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188" windowHeight="10500"/>
  </bookViews>
  <sheets>
    <sheet name="通讯通路门店" sheetId="1" r:id="rId1"/>
    <sheet name="通讯客户沙盘" sheetId="2" r:id="rId2"/>
    <sheet name="IT通路门店" sheetId="3" r:id="rId3"/>
    <sheet name="IT客户沙盘" sheetId="4" r:id="rId4"/>
    <sheet name="地理信息" sheetId="5" r:id="rId5"/>
    <sheet name="商圈" sheetId="6"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None</author>
    <author>作者</author>
  </authors>
  <commentList>
    <comment ref="E2" authorId="0">
      <text>
        <r>
          <rPr>
            <sz val="10"/>
            <rFont val="宋体"/>
            <charset val="134"/>
          </rPr>
          <t>必填
按照规划进度区分，微服务已注册门店为已存在，其余为洽谈中和无规划</t>
        </r>
      </text>
    </comment>
    <comment ref="F2" authorId="0">
      <text>
        <r>
          <rPr>
            <sz val="10"/>
            <rFont val="宋体"/>
            <charset val="134"/>
          </rPr>
          <t>非必填
微服务门店名称，录入系统的门店名称与微服务一致，如非微服务门店，则填其正式名称</t>
        </r>
      </text>
    </comment>
    <comment ref="G2" authorId="0">
      <text>
        <r>
          <rPr>
            <sz val="10"/>
            <rFont val="宋体"/>
            <charset val="134"/>
          </rPr>
          <t>必填
微服务门店名称，录入系统的门店名称与微服务一致，如非微服务门店，则填其正式名称</t>
        </r>
      </text>
    </comment>
    <comment ref="H2" authorId="0">
      <text>
        <r>
          <rPr>
            <sz val="10"/>
            <rFont val="宋体"/>
            <charset val="134"/>
          </rPr>
          <t>必填
公司自定义地理编码，与零售系统一致；</t>
        </r>
      </text>
    </comment>
    <comment ref="I2" authorId="0">
      <text>
        <r>
          <rPr>
            <sz val="10"/>
            <rFont val="宋体"/>
            <charset val="134"/>
          </rPr>
          <t>必填
参照商圈管理系统</t>
        </r>
      </text>
    </comment>
    <comment ref="J2" authorId="0">
      <text>
        <r>
          <rPr>
            <sz val="10"/>
            <rFont val="宋体"/>
            <charset val="134"/>
          </rPr>
          <t>必填
1、如对应为NKA开的体验店，应填体验店；NKA指：国苏迪+京东之家+五星+居然之家+信联和+中免；
2、华为堡垒店归类为专卖店；归为综合卖场还是专卖店主要是看能否售卖其他品牌。华为销服一体店如果不能卖其他品牌的话，算华为授权店
3、运营商厅店类型：限于电信核心厅店，移动泛全联盟厅店，联通厅店，和运营商组对齐名单
综合卖场/荣耀体验店/荣耀授权专卖店/华为授权体验店/华为堡垒店/华为非授权店/华为合作店/OPPO体验店/VIVO体验店/小米体验店/苹果体验店/其他品牌专卖店/运营商厅店/NKA综合卖场/其他</t>
        </r>
      </text>
    </comment>
    <comment ref="K2" authorId="0">
      <text>
        <r>
          <rPr>
            <sz val="10"/>
            <rFont val="宋体"/>
            <charset val="134"/>
          </rPr>
          <t>必填
填写门店真实零售capa（不含分销/团单等），单位：台</t>
        </r>
      </text>
    </comment>
    <comment ref="L2" authorId="0">
      <text>
        <r>
          <rPr>
            <sz val="10"/>
            <rFont val="宋体"/>
            <charset val="134"/>
          </rPr>
          <t>必填
以文本形式输入,洽谈中、无规划必填 门店面积，单位㎡</t>
        </r>
      </text>
    </comment>
    <comment ref="M2" authorId="0">
      <text>
        <r>
          <rPr>
            <sz val="10"/>
            <rFont val="宋体"/>
            <charset val="134"/>
          </rPr>
          <t>必填
可选状态：不合作/营业中/闭店/装修中</t>
        </r>
      </text>
    </comment>
    <comment ref="N2" authorId="0">
      <text>
        <r>
          <rPr>
            <sz val="10"/>
            <rFont val="宋体"/>
            <charset val="134"/>
          </rPr>
          <t>必填
门店的运营商属性，填公开,移动,电信,联通，用英文逗号隔开</t>
        </r>
      </text>
    </comment>
    <comment ref="O2" authorId="0">
      <text>
        <r>
          <rPr>
            <sz val="10"/>
            <rFont val="宋体"/>
            <charset val="134"/>
          </rPr>
          <t xml:space="preserve">必填
</t>
        </r>
      </text>
    </comment>
    <comment ref="P2" authorId="0">
      <text>
        <r>
          <rPr>
            <sz val="10"/>
            <rFont val="宋体"/>
            <charset val="134"/>
          </rPr>
          <t xml:space="preserve">必填
</t>
        </r>
      </text>
    </comment>
    <comment ref="Q2" authorId="0">
      <text>
        <r>
          <rPr>
            <sz val="10"/>
            <rFont val="宋体"/>
            <charset val="134"/>
          </rPr>
          <t>必填
精确到县区/乡镇、街道</t>
        </r>
      </text>
    </comment>
    <comment ref="R2" authorId="0">
      <text>
        <r>
          <rPr>
            <sz val="10"/>
            <rFont val="宋体"/>
            <charset val="134"/>
          </rPr>
          <t>必填
客户在PSI系统中的Channel ID® 如：100017593301，如不涉及填“无”</t>
        </r>
      </text>
    </comment>
    <comment ref="S2" authorId="0">
      <text>
        <r>
          <rPr>
            <sz val="10"/>
            <rFont val="宋体"/>
            <charset val="134"/>
          </rPr>
          <t>必填
客户在PSI 系统中的Account Name®，如：云南九机电子产品有限公司，如不在系统中则填写客户正式名称，不可为空</t>
        </r>
      </text>
    </comment>
    <comment ref="T2" authorId="0">
      <text>
        <r>
          <rPr>
            <sz val="10"/>
            <rFont val="宋体"/>
            <charset val="134"/>
          </rPr>
          <t>必填
取值0-999999 不含分销和团单，合计与门店零售capa保持一致，所有门店均需填写</t>
        </r>
      </text>
    </comment>
    <comment ref="U2" authorId="0">
      <text>
        <r>
          <rPr>
            <sz val="10"/>
            <rFont val="宋体"/>
            <charset val="134"/>
          </rPr>
          <t>必填
取值0-999999 不含分销和团单，合计与门店零售capa保持一致，所有门店均需填写</t>
        </r>
      </text>
    </comment>
    <comment ref="V2" authorId="0">
      <text>
        <r>
          <rPr>
            <sz val="10"/>
            <rFont val="宋体"/>
            <charset val="134"/>
          </rPr>
          <t>必填
取值0-999999 不含分销和团单，合计与门店零售capa保持一致，所有门店均需填写</t>
        </r>
      </text>
    </comment>
    <comment ref="W2" authorId="0">
      <text>
        <r>
          <rPr>
            <sz val="10"/>
            <rFont val="宋体"/>
            <charset val="134"/>
          </rPr>
          <t>必填
不含分销和团单，合计与门店零售capa保持一致，所有门店均需填写</t>
        </r>
      </text>
    </comment>
    <comment ref="X2" authorId="0">
      <text>
        <r>
          <rPr>
            <sz val="10"/>
            <rFont val="宋体"/>
            <charset val="134"/>
          </rPr>
          <t>必填
不含分销和团单，合计与门店零售capa保持一致，所有门店均需填写</t>
        </r>
      </text>
    </comment>
    <comment ref="Y2" authorId="0">
      <text>
        <r>
          <rPr>
            <sz val="10"/>
            <rFont val="宋体"/>
            <charset val="134"/>
          </rPr>
          <t>必填
不含分销和团单，合计与门店零售capa保持一致，所有门店均需填写</t>
        </r>
      </text>
    </comment>
    <comment ref="Z2" authorId="0">
      <text>
        <r>
          <rPr>
            <sz val="10"/>
            <rFont val="宋体"/>
            <charset val="134"/>
          </rPr>
          <t>必填
不含分销和团单，合计与门店零售capa保持一致，所有门店均需填写</t>
        </r>
      </text>
    </comment>
    <comment ref="AA2" authorId="0">
      <text>
        <r>
          <rPr>
            <sz val="10"/>
            <rFont val="宋体"/>
            <charset val="134"/>
          </rPr>
          <t>必填
不含分销和团单，合计与门店零售capa保持一致，所有门店均需填写</t>
        </r>
      </text>
    </comment>
    <comment ref="AB2" authorId="0">
      <text>
        <r>
          <rPr>
            <sz val="10"/>
            <rFont val="宋体"/>
            <charset val="134"/>
          </rPr>
          <t>必填
不含分销和团单，合计与门店零售capa保持一致，所有门店均需填写</t>
        </r>
      </text>
    </comment>
    <comment ref="AC2" authorId="1">
      <text>
        <r>
          <rPr>
            <sz val="10"/>
            <rFont val="宋体"/>
            <charset val="134"/>
          </rPr>
          <t>客户荣耀品牌PC产品月销量，单位：台</t>
        </r>
      </text>
    </comment>
    <comment ref="AD2" authorId="1">
      <text>
        <r>
          <rPr>
            <sz val="10"/>
            <rFont val="宋体"/>
            <charset val="134"/>
          </rPr>
          <t>客户华为品牌PC产品月销量，单位：台</t>
        </r>
      </text>
    </comment>
    <comment ref="AE2" authorId="1">
      <text>
        <r>
          <rPr>
            <sz val="10"/>
            <rFont val="宋体"/>
            <charset val="134"/>
          </rPr>
          <t>荣耀客户品牌平板产品月销量，单位：台</t>
        </r>
      </text>
    </comment>
    <comment ref="AF2" authorId="1">
      <text>
        <r>
          <rPr>
            <sz val="10"/>
            <rFont val="宋体"/>
            <charset val="134"/>
          </rPr>
          <t>客户华为平板销量产品月销量，单位：台</t>
        </r>
      </text>
    </comment>
    <comment ref="AG2" authorId="0">
      <text>
        <r>
          <rPr>
            <sz val="10"/>
            <rFont val="宋体"/>
            <charset val="134"/>
          </rPr>
          <t>必填
取值0-999999 ，单位：台
省内自行参考，无需收集可统一填0,
荣耀TWS耳机销量包含亲选TWS耳机销量</t>
        </r>
      </text>
    </comment>
    <comment ref="AH2" authorId="0">
      <text>
        <r>
          <rPr>
            <sz val="10"/>
            <rFont val="宋体"/>
            <charset val="134"/>
          </rPr>
          <t>必填
取值0-999999 ，单位：台
省内自行参考，无需收集可统一填0,
荣耀TWS耳机销量包含亲选TWS耳机销量</t>
        </r>
      </text>
    </comment>
    <comment ref="AI2" authorId="0">
      <text>
        <r>
          <rPr>
            <sz val="10"/>
            <rFont val="宋体"/>
            <charset val="134"/>
          </rPr>
          <t>必填
取值0-999999 ，单位：台
省内自行参考，无需收集可统一填0,
荣耀TWS耳机销量包含亲选TWS耳机销量</t>
        </r>
      </text>
    </comment>
    <comment ref="AJ2" authorId="0">
      <text>
        <r>
          <rPr>
            <sz val="10"/>
            <rFont val="宋体"/>
            <charset val="134"/>
          </rPr>
          <t>非必填
阵地数量/门头数量/户外大牌数量，填写数量，单位个
阵地位置参考最新位置评分标准：一个店只有一个TOP1，一个TOP2，填写TOP1/TO2/TOP3/其他
others行需列全所有其他品牌阵地数量、阵地位置、门头数量、户外大牌数量，填写格式：品牌名+数量（可多个）；
其他门店数量，包含运营商</t>
        </r>
      </text>
    </comment>
    <comment ref="AK2" authorId="0">
      <text>
        <r>
          <rPr>
            <sz val="10"/>
            <rFont val="宋体"/>
            <charset val="134"/>
          </rPr>
          <t>非必填
阵地数量/门头数量/户外大牌数量，填写数量，单位个
阵地位置参考最新位置评分标准：一个店只有一个TOP1，一个TOP2，填写TOP1/TO2/TOP3/其他
others行需列全所有其他品牌阵地数量、阵地位置、门头数量、户外大牌数量，填写格式：品牌名+数量（可多个）；
其他门店数量，包含运营商</t>
        </r>
      </text>
    </comment>
    <comment ref="AL2" authorId="0">
      <text>
        <r>
          <rPr>
            <sz val="10"/>
            <rFont val="宋体"/>
            <charset val="134"/>
          </rPr>
          <t>非必填
阵地数量/门头数量/户外大牌数量，填写数量，单位个
阵地位置参考最新位置评分标准：一个店只有一个TOP1，一个TOP2，填写TOP1/TO2/TOP3/其他
others行需列全所有其他品牌阵地数量、阵地位置、门头数量、户外大牌数量，填写格式：品牌名+数量（可多个）；
其他门店数量，包含运营商</t>
        </r>
      </text>
    </comment>
    <comment ref="AM2" authorId="0">
      <text>
        <r>
          <rPr>
            <sz val="10"/>
            <rFont val="宋体"/>
            <charset val="134"/>
          </rPr>
          <t>非必填
阵地数量/门头数量/户外大牌数量，填写数量，单位个
阵地位置参考最新位置评分标准：一个店只有一个TOP1，一个TOP2，填写TOP1/TO2/TOP3/其他
others行需列全所有其他品牌阵地数量、阵地位置、门头数量、户外大牌数量，填写格式：品牌名+数量（可多个）；
其他门店数量，包含运营商</t>
        </r>
      </text>
    </comment>
    <comment ref="AN2" authorId="0">
      <text>
        <r>
          <rPr>
            <sz val="10"/>
            <rFont val="宋体"/>
            <charset val="134"/>
          </rPr>
          <t>非必填
阵地数量/门头数量/户外大牌数量，填写数量，单位个
阵地位置参考最新位置评分标准：一个店只有一个TOP1，一个TOP2，填写TOP1/TO2/TOP3/其他
others行需列全所有其他品牌阵地数量、阵地位置、门头数量、户外大牌数量，填写格式：品牌名+数量（可多个）；
其他门店数量，包含运营商</t>
        </r>
      </text>
    </comment>
    <comment ref="AO2" authorId="0">
      <text>
        <r>
          <rPr>
            <sz val="10"/>
            <rFont val="宋体"/>
            <charset val="134"/>
          </rPr>
          <t>非必填
阵地数量/门头数量/户外大牌数量，填写数量，单位个
阵地位置参考最新位置评分标准：一个店只有一个TOP1，一个TOP2，填写TOP1/TO2/TOP3/其他
others行需列全所有其他品牌阵地数量、阵地位置、门头数量、户外大牌数量，填写格式：品牌名+数量（可多个）；
其他门店数量，包含运营商</t>
        </r>
      </text>
    </comment>
    <comment ref="AP2" authorId="0">
      <text>
        <r>
          <rPr>
            <sz val="10"/>
            <rFont val="宋体"/>
            <charset val="134"/>
          </rPr>
          <t>非必填
阵地数量/门头数量/户外大牌数量，填写数量，单位个
阵地位置参考最新位置评分标准：一个店只有一个TOP1，一个TOP2，填写TOP1/TO2/TOP3/其他
others行需列全所有其他品牌阵地数量、阵地位置、门头数量、户外大牌数量，填写格式：品牌名+数量（可多个）；
其他门店数量，包含运营商</t>
        </r>
      </text>
    </comment>
    <comment ref="AQ2" authorId="0">
      <text>
        <r>
          <rPr>
            <sz val="10"/>
            <rFont val="宋体"/>
            <charset val="134"/>
          </rPr>
          <t>非必填
阵地数量/门头数量/户外大牌数量，填写数量，单位个
阵地位置参考最新位置评分标准：一个店只有一个TOP1，一个TOP2，填写TOP1/TO2/TOP3/其他
others行需列全所有其他品牌阵地数量、阵地位置、门头数量、户外大牌数量，填写格式：品牌名+数量（可多个）；
其他门店数量，包含运营商</t>
        </r>
      </text>
    </comment>
    <comment ref="AR2" authorId="0">
      <text>
        <r>
          <rPr>
            <sz val="10"/>
            <rFont val="宋体"/>
            <charset val="134"/>
          </rPr>
          <t>非必填
阵地数量/门头数量/户外大牌数量，填写数量，单位个
阵地位置参考最新位置评分标准：一个店只有一个TOP1，一个TOP2，填写TOP1/TO2/TOP3/其他
others行需列全所有其他品牌阵地数量、阵地位置、门头数量、户外大牌数量，填写格式：品牌名+数量（可多个）；
其他门店数量，包含运营商</t>
        </r>
      </text>
    </comment>
    <comment ref="AS2" authorId="0">
      <text>
        <r>
          <rPr>
            <sz val="10"/>
            <rFont val="宋体"/>
            <charset val="134"/>
          </rPr>
          <t>非必填
阵地数量/门头数量/户外大牌数量，填写数量，单位个
阵地位置参考最新位置评分标准：一个店只有一个TOP1，一个TOP2，填写TOP1/TO2/TOP3/其他
others行需列全所有其他品牌阵地数量、阵地位置、门头数量、户外大牌数量，填写格式：品牌名+数量（可多个）；
其他门店数量，包含运营商</t>
        </r>
      </text>
    </comment>
    <comment ref="AT2" authorId="0">
      <text>
        <r>
          <rPr>
            <sz val="10"/>
            <rFont val="宋体"/>
            <charset val="134"/>
          </rPr>
          <t>非必填
阵地数量/门头数量/户外大牌数量，填写数量，单位个
阵地位置参考最新位置评分标准：一个店只有一个TOP1，一个TOP2，填写TOP1/TO2/TOP3/其他
others行需列全所有其他品牌阵地数量、阵地位置、门头数量、户外大牌数量，填写格式：品牌名+数量（可多个）；
其他门店数量，包含运营商</t>
        </r>
      </text>
    </comment>
    <comment ref="AU2" authorId="0">
      <text>
        <r>
          <rPr>
            <sz val="10"/>
            <rFont val="宋体"/>
            <charset val="134"/>
          </rPr>
          <t>非必填
阵地数量/门头数量/户外大牌数量，填写数量，单位个
阵地位置参考最新位置评分标准：一个店只有一个TOP1，一个TOP2，填写TOP1/TO2/TOP3/其他
others行需列全所有其他品牌阵地数量、阵地位置、门头数量、户外大牌数量，填写格式：品牌名+数量（可多个）；
其他门店数量，包含运营商</t>
        </r>
      </text>
    </comment>
    <comment ref="AV2" authorId="0">
      <text>
        <r>
          <rPr>
            <sz val="10"/>
            <rFont val="宋体"/>
            <charset val="134"/>
          </rPr>
          <t>非必填
阵地数量/门头数量/户外大牌数量，填写数量，单位个
阵地位置参考最新位置评分标准：一个店只有一个TOP1，一个TOP2，填写TOP1/TO2/TOP3/其他
others行需列全所有其他品牌阵地数量、阵地位置、门头数量、户外大牌数量，填写格式：品牌名+数量（可多个）；
其他门店数量，包含运营商</t>
        </r>
      </text>
    </comment>
    <comment ref="AW2" authorId="0">
      <text>
        <r>
          <rPr>
            <sz val="10"/>
            <rFont val="宋体"/>
            <charset val="134"/>
          </rPr>
          <t>非必填
阵地数量/门头数量/户外大牌数量，填写数量，单位个
阵地位置参考最新位置评分标准：一个店只有一个TOP1，一个TOP2，填写TOP1/TO2/TOP3/其他
others行需列全所有其他品牌阵地数量、阵地位置、门头数量、户外大牌数量，填写格式：品牌名+数量（可多个）；
其他门店数量，包含运营商</t>
        </r>
      </text>
    </comment>
    <comment ref="AX2" authorId="0">
      <text>
        <r>
          <rPr>
            <sz val="10"/>
            <rFont val="宋体"/>
            <charset val="134"/>
          </rPr>
          <t>非必填
阵地数量/门头数量/户外大牌数量，填写数量，单位个
阵地位置参考最新位置评分标准：一个店只有一个TOP1，一个TOP2，填写TOP1/TO2/TOP3/其他
others行需列全所有其他品牌阵地数量、阵地位置、门头数量、户外大牌数量，填写格式：品牌名+数量（可多个）；
其他门店数量，包含运营商</t>
        </r>
      </text>
    </comment>
    <comment ref="AY2" authorId="0">
      <text>
        <r>
          <rPr>
            <sz val="10"/>
            <rFont val="宋体"/>
            <charset val="134"/>
          </rPr>
          <t>非必填
阵地数量/门头数量/户外大牌数量，填写数量，单位个
阵地位置参考最新位置评分标准：一个店只有一个TOP1，一个TOP2，填写TOP1/TO2/TOP3/其他
others行需列全所有其他品牌阵地数量、阵地位置、门头数量、户外大牌数量，填写格式：品牌名+数量（可多个）；
其他门店数量，包含运营商</t>
        </r>
      </text>
    </comment>
    <comment ref="AZ2" authorId="0">
      <text>
        <r>
          <rPr>
            <sz val="10"/>
            <rFont val="宋体"/>
            <charset val="134"/>
          </rPr>
          <t>非必填
阵地数量/门头数量/户外大牌数量，填写数量，单位个
阵地位置参考最新位置评分标准：一个店只有一个TOP1，一个TOP2，填写TOP1/TO2/TOP3/其他
others行需列全所有其他品牌阵地数量、阵地位置、门头数量、户外大牌数量，填写格式：品牌名+数量（可多个）；
其他门店数量，包含运营商</t>
        </r>
      </text>
    </comment>
    <comment ref="BA2" authorId="0">
      <text>
        <r>
          <rPr>
            <sz val="10"/>
            <rFont val="宋体"/>
            <charset val="134"/>
          </rPr>
          <t>非必填
阵地数量/门头数量/户外大牌数量，填写数量，单位个
阵地位置参考最新位置评分标准：一个店只有一个TOP1，一个TOP2，填写TOP1/TO2/TOP3/其他
others行需列全所有其他品牌阵地数量、阵地位置、门头数量、户外大牌数量，填写格式：品牌名+数量（可多个）；
其他门店数量，包含运营商</t>
        </r>
      </text>
    </comment>
    <comment ref="BB2" authorId="0">
      <text>
        <r>
          <rPr>
            <sz val="10"/>
            <rFont val="宋体"/>
            <charset val="134"/>
          </rPr>
          <t>必填
VIVO、OPPO促销员数量为厂家促销员+返聘数量，单位：人</t>
        </r>
      </text>
    </comment>
    <comment ref="BC2" authorId="0">
      <text>
        <r>
          <rPr>
            <sz val="10"/>
            <rFont val="宋体"/>
            <charset val="134"/>
          </rPr>
          <t>必填
VIVO、OPPO促销员数量为厂家促销员+返聘数量，单位：人</t>
        </r>
      </text>
    </comment>
    <comment ref="BD2" authorId="0">
      <text>
        <r>
          <rPr>
            <sz val="10"/>
            <rFont val="宋体"/>
            <charset val="134"/>
          </rPr>
          <t>必填
VIVO、OPPO促销员数量为厂家促销员+返聘数量，单位：人</t>
        </r>
      </text>
    </comment>
    <comment ref="BE2" authorId="0">
      <text>
        <r>
          <rPr>
            <sz val="10"/>
            <rFont val="宋体"/>
            <charset val="134"/>
          </rPr>
          <t>必填
VIVO、OPPO促销员数量为厂家促销员+返聘数量，单位：人</t>
        </r>
      </text>
    </comment>
    <comment ref="BF2" authorId="0">
      <text>
        <r>
          <rPr>
            <sz val="10"/>
            <rFont val="宋体"/>
            <charset val="134"/>
          </rPr>
          <t>必填
VIVO、OPPO促销员数量为厂家促销员+返聘数量，单位：人</t>
        </r>
      </text>
    </comment>
    <comment ref="BG2" authorId="0">
      <text>
        <r>
          <rPr>
            <sz val="10"/>
            <rFont val="宋体"/>
            <charset val="134"/>
          </rPr>
          <t>必填
VIVO、OPPO促销员数量为厂家促销员+返聘数量，单位：人</t>
        </r>
      </text>
    </comment>
    <comment ref="BH2" authorId="0">
      <text>
        <r>
          <rPr>
            <sz val="10"/>
            <rFont val="宋体"/>
            <charset val="134"/>
          </rPr>
          <t>必填
取值0-10000</t>
        </r>
      </text>
    </comment>
    <comment ref="BJ2" authorId="0">
      <text>
        <r>
          <rPr>
            <sz val="10"/>
            <rFont val="宋体"/>
            <charset val="134"/>
          </rPr>
          <t xml:space="preserve">非必填
</t>
        </r>
      </text>
    </comment>
    <comment ref="BM2" authorId="0">
      <text>
        <r>
          <rPr>
            <sz val="10"/>
            <rFont val="宋体"/>
            <charset val="134"/>
          </rPr>
          <t xml:space="preserve">非必填
</t>
        </r>
      </text>
    </comment>
  </commentList>
</comments>
</file>

<file path=xl/comments2.xml><?xml version="1.0" encoding="utf-8"?>
<comments xmlns="http://schemas.openxmlformats.org/spreadsheetml/2006/main">
  <authors>
    <author>作者</author>
  </authors>
  <commentList>
    <comment ref="A2" authorId="0">
      <text>
        <r>
          <rPr>
            <sz val="10"/>
            <rFont val="宋体"/>
            <charset val="134"/>
          </rPr>
          <t>必填项。客户总部所在省份，如：广东省</t>
        </r>
      </text>
    </comment>
    <comment ref="B2" authorId="0">
      <text>
        <r>
          <rPr>
            <sz val="10"/>
            <rFont val="宋体"/>
            <charset val="134"/>
          </rPr>
          <t>必填。客户总部所在地级市，如：广州市</t>
        </r>
      </text>
    </comment>
    <comment ref="C2" authorId="0">
      <text>
        <r>
          <rPr>
            <sz val="10"/>
            <rFont val="宋体"/>
            <charset val="134"/>
          </rPr>
          <t>客户总部所在县区（包括地级市），如：越秀区、饶平县</t>
        </r>
      </text>
    </comment>
    <comment ref="D2" authorId="0">
      <text>
        <r>
          <rPr>
            <sz val="10"/>
            <rFont val="宋体"/>
            <charset val="134"/>
          </rPr>
          <t>客户总部所在乡镇，如：新塘镇（如客户在乡镇则无需填写）</t>
        </r>
      </text>
    </comment>
    <comment ref="E2" authorId="0">
      <text>
        <r>
          <rPr>
            <sz val="10"/>
            <rFont val="宋体"/>
            <charset val="134"/>
          </rPr>
          <t>如客户在2个及以上省份有门店覆盖，则填“是”，否则填“否”</t>
        </r>
      </text>
    </comment>
    <comment ref="F2" authorId="0">
      <text>
        <r>
          <rPr>
            <sz val="10"/>
            <rFont val="宋体"/>
            <charset val="134"/>
          </rPr>
          <t>如客户在2个及以上地级市有门店覆盖，则填“是”，否则填“否”</t>
        </r>
      </text>
    </comment>
    <comment ref="G2" authorId="0">
      <text>
        <r>
          <rPr>
            <sz val="10"/>
            <rFont val="宋体"/>
            <charset val="134"/>
          </rPr>
          <t>必填。客户在PSI系统中的Account Name®，如：云南九机电子产品有限公司</t>
        </r>
      </text>
    </comment>
    <comment ref="H2" authorId="0">
      <text>
        <r>
          <rPr>
            <sz val="10"/>
            <rFont val="宋体"/>
            <charset val="134"/>
          </rPr>
          <t>客户在PSI系统中的Channel ID®如：100017593301</t>
        </r>
      </text>
    </comment>
    <comment ref="I2" authorId="0">
      <text>
        <r>
          <rPr>
            <sz val="10"/>
            <rFont val="宋体"/>
            <charset val="134"/>
          </rPr>
          <t>客户荣耀侧的客户等级，按照新KA标准填写，选填：荣耀NKA/荣耀SKA-A/荣耀SKA-B/荣耀SKA-C/荣耀PKA-A/荣耀PKA-B/荣耀PKA-C/荣耀CKA-A/荣耀CKA-B/荣耀CKA-C/清单非圈层/非清单客户</t>
        </r>
      </text>
    </comment>
    <comment ref="J2" authorId="0">
      <text>
        <r>
          <rPr>
            <sz val="10"/>
            <rFont val="宋体"/>
            <charset val="134"/>
          </rPr>
          <t>客户华为侧的客户等级，选填：NKA/金种子/TOP364/TOP1000/TOP1500/TOP2000/TOP5000，非KA</t>
        </r>
      </text>
    </comment>
    <comment ref="K2" authorId="0">
      <text>
        <r>
          <rPr>
            <sz val="10"/>
            <rFont val="宋体"/>
            <charset val="134"/>
          </rPr>
          <t xml:space="preserve">作者:
T+/T/S+/S/A/其他
</t>
        </r>
      </text>
    </comment>
    <comment ref="L2" authorId="0">
      <text>
        <r>
          <rPr>
            <sz val="10"/>
            <rFont val="宋体"/>
            <charset val="134"/>
          </rPr>
          <t xml:space="preserve">作者:
黑金+/黑金/铂金/钻石/其他
</t>
        </r>
      </text>
    </comment>
    <comment ref="M2" authorId="0">
      <text>
        <r>
          <rPr>
            <sz val="10"/>
            <rFont val="宋体"/>
            <charset val="134"/>
          </rPr>
          <t xml:space="preserve">作者:
蓝血Plus/蓝血/金牌/其他
</t>
        </r>
      </text>
    </comment>
    <comment ref="N2" authorId="0">
      <text>
        <r>
          <rPr>
            <sz val="10"/>
            <rFont val="宋体"/>
            <charset val="134"/>
          </rPr>
          <t>客户的运营商合作属性：“公开/公开&amp;三网/排它-移动/排它-电信/排它-联通/非排它-移动电信/非排它-移动联通/非排它-电信联通”</t>
        </r>
      </text>
    </comment>
    <comment ref="O2" authorId="0">
      <text>
        <r>
          <rPr>
            <sz val="10"/>
            <rFont val="宋体"/>
            <charset val="134"/>
          </rPr>
          <t>友商代理商，例如oppo代理商，vivo代理商等，填写：是/否</t>
        </r>
      </text>
    </comment>
    <comment ref="Q2" authorId="0">
      <text>
        <r>
          <rPr>
            <sz val="10"/>
            <rFont val="宋体"/>
            <charset val="134"/>
          </rPr>
          <t>客户老板的姓名，如：张三</t>
        </r>
      </text>
    </comment>
    <comment ref="R2" authorId="0">
      <text>
        <r>
          <rPr>
            <sz val="10"/>
            <rFont val="宋体"/>
            <charset val="134"/>
          </rPr>
          <t>客户老板的联系电话（可填多个，同时备注主用号码）</t>
        </r>
      </text>
    </comment>
    <comment ref="S2" authorId="0">
      <text>
        <r>
          <rPr>
            <sz val="10"/>
            <rFont val="宋体"/>
            <charset val="134"/>
          </rPr>
          <t>客户操盘手的姓名，如：李四</t>
        </r>
      </text>
    </comment>
    <comment ref="T2" authorId="0">
      <text>
        <r>
          <rPr>
            <sz val="10"/>
            <rFont val="宋体"/>
            <charset val="134"/>
          </rPr>
          <t>客户操盘手的联系电话（可填多个，同时备注主用号码）</t>
        </r>
      </text>
    </comment>
    <comment ref="U2" authorId="0">
      <text>
        <r>
          <rPr>
            <sz val="10"/>
            <rFont val="宋体"/>
            <charset val="134"/>
          </rPr>
          <t>客户的门店总数，包括综合门店和专卖店（授权店和A店），单位：个</t>
        </r>
      </text>
    </comment>
    <comment ref="V2" authorId="0">
      <text>
        <r>
          <rPr>
            <sz val="10"/>
            <rFont val="宋体"/>
            <charset val="134"/>
          </rPr>
          <t>客户的综合门店数量(存在两家及以上品牌形象露出的店面)，单位：个</t>
        </r>
      </text>
    </comment>
    <comment ref="W2" authorId="0">
      <text>
        <r>
          <rPr>
            <sz val="10"/>
            <rFont val="宋体"/>
            <charset val="134"/>
          </rPr>
          <t xml:space="preserve">作者:
有荣耀形象的综合门店，包括耀生活专区、自建专区、共建专区专柜、IT共建专区、IT形象点、IT自建专区、其他荣耀形象等
</t>
        </r>
      </text>
    </comment>
    <comment ref="X2" authorId="0">
      <text>
        <r>
          <rPr>
            <sz val="10"/>
            <rFont val="宋体"/>
            <charset val="134"/>
          </rPr>
          <t>客户各品牌的专卖店总数(指有独立门头和店内单一品牌全部形象和销售的店面,包含品牌授权体验店和客户自建店面)，单位：个</t>
        </r>
      </text>
    </comment>
    <comment ref="Y2" authorId="0">
      <text>
        <r>
          <rPr>
            <sz val="10"/>
            <rFont val="宋体"/>
            <charset val="134"/>
          </rPr>
          <t>客户荣耀品牌的专卖店数量，单位：个</t>
        </r>
      </text>
    </comment>
    <comment ref="Z2" authorId="0">
      <text>
        <r>
          <rPr>
            <sz val="10"/>
            <rFont val="宋体"/>
            <charset val="134"/>
          </rPr>
          <t>客户VIVO品牌的专卖店数量，单位：个</t>
        </r>
      </text>
    </comment>
    <comment ref="AA2" authorId="0">
      <text>
        <r>
          <rPr>
            <sz val="10"/>
            <rFont val="宋体"/>
            <charset val="134"/>
          </rPr>
          <t>客户OPPO品牌的专卖店数量，单位：个</t>
        </r>
      </text>
    </comment>
    <comment ref="AB2" authorId="0">
      <text>
        <r>
          <rPr>
            <sz val="10"/>
            <rFont val="宋体"/>
            <charset val="134"/>
          </rPr>
          <t>客户华为品牌的专卖店数量，单位：个</t>
        </r>
      </text>
    </comment>
    <comment ref="AC2" authorId="0">
      <text>
        <r>
          <rPr>
            <sz val="10"/>
            <rFont val="宋体"/>
            <charset val="134"/>
          </rPr>
          <t>客户小米品牌的专卖店数量，单位：个</t>
        </r>
      </text>
    </comment>
    <comment ref="AD2" authorId="0">
      <text>
        <r>
          <rPr>
            <sz val="10"/>
            <rFont val="宋体"/>
            <charset val="134"/>
          </rPr>
          <t>客户苹果品牌的专卖店数量，单位：个</t>
        </r>
      </text>
    </comment>
    <comment ref="AE2" authorId="0">
      <text>
        <r>
          <rPr>
            <sz val="10"/>
            <rFont val="宋体"/>
            <charset val="134"/>
          </rPr>
          <t>客户其它品牌的专卖店数量，单位：个</t>
        </r>
      </text>
    </comment>
    <comment ref="AF2" authorId="0">
      <text>
        <r>
          <rPr>
            <sz val="10"/>
            <rFont val="宋体"/>
            <charset val="134"/>
          </rPr>
          <t>客户体系内的促销员总数，包括客户自有店员和厂家促销员，单位：个</t>
        </r>
      </text>
    </comment>
    <comment ref="AG2" authorId="0">
      <text>
        <r>
          <rPr>
            <sz val="10"/>
            <rFont val="宋体"/>
            <charset val="134"/>
          </rPr>
          <t>客户门店自有店员数量，单位：个</t>
        </r>
      </text>
    </comment>
    <comment ref="AH2" authorId="0">
      <text>
        <r>
          <rPr>
            <sz val="10"/>
            <rFont val="宋体"/>
            <charset val="134"/>
          </rPr>
          <t>客户门店各品牌厂促数量，单位：个</t>
        </r>
      </text>
    </comment>
    <comment ref="AI2" authorId="0">
      <text>
        <r>
          <rPr>
            <sz val="10"/>
            <rFont val="宋体"/>
            <charset val="134"/>
          </rPr>
          <t>客户荣耀品牌促销员数量，单位：个</t>
        </r>
      </text>
    </comment>
    <comment ref="AJ2" authorId="0">
      <text>
        <r>
          <rPr>
            <sz val="10"/>
            <rFont val="宋体"/>
            <charset val="134"/>
          </rPr>
          <t>客户VIVO品牌促销员数量，单位：个</t>
        </r>
      </text>
    </comment>
    <comment ref="AK2" authorId="0">
      <text>
        <r>
          <rPr>
            <sz val="10"/>
            <rFont val="宋体"/>
            <charset val="134"/>
          </rPr>
          <t>客户OPPO品牌促销员数量，单位：个</t>
        </r>
      </text>
    </comment>
    <comment ref="AL2" authorId="0">
      <text>
        <r>
          <rPr>
            <sz val="10"/>
            <rFont val="宋体"/>
            <charset val="134"/>
          </rPr>
          <t>客户华为品牌促销员数量，单位：个</t>
        </r>
      </text>
    </comment>
    <comment ref="AM2" authorId="0">
      <text>
        <r>
          <rPr>
            <sz val="10"/>
            <rFont val="宋体"/>
            <charset val="134"/>
          </rPr>
          <t>客户小米品牌促销员数量，单位：个</t>
        </r>
      </text>
    </comment>
    <comment ref="AN2" authorId="0">
      <text>
        <r>
          <rPr>
            <sz val="10"/>
            <rFont val="宋体"/>
            <charset val="134"/>
          </rPr>
          <t>客户apple品牌促销员数量，单位：个</t>
        </r>
      </text>
    </comment>
    <comment ref="AO2" authorId="0">
      <text>
        <r>
          <rPr>
            <sz val="10"/>
            <rFont val="宋体"/>
            <charset val="134"/>
          </rPr>
          <t>客户总体月容量(总体容量，含分销，总体CAPA小于300的填“300以下”即可)，单位：台</t>
        </r>
      </text>
    </comment>
    <comment ref="AP2" authorId="0">
      <text>
        <r>
          <rPr>
            <sz val="10"/>
            <rFont val="宋体"/>
            <charset val="134"/>
          </rPr>
          <t>客户总体月容量中零售部分容量，单位：台</t>
        </r>
      </text>
    </comment>
    <comment ref="AQ2" authorId="0">
      <text>
        <r>
          <rPr>
            <sz val="10"/>
            <rFont val="宋体"/>
            <charset val="134"/>
          </rPr>
          <t>客户总体月容量中分销部分容量，单位：台</t>
        </r>
      </text>
    </comment>
    <comment ref="AU2" authorId="0">
      <text>
        <r>
          <rPr>
            <sz val="10"/>
            <rFont val="宋体"/>
            <charset val="134"/>
          </rPr>
          <t>客户荣耀品牌总体月容量，单位：台</t>
        </r>
      </text>
    </comment>
    <comment ref="AV2" authorId="0">
      <text>
        <r>
          <rPr>
            <sz val="10"/>
            <rFont val="宋体"/>
            <charset val="134"/>
          </rPr>
          <t>客户VIVO品牌总体月容量，单位：台</t>
        </r>
      </text>
    </comment>
    <comment ref="AW2" authorId="0">
      <text>
        <r>
          <rPr>
            <sz val="10"/>
            <rFont val="宋体"/>
            <charset val="134"/>
          </rPr>
          <t>客户OPPO品牌总体月容量，单位：台</t>
        </r>
      </text>
    </comment>
    <comment ref="AX2" authorId="0">
      <text>
        <r>
          <rPr>
            <sz val="10"/>
            <rFont val="宋体"/>
            <charset val="134"/>
          </rPr>
          <t>客户华为品牌总体月容量，单位：台</t>
        </r>
      </text>
    </comment>
    <comment ref="AY2" authorId="0">
      <text>
        <r>
          <rPr>
            <sz val="10"/>
            <rFont val="宋体"/>
            <charset val="134"/>
          </rPr>
          <t>客户小米品牌总体月容量，单位：台</t>
        </r>
      </text>
    </comment>
    <comment ref="AZ2" authorId="0">
      <text>
        <r>
          <rPr>
            <sz val="10"/>
            <rFont val="宋体"/>
            <charset val="134"/>
          </rPr>
          <t>客户苹果品牌总体月容量，单位：台</t>
        </r>
      </text>
    </comment>
    <comment ref="BA2" authorId="0">
      <text>
        <r>
          <rPr>
            <sz val="10"/>
            <rFont val="宋体"/>
            <charset val="134"/>
          </rPr>
          <t>客户总体综合门店月均零售容量(综合门店月均零售容量，不含分销)，单位：台</t>
        </r>
      </text>
    </comment>
    <comment ref="BB2" authorId="0">
      <text>
        <r>
          <rPr>
            <sz val="10"/>
            <rFont val="宋体"/>
            <charset val="134"/>
          </rPr>
          <t>客户各品牌专卖店月均零售容量(专卖店月均零售容量，不含分销)，单位：台</t>
        </r>
      </text>
    </comment>
    <comment ref="BC2" authorId="0">
      <text>
        <r>
          <rPr>
            <sz val="10"/>
            <rFont val="宋体"/>
            <charset val="134"/>
          </rPr>
          <t>客户荣耀品牌专卖店月均零售容量，单位：台</t>
        </r>
      </text>
    </comment>
    <comment ref="BD2" authorId="0">
      <text>
        <r>
          <rPr>
            <sz val="10"/>
            <rFont val="宋体"/>
            <charset val="134"/>
          </rPr>
          <t>客户VIVO品牌专卖店月均零售容量，单位：台</t>
        </r>
      </text>
    </comment>
    <comment ref="BE2" authorId="0">
      <text>
        <r>
          <rPr>
            <sz val="10"/>
            <rFont val="宋体"/>
            <charset val="134"/>
          </rPr>
          <t>客户OPPO品牌专卖店月均零售容量，单位：台</t>
        </r>
      </text>
    </comment>
    <comment ref="BF2" authorId="0">
      <text>
        <r>
          <rPr>
            <sz val="10"/>
            <rFont val="宋体"/>
            <charset val="134"/>
          </rPr>
          <t>客户华为品牌专卖店月均零售容量，单位：台</t>
        </r>
      </text>
    </comment>
    <comment ref="BG2" authorId="0">
      <text>
        <r>
          <rPr>
            <sz val="10"/>
            <rFont val="宋体"/>
            <charset val="134"/>
          </rPr>
          <t>客户小米品牌专卖店月均零售容量，单位：台</t>
        </r>
      </text>
    </comment>
    <comment ref="BH2" authorId="0">
      <text>
        <r>
          <rPr>
            <sz val="10"/>
            <rFont val="宋体"/>
            <charset val="134"/>
          </rPr>
          <t>客户苹果品牌专卖店月均零售容量，单位：台</t>
        </r>
      </text>
    </comment>
    <comment ref="BI2" authorId="0">
      <text>
        <r>
          <rPr>
            <sz val="10"/>
            <rFont val="宋体"/>
            <charset val="134"/>
          </rPr>
          <t>客户其他品牌专卖店月均零售容量，单位：台</t>
        </r>
      </text>
    </comment>
    <comment ref="BJ2" authorId="0">
      <text>
        <r>
          <rPr>
            <sz val="10"/>
            <rFont val="宋体"/>
            <charset val="134"/>
          </rPr>
          <t>客户荣耀品牌PC产品月销量，单位：台</t>
        </r>
      </text>
    </comment>
    <comment ref="BK2" authorId="0">
      <text>
        <r>
          <rPr>
            <sz val="10"/>
            <rFont val="宋体"/>
            <charset val="134"/>
          </rPr>
          <t>客户华为品牌PC产品月销量，单位：台</t>
        </r>
      </text>
    </comment>
    <comment ref="BL2" authorId="0">
      <text>
        <r>
          <rPr>
            <sz val="10"/>
            <rFont val="宋体"/>
            <charset val="134"/>
          </rPr>
          <t>荣耀客户品牌平板产品月销量，单位：台</t>
        </r>
      </text>
    </comment>
    <comment ref="BM2" authorId="0">
      <text>
        <r>
          <rPr>
            <sz val="10"/>
            <rFont val="宋体"/>
            <charset val="134"/>
          </rPr>
          <t>客户华为平板销量产品月销量，单位：台</t>
        </r>
      </text>
    </comment>
  </commentList>
</comments>
</file>

<file path=xl/comments3.xml><?xml version="1.0" encoding="utf-8"?>
<comments xmlns="http://schemas.openxmlformats.org/spreadsheetml/2006/main">
  <authors>
    <author>None</author>
  </authors>
  <commentList>
    <comment ref="D5" authorId="0">
      <text>
        <r>
          <rPr>
            <sz val="10"/>
            <rFont val="宋体"/>
            <charset val="134"/>
          </rPr>
          <t>必填
按照规划进度区分，微服务已注册门店为已存在，其余为洽谈中和无规划</t>
        </r>
      </text>
    </comment>
    <comment ref="J5" authorId="0">
      <text>
        <r>
          <rPr>
            <sz val="10"/>
            <rFont val="宋体"/>
            <charset val="134"/>
          </rPr>
          <t>必填
可选状态：不合作/营业中/闭店/装修中</t>
        </r>
      </text>
    </comment>
  </commentList>
</comments>
</file>

<file path=xl/comments4.xml><?xml version="1.0" encoding="utf-8"?>
<comments xmlns="http://schemas.openxmlformats.org/spreadsheetml/2006/main">
  <authors>
    <author>None</author>
    <author>yangguantao 00028473</author>
  </authors>
  <commentList>
    <comment ref="A2" authorId="0">
      <text>
        <r>
          <rPr>
            <sz val="10"/>
            <rFont val="宋体"/>
            <charset val="134"/>
          </rPr>
          <t>必填项。客户总部所在省份，不超过50字符</t>
        </r>
      </text>
    </comment>
    <comment ref="B2" authorId="0">
      <text>
        <r>
          <rPr>
            <sz val="10"/>
            <rFont val="宋体"/>
            <charset val="134"/>
          </rPr>
          <t>必填项。客户总部所在地级市，不超过50字符</t>
        </r>
      </text>
    </comment>
    <comment ref="C2" authorId="0">
      <text>
        <r>
          <rPr>
            <sz val="10"/>
            <rFont val="宋体"/>
            <charset val="134"/>
          </rPr>
          <t>必填项，客户总部所在县区，不超过50字符</t>
        </r>
      </text>
    </comment>
    <comment ref="D2" authorId="0">
      <text>
        <r>
          <rPr>
            <sz val="10"/>
            <rFont val="宋体"/>
            <charset val="134"/>
          </rPr>
          <t>必填项，如客户在2个及以上省份有门店覆盖，则填“是”，否则填“否”</t>
        </r>
      </text>
    </comment>
    <comment ref="E2" authorId="0">
      <text>
        <r>
          <rPr>
            <sz val="10"/>
            <rFont val="宋体"/>
            <charset val="134"/>
          </rPr>
          <t>必填项，如客户在2个及以上地级市有门店覆盖，则填“是”，否则填“否”</t>
        </r>
      </text>
    </comment>
    <comment ref="F2" authorId="0">
      <text>
        <r>
          <rPr>
            <sz val="10"/>
            <rFont val="宋体"/>
            <charset val="134"/>
          </rPr>
          <t>必填项，客户在PSI系统中的Account Name®</t>
        </r>
      </text>
    </comment>
    <comment ref="G2" authorId="0">
      <text>
        <r>
          <rPr>
            <sz val="10"/>
            <rFont val="宋体"/>
            <charset val="134"/>
          </rPr>
          <t>非必填，客户在PSI系统中的Channel ID®</t>
        </r>
      </text>
    </comment>
    <comment ref="H2" authorId="0">
      <text>
        <r>
          <rPr>
            <sz val="10"/>
            <rFont val="宋体"/>
            <charset val="134"/>
          </rPr>
          <t>必填项，客户荣耀侧的客户等级，按照新KA标准填写，选填：ITKA-A/ITKA-B/ITKA-C/非圈层</t>
        </r>
      </text>
    </comment>
    <comment ref="I2" authorId="0">
      <text>
        <r>
          <rPr>
            <sz val="10"/>
            <rFont val="宋体"/>
            <charset val="134"/>
          </rPr>
          <t>必填项，客户的行业主攻属性：选填SMB、政府、教育、医疗（可多选）;如SMB/政府/教育/医疗/无</t>
        </r>
      </text>
    </comment>
    <comment ref="J2" authorId="0">
      <text>
        <r>
          <rPr>
            <sz val="10"/>
            <rFont val="宋体"/>
            <charset val="134"/>
          </rPr>
          <t>必填项，“是”或“否”</t>
        </r>
      </text>
    </comment>
    <comment ref="K2" authorId="0">
      <text>
        <r>
          <rPr>
            <sz val="10"/>
            <rFont val="宋体"/>
            <charset val="134"/>
          </rPr>
          <t>必填项，客户老板的姓名，不超过50字符</t>
        </r>
      </text>
    </comment>
    <comment ref="L2" authorId="0">
      <text>
        <r>
          <rPr>
            <sz val="10"/>
            <rFont val="宋体"/>
            <charset val="134"/>
          </rPr>
          <t>必填项，客户老板的联系电话（可填多个，同时备注主用号码）,不超过50字符</t>
        </r>
      </text>
    </comment>
    <comment ref="M2" authorId="0">
      <text>
        <r>
          <rPr>
            <sz val="10"/>
            <rFont val="宋体"/>
            <charset val="134"/>
          </rPr>
          <t>必填项，客户操盘手的姓名，无操盘手则填“无”</t>
        </r>
      </text>
    </comment>
    <comment ref="N2" authorId="0">
      <text>
        <r>
          <rPr>
            <sz val="10"/>
            <rFont val="宋体"/>
            <charset val="134"/>
          </rPr>
          <t>必填项，客户操盘手的联系电话（可填多个，同时备注主用号码）</t>
        </r>
      </text>
    </comment>
    <comment ref="O2" authorId="0">
      <text>
        <r>
          <rPr>
            <sz val="10"/>
            <rFont val="宋体"/>
            <charset val="134"/>
          </rPr>
          <t>必填项，客户管理责任人，不超过50个字符</t>
        </r>
      </text>
    </comment>
    <comment ref="P2" authorId="0">
      <text>
        <r>
          <rPr>
            <sz val="10"/>
            <rFont val="宋体"/>
            <charset val="134"/>
          </rPr>
          <t>必填项，不可为0，客户的专区总数，包括综合专区和专区，单位：个，=客户合作专区数量+客户自有专区数量</t>
        </r>
      </text>
    </comment>
    <comment ref="Q2" authorId="0">
      <text>
        <r>
          <rPr>
            <sz val="10"/>
            <rFont val="宋体"/>
            <charset val="134"/>
          </rPr>
          <t>必填项，“是”或“否”</t>
        </r>
      </text>
    </comment>
    <comment ref="R2" authorId="0">
      <text>
        <r>
          <rPr>
            <sz val="10"/>
            <rFont val="宋体"/>
            <charset val="134"/>
          </rPr>
          <t>必填项，客户分销覆盖的专区数量，单位：个，可以为0，但与客户自有专区数量不能同时为0</t>
        </r>
      </text>
    </comment>
    <comment ref="S2" authorId="0">
      <text>
        <r>
          <rPr>
            <sz val="10"/>
            <rFont val="宋体"/>
            <charset val="134"/>
          </rPr>
          <t>必填项，客户自体经营的专区，代表客户自身零售能力的专区数量，单位：个，可以为0，但与客户合作专区数量不能同时为0。=综合专区数+专区总数</t>
        </r>
      </text>
    </comment>
    <comment ref="T2" authorId="0">
      <text>
        <r>
          <rPr>
            <sz val="10"/>
            <rFont val="宋体"/>
            <charset val="134"/>
          </rPr>
          <t>必填项，客户的综合专区数量(存在两家及以上品牌形象露出的专区)，单位：个，可以为0</t>
        </r>
      </text>
    </comment>
    <comment ref="U2" authorId="0">
      <text>
        <r>
          <rPr>
            <sz val="10"/>
            <rFont val="宋体"/>
            <charset val="134"/>
          </rPr>
          <t>必填项，客户CAPA大于等于50的综合专区数量，单位：个，可以为0</t>
        </r>
      </text>
    </comment>
    <comment ref="V2" authorId="0">
      <text>
        <r>
          <rPr>
            <sz val="10"/>
            <rFont val="宋体"/>
            <charset val="134"/>
          </rPr>
          <t>必填项，客户各品牌的专区总数(指有独立门头和店内单一品牌全部形象和销售的专区,包含自建专区)，单位：个，可以为0。=荣耀+华为+联想++Dell+HP+华硕+其他品牌专区总数</t>
        </r>
      </text>
    </comment>
    <comment ref="W2" authorId="0">
      <text>
        <r>
          <rPr>
            <sz val="10"/>
            <rFont val="宋体"/>
            <charset val="134"/>
          </rPr>
          <t>必填项，客户荣耀品牌的专区数量，单位：个，可以为0</t>
        </r>
      </text>
    </comment>
    <comment ref="X2" authorId="0">
      <text>
        <r>
          <rPr>
            <sz val="10"/>
            <rFont val="宋体"/>
            <charset val="134"/>
          </rPr>
          <t>必填项，客户华为品牌的专区数量，单位：个，可以为0</t>
        </r>
      </text>
    </comment>
    <comment ref="Y2" authorId="0">
      <text>
        <r>
          <rPr>
            <sz val="10"/>
            <rFont val="宋体"/>
            <charset val="134"/>
          </rPr>
          <t>必填项，客户联想品牌的专区数量，单位：个，可以为0</t>
        </r>
      </text>
    </comment>
    <comment ref="Z2" authorId="0">
      <text>
        <r>
          <rPr>
            <sz val="10"/>
            <rFont val="宋体"/>
            <charset val="134"/>
          </rPr>
          <t>必填项，客户华硕品牌的专区数量，单位：个，可以为0</t>
        </r>
      </text>
    </comment>
    <comment ref="AA2" authorId="0">
      <text>
        <r>
          <rPr>
            <sz val="10"/>
            <rFont val="宋体"/>
            <charset val="134"/>
          </rPr>
          <t>必填项，客户其他品牌的专区数量，单位：个，可以为0</t>
        </r>
      </text>
    </comment>
    <comment ref="AB2" authorId="0">
      <text>
        <r>
          <rPr>
            <sz val="10"/>
            <rFont val="宋体"/>
            <charset val="134"/>
          </rPr>
          <t>必填项，客户总体月容量(总体容量，含分销)，单位：台，不可以为0。=月均CAPA（零售）+月均CAPA（分销）</t>
        </r>
      </text>
    </comment>
    <comment ref="AC2" authorId="0">
      <text>
        <r>
          <rPr>
            <sz val="10"/>
            <rFont val="宋体"/>
            <charset val="134"/>
          </rPr>
          <t>必填项，客户总体月容量中零售部分容量，单位：台，可以为0。=荣耀+华为+联想+Dell+HP+华硕+其他客户总体月均零售容量</t>
        </r>
      </text>
    </comment>
    <comment ref="AD2" authorId="0">
      <text>
        <r>
          <rPr>
            <sz val="10"/>
            <rFont val="宋体"/>
            <charset val="134"/>
          </rPr>
          <t>必填项，客户总体月容量中分销部分容量，单位：台，可以为0</t>
        </r>
      </text>
    </comment>
    <comment ref="AE2" authorId="0">
      <text>
        <r>
          <rPr>
            <sz val="10"/>
            <rFont val="宋体"/>
            <charset val="134"/>
          </rPr>
          <t>必填项，客户荣耀品牌总体月容量，单位：台，可以为0</t>
        </r>
      </text>
    </comment>
    <comment ref="AF2" authorId="0">
      <text>
        <r>
          <rPr>
            <sz val="10"/>
            <rFont val="宋体"/>
            <charset val="134"/>
          </rPr>
          <t>必填项，客户华为品牌总体月容量，单位：台，可以为0</t>
        </r>
      </text>
    </comment>
    <comment ref="AG2" authorId="0">
      <text>
        <r>
          <rPr>
            <sz val="10"/>
            <rFont val="宋体"/>
            <charset val="134"/>
          </rPr>
          <t>必填项，客户联想品牌总体月容量，单位：台，可以为0</t>
        </r>
      </text>
    </comment>
    <comment ref="AH2" authorId="0">
      <text>
        <r>
          <rPr>
            <sz val="10"/>
            <rFont val="宋体"/>
            <charset val="134"/>
          </rPr>
          <t>必填项，客户华硕品牌总体月容量，单位：台，可以为0</t>
        </r>
      </text>
    </comment>
    <comment ref="AI2" authorId="0">
      <text>
        <r>
          <rPr>
            <sz val="10"/>
            <rFont val="宋体"/>
            <charset val="134"/>
          </rPr>
          <t>必填项，客户其他品牌总体月容量，单位：台，可以为0</t>
        </r>
      </text>
    </comment>
    <comment ref="AJ2" authorId="0">
      <text>
        <r>
          <rPr>
            <sz val="10"/>
            <rFont val="宋体"/>
            <charset val="134"/>
          </rPr>
          <t>必填项，门店各手机品牌月销量，单位：台，可以为0</t>
        </r>
      </text>
    </comment>
    <comment ref="AK2" authorId="1">
      <text>
        <r>
          <rPr>
            <sz val="10"/>
            <rFont val="宋体"/>
            <charset val="134"/>
          </rPr>
          <t xml:space="preserve">yangguantao 00028473:
华为IT商特殊层级
</t>
        </r>
      </text>
    </comment>
  </commentList>
</comments>
</file>

<file path=xl/sharedStrings.xml><?xml version="1.0" encoding="utf-8"?>
<sst xmlns="http://schemas.openxmlformats.org/spreadsheetml/2006/main" count="12699" uniqueCount="2056">
  <si>
    <t>位置信息</t>
  </si>
  <si>
    <t>门店信息</t>
  </si>
  <si>
    <t>客户信息</t>
  </si>
  <si>
    <t>分价位段销量统计/台
（只填数字即可，不加单位）</t>
  </si>
  <si>
    <t>分品牌销量统计/台
（只填数字即可，不加单位）</t>
  </si>
  <si>
    <t>门店全场景销量/台
（只填数字即可，不加单位）</t>
  </si>
  <si>
    <t>分品牌阵地、门头、位置信息统计</t>
  </si>
  <si>
    <t>各品牌促销员数量/个
（只填数字即可，不加单位）</t>
  </si>
  <si>
    <t>其他信息</t>
  </si>
  <si>
    <t>省份中文名称</t>
  </si>
  <si>
    <t>城市中文名称</t>
  </si>
  <si>
    <t>区县中文名称</t>
  </si>
  <si>
    <t>乡镇中文名称</t>
  </si>
  <si>
    <t>门店规划进度</t>
  </si>
  <si>
    <t>门店编码</t>
  </si>
  <si>
    <t>门店名称</t>
  </si>
  <si>
    <t>地理编码</t>
  </si>
  <si>
    <t>商圈编码</t>
  </si>
  <si>
    <t>门店类型</t>
  </si>
  <si>
    <t>门店capa</t>
  </si>
  <si>
    <t>门店面积（㎡）</t>
  </si>
  <si>
    <t>门店经营状态</t>
  </si>
  <si>
    <t>运营商类型</t>
  </si>
  <si>
    <t>门店联系人</t>
  </si>
  <si>
    <t>门店联系方式</t>
  </si>
  <si>
    <t>门店地址</t>
  </si>
  <si>
    <t>渠道编码</t>
  </si>
  <si>
    <t>客户名称（未合作以营业执照为准、已合作以客户A名为准）</t>
  </si>
  <si>
    <t>手机价格-0-2500元</t>
  </si>
  <si>
    <t>手机价格2500-4000元</t>
  </si>
  <si>
    <t>手机价格-＞4000元</t>
  </si>
  <si>
    <t>荣耀手机销量</t>
  </si>
  <si>
    <t>华为手机销量</t>
  </si>
  <si>
    <t>小米手机销量</t>
  </si>
  <si>
    <t>VIVO手机销量</t>
  </si>
  <si>
    <t>苹果手机销量</t>
  </si>
  <si>
    <t>OPPO手机销量</t>
  </si>
  <si>
    <t>荣耀PC销量</t>
  </si>
  <si>
    <t>华为PC销量</t>
  </si>
  <si>
    <t>荣耀平板销量</t>
  </si>
  <si>
    <t>华为平板销量</t>
  </si>
  <si>
    <t>PC销量</t>
  </si>
  <si>
    <t>平板销量</t>
  </si>
  <si>
    <t>手表销量</t>
  </si>
  <si>
    <t>荣耀阵地数量</t>
  </si>
  <si>
    <t>荣耀阵地位置</t>
  </si>
  <si>
    <t>荣耀门头数量</t>
  </si>
  <si>
    <t>华为阵地数量</t>
  </si>
  <si>
    <t>华为阵地位置</t>
  </si>
  <si>
    <t>华为门头数量</t>
  </si>
  <si>
    <t>小米阵地数量</t>
  </si>
  <si>
    <t>小米阵地位置</t>
  </si>
  <si>
    <t>小米门头数量</t>
  </si>
  <si>
    <t>VIVO阵地数量</t>
  </si>
  <si>
    <t>VIVO阵地位置</t>
  </si>
  <si>
    <t>VIVO门头数量</t>
  </si>
  <si>
    <t>苹果阵地数量</t>
  </si>
  <si>
    <t>苹果阵地位置</t>
  </si>
  <si>
    <t>苹果门头数量</t>
  </si>
  <si>
    <t>OPPO阵地数量</t>
  </si>
  <si>
    <t>OPPO阵地位置</t>
  </si>
  <si>
    <t>OPPO门头数量</t>
  </si>
  <si>
    <t>荣耀促销员数量</t>
  </si>
  <si>
    <t>华为促销员数量</t>
  </si>
  <si>
    <t>小米促销员数量</t>
  </si>
  <si>
    <t>VIVO促销员数量</t>
  </si>
  <si>
    <t>苹果促销员数量</t>
  </si>
  <si>
    <t>OPPO促销员数量</t>
  </si>
  <si>
    <t>客户店员</t>
  </si>
  <si>
    <t>店端人数总和</t>
  </si>
  <si>
    <t>是否国补门店</t>
  </si>
  <si>
    <t>门店城乡类别</t>
  </si>
  <si>
    <t>是否街边店/MALL店</t>
  </si>
  <si>
    <t>备注</t>
  </si>
  <si>
    <t>如：
四川省</t>
  </si>
  <si>
    <t>如：
成都市</t>
  </si>
  <si>
    <t>如：
青羊区
龙泉驿区
简阳市</t>
  </si>
  <si>
    <t>如：
洛带镇
洪安镇</t>
  </si>
  <si>
    <t>已存在：在微服务系统中已录入的门店
无规划：不在荣耀系统的门店，不合作门店
洽谈中：不在荣耀系统的门店，规划合作门店</t>
  </si>
  <si>
    <t>1、已在荣耀系统注册填写编码（字母开头）
2、未在荣耀系统注册，已存在
沙盘系统编码（6开头）
3、未在沙盘及荣耀系统，填写“洽谈中”,“无规划“</t>
  </si>
  <si>
    <t>编码对应的门店名称，如未导入门店按照门店命名规则命名
命名规则（不含”市“&amp;”区“）：地市+区/县+客户简称+所在道路名/所在公示商圈+点名/营业厅；例如重庆开州耀琪龙新天地电信营业厅</t>
  </si>
  <si>
    <t>见 sheet“地理信息</t>
  </si>
  <si>
    <t>见 sheet“商圈信息</t>
  </si>
  <si>
    <t>1、加入”NKA综合卖场“标签，如对应为NKA开的体验店，应填体验店；NKA指：国苏迪+京东之家+五星+居然之家+信联和+中免；
2、华为堡垒店归类为专卖店；归为综合卖场还是专卖店主要是看能否售卖其他品牌。华为销服一体店如果不能卖其他品牌的话，算华为授权店
3、运营商厅店类型：限于电信核心厅店，移动泛全联盟厅店，联通厅店，和运营商组对齐名单
综合卖场/荣耀体验店/荣耀授权专卖店/耀生活独立店/华为授权体验店/华为堡垒店/华为非授权店/OPPO体验店/VIVO体验店/小米体验店/苹果体验店/其他品牌专卖店/运营商厅店/NKA综合卖场/其他</t>
  </si>
  <si>
    <t>填写门店真实零售capa（不含分销/团单等），单位：台，数量为整数</t>
  </si>
  <si>
    <t>门店面积，单位㎡</t>
  </si>
  <si>
    <t>拉通微服务，内容4项
不合作/营业中/闭店/装修中</t>
  </si>
  <si>
    <t>门店的运营商属性，填“公开/公开&amp;三网/排它-移动/排它-电信/排它-联通/非排它-移动电信/非排它-移动联通/非排它-电信联通”</t>
  </si>
  <si>
    <t>门店责任人：张三（示例）</t>
  </si>
  <si>
    <t>联系方式：1xxxxxxxxx</t>
  </si>
  <si>
    <t>精确到省、市、县区/乡镇、街道</t>
  </si>
  <si>
    <t>客户在PSI系统中的Channel ID®，如：100016798101，如不涉及填“无”</t>
  </si>
  <si>
    <t>客户在PSI系统中的Account Name®，如：四川佳海电子有限公司，如不在系统中则填写客户正式名称，不可为空</t>
  </si>
  <si>
    <t>必填,取值0-999999 不含分销和团单，所有门店均需填写</t>
  </si>
  <si>
    <t>价位段销量求和与品牌销量求和需相等</t>
  </si>
  <si>
    <t>含智选等
价位段销量求和与品牌销量求和需相等</t>
  </si>
  <si>
    <t>iQOO归入vivo
价位段销量求和与品牌销量求和需相等</t>
  </si>
  <si>
    <t>realme归入oppo
价位段销量求和与品牌销量求和需相等</t>
  </si>
  <si>
    <t>单位：套</t>
  </si>
  <si>
    <t>TOP1/TOP2/TOP3/其他
TOP位为唯一</t>
  </si>
  <si>
    <t>单位：个</t>
  </si>
  <si>
    <t>单位：人</t>
  </si>
  <si>
    <t>VIVO厂家促销员+返聘数量，单位：人</t>
  </si>
  <si>
    <t>OPPO厂家促销员+返聘数量，单位：人</t>
  </si>
  <si>
    <t>是/否</t>
  </si>
  <si>
    <t>如：
主城区
非主城区</t>
  </si>
  <si>
    <t>如：
街边店
MALL店</t>
  </si>
  <si>
    <t>/</t>
  </si>
  <si>
    <t>海南省</t>
  </si>
  <si>
    <t>乐东黎族自治县</t>
  </si>
  <si>
    <t>佛罗镇</t>
  </si>
  <si>
    <t>CNSCN129558</t>
  </si>
  <si>
    <t>乐东佛罗华宏移动营业厅</t>
  </si>
  <si>
    <t>55014188</t>
  </si>
  <si>
    <t>CNSQCN00054166</t>
  </si>
  <si>
    <t>营业中</t>
  </si>
  <si>
    <t>张家宾</t>
  </si>
  <si>
    <t>海南省乐东县佛罗镇佛北村国道旁四队62号</t>
  </si>
  <si>
    <t>100079622601</t>
  </si>
  <si>
    <t>乐东佛罗华宾手机专营店</t>
  </si>
  <si>
    <t>TOP3</t>
  </si>
  <si>
    <t>其他</t>
  </si>
  <si>
    <t>无阵地</t>
  </si>
  <si>
    <t>TOP1</t>
  </si>
  <si>
    <t>TOP2</t>
  </si>
  <si>
    <t>是</t>
  </si>
  <si>
    <t>非主城区</t>
  </si>
  <si>
    <t>街边店</t>
  </si>
  <si>
    <t>莺歌海镇</t>
  </si>
  <si>
    <t>CNSCN241462</t>
  </si>
  <si>
    <t>乐东县莺歌海海建街神舟移动店</t>
  </si>
  <si>
    <t>55014190</t>
  </si>
  <si>
    <t>CNSQCN00054175</t>
  </si>
  <si>
    <t>陈英列</t>
  </si>
  <si>
    <t>海南省乐东县莺歌海镇海建街神州移动专营店</t>
  </si>
  <si>
    <t>100078276501</t>
  </si>
  <si>
    <t>乐东莺歌海神舟移动代办点</t>
  </si>
  <si>
    <t>否</t>
  </si>
  <si>
    <t>尖峰镇</t>
  </si>
  <si>
    <t>CNSCN241461</t>
  </si>
  <si>
    <t>乐东县尖峰镇岭头村亿达通讯</t>
  </si>
  <si>
    <t>55014189</t>
  </si>
  <si>
    <t>CNSQCN00054168</t>
  </si>
  <si>
    <t>陈界</t>
  </si>
  <si>
    <t>海南省乐东黎族自治县尖峰镇岭头村48号亿达电信专营店</t>
  </si>
  <si>
    <t>100073939901</t>
  </si>
  <si>
    <t>乐东尖峰亿达通讯店</t>
  </si>
  <si>
    <t>利国镇</t>
  </si>
  <si>
    <t>CNSCN241459</t>
  </si>
  <si>
    <t>乐东县利国镇中心大道金鹏3G电信店</t>
  </si>
  <si>
    <t>55014186</t>
  </si>
  <si>
    <t>CNSQCN00054172</t>
  </si>
  <si>
    <t>周少</t>
  </si>
  <si>
    <t>海南省乐东县利国镇中心大道116号金鹏电信专营店</t>
  </si>
  <si>
    <t>100050670901</t>
  </si>
  <si>
    <t>乐东利国金鹏3G旗舰店</t>
  </si>
  <si>
    <t>CNSCN241458</t>
  </si>
  <si>
    <t>乐东县佛罗镇225国道韵信移动店</t>
  </si>
  <si>
    <t>吉承湖</t>
  </si>
  <si>
    <t>海南省乐东黎族自治县佛罗镇225国道韵信移动营业厅</t>
  </si>
  <si>
    <t>100077791601</t>
  </si>
  <si>
    <t>乐东佛罗韵信移动专营店</t>
  </si>
  <si>
    <t>九所镇</t>
  </si>
  <si>
    <t>CNSCN241457</t>
  </si>
  <si>
    <t>乐东县九所镇金通联通营业厅</t>
  </si>
  <si>
    <t>55014185</t>
  </si>
  <si>
    <t>CNSQCN00054169</t>
  </si>
  <si>
    <t>邵新权</t>
  </si>
  <si>
    <t>乐东县九所镇老车站旁边金通联通营业厅</t>
  </si>
  <si>
    <t>100080557801</t>
  </si>
  <si>
    <t>乐东利国金通通讯店</t>
  </si>
  <si>
    <t>CNSCN241451</t>
  </si>
  <si>
    <t>乐东利国远源利源集贸市场店</t>
  </si>
  <si>
    <t>CNSQCN00054171</t>
  </si>
  <si>
    <t>周健聪</t>
  </si>
  <si>
    <t>海南省乐东县利国镇集贸市场309号远源移动专营店</t>
  </si>
  <si>
    <t>200022274701</t>
  </si>
  <si>
    <t>乐东利国远源移动手机连锁卖场</t>
  </si>
  <si>
    <t>黄流镇</t>
  </si>
  <si>
    <t>CNSCN241450</t>
  </si>
  <si>
    <t>乐东黄流金街华为体验店</t>
  </si>
  <si>
    <t>55014187</t>
  </si>
  <si>
    <t>CNSQCN00054167</t>
  </si>
  <si>
    <t>周运鲜</t>
  </si>
  <si>
    <t>13876722460</t>
  </si>
  <si>
    <t>海南省乐东县黄流镇龙腾金街一楼乐东黄流金街华为体验店</t>
  </si>
  <si>
    <t>100054593602</t>
  </si>
  <si>
    <t>乐东利国超科移动专营店</t>
  </si>
  <si>
    <t>CNSCN241449</t>
  </si>
  <si>
    <t>乐东县利国镇中心大道宏冠联通店</t>
  </si>
  <si>
    <t>陈刚</t>
  </si>
  <si>
    <t>海南省乐东黎族自治县利国镇中心大道129号宏冠联通营业厅</t>
  </si>
  <si>
    <t>100046481201</t>
  </si>
  <si>
    <t>乐东利国宏冠手机专营店</t>
  </si>
  <si>
    <t>万冲镇</t>
  </si>
  <si>
    <t>CNSCN241445</t>
  </si>
  <si>
    <t>乐东县万冲镇乐中金钻移动店</t>
  </si>
  <si>
    <t>55014181</t>
  </si>
  <si>
    <t>CNSQCN00054174</t>
  </si>
  <si>
    <t>黄垂丹</t>
  </si>
  <si>
    <t>海南省乐东县万冲镇乐中农场旁金钻移动专营店</t>
  </si>
  <si>
    <t>100050670401</t>
  </si>
  <si>
    <t>乐东万冲金钻移动专营店</t>
  </si>
  <si>
    <t>CNSCN241441</t>
  </si>
  <si>
    <t>乐东县万冲镇乐中飞达通讯店</t>
  </si>
  <si>
    <t>刘芳</t>
  </si>
  <si>
    <t>海南省乐东县万冲镇乐中商贸大楼飞达联通专营店</t>
  </si>
  <si>
    <t>100077796901</t>
  </si>
  <si>
    <t>乐东万冲飞达通讯店</t>
  </si>
  <si>
    <t>抱由镇</t>
  </si>
  <si>
    <t>CNSCN241440</t>
  </si>
  <si>
    <t>乐东县抱由镇乐安路超科移动店</t>
  </si>
  <si>
    <t>55014180</t>
  </si>
  <si>
    <t>CNSQCN00054170</t>
  </si>
  <si>
    <t>海南省乐东县抱由镇乐东车站后面乐安路超科移动专营店</t>
  </si>
  <si>
    <t>CNSCN241437</t>
  </si>
  <si>
    <t>乐东县抱由镇乐安路锐佳联通店</t>
  </si>
  <si>
    <t>张海鹰</t>
  </si>
  <si>
    <t>海南省乐东县乐安路锐佳联通专营店</t>
  </si>
  <si>
    <t>100048660201</t>
  </si>
  <si>
    <t>乐东抱由锐佳通讯部</t>
  </si>
  <si>
    <t>RYRA08980206</t>
  </si>
  <si>
    <t>乐东利国远源利源商场店</t>
  </si>
  <si>
    <t>海南省乐东县利国镇利源商场对面远源卖场</t>
  </si>
  <si>
    <t>RYCT08980068</t>
  </si>
  <si>
    <t>乐东县利国镇中心大道金林电信店</t>
  </si>
  <si>
    <t>项锡强</t>
  </si>
  <si>
    <t>海南省乐东县利国镇中心大道工商银行旁边金林电信</t>
  </si>
  <si>
    <t>100058140401</t>
  </si>
  <si>
    <t>乐东利国金林电信营业厅</t>
  </si>
  <si>
    <t>RYRA08980205</t>
  </si>
  <si>
    <t>乐东抱由启程乐祥路店</t>
  </si>
  <si>
    <t>翁纪腾</t>
  </si>
  <si>
    <t>海南省乐东县抱由镇乐东车站旁边左侧乐东抱由启程乐祥路店</t>
  </si>
  <si>
    <t>100022519901</t>
  </si>
  <si>
    <t>乐东抱由启程手机大卖场</t>
  </si>
  <si>
    <t>CNSCN214818</t>
  </si>
  <si>
    <t>电信连锁-乐东乐安路营业厅(意达)</t>
  </si>
  <si>
    <t>CNSQCN00054165</t>
  </si>
  <si>
    <t xml:space="preserve">孙荣达 </t>
  </si>
  <si>
    <t>海南省乐东黎族自治县抱由镇乐安路电信主厅</t>
  </si>
  <si>
    <t>200009529201</t>
  </si>
  <si>
    <t>乐东黄流意达电信专营店</t>
  </si>
  <si>
    <t>CNSCN345325</t>
  </si>
  <si>
    <t>乐东抱由江南路联通营业厅</t>
  </si>
  <si>
    <t>王丹桂</t>
  </si>
  <si>
    <t>乐东黎族自治县抱由镇江南一路4.6.8号中国联通营业厅</t>
  </si>
  <si>
    <t>100015014301</t>
  </si>
  <si>
    <t>联通华盛通信有限公司海南分公司</t>
  </si>
  <si>
    <t>RYRA08980065</t>
  </si>
  <si>
    <t>乐东县抱由镇乐安路富通oppo店</t>
  </si>
  <si>
    <t>林盛</t>
  </si>
  <si>
    <t>海南省乐东县乐安路107-109号老一小对面</t>
  </si>
  <si>
    <t>200027032101</t>
  </si>
  <si>
    <t>乐东抱由富通手机大卖场</t>
  </si>
  <si>
    <t>RYRA08980101</t>
  </si>
  <si>
    <t>乐东县利国镇中心大道超科移动店</t>
  </si>
  <si>
    <t>海南省乐东县利国镇中心大道96号</t>
  </si>
  <si>
    <t>RYRA08980134</t>
  </si>
  <si>
    <t>乐东县利国镇海榆路领航者移动店</t>
  </si>
  <si>
    <t>麦坚</t>
  </si>
  <si>
    <t>海南省乐东县利国镇海榆路7号中心大道海榆路路口领航者手机卖场</t>
  </si>
  <si>
    <t>100048660401</t>
  </si>
  <si>
    <t>乐东利国领航者手机通信专营店</t>
  </si>
  <si>
    <t>RYRA08980068</t>
  </si>
  <si>
    <t>乐东抱由金玉全网通电信营业厅</t>
  </si>
  <si>
    <t>陈炉英</t>
  </si>
  <si>
    <t>海南省乐东县抱由镇汽车总站右侧乐为全网通电信营业厅</t>
  </si>
  <si>
    <t>100040835801</t>
  </si>
  <si>
    <t>乐东抱由乐为手机店</t>
  </si>
  <si>
    <t>RYRA08980058</t>
  </si>
  <si>
    <t>乐东县黄流镇黄流大道宏泰手机店</t>
  </si>
  <si>
    <t>CNSQCN00054849</t>
  </si>
  <si>
    <t>洪永敏</t>
  </si>
  <si>
    <t>乐东黎族自治县黄流镇中心大道21号黄流中学商铺宏泰移动店</t>
  </si>
  <si>
    <t>100022519401</t>
  </si>
  <si>
    <t>乐东黄流宏泰手机卖场</t>
  </si>
  <si>
    <t>CNSCN185603</t>
  </si>
  <si>
    <t>乐东县佛罗镇225国道盛宇电信店</t>
  </si>
  <si>
    <t>石菲菲</t>
  </si>
  <si>
    <t>海南省乐东黎族自治县佛罗镇225国道盛宇手机店</t>
  </si>
  <si>
    <t>100078278401</t>
  </si>
  <si>
    <t>乐东佛罗盛宇全网通手机卖场</t>
  </si>
  <si>
    <t>RYCT08980060</t>
  </si>
  <si>
    <t>乐东县抱由镇乐祥路富通综合店</t>
  </si>
  <si>
    <t>乐东县抱由镇乐安路32号</t>
  </si>
  <si>
    <t>CNSCN147063</t>
  </si>
  <si>
    <t>乐东县利国镇中心大道速度电信店</t>
  </si>
  <si>
    <t>陈丹</t>
  </si>
  <si>
    <t>海南省乐东黎族自治县利国镇糖厂市场四栋10号速度电信营业厅</t>
  </si>
  <si>
    <t>100093208101</t>
  </si>
  <si>
    <t>乐东利国速度专营店手机店</t>
  </si>
  <si>
    <t>千家镇</t>
  </si>
  <si>
    <t>CNSCN317557</t>
  </si>
  <si>
    <t>乐东光王燕移动通信代办点</t>
  </si>
  <si>
    <t>55014184</t>
  </si>
  <si>
    <t>CNSQCN00054173</t>
  </si>
  <si>
    <t>13976157198</t>
  </si>
  <si>
    <t>乐东县千家镇国营乐光农场中心大道81号</t>
  </si>
  <si>
    <t>CNSCN317552</t>
  </si>
  <si>
    <t>乐东佛罗鑫玥手机卖场</t>
  </si>
  <si>
    <t>黄春丽</t>
  </si>
  <si>
    <t>佛罗镇中国电信全网通手机卖场（佛罗中心幼园旁）</t>
  </si>
  <si>
    <t>200001094001</t>
  </si>
  <si>
    <t>CNSCN190191</t>
  </si>
  <si>
    <t>乐东县黄流镇中心大道华远移动店</t>
  </si>
  <si>
    <t>陈善平</t>
  </si>
  <si>
    <t>海南省乐东县黄流镇黄流中心大道华远手机店</t>
  </si>
  <si>
    <t>100049647201</t>
  </si>
  <si>
    <t>乐东黄流华远通讯器材店</t>
  </si>
  <si>
    <t>CNSCN190190</t>
  </si>
  <si>
    <t>乐东县黄流镇黄流大道华讯联通店</t>
  </si>
  <si>
    <t>许钢城</t>
  </si>
  <si>
    <t>海南省乐东县黄流镇黄流中心大道华讯联通专营店</t>
  </si>
  <si>
    <t>100048660101</t>
  </si>
  <si>
    <t>乐东黄流华讯手机卖场</t>
  </si>
  <si>
    <t>CNSCN277976</t>
  </si>
  <si>
    <t>乐东县佛罗镇中心大道启扬店</t>
  </si>
  <si>
    <t>盛广茉</t>
  </si>
  <si>
    <t>乐东黎族自治县佛罗镇中心大道26号永佳超市一楼启扬手机店</t>
  </si>
  <si>
    <t>200003197101</t>
  </si>
  <si>
    <t>乐东佛罗启扬手机店</t>
  </si>
  <si>
    <t>RYCM08980093</t>
  </si>
  <si>
    <t>乐东县千家镇中心大道豪杰移动店</t>
  </si>
  <si>
    <t>许小燕</t>
  </si>
  <si>
    <t>海南省乐东县千家镇中心学校中心大道107号豪杰移动专营店</t>
  </si>
  <si>
    <t>100068791001</t>
  </si>
  <si>
    <t>乐东千家豪杰手机电讯店</t>
  </si>
  <si>
    <t>RYCU08980015</t>
  </si>
  <si>
    <t>乐东县千家镇中心大道义泽联通店</t>
  </si>
  <si>
    <t>梁安琪</t>
  </si>
  <si>
    <t>海南省乐东县千家镇中心大道192号义泽联通专营店</t>
  </si>
  <si>
    <t>100080556601</t>
  </si>
  <si>
    <t>乐东千家义泽手机店</t>
  </si>
  <si>
    <t>RYCT08980035</t>
  </si>
  <si>
    <t>乐东佛罗意达电信店</t>
  </si>
  <si>
    <t>孙荣达</t>
  </si>
  <si>
    <t>海南省乐东县佛罗镇邮政局正对面运伍手机店</t>
  </si>
  <si>
    <t>CNSCN226664</t>
  </si>
  <si>
    <t>乐东县黄流镇中心大道联通华盛营业厅</t>
  </si>
  <si>
    <t>朱翠萍</t>
  </si>
  <si>
    <t>海南省乐东县黄流镇黄流中心大道乐东黄流联通营业厅</t>
  </si>
  <si>
    <t>SCN272976</t>
  </si>
  <si>
    <t>乐东抱由富通乐安路体验店</t>
  </si>
  <si>
    <t>林晓辉</t>
  </si>
  <si>
    <t>海南省乐东县乐安路176号（乐东新富通）老一小对面富通体验店</t>
  </si>
  <si>
    <t>100022518501</t>
  </si>
  <si>
    <t>乐东乐城富通手机大卖场</t>
  </si>
  <si>
    <t>CNSCN221294</t>
  </si>
  <si>
    <t>乐东抱由金玉电信专营店</t>
  </si>
  <si>
    <t>陈焕英</t>
  </si>
  <si>
    <t>海南省乐东县抱由镇乐翔路盛盛百佳超市对面乐为手机专营店</t>
  </si>
  <si>
    <t>CNSCN189086</t>
  </si>
  <si>
    <t>乐东县抱由镇华讯联通营业厅</t>
  </si>
  <si>
    <t>黄辉宏</t>
  </si>
  <si>
    <t>海南省乐东黎族自治县抱由镇汽车总站旁华讯联通营业厅</t>
  </si>
  <si>
    <t>100049647301</t>
  </si>
  <si>
    <t>乐东抱由华讯手机卖场</t>
  </si>
  <si>
    <t>RYCT08980070</t>
  </si>
  <si>
    <t>乐东县利国镇中心大道海榆电信店</t>
  </si>
  <si>
    <t>王云</t>
  </si>
  <si>
    <t>海南省乐东县利国镇中心大道利国医院对面电信营业厅</t>
  </si>
  <si>
    <t>200001094201</t>
  </si>
  <si>
    <t>乐东利国海榆电信专营店</t>
  </si>
  <si>
    <t>CNSCN355925</t>
  </si>
  <si>
    <t>乐东九所莉菏通讯店</t>
  </si>
  <si>
    <t>麦莉菏</t>
  </si>
  <si>
    <t>海南省乐东黎族自治县九所镇中心大道79号</t>
  </si>
  <si>
    <t>100045697301</t>
  </si>
  <si>
    <t>乐东九所莉菏通信专营店</t>
  </si>
  <si>
    <t>志仲镇</t>
  </si>
  <si>
    <t>RYCM08980139</t>
  </si>
  <si>
    <t>乐东县志仲镇保国新星移动店</t>
  </si>
  <si>
    <t>55014183</t>
  </si>
  <si>
    <t>CNSQCN00054176</t>
  </si>
  <si>
    <t>程兴</t>
  </si>
  <si>
    <t>海南省乐东县抱由镇保国农场菜市场旁边新星移动专营店</t>
  </si>
  <si>
    <t>100049647501</t>
  </si>
  <si>
    <t>乐东志仲保国新星移动专营店</t>
  </si>
  <si>
    <t>RYCU08980027</t>
  </si>
  <si>
    <t>乐东县抱由镇华讯oppo体验店</t>
  </si>
  <si>
    <t>海南省乐东县抱由镇农业银行旁边诚讯手机专营店</t>
  </si>
  <si>
    <t>CNSCN311530</t>
  </si>
  <si>
    <t>乐东县佛罗镇国防路联通华盛营业厅</t>
  </si>
  <si>
    <t>蔡珍</t>
  </si>
  <si>
    <t>海南省乐东黎族自治县佛罗镇镇政府斜对面联通厅</t>
  </si>
  <si>
    <t>CNSCN082330</t>
  </si>
  <si>
    <t>乐东县黄流镇步行街天域专营店</t>
  </si>
  <si>
    <t>林子</t>
  </si>
  <si>
    <t>乐东县黄流镇长江商业步行街J-153一楼铺面天域移动专营店</t>
  </si>
  <si>
    <t>100041980901</t>
  </si>
  <si>
    <t>乐东黄流天域专营店</t>
  </si>
  <si>
    <t>CNSCN299423</t>
  </si>
  <si>
    <t>乐东县抱由镇乐祥路新光明移动营业厅</t>
  </si>
  <si>
    <t>李小营</t>
  </si>
  <si>
    <t>海南省乐东县抱由镇乐祥路175号移动办公楼综合楼一楼</t>
  </si>
  <si>
    <t>100020483802</t>
  </si>
  <si>
    <t>海南新光明通信科技有限公司</t>
  </si>
  <si>
    <t>CNSCN220372</t>
  </si>
  <si>
    <t>乐东利国金通联通手机专营店</t>
  </si>
  <si>
    <t>海南省乐东县利国镇海榆路中心大道海榆路路口乐东利国金通联通手机专营店</t>
  </si>
  <si>
    <t>CNSCN368491</t>
  </si>
  <si>
    <t>乐东抱由镇乐城源祥电信专营店</t>
  </si>
  <si>
    <t>高琴</t>
  </si>
  <si>
    <t>海南省乐东抱由镇乐祥路68号</t>
  </si>
  <si>
    <t>200017458601</t>
  </si>
  <si>
    <t>乐东乐城源祥电信专营店</t>
  </si>
  <si>
    <t>RYRA08980203</t>
  </si>
  <si>
    <t>乐东县黄流镇龙腾金街天亿手机店</t>
  </si>
  <si>
    <t>王大庆</t>
  </si>
  <si>
    <t>海南省乐东黎族自治县黄流镇龙腾金街s118-119-120</t>
  </si>
  <si>
    <t>100053908901</t>
  </si>
  <si>
    <t>乐东黄流天亿手机专营店</t>
  </si>
  <si>
    <t>CNSCN332621</t>
  </si>
  <si>
    <t>乐东九所祥达移动通讯手机店</t>
  </si>
  <si>
    <t>蔡世帅</t>
  </si>
  <si>
    <t>乐东县九所镇九所农贸市场左侧第一间铺面</t>
  </si>
  <si>
    <t>200015963901</t>
  </si>
  <si>
    <t>CNSCN333382</t>
  </si>
  <si>
    <t>乐东万冲移动专营店</t>
  </si>
  <si>
    <t>林世鹏</t>
  </si>
  <si>
    <t>13976158885</t>
  </si>
  <si>
    <t>海南省乐东县万冲镇乐中农场旁移动店</t>
  </si>
  <si>
    <t>100079622701</t>
  </si>
  <si>
    <t>CNSCN365381</t>
  </si>
  <si>
    <t>乐东利国镇王琳联通手机店</t>
  </si>
  <si>
    <t>王海连</t>
  </si>
  <si>
    <t>海南省乐东黎族自治县利国镇糖厂绿源公司4栋2号</t>
  </si>
  <si>
    <t>200024708101</t>
  </si>
  <si>
    <t>乐东利国王琳手机专营店（个体工商户）</t>
  </si>
  <si>
    <t>CNSCN221298</t>
  </si>
  <si>
    <t>乐东县利国镇中心大道祥达联通店</t>
  </si>
  <si>
    <t>余贵琴</t>
  </si>
  <si>
    <t>乐东县利国镇中心大道92-93号铺面祥达手机联通专营店</t>
  </si>
  <si>
    <t>CNSCN221296</t>
  </si>
  <si>
    <t>乐东县千家镇中心大道四通移动店</t>
  </si>
  <si>
    <t>陈春完</t>
  </si>
  <si>
    <t>海南省乐东县千家镇中心大道168号四通移动专营店</t>
  </si>
  <si>
    <t>100050670501</t>
  </si>
  <si>
    <t>乐东千家四通卖场</t>
  </si>
  <si>
    <t>CNSCN346093</t>
  </si>
  <si>
    <t>乐东县黄流镇中心大道移动总厅</t>
  </si>
  <si>
    <t>陈定女</t>
  </si>
  <si>
    <t>乐东黎族自治县黄流镇中心大道金叶市场门口左侧第一间铺面</t>
  </si>
  <si>
    <t>200024200501</t>
  </si>
  <si>
    <t>乐东九所零零后手机专营店（个体工商户）</t>
  </si>
  <si>
    <t>CNSCN381748</t>
  </si>
  <si>
    <t>乐东抱伦启程手机店</t>
  </si>
  <si>
    <t>海南省乐东黎族自治县抱伦学校附件手机店</t>
  </si>
  <si>
    <t>CNSCN354489</t>
  </si>
  <si>
    <t>乐东黄流连菊手机专营店</t>
  </si>
  <si>
    <t>蔡运连</t>
  </si>
  <si>
    <t>海南省乐东黎族自治县黄流镇白马商场040号房</t>
  </si>
  <si>
    <t>200021088201</t>
  </si>
  <si>
    <t>乐东黄流连菊手机专营店（个体工商户）</t>
  </si>
  <si>
    <t>CNSCN370586</t>
  </si>
  <si>
    <t>乐东抱由镇乐城广通移动专营店</t>
  </si>
  <si>
    <t>关义聪</t>
  </si>
  <si>
    <t>海南省乐东抱由镇乐安路4号万家惠超市对面移动手机广通店</t>
  </si>
  <si>
    <t>200026186001</t>
  </si>
  <si>
    <t>乐东乐城广通专营店</t>
  </si>
  <si>
    <t>CNSCN370680</t>
  </si>
  <si>
    <t>乐东新星志仲新起点店</t>
  </si>
  <si>
    <t>海南省乐东黎族自治县志仲镇中心大道84号（志仲派出所对面）</t>
  </si>
  <si>
    <t>CNSCN364428</t>
  </si>
  <si>
    <t>乐东抱由镇乐城林伟手机店</t>
  </si>
  <si>
    <t>林伟</t>
  </si>
  <si>
    <t>海南省乐东黎族自治县抱由镇乐安路左至粮食局办公室右至县供社5、6号华为手机店</t>
  </si>
  <si>
    <t>469000219</t>
  </si>
  <si>
    <t>CNSCN348866</t>
  </si>
  <si>
    <t>CNSCN350476</t>
  </si>
  <si>
    <t>乐东九所镇宏科手机专营店</t>
  </si>
  <si>
    <t>469000417</t>
  </si>
  <si>
    <t>乐东千家电信互联专营店</t>
  </si>
  <si>
    <t>469000094</t>
  </si>
  <si>
    <t>乐东县乐祥路联通营业厅</t>
  </si>
  <si>
    <t>469000256</t>
  </si>
  <si>
    <t>乐东县佛罗国防路营业厅</t>
  </si>
  <si>
    <t>469000114</t>
  </si>
  <si>
    <t>乐东莺歌海新村振兴移动专营店</t>
  </si>
  <si>
    <t>469000299</t>
  </si>
  <si>
    <t>乐东抱由华为体验店</t>
  </si>
  <si>
    <t>469000113</t>
  </si>
  <si>
    <t>乐东志仲阿文手机店</t>
  </si>
  <si>
    <t>469000086</t>
  </si>
  <si>
    <t>乐东抱由乐安路广通移动专营店</t>
  </si>
  <si>
    <t>469000117</t>
  </si>
  <si>
    <t>乐东九所惠所移动专营店</t>
  </si>
  <si>
    <t>469000241</t>
  </si>
  <si>
    <t>乐东乐城领春手机店</t>
  </si>
  <si>
    <t>469000240</t>
  </si>
  <si>
    <t>乐东尖峰高峰手机卖场</t>
  </si>
  <si>
    <t>469000218</t>
  </si>
  <si>
    <t>利国糖厂专营店</t>
  </si>
  <si>
    <t>469000127</t>
  </si>
  <si>
    <t>乐东尖峰祥安岭电信专营店</t>
  </si>
  <si>
    <t>469000124</t>
  </si>
  <si>
    <t>乐东尖峰岭头创得联通专营店</t>
  </si>
  <si>
    <t>469000245</t>
  </si>
  <si>
    <t>乐东县千家专营店</t>
  </si>
  <si>
    <t>469000116</t>
  </si>
  <si>
    <t>CNSCN190189</t>
  </si>
  <si>
    <t>乐东县抱由镇乐城富通电信店</t>
  </si>
  <si>
    <t>469000265</t>
  </si>
  <si>
    <t>乐东九所椰晨手机专营店</t>
  </si>
  <si>
    <t>469000260</t>
  </si>
  <si>
    <t>乐东黄流苏爷手机店</t>
  </si>
  <si>
    <t>469000239</t>
  </si>
  <si>
    <t>乐东志仲保显华宇手机零售业店</t>
  </si>
  <si>
    <t>469000115</t>
  </si>
  <si>
    <t>乐东千家福报农场移动专营店</t>
  </si>
  <si>
    <t>469000244</t>
  </si>
  <si>
    <t>乐东县保国金乐专营店</t>
  </si>
  <si>
    <t>469000252</t>
  </si>
  <si>
    <t>乐东江南路联通营业厅</t>
  </si>
  <si>
    <t>469000242</t>
  </si>
  <si>
    <t>乐东尖峰岭头永政电信代办点</t>
  </si>
  <si>
    <t>469000238</t>
  </si>
  <si>
    <t>乐东千家仟禧通讯经营部</t>
  </si>
  <si>
    <t>469000087</t>
  </si>
  <si>
    <t>乐东抱由乐安路乐源移动专营店</t>
  </si>
  <si>
    <t>469000391</t>
  </si>
  <si>
    <t>乐东利国小米体验店</t>
  </si>
  <si>
    <t>469000255</t>
  </si>
  <si>
    <t>乐东县九所镇国防路营业厅</t>
  </si>
  <si>
    <t>469000360</t>
  </si>
  <si>
    <t>乐东利国利源商场华为堡垒店</t>
  </si>
  <si>
    <t/>
  </si>
  <si>
    <t>CNSCN241448</t>
  </si>
  <si>
    <t>乐东县利国镇海榆路金通通讯店</t>
  </si>
  <si>
    <t>RYRA08980103</t>
  </si>
  <si>
    <t>乐东抱由超科电讯代办店</t>
  </si>
  <si>
    <t>CNSCN241447</t>
  </si>
  <si>
    <t>乐东县佛罗镇华宾移动手机店</t>
  </si>
  <si>
    <t>CNSCN247626</t>
  </si>
  <si>
    <t>乐东保国富通电信营业厅</t>
  </si>
  <si>
    <t>CNSCN241443</t>
  </si>
  <si>
    <t>乐东县黄流镇中心大道壹达通连锁店</t>
  </si>
  <si>
    <t>CNSCN241446</t>
  </si>
  <si>
    <t>乐东县莺歌海镇海莺街天裔全网通店</t>
  </si>
  <si>
    <t>CNSCN241454</t>
  </si>
  <si>
    <t>乐东县黄流镇龙腾金街爱蓉店</t>
  </si>
  <si>
    <t>CNSCN241435</t>
  </si>
  <si>
    <t>乐东县黄流镇中心大道爱蓉电信店</t>
  </si>
  <si>
    <t>RYRA08980130</t>
  </si>
  <si>
    <t>乐东县佛罗镇佛罗大道金乐宇移动店</t>
  </si>
  <si>
    <t>RYRA08980114</t>
  </si>
  <si>
    <t>乐东县九所镇鸿兴移动通讯</t>
  </si>
  <si>
    <t>CNSCN241455</t>
  </si>
  <si>
    <t>乐东县黄流镇龙腾金街壹达通连锁店</t>
  </si>
  <si>
    <t>CNSCN241452</t>
  </si>
  <si>
    <t>乐东县利国镇中心大道凌云通讯</t>
  </si>
  <si>
    <t>CNSCN241439</t>
  </si>
  <si>
    <t>乐东县利国镇超科和融移动店</t>
  </si>
  <si>
    <t>CNSCN241433</t>
  </si>
  <si>
    <t>乐东县黄流中心大道天亿VIVO专卖店</t>
  </si>
  <si>
    <t>469000088</t>
  </si>
  <si>
    <t>乐东抱由乐祥路移动营业通厅</t>
  </si>
  <si>
    <t>469000243</t>
  </si>
  <si>
    <t>469000220</t>
  </si>
  <si>
    <t>CNSCN241444</t>
  </si>
  <si>
    <t>乐东黄流亿秀黄流大道店</t>
  </si>
  <si>
    <t>RYCM08980097</t>
  </si>
  <si>
    <t>乐东天城乐祥路移动专营店</t>
  </si>
  <si>
    <t>CNSCN189085</t>
  </si>
  <si>
    <t>乐东黄流天亿龙腾金街店</t>
  </si>
  <si>
    <t>CNSCN241460</t>
  </si>
  <si>
    <t>乐东利国情哥移动营业厅</t>
  </si>
  <si>
    <t>CNSCN241438</t>
  </si>
  <si>
    <t>乐东抱由星通移动专营店</t>
  </si>
  <si>
    <t>CNSCN241453</t>
  </si>
  <si>
    <t>乐东九所祥达移动专营店</t>
  </si>
  <si>
    <t>CNSCN241436</t>
  </si>
  <si>
    <t>CNSCN214817</t>
  </si>
  <si>
    <t>乐东利国利源商场体验店</t>
  </si>
  <si>
    <t>CNSCN241434</t>
  </si>
  <si>
    <t>乐东佛罗体验店</t>
  </si>
  <si>
    <t>CNSCN241442</t>
  </si>
  <si>
    <t>CNSCN288954</t>
  </si>
  <si>
    <t>乐东利国宏景手机连锁店</t>
  </si>
  <si>
    <t>客户基础信息</t>
  </si>
  <si>
    <t>客户门店信息/个
（只填数字即可，不加单位）</t>
  </si>
  <si>
    <t>客户促销员信息/个
（只填数字即可，不加单位）</t>
  </si>
  <si>
    <t>客户手机销量/台
（只填数字即可，不加单位）</t>
  </si>
  <si>
    <t>客户全场景销量/台
（只填数字即可，不加单位）</t>
  </si>
  <si>
    <t>省份</t>
  </si>
  <si>
    <t>地市</t>
  </si>
  <si>
    <t>县区</t>
  </si>
  <si>
    <t>乡镇</t>
  </si>
  <si>
    <t>是否跨省份</t>
  </si>
  <si>
    <t>是否跨地市</t>
  </si>
  <si>
    <t>Account Name(R)</t>
  </si>
  <si>
    <t>渠道编码Channel ID(R)</t>
  </si>
  <si>
    <t>客户圈层</t>
  </si>
  <si>
    <t>华为客户属性</t>
  </si>
  <si>
    <t>OPPO客户层级</t>
  </si>
  <si>
    <t>vivo客户层级</t>
  </si>
  <si>
    <t>小米客户层级</t>
  </si>
  <si>
    <t>运营商属性</t>
  </si>
  <si>
    <t>是否为友商代理商</t>
  </si>
  <si>
    <t>是否有小米/华为车授权</t>
  </si>
  <si>
    <t>老板姓名</t>
  </si>
  <si>
    <t>老板联系电话</t>
  </si>
  <si>
    <t>操盘手姓名</t>
  </si>
  <si>
    <t>操盘手联系电话</t>
  </si>
  <si>
    <t>客户门店总数量</t>
  </si>
  <si>
    <t>综合门店数</t>
  </si>
  <si>
    <t>有荣耀形象的综合门店数</t>
  </si>
  <si>
    <t>专卖店总数</t>
  </si>
  <si>
    <t>客户荣耀专卖店总数</t>
  </si>
  <si>
    <t>客户VIVO专卖店总数</t>
  </si>
  <si>
    <t>客户OPPO专卖店总数</t>
  </si>
  <si>
    <t>客户华为专卖店总数</t>
  </si>
  <si>
    <t>客户小米专卖店总数</t>
  </si>
  <si>
    <t>客户苹果专卖店总数</t>
  </si>
  <si>
    <t>客户其他品牌店专卖店总数</t>
  </si>
  <si>
    <t>促销员总数</t>
  </si>
  <si>
    <t>自有店员数</t>
  </si>
  <si>
    <t>厂家促销员</t>
  </si>
  <si>
    <t>荣耀厂家促销员</t>
  </si>
  <si>
    <t>VIVO厂家促销员</t>
  </si>
  <si>
    <t>OPPO厂家促销员</t>
  </si>
  <si>
    <t>华为厂家促销员</t>
  </si>
  <si>
    <t>小米厂家促销员</t>
  </si>
  <si>
    <t>apple厂家促销员</t>
  </si>
  <si>
    <t>月均CAPA（总体）</t>
  </si>
  <si>
    <t>月均CAPA（零售）</t>
  </si>
  <si>
    <t>月均CAPA（分销）</t>
  </si>
  <si>
    <t>0-2500元档位零售容量</t>
  </si>
  <si>
    <t>2500-4000元档位零售容量</t>
  </si>
  <si>
    <t>&gt;4000元档位零售容量</t>
  </si>
  <si>
    <t>客户荣耀总体月均零售容量</t>
  </si>
  <si>
    <t>客户VIVO总体月均零售容量</t>
  </si>
  <si>
    <t>客户OPPO总体月均零售容量</t>
  </si>
  <si>
    <t>客户华为总体月均零售容量</t>
  </si>
  <si>
    <t>客户小米总体月均零售容量</t>
  </si>
  <si>
    <t>客户苹果总体月均零售容量</t>
  </si>
  <si>
    <t>月均CAPA(综合店)</t>
  </si>
  <si>
    <t>月均CAPA(专卖店)</t>
  </si>
  <si>
    <t>荣耀专卖店月均零售容量</t>
  </si>
  <si>
    <t>VIVO专卖店月均零售容量</t>
  </si>
  <si>
    <t>OPPO专卖店月均零售容量</t>
  </si>
  <si>
    <t>华为专卖店月均零售容量</t>
  </si>
  <si>
    <t>小米专卖店月均零售容量</t>
  </si>
  <si>
    <t>苹果专卖店月均零售容量</t>
  </si>
  <si>
    <t>其他专卖店月均零售容量</t>
  </si>
  <si>
    <t>当前客户使用何种系统（例如九讯云、管家婆等）</t>
  </si>
  <si>
    <t>门店沙盘卷积</t>
  </si>
  <si>
    <t>手工录入</t>
  </si>
  <si>
    <t>门店沙盘卷积（自动卷积）</t>
  </si>
  <si>
    <t>门店基础信息</t>
  </si>
  <si>
    <t>各品牌PC销量/台
（只填数字即可，不加单位）</t>
  </si>
  <si>
    <t>分品牌阵地数量统计/台
（只填数字即可，不加单位）</t>
  </si>
  <si>
    <t>分品牌阵地位置
（只填数字即可，不加单位）</t>
  </si>
  <si>
    <t>荣耀现有阵地形象</t>
  </si>
  <si>
    <t>1.已注册门店从微服务门店系统引入
2.未注册门店从MDM地理标准组件引入</t>
  </si>
  <si>
    <t>1.已注册门店从微服务门店系统引入
2.未注册填洽谈中/无规划</t>
  </si>
  <si>
    <t>1.已注册门店从微服务门店系统引入
2.未注册填正式名称</t>
  </si>
  <si>
    <t>1.已注册门店从微服务门店系统引入
2.未注册手动填写</t>
  </si>
  <si>
    <t>1.已注册门店从微服务门店系统引入
2.未注册门店对应客户从PRM系统引入</t>
  </si>
  <si>
    <t>微服务门店系统引入</t>
  </si>
  <si>
    <t>下拉选填</t>
  </si>
  <si>
    <t>批量导入时会自动生成虚拟ID，手工填写仍按照上述规则即可</t>
  </si>
  <si>
    <t>门店所在省份，如：河南省</t>
  </si>
  <si>
    <t>官方行政称呼，如“安阳市”</t>
  </si>
  <si>
    <t>所有区县都以“区”或“县”结尾</t>
  </si>
  <si>
    <t>已在微服务注册门店填写门店编码，规划中的门店填“洽谈中”，其他填“无规划</t>
  </si>
  <si>
    <t>微服务门店名称，录入系统的门店名称与微服务一致，如非微服务门店，则填其正式名称</t>
  </si>
  <si>
    <t>店长的
姓名，如：张三</t>
  </si>
  <si>
    <t>店长手机号，11位，如：13712341234</t>
  </si>
  <si>
    <t>华为、联想、DELL、华硕、HP+其他品牌笔记本销量</t>
  </si>
  <si>
    <t>精确到县区/乡镇、街道</t>
  </si>
  <si>
    <t xml:space="preserve">商圈类型
1、ITmall
2、电子一条街
3、其他
</t>
  </si>
  <si>
    <t>客户在PSI
系统中的Account Name®，如：西安耀蝉电子有限公司，如不在系统中则填写客户正式名称，不可为空</t>
  </si>
  <si>
    <t>客户在PSI系统中的Channel ID®
如：100017593301，如不涉及填“无”</t>
  </si>
  <si>
    <t>不含分销，合计与门店零售capa保持一致，所有门店均需填写（近三个月月均）</t>
  </si>
  <si>
    <t>Q：怎么才算一个阵地？
A：有专区专柜的即算一个阵地，多品牌共建店</t>
  </si>
  <si>
    <t>参考最新位置评分标准：一个店只有一个TOP1,一个TOP2,填写TOP1/TOP2/TOP3/其他/无阵地</t>
  </si>
  <si>
    <t>要求：填写数量
定义：荣耀和代理商或零售商联合投入的专区
单位：个</t>
  </si>
  <si>
    <t>要求：填写数量
定义：完全由荣耀投入的专区（道具/安装/基装等）
单位：个</t>
  </si>
  <si>
    <t>要求：填写数量
定义：荣耀无投入的专区，但有荣耀元素（荣耀发光字、荣耀灯箱、荣耀物料等）露出，
单位：个</t>
  </si>
  <si>
    <t>要求：填写数量
定义：店内无荣耀元素；</t>
  </si>
  <si>
    <t>区/县</t>
  </si>
  <si>
    <t>门店名称（微服务系统标准名称）</t>
  </si>
  <si>
    <t>门店面积</t>
  </si>
  <si>
    <t>店长联系方式</t>
  </si>
  <si>
    <t>PC(笔记本)产品销量（月均）</t>
  </si>
  <si>
    <t>商圈类型</t>
  </si>
  <si>
    <t>客户PSI名称（Account Name(R)）</t>
  </si>
  <si>
    <t>联想PC销量</t>
  </si>
  <si>
    <t>华硕PC销量</t>
  </si>
  <si>
    <t>其他PC销量</t>
  </si>
  <si>
    <t>联想阵地数量</t>
  </si>
  <si>
    <t>华硕阵地数量</t>
  </si>
  <si>
    <t>其他阵地数量</t>
  </si>
  <si>
    <t>荣耀阵地位置（下拉选填）</t>
  </si>
  <si>
    <t>华为阵地位置（下拉选填）</t>
  </si>
  <si>
    <t>联想阵地位置（下拉选填）</t>
  </si>
  <si>
    <t>华硕阵地位置（下拉选填）</t>
  </si>
  <si>
    <t>其他阵地位置</t>
  </si>
  <si>
    <t>IT共建专区数量</t>
  </si>
  <si>
    <t>IT自建专区数量</t>
  </si>
  <si>
    <t>其他荣耀形象数量</t>
  </si>
  <si>
    <t>无荣耀形象数量</t>
  </si>
  <si>
    <t>华为返聘促销员</t>
  </si>
  <si>
    <t>已存在</t>
  </si>
  <si>
    <t>CNSCN259945</t>
  </si>
  <si>
    <t>宝鸡市岐山艾瑞德京东店</t>
  </si>
  <si>
    <t>50038796</t>
  </si>
  <si>
    <t>CNSQCN00036330</t>
  </si>
  <si>
    <t>30.0000</t>
  </si>
  <si>
    <t>郑琦</t>
  </si>
  <si>
    <t>86-13379381001</t>
  </si>
  <si>
    <t>岐山县礼乐路</t>
  </si>
  <si>
    <t>宝鸡艾瑞德网络科技有限公司</t>
  </si>
  <si>
    <t>200001350801</t>
  </si>
  <si>
    <t>KA整体PC容量
（只填数字即可，不加单位）</t>
  </si>
  <si>
    <t>KA分品牌月均容量
（只填数字即可，不加单位）</t>
  </si>
  <si>
    <t>省份(*)</t>
  </si>
  <si>
    <t>地市(*)</t>
  </si>
  <si>
    <t>县区(*)</t>
  </si>
  <si>
    <t>是否跨省份(*)</t>
  </si>
  <si>
    <t>是否跨地市(*)</t>
  </si>
  <si>
    <t>Account Name(R)(*)</t>
  </si>
  <si>
    <t>客户圈层(*)</t>
  </si>
  <si>
    <t>行业属性(*)</t>
  </si>
  <si>
    <t>是否为友商分销商(*)</t>
  </si>
  <si>
    <t>老板姓名(*)</t>
  </si>
  <si>
    <t>老板联系电话(*)</t>
  </si>
  <si>
    <t>操盘手姓名(*)</t>
  </si>
  <si>
    <t>操盘手联系电话(*)</t>
  </si>
  <si>
    <t>客户责任人(*)</t>
  </si>
  <si>
    <t>覆盖专区总数量(*)</t>
  </si>
  <si>
    <t>是否有合作意愿(*)</t>
  </si>
  <si>
    <t>客户合作专区数量(*)</t>
  </si>
  <si>
    <t>客户自有专区数量(*)</t>
  </si>
  <si>
    <t>综合专区数(*)</t>
  </si>
  <si>
    <t>有效综合专区数（CAPA≥50）(*)</t>
  </si>
  <si>
    <t>专区总数(*)</t>
  </si>
  <si>
    <t>荣耀专区总数(*)</t>
  </si>
  <si>
    <t>华为专区总数(*)</t>
  </si>
  <si>
    <t>联想专区总数(*)</t>
  </si>
  <si>
    <t>华硕专区总数(*)</t>
  </si>
  <si>
    <t>其他品牌店专区总数(*)</t>
  </si>
  <si>
    <t>月均CAPA（总体）(*)</t>
  </si>
  <si>
    <t>月均CAPA（零售）(*)</t>
  </si>
  <si>
    <t>月均CAPA（分销）(*)</t>
  </si>
  <si>
    <t>荣耀客户总体月均零售容量(*)</t>
  </si>
  <si>
    <t>华为客户总体月均零售容量(*)</t>
  </si>
  <si>
    <t>联想客户总体月均零售容量(*)</t>
  </si>
  <si>
    <t>华硕客户总体月均零售容量(*)</t>
  </si>
  <si>
    <t>其他客户总体月均零售容量(*)</t>
  </si>
  <si>
    <t>各品牌手机总销量(*)</t>
  </si>
  <si>
    <t>是否华为一城一店客户</t>
  </si>
  <si>
    <t>地理信息编码</t>
  </si>
  <si>
    <t>地理信息中文名称</t>
  </si>
  <si>
    <t>地理信息英文名称</t>
  </si>
  <si>
    <t>国家/地区</t>
  </si>
  <si>
    <t>省</t>
  </si>
  <si>
    <t>市</t>
  </si>
  <si>
    <t>乡镇街道</t>
  </si>
  <si>
    <t>城市等级</t>
  </si>
  <si>
    <t>50029108</t>
  </si>
  <si>
    <t>长流镇</t>
  </si>
  <si>
    <t>中华人民共和国</t>
  </si>
  <si>
    <t>海口市</t>
  </si>
  <si>
    <t>秀英区</t>
  </si>
  <si>
    <t>T2</t>
  </si>
  <si>
    <t>50029113</t>
  </si>
  <si>
    <t>东山镇</t>
  </si>
  <si>
    <t>50029107</t>
  </si>
  <si>
    <t>海秀街道</t>
  </si>
  <si>
    <t>50029110</t>
  </si>
  <si>
    <t>海秀镇</t>
  </si>
  <si>
    <t>50029111</t>
  </si>
  <si>
    <t>石山镇</t>
  </si>
  <si>
    <t>50029109</t>
  </si>
  <si>
    <t>西秀镇</t>
  </si>
  <si>
    <t>50029106</t>
  </si>
  <si>
    <t>秀英街道</t>
  </si>
  <si>
    <t>50029112</t>
  </si>
  <si>
    <t>永兴镇</t>
  </si>
  <si>
    <t>50029115</t>
  </si>
  <si>
    <t>滨海街道</t>
  </si>
  <si>
    <t>龙华区</t>
  </si>
  <si>
    <t>50029120</t>
  </si>
  <si>
    <t>城西镇</t>
  </si>
  <si>
    <t>50029117</t>
  </si>
  <si>
    <t>大同街道</t>
  </si>
  <si>
    <t>50029118</t>
  </si>
  <si>
    <t>海垦街道</t>
  </si>
  <si>
    <t>50029116</t>
  </si>
  <si>
    <t>金贸街道</t>
  </si>
  <si>
    <t>50029119</t>
  </si>
  <si>
    <t>金宇街道</t>
  </si>
  <si>
    <t>50029121</t>
  </si>
  <si>
    <t>龙桥镇</t>
  </si>
  <si>
    <t>55014162</t>
  </si>
  <si>
    <t>邦溪镇</t>
  </si>
  <si>
    <t>白沙黎族自治县</t>
  </si>
  <si>
    <t>T3</t>
  </si>
  <si>
    <t>50029122</t>
  </si>
  <si>
    <t>新坡镇</t>
  </si>
  <si>
    <t>55014163</t>
  </si>
  <si>
    <t>打安镇</t>
  </si>
  <si>
    <t>50029123</t>
  </si>
  <si>
    <t>遵谭镇</t>
  </si>
  <si>
    <t>50029127</t>
  </si>
  <si>
    <t>滨江街道</t>
  </si>
  <si>
    <t>琼山区</t>
  </si>
  <si>
    <t>50029133</t>
  </si>
  <si>
    <t>大坡镇</t>
  </si>
  <si>
    <t>50029128</t>
  </si>
  <si>
    <t>凤翔街道</t>
  </si>
  <si>
    <t>50029126</t>
  </si>
  <si>
    <t>府城街道</t>
  </si>
  <si>
    <t>50029125</t>
  </si>
  <si>
    <t>国兴街道</t>
  </si>
  <si>
    <t>50029131</t>
  </si>
  <si>
    <t>红旗镇</t>
  </si>
  <si>
    <t>55014167</t>
  </si>
  <si>
    <t>阜龙乡</t>
  </si>
  <si>
    <t>50029135</t>
  </si>
  <si>
    <t>旧州镇</t>
  </si>
  <si>
    <t>50029129</t>
  </si>
  <si>
    <t>龙塘镇</t>
  </si>
  <si>
    <t>50029132</t>
  </si>
  <si>
    <t>三门坡镇</t>
  </si>
  <si>
    <t>50029138</t>
  </si>
  <si>
    <t>省岭脚热带作物场</t>
  </si>
  <si>
    <t>50029130</t>
  </si>
  <si>
    <t>云龙镇</t>
  </si>
  <si>
    <t>55014169</t>
  </si>
  <si>
    <t>金波乡</t>
  </si>
  <si>
    <t>55014166</t>
  </si>
  <si>
    <t>南开乡</t>
  </si>
  <si>
    <t>55014161</t>
  </si>
  <si>
    <t>七坊镇</t>
  </si>
  <si>
    <t>50029152</t>
  </si>
  <si>
    <t>大致坡镇</t>
  </si>
  <si>
    <t>美兰区</t>
  </si>
  <si>
    <t>50029153</t>
  </si>
  <si>
    <t>国营桂林洋农场</t>
  </si>
  <si>
    <t>55014168</t>
  </si>
  <si>
    <t>青松乡</t>
  </si>
  <si>
    <t>55014170</t>
  </si>
  <si>
    <t>荣邦乡</t>
  </si>
  <si>
    <t>55014164</t>
  </si>
  <si>
    <t>细水乡</t>
  </si>
  <si>
    <t>55014160</t>
  </si>
  <si>
    <t>牙叉镇</t>
  </si>
  <si>
    <t>55014165</t>
  </si>
  <si>
    <t>元门乡</t>
  </si>
  <si>
    <t>50029155</t>
  </si>
  <si>
    <t>罗牛山农场</t>
  </si>
  <si>
    <t>55014205</t>
  </si>
  <si>
    <t>保城镇</t>
  </si>
  <si>
    <t>保亭黎族苗族自治县</t>
  </si>
  <si>
    <t>50029151</t>
  </si>
  <si>
    <t>三江镇</t>
  </si>
  <si>
    <t>55014207</t>
  </si>
  <si>
    <t>加茂镇</t>
  </si>
  <si>
    <t>50029150</t>
  </si>
  <si>
    <t>演丰镇</t>
  </si>
  <si>
    <t>55015075</t>
  </si>
  <si>
    <t>吉阳区直辖村级区划</t>
  </si>
  <si>
    <t>三亚市</t>
  </si>
  <si>
    <t>吉阳区</t>
  </si>
  <si>
    <t>55015076</t>
  </si>
  <si>
    <t>海棠区直辖村级区划</t>
  </si>
  <si>
    <t>海棠区</t>
  </si>
  <si>
    <t>55015077</t>
  </si>
  <si>
    <t>天涯区直辖村级区划</t>
  </si>
  <si>
    <t>天涯区</t>
  </si>
  <si>
    <t>55015078</t>
  </si>
  <si>
    <t>崖州区直辖村级区划</t>
  </si>
  <si>
    <t>崖州区</t>
  </si>
  <si>
    <t>55014211</t>
  </si>
  <si>
    <t>六弓乡</t>
  </si>
  <si>
    <t>55014213</t>
  </si>
  <si>
    <t>毛感乡</t>
  </si>
  <si>
    <t>55014212</t>
  </si>
  <si>
    <t>南林乡</t>
  </si>
  <si>
    <t>55014210</t>
  </si>
  <si>
    <t>三道镇</t>
  </si>
  <si>
    <t>55014206</t>
  </si>
  <si>
    <t>什玲镇</t>
  </si>
  <si>
    <t>55014208</t>
  </si>
  <si>
    <t>响水镇</t>
  </si>
  <si>
    <t>55014209</t>
  </si>
  <si>
    <t>新政镇</t>
  </si>
  <si>
    <t>55014172</t>
  </si>
  <si>
    <t>叉河镇</t>
  </si>
  <si>
    <t>昌江黎族自治县</t>
  </si>
  <si>
    <t>55014175</t>
  </si>
  <si>
    <t>昌化镇</t>
  </si>
  <si>
    <t>55014179</t>
  </si>
  <si>
    <t>国营霸王岭林场</t>
  </si>
  <si>
    <t>55014176</t>
  </si>
  <si>
    <t>海尾镇</t>
  </si>
  <si>
    <t>55014177</t>
  </si>
  <si>
    <t>七叉镇</t>
  </si>
  <si>
    <t>55014173</t>
  </si>
  <si>
    <t>十月田镇</t>
  </si>
  <si>
    <t>55014171</t>
  </si>
  <si>
    <t>石碌镇</t>
  </si>
  <si>
    <t>55014178</t>
  </si>
  <si>
    <t>王下乡</t>
  </si>
  <si>
    <t>55014174</t>
  </si>
  <si>
    <t>乌烈镇</t>
  </si>
  <si>
    <t>55014148</t>
  </si>
  <si>
    <t>大丰镇</t>
  </si>
  <si>
    <t>澄迈县</t>
  </si>
  <si>
    <t>55014146</t>
  </si>
  <si>
    <t>福山镇</t>
  </si>
  <si>
    <t>55015080</t>
  </si>
  <si>
    <t>永暑岛</t>
  </si>
  <si>
    <t>三沙市</t>
  </si>
  <si>
    <t>西沙区</t>
  </si>
  <si>
    <t>55015081</t>
  </si>
  <si>
    <t>七连屿</t>
  </si>
  <si>
    <t>南沙区</t>
  </si>
  <si>
    <t>55015082</t>
  </si>
  <si>
    <t>永乐</t>
  </si>
  <si>
    <t>55015083</t>
  </si>
  <si>
    <t>永兴</t>
  </si>
  <si>
    <t>55014149</t>
  </si>
  <si>
    <t>国营金安农场</t>
  </si>
  <si>
    <t>55014142</t>
  </si>
  <si>
    <t>加乐镇</t>
  </si>
  <si>
    <t>55014138</t>
  </si>
  <si>
    <t>金江镇</t>
  </si>
  <si>
    <t>55014139</t>
  </si>
  <si>
    <t>老城镇</t>
  </si>
  <si>
    <t>55014147</t>
  </si>
  <si>
    <t>桥头镇</t>
  </si>
  <si>
    <t>55014145</t>
  </si>
  <si>
    <t>仁兴镇</t>
  </si>
  <si>
    <t>55014140</t>
  </si>
  <si>
    <t>瑞溪镇</t>
  </si>
  <si>
    <t>55014143</t>
  </si>
  <si>
    <t>文儒镇</t>
  </si>
  <si>
    <t>55014141</t>
  </si>
  <si>
    <t>永发镇</t>
  </si>
  <si>
    <t>55014144</t>
  </si>
  <si>
    <t>中兴镇</t>
  </si>
  <si>
    <t>55014365</t>
  </si>
  <si>
    <t>那大镇</t>
  </si>
  <si>
    <t>儋州市</t>
  </si>
  <si>
    <t>55014366</t>
  </si>
  <si>
    <t>和庆镇</t>
  </si>
  <si>
    <t>55014367</t>
  </si>
  <si>
    <t>南丰镇</t>
  </si>
  <si>
    <t>55014368</t>
  </si>
  <si>
    <t>大成镇</t>
  </si>
  <si>
    <t>55014369</t>
  </si>
  <si>
    <t>雅星镇</t>
  </si>
  <si>
    <t>55014370</t>
  </si>
  <si>
    <t>兰洋镇</t>
  </si>
  <si>
    <t>55014371</t>
  </si>
  <si>
    <t>光村镇</t>
  </si>
  <si>
    <t>55014372</t>
  </si>
  <si>
    <t>木棠镇</t>
  </si>
  <si>
    <t>55014373</t>
  </si>
  <si>
    <t>海头镇</t>
  </si>
  <si>
    <t>55014374</t>
  </si>
  <si>
    <t>峨蔓镇</t>
  </si>
  <si>
    <t>55014375</t>
  </si>
  <si>
    <t>王五镇</t>
  </si>
  <si>
    <t>55014376</t>
  </si>
  <si>
    <t>白马井镇</t>
  </si>
  <si>
    <t>55014377</t>
  </si>
  <si>
    <t>中和镇</t>
  </si>
  <si>
    <t>55014378</t>
  </si>
  <si>
    <t>排浦镇</t>
  </si>
  <si>
    <t>55014379</t>
  </si>
  <si>
    <t>东成镇</t>
  </si>
  <si>
    <t>55014380</t>
  </si>
  <si>
    <t>新州镇</t>
  </si>
  <si>
    <t>55014381</t>
  </si>
  <si>
    <t>洋浦经济开发区</t>
  </si>
  <si>
    <t>55014382</t>
  </si>
  <si>
    <t>华南热作学院</t>
  </si>
  <si>
    <t>55015324</t>
  </si>
  <si>
    <t>55015314</t>
  </si>
  <si>
    <t>55014120</t>
  </si>
  <si>
    <t>定城镇</t>
  </si>
  <si>
    <t>定安县</t>
  </si>
  <si>
    <t>55014129</t>
  </si>
  <si>
    <t>富文镇</t>
  </si>
  <si>
    <t>55014128</t>
  </si>
  <si>
    <t>翰林镇</t>
  </si>
  <si>
    <t>55014123</t>
  </si>
  <si>
    <t>黄竹镇</t>
  </si>
  <si>
    <t>55014124</t>
  </si>
  <si>
    <t>雷鸣镇</t>
  </si>
  <si>
    <t>55014127</t>
  </si>
  <si>
    <t>岭口镇</t>
  </si>
  <si>
    <t>55014126</t>
  </si>
  <si>
    <t>龙河镇</t>
  </si>
  <si>
    <t>55014122</t>
  </si>
  <si>
    <t>龙湖镇</t>
  </si>
  <si>
    <t>55014125</t>
  </si>
  <si>
    <t>龙门镇</t>
  </si>
  <si>
    <t>55014121</t>
  </si>
  <si>
    <t>新竹镇</t>
  </si>
  <si>
    <t>55014109</t>
  </si>
  <si>
    <t>八所镇</t>
  </si>
  <si>
    <t>东方市</t>
  </si>
  <si>
    <t>55014113</t>
  </si>
  <si>
    <t>板桥镇</t>
  </si>
  <si>
    <t>55014111</t>
  </si>
  <si>
    <t>大田镇</t>
  </si>
  <si>
    <t>55014119</t>
  </si>
  <si>
    <t>东方华侨农场</t>
  </si>
  <si>
    <t>55014110</t>
  </si>
  <si>
    <t>东河镇</t>
  </si>
  <si>
    <t>55014112</t>
  </si>
  <si>
    <t>感城镇</t>
  </si>
  <si>
    <t>55014118</t>
  </si>
  <si>
    <t>江边乡</t>
  </si>
  <si>
    <t>55014114</t>
  </si>
  <si>
    <t>三家镇</t>
  </si>
  <si>
    <t>55014115</t>
  </si>
  <si>
    <t>四更镇</t>
  </si>
  <si>
    <t>55014117</t>
  </si>
  <si>
    <t>天安乡</t>
  </si>
  <si>
    <t>55014116</t>
  </si>
  <si>
    <t>新龙镇</t>
  </si>
  <si>
    <t>50029124</t>
  </si>
  <si>
    <t>龙泉镇</t>
  </si>
  <si>
    <t>50029114</t>
  </si>
  <si>
    <t>中山街道</t>
  </si>
  <si>
    <t>50029134</t>
  </si>
  <si>
    <t>甲子镇</t>
  </si>
  <si>
    <t>50029145</t>
  </si>
  <si>
    <t>白龙街道</t>
  </si>
  <si>
    <t>50029147</t>
  </si>
  <si>
    <t>白沙街道</t>
  </si>
  <si>
    <t>50029142</t>
  </si>
  <si>
    <t>博爱街道</t>
  </si>
  <si>
    <t>50029143</t>
  </si>
  <si>
    <t>海甸街道</t>
  </si>
  <si>
    <t>50029140</t>
  </si>
  <si>
    <t>海府街道</t>
  </si>
  <si>
    <t>50029146</t>
  </si>
  <si>
    <t>和平南街道</t>
  </si>
  <si>
    <t>50029141</t>
  </si>
  <si>
    <t>蓝天街道</t>
  </si>
  <si>
    <t>50029149</t>
  </si>
  <si>
    <t>灵山镇</t>
  </si>
  <si>
    <t>55015074</t>
  </si>
  <si>
    <t>人民街道</t>
  </si>
  <si>
    <t>50029148</t>
  </si>
  <si>
    <t>新埠街道</t>
  </si>
  <si>
    <t>55014182</t>
  </si>
  <si>
    <t>大安镇</t>
  </si>
  <si>
    <t>55014191</t>
  </si>
  <si>
    <t>国营尖峰岭林业公司</t>
  </si>
  <si>
    <t>55014192</t>
  </si>
  <si>
    <t>国营莺歌海盐场</t>
  </si>
  <si>
    <t>55014151</t>
  </si>
  <si>
    <t>波莲镇</t>
  </si>
  <si>
    <t>临高县</t>
  </si>
  <si>
    <t>55014153</t>
  </si>
  <si>
    <t>博厚镇</t>
  </si>
  <si>
    <t>55014159</t>
  </si>
  <si>
    <t>调楼镇</t>
  </si>
  <si>
    <t>55014152</t>
  </si>
  <si>
    <t>东英镇</t>
  </si>
  <si>
    <t>55014155</t>
  </si>
  <si>
    <t>多文镇</t>
  </si>
  <si>
    <t>55014156</t>
  </si>
  <si>
    <t>和舍镇</t>
  </si>
  <si>
    <t>55014154</t>
  </si>
  <si>
    <t>皇桐镇</t>
  </si>
  <si>
    <t>55014150</t>
  </si>
  <si>
    <t>临城镇</t>
  </si>
  <si>
    <t>55014157</t>
  </si>
  <si>
    <t>南宝镇</t>
  </si>
  <si>
    <t>55014158</t>
  </si>
  <si>
    <t>新盈镇</t>
  </si>
  <si>
    <t>55014199</t>
  </si>
  <si>
    <t>本号镇</t>
  </si>
  <si>
    <t>陵水黎族自治县</t>
  </si>
  <si>
    <t>55014194</t>
  </si>
  <si>
    <t>光坡镇</t>
  </si>
  <si>
    <t>55014204</t>
  </si>
  <si>
    <t>国营吊罗山林业公司</t>
  </si>
  <si>
    <t>55014201</t>
  </si>
  <si>
    <t>黎安镇</t>
  </si>
  <si>
    <t>55014197</t>
  </si>
  <si>
    <t>隆广镇</t>
  </si>
  <si>
    <t>55014203</t>
  </si>
  <si>
    <t>群英乡</t>
  </si>
  <si>
    <t>55014195</t>
  </si>
  <si>
    <t>三才镇</t>
  </si>
  <si>
    <t>55014202</t>
  </si>
  <si>
    <t>提蒙乡</t>
  </si>
  <si>
    <t>55014198</t>
  </si>
  <si>
    <t>文罗镇</t>
  </si>
  <si>
    <t>55014200</t>
  </si>
  <si>
    <t>新村镇</t>
  </si>
  <si>
    <t>55014193</t>
  </si>
  <si>
    <t>椰林镇</t>
  </si>
  <si>
    <t>55014196</t>
  </si>
  <si>
    <t>英州镇</t>
  </si>
  <si>
    <t>55014077</t>
  </si>
  <si>
    <t>彬村山华侨农场</t>
  </si>
  <si>
    <t>琼海市</t>
  </si>
  <si>
    <t>55012937</t>
  </si>
  <si>
    <t>加来镇</t>
  </si>
  <si>
    <t>55014069</t>
  </si>
  <si>
    <t>博鳌镇</t>
  </si>
  <si>
    <t>55014074</t>
  </si>
  <si>
    <t>长坡镇</t>
  </si>
  <si>
    <t>55014075</t>
  </si>
  <si>
    <t>大路镇</t>
  </si>
  <si>
    <t>55014076</t>
  </si>
  <si>
    <t>会山镇</t>
  </si>
  <si>
    <t>55014065</t>
  </si>
  <si>
    <t>嘉积镇</t>
  </si>
  <si>
    <t>55014071</t>
  </si>
  <si>
    <t>龙江镇</t>
  </si>
  <si>
    <t>55014067</t>
  </si>
  <si>
    <t>石壁镇</t>
  </si>
  <si>
    <t>55014073</t>
  </si>
  <si>
    <t>塔洋镇</t>
  </si>
  <si>
    <t>55014072</t>
  </si>
  <si>
    <t>潭门镇</t>
  </si>
  <si>
    <t>55014066</t>
  </si>
  <si>
    <t>万泉镇</t>
  </si>
  <si>
    <t>55014070</t>
  </si>
  <si>
    <t>阳江镇</t>
  </si>
  <si>
    <t>55014068</t>
  </si>
  <si>
    <t>中原镇</t>
  </si>
  <si>
    <t>55014218</t>
  </si>
  <si>
    <t>长征镇</t>
  </si>
  <si>
    <t>琼中黎族苗族自治县</t>
  </si>
  <si>
    <t>55014221</t>
  </si>
  <si>
    <t>吊罗山乡</t>
  </si>
  <si>
    <t>55014224</t>
  </si>
  <si>
    <t>海南热带雨林国家公园管理局黎母山分局</t>
  </si>
  <si>
    <t>55014217</t>
  </si>
  <si>
    <t>和平镇</t>
  </si>
  <si>
    <t>55014219</t>
  </si>
  <si>
    <t>红毛镇</t>
  </si>
  <si>
    <t>55014216</t>
  </si>
  <si>
    <t>黎母山镇</t>
  </si>
  <si>
    <t>55014222</t>
  </si>
  <si>
    <t>上安乡</t>
  </si>
  <si>
    <t>55014223</t>
  </si>
  <si>
    <t>什运乡</t>
  </si>
  <si>
    <t>55014215</t>
  </si>
  <si>
    <t>湾岭镇</t>
  </si>
  <si>
    <t>55014214</t>
  </si>
  <si>
    <t>营根镇</t>
  </si>
  <si>
    <t>55014220</t>
  </si>
  <si>
    <t>中平镇</t>
  </si>
  <si>
    <t>55014132</t>
  </si>
  <si>
    <t>枫木镇</t>
  </si>
  <si>
    <t>屯昌县</t>
  </si>
  <si>
    <t>55014135</t>
  </si>
  <si>
    <t>南坤镇</t>
  </si>
  <si>
    <t>55014134</t>
  </si>
  <si>
    <t>南吕镇</t>
  </si>
  <si>
    <t>55014136</t>
  </si>
  <si>
    <t>坡心镇</t>
  </si>
  <si>
    <t>55014130</t>
  </si>
  <si>
    <t>屯城镇</t>
  </si>
  <si>
    <t>55014133</t>
  </si>
  <si>
    <t>乌坡镇</t>
  </si>
  <si>
    <t>55014137</t>
  </si>
  <si>
    <t>西昌镇</t>
  </si>
  <si>
    <t>55014131</t>
  </si>
  <si>
    <t>新兴镇</t>
  </si>
  <si>
    <t>55014104</t>
  </si>
  <si>
    <t>北大镇</t>
  </si>
  <si>
    <t>万宁市</t>
  </si>
  <si>
    <t>55014102</t>
  </si>
  <si>
    <t>长丰镇</t>
  </si>
  <si>
    <t>55014099</t>
  </si>
  <si>
    <t>大茂镇</t>
  </si>
  <si>
    <t>55014108</t>
  </si>
  <si>
    <t>地方国营六连林场</t>
  </si>
  <si>
    <t>55014100</t>
  </si>
  <si>
    <t>东澳镇</t>
  </si>
  <si>
    <t>55014097</t>
  </si>
  <si>
    <t>和乐镇</t>
  </si>
  <si>
    <t>55014098</t>
  </si>
  <si>
    <t>后安镇</t>
  </si>
  <si>
    <t>55014101</t>
  </si>
  <si>
    <t>礼纪镇</t>
  </si>
  <si>
    <t>55014096</t>
  </si>
  <si>
    <t>龙滚镇</t>
  </si>
  <si>
    <t>55014105</t>
  </si>
  <si>
    <t>南桥镇</t>
  </si>
  <si>
    <t>55014106</t>
  </si>
  <si>
    <t>三更罗镇</t>
  </si>
  <si>
    <t>55014103</t>
  </si>
  <si>
    <t>山根镇</t>
  </si>
  <si>
    <t>55014095</t>
  </si>
  <si>
    <t>万城镇</t>
  </si>
  <si>
    <t>55014107</t>
  </si>
  <si>
    <t>兴隆华侨农场</t>
  </si>
  <si>
    <t>55014090</t>
  </si>
  <si>
    <t>抱罗镇</t>
  </si>
  <si>
    <t>文昌市</t>
  </si>
  <si>
    <t>55014088</t>
  </si>
  <si>
    <t>昌洒镇</t>
  </si>
  <si>
    <t>55014084</t>
  </si>
  <si>
    <t>东阁镇</t>
  </si>
  <si>
    <t>55014086</t>
  </si>
  <si>
    <t>东郊镇</t>
  </si>
  <si>
    <t>55015085</t>
  </si>
  <si>
    <t>55014082</t>
  </si>
  <si>
    <t>东路镇</t>
  </si>
  <si>
    <t>55014091</t>
  </si>
  <si>
    <t>冯坡镇</t>
  </si>
  <si>
    <t>55014094</t>
  </si>
  <si>
    <t>公坡镇</t>
  </si>
  <si>
    <t>55014081</t>
  </si>
  <si>
    <t>会文镇</t>
  </si>
  <si>
    <t>55014092</t>
  </si>
  <si>
    <t>锦山镇</t>
  </si>
  <si>
    <t>55014087</t>
  </si>
  <si>
    <t>龙楼镇</t>
  </si>
  <si>
    <t>55014080</t>
  </si>
  <si>
    <t>蓬莱镇</t>
  </si>
  <si>
    <t>55014093</t>
  </si>
  <si>
    <t>铺前镇</t>
  </si>
  <si>
    <t>55014083</t>
  </si>
  <si>
    <t>潭牛镇</t>
  </si>
  <si>
    <t>55014078</t>
  </si>
  <si>
    <t>文城镇</t>
  </si>
  <si>
    <t>55014085</t>
  </si>
  <si>
    <t>文教镇</t>
  </si>
  <si>
    <t>55014089</t>
  </si>
  <si>
    <t>翁田镇</t>
  </si>
  <si>
    <t>55014079</t>
  </si>
  <si>
    <t>重兴镇</t>
  </si>
  <si>
    <t>55014062</t>
  </si>
  <si>
    <t>畅好乡</t>
  </si>
  <si>
    <t>五指山市</t>
  </si>
  <si>
    <t>55014061</t>
  </si>
  <si>
    <t>番阳镇</t>
  </si>
  <si>
    <t>55014063</t>
  </si>
  <si>
    <t>毛道乡</t>
  </si>
  <si>
    <t>55014060</t>
  </si>
  <si>
    <t>毛阳镇</t>
  </si>
  <si>
    <t>55014059</t>
  </si>
  <si>
    <t>南圣镇</t>
  </si>
  <si>
    <t>55014064</t>
  </si>
  <si>
    <t>水满乡</t>
  </si>
  <si>
    <t>55015079</t>
  </si>
  <si>
    <t>中沙岛礁</t>
  </si>
  <si>
    <t>中沙群岛的岛礁及其海域</t>
  </si>
  <si>
    <t>55015322</t>
  </si>
  <si>
    <t>55015313</t>
  </si>
  <si>
    <t>55015325</t>
  </si>
  <si>
    <t>55015319</t>
  </si>
  <si>
    <t>55015316</t>
  </si>
  <si>
    <t>55015318</t>
  </si>
  <si>
    <t>55015311</t>
  </si>
  <si>
    <t>55015332</t>
  </si>
  <si>
    <t>55015315</t>
  </si>
  <si>
    <t>55015317</t>
  </si>
  <si>
    <t>55015310</t>
  </si>
  <si>
    <t>55015312</t>
  </si>
  <si>
    <t>55014058</t>
  </si>
  <si>
    <t>通什镇</t>
  </si>
  <si>
    <t>55015321</t>
  </si>
  <si>
    <t>55015326</t>
  </si>
  <si>
    <t>55015084</t>
  </si>
  <si>
    <t>55015331</t>
  </si>
  <si>
    <t>55015323</t>
  </si>
  <si>
    <t>商圈名称</t>
  </si>
  <si>
    <t>商圈信息状态</t>
  </si>
  <si>
    <t>组织信息编码</t>
  </si>
  <si>
    <t>业务类型</t>
  </si>
  <si>
    <t>地区部</t>
  </si>
  <si>
    <t>代表处</t>
  </si>
  <si>
    <t>办事处</t>
  </si>
  <si>
    <t>大区</t>
  </si>
  <si>
    <t>小区</t>
  </si>
  <si>
    <t>镇/街道</t>
  </si>
  <si>
    <t>街道及详细名称</t>
  </si>
  <si>
    <t>商圈位置</t>
  </si>
  <si>
    <t>商圈CAPA</t>
  </si>
  <si>
    <t>专区专柜商圈等级</t>
  </si>
  <si>
    <t>体验店商圈等级</t>
  </si>
  <si>
    <t>IT通路商圈等级</t>
  </si>
  <si>
    <t>CNSQCN00119002</t>
  </si>
  <si>
    <t>三亚天悦城商圈</t>
  </si>
  <si>
    <t>已完成</t>
  </si>
  <si>
    <t>000219</t>
  </si>
  <si>
    <t>中国地区部</t>
  </si>
  <si>
    <t>中国区海南业务部</t>
  </si>
  <si>
    <t>市区</t>
  </si>
  <si>
    <t>800</t>
  </si>
  <si>
    <t>体验店</t>
  </si>
  <si>
    <t>C</t>
  </si>
  <si>
    <t>CNSQCN00118023</t>
  </si>
  <si>
    <t>友谊阳光城商圈</t>
  </si>
  <si>
    <t>2000</t>
  </si>
  <si>
    <t>体验店+专区专柜</t>
  </si>
  <si>
    <t>B</t>
  </si>
  <si>
    <t>A</t>
  </si>
  <si>
    <t>CNSQCN00118002</t>
  </si>
  <si>
    <t>蓝海购物中心商圈</t>
  </si>
  <si>
    <t>40001964</t>
  </si>
  <si>
    <t>1000</t>
  </si>
  <si>
    <t>CNSQCN00113027</t>
  </si>
  <si>
    <t>滨濂国际商圈</t>
  </si>
  <si>
    <t>40001961</t>
  </si>
  <si>
    <t>CNSQCN00115002</t>
  </si>
  <si>
    <t>海口秀英万达商圈</t>
  </si>
  <si>
    <t>40001960</t>
  </si>
  <si>
    <t>20000</t>
  </si>
  <si>
    <t>S</t>
  </si>
  <si>
    <t>CNSQCN00113004</t>
  </si>
  <si>
    <t>秀英万达广场商圈</t>
  </si>
  <si>
    <t>CNSQCN00023772</t>
  </si>
  <si>
    <t>秀英万达商圈</t>
  </si>
  <si>
    <t>荣耀门店</t>
  </si>
  <si>
    <t>郊县/县区</t>
  </si>
  <si>
    <t>400</t>
  </si>
  <si>
    <t>专区专柜</t>
  </si>
  <si>
    <t>D</t>
  </si>
  <si>
    <t>CNSQCN00112002</t>
  </si>
  <si>
    <t>友谊南海城商圈</t>
  </si>
  <si>
    <t>海南省海口市龙华区南海大道115号</t>
  </si>
  <si>
    <t>CNSQCN00023858</t>
  </si>
  <si>
    <t>三亚创新电脑城商圈</t>
  </si>
  <si>
    <t>40001966</t>
  </si>
  <si>
    <t>CNSQCN00111011</t>
  </si>
  <si>
    <t>万宁王府井商圈</t>
  </si>
  <si>
    <t>镇</t>
  </si>
  <si>
    <t>4000</t>
  </si>
  <si>
    <t>CNSQCN00054839</t>
  </si>
  <si>
    <t>东方东海路核心商圈</t>
  </si>
  <si>
    <t>CNSQCN00054840</t>
  </si>
  <si>
    <t>三亚崖城市场商圈</t>
  </si>
  <si>
    <t>CNSQCN00054841</t>
  </si>
  <si>
    <t>保亭新兴路手机商圈</t>
  </si>
  <si>
    <t>750</t>
  </si>
  <si>
    <t>CNSQCN00054842</t>
  </si>
  <si>
    <t>三亚崖城大道商圈</t>
  </si>
  <si>
    <t>CNSQCN00054843</t>
  </si>
  <si>
    <t>三亚胜利广场商圈</t>
  </si>
  <si>
    <t>CNSQCN00054844</t>
  </si>
  <si>
    <t>白沙牙叉镇商圈</t>
  </si>
  <si>
    <t>150</t>
  </si>
  <si>
    <t>E</t>
  </si>
  <si>
    <t>CNSQCN00054845</t>
  </si>
  <si>
    <t>三亚一方百货商圈</t>
  </si>
  <si>
    <t>CNSQCN00054846</t>
  </si>
  <si>
    <t>三亚二中商圈</t>
  </si>
  <si>
    <t>CNSQCN00054847</t>
  </si>
  <si>
    <t>三亚新风街商圈</t>
  </si>
  <si>
    <t>CNSQCN00054848</t>
  </si>
  <si>
    <t>琼海金海路商圈</t>
  </si>
  <si>
    <t>乐东黄流中心大道商圈</t>
  </si>
  <si>
    <t>CNSQCN00054850</t>
  </si>
  <si>
    <t>屯昌昌盛路商圈</t>
  </si>
  <si>
    <t>CNSQCN00054851</t>
  </si>
  <si>
    <t>三亚金思达商圈</t>
  </si>
  <si>
    <t>CNSQCN00054853</t>
  </si>
  <si>
    <t>三亚港华商圈</t>
  </si>
  <si>
    <t>CNSQCN00054855</t>
  </si>
  <si>
    <t>陵水海韵广场商圈</t>
  </si>
  <si>
    <t>CNSQCN00054856</t>
  </si>
  <si>
    <t>琼海善集路商圈</t>
  </si>
  <si>
    <t>CNSQCN00054857</t>
  </si>
  <si>
    <t>琼海博鳌商圈</t>
  </si>
  <si>
    <t>CNSQCN00054858</t>
  </si>
  <si>
    <t>万宁光明路商圈</t>
  </si>
  <si>
    <t>CNSQCN00054859</t>
  </si>
  <si>
    <t>儋州木棠商圈</t>
  </si>
  <si>
    <t>CNSQCN00054860</t>
  </si>
  <si>
    <t>万宁红专路商圈</t>
  </si>
  <si>
    <t>CNSQCN00054861</t>
  </si>
  <si>
    <t>屯昌县委商圈</t>
  </si>
  <si>
    <t>CNSQCN00054863</t>
  </si>
  <si>
    <t>澄迈西达农场商圈</t>
  </si>
  <si>
    <t>40003145</t>
  </si>
  <si>
    <t>国营西达农场</t>
  </si>
  <si>
    <t>CNSQCN00054864</t>
  </si>
  <si>
    <t>万宁环市一路商圈</t>
  </si>
  <si>
    <t>CNSQCN00054865</t>
  </si>
  <si>
    <t>东方华人国际商圈</t>
  </si>
  <si>
    <t>CNSQCN00054866</t>
  </si>
  <si>
    <t>美兰三江镇商圈</t>
  </si>
  <si>
    <t>CNSQCN00054867</t>
  </si>
  <si>
    <t>屯昌农博城商圈</t>
  </si>
  <si>
    <t>CNSQCN00054868</t>
  </si>
  <si>
    <t>琼中旧州镇商圈</t>
  </si>
  <si>
    <t>CNSQCN00054869</t>
  </si>
  <si>
    <t>万宁建设路商圈</t>
  </si>
  <si>
    <t>CNSQCN00054870</t>
  </si>
  <si>
    <t>屯昌水口路商圈</t>
  </si>
  <si>
    <t>CNSQCN00054871</t>
  </si>
  <si>
    <t>琼海富海路商圈</t>
  </si>
  <si>
    <t>CNSQCN00054872</t>
  </si>
  <si>
    <t>琼海兴海路商圈</t>
  </si>
  <si>
    <t>CNSQCN00054873</t>
  </si>
  <si>
    <t>屯昌红旗路商圈</t>
  </si>
  <si>
    <t>CNSQCN00054874</t>
  </si>
  <si>
    <t>琼海德海路商圈</t>
  </si>
  <si>
    <t>CNSQCN00058748</t>
  </si>
  <si>
    <t>海口市美兰区DC电脑城</t>
  </si>
  <si>
    <t>40001963</t>
  </si>
  <si>
    <t>IT通路</t>
  </si>
  <si>
    <t>CNSQCN00023630</t>
  </si>
  <si>
    <t>白沙邦溪镇商圈</t>
  </si>
  <si>
    <t>CNSQCN00023631</t>
  </si>
  <si>
    <t>白沙国营龙江农场商圈</t>
  </si>
  <si>
    <t>40003171</t>
  </si>
  <si>
    <t>国营龙江农场</t>
  </si>
  <si>
    <t>CNSQCN00023632</t>
  </si>
  <si>
    <t>白沙七坊镇商圈</t>
  </si>
  <si>
    <t>CNSQCN00023633</t>
  </si>
  <si>
    <t>白沙牙叉中路商圈</t>
  </si>
  <si>
    <t>CNSQCN00023634</t>
  </si>
  <si>
    <t>保亭金江大道商圈</t>
  </si>
  <si>
    <t>CNSQCN00023635</t>
  </si>
  <si>
    <t>保亭南茂镇商圈</t>
  </si>
  <si>
    <t>CNSQCN00023636</t>
  </si>
  <si>
    <t>保亭三道镇商圈</t>
  </si>
  <si>
    <t>40003226</t>
  </si>
  <si>
    <t>国营三道农场</t>
  </si>
  <si>
    <t>CNSQCN00023637</t>
  </si>
  <si>
    <t>保亭什岭大道商圈</t>
  </si>
  <si>
    <t>CNSQCN00023638</t>
  </si>
  <si>
    <t>保亭新兴西路商圈</t>
  </si>
  <si>
    <t>CNSQCN00023639</t>
  </si>
  <si>
    <t>保亭新政镇商圈</t>
  </si>
  <si>
    <t>CNSQCN00023640</t>
  </si>
  <si>
    <t>昌江叉河镇商圈</t>
  </si>
  <si>
    <t>CNSQCN00023641</t>
  </si>
  <si>
    <t>昌江海尾镇商圈</t>
  </si>
  <si>
    <t>CNSQCN00023642</t>
  </si>
  <si>
    <t>昌江恒基广场商圈</t>
  </si>
  <si>
    <t>CNSQCN00023643</t>
  </si>
  <si>
    <t>昌江人民北路商圈</t>
  </si>
  <si>
    <t>CNSQCN00023644</t>
  </si>
  <si>
    <t>昌江十月田镇商圈</t>
  </si>
  <si>
    <t>CNSQCN00023645</t>
  </si>
  <si>
    <t>昌江乌烈镇商圈</t>
  </si>
  <si>
    <t>CNSQCN00023646</t>
  </si>
  <si>
    <t>澄迈白莲商圈</t>
  </si>
  <si>
    <t>CNSQCN00023647</t>
  </si>
  <si>
    <t>澄迈澄江路商圈</t>
  </si>
  <si>
    <t>CNSQCN00023648</t>
  </si>
  <si>
    <t>澄迈大丰镇商圈</t>
  </si>
  <si>
    <t>CNSQCN00023649</t>
  </si>
  <si>
    <t>澄迈福山镇商圈</t>
  </si>
  <si>
    <t>CNSQCN00023650</t>
  </si>
  <si>
    <t>澄迈洪都购物中心商圈</t>
  </si>
  <si>
    <t>CNSQCN00023651</t>
  </si>
  <si>
    <t>澄迈加乐镇商圈</t>
  </si>
  <si>
    <t>CNSQCN00023653</t>
  </si>
  <si>
    <t>澄迈昆仑农场商圈</t>
  </si>
  <si>
    <t>CNSQCN00023654</t>
  </si>
  <si>
    <t>澄迈桥头镇商圈</t>
  </si>
  <si>
    <t>CNSQCN00023655</t>
  </si>
  <si>
    <t>澄迈仁兴镇商圈</t>
  </si>
  <si>
    <t>CNSQCN00023656</t>
  </si>
  <si>
    <t>澄迈瑞溪镇商圈</t>
  </si>
  <si>
    <t>CNSQCN00023657</t>
  </si>
  <si>
    <t>澄迈文化北路商圈</t>
  </si>
  <si>
    <t>CNSQCN00023658</t>
  </si>
  <si>
    <t>澄迈文明路商圈</t>
  </si>
  <si>
    <t>CNSQCN00023659</t>
  </si>
  <si>
    <t>澄迈文儒镇商圈</t>
  </si>
  <si>
    <t>CNSQCN00023660</t>
  </si>
  <si>
    <t>澄迈西达农场商圈商圈</t>
  </si>
  <si>
    <t>40003140</t>
  </si>
  <si>
    <t>CNSQCN00023661</t>
  </si>
  <si>
    <t>澄迈永发镇商圈</t>
  </si>
  <si>
    <t>CNSQCN00023662</t>
  </si>
  <si>
    <t>澄迈中兴镇商圈</t>
  </si>
  <si>
    <t>CNSQCN00023667</t>
  </si>
  <si>
    <t>儋州东风路商圈</t>
  </si>
  <si>
    <t>CNSQCN00023677</t>
  </si>
  <si>
    <t>儋州南兴街商圈</t>
  </si>
  <si>
    <t>CNSQCN00023680</t>
  </si>
  <si>
    <t>儋州白马井人民路商圈</t>
  </si>
  <si>
    <t>CNSQCN00023694</t>
  </si>
  <si>
    <t>定安定城镇商圈</t>
  </si>
  <si>
    <t>CNSQCN00023695</t>
  </si>
  <si>
    <t>定安富文镇商圈</t>
  </si>
  <si>
    <t>CNSQCN00023696</t>
  </si>
  <si>
    <t>定安翰林镇商圈</t>
  </si>
  <si>
    <t>CNSQCN00023697</t>
  </si>
  <si>
    <t>定安黄竹镇商圈</t>
  </si>
  <si>
    <t>CNSQCN00023698</t>
  </si>
  <si>
    <t>定安雷鸣镇商圈</t>
  </si>
  <si>
    <t>CNSQCN00023699</t>
  </si>
  <si>
    <t>定安岭口镇商圈</t>
  </si>
  <si>
    <t>CNSQCN00023700</t>
  </si>
  <si>
    <t>定安龙河镇商圈</t>
  </si>
  <si>
    <t>CNSQCN00023701</t>
  </si>
  <si>
    <t>定安龙湖镇商圈</t>
  </si>
  <si>
    <t>CNSQCN00023702</t>
  </si>
  <si>
    <t>定安龙门镇商圈</t>
  </si>
  <si>
    <t>CNSQCN00023703</t>
  </si>
  <si>
    <t>定安新竹镇商圈</t>
  </si>
  <si>
    <t>CNSQCN00023704</t>
  </si>
  <si>
    <t>定安沿江二路商圈</t>
  </si>
  <si>
    <t>CNSQCN00023716</t>
  </si>
  <si>
    <t>龙华滨海商圈</t>
  </si>
  <si>
    <t>CNSQCN00023717</t>
  </si>
  <si>
    <t>龙华城西商圈</t>
  </si>
  <si>
    <t>CNSQCN00023718</t>
  </si>
  <si>
    <t>龙华国贸商圈</t>
  </si>
  <si>
    <t>CNSQCN00023719</t>
  </si>
  <si>
    <t>龙华海府路商圈</t>
  </si>
  <si>
    <t>CNSQCN00023720</t>
  </si>
  <si>
    <t>龙华海垦商圈</t>
  </si>
  <si>
    <t>CNSQCN00023721</t>
  </si>
  <si>
    <t>龙华海秀商圈</t>
  </si>
  <si>
    <t>CNSQCN00023722</t>
  </si>
  <si>
    <t>龙华解放西商圈</t>
  </si>
  <si>
    <t>CNSQCN00023723</t>
  </si>
  <si>
    <t>龙华金盘商圈</t>
  </si>
  <si>
    <t>CNSQCN00023724</t>
  </si>
  <si>
    <t>龙华京华城商圈</t>
  </si>
  <si>
    <t>CNSQCN00023725</t>
  </si>
  <si>
    <t>龙华龙桥镇商圈</t>
  </si>
  <si>
    <t>CNSQCN00023726</t>
  </si>
  <si>
    <t>龙华龙泉镇商圈</t>
  </si>
  <si>
    <t>CNSQCN00023727</t>
  </si>
  <si>
    <t>龙华南沙商圈</t>
  </si>
  <si>
    <t>CNSQCN00023728</t>
  </si>
  <si>
    <t>龙华坡博商圈</t>
  </si>
  <si>
    <t>CNSQCN00023729</t>
  </si>
  <si>
    <t>龙华吾悦广场商圈</t>
  </si>
  <si>
    <t>CNSQCN00023732</t>
  </si>
  <si>
    <t>龙华友谊阳光城商圈</t>
  </si>
  <si>
    <t>CNSQCN00023733</t>
  </si>
  <si>
    <t>龙华遵谭镇商圈</t>
  </si>
  <si>
    <t>CNSQCN00023734</t>
  </si>
  <si>
    <t>美兰890广场商圈</t>
  </si>
  <si>
    <t>CNSQCN00023735</t>
  </si>
  <si>
    <t>美兰大致坡商圈</t>
  </si>
  <si>
    <t>CNSQCN00023736</t>
  </si>
  <si>
    <t>美兰东湖商圈</t>
  </si>
  <si>
    <t>CNSQCN00023737</t>
  </si>
  <si>
    <t>美兰桂林洋商圈</t>
  </si>
  <si>
    <t>CNSQCN00023738</t>
  </si>
  <si>
    <t>美兰国兴商圈</t>
  </si>
  <si>
    <t>CNSQCN00023739</t>
  </si>
  <si>
    <t>美兰海甸商圈</t>
  </si>
  <si>
    <t>CNSQCN00023740</t>
  </si>
  <si>
    <t>美兰海府路商圈</t>
  </si>
  <si>
    <t>CNSQCN00023741</t>
  </si>
  <si>
    <t>美兰海南大学商圈</t>
  </si>
  <si>
    <t>CNSQCN00023743</t>
  </si>
  <si>
    <t>美兰灵山商圈</t>
  </si>
  <si>
    <t>CNSQCN00023744</t>
  </si>
  <si>
    <t>美兰明珠-DC商圈</t>
  </si>
  <si>
    <t>CNSQCN00023745</t>
  </si>
  <si>
    <t>美兰南亚商圈</t>
  </si>
  <si>
    <t>CNSQCN00023746</t>
  </si>
  <si>
    <t>美兰鹏辉商圈</t>
  </si>
  <si>
    <t>CNSQCN00023747</t>
  </si>
  <si>
    <t>美兰青年路商圈</t>
  </si>
  <si>
    <t>CNSQCN00023748</t>
  </si>
  <si>
    <t>美兰文明中商圈</t>
  </si>
  <si>
    <t>CNSQCN00023749</t>
  </si>
  <si>
    <t>美兰新埠岛商圈</t>
  </si>
  <si>
    <t>CNSQCN00023750</t>
  </si>
  <si>
    <t>琼山滨江街道办商圈</t>
  </si>
  <si>
    <t>CNSQCN00023751</t>
  </si>
  <si>
    <t>琼山凤翔商圈</t>
  </si>
  <si>
    <t>CNSQCN00023752</t>
  </si>
  <si>
    <t>琼山府城商圈</t>
  </si>
  <si>
    <t>CNSQCN00023754</t>
  </si>
  <si>
    <t>琼山红旗镇商圈</t>
  </si>
  <si>
    <t>CNSQCN00023755</t>
  </si>
  <si>
    <t>琼山甲子镇商圈</t>
  </si>
  <si>
    <t>CNSQCN00023756</t>
  </si>
  <si>
    <t>琼山旧州商圈</t>
  </si>
  <si>
    <t>CNSQCN00023757</t>
  </si>
  <si>
    <t>琼山龙塘镇商圈</t>
  </si>
  <si>
    <t>CNSQCN00023758</t>
  </si>
  <si>
    <t>琼山日月商圈</t>
  </si>
  <si>
    <t>CNSQCN00023759</t>
  </si>
  <si>
    <t>琼山三门坡镇商圈</t>
  </si>
  <si>
    <t>CNSQCN00023760</t>
  </si>
  <si>
    <t>琼山云龙镇商圈</t>
  </si>
  <si>
    <t>CNSQCN00023762</t>
  </si>
  <si>
    <t>秀英东山镇商圈</t>
  </si>
  <si>
    <t>CNSQCN00023767</t>
  </si>
  <si>
    <t>秀英吉马隆广场商圈</t>
  </si>
  <si>
    <t>CNSQCN00023768</t>
  </si>
  <si>
    <t>龙华龙昆南商圈</t>
  </si>
  <si>
    <t>CNSQCN00023771</t>
  </si>
  <si>
    <t>秀英石山镇商圈</t>
  </si>
  <si>
    <t>CNSQCN00023774</t>
  </si>
  <si>
    <t>秀英秀华路商圈</t>
  </si>
  <si>
    <t>CNSQCN00023775</t>
  </si>
  <si>
    <t>秀英商圈</t>
  </si>
  <si>
    <t>CNSQCN00023776</t>
  </si>
  <si>
    <t>秀英永兴商圈</t>
  </si>
  <si>
    <t>CNSQCN00023778</t>
  </si>
  <si>
    <t>秀英远大国际购物广场商圈</t>
  </si>
  <si>
    <t>CNSQCN00023779</t>
  </si>
  <si>
    <t>秀英长流商圈</t>
  </si>
  <si>
    <t>CNSQCN00023792</t>
  </si>
  <si>
    <t>临高博厚镇商圈</t>
  </si>
  <si>
    <t>CNSQCN00023793</t>
  </si>
  <si>
    <t>临高调楼镇商圈</t>
  </si>
  <si>
    <t>CNSQCN00023794</t>
  </si>
  <si>
    <t>临高东英镇商圈</t>
  </si>
  <si>
    <t>CNSQCN00023795</t>
  </si>
  <si>
    <t>临高多文镇商圈</t>
  </si>
  <si>
    <t>CNSQCN00023796</t>
  </si>
  <si>
    <t>临高购物公园商圈</t>
  </si>
  <si>
    <t>CNSQCN00023797</t>
  </si>
  <si>
    <t>临高和舍镇商圈</t>
  </si>
  <si>
    <t>CNSQCN00023798</t>
  </si>
  <si>
    <t>临高皇桐镇商圈</t>
  </si>
  <si>
    <t>CNSQCN00023799</t>
  </si>
  <si>
    <t>临高加来镇商圈</t>
  </si>
  <si>
    <t>CNSQCN00023800</t>
  </si>
  <si>
    <t>临高解放路商圈</t>
  </si>
  <si>
    <t>CNSQCN00023801</t>
  </si>
  <si>
    <t>临高临城镇商圈</t>
  </si>
  <si>
    <t>CNSQCN00023802</t>
  </si>
  <si>
    <t>临高美台镇商圈</t>
  </si>
  <si>
    <t>CNSQCN00023803</t>
  </si>
  <si>
    <t>临高南宝镇商圈</t>
  </si>
  <si>
    <t>CNSQCN00023804</t>
  </si>
  <si>
    <t>临高新盈镇商圈</t>
  </si>
  <si>
    <t>CNSQCN00023805</t>
  </si>
  <si>
    <t>临高跃进路商圈</t>
  </si>
  <si>
    <t>CNSQCN00023806</t>
  </si>
  <si>
    <t>陵水光坡镇商圈</t>
  </si>
  <si>
    <t>CNSQCN00023807</t>
  </si>
  <si>
    <t>陵水黎安镇商圈</t>
  </si>
  <si>
    <t>CNSQCN00023808</t>
  </si>
  <si>
    <t>陵水文化路商圈</t>
  </si>
  <si>
    <t>CNSQCN00023809</t>
  </si>
  <si>
    <t>陵水中山路商圈</t>
  </si>
  <si>
    <t>CNSQCN00023810</t>
  </si>
  <si>
    <t>陵水隆广镇商圈</t>
  </si>
  <si>
    <t>40003204</t>
  </si>
  <si>
    <t>CNSQCN00023811</t>
  </si>
  <si>
    <t>陵水三才镇商圈</t>
  </si>
  <si>
    <t>40003202</t>
  </si>
  <si>
    <t>CNSQCN00023812</t>
  </si>
  <si>
    <t>陵水提蒙乡商圈</t>
  </si>
  <si>
    <t>CNSQCN00023813</t>
  </si>
  <si>
    <t>陵水文罗镇商圈</t>
  </si>
  <si>
    <t>40003205</t>
  </si>
  <si>
    <t>CNSQCN00023814</t>
  </si>
  <si>
    <t>陵水椰林镇商圈</t>
  </si>
  <si>
    <t>CNSQCN00023815</t>
  </si>
  <si>
    <t>陵水英海大道商圈</t>
  </si>
  <si>
    <t>CNSQCN00023816</t>
  </si>
  <si>
    <t>陵水英榆大道商圈</t>
  </si>
  <si>
    <t>CNSQCN00023817</t>
  </si>
  <si>
    <t>陵水中心大道商圈</t>
  </si>
  <si>
    <t>CNSQCN00023818</t>
  </si>
  <si>
    <t>陵水祖南线路商圈</t>
  </si>
  <si>
    <t>CNSQCN00023839</t>
  </si>
  <si>
    <t>琼中新进农场商圈</t>
  </si>
  <si>
    <t>40003237</t>
  </si>
  <si>
    <t>国营阳江农场</t>
  </si>
  <si>
    <t>CNSQCN00023846</t>
  </si>
  <si>
    <t>三亚林旺商圈</t>
  </si>
  <si>
    <t>40001965</t>
  </si>
  <si>
    <t>CNSQCN00023847</t>
  </si>
  <si>
    <t>三亚免税城商圈</t>
  </si>
  <si>
    <t>CNSQCN00023848</t>
  </si>
  <si>
    <t>三亚藤桥商圈</t>
  </si>
  <si>
    <t>CNSQCN00023849</t>
  </si>
  <si>
    <t>三亚大东海商圈</t>
  </si>
  <si>
    <t>CNSQCN00023850</t>
  </si>
  <si>
    <t>三亚金鸡岭商圈</t>
  </si>
  <si>
    <t>CNSQCN00023851</t>
  </si>
  <si>
    <t>三亚金润阳光商圈</t>
  </si>
  <si>
    <t>CNSQCN00023852</t>
  </si>
  <si>
    <t>三亚蓝海广场商圈</t>
  </si>
  <si>
    <t>CNSQCN00023853</t>
  </si>
  <si>
    <t>三亚荔枝沟金思达商圈</t>
  </si>
  <si>
    <t>CNSQCN00023854</t>
  </si>
  <si>
    <t>三亚荔枝沟商圈</t>
  </si>
  <si>
    <t>CNSQCN00023855</t>
  </si>
  <si>
    <t>青春颂广场商圈</t>
  </si>
  <si>
    <t>CNSQCN00023856</t>
  </si>
  <si>
    <t>三亚商品街商圈</t>
  </si>
  <si>
    <t>CNSQCN00023857</t>
  </si>
  <si>
    <t>三亚田独商圈</t>
  </si>
  <si>
    <t>CNSQCN00023859</t>
  </si>
  <si>
    <t>三亚国际购物中心商圈</t>
  </si>
  <si>
    <t>CNSQCN00023860</t>
  </si>
  <si>
    <t>澄迈解放路商圈</t>
  </si>
  <si>
    <t>CNSQCN00023864</t>
  </si>
  <si>
    <t>三亚马岭街商圈</t>
  </si>
  <si>
    <t>CNSQCN00023865</t>
  </si>
  <si>
    <t>三亚明珠广场商圈</t>
  </si>
  <si>
    <t>CNSQCN00023866</t>
  </si>
  <si>
    <t>三亚南岛商圈</t>
  </si>
  <si>
    <t>CNSQCN00023867</t>
  </si>
  <si>
    <t>三亚青春颂广场商圈</t>
  </si>
  <si>
    <t>CNSQCN00023868</t>
  </si>
  <si>
    <t>三亚解放路商圈</t>
  </si>
  <si>
    <t>CNSQCN00023869</t>
  </si>
  <si>
    <t>三亚羊栏商圈</t>
  </si>
  <si>
    <t>CNSQCN00023870</t>
  </si>
  <si>
    <t>三亚立才商圈</t>
  </si>
  <si>
    <t>40001967</t>
  </si>
  <si>
    <t>CNSQCN00023871</t>
  </si>
  <si>
    <t>三亚南滨商圈</t>
  </si>
  <si>
    <t>乡</t>
  </si>
  <si>
    <t>CNSQCN00023872</t>
  </si>
  <si>
    <t>三亚桶井商圈</t>
  </si>
  <si>
    <t>CNSQCN00023873</t>
  </si>
  <si>
    <t>三亚崖城商圈</t>
  </si>
  <si>
    <t>CNSQCN00023874</t>
  </si>
  <si>
    <t>屯昌枫木镇商圈</t>
  </si>
  <si>
    <t>CNSQCN00023875</t>
  </si>
  <si>
    <t>屯昌南坤镇商圈</t>
  </si>
  <si>
    <t>CNSQCN00023876</t>
  </si>
  <si>
    <t>屯昌南吕镇商圈</t>
  </si>
  <si>
    <t>CNSQCN00023877</t>
  </si>
  <si>
    <t>屯昌屯城镇商圈</t>
  </si>
  <si>
    <t>CNSQCN00023878</t>
  </si>
  <si>
    <t>屯昌文化路商圈</t>
  </si>
  <si>
    <t>CNSQCN00023879</t>
  </si>
  <si>
    <t>屯昌乌坡镇商圈</t>
  </si>
  <si>
    <t>CNSQCN00023880</t>
  </si>
  <si>
    <t>屯昌西昌镇商圈</t>
  </si>
  <si>
    <t>CNSQCN00023881</t>
  </si>
  <si>
    <t>屯昌新兴镇商圈</t>
  </si>
  <si>
    <t>CNSQCN00023887</t>
  </si>
  <si>
    <t>万宁礼纪镇商圈</t>
  </si>
  <si>
    <t>CNSQCN00023894</t>
  </si>
  <si>
    <t>万宁长丰镇商圈</t>
  </si>
  <si>
    <t>CNSQCN00023900</t>
  </si>
  <si>
    <t>文昌龙楼镇商圈</t>
  </si>
  <si>
    <t>CNSQCN00023901</t>
  </si>
  <si>
    <t>文昌迈号镇商圈</t>
  </si>
  <si>
    <t>CNSQCN00023904</t>
  </si>
  <si>
    <t>文昌清澜镇商圈</t>
  </si>
  <si>
    <t>CNSQCN00023905</t>
  </si>
  <si>
    <t>文昌东风路商圈</t>
  </si>
  <si>
    <t>CNSQCN00054113</t>
  </si>
  <si>
    <t>万宁南桥商圈</t>
  </si>
  <si>
    <t>CNSQCN00054114</t>
  </si>
  <si>
    <t>万宁三更罗商圈</t>
  </si>
  <si>
    <t>40003095</t>
  </si>
  <si>
    <t>国营新中农场</t>
  </si>
  <si>
    <t>CNSQCN00054115</t>
  </si>
  <si>
    <t>万宁万城镇商圈</t>
  </si>
  <si>
    <t>CNSQCN00054116</t>
  </si>
  <si>
    <t>万宁文明中路商圈</t>
  </si>
  <si>
    <t>CNSQCN00054117</t>
  </si>
  <si>
    <t>万宁兴隆镇商圈</t>
  </si>
  <si>
    <t>CNSQCN00054118</t>
  </si>
  <si>
    <t>文昌昌洒镇商圈</t>
  </si>
  <si>
    <t>CNSQCN00054119</t>
  </si>
  <si>
    <t>文昌东阁镇商圈</t>
  </si>
  <si>
    <t>CNSQCN00054120</t>
  </si>
  <si>
    <t>文昌东郊镇商圈</t>
  </si>
  <si>
    <t>CNSQCN00054121</t>
  </si>
  <si>
    <t>文昌会文镇商圈</t>
  </si>
  <si>
    <t>CNSQCN00054122</t>
  </si>
  <si>
    <t>文昌锦山镇商圈</t>
  </si>
  <si>
    <t>CNSQCN00054123</t>
  </si>
  <si>
    <t>龙楼镇商圈</t>
  </si>
  <si>
    <t>CNSQCN00054124</t>
  </si>
  <si>
    <t>文昌蓬莱镇商圈</t>
  </si>
  <si>
    <t>CNSQCN00054125</t>
  </si>
  <si>
    <t>文昌铺前镇商圈</t>
  </si>
  <si>
    <t>CNSQCN00054126</t>
  </si>
  <si>
    <t>文昌文城镇商圈</t>
  </si>
  <si>
    <t>CNSQCN00054127</t>
  </si>
  <si>
    <t>文昌文教镇商圈</t>
  </si>
  <si>
    <t>CNSQCN00054128</t>
  </si>
  <si>
    <t>文昌翁田镇商圈</t>
  </si>
  <si>
    <t>CNSQCN00054129</t>
  </si>
  <si>
    <t>五指山毛阳镇商圈</t>
  </si>
  <si>
    <t>40003016</t>
  </si>
  <si>
    <t>CNSQCN00054130</t>
  </si>
  <si>
    <t>五指山南圣镇商圈</t>
  </si>
  <si>
    <t>CNSQCN00054131</t>
  </si>
  <si>
    <t>五指山通什镇商圈</t>
  </si>
  <si>
    <t>CNSQCN00054132</t>
  </si>
  <si>
    <t>儋州光村商圈</t>
  </si>
  <si>
    <t>CNSQCN00054133</t>
  </si>
  <si>
    <t>儋州海头商圈</t>
  </si>
  <si>
    <t>CNSQCN00054134</t>
  </si>
  <si>
    <t>儋州解放北路商圈</t>
  </si>
  <si>
    <t>CNSQCN00054135</t>
  </si>
  <si>
    <t>儋州解放北商圈</t>
  </si>
  <si>
    <t>CNSQCN00054136</t>
  </si>
  <si>
    <t>儋州解放南路商圈</t>
  </si>
  <si>
    <t>CNSQCN00054137</t>
  </si>
  <si>
    <t>儋州马井商圈</t>
  </si>
  <si>
    <t>CNSQCN00054138</t>
  </si>
  <si>
    <t>儋州南丰商圈</t>
  </si>
  <si>
    <t>CNSQCN00054139</t>
  </si>
  <si>
    <t>儋州排浦商圈</t>
  </si>
  <si>
    <t>CNSQCN00054140</t>
  </si>
  <si>
    <t>儋州排浦镇商圈</t>
  </si>
  <si>
    <t>CNSQCN00054141</t>
  </si>
  <si>
    <t>儋州人民中路商圈</t>
  </si>
  <si>
    <t>CNSQCN00054142</t>
  </si>
  <si>
    <t>儋州三都商圈</t>
  </si>
  <si>
    <t>CNSQCN00054143</t>
  </si>
  <si>
    <t>儋州胜利路商圈</t>
  </si>
  <si>
    <t>CNSQCN00054144</t>
  </si>
  <si>
    <t>儋州王五商圈</t>
  </si>
  <si>
    <t>CNSQCN00054145</t>
  </si>
  <si>
    <t>儋州文化南商圈</t>
  </si>
  <si>
    <t>CNSQCN00054146</t>
  </si>
  <si>
    <t>儋州西培商圈</t>
  </si>
  <si>
    <t>CNSQCN00054147</t>
  </si>
  <si>
    <t>儋州夏日广场商圈</t>
  </si>
  <si>
    <t>CNSQCN00054148</t>
  </si>
  <si>
    <t>儋州新州商圈</t>
  </si>
  <si>
    <t>CNSQCN00054149</t>
  </si>
  <si>
    <t>儋州洋浦商圈</t>
  </si>
  <si>
    <t>CNSQCN00054150</t>
  </si>
  <si>
    <t>儋州园地路商圈</t>
  </si>
  <si>
    <t>CNSQCN00054151</t>
  </si>
  <si>
    <t>儋州洋浦远洋路商圈</t>
  </si>
  <si>
    <t>CNSQCN00054152</t>
  </si>
  <si>
    <t>儋州中和商圈</t>
  </si>
  <si>
    <t>40003051</t>
  </si>
  <si>
    <t>CNSQCN00054153</t>
  </si>
  <si>
    <t>儋州中兴大道商圈</t>
  </si>
  <si>
    <t>CNSQCN00054154</t>
  </si>
  <si>
    <t>东方八所镇商圈</t>
  </si>
  <si>
    <t>CNSQCN00054155</t>
  </si>
  <si>
    <t>东方板桥镇商圈</t>
  </si>
  <si>
    <t>CNSQCN00054156</t>
  </si>
  <si>
    <t>东方大田镇商圈</t>
  </si>
  <si>
    <t>CNSQCN00054157</t>
  </si>
  <si>
    <t>东方解放路商圈</t>
  </si>
  <si>
    <t>CNSQCN00054158</t>
  </si>
  <si>
    <t>东方东海路商圈</t>
  </si>
  <si>
    <t>CNSQCN00054159</t>
  </si>
  <si>
    <t>东方东河镇商圈</t>
  </si>
  <si>
    <t>CNSQCN00054160</t>
  </si>
  <si>
    <t>东方感城镇商圈</t>
  </si>
  <si>
    <t>CNSQCN00054161</t>
  </si>
  <si>
    <t>东方华侨农场商圈</t>
  </si>
  <si>
    <t>CNSQCN00054162</t>
  </si>
  <si>
    <t>东方三家街道商圈</t>
  </si>
  <si>
    <t>CNSQCN00054163</t>
  </si>
  <si>
    <t>东方四更镇商圈</t>
  </si>
  <si>
    <t>CNSQCN00054164</t>
  </si>
  <si>
    <t>东方万福隆商圈</t>
  </si>
  <si>
    <t>乐东抱由镇商圈</t>
  </si>
  <si>
    <t>乐东佛罗镇商圈</t>
  </si>
  <si>
    <t>乐东黄流镇商圈</t>
  </si>
  <si>
    <t>乐东尖峰镇商圈</t>
  </si>
  <si>
    <t>乐东九所镇商圈</t>
  </si>
  <si>
    <t>乐东乐安路商圈</t>
  </si>
  <si>
    <t>乐东利国镇商圈</t>
  </si>
  <si>
    <t>乐东利国中心大道商圈</t>
  </si>
  <si>
    <t>乐东千家镇商圈</t>
  </si>
  <si>
    <t>乐东万冲镇商圈</t>
  </si>
  <si>
    <t>乐东莺歌海商圈</t>
  </si>
  <si>
    <t>乐东志仲镇商圈</t>
  </si>
  <si>
    <t>CNSQCN00054177</t>
  </si>
  <si>
    <t>琼海爱华路商圈</t>
  </si>
  <si>
    <t>CNSQCN00054178</t>
  </si>
  <si>
    <t>琼海博鳌镇商圈</t>
  </si>
  <si>
    <t>CNSQCN00054179</t>
  </si>
  <si>
    <t>琼海大路镇商圈</t>
  </si>
  <si>
    <t>CNSQCN00054180</t>
  </si>
  <si>
    <t>琼海东风路商圈</t>
  </si>
  <si>
    <t>CNSQCN00054181</t>
  </si>
  <si>
    <t>琼海会山镇商圈</t>
  </si>
  <si>
    <t>CNSQCN00054182</t>
  </si>
  <si>
    <t>琼海嘉积镇商圈</t>
  </si>
  <si>
    <t>CNSQCN00054183</t>
  </si>
  <si>
    <t>琼海龙江镇商圈</t>
  </si>
  <si>
    <t>CNSQCN00054184</t>
  </si>
  <si>
    <t>琼海石壁镇商圈</t>
  </si>
  <si>
    <t>CNSQCN00054185</t>
  </si>
  <si>
    <t>琼海塔洋镇商圈</t>
  </si>
  <si>
    <t>CNSQCN00054186</t>
  </si>
  <si>
    <t>琼海潭门镇商圈</t>
  </si>
  <si>
    <t>CNSQCN00054187</t>
  </si>
  <si>
    <t>琼海万泉镇商圈</t>
  </si>
  <si>
    <t>CNSQCN00054188</t>
  </si>
  <si>
    <t>琼海阳江镇商圈</t>
  </si>
  <si>
    <t>CNSQCN00054189</t>
  </si>
  <si>
    <t>琼海元亨街手机商圈</t>
  </si>
  <si>
    <t>CNSQCN00054190</t>
  </si>
  <si>
    <t>琼海长坡镇商圈</t>
  </si>
  <si>
    <t>CNSQCN00054191</t>
  </si>
  <si>
    <t>琼海中原镇商圈</t>
  </si>
  <si>
    <t>CNSQCN00054192</t>
  </si>
  <si>
    <t>琼中大丰农场商圈</t>
  </si>
  <si>
    <t>CNSQCN00054193</t>
  </si>
  <si>
    <t>琼中和平镇商圈</t>
  </si>
  <si>
    <t>CNSQCN00054194</t>
  </si>
  <si>
    <t>琼中加钗农场商圈</t>
  </si>
  <si>
    <t>40003239</t>
  </si>
  <si>
    <t>国营加钗农场</t>
  </si>
  <si>
    <t>CNSQCN00054195</t>
  </si>
  <si>
    <t>琼中湾岭镇商圈</t>
  </si>
  <si>
    <t>CNSQCN00054196</t>
  </si>
  <si>
    <t>琼中乌石农场商圈</t>
  </si>
  <si>
    <t>40003238</t>
  </si>
  <si>
    <t>国营乌石农场</t>
  </si>
  <si>
    <t>CNSQCN00054197</t>
  </si>
  <si>
    <t>琼中新伟农场商圈</t>
  </si>
  <si>
    <t>CNSQCN00054198</t>
  </si>
  <si>
    <t>琼中阳江农场商圈</t>
  </si>
  <si>
    <t>CNSQCN00054199</t>
  </si>
  <si>
    <t>琼中营根路商圈</t>
  </si>
  <si>
    <t>CNSQCN00054200</t>
  </si>
  <si>
    <t>琼中营根镇商圈</t>
  </si>
  <si>
    <t>CNSQCN00054201</t>
  </si>
  <si>
    <t>琼中长征镇商圈</t>
  </si>
  <si>
    <t>CNSQCN00054202</t>
  </si>
  <si>
    <t>琼中中平镇商圈</t>
  </si>
  <si>
    <t>CNSQCN00054203</t>
  </si>
  <si>
    <t>万宁大茂镇商圈</t>
  </si>
  <si>
    <t>CNSQCN00054204</t>
  </si>
  <si>
    <t>万宁东澳镇商圈</t>
  </si>
  <si>
    <t>CNSQCN00054205</t>
  </si>
  <si>
    <t>万宁东兴大道商圈</t>
  </si>
  <si>
    <t>CNSQCN00054206</t>
  </si>
  <si>
    <t>万宁和乐镇商圈</t>
  </si>
  <si>
    <t>CNSQCN00054207</t>
  </si>
  <si>
    <t>万宁华亚商圈</t>
  </si>
  <si>
    <t>CNSQCN00054208</t>
  </si>
  <si>
    <t>万宁龙滚镇商圈</t>
  </si>
  <si>
    <t>CNSQCN00054209</t>
  </si>
  <si>
    <t>儋州八一商圈</t>
  </si>
  <si>
    <t>CNSQCN00054210</t>
  </si>
  <si>
    <t>儋州白马井商圈</t>
  </si>
  <si>
    <t>CNSQCN00054211</t>
  </si>
  <si>
    <t>儋州大成商圈</t>
  </si>
  <si>
    <t>CNSQCN00054212</t>
  </si>
  <si>
    <t>儋州东成商圈</t>
  </si>
  <si>
    <t>CNSQCN00054213</t>
  </si>
  <si>
    <t>儋州东坡路商圈</t>
  </si>
  <si>
    <t>CNSQCN00054214</t>
  </si>
  <si>
    <t>儋州峨蔓商圈</t>
  </si>
  <si>
    <t>CNSQCN00058749</t>
  </si>
  <si>
    <t>儋州市那大镇农垦北路电子一条街</t>
  </si>
  <si>
    <t>CNSQCN00058750</t>
  </si>
  <si>
    <t>三亚市天涯区创新电脑城</t>
  </si>
  <si>
    <t>CNSQCN00091008</t>
  </si>
  <si>
    <t>儋州那大镇商圈</t>
  </si>
  <si>
    <t>0</t>
  </si>
  <si>
    <t>CNSQCN00095003</t>
  </si>
  <si>
    <t>文昌重兴镇商圈</t>
  </si>
  <si>
    <t>CNSQCN00094008</t>
  </si>
  <si>
    <t>临高波莲镇商圈</t>
  </si>
  <si>
    <t>CNSQCN00094007</t>
  </si>
  <si>
    <t>文昌东路镇商圈</t>
  </si>
  <si>
    <t>CNSQCN00095002</t>
  </si>
  <si>
    <t>保亭南林乡商圈</t>
  </si>
  <si>
    <t>CNSQCN00095004</t>
  </si>
  <si>
    <t>陵水群英乡商圈</t>
  </si>
  <si>
    <t>CNSQCN00094005</t>
  </si>
  <si>
    <t>白沙打安镇商圈</t>
  </si>
  <si>
    <t>CNSQCN00095005</t>
  </si>
  <si>
    <t>儋州和庆镇商圈</t>
  </si>
  <si>
    <t>40003039</t>
  </si>
  <si>
    <t>CNSQCN00091007</t>
  </si>
  <si>
    <t>文昌冯坡镇商圈</t>
  </si>
  <si>
    <t>CNSQCN00094006</t>
  </si>
  <si>
    <t>昌江霸王岭林场商圈</t>
  </si>
  <si>
    <t>CNSQCN00093006</t>
  </si>
  <si>
    <t>澄迈国营金安农场商圈</t>
  </si>
  <si>
    <t>CNSQCN00094004</t>
  </si>
  <si>
    <t>文昌公坡镇商圈</t>
  </si>
  <si>
    <t>30</t>
  </si>
  <si>
    <t>CNSQCN00071012</t>
  </si>
  <si>
    <t>海甸三东路商圈</t>
  </si>
  <si>
    <t>CNSQCN00061143</t>
  </si>
  <si>
    <t>海口新海港商圈</t>
  </si>
  <si>
    <t>审批中</t>
  </si>
  <si>
    <t>600</t>
  </si>
  <si>
    <t>CNSQCN00061142</t>
  </si>
  <si>
    <t>三亚夏日站商圈</t>
  </si>
  <si>
    <t>500</t>
  </si>
  <si>
    <t>CNSQCN00060947</t>
  </si>
  <si>
    <t>三亚国购商圈</t>
  </si>
  <si>
    <t>CNSQCN00060914</t>
  </si>
  <si>
    <t>海秀路商圈</t>
  </si>
  <si>
    <t>海口市美兰区海秀路</t>
  </si>
  <si>
    <t>5000</t>
  </si>
  <si>
    <t>CNSQCN00060901</t>
  </si>
  <si>
    <t>鹏辉广场商圈</t>
  </si>
  <si>
    <t>CNSQCN00060900</t>
  </si>
  <si>
    <t>雅乐里商圈</t>
  </si>
  <si>
    <t>CNSQCN00056110</t>
  </si>
  <si>
    <t>琼海人民路商圈</t>
  </si>
  <si>
    <t>CNSQCN00056779</t>
  </si>
  <si>
    <t>五指山红旗路商圈</t>
  </si>
  <si>
    <t>CNSQCN00057249</t>
  </si>
  <si>
    <t>儋州兰洋镇商圈</t>
  </si>
  <si>
    <t>CNSQCN00056789</t>
  </si>
  <si>
    <t>儋州那恁路商圈</t>
  </si>
  <si>
    <t>CNSQCN00056792</t>
  </si>
  <si>
    <t>保亭团结路商圈</t>
  </si>
  <si>
    <t>CNSQCN00056108</t>
  </si>
  <si>
    <t>澄迈人民路商圈</t>
  </si>
  <si>
    <t>CNSQCN00057500</t>
  </si>
  <si>
    <t>万宁山根镇商圈</t>
  </si>
  <si>
    <t>CNSQCN00057502</t>
  </si>
  <si>
    <t>文昌潭牛镇商圈</t>
  </si>
  <si>
    <t>CNSQCN00056791</t>
  </si>
  <si>
    <t>儋州干冲商圈</t>
  </si>
  <si>
    <t>CNSQCN00056787</t>
  </si>
  <si>
    <t>儋州新英商圈</t>
  </si>
  <si>
    <t>CNSQCN00056788</t>
  </si>
  <si>
    <t>儋州文化北路商圈</t>
  </si>
  <si>
    <t>CNSQCN00057449</t>
  </si>
  <si>
    <t>琼海环球春天商圈</t>
  </si>
  <si>
    <t>CNSQCN00056785</t>
  </si>
  <si>
    <t>陵水新村商圈</t>
  </si>
  <si>
    <t>CNSQCN00056790</t>
  </si>
  <si>
    <t>儋州那大人民路商圈</t>
  </si>
  <si>
    <t>CNSQCN00056109</t>
  </si>
  <si>
    <t>万宁人民路商圈</t>
  </si>
  <si>
    <t>CNSQCN00056786</t>
  </si>
  <si>
    <t>儋州洋浦吉普路商圈</t>
  </si>
  <si>
    <t>CNSQCN00057448</t>
  </si>
  <si>
    <t>万宁礼记商圈</t>
  </si>
  <si>
    <t>CNSQCN00057450</t>
  </si>
  <si>
    <t>琼山新大洲大道商圈</t>
  </si>
  <si>
    <t>40001962</t>
  </si>
  <si>
    <t>CNSQCN00057451</t>
  </si>
  <si>
    <t>龙华新坡镇商圈</t>
  </si>
  <si>
    <t>CNSQCN00057501</t>
  </si>
  <si>
    <t>万宁后安镇商圈</t>
  </si>
  <si>
    <t>40003084</t>
  </si>
  <si>
    <t>CNSQCN00056780</t>
  </si>
  <si>
    <t>三亚迎宾路商圈</t>
  </si>
  <si>
    <t>CNSQCN00056784</t>
  </si>
  <si>
    <t>三亚港门商圈</t>
  </si>
  <si>
    <t>CNSQCN00056781</t>
  </si>
  <si>
    <t>三亚南新街商圈</t>
  </si>
  <si>
    <t>CNSQCN00056708</t>
  </si>
  <si>
    <t>龙华滨涯商圈</t>
  </si>
  <si>
    <t>CNSQCN00056707</t>
  </si>
  <si>
    <t>龙华大同路商圈</t>
  </si>
  <si>
    <t>CNSQCN00056783</t>
  </si>
  <si>
    <t>三亚乐天城商圈</t>
  </si>
  <si>
    <t>CNSQCN00056782</t>
  </si>
  <si>
    <t>三亚明珠商圈</t>
  </si>
</sst>
</file>

<file path=xl/styles.xml><?xml version="1.0" encoding="utf-8"?>
<styleSheet xmlns="http://schemas.openxmlformats.org/spreadsheetml/2006/main" xmlns:mc="http://schemas.openxmlformats.org/markup-compatibility/2006" xmlns:xr9="http://schemas.microsoft.com/office/spreadsheetml/2016/revision9" mc:Ignorable="xr9">
  <numFmts count="9">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409]mmm&quot;-&quot;yy;@"/>
    <numFmt numFmtId="177" formatCode="yyyy\-mm\-dd"/>
    <numFmt numFmtId="178" formatCode="0_);[Red]\(0\)"/>
    <numFmt numFmtId="179" formatCode="0_ "/>
    <numFmt numFmtId="180" formatCode="0.00_ "/>
  </numFmts>
  <fonts count="36">
    <font>
      <sz val="11"/>
      <color theme="1"/>
      <name val="等线"/>
      <charset val="134"/>
      <scheme val="minor"/>
    </font>
    <font>
      <b/>
      <sz val="11"/>
      <name val="arial,verdana,tahoma"/>
      <charset val="134"/>
    </font>
    <font>
      <b/>
      <sz val="10"/>
      <color theme="1"/>
      <name val="微软雅黑"/>
      <charset val="134"/>
    </font>
    <font>
      <sz val="10"/>
      <color theme="1"/>
      <name val="微软雅黑"/>
      <charset val="134"/>
    </font>
    <font>
      <b/>
      <sz val="10"/>
      <name val="微软雅黑"/>
      <charset val="134"/>
    </font>
    <font>
      <i/>
      <sz val="6"/>
      <name val="微软雅黑"/>
      <charset val="134"/>
    </font>
    <font>
      <i/>
      <sz val="6"/>
      <color rgb="FFFF0000"/>
      <name val="微软雅黑"/>
      <charset val="134"/>
    </font>
    <font>
      <i/>
      <sz val="6"/>
      <color theme="1"/>
      <name val="微软雅黑"/>
      <charset val="134"/>
    </font>
    <font>
      <b/>
      <sz val="11"/>
      <color theme="1"/>
      <name val="微软雅黑"/>
      <charset val="134"/>
    </font>
    <font>
      <sz val="11"/>
      <color theme="1"/>
      <name val="微软雅黑"/>
      <charset val="134"/>
    </font>
    <font>
      <b/>
      <sz val="11"/>
      <name val="微软雅黑"/>
      <charset val="134"/>
    </font>
    <font>
      <b/>
      <sz val="11"/>
      <color indexed="8"/>
      <name val="微软雅黑"/>
      <charset val="134"/>
    </font>
    <font>
      <sz val="11"/>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b/>
      <sz val="11"/>
      <color indexed="8"/>
      <name val="等线"/>
      <charset val="134"/>
      <scheme val="minor"/>
    </font>
    <font>
      <sz val="11"/>
      <color indexed="8"/>
      <name val="等线"/>
      <charset val="134"/>
      <scheme val="minor"/>
    </font>
    <font>
      <sz val="11"/>
      <color theme="1"/>
      <name val="等线"/>
      <charset val="134"/>
      <scheme val="minor"/>
    </font>
    <font>
      <sz val="10"/>
      <name val="宋体"/>
      <charset val="134"/>
    </font>
  </fonts>
  <fills count="53">
    <fill>
      <patternFill patternType="none"/>
    </fill>
    <fill>
      <patternFill patternType="gray125"/>
    </fill>
    <fill>
      <patternFill patternType="solid">
        <fgColor indexed="40"/>
        <bgColor indexed="64"/>
      </patternFill>
    </fill>
    <fill>
      <patternFill patternType="solid">
        <fgColor theme="0"/>
        <bgColor indexed="64"/>
      </patternFill>
    </fill>
    <fill>
      <patternFill patternType="solid">
        <fgColor theme="9" tint="0.799981688894314"/>
        <bgColor indexed="64"/>
      </patternFill>
    </fill>
    <fill>
      <patternFill patternType="solid">
        <fgColor theme="7" tint="0.799981688894314"/>
        <bgColor indexed="64"/>
      </patternFill>
    </fill>
    <fill>
      <patternFill patternType="solid">
        <fgColor theme="5" tint="0.799981688894314"/>
        <bgColor indexed="64"/>
      </patternFill>
    </fill>
    <fill>
      <patternFill patternType="solid">
        <fgColor theme="4" tint="0.799981688894314"/>
        <bgColor indexed="64"/>
      </patternFill>
    </fill>
    <fill>
      <patternFill patternType="solid">
        <fgColor theme="9" tint="0.599993896298105"/>
        <bgColor indexed="64"/>
      </patternFill>
    </fill>
    <fill>
      <patternFill patternType="solid">
        <fgColor theme="2" tint="-0.249977111117893"/>
        <bgColor indexed="64"/>
      </patternFill>
    </fill>
    <fill>
      <patternFill patternType="solid">
        <fgColor theme="2"/>
        <bgColor indexed="64"/>
      </patternFill>
    </fill>
    <fill>
      <patternFill patternType="solid">
        <fgColor theme="0" tint="-0.0499893185216834"/>
        <bgColor indexed="64"/>
      </patternFill>
    </fill>
    <fill>
      <patternFill patternType="solid">
        <fgColor theme="5" tint="0.799951170384838"/>
        <bgColor indexed="64"/>
      </patternFill>
    </fill>
    <fill>
      <patternFill patternType="solid">
        <fgColor rgb="FFFFE5E5"/>
        <bgColor indexed="64"/>
      </patternFill>
    </fill>
    <fill>
      <patternFill patternType="solid">
        <fgColor theme="3" tint="0.599993896298105"/>
        <bgColor indexed="64"/>
      </patternFill>
    </fill>
    <fill>
      <patternFill patternType="solid">
        <fgColor theme="5" tint="0.599993896298105"/>
        <bgColor indexed="64"/>
      </patternFill>
    </fill>
    <fill>
      <patternFill patternType="solid">
        <fgColor theme="7" tint="0.599993896298105"/>
        <bgColor indexed="64"/>
      </patternFill>
    </fill>
    <fill>
      <patternFill patternType="solid">
        <fgColor rgb="FFA7E8FF"/>
        <bgColor indexed="64"/>
      </patternFill>
    </fill>
    <fill>
      <patternFill patternType="solid">
        <fgColor rgb="FFFFFF00"/>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4" tint="0.599993896298105"/>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7">
    <border>
      <left/>
      <right/>
      <top/>
      <bottom/>
      <diagonal/>
    </border>
    <border>
      <left/>
      <right style="thin">
        <color auto="1"/>
      </right>
      <top/>
      <bottom style="thin">
        <color auto="1"/>
      </bottom>
      <diagonal/>
    </border>
    <border>
      <left/>
      <right/>
      <top/>
      <bottom style="thin">
        <color auto="1"/>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6">
    <xf numFmtId="0" fontId="0" fillId="0" borderId="0"/>
    <xf numFmtId="43" fontId="12" fillId="0" borderId="0" applyFont="0" applyFill="0" applyBorder="0" applyAlignment="0" applyProtection="0">
      <alignment vertical="center"/>
    </xf>
    <xf numFmtId="44" fontId="12" fillId="0" borderId="0" applyFont="0" applyFill="0" applyBorder="0" applyAlignment="0" applyProtection="0">
      <alignment vertical="center"/>
    </xf>
    <xf numFmtId="9" fontId="0" fillId="0" borderId="0">
      <alignment vertical="center"/>
    </xf>
    <xf numFmtId="41" fontId="12" fillId="0" borderId="0" applyFont="0" applyFill="0" applyBorder="0" applyAlignment="0" applyProtection="0">
      <alignment vertical="center"/>
    </xf>
    <xf numFmtId="42" fontId="12" fillId="0" borderId="0" applyFont="0" applyFill="0" applyBorder="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2" fillId="22" borderId="9" applyNumberFormat="0" applyFont="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8" fillId="0" borderId="10" applyNumberFormat="0" applyFill="0" applyAlignment="0" applyProtection="0">
      <alignment vertical="center"/>
    </xf>
    <xf numFmtId="0" fontId="19" fillId="0" borderId="10" applyNumberFormat="0" applyFill="0" applyAlignment="0" applyProtection="0">
      <alignment vertical="center"/>
    </xf>
    <xf numFmtId="0" fontId="20" fillId="0" borderId="11" applyNumberFormat="0" applyFill="0" applyAlignment="0" applyProtection="0">
      <alignment vertical="center"/>
    </xf>
    <xf numFmtId="0" fontId="20" fillId="0" borderId="0" applyNumberFormat="0" applyFill="0" applyBorder="0" applyAlignment="0" applyProtection="0">
      <alignment vertical="center"/>
    </xf>
    <xf numFmtId="0" fontId="21" fillId="23" borderId="12" applyNumberFormat="0" applyAlignment="0" applyProtection="0">
      <alignment vertical="center"/>
    </xf>
    <xf numFmtId="0" fontId="22" fillId="24" borderId="13" applyNumberFormat="0" applyAlignment="0" applyProtection="0">
      <alignment vertical="center"/>
    </xf>
    <xf numFmtId="0" fontId="23" fillId="24" borderId="12" applyNumberFormat="0" applyAlignment="0" applyProtection="0">
      <alignment vertical="center"/>
    </xf>
    <xf numFmtId="0" fontId="24" fillId="25" borderId="14" applyNumberFormat="0" applyAlignment="0" applyProtection="0">
      <alignment vertical="center"/>
    </xf>
    <xf numFmtId="0" fontId="25" fillId="0" borderId="15" applyNumberFormat="0" applyFill="0" applyAlignment="0" applyProtection="0">
      <alignment vertical="center"/>
    </xf>
    <xf numFmtId="0" fontId="26" fillId="0" borderId="16" applyNumberFormat="0" applyFill="0" applyAlignment="0" applyProtection="0">
      <alignment vertical="center"/>
    </xf>
    <xf numFmtId="0" fontId="27" fillId="26" borderId="0" applyNumberFormat="0" applyBorder="0" applyAlignment="0" applyProtection="0">
      <alignment vertical="center"/>
    </xf>
    <xf numFmtId="0" fontId="28" fillId="27" borderId="0" applyNumberFormat="0" applyBorder="0" applyAlignment="0" applyProtection="0">
      <alignment vertical="center"/>
    </xf>
    <xf numFmtId="0" fontId="29" fillId="28" borderId="0" applyNumberFormat="0" applyBorder="0" applyAlignment="0" applyProtection="0">
      <alignment vertical="center"/>
    </xf>
    <xf numFmtId="0" fontId="30" fillId="29" borderId="0" applyNumberFormat="0" applyBorder="0" applyAlignment="0" applyProtection="0">
      <alignment vertical="center"/>
    </xf>
    <xf numFmtId="0" fontId="31" fillId="30" borderId="0" applyNumberFormat="0" applyBorder="0" applyAlignment="0" applyProtection="0">
      <alignment vertical="center"/>
    </xf>
    <xf numFmtId="0" fontId="31" fillId="31" borderId="0" applyNumberFormat="0" applyBorder="0" applyAlignment="0" applyProtection="0">
      <alignment vertical="center"/>
    </xf>
    <xf numFmtId="0" fontId="30" fillId="32" borderId="0" applyNumberFormat="0" applyBorder="0" applyAlignment="0" applyProtection="0">
      <alignment vertical="center"/>
    </xf>
    <xf numFmtId="0" fontId="30" fillId="33" borderId="0" applyNumberFormat="0" applyBorder="0" applyAlignment="0" applyProtection="0">
      <alignment vertical="center"/>
    </xf>
    <xf numFmtId="0" fontId="31" fillId="34" borderId="0" applyNumberFormat="0" applyBorder="0" applyAlignment="0" applyProtection="0">
      <alignment vertical="center"/>
    </xf>
    <xf numFmtId="0" fontId="31" fillId="35" borderId="0" applyNumberFormat="0" applyBorder="0" applyAlignment="0" applyProtection="0">
      <alignment vertical="center"/>
    </xf>
    <xf numFmtId="0" fontId="30" fillId="36" borderId="0" applyNumberFormat="0" applyBorder="0" applyAlignment="0" applyProtection="0">
      <alignment vertical="center"/>
    </xf>
    <xf numFmtId="0" fontId="30" fillId="37" borderId="0" applyNumberFormat="0" applyBorder="0" applyAlignment="0" applyProtection="0">
      <alignment vertical="center"/>
    </xf>
    <xf numFmtId="0" fontId="31" fillId="38" borderId="0" applyNumberFormat="0" applyBorder="0" applyAlignment="0" applyProtection="0">
      <alignment vertical="center"/>
    </xf>
    <xf numFmtId="0" fontId="31" fillId="39" borderId="0" applyNumberFormat="0" applyBorder="0" applyAlignment="0" applyProtection="0">
      <alignment vertical="center"/>
    </xf>
    <xf numFmtId="0" fontId="30" fillId="40" borderId="0" applyNumberFormat="0" applyBorder="0" applyAlignment="0" applyProtection="0">
      <alignment vertical="center"/>
    </xf>
    <xf numFmtId="0" fontId="30" fillId="41" borderId="0" applyNumberFormat="0" applyBorder="0" applyAlignment="0" applyProtection="0">
      <alignment vertical="center"/>
    </xf>
    <xf numFmtId="0" fontId="31" fillId="42" borderId="0" applyNumberFormat="0" applyBorder="0" applyAlignment="0" applyProtection="0">
      <alignment vertical="center"/>
    </xf>
    <xf numFmtId="0" fontId="31" fillId="43" borderId="0" applyNumberFormat="0" applyBorder="0" applyAlignment="0" applyProtection="0">
      <alignment vertical="center"/>
    </xf>
    <xf numFmtId="0" fontId="30" fillId="44" borderId="0" applyNumberFormat="0" applyBorder="0" applyAlignment="0" applyProtection="0">
      <alignment vertical="center"/>
    </xf>
    <xf numFmtId="0" fontId="30" fillId="45" borderId="0" applyNumberFormat="0" applyBorder="0" applyAlignment="0" applyProtection="0">
      <alignment vertical="center"/>
    </xf>
    <xf numFmtId="0" fontId="31" fillId="46" borderId="0" applyNumberFormat="0" applyBorder="0" applyAlignment="0" applyProtection="0">
      <alignment vertical="center"/>
    </xf>
    <xf numFmtId="0" fontId="31" fillId="47" borderId="0" applyNumberFormat="0" applyBorder="0" applyAlignment="0" applyProtection="0">
      <alignment vertical="center"/>
    </xf>
    <xf numFmtId="0" fontId="30" fillId="48" borderId="0" applyNumberFormat="0" applyBorder="0" applyAlignment="0" applyProtection="0">
      <alignment vertical="center"/>
    </xf>
    <xf numFmtId="0" fontId="30" fillId="49" borderId="0" applyNumberFormat="0" applyBorder="0" applyAlignment="0" applyProtection="0">
      <alignment vertical="center"/>
    </xf>
    <xf numFmtId="0" fontId="31" fillId="50" borderId="0" applyNumberFormat="0" applyBorder="0" applyAlignment="0" applyProtection="0">
      <alignment vertical="center"/>
    </xf>
    <xf numFmtId="0" fontId="31" fillId="51" borderId="0" applyNumberFormat="0" applyBorder="0" applyAlignment="0" applyProtection="0">
      <alignment vertical="center"/>
    </xf>
    <xf numFmtId="0" fontId="30" fillId="52" borderId="0" applyNumberFormat="0" applyBorder="0" applyAlignment="0" applyProtection="0">
      <alignment vertical="center"/>
    </xf>
    <xf numFmtId="0" fontId="32" fillId="0" borderId="0">
      <alignment vertical="center"/>
    </xf>
    <xf numFmtId="0" fontId="33" fillId="0" borderId="0">
      <alignment vertical="center"/>
    </xf>
    <xf numFmtId="0" fontId="34" fillId="0" borderId="0">
      <alignment vertical="center"/>
    </xf>
    <xf numFmtId="176" fontId="34" fillId="0" borderId="0">
      <alignment vertical="center"/>
    </xf>
    <xf numFmtId="176" fontId="34" fillId="0" borderId="0">
      <alignment vertical="center"/>
    </xf>
    <xf numFmtId="176" fontId="34" fillId="0" borderId="0"/>
    <xf numFmtId="0" fontId="0" fillId="0" borderId="0">
      <alignment vertical="center"/>
    </xf>
  </cellStyleXfs>
  <cellXfs count="117">
    <xf numFmtId="0" fontId="0" fillId="0" borderId="0" xfId="0"/>
    <xf numFmtId="0" fontId="0" fillId="0" borderId="0" xfId="0" applyAlignment="1">
      <alignment vertical="center"/>
    </xf>
    <xf numFmtId="0" fontId="1" fillId="2" borderId="0" xfId="0" applyFont="1" applyFill="1" applyAlignment="1">
      <alignment wrapText="1"/>
    </xf>
    <xf numFmtId="49" fontId="0" fillId="0" borderId="0" xfId="0" applyNumberFormat="1"/>
    <xf numFmtId="0" fontId="2" fillId="0" borderId="0" xfId="0" applyFont="1" applyAlignment="1">
      <alignment vertical="center"/>
    </xf>
    <xf numFmtId="0" fontId="2" fillId="3" borderId="0" xfId="0" applyFont="1" applyFill="1" applyAlignment="1">
      <alignment horizontal="center"/>
    </xf>
    <xf numFmtId="0" fontId="3" fillId="0" borderId="0" xfId="0" applyFont="1" applyAlignment="1">
      <alignment horizontal="center" vertical="center" wrapText="1"/>
    </xf>
    <xf numFmtId="0" fontId="3" fillId="0" borderId="0" xfId="0" applyFont="1" applyAlignment="1" applyProtection="1">
      <alignment horizontal="center" vertical="center"/>
      <protection locked="0"/>
    </xf>
    <xf numFmtId="0" fontId="2" fillId="4" borderId="1" xfId="0" applyFont="1" applyFill="1" applyBorder="1" applyAlignment="1">
      <alignment horizontal="center" vertical="center"/>
    </xf>
    <xf numFmtId="0" fontId="0" fillId="0" borderId="2" xfId="0" applyBorder="1"/>
    <xf numFmtId="0" fontId="0" fillId="0" borderId="1" xfId="0" applyBorder="1"/>
    <xf numFmtId="0" fontId="2" fillId="5" borderId="3" xfId="0" applyFont="1" applyFill="1" applyBorder="1" applyAlignment="1">
      <alignment horizontal="center" vertical="center"/>
    </xf>
    <xf numFmtId="0" fontId="0" fillId="0" borderId="4" xfId="0" applyBorder="1"/>
    <xf numFmtId="0" fontId="0" fillId="0" borderId="5" xfId="0" applyBorder="1"/>
    <xf numFmtId="0" fontId="2" fillId="6" borderId="3" xfId="0" applyFont="1" applyFill="1" applyBorder="1" applyAlignment="1">
      <alignment horizontal="center" vertical="center" wrapText="1"/>
    </xf>
    <xf numFmtId="0" fontId="2" fillId="7" borderId="6" xfId="0" applyFont="1" applyFill="1" applyBorder="1" applyAlignment="1">
      <alignment horizontal="center" vertical="center" wrapText="1"/>
    </xf>
    <xf numFmtId="0" fontId="2" fillId="8" borderId="5" xfId="0" applyFont="1" applyFill="1" applyBorder="1" applyAlignment="1">
      <alignment horizontal="center" vertical="center" wrapText="1"/>
    </xf>
    <xf numFmtId="0" fontId="2" fillId="9" borderId="3" xfId="0" applyFont="1" applyFill="1" applyBorder="1" applyAlignment="1">
      <alignment horizontal="center" vertical="center"/>
    </xf>
    <xf numFmtId="177" fontId="2" fillId="10" borderId="3" xfId="0" applyNumberFormat="1" applyFont="1" applyFill="1" applyBorder="1" applyAlignment="1">
      <alignment horizontal="center" vertical="center" wrapText="1"/>
    </xf>
    <xf numFmtId="0" fontId="2" fillId="10" borderId="3" xfId="0" applyFont="1" applyFill="1" applyBorder="1" applyAlignment="1">
      <alignment horizontal="center" vertical="center" wrapText="1"/>
    </xf>
    <xf numFmtId="0" fontId="3" fillId="0" borderId="3" xfId="0" applyFont="1" applyBorder="1" applyAlignment="1">
      <alignment horizontal="center" vertical="center" wrapText="1"/>
    </xf>
    <xf numFmtId="0" fontId="3" fillId="11" borderId="0" xfId="0" applyFont="1" applyFill="1" applyAlignment="1">
      <alignment horizontal="center" vertical="center"/>
    </xf>
    <xf numFmtId="178" fontId="3" fillId="11" borderId="0" xfId="0" applyNumberFormat="1" applyFont="1" applyFill="1" applyAlignment="1">
      <alignment horizontal="center" vertical="center"/>
    </xf>
    <xf numFmtId="0" fontId="4" fillId="0" borderId="3" xfId="0" applyFont="1" applyBorder="1" applyAlignment="1">
      <alignment horizontal="center" vertical="center" wrapText="1"/>
    </xf>
    <xf numFmtId="0" fontId="5" fillId="0" borderId="0" xfId="0" applyFont="1" applyAlignment="1">
      <alignment horizontal="center" vertical="center" wrapText="1"/>
    </xf>
    <xf numFmtId="0" fontId="5" fillId="3" borderId="0" xfId="0" applyFont="1" applyFill="1" applyAlignment="1">
      <alignment horizontal="center" vertical="center" wrapText="1"/>
    </xf>
    <xf numFmtId="0" fontId="4" fillId="3" borderId="0" xfId="0" applyFont="1" applyFill="1" applyAlignment="1">
      <alignment horizontal="center" vertical="center" wrapText="1"/>
    </xf>
    <xf numFmtId="0" fontId="3" fillId="0" borderId="0" xfId="0" applyFont="1" applyAlignment="1">
      <alignment horizontal="center" vertical="center"/>
    </xf>
    <xf numFmtId="0" fontId="3" fillId="0" borderId="0" xfId="0" applyFont="1" applyAlignment="1">
      <alignment horizontal="center"/>
    </xf>
    <xf numFmtId="0" fontId="3" fillId="0" borderId="0" xfId="0" applyFont="1"/>
    <xf numFmtId="0" fontId="4" fillId="4" borderId="3" xfId="0" applyFont="1" applyFill="1" applyBorder="1" applyAlignment="1">
      <alignment horizontal="center" vertical="center" wrapText="1"/>
    </xf>
    <xf numFmtId="179" fontId="4" fillId="12" borderId="3" xfId="0" applyNumberFormat="1" applyFont="1" applyFill="1" applyBorder="1" applyAlignment="1">
      <alignment horizontal="center" vertical="center" wrapText="1"/>
    </xf>
    <xf numFmtId="179" fontId="4" fillId="5" borderId="3" xfId="0" applyNumberFormat="1" applyFont="1" applyFill="1" applyBorder="1" applyAlignment="1">
      <alignment horizontal="center" vertical="center" wrapText="1"/>
    </xf>
    <xf numFmtId="180" fontId="4" fillId="13" borderId="3" xfId="52" applyNumberFormat="1" applyFont="1" applyFill="1" applyBorder="1" applyAlignment="1">
      <alignment horizontal="center" vertical="center" wrapText="1"/>
    </xf>
    <xf numFmtId="180" fontId="4" fillId="14" borderId="3" xfId="0" applyNumberFormat="1" applyFont="1" applyFill="1" applyBorder="1" applyAlignment="1">
      <alignment horizontal="center" vertical="center" wrapText="1"/>
    </xf>
    <xf numFmtId="179" fontId="4" fillId="15" borderId="3" xfId="0" applyNumberFormat="1" applyFont="1" applyFill="1" applyBorder="1" applyAlignment="1">
      <alignment horizontal="center" vertical="center" wrapText="1"/>
    </xf>
    <xf numFmtId="180" fontId="4" fillId="16" borderId="3" xfId="0" applyNumberFormat="1" applyFont="1" applyFill="1" applyBorder="1" applyAlignment="1">
      <alignment horizontal="center" vertical="center" wrapText="1"/>
    </xf>
    <xf numFmtId="180" fontId="4" fillId="17" borderId="3" xfId="53" applyNumberFormat="1" applyFont="1" applyFill="1" applyBorder="1" applyAlignment="1">
      <alignment horizontal="center" vertical="center" wrapText="1"/>
    </xf>
    <xf numFmtId="180" fontId="5" fillId="0" borderId="7" xfId="0" applyNumberFormat="1" applyFont="1" applyBorder="1" applyAlignment="1">
      <alignment horizontal="center" vertical="center" wrapText="1"/>
    </xf>
    <xf numFmtId="0" fontId="5" fillId="0" borderId="3" xfId="0" applyFont="1" applyBorder="1" applyAlignment="1">
      <alignment horizontal="center" vertical="center" wrapText="1"/>
    </xf>
    <xf numFmtId="179" fontId="5" fillId="0" borderId="1" xfId="0" applyNumberFormat="1" applyFont="1" applyBorder="1" applyAlignment="1">
      <alignment horizontal="center" vertical="center" wrapText="1"/>
    </xf>
    <xf numFmtId="179" fontId="5" fillId="0" borderId="7" xfId="0" applyNumberFormat="1" applyFont="1" applyBorder="1" applyAlignment="1">
      <alignment horizontal="center" vertical="center" wrapText="1"/>
    </xf>
    <xf numFmtId="49" fontId="5" fillId="0" borderId="7" xfId="0" applyNumberFormat="1" applyFont="1" applyBorder="1" applyAlignment="1">
      <alignment horizontal="center" vertical="center" wrapText="1"/>
    </xf>
    <xf numFmtId="180" fontId="6" fillId="0" borderId="7" xfId="0" applyNumberFormat="1" applyFont="1" applyBorder="1" applyAlignment="1">
      <alignment horizontal="center" vertical="center" wrapText="1"/>
    </xf>
    <xf numFmtId="179" fontId="5" fillId="0" borderId="5" xfId="52" applyNumberFormat="1" applyFont="1" applyBorder="1" applyAlignment="1">
      <alignment horizontal="center" vertical="center" wrapText="1"/>
    </xf>
    <xf numFmtId="179" fontId="5" fillId="0" borderId="3" xfId="52" applyNumberFormat="1" applyFont="1" applyBorder="1" applyAlignment="1">
      <alignment horizontal="center" vertical="center" wrapText="1"/>
    </xf>
    <xf numFmtId="179" fontId="6" fillId="0" borderId="3" xfId="52" applyNumberFormat="1" applyFont="1" applyBorder="1" applyAlignment="1">
      <alignment horizontal="center" vertical="center" wrapText="1"/>
    </xf>
    <xf numFmtId="49" fontId="5" fillId="0" borderId="3" xfId="52" applyNumberFormat="1" applyFont="1" applyBorder="1" applyAlignment="1">
      <alignment horizontal="center" vertical="center" wrapText="1"/>
    </xf>
    <xf numFmtId="180" fontId="5" fillId="0" borderId="3" xfId="52" applyNumberFormat="1" applyFont="1" applyBorder="1" applyAlignment="1">
      <alignment horizontal="center" vertical="center"/>
    </xf>
    <xf numFmtId="180" fontId="6" fillId="0" borderId="3" xfId="52" applyNumberFormat="1" applyFont="1" applyBorder="1" applyAlignment="1">
      <alignment horizontal="center" vertical="center" wrapText="1"/>
    </xf>
    <xf numFmtId="180" fontId="5" fillId="0" borderId="3" xfId="52" applyNumberFormat="1" applyFont="1" applyBorder="1" applyAlignment="1">
      <alignment horizontal="center" vertical="center" wrapText="1"/>
    </xf>
    <xf numFmtId="180" fontId="5" fillId="0" borderId="8" xfId="52" applyNumberFormat="1" applyFont="1" applyBorder="1" applyAlignment="1">
      <alignment horizontal="center" vertical="center" wrapText="1"/>
    </xf>
    <xf numFmtId="180" fontId="5" fillId="0" borderId="3" xfId="53" applyNumberFormat="1" applyFont="1" applyBorder="1" applyAlignment="1">
      <alignment horizontal="center" vertical="center"/>
    </xf>
    <xf numFmtId="179" fontId="5" fillId="0" borderId="3" xfId="53" applyNumberFormat="1" applyFont="1" applyBorder="1" applyAlignment="1">
      <alignment horizontal="center" vertical="center"/>
    </xf>
    <xf numFmtId="179" fontId="6" fillId="0" borderId="3" xfId="53" applyNumberFormat="1" applyFont="1" applyBorder="1" applyAlignment="1">
      <alignment horizontal="center" vertical="center" wrapText="1"/>
    </xf>
    <xf numFmtId="179" fontId="5" fillId="0" borderId="3" xfId="53" applyNumberFormat="1" applyFont="1" applyBorder="1" applyAlignment="1">
      <alignment horizontal="center" vertical="center" wrapText="1"/>
    </xf>
    <xf numFmtId="180" fontId="5" fillId="0" borderId="3" xfId="53" applyNumberFormat="1" applyFont="1" applyBorder="1" applyAlignment="1">
      <alignment horizontal="center" vertical="center" wrapText="1"/>
    </xf>
    <xf numFmtId="179" fontId="5" fillId="3" borderId="3" xfId="52" applyNumberFormat="1" applyFont="1" applyFill="1" applyBorder="1" applyAlignment="1">
      <alignment horizontal="center" vertical="center" wrapText="1"/>
    </xf>
    <xf numFmtId="0" fontId="5" fillId="3" borderId="3" xfId="0" applyFont="1" applyFill="1" applyBorder="1" applyAlignment="1">
      <alignment horizontal="center" vertical="center" wrapText="1"/>
    </xf>
    <xf numFmtId="179" fontId="5" fillId="3" borderId="5" xfId="52" applyNumberFormat="1" applyFont="1" applyFill="1" applyBorder="1" applyAlignment="1">
      <alignment horizontal="center" vertical="center" wrapText="1"/>
    </xf>
    <xf numFmtId="49" fontId="5" fillId="3" borderId="3" xfId="0" applyNumberFormat="1" applyFont="1" applyFill="1" applyBorder="1" applyAlignment="1">
      <alignment horizontal="center" vertical="center" wrapText="1"/>
    </xf>
    <xf numFmtId="0" fontId="7" fillId="0" borderId="0" xfId="0" applyFont="1" applyAlignment="1" applyProtection="1">
      <alignment horizontal="center" vertical="center" wrapText="1"/>
      <protection locked="0"/>
    </xf>
    <xf numFmtId="0" fontId="7" fillId="3" borderId="0" xfId="0" applyFont="1" applyFill="1" applyAlignment="1" applyProtection="1">
      <alignment horizontal="center" vertical="center" wrapText="1"/>
      <protection locked="0"/>
    </xf>
    <xf numFmtId="49" fontId="5" fillId="3" borderId="3" xfId="52" applyNumberFormat="1" applyFont="1" applyFill="1" applyBorder="1" applyAlignment="1">
      <alignment horizontal="center" vertical="center" wrapText="1"/>
    </xf>
    <xf numFmtId="180" fontId="5" fillId="3" borderId="3" xfId="52" applyNumberFormat="1" applyFont="1" applyFill="1" applyBorder="1" applyAlignment="1">
      <alignment horizontal="center" vertical="center" wrapText="1"/>
    </xf>
    <xf numFmtId="179" fontId="7" fillId="3" borderId="3" xfId="52" applyNumberFormat="1" applyFont="1" applyFill="1" applyBorder="1" applyAlignment="1">
      <alignment horizontal="center" vertical="center" wrapText="1"/>
    </xf>
    <xf numFmtId="0" fontId="7" fillId="3" borderId="3" xfId="0" applyFont="1" applyFill="1" applyBorder="1" applyAlignment="1">
      <alignment horizontal="center" vertical="center" wrapText="1"/>
    </xf>
    <xf numFmtId="180" fontId="5" fillId="3" borderId="3" xfId="52" applyNumberFormat="1" applyFont="1" applyFill="1" applyBorder="1" applyAlignment="1">
      <alignment horizontal="center" vertical="center"/>
    </xf>
    <xf numFmtId="180" fontId="5" fillId="3" borderId="3" xfId="53" applyNumberFormat="1" applyFont="1" applyFill="1" applyBorder="1" applyAlignment="1">
      <alignment horizontal="center" vertical="center" wrapText="1"/>
    </xf>
    <xf numFmtId="179" fontId="5" fillId="3" borderId="3" xfId="53" applyNumberFormat="1" applyFont="1" applyFill="1" applyBorder="1" applyAlignment="1">
      <alignment horizontal="center" vertical="center"/>
    </xf>
    <xf numFmtId="179" fontId="4" fillId="3" borderId="3" xfId="52" applyNumberFormat="1" applyFont="1" applyFill="1" applyBorder="1" applyAlignment="1">
      <alignment horizontal="center" vertical="center" wrapText="1"/>
    </xf>
    <xf numFmtId="179" fontId="4" fillId="3" borderId="5" xfId="54" applyNumberFormat="1" applyFont="1" applyFill="1" applyBorder="1" applyAlignment="1">
      <alignment horizontal="center" vertical="center" wrapText="1"/>
    </xf>
    <xf numFmtId="179" fontId="4" fillId="3" borderId="3" xfId="54" applyNumberFormat="1" applyFont="1" applyFill="1" applyBorder="1" applyAlignment="1">
      <alignment horizontal="center" vertical="center" wrapText="1"/>
    </xf>
    <xf numFmtId="179" fontId="4" fillId="5" borderId="3" xfId="54" applyNumberFormat="1" applyFont="1" applyFill="1" applyBorder="1" applyAlignment="1">
      <alignment horizontal="center" vertical="center" wrapText="1"/>
    </xf>
    <xf numFmtId="49" fontId="4" fillId="3" borderId="3" xfId="52" applyNumberFormat="1" applyFont="1" applyFill="1" applyBorder="1" applyAlignment="1">
      <alignment horizontal="center" vertical="center" wrapText="1"/>
    </xf>
    <xf numFmtId="179" fontId="4" fillId="5" borderId="3" xfId="52" applyNumberFormat="1" applyFont="1" applyFill="1" applyBorder="1" applyAlignment="1">
      <alignment horizontal="center" vertical="center" wrapText="1"/>
    </xf>
    <xf numFmtId="180" fontId="4" fillId="3" borderId="3" xfId="52" applyNumberFormat="1" applyFont="1" applyFill="1" applyBorder="1" applyAlignment="1">
      <alignment horizontal="center" vertical="center" wrapText="1"/>
    </xf>
    <xf numFmtId="180" fontId="4" fillId="3" borderId="7" xfId="52" applyNumberFormat="1" applyFont="1" applyFill="1" applyBorder="1" applyAlignment="1">
      <alignment horizontal="center" vertical="center" wrapText="1"/>
    </xf>
    <xf numFmtId="9" fontId="4" fillId="3" borderId="3" xfId="3" applyFont="1" applyFill="1" applyBorder="1" applyAlignment="1">
      <alignment horizontal="center" vertical="center" wrapText="1"/>
    </xf>
    <xf numFmtId="9" fontId="4" fillId="5" borderId="3" xfId="3" applyFont="1" applyFill="1" applyBorder="1" applyAlignment="1">
      <alignment horizontal="center" vertical="center" wrapText="1"/>
    </xf>
    <xf numFmtId="178" fontId="3" fillId="0" borderId="0" xfId="0" applyNumberFormat="1" applyFont="1" applyAlignment="1">
      <alignment horizontal="center" vertical="center"/>
    </xf>
    <xf numFmtId="0" fontId="8" fillId="0" borderId="0" xfId="0" applyFont="1" applyAlignment="1" applyProtection="1">
      <alignment horizontal="center" vertical="center"/>
      <protection locked="0"/>
    </xf>
    <xf numFmtId="0" fontId="9" fillId="0" borderId="0" xfId="0" applyFont="1" applyAlignment="1" applyProtection="1">
      <alignment horizontal="center"/>
      <protection locked="0"/>
    </xf>
    <xf numFmtId="0" fontId="3" fillId="0" borderId="0" xfId="0" applyFont="1" applyAlignment="1" applyProtection="1">
      <alignment horizontal="center"/>
      <protection locked="0"/>
    </xf>
    <xf numFmtId="0" fontId="9" fillId="11" borderId="0" xfId="0" applyFont="1" applyFill="1" applyAlignment="1" applyProtection="1">
      <alignment horizontal="center"/>
      <protection locked="0"/>
    </xf>
    <xf numFmtId="178" fontId="9" fillId="0" borderId="0" xfId="0" applyNumberFormat="1" applyFont="1" applyAlignment="1" applyProtection="1">
      <alignment horizontal="center"/>
      <protection locked="0"/>
    </xf>
    <xf numFmtId="0" fontId="8" fillId="4" borderId="3" xfId="0" applyFont="1" applyFill="1" applyBorder="1" applyAlignment="1">
      <alignment horizontal="center" vertical="center"/>
    </xf>
    <xf numFmtId="0" fontId="8" fillId="5" borderId="3" xfId="0" applyFont="1" applyFill="1" applyBorder="1" applyAlignment="1">
      <alignment horizontal="center" vertical="center"/>
    </xf>
    <xf numFmtId="0" fontId="8" fillId="6" borderId="3" xfId="0" applyFont="1" applyFill="1" applyBorder="1" applyAlignment="1">
      <alignment horizontal="center" vertical="center" wrapText="1"/>
    </xf>
    <xf numFmtId="0" fontId="8" fillId="7" borderId="3" xfId="0" applyFont="1" applyFill="1" applyBorder="1" applyAlignment="1">
      <alignment horizontal="center" vertical="center" wrapText="1"/>
    </xf>
    <xf numFmtId="0" fontId="8" fillId="8" borderId="3" xfId="0" applyFont="1" applyFill="1" applyBorder="1" applyAlignment="1">
      <alignment horizontal="center" vertical="center" wrapText="1"/>
    </xf>
    <xf numFmtId="0" fontId="8" fillId="16" borderId="3" xfId="0" applyFont="1" applyFill="1" applyBorder="1" applyAlignment="1">
      <alignment horizontal="center" vertical="center" wrapText="1"/>
    </xf>
    <xf numFmtId="0" fontId="8" fillId="9" borderId="3" xfId="0" applyFont="1" applyFill="1" applyBorder="1" applyAlignment="1">
      <alignment horizontal="center" vertical="center"/>
    </xf>
    <xf numFmtId="0" fontId="10" fillId="10" borderId="3" xfId="0" applyFont="1" applyFill="1" applyBorder="1" applyAlignment="1">
      <alignment horizontal="center" vertical="center" wrapText="1"/>
    </xf>
    <xf numFmtId="49" fontId="10" fillId="10" borderId="3" xfId="0" applyNumberFormat="1" applyFont="1" applyFill="1" applyBorder="1" applyAlignment="1">
      <alignment horizontal="center" vertical="center" wrapText="1"/>
    </xf>
    <xf numFmtId="177" fontId="11" fillId="10" borderId="3" xfId="49" applyNumberFormat="1" applyFont="1" applyFill="1" applyBorder="1" applyAlignment="1">
      <alignment horizontal="center" vertical="center" wrapText="1"/>
    </xf>
    <xf numFmtId="0" fontId="10" fillId="10" borderId="3" xfId="50" applyFont="1" applyFill="1" applyBorder="1" applyAlignment="1">
      <alignment horizontal="center" vertical="center" wrapText="1"/>
    </xf>
    <xf numFmtId="0" fontId="3" fillId="11" borderId="3" xfId="0" applyFont="1" applyFill="1" applyBorder="1" applyAlignment="1">
      <alignment horizontal="center" vertical="center" wrapText="1"/>
    </xf>
    <xf numFmtId="49" fontId="3" fillId="11" borderId="3" xfId="0" applyNumberFormat="1" applyFont="1" applyFill="1" applyBorder="1" applyAlignment="1">
      <alignment horizontal="center" vertical="center" wrapText="1"/>
    </xf>
    <xf numFmtId="0" fontId="3" fillId="11" borderId="0" xfId="0" applyFont="1" applyFill="1" applyAlignment="1">
      <alignment horizontal="center"/>
    </xf>
    <xf numFmtId="178" fontId="3" fillId="11" borderId="0" xfId="0" applyNumberFormat="1" applyFont="1" applyFill="1" applyAlignment="1" applyProtection="1">
      <alignment horizontal="center"/>
      <protection locked="0"/>
    </xf>
    <xf numFmtId="0" fontId="3" fillId="11" borderId="0" xfId="0" applyFont="1" applyFill="1" applyAlignment="1" applyProtection="1">
      <alignment horizontal="center"/>
      <protection locked="0"/>
    </xf>
    <xf numFmtId="178" fontId="3" fillId="11" borderId="0" xfId="0" applyNumberFormat="1" applyFont="1" applyFill="1" applyAlignment="1">
      <alignment horizontal="center"/>
    </xf>
    <xf numFmtId="0" fontId="2" fillId="0" borderId="0" xfId="0" applyFont="1" applyAlignment="1">
      <alignment horizontal="center" vertical="center"/>
    </xf>
    <xf numFmtId="0" fontId="7" fillId="0" borderId="0" xfId="0" applyFont="1" applyAlignment="1">
      <alignment horizontal="center" vertical="center" wrapText="1"/>
    </xf>
    <xf numFmtId="0" fontId="3" fillId="18" borderId="0" xfId="0" applyFont="1" applyFill="1"/>
    <xf numFmtId="178" fontId="3" fillId="0" borderId="0" xfId="0" applyNumberFormat="1" applyFont="1" applyAlignment="1">
      <alignment horizontal="center"/>
    </xf>
    <xf numFmtId="0" fontId="2" fillId="4" borderId="3" xfId="0" applyFont="1" applyFill="1" applyBorder="1" applyAlignment="1">
      <alignment horizontal="center" vertical="center"/>
    </xf>
    <xf numFmtId="0" fontId="2" fillId="5" borderId="5" xfId="0" applyFont="1" applyFill="1" applyBorder="1" applyAlignment="1">
      <alignment horizontal="center" vertical="center"/>
    </xf>
    <xf numFmtId="0" fontId="2" fillId="6" borderId="3" xfId="0" applyFont="1" applyFill="1" applyBorder="1" applyAlignment="1">
      <alignment horizontal="center" vertical="center"/>
    </xf>
    <xf numFmtId="0" fontId="2" fillId="19" borderId="3" xfId="0" applyFont="1" applyFill="1" applyBorder="1" applyAlignment="1">
      <alignment horizontal="center" vertical="center" wrapText="1"/>
    </xf>
    <xf numFmtId="0" fontId="2" fillId="8" borderId="6" xfId="0" applyFont="1" applyFill="1" applyBorder="1" applyAlignment="1">
      <alignment horizontal="center" vertical="center" wrapText="1"/>
    </xf>
    <xf numFmtId="0" fontId="2" fillId="20" borderId="3" xfId="0" applyFont="1" applyFill="1" applyBorder="1" applyAlignment="1">
      <alignment horizontal="center" vertical="center" wrapText="1"/>
    </xf>
    <xf numFmtId="0" fontId="4" fillId="15" borderId="3" xfId="0" applyFont="1" applyFill="1" applyBorder="1" applyAlignment="1">
      <alignment horizontal="center" vertical="center" wrapText="1"/>
    </xf>
    <xf numFmtId="0" fontId="2" fillId="21" borderId="3" xfId="0" applyFont="1" applyFill="1" applyBorder="1" applyAlignment="1">
      <alignment horizontal="center" vertical="center" wrapText="1"/>
    </xf>
    <xf numFmtId="0" fontId="4" fillId="10" borderId="3" xfId="0" applyFont="1" applyFill="1" applyBorder="1" applyAlignment="1">
      <alignment horizontal="center" vertical="center" wrapText="1"/>
    </xf>
    <xf numFmtId="178" fontId="7" fillId="0" borderId="0" xfId="0" applyNumberFormat="1" applyFont="1" applyAlignment="1" applyProtection="1">
      <alignment horizontal="center" vertical="center" wrapText="1"/>
      <protection locked="0"/>
    </xf>
    <xf numFmtId="177" fontId="11" fillId="10" borderId="3" xfId="49" applyNumberFormat="1" applyFont="1" applyFill="1" applyBorder="1" applyAlignment="1" quotePrefix="1">
      <alignment horizontal="center" vertical="center" wrapText="1"/>
    </xf>
    <xf numFmtId="177" fontId="2" fillId="10" borderId="3" xfId="0" applyNumberFormat="1" applyFont="1" applyFill="1" applyBorder="1" applyAlignment="1" quotePrefix="1">
      <alignment horizontal="center" vertical="center" wrapText="1"/>
    </xf>
  </cellXfs>
  <cellStyles count="56">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3" xfId="49"/>
    <cellStyle name="常规 2" xfId="50"/>
    <cellStyle name="常规 6" xfId="51"/>
    <cellStyle name="常规 14 2 2 4" xfId="52"/>
    <cellStyle name="常规 2 2" xfId="53"/>
    <cellStyle name="常规 32" xfId="54"/>
    <cellStyle name="常规 4" xfId="55"/>
  </cellStyles>
  <dxfs count="2">
    <dxf>
      <font>
        <color rgb="FF9C0006"/>
      </font>
      <fill>
        <patternFill patternType="solid">
          <bgColor rgb="FFFFC7CE"/>
        </patternFill>
      </fill>
    </dxf>
    <dxf>
      <fill>
        <patternFill patternType="solid">
          <bgColor rgb="FFFF99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tyles" Target="styles.xml"/><Relationship Id="rId8" Type="http://schemas.openxmlformats.org/officeDocument/2006/relationships/sharedStrings" Target="sharedStrings.xml"/><Relationship Id="rId7" Type="http://schemas.openxmlformats.org/officeDocument/2006/relationships/theme" Target="theme/theme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comments" Target="../comments2.xml"/></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comments" Target="../comments3.xml"/></Relationships>
</file>

<file path=xl/worksheets/_rels/sheet4.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comments" Target="../comments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M2847"/>
  <sheetViews>
    <sheetView tabSelected="1" workbookViewId="0">
      <pane ySplit="2" topLeftCell="A3" activePane="bottomLeft" state="frozen"/>
      <selection/>
      <selection pane="bottomLeft" activeCell="BJ62" sqref="BJ62"/>
    </sheetView>
  </sheetViews>
  <sheetFormatPr defaultColWidth="14.7314814814815" defaultRowHeight="15"/>
  <cols>
    <col min="1" max="1" width="12.2037037037037" style="28" customWidth="1"/>
    <col min="2" max="4" width="17.9259259259259" style="28" customWidth="1"/>
    <col min="5" max="5" width="14.8611111111111" style="28" customWidth="1"/>
    <col min="6" max="6" width="15.9259259259259" style="28" customWidth="1"/>
    <col min="7" max="7" width="41.0648148148148" style="28" customWidth="1"/>
    <col min="8" max="8" width="11.2037037037037" style="28" customWidth="1"/>
    <col min="9" max="9" width="17.9259259259259" style="28" customWidth="1"/>
    <col min="10" max="10" width="25.3981481481481" style="28" customWidth="1"/>
    <col min="11" max="11" width="14.6666666666667" style="28" customWidth="1"/>
    <col min="12" max="12" width="14.1296296296296" style="28" customWidth="1"/>
    <col min="13" max="13" width="14.7314814814815" style="28" customWidth="1"/>
    <col min="14" max="15" width="14.8611111111111" style="28" customWidth="1"/>
    <col min="16" max="16" width="19.7314814814815" style="28" customWidth="1"/>
    <col min="17" max="17" width="96.3333333333333" style="28" customWidth="1"/>
    <col min="18" max="18" width="16.462962962963" style="106" customWidth="1"/>
    <col min="19" max="19" width="41.0648148148148" style="28" customWidth="1"/>
    <col min="20" max="20" width="18.3333333333333" style="28" customWidth="1"/>
    <col min="21" max="21" width="18.6018518518519" style="28" customWidth="1"/>
    <col min="22" max="22" width="19.9259259259259" style="28" customWidth="1"/>
    <col min="23" max="35" width="14.8611111111111" style="28" customWidth="1"/>
    <col min="36" max="36" width="12.2037037037037" style="28" customWidth="1"/>
    <col min="37" max="37" width="13.7314814814815" style="28" customWidth="1"/>
    <col min="38" max="39" width="12.2037037037037" style="28" customWidth="1"/>
    <col min="40" max="40" width="13.7314814814815" style="28" customWidth="1"/>
    <col min="41" max="42" width="12.2037037037037" style="28" customWidth="1"/>
    <col min="43" max="43" width="13.7314814814815" style="28" customWidth="1"/>
    <col min="44" max="44" width="12.2037037037037" style="28" customWidth="1"/>
    <col min="45" max="45" width="13.3333333333333" style="28" customWidth="1"/>
    <col min="46" max="46" width="13.7314814814815" style="28" customWidth="1"/>
    <col min="47" max="47" width="13.3333333333333" style="28" customWidth="1"/>
    <col min="48" max="48" width="12.2037037037037" style="28" customWidth="1"/>
    <col min="49" max="49" width="13.7314814814815" style="28" customWidth="1"/>
    <col min="50" max="50" width="12.2037037037037" style="28" customWidth="1"/>
    <col min="51" max="53" width="14" style="28" customWidth="1"/>
    <col min="54" max="56" width="14.1296296296296" style="28" customWidth="1"/>
    <col min="57" max="57" width="13.7962962962963" style="28" customWidth="1"/>
    <col min="58" max="58" width="14.1296296296296" style="28" customWidth="1"/>
    <col min="59" max="59" width="14.3981481481481" style="28" customWidth="1"/>
    <col min="60" max="60" width="8.46296296296296" style="28" customWidth="1"/>
    <col min="61" max="63" width="12.2037037037037" style="28" customWidth="1"/>
    <col min="64" max="64" width="10.2685185185185" style="28" customWidth="1"/>
    <col min="65" max="65" width="4.86111111111111" style="29" customWidth="1"/>
    <col min="66" max="16384" width="14.7314814814815" style="29" customWidth="1"/>
  </cols>
  <sheetData>
    <row r="1" s="103" customFormat="1" ht="40.05" customHeight="1" spans="1:65">
      <c r="A1" s="107" t="s">
        <v>0</v>
      </c>
      <c r="B1" s="12"/>
      <c r="C1" s="12"/>
      <c r="D1" s="13"/>
      <c r="E1" s="108" t="s">
        <v>1</v>
      </c>
      <c r="F1" s="12"/>
      <c r="G1" s="12"/>
      <c r="H1" s="12"/>
      <c r="I1" s="12"/>
      <c r="J1" s="12"/>
      <c r="K1" s="12"/>
      <c r="L1" s="12"/>
      <c r="M1" s="12"/>
      <c r="N1" s="12"/>
      <c r="O1" s="12"/>
      <c r="P1" s="12"/>
      <c r="Q1" s="13"/>
      <c r="R1" s="109" t="s">
        <v>2</v>
      </c>
      <c r="S1" s="13"/>
      <c r="T1" s="110" t="s">
        <v>3</v>
      </c>
      <c r="U1" s="12"/>
      <c r="V1" s="13"/>
      <c r="W1" s="111" t="s">
        <v>4</v>
      </c>
      <c r="X1" s="12"/>
      <c r="Y1" s="12"/>
      <c r="Z1" s="12"/>
      <c r="AA1" s="12"/>
      <c r="AB1" s="12"/>
      <c r="AC1" s="112" t="s">
        <v>5</v>
      </c>
      <c r="AD1" s="12"/>
      <c r="AE1" s="12"/>
      <c r="AF1" s="12"/>
      <c r="AG1" s="12"/>
      <c r="AH1" s="12"/>
      <c r="AI1" s="13"/>
      <c r="AJ1" s="113" t="s">
        <v>6</v>
      </c>
      <c r="AK1" s="12"/>
      <c r="AL1" s="12"/>
      <c r="AM1" s="12"/>
      <c r="AN1" s="12"/>
      <c r="AO1" s="12"/>
      <c r="AP1" s="12"/>
      <c r="AQ1" s="12"/>
      <c r="AR1" s="12"/>
      <c r="AS1" s="12"/>
      <c r="AT1" s="12"/>
      <c r="AU1" s="12"/>
      <c r="AV1" s="12"/>
      <c r="AW1" s="12"/>
      <c r="AX1" s="12"/>
      <c r="AY1" s="12"/>
      <c r="AZ1" s="12"/>
      <c r="BA1" s="13"/>
      <c r="BB1" s="114" t="s">
        <v>7</v>
      </c>
      <c r="BC1" s="12"/>
      <c r="BD1" s="12"/>
      <c r="BE1" s="12"/>
      <c r="BF1" s="12"/>
      <c r="BG1" s="12"/>
      <c r="BH1" s="12"/>
      <c r="BI1" s="13"/>
      <c r="BJ1" s="17" t="s">
        <v>8</v>
      </c>
      <c r="BK1" s="12"/>
      <c r="BL1" s="12"/>
      <c r="BM1" s="13"/>
    </row>
    <row r="2" s="28" customFormat="1" ht="63.6" customHeight="1" spans="1:65">
      <c r="A2" s="115" t="s">
        <v>9</v>
      </c>
      <c r="B2" s="115" t="s">
        <v>10</v>
      </c>
      <c r="C2" s="115" t="s">
        <v>11</v>
      </c>
      <c r="D2" s="115" t="s">
        <v>12</v>
      </c>
      <c r="E2" s="115" t="s">
        <v>13</v>
      </c>
      <c r="F2" s="115" t="s">
        <v>14</v>
      </c>
      <c r="G2" s="115" t="s">
        <v>15</v>
      </c>
      <c r="H2" s="115" t="s">
        <v>16</v>
      </c>
      <c r="I2" s="115" t="s">
        <v>17</v>
      </c>
      <c r="J2" s="115" t="s">
        <v>18</v>
      </c>
      <c r="K2" s="115" t="s">
        <v>19</v>
      </c>
      <c r="L2" s="115" t="s">
        <v>20</v>
      </c>
      <c r="M2" s="115" t="s">
        <v>21</v>
      </c>
      <c r="N2" s="115" t="s">
        <v>22</v>
      </c>
      <c r="O2" s="115" t="s">
        <v>23</v>
      </c>
      <c r="P2" s="115" t="s">
        <v>24</v>
      </c>
      <c r="Q2" s="115" t="s">
        <v>25</v>
      </c>
      <c r="R2" s="115" t="s">
        <v>26</v>
      </c>
      <c r="S2" s="115" t="s">
        <v>27</v>
      </c>
      <c r="T2" s="115" t="s">
        <v>28</v>
      </c>
      <c r="U2" s="115" t="s">
        <v>29</v>
      </c>
      <c r="V2" s="115" t="s">
        <v>30</v>
      </c>
      <c r="W2" s="115" t="s">
        <v>31</v>
      </c>
      <c r="X2" s="115" t="s">
        <v>32</v>
      </c>
      <c r="Y2" s="115" t="s">
        <v>33</v>
      </c>
      <c r="Z2" s="115" t="s">
        <v>34</v>
      </c>
      <c r="AA2" s="115" t="s">
        <v>35</v>
      </c>
      <c r="AB2" s="115" t="s">
        <v>36</v>
      </c>
      <c r="AC2" s="115" t="s">
        <v>37</v>
      </c>
      <c r="AD2" s="115" t="s">
        <v>38</v>
      </c>
      <c r="AE2" s="115" t="s">
        <v>39</v>
      </c>
      <c r="AF2" s="115" t="s">
        <v>40</v>
      </c>
      <c r="AG2" s="115" t="s">
        <v>41</v>
      </c>
      <c r="AH2" s="115" t="s">
        <v>42</v>
      </c>
      <c r="AI2" s="115" t="s">
        <v>43</v>
      </c>
      <c r="AJ2" s="115" t="s">
        <v>44</v>
      </c>
      <c r="AK2" s="115" t="s">
        <v>45</v>
      </c>
      <c r="AL2" s="115" t="s">
        <v>46</v>
      </c>
      <c r="AM2" s="115" t="s">
        <v>47</v>
      </c>
      <c r="AN2" s="115" t="s">
        <v>48</v>
      </c>
      <c r="AO2" s="115" t="s">
        <v>49</v>
      </c>
      <c r="AP2" s="115" t="s">
        <v>50</v>
      </c>
      <c r="AQ2" s="115" t="s">
        <v>51</v>
      </c>
      <c r="AR2" s="115" t="s">
        <v>52</v>
      </c>
      <c r="AS2" s="115" t="s">
        <v>53</v>
      </c>
      <c r="AT2" s="115" t="s">
        <v>54</v>
      </c>
      <c r="AU2" s="115" t="s">
        <v>55</v>
      </c>
      <c r="AV2" s="115" t="s">
        <v>56</v>
      </c>
      <c r="AW2" s="115" t="s">
        <v>57</v>
      </c>
      <c r="AX2" s="115" t="s">
        <v>58</v>
      </c>
      <c r="AY2" s="115" t="s">
        <v>59</v>
      </c>
      <c r="AZ2" s="115" t="s">
        <v>60</v>
      </c>
      <c r="BA2" s="115" t="s">
        <v>61</v>
      </c>
      <c r="BB2" s="115" t="s">
        <v>62</v>
      </c>
      <c r="BC2" s="115" t="s">
        <v>63</v>
      </c>
      <c r="BD2" s="115" t="s">
        <v>64</v>
      </c>
      <c r="BE2" s="115" t="s">
        <v>65</v>
      </c>
      <c r="BF2" s="115" t="s">
        <v>66</v>
      </c>
      <c r="BG2" s="115" t="s">
        <v>67</v>
      </c>
      <c r="BH2" s="115" t="s">
        <v>68</v>
      </c>
      <c r="BI2" s="115" t="s">
        <v>69</v>
      </c>
      <c r="BJ2" s="115" t="s">
        <v>70</v>
      </c>
      <c r="BK2" s="115" t="s">
        <v>71</v>
      </c>
      <c r="BL2" s="115" t="s">
        <v>72</v>
      </c>
      <c r="BM2" s="115" t="s">
        <v>73</v>
      </c>
    </row>
    <row r="3" s="104" customFormat="1" ht="126.75" customHeight="1" spans="1:65">
      <c r="A3" s="61" t="s">
        <v>74</v>
      </c>
      <c r="B3" s="61" t="s">
        <v>75</v>
      </c>
      <c r="C3" s="61" t="s">
        <v>76</v>
      </c>
      <c r="D3" s="61" t="s">
        <v>77</v>
      </c>
      <c r="E3" s="61" t="s">
        <v>78</v>
      </c>
      <c r="F3" s="61" t="s">
        <v>79</v>
      </c>
      <c r="G3" s="61" t="s">
        <v>80</v>
      </c>
      <c r="H3" s="61" t="s">
        <v>81</v>
      </c>
      <c r="I3" s="61" t="s">
        <v>82</v>
      </c>
      <c r="J3" s="61" t="s">
        <v>83</v>
      </c>
      <c r="K3" s="61" t="s">
        <v>84</v>
      </c>
      <c r="L3" s="61" t="s">
        <v>85</v>
      </c>
      <c r="M3" s="61" t="s">
        <v>86</v>
      </c>
      <c r="N3" s="61" t="s">
        <v>87</v>
      </c>
      <c r="O3" s="61" t="s">
        <v>88</v>
      </c>
      <c r="P3" s="61" t="s">
        <v>89</v>
      </c>
      <c r="Q3" s="61" t="s">
        <v>90</v>
      </c>
      <c r="R3" s="116" t="s">
        <v>91</v>
      </c>
      <c r="S3" s="61" t="s">
        <v>92</v>
      </c>
      <c r="T3" s="61" t="s">
        <v>93</v>
      </c>
      <c r="U3" s="61" t="s">
        <v>93</v>
      </c>
      <c r="V3" s="61" t="s">
        <v>93</v>
      </c>
      <c r="W3" s="61" t="s">
        <v>94</v>
      </c>
      <c r="X3" s="61" t="s">
        <v>95</v>
      </c>
      <c r="Y3" s="61" t="s">
        <v>94</v>
      </c>
      <c r="Z3" s="61" t="s">
        <v>96</v>
      </c>
      <c r="AA3" s="61" t="s">
        <v>94</v>
      </c>
      <c r="AB3" s="61" t="s">
        <v>97</v>
      </c>
      <c r="AC3" s="61" t="s">
        <v>93</v>
      </c>
      <c r="AD3" s="61" t="s">
        <v>93</v>
      </c>
      <c r="AE3" s="61" t="s">
        <v>93</v>
      </c>
      <c r="AF3" s="61" t="s">
        <v>93</v>
      </c>
      <c r="AG3" s="61" t="s">
        <v>93</v>
      </c>
      <c r="AH3" s="61" t="s">
        <v>93</v>
      </c>
      <c r="AI3" s="61" t="s">
        <v>93</v>
      </c>
      <c r="AJ3" s="61" t="s">
        <v>98</v>
      </c>
      <c r="AK3" s="61" t="s">
        <v>99</v>
      </c>
      <c r="AL3" s="61" t="s">
        <v>100</v>
      </c>
      <c r="AM3" s="61" t="s">
        <v>98</v>
      </c>
      <c r="AN3" s="61" t="s">
        <v>99</v>
      </c>
      <c r="AO3" s="61" t="s">
        <v>100</v>
      </c>
      <c r="AP3" s="61" t="s">
        <v>98</v>
      </c>
      <c r="AQ3" s="61" t="s">
        <v>99</v>
      </c>
      <c r="AR3" s="61" t="s">
        <v>100</v>
      </c>
      <c r="AS3" s="61" t="s">
        <v>98</v>
      </c>
      <c r="AT3" s="61" t="s">
        <v>99</v>
      </c>
      <c r="AU3" s="61" t="s">
        <v>100</v>
      </c>
      <c r="AV3" s="61" t="s">
        <v>98</v>
      </c>
      <c r="AW3" s="61" t="s">
        <v>99</v>
      </c>
      <c r="AX3" s="61" t="s">
        <v>100</v>
      </c>
      <c r="AY3" s="61" t="s">
        <v>98</v>
      </c>
      <c r="AZ3" s="61" t="s">
        <v>99</v>
      </c>
      <c r="BA3" s="61" t="s">
        <v>100</v>
      </c>
      <c r="BB3" s="61" t="s">
        <v>101</v>
      </c>
      <c r="BC3" s="61" t="s">
        <v>101</v>
      </c>
      <c r="BD3" s="61" t="s">
        <v>101</v>
      </c>
      <c r="BE3" s="61" t="s">
        <v>102</v>
      </c>
      <c r="BF3" s="61" t="s">
        <v>101</v>
      </c>
      <c r="BG3" s="61" t="s">
        <v>103</v>
      </c>
      <c r="BH3" s="61" t="s">
        <v>101</v>
      </c>
      <c r="BI3" s="61" t="s">
        <v>101</v>
      </c>
      <c r="BJ3" s="61" t="s">
        <v>104</v>
      </c>
      <c r="BK3" s="61" t="s">
        <v>105</v>
      </c>
      <c r="BL3" s="61" t="s">
        <v>106</v>
      </c>
      <c r="BM3" s="61" t="s">
        <v>107</v>
      </c>
    </row>
    <row r="4" s="27" customFormat="1" spans="1:65">
      <c r="A4" s="27" t="s">
        <v>108</v>
      </c>
      <c r="B4" s="27" t="s">
        <v>109</v>
      </c>
      <c r="C4" s="27" t="s">
        <v>109</v>
      </c>
      <c r="D4" s="27" t="s">
        <v>110</v>
      </c>
      <c r="E4" s="27"/>
      <c r="F4" s="27" t="s">
        <v>111</v>
      </c>
      <c r="G4" s="27" t="s">
        <v>112</v>
      </c>
      <c r="H4" s="27" t="s">
        <v>113</v>
      </c>
      <c r="I4" s="27" t="s">
        <v>114</v>
      </c>
      <c r="J4" s="27"/>
      <c r="K4" s="27">
        <f>SUM(T13:AI13)</f>
        <v>29</v>
      </c>
      <c r="M4" s="27" t="s">
        <v>115</v>
      </c>
      <c r="N4" s="27"/>
      <c r="O4" s="27" t="s">
        <v>116</v>
      </c>
      <c r="P4" s="27">
        <v>18876605585</v>
      </c>
      <c r="Q4" s="27" t="s">
        <v>117</v>
      </c>
      <c r="R4" s="80" t="s">
        <v>118</v>
      </c>
      <c r="S4" s="27" t="s">
        <v>119</v>
      </c>
      <c r="T4" s="27">
        <v>15</v>
      </c>
      <c r="U4" s="27">
        <v>7</v>
      </c>
      <c r="V4" s="27">
        <v>3</v>
      </c>
      <c r="W4" s="27">
        <v>12</v>
      </c>
      <c r="X4" s="27">
        <v>15</v>
      </c>
      <c r="Y4" s="27">
        <v>0</v>
      </c>
      <c r="Z4" s="27">
        <v>8</v>
      </c>
      <c r="AA4" s="27">
        <v>8</v>
      </c>
      <c r="AB4" s="27">
        <v>7</v>
      </c>
      <c r="AC4" s="27">
        <v>0</v>
      </c>
      <c r="AD4" s="27">
        <v>0</v>
      </c>
      <c r="AE4" s="27">
        <v>0</v>
      </c>
      <c r="AF4" s="27">
        <v>0</v>
      </c>
      <c r="AG4" s="27">
        <v>0</v>
      </c>
      <c r="AH4" s="27">
        <v>0</v>
      </c>
      <c r="AI4" s="27">
        <v>0</v>
      </c>
      <c r="AJ4" s="27">
        <v>1</v>
      </c>
      <c r="AK4" s="27" t="s">
        <v>120</v>
      </c>
      <c r="AL4" s="27">
        <v>0</v>
      </c>
      <c r="AM4" s="27">
        <v>1</v>
      </c>
      <c r="AN4" s="27" t="s">
        <v>121</v>
      </c>
      <c r="AO4" s="27">
        <v>0</v>
      </c>
      <c r="AP4" s="27">
        <v>0</v>
      </c>
      <c r="AQ4" s="27" t="s">
        <v>122</v>
      </c>
      <c r="AR4" s="27">
        <v>0</v>
      </c>
      <c r="AS4" s="27">
        <v>1</v>
      </c>
      <c r="AT4" s="27" t="s">
        <v>123</v>
      </c>
      <c r="AU4" s="27">
        <v>0</v>
      </c>
      <c r="AV4" s="27">
        <v>0</v>
      </c>
      <c r="AW4" s="27" t="s">
        <v>122</v>
      </c>
      <c r="AX4" s="27">
        <v>0</v>
      </c>
      <c r="AY4" s="27">
        <v>1</v>
      </c>
      <c r="AZ4" s="27" t="s">
        <v>124</v>
      </c>
      <c r="BA4" s="27">
        <v>0</v>
      </c>
      <c r="BB4" s="27">
        <v>0</v>
      </c>
      <c r="BC4" s="27">
        <v>0</v>
      </c>
      <c r="BD4" s="27">
        <v>0</v>
      </c>
      <c r="BE4" s="27">
        <v>0</v>
      </c>
      <c r="BF4" s="27">
        <v>0</v>
      </c>
      <c r="BG4" s="27">
        <v>0</v>
      </c>
      <c r="BH4" s="27">
        <v>2</v>
      </c>
      <c r="BI4" s="27">
        <v>3</v>
      </c>
      <c r="BJ4" s="27" t="s">
        <v>125</v>
      </c>
      <c r="BK4" s="27" t="s">
        <v>126</v>
      </c>
      <c r="BL4" s="27" t="s">
        <v>127</v>
      </c>
    </row>
    <row r="5" s="27" customFormat="1" spans="1:65">
      <c r="A5" s="27" t="s">
        <v>108</v>
      </c>
      <c r="B5" s="27" t="s">
        <v>109</v>
      </c>
      <c r="C5" s="27" t="s">
        <v>109</v>
      </c>
      <c r="D5" s="27" t="s">
        <v>128</v>
      </c>
      <c r="E5" s="27"/>
      <c r="F5" s="27" t="s">
        <v>129</v>
      </c>
      <c r="G5" s="27" t="s">
        <v>130</v>
      </c>
      <c r="H5" s="27" t="s">
        <v>131</v>
      </c>
      <c r="I5" s="27" t="s">
        <v>132</v>
      </c>
      <c r="J5" s="27"/>
      <c r="K5" s="27">
        <f>SUM(T49:AI49)</f>
        <v>76</v>
      </c>
      <c r="M5" s="27" t="s">
        <v>115</v>
      </c>
      <c r="N5" s="27"/>
      <c r="O5" s="27" t="s">
        <v>133</v>
      </c>
      <c r="P5" s="27">
        <v>18876772388</v>
      </c>
      <c r="Q5" s="27" t="s">
        <v>134</v>
      </c>
      <c r="R5" s="80" t="s">
        <v>135</v>
      </c>
      <c r="S5" s="27" t="s">
        <v>136</v>
      </c>
      <c r="T5" s="27">
        <v>6</v>
      </c>
      <c r="U5" s="27">
        <v>3</v>
      </c>
      <c r="V5" s="27">
        <v>1</v>
      </c>
      <c r="W5" s="27">
        <v>5</v>
      </c>
      <c r="X5" s="27">
        <v>3</v>
      </c>
      <c r="Y5" s="27">
        <v>0</v>
      </c>
      <c r="Z5" s="27">
        <v>4</v>
      </c>
      <c r="AA5" s="27">
        <v>0</v>
      </c>
      <c r="AB5" s="27">
        <v>4</v>
      </c>
      <c r="AC5" s="27">
        <v>0</v>
      </c>
      <c r="AD5" s="27">
        <v>0</v>
      </c>
      <c r="AE5" s="27">
        <v>0</v>
      </c>
      <c r="AF5" s="27">
        <v>0</v>
      </c>
      <c r="AG5" s="27">
        <v>0</v>
      </c>
      <c r="AH5" s="27">
        <v>0</v>
      </c>
      <c r="AI5" s="27">
        <v>0</v>
      </c>
      <c r="AJ5" s="27">
        <v>0</v>
      </c>
      <c r="AK5" s="27" t="s">
        <v>121</v>
      </c>
      <c r="AL5" s="27">
        <v>0</v>
      </c>
      <c r="AM5" s="27">
        <v>0</v>
      </c>
      <c r="AN5" s="27" t="s">
        <v>122</v>
      </c>
      <c r="AO5" s="27">
        <v>0</v>
      </c>
      <c r="AP5" s="27">
        <v>0</v>
      </c>
      <c r="AQ5" s="27" t="s">
        <v>122</v>
      </c>
      <c r="AR5" s="27">
        <v>0</v>
      </c>
      <c r="AS5" s="27">
        <v>0</v>
      </c>
      <c r="AT5" s="27" t="s">
        <v>122</v>
      </c>
      <c r="AU5" s="27">
        <v>0</v>
      </c>
      <c r="AV5" s="27">
        <v>0</v>
      </c>
      <c r="AW5" s="27" t="s">
        <v>122</v>
      </c>
      <c r="AX5" s="27">
        <v>0</v>
      </c>
      <c r="AY5" s="27">
        <v>0</v>
      </c>
      <c r="AZ5" s="27" t="s">
        <v>122</v>
      </c>
      <c r="BA5" s="27">
        <v>0</v>
      </c>
      <c r="BB5" s="27">
        <v>0</v>
      </c>
      <c r="BC5" s="27">
        <v>0</v>
      </c>
      <c r="BD5" s="27">
        <v>0</v>
      </c>
      <c r="BE5" s="27">
        <v>0</v>
      </c>
      <c r="BF5" s="27">
        <v>0</v>
      </c>
      <c r="BG5" s="27">
        <v>0</v>
      </c>
      <c r="BH5" s="27">
        <v>1</v>
      </c>
      <c r="BI5" s="27">
        <v>2</v>
      </c>
      <c r="BJ5" s="27" t="s">
        <v>137</v>
      </c>
      <c r="BK5" s="27" t="s">
        <v>126</v>
      </c>
      <c r="BL5" s="27" t="s">
        <v>127</v>
      </c>
      <c r="BM5" s="28"/>
    </row>
    <row r="6" s="27" customFormat="1" spans="1:65">
      <c r="A6" s="27" t="s">
        <v>108</v>
      </c>
      <c r="B6" s="27" t="s">
        <v>109</v>
      </c>
      <c r="C6" s="27" t="s">
        <v>109</v>
      </c>
      <c r="D6" s="27" t="s">
        <v>138</v>
      </c>
      <c r="E6" s="27"/>
      <c r="F6" s="27" t="s">
        <v>139</v>
      </c>
      <c r="G6" s="27" t="s">
        <v>140</v>
      </c>
      <c r="H6" s="27" t="s">
        <v>141</v>
      </c>
      <c r="I6" s="27" t="s">
        <v>142</v>
      </c>
      <c r="J6" s="27"/>
      <c r="K6" s="27">
        <f>SUM(T50:AI50)</f>
        <v>14</v>
      </c>
      <c r="M6" s="27" t="s">
        <v>115</v>
      </c>
      <c r="N6" s="27"/>
      <c r="O6" s="27" t="s">
        <v>143</v>
      </c>
      <c r="P6" s="27">
        <v>18708935531</v>
      </c>
      <c r="Q6" s="27" t="s">
        <v>144</v>
      </c>
      <c r="R6" s="80" t="s">
        <v>145</v>
      </c>
      <c r="S6" s="27" t="s">
        <v>146</v>
      </c>
      <c r="T6" s="27">
        <v>5</v>
      </c>
      <c r="U6" s="27">
        <v>2</v>
      </c>
      <c r="V6" s="27">
        <v>0</v>
      </c>
      <c r="W6" s="27">
        <v>3</v>
      </c>
      <c r="X6" s="27">
        <v>2</v>
      </c>
      <c r="Y6" s="27">
        <v>0</v>
      </c>
      <c r="Z6" s="27">
        <v>3</v>
      </c>
      <c r="AA6" s="27">
        <v>0</v>
      </c>
      <c r="AB6" s="27">
        <v>4</v>
      </c>
      <c r="AC6" s="27">
        <v>0</v>
      </c>
      <c r="AD6" s="27">
        <v>0</v>
      </c>
      <c r="AE6" s="27">
        <v>0</v>
      </c>
      <c r="AF6" s="27">
        <v>0</v>
      </c>
      <c r="AG6" s="27">
        <v>0</v>
      </c>
      <c r="AH6" s="27">
        <v>0</v>
      </c>
      <c r="AI6" s="27">
        <v>0</v>
      </c>
      <c r="AJ6" s="27">
        <v>0</v>
      </c>
      <c r="AK6" s="27" t="s">
        <v>121</v>
      </c>
      <c r="AL6" s="27">
        <v>0</v>
      </c>
      <c r="AM6" s="27">
        <v>0</v>
      </c>
      <c r="AN6" s="27" t="s">
        <v>122</v>
      </c>
      <c r="AO6" s="27">
        <v>0</v>
      </c>
      <c r="AP6" s="27">
        <v>0</v>
      </c>
      <c r="AQ6" s="27" t="s">
        <v>122</v>
      </c>
      <c r="AR6" s="27">
        <v>0</v>
      </c>
      <c r="AS6" s="27">
        <v>0</v>
      </c>
      <c r="AT6" s="27" t="s">
        <v>122</v>
      </c>
      <c r="AU6" s="27">
        <v>0</v>
      </c>
      <c r="AV6" s="27">
        <v>0</v>
      </c>
      <c r="AW6" s="27" t="s">
        <v>122</v>
      </c>
      <c r="AX6" s="27">
        <v>0</v>
      </c>
      <c r="AY6" s="27">
        <v>0</v>
      </c>
      <c r="AZ6" s="27" t="s">
        <v>122</v>
      </c>
      <c r="BA6" s="27">
        <v>0</v>
      </c>
      <c r="BB6" s="27">
        <v>0</v>
      </c>
      <c r="BC6" s="27">
        <v>0</v>
      </c>
      <c r="BD6" s="27">
        <v>0</v>
      </c>
      <c r="BE6" s="27">
        <v>0</v>
      </c>
      <c r="BF6" s="27">
        <v>0</v>
      </c>
      <c r="BG6" s="27">
        <v>0</v>
      </c>
      <c r="BH6" s="27">
        <v>1</v>
      </c>
      <c r="BI6" s="27">
        <v>1</v>
      </c>
      <c r="BJ6" s="27" t="s">
        <v>137</v>
      </c>
      <c r="BK6" s="27" t="s">
        <v>126</v>
      </c>
      <c r="BL6" s="27" t="s">
        <v>127</v>
      </c>
      <c r="BM6" s="28"/>
    </row>
    <row r="7" s="27" customFormat="1" spans="1:65">
      <c r="A7" s="27" t="s">
        <v>108</v>
      </c>
      <c r="B7" s="27" t="s">
        <v>109</v>
      </c>
      <c r="C7" s="27" t="s">
        <v>109</v>
      </c>
      <c r="D7" s="27" t="s">
        <v>147</v>
      </c>
      <c r="E7" s="27"/>
      <c r="F7" s="27" t="s">
        <v>148</v>
      </c>
      <c r="G7" s="27" t="s">
        <v>149</v>
      </c>
      <c r="H7" s="27" t="s">
        <v>150</v>
      </c>
      <c r="I7" s="27" t="s">
        <v>151</v>
      </c>
      <c r="J7" s="27"/>
      <c r="K7" s="27">
        <f>SUM(T51:AI51)</f>
        <v>97</v>
      </c>
      <c r="M7" s="27" t="s">
        <v>115</v>
      </c>
      <c r="N7" s="27"/>
      <c r="O7" s="27" t="s">
        <v>152</v>
      </c>
      <c r="P7" s="27">
        <v>18976660006</v>
      </c>
      <c r="Q7" s="27" t="s">
        <v>153</v>
      </c>
      <c r="R7" s="80" t="s">
        <v>154</v>
      </c>
      <c r="S7" s="27" t="s">
        <v>155</v>
      </c>
      <c r="T7" s="27">
        <v>20</v>
      </c>
      <c r="U7" s="27">
        <v>5</v>
      </c>
      <c r="V7" s="27">
        <v>3</v>
      </c>
      <c r="W7" s="27">
        <v>7</v>
      </c>
      <c r="X7" s="27">
        <v>9</v>
      </c>
      <c r="Y7" s="27">
        <v>0</v>
      </c>
      <c r="Z7" s="27">
        <v>15</v>
      </c>
      <c r="AA7" s="27">
        <v>0</v>
      </c>
      <c r="AB7" s="27">
        <v>12</v>
      </c>
      <c r="AC7" s="27">
        <v>0</v>
      </c>
      <c r="AD7" s="27">
        <v>0</v>
      </c>
      <c r="AE7" s="27">
        <v>0</v>
      </c>
      <c r="AF7" s="27">
        <v>0</v>
      </c>
      <c r="AG7" s="27">
        <v>0</v>
      </c>
      <c r="AH7" s="27">
        <v>0</v>
      </c>
      <c r="AI7" s="27">
        <v>0</v>
      </c>
      <c r="AJ7" s="27">
        <v>0</v>
      </c>
      <c r="AK7" s="27" t="s">
        <v>121</v>
      </c>
      <c r="AL7" s="27">
        <v>0</v>
      </c>
      <c r="AM7" s="27">
        <v>1</v>
      </c>
      <c r="AN7" s="27" t="s">
        <v>120</v>
      </c>
      <c r="AO7" s="27">
        <v>0</v>
      </c>
      <c r="AP7" s="27">
        <v>0</v>
      </c>
      <c r="AQ7" s="27" t="s">
        <v>122</v>
      </c>
      <c r="AR7" s="27">
        <v>0</v>
      </c>
      <c r="AS7" s="27">
        <v>1</v>
      </c>
      <c r="AT7" s="27" t="s">
        <v>123</v>
      </c>
      <c r="AU7" s="27">
        <v>1</v>
      </c>
      <c r="AV7" s="27">
        <v>0</v>
      </c>
      <c r="AW7" s="27" t="s">
        <v>122</v>
      </c>
      <c r="AX7" s="27">
        <v>0</v>
      </c>
      <c r="AY7" s="27">
        <v>1</v>
      </c>
      <c r="AZ7" s="27" t="s">
        <v>124</v>
      </c>
      <c r="BA7" s="27">
        <v>0</v>
      </c>
      <c r="BB7" s="27">
        <v>0</v>
      </c>
      <c r="BC7" s="27">
        <v>0</v>
      </c>
      <c r="BD7" s="27">
        <v>0</v>
      </c>
      <c r="BE7" s="27">
        <v>1</v>
      </c>
      <c r="BF7" s="27">
        <v>0</v>
      </c>
      <c r="BG7" s="27">
        <v>0</v>
      </c>
      <c r="BH7" s="27">
        <v>2</v>
      </c>
      <c r="BI7" s="27">
        <v>3</v>
      </c>
      <c r="BJ7" s="27" t="s">
        <v>125</v>
      </c>
      <c r="BK7" s="27" t="s">
        <v>126</v>
      </c>
      <c r="BL7" s="27" t="s">
        <v>127</v>
      </c>
      <c r="BM7" s="28"/>
    </row>
    <row r="8" s="27" customFormat="1" ht="13.9" customHeight="1" spans="1:65">
      <c r="A8" s="27" t="s">
        <v>108</v>
      </c>
      <c r="B8" s="27" t="s">
        <v>109</v>
      </c>
      <c r="C8" s="27" t="s">
        <v>109</v>
      </c>
      <c r="D8" s="27" t="s">
        <v>110</v>
      </c>
      <c r="E8" s="27"/>
      <c r="F8" s="27" t="s">
        <v>156</v>
      </c>
      <c r="G8" s="27" t="s">
        <v>157</v>
      </c>
      <c r="H8" s="27" t="s">
        <v>113</v>
      </c>
      <c r="I8" s="27" t="s">
        <v>114</v>
      </c>
      <c r="J8" s="27"/>
      <c r="K8" s="27" t="e">
        <f>SUM(#REF!)</f>
        <v>#REF!</v>
      </c>
      <c r="M8" s="27" t="s">
        <v>115</v>
      </c>
      <c r="N8" s="27"/>
      <c r="O8" s="27" t="s">
        <v>158</v>
      </c>
      <c r="P8" s="27">
        <v>13976234566</v>
      </c>
      <c r="Q8" s="27" t="s">
        <v>159</v>
      </c>
      <c r="R8" s="80" t="s">
        <v>160</v>
      </c>
      <c r="S8" s="27" t="s">
        <v>161</v>
      </c>
      <c r="T8" s="27">
        <v>10</v>
      </c>
      <c r="U8" s="27">
        <v>2</v>
      </c>
      <c r="V8" s="27">
        <v>1</v>
      </c>
      <c r="W8" s="27">
        <v>5</v>
      </c>
      <c r="X8" s="27">
        <v>4</v>
      </c>
      <c r="Y8" s="27">
        <v>0</v>
      </c>
      <c r="Z8" s="27">
        <v>4</v>
      </c>
      <c r="AA8" s="27">
        <v>3</v>
      </c>
      <c r="AB8" s="27">
        <v>2</v>
      </c>
      <c r="AC8" s="27">
        <v>0</v>
      </c>
      <c r="AD8" s="27">
        <v>0</v>
      </c>
      <c r="AE8" s="27">
        <v>0</v>
      </c>
      <c r="AF8" s="27">
        <v>0</v>
      </c>
      <c r="AG8" s="27">
        <v>0</v>
      </c>
      <c r="AH8" s="27">
        <v>0</v>
      </c>
      <c r="AI8" s="27">
        <v>0</v>
      </c>
      <c r="AJ8" s="27">
        <v>0</v>
      </c>
      <c r="AK8" s="27" t="s">
        <v>121</v>
      </c>
      <c r="AL8" s="27">
        <v>0</v>
      </c>
      <c r="AM8" s="27">
        <v>0</v>
      </c>
      <c r="AN8" s="27" t="s">
        <v>122</v>
      </c>
      <c r="AO8" s="27">
        <v>0</v>
      </c>
      <c r="AP8" s="27">
        <v>0</v>
      </c>
      <c r="AQ8" s="27" t="s">
        <v>122</v>
      </c>
      <c r="AR8" s="27">
        <v>0</v>
      </c>
      <c r="AS8" s="27">
        <v>0</v>
      </c>
      <c r="AT8" s="27" t="s">
        <v>122</v>
      </c>
      <c r="AU8" s="27">
        <v>0</v>
      </c>
      <c r="AV8" s="27">
        <v>0</v>
      </c>
      <c r="AW8" s="27" t="s">
        <v>122</v>
      </c>
      <c r="AX8" s="27">
        <v>0</v>
      </c>
      <c r="AY8" s="27">
        <v>0</v>
      </c>
      <c r="AZ8" s="27" t="s">
        <v>122</v>
      </c>
      <c r="BA8" s="27">
        <v>0</v>
      </c>
      <c r="BB8" s="27">
        <v>0</v>
      </c>
      <c r="BC8" s="27">
        <v>0</v>
      </c>
      <c r="BD8" s="27">
        <v>0</v>
      </c>
      <c r="BE8" s="27">
        <v>0</v>
      </c>
      <c r="BF8" s="27">
        <v>0</v>
      </c>
      <c r="BG8" s="27">
        <v>0</v>
      </c>
      <c r="BH8" s="27">
        <v>1</v>
      </c>
      <c r="BI8" s="27">
        <v>1</v>
      </c>
      <c r="BJ8" s="27" t="s">
        <v>137</v>
      </c>
      <c r="BK8" s="27" t="s">
        <v>126</v>
      </c>
      <c r="BL8" s="27" t="s">
        <v>127</v>
      </c>
      <c r="BM8" s="28"/>
    </row>
    <row r="9" s="27" customFormat="1" ht="13.9" customHeight="1" spans="1:65">
      <c r="A9" s="27" t="s">
        <v>108</v>
      </c>
      <c r="B9" s="27" t="s">
        <v>109</v>
      </c>
      <c r="C9" s="27" t="s">
        <v>109</v>
      </c>
      <c r="D9" s="27" t="s">
        <v>162</v>
      </c>
      <c r="E9" s="27"/>
      <c r="F9" s="27" t="s">
        <v>163</v>
      </c>
      <c r="G9" s="27" t="s">
        <v>164</v>
      </c>
      <c r="H9" s="27" t="s">
        <v>165</v>
      </c>
      <c r="I9" s="27" t="s">
        <v>166</v>
      </c>
      <c r="J9" s="27"/>
      <c r="K9" s="27">
        <f>SUM(T52:AI52)</f>
        <v>90</v>
      </c>
      <c r="M9" s="27" t="s">
        <v>115</v>
      </c>
      <c r="N9" s="27"/>
      <c r="O9" s="27" t="s">
        <v>167</v>
      </c>
      <c r="P9" s="27">
        <v>13368915929</v>
      </c>
      <c r="Q9" s="27" t="s">
        <v>168</v>
      </c>
      <c r="R9" s="80" t="s">
        <v>169</v>
      </c>
      <c r="S9" s="27" t="s">
        <v>170</v>
      </c>
      <c r="T9" s="27">
        <v>22</v>
      </c>
      <c r="U9" s="27">
        <v>5</v>
      </c>
      <c r="V9" s="27">
        <v>3</v>
      </c>
      <c r="W9" s="27">
        <v>6</v>
      </c>
      <c r="X9" s="27">
        <v>9</v>
      </c>
      <c r="Y9" s="27">
        <v>0</v>
      </c>
      <c r="Z9" s="27">
        <v>18</v>
      </c>
      <c r="AA9" s="27">
        <v>0</v>
      </c>
      <c r="AB9" s="27">
        <v>8</v>
      </c>
      <c r="AC9" s="27">
        <v>0</v>
      </c>
      <c r="AD9" s="27">
        <v>0</v>
      </c>
      <c r="AE9" s="27">
        <v>0</v>
      </c>
      <c r="AF9" s="27">
        <v>0</v>
      </c>
      <c r="AG9" s="27">
        <v>0</v>
      </c>
      <c r="AH9" s="27">
        <v>0</v>
      </c>
      <c r="AI9" s="27">
        <v>0</v>
      </c>
      <c r="AJ9" s="27">
        <v>0</v>
      </c>
      <c r="AK9" s="27" t="s">
        <v>121</v>
      </c>
      <c r="AL9" s="27">
        <v>0</v>
      </c>
      <c r="AM9" s="27">
        <v>0</v>
      </c>
      <c r="AN9" s="27" t="s">
        <v>122</v>
      </c>
      <c r="AO9" s="27">
        <v>0</v>
      </c>
      <c r="AP9" s="27">
        <v>0</v>
      </c>
      <c r="AQ9" s="27" t="s">
        <v>122</v>
      </c>
      <c r="AR9" s="27">
        <v>0</v>
      </c>
      <c r="AS9" s="27">
        <v>1</v>
      </c>
      <c r="AT9" s="27" t="s">
        <v>123</v>
      </c>
      <c r="AU9" s="27">
        <v>1</v>
      </c>
      <c r="AV9" s="27">
        <v>0</v>
      </c>
      <c r="AW9" s="27" t="s">
        <v>122</v>
      </c>
      <c r="AX9" s="27">
        <v>0</v>
      </c>
      <c r="AY9" s="27">
        <v>1</v>
      </c>
      <c r="AZ9" s="27" t="s">
        <v>124</v>
      </c>
      <c r="BA9" s="27">
        <v>0</v>
      </c>
      <c r="BB9" s="27">
        <v>0</v>
      </c>
      <c r="BC9" s="27">
        <v>0</v>
      </c>
      <c r="BD9" s="27">
        <v>0</v>
      </c>
      <c r="BE9" s="27">
        <v>1</v>
      </c>
      <c r="BF9" s="27">
        <v>0</v>
      </c>
      <c r="BG9" s="27">
        <v>0</v>
      </c>
      <c r="BH9" s="27">
        <v>3</v>
      </c>
      <c r="BI9" s="27">
        <v>4</v>
      </c>
      <c r="BJ9" s="27" t="s">
        <v>125</v>
      </c>
      <c r="BK9" s="27" t="s">
        <v>126</v>
      </c>
      <c r="BL9" s="27" t="s">
        <v>127</v>
      </c>
      <c r="BM9" s="28"/>
    </row>
    <row r="10" s="27" customFormat="1" ht="13.9" customHeight="1" spans="1:65">
      <c r="A10" s="27" t="s">
        <v>108</v>
      </c>
      <c r="B10" s="27" t="s">
        <v>109</v>
      </c>
      <c r="C10" s="27" t="s">
        <v>109</v>
      </c>
      <c r="D10" s="27" t="s">
        <v>147</v>
      </c>
      <c r="E10" s="27"/>
      <c r="F10" s="27" t="s">
        <v>171</v>
      </c>
      <c r="G10" s="27" t="s">
        <v>172</v>
      </c>
      <c r="H10" s="27" t="s">
        <v>150</v>
      </c>
      <c r="I10" s="27" t="s">
        <v>173</v>
      </c>
      <c r="J10" s="27"/>
      <c r="K10" s="27">
        <f>SUM(T53:AI53)</f>
        <v>67</v>
      </c>
      <c r="M10" s="27" t="s">
        <v>115</v>
      </c>
      <c r="N10" s="27"/>
      <c r="O10" s="27" t="s">
        <v>174</v>
      </c>
      <c r="P10" s="27">
        <v>13976232566</v>
      </c>
      <c r="Q10" s="27" t="s">
        <v>175</v>
      </c>
      <c r="R10" s="80" t="s">
        <v>176</v>
      </c>
      <c r="S10" s="27" t="s">
        <v>177</v>
      </c>
      <c r="T10" s="27">
        <v>35</v>
      </c>
      <c r="U10" s="27">
        <v>45</v>
      </c>
      <c r="V10" s="27">
        <v>20</v>
      </c>
      <c r="W10" s="27">
        <v>13</v>
      </c>
      <c r="X10" s="27">
        <v>120</v>
      </c>
      <c r="Y10" s="27">
        <v>0</v>
      </c>
      <c r="Z10" s="27">
        <v>24</v>
      </c>
      <c r="AA10" s="27">
        <v>0</v>
      </c>
      <c r="AB10" s="27">
        <v>19</v>
      </c>
      <c r="AC10" s="27">
        <v>0</v>
      </c>
      <c r="AD10" s="27">
        <v>5</v>
      </c>
      <c r="AE10" s="27">
        <v>0</v>
      </c>
      <c r="AF10" s="27">
        <v>13</v>
      </c>
      <c r="AG10" s="27">
        <v>5</v>
      </c>
      <c r="AH10" s="27">
        <v>13</v>
      </c>
      <c r="AI10" s="27">
        <v>5</v>
      </c>
      <c r="AJ10" s="27">
        <v>1</v>
      </c>
      <c r="AK10" s="27" t="s">
        <v>120</v>
      </c>
      <c r="AL10" s="27">
        <v>1</v>
      </c>
      <c r="AM10" s="27">
        <v>1</v>
      </c>
      <c r="AN10" s="27" t="s">
        <v>123</v>
      </c>
      <c r="AO10" s="27">
        <v>1</v>
      </c>
      <c r="AP10" s="27">
        <v>0</v>
      </c>
      <c r="AQ10" s="27" t="s">
        <v>122</v>
      </c>
      <c r="AR10" s="27">
        <v>0</v>
      </c>
      <c r="AS10" s="27">
        <v>1</v>
      </c>
      <c r="AT10" s="27" t="s">
        <v>123</v>
      </c>
      <c r="AU10" s="27">
        <v>0</v>
      </c>
      <c r="AV10" s="27">
        <v>0</v>
      </c>
      <c r="AW10" s="27" t="s">
        <v>122</v>
      </c>
      <c r="AX10" s="27">
        <v>0</v>
      </c>
      <c r="AY10" s="27">
        <v>1</v>
      </c>
      <c r="AZ10" s="27" t="s">
        <v>124</v>
      </c>
      <c r="BA10" s="27">
        <v>0</v>
      </c>
      <c r="BB10" s="27">
        <v>0</v>
      </c>
      <c r="BC10" s="27">
        <v>1</v>
      </c>
      <c r="BD10" s="27">
        <v>0</v>
      </c>
      <c r="BE10" s="27">
        <v>1</v>
      </c>
      <c r="BF10" s="27">
        <v>0</v>
      </c>
      <c r="BG10" s="27">
        <v>1</v>
      </c>
      <c r="BH10" s="27">
        <v>5</v>
      </c>
      <c r="BI10" s="27">
        <v>7</v>
      </c>
      <c r="BJ10" s="27" t="s">
        <v>125</v>
      </c>
      <c r="BK10" s="27" t="s">
        <v>126</v>
      </c>
      <c r="BL10" s="27" t="s">
        <v>127</v>
      </c>
      <c r="BM10" s="28"/>
    </row>
    <row r="11" s="27" customFormat="1" ht="13.9" customHeight="1" spans="1:65">
      <c r="A11" s="27" t="s">
        <v>108</v>
      </c>
      <c r="B11" s="27" t="s">
        <v>109</v>
      </c>
      <c r="C11" s="27" t="s">
        <v>109</v>
      </c>
      <c r="D11" s="27" t="s">
        <v>178</v>
      </c>
      <c r="E11" s="27"/>
      <c r="F11" s="27" t="s">
        <v>179</v>
      </c>
      <c r="G11" s="27" t="s">
        <v>180</v>
      </c>
      <c r="H11" s="27" t="s">
        <v>181</v>
      </c>
      <c r="I11" s="27" t="s">
        <v>182</v>
      </c>
      <c r="J11" s="27"/>
      <c r="K11" s="27">
        <f>SUM(T54:AI54)</f>
        <v>41</v>
      </c>
      <c r="M11" s="27" t="s">
        <v>115</v>
      </c>
      <c r="N11" s="27"/>
      <c r="O11" s="27" t="s">
        <v>183</v>
      </c>
      <c r="P11" s="27" t="s">
        <v>184</v>
      </c>
      <c r="Q11" s="27" t="s">
        <v>185</v>
      </c>
      <c r="R11" s="80" t="s">
        <v>186</v>
      </c>
      <c r="S11" s="27" t="s">
        <v>187</v>
      </c>
      <c r="T11" s="27">
        <v>12</v>
      </c>
      <c r="U11" s="27">
        <v>11</v>
      </c>
      <c r="V11" s="27">
        <v>3</v>
      </c>
      <c r="W11" s="27">
        <v>12</v>
      </c>
      <c r="X11" s="27">
        <v>18</v>
      </c>
      <c r="Y11" s="27">
        <v>5</v>
      </c>
      <c r="Z11" s="27">
        <v>16</v>
      </c>
      <c r="AA11" s="27">
        <v>0</v>
      </c>
      <c r="AB11" s="27">
        <v>9</v>
      </c>
      <c r="AC11" s="27">
        <v>0</v>
      </c>
      <c r="AD11" s="27">
        <v>0</v>
      </c>
      <c r="AE11" s="27">
        <v>0</v>
      </c>
      <c r="AF11" s="27">
        <v>2</v>
      </c>
      <c r="AG11" s="27">
        <v>0</v>
      </c>
      <c r="AH11" s="27">
        <v>2</v>
      </c>
      <c r="AI11" s="27">
        <v>0</v>
      </c>
      <c r="AJ11" s="27">
        <v>0</v>
      </c>
      <c r="AK11" s="27" t="s">
        <v>121</v>
      </c>
      <c r="AL11" s="27">
        <v>0</v>
      </c>
      <c r="AM11" s="27">
        <v>1</v>
      </c>
      <c r="AN11" s="27" t="s">
        <v>123</v>
      </c>
      <c r="AO11" s="27">
        <v>0</v>
      </c>
      <c r="AP11" s="27">
        <v>1</v>
      </c>
      <c r="AQ11" s="27" t="s">
        <v>124</v>
      </c>
      <c r="AR11" s="27">
        <v>1</v>
      </c>
      <c r="AS11" s="27">
        <v>1</v>
      </c>
      <c r="AT11" s="27" t="s">
        <v>120</v>
      </c>
      <c r="AU11" s="27">
        <v>0</v>
      </c>
      <c r="AV11" s="27">
        <v>0</v>
      </c>
      <c r="AW11" s="27" t="s">
        <v>122</v>
      </c>
      <c r="AX11" s="27">
        <v>0</v>
      </c>
      <c r="AY11" s="27">
        <v>0</v>
      </c>
      <c r="AZ11" s="27" t="s">
        <v>122</v>
      </c>
      <c r="BA11" s="27">
        <v>0</v>
      </c>
      <c r="BB11" s="27">
        <v>0</v>
      </c>
      <c r="BC11" s="27">
        <v>1</v>
      </c>
      <c r="BD11" s="27">
        <v>0</v>
      </c>
      <c r="BE11" s="27">
        <v>1</v>
      </c>
      <c r="BF11" s="27">
        <v>0</v>
      </c>
      <c r="BG11" s="27">
        <v>0</v>
      </c>
      <c r="BH11" s="27">
        <v>4</v>
      </c>
      <c r="BI11" s="27">
        <v>6</v>
      </c>
      <c r="BJ11" s="27" t="s">
        <v>125</v>
      </c>
      <c r="BK11" s="27" t="s">
        <v>126</v>
      </c>
      <c r="BL11" s="27" t="s">
        <v>127</v>
      </c>
      <c r="BM11" s="28"/>
    </row>
    <row r="12" spans="1:65">
      <c r="A12" s="27" t="s">
        <v>108</v>
      </c>
      <c r="B12" s="27" t="s">
        <v>109</v>
      </c>
      <c r="C12" s="27" t="s">
        <v>109</v>
      </c>
      <c r="D12" s="27" t="s">
        <v>147</v>
      </c>
      <c r="E12" s="27"/>
      <c r="F12" s="27" t="s">
        <v>188</v>
      </c>
      <c r="G12" s="27" t="s">
        <v>189</v>
      </c>
      <c r="H12" s="27" t="s">
        <v>150</v>
      </c>
      <c r="I12" s="27" t="s">
        <v>151</v>
      </c>
      <c r="J12" s="27"/>
      <c r="K12" s="27">
        <f>SUM(T55:AI55)</f>
        <v>111</v>
      </c>
      <c r="L12" s="27"/>
      <c r="M12" s="27" t="s">
        <v>115</v>
      </c>
      <c r="N12" s="27"/>
      <c r="O12" s="27" t="s">
        <v>190</v>
      </c>
      <c r="P12" s="27">
        <v>13005065755</v>
      </c>
      <c r="Q12" s="27" t="s">
        <v>191</v>
      </c>
      <c r="R12" s="80" t="s">
        <v>192</v>
      </c>
      <c r="S12" s="27" t="s">
        <v>193</v>
      </c>
      <c r="T12" s="27">
        <v>23</v>
      </c>
      <c r="U12" s="27">
        <v>12</v>
      </c>
      <c r="V12" s="27">
        <v>5</v>
      </c>
      <c r="W12" s="27">
        <v>5</v>
      </c>
      <c r="X12" s="27">
        <v>6</v>
      </c>
      <c r="Y12" s="27">
        <v>0</v>
      </c>
      <c r="Z12" s="27">
        <v>37</v>
      </c>
      <c r="AA12" s="27">
        <v>0</v>
      </c>
      <c r="AB12" s="27">
        <v>7</v>
      </c>
      <c r="AC12" s="27">
        <v>0</v>
      </c>
      <c r="AD12" s="27">
        <v>0</v>
      </c>
      <c r="AE12" s="27">
        <v>0</v>
      </c>
      <c r="AF12" s="27">
        <v>0</v>
      </c>
      <c r="AG12" s="27">
        <v>0</v>
      </c>
      <c r="AH12" s="27">
        <v>6</v>
      </c>
      <c r="AI12" s="27">
        <v>0</v>
      </c>
      <c r="AJ12" s="27">
        <v>0</v>
      </c>
      <c r="AK12" s="27" t="s">
        <v>121</v>
      </c>
      <c r="AL12" s="27">
        <v>0</v>
      </c>
      <c r="AM12" s="27">
        <v>0</v>
      </c>
      <c r="AN12" s="27" t="s">
        <v>122</v>
      </c>
      <c r="AO12" s="27">
        <v>0</v>
      </c>
      <c r="AP12" s="27">
        <v>0</v>
      </c>
      <c r="AQ12" s="27" t="s">
        <v>122</v>
      </c>
      <c r="AR12" s="27">
        <v>0</v>
      </c>
      <c r="AS12" s="27">
        <v>1</v>
      </c>
      <c r="AT12" s="27" t="s">
        <v>123</v>
      </c>
      <c r="AU12" s="27">
        <v>1</v>
      </c>
      <c r="AV12" s="27">
        <v>0</v>
      </c>
      <c r="AW12" s="27" t="s">
        <v>122</v>
      </c>
      <c r="AX12" s="27">
        <v>0</v>
      </c>
      <c r="AY12" s="27">
        <v>0</v>
      </c>
      <c r="AZ12" s="27" t="s">
        <v>122</v>
      </c>
      <c r="BA12" s="27">
        <v>0</v>
      </c>
      <c r="BB12" s="27">
        <v>0</v>
      </c>
      <c r="BC12" s="27">
        <v>0</v>
      </c>
      <c r="BD12" s="27">
        <v>0</v>
      </c>
      <c r="BE12" s="27">
        <v>1</v>
      </c>
      <c r="BF12" s="27">
        <v>0</v>
      </c>
      <c r="BG12" s="27">
        <v>0</v>
      </c>
      <c r="BH12" s="27">
        <v>4</v>
      </c>
      <c r="BI12" s="27">
        <v>5</v>
      </c>
      <c r="BJ12" s="27" t="s">
        <v>125</v>
      </c>
      <c r="BK12" s="27" t="s">
        <v>126</v>
      </c>
      <c r="BL12" s="27" t="s">
        <v>127</v>
      </c>
      <c r="BM12" s="28"/>
    </row>
    <row r="13" spans="1:65">
      <c r="A13" s="27" t="s">
        <v>108</v>
      </c>
      <c r="B13" s="27" t="s">
        <v>109</v>
      </c>
      <c r="C13" s="27" t="s">
        <v>109</v>
      </c>
      <c r="D13" s="27" t="s">
        <v>194</v>
      </c>
      <c r="E13" s="27"/>
      <c r="F13" s="27" t="s">
        <v>195</v>
      </c>
      <c r="G13" s="27" t="s">
        <v>196</v>
      </c>
      <c r="H13" s="27" t="s">
        <v>197</v>
      </c>
      <c r="I13" s="27" t="s">
        <v>198</v>
      </c>
      <c r="J13" s="27"/>
      <c r="K13" s="27">
        <f>SUM(T56:AI56)</f>
        <v>94</v>
      </c>
      <c r="L13" s="27"/>
      <c r="M13" s="27" t="s">
        <v>115</v>
      </c>
      <c r="N13" s="27"/>
      <c r="O13" s="27" t="s">
        <v>199</v>
      </c>
      <c r="P13" s="27">
        <v>13976235356</v>
      </c>
      <c r="Q13" s="27" t="s">
        <v>200</v>
      </c>
      <c r="R13" s="80" t="s">
        <v>201</v>
      </c>
      <c r="S13" s="27" t="s">
        <v>202</v>
      </c>
      <c r="T13" s="27">
        <v>9</v>
      </c>
      <c r="U13" s="27">
        <v>5</v>
      </c>
      <c r="V13" s="27">
        <v>1</v>
      </c>
      <c r="W13" s="27">
        <v>6</v>
      </c>
      <c r="X13" s="27">
        <v>3</v>
      </c>
      <c r="Y13" s="27">
        <v>0</v>
      </c>
      <c r="Z13" s="27">
        <v>3</v>
      </c>
      <c r="AA13" s="27">
        <v>0</v>
      </c>
      <c r="AB13" s="27">
        <v>2</v>
      </c>
      <c r="AC13" s="27">
        <v>0</v>
      </c>
      <c r="AD13" s="27">
        <v>0</v>
      </c>
      <c r="AE13" s="27">
        <v>0</v>
      </c>
      <c r="AF13" s="27">
        <v>0</v>
      </c>
      <c r="AG13" s="27">
        <v>0</v>
      </c>
      <c r="AH13" s="27">
        <v>0</v>
      </c>
      <c r="AI13" s="27">
        <v>0</v>
      </c>
      <c r="AJ13" s="27">
        <v>0</v>
      </c>
      <c r="AK13" s="27" t="s">
        <v>121</v>
      </c>
      <c r="AL13" s="27">
        <v>0</v>
      </c>
      <c r="AM13" s="27">
        <v>0</v>
      </c>
      <c r="AN13" s="27" t="s">
        <v>122</v>
      </c>
      <c r="AO13" s="27">
        <v>0</v>
      </c>
      <c r="AP13" s="27">
        <v>0</v>
      </c>
      <c r="AQ13" s="27" t="s">
        <v>122</v>
      </c>
      <c r="AR13" s="27">
        <v>0</v>
      </c>
      <c r="AS13" s="27">
        <v>0</v>
      </c>
      <c r="AT13" s="27" t="s">
        <v>122</v>
      </c>
      <c r="AU13" s="27">
        <v>0</v>
      </c>
      <c r="AV13" s="27">
        <v>0</v>
      </c>
      <c r="AW13" s="27" t="s">
        <v>122</v>
      </c>
      <c r="AX13" s="27">
        <v>0</v>
      </c>
      <c r="AY13" s="27">
        <v>0</v>
      </c>
      <c r="AZ13" s="27" t="s">
        <v>122</v>
      </c>
      <c r="BA13" s="27">
        <v>0</v>
      </c>
      <c r="BB13" s="27">
        <v>0</v>
      </c>
      <c r="BC13" s="27">
        <v>0</v>
      </c>
      <c r="BD13" s="27">
        <v>0</v>
      </c>
      <c r="BE13" s="27">
        <v>0</v>
      </c>
      <c r="BF13" s="27">
        <v>0</v>
      </c>
      <c r="BG13" s="27">
        <v>0</v>
      </c>
      <c r="BH13" s="27">
        <v>1</v>
      </c>
      <c r="BI13" s="27">
        <v>1</v>
      </c>
      <c r="BJ13" s="27" t="s">
        <v>137</v>
      </c>
      <c r="BK13" s="27" t="s">
        <v>126</v>
      </c>
      <c r="BL13" s="27" t="s">
        <v>127</v>
      </c>
      <c r="BM13" s="28"/>
    </row>
    <row r="14" spans="1:65">
      <c r="A14" s="27" t="s">
        <v>108</v>
      </c>
      <c r="B14" s="27" t="s">
        <v>109</v>
      </c>
      <c r="C14" s="27" t="s">
        <v>109</v>
      </c>
      <c r="D14" s="27" t="s">
        <v>194</v>
      </c>
      <c r="E14" s="27"/>
      <c r="F14" s="27" t="s">
        <v>203</v>
      </c>
      <c r="G14" s="27" t="s">
        <v>204</v>
      </c>
      <c r="H14" s="27" t="s">
        <v>197</v>
      </c>
      <c r="I14" s="27" t="s">
        <v>198</v>
      </c>
      <c r="J14" s="27"/>
      <c r="K14" s="27" t="e">
        <f>SUM(#REF!)</f>
        <v>#REF!</v>
      </c>
      <c r="L14" s="27"/>
      <c r="M14" s="27" t="s">
        <v>115</v>
      </c>
      <c r="N14" s="27"/>
      <c r="O14" s="27" t="s">
        <v>205</v>
      </c>
      <c r="P14" s="27">
        <v>18789300088</v>
      </c>
      <c r="Q14" s="27" t="s">
        <v>206</v>
      </c>
      <c r="R14" s="80" t="s">
        <v>207</v>
      </c>
      <c r="S14" s="27" t="s">
        <v>208</v>
      </c>
      <c r="T14" s="27">
        <v>8</v>
      </c>
      <c r="U14" s="27">
        <v>4</v>
      </c>
      <c r="V14" s="27">
        <v>1</v>
      </c>
      <c r="W14" s="27">
        <v>4</v>
      </c>
      <c r="X14" s="27">
        <v>3</v>
      </c>
      <c r="Y14" s="27">
        <v>0</v>
      </c>
      <c r="Z14" s="27">
        <v>3</v>
      </c>
      <c r="AA14" s="27">
        <v>2</v>
      </c>
      <c r="AB14" s="27">
        <v>2</v>
      </c>
      <c r="AC14" s="27">
        <v>0</v>
      </c>
      <c r="AD14" s="27">
        <v>0</v>
      </c>
      <c r="AE14" s="27">
        <v>0</v>
      </c>
      <c r="AF14" s="27">
        <v>0</v>
      </c>
      <c r="AG14" s="27">
        <v>0</v>
      </c>
      <c r="AH14" s="27">
        <v>0</v>
      </c>
      <c r="AI14" s="27">
        <v>0</v>
      </c>
      <c r="AJ14" s="27">
        <v>0</v>
      </c>
      <c r="AK14" s="27" t="s">
        <v>121</v>
      </c>
      <c r="AL14" s="27">
        <v>0</v>
      </c>
      <c r="AM14" s="27">
        <v>0</v>
      </c>
      <c r="AN14" s="27" t="s">
        <v>122</v>
      </c>
      <c r="AO14" s="27">
        <v>0</v>
      </c>
      <c r="AP14" s="27">
        <v>0</v>
      </c>
      <c r="AQ14" s="27" t="s">
        <v>122</v>
      </c>
      <c r="AR14" s="27">
        <v>0</v>
      </c>
      <c r="AS14" s="27">
        <v>0</v>
      </c>
      <c r="AT14" s="27" t="s">
        <v>122</v>
      </c>
      <c r="AU14" s="27">
        <v>0</v>
      </c>
      <c r="AV14" s="27">
        <v>0</v>
      </c>
      <c r="AW14" s="27" t="s">
        <v>122</v>
      </c>
      <c r="AX14" s="27">
        <v>0</v>
      </c>
      <c r="AY14" s="27">
        <v>0</v>
      </c>
      <c r="AZ14" s="27" t="s">
        <v>122</v>
      </c>
      <c r="BA14" s="27">
        <v>0</v>
      </c>
      <c r="BB14" s="27">
        <v>0</v>
      </c>
      <c r="BC14" s="27">
        <v>0</v>
      </c>
      <c r="BD14" s="27">
        <v>0</v>
      </c>
      <c r="BE14" s="27">
        <v>0</v>
      </c>
      <c r="BF14" s="27">
        <v>0</v>
      </c>
      <c r="BG14" s="27">
        <v>0</v>
      </c>
      <c r="BH14" s="27">
        <v>1</v>
      </c>
      <c r="BI14" s="27">
        <v>1</v>
      </c>
      <c r="BJ14" s="27" t="s">
        <v>137</v>
      </c>
      <c r="BK14" s="27" t="s">
        <v>126</v>
      </c>
      <c r="BL14" s="27" t="s">
        <v>127</v>
      </c>
      <c r="BM14" s="28"/>
    </row>
    <row r="15" spans="1:65">
      <c r="A15" s="27" t="s">
        <v>108</v>
      </c>
      <c r="B15" s="27" t="s">
        <v>109</v>
      </c>
      <c r="C15" s="27" t="s">
        <v>109</v>
      </c>
      <c r="D15" s="27" t="s">
        <v>209</v>
      </c>
      <c r="E15" s="27"/>
      <c r="F15" s="27" t="s">
        <v>210</v>
      </c>
      <c r="G15" s="27" t="s">
        <v>211</v>
      </c>
      <c r="H15" s="27" t="s">
        <v>212</v>
      </c>
      <c r="I15" s="27" t="s">
        <v>213</v>
      </c>
      <c r="J15" s="27"/>
      <c r="K15" s="27">
        <f>SUM(T58:AI58)</f>
        <v>44</v>
      </c>
      <c r="L15" s="27"/>
      <c r="M15" s="27" t="s">
        <v>115</v>
      </c>
      <c r="N15" s="27"/>
      <c r="O15" s="27" t="s">
        <v>183</v>
      </c>
      <c r="P15" s="27">
        <v>13876722460</v>
      </c>
      <c r="Q15" s="27" t="s">
        <v>214</v>
      </c>
      <c r="R15" s="80" t="s">
        <v>186</v>
      </c>
      <c r="S15" s="27" t="s">
        <v>187</v>
      </c>
      <c r="T15" s="27">
        <v>22</v>
      </c>
      <c r="U15" s="27">
        <v>5</v>
      </c>
      <c r="V15" s="27">
        <v>1</v>
      </c>
      <c r="W15" s="27">
        <v>8</v>
      </c>
      <c r="X15" s="27">
        <v>12</v>
      </c>
      <c r="Y15" s="27">
        <v>8</v>
      </c>
      <c r="Z15" s="27">
        <v>12</v>
      </c>
      <c r="AA15" s="27">
        <v>3</v>
      </c>
      <c r="AB15" s="27">
        <v>10</v>
      </c>
      <c r="AC15" s="27">
        <v>0</v>
      </c>
      <c r="AD15" s="27">
        <v>0</v>
      </c>
      <c r="AE15" s="27">
        <v>0</v>
      </c>
      <c r="AF15" s="27">
        <v>2</v>
      </c>
      <c r="AG15" s="27">
        <v>0</v>
      </c>
      <c r="AH15" s="27">
        <v>2</v>
      </c>
      <c r="AI15" s="27">
        <v>0</v>
      </c>
      <c r="AJ15" s="27">
        <v>0</v>
      </c>
      <c r="AK15" s="27" t="s">
        <v>121</v>
      </c>
      <c r="AL15" s="27">
        <v>0</v>
      </c>
      <c r="AM15" s="27">
        <v>1</v>
      </c>
      <c r="AN15" s="27" t="s">
        <v>123</v>
      </c>
      <c r="AO15" s="27">
        <v>0</v>
      </c>
      <c r="AP15" s="27">
        <v>1</v>
      </c>
      <c r="AQ15" s="27" t="s">
        <v>124</v>
      </c>
      <c r="AR15" s="27">
        <v>1</v>
      </c>
      <c r="AS15" s="27">
        <v>0</v>
      </c>
      <c r="AT15" s="27" t="s">
        <v>122</v>
      </c>
      <c r="AU15" s="27">
        <v>0</v>
      </c>
      <c r="AV15" s="27">
        <v>0</v>
      </c>
      <c r="AW15" s="27" t="s">
        <v>122</v>
      </c>
      <c r="AX15" s="27">
        <v>0</v>
      </c>
      <c r="AY15" s="27">
        <v>0</v>
      </c>
      <c r="AZ15" s="27" t="s">
        <v>122</v>
      </c>
      <c r="BA15" s="27">
        <v>0</v>
      </c>
      <c r="BB15" s="27">
        <v>0</v>
      </c>
      <c r="BC15" s="27">
        <v>1</v>
      </c>
      <c r="BD15" s="27">
        <v>0</v>
      </c>
      <c r="BE15" s="27">
        <v>1</v>
      </c>
      <c r="BF15" s="27">
        <v>0</v>
      </c>
      <c r="BG15" s="27">
        <v>0</v>
      </c>
      <c r="BH15" s="27">
        <v>5</v>
      </c>
      <c r="BI15" s="27">
        <v>6</v>
      </c>
      <c r="BJ15" s="27" t="s">
        <v>125</v>
      </c>
      <c r="BK15" s="27" t="s">
        <v>126</v>
      </c>
      <c r="BL15" s="27" t="s">
        <v>127</v>
      </c>
      <c r="BM15" s="28"/>
    </row>
    <row r="16" spans="1:65">
      <c r="A16" s="27" t="s">
        <v>108</v>
      </c>
      <c r="B16" s="27" t="s">
        <v>109</v>
      </c>
      <c r="C16" s="27" t="s">
        <v>109</v>
      </c>
      <c r="D16" s="27" t="s">
        <v>209</v>
      </c>
      <c r="E16" s="27"/>
      <c r="F16" s="27" t="s">
        <v>215</v>
      </c>
      <c r="G16" s="27" t="s">
        <v>216</v>
      </c>
      <c r="H16" s="27" t="s">
        <v>212</v>
      </c>
      <c r="I16" s="27" t="s">
        <v>213</v>
      </c>
      <c r="J16" s="27"/>
      <c r="K16" s="27">
        <f>SUM(T59:AI59)</f>
        <v>24</v>
      </c>
      <c r="L16" s="27"/>
      <c r="M16" s="27" t="s">
        <v>115</v>
      </c>
      <c r="N16" s="27"/>
      <c r="O16" s="27" t="s">
        <v>217</v>
      </c>
      <c r="P16" s="27">
        <v>18876012999</v>
      </c>
      <c r="Q16" s="27" t="s">
        <v>218</v>
      </c>
      <c r="R16" s="80" t="s">
        <v>219</v>
      </c>
      <c r="S16" s="27" t="s">
        <v>220</v>
      </c>
      <c r="T16" s="27">
        <v>12</v>
      </c>
      <c r="U16" s="27">
        <v>6</v>
      </c>
      <c r="V16" s="27">
        <v>3</v>
      </c>
      <c r="W16" s="27">
        <v>8</v>
      </c>
      <c r="X16" s="27">
        <v>5</v>
      </c>
      <c r="Y16" s="27">
        <v>0</v>
      </c>
      <c r="Z16" s="27">
        <v>9</v>
      </c>
      <c r="AA16" s="27">
        <v>4</v>
      </c>
      <c r="AB16" s="27">
        <v>5</v>
      </c>
      <c r="AC16" s="27">
        <v>0</v>
      </c>
      <c r="AD16" s="27">
        <v>0</v>
      </c>
      <c r="AE16" s="27">
        <v>0</v>
      </c>
      <c r="AF16" s="27">
        <v>0</v>
      </c>
      <c r="AG16" s="27">
        <v>0</v>
      </c>
      <c r="AH16" s="27">
        <v>0</v>
      </c>
      <c r="AI16" s="27">
        <v>0</v>
      </c>
      <c r="AJ16" s="27">
        <v>0</v>
      </c>
      <c r="AK16" s="27" t="s">
        <v>121</v>
      </c>
      <c r="AL16" s="27">
        <v>0</v>
      </c>
      <c r="AM16" s="27">
        <v>0</v>
      </c>
      <c r="AN16" s="27" t="s">
        <v>122</v>
      </c>
      <c r="AO16" s="27">
        <v>0</v>
      </c>
      <c r="AP16" s="27">
        <v>0</v>
      </c>
      <c r="AQ16" s="27" t="s">
        <v>122</v>
      </c>
      <c r="AR16" s="27">
        <v>0</v>
      </c>
      <c r="AS16" s="27">
        <v>1</v>
      </c>
      <c r="AT16" s="27" t="s">
        <v>123</v>
      </c>
      <c r="AU16" s="27">
        <v>0</v>
      </c>
      <c r="AV16" s="27">
        <v>0</v>
      </c>
      <c r="AW16" s="27" t="s">
        <v>122</v>
      </c>
      <c r="AX16" s="27">
        <v>0</v>
      </c>
      <c r="AY16" s="27">
        <v>1</v>
      </c>
      <c r="AZ16" s="27" t="s">
        <v>124</v>
      </c>
      <c r="BA16" s="27">
        <v>0</v>
      </c>
      <c r="BB16" s="27">
        <v>0</v>
      </c>
      <c r="BC16" s="27">
        <v>0</v>
      </c>
      <c r="BD16" s="27">
        <v>0</v>
      </c>
      <c r="BE16" s="27">
        <v>1</v>
      </c>
      <c r="BF16" s="27">
        <v>0</v>
      </c>
      <c r="BG16" s="27">
        <v>0</v>
      </c>
      <c r="BH16" s="27">
        <v>2</v>
      </c>
      <c r="BI16" s="27">
        <v>4</v>
      </c>
      <c r="BJ16" s="27" t="s">
        <v>125</v>
      </c>
      <c r="BK16" s="27" t="s">
        <v>126</v>
      </c>
      <c r="BL16" s="27" t="s">
        <v>127</v>
      </c>
      <c r="BM16" s="28"/>
    </row>
    <row r="17" spans="1:65">
      <c r="A17" s="27" t="s">
        <v>108</v>
      </c>
      <c r="B17" s="27" t="s">
        <v>109</v>
      </c>
      <c r="C17" s="27" t="s">
        <v>109</v>
      </c>
      <c r="D17" s="27" t="s">
        <v>147</v>
      </c>
      <c r="E17" s="27"/>
      <c r="F17" s="27" t="s">
        <v>221</v>
      </c>
      <c r="G17" s="27" t="s">
        <v>222</v>
      </c>
      <c r="H17" s="27" t="s">
        <v>150</v>
      </c>
      <c r="I17" s="27" t="s">
        <v>173</v>
      </c>
      <c r="J17" s="27"/>
      <c r="K17" s="27">
        <f>SUM(T93:AI93)</f>
        <v>0</v>
      </c>
      <c r="L17" s="27"/>
      <c r="M17" s="27" t="s">
        <v>115</v>
      </c>
      <c r="N17" s="27"/>
      <c r="O17" s="27" t="s">
        <v>174</v>
      </c>
      <c r="P17" s="27">
        <v>13976232566</v>
      </c>
      <c r="Q17" s="27" t="s">
        <v>223</v>
      </c>
      <c r="R17" s="80" t="s">
        <v>176</v>
      </c>
      <c r="S17" s="27" t="s">
        <v>177</v>
      </c>
      <c r="T17" s="27">
        <v>32</v>
      </c>
      <c r="U17" s="27">
        <v>12</v>
      </c>
      <c r="V17" s="27">
        <v>5</v>
      </c>
      <c r="W17" s="27">
        <v>13</v>
      </c>
      <c r="X17" s="27">
        <v>56</v>
      </c>
      <c r="Y17" s="27">
        <v>0</v>
      </c>
      <c r="Z17" s="27">
        <v>12</v>
      </c>
      <c r="AA17" s="27">
        <v>0</v>
      </c>
      <c r="AB17" s="27">
        <v>14</v>
      </c>
      <c r="AC17" s="27">
        <v>0</v>
      </c>
      <c r="AD17" s="27">
        <v>3</v>
      </c>
      <c r="AE17" s="27">
        <v>2</v>
      </c>
      <c r="AF17" s="27">
        <v>13</v>
      </c>
      <c r="AG17" s="27">
        <v>0</v>
      </c>
      <c r="AH17" s="27">
        <v>15</v>
      </c>
      <c r="AI17" s="27">
        <v>5</v>
      </c>
      <c r="AJ17" s="27">
        <v>1</v>
      </c>
      <c r="AK17" s="27" t="s">
        <v>120</v>
      </c>
      <c r="AL17" s="27">
        <v>1</v>
      </c>
      <c r="AM17" s="27">
        <v>1</v>
      </c>
      <c r="AN17" s="27" t="s">
        <v>123</v>
      </c>
      <c r="AO17" s="27">
        <v>1</v>
      </c>
      <c r="AP17" s="27">
        <v>0</v>
      </c>
      <c r="AQ17" s="27" t="s">
        <v>122</v>
      </c>
      <c r="AR17" s="27">
        <v>0</v>
      </c>
      <c r="AS17" s="27">
        <v>1</v>
      </c>
      <c r="AT17" s="27" t="s">
        <v>124</v>
      </c>
      <c r="AU17" s="27">
        <v>0</v>
      </c>
      <c r="AV17" s="27">
        <v>0</v>
      </c>
      <c r="AW17" s="27" t="s">
        <v>122</v>
      </c>
      <c r="AX17" s="27">
        <v>0</v>
      </c>
      <c r="AY17" s="27">
        <v>1</v>
      </c>
      <c r="AZ17" s="27" t="s">
        <v>121</v>
      </c>
      <c r="BA17" s="27">
        <v>0</v>
      </c>
      <c r="BB17" s="27">
        <v>0</v>
      </c>
      <c r="BC17" s="27">
        <v>1</v>
      </c>
      <c r="BD17" s="27">
        <v>0</v>
      </c>
      <c r="BE17" s="27">
        <v>1</v>
      </c>
      <c r="BF17" s="27">
        <v>0</v>
      </c>
      <c r="BG17" s="27">
        <v>1</v>
      </c>
      <c r="BH17" s="27">
        <v>6</v>
      </c>
      <c r="BI17" s="27">
        <v>7</v>
      </c>
      <c r="BJ17" s="27" t="s">
        <v>125</v>
      </c>
      <c r="BK17" s="27" t="s">
        <v>126</v>
      </c>
      <c r="BL17" s="27" t="s">
        <v>127</v>
      </c>
      <c r="BM17" s="28"/>
    </row>
    <row r="18" spans="1:65">
      <c r="A18" s="27" t="s">
        <v>108</v>
      </c>
      <c r="B18" s="27" t="s">
        <v>109</v>
      </c>
      <c r="C18" s="27" t="s">
        <v>109</v>
      </c>
      <c r="D18" s="27" t="s">
        <v>147</v>
      </c>
      <c r="E18" s="27"/>
      <c r="F18" s="27" t="s">
        <v>224</v>
      </c>
      <c r="G18" s="27" t="s">
        <v>225</v>
      </c>
      <c r="H18" s="27" t="s">
        <v>150</v>
      </c>
      <c r="I18" s="27" t="s">
        <v>151</v>
      </c>
      <c r="J18" s="27"/>
      <c r="K18" s="27">
        <f>SUM(T101:AI101)</f>
        <v>0</v>
      </c>
      <c r="L18" s="27"/>
      <c r="M18" s="27" t="s">
        <v>115</v>
      </c>
      <c r="N18" s="27"/>
      <c r="O18" s="27" t="s">
        <v>226</v>
      </c>
      <c r="P18" s="27">
        <v>15595604111</v>
      </c>
      <c r="Q18" s="27" t="s">
        <v>227</v>
      </c>
      <c r="R18" s="80" t="s">
        <v>228</v>
      </c>
      <c r="S18" s="27" t="s">
        <v>229</v>
      </c>
      <c r="T18" s="27">
        <v>8</v>
      </c>
      <c r="U18" s="27">
        <v>3</v>
      </c>
      <c r="V18" s="27">
        <v>2</v>
      </c>
      <c r="W18" s="27">
        <v>4</v>
      </c>
      <c r="X18" s="27">
        <v>1</v>
      </c>
      <c r="Y18" s="27">
        <v>0</v>
      </c>
      <c r="Z18" s="27">
        <v>4</v>
      </c>
      <c r="AA18" s="27">
        <v>0</v>
      </c>
      <c r="AB18" s="27">
        <v>2</v>
      </c>
      <c r="AC18" s="27">
        <v>0</v>
      </c>
      <c r="AD18" s="27">
        <v>0</v>
      </c>
      <c r="AE18" s="27">
        <v>0</v>
      </c>
      <c r="AF18" s="27">
        <v>0</v>
      </c>
      <c r="AG18" s="27">
        <v>0</v>
      </c>
      <c r="AH18" s="27">
        <v>0</v>
      </c>
      <c r="AI18" s="27">
        <v>0</v>
      </c>
      <c r="AJ18" s="27">
        <v>0</v>
      </c>
      <c r="AK18" s="27" t="s">
        <v>121</v>
      </c>
      <c r="AL18" s="27">
        <v>0</v>
      </c>
      <c r="AM18" s="27">
        <v>0</v>
      </c>
      <c r="AN18" s="27" t="s">
        <v>122</v>
      </c>
      <c r="AO18" s="27">
        <v>0</v>
      </c>
      <c r="AP18" s="27">
        <v>0</v>
      </c>
      <c r="AQ18" s="27" t="s">
        <v>122</v>
      </c>
      <c r="AR18" s="27">
        <v>0</v>
      </c>
      <c r="AS18" s="27">
        <v>0</v>
      </c>
      <c r="AT18" s="27" t="s">
        <v>122</v>
      </c>
      <c r="AU18" s="27">
        <v>0</v>
      </c>
      <c r="AV18" s="27">
        <v>0</v>
      </c>
      <c r="AW18" s="27" t="s">
        <v>122</v>
      </c>
      <c r="AX18" s="27">
        <v>0</v>
      </c>
      <c r="AY18" s="27">
        <v>0</v>
      </c>
      <c r="AZ18" s="27" t="s">
        <v>122</v>
      </c>
      <c r="BA18" s="27">
        <v>0</v>
      </c>
      <c r="BB18" s="27">
        <v>0</v>
      </c>
      <c r="BC18" s="27">
        <v>0</v>
      </c>
      <c r="BD18" s="27">
        <v>0</v>
      </c>
      <c r="BE18" s="27">
        <v>0</v>
      </c>
      <c r="BF18" s="27">
        <v>0</v>
      </c>
      <c r="BG18" s="27">
        <v>0</v>
      </c>
      <c r="BH18" s="27">
        <v>1</v>
      </c>
      <c r="BI18" s="27">
        <v>1</v>
      </c>
      <c r="BJ18" s="27" t="s">
        <v>137</v>
      </c>
      <c r="BK18" s="27" t="s">
        <v>126</v>
      </c>
      <c r="BL18" s="27" t="s">
        <v>127</v>
      </c>
      <c r="BM18" s="28"/>
    </row>
    <row r="19" spans="1:65">
      <c r="A19" s="27" t="s">
        <v>108</v>
      </c>
      <c r="B19" s="27" t="s">
        <v>109</v>
      </c>
      <c r="C19" s="27" t="s">
        <v>109</v>
      </c>
      <c r="D19" s="27" t="s">
        <v>209</v>
      </c>
      <c r="E19" s="27"/>
      <c r="F19" s="27" t="s">
        <v>230</v>
      </c>
      <c r="G19" s="27" t="s">
        <v>231</v>
      </c>
      <c r="H19" s="27" t="s">
        <v>212</v>
      </c>
      <c r="I19" s="27" t="s">
        <v>213</v>
      </c>
      <c r="J19" s="27"/>
      <c r="K19" s="27">
        <f>SUM(T103:AI103)</f>
        <v>0</v>
      </c>
      <c r="L19" s="27"/>
      <c r="M19" s="27" t="s">
        <v>115</v>
      </c>
      <c r="N19" s="27"/>
      <c r="O19" s="27" t="s">
        <v>232</v>
      </c>
      <c r="P19" s="27">
        <v>13976157198</v>
      </c>
      <c r="Q19" s="27" t="s">
        <v>233</v>
      </c>
      <c r="R19" s="80" t="s">
        <v>234</v>
      </c>
      <c r="S19" s="27" t="s">
        <v>235</v>
      </c>
      <c r="T19" s="27">
        <v>35</v>
      </c>
      <c r="U19" s="27">
        <v>21</v>
      </c>
      <c r="V19" s="27">
        <v>8</v>
      </c>
      <c r="W19" s="27">
        <v>15</v>
      </c>
      <c r="X19" s="27">
        <v>36</v>
      </c>
      <c r="Y19" s="27">
        <v>0</v>
      </c>
      <c r="Z19" s="27">
        <v>20</v>
      </c>
      <c r="AA19" s="27">
        <v>0</v>
      </c>
      <c r="AB19" s="27">
        <v>12</v>
      </c>
      <c r="AC19" s="27">
        <v>0</v>
      </c>
      <c r="AD19" s="27">
        <v>0</v>
      </c>
      <c r="AE19" s="27">
        <v>1</v>
      </c>
      <c r="AF19" s="27">
        <v>8</v>
      </c>
      <c r="AG19" s="27">
        <v>0</v>
      </c>
      <c r="AH19" s="27">
        <v>9</v>
      </c>
      <c r="AI19" s="27">
        <v>4</v>
      </c>
      <c r="AJ19" s="27">
        <v>0</v>
      </c>
      <c r="AK19" s="27" t="s">
        <v>121</v>
      </c>
      <c r="AL19" s="27">
        <v>0</v>
      </c>
      <c r="AM19" s="27">
        <v>1</v>
      </c>
      <c r="AN19" s="27" t="s">
        <v>123</v>
      </c>
      <c r="AO19" s="27">
        <v>0</v>
      </c>
      <c r="AP19" s="27">
        <v>0</v>
      </c>
      <c r="AQ19" s="27" t="s">
        <v>122</v>
      </c>
      <c r="AR19" s="27">
        <v>0</v>
      </c>
      <c r="AS19" s="27">
        <v>1</v>
      </c>
      <c r="AT19" s="27" t="s">
        <v>124</v>
      </c>
      <c r="AU19" s="27">
        <v>0</v>
      </c>
      <c r="AV19" s="27">
        <v>0</v>
      </c>
      <c r="AW19" s="27" t="s">
        <v>122</v>
      </c>
      <c r="AX19" s="27">
        <v>0</v>
      </c>
      <c r="AY19" s="27">
        <v>1</v>
      </c>
      <c r="AZ19" s="27" t="s">
        <v>120</v>
      </c>
      <c r="BA19" s="27">
        <v>0</v>
      </c>
      <c r="BB19" s="27">
        <v>0</v>
      </c>
      <c r="BC19" s="27">
        <v>1</v>
      </c>
      <c r="BD19" s="27">
        <v>0</v>
      </c>
      <c r="BE19" s="27">
        <v>1</v>
      </c>
      <c r="BF19" s="27">
        <v>0</v>
      </c>
      <c r="BG19" s="27">
        <v>1</v>
      </c>
      <c r="BH19" s="27">
        <v>5</v>
      </c>
      <c r="BI19" s="27">
        <v>7</v>
      </c>
      <c r="BJ19" s="27" t="s">
        <v>125</v>
      </c>
      <c r="BK19" s="27" t="s">
        <v>126</v>
      </c>
      <c r="BL19" s="27" t="s">
        <v>127</v>
      </c>
      <c r="BM19" s="28"/>
    </row>
    <row r="20" spans="1:65">
      <c r="A20" s="27" t="s">
        <v>108</v>
      </c>
      <c r="B20" s="27" t="s">
        <v>109</v>
      </c>
      <c r="C20" s="27" t="s">
        <v>109</v>
      </c>
      <c r="D20" s="27" t="s">
        <v>209</v>
      </c>
      <c r="E20" s="27"/>
      <c r="F20" s="27" t="s">
        <v>236</v>
      </c>
      <c r="G20" s="27" t="s">
        <v>237</v>
      </c>
      <c r="H20" s="27" t="s">
        <v>212</v>
      </c>
      <c r="I20" s="27" t="s">
        <v>238</v>
      </c>
      <c r="J20" s="27"/>
      <c r="K20" s="27">
        <f>SUM(T123:AI123)</f>
        <v>0</v>
      </c>
      <c r="L20" s="27"/>
      <c r="M20" s="27" t="s">
        <v>115</v>
      </c>
      <c r="N20" s="27"/>
      <c r="O20" s="27" t="s">
        <v>239</v>
      </c>
      <c r="P20" s="27">
        <v>13322025562</v>
      </c>
      <c r="Q20" s="27" t="s">
        <v>240</v>
      </c>
      <c r="R20" s="80" t="s">
        <v>241</v>
      </c>
      <c r="S20" s="27" t="s">
        <v>242</v>
      </c>
      <c r="T20" s="27">
        <v>12</v>
      </c>
      <c r="U20" s="27">
        <v>11</v>
      </c>
      <c r="V20" s="27">
        <v>6</v>
      </c>
      <c r="W20" s="27">
        <v>6</v>
      </c>
      <c r="X20" s="27">
        <v>2</v>
      </c>
      <c r="Y20" s="27">
        <v>25</v>
      </c>
      <c r="Z20" s="27">
        <v>5</v>
      </c>
      <c r="AA20" s="27">
        <v>2</v>
      </c>
      <c r="AB20" s="27">
        <v>6</v>
      </c>
      <c r="AC20" s="27">
        <v>0</v>
      </c>
      <c r="AD20" s="27">
        <v>0</v>
      </c>
      <c r="AE20" s="27">
        <v>0</v>
      </c>
      <c r="AF20" s="27">
        <v>0</v>
      </c>
      <c r="AG20" s="27">
        <v>3</v>
      </c>
      <c r="AH20" s="27">
        <v>8</v>
      </c>
      <c r="AI20" s="27">
        <v>4</v>
      </c>
      <c r="AJ20" s="27">
        <v>0</v>
      </c>
      <c r="AK20" s="27" t="s">
        <v>121</v>
      </c>
      <c r="AL20" s="27">
        <v>0</v>
      </c>
      <c r="AM20" s="27">
        <v>0</v>
      </c>
      <c r="AN20" s="27" t="s">
        <v>122</v>
      </c>
      <c r="AO20" s="27">
        <v>0</v>
      </c>
      <c r="AP20" s="27">
        <v>1</v>
      </c>
      <c r="AQ20" s="27" t="s">
        <v>123</v>
      </c>
      <c r="AR20" s="27">
        <v>1</v>
      </c>
      <c r="AS20" s="27">
        <v>0</v>
      </c>
      <c r="AT20" s="27" t="s">
        <v>122</v>
      </c>
      <c r="AU20" s="27">
        <v>0</v>
      </c>
      <c r="AV20" s="27">
        <v>0</v>
      </c>
      <c r="AW20" s="27" t="s">
        <v>122</v>
      </c>
      <c r="AX20" s="27">
        <v>0</v>
      </c>
      <c r="AY20" s="27">
        <v>0</v>
      </c>
      <c r="AZ20" s="27" t="s">
        <v>122</v>
      </c>
      <c r="BA20" s="27">
        <v>0</v>
      </c>
      <c r="BB20" s="27">
        <v>0</v>
      </c>
      <c r="BC20" s="27">
        <v>0</v>
      </c>
      <c r="BD20" s="27">
        <v>1</v>
      </c>
      <c r="BE20" s="27">
        <v>0</v>
      </c>
      <c r="BF20" s="27">
        <v>0</v>
      </c>
      <c r="BG20" s="27">
        <v>0</v>
      </c>
      <c r="BH20" s="27">
        <v>4</v>
      </c>
      <c r="BI20" s="27">
        <v>6</v>
      </c>
      <c r="BJ20" s="27" t="s">
        <v>125</v>
      </c>
      <c r="BK20" s="27" t="s">
        <v>126</v>
      </c>
      <c r="BL20" s="27" t="s">
        <v>127</v>
      </c>
    </row>
    <row r="21" spans="1:65">
      <c r="A21" s="27" t="s">
        <v>108</v>
      </c>
      <c r="B21" s="27" t="s">
        <v>109</v>
      </c>
      <c r="C21" s="27" t="s">
        <v>109</v>
      </c>
      <c r="D21" s="27" t="s">
        <v>209</v>
      </c>
      <c r="E21" s="27"/>
      <c r="F21" s="27" t="s">
        <v>243</v>
      </c>
      <c r="G21" s="27" t="s">
        <v>244</v>
      </c>
      <c r="H21" s="27" t="s">
        <v>212</v>
      </c>
      <c r="I21" s="27" t="s">
        <v>238</v>
      </c>
      <c r="J21" s="27"/>
      <c r="K21" s="27">
        <f>SUM(T140:AI140)</f>
        <v>0</v>
      </c>
      <c r="L21" s="27"/>
      <c r="M21" s="27" t="s">
        <v>115</v>
      </c>
      <c r="N21" s="27"/>
      <c r="O21" s="27" t="s">
        <v>245</v>
      </c>
      <c r="P21" s="27">
        <v>18689526809</v>
      </c>
      <c r="Q21" s="27" t="s">
        <v>246</v>
      </c>
      <c r="R21" s="80" t="s">
        <v>247</v>
      </c>
      <c r="S21" s="27" t="s">
        <v>248</v>
      </c>
      <c r="T21" s="27">
        <v>14</v>
      </c>
      <c r="U21" s="27">
        <v>11</v>
      </c>
      <c r="V21" s="27">
        <v>5</v>
      </c>
      <c r="W21" s="27">
        <v>14</v>
      </c>
      <c r="X21" s="27">
        <v>12</v>
      </c>
      <c r="Y21" s="27">
        <v>6</v>
      </c>
      <c r="Z21" s="27">
        <v>6</v>
      </c>
      <c r="AA21" s="27">
        <v>7</v>
      </c>
      <c r="AB21" s="27">
        <v>9</v>
      </c>
      <c r="AC21" s="27">
        <v>0</v>
      </c>
      <c r="AD21" s="27">
        <v>0</v>
      </c>
      <c r="AE21" s="27">
        <v>0</v>
      </c>
      <c r="AF21" s="27">
        <v>3</v>
      </c>
      <c r="AG21" s="27">
        <v>0</v>
      </c>
      <c r="AH21" s="27">
        <v>3</v>
      </c>
      <c r="AI21" s="27">
        <v>5</v>
      </c>
      <c r="AJ21" s="27">
        <v>0</v>
      </c>
      <c r="AK21" s="27" t="s">
        <v>121</v>
      </c>
      <c r="AL21" s="27">
        <v>0</v>
      </c>
      <c r="AM21" s="27">
        <v>0</v>
      </c>
      <c r="AN21" s="27" t="s">
        <v>122</v>
      </c>
      <c r="AO21" s="27">
        <v>0</v>
      </c>
      <c r="AP21" s="27">
        <v>0</v>
      </c>
      <c r="AQ21" s="27" t="s">
        <v>122</v>
      </c>
      <c r="AR21" s="27">
        <v>0</v>
      </c>
      <c r="AS21" s="27">
        <v>0</v>
      </c>
      <c r="AT21" s="27" t="s">
        <v>122</v>
      </c>
      <c r="AU21" s="27">
        <v>0</v>
      </c>
      <c r="AV21" s="27">
        <v>0</v>
      </c>
      <c r="AW21" s="27" t="s">
        <v>122</v>
      </c>
      <c r="AX21" s="27">
        <v>0</v>
      </c>
      <c r="AY21" s="27">
        <v>0</v>
      </c>
      <c r="AZ21" s="27" t="s">
        <v>122</v>
      </c>
      <c r="BA21" s="27">
        <v>0</v>
      </c>
      <c r="BB21" s="27">
        <v>0</v>
      </c>
      <c r="BC21" s="27">
        <v>0</v>
      </c>
      <c r="BD21" s="27">
        <v>0</v>
      </c>
      <c r="BE21" s="27">
        <v>0</v>
      </c>
      <c r="BF21" s="27">
        <v>0</v>
      </c>
      <c r="BG21" s="27">
        <v>0</v>
      </c>
      <c r="BH21" s="27">
        <v>3</v>
      </c>
      <c r="BI21" s="27">
        <v>4</v>
      </c>
      <c r="BJ21" s="27" t="s">
        <v>125</v>
      </c>
      <c r="BK21" s="27" t="s">
        <v>126</v>
      </c>
      <c r="BL21" s="27" t="s">
        <v>127</v>
      </c>
    </row>
    <row r="22" spans="1:65">
      <c r="A22" s="27" t="s">
        <v>108</v>
      </c>
      <c r="B22" s="27" t="s">
        <v>109</v>
      </c>
      <c r="C22" s="27" t="s">
        <v>109</v>
      </c>
      <c r="D22" s="27" t="s">
        <v>209</v>
      </c>
      <c r="E22" s="27"/>
      <c r="F22" s="27" t="s">
        <v>249</v>
      </c>
      <c r="G22" s="27" t="s">
        <v>250</v>
      </c>
      <c r="H22" s="27" t="s">
        <v>212</v>
      </c>
      <c r="I22" s="27" t="s">
        <v>238</v>
      </c>
      <c r="J22" s="27"/>
      <c r="K22" s="27">
        <f>SUM(T175:AI175)</f>
        <v>0</v>
      </c>
      <c r="L22" s="27"/>
      <c r="M22" s="27" t="s">
        <v>115</v>
      </c>
      <c r="N22" s="27"/>
      <c r="O22" s="27" t="s">
        <v>251</v>
      </c>
      <c r="P22" s="27">
        <v>13687545111</v>
      </c>
      <c r="Q22" s="27" t="s">
        <v>252</v>
      </c>
      <c r="R22" s="80" t="s">
        <v>253</v>
      </c>
      <c r="S22" s="27" t="s">
        <v>254</v>
      </c>
      <c r="T22" s="27">
        <v>15</v>
      </c>
      <c r="U22" s="27">
        <v>13</v>
      </c>
      <c r="V22" s="27">
        <v>6</v>
      </c>
      <c r="W22" s="27">
        <v>18</v>
      </c>
      <c r="X22" s="27">
        <v>8</v>
      </c>
      <c r="Y22" s="27">
        <v>0</v>
      </c>
      <c r="Z22" s="27">
        <v>12</v>
      </c>
      <c r="AA22" s="27">
        <v>3</v>
      </c>
      <c r="AB22" s="27">
        <v>14</v>
      </c>
      <c r="AC22" s="27">
        <v>1</v>
      </c>
      <c r="AD22" s="27">
        <v>0</v>
      </c>
      <c r="AE22" s="27">
        <v>6</v>
      </c>
      <c r="AF22" s="27">
        <v>0</v>
      </c>
      <c r="AG22" s="27">
        <v>1</v>
      </c>
      <c r="AH22" s="27">
        <v>6</v>
      </c>
      <c r="AI22" s="27">
        <v>4</v>
      </c>
      <c r="AJ22" s="27">
        <v>1</v>
      </c>
      <c r="AK22" s="27" t="s">
        <v>123</v>
      </c>
      <c r="AL22" s="27">
        <v>1</v>
      </c>
      <c r="AM22" s="27">
        <v>0</v>
      </c>
      <c r="AN22" s="27" t="s">
        <v>122</v>
      </c>
      <c r="AO22" s="27">
        <v>0</v>
      </c>
      <c r="AP22" s="27">
        <v>0</v>
      </c>
      <c r="AQ22" s="27" t="s">
        <v>122</v>
      </c>
      <c r="AR22" s="27">
        <v>0</v>
      </c>
      <c r="AS22" s="27">
        <v>0</v>
      </c>
      <c r="AT22" s="27" t="s">
        <v>122</v>
      </c>
      <c r="AU22" s="27">
        <v>0</v>
      </c>
      <c r="AV22" s="27">
        <v>0</v>
      </c>
      <c r="AW22" s="27" t="s">
        <v>122</v>
      </c>
      <c r="AX22" s="27">
        <v>0</v>
      </c>
      <c r="AY22" s="27">
        <v>1</v>
      </c>
      <c r="AZ22" s="27" t="s">
        <v>124</v>
      </c>
      <c r="BA22" s="27">
        <v>0</v>
      </c>
      <c r="BB22" s="27">
        <v>0</v>
      </c>
      <c r="BC22" s="27">
        <v>0</v>
      </c>
      <c r="BD22" s="27">
        <v>0</v>
      </c>
      <c r="BE22" s="27">
        <v>0</v>
      </c>
      <c r="BF22" s="27">
        <v>0</v>
      </c>
      <c r="BG22" s="27">
        <v>0</v>
      </c>
      <c r="BH22" s="27">
        <v>4</v>
      </c>
      <c r="BI22" s="27">
        <v>5</v>
      </c>
      <c r="BJ22" s="27" t="s">
        <v>125</v>
      </c>
      <c r="BK22" s="27" t="s">
        <v>126</v>
      </c>
      <c r="BL22" s="27" t="s">
        <v>127</v>
      </c>
    </row>
    <row r="23" spans="1:65">
      <c r="A23" s="27" t="s">
        <v>108</v>
      </c>
      <c r="B23" s="27" t="s">
        <v>109</v>
      </c>
      <c r="C23" s="27" t="s">
        <v>109</v>
      </c>
      <c r="D23" s="27" t="s">
        <v>147</v>
      </c>
      <c r="E23" s="27"/>
      <c r="F23" s="27" t="s">
        <v>255</v>
      </c>
      <c r="G23" s="27" t="s">
        <v>256</v>
      </c>
      <c r="H23" s="27" t="s">
        <v>150</v>
      </c>
      <c r="I23" s="27" t="s">
        <v>151</v>
      </c>
      <c r="J23" s="27"/>
      <c r="K23" s="27">
        <f>SUM(T277:AI277)</f>
        <v>0</v>
      </c>
      <c r="L23" s="27"/>
      <c r="M23" s="27" t="s">
        <v>115</v>
      </c>
      <c r="N23" s="27"/>
      <c r="O23" s="27" t="s">
        <v>183</v>
      </c>
      <c r="P23" s="27">
        <v>13876722460</v>
      </c>
      <c r="Q23" s="27" t="s">
        <v>257</v>
      </c>
      <c r="R23" s="80" t="s">
        <v>186</v>
      </c>
      <c r="S23" s="27" t="s">
        <v>187</v>
      </c>
      <c r="T23" s="27">
        <v>22</v>
      </c>
      <c r="U23" s="27">
        <v>12</v>
      </c>
      <c r="V23" s="27">
        <v>5</v>
      </c>
      <c r="W23" s="27">
        <v>15</v>
      </c>
      <c r="X23" s="27">
        <v>19</v>
      </c>
      <c r="Y23" s="27">
        <v>11</v>
      </c>
      <c r="Z23" s="27">
        <v>12</v>
      </c>
      <c r="AA23" s="27">
        <v>4</v>
      </c>
      <c r="AB23" s="27">
        <v>9</v>
      </c>
      <c r="AC23" s="27">
        <v>0</v>
      </c>
      <c r="AD23" s="27">
        <v>0</v>
      </c>
      <c r="AE23" s="27">
        <v>0</v>
      </c>
      <c r="AF23" s="27">
        <v>2</v>
      </c>
      <c r="AG23" s="27">
        <v>0</v>
      </c>
      <c r="AH23" s="27">
        <v>2</v>
      </c>
      <c r="AI23" s="27">
        <v>3</v>
      </c>
      <c r="AJ23" s="27">
        <v>0</v>
      </c>
      <c r="AK23" s="27" t="s">
        <v>121</v>
      </c>
      <c r="AL23" s="27">
        <v>0</v>
      </c>
      <c r="AM23" s="27">
        <v>1</v>
      </c>
      <c r="AN23" s="27" t="s">
        <v>123</v>
      </c>
      <c r="AO23" s="27">
        <v>0</v>
      </c>
      <c r="AP23" s="27">
        <v>0</v>
      </c>
      <c r="AQ23" s="27" t="s">
        <v>122</v>
      </c>
      <c r="AR23" s="27">
        <v>0</v>
      </c>
      <c r="AS23" s="27">
        <v>1</v>
      </c>
      <c r="AT23" s="27" t="s">
        <v>124</v>
      </c>
      <c r="AU23" s="27">
        <v>0</v>
      </c>
      <c r="AV23" s="27">
        <v>0</v>
      </c>
      <c r="AW23" s="27" t="s">
        <v>122</v>
      </c>
      <c r="AX23" s="27">
        <v>0</v>
      </c>
      <c r="AY23" s="27">
        <v>0</v>
      </c>
      <c r="AZ23" s="27" t="s">
        <v>122</v>
      </c>
      <c r="BA23" s="27">
        <v>0</v>
      </c>
      <c r="BB23" s="27">
        <v>0</v>
      </c>
      <c r="BC23" s="27">
        <v>0</v>
      </c>
      <c r="BD23" s="27">
        <v>0</v>
      </c>
      <c r="BE23" s="27">
        <v>1</v>
      </c>
      <c r="BF23" s="27">
        <v>0</v>
      </c>
      <c r="BG23" s="27">
        <v>0</v>
      </c>
      <c r="BH23" s="27">
        <v>4</v>
      </c>
      <c r="BI23" s="27">
        <v>5</v>
      </c>
      <c r="BJ23" s="27" t="s">
        <v>125</v>
      </c>
      <c r="BK23" s="27" t="s">
        <v>126</v>
      </c>
      <c r="BL23" s="27" t="s">
        <v>127</v>
      </c>
    </row>
    <row r="24" spans="1:65">
      <c r="A24" s="27" t="s">
        <v>108</v>
      </c>
      <c r="B24" s="27" t="s">
        <v>109</v>
      </c>
      <c r="C24" s="27" t="s">
        <v>109</v>
      </c>
      <c r="D24" s="27" t="s">
        <v>147</v>
      </c>
      <c r="E24" s="27"/>
      <c r="F24" s="27" t="s">
        <v>258</v>
      </c>
      <c r="G24" s="27" t="s">
        <v>259</v>
      </c>
      <c r="H24" s="27" t="s">
        <v>150</v>
      </c>
      <c r="I24" s="27" t="s">
        <v>151</v>
      </c>
      <c r="J24" s="27"/>
      <c r="K24" s="27">
        <f>SUM(T286:AI286)</f>
        <v>0</v>
      </c>
      <c r="L24" s="27"/>
      <c r="M24" s="27" t="s">
        <v>115</v>
      </c>
      <c r="N24" s="27"/>
      <c r="O24" s="27" t="s">
        <v>260</v>
      </c>
      <c r="P24" s="27">
        <v>18689721388</v>
      </c>
      <c r="Q24" s="27" t="s">
        <v>261</v>
      </c>
      <c r="R24" s="80" t="s">
        <v>262</v>
      </c>
      <c r="S24" s="27" t="s">
        <v>263</v>
      </c>
      <c r="T24" s="27">
        <v>7</v>
      </c>
      <c r="U24" s="27">
        <v>2</v>
      </c>
      <c r="V24" s="27">
        <v>1</v>
      </c>
      <c r="W24" s="27">
        <v>4</v>
      </c>
      <c r="X24" s="27">
        <v>5</v>
      </c>
      <c r="Y24" s="27">
        <v>2</v>
      </c>
      <c r="Z24" s="27">
        <v>7</v>
      </c>
      <c r="AA24" s="27">
        <v>2</v>
      </c>
      <c r="AB24" s="27">
        <v>4</v>
      </c>
      <c r="AC24" s="27">
        <v>0</v>
      </c>
      <c r="AD24" s="27">
        <v>0</v>
      </c>
      <c r="AE24" s="27">
        <v>0</v>
      </c>
      <c r="AF24" s="27">
        <v>0</v>
      </c>
      <c r="AG24" s="27">
        <v>0</v>
      </c>
      <c r="AH24" s="27">
        <v>0</v>
      </c>
      <c r="AI24" s="27">
        <v>0</v>
      </c>
      <c r="AJ24" s="27">
        <v>0</v>
      </c>
      <c r="AK24" s="27" t="s">
        <v>121</v>
      </c>
      <c r="AL24" s="27">
        <v>0</v>
      </c>
      <c r="AM24" s="27">
        <v>0</v>
      </c>
      <c r="AN24" s="27" t="s">
        <v>122</v>
      </c>
      <c r="AO24" s="27">
        <v>0</v>
      </c>
      <c r="AP24" s="27">
        <v>0</v>
      </c>
      <c r="AQ24" s="27" t="s">
        <v>122</v>
      </c>
      <c r="AR24" s="27">
        <v>0</v>
      </c>
      <c r="AS24" s="27">
        <v>0</v>
      </c>
      <c r="AT24" s="27" t="s">
        <v>122</v>
      </c>
      <c r="AU24" s="27">
        <v>0</v>
      </c>
      <c r="AV24" s="27">
        <v>0</v>
      </c>
      <c r="AW24" s="27" t="s">
        <v>122</v>
      </c>
      <c r="AX24" s="27">
        <v>0</v>
      </c>
      <c r="AY24" s="27">
        <v>0</v>
      </c>
      <c r="AZ24" s="27" t="s">
        <v>122</v>
      </c>
      <c r="BA24" s="27">
        <v>0</v>
      </c>
      <c r="BB24" s="27">
        <v>0</v>
      </c>
      <c r="BC24" s="27">
        <v>0</v>
      </c>
      <c r="BD24" s="27">
        <v>0</v>
      </c>
      <c r="BE24" s="27">
        <v>0</v>
      </c>
      <c r="BF24" s="27">
        <v>0</v>
      </c>
      <c r="BG24" s="27">
        <v>0</v>
      </c>
      <c r="BH24" s="27">
        <v>2</v>
      </c>
      <c r="BI24" s="27">
        <v>2</v>
      </c>
      <c r="BJ24" s="27" t="s">
        <v>137</v>
      </c>
      <c r="BK24" s="27" t="s">
        <v>126</v>
      </c>
      <c r="BL24" s="27" t="s">
        <v>127</v>
      </c>
    </row>
    <row r="25" spans="1:65">
      <c r="A25" s="27" t="s">
        <v>108</v>
      </c>
      <c r="B25" s="27" t="s">
        <v>109</v>
      </c>
      <c r="C25" s="27" t="s">
        <v>109</v>
      </c>
      <c r="D25" s="27" t="s">
        <v>209</v>
      </c>
      <c r="E25" s="27"/>
      <c r="F25" s="27" t="s">
        <v>264</v>
      </c>
      <c r="G25" s="27" t="s">
        <v>265</v>
      </c>
      <c r="H25" s="27" t="s">
        <v>212</v>
      </c>
      <c r="I25" s="27" t="s">
        <v>213</v>
      </c>
      <c r="J25" s="27"/>
      <c r="K25" s="27">
        <f>SUM(T291:AI291)</f>
        <v>0</v>
      </c>
      <c r="L25" s="27"/>
      <c r="M25" s="27" t="s">
        <v>115</v>
      </c>
      <c r="N25" s="27"/>
      <c r="O25" s="27" t="s">
        <v>266</v>
      </c>
      <c r="P25" s="27">
        <v>17733178337</v>
      </c>
      <c r="Q25" s="27" t="s">
        <v>267</v>
      </c>
      <c r="R25" s="80" t="s">
        <v>268</v>
      </c>
      <c r="S25" s="27" t="s">
        <v>269</v>
      </c>
      <c r="T25" s="27">
        <v>20</v>
      </c>
      <c r="U25" s="27">
        <v>12</v>
      </c>
      <c r="V25" s="27">
        <v>5</v>
      </c>
      <c r="W25" s="27">
        <v>16</v>
      </c>
      <c r="X25" s="27">
        <v>26</v>
      </c>
      <c r="Y25" s="27">
        <v>3</v>
      </c>
      <c r="Z25" s="27">
        <v>11</v>
      </c>
      <c r="AA25" s="27">
        <v>3</v>
      </c>
      <c r="AB25" s="27">
        <v>13</v>
      </c>
      <c r="AC25" s="27">
        <v>0</v>
      </c>
      <c r="AD25" s="27">
        <v>1</v>
      </c>
      <c r="AE25" s="27">
        <v>0</v>
      </c>
      <c r="AF25" s="27">
        <v>3</v>
      </c>
      <c r="AG25" s="27">
        <v>1</v>
      </c>
      <c r="AH25" s="27">
        <v>3</v>
      </c>
      <c r="AI25" s="27">
        <v>2</v>
      </c>
      <c r="AJ25" s="27">
        <v>0</v>
      </c>
      <c r="AK25" s="27" t="s">
        <v>121</v>
      </c>
      <c r="AL25" s="27">
        <v>0</v>
      </c>
      <c r="AM25" s="27">
        <v>1</v>
      </c>
      <c r="AN25" s="27" t="s">
        <v>123</v>
      </c>
      <c r="AO25" s="27">
        <v>1</v>
      </c>
      <c r="AP25" s="27">
        <v>0</v>
      </c>
      <c r="AQ25" s="27" t="s">
        <v>122</v>
      </c>
      <c r="AR25" s="27">
        <v>0</v>
      </c>
      <c r="AS25" s="27">
        <v>1</v>
      </c>
      <c r="AT25" s="27" t="s">
        <v>124</v>
      </c>
      <c r="AU25" s="27">
        <v>0</v>
      </c>
      <c r="AV25" s="27">
        <v>0</v>
      </c>
      <c r="AW25" s="27" t="s">
        <v>122</v>
      </c>
      <c r="AX25" s="27">
        <v>0</v>
      </c>
      <c r="AY25" s="27">
        <v>0</v>
      </c>
      <c r="AZ25" s="27" t="s">
        <v>122</v>
      </c>
      <c r="BA25" s="27">
        <v>0</v>
      </c>
      <c r="BB25" s="27">
        <v>0</v>
      </c>
      <c r="BC25" s="27">
        <v>1</v>
      </c>
      <c r="BD25" s="27">
        <v>0</v>
      </c>
      <c r="BE25" s="27">
        <v>0</v>
      </c>
      <c r="BF25" s="27">
        <v>0</v>
      </c>
      <c r="BG25" s="27">
        <v>0</v>
      </c>
      <c r="BH25" s="27">
        <v>5</v>
      </c>
      <c r="BI25" s="27">
        <v>6</v>
      </c>
      <c r="BJ25" s="27" t="s">
        <v>125</v>
      </c>
      <c r="BK25" s="27" t="s">
        <v>126</v>
      </c>
      <c r="BL25" s="27" t="s">
        <v>127</v>
      </c>
    </row>
    <row r="26" spans="1:65">
      <c r="A26" s="27" t="s">
        <v>108</v>
      </c>
      <c r="B26" s="27" t="s">
        <v>109</v>
      </c>
      <c r="C26" s="27" t="s">
        <v>109</v>
      </c>
      <c r="D26" s="27" t="s">
        <v>178</v>
      </c>
      <c r="E26" s="27"/>
      <c r="F26" s="27" t="s">
        <v>270</v>
      </c>
      <c r="G26" s="27" t="s">
        <v>271</v>
      </c>
      <c r="H26" s="27" t="s">
        <v>181</v>
      </c>
      <c r="I26" s="27" t="s">
        <v>272</v>
      </c>
      <c r="J26" s="27"/>
      <c r="K26" s="27">
        <f>SUM(T296:AI296)</f>
        <v>0</v>
      </c>
      <c r="L26" s="27"/>
      <c r="M26" s="27" t="s">
        <v>115</v>
      </c>
      <c r="N26" s="27"/>
      <c r="O26" s="27" t="s">
        <v>273</v>
      </c>
      <c r="P26" s="27">
        <v>13976691578</v>
      </c>
      <c r="Q26" s="27" t="s">
        <v>274</v>
      </c>
      <c r="R26" s="80" t="s">
        <v>275</v>
      </c>
      <c r="S26" s="27" t="s">
        <v>276</v>
      </c>
      <c r="T26" s="27">
        <v>18</v>
      </c>
      <c r="U26" s="27">
        <v>12</v>
      </c>
      <c r="V26" s="27">
        <v>4</v>
      </c>
      <c r="W26" s="27">
        <v>16</v>
      </c>
      <c r="X26" s="27">
        <v>12</v>
      </c>
      <c r="Y26" s="27">
        <v>3</v>
      </c>
      <c r="Z26" s="27">
        <v>13</v>
      </c>
      <c r="AA26" s="27">
        <v>2</v>
      </c>
      <c r="AB26" s="27">
        <v>11</v>
      </c>
      <c r="AC26" s="27">
        <v>0</v>
      </c>
      <c r="AD26" s="27">
        <v>0</v>
      </c>
      <c r="AE26" s="27">
        <v>0</v>
      </c>
      <c r="AF26" s="27">
        <v>0</v>
      </c>
      <c r="AG26" s="27">
        <v>0</v>
      </c>
      <c r="AH26" s="27">
        <v>0</v>
      </c>
      <c r="AI26" s="27">
        <v>0</v>
      </c>
      <c r="AJ26" s="27">
        <v>1</v>
      </c>
      <c r="AK26" s="27" t="s">
        <v>120</v>
      </c>
      <c r="AL26" s="27">
        <v>0</v>
      </c>
      <c r="AM26" s="27">
        <v>0</v>
      </c>
      <c r="AN26" s="27" t="s">
        <v>122</v>
      </c>
      <c r="AO26" s="27">
        <v>0</v>
      </c>
      <c r="AP26" s="27">
        <v>0</v>
      </c>
      <c r="AQ26" s="27" t="s">
        <v>122</v>
      </c>
      <c r="AR26" s="27">
        <v>0</v>
      </c>
      <c r="AS26" s="27">
        <v>1</v>
      </c>
      <c r="AT26" s="27" t="s">
        <v>123</v>
      </c>
      <c r="AU26" s="27">
        <v>0</v>
      </c>
      <c r="AV26" s="27">
        <v>0</v>
      </c>
      <c r="AW26" s="27" t="s">
        <v>122</v>
      </c>
      <c r="AX26" s="27">
        <v>0</v>
      </c>
      <c r="AY26" s="27">
        <v>1</v>
      </c>
      <c r="AZ26" s="27" t="s">
        <v>124</v>
      </c>
      <c r="BA26" s="27">
        <v>0</v>
      </c>
      <c r="BB26" s="27">
        <v>0</v>
      </c>
      <c r="BC26" s="27">
        <v>0</v>
      </c>
      <c r="BD26" s="27">
        <v>0</v>
      </c>
      <c r="BE26" s="27">
        <v>1</v>
      </c>
      <c r="BF26" s="27">
        <v>0</v>
      </c>
      <c r="BG26" s="27">
        <v>0</v>
      </c>
      <c r="BH26" s="27">
        <v>4</v>
      </c>
      <c r="BI26" s="27">
        <v>5</v>
      </c>
      <c r="BJ26" s="27" t="s">
        <v>125</v>
      </c>
      <c r="BK26" s="27" t="s">
        <v>126</v>
      </c>
      <c r="BL26" s="27" t="s">
        <v>127</v>
      </c>
    </row>
    <row r="27" spans="1:65">
      <c r="A27" s="27" t="s">
        <v>108</v>
      </c>
      <c r="B27" s="27" t="s">
        <v>109</v>
      </c>
      <c r="C27" s="27" t="s">
        <v>109</v>
      </c>
      <c r="D27" s="27" t="s">
        <v>110</v>
      </c>
      <c r="E27" s="27"/>
      <c r="F27" s="27" t="s">
        <v>277</v>
      </c>
      <c r="G27" s="27" t="s">
        <v>278</v>
      </c>
      <c r="H27" s="27" t="s">
        <v>113</v>
      </c>
      <c r="I27" s="27" t="s">
        <v>114</v>
      </c>
      <c r="J27" s="27"/>
      <c r="K27" s="27">
        <f>SUM(T338:AI338)</f>
        <v>0</v>
      </c>
      <c r="L27" s="27"/>
      <c r="M27" s="27" t="s">
        <v>115</v>
      </c>
      <c r="N27" s="27"/>
      <c r="O27" s="27" t="s">
        <v>279</v>
      </c>
      <c r="P27" s="27">
        <v>18689557738</v>
      </c>
      <c r="Q27" s="27" t="s">
        <v>280</v>
      </c>
      <c r="R27" s="80" t="s">
        <v>281</v>
      </c>
      <c r="S27" s="27" t="s">
        <v>282</v>
      </c>
      <c r="T27" s="27">
        <v>12</v>
      </c>
      <c r="U27" s="27">
        <v>11</v>
      </c>
      <c r="V27" s="27">
        <v>4</v>
      </c>
      <c r="W27" s="27">
        <v>12</v>
      </c>
      <c r="X27" s="27">
        <v>13</v>
      </c>
      <c r="Y27" s="27">
        <v>2</v>
      </c>
      <c r="Z27" s="27">
        <v>8</v>
      </c>
      <c r="AA27" s="27">
        <v>2</v>
      </c>
      <c r="AB27" s="27">
        <v>14</v>
      </c>
      <c r="AC27" s="27">
        <v>0</v>
      </c>
      <c r="AD27" s="27">
        <v>0</v>
      </c>
      <c r="AE27" s="27">
        <v>0</v>
      </c>
      <c r="AF27" s="27">
        <v>0</v>
      </c>
      <c r="AG27" s="27">
        <v>0</v>
      </c>
      <c r="AH27" s="27">
        <v>0</v>
      </c>
      <c r="AI27" s="27">
        <v>0</v>
      </c>
      <c r="AJ27" s="27">
        <v>1</v>
      </c>
      <c r="AK27" s="27" t="s">
        <v>124</v>
      </c>
      <c r="AL27" s="27">
        <v>0</v>
      </c>
      <c r="AM27" s="27">
        <v>0</v>
      </c>
      <c r="AN27" s="27" t="s">
        <v>122</v>
      </c>
      <c r="AO27" s="27">
        <v>0</v>
      </c>
      <c r="AP27" s="27">
        <v>0</v>
      </c>
      <c r="AQ27" s="27" t="s">
        <v>122</v>
      </c>
      <c r="AR27" s="27">
        <v>0</v>
      </c>
      <c r="AS27" s="27">
        <v>1</v>
      </c>
      <c r="AT27" s="27" t="s">
        <v>120</v>
      </c>
      <c r="AU27" s="27">
        <v>0</v>
      </c>
      <c r="AV27" s="27">
        <v>0</v>
      </c>
      <c r="AW27" s="27" t="s">
        <v>122</v>
      </c>
      <c r="AX27" s="27">
        <v>0</v>
      </c>
      <c r="AY27" s="27">
        <v>1</v>
      </c>
      <c r="AZ27" s="27" t="s">
        <v>123</v>
      </c>
      <c r="BA27" s="27">
        <v>0</v>
      </c>
      <c r="BB27" s="27">
        <v>0</v>
      </c>
      <c r="BC27" s="27">
        <v>0</v>
      </c>
      <c r="BD27" s="27">
        <v>0</v>
      </c>
      <c r="BE27" s="27">
        <v>0</v>
      </c>
      <c r="BF27" s="27">
        <v>0</v>
      </c>
      <c r="BG27" s="27">
        <v>1</v>
      </c>
      <c r="BH27" s="27">
        <v>4</v>
      </c>
      <c r="BI27" s="27">
        <v>5</v>
      </c>
      <c r="BJ27" s="27" t="s">
        <v>125</v>
      </c>
      <c r="BK27" s="27" t="s">
        <v>126</v>
      </c>
      <c r="BL27" s="27" t="s">
        <v>127</v>
      </c>
    </row>
    <row r="28" spans="1:65">
      <c r="A28" s="27" t="s">
        <v>108</v>
      </c>
      <c r="B28" s="27" t="s">
        <v>109</v>
      </c>
      <c r="C28" s="27" t="s">
        <v>109</v>
      </c>
      <c r="D28" s="27" t="s">
        <v>209</v>
      </c>
      <c r="E28" s="27"/>
      <c r="F28" s="27" t="s">
        <v>283</v>
      </c>
      <c r="G28" s="27" t="s">
        <v>284</v>
      </c>
      <c r="H28" s="27" t="s">
        <v>212</v>
      </c>
      <c r="I28" s="27" t="s">
        <v>213</v>
      </c>
      <c r="J28" s="27"/>
      <c r="K28" s="27">
        <f>SUM(T433:AI433)</f>
        <v>0</v>
      </c>
      <c r="L28" s="27"/>
      <c r="M28" s="27" t="s">
        <v>115</v>
      </c>
      <c r="N28" s="27"/>
      <c r="O28" s="27" t="s">
        <v>251</v>
      </c>
      <c r="P28" s="27">
        <v>13687545111</v>
      </c>
      <c r="Q28" s="27" t="s">
        <v>285</v>
      </c>
      <c r="R28" s="80" t="s">
        <v>253</v>
      </c>
      <c r="S28" s="27" t="s">
        <v>254</v>
      </c>
      <c r="T28" s="27">
        <v>12</v>
      </c>
      <c r="U28" s="27">
        <v>11</v>
      </c>
      <c r="V28" s="27">
        <v>3</v>
      </c>
      <c r="W28" s="27">
        <v>15</v>
      </c>
      <c r="X28" s="27">
        <v>3</v>
      </c>
      <c r="Y28" s="27">
        <v>2</v>
      </c>
      <c r="Z28" s="27">
        <v>11</v>
      </c>
      <c r="AA28" s="27">
        <v>4</v>
      </c>
      <c r="AB28" s="27">
        <v>6</v>
      </c>
      <c r="AC28" s="27">
        <v>1</v>
      </c>
      <c r="AD28" s="27">
        <v>0</v>
      </c>
      <c r="AE28" s="27">
        <v>4</v>
      </c>
      <c r="AF28" s="27">
        <v>0</v>
      </c>
      <c r="AG28" s="27">
        <v>1</v>
      </c>
      <c r="AH28" s="27">
        <v>4</v>
      </c>
      <c r="AI28" s="27">
        <v>2</v>
      </c>
      <c r="AJ28" s="27">
        <v>1</v>
      </c>
      <c r="AK28" s="27" t="s">
        <v>123</v>
      </c>
      <c r="AL28" s="27">
        <v>0</v>
      </c>
      <c r="AM28" s="27">
        <v>0</v>
      </c>
      <c r="AN28" s="27" t="s">
        <v>122</v>
      </c>
      <c r="AO28" s="27">
        <v>0</v>
      </c>
      <c r="AP28" s="27">
        <v>0</v>
      </c>
      <c r="AQ28" s="27" t="s">
        <v>122</v>
      </c>
      <c r="AR28" s="27">
        <v>0</v>
      </c>
      <c r="AS28" s="27">
        <v>1</v>
      </c>
      <c r="AT28" s="27" t="s">
        <v>124</v>
      </c>
      <c r="AU28" s="27">
        <v>0</v>
      </c>
      <c r="AV28" s="27">
        <v>0</v>
      </c>
      <c r="AW28" s="27" t="s">
        <v>122</v>
      </c>
      <c r="AX28" s="27">
        <v>0</v>
      </c>
      <c r="AY28" s="27">
        <v>1</v>
      </c>
      <c r="AZ28" s="27" t="s">
        <v>120</v>
      </c>
      <c r="BA28" s="27">
        <v>0</v>
      </c>
      <c r="BB28" s="27">
        <v>0</v>
      </c>
      <c r="BC28" s="27">
        <v>0</v>
      </c>
      <c r="BD28" s="27">
        <v>0</v>
      </c>
      <c r="BE28" s="27">
        <v>0</v>
      </c>
      <c r="BF28" s="27">
        <v>0</v>
      </c>
      <c r="BG28" s="27">
        <v>0</v>
      </c>
      <c r="BH28" s="27">
        <v>3</v>
      </c>
      <c r="BI28" s="27">
        <v>4</v>
      </c>
      <c r="BJ28" s="27" t="s">
        <v>125</v>
      </c>
      <c r="BK28" s="27" t="s">
        <v>126</v>
      </c>
      <c r="BL28" s="27" t="s">
        <v>127</v>
      </c>
    </row>
    <row r="29" spans="1:65">
      <c r="A29" s="27" t="s">
        <v>108</v>
      </c>
      <c r="B29" s="27" t="s">
        <v>109</v>
      </c>
      <c r="C29" s="27" t="s">
        <v>109</v>
      </c>
      <c r="D29" s="27" t="s">
        <v>147</v>
      </c>
      <c r="E29" s="27"/>
      <c r="F29" s="27" t="s">
        <v>286</v>
      </c>
      <c r="G29" s="27" t="s">
        <v>287</v>
      </c>
      <c r="H29" s="27" t="s">
        <v>150</v>
      </c>
      <c r="I29" s="27" t="s">
        <v>173</v>
      </c>
      <c r="J29" s="27"/>
      <c r="K29" s="27">
        <f>SUM(T434:AI434)</f>
        <v>0</v>
      </c>
      <c r="L29" s="27"/>
      <c r="M29" s="27" t="s">
        <v>115</v>
      </c>
      <c r="N29" s="27"/>
      <c r="O29" s="27" t="s">
        <v>288</v>
      </c>
      <c r="P29" s="27">
        <v>15289879127</v>
      </c>
      <c r="Q29" s="27" t="s">
        <v>289</v>
      </c>
      <c r="R29" s="80" t="s">
        <v>290</v>
      </c>
      <c r="S29" s="27" t="s">
        <v>291</v>
      </c>
      <c r="T29" s="27">
        <v>15</v>
      </c>
      <c r="U29" s="27">
        <v>12</v>
      </c>
      <c r="V29" s="27">
        <v>5</v>
      </c>
      <c r="W29" s="27">
        <v>20</v>
      </c>
      <c r="X29" s="27">
        <v>11</v>
      </c>
      <c r="Y29" s="27">
        <v>2</v>
      </c>
      <c r="Z29" s="27">
        <v>13</v>
      </c>
      <c r="AA29" s="27">
        <v>4</v>
      </c>
      <c r="AB29" s="27">
        <v>11</v>
      </c>
      <c r="AC29" s="27">
        <v>0</v>
      </c>
      <c r="AD29" s="27">
        <v>0</v>
      </c>
      <c r="AE29" s="27">
        <v>3</v>
      </c>
      <c r="AF29" s="27">
        <v>0</v>
      </c>
      <c r="AG29" s="27">
        <v>0</v>
      </c>
      <c r="AH29" s="27">
        <v>3</v>
      </c>
      <c r="AI29" s="27">
        <v>1</v>
      </c>
      <c r="AJ29" s="27">
        <v>1</v>
      </c>
      <c r="AK29" s="27" t="s">
        <v>124</v>
      </c>
      <c r="AL29" s="27">
        <v>1</v>
      </c>
      <c r="AM29" s="27">
        <v>0</v>
      </c>
      <c r="AN29" s="27" t="s">
        <v>122</v>
      </c>
      <c r="AO29" s="27">
        <v>0</v>
      </c>
      <c r="AP29" s="27">
        <v>0</v>
      </c>
      <c r="AQ29" s="27" t="s">
        <v>122</v>
      </c>
      <c r="AR29" s="27">
        <v>0</v>
      </c>
      <c r="AS29" s="27">
        <v>1</v>
      </c>
      <c r="AT29" s="27" t="s">
        <v>123</v>
      </c>
      <c r="AU29" s="27">
        <v>0</v>
      </c>
      <c r="AV29" s="27">
        <v>0</v>
      </c>
      <c r="AW29" s="27" t="s">
        <v>122</v>
      </c>
      <c r="AX29" s="27">
        <v>0</v>
      </c>
      <c r="AY29" s="27">
        <v>1</v>
      </c>
      <c r="AZ29" s="27" t="s">
        <v>124</v>
      </c>
      <c r="BA29" s="27">
        <v>0</v>
      </c>
      <c r="BB29" s="27">
        <v>0</v>
      </c>
      <c r="BC29" s="27">
        <v>0</v>
      </c>
      <c r="BD29" s="27">
        <v>0</v>
      </c>
      <c r="BE29" s="27">
        <v>0</v>
      </c>
      <c r="BF29" s="27">
        <v>0</v>
      </c>
      <c r="BG29" s="27">
        <v>0</v>
      </c>
      <c r="BH29" s="27">
        <v>5</v>
      </c>
      <c r="BI29" s="27">
        <v>6</v>
      </c>
      <c r="BJ29" s="27" t="s">
        <v>125</v>
      </c>
      <c r="BK29" s="27" t="s">
        <v>126</v>
      </c>
      <c r="BL29" s="27" t="s">
        <v>127</v>
      </c>
    </row>
    <row r="30" spans="1:65">
      <c r="A30" s="27" t="s">
        <v>108</v>
      </c>
      <c r="B30" s="27" t="s">
        <v>109</v>
      </c>
      <c r="C30" s="27" t="s">
        <v>109</v>
      </c>
      <c r="D30" s="27" t="s">
        <v>292</v>
      </c>
      <c r="E30" s="27"/>
      <c r="F30" s="27" t="s">
        <v>293</v>
      </c>
      <c r="G30" s="27" t="s">
        <v>294</v>
      </c>
      <c r="H30" s="27" t="s">
        <v>295</v>
      </c>
      <c r="I30" s="27" t="s">
        <v>296</v>
      </c>
      <c r="J30" s="27"/>
      <c r="K30" s="27">
        <f>SUM(T505:AI505)</f>
        <v>0</v>
      </c>
      <c r="L30" s="27"/>
      <c r="M30" s="27" t="s">
        <v>115</v>
      </c>
      <c r="N30" s="27"/>
      <c r="O30" s="27" t="s">
        <v>232</v>
      </c>
      <c r="P30" s="27" t="s">
        <v>297</v>
      </c>
      <c r="Q30" s="27" t="s">
        <v>298</v>
      </c>
      <c r="R30" s="80" t="s">
        <v>234</v>
      </c>
      <c r="S30" s="27" t="s">
        <v>235</v>
      </c>
      <c r="T30" s="27">
        <v>23</v>
      </c>
      <c r="U30" s="27">
        <v>15</v>
      </c>
      <c r="V30" s="27">
        <v>5</v>
      </c>
      <c r="W30" s="27">
        <v>13</v>
      </c>
      <c r="X30" s="27">
        <v>34</v>
      </c>
      <c r="Y30" s="27">
        <v>2</v>
      </c>
      <c r="Z30" s="27">
        <v>15</v>
      </c>
      <c r="AA30" s="27">
        <v>5</v>
      </c>
      <c r="AB30" s="27">
        <v>13</v>
      </c>
      <c r="AC30" s="27">
        <v>0</v>
      </c>
      <c r="AD30" s="27">
        <v>1</v>
      </c>
      <c r="AE30" s="27">
        <v>2</v>
      </c>
      <c r="AF30" s="27">
        <v>6</v>
      </c>
      <c r="AG30" s="27">
        <v>1</v>
      </c>
      <c r="AH30" s="27">
        <v>8</v>
      </c>
      <c r="AI30" s="27">
        <v>1</v>
      </c>
      <c r="AJ30" s="27">
        <v>0</v>
      </c>
      <c r="AK30" s="27" t="s">
        <v>121</v>
      </c>
      <c r="AL30" s="27">
        <v>0</v>
      </c>
      <c r="AM30" s="27">
        <v>1</v>
      </c>
      <c r="AN30" s="27" t="s">
        <v>123</v>
      </c>
      <c r="AO30" s="27">
        <v>0</v>
      </c>
      <c r="AP30" s="27">
        <v>0</v>
      </c>
      <c r="AQ30" s="27" t="s">
        <v>122</v>
      </c>
      <c r="AR30" s="27">
        <v>0</v>
      </c>
      <c r="AS30" s="27">
        <v>1</v>
      </c>
      <c r="AT30" s="27" t="s">
        <v>124</v>
      </c>
      <c r="AU30" s="27">
        <v>0</v>
      </c>
      <c r="AV30" s="27">
        <v>0</v>
      </c>
      <c r="AW30" s="27" t="s">
        <v>122</v>
      </c>
      <c r="AX30" s="27">
        <v>0</v>
      </c>
      <c r="AY30" s="27">
        <v>1</v>
      </c>
      <c r="AZ30" s="27" t="s">
        <v>120</v>
      </c>
      <c r="BA30" s="27">
        <v>0</v>
      </c>
      <c r="BB30" s="27">
        <v>0</v>
      </c>
      <c r="BC30" s="27">
        <v>1</v>
      </c>
      <c r="BD30" s="27">
        <v>0</v>
      </c>
      <c r="BE30" s="27">
        <v>1</v>
      </c>
      <c r="BF30" s="27">
        <v>0</v>
      </c>
      <c r="BG30" s="27">
        <v>0</v>
      </c>
      <c r="BH30" s="27">
        <v>5</v>
      </c>
      <c r="BI30" s="27">
        <v>6</v>
      </c>
      <c r="BJ30" s="27" t="s">
        <v>125</v>
      </c>
      <c r="BK30" s="27" t="s">
        <v>126</v>
      </c>
      <c r="BL30" s="27" t="s">
        <v>127</v>
      </c>
    </row>
    <row r="31" spans="1:65">
      <c r="A31" s="27" t="s">
        <v>108</v>
      </c>
      <c r="B31" s="27" t="s">
        <v>109</v>
      </c>
      <c r="C31" s="27" t="s">
        <v>109</v>
      </c>
      <c r="D31" s="27" t="s">
        <v>110</v>
      </c>
      <c r="E31" s="27"/>
      <c r="F31" s="27" t="s">
        <v>299</v>
      </c>
      <c r="G31" s="27" t="s">
        <v>300</v>
      </c>
      <c r="H31" s="27" t="s">
        <v>113</v>
      </c>
      <c r="I31" s="27" t="s">
        <v>114</v>
      </c>
      <c r="J31" s="27"/>
      <c r="K31" s="27">
        <f>SUM(T506:AI506)</f>
        <v>0</v>
      </c>
      <c r="L31" s="27"/>
      <c r="M31" s="27" t="s">
        <v>115</v>
      </c>
      <c r="N31" s="27"/>
      <c r="O31" s="27" t="s">
        <v>301</v>
      </c>
      <c r="P31" s="27">
        <v>13389878018</v>
      </c>
      <c r="Q31" s="27" t="s">
        <v>302</v>
      </c>
      <c r="R31" s="80" t="s">
        <v>303</v>
      </c>
      <c r="S31" s="27" t="s">
        <v>300</v>
      </c>
      <c r="T31" s="27">
        <v>8</v>
      </c>
      <c r="U31" s="27">
        <v>3</v>
      </c>
      <c r="V31" s="27">
        <v>1</v>
      </c>
      <c r="W31" s="27">
        <v>6</v>
      </c>
      <c r="X31" s="27">
        <v>2</v>
      </c>
      <c r="Y31" s="27">
        <v>1</v>
      </c>
      <c r="Z31" s="27">
        <v>6</v>
      </c>
      <c r="AA31" s="27">
        <v>2</v>
      </c>
      <c r="AB31" s="27">
        <v>6</v>
      </c>
      <c r="AC31" s="27">
        <v>0</v>
      </c>
      <c r="AD31" s="27">
        <v>0</v>
      </c>
      <c r="AE31" s="27">
        <v>0</v>
      </c>
      <c r="AF31" s="27">
        <v>0</v>
      </c>
      <c r="AG31" s="27">
        <v>0</v>
      </c>
      <c r="AH31" s="27">
        <v>0</v>
      </c>
      <c r="AI31" s="27">
        <v>0</v>
      </c>
      <c r="AJ31" s="27">
        <v>0</v>
      </c>
      <c r="AK31" s="27" t="s">
        <v>121</v>
      </c>
      <c r="AL31" s="27">
        <v>0</v>
      </c>
      <c r="AM31" s="27">
        <v>0</v>
      </c>
      <c r="AN31" s="27" t="s">
        <v>122</v>
      </c>
      <c r="AO31" s="27">
        <v>0</v>
      </c>
      <c r="AP31" s="27">
        <v>0</v>
      </c>
      <c r="AQ31" s="27" t="s">
        <v>122</v>
      </c>
      <c r="AR31" s="27">
        <v>0</v>
      </c>
      <c r="AS31" s="27">
        <v>1</v>
      </c>
      <c r="AT31" s="27" t="s">
        <v>123</v>
      </c>
      <c r="AU31" s="27">
        <v>0</v>
      </c>
      <c r="AV31" s="27">
        <v>0</v>
      </c>
      <c r="AW31" s="27" t="s">
        <v>122</v>
      </c>
      <c r="AX31" s="27">
        <v>0</v>
      </c>
      <c r="AY31" s="27">
        <v>0</v>
      </c>
      <c r="AZ31" s="27" t="s">
        <v>122</v>
      </c>
      <c r="BA31" s="27">
        <v>0</v>
      </c>
      <c r="BB31" s="27">
        <v>0</v>
      </c>
      <c r="BC31" s="27">
        <v>0</v>
      </c>
      <c r="BD31" s="27">
        <v>0</v>
      </c>
      <c r="BE31" s="27">
        <v>0</v>
      </c>
      <c r="BF31" s="27">
        <v>0</v>
      </c>
      <c r="BG31" s="27">
        <v>0</v>
      </c>
      <c r="BH31" s="27">
        <v>2</v>
      </c>
      <c r="BI31" s="27">
        <v>3</v>
      </c>
      <c r="BJ31" s="27" t="s">
        <v>125</v>
      </c>
      <c r="BK31" s="27" t="s">
        <v>126</v>
      </c>
      <c r="BL31" s="27" t="s">
        <v>127</v>
      </c>
    </row>
    <row r="32" spans="1:65">
      <c r="A32" s="27" t="s">
        <v>108</v>
      </c>
      <c r="B32" s="27" t="s">
        <v>109</v>
      </c>
      <c r="C32" s="27" t="s">
        <v>109</v>
      </c>
      <c r="D32" s="27" t="s">
        <v>178</v>
      </c>
      <c r="E32" s="27"/>
      <c r="F32" s="27" t="s">
        <v>304</v>
      </c>
      <c r="G32" s="27" t="s">
        <v>305</v>
      </c>
      <c r="H32" s="27" t="s">
        <v>181</v>
      </c>
      <c r="I32" s="27" t="s">
        <v>272</v>
      </c>
      <c r="J32" s="27"/>
      <c r="K32" s="27">
        <f>SUM(T567:AI567)</f>
        <v>0</v>
      </c>
      <c r="L32" s="27"/>
      <c r="M32" s="27" t="s">
        <v>115</v>
      </c>
      <c r="N32" s="27"/>
      <c r="O32" s="27" t="s">
        <v>306</v>
      </c>
      <c r="P32" s="27">
        <v>13876919865</v>
      </c>
      <c r="Q32" s="27" t="s">
        <v>307</v>
      </c>
      <c r="R32" s="80" t="s">
        <v>308</v>
      </c>
      <c r="S32" s="27" t="s">
        <v>309</v>
      </c>
      <c r="T32" s="27">
        <v>11</v>
      </c>
      <c r="U32" s="27">
        <v>5</v>
      </c>
      <c r="V32" s="27">
        <v>2</v>
      </c>
      <c r="W32" s="27">
        <v>15</v>
      </c>
      <c r="X32" s="27">
        <v>11</v>
      </c>
      <c r="Y32" s="27">
        <v>0</v>
      </c>
      <c r="Z32" s="27">
        <v>7</v>
      </c>
      <c r="AA32" s="27">
        <v>0</v>
      </c>
      <c r="AB32" s="27">
        <v>14</v>
      </c>
      <c r="AC32" s="27">
        <v>0</v>
      </c>
      <c r="AD32" s="27">
        <v>0</v>
      </c>
      <c r="AE32" s="27">
        <v>0</v>
      </c>
      <c r="AF32" s="27">
        <v>0</v>
      </c>
      <c r="AG32" s="27">
        <v>0</v>
      </c>
      <c r="AH32" s="27">
        <v>0</v>
      </c>
      <c r="AI32" s="27">
        <v>0</v>
      </c>
      <c r="AJ32" s="27">
        <v>0</v>
      </c>
      <c r="AK32" s="27" t="s">
        <v>121</v>
      </c>
      <c r="AL32" s="27">
        <v>0</v>
      </c>
      <c r="AM32" s="27">
        <v>0</v>
      </c>
      <c r="AN32" s="27" t="s">
        <v>122</v>
      </c>
      <c r="AO32" s="27">
        <v>0</v>
      </c>
      <c r="AP32" s="27">
        <v>0</v>
      </c>
      <c r="AQ32" s="27" t="s">
        <v>122</v>
      </c>
      <c r="AR32" s="27">
        <v>0</v>
      </c>
      <c r="AS32" s="27">
        <v>1</v>
      </c>
      <c r="AT32" s="27" t="s">
        <v>124</v>
      </c>
      <c r="AU32" s="27">
        <v>0</v>
      </c>
      <c r="AV32" s="27">
        <v>0</v>
      </c>
      <c r="AW32" s="27" t="s">
        <v>122</v>
      </c>
      <c r="AX32" s="27">
        <v>0</v>
      </c>
      <c r="AY32" s="27">
        <v>1</v>
      </c>
      <c r="AZ32" s="27" t="s">
        <v>123</v>
      </c>
      <c r="BA32" s="27">
        <v>0</v>
      </c>
      <c r="BB32" s="27">
        <v>0</v>
      </c>
      <c r="BC32" s="27">
        <v>0</v>
      </c>
      <c r="BD32" s="27">
        <v>0</v>
      </c>
      <c r="BE32" s="27">
        <v>0</v>
      </c>
      <c r="BF32" s="27">
        <v>0</v>
      </c>
      <c r="BG32" s="27">
        <v>1</v>
      </c>
      <c r="BH32" s="27">
        <v>3</v>
      </c>
      <c r="BI32" s="27">
        <v>3</v>
      </c>
      <c r="BJ32" s="27" t="s">
        <v>125</v>
      </c>
      <c r="BK32" s="27" t="s">
        <v>126</v>
      </c>
      <c r="BL32" s="27" t="s">
        <v>127</v>
      </c>
    </row>
    <row r="33" spans="1:64">
      <c r="A33" s="27" t="s">
        <v>108</v>
      </c>
      <c r="B33" s="27" t="s">
        <v>109</v>
      </c>
      <c r="C33" s="27" t="s">
        <v>109</v>
      </c>
      <c r="D33" s="27" t="s">
        <v>178</v>
      </c>
      <c r="E33" s="27"/>
      <c r="F33" s="27" t="s">
        <v>310</v>
      </c>
      <c r="G33" s="27" t="s">
        <v>311</v>
      </c>
      <c r="H33" s="27" t="s">
        <v>181</v>
      </c>
      <c r="I33" s="27" t="s">
        <v>182</v>
      </c>
      <c r="J33" s="27"/>
      <c r="K33" s="27">
        <f>SUM(T568:AI568)</f>
        <v>0</v>
      </c>
      <c r="L33" s="27"/>
      <c r="M33" s="27" t="s">
        <v>115</v>
      </c>
      <c r="N33" s="27"/>
      <c r="O33" s="27" t="s">
        <v>312</v>
      </c>
      <c r="P33" s="27">
        <v>18689608960</v>
      </c>
      <c r="Q33" s="27" t="s">
        <v>313</v>
      </c>
      <c r="R33" s="80" t="s">
        <v>314</v>
      </c>
      <c r="S33" s="27" t="s">
        <v>315</v>
      </c>
      <c r="T33" s="27">
        <v>9</v>
      </c>
      <c r="U33" s="27">
        <v>5</v>
      </c>
      <c r="V33" s="27">
        <v>7</v>
      </c>
      <c r="W33" s="27">
        <v>12</v>
      </c>
      <c r="X33" s="27">
        <v>9</v>
      </c>
      <c r="Y33" s="27">
        <v>0</v>
      </c>
      <c r="Z33" s="27">
        <v>7</v>
      </c>
      <c r="AA33" s="27">
        <v>3</v>
      </c>
      <c r="AB33" s="27">
        <v>6</v>
      </c>
      <c r="AC33" s="27">
        <v>0</v>
      </c>
      <c r="AD33" s="27">
        <v>0</v>
      </c>
      <c r="AE33" s="27">
        <v>0</v>
      </c>
      <c r="AF33" s="27">
        <v>0</v>
      </c>
      <c r="AG33" s="27">
        <v>0</v>
      </c>
      <c r="AH33" s="27">
        <v>0</v>
      </c>
      <c r="AI33" s="27">
        <v>0</v>
      </c>
      <c r="AJ33" s="27">
        <v>0</v>
      </c>
      <c r="AK33" s="27" t="s">
        <v>121</v>
      </c>
      <c r="AL33" s="27">
        <v>0</v>
      </c>
      <c r="AM33" s="27">
        <v>0</v>
      </c>
      <c r="AN33" s="27" t="s">
        <v>122</v>
      </c>
      <c r="AO33" s="27">
        <v>0</v>
      </c>
      <c r="AP33" s="27">
        <v>0</v>
      </c>
      <c r="AQ33" s="27" t="s">
        <v>122</v>
      </c>
      <c r="AR33" s="27">
        <v>0</v>
      </c>
      <c r="AS33" s="27">
        <v>1</v>
      </c>
      <c r="AT33" s="27" t="s">
        <v>124</v>
      </c>
      <c r="AU33" s="27">
        <v>0</v>
      </c>
      <c r="AV33" s="27">
        <v>0</v>
      </c>
      <c r="AW33" s="27" t="s">
        <v>122</v>
      </c>
      <c r="AX33" s="27">
        <v>0</v>
      </c>
      <c r="AY33" s="27">
        <v>1</v>
      </c>
      <c r="AZ33" s="27" t="s">
        <v>123</v>
      </c>
      <c r="BA33" s="27">
        <v>0</v>
      </c>
      <c r="BB33" s="27">
        <v>0</v>
      </c>
      <c r="BC33" s="27">
        <v>0</v>
      </c>
      <c r="BD33" s="27">
        <v>0</v>
      </c>
      <c r="BE33" s="27">
        <v>0</v>
      </c>
      <c r="BF33" s="27">
        <v>0</v>
      </c>
      <c r="BG33" s="27">
        <v>0</v>
      </c>
      <c r="BH33" s="27">
        <v>2</v>
      </c>
      <c r="BI33" s="27">
        <v>2</v>
      </c>
      <c r="BJ33" s="27" t="s">
        <v>125</v>
      </c>
      <c r="BK33" s="27" t="s">
        <v>126</v>
      </c>
      <c r="BL33" s="27" t="s">
        <v>127</v>
      </c>
    </row>
    <row r="34" spans="1:64">
      <c r="A34" s="27" t="s">
        <v>108</v>
      </c>
      <c r="B34" s="27" t="s">
        <v>109</v>
      </c>
      <c r="C34" s="27" t="s">
        <v>109</v>
      </c>
      <c r="D34" s="27" t="s">
        <v>110</v>
      </c>
      <c r="E34" s="27"/>
      <c r="F34" s="27" t="s">
        <v>316</v>
      </c>
      <c r="G34" s="27" t="s">
        <v>317</v>
      </c>
      <c r="H34" s="27" t="s">
        <v>113</v>
      </c>
      <c r="I34" s="27" t="s">
        <v>114</v>
      </c>
      <c r="J34" s="27"/>
      <c r="K34" s="27">
        <f>SUM(T574:AI574)</f>
        <v>0</v>
      </c>
      <c r="L34" s="27"/>
      <c r="M34" s="27" t="s">
        <v>115</v>
      </c>
      <c r="N34" s="27"/>
      <c r="O34" s="27" t="s">
        <v>318</v>
      </c>
      <c r="P34" s="27">
        <v>18876106575</v>
      </c>
      <c r="Q34" s="27" t="s">
        <v>319</v>
      </c>
      <c r="R34" s="80" t="s">
        <v>320</v>
      </c>
      <c r="S34" s="27" t="s">
        <v>321</v>
      </c>
      <c r="T34" s="27">
        <v>6</v>
      </c>
      <c r="U34" s="27">
        <v>3</v>
      </c>
      <c r="V34" s="27">
        <v>1</v>
      </c>
      <c r="W34" s="27">
        <v>6</v>
      </c>
      <c r="X34" s="27">
        <v>4</v>
      </c>
      <c r="Y34" s="27">
        <v>1</v>
      </c>
      <c r="Z34" s="27">
        <v>7</v>
      </c>
      <c r="AA34" s="27">
        <v>2</v>
      </c>
      <c r="AB34" s="27">
        <v>5</v>
      </c>
      <c r="AC34" s="27">
        <v>0</v>
      </c>
      <c r="AD34" s="27">
        <v>0</v>
      </c>
      <c r="AE34" s="27">
        <v>0</v>
      </c>
      <c r="AF34" s="27">
        <v>0</v>
      </c>
      <c r="AG34" s="27">
        <v>0</v>
      </c>
      <c r="AH34" s="27">
        <v>0</v>
      </c>
      <c r="AI34" s="27">
        <v>0</v>
      </c>
      <c r="AJ34" s="27">
        <v>1</v>
      </c>
      <c r="AK34" s="27" t="s">
        <v>120</v>
      </c>
      <c r="AL34" s="27">
        <v>0</v>
      </c>
      <c r="AM34" s="27">
        <v>0</v>
      </c>
      <c r="AN34" s="27" t="s">
        <v>122</v>
      </c>
      <c r="AO34" s="27">
        <v>0</v>
      </c>
      <c r="AP34" s="27">
        <v>0</v>
      </c>
      <c r="AQ34" s="27" t="s">
        <v>122</v>
      </c>
      <c r="AR34" s="27">
        <v>0</v>
      </c>
      <c r="AS34" s="27">
        <v>1</v>
      </c>
      <c r="AT34" s="27" t="s">
        <v>123</v>
      </c>
      <c r="AU34" s="27">
        <v>0</v>
      </c>
      <c r="AV34" s="27">
        <v>0</v>
      </c>
      <c r="AW34" s="27" t="s">
        <v>122</v>
      </c>
      <c r="AX34" s="27">
        <v>0</v>
      </c>
      <c r="AY34" s="27">
        <v>1</v>
      </c>
      <c r="AZ34" s="27" t="s">
        <v>124</v>
      </c>
      <c r="BA34" s="27">
        <v>0</v>
      </c>
      <c r="BB34" s="27">
        <v>0</v>
      </c>
      <c r="BC34" s="27">
        <v>0</v>
      </c>
      <c r="BD34" s="27">
        <v>0</v>
      </c>
      <c r="BE34" s="27">
        <v>0</v>
      </c>
      <c r="BF34" s="27">
        <v>0</v>
      </c>
      <c r="BG34" s="27">
        <v>0</v>
      </c>
      <c r="BH34" s="27">
        <v>2</v>
      </c>
      <c r="BI34" s="27">
        <v>2</v>
      </c>
      <c r="BJ34" s="27" t="s">
        <v>125</v>
      </c>
      <c r="BK34" s="27" t="s">
        <v>126</v>
      </c>
      <c r="BL34" s="27" t="s">
        <v>127</v>
      </c>
    </row>
    <row r="35" spans="1:64">
      <c r="A35" s="27" t="s">
        <v>108</v>
      </c>
      <c r="B35" s="27" t="s">
        <v>109</v>
      </c>
      <c r="C35" s="27" t="s">
        <v>109</v>
      </c>
      <c r="D35" s="27" t="s">
        <v>292</v>
      </c>
      <c r="E35" s="27"/>
      <c r="F35" s="27" t="s">
        <v>322</v>
      </c>
      <c r="G35" s="27" t="s">
        <v>323</v>
      </c>
      <c r="H35" s="27" t="s">
        <v>295</v>
      </c>
      <c r="I35" s="27" t="s">
        <v>296</v>
      </c>
      <c r="J35" s="27"/>
      <c r="K35" s="27">
        <f>SUM(T586:AI586)</f>
        <v>0</v>
      </c>
      <c r="L35" s="27"/>
      <c r="M35" s="27" t="s">
        <v>115</v>
      </c>
      <c r="N35" s="27"/>
      <c r="O35" s="27" t="s">
        <v>324</v>
      </c>
      <c r="P35" s="27">
        <v>13876140886</v>
      </c>
      <c r="Q35" s="27" t="s">
        <v>325</v>
      </c>
      <c r="R35" s="80" t="s">
        <v>326</v>
      </c>
      <c r="S35" s="27" t="s">
        <v>327</v>
      </c>
      <c r="T35" s="27">
        <v>2</v>
      </c>
      <c r="U35" s="27">
        <v>1</v>
      </c>
      <c r="V35" s="27">
        <v>0</v>
      </c>
      <c r="W35" s="27">
        <v>3</v>
      </c>
      <c r="X35" s="27">
        <v>3</v>
      </c>
      <c r="Y35" s="27">
        <v>0</v>
      </c>
      <c r="Z35" s="27">
        <v>1</v>
      </c>
      <c r="AA35" s="27">
        <v>1</v>
      </c>
      <c r="AB35" s="27">
        <v>4</v>
      </c>
      <c r="AC35" s="27">
        <v>0</v>
      </c>
      <c r="AD35" s="27">
        <v>0</v>
      </c>
      <c r="AE35" s="27">
        <v>0</v>
      </c>
      <c r="AF35" s="27">
        <v>0</v>
      </c>
      <c r="AG35" s="27">
        <v>0</v>
      </c>
      <c r="AH35" s="27">
        <v>0</v>
      </c>
      <c r="AI35" s="27">
        <v>0</v>
      </c>
      <c r="AJ35" s="27">
        <v>0</v>
      </c>
      <c r="AK35" s="27" t="s">
        <v>121</v>
      </c>
      <c r="AL35" s="27">
        <v>0</v>
      </c>
      <c r="AM35" s="27">
        <v>0</v>
      </c>
      <c r="AN35" s="27" t="s">
        <v>122</v>
      </c>
      <c r="AO35" s="27">
        <v>0</v>
      </c>
      <c r="AP35" s="27">
        <v>0</v>
      </c>
      <c r="AQ35" s="27" t="s">
        <v>122</v>
      </c>
      <c r="AR35" s="27">
        <v>0</v>
      </c>
      <c r="AS35" s="27">
        <v>0</v>
      </c>
      <c r="AT35" s="27" t="s">
        <v>122</v>
      </c>
      <c r="AU35" s="27">
        <v>0</v>
      </c>
      <c r="AV35" s="27">
        <v>0</v>
      </c>
      <c r="AW35" s="27" t="s">
        <v>122</v>
      </c>
      <c r="AX35" s="27">
        <v>0</v>
      </c>
      <c r="AY35" s="27">
        <v>0</v>
      </c>
      <c r="AZ35" s="27" t="s">
        <v>122</v>
      </c>
      <c r="BA35" s="27">
        <v>0</v>
      </c>
      <c r="BB35" s="27">
        <v>0</v>
      </c>
      <c r="BC35" s="27">
        <v>0</v>
      </c>
      <c r="BD35" s="27">
        <v>0</v>
      </c>
      <c r="BE35" s="27">
        <v>0</v>
      </c>
      <c r="BF35" s="27">
        <v>0</v>
      </c>
      <c r="BG35" s="27">
        <v>0</v>
      </c>
      <c r="BH35" s="27">
        <v>1</v>
      </c>
      <c r="BI35" s="27">
        <v>2</v>
      </c>
      <c r="BJ35" s="27" t="s">
        <v>125</v>
      </c>
      <c r="BK35" s="27" t="s">
        <v>126</v>
      </c>
      <c r="BL35" s="27" t="s">
        <v>127</v>
      </c>
    </row>
    <row r="36" spans="1:64">
      <c r="A36" s="27" t="s">
        <v>108</v>
      </c>
      <c r="B36" s="27" t="s">
        <v>109</v>
      </c>
      <c r="C36" s="27" t="s">
        <v>109</v>
      </c>
      <c r="D36" s="27" t="s">
        <v>292</v>
      </c>
      <c r="E36" s="27"/>
      <c r="F36" s="27" t="s">
        <v>328</v>
      </c>
      <c r="G36" s="27" t="s">
        <v>329</v>
      </c>
      <c r="H36" s="27" t="s">
        <v>295</v>
      </c>
      <c r="I36" s="27" t="s">
        <v>296</v>
      </c>
      <c r="J36" s="27"/>
      <c r="K36" s="27">
        <f>SUM(T595:AI595)</f>
        <v>0</v>
      </c>
      <c r="L36" s="27"/>
      <c r="M36" s="27" t="s">
        <v>115</v>
      </c>
      <c r="N36" s="27"/>
      <c r="O36" s="27" t="s">
        <v>330</v>
      </c>
      <c r="P36" s="27">
        <v>18689598533</v>
      </c>
      <c r="Q36" s="27" t="s">
        <v>331</v>
      </c>
      <c r="R36" s="80" t="s">
        <v>332</v>
      </c>
      <c r="S36" s="27" t="s">
        <v>333</v>
      </c>
      <c r="T36" s="27">
        <v>2</v>
      </c>
      <c r="U36" s="27">
        <v>0</v>
      </c>
      <c r="V36" s="27">
        <v>0</v>
      </c>
      <c r="W36" s="27">
        <v>2</v>
      </c>
      <c r="X36" s="27">
        <v>1</v>
      </c>
      <c r="Y36" s="27">
        <v>0</v>
      </c>
      <c r="Z36" s="27">
        <v>2</v>
      </c>
      <c r="AA36" s="27">
        <v>0</v>
      </c>
      <c r="AB36" s="27">
        <v>3</v>
      </c>
      <c r="AC36" s="27">
        <v>0</v>
      </c>
      <c r="AD36" s="27">
        <v>0</v>
      </c>
      <c r="AE36" s="27">
        <v>0</v>
      </c>
      <c r="AF36" s="27">
        <v>0</v>
      </c>
      <c r="AG36" s="27">
        <v>0</v>
      </c>
      <c r="AH36" s="27">
        <v>0</v>
      </c>
      <c r="AI36" s="27">
        <v>0</v>
      </c>
      <c r="AJ36" s="27">
        <v>0</v>
      </c>
      <c r="AK36" s="27" t="s">
        <v>121</v>
      </c>
      <c r="AL36" s="27">
        <v>0</v>
      </c>
      <c r="AM36" s="27">
        <v>0</v>
      </c>
      <c r="AN36" s="27" t="s">
        <v>122</v>
      </c>
      <c r="AO36" s="27">
        <v>0</v>
      </c>
      <c r="AP36" s="27">
        <v>0</v>
      </c>
      <c r="AQ36" s="27" t="s">
        <v>122</v>
      </c>
      <c r="AR36" s="27">
        <v>0</v>
      </c>
      <c r="AS36" s="27">
        <v>0</v>
      </c>
      <c r="AT36" s="27" t="s">
        <v>122</v>
      </c>
      <c r="AU36" s="27">
        <v>0</v>
      </c>
      <c r="AV36" s="27">
        <v>0</v>
      </c>
      <c r="AW36" s="27" t="s">
        <v>122</v>
      </c>
      <c r="AX36" s="27">
        <v>0</v>
      </c>
      <c r="AY36" s="27">
        <v>0</v>
      </c>
      <c r="AZ36" s="27" t="s">
        <v>122</v>
      </c>
      <c r="BA36" s="27">
        <v>0</v>
      </c>
      <c r="BB36" s="27">
        <v>0</v>
      </c>
      <c r="BC36" s="27">
        <v>0</v>
      </c>
      <c r="BD36" s="27">
        <v>0</v>
      </c>
      <c r="BE36" s="27">
        <v>0</v>
      </c>
      <c r="BF36" s="27">
        <v>0</v>
      </c>
      <c r="BG36" s="27">
        <v>0</v>
      </c>
      <c r="BH36" s="27">
        <v>1</v>
      </c>
      <c r="BI36" s="27">
        <v>1</v>
      </c>
      <c r="BJ36" s="27" t="s">
        <v>137</v>
      </c>
      <c r="BK36" s="27" t="s">
        <v>126</v>
      </c>
      <c r="BL36" s="27" t="s">
        <v>127</v>
      </c>
    </row>
    <row r="37" spans="1:64">
      <c r="A37" s="27" t="s">
        <v>108</v>
      </c>
      <c r="B37" s="27" t="s">
        <v>109</v>
      </c>
      <c r="C37" s="27" t="s">
        <v>109</v>
      </c>
      <c r="D37" s="27" t="s">
        <v>110</v>
      </c>
      <c r="E37" s="27"/>
      <c r="F37" s="27" t="s">
        <v>334</v>
      </c>
      <c r="G37" s="27" t="s">
        <v>335</v>
      </c>
      <c r="H37" s="27" t="s">
        <v>113</v>
      </c>
      <c r="I37" s="27" t="s">
        <v>114</v>
      </c>
      <c r="J37" s="27"/>
      <c r="K37" s="27">
        <f>SUM(T596:AI596)</f>
        <v>0</v>
      </c>
      <c r="L37" s="27"/>
      <c r="M37" s="27" t="s">
        <v>115</v>
      </c>
      <c r="N37" s="27"/>
      <c r="O37" s="27" t="s">
        <v>336</v>
      </c>
      <c r="P37" s="27">
        <v>13322025562</v>
      </c>
      <c r="Q37" s="27" t="s">
        <v>337</v>
      </c>
      <c r="R37" s="80" t="s">
        <v>241</v>
      </c>
      <c r="S37" s="27" t="s">
        <v>242</v>
      </c>
      <c r="T37" s="27">
        <v>13</v>
      </c>
      <c r="U37" s="27">
        <v>12</v>
      </c>
      <c r="V37" s="27">
        <v>5</v>
      </c>
      <c r="W37" s="27">
        <v>5</v>
      </c>
      <c r="X37" s="27">
        <v>3</v>
      </c>
      <c r="Y37" s="27">
        <v>35</v>
      </c>
      <c r="Z37" s="27">
        <v>4</v>
      </c>
      <c r="AA37" s="27">
        <v>2</v>
      </c>
      <c r="AB37" s="27">
        <v>7</v>
      </c>
      <c r="AC37" s="27">
        <v>0</v>
      </c>
      <c r="AD37" s="27">
        <v>0</v>
      </c>
      <c r="AE37" s="27">
        <v>0</v>
      </c>
      <c r="AF37" s="27">
        <v>0</v>
      </c>
      <c r="AG37" s="27">
        <v>3</v>
      </c>
      <c r="AH37" s="27">
        <v>7</v>
      </c>
      <c r="AI37" s="27">
        <v>5</v>
      </c>
      <c r="AJ37" s="27">
        <v>0</v>
      </c>
      <c r="AK37" s="27" t="s">
        <v>121</v>
      </c>
      <c r="AL37" s="27">
        <v>0</v>
      </c>
      <c r="AM37" s="27">
        <v>0</v>
      </c>
      <c r="AN37" s="27" t="s">
        <v>122</v>
      </c>
      <c r="AO37" s="27">
        <v>0</v>
      </c>
      <c r="AP37" s="27">
        <v>1</v>
      </c>
      <c r="AQ37" s="27" t="s">
        <v>123</v>
      </c>
      <c r="AR37" s="27">
        <v>1</v>
      </c>
      <c r="AS37" s="27">
        <v>0</v>
      </c>
      <c r="AT37" s="27" t="s">
        <v>122</v>
      </c>
      <c r="AU37" s="27">
        <v>0</v>
      </c>
      <c r="AV37" s="27">
        <v>0</v>
      </c>
      <c r="AW37" s="27" t="s">
        <v>122</v>
      </c>
      <c r="AX37" s="27">
        <v>0</v>
      </c>
      <c r="AY37" s="27">
        <v>0</v>
      </c>
      <c r="AZ37" s="27" t="s">
        <v>122</v>
      </c>
      <c r="BA37" s="27">
        <v>0</v>
      </c>
      <c r="BB37" s="27">
        <v>0</v>
      </c>
      <c r="BC37" s="27">
        <v>0</v>
      </c>
      <c r="BD37" s="27">
        <v>1</v>
      </c>
      <c r="BE37" s="27">
        <v>0</v>
      </c>
      <c r="BF37" s="27">
        <v>0</v>
      </c>
      <c r="BG37" s="27">
        <v>0</v>
      </c>
      <c r="BH37" s="27">
        <v>5</v>
      </c>
      <c r="BI37" s="27">
        <v>6</v>
      </c>
      <c r="BJ37" s="27" t="s">
        <v>125</v>
      </c>
      <c r="BK37" s="27" t="s">
        <v>126</v>
      </c>
      <c r="BL37" s="27" t="s">
        <v>127</v>
      </c>
    </row>
    <row r="38" spans="1:64">
      <c r="A38" s="27" t="s">
        <v>108</v>
      </c>
      <c r="B38" s="27" t="s">
        <v>109</v>
      </c>
      <c r="C38" s="27" t="s">
        <v>109</v>
      </c>
      <c r="D38" s="27" t="s">
        <v>178</v>
      </c>
      <c r="E38" s="27"/>
      <c r="F38" s="27" t="s">
        <v>338</v>
      </c>
      <c r="G38" s="27" t="s">
        <v>339</v>
      </c>
      <c r="H38" s="27" t="s">
        <v>181</v>
      </c>
      <c r="I38" s="27" t="s">
        <v>182</v>
      </c>
      <c r="J38" s="27"/>
      <c r="K38" s="27">
        <f>SUM(T599:AI599)</f>
        <v>0</v>
      </c>
      <c r="L38" s="27"/>
      <c r="M38" s="27" t="s">
        <v>115</v>
      </c>
      <c r="N38" s="27"/>
      <c r="O38" s="27" t="s">
        <v>340</v>
      </c>
      <c r="P38" s="27">
        <v>18608902960</v>
      </c>
      <c r="Q38" s="27" t="s">
        <v>341</v>
      </c>
      <c r="R38" s="80" t="s">
        <v>247</v>
      </c>
      <c r="S38" s="27" t="s">
        <v>248</v>
      </c>
      <c r="T38" s="27">
        <v>13</v>
      </c>
      <c r="U38" s="27">
        <v>11</v>
      </c>
      <c r="V38" s="27">
        <v>5</v>
      </c>
      <c r="W38" s="27">
        <v>16</v>
      </c>
      <c r="X38" s="27">
        <v>11</v>
      </c>
      <c r="Y38" s="27">
        <v>4</v>
      </c>
      <c r="Z38" s="27">
        <v>11</v>
      </c>
      <c r="AA38" s="27">
        <v>5</v>
      </c>
      <c r="AB38" s="27">
        <v>13</v>
      </c>
      <c r="AC38" s="27">
        <v>0</v>
      </c>
      <c r="AD38" s="27">
        <v>0</v>
      </c>
      <c r="AE38" s="27">
        <v>0</v>
      </c>
      <c r="AF38" s="27">
        <v>0</v>
      </c>
      <c r="AG38" s="27">
        <v>0</v>
      </c>
      <c r="AH38" s="27">
        <v>0</v>
      </c>
      <c r="AI38" s="27">
        <v>0</v>
      </c>
      <c r="AJ38" s="27">
        <v>0</v>
      </c>
      <c r="AK38" s="27" t="s">
        <v>121</v>
      </c>
      <c r="AL38" s="27">
        <v>0</v>
      </c>
      <c r="AM38" s="27">
        <v>0</v>
      </c>
      <c r="AN38" s="27" t="s">
        <v>122</v>
      </c>
      <c r="AO38" s="27">
        <v>0</v>
      </c>
      <c r="AP38" s="27">
        <v>0</v>
      </c>
      <c r="AQ38" s="27" t="s">
        <v>122</v>
      </c>
      <c r="AR38" s="27">
        <v>0</v>
      </c>
      <c r="AS38" s="27">
        <v>0</v>
      </c>
      <c r="AT38" s="27" t="s">
        <v>122</v>
      </c>
      <c r="AU38" s="27">
        <v>0</v>
      </c>
      <c r="AV38" s="27">
        <v>0</v>
      </c>
      <c r="AW38" s="27" t="s">
        <v>122</v>
      </c>
      <c r="AX38" s="27">
        <v>0</v>
      </c>
      <c r="AY38" s="27">
        <v>0</v>
      </c>
      <c r="AZ38" s="27" t="s">
        <v>122</v>
      </c>
      <c r="BA38" s="27">
        <v>0</v>
      </c>
      <c r="BB38" s="27">
        <v>0</v>
      </c>
      <c r="BC38" s="27">
        <v>0</v>
      </c>
      <c r="BD38" s="27">
        <v>0</v>
      </c>
      <c r="BE38" s="27">
        <v>0</v>
      </c>
      <c r="BF38" s="27">
        <v>0</v>
      </c>
      <c r="BG38" s="27">
        <v>0</v>
      </c>
      <c r="BH38" s="27">
        <v>3</v>
      </c>
      <c r="BI38" s="27">
        <v>4</v>
      </c>
      <c r="BJ38" s="27" t="s">
        <v>125</v>
      </c>
      <c r="BK38" s="27" t="s">
        <v>126</v>
      </c>
      <c r="BL38" s="27" t="s">
        <v>127</v>
      </c>
    </row>
    <row r="39" spans="1:64">
      <c r="A39" s="27" t="s">
        <v>108</v>
      </c>
      <c r="B39" s="27" t="s">
        <v>109</v>
      </c>
      <c r="C39" s="27" t="s">
        <v>109</v>
      </c>
      <c r="D39" s="27" t="s">
        <v>209</v>
      </c>
      <c r="E39" s="27"/>
      <c r="F39" s="27" t="s">
        <v>342</v>
      </c>
      <c r="G39" s="27" t="s">
        <v>343</v>
      </c>
      <c r="H39" s="27" t="s">
        <v>212</v>
      </c>
      <c r="I39" s="27" t="s">
        <v>213</v>
      </c>
      <c r="J39" s="27"/>
      <c r="K39" s="27">
        <f>SUM(T641:AI641)</f>
        <v>0</v>
      </c>
      <c r="L39" s="27"/>
      <c r="M39" s="27" t="s">
        <v>115</v>
      </c>
      <c r="N39" s="27"/>
      <c r="O39" s="27" t="s">
        <v>344</v>
      </c>
      <c r="P39" s="27">
        <v>15799091999</v>
      </c>
      <c r="Q39" s="27" t="s">
        <v>345</v>
      </c>
      <c r="R39" s="80" t="s">
        <v>346</v>
      </c>
      <c r="S39" s="27" t="s">
        <v>347</v>
      </c>
      <c r="T39" s="27">
        <v>13</v>
      </c>
      <c r="U39" s="27">
        <v>12</v>
      </c>
      <c r="V39" s="27">
        <v>6</v>
      </c>
      <c r="W39" s="27">
        <v>24</v>
      </c>
      <c r="X39" s="27">
        <v>3</v>
      </c>
      <c r="Y39" s="27">
        <v>2</v>
      </c>
      <c r="Z39" s="27">
        <v>10</v>
      </c>
      <c r="AA39" s="27">
        <v>4</v>
      </c>
      <c r="AB39" s="27">
        <v>8</v>
      </c>
      <c r="AC39" s="27">
        <v>1</v>
      </c>
      <c r="AD39" s="27">
        <v>0</v>
      </c>
      <c r="AE39" s="27">
        <v>5</v>
      </c>
      <c r="AF39" s="27">
        <v>0</v>
      </c>
      <c r="AG39" s="27">
        <v>1</v>
      </c>
      <c r="AH39" s="27">
        <v>5</v>
      </c>
      <c r="AI39" s="27">
        <v>3</v>
      </c>
      <c r="AJ39" s="27">
        <v>1</v>
      </c>
      <c r="AK39" s="27" t="s">
        <v>123</v>
      </c>
      <c r="AL39" s="27">
        <v>1</v>
      </c>
      <c r="AM39" s="27">
        <v>0</v>
      </c>
      <c r="AN39" s="27" t="s">
        <v>122</v>
      </c>
      <c r="AO39" s="27">
        <v>0</v>
      </c>
      <c r="AP39" s="27">
        <v>0</v>
      </c>
      <c r="AQ39" s="27" t="s">
        <v>122</v>
      </c>
      <c r="AR39" s="27">
        <v>0</v>
      </c>
      <c r="AS39" s="27">
        <v>1</v>
      </c>
      <c r="AT39" s="27" t="s">
        <v>124</v>
      </c>
      <c r="AU39" s="27">
        <v>0</v>
      </c>
      <c r="AV39" s="27">
        <v>0</v>
      </c>
      <c r="AW39" s="27" t="s">
        <v>122</v>
      </c>
      <c r="AX39" s="27">
        <v>0</v>
      </c>
      <c r="AY39" s="27">
        <v>1</v>
      </c>
      <c r="AZ39" s="27" t="s">
        <v>120</v>
      </c>
      <c r="BA39" s="27">
        <v>0</v>
      </c>
      <c r="BB39" s="27">
        <v>0</v>
      </c>
      <c r="BC39" s="27">
        <v>0</v>
      </c>
      <c r="BD39" s="27">
        <v>0</v>
      </c>
      <c r="BE39" s="27">
        <v>0</v>
      </c>
      <c r="BF39" s="27">
        <v>0</v>
      </c>
      <c r="BG39" s="27">
        <v>0</v>
      </c>
      <c r="BH39" s="27">
        <v>3</v>
      </c>
      <c r="BI39" s="27">
        <v>4</v>
      </c>
      <c r="BJ39" s="27" t="s">
        <v>125</v>
      </c>
      <c r="BK39" s="27" t="s">
        <v>126</v>
      </c>
      <c r="BL39" s="27" t="s">
        <v>127</v>
      </c>
    </row>
    <row r="40" spans="1:64">
      <c r="A40" s="27" t="s">
        <v>108</v>
      </c>
      <c r="B40" s="27" t="s">
        <v>109</v>
      </c>
      <c r="C40" s="27" t="s">
        <v>109</v>
      </c>
      <c r="D40" s="27" t="s">
        <v>209</v>
      </c>
      <c r="E40" s="27"/>
      <c r="F40" s="27" t="s">
        <v>348</v>
      </c>
      <c r="G40" s="27" t="s">
        <v>349</v>
      </c>
      <c r="H40" s="27" t="s">
        <v>212</v>
      </c>
      <c r="I40" s="27" t="s">
        <v>238</v>
      </c>
      <c r="J40" s="27"/>
      <c r="K40" s="27">
        <f>SUM(T662:AI662)</f>
        <v>0</v>
      </c>
      <c r="L40" s="27"/>
      <c r="M40" s="27" t="s">
        <v>115</v>
      </c>
      <c r="N40" s="27"/>
      <c r="O40" s="27" t="s">
        <v>350</v>
      </c>
      <c r="P40" s="27">
        <v>17733178773</v>
      </c>
      <c r="Q40" s="27" t="s">
        <v>351</v>
      </c>
      <c r="R40" s="80" t="s">
        <v>268</v>
      </c>
      <c r="S40" s="27" t="s">
        <v>269</v>
      </c>
      <c r="T40" s="27">
        <v>12</v>
      </c>
      <c r="U40" s="27">
        <v>9</v>
      </c>
      <c r="V40" s="27">
        <v>4</v>
      </c>
      <c r="W40" s="27">
        <v>13</v>
      </c>
      <c r="X40" s="27">
        <v>20</v>
      </c>
      <c r="Y40" s="27">
        <v>1</v>
      </c>
      <c r="Z40" s="27">
        <v>9</v>
      </c>
      <c r="AA40" s="27">
        <v>4</v>
      </c>
      <c r="AB40" s="27">
        <v>8</v>
      </c>
      <c r="AC40" s="27">
        <v>0</v>
      </c>
      <c r="AD40" s="27">
        <v>0</v>
      </c>
      <c r="AE40" s="27">
        <v>0</v>
      </c>
      <c r="AF40" s="27">
        <v>3</v>
      </c>
      <c r="AG40" s="27">
        <v>0</v>
      </c>
      <c r="AH40" s="27">
        <v>3</v>
      </c>
      <c r="AI40" s="27">
        <v>3</v>
      </c>
      <c r="AJ40" s="27">
        <v>0</v>
      </c>
      <c r="AK40" s="27" t="s">
        <v>121</v>
      </c>
      <c r="AL40" s="27">
        <v>0</v>
      </c>
      <c r="AM40" s="27">
        <v>1</v>
      </c>
      <c r="AN40" s="27" t="s">
        <v>123</v>
      </c>
      <c r="AO40" s="27">
        <v>0</v>
      </c>
      <c r="AP40" s="27">
        <v>0</v>
      </c>
      <c r="AQ40" s="27" t="s">
        <v>122</v>
      </c>
      <c r="AR40" s="27">
        <v>0</v>
      </c>
      <c r="AS40" s="27">
        <v>0</v>
      </c>
      <c r="AT40" s="27" t="s">
        <v>122</v>
      </c>
      <c r="AU40" s="27">
        <v>0</v>
      </c>
      <c r="AV40" s="27">
        <v>0</v>
      </c>
      <c r="AW40" s="27" t="s">
        <v>122</v>
      </c>
      <c r="AX40" s="27">
        <v>0</v>
      </c>
      <c r="AY40" s="27">
        <v>1</v>
      </c>
      <c r="AZ40" s="27" t="s">
        <v>124</v>
      </c>
      <c r="BA40" s="27">
        <v>0</v>
      </c>
      <c r="BB40" s="27">
        <v>0</v>
      </c>
      <c r="BC40" s="27">
        <v>0</v>
      </c>
      <c r="BD40" s="27">
        <v>0</v>
      </c>
      <c r="BE40" s="27">
        <v>0</v>
      </c>
      <c r="BF40" s="27">
        <v>0</v>
      </c>
      <c r="BG40" s="27">
        <v>0</v>
      </c>
      <c r="BH40" s="27">
        <v>4</v>
      </c>
      <c r="BI40" s="27">
        <v>5</v>
      </c>
      <c r="BJ40" s="27" t="s">
        <v>125</v>
      </c>
      <c r="BK40" s="27" t="s">
        <v>126</v>
      </c>
      <c r="BL40" s="27" t="s">
        <v>127</v>
      </c>
    </row>
    <row r="41" spans="1:64">
      <c r="A41" s="27" t="s">
        <v>108</v>
      </c>
      <c r="B41" s="27" t="s">
        <v>109</v>
      </c>
      <c r="C41" s="27" t="s">
        <v>109</v>
      </c>
      <c r="D41" s="27" t="s">
        <v>209</v>
      </c>
      <c r="E41" s="27"/>
      <c r="F41" s="27" t="s">
        <v>352</v>
      </c>
      <c r="G41" s="27" t="s">
        <v>353</v>
      </c>
      <c r="H41" s="27" t="s">
        <v>212</v>
      </c>
      <c r="I41" s="27" t="s">
        <v>213</v>
      </c>
      <c r="J41" s="27"/>
      <c r="K41" s="27">
        <f>SUM(T664:AI664)</f>
        <v>0</v>
      </c>
      <c r="L41" s="27"/>
      <c r="M41" s="27" t="s">
        <v>115</v>
      </c>
      <c r="N41" s="27"/>
      <c r="O41" s="27" t="s">
        <v>354</v>
      </c>
      <c r="P41" s="27">
        <v>18689738974</v>
      </c>
      <c r="Q41" s="27" t="s">
        <v>355</v>
      </c>
      <c r="R41" s="80" t="s">
        <v>356</v>
      </c>
      <c r="S41" s="27" t="s">
        <v>357</v>
      </c>
      <c r="T41" s="27">
        <v>15</v>
      </c>
      <c r="U41" s="27">
        <v>9</v>
      </c>
      <c r="V41" s="27">
        <v>4</v>
      </c>
      <c r="W41" s="27">
        <v>15</v>
      </c>
      <c r="X41" s="27">
        <v>8</v>
      </c>
      <c r="Y41" s="27">
        <v>2</v>
      </c>
      <c r="Z41" s="27">
        <v>13</v>
      </c>
      <c r="AA41" s="27">
        <v>5</v>
      </c>
      <c r="AB41" s="27">
        <v>15</v>
      </c>
      <c r="AC41" s="27">
        <v>0</v>
      </c>
      <c r="AD41" s="27">
        <v>0</v>
      </c>
      <c r="AE41" s="27">
        <v>0</v>
      </c>
      <c r="AF41" s="27">
        <v>0</v>
      </c>
      <c r="AG41" s="27">
        <v>0</v>
      </c>
      <c r="AH41" s="27">
        <v>0</v>
      </c>
      <c r="AI41" s="27">
        <v>0</v>
      </c>
      <c r="AJ41" s="27">
        <v>1</v>
      </c>
      <c r="AK41" s="27" t="s">
        <v>124</v>
      </c>
      <c r="AL41" s="27">
        <v>0</v>
      </c>
      <c r="AM41" s="27">
        <v>0</v>
      </c>
      <c r="AN41" s="27" t="s">
        <v>122</v>
      </c>
      <c r="AO41" s="27">
        <v>0</v>
      </c>
      <c r="AP41" s="27">
        <v>0</v>
      </c>
      <c r="AQ41" s="27" t="s">
        <v>122</v>
      </c>
      <c r="AR41" s="27">
        <v>0</v>
      </c>
      <c r="AS41" s="27">
        <v>1</v>
      </c>
      <c r="AT41" s="27" t="s">
        <v>123</v>
      </c>
      <c r="AU41" s="27">
        <v>0</v>
      </c>
      <c r="AV41" s="27">
        <v>0</v>
      </c>
      <c r="AW41" s="27" t="s">
        <v>122</v>
      </c>
      <c r="AX41" s="27">
        <v>0</v>
      </c>
      <c r="AY41" s="27">
        <v>1</v>
      </c>
      <c r="AZ41" s="27" t="s">
        <v>120</v>
      </c>
      <c r="BA41" s="27">
        <v>0</v>
      </c>
      <c r="BB41" s="27">
        <v>0</v>
      </c>
      <c r="BC41" s="27">
        <v>0</v>
      </c>
      <c r="BD41" s="27">
        <v>0</v>
      </c>
      <c r="BE41" s="27">
        <v>1</v>
      </c>
      <c r="BF41" s="27">
        <v>0</v>
      </c>
      <c r="BG41" s="27">
        <v>1</v>
      </c>
      <c r="BH41" s="27">
        <v>4</v>
      </c>
      <c r="BI41" s="27">
        <v>5</v>
      </c>
      <c r="BJ41" s="27" t="s">
        <v>125</v>
      </c>
      <c r="BK41" s="27" t="s">
        <v>126</v>
      </c>
      <c r="BL41" s="27" t="s">
        <v>127</v>
      </c>
    </row>
    <row r="42" spans="1:64">
      <c r="A42" s="27" t="s">
        <v>108</v>
      </c>
      <c r="B42" s="27" t="s">
        <v>109</v>
      </c>
      <c r="C42" s="27" t="s">
        <v>109</v>
      </c>
      <c r="D42" s="27" t="s">
        <v>147</v>
      </c>
      <c r="E42" s="27"/>
      <c r="F42" s="27" t="s">
        <v>358</v>
      </c>
      <c r="G42" s="27" t="s">
        <v>359</v>
      </c>
      <c r="H42" s="27" t="s">
        <v>150</v>
      </c>
      <c r="I42" s="27" t="s">
        <v>151</v>
      </c>
      <c r="J42" s="27"/>
      <c r="K42" s="27">
        <f>SUM(T690:AI690)</f>
        <v>0</v>
      </c>
      <c r="L42" s="27"/>
      <c r="M42" s="27" t="s">
        <v>115</v>
      </c>
      <c r="N42" s="27"/>
      <c r="O42" s="27" t="s">
        <v>360</v>
      </c>
      <c r="P42" s="27">
        <v>18976055545</v>
      </c>
      <c r="Q42" s="27" t="s">
        <v>361</v>
      </c>
      <c r="R42" s="80" t="s">
        <v>362</v>
      </c>
      <c r="S42" s="27" t="s">
        <v>363</v>
      </c>
      <c r="T42" s="27">
        <v>9</v>
      </c>
      <c r="U42" s="27">
        <v>6</v>
      </c>
      <c r="V42" s="27">
        <v>3</v>
      </c>
      <c r="W42" s="27">
        <v>7</v>
      </c>
      <c r="X42" s="27">
        <v>6</v>
      </c>
      <c r="Y42" s="27">
        <v>0</v>
      </c>
      <c r="Z42" s="27">
        <v>10</v>
      </c>
      <c r="AA42" s="27">
        <v>2</v>
      </c>
      <c r="AB42" s="27">
        <v>9</v>
      </c>
      <c r="AC42" s="27">
        <v>0</v>
      </c>
      <c r="AD42" s="27">
        <v>0</v>
      </c>
      <c r="AE42" s="27">
        <v>0</v>
      </c>
      <c r="AF42" s="27">
        <v>0</v>
      </c>
      <c r="AG42" s="27">
        <v>0</v>
      </c>
      <c r="AH42" s="27">
        <v>0</v>
      </c>
      <c r="AI42" s="27">
        <v>0</v>
      </c>
      <c r="AJ42" s="27">
        <v>1</v>
      </c>
      <c r="AK42" s="27" t="s">
        <v>124</v>
      </c>
      <c r="AL42" s="27">
        <v>0</v>
      </c>
      <c r="AM42" s="27">
        <v>0</v>
      </c>
      <c r="AN42" s="27" t="s">
        <v>122</v>
      </c>
      <c r="AO42" s="27">
        <v>0</v>
      </c>
      <c r="AP42" s="27">
        <v>0</v>
      </c>
      <c r="AQ42" s="27" t="s">
        <v>122</v>
      </c>
      <c r="AR42" s="27">
        <v>0</v>
      </c>
      <c r="AS42" s="27">
        <v>1</v>
      </c>
      <c r="AT42" s="27" t="s">
        <v>123</v>
      </c>
      <c r="AU42" s="27">
        <v>0</v>
      </c>
      <c r="AV42" s="27">
        <v>0</v>
      </c>
      <c r="AW42" s="27" t="s">
        <v>122</v>
      </c>
      <c r="AX42" s="27">
        <v>0</v>
      </c>
      <c r="AY42" s="27">
        <v>1</v>
      </c>
      <c r="AZ42" s="27" t="s">
        <v>120</v>
      </c>
      <c r="BA42" s="27">
        <v>0</v>
      </c>
      <c r="BB42" s="27">
        <v>0</v>
      </c>
      <c r="BC42" s="27">
        <v>0</v>
      </c>
      <c r="BD42" s="27">
        <v>0</v>
      </c>
      <c r="BE42" s="27">
        <v>0</v>
      </c>
      <c r="BF42" s="27">
        <v>0</v>
      </c>
      <c r="BG42" s="27">
        <v>0</v>
      </c>
      <c r="BH42" s="27">
        <v>3</v>
      </c>
      <c r="BI42" s="27">
        <v>4</v>
      </c>
      <c r="BJ42" s="27" t="s">
        <v>125</v>
      </c>
      <c r="BK42" s="27" t="s">
        <v>126</v>
      </c>
      <c r="BL42" s="27" t="s">
        <v>127</v>
      </c>
    </row>
    <row r="43" spans="1:64">
      <c r="A43" s="27" t="s">
        <v>108</v>
      </c>
      <c r="B43" s="27" t="s">
        <v>109</v>
      </c>
      <c r="C43" s="27" t="s">
        <v>109</v>
      </c>
      <c r="D43" s="27" t="s">
        <v>162</v>
      </c>
      <c r="E43" s="27"/>
      <c r="F43" s="27" t="s">
        <v>364</v>
      </c>
      <c r="G43" s="27" t="s">
        <v>365</v>
      </c>
      <c r="H43" s="27" t="s">
        <v>165</v>
      </c>
      <c r="I43" s="27" t="s">
        <v>166</v>
      </c>
      <c r="J43" s="27"/>
      <c r="K43" s="27">
        <f>SUM(T718:AI718)</f>
        <v>0</v>
      </c>
      <c r="L43" s="27"/>
      <c r="M43" s="27" t="s">
        <v>115</v>
      </c>
      <c r="N43" s="27"/>
      <c r="O43" s="27" t="s">
        <v>366</v>
      </c>
      <c r="P43" s="27">
        <v>18889221788</v>
      </c>
      <c r="Q43" s="27" t="s">
        <v>367</v>
      </c>
      <c r="R43" s="80" t="s">
        <v>368</v>
      </c>
      <c r="S43" s="27" t="s">
        <v>369</v>
      </c>
      <c r="T43" s="27">
        <v>3</v>
      </c>
      <c r="U43" s="27">
        <v>1</v>
      </c>
      <c r="V43" s="27">
        <v>0</v>
      </c>
      <c r="W43" s="27">
        <v>3</v>
      </c>
      <c r="X43" s="27">
        <v>2</v>
      </c>
      <c r="Y43" s="27">
        <v>0</v>
      </c>
      <c r="Z43" s="27">
        <v>5</v>
      </c>
      <c r="AA43" s="27">
        <v>0</v>
      </c>
      <c r="AB43" s="27">
        <v>1</v>
      </c>
      <c r="AC43" s="27">
        <v>0</v>
      </c>
      <c r="AD43" s="27">
        <v>0</v>
      </c>
      <c r="AE43" s="27">
        <v>0</v>
      </c>
      <c r="AF43" s="27">
        <v>0</v>
      </c>
      <c r="AG43" s="27">
        <v>0</v>
      </c>
      <c r="AH43" s="27">
        <v>0</v>
      </c>
      <c r="AI43" s="27">
        <v>0</v>
      </c>
      <c r="AJ43" s="27">
        <v>0</v>
      </c>
      <c r="AK43" s="27" t="s">
        <v>121</v>
      </c>
      <c r="AL43" s="27">
        <v>0</v>
      </c>
      <c r="AM43" s="27">
        <v>0</v>
      </c>
      <c r="AN43" s="27" t="s">
        <v>122</v>
      </c>
      <c r="AO43" s="27">
        <v>0</v>
      </c>
      <c r="AP43" s="27">
        <v>0</v>
      </c>
      <c r="AQ43" s="27" t="s">
        <v>122</v>
      </c>
      <c r="AR43" s="27">
        <v>0</v>
      </c>
      <c r="AS43" s="27">
        <v>0</v>
      </c>
      <c r="AT43" s="27" t="s">
        <v>122</v>
      </c>
      <c r="AU43" s="27">
        <v>0</v>
      </c>
      <c r="AV43" s="27">
        <v>0</v>
      </c>
      <c r="AW43" s="27" t="s">
        <v>122</v>
      </c>
      <c r="AX43" s="27">
        <v>0</v>
      </c>
      <c r="AY43" s="27">
        <v>0</v>
      </c>
      <c r="AZ43" s="27" t="s">
        <v>122</v>
      </c>
      <c r="BA43" s="27">
        <v>0</v>
      </c>
      <c r="BB43" s="27">
        <v>0</v>
      </c>
      <c r="BC43" s="27">
        <v>0</v>
      </c>
      <c r="BD43" s="27">
        <v>0</v>
      </c>
      <c r="BE43" s="27">
        <v>0</v>
      </c>
      <c r="BF43" s="27">
        <v>0</v>
      </c>
      <c r="BG43" s="27">
        <v>0</v>
      </c>
      <c r="BH43" s="27">
        <v>1</v>
      </c>
      <c r="BI43" s="27">
        <v>1</v>
      </c>
      <c r="BJ43" s="27" t="s">
        <v>137</v>
      </c>
      <c r="BK43" s="27" t="s">
        <v>126</v>
      </c>
      <c r="BL43" s="27" t="s">
        <v>127</v>
      </c>
    </row>
    <row r="44" spans="1:64">
      <c r="A44" s="27" t="s">
        <v>108</v>
      </c>
      <c r="B44" s="27" t="s">
        <v>109</v>
      </c>
      <c r="C44" s="27" t="s">
        <v>109</v>
      </c>
      <c r="D44" s="27" t="s">
        <v>370</v>
      </c>
      <c r="E44" s="27"/>
      <c r="F44" s="27" t="s">
        <v>371</v>
      </c>
      <c r="G44" s="27" t="s">
        <v>372</v>
      </c>
      <c r="H44" s="27" t="s">
        <v>373</v>
      </c>
      <c r="I44" s="27" t="s">
        <v>374</v>
      </c>
      <c r="J44" s="27"/>
      <c r="K44" s="27">
        <f>SUM(T721:AI721)</f>
        <v>0</v>
      </c>
      <c r="L44" s="27"/>
      <c r="M44" s="27" t="s">
        <v>115</v>
      </c>
      <c r="N44" s="27"/>
      <c r="O44" s="27" t="s">
        <v>375</v>
      </c>
      <c r="P44" s="27">
        <v>18289561618</v>
      </c>
      <c r="Q44" s="27" t="s">
        <v>376</v>
      </c>
      <c r="R44" s="80" t="s">
        <v>377</v>
      </c>
      <c r="S44" s="27" t="s">
        <v>378</v>
      </c>
      <c r="T44" s="27">
        <v>12</v>
      </c>
      <c r="U44" s="27">
        <v>5</v>
      </c>
      <c r="V44" s="27">
        <v>1</v>
      </c>
      <c r="W44" s="27">
        <v>15</v>
      </c>
      <c r="X44" s="27">
        <v>9</v>
      </c>
      <c r="Y44" s="27">
        <v>5</v>
      </c>
      <c r="Z44" s="27">
        <v>13</v>
      </c>
      <c r="AA44" s="27">
        <v>4</v>
      </c>
      <c r="AB44" s="27">
        <v>13</v>
      </c>
      <c r="AC44" s="27">
        <v>0</v>
      </c>
      <c r="AD44" s="27">
        <v>0</v>
      </c>
      <c r="AE44" s="27">
        <v>0</v>
      </c>
      <c r="AF44" s="27">
        <v>0</v>
      </c>
      <c r="AG44" s="27">
        <v>0</v>
      </c>
      <c r="AH44" s="27">
        <v>0</v>
      </c>
      <c r="AI44" s="27">
        <v>0</v>
      </c>
      <c r="AJ44" s="27">
        <v>0</v>
      </c>
      <c r="AK44" s="27" t="s">
        <v>121</v>
      </c>
      <c r="AL44" s="27">
        <v>0</v>
      </c>
      <c r="AM44" s="27">
        <v>0</v>
      </c>
      <c r="AN44" s="27" t="s">
        <v>122</v>
      </c>
      <c r="AO44" s="27">
        <v>0</v>
      </c>
      <c r="AP44" s="27">
        <v>0</v>
      </c>
      <c r="AQ44" s="27" t="s">
        <v>122</v>
      </c>
      <c r="AR44" s="27">
        <v>0</v>
      </c>
      <c r="AS44" s="27">
        <v>1</v>
      </c>
      <c r="AT44" s="27" t="s">
        <v>123</v>
      </c>
      <c r="AU44" s="27">
        <v>0</v>
      </c>
      <c r="AV44" s="27">
        <v>0</v>
      </c>
      <c r="AW44" s="27" t="s">
        <v>122</v>
      </c>
      <c r="AX44" s="27">
        <v>0</v>
      </c>
      <c r="AY44" s="27">
        <v>1</v>
      </c>
      <c r="AZ44" s="27" t="s">
        <v>124</v>
      </c>
      <c r="BA44" s="27">
        <v>0</v>
      </c>
      <c r="BB44" s="27">
        <v>0</v>
      </c>
      <c r="BC44" s="27">
        <v>0</v>
      </c>
      <c r="BD44" s="27">
        <v>0</v>
      </c>
      <c r="BE44" s="27">
        <v>0</v>
      </c>
      <c r="BF44" s="27">
        <v>0</v>
      </c>
      <c r="BG44" s="27">
        <v>0</v>
      </c>
      <c r="BH44" s="27">
        <v>4</v>
      </c>
      <c r="BI44" s="27">
        <v>4</v>
      </c>
      <c r="BJ44" s="27" t="s">
        <v>125</v>
      </c>
      <c r="BK44" s="27" t="s">
        <v>126</v>
      </c>
      <c r="BL44" s="27" t="s">
        <v>127</v>
      </c>
    </row>
    <row r="45" spans="1:64">
      <c r="A45" s="27" t="s">
        <v>108</v>
      </c>
      <c r="B45" s="27" t="s">
        <v>109</v>
      </c>
      <c r="C45" s="27" t="s">
        <v>109</v>
      </c>
      <c r="D45" s="27" t="s">
        <v>209</v>
      </c>
      <c r="E45" s="27"/>
      <c r="F45" s="27" t="s">
        <v>379</v>
      </c>
      <c r="G45" s="27" t="s">
        <v>380</v>
      </c>
      <c r="H45" s="27" t="s">
        <v>212</v>
      </c>
      <c r="I45" s="27" t="s">
        <v>238</v>
      </c>
      <c r="J45" s="27"/>
      <c r="K45" s="27">
        <f>SUM(T742:AI742)</f>
        <v>0</v>
      </c>
      <c r="L45" s="27"/>
      <c r="M45" s="27" t="s">
        <v>115</v>
      </c>
      <c r="N45" s="27"/>
      <c r="O45" s="27" t="s">
        <v>354</v>
      </c>
      <c r="P45" s="27">
        <v>18689738974</v>
      </c>
      <c r="Q45" s="27" t="s">
        <v>381</v>
      </c>
      <c r="R45" s="80" t="s">
        <v>356</v>
      </c>
      <c r="S45" s="27" t="s">
        <v>357</v>
      </c>
      <c r="T45" s="27">
        <v>12</v>
      </c>
      <c r="U45" s="27">
        <v>11</v>
      </c>
      <c r="V45" s="27">
        <v>6</v>
      </c>
      <c r="W45" s="27">
        <v>15</v>
      </c>
      <c r="X45" s="27">
        <v>13</v>
      </c>
      <c r="Y45" s="27">
        <v>3</v>
      </c>
      <c r="Z45" s="27">
        <v>15</v>
      </c>
      <c r="AA45" s="27">
        <v>3</v>
      </c>
      <c r="AB45" s="27">
        <v>12</v>
      </c>
      <c r="AC45" s="27">
        <v>0</v>
      </c>
      <c r="AD45" s="27">
        <v>0</v>
      </c>
      <c r="AE45" s="27">
        <v>0</v>
      </c>
      <c r="AF45" s="27">
        <v>0</v>
      </c>
      <c r="AG45" s="27">
        <v>0</v>
      </c>
      <c r="AH45" s="27">
        <v>0</v>
      </c>
      <c r="AI45" s="27">
        <v>0</v>
      </c>
      <c r="AJ45" s="27">
        <v>1</v>
      </c>
      <c r="AK45" s="27" t="s">
        <v>120</v>
      </c>
      <c r="AL45" s="27">
        <v>0</v>
      </c>
      <c r="AM45" s="27">
        <v>0</v>
      </c>
      <c r="AN45" s="27" t="s">
        <v>122</v>
      </c>
      <c r="AO45" s="27">
        <v>0</v>
      </c>
      <c r="AP45" s="27">
        <v>0</v>
      </c>
      <c r="AQ45" s="27" t="s">
        <v>122</v>
      </c>
      <c r="AR45" s="27">
        <v>0</v>
      </c>
      <c r="AS45" s="27">
        <v>1</v>
      </c>
      <c r="AT45" s="27" t="s">
        <v>123</v>
      </c>
      <c r="AU45" s="27">
        <v>0</v>
      </c>
      <c r="AV45" s="27">
        <v>0</v>
      </c>
      <c r="AW45" s="27" t="s">
        <v>122</v>
      </c>
      <c r="AX45" s="27">
        <v>0</v>
      </c>
      <c r="AY45" s="27">
        <v>1</v>
      </c>
      <c r="AZ45" s="27" t="s">
        <v>124</v>
      </c>
      <c r="BA45" s="27">
        <v>0</v>
      </c>
      <c r="BB45" s="27">
        <v>0</v>
      </c>
      <c r="BC45" s="27">
        <v>0</v>
      </c>
      <c r="BD45" s="27">
        <v>0</v>
      </c>
      <c r="BE45" s="27">
        <v>1</v>
      </c>
      <c r="BF45" s="27">
        <v>0</v>
      </c>
      <c r="BG45" s="27">
        <v>1</v>
      </c>
      <c r="BH45" s="27">
        <v>4</v>
      </c>
      <c r="BI45" s="27">
        <v>5</v>
      </c>
      <c r="BJ45" s="27" t="s">
        <v>125</v>
      </c>
      <c r="BK45" s="27" t="s">
        <v>126</v>
      </c>
      <c r="BL45" s="27" t="s">
        <v>127</v>
      </c>
    </row>
    <row r="46" spans="1:64">
      <c r="A46" s="27" t="s">
        <v>108</v>
      </c>
      <c r="B46" s="27" t="s">
        <v>109</v>
      </c>
      <c r="C46" s="27" t="s">
        <v>109</v>
      </c>
      <c r="D46" s="27" t="s">
        <v>110</v>
      </c>
      <c r="E46" s="27"/>
      <c r="F46" s="27" t="s">
        <v>382</v>
      </c>
      <c r="G46" s="27" t="s">
        <v>383</v>
      </c>
      <c r="H46" s="27" t="s">
        <v>113</v>
      </c>
      <c r="I46" s="27" t="s">
        <v>114</v>
      </c>
      <c r="J46" s="27"/>
      <c r="K46" s="27">
        <f>SUM(T752:AI752)</f>
        <v>0</v>
      </c>
      <c r="L46" s="27"/>
      <c r="M46" s="27" t="s">
        <v>115</v>
      </c>
      <c r="N46" s="27"/>
      <c r="O46" s="27" t="s">
        <v>384</v>
      </c>
      <c r="P46" s="27">
        <v>18689617793</v>
      </c>
      <c r="Q46" s="27" t="s">
        <v>385</v>
      </c>
      <c r="R46" s="80" t="s">
        <v>247</v>
      </c>
      <c r="S46" s="27" t="s">
        <v>248</v>
      </c>
      <c r="T46" s="27">
        <v>13</v>
      </c>
      <c r="U46" s="27">
        <v>7</v>
      </c>
      <c r="V46" s="27">
        <v>5</v>
      </c>
      <c r="W46" s="27">
        <v>15</v>
      </c>
      <c r="X46" s="27">
        <v>13</v>
      </c>
      <c r="Y46" s="27">
        <v>3</v>
      </c>
      <c r="Z46" s="27">
        <v>11</v>
      </c>
      <c r="AA46" s="27">
        <v>6</v>
      </c>
      <c r="AB46" s="27">
        <v>8</v>
      </c>
      <c r="AC46" s="27">
        <v>0</v>
      </c>
      <c r="AD46" s="27">
        <v>0</v>
      </c>
      <c r="AE46" s="27">
        <v>0</v>
      </c>
      <c r="AF46" s="27">
        <v>0</v>
      </c>
      <c r="AG46" s="27">
        <v>0</v>
      </c>
      <c r="AH46" s="27">
        <v>0</v>
      </c>
      <c r="AI46" s="27">
        <v>0</v>
      </c>
      <c r="AJ46" s="27">
        <v>0</v>
      </c>
      <c r="AK46" s="27" t="s">
        <v>121</v>
      </c>
      <c r="AL46" s="27">
        <v>0</v>
      </c>
      <c r="AM46" s="27">
        <v>0</v>
      </c>
      <c r="AN46" s="27" t="s">
        <v>122</v>
      </c>
      <c r="AO46" s="27">
        <v>0</v>
      </c>
      <c r="AP46" s="27">
        <v>0</v>
      </c>
      <c r="AQ46" s="27" t="s">
        <v>122</v>
      </c>
      <c r="AR46" s="27">
        <v>0</v>
      </c>
      <c r="AS46" s="27">
        <v>0</v>
      </c>
      <c r="AT46" s="27" t="s">
        <v>122</v>
      </c>
      <c r="AU46" s="27">
        <v>0</v>
      </c>
      <c r="AV46" s="27">
        <v>0</v>
      </c>
      <c r="AW46" s="27" t="s">
        <v>122</v>
      </c>
      <c r="AX46" s="27">
        <v>0</v>
      </c>
      <c r="AY46" s="27">
        <v>0</v>
      </c>
      <c r="AZ46" s="27" t="s">
        <v>122</v>
      </c>
      <c r="BA46" s="27">
        <v>0</v>
      </c>
      <c r="BB46" s="27">
        <v>0</v>
      </c>
      <c r="BC46" s="27">
        <v>0</v>
      </c>
      <c r="BD46" s="27">
        <v>0</v>
      </c>
      <c r="BE46" s="27">
        <v>0</v>
      </c>
      <c r="BF46" s="27">
        <v>0</v>
      </c>
      <c r="BG46" s="27">
        <v>0</v>
      </c>
      <c r="BH46" s="27">
        <v>3</v>
      </c>
      <c r="BI46" s="27">
        <v>4</v>
      </c>
      <c r="BJ46" s="27" t="s">
        <v>125</v>
      </c>
      <c r="BK46" s="27" t="s">
        <v>126</v>
      </c>
      <c r="BL46" s="27" t="s">
        <v>127</v>
      </c>
    </row>
    <row r="47" spans="1:64">
      <c r="A47" s="27" t="s">
        <v>108</v>
      </c>
      <c r="B47" s="27" t="s">
        <v>109</v>
      </c>
      <c r="C47" s="27" t="s">
        <v>109</v>
      </c>
      <c r="D47" s="27" t="s">
        <v>178</v>
      </c>
      <c r="E47" s="27"/>
      <c r="F47" s="27" t="s">
        <v>386</v>
      </c>
      <c r="G47" s="27" t="s">
        <v>387</v>
      </c>
      <c r="H47" s="27" t="s">
        <v>181</v>
      </c>
      <c r="I47" s="27" t="s">
        <v>272</v>
      </c>
      <c r="J47" s="27"/>
      <c r="K47" s="27">
        <f>SUM(T792:AI792)</f>
        <v>0</v>
      </c>
      <c r="L47" s="27"/>
      <c r="M47" s="27" t="s">
        <v>115</v>
      </c>
      <c r="N47" s="27"/>
      <c r="O47" s="27" t="s">
        <v>388</v>
      </c>
      <c r="P47" s="27">
        <v>13698936888</v>
      </c>
      <c r="Q47" s="27" t="s">
        <v>389</v>
      </c>
      <c r="R47" s="80" t="s">
        <v>390</v>
      </c>
      <c r="S47" s="27" t="s">
        <v>391</v>
      </c>
      <c r="T47" s="27">
        <v>24</v>
      </c>
      <c r="U47" s="27">
        <v>22</v>
      </c>
      <c r="V47" s="27">
        <v>8</v>
      </c>
      <c r="W47" s="27">
        <v>38</v>
      </c>
      <c r="X47" s="27">
        <v>25</v>
      </c>
      <c r="Y47" s="27">
        <v>7</v>
      </c>
      <c r="Z47" s="27">
        <v>17</v>
      </c>
      <c r="AA47" s="27">
        <v>4</v>
      </c>
      <c r="AB47" s="27">
        <v>18</v>
      </c>
      <c r="AC47" s="27">
        <v>0</v>
      </c>
      <c r="AD47" s="27">
        <v>0</v>
      </c>
      <c r="AE47" s="27">
        <v>6</v>
      </c>
      <c r="AF47" s="27">
        <v>3</v>
      </c>
      <c r="AG47" s="27">
        <v>0</v>
      </c>
      <c r="AH47" s="27">
        <v>9</v>
      </c>
      <c r="AI47" s="27">
        <v>4</v>
      </c>
      <c r="AJ47" s="27">
        <v>1</v>
      </c>
      <c r="AK47" s="27" t="s">
        <v>123</v>
      </c>
      <c r="AL47" s="27">
        <v>1</v>
      </c>
      <c r="AM47" s="27">
        <v>1</v>
      </c>
      <c r="AN47" s="27" t="s">
        <v>124</v>
      </c>
      <c r="AO47" s="27">
        <v>0</v>
      </c>
      <c r="AP47" s="27">
        <v>0</v>
      </c>
      <c r="AQ47" s="27" t="s">
        <v>122</v>
      </c>
      <c r="AR47" s="27">
        <v>0</v>
      </c>
      <c r="AS47" s="27">
        <v>1</v>
      </c>
      <c r="AT47" s="27" t="s">
        <v>120</v>
      </c>
      <c r="AU47" s="27">
        <v>0</v>
      </c>
      <c r="AV47" s="27">
        <v>0</v>
      </c>
      <c r="AW47" s="27" t="s">
        <v>122</v>
      </c>
      <c r="AX47" s="27">
        <v>0</v>
      </c>
      <c r="AY47" s="27">
        <v>1</v>
      </c>
      <c r="AZ47" s="27" t="s">
        <v>121</v>
      </c>
      <c r="BA47" s="27">
        <v>0</v>
      </c>
      <c r="BB47" s="27">
        <v>1</v>
      </c>
      <c r="BC47" s="27">
        <v>0</v>
      </c>
      <c r="BD47" s="27">
        <v>0</v>
      </c>
      <c r="BE47" s="27">
        <v>1</v>
      </c>
      <c r="BF47" s="27">
        <v>0</v>
      </c>
      <c r="BG47" s="27">
        <v>1</v>
      </c>
      <c r="BH47" s="27">
        <v>5</v>
      </c>
      <c r="BI47" s="27">
        <v>6</v>
      </c>
      <c r="BJ47" s="27" t="s">
        <v>125</v>
      </c>
      <c r="BK47" s="27" t="s">
        <v>126</v>
      </c>
      <c r="BL47" s="27" t="s">
        <v>127</v>
      </c>
    </row>
    <row r="48" spans="1:64">
      <c r="A48" s="27" t="s">
        <v>108</v>
      </c>
      <c r="B48" s="27" t="s">
        <v>109</v>
      </c>
      <c r="C48" s="27" t="s">
        <v>109</v>
      </c>
      <c r="D48" s="27" t="s">
        <v>209</v>
      </c>
      <c r="E48" s="27"/>
      <c r="F48" s="27" t="s">
        <v>392</v>
      </c>
      <c r="G48" s="27" t="s">
        <v>393</v>
      </c>
      <c r="H48" s="27" t="s">
        <v>212</v>
      </c>
      <c r="I48" s="27" t="s">
        <v>213</v>
      </c>
      <c r="J48" s="27"/>
      <c r="K48" s="27">
        <f>SUM(T951:AI951)</f>
        <v>0</v>
      </c>
      <c r="L48" s="27"/>
      <c r="M48" s="27" t="s">
        <v>115</v>
      </c>
      <c r="N48" s="27"/>
      <c r="O48" s="27" t="s">
        <v>394</v>
      </c>
      <c r="P48" s="27">
        <v>18389527670</v>
      </c>
      <c r="Q48" s="27" t="s">
        <v>395</v>
      </c>
      <c r="R48" s="80" t="s">
        <v>396</v>
      </c>
      <c r="S48" s="27" t="s">
        <v>397</v>
      </c>
      <c r="T48" s="27">
        <v>15</v>
      </c>
      <c r="U48" s="27">
        <v>18</v>
      </c>
      <c r="V48" s="27">
        <v>6</v>
      </c>
      <c r="W48" s="27">
        <v>16</v>
      </c>
      <c r="X48" s="27">
        <v>19</v>
      </c>
      <c r="Y48" s="27">
        <v>6</v>
      </c>
      <c r="Z48" s="27">
        <v>16</v>
      </c>
      <c r="AA48" s="27">
        <v>7</v>
      </c>
      <c r="AB48" s="27">
        <v>15</v>
      </c>
      <c r="AC48" s="27">
        <v>0</v>
      </c>
      <c r="AD48" s="27">
        <v>0</v>
      </c>
      <c r="AE48" s="27">
        <v>0</v>
      </c>
      <c r="AF48" s="27">
        <v>0</v>
      </c>
      <c r="AG48" s="27">
        <v>0</v>
      </c>
      <c r="AH48" s="27">
        <v>0</v>
      </c>
      <c r="AI48" s="27">
        <v>0</v>
      </c>
      <c r="AJ48" s="27">
        <v>0</v>
      </c>
      <c r="AK48" s="27" t="s">
        <v>121</v>
      </c>
      <c r="AL48" s="27">
        <v>0</v>
      </c>
      <c r="AM48" s="27">
        <v>0</v>
      </c>
      <c r="AN48" s="27" t="s">
        <v>122</v>
      </c>
      <c r="AO48" s="27">
        <v>0</v>
      </c>
      <c r="AP48" s="27">
        <v>0</v>
      </c>
      <c r="AQ48" s="27" t="s">
        <v>122</v>
      </c>
      <c r="AR48" s="27">
        <v>0</v>
      </c>
      <c r="AS48" s="27">
        <v>0</v>
      </c>
      <c r="AT48" s="27" t="s">
        <v>122</v>
      </c>
      <c r="AU48" s="27">
        <v>0</v>
      </c>
      <c r="AV48" s="27">
        <v>0</v>
      </c>
      <c r="AW48" s="27" t="s">
        <v>122</v>
      </c>
      <c r="AX48" s="27">
        <v>0</v>
      </c>
      <c r="AY48" s="27">
        <v>0</v>
      </c>
      <c r="AZ48" s="27" t="s">
        <v>122</v>
      </c>
      <c r="BA48" s="27">
        <v>0</v>
      </c>
      <c r="BB48" s="27">
        <v>0</v>
      </c>
      <c r="BC48" s="27">
        <v>0</v>
      </c>
      <c r="BD48" s="27">
        <v>0</v>
      </c>
      <c r="BE48" s="27">
        <v>0</v>
      </c>
      <c r="BF48" s="27">
        <v>0</v>
      </c>
      <c r="BG48" s="27">
        <v>0</v>
      </c>
      <c r="BH48" s="27">
        <v>4</v>
      </c>
      <c r="BI48" s="27">
        <v>5</v>
      </c>
      <c r="BJ48" s="27" t="s">
        <v>125</v>
      </c>
      <c r="BK48" s="27" t="s">
        <v>126</v>
      </c>
      <c r="BL48" s="27" t="s">
        <v>127</v>
      </c>
    </row>
    <row r="49" spans="1:65">
      <c r="A49" s="27" t="s">
        <v>108</v>
      </c>
      <c r="B49" s="27" t="s">
        <v>109</v>
      </c>
      <c r="C49" s="27" t="s">
        <v>109</v>
      </c>
      <c r="D49" s="27" t="s">
        <v>147</v>
      </c>
      <c r="E49" s="27"/>
      <c r="F49" s="27" t="s">
        <v>398</v>
      </c>
      <c r="G49" s="27" t="s">
        <v>399</v>
      </c>
      <c r="H49" s="27" t="s">
        <v>150</v>
      </c>
      <c r="I49" s="27" t="s">
        <v>173</v>
      </c>
      <c r="J49" s="27"/>
      <c r="K49" s="27">
        <f>SUM(T971:AI971)</f>
        <v>0</v>
      </c>
      <c r="L49" s="27"/>
      <c r="M49" s="27" t="s">
        <v>115</v>
      </c>
      <c r="N49" s="27"/>
      <c r="O49" s="27" t="s">
        <v>167</v>
      </c>
      <c r="P49" s="27">
        <v>13368915929</v>
      </c>
      <c r="Q49" s="27" t="s">
        <v>400</v>
      </c>
      <c r="R49" s="80" t="s">
        <v>169</v>
      </c>
      <c r="S49" s="27" t="s">
        <v>170</v>
      </c>
      <c r="T49" s="27">
        <v>12</v>
      </c>
      <c r="U49" s="27">
        <v>7</v>
      </c>
      <c r="V49" s="27">
        <v>3</v>
      </c>
      <c r="W49" s="27">
        <v>8</v>
      </c>
      <c r="X49" s="27">
        <v>12</v>
      </c>
      <c r="Y49" s="27">
        <v>0</v>
      </c>
      <c r="Z49" s="27">
        <v>19</v>
      </c>
      <c r="AA49" s="27">
        <v>2</v>
      </c>
      <c r="AB49" s="27">
        <v>13</v>
      </c>
      <c r="AC49" s="27">
        <v>0</v>
      </c>
      <c r="AD49" s="27">
        <v>0</v>
      </c>
      <c r="AE49" s="27">
        <v>0</v>
      </c>
      <c r="AF49" s="27">
        <v>0</v>
      </c>
      <c r="AG49" s="27">
        <v>0</v>
      </c>
      <c r="AH49" s="27">
        <v>0</v>
      </c>
      <c r="AI49" s="27">
        <v>0</v>
      </c>
      <c r="AJ49" s="27">
        <v>0</v>
      </c>
      <c r="AK49" s="27" t="s">
        <v>121</v>
      </c>
      <c r="AL49" s="27">
        <v>0</v>
      </c>
      <c r="AM49" s="27">
        <v>1</v>
      </c>
      <c r="AN49" s="27" t="s">
        <v>120</v>
      </c>
      <c r="AO49" s="27">
        <v>0</v>
      </c>
      <c r="AP49" s="27">
        <v>0</v>
      </c>
      <c r="AQ49" s="27" t="s">
        <v>122</v>
      </c>
      <c r="AR49" s="27">
        <v>0</v>
      </c>
      <c r="AS49" s="27">
        <v>1</v>
      </c>
      <c r="AT49" s="27" t="s">
        <v>123</v>
      </c>
      <c r="AU49" s="27">
        <v>0</v>
      </c>
      <c r="AV49" s="27">
        <v>0</v>
      </c>
      <c r="AW49" s="27" t="s">
        <v>122</v>
      </c>
      <c r="AX49" s="27">
        <v>0</v>
      </c>
      <c r="AY49" s="27">
        <v>1</v>
      </c>
      <c r="AZ49" s="27" t="s">
        <v>124</v>
      </c>
      <c r="BA49" s="27">
        <v>0</v>
      </c>
      <c r="BB49" s="27">
        <v>0</v>
      </c>
      <c r="BC49" s="27">
        <v>0</v>
      </c>
      <c r="BD49" s="27">
        <v>0</v>
      </c>
      <c r="BE49" s="27">
        <v>1</v>
      </c>
      <c r="BF49" s="27">
        <v>0</v>
      </c>
      <c r="BG49" s="27">
        <v>0</v>
      </c>
      <c r="BH49" s="27">
        <v>3</v>
      </c>
      <c r="BI49" s="27">
        <v>4</v>
      </c>
      <c r="BJ49" s="27" t="s">
        <v>125</v>
      </c>
      <c r="BK49" s="27" t="s">
        <v>126</v>
      </c>
      <c r="BL49" s="27" t="s">
        <v>127</v>
      </c>
      <c r="BM49" s="27"/>
    </row>
    <row r="50" spans="1:65">
      <c r="A50" s="27" t="s">
        <v>108</v>
      </c>
      <c r="B50" s="27" t="s">
        <v>109</v>
      </c>
      <c r="C50" s="27" t="s">
        <v>109</v>
      </c>
      <c r="D50" s="27" t="s">
        <v>209</v>
      </c>
      <c r="E50" s="27"/>
      <c r="F50" s="27" t="s">
        <v>401</v>
      </c>
      <c r="G50" s="27" t="s">
        <v>402</v>
      </c>
      <c r="H50" s="27" t="s">
        <v>212</v>
      </c>
      <c r="I50" s="27" t="s">
        <v>238</v>
      </c>
      <c r="J50" s="27"/>
      <c r="K50" s="27">
        <f>SUM(T986:AI986)</f>
        <v>0</v>
      </c>
      <c r="L50" s="27"/>
      <c r="M50" s="27" t="s">
        <v>115</v>
      </c>
      <c r="N50" s="27"/>
      <c r="O50" s="27" t="s">
        <v>403</v>
      </c>
      <c r="P50" s="27">
        <v>18976156668</v>
      </c>
      <c r="Q50" s="27" t="s">
        <v>404</v>
      </c>
      <c r="R50" s="80" t="s">
        <v>405</v>
      </c>
      <c r="S50" s="27" t="s">
        <v>406</v>
      </c>
      <c r="T50" s="27">
        <v>3</v>
      </c>
      <c r="U50" s="27">
        <v>1</v>
      </c>
      <c r="V50" s="27">
        <v>0</v>
      </c>
      <c r="W50" s="27">
        <v>3</v>
      </c>
      <c r="X50" s="27">
        <v>1</v>
      </c>
      <c r="Y50" s="27">
        <v>0</v>
      </c>
      <c r="Z50" s="27">
        <v>5</v>
      </c>
      <c r="AA50" s="27">
        <v>0</v>
      </c>
      <c r="AB50" s="27">
        <v>1</v>
      </c>
      <c r="AC50" s="27">
        <v>0</v>
      </c>
      <c r="AD50" s="27">
        <v>0</v>
      </c>
      <c r="AE50" s="27">
        <v>0</v>
      </c>
      <c r="AF50" s="27">
        <v>0</v>
      </c>
      <c r="AG50" s="27">
        <v>0</v>
      </c>
      <c r="AH50" s="27">
        <v>0</v>
      </c>
      <c r="AI50" s="27">
        <v>0</v>
      </c>
      <c r="AJ50" s="27">
        <v>0</v>
      </c>
      <c r="AK50" s="27" t="s">
        <v>121</v>
      </c>
      <c r="AL50" s="27">
        <v>0</v>
      </c>
      <c r="AM50" s="27">
        <v>0</v>
      </c>
      <c r="AN50" s="27" t="s">
        <v>122</v>
      </c>
      <c r="AO50" s="27">
        <v>0</v>
      </c>
      <c r="AP50" s="27">
        <v>0</v>
      </c>
      <c r="AQ50" s="27" t="s">
        <v>122</v>
      </c>
      <c r="AR50" s="27">
        <v>0</v>
      </c>
      <c r="AS50" s="27">
        <v>0</v>
      </c>
      <c r="AT50" s="27" t="s">
        <v>122</v>
      </c>
      <c r="AU50" s="27">
        <v>0</v>
      </c>
      <c r="AV50" s="27">
        <v>0</v>
      </c>
      <c r="AW50" s="27" t="s">
        <v>122</v>
      </c>
      <c r="AX50" s="27">
        <v>0</v>
      </c>
      <c r="AY50" s="27">
        <v>0</v>
      </c>
      <c r="AZ50" s="27" t="s">
        <v>122</v>
      </c>
      <c r="BA50" s="27">
        <v>0</v>
      </c>
      <c r="BB50" s="27">
        <v>0</v>
      </c>
      <c r="BC50" s="27">
        <v>0</v>
      </c>
      <c r="BD50" s="27">
        <v>0</v>
      </c>
      <c r="BE50" s="27">
        <v>0</v>
      </c>
      <c r="BF50" s="27">
        <v>0</v>
      </c>
      <c r="BG50" s="27">
        <v>0</v>
      </c>
      <c r="BH50" s="27">
        <v>1</v>
      </c>
      <c r="BI50" s="27">
        <v>1</v>
      </c>
      <c r="BJ50" s="27" t="s">
        <v>125</v>
      </c>
      <c r="BK50" s="27" t="s">
        <v>126</v>
      </c>
      <c r="BL50" s="27" t="s">
        <v>127</v>
      </c>
      <c r="BM50" s="28"/>
    </row>
    <row r="51" spans="1:65">
      <c r="A51" s="27" t="s">
        <v>108</v>
      </c>
      <c r="B51" s="27" t="s">
        <v>109</v>
      </c>
      <c r="C51" s="27" t="s">
        <v>109</v>
      </c>
      <c r="D51" s="27" t="s">
        <v>178</v>
      </c>
      <c r="E51" s="27"/>
      <c r="F51" s="27" t="s">
        <v>407</v>
      </c>
      <c r="G51" s="27" t="s">
        <v>408</v>
      </c>
      <c r="H51" s="27" t="s">
        <v>181</v>
      </c>
      <c r="I51" s="27" t="s">
        <v>182</v>
      </c>
      <c r="J51" s="27"/>
      <c r="K51" s="27">
        <f>SUM(T1012:AI1012)</f>
        <v>0</v>
      </c>
      <c r="L51" s="27"/>
      <c r="M51" s="27" t="s">
        <v>115</v>
      </c>
      <c r="N51" s="27"/>
      <c r="O51" s="27" t="s">
        <v>409</v>
      </c>
      <c r="P51" s="27">
        <v>17744891888</v>
      </c>
      <c r="Q51" s="27" t="s">
        <v>410</v>
      </c>
      <c r="R51" s="80" t="s">
        <v>411</v>
      </c>
      <c r="S51" s="27" t="s">
        <v>412</v>
      </c>
      <c r="T51" s="27">
        <v>12</v>
      </c>
      <c r="U51" s="27">
        <v>9</v>
      </c>
      <c r="V51" s="27">
        <v>4</v>
      </c>
      <c r="W51" s="27">
        <v>13</v>
      </c>
      <c r="X51" s="27">
        <v>11</v>
      </c>
      <c r="Y51" s="27">
        <v>4</v>
      </c>
      <c r="Z51" s="27">
        <v>23</v>
      </c>
      <c r="AA51" s="27">
        <v>3</v>
      </c>
      <c r="AB51" s="27">
        <v>9</v>
      </c>
      <c r="AC51" s="27">
        <v>0</v>
      </c>
      <c r="AD51" s="27">
        <v>0</v>
      </c>
      <c r="AE51" s="27">
        <v>2</v>
      </c>
      <c r="AF51" s="27">
        <v>2</v>
      </c>
      <c r="AG51" s="27">
        <v>0</v>
      </c>
      <c r="AH51" s="27">
        <v>4</v>
      </c>
      <c r="AI51" s="27">
        <v>1</v>
      </c>
      <c r="AJ51" s="27">
        <v>1</v>
      </c>
      <c r="AK51" s="27" t="s">
        <v>124</v>
      </c>
      <c r="AL51" s="27">
        <v>0</v>
      </c>
      <c r="AM51" s="27">
        <v>0</v>
      </c>
      <c r="AN51" s="27" t="s">
        <v>122</v>
      </c>
      <c r="AO51" s="27">
        <v>0</v>
      </c>
      <c r="AP51" s="27">
        <v>0</v>
      </c>
      <c r="AQ51" s="27" t="s">
        <v>122</v>
      </c>
      <c r="AR51" s="27">
        <v>0</v>
      </c>
      <c r="AS51" s="27">
        <v>1</v>
      </c>
      <c r="AT51" s="27" t="s">
        <v>123</v>
      </c>
      <c r="AU51" s="27">
        <v>0</v>
      </c>
      <c r="AV51" s="27">
        <v>0</v>
      </c>
      <c r="AW51" s="27" t="s">
        <v>122</v>
      </c>
      <c r="AX51" s="27">
        <v>0</v>
      </c>
      <c r="AY51" s="27">
        <v>1</v>
      </c>
      <c r="AZ51" s="27" t="s">
        <v>120</v>
      </c>
      <c r="BA51" s="27">
        <v>0</v>
      </c>
      <c r="BB51" s="27">
        <v>0</v>
      </c>
      <c r="BC51" s="27">
        <v>0</v>
      </c>
      <c r="BD51" s="27">
        <v>0</v>
      </c>
      <c r="BE51" s="27">
        <v>1</v>
      </c>
      <c r="BF51" s="27">
        <v>0</v>
      </c>
      <c r="BG51" s="27">
        <v>0</v>
      </c>
      <c r="BH51" s="27">
        <v>2</v>
      </c>
      <c r="BI51" s="27">
        <v>2</v>
      </c>
      <c r="BJ51" s="27" t="s">
        <v>125</v>
      </c>
      <c r="BK51" s="27" t="s">
        <v>126</v>
      </c>
      <c r="BL51" s="27" t="s">
        <v>127</v>
      </c>
      <c r="BM51" s="28"/>
    </row>
    <row r="52" spans="1:65">
      <c r="A52" s="27" t="s">
        <v>108</v>
      </c>
      <c r="B52" s="27" t="s">
        <v>109</v>
      </c>
      <c r="C52" s="27" t="s">
        <v>109</v>
      </c>
      <c r="D52" s="27" t="s">
        <v>162</v>
      </c>
      <c r="E52" s="27"/>
      <c r="F52" s="27" t="s">
        <v>413</v>
      </c>
      <c r="G52" s="27" t="s">
        <v>414</v>
      </c>
      <c r="H52" s="27" t="s">
        <v>165</v>
      </c>
      <c r="I52" s="27" t="s">
        <v>166</v>
      </c>
      <c r="J52" s="27"/>
      <c r="K52" s="27">
        <f>SUM(T1054:AI1054)</f>
        <v>0</v>
      </c>
      <c r="L52" s="27"/>
      <c r="M52" s="27" t="s">
        <v>115</v>
      </c>
      <c r="N52" s="27"/>
      <c r="O52" s="27" t="s">
        <v>415</v>
      </c>
      <c r="P52" s="27">
        <v>18689851788</v>
      </c>
      <c r="Q52" s="27" t="s">
        <v>416</v>
      </c>
      <c r="R52" s="80" t="s">
        <v>417</v>
      </c>
      <c r="S52" s="27" t="s">
        <v>414</v>
      </c>
      <c r="T52" s="27">
        <v>14</v>
      </c>
      <c r="U52" s="27">
        <v>9</v>
      </c>
      <c r="V52" s="27">
        <v>4</v>
      </c>
      <c r="W52" s="27">
        <v>13</v>
      </c>
      <c r="X52" s="27">
        <v>11</v>
      </c>
      <c r="Y52" s="27">
        <v>2</v>
      </c>
      <c r="Z52" s="27">
        <v>19</v>
      </c>
      <c r="AA52" s="27">
        <v>2</v>
      </c>
      <c r="AB52" s="27">
        <v>11</v>
      </c>
      <c r="AC52" s="27">
        <v>0</v>
      </c>
      <c r="AD52" s="27">
        <v>0</v>
      </c>
      <c r="AE52" s="27">
        <v>2</v>
      </c>
      <c r="AF52" s="27">
        <v>0</v>
      </c>
      <c r="AG52" s="27">
        <v>0</v>
      </c>
      <c r="AH52" s="27">
        <v>2</v>
      </c>
      <c r="AI52" s="27">
        <v>1</v>
      </c>
      <c r="AJ52" s="27">
        <v>1</v>
      </c>
      <c r="AK52" s="27" t="s">
        <v>124</v>
      </c>
      <c r="AL52" s="27">
        <v>0</v>
      </c>
      <c r="AM52" s="27">
        <v>0</v>
      </c>
      <c r="AN52" s="27" t="s">
        <v>122</v>
      </c>
      <c r="AO52" s="27">
        <v>0</v>
      </c>
      <c r="AP52" s="27">
        <v>0</v>
      </c>
      <c r="AQ52" s="27" t="s">
        <v>122</v>
      </c>
      <c r="AR52" s="27">
        <v>0</v>
      </c>
      <c r="AS52" s="27">
        <v>1</v>
      </c>
      <c r="AT52" s="27" t="s">
        <v>123</v>
      </c>
      <c r="AU52" s="27">
        <v>0</v>
      </c>
      <c r="AV52" s="27">
        <v>0</v>
      </c>
      <c r="AW52" s="27" t="s">
        <v>122</v>
      </c>
      <c r="AX52" s="27">
        <v>0</v>
      </c>
      <c r="AY52" s="27">
        <v>1</v>
      </c>
      <c r="AZ52" s="27" t="s">
        <v>120</v>
      </c>
      <c r="BA52" s="27">
        <v>0</v>
      </c>
      <c r="BB52" s="27">
        <v>0</v>
      </c>
      <c r="BC52" s="27">
        <v>0</v>
      </c>
      <c r="BD52" s="27">
        <v>0</v>
      </c>
      <c r="BE52" s="27">
        <v>1</v>
      </c>
      <c r="BF52" s="27">
        <v>0</v>
      </c>
      <c r="BG52" s="27">
        <v>1</v>
      </c>
      <c r="BH52" s="27">
        <v>4</v>
      </c>
      <c r="BI52" s="27">
        <v>5</v>
      </c>
      <c r="BJ52" s="27" t="s">
        <v>125</v>
      </c>
      <c r="BK52" s="27" t="s">
        <v>126</v>
      </c>
      <c r="BL52" s="27" t="s">
        <v>127</v>
      </c>
    </row>
    <row r="53" spans="1:65">
      <c r="A53" s="27" t="s">
        <v>108</v>
      </c>
      <c r="B53" s="27" t="s">
        <v>109</v>
      </c>
      <c r="C53" s="27" t="s">
        <v>109</v>
      </c>
      <c r="D53" s="27" t="s">
        <v>194</v>
      </c>
      <c r="E53" s="27"/>
      <c r="F53" s="27" t="s">
        <v>418</v>
      </c>
      <c r="G53" s="27" t="s">
        <v>419</v>
      </c>
      <c r="H53" s="27" t="s">
        <v>197</v>
      </c>
      <c r="I53" s="27" t="s">
        <v>198</v>
      </c>
      <c r="J53" s="27"/>
      <c r="K53" s="27">
        <f>SUM(T1100:AI1100)</f>
        <v>0</v>
      </c>
      <c r="L53" s="27"/>
      <c r="M53" s="27" t="s">
        <v>115</v>
      </c>
      <c r="N53" s="27"/>
      <c r="O53" s="27" t="s">
        <v>420</v>
      </c>
      <c r="P53" s="27" t="s">
        <v>421</v>
      </c>
      <c r="Q53" s="27" t="s">
        <v>422</v>
      </c>
      <c r="R53" s="80" t="s">
        <v>423</v>
      </c>
      <c r="S53" s="27" t="s">
        <v>419</v>
      </c>
      <c r="T53" s="27">
        <v>9</v>
      </c>
      <c r="U53" s="27">
        <v>6</v>
      </c>
      <c r="V53" s="27">
        <v>3</v>
      </c>
      <c r="W53" s="27">
        <v>13</v>
      </c>
      <c r="X53" s="27">
        <v>9</v>
      </c>
      <c r="Y53" s="27">
        <v>2</v>
      </c>
      <c r="Z53" s="27">
        <v>14</v>
      </c>
      <c r="AA53" s="27">
        <v>3</v>
      </c>
      <c r="AB53" s="27">
        <v>8</v>
      </c>
      <c r="AC53" s="27">
        <v>0</v>
      </c>
      <c r="AD53" s="27">
        <v>0</v>
      </c>
      <c r="AE53" s="27">
        <v>0</v>
      </c>
      <c r="AF53" s="27">
        <v>0</v>
      </c>
      <c r="AG53" s="27">
        <v>0</v>
      </c>
      <c r="AH53" s="27">
        <v>0</v>
      </c>
      <c r="AI53" s="27">
        <v>0</v>
      </c>
      <c r="AJ53" s="27">
        <v>0</v>
      </c>
      <c r="AK53" s="27" t="s">
        <v>121</v>
      </c>
      <c r="AL53" s="27">
        <v>0</v>
      </c>
      <c r="AM53" s="27">
        <v>0</v>
      </c>
      <c r="AN53" s="27" t="s">
        <v>122</v>
      </c>
      <c r="AO53" s="27">
        <v>0</v>
      </c>
      <c r="AP53" s="27">
        <v>0</v>
      </c>
      <c r="AQ53" s="27" t="s">
        <v>122</v>
      </c>
      <c r="AR53" s="27">
        <v>0</v>
      </c>
      <c r="AS53" s="27">
        <v>1</v>
      </c>
      <c r="AT53" s="27" t="s">
        <v>123</v>
      </c>
      <c r="AU53" s="27">
        <v>0</v>
      </c>
      <c r="AV53" s="27">
        <v>0</v>
      </c>
      <c r="AW53" s="27" t="s">
        <v>122</v>
      </c>
      <c r="AX53" s="27">
        <v>0</v>
      </c>
      <c r="AY53" s="27">
        <v>1</v>
      </c>
      <c r="AZ53" s="27" t="s">
        <v>124</v>
      </c>
      <c r="BA53" s="27">
        <v>0</v>
      </c>
      <c r="BB53" s="27">
        <v>0</v>
      </c>
      <c r="BC53" s="27">
        <v>0</v>
      </c>
      <c r="BD53" s="27">
        <v>0</v>
      </c>
      <c r="BE53" s="27">
        <v>0</v>
      </c>
      <c r="BF53" s="27">
        <v>0</v>
      </c>
      <c r="BG53" s="27">
        <v>0</v>
      </c>
      <c r="BH53" s="27">
        <v>3</v>
      </c>
      <c r="BI53" s="27">
        <v>4</v>
      </c>
      <c r="BJ53" s="27" t="s">
        <v>125</v>
      </c>
      <c r="BK53" s="27" t="s">
        <v>126</v>
      </c>
      <c r="BL53" s="27" t="s">
        <v>127</v>
      </c>
    </row>
    <row r="54" spans="1:65">
      <c r="A54" s="27" t="s">
        <v>108</v>
      </c>
      <c r="B54" s="27" t="s">
        <v>109</v>
      </c>
      <c r="C54" s="27" t="s">
        <v>109</v>
      </c>
      <c r="D54" s="27" t="s">
        <v>147</v>
      </c>
      <c r="E54" s="27"/>
      <c r="F54" s="27" t="s">
        <v>424</v>
      </c>
      <c r="G54" s="27" t="s">
        <v>425</v>
      </c>
      <c r="H54" s="27" t="s">
        <v>150</v>
      </c>
      <c r="I54" s="27" t="s">
        <v>173</v>
      </c>
      <c r="J54" s="27"/>
      <c r="K54" s="27">
        <f>SUM(T1132:AI1132)</f>
        <v>0</v>
      </c>
      <c r="L54" s="27"/>
      <c r="M54" s="27" t="s">
        <v>115</v>
      </c>
      <c r="N54" s="27"/>
      <c r="O54" s="27" t="s">
        <v>426</v>
      </c>
      <c r="P54" s="27">
        <v>13389810366</v>
      </c>
      <c r="Q54" s="27" t="s">
        <v>427</v>
      </c>
      <c r="R54" s="80" t="s">
        <v>428</v>
      </c>
      <c r="S54" s="27" t="s">
        <v>429</v>
      </c>
      <c r="T54" s="27">
        <v>7</v>
      </c>
      <c r="U54" s="27">
        <v>4</v>
      </c>
      <c r="V54" s="27">
        <v>1</v>
      </c>
      <c r="W54" s="27">
        <v>8</v>
      </c>
      <c r="X54" s="27">
        <v>4</v>
      </c>
      <c r="Y54" s="27">
        <v>2</v>
      </c>
      <c r="Z54" s="27">
        <v>8</v>
      </c>
      <c r="AA54" s="27">
        <v>1</v>
      </c>
      <c r="AB54" s="27">
        <v>6</v>
      </c>
      <c r="AC54" s="27">
        <v>0</v>
      </c>
      <c r="AD54" s="27">
        <v>0</v>
      </c>
      <c r="AE54" s="27">
        <v>0</v>
      </c>
      <c r="AF54" s="27">
        <v>0</v>
      </c>
      <c r="AG54" s="27">
        <v>0</v>
      </c>
      <c r="AH54" s="27">
        <v>0</v>
      </c>
      <c r="AI54" s="27">
        <v>0</v>
      </c>
      <c r="AJ54" s="27">
        <v>1</v>
      </c>
      <c r="AK54" s="27" t="s">
        <v>124</v>
      </c>
      <c r="AL54" s="27">
        <v>0</v>
      </c>
      <c r="AM54" s="27">
        <v>0</v>
      </c>
      <c r="AN54" s="27" t="s">
        <v>122</v>
      </c>
      <c r="AO54" s="27">
        <v>0</v>
      </c>
      <c r="AP54" s="27">
        <v>0</v>
      </c>
      <c r="AQ54" s="27" t="s">
        <v>122</v>
      </c>
      <c r="AR54" s="27">
        <v>0</v>
      </c>
      <c r="AS54" s="27">
        <v>1</v>
      </c>
      <c r="AT54" s="27" t="s">
        <v>123</v>
      </c>
      <c r="AU54" s="27">
        <v>0</v>
      </c>
      <c r="AV54" s="27">
        <v>0</v>
      </c>
      <c r="AW54" s="27" t="s">
        <v>122</v>
      </c>
      <c r="AX54" s="27">
        <v>0</v>
      </c>
      <c r="AY54" s="27">
        <v>1</v>
      </c>
      <c r="AZ54" s="27" t="s">
        <v>120</v>
      </c>
      <c r="BA54" s="27">
        <v>0</v>
      </c>
      <c r="BB54" s="27">
        <v>0</v>
      </c>
      <c r="BC54" s="27">
        <v>0</v>
      </c>
      <c r="BD54" s="27">
        <v>0</v>
      </c>
      <c r="BE54" s="27">
        <v>0</v>
      </c>
      <c r="BF54" s="27">
        <v>0</v>
      </c>
      <c r="BG54" s="27">
        <v>0</v>
      </c>
      <c r="BH54" s="27">
        <v>2</v>
      </c>
      <c r="BI54" s="27">
        <v>2</v>
      </c>
      <c r="BJ54" s="27" t="s">
        <v>125</v>
      </c>
      <c r="BK54" s="27" t="s">
        <v>126</v>
      </c>
      <c r="BL54" s="27" t="s">
        <v>127</v>
      </c>
    </row>
    <row r="55" spans="1:65">
      <c r="A55" s="27" t="s">
        <v>108</v>
      </c>
      <c r="B55" s="27" t="s">
        <v>109</v>
      </c>
      <c r="C55" s="27" t="s">
        <v>109</v>
      </c>
      <c r="D55" s="27" t="s">
        <v>147</v>
      </c>
      <c r="E55" s="27"/>
      <c r="F55" s="27" t="s">
        <v>430</v>
      </c>
      <c r="G55" s="27" t="s">
        <v>431</v>
      </c>
      <c r="H55" s="27" t="s">
        <v>150</v>
      </c>
      <c r="I55" s="27" t="s">
        <v>151</v>
      </c>
      <c r="J55" s="27"/>
      <c r="K55" s="27">
        <f>SUM(T1247:AI1247)</f>
        <v>0</v>
      </c>
      <c r="L55" s="27"/>
      <c r="M55" s="27" t="s">
        <v>115</v>
      </c>
      <c r="N55" s="27"/>
      <c r="O55" s="27" t="s">
        <v>432</v>
      </c>
      <c r="P55" s="27">
        <v>18689941918</v>
      </c>
      <c r="Q55" s="27" t="s">
        <v>433</v>
      </c>
      <c r="R55" s="80" t="s">
        <v>417</v>
      </c>
      <c r="S55" s="27" t="s">
        <v>414</v>
      </c>
      <c r="T55" s="27">
        <v>14</v>
      </c>
      <c r="U55" s="27">
        <v>11</v>
      </c>
      <c r="V55" s="27">
        <v>8</v>
      </c>
      <c r="W55" s="27">
        <v>17</v>
      </c>
      <c r="X55" s="27">
        <v>13</v>
      </c>
      <c r="Y55" s="27">
        <v>3</v>
      </c>
      <c r="Z55" s="27">
        <v>20</v>
      </c>
      <c r="AA55" s="27">
        <v>3</v>
      </c>
      <c r="AB55" s="27">
        <v>13</v>
      </c>
      <c r="AC55" s="27">
        <v>0</v>
      </c>
      <c r="AD55" s="27">
        <v>0</v>
      </c>
      <c r="AE55" s="27">
        <v>2</v>
      </c>
      <c r="AF55" s="27">
        <v>0</v>
      </c>
      <c r="AG55" s="27">
        <v>0</v>
      </c>
      <c r="AH55" s="27">
        <v>2</v>
      </c>
      <c r="AI55" s="27">
        <v>5</v>
      </c>
      <c r="AJ55" s="27">
        <v>1</v>
      </c>
      <c r="AK55" s="27" t="s">
        <v>124</v>
      </c>
      <c r="AL55" s="27">
        <v>0</v>
      </c>
      <c r="AM55" s="27">
        <v>0</v>
      </c>
      <c r="AN55" s="27" t="s">
        <v>122</v>
      </c>
      <c r="AO55" s="27">
        <v>0</v>
      </c>
      <c r="AP55" s="27">
        <v>0</v>
      </c>
      <c r="AQ55" s="27" t="s">
        <v>122</v>
      </c>
      <c r="AR55" s="27">
        <v>0</v>
      </c>
      <c r="AS55" s="27">
        <v>1</v>
      </c>
      <c r="AT55" s="27" t="s">
        <v>123</v>
      </c>
      <c r="AU55" s="27">
        <v>0</v>
      </c>
      <c r="AV55" s="27">
        <v>0</v>
      </c>
      <c r="AW55" s="27" t="s">
        <v>122</v>
      </c>
      <c r="AX55" s="27">
        <v>0</v>
      </c>
      <c r="AY55" s="27">
        <v>1</v>
      </c>
      <c r="AZ55" s="27" t="s">
        <v>120</v>
      </c>
      <c r="BA55" s="27">
        <v>0</v>
      </c>
      <c r="BB55" s="27">
        <v>0</v>
      </c>
      <c r="BC55" s="27">
        <v>0</v>
      </c>
      <c r="BD55" s="27">
        <v>0</v>
      </c>
      <c r="BE55" s="27">
        <v>1</v>
      </c>
      <c r="BF55" s="27">
        <v>0</v>
      </c>
      <c r="BG55" s="27">
        <v>0</v>
      </c>
      <c r="BH55" s="27">
        <v>4</v>
      </c>
      <c r="BI55" s="27">
        <v>5</v>
      </c>
      <c r="BJ55" s="27" t="s">
        <v>125</v>
      </c>
      <c r="BK55" s="27" t="s">
        <v>126</v>
      </c>
      <c r="BL55" s="27" t="s">
        <v>127</v>
      </c>
    </row>
    <row r="56" spans="1:65">
      <c r="A56" s="27" t="s">
        <v>108</v>
      </c>
      <c r="B56" s="27" t="s">
        <v>109</v>
      </c>
      <c r="C56" s="27" t="s">
        <v>109</v>
      </c>
      <c r="D56" s="27" t="s">
        <v>292</v>
      </c>
      <c r="E56" s="27"/>
      <c r="F56" s="27" t="s">
        <v>434</v>
      </c>
      <c r="G56" s="27" t="s">
        <v>435</v>
      </c>
      <c r="H56" s="27" t="s">
        <v>295</v>
      </c>
      <c r="I56" s="27" t="s">
        <v>296</v>
      </c>
      <c r="J56" s="27"/>
      <c r="K56" s="27">
        <f>SUM(T1248:AI1248)</f>
        <v>0</v>
      </c>
      <c r="L56" s="27"/>
      <c r="M56" s="27" t="s">
        <v>115</v>
      </c>
      <c r="N56" s="27"/>
      <c r="O56" s="27" t="s">
        <v>436</v>
      </c>
      <c r="P56" s="27">
        <v>13976158180</v>
      </c>
      <c r="Q56" s="27" t="s">
        <v>437</v>
      </c>
      <c r="R56" s="80" t="s">
        <v>438</v>
      </c>
      <c r="S56" s="27" t="s">
        <v>439</v>
      </c>
      <c r="T56" s="27">
        <v>12</v>
      </c>
      <c r="U56" s="27">
        <v>7</v>
      </c>
      <c r="V56" s="27">
        <v>4</v>
      </c>
      <c r="W56" s="27">
        <v>13</v>
      </c>
      <c r="X56" s="27">
        <v>11</v>
      </c>
      <c r="Y56" s="27">
        <v>2</v>
      </c>
      <c r="Z56" s="27">
        <v>17</v>
      </c>
      <c r="AA56" s="27">
        <v>3</v>
      </c>
      <c r="AB56" s="27">
        <v>13</v>
      </c>
      <c r="AC56" s="27">
        <v>0</v>
      </c>
      <c r="AD56" s="27">
        <v>0</v>
      </c>
      <c r="AE56" s="27">
        <v>3</v>
      </c>
      <c r="AF56" s="27">
        <v>2</v>
      </c>
      <c r="AG56" s="27">
        <v>0</v>
      </c>
      <c r="AH56" s="27">
        <v>5</v>
      </c>
      <c r="AI56" s="27">
        <v>2</v>
      </c>
      <c r="AJ56" s="27">
        <v>1</v>
      </c>
      <c r="AK56" s="27" t="s">
        <v>120</v>
      </c>
      <c r="AL56" s="27">
        <v>0</v>
      </c>
      <c r="AM56" s="27">
        <v>0</v>
      </c>
      <c r="AN56" s="27" t="s">
        <v>122</v>
      </c>
      <c r="AO56" s="27">
        <v>0</v>
      </c>
      <c r="AP56" s="27">
        <v>0</v>
      </c>
      <c r="AQ56" s="27" t="s">
        <v>122</v>
      </c>
      <c r="AR56" s="27">
        <v>0</v>
      </c>
      <c r="AS56" s="27">
        <v>1</v>
      </c>
      <c r="AT56" s="27" t="s">
        <v>123</v>
      </c>
      <c r="AU56" s="27">
        <v>0</v>
      </c>
      <c r="AV56" s="27">
        <v>0</v>
      </c>
      <c r="AW56" s="27" t="s">
        <v>122</v>
      </c>
      <c r="AX56" s="27">
        <v>0</v>
      </c>
      <c r="AY56" s="27">
        <v>1</v>
      </c>
      <c r="AZ56" s="27" t="s">
        <v>124</v>
      </c>
      <c r="BA56" s="27">
        <v>0</v>
      </c>
      <c r="BB56" s="27">
        <v>0</v>
      </c>
      <c r="BC56" s="27">
        <v>0</v>
      </c>
      <c r="BD56" s="27">
        <v>0</v>
      </c>
      <c r="BE56" s="27">
        <v>0</v>
      </c>
      <c r="BF56" s="27">
        <v>0</v>
      </c>
      <c r="BG56" s="27">
        <v>0</v>
      </c>
      <c r="BH56" s="27">
        <v>4</v>
      </c>
      <c r="BI56" s="27">
        <v>4</v>
      </c>
      <c r="BJ56" s="27" t="s">
        <v>125</v>
      </c>
      <c r="BK56" s="27" t="s">
        <v>126</v>
      </c>
      <c r="BL56" s="27" t="s">
        <v>127</v>
      </c>
    </row>
    <row r="57" spans="1:65">
      <c r="A57" s="27" t="s">
        <v>108</v>
      </c>
      <c r="B57" s="27" t="s">
        <v>109</v>
      </c>
      <c r="C57" s="27" t="s">
        <v>109</v>
      </c>
      <c r="D57" s="27" t="s">
        <v>178</v>
      </c>
      <c r="E57" s="27"/>
      <c r="F57" s="27" t="s">
        <v>440</v>
      </c>
      <c r="G57" s="27" t="s">
        <v>441</v>
      </c>
      <c r="H57" s="27" t="s">
        <v>181</v>
      </c>
      <c r="I57" s="27" t="s">
        <v>272</v>
      </c>
      <c r="J57" s="27"/>
      <c r="K57" s="27">
        <f>SUM(T1273:AI1273)</f>
        <v>0</v>
      </c>
      <c r="L57" s="27"/>
      <c r="M57" s="27" t="s">
        <v>115</v>
      </c>
      <c r="N57" s="27"/>
      <c r="O57" s="27" t="s">
        <v>442</v>
      </c>
      <c r="P57" s="27">
        <v>18117722444</v>
      </c>
      <c r="Q57" s="27" t="s">
        <v>443</v>
      </c>
      <c r="R57" s="80" t="s">
        <v>444</v>
      </c>
      <c r="S57" s="27" t="s">
        <v>445</v>
      </c>
      <c r="T57" s="27">
        <v>7</v>
      </c>
      <c r="U57" s="27">
        <v>2</v>
      </c>
      <c r="V57" s="27">
        <v>0</v>
      </c>
      <c r="W57" s="27">
        <v>10</v>
      </c>
      <c r="X57" s="27">
        <v>6</v>
      </c>
      <c r="Y57" s="27">
        <v>2</v>
      </c>
      <c r="Z57" s="27">
        <v>14</v>
      </c>
      <c r="AA57" s="27">
        <v>1</v>
      </c>
      <c r="AB57" s="27">
        <v>9</v>
      </c>
      <c r="AC57" s="27">
        <v>0</v>
      </c>
      <c r="AD57" s="27">
        <v>0</v>
      </c>
      <c r="AE57" s="27">
        <v>0</v>
      </c>
      <c r="AF57" s="27">
        <v>0</v>
      </c>
      <c r="AG57" s="27">
        <v>0</v>
      </c>
      <c r="AH57" s="27">
        <v>0</v>
      </c>
      <c r="AI57" s="27">
        <v>0</v>
      </c>
      <c r="AJ57" s="27">
        <v>0</v>
      </c>
      <c r="AK57" s="27" t="s">
        <v>121</v>
      </c>
      <c r="AL57" s="27">
        <v>0</v>
      </c>
      <c r="AM57" s="27">
        <v>0</v>
      </c>
      <c r="AN57" s="27" t="s">
        <v>122</v>
      </c>
      <c r="AO57" s="27">
        <v>0</v>
      </c>
      <c r="AP57" s="27">
        <v>0</v>
      </c>
      <c r="AQ57" s="27" t="s">
        <v>122</v>
      </c>
      <c r="AR57" s="27">
        <v>0</v>
      </c>
      <c r="AS57" s="27">
        <v>0</v>
      </c>
      <c r="AT57" s="27" t="s">
        <v>122</v>
      </c>
      <c r="AU57" s="27">
        <v>0</v>
      </c>
      <c r="AV57" s="27">
        <v>0</v>
      </c>
      <c r="AW57" s="27" t="s">
        <v>122</v>
      </c>
      <c r="AX57" s="27">
        <v>0</v>
      </c>
      <c r="AY57" s="27">
        <v>0</v>
      </c>
      <c r="AZ57" s="27" t="s">
        <v>122</v>
      </c>
      <c r="BA57" s="27">
        <v>0</v>
      </c>
      <c r="BB57" s="27">
        <v>0</v>
      </c>
      <c r="BC57" s="27">
        <v>0</v>
      </c>
      <c r="BD57" s="27">
        <v>0</v>
      </c>
      <c r="BE57" s="27">
        <v>0</v>
      </c>
      <c r="BF57" s="27">
        <v>0</v>
      </c>
      <c r="BG57" s="27">
        <v>0</v>
      </c>
      <c r="BH57" s="27">
        <v>2</v>
      </c>
      <c r="BI57" s="27">
        <v>2</v>
      </c>
      <c r="BJ57" s="27" t="s">
        <v>125</v>
      </c>
      <c r="BK57" s="27" t="s">
        <v>126</v>
      </c>
      <c r="BL57" s="27" t="s">
        <v>127</v>
      </c>
    </row>
    <row r="58" spans="1:65">
      <c r="A58" s="27" t="s">
        <v>108</v>
      </c>
      <c r="B58" s="27" t="s">
        <v>109</v>
      </c>
      <c r="C58" s="27" t="s">
        <v>109</v>
      </c>
      <c r="D58" s="27" t="s">
        <v>370</v>
      </c>
      <c r="E58" s="27"/>
      <c r="F58" s="27" t="s">
        <v>446</v>
      </c>
      <c r="G58" s="27" t="s">
        <v>447</v>
      </c>
      <c r="H58" s="27" t="s">
        <v>373</v>
      </c>
      <c r="I58" s="27" t="s">
        <v>374</v>
      </c>
      <c r="J58" s="27"/>
      <c r="K58" s="27">
        <f>SUM(T1296:AI1296)</f>
        <v>0</v>
      </c>
      <c r="L58" s="27"/>
      <c r="M58" s="27" t="s">
        <v>115</v>
      </c>
      <c r="N58" s="27"/>
      <c r="O58" s="27" t="s">
        <v>232</v>
      </c>
      <c r="P58" s="27">
        <v>13976157198</v>
      </c>
      <c r="Q58" s="27" t="s">
        <v>448</v>
      </c>
      <c r="R58" s="80" t="s">
        <v>234</v>
      </c>
      <c r="S58" s="27" t="s">
        <v>235</v>
      </c>
      <c r="T58" s="27">
        <v>9</v>
      </c>
      <c r="U58" s="27">
        <v>2</v>
      </c>
      <c r="V58" s="27">
        <v>0</v>
      </c>
      <c r="W58" s="27">
        <v>8</v>
      </c>
      <c r="X58" s="27">
        <v>12</v>
      </c>
      <c r="Y58" s="27">
        <v>0</v>
      </c>
      <c r="Z58" s="27">
        <v>8</v>
      </c>
      <c r="AA58" s="27">
        <v>0</v>
      </c>
      <c r="AB58" s="27">
        <v>5</v>
      </c>
      <c r="AC58" s="27">
        <v>0</v>
      </c>
      <c r="AD58" s="27">
        <v>0</v>
      </c>
      <c r="AE58" s="27">
        <v>0</v>
      </c>
      <c r="AF58" s="27">
        <v>0</v>
      </c>
      <c r="AG58" s="27">
        <v>0</v>
      </c>
      <c r="AH58" s="27">
        <v>0</v>
      </c>
      <c r="AI58" s="27">
        <v>0</v>
      </c>
      <c r="AJ58" s="27">
        <v>0</v>
      </c>
      <c r="AK58" s="27" t="s">
        <v>121</v>
      </c>
      <c r="AL58" s="27">
        <v>0</v>
      </c>
      <c r="AM58" s="27">
        <v>0</v>
      </c>
      <c r="AN58" s="27" t="s">
        <v>122</v>
      </c>
      <c r="AO58" s="27">
        <v>0</v>
      </c>
      <c r="AP58" s="27">
        <v>0</v>
      </c>
      <c r="AQ58" s="27" t="s">
        <v>122</v>
      </c>
      <c r="AR58" s="27">
        <v>0</v>
      </c>
      <c r="AS58" s="27">
        <v>0</v>
      </c>
      <c r="AT58" s="27" t="s">
        <v>122</v>
      </c>
      <c r="AU58" s="27">
        <v>0</v>
      </c>
      <c r="AV58" s="27">
        <v>0</v>
      </c>
      <c r="AW58" s="27" t="s">
        <v>122</v>
      </c>
      <c r="AX58" s="27">
        <v>0</v>
      </c>
      <c r="AY58" s="27">
        <v>0</v>
      </c>
      <c r="AZ58" s="27" t="s">
        <v>122</v>
      </c>
      <c r="BA58" s="27">
        <v>0</v>
      </c>
      <c r="BB58" s="27">
        <v>0</v>
      </c>
      <c r="BC58" s="27">
        <v>0</v>
      </c>
      <c r="BD58" s="27">
        <v>0</v>
      </c>
      <c r="BE58" s="27">
        <v>0</v>
      </c>
      <c r="BF58" s="27">
        <v>0</v>
      </c>
      <c r="BG58" s="27">
        <v>0</v>
      </c>
      <c r="BH58" s="27">
        <v>2</v>
      </c>
      <c r="BI58" s="27">
        <v>2</v>
      </c>
      <c r="BJ58" s="27" t="s">
        <v>125</v>
      </c>
      <c r="BK58" s="27" t="s">
        <v>126</v>
      </c>
      <c r="BL58" s="27" t="s">
        <v>127</v>
      </c>
    </row>
    <row r="59" spans="1:65">
      <c r="A59" s="27" t="s">
        <v>108</v>
      </c>
      <c r="B59" s="27" t="s">
        <v>109</v>
      </c>
      <c r="C59" s="27" t="s">
        <v>109</v>
      </c>
      <c r="D59" s="27" t="s">
        <v>178</v>
      </c>
      <c r="E59" s="27"/>
      <c r="F59" s="27" t="s">
        <v>449</v>
      </c>
      <c r="G59" s="27" t="s">
        <v>450</v>
      </c>
      <c r="H59" s="27" t="s">
        <v>181</v>
      </c>
      <c r="I59" s="27" t="s">
        <v>272</v>
      </c>
      <c r="J59" s="27"/>
      <c r="K59" s="27">
        <f>SUM(T1299:AI1299)</f>
        <v>0</v>
      </c>
      <c r="L59" s="27"/>
      <c r="M59" s="27" t="s">
        <v>115</v>
      </c>
      <c r="N59" s="27"/>
      <c r="O59" s="27" t="s">
        <v>451</v>
      </c>
      <c r="P59" s="27">
        <v>18976896299</v>
      </c>
      <c r="Q59" s="27" t="s">
        <v>452</v>
      </c>
      <c r="R59" s="80" t="s">
        <v>453</v>
      </c>
      <c r="S59" s="27" t="s">
        <v>454</v>
      </c>
      <c r="T59" s="27">
        <v>4</v>
      </c>
      <c r="U59" s="27">
        <v>2</v>
      </c>
      <c r="V59" s="27">
        <v>1</v>
      </c>
      <c r="W59" s="27">
        <v>5</v>
      </c>
      <c r="X59" s="27">
        <v>3</v>
      </c>
      <c r="Y59" s="27">
        <v>0</v>
      </c>
      <c r="Z59" s="27">
        <v>9</v>
      </c>
      <c r="AA59" s="27">
        <v>0</v>
      </c>
      <c r="AB59" s="27">
        <v>0</v>
      </c>
      <c r="AC59" s="27">
        <v>0</v>
      </c>
      <c r="AD59" s="27">
        <v>0</v>
      </c>
      <c r="AE59" s="27">
        <v>0</v>
      </c>
      <c r="AF59" s="27">
        <v>0</v>
      </c>
      <c r="AG59" s="27">
        <v>0</v>
      </c>
      <c r="AH59" s="27">
        <v>0</v>
      </c>
      <c r="AI59" s="27">
        <v>0</v>
      </c>
      <c r="AJ59" s="27">
        <v>1</v>
      </c>
      <c r="AK59" s="27" t="s">
        <v>124</v>
      </c>
      <c r="AL59" s="27">
        <v>0</v>
      </c>
      <c r="AM59" s="27">
        <v>0</v>
      </c>
      <c r="AN59" s="27" t="s">
        <v>122</v>
      </c>
      <c r="AO59" s="27">
        <v>0</v>
      </c>
      <c r="AP59" s="27">
        <v>0</v>
      </c>
      <c r="AQ59" s="27" t="s">
        <v>122</v>
      </c>
      <c r="AR59" s="27">
        <v>0</v>
      </c>
      <c r="AS59" s="27">
        <v>1</v>
      </c>
      <c r="AT59" s="27" t="s">
        <v>123</v>
      </c>
      <c r="AU59" s="27">
        <v>0</v>
      </c>
      <c r="AV59" s="27">
        <v>0</v>
      </c>
      <c r="AW59" s="27" t="s">
        <v>122</v>
      </c>
      <c r="AX59" s="27">
        <v>0</v>
      </c>
      <c r="AY59" s="27">
        <v>0</v>
      </c>
      <c r="AZ59" s="27" t="s">
        <v>122</v>
      </c>
      <c r="BA59" s="27">
        <v>0</v>
      </c>
      <c r="BB59" s="27">
        <v>0</v>
      </c>
      <c r="BC59" s="27">
        <v>0</v>
      </c>
      <c r="BD59" s="27">
        <v>0</v>
      </c>
      <c r="BE59" s="27">
        <v>1</v>
      </c>
      <c r="BF59" s="27">
        <v>0</v>
      </c>
      <c r="BG59" s="27">
        <v>0</v>
      </c>
      <c r="BH59" s="27">
        <v>2</v>
      </c>
      <c r="BI59" s="27">
        <v>2</v>
      </c>
      <c r="BJ59" s="27" t="s">
        <v>125</v>
      </c>
      <c r="BK59" s="27" t="s">
        <v>126</v>
      </c>
      <c r="BL59" s="27" t="s">
        <v>127</v>
      </c>
    </row>
    <row r="60" spans="1:65">
      <c r="A60" s="27" t="s">
        <v>108</v>
      </c>
      <c r="B60" s="27" t="s">
        <v>109</v>
      </c>
      <c r="C60" s="27" t="s">
        <v>109</v>
      </c>
      <c r="D60" s="27" t="s">
        <v>209</v>
      </c>
      <c r="E60" s="27"/>
      <c r="F60" s="27" t="s">
        <v>455</v>
      </c>
      <c r="G60" s="27" t="s">
        <v>456</v>
      </c>
      <c r="H60" s="27" t="s">
        <v>212</v>
      </c>
      <c r="I60" s="27" t="s">
        <v>213</v>
      </c>
      <c r="J60" s="27"/>
      <c r="K60" s="27">
        <f>SUM(T1313:AI1313)</f>
        <v>0</v>
      </c>
      <c r="L60" s="27"/>
      <c r="M60" s="27" t="s">
        <v>115</v>
      </c>
      <c r="N60" s="27"/>
      <c r="O60" s="27" t="s">
        <v>457</v>
      </c>
      <c r="P60" s="27">
        <v>13138914999</v>
      </c>
      <c r="Q60" s="27" t="s">
        <v>458</v>
      </c>
      <c r="R60" s="80" t="s">
        <v>459</v>
      </c>
      <c r="S60" s="27" t="s">
        <v>460</v>
      </c>
      <c r="T60" s="27">
        <v>9</v>
      </c>
      <c r="U60" s="27">
        <v>3</v>
      </c>
      <c r="V60" s="27">
        <v>1</v>
      </c>
      <c r="W60" s="27">
        <v>6</v>
      </c>
      <c r="X60" s="27">
        <v>2</v>
      </c>
      <c r="Y60" s="27">
        <v>0</v>
      </c>
      <c r="Z60" s="27">
        <v>5</v>
      </c>
      <c r="AA60" s="27">
        <v>1</v>
      </c>
      <c r="AB60" s="27">
        <v>6</v>
      </c>
      <c r="AC60" s="27">
        <v>0</v>
      </c>
      <c r="AD60" s="27">
        <v>0</v>
      </c>
      <c r="AE60" s="27">
        <v>0</v>
      </c>
      <c r="AF60" s="27">
        <v>0</v>
      </c>
      <c r="AG60" s="27">
        <v>0</v>
      </c>
      <c r="AH60" s="27">
        <v>0</v>
      </c>
      <c r="AI60" s="27">
        <v>0</v>
      </c>
      <c r="AJ60" s="27">
        <v>0</v>
      </c>
      <c r="AK60" s="27" t="s">
        <v>121</v>
      </c>
      <c r="AL60" s="27">
        <v>0</v>
      </c>
      <c r="AM60" s="27">
        <v>0</v>
      </c>
      <c r="AN60" s="27" t="s">
        <v>122</v>
      </c>
      <c r="AO60" s="27">
        <v>0</v>
      </c>
      <c r="AP60" s="27">
        <v>0</v>
      </c>
      <c r="AQ60" s="27" t="s">
        <v>122</v>
      </c>
      <c r="AR60" s="27">
        <v>0</v>
      </c>
      <c r="AS60" s="27">
        <v>1</v>
      </c>
      <c r="AT60" s="27" t="s">
        <v>123</v>
      </c>
      <c r="AU60" s="27">
        <v>0</v>
      </c>
      <c r="AV60" s="27">
        <v>0</v>
      </c>
      <c r="AW60" s="27" t="s">
        <v>122</v>
      </c>
      <c r="AX60" s="27">
        <v>0</v>
      </c>
      <c r="AY60" s="27">
        <v>1</v>
      </c>
      <c r="AZ60" s="27" t="s">
        <v>124</v>
      </c>
      <c r="BA60" s="27">
        <v>0</v>
      </c>
      <c r="BB60" s="27">
        <v>0</v>
      </c>
      <c r="BC60" s="27">
        <v>0</v>
      </c>
      <c r="BD60" s="27">
        <v>0</v>
      </c>
      <c r="BE60" s="27">
        <v>0</v>
      </c>
      <c r="BF60" s="27">
        <v>0</v>
      </c>
      <c r="BG60" s="27">
        <v>0</v>
      </c>
      <c r="BH60" s="27">
        <v>3</v>
      </c>
      <c r="BI60" s="27">
        <v>4</v>
      </c>
      <c r="BJ60" s="27" t="s">
        <v>125</v>
      </c>
      <c r="BK60" s="27" t="s">
        <v>126</v>
      </c>
      <c r="BL60" s="27" t="s">
        <v>127</v>
      </c>
    </row>
    <row r="61" spans="1:65">
      <c r="A61" s="27" t="s">
        <v>108</v>
      </c>
      <c r="B61" s="27" t="s">
        <v>109</v>
      </c>
      <c r="C61" s="27" t="s">
        <v>109</v>
      </c>
      <c r="D61" s="27" t="s">
        <v>370</v>
      </c>
      <c r="E61" s="27"/>
      <c r="F61" s="27" t="s">
        <v>461</v>
      </c>
      <c r="G61" s="27" t="s">
        <v>462</v>
      </c>
      <c r="H61" s="27" t="s">
        <v>373</v>
      </c>
      <c r="I61" s="27" t="s">
        <v>374</v>
      </c>
      <c r="J61" s="27"/>
      <c r="K61" s="27">
        <f>SUM(T1362:AI1362)</f>
        <v>0</v>
      </c>
      <c r="L61" s="27"/>
      <c r="M61" s="27" t="s">
        <v>115</v>
      </c>
      <c r="N61" s="27"/>
      <c r="O61" s="27" t="s">
        <v>375</v>
      </c>
      <c r="P61" s="27">
        <v>18289561618</v>
      </c>
      <c r="Q61" s="27" t="s">
        <v>463</v>
      </c>
      <c r="R61" s="80" t="s">
        <v>377</v>
      </c>
      <c r="S61" s="27" t="s">
        <v>378</v>
      </c>
      <c r="T61" s="27">
        <v>12</v>
      </c>
      <c r="U61" s="27">
        <v>7</v>
      </c>
      <c r="V61" s="27">
        <v>2</v>
      </c>
      <c r="W61" s="27">
        <v>15</v>
      </c>
      <c r="X61" s="27">
        <v>9</v>
      </c>
      <c r="Y61" s="27">
        <v>3</v>
      </c>
      <c r="Z61" s="27">
        <v>16</v>
      </c>
      <c r="AA61" s="27">
        <v>3</v>
      </c>
      <c r="AB61" s="27">
        <v>11</v>
      </c>
      <c r="AC61" s="27">
        <v>0</v>
      </c>
      <c r="AD61" s="27">
        <v>0</v>
      </c>
      <c r="AE61" s="27">
        <v>2</v>
      </c>
      <c r="AF61" s="27">
        <v>0</v>
      </c>
      <c r="AG61" s="27">
        <v>0</v>
      </c>
      <c r="AH61" s="27">
        <v>2</v>
      </c>
      <c r="AI61" s="27">
        <v>0</v>
      </c>
      <c r="AJ61" s="27">
        <v>0</v>
      </c>
      <c r="AK61" s="27" t="s">
        <v>121</v>
      </c>
      <c r="AL61" s="27">
        <v>0</v>
      </c>
      <c r="AM61" s="27">
        <v>0</v>
      </c>
      <c r="AN61" s="27" t="s">
        <v>122</v>
      </c>
      <c r="AO61" s="27">
        <v>0</v>
      </c>
      <c r="AP61" s="27">
        <v>0</v>
      </c>
      <c r="AQ61" s="27" t="s">
        <v>122</v>
      </c>
      <c r="AR61" s="27">
        <v>0</v>
      </c>
      <c r="AS61" s="27">
        <v>1</v>
      </c>
      <c r="AT61" s="27" t="s">
        <v>123</v>
      </c>
      <c r="AU61" s="27">
        <v>0</v>
      </c>
      <c r="AV61" s="27">
        <v>0</v>
      </c>
      <c r="AW61" s="27" t="s">
        <v>122</v>
      </c>
      <c r="AX61" s="27">
        <v>0</v>
      </c>
      <c r="AY61" s="27">
        <v>1</v>
      </c>
      <c r="AZ61" s="27" t="s">
        <v>124</v>
      </c>
      <c r="BA61" s="27">
        <v>0</v>
      </c>
      <c r="BB61" s="27">
        <v>0</v>
      </c>
      <c r="BC61" s="27">
        <v>0</v>
      </c>
      <c r="BD61" s="27">
        <v>0</v>
      </c>
      <c r="BE61" s="27">
        <v>0</v>
      </c>
      <c r="BF61" s="27">
        <v>0</v>
      </c>
      <c r="BG61" s="27">
        <v>0</v>
      </c>
      <c r="BH61" s="27">
        <v>4</v>
      </c>
      <c r="BI61" s="27">
        <v>5</v>
      </c>
      <c r="BJ61" s="27" t="s">
        <v>125</v>
      </c>
      <c r="BK61" s="27" t="s">
        <v>126</v>
      </c>
      <c r="BL61" s="27" t="s">
        <v>127</v>
      </c>
    </row>
    <row r="62" spans="1:65">
      <c r="A62" s="27" t="s">
        <v>108</v>
      </c>
      <c r="B62" s="27" t="s">
        <v>109</v>
      </c>
      <c r="C62" s="27" t="s">
        <v>109</v>
      </c>
      <c r="D62" s="27" t="s">
        <v>209</v>
      </c>
      <c r="E62" s="27"/>
      <c r="F62" s="27" t="s">
        <v>464</v>
      </c>
      <c r="G62" s="27" t="s">
        <v>465</v>
      </c>
      <c r="H62" s="27" t="s">
        <v>212</v>
      </c>
      <c r="I62" s="27" t="s">
        <v>238</v>
      </c>
      <c r="J62" s="27"/>
      <c r="K62" s="27">
        <f>SUM(T1422:AI1422)</f>
        <v>0</v>
      </c>
      <c r="L62" s="27"/>
      <c r="M62" s="27" t="s">
        <v>115</v>
      </c>
      <c r="N62" s="27"/>
      <c r="O62" s="27" t="s">
        <v>466</v>
      </c>
      <c r="P62" s="27">
        <v>13215898989</v>
      </c>
      <c r="Q62" s="27" t="s">
        <v>467</v>
      </c>
      <c r="R62" s="80" t="s">
        <v>253</v>
      </c>
      <c r="S62" s="27" t="s">
        <v>254</v>
      </c>
      <c r="T62" s="27">
        <v>14</v>
      </c>
      <c r="U62" s="27">
        <v>11</v>
      </c>
      <c r="V62" s="27">
        <v>7</v>
      </c>
      <c r="W62" s="27">
        <v>25</v>
      </c>
      <c r="X62" s="27">
        <v>6</v>
      </c>
      <c r="Y62" s="27">
        <v>2</v>
      </c>
      <c r="Z62" s="27">
        <v>14</v>
      </c>
      <c r="AA62" s="27">
        <v>3</v>
      </c>
      <c r="AB62" s="27">
        <v>11</v>
      </c>
      <c r="AC62" s="27">
        <v>1</v>
      </c>
      <c r="AD62" s="27">
        <v>0</v>
      </c>
      <c r="AE62" s="27">
        <v>3</v>
      </c>
      <c r="AF62" s="27">
        <v>0</v>
      </c>
      <c r="AG62" s="27">
        <v>1</v>
      </c>
      <c r="AH62" s="27">
        <v>3</v>
      </c>
      <c r="AI62" s="27">
        <v>4</v>
      </c>
      <c r="AJ62" s="27">
        <v>1</v>
      </c>
      <c r="AK62" s="27" t="s">
        <v>123</v>
      </c>
      <c r="AL62" s="27">
        <v>1</v>
      </c>
      <c r="AM62" s="27">
        <v>0</v>
      </c>
      <c r="AN62" s="27" t="s">
        <v>122</v>
      </c>
      <c r="AO62" s="27">
        <v>0</v>
      </c>
      <c r="AP62" s="27">
        <v>0</v>
      </c>
      <c r="AQ62" s="27" t="s">
        <v>122</v>
      </c>
      <c r="AR62" s="27">
        <v>0</v>
      </c>
      <c r="AS62" s="27">
        <v>1</v>
      </c>
      <c r="AT62" s="27" t="s">
        <v>124</v>
      </c>
      <c r="AU62" s="27">
        <v>0</v>
      </c>
      <c r="AV62" s="27">
        <v>0</v>
      </c>
      <c r="AW62" s="27" t="s">
        <v>122</v>
      </c>
      <c r="AX62" s="27">
        <v>0</v>
      </c>
      <c r="AY62" s="27">
        <v>1</v>
      </c>
      <c r="AZ62" s="27" t="s">
        <v>120</v>
      </c>
      <c r="BA62" s="27">
        <v>0</v>
      </c>
      <c r="BB62" s="27">
        <v>0</v>
      </c>
      <c r="BC62" s="27">
        <v>0</v>
      </c>
      <c r="BD62" s="27">
        <v>0</v>
      </c>
      <c r="BE62" s="27">
        <v>0</v>
      </c>
      <c r="BF62" s="27">
        <v>0</v>
      </c>
      <c r="BG62" s="27">
        <v>0</v>
      </c>
      <c r="BH62" s="27">
        <v>4</v>
      </c>
      <c r="BI62" s="27">
        <v>4</v>
      </c>
      <c r="BJ62" s="27" t="s">
        <v>125</v>
      </c>
      <c r="BK62" s="27" t="s">
        <v>126</v>
      </c>
      <c r="BL62" s="27" t="s">
        <v>127</v>
      </c>
    </row>
    <row r="63" spans="1:65">
      <c r="A63" s="27" t="s">
        <v>108</v>
      </c>
      <c r="B63" s="27" t="s">
        <v>109</v>
      </c>
      <c r="C63" s="27" t="s">
        <v>109</v>
      </c>
      <c r="D63" s="27" t="s">
        <v>194</v>
      </c>
      <c r="E63" s="27"/>
      <c r="F63" s="27" t="s">
        <v>468</v>
      </c>
      <c r="G63" s="27" t="s">
        <v>419</v>
      </c>
      <c r="H63" s="27"/>
      <c r="I63" s="27"/>
      <c r="J63" s="27"/>
      <c r="K63" s="27"/>
      <c r="L63" s="27"/>
      <c r="M63" s="27"/>
      <c r="N63" s="27"/>
      <c r="O63" s="27"/>
      <c r="P63" s="27"/>
      <c r="Q63" s="27"/>
      <c r="R63" s="80"/>
      <c r="S63" s="27"/>
      <c r="T63" s="27"/>
      <c r="U63" s="27"/>
      <c r="V63" s="27"/>
      <c r="W63" s="27"/>
      <c r="X63" s="27"/>
      <c r="Y63" s="27"/>
      <c r="Z63" s="27"/>
      <c r="AA63" s="27"/>
      <c r="AB63" s="27"/>
      <c r="AC63" s="27"/>
      <c r="AD63" s="27"/>
      <c r="AE63" s="27"/>
      <c r="AF63" s="27"/>
      <c r="AG63" s="27"/>
      <c r="AH63" s="27"/>
      <c r="AI63" s="27"/>
      <c r="AJ63" s="27"/>
      <c r="AK63" s="27"/>
      <c r="AL63" s="27"/>
      <c r="AM63" s="27"/>
      <c r="AN63" s="27"/>
      <c r="AO63" s="27"/>
      <c r="AP63" s="27"/>
      <c r="AQ63" s="27"/>
      <c r="AR63" s="27"/>
      <c r="AS63" s="27"/>
      <c r="AT63" s="27"/>
      <c r="AU63" s="27"/>
      <c r="AV63" s="27"/>
      <c r="AW63" s="27"/>
      <c r="AX63" s="27"/>
      <c r="AY63" s="27"/>
      <c r="AZ63" s="27"/>
      <c r="BA63" s="27"/>
      <c r="BB63" s="27"/>
      <c r="BC63" s="27"/>
      <c r="BD63" s="27"/>
      <c r="BE63" s="27"/>
      <c r="BF63" s="27"/>
      <c r="BG63" s="27"/>
      <c r="BH63" s="27"/>
      <c r="BI63" s="27"/>
      <c r="BJ63" s="27"/>
      <c r="BK63" s="27"/>
      <c r="BL63" s="27"/>
    </row>
    <row r="64" spans="1:65">
      <c r="A64" s="27" t="s">
        <v>108</v>
      </c>
      <c r="B64" s="27" t="s">
        <v>109</v>
      </c>
      <c r="C64" s="27" t="s">
        <v>109</v>
      </c>
      <c r="D64" s="27" t="s">
        <v>178</v>
      </c>
      <c r="E64" s="27"/>
      <c r="F64" s="27" t="s">
        <v>469</v>
      </c>
      <c r="G64" s="27" t="s">
        <v>242</v>
      </c>
      <c r="H64" s="27"/>
      <c r="I64" s="27"/>
      <c r="J64" s="27"/>
      <c r="K64" s="27"/>
      <c r="L64" s="27"/>
      <c r="M64" s="27"/>
      <c r="N64" s="27"/>
      <c r="O64" s="27"/>
      <c r="P64" s="27"/>
      <c r="Q64" s="27"/>
      <c r="R64" s="80"/>
      <c r="S64" s="27"/>
      <c r="T64" s="27"/>
      <c r="U64" s="27"/>
      <c r="V64" s="27"/>
      <c r="W64" s="27"/>
      <c r="X64" s="27"/>
      <c r="Y64" s="27"/>
      <c r="Z64" s="27"/>
      <c r="AA64" s="27"/>
      <c r="AB64" s="27"/>
      <c r="AC64" s="27"/>
      <c r="AD64" s="27"/>
      <c r="AE64" s="27"/>
      <c r="AF64" s="27"/>
      <c r="AG64" s="27"/>
      <c r="AH64" s="27"/>
      <c r="AI64" s="27"/>
      <c r="AJ64" s="27"/>
      <c r="AK64" s="27"/>
      <c r="AL64" s="27"/>
      <c r="AM64" s="27"/>
      <c r="AN64" s="27"/>
      <c r="AO64" s="27"/>
      <c r="AP64" s="27"/>
      <c r="AQ64" s="27"/>
      <c r="AR64" s="27"/>
      <c r="AS64" s="27"/>
      <c r="AT64" s="27"/>
      <c r="AU64" s="27"/>
      <c r="AV64" s="27"/>
      <c r="AW64" s="27"/>
      <c r="AX64" s="27"/>
      <c r="AY64" s="27"/>
      <c r="AZ64" s="27"/>
      <c r="BA64" s="27"/>
      <c r="BB64" s="27"/>
      <c r="BC64" s="27"/>
      <c r="BD64" s="27"/>
      <c r="BE64" s="27"/>
      <c r="BF64" s="27"/>
      <c r="BG64" s="27"/>
      <c r="BH64" s="27"/>
      <c r="BI64" s="27"/>
      <c r="BJ64" s="27"/>
      <c r="BK64" s="27"/>
      <c r="BL64" s="27"/>
    </row>
    <row r="65" spans="1:64">
      <c r="A65" s="27" t="s">
        <v>108</v>
      </c>
      <c r="B65" s="27" t="s">
        <v>109</v>
      </c>
      <c r="C65" s="27" t="s">
        <v>109</v>
      </c>
      <c r="D65" s="27" t="s">
        <v>162</v>
      </c>
      <c r="E65" s="27"/>
      <c r="F65" s="27" t="s">
        <v>470</v>
      </c>
      <c r="G65" s="27" t="s">
        <v>471</v>
      </c>
      <c r="H65" s="27"/>
      <c r="I65" s="27"/>
      <c r="J65" s="27"/>
      <c r="K65" s="27"/>
      <c r="L65" s="27"/>
      <c r="M65" s="27"/>
      <c r="N65" s="27"/>
      <c r="O65" s="27"/>
      <c r="P65" s="27"/>
      <c r="Q65" s="27"/>
      <c r="R65" s="80"/>
      <c r="S65" s="27"/>
      <c r="T65" s="27"/>
      <c r="U65" s="27"/>
      <c r="V65" s="27"/>
      <c r="W65" s="27"/>
      <c r="X65" s="27"/>
      <c r="Y65" s="27"/>
      <c r="Z65" s="27"/>
      <c r="AA65" s="27"/>
      <c r="AB65" s="27"/>
      <c r="AC65" s="27"/>
      <c r="AD65" s="27"/>
      <c r="AE65" s="27"/>
      <c r="AF65" s="27"/>
      <c r="AG65" s="27"/>
      <c r="AH65" s="27"/>
      <c r="AI65" s="27"/>
      <c r="AJ65" s="27"/>
      <c r="AK65" s="27"/>
      <c r="AL65" s="27"/>
      <c r="AM65" s="27"/>
      <c r="AN65" s="27"/>
      <c r="AO65" s="27"/>
      <c r="AP65" s="27"/>
      <c r="AQ65" s="27"/>
      <c r="AR65" s="27"/>
      <c r="AS65" s="27"/>
      <c r="AT65" s="27"/>
      <c r="AU65" s="27"/>
      <c r="AV65" s="27"/>
      <c r="AW65" s="27"/>
      <c r="AX65" s="27"/>
      <c r="AY65" s="27"/>
      <c r="AZ65" s="27"/>
      <c r="BA65" s="27"/>
      <c r="BB65" s="27"/>
      <c r="BC65" s="27"/>
      <c r="BD65" s="27"/>
      <c r="BE65" s="27"/>
      <c r="BF65" s="27"/>
      <c r="BG65" s="27"/>
      <c r="BH65" s="27"/>
      <c r="BI65" s="27"/>
      <c r="BJ65" s="27"/>
      <c r="BK65" s="27"/>
      <c r="BL65" s="27"/>
    </row>
    <row r="66" spans="1:64">
      <c r="A66" s="27" t="s">
        <v>108</v>
      </c>
      <c r="B66" s="27" t="s">
        <v>109</v>
      </c>
      <c r="C66" s="27" t="s">
        <v>109</v>
      </c>
      <c r="D66" s="27" t="s">
        <v>292</v>
      </c>
      <c r="E66" s="27"/>
      <c r="F66" s="27" t="s">
        <v>472</v>
      </c>
      <c r="G66" s="27" t="s">
        <v>473</v>
      </c>
      <c r="H66" s="27"/>
      <c r="I66" s="27"/>
      <c r="J66" s="27"/>
      <c r="K66" s="27"/>
      <c r="L66" s="27"/>
      <c r="M66" s="27"/>
      <c r="N66" s="27"/>
      <c r="O66" s="27"/>
      <c r="P66" s="27"/>
      <c r="Q66" s="27"/>
      <c r="R66" s="80"/>
      <c r="S66" s="27"/>
      <c r="T66" s="27"/>
      <c r="U66" s="27"/>
      <c r="V66" s="27"/>
      <c r="W66" s="27"/>
      <c r="X66" s="27"/>
      <c r="Y66" s="27"/>
      <c r="Z66" s="27"/>
      <c r="AA66" s="27"/>
      <c r="AB66" s="27"/>
      <c r="AC66" s="27"/>
      <c r="AD66" s="27"/>
      <c r="AE66" s="27"/>
      <c r="AF66" s="27"/>
      <c r="AG66" s="27"/>
      <c r="AH66" s="27"/>
      <c r="AI66" s="27"/>
      <c r="AJ66" s="27"/>
      <c r="AK66" s="27"/>
      <c r="AL66" s="27"/>
      <c r="AM66" s="27"/>
      <c r="AN66" s="27"/>
      <c r="AO66" s="27"/>
      <c r="AP66" s="27"/>
      <c r="AQ66" s="27"/>
      <c r="AR66" s="27"/>
      <c r="AS66" s="27"/>
      <c r="AT66" s="27"/>
      <c r="AU66" s="27"/>
      <c r="AV66" s="27"/>
      <c r="AW66" s="27"/>
      <c r="AX66" s="27"/>
      <c r="AY66" s="27"/>
      <c r="AZ66" s="27"/>
      <c r="BA66" s="27"/>
      <c r="BB66" s="27"/>
      <c r="BC66" s="27"/>
      <c r="BD66" s="27"/>
      <c r="BE66" s="27"/>
      <c r="BF66" s="27"/>
      <c r="BG66" s="27"/>
      <c r="BH66" s="27"/>
      <c r="BI66" s="27"/>
      <c r="BJ66" s="27"/>
      <c r="BK66" s="27"/>
      <c r="BL66" s="27"/>
    </row>
    <row r="67" spans="1:64">
      <c r="A67" s="27" t="s">
        <v>108</v>
      </c>
      <c r="B67" s="27" t="s">
        <v>109</v>
      </c>
      <c r="C67" s="27" t="s">
        <v>109</v>
      </c>
      <c r="D67" s="27" t="s">
        <v>209</v>
      </c>
      <c r="E67" s="27"/>
      <c r="F67" s="27" t="s">
        <v>474</v>
      </c>
      <c r="G67" s="27" t="s">
        <v>475</v>
      </c>
      <c r="H67" s="27"/>
      <c r="I67" s="27"/>
      <c r="J67" s="27"/>
      <c r="K67" s="27"/>
      <c r="L67" s="27"/>
      <c r="M67" s="27"/>
      <c r="N67" s="27"/>
      <c r="O67" s="27"/>
      <c r="P67" s="27"/>
      <c r="Q67" s="27"/>
      <c r="R67" s="80"/>
      <c r="S67" s="27"/>
      <c r="T67" s="27"/>
      <c r="U67" s="27"/>
      <c r="V67" s="27"/>
      <c r="W67" s="27"/>
      <c r="X67" s="27"/>
      <c r="Y67" s="27"/>
      <c r="Z67" s="27"/>
      <c r="AA67" s="27"/>
      <c r="AB67" s="27"/>
      <c r="AC67" s="27"/>
      <c r="AD67" s="27"/>
      <c r="AE67" s="27"/>
      <c r="AF67" s="27"/>
      <c r="AG67" s="27"/>
      <c r="AH67" s="27"/>
      <c r="AI67" s="27"/>
      <c r="AJ67" s="27"/>
      <c r="AK67" s="27"/>
      <c r="AL67" s="27"/>
      <c r="AM67" s="27"/>
      <c r="AN67" s="27"/>
      <c r="AO67" s="27"/>
      <c r="AP67" s="27"/>
      <c r="AQ67" s="27"/>
      <c r="AR67" s="27"/>
      <c r="AS67" s="27"/>
      <c r="AT67" s="27"/>
      <c r="AU67" s="27"/>
      <c r="AV67" s="27"/>
      <c r="AW67" s="27"/>
      <c r="AX67" s="27"/>
      <c r="AY67" s="27"/>
      <c r="AZ67" s="27"/>
      <c r="BA67" s="27"/>
      <c r="BB67" s="27"/>
      <c r="BC67" s="27"/>
      <c r="BD67" s="27"/>
      <c r="BE67" s="27"/>
      <c r="BF67" s="27"/>
      <c r="BG67" s="27"/>
      <c r="BH67" s="27"/>
      <c r="BI67" s="27"/>
      <c r="BJ67" s="27"/>
      <c r="BK67" s="27"/>
      <c r="BL67" s="27"/>
    </row>
    <row r="68" spans="1:64">
      <c r="A68" s="27" t="s">
        <v>108</v>
      </c>
      <c r="B68" s="27" t="s">
        <v>109</v>
      </c>
      <c r="C68" s="27" t="s">
        <v>109</v>
      </c>
      <c r="D68" s="27" t="s">
        <v>110</v>
      </c>
      <c r="E68" s="27"/>
      <c r="F68" s="27" t="s">
        <v>476</v>
      </c>
      <c r="G68" s="27" t="s">
        <v>477</v>
      </c>
      <c r="H68" s="27"/>
      <c r="I68" s="27"/>
      <c r="J68" s="27"/>
      <c r="K68" s="27"/>
      <c r="L68" s="27"/>
      <c r="M68" s="27"/>
      <c r="N68" s="27"/>
      <c r="O68" s="27"/>
      <c r="P68" s="27"/>
      <c r="Q68" s="27"/>
      <c r="R68" s="80"/>
      <c r="S68" s="27"/>
      <c r="T68" s="27"/>
      <c r="U68" s="27"/>
      <c r="V68" s="27"/>
      <c r="W68" s="27"/>
      <c r="X68" s="27"/>
      <c r="Y68" s="27"/>
      <c r="Z68" s="27"/>
      <c r="AA68" s="27"/>
      <c r="AB68" s="27"/>
      <c r="AC68" s="27"/>
      <c r="AD68" s="27"/>
      <c r="AE68" s="27"/>
      <c r="AF68" s="27"/>
      <c r="AG68" s="27"/>
      <c r="AH68" s="27"/>
      <c r="AI68" s="27"/>
      <c r="AJ68" s="27"/>
      <c r="AK68" s="27"/>
      <c r="AL68" s="27"/>
      <c r="AM68" s="27"/>
      <c r="AN68" s="27"/>
      <c r="AO68" s="27"/>
      <c r="AP68" s="27"/>
      <c r="AQ68" s="27"/>
      <c r="AR68" s="27"/>
      <c r="AS68" s="27"/>
      <c r="AT68" s="27"/>
      <c r="AU68" s="27"/>
      <c r="AV68" s="27"/>
      <c r="AW68" s="27"/>
      <c r="AX68" s="27"/>
      <c r="AY68" s="27"/>
      <c r="AZ68" s="27"/>
      <c r="BA68" s="27"/>
      <c r="BB68" s="27"/>
      <c r="BC68" s="27"/>
      <c r="BD68" s="27"/>
      <c r="BE68" s="27"/>
      <c r="BF68" s="27"/>
      <c r="BG68" s="27"/>
      <c r="BH68" s="27"/>
      <c r="BI68" s="27"/>
      <c r="BJ68" s="27"/>
      <c r="BK68" s="27"/>
      <c r="BL68" s="27"/>
    </row>
    <row r="69" spans="1:64">
      <c r="A69" s="27" t="s">
        <v>108</v>
      </c>
      <c r="B69" s="27" t="s">
        <v>109</v>
      </c>
      <c r="C69" s="27" t="s">
        <v>109</v>
      </c>
      <c r="D69" s="27" t="s">
        <v>128</v>
      </c>
      <c r="E69" s="27"/>
      <c r="F69" s="27" t="s">
        <v>478</v>
      </c>
      <c r="G69" s="27" t="s">
        <v>479</v>
      </c>
      <c r="H69" s="27"/>
      <c r="I69" s="27"/>
      <c r="J69" s="27"/>
      <c r="K69" s="27"/>
      <c r="L69" s="27"/>
      <c r="M69" s="27"/>
      <c r="N69" s="27"/>
      <c r="O69" s="27"/>
      <c r="P69" s="27"/>
      <c r="Q69" s="27"/>
      <c r="R69" s="80"/>
      <c r="S69" s="27"/>
      <c r="T69" s="27"/>
      <c r="U69" s="27"/>
      <c r="V69" s="27"/>
      <c r="W69" s="27"/>
      <c r="X69" s="27"/>
      <c r="Y69" s="27"/>
      <c r="Z69" s="27"/>
      <c r="AA69" s="27"/>
      <c r="AB69" s="27"/>
      <c r="AC69" s="27"/>
      <c r="AD69" s="27"/>
      <c r="AE69" s="27"/>
      <c r="AF69" s="27"/>
      <c r="AG69" s="27"/>
      <c r="AH69" s="27"/>
      <c r="AI69" s="27"/>
      <c r="AJ69" s="27"/>
      <c r="AK69" s="27"/>
      <c r="AL69" s="27"/>
      <c r="AM69" s="27"/>
      <c r="AN69" s="27"/>
      <c r="AO69" s="27"/>
      <c r="AP69" s="27"/>
      <c r="AQ69" s="27"/>
      <c r="AR69" s="27"/>
      <c r="AS69" s="27"/>
      <c r="AT69" s="27"/>
      <c r="AU69" s="27"/>
      <c r="AV69" s="27"/>
      <c r="AW69" s="27"/>
      <c r="AX69" s="27"/>
      <c r="AY69" s="27"/>
      <c r="AZ69" s="27"/>
      <c r="BA69" s="27"/>
      <c r="BB69" s="27"/>
      <c r="BC69" s="27"/>
      <c r="BD69" s="27"/>
      <c r="BE69" s="27"/>
      <c r="BF69" s="27"/>
      <c r="BG69" s="27"/>
      <c r="BH69" s="27"/>
      <c r="BI69" s="27"/>
      <c r="BJ69" s="27"/>
      <c r="BK69" s="27"/>
      <c r="BL69" s="27"/>
    </row>
    <row r="70" spans="1:64">
      <c r="A70" s="27" t="s">
        <v>108</v>
      </c>
      <c r="B70" s="27" t="s">
        <v>109</v>
      </c>
      <c r="C70" s="27" t="s">
        <v>109</v>
      </c>
      <c r="D70" s="27" t="s">
        <v>209</v>
      </c>
      <c r="E70" s="27"/>
      <c r="F70" s="27" t="s">
        <v>480</v>
      </c>
      <c r="G70" s="27" t="s">
        <v>481</v>
      </c>
      <c r="H70" s="27"/>
      <c r="I70" s="27"/>
      <c r="J70" s="27"/>
      <c r="K70" s="27"/>
      <c r="L70" s="27"/>
      <c r="M70" s="27"/>
      <c r="N70" s="27"/>
      <c r="O70" s="27"/>
      <c r="P70" s="27"/>
      <c r="Q70" s="27"/>
      <c r="R70" s="80"/>
      <c r="S70" s="27"/>
      <c r="T70" s="27"/>
      <c r="U70" s="27"/>
      <c r="V70" s="27"/>
      <c r="W70" s="27"/>
      <c r="X70" s="27"/>
      <c r="Y70" s="27"/>
      <c r="Z70" s="27"/>
      <c r="AA70" s="27"/>
      <c r="AB70" s="27"/>
      <c r="AC70" s="27"/>
      <c r="AD70" s="27"/>
      <c r="AE70" s="27"/>
      <c r="AF70" s="27"/>
      <c r="AG70" s="27"/>
      <c r="AH70" s="27"/>
      <c r="AI70" s="27"/>
      <c r="AJ70" s="27"/>
      <c r="AK70" s="27"/>
      <c r="AL70" s="27"/>
      <c r="AM70" s="27"/>
      <c r="AN70" s="27"/>
      <c r="AO70" s="27"/>
      <c r="AP70" s="27"/>
      <c r="AQ70" s="27"/>
      <c r="AR70" s="27"/>
      <c r="AS70" s="27"/>
      <c r="AT70" s="27"/>
      <c r="AU70" s="27"/>
      <c r="AV70" s="27"/>
      <c r="AW70" s="27"/>
      <c r="AX70" s="27"/>
      <c r="AY70" s="27"/>
      <c r="AZ70" s="27"/>
      <c r="BA70" s="27"/>
      <c r="BB70" s="27"/>
      <c r="BC70" s="27"/>
      <c r="BD70" s="27"/>
      <c r="BE70" s="27"/>
      <c r="BF70" s="27"/>
      <c r="BG70" s="27"/>
      <c r="BH70" s="27"/>
      <c r="BI70" s="27"/>
      <c r="BJ70" s="27"/>
      <c r="BK70" s="27"/>
      <c r="BL70" s="27"/>
    </row>
    <row r="71" spans="1:64">
      <c r="A71" s="27" t="s">
        <v>108</v>
      </c>
      <c r="B71" s="27" t="s">
        <v>109</v>
      </c>
      <c r="C71" s="27" t="s">
        <v>109</v>
      </c>
      <c r="D71" s="27" t="s">
        <v>370</v>
      </c>
      <c r="E71" s="27"/>
      <c r="F71" s="27" t="s">
        <v>482</v>
      </c>
      <c r="G71" s="27" t="s">
        <v>483</v>
      </c>
      <c r="H71" s="27"/>
      <c r="I71" s="27"/>
      <c r="J71" s="27"/>
      <c r="K71" s="27"/>
      <c r="L71" s="27"/>
      <c r="M71" s="27"/>
      <c r="N71" s="27"/>
      <c r="O71" s="27"/>
      <c r="P71" s="27"/>
      <c r="Q71" s="27"/>
      <c r="R71" s="80"/>
      <c r="S71" s="27"/>
      <c r="T71" s="27"/>
      <c r="U71" s="27"/>
      <c r="V71" s="27"/>
      <c r="W71" s="27"/>
      <c r="X71" s="27"/>
      <c r="Y71" s="27"/>
      <c r="Z71" s="27"/>
      <c r="AA71" s="27"/>
      <c r="AB71" s="27"/>
      <c r="AC71" s="27"/>
      <c r="AD71" s="27"/>
      <c r="AE71" s="27"/>
      <c r="AF71" s="27"/>
      <c r="AG71" s="27"/>
      <c r="AH71" s="27"/>
      <c r="AI71" s="27"/>
      <c r="AJ71" s="27"/>
      <c r="AK71" s="27"/>
      <c r="AL71" s="27"/>
      <c r="AM71" s="27"/>
      <c r="AN71" s="27"/>
      <c r="AO71" s="27"/>
      <c r="AP71" s="27"/>
      <c r="AQ71" s="27"/>
      <c r="AR71" s="27"/>
      <c r="AS71" s="27"/>
      <c r="AT71" s="27"/>
      <c r="AU71" s="27"/>
      <c r="AV71" s="27"/>
      <c r="AW71" s="27"/>
      <c r="AX71" s="27"/>
      <c r="AY71" s="27"/>
      <c r="AZ71" s="27"/>
      <c r="BA71" s="27"/>
      <c r="BB71" s="27"/>
      <c r="BC71" s="27"/>
      <c r="BD71" s="27"/>
      <c r="BE71" s="27"/>
      <c r="BF71" s="27"/>
      <c r="BG71" s="27"/>
      <c r="BH71" s="27"/>
      <c r="BI71" s="27"/>
      <c r="BJ71" s="27"/>
      <c r="BK71" s="27"/>
      <c r="BL71" s="27"/>
    </row>
    <row r="72" spans="1:64">
      <c r="A72" s="27" t="s">
        <v>108</v>
      </c>
      <c r="B72" s="27" t="s">
        <v>109</v>
      </c>
      <c r="C72" s="27" t="s">
        <v>109</v>
      </c>
      <c r="D72" s="27" t="s">
        <v>209</v>
      </c>
      <c r="E72" s="27"/>
      <c r="F72" s="27" t="s">
        <v>484</v>
      </c>
      <c r="G72" s="27" t="s">
        <v>485</v>
      </c>
      <c r="H72" s="27"/>
      <c r="I72" s="27"/>
      <c r="J72" s="27"/>
      <c r="K72" s="27"/>
      <c r="L72" s="27"/>
      <c r="M72" s="27"/>
      <c r="N72" s="27"/>
      <c r="O72" s="27"/>
      <c r="P72" s="27"/>
      <c r="Q72" s="27"/>
      <c r="R72" s="80"/>
      <c r="S72" s="27"/>
      <c r="T72" s="27"/>
      <c r="U72" s="27"/>
      <c r="V72" s="27"/>
      <c r="W72" s="27"/>
      <c r="X72" s="27"/>
      <c r="Y72" s="27"/>
      <c r="Z72" s="27"/>
      <c r="AA72" s="27"/>
      <c r="AB72" s="27"/>
      <c r="AC72" s="27"/>
      <c r="AD72" s="27"/>
      <c r="AE72" s="27"/>
      <c r="AF72" s="27"/>
      <c r="AG72" s="27"/>
      <c r="AH72" s="27"/>
      <c r="AI72" s="27"/>
      <c r="AJ72" s="27"/>
      <c r="AK72" s="27"/>
      <c r="AL72" s="27"/>
      <c r="AM72" s="27"/>
      <c r="AN72" s="27"/>
      <c r="AO72" s="27"/>
      <c r="AP72" s="27"/>
      <c r="AQ72" s="27"/>
      <c r="AR72" s="27"/>
      <c r="AS72" s="27"/>
      <c r="AT72" s="27"/>
      <c r="AU72" s="27"/>
      <c r="AV72" s="27"/>
      <c r="AW72" s="27"/>
      <c r="AX72" s="27"/>
      <c r="AY72" s="27"/>
      <c r="AZ72" s="27"/>
      <c r="BA72" s="27"/>
      <c r="BB72" s="27"/>
      <c r="BC72" s="27"/>
      <c r="BD72" s="27"/>
      <c r="BE72" s="27"/>
      <c r="BF72" s="27"/>
      <c r="BG72" s="27"/>
      <c r="BH72" s="27"/>
      <c r="BI72" s="27"/>
      <c r="BJ72" s="27"/>
      <c r="BK72" s="27"/>
      <c r="BL72" s="27"/>
    </row>
    <row r="73" spans="1:64">
      <c r="A73" s="27" t="s">
        <v>108</v>
      </c>
      <c r="B73" s="27" t="s">
        <v>109</v>
      </c>
      <c r="C73" s="27" t="s">
        <v>109</v>
      </c>
      <c r="D73" s="27" t="s">
        <v>162</v>
      </c>
      <c r="E73" s="27"/>
      <c r="F73" s="27" t="s">
        <v>486</v>
      </c>
      <c r="G73" s="27" t="s">
        <v>487</v>
      </c>
      <c r="H73" s="27"/>
      <c r="I73" s="27"/>
      <c r="J73" s="27"/>
      <c r="K73" s="27"/>
      <c r="L73" s="27"/>
      <c r="M73" s="27"/>
      <c r="N73" s="27"/>
      <c r="O73" s="27"/>
      <c r="P73" s="27"/>
      <c r="Q73" s="27"/>
      <c r="R73" s="80"/>
      <c r="S73" s="27"/>
      <c r="T73" s="27"/>
      <c r="U73" s="27"/>
      <c r="V73" s="27"/>
      <c r="W73" s="27"/>
      <c r="X73" s="27"/>
      <c r="Y73" s="27"/>
      <c r="Z73" s="27"/>
      <c r="AA73" s="27"/>
      <c r="AB73" s="27"/>
      <c r="AC73" s="27"/>
      <c r="AD73" s="27"/>
      <c r="AE73" s="27"/>
      <c r="AF73" s="27"/>
      <c r="AG73" s="27"/>
      <c r="AH73" s="27"/>
      <c r="AI73" s="27"/>
      <c r="AJ73" s="27"/>
      <c r="AK73" s="27"/>
      <c r="AL73" s="27"/>
      <c r="AM73" s="27"/>
      <c r="AN73" s="27"/>
      <c r="AO73" s="27"/>
      <c r="AP73" s="27"/>
      <c r="AQ73" s="27"/>
      <c r="AR73" s="27"/>
      <c r="AS73" s="27"/>
      <c r="AT73" s="27"/>
      <c r="AU73" s="27"/>
      <c r="AV73" s="27"/>
      <c r="AW73" s="27"/>
      <c r="AX73" s="27"/>
      <c r="AY73" s="27"/>
      <c r="AZ73" s="27"/>
      <c r="BA73" s="27"/>
      <c r="BB73" s="27"/>
      <c r="BC73" s="27"/>
      <c r="BD73" s="27"/>
      <c r="BE73" s="27"/>
      <c r="BF73" s="27"/>
      <c r="BG73" s="27"/>
      <c r="BH73" s="27"/>
      <c r="BI73" s="27"/>
      <c r="BJ73" s="27"/>
      <c r="BK73" s="27"/>
      <c r="BL73" s="27"/>
    </row>
    <row r="74" spans="1:64">
      <c r="A74" s="27" t="s">
        <v>108</v>
      </c>
      <c r="B74" s="27" t="s">
        <v>109</v>
      </c>
      <c r="C74" s="27" t="s">
        <v>109</v>
      </c>
      <c r="D74" s="27" t="s">
        <v>209</v>
      </c>
      <c r="E74" s="27"/>
      <c r="F74" s="27" t="s">
        <v>488</v>
      </c>
      <c r="G74" s="27" t="s">
        <v>489</v>
      </c>
      <c r="H74" s="27"/>
      <c r="I74" s="27"/>
      <c r="J74" s="27"/>
      <c r="K74" s="27"/>
      <c r="L74" s="27"/>
      <c r="M74" s="27"/>
      <c r="N74" s="27"/>
      <c r="O74" s="27"/>
      <c r="P74" s="27"/>
      <c r="Q74" s="27"/>
      <c r="R74" s="80"/>
      <c r="S74" s="27"/>
      <c r="T74" s="27"/>
      <c r="U74" s="27"/>
      <c r="V74" s="27"/>
      <c r="W74" s="27"/>
      <c r="X74" s="27"/>
      <c r="Y74" s="27"/>
      <c r="Z74" s="27"/>
      <c r="AA74" s="27"/>
      <c r="AB74" s="27"/>
      <c r="AC74" s="27"/>
      <c r="AD74" s="27"/>
      <c r="AE74" s="27"/>
      <c r="AF74" s="27"/>
      <c r="AG74" s="27"/>
      <c r="AH74" s="27"/>
      <c r="AI74" s="27"/>
      <c r="AJ74" s="27"/>
      <c r="AK74" s="27"/>
      <c r="AL74" s="27"/>
      <c r="AM74" s="27"/>
      <c r="AN74" s="27"/>
      <c r="AO74" s="27"/>
      <c r="AP74" s="27"/>
      <c r="AQ74" s="27"/>
      <c r="AR74" s="27"/>
      <c r="AS74" s="27"/>
      <c r="AT74" s="27"/>
      <c r="AU74" s="27"/>
      <c r="AV74" s="27"/>
      <c r="AW74" s="27"/>
      <c r="AX74" s="27"/>
      <c r="AY74" s="27"/>
      <c r="AZ74" s="27"/>
      <c r="BA74" s="27"/>
      <c r="BB74" s="27"/>
      <c r="BC74" s="27"/>
      <c r="BD74" s="27"/>
      <c r="BE74" s="27"/>
      <c r="BF74" s="27"/>
      <c r="BG74" s="27"/>
      <c r="BH74" s="27"/>
      <c r="BI74" s="27"/>
      <c r="BJ74" s="27"/>
      <c r="BK74" s="27"/>
      <c r="BL74" s="27"/>
    </row>
    <row r="75" spans="1:64">
      <c r="A75" s="27" t="s">
        <v>108</v>
      </c>
      <c r="B75" s="27" t="s">
        <v>109</v>
      </c>
      <c r="C75" s="27" t="s">
        <v>109</v>
      </c>
      <c r="D75" s="27" t="s">
        <v>138</v>
      </c>
      <c r="E75" s="27"/>
      <c r="F75" s="27" t="s">
        <v>490</v>
      </c>
      <c r="G75" s="27" t="s">
        <v>491</v>
      </c>
      <c r="H75" s="27"/>
      <c r="I75" s="27"/>
      <c r="J75" s="27"/>
      <c r="K75" s="27"/>
      <c r="L75" s="27"/>
      <c r="M75" s="27"/>
      <c r="N75" s="27"/>
      <c r="O75" s="27"/>
      <c r="P75" s="27"/>
      <c r="Q75" s="27"/>
      <c r="R75" s="80"/>
      <c r="S75" s="27"/>
      <c r="T75" s="27"/>
      <c r="U75" s="27"/>
      <c r="V75" s="27"/>
      <c r="W75" s="27"/>
      <c r="X75" s="27"/>
      <c r="Y75" s="27"/>
      <c r="Z75" s="27"/>
      <c r="AA75" s="27"/>
      <c r="AB75" s="27"/>
      <c r="AC75" s="27"/>
      <c r="AD75" s="27"/>
      <c r="AE75" s="27"/>
      <c r="AF75" s="27"/>
      <c r="AG75" s="27"/>
      <c r="AH75" s="27"/>
      <c r="AI75" s="27"/>
      <c r="AJ75" s="27"/>
      <c r="AK75" s="27"/>
      <c r="AL75" s="27"/>
      <c r="AM75" s="27"/>
      <c r="AN75" s="27"/>
      <c r="AO75" s="27"/>
      <c r="AP75" s="27"/>
      <c r="AQ75" s="27"/>
      <c r="AR75" s="27"/>
      <c r="AS75" s="27"/>
      <c r="AT75" s="27"/>
      <c r="AU75" s="27"/>
      <c r="AV75" s="27"/>
      <c r="AW75" s="27"/>
      <c r="AX75" s="27"/>
      <c r="AY75" s="27"/>
      <c r="AZ75" s="27"/>
      <c r="BA75" s="27"/>
      <c r="BB75" s="27"/>
      <c r="BC75" s="27"/>
      <c r="BD75" s="27"/>
      <c r="BE75" s="27"/>
      <c r="BF75" s="27"/>
      <c r="BG75" s="27"/>
      <c r="BH75" s="27"/>
      <c r="BI75" s="27"/>
      <c r="BJ75" s="27"/>
      <c r="BK75" s="27"/>
      <c r="BL75" s="27"/>
    </row>
    <row r="76" spans="1:64">
      <c r="A76" s="27" t="s">
        <v>108</v>
      </c>
      <c r="B76" s="27" t="s">
        <v>109</v>
      </c>
      <c r="C76" s="27" t="s">
        <v>109</v>
      </c>
      <c r="D76" s="27" t="s">
        <v>147</v>
      </c>
      <c r="E76" s="27"/>
      <c r="F76" s="27" t="s">
        <v>492</v>
      </c>
      <c r="G76" s="27" t="s">
        <v>493</v>
      </c>
      <c r="H76" s="27"/>
      <c r="I76" s="27"/>
      <c r="J76" s="27"/>
      <c r="K76" s="27"/>
      <c r="L76" s="27"/>
      <c r="M76" s="27"/>
      <c r="N76" s="27"/>
      <c r="O76" s="27"/>
      <c r="P76" s="27"/>
      <c r="Q76" s="27"/>
      <c r="R76" s="80"/>
      <c r="S76" s="27"/>
      <c r="T76" s="27"/>
      <c r="U76" s="27"/>
      <c r="V76" s="27"/>
      <c r="W76" s="27"/>
      <c r="X76" s="27"/>
      <c r="Y76" s="27"/>
      <c r="Z76" s="27"/>
      <c r="AA76" s="27"/>
      <c r="AB76" s="27"/>
      <c r="AC76" s="27"/>
      <c r="AD76" s="27"/>
      <c r="AE76" s="27"/>
      <c r="AF76" s="27"/>
      <c r="AG76" s="27"/>
      <c r="AH76" s="27"/>
      <c r="AI76" s="27"/>
      <c r="AJ76" s="27"/>
      <c r="AK76" s="27"/>
      <c r="AL76" s="27"/>
      <c r="AM76" s="27"/>
      <c r="AN76" s="27"/>
      <c r="AO76" s="27"/>
      <c r="AP76" s="27"/>
      <c r="AQ76" s="27"/>
      <c r="AR76" s="27"/>
      <c r="AS76" s="27"/>
      <c r="AT76" s="27"/>
      <c r="AU76" s="27"/>
      <c r="AV76" s="27"/>
      <c r="AW76" s="27"/>
      <c r="AX76" s="27"/>
      <c r="AY76" s="27"/>
      <c r="AZ76" s="27"/>
      <c r="BA76" s="27"/>
      <c r="BB76" s="27"/>
      <c r="BC76" s="27"/>
      <c r="BD76" s="27"/>
      <c r="BE76" s="27"/>
      <c r="BF76" s="27"/>
      <c r="BG76" s="27"/>
      <c r="BH76" s="27"/>
      <c r="BI76" s="27"/>
      <c r="BJ76" s="27"/>
      <c r="BK76" s="27"/>
      <c r="BL76" s="27"/>
    </row>
    <row r="77" spans="1:64">
      <c r="A77" s="27" t="s">
        <v>108</v>
      </c>
      <c r="B77" s="27" t="s">
        <v>109</v>
      </c>
      <c r="C77" s="27" t="s">
        <v>109</v>
      </c>
      <c r="D77" s="27" t="s">
        <v>138</v>
      </c>
      <c r="E77" s="27"/>
      <c r="F77" s="27" t="s">
        <v>494</v>
      </c>
      <c r="G77" s="27" t="s">
        <v>495</v>
      </c>
      <c r="H77" s="27"/>
      <c r="I77" s="27"/>
      <c r="J77" s="27"/>
      <c r="K77" s="27"/>
      <c r="L77" s="27"/>
      <c r="M77" s="27"/>
      <c r="N77" s="27"/>
      <c r="O77" s="27"/>
      <c r="P77" s="27"/>
      <c r="Q77" s="27"/>
      <c r="R77" s="80"/>
      <c r="S77" s="27"/>
      <c r="T77" s="27"/>
      <c r="U77" s="27"/>
      <c r="V77" s="27"/>
      <c r="W77" s="27"/>
      <c r="X77" s="27"/>
      <c r="Y77" s="27"/>
      <c r="Z77" s="27"/>
      <c r="AA77" s="27"/>
      <c r="AB77" s="27"/>
      <c r="AC77" s="27"/>
      <c r="AD77" s="27"/>
      <c r="AE77" s="27"/>
      <c r="AF77" s="27"/>
      <c r="AG77" s="27"/>
      <c r="AH77" s="27"/>
      <c r="AI77" s="27"/>
      <c r="AJ77" s="27"/>
      <c r="AK77" s="27"/>
      <c r="AL77" s="27"/>
      <c r="AM77" s="27"/>
      <c r="AN77" s="27"/>
      <c r="AO77" s="27"/>
      <c r="AP77" s="27"/>
      <c r="AQ77" s="27"/>
      <c r="AR77" s="27"/>
      <c r="AS77" s="27"/>
      <c r="AT77" s="27"/>
      <c r="AU77" s="27"/>
      <c r="AV77" s="27"/>
      <c r="AW77" s="27"/>
      <c r="AX77" s="27"/>
      <c r="AY77" s="27"/>
      <c r="AZ77" s="27"/>
      <c r="BA77" s="27"/>
      <c r="BB77" s="27"/>
      <c r="BC77" s="27"/>
      <c r="BD77" s="27"/>
      <c r="BE77" s="27"/>
      <c r="BF77" s="27"/>
      <c r="BG77" s="27"/>
      <c r="BH77" s="27"/>
      <c r="BI77" s="27"/>
      <c r="BJ77" s="27"/>
      <c r="BK77" s="27"/>
      <c r="BL77" s="27"/>
    </row>
    <row r="78" spans="1:64">
      <c r="A78" s="27" t="s">
        <v>108</v>
      </c>
      <c r="B78" s="27" t="s">
        <v>109</v>
      </c>
      <c r="C78" s="27" t="s">
        <v>109</v>
      </c>
      <c r="D78" s="27" t="s">
        <v>138</v>
      </c>
      <c r="E78" s="27"/>
      <c r="F78" s="27" t="s">
        <v>496</v>
      </c>
      <c r="G78" s="27" t="s">
        <v>497</v>
      </c>
      <c r="H78" s="27"/>
      <c r="I78" s="27"/>
      <c r="J78" s="27"/>
      <c r="K78" s="27"/>
      <c r="L78" s="27"/>
      <c r="M78" s="27"/>
      <c r="N78" s="27"/>
      <c r="O78" s="27"/>
      <c r="P78" s="27"/>
      <c r="Q78" s="27"/>
      <c r="R78" s="80"/>
      <c r="S78" s="27"/>
      <c r="T78" s="27"/>
      <c r="U78" s="27"/>
      <c r="V78" s="27"/>
      <c r="W78" s="27"/>
      <c r="X78" s="27"/>
      <c r="Y78" s="27"/>
      <c r="Z78" s="27"/>
      <c r="AA78" s="27"/>
      <c r="AB78" s="27"/>
      <c r="AC78" s="27"/>
      <c r="AD78" s="27"/>
      <c r="AE78" s="27"/>
      <c r="AF78" s="27"/>
      <c r="AG78" s="27"/>
      <c r="AH78" s="27"/>
      <c r="AI78" s="27"/>
      <c r="AJ78" s="27"/>
      <c r="AK78" s="27"/>
      <c r="AL78" s="27"/>
      <c r="AM78" s="27"/>
      <c r="AN78" s="27"/>
      <c r="AO78" s="27"/>
      <c r="AP78" s="27"/>
      <c r="AQ78" s="27"/>
      <c r="AR78" s="27"/>
      <c r="AS78" s="27"/>
      <c r="AT78" s="27"/>
      <c r="AU78" s="27"/>
      <c r="AV78" s="27"/>
      <c r="AW78" s="27"/>
      <c r="AX78" s="27"/>
      <c r="AY78" s="27"/>
      <c r="AZ78" s="27"/>
      <c r="BA78" s="27"/>
      <c r="BB78" s="27"/>
      <c r="BC78" s="27"/>
      <c r="BD78" s="27"/>
      <c r="BE78" s="27"/>
      <c r="BF78" s="27"/>
      <c r="BG78" s="27"/>
      <c r="BH78" s="27"/>
      <c r="BI78" s="27"/>
      <c r="BJ78" s="27"/>
      <c r="BK78" s="27"/>
      <c r="BL78" s="27"/>
    </row>
    <row r="79" spans="1:64">
      <c r="A79" s="27" t="s">
        <v>108</v>
      </c>
      <c r="B79" s="27" t="s">
        <v>109</v>
      </c>
      <c r="C79" s="27" t="s">
        <v>109</v>
      </c>
      <c r="D79" s="27" t="s">
        <v>292</v>
      </c>
      <c r="E79" s="27"/>
      <c r="F79" s="27" t="s">
        <v>498</v>
      </c>
      <c r="G79" s="27" t="s">
        <v>499</v>
      </c>
      <c r="H79" s="27"/>
      <c r="I79" s="27"/>
      <c r="J79" s="27"/>
      <c r="K79" s="27"/>
      <c r="L79" s="27"/>
      <c r="M79" s="27"/>
      <c r="N79" s="27"/>
      <c r="O79" s="27"/>
      <c r="P79" s="27"/>
      <c r="Q79" s="27"/>
      <c r="R79" s="80"/>
      <c r="S79" s="27"/>
      <c r="T79" s="27"/>
      <c r="U79" s="27"/>
      <c r="V79" s="27"/>
      <c r="W79" s="27"/>
      <c r="X79" s="27"/>
      <c r="Y79" s="27"/>
      <c r="Z79" s="27"/>
      <c r="AA79" s="27"/>
      <c r="AB79" s="27"/>
      <c r="AC79" s="27"/>
      <c r="AD79" s="27"/>
      <c r="AE79" s="27"/>
      <c r="AF79" s="27"/>
      <c r="AG79" s="27"/>
      <c r="AH79" s="27"/>
      <c r="AI79" s="27"/>
      <c r="AJ79" s="27"/>
      <c r="AK79" s="27"/>
      <c r="AL79" s="27"/>
      <c r="AM79" s="27"/>
      <c r="AN79" s="27"/>
      <c r="AO79" s="27"/>
      <c r="AP79" s="27"/>
      <c r="AQ79" s="27"/>
      <c r="AR79" s="27"/>
      <c r="AS79" s="27"/>
      <c r="AT79" s="27"/>
      <c r="AU79" s="27"/>
      <c r="AV79" s="27"/>
      <c r="AW79" s="27"/>
      <c r="AX79" s="27"/>
      <c r="AY79" s="27"/>
      <c r="AZ79" s="27"/>
      <c r="BA79" s="27"/>
      <c r="BB79" s="27"/>
      <c r="BC79" s="27"/>
      <c r="BD79" s="27"/>
      <c r="BE79" s="27"/>
      <c r="BF79" s="27"/>
      <c r="BG79" s="27"/>
      <c r="BH79" s="27"/>
      <c r="BI79" s="27"/>
      <c r="BJ79" s="27"/>
      <c r="BK79" s="27"/>
      <c r="BL79" s="27"/>
    </row>
    <row r="80" spans="1:64">
      <c r="A80" s="27" t="s">
        <v>108</v>
      </c>
      <c r="B80" s="27" t="s">
        <v>109</v>
      </c>
      <c r="C80" s="27" t="s">
        <v>109</v>
      </c>
      <c r="D80" s="27" t="s">
        <v>162</v>
      </c>
      <c r="E80" s="27"/>
      <c r="F80" s="27" t="s">
        <v>500</v>
      </c>
      <c r="G80" s="27" t="s">
        <v>369</v>
      </c>
      <c r="H80" s="27"/>
      <c r="I80" s="27"/>
      <c r="J80" s="27"/>
      <c r="K80" s="27"/>
      <c r="L80" s="27"/>
      <c r="M80" s="27"/>
      <c r="N80" s="27"/>
      <c r="O80" s="27"/>
      <c r="P80" s="27"/>
      <c r="Q80" s="27"/>
      <c r="R80" s="80"/>
      <c r="S80" s="27"/>
      <c r="T80" s="27"/>
      <c r="U80" s="27"/>
      <c r="V80" s="27"/>
      <c r="W80" s="27"/>
      <c r="X80" s="27"/>
      <c r="Y80" s="27"/>
      <c r="Z80" s="27"/>
      <c r="AA80" s="27"/>
      <c r="AB80" s="27"/>
      <c r="AC80" s="27"/>
      <c r="AD80" s="27"/>
      <c r="AE80" s="27"/>
      <c r="AF80" s="27"/>
      <c r="AG80" s="27"/>
      <c r="AH80" s="27"/>
      <c r="AI80" s="27"/>
      <c r="AJ80" s="27"/>
      <c r="AK80" s="27"/>
      <c r="AL80" s="27"/>
      <c r="AM80" s="27"/>
      <c r="AN80" s="27"/>
      <c r="AO80" s="27"/>
      <c r="AP80" s="27"/>
      <c r="AQ80" s="27"/>
      <c r="AR80" s="27"/>
      <c r="AS80" s="27"/>
      <c r="AT80" s="27"/>
      <c r="AU80" s="27"/>
      <c r="AV80" s="27"/>
      <c r="AW80" s="27"/>
      <c r="AX80" s="27"/>
      <c r="AY80" s="27"/>
      <c r="AZ80" s="27"/>
      <c r="BA80" s="27"/>
      <c r="BB80" s="27"/>
      <c r="BC80" s="27"/>
      <c r="BD80" s="27"/>
      <c r="BE80" s="27"/>
      <c r="BF80" s="27"/>
      <c r="BG80" s="27"/>
      <c r="BH80" s="27"/>
      <c r="BI80" s="27"/>
      <c r="BJ80" s="27"/>
      <c r="BK80" s="27"/>
      <c r="BL80" s="27"/>
    </row>
    <row r="81" spans="1:64">
      <c r="A81" s="27" t="s">
        <v>108</v>
      </c>
      <c r="B81" s="27" t="s">
        <v>109</v>
      </c>
      <c r="C81" s="27" t="s">
        <v>109</v>
      </c>
      <c r="D81" s="27" t="s">
        <v>209</v>
      </c>
      <c r="E81" s="27"/>
      <c r="F81" s="27" t="s">
        <v>501</v>
      </c>
      <c r="G81" s="27" t="s">
        <v>502</v>
      </c>
      <c r="H81" s="27"/>
      <c r="I81" s="27"/>
      <c r="J81" s="27"/>
      <c r="K81" s="27"/>
      <c r="L81" s="27"/>
      <c r="M81" s="27"/>
      <c r="N81" s="27"/>
      <c r="O81" s="27"/>
      <c r="P81" s="27"/>
      <c r="Q81" s="27"/>
      <c r="R81" s="80"/>
      <c r="S81" s="27"/>
      <c r="T81" s="27"/>
      <c r="U81" s="27"/>
      <c r="V81" s="27"/>
      <c r="W81" s="27"/>
      <c r="X81" s="27"/>
      <c r="Y81" s="27"/>
      <c r="Z81" s="27"/>
      <c r="AA81" s="27"/>
      <c r="AB81" s="27"/>
      <c r="AC81" s="27"/>
      <c r="AD81" s="27"/>
      <c r="AE81" s="27"/>
      <c r="AF81" s="27"/>
      <c r="AG81" s="27"/>
      <c r="AH81" s="27"/>
      <c r="AI81" s="27"/>
      <c r="AJ81" s="27"/>
      <c r="AK81" s="27"/>
      <c r="AL81" s="27"/>
      <c r="AM81" s="27"/>
      <c r="AN81" s="27"/>
      <c r="AO81" s="27"/>
      <c r="AP81" s="27"/>
      <c r="AQ81" s="27"/>
      <c r="AR81" s="27"/>
      <c r="AS81" s="27"/>
      <c r="AT81" s="27"/>
      <c r="AU81" s="27"/>
      <c r="AV81" s="27"/>
      <c r="AW81" s="27"/>
      <c r="AX81" s="27"/>
      <c r="AY81" s="27"/>
      <c r="AZ81" s="27"/>
      <c r="BA81" s="27"/>
      <c r="BB81" s="27"/>
      <c r="BC81" s="27"/>
      <c r="BD81" s="27"/>
      <c r="BE81" s="27"/>
      <c r="BF81" s="27"/>
      <c r="BG81" s="27"/>
      <c r="BH81" s="27"/>
      <c r="BI81" s="27"/>
      <c r="BJ81" s="27"/>
      <c r="BK81" s="27"/>
      <c r="BL81" s="27"/>
    </row>
    <row r="82" spans="1:64">
      <c r="A82" s="27" t="s">
        <v>108</v>
      </c>
      <c r="B82" s="27" t="s">
        <v>109</v>
      </c>
      <c r="C82" s="27" t="s">
        <v>109</v>
      </c>
      <c r="D82" s="27" t="s">
        <v>162</v>
      </c>
      <c r="E82" s="27"/>
      <c r="F82" s="27" t="s">
        <v>503</v>
      </c>
      <c r="G82" s="27" t="s">
        <v>504</v>
      </c>
      <c r="H82" s="27"/>
      <c r="I82" s="27"/>
      <c r="J82" s="27"/>
      <c r="K82" s="27"/>
      <c r="L82" s="27"/>
      <c r="M82" s="27"/>
      <c r="N82" s="27"/>
      <c r="O82" s="27"/>
      <c r="P82" s="27"/>
      <c r="Q82" s="27"/>
      <c r="R82" s="80"/>
      <c r="S82" s="27"/>
      <c r="T82" s="27"/>
      <c r="U82" s="27"/>
      <c r="V82" s="27"/>
      <c r="W82" s="27"/>
      <c r="X82" s="27"/>
      <c r="Y82" s="27"/>
      <c r="Z82" s="27"/>
      <c r="AA82" s="27"/>
      <c r="AB82" s="27"/>
      <c r="AC82" s="27"/>
      <c r="AD82" s="27"/>
      <c r="AE82" s="27"/>
      <c r="AF82" s="27"/>
      <c r="AG82" s="27"/>
      <c r="AH82" s="27"/>
      <c r="AI82" s="27"/>
      <c r="AJ82" s="27"/>
      <c r="AK82" s="27"/>
      <c r="AL82" s="27"/>
      <c r="AM82" s="27"/>
      <c r="AN82" s="27"/>
      <c r="AO82" s="27"/>
      <c r="AP82" s="27"/>
      <c r="AQ82" s="27"/>
      <c r="AR82" s="27"/>
      <c r="AS82" s="27"/>
      <c r="AT82" s="27"/>
      <c r="AU82" s="27"/>
      <c r="AV82" s="27"/>
      <c r="AW82" s="27"/>
      <c r="AX82" s="27"/>
      <c r="AY82" s="27"/>
      <c r="AZ82" s="27"/>
      <c r="BA82" s="27"/>
      <c r="BB82" s="27"/>
      <c r="BC82" s="27"/>
      <c r="BD82" s="27"/>
      <c r="BE82" s="27"/>
      <c r="BF82" s="27"/>
      <c r="BG82" s="27"/>
      <c r="BH82" s="27"/>
      <c r="BI82" s="27"/>
      <c r="BJ82" s="27"/>
      <c r="BK82" s="27"/>
      <c r="BL82" s="27"/>
    </row>
    <row r="83" spans="1:64">
      <c r="A83" s="27" t="s">
        <v>108</v>
      </c>
      <c r="B83" s="27" t="s">
        <v>109</v>
      </c>
      <c r="C83" s="27" t="s">
        <v>109</v>
      </c>
      <c r="D83" s="27" t="s">
        <v>178</v>
      </c>
      <c r="E83" s="27"/>
      <c r="F83" s="27" t="s">
        <v>505</v>
      </c>
      <c r="G83" s="27" t="s">
        <v>506</v>
      </c>
      <c r="H83" s="27"/>
      <c r="I83" s="27"/>
      <c r="J83" s="27"/>
      <c r="K83" s="27"/>
      <c r="L83" s="27"/>
      <c r="M83" s="27"/>
      <c r="N83" s="27"/>
      <c r="O83" s="27"/>
      <c r="P83" s="27"/>
      <c r="Q83" s="27"/>
      <c r="R83" s="80"/>
      <c r="S83" s="27"/>
      <c r="T83" s="27"/>
      <c r="U83" s="27"/>
      <c r="V83" s="27"/>
      <c r="W83" s="27"/>
      <c r="X83" s="27"/>
      <c r="Y83" s="27"/>
      <c r="Z83" s="27"/>
      <c r="AA83" s="27"/>
      <c r="AB83" s="27"/>
      <c r="AC83" s="27"/>
      <c r="AD83" s="27"/>
      <c r="AE83" s="27"/>
      <c r="AF83" s="27"/>
      <c r="AG83" s="27"/>
      <c r="AH83" s="27"/>
      <c r="AI83" s="27"/>
      <c r="AJ83" s="27"/>
      <c r="AK83" s="27"/>
      <c r="AL83" s="27"/>
      <c r="AM83" s="27"/>
      <c r="AN83" s="27"/>
      <c r="AO83" s="27"/>
      <c r="AP83" s="27"/>
      <c r="AQ83" s="27"/>
      <c r="AR83" s="27"/>
      <c r="AS83" s="27"/>
      <c r="AT83" s="27"/>
      <c r="AU83" s="27"/>
      <c r="AV83" s="27"/>
      <c r="AW83" s="27"/>
      <c r="AX83" s="27"/>
      <c r="AY83" s="27"/>
      <c r="AZ83" s="27"/>
      <c r="BA83" s="27"/>
      <c r="BB83" s="27"/>
      <c r="BC83" s="27"/>
      <c r="BD83" s="27"/>
      <c r="BE83" s="27"/>
      <c r="BF83" s="27"/>
      <c r="BG83" s="27"/>
      <c r="BH83" s="27"/>
      <c r="BI83" s="27"/>
      <c r="BJ83" s="27"/>
      <c r="BK83" s="27"/>
      <c r="BL83" s="27"/>
    </row>
    <row r="84" spans="1:64">
      <c r="A84" s="27" t="s">
        <v>108</v>
      </c>
      <c r="B84" s="27" t="s">
        <v>109</v>
      </c>
      <c r="C84" s="27" t="s">
        <v>109</v>
      </c>
      <c r="D84" s="27" t="s">
        <v>370</v>
      </c>
      <c r="E84" s="27"/>
      <c r="F84" s="27" t="s">
        <v>507</v>
      </c>
      <c r="G84" s="27" t="s">
        <v>508</v>
      </c>
      <c r="H84" s="27"/>
      <c r="I84" s="27"/>
      <c r="J84" s="27"/>
      <c r="K84" s="27"/>
      <c r="L84" s="27"/>
      <c r="M84" s="27"/>
      <c r="N84" s="27"/>
      <c r="O84" s="27"/>
      <c r="P84" s="27"/>
      <c r="Q84" s="27"/>
      <c r="R84" s="80"/>
      <c r="S84" s="27"/>
      <c r="T84" s="27"/>
      <c r="U84" s="27"/>
      <c r="V84" s="27"/>
      <c r="W84" s="27"/>
      <c r="X84" s="27"/>
      <c r="Y84" s="27"/>
      <c r="Z84" s="27"/>
      <c r="AA84" s="27"/>
      <c r="AB84" s="27"/>
      <c r="AC84" s="27"/>
      <c r="AD84" s="27"/>
      <c r="AE84" s="27"/>
      <c r="AF84" s="27"/>
      <c r="AG84" s="27"/>
      <c r="AH84" s="27"/>
      <c r="AI84" s="27"/>
      <c r="AJ84" s="27"/>
      <c r="AK84" s="27"/>
      <c r="AL84" s="27"/>
      <c r="AM84" s="27"/>
      <c r="AN84" s="27"/>
      <c r="AO84" s="27"/>
      <c r="AP84" s="27"/>
      <c r="AQ84" s="27"/>
      <c r="AR84" s="27"/>
      <c r="AS84" s="27"/>
      <c r="AT84" s="27"/>
      <c r="AU84" s="27"/>
      <c r="AV84" s="27"/>
      <c r="AW84" s="27"/>
      <c r="AX84" s="27"/>
      <c r="AY84" s="27"/>
      <c r="AZ84" s="27"/>
      <c r="BA84" s="27"/>
      <c r="BB84" s="27"/>
      <c r="BC84" s="27"/>
      <c r="BD84" s="27"/>
      <c r="BE84" s="27"/>
      <c r="BF84" s="27"/>
      <c r="BG84" s="27"/>
      <c r="BH84" s="27"/>
      <c r="BI84" s="27"/>
      <c r="BJ84" s="27"/>
      <c r="BK84" s="27"/>
      <c r="BL84" s="27"/>
    </row>
    <row r="85" spans="1:64">
      <c r="A85" s="27" t="s">
        <v>108</v>
      </c>
      <c r="B85" s="27" t="s">
        <v>109</v>
      </c>
      <c r="C85" s="27" t="s">
        <v>109</v>
      </c>
      <c r="D85" s="27" t="s">
        <v>292</v>
      </c>
      <c r="E85" s="27"/>
      <c r="F85" s="27" t="s">
        <v>509</v>
      </c>
      <c r="G85" s="27" t="s">
        <v>510</v>
      </c>
      <c r="H85" s="27"/>
      <c r="I85" s="27"/>
      <c r="J85" s="27"/>
      <c r="K85" s="27"/>
      <c r="L85" s="27"/>
      <c r="M85" s="27"/>
      <c r="N85" s="27"/>
      <c r="O85" s="27"/>
      <c r="P85" s="27"/>
      <c r="Q85" s="27"/>
      <c r="R85" s="80"/>
      <c r="S85" s="27"/>
      <c r="T85" s="27"/>
      <c r="U85" s="27"/>
      <c r="V85" s="27"/>
      <c r="W85" s="27"/>
      <c r="X85" s="27"/>
      <c r="Y85" s="27"/>
      <c r="Z85" s="27"/>
      <c r="AA85" s="27"/>
      <c r="AB85" s="27"/>
      <c r="AC85" s="27"/>
      <c r="AD85" s="27"/>
      <c r="AE85" s="27"/>
      <c r="AF85" s="27"/>
      <c r="AG85" s="27"/>
      <c r="AH85" s="27"/>
      <c r="AI85" s="27"/>
      <c r="AJ85" s="27"/>
      <c r="AK85" s="27"/>
      <c r="AL85" s="27"/>
      <c r="AM85" s="27"/>
      <c r="AN85" s="27"/>
      <c r="AO85" s="27"/>
      <c r="AP85" s="27"/>
      <c r="AQ85" s="27"/>
      <c r="AR85" s="27"/>
      <c r="AS85" s="27"/>
      <c r="AT85" s="27"/>
      <c r="AU85" s="27"/>
      <c r="AV85" s="27"/>
      <c r="AW85" s="27"/>
      <c r="AX85" s="27"/>
      <c r="AY85" s="27"/>
      <c r="AZ85" s="27"/>
      <c r="BA85" s="27"/>
      <c r="BB85" s="27"/>
      <c r="BC85" s="27"/>
      <c r="BD85" s="27"/>
      <c r="BE85" s="27"/>
      <c r="BF85" s="27"/>
      <c r="BG85" s="27"/>
      <c r="BH85" s="27"/>
      <c r="BI85" s="27"/>
      <c r="BJ85" s="27"/>
      <c r="BK85" s="27"/>
      <c r="BL85" s="27"/>
    </row>
    <row r="86" spans="1:64">
      <c r="A86" s="27" t="s">
        <v>108</v>
      </c>
      <c r="B86" s="27" t="s">
        <v>109</v>
      </c>
      <c r="C86" s="27" t="s">
        <v>109</v>
      </c>
      <c r="D86" s="27" t="s">
        <v>370</v>
      </c>
      <c r="E86" s="27"/>
      <c r="F86" s="27" t="s">
        <v>511</v>
      </c>
      <c r="G86" s="27" t="s">
        <v>512</v>
      </c>
      <c r="H86" s="27"/>
      <c r="I86" s="27"/>
      <c r="J86" s="27"/>
      <c r="K86" s="27"/>
      <c r="L86" s="27"/>
      <c r="M86" s="27"/>
      <c r="N86" s="27"/>
      <c r="O86" s="27"/>
      <c r="P86" s="27"/>
      <c r="Q86" s="27"/>
      <c r="R86" s="80"/>
      <c r="S86" s="27"/>
      <c r="T86" s="27"/>
      <c r="U86" s="27"/>
      <c r="V86" s="27"/>
      <c r="W86" s="27"/>
      <c r="X86" s="27"/>
      <c r="Y86" s="27"/>
      <c r="Z86" s="27"/>
      <c r="AA86" s="27"/>
      <c r="AB86" s="27"/>
      <c r="AC86" s="27"/>
      <c r="AD86" s="27"/>
      <c r="AE86" s="27"/>
      <c r="AF86" s="27"/>
      <c r="AG86" s="27"/>
      <c r="AH86" s="27"/>
      <c r="AI86" s="27"/>
      <c r="AJ86" s="27"/>
      <c r="AK86" s="27"/>
      <c r="AL86" s="27"/>
      <c r="AM86" s="27"/>
      <c r="AN86" s="27"/>
      <c r="AO86" s="27"/>
      <c r="AP86" s="27"/>
      <c r="AQ86" s="27"/>
      <c r="AR86" s="27"/>
      <c r="AS86" s="27"/>
      <c r="AT86" s="27"/>
      <c r="AU86" s="27"/>
      <c r="AV86" s="27"/>
      <c r="AW86" s="27"/>
      <c r="AX86" s="27"/>
      <c r="AY86" s="27"/>
      <c r="AZ86" s="27"/>
      <c r="BA86" s="27"/>
      <c r="BB86" s="27"/>
      <c r="BC86" s="27"/>
      <c r="BD86" s="27"/>
      <c r="BE86" s="27"/>
      <c r="BF86" s="27"/>
      <c r="BG86" s="27"/>
      <c r="BH86" s="27"/>
      <c r="BI86" s="27"/>
      <c r="BJ86" s="27"/>
      <c r="BK86" s="27"/>
      <c r="BL86" s="27"/>
    </row>
    <row r="87" spans="1:64">
      <c r="A87" s="27" t="s">
        <v>108</v>
      </c>
      <c r="B87" s="27" t="s">
        <v>109</v>
      </c>
      <c r="C87" s="27" t="s">
        <v>109</v>
      </c>
      <c r="D87" s="27" t="s">
        <v>209</v>
      </c>
      <c r="E87" s="27"/>
      <c r="F87" s="27" t="s">
        <v>513</v>
      </c>
      <c r="G87" s="27" t="s">
        <v>514</v>
      </c>
      <c r="H87" s="27"/>
      <c r="I87" s="27"/>
      <c r="J87" s="27"/>
      <c r="K87" s="27"/>
      <c r="L87" s="27"/>
      <c r="M87" s="27"/>
      <c r="N87" s="27"/>
      <c r="O87" s="27"/>
      <c r="P87" s="27"/>
      <c r="Q87" s="27"/>
      <c r="R87" s="80"/>
      <c r="S87" s="27"/>
      <c r="T87" s="27"/>
      <c r="U87" s="27"/>
      <c r="V87" s="27"/>
      <c r="W87" s="27"/>
      <c r="X87" s="27"/>
      <c r="Y87" s="27"/>
      <c r="Z87" s="27"/>
      <c r="AA87" s="27"/>
      <c r="AB87" s="27"/>
      <c r="AC87" s="27"/>
      <c r="AD87" s="27"/>
      <c r="AE87" s="27"/>
      <c r="AF87" s="27"/>
      <c r="AG87" s="27"/>
      <c r="AH87" s="27"/>
      <c r="AI87" s="27"/>
      <c r="AJ87" s="27"/>
      <c r="AK87" s="27"/>
      <c r="AL87" s="27"/>
      <c r="AM87" s="27"/>
      <c r="AN87" s="27"/>
      <c r="AO87" s="27"/>
      <c r="AP87" s="27"/>
      <c r="AQ87" s="27"/>
      <c r="AR87" s="27"/>
      <c r="AS87" s="27"/>
      <c r="AT87" s="27"/>
      <c r="AU87" s="27"/>
      <c r="AV87" s="27"/>
      <c r="AW87" s="27"/>
      <c r="AX87" s="27"/>
      <c r="AY87" s="27"/>
      <c r="AZ87" s="27"/>
      <c r="BA87" s="27"/>
      <c r="BB87" s="27"/>
      <c r="BC87" s="27"/>
      <c r="BD87" s="27"/>
      <c r="BE87" s="27"/>
      <c r="BF87" s="27"/>
      <c r="BG87" s="27"/>
      <c r="BH87" s="27"/>
      <c r="BI87" s="27"/>
      <c r="BJ87" s="27"/>
      <c r="BK87" s="27"/>
      <c r="BL87" s="27"/>
    </row>
    <row r="88" spans="1:64">
      <c r="A88" s="27" t="s">
        <v>108</v>
      </c>
      <c r="B88" s="27" t="s">
        <v>109</v>
      </c>
      <c r="C88" s="27" t="s">
        <v>109</v>
      </c>
      <c r="D88" s="27" t="s">
        <v>138</v>
      </c>
      <c r="E88" s="27"/>
      <c r="F88" s="27" t="s">
        <v>515</v>
      </c>
      <c r="G88" s="27" t="s">
        <v>516</v>
      </c>
      <c r="H88" s="27"/>
      <c r="I88" s="27"/>
      <c r="J88" s="27"/>
      <c r="K88" s="27"/>
      <c r="L88" s="27"/>
      <c r="M88" s="27"/>
      <c r="N88" s="27"/>
      <c r="O88" s="27"/>
      <c r="P88" s="27"/>
      <c r="Q88" s="27"/>
      <c r="R88" s="80"/>
      <c r="S88" s="27"/>
      <c r="T88" s="27"/>
      <c r="U88" s="27"/>
      <c r="V88" s="27"/>
      <c r="W88" s="27"/>
      <c r="X88" s="27"/>
      <c r="Y88" s="27"/>
      <c r="Z88" s="27"/>
      <c r="AA88" s="27"/>
      <c r="AB88" s="27"/>
      <c r="AC88" s="27"/>
      <c r="AD88" s="27"/>
      <c r="AE88" s="27"/>
      <c r="AF88" s="27"/>
      <c r="AG88" s="27"/>
      <c r="AH88" s="27"/>
      <c r="AI88" s="27"/>
      <c r="AJ88" s="27"/>
      <c r="AK88" s="27"/>
      <c r="AL88" s="27"/>
      <c r="AM88" s="27"/>
      <c r="AN88" s="27"/>
      <c r="AO88" s="27"/>
      <c r="AP88" s="27"/>
      <c r="AQ88" s="27"/>
      <c r="AR88" s="27"/>
      <c r="AS88" s="27"/>
      <c r="AT88" s="27"/>
      <c r="AU88" s="27"/>
      <c r="AV88" s="27"/>
      <c r="AW88" s="27"/>
      <c r="AX88" s="27"/>
      <c r="AY88" s="27"/>
      <c r="AZ88" s="27"/>
      <c r="BA88" s="27"/>
      <c r="BB88" s="27"/>
      <c r="BC88" s="27"/>
      <c r="BD88" s="27"/>
      <c r="BE88" s="27"/>
      <c r="BF88" s="27"/>
      <c r="BG88" s="27"/>
      <c r="BH88" s="27"/>
      <c r="BI88" s="27"/>
      <c r="BJ88" s="27"/>
      <c r="BK88" s="27"/>
      <c r="BL88" s="27"/>
    </row>
    <row r="89" spans="1:64">
      <c r="A89" s="27" t="s">
        <v>108</v>
      </c>
      <c r="B89" s="27" t="s">
        <v>109</v>
      </c>
      <c r="C89" s="27" t="s">
        <v>109</v>
      </c>
      <c r="D89" s="27" t="s">
        <v>292</v>
      </c>
      <c r="E89" s="27"/>
      <c r="F89" s="27" t="s">
        <v>517</v>
      </c>
      <c r="G89" s="27" t="s">
        <v>518</v>
      </c>
      <c r="H89" s="27"/>
      <c r="I89" s="27"/>
      <c r="J89" s="27"/>
      <c r="K89" s="27"/>
      <c r="L89" s="27"/>
      <c r="M89" s="27"/>
      <c r="N89" s="27"/>
      <c r="O89" s="27"/>
      <c r="P89" s="27"/>
      <c r="Q89" s="27"/>
      <c r="R89" s="80"/>
      <c r="S89" s="27"/>
      <c r="T89" s="27"/>
      <c r="U89" s="27"/>
      <c r="V89" s="27"/>
      <c r="W89" s="27"/>
      <c r="X89" s="27"/>
      <c r="Y89" s="27"/>
      <c r="Z89" s="27"/>
      <c r="AA89" s="27"/>
      <c r="AB89" s="27"/>
      <c r="AC89" s="27"/>
      <c r="AD89" s="27"/>
      <c r="AE89" s="27"/>
      <c r="AF89" s="27"/>
      <c r="AG89" s="27"/>
      <c r="AH89" s="27"/>
      <c r="AI89" s="27"/>
      <c r="AJ89" s="27"/>
      <c r="AK89" s="27"/>
      <c r="AL89" s="27"/>
      <c r="AM89" s="27"/>
      <c r="AN89" s="27"/>
      <c r="AO89" s="27"/>
      <c r="AP89" s="27"/>
      <c r="AQ89" s="27"/>
      <c r="AR89" s="27"/>
      <c r="AS89" s="27"/>
      <c r="AT89" s="27"/>
      <c r="AU89" s="27"/>
      <c r="AV89" s="27"/>
      <c r="AW89" s="27"/>
      <c r="AX89" s="27"/>
      <c r="AY89" s="27"/>
      <c r="AZ89" s="27"/>
      <c r="BA89" s="27"/>
      <c r="BB89" s="27"/>
      <c r="BC89" s="27"/>
      <c r="BD89" s="27"/>
      <c r="BE89" s="27"/>
      <c r="BF89" s="27"/>
      <c r="BG89" s="27"/>
      <c r="BH89" s="27"/>
      <c r="BI89" s="27"/>
      <c r="BJ89" s="27"/>
      <c r="BK89" s="27"/>
      <c r="BL89" s="27"/>
    </row>
    <row r="90" spans="1:64">
      <c r="A90" s="27" t="s">
        <v>108</v>
      </c>
      <c r="B90" s="27" t="s">
        <v>109</v>
      </c>
      <c r="C90" s="27" t="s">
        <v>109</v>
      </c>
      <c r="D90" s="27" t="s">
        <v>209</v>
      </c>
      <c r="E90" s="27"/>
      <c r="F90" s="27" t="s">
        <v>519</v>
      </c>
      <c r="G90" s="27" t="s">
        <v>520</v>
      </c>
      <c r="H90" s="27"/>
      <c r="I90" s="27"/>
      <c r="J90" s="27"/>
      <c r="K90" s="27"/>
      <c r="L90" s="27"/>
      <c r="M90" s="27"/>
      <c r="N90" s="27"/>
      <c r="O90" s="27"/>
      <c r="P90" s="27"/>
      <c r="Q90" s="27"/>
      <c r="R90" s="80"/>
      <c r="S90" s="27"/>
      <c r="T90" s="27"/>
      <c r="U90" s="27"/>
      <c r="V90" s="27"/>
      <c r="W90" s="27"/>
      <c r="X90" s="27"/>
      <c r="Y90" s="27"/>
      <c r="Z90" s="27"/>
      <c r="AA90" s="27"/>
      <c r="AB90" s="27"/>
      <c r="AC90" s="27"/>
      <c r="AD90" s="27"/>
      <c r="AE90" s="27"/>
      <c r="AF90" s="27"/>
      <c r="AG90" s="27"/>
      <c r="AH90" s="27"/>
      <c r="AI90" s="27"/>
      <c r="AJ90" s="27"/>
      <c r="AK90" s="27"/>
      <c r="AL90" s="27"/>
      <c r="AM90" s="27"/>
      <c r="AN90" s="27"/>
      <c r="AO90" s="27"/>
      <c r="AP90" s="27"/>
      <c r="AQ90" s="27"/>
      <c r="AR90" s="27"/>
      <c r="AS90" s="27"/>
      <c r="AT90" s="27"/>
      <c r="AU90" s="27"/>
      <c r="AV90" s="27"/>
      <c r="AW90" s="27"/>
      <c r="AX90" s="27"/>
      <c r="AY90" s="27"/>
      <c r="AZ90" s="27"/>
      <c r="BA90" s="27"/>
      <c r="BB90" s="27"/>
      <c r="BC90" s="27"/>
      <c r="BD90" s="27"/>
      <c r="BE90" s="27"/>
      <c r="BF90" s="27"/>
      <c r="BG90" s="27"/>
      <c r="BH90" s="27"/>
      <c r="BI90" s="27"/>
      <c r="BJ90" s="27"/>
      <c r="BK90" s="27"/>
      <c r="BL90" s="27"/>
    </row>
    <row r="91" spans="1:64">
      <c r="A91" s="27" t="s">
        <v>108</v>
      </c>
      <c r="B91" s="27" t="s">
        <v>109</v>
      </c>
      <c r="C91" s="27" t="s">
        <v>109</v>
      </c>
      <c r="D91" s="27" t="s">
        <v>147</v>
      </c>
      <c r="E91" s="27"/>
      <c r="F91" s="27" t="s">
        <v>521</v>
      </c>
      <c r="G91" s="27" t="s">
        <v>522</v>
      </c>
      <c r="H91" s="27"/>
      <c r="I91" s="27"/>
      <c r="J91" s="27"/>
      <c r="K91" s="27"/>
      <c r="L91" s="27"/>
      <c r="M91" s="27"/>
      <c r="N91" s="27"/>
      <c r="O91" s="27"/>
      <c r="P91" s="27"/>
      <c r="Q91" s="27"/>
      <c r="R91" s="80"/>
      <c r="S91" s="27"/>
      <c r="T91" s="27"/>
      <c r="U91" s="27"/>
      <c r="V91" s="27"/>
      <c r="W91" s="27"/>
      <c r="X91" s="27"/>
      <c r="Y91" s="27"/>
      <c r="Z91" s="27"/>
      <c r="AA91" s="27"/>
      <c r="AB91" s="27"/>
      <c r="AC91" s="27"/>
      <c r="AD91" s="27"/>
      <c r="AE91" s="27"/>
      <c r="AF91" s="27"/>
      <c r="AG91" s="27"/>
      <c r="AH91" s="27"/>
      <c r="AI91" s="27"/>
      <c r="AJ91" s="27"/>
      <c r="AK91" s="27"/>
      <c r="AL91" s="27"/>
      <c r="AM91" s="27"/>
      <c r="AN91" s="27"/>
      <c r="AO91" s="27"/>
      <c r="AP91" s="27"/>
      <c r="AQ91" s="27"/>
      <c r="AR91" s="27"/>
      <c r="AS91" s="27"/>
      <c r="AT91" s="27"/>
      <c r="AU91" s="27"/>
      <c r="AV91" s="27"/>
      <c r="AW91" s="27"/>
      <c r="AX91" s="27"/>
      <c r="AY91" s="27"/>
      <c r="AZ91" s="27"/>
      <c r="BA91" s="27"/>
      <c r="BB91" s="27"/>
      <c r="BC91" s="27"/>
      <c r="BD91" s="27"/>
      <c r="BE91" s="27"/>
      <c r="BF91" s="27"/>
      <c r="BG91" s="27"/>
      <c r="BH91" s="27"/>
      <c r="BI91" s="27"/>
      <c r="BJ91" s="27"/>
      <c r="BK91" s="27"/>
      <c r="BL91" s="27"/>
    </row>
    <row r="92" spans="1:64">
      <c r="A92" s="27" t="s">
        <v>108</v>
      </c>
      <c r="B92" s="27" t="s">
        <v>109</v>
      </c>
      <c r="C92" s="27" t="s">
        <v>109</v>
      </c>
      <c r="D92" s="27" t="s">
        <v>162</v>
      </c>
      <c r="E92" s="27"/>
      <c r="F92" s="27" t="s">
        <v>523</v>
      </c>
      <c r="G92" s="27" t="s">
        <v>524</v>
      </c>
      <c r="H92" s="27"/>
      <c r="I92" s="27"/>
      <c r="J92" s="27"/>
      <c r="K92" s="27"/>
      <c r="L92" s="27"/>
      <c r="M92" s="27"/>
      <c r="N92" s="27"/>
      <c r="O92" s="27"/>
      <c r="P92" s="27"/>
      <c r="Q92" s="27"/>
      <c r="R92" s="80"/>
      <c r="S92" s="27"/>
      <c r="T92" s="27"/>
      <c r="U92" s="27"/>
      <c r="V92" s="27"/>
      <c r="W92" s="27"/>
      <c r="X92" s="27"/>
      <c r="Y92" s="27"/>
      <c r="Z92" s="27"/>
      <c r="AA92" s="27"/>
      <c r="AB92" s="27"/>
      <c r="AC92" s="27"/>
      <c r="AD92" s="27"/>
      <c r="AE92" s="27"/>
      <c r="AF92" s="27"/>
      <c r="AG92" s="27"/>
      <c r="AH92" s="27"/>
      <c r="AI92" s="27"/>
      <c r="AJ92" s="27"/>
      <c r="AK92" s="27"/>
      <c r="AL92" s="27"/>
      <c r="AM92" s="27"/>
      <c r="AN92" s="27"/>
      <c r="AO92" s="27"/>
      <c r="AP92" s="27"/>
      <c r="AQ92" s="27"/>
      <c r="AR92" s="27"/>
      <c r="AS92" s="27"/>
      <c r="AT92" s="27"/>
      <c r="AU92" s="27"/>
      <c r="AV92" s="27"/>
      <c r="AW92" s="27"/>
      <c r="AX92" s="27"/>
      <c r="AY92" s="27"/>
      <c r="AZ92" s="27"/>
      <c r="BA92" s="27"/>
      <c r="BB92" s="27"/>
      <c r="BC92" s="27"/>
      <c r="BD92" s="27"/>
      <c r="BE92" s="27"/>
      <c r="BF92" s="27"/>
      <c r="BG92" s="27"/>
      <c r="BH92" s="27"/>
      <c r="BI92" s="27"/>
      <c r="BJ92" s="27"/>
      <c r="BK92" s="27"/>
      <c r="BL92" s="27"/>
    </row>
    <row r="93" spans="1:64">
      <c r="A93" s="27" t="s">
        <v>108</v>
      </c>
      <c r="B93" s="27" t="s">
        <v>109</v>
      </c>
      <c r="C93" s="27" t="s">
        <v>109</v>
      </c>
      <c r="D93" s="27" t="s">
        <v>147</v>
      </c>
      <c r="E93" s="27"/>
      <c r="F93" s="27" t="s">
        <v>525</v>
      </c>
      <c r="G93" s="27" t="s">
        <v>526</v>
      </c>
      <c r="H93" s="27"/>
      <c r="I93" s="27"/>
      <c r="J93" s="27"/>
      <c r="K93" s="27"/>
      <c r="L93" s="27"/>
      <c r="M93" s="27"/>
      <c r="N93" s="27"/>
      <c r="O93" s="27"/>
      <c r="P93" s="27"/>
      <c r="Q93" s="27"/>
      <c r="R93" s="80"/>
      <c r="S93" s="27"/>
      <c r="T93" s="27"/>
      <c r="U93" s="27"/>
      <c r="V93" s="27"/>
      <c r="W93" s="27"/>
      <c r="X93" s="27"/>
      <c r="Y93" s="27"/>
      <c r="Z93" s="27"/>
      <c r="AA93" s="27"/>
      <c r="AB93" s="27"/>
      <c r="AC93" s="27"/>
      <c r="AD93" s="27"/>
      <c r="AE93" s="27"/>
      <c r="AF93" s="27"/>
      <c r="AG93" s="27"/>
      <c r="AH93" s="27"/>
      <c r="AI93" s="27"/>
      <c r="AJ93" s="27"/>
      <c r="AK93" s="27"/>
      <c r="AL93" s="27"/>
      <c r="AM93" s="27"/>
      <c r="AN93" s="27"/>
      <c r="AO93" s="27"/>
      <c r="AP93" s="27"/>
      <c r="AQ93" s="27"/>
      <c r="AR93" s="27"/>
      <c r="AS93" s="27"/>
      <c r="AT93" s="27"/>
      <c r="AU93" s="27"/>
      <c r="AV93" s="27"/>
      <c r="AW93" s="27"/>
      <c r="AX93" s="27"/>
      <c r="AY93" s="27"/>
      <c r="AZ93" s="27"/>
      <c r="BA93" s="27"/>
      <c r="BB93" s="27"/>
      <c r="BC93" s="27"/>
      <c r="BD93" s="27"/>
      <c r="BE93" s="27"/>
      <c r="BF93" s="27"/>
      <c r="BG93" s="27"/>
      <c r="BH93" s="27"/>
      <c r="BI93" s="27"/>
      <c r="BJ93" s="27"/>
      <c r="BK93" s="27"/>
      <c r="BL93" s="27"/>
    </row>
    <row r="94" spans="1:64">
      <c r="A94" s="27" t="s">
        <v>108</v>
      </c>
      <c r="B94" s="27" t="s">
        <v>109</v>
      </c>
      <c r="C94" s="27" t="s">
        <v>527</v>
      </c>
      <c r="D94" s="27" t="s">
        <v>527</v>
      </c>
      <c r="E94" s="27"/>
      <c r="F94" s="27" t="s">
        <v>528</v>
      </c>
      <c r="G94" s="27" t="s">
        <v>529</v>
      </c>
      <c r="H94" s="27"/>
      <c r="I94" s="27"/>
      <c r="J94" s="27"/>
      <c r="K94" s="27"/>
      <c r="L94" s="27"/>
      <c r="M94" s="27"/>
      <c r="N94" s="27"/>
      <c r="O94" s="27"/>
      <c r="P94" s="27"/>
      <c r="Q94" s="27"/>
      <c r="R94" s="80"/>
      <c r="S94" s="27"/>
      <c r="T94" s="27"/>
      <c r="U94" s="27"/>
      <c r="V94" s="27"/>
      <c r="W94" s="27"/>
      <c r="X94" s="27"/>
      <c r="Y94" s="27"/>
      <c r="Z94" s="27"/>
      <c r="AA94" s="27"/>
      <c r="AB94" s="27"/>
      <c r="AC94" s="27"/>
      <c r="AD94" s="27"/>
      <c r="AE94" s="27"/>
      <c r="AF94" s="27"/>
      <c r="AG94" s="27"/>
      <c r="AH94" s="27"/>
      <c r="AI94" s="27"/>
      <c r="AJ94" s="27"/>
      <c r="AK94" s="27"/>
      <c r="AL94" s="27"/>
      <c r="AM94" s="27"/>
      <c r="AN94" s="27"/>
      <c r="AO94" s="27"/>
      <c r="AP94" s="27"/>
      <c r="AQ94" s="27"/>
      <c r="AR94" s="27"/>
      <c r="AS94" s="27"/>
      <c r="AT94" s="27"/>
      <c r="AU94" s="27"/>
      <c r="AV94" s="27"/>
      <c r="AW94" s="27"/>
      <c r="AX94" s="27"/>
      <c r="AY94" s="27"/>
      <c r="AZ94" s="27"/>
      <c r="BA94" s="27"/>
      <c r="BB94" s="27"/>
      <c r="BC94" s="27"/>
      <c r="BD94" s="27"/>
      <c r="BE94" s="27"/>
      <c r="BF94" s="27"/>
      <c r="BG94" s="27"/>
      <c r="BH94" s="27"/>
      <c r="BI94" s="27"/>
      <c r="BJ94" s="27"/>
      <c r="BK94" s="27"/>
      <c r="BL94" s="27"/>
    </row>
    <row r="95" spans="1:64">
      <c r="A95" s="27" t="s">
        <v>108</v>
      </c>
      <c r="B95" s="27" t="s">
        <v>109</v>
      </c>
      <c r="C95" s="27" t="s">
        <v>527</v>
      </c>
      <c r="D95" s="27" t="s">
        <v>527</v>
      </c>
      <c r="E95" s="27"/>
      <c r="F95" s="27" t="s">
        <v>530</v>
      </c>
      <c r="G95" s="27" t="s">
        <v>531</v>
      </c>
      <c r="H95" s="27"/>
      <c r="I95" s="27"/>
      <c r="J95" s="27"/>
      <c r="K95" s="27"/>
      <c r="L95" s="27"/>
      <c r="M95" s="27"/>
      <c r="N95" s="27"/>
      <c r="O95" s="27"/>
      <c r="P95" s="27"/>
      <c r="Q95" s="27"/>
      <c r="R95" s="80"/>
      <c r="S95" s="27"/>
      <c r="T95" s="27"/>
      <c r="U95" s="27"/>
      <c r="V95" s="27"/>
      <c r="W95" s="27"/>
      <c r="X95" s="27"/>
      <c r="Y95" s="27"/>
      <c r="Z95" s="27"/>
      <c r="AA95" s="27"/>
      <c r="AB95" s="27"/>
      <c r="AC95" s="27"/>
      <c r="AD95" s="27"/>
      <c r="AE95" s="27"/>
      <c r="AF95" s="27"/>
      <c r="AG95" s="27"/>
      <c r="AH95" s="27"/>
      <c r="AI95" s="27"/>
      <c r="AJ95" s="27"/>
      <c r="AK95" s="27"/>
      <c r="AL95" s="27"/>
      <c r="AM95" s="27"/>
      <c r="AN95" s="27"/>
      <c r="AO95" s="27"/>
      <c r="AP95" s="27"/>
      <c r="AQ95" s="27"/>
      <c r="AR95" s="27"/>
      <c r="AS95" s="27"/>
      <c r="AT95" s="27"/>
      <c r="AU95" s="27"/>
      <c r="AV95" s="27"/>
      <c r="AW95" s="27"/>
      <c r="AX95" s="27"/>
      <c r="AY95" s="27"/>
      <c r="AZ95" s="27"/>
      <c r="BA95" s="27"/>
      <c r="BB95" s="27"/>
      <c r="BC95" s="27"/>
      <c r="BD95" s="27"/>
      <c r="BE95" s="27"/>
      <c r="BF95" s="27"/>
      <c r="BG95" s="27"/>
      <c r="BH95" s="27"/>
      <c r="BI95" s="27"/>
      <c r="BJ95" s="27"/>
      <c r="BK95" s="27"/>
      <c r="BL95" s="27"/>
    </row>
    <row r="96" spans="1:64">
      <c r="A96" s="27" t="s">
        <v>108</v>
      </c>
      <c r="B96" s="27" t="s">
        <v>109</v>
      </c>
      <c r="C96" s="27" t="s">
        <v>527</v>
      </c>
      <c r="D96" s="27" t="s">
        <v>527</v>
      </c>
      <c r="E96" s="27"/>
      <c r="F96" s="27" t="s">
        <v>532</v>
      </c>
      <c r="G96" s="27" t="s">
        <v>533</v>
      </c>
      <c r="H96" s="27"/>
      <c r="I96" s="27"/>
      <c r="J96" s="27"/>
      <c r="K96" s="27"/>
      <c r="L96" s="27"/>
      <c r="M96" s="27"/>
      <c r="N96" s="27"/>
      <c r="O96" s="27"/>
      <c r="P96" s="27"/>
      <c r="Q96" s="27"/>
      <c r="R96" s="80"/>
      <c r="S96" s="27"/>
      <c r="T96" s="27"/>
      <c r="U96" s="27"/>
      <c r="V96" s="27"/>
      <c r="W96" s="27"/>
      <c r="X96" s="27"/>
      <c r="Y96" s="27"/>
      <c r="Z96" s="27"/>
      <c r="AA96" s="27"/>
      <c r="AB96" s="27"/>
      <c r="AC96" s="27"/>
      <c r="AD96" s="27"/>
      <c r="AE96" s="27"/>
      <c r="AF96" s="27"/>
      <c r="AG96" s="27"/>
      <c r="AH96" s="27"/>
      <c r="AI96" s="27"/>
      <c r="AJ96" s="27"/>
      <c r="AK96" s="27"/>
      <c r="AL96" s="27"/>
      <c r="AM96" s="27"/>
      <c r="AN96" s="27"/>
      <c r="AO96" s="27"/>
      <c r="AP96" s="27"/>
      <c r="AQ96" s="27"/>
      <c r="AR96" s="27"/>
      <c r="AS96" s="27"/>
      <c r="AT96" s="27"/>
      <c r="AU96" s="27"/>
      <c r="AV96" s="27"/>
      <c r="AW96" s="27"/>
      <c r="AX96" s="27"/>
      <c r="AY96" s="27"/>
      <c r="AZ96" s="27"/>
      <c r="BA96" s="27"/>
      <c r="BB96" s="27"/>
      <c r="BC96" s="27"/>
      <c r="BD96" s="27"/>
      <c r="BE96" s="27"/>
      <c r="BF96" s="27"/>
      <c r="BG96" s="27"/>
      <c r="BH96" s="27"/>
      <c r="BI96" s="27"/>
      <c r="BJ96" s="27"/>
      <c r="BK96" s="27"/>
      <c r="BL96" s="27"/>
    </row>
    <row r="97" spans="1:64">
      <c r="A97" s="27" t="s">
        <v>108</v>
      </c>
      <c r="B97" s="27" t="s">
        <v>109</v>
      </c>
      <c r="C97" s="27" t="s">
        <v>527</v>
      </c>
      <c r="D97" s="27" t="s">
        <v>527</v>
      </c>
      <c r="E97" s="27"/>
      <c r="F97" s="27" t="s">
        <v>534</v>
      </c>
      <c r="G97" s="27" t="s">
        <v>535</v>
      </c>
      <c r="H97" s="27"/>
      <c r="I97" s="27"/>
      <c r="J97" s="27"/>
      <c r="K97" s="27"/>
      <c r="L97" s="27"/>
      <c r="M97" s="27"/>
      <c r="N97" s="27"/>
      <c r="O97" s="27"/>
      <c r="P97" s="27"/>
      <c r="Q97" s="27"/>
      <c r="R97" s="80"/>
      <c r="S97" s="27"/>
      <c r="T97" s="27"/>
      <c r="U97" s="27"/>
      <c r="V97" s="27"/>
      <c r="W97" s="27"/>
      <c r="X97" s="27"/>
      <c r="Y97" s="27"/>
      <c r="Z97" s="27"/>
      <c r="AA97" s="27"/>
      <c r="AB97" s="27"/>
      <c r="AC97" s="27"/>
      <c r="AD97" s="27"/>
      <c r="AE97" s="27"/>
      <c r="AF97" s="27"/>
      <c r="AG97" s="27"/>
      <c r="AH97" s="27"/>
      <c r="AI97" s="27"/>
      <c r="AJ97" s="27"/>
      <c r="AK97" s="27"/>
      <c r="AL97" s="27"/>
      <c r="AM97" s="27"/>
      <c r="AN97" s="27"/>
      <c r="AO97" s="27"/>
      <c r="AP97" s="27"/>
      <c r="AQ97" s="27"/>
      <c r="AR97" s="27"/>
      <c r="AS97" s="27"/>
      <c r="AT97" s="27"/>
      <c r="AU97" s="27"/>
      <c r="AV97" s="27"/>
      <c r="AW97" s="27"/>
      <c r="AX97" s="27"/>
      <c r="AY97" s="27"/>
      <c r="AZ97" s="27"/>
      <c r="BA97" s="27"/>
      <c r="BB97" s="27"/>
      <c r="BC97" s="27"/>
      <c r="BD97" s="27"/>
      <c r="BE97" s="27"/>
      <c r="BF97" s="27"/>
      <c r="BG97" s="27"/>
      <c r="BH97" s="27"/>
      <c r="BI97" s="27"/>
      <c r="BJ97" s="27"/>
      <c r="BK97" s="27"/>
      <c r="BL97" s="27"/>
    </row>
    <row r="98" spans="1:64">
      <c r="A98" s="27" t="s">
        <v>108</v>
      </c>
      <c r="B98" s="27" t="s">
        <v>109</v>
      </c>
      <c r="C98" s="27" t="s">
        <v>527</v>
      </c>
      <c r="D98" s="27" t="s">
        <v>527</v>
      </c>
      <c r="E98" s="27"/>
      <c r="F98" s="27" t="s">
        <v>536</v>
      </c>
      <c r="G98" s="27" t="s">
        <v>537</v>
      </c>
      <c r="H98" s="27"/>
      <c r="I98" s="27"/>
      <c r="J98" s="27"/>
      <c r="K98" s="27"/>
      <c r="L98" s="27"/>
      <c r="M98" s="27"/>
      <c r="N98" s="27"/>
      <c r="O98" s="27"/>
      <c r="P98" s="27"/>
      <c r="Q98" s="27"/>
      <c r="R98" s="80"/>
      <c r="S98" s="27"/>
      <c r="T98" s="27"/>
      <c r="U98" s="27"/>
      <c r="V98" s="27"/>
      <c r="W98" s="27"/>
      <c r="X98" s="27"/>
      <c r="Y98" s="27"/>
      <c r="Z98" s="27"/>
      <c r="AA98" s="27"/>
      <c r="AB98" s="27"/>
      <c r="AC98" s="27"/>
      <c r="AD98" s="27"/>
      <c r="AE98" s="27"/>
      <c r="AF98" s="27"/>
      <c r="AG98" s="27"/>
      <c r="AH98" s="27"/>
      <c r="AI98" s="27"/>
      <c r="AJ98" s="27"/>
      <c r="AK98" s="27"/>
      <c r="AL98" s="27"/>
      <c r="AM98" s="27"/>
      <c r="AN98" s="27"/>
      <c r="AO98" s="27"/>
      <c r="AP98" s="27"/>
      <c r="AQ98" s="27"/>
      <c r="AR98" s="27"/>
      <c r="AS98" s="27"/>
      <c r="AT98" s="27"/>
      <c r="AU98" s="27"/>
      <c r="AV98" s="27"/>
      <c r="AW98" s="27"/>
      <c r="AX98" s="27"/>
      <c r="AY98" s="27"/>
      <c r="AZ98" s="27"/>
      <c r="BA98" s="27"/>
      <c r="BB98" s="27"/>
      <c r="BC98" s="27"/>
      <c r="BD98" s="27"/>
      <c r="BE98" s="27"/>
      <c r="BF98" s="27"/>
      <c r="BG98" s="27"/>
      <c r="BH98" s="27"/>
      <c r="BI98" s="27"/>
      <c r="BJ98" s="27"/>
      <c r="BK98" s="27"/>
      <c r="BL98" s="27"/>
    </row>
    <row r="99" spans="1:64">
      <c r="A99" s="27" t="s">
        <v>108</v>
      </c>
      <c r="B99" s="27" t="s">
        <v>109</v>
      </c>
      <c r="C99" s="27" t="s">
        <v>527</v>
      </c>
      <c r="D99" s="27" t="s">
        <v>527</v>
      </c>
      <c r="E99" s="27"/>
      <c r="F99" s="27" t="s">
        <v>538</v>
      </c>
      <c r="G99" s="27" t="s">
        <v>539</v>
      </c>
      <c r="H99" s="27"/>
      <c r="I99" s="27"/>
      <c r="J99" s="27"/>
      <c r="K99" s="27"/>
      <c r="L99" s="27"/>
      <c r="M99" s="27"/>
      <c r="N99" s="27"/>
      <c r="O99" s="27"/>
      <c r="P99" s="27"/>
      <c r="Q99" s="27"/>
      <c r="R99" s="80"/>
      <c r="S99" s="27"/>
      <c r="T99" s="27"/>
      <c r="U99" s="27"/>
      <c r="V99" s="27"/>
      <c r="W99" s="27"/>
      <c r="X99" s="27"/>
      <c r="Y99" s="27"/>
      <c r="Z99" s="27"/>
      <c r="AA99" s="27"/>
      <c r="AB99" s="27"/>
      <c r="AC99" s="27"/>
      <c r="AD99" s="27"/>
      <c r="AE99" s="27"/>
      <c r="AF99" s="27"/>
      <c r="AG99" s="27"/>
      <c r="AH99" s="27"/>
      <c r="AI99" s="27"/>
      <c r="AJ99" s="27"/>
      <c r="AK99" s="27"/>
      <c r="AL99" s="27"/>
      <c r="AM99" s="27"/>
      <c r="AN99" s="27"/>
      <c r="AO99" s="27"/>
      <c r="AP99" s="27"/>
      <c r="AQ99" s="27"/>
      <c r="AR99" s="27"/>
      <c r="AS99" s="27"/>
      <c r="AT99" s="27"/>
      <c r="AU99" s="27"/>
      <c r="AV99" s="27"/>
      <c r="AW99" s="27"/>
      <c r="AX99" s="27"/>
      <c r="AY99" s="27"/>
      <c r="AZ99" s="27"/>
      <c r="BA99" s="27"/>
      <c r="BB99" s="27"/>
      <c r="BC99" s="27"/>
      <c r="BD99" s="27"/>
      <c r="BE99" s="27"/>
      <c r="BF99" s="27"/>
      <c r="BG99" s="27"/>
      <c r="BH99" s="27"/>
      <c r="BI99" s="27"/>
      <c r="BJ99" s="27"/>
      <c r="BK99" s="27"/>
      <c r="BL99" s="27"/>
    </row>
    <row r="100" spans="1:64">
      <c r="A100" s="27" t="s">
        <v>108</v>
      </c>
      <c r="B100" s="27" t="s">
        <v>109</v>
      </c>
      <c r="C100" s="27" t="s">
        <v>527</v>
      </c>
      <c r="D100" s="27" t="s">
        <v>527</v>
      </c>
      <c r="E100" s="27"/>
      <c r="F100" s="27" t="s">
        <v>540</v>
      </c>
      <c r="G100" s="27" t="s">
        <v>541</v>
      </c>
      <c r="H100" s="27"/>
      <c r="I100" s="27"/>
      <c r="J100" s="27"/>
      <c r="K100" s="27"/>
      <c r="L100" s="27"/>
      <c r="M100" s="27"/>
      <c r="N100" s="27"/>
      <c r="O100" s="27"/>
      <c r="P100" s="27"/>
      <c r="Q100" s="27"/>
      <c r="R100" s="80"/>
      <c r="S100" s="27"/>
      <c r="T100" s="27"/>
      <c r="U100" s="27"/>
      <c r="V100" s="27"/>
      <c r="W100" s="27"/>
      <c r="X100" s="27"/>
      <c r="Y100" s="27"/>
      <c r="Z100" s="27"/>
      <c r="AA100" s="27"/>
      <c r="AB100" s="27"/>
      <c r="AC100" s="27"/>
      <c r="AD100" s="27"/>
      <c r="AE100" s="27"/>
      <c r="AF100" s="27"/>
      <c r="AG100" s="27"/>
      <c r="AH100" s="27"/>
      <c r="AI100" s="27"/>
      <c r="AJ100" s="27"/>
      <c r="AK100" s="27"/>
      <c r="AL100" s="27"/>
      <c r="AM100" s="27"/>
      <c r="AN100" s="27"/>
      <c r="AO100" s="27"/>
      <c r="AP100" s="27"/>
      <c r="AQ100" s="27"/>
      <c r="AR100" s="27"/>
      <c r="AS100" s="27"/>
      <c r="AT100" s="27"/>
      <c r="AU100" s="27"/>
      <c r="AV100" s="27"/>
      <c r="AW100" s="27"/>
      <c r="AX100" s="27"/>
      <c r="AY100" s="27"/>
      <c r="AZ100" s="27"/>
      <c r="BA100" s="27"/>
      <c r="BB100" s="27"/>
      <c r="BC100" s="27"/>
      <c r="BD100" s="27"/>
      <c r="BE100" s="27"/>
      <c r="BF100" s="27"/>
      <c r="BG100" s="27"/>
      <c r="BH100" s="27"/>
      <c r="BI100" s="27"/>
      <c r="BJ100" s="27"/>
      <c r="BK100" s="27"/>
      <c r="BL100" s="27"/>
    </row>
    <row r="101" spans="1:64">
      <c r="A101" s="27" t="s">
        <v>108</v>
      </c>
      <c r="B101" s="27" t="s">
        <v>109</v>
      </c>
      <c r="C101" s="27" t="s">
        <v>527</v>
      </c>
      <c r="D101" s="27" t="s">
        <v>527</v>
      </c>
      <c r="E101" s="27"/>
      <c r="F101" s="27" t="s">
        <v>542</v>
      </c>
      <c r="G101" s="27" t="s">
        <v>543</v>
      </c>
      <c r="H101" s="27"/>
      <c r="I101" s="27"/>
      <c r="J101" s="27"/>
      <c r="K101" s="27"/>
      <c r="L101" s="27"/>
      <c r="M101" s="27"/>
      <c r="N101" s="27"/>
      <c r="O101" s="27"/>
      <c r="P101" s="27"/>
      <c r="Q101" s="27"/>
      <c r="R101" s="80"/>
      <c r="S101" s="27"/>
      <c r="T101" s="27"/>
      <c r="U101" s="27"/>
      <c r="V101" s="27"/>
      <c r="W101" s="27"/>
      <c r="X101" s="27"/>
      <c r="Y101" s="27"/>
      <c r="Z101" s="27"/>
      <c r="AA101" s="27"/>
      <c r="AB101" s="27"/>
      <c r="AC101" s="27"/>
      <c r="AD101" s="27"/>
      <c r="AE101" s="27"/>
      <c r="AF101" s="27"/>
      <c r="AG101" s="27"/>
      <c r="AH101" s="27"/>
      <c r="AI101" s="27"/>
      <c r="AJ101" s="27"/>
      <c r="AK101" s="27"/>
      <c r="AL101" s="27"/>
      <c r="AM101" s="27"/>
      <c r="AN101" s="27"/>
      <c r="AO101" s="27"/>
      <c r="AP101" s="27"/>
      <c r="AQ101" s="27"/>
      <c r="AR101" s="27"/>
      <c r="AS101" s="27"/>
      <c r="AT101" s="27"/>
      <c r="AU101" s="27"/>
      <c r="AV101" s="27"/>
      <c r="AW101" s="27"/>
      <c r="AX101" s="27"/>
      <c r="AY101" s="27"/>
      <c r="AZ101" s="27"/>
      <c r="BA101" s="27"/>
      <c r="BB101" s="27"/>
      <c r="BC101" s="27"/>
      <c r="BD101" s="27"/>
      <c r="BE101" s="27"/>
      <c r="BF101" s="27"/>
      <c r="BG101" s="27"/>
      <c r="BH101" s="27"/>
      <c r="BI101" s="27"/>
      <c r="BJ101" s="27"/>
      <c r="BK101" s="27"/>
      <c r="BL101" s="27"/>
    </row>
    <row r="102" spans="1:64">
      <c r="A102" s="27" t="s">
        <v>108</v>
      </c>
      <c r="B102" s="27" t="s">
        <v>109</v>
      </c>
      <c r="C102" s="27" t="s">
        <v>527</v>
      </c>
      <c r="D102" s="27" t="s">
        <v>527</v>
      </c>
      <c r="E102" s="27"/>
      <c r="F102" s="27" t="s">
        <v>544</v>
      </c>
      <c r="G102" s="27" t="s">
        <v>545</v>
      </c>
      <c r="H102" s="27"/>
      <c r="I102" s="27"/>
      <c r="J102" s="27"/>
      <c r="K102" s="27"/>
      <c r="L102" s="27"/>
      <c r="M102" s="27"/>
      <c r="N102" s="27"/>
      <c r="O102" s="27"/>
      <c r="P102" s="27"/>
      <c r="Q102" s="27"/>
      <c r="R102" s="80"/>
      <c r="S102" s="27"/>
      <c r="T102" s="27"/>
      <c r="U102" s="27"/>
      <c r="V102" s="27"/>
      <c r="W102" s="27"/>
      <c r="X102" s="27"/>
      <c r="Y102" s="27"/>
      <c r="Z102" s="27"/>
      <c r="AA102" s="27"/>
      <c r="AB102" s="27"/>
      <c r="AC102" s="27"/>
      <c r="AD102" s="27"/>
      <c r="AE102" s="27"/>
      <c r="AF102" s="27"/>
      <c r="AG102" s="27"/>
      <c r="AH102" s="27"/>
      <c r="AI102" s="27"/>
      <c r="AJ102" s="27"/>
      <c r="AK102" s="27"/>
      <c r="AL102" s="27"/>
      <c r="AM102" s="27"/>
      <c r="AN102" s="27"/>
      <c r="AO102" s="27"/>
      <c r="AP102" s="27"/>
      <c r="AQ102" s="27"/>
      <c r="AR102" s="27"/>
      <c r="AS102" s="27"/>
      <c r="AT102" s="27"/>
      <c r="AU102" s="27"/>
      <c r="AV102" s="27"/>
      <c r="AW102" s="27"/>
      <c r="AX102" s="27"/>
      <c r="AY102" s="27"/>
      <c r="AZ102" s="27"/>
      <c r="BA102" s="27"/>
      <c r="BB102" s="27"/>
      <c r="BC102" s="27"/>
      <c r="BD102" s="27"/>
      <c r="BE102" s="27"/>
      <c r="BF102" s="27"/>
      <c r="BG102" s="27"/>
      <c r="BH102" s="27"/>
      <c r="BI102" s="27"/>
      <c r="BJ102" s="27"/>
      <c r="BK102" s="27"/>
      <c r="BL102" s="27"/>
    </row>
    <row r="103" spans="1:64">
      <c r="A103" s="27" t="s">
        <v>108</v>
      </c>
      <c r="B103" s="27" t="s">
        <v>109</v>
      </c>
      <c r="C103" s="27" t="s">
        <v>527</v>
      </c>
      <c r="D103" s="27" t="s">
        <v>527</v>
      </c>
      <c r="F103" s="28" t="s">
        <v>546</v>
      </c>
      <c r="G103" s="28" t="s">
        <v>547</v>
      </c>
      <c r="R103" s="80"/>
      <c r="S103" s="27"/>
    </row>
    <row r="104" spans="1:64">
      <c r="A104" s="27" t="s">
        <v>108</v>
      </c>
      <c r="B104" s="27" t="s">
        <v>109</v>
      </c>
      <c r="C104" s="27" t="s">
        <v>527</v>
      </c>
      <c r="D104" s="27" t="s">
        <v>527</v>
      </c>
      <c r="F104" s="28" t="s">
        <v>548</v>
      </c>
      <c r="G104" s="28" t="s">
        <v>549</v>
      </c>
      <c r="R104" s="80"/>
      <c r="S104" s="27"/>
    </row>
    <row r="105" spans="1:64">
      <c r="A105" s="27" t="s">
        <v>108</v>
      </c>
      <c r="B105" s="27" t="s">
        <v>109</v>
      </c>
      <c r="C105" s="27" t="s">
        <v>527</v>
      </c>
      <c r="D105" s="27" t="s">
        <v>527</v>
      </c>
      <c r="F105" s="28" t="s">
        <v>550</v>
      </c>
      <c r="G105" s="28" t="s">
        <v>551</v>
      </c>
      <c r="R105" s="80"/>
      <c r="S105" s="27"/>
    </row>
    <row r="106" spans="1:64">
      <c r="A106" s="27" t="s">
        <v>108</v>
      </c>
      <c r="B106" s="27" t="s">
        <v>109</v>
      </c>
      <c r="C106" s="27" t="s">
        <v>527</v>
      </c>
      <c r="D106" s="27" t="s">
        <v>527</v>
      </c>
      <c r="F106" s="28" t="s">
        <v>552</v>
      </c>
      <c r="G106" s="28" t="s">
        <v>553</v>
      </c>
      <c r="R106" s="80"/>
      <c r="S106" s="27"/>
    </row>
    <row r="107" spans="1:64">
      <c r="A107" s="27" t="s">
        <v>108</v>
      </c>
      <c r="B107" s="27" t="s">
        <v>109</v>
      </c>
      <c r="C107" s="27" t="s">
        <v>527</v>
      </c>
      <c r="D107" s="27" t="s">
        <v>527</v>
      </c>
      <c r="F107" s="28" t="s">
        <v>554</v>
      </c>
      <c r="G107" s="28" t="s">
        <v>555</v>
      </c>
      <c r="R107" s="80"/>
      <c r="S107" s="27"/>
    </row>
    <row r="108" spans="1:64">
      <c r="A108" s="27" t="s">
        <v>108</v>
      </c>
      <c r="B108" s="27" t="s">
        <v>109</v>
      </c>
      <c r="C108" s="27" t="s">
        <v>527</v>
      </c>
      <c r="D108" s="27" t="s">
        <v>527</v>
      </c>
      <c r="F108" s="28" t="s">
        <v>556</v>
      </c>
      <c r="G108" s="28" t="s">
        <v>557</v>
      </c>
      <c r="R108" s="80"/>
      <c r="S108" s="27"/>
    </row>
    <row r="109" spans="1:64">
      <c r="A109" s="27" t="s">
        <v>108</v>
      </c>
      <c r="B109" s="27" t="s">
        <v>109</v>
      </c>
      <c r="C109" s="27" t="s">
        <v>527</v>
      </c>
      <c r="D109" s="27" t="s">
        <v>527</v>
      </c>
      <c r="F109" s="28" t="s">
        <v>558</v>
      </c>
      <c r="G109" s="28" t="s">
        <v>300</v>
      </c>
      <c r="R109" s="80"/>
      <c r="S109" s="27"/>
    </row>
    <row r="110" spans="1:64">
      <c r="A110" s="27" t="s">
        <v>108</v>
      </c>
      <c r="B110" s="27" t="s">
        <v>109</v>
      </c>
      <c r="C110" s="27" t="s">
        <v>527</v>
      </c>
      <c r="D110" s="27" t="s">
        <v>527</v>
      </c>
      <c r="F110" s="28" t="s">
        <v>559</v>
      </c>
      <c r="G110" s="28" t="s">
        <v>294</v>
      </c>
      <c r="R110" s="80"/>
      <c r="S110" s="27"/>
    </row>
    <row r="111" spans="1:64">
      <c r="A111" s="27" t="s">
        <v>108</v>
      </c>
      <c r="B111" s="27" t="s">
        <v>109</v>
      </c>
      <c r="C111" s="27" t="s">
        <v>527</v>
      </c>
      <c r="D111" s="27" t="s">
        <v>527</v>
      </c>
      <c r="F111" s="28" t="s">
        <v>560</v>
      </c>
      <c r="G111" s="28" t="s">
        <v>561</v>
      </c>
      <c r="R111" s="80"/>
      <c r="S111" s="27"/>
    </row>
    <row r="112" spans="1:64">
      <c r="A112" s="27" t="s">
        <v>108</v>
      </c>
      <c r="B112" s="27" t="s">
        <v>109</v>
      </c>
      <c r="C112" s="27" t="s">
        <v>527</v>
      </c>
      <c r="D112" s="27" t="s">
        <v>527</v>
      </c>
      <c r="F112" s="28" t="s">
        <v>562</v>
      </c>
      <c r="G112" s="28" t="s">
        <v>563</v>
      </c>
      <c r="R112" s="80"/>
      <c r="S112" s="27"/>
    </row>
    <row r="113" spans="1:19">
      <c r="A113" s="27" t="s">
        <v>108</v>
      </c>
      <c r="B113" s="27" t="s">
        <v>109</v>
      </c>
      <c r="C113" s="27" t="s">
        <v>527</v>
      </c>
      <c r="D113" s="27" t="s">
        <v>527</v>
      </c>
      <c r="F113" s="28" t="s">
        <v>564</v>
      </c>
      <c r="G113" s="28" t="s">
        <v>565</v>
      </c>
      <c r="R113" s="80"/>
      <c r="S113" s="27"/>
    </row>
    <row r="114" spans="1:19">
      <c r="A114" s="27" t="s">
        <v>108</v>
      </c>
      <c r="B114" s="27" t="s">
        <v>109</v>
      </c>
      <c r="C114" s="27" t="s">
        <v>527</v>
      </c>
      <c r="D114" s="27" t="s">
        <v>527</v>
      </c>
      <c r="F114" s="28" t="s">
        <v>566</v>
      </c>
      <c r="G114" s="28" t="s">
        <v>567</v>
      </c>
      <c r="R114" s="80"/>
      <c r="S114" s="27"/>
    </row>
    <row r="115" spans="1:19">
      <c r="A115" s="27" t="s">
        <v>108</v>
      </c>
      <c r="B115" s="27" t="s">
        <v>109</v>
      </c>
      <c r="C115" s="27" t="s">
        <v>527</v>
      </c>
      <c r="D115" s="27" t="s">
        <v>527</v>
      </c>
      <c r="F115" s="28" t="s">
        <v>568</v>
      </c>
      <c r="G115" s="28" t="s">
        <v>569</v>
      </c>
      <c r="R115" s="80"/>
      <c r="S115" s="27"/>
    </row>
    <row r="116" spans="1:19">
      <c r="A116" s="27" t="s">
        <v>108</v>
      </c>
      <c r="B116" s="27" t="s">
        <v>109</v>
      </c>
      <c r="C116" s="27" t="s">
        <v>527</v>
      </c>
      <c r="D116" s="27" t="s">
        <v>527</v>
      </c>
      <c r="F116" s="28" t="s">
        <v>570</v>
      </c>
      <c r="G116" s="28" t="s">
        <v>571</v>
      </c>
      <c r="R116" s="80"/>
      <c r="S116" s="27"/>
    </row>
    <row r="117" spans="1:19">
      <c r="A117" s="27" t="s">
        <v>108</v>
      </c>
      <c r="B117" s="27" t="s">
        <v>109</v>
      </c>
      <c r="C117" s="27" t="s">
        <v>527</v>
      </c>
      <c r="D117" s="27" t="s">
        <v>527</v>
      </c>
      <c r="F117" s="28" t="s">
        <v>572</v>
      </c>
      <c r="G117" s="28" t="s">
        <v>522</v>
      </c>
      <c r="R117" s="80"/>
      <c r="S117" s="27"/>
    </row>
    <row r="118" spans="1:19">
      <c r="A118" s="27" t="s">
        <v>108</v>
      </c>
      <c r="B118" s="27" t="s">
        <v>109</v>
      </c>
      <c r="C118" s="27" t="s">
        <v>527</v>
      </c>
      <c r="D118" s="27" t="s">
        <v>527</v>
      </c>
      <c r="F118" s="28" t="s">
        <v>573</v>
      </c>
      <c r="G118" s="28" t="s">
        <v>574</v>
      </c>
      <c r="R118" s="80"/>
      <c r="S118" s="27"/>
    </row>
    <row r="119" spans="1:19">
      <c r="A119" s="27" t="s">
        <v>108</v>
      </c>
      <c r="B119" s="27" t="s">
        <v>109</v>
      </c>
      <c r="C119" s="27" t="s">
        <v>527</v>
      </c>
      <c r="D119" s="27" t="s">
        <v>527</v>
      </c>
      <c r="F119" s="28" t="s">
        <v>575</v>
      </c>
      <c r="G119" s="28" t="s">
        <v>576</v>
      </c>
      <c r="R119" s="80"/>
      <c r="S119" s="27"/>
    </row>
    <row r="120" spans="1:19">
      <c r="A120" s="27" t="s">
        <v>108</v>
      </c>
      <c r="B120" s="27" t="s">
        <v>109</v>
      </c>
      <c r="C120" s="27" t="s">
        <v>527</v>
      </c>
      <c r="D120" s="27" t="s">
        <v>527</v>
      </c>
      <c r="F120" s="28" t="s">
        <v>577</v>
      </c>
      <c r="G120" s="28" t="s">
        <v>481</v>
      </c>
      <c r="R120" s="80"/>
      <c r="S120" s="27"/>
    </row>
    <row r="121" spans="1:19">
      <c r="A121" s="27" t="s">
        <v>108</v>
      </c>
      <c r="B121" s="27" t="s">
        <v>109</v>
      </c>
      <c r="C121" s="27" t="s">
        <v>527</v>
      </c>
      <c r="D121" s="27" t="s">
        <v>527</v>
      </c>
      <c r="F121" s="28" t="s">
        <v>578</v>
      </c>
      <c r="G121" s="28" t="s">
        <v>579</v>
      </c>
      <c r="R121" s="80"/>
      <c r="S121" s="27"/>
    </row>
    <row r="2847" s="105" customFormat="1"/>
  </sheetData>
  <mergeCells count="9">
    <mergeCell ref="A1:D1"/>
    <mergeCell ref="E1:Q1"/>
    <mergeCell ref="R1:S1"/>
    <mergeCell ref="T1:V1"/>
    <mergeCell ref="W1:AB1"/>
    <mergeCell ref="AC1:AI1"/>
    <mergeCell ref="AJ1:BA1"/>
    <mergeCell ref="BB1:BI1"/>
    <mergeCell ref="BJ1:BM1"/>
  </mergeCells>
  <conditionalFormatting sqref="F$1:F$1048576">
    <cfRule type="duplicateValues" dxfId="0" priority="1"/>
  </conditionalFormatting>
  <dataValidations count="9">
    <dataValidation type="list" allowBlank="1" showInputMessage="1" showErrorMessage="1" sqref="AQ8 AN4:AN12 AN13:AN19 AN20:AN51 AN52:AN62 AN63:AN2344 AQ5:AQ7 AQ9:AQ12 AQ13:AQ19 AQ20:AQ51 AQ52:AQ62 AQ63:AQ2344 AT4:AT12 AT13:AT19 AT20:AT51 AT52:AT62 AT63:AT2344 AW4:AW12 AW13:AW19 AW20:AW51 AW52:AW62 AW63:AW2344 AZ4:AZ12 AZ13:AZ19 AZ20:AZ51 AZ52:AZ62 AZ63:AZ2344">
      <formula1>"TOP1,TOP2,TOP3,其他,无阵地"</formula1>
    </dataValidation>
    <dataValidation type="list" allowBlank="1" showInputMessage="1" showErrorMessage="1" sqref="E4:E19 E20:E51 E52:E57 E58:E2344">
      <formula1>"已存在,无规划,洽谈中"</formula1>
    </dataValidation>
    <dataValidation type="list" allowBlank="1" showInputMessage="1" showErrorMessage="1" sqref="J4:J19 J20:J51 J52:J57 J58:J2344">
      <formula1>"综合卖场,荣耀体验店,荣耀授权专卖店,耀生活,华为授权体验店,华为堡垒店,华为非授权店,OPPO体验店,VIVO体验店,小米体验店,苹果体验店,其他品牌专卖店,运营商厅店,NKA综合卖场,其他"</formula1>
    </dataValidation>
    <dataValidation type="list" allowBlank="1" showInputMessage="1" showErrorMessage="1" sqref="M4:M19 M20:M51 M52:M57 M58:M2344">
      <formula1>"不合作,营业中,闭店,装修中"</formula1>
    </dataValidation>
    <dataValidation type="list" allowBlank="1" showInputMessage="1" showErrorMessage="1" sqref="N4:N19 N20:N51 N52:N57 N58:N2344">
      <formula1>"公开,公开&amp;三网,排它-移动,排它-电信,排它-联通,非排它-移动电信,非排它-移动联通,非排它-电信联通"</formula1>
    </dataValidation>
    <dataValidation type="list" allowBlank="1" showInputMessage="1" showErrorMessage="1" sqref="AK4:AK11 AK12:AK19 AK20:AK44 AK45:AK51 AK52:AK62 AK63:AK2344">
      <formula1>"TOP1,TOP2,TOP3,其他"</formula1>
    </dataValidation>
    <dataValidation type="list" allowBlank="1" showInputMessage="1" showErrorMessage="1" sqref="BJ4:BJ19 BJ20:BJ51 BJ52:BJ57 BJ58:BJ2344">
      <formula1>"是,否"</formula1>
    </dataValidation>
    <dataValidation type="list" allowBlank="1" showInputMessage="1" showErrorMessage="1" sqref="BK4:BK12 BK13:BK19 BK20:BK51 BK52:BK62 BK63:BK2344">
      <formula1>"主城区,非主城区"</formula1>
    </dataValidation>
    <dataValidation type="list" allowBlank="1" showInputMessage="1" showErrorMessage="1" sqref="BL4:BL12 BL13:BL19 BL20:BL51 BL52:BL62 BL63:BL2344">
      <formula1>"街边店,MALL店"</formula1>
    </dataValidation>
  </dataValidations>
  <pageMargins left="0.7" right="0.7" top="0.75" bottom="0.75" header="0.3" footer="0.3"/>
  <pageSetup paperSize="9" orientation="portrait" horizontalDpi="300" verticalDpi="300"/>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Q2336"/>
  <sheetViews>
    <sheetView zoomScale="70" zoomScaleNormal="70" workbookViewId="0">
      <selection activeCell="L27" sqref="L27"/>
    </sheetView>
  </sheetViews>
  <sheetFormatPr defaultColWidth="9.12962962962963" defaultRowHeight="15.6"/>
  <cols>
    <col min="1" max="6" width="9.12962962962963" style="82" customWidth="1"/>
    <col min="7" max="7" width="52.2037037037037" style="84" customWidth="1"/>
    <col min="8" max="8" width="24.1296296296296" style="85" customWidth="1"/>
    <col min="9" max="44" width="9.12962962962963" style="82" customWidth="1"/>
    <col min="45" max="45" width="12" style="82" customWidth="1"/>
    <col min="46" max="47" width="9.12962962962963" style="82" customWidth="1"/>
    <col min="48" max="48" width="11.462962962963" style="82" customWidth="1"/>
    <col min="49" max="49" width="10.7962962962963" style="82" customWidth="1"/>
    <col min="50" max="68" width="9.12962962962963" style="82" customWidth="1"/>
    <col min="69" max="69" width="14.1296296296296" style="82" customWidth="1"/>
    <col min="70" max="16384" width="9.12962962962963" style="82" customWidth="1"/>
  </cols>
  <sheetData>
    <row r="1" s="81" customFormat="1" ht="15.75" customHeight="1" spans="1:69">
      <c r="A1" s="86" t="s">
        <v>0</v>
      </c>
      <c r="B1" s="12"/>
      <c r="C1" s="12"/>
      <c r="D1" s="13"/>
      <c r="E1" s="87" t="s">
        <v>580</v>
      </c>
      <c r="F1" s="12"/>
      <c r="G1" s="12"/>
      <c r="H1" s="12"/>
      <c r="I1" s="12"/>
      <c r="J1" s="12"/>
      <c r="K1" s="12"/>
      <c r="L1" s="12"/>
      <c r="M1" s="12"/>
      <c r="N1" s="12"/>
      <c r="O1" s="12"/>
      <c r="P1" s="12"/>
      <c r="Q1" s="12"/>
      <c r="R1" s="12"/>
      <c r="S1" s="12"/>
      <c r="T1" s="13"/>
      <c r="U1" s="88" t="s">
        <v>581</v>
      </c>
      <c r="V1" s="12"/>
      <c r="W1" s="12"/>
      <c r="X1" s="12"/>
      <c r="Y1" s="12"/>
      <c r="Z1" s="12"/>
      <c r="AA1" s="12"/>
      <c r="AB1" s="12"/>
      <c r="AC1" s="12"/>
      <c r="AD1" s="12"/>
      <c r="AE1" s="13"/>
      <c r="AF1" s="89" t="s">
        <v>582</v>
      </c>
      <c r="AG1" s="12"/>
      <c r="AH1" s="12"/>
      <c r="AI1" s="12"/>
      <c r="AJ1" s="12"/>
      <c r="AK1" s="12"/>
      <c r="AL1" s="12"/>
      <c r="AM1" s="12"/>
      <c r="AN1" s="13"/>
      <c r="AO1" s="90" t="s">
        <v>583</v>
      </c>
      <c r="AP1" s="12"/>
      <c r="AQ1" s="12"/>
      <c r="AR1" s="12"/>
      <c r="AS1" s="12"/>
      <c r="AT1" s="12"/>
      <c r="AU1" s="12"/>
      <c r="AV1" s="12"/>
      <c r="AW1" s="12"/>
      <c r="AX1" s="12"/>
      <c r="AY1" s="12"/>
      <c r="AZ1" s="12"/>
      <c r="BA1" s="12"/>
      <c r="BB1" s="12"/>
      <c r="BC1" s="12"/>
      <c r="BD1" s="12"/>
      <c r="BE1" s="12"/>
      <c r="BF1" s="12"/>
      <c r="BG1" s="12"/>
      <c r="BH1" s="12"/>
      <c r="BI1" s="13"/>
      <c r="BJ1" s="91" t="s">
        <v>584</v>
      </c>
      <c r="BK1" s="12"/>
      <c r="BL1" s="12"/>
      <c r="BM1" s="12"/>
      <c r="BN1" s="12"/>
      <c r="BO1" s="12"/>
      <c r="BP1" s="13"/>
      <c r="BQ1" s="92" t="s">
        <v>8</v>
      </c>
    </row>
    <row r="2" s="82" customFormat="1" ht="63" customHeight="1" spans="1:69">
      <c r="A2" s="93" t="s">
        <v>585</v>
      </c>
      <c r="B2" s="93" t="s">
        <v>586</v>
      </c>
      <c r="C2" s="93" t="s">
        <v>587</v>
      </c>
      <c r="D2" s="93" t="s">
        <v>588</v>
      </c>
      <c r="E2" s="93" t="s">
        <v>589</v>
      </c>
      <c r="F2" s="93" t="s">
        <v>590</v>
      </c>
      <c r="G2" s="93" t="s">
        <v>591</v>
      </c>
      <c r="H2" s="94" t="s">
        <v>592</v>
      </c>
      <c r="I2" s="93" t="s">
        <v>593</v>
      </c>
      <c r="J2" s="93" t="s">
        <v>594</v>
      </c>
      <c r="K2" s="93" t="s">
        <v>595</v>
      </c>
      <c r="L2" s="93" t="s">
        <v>596</v>
      </c>
      <c r="M2" s="93" t="s">
        <v>597</v>
      </c>
      <c r="N2" s="93" t="s">
        <v>598</v>
      </c>
      <c r="O2" s="93" t="s">
        <v>599</v>
      </c>
      <c r="P2" s="93" t="s">
        <v>600</v>
      </c>
      <c r="Q2" s="93" t="s">
        <v>601</v>
      </c>
      <c r="R2" s="93" t="s">
        <v>602</v>
      </c>
      <c r="S2" s="93" t="s">
        <v>603</v>
      </c>
      <c r="T2" s="93" t="s">
        <v>604</v>
      </c>
      <c r="U2" s="93" t="s">
        <v>605</v>
      </c>
      <c r="V2" s="93" t="s">
        <v>606</v>
      </c>
      <c r="W2" s="93" t="s">
        <v>607</v>
      </c>
      <c r="X2" s="93" t="s">
        <v>608</v>
      </c>
      <c r="Y2" s="93" t="s">
        <v>609</v>
      </c>
      <c r="Z2" s="93" t="s">
        <v>610</v>
      </c>
      <c r="AA2" s="93" t="s">
        <v>611</v>
      </c>
      <c r="AB2" s="93" t="s">
        <v>612</v>
      </c>
      <c r="AC2" s="93" t="s">
        <v>613</v>
      </c>
      <c r="AD2" s="93" t="s">
        <v>614</v>
      </c>
      <c r="AE2" s="93" t="s">
        <v>615</v>
      </c>
      <c r="AF2" s="93" t="s">
        <v>616</v>
      </c>
      <c r="AG2" s="93" t="s">
        <v>617</v>
      </c>
      <c r="AH2" s="93" t="s">
        <v>618</v>
      </c>
      <c r="AI2" s="93" t="s">
        <v>619</v>
      </c>
      <c r="AJ2" s="93" t="s">
        <v>620</v>
      </c>
      <c r="AK2" s="93" t="s">
        <v>621</v>
      </c>
      <c r="AL2" s="93" t="s">
        <v>622</v>
      </c>
      <c r="AM2" s="93" t="s">
        <v>623</v>
      </c>
      <c r="AN2" s="93" t="s">
        <v>624</v>
      </c>
      <c r="AO2" s="93" t="s">
        <v>625</v>
      </c>
      <c r="AP2" s="93" t="s">
        <v>626</v>
      </c>
      <c r="AQ2" s="117" t="s">
        <v>627</v>
      </c>
      <c r="AR2" s="117" t="s">
        <v>628</v>
      </c>
      <c r="AS2" s="117" t="s">
        <v>629</v>
      </c>
      <c r="AT2" s="117" t="s">
        <v>630</v>
      </c>
      <c r="AU2" s="93" t="s">
        <v>631</v>
      </c>
      <c r="AV2" s="93" t="s">
        <v>632</v>
      </c>
      <c r="AW2" s="93" t="s">
        <v>633</v>
      </c>
      <c r="AX2" s="93" t="s">
        <v>634</v>
      </c>
      <c r="AY2" s="93" t="s">
        <v>635</v>
      </c>
      <c r="AZ2" s="93" t="s">
        <v>636</v>
      </c>
      <c r="BA2" s="93" t="s">
        <v>637</v>
      </c>
      <c r="BB2" s="93" t="s">
        <v>638</v>
      </c>
      <c r="BC2" s="93" t="s">
        <v>639</v>
      </c>
      <c r="BD2" s="93" t="s">
        <v>640</v>
      </c>
      <c r="BE2" s="93" t="s">
        <v>641</v>
      </c>
      <c r="BF2" s="93" t="s">
        <v>642</v>
      </c>
      <c r="BG2" s="93" t="s">
        <v>643</v>
      </c>
      <c r="BH2" s="93" t="s">
        <v>644</v>
      </c>
      <c r="BI2" s="93" t="s">
        <v>645</v>
      </c>
      <c r="BJ2" s="93" t="s">
        <v>37</v>
      </c>
      <c r="BK2" s="93" t="s">
        <v>38</v>
      </c>
      <c r="BL2" s="93" t="s">
        <v>39</v>
      </c>
      <c r="BM2" s="93" t="s">
        <v>40</v>
      </c>
      <c r="BN2" s="96" t="s">
        <v>41</v>
      </c>
      <c r="BO2" s="96" t="s">
        <v>42</v>
      </c>
      <c r="BP2" s="96" t="s">
        <v>43</v>
      </c>
      <c r="BQ2" s="96" t="s">
        <v>646</v>
      </c>
    </row>
    <row r="3" s="83" customFormat="1" ht="27.75" customHeight="1" spans="1:69">
      <c r="A3" s="97" t="s">
        <v>647</v>
      </c>
      <c r="B3" s="97" t="s">
        <v>647</v>
      </c>
      <c r="C3" s="97" t="s">
        <v>647</v>
      </c>
      <c r="D3" s="97" t="s">
        <v>647</v>
      </c>
      <c r="E3" s="20" t="s">
        <v>648</v>
      </c>
      <c r="F3" s="20" t="s">
        <v>648</v>
      </c>
      <c r="G3" s="97" t="s">
        <v>649</v>
      </c>
      <c r="H3" s="98" t="s">
        <v>647</v>
      </c>
      <c r="I3" s="20" t="s">
        <v>648</v>
      </c>
      <c r="J3" s="20" t="s">
        <v>648</v>
      </c>
      <c r="K3" s="20" t="s">
        <v>648</v>
      </c>
      <c r="L3" s="20" t="s">
        <v>648</v>
      </c>
      <c r="M3" s="20" t="s">
        <v>648</v>
      </c>
      <c r="N3" s="20" t="s">
        <v>648</v>
      </c>
      <c r="O3" s="20" t="s">
        <v>648</v>
      </c>
      <c r="P3" s="20" t="s">
        <v>648</v>
      </c>
      <c r="Q3" s="20" t="s">
        <v>648</v>
      </c>
      <c r="R3" s="20" t="s">
        <v>648</v>
      </c>
      <c r="S3" s="20" t="s">
        <v>648</v>
      </c>
      <c r="T3" s="20" t="s">
        <v>648</v>
      </c>
      <c r="U3" s="97" t="s">
        <v>647</v>
      </c>
      <c r="V3" s="97" t="s">
        <v>647</v>
      </c>
      <c r="W3" s="97" t="s">
        <v>647</v>
      </c>
      <c r="X3" s="97" t="s">
        <v>647</v>
      </c>
      <c r="Y3" s="97" t="s">
        <v>647</v>
      </c>
      <c r="Z3" s="97" t="s">
        <v>647</v>
      </c>
      <c r="AA3" s="97" t="s">
        <v>647</v>
      </c>
      <c r="AB3" s="97" t="s">
        <v>647</v>
      </c>
      <c r="AC3" s="97" t="s">
        <v>647</v>
      </c>
      <c r="AD3" s="97" t="s">
        <v>647</v>
      </c>
      <c r="AE3" s="97" t="s">
        <v>647</v>
      </c>
      <c r="AF3" s="97" t="s">
        <v>647</v>
      </c>
      <c r="AG3" s="97" t="s">
        <v>647</v>
      </c>
      <c r="AH3" s="97" t="s">
        <v>647</v>
      </c>
      <c r="AI3" s="97" t="s">
        <v>647</v>
      </c>
      <c r="AJ3" s="97" t="s">
        <v>647</v>
      </c>
      <c r="AK3" s="97" t="s">
        <v>647</v>
      </c>
      <c r="AL3" s="97" t="s">
        <v>647</v>
      </c>
      <c r="AM3" s="97" t="s">
        <v>647</v>
      </c>
      <c r="AN3" s="97" t="s">
        <v>647</v>
      </c>
      <c r="AO3" s="97" t="s">
        <v>648</v>
      </c>
      <c r="AP3" s="97" t="s">
        <v>647</v>
      </c>
      <c r="AQ3" s="20" t="s">
        <v>648</v>
      </c>
      <c r="AR3" s="97" t="s">
        <v>647</v>
      </c>
      <c r="AS3" s="97" t="s">
        <v>647</v>
      </c>
      <c r="AT3" s="97" t="s">
        <v>647</v>
      </c>
      <c r="AU3" s="97" t="s">
        <v>647</v>
      </c>
      <c r="AV3" s="97" t="s">
        <v>647</v>
      </c>
      <c r="AW3" s="97" t="s">
        <v>647</v>
      </c>
      <c r="AX3" s="97" t="s">
        <v>647</v>
      </c>
      <c r="AY3" s="97" t="s">
        <v>647</v>
      </c>
      <c r="AZ3" s="97" t="s">
        <v>647</v>
      </c>
      <c r="BA3" s="97" t="s">
        <v>647</v>
      </c>
      <c r="BB3" s="97" t="s">
        <v>647</v>
      </c>
      <c r="BC3" s="97" t="s">
        <v>647</v>
      </c>
      <c r="BD3" s="97" t="s">
        <v>647</v>
      </c>
      <c r="BE3" s="97" t="s">
        <v>647</v>
      </c>
      <c r="BF3" s="97" t="s">
        <v>647</v>
      </c>
      <c r="BG3" s="97" t="s">
        <v>647</v>
      </c>
      <c r="BH3" s="97" t="s">
        <v>647</v>
      </c>
      <c r="BI3" s="97" t="s">
        <v>647</v>
      </c>
      <c r="BJ3" s="97" t="s">
        <v>647</v>
      </c>
      <c r="BK3" s="97" t="s">
        <v>647</v>
      </c>
      <c r="BL3" s="97" t="s">
        <v>647</v>
      </c>
      <c r="BM3" s="97" t="s">
        <v>647</v>
      </c>
      <c r="BN3" s="97" t="s">
        <v>647</v>
      </c>
      <c r="BO3" s="97" t="s">
        <v>647</v>
      </c>
      <c r="BP3" s="97" t="s">
        <v>647</v>
      </c>
      <c r="BQ3" s="20" t="s">
        <v>648</v>
      </c>
    </row>
    <row r="4" s="83" customFormat="1" ht="13.9" customHeight="1" spans="1:69">
      <c r="A4" s="99" t="str">
        <f>IFERROR(_xlfn.XLOOKUP($G4,通讯通路门店!$S$4:$S$993933,通讯通路门店!$A$4:$A$993933,0,0),"")</f>
        <v>海南省</v>
      </c>
      <c r="B4" s="99" t="str">
        <f>IFERROR(_xlfn.XLOOKUP($G4,通讯通路门店!$S$4:$S$993933,通讯通路门店!$B$4:$B$993933,0,0),"")</f>
        <v>乐东黎族自治县</v>
      </c>
      <c r="C4" s="99" t="str">
        <f>IFERROR(_xlfn.XLOOKUP($G4,通讯通路门店!$S$4:$S$993933,通讯通路门店!$C$4:$C$993933,0,0),"")</f>
        <v>乐东黎族自治县</v>
      </c>
      <c r="D4" s="99" t="str">
        <f>IFERROR(_xlfn.XLOOKUP($G4,通讯通路门店!$S$4:$S$993933,通讯通路门店!$D$4:$D$993933,0,0),"")</f>
        <v>佛罗镇</v>
      </c>
      <c r="G4" s="99" t="str">
        <f t="array" ref="G4:G919">_xlfn.UNIQUE(通讯通路门店!S4:S993933)</f>
        <v>乐东佛罗华宾手机专营店</v>
      </c>
      <c r="H4" s="100" t="str">
        <f>IFERROR(_xlfn.XLOOKUP($G4,通讯通路门店!$S$4:$S$993933,通讯通路门店!$R$4:$R$993933,0,0),"")</f>
        <v>100079622601</v>
      </c>
      <c r="U4" s="99">
        <f>COUNTIF(通讯通路门店!$S:$S,$G4)</f>
        <v>1</v>
      </c>
      <c r="V4" s="99">
        <f>COUNTIFS(通讯通路门店!$S:$S,$G4,通讯通路门店!$J:$J,"综合卖场")</f>
        <v>0</v>
      </c>
      <c r="W4" s="99">
        <f>SUMIFS(通讯通路门店!$AJ:$AJ,通讯通路门店!$S:$S,通讯客户沙盘!$G4)</f>
        <v>1</v>
      </c>
      <c r="X4" s="99">
        <f t="shared" ref="X4:X67" si="0">Y4+Z4+AA4+AB4+AC4+AD4+AE4</f>
        <v>0</v>
      </c>
      <c r="Y4" s="99">
        <f>COUNTIFS(通讯通路门店!$S:$S,$G4,通讯通路门店!$J:$J,"荣耀体验店")+COUNTIFS(通讯通路门店!$S:$S,$G4,通讯通路门店!$J:$J,"荣耀授权专卖店")</f>
        <v>0</v>
      </c>
      <c r="Z4" s="99">
        <f>COUNTIFS(通讯通路门店!$S:$S,$G4,通讯通路门店!$J:$J,"VIVO体验店")</f>
        <v>0</v>
      </c>
      <c r="AA4" s="99">
        <f>COUNTIFS(通讯通路门店!$S:$S,$G4,通讯通路门店!$J:$J,"OPPO体验店")</f>
        <v>0</v>
      </c>
      <c r="AB4" s="99">
        <f>COUNTIFS(通讯通路门店!$S:$S,$G4,通讯通路门店!$J:$J,"华为授权体验店")+COUNTIFS(通讯通路门店!$S:$S,$G4,通讯通路门店!$J:$J,"华为堡垒店")</f>
        <v>0</v>
      </c>
      <c r="AC4" s="99">
        <f>COUNTIFS(通讯通路门店!$S:$S,$G4,通讯通路门店!$J:$J,"小米体验店")</f>
        <v>0</v>
      </c>
      <c r="AD4" s="99">
        <f>COUNTIFS(通讯通路门店!$S:$S,$G4,通讯通路门店!$J:$J,"苹果体验店")</f>
        <v>0</v>
      </c>
      <c r="AE4" s="99">
        <f>COUNTIFS(通讯通路门店!$S:$S,$G4,通讯通路门店!$J:$J,"其他品牌专卖店")</f>
        <v>0</v>
      </c>
      <c r="AF4" s="99">
        <f>SUMIFS(通讯通路门店!$BI:$BI,通讯通路门店!$S:$S,$G4)</f>
        <v>3</v>
      </c>
      <c r="AG4" s="99">
        <f>SUMIFS(通讯通路门店!$BH:$BH,通讯通路门店!$S:$S,$G4)</f>
        <v>2</v>
      </c>
      <c r="AH4" s="99">
        <f t="shared" ref="AH4:AH67" si="1">AI4+AJ4+AK4+AL4+AM4+AN4</f>
        <v>0</v>
      </c>
      <c r="AI4" s="99">
        <f>SUMIFS(通讯通路门店!$BB:$BB,通讯通路门店!$S:$S,$G4)</f>
        <v>0</v>
      </c>
      <c r="AJ4" s="99">
        <f>SUMIFS(通讯通路门店!$BE:$BE,通讯通路门店!$S:$S,$G4)</f>
        <v>0</v>
      </c>
      <c r="AK4" s="99">
        <f>SUMIFS(通讯通路门店!$BG:$BG,通讯通路门店!$S:$S,$G4)</f>
        <v>0</v>
      </c>
      <c r="AL4" s="99">
        <f>SUMIFS(通讯通路门店!$BC:$BC,通讯通路门店!$S:$S,$G4)</f>
        <v>0</v>
      </c>
      <c r="AM4" s="99">
        <f>SUMIFS(通讯通路门店!$BD:$BD,通讯通路门店!$S:$S,$G4)</f>
        <v>0</v>
      </c>
      <c r="AN4" s="99">
        <f>SUMIFS(通讯通路门店!$BF:$BF,通讯通路门店!$S:$S,$G4)</f>
        <v>0</v>
      </c>
      <c r="AO4" s="99">
        <f t="shared" ref="AO4:AO67" si="2">AP4+AQ4</f>
        <v>29</v>
      </c>
      <c r="AP4" s="99">
        <f>SUMIFS(通讯通路门店!$K:$K,通讯通路门店!$S:$S,$G4)</f>
        <v>29</v>
      </c>
      <c r="AR4" s="99">
        <f>SUMIFS(通讯通路门店!$T:$T,通讯通路门店!$S:$S,$G4)</f>
        <v>15</v>
      </c>
      <c r="AS4" s="99">
        <f>SUMIFS(通讯通路门店!$U:$U,通讯通路门店!$S:$S,$G4)</f>
        <v>7</v>
      </c>
      <c r="AT4" s="99">
        <f>SUMIFS(通讯通路门店!$V:$V,通讯通路门店!$S:$S,$G4)</f>
        <v>3</v>
      </c>
      <c r="AU4" s="99">
        <f>SUMIFS(通讯通路门店!$W:$W,通讯通路门店!$S:$S,$G4)</f>
        <v>12</v>
      </c>
      <c r="AV4" s="99">
        <f>SUMIFS(通讯通路门店!$Z:$Z,通讯通路门店!$S:$S,$G4)</f>
        <v>8</v>
      </c>
      <c r="AW4" s="99">
        <f>SUMIFS(通讯通路门店!$AB:$AB,通讯通路门店!$S:$S,$G4)</f>
        <v>7</v>
      </c>
      <c r="AX4" s="99">
        <f>SUMIFS(通讯通路门店!$X:$X,通讯通路门店!$S:$S,$G4)</f>
        <v>15</v>
      </c>
      <c r="AY4" s="99">
        <f>SUMIFS(通讯通路门店!$Y:$Y,通讯通路门店!$S:$S,$G4)</f>
        <v>0</v>
      </c>
      <c r="AZ4" s="99">
        <f>SUMIFS(通讯通路门店!$AA:$AA,通讯通路门店!$S:$S,$G4)</f>
        <v>8</v>
      </c>
      <c r="BA4" s="99">
        <f t="shared" ref="BA4:BA67" si="3">AP4-BB4</f>
        <v>29</v>
      </c>
      <c r="BB4" s="99">
        <f t="shared" ref="BB4:BB67" si="4">BC4+BD4+BE4+BF4+BG4+BH4</f>
        <v>0</v>
      </c>
      <c r="BC4" s="99">
        <f>SUMIFS(通讯通路门店!$W:$W,通讯通路门店!$S:$S,$G4,通讯通路门店!$J:$J,"荣耀体验店")+SUMIFS(通讯通路门店!$W:$W,通讯通路门店!$S:$S,$G4,通讯通路门店!$J:$J,"荣耀授权专卖店")</f>
        <v>0</v>
      </c>
      <c r="BD4" s="99">
        <f>SUMIFS(通讯通路门店!$Z:$Z,通讯通路门店!$S:$S,$G4,通讯通路门店!$J:$J,"VIVO体验店")</f>
        <v>0</v>
      </c>
      <c r="BE4" s="99">
        <f>SUMIFS(通讯通路门店!$AB:$AB,通讯通路门店!$S:$S,$G4,通讯通路门店!$J:$J,"OPPO体验店")</f>
        <v>0</v>
      </c>
      <c r="BF4" s="99">
        <f>SUMIFS(通讯通路门店!$X:$X,通讯通路门店!$S:$S,$G4,通讯通路门店!$J:$J,"华为授权体验店")+SUMIFS(通讯通路门店!$AA:$AA,通讯通路门店!$S:$S,$G4,通讯通路门店!$J:$J,"华为堡垒店")</f>
        <v>0</v>
      </c>
      <c r="BG4" s="99">
        <f>SUMIFS(通讯通路门店!$Y:$Y,通讯通路门店!$S:$S,$G4,通讯通路门店!$J:$J,"小米体验店")</f>
        <v>0</v>
      </c>
      <c r="BH4" s="99">
        <f>SUMIFS(通讯通路门店!$AA:$AA,通讯通路门店!$S:$S,$G4,通讯通路门店!$J:$J,"苹果体验店")</f>
        <v>0</v>
      </c>
      <c r="BI4" s="99">
        <f>SUMIFS(通讯通路门店!$K:$K,通讯通路门店!$S:$S,$G4,通讯通路门店!$J:$J,"其他品牌专卖店")</f>
        <v>0</v>
      </c>
      <c r="BJ4" s="99">
        <f>SUMIFS(通讯通路门店!$AC:$AC,通讯通路门店!$S:$S,$G4)</f>
        <v>0</v>
      </c>
      <c r="BK4" s="99">
        <f>SUMIFS(通讯通路门店!$AD:$AD,通讯通路门店!$S:$S,$G4)</f>
        <v>0</v>
      </c>
      <c r="BL4" s="99">
        <f>SUMIFS(通讯通路门店!$AE:$AE,通讯通路门店!$S:$S,$G4)</f>
        <v>0</v>
      </c>
      <c r="BM4" s="99">
        <f>SUMIFS(通讯通路门店!$AF:$AF,通讯通路门店!$S:$S,$G4)</f>
        <v>0</v>
      </c>
      <c r="BN4" s="99">
        <f>SUMIFS(通讯通路门店!$AG:$AG,通讯通路门店!$S:$S,$G4)</f>
        <v>0</v>
      </c>
      <c r="BO4" s="99">
        <f>SUMIFS(通讯通路门店!$AH:$AH,通讯通路门店!$S:$S,$G4)</f>
        <v>0</v>
      </c>
      <c r="BP4" s="99">
        <f>SUMIFS(通讯通路门店!$AI:$AI,通讯通路门店!$S:$S,$G4)</f>
        <v>0</v>
      </c>
    </row>
    <row r="5" s="83" customFormat="1" ht="13.9" customHeight="1" spans="1:69">
      <c r="A5" s="99" t="str">
        <f>IFERROR(_xlfn.XLOOKUP($G5,通讯通路门店!$S$4:$S$993933,通讯通路门店!$A$4:$A$993933,0,0),"")</f>
        <v>海南省</v>
      </c>
      <c r="B5" s="99" t="str">
        <f>IFERROR(_xlfn.XLOOKUP($G5,通讯通路门店!$S$4:$S$993933,通讯通路门店!$B$4:$B$993933,0,0),"")</f>
        <v>乐东黎族自治县</v>
      </c>
      <c r="C5" s="99" t="str">
        <f>IFERROR(_xlfn.XLOOKUP($G5,通讯通路门店!$S$4:$S$993933,通讯通路门店!$C$4:$C$993933,0,0),"")</f>
        <v>乐东黎族自治县</v>
      </c>
      <c r="D5" s="99" t="str">
        <f>IFERROR(_xlfn.XLOOKUP($G5,通讯通路门店!$S$4:$S$993933,通讯通路门店!$D$4:$D$993933,0,0),"")</f>
        <v>莺歌海镇</v>
      </c>
      <c r="G5" s="101" t="str">
        <v>乐东莺歌海神舟移动代办点</v>
      </c>
      <c r="H5" s="102" t="str">
        <f>IFERROR(_xlfn.XLOOKUP($G5,通讯通路门店!$S$4:$S$993933,通讯通路门店!$R$4:$R$993933,0,0),"")</f>
        <v>100078276501</v>
      </c>
      <c r="U5" s="99">
        <f>COUNTIF(通讯通路门店!$S:$S,$G5)</f>
        <v>1</v>
      </c>
      <c r="V5" s="99">
        <f>COUNTIFS(通讯通路门店!$S:$S,$G5,通讯通路门店!$J:$J,"综合卖场")</f>
        <v>0</v>
      </c>
      <c r="W5" s="99">
        <f>SUMIFS(通讯通路门店!$AJ:$AJ,通讯通路门店!$S:$S,通讯客户沙盘!$G5)</f>
        <v>0</v>
      </c>
      <c r="X5" s="99">
        <f t="shared" si="0"/>
        <v>0</v>
      </c>
      <c r="Y5" s="99">
        <f>COUNTIFS(通讯通路门店!$S:$S,$G5,通讯通路门店!$J:$J,"荣耀体验店")+COUNTIFS(通讯通路门店!$S:$S,$G5,通讯通路门店!$J:$J,"荣耀授权专卖店")</f>
        <v>0</v>
      </c>
      <c r="Z5" s="99">
        <f>COUNTIFS(通讯通路门店!$S:$S,$G5,通讯通路门店!$J:$J,"VIVO体验店")</f>
        <v>0</v>
      </c>
      <c r="AA5" s="99">
        <f>COUNTIFS(通讯通路门店!$S:$S,$G5,通讯通路门店!$J:$J,"OPPO体验店")</f>
        <v>0</v>
      </c>
      <c r="AB5" s="99">
        <f>COUNTIFS(通讯通路门店!$S:$S,$G5,通讯通路门店!$J:$J,"华为授权体验店")+COUNTIFS(通讯通路门店!$S:$S,$G5,通讯通路门店!$J:$J,"华为堡垒店")</f>
        <v>0</v>
      </c>
      <c r="AC5" s="99">
        <f>COUNTIFS(通讯通路门店!$S:$S,$G5,通讯通路门店!$J:$J,"小米体验店")</f>
        <v>0</v>
      </c>
      <c r="AD5" s="99">
        <f>COUNTIFS(通讯通路门店!$S:$S,$G5,通讯通路门店!$J:$J,"苹果体验店")</f>
        <v>0</v>
      </c>
      <c r="AE5" s="99">
        <f>COUNTIFS(通讯通路门店!$S:$S,$G5,通讯通路门店!$J:$J,"其他品牌专卖店")</f>
        <v>0</v>
      </c>
      <c r="AF5" s="99">
        <f>SUMIFS(通讯通路门店!$BI:$BI,通讯通路门店!$S:$S,$G5)</f>
        <v>2</v>
      </c>
      <c r="AG5" s="99">
        <f>SUMIFS(通讯通路门店!$BH:$BH,通讯通路门店!$S:$S,$G5)</f>
        <v>1</v>
      </c>
      <c r="AH5" s="99">
        <f t="shared" si="1"/>
        <v>0</v>
      </c>
      <c r="AI5" s="99">
        <f>SUMIFS(通讯通路门店!$BB:$BB,通讯通路门店!$S:$S,$G5)</f>
        <v>0</v>
      </c>
      <c r="AJ5" s="99">
        <f>SUMIFS(通讯通路门店!$BE:$BE,通讯通路门店!$S:$S,$G5)</f>
        <v>0</v>
      </c>
      <c r="AK5" s="99">
        <f>SUMIFS(通讯通路门店!$BG:$BG,通讯通路门店!$S:$S,$G5)</f>
        <v>0</v>
      </c>
      <c r="AL5" s="99">
        <f>SUMIFS(通讯通路门店!$BC:$BC,通讯通路门店!$S:$S,$G5)</f>
        <v>0</v>
      </c>
      <c r="AM5" s="99">
        <f>SUMIFS(通讯通路门店!$BD:$BD,通讯通路门店!$S:$S,$G5)</f>
        <v>0</v>
      </c>
      <c r="AN5" s="99">
        <f>SUMIFS(通讯通路门店!$BF:$BF,通讯通路门店!$S:$S,$G5)</f>
        <v>0</v>
      </c>
      <c r="AO5" s="99">
        <f t="shared" si="2"/>
        <v>76</v>
      </c>
      <c r="AP5" s="99">
        <f>SUMIFS(通讯通路门店!$K:$K,通讯通路门店!$S:$S,$G5)</f>
        <v>76</v>
      </c>
      <c r="AR5" s="99">
        <f>SUMIFS(通讯通路门店!$T:$T,通讯通路门店!$S:$S,$G5)</f>
        <v>6</v>
      </c>
      <c r="AS5" s="99">
        <f>SUMIFS(通讯通路门店!$U:$U,通讯通路门店!$S:$S,$G5)</f>
        <v>3</v>
      </c>
      <c r="AT5" s="99">
        <f>SUMIFS(通讯通路门店!$V:$V,通讯通路门店!$S:$S,$G5)</f>
        <v>1</v>
      </c>
      <c r="AU5" s="99">
        <f>SUMIFS(通讯通路门店!$W:$W,通讯通路门店!$S:$S,$G5)</f>
        <v>5</v>
      </c>
      <c r="AV5" s="99">
        <f>SUMIFS(通讯通路门店!$Z:$Z,通讯通路门店!$S:$S,$G5)</f>
        <v>4</v>
      </c>
      <c r="AW5" s="99">
        <f>SUMIFS(通讯通路门店!$AB:$AB,通讯通路门店!$S:$S,$G5)</f>
        <v>4</v>
      </c>
      <c r="AX5" s="99">
        <f>SUMIFS(通讯通路门店!$X:$X,通讯通路门店!$S:$S,$G5)</f>
        <v>3</v>
      </c>
      <c r="AY5" s="99">
        <f>SUMIFS(通讯通路门店!$Y:$Y,通讯通路门店!$S:$S,$G5)</f>
        <v>0</v>
      </c>
      <c r="AZ5" s="99">
        <f>SUMIFS(通讯通路门店!$AA:$AA,通讯通路门店!$S:$S,$G5)</f>
        <v>0</v>
      </c>
      <c r="BA5" s="99">
        <f t="shared" si="3"/>
        <v>76</v>
      </c>
      <c r="BB5" s="99">
        <f t="shared" si="4"/>
        <v>0</v>
      </c>
      <c r="BC5" s="99">
        <f>SUMIFS(通讯通路门店!$W:$W,通讯通路门店!$S:$S,$G5,通讯通路门店!$J:$J,"荣耀体验店")+SUMIFS(通讯通路门店!$W:$W,通讯通路门店!$S:$S,$G5,通讯通路门店!$J:$J,"荣耀授权专卖店")</f>
        <v>0</v>
      </c>
      <c r="BD5" s="99">
        <f>SUMIFS(通讯通路门店!$Z:$Z,通讯通路门店!$S:$S,$G5,通讯通路门店!$J:$J,"VIVO体验店")</f>
        <v>0</v>
      </c>
      <c r="BE5" s="99">
        <f>SUMIFS(通讯通路门店!$AB:$AB,通讯通路门店!$S:$S,$G5,通讯通路门店!$J:$J,"OPPO体验店")</f>
        <v>0</v>
      </c>
      <c r="BF5" s="99">
        <f>SUMIFS(通讯通路门店!$X:$X,通讯通路门店!$S:$S,$G5,通讯通路门店!$J:$J,"华为授权体验店")+SUMIFS(通讯通路门店!$AA:$AA,通讯通路门店!$S:$S,$G5,通讯通路门店!$J:$J,"华为堡垒店")</f>
        <v>0</v>
      </c>
      <c r="BG5" s="99">
        <f>SUMIFS(通讯通路门店!$Y:$Y,通讯通路门店!$S:$S,$G5,通讯通路门店!$J:$J,"小米体验店")</f>
        <v>0</v>
      </c>
      <c r="BH5" s="99">
        <f>SUMIFS(通讯通路门店!$AA:$AA,通讯通路门店!$S:$S,$G5,通讯通路门店!$J:$J,"苹果体验店")</f>
        <v>0</v>
      </c>
      <c r="BI5" s="99">
        <f>SUMIFS(通讯通路门店!$K:$K,通讯通路门店!$S:$S,$G5,通讯通路门店!$J:$J,"其他品牌专卖店")</f>
        <v>0</v>
      </c>
      <c r="BJ5" s="99">
        <f>SUMIFS(通讯通路门店!$AC:$AC,通讯通路门店!$S:$S,$G5)</f>
        <v>0</v>
      </c>
      <c r="BK5" s="99">
        <f>SUMIFS(通讯通路门店!$AD:$AD,通讯通路门店!$S:$S,$G5)</f>
        <v>0</v>
      </c>
      <c r="BL5" s="99">
        <f>SUMIFS(通讯通路门店!$AE:$AE,通讯通路门店!$S:$S,$G5)</f>
        <v>0</v>
      </c>
      <c r="BM5" s="99">
        <f>SUMIFS(通讯通路门店!$AF:$AF,通讯通路门店!$S:$S,$G5)</f>
        <v>0</v>
      </c>
      <c r="BN5" s="99">
        <f>SUMIFS(通讯通路门店!$AG:$AG,通讯通路门店!$S:$S,$G5)</f>
        <v>0</v>
      </c>
      <c r="BO5" s="99">
        <f>SUMIFS(通讯通路门店!$AH:$AH,通讯通路门店!$S:$S,$G5)</f>
        <v>0</v>
      </c>
      <c r="BP5" s="99">
        <f>SUMIFS(通讯通路门店!$AI:$AI,通讯通路门店!$S:$S,$G5)</f>
        <v>0</v>
      </c>
    </row>
    <row r="6" s="83" customFormat="1" ht="13.9" customHeight="1" spans="1:69">
      <c r="A6" s="99" t="str">
        <f>IFERROR(_xlfn.XLOOKUP($G6,通讯通路门店!$S$4:$S$993933,通讯通路门店!$A$4:$A$993933,0,0),"")</f>
        <v>海南省</v>
      </c>
      <c r="B6" s="99" t="str">
        <f>IFERROR(_xlfn.XLOOKUP($G6,通讯通路门店!$S$4:$S$993933,通讯通路门店!$B$4:$B$993933,0,0),"")</f>
        <v>乐东黎族自治县</v>
      </c>
      <c r="C6" s="99" t="str">
        <f>IFERROR(_xlfn.XLOOKUP($G6,通讯通路门店!$S$4:$S$993933,通讯通路门店!$C$4:$C$993933,0,0),"")</f>
        <v>乐东黎族自治县</v>
      </c>
      <c r="D6" s="99" t="str">
        <f>IFERROR(_xlfn.XLOOKUP($G6,通讯通路门店!$S$4:$S$993933,通讯通路门店!$D$4:$D$993933,0,0),"")</f>
        <v>尖峰镇</v>
      </c>
      <c r="G6" s="101" t="str">
        <v>乐东尖峰亿达通讯店</v>
      </c>
      <c r="H6" s="102" t="str">
        <f>IFERROR(_xlfn.XLOOKUP($G6,通讯通路门店!$S$4:$S$993933,通讯通路门店!$R$4:$R$993933,0,0),"")</f>
        <v>100073939901</v>
      </c>
      <c r="U6" s="99">
        <f>COUNTIF(通讯通路门店!$S:$S,$G6)</f>
        <v>1</v>
      </c>
      <c r="V6" s="99">
        <f>COUNTIFS(通讯通路门店!$S:$S,$G6,通讯通路门店!$J:$J,"综合卖场")</f>
        <v>0</v>
      </c>
      <c r="W6" s="99">
        <f>SUMIFS(通讯通路门店!$AJ:$AJ,通讯通路门店!$S:$S,通讯客户沙盘!$G6)</f>
        <v>0</v>
      </c>
      <c r="X6" s="99">
        <f t="shared" si="0"/>
        <v>0</v>
      </c>
      <c r="Y6" s="99">
        <f>COUNTIFS(通讯通路门店!$S:$S,$G6,通讯通路门店!$J:$J,"荣耀体验店")+COUNTIFS(通讯通路门店!$S:$S,$G6,通讯通路门店!$J:$J,"荣耀授权专卖店")</f>
        <v>0</v>
      </c>
      <c r="Z6" s="99">
        <f>COUNTIFS(通讯通路门店!$S:$S,$G6,通讯通路门店!$J:$J,"VIVO体验店")</f>
        <v>0</v>
      </c>
      <c r="AA6" s="99">
        <f>COUNTIFS(通讯通路门店!$S:$S,$G6,通讯通路门店!$J:$J,"OPPO体验店")</f>
        <v>0</v>
      </c>
      <c r="AB6" s="99">
        <f>COUNTIFS(通讯通路门店!$S:$S,$G6,通讯通路门店!$J:$J,"华为授权体验店")+COUNTIFS(通讯通路门店!$S:$S,$G6,通讯通路门店!$J:$J,"华为堡垒店")</f>
        <v>0</v>
      </c>
      <c r="AC6" s="99">
        <f>COUNTIFS(通讯通路门店!$S:$S,$G6,通讯通路门店!$J:$J,"小米体验店")</f>
        <v>0</v>
      </c>
      <c r="AD6" s="99">
        <f>COUNTIFS(通讯通路门店!$S:$S,$G6,通讯通路门店!$J:$J,"苹果体验店")</f>
        <v>0</v>
      </c>
      <c r="AE6" s="99">
        <f>COUNTIFS(通讯通路门店!$S:$S,$G6,通讯通路门店!$J:$J,"其他品牌专卖店")</f>
        <v>0</v>
      </c>
      <c r="AF6" s="99">
        <f>SUMIFS(通讯通路门店!$BI:$BI,通讯通路门店!$S:$S,$G6)</f>
        <v>1</v>
      </c>
      <c r="AG6" s="99">
        <f>SUMIFS(通讯通路门店!$BH:$BH,通讯通路门店!$S:$S,$G6)</f>
        <v>1</v>
      </c>
      <c r="AH6" s="99">
        <f t="shared" si="1"/>
        <v>0</v>
      </c>
      <c r="AI6" s="99">
        <f>SUMIFS(通讯通路门店!$BB:$BB,通讯通路门店!$S:$S,$G6)</f>
        <v>0</v>
      </c>
      <c r="AJ6" s="99">
        <f>SUMIFS(通讯通路门店!$BE:$BE,通讯通路门店!$S:$S,$G6)</f>
        <v>0</v>
      </c>
      <c r="AK6" s="99">
        <f>SUMIFS(通讯通路门店!$BG:$BG,通讯通路门店!$S:$S,$G6)</f>
        <v>0</v>
      </c>
      <c r="AL6" s="99">
        <f>SUMIFS(通讯通路门店!$BC:$BC,通讯通路门店!$S:$S,$G6)</f>
        <v>0</v>
      </c>
      <c r="AM6" s="99">
        <f>SUMIFS(通讯通路门店!$BD:$BD,通讯通路门店!$S:$S,$G6)</f>
        <v>0</v>
      </c>
      <c r="AN6" s="99">
        <f>SUMIFS(通讯通路门店!$BF:$BF,通讯通路门店!$S:$S,$G6)</f>
        <v>0</v>
      </c>
      <c r="AO6" s="99">
        <f t="shared" si="2"/>
        <v>14</v>
      </c>
      <c r="AP6" s="99">
        <f>SUMIFS(通讯通路门店!$K:$K,通讯通路门店!$S:$S,$G6)</f>
        <v>14</v>
      </c>
      <c r="AR6" s="99">
        <f>SUMIFS(通讯通路门店!$T:$T,通讯通路门店!$S:$S,$G6)</f>
        <v>5</v>
      </c>
      <c r="AS6" s="99">
        <f>SUMIFS(通讯通路门店!$U:$U,通讯通路门店!$S:$S,$G6)</f>
        <v>2</v>
      </c>
      <c r="AT6" s="99">
        <f>SUMIFS(通讯通路门店!$V:$V,通讯通路门店!$S:$S,$G6)</f>
        <v>0</v>
      </c>
      <c r="AU6" s="99">
        <f>SUMIFS(通讯通路门店!$W:$W,通讯通路门店!$S:$S,$G6)</f>
        <v>3</v>
      </c>
      <c r="AV6" s="99">
        <f>SUMIFS(通讯通路门店!$Z:$Z,通讯通路门店!$S:$S,$G6)</f>
        <v>3</v>
      </c>
      <c r="AW6" s="99">
        <f>SUMIFS(通讯通路门店!$AB:$AB,通讯通路门店!$S:$S,$G6)</f>
        <v>4</v>
      </c>
      <c r="AX6" s="99">
        <f>SUMIFS(通讯通路门店!$X:$X,通讯通路门店!$S:$S,$G6)</f>
        <v>2</v>
      </c>
      <c r="AY6" s="99">
        <f>SUMIFS(通讯通路门店!$Y:$Y,通讯通路门店!$S:$S,$G6)</f>
        <v>0</v>
      </c>
      <c r="AZ6" s="99">
        <f>SUMIFS(通讯通路门店!$AA:$AA,通讯通路门店!$S:$S,$G6)</f>
        <v>0</v>
      </c>
      <c r="BA6" s="99">
        <f t="shared" si="3"/>
        <v>14</v>
      </c>
      <c r="BB6" s="99">
        <f t="shared" si="4"/>
        <v>0</v>
      </c>
      <c r="BC6" s="99">
        <f>SUMIFS(通讯通路门店!$W:$W,通讯通路门店!$S:$S,$G6,通讯通路门店!$J:$J,"荣耀体验店")+SUMIFS(通讯通路门店!$W:$W,通讯通路门店!$S:$S,$G6,通讯通路门店!$J:$J,"荣耀授权专卖店")</f>
        <v>0</v>
      </c>
      <c r="BD6" s="99">
        <f>SUMIFS(通讯通路门店!$Z:$Z,通讯通路门店!$S:$S,$G6,通讯通路门店!$J:$J,"VIVO体验店")</f>
        <v>0</v>
      </c>
      <c r="BE6" s="99">
        <f>SUMIFS(通讯通路门店!$AB:$AB,通讯通路门店!$S:$S,$G6,通讯通路门店!$J:$J,"OPPO体验店")</f>
        <v>0</v>
      </c>
      <c r="BF6" s="99">
        <f>SUMIFS(通讯通路门店!$X:$X,通讯通路门店!$S:$S,$G6,通讯通路门店!$J:$J,"华为授权体验店")+SUMIFS(通讯通路门店!$AA:$AA,通讯通路门店!$S:$S,$G6,通讯通路门店!$J:$J,"华为堡垒店")</f>
        <v>0</v>
      </c>
      <c r="BG6" s="99">
        <f>SUMIFS(通讯通路门店!$Y:$Y,通讯通路门店!$S:$S,$G6,通讯通路门店!$J:$J,"小米体验店")</f>
        <v>0</v>
      </c>
      <c r="BH6" s="99">
        <f>SUMIFS(通讯通路门店!$AA:$AA,通讯通路门店!$S:$S,$G6,通讯通路门店!$J:$J,"苹果体验店")</f>
        <v>0</v>
      </c>
      <c r="BI6" s="99">
        <f>SUMIFS(通讯通路门店!$K:$K,通讯通路门店!$S:$S,$G6,通讯通路门店!$J:$J,"其他品牌专卖店")</f>
        <v>0</v>
      </c>
      <c r="BJ6" s="99">
        <f>SUMIFS(通讯通路门店!$AC:$AC,通讯通路门店!$S:$S,$G6)</f>
        <v>0</v>
      </c>
      <c r="BK6" s="99">
        <f>SUMIFS(通讯通路门店!$AD:$AD,通讯通路门店!$S:$S,$G6)</f>
        <v>0</v>
      </c>
      <c r="BL6" s="99">
        <f>SUMIFS(通讯通路门店!$AE:$AE,通讯通路门店!$S:$S,$G6)</f>
        <v>0</v>
      </c>
      <c r="BM6" s="99">
        <f>SUMIFS(通讯通路门店!$AF:$AF,通讯通路门店!$S:$S,$G6)</f>
        <v>0</v>
      </c>
      <c r="BN6" s="99">
        <f>SUMIFS(通讯通路门店!$AG:$AG,通讯通路门店!$S:$S,$G6)</f>
        <v>0</v>
      </c>
      <c r="BO6" s="99">
        <f>SUMIFS(通讯通路门店!$AH:$AH,通讯通路门店!$S:$S,$G6)</f>
        <v>0</v>
      </c>
      <c r="BP6" s="99">
        <f>SUMIFS(通讯通路门店!$AI:$AI,通讯通路门店!$S:$S,$G6)</f>
        <v>0</v>
      </c>
    </row>
    <row r="7" s="83" customFormat="1" ht="13.9" customHeight="1" spans="1:69">
      <c r="A7" s="99" t="str">
        <f>IFERROR(_xlfn.XLOOKUP($G7,通讯通路门店!$S$4:$S$993933,通讯通路门店!$A$4:$A$993933,0,0),"")</f>
        <v>海南省</v>
      </c>
      <c r="B7" s="99" t="str">
        <f>IFERROR(_xlfn.XLOOKUP($G7,通讯通路门店!$S$4:$S$993933,通讯通路门店!$B$4:$B$993933,0,0),"")</f>
        <v>乐东黎族自治县</v>
      </c>
      <c r="C7" s="99" t="str">
        <f>IFERROR(_xlfn.XLOOKUP($G7,通讯通路门店!$S$4:$S$993933,通讯通路门店!$C$4:$C$993933,0,0),"")</f>
        <v>乐东黎族自治县</v>
      </c>
      <c r="D7" s="99" t="str">
        <f>IFERROR(_xlfn.XLOOKUP($G7,通讯通路门店!$S$4:$S$993933,通讯通路门店!$D$4:$D$993933,0,0),"")</f>
        <v>利国镇</v>
      </c>
      <c r="G7" s="101" t="str">
        <v>乐东利国金鹏3G旗舰店</v>
      </c>
      <c r="H7" s="102" t="str">
        <f>IFERROR(_xlfn.XLOOKUP($G7,通讯通路门店!$S$4:$S$993933,通讯通路门店!$R$4:$R$993933,0,0),"")</f>
        <v>100050670901</v>
      </c>
      <c r="U7" s="99">
        <f>COUNTIF(通讯通路门店!$S:$S,$G7)</f>
        <v>1</v>
      </c>
      <c r="V7" s="99">
        <f>COUNTIFS(通讯通路门店!$S:$S,$G7,通讯通路门店!$J:$J,"综合卖场")</f>
        <v>0</v>
      </c>
      <c r="W7" s="99">
        <f>SUMIFS(通讯通路门店!$AJ:$AJ,通讯通路门店!$S:$S,通讯客户沙盘!$G7)</f>
        <v>0</v>
      </c>
      <c r="X7" s="99">
        <f t="shared" si="0"/>
        <v>0</v>
      </c>
      <c r="Y7" s="99">
        <f>COUNTIFS(通讯通路门店!$S:$S,$G7,通讯通路门店!$J:$J,"荣耀体验店")+COUNTIFS(通讯通路门店!$S:$S,$G7,通讯通路门店!$J:$J,"荣耀授权专卖店")</f>
        <v>0</v>
      </c>
      <c r="Z7" s="99">
        <f>COUNTIFS(通讯通路门店!$S:$S,$G7,通讯通路门店!$J:$J,"VIVO体验店")</f>
        <v>0</v>
      </c>
      <c r="AA7" s="99">
        <f>COUNTIFS(通讯通路门店!$S:$S,$G7,通讯通路门店!$J:$J,"OPPO体验店")</f>
        <v>0</v>
      </c>
      <c r="AB7" s="99">
        <f>COUNTIFS(通讯通路门店!$S:$S,$G7,通讯通路门店!$J:$J,"华为授权体验店")+COUNTIFS(通讯通路门店!$S:$S,$G7,通讯通路门店!$J:$J,"华为堡垒店")</f>
        <v>0</v>
      </c>
      <c r="AC7" s="99">
        <f>COUNTIFS(通讯通路门店!$S:$S,$G7,通讯通路门店!$J:$J,"小米体验店")</f>
        <v>0</v>
      </c>
      <c r="AD7" s="99">
        <f>COUNTIFS(通讯通路门店!$S:$S,$G7,通讯通路门店!$J:$J,"苹果体验店")</f>
        <v>0</v>
      </c>
      <c r="AE7" s="99">
        <f>COUNTIFS(通讯通路门店!$S:$S,$G7,通讯通路门店!$J:$J,"其他品牌专卖店")</f>
        <v>0</v>
      </c>
      <c r="AF7" s="99">
        <f>SUMIFS(通讯通路门店!$BI:$BI,通讯通路门店!$S:$S,$G7)</f>
        <v>3</v>
      </c>
      <c r="AG7" s="99">
        <f>SUMIFS(通讯通路门店!$BH:$BH,通讯通路门店!$S:$S,$G7)</f>
        <v>2</v>
      </c>
      <c r="AH7" s="99">
        <f t="shared" si="1"/>
        <v>1</v>
      </c>
      <c r="AI7" s="99">
        <f>SUMIFS(通讯通路门店!$BB:$BB,通讯通路门店!$S:$S,$G7)</f>
        <v>0</v>
      </c>
      <c r="AJ7" s="99">
        <f>SUMIFS(通讯通路门店!$BE:$BE,通讯通路门店!$S:$S,$G7)</f>
        <v>1</v>
      </c>
      <c r="AK7" s="99">
        <f>SUMIFS(通讯通路门店!$BG:$BG,通讯通路门店!$S:$S,$G7)</f>
        <v>0</v>
      </c>
      <c r="AL7" s="99">
        <f>SUMIFS(通讯通路门店!$BC:$BC,通讯通路门店!$S:$S,$G7)</f>
        <v>0</v>
      </c>
      <c r="AM7" s="99">
        <f>SUMIFS(通讯通路门店!$BD:$BD,通讯通路门店!$S:$S,$G7)</f>
        <v>0</v>
      </c>
      <c r="AN7" s="99">
        <f>SUMIFS(通讯通路门店!$BF:$BF,通讯通路门店!$S:$S,$G7)</f>
        <v>0</v>
      </c>
      <c r="AO7" s="99">
        <f t="shared" si="2"/>
        <v>97</v>
      </c>
      <c r="AP7" s="99">
        <f>SUMIFS(通讯通路门店!$K:$K,通讯通路门店!$S:$S,$G7)</f>
        <v>97</v>
      </c>
      <c r="AR7" s="99">
        <f>SUMIFS(通讯通路门店!$T:$T,通讯通路门店!$S:$S,$G7)</f>
        <v>20</v>
      </c>
      <c r="AS7" s="99">
        <f>SUMIFS(通讯通路门店!$U:$U,通讯通路门店!$S:$S,$G7)</f>
        <v>5</v>
      </c>
      <c r="AT7" s="99">
        <f>SUMIFS(通讯通路门店!$V:$V,通讯通路门店!$S:$S,$G7)</f>
        <v>3</v>
      </c>
      <c r="AU7" s="99">
        <f>SUMIFS(通讯通路门店!$W:$W,通讯通路门店!$S:$S,$G7)</f>
        <v>7</v>
      </c>
      <c r="AV7" s="99">
        <f>SUMIFS(通讯通路门店!$Z:$Z,通讯通路门店!$S:$S,$G7)</f>
        <v>15</v>
      </c>
      <c r="AW7" s="99">
        <f>SUMIFS(通讯通路门店!$AB:$AB,通讯通路门店!$S:$S,$G7)</f>
        <v>12</v>
      </c>
      <c r="AX7" s="99">
        <f>SUMIFS(通讯通路门店!$X:$X,通讯通路门店!$S:$S,$G7)</f>
        <v>9</v>
      </c>
      <c r="AY7" s="99">
        <f>SUMIFS(通讯通路门店!$Y:$Y,通讯通路门店!$S:$S,$G7)</f>
        <v>0</v>
      </c>
      <c r="AZ7" s="99">
        <f>SUMIFS(通讯通路门店!$AA:$AA,通讯通路门店!$S:$S,$G7)</f>
        <v>0</v>
      </c>
      <c r="BA7" s="99">
        <f t="shared" si="3"/>
        <v>97</v>
      </c>
      <c r="BB7" s="99">
        <f t="shared" si="4"/>
        <v>0</v>
      </c>
      <c r="BC7" s="99">
        <f>SUMIFS(通讯通路门店!$W:$W,通讯通路门店!$S:$S,$G7,通讯通路门店!$J:$J,"荣耀体验店")+SUMIFS(通讯通路门店!$W:$W,通讯通路门店!$S:$S,$G7,通讯通路门店!$J:$J,"荣耀授权专卖店")</f>
        <v>0</v>
      </c>
      <c r="BD7" s="99">
        <f>SUMIFS(通讯通路门店!$Z:$Z,通讯通路门店!$S:$S,$G7,通讯通路门店!$J:$J,"VIVO体验店")</f>
        <v>0</v>
      </c>
      <c r="BE7" s="99">
        <f>SUMIFS(通讯通路门店!$AB:$AB,通讯通路门店!$S:$S,$G7,通讯通路门店!$J:$J,"OPPO体验店")</f>
        <v>0</v>
      </c>
      <c r="BF7" s="99">
        <f>SUMIFS(通讯通路门店!$X:$X,通讯通路门店!$S:$S,$G7,通讯通路门店!$J:$J,"华为授权体验店")+SUMIFS(通讯通路门店!$AA:$AA,通讯通路门店!$S:$S,$G7,通讯通路门店!$J:$J,"华为堡垒店")</f>
        <v>0</v>
      </c>
      <c r="BG7" s="99">
        <f>SUMIFS(通讯通路门店!$Y:$Y,通讯通路门店!$S:$S,$G7,通讯通路门店!$J:$J,"小米体验店")</f>
        <v>0</v>
      </c>
      <c r="BH7" s="99">
        <f>SUMIFS(通讯通路门店!$AA:$AA,通讯通路门店!$S:$S,$G7,通讯通路门店!$J:$J,"苹果体验店")</f>
        <v>0</v>
      </c>
      <c r="BI7" s="99">
        <f>SUMIFS(通讯通路门店!$K:$K,通讯通路门店!$S:$S,$G7,通讯通路门店!$J:$J,"其他品牌专卖店")</f>
        <v>0</v>
      </c>
      <c r="BJ7" s="99">
        <f>SUMIFS(通讯通路门店!$AC:$AC,通讯通路门店!$S:$S,$G7)</f>
        <v>0</v>
      </c>
      <c r="BK7" s="99">
        <f>SUMIFS(通讯通路门店!$AD:$AD,通讯通路门店!$S:$S,$G7)</f>
        <v>0</v>
      </c>
      <c r="BL7" s="99">
        <f>SUMIFS(通讯通路门店!$AE:$AE,通讯通路门店!$S:$S,$G7)</f>
        <v>0</v>
      </c>
      <c r="BM7" s="99">
        <f>SUMIFS(通讯通路门店!$AF:$AF,通讯通路门店!$S:$S,$G7)</f>
        <v>0</v>
      </c>
      <c r="BN7" s="99">
        <f>SUMIFS(通讯通路门店!$AG:$AG,通讯通路门店!$S:$S,$G7)</f>
        <v>0</v>
      </c>
      <c r="BO7" s="99">
        <f>SUMIFS(通讯通路门店!$AH:$AH,通讯通路门店!$S:$S,$G7)</f>
        <v>0</v>
      </c>
      <c r="BP7" s="99">
        <f>SUMIFS(通讯通路门店!$AI:$AI,通讯通路门店!$S:$S,$G7)</f>
        <v>0</v>
      </c>
    </row>
    <row r="8" s="83" customFormat="1" ht="13.9" customHeight="1" spans="1:69">
      <c r="A8" s="99" t="str">
        <f>IFERROR(_xlfn.XLOOKUP($G8,通讯通路门店!$S$4:$S$993933,通讯通路门店!$A$4:$A$993933,0,0),"")</f>
        <v>海南省</v>
      </c>
      <c r="B8" s="99" t="str">
        <f>IFERROR(_xlfn.XLOOKUP($G8,通讯通路门店!$S$4:$S$993933,通讯通路门店!$B$4:$B$993933,0,0),"")</f>
        <v>乐东黎族自治县</v>
      </c>
      <c r="C8" s="99" t="str">
        <f>IFERROR(_xlfn.XLOOKUP($G8,通讯通路门店!$S$4:$S$993933,通讯通路门店!$C$4:$C$993933,0,0),"")</f>
        <v>乐东黎族自治县</v>
      </c>
      <c r="D8" s="99" t="str">
        <f>IFERROR(_xlfn.XLOOKUP($G8,通讯通路门店!$S$4:$S$993933,通讯通路门店!$D$4:$D$993933,0,0),"")</f>
        <v>佛罗镇</v>
      </c>
      <c r="G8" s="101" t="str">
        <v>乐东佛罗韵信移动专营店</v>
      </c>
      <c r="H8" s="102" t="str">
        <f>IFERROR(_xlfn.XLOOKUP($G8,通讯通路门店!$S$4:$S$993933,通讯通路门店!$R$4:$R$993933,0,0),"")</f>
        <v>100077791601</v>
      </c>
      <c r="U8" s="99">
        <f>COUNTIF(通讯通路门店!$S:$S,$G8)</f>
        <v>1</v>
      </c>
      <c r="V8" s="99">
        <f>COUNTIFS(通讯通路门店!$S:$S,$G8,通讯通路门店!$J:$J,"综合卖场")</f>
        <v>0</v>
      </c>
      <c r="W8" s="99">
        <f>SUMIFS(通讯通路门店!$AJ:$AJ,通讯通路门店!$S:$S,通讯客户沙盘!$G8)</f>
        <v>0</v>
      </c>
      <c r="X8" s="99">
        <f t="shared" si="0"/>
        <v>0</v>
      </c>
      <c r="Y8" s="99">
        <f>COUNTIFS(通讯通路门店!$S:$S,$G8,通讯通路门店!$J:$J,"荣耀体验店")+COUNTIFS(通讯通路门店!$S:$S,$G8,通讯通路门店!$J:$J,"荣耀授权专卖店")</f>
        <v>0</v>
      </c>
      <c r="Z8" s="99">
        <f>COUNTIFS(通讯通路门店!$S:$S,$G8,通讯通路门店!$J:$J,"VIVO体验店")</f>
        <v>0</v>
      </c>
      <c r="AA8" s="99">
        <f>COUNTIFS(通讯通路门店!$S:$S,$G8,通讯通路门店!$J:$J,"OPPO体验店")</f>
        <v>0</v>
      </c>
      <c r="AB8" s="99">
        <f>COUNTIFS(通讯通路门店!$S:$S,$G8,通讯通路门店!$J:$J,"华为授权体验店")+COUNTIFS(通讯通路门店!$S:$S,$G8,通讯通路门店!$J:$J,"华为堡垒店")</f>
        <v>0</v>
      </c>
      <c r="AC8" s="99">
        <f>COUNTIFS(通讯通路门店!$S:$S,$G8,通讯通路门店!$J:$J,"小米体验店")</f>
        <v>0</v>
      </c>
      <c r="AD8" s="99">
        <f>COUNTIFS(通讯通路门店!$S:$S,$G8,通讯通路门店!$J:$J,"苹果体验店")</f>
        <v>0</v>
      </c>
      <c r="AE8" s="99">
        <f>COUNTIFS(通讯通路门店!$S:$S,$G8,通讯通路门店!$J:$J,"其他品牌专卖店")</f>
        <v>0</v>
      </c>
      <c r="AF8" s="99">
        <f>SUMIFS(通讯通路门店!$BI:$BI,通讯通路门店!$S:$S,$G8)</f>
        <v>1</v>
      </c>
      <c r="AG8" s="99">
        <f>SUMIFS(通讯通路门店!$BH:$BH,通讯通路门店!$S:$S,$G8)</f>
        <v>1</v>
      </c>
      <c r="AH8" s="99">
        <f t="shared" si="1"/>
        <v>0</v>
      </c>
      <c r="AI8" s="99">
        <f>SUMIFS(通讯通路门店!$BB:$BB,通讯通路门店!$S:$S,$G8)</f>
        <v>0</v>
      </c>
      <c r="AJ8" s="99">
        <f>SUMIFS(通讯通路门店!$BE:$BE,通讯通路门店!$S:$S,$G8)</f>
        <v>0</v>
      </c>
      <c r="AK8" s="99">
        <f>SUMIFS(通讯通路门店!$BG:$BG,通讯通路门店!$S:$S,$G8)</f>
        <v>0</v>
      </c>
      <c r="AL8" s="99">
        <f>SUMIFS(通讯通路门店!$BC:$BC,通讯通路门店!$S:$S,$G8)</f>
        <v>0</v>
      </c>
      <c r="AM8" s="99">
        <f>SUMIFS(通讯通路门店!$BD:$BD,通讯通路门店!$S:$S,$G8)</f>
        <v>0</v>
      </c>
      <c r="AN8" s="99">
        <f>SUMIFS(通讯通路门店!$BF:$BF,通讯通路门店!$S:$S,$G8)</f>
        <v>0</v>
      </c>
      <c r="AO8" s="99" t="e">
        <f t="shared" si="2"/>
        <v>#REF!</v>
      </c>
      <c r="AP8" s="99" t="e">
        <f>SUMIFS(通讯通路门店!$K:$K,通讯通路门店!$S:$S,$G8)</f>
        <v>#REF!</v>
      </c>
      <c r="AR8" s="99">
        <f>SUMIFS(通讯通路门店!$T:$T,通讯通路门店!$S:$S,$G8)</f>
        <v>10</v>
      </c>
      <c r="AS8" s="99">
        <f>SUMIFS(通讯通路门店!$U:$U,通讯通路门店!$S:$S,$G8)</f>
        <v>2</v>
      </c>
      <c r="AT8" s="99">
        <f>SUMIFS(通讯通路门店!$V:$V,通讯通路门店!$S:$S,$G8)</f>
        <v>1</v>
      </c>
      <c r="AU8" s="99">
        <f>SUMIFS(通讯通路门店!$W:$W,通讯通路门店!$S:$S,$G8)</f>
        <v>5</v>
      </c>
      <c r="AV8" s="99">
        <f>SUMIFS(通讯通路门店!$Z:$Z,通讯通路门店!$S:$S,$G8)</f>
        <v>4</v>
      </c>
      <c r="AW8" s="99">
        <f>SUMIFS(通讯通路门店!$AB:$AB,通讯通路门店!$S:$S,$G8)</f>
        <v>2</v>
      </c>
      <c r="AX8" s="99">
        <f>SUMIFS(通讯通路门店!$X:$X,通讯通路门店!$S:$S,$G8)</f>
        <v>4</v>
      </c>
      <c r="AY8" s="99">
        <f>SUMIFS(通讯通路门店!$Y:$Y,通讯通路门店!$S:$S,$G8)</f>
        <v>0</v>
      </c>
      <c r="AZ8" s="99">
        <f>SUMIFS(通讯通路门店!$AA:$AA,通讯通路门店!$S:$S,$G8)</f>
        <v>3</v>
      </c>
      <c r="BA8" s="99" t="e">
        <f t="shared" si="3"/>
        <v>#REF!</v>
      </c>
      <c r="BB8" s="99">
        <f t="shared" si="4"/>
        <v>0</v>
      </c>
      <c r="BC8" s="99">
        <f>SUMIFS(通讯通路门店!$W:$W,通讯通路门店!$S:$S,$G8,通讯通路门店!$J:$J,"荣耀体验店")+SUMIFS(通讯通路门店!$W:$W,通讯通路门店!$S:$S,$G8,通讯通路门店!$J:$J,"荣耀授权专卖店")</f>
        <v>0</v>
      </c>
      <c r="BD8" s="99">
        <f>SUMIFS(通讯通路门店!$Z:$Z,通讯通路门店!$S:$S,$G8,通讯通路门店!$J:$J,"VIVO体验店")</f>
        <v>0</v>
      </c>
      <c r="BE8" s="99">
        <f>SUMIFS(通讯通路门店!$AB:$AB,通讯通路门店!$S:$S,$G8,通讯通路门店!$J:$J,"OPPO体验店")</f>
        <v>0</v>
      </c>
      <c r="BF8" s="99">
        <f>SUMIFS(通讯通路门店!$X:$X,通讯通路门店!$S:$S,$G8,通讯通路门店!$J:$J,"华为授权体验店")+SUMIFS(通讯通路门店!$AA:$AA,通讯通路门店!$S:$S,$G8,通讯通路门店!$J:$J,"华为堡垒店")</f>
        <v>0</v>
      </c>
      <c r="BG8" s="99">
        <f>SUMIFS(通讯通路门店!$Y:$Y,通讯通路门店!$S:$S,$G8,通讯通路门店!$J:$J,"小米体验店")</f>
        <v>0</v>
      </c>
      <c r="BH8" s="99">
        <f>SUMIFS(通讯通路门店!$AA:$AA,通讯通路门店!$S:$S,$G8,通讯通路门店!$J:$J,"苹果体验店")</f>
        <v>0</v>
      </c>
      <c r="BI8" s="99">
        <f>SUMIFS(通讯通路门店!$K:$K,通讯通路门店!$S:$S,$G8,通讯通路门店!$J:$J,"其他品牌专卖店")</f>
        <v>0</v>
      </c>
      <c r="BJ8" s="99">
        <f>SUMIFS(通讯通路门店!$AC:$AC,通讯通路门店!$S:$S,$G8)</f>
        <v>0</v>
      </c>
      <c r="BK8" s="99">
        <f>SUMIFS(通讯通路门店!$AD:$AD,通讯通路门店!$S:$S,$G8)</f>
        <v>0</v>
      </c>
      <c r="BL8" s="99">
        <f>SUMIFS(通讯通路门店!$AE:$AE,通讯通路门店!$S:$S,$G8)</f>
        <v>0</v>
      </c>
      <c r="BM8" s="99">
        <f>SUMIFS(通讯通路门店!$AF:$AF,通讯通路门店!$S:$S,$G8)</f>
        <v>0</v>
      </c>
      <c r="BN8" s="99">
        <f>SUMIFS(通讯通路门店!$AG:$AG,通讯通路门店!$S:$S,$G8)</f>
        <v>0</v>
      </c>
      <c r="BO8" s="99">
        <f>SUMIFS(通讯通路门店!$AH:$AH,通讯通路门店!$S:$S,$G8)</f>
        <v>0</v>
      </c>
      <c r="BP8" s="99">
        <f>SUMIFS(通讯通路门店!$AI:$AI,通讯通路门店!$S:$S,$G8)</f>
        <v>0</v>
      </c>
    </row>
    <row r="9" s="83" customFormat="1" ht="13.9" customHeight="1" spans="1:69">
      <c r="A9" s="99" t="str">
        <f>IFERROR(_xlfn.XLOOKUP($G9,通讯通路门店!$S$4:$S$993933,通讯通路门店!$A$4:$A$993933,0,0),"")</f>
        <v>海南省</v>
      </c>
      <c r="B9" s="99" t="str">
        <f>IFERROR(_xlfn.XLOOKUP($G9,通讯通路门店!$S$4:$S$993933,通讯通路门店!$B$4:$B$993933,0,0),"")</f>
        <v>乐东黎族自治县</v>
      </c>
      <c r="C9" s="99" t="str">
        <f>IFERROR(_xlfn.XLOOKUP($G9,通讯通路门店!$S$4:$S$993933,通讯通路门店!$C$4:$C$993933,0,0),"")</f>
        <v>乐东黎族自治县</v>
      </c>
      <c r="D9" s="99" t="str">
        <f>IFERROR(_xlfn.XLOOKUP($G9,通讯通路门店!$S$4:$S$993933,通讯通路门店!$D$4:$D$993933,0,0),"")</f>
        <v>九所镇</v>
      </c>
      <c r="G9" s="101" t="str">
        <v>乐东利国金通通讯店</v>
      </c>
      <c r="H9" s="102" t="str">
        <f>IFERROR(_xlfn.XLOOKUP($G9,通讯通路门店!$S$4:$S$993933,通讯通路门店!$R$4:$R$993933,0,0),"")</f>
        <v>100080557801</v>
      </c>
      <c r="U9" s="99">
        <f>COUNTIF(通讯通路门店!$S:$S,$G9)</f>
        <v>2</v>
      </c>
      <c r="V9" s="99">
        <f>COUNTIFS(通讯通路门店!$S:$S,$G9,通讯通路门店!$J:$J,"综合卖场")</f>
        <v>0</v>
      </c>
      <c r="W9" s="99">
        <f>SUMIFS(通讯通路门店!$AJ:$AJ,通讯通路门店!$S:$S,通讯客户沙盘!$G9)</f>
        <v>0</v>
      </c>
      <c r="X9" s="99">
        <f t="shared" si="0"/>
        <v>0</v>
      </c>
      <c r="Y9" s="99">
        <f>COUNTIFS(通讯通路门店!$S:$S,$G9,通讯通路门店!$J:$J,"荣耀体验店")+COUNTIFS(通讯通路门店!$S:$S,$G9,通讯通路门店!$J:$J,"荣耀授权专卖店")</f>
        <v>0</v>
      </c>
      <c r="Z9" s="99">
        <f>COUNTIFS(通讯通路门店!$S:$S,$G9,通讯通路门店!$J:$J,"VIVO体验店")</f>
        <v>0</v>
      </c>
      <c r="AA9" s="99">
        <f>COUNTIFS(通讯通路门店!$S:$S,$G9,通讯通路门店!$J:$J,"OPPO体验店")</f>
        <v>0</v>
      </c>
      <c r="AB9" s="99">
        <f>COUNTIFS(通讯通路门店!$S:$S,$G9,通讯通路门店!$J:$J,"华为授权体验店")+COUNTIFS(通讯通路门店!$S:$S,$G9,通讯通路门店!$J:$J,"华为堡垒店")</f>
        <v>0</v>
      </c>
      <c r="AC9" s="99">
        <f>COUNTIFS(通讯通路门店!$S:$S,$G9,通讯通路门店!$J:$J,"小米体验店")</f>
        <v>0</v>
      </c>
      <c r="AD9" s="99">
        <f>COUNTIFS(通讯通路门店!$S:$S,$G9,通讯通路门店!$J:$J,"苹果体验店")</f>
        <v>0</v>
      </c>
      <c r="AE9" s="99">
        <f>COUNTIFS(通讯通路门店!$S:$S,$G9,通讯通路门店!$J:$J,"其他品牌专卖店")</f>
        <v>0</v>
      </c>
      <c r="AF9" s="99">
        <f>SUMIFS(通讯通路门店!$BI:$BI,通讯通路门店!$S:$S,$G9)</f>
        <v>8</v>
      </c>
      <c r="AG9" s="99">
        <f>SUMIFS(通讯通路门店!$BH:$BH,通讯通路门店!$S:$S,$G9)</f>
        <v>6</v>
      </c>
      <c r="AH9" s="99">
        <f t="shared" si="1"/>
        <v>2</v>
      </c>
      <c r="AI9" s="99">
        <f>SUMIFS(通讯通路门店!$BB:$BB,通讯通路门店!$S:$S,$G9)</f>
        <v>0</v>
      </c>
      <c r="AJ9" s="99">
        <f>SUMIFS(通讯通路门店!$BE:$BE,通讯通路门店!$S:$S,$G9)</f>
        <v>2</v>
      </c>
      <c r="AK9" s="99">
        <f>SUMIFS(通讯通路门店!$BG:$BG,通讯通路门店!$S:$S,$G9)</f>
        <v>0</v>
      </c>
      <c r="AL9" s="99">
        <f>SUMIFS(通讯通路门店!$BC:$BC,通讯通路门店!$S:$S,$G9)</f>
        <v>0</v>
      </c>
      <c r="AM9" s="99">
        <f>SUMIFS(通讯通路门店!$BD:$BD,通讯通路门店!$S:$S,$G9)</f>
        <v>0</v>
      </c>
      <c r="AN9" s="99">
        <f>SUMIFS(通讯通路门店!$BF:$BF,通讯通路门店!$S:$S,$G9)</f>
        <v>0</v>
      </c>
      <c r="AO9" s="99">
        <f t="shared" si="2"/>
        <v>90</v>
      </c>
      <c r="AP9" s="99">
        <f>SUMIFS(通讯通路门店!$K:$K,通讯通路门店!$S:$S,$G9)</f>
        <v>90</v>
      </c>
      <c r="AR9" s="99">
        <f>SUMIFS(通讯通路门店!$T:$T,通讯通路门店!$S:$S,$G9)</f>
        <v>34</v>
      </c>
      <c r="AS9" s="99">
        <f>SUMIFS(通讯通路门店!$U:$U,通讯通路门店!$S:$S,$G9)</f>
        <v>12</v>
      </c>
      <c r="AT9" s="99">
        <f>SUMIFS(通讯通路门店!$V:$V,通讯通路门店!$S:$S,$G9)</f>
        <v>6</v>
      </c>
      <c r="AU9" s="99">
        <f>SUMIFS(通讯通路门店!$W:$W,通讯通路门店!$S:$S,$G9)</f>
        <v>14</v>
      </c>
      <c r="AV9" s="99">
        <f>SUMIFS(通讯通路门店!$Z:$Z,通讯通路门店!$S:$S,$G9)</f>
        <v>37</v>
      </c>
      <c r="AW9" s="99">
        <f>SUMIFS(通讯通路门店!$AB:$AB,通讯通路门店!$S:$S,$G9)</f>
        <v>21</v>
      </c>
      <c r="AX9" s="99">
        <f>SUMIFS(通讯通路门店!$X:$X,通讯通路门店!$S:$S,$G9)</f>
        <v>21</v>
      </c>
      <c r="AY9" s="99">
        <f>SUMIFS(通讯通路门店!$Y:$Y,通讯通路门店!$S:$S,$G9)</f>
        <v>0</v>
      </c>
      <c r="AZ9" s="99">
        <f>SUMIFS(通讯通路门店!$AA:$AA,通讯通路门店!$S:$S,$G9)</f>
        <v>2</v>
      </c>
      <c r="BA9" s="99">
        <f t="shared" si="3"/>
        <v>90</v>
      </c>
      <c r="BB9" s="99">
        <f t="shared" si="4"/>
        <v>0</v>
      </c>
      <c r="BC9" s="99">
        <f>SUMIFS(通讯通路门店!$W:$W,通讯通路门店!$S:$S,$G9,通讯通路门店!$J:$J,"荣耀体验店")+SUMIFS(通讯通路门店!$W:$W,通讯通路门店!$S:$S,$G9,通讯通路门店!$J:$J,"荣耀授权专卖店")</f>
        <v>0</v>
      </c>
      <c r="BD9" s="99">
        <f>SUMIFS(通讯通路门店!$Z:$Z,通讯通路门店!$S:$S,$G9,通讯通路门店!$J:$J,"VIVO体验店")</f>
        <v>0</v>
      </c>
      <c r="BE9" s="99">
        <f>SUMIFS(通讯通路门店!$AB:$AB,通讯通路门店!$S:$S,$G9,通讯通路门店!$J:$J,"OPPO体验店")</f>
        <v>0</v>
      </c>
      <c r="BF9" s="99">
        <f>SUMIFS(通讯通路门店!$X:$X,通讯通路门店!$S:$S,$G9,通讯通路门店!$J:$J,"华为授权体验店")+SUMIFS(通讯通路门店!$AA:$AA,通讯通路门店!$S:$S,$G9,通讯通路门店!$J:$J,"华为堡垒店")</f>
        <v>0</v>
      </c>
      <c r="BG9" s="99">
        <f>SUMIFS(通讯通路门店!$Y:$Y,通讯通路门店!$S:$S,$G9,通讯通路门店!$J:$J,"小米体验店")</f>
        <v>0</v>
      </c>
      <c r="BH9" s="99">
        <f>SUMIFS(通讯通路门店!$AA:$AA,通讯通路门店!$S:$S,$G9,通讯通路门店!$J:$J,"苹果体验店")</f>
        <v>0</v>
      </c>
      <c r="BI9" s="99">
        <f>SUMIFS(通讯通路门店!$K:$K,通讯通路门店!$S:$S,$G9,通讯通路门店!$J:$J,"其他品牌专卖店")</f>
        <v>0</v>
      </c>
      <c r="BJ9" s="99">
        <f>SUMIFS(通讯通路门店!$AC:$AC,通讯通路门店!$S:$S,$G9)</f>
        <v>0</v>
      </c>
      <c r="BK9" s="99">
        <f>SUMIFS(通讯通路门店!$AD:$AD,通讯通路门店!$S:$S,$G9)</f>
        <v>0</v>
      </c>
      <c r="BL9" s="99">
        <f>SUMIFS(通讯通路门店!$AE:$AE,通讯通路门店!$S:$S,$G9)</f>
        <v>0</v>
      </c>
      <c r="BM9" s="99">
        <f>SUMIFS(通讯通路门店!$AF:$AF,通讯通路门店!$S:$S,$G9)</f>
        <v>0</v>
      </c>
      <c r="BN9" s="99">
        <f>SUMIFS(通讯通路门店!$AG:$AG,通讯通路门店!$S:$S,$G9)</f>
        <v>0</v>
      </c>
      <c r="BO9" s="99">
        <f>SUMIFS(通讯通路门店!$AH:$AH,通讯通路门店!$S:$S,$G9)</f>
        <v>0</v>
      </c>
      <c r="BP9" s="99">
        <f>SUMIFS(通讯通路门店!$AI:$AI,通讯通路门店!$S:$S,$G9)</f>
        <v>0</v>
      </c>
    </row>
    <row r="10" s="83" customFormat="1" ht="13.9" customHeight="1" spans="1:69">
      <c r="A10" s="99" t="str">
        <f>IFERROR(_xlfn.XLOOKUP($G10,通讯通路门店!$S$4:$S$993933,通讯通路门店!$A$4:$A$993933,0,0),"")</f>
        <v>海南省</v>
      </c>
      <c r="B10" s="99" t="str">
        <f>IFERROR(_xlfn.XLOOKUP($G10,通讯通路门店!$S$4:$S$993933,通讯通路门店!$B$4:$B$993933,0,0),"")</f>
        <v>乐东黎族自治县</v>
      </c>
      <c r="C10" s="99" t="str">
        <f>IFERROR(_xlfn.XLOOKUP($G10,通讯通路门店!$S$4:$S$993933,通讯通路门店!$C$4:$C$993933,0,0),"")</f>
        <v>乐东黎族自治县</v>
      </c>
      <c r="D10" s="99" t="str">
        <f>IFERROR(_xlfn.XLOOKUP($G10,通讯通路门店!$S$4:$S$993933,通讯通路门店!$D$4:$D$993933,0,0),"")</f>
        <v>利国镇</v>
      </c>
      <c r="G10" s="101" t="str">
        <v>乐东利国远源移动手机连锁卖场</v>
      </c>
      <c r="H10" s="102" t="str">
        <f>IFERROR(_xlfn.XLOOKUP($G10,通讯通路门店!$S$4:$S$993933,通讯通路门店!$R$4:$R$993933,0,0),"")</f>
        <v>200022274701</v>
      </c>
      <c r="U10" s="99">
        <f>COUNTIF(通讯通路门店!$S:$S,$G10)</f>
        <v>2</v>
      </c>
      <c r="V10" s="99">
        <f>COUNTIFS(通讯通路门店!$S:$S,$G10,通讯通路门店!$J:$J,"综合卖场")</f>
        <v>0</v>
      </c>
      <c r="W10" s="99">
        <f>SUMIFS(通讯通路门店!$AJ:$AJ,通讯通路门店!$S:$S,通讯客户沙盘!$G10)</f>
        <v>2</v>
      </c>
      <c r="X10" s="99">
        <f t="shared" si="0"/>
        <v>0</v>
      </c>
      <c r="Y10" s="99">
        <f>COUNTIFS(通讯通路门店!$S:$S,$G10,通讯通路门店!$J:$J,"荣耀体验店")+COUNTIFS(通讯通路门店!$S:$S,$G10,通讯通路门店!$J:$J,"荣耀授权专卖店")</f>
        <v>0</v>
      </c>
      <c r="Z10" s="99">
        <f>COUNTIFS(通讯通路门店!$S:$S,$G10,通讯通路门店!$J:$J,"VIVO体验店")</f>
        <v>0</v>
      </c>
      <c r="AA10" s="99">
        <f>COUNTIFS(通讯通路门店!$S:$S,$G10,通讯通路门店!$J:$J,"OPPO体验店")</f>
        <v>0</v>
      </c>
      <c r="AB10" s="99">
        <f>COUNTIFS(通讯通路门店!$S:$S,$G10,通讯通路门店!$J:$J,"华为授权体验店")+COUNTIFS(通讯通路门店!$S:$S,$G10,通讯通路门店!$J:$J,"华为堡垒店")</f>
        <v>0</v>
      </c>
      <c r="AC10" s="99">
        <f>COUNTIFS(通讯通路门店!$S:$S,$G10,通讯通路门店!$J:$J,"小米体验店")</f>
        <v>0</v>
      </c>
      <c r="AD10" s="99">
        <f>COUNTIFS(通讯通路门店!$S:$S,$G10,通讯通路门店!$J:$J,"苹果体验店")</f>
        <v>0</v>
      </c>
      <c r="AE10" s="99">
        <f>COUNTIFS(通讯通路门店!$S:$S,$G10,通讯通路门店!$J:$J,"其他品牌专卖店")</f>
        <v>0</v>
      </c>
      <c r="AF10" s="99">
        <f>SUMIFS(通讯通路门店!$BI:$BI,通讯通路门店!$S:$S,$G10)</f>
        <v>14</v>
      </c>
      <c r="AG10" s="99">
        <f>SUMIFS(通讯通路门店!$BH:$BH,通讯通路门店!$S:$S,$G10)</f>
        <v>11</v>
      </c>
      <c r="AH10" s="99">
        <f t="shared" si="1"/>
        <v>6</v>
      </c>
      <c r="AI10" s="99">
        <f>SUMIFS(通讯通路门店!$BB:$BB,通讯通路门店!$S:$S,$G10)</f>
        <v>0</v>
      </c>
      <c r="AJ10" s="99">
        <f>SUMIFS(通讯通路门店!$BE:$BE,通讯通路门店!$S:$S,$G10)</f>
        <v>2</v>
      </c>
      <c r="AK10" s="99">
        <f>SUMIFS(通讯通路门店!$BG:$BG,通讯通路门店!$S:$S,$G10)</f>
        <v>2</v>
      </c>
      <c r="AL10" s="99">
        <f>SUMIFS(通讯通路门店!$BC:$BC,通讯通路门店!$S:$S,$G10)</f>
        <v>2</v>
      </c>
      <c r="AM10" s="99">
        <f>SUMIFS(通讯通路门店!$BD:$BD,通讯通路门店!$S:$S,$G10)</f>
        <v>0</v>
      </c>
      <c r="AN10" s="99">
        <f>SUMIFS(通讯通路门店!$BF:$BF,通讯通路门店!$S:$S,$G10)</f>
        <v>0</v>
      </c>
      <c r="AO10" s="99">
        <f t="shared" si="2"/>
        <v>67</v>
      </c>
      <c r="AP10" s="99">
        <f>SUMIFS(通讯通路门店!$K:$K,通讯通路门店!$S:$S,$G10)</f>
        <v>67</v>
      </c>
      <c r="AR10" s="99">
        <f>SUMIFS(通讯通路门店!$T:$T,通讯通路门店!$S:$S,$G10)</f>
        <v>67</v>
      </c>
      <c r="AS10" s="99">
        <f>SUMIFS(通讯通路门店!$U:$U,通讯通路门店!$S:$S,$G10)</f>
        <v>57</v>
      </c>
      <c r="AT10" s="99">
        <f>SUMIFS(通讯通路门店!$V:$V,通讯通路门店!$S:$S,$G10)</f>
        <v>25</v>
      </c>
      <c r="AU10" s="99">
        <f>SUMIFS(通讯通路门店!$W:$W,通讯通路门店!$S:$S,$G10)</f>
        <v>26</v>
      </c>
      <c r="AV10" s="99">
        <f>SUMIFS(通讯通路门店!$Z:$Z,通讯通路门店!$S:$S,$G10)</f>
        <v>36</v>
      </c>
      <c r="AW10" s="99">
        <f>SUMIFS(通讯通路门店!$AB:$AB,通讯通路门店!$S:$S,$G10)</f>
        <v>33</v>
      </c>
      <c r="AX10" s="99">
        <f>SUMIFS(通讯通路门店!$X:$X,通讯通路门店!$S:$S,$G10)</f>
        <v>176</v>
      </c>
      <c r="AY10" s="99">
        <f>SUMIFS(通讯通路门店!$Y:$Y,通讯通路门店!$S:$S,$G10)</f>
        <v>0</v>
      </c>
      <c r="AZ10" s="99">
        <f>SUMIFS(通讯通路门店!$AA:$AA,通讯通路门店!$S:$S,$G10)</f>
        <v>0</v>
      </c>
      <c r="BA10" s="99">
        <f t="shared" si="3"/>
        <v>67</v>
      </c>
      <c r="BB10" s="99">
        <f t="shared" si="4"/>
        <v>0</v>
      </c>
      <c r="BC10" s="99">
        <f>SUMIFS(通讯通路门店!$W:$W,通讯通路门店!$S:$S,$G10,通讯通路门店!$J:$J,"荣耀体验店")+SUMIFS(通讯通路门店!$W:$W,通讯通路门店!$S:$S,$G10,通讯通路门店!$J:$J,"荣耀授权专卖店")</f>
        <v>0</v>
      </c>
      <c r="BD10" s="99">
        <f>SUMIFS(通讯通路门店!$Z:$Z,通讯通路门店!$S:$S,$G10,通讯通路门店!$J:$J,"VIVO体验店")</f>
        <v>0</v>
      </c>
      <c r="BE10" s="99">
        <f>SUMIFS(通讯通路门店!$AB:$AB,通讯通路门店!$S:$S,$G10,通讯通路门店!$J:$J,"OPPO体验店")</f>
        <v>0</v>
      </c>
      <c r="BF10" s="99">
        <f>SUMIFS(通讯通路门店!$X:$X,通讯通路门店!$S:$S,$G10,通讯通路门店!$J:$J,"华为授权体验店")+SUMIFS(通讯通路门店!$AA:$AA,通讯通路门店!$S:$S,$G10,通讯通路门店!$J:$J,"华为堡垒店")</f>
        <v>0</v>
      </c>
      <c r="BG10" s="99">
        <f>SUMIFS(通讯通路门店!$Y:$Y,通讯通路门店!$S:$S,$G10,通讯通路门店!$J:$J,"小米体验店")</f>
        <v>0</v>
      </c>
      <c r="BH10" s="99">
        <f>SUMIFS(通讯通路门店!$AA:$AA,通讯通路门店!$S:$S,$G10,通讯通路门店!$J:$J,"苹果体验店")</f>
        <v>0</v>
      </c>
      <c r="BI10" s="99">
        <f>SUMIFS(通讯通路门店!$K:$K,通讯通路门店!$S:$S,$G10,通讯通路门店!$J:$J,"其他品牌专卖店")</f>
        <v>0</v>
      </c>
      <c r="BJ10" s="99">
        <f>SUMIFS(通讯通路门店!$AC:$AC,通讯通路门店!$S:$S,$G10)</f>
        <v>0</v>
      </c>
      <c r="BK10" s="99">
        <f>SUMIFS(通讯通路门店!$AD:$AD,通讯通路门店!$S:$S,$G10)</f>
        <v>8</v>
      </c>
      <c r="BL10" s="99">
        <f>SUMIFS(通讯通路门店!$AE:$AE,通讯通路门店!$S:$S,$G10)</f>
        <v>2</v>
      </c>
      <c r="BM10" s="99">
        <f>SUMIFS(通讯通路门店!$AF:$AF,通讯通路门店!$S:$S,$G10)</f>
        <v>26</v>
      </c>
      <c r="BN10" s="99">
        <f>SUMIFS(通讯通路门店!$AG:$AG,通讯通路门店!$S:$S,$G10)</f>
        <v>5</v>
      </c>
      <c r="BO10" s="99">
        <f>SUMIFS(通讯通路门店!$AH:$AH,通讯通路门店!$S:$S,$G10)</f>
        <v>28</v>
      </c>
      <c r="BP10" s="99">
        <f>SUMIFS(通讯通路门店!$AI:$AI,通讯通路门店!$S:$S,$G10)</f>
        <v>10</v>
      </c>
    </row>
    <row r="11" s="83" customFormat="1" ht="13.9" customHeight="1" spans="1:69">
      <c r="A11" s="99" t="str">
        <f>IFERROR(_xlfn.XLOOKUP($G11,通讯通路门店!$S$4:$S$993933,通讯通路门店!$A$4:$A$993933,0,0),"")</f>
        <v>海南省</v>
      </c>
      <c r="B11" s="99" t="str">
        <f>IFERROR(_xlfn.XLOOKUP($G11,通讯通路门店!$S$4:$S$993933,通讯通路门店!$B$4:$B$993933,0,0),"")</f>
        <v>乐东黎族自治县</v>
      </c>
      <c r="C11" s="99" t="str">
        <f>IFERROR(_xlfn.XLOOKUP($G11,通讯通路门店!$S$4:$S$993933,通讯通路门店!$C$4:$C$993933,0,0),"")</f>
        <v>乐东黎族自治县</v>
      </c>
      <c r="D11" s="99" t="str">
        <f>IFERROR(_xlfn.XLOOKUP($G11,通讯通路门店!$S$4:$S$993933,通讯通路门店!$D$4:$D$993933,0,0),"")</f>
        <v>黄流镇</v>
      </c>
      <c r="G11" s="101" t="str">
        <v>乐东利国超科移动专营店</v>
      </c>
      <c r="H11" s="102" t="str">
        <f>IFERROR(_xlfn.XLOOKUP($G11,通讯通路门店!$S$4:$S$993933,通讯通路门店!$R$4:$R$993933,0,0),"")</f>
        <v>100054593602</v>
      </c>
      <c r="U11" s="99">
        <f>COUNTIF(通讯通路门店!$S:$S,$G11)</f>
        <v>3</v>
      </c>
      <c r="V11" s="99">
        <f>COUNTIFS(通讯通路门店!$S:$S,$G11,通讯通路门店!$J:$J,"综合卖场")</f>
        <v>0</v>
      </c>
      <c r="W11" s="99">
        <f>SUMIFS(通讯通路门店!$AJ:$AJ,通讯通路门店!$S:$S,通讯客户沙盘!$G11)</f>
        <v>0</v>
      </c>
      <c r="X11" s="99">
        <f t="shared" si="0"/>
        <v>0</v>
      </c>
      <c r="Y11" s="99">
        <f>COUNTIFS(通讯通路门店!$S:$S,$G11,通讯通路门店!$J:$J,"荣耀体验店")+COUNTIFS(通讯通路门店!$S:$S,$G11,通讯通路门店!$J:$J,"荣耀授权专卖店")</f>
        <v>0</v>
      </c>
      <c r="Z11" s="99">
        <f>COUNTIFS(通讯通路门店!$S:$S,$G11,通讯通路门店!$J:$J,"VIVO体验店")</f>
        <v>0</v>
      </c>
      <c r="AA11" s="99">
        <f>COUNTIFS(通讯通路门店!$S:$S,$G11,通讯通路门店!$J:$J,"OPPO体验店")</f>
        <v>0</v>
      </c>
      <c r="AB11" s="99">
        <f>COUNTIFS(通讯通路门店!$S:$S,$G11,通讯通路门店!$J:$J,"华为授权体验店")+COUNTIFS(通讯通路门店!$S:$S,$G11,通讯通路门店!$J:$J,"华为堡垒店")</f>
        <v>0</v>
      </c>
      <c r="AC11" s="99">
        <f>COUNTIFS(通讯通路门店!$S:$S,$G11,通讯通路门店!$J:$J,"小米体验店")</f>
        <v>0</v>
      </c>
      <c r="AD11" s="99">
        <f>COUNTIFS(通讯通路门店!$S:$S,$G11,通讯通路门店!$J:$J,"苹果体验店")</f>
        <v>0</v>
      </c>
      <c r="AE11" s="99">
        <f>COUNTIFS(通讯通路门店!$S:$S,$G11,通讯通路门店!$J:$J,"其他品牌专卖店")</f>
        <v>0</v>
      </c>
      <c r="AF11" s="99">
        <f>SUMIFS(通讯通路门店!$BI:$BI,通讯通路门店!$S:$S,$G11)</f>
        <v>17</v>
      </c>
      <c r="AG11" s="99">
        <f>SUMIFS(通讯通路门店!$BH:$BH,通讯通路门店!$S:$S,$G11)</f>
        <v>13</v>
      </c>
      <c r="AH11" s="99">
        <f t="shared" si="1"/>
        <v>5</v>
      </c>
      <c r="AI11" s="99">
        <f>SUMIFS(通讯通路门店!$BB:$BB,通讯通路门店!$S:$S,$G11)</f>
        <v>0</v>
      </c>
      <c r="AJ11" s="99">
        <f>SUMIFS(通讯通路门店!$BE:$BE,通讯通路门店!$S:$S,$G11)</f>
        <v>3</v>
      </c>
      <c r="AK11" s="99">
        <f>SUMIFS(通讯通路门店!$BG:$BG,通讯通路门店!$S:$S,$G11)</f>
        <v>0</v>
      </c>
      <c r="AL11" s="99">
        <f>SUMIFS(通讯通路门店!$BC:$BC,通讯通路门店!$S:$S,$G11)</f>
        <v>2</v>
      </c>
      <c r="AM11" s="99">
        <f>SUMIFS(通讯通路门店!$BD:$BD,通讯通路门店!$S:$S,$G11)</f>
        <v>0</v>
      </c>
      <c r="AN11" s="99">
        <f>SUMIFS(通讯通路门店!$BF:$BF,通讯通路门店!$S:$S,$G11)</f>
        <v>0</v>
      </c>
      <c r="AO11" s="99">
        <f t="shared" si="2"/>
        <v>85</v>
      </c>
      <c r="AP11" s="99">
        <f>SUMIFS(通讯通路门店!$K:$K,通讯通路门店!$S:$S,$G11)</f>
        <v>85</v>
      </c>
      <c r="AR11" s="99">
        <f>SUMIFS(通讯通路门店!$T:$T,通讯通路门店!$S:$S,$G11)</f>
        <v>56</v>
      </c>
      <c r="AS11" s="99">
        <f>SUMIFS(通讯通路门店!$U:$U,通讯通路门店!$S:$S,$G11)</f>
        <v>28</v>
      </c>
      <c r="AT11" s="99">
        <f>SUMIFS(通讯通路门店!$V:$V,通讯通路门店!$S:$S,$G11)</f>
        <v>9</v>
      </c>
      <c r="AU11" s="99">
        <f>SUMIFS(通讯通路门店!$W:$W,通讯通路门店!$S:$S,$G11)</f>
        <v>35</v>
      </c>
      <c r="AV11" s="99">
        <f>SUMIFS(通讯通路门店!$Z:$Z,通讯通路门店!$S:$S,$G11)</f>
        <v>40</v>
      </c>
      <c r="AW11" s="99">
        <f>SUMIFS(通讯通路门店!$AB:$AB,通讯通路门店!$S:$S,$G11)</f>
        <v>28</v>
      </c>
      <c r="AX11" s="99">
        <f>SUMIFS(通讯通路门店!$X:$X,通讯通路门店!$S:$S,$G11)</f>
        <v>49</v>
      </c>
      <c r="AY11" s="99">
        <f>SUMIFS(通讯通路门店!$Y:$Y,通讯通路门店!$S:$S,$G11)</f>
        <v>24</v>
      </c>
      <c r="AZ11" s="99">
        <f>SUMIFS(通讯通路门店!$AA:$AA,通讯通路门店!$S:$S,$G11)</f>
        <v>7</v>
      </c>
      <c r="BA11" s="99">
        <f t="shared" si="3"/>
        <v>85</v>
      </c>
      <c r="BB11" s="99">
        <f t="shared" si="4"/>
        <v>0</v>
      </c>
      <c r="BC11" s="99">
        <f>SUMIFS(通讯通路门店!$W:$W,通讯通路门店!$S:$S,$G11,通讯通路门店!$J:$J,"荣耀体验店")+SUMIFS(通讯通路门店!$W:$W,通讯通路门店!$S:$S,$G11,通讯通路门店!$J:$J,"荣耀授权专卖店")</f>
        <v>0</v>
      </c>
      <c r="BD11" s="99">
        <f>SUMIFS(通讯通路门店!$Z:$Z,通讯通路门店!$S:$S,$G11,通讯通路门店!$J:$J,"VIVO体验店")</f>
        <v>0</v>
      </c>
      <c r="BE11" s="99">
        <f>SUMIFS(通讯通路门店!$AB:$AB,通讯通路门店!$S:$S,$G11,通讯通路门店!$J:$J,"OPPO体验店")</f>
        <v>0</v>
      </c>
      <c r="BF11" s="99">
        <f>SUMIFS(通讯通路门店!$X:$X,通讯通路门店!$S:$S,$G11,通讯通路门店!$J:$J,"华为授权体验店")+SUMIFS(通讯通路门店!$AA:$AA,通讯通路门店!$S:$S,$G11,通讯通路门店!$J:$J,"华为堡垒店")</f>
        <v>0</v>
      </c>
      <c r="BG11" s="99">
        <f>SUMIFS(通讯通路门店!$Y:$Y,通讯通路门店!$S:$S,$G11,通讯通路门店!$J:$J,"小米体验店")</f>
        <v>0</v>
      </c>
      <c r="BH11" s="99">
        <f>SUMIFS(通讯通路门店!$AA:$AA,通讯通路门店!$S:$S,$G11,通讯通路门店!$J:$J,"苹果体验店")</f>
        <v>0</v>
      </c>
      <c r="BI11" s="99">
        <f>SUMIFS(通讯通路门店!$K:$K,通讯通路门店!$S:$S,$G11,通讯通路门店!$J:$J,"其他品牌专卖店")</f>
        <v>0</v>
      </c>
      <c r="BJ11" s="99">
        <f>SUMIFS(通讯通路门店!$AC:$AC,通讯通路门店!$S:$S,$G11)</f>
        <v>0</v>
      </c>
      <c r="BK11" s="99">
        <f>SUMIFS(通讯通路门店!$AD:$AD,通讯通路门店!$S:$S,$G11)</f>
        <v>0</v>
      </c>
      <c r="BL11" s="99">
        <f>SUMIFS(通讯通路门店!$AE:$AE,通讯通路门店!$S:$S,$G11)</f>
        <v>0</v>
      </c>
      <c r="BM11" s="99">
        <f>SUMIFS(通讯通路门店!$AF:$AF,通讯通路门店!$S:$S,$G11)</f>
        <v>6</v>
      </c>
      <c r="BN11" s="99">
        <f>SUMIFS(通讯通路门店!$AG:$AG,通讯通路门店!$S:$S,$G11)</f>
        <v>0</v>
      </c>
      <c r="BO11" s="99">
        <f>SUMIFS(通讯通路门店!$AH:$AH,通讯通路门店!$S:$S,$G11)</f>
        <v>6</v>
      </c>
      <c r="BP11" s="99">
        <f>SUMIFS(通讯通路门店!$AI:$AI,通讯通路门店!$S:$S,$G11)</f>
        <v>3</v>
      </c>
    </row>
    <row r="12" s="83" customFormat="1" ht="13.9" customHeight="1" spans="1:69">
      <c r="A12" s="99" t="str">
        <f>IFERROR(_xlfn.XLOOKUP($G12,通讯通路门店!$S$4:$S$993933,通讯通路门店!$A$4:$A$993933,0,0),"")</f>
        <v>海南省</v>
      </c>
      <c r="B12" s="99" t="str">
        <f>IFERROR(_xlfn.XLOOKUP($G12,通讯通路门店!$S$4:$S$993933,通讯通路门店!$B$4:$B$993933,0,0),"")</f>
        <v>乐东黎族自治县</v>
      </c>
      <c r="C12" s="99" t="str">
        <f>IFERROR(_xlfn.XLOOKUP($G12,通讯通路门店!$S$4:$S$993933,通讯通路门店!$C$4:$C$993933,0,0),"")</f>
        <v>乐东黎族自治县</v>
      </c>
      <c r="D12" s="99" t="str">
        <f>IFERROR(_xlfn.XLOOKUP($G12,通讯通路门店!$S$4:$S$993933,通讯通路门店!$D$4:$D$993933,0,0),"")</f>
        <v>利国镇</v>
      </c>
      <c r="G12" s="101" t="str">
        <v>乐东利国宏冠手机专营店</v>
      </c>
      <c r="H12" s="102" t="str">
        <f>IFERROR(_xlfn.XLOOKUP($G12,通讯通路门店!$S$4:$S$993933,通讯通路门店!$R$4:$R$993933,0,0),"")</f>
        <v>100046481201</v>
      </c>
      <c r="U12" s="99">
        <f>COUNTIF(通讯通路门店!$S:$S,$G12)</f>
        <v>1</v>
      </c>
      <c r="V12" s="99">
        <f>COUNTIFS(通讯通路门店!$S:$S,$G12,通讯通路门店!$J:$J,"综合卖场")</f>
        <v>0</v>
      </c>
      <c r="W12" s="99">
        <f>SUMIFS(通讯通路门店!$AJ:$AJ,通讯通路门店!$S:$S,通讯客户沙盘!$G12)</f>
        <v>0</v>
      </c>
      <c r="X12" s="99">
        <f t="shared" si="0"/>
        <v>0</v>
      </c>
      <c r="Y12" s="99">
        <f>COUNTIFS(通讯通路门店!$S:$S,$G12,通讯通路门店!$J:$J,"荣耀体验店")+COUNTIFS(通讯通路门店!$S:$S,$G12,通讯通路门店!$J:$J,"荣耀授权专卖店")</f>
        <v>0</v>
      </c>
      <c r="Z12" s="99">
        <f>COUNTIFS(通讯通路门店!$S:$S,$G12,通讯通路门店!$J:$J,"VIVO体验店")</f>
        <v>0</v>
      </c>
      <c r="AA12" s="99">
        <f>COUNTIFS(通讯通路门店!$S:$S,$G12,通讯通路门店!$J:$J,"OPPO体验店")</f>
        <v>0</v>
      </c>
      <c r="AB12" s="99">
        <f>COUNTIFS(通讯通路门店!$S:$S,$G12,通讯通路门店!$J:$J,"华为授权体验店")+COUNTIFS(通讯通路门店!$S:$S,$G12,通讯通路门店!$J:$J,"华为堡垒店")</f>
        <v>0</v>
      </c>
      <c r="AC12" s="99">
        <f>COUNTIFS(通讯通路门店!$S:$S,$G12,通讯通路门店!$J:$J,"小米体验店")</f>
        <v>0</v>
      </c>
      <c r="AD12" s="99">
        <f>COUNTIFS(通讯通路门店!$S:$S,$G12,通讯通路门店!$J:$J,"苹果体验店")</f>
        <v>0</v>
      </c>
      <c r="AE12" s="99">
        <f>COUNTIFS(通讯通路门店!$S:$S,$G12,通讯通路门店!$J:$J,"其他品牌专卖店")</f>
        <v>0</v>
      </c>
      <c r="AF12" s="99">
        <f>SUMIFS(通讯通路门店!$BI:$BI,通讯通路门店!$S:$S,$G12)</f>
        <v>5</v>
      </c>
      <c r="AG12" s="99">
        <f>SUMIFS(通讯通路门店!$BH:$BH,通讯通路门店!$S:$S,$G12)</f>
        <v>4</v>
      </c>
      <c r="AH12" s="99">
        <f t="shared" si="1"/>
        <v>1</v>
      </c>
      <c r="AI12" s="99">
        <f>SUMIFS(通讯通路门店!$BB:$BB,通讯通路门店!$S:$S,$G12)</f>
        <v>0</v>
      </c>
      <c r="AJ12" s="99">
        <f>SUMIFS(通讯通路门店!$BE:$BE,通讯通路门店!$S:$S,$G12)</f>
        <v>1</v>
      </c>
      <c r="AK12" s="99">
        <f>SUMIFS(通讯通路门店!$BG:$BG,通讯通路门店!$S:$S,$G12)</f>
        <v>0</v>
      </c>
      <c r="AL12" s="99">
        <f>SUMIFS(通讯通路门店!$BC:$BC,通讯通路门店!$S:$S,$G12)</f>
        <v>0</v>
      </c>
      <c r="AM12" s="99">
        <f>SUMIFS(通讯通路门店!$BD:$BD,通讯通路门店!$S:$S,$G12)</f>
        <v>0</v>
      </c>
      <c r="AN12" s="99">
        <f>SUMIFS(通讯通路门店!$BF:$BF,通讯通路门店!$S:$S,$G12)</f>
        <v>0</v>
      </c>
      <c r="AO12" s="99">
        <f t="shared" si="2"/>
        <v>111</v>
      </c>
      <c r="AP12" s="99">
        <f>SUMIFS(通讯通路门店!$K:$K,通讯通路门店!$S:$S,$G12)</f>
        <v>111</v>
      </c>
      <c r="AR12" s="99">
        <f>SUMIFS(通讯通路门店!$T:$T,通讯通路门店!$S:$S,$G12)</f>
        <v>23</v>
      </c>
      <c r="AS12" s="99">
        <f>SUMIFS(通讯通路门店!$U:$U,通讯通路门店!$S:$S,$G12)</f>
        <v>12</v>
      </c>
      <c r="AT12" s="99">
        <f>SUMIFS(通讯通路门店!$V:$V,通讯通路门店!$S:$S,$G12)</f>
        <v>5</v>
      </c>
      <c r="AU12" s="99">
        <f>SUMIFS(通讯通路门店!$W:$W,通讯通路门店!$S:$S,$G12)</f>
        <v>5</v>
      </c>
      <c r="AV12" s="99">
        <f>SUMIFS(通讯通路门店!$Z:$Z,通讯通路门店!$S:$S,$G12)</f>
        <v>37</v>
      </c>
      <c r="AW12" s="99">
        <f>SUMIFS(通讯通路门店!$AB:$AB,通讯通路门店!$S:$S,$G12)</f>
        <v>7</v>
      </c>
      <c r="AX12" s="99">
        <f>SUMIFS(通讯通路门店!$X:$X,通讯通路门店!$S:$S,$G12)</f>
        <v>6</v>
      </c>
      <c r="AY12" s="99">
        <f>SUMIFS(通讯通路门店!$Y:$Y,通讯通路门店!$S:$S,$G12)</f>
        <v>0</v>
      </c>
      <c r="AZ12" s="99">
        <f>SUMIFS(通讯通路门店!$AA:$AA,通讯通路门店!$S:$S,$G12)</f>
        <v>0</v>
      </c>
      <c r="BA12" s="99">
        <f t="shared" si="3"/>
        <v>111</v>
      </c>
      <c r="BB12" s="99">
        <f t="shared" si="4"/>
        <v>0</v>
      </c>
      <c r="BC12" s="99">
        <f>SUMIFS(通讯通路门店!$W:$W,通讯通路门店!$S:$S,$G12,通讯通路门店!$J:$J,"荣耀体验店")+SUMIFS(通讯通路门店!$W:$W,通讯通路门店!$S:$S,$G12,通讯通路门店!$J:$J,"荣耀授权专卖店")</f>
        <v>0</v>
      </c>
      <c r="BD12" s="99">
        <f>SUMIFS(通讯通路门店!$Z:$Z,通讯通路门店!$S:$S,$G12,通讯通路门店!$J:$J,"VIVO体验店")</f>
        <v>0</v>
      </c>
      <c r="BE12" s="99">
        <f>SUMIFS(通讯通路门店!$AB:$AB,通讯通路门店!$S:$S,$G12,通讯通路门店!$J:$J,"OPPO体验店")</f>
        <v>0</v>
      </c>
      <c r="BF12" s="99">
        <f>SUMIFS(通讯通路门店!$X:$X,通讯通路门店!$S:$S,$G12,通讯通路门店!$J:$J,"华为授权体验店")+SUMIFS(通讯通路门店!$AA:$AA,通讯通路门店!$S:$S,$G12,通讯通路门店!$J:$J,"华为堡垒店")</f>
        <v>0</v>
      </c>
      <c r="BG12" s="99">
        <f>SUMIFS(通讯通路门店!$Y:$Y,通讯通路门店!$S:$S,$G12,通讯通路门店!$J:$J,"小米体验店")</f>
        <v>0</v>
      </c>
      <c r="BH12" s="99">
        <f>SUMIFS(通讯通路门店!$AA:$AA,通讯通路门店!$S:$S,$G12,通讯通路门店!$J:$J,"苹果体验店")</f>
        <v>0</v>
      </c>
      <c r="BI12" s="99">
        <f>SUMIFS(通讯通路门店!$K:$K,通讯通路门店!$S:$S,$G12,通讯通路门店!$J:$J,"其他品牌专卖店")</f>
        <v>0</v>
      </c>
      <c r="BJ12" s="99">
        <f>SUMIFS(通讯通路门店!$AC:$AC,通讯通路门店!$S:$S,$G12)</f>
        <v>0</v>
      </c>
      <c r="BK12" s="99">
        <f>SUMIFS(通讯通路门店!$AD:$AD,通讯通路门店!$S:$S,$G12)</f>
        <v>0</v>
      </c>
      <c r="BL12" s="99">
        <f>SUMIFS(通讯通路门店!$AE:$AE,通讯通路门店!$S:$S,$G12)</f>
        <v>0</v>
      </c>
      <c r="BM12" s="99">
        <f>SUMIFS(通讯通路门店!$AF:$AF,通讯通路门店!$S:$S,$G12)</f>
        <v>0</v>
      </c>
      <c r="BN12" s="99">
        <f>SUMIFS(通讯通路门店!$AG:$AG,通讯通路门店!$S:$S,$G12)</f>
        <v>0</v>
      </c>
      <c r="BO12" s="99">
        <f>SUMIFS(通讯通路门店!$AH:$AH,通讯通路门店!$S:$S,$G12)</f>
        <v>6</v>
      </c>
      <c r="BP12" s="99">
        <f>SUMIFS(通讯通路门店!$AI:$AI,通讯通路门店!$S:$S,$G12)</f>
        <v>0</v>
      </c>
    </row>
    <row r="13" s="83" customFormat="1" ht="13.9" customHeight="1" spans="1:69">
      <c r="A13" s="99" t="str">
        <f>IFERROR(_xlfn.XLOOKUP($G13,通讯通路门店!$S$4:$S$993933,通讯通路门店!$A$4:$A$993933,0,0),"")</f>
        <v>海南省</v>
      </c>
      <c r="B13" s="99" t="str">
        <f>IFERROR(_xlfn.XLOOKUP($G13,通讯通路门店!$S$4:$S$993933,通讯通路门店!$B$4:$B$993933,0,0),"")</f>
        <v>乐东黎族自治县</v>
      </c>
      <c r="C13" s="99" t="str">
        <f>IFERROR(_xlfn.XLOOKUP($G13,通讯通路门店!$S$4:$S$993933,通讯通路门店!$C$4:$C$993933,0,0),"")</f>
        <v>乐东黎族自治县</v>
      </c>
      <c r="D13" s="99" t="str">
        <f>IFERROR(_xlfn.XLOOKUP($G13,通讯通路门店!$S$4:$S$993933,通讯通路门店!$D$4:$D$993933,0,0),"")</f>
        <v>万冲镇</v>
      </c>
      <c r="G13" s="101" t="str">
        <v>乐东万冲金钻移动专营店</v>
      </c>
      <c r="H13" s="102" t="str">
        <f>IFERROR(_xlfn.XLOOKUP($G13,通讯通路门店!$S$4:$S$993933,通讯通路门店!$R$4:$R$993933,0,0),"")</f>
        <v>100050670401</v>
      </c>
      <c r="U13" s="99">
        <f>COUNTIF(通讯通路门店!$S:$S,$G13)</f>
        <v>1</v>
      </c>
      <c r="V13" s="99">
        <f>COUNTIFS(通讯通路门店!$S:$S,$G13,通讯通路门店!$J:$J,"综合卖场")</f>
        <v>0</v>
      </c>
      <c r="W13" s="99">
        <f>SUMIFS(通讯通路门店!$AJ:$AJ,通讯通路门店!$S:$S,通讯客户沙盘!$G13)</f>
        <v>0</v>
      </c>
      <c r="X13" s="99">
        <f t="shared" si="0"/>
        <v>0</v>
      </c>
      <c r="Y13" s="99">
        <f>COUNTIFS(通讯通路门店!$S:$S,$G13,通讯通路门店!$J:$J,"荣耀体验店")+COUNTIFS(通讯通路门店!$S:$S,$G13,通讯通路门店!$J:$J,"荣耀授权专卖店")</f>
        <v>0</v>
      </c>
      <c r="Z13" s="99">
        <f>COUNTIFS(通讯通路门店!$S:$S,$G13,通讯通路门店!$J:$J,"VIVO体验店")</f>
        <v>0</v>
      </c>
      <c r="AA13" s="99">
        <f>COUNTIFS(通讯通路门店!$S:$S,$G13,通讯通路门店!$J:$J,"OPPO体验店")</f>
        <v>0</v>
      </c>
      <c r="AB13" s="99">
        <f>COUNTIFS(通讯通路门店!$S:$S,$G13,通讯通路门店!$J:$J,"华为授权体验店")+COUNTIFS(通讯通路门店!$S:$S,$G13,通讯通路门店!$J:$J,"华为堡垒店")</f>
        <v>0</v>
      </c>
      <c r="AC13" s="99">
        <f>COUNTIFS(通讯通路门店!$S:$S,$G13,通讯通路门店!$J:$J,"小米体验店")</f>
        <v>0</v>
      </c>
      <c r="AD13" s="99">
        <f>COUNTIFS(通讯通路门店!$S:$S,$G13,通讯通路门店!$J:$J,"苹果体验店")</f>
        <v>0</v>
      </c>
      <c r="AE13" s="99">
        <f>COUNTIFS(通讯通路门店!$S:$S,$G13,通讯通路门店!$J:$J,"其他品牌专卖店")</f>
        <v>0</v>
      </c>
      <c r="AF13" s="99">
        <f>SUMIFS(通讯通路门店!$BI:$BI,通讯通路门店!$S:$S,$G13)</f>
        <v>1</v>
      </c>
      <c r="AG13" s="99">
        <f>SUMIFS(通讯通路门店!$BH:$BH,通讯通路门店!$S:$S,$G13)</f>
        <v>1</v>
      </c>
      <c r="AH13" s="99">
        <f t="shared" si="1"/>
        <v>0</v>
      </c>
      <c r="AI13" s="99">
        <f>SUMIFS(通讯通路门店!$BB:$BB,通讯通路门店!$S:$S,$G13)</f>
        <v>0</v>
      </c>
      <c r="AJ13" s="99">
        <f>SUMIFS(通讯通路门店!$BE:$BE,通讯通路门店!$S:$S,$G13)</f>
        <v>0</v>
      </c>
      <c r="AK13" s="99">
        <f>SUMIFS(通讯通路门店!$BG:$BG,通讯通路门店!$S:$S,$G13)</f>
        <v>0</v>
      </c>
      <c r="AL13" s="99">
        <f>SUMIFS(通讯通路门店!$BC:$BC,通讯通路门店!$S:$S,$G13)</f>
        <v>0</v>
      </c>
      <c r="AM13" s="99">
        <f>SUMIFS(通讯通路门店!$BD:$BD,通讯通路门店!$S:$S,$G13)</f>
        <v>0</v>
      </c>
      <c r="AN13" s="99">
        <f>SUMIFS(通讯通路门店!$BF:$BF,通讯通路门店!$S:$S,$G13)</f>
        <v>0</v>
      </c>
      <c r="AO13" s="99">
        <f t="shared" si="2"/>
        <v>94</v>
      </c>
      <c r="AP13" s="99">
        <f>SUMIFS(通讯通路门店!$K:$K,通讯通路门店!$S:$S,$G13)</f>
        <v>94</v>
      </c>
      <c r="AR13" s="99">
        <f>SUMIFS(通讯通路门店!$T:$T,通讯通路门店!$S:$S,$G13)</f>
        <v>9</v>
      </c>
      <c r="AS13" s="99">
        <f>SUMIFS(通讯通路门店!$U:$U,通讯通路门店!$S:$S,$G13)</f>
        <v>5</v>
      </c>
      <c r="AT13" s="99">
        <f>SUMIFS(通讯通路门店!$V:$V,通讯通路门店!$S:$S,$G13)</f>
        <v>1</v>
      </c>
      <c r="AU13" s="99">
        <f>SUMIFS(通讯通路门店!$W:$W,通讯通路门店!$S:$S,$G13)</f>
        <v>6</v>
      </c>
      <c r="AV13" s="99">
        <f>SUMIFS(通讯通路门店!$Z:$Z,通讯通路门店!$S:$S,$G13)</f>
        <v>3</v>
      </c>
      <c r="AW13" s="99">
        <f>SUMIFS(通讯通路门店!$AB:$AB,通讯通路门店!$S:$S,$G13)</f>
        <v>2</v>
      </c>
      <c r="AX13" s="99">
        <f>SUMIFS(通讯通路门店!$X:$X,通讯通路门店!$S:$S,$G13)</f>
        <v>3</v>
      </c>
      <c r="AY13" s="99">
        <f>SUMIFS(通讯通路门店!$Y:$Y,通讯通路门店!$S:$S,$G13)</f>
        <v>0</v>
      </c>
      <c r="AZ13" s="99">
        <f>SUMIFS(通讯通路门店!$AA:$AA,通讯通路门店!$S:$S,$G13)</f>
        <v>0</v>
      </c>
      <c r="BA13" s="99">
        <f t="shared" si="3"/>
        <v>94</v>
      </c>
      <c r="BB13" s="99">
        <f t="shared" si="4"/>
        <v>0</v>
      </c>
      <c r="BC13" s="99">
        <f>SUMIFS(通讯通路门店!$W:$W,通讯通路门店!$S:$S,$G13,通讯通路门店!$J:$J,"荣耀体验店")+SUMIFS(通讯通路门店!$W:$W,通讯通路门店!$S:$S,$G13,通讯通路门店!$J:$J,"荣耀授权专卖店")</f>
        <v>0</v>
      </c>
      <c r="BD13" s="99">
        <f>SUMIFS(通讯通路门店!$Z:$Z,通讯通路门店!$S:$S,$G13,通讯通路门店!$J:$J,"VIVO体验店")</f>
        <v>0</v>
      </c>
      <c r="BE13" s="99">
        <f>SUMIFS(通讯通路门店!$AB:$AB,通讯通路门店!$S:$S,$G13,通讯通路门店!$J:$J,"OPPO体验店")</f>
        <v>0</v>
      </c>
      <c r="BF13" s="99">
        <f>SUMIFS(通讯通路门店!$X:$X,通讯通路门店!$S:$S,$G13,通讯通路门店!$J:$J,"华为授权体验店")+SUMIFS(通讯通路门店!$AA:$AA,通讯通路门店!$S:$S,$G13,通讯通路门店!$J:$J,"华为堡垒店")</f>
        <v>0</v>
      </c>
      <c r="BG13" s="99">
        <f>SUMIFS(通讯通路门店!$Y:$Y,通讯通路门店!$S:$S,$G13,通讯通路门店!$J:$J,"小米体验店")</f>
        <v>0</v>
      </c>
      <c r="BH13" s="99">
        <f>SUMIFS(通讯通路门店!$AA:$AA,通讯通路门店!$S:$S,$G13,通讯通路门店!$J:$J,"苹果体验店")</f>
        <v>0</v>
      </c>
      <c r="BI13" s="99">
        <f>SUMIFS(通讯通路门店!$K:$K,通讯通路门店!$S:$S,$G13,通讯通路门店!$J:$J,"其他品牌专卖店")</f>
        <v>0</v>
      </c>
      <c r="BJ13" s="99">
        <f>SUMIFS(通讯通路门店!$AC:$AC,通讯通路门店!$S:$S,$G13)</f>
        <v>0</v>
      </c>
      <c r="BK13" s="99">
        <f>SUMIFS(通讯通路门店!$AD:$AD,通讯通路门店!$S:$S,$G13)</f>
        <v>0</v>
      </c>
      <c r="BL13" s="99">
        <f>SUMIFS(通讯通路门店!$AE:$AE,通讯通路门店!$S:$S,$G13)</f>
        <v>0</v>
      </c>
      <c r="BM13" s="99">
        <f>SUMIFS(通讯通路门店!$AF:$AF,通讯通路门店!$S:$S,$G13)</f>
        <v>0</v>
      </c>
      <c r="BN13" s="99">
        <f>SUMIFS(通讯通路门店!$AG:$AG,通讯通路门店!$S:$S,$G13)</f>
        <v>0</v>
      </c>
      <c r="BO13" s="99">
        <f>SUMIFS(通讯通路门店!$AH:$AH,通讯通路门店!$S:$S,$G13)</f>
        <v>0</v>
      </c>
      <c r="BP13" s="99">
        <f>SUMIFS(通讯通路门店!$AI:$AI,通讯通路门店!$S:$S,$G13)</f>
        <v>0</v>
      </c>
    </row>
    <row r="14" s="83" customFormat="1" ht="13.9" customHeight="1" spans="1:69">
      <c r="A14" s="99" t="str">
        <f>IFERROR(_xlfn.XLOOKUP($G14,通讯通路门店!$S$4:$S$993933,通讯通路门店!$A$4:$A$993933,0,0),"")</f>
        <v>海南省</v>
      </c>
      <c r="B14" s="99" t="str">
        <f>IFERROR(_xlfn.XLOOKUP($G14,通讯通路门店!$S$4:$S$993933,通讯通路门店!$B$4:$B$993933,0,0),"")</f>
        <v>乐东黎族自治县</v>
      </c>
      <c r="C14" s="99" t="str">
        <f>IFERROR(_xlfn.XLOOKUP($G14,通讯通路门店!$S$4:$S$993933,通讯通路门店!$C$4:$C$993933,0,0),"")</f>
        <v>乐东黎族自治县</v>
      </c>
      <c r="D14" s="99" t="str">
        <f>IFERROR(_xlfn.XLOOKUP($G14,通讯通路门店!$S$4:$S$993933,通讯通路门店!$D$4:$D$993933,0,0),"")</f>
        <v>万冲镇</v>
      </c>
      <c r="G14" s="101" t="str">
        <v>乐东万冲飞达通讯店</v>
      </c>
      <c r="H14" s="102" t="str">
        <f>IFERROR(_xlfn.XLOOKUP($G14,通讯通路门店!$S$4:$S$993933,通讯通路门店!$R$4:$R$993933,0,0),"")</f>
        <v>100077796901</v>
      </c>
      <c r="U14" s="99">
        <f>COUNTIF(通讯通路门店!$S:$S,$G14)</f>
        <v>1</v>
      </c>
      <c r="V14" s="99">
        <f>COUNTIFS(通讯通路门店!$S:$S,$G14,通讯通路门店!$J:$J,"综合卖场")</f>
        <v>0</v>
      </c>
      <c r="W14" s="99">
        <f>SUMIFS(通讯通路门店!$AJ:$AJ,通讯通路门店!$S:$S,通讯客户沙盘!$G14)</f>
        <v>0</v>
      </c>
      <c r="X14" s="99">
        <f t="shared" si="0"/>
        <v>0</v>
      </c>
      <c r="Y14" s="99">
        <f>COUNTIFS(通讯通路门店!$S:$S,$G14,通讯通路门店!$J:$J,"荣耀体验店")+COUNTIFS(通讯通路门店!$S:$S,$G14,通讯通路门店!$J:$J,"荣耀授权专卖店")</f>
        <v>0</v>
      </c>
      <c r="Z14" s="99">
        <f>COUNTIFS(通讯通路门店!$S:$S,$G14,通讯通路门店!$J:$J,"VIVO体验店")</f>
        <v>0</v>
      </c>
      <c r="AA14" s="99">
        <f>COUNTIFS(通讯通路门店!$S:$S,$G14,通讯通路门店!$J:$J,"OPPO体验店")</f>
        <v>0</v>
      </c>
      <c r="AB14" s="99">
        <f>COUNTIFS(通讯通路门店!$S:$S,$G14,通讯通路门店!$J:$J,"华为授权体验店")+COUNTIFS(通讯通路门店!$S:$S,$G14,通讯通路门店!$J:$J,"华为堡垒店")</f>
        <v>0</v>
      </c>
      <c r="AC14" s="99">
        <f>COUNTIFS(通讯通路门店!$S:$S,$G14,通讯通路门店!$J:$J,"小米体验店")</f>
        <v>0</v>
      </c>
      <c r="AD14" s="99">
        <f>COUNTIFS(通讯通路门店!$S:$S,$G14,通讯通路门店!$J:$J,"苹果体验店")</f>
        <v>0</v>
      </c>
      <c r="AE14" s="99">
        <f>COUNTIFS(通讯通路门店!$S:$S,$G14,通讯通路门店!$J:$J,"其他品牌专卖店")</f>
        <v>0</v>
      </c>
      <c r="AF14" s="99">
        <f>SUMIFS(通讯通路门店!$BI:$BI,通讯通路门店!$S:$S,$G14)</f>
        <v>1</v>
      </c>
      <c r="AG14" s="99">
        <f>SUMIFS(通讯通路门店!$BH:$BH,通讯通路门店!$S:$S,$G14)</f>
        <v>1</v>
      </c>
      <c r="AH14" s="99">
        <f t="shared" si="1"/>
        <v>0</v>
      </c>
      <c r="AI14" s="99">
        <f>SUMIFS(通讯通路门店!$BB:$BB,通讯通路门店!$S:$S,$G14)</f>
        <v>0</v>
      </c>
      <c r="AJ14" s="99">
        <f>SUMIFS(通讯通路门店!$BE:$BE,通讯通路门店!$S:$S,$G14)</f>
        <v>0</v>
      </c>
      <c r="AK14" s="99">
        <f>SUMIFS(通讯通路门店!$BG:$BG,通讯通路门店!$S:$S,$G14)</f>
        <v>0</v>
      </c>
      <c r="AL14" s="99">
        <f>SUMIFS(通讯通路门店!$BC:$BC,通讯通路门店!$S:$S,$G14)</f>
        <v>0</v>
      </c>
      <c r="AM14" s="99">
        <f>SUMIFS(通讯通路门店!$BD:$BD,通讯通路门店!$S:$S,$G14)</f>
        <v>0</v>
      </c>
      <c r="AN14" s="99">
        <f>SUMIFS(通讯通路门店!$BF:$BF,通讯通路门店!$S:$S,$G14)</f>
        <v>0</v>
      </c>
      <c r="AO14" s="99" t="e">
        <f t="shared" si="2"/>
        <v>#REF!</v>
      </c>
      <c r="AP14" s="99" t="e">
        <f>SUMIFS(通讯通路门店!$K:$K,通讯通路门店!$S:$S,$G14)</f>
        <v>#REF!</v>
      </c>
      <c r="AR14" s="99">
        <f>SUMIFS(通讯通路门店!$T:$T,通讯通路门店!$S:$S,$G14)</f>
        <v>8</v>
      </c>
      <c r="AS14" s="99">
        <f>SUMIFS(通讯通路门店!$U:$U,通讯通路门店!$S:$S,$G14)</f>
        <v>4</v>
      </c>
      <c r="AT14" s="99">
        <f>SUMIFS(通讯通路门店!$V:$V,通讯通路门店!$S:$S,$G14)</f>
        <v>1</v>
      </c>
      <c r="AU14" s="99">
        <f>SUMIFS(通讯通路门店!$W:$W,通讯通路门店!$S:$S,$G14)</f>
        <v>4</v>
      </c>
      <c r="AV14" s="99">
        <f>SUMIFS(通讯通路门店!$Z:$Z,通讯通路门店!$S:$S,$G14)</f>
        <v>3</v>
      </c>
      <c r="AW14" s="99">
        <f>SUMIFS(通讯通路门店!$AB:$AB,通讯通路门店!$S:$S,$G14)</f>
        <v>2</v>
      </c>
      <c r="AX14" s="99">
        <f>SUMIFS(通讯通路门店!$X:$X,通讯通路门店!$S:$S,$G14)</f>
        <v>3</v>
      </c>
      <c r="AY14" s="99">
        <f>SUMIFS(通讯通路门店!$Y:$Y,通讯通路门店!$S:$S,$G14)</f>
        <v>0</v>
      </c>
      <c r="AZ14" s="99">
        <f>SUMIFS(通讯通路门店!$AA:$AA,通讯通路门店!$S:$S,$G14)</f>
        <v>2</v>
      </c>
      <c r="BA14" s="99" t="e">
        <f t="shared" si="3"/>
        <v>#REF!</v>
      </c>
      <c r="BB14" s="99">
        <f t="shared" si="4"/>
        <v>0</v>
      </c>
      <c r="BC14" s="99">
        <f>SUMIFS(通讯通路门店!$W:$W,通讯通路门店!$S:$S,$G14,通讯通路门店!$J:$J,"荣耀体验店")+SUMIFS(通讯通路门店!$W:$W,通讯通路门店!$S:$S,$G14,通讯通路门店!$J:$J,"荣耀授权专卖店")</f>
        <v>0</v>
      </c>
      <c r="BD14" s="99">
        <f>SUMIFS(通讯通路门店!$Z:$Z,通讯通路门店!$S:$S,$G14,通讯通路门店!$J:$J,"VIVO体验店")</f>
        <v>0</v>
      </c>
      <c r="BE14" s="99">
        <f>SUMIFS(通讯通路门店!$AB:$AB,通讯通路门店!$S:$S,$G14,通讯通路门店!$J:$J,"OPPO体验店")</f>
        <v>0</v>
      </c>
      <c r="BF14" s="99">
        <f>SUMIFS(通讯通路门店!$X:$X,通讯通路门店!$S:$S,$G14,通讯通路门店!$J:$J,"华为授权体验店")+SUMIFS(通讯通路门店!$AA:$AA,通讯通路门店!$S:$S,$G14,通讯通路门店!$J:$J,"华为堡垒店")</f>
        <v>0</v>
      </c>
      <c r="BG14" s="99">
        <f>SUMIFS(通讯通路门店!$Y:$Y,通讯通路门店!$S:$S,$G14,通讯通路门店!$J:$J,"小米体验店")</f>
        <v>0</v>
      </c>
      <c r="BH14" s="99">
        <f>SUMIFS(通讯通路门店!$AA:$AA,通讯通路门店!$S:$S,$G14,通讯通路门店!$J:$J,"苹果体验店")</f>
        <v>0</v>
      </c>
      <c r="BI14" s="99">
        <f>SUMIFS(通讯通路门店!$K:$K,通讯通路门店!$S:$S,$G14,通讯通路门店!$J:$J,"其他品牌专卖店")</f>
        <v>0</v>
      </c>
      <c r="BJ14" s="99">
        <f>SUMIFS(通讯通路门店!$AC:$AC,通讯通路门店!$S:$S,$G14)</f>
        <v>0</v>
      </c>
      <c r="BK14" s="99">
        <f>SUMIFS(通讯通路门店!$AD:$AD,通讯通路门店!$S:$S,$G14)</f>
        <v>0</v>
      </c>
      <c r="BL14" s="99">
        <f>SUMIFS(通讯通路门店!$AE:$AE,通讯通路门店!$S:$S,$G14)</f>
        <v>0</v>
      </c>
      <c r="BM14" s="99">
        <f>SUMIFS(通讯通路门店!$AF:$AF,通讯通路门店!$S:$S,$G14)</f>
        <v>0</v>
      </c>
      <c r="BN14" s="99">
        <f>SUMIFS(通讯通路门店!$AG:$AG,通讯通路门店!$S:$S,$G14)</f>
        <v>0</v>
      </c>
      <c r="BO14" s="99">
        <f>SUMIFS(通讯通路门店!$AH:$AH,通讯通路门店!$S:$S,$G14)</f>
        <v>0</v>
      </c>
      <c r="BP14" s="99">
        <f>SUMIFS(通讯通路门店!$AI:$AI,通讯通路门店!$S:$S,$G14)</f>
        <v>0</v>
      </c>
    </row>
    <row r="15" s="83" customFormat="1" ht="13.9" customHeight="1" spans="1:69">
      <c r="A15" s="99" t="str">
        <f>IFERROR(_xlfn.XLOOKUP($G15,通讯通路门店!$S$4:$S$993933,通讯通路门店!$A$4:$A$993933,0,0),"")</f>
        <v>海南省</v>
      </c>
      <c r="B15" s="99" t="str">
        <f>IFERROR(_xlfn.XLOOKUP($G15,通讯通路门店!$S$4:$S$993933,通讯通路门店!$B$4:$B$993933,0,0),"")</f>
        <v>乐东黎族自治县</v>
      </c>
      <c r="C15" s="99" t="str">
        <f>IFERROR(_xlfn.XLOOKUP($G15,通讯通路门店!$S$4:$S$993933,通讯通路门店!$C$4:$C$993933,0,0),"")</f>
        <v>乐东黎族自治县</v>
      </c>
      <c r="D15" s="99" t="str">
        <f>IFERROR(_xlfn.XLOOKUP($G15,通讯通路门店!$S$4:$S$993933,通讯通路门店!$D$4:$D$993933,0,0),"")</f>
        <v>抱由镇</v>
      </c>
      <c r="G15" s="101" t="str">
        <v>乐东抱由锐佳通讯部</v>
      </c>
      <c r="H15" s="102" t="str">
        <f>IFERROR(_xlfn.XLOOKUP($G15,通讯通路门店!$S$4:$S$993933,通讯通路门店!$R$4:$R$993933,0,0),"")</f>
        <v>100048660201</v>
      </c>
      <c r="U15" s="99">
        <f>COUNTIF(通讯通路门店!$S:$S,$G15)</f>
        <v>1</v>
      </c>
      <c r="V15" s="99">
        <f>COUNTIFS(通讯通路门店!$S:$S,$G15,通讯通路门店!$J:$J,"综合卖场")</f>
        <v>0</v>
      </c>
      <c r="W15" s="99">
        <f>SUMIFS(通讯通路门店!$AJ:$AJ,通讯通路门店!$S:$S,通讯客户沙盘!$G15)</f>
        <v>0</v>
      </c>
      <c r="X15" s="99">
        <f t="shared" si="0"/>
        <v>0</v>
      </c>
      <c r="Y15" s="99">
        <f>COUNTIFS(通讯通路门店!$S:$S,$G15,通讯通路门店!$J:$J,"荣耀体验店")+COUNTIFS(通讯通路门店!$S:$S,$G15,通讯通路门店!$J:$J,"荣耀授权专卖店")</f>
        <v>0</v>
      </c>
      <c r="Z15" s="99">
        <f>COUNTIFS(通讯通路门店!$S:$S,$G15,通讯通路门店!$J:$J,"VIVO体验店")</f>
        <v>0</v>
      </c>
      <c r="AA15" s="99">
        <f>COUNTIFS(通讯通路门店!$S:$S,$G15,通讯通路门店!$J:$J,"OPPO体验店")</f>
        <v>0</v>
      </c>
      <c r="AB15" s="99">
        <f>COUNTIFS(通讯通路门店!$S:$S,$G15,通讯通路门店!$J:$J,"华为授权体验店")+COUNTIFS(通讯通路门店!$S:$S,$G15,通讯通路门店!$J:$J,"华为堡垒店")</f>
        <v>0</v>
      </c>
      <c r="AC15" s="99">
        <f>COUNTIFS(通讯通路门店!$S:$S,$G15,通讯通路门店!$J:$J,"小米体验店")</f>
        <v>0</v>
      </c>
      <c r="AD15" s="99">
        <f>COUNTIFS(通讯通路门店!$S:$S,$G15,通讯通路门店!$J:$J,"苹果体验店")</f>
        <v>0</v>
      </c>
      <c r="AE15" s="99">
        <f>COUNTIFS(通讯通路门店!$S:$S,$G15,通讯通路门店!$J:$J,"其他品牌专卖店")</f>
        <v>0</v>
      </c>
      <c r="AF15" s="99">
        <f>SUMIFS(通讯通路门店!$BI:$BI,通讯通路门店!$S:$S,$G15)</f>
        <v>4</v>
      </c>
      <c r="AG15" s="99">
        <f>SUMIFS(通讯通路门店!$BH:$BH,通讯通路门店!$S:$S,$G15)</f>
        <v>2</v>
      </c>
      <c r="AH15" s="99">
        <f t="shared" si="1"/>
        <v>1</v>
      </c>
      <c r="AI15" s="99">
        <f>SUMIFS(通讯通路门店!$BB:$BB,通讯通路门店!$S:$S,$G15)</f>
        <v>0</v>
      </c>
      <c r="AJ15" s="99">
        <f>SUMIFS(通讯通路门店!$BE:$BE,通讯通路门店!$S:$S,$G15)</f>
        <v>1</v>
      </c>
      <c r="AK15" s="99">
        <f>SUMIFS(通讯通路门店!$BG:$BG,通讯通路门店!$S:$S,$G15)</f>
        <v>0</v>
      </c>
      <c r="AL15" s="99">
        <f>SUMIFS(通讯通路门店!$BC:$BC,通讯通路门店!$S:$S,$G15)</f>
        <v>0</v>
      </c>
      <c r="AM15" s="99">
        <f>SUMIFS(通讯通路门店!$BD:$BD,通讯通路门店!$S:$S,$G15)</f>
        <v>0</v>
      </c>
      <c r="AN15" s="99">
        <f>SUMIFS(通讯通路门店!$BF:$BF,通讯通路门店!$S:$S,$G15)</f>
        <v>0</v>
      </c>
      <c r="AO15" s="99">
        <f t="shared" si="2"/>
        <v>24</v>
      </c>
      <c r="AP15" s="99">
        <f>SUMIFS(通讯通路门店!$K:$K,通讯通路门店!$S:$S,$G15)</f>
        <v>24</v>
      </c>
      <c r="AR15" s="99">
        <f>SUMIFS(通讯通路门店!$T:$T,通讯通路门店!$S:$S,$G15)</f>
        <v>12</v>
      </c>
      <c r="AS15" s="99">
        <f>SUMIFS(通讯通路门店!$U:$U,通讯通路门店!$S:$S,$G15)</f>
        <v>6</v>
      </c>
      <c r="AT15" s="99">
        <f>SUMIFS(通讯通路门店!$V:$V,通讯通路门店!$S:$S,$G15)</f>
        <v>3</v>
      </c>
      <c r="AU15" s="99">
        <f>SUMIFS(通讯通路门店!$W:$W,通讯通路门店!$S:$S,$G15)</f>
        <v>8</v>
      </c>
      <c r="AV15" s="99">
        <f>SUMIFS(通讯通路门店!$Z:$Z,通讯通路门店!$S:$S,$G15)</f>
        <v>9</v>
      </c>
      <c r="AW15" s="99">
        <f>SUMIFS(通讯通路门店!$AB:$AB,通讯通路门店!$S:$S,$G15)</f>
        <v>5</v>
      </c>
      <c r="AX15" s="99">
        <f>SUMIFS(通讯通路门店!$X:$X,通讯通路门店!$S:$S,$G15)</f>
        <v>5</v>
      </c>
      <c r="AY15" s="99">
        <f>SUMIFS(通讯通路门店!$Y:$Y,通讯通路门店!$S:$S,$G15)</f>
        <v>0</v>
      </c>
      <c r="AZ15" s="99">
        <f>SUMIFS(通讯通路门店!$AA:$AA,通讯通路门店!$S:$S,$G15)</f>
        <v>4</v>
      </c>
      <c r="BA15" s="99">
        <f t="shared" si="3"/>
        <v>24</v>
      </c>
      <c r="BB15" s="99">
        <f t="shared" si="4"/>
        <v>0</v>
      </c>
      <c r="BC15" s="99">
        <f>SUMIFS(通讯通路门店!$W:$W,通讯通路门店!$S:$S,$G15,通讯通路门店!$J:$J,"荣耀体验店")+SUMIFS(通讯通路门店!$W:$W,通讯通路门店!$S:$S,$G15,通讯通路门店!$J:$J,"荣耀授权专卖店")</f>
        <v>0</v>
      </c>
      <c r="BD15" s="99">
        <f>SUMIFS(通讯通路门店!$Z:$Z,通讯通路门店!$S:$S,$G15,通讯通路门店!$J:$J,"VIVO体验店")</f>
        <v>0</v>
      </c>
      <c r="BE15" s="99">
        <f>SUMIFS(通讯通路门店!$AB:$AB,通讯通路门店!$S:$S,$G15,通讯通路门店!$J:$J,"OPPO体验店")</f>
        <v>0</v>
      </c>
      <c r="BF15" s="99">
        <f>SUMIFS(通讯通路门店!$X:$X,通讯通路门店!$S:$S,$G15,通讯通路门店!$J:$J,"华为授权体验店")+SUMIFS(通讯通路门店!$AA:$AA,通讯通路门店!$S:$S,$G15,通讯通路门店!$J:$J,"华为堡垒店")</f>
        <v>0</v>
      </c>
      <c r="BG15" s="99">
        <f>SUMIFS(通讯通路门店!$Y:$Y,通讯通路门店!$S:$S,$G15,通讯通路门店!$J:$J,"小米体验店")</f>
        <v>0</v>
      </c>
      <c r="BH15" s="99">
        <f>SUMIFS(通讯通路门店!$AA:$AA,通讯通路门店!$S:$S,$G15,通讯通路门店!$J:$J,"苹果体验店")</f>
        <v>0</v>
      </c>
      <c r="BI15" s="99">
        <f>SUMIFS(通讯通路门店!$K:$K,通讯通路门店!$S:$S,$G15,通讯通路门店!$J:$J,"其他品牌专卖店")</f>
        <v>0</v>
      </c>
      <c r="BJ15" s="99">
        <f>SUMIFS(通讯通路门店!$AC:$AC,通讯通路门店!$S:$S,$G15)</f>
        <v>0</v>
      </c>
      <c r="BK15" s="99">
        <f>SUMIFS(通讯通路门店!$AD:$AD,通讯通路门店!$S:$S,$G15)</f>
        <v>0</v>
      </c>
      <c r="BL15" s="99">
        <f>SUMIFS(通讯通路门店!$AE:$AE,通讯通路门店!$S:$S,$G15)</f>
        <v>0</v>
      </c>
      <c r="BM15" s="99">
        <f>SUMIFS(通讯通路门店!$AF:$AF,通讯通路门店!$S:$S,$G15)</f>
        <v>0</v>
      </c>
      <c r="BN15" s="99">
        <f>SUMIFS(通讯通路门店!$AG:$AG,通讯通路门店!$S:$S,$G15)</f>
        <v>0</v>
      </c>
      <c r="BO15" s="99">
        <f>SUMIFS(通讯通路门店!$AH:$AH,通讯通路门店!$S:$S,$G15)</f>
        <v>0</v>
      </c>
      <c r="BP15" s="99">
        <f>SUMIFS(通讯通路门店!$AI:$AI,通讯通路门店!$S:$S,$G15)</f>
        <v>0</v>
      </c>
    </row>
    <row r="16" s="83" customFormat="1" ht="13.9" customHeight="1" spans="1:69">
      <c r="A16" s="99" t="str">
        <f>IFERROR(_xlfn.XLOOKUP($G16,通讯通路门店!$S$4:$S$993933,通讯通路门店!$A$4:$A$993933,0,0),"")</f>
        <v>海南省</v>
      </c>
      <c r="B16" s="99" t="str">
        <f>IFERROR(_xlfn.XLOOKUP($G16,通讯通路门店!$S$4:$S$993933,通讯通路门店!$B$4:$B$993933,0,0),"")</f>
        <v>乐东黎族自治县</v>
      </c>
      <c r="C16" s="99" t="str">
        <f>IFERROR(_xlfn.XLOOKUP($G16,通讯通路门店!$S$4:$S$993933,通讯通路门店!$C$4:$C$993933,0,0),"")</f>
        <v>乐东黎族自治县</v>
      </c>
      <c r="D16" s="99" t="str">
        <f>IFERROR(_xlfn.XLOOKUP($G16,通讯通路门店!$S$4:$S$993933,通讯通路门店!$D$4:$D$993933,0,0),"")</f>
        <v>利国镇</v>
      </c>
      <c r="G16" s="101" t="str">
        <v>乐东利国金林电信营业厅</v>
      </c>
      <c r="H16" s="102" t="str">
        <f>IFERROR(_xlfn.XLOOKUP($G16,通讯通路门店!$S$4:$S$993933,通讯通路门店!$R$4:$R$993933,0,0),"")</f>
        <v>100058140401</v>
      </c>
      <c r="U16" s="99">
        <f>COUNTIF(通讯通路门店!$S:$S,$G16)</f>
        <v>1</v>
      </c>
      <c r="V16" s="99">
        <f>COUNTIFS(通讯通路门店!$S:$S,$G16,通讯通路门店!$J:$J,"综合卖场")</f>
        <v>0</v>
      </c>
      <c r="W16" s="99">
        <f>SUMIFS(通讯通路门店!$AJ:$AJ,通讯通路门店!$S:$S,通讯客户沙盘!$G16)</f>
        <v>0</v>
      </c>
      <c r="X16" s="99">
        <f t="shared" si="0"/>
        <v>0</v>
      </c>
      <c r="Y16" s="99">
        <f>COUNTIFS(通讯通路门店!$S:$S,$G16,通讯通路门店!$J:$J,"荣耀体验店")+COUNTIFS(通讯通路门店!$S:$S,$G16,通讯通路门店!$J:$J,"荣耀授权专卖店")</f>
        <v>0</v>
      </c>
      <c r="Z16" s="99">
        <f>COUNTIFS(通讯通路门店!$S:$S,$G16,通讯通路门店!$J:$J,"VIVO体验店")</f>
        <v>0</v>
      </c>
      <c r="AA16" s="99">
        <f>COUNTIFS(通讯通路门店!$S:$S,$G16,通讯通路门店!$J:$J,"OPPO体验店")</f>
        <v>0</v>
      </c>
      <c r="AB16" s="99">
        <f>COUNTIFS(通讯通路门店!$S:$S,$G16,通讯通路门店!$J:$J,"华为授权体验店")+COUNTIFS(通讯通路门店!$S:$S,$G16,通讯通路门店!$J:$J,"华为堡垒店")</f>
        <v>0</v>
      </c>
      <c r="AC16" s="99">
        <f>COUNTIFS(通讯通路门店!$S:$S,$G16,通讯通路门店!$J:$J,"小米体验店")</f>
        <v>0</v>
      </c>
      <c r="AD16" s="99">
        <f>COUNTIFS(通讯通路门店!$S:$S,$G16,通讯通路门店!$J:$J,"苹果体验店")</f>
        <v>0</v>
      </c>
      <c r="AE16" s="99">
        <f>COUNTIFS(通讯通路门店!$S:$S,$G16,通讯通路门店!$J:$J,"其他品牌专卖店")</f>
        <v>0</v>
      </c>
      <c r="AF16" s="99">
        <f>SUMIFS(通讯通路门店!$BI:$BI,通讯通路门店!$S:$S,$G16)</f>
        <v>1</v>
      </c>
      <c r="AG16" s="99">
        <f>SUMIFS(通讯通路门店!$BH:$BH,通讯通路门店!$S:$S,$G16)</f>
        <v>1</v>
      </c>
      <c r="AH16" s="99">
        <f t="shared" si="1"/>
        <v>0</v>
      </c>
      <c r="AI16" s="99">
        <f>SUMIFS(通讯通路门店!$BB:$BB,通讯通路门店!$S:$S,$G16)</f>
        <v>0</v>
      </c>
      <c r="AJ16" s="99">
        <f>SUMIFS(通讯通路门店!$BE:$BE,通讯通路门店!$S:$S,$G16)</f>
        <v>0</v>
      </c>
      <c r="AK16" s="99">
        <f>SUMIFS(通讯通路门店!$BG:$BG,通讯通路门店!$S:$S,$G16)</f>
        <v>0</v>
      </c>
      <c r="AL16" s="99">
        <f>SUMIFS(通讯通路门店!$BC:$BC,通讯通路门店!$S:$S,$G16)</f>
        <v>0</v>
      </c>
      <c r="AM16" s="99">
        <f>SUMIFS(通讯通路门店!$BD:$BD,通讯通路门店!$S:$S,$G16)</f>
        <v>0</v>
      </c>
      <c r="AN16" s="99">
        <f>SUMIFS(通讯通路门店!$BF:$BF,通讯通路门店!$S:$S,$G16)</f>
        <v>0</v>
      </c>
      <c r="AO16" s="99">
        <f t="shared" si="2"/>
        <v>0</v>
      </c>
      <c r="AP16" s="99">
        <f>SUMIFS(通讯通路门店!$K:$K,通讯通路门店!$S:$S,$G16)</f>
        <v>0</v>
      </c>
      <c r="AR16" s="99">
        <f>SUMIFS(通讯通路门店!$T:$T,通讯通路门店!$S:$S,$G16)</f>
        <v>8</v>
      </c>
      <c r="AS16" s="99">
        <f>SUMIFS(通讯通路门店!$U:$U,通讯通路门店!$S:$S,$G16)</f>
        <v>3</v>
      </c>
      <c r="AT16" s="99">
        <f>SUMIFS(通讯通路门店!$V:$V,通讯通路门店!$S:$S,$G16)</f>
        <v>2</v>
      </c>
      <c r="AU16" s="99">
        <f>SUMIFS(通讯通路门店!$W:$W,通讯通路门店!$S:$S,$G16)</f>
        <v>4</v>
      </c>
      <c r="AV16" s="99">
        <f>SUMIFS(通讯通路门店!$Z:$Z,通讯通路门店!$S:$S,$G16)</f>
        <v>4</v>
      </c>
      <c r="AW16" s="99">
        <f>SUMIFS(通讯通路门店!$AB:$AB,通讯通路门店!$S:$S,$G16)</f>
        <v>2</v>
      </c>
      <c r="AX16" s="99">
        <f>SUMIFS(通讯通路门店!$X:$X,通讯通路门店!$S:$S,$G16)</f>
        <v>1</v>
      </c>
      <c r="AY16" s="99">
        <f>SUMIFS(通讯通路门店!$Y:$Y,通讯通路门店!$S:$S,$G16)</f>
        <v>0</v>
      </c>
      <c r="AZ16" s="99">
        <f>SUMIFS(通讯通路门店!$AA:$AA,通讯通路门店!$S:$S,$G16)</f>
        <v>0</v>
      </c>
      <c r="BA16" s="99">
        <f t="shared" si="3"/>
        <v>0</v>
      </c>
      <c r="BB16" s="99">
        <f t="shared" si="4"/>
        <v>0</v>
      </c>
      <c r="BC16" s="99">
        <f>SUMIFS(通讯通路门店!$W:$W,通讯通路门店!$S:$S,$G16,通讯通路门店!$J:$J,"荣耀体验店")+SUMIFS(通讯通路门店!$W:$W,通讯通路门店!$S:$S,$G16,通讯通路门店!$J:$J,"荣耀授权专卖店")</f>
        <v>0</v>
      </c>
      <c r="BD16" s="99">
        <f>SUMIFS(通讯通路门店!$Z:$Z,通讯通路门店!$S:$S,$G16,通讯通路门店!$J:$J,"VIVO体验店")</f>
        <v>0</v>
      </c>
      <c r="BE16" s="99">
        <f>SUMIFS(通讯通路门店!$AB:$AB,通讯通路门店!$S:$S,$G16,通讯通路门店!$J:$J,"OPPO体验店")</f>
        <v>0</v>
      </c>
      <c r="BF16" s="99">
        <f>SUMIFS(通讯通路门店!$X:$X,通讯通路门店!$S:$S,$G16,通讯通路门店!$J:$J,"华为授权体验店")+SUMIFS(通讯通路门店!$AA:$AA,通讯通路门店!$S:$S,$G16,通讯通路门店!$J:$J,"华为堡垒店")</f>
        <v>0</v>
      </c>
      <c r="BG16" s="99">
        <f>SUMIFS(通讯通路门店!$Y:$Y,通讯通路门店!$S:$S,$G16,通讯通路门店!$J:$J,"小米体验店")</f>
        <v>0</v>
      </c>
      <c r="BH16" s="99">
        <f>SUMIFS(通讯通路门店!$AA:$AA,通讯通路门店!$S:$S,$G16,通讯通路门店!$J:$J,"苹果体验店")</f>
        <v>0</v>
      </c>
      <c r="BI16" s="99">
        <f>SUMIFS(通讯通路门店!$K:$K,通讯通路门店!$S:$S,$G16,通讯通路门店!$J:$J,"其他品牌专卖店")</f>
        <v>0</v>
      </c>
      <c r="BJ16" s="99">
        <f>SUMIFS(通讯通路门店!$AC:$AC,通讯通路门店!$S:$S,$G16)</f>
        <v>0</v>
      </c>
      <c r="BK16" s="99">
        <f>SUMIFS(通讯通路门店!$AD:$AD,通讯通路门店!$S:$S,$G16)</f>
        <v>0</v>
      </c>
      <c r="BL16" s="99">
        <f>SUMIFS(通讯通路门店!$AE:$AE,通讯通路门店!$S:$S,$G16)</f>
        <v>0</v>
      </c>
      <c r="BM16" s="99">
        <f>SUMIFS(通讯通路门店!$AF:$AF,通讯通路门店!$S:$S,$G16)</f>
        <v>0</v>
      </c>
      <c r="BN16" s="99">
        <f>SUMIFS(通讯通路门店!$AG:$AG,通讯通路门店!$S:$S,$G16)</f>
        <v>0</v>
      </c>
      <c r="BO16" s="99">
        <f>SUMIFS(通讯通路门店!$AH:$AH,通讯通路门店!$S:$S,$G16)</f>
        <v>0</v>
      </c>
      <c r="BP16" s="99">
        <f>SUMIFS(通讯通路门店!$AI:$AI,通讯通路门店!$S:$S,$G16)</f>
        <v>0</v>
      </c>
    </row>
    <row r="17" s="83" customFormat="1" ht="13.9" customHeight="1" spans="1:68">
      <c r="A17" s="99" t="str">
        <f>IFERROR(_xlfn.XLOOKUP($G17,通讯通路门店!$S$4:$S$993933,通讯通路门店!$A$4:$A$993933,0,0),"")</f>
        <v>海南省</v>
      </c>
      <c r="B17" s="99" t="str">
        <f>IFERROR(_xlfn.XLOOKUP($G17,通讯通路门店!$S$4:$S$993933,通讯通路门店!$B$4:$B$993933,0,0),"")</f>
        <v>乐东黎族自治县</v>
      </c>
      <c r="C17" s="99" t="str">
        <f>IFERROR(_xlfn.XLOOKUP($G17,通讯通路门店!$S$4:$S$993933,通讯通路门店!$C$4:$C$993933,0,0),"")</f>
        <v>乐东黎族自治县</v>
      </c>
      <c r="D17" s="99" t="str">
        <f>IFERROR(_xlfn.XLOOKUP($G17,通讯通路门店!$S$4:$S$993933,通讯通路门店!$D$4:$D$993933,0,0),"")</f>
        <v>抱由镇</v>
      </c>
      <c r="G17" s="101" t="str">
        <v>乐东抱由启程手机大卖场</v>
      </c>
      <c r="H17" s="102" t="str">
        <f>IFERROR(_xlfn.XLOOKUP($G17,通讯通路门店!$S$4:$S$993933,通讯通路门店!$R$4:$R$993933,0,0),"")</f>
        <v>100022519901</v>
      </c>
      <c r="U17" s="99">
        <f>COUNTIF(通讯通路门店!$S:$S,$G17)</f>
        <v>3</v>
      </c>
      <c r="V17" s="99">
        <f>COUNTIFS(通讯通路门店!$S:$S,$G17,通讯通路门店!$J:$J,"综合卖场")</f>
        <v>0</v>
      </c>
      <c r="W17" s="99">
        <f>SUMIFS(通讯通路门店!$AJ:$AJ,通讯通路门店!$S:$S,通讯客户沙盘!$G17)</f>
        <v>0</v>
      </c>
      <c r="X17" s="99">
        <f t="shared" si="0"/>
        <v>0</v>
      </c>
      <c r="Y17" s="99">
        <f>COUNTIFS(通讯通路门店!$S:$S,$G17,通讯通路门店!$J:$J,"荣耀体验店")+COUNTIFS(通讯通路门店!$S:$S,$G17,通讯通路门店!$J:$J,"荣耀授权专卖店")</f>
        <v>0</v>
      </c>
      <c r="Z17" s="99">
        <f>COUNTIFS(通讯通路门店!$S:$S,$G17,通讯通路门店!$J:$J,"VIVO体验店")</f>
        <v>0</v>
      </c>
      <c r="AA17" s="99">
        <f>COUNTIFS(通讯通路门店!$S:$S,$G17,通讯通路门店!$J:$J,"OPPO体验店")</f>
        <v>0</v>
      </c>
      <c r="AB17" s="99">
        <f>COUNTIFS(通讯通路门店!$S:$S,$G17,通讯通路门店!$J:$J,"华为授权体验店")+COUNTIFS(通讯通路门店!$S:$S,$G17,通讯通路门店!$J:$J,"华为堡垒店")</f>
        <v>0</v>
      </c>
      <c r="AC17" s="99">
        <f>COUNTIFS(通讯通路门店!$S:$S,$G17,通讯通路门店!$J:$J,"小米体验店")</f>
        <v>0</v>
      </c>
      <c r="AD17" s="99">
        <f>COUNTIFS(通讯通路门店!$S:$S,$G17,通讯通路门店!$J:$J,"苹果体验店")</f>
        <v>0</v>
      </c>
      <c r="AE17" s="99">
        <f>COUNTIFS(通讯通路门店!$S:$S,$G17,通讯通路门店!$J:$J,"其他品牌专卖店")</f>
        <v>0</v>
      </c>
      <c r="AF17" s="99">
        <f>SUMIFS(通讯通路门店!$BI:$BI,通讯通路门店!$S:$S,$G17)</f>
        <v>15</v>
      </c>
      <c r="AG17" s="99">
        <f>SUMIFS(通讯通路门店!$BH:$BH,通讯通路门店!$S:$S,$G17)</f>
        <v>12</v>
      </c>
      <c r="AH17" s="99">
        <f t="shared" si="1"/>
        <v>5</v>
      </c>
      <c r="AI17" s="99">
        <f>SUMIFS(通讯通路门店!$BB:$BB,通讯通路门店!$S:$S,$G17)</f>
        <v>0</v>
      </c>
      <c r="AJ17" s="99">
        <f>SUMIFS(通讯通路门店!$BE:$BE,通讯通路门店!$S:$S,$G17)</f>
        <v>2</v>
      </c>
      <c r="AK17" s="99">
        <f>SUMIFS(通讯通路门店!$BG:$BG,通讯通路门店!$S:$S,$G17)</f>
        <v>1</v>
      </c>
      <c r="AL17" s="99">
        <f>SUMIFS(通讯通路门店!$BC:$BC,通讯通路门店!$S:$S,$G17)</f>
        <v>2</v>
      </c>
      <c r="AM17" s="99">
        <f>SUMIFS(通讯通路门店!$BD:$BD,通讯通路门店!$S:$S,$G17)</f>
        <v>0</v>
      </c>
      <c r="AN17" s="99">
        <f>SUMIFS(通讯通路门店!$BF:$BF,通讯通路门店!$S:$S,$G17)</f>
        <v>0</v>
      </c>
      <c r="AO17" s="99">
        <f t="shared" si="2"/>
        <v>0</v>
      </c>
      <c r="AP17" s="99">
        <f>SUMIFS(通讯通路门店!$K:$K,通讯通路门店!$S:$S,$G17)</f>
        <v>0</v>
      </c>
      <c r="AR17" s="99">
        <f>SUMIFS(通讯通路门店!$T:$T,通讯通路门店!$S:$S,$G17)</f>
        <v>67</v>
      </c>
      <c r="AS17" s="99">
        <f>SUMIFS(通讯通路门店!$U:$U,通讯通路门店!$S:$S,$G17)</f>
        <v>38</v>
      </c>
      <c r="AT17" s="99">
        <f>SUMIFS(通讯通路门店!$V:$V,通讯通路门店!$S:$S,$G17)</f>
        <v>13</v>
      </c>
      <c r="AU17" s="99">
        <f>SUMIFS(通讯通路门店!$W:$W,通讯通路门店!$S:$S,$G17)</f>
        <v>36</v>
      </c>
      <c r="AV17" s="99">
        <f>SUMIFS(通讯通路门店!$Z:$Z,通讯通路门店!$S:$S,$G17)</f>
        <v>43</v>
      </c>
      <c r="AW17" s="99">
        <f>SUMIFS(通讯通路门店!$AB:$AB,通讯通路门店!$S:$S,$G17)</f>
        <v>30</v>
      </c>
      <c r="AX17" s="99">
        <f>SUMIFS(通讯通路门店!$X:$X,通讯通路门店!$S:$S,$G17)</f>
        <v>82</v>
      </c>
      <c r="AY17" s="99">
        <f>SUMIFS(通讯通路门店!$Y:$Y,通讯通路门店!$S:$S,$G17)</f>
        <v>2</v>
      </c>
      <c r="AZ17" s="99">
        <f>SUMIFS(通讯通路门店!$AA:$AA,通讯通路门店!$S:$S,$G17)</f>
        <v>5</v>
      </c>
      <c r="BA17" s="99">
        <f t="shared" si="3"/>
        <v>0</v>
      </c>
      <c r="BB17" s="99">
        <f t="shared" si="4"/>
        <v>0</v>
      </c>
      <c r="BC17" s="99">
        <f>SUMIFS(通讯通路门店!$W:$W,通讯通路门店!$S:$S,$G17,通讯通路门店!$J:$J,"荣耀体验店")+SUMIFS(通讯通路门店!$W:$W,通讯通路门店!$S:$S,$G17,通讯通路门店!$J:$J,"荣耀授权专卖店")</f>
        <v>0</v>
      </c>
      <c r="BD17" s="99">
        <f>SUMIFS(通讯通路门店!$Z:$Z,通讯通路门店!$S:$S,$G17,通讯通路门店!$J:$J,"VIVO体验店")</f>
        <v>0</v>
      </c>
      <c r="BE17" s="99">
        <f>SUMIFS(通讯通路门店!$AB:$AB,通讯通路门店!$S:$S,$G17,通讯通路门店!$J:$J,"OPPO体验店")</f>
        <v>0</v>
      </c>
      <c r="BF17" s="99">
        <f>SUMIFS(通讯通路门店!$X:$X,通讯通路门店!$S:$S,$G17,通讯通路门店!$J:$J,"华为授权体验店")+SUMIFS(通讯通路门店!$AA:$AA,通讯通路门店!$S:$S,$G17,通讯通路门店!$J:$J,"华为堡垒店")</f>
        <v>0</v>
      </c>
      <c r="BG17" s="99">
        <f>SUMIFS(通讯通路门店!$Y:$Y,通讯通路门店!$S:$S,$G17,通讯通路门店!$J:$J,"小米体验店")</f>
        <v>0</v>
      </c>
      <c r="BH17" s="99">
        <f>SUMIFS(通讯通路门店!$AA:$AA,通讯通路门店!$S:$S,$G17,通讯通路门店!$J:$J,"苹果体验店")</f>
        <v>0</v>
      </c>
      <c r="BI17" s="99">
        <f>SUMIFS(通讯通路门店!$K:$K,通讯通路门店!$S:$S,$G17,通讯通路门店!$J:$J,"其他品牌专卖店")</f>
        <v>0</v>
      </c>
      <c r="BJ17" s="99">
        <f>SUMIFS(通讯通路门店!$AC:$AC,通讯通路门店!$S:$S,$G17)</f>
        <v>0</v>
      </c>
      <c r="BK17" s="99">
        <f>SUMIFS(通讯通路门店!$AD:$AD,通讯通路门店!$S:$S,$G17)</f>
        <v>1</v>
      </c>
      <c r="BL17" s="99">
        <f>SUMIFS(通讯通路门店!$AE:$AE,通讯通路门店!$S:$S,$G17)</f>
        <v>3</v>
      </c>
      <c r="BM17" s="99">
        <f>SUMIFS(通讯通路门店!$AF:$AF,通讯通路门店!$S:$S,$G17)</f>
        <v>14</v>
      </c>
      <c r="BN17" s="99">
        <f>SUMIFS(通讯通路门店!$AG:$AG,通讯通路门店!$S:$S,$G17)</f>
        <v>1</v>
      </c>
      <c r="BO17" s="99">
        <f>SUMIFS(通讯通路门店!$AH:$AH,通讯通路门店!$S:$S,$G17)</f>
        <v>17</v>
      </c>
      <c r="BP17" s="99">
        <f>SUMIFS(通讯通路门店!$AI:$AI,通讯通路门店!$S:$S,$G17)</f>
        <v>5</v>
      </c>
    </row>
    <row r="18" s="83" customFormat="1" ht="13.9" customHeight="1" spans="1:68">
      <c r="A18" s="99" t="str">
        <f>IFERROR(_xlfn.XLOOKUP($G18,通讯通路门店!$S$4:$S$993933,通讯通路门店!$A$4:$A$993933,0,0),"")</f>
        <v>海南省</v>
      </c>
      <c r="B18" s="99" t="str">
        <f>IFERROR(_xlfn.XLOOKUP($G18,通讯通路门店!$S$4:$S$993933,通讯通路门店!$B$4:$B$993933,0,0),"")</f>
        <v>乐东黎族自治县</v>
      </c>
      <c r="C18" s="99" t="str">
        <f>IFERROR(_xlfn.XLOOKUP($G18,通讯通路门店!$S$4:$S$993933,通讯通路门店!$C$4:$C$993933,0,0),"")</f>
        <v>乐东黎族自治县</v>
      </c>
      <c r="D18" s="99" t="str">
        <f>IFERROR(_xlfn.XLOOKUP($G18,通讯通路门店!$S$4:$S$993933,通讯通路门店!$D$4:$D$993933,0,0),"")</f>
        <v>抱由镇</v>
      </c>
      <c r="G18" s="101" t="str">
        <v>乐东黄流意达电信专营店</v>
      </c>
      <c r="H18" s="102" t="str">
        <f>IFERROR(_xlfn.XLOOKUP($G18,通讯通路门店!$S$4:$S$993933,通讯通路门店!$R$4:$R$993933,0,0),"")</f>
        <v>200009529201</v>
      </c>
      <c r="U18" s="99">
        <f>COUNTIF(通讯通路门店!$S:$S,$G18)</f>
        <v>2</v>
      </c>
      <c r="V18" s="99">
        <f>COUNTIFS(通讯通路门店!$S:$S,$G18,通讯通路门店!$J:$J,"综合卖场")</f>
        <v>0</v>
      </c>
      <c r="W18" s="99">
        <f>SUMIFS(通讯通路门店!$AJ:$AJ,通讯通路门店!$S:$S,通讯客户沙盘!$G18)</f>
        <v>0</v>
      </c>
      <c r="X18" s="99">
        <f t="shared" si="0"/>
        <v>0</v>
      </c>
      <c r="Y18" s="99">
        <f>COUNTIFS(通讯通路门店!$S:$S,$G18,通讯通路门店!$J:$J,"荣耀体验店")+COUNTIFS(通讯通路门店!$S:$S,$G18,通讯通路门店!$J:$J,"荣耀授权专卖店")</f>
        <v>0</v>
      </c>
      <c r="Z18" s="99">
        <f>COUNTIFS(通讯通路门店!$S:$S,$G18,通讯通路门店!$J:$J,"VIVO体验店")</f>
        <v>0</v>
      </c>
      <c r="AA18" s="99">
        <f>COUNTIFS(通讯通路门店!$S:$S,$G18,通讯通路门店!$J:$J,"OPPO体验店")</f>
        <v>0</v>
      </c>
      <c r="AB18" s="99">
        <f>COUNTIFS(通讯通路门店!$S:$S,$G18,通讯通路门店!$J:$J,"华为授权体验店")+COUNTIFS(通讯通路门店!$S:$S,$G18,通讯通路门店!$J:$J,"华为堡垒店")</f>
        <v>0</v>
      </c>
      <c r="AC18" s="99">
        <f>COUNTIFS(通讯通路门店!$S:$S,$G18,通讯通路门店!$J:$J,"小米体验店")</f>
        <v>0</v>
      </c>
      <c r="AD18" s="99">
        <f>COUNTIFS(通讯通路门店!$S:$S,$G18,通讯通路门店!$J:$J,"苹果体验店")</f>
        <v>0</v>
      </c>
      <c r="AE18" s="99">
        <f>COUNTIFS(通讯通路门店!$S:$S,$G18,通讯通路门店!$J:$J,"其他品牌专卖店")</f>
        <v>0</v>
      </c>
      <c r="AF18" s="99">
        <f>SUMIFS(通讯通路门店!$BI:$BI,通讯通路门店!$S:$S,$G18)</f>
        <v>12</v>
      </c>
      <c r="AG18" s="99">
        <f>SUMIFS(通讯通路门店!$BH:$BH,通讯通路门店!$S:$S,$G18)</f>
        <v>9</v>
      </c>
      <c r="AH18" s="99">
        <f t="shared" si="1"/>
        <v>2</v>
      </c>
      <c r="AI18" s="99">
        <f>SUMIFS(通讯通路门店!$BB:$BB,通讯通路门店!$S:$S,$G18)</f>
        <v>0</v>
      </c>
      <c r="AJ18" s="99">
        <f>SUMIFS(通讯通路门店!$BE:$BE,通讯通路门店!$S:$S,$G18)</f>
        <v>0</v>
      </c>
      <c r="AK18" s="99">
        <f>SUMIFS(通讯通路门店!$BG:$BG,通讯通路门店!$S:$S,$G18)</f>
        <v>0</v>
      </c>
      <c r="AL18" s="99">
        <f>SUMIFS(通讯通路门店!$BC:$BC,通讯通路门店!$S:$S,$G18)</f>
        <v>0</v>
      </c>
      <c r="AM18" s="99">
        <f>SUMIFS(通讯通路门店!$BD:$BD,通讯通路门店!$S:$S,$G18)</f>
        <v>2</v>
      </c>
      <c r="AN18" s="99">
        <f>SUMIFS(通讯通路门店!$BF:$BF,通讯通路门店!$S:$S,$G18)</f>
        <v>0</v>
      </c>
      <c r="AO18" s="99">
        <f t="shared" si="2"/>
        <v>0</v>
      </c>
      <c r="AP18" s="99">
        <f>SUMIFS(通讯通路门店!$K:$K,通讯通路门店!$S:$S,$G18)</f>
        <v>0</v>
      </c>
      <c r="AR18" s="99">
        <f>SUMIFS(通讯通路门店!$T:$T,通讯通路门店!$S:$S,$G18)</f>
        <v>25</v>
      </c>
      <c r="AS18" s="99">
        <f>SUMIFS(通讯通路门店!$U:$U,通讯通路门店!$S:$S,$G18)</f>
        <v>23</v>
      </c>
      <c r="AT18" s="99">
        <f>SUMIFS(通讯通路门店!$V:$V,通讯通路门店!$S:$S,$G18)</f>
        <v>11</v>
      </c>
      <c r="AU18" s="99">
        <f>SUMIFS(通讯通路门店!$W:$W,通讯通路门店!$S:$S,$G18)</f>
        <v>11</v>
      </c>
      <c r="AV18" s="99">
        <f>SUMIFS(通讯通路门店!$Z:$Z,通讯通路门店!$S:$S,$G18)</f>
        <v>9</v>
      </c>
      <c r="AW18" s="99">
        <f>SUMIFS(通讯通路门店!$AB:$AB,通讯通路门店!$S:$S,$G18)</f>
        <v>13</v>
      </c>
      <c r="AX18" s="99">
        <f>SUMIFS(通讯通路门店!$X:$X,通讯通路门店!$S:$S,$G18)</f>
        <v>5</v>
      </c>
      <c r="AY18" s="99">
        <f>SUMIFS(通讯通路门店!$Y:$Y,通讯通路门店!$S:$S,$G18)</f>
        <v>60</v>
      </c>
      <c r="AZ18" s="99">
        <f>SUMIFS(通讯通路门店!$AA:$AA,通讯通路门店!$S:$S,$G18)</f>
        <v>4</v>
      </c>
      <c r="BA18" s="99">
        <f t="shared" si="3"/>
        <v>0</v>
      </c>
      <c r="BB18" s="99">
        <f t="shared" si="4"/>
        <v>0</v>
      </c>
      <c r="BC18" s="99">
        <f>SUMIFS(通讯通路门店!$W:$W,通讯通路门店!$S:$S,$G18,通讯通路门店!$J:$J,"荣耀体验店")+SUMIFS(通讯通路门店!$W:$W,通讯通路门店!$S:$S,$G18,通讯通路门店!$J:$J,"荣耀授权专卖店")</f>
        <v>0</v>
      </c>
      <c r="BD18" s="99">
        <f>SUMIFS(通讯通路门店!$Z:$Z,通讯通路门店!$S:$S,$G18,通讯通路门店!$J:$J,"VIVO体验店")</f>
        <v>0</v>
      </c>
      <c r="BE18" s="99">
        <f>SUMIFS(通讯通路门店!$AB:$AB,通讯通路门店!$S:$S,$G18,通讯通路门店!$J:$J,"OPPO体验店")</f>
        <v>0</v>
      </c>
      <c r="BF18" s="99">
        <f>SUMIFS(通讯通路门店!$X:$X,通讯通路门店!$S:$S,$G18,通讯通路门店!$J:$J,"华为授权体验店")+SUMIFS(通讯通路门店!$AA:$AA,通讯通路门店!$S:$S,$G18,通讯通路门店!$J:$J,"华为堡垒店")</f>
        <v>0</v>
      </c>
      <c r="BG18" s="99">
        <f>SUMIFS(通讯通路门店!$Y:$Y,通讯通路门店!$S:$S,$G18,通讯通路门店!$J:$J,"小米体验店")</f>
        <v>0</v>
      </c>
      <c r="BH18" s="99">
        <f>SUMIFS(通讯通路门店!$AA:$AA,通讯通路门店!$S:$S,$G18,通讯通路门店!$J:$J,"苹果体验店")</f>
        <v>0</v>
      </c>
      <c r="BI18" s="99">
        <f>SUMIFS(通讯通路门店!$K:$K,通讯通路门店!$S:$S,$G18,通讯通路门店!$J:$J,"其他品牌专卖店")</f>
        <v>0</v>
      </c>
      <c r="BJ18" s="99">
        <f>SUMIFS(通讯通路门店!$AC:$AC,通讯通路门店!$S:$S,$G18)</f>
        <v>0</v>
      </c>
      <c r="BK18" s="99">
        <f>SUMIFS(通讯通路门店!$AD:$AD,通讯通路门店!$S:$S,$G18)</f>
        <v>0</v>
      </c>
      <c r="BL18" s="99">
        <f>SUMIFS(通讯通路门店!$AE:$AE,通讯通路门店!$S:$S,$G18)</f>
        <v>0</v>
      </c>
      <c r="BM18" s="99">
        <f>SUMIFS(通讯通路门店!$AF:$AF,通讯通路门店!$S:$S,$G18)</f>
        <v>0</v>
      </c>
      <c r="BN18" s="99">
        <f>SUMIFS(通讯通路门店!$AG:$AG,通讯通路门店!$S:$S,$G18)</f>
        <v>6</v>
      </c>
      <c r="BO18" s="99">
        <f>SUMIFS(通讯通路门店!$AH:$AH,通讯通路门店!$S:$S,$G18)</f>
        <v>15</v>
      </c>
      <c r="BP18" s="99">
        <f>SUMIFS(通讯通路门店!$AI:$AI,通讯通路门店!$S:$S,$G18)</f>
        <v>9</v>
      </c>
    </row>
    <row r="19" s="83" customFormat="1" ht="13.9" customHeight="1" spans="1:68">
      <c r="A19" s="99" t="str">
        <f>IFERROR(_xlfn.XLOOKUP($G19,通讯通路门店!$S$4:$S$993933,通讯通路门店!$A$4:$A$993933,0,0),"")</f>
        <v>海南省</v>
      </c>
      <c r="B19" s="99" t="str">
        <f>IFERROR(_xlfn.XLOOKUP($G19,通讯通路门店!$S$4:$S$993933,通讯通路门店!$B$4:$B$993933,0,0),"")</f>
        <v>乐东黎族自治县</v>
      </c>
      <c r="C19" s="99" t="str">
        <f>IFERROR(_xlfn.XLOOKUP($G19,通讯通路门店!$S$4:$S$993933,通讯通路门店!$C$4:$C$993933,0,0),"")</f>
        <v>乐东黎族自治县</v>
      </c>
      <c r="D19" s="99" t="str">
        <f>IFERROR(_xlfn.XLOOKUP($G19,通讯通路门店!$S$4:$S$993933,通讯通路门店!$D$4:$D$993933,0,0),"")</f>
        <v>抱由镇</v>
      </c>
      <c r="G19" s="101" t="str">
        <v>联通华盛通信有限公司海南分公司</v>
      </c>
      <c r="H19" s="102" t="str">
        <f>IFERROR(_xlfn.XLOOKUP($G19,通讯通路门店!$S$4:$S$993933,通讯通路门店!$R$4:$R$993933,0,0),"")</f>
        <v>100015014301</v>
      </c>
      <c r="U19" s="99">
        <f>COUNTIF(通讯通路门店!$S:$S,$G19)</f>
        <v>3</v>
      </c>
      <c r="V19" s="99">
        <f>COUNTIFS(通讯通路门店!$S:$S,$G19,通讯通路门店!$J:$J,"综合卖场")</f>
        <v>0</v>
      </c>
      <c r="W19" s="99">
        <f>SUMIFS(通讯通路门店!$AJ:$AJ,通讯通路门店!$S:$S,通讯客户沙盘!$G19)</f>
        <v>0</v>
      </c>
      <c r="X19" s="99">
        <f t="shared" si="0"/>
        <v>0</v>
      </c>
      <c r="Y19" s="99">
        <f>COUNTIFS(通讯通路门店!$S:$S,$G19,通讯通路门店!$J:$J,"荣耀体验店")+COUNTIFS(通讯通路门店!$S:$S,$G19,通讯通路门店!$J:$J,"荣耀授权专卖店")</f>
        <v>0</v>
      </c>
      <c r="Z19" s="99">
        <f>COUNTIFS(通讯通路门店!$S:$S,$G19,通讯通路门店!$J:$J,"VIVO体验店")</f>
        <v>0</v>
      </c>
      <c r="AA19" s="99">
        <f>COUNTIFS(通讯通路门店!$S:$S,$G19,通讯通路门店!$J:$J,"OPPO体验店")</f>
        <v>0</v>
      </c>
      <c r="AB19" s="99">
        <f>COUNTIFS(通讯通路门店!$S:$S,$G19,通讯通路门店!$J:$J,"华为授权体验店")+COUNTIFS(通讯通路门店!$S:$S,$G19,通讯通路门店!$J:$J,"华为堡垒店")</f>
        <v>0</v>
      </c>
      <c r="AC19" s="99">
        <f>COUNTIFS(通讯通路门店!$S:$S,$G19,通讯通路门店!$J:$J,"小米体验店")</f>
        <v>0</v>
      </c>
      <c r="AD19" s="99">
        <f>COUNTIFS(通讯通路门店!$S:$S,$G19,通讯通路门店!$J:$J,"苹果体验店")</f>
        <v>0</v>
      </c>
      <c r="AE19" s="99">
        <f>COUNTIFS(通讯通路门店!$S:$S,$G19,通讯通路门店!$J:$J,"其他品牌专卖店")</f>
        <v>0</v>
      </c>
      <c r="AF19" s="99">
        <f>SUMIFS(通讯通路门店!$BI:$BI,通讯通路门店!$S:$S,$G19)</f>
        <v>12</v>
      </c>
      <c r="AG19" s="99">
        <f>SUMIFS(通讯通路门店!$BH:$BH,通讯通路门店!$S:$S,$G19)</f>
        <v>9</v>
      </c>
      <c r="AH19" s="99">
        <f t="shared" si="1"/>
        <v>0</v>
      </c>
      <c r="AI19" s="99">
        <f>SUMIFS(通讯通路门店!$BB:$BB,通讯通路门店!$S:$S,$G19)</f>
        <v>0</v>
      </c>
      <c r="AJ19" s="99">
        <f>SUMIFS(通讯通路门店!$BE:$BE,通讯通路门店!$S:$S,$G19)</f>
        <v>0</v>
      </c>
      <c r="AK19" s="99">
        <f>SUMIFS(通讯通路门店!$BG:$BG,通讯通路门店!$S:$S,$G19)</f>
        <v>0</v>
      </c>
      <c r="AL19" s="99">
        <f>SUMIFS(通讯通路门店!$BC:$BC,通讯通路门店!$S:$S,$G19)</f>
        <v>0</v>
      </c>
      <c r="AM19" s="99">
        <f>SUMIFS(通讯通路门店!$BD:$BD,通讯通路门店!$S:$S,$G19)</f>
        <v>0</v>
      </c>
      <c r="AN19" s="99">
        <f>SUMIFS(通讯通路门店!$BF:$BF,通讯通路门店!$S:$S,$G19)</f>
        <v>0</v>
      </c>
      <c r="AO19" s="99">
        <f t="shared" si="2"/>
        <v>0</v>
      </c>
      <c r="AP19" s="99">
        <f>SUMIFS(通讯通路门店!$K:$K,通讯通路门店!$S:$S,$G19)</f>
        <v>0</v>
      </c>
      <c r="AR19" s="99">
        <f>SUMIFS(通讯通路门店!$T:$T,通讯通路门店!$S:$S,$G19)</f>
        <v>40</v>
      </c>
      <c r="AS19" s="99">
        <f>SUMIFS(通讯通路门店!$U:$U,通讯通路门店!$S:$S,$G19)</f>
        <v>29</v>
      </c>
      <c r="AT19" s="99">
        <f>SUMIFS(通讯通路门店!$V:$V,通讯通路门店!$S:$S,$G19)</f>
        <v>15</v>
      </c>
      <c r="AU19" s="99">
        <f>SUMIFS(通讯通路门店!$W:$W,通讯通路门店!$S:$S,$G19)</f>
        <v>45</v>
      </c>
      <c r="AV19" s="99">
        <f>SUMIFS(通讯通路门店!$Z:$Z,通讯通路门店!$S:$S,$G19)</f>
        <v>28</v>
      </c>
      <c r="AW19" s="99">
        <f>SUMIFS(通讯通路门店!$AB:$AB,通讯通路门店!$S:$S,$G19)</f>
        <v>30</v>
      </c>
      <c r="AX19" s="99">
        <f>SUMIFS(通讯通路门店!$X:$X,通讯通路门店!$S:$S,$G19)</f>
        <v>36</v>
      </c>
      <c r="AY19" s="99">
        <f>SUMIFS(通讯通路门店!$Y:$Y,通讯通路门店!$S:$S,$G19)</f>
        <v>13</v>
      </c>
      <c r="AZ19" s="99">
        <f>SUMIFS(通讯通路门店!$AA:$AA,通讯通路门店!$S:$S,$G19)</f>
        <v>18</v>
      </c>
      <c r="BA19" s="99">
        <f t="shared" si="3"/>
        <v>0</v>
      </c>
      <c r="BB19" s="99">
        <f t="shared" si="4"/>
        <v>0</v>
      </c>
      <c r="BC19" s="99">
        <f>SUMIFS(通讯通路门店!$W:$W,通讯通路门店!$S:$S,$G19,通讯通路门店!$J:$J,"荣耀体验店")+SUMIFS(通讯通路门店!$W:$W,通讯通路门店!$S:$S,$G19,通讯通路门店!$J:$J,"荣耀授权专卖店")</f>
        <v>0</v>
      </c>
      <c r="BD19" s="99">
        <f>SUMIFS(通讯通路门店!$Z:$Z,通讯通路门店!$S:$S,$G19,通讯通路门店!$J:$J,"VIVO体验店")</f>
        <v>0</v>
      </c>
      <c r="BE19" s="99">
        <f>SUMIFS(通讯通路门店!$AB:$AB,通讯通路门店!$S:$S,$G19,通讯通路门店!$J:$J,"OPPO体验店")</f>
        <v>0</v>
      </c>
      <c r="BF19" s="99">
        <f>SUMIFS(通讯通路门店!$X:$X,通讯通路门店!$S:$S,$G19,通讯通路门店!$J:$J,"华为授权体验店")+SUMIFS(通讯通路门店!$AA:$AA,通讯通路门店!$S:$S,$G19,通讯通路门店!$J:$J,"华为堡垒店")</f>
        <v>0</v>
      </c>
      <c r="BG19" s="99">
        <f>SUMIFS(通讯通路门店!$Y:$Y,通讯通路门店!$S:$S,$G19,通讯通路门店!$J:$J,"小米体验店")</f>
        <v>0</v>
      </c>
      <c r="BH19" s="99">
        <f>SUMIFS(通讯通路门店!$AA:$AA,通讯通路门店!$S:$S,$G19,通讯通路门店!$J:$J,"苹果体验店")</f>
        <v>0</v>
      </c>
      <c r="BI19" s="99">
        <f>SUMIFS(通讯通路门店!$K:$K,通讯通路门店!$S:$S,$G19,通讯通路门店!$J:$J,"其他品牌专卖店")</f>
        <v>0</v>
      </c>
      <c r="BJ19" s="99">
        <f>SUMIFS(通讯通路门店!$AC:$AC,通讯通路门店!$S:$S,$G19)</f>
        <v>0</v>
      </c>
      <c r="BK19" s="99">
        <f>SUMIFS(通讯通路门店!$AD:$AD,通讯通路门店!$S:$S,$G19)</f>
        <v>0</v>
      </c>
      <c r="BL19" s="99">
        <f>SUMIFS(通讯通路门店!$AE:$AE,通讯通路门店!$S:$S,$G19)</f>
        <v>0</v>
      </c>
      <c r="BM19" s="99">
        <f>SUMIFS(通讯通路门店!$AF:$AF,通讯通路门店!$S:$S,$G19)</f>
        <v>3</v>
      </c>
      <c r="BN19" s="99">
        <f>SUMIFS(通讯通路门店!$AG:$AG,通讯通路门店!$S:$S,$G19)</f>
        <v>0</v>
      </c>
      <c r="BO19" s="99">
        <f>SUMIFS(通讯通路门店!$AH:$AH,通讯通路门店!$S:$S,$G19)</f>
        <v>3</v>
      </c>
      <c r="BP19" s="99">
        <f>SUMIFS(通讯通路门店!$AI:$AI,通讯通路门店!$S:$S,$G19)</f>
        <v>5</v>
      </c>
    </row>
    <row r="20" s="83" customFormat="1" ht="13.9" customHeight="1" spans="1:68">
      <c r="A20" s="99" t="str">
        <f>IFERROR(_xlfn.XLOOKUP($G20,通讯通路门店!$S$4:$S$993933,通讯通路门店!$A$4:$A$993933,0,0),"")</f>
        <v>海南省</v>
      </c>
      <c r="B20" s="99" t="str">
        <f>IFERROR(_xlfn.XLOOKUP($G20,通讯通路门店!$S$4:$S$993933,通讯通路门店!$B$4:$B$993933,0,0),"")</f>
        <v>乐东黎族自治县</v>
      </c>
      <c r="C20" s="99" t="str">
        <f>IFERROR(_xlfn.XLOOKUP($G20,通讯通路门店!$S$4:$S$993933,通讯通路门店!$C$4:$C$993933,0,0),"")</f>
        <v>乐东黎族自治县</v>
      </c>
      <c r="D20" s="99" t="str">
        <f>IFERROR(_xlfn.XLOOKUP($G20,通讯通路门店!$S$4:$S$993933,通讯通路门店!$D$4:$D$993933,0,0),"")</f>
        <v>抱由镇</v>
      </c>
      <c r="G20" s="101" t="str">
        <v>乐东抱由富通手机大卖场</v>
      </c>
      <c r="H20" s="102" t="str">
        <f>IFERROR(_xlfn.XLOOKUP($G20,通讯通路门店!$S$4:$S$993933,通讯通路门店!$R$4:$R$993933,0,0),"")</f>
        <v>200027032101</v>
      </c>
      <c r="U20" s="99">
        <f>COUNTIF(通讯通路门店!$S:$S,$G20)</f>
        <v>3</v>
      </c>
      <c r="V20" s="99">
        <f>COUNTIFS(通讯通路门店!$S:$S,$G20,通讯通路门店!$J:$J,"综合卖场")</f>
        <v>0</v>
      </c>
      <c r="W20" s="99">
        <f>SUMIFS(通讯通路门店!$AJ:$AJ,通讯通路门店!$S:$S,通讯客户沙盘!$G20)</f>
        <v>3</v>
      </c>
      <c r="X20" s="99">
        <f t="shared" si="0"/>
        <v>0</v>
      </c>
      <c r="Y20" s="99">
        <f>COUNTIFS(通讯通路门店!$S:$S,$G20,通讯通路门店!$J:$J,"荣耀体验店")+COUNTIFS(通讯通路门店!$S:$S,$G20,通讯通路门店!$J:$J,"荣耀授权专卖店")</f>
        <v>0</v>
      </c>
      <c r="Z20" s="99">
        <f>COUNTIFS(通讯通路门店!$S:$S,$G20,通讯通路门店!$J:$J,"VIVO体验店")</f>
        <v>0</v>
      </c>
      <c r="AA20" s="99">
        <f>COUNTIFS(通讯通路门店!$S:$S,$G20,通讯通路门店!$J:$J,"OPPO体验店")</f>
        <v>0</v>
      </c>
      <c r="AB20" s="99">
        <f>COUNTIFS(通讯通路门店!$S:$S,$G20,通讯通路门店!$J:$J,"华为授权体验店")+COUNTIFS(通讯通路门店!$S:$S,$G20,通讯通路门店!$J:$J,"华为堡垒店")</f>
        <v>0</v>
      </c>
      <c r="AC20" s="99">
        <f>COUNTIFS(通讯通路门店!$S:$S,$G20,通讯通路门店!$J:$J,"小米体验店")</f>
        <v>0</v>
      </c>
      <c r="AD20" s="99">
        <f>COUNTIFS(通讯通路门店!$S:$S,$G20,通讯通路门店!$J:$J,"苹果体验店")</f>
        <v>0</v>
      </c>
      <c r="AE20" s="99">
        <f>COUNTIFS(通讯通路门店!$S:$S,$G20,通讯通路门店!$J:$J,"其他品牌专卖店")</f>
        <v>0</v>
      </c>
      <c r="AF20" s="99">
        <f>SUMIFS(通讯通路门店!$BI:$BI,通讯通路门店!$S:$S,$G20)</f>
        <v>13</v>
      </c>
      <c r="AG20" s="99">
        <f>SUMIFS(通讯通路门店!$BH:$BH,通讯通路门店!$S:$S,$G20)</f>
        <v>11</v>
      </c>
      <c r="AH20" s="99">
        <f t="shared" si="1"/>
        <v>0</v>
      </c>
      <c r="AI20" s="99">
        <f>SUMIFS(通讯通路门店!$BB:$BB,通讯通路门店!$S:$S,$G20)</f>
        <v>0</v>
      </c>
      <c r="AJ20" s="99">
        <f>SUMIFS(通讯通路门店!$BE:$BE,通讯通路门店!$S:$S,$G20)</f>
        <v>0</v>
      </c>
      <c r="AK20" s="99">
        <f>SUMIFS(通讯通路门店!$BG:$BG,通讯通路门店!$S:$S,$G20)</f>
        <v>0</v>
      </c>
      <c r="AL20" s="99">
        <f>SUMIFS(通讯通路门店!$BC:$BC,通讯通路门店!$S:$S,$G20)</f>
        <v>0</v>
      </c>
      <c r="AM20" s="99">
        <f>SUMIFS(通讯通路门店!$BD:$BD,通讯通路门店!$S:$S,$G20)</f>
        <v>0</v>
      </c>
      <c r="AN20" s="99">
        <f>SUMIFS(通讯通路门店!$BF:$BF,通讯通路门店!$S:$S,$G20)</f>
        <v>0</v>
      </c>
      <c r="AO20" s="99">
        <f t="shared" si="2"/>
        <v>0</v>
      </c>
      <c r="AP20" s="99">
        <f>SUMIFS(通讯通路门店!$K:$K,通讯通路门店!$S:$S,$G20)</f>
        <v>0</v>
      </c>
      <c r="AR20" s="99">
        <f>SUMIFS(通讯通路门店!$T:$T,通讯通路门店!$S:$S,$G20)</f>
        <v>41</v>
      </c>
      <c r="AS20" s="99">
        <f>SUMIFS(通讯通路门店!$U:$U,通讯通路门店!$S:$S,$G20)</f>
        <v>35</v>
      </c>
      <c r="AT20" s="99">
        <f>SUMIFS(通讯通路门店!$V:$V,通讯通路门店!$S:$S,$G20)</f>
        <v>16</v>
      </c>
      <c r="AU20" s="99">
        <f>SUMIFS(通讯通路门店!$W:$W,通讯通路门店!$S:$S,$G20)</f>
        <v>58</v>
      </c>
      <c r="AV20" s="99">
        <f>SUMIFS(通讯通路门店!$Z:$Z,通讯通路门店!$S:$S,$G20)</f>
        <v>37</v>
      </c>
      <c r="AW20" s="99">
        <f>SUMIFS(通讯通路门店!$AB:$AB,通讯通路门店!$S:$S,$G20)</f>
        <v>31</v>
      </c>
      <c r="AX20" s="99">
        <f>SUMIFS(通讯通路门店!$X:$X,通讯通路门店!$S:$S,$G20)</f>
        <v>17</v>
      </c>
      <c r="AY20" s="99">
        <f>SUMIFS(通讯通路门店!$Y:$Y,通讯通路门店!$S:$S,$G20)</f>
        <v>4</v>
      </c>
      <c r="AZ20" s="99">
        <f>SUMIFS(通讯通路门店!$AA:$AA,通讯通路门店!$S:$S,$G20)</f>
        <v>10</v>
      </c>
      <c r="BA20" s="99">
        <f t="shared" si="3"/>
        <v>0</v>
      </c>
      <c r="BB20" s="99">
        <f t="shared" si="4"/>
        <v>0</v>
      </c>
      <c r="BC20" s="99">
        <f>SUMIFS(通讯通路门店!$W:$W,通讯通路门店!$S:$S,$G20,通讯通路门店!$J:$J,"荣耀体验店")+SUMIFS(通讯通路门店!$W:$W,通讯通路门店!$S:$S,$G20,通讯通路门店!$J:$J,"荣耀授权专卖店")</f>
        <v>0</v>
      </c>
      <c r="BD20" s="99">
        <f>SUMIFS(通讯通路门店!$Z:$Z,通讯通路门店!$S:$S,$G20,通讯通路门店!$J:$J,"VIVO体验店")</f>
        <v>0</v>
      </c>
      <c r="BE20" s="99">
        <f>SUMIFS(通讯通路门店!$AB:$AB,通讯通路门店!$S:$S,$G20,通讯通路门店!$J:$J,"OPPO体验店")</f>
        <v>0</v>
      </c>
      <c r="BF20" s="99">
        <f>SUMIFS(通讯通路门店!$X:$X,通讯通路门店!$S:$S,$G20,通讯通路门店!$J:$J,"华为授权体验店")+SUMIFS(通讯通路门店!$AA:$AA,通讯通路门店!$S:$S,$G20,通讯通路门店!$J:$J,"华为堡垒店")</f>
        <v>0</v>
      </c>
      <c r="BG20" s="99">
        <f>SUMIFS(通讯通路门店!$Y:$Y,通讯通路门店!$S:$S,$G20,通讯通路门店!$J:$J,"小米体验店")</f>
        <v>0</v>
      </c>
      <c r="BH20" s="99">
        <f>SUMIFS(通讯通路门店!$AA:$AA,通讯通路门店!$S:$S,$G20,通讯通路门店!$J:$J,"苹果体验店")</f>
        <v>0</v>
      </c>
      <c r="BI20" s="99">
        <f>SUMIFS(通讯通路门店!$K:$K,通讯通路门店!$S:$S,$G20,通讯通路门店!$J:$J,"其他品牌专卖店")</f>
        <v>0</v>
      </c>
      <c r="BJ20" s="99">
        <f>SUMIFS(通讯通路门店!$AC:$AC,通讯通路门店!$S:$S,$G20)</f>
        <v>3</v>
      </c>
      <c r="BK20" s="99">
        <f>SUMIFS(通讯通路门店!$AD:$AD,通讯通路门店!$S:$S,$G20)</f>
        <v>0</v>
      </c>
      <c r="BL20" s="99">
        <f>SUMIFS(通讯通路门店!$AE:$AE,通讯通路门店!$S:$S,$G20)</f>
        <v>13</v>
      </c>
      <c r="BM20" s="99">
        <f>SUMIFS(通讯通路门店!$AF:$AF,通讯通路门店!$S:$S,$G20)</f>
        <v>0</v>
      </c>
      <c r="BN20" s="99">
        <f>SUMIFS(通讯通路门店!$AG:$AG,通讯通路门店!$S:$S,$G20)</f>
        <v>3</v>
      </c>
      <c r="BO20" s="99">
        <f>SUMIFS(通讯通路门店!$AH:$AH,通讯通路门店!$S:$S,$G20)</f>
        <v>13</v>
      </c>
      <c r="BP20" s="99">
        <f>SUMIFS(通讯通路门店!$AI:$AI,通讯通路门店!$S:$S,$G20)</f>
        <v>10</v>
      </c>
    </row>
    <row r="21" s="83" customFormat="1" ht="13.9" customHeight="1" spans="1:68">
      <c r="A21" s="99" t="str">
        <f>IFERROR(_xlfn.XLOOKUP($G21,通讯通路门店!$S$4:$S$993933,通讯通路门店!$A$4:$A$993933,0,0),"")</f>
        <v>海南省</v>
      </c>
      <c r="B21" s="99" t="str">
        <f>IFERROR(_xlfn.XLOOKUP($G21,通讯通路门店!$S$4:$S$993933,通讯通路门店!$B$4:$B$993933,0,0),"")</f>
        <v>乐东黎族自治县</v>
      </c>
      <c r="C21" s="99" t="str">
        <f>IFERROR(_xlfn.XLOOKUP($G21,通讯通路门店!$S$4:$S$993933,通讯通路门店!$C$4:$C$993933,0,0),"")</f>
        <v>乐东黎族自治县</v>
      </c>
      <c r="D21" s="99" t="str">
        <f>IFERROR(_xlfn.XLOOKUP($G21,通讯通路门店!$S$4:$S$993933,通讯通路门店!$D$4:$D$993933,0,0),"")</f>
        <v>利国镇</v>
      </c>
      <c r="G21" s="101" t="str">
        <v>乐东利国领航者手机通信专营店</v>
      </c>
      <c r="H21" s="102" t="str">
        <f>IFERROR(_xlfn.XLOOKUP($G21,通讯通路门店!$S$4:$S$993933,通讯通路门店!$R$4:$R$993933,0,0),"")</f>
        <v>100048660401</v>
      </c>
      <c r="U21" s="99">
        <f>COUNTIF(通讯通路门店!$S:$S,$G21)</f>
        <v>1</v>
      </c>
      <c r="V21" s="99">
        <f>COUNTIFS(通讯通路门店!$S:$S,$G21,通讯通路门店!$J:$J,"综合卖场")</f>
        <v>0</v>
      </c>
      <c r="W21" s="99">
        <f>SUMIFS(通讯通路门店!$AJ:$AJ,通讯通路门店!$S:$S,通讯客户沙盘!$G21)</f>
        <v>0</v>
      </c>
      <c r="X21" s="99">
        <f t="shared" si="0"/>
        <v>0</v>
      </c>
      <c r="Y21" s="99">
        <f>COUNTIFS(通讯通路门店!$S:$S,$G21,通讯通路门店!$J:$J,"荣耀体验店")+COUNTIFS(通讯通路门店!$S:$S,$G21,通讯通路门店!$J:$J,"荣耀授权专卖店")</f>
        <v>0</v>
      </c>
      <c r="Z21" s="99">
        <f>COUNTIFS(通讯通路门店!$S:$S,$G21,通讯通路门店!$J:$J,"VIVO体验店")</f>
        <v>0</v>
      </c>
      <c r="AA21" s="99">
        <f>COUNTIFS(通讯通路门店!$S:$S,$G21,通讯通路门店!$J:$J,"OPPO体验店")</f>
        <v>0</v>
      </c>
      <c r="AB21" s="99">
        <f>COUNTIFS(通讯通路门店!$S:$S,$G21,通讯通路门店!$J:$J,"华为授权体验店")+COUNTIFS(通讯通路门店!$S:$S,$G21,通讯通路门店!$J:$J,"华为堡垒店")</f>
        <v>0</v>
      </c>
      <c r="AC21" s="99">
        <f>COUNTIFS(通讯通路门店!$S:$S,$G21,通讯通路门店!$J:$J,"小米体验店")</f>
        <v>0</v>
      </c>
      <c r="AD21" s="99">
        <f>COUNTIFS(通讯通路门店!$S:$S,$G21,通讯通路门店!$J:$J,"苹果体验店")</f>
        <v>0</v>
      </c>
      <c r="AE21" s="99">
        <f>COUNTIFS(通讯通路门店!$S:$S,$G21,通讯通路门店!$J:$J,"其他品牌专卖店")</f>
        <v>0</v>
      </c>
      <c r="AF21" s="99">
        <f>SUMIFS(通讯通路门店!$BI:$BI,通讯通路门店!$S:$S,$G21)</f>
        <v>2</v>
      </c>
      <c r="AG21" s="99">
        <f>SUMIFS(通讯通路门店!$BH:$BH,通讯通路门店!$S:$S,$G21)</f>
        <v>2</v>
      </c>
      <c r="AH21" s="99">
        <f t="shared" si="1"/>
        <v>0</v>
      </c>
      <c r="AI21" s="99">
        <f>SUMIFS(通讯通路门店!$BB:$BB,通讯通路门店!$S:$S,$G21)</f>
        <v>0</v>
      </c>
      <c r="AJ21" s="99">
        <f>SUMIFS(通讯通路门店!$BE:$BE,通讯通路门店!$S:$S,$G21)</f>
        <v>0</v>
      </c>
      <c r="AK21" s="99">
        <f>SUMIFS(通讯通路门店!$BG:$BG,通讯通路门店!$S:$S,$G21)</f>
        <v>0</v>
      </c>
      <c r="AL21" s="99">
        <f>SUMIFS(通讯通路门店!$BC:$BC,通讯通路门店!$S:$S,$G21)</f>
        <v>0</v>
      </c>
      <c r="AM21" s="99">
        <f>SUMIFS(通讯通路门店!$BD:$BD,通讯通路门店!$S:$S,$G21)</f>
        <v>0</v>
      </c>
      <c r="AN21" s="99">
        <f>SUMIFS(通讯通路门店!$BF:$BF,通讯通路门店!$S:$S,$G21)</f>
        <v>0</v>
      </c>
      <c r="AO21" s="99">
        <f t="shared" si="2"/>
        <v>0</v>
      </c>
      <c r="AP21" s="99">
        <f>SUMIFS(通讯通路门店!$K:$K,通讯通路门店!$S:$S,$G21)</f>
        <v>0</v>
      </c>
      <c r="AR21" s="99">
        <f>SUMIFS(通讯通路门店!$T:$T,通讯通路门店!$S:$S,$G21)</f>
        <v>7</v>
      </c>
      <c r="AS21" s="99">
        <f>SUMIFS(通讯通路门店!$U:$U,通讯通路门店!$S:$S,$G21)</f>
        <v>2</v>
      </c>
      <c r="AT21" s="99">
        <f>SUMIFS(通讯通路门店!$V:$V,通讯通路门店!$S:$S,$G21)</f>
        <v>1</v>
      </c>
      <c r="AU21" s="99">
        <f>SUMIFS(通讯通路门店!$W:$W,通讯通路门店!$S:$S,$G21)</f>
        <v>4</v>
      </c>
      <c r="AV21" s="99">
        <f>SUMIFS(通讯通路门店!$Z:$Z,通讯通路门店!$S:$S,$G21)</f>
        <v>7</v>
      </c>
      <c r="AW21" s="99">
        <f>SUMIFS(通讯通路门店!$AB:$AB,通讯通路门店!$S:$S,$G21)</f>
        <v>4</v>
      </c>
      <c r="AX21" s="99">
        <f>SUMIFS(通讯通路门店!$X:$X,通讯通路门店!$S:$S,$G21)</f>
        <v>5</v>
      </c>
      <c r="AY21" s="99">
        <f>SUMIFS(通讯通路门店!$Y:$Y,通讯通路门店!$S:$S,$G21)</f>
        <v>2</v>
      </c>
      <c r="AZ21" s="99">
        <f>SUMIFS(通讯通路门店!$AA:$AA,通讯通路门店!$S:$S,$G21)</f>
        <v>2</v>
      </c>
      <c r="BA21" s="99">
        <f t="shared" si="3"/>
        <v>0</v>
      </c>
      <c r="BB21" s="99">
        <f t="shared" si="4"/>
        <v>0</v>
      </c>
      <c r="BC21" s="99">
        <f>SUMIFS(通讯通路门店!$W:$W,通讯通路门店!$S:$S,$G21,通讯通路门店!$J:$J,"荣耀体验店")+SUMIFS(通讯通路门店!$W:$W,通讯通路门店!$S:$S,$G21,通讯通路门店!$J:$J,"荣耀授权专卖店")</f>
        <v>0</v>
      </c>
      <c r="BD21" s="99">
        <f>SUMIFS(通讯通路门店!$Z:$Z,通讯通路门店!$S:$S,$G21,通讯通路门店!$J:$J,"VIVO体验店")</f>
        <v>0</v>
      </c>
      <c r="BE21" s="99">
        <f>SUMIFS(通讯通路门店!$AB:$AB,通讯通路门店!$S:$S,$G21,通讯通路门店!$J:$J,"OPPO体验店")</f>
        <v>0</v>
      </c>
      <c r="BF21" s="99">
        <f>SUMIFS(通讯通路门店!$X:$X,通讯通路门店!$S:$S,$G21,通讯通路门店!$J:$J,"华为授权体验店")+SUMIFS(通讯通路门店!$AA:$AA,通讯通路门店!$S:$S,$G21,通讯通路门店!$J:$J,"华为堡垒店")</f>
        <v>0</v>
      </c>
      <c r="BG21" s="99">
        <f>SUMIFS(通讯通路门店!$Y:$Y,通讯通路门店!$S:$S,$G21,通讯通路门店!$J:$J,"小米体验店")</f>
        <v>0</v>
      </c>
      <c r="BH21" s="99">
        <f>SUMIFS(通讯通路门店!$AA:$AA,通讯通路门店!$S:$S,$G21,通讯通路门店!$J:$J,"苹果体验店")</f>
        <v>0</v>
      </c>
      <c r="BI21" s="99">
        <f>SUMIFS(通讯通路门店!$K:$K,通讯通路门店!$S:$S,$G21,通讯通路门店!$J:$J,"其他品牌专卖店")</f>
        <v>0</v>
      </c>
      <c r="BJ21" s="99">
        <f>SUMIFS(通讯通路门店!$AC:$AC,通讯通路门店!$S:$S,$G21)</f>
        <v>0</v>
      </c>
      <c r="BK21" s="99">
        <f>SUMIFS(通讯通路门店!$AD:$AD,通讯通路门店!$S:$S,$G21)</f>
        <v>0</v>
      </c>
      <c r="BL21" s="99">
        <f>SUMIFS(通讯通路门店!$AE:$AE,通讯通路门店!$S:$S,$G21)</f>
        <v>0</v>
      </c>
      <c r="BM21" s="99">
        <f>SUMIFS(通讯通路门店!$AF:$AF,通讯通路门店!$S:$S,$G21)</f>
        <v>0</v>
      </c>
      <c r="BN21" s="99">
        <f>SUMIFS(通讯通路门店!$AG:$AG,通讯通路门店!$S:$S,$G21)</f>
        <v>0</v>
      </c>
      <c r="BO21" s="99">
        <f>SUMIFS(通讯通路门店!$AH:$AH,通讯通路门店!$S:$S,$G21)</f>
        <v>0</v>
      </c>
      <c r="BP21" s="99">
        <f>SUMIFS(通讯通路门店!$AI:$AI,通讯通路门店!$S:$S,$G21)</f>
        <v>0</v>
      </c>
    </row>
    <row r="22" s="83" customFormat="1" ht="13.9" customHeight="1" spans="1:68">
      <c r="A22" s="99" t="str">
        <f>IFERROR(_xlfn.XLOOKUP($G22,通讯通路门店!$S$4:$S$993933,通讯通路门店!$A$4:$A$993933,0,0),"")</f>
        <v>海南省</v>
      </c>
      <c r="B22" s="99" t="str">
        <f>IFERROR(_xlfn.XLOOKUP($G22,通讯通路门店!$S$4:$S$993933,通讯通路门店!$B$4:$B$993933,0,0),"")</f>
        <v>乐东黎族自治县</v>
      </c>
      <c r="C22" s="99" t="str">
        <f>IFERROR(_xlfn.XLOOKUP($G22,通讯通路门店!$S$4:$S$993933,通讯通路门店!$C$4:$C$993933,0,0),"")</f>
        <v>乐东黎族自治县</v>
      </c>
      <c r="D22" s="99" t="str">
        <f>IFERROR(_xlfn.XLOOKUP($G22,通讯通路门店!$S$4:$S$993933,通讯通路门店!$D$4:$D$993933,0,0),"")</f>
        <v>抱由镇</v>
      </c>
      <c r="G22" s="101" t="str">
        <v>乐东抱由乐为手机店</v>
      </c>
      <c r="H22" s="102" t="str">
        <f>IFERROR(_xlfn.XLOOKUP($G22,通讯通路门店!$S$4:$S$993933,通讯通路门店!$R$4:$R$993933,0,0),"")</f>
        <v>100040835801</v>
      </c>
      <c r="U22" s="99">
        <f>COUNTIF(通讯通路门店!$S:$S,$G22)</f>
        <v>2</v>
      </c>
      <c r="V22" s="99">
        <f>COUNTIFS(通讯通路门店!$S:$S,$G22,通讯通路门店!$J:$J,"综合卖场")</f>
        <v>0</v>
      </c>
      <c r="W22" s="99">
        <f>SUMIFS(通讯通路门店!$AJ:$AJ,通讯通路门店!$S:$S,通讯客户沙盘!$G22)</f>
        <v>0</v>
      </c>
      <c r="X22" s="99">
        <f t="shared" si="0"/>
        <v>0</v>
      </c>
      <c r="Y22" s="99">
        <f>COUNTIFS(通讯通路门店!$S:$S,$G22,通讯通路门店!$J:$J,"荣耀体验店")+COUNTIFS(通讯通路门店!$S:$S,$G22,通讯通路门店!$J:$J,"荣耀授权专卖店")</f>
        <v>0</v>
      </c>
      <c r="Z22" s="99">
        <f>COUNTIFS(通讯通路门店!$S:$S,$G22,通讯通路门店!$J:$J,"VIVO体验店")</f>
        <v>0</v>
      </c>
      <c r="AA22" s="99">
        <f>COUNTIFS(通讯通路门店!$S:$S,$G22,通讯通路门店!$J:$J,"OPPO体验店")</f>
        <v>0</v>
      </c>
      <c r="AB22" s="99">
        <f>COUNTIFS(通讯通路门店!$S:$S,$G22,通讯通路门店!$J:$J,"华为授权体验店")+COUNTIFS(通讯通路门店!$S:$S,$G22,通讯通路门店!$J:$J,"华为堡垒店")</f>
        <v>0</v>
      </c>
      <c r="AC22" s="99">
        <f>COUNTIFS(通讯通路门店!$S:$S,$G22,通讯通路门店!$J:$J,"小米体验店")</f>
        <v>0</v>
      </c>
      <c r="AD22" s="99">
        <f>COUNTIFS(通讯通路门店!$S:$S,$G22,通讯通路门店!$J:$J,"苹果体验店")</f>
        <v>0</v>
      </c>
      <c r="AE22" s="99">
        <f>COUNTIFS(通讯通路门店!$S:$S,$G22,通讯通路门店!$J:$J,"其他品牌专卖店")</f>
        <v>0</v>
      </c>
      <c r="AF22" s="99">
        <f>SUMIFS(通讯通路门店!$BI:$BI,通讯通路门店!$S:$S,$G22)</f>
        <v>11</v>
      </c>
      <c r="AG22" s="99">
        <f>SUMIFS(通讯通路门店!$BH:$BH,通讯通路门店!$S:$S,$G22)</f>
        <v>9</v>
      </c>
      <c r="AH22" s="99">
        <f t="shared" si="1"/>
        <v>1</v>
      </c>
      <c r="AI22" s="99">
        <f>SUMIFS(通讯通路门店!$BB:$BB,通讯通路门店!$S:$S,$G22)</f>
        <v>0</v>
      </c>
      <c r="AJ22" s="99">
        <f>SUMIFS(通讯通路门店!$BE:$BE,通讯通路门店!$S:$S,$G22)</f>
        <v>0</v>
      </c>
      <c r="AK22" s="99">
        <f>SUMIFS(通讯通路门店!$BG:$BG,通讯通路门店!$S:$S,$G22)</f>
        <v>0</v>
      </c>
      <c r="AL22" s="99">
        <f>SUMIFS(通讯通路门店!$BC:$BC,通讯通路门店!$S:$S,$G22)</f>
        <v>1</v>
      </c>
      <c r="AM22" s="99">
        <f>SUMIFS(通讯通路门店!$BD:$BD,通讯通路门店!$S:$S,$G22)</f>
        <v>0</v>
      </c>
      <c r="AN22" s="99">
        <f>SUMIFS(通讯通路门店!$BF:$BF,通讯通路门店!$S:$S,$G22)</f>
        <v>0</v>
      </c>
      <c r="AO22" s="99">
        <f t="shared" si="2"/>
        <v>0</v>
      </c>
      <c r="AP22" s="99">
        <f>SUMIFS(通讯通路门店!$K:$K,通讯通路门店!$S:$S,$G22)</f>
        <v>0</v>
      </c>
      <c r="AR22" s="99">
        <f>SUMIFS(通讯通路门店!$T:$T,通讯通路门店!$S:$S,$G22)</f>
        <v>32</v>
      </c>
      <c r="AS22" s="99">
        <f>SUMIFS(通讯通路门店!$U:$U,通讯通路门店!$S:$S,$G22)</f>
        <v>21</v>
      </c>
      <c r="AT22" s="99">
        <f>SUMIFS(通讯通路门店!$V:$V,通讯通路门店!$S:$S,$G22)</f>
        <v>9</v>
      </c>
      <c r="AU22" s="99">
        <f>SUMIFS(通讯通路门店!$W:$W,通讯通路门店!$S:$S,$G22)</f>
        <v>29</v>
      </c>
      <c r="AV22" s="99">
        <f>SUMIFS(通讯通路门店!$Z:$Z,通讯通路门店!$S:$S,$G22)</f>
        <v>20</v>
      </c>
      <c r="AW22" s="99">
        <f>SUMIFS(通讯通路门店!$AB:$AB,通讯通路门店!$S:$S,$G22)</f>
        <v>21</v>
      </c>
      <c r="AX22" s="99">
        <f>SUMIFS(通讯通路门店!$X:$X,通讯通路门店!$S:$S,$G22)</f>
        <v>46</v>
      </c>
      <c r="AY22" s="99">
        <f>SUMIFS(通讯通路门店!$Y:$Y,通讯通路门店!$S:$S,$G22)</f>
        <v>4</v>
      </c>
      <c r="AZ22" s="99">
        <f>SUMIFS(通讯通路门店!$AA:$AA,通讯通路门店!$S:$S,$G22)</f>
        <v>7</v>
      </c>
      <c r="BA22" s="99">
        <f t="shared" si="3"/>
        <v>0</v>
      </c>
      <c r="BB22" s="99">
        <f t="shared" si="4"/>
        <v>0</v>
      </c>
      <c r="BC22" s="99">
        <f>SUMIFS(通讯通路门店!$W:$W,通讯通路门店!$S:$S,$G22,通讯通路门店!$J:$J,"荣耀体验店")+SUMIFS(通讯通路门店!$W:$W,通讯通路门店!$S:$S,$G22,通讯通路门店!$J:$J,"荣耀授权专卖店")</f>
        <v>0</v>
      </c>
      <c r="BD22" s="99">
        <f>SUMIFS(通讯通路门店!$Z:$Z,通讯通路门店!$S:$S,$G22,通讯通路门店!$J:$J,"VIVO体验店")</f>
        <v>0</v>
      </c>
      <c r="BE22" s="99">
        <f>SUMIFS(通讯通路门店!$AB:$AB,通讯通路门店!$S:$S,$G22,通讯通路门店!$J:$J,"OPPO体验店")</f>
        <v>0</v>
      </c>
      <c r="BF22" s="99">
        <f>SUMIFS(通讯通路门店!$X:$X,通讯通路门店!$S:$S,$G22,通讯通路门店!$J:$J,"华为授权体验店")+SUMIFS(通讯通路门店!$AA:$AA,通讯通路门店!$S:$S,$G22,通讯通路门店!$J:$J,"华为堡垒店")</f>
        <v>0</v>
      </c>
      <c r="BG22" s="99">
        <f>SUMIFS(通讯通路门店!$Y:$Y,通讯通路门店!$S:$S,$G22,通讯通路门店!$J:$J,"小米体验店")</f>
        <v>0</v>
      </c>
      <c r="BH22" s="99">
        <f>SUMIFS(通讯通路门店!$AA:$AA,通讯通路门店!$S:$S,$G22,通讯通路门店!$J:$J,"苹果体验店")</f>
        <v>0</v>
      </c>
      <c r="BI22" s="99">
        <f>SUMIFS(通讯通路门店!$K:$K,通讯通路门店!$S:$S,$G22,通讯通路门店!$J:$J,"其他品牌专卖店")</f>
        <v>0</v>
      </c>
      <c r="BJ22" s="99">
        <f>SUMIFS(通讯通路门店!$AC:$AC,通讯通路门店!$S:$S,$G22)</f>
        <v>0</v>
      </c>
      <c r="BK22" s="99">
        <f>SUMIFS(通讯通路门店!$AD:$AD,通讯通路门店!$S:$S,$G22)</f>
        <v>1</v>
      </c>
      <c r="BL22" s="99">
        <f>SUMIFS(通讯通路门店!$AE:$AE,通讯通路门店!$S:$S,$G22)</f>
        <v>0</v>
      </c>
      <c r="BM22" s="99">
        <f>SUMIFS(通讯通路门店!$AF:$AF,通讯通路门店!$S:$S,$G22)</f>
        <v>6</v>
      </c>
      <c r="BN22" s="99">
        <f>SUMIFS(通讯通路门店!$AG:$AG,通讯通路门店!$S:$S,$G22)</f>
        <v>1</v>
      </c>
      <c r="BO22" s="99">
        <f>SUMIFS(通讯通路门店!$AH:$AH,通讯通路门店!$S:$S,$G22)</f>
        <v>6</v>
      </c>
      <c r="BP22" s="99">
        <f>SUMIFS(通讯通路门店!$AI:$AI,通讯通路门店!$S:$S,$G22)</f>
        <v>5</v>
      </c>
    </row>
    <row r="23" s="83" customFormat="1" ht="13.9" customHeight="1" spans="1:68">
      <c r="A23" s="99" t="str">
        <f>IFERROR(_xlfn.XLOOKUP($G23,通讯通路门店!$S$4:$S$993933,通讯通路门店!$A$4:$A$993933,0,0),"")</f>
        <v>海南省</v>
      </c>
      <c r="B23" s="99" t="str">
        <f>IFERROR(_xlfn.XLOOKUP($G23,通讯通路门店!$S$4:$S$993933,通讯通路门店!$B$4:$B$993933,0,0),"")</f>
        <v>乐东黎族自治县</v>
      </c>
      <c r="C23" s="99" t="str">
        <f>IFERROR(_xlfn.XLOOKUP($G23,通讯通路门店!$S$4:$S$993933,通讯通路门店!$C$4:$C$993933,0,0),"")</f>
        <v>乐东黎族自治县</v>
      </c>
      <c r="D23" s="99" t="str">
        <f>IFERROR(_xlfn.XLOOKUP($G23,通讯通路门店!$S$4:$S$993933,通讯通路门店!$D$4:$D$993933,0,0),"")</f>
        <v>黄流镇</v>
      </c>
      <c r="G23" s="101" t="str">
        <v>乐东黄流宏泰手机卖场</v>
      </c>
      <c r="H23" s="102" t="str">
        <f>IFERROR(_xlfn.XLOOKUP($G23,通讯通路门店!$S$4:$S$993933,通讯通路门店!$R$4:$R$993933,0,0),"")</f>
        <v>100022519401</v>
      </c>
      <c r="U23" s="99">
        <f>COUNTIF(通讯通路门店!$S:$S,$G23)</f>
        <v>1</v>
      </c>
      <c r="V23" s="99">
        <f>COUNTIFS(通讯通路门店!$S:$S,$G23,通讯通路门店!$J:$J,"综合卖场")</f>
        <v>0</v>
      </c>
      <c r="W23" s="99">
        <f>SUMIFS(通讯通路门店!$AJ:$AJ,通讯通路门店!$S:$S,通讯客户沙盘!$G23)</f>
        <v>1</v>
      </c>
      <c r="X23" s="99">
        <f t="shared" si="0"/>
        <v>0</v>
      </c>
      <c r="Y23" s="99">
        <f>COUNTIFS(通讯通路门店!$S:$S,$G23,通讯通路门店!$J:$J,"荣耀体验店")+COUNTIFS(通讯通路门店!$S:$S,$G23,通讯通路门店!$J:$J,"荣耀授权专卖店")</f>
        <v>0</v>
      </c>
      <c r="Z23" s="99">
        <f>COUNTIFS(通讯通路门店!$S:$S,$G23,通讯通路门店!$J:$J,"VIVO体验店")</f>
        <v>0</v>
      </c>
      <c r="AA23" s="99">
        <f>COUNTIFS(通讯通路门店!$S:$S,$G23,通讯通路门店!$J:$J,"OPPO体验店")</f>
        <v>0</v>
      </c>
      <c r="AB23" s="99">
        <f>COUNTIFS(通讯通路门店!$S:$S,$G23,通讯通路门店!$J:$J,"华为授权体验店")+COUNTIFS(通讯通路门店!$S:$S,$G23,通讯通路门店!$J:$J,"华为堡垒店")</f>
        <v>0</v>
      </c>
      <c r="AC23" s="99">
        <f>COUNTIFS(通讯通路门店!$S:$S,$G23,通讯通路门店!$J:$J,"小米体验店")</f>
        <v>0</v>
      </c>
      <c r="AD23" s="99">
        <f>COUNTIFS(通讯通路门店!$S:$S,$G23,通讯通路门店!$J:$J,"苹果体验店")</f>
        <v>0</v>
      </c>
      <c r="AE23" s="99">
        <f>COUNTIFS(通讯通路门店!$S:$S,$G23,通讯通路门店!$J:$J,"其他品牌专卖店")</f>
        <v>0</v>
      </c>
      <c r="AF23" s="99">
        <f>SUMIFS(通讯通路门店!$BI:$BI,通讯通路门店!$S:$S,$G23)</f>
        <v>5</v>
      </c>
      <c r="AG23" s="99">
        <f>SUMIFS(通讯通路门店!$BH:$BH,通讯通路门店!$S:$S,$G23)</f>
        <v>4</v>
      </c>
      <c r="AH23" s="99">
        <f t="shared" si="1"/>
        <v>1</v>
      </c>
      <c r="AI23" s="99">
        <f>SUMIFS(通讯通路门店!$BB:$BB,通讯通路门店!$S:$S,$G23)</f>
        <v>0</v>
      </c>
      <c r="AJ23" s="99">
        <f>SUMIFS(通讯通路门店!$BE:$BE,通讯通路门店!$S:$S,$G23)</f>
        <v>1</v>
      </c>
      <c r="AK23" s="99">
        <f>SUMIFS(通讯通路门店!$BG:$BG,通讯通路门店!$S:$S,$G23)</f>
        <v>0</v>
      </c>
      <c r="AL23" s="99">
        <f>SUMIFS(通讯通路门店!$BC:$BC,通讯通路门店!$S:$S,$G23)</f>
        <v>0</v>
      </c>
      <c r="AM23" s="99">
        <f>SUMIFS(通讯通路门店!$BD:$BD,通讯通路门店!$S:$S,$G23)</f>
        <v>0</v>
      </c>
      <c r="AN23" s="99">
        <f>SUMIFS(通讯通路门店!$BF:$BF,通讯通路门店!$S:$S,$G23)</f>
        <v>0</v>
      </c>
      <c r="AO23" s="99">
        <f t="shared" si="2"/>
        <v>0</v>
      </c>
      <c r="AP23" s="99">
        <f>SUMIFS(通讯通路门店!$K:$K,通讯通路门店!$S:$S,$G23)</f>
        <v>0</v>
      </c>
      <c r="AR23" s="99">
        <f>SUMIFS(通讯通路门店!$T:$T,通讯通路门店!$S:$S,$G23)</f>
        <v>18</v>
      </c>
      <c r="AS23" s="99">
        <f>SUMIFS(通讯通路门店!$U:$U,通讯通路门店!$S:$S,$G23)</f>
        <v>12</v>
      </c>
      <c r="AT23" s="99">
        <f>SUMIFS(通讯通路门店!$V:$V,通讯通路门店!$S:$S,$G23)</f>
        <v>4</v>
      </c>
      <c r="AU23" s="99">
        <f>SUMIFS(通讯通路门店!$W:$W,通讯通路门店!$S:$S,$G23)</f>
        <v>16</v>
      </c>
      <c r="AV23" s="99">
        <f>SUMIFS(通讯通路门店!$Z:$Z,通讯通路门店!$S:$S,$G23)</f>
        <v>13</v>
      </c>
      <c r="AW23" s="99">
        <f>SUMIFS(通讯通路门店!$AB:$AB,通讯通路门店!$S:$S,$G23)</f>
        <v>11</v>
      </c>
      <c r="AX23" s="99">
        <f>SUMIFS(通讯通路门店!$X:$X,通讯通路门店!$S:$S,$G23)</f>
        <v>12</v>
      </c>
      <c r="AY23" s="99">
        <f>SUMIFS(通讯通路门店!$Y:$Y,通讯通路门店!$S:$S,$G23)</f>
        <v>3</v>
      </c>
      <c r="AZ23" s="99">
        <f>SUMIFS(通讯通路门店!$AA:$AA,通讯通路门店!$S:$S,$G23)</f>
        <v>2</v>
      </c>
      <c r="BA23" s="99">
        <f t="shared" si="3"/>
        <v>0</v>
      </c>
      <c r="BB23" s="99">
        <f t="shared" si="4"/>
        <v>0</v>
      </c>
      <c r="BC23" s="99">
        <f>SUMIFS(通讯通路门店!$W:$W,通讯通路门店!$S:$S,$G23,通讯通路门店!$J:$J,"荣耀体验店")+SUMIFS(通讯通路门店!$W:$W,通讯通路门店!$S:$S,$G23,通讯通路门店!$J:$J,"荣耀授权专卖店")</f>
        <v>0</v>
      </c>
      <c r="BD23" s="99">
        <f>SUMIFS(通讯通路门店!$Z:$Z,通讯通路门店!$S:$S,$G23,通讯通路门店!$J:$J,"VIVO体验店")</f>
        <v>0</v>
      </c>
      <c r="BE23" s="99">
        <f>SUMIFS(通讯通路门店!$AB:$AB,通讯通路门店!$S:$S,$G23,通讯通路门店!$J:$J,"OPPO体验店")</f>
        <v>0</v>
      </c>
      <c r="BF23" s="99">
        <f>SUMIFS(通讯通路门店!$X:$X,通讯通路门店!$S:$S,$G23,通讯通路门店!$J:$J,"华为授权体验店")+SUMIFS(通讯通路门店!$AA:$AA,通讯通路门店!$S:$S,$G23,通讯通路门店!$J:$J,"华为堡垒店")</f>
        <v>0</v>
      </c>
      <c r="BG23" s="99">
        <f>SUMIFS(通讯通路门店!$Y:$Y,通讯通路门店!$S:$S,$G23,通讯通路门店!$J:$J,"小米体验店")</f>
        <v>0</v>
      </c>
      <c r="BH23" s="99">
        <f>SUMIFS(通讯通路门店!$AA:$AA,通讯通路门店!$S:$S,$G23,通讯通路门店!$J:$J,"苹果体验店")</f>
        <v>0</v>
      </c>
      <c r="BI23" s="99">
        <f>SUMIFS(通讯通路门店!$K:$K,通讯通路门店!$S:$S,$G23,通讯通路门店!$J:$J,"其他品牌专卖店")</f>
        <v>0</v>
      </c>
      <c r="BJ23" s="99">
        <f>SUMIFS(通讯通路门店!$AC:$AC,通讯通路门店!$S:$S,$G23)</f>
        <v>0</v>
      </c>
      <c r="BK23" s="99">
        <f>SUMIFS(通讯通路门店!$AD:$AD,通讯通路门店!$S:$S,$G23)</f>
        <v>0</v>
      </c>
      <c r="BL23" s="99">
        <f>SUMIFS(通讯通路门店!$AE:$AE,通讯通路门店!$S:$S,$G23)</f>
        <v>0</v>
      </c>
      <c r="BM23" s="99">
        <f>SUMIFS(通讯通路门店!$AF:$AF,通讯通路门店!$S:$S,$G23)</f>
        <v>0</v>
      </c>
      <c r="BN23" s="99">
        <f>SUMIFS(通讯通路门店!$AG:$AG,通讯通路门店!$S:$S,$G23)</f>
        <v>0</v>
      </c>
      <c r="BO23" s="99">
        <f>SUMIFS(通讯通路门店!$AH:$AH,通讯通路门店!$S:$S,$G23)</f>
        <v>0</v>
      </c>
      <c r="BP23" s="99">
        <f>SUMIFS(通讯通路门店!$AI:$AI,通讯通路门店!$S:$S,$G23)</f>
        <v>0</v>
      </c>
    </row>
    <row r="24" s="83" customFormat="1" ht="13.9" customHeight="1" spans="1:68">
      <c r="A24" s="99" t="str">
        <f>IFERROR(_xlfn.XLOOKUP($G24,通讯通路门店!$S$4:$S$993933,通讯通路门店!$A$4:$A$993933,0,0),"")</f>
        <v>海南省</v>
      </c>
      <c r="B24" s="99" t="str">
        <f>IFERROR(_xlfn.XLOOKUP($G24,通讯通路门店!$S$4:$S$993933,通讯通路门店!$B$4:$B$993933,0,0),"")</f>
        <v>乐东黎族自治县</v>
      </c>
      <c r="C24" s="99" t="str">
        <f>IFERROR(_xlfn.XLOOKUP($G24,通讯通路门店!$S$4:$S$993933,通讯通路门店!$C$4:$C$993933,0,0),"")</f>
        <v>乐东黎族自治县</v>
      </c>
      <c r="D24" s="99" t="str">
        <f>IFERROR(_xlfn.XLOOKUP($G24,通讯通路门店!$S$4:$S$993933,通讯通路门店!$D$4:$D$993933,0,0),"")</f>
        <v>佛罗镇</v>
      </c>
      <c r="G24" s="101" t="str">
        <v>乐东佛罗盛宇全网通手机卖场</v>
      </c>
      <c r="H24" s="102" t="str">
        <f>IFERROR(_xlfn.XLOOKUP($G24,通讯通路门店!$S$4:$S$993933,通讯通路门店!$R$4:$R$993933,0,0),"")</f>
        <v>100078278401</v>
      </c>
      <c r="U24" s="99">
        <f>COUNTIF(通讯通路门店!$S:$S,$G24)</f>
        <v>1</v>
      </c>
      <c r="V24" s="99">
        <f>COUNTIFS(通讯通路门店!$S:$S,$G24,通讯通路门店!$J:$J,"综合卖场")</f>
        <v>0</v>
      </c>
      <c r="W24" s="99">
        <f>SUMIFS(通讯通路门店!$AJ:$AJ,通讯通路门店!$S:$S,通讯客户沙盘!$G24)</f>
        <v>1</v>
      </c>
      <c r="X24" s="99">
        <f t="shared" si="0"/>
        <v>0</v>
      </c>
      <c r="Y24" s="99">
        <f>COUNTIFS(通讯通路门店!$S:$S,$G24,通讯通路门店!$J:$J,"荣耀体验店")+COUNTIFS(通讯通路门店!$S:$S,$G24,通讯通路门店!$J:$J,"荣耀授权专卖店")</f>
        <v>0</v>
      </c>
      <c r="Z24" s="99">
        <f>COUNTIFS(通讯通路门店!$S:$S,$G24,通讯通路门店!$J:$J,"VIVO体验店")</f>
        <v>0</v>
      </c>
      <c r="AA24" s="99">
        <f>COUNTIFS(通讯通路门店!$S:$S,$G24,通讯通路门店!$J:$J,"OPPO体验店")</f>
        <v>0</v>
      </c>
      <c r="AB24" s="99">
        <f>COUNTIFS(通讯通路门店!$S:$S,$G24,通讯通路门店!$J:$J,"华为授权体验店")+COUNTIFS(通讯通路门店!$S:$S,$G24,通讯通路门店!$J:$J,"华为堡垒店")</f>
        <v>0</v>
      </c>
      <c r="AC24" s="99">
        <f>COUNTIFS(通讯通路门店!$S:$S,$G24,通讯通路门店!$J:$J,"小米体验店")</f>
        <v>0</v>
      </c>
      <c r="AD24" s="99">
        <f>COUNTIFS(通讯通路门店!$S:$S,$G24,通讯通路门店!$J:$J,"苹果体验店")</f>
        <v>0</v>
      </c>
      <c r="AE24" s="99">
        <f>COUNTIFS(通讯通路门店!$S:$S,$G24,通讯通路门店!$J:$J,"其他品牌专卖店")</f>
        <v>0</v>
      </c>
      <c r="AF24" s="99">
        <f>SUMIFS(通讯通路门店!$BI:$BI,通讯通路门店!$S:$S,$G24)</f>
        <v>5</v>
      </c>
      <c r="AG24" s="99">
        <f>SUMIFS(通讯通路门店!$BH:$BH,通讯通路门店!$S:$S,$G24)</f>
        <v>4</v>
      </c>
      <c r="AH24" s="99">
        <f t="shared" si="1"/>
        <v>1</v>
      </c>
      <c r="AI24" s="99">
        <f>SUMIFS(通讯通路门店!$BB:$BB,通讯通路门店!$S:$S,$G24)</f>
        <v>0</v>
      </c>
      <c r="AJ24" s="99">
        <f>SUMIFS(通讯通路门店!$BE:$BE,通讯通路门店!$S:$S,$G24)</f>
        <v>0</v>
      </c>
      <c r="AK24" s="99">
        <f>SUMIFS(通讯通路门店!$BG:$BG,通讯通路门店!$S:$S,$G24)</f>
        <v>1</v>
      </c>
      <c r="AL24" s="99">
        <f>SUMIFS(通讯通路门店!$BC:$BC,通讯通路门店!$S:$S,$G24)</f>
        <v>0</v>
      </c>
      <c r="AM24" s="99">
        <f>SUMIFS(通讯通路门店!$BD:$BD,通讯通路门店!$S:$S,$G24)</f>
        <v>0</v>
      </c>
      <c r="AN24" s="99">
        <f>SUMIFS(通讯通路门店!$BF:$BF,通讯通路门店!$S:$S,$G24)</f>
        <v>0</v>
      </c>
      <c r="AO24" s="99">
        <f t="shared" si="2"/>
        <v>0</v>
      </c>
      <c r="AP24" s="99">
        <f>SUMIFS(通讯通路门店!$K:$K,通讯通路门店!$S:$S,$G24)</f>
        <v>0</v>
      </c>
      <c r="AR24" s="99">
        <f>SUMIFS(通讯通路门店!$T:$T,通讯通路门店!$S:$S,$G24)</f>
        <v>12</v>
      </c>
      <c r="AS24" s="99">
        <f>SUMIFS(通讯通路门店!$U:$U,通讯通路门店!$S:$S,$G24)</f>
        <v>11</v>
      </c>
      <c r="AT24" s="99">
        <f>SUMIFS(通讯通路门店!$V:$V,通讯通路门店!$S:$S,$G24)</f>
        <v>4</v>
      </c>
      <c r="AU24" s="99">
        <f>SUMIFS(通讯通路门店!$W:$W,通讯通路门店!$S:$S,$G24)</f>
        <v>12</v>
      </c>
      <c r="AV24" s="99">
        <f>SUMIFS(通讯通路门店!$Z:$Z,通讯通路门店!$S:$S,$G24)</f>
        <v>8</v>
      </c>
      <c r="AW24" s="99">
        <f>SUMIFS(通讯通路门店!$AB:$AB,通讯通路门店!$S:$S,$G24)</f>
        <v>14</v>
      </c>
      <c r="AX24" s="99">
        <f>SUMIFS(通讯通路门店!$X:$X,通讯通路门店!$S:$S,$G24)</f>
        <v>13</v>
      </c>
      <c r="AY24" s="99">
        <f>SUMIFS(通讯通路门店!$Y:$Y,通讯通路门店!$S:$S,$G24)</f>
        <v>2</v>
      </c>
      <c r="AZ24" s="99">
        <f>SUMIFS(通讯通路门店!$AA:$AA,通讯通路门店!$S:$S,$G24)</f>
        <v>2</v>
      </c>
      <c r="BA24" s="99">
        <f t="shared" si="3"/>
        <v>0</v>
      </c>
      <c r="BB24" s="99">
        <f t="shared" si="4"/>
        <v>0</v>
      </c>
      <c r="BC24" s="99">
        <f>SUMIFS(通讯通路门店!$W:$W,通讯通路门店!$S:$S,$G24,通讯通路门店!$J:$J,"荣耀体验店")+SUMIFS(通讯通路门店!$W:$W,通讯通路门店!$S:$S,$G24,通讯通路门店!$J:$J,"荣耀授权专卖店")</f>
        <v>0</v>
      </c>
      <c r="BD24" s="99">
        <f>SUMIFS(通讯通路门店!$Z:$Z,通讯通路门店!$S:$S,$G24,通讯通路门店!$J:$J,"VIVO体验店")</f>
        <v>0</v>
      </c>
      <c r="BE24" s="99">
        <f>SUMIFS(通讯通路门店!$AB:$AB,通讯通路门店!$S:$S,$G24,通讯通路门店!$J:$J,"OPPO体验店")</f>
        <v>0</v>
      </c>
      <c r="BF24" s="99">
        <f>SUMIFS(通讯通路门店!$X:$X,通讯通路门店!$S:$S,$G24,通讯通路门店!$J:$J,"华为授权体验店")+SUMIFS(通讯通路门店!$AA:$AA,通讯通路门店!$S:$S,$G24,通讯通路门店!$J:$J,"华为堡垒店")</f>
        <v>0</v>
      </c>
      <c r="BG24" s="99">
        <f>SUMIFS(通讯通路门店!$Y:$Y,通讯通路门店!$S:$S,$G24,通讯通路门店!$J:$J,"小米体验店")</f>
        <v>0</v>
      </c>
      <c r="BH24" s="99">
        <f>SUMIFS(通讯通路门店!$AA:$AA,通讯通路门店!$S:$S,$G24,通讯通路门店!$J:$J,"苹果体验店")</f>
        <v>0</v>
      </c>
      <c r="BI24" s="99">
        <f>SUMIFS(通讯通路门店!$K:$K,通讯通路门店!$S:$S,$G24,通讯通路门店!$J:$J,"其他品牌专卖店")</f>
        <v>0</v>
      </c>
      <c r="BJ24" s="99">
        <f>SUMIFS(通讯通路门店!$AC:$AC,通讯通路门店!$S:$S,$G24)</f>
        <v>0</v>
      </c>
      <c r="BK24" s="99">
        <f>SUMIFS(通讯通路门店!$AD:$AD,通讯通路门店!$S:$S,$G24)</f>
        <v>0</v>
      </c>
      <c r="BL24" s="99">
        <f>SUMIFS(通讯通路门店!$AE:$AE,通讯通路门店!$S:$S,$G24)</f>
        <v>0</v>
      </c>
      <c r="BM24" s="99">
        <f>SUMIFS(通讯通路门店!$AF:$AF,通讯通路门店!$S:$S,$G24)</f>
        <v>0</v>
      </c>
      <c r="BN24" s="99">
        <f>SUMIFS(通讯通路门店!$AG:$AG,通讯通路门店!$S:$S,$G24)</f>
        <v>0</v>
      </c>
      <c r="BO24" s="99">
        <f>SUMIFS(通讯通路门店!$AH:$AH,通讯通路门店!$S:$S,$G24)</f>
        <v>0</v>
      </c>
      <c r="BP24" s="99">
        <f>SUMIFS(通讯通路门店!$AI:$AI,通讯通路门店!$S:$S,$G24)</f>
        <v>0</v>
      </c>
    </row>
    <row r="25" s="83" customFormat="1" ht="13.9" customHeight="1" spans="1:68">
      <c r="A25" s="99" t="str">
        <f>IFERROR(_xlfn.XLOOKUP($G25,通讯通路门店!$S$4:$S$993933,通讯通路门店!$A$4:$A$993933,0,0),"")</f>
        <v>海南省</v>
      </c>
      <c r="B25" s="99" t="str">
        <f>IFERROR(_xlfn.XLOOKUP($G25,通讯通路门店!$S$4:$S$993933,通讯通路门店!$B$4:$B$993933,0,0),"")</f>
        <v>乐东黎族自治县</v>
      </c>
      <c r="C25" s="99" t="str">
        <f>IFERROR(_xlfn.XLOOKUP($G25,通讯通路门店!$S$4:$S$993933,通讯通路门店!$C$4:$C$993933,0,0),"")</f>
        <v>乐东黎族自治县</v>
      </c>
      <c r="D25" s="99" t="str">
        <f>IFERROR(_xlfn.XLOOKUP($G25,通讯通路门店!$S$4:$S$993933,通讯通路门店!$D$4:$D$993933,0,0),"")</f>
        <v>利国镇</v>
      </c>
      <c r="G25" s="101" t="str">
        <v>乐东利国速度专营店手机店</v>
      </c>
      <c r="H25" s="102" t="str">
        <f>IFERROR(_xlfn.XLOOKUP($G25,通讯通路门店!$S$4:$S$993933,通讯通路门店!$R$4:$R$993933,0,0),"")</f>
        <v>100093208101</v>
      </c>
      <c r="U25" s="99">
        <f>COUNTIF(通讯通路门店!$S:$S,$G25)</f>
        <v>1</v>
      </c>
      <c r="V25" s="99">
        <f>COUNTIFS(通讯通路门店!$S:$S,$G25,通讯通路门店!$J:$J,"综合卖场")</f>
        <v>0</v>
      </c>
      <c r="W25" s="99">
        <f>SUMIFS(通讯通路门店!$AJ:$AJ,通讯通路门店!$S:$S,通讯客户沙盘!$G25)</f>
        <v>1</v>
      </c>
      <c r="X25" s="99">
        <f t="shared" si="0"/>
        <v>0</v>
      </c>
      <c r="Y25" s="99">
        <f>COUNTIFS(通讯通路门店!$S:$S,$G25,通讯通路门店!$J:$J,"荣耀体验店")+COUNTIFS(通讯通路门店!$S:$S,$G25,通讯通路门店!$J:$J,"荣耀授权专卖店")</f>
        <v>0</v>
      </c>
      <c r="Z25" s="99">
        <f>COUNTIFS(通讯通路门店!$S:$S,$G25,通讯通路门店!$J:$J,"VIVO体验店")</f>
        <v>0</v>
      </c>
      <c r="AA25" s="99">
        <f>COUNTIFS(通讯通路门店!$S:$S,$G25,通讯通路门店!$J:$J,"OPPO体验店")</f>
        <v>0</v>
      </c>
      <c r="AB25" s="99">
        <f>COUNTIFS(通讯通路门店!$S:$S,$G25,通讯通路门店!$J:$J,"华为授权体验店")+COUNTIFS(通讯通路门店!$S:$S,$G25,通讯通路门店!$J:$J,"华为堡垒店")</f>
        <v>0</v>
      </c>
      <c r="AC25" s="99">
        <f>COUNTIFS(通讯通路门店!$S:$S,$G25,通讯通路门店!$J:$J,"小米体验店")</f>
        <v>0</v>
      </c>
      <c r="AD25" s="99">
        <f>COUNTIFS(通讯通路门店!$S:$S,$G25,通讯通路门店!$J:$J,"苹果体验店")</f>
        <v>0</v>
      </c>
      <c r="AE25" s="99">
        <f>COUNTIFS(通讯通路门店!$S:$S,$G25,通讯通路门店!$J:$J,"其他品牌专卖店")</f>
        <v>0</v>
      </c>
      <c r="AF25" s="99">
        <f>SUMIFS(通讯通路门店!$BI:$BI,通讯通路门店!$S:$S,$G25)</f>
        <v>6</v>
      </c>
      <c r="AG25" s="99">
        <f>SUMIFS(通讯通路门店!$BH:$BH,通讯通路门店!$S:$S,$G25)</f>
        <v>5</v>
      </c>
      <c r="AH25" s="99">
        <f t="shared" si="1"/>
        <v>0</v>
      </c>
      <c r="AI25" s="99">
        <f>SUMIFS(通讯通路门店!$BB:$BB,通讯通路门店!$S:$S,$G25)</f>
        <v>0</v>
      </c>
      <c r="AJ25" s="99">
        <f>SUMIFS(通讯通路门店!$BE:$BE,通讯通路门店!$S:$S,$G25)</f>
        <v>0</v>
      </c>
      <c r="AK25" s="99">
        <f>SUMIFS(通讯通路门店!$BG:$BG,通讯通路门店!$S:$S,$G25)</f>
        <v>0</v>
      </c>
      <c r="AL25" s="99">
        <f>SUMIFS(通讯通路门店!$BC:$BC,通讯通路门店!$S:$S,$G25)</f>
        <v>0</v>
      </c>
      <c r="AM25" s="99">
        <f>SUMIFS(通讯通路门店!$BD:$BD,通讯通路门店!$S:$S,$G25)</f>
        <v>0</v>
      </c>
      <c r="AN25" s="99">
        <f>SUMIFS(通讯通路门店!$BF:$BF,通讯通路门店!$S:$S,$G25)</f>
        <v>0</v>
      </c>
      <c r="AO25" s="99">
        <f t="shared" si="2"/>
        <v>0</v>
      </c>
      <c r="AP25" s="99">
        <f>SUMIFS(通讯通路门店!$K:$K,通讯通路门店!$S:$S,$G25)</f>
        <v>0</v>
      </c>
      <c r="AR25" s="99">
        <f>SUMIFS(通讯通路门店!$T:$T,通讯通路门店!$S:$S,$G25)</f>
        <v>15</v>
      </c>
      <c r="AS25" s="99">
        <f>SUMIFS(通讯通路门店!$U:$U,通讯通路门店!$S:$S,$G25)</f>
        <v>12</v>
      </c>
      <c r="AT25" s="99">
        <f>SUMIFS(通讯通路门店!$V:$V,通讯通路门店!$S:$S,$G25)</f>
        <v>5</v>
      </c>
      <c r="AU25" s="99">
        <f>SUMIFS(通讯通路门店!$W:$W,通讯通路门店!$S:$S,$G25)</f>
        <v>20</v>
      </c>
      <c r="AV25" s="99">
        <f>SUMIFS(通讯通路门店!$Z:$Z,通讯通路门店!$S:$S,$G25)</f>
        <v>13</v>
      </c>
      <c r="AW25" s="99">
        <f>SUMIFS(通讯通路门店!$AB:$AB,通讯通路门店!$S:$S,$G25)</f>
        <v>11</v>
      </c>
      <c r="AX25" s="99">
        <f>SUMIFS(通讯通路门店!$X:$X,通讯通路门店!$S:$S,$G25)</f>
        <v>11</v>
      </c>
      <c r="AY25" s="99">
        <f>SUMIFS(通讯通路门店!$Y:$Y,通讯通路门店!$S:$S,$G25)</f>
        <v>2</v>
      </c>
      <c r="AZ25" s="99">
        <f>SUMIFS(通讯通路门店!$AA:$AA,通讯通路门店!$S:$S,$G25)</f>
        <v>4</v>
      </c>
      <c r="BA25" s="99">
        <f t="shared" si="3"/>
        <v>0</v>
      </c>
      <c r="BB25" s="99">
        <f t="shared" si="4"/>
        <v>0</v>
      </c>
      <c r="BC25" s="99">
        <f>SUMIFS(通讯通路门店!$W:$W,通讯通路门店!$S:$S,$G25,通讯通路门店!$J:$J,"荣耀体验店")+SUMIFS(通讯通路门店!$W:$W,通讯通路门店!$S:$S,$G25,通讯通路门店!$J:$J,"荣耀授权专卖店")</f>
        <v>0</v>
      </c>
      <c r="BD25" s="99">
        <f>SUMIFS(通讯通路门店!$Z:$Z,通讯通路门店!$S:$S,$G25,通讯通路门店!$J:$J,"VIVO体验店")</f>
        <v>0</v>
      </c>
      <c r="BE25" s="99">
        <f>SUMIFS(通讯通路门店!$AB:$AB,通讯通路门店!$S:$S,$G25,通讯通路门店!$J:$J,"OPPO体验店")</f>
        <v>0</v>
      </c>
      <c r="BF25" s="99">
        <f>SUMIFS(通讯通路门店!$X:$X,通讯通路门店!$S:$S,$G25,通讯通路门店!$J:$J,"华为授权体验店")+SUMIFS(通讯通路门店!$AA:$AA,通讯通路门店!$S:$S,$G25,通讯通路门店!$J:$J,"华为堡垒店")</f>
        <v>0</v>
      </c>
      <c r="BG25" s="99">
        <f>SUMIFS(通讯通路门店!$Y:$Y,通讯通路门店!$S:$S,$G25,通讯通路门店!$J:$J,"小米体验店")</f>
        <v>0</v>
      </c>
      <c r="BH25" s="99">
        <f>SUMIFS(通讯通路门店!$AA:$AA,通讯通路门店!$S:$S,$G25,通讯通路门店!$J:$J,"苹果体验店")</f>
        <v>0</v>
      </c>
      <c r="BI25" s="99">
        <f>SUMIFS(通讯通路门店!$K:$K,通讯通路门店!$S:$S,$G25,通讯通路门店!$J:$J,"其他品牌专卖店")</f>
        <v>0</v>
      </c>
      <c r="BJ25" s="99">
        <f>SUMIFS(通讯通路门店!$AC:$AC,通讯通路门店!$S:$S,$G25)</f>
        <v>0</v>
      </c>
      <c r="BK25" s="99">
        <f>SUMIFS(通讯通路门店!$AD:$AD,通讯通路门店!$S:$S,$G25)</f>
        <v>0</v>
      </c>
      <c r="BL25" s="99">
        <f>SUMIFS(通讯通路门店!$AE:$AE,通讯通路门店!$S:$S,$G25)</f>
        <v>3</v>
      </c>
      <c r="BM25" s="99">
        <f>SUMIFS(通讯通路门店!$AF:$AF,通讯通路门店!$S:$S,$G25)</f>
        <v>0</v>
      </c>
      <c r="BN25" s="99">
        <f>SUMIFS(通讯通路门店!$AG:$AG,通讯通路门店!$S:$S,$G25)</f>
        <v>0</v>
      </c>
      <c r="BO25" s="99">
        <f>SUMIFS(通讯通路门店!$AH:$AH,通讯通路门店!$S:$S,$G25)</f>
        <v>3</v>
      </c>
      <c r="BP25" s="99">
        <f>SUMIFS(通讯通路门店!$AI:$AI,通讯通路门店!$S:$S,$G25)</f>
        <v>1</v>
      </c>
    </row>
    <row r="26" s="83" customFormat="1" ht="13.9" customHeight="1" spans="1:68">
      <c r="A26" s="99" t="str">
        <f>IFERROR(_xlfn.XLOOKUP($G26,通讯通路门店!$S$4:$S$993933,通讯通路门店!$A$4:$A$993933,0,0),"")</f>
        <v>海南省</v>
      </c>
      <c r="B26" s="99" t="str">
        <f>IFERROR(_xlfn.XLOOKUP($G26,通讯通路门店!$S$4:$S$993933,通讯通路门店!$B$4:$B$993933,0,0),"")</f>
        <v>乐东黎族自治县</v>
      </c>
      <c r="C26" s="99" t="str">
        <f>IFERROR(_xlfn.XLOOKUP($G26,通讯通路门店!$S$4:$S$993933,通讯通路门店!$C$4:$C$993933,0,0),"")</f>
        <v>乐东黎族自治县</v>
      </c>
      <c r="D26" s="99" t="str">
        <f>IFERROR(_xlfn.XLOOKUP($G26,通讯通路门店!$S$4:$S$993933,通讯通路门店!$D$4:$D$993933,0,0),"")</f>
        <v>佛罗镇</v>
      </c>
      <c r="G26" s="101" t="str">
        <v>乐东佛罗鑫玥手机卖场</v>
      </c>
      <c r="H26" s="102" t="str">
        <f>IFERROR(_xlfn.XLOOKUP($G26,通讯通路门店!$S$4:$S$993933,通讯通路门店!$R$4:$R$993933,0,0),"")</f>
        <v>200001094001</v>
      </c>
      <c r="U26" s="99">
        <f>COUNTIF(通讯通路门店!$S:$S,$G26)</f>
        <v>1</v>
      </c>
      <c r="V26" s="99">
        <f>COUNTIFS(通讯通路门店!$S:$S,$G26,通讯通路门店!$J:$J,"综合卖场")</f>
        <v>0</v>
      </c>
      <c r="W26" s="99">
        <f>SUMIFS(通讯通路门店!$AJ:$AJ,通讯通路门店!$S:$S,通讯客户沙盘!$G26)</f>
        <v>0</v>
      </c>
      <c r="X26" s="99">
        <f t="shared" si="0"/>
        <v>0</v>
      </c>
      <c r="Y26" s="99">
        <f>COUNTIFS(通讯通路门店!$S:$S,$G26,通讯通路门店!$J:$J,"荣耀体验店")+COUNTIFS(通讯通路门店!$S:$S,$G26,通讯通路门店!$J:$J,"荣耀授权专卖店")</f>
        <v>0</v>
      </c>
      <c r="Z26" s="99">
        <f>COUNTIFS(通讯通路门店!$S:$S,$G26,通讯通路门店!$J:$J,"VIVO体验店")</f>
        <v>0</v>
      </c>
      <c r="AA26" s="99">
        <f>COUNTIFS(通讯通路门店!$S:$S,$G26,通讯通路门店!$J:$J,"OPPO体验店")</f>
        <v>0</v>
      </c>
      <c r="AB26" s="99">
        <f>COUNTIFS(通讯通路门店!$S:$S,$G26,通讯通路门店!$J:$J,"华为授权体验店")+COUNTIFS(通讯通路门店!$S:$S,$G26,通讯通路门店!$J:$J,"华为堡垒店")</f>
        <v>0</v>
      </c>
      <c r="AC26" s="99">
        <f>COUNTIFS(通讯通路门店!$S:$S,$G26,通讯通路门店!$J:$J,"小米体验店")</f>
        <v>0</v>
      </c>
      <c r="AD26" s="99">
        <f>COUNTIFS(通讯通路门店!$S:$S,$G26,通讯通路门店!$J:$J,"苹果体验店")</f>
        <v>0</v>
      </c>
      <c r="AE26" s="99">
        <f>COUNTIFS(通讯通路门店!$S:$S,$G26,通讯通路门店!$J:$J,"其他品牌专卖店")</f>
        <v>0</v>
      </c>
      <c r="AF26" s="99">
        <f>SUMIFS(通讯通路门店!$BI:$BI,通讯通路门店!$S:$S,$G26)</f>
        <v>3</v>
      </c>
      <c r="AG26" s="99">
        <f>SUMIFS(通讯通路门店!$BH:$BH,通讯通路门店!$S:$S,$G26)</f>
        <v>2</v>
      </c>
      <c r="AH26" s="99">
        <f t="shared" si="1"/>
        <v>0</v>
      </c>
      <c r="AI26" s="99">
        <f>SUMIFS(通讯通路门店!$BB:$BB,通讯通路门店!$S:$S,$G26)</f>
        <v>0</v>
      </c>
      <c r="AJ26" s="99">
        <f>SUMIFS(通讯通路门店!$BE:$BE,通讯通路门店!$S:$S,$G26)</f>
        <v>0</v>
      </c>
      <c r="AK26" s="99">
        <f>SUMIFS(通讯通路门店!$BG:$BG,通讯通路门店!$S:$S,$G26)</f>
        <v>0</v>
      </c>
      <c r="AL26" s="99">
        <f>SUMIFS(通讯通路门店!$BC:$BC,通讯通路门店!$S:$S,$G26)</f>
        <v>0</v>
      </c>
      <c r="AM26" s="99">
        <f>SUMIFS(通讯通路门店!$BD:$BD,通讯通路门店!$S:$S,$G26)</f>
        <v>0</v>
      </c>
      <c r="AN26" s="99">
        <f>SUMIFS(通讯通路门店!$BF:$BF,通讯通路门店!$S:$S,$G26)</f>
        <v>0</v>
      </c>
      <c r="AO26" s="99">
        <f t="shared" si="2"/>
        <v>0</v>
      </c>
      <c r="AP26" s="99">
        <f>SUMIFS(通讯通路门店!$K:$K,通讯通路门店!$S:$S,$G26)</f>
        <v>0</v>
      </c>
      <c r="AR26" s="99">
        <f>SUMIFS(通讯通路门店!$T:$T,通讯通路门店!$S:$S,$G26)</f>
        <v>8</v>
      </c>
      <c r="AS26" s="99">
        <f>SUMIFS(通讯通路门店!$U:$U,通讯通路门店!$S:$S,$G26)</f>
        <v>3</v>
      </c>
      <c r="AT26" s="99">
        <f>SUMIFS(通讯通路门店!$V:$V,通讯通路门店!$S:$S,$G26)</f>
        <v>1</v>
      </c>
      <c r="AU26" s="99">
        <f>SUMIFS(通讯通路门店!$W:$W,通讯通路门店!$S:$S,$G26)</f>
        <v>6</v>
      </c>
      <c r="AV26" s="99">
        <f>SUMIFS(通讯通路门店!$Z:$Z,通讯通路门店!$S:$S,$G26)</f>
        <v>6</v>
      </c>
      <c r="AW26" s="99">
        <f>SUMIFS(通讯通路门店!$AB:$AB,通讯通路门店!$S:$S,$G26)</f>
        <v>6</v>
      </c>
      <c r="AX26" s="99">
        <f>SUMIFS(通讯通路门店!$X:$X,通讯通路门店!$S:$S,$G26)</f>
        <v>2</v>
      </c>
      <c r="AY26" s="99">
        <f>SUMIFS(通讯通路门店!$Y:$Y,通讯通路门店!$S:$S,$G26)</f>
        <v>1</v>
      </c>
      <c r="AZ26" s="99">
        <f>SUMIFS(通讯通路门店!$AA:$AA,通讯通路门店!$S:$S,$G26)</f>
        <v>2</v>
      </c>
      <c r="BA26" s="99">
        <f t="shared" si="3"/>
        <v>0</v>
      </c>
      <c r="BB26" s="99">
        <f t="shared" si="4"/>
        <v>0</v>
      </c>
      <c r="BC26" s="99">
        <f>SUMIFS(通讯通路门店!$W:$W,通讯通路门店!$S:$S,$G26,通讯通路门店!$J:$J,"荣耀体验店")+SUMIFS(通讯通路门店!$W:$W,通讯通路门店!$S:$S,$G26,通讯通路门店!$J:$J,"荣耀授权专卖店")</f>
        <v>0</v>
      </c>
      <c r="BD26" s="99">
        <f>SUMIFS(通讯通路门店!$Z:$Z,通讯通路门店!$S:$S,$G26,通讯通路门店!$J:$J,"VIVO体验店")</f>
        <v>0</v>
      </c>
      <c r="BE26" s="99">
        <f>SUMIFS(通讯通路门店!$AB:$AB,通讯通路门店!$S:$S,$G26,通讯通路门店!$J:$J,"OPPO体验店")</f>
        <v>0</v>
      </c>
      <c r="BF26" s="99">
        <f>SUMIFS(通讯通路门店!$X:$X,通讯通路门店!$S:$S,$G26,通讯通路门店!$J:$J,"华为授权体验店")+SUMIFS(通讯通路门店!$AA:$AA,通讯通路门店!$S:$S,$G26,通讯通路门店!$J:$J,"华为堡垒店")</f>
        <v>0</v>
      </c>
      <c r="BG26" s="99">
        <f>SUMIFS(通讯通路门店!$Y:$Y,通讯通路门店!$S:$S,$G26,通讯通路门店!$J:$J,"小米体验店")</f>
        <v>0</v>
      </c>
      <c r="BH26" s="99">
        <f>SUMIFS(通讯通路门店!$AA:$AA,通讯通路门店!$S:$S,$G26,通讯通路门店!$J:$J,"苹果体验店")</f>
        <v>0</v>
      </c>
      <c r="BI26" s="99">
        <f>SUMIFS(通讯通路门店!$K:$K,通讯通路门店!$S:$S,$G26,通讯通路门店!$J:$J,"其他品牌专卖店")</f>
        <v>0</v>
      </c>
      <c r="BJ26" s="99">
        <f>SUMIFS(通讯通路门店!$AC:$AC,通讯通路门店!$S:$S,$G26)</f>
        <v>0</v>
      </c>
      <c r="BK26" s="99">
        <f>SUMIFS(通讯通路门店!$AD:$AD,通讯通路门店!$S:$S,$G26)</f>
        <v>0</v>
      </c>
      <c r="BL26" s="99">
        <f>SUMIFS(通讯通路门店!$AE:$AE,通讯通路门店!$S:$S,$G26)</f>
        <v>0</v>
      </c>
      <c r="BM26" s="99">
        <f>SUMIFS(通讯通路门店!$AF:$AF,通讯通路门店!$S:$S,$G26)</f>
        <v>0</v>
      </c>
      <c r="BN26" s="99">
        <f>SUMIFS(通讯通路门店!$AG:$AG,通讯通路门店!$S:$S,$G26)</f>
        <v>0</v>
      </c>
      <c r="BO26" s="99">
        <f>SUMIFS(通讯通路门店!$AH:$AH,通讯通路门店!$S:$S,$G26)</f>
        <v>0</v>
      </c>
      <c r="BP26" s="99">
        <f>SUMIFS(通讯通路门店!$AI:$AI,通讯通路门店!$S:$S,$G26)</f>
        <v>0</v>
      </c>
    </row>
    <row r="27" s="83" customFormat="1" ht="13.9" customHeight="1" spans="1:68">
      <c r="A27" s="99" t="str">
        <f>IFERROR(_xlfn.XLOOKUP($G27,通讯通路门店!$S$4:$S$993933,通讯通路门店!$A$4:$A$993933,0,0),"")</f>
        <v>海南省</v>
      </c>
      <c r="B27" s="99" t="str">
        <f>IFERROR(_xlfn.XLOOKUP($G27,通讯通路门店!$S$4:$S$993933,通讯通路门店!$B$4:$B$993933,0,0),"")</f>
        <v>乐东黎族自治县</v>
      </c>
      <c r="C27" s="99" t="str">
        <f>IFERROR(_xlfn.XLOOKUP($G27,通讯通路门店!$S$4:$S$993933,通讯通路门店!$C$4:$C$993933,0,0),"")</f>
        <v>乐东黎族自治县</v>
      </c>
      <c r="D27" s="99" t="str">
        <f>IFERROR(_xlfn.XLOOKUP($G27,通讯通路门店!$S$4:$S$993933,通讯通路门店!$D$4:$D$993933,0,0),"")</f>
        <v>黄流镇</v>
      </c>
      <c r="G27" s="101" t="str">
        <v>乐东黄流华远通讯器材店</v>
      </c>
      <c r="H27" s="102" t="str">
        <f>IFERROR(_xlfn.XLOOKUP($G27,通讯通路门店!$S$4:$S$993933,通讯通路门店!$R$4:$R$993933,0,0),"")</f>
        <v>100049647201</v>
      </c>
      <c r="U27" s="99">
        <f>COUNTIF(通讯通路门店!$S:$S,$G27)</f>
        <v>1</v>
      </c>
      <c r="V27" s="99">
        <f>COUNTIFS(通讯通路门店!$S:$S,$G27,通讯通路门店!$J:$J,"综合卖场")</f>
        <v>0</v>
      </c>
      <c r="W27" s="99">
        <f>SUMIFS(通讯通路门店!$AJ:$AJ,通讯通路门店!$S:$S,通讯客户沙盘!$G27)</f>
        <v>0</v>
      </c>
      <c r="X27" s="99">
        <f t="shared" si="0"/>
        <v>0</v>
      </c>
      <c r="Y27" s="99">
        <f>COUNTIFS(通讯通路门店!$S:$S,$G27,通讯通路门店!$J:$J,"荣耀体验店")+COUNTIFS(通讯通路门店!$S:$S,$G27,通讯通路门店!$J:$J,"荣耀授权专卖店")</f>
        <v>0</v>
      </c>
      <c r="Z27" s="99">
        <f>COUNTIFS(通讯通路门店!$S:$S,$G27,通讯通路门店!$J:$J,"VIVO体验店")</f>
        <v>0</v>
      </c>
      <c r="AA27" s="99">
        <f>COUNTIFS(通讯通路门店!$S:$S,$G27,通讯通路门店!$J:$J,"OPPO体验店")</f>
        <v>0</v>
      </c>
      <c r="AB27" s="99">
        <f>COUNTIFS(通讯通路门店!$S:$S,$G27,通讯通路门店!$J:$J,"华为授权体验店")+COUNTIFS(通讯通路门店!$S:$S,$G27,通讯通路门店!$J:$J,"华为堡垒店")</f>
        <v>0</v>
      </c>
      <c r="AC27" s="99">
        <f>COUNTIFS(通讯通路门店!$S:$S,$G27,通讯通路门店!$J:$J,"小米体验店")</f>
        <v>0</v>
      </c>
      <c r="AD27" s="99">
        <f>COUNTIFS(通讯通路门店!$S:$S,$G27,通讯通路门店!$J:$J,"苹果体验店")</f>
        <v>0</v>
      </c>
      <c r="AE27" s="99">
        <f>COUNTIFS(通讯通路门店!$S:$S,$G27,通讯通路门店!$J:$J,"其他品牌专卖店")</f>
        <v>0</v>
      </c>
      <c r="AF27" s="99">
        <f>SUMIFS(通讯通路门店!$BI:$BI,通讯通路门店!$S:$S,$G27)</f>
        <v>3</v>
      </c>
      <c r="AG27" s="99">
        <f>SUMIFS(通讯通路门店!$BH:$BH,通讯通路门店!$S:$S,$G27)</f>
        <v>3</v>
      </c>
      <c r="AH27" s="99">
        <f t="shared" si="1"/>
        <v>1</v>
      </c>
      <c r="AI27" s="99">
        <f>SUMIFS(通讯通路门店!$BB:$BB,通讯通路门店!$S:$S,$G27)</f>
        <v>0</v>
      </c>
      <c r="AJ27" s="99">
        <f>SUMIFS(通讯通路门店!$BE:$BE,通讯通路门店!$S:$S,$G27)</f>
        <v>0</v>
      </c>
      <c r="AK27" s="99">
        <f>SUMIFS(通讯通路门店!$BG:$BG,通讯通路门店!$S:$S,$G27)</f>
        <v>1</v>
      </c>
      <c r="AL27" s="99">
        <f>SUMIFS(通讯通路门店!$BC:$BC,通讯通路门店!$S:$S,$G27)</f>
        <v>0</v>
      </c>
      <c r="AM27" s="99">
        <f>SUMIFS(通讯通路门店!$BD:$BD,通讯通路门店!$S:$S,$G27)</f>
        <v>0</v>
      </c>
      <c r="AN27" s="99">
        <f>SUMIFS(通讯通路门店!$BF:$BF,通讯通路门店!$S:$S,$G27)</f>
        <v>0</v>
      </c>
      <c r="AO27" s="99">
        <f t="shared" si="2"/>
        <v>0</v>
      </c>
      <c r="AP27" s="99">
        <f>SUMIFS(通讯通路门店!$K:$K,通讯通路门店!$S:$S,$G27)</f>
        <v>0</v>
      </c>
      <c r="AR27" s="99">
        <f>SUMIFS(通讯通路门店!$T:$T,通讯通路门店!$S:$S,$G27)</f>
        <v>11</v>
      </c>
      <c r="AS27" s="99">
        <f>SUMIFS(通讯通路门店!$U:$U,通讯通路门店!$S:$S,$G27)</f>
        <v>5</v>
      </c>
      <c r="AT27" s="99">
        <f>SUMIFS(通讯通路门店!$V:$V,通讯通路门店!$S:$S,$G27)</f>
        <v>2</v>
      </c>
      <c r="AU27" s="99">
        <f>SUMIFS(通讯通路门店!$W:$W,通讯通路门店!$S:$S,$G27)</f>
        <v>15</v>
      </c>
      <c r="AV27" s="99">
        <f>SUMIFS(通讯通路门店!$Z:$Z,通讯通路门店!$S:$S,$G27)</f>
        <v>7</v>
      </c>
      <c r="AW27" s="99">
        <f>SUMIFS(通讯通路门店!$AB:$AB,通讯通路门店!$S:$S,$G27)</f>
        <v>14</v>
      </c>
      <c r="AX27" s="99">
        <f>SUMIFS(通讯通路门店!$X:$X,通讯通路门店!$S:$S,$G27)</f>
        <v>11</v>
      </c>
      <c r="AY27" s="99">
        <f>SUMIFS(通讯通路门店!$Y:$Y,通讯通路门店!$S:$S,$G27)</f>
        <v>0</v>
      </c>
      <c r="AZ27" s="99">
        <f>SUMIFS(通讯通路门店!$AA:$AA,通讯通路门店!$S:$S,$G27)</f>
        <v>0</v>
      </c>
      <c r="BA27" s="99">
        <f t="shared" si="3"/>
        <v>0</v>
      </c>
      <c r="BB27" s="99">
        <f t="shared" si="4"/>
        <v>0</v>
      </c>
      <c r="BC27" s="99">
        <f>SUMIFS(通讯通路门店!$W:$W,通讯通路门店!$S:$S,$G27,通讯通路门店!$J:$J,"荣耀体验店")+SUMIFS(通讯通路门店!$W:$W,通讯通路门店!$S:$S,$G27,通讯通路门店!$J:$J,"荣耀授权专卖店")</f>
        <v>0</v>
      </c>
      <c r="BD27" s="99">
        <f>SUMIFS(通讯通路门店!$Z:$Z,通讯通路门店!$S:$S,$G27,通讯通路门店!$J:$J,"VIVO体验店")</f>
        <v>0</v>
      </c>
      <c r="BE27" s="99">
        <f>SUMIFS(通讯通路门店!$AB:$AB,通讯通路门店!$S:$S,$G27,通讯通路门店!$J:$J,"OPPO体验店")</f>
        <v>0</v>
      </c>
      <c r="BF27" s="99">
        <f>SUMIFS(通讯通路门店!$X:$X,通讯通路门店!$S:$S,$G27,通讯通路门店!$J:$J,"华为授权体验店")+SUMIFS(通讯通路门店!$AA:$AA,通讯通路门店!$S:$S,$G27,通讯通路门店!$J:$J,"华为堡垒店")</f>
        <v>0</v>
      </c>
      <c r="BG27" s="99">
        <f>SUMIFS(通讯通路门店!$Y:$Y,通讯通路门店!$S:$S,$G27,通讯通路门店!$J:$J,"小米体验店")</f>
        <v>0</v>
      </c>
      <c r="BH27" s="99">
        <f>SUMIFS(通讯通路门店!$AA:$AA,通讯通路门店!$S:$S,$G27,通讯通路门店!$J:$J,"苹果体验店")</f>
        <v>0</v>
      </c>
      <c r="BI27" s="99">
        <f>SUMIFS(通讯通路门店!$K:$K,通讯通路门店!$S:$S,$G27,通讯通路门店!$J:$J,"其他品牌专卖店")</f>
        <v>0</v>
      </c>
      <c r="BJ27" s="99">
        <f>SUMIFS(通讯通路门店!$AC:$AC,通讯通路门店!$S:$S,$G27)</f>
        <v>0</v>
      </c>
      <c r="BK27" s="99">
        <f>SUMIFS(通讯通路门店!$AD:$AD,通讯通路门店!$S:$S,$G27)</f>
        <v>0</v>
      </c>
      <c r="BL27" s="99">
        <f>SUMIFS(通讯通路门店!$AE:$AE,通讯通路门店!$S:$S,$G27)</f>
        <v>0</v>
      </c>
      <c r="BM27" s="99">
        <f>SUMIFS(通讯通路门店!$AF:$AF,通讯通路门店!$S:$S,$G27)</f>
        <v>0</v>
      </c>
      <c r="BN27" s="99">
        <f>SUMIFS(通讯通路门店!$AG:$AG,通讯通路门店!$S:$S,$G27)</f>
        <v>0</v>
      </c>
      <c r="BO27" s="99">
        <f>SUMIFS(通讯通路门店!$AH:$AH,通讯通路门店!$S:$S,$G27)</f>
        <v>0</v>
      </c>
      <c r="BP27" s="99">
        <f>SUMIFS(通讯通路门店!$AI:$AI,通讯通路门店!$S:$S,$G27)</f>
        <v>0</v>
      </c>
    </row>
    <row r="28" s="83" customFormat="1" ht="13.9" customHeight="1" spans="1:68">
      <c r="A28" s="99" t="str">
        <f>IFERROR(_xlfn.XLOOKUP($G28,通讯通路门店!$S$4:$S$993933,通讯通路门店!$A$4:$A$993933,0,0),"")</f>
        <v>海南省</v>
      </c>
      <c r="B28" s="99" t="str">
        <f>IFERROR(_xlfn.XLOOKUP($G28,通讯通路门店!$S$4:$S$993933,通讯通路门店!$B$4:$B$993933,0,0),"")</f>
        <v>乐东黎族自治县</v>
      </c>
      <c r="C28" s="99" t="str">
        <f>IFERROR(_xlfn.XLOOKUP($G28,通讯通路门店!$S$4:$S$993933,通讯通路门店!$C$4:$C$993933,0,0),"")</f>
        <v>乐东黎族自治县</v>
      </c>
      <c r="D28" s="99" t="str">
        <f>IFERROR(_xlfn.XLOOKUP($G28,通讯通路门店!$S$4:$S$993933,通讯通路门店!$D$4:$D$993933,0,0),"")</f>
        <v>黄流镇</v>
      </c>
      <c r="G28" s="101" t="str">
        <v>乐东黄流华讯手机卖场</v>
      </c>
      <c r="H28" s="102" t="str">
        <f>IFERROR(_xlfn.XLOOKUP($G28,通讯通路门店!$S$4:$S$993933,通讯通路门店!$R$4:$R$993933,0,0),"")</f>
        <v>100048660101</v>
      </c>
      <c r="U28" s="99">
        <f>COUNTIF(通讯通路门店!$S:$S,$G28)</f>
        <v>1</v>
      </c>
      <c r="V28" s="99">
        <f>COUNTIFS(通讯通路门店!$S:$S,$G28,通讯通路门店!$J:$J,"综合卖场")</f>
        <v>0</v>
      </c>
      <c r="W28" s="99">
        <f>SUMIFS(通讯通路门店!$AJ:$AJ,通讯通路门店!$S:$S,通讯客户沙盘!$G28)</f>
        <v>0</v>
      </c>
      <c r="X28" s="99">
        <f t="shared" si="0"/>
        <v>0</v>
      </c>
      <c r="Y28" s="99">
        <f>COUNTIFS(通讯通路门店!$S:$S,$G28,通讯通路门店!$J:$J,"荣耀体验店")+COUNTIFS(通讯通路门店!$S:$S,$G28,通讯通路门店!$J:$J,"荣耀授权专卖店")</f>
        <v>0</v>
      </c>
      <c r="Z28" s="99">
        <f>COUNTIFS(通讯通路门店!$S:$S,$G28,通讯通路门店!$J:$J,"VIVO体验店")</f>
        <v>0</v>
      </c>
      <c r="AA28" s="99">
        <f>COUNTIFS(通讯通路门店!$S:$S,$G28,通讯通路门店!$J:$J,"OPPO体验店")</f>
        <v>0</v>
      </c>
      <c r="AB28" s="99">
        <f>COUNTIFS(通讯通路门店!$S:$S,$G28,通讯通路门店!$J:$J,"华为授权体验店")+COUNTIFS(通讯通路门店!$S:$S,$G28,通讯通路门店!$J:$J,"华为堡垒店")</f>
        <v>0</v>
      </c>
      <c r="AC28" s="99">
        <f>COUNTIFS(通讯通路门店!$S:$S,$G28,通讯通路门店!$J:$J,"小米体验店")</f>
        <v>0</v>
      </c>
      <c r="AD28" s="99">
        <f>COUNTIFS(通讯通路门店!$S:$S,$G28,通讯通路门店!$J:$J,"苹果体验店")</f>
        <v>0</v>
      </c>
      <c r="AE28" s="99">
        <f>COUNTIFS(通讯通路门店!$S:$S,$G28,通讯通路门店!$J:$J,"其他品牌专卖店")</f>
        <v>0</v>
      </c>
      <c r="AF28" s="99">
        <f>SUMIFS(通讯通路门店!$BI:$BI,通讯通路门店!$S:$S,$G28)</f>
        <v>2</v>
      </c>
      <c r="AG28" s="99">
        <f>SUMIFS(通讯通路门店!$BH:$BH,通讯通路门店!$S:$S,$G28)</f>
        <v>2</v>
      </c>
      <c r="AH28" s="99">
        <f t="shared" si="1"/>
        <v>0</v>
      </c>
      <c r="AI28" s="99">
        <f>SUMIFS(通讯通路门店!$BB:$BB,通讯通路门店!$S:$S,$G28)</f>
        <v>0</v>
      </c>
      <c r="AJ28" s="99">
        <f>SUMIFS(通讯通路门店!$BE:$BE,通讯通路门店!$S:$S,$G28)</f>
        <v>0</v>
      </c>
      <c r="AK28" s="99">
        <f>SUMIFS(通讯通路门店!$BG:$BG,通讯通路门店!$S:$S,$G28)</f>
        <v>0</v>
      </c>
      <c r="AL28" s="99">
        <f>SUMIFS(通讯通路门店!$BC:$BC,通讯通路门店!$S:$S,$G28)</f>
        <v>0</v>
      </c>
      <c r="AM28" s="99">
        <f>SUMIFS(通讯通路门店!$BD:$BD,通讯通路门店!$S:$S,$G28)</f>
        <v>0</v>
      </c>
      <c r="AN28" s="99">
        <f>SUMIFS(通讯通路门店!$BF:$BF,通讯通路门店!$S:$S,$G28)</f>
        <v>0</v>
      </c>
      <c r="AO28" s="99">
        <f t="shared" si="2"/>
        <v>0</v>
      </c>
      <c r="AP28" s="99">
        <f>SUMIFS(通讯通路门店!$K:$K,通讯通路门店!$S:$S,$G28)</f>
        <v>0</v>
      </c>
      <c r="AR28" s="99">
        <f>SUMIFS(通讯通路门店!$T:$T,通讯通路门店!$S:$S,$G28)</f>
        <v>9</v>
      </c>
      <c r="AS28" s="99">
        <f>SUMIFS(通讯通路门店!$U:$U,通讯通路门店!$S:$S,$G28)</f>
        <v>5</v>
      </c>
      <c r="AT28" s="99">
        <f>SUMIFS(通讯通路门店!$V:$V,通讯通路门店!$S:$S,$G28)</f>
        <v>7</v>
      </c>
      <c r="AU28" s="99">
        <f>SUMIFS(通讯通路门店!$W:$W,通讯通路门店!$S:$S,$G28)</f>
        <v>12</v>
      </c>
      <c r="AV28" s="99">
        <f>SUMIFS(通讯通路门店!$Z:$Z,通讯通路门店!$S:$S,$G28)</f>
        <v>7</v>
      </c>
      <c r="AW28" s="99">
        <f>SUMIFS(通讯通路门店!$AB:$AB,通讯通路门店!$S:$S,$G28)</f>
        <v>6</v>
      </c>
      <c r="AX28" s="99">
        <f>SUMIFS(通讯通路门店!$X:$X,通讯通路门店!$S:$S,$G28)</f>
        <v>9</v>
      </c>
      <c r="AY28" s="99">
        <f>SUMIFS(通讯通路门店!$Y:$Y,通讯通路门店!$S:$S,$G28)</f>
        <v>0</v>
      </c>
      <c r="AZ28" s="99">
        <f>SUMIFS(通讯通路门店!$AA:$AA,通讯通路门店!$S:$S,$G28)</f>
        <v>3</v>
      </c>
      <c r="BA28" s="99">
        <f t="shared" si="3"/>
        <v>0</v>
      </c>
      <c r="BB28" s="99">
        <f t="shared" si="4"/>
        <v>0</v>
      </c>
      <c r="BC28" s="99">
        <f>SUMIFS(通讯通路门店!$W:$W,通讯通路门店!$S:$S,$G28,通讯通路门店!$J:$J,"荣耀体验店")+SUMIFS(通讯通路门店!$W:$W,通讯通路门店!$S:$S,$G28,通讯通路门店!$J:$J,"荣耀授权专卖店")</f>
        <v>0</v>
      </c>
      <c r="BD28" s="99">
        <f>SUMIFS(通讯通路门店!$Z:$Z,通讯通路门店!$S:$S,$G28,通讯通路门店!$J:$J,"VIVO体验店")</f>
        <v>0</v>
      </c>
      <c r="BE28" s="99">
        <f>SUMIFS(通讯通路门店!$AB:$AB,通讯通路门店!$S:$S,$G28,通讯通路门店!$J:$J,"OPPO体验店")</f>
        <v>0</v>
      </c>
      <c r="BF28" s="99">
        <f>SUMIFS(通讯通路门店!$X:$X,通讯通路门店!$S:$S,$G28,通讯通路门店!$J:$J,"华为授权体验店")+SUMIFS(通讯通路门店!$AA:$AA,通讯通路门店!$S:$S,$G28,通讯通路门店!$J:$J,"华为堡垒店")</f>
        <v>0</v>
      </c>
      <c r="BG28" s="99">
        <f>SUMIFS(通讯通路门店!$Y:$Y,通讯通路门店!$S:$S,$G28,通讯通路门店!$J:$J,"小米体验店")</f>
        <v>0</v>
      </c>
      <c r="BH28" s="99">
        <f>SUMIFS(通讯通路门店!$AA:$AA,通讯通路门店!$S:$S,$G28,通讯通路门店!$J:$J,"苹果体验店")</f>
        <v>0</v>
      </c>
      <c r="BI28" s="99">
        <f>SUMIFS(通讯通路门店!$K:$K,通讯通路门店!$S:$S,$G28,通讯通路门店!$J:$J,"其他品牌专卖店")</f>
        <v>0</v>
      </c>
      <c r="BJ28" s="99">
        <f>SUMIFS(通讯通路门店!$AC:$AC,通讯通路门店!$S:$S,$G28)</f>
        <v>0</v>
      </c>
      <c r="BK28" s="99">
        <f>SUMIFS(通讯通路门店!$AD:$AD,通讯通路门店!$S:$S,$G28)</f>
        <v>0</v>
      </c>
      <c r="BL28" s="99">
        <f>SUMIFS(通讯通路门店!$AE:$AE,通讯通路门店!$S:$S,$G28)</f>
        <v>0</v>
      </c>
      <c r="BM28" s="99">
        <f>SUMIFS(通讯通路门店!$AF:$AF,通讯通路门店!$S:$S,$G28)</f>
        <v>0</v>
      </c>
      <c r="BN28" s="99">
        <f>SUMIFS(通讯通路门店!$AG:$AG,通讯通路门店!$S:$S,$G28)</f>
        <v>0</v>
      </c>
      <c r="BO28" s="99">
        <f>SUMIFS(通讯通路门店!$AH:$AH,通讯通路门店!$S:$S,$G28)</f>
        <v>0</v>
      </c>
      <c r="BP28" s="99">
        <f>SUMIFS(通讯通路门店!$AI:$AI,通讯通路门店!$S:$S,$G28)</f>
        <v>0</v>
      </c>
    </row>
    <row r="29" s="83" customFormat="1" ht="13.9" customHeight="1" spans="1:68">
      <c r="A29" s="99" t="str">
        <f>IFERROR(_xlfn.XLOOKUP($G29,通讯通路门店!$S$4:$S$993933,通讯通路门店!$A$4:$A$993933,0,0),"")</f>
        <v>海南省</v>
      </c>
      <c r="B29" s="99" t="str">
        <f>IFERROR(_xlfn.XLOOKUP($G29,通讯通路门店!$S$4:$S$993933,通讯通路门店!$B$4:$B$993933,0,0),"")</f>
        <v>乐东黎族自治县</v>
      </c>
      <c r="C29" s="99" t="str">
        <f>IFERROR(_xlfn.XLOOKUP($G29,通讯通路门店!$S$4:$S$993933,通讯通路门店!$C$4:$C$993933,0,0),"")</f>
        <v>乐东黎族自治县</v>
      </c>
      <c r="D29" s="99" t="str">
        <f>IFERROR(_xlfn.XLOOKUP($G29,通讯通路门店!$S$4:$S$993933,通讯通路门店!$D$4:$D$993933,0,0),"")</f>
        <v>佛罗镇</v>
      </c>
      <c r="G29" s="101" t="str">
        <v>乐东佛罗启扬手机店</v>
      </c>
      <c r="H29" s="102" t="str">
        <f>IFERROR(_xlfn.XLOOKUP($G29,通讯通路门店!$S$4:$S$993933,通讯通路门店!$R$4:$R$993933,0,0),"")</f>
        <v>200003197101</v>
      </c>
      <c r="U29" s="99">
        <f>COUNTIF(通讯通路门店!$S:$S,$G29)</f>
        <v>1</v>
      </c>
      <c r="V29" s="99">
        <f>COUNTIFS(通讯通路门店!$S:$S,$G29,通讯通路门店!$J:$J,"综合卖场")</f>
        <v>0</v>
      </c>
      <c r="W29" s="99">
        <f>SUMIFS(通讯通路门店!$AJ:$AJ,通讯通路门店!$S:$S,通讯客户沙盘!$G29)</f>
        <v>1</v>
      </c>
      <c r="X29" s="99">
        <f t="shared" si="0"/>
        <v>0</v>
      </c>
      <c r="Y29" s="99">
        <f>COUNTIFS(通讯通路门店!$S:$S,$G29,通讯通路门店!$J:$J,"荣耀体验店")+COUNTIFS(通讯通路门店!$S:$S,$G29,通讯通路门店!$J:$J,"荣耀授权专卖店")</f>
        <v>0</v>
      </c>
      <c r="Z29" s="99">
        <f>COUNTIFS(通讯通路门店!$S:$S,$G29,通讯通路门店!$J:$J,"VIVO体验店")</f>
        <v>0</v>
      </c>
      <c r="AA29" s="99">
        <f>COUNTIFS(通讯通路门店!$S:$S,$G29,通讯通路门店!$J:$J,"OPPO体验店")</f>
        <v>0</v>
      </c>
      <c r="AB29" s="99">
        <f>COUNTIFS(通讯通路门店!$S:$S,$G29,通讯通路门店!$J:$J,"华为授权体验店")+COUNTIFS(通讯通路门店!$S:$S,$G29,通讯通路门店!$J:$J,"华为堡垒店")</f>
        <v>0</v>
      </c>
      <c r="AC29" s="99">
        <f>COUNTIFS(通讯通路门店!$S:$S,$G29,通讯通路门店!$J:$J,"小米体验店")</f>
        <v>0</v>
      </c>
      <c r="AD29" s="99">
        <f>COUNTIFS(通讯通路门店!$S:$S,$G29,通讯通路门店!$J:$J,"苹果体验店")</f>
        <v>0</v>
      </c>
      <c r="AE29" s="99">
        <f>COUNTIFS(通讯通路门店!$S:$S,$G29,通讯通路门店!$J:$J,"其他品牌专卖店")</f>
        <v>0</v>
      </c>
      <c r="AF29" s="99">
        <f>SUMIFS(通讯通路门店!$BI:$BI,通讯通路门店!$S:$S,$G29)</f>
        <v>2</v>
      </c>
      <c r="AG29" s="99">
        <f>SUMIFS(通讯通路门店!$BH:$BH,通讯通路门店!$S:$S,$G29)</f>
        <v>2</v>
      </c>
      <c r="AH29" s="99">
        <f t="shared" si="1"/>
        <v>0</v>
      </c>
      <c r="AI29" s="99">
        <f>SUMIFS(通讯通路门店!$BB:$BB,通讯通路门店!$S:$S,$G29)</f>
        <v>0</v>
      </c>
      <c r="AJ29" s="99">
        <f>SUMIFS(通讯通路门店!$BE:$BE,通讯通路门店!$S:$S,$G29)</f>
        <v>0</v>
      </c>
      <c r="AK29" s="99">
        <f>SUMIFS(通讯通路门店!$BG:$BG,通讯通路门店!$S:$S,$G29)</f>
        <v>0</v>
      </c>
      <c r="AL29" s="99">
        <f>SUMIFS(通讯通路门店!$BC:$BC,通讯通路门店!$S:$S,$G29)</f>
        <v>0</v>
      </c>
      <c r="AM29" s="99">
        <f>SUMIFS(通讯通路门店!$BD:$BD,通讯通路门店!$S:$S,$G29)</f>
        <v>0</v>
      </c>
      <c r="AN29" s="99">
        <f>SUMIFS(通讯通路门店!$BF:$BF,通讯通路门店!$S:$S,$G29)</f>
        <v>0</v>
      </c>
      <c r="AO29" s="99">
        <f t="shared" si="2"/>
        <v>0</v>
      </c>
      <c r="AP29" s="99">
        <f>SUMIFS(通讯通路门店!$K:$K,通讯通路门店!$S:$S,$G29)</f>
        <v>0</v>
      </c>
      <c r="AR29" s="99">
        <f>SUMIFS(通讯通路门店!$T:$T,通讯通路门店!$S:$S,$G29)</f>
        <v>6</v>
      </c>
      <c r="AS29" s="99">
        <f>SUMIFS(通讯通路门店!$U:$U,通讯通路门店!$S:$S,$G29)</f>
        <v>3</v>
      </c>
      <c r="AT29" s="99">
        <f>SUMIFS(通讯通路门店!$V:$V,通讯通路门店!$S:$S,$G29)</f>
        <v>1</v>
      </c>
      <c r="AU29" s="99">
        <f>SUMIFS(通讯通路门店!$W:$W,通讯通路门店!$S:$S,$G29)</f>
        <v>6</v>
      </c>
      <c r="AV29" s="99">
        <f>SUMIFS(通讯通路门店!$Z:$Z,通讯通路门店!$S:$S,$G29)</f>
        <v>7</v>
      </c>
      <c r="AW29" s="99">
        <f>SUMIFS(通讯通路门店!$AB:$AB,通讯通路门店!$S:$S,$G29)</f>
        <v>5</v>
      </c>
      <c r="AX29" s="99">
        <f>SUMIFS(通讯通路门店!$X:$X,通讯通路门店!$S:$S,$G29)</f>
        <v>4</v>
      </c>
      <c r="AY29" s="99">
        <f>SUMIFS(通讯通路门店!$Y:$Y,通讯通路门店!$S:$S,$G29)</f>
        <v>1</v>
      </c>
      <c r="AZ29" s="99">
        <f>SUMIFS(通讯通路门店!$AA:$AA,通讯通路门店!$S:$S,$G29)</f>
        <v>2</v>
      </c>
      <c r="BA29" s="99">
        <f t="shared" si="3"/>
        <v>0</v>
      </c>
      <c r="BB29" s="99">
        <f t="shared" si="4"/>
        <v>0</v>
      </c>
      <c r="BC29" s="99">
        <f>SUMIFS(通讯通路门店!$W:$W,通讯通路门店!$S:$S,$G29,通讯通路门店!$J:$J,"荣耀体验店")+SUMIFS(通讯通路门店!$W:$W,通讯通路门店!$S:$S,$G29,通讯通路门店!$J:$J,"荣耀授权专卖店")</f>
        <v>0</v>
      </c>
      <c r="BD29" s="99">
        <f>SUMIFS(通讯通路门店!$Z:$Z,通讯通路门店!$S:$S,$G29,通讯通路门店!$J:$J,"VIVO体验店")</f>
        <v>0</v>
      </c>
      <c r="BE29" s="99">
        <f>SUMIFS(通讯通路门店!$AB:$AB,通讯通路门店!$S:$S,$G29,通讯通路门店!$J:$J,"OPPO体验店")</f>
        <v>0</v>
      </c>
      <c r="BF29" s="99">
        <f>SUMIFS(通讯通路门店!$X:$X,通讯通路门店!$S:$S,$G29,通讯通路门店!$J:$J,"华为授权体验店")+SUMIFS(通讯通路门店!$AA:$AA,通讯通路门店!$S:$S,$G29,通讯通路门店!$J:$J,"华为堡垒店")</f>
        <v>0</v>
      </c>
      <c r="BG29" s="99">
        <f>SUMIFS(通讯通路门店!$Y:$Y,通讯通路门店!$S:$S,$G29,通讯通路门店!$J:$J,"小米体验店")</f>
        <v>0</v>
      </c>
      <c r="BH29" s="99">
        <f>SUMIFS(通讯通路门店!$AA:$AA,通讯通路门店!$S:$S,$G29,通讯通路门店!$J:$J,"苹果体验店")</f>
        <v>0</v>
      </c>
      <c r="BI29" s="99">
        <f>SUMIFS(通讯通路门店!$K:$K,通讯通路门店!$S:$S,$G29,通讯通路门店!$J:$J,"其他品牌专卖店")</f>
        <v>0</v>
      </c>
      <c r="BJ29" s="99">
        <f>SUMIFS(通讯通路门店!$AC:$AC,通讯通路门店!$S:$S,$G29)</f>
        <v>0</v>
      </c>
      <c r="BK29" s="99">
        <f>SUMIFS(通讯通路门店!$AD:$AD,通讯通路门店!$S:$S,$G29)</f>
        <v>0</v>
      </c>
      <c r="BL29" s="99">
        <f>SUMIFS(通讯通路门店!$AE:$AE,通讯通路门店!$S:$S,$G29)</f>
        <v>0</v>
      </c>
      <c r="BM29" s="99">
        <f>SUMIFS(通讯通路门店!$AF:$AF,通讯通路门店!$S:$S,$G29)</f>
        <v>0</v>
      </c>
      <c r="BN29" s="99">
        <f>SUMIFS(通讯通路门店!$AG:$AG,通讯通路门店!$S:$S,$G29)</f>
        <v>0</v>
      </c>
      <c r="BO29" s="99">
        <f>SUMIFS(通讯通路门店!$AH:$AH,通讯通路门店!$S:$S,$G29)</f>
        <v>0</v>
      </c>
      <c r="BP29" s="99">
        <f>SUMIFS(通讯通路门店!$AI:$AI,通讯通路门店!$S:$S,$G29)</f>
        <v>0</v>
      </c>
    </row>
    <row r="30" s="83" customFormat="1" ht="13.9" customHeight="1" spans="1:68">
      <c r="A30" s="99" t="str">
        <f>IFERROR(_xlfn.XLOOKUP($G30,通讯通路门店!$S$4:$S$993933,通讯通路门店!$A$4:$A$993933,0,0),"")</f>
        <v>海南省</v>
      </c>
      <c r="B30" s="99" t="str">
        <f>IFERROR(_xlfn.XLOOKUP($G30,通讯通路门店!$S$4:$S$993933,通讯通路门店!$B$4:$B$993933,0,0),"")</f>
        <v>乐东黎族自治县</v>
      </c>
      <c r="C30" s="99" t="str">
        <f>IFERROR(_xlfn.XLOOKUP($G30,通讯通路门店!$S$4:$S$993933,通讯通路门店!$C$4:$C$993933,0,0),"")</f>
        <v>乐东黎族自治县</v>
      </c>
      <c r="D30" s="99" t="str">
        <f>IFERROR(_xlfn.XLOOKUP($G30,通讯通路门店!$S$4:$S$993933,通讯通路门店!$D$4:$D$993933,0,0),"")</f>
        <v>千家镇</v>
      </c>
      <c r="G30" s="101" t="str">
        <v>乐东千家豪杰手机电讯店</v>
      </c>
      <c r="H30" s="102" t="str">
        <f>IFERROR(_xlfn.XLOOKUP($G30,通讯通路门店!$S$4:$S$993933,通讯通路门店!$R$4:$R$993933,0,0),"")</f>
        <v>100068791001</v>
      </c>
      <c r="U30" s="99">
        <f>COUNTIF(通讯通路门店!$S:$S,$G30)</f>
        <v>1</v>
      </c>
      <c r="V30" s="99">
        <f>COUNTIFS(通讯通路门店!$S:$S,$G30,通讯通路门店!$J:$J,"综合卖场")</f>
        <v>0</v>
      </c>
      <c r="W30" s="99">
        <f>SUMIFS(通讯通路门店!$AJ:$AJ,通讯通路门店!$S:$S,通讯客户沙盘!$G30)</f>
        <v>0</v>
      </c>
      <c r="X30" s="99">
        <f t="shared" si="0"/>
        <v>0</v>
      </c>
      <c r="Y30" s="99">
        <f>COUNTIFS(通讯通路门店!$S:$S,$G30,通讯通路门店!$J:$J,"荣耀体验店")+COUNTIFS(通讯通路门店!$S:$S,$G30,通讯通路门店!$J:$J,"荣耀授权专卖店")</f>
        <v>0</v>
      </c>
      <c r="Z30" s="99">
        <f>COUNTIFS(通讯通路门店!$S:$S,$G30,通讯通路门店!$J:$J,"VIVO体验店")</f>
        <v>0</v>
      </c>
      <c r="AA30" s="99">
        <f>COUNTIFS(通讯通路门店!$S:$S,$G30,通讯通路门店!$J:$J,"OPPO体验店")</f>
        <v>0</v>
      </c>
      <c r="AB30" s="99">
        <f>COUNTIFS(通讯通路门店!$S:$S,$G30,通讯通路门店!$J:$J,"华为授权体验店")+COUNTIFS(通讯通路门店!$S:$S,$G30,通讯通路门店!$J:$J,"华为堡垒店")</f>
        <v>0</v>
      </c>
      <c r="AC30" s="99">
        <f>COUNTIFS(通讯通路门店!$S:$S,$G30,通讯通路门店!$J:$J,"小米体验店")</f>
        <v>0</v>
      </c>
      <c r="AD30" s="99">
        <f>COUNTIFS(通讯通路门店!$S:$S,$G30,通讯通路门店!$J:$J,"苹果体验店")</f>
        <v>0</v>
      </c>
      <c r="AE30" s="99">
        <f>COUNTIFS(通讯通路门店!$S:$S,$G30,通讯通路门店!$J:$J,"其他品牌专卖店")</f>
        <v>0</v>
      </c>
      <c r="AF30" s="99">
        <f>SUMIFS(通讯通路门店!$BI:$BI,通讯通路门店!$S:$S,$G30)</f>
        <v>2</v>
      </c>
      <c r="AG30" s="99">
        <f>SUMIFS(通讯通路门店!$BH:$BH,通讯通路门店!$S:$S,$G30)</f>
        <v>1</v>
      </c>
      <c r="AH30" s="99">
        <f t="shared" si="1"/>
        <v>0</v>
      </c>
      <c r="AI30" s="99">
        <f>SUMIFS(通讯通路门店!$BB:$BB,通讯通路门店!$S:$S,$G30)</f>
        <v>0</v>
      </c>
      <c r="AJ30" s="99">
        <f>SUMIFS(通讯通路门店!$BE:$BE,通讯通路门店!$S:$S,$G30)</f>
        <v>0</v>
      </c>
      <c r="AK30" s="99">
        <f>SUMIFS(通讯通路门店!$BG:$BG,通讯通路门店!$S:$S,$G30)</f>
        <v>0</v>
      </c>
      <c r="AL30" s="99">
        <f>SUMIFS(通讯通路门店!$BC:$BC,通讯通路门店!$S:$S,$G30)</f>
        <v>0</v>
      </c>
      <c r="AM30" s="99">
        <f>SUMIFS(通讯通路门店!$BD:$BD,通讯通路门店!$S:$S,$G30)</f>
        <v>0</v>
      </c>
      <c r="AN30" s="99">
        <f>SUMIFS(通讯通路门店!$BF:$BF,通讯通路门店!$S:$S,$G30)</f>
        <v>0</v>
      </c>
      <c r="AO30" s="99">
        <f t="shared" si="2"/>
        <v>0</v>
      </c>
      <c r="AP30" s="99">
        <f>SUMIFS(通讯通路门店!$K:$K,通讯通路门店!$S:$S,$G30)</f>
        <v>0</v>
      </c>
      <c r="AR30" s="99">
        <f>SUMIFS(通讯通路门店!$T:$T,通讯通路门店!$S:$S,$G30)</f>
        <v>2</v>
      </c>
      <c r="AS30" s="99">
        <f>SUMIFS(通讯通路门店!$U:$U,通讯通路门店!$S:$S,$G30)</f>
        <v>1</v>
      </c>
      <c r="AT30" s="99">
        <f>SUMIFS(通讯通路门店!$V:$V,通讯通路门店!$S:$S,$G30)</f>
        <v>0</v>
      </c>
      <c r="AU30" s="99">
        <f>SUMIFS(通讯通路门店!$W:$W,通讯通路门店!$S:$S,$G30)</f>
        <v>3</v>
      </c>
      <c r="AV30" s="99">
        <f>SUMIFS(通讯通路门店!$Z:$Z,通讯通路门店!$S:$S,$G30)</f>
        <v>1</v>
      </c>
      <c r="AW30" s="99">
        <f>SUMIFS(通讯通路门店!$AB:$AB,通讯通路门店!$S:$S,$G30)</f>
        <v>4</v>
      </c>
      <c r="AX30" s="99">
        <f>SUMIFS(通讯通路门店!$X:$X,通讯通路门店!$S:$S,$G30)</f>
        <v>3</v>
      </c>
      <c r="AY30" s="99">
        <f>SUMIFS(通讯通路门店!$Y:$Y,通讯通路门店!$S:$S,$G30)</f>
        <v>0</v>
      </c>
      <c r="AZ30" s="99">
        <f>SUMIFS(通讯通路门店!$AA:$AA,通讯通路门店!$S:$S,$G30)</f>
        <v>1</v>
      </c>
      <c r="BA30" s="99">
        <f t="shared" si="3"/>
        <v>0</v>
      </c>
      <c r="BB30" s="99">
        <f t="shared" si="4"/>
        <v>0</v>
      </c>
      <c r="BC30" s="99">
        <f>SUMIFS(通讯通路门店!$W:$W,通讯通路门店!$S:$S,$G30,通讯通路门店!$J:$J,"荣耀体验店")+SUMIFS(通讯通路门店!$W:$W,通讯通路门店!$S:$S,$G30,通讯通路门店!$J:$J,"荣耀授权专卖店")</f>
        <v>0</v>
      </c>
      <c r="BD30" s="99">
        <f>SUMIFS(通讯通路门店!$Z:$Z,通讯通路门店!$S:$S,$G30,通讯通路门店!$J:$J,"VIVO体验店")</f>
        <v>0</v>
      </c>
      <c r="BE30" s="99">
        <f>SUMIFS(通讯通路门店!$AB:$AB,通讯通路门店!$S:$S,$G30,通讯通路门店!$J:$J,"OPPO体验店")</f>
        <v>0</v>
      </c>
      <c r="BF30" s="99">
        <f>SUMIFS(通讯通路门店!$X:$X,通讯通路门店!$S:$S,$G30,通讯通路门店!$J:$J,"华为授权体验店")+SUMIFS(通讯通路门店!$AA:$AA,通讯通路门店!$S:$S,$G30,通讯通路门店!$J:$J,"华为堡垒店")</f>
        <v>0</v>
      </c>
      <c r="BG30" s="99">
        <f>SUMIFS(通讯通路门店!$Y:$Y,通讯通路门店!$S:$S,$G30,通讯通路门店!$J:$J,"小米体验店")</f>
        <v>0</v>
      </c>
      <c r="BH30" s="99">
        <f>SUMIFS(通讯通路门店!$AA:$AA,通讯通路门店!$S:$S,$G30,通讯通路门店!$J:$J,"苹果体验店")</f>
        <v>0</v>
      </c>
      <c r="BI30" s="99">
        <f>SUMIFS(通讯通路门店!$K:$K,通讯通路门店!$S:$S,$G30,通讯通路门店!$J:$J,"其他品牌专卖店")</f>
        <v>0</v>
      </c>
      <c r="BJ30" s="99">
        <f>SUMIFS(通讯通路门店!$AC:$AC,通讯通路门店!$S:$S,$G30)</f>
        <v>0</v>
      </c>
      <c r="BK30" s="99">
        <f>SUMIFS(通讯通路门店!$AD:$AD,通讯通路门店!$S:$S,$G30)</f>
        <v>0</v>
      </c>
      <c r="BL30" s="99">
        <f>SUMIFS(通讯通路门店!$AE:$AE,通讯通路门店!$S:$S,$G30)</f>
        <v>0</v>
      </c>
      <c r="BM30" s="99">
        <f>SUMIFS(通讯通路门店!$AF:$AF,通讯通路门店!$S:$S,$G30)</f>
        <v>0</v>
      </c>
      <c r="BN30" s="99">
        <f>SUMIFS(通讯通路门店!$AG:$AG,通讯通路门店!$S:$S,$G30)</f>
        <v>0</v>
      </c>
      <c r="BO30" s="99">
        <f>SUMIFS(通讯通路门店!$AH:$AH,通讯通路门店!$S:$S,$G30)</f>
        <v>0</v>
      </c>
      <c r="BP30" s="99">
        <f>SUMIFS(通讯通路门店!$AI:$AI,通讯通路门店!$S:$S,$G30)</f>
        <v>0</v>
      </c>
    </row>
    <row r="31" s="83" customFormat="1" ht="13.9" customHeight="1" spans="1:68">
      <c r="A31" s="99" t="str">
        <f>IFERROR(_xlfn.XLOOKUP($G31,通讯通路门店!$S$4:$S$993933,通讯通路门店!$A$4:$A$993933,0,0),"")</f>
        <v>海南省</v>
      </c>
      <c r="B31" s="99" t="str">
        <f>IFERROR(_xlfn.XLOOKUP($G31,通讯通路门店!$S$4:$S$993933,通讯通路门店!$B$4:$B$993933,0,0),"")</f>
        <v>乐东黎族自治县</v>
      </c>
      <c r="C31" s="99" t="str">
        <f>IFERROR(_xlfn.XLOOKUP($G31,通讯通路门店!$S$4:$S$993933,通讯通路门店!$C$4:$C$993933,0,0),"")</f>
        <v>乐东黎族自治县</v>
      </c>
      <c r="D31" s="99" t="str">
        <f>IFERROR(_xlfn.XLOOKUP($G31,通讯通路门店!$S$4:$S$993933,通讯通路门店!$D$4:$D$993933,0,0),"")</f>
        <v>千家镇</v>
      </c>
      <c r="G31" s="101" t="str">
        <v>乐东千家义泽手机店</v>
      </c>
      <c r="H31" s="102" t="str">
        <f>IFERROR(_xlfn.XLOOKUP($G31,通讯通路门店!$S$4:$S$993933,通讯通路门店!$R$4:$R$993933,0,0),"")</f>
        <v>100080556601</v>
      </c>
      <c r="U31" s="99">
        <f>COUNTIF(通讯通路门店!$S:$S,$G31)</f>
        <v>1</v>
      </c>
      <c r="V31" s="99">
        <f>COUNTIFS(通讯通路门店!$S:$S,$G31,通讯通路门店!$J:$J,"综合卖场")</f>
        <v>0</v>
      </c>
      <c r="W31" s="99">
        <f>SUMIFS(通讯通路门店!$AJ:$AJ,通讯通路门店!$S:$S,通讯客户沙盘!$G31)</f>
        <v>0</v>
      </c>
      <c r="X31" s="99">
        <f t="shared" si="0"/>
        <v>0</v>
      </c>
      <c r="Y31" s="99">
        <f>COUNTIFS(通讯通路门店!$S:$S,$G31,通讯通路门店!$J:$J,"荣耀体验店")+COUNTIFS(通讯通路门店!$S:$S,$G31,通讯通路门店!$J:$J,"荣耀授权专卖店")</f>
        <v>0</v>
      </c>
      <c r="Z31" s="99">
        <f>COUNTIFS(通讯通路门店!$S:$S,$G31,通讯通路门店!$J:$J,"VIVO体验店")</f>
        <v>0</v>
      </c>
      <c r="AA31" s="99">
        <f>COUNTIFS(通讯通路门店!$S:$S,$G31,通讯通路门店!$J:$J,"OPPO体验店")</f>
        <v>0</v>
      </c>
      <c r="AB31" s="99">
        <f>COUNTIFS(通讯通路门店!$S:$S,$G31,通讯通路门店!$J:$J,"华为授权体验店")+COUNTIFS(通讯通路门店!$S:$S,$G31,通讯通路门店!$J:$J,"华为堡垒店")</f>
        <v>0</v>
      </c>
      <c r="AC31" s="99">
        <f>COUNTIFS(通讯通路门店!$S:$S,$G31,通讯通路门店!$J:$J,"小米体验店")</f>
        <v>0</v>
      </c>
      <c r="AD31" s="99">
        <f>COUNTIFS(通讯通路门店!$S:$S,$G31,通讯通路门店!$J:$J,"苹果体验店")</f>
        <v>0</v>
      </c>
      <c r="AE31" s="99">
        <f>COUNTIFS(通讯通路门店!$S:$S,$G31,通讯通路门店!$J:$J,"其他品牌专卖店")</f>
        <v>0</v>
      </c>
      <c r="AF31" s="99">
        <f>SUMIFS(通讯通路门店!$BI:$BI,通讯通路门店!$S:$S,$G31)</f>
        <v>1</v>
      </c>
      <c r="AG31" s="99">
        <f>SUMIFS(通讯通路门店!$BH:$BH,通讯通路门店!$S:$S,$G31)</f>
        <v>1</v>
      </c>
      <c r="AH31" s="99">
        <f t="shared" si="1"/>
        <v>0</v>
      </c>
      <c r="AI31" s="99">
        <f>SUMIFS(通讯通路门店!$BB:$BB,通讯通路门店!$S:$S,$G31)</f>
        <v>0</v>
      </c>
      <c r="AJ31" s="99">
        <f>SUMIFS(通讯通路门店!$BE:$BE,通讯通路门店!$S:$S,$G31)</f>
        <v>0</v>
      </c>
      <c r="AK31" s="99">
        <f>SUMIFS(通讯通路门店!$BG:$BG,通讯通路门店!$S:$S,$G31)</f>
        <v>0</v>
      </c>
      <c r="AL31" s="99">
        <f>SUMIFS(通讯通路门店!$BC:$BC,通讯通路门店!$S:$S,$G31)</f>
        <v>0</v>
      </c>
      <c r="AM31" s="99">
        <f>SUMIFS(通讯通路门店!$BD:$BD,通讯通路门店!$S:$S,$G31)</f>
        <v>0</v>
      </c>
      <c r="AN31" s="99">
        <f>SUMIFS(通讯通路门店!$BF:$BF,通讯通路门店!$S:$S,$G31)</f>
        <v>0</v>
      </c>
      <c r="AO31" s="99">
        <f t="shared" si="2"/>
        <v>0</v>
      </c>
      <c r="AP31" s="99">
        <f>SUMIFS(通讯通路门店!$K:$K,通讯通路门店!$S:$S,$G31)</f>
        <v>0</v>
      </c>
      <c r="AR31" s="99">
        <f>SUMIFS(通讯通路门店!$T:$T,通讯通路门店!$S:$S,$G31)</f>
        <v>2</v>
      </c>
      <c r="AS31" s="99">
        <f>SUMIFS(通讯通路门店!$U:$U,通讯通路门店!$S:$S,$G31)</f>
        <v>0</v>
      </c>
      <c r="AT31" s="99">
        <f>SUMIFS(通讯通路门店!$V:$V,通讯通路门店!$S:$S,$G31)</f>
        <v>0</v>
      </c>
      <c r="AU31" s="99">
        <f>SUMIFS(通讯通路门店!$W:$W,通讯通路门店!$S:$S,$G31)</f>
        <v>2</v>
      </c>
      <c r="AV31" s="99">
        <f>SUMIFS(通讯通路门店!$Z:$Z,通讯通路门店!$S:$S,$G31)</f>
        <v>2</v>
      </c>
      <c r="AW31" s="99">
        <f>SUMIFS(通讯通路门店!$AB:$AB,通讯通路门店!$S:$S,$G31)</f>
        <v>3</v>
      </c>
      <c r="AX31" s="99">
        <f>SUMIFS(通讯通路门店!$X:$X,通讯通路门店!$S:$S,$G31)</f>
        <v>1</v>
      </c>
      <c r="AY31" s="99">
        <f>SUMIFS(通讯通路门店!$Y:$Y,通讯通路门店!$S:$S,$G31)</f>
        <v>0</v>
      </c>
      <c r="AZ31" s="99">
        <f>SUMIFS(通讯通路门店!$AA:$AA,通讯通路门店!$S:$S,$G31)</f>
        <v>0</v>
      </c>
      <c r="BA31" s="99">
        <f t="shared" si="3"/>
        <v>0</v>
      </c>
      <c r="BB31" s="99">
        <f t="shared" si="4"/>
        <v>0</v>
      </c>
      <c r="BC31" s="99">
        <f>SUMIFS(通讯通路门店!$W:$W,通讯通路门店!$S:$S,$G31,通讯通路门店!$J:$J,"荣耀体验店")+SUMIFS(通讯通路门店!$W:$W,通讯通路门店!$S:$S,$G31,通讯通路门店!$J:$J,"荣耀授权专卖店")</f>
        <v>0</v>
      </c>
      <c r="BD31" s="99">
        <f>SUMIFS(通讯通路门店!$Z:$Z,通讯通路门店!$S:$S,$G31,通讯通路门店!$J:$J,"VIVO体验店")</f>
        <v>0</v>
      </c>
      <c r="BE31" s="99">
        <f>SUMIFS(通讯通路门店!$AB:$AB,通讯通路门店!$S:$S,$G31,通讯通路门店!$J:$J,"OPPO体验店")</f>
        <v>0</v>
      </c>
      <c r="BF31" s="99">
        <f>SUMIFS(通讯通路门店!$X:$X,通讯通路门店!$S:$S,$G31,通讯通路门店!$J:$J,"华为授权体验店")+SUMIFS(通讯通路门店!$AA:$AA,通讯通路门店!$S:$S,$G31,通讯通路门店!$J:$J,"华为堡垒店")</f>
        <v>0</v>
      </c>
      <c r="BG31" s="99">
        <f>SUMIFS(通讯通路门店!$Y:$Y,通讯通路门店!$S:$S,$G31,通讯通路门店!$J:$J,"小米体验店")</f>
        <v>0</v>
      </c>
      <c r="BH31" s="99">
        <f>SUMIFS(通讯通路门店!$AA:$AA,通讯通路门店!$S:$S,$G31,通讯通路门店!$J:$J,"苹果体验店")</f>
        <v>0</v>
      </c>
      <c r="BI31" s="99">
        <f>SUMIFS(通讯通路门店!$K:$K,通讯通路门店!$S:$S,$G31,通讯通路门店!$J:$J,"其他品牌专卖店")</f>
        <v>0</v>
      </c>
      <c r="BJ31" s="99">
        <f>SUMIFS(通讯通路门店!$AC:$AC,通讯通路门店!$S:$S,$G31)</f>
        <v>0</v>
      </c>
      <c r="BK31" s="99">
        <f>SUMIFS(通讯通路门店!$AD:$AD,通讯通路门店!$S:$S,$G31)</f>
        <v>0</v>
      </c>
      <c r="BL31" s="99">
        <f>SUMIFS(通讯通路门店!$AE:$AE,通讯通路门店!$S:$S,$G31)</f>
        <v>0</v>
      </c>
      <c r="BM31" s="99">
        <f>SUMIFS(通讯通路门店!$AF:$AF,通讯通路门店!$S:$S,$G31)</f>
        <v>0</v>
      </c>
      <c r="BN31" s="99">
        <f>SUMIFS(通讯通路门店!$AG:$AG,通讯通路门店!$S:$S,$G31)</f>
        <v>0</v>
      </c>
      <c r="BO31" s="99">
        <f>SUMIFS(通讯通路门店!$AH:$AH,通讯通路门店!$S:$S,$G31)</f>
        <v>0</v>
      </c>
      <c r="BP31" s="99">
        <f>SUMIFS(通讯通路门店!$AI:$AI,通讯通路门店!$S:$S,$G31)</f>
        <v>0</v>
      </c>
    </row>
    <row r="32" s="83" customFormat="1" ht="13.9" customHeight="1" spans="1:68">
      <c r="A32" s="99" t="str">
        <f>IFERROR(_xlfn.XLOOKUP($G32,通讯通路门店!$S$4:$S$993933,通讯通路门店!$A$4:$A$993933,0,0),"")</f>
        <v>海南省</v>
      </c>
      <c r="B32" s="99" t="str">
        <f>IFERROR(_xlfn.XLOOKUP($G32,通讯通路门店!$S$4:$S$993933,通讯通路门店!$B$4:$B$993933,0,0),"")</f>
        <v>乐东黎族自治县</v>
      </c>
      <c r="C32" s="99" t="str">
        <f>IFERROR(_xlfn.XLOOKUP($G32,通讯通路门店!$S$4:$S$993933,通讯通路门店!$C$4:$C$993933,0,0),"")</f>
        <v>乐东黎族自治县</v>
      </c>
      <c r="D32" s="99" t="str">
        <f>IFERROR(_xlfn.XLOOKUP($G32,通讯通路门店!$S$4:$S$993933,通讯通路门店!$D$4:$D$993933,0,0),"")</f>
        <v>抱由镇</v>
      </c>
      <c r="G32" s="101" t="str">
        <v>乐东乐城富通手机大卖场</v>
      </c>
      <c r="H32" s="102" t="str">
        <f>IFERROR(_xlfn.XLOOKUP($G32,通讯通路门店!$S$4:$S$993933,通讯通路门店!$R$4:$R$993933,0,0),"")</f>
        <v>100022518501</v>
      </c>
      <c r="U32" s="99">
        <f>COUNTIF(通讯通路门店!$S:$S,$G32)</f>
        <v>1</v>
      </c>
      <c r="V32" s="99">
        <f>COUNTIFS(通讯通路门店!$S:$S,$G32,通讯通路门店!$J:$J,"综合卖场")</f>
        <v>0</v>
      </c>
      <c r="W32" s="99">
        <f>SUMIFS(通讯通路门店!$AJ:$AJ,通讯通路门店!$S:$S,通讯客户沙盘!$G32)</f>
        <v>1</v>
      </c>
      <c r="X32" s="99">
        <f t="shared" si="0"/>
        <v>0</v>
      </c>
      <c r="Y32" s="99">
        <f>COUNTIFS(通讯通路门店!$S:$S,$G32,通讯通路门店!$J:$J,"荣耀体验店")+COUNTIFS(通讯通路门店!$S:$S,$G32,通讯通路门店!$J:$J,"荣耀授权专卖店")</f>
        <v>0</v>
      </c>
      <c r="Z32" s="99">
        <f>COUNTIFS(通讯通路门店!$S:$S,$G32,通讯通路门店!$J:$J,"VIVO体验店")</f>
        <v>0</v>
      </c>
      <c r="AA32" s="99">
        <f>COUNTIFS(通讯通路门店!$S:$S,$G32,通讯通路门店!$J:$J,"OPPO体验店")</f>
        <v>0</v>
      </c>
      <c r="AB32" s="99">
        <f>COUNTIFS(通讯通路门店!$S:$S,$G32,通讯通路门店!$J:$J,"华为授权体验店")+COUNTIFS(通讯通路门店!$S:$S,$G32,通讯通路门店!$J:$J,"华为堡垒店")</f>
        <v>0</v>
      </c>
      <c r="AC32" s="99">
        <f>COUNTIFS(通讯通路门店!$S:$S,$G32,通讯通路门店!$J:$J,"小米体验店")</f>
        <v>0</v>
      </c>
      <c r="AD32" s="99">
        <f>COUNTIFS(通讯通路门店!$S:$S,$G32,通讯通路门店!$J:$J,"苹果体验店")</f>
        <v>0</v>
      </c>
      <c r="AE32" s="99">
        <f>COUNTIFS(通讯通路门店!$S:$S,$G32,通讯通路门店!$J:$J,"其他品牌专卖店")</f>
        <v>0</v>
      </c>
      <c r="AF32" s="99">
        <f>SUMIFS(通讯通路门店!$BI:$BI,通讯通路门店!$S:$S,$G32)</f>
        <v>4</v>
      </c>
      <c r="AG32" s="99">
        <f>SUMIFS(通讯通路门店!$BH:$BH,通讯通路门店!$S:$S,$G32)</f>
        <v>3</v>
      </c>
      <c r="AH32" s="99">
        <f t="shared" si="1"/>
        <v>0</v>
      </c>
      <c r="AI32" s="99">
        <f>SUMIFS(通讯通路门店!$BB:$BB,通讯通路门店!$S:$S,$G32)</f>
        <v>0</v>
      </c>
      <c r="AJ32" s="99">
        <f>SUMIFS(通讯通路门店!$BE:$BE,通讯通路门店!$S:$S,$G32)</f>
        <v>0</v>
      </c>
      <c r="AK32" s="99">
        <f>SUMIFS(通讯通路门店!$BG:$BG,通讯通路门店!$S:$S,$G32)</f>
        <v>0</v>
      </c>
      <c r="AL32" s="99">
        <f>SUMIFS(通讯通路门店!$BC:$BC,通讯通路门店!$S:$S,$G32)</f>
        <v>0</v>
      </c>
      <c r="AM32" s="99">
        <f>SUMIFS(通讯通路门店!$BD:$BD,通讯通路门店!$S:$S,$G32)</f>
        <v>0</v>
      </c>
      <c r="AN32" s="99">
        <f>SUMIFS(通讯通路门店!$BF:$BF,通讯通路门店!$S:$S,$G32)</f>
        <v>0</v>
      </c>
      <c r="AO32" s="99">
        <f t="shared" si="2"/>
        <v>0</v>
      </c>
      <c r="AP32" s="99">
        <f>SUMIFS(通讯通路门店!$K:$K,通讯通路门店!$S:$S,$G32)</f>
        <v>0</v>
      </c>
      <c r="AR32" s="99">
        <f>SUMIFS(通讯通路门店!$T:$T,通讯通路门店!$S:$S,$G32)</f>
        <v>13</v>
      </c>
      <c r="AS32" s="99">
        <f>SUMIFS(通讯通路门店!$U:$U,通讯通路门店!$S:$S,$G32)</f>
        <v>12</v>
      </c>
      <c r="AT32" s="99">
        <f>SUMIFS(通讯通路门店!$V:$V,通讯通路门店!$S:$S,$G32)</f>
        <v>6</v>
      </c>
      <c r="AU32" s="99">
        <f>SUMIFS(通讯通路门店!$W:$W,通讯通路门店!$S:$S,$G32)</f>
        <v>24</v>
      </c>
      <c r="AV32" s="99">
        <f>SUMIFS(通讯通路门店!$Z:$Z,通讯通路门店!$S:$S,$G32)</f>
        <v>10</v>
      </c>
      <c r="AW32" s="99">
        <f>SUMIFS(通讯通路门店!$AB:$AB,通讯通路门店!$S:$S,$G32)</f>
        <v>8</v>
      </c>
      <c r="AX32" s="99">
        <f>SUMIFS(通讯通路门店!$X:$X,通讯通路门店!$S:$S,$G32)</f>
        <v>3</v>
      </c>
      <c r="AY32" s="99">
        <f>SUMIFS(通讯通路门店!$Y:$Y,通讯通路门店!$S:$S,$G32)</f>
        <v>2</v>
      </c>
      <c r="AZ32" s="99">
        <f>SUMIFS(通讯通路门店!$AA:$AA,通讯通路门店!$S:$S,$G32)</f>
        <v>4</v>
      </c>
      <c r="BA32" s="99">
        <f t="shared" si="3"/>
        <v>0</v>
      </c>
      <c r="BB32" s="99">
        <f t="shared" si="4"/>
        <v>0</v>
      </c>
      <c r="BC32" s="99">
        <f>SUMIFS(通讯通路门店!$W:$W,通讯通路门店!$S:$S,$G32,通讯通路门店!$J:$J,"荣耀体验店")+SUMIFS(通讯通路门店!$W:$W,通讯通路门店!$S:$S,$G32,通讯通路门店!$J:$J,"荣耀授权专卖店")</f>
        <v>0</v>
      </c>
      <c r="BD32" s="99">
        <f>SUMIFS(通讯通路门店!$Z:$Z,通讯通路门店!$S:$S,$G32,通讯通路门店!$J:$J,"VIVO体验店")</f>
        <v>0</v>
      </c>
      <c r="BE32" s="99">
        <f>SUMIFS(通讯通路门店!$AB:$AB,通讯通路门店!$S:$S,$G32,通讯通路门店!$J:$J,"OPPO体验店")</f>
        <v>0</v>
      </c>
      <c r="BF32" s="99">
        <f>SUMIFS(通讯通路门店!$X:$X,通讯通路门店!$S:$S,$G32,通讯通路门店!$J:$J,"华为授权体验店")+SUMIFS(通讯通路门店!$AA:$AA,通讯通路门店!$S:$S,$G32,通讯通路门店!$J:$J,"华为堡垒店")</f>
        <v>0</v>
      </c>
      <c r="BG32" s="99">
        <f>SUMIFS(通讯通路门店!$Y:$Y,通讯通路门店!$S:$S,$G32,通讯通路门店!$J:$J,"小米体验店")</f>
        <v>0</v>
      </c>
      <c r="BH32" s="99">
        <f>SUMIFS(通讯通路门店!$AA:$AA,通讯通路门店!$S:$S,$G32,通讯通路门店!$J:$J,"苹果体验店")</f>
        <v>0</v>
      </c>
      <c r="BI32" s="99">
        <f>SUMIFS(通讯通路门店!$K:$K,通讯通路门店!$S:$S,$G32,通讯通路门店!$J:$J,"其他品牌专卖店")</f>
        <v>0</v>
      </c>
      <c r="BJ32" s="99">
        <f>SUMIFS(通讯通路门店!$AC:$AC,通讯通路门店!$S:$S,$G32)</f>
        <v>1</v>
      </c>
      <c r="BK32" s="99">
        <f>SUMIFS(通讯通路门店!$AD:$AD,通讯通路门店!$S:$S,$G32)</f>
        <v>0</v>
      </c>
      <c r="BL32" s="99">
        <f>SUMIFS(通讯通路门店!$AE:$AE,通讯通路门店!$S:$S,$G32)</f>
        <v>5</v>
      </c>
      <c r="BM32" s="99">
        <f>SUMIFS(通讯通路门店!$AF:$AF,通讯通路门店!$S:$S,$G32)</f>
        <v>0</v>
      </c>
      <c r="BN32" s="99">
        <f>SUMIFS(通讯通路门店!$AG:$AG,通讯通路门店!$S:$S,$G32)</f>
        <v>1</v>
      </c>
      <c r="BO32" s="99">
        <f>SUMIFS(通讯通路门店!$AH:$AH,通讯通路门店!$S:$S,$G32)</f>
        <v>5</v>
      </c>
      <c r="BP32" s="99">
        <f>SUMIFS(通讯通路门店!$AI:$AI,通讯通路门店!$S:$S,$G32)</f>
        <v>3</v>
      </c>
    </row>
    <row r="33" s="83" customFormat="1" ht="13.9" customHeight="1" spans="1:69">
      <c r="A33" s="99" t="str">
        <f>IFERROR(_xlfn.XLOOKUP($G33,通讯通路门店!$S$4:$S$993933,通讯通路门店!$A$4:$A$993933,0,0),"")</f>
        <v>海南省</v>
      </c>
      <c r="B33" s="99" t="str">
        <f>IFERROR(_xlfn.XLOOKUP($G33,通讯通路门店!$S$4:$S$993933,通讯通路门店!$B$4:$B$993933,0,0),"")</f>
        <v>乐东黎族自治县</v>
      </c>
      <c r="C33" s="99" t="str">
        <f>IFERROR(_xlfn.XLOOKUP($G33,通讯通路门店!$S$4:$S$993933,通讯通路门店!$C$4:$C$993933,0,0),"")</f>
        <v>乐东黎族自治县</v>
      </c>
      <c r="D33" s="99" t="str">
        <f>IFERROR(_xlfn.XLOOKUP($G33,通讯通路门店!$S$4:$S$993933,通讯通路门店!$D$4:$D$993933,0,0),"")</f>
        <v>抱由镇</v>
      </c>
      <c r="G33" s="101" t="str">
        <v>乐东抱由华讯手机卖场</v>
      </c>
      <c r="H33" s="102" t="str">
        <f>IFERROR(_xlfn.XLOOKUP($G33,通讯通路门店!$S$4:$S$993933,通讯通路门店!$R$4:$R$993933,0,0),"")</f>
        <v>100049647301</v>
      </c>
      <c r="U33" s="99">
        <f>COUNTIF(通讯通路门店!$S:$S,$G33)</f>
        <v>2</v>
      </c>
      <c r="V33" s="99">
        <f>COUNTIFS(通讯通路门店!$S:$S,$G33,通讯通路门店!$J:$J,"综合卖场")</f>
        <v>0</v>
      </c>
      <c r="W33" s="99">
        <f>SUMIFS(通讯通路门店!$AJ:$AJ,通讯通路门店!$S:$S,通讯客户沙盘!$G33)</f>
        <v>2</v>
      </c>
      <c r="X33" s="99">
        <f t="shared" si="0"/>
        <v>0</v>
      </c>
      <c r="Y33" s="99">
        <f>COUNTIFS(通讯通路门店!$S:$S,$G33,通讯通路门店!$J:$J,"荣耀体验店")+COUNTIFS(通讯通路门店!$S:$S,$G33,通讯通路门店!$J:$J,"荣耀授权专卖店")</f>
        <v>0</v>
      </c>
      <c r="Z33" s="99">
        <f>COUNTIFS(通讯通路门店!$S:$S,$G33,通讯通路门店!$J:$J,"VIVO体验店")</f>
        <v>0</v>
      </c>
      <c r="AA33" s="99">
        <f>COUNTIFS(通讯通路门店!$S:$S,$G33,通讯通路门店!$J:$J,"OPPO体验店")</f>
        <v>0</v>
      </c>
      <c r="AB33" s="99">
        <f>COUNTIFS(通讯通路门店!$S:$S,$G33,通讯通路门店!$J:$J,"华为授权体验店")+COUNTIFS(通讯通路门店!$S:$S,$G33,通讯通路门店!$J:$J,"华为堡垒店")</f>
        <v>0</v>
      </c>
      <c r="AC33" s="99">
        <f>COUNTIFS(通讯通路门店!$S:$S,$G33,通讯通路门店!$J:$J,"小米体验店")</f>
        <v>0</v>
      </c>
      <c r="AD33" s="99">
        <f>COUNTIFS(通讯通路门店!$S:$S,$G33,通讯通路门店!$J:$J,"苹果体验店")</f>
        <v>0</v>
      </c>
      <c r="AE33" s="99">
        <f>COUNTIFS(通讯通路门店!$S:$S,$G33,通讯通路门店!$J:$J,"其他品牌专卖店")</f>
        <v>0</v>
      </c>
      <c r="AF33" s="99">
        <f>SUMIFS(通讯通路门店!$BI:$BI,通讯通路门店!$S:$S,$G33)</f>
        <v>10</v>
      </c>
      <c r="AG33" s="99">
        <f>SUMIFS(通讯通路门店!$BH:$BH,通讯通路门店!$S:$S,$G33)</f>
        <v>8</v>
      </c>
      <c r="AH33" s="99">
        <f t="shared" si="1"/>
        <v>4</v>
      </c>
      <c r="AI33" s="99">
        <f>SUMIFS(通讯通路门店!$BB:$BB,通讯通路门店!$S:$S,$G33)</f>
        <v>0</v>
      </c>
      <c r="AJ33" s="99">
        <f>SUMIFS(通讯通路门店!$BE:$BE,通讯通路门店!$S:$S,$G33)</f>
        <v>2</v>
      </c>
      <c r="AK33" s="99">
        <f>SUMIFS(通讯通路门店!$BG:$BG,通讯通路门店!$S:$S,$G33)</f>
        <v>2</v>
      </c>
      <c r="AL33" s="99">
        <f>SUMIFS(通讯通路门店!$BC:$BC,通讯通路门店!$S:$S,$G33)</f>
        <v>0</v>
      </c>
      <c r="AM33" s="99">
        <f>SUMIFS(通讯通路门店!$BD:$BD,通讯通路门店!$S:$S,$G33)</f>
        <v>0</v>
      </c>
      <c r="AN33" s="99">
        <f>SUMIFS(通讯通路门店!$BF:$BF,通讯通路门店!$S:$S,$G33)</f>
        <v>0</v>
      </c>
      <c r="AO33" s="99">
        <f t="shared" si="2"/>
        <v>0</v>
      </c>
      <c r="AP33" s="99">
        <f>SUMIFS(通讯通路门店!$K:$K,通讯通路门店!$S:$S,$G33)</f>
        <v>0</v>
      </c>
      <c r="AR33" s="99">
        <f>SUMIFS(通讯通路门店!$T:$T,通讯通路门店!$S:$S,$G33)</f>
        <v>27</v>
      </c>
      <c r="AS33" s="99">
        <f>SUMIFS(通讯通路门店!$U:$U,通讯通路门店!$S:$S,$G33)</f>
        <v>20</v>
      </c>
      <c r="AT33" s="99">
        <f>SUMIFS(通讯通路门店!$V:$V,通讯通路门店!$S:$S,$G33)</f>
        <v>10</v>
      </c>
      <c r="AU33" s="99">
        <f>SUMIFS(通讯通路门店!$W:$W,通讯通路门店!$S:$S,$G33)</f>
        <v>30</v>
      </c>
      <c r="AV33" s="99">
        <f>SUMIFS(通讯通路门店!$Z:$Z,通讯通路门店!$S:$S,$G33)</f>
        <v>28</v>
      </c>
      <c r="AW33" s="99">
        <f>SUMIFS(通讯通路门店!$AB:$AB,通讯通路门店!$S:$S,$G33)</f>
        <v>27</v>
      </c>
      <c r="AX33" s="99">
        <f>SUMIFS(通讯通路门店!$X:$X,通讯通路门店!$S:$S,$G33)</f>
        <v>21</v>
      </c>
      <c r="AY33" s="99">
        <f>SUMIFS(通讯通路门店!$Y:$Y,通讯通路门店!$S:$S,$G33)</f>
        <v>5</v>
      </c>
      <c r="AZ33" s="99">
        <f>SUMIFS(通讯通路门店!$AA:$AA,通讯通路门店!$S:$S,$G33)</f>
        <v>8</v>
      </c>
      <c r="BA33" s="99">
        <f t="shared" si="3"/>
        <v>0</v>
      </c>
      <c r="BB33" s="99">
        <f t="shared" si="4"/>
        <v>0</v>
      </c>
      <c r="BC33" s="99">
        <f>SUMIFS(通讯通路门店!$W:$W,通讯通路门店!$S:$S,$G33,通讯通路门店!$J:$J,"荣耀体验店")+SUMIFS(通讯通路门店!$W:$W,通讯通路门店!$S:$S,$G33,通讯通路门店!$J:$J,"荣耀授权专卖店")</f>
        <v>0</v>
      </c>
      <c r="BD33" s="99">
        <f>SUMIFS(通讯通路门店!$Z:$Z,通讯通路门店!$S:$S,$G33,通讯通路门店!$J:$J,"VIVO体验店")</f>
        <v>0</v>
      </c>
      <c r="BE33" s="99">
        <f>SUMIFS(通讯通路门店!$AB:$AB,通讯通路门店!$S:$S,$G33,通讯通路门店!$J:$J,"OPPO体验店")</f>
        <v>0</v>
      </c>
      <c r="BF33" s="99">
        <f>SUMIFS(通讯通路门店!$X:$X,通讯通路门店!$S:$S,$G33,通讯通路门店!$J:$J,"华为授权体验店")+SUMIFS(通讯通路门店!$AA:$AA,通讯通路门店!$S:$S,$G33,通讯通路门店!$J:$J,"华为堡垒店")</f>
        <v>0</v>
      </c>
      <c r="BG33" s="99">
        <f>SUMIFS(通讯通路门店!$Y:$Y,通讯通路门店!$S:$S,$G33,通讯通路门店!$J:$J,"小米体验店")</f>
        <v>0</v>
      </c>
      <c r="BH33" s="99">
        <f>SUMIFS(通讯通路门店!$AA:$AA,通讯通路门店!$S:$S,$G33,通讯通路门店!$J:$J,"苹果体验店")</f>
        <v>0</v>
      </c>
      <c r="BI33" s="99">
        <f>SUMIFS(通讯通路门店!$K:$K,通讯通路门店!$S:$S,$G33,通讯通路门店!$J:$J,"其他品牌专卖店")</f>
        <v>0</v>
      </c>
      <c r="BJ33" s="99">
        <f>SUMIFS(通讯通路门店!$AC:$AC,通讯通路门店!$S:$S,$G33)</f>
        <v>0</v>
      </c>
      <c r="BK33" s="99">
        <f>SUMIFS(通讯通路门店!$AD:$AD,通讯通路门店!$S:$S,$G33)</f>
        <v>0</v>
      </c>
      <c r="BL33" s="99">
        <f>SUMIFS(通讯通路门店!$AE:$AE,通讯通路门店!$S:$S,$G33)</f>
        <v>0</v>
      </c>
      <c r="BM33" s="99">
        <f>SUMIFS(通讯通路门店!$AF:$AF,通讯通路门店!$S:$S,$G33)</f>
        <v>0</v>
      </c>
      <c r="BN33" s="99">
        <f>SUMIFS(通讯通路门店!$AG:$AG,通讯通路门店!$S:$S,$G33)</f>
        <v>0</v>
      </c>
      <c r="BO33" s="99">
        <f>SUMIFS(通讯通路门店!$AH:$AH,通讯通路门店!$S:$S,$G33)</f>
        <v>0</v>
      </c>
      <c r="BP33" s="99">
        <f>SUMIFS(通讯通路门店!$AI:$AI,通讯通路门店!$S:$S,$G33)</f>
        <v>0</v>
      </c>
    </row>
    <row r="34" s="83" customFormat="1" ht="13.9" customHeight="1" spans="1:69">
      <c r="A34" s="99" t="str">
        <f>IFERROR(_xlfn.XLOOKUP($G34,通讯通路门店!$S$4:$S$993933,通讯通路门店!$A$4:$A$993933,0,0),"")</f>
        <v>海南省</v>
      </c>
      <c r="B34" s="99" t="str">
        <f>IFERROR(_xlfn.XLOOKUP($G34,通讯通路门店!$S$4:$S$993933,通讯通路门店!$B$4:$B$993933,0,0),"")</f>
        <v>乐东黎族自治县</v>
      </c>
      <c r="C34" s="99" t="str">
        <f>IFERROR(_xlfn.XLOOKUP($G34,通讯通路门店!$S$4:$S$993933,通讯通路门店!$C$4:$C$993933,0,0),"")</f>
        <v>乐东黎族自治县</v>
      </c>
      <c r="D34" s="99" t="str">
        <f>IFERROR(_xlfn.XLOOKUP($G34,通讯通路门店!$S$4:$S$993933,通讯通路门店!$D$4:$D$993933,0,0),"")</f>
        <v>利国镇</v>
      </c>
      <c r="G34" s="101" t="str">
        <v>乐东利国海榆电信专营店</v>
      </c>
      <c r="H34" s="102" t="str">
        <f>IFERROR(_xlfn.XLOOKUP($G34,通讯通路门店!$S$4:$S$993933,通讯通路门店!$R$4:$R$993933,0,0),"")</f>
        <v>200001094201</v>
      </c>
      <c r="U34" s="99">
        <f>COUNTIF(通讯通路门店!$S:$S,$G34)</f>
        <v>1</v>
      </c>
      <c r="V34" s="99">
        <f>COUNTIFS(通讯通路门店!$S:$S,$G34,通讯通路门店!$J:$J,"综合卖场")</f>
        <v>0</v>
      </c>
      <c r="W34" s="99">
        <f>SUMIFS(通讯通路门店!$AJ:$AJ,通讯通路门店!$S:$S,通讯客户沙盘!$G34)</f>
        <v>1</v>
      </c>
      <c r="X34" s="99">
        <f t="shared" si="0"/>
        <v>0</v>
      </c>
      <c r="Y34" s="99">
        <f>COUNTIFS(通讯通路门店!$S:$S,$G34,通讯通路门店!$J:$J,"荣耀体验店")+COUNTIFS(通讯通路门店!$S:$S,$G34,通讯通路门店!$J:$J,"荣耀授权专卖店")</f>
        <v>0</v>
      </c>
      <c r="Z34" s="99">
        <f>COUNTIFS(通讯通路门店!$S:$S,$G34,通讯通路门店!$J:$J,"VIVO体验店")</f>
        <v>0</v>
      </c>
      <c r="AA34" s="99">
        <f>COUNTIFS(通讯通路门店!$S:$S,$G34,通讯通路门店!$J:$J,"OPPO体验店")</f>
        <v>0</v>
      </c>
      <c r="AB34" s="99">
        <f>COUNTIFS(通讯通路门店!$S:$S,$G34,通讯通路门店!$J:$J,"华为授权体验店")+COUNTIFS(通讯通路门店!$S:$S,$G34,通讯通路门店!$J:$J,"华为堡垒店")</f>
        <v>0</v>
      </c>
      <c r="AC34" s="99">
        <f>COUNTIFS(通讯通路门店!$S:$S,$G34,通讯通路门店!$J:$J,"小米体验店")</f>
        <v>0</v>
      </c>
      <c r="AD34" s="99">
        <f>COUNTIFS(通讯通路门店!$S:$S,$G34,通讯通路门店!$J:$J,"苹果体验店")</f>
        <v>0</v>
      </c>
      <c r="AE34" s="99">
        <f>COUNTIFS(通讯通路门店!$S:$S,$G34,通讯通路门店!$J:$J,"其他品牌专卖店")</f>
        <v>0</v>
      </c>
      <c r="AF34" s="99">
        <f>SUMIFS(通讯通路门店!$BI:$BI,通讯通路门店!$S:$S,$G34)</f>
        <v>4</v>
      </c>
      <c r="AG34" s="99">
        <f>SUMIFS(通讯通路门店!$BH:$BH,通讯通路门店!$S:$S,$G34)</f>
        <v>3</v>
      </c>
      <c r="AH34" s="99">
        <f t="shared" si="1"/>
        <v>0</v>
      </c>
      <c r="AI34" s="99">
        <f>SUMIFS(通讯通路门店!$BB:$BB,通讯通路门店!$S:$S,$G34)</f>
        <v>0</v>
      </c>
      <c r="AJ34" s="99">
        <f>SUMIFS(通讯通路门店!$BE:$BE,通讯通路门店!$S:$S,$G34)</f>
        <v>0</v>
      </c>
      <c r="AK34" s="99">
        <f>SUMIFS(通讯通路门店!$BG:$BG,通讯通路门店!$S:$S,$G34)</f>
        <v>0</v>
      </c>
      <c r="AL34" s="99">
        <f>SUMIFS(通讯通路门店!$BC:$BC,通讯通路门店!$S:$S,$G34)</f>
        <v>0</v>
      </c>
      <c r="AM34" s="99">
        <f>SUMIFS(通讯通路门店!$BD:$BD,通讯通路门店!$S:$S,$G34)</f>
        <v>0</v>
      </c>
      <c r="AN34" s="99">
        <f>SUMIFS(通讯通路门店!$BF:$BF,通讯通路门店!$S:$S,$G34)</f>
        <v>0</v>
      </c>
      <c r="AO34" s="99">
        <f t="shared" si="2"/>
        <v>0</v>
      </c>
      <c r="AP34" s="99">
        <f>SUMIFS(通讯通路门店!$K:$K,通讯通路门店!$S:$S,$G34)</f>
        <v>0</v>
      </c>
      <c r="AR34" s="99">
        <f>SUMIFS(通讯通路门店!$T:$T,通讯通路门店!$S:$S,$G34)</f>
        <v>9</v>
      </c>
      <c r="AS34" s="99">
        <f>SUMIFS(通讯通路门店!$U:$U,通讯通路门店!$S:$S,$G34)</f>
        <v>6</v>
      </c>
      <c r="AT34" s="99">
        <f>SUMIFS(通讯通路门店!$V:$V,通讯通路门店!$S:$S,$G34)</f>
        <v>3</v>
      </c>
      <c r="AU34" s="99">
        <f>SUMIFS(通讯通路门店!$W:$W,通讯通路门店!$S:$S,$G34)</f>
        <v>7</v>
      </c>
      <c r="AV34" s="99">
        <f>SUMIFS(通讯通路门店!$Z:$Z,通讯通路门店!$S:$S,$G34)</f>
        <v>10</v>
      </c>
      <c r="AW34" s="99">
        <f>SUMIFS(通讯通路门店!$AB:$AB,通讯通路门店!$S:$S,$G34)</f>
        <v>9</v>
      </c>
      <c r="AX34" s="99">
        <f>SUMIFS(通讯通路门店!$X:$X,通讯通路门店!$S:$S,$G34)</f>
        <v>6</v>
      </c>
      <c r="AY34" s="99">
        <f>SUMIFS(通讯通路门店!$Y:$Y,通讯通路门店!$S:$S,$G34)</f>
        <v>0</v>
      </c>
      <c r="AZ34" s="99">
        <f>SUMIFS(通讯通路门店!$AA:$AA,通讯通路门店!$S:$S,$G34)</f>
        <v>2</v>
      </c>
      <c r="BA34" s="99">
        <f t="shared" si="3"/>
        <v>0</v>
      </c>
      <c r="BB34" s="99">
        <f t="shared" si="4"/>
        <v>0</v>
      </c>
      <c r="BC34" s="99">
        <f>SUMIFS(通讯通路门店!$W:$W,通讯通路门店!$S:$S,$G34,通讯通路门店!$J:$J,"荣耀体验店")+SUMIFS(通讯通路门店!$W:$W,通讯通路门店!$S:$S,$G34,通讯通路门店!$J:$J,"荣耀授权专卖店")</f>
        <v>0</v>
      </c>
      <c r="BD34" s="99">
        <f>SUMIFS(通讯通路门店!$Z:$Z,通讯通路门店!$S:$S,$G34,通讯通路门店!$J:$J,"VIVO体验店")</f>
        <v>0</v>
      </c>
      <c r="BE34" s="99">
        <f>SUMIFS(通讯通路门店!$AB:$AB,通讯通路门店!$S:$S,$G34,通讯通路门店!$J:$J,"OPPO体验店")</f>
        <v>0</v>
      </c>
      <c r="BF34" s="99">
        <f>SUMIFS(通讯通路门店!$X:$X,通讯通路门店!$S:$S,$G34,通讯通路门店!$J:$J,"华为授权体验店")+SUMIFS(通讯通路门店!$AA:$AA,通讯通路门店!$S:$S,$G34,通讯通路门店!$J:$J,"华为堡垒店")</f>
        <v>0</v>
      </c>
      <c r="BG34" s="99">
        <f>SUMIFS(通讯通路门店!$Y:$Y,通讯通路门店!$S:$S,$G34,通讯通路门店!$J:$J,"小米体验店")</f>
        <v>0</v>
      </c>
      <c r="BH34" s="99">
        <f>SUMIFS(通讯通路门店!$AA:$AA,通讯通路门店!$S:$S,$G34,通讯通路门店!$J:$J,"苹果体验店")</f>
        <v>0</v>
      </c>
      <c r="BI34" s="99">
        <f>SUMIFS(通讯通路门店!$K:$K,通讯通路门店!$S:$S,$G34,通讯通路门店!$J:$J,"其他品牌专卖店")</f>
        <v>0</v>
      </c>
      <c r="BJ34" s="99">
        <f>SUMIFS(通讯通路门店!$AC:$AC,通讯通路门店!$S:$S,$G34)</f>
        <v>0</v>
      </c>
      <c r="BK34" s="99">
        <f>SUMIFS(通讯通路门店!$AD:$AD,通讯通路门店!$S:$S,$G34)</f>
        <v>0</v>
      </c>
      <c r="BL34" s="99">
        <f>SUMIFS(通讯通路门店!$AE:$AE,通讯通路门店!$S:$S,$G34)</f>
        <v>0</v>
      </c>
      <c r="BM34" s="99">
        <f>SUMIFS(通讯通路门店!$AF:$AF,通讯通路门店!$S:$S,$G34)</f>
        <v>0</v>
      </c>
      <c r="BN34" s="99">
        <f>SUMIFS(通讯通路门店!$AG:$AG,通讯通路门店!$S:$S,$G34)</f>
        <v>0</v>
      </c>
      <c r="BO34" s="99">
        <f>SUMIFS(通讯通路门店!$AH:$AH,通讯通路门店!$S:$S,$G34)</f>
        <v>0</v>
      </c>
      <c r="BP34" s="99">
        <f>SUMIFS(通讯通路门店!$AI:$AI,通讯通路门店!$S:$S,$G34)</f>
        <v>0</v>
      </c>
    </row>
    <row r="35" s="83" customFormat="1" ht="13.9" customHeight="1" spans="1:69">
      <c r="A35" s="99" t="str">
        <f>IFERROR(_xlfn.XLOOKUP($G35,通讯通路门店!$S$4:$S$993933,通讯通路门店!$A$4:$A$993933,0,0),"")</f>
        <v>海南省</v>
      </c>
      <c r="B35" s="99" t="str">
        <f>IFERROR(_xlfn.XLOOKUP($G35,通讯通路门店!$S$4:$S$993933,通讯通路门店!$B$4:$B$993933,0,0),"")</f>
        <v>乐东黎族自治县</v>
      </c>
      <c r="C35" s="99" t="str">
        <f>IFERROR(_xlfn.XLOOKUP($G35,通讯通路门店!$S$4:$S$993933,通讯通路门店!$C$4:$C$993933,0,0),"")</f>
        <v>乐东黎族自治县</v>
      </c>
      <c r="D35" s="99" t="str">
        <f>IFERROR(_xlfn.XLOOKUP($G35,通讯通路门店!$S$4:$S$993933,通讯通路门店!$D$4:$D$993933,0,0),"")</f>
        <v>九所镇</v>
      </c>
      <c r="G35" s="101" t="str">
        <v>乐东九所莉菏通信专营店</v>
      </c>
      <c r="H35" s="102" t="str">
        <f>IFERROR(_xlfn.XLOOKUP($G35,通讯通路门店!$S$4:$S$993933,通讯通路门店!$R$4:$R$993933,0,0),"")</f>
        <v>100045697301</v>
      </c>
      <c r="U35" s="99">
        <f>COUNTIF(通讯通路门店!$S:$S,$G35)</f>
        <v>1</v>
      </c>
      <c r="V35" s="99">
        <f>COUNTIFS(通讯通路门店!$S:$S,$G35,通讯通路门店!$J:$J,"综合卖场")</f>
        <v>0</v>
      </c>
      <c r="W35" s="99">
        <f>SUMIFS(通讯通路门店!$AJ:$AJ,通讯通路门店!$S:$S,通讯客户沙盘!$G35)</f>
        <v>0</v>
      </c>
      <c r="X35" s="99">
        <f t="shared" si="0"/>
        <v>0</v>
      </c>
      <c r="Y35" s="99">
        <f>COUNTIFS(通讯通路门店!$S:$S,$G35,通讯通路门店!$J:$J,"荣耀体验店")+COUNTIFS(通讯通路门店!$S:$S,$G35,通讯通路门店!$J:$J,"荣耀授权专卖店")</f>
        <v>0</v>
      </c>
      <c r="Z35" s="99">
        <f>COUNTIFS(通讯通路门店!$S:$S,$G35,通讯通路门店!$J:$J,"VIVO体验店")</f>
        <v>0</v>
      </c>
      <c r="AA35" s="99">
        <f>COUNTIFS(通讯通路门店!$S:$S,$G35,通讯通路门店!$J:$J,"OPPO体验店")</f>
        <v>0</v>
      </c>
      <c r="AB35" s="99">
        <f>COUNTIFS(通讯通路门店!$S:$S,$G35,通讯通路门店!$J:$J,"华为授权体验店")+COUNTIFS(通讯通路门店!$S:$S,$G35,通讯通路门店!$J:$J,"华为堡垒店")</f>
        <v>0</v>
      </c>
      <c r="AC35" s="99">
        <f>COUNTIFS(通讯通路门店!$S:$S,$G35,通讯通路门店!$J:$J,"小米体验店")</f>
        <v>0</v>
      </c>
      <c r="AD35" s="99">
        <f>COUNTIFS(通讯通路门店!$S:$S,$G35,通讯通路门店!$J:$J,"苹果体验店")</f>
        <v>0</v>
      </c>
      <c r="AE35" s="99">
        <f>COUNTIFS(通讯通路门店!$S:$S,$G35,通讯通路门店!$J:$J,"其他品牌专卖店")</f>
        <v>0</v>
      </c>
      <c r="AF35" s="99">
        <f>SUMIFS(通讯通路门店!$BI:$BI,通讯通路门店!$S:$S,$G35)</f>
        <v>1</v>
      </c>
      <c r="AG35" s="99">
        <f>SUMIFS(通讯通路门店!$BH:$BH,通讯通路门店!$S:$S,$G35)</f>
        <v>1</v>
      </c>
      <c r="AH35" s="99">
        <f t="shared" si="1"/>
        <v>0</v>
      </c>
      <c r="AI35" s="99">
        <f>SUMIFS(通讯通路门店!$BB:$BB,通讯通路门店!$S:$S,$G35)</f>
        <v>0</v>
      </c>
      <c r="AJ35" s="99">
        <f>SUMIFS(通讯通路门店!$BE:$BE,通讯通路门店!$S:$S,$G35)</f>
        <v>0</v>
      </c>
      <c r="AK35" s="99">
        <f>SUMIFS(通讯通路门店!$BG:$BG,通讯通路门店!$S:$S,$G35)</f>
        <v>0</v>
      </c>
      <c r="AL35" s="99">
        <f>SUMIFS(通讯通路门店!$BC:$BC,通讯通路门店!$S:$S,$G35)</f>
        <v>0</v>
      </c>
      <c r="AM35" s="99">
        <f>SUMIFS(通讯通路门店!$BD:$BD,通讯通路门店!$S:$S,$G35)</f>
        <v>0</v>
      </c>
      <c r="AN35" s="99">
        <f>SUMIFS(通讯通路门店!$BF:$BF,通讯通路门店!$S:$S,$G35)</f>
        <v>0</v>
      </c>
      <c r="AO35" s="99">
        <f t="shared" si="2"/>
        <v>0</v>
      </c>
      <c r="AP35" s="99">
        <f>SUMIFS(通讯通路门店!$K:$K,通讯通路门店!$S:$S,$G35)</f>
        <v>0</v>
      </c>
      <c r="AR35" s="99">
        <f>SUMIFS(通讯通路门店!$T:$T,通讯通路门店!$S:$S,$G35)</f>
        <v>3</v>
      </c>
      <c r="AS35" s="99">
        <f>SUMIFS(通讯通路门店!$U:$U,通讯通路门店!$S:$S,$G35)</f>
        <v>1</v>
      </c>
      <c r="AT35" s="99">
        <f>SUMIFS(通讯通路门店!$V:$V,通讯通路门店!$S:$S,$G35)</f>
        <v>0</v>
      </c>
      <c r="AU35" s="99">
        <f>SUMIFS(通讯通路门店!$W:$W,通讯通路门店!$S:$S,$G35)</f>
        <v>3</v>
      </c>
      <c r="AV35" s="99">
        <f>SUMIFS(通讯通路门店!$Z:$Z,通讯通路门店!$S:$S,$G35)</f>
        <v>5</v>
      </c>
      <c r="AW35" s="99">
        <f>SUMIFS(通讯通路门店!$AB:$AB,通讯通路门店!$S:$S,$G35)</f>
        <v>1</v>
      </c>
      <c r="AX35" s="99">
        <f>SUMIFS(通讯通路门店!$X:$X,通讯通路门店!$S:$S,$G35)</f>
        <v>2</v>
      </c>
      <c r="AY35" s="99">
        <f>SUMIFS(通讯通路门店!$Y:$Y,通讯通路门店!$S:$S,$G35)</f>
        <v>0</v>
      </c>
      <c r="AZ35" s="99">
        <f>SUMIFS(通讯通路门店!$AA:$AA,通讯通路门店!$S:$S,$G35)</f>
        <v>0</v>
      </c>
      <c r="BA35" s="99">
        <f t="shared" si="3"/>
        <v>0</v>
      </c>
      <c r="BB35" s="99">
        <f t="shared" si="4"/>
        <v>0</v>
      </c>
      <c r="BC35" s="99">
        <f>SUMIFS(通讯通路门店!$W:$W,通讯通路门店!$S:$S,$G35,通讯通路门店!$J:$J,"荣耀体验店")+SUMIFS(通讯通路门店!$W:$W,通讯通路门店!$S:$S,$G35,通讯通路门店!$J:$J,"荣耀授权专卖店")</f>
        <v>0</v>
      </c>
      <c r="BD35" s="99">
        <f>SUMIFS(通讯通路门店!$Z:$Z,通讯通路门店!$S:$S,$G35,通讯通路门店!$J:$J,"VIVO体验店")</f>
        <v>0</v>
      </c>
      <c r="BE35" s="99">
        <f>SUMIFS(通讯通路门店!$AB:$AB,通讯通路门店!$S:$S,$G35,通讯通路门店!$J:$J,"OPPO体验店")</f>
        <v>0</v>
      </c>
      <c r="BF35" s="99">
        <f>SUMIFS(通讯通路门店!$X:$X,通讯通路门店!$S:$S,$G35,通讯通路门店!$J:$J,"华为授权体验店")+SUMIFS(通讯通路门店!$AA:$AA,通讯通路门店!$S:$S,$G35,通讯通路门店!$J:$J,"华为堡垒店")</f>
        <v>0</v>
      </c>
      <c r="BG35" s="99">
        <f>SUMIFS(通讯通路门店!$Y:$Y,通讯通路门店!$S:$S,$G35,通讯通路门店!$J:$J,"小米体验店")</f>
        <v>0</v>
      </c>
      <c r="BH35" s="99">
        <f>SUMIFS(通讯通路门店!$AA:$AA,通讯通路门店!$S:$S,$G35,通讯通路门店!$J:$J,"苹果体验店")</f>
        <v>0</v>
      </c>
      <c r="BI35" s="99">
        <f>SUMIFS(通讯通路门店!$K:$K,通讯通路门店!$S:$S,$G35,通讯通路门店!$J:$J,"其他品牌专卖店")</f>
        <v>0</v>
      </c>
      <c r="BJ35" s="99">
        <f>SUMIFS(通讯通路门店!$AC:$AC,通讯通路门店!$S:$S,$G35)</f>
        <v>0</v>
      </c>
      <c r="BK35" s="99">
        <f>SUMIFS(通讯通路门店!$AD:$AD,通讯通路门店!$S:$S,$G35)</f>
        <v>0</v>
      </c>
      <c r="BL35" s="99">
        <f>SUMIFS(通讯通路门店!$AE:$AE,通讯通路门店!$S:$S,$G35)</f>
        <v>0</v>
      </c>
      <c r="BM35" s="99">
        <f>SUMIFS(通讯通路门店!$AF:$AF,通讯通路门店!$S:$S,$G35)</f>
        <v>0</v>
      </c>
      <c r="BN35" s="99">
        <f>SUMIFS(通讯通路门店!$AG:$AG,通讯通路门店!$S:$S,$G35)</f>
        <v>0</v>
      </c>
      <c r="BO35" s="99">
        <f>SUMIFS(通讯通路门店!$AH:$AH,通讯通路门店!$S:$S,$G35)</f>
        <v>0</v>
      </c>
      <c r="BP35" s="99">
        <f>SUMIFS(通讯通路门店!$AI:$AI,通讯通路门店!$S:$S,$G35)</f>
        <v>0</v>
      </c>
    </row>
    <row r="36" s="83" customFormat="1" ht="13.9" customHeight="1" spans="1:69">
      <c r="A36" s="99" t="str">
        <f>IFERROR(_xlfn.XLOOKUP($G36,通讯通路门店!$S$4:$S$993933,通讯通路门店!$A$4:$A$993933,0,0),"")</f>
        <v>海南省</v>
      </c>
      <c r="B36" s="99" t="str">
        <f>IFERROR(_xlfn.XLOOKUP($G36,通讯通路门店!$S$4:$S$993933,通讯通路门店!$B$4:$B$993933,0,0),"")</f>
        <v>乐东黎族自治县</v>
      </c>
      <c r="C36" s="99" t="str">
        <f>IFERROR(_xlfn.XLOOKUP($G36,通讯通路门店!$S$4:$S$993933,通讯通路门店!$C$4:$C$993933,0,0),"")</f>
        <v>乐东黎族自治县</v>
      </c>
      <c r="D36" s="99" t="str">
        <f>IFERROR(_xlfn.XLOOKUP($G36,通讯通路门店!$S$4:$S$993933,通讯通路门店!$D$4:$D$993933,0,0),"")</f>
        <v>志仲镇</v>
      </c>
      <c r="G36" s="101" t="str">
        <v>乐东志仲保国新星移动专营店</v>
      </c>
      <c r="H36" s="102" t="str">
        <f>IFERROR(_xlfn.XLOOKUP($G36,通讯通路门店!$S$4:$S$993933,通讯通路门店!$R$4:$R$993933,0,0),"")</f>
        <v>100049647501</v>
      </c>
      <c r="U36" s="99">
        <f>COUNTIF(通讯通路门店!$S:$S,$G36)</f>
        <v>2</v>
      </c>
      <c r="V36" s="99">
        <f>COUNTIFS(通讯通路门店!$S:$S,$G36,通讯通路门店!$J:$J,"综合卖场")</f>
        <v>0</v>
      </c>
      <c r="W36" s="99">
        <f>SUMIFS(通讯通路门店!$AJ:$AJ,通讯通路门店!$S:$S,通讯客户沙盘!$G36)</f>
        <v>0</v>
      </c>
      <c r="X36" s="99">
        <f t="shared" si="0"/>
        <v>0</v>
      </c>
      <c r="Y36" s="99">
        <f>COUNTIFS(通讯通路门店!$S:$S,$G36,通讯通路门店!$J:$J,"荣耀体验店")+COUNTIFS(通讯通路门店!$S:$S,$G36,通讯通路门店!$J:$J,"荣耀授权专卖店")</f>
        <v>0</v>
      </c>
      <c r="Z36" s="99">
        <f>COUNTIFS(通讯通路门店!$S:$S,$G36,通讯通路门店!$J:$J,"VIVO体验店")</f>
        <v>0</v>
      </c>
      <c r="AA36" s="99">
        <f>COUNTIFS(通讯通路门店!$S:$S,$G36,通讯通路门店!$J:$J,"OPPO体验店")</f>
        <v>0</v>
      </c>
      <c r="AB36" s="99">
        <f>COUNTIFS(通讯通路门店!$S:$S,$G36,通讯通路门店!$J:$J,"华为授权体验店")+COUNTIFS(通讯通路门店!$S:$S,$G36,通讯通路门店!$J:$J,"华为堡垒店")</f>
        <v>0</v>
      </c>
      <c r="AC36" s="99">
        <f>COUNTIFS(通讯通路门店!$S:$S,$G36,通讯通路门店!$J:$J,"小米体验店")</f>
        <v>0</v>
      </c>
      <c r="AD36" s="99">
        <f>COUNTIFS(通讯通路门店!$S:$S,$G36,通讯通路门店!$J:$J,"苹果体验店")</f>
        <v>0</v>
      </c>
      <c r="AE36" s="99">
        <f>COUNTIFS(通讯通路门店!$S:$S,$G36,通讯通路门店!$J:$J,"其他品牌专卖店")</f>
        <v>0</v>
      </c>
      <c r="AF36" s="99">
        <f>SUMIFS(通讯通路门店!$BI:$BI,通讯通路门店!$S:$S,$G36)</f>
        <v>9</v>
      </c>
      <c r="AG36" s="99">
        <f>SUMIFS(通讯通路门店!$BH:$BH,通讯通路门店!$S:$S,$G36)</f>
        <v>8</v>
      </c>
      <c r="AH36" s="99">
        <f t="shared" si="1"/>
        <v>0</v>
      </c>
      <c r="AI36" s="99">
        <f>SUMIFS(通讯通路门店!$BB:$BB,通讯通路门店!$S:$S,$G36)</f>
        <v>0</v>
      </c>
      <c r="AJ36" s="99">
        <f>SUMIFS(通讯通路门店!$BE:$BE,通讯通路门店!$S:$S,$G36)</f>
        <v>0</v>
      </c>
      <c r="AK36" s="99">
        <f>SUMIFS(通讯通路门店!$BG:$BG,通讯通路门店!$S:$S,$G36)</f>
        <v>0</v>
      </c>
      <c r="AL36" s="99">
        <f>SUMIFS(通讯通路门店!$BC:$BC,通讯通路门店!$S:$S,$G36)</f>
        <v>0</v>
      </c>
      <c r="AM36" s="99">
        <f>SUMIFS(通讯通路门店!$BD:$BD,通讯通路门店!$S:$S,$G36)</f>
        <v>0</v>
      </c>
      <c r="AN36" s="99">
        <f>SUMIFS(通讯通路门店!$BF:$BF,通讯通路门店!$S:$S,$G36)</f>
        <v>0</v>
      </c>
      <c r="AO36" s="99">
        <f t="shared" si="2"/>
        <v>0</v>
      </c>
      <c r="AP36" s="99">
        <f>SUMIFS(通讯通路门店!$K:$K,通讯通路门店!$S:$S,$G36)</f>
        <v>0</v>
      </c>
      <c r="AR36" s="99">
        <f>SUMIFS(通讯通路门店!$T:$T,通讯通路门店!$S:$S,$G36)</f>
        <v>24</v>
      </c>
      <c r="AS36" s="99">
        <f>SUMIFS(通讯通路门店!$U:$U,通讯通路门店!$S:$S,$G36)</f>
        <v>12</v>
      </c>
      <c r="AT36" s="99">
        <f>SUMIFS(通讯通路门店!$V:$V,通讯通路门店!$S:$S,$G36)</f>
        <v>3</v>
      </c>
      <c r="AU36" s="99">
        <f>SUMIFS(通讯通路门店!$W:$W,通讯通路门店!$S:$S,$G36)</f>
        <v>30</v>
      </c>
      <c r="AV36" s="99">
        <f>SUMIFS(通讯通路门店!$Z:$Z,通讯通路门店!$S:$S,$G36)</f>
        <v>29</v>
      </c>
      <c r="AW36" s="99">
        <f>SUMIFS(通讯通路门店!$AB:$AB,通讯通路门店!$S:$S,$G36)</f>
        <v>24</v>
      </c>
      <c r="AX36" s="99">
        <f>SUMIFS(通讯通路门店!$X:$X,通讯通路门店!$S:$S,$G36)</f>
        <v>18</v>
      </c>
      <c r="AY36" s="99">
        <f>SUMIFS(通讯通路门店!$Y:$Y,通讯通路门店!$S:$S,$G36)</f>
        <v>8</v>
      </c>
      <c r="AZ36" s="99">
        <f>SUMIFS(通讯通路门店!$AA:$AA,通讯通路门店!$S:$S,$G36)</f>
        <v>7</v>
      </c>
      <c r="BA36" s="99">
        <f t="shared" si="3"/>
        <v>0</v>
      </c>
      <c r="BB36" s="99">
        <f t="shared" si="4"/>
        <v>0</v>
      </c>
      <c r="BC36" s="99">
        <f>SUMIFS(通讯通路门店!$W:$W,通讯通路门店!$S:$S,$G36,通讯通路门店!$J:$J,"荣耀体验店")+SUMIFS(通讯通路门店!$W:$W,通讯通路门店!$S:$S,$G36,通讯通路门店!$J:$J,"荣耀授权专卖店")</f>
        <v>0</v>
      </c>
      <c r="BD36" s="99">
        <f>SUMIFS(通讯通路门店!$Z:$Z,通讯通路门店!$S:$S,$G36,通讯通路门店!$J:$J,"VIVO体验店")</f>
        <v>0</v>
      </c>
      <c r="BE36" s="99">
        <f>SUMIFS(通讯通路门店!$AB:$AB,通讯通路门店!$S:$S,$G36,通讯通路门店!$J:$J,"OPPO体验店")</f>
        <v>0</v>
      </c>
      <c r="BF36" s="99">
        <f>SUMIFS(通讯通路门店!$X:$X,通讯通路门店!$S:$S,$G36,通讯通路门店!$J:$J,"华为授权体验店")+SUMIFS(通讯通路门店!$AA:$AA,通讯通路门店!$S:$S,$G36,通讯通路门店!$J:$J,"华为堡垒店")</f>
        <v>0</v>
      </c>
      <c r="BG36" s="99">
        <f>SUMIFS(通讯通路门店!$Y:$Y,通讯通路门店!$S:$S,$G36,通讯通路门店!$J:$J,"小米体验店")</f>
        <v>0</v>
      </c>
      <c r="BH36" s="99">
        <f>SUMIFS(通讯通路门店!$AA:$AA,通讯通路门店!$S:$S,$G36,通讯通路门店!$J:$J,"苹果体验店")</f>
        <v>0</v>
      </c>
      <c r="BI36" s="99">
        <f>SUMIFS(通讯通路门店!$K:$K,通讯通路门店!$S:$S,$G36,通讯通路门店!$J:$J,"其他品牌专卖店")</f>
        <v>0</v>
      </c>
      <c r="BJ36" s="99">
        <f>SUMIFS(通讯通路门店!$AC:$AC,通讯通路门店!$S:$S,$G36)</f>
        <v>0</v>
      </c>
      <c r="BK36" s="99">
        <f>SUMIFS(通讯通路门店!$AD:$AD,通讯通路门店!$S:$S,$G36)</f>
        <v>0</v>
      </c>
      <c r="BL36" s="99">
        <f>SUMIFS(通讯通路门店!$AE:$AE,通讯通路门店!$S:$S,$G36)</f>
        <v>2</v>
      </c>
      <c r="BM36" s="99">
        <f>SUMIFS(通讯通路门店!$AF:$AF,通讯通路门店!$S:$S,$G36)</f>
        <v>0</v>
      </c>
      <c r="BN36" s="99">
        <f>SUMIFS(通讯通路门店!$AG:$AG,通讯通路门店!$S:$S,$G36)</f>
        <v>0</v>
      </c>
      <c r="BO36" s="99">
        <f>SUMIFS(通讯通路门店!$AH:$AH,通讯通路门店!$S:$S,$G36)</f>
        <v>2</v>
      </c>
      <c r="BP36" s="99">
        <f>SUMIFS(通讯通路门店!$AI:$AI,通讯通路门店!$S:$S,$G36)</f>
        <v>0</v>
      </c>
    </row>
    <row r="37" s="83" customFormat="1" ht="13.9" customHeight="1" spans="1:69">
      <c r="A37" s="99" t="str">
        <f>IFERROR(_xlfn.XLOOKUP($G37,通讯通路门店!$S$4:$S$993933,通讯通路门店!$A$4:$A$993933,0,0),"")</f>
        <v>海南省</v>
      </c>
      <c r="B37" s="99" t="str">
        <f>IFERROR(_xlfn.XLOOKUP($G37,通讯通路门店!$S$4:$S$993933,通讯通路门店!$B$4:$B$993933,0,0),"")</f>
        <v>乐东黎族自治县</v>
      </c>
      <c r="C37" s="99" t="str">
        <f>IFERROR(_xlfn.XLOOKUP($G37,通讯通路门店!$S$4:$S$993933,通讯通路门店!$C$4:$C$993933,0,0),"")</f>
        <v>乐东黎族自治县</v>
      </c>
      <c r="D37" s="99" t="str">
        <f>IFERROR(_xlfn.XLOOKUP($G37,通讯通路门店!$S$4:$S$993933,通讯通路门店!$D$4:$D$993933,0,0),"")</f>
        <v>黄流镇</v>
      </c>
      <c r="G37" s="101" t="str">
        <v>乐东黄流天域专营店</v>
      </c>
      <c r="H37" s="102" t="str">
        <f>IFERROR(_xlfn.XLOOKUP($G37,通讯通路门店!$S$4:$S$993933,通讯通路门店!$R$4:$R$993933,0,0),"")</f>
        <v>100041980901</v>
      </c>
      <c r="U37" s="99">
        <f>COUNTIF(通讯通路门店!$S:$S,$G37)</f>
        <v>1</v>
      </c>
      <c r="V37" s="99">
        <f>COUNTIFS(通讯通路门店!$S:$S,$G37,通讯通路门店!$J:$J,"综合卖场")</f>
        <v>0</v>
      </c>
      <c r="W37" s="99">
        <f>SUMIFS(通讯通路门店!$AJ:$AJ,通讯通路门店!$S:$S,通讯客户沙盘!$G37)</f>
        <v>1</v>
      </c>
      <c r="X37" s="99">
        <f t="shared" si="0"/>
        <v>0</v>
      </c>
      <c r="Y37" s="99">
        <f>COUNTIFS(通讯通路门店!$S:$S,$G37,通讯通路门店!$J:$J,"荣耀体验店")+COUNTIFS(通讯通路门店!$S:$S,$G37,通讯通路门店!$J:$J,"荣耀授权专卖店")</f>
        <v>0</v>
      </c>
      <c r="Z37" s="99">
        <f>COUNTIFS(通讯通路门店!$S:$S,$G37,通讯通路门店!$J:$J,"VIVO体验店")</f>
        <v>0</v>
      </c>
      <c r="AA37" s="99">
        <f>COUNTIFS(通讯通路门店!$S:$S,$G37,通讯通路门店!$J:$J,"OPPO体验店")</f>
        <v>0</v>
      </c>
      <c r="AB37" s="99">
        <f>COUNTIFS(通讯通路门店!$S:$S,$G37,通讯通路门店!$J:$J,"华为授权体验店")+COUNTIFS(通讯通路门店!$S:$S,$G37,通讯通路门店!$J:$J,"华为堡垒店")</f>
        <v>0</v>
      </c>
      <c r="AC37" s="99">
        <f>COUNTIFS(通讯通路门店!$S:$S,$G37,通讯通路门店!$J:$J,"小米体验店")</f>
        <v>0</v>
      </c>
      <c r="AD37" s="99">
        <f>COUNTIFS(通讯通路门店!$S:$S,$G37,通讯通路门店!$J:$J,"苹果体验店")</f>
        <v>0</v>
      </c>
      <c r="AE37" s="99">
        <f>COUNTIFS(通讯通路门店!$S:$S,$G37,通讯通路门店!$J:$J,"其他品牌专卖店")</f>
        <v>0</v>
      </c>
      <c r="AF37" s="99">
        <f>SUMIFS(通讯通路门店!$BI:$BI,通讯通路门店!$S:$S,$G37)</f>
        <v>6</v>
      </c>
      <c r="AG37" s="99">
        <f>SUMIFS(通讯通路门店!$BH:$BH,通讯通路门店!$S:$S,$G37)</f>
        <v>5</v>
      </c>
      <c r="AH37" s="99">
        <f t="shared" si="1"/>
        <v>3</v>
      </c>
      <c r="AI37" s="99">
        <f>SUMIFS(通讯通路门店!$BB:$BB,通讯通路门店!$S:$S,$G37)</f>
        <v>1</v>
      </c>
      <c r="AJ37" s="99">
        <f>SUMIFS(通讯通路门店!$BE:$BE,通讯通路门店!$S:$S,$G37)</f>
        <v>1</v>
      </c>
      <c r="AK37" s="99">
        <f>SUMIFS(通讯通路门店!$BG:$BG,通讯通路门店!$S:$S,$G37)</f>
        <v>1</v>
      </c>
      <c r="AL37" s="99">
        <f>SUMIFS(通讯通路门店!$BC:$BC,通讯通路门店!$S:$S,$G37)</f>
        <v>0</v>
      </c>
      <c r="AM37" s="99">
        <f>SUMIFS(通讯通路门店!$BD:$BD,通讯通路门店!$S:$S,$G37)</f>
        <v>0</v>
      </c>
      <c r="AN37" s="99">
        <f>SUMIFS(通讯通路门店!$BF:$BF,通讯通路门店!$S:$S,$G37)</f>
        <v>0</v>
      </c>
      <c r="AO37" s="99">
        <f t="shared" si="2"/>
        <v>0</v>
      </c>
      <c r="AP37" s="99">
        <f>SUMIFS(通讯通路门店!$K:$K,通讯通路门店!$S:$S,$G37)</f>
        <v>0</v>
      </c>
      <c r="AR37" s="99">
        <f>SUMIFS(通讯通路门店!$T:$T,通讯通路门店!$S:$S,$G37)</f>
        <v>24</v>
      </c>
      <c r="AS37" s="99">
        <f>SUMIFS(通讯通路门店!$U:$U,通讯通路门店!$S:$S,$G37)</f>
        <v>22</v>
      </c>
      <c r="AT37" s="99">
        <f>SUMIFS(通讯通路门店!$V:$V,通讯通路门店!$S:$S,$G37)</f>
        <v>8</v>
      </c>
      <c r="AU37" s="99">
        <f>SUMIFS(通讯通路门店!$W:$W,通讯通路门店!$S:$S,$G37)</f>
        <v>38</v>
      </c>
      <c r="AV37" s="99">
        <f>SUMIFS(通讯通路门店!$Z:$Z,通讯通路门店!$S:$S,$G37)</f>
        <v>17</v>
      </c>
      <c r="AW37" s="99">
        <f>SUMIFS(通讯通路门店!$AB:$AB,通讯通路门店!$S:$S,$G37)</f>
        <v>18</v>
      </c>
      <c r="AX37" s="99">
        <f>SUMIFS(通讯通路门店!$X:$X,通讯通路门店!$S:$S,$G37)</f>
        <v>25</v>
      </c>
      <c r="AY37" s="99">
        <f>SUMIFS(通讯通路门店!$Y:$Y,通讯通路门店!$S:$S,$G37)</f>
        <v>7</v>
      </c>
      <c r="AZ37" s="99">
        <f>SUMIFS(通讯通路门店!$AA:$AA,通讯通路门店!$S:$S,$G37)</f>
        <v>4</v>
      </c>
      <c r="BA37" s="99">
        <f t="shared" si="3"/>
        <v>0</v>
      </c>
      <c r="BB37" s="99">
        <f t="shared" si="4"/>
        <v>0</v>
      </c>
      <c r="BC37" s="99">
        <f>SUMIFS(通讯通路门店!$W:$W,通讯通路门店!$S:$S,$G37,通讯通路门店!$J:$J,"荣耀体验店")+SUMIFS(通讯通路门店!$W:$W,通讯通路门店!$S:$S,$G37,通讯通路门店!$J:$J,"荣耀授权专卖店")</f>
        <v>0</v>
      </c>
      <c r="BD37" s="99">
        <f>SUMIFS(通讯通路门店!$Z:$Z,通讯通路门店!$S:$S,$G37,通讯通路门店!$J:$J,"VIVO体验店")</f>
        <v>0</v>
      </c>
      <c r="BE37" s="99">
        <f>SUMIFS(通讯通路门店!$AB:$AB,通讯通路门店!$S:$S,$G37,通讯通路门店!$J:$J,"OPPO体验店")</f>
        <v>0</v>
      </c>
      <c r="BF37" s="99">
        <f>SUMIFS(通讯通路门店!$X:$X,通讯通路门店!$S:$S,$G37,通讯通路门店!$J:$J,"华为授权体验店")+SUMIFS(通讯通路门店!$AA:$AA,通讯通路门店!$S:$S,$G37,通讯通路门店!$J:$J,"华为堡垒店")</f>
        <v>0</v>
      </c>
      <c r="BG37" s="99">
        <f>SUMIFS(通讯通路门店!$Y:$Y,通讯通路门店!$S:$S,$G37,通讯通路门店!$J:$J,"小米体验店")</f>
        <v>0</v>
      </c>
      <c r="BH37" s="99">
        <f>SUMIFS(通讯通路门店!$AA:$AA,通讯通路门店!$S:$S,$G37,通讯通路门店!$J:$J,"苹果体验店")</f>
        <v>0</v>
      </c>
      <c r="BI37" s="99">
        <f>SUMIFS(通讯通路门店!$K:$K,通讯通路门店!$S:$S,$G37,通讯通路门店!$J:$J,"其他品牌专卖店")</f>
        <v>0</v>
      </c>
      <c r="BJ37" s="99">
        <f>SUMIFS(通讯通路门店!$AC:$AC,通讯通路门店!$S:$S,$G37)</f>
        <v>0</v>
      </c>
      <c r="BK37" s="99">
        <f>SUMIFS(通讯通路门店!$AD:$AD,通讯通路门店!$S:$S,$G37)</f>
        <v>0</v>
      </c>
      <c r="BL37" s="99">
        <f>SUMIFS(通讯通路门店!$AE:$AE,通讯通路门店!$S:$S,$G37)</f>
        <v>6</v>
      </c>
      <c r="BM37" s="99">
        <f>SUMIFS(通讯通路门店!$AF:$AF,通讯通路门店!$S:$S,$G37)</f>
        <v>3</v>
      </c>
      <c r="BN37" s="99">
        <f>SUMIFS(通讯通路门店!$AG:$AG,通讯通路门店!$S:$S,$G37)</f>
        <v>0</v>
      </c>
      <c r="BO37" s="99">
        <f>SUMIFS(通讯通路门店!$AH:$AH,通讯通路门店!$S:$S,$G37)</f>
        <v>9</v>
      </c>
      <c r="BP37" s="99">
        <f>SUMIFS(通讯通路门店!$AI:$AI,通讯通路门店!$S:$S,$G37)</f>
        <v>4</v>
      </c>
    </row>
    <row r="38" s="83" customFormat="1" ht="13.9" customHeight="1" spans="1:69">
      <c r="A38" s="99" t="str">
        <f>IFERROR(_xlfn.XLOOKUP($G38,通讯通路门店!$S$4:$S$993933,通讯通路门店!$A$4:$A$993933,0,0),"")</f>
        <v>海南省</v>
      </c>
      <c r="B38" s="99" t="str">
        <f>IFERROR(_xlfn.XLOOKUP($G38,通讯通路门店!$S$4:$S$993933,通讯通路门店!$B$4:$B$993933,0,0),"")</f>
        <v>乐东黎族自治县</v>
      </c>
      <c r="C38" s="99" t="str">
        <f>IFERROR(_xlfn.XLOOKUP($G38,通讯通路门店!$S$4:$S$993933,通讯通路门店!$C$4:$C$993933,0,0),"")</f>
        <v>乐东黎族自治县</v>
      </c>
      <c r="D38" s="99" t="str">
        <f>IFERROR(_xlfn.XLOOKUP($G38,通讯通路门店!$S$4:$S$993933,通讯通路门店!$D$4:$D$993933,0,0),"")</f>
        <v>抱由镇</v>
      </c>
      <c r="G38" s="101" t="str">
        <v>海南新光明通信科技有限公司</v>
      </c>
      <c r="H38" s="102" t="str">
        <f>IFERROR(_xlfn.XLOOKUP($G38,通讯通路门店!$S$4:$S$993933,通讯通路门店!$R$4:$R$993933,0,0),"")</f>
        <v>100020483802</v>
      </c>
      <c r="U38" s="99">
        <f>COUNTIF(通讯通路门店!$S:$S,$G38)</f>
        <v>1</v>
      </c>
      <c r="V38" s="99">
        <f>COUNTIFS(通讯通路门店!$S:$S,$G38,通讯通路门店!$J:$J,"综合卖场")</f>
        <v>0</v>
      </c>
      <c r="W38" s="99">
        <f>SUMIFS(通讯通路门店!$AJ:$AJ,通讯通路门店!$S:$S,通讯客户沙盘!$G38)</f>
        <v>0</v>
      </c>
      <c r="X38" s="99">
        <f t="shared" si="0"/>
        <v>0</v>
      </c>
      <c r="Y38" s="99">
        <f>COUNTIFS(通讯通路门店!$S:$S,$G38,通讯通路门店!$J:$J,"荣耀体验店")+COUNTIFS(通讯通路门店!$S:$S,$G38,通讯通路门店!$J:$J,"荣耀授权专卖店")</f>
        <v>0</v>
      </c>
      <c r="Z38" s="99">
        <f>COUNTIFS(通讯通路门店!$S:$S,$G38,通讯通路门店!$J:$J,"VIVO体验店")</f>
        <v>0</v>
      </c>
      <c r="AA38" s="99">
        <f>COUNTIFS(通讯通路门店!$S:$S,$G38,通讯通路门店!$J:$J,"OPPO体验店")</f>
        <v>0</v>
      </c>
      <c r="AB38" s="99">
        <f>COUNTIFS(通讯通路门店!$S:$S,$G38,通讯通路门店!$J:$J,"华为授权体验店")+COUNTIFS(通讯通路门店!$S:$S,$G38,通讯通路门店!$J:$J,"华为堡垒店")</f>
        <v>0</v>
      </c>
      <c r="AC38" s="99">
        <f>COUNTIFS(通讯通路门店!$S:$S,$G38,通讯通路门店!$J:$J,"小米体验店")</f>
        <v>0</v>
      </c>
      <c r="AD38" s="99">
        <f>COUNTIFS(通讯通路门店!$S:$S,$G38,通讯通路门店!$J:$J,"苹果体验店")</f>
        <v>0</v>
      </c>
      <c r="AE38" s="99">
        <f>COUNTIFS(通讯通路门店!$S:$S,$G38,通讯通路门店!$J:$J,"其他品牌专卖店")</f>
        <v>0</v>
      </c>
      <c r="AF38" s="99">
        <f>SUMIFS(通讯通路门店!$BI:$BI,通讯通路门店!$S:$S,$G38)</f>
        <v>5</v>
      </c>
      <c r="AG38" s="99">
        <f>SUMIFS(通讯通路门店!$BH:$BH,通讯通路门店!$S:$S,$G38)</f>
        <v>4</v>
      </c>
      <c r="AH38" s="99">
        <f t="shared" si="1"/>
        <v>0</v>
      </c>
      <c r="AI38" s="99">
        <f>SUMIFS(通讯通路门店!$BB:$BB,通讯通路门店!$S:$S,$G38)</f>
        <v>0</v>
      </c>
      <c r="AJ38" s="99">
        <f>SUMIFS(通讯通路门店!$BE:$BE,通讯通路门店!$S:$S,$G38)</f>
        <v>0</v>
      </c>
      <c r="AK38" s="99">
        <f>SUMIFS(通讯通路门店!$BG:$BG,通讯通路门店!$S:$S,$G38)</f>
        <v>0</v>
      </c>
      <c r="AL38" s="99">
        <f>SUMIFS(通讯通路门店!$BC:$BC,通讯通路门店!$S:$S,$G38)</f>
        <v>0</v>
      </c>
      <c r="AM38" s="99">
        <f>SUMIFS(通讯通路门店!$BD:$BD,通讯通路门店!$S:$S,$G38)</f>
        <v>0</v>
      </c>
      <c r="AN38" s="99">
        <f>SUMIFS(通讯通路门店!$BF:$BF,通讯通路门店!$S:$S,$G38)</f>
        <v>0</v>
      </c>
      <c r="AO38" s="99">
        <f t="shared" si="2"/>
        <v>0</v>
      </c>
      <c r="AP38" s="99">
        <f>SUMIFS(通讯通路门店!$K:$K,通讯通路门店!$S:$S,$G38)</f>
        <v>0</v>
      </c>
      <c r="AR38" s="99">
        <f>SUMIFS(通讯通路门店!$T:$T,通讯通路门店!$S:$S,$G38)</f>
        <v>15</v>
      </c>
      <c r="AS38" s="99">
        <f>SUMIFS(通讯通路门店!$U:$U,通讯通路门店!$S:$S,$G38)</f>
        <v>18</v>
      </c>
      <c r="AT38" s="99">
        <f>SUMIFS(通讯通路门店!$V:$V,通讯通路门店!$S:$S,$G38)</f>
        <v>6</v>
      </c>
      <c r="AU38" s="99">
        <f>SUMIFS(通讯通路门店!$W:$W,通讯通路门店!$S:$S,$G38)</f>
        <v>16</v>
      </c>
      <c r="AV38" s="99">
        <f>SUMIFS(通讯通路门店!$Z:$Z,通讯通路门店!$S:$S,$G38)</f>
        <v>16</v>
      </c>
      <c r="AW38" s="99">
        <f>SUMIFS(通讯通路门店!$AB:$AB,通讯通路门店!$S:$S,$G38)</f>
        <v>15</v>
      </c>
      <c r="AX38" s="99">
        <f>SUMIFS(通讯通路门店!$X:$X,通讯通路门店!$S:$S,$G38)</f>
        <v>19</v>
      </c>
      <c r="AY38" s="99">
        <f>SUMIFS(通讯通路门店!$Y:$Y,通讯通路门店!$S:$S,$G38)</f>
        <v>6</v>
      </c>
      <c r="AZ38" s="99">
        <f>SUMIFS(通讯通路门店!$AA:$AA,通讯通路门店!$S:$S,$G38)</f>
        <v>7</v>
      </c>
      <c r="BA38" s="99">
        <f t="shared" si="3"/>
        <v>0</v>
      </c>
      <c r="BB38" s="99">
        <f t="shared" si="4"/>
        <v>0</v>
      </c>
      <c r="BC38" s="99">
        <f>SUMIFS(通讯通路门店!$W:$W,通讯通路门店!$S:$S,$G38,通讯通路门店!$J:$J,"荣耀体验店")+SUMIFS(通讯通路门店!$W:$W,通讯通路门店!$S:$S,$G38,通讯通路门店!$J:$J,"荣耀授权专卖店")</f>
        <v>0</v>
      </c>
      <c r="BD38" s="99">
        <f>SUMIFS(通讯通路门店!$Z:$Z,通讯通路门店!$S:$S,$G38,通讯通路门店!$J:$J,"VIVO体验店")</f>
        <v>0</v>
      </c>
      <c r="BE38" s="99">
        <f>SUMIFS(通讯通路门店!$AB:$AB,通讯通路门店!$S:$S,$G38,通讯通路门店!$J:$J,"OPPO体验店")</f>
        <v>0</v>
      </c>
      <c r="BF38" s="99">
        <f>SUMIFS(通讯通路门店!$X:$X,通讯通路门店!$S:$S,$G38,通讯通路门店!$J:$J,"华为授权体验店")+SUMIFS(通讯通路门店!$AA:$AA,通讯通路门店!$S:$S,$G38,通讯通路门店!$J:$J,"华为堡垒店")</f>
        <v>0</v>
      </c>
      <c r="BG38" s="99">
        <f>SUMIFS(通讯通路门店!$Y:$Y,通讯通路门店!$S:$S,$G38,通讯通路门店!$J:$J,"小米体验店")</f>
        <v>0</v>
      </c>
      <c r="BH38" s="99">
        <f>SUMIFS(通讯通路门店!$AA:$AA,通讯通路门店!$S:$S,$G38,通讯通路门店!$J:$J,"苹果体验店")</f>
        <v>0</v>
      </c>
      <c r="BI38" s="99">
        <f>SUMIFS(通讯通路门店!$K:$K,通讯通路门店!$S:$S,$G38,通讯通路门店!$J:$J,"其他品牌专卖店")</f>
        <v>0</v>
      </c>
      <c r="BJ38" s="99">
        <f>SUMIFS(通讯通路门店!$AC:$AC,通讯通路门店!$S:$S,$G38)</f>
        <v>0</v>
      </c>
      <c r="BK38" s="99">
        <f>SUMIFS(通讯通路门店!$AD:$AD,通讯通路门店!$S:$S,$G38)</f>
        <v>0</v>
      </c>
      <c r="BL38" s="99">
        <f>SUMIFS(通讯通路门店!$AE:$AE,通讯通路门店!$S:$S,$G38)</f>
        <v>0</v>
      </c>
      <c r="BM38" s="99">
        <f>SUMIFS(通讯通路门店!$AF:$AF,通讯通路门店!$S:$S,$G38)</f>
        <v>0</v>
      </c>
      <c r="BN38" s="99">
        <f>SUMIFS(通讯通路门店!$AG:$AG,通讯通路门店!$S:$S,$G38)</f>
        <v>0</v>
      </c>
      <c r="BO38" s="99">
        <f>SUMIFS(通讯通路门店!$AH:$AH,通讯通路门店!$S:$S,$G38)</f>
        <v>0</v>
      </c>
      <c r="BP38" s="99">
        <f>SUMIFS(通讯通路门店!$AI:$AI,通讯通路门店!$S:$S,$G38)</f>
        <v>0</v>
      </c>
    </row>
    <row r="39" s="83" customFormat="1" ht="13.9" customHeight="1" spans="1:69">
      <c r="A39" s="99" t="str">
        <f>IFERROR(_xlfn.XLOOKUP($G39,通讯通路门店!$S$4:$S$993933,通讯通路门店!$A$4:$A$993933,0,0),"")</f>
        <v>海南省</v>
      </c>
      <c r="B39" s="99" t="str">
        <f>IFERROR(_xlfn.XLOOKUP($G39,通讯通路门店!$S$4:$S$993933,通讯通路门店!$B$4:$B$993933,0,0),"")</f>
        <v>乐东黎族自治县</v>
      </c>
      <c r="C39" s="99" t="str">
        <f>IFERROR(_xlfn.XLOOKUP($G39,通讯通路门店!$S$4:$S$993933,通讯通路门店!$C$4:$C$993933,0,0),"")</f>
        <v>乐东黎族自治县</v>
      </c>
      <c r="D39" s="99" t="str">
        <f>IFERROR(_xlfn.XLOOKUP($G39,通讯通路门店!$S$4:$S$993933,通讯通路门店!$D$4:$D$993933,0,0),"")</f>
        <v>抱由镇</v>
      </c>
      <c r="G39" s="101" t="str">
        <v>乐东乐城源祥电信专营店</v>
      </c>
      <c r="H39" s="102" t="str">
        <f>IFERROR(_xlfn.XLOOKUP($G39,通讯通路门店!$S$4:$S$993933,通讯通路门店!$R$4:$R$993933,0,0),"")</f>
        <v>200017458601</v>
      </c>
      <c r="U39" s="99">
        <f>COUNTIF(通讯通路门店!$S:$S,$G39)</f>
        <v>1</v>
      </c>
      <c r="V39" s="99">
        <f>COUNTIFS(通讯通路门店!$S:$S,$G39,通讯通路门店!$J:$J,"综合卖场")</f>
        <v>0</v>
      </c>
      <c r="W39" s="99">
        <f>SUMIFS(通讯通路门店!$AJ:$AJ,通讯通路门店!$S:$S,通讯客户沙盘!$G39)</f>
        <v>0</v>
      </c>
      <c r="X39" s="99">
        <f t="shared" si="0"/>
        <v>0</v>
      </c>
      <c r="Y39" s="99">
        <f>COUNTIFS(通讯通路门店!$S:$S,$G39,通讯通路门店!$J:$J,"荣耀体验店")+COUNTIFS(通讯通路门店!$S:$S,$G39,通讯通路门店!$J:$J,"荣耀授权专卖店")</f>
        <v>0</v>
      </c>
      <c r="Z39" s="99">
        <f>COUNTIFS(通讯通路门店!$S:$S,$G39,通讯通路门店!$J:$J,"VIVO体验店")</f>
        <v>0</v>
      </c>
      <c r="AA39" s="99">
        <f>COUNTIFS(通讯通路门店!$S:$S,$G39,通讯通路门店!$J:$J,"OPPO体验店")</f>
        <v>0</v>
      </c>
      <c r="AB39" s="99">
        <f>COUNTIFS(通讯通路门店!$S:$S,$G39,通讯通路门店!$J:$J,"华为授权体验店")+COUNTIFS(通讯通路门店!$S:$S,$G39,通讯通路门店!$J:$J,"华为堡垒店")</f>
        <v>0</v>
      </c>
      <c r="AC39" s="99">
        <f>COUNTIFS(通讯通路门店!$S:$S,$G39,通讯通路门店!$J:$J,"小米体验店")</f>
        <v>0</v>
      </c>
      <c r="AD39" s="99">
        <f>COUNTIFS(通讯通路门店!$S:$S,$G39,通讯通路门店!$J:$J,"苹果体验店")</f>
        <v>0</v>
      </c>
      <c r="AE39" s="99">
        <f>COUNTIFS(通讯通路门店!$S:$S,$G39,通讯通路门店!$J:$J,"其他品牌专卖店")</f>
        <v>0</v>
      </c>
      <c r="AF39" s="99">
        <f>SUMIFS(通讯通路门店!$BI:$BI,通讯通路门店!$S:$S,$G39)</f>
        <v>1</v>
      </c>
      <c r="AG39" s="99">
        <f>SUMIFS(通讯通路门店!$BH:$BH,通讯通路门店!$S:$S,$G39)</f>
        <v>1</v>
      </c>
      <c r="AH39" s="99">
        <f t="shared" si="1"/>
        <v>0</v>
      </c>
      <c r="AI39" s="99">
        <f>SUMIFS(通讯通路门店!$BB:$BB,通讯通路门店!$S:$S,$G39)</f>
        <v>0</v>
      </c>
      <c r="AJ39" s="99">
        <f>SUMIFS(通讯通路门店!$BE:$BE,通讯通路门店!$S:$S,$G39)</f>
        <v>0</v>
      </c>
      <c r="AK39" s="99">
        <f>SUMIFS(通讯通路门店!$BG:$BG,通讯通路门店!$S:$S,$G39)</f>
        <v>0</v>
      </c>
      <c r="AL39" s="99">
        <f>SUMIFS(通讯通路门店!$BC:$BC,通讯通路门店!$S:$S,$G39)</f>
        <v>0</v>
      </c>
      <c r="AM39" s="99">
        <f>SUMIFS(通讯通路门店!$BD:$BD,通讯通路门店!$S:$S,$G39)</f>
        <v>0</v>
      </c>
      <c r="AN39" s="99">
        <f>SUMIFS(通讯通路门店!$BF:$BF,通讯通路门店!$S:$S,$G39)</f>
        <v>0</v>
      </c>
      <c r="AO39" s="99">
        <f t="shared" si="2"/>
        <v>0</v>
      </c>
      <c r="AP39" s="99">
        <f>SUMIFS(通讯通路门店!$K:$K,通讯通路门店!$S:$S,$G39)</f>
        <v>0</v>
      </c>
      <c r="AR39" s="99">
        <f>SUMIFS(通讯通路门店!$T:$T,通讯通路门店!$S:$S,$G39)</f>
        <v>3</v>
      </c>
      <c r="AS39" s="99">
        <f>SUMIFS(通讯通路门店!$U:$U,通讯通路门店!$S:$S,$G39)</f>
        <v>1</v>
      </c>
      <c r="AT39" s="99">
        <f>SUMIFS(通讯通路门店!$V:$V,通讯通路门店!$S:$S,$G39)</f>
        <v>0</v>
      </c>
      <c r="AU39" s="99">
        <f>SUMIFS(通讯通路门店!$W:$W,通讯通路门店!$S:$S,$G39)</f>
        <v>3</v>
      </c>
      <c r="AV39" s="99">
        <f>SUMIFS(通讯通路门店!$Z:$Z,通讯通路门店!$S:$S,$G39)</f>
        <v>5</v>
      </c>
      <c r="AW39" s="99">
        <f>SUMIFS(通讯通路门店!$AB:$AB,通讯通路门店!$S:$S,$G39)</f>
        <v>1</v>
      </c>
      <c r="AX39" s="99">
        <f>SUMIFS(通讯通路门店!$X:$X,通讯通路门店!$S:$S,$G39)</f>
        <v>1</v>
      </c>
      <c r="AY39" s="99">
        <f>SUMIFS(通讯通路门店!$Y:$Y,通讯通路门店!$S:$S,$G39)</f>
        <v>0</v>
      </c>
      <c r="AZ39" s="99">
        <f>SUMIFS(通讯通路门店!$AA:$AA,通讯通路门店!$S:$S,$G39)</f>
        <v>0</v>
      </c>
      <c r="BA39" s="99">
        <f t="shared" si="3"/>
        <v>0</v>
      </c>
      <c r="BB39" s="99">
        <f t="shared" si="4"/>
        <v>0</v>
      </c>
      <c r="BC39" s="99">
        <f>SUMIFS(通讯通路门店!$W:$W,通讯通路门店!$S:$S,$G39,通讯通路门店!$J:$J,"荣耀体验店")+SUMIFS(通讯通路门店!$W:$W,通讯通路门店!$S:$S,$G39,通讯通路门店!$J:$J,"荣耀授权专卖店")</f>
        <v>0</v>
      </c>
      <c r="BD39" s="99">
        <f>SUMIFS(通讯通路门店!$Z:$Z,通讯通路门店!$S:$S,$G39,通讯通路门店!$J:$J,"VIVO体验店")</f>
        <v>0</v>
      </c>
      <c r="BE39" s="99">
        <f>SUMIFS(通讯通路门店!$AB:$AB,通讯通路门店!$S:$S,$G39,通讯通路门店!$J:$J,"OPPO体验店")</f>
        <v>0</v>
      </c>
      <c r="BF39" s="99">
        <f>SUMIFS(通讯通路门店!$X:$X,通讯通路门店!$S:$S,$G39,通讯通路门店!$J:$J,"华为授权体验店")+SUMIFS(通讯通路门店!$AA:$AA,通讯通路门店!$S:$S,$G39,通讯通路门店!$J:$J,"华为堡垒店")</f>
        <v>0</v>
      </c>
      <c r="BG39" s="99">
        <f>SUMIFS(通讯通路门店!$Y:$Y,通讯通路门店!$S:$S,$G39,通讯通路门店!$J:$J,"小米体验店")</f>
        <v>0</v>
      </c>
      <c r="BH39" s="99">
        <f>SUMIFS(通讯通路门店!$AA:$AA,通讯通路门店!$S:$S,$G39,通讯通路门店!$J:$J,"苹果体验店")</f>
        <v>0</v>
      </c>
      <c r="BI39" s="99">
        <f>SUMIFS(通讯通路门店!$K:$K,通讯通路门店!$S:$S,$G39,通讯通路门店!$J:$J,"其他品牌专卖店")</f>
        <v>0</v>
      </c>
      <c r="BJ39" s="99">
        <f>SUMIFS(通讯通路门店!$AC:$AC,通讯通路门店!$S:$S,$G39)</f>
        <v>0</v>
      </c>
      <c r="BK39" s="99">
        <f>SUMIFS(通讯通路门店!$AD:$AD,通讯通路门店!$S:$S,$G39)</f>
        <v>0</v>
      </c>
      <c r="BL39" s="99">
        <f>SUMIFS(通讯通路门店!$AE:$AE,通讯通路门店!$S:$S,$G39)</f>
        <v>0</v>
      </c>
      <c r="BM39" s="99">
        <f>SUMIFS(通讯通路门店!$AF:$AF,通讯通路门店!$S:$S,$G39)</f>
        <v>0</v>
      </c>
      <c r="BN39" s="99">
        <f>SUMIFS(通讯通路门店!$AG:$AG,通讯通路门店!$S:$S,$G39)</f>
        <v>0</v>
      </c>
      <c r="BO39" s="99">
        <f>SUMIFS(通讯通路门店!$AH:$AH,通讯通路门店!$S:$S,$G39)</f>
        <v>0</v>
      </c>
      <c r="BP39" s="99">
        <f>SUMIFS(通讯通路门店!$AI:$AI,通讯通路门店!$S:$S,$G39)</f>
        <v>0</v>
      </c>
    </row>
    <row r="40" s="83" customFormat="1" ht="13.9" customHeight="1" spans="1:69">
      <c r="A40" s="99" t="str">
        <f>IFERROR(_xlfn.XLOOKUP($G40,通讯通路门店!$S$4:$S$993933,通讯通路门店!$A$4:$A$993933,0,0),"")</f>
        <v>海南省</v>
      </c>
      <c r="B40" s="99" t="str">
        <f>IFERROR(_xlfn.XLOOKUP($G40,通讯通路门店!$S$4:$S$993933,通讯通路门店!$B$4:$B$993933,0,0),"")</f>
        <v>乐东黎族自治县</v>
      </c>
      <c r="C40" s="99" t="str">
        <f>IFERROR(_xlfn.XLOOKUP($G40,通讯通路门店!$S$4:$S$993933,通讯通路门店!$C$4:$C$993933,0,0),"")</f>
        <v>乐东黎族自治县</v>
      </c>
      <c r="D40" s="99" t="str">
        <f>IFERROR(_xlfn.XLOOKUP($G40,通讯通路门店!$S$4:$S$993933,通讯通路门店!$D$4:$D$993933,0,0),"")</f>
        <v>黄流镇</v>
      </c>
      <c r="G40" s="101" t="str">
        <v>乐东黄流天亿手机专营店</v>
      </c>
      <c r="H40" s="102" t="str">
        <f>IFERROR(_xlfn.XLOOKUP($G40,通讯通路门店!$S$4:$S$993933,通讯通路门店!$R$4:$R$993933,0,0),"")</f>
        <v>100053908901</v>
      </c>
      <c r="U40" s="99">
        <f>COUNTIF(通讯通路门店!$S:$S,$G40)</f>
        <v>1</v>
      </c>
      <c r="V40" s="99">
        <f>COUNTIFS(通讯通路门店!$S:$S,$G40,通讯通路门店!$J:$J,"综合卖场")</f>
        <v>0</v>
      </c>
      <c r="W40" s="99">
        <f>SUMIFS(通讯通路门店!$AJ:$AJ,通讯通路门店!$S:$S,通讯客户沙盘!$G40)</f>
        <v>1</v>
      </c>
      <c r="X40" s="99">
        <f t="shared" si="0"/>
        <v>0</v>
      </c>
      <c r="Y40" s="99">
        <f>COUNTIFS(通讯通路门店!$S:$S,$G40,通讯通路门店!$J:$J,"荣耀体验店")+COUNTIFS(通讯通路门店!$S:$S,$G40,通讯通路门店!$J:$J,"荣耀授权专卖店")</f>
        <v>0</v>
      </c>
      <c r="Z40" s="99">
        <f>COUNTIFS(通讯通路门店!$S:$S,$G40,通讯通路门店!$J:$J,"VIVO体验店")</f>
        <v>0</v>
      </c>
      <c r="AA40" s="99">
        <f>COUNTIFS(通讯通路门店!$S:$S,$G40,通讯通路门店!$J:$J,"OPPO体验店")</f>
        <v>0</v>
      </c>
      <c r="AB40" s="99">
        <f>COUNTIFS(通讯通路门店!$S:$S,$G40,通讯通路门店!$J:$J,"华为授权体验店")+COUNTIFS(通讯通路门店!$S:$S,$G40,通讯通路门店!$J:$J,"华为堡垒店")</f>
        <v>0</v>
      </c>
      <c r="AC40" s="99">
        <f>COUNTIFS(通讯通路门店!$S:$S,$G40,通讯通路门店!$J:$J,"小米体验店")</f>
        <v>0</v>
      </c>
      <c r="AD40" s="99">
        <f>COUNTIFS(通讯通路门店!$S:$S,$G40,通讯通路门店!$J:$J,"苹果体验店")</f>
        <v>0</v>
      </c>
      <c r="AE40" s="99">
        <f>COUNTIFS(通讯通路门店!$S:$S,$G40,通讯通路门店!$J:$J,"其他品牌专卖店")</f>
        <v>0</v>
      </c>
      <c r="AF40" s="99">
        <f>SUMIFS(通讯通路门店!$BI:$BI,通讯通路门店!$S:$S,$G40)</f>
        <v>2</v>
      </c>
      <c r="AG40" s="99">
        <f>SUMIFS(通讯通路门店!$BH:$BH,通讯通路门店!$S:$S,$G40)</f>
        <v>2</v>
      </c>
      <c r="AH40" s="99">
        <f t="shared" si="1"/>
        <v>1</v>
      </c>
      <c r="AI40" s="99">
        <f>SUMIFS(通讯通路门店!$BB:$BB,通讯通路门店!$S:$S,$G40)</f>
        <v>0</v>
      </c>
      <c r="AJ40" s="99">
        <f>SUMIFS(通讯通路门店!$BE:$BE,通讯通路门店!$S:$S,$G40)</f>
        <v>1</v>
      </c>
      <c r="AK40" s="99">
        <f>SUMIFS(通讯通路门店!$BG:$BG,通讯通路门店!$S:$S,$G40)</f>
        <v>0</v>
      </c>
      <c r="AL40" s="99">
        <f>SUMIFS(通讯通路门店!$BC:$BC,通讯通路门店!$S:$S,$G40)</f>
        <v>0</v>
      </c>
      <c r="AM40" s="99">
        <f>SUMIFS(通讯通路门店!$BD:$BD,通讯通路门店!$S:$S,$G40)</f>
        <v>0</v>
      </c>
      <c r="AN40" s="99">
        <f>SUMIFS(通讯通路门店!$BF:$BF,通讯通路门店!$S:$S,$G40)</f>
        <v>0</v>
      </c>
      <c r="AO40" s="99">
        <f t="shared" si="2"/>
        <v>0</v>
      </c>
      <c r="AP40" s="99">
        <f>SUMIFS(通讯通路门店!$K:$K,通讯通路门店!$S:$S,$G40)</f>
        <v>0</v>
      </c>
      <c r="AR40" s="99">
        <f>SUMIFS(通讯通路门店!$T:$T,通讯通路门店!$S:$S,$G40)</f>
        <v>12</v>
      </c>
      <c r="AS40" s="99">
        <f>SUMIFS(通讯通路门店!$U:$U,通讯通路门店!$S:$S,$G40)</f>
        <v>9</v>
      </c>
      <c r="AT40" s="99">
        <f>SUMIFS(通讯通路门店!$V:$V,通讯通路门店!$S:$S,$G40)</f>
        <v>4</v>
      </c>
      <c r="AU40" s="99">
        <f>SUMIFS(通讯通路门店!$W:$W,通讯通路门店!$S:$S,$G40)</f>
        <v>13</v>
      </c>
      <c r="AV40" s="99">
        <f>SUMIFS(通讯通路门店!$Z:$Z,通讯通路门店!$S:$S,$G40)</f>
        <v>23</v>
      </c>
      <c r="AW40" s="99">
        <f>SUMIFS(通讯通路门店!$AB:$AB,通讯通路门店!$S:$S,$G40)</f>
        <v>9</v>
      </c>
      <c r="AX40" s="99">
        <f>SUMIFS(通讯通路门店!$X:$X,通讯通路门店!$S:$S,$G40)</f>
        <v>11</v>
      </c>
      <c r="AY40" s="99">
        <f>SUMIFS(通讯通路门店!$Y:$Y,通讯通路门店!$S:$S,$G40)</f>
        <v>4</v>
      </c>
      <c r="AZ40" s="99">
        <f>SUMIFS(通讯通路门店!$AA:$AA,通讯通路门店!$S:$S,$G40)</f>
        <v>3</v>
      </c>
      <c r="BA40" s="99">
        <f t="shared" si="3"/>
        <v>0</v>
      </c>
      <c r="BB40" s="99">
        <f t="shared" si="4"/>
        <v>0</v>
      </c>
      <c r="BC40" s="99">
        <f>SUMIFS(通讯通路门店!$W:$W,通讯通路门店!$S:$S,$G40,通讯通路门店!$J:$J,"荣耀体验店")+SUMIFS(通讯通路门店!$W:$W,通讯通路门店!$S:$S,$G40,通讯通路门店!$J:$J,"荣耀授权专卖店")</f>
        <v>0</v>
      </c>
      <c r="BD40" s="99">
        <f>SUMIFS(通讯通路门店!$Z:$Z,通讯通路门店!$S:$S,$G40,通讯通路门店!$J:$J,"VIVO体验店")</f>
        <v>0</v>
      </c>
      <c r="BE40" s="99">
        <f>SUMIFS(通讯通路门店!$AB:$AB,通讯通路门店!$S:$S,$G40,通讯通路门店!$J:$J,"OPPO体验店")</f>
        <v>0</v>
      </c>
      <c r="BF40" s="99">
        <f>SUMIFS(通讯通路门店!$X:$X,通讯通路门店!$S:$S,$G40,通讯通路门店!$J:$J,"华为授权体验店")+SUMIFS(通讯通路门店!$AA:$AA,通讯通路门店!$S:$S,$G40,通讯通路门店!$J:$J,"华为堡垒店")</f>
        <v>0</v>
      </c>
      <c r="BG40" s="99">
        <f>SUMIFS(通讯通路门店!$Y:$Y,通讯通路门店!$S:$S,$G40,通讯通路门店!$J:$J,"小米体验店")</f>
        <v>0</v>
      </c>
      <c r="BH40" s="99">
        <f>SUMIFS(通讯通路门店!$AA:$AA,通讯通路门店!$S:$S,$G40,通讯通路门店!$J:$J,"苹果体验店")</f>
        <v>0</v>
      </c>
      <c r="BI40" s="99">
        <f>SUMIFS(通讯通路门店!$K:$K,通讯通路门店!$S:$S,$G40,通讯通路门店!$J:$J,"其他品牌专卖店")</f>
        <v>0</v>
      </c>
      <c r="BJ40" s="99">
        <f>SUMIFS(通讯通路门店!$AC:$AC,通讯通路门店!$S:$S,$G40)</f>
        <v>0</v>
      </c>
      <c r="BK40" s="99">
        <f>SUMIFS(通讯通路门店!$AD:$AD,通讯通路门店!$S:$S,$G40)</f>
        <v>0</v>
      </c>
      <c r="BL40" s="99">
        <f>SUMIFS(通讯通路门店!$AE:$AE,通讯通路门店!$S:$S,$G40)</f>
        <v>2</v>
      </c>
      <c r="BM40" s="99">
        <f>SUMIFS(通讯通路门店!$AF:$AF,通讯通路门店!$S:$S,$G40)</f>
        <v>2</v>
      </c>
      <c r="BN40" s="99">
        <f>SUMIFS(通讯通路门店!$AG:$AG,通讯通路门店!$S:$S,$G40)</f>
        <v>0</v>
      </c>
      <c r="BO40" s="99">
        <f>SUMIFS(通讯通路门店!$AH:$AH,通讯通路门店!$S:$S,$G40)</f>
        <v>4</v>
      </c>
      <c r="BP40" s="99">
        <f>SUMIFS(通讯通路门店!$AI:$AI,通讯通路门店!$S:$S,$G40)</f>
        <v>1</v>
      </c>
    </row>
    <row r="41" s="83" customFormat="1" ht="13.9" customHeight="1" spans="1:69">
      <c r="A41" s="99" t="str">
        <f>IFERROR(_xlfn.XLOOKUP($G41,通讯通路门店!$S$4:$S$993933,通讯通路门店!$A$4:$A$993933,0,0),"")</f>
        <v>海南省</v>
      </c>
      <c r="B41" s="99" t="str">
        <f>IFERROR(_xlfn.XLOOKUP($G41,通讯通路门店!$S$4:$S$993933,通讯通路门店!$B$4:$B$993933,0,0),"")</f>
        <v>乐东黎族自治县</v>
      </c>
      <c r="C41" s="99" t="str">
        <f>IFERROR(_xlfn.XLOOKUP($G41,通讯通路门店!$S$4:$S$993933,通讯通路门店!$C$4:$C$993933,0,0),"")</f>
        <v>乐东黎族自治县</v>
      </c>
      <c r="D41" s="99" t="str">
        <f>IFERROR(_xlfn.XLOOKUP($G41,通讯通路门店!$S$4:$S$993933,通讯通路门店!$D$4:$D$993933,0,0),"")</f>
        <v>九所镇</v>
      </c>
      <c r="G41" s="101" t="str">
        <v>乐东九所祥达移动通讯手机店</v>
      </c>
      <c r="H41" s="102" t="str">
        <f>IFERROR(_xlfn.XLOOKUP($G41,通讯通路门店!$S$4:$S$993933,通讯通路门店!$R$4:$R$993933,0,0),"")</f>
        <v>200015963901</v>
      </c>
      <c r="U41" s="99">
        <f>COUNTIF(通讯通路门店!$S:$S,$G41)</f>
        <v>2</v>
      </c>
      <c r="V41" s="99">
        <f>COUNTIFS(通讯通路门店!$S:$S,$G41,通讯通路门店!$J:$J,"综合卖场")</f>
        <v>0</v>
      </c>
      <c r="W41" s="99">
        <f>SUMIFS(通讯通路门店!$AJ:$AJ,通讯通路门店!$S:$S,通讯客户沙盘!$G41)</f>
        <v>2</v>
      </c>
      <c r="X41" s="99">
        <f t="shared" si="0"/>
        <v>0</v>
      </c>
      <c r="Y41" s="99">
        <f>COUNTIFS(通讯通路门店!$S:$S,$G41,通讯通路门店!$J:$J,"荣耀体验店")+COUNTIFS(通讯通路门店!$S:$S,$G41,通讯通路门店!$J:$J,"荣耀授权专卖店")</f>
        <v>0</v>
      </c>
      <c r="Z41" s="99">
        <f>COUNTIFS(通讯通路门店!$S:$S,$G41,通讯通路门店!$J:$J,"VIVO体验店")</f>
        <v>0</v>
      </c>
      <c r="AA41" s="99">
        <f>COUNTIFS(通讯通路门店!$S:$S,$G41,通讯通路门店!$J:$J,"OPPO体验店")</f>
        <v>0</v>
      </c>
      <c r="AB41" s="99">
        <f>COUNTIFS(通讯通路门店!$S:$S,$G41,通讯通路门店!$J:$J,"华为授权体验店")+COUNTIFS(通讯通路门店!$S:$S,$G41,通讯通路门店!$J:$J,"华为堡垒店")</f>
        <v>0</v>
      </c>
      <c r="AC41" s="99">
        <f>COUNTIFS(通讯通路门店!$S:$S,$G41,通讯通路门店!$J:$J,"小米体验店")</f>
        <v>0</v>
      </c>
      <c r="AD41" s="99">
        <f>COUNTIFS(通讯通路门店!$S:$S,$G41,通讯通路门店!$J:$J,"苹果体验店")</f>
        <v>0</v>
      </c>
      <c r="AE41" s="99">
        <f>COUNTIFS(通讯通路门店!$S:$S,$G41,通讯通路门店!$J:$J,"其他品牌专卖店")</f>
        <v>0</v>
      </c>
      <c r="AF41" s="99">
        <f>SUMIFS(通讯通路门店!$BI:$BI,通讯通路门店!$S:$S,$G41)</f>
        <v>10</v>
      </c>
      <c r="AG41" s="99">
        <f>SUMIFS(通讯通路门店!$BH:$BH,通讯通路门店!$S:$S,$G41)</f>
        <v>8</v>
      </c>
      <c r="AH41" s="99">
        <f t="shared" si="1"/>
        <v>3</v>
      </c>
      <c r="AI41" s="99">
        <f>SUMIFS(通讯通路门店!$BB:$BB,通讯通路门店!$S:$S,$G41)</f>
        <v>0</v>
      </c>
      <c r="AJ41" s="99">
        <f>SUMIFS(通讯通路门店!$BE:$BE,通讯通路门店!$S:$S,$G41)</f>
        <v>2</v>
      </c>
      <c r="AK41" s="99">
        <f>SUMIFS(通讯通路门店!$BG:$BG,通讯通路门店!$S:$S,$G41)</f>
        <v>1</v>
      </c>
      <c r="AL41" s="99">
        <f>SUMIFS(通讯通路门店!$BC:$BC,通讯通路门店!$S:$S,$G41)</f>
        <v>0</v>
      </c>
      <c r="AM41" s="99">
        <f>SUMIFS(通讯通路门店!$BD:$BD,通讯通路门店!$S:$S,$G41)</f>
        <v>0</v>
      </c>
      <c r="AN41" s="99">
        <f>SUMIFS(通讯通路门店!$BF:$BF,通讯通路门店!$S:$S,$G41)</f>
        <v>0</v>
      </c>
      <c r="AO41" s="99">
        <f t="shared" si="2"/>
        <v>0</v>
      </c>
      <c r="AP41" s="99">
        <f>SUMIFS(通讯通路门店!$K:$K,通讯通路门店!$S:$S,$G41)</f>
        <v>0</v>
      </c>
      <c r="AR41" s="99">
        <f>SUMIFS(通讯通路门店!$T:$T,通讯通路门店!$S:$S,$G41)</f>
        <v>28</v>
      </c>
      <c r="AS41" s="99">
        <f>SUMIFS(通讯通路门店!$U:$U,通讯通路门店!$S:$S,$G41)</f>
        <v>20</v>
      </c>
      <c r="AT41" s="99">
        <f>SUMIFS(通讯通路门店!$V:$V,通讯通路门店!$S:$S,$G41)</f>
        <v>12</v>
      </c>
      <c r="AU41" s="99">
        <f>SUMIFS(通讯通路门店!$W:$W,通讯通路门店!$S:$S,$G41)</f>
        <v>30</v>
      </c>
      <c r="AV41" s="99">
        <f>SUMIFS(通讯通路门店!$Z:$Z,通讯通路门店!$S:$S,$G41)</f>
        <v>39</v>
      </c>
      <c r="AW41" s="99">
        <f>SUMIFS(通讯通路门店!$AB:$AB,通讯通路门店!$S:$S,$G41)</f>
        <v>24</v>
      </c>
      <c r="AX41" s="99">
        <f>SUMIFS(通讯通路门店!$X:$X,通讯通路门店!$S:$S,$G41)</f>
        <v>24</v>
      </c>
      <c r="AY41" s="99">
        <f>SUMIFS(通讯通路门店!$Y:$Y,通讯通路门店!$S:$S,$G41)</f>
        <v>5</v>
      </c>
      <c r="AZ41" s="99">
        <f>SUMIFS(通讯通路门店!$AA:$AA,通讯通路门店!$S:$S,$G41)</f>
        <v>5</v>
      </c>
      <c r="BA41" s="99">
        <f t="shared" si="3"/>
        <v>0</v>
      </c>
      <c r="BB41" s="99">
        <f t="shared" si="4"/>
        <v>0</v>
      </c>
      <c r="BC41" s="99">
        <f>SUMIFS(通讯通路门店!$W:$W,通讯通路门店!$S:$S,$G41,通讯通路门店!$J:$J,"荣耀体验店")+SUMIFS(通讯通路门店!$W:$W,通讯通路门店!$S:$S,$G41,通讯通路门店!$J:$J,"荣耀授权专卖店")</f>
        <v>0</v>
      </c>
      <c r="BD41" s="99">
        <f>SUMIFS(通讯通路门店!$Z:$Z,通讯通路门店!$S:$S,$G41,通讯通路门店!$J:$J,"VIVO体验店")</f>
        <v>0</v>
      </c>
      <c r="BE41" s="99">
        <f>SUMIFS(通讯通路门店!$AB:$AB,通讯通路门店!$S:$S,$G41,通讯通路门店!$J:$J,"OPPO体验店")</f>
        <v>0</v>
      </c>
      <c r="BF41" s="99">
        <f>SUMIFS(通讯通路门店!$X:$X,通讯通路门店!$S:$S,$G41,通讯通路门店!$J:$J,"华为授权体验店")+SUMIFS(通讯通路门店!$AA:$AA,通讯通路门店!$S:$S,$G41,通讯通路门店!$J:$J,"华为堡垒店")</f>
        <v>0</v>
      </c>
      <c r="BG41" s="99">
        <f>SUMIFS(通讯通路门店!$Y:$Y,通讯通路门店!$S:$S,$G41,通讯通路门店!$J:$J,"小米体验店")</f>
        <v>0</v>
      </c>
      <c r="BH41" s="99">
        <f>SUMIFS(通讯通路门店!$AA:$AA,通讯通路门店!$S:$S,$G41,通讯通路门店!$J:$J,"苹果体验店")</f>
        <v>0</v>
      </c>
      <c r="BI41" s="99">
        <f>SUMIFS(通讯通路门店!$K:$K,通讯通路门店!$S:$S,$G41,通讯通路门店!$J:$J,"其他品牌专卖店")</f>
        <v>0</v>
      </c>
      <c r="BJ41" s="99">
        <f>SUMIFS(通讯通路门店!$AC:$AC,通讯通路门店!$S:$S,$G41)</f>
        <v>0</v>
      </c>
      <c r="BK41" s="99">
        <f>SUMIFS(通讯通路门店!$AD:$AD,通讯通路门店!$S:$S,$G41)</f>
        <v>0</v>
      </c>
      <c r="BL41" s="99">
        <f>SUMIFS(通讯通路门店!$AE:$AE,通讯通路门店!$S:$S,$G41)</f>
        <v>4</v>
      </c>
      <c r="BM41" s="99">
        <f>SUMIFS(通讯通路门店!$AF:$AF,通讯通路门店!$S:$S,$G41)</f>
        <v>0</v>
      </c>
      <c r="BN41" s="99">
        <f>SUMIFS(通讯通路门店!$AG:$AG,通讯通路门店!$S:$S,$G41)</f>
        <v>0</v>
      </c>
      <c r="BO41" s="99">
        <f>SUMIFS(通讯通路门店!$AH:$AH,通讯通路门店!$S:$S,$G41)</f>
        <v>4</v>
      </c>
      <c r="BP41" s="99">
        <f>SUMIFS(通讯通路门店!$AI:$AI,通讯通路门店!$S:$S,$G41)</f>
        <v>6</v>
      </c>
    </row>
    <row r="42" s="83" customFormat="1" ht="13.9" customHeight="1" spans="1:69">
      <c r="A42" s="99" t="str">
        <f>IFERROR(_xlfn.XLOOKUP($G42,通讯通路门店!$S$4:$S$993933,通讯通路门店!$A$4:$A$993933,0,0),"")</f>
        <v>海南省</v>
      </c>
      <c r="B42" s="99" t="str">
        <f>IFERROR(_xlfn.XLOOKUP($G42,通讯通路门店!$S$4:$S$993933,通讯通路门店!$B$4:$B$993933,0,0),"")</f>
        <v>乐东黎族自治县</v>
      </c>
      <c r="C42" s="99" t="str">
        <f>IFERROR(_xlfn.XLOOKUP($G42,通讯通路门店!$S$4:$S$993933,通讯通路门店!$C$4:$C$993933,0,0),"")</f>
        <v>乐东黎族自治县</v>
      </c>
      <c r="D42" s="99" t="str">
        <f>IFERROR(_xlfn.XLOOKUP($G42,通讯通路门店!$S$4:$S$993933,通讯通路门店!$D$4:$D$993933,0,0),"")</f>
        <v>万冲镇</v>
      </c>
      <c r="G42" s="101" t="str">
        <v>乐东万冲移动专营店</v>
      </c>
      <c r="H42" s="102" t="str">
        <f>IFERROR(_xlfn.XLOOKUP($G42,通讯通路门店!$S$4:$S$993933,通讯通路门店!$R$4:$R$993933,0,0),"")</f>
        <v>100079622701</v>
      </c>
      <c r="U42" s="99">
        <f>COUNTIF(通讯通路门店!$S:$S,$G42)</f>
        <v>1</v>
      </c>
      <c r="V42" s="99">
        <f>COUNTIFS(通讯通路门店!$S:$S,$G42,通讯通路门店!$J:$J,"综合卖场")</f>
        <v>0</v>
      </c>
      <c r="W42" s="99">
        <f>SUMIFS(通讯通路门店!$AJ:$AJ,通讯通路门店!$S:$S,通讯客户沙盘!$G42)</f>
        <v>0</v>
      </c>
      <c r="X42" s="99">
        <f t="shared" si="0"/>
        <v>0</v>
      </c>
      <c r="Y42" s="99">
        <f>COUNTIFS(通讯通路门店!$S:$S,$G42,通讯通路门店!$J:$J,"荣耀体验店")+COUNTIFS(通讯通路门店!$S:$S,$G42,通讯通路门店!$J:$J,"荣耀授权专卖店")</f>
        <v>0</v>
      </c>
      <c r="Z42" s="99">
        <f>COUNTIFS(通讯通路门店!$S:$S,$G42,通讯通路门店!$J:$J,"VIVO体验店")</f>
        <v>0</v>
      </c>
      <c r="AA42" s="99">
        <f>COUNTIFS(通讯通路门店!$S:$S,$G42,通讯通路门店!$J:$J,"OPPO体验店")</f>
        <v>0</v>
      </c>
      <c r="AB42" s="99">
        <f>COUNTIFS(通讯通路门店!$S:$S,$G42,通讯通路门店!$J:$J,"华为授权体验店")+COUNTIFS(通讯通路门店!$S:$S,$G42,通讯通路门店!$J:$J,"华为堡垒店")</f>
        <v>0</v>
      </c>
      <c r="AC42" s="99">
        <f>COUNTIFS(通讯通路门店!$S:$S,$G42,通讯通路门店!$J:$J,"小米体验店")</f>
        <v>0</v>
      </c>
      <c r="AD42" s="99">
        <f>COUNTIFS(通讯通路门店!$S:$S,$G42,通讯通路门店!$J:$J,"苹果体验店")</f>
        <v>0</v>
      </c>
      <c r="AE42" s="99">
        <f>COUNTIFS(通讯通路门店!$S:$S,$G42,通讯通路门店!$J:$J,"其他品牌专卖店")</f>
        <v>0</v>
      </c>
      <c r="AF42" s="99">
        <f>SUMIFS(通讯通路门店!$BI:$BI,通讯通路门店!$S:$S,$G42)</f>
        <v>4</v>
      </c>
      <c r="AG42" s="99">
        <f>SUMIFS(通讯通路门店!$BH:$BH,通讯通路门店!$S:$S,$G42)</f>
        <v>3</v>
      </c>
      <c r="AH42" s="99">
        <f t="shared" si="1"/>
        <v>0</v>
      </c>
      <c r="AI42" s="99">
        <f>SUMIFS(通讯通路门店!$BB:$BB,通讯通路门店!$S:$S,$G42)</f>
        <v>0</v>
      </c>
      <c r="AJ42" s="99">
        <f>SUMIFS(通讯通路门店!$BE:$BE,通讯通路门店!$S:$S,$G42)</f>
        <v>0</v>
      </c>
      <c r="AK42" s="99">
        <f>SUMIFS(通讯通路门店!$BG:$BG,通讯通路门店!$S:$S,$G42)</f>
        <v>0</v>
      </c>
      <c r="AL42" s="99">
        <f>SUMIFS(通讯通路门店!$BC:$BC,通讯通路门店!$S:$S,$G42)</f>
        <v>0</v>
      </c>
      <c r="AM42" s="99">
        <f>SUMIFS(通讯通路门店!$BD:$BD,通讯通路门店!$S:$S,$G42)</f>
        <v>0</v>
      </c>
      <c r="AN42" s="99">
        <f>SUMIFS(通讯通路门店!$BF:$BF,通讯通路门店!$S:$S,$G42)</f>
        <v>0</v>
      </c>
      <c r="AO42" s="99">
        <f t="shared" si="2"/>
        <v>0</v>
      </c>
      <c r="AP42" s="99">
        <f>SUMIFS(通讯通路门店!$K:$K,通讯通路门店!$S:$S,$G42)</f>
        <v>0</v>
      </c>
      <c r="AR42" s="99">
        <f>SUMIFS(通讯通路门店!$T:$T,通讯通路门店!$S:$S,$G42)</f>
        <v>9</v>
      </c>
      <c r="AS42" s="99">
        <f>SUMIFS(通讯通路门店!$U:$U,通讯通路门店!$S:$S,$G42)</f>
        <v>6</v>
      </c>
      <c r="AT42" s="99">
        <f>SUMIFS(通讯通路门店!$V:$V,通讯通路门店!$S:$S,$G42)</f>
        <v>3</v>
      </c>
      <c r="AU42" s="99">
        <f>SUMIFS(通讯通路门店!$W:$W,通讯通路门店!$S:$S,$G42)</f>
        <v>13</v>
      </c>
      <c r="AV42" s="99">
        <f>SUMIFS(通讯通路门店!$Z:$Z,通讯通路门店!$S:$S,$G42)</f>
        <v>14</v>
      </c>
      <c r="AW42" s="99">
        <f>SUMIFS(通讯通路门店!$AB:$AB,通讯通路门店!$S:$S,$G42)</f>
        <v>8</v>
      </c>
      <c r="AX42" s="99">
        <f>SUMIFS(通讯通路门店!$X:$X,通讯通路门店!$S:$S,$G42)</f>
        <v>9</v>
      </c>
      <c r="AY42" s="99">
        <f>SUMIFS(通讯通路门店!$Y:$Y,通讯通路门店!$S:$S,$G42)</f>
        <v>2</v>
      </c>
      <c r="AZ42" s="99">
        <f>SUMIFS(通讯通路门店!$AA:$AA,通讯通路门店!$S:$S,$G42)</f>
        <v>3</v>
      </c>
      <c r="BA42" s="99">
        <f t="shared" si="3"/>
        <v>0</v>
      </c>
      <c r="BB42" s="99">
        <f t="shared" si="4"/>
        <v>0</v>
      </c>
      <c r="BC42" s="99">
        <f>SUMIFS(通讯通路门店!$W:$W,通讯通路门店!$S:$S,$G42,通讯通路门店!$J:$J,"荣耀体验店")+SUMIFS(通讯通路门店!$W:$W,通讯通路门店!$S:$S,$G42,通讯通路门店!$J:$J,"荣耀授权专卖店")</f>
        <v>0</v>
      </c>
      <c r="BD42" s="99">
        <f>SUMIFS(通讯通路门店!$Z:$Z,通讯通路门店!$S:$S,$G42,通讯通路门店!$J:$J,"VIVO体验店")</f>
        <v>0</v>
      </c>
      <c r="BE42" s="99">
        <f>SUMIFS(通讯通路门店!$AB:$AB,通讯通路门店!$S:$S,$G42,通讯通路门店!$J:$J,"OPPO体验店")</f>
        <v>0</v>
      </c>
      <c r="BF42" s="99">
        <f>SUMIFS(通讯通路门店!$X:$X,通讯通路门店!$S:$S,$G42,通讯通路门店!$J:$J,"华为授权体验店")+SUMIFS(通讯通路门店!$AA:$AA,通讯通路门店!$S:$S,$G42,通讯通路门店!$J:$J,"华为堡垒店")</f>
        <v>0</v>
      </c>
      <c r="BG42" s="99">
        <f>SUMIFS(通讯通路门店!$Y:$Y,通讯通路门店!$S:$S,$G42,通讯通路门店!$J:$J,"小米体验店")</f>
        <v>0</v>
      </c>
      <c r="BH42" s="99">
        <f>SUMIFS(通讯通路门店!$AA:$AA,通讯通路门店!$S:$S,$G42,通讯通路门店!$J:$J,"苹果体验店")</f>
        <v>0</v>
      </c>
      <c r="BI42" s="99">
        <f>SUMIFS(通讯通路门店!$K:$K,通讯通路门店!$S:$S,$G42,通讯通路门店!$J:$J,"其他品牌专卖店")</f>
        <v>0</v>
      </c>
      <c r="BJ42" s="99">
        <f>SUMIFS(通讯通路门店!$AC:$AC,通讯通路门店!$S:$S,$G42)</f>
        <v>0</v>
      </c>
      <c r="BK42" s="99">
        <f>SUMIFS(通讯通路门店!$AD:$AD,通讯通路门店!$S:$S,$G42)</f>
        <v>0</v>
      </c>
      <c r="BL42" s="99">
        <f>SUMIFS(通讯通路门店!$AE:$AE,通讯通路门店!$S:$S,$G42)</f>
        <v>0</v>
      </c>
      <c r="BM42" s="99">
        <f>SUMIFS(通讯通路门店!$AF:$AF,通讯通路门店!$S:$S,$G42)</f>
        <v>0</v>
      </c>
      <c r="BN42" s="99">
        <f>SUMIFS(通讯通路门店!$AG:$AG,通讯通路门店!$S:$S,$G42)</f>
        <v>0</v>
      </c>
      <c r="BO42" s="99">
        <f>SUMIFS(通讯通路门店!$AH:$AH,通讯通路门店!$S:$S,$G42)</f>
        <v>0</v>
      </c>
      <c r="BP42" s="99">
        <f>SUMIFS(通讯通路门店!$AI:$AI,通讯通路门店!$S:$S,$G42)</f>
        <v>0</v>
      </c>
    </row>
    <row r="43" s="83" customFormat="1" ht="13.9" customHeight="1" spans="1:69">
      <c r="A43" s="99" t="str">
        <f>IFERROR(_xlfn.XLOOKUP($G43,通讯通路门店!$S$4:$S$993933,通讯通路门店!$A$4:$A$993933,0,0),"")</f>
        <v>海南省</v>
      </c>
      <c r="B43" s="99" t="str">
        <f>IFERROR(_xlfn.XLOOKUP($G43,通讯通路门店!$S$4:$S$993933,通讯通路门店!$B$4:$B$993933,0,0),"")</f>
        <v>乐东黎族自治县</v>
      </c>
      <c r="C43" s="99" t="str">
        <f>IFERROR(_xlfn.XLOOKUP($G43,通讯通路门店!$S$4:$S$993933,通讯通路门店!$C$4:$C$993933,0,0),"")</f>
        <v>乐东黎族自治县</v>
      </c>
      <c r="D43" s="99" t="str">
        <f>IFERROR(_xlfn.XLOOKUP($G43,通讯通路门店!$S$4:$S$993933,通讯通路门店!$D$4:$D$993933,0,0),"")</f>
        <v>利国镇</v>
      </c>
      <c r="G43" s="101" t="str">
        <v>乐东利国王琳手机专营店（个体工商户）</v>
      </c>
      <c r="H43" s="102" t="str">
        <f>IFERROR(_xlfn.XLOOKUP($G43,通讯通路门店!$S$4:$S$993933,通讯通路门店!$R$4:$R$993933,0,0),"")</f>
        <v>200024708101</v>
      </c>
      <c r="U43" s="99">
        <f>COUNTIF(通讯通路门店!$S:$S,$G43)</f>
        <v>1</v>
      </c>
      <c r="V43" s="99">
        <f>COUNTIFS(通讯通路门店!$S:$S,$G43,通讯通路门店!$J:$J,"综合卖场")</f>
        <v>0</v>
      </c>
      <c r="W43" s="99">
        <f>SUMIFS(通讯通路门店!$AJ:$AJ,通讯通路门店!$S:$S,通讯客户沙盘!$G43)</f>
        <v>1</v>
      </c>
      <c r="X43" s="99">
        <f t="shared" si="0"/>
        <v>0</v>
      </c>
      <c r="Y43" s="99">
        <f>COUNTIFS(通讯通路门店!$S:$S,$G43,通讯通路门店!$J:$J,"荣耀体验店")+COUNTIFS(通讯通路门店!$S:$S,$G43,通讯通路门店!$J:$J,"荣耀授权专卖店")</f>
        <v>0</v>
      </c>
      <c r="Z43" s="99">
        <f>COUNTIFS(通讯通路门店!$S:$S,$G43,通讯通路门店!$J:$J,"VIVO体验店")</f>
        <v>0</v>
      </c>
      <c r="AA43" s="99">
        <f>COUNTIFS(通讯通路门店!$S:$S,$G43,通讯通路门店!$J:$J,"OPPO体验店")</f>
        <v>0</v>
      </c>
      <c r="AB43" s="99">
        <f>COUNTIFS(通讯通路门店!$S:$S,$G43,通讯通路门店!$J:$J,"华为授权体验店")+COUNTIFS(通讯通路门店!$S:$S,$G43,通讯通路门店!$J:$J,"华为堡垒店")</f>
        <v>0</v>
      </c>
      <c r="AC43" s="99">
        <f>COUNTIFS(通讯通路门店!$S:$S,$G43,通讯通路门店!$J:$J,"小米体验店")</f>
        <v>0</v>
      </c>
      <c r="AD43" s="99">
        <f>COUNTIFS(通讯通路门店!$S:$S,$G43,通讯通路门店!$J:$J,"苹果体验店")</f>
        <v>0</v>
      </c>
      <c r="AE43" s="99">
        <f>COUNTIFS(通讯通路门店!$S:$S,$G43,通讯通路门店!$J:$J,"其他品牌专卖店")</f>
        <v>0</v>
      </c>
      <c r="AF43" s="99">
        <f>SUMIFS(通讯通路门店!$BI:$BI,通讯通路门店!$S:$S,$G43)</f>
        <v>2</v>
      </c>
      <c r="AG43" s="99">
        <f>SUMIFS(通讯通路门店!$BH:$BH,通讯通路门店!$S:$S,$G43)</f>
        <v>2</v>
      </c>
      <c r="AH43" s="99">
        <f t="shared" si="1"/>
        <v>0</v>
      </c>
      <c r="AI43" s="99">
        <f>SUMIFS(通讯通路门店!$BB:$BB,通讯通路门店!$S:$S,$G43)</f>
        <v>0</v>
      </c>
      <c r="AJ43" s="99">
        <f>SUMIFS(通讯通路门店!$BE:$BE,通讯通路门店!$S:$S,$G43)</f>
        <v>0</v>
      </c>
      <c r="AK43" s="99">
        <f>SUMIFS(通讯通路门店!$BG:$BG,通讯通路门店!$S:$S,$G43)</f>
        <v>0</v>
      </c>
      <c r="AL43" s="99">
        <f>SUMIFS(通讯通路门店!$BC:$BC,通讯通路门店!$S:$S,$G43)</f>
        <v>0</v>
      </c>
      <c r="AM43" s="99">
        <f>SUMIFS(通讯通路门店!$BD:$BD,通讯通路门店!$S:$S,$G43)</f>
        <v>0</v>
      </c>
      <c r="AN43" s="99">
        <f>SUMIFS(通讯通路门店!$BF:$BF,通讯通路门店!$S:$S,$G43)</f>
        <v>0</v>
      </c>
      <c r="AO43" s="99">
        <f t="shared" si="2"/>
        <v>0</v>
      </c>
      <c r="AP43" s="99">
        <f>SUMIFS(通讯通路门店!$K:$K,通讯通路门店!$S:$S,$G43)</f>
        <v>0</v>
      </c>
      <c r="AR43" s="99">
        <f>SUMIFS(通讯通路门店!$T:$T,通讯通路门店!$S:$S,$G43)</f>
        <v>7</v>
      </c>
      <c r="AS43" s="99">
        <f>SUMIFS(通讯通路门店!$U:$U,通讯通路门店!$S:$S,$G43)</f>
        <v>4</v>
      </c>
      <c r="AT43" s="99">
        <f>SUMIFS(通讯通路门店!$V:$V,通讯通路门店!$S:$S,$G43)</f>
        <v>1</v>
      </c>
      <c r="AU43" s="99">
        <f>SUMIFS(通讯通路门店!$W:$W,通讯通路门店!$S:$S,$G43)</f>
        <v>8</v>
      </c>
      <c r="AV43" s="99">
        <f>SUMIFS(通讯通路门店!$Z:$Z,通讯通路门店!$S:$S,$G43)</f>
        <v>8</v>
      </c>
      <c r="AW43" s="99">
        <f>SUMIFS(通讯通路门店!$AB:$AB,通讯通路门店!$S:$S,$G43)</f>
        <v>6</v>
      </c>
      <c r="AX43" s="99">
        <f>SUMIFS(通讯通路门店!$X:$X,通讯通路门店!$S:$S,$G43)</f>
        <v>4</v>
      </c>
      <c r="AY43" s="99">
        <f>SUMIFS(通讯通路门店!$Y:$Y,通讯通路门店!$S:$S,$G43)</f>
        <v>2</v>
      </c>
      <c r="AZ43" s="99">
        <f>SUMIFS(通讯通路门店!$AA:$AA,通讯通路门店!$S:$S,$G43)</f>
        <v>1</v>
      </c>
      <c r="BA43" s="99">
        <f t="shared" si="3"/>
        <v>0</v>
      </c>
      <c r="BB43" s="99">
        <f t="shared" si="4"/>
        <v>0</v>
      </c>
      <c r="BC43" s="99">
        <f>SUMIFS(通讯通路门店!$W:$W,通讯通路门店!$S:$S,$G43,通讯通路门店!$J:$J,"荣耀体验店")+SUMIFS(通讯通路门店!$W:$W,通讯通路门店!$S:$S,$G43,通讯通路门店!$J:$J,"荣耀授权专卖店")</f>
        <v>0</v>
      </c>
      <c r="BD43" s="99">
        <f>SUMIFS(通讯通路门店!$Z:$Z,通讯通路门店!$S:$S,$G43,通讯通路门店!$J:$J,"VIVO体验店")</f>
        <v>0</v>
      </c>
      <c r="BE43" s="99">
        <f>SUMIFS(通讯通路门店!$AB:$AB,通讯通路门店!$S:$S,$G43,通讯通路门店!$J:$J,"OPPO体验店")</f>
        <v>0</v>
      </c>
      <c r="BF43" s="99">
        <f>SUMIFS(通讯通路门店!$X:$X,通讯通路门店!$S:$S,$G43,通讯通路门店!$J:$J,"华为授权体验店")+SUMIFS(通讯通路门店!$AA:$AA,通讯通路门店!$S:$S,$G43,通讯通路门店!$J:$J,"华为堡垒店")</f>
        <v>0</v>
      </c>
      <c r="BG43" s="99">
        <f>SUMIFS(通讯通路门店!$Y:$Y,通讯通路门店!$S:$S,$G43,通讯通路门店!$J:$J,"小米体验店")</f>
        <v>0</v>
      </c>
      <c r="BH43" s="99">
        <f>SUMIFS(通讯通路门店!$AA:$AA,通讯通路门店!$S:$S,$G43,通讯通路门店!$J:$J,"苹果体验店")</f>
        <v>0</v>
      </c>
      <c r="BI43" s="99">
        <f>SUMIFS(通讯通路门店!$K:$K,通讯通路门店!$S:$S,$G43,通讯通路门店!$J:$J,"其他品牌专卖店")</f>
        <v>0</v>
      </c>
      <c r="BJ43" s="99">
        <f>SUMIFS(通讯通路门店!$AC:$AC,通讯通路门店!$S:$S,$G43)</f>
        <v>0</v>
      </c>
      <c r="BK43" s="99">
        <f>SUMIFS(通讯通路门店!$AD:$AD,通讯通路门店!$S:$S,$G43)</f>
        <v>0</v>
      </c>
      <c r="BL43" s="99">
        <f>SUMIFS(通讯通路门店!$AE:$AE,通讯通路门店!$S:$S,$G43)</f>
        <v>0</v>
      </c>
      <c r="BM43" s="99">
        <f>SUMIFS(通讯通路门店!$AF:$AF,通讯通路门店!$S:$S,$G43)</f>
        <v>0</v>
      </c>
      <c r="BN43" s="99">
        <f>SUMIFS(通讯通路门店!$AG:$AG,通讯通路门店!$S:$S,$G43)</f>
        <v>0</v>
      </c>
      <c r="BO43" s="99">
        <f>SUMIFS(通讯通路门店!$AH:$AH,通讯通路门店!$S:$S,$G43)</f>
        <v>0</v>
      </c>
      <c r="BP43" s="99">
        <f>SUMIFS(通讯通路门店!$AI:$AI,通讯通路门店!$S:$S,$G43)</f>
        <v>0</v>
      </c>
    </row>
    <row r="44" s="83" customFormat="1" ht="13.9" customHeight="1" spans="1:69">
      <c r="A44" s="99" t="str">
        <f>IFERROR(_xlfn.XLOOKUP($G44,通讯通路门店!$S$4:$S$993933,通讯通路门店!$A$4:$A$993933,0,0),"")</f>
        <v>海南省</v>
      </c>
      <c r="B44" s="99" t="str">
        <f>IFERROR(_xlfn.XLOOKUP($G44,通讯通路门店!$S$4:$S$993933,通讯通路门店!$B$4:$B$993933,0,0),"")</f>
        <v>乐东黎族自治县</v>
      </c>
      <c r="C44" s="99" t="str">
        <f>IFERROR(_xlfn.XLOOKUP($G44,通讯通路门店!$S$4:$S$993933,通讯通路门店!$C$4:$C$993933,0,0),"")</f>
        <v>乐东黎族自治县</v>
      </c>
      <c r="D44" s="99" t="str">
        <f>IFERROR(_xlfn.XLOOKUP($G44,通讯通路门店!$S$4:$S$993933,通讯通路门店!$D$4:$D$993933,0,0),"")</f>
        <v>千家镇</v>
      </c>
      <c r="G44" s="101" t="str">
        <v>乐东千家四通卖场</v>
      </c>
      <c r="H44" s="102" t="str">
        <f>IFERROR(_xlfn.XLOOKUP($G44,通讯通路门店!$S$4:$S$993933,通讯通路门店!$R$4:$R$993933,0,0),"")</f>
        <v>100050670501</v>
      </c>
      <c r="U44" s="99">
        <f>COUNTIF(通讯通路门店!$S:$S,$G44)</f>
        <v>1</v>
      </c>
      <c r="V44" s="99">
        <f>COUNTIFS(通讯通路门店!$S:$S,$G44,通讯通路门店!$J:$J,"综合卖场")</f>
        <v>0</v>
      </c>
      <c r="W44" s="99">
        <f>SUMIFS(通讯通路门店!$AJ:$AJ,通讯通路门店!$S:$S,通讯客户沙盘!$G44)</f>
        <v>1</v>
      </c>
      <c r="X44" s="99">
        <f t="shared" si="0"/>
        <v>0</v>
      </c>
      <c r="Y44" s="99">
        <f>COUNTIFS(通讯通路门店!$S:$S,$G44,通讯通路门店!$J:$J,"荣耀体验店")+COUNTIFS(通讯通路门店!$S:$S,$G44,通讯通路门店!$J:$J,"荣耀授权专卖店")</f>
        <v>0</v>
      </c>
      <c r="Z44" s="99">
        <f>COUNTIFS(通讯通路门店!$S:$S,$G44,通讯通路门店!$J:$J,"VIVO体验店")</f>
        <v>0</v>
      </c>
      <c r="AA44" s="99">
        <f>COUNTIFS(通讯通路门店!$S:$S,$G44,通讯通路门店!$J:$J,"OPPO体验店")</f>
        <v>0</v>
      </c>
      <c r="AB44" s="99">
        <f>COUNTIFS(通讯通路门店!$S:$S,$G44,通讯通路门店!$J:$J,"华为授权体验店")+COUNTIFS(通讯通路门店!$S:$S,$G44,通讯通路门店!$J:$J,"华为堡垒店")</f>
        <v>0</v>
      </c>
      <c r="AC44" s="99">
        <f>COUNTIFS(通讯通路门店!$S:$S,$G44,通讯通路门店!$J:$J,"小米体验店")</f>
        <v>0</v>
      </c>
      <c r="AD44" s="99">
        <f>COUNTIFS(通讯通路门店!$S:$S,$G44,通讯通路门店!$J:$J,"苹果体验店")</f>
        <v>0</v>
      </c>
      <c r="AE44" s="99">
        <f>COUNTIFS(通讯通路门店!$S:$S,$G44,通讯通路门店!$J:$J,"其他品牌专卖店")</f>
        <v>0</v>
      </c>
      <c r="AF44" s="99">
        <f>SUMIFS(通讯通路门店!$BI:$BI,通讯通路门店!$S:$S,$G44)</f>
        <v>4</v>
      </c>
      <c r="AG44" s="99">
        <f>SUMIFS(通讯通路门店!$BH:$BH,通讯通路门店!$S:$S,$G44)</f>
        <v>4</v>
      </c>
      <c r="AH44" s="99">
        <f t="shared" si="1"/>
        <v>0</v>
      </c>
      <c r="AI44" s="99">
        <f>SUMIFS(通讯通路门店!$BB:$BB,通讯通路门店!$S:$S,$G44)</f>
        <v>0</v>
      </c>
      <c r="AJ44" s="99">
        <f>SUMIFS(通讯通路门店!$BE:$BE,通讯通路门店!$S:$S,$G44)</f>
        <v>0</v>
      </c>
      <c r="AK44" s="99">
        <f>SUMIFS(通讯通路门店!$BG:$BG,通讯通路门店!$S:$S,$G44)</f>
        <v>0</v>
      </c>
      <c r="AL44" s="99">
        <f>SUMIFS(通讯通路门店!$BC:$BC,通讯通路门店!$S:$S,$G44)</f>
        <v>0</v>
      </c>
      <c r="AM44" s="99">
        <f>SUMIFS(通讯通路门店!$BD:$BD,通讯通路门店!$S:$S,$G44)</f>
        <v>0</v>
      </c>
      <c r="AN44" s="99">
        <f>SUMIFS(通讯通路门店!$BF:$BF,通讯通路门店!$S:$S,$G44)</f>
        <v>0</v>
      </c>
      <c r="AO44" s="99">
        <f t="shared" si="2"/>
        <v>0</v>
      </c>
      <c r="AP44" s="99">
        <f>SUMIFS(通讯通路门店!$K:$K,通讯通路门店!$S:$S,$G44)</f>
        <v>0</v>
      </c>
      <c r="AR44" s="99">
        <f>SUMIFS(通讯通路门店!$T:$T,通讯通路门店!$S:$S,$G44)</f>
        <v>12</v>
      </c>
      <c r="AS44" s="99">
        <f>SUMIFS(通讯通路门店!$U:$U,通讯通路门店!$S:$S,$G44)</f>
        <v>7</v>
      </c>
      <c r="AT44" s="99">
        <f>SUMIFS(通讯通路门店!$V:$V,通讯通路门店!$S:$S,$G44)</f>
        <v>4</v>
      </c>
      <c r="AU44" s="99">
        <f>SUMIFS(通讯通路门店!$W:$W,通讯通路门店!$S:$S,$G44)</f>
        <v>13</v>
      </c>
      <c r="AV44" s="99">
        <f>SUMIFS(通讯通路门店!$Z:$Z,通讯通路门店!$S:$S,$G44)</f>
        <v>17</v>
      </c>
      <c r="AW44" s="99">
        <f>SUMIFS(通讯通路门店!$AB:$AB,通讯通路门店!$S:$S,$G44)</f>
        <v>13</v>
      </c>
      <c r="AX44" s="99">
        <f>SUMIFS(通讯通路门店!$X:$X,通讯通路门店!$S:$S,$G44)</f>
        <v>11</v>
      </c>
      <c r="AY44" s="99">
        <f>SUMIFS(通讯通路门店!$Y:$Y,通讯通路门店!$S:$S,$G44)</f>
        <v>2</v>
      </c>
      <c r="AZ44" s="99">
        <f>SUMIFS(通讯通路门店!$AA:$AA,通讯通路门店!$S:$S,$G44)</f>
        <v>3</v>
      </c>
      <c r="BA44" s="99">
        <f t="shared" si="3"/>
        <v>0</v>
      </c>
      <c r="BB44" s="99">
        <f t="shared" si="4"/>
        <v>0</v>
      </c>
      <c r="BC44" s="99">
        <f>SUMIFS(通讯通路门店!$W:$W,通讯通路门店!$S:$S,$G44,通讯通路门店!$J:$J,"荣耀体验店")+SUMIFS(通讯通路门店!$W:$W,通讯通路门店!$S:$S,$G44,通讯通路门店!$J:$J,"荣耀授权专卖店")</f>
        <v>0</v>
      </c>
      <c r="BD44" s="99">
        <f>SUMIFS(通讯通路门店!$Z:$Z,通讯通路门店!$S:$S,$G44,通讯通路门店!$J:$J,"VIVO体验店")</f>
        <v>0</v>
      </c>
      <c r="BE44" s="99">
        <f>SUMIFS(通讯通路门店!$AB:$AB,通讯通路门店!$S:$S,$G44,通讯通路门店!$J:$J,"OPPO体验店")</f>
        <v>0</v>
      </c>
      <c r="BF44" s="99">
        <f>SUMIFS(通讯通路门店!$X:$X,通讯通路门店!$S:$S,$G44,通讯通路门店!$J:$J,"华为授权体验店")+SUMIFS(通讯通路门店!$AA:$AA,通讯通路门店!$S:$S,$G44,通讯通路门店!$J:$J,"华为堡垒店")</f>
        <v>0</v>
      </c>
      <c r="BG44" s="99">
        <f>SUMIFS(通讯通路门店!$Y:$Y,通讯通路门店!$S:$S,$G44,通讯通路门店!$J:$J,"小米体验店")</f>
        <v>0</v>
      </c>
      <c r="BH44" s="99">
        <f>SUMIFS(通讯通路门店!$AA:$AA,通讯通路门店!$S:$S,$G44,通讯通路门店!$J:$J,"苹果体验店")</f>
        <v>0</v>
      </c>
      <c r="BI44" s="99">
        <f>SUMIFS(通讯通路门店!$K:$K,通讯通路门店!$S:$S,$G44,通讯通路门店!$J:$J,"其他品牌专卖店")</f>
        <v>0</v>
      </c>
      <c r="BJ44" s="99">
        <f>SUMIFS(通讯通路门店!$AC:$AC,通讯通路门店!$S:$S,$G44)</f>
        <v>0</v>
      </c>
      <c r="BK44" s="99">
        <f>SUMIFS(通讯通路门店!$AD:$AD,通讯通路门店!$S:$S,$G44)</f>
        <v>0</v>
      </c>
      <c r="BL44" s="99">
        <f>SUMIFS(通讯通路门店!$AE:$AE,通讯通路门店!$S:$S,$G44)</f>
        <v>3</v>
      </c>
      <c r="BM44" s="99">
        <f>SUMIFS(通讯通路门店!$AF:$AF,通讯通路门店!$S:$S,$G44)</f>
        <v>2</v>
      </c>
      <c r="BN44" s="99">
        <f>SUMIFS(通讯通路门店!$AG:$AG,通讯通路门店!$S:$S,$G44)</f>
        <v>0</v>
      </c>
      <c r="BO44" s="99">
        <f>SUMIFS(通讯通路门店!$AH:$AH,通讯通路门店!$S:$S,$G44)</f>
        <v>5</v>
      </c>
      <c r="BP44" s="99">
        <f>SUMIFS(通讯通路门店!$AI:$AI,通讯通路门店!$S:$S,$G44)</f>
        <v>2</v>
      </c>
    </row>
    <row r="45" s="83" customFormat="1" ht="13.9" customHeight="1" spans="1:69">
      <c r="A45" s="99" t="str">
        <f>IFERROR(_xlfn.XLOOKUP($G45,通讯通路门店!$S$4:$S$993933,通讯通路门店!$A$4:$A$993933,0,0),"")</f>
        <v>海南省</v>
      </c>
      <c r="B45" s="99" t="str">
        <f>IFERROR(_xlfn.XLOOKUP($G45,通讯通路门店!$S$4:$S$993933,通讯通路门店!$B$4:$B$993933,0,0),"")</f>
        <v>乐东黎族自治县</v>
      </c>
      <c r="C45" s="99" t="str">
        <f>IFERROR(_xlfn.XLOOKUP($G45,通讯通路门店!$S$4:$S$993933,通讯通路门店!$C$4:$C$993933,0,0),"")</f>
        <v>乐东黎族自治县</v>
      </c>
      <c r="D45" s="99" t="str">
        <f>IFERROR(_xlfn.XLOOKUP($G45,通讯通路门店!$S$4:$S$993933,通讯通路门店!$D$4:$D$993933,0,0),"")</f>
        <v>黄流镇</v>
      </c>
      <c r="G45" s="101" t="str">
        <v>乐东九所零零后手机专营店（个体工商户）</v>
      </c>
      <c r="H45" s="102" t="str">
        <f>IFERROR(_xlfn.XLOOKUP($G45,通讯通路门店!$S$4:$S$993933,通讯通路门店!$R$4:$R$993933,0,0),"")</f>
        <v>200024200501</v>
      </c>
      <c r="U45" s="99">
        <f>COUNTIF(通讯通路门店!$S:$S,$G45)</f>
        <v>1</v>
      </c>
      <c r="V45" s="99">
        <f>COUNTIFS(通讯通路门店!$S:$S,$G45,通讯通路门店!$J:$J,"综合卖场")</f>
        <v>0</v>
      </c>
      <c r="W45" s="99">
        <f>SUMIFS(通讯通路门店!$AJ:$AJ,通讯通路门店!$S:$S,通讯客户沙盘!$G45)</f>
        <v>0</v>
      </c>
      <c r="X45" s="99">
        <f t="shared" si="0"/>
        <v>0</v>
      </c>
      <c r="Y45" s="99">
        <f>COUNTIFS(通讯通路门店!$S:$S,$G45,通讯通路门店!$J:$J,"荣耀体验店")+COUNTIFS(通讯通路门店!$S:$S,$G45,通讯通路门店!$J:$J,"荣耀授权专卖店")</f>
        <v>0</v>
      </c>
      <c r="Z45" s="99">
        <f>COUNTIFS(通讯通路门店!$S:$S,$G45,通讯通路门店!$J:$J,"VIVO体验店")</f>
        <v>0</v>
      </c>
      <c r="AA45" s="99">
        <f>COUNTIFS(通讯通路门店!$S:$S,$G45,通讯通路门店!$J:$J,"OPPO体验店")</f>
        <v>0</v>
      </c>
      <c r="AB45" s="99">
        <f>COUNTIFS(通讯通路门店!$S:$S,$G45,通讯通路门店!$J:$J,"华为授权体验店")+COUNTIFS(通讯通路门店!$S:$S,$G45,通讯通路门店!$J:$J,"华为堡垒店")</f>
        <v>0</v>
      </c>
      <c r="AC45" s="99">
        <f>COUNTIFS(通讯通路门店!$S:$S,$G45,通讯通路门店!$J:$J,"小米体验店")</f>
        <v>0</v>
      </c>
      <c r="AD45" s="99">
        <f>COUNTIFS(通讯通路门店!$S:$S,$G45,通讯通路门店!$J:$J,"苹果体验店")</f>
        <v>0</v>
      </c>
      <c r="AE45" s="99">
        <f>COUNTIFS(通讯通路门店!$S:$S,$G45,通讯通路门店!$J:$J,"其他品牌专卖店")</f>
        <v>0</v>
      </c>
      <c r="AF45" s="99">
        <f>SUMIFS(通讯通路门店!$BI:$BI,通讯通路门店!$S:$S,$G45)</f>
        <v>2</v>
      </c>
      <c r="AG45" s="99">
        <f>SUMIFS(通讯通路门店!$BH:$BH,通讯通路门店!$S:$S,$G45)</f>
        <v>2</v>
      </c>
      <c r="AH45" s="99">
        <f t="shared" si="1"/>
        <v>0</v>
      </c>
      <c r="AI45" s="99">
        <f>SUMIFS(通讯通路门店!$BB:$BB,通讯通路门店!$S:$S,$G45)</f>
        <v>0</v>
      </c>
      <c r="AJ45" s="99">
        <f>SUMIFS(通讯通路门店!$BE:$BE,通讯通路门店!$S:$S,$G45)</f>
        <v>0</v>
      </c>
      <c r="AK45" s="99">
        <f>SUMIFS(通讯通路门店!$BG:$BG,通讯通路门店!$S:$S,$G45)</f>
        <v>0</v>
      </c>
      <c r="AL45" s="99">
        <f>SUMIFS(通讯通路门店!$BC:$BC,通讯通路门店!$S:$S,$G45)</f>
        <v>0</v>
      </c>
      <c r="AM45" s="99">
        <f>SUMIFS(通讯通路门店!$BD:$BD,通讯通路门店!$S:$S,$G45)</f>
        <v>0</v>
      </c>
      <c r="AN45" s="99">
        <f>SUMIFS(通讯通路门店!$BF:$BF,通讯通路门店!$S:$S,$G45)</f>
        <v>0</v>
      </c>
      <c r="AO45" s="99">
        <f t="shared" si="2"/>
        <v>0</v>
      </c>
      <c r="AP45" s="99">
        <f>SUMIFS(通讯通路门店!$K:$K,通讯通路门店!$S:$S,$G45)</f>
        <v>0</v>
      </c>
      <c r="AR45" s="99">
        <f>SUMIFS(通讯通路门店!$T:$T,通讯通路门店!$S:$S,$G45)</f>
        <v>7</v>
      </c>
      <c r="AS45" s="99">
        <f>SUMIFS(通讯通路门店!$U:$U,通讯通路门店!$S:$S,$G45)</f>
        <v>2</v>
      </c>
      <c r="AT45" s="99">
        <f>SUMIFS(通讯通路门店!$V:$V,通讯通路门店!$S:$S,$G45)</f>
        <v>0</v>
      </c>
      <c r="AU45" s="99">
        <f>SUMIFS(通讯通路门店!$W:$W,通讯通路门店!$S:$S,$G45)</f>
        <v>10</v>
      </c>
      <c r="AV45" s="99">
        <f>SUMIFS(通讯通路门店!$Z:$Z,通讯通路门店!$S:$S,$G45)</f>
        <v>14</v>
      </c>
      <c r="AW45" s="99">
        <f>SUMIFS(通讯通路门店!$AB:$AB,通讯通路门店!$S:$S,$G45)</f>
        <v>9</v>
      </c>
      <c r="AX45" s="99">
        <f>SUMIFS(通讯通路门店!$X:$X,通讯通路门店!$S:$S,$G45)</f>
        <v>6</v>
      </c>
      <c r="AY45" s="99">
        <f>SUMIFS(通讯通路门店!$Y:$Y,通讯通路门店!$S:$S,$G45)</f>
        <v>2</v>
      </c>
      <c r="AZ45" s="99">
        <f>SUMIFS(通讯通路门店!$AA:$AA,通讯通路门店!$S:$S,$G45)</f>
        <v>1</v>
      </c>
      <c r="BA45" s="99">
        <f t="shared" si="3"/>
        <v>0</v>
      </c>
      <c r="BB45" s="99">
        <f t="shared" si="4"/>
        <v>0</v>
      </c>
      <c r="BC45" s="99">
        <f>SUMIFS(通讯通路门店!$W:$W,通讯通路门店!$S:$S,$G45,通讯通路门店!$J:$J,"荣耀体验店")+SUMIFS(通讯通路门店!$W:$W,通讯通路门店!$S:$S,$G45,通讯通路门店!$J:$J,"荣耀授权专卖店")</f>
        <v>0</v>
      </c>
      <c r="BD45" s="99">
        <f>SUMIFS(通讯通路门店!$Z:$Z,通讯通路门店!$S:$S,$G45,通讯通路门店!$J:$J,"VIVO体验店")</f>
        <v>0</v>
      </c>
      <c r="BE45" s="99">
        <f>SUMIFS(通讯通路门店!$AB:$AB,通讯通路门店!$S:$S,$G45,通讯通路门店!$J:$J,"OPPO体验店")</f>
        <v>0</v>
      </c>
      <c r="BF45" s="99">
        <f>SUMIFS(通讯通路门店!$X:$X,通讯通路门店!$S:$S,$G45,通讯通路门店!$J:$J,"华为授权体验店")+SUMIFS(通讯通路门店!$AA:$AA,通讯通路门店!$S:$S,$G45,通讯通路门店!$J:$J,"华为堡垒店")</f>
        <v>0</v>
      </c>
      <c r="BG45" s="99">
        <f>SUMIFS(通讯通路门店!$Y:$Y,通讯通路门店!$S:$S,$G45,通讯通路门店!$J:$J,"小米体验店")</f>
        <v>0</v>
      </c>
      <c r="BH45" s="99">
        <f>SUMIFS(通讯通路门店!$AA:$AA,通讯通路门店!$S:$S,$G45,通讯通路门店!$J:$J,"苹果体验店")</f>
        <v>0</v>
      </c>
      <c r="BI45" s="99">
        <f>SUMIFS(通讯通路门店!$K:$K,通讯通路门店!$S:$S,$G45,通讯通路门店!$J:$J,"其他品牌专卖店")</f>
        <v>0</v>
      </c>
      <c r="BJ45" s="99">
        <f>SUMIFS(通讯通路门店!$AC:$AC,通讯通路门店!$S:$S,$G45)</f>
        <v>0</v>
      </c>
      <c r="BK45" s="99">
        <f>SUMIFS(通讯通路门店!$AD:$AD,通讯通路门店!$S:$S,$G45)</f>
        <v>0</v>
      </c>
      <c r="BL45" s="99">
        <f>SUMIFS(通讯通路门店!$AE:$AE,通讯通路门店!$S:$S,$G45)</f>
        <v>0</v>
      </c>
      <c r="BM45" s="99">
        <f>SUMIFS(通讯通路门店!$AF:$AF,通讯通路门店!$S:$S,$G45)</f>
        <v>0</v>
      </c>
      <c r="BN45" s="99">
        <f>SUMIFS(通讯通路门店!$AG:$AG,通讯通路门店!$S:$S,$G45)</f>
        <v>0</v>
      </c>
      <c r="BO45" s="99">
        <f>SUMIFS(通讯通路门店!$AH:$AH,通讯通路门店!$S:$S,$G45)</f>
        <v>0</v>
      </c>
      <c r="BP45" s="99">
        <f>SUMIFS(通讯通路门店!$AI:$AI,通讯通路门店!$S:$S,$G45)</f>
        <v>0</v>
      </c>
    </row>
    <row r="46" s="83" customFormat="1" ht="13.9" customHeight="1" spans="1:69">
      <c r="A46" s="99" t="str">
        <f>IFERROR(_xlfn.XLOOKUP($G46,通讯通路门店!$S$4:$S$993933,通讯通路门店!$A$4:$A$993933,0,0),"")</f>
        <v>海南省</v>
      </c>
      <c r="B46" s="99" t="str">
        <f>IFERROR(_xlfn.XLOOKUP($G46,通讯通路门店!$S$4:$S$993933,通讯通路门店!$B$4:$B$993933,0,0),"")</f>
        <v>乐东黎族自治县</v>
      </c>
      <c r="C46" s="99" t="str">
        <f>IFERROR(_xlfn.XLOOKUP($G46,通讯通路门店!$S$4:$S$993933,通讯通路门店!$C$4:$C$993933,0,0),"")</f>
        <v>乐东黎族自治县</v>
      </c>
      <c r="D46" s="99" t="str">
        <f>IFERROR(_xlfn.XLOOKUP($G46,通讯通路门店!$S$4:$S$993933,通讯通路门店!$D$4:$D$993933,0,0),"")</f>
        <v>黄流镇</v>
      </c>
      <c r="G46" s="101" t="str">
        <v>乐东黄流连菊手机专营店（个体工商户）</v>
      </c>
      <c r="H46" s="102" t="str">
        <f>IFERROR(_xlfn.XLOOKUP($G46,通讯通路门店!$S$4:$S$993933,通讯通路门店!$R$4:$R$993933,0,0),"")</f>
        <v>200021088201</v>
      </c>
      <c r="U46" s="99">
        <f>COUNTIF(通讯通路门店!$S:$S,$G46)</f>
        <v>1</v>
      </c>
      <c r="V46" s="99">
        <f>COUNTIFS(通讯通路门店!$S:$S,$G46,通讯通路门店!$J:$J,"综合卖场")</f>
        <v>0</v>
      </c>
      <c r="W46" s="99">
        <f>SUMIFS(通讯通路门店!$AJ:$AJ,通讯通路门店!$S:$S,通讯客户沙盘!$G46)</f>
        <v>1</v>
      </c>
      <c r="X46" s="99">
        <f t="shared" si="0"/>
        <v>0</v>
      </c>
      <c r="Y46" s="99">
        <f>COUNTIFS(通讯通路门店!$S:$S,$G46,通讯通路门店!$J:$J,"荣耀体验店")+COUNTIFS(通讯通路门店!$S:$S,$G46,通讯通路门店!$J:$J,"荣耀授权专卖店")</f>
        <v>0</v>
      </c>
      <c r="Z46" s="99">
        <f>COUNTIFS(通讯通路门店!$S:$S,$G46,通讯通路门店!$J:$J,"VIVO体验店")</f>
        <v>0</v>
      </c>
      <c r="AA46" s="99">
        <f>COUNTIFS(通讯通路门店!$S:$S,$G46,通讯通路门店!$J:$J,"OPPO体验店")</f>
        <v>0</v>
      </c>
      <c r="AB46" s="99">
        <f>COUNTIFS(通讯通路门店!$S:$S,$G46,通讯通路门店!$J:$J,"华为授权体验店")+COUNTIFS(通讯通路门店!$S:$S,$G46,通讯通路门店!$J:$J,"华为堡垒店")</f>
        <v>0</v>
      </c>
      <c r="AC46" s="99">
        <f>COUNTIFS(通讯通路门店!$S:$S,$G46,通讯通路门店!$J:$J,"小米体验店")</f>
        <v>0</v>
      </c>
      <c r="AD46" s="99">
        <f>COUNTIFS(通讯通路门店!$S:$S,$G46,通讯通路门店!$J:$J,"苹果体验店")</f>
        <v>0</v>
      </c>
      <c r="AE46" s="99">
        <f>COUNTIFS(通讯通路门店!$S:$S,$G46,通讯通路门店!$J:$J,"其他品牌专卖店")</f>
        <v>0</v>
      </c>
      <c r="AF46" s="99">
        <f>SUMIFS(通讯通路门店!$BI:$BI,通讯通路门店!$S:$S,$G46)</f>
        <v>2</v>
      </c>
      <c r="AG46" s="99">
        <f>SUMIFS(通讯通路门店!$BH:$BH,通讯通路门店!$S:$S,$G46)</f>
        <v>2</v>
      </c>
      <c r="AH46" s="99">
        <f t="shared" si="1"/>
        <v>1</v>
      </c>
      <c r="AI46" s="99">
        <f>SUMIFS(通讯通路门店!$BB:$BB,通讯通路门店!$S:$S,$G46)</f>
        <v>0</v>
      </c>
      <c r="AJ46" s="99">
        <f>SUMIFS(通讯通路门店!$BE:$BE,通讯通路门店!$S:$S,$G46)</f>
        <v>1</v>
      </c>
      <c r="AK46" s="99">
        <f>SUMIFS(通讯通路门店!$BG:$BG,通讯通路门店!$S:$S,$G46)</f>
        <v>0</v>
      </c>
      <c r="AL46" s="99">
        <f>SUMIFS(通讯通路门店!$BC:$BC,通讯通路门店!$S:$S,$G46)</f>
        <v>0</v>
      </c>
      <c r="AM46" s="99">
        <f>SUMIFS(通讯通路门店!$BD:$BD,通讯通路门店!$S:$S,$G46)</f>
        <v>0</v>
      </c>
      <c r="AN46" s="99">
        <f>SUMIFS(通讯通路门店!$BF:$BF,通讯通路门店!$S:$S,$G46)</f>
        <v>0</v>
      </c>
      <c r="AO46" s="99">
        <f t="shared" si="2"/>
        <v>0</v>
      </c>
      <c r="AP46" s="99">
        <f>SUMIFS(通讯通路门店!$K:$K,通讯通路门店!$S:$S,$G46)</f>
        <v>0</v>
      </c>
      <c r="AR46" s="99">
        <f>SUMIFS(通讯通路门店!$T:$T,通讯通路门店!$S:$S,$G46)</f>
        <v>4</v>
      </c>
      <c r="AS46" s="99">
        <f>SUMIFS(通讯通路门店!$U:$U,通讯通路门店!$S:$S,$G46)</f>
        <v>2</v>
      </c>
      <c r="AT46" s="99">
        <f>SUMIFS(通讯通路门店!$V:$V,通讯通路门店!$S:$S,$G46)</f>
        <v>1</v>
      </c>
      <c r="AU46" s="99">
        <f>SUMIFS(通讯通路门店!$W:$W,通讯通路门店!$S:$S,$G46)</f>
        <v>5</v>
      </c>
      <c r="AV46" s="99">
        <f>SUMIFS(通讯通路门店!$Z:$Z,通讯通路门店!$S:$S,$G46)</f>
        <v>9</v>
      </c>
      <c r="AW46" s="99">
        <f>SUMIFS(通讯通路门店!$AB:$AB,通讯通路门店!$S:$S,$G46)</f>
        <v>0</v>
      </c>
      <c r="AX46" s="99">
        <f>SUMIFS(通讯通路门店!$X:$X,通讯通路门店!$S:$S,$G46)</f>
        <v>3</v>
      </c>
      <c r="AY46" s="99">
        <f>SUMIFS(通讯通路门店!$Y:$Y,通讯通路门店!$S:$S,$G46)</f>
        <v>0</v>
      </c>
      <c r="AZ46" s="99">
        <f>SUMIFS(通讯通路门店!$AA:$AA,通讯通路门店!$S:$S,$G46)</f>
        <v>0</v>
      </c>
      <c r="BA46" s="99">
        <f t="shared" si="3"/>
        <v>0</v>
      </c>
      <c r="BB46" s="99">
        <f t="shared" si="4"/>
        <v>0</v>
      </c>
      <c r="BC46" s="99">
        <f>SUMIFS(通讯通路门店!$W:$W,通讯通路门店!$S:$S,$G46,通讯通路门店!$J:$J,"荣耀体验店")+SUMIFS(通讯通路门店!$W:$W,通讯通路门店!$S:$S,$G46,通讯通路门店!$J:$J,"荣耀授权专卖店")</f>
        <v>0</v>
      </c>
      <c r="BD46" s="99">
        <f>SUMIFS(通讯通路门店!$Z:$Z,通讯通路门店!$S:$S,$G46,通讯通路门店!$J:$J,"VIVO体验店")</f>
        <v>0</v>
      </c>
      <c r="BE46" s="99">
        <f>SUMIFS(通讯通路门店!$AB:$AB,通讯通路门店!$S:$S,$G46,通讯通路门店!$J:$J,"OPPO体验店")</f>
        <v>0</v>
      </c>
      <c r="BF46" s="99">
        <f>SUMIFS(通讯通路门店!$X:$X,通讯通路门店!$S:$S,$G46,通讯通路门店!$J:$J,"华为授权体验店")+SUMIFS(通讯通路门店!$AA:$AA,通讯通路门店!$S:$S,$G46,通讯通路门店!$J:$J,"华为堡垒店")</f>
        <v>0</v>
      </c>
      <c r="BG46" s="99">
        <f>SUMIFS(通讯通路门店!$Y:$Y,通讯通路门店!$S:$S,$G46,通讯通路门店!$J:$J,"小米体验店")</f>
        <v>0</v>
      </c>
      <c r="BH46" s="99">
        <f>SUMIFS(通讯通路门店!$AA:$AA,通讯通路门店!$S:$S,$G46,通讯通路门店!$J:$J,"苹果体验店")</f>
        <v>0</v>
      </c>
      <c r="BI46" s="99">
        <f>SUMIFS(通讯通路门店!$K:$K,通讯通路门店!$S:$S,$G46,通讯通路门店!$J:$J,"其他品牌专卖店")</f>
        <v>0</v>
      </c>
      <c r="BJ46" s="99">
        <f>SUMIFS(通讯通路门店!$AC:$AC,通讯通路门店!$S:$S,$G46)</f>
        <v>0</v>
      </c>
      <c r="BK46" s="99">
        <f>SUMIFS(通讯通路门店!$AD:$AD,通讯通路门店!$S:$S,$G46)</f>
        <v>0</v>
      </c>
      <c r="BL46" s="99">
        <f>SUMIFS(通讯通路门店!$AE:$AE,通讯通路门店!$S:$S,$G46)</f>
        <v>0</v>
      </c>
      <c r="BM46" s="99">
        <f>SUMIFS(通讯通路门店!$AF:$AF,通讯通路门店!$S:$S,$G46)</f>
        <v>0</v>
      </c>
      <c r="BN46" s="99">
        <f>SUMIFS(通讯通路门店!$AG:$AG,通讯通路门店!$S:$S,$G46)</f>
        <v>0</v>
      </c>
      <c r="BO46" s="99">
        <f>SUMIFS(通讯通路门店!$AH:$AH,通讯通路门店!$S:$S,$G46)</f>
        <v>0</v>
      </c>
      <c r="BP46" s="99">
        <f>SUMIFS(通讯通路门店!$AI:$AI,通讯通路门店!$S:$S,$G46)</f>
        <v>0</v>
      </c>
    </row>
    <row r="47" s="83" customFormat="1" ht="13.9" customHeight="1" spans="1:69">
      <c r="A47" s="99" t="str">
        <f>IFERROR(_xlfn.XLOOKUP($G47,通讯通路门店!$S$4:$S$993933,通讯通路门店!$A$4:$A$993933,0,0),"")</f>
        <v>海南省</v>
      </c>
      <c r="B47" s="99" t="str">
        <f>IFERROR(_xlfn.XLOOKUP($G47,通讯通路门店!$S$4:$S$993933,通讯通路门店!$B$4:$B$993933,0,0),"")</f>
        <v>乐东黎族自治县</v>
      </c>
      <c r="C47" s="99" t="str">
        <f>IFERROR(_xlfn.XLOOKUP($G47,通讯通路门店!$S$4:$S$993933,通讯通路门店!$C$4:$C$993933,0,0),"")</f>
        <v>乐东黎族自治县</v>
      </c>
      <c r="D47" s="99" t="str">
        <f>IFERROR(_xlfn.XLOOKUP($G47,通讯通路门店!$S$4:$S$993933,通讯通路门店!$D$4:$D$993933,0,0),"")</f>
        <v>抱由镇</v>
      </c>
      <c r="G47" s="101" t="str">
        <v>乐东乐城广通专营店</v>
      </c>
      <c r="H47" s="102" t="str">
        <f>IFERROR(_xlfn.XLOOKUP($G47,通讯通路门店!$S$4:$S$993933,通讯通路门店!$R$4:$R$993933,0,0),"")</f>
        <v>200026186001</v>
      </c>
      <c r="U47" s="99">
        <f>COUNTIF(通讯通路门店!$S:$S,$G47)</f>
        <v>1</v>
      </c>
      <c r="V47" s="99">
        <f>COUNTIFS(通讯通路门店!$S:$S,$G47,通讯通路门店!$J:$J,"综合卖场")</f>
        <v>0</v>
      </c>
      <c r="W47" s="99">
        <f>SUMIFS(通讯通路门店!$AJ:$AJ,通讯通路门店!$S:$S,通讯客户沙盘!$G47)</f>
        <v>0</v>
      </c>
      <c r="X47" s="99">
        <f t="shared" si="0"/>
        <v>0</v>
      </c>
      <c r="Y47" s="99">
        <f>COUNTIFS(通讯通路门店!$S:$S,$G47,通讯通路门店!$J:$J,"荣耀体验店")+COUNTIFS(通讯通路门店!$S:$S,$G47,通讯通路门店!$J:$J,"荣耀授权专卖店")</f>
        <v>0</v>
      </c>
      <c r="Z47" s="99">
        <f>COUNTIFS(通讯通路门店!$S:$S,$G47,通讯通路门店!$J:$J,"VIVO体验店")</f>
        <v>0</v>
      </c>
      <c r="AA47" s="99">
        <f>COUNTIFS(通讯通路门店!$S:$S,$G47,通讯通路门店!$J:$J,"OPPO体验店")</f>
        <v>0</v>
      </c>
      <c r="AB47" s="99">
        <f>COUNTIFS(通讯通路门店!$S:$S,$G47,通讯通路门店!$J:$J,"华为授权体验店")+COUNTIFS(通讯通路门店!$S:$S,$G47,通讯通路门店!$J:$J,"华为堡垒店")</f>
        <v>0</v>
      </c>
      <c r="AC47" s="99">
        <f>COUNTIFS(通讯通路门店!$S:$S,$G47,通讯通路门店!$J:$J,"小米体验店")</f>
        <v>0</v>
      </c>
      <c r="AD47" s="99">
        <f>COUNTIFS(通讯通路门店!$S:$S,$G47,通讯通路门店!$J:$J,"苹果体验店")</f>
        <v>0</v>
      </c>
      <c r="AE47" s="99">
        <f>COUNTIFS(通讯通路门店!$S:$S,$G47,通讯通路门店!$J:$J,"其他品牌专卖店")</f>
        <v>0</v>
      </c>
      <c r="AF47" s="99">
        <f>SUMIFS(通讯通路门店!$BI:$BI,通讯通路门店!$S:$S,$G47)</f>
        <v>4</v>
      </c>
      <c r="AG47" s="99">
        <f>SUMIFS(通讯通路门店!$BH:$BH,通讯通路门店!$S:$S,$G47)</f>
        <v>3</v>
      </c>
      <c r="AH47" s="99">
        <f t="shared" si="1"/>
        <v>0</v>
      </c>
      <c r="AI47" s="99">
        <f>SUMIFS(通讯通路门店!$BB:$BB,通讯通路门店!$S:$S,$G47)</f>
        <v>0</v>
      </c>
      <c r="AJ47" s="99">
        <f>SUMIFS(通讯通路门店!$BE:$BE,通讯通路门店!$S:$S,$G47)</f>
        <v>0</v>
      </c>
      <c r="AK47" s="99">
        <f>SUMIFS(通讯通路门店!$BG:$BG,通讯通路门店!$S:$S,$G47)</f>
        <v>0</v>
      </c>
      <c r="AL47" s="99">
        <f>SUMIFS(通讯通路门店!$BC:$BC,通讯通路门店!$S:$S,$G47)</f>
        <v>0</v>
      </c>
      <c r="AM47" s="99">
        <f>SUMIFS(通讯通路门店!$BD:$BD,通讯通路门店!$S:$S,$G47)</f>
        <v>0</v>
      </c>
      <c r="AN47" s="99">
        <f>SUMIFS(通讯通路门店!$BF:$BF,通讯通路门店!$S:$S,$G47)</f>
        <v>0</v>
      </c>
      <c r="AO47" s="99">
        <f t="shared" si="2"/>
        <v>0</v>
      </c>
      <c r="AP47" s="99">
        <f>SUMIFS(通讯通路门店!$K:$K,通讯通路门店!$S:$S,$G47)</f>
        <v>0</v>
      </c>
      <c r="AR47" s="99">
        <f>SUMIFS(通讯通路门店!$T:$T,通讯通路门店!$S:$S,$G47)</f>
        <v>9</v>
      </c>
      <c r="AS47" s="99">
        <f>SUMIFS(通讯通路门店!$U:$U,通讯通路门店!$S:$S,$G47)</f>
        <v>3</v>
      </c>
      <c r="AT47" s="99">
        <f>SUMIFS(通讯通路门店!$V:$V,通讯通路门店!$S:$S,$G47)</f>
        <v>1</v>
      </c>
      <c r="AU47" s="99">
        <f>SUMIFS(通讯通路门店!$W:$W,通讯通路门店!$S:$S,$G47)</f>
        <v>6</v>
      </c>
      <c r="AV47" s="99">
        <f>SUMIFS(通讯通路门店!$Z:$Z,通讯通路门店!$S:$S,$G47)</f>
        <v>5</v>
      </c>
      <c r="AW47" s="99">
        <f>SUMIFS(通讯通路门店!$AB:$AB,通讯通路门店!$S:$S,$G47)</f>
        <v>6</v>
      </c>
      <c r="AX47" s="99">
        <f>SUMIFS(通讯通路门店!$X:$X,通讯通路门店!$S:$S,$G47)</f>
        <v>2</v>
      </c>
      <c r="AY47" s="99">
        <f>SUMIFS(通讯通路门店!$Y:$Y,通讯通路门店!$S:$S,$G47)</f>
        <v>0</v>
      </c>
      <c r="AZ47" s="99">
        <f>SUMIFS(通讯通路门店!$AA:$AA,通讯通路门店!$S:$S,$G47)</f>
        <v>1</v>
      </c>
      <c r="BA47" s="99">
        <f t="shared" si="3"/>
        <v>0</v>
      </c>
      <c r="BB47" s="99">
        <f t="shared" si="4"/>
        <v>0</v>
      </c>
      <c r="BC47" s="99">
        <f>SUMIFS(通讯通路门店!$W:$W,通讯通路门店!$S:$S,$G47,通讯通路门店!$J:$J,"荣耀体验店")+SUMIFS(通讯通路门店!$W:$W,通讯通路门店!$S:$S,$G47,通讯通路门店!$J:$J,"荣耀授权专卖店")</f>
        <v>0</v>
      </c>
      <c r="BD47" s="99">
        <f>SUMIFS(通讯通路门店!$Z:$Z,通讯通路门店!$S:$S,$G47,通讯通路门店!$J:$J,"VIVO体验店")</f>
        <v>0</v>
      </c>
      <c r="BE47" s="99">
        <f>SUMIFS(通讯通路门店!$AB:$AB,通讯通路门店!$S:$S,$G47,通讯通路门店!$J:$J,"OPPO体验店")</f>
        <v>0</v>
      </c>
      <c r="BF47" s="99">
        <f>SUMIFS(通讯通路门店!$X:$X,通讯通路门店!$S:$S,$G47,通讯通路门店!$J:$J,"华为授权体验店")+SUMIFS(通讯通路门店!$AA:$AA,通讯通路门店!$S:$S,$G47,通讯通路门店!$J:$J,"华为堡垒店")</f>
        <v>0</v>
      </c>
      <c r="BG47" s="99">
        <f>SUMIFS(通讯通路门店!$Y:$Y,通讯通路门店!$S:$S,$G47,通讯通路门店!$J:$J,"小米体验店")</f>
        <v>0</v>
      </c>
      <c r="BH47" s="99">
        <f>SUMIFS(通讯通路门店!$AA:$AA,通讯通路门店!$S:$S,$G47,通讯通路门店!$J:$J,"苹果体验店")</f>
        <v>0</v>
      </c>
      <c r="BI47" s="99">
        <f>SUMIFS(通讯通路门店!$K:$K,通讯通路门店!$S:$S,$G47,通讯通路门店!$J:$J,"其他品牌专卖店")</f>
        <v>0</v>
      </c>
      <c r="BJ47" s="99">
        <f>SUMIFS(通讯通路门店!$AC:$AC,通讯通路门店!$S:$S,$G47)</f>
        <v>0</v>
      </c>
      <c r="BK47" s="99">
        <f>SUMIFS(通讯通路门店!$AD:$AD,通讯通路门店!$S:$S,$G47)</f>
        <v>0</v>
      </c>
      <c r="BL47" s="99">
        <f>SUMIFS(通讯通路门店!$AE:$AE,通讯通路门店!$S:$S,$G47)</f>
        <v>0</v>
      </c>
      <c r="BM47" s="99">
        <f>SUMIFS(通讯通路门店!$AF:$AF,通讯通路门店!$S:$S,$G47)</f>
        <v>0</v>
      </c>
      <c r="BN47" s="99">
        <f>SUMIFS(通讯通路门店!$AG:$AG,通讯通路门店!$S:$S,$G47)</f>
        <v>0</v>
      </c>
      <c r="BO47" s="99">
        <f>SUMIFS(通讯通路门店!$AH:$AH,通讯通路门店!$S:$S,$G47)</f>
        <v>0</v>
      </c>
      <c r="BP47" s="99">
        <f>SUMIFS(通讯通路门店!$AI:$AI,通讯通路门店!$S:$S,$G47)</f>
        <v>0</v>
      </c>
    </row>
    <row r="48" spans="1:69">
      <c r="A48" s="99">
        <f>IFERROR(_xlfn.XLOOKUP($G48,通讯通路门店!$S$4:$S$993933,通讯通路门店!$A$4:$A$993933,0,0),"")</f>
        <v>0</v>
      </c>
      <c r="B48" s="99">
        <f>IFERROR(_xlfn.XLOOKUP($G48,通讯通路门店!$S$4:$S$993933,通讯通路门店!$B$4:$B$993933,0,0),"")</f>
        <v>0</v>
      </c>
      <c r="C48" s="99">
        <f>IFERROR(_xlfn.XLOOKUP($G48,通讯通路门店!$S$4:$S$993933,通讯通路门店!$C$4:$C$993933,0,0),"")</f>
        <v>0</v>
      </c>
      <c r="D48" s="99">
        <f>IFERROR(_xlfn.XLOOKUP($G48,通讯通路门店!$S$4:$S$993933,通讯通路门店!$D$4:$D$993933,0,0),"")</f>
        <v>0</v>
      </c>
      <c r="E48" s="83"/>
      <c r="F48" s="83"/>
      <c r="G48" s="101">
        <v>0</v>
      </c>
      <c r="H48" s="102">
        <f>IFERROR(_xlfn.XLOOKUP($G48,通讯通路门店!$S$4:$S$993933,通讯通路门店!$R$4:$R$993933,0,0),"")</f>
        <v>0</v>
      </c>
      <c r="I48" s="83"/>
      <c r="J48" s="83"/>
      <c r="K48" s="83"/>
      <c r="L48" s="83"/>
      <c r="M48" s="83"/>
      <c r="N48" s="83"/>
      <c r="O48" s="83"/>
      <c r="P48" s="83"/>
      <c r="Q48" s="83"/>
      <c r="R48" s="83"/>
      <c r="S48" s="83"/>
      <c r="T48" s="83"/>
      <c r="U48" s="99">
        <f>COUNTIF(通讯通路门店!$S:$S,$G48)</f>
        <v>0</v>
      </c>
      <c r="V48" s="99">
        <f>COUNTIFS(通讯通路门店!$S:$S,$G48,通讯通路门店!$J:$J,"综合卖场")</f>
        <v>0</v>
      </c>
      <c r="W48" s="99">
        <f>SUMIFS(通讯通路门店!$AJ:$AJ,通讯通路门店!$S:$S,通讯客户沙盘!$G48)</f>
        <v>0</v>
      </c>
      <c r="X48" s="99">
        <f t="shared" si="0"/>
        <v>0</v>
      </c>
      <c r="Y48" s="99">
        <f>COUNTIFS(通讯通路门店!$S:$S,$G48,通讯通路门店!$J:$J,"荣耀体验店")+COUNTIFS(通讯通路门店!$S:$S,$G48,通讯通路门店!$J:$J,"荣耀授权专卖店")</f>
        <v>0</v>
      </c>
      <c r="Z48" s="99">
        <f>COUNTIFS(通讯通路门店!$S:$S,$G48,通讯通路门店!$J:$J,"VIVO体验店")</f>
        <v>0</v>
      </c>
      <c r="AA48" s="99">
        <f>COUNTIFS(通讯通路门店!$S:$S,$G48,通讯通路门店!$J:$J,"OPPO体验店")</f>
        <v>0</v>
      </c>
      <c r="AB48" s="99">
        <f>COUNTIFS(通讯通路门店!$S:$S,$G48,通讯通路门店!$J:$J,"华为授权体验店")+COUNTIFS(通讯通路门店!$S:$S,$G48,通讯通路门店!$J:$J,"华为堡垒店")</f>
        <v>0</v>
      </c>
      <c r="AC48" s="99">
        <f>COUNTIFS(通讯通路门店!$S:$S,$G48,通讯通路门店!$J:$J,"小米体验店")</f>
        <v>0</v>
      </c>
      <c r="AD48" s="99">
        <f>COUNTIFS(通讯通路门店!$S:$S,$G48,通讯通路门店!$J:$J,"苹果体验店")</f>
        <v>0</v>
      </c>
      <c r="AE48" s="99">
        <f>COUNTIFS(通讯通路门店!$S:$S,$G48,通讯通路门店!$J:$J,"其他品牌专卖店")</f>
        <v>0</v>
      </c>
      <c r="AF48" s="99">
        <f>SUMIFS(通讯通路门店!$BI:$BI,通讯通路门店!$S:$S,$G48)</f>
        <v>0</v>
      </c>
      <c r="AG48" s="99">
        <f>SUMIFS(通讯通路门店!$BH:$BH,通讯通路门店!$S:$S,$G48)</f>
        <v>0</v>
      </c>
      <c r="AH48" s="99">
        <f t="shared" si="1"/>
        <v>0</v>
      </c>
      <c r="AI48" s="99">
        <f>SUMIFS(通讯通路门店!$BB:$BB,通讯通路门店!$S:$S,$G48)</f>
        <v>0</v>
      </c>
      <c r="AJ48" s="99">
        <f>SUMIFS(通讯通路门店!$BE:$BE,通讯通路门店!$S:$S,$G48)</f>
        <v>0</v>
      </c>
      <c r="AK48" s="99">
        <f>SUMIFS(通讯通路门店!$BG:$BG,通讯通路门店!$S:$S,$G48)</f>
        <v>0</v>
      </c>
      <c r="AL48" s="99">
        <f>SUMIFS(通讯通路门店!$BC:$BC,通讯通路门店!$S:$S,$G48)</f>
        <v>0</v>
      </c>
      <c r="AM48" s="99">
        <f>SUMIFS(通讯通路门店!$BD:$BD,通讯通路门店!$S:$S,$G48)</f>
        <v>0</v>
      </c>
      <c r="AN48" s="99">
        <f>SUMIFS(通讯通路门店!$BF:$BF,通讯通路门店!$S:$S,$G48)</f>
        <v>0</v>
      </c>
      <c r="AO48" s="99">
        <f t="shared" si="2"/>
        <v>0</v>
      </c>
      <c r="AP48" s="99">
        <f>SUMIFS(通讯通路门店!$K:$K,通讯通路门店!$S:$S,$G48)</f>
        <v>0</v>
      </c>
      <c r="AQ48" s="83"/>
      <c r="AR48" s="99">
        <f>SUMIFS(通讯通路门店!$T:$T,通讯通路门店!$S:$S,$G48)</f>
        <v>0</v>
      </c>
      <c r="AS48" s="99">
        <f>SUMIFS(通讯通路门店!$U:$U,通讯通路门店!$S:$S,$G48)</f>
        <v>0</v>
      </c>
      <c r="AT48" s="99">
        <f>SUMIFS(通讯通路门店!$V:$V,通讯通路门店!$S:$S,$G48)</f>
        <v>0</v>
      </c>
      <c r="AU48" s="99">
        <f>SUMIFS(通讯通路门店!$W:$W,通讯通路门店!$S:$S,$G48)</f>
        <v>0</v>
      </c>
      <c r="AV48" s="99">
        <f>SUMIFS(通讯通路门店!$Z:$Z,通讯通路门店!$S:$S,$G48)</f>
        <v>0</v>
      </c>
      <c r="AW48" s="99">
        <f>SUMIFS(通讯通路门店!$AB:$AB,通讯通路门店!$S:$S,$G48)</f>
        <v>0</v>
      </c>
      <c r="AX48" s="99">
        <f>SUMIFS(通讯通路门店!$X:$X,通讯通路门店!$S:$S,$G48)</f>
        <v>0</v>
      </c>
      <c r="AY48" s="99">
        <f>SUMIFS(通讯通路门店!$Y:$Y,通讯通路门店!$S:$S,$G48)</f>
        <v>0</v>
      </c>
      <c r="AZ48" s="99">
        <f>SUMIFS(通讯通路门店!$AA:$AA,通讯通路门店!$S:$S,$G48)</f>
        <v>0</v>
      </c>
      <c r="BA48" s="99">
        <f t="shared" si="3"/>
        <v>0</v>
      </c>
      <c r="BB48" s="99">
        <f t="shared" si="4"/>
        <v>0</v>
      </c>
      <c r="BC48" s="99">
        <f>SUMIFS(通讯通路门店!$W:$W,通讯通路门店!$S:$S,$G48,通讯通路门店!$J:$J,"荣耀体验店")+SUMIFS(通讯通路门店!$W:$W,通讯通路门店!$S:$S,$G48,通讯通路门店!$J:$J,"荣耀授权专卖店")</f>
        <v>0</v>
      </c>
      <c r="BD48" s="99">
        <f>SUMIFS(通讯通路门店!$Z:$Z,通讯通路门店!$S:$S,$G48,通讯通路门店!$J:$J,"VIVO体验店")</f>
        <v>0</v>
      </c>
      <c r="BE48" s="99">
        <f>SUMIFS(通讯通路门店!$AB:$AB,通讯通路门店!$S:$S,$G48,通讯通路门店!$J:$J,"OPPO体验店")</f>
        <v>0</v>
      </c>
      <c r="BF48" s="99">
        <f>SUMIFS(通讯通路门店!$X:$X,通讯通路门店!$S:$S,$G48,通讯通路门店!$J:$J,"华为授权体验店")+SUMIFS(通讯通路门店!$AA:$AA,通讯通路门店!$S:$S,$G48,通讯通路门店!$J:$J,"华为堡垒店")</f>
        <v>0</v>
      </c>
      <c r="BG48" s="99">
        <f>SUMIFS(通讯通路门店!$Y:$Y,通讯通路门店!$S:$S,$G48,通讯通路门店!$J:$J,"小米体验店")</f>
        <v>0</v>
      </c>
      <c r="BH48" s="99">
        <f>SUMIFS(通讯通路门店!$AA:$AA,通讯通路门店!$S:$S,$G48,通讯通路门店!$J:$J,"苹果体验店")</f>
        <v>0</v>
      </c>
      <c r="BI48" s="99">
        <f>SUMIFS(通讯通路门店!$K:$K,通讯通路门店!$S:$S,$G48,通讯通路门店!$J:$J,"其他品牌专卖店")</f>
        <v>0</v>
      </c>
      <c r="BJ48" s="99">
        <f>SUMIFS(通讯通路门店!$AC:$AC,通讯通路门店!$S:$S,$G48)</f>
        <v>0</v>
      </c>
      <c r="BK48" s="99">
        <f>SUMIFS(通讯通路门店!$AD:$AD,通讯通路门店!$S:$S,$G48)</f>
        <v>0</v>
      </c>
      <c r="BL48" s="99">
        <f>SUMIFS(通讯通路门店!$AE:$AE,通讯通路门店!$S:$S,$G48)</f>
        <v>0</v>
      </c>
      <c r="BM48" s="99">
        <f>SUMIFS(通讯通路门店!$AF:$AF,通讯通路门店!$S:$S,$G48)</f>
        <v>0</v>
      </c>
      <c r="BN48" s="99">
        <f>SUMIFS(通讯通路门店!$AG:$AG,通讯通路门店!$S:$S,$G48)</f>
        <v>0</v>
      </c>
      <c r="BO48" s="99">
        <f>SUMIFS(通讯通路门店!$AH:$AH,通讯通路门店!$S:$S,$G48)</f>
        <v>0</v>
      </c>
      <c r="BP48" s="99">
        <f>SUMIFS(通讯通路门店!$AI:$AI,通讯通路门店!$S:$S,$G48)</f>
        <v>0</v>
      </c>
      <c r="BQ48" s="83"/>
    </row>
    <row r="49" spans="1:69">
      <c r="A49" s="99" t="str">
        <f>IFERROR(_xlfn.XLOOKUP($G49,通讯通路门店!$S$4:$S$993933,通讯通路门店!$A$4:$A$993933,0,0),"")</f>
        <v/>
      </c>
      <c r="B49" s="99" t="str">
        <f>IFERROR(_xlfn.XLOOKUP($G49,通讯通路门店!$S$4:$S$993933,通讯通路门店!$B$4:$B$993933,0,0),"")</f>
        <v/>
      </c>
      <c r="C49" s="99" t="str">
        <f>IFERROR(_xlfn.XLOOKUP($G49,通讯通路门店!$S$4:$S$993933,通讯通路门店!$C$4:$C$993933,0,0),"")</f>
        <v/>
      </c>
      <c r="D49" s="99" t="str">
        <f>IFERROR(_xlfn.XLOOKUP($G49,通讯通路门店!$S$4:$S$993933,通讯通路门店!$D$4:$D$993933,0,0),"")</f>
        <v/>
      </c>
      <c r="E49" s="83"/>
      <c r="F49" s="83"/>
      <c r="G49" s="101" t="e">
        <v>#N/A</v>
      </c>
      <c r="H49" s="102" t="str">
        <f>IFERROR(_xlfn.XLOOKUP($G49,通讯通路门店!$S$4:$S$993933,通讯通路门店!$R$4:$R$993933,0,0),"")</f>
        <v/>
      </c>
      <c r="I49" s="83"/>
      <c r="J49" s="83"/>
      <c r="K49" s="83"/>
      <c r="L49" s="83"/>
      <c r="M49" s="83"/>
      <c r="N49" s="83"/>
      <c r="O49" s="83"/>
      <c r="P49" s="83"/>
      <c r="Q49" s="83"/>
      <c r="R49" s="83"/>
      <c r="S49" s="83"/>
      <c r="T49" s="83"/>
      <c r="U49" s="99">
        <f>COUNTIF(通讯通路门店!$S:$S,$G49)</f>
        <v>0</v>
      </c>
      <c r="V49" s="99">
        <f>COUNTIFS(通讯通路门店!$S:$S,$G49,通讯通路门店!$J:$J,"综合卖场")</f>
        <v>0</v>
      </c>
      <c r="W49" s="99">
        <f>SUMIFS(通讯通路门店!$AJ:$AJ,通讯通路门店!$S:$S,通讯客户沙盘!$G49)</f>
        <v>0</v>
      </c>
      <c r="X49" s="99">
        <f t="shared" si="0"/>
        <v>0</v>
      </c>
      <c r="Y49" s="99">
        <f>COUNTIFS(通讯通路门店!$S:$S,$G49,通讯通路门店!$J:$J,"荣耀体验店")+COUNTIFS(通讯通路门店!$S:$S,$G49,通讯通路门店!$J:$J,"荣耀授权专卖店")</f>
        <v>0</v>
      </c>
      <c r="Z49" s="99">
        <f>COUNTIFS(通讯通路门店!$S:$S,$G49,通讯通路门店!$J:$J,"VIVO体验店")</f>
        <v>0</v>
      </c>
      <c r="AA49" s="99">
        <f>COUNTIFS(通讯通路门店!$S:$S,$G49,通讯通路门店!$J:$J,"OPPO体验店")</f>
        <v>0</v>
      </c>
      <c r="AB49" s="99">
        <f>COUNTIFS(通讯通路门店!$S:$S,$G49,通讯通路门店!$J:$J,"华为授权体验店")+COUNTIFS(通讯通路门店!$S:$S,$G49,通讯通路门店!$J:$J,"华为堡垒店")</f>
        <v>0</v>
      </c>
      <c r="AC49" s="99">
        <f>COUNTIFS(通讯通路门店!$S:$S,$G49,通讯通路门店!$J:$J,"小米体验店")</f>
        <v>0</v>
      </c>
      <c r="AD49" s="99">
        <f>COUNTIFS(通讯通路门店!$S:$S,$G49,通讯通路门店!$J:$J,"苹果体验店")</f>
        <v>0</v>
      </c>
      <c r="AE49" s="99">
        <f>COUNTIFS(通讯通路门店!$S:$S,$G49,通讯通路门店!$J:$J,"其他品牌专卖店")</f>
        <v>0</v>
      </c>
      <c r="AF49" s="99">
        <f>SUMIFS(通讯通路门店!$BI:$BI,通讯通路门店!$S:$S,$G49)</f>
        <v>0</v>
      </c>
      <c r="AG49" s="99">
        <f>SUMIFS(通讯通路门店!$BH:$BH,通讯通路门店!$S:$S,$G49)</f>
        <v>0</v>
      </c>
      <c r="AH49" s="99">
        <f t="shared" si="1"/>
        <v>0</v>
      </c>
      <c r="AI49" s="99">
        <f>SUMIFS(通讯通路门店!$BB:$BB,通讯通路门店!$S:$S,$G49)</f>
        <v>0</v>
      </c>
      <c r="AJ49" s="99">
        <f>SUMIFS(通讯通路门店!$BE:$BE,通讯通路门店!$S:$S,$G49)</f>
        <v>0</v>
      </c>
      <c r="AK49" s="99">
        <f>SUMIFS(通讯通路门店!$BG:$BG,通讯通路门店!$S:$S,$G49)</f>
        <v>0</v>
      </c>
      <c r="AL49" s="99">
        <f>SUMIFS(通讯通路门店!$BC:$BC,通讯通路门店!$S:$S,$G49)</f>
        <v>0</v>
      </c>
      <c r="AM49" s="99">
        <f>SUMIFS(通讯通路门店!$BD:$BD,通讯通路门店!$S:$S,$G49)</f>
        <v>0</v>
      </c>
      <c r="AN49" s="99">
        <f>SUMIFS(通讯通路门店!$BF:$BF,通讯通路门店!$S:$S,$G49)</f>
        <v>0</v>
      </c>
      <c r="AO49" s="99">
        <f t="shared" si="2"/>
        <v>0</v>
      </c>
      <c r="AP49" s="99">
        <f>SUMIFS(通讯通路门店!$K:$K,通讯通路门店!$S:$S,$G49)</f>
        <v>0</v>
      </c>
      <c r="AQ49" s="83"/>
      <c r="AR49" s="99">
        <f>SUMIFS(通讯通路门店!$T:$T,通讯通路门店!$S:$S,$G49)</f>
        <v>0</v>
      </c>
      <c r="AS49" s="99">
        <f>SUMIFS(通讯通路门店!$U:$U,通讯通路门店!$S:$S,$G49)</f>
        <v>0</v>
      </c>
      <c r="AT49" s="99">
        <f>SUMIFS(通讯通路门店!$V:$V,通讯通路门店!$S:$S,$G49)</f>
        <v>0</v>
      </c>
      <c r="AU49" s="99">
        <f>SUMIFS(通讯通路门店!$W:$W,通讯通路门店!$S:$S,$G49)</f>
        <v>0</v>
      </c>
      <c r="AV49" s="99">
        <f>SUMIFS(通讯通路门店!$Z:$Z,通讯通路门店!$S:$S,$G49)</f>
        <v>0</v>
      </c>
      <c r="AW49" s="99">
        <f>SUMIFS(通讯通路门店!$AB:$AB,通讯通路门店!$S:$S,$G49)</f>
        <v>0</v>
      </c>
      <c r="AX49" s="99">
        <f>SUMIFS(通讯通路门店!$X:$X,通讯通路门店!$S:$S,$G49)</f>
        <v>0</v>
      </c>
      <c r="AY49" s="99">
        <f>SUMIFS(通讯通路门店!$Y:$Y,通讯通路门店!$S:$S,$G49)</f>
        <v>0</v>
      </c>
      <c r="AZ49" s="99">
        <f>SUMIFS(通讯通路门店!$AA:$AA,通讯通路门店!$S:$S,$G49)</f>
        <v>0</v>
      </c>
      <c r="BA49" s="99">
        <f t="shared" si="3"/>
        <v>0</v>
      </c>
      <c r="BB49" s="99">
        <f t="shared" si="4"/>
        <v>0</v>
      </c>
      <c r="BC49" s="99">
        <f>SUMIFS(通讯通路门店!$W:$W,通讯通路门店!$S:$S,$G49,通讯通路门店!$J:$J,"荣耀体验店")+SUMIFS(通讯通路门店!$W:$W,通讯通路门店!$S:$S,$G49,通讯通路门店!$J:$J,"荣耀授权专卖店")</f>
        <v>0</v>
      </c>
      <c r="BD49" s="99">
        <f>SUMIFS(通讯通路门店!$Z:$Z,通讯通路门店!$S:$S,$G49,通讯通路门店!$J:$J,"VIVO体验店")</f>
        <v>0</v>
      </c>
      <c r="BE49" s="99">
        <f>SUMIFS(通讯通路门店!$AB:$AB,通讯通路门店!$S:$S,$G49,通讯通路门店!$J:$J,"OPPO体验店")</f>
        <v>0</v>
      </c>
      <c r="BF49" s="99">
        <f>SUMIFS(通讯通路门店!$X:$X,通讯通路门店!$S:$S,$G49,通讯通路门店!$J:$J,"华为授权体验店")+SUMIFS(通讯通路门店!$AA:$AA,通讯通路门店!$S:$S,$G49,通讯通路门店!$J:$J,"华为堡垒店")</f>
        <v>0</v>
      </c>
      <c r="BG49" s="99">
        <f>SUMIFS(通讯通路门店!$Y:$Y,通讯通路门店!$S:$S,$G49,通讯通路门店!$J:$J,"小米体验店")</f>
        <v>0</v>
      </c>
      <c r="BH49" s="99">
        <f>SUMIFS(通讯通路门店!$AA:$AA,通讯通路门店!$S:$S,$G49,通讯通路门店!$J:$J,"苹果体验店")</f>
        <v>0</v>
      </c>
      <c r="BI49" s="99">
        <f>SUMIFS(通讯通路门店!$K:$K,通讯通路门店!$S:$S,$G49,通讯通路门店!$J:$J,"其他品牌专卖店")</f>
        <v>0</v>
      </c>
      <c r="BJ49" s="99">
        <f>SUMIFS(通讯通路门店!$AC:$AC,通讯通路门店!$S:$S,$G49)</f>
        <v>0</v>
      </c>
      <c r="BK49" s="99">
        <f>SUMIFS(通讯通路门店!$AD:$AD,通讯通路门店!$S:$S,$G49)</f>
        <v>0</v>
      </c>
      <c r="BL49" s="99">
        <f>SUMIFS(通讯通路门店!$AE:$AE,通讯通路门店!$S:$S,$G49)</f>
        <v>0</v>
      </c>
      <c r="BM49" s="99">
        <f>SUMIFS(通讯通路门店!$AF:$AF,通讯通路门店!$S:$S,$G49)</f>
        <v>0</v>
      </c>
      <c r="BN49" s="99">
        <f>SUMIFS(通讯通路门店!$AG:$AG,通讯通路门店!$S:$S,$G49)</f>
        <v>0</v>
      </c>
      <c r="BO49" s="99">
        <f>SUMIFS(通讯通路门店!$AH:$AH,通讯通路门店!$S:$S,$G49)</f>
        <v>0</v>
      </c>
      <c r="BP49" s="99">
        <f>SUMIFS(通讯通路门店!$AI:$AI,通讯通路门店!$S:$S,$G49)</f>
        <v>0</v>
      </c>
      <c r="BQ49" s="83"/>
    </row>
    <row r="50" spans="1:69">
      <c r="A50" s="99" t="str">
        <f>IFERROR(_xlfn.XLOOKUP($G50,通讯通路门店!$S$4:$S$993933,通讯通路门店!$A$4:$A$993933,0,0),"")</f>
        <v/>
      </c>
      <c r="B50" s="99" t="str">
        <f>IFERROR(_xlfn.XLOOKUP($G50,通讯通路门店!$S$4:$S$993933,通讯通路门店!$B$4:$B$993933,0,0),"")</f>
        <v/>
      </c>
      <c r="C50" s="99" t="str">
        <f>IFERROR(_xlfn.XLOOKUP($G50,通讯通路门店!$S$4:$S$993933,通讯通路门店!$C$4:$C$993933,0,0),"")</f>
        <v/>
      </c>
      <c r="D50" s="99" t="str">
        <f>IFERROR(_xlfn.XLOOKUP($G50,通讯通路门店!$S$4:$S$993933,通讯通路门店!$D$4:$D$993933,0,0),"")</f>
        <v/>
      </c>
      <c r="E50" s="83"/>
      <c r="F50" s="83"/>
      <c r="G50" s="101" t="e">
        <v>#N/A</v>
      </c>
      <c r="H50" s="102" t="str">
        <f>IFERROR(_xlfn.XLOOKUP($G50,通讯通路门店!$S$4:$S$993933,通讯通路门店!$R$4:$R$993933,0,0),"")</f>
        <v/>
      </c>
      <c r="I50" s="83"/>
      <c r="J50" s="83"/>
      <c r="K50" s="83"/>
      <c r="L50" s="83"/>
      <c r="M50" s="83"/>
      <c r="N50" s="83"/>
      <c r="O50" s="83"/>
      <c r="P50" s="83"/>
      <c r="Q50" s="83"/>
      <c r="R50" s="83"/>
      <c r="S50" s="83"/>
      <c r="T50" s="83"/>
      <c r="U50" s="99">
        <f>COUNTIF(通讯通路门店!$S:$S,$G50)</f>
        <v>0</v>
      </c>
      <c r="V50" s="99">
        <f>COUNTIFS(通讯通路门店!$S:$S,$G50,通讯通路门店!$J:$J,"综合卖场")</f>
        <v>0</v>
      </c>
      <c r="W50" s="99">
        <f>SUMIFS(通讯通路门店!$AJ:$AJ,通讯通路门店!$S:$S,通讯客户沙盘!$G50)</f>
        <v>0</v>
      </c>
      <c r="X50" s="99">
        <f t="shared" si="0"/>
        <v>0</v>
      </c>
      <c r="Y50" s="99">
        <f>COUNTIFS(通讯通路门店!$S:$S,$G50,通讯通路门店!$J:$J,"荣耀体验店")+COUNTIFS(通讯通路门店!$S:$S,$G50,通讯通路门店!$J:$J,"荣耀授权专卖店")</f>
        <v>0</v>
      </c>
      <c r="Z50" s="99">
        <f>COUNTIFS(通讯通路门店!$S:$S,$G50,通讯通路门店!$J:$J,"VIVO体验店")</f>
        <v>0</v>
      </c>
      <c r="AA50" s="99">
        <f>COUNTIFS(通讯通路门店!$S:$S,$G50,通讯通路门店!$J:$J,"OPPO体验店")</f>
        <v>0</v>
      </c>
      <c r="AB50" s="99">
        <f>COUNTIFS(通讯通路门店!$S:$S,$G50,通讯通路门店!$J:$J,"华为授权体验店")+COUNTIFS(通讯通路门店!$S:$S,$G50,通讯通路门店!$J:$J,"华为堡垒店")</f>
        <v>0</v>
      </c>
      <c r="AC50" s="99">
        <f>COUNTIFS(通讯通路门店!$S:$S,$G50,通讯通路门店!$J:$J,"小米体验店")</f>
        <v>0</v>
      </c>
      <c r="AD50" s="99">
        <f>COUNTIFS(通讯通路门店!$S:$S,$G50,通讯通路门店!$J:$J,"苹果体验店")</f>
        <v>0</v>
      </c>
      <c r="AE50" s="99">
        <f>COUNTIFS(通讯通路门店!$S:$S,$G50,通讯通路门店!$J:$J,"其他品牌专卖店")</f>
        <v>0</v>
      </c>
      <c r="AF50" s="99">
        <f>SUMIFS(通讯通路门店!$BI:$BI,通讯通路门店!$S:$S,$G50)</f>
        <v>0</v>
      </c>
      <c r="AG50" s="99">
        <f>SUMIFS(通讯通路门店!$BH:$BH,通讯通路门店!$S:$S,$G50)</f>
        <v>0</v>
      </c>
      <c r="AH50" s="99">
        <f t="shared" si="1"/>
        <v>0</v>
      </c>
      <c r="AI50" s="99">
        <f>SUMIFS(通讯通路门店!$BB:$BB,通讯通路门店!$S:$S,$G50)</f>
        <v>0</v>
      </c>
      <c r="AJ50" s="99">
        <f>SUMIFS(通讯通路门店!$BE:$BE,通讯通路门店!$S:$S,$G50)</f>
        <v>0</v>
      </c>
      <c r="AK50" s="99">
        <f>SUMIFS(通讯通路门店!$BG:$BG,通讯通路门店!$S:$S,$G50)</f>
        <v>0</v>
      </c>
      <c r="AL50" s="99">
        <f>SUMIFS(通讯通路门店!$BC:$BC,通讯通路门店!$S:$S,$G50)</f>
        <v>0</v>
      </c>
      <c r="AM50" s="99">
        <f>SUMIFS(通讯通路门店!$BD:$BD,通讯通路门店!$S:$S,$G50)</f>
        <v>0</v>
      </c>
      <c r="AN50" s="99">
        <f>SUMIFS(通讯通路门店!$BF:$BF,通讯通路门店!$S:$S,$G50)</f>
        <v>0</v>
      </c>
      <c r="AO50" s="99">
        <f t="shared" si="2"/>
        <v>0</v>
      </c>
      <c r="AP50" s="99">
        <f>SUMIFS(通讯通路门店!$K:$K,通讯通路门店!$S:$S,$G50)</f>
        <v>0</v>
      </c>
      <c r="AQ50" s="83"/>
      <c r="AR50" s="99">
        <f>SUMIFS(通讯通路门店!$T:$T,通讯通路门店!$S:$S,$G50)</f>
        <v>0</v>
      </c>
      <c r="AS50" s="99">
        <f>SUMIFS(通讯通路门店!$U:$U,通讯通路门店!$S:$S,$G50)</f>
        <v>0</v>
      </c>
      <c r="AT50" s="99">
        <f>SUMIFS(通讯通路门店!$V:$V,通讯通路门店!$S:$S,$G50)</f>
        <v>0</v>
      </c>
      <c r="AU50" s="99">
        <f>SUMIFS(通讯通路门店!$W:$W,通讯通路门店!$S:$S,$G50)</f>
        <v>0</v>
      </c>
      <c r="AV50" s="99">
        <f>SUMIFS(通讯通路门店!$Z:$Z,通讯通路门店!$S:$S,$G50)</f>
        <v>0</v>
      </c>
      <c r="AW50" s="99">
        <f>SUMIFS(通讯通路门店!$AB:$AB,通讯通路门店!$S:$S,$G50)</f>
        <v>0</v>
      </c>
      <c r="AX50" s="99">
        <f>SUMIFS(通讯通路门店!$X:$X,通讯通路门店!$S:$S,$G50)</f>
        <v>0</v>
      </c>
      <c r="AY50" s="99">
        <f>SUMIFS(通讯通路门店!$Y:$Y,通讯通路门店!$S:$S,$G50)</f>
        <v>0</v>
      </c>
      <c r="AZ50" s="99">
        <f>SUMIFS(通讯通路门店!$AA:$AA,通讯通路门店!$S:$S,$G50)</f>
        <v>0</v>
      </c>
      <c r="BA50" s="99">
        <f t="shared" si="3"/>
        <v>0</v>
      </c>
      <c r="BB50" s="99">
        <f t="shared" si="4"/>
        <v>0</v>
      </c>
      <c r="BC50" s="99">
        <f>SUMIFS(通讯通路门店!$W:$W,通讯通路门店!$S:$S,$G50,通讯通路门店!$J:$J,"荣耀体验店")+SUMIFS(通讯通路门店!$W:$W,通讯通路门店!$S:$S,$G50,通讯通路门店!$J:$J,"荣耀授权专卖店")</f>
        <v>0</v>
      </c>
      <c r="BD50" s="99">
        <f>SUMIFS(通讯通路门店!$Z:$Z,通讯通路门店!$S:$S,$G50,通讯通路门店!$J:$J,"VIVO体验店")</f>
        <v>0</v>
      </c>
      <c r="BE50" s="99">
        <f>SUMIFS(通讯通路门店!$AB:$AB,通讯通路门店!$S:$S,$G50,通讯通路门店!$J:$J,"OPPO体验店")</f>
        <v>0</v>
      </c>
      <c r="BF50" s="99">
        <f>SUMIFS(通讯通路门店!$X:$X,通讯通路门店!$S:$S,$G50,通讯通路门店!$J:$J,"华为授权体验店")+SUMIFS(通讯通路门店!$AA:$AA,通讯通路门店!$S:$S,$G50,通讯通路门店!$J:$J,"华为堡垒店")</f>
        <v>0</v>
      </c>
      <c r="BG50" s="99">
        <f>SUMIFS(通讯通路门店!$Y:$Y,通讯通路门店!$S:$S,$G50,通讯通路门店!$J:$J,"小米体验店")</f>
        <v>0</v>
      </c>
      <c r="BH50" s="99">
        <f>SUMIFS(通讯通路门店!$AA:$AA,通讯通路门店!$S:$S,$G50,通讯通路门店!$J:$J,"苹果体验店")</f>
        <v>0</v>
      </c>
      <c r="BI50" s="99">
        <f>SUMIFS(通讯通路门店!$K:$K,通讯通路门店!$S:$S,$G50,通讯通路门店!$J:$J,"其他品牌专卖店")</f>
        <v>0</v>
      </c>
      <c r="BJ50" s="99">
        <f>SUMIFS(通讯通路门店!$AC:$AC,通讯通路门店!$S:$S,$G50)</f>
        <v>0</v>
      </c>
      <c r="BK50" s="99">
        <f>SUMIFS(通讯通路门店!$AD:$AD,通讯通路门店!$S:$S,$G50)</f>
        <v>0</v>
      </c>
      <c r="BL50" s="99">
        <f>SUMIFS(通讯通路门店!$AE:$AE,通讯通路门店!$S:$S,$G50)</f>
        <v>0</v>
      </c>
      <c r="BM50" s="99">
        <f>SUMIFS(通讯通路门店!$AF:$AF,通讯通路门店!$S:$S,$G50)</f>
        <v>0</v>
      </c>
      <c r="BN50" s="99">
        <f>SUMIFS(通讯通路门店!$AG:$AG,通讯通路门店!$S:$S,$G50)</f>
        <v>0</v>
      </c>
      <c r="BO50" s="99">
        <f>SUMIFS(通讯通路门店!$AH:$AH,通讯通路门店!$S:$S,$G50)</f>
        <v>0</v>
      </c>
      <c r="BP50" s="99">
        <f>SUMIFS(通讯通路门店!$AI:$AI,通讯通路门店!$S:$S,$G50)</f>
        <v>0</v>
      </c>
      <c r="BQ50" s="83"/>
    </row>
    <row r="51" spans="1:69">
      <c r="A51" s="99" t="str">
        <f>IFERROR(_xlfn.XLOOKUP($G51,通讯通路门店!$S$4:$S$993933,通讯通路门店!$A$4:$A$993933,0,0),"")</f>
        <v/>
      </c>
      <c r="B51" s="99" t="str">
        <f>IFERROR(_xlfn.XLOOKUP($G51,通讯通路门店!$S$4:$S$993933,通讯通路门店!$B$4:$B$993933,0,0),"")</f>
        <v/>
      </c>
      <c r="C51" s="99" t="str">
        <f>IFERROR(_xlfn.XLOOKUP($G51,通讯通路门店!$S$4:$S$993933,通讯通路门店!$C$4:$C$993933,0,0),"")</f>
        <v/>
      </c>
      <c r="D51" s="99" t="str">
        <f>IFERROR(_xlfn.XLOOKUP($G51,通讯通路门店!$S$4:$S$993933,通讯通路门店!$D$4:$D$993933,0,0),"")</f>
        <v/>
      </c>
      <c r="E51" s="83"/>
      <c r="F51" s="83"/>
      <c r="G51" s="101" t="e">
        <v>#N/A</v>
      </c>
      <c r="H51" s="102" t="str">
        <f>IFERROR(_xlfn.XLOOKUP($G51,通讯通路门店!$S$4:$S$993933,通讯通路门店!$R$4:$R$993933,0,0),"")</f>
        <v/>
      </c>
      <c r="I51" s="83"/>
      <c r="J51" s="83"/>
      <c r="K51" s="83"/>
      <c r="L51" s="83"/>
      <c r="M51" s="83"/>
      <c r="N51" s="83"/>
      <c r="O51" s="83"/>
      <c r="P51" s="83"/>
      <c r="Q51" s="83"/>
      <c r="R51" s="83"/>
      <c r="S51" s="83"/>
      <c r="T51" s="83"/>
      <c r="U51" s="99">
        <f>COUNTIF(通讯通路门店!$S:$S,$G51)</f>
        <v>0</v>
      </c>
      <c r="V51" s="99">
        <f>COUNTIFS(通讯通路门店!$S:$S,$G51,通讯通路门店!$J:$J,"综合卖场")</f>
        <v>0</v>
      </c>
      <c r="W51" s="99">
        <f>SUMIFS(通讯通路门店!$AJ:$AJ,通讯通路门店!$S:$S,通讯客户沙盘!$G51)</f>
        <v>0</v>
      </c>
      <c r="X51" s="99">
        <f t="shared" si="0"/>
        <v>0</v>
      </c>
      <c r="Y51" s="99">
        <f>COUNTIFS(通讯通路门店!$S:$S,$G51,通讯通路门店!$J:$J,"荣耀体验店")+COUNTIFS(通讯通路门店!$S:$S,$G51,通讯通路门店!$J:$J,"荣耀授权专卖店")</f>
        <v>0</v>
      </c>
      <c r="Z51" s="99">
        <f>COUNTIFS(通讯通路门店!$S:$S,$G51,通讯通路门店!$J:$J,"VIVO体验店")</f>
        <v>0</v>
      </c>
      <c r="AA51" s="99">
        <f>COUNTIFS(通讯通路门店!$S:$S,$G51,通讯通路门店!$J:$J,"OPPO体验店")</f>
        <v>0</v>
      </c>
      <c r="AB51" s="99">
        <f>COUNTIFS(通讯通路门店!$S:$S,$G51,通讯通路门店!$J:$J,"华为授权体验店")+COUNTIFS(通讯通路门店!$S:$S,$G51,通讯通路门店!$J:$J,"华为堡垒店")</f>
        <v>0</v>
      </c>
      <c r="AC51" s="99">
        <f>COUNTIFS(通讯通路门店!$S:$S,$G51,通讯通路门店!$J:$J,"小米体验店")</f>
        <v>0</v>
      </c>
      <c r="AD51" s="99">
        <f>COUNTIFS(通讯通路门店!$S:$S,$G51,通讯通路门店!$J:$J,"苹果体验店")</f>
        <v>0</v>
      </c>
      <c r="AE51" s="99">
        <f>COUNTIFS(通讯通路门店!$S:$S,$G51,通讯通路门店!$J:$J,"其他品牌专卖店")</f>
        <v>0</v>
      </c>
      <c r="AF51" s="99">
        <f>SUMIFS(通讯通路门店!$BI:$BI,通讯通路门店!$S:$S,$G51)</f>
        <v>0</v>
      </c>
      <c r="AG51" s="99">
        <f>SUMIFS(通讯通路门店!$BH:$BH,通讯通路门店!$S:$S,$G51)</f>
        <v>0</v>
      </c>
      <c r="AH51" s="99">
        <f t="shared" si="1"/>
        <v>0</v>
      </c>
      <c r="AI51" s="99">
        <f>SUMIFS(通讯通路门店!$BB:$BB,通讯通路门店!$S:$S,$G51)</f>
        <v>0</v>
      </c>
      <c r="AJ51" s="99">
        <f>SUMIFS(通讯通路门店!$BE:$BE,通讯通路门店!$S:$S,$G51)</f>
        <v>0</v>
      </c>
      <c r="AK51" s="99">
        <f>SUMIFS(通讯通路门店!$BG:$BG,通讯通路门店!$S:$S,$G51)</f>
        <v>0</v>
      </c>
      <c r="AL51" s="99">
        <f>SUMIFS(通讯通路门店!$BC:$BC,通讯通路门店!$S:$S,$G51)</f>
        <v>0</v>
      </c>
      <c r="AM51" s="99">
        <f>SUMIFS(通讯通路门店!$BD:$BD,通讯通路门店!$S:$S,$G51)</f>
        <v>0</v>
      </c>
      <c r="AN51" s="99">
        <f>SUMIFS(通讯通路门店!$BF:$BF,通讯通路门店!$S:$S,$G51)</f>
        <v>0</v>
      </c>
      <c r="AO51" s="99">
        <f t="shared" si="2"/>
        <v>0</v>
      </c>
      <c r="AP51" s="99">
        <f>SUMIFS(通讯通路门店!$K:$K,通讯通路门店!$S:$S,$G51)</f>
        <v>0</v>
      </c>
      <c r="AQ51" s="83"/>
      <c r="AR51" s="99">
        <f>SUMIFS(通讯通路门店!$T:$T,通讯通路门店!$S:$S,$G51)</f>
        <v>0</v>
      </c>
      <c r="AS51" s="99">
        <f>SUMIFS(通讯通路门店!$U:$U,通讯通路门店!$S:$S,$G51)</f>
        <v>0</v>
      </c>
      <c r="AT51" s="99">
        <f>SUMIFS(通讯通路门店!$V:$V,通讯通路门店!$S:$S,$G51)</f>
        <v>0</v>
      </c>
      <c r="AU51" s="99">
        <f>SUMIFS(通讯通路门店!$W:$W,通讯通路门店!$S:$S,$G51)</f>
        <v>0</v>
      </c>
      <c r="AV51" s="99">
        <f>SUMIFS(通讯通路门店!$Z:$Z,通讯通路门店!$S:$S,$G51)</f>
        <v>0</v>
      </c>
      <c r="AW51" s="99">
        <f>SUMIFS(通讯通路门店!$AB:$AB,通讯通路门店!$S:$S,$G51)</f>
        <v>0</v>
      </c>
      <c r="AX51" s="99">
        <f>SUMIFS(通讯通路门店!$X:$X,通讯通路门店!$S:$S,$G51)</f>
        <v>0</v>
      </c>
      <c r="AY51" s="99">
        <f>SUMIFS(通讯通路门店!$Y:$Y,通讯通路门店!$S:$S,$G51)</f>
        <v>0</v>
      </c>
      <c r="AZ51" s="99">
        <f>SUMIFS(通讯通路门店!$AA:$AA,通讯通路门店!$S:$S,$G51)</f>
        <v>0</v>
      </c>
      <c r="BA51" s="99">
        <f t="shared" si="3"/>
        <v>0</v>
      </c>
      <c r="BB51" s="99">
        <f t="shared" si="4"/>
        <v>0</v>
      </c>
      <c r="BC51" s="99">
        <f>SUMIFS(通讯通路门店!$W:$W,通讯通路门店!$S:$S,$G51,通讯通路门店!$J:$J,"荣耀体验店")+SUMIFS(通讯通路门店!$W:$W,通讯通路门店!$S:$S,$G51,通讯通路门店!$J:$J,"荣耀授权专卖店")</f>
        <v>0</v>
      </c>
      <c r="BD51" s="99">
        <f>SUMIFS(通讯通路门店!$Z:$Z,通讯通路门店!$S:$S,$G51,通讯通路门店!$J:$J,"VIVO体验店")</f>
        <v>0</v>
      </c>
      <c r="BE51" s="99">
        <f>SUMIFS(通讯通路门店!$AB:$AB,通讯通路门店!$S:$S,$G51,通讯通路门店!$J:$J,"OPPO体验店")</f>
        <v>0</v>
      </c>
      <c r="BF51" s="99">
        <f>SUMIFS(通讯通路门店!$X:$X,通讯通路门店!$S:$S,$G51,通讯通路门店!$J:$J,"华为授权体验店")+SUMIFS(通讯通路门店!$AA:$AA,通讯通路门店!$S:$S,$G51,通讯通路门店!$J:$J,"华为堡垒店")</f>
        <v>0</v>
      </c>
      <c r="BG51" s="99">
        <f>SUMIFS(通讯通路门店!$Y:$Y,通讯通路门店!$S:$S,$G51,通讯通路门店!$J:$J,"小米体验店")</f>
        <v>0</v>
      </c>
      <c r="BH51" s="99">
        <f>SUMIFS(通讯通路门店!$AA:$AA,通讯通路门店!$S:$S,$G51,通讯通路门店!$J:$J,"苹果体验店")</f>
        <v>0</v>
      </c>
      <c r="BI51" s="99">
        <f>SUMIFS(通讯通路门店!$K:$K,通讯通路门店!$S:$S,$G51,通讯通路门店!$J:$J,"其他品牌专卖店")</f>
        <v>0</v>
      </c>
      <c r="BJ51" s="99">
        <f>SUMIFS(通讯通路门店!$AC:$AC,通讯通路门店!$S:$S,$G51)</f>
        <v>0</v>
      </c>
      <c r="BK51" s="99">
        <f>SUMIFS(通讯通路门店!$AD:$AD,通讯通路门店!$S:$S,$G51)</f>
        <v>0</v>
      </c>
      <c r="BL51" s="99">
        <f>SUMIFS(通讯通路门店!$AE:$AE,通讯通路门店!$S:$S,$G51)</f>
        <v>0</v>
      </c>
      <c r="BM51" s="99">
        <f>SUMIFS(通讯通路门店!$AF:$AF,通讯通路门店!$S:$S,$G51)</f>
        <v>0</v>
      </c>
      <c r="BN51" s="99">
        <f>SUMIFS(通讯通路门店!$AG:$AG,通讯通路门店!$S:$S,$G51)</f>
        <v>0</v>
      </c>
      <c r="BO51" s="99">
        <f>SUMIFS(通讯通路门店!$AH:$AH,通讯通路门店!$S:$S,$G51)</f>
        <v>0</v>
      </c>
      <c r="BP51" s="99">
        <f>SUMIFS(通讯通路门店!$AI:$AI,通讯通路门店!$S:$S,$G51)</f>
        <v>0</v>
      </c>
      <c r="BQ51" s="83"/>
    </row>
    <row r="52" spans="1:69">
      <c r="A52" s="99" t="str">
        <f>IFERROR(_xlfn.XLOOKUP($G52,通讯通路门店!$S$4:$S$993933,通讯通路门店!$A$4:$A$993933,0,0),"")</f>
        <v/>
      </c>
      <c r="B52" s="99" t="str">
        <f>IFERROR(_xlfn.XLOOKUP($G52,通讯通路门店!$S$4:$S$993933,通讯通路门店!$B$4:$B$993933,0,0),"")</f>
        <v/>
      </c>
      <c r="C52" s="99" t="str">
        <f>IFERROR(_xlfn.XLOOKUP($G52,通讯通路门店!$S$4:$S$993933,通讯通路门店!$C$4:$C$993933,0,0),"")</f>
        <v/>
      </c>
      <c r="D52" s="99" t="str">
        <f>IFERROR(_xlfn.XLOOKUP($G52,通讯通路门店!$S$4:$S$993933,通讯通路门店!$D$4:$D$993933,0,0),"")</f>
        <v/>
      </c>
      <c r="E52" s="83"/>
      <c r="F52" s="83"/>
      <c r="G52" s="101" t="e">
        <v>#N/A</v>
      </c>
      <c r="H52" s="102" t="str">
        <f>IFERROR(_xlfn.XLOOKUP($G52,通讯通路门店!$S$4:$S$993933,通讯通路门店!$R$4:$R$993933,0,0),"")</f>
        <v/>
      </c>
      <c r="I52" s="83"/>
      <c r="J52" s="83"/>
      <c r="K52" s="83"/>
      <c r="L52" s="83"/>
      <c r="M52" s="83"/>
      <c r="N52" s="83"/>
      <c r="O52" s="83"/>
      <c r="P52" s="83"/>
      <c r="Q52" s="83"/>
      <c r="R52" s="83"/>
      <c r="S52" s="83"/>
      <c r="T52" s="83"/>
      <c r="U52" s="99">
        <f>COUNTIF(通讯通路门店!$S:$S,$G52)</f>
        <v>0</v>
      </c>
      <c r="V52" s="99">
        <f>COUNTIFS(通讯通路门店!$S:$S,$G52,通讯通路门店!$J:$J,"综合卖场")</f>
        <v>0</v>
      </c>
      <c r="W52" s="99">
        <f>SUMIFS(通讯通路门店!$AJ:$AJ,通讯通路门店!$S:$S,通讯客户沙盘!$G52)</f>
        <v>0</v>
      </c>
      <c r="X52" s="99">
        <f t="shared" si="0"/>
        <v>0</v>
      </c>
      <c r="Y52" s="99">
        <f>COUNTIFS(通讯通路门店!$S:$S,$G52,通讯通路门店!$J:$J,"荣耀体验店")+COUNTIFS(通讯通路门店!$S:$S,$G52,通讯通路门店!$J:$J,"荣耀授权专卖店")</f>
        <v>0</v>
      </c>
      <c r="Z52" s="99">
        <f>COUNTIFS(通讯通路门店!$S:$S,$G52,通讯通路门店!$J:$J,"VIVO体验店")</f>
        <v>0</v>
      </c>
      <c r="AA52" s="99">
        <f>COUNTIFS(通讯通路门店!$S:$S,$G52,通讯通路门店!$J:$J,"OPPO体验店")</f>
        <v>0</v>
      </c>
      <c r="AB52" s="99">
        <f>COUNTIFS(通讯通路门店!$S:$S,$G52,通讯通路门店!$J:$J,"华为授权体验店")+COUNTIFS(通讯通路门店!$S:$S,$G52,通讯通路门店!$J:$J,"华为堡垒店")</f>
        <v>0</v>
      </c>
      <c r="AC52" s="99">
        <f>COUNTIFS(通讯通路门店!$S:$S,$G52,通讯通路门店!$J:$J,"小米体验店")</f>
        <v>0</v>
      </c>
      <c r="AD52" s="99">
        <f>COUNTIFS(通讯通路门店!$S:$S,$G52,通讯通路门店!$J:$J,"苹果体验店")</f>
        <v>0</v>
      </c>
      <c r="AE52" s="99">
        <f>COUNTIFS(通讯通路门店!$S:$S,$G52,通讯通路门店!$J:$J,"其他品牌专卖店")</f>
        <v>0</v>
      </c>
      <c r="AF52" s="99">
        <f>SUMIFS(通讯通路门店!$BI:$BI,通讯通路门店!$S:$S,$G52)</f>
        <v>0</v>
      </c>
      <c r="AG52" s="99">
        <f>SUMIFS(通讯通路门店!$BH:$BH,通讯通路门店!$S:$S,$G52)</f>
        <v>0</v>
      </c>
      <c r="AH52" s="99">
        <f t="shared" si="1"/>
        <v>0</v>
      </c>
      <c r="AI52" s="99">
        <f>SUMIFS(通讯通路门店!$BB:$BB,通讯通路门店!$S:$S,$G52)</f>
        <v>0</v>
      </c>
      <c r="AJ52" s="99">
        <f>SUMIFS(通讯通路门店!$BE:$BE,通讯通路门店!$S:$S,$G52)</f>
        <v>0</v>
      </c>
      <c r="AK52" s="99">
        <f>SUMIFS(通讯通路门店!$BG:$BG,通讯通路门店!$S:$S,$G52)</f>
        <v>0</v>
      </c>
      <c r="AL52" s="99">
        <f>SUMIFS(通讯通路门店!$BC:$BC,通讯通路门店!$S:$S,$G52)</f>
        <v>0</v>
      </c>
      <c r="AM52" s="99">
        <f>SUMIFS(通讯通路门店!$BD:$BD,通讯通路门店!$S:$S,$G52)</f>
        <v>0</v>
      </c>
      <c r="AN52" s="99">
        <f>SUMIFS(通讯通路门店!$BF:$BF,通讯通路门店!$S:$S,$G52)</f>
        <v>0</v>
      </c>
      <c r="AO52" s="99">
        <f t="shared" si="2"/>
        <v>0</v>
      </c>
      <c r="AP52" s="99">
        <f>SUMIFS(通讯通路门店!$K:$K,通讯通路门店!$S:$S,$G52)</f>
        <v>0</v>
      </c>
      <c r="AQ52" s="83"/>
      <c r="AR52" s="99">
        <f>SUMIFS(通讯通路门店!$T:$T,通讯通路门店!$S:$S,$G52)</f>
        <v>0</v>
      </c>
      <c r="AS52" s="99">
        <f>SUMIFS(通讯通路门店!$U:$U,通讯通路门店!$S:$S,$G52)</f>
        <v>0</v>
      </c>
      <c r="AT52" s="99">
        <f>SUMIFS(通讯通路门店!$V:$V,通讯通路门店!$S:$S,$G52)</f>
        <v>0</v>
      </c>
      <c r="AU52" s="99">
        <f>SUMIFS(通讯通路门店!$W:$W,通讯通路门店!$S:$S,$G52)</f>
        <v>0</v>
      </c>
      <c r="AV52" s="99">
        <f>SUMIFS(通讯通路门店!$Z:$Z,通讯通路门店!$S:$S,$G52)</f>
        <v>0</v>
      </c>
      <c r="AW52" s="99">
        <f>SUMIFS(通讯通路门店!$AB:$AB,通讯通路门店!$S:$S,$G52)</f>
        <v>0</v>
      </c>
      <c r="AX52" s="99">
        <f>SUMIFS(通讯通路门店!$X:$X,通讯通路门店!$S:$S,$G52)</f>
        <v>0</v>
      </c>
      <c r="AY52" s="99">
        <f>SUMIFS(通讯通路门店!$Y:$Y,通讯通路门店!$S:$S,$G52)</f>
        <v>0</v>
      </c>
      <c r="AZ52" s="99">
        <f>SUMIFS(通讯通路门店!$AA:$AA,通讯通路门店!$S:$S,$G52)</f>
        <v>0</v>
      </c>
      <c r="BA52" s="99">
        <f t="shared" si="3"/>
        <v>0</v>
      </c>
      <c r="BB52" s="99">
        <f t="shared" si="4"/>
        <v>0</v>
      </c>
      <c r="BC52" s="99">
        <f>SUMIFS(通讯通路门店!$W:$W,通讯通路门店!$S:$S,$G52,通讯通路门店!$J:$J,"荣耀体验店")+SUMIFS(通讯通路门店!$W:$W,通讯通路门店!$S:$S,$G52,通讯通路门店!$J:$J,"荣耀授权专卖店")</f>
        <v>0</v>
      </c>
      <c r="BD52" s="99">
        <f>SUMIFS(通讯通路门店!$Z:$Z,通讯通路门店!$S:$S,$G52,通讯通路门店!$J:$J,"VIVO体验店")</f>
        <v>0</v>
      </c>
      <c r="BE52" s="99">
        <f>SUMIFS(通讯通路门店!$AB:$AB,通讯通路门店!$S:$S,$G52,通讯通路门店!$J:$J,"OPPO体验店")</f>
        <v>0</v>
      </c>
      <c r="BF52" s="99">
        <f>SUMIFS(通讯通路门店!$X:$X,通讯通路门店!$S:$S,$G52,通讯通路门店!$J:$J,"华为授权体验店")+SUMIFS(通讯通路门店!$AA:$AA,通讯通路门店!$S:$S,$G52,通讯通路门店!$J:$J,"华为堡垒店")</f>
        <v>0</v>
      </c>
      <c r="BG52" s="99">
        <f>SUMIFS(通讯通路门店!$Y:$Y,通讯通路门店!$S:$S,$G52,通讯通路门店!$J:$J,"小米体验店")</f>
        <v>0</v>
      </c>
      <c r="BH52" s="99">
        <f>SUMIFS(通讯通路门店!$AA:$AA,通讯通路门店!$S:$S,$G52,通讯通路门店!$J:$J,"苹果体验店")</f>
        <v>0</v>
      </c>
      <c r="BI52" s="99">
        <f>SUMIFS(通讯通路门店!$K:$K,通讯通路门店!$S:$S,$G52,通讯通路门店!$J:$J,"其他品牌专卖店")</f>
        <v>0</v>
      </c>
      <c r="BJ52" s="99">
        <f>SUMIFS(通讯通路门店!$AC:$AC,通讯通路门店!$S:$S,$G52)</f>
        <v>0</v>
      </c>
      <c r="BK52" s="99">
        <f>SUMIFS(通讯通路门店!$AD:$AD,通讯通路门店!$S:$S,$G52)</f>
        <v>0</v>
      </c>
      <c r="BL52" s="99">
        <f>SUMIFS(通讯通路门店!$AE:$AE,通讯通路门店!$S:$S,$G52)</f>
        <v>0</v>
      </c>
      <c r="BM52" s="99">
        <f>SUMIFS(通讯通路门店!$AF:$AF,通讯通路门店!$S:$S,$G52)</f>
        <v>0</v>
      </c>
      <c r="BN52" s="99">
        <f>SUMIFS(通讯通路门店!$AG:$AG,通讯通路门店!$S:$S,$G52)</f>
        <v>0</v>
      </c>
      <c r="BO52" s="99">
        <f>SUMIFS(通讯通路门店!$AH:$AH,通讯通路门店!$S:$S,$G52)</f>
        <v>0</v>
      </c>
      <c r="BP52" s="99">
        <f>SUMIFS(通讯通路门店!$AI:$AI,通讯通路门店!$S:$S,$G52)</f>
        <v>0</v>
      </c>
      <c r="BQ52" s="83"/>
    </row>
    <row r="53" spans="1:69">
      <c r="A53" s="99" t="str">
        <f>IFERROR(_xlfn.XLOOKUP($G53,通讯通路门店!$S$4:$S$993933,通讯通路门店!$A$4:$A$993933,0,0),"")</f>
        <v/>
      </c>
      <c r="B53" s="99" t="str">
        <f>IFERROR(_xlfn.XLOOKUP($G53,通讯通路门店!$S$4:$S$993933,通讯通路门店!$B$4:$B$993933,0,0),"")</f>
        <v/>
      </c>
      <c r="C53" s="99" t="str">
        <f>IFERROR(_xlfn.XLOOKUP($G53,通讯通路门店!$S$4:$S$993933,通讯通路门店!$C$4:$C$993933,0,0),"")</f>
        <v/>
      </c>
      <c r="D53" s="99" t="str">
        <f>IFERROR(_xlfn.XLOOKUP($G53,通讯通路门店!$S$4:$S$993933,通讯通路门店!$D$4:$D$993933,0,0),"")</f>
        <v/>
      </c>
      <c r="E53" s="83"/>
      <c r="F53" s="83"/>
      <c r="G53" s="101" t="e">
        <v>#N/A</v>
      </c>
      <c r="H53" s="102" t="str">
        <f>IFERROR(_xlfn.XLOOKUP($G53,通讯通路门店!$S$4:$S$993933,通讯通路门店!$R$4:$R$993933,0,0),"")</f>
        <v/>
      </c>
      <c r="I53" s="83"/>
      <c r="J53" s="83"/>
      <c r="K53" s="83"/>
      <c r="L53" s="83"/>
      <c r="M53" s="83"/>
      <c r="N53" s="83"/>
      <c r="O53" s="83"/>
      <c r="P53" s="83"/>
      <c r="Q53" s="83"/>
      <c r="R53" s="83"/>
      <c r="S53" s="83"/>
      <c r="T53" s="83"/>
      <c r="U53" s="99">
        <f>COUNTIF(通讯通路门店!$S:$S,$G53)</f>
        <v>0</v>
      </c>
      <c r="V53" s="99">
        <f>COUNTIFS(通讯通路门店!$S:$S,$G53,通讯通路门店!$J:$J,"综合卖场")</f>
        <v>0</v>
      </c>
      <c r="W53" s="99">
        <f>SUMIFS(通讯通路门店!$AJ:$AJ,通讯通路门店!$S:$S,通讯客户沙盘!$G53)</f>
        <v>0</v>
      </c>
      <c r="X53" s="99">
        <f t="shared" si="0"/>
        <v>0</v>
      </c>
      <c r="Y53" s="99">
        <f>COUNTIFS(通讯通路门店!$S:$S,$G53,通讯通路门店!$J:$J,"荣耀体验店")+COUNTIFS(通讯通路门店!$S:$S,$G53,通讯通路门店!$J:$J,"荣耀授权专卖店")</f>
        <v>0</v>
      </c>
      <c r="Z53" s="99">
        <f>COUNTIFS(通讯通路门店!$S:$S,$G53,通讯通路门店!$J:$J,"VIVO体验店")</f>
        <v>0</v>
      </c>
      <c r="AA53" s="99">
        <f>COUNTIFS(通讯通路门店!$S:$S,$G53,通讯通路门店!$J:$J,"OPPO体验店")</f>
        <v>0</v>
      </c>
      <c r="AB53" s="99">
        <f>COUNTIFS(通讯通路门店!$S:$S,$G53,通讯通路门店!$J:$J,"华为授权体验店")+COUNTIFS(通讯通路门店!$S:$S,$G53,通讯通路门店!$J:$J,"华为堡垒店")</f>
        <v>0</v>
      </c>
      <c r="AC53" s="99">
        <f>COUNTIFS(通讯通路门店!$S:$S,$G53,通讯通路门店!$J:$J,"小米体验店")</f>
        <v>0</v>
      </c>
      <c r="AD53" s="99">
        <f>COUNTIFS(通讯通路门店!$S:$S,$G53,通讯通路门店!$J:$J,"苹果体验店")</f>
        <v>0</v>
      </c>
      <c r="AE53" s="99">
        <f>COUNTIFS(通讯通路门店!$S:$S,$G53,通讯通路门店!$J:$J,"其他品牌专卖店")</f>
        <v>0</v>
      </c>
      <c r="AF53" s="99">
        <f>SUMIFS(通讯通路门店!$BI:$BI,通讯通路门店!$S:$S,$G53)</f>
        <v>0</v>
      </c>
      <c r="AG53" s="99">
        <f>SUMIFS(通讯通路门店!$BH:$BH,通讯通路门店!$S:$S,$G53)</f>
        <v>0</v>
      </c>
      <c r="AH53" s="99">
        <f t="shared" si="1"/>
        <v>0</v>
      </c>
      <c r="AI53" s="99">
        <f>SUMIFS(通讯通路门店!$BB:$BB,通讯通路门店!$S:$S,$G53)</f>
        <v>0</v>
      </c>
      <c r="AJ53" s="99">
        <f>SUMIFS(通讯通路门店!$BE:$BE,通讯通路门店!$S:$S,$G53)</f>
        <v>0</v>
      </c>
      <c r="AK53" s="99">
        <f>SUMIFS(通讯通路门店!$BG:$BG,通讯通路门店!$S:$S,$G53)</f>
        <v>0</v>
      </c>
      <c r="AL53" s="99">
        <f>SUMIFS(通讯通路门店!$BC:$BC,通讯通路门店!$S:$S,$G53)</f>
        <v>0</v>
      </c>
      <c r="AM53" s="99">
        <f>SUMIFS(通讯通路门店!$BD:$BD,通讯通路门店!$S:$S,$G53)</f>
        <v>0</v>
      </c>
      <c r="AN53" s="99">
        <f>SUMIFS(通讯通路门店!$BF:$BF,通讯通路门店!$S:$S,$G53)</f>
        <v>0</v>
      </c>
      <c r="AO53" s="99">
        <f t="shared" si="2"/>
        <v>0</v>
      </c>
      <c r="AP53" s="99">
        <f>SUMIFS(通讯通路门店!$K:$K,通讯通路门店!$S:$S,$G53)</f>
        <v>0</v>
      </c>
      <c r="AQ53" s="83"/>
      <c r="AR53" s="99">
        <f>SUMIFS(通讯通路门店!$T:$T,通讯通路门店!$S:$S,$G53)</f>
        <v>0</v>
      </c>
      <c r="AS53" s="99">
        <f>SUMIFS(通讯通路门店!$U:$U,通讯通路门店!$S:$S,$G53)</f>
        <v>0</v>
      </c>
      <c r="AT53" s="99">
        <f>SUMIFS(通讯通路门店!$V:$V,通讯通路门店!$S:$S,$G53)</f>
        <v>0</v>
      </c>
      <c r="AU53" s="99">
        <f>SUMIFS(通讯通路门店!$W:$W,通讯通路门店!$S:$S,$G53)</f>
        <v>0</v>
      </c>
      <c r="AV53" s="99">
        <f>SUMIFS(通讯通路门店!$Z:$Z,通讯通路门店!$S:$S,$G53)</f>
        <v>0</v>
      </c>
      <c r="AW53" s="99">
        <f>SUMIFS(通讯通路门店!$AB:$AB,通讯通路门店!$S:$S,$G53)</f>
        <v>0</v>
      </c>
      <c r="AX53" s="99">
        <f>SUMIFS(通讯通路门店!$X:$X,通讯通路门店!$S:$S,$G53)</f>
        <v>0</v>
      </c>
      <c r="AY53" s="99">
        <f>SUMIFS(通讯通路门店!$Y:$Y,通讯通路门店!$S:$S,$G53)</f>
        <v>0</v>
      </c>
      <c r="AZ53" s="99">
        <f>SUMIFS(通讯通路门店!$AA:$AA,通讯通路门店!$S:$S,$G53)</f>
        <v>0</v>
      </c>
      <c r="BA53" s="99">
        <f t="shared" si="3"/>
        <v>0</v>
      </c>
      <c r="BB53" s="99">
        <f t="shared" si="4"/>
        <v>0</v>
      </c>
      <c r="BC53" s="99">
        <f>SUMIFS(通讯通路门店!$W:$W,通讯通路门店!$S:$S,$G53,通讯通路门店!$J:$J,"荣耀体验店")+SUMIFS(通讯通路门店!$W:$W,通讯通路门店!$S:$S,$G53,通讯通路门店!$J:$J,"荣耀授权专卖店")</f>
        <v>0</v>
      </c>
      <c r="BD53" s="99">
        <f>SUMIFS(通讯通路门店!$Z:$Z,通讯通路门店!$S:$S,$G53,通讯通路门店!$J:$J,"VIVO体验店")</f>
        <v>0</v>
      </c>
      <c r="BE53" s="99">
        <f>SUMIFS(通讯通路门店!$AB:$AB,通讯通路门店!$S:$S,$G53,通讯通路门店!$J:$J,"OPPO体验店")</f>
        <v>0</v>
      </c>
      <c r="BF53" s="99">
        <f>SUMIFS(通讯通路门店!$X:$X,通讯通路门店!$S:$S,$G53,通讯通路门店!$J:$J,"华为授权体验店")+SUMIFS(通讯通路门店!$AA:$AA,通讯通路门店!$S:$S,$G53,通讯通路门店!$J:$J,"华为堡垒店")</f>
        <v>0</v>
      </c>
      <c r="BG53" s="99">
        <f>SUMIFS(通讯通路门店!$Y:$Y,通讯通路门店!$S:$S,$G53,通讯通路门店!$J:$J,"小米体验店")</f>
        <v>0</v>
      </c>
      <c r="BH53" s="99">
        <f>SUMIFS(通讯通路门店!$AA:$AA,通讯通路门店!$S:$S,$G53,通讯通路门店!$J:$J,"苹果体验店")</f>
        <v>0</v>
      </c>
      <c r="BI53" s="99">
        <f>SUMIFS(通讯通路门店!$K:$K,通讯通路门店!$S:$S,$G53,通讯通路门店!$J:$J,"其他品牌专卖店")</f>
        <v>0</v>
      </c>
      <c r="BJ53" s="99">
        <f>SUMIFS(通讯通路门店!$AC:$AC,通讯通路门店!$S:$S,$G53)</f>
        <v>0</v>
      </c>
      <c r="BK53" s="99">
        <f>SUMIFS(通讯通路门店!$AD:$AD,通讯通路门店!$S:$S,$G53)</f>
        <v>0</v>
      </c>
      <c r="BL53" s="99">
        <f>SUMIFS(通讯通路门店!$AE:$AE,通讯通路门店!$S:$S,$G53)</f>
        <v>0</v>
      </c>
      <c r="BM53" s="99">
        <f>SUMIFS(通讯通路门店!$AF:$AF,通讯通路门店!$S:$S,$G53)</f>
        <v>0</v>
      </c>
      <c r="BN53" s="99">
        <f>SUMIFS(通讯通路门店!$AG:$AG,通讯通路门店!$S:$S,$G53)</f>
        <v>0</v>
      </c>
      <c r="BO53" s="99">
        <f>SUMIFS(通讯通路门店!$AH:$AH,通讯通路门店!$S:$S,$G53)</f>
        <v>0</v>
      </c>
      <c r="BP53" s="99">
        <f>SUMIFS(通讯通路门店!$AI:$AI,通讯通路门店!$S:$S,$G53)</f>
        <v>0</v>
      </c>
      <c r="BQ53" s="83"/>
    </row>
    <row r="54" spans="1:69">
      <c r="A54" s="99" t="str">
        <f>IFERROR(_xlfn.XLOOKUP($G54,通讯通路门店!$S$4:$S$993933,通讯通路门店!$A$4:$A$993933,0,0),"")</f>
        <v/>
      </c>
      <c r="B54" s="99" t="str">
        <f>IFERROR(_xlfn.XLOOKUP($G54,通讯通路门店!$S$4:$S$993933,通讯通路门店!$B$4:$B$993933,0,0),"")</f>
        <v/>
      </c>
      <c r="C54" s="99" t="str">
        <f>IFERROR(_xlfn.XLOOKUP($G54,通讯通路门店!$S$4:$S$993933,通讯通路门店!$C$4:$C$993933,0,0),"")</f>
        <v/>
      </c>
      <c r="D54" s="99" t="str">
        <f>IFERROR(_xlfn.XLOOKUP($G54,通讯通路门店!$S$4:$S$993933,通讯通路门店!$D$4:$D$993933,0,0),"")</f>
        <v/>
      </c>
      <c r="E54" s="83"/>
      <c r="F54" s="83"/>
      <c r="G54" s="101" t="e">
        <v>#N/A</v>
      </c>
      <c r="H54" s="102" t="str">
        <f>IFERROR(_xlfn.XLOOKUP($G54,通讯通路门店!$S$4:$S$993933,通讯通路门店!$R$4:$R$993933,0,0),"")</f>
        <v/>
      </c>
      <c r="I54" s="83"/>
      <c r="J54" s="83"/>
      <c r="K54" s="83"/>
      <c r="L54" s="83"/>
      <c r="M54" s="83"/>
      <c r="N54" s="83"/>
      <c r="O54" s="83"/>
      <c r="P54" s="83"/>
      <c r="Q54" s="83"/>
      <c r="R54" s="83"/>
      <c r="S54" s="83"/>
      <c r="T54" s="83"/>
      <c r="U54" s="99">
        <f>COUNTIF(通讯通路门店!$S:$S,$G54)</f>
        <v>0</v>
      </c>
      <c r="V54" s="99">
        <f>COUNTIFS(通讯通路门店!$S:$S,$G54,通讯通路门店!$J:$J,"综合卖场")</f>
        <v>0</v>
      </c>
      <c r="W54" s="99">
        <f>SUMIFS(通讯通路门店!$AJ:$AJ,通讯通路门店!$S:$S,通讯客户沙盘!$G54)</f>
        <v>0</v>
      </c>
      <c r="X54" s="99">
        <f t="shared" si="0"/>
        <v>0</v>
      </c>
      <c r="Y54" s="99">
        <f>COUNTIFS(通讯通路门店!$S:$S,$G54,通讯通路门店!$J:$J,"荣耀体验店")+COUNTIFS(通讯通路门店!$S:$S,$G54,通讯通路门店!$J:$J,"荣耀授权专卖店")</f>
        <v>0</v>
      </c>
      <c r="Z54" s="99">
        <f>COUNTIFS(通讯通路门店!$S:$S,$G54,通讯通路门店!$J:$J,"VIVO体验店")</f>
        <v>0</v>
      </c>
      <c r="AA54" s="99">
        <f>COUNTIFS(通讯通路门店!$S:$S,$G54,通讯通路门店!$J:$J,"OPPO体验店")</f>
        <v>0</v>
      </c>
      <c r="AB54" s="99">
        <f>COUNTIFS(通讯通路门店!$S:$S,$G54,通讯通路门店!$J:$J,"华为授权体验店")+COUNTIFS(通讯通路门店!$S:$S,$G54,通讯通路门店!$J:$J,"华为堡垒店")</f>
        <v>0</v>
      </c>
      <c r="AC54" s="99">
        <f>COUNTIFS(通讯通路门店!$S:$S,$G54,通讯通路门店!$J:$J,"小米体验店")</f>
        <v>0</v>
      </c>
      <c r="AD54" s="99">
        <f>COUNTIFS(通讯通路门店!$S:$S,$G54,通讯通路门店!$J:$J,"苹果体验店")</f>
        <v>0</v>
      </c>
      <c r="AE54" s="99">
        <f>COUNTIFS(通讯通路门店!$S:$S,$G54,通讯通路门店!$J:$J,"其他品牌专卖店")</f>
        <v>0</v>
      </c>
      <c r="AF54" s="99">
        <f>SUMIFS(通讯通路门店!$BI:$BI,通讯通路门店!$S:$S,$G54)</f>
        <v>0</v>
      </c>
      <c r="AG54" s="99">
        <f>SUMIFS(通讯通路门店!$BH:$BH,通讯通路门店!$S:$S,$G54)</f>
        <v>0</v>
      </c>
      <c r="AH54" s="99">
        <f t="shared" si="1"/>
        <v>0</v>
      </c>
      <c r="AI54" s="99">
        <f>SUMIFS(通讯通路门店!$BB:$BB,通讯通路门店!$S:$S,$G54)</f>
        <v>0</v>
      </c>
      <c r="AJ54" s="99">
        <f>SUMIFS(通讯通路门店!$BE:$BE,通讯通路门店!$S:$S,$G54)</f>
        <v>0</v>
      </c>
      <c r="AK54" s="99">
        <f>SUMIFS(通讯通路门店!$BG:$BG,通讯通路门店!$S:$S,$G54)</f>
        <v>0</v>
      </c>
      <c r="AL54" s="99">
        <f>SUMIFS(通讯通路门店!$BC:$BC,通讯通路门店!$S:$S,$G54)</f>
        <v>0</v>
      </c>
      <c r="AM54" s="99">
        <f>SUMIFS(通讯通路门店!$BD:$BD,通讯通路门店!$S:$S,$G54)</f>
        <v>0</v>
      </c>
      <c r="AN54" s="99">
        <f>SUMIFS(通讯通路门店!$BF:$BF,通讯通路门店!$S:$S,$G54)</f>
        <v>0</v>
      </c>
      <c r="AO54" s="99">
        <f t="shared" si="2"/>
        <v>0</v>
      </c>
      <c r="AP54" s="99">
        <f>SUMIFS(通讯通路门店!$K:$K,通讯通路门店!$S:$S,$G54)</f>
        <v>0</v>
      </c>
      <c r="AQ54" s="83"/>
      <c r="AR54" s="99">
        <f>SUMIFS(通讯通路门店!$T:$T,通讯通路门店!$S:$S,$G54)</f>
        <v>0</v>
      </c>
      <c r="AS54" s="99">
        <f>SUMIFS(通讯通路门店!$U:$U,通讯通路门店!$S:$S,$G54)</f>
        <v>0</v>
      </c>
      <c r="AT54" s="99">
        <f>SUMIFS(通讯通路门店!$V:$V,通讯通路门店!$S:$S,$G54)</f>
        <v>0</v>
      </c>
      <c r="AU54" s="99">
        <f>SUMIFS(通讯通路门店!$W:$W,通讯通路门店!$S:$S,$G54)</f>
        <v>0</v>
      </c>
      <c r="AV54" s="99">
        <f>SUMIFS(通讯通路门店!$Z:$Z,通讯通路门店!$S:$S,$G54)</f>
        <v>0</v>
      </c>
      <c r="AW54" s="99">
        <f>SUMIFS(通讯通路门店!$AB:$AB,通讯通路门店!$S:$S,$G54)</f>
        <v>0</v>
      </c>
      <c r="AX54" s="99">
        <f>SUMIFS(通讯通路门店!$X:$X,通讯通路门店!$S:$S,$G54)</f>
        <v>0</v>
      </c>
      <c r="AY54" s="99">
        <f>SUMIFS(通讯通路门店!$Y:$Y,通讯通路门店!$S:$S,$G54)</f>
        <v>0</v>
      </c>
      <c r="AZ54" s="99">
        <f>SUMIFS(通讯通路门店!$AA:$AA,通讯通路门店!$S:$S,$G54)</f>
        <v>0</v>
      </c>
      <c r="BA54" s="99">
        <f t="shared" si="3"/>
        <v>0</v>
      </c>
      <c r="BB54" s="99">
        <f t="shared" si="4"/>
        <v>0</v>
      </c>
      <c r="BC54" s="99">
        <f>SUMIFS(通讯通路门店!$W:$W,通讯通路门店!$S:$S,$G54,通讯通路门店!$J:$J,"荣耀体验店")+SUMIFS(通讯通路门店!$W:$W,通讯通路门店!$S:$S,$G54,通讯通路门店!$J:$J,"荣耀授权专卖店")</f>
        <v>0</v>
      </c>
      <c r="BD54" s="99">
        <f>SUMIFS(通讯通路门店!$Z:$Z,通讯通路门店!$S:$S,$G54,通讯通路门店!$J:$J,"VIVO体验店")</f>
        <v>0</v>
      </c>
      <c r="BE54" s="99">
        <f>SUMIFS(通讯通路门店!$AB:$AB,通讯通路门店!$S:$S,$G54,通讯通路门店!$J:$J,"OPPO体验店")</f>
        <v>0</v>
      </c>
      <c r="BF54" s="99">
        <f>SUMIFS(通讯通路门店!$X:$X,通讯通路门店!$S:$S,$G54,通讯通路门店!$J:$J,"华为授权体验店")+SUMIFS(通讯通路门店!$AA:$AA,通讯通路门店!$S:$S,$G54,通讯通路门店!$J:$J,"华为堡垒店")</f>
        <v>0</v>
      </c>
      <c r="BG54" s="99">
        <f>SUMIFS(通讯通路门店!$Y:$Y,通讯通路门店!$S:$S,$G54,通讯通路门店!$J:$J,"小米体验店")</f>
        <v>0</v>
      </c>
      <c r="BH54" s="99">
        <f>SUMIFS(通讯通路门店!$AA:$AA,通讯通路门店!$S:$S,$G54,通讯通路门店!$J:$J,"苹果体验店")</f>
        <v>0</v>
      </c>
      <c r="BI54" s="99">
        <f>SUMIFS(通讯通路门店!$K:$K,通讯通路门店!$S:$S,$G54,通讯通路门店!$J:$J,"其他品牌专卖店")</f>
        <v>0</v>
      </c>
      <c r="BJ54" s="99">
        <f>SUMIFS(通讯通路门店!$AC:$AC,通讯通路门店!$S:$S,$G54)</f>
        <v>0</v>
      </c>
      <c r="BK54" s="99">
        <f>SUMIFS(通讯通路门店!$AD:$AD,通讯通路门店!$S:$S,$G54)</f>
        <v>0</v>
      </c>
      <c r="BL54" s="99">
        <f>SUMIFS(通讯通路门店!$AE:$AE,通讯通路门店!$S:$S,$G54)</f>
        <v>0</v>
      </c>
      <c r="BM54" s="99">
        <f>SUMIFS(通讯通路门店!$AF:$AF,通讯通路门店!$S:$S,$G54)</f>
        <v>0</v>
      </c>
      <c r="BN54" s="99">
        <f>SUMIFS(通讯通路门店!$AG:$AG,通讯通路门店!$S:$S,$G54)</f>
        <v>0</v>
      </c>
      <c r="BO54" s="99">
        <f>SUMIFS(通讯通路门店!$AH:$AH,通讯通路门店!$S:$S,$G54)</f>
        <v>0</v>
      </c>
      <c r="BP54" s="99">
        <f>SUMIFS(通讯通路门店!$AI:$AI,通讯通路门店!$S:$S,$G54)</f>
        <v>0</v>
      </c>
      <c r="BQ54" s="83"/>
    </row>
    <row r="55" spans="1:69">
      <c r="A55" s="99" t="str">
        <f>IFERROR(_xlfn.XLOOKUP($G55,通讯通路门店!$S$4:$S$993933,通讯通路门店!$A$4:$A$993933,0,0),"")</f>
        <v/>
      </c>
      <c r="B55" s="99" t="str">
        <f>IFERROR(_xlfn.XLOOKUP($G55,通讯通路门店!$S$4:$S$993933,通讯通路门店!$B$4:$B$993933,0,0),"")</f>
        <v/>
      </c>
      <c r="C55" s="99" t="str">
        <f>IFERROR(_xlfn.XLOOKUP($G55,通讯通路门店!$S$4:$S$993933,通讯通路门店!$C$4:$C$993933,0,0),"")</f>
        <v/>
      </c>
      <c r="D55" s="99" t="str">
        <f>IFERROR(_xlfn.XLOOKUP($G55,通讯通路门店!$S$4:$S$993933,通讯通路门店!$D$4:$D$993933,0,0),"")</f>
        <v/>
      </c>
      <c r="E55" s="83"/>
      <c r="F55" s="83"/>
      <c r="G55" s="101" t="e">
        <v>#N/A</v>
      </c>
      <c r="H55" s="102" t="str">
        <f>IFERROR(_xlfn.XLOOKUP($G55,通讯通路门店!$S$4:$S$993933,通讯通路门店!$R$4:$R$993933,0,0),"")</f>
        <v/>
      </c>
      <c r="I55" s="83"/>
      <c r="J55" s="83"/>
      <c r="K55" s="83"/>
      <c r="L55" s="83"/>
      <c r="M55" s="83"/>
      <c r="N55" s="83"/>
      <c r="O55" s="83"/>
      <c r="P55" s="83"/>
      <c r="Q55" s="83"/>
      <c r="R55" s="83"/>
      <c r="S55" s="83"/>
      <c r="T55" s="83"/>
      <c r="U55" s="99">
        <f>COUNTIF(通讯通路门店!$S:$S,$G55)</f>
        <v>0</v>
      </c>
      <c r="V55" s="99">
        <f>COUNTIFS(通讯通路门店!$S:$S,$G55,通讯通路门店!$J:$J,"综合卖场")</f>
        <v>0</v>
      </c>
      <c r="W55" s="99">
        <f>SUMIFS(通讯通路门店!$AJ:$AJ,通讯通路门店!$S:$S,通讯客户沙盘!$G55)</f>
        <v>0</v>
      </c>
      <c r="X55" s="99">
        <f t="shared" si="0"/>
        <v>0</v>
      </c>
      <c r="Y55" s="99">
        <f>COUNTIFS(通讯通路门店!$S:$S,$G55,通讯通路门店!$J:$J,"荣耀体验店")+COUNTIFS(通讯通路门店!$S:$S,$G55,通讯通路门店!$J:$J,"荣耀授权专卖店")</f>
        <v>0</v>
      </c>
      <c r="Z55" s="99">
        <f>COUNTIFS(通讯通路门店!$S:$S,$G55,通讯通路门店!$J:$J,"VIVO体验店")</f>
        <v>0</v>
      </c>
      <c r="AA55" s="99">
        <f>COUNTIFS(通讯通路门店!$S:$S,$G55,通讯通路门店!$J:$J,"OPPO体验店")</f>
        <v>0</v>
      </c>
      <c r="AB55" s="99">
        <f>COUNTIFS(通讯通路门店!$S:$S,$G55,通讯通路门店!$J:$J,"华为授权体验店")+COUNTIFS(通讯通路门店!$S:$S,$G55,通讯通路门店!$J:$J,"华为堡垒店")</f>
        <v>0</v>
      </c>
      <c r="AC55" s="99">
        <f>COUNTIFS(通讯通路门店!$S:$S,$G55,通讯通路门店!$J:$J,"小米体验店")</f>
        <v>0</v>
      </c>
      <c r="AD55" s="99">
        <f>COUNTIFS(通讯通路门店!$S:$S,$G55,通讯通路门店!$J:$J,"苹果体验店")</f>
        <v>0</v>
      </c>
      <c r="AE55" s="99">
        <f>COUNTIFS(通讯通路门店!$S:$S,$G55,通讯通路门店!$J:$J,"其他品牌专卖店")</f>
        <v>0</v>
      </c>
      <c r="AF55" s="99">
        <f>SUMIFS(通讯通路门店!$BI:$BI,通讯通路门店!$S:$S,$G55)</f>
        <v>0</v>
      </c>
      <c r="AG55" s="99">
        <f>SUMIFS(通讯通路门店!$BH:$BH,通讯通路门店!$S:$S,$G55)</f>
        <v>0</v>
      </c>
      <c r="AH55" s="99">
        <f t="shared" si="1"/>
        <v>0</v>
      </c>
      <c r="AI55" s="99">
        <f>SUMIFS(通讯通路门店!$BB:$BB,通讯通路门店!$S:$S,$G55)</f>
        <v>0</v>
      </c>
      <c r="AJ55" s="99">
        <f>SUMIFS(通讯通路门店!$BE:$BE,通讯通路门店!$S:$S,$G55)</f>
        <v>0</v>
      </c>
      <c r="AK55" s="99">
        <f>SUMIFS(通讯通路门店!$BG:$BG,通讯通路门店!$S:$S,$G55)</f>
        <v>0</v>
      </c>
      <c r="AL55" s="99">
        <f>SUMIFS(通讯通路门店!$BC:$BC,通讯通路门店!$S:$S,$G55)</f>
        <v>0</v>
      </c>
      <c r="AM55" s="99">
        <f>SUMIFS(通讯通路门店!$BD:$BD,通讯通路门店!$S:$S,$G55)</f>
        <v>0</v>
      </c>
      <c r="AN55" s="99">
        <f>SUMIFS(通讯通路门店!$BF:$BF,通讯通路门店!$S:$S,$G55)</f>
        <v>0</v>
      </c>
      <c r="AO55" s="99">
        <f t="shared" si="2"/>
        <v>0</v>
      </c>
      <c r="AP55" s="99">
        <f>SUMIFS(通讯通路门店!$K:$K,通讯通路门店!$S:$S,$G55)</f>
        <v>0</v>
      </c>
      <c r="AQ55" s="83"/>
      <c r="AR55" s="99">
        <f>SUMIFS(通讯通路门店!$T:$T,通讯通路门店!$S:$S,$G55)</f>
        <v>0</v>
      </c>
      <c r="AS55" s="99">
        <f>SUMIFS(通讯通路门店!$U:$U,通讯通路门店!$S:$S,$G55)</f>
        <v>0</v>
      </c>
      <c r="AT55" s="99">
        <f>SUMIFS(通讯通路门店!$V:$V,通讯通路门店!$S:$S,$G55)</f>
        <v>0</v>
      </c>
      <c r="AU55" s="99">
        <f>SUMIFS(通讯通路门店!$W:$W,通讯通路门店!$S:$S,$G55)</f>
        <v>0</v>
      </c>
      <c r="AV55" s="99">
        <f>SUMIFS(通讯通路门店!$Z:$Z,通讯通路门店!$S:$S,$G55)</f>
        <v>0</v>
      </c>
      <c r="AW55" s="99">
        <f>SUMIFS(通讯通路门店!$AB:$AB,通讯通路门店!$S:$S,$G55)</f>
        <v>0</v>
      </c>
      <c r="AX55" s="99">
        <f>SUMIFS(通讯通路门店!$X:$X,通讯通路门店!$S:$S,$G55)</f>
        <v>0</v>
      </c>
      <c r="AY55" s="99">
        <f>SUMIFS(通讯通路门店!$Y:$Y,通讯通路门店!$S:$S,$G55)</f>
        <v>0</v>
      </c>
      <c r="AZ55" s="99">
        <f>SUMIFS(通讯通路门店!$AA:$AA,通讯通路门店!$S:$S,$G55)</f>
        <v>0</v>
      </c>
      <c r="BA55" s="99">
        <f t="shared" si="3"/>
        <v>0</v>
      </c>
      <c r="BB55" s="99">
        <f t="shared" si="4"/>
        <v>0</v>
      </c>
      <c r="BC55" s="99">
        <f>SUMIFS(通讯通路门店!$W:$W,通讯通路门店!$S:$S,$G55,通讯通路门店!$J:$J,"荣耀体验店")+SUMIFS(通讯通路门店!$W:$W,通讯通路门店!$S:$S,$G55,通讯通路门店!$J:$J,"荣耀授权专卖店")</f>
        <v>0</v>
      </c>
      <c r="BD55" s="99">
        <f>SUMIFS(通讯通路门店!$Z:$Z,通讯通路门店!$S:$S,$G55,通讯通路门店!$J:$J,"VIVO体验店")</f>
        <v>0</v>
      </c>
      <c r="BE55" s="99">
        <f>SUMIFS(通讯通路门店!$AB:$AB,通讯通路门店!$S:$S,$G55,通讯通路门店!$J:$J,"OPPO体验店")</f>
        <v>0</v>
      </c>
      <c r="BF55" s="99">
        <f>SUMIFS(通讯通路门店!$X:$X,通讯通路门店!$S:$S,$G55,通讯通路门店!$J:$J,"华为授权体验店")+SUMIFS(通讯通路门店!$AA:$AA,通讯通路门店!$S:$S,$G55,通讯通路门店!$J:$J,"华为堡垒店")</f>
        <v>0</v>
      </c>
      <c r="BG55" s="99">
        <f>SUMIFS(通讯通路门店!$Y:$Y,通讯通路门店!$S:$S,$G55,通讯通路门店!$J:$J,"小米体验店")</f>
        <v>0</v>
      </c>
      <c r="BH55" s="99">
        <f>SUMIFS(通讯通路门店!$AA:$AA,通讯通路门店!$S:$S,$G55,通讯通路门店!$J:$J,"苹果体验店")</f>
        <v>0</v>
      </c>
      <c r="BI55" s="99">
        <f>SUMIFS(通讯通路门店!$K:$K,通讯通路门店!$S:$S,$G55,通讯通路门店!$J:$J,"其他品牌专卖店")</f>
        <v>0</v>
      </c>
      <c r="BJ55" s="99">
        <f>SUMIFS(通讯通路门店!$AC:$AC,通讯通路门店!$S:$S,$G55)</f>
        <v>0</v>
      </c>
      <c r="BK55" s="99">
        <f>SUMIFS(通讯通路门店!$AD:$AD,通讯通路门店!$S:$S,$G55)</f>
        <v>0</v>
      </c>
      <c r="BL55" s="99">
        <f>SUMIFS(通讯通路门店!$AE:$AE,通讯通路门店!$S:$S,$G55)</f>
        <v>0</v>
      </c>
      <c r="BM55" s="99">
        <f>SUMIFS(通讯通路门店!$AF:$AF,通讯通路门店!$S:$S,$G55)</f>
        <v>0</v>
      </c>
      <c r="BN55" s="99">
        <f>SUMIFS(通讯通路门店!$AG:$AG,通讯通路门店!$S:$S,$G55)</f>
        <v>0</v>
      </c>
      <c r="BO55" s="99">
        <f>SUMIFS(通讯通路门店!$AH:$AH,通讯通路门店!$S:$S,$G55)</f>
        <v>0</v>
      </c>
      <c r="BP55" s="99">
        <f>SUMIFS(通讯通路门店!$AI:$AI,通讯通路门店!$S:$S,$G55)</f>
        <v>0</v>
      </c>
      <c r="BQ55" s="83"/>
    </row>
    <row r="56" spans="1:69">
      <c r="A56" s="99" t="str">
        <f>IFERROR(_xlfn.XLOOKUP($G56,通讯通路门店!$S$4:$S$993933,通讯通路门店!$A$4:$A$993933,0,0),"")</f>
        <v/>
      </c>
      <c r="B56" s="99" t="str">
        <f>IFERROR(_xlfn.XLOOKUP($G56,通讯通路门店!$S$4:$S$993933,通讯通路门店!$B$4:$B$993933,0,0),"")</f>
        <v/>
      </c>
      <c r="C56" s="99" t="str">
        <f>IFERROR(_xlfn.XLOOKUP($G56,通讯通路门店!$S$4:$S$993933,通讯通路门店!$C$4:$C$993933,0,0),"")</f>
        <v/>
      </c>
      <c r="D56" s="99" t="str">
        <f>IFERROR(_xlfn.XLOOKUP($G56,通讯通路门店!$S$4:$S$993933,通讯通路门店!$D$4:$D$993933,0,0),"")</f>
        <v/>
      </c>
      <c r="E56" s="83"/>
      <c r="F56" s="83"/>
      <c r="G56" s="101" t="e">
        <v>#N/A</v>
      </c>
      <c r="H56" s="102" t="str">
        <f>IFERROR(_xlfn.XLOOKUP($G56,通讯通路门店!$S$4:$S$993933,通讯通路门店!$R$4:$R$993933,0,0),"")</f>
        <v/>
      </c>
      <c r="I56" s="83"/>
      <c r="J56" s="83"/>
      <c r="K56" s="83"/>
      <c r="L56" s="83"/>
      <c r="M56" s="83"/>
      <c r="N56" s="83"/>
      <c r="O56" s="83"/>
      <c r="P56" s="83"/>
      <c r="Q56" s="83"/>
      <c r="R56" s="83"/>
      <c r="S56" s="83"/>
      <c r="T56" s="83"/>
      <c r="U56" s="99">
        <f>COUNTIF(通讯通路门店!$S:$S,$G56)</f>
        <v>0</v>
      </c>
      <c r="V56" s="99">
        <f>COUNTIFS(通讯通路门店!$S:$S,$G56,通讯通路门店!$J:$J,"综合卖场")</f>
        <v>0</v>
      </c>
      <c r="W56" s="99">
        <f>SUMIFS(通讯通路门店!$AJ:$AJ,通讯通路门店!$S:$S,通讯客户沙盘!$G56)</f>
        <v>0</v>
      </c>
      <c r="X56" s="99">
        <f t="shared" si="0"/>
        <v>0</v>
      </c>
      <c r="Y56" s="99">
        <f>COUNTIFS(通讯通路门店!$S:$S,$G56,通讯通路门店!$J:$J,"荣耀体验店")+COUNTIFS(通讯通路门店!$S:$S,$G56,通讯通路门店!$J:$J,"荣耀授权专卖店")</f>
        <v>0</v>
      </c>
      <c r="Z56" s="99">
        <f>COUNTIFS(通讯通路门店!$S:$S,$G56,通讯通路门店!$J:$J,"VIVO体验店")</f>
        <v>0</v>
      </c>
      <c r="AA56" s="99">
        <f>COUNTIFS(通讯通路门店!$S:$S,$G56,通讯通路门店!$J:$J,"OPPO体验店")</f>
        <v>0</v>
      </c>
      <c r="AB56" s="99">
        <f>COUNTIFS(通讯通路门店!$S:$S,$G56,通讯通路门店!$J:$J,"华为授权体验店")+COUNTIFS(通讯通路门店!$S:$S,$G56,通讯通路门店!$J:$J,"华为堡垒店")</f>
        <v>0</v>
      </c>
      <c r="AC56" s="99">
        <f>COUNTIFS(通讯通路门店!$S:$S,$G56,通讯通路门店!$J:$J,"小米体验店")</f>
        <v>0</v>
      </c>
      <c r="AD56" s="99">
        <f>COUNTIFS(通讯通路门店!$S:$S,$G56,通讯通路门店!$J:$J,"苹果体验店")</f>
        <v>0</v>
      </c>
      <c r="AE56" s="99">
        <f>COUNTIFS(通讯通路门店!$S:$S,$G56,通讯通路门店!$J:$J,"其他品牌专卖店")</f>
        <v>0</v>
      </c>
      <c r="AF56" s="99">
        <f>SUMIFS(通讯通路门店!$BI:$BI,通讯通路门店!$S:$S,$G56)</f>
        <v>0</v>
      </c>
      <c r="AG56" s="99">
        <f>SUMIFS(通讯通路门店!$BH:$BH,通讯通路门店!$S:$S,$G56)</f>
        <v>0</v>
      </c>
      <c r="AH56" s="99">
        <f t="shared" si="1"/>
        <v>0</v>
      </c>
      <c r="AI56" s="99">
        <f>SUMIFS(通讯通路门店!$BB:$BB,通讯通路门店!$S:$S,$G56)</f>
        <v>0</v>
      </c>
      <c r="AJ56" s="99">
        <f>SUMIFS(通讯通路门店!$BE:$BE,通讯通路门店!$S:$S,$G56)</f>
        <v>0</v>
      </c>
      <c r="AK56" s="99">
        <f>SUMIFS(通讯通路门店!$BG:$BG,通讯通路门店!$S:$S,$G56)</f>
        <v>0</v>
      </c>
      <c r="AL56" s="99">
        <f>SUMIFS(通讯通路门店!$BC:$BC,通讯通路门店!$S:$S,$G56)</f>
        <v>0</v>
      </c>
      <c r="AM56" s="99">
        <f>SUMIFS(通讯通路门店!$BD:$BD,通讯通路门店!$S:$S,$G56)</f>
        <v>0</v>
      </c>
      <c r="AN56" s="99">
        <f>SUMIFS(通讯通路门店!$BF:$BF,通讯通路门店!$S:$S,$G56)</f>
        <v>0</v>
      </c>
      <c r="AO56" s="99">
        <f t="shared" si="2"/>
        <v>0</v>
      </c>
      <c r="AP56" s="99">
        <f>SUMIFS(通讯通路门店!$K:$K,通讯通路门店!$S:$S,$G56)</f>
        <v>0</v>
      </c>
      <c r="AQ56" s="83"/>
      <c r="AR56" s="99">
        <f>SUMIFS(通讯通路门店!$T:$T,通讯通路门店!$S:$S,$G56)</f>
        <v>0</v>
      </c>
      <c r="AS56" s="99">
        <f>SUMIFS(通讯通路门店!$U:$U,通讯通路门店!$S:$S,$G56)</f>
        <v>0</v>
      </c>
      <c r="AT56" s="99">
        <f>SUMIFS(通讯通路门店!$V:$V,通讯通路门店!$S:$S,$G56)</f>
        <v>0</v>
      </c>
      <c r="AU56" s="99">
        <f>SUMIFS(通讯通路门店!$W:$W,通讯通路门店!$S:$S,$G56)</f>
        <v>0</v>
      </c>
      <c r="AV56" s="99">
        <f>SUMIFS(通讯通路门店!$Z:$Z,通讯通路门店!$S:$S,$G56)</f>
        <v>0</v>
      </c>
      <c r="AW56" s="99">
        <f>SUMIFS(通讯通路门店!$AB:$AB,通讯通路门店!$S:$S,$G56)</f>
        <v>0</v>
      </c>
      <c r="AX56" s="99">
        <f>SUMIFS(通讯通路门店!$X:$X,通讯通路门店!$S:$S,$G56)</f>
        <v>0</v>
      </c>
      <c r="AY56" s="99">
        <f>SUMIFS(通讯通路门店!$Y:$Y,通讯通路门店!$S:$S,$G56)</f>
        <v>0</v>
      </c>
      <c r="AZ56" s="99">
        <f>SUMIFS(通讯通路门店!$AA:$AA,通讯通路门店!$S:$S,$G56)</f>
        <v>0</v>
      </c>
      <c r="BA56" s="99">
        <f t="shared" si="3"/>
        <v>0</v>
      </c>
      <c r="BB56" s="99">
        <f t="shared" si="4"/>
        <v>0</v>
      </c>
      <c r="BC56" s="99">
        <f>SUMIFS(通讯通路门店!$W:$W,通讯通路门店!$S:$S,$G56,通讯通路门店!$J:$J,"荣耀体验店")+SUMIFS(通讯通路门店!$W:$W,通讯通路门店!$S:$S,$G56,通讯通路门店!$J:$J,"荣耀授权专卖店")</f>
        <v>0</v>
      </c>
      <c r="BD56" s="99">
        <f>SUMIFS(通讯通路门店!$Z:$Z,通讯通路门店!$S:$S,$G56,通讯通路门店!$J:$J,"VIVO体验店")</f>
        <v>0</v>
      </c>
      <c r="BE56" s="99">
        <f>SUMIFS(通讯通路门店!$AB:$AB,通讯通路门店!$S:$S,$G56,通讯通路门店!$J:$J,"OPPO体验店")</f>
        <v>0</v>
      </c>
      <c r="BF56" s="99">
        <f>SUMIFS(通讯通路门店!$X:$X,通讯通路门店!$S:$S,$G56,通讯通路门店!$J:$J,"华为授权体验店")+SUMIFS(通讯通路门店!$AA:$AA,通讯通路门店!$S:$S,$G56,通讯通路门店!$J:$J,"华为堡垒店")</f>
        <v>0</v>
      </c>
      <c r="BG56" s="99">
        <f>SUMIFS(通讯通路门店!$Y:$Y,通讯通路门店!$S:$S,$G56,通讯通路门店!$J:$J,"小米体验店")</f>
        <v>0</v>
      </c>
      <c r="BH56" s="99">
        <f>SUMIFS(通讯通路门店!$AA:$AA,通讯通路门店!$S:$S,$G56,通讯通路门店!$J:$J,"苹果体验店")</f>
        <v>0</v>
      </c>
      <c r="BI56" s="99">
        <f>SUMIFS(通讯通路门店!$K:$K,通讯通路门店!$S:$S,$G56,通讯通路门店!$J:$J,"其他品牌专卖店")</f>
        <v>0</v>
      </c>
      <c r="BJ56" s="99">
        <f>SUMIFS(通讯通路门店!$AC:$AC,通讯通路门店!$S:$S,$G56)</f>
        <v>0</v>
      </c>
      <c r="BK56" s="99">
        <f>SUMIFS(通讯通路门店!$AD:$AD,通讯通路门店!$S:$S,$G56)</f>
        <v>0</v>
      </c>
      <c r="BL56" s="99">
        <f>SUMIFS(通讯通路门店!$AE:$AE,通讯通路门店!$S:$S,$G56)</f>
        <v>0</v>
      </c>
      <c r="BM56" s="99">
        <f>SUMIFS(通讯通路门店!$AF:$AF,通讯通路门店!$S:$S,$G56)</f>
        <v>0</v>
      </c>
      <c r="BN56" s="99">
        <f>SUMIFS(通讯通路门店!$AG:$AG,通讯通路门店!$S:$S,$G56)</f>
        <v>0</v>
      </c>
      <c r="BO56" s="99">
        <f>SUMIFS(通讯通路门店!$AH:$AH,通讯通路门店!$S:$S,$G56)</f>
        <v>0</v>
      </c>
      <c r="BP56" s="99">
        <f>SUMIFS(通讯通路门店!$AI:$AI,通讯通路门店!$S:$S,$G56)</f>
        <v>0</v>
      </c>
      <c r="BQ56" s="83"/>
    </row>
    <row r="57" spans="1:69">
      <c r="A57" s="99" t="str">
        <f>IFERROR(_xlfn.XLOOKUP($G57,通讯通路门店!$S$4:$S$993933,通讯通路门店!$A$4:$A$993933,0,0),"")</f>
        <v/>
      </c>
      <c r="B57" s="99" t="str">
        <f>IFERROR(_xlfn.XLOOKUP($G57,通讯通路门店!$S$4:$S$993933,通讯通路门店!$B$4:$B$993933,0,0),"")</f>
        <v/>
      </c>
      <c r="C57" s="99" t="str">
        <f>IFERROR(_xlfn.XLOOKUP($G57,通讯通路门店!$S$4:$S$993933,通讯通路门店!$C$4:$C$993933,0,0),"")</f>
        <v/>
      </c>
      <c r="D57" s="99" t="str">
        <f>IFERROR(_xlfn.XLOOKUP($G57,通讯通路门店!$S$4:$S$993933,通讯通路门店!$D$4:$D$993933,0,0),"")</f>
        <v/>
      </c>
      <c r="E57" s="83"/>
      <c r="F57" s="83"/>
      <c r="G57" s="101" t="e">
        <v>#N/A</v>
      </c>
      <c r="H57" s="102" t="str">
        <f>IFERROR(_xlfn.XLOOKUP($G57,通讯通路门店!$S$4:$S$993933,通讯通路门店!$R$4:$R$993933,0,0),"")</f>
        <v/>
      </c>
      <c r="I57" s="83"/>
      <c r="J57" s="83"/>
      <c r="K57" s="83"/>
      <c r="L57" s="83"/>
      <c r="M57" s="83"/>
      <c r="N57" s="83"/>
      <c r="O57" s="83"/>
      <c r="P57" s="83"/>
      <c r="Q57" s="83"/>
      <c r="R57" s="83"/>
      <c r="S57" s="83"/>
      <c r="T57" s="83"/>
      <c r="U57" s="99">
        <f>COUNTIF(通讯通路门店!$S:$S,$G57)</f>
        <v>0</v>
      </c>
      <c r="V57" s="99">
        <f>COUNTIFS(通讯通路门店!$S:$S,$G57,通讯通路门店!$J:$J,"综合卖场")</f>
        <v>0</v>
      </c>
      <c r="W57" s="99">
        <f>SUMIFS(通讯通路门店!$AJ:$AJ,通讯通路门店!$S:$S,通讯客户沙盘!$G57)</f>
        <v>0</v>
      </c>
      <c r="X57" s="99">
        <f t="shared" si="0"/>
        <v>0</v>
      </c>
      <c r="Y57" s="99">
        <f>COUNTIFS(通讯通路门店!$S:$S,$G57,通讯通路门店!$J:$J,"荣耀体验店")+COUNTIFS(通讯通路门店!$S:$S,$G57,通讯通路门店!$J:$J,"荣耀授权专卖店")</f>
        <v>0</v>
      </c>
      <c r="Z57" s="99">
        <f>COUNTIFS(通讯通路门店!$S:$S,$G57,通讯通路门店!$J:$J,"VIVO体验店")</f>
        <v>0</v>
      </c>
      <c r="AA57" s="99">
        <f>COUNTIFS(通讯通路门店!$S:$S,$G57,通讯通路门店!$J:$J,"OPPO体验店")</f>
        <v>0</v>
      </c>
      <c r="AB57" s="99">
        <f>COUNTIFS(通讯通路门店!$S:$S,$G57,通讯通路门店!$J:$J,"华为授权体验店")+COUNTIFS(通讯通路门店!$S:$S,$G57,通讯通路门店!$J:$J,"华为堡垒店")</f>
        <v>0</v>
      </c>
      <c r="AC57" s="99">
        <f>COUNTIFS(通讯通路门店!$S:$S,$G57,通讯通路门店!$J:$J,"小米体验店")</f>
        <v>0</v>
      </c>
      <c r="AD57" s="99">
        <f>COUNTIFS(通讯通路门店!$S:$S,$G57,通讯通路门店!$J:$J,"苹果体验店")</f>
        <v>0</v>
      </c>
      <c r="AE57" s="99">
        <f>COUNTIFS(通讯通路门店!$S:$S,$G57,通讯通路门店!$J:$J,"其他品牌专卖店")</f>
        <v>0</v>
      </c>
      <c r="AF57" s="99">
        <f>SUMIFS(通讯通路门店!$BI:$BI,通讯通路门店!$S:$S,$G57)</f>
        <v>0</v>
      </c>
      <c r="AG57" s="99">
        <f>SUMIFS(通讯通路门店!$BH:$BH,通讯通路门店!$S:$S,$G57)</f>
        <v>0</v>
      </c>
      <c r="AH57" s="99">
        <f t="shared" si="1"/>
        <v>0</v>
      </c>
      <c r="AI57" s="99">
        <f>SUMIFS(通讯通路门店!$BB:$BB,通讯通路门店!$S:$S,$G57)</f>
        <v>0</v>
      </c>
      <c r="AJ57" s="99">
        <f>SUMIFS(通讯通路门店!$BE:$BE,通讯通路门店!$S:$S,$G57)</f>
        <v>0</v>
      </c>
      <c r="AK57" s="99">
        <f>SUMIFS(通讯通路门店!$BG:$BG,通讯通路门店!$S:$S,$G57)</f>
        <v>0</v>
      </c>
      <c r="AL57" s="99">
        <f>SUMIFS(通讯通路门店!$BC:$BC,通讯通路门店!$S:$S,$G57)</f>
        <v>0</v>
      </c>
      <c r="AM57" s="99">
        <f>SUMIFS(通讯通路门店!$BD:$BD,通讯通路门店!$S:$S,$G57)</f>
        <v>0</v>
      </c>
      <c r="AN57" s="99">
        <f>SUMIFS(通讯通路门店!$BF:$BF,通讯通路门店!$S:$S,$G57)</f>
        <v>0</v>
      </c>
      <c r="AO57" s="99">
        <f t="shared" si="2"/>
        <v>0</v>
      </c>
      <c r="AP57" s="99">
        <f>SUMIFS(通讯通路门店!$K:$K,通讯通路门店!$S:$S,$G57)</f>
        <v>0</v>
      </c>
      <c r="AQ57" s="83"/>
      <c r="AR57" s="99">
        <f>SUMIFS(通讯通路门店!$T:$T,通讯通路门店!$S:$S,$G57)</f>
        <v>0</v>
      </c>
      <c r="AS57" s="99">
        <f>SUMIFS(通讯通路门店!$U:$U,通讯通路门店!$S:$S,$G57)</f>
        <v>0</v>
      </c>
      <c r="AT57" s="99">
        <f>SUMIFS(通讯通路门店!$V:$V,通讯通路门店!$S:$S,$G57)</f>
        <v>0</v>
      </c>
      <c r="AU57" s="99">
        <f>SUMIFS(通讯通路门店!$W:$W,通讯通路门店!$S:$S,$G57)</f>
        <v>0</v>
      </c>
      <c r="AV57" s="99">
        <f>SUMIFS(通讯通路门店!$Z:$Z,通讯通路门店!$S:$S,$G57)</f>
        <v>0</v>
      </c>
      <c r="AW57" s="99">
        <f>SUMIFS(通讯通路门店!$AB:$AB,通讯通路门店!$S:$S,$G57)</f>
        <v>0</v>
      </c>
      <c r="AX57" s="99">
        <f>SUMIFS(通讯通路门店!$X:$X,通讯通路门店!$S:$S,$G57)</f>
        <v>0</v>
      </c>
      <c r="AY57" s="99">
        <f>SUMIFS(通讯通路门店!$Y:$Y,通讯通路门店!$S:$S,$G57)</f>
        <v>0</v>
      </c>
      <c r="AZ57" s="99">
        <f>SUMIFS(通讯通路门店!$AA:$AA,通讯通路门店!$S:$S,$G57)</f>
        <v>0</v>
      </c>
      <c r="BA57" s="99">
        <f t="shared" si="3"/>
        <v>0</v>
      </c>
      <c r="BB57" s="99">
        <f t="shared" si="4"/>
        <v>0</v>
      </c>
      <c r="BC57" s="99">
        <f>SUMIFS(通讯通路门店!$W:$W,通讯通路门店!$S:$S,$G57,通讯通路门店!$J:$J,"荣耀体验店")+SUMIFS(通讯通路门店!$W:$W,通讯通路门店!$S:$S,$G57,通讯通路门店!$J:$J,"荣耀授权专卖店")</f>
        <v>0</v>
      </c>
      <c r="BD57" s="99">
        <f>SUMIFS(通讯通路门店!$Z:$Z,通讯通路门店!$S:$S,$G57,通讯通路门店!$J:$J,"VIVO体验店")</f>
        <v>0</v>
      </c>
      <c r="BE57" s="99">
        <f>SUMIFS(通讯通路门店!$AB:$AB,通讯通路门店!$S:$S,$G57,通讯通路门店!$J:$J,"OPPO体验店")</f>
        <v>0</v>
      </c>
      <c r="BF57" s="99">
        <f>SUMIFS(通讯通路门店!$X:$X,通讯通路门店!$S:$S,$G57,通讯通路门店!$J:$J,"华为授权体验店")+SUMIFS(通讯通路门店!$AA:$AA,通讯通路门店!$S:$S,$G57,通讯通路门店!$J:$J,"华为堡垒店")</f>
        <v>0</v>
      </c>
      <c r="BG57" s="99">
        <f>SUMIFS(通讯通路门店!$Y:$Y,通讯通路门店!$S:$S,$G57,通讯通路门店!$J:$J,"小米体验店")</f>
        <v>0</v>
      </c>
      <c r="BH57" s="99">
        <f>SUMIFS(通讯通路门店!$AA:$AA,通讯通路门店!$S:$S,$G57,通讯通路门店!$J:$J,"苹果体验店")</f>
        <v>0</v>
      </c>
      <c r="BI57" s="99">
        <f>SUMIFS(通讯通路门店!$K:$K,通讯通路门店!$S:$S,$G57,通讯通路门店!$J:$J,"其他品牌专卖店")</f>
        <v>0</v>
      </c>
      <c r="BJ57" s="99">
        <f>SUMIFS(通讯通路门店!$AC:$AC,通讯通路门店!$S:$S,$G57)</f>
        <v>0</v>
      </c>
      <c r="BK57" s="99">
        <f>SUMIFS(通讯通路门店!$AD:$AD,通讯通路门店!$S:$S,$G57)</f>
        <v>0</v>
      </c>
      <c r="BL57" s="99">
        <f>SUMIFS(通讯通路门店!$AE:$AE,通讯通路门店!$S:$S,$G57)</f>
        <v>0</v>
      </c>
      <c r="BM57" s="99">
        <f>SUMIFS(通讯通路门店!$AF:$AF,通讯通路门店!$S:$S,$G57)</f>
        <v>0</v>
      </c>
      <c r="BN57" s="99">
        <f>SUMIFS(通讯通路门店!$AG:$AG,通讯通路门店!$S:$S,$G57)</f>
        <v>0</v>
      </c>
      <c r="BO57" s="99">
        <f>SUMIFS(通讯通路门店!$AH:$AH,通讯通路门店!$S:$S,$G57)</f>
        <v>0</v>
      </c>
      <c r="BP57" s="99">
        <f>SUMIFS(通讯通路门店!$AI:$AI,通讯通路门店!$S:$S,$G57)</f>
        <v>0</v>
      </c>
      <c r="BQ57" s="83"/>
    </row>
    <row r="58" spans="1:69">
      <c r="A58" s="99" t="str">
        <f>IFERROR(_xlfn.XLOOKUP($G58,通讯通路门店!$S$4:$S$993933,通讯通路门店!$A$4:$A$993933,0,0),"")</f>
        <v/>
      </c>
      <c r="B58" s="99" t="str">
        <f>IFERROR(_xlfn.XLOOKUP($G58,通讯通路门店!$S$4:$S$993933,通讯通路门店!$B$4:$B$993933,0,0),"")</f>
        <v/>
      </c>
      <c r="C58" s="99" t="str">
        <f>IFERROR(_xlfn.XLOOKUP($G58,通讯通路门店!$S$4:$S$993933,通讯通路门店!$C$4:$C$993933,0,0),"")</f>
        <v/>
      </c>
      <c r="D58" s="99" t="str">
        <f>IFERROR(_xlfn.XLOOKUP($G58,通讯通路门店!$S$4:$S$993933,通讯通路门店!$D$4:$D$993933,0,0),"")</f>
        <v/>
      </c>
      <c r="E58" s="83"/>
      <c r="F58" s="83"/>
      <c r="G58" s="101" t="e">
        <v>#N/A</v>
      </c>
      <c r="H58" s="102" t="str">
        <f>IFERROR(_xlfn.XLOOKUP($G58,通讯通路门店!$S$4:$S$993933,通讯通路门店!$R$4:$R$993933,0,0),"")</f>
        <v/>
      </c>
      <c r="I58" s="83"/>
      <c r="J58" s="83"/>
      <c r="K58" s="83"/>
      <c r="L58" s="83"/>
      <c r="M58" s="83"/>
      <c r="N58" s="83"/>
      <c r="O58" s="83"/>
      <c r="P58" s="83"/>
      <c r="Q58" s="83"/>
      <c r="R58" s="83"/>
      <c r="S58" s="83"/>
      <c r="T58" s="83"/>
      <c r="U58" s="99">
        <f>COUNTIF(通讯通路门店!$S:$S,$G58)</f>
        <v>0</v>
      </c>
      <c r="V58" s="99">
        <f>COUNTIFS(通讯通路门店!$S:$S,$G58,通讯通路门店!$J:$J,"综合卖场")</f>
        <v>0</v>
      </c>
      <c r="W58" s="99">
        <f>SUMIFS(通讯通路门店!$AJ:$AJ,通讯通路门店!$S:$S,通讯客户沙盘!$G58)</f>
        <v>0</v>
      </c>
      <c r="X58" s="99">
        <f t="shared" si="0"/>
        <v>0</v>
      </c>
      <c r="Y58" s="99">
        <f>COUNTIFS(通讯通路门店!$S:$S,$G58,通讯通路门店!$J:$J,"荣耀体验店")+COUNTIFS(通讯通路门店!$S:$S,$G58,通讯通路门店!$J:$J,"荣耀授权专卖店")</f>
        <v>0</v>
      </c>
      <c r="Z58" s="99">
        <f>COUNTIFS(通讯通路门店!$S:$S,$G58,通讯通路门店!$J:$J,"VIVO体验店")</f>
        <v>0</v>
      </c>
      <c r="AA58" s="99">
        <f>COUNTIFS(通讯通路门店!$S:$S,$G58,通讯通路门店!$J:$J,"OPPO体验店")</f>
        <v>0</v>
      </c>
      <c r="AB58" s="99">
        <f>COUNTIFS(通讯通路门店!$S:$S,$G58,通讯通路门店!$J:$J,"华为授权体验店")+COUNTIFS(通讯通路门店!$S:$S,$G58,通讯通路门店!$J:$J,"华为堡垒店")</f>
        <v>0</v>
      </c>
      <c r="AC58" s="99">
        <f>COUNTIFS(通讯通路门店!$S:$S,$G58,通讯通路门店!$J:$J,"小米体验店")</f>
        <v>0</v>
      </c>
      <c r="AD58" s="99">
        <f>COUNTIFS(通讯通路门店!$S:$S,$G58,通讯通路门店!$J:$J,"苹果体验店")</f>
        <v>0</v>
      </c>
      <c r="AE58" s="99">
        <f>COUNTIFS(通讯通路门店!$S:$S,$G58,通讯通路门店!$J:$J,"其他品牌专卖店")</f>
        <v>0</v>
      </c>
      <c r="AF58" s="99">
        <f>SUMIFS(通讯通路门店!$BI:$BI,通讯通路门店!$S:$S,$G58)</f>
        <v>0</v>
      </c>
      <c r="AG58" s="99">
        <f>SUMIFS(通讯通路门店!$BH:$BH,通讯通路门店!$S:$S,$G58)</f>
        <v>0</v>
      </c>
      <c r="AH58" s="99">
        <f t="shared" si="1"/>
        <v>0</v>
      </c>
      <c r="AI58" s="99">
        <f>SUMIFS(通讯通路门店!$BB:$BB,通讯通路门店!$S:$S,$G58)</f>
        <v>0</v>
      </c>
      <c r="AJ58" s="99">
        <f>SUMIFS(通讯通路门店!$BE:$BE,通讯通路门店!$S:$S,$G58)</f>
        <v>0</v>
      </c>
      <c r="AK58" s="99">
        <f>SUMIFS(通讯通路门店!$BG:$BG,通讯通路门店!$S:$S,$G58)</f>
        <v>0</v>
      </c>
      <c r="AL58" s="99">
        <f>SUMIFS(通讯通路门店!$BC:$BC,通讯通路门店!$S:$S,$G58)</f>
        <v>0</v>
      </c>
      <c r="AM58" s="99">
        <f>SUMIFS(通讯通路门店!$BD:$BD,通讯通路门店!$S:$S,$G58)</f>
        <v>0</v>
      </c>
      <c r="AN58" s="99">
        <f>SUMIFS(通讯通路门店!$BF:$BF,通讯通路门店!$S:$S,$G58)</f>
        <v>0</v>
      </c>
      <c r="AO58" s="99">
        <f t="shared" si="2"/>
        <v>0</v>
      </c>
      <c r="AP58" s="99">
        <f>SUMIFS(通讯通路门店!$K:$K,通讯通路门店!$S:$S,$G58)</f>
        <v>0</v>
      </c>
      <c r="AQ58" s="83"/>
      <c r="AR58" s="99">
        <f>SUMIFS(通讯通路门店!$T:$T,通讯通路门店!$S:$S,$G58)</f>
        <v>0</v>
      </c>
      <c r="AS58" s="99">
        <f>SUMIFS(通讯通路门店!$U:$U,通讯通路门店!$S:$S,$G58)</f>
        <v>0</v>
      </c>
      <c r="AT58" s="99">
        <f>SUMIFS(通讯通路门店!$V:$V,通讯通路门店!$S:$S,$G58)</f>
        <v>0</v>
      </c>
      <c r="AU58" s="99">
        <f>SUMIFS(通讯通路门店!$W:$W,通讯通路门店!$S:$S,$G58)</f>
        <v>0</v>
      </c>
      <c r="AV58" s="99">
        <f>SUMIFS(通讯通路门店!$Z:$Z,通讯通路门店!$S:$S,$G58)</f>
        <v>0</v>
      </c>
      <c r="AW58" s="99">
        <f>SUMIFS(通讯通路门店!$AB:$AB,通讯通路门店!$S:$S,$G58)</f>
        <v>0</v>
      </c>
      <c r="AX58" s="99">
        <f>SUMIFS(通讯通路门店!$X:$X,通讯通路门店!$S:$S,$G58)</f>
        <v>0</v>
      </c>
      <c r="AY58" s="99">
        <f>SUMIFS(通讯通路门店!$Y:$Y,通讯通路门店!$S:$S,$G58)</f>
        <v>0</v>
      </c>
      <c r="AZ58" s="99">
        <f>SUMIFS(通讯通路门店!$AA:$AA,通讯通路门店!$S:$S,$G58)</f>
        <v>0</v>
      </c>
      <c r="BA58" s="99">
        <f t="shared" si="3"/>
        <v>0</v>
      </c>
      <c r="BB58" s="99">
        <f t="shared" si="4"/>
        <v>0</v>
      </c>
      <c r="BC58" s="99">
        <f>SUMIFS(通讯通路门店!$W:$W,通讯通路门店!$S:$S,$G58,通讯通路门店!$J:$J,"荣耀体验店")+SUMIFS(通讯通路门店!$W:$W,通讯通路门店!$S:$S,$G58,通讯通路门店!$J:$J,"荣耀授权专卖店")</f>
        <v>0</v>
      </c>
      <c r="BD58" s="99">
        <f>SUMIFS(通讯通路门店!$Z:$Z,通讯通路门店!$S:$S,$G58,通讯通路门店!$J:$J,"VIVO体验店")</f>
        <v>0</v>
      </c>
      <c r="BE58" s="99">
        <f>SUMIFS(通讯通路门店!$AB:$AB,通讯通路门店!$S:$S,$G58,通讯通路门店!$J:$J,"OPPO体验店")</f>
        <v>0</v>
      </c>
      <c r="BF58" s="99">
        <f>SUMIFS(通讯通路门店!$X:$X,通讯通路门店!$S:$S,$G58,通讯通路门店!$J:$J,"华为授权体验店")+SUMIFS(通讯通路门店!$AA:$AA,通讯通路门店!$S:$S,$G58,通讯通路门店!$J:$J,"华为堡垒店")</f>
        <v>0</v>
      </c>
      <c r="BG58" s="99">
        <f>SUMIFS(通讯通路门店!$Y:$Y,通讯通路门店!$S:$S,$G58,通讯通路门店!$J:$J,"小米体验店")</f>
        <v>0</v>
      </c>
      <c r="BH58" s="99">
        <f>SUMIFS(通讯通路门店!$AA:$AA,通讯通路门店!$S:$S,$G58,通讯通路门店!$J:$J,"苹果体验店")</f>
        <v>0</v>
      </c>
      <c r="BI58" s="99">
        <f>SUMIFS(通讯通路门店!$K:$K,通讯通路门店!$S:$S,$G58,通讯通路门店!$J:$J,"其他品牌专卖店")</f>
        <v>0</v>
      </c>
      <c r="BJ58" s="99">
        <f>SUMIFS(通讯通路门店!$AC:$AC,通讯通路门店!$S:$S,$G58)</f>
        <v>0</v>
      </c>
      <c r="BK58" s="99">
        <f>SUMIFS(通讯通路门店!$AD:$AD,通讯通路门店!$S:$S,$G58)</f>
        <v>0</v>
      </c>
      <c r="BL58" s="99">
        <f>SUMIFS(通讯通路门店!$AE:$AE,通讯通路门店!$S:$S,$G58)</f>
        <v>0</v>
      </c>
      <c r="BM58" s="99">
        <f>SUMIFS(通讯通路门店!$AF:$AF,通讯通路门店!$S:$S,$G58)</f>
        <v>0</v>
      </c>
      <c r="BN58" s="99">
        <f>SUMIFS(通讯通路门店!$AG:$AG,通讯通路门店!$S:$S,$G58)</f>
        <v>0</v>
      </c>
      <c r="BO58" s="99">
        <f>SUMIFS(通讯通路门店!$AH:$AH,通讯通路门店!$S:$S,$G58)</f>
        <v>0</v>
      </c>
      <c r="BP58" s="99">
        <f>SUMIFS(通讯通路门店!$AI:$AI,通讯通路门店!$S:$S,$G58)</f>
        <v>0</v>
      </c>
      <c r="BQ58" s="83"/>
    </row>
    <row r="59" spans="1:69">
      <c r="A59" s="99" t="str">
        <f>IFERROR(_xlfn.XLOOKUP($G59,通讯通路门店!$S$4:$S$993933,通讯通路门店!$A$4:$A$993933,0,0),"")</f>
        <v/>
      </c>
      <c r="B59" s="99" t="str">
        <f>IFERROR(_xlfn.XLOOKUP($G59,通讯通路门店!$S$4:$S$993933,通讯通路门店!$B$4:$B$993933,0,0),"")</f>
        <v/>
      </c>
      <c r="C59" s="99" t="str">
        <f>IFERROR(_xlfn.XLOOKUP($G59,通讯通路门店!$S$4:$S$993933,通讯通路门店!$C$4:$C$993933,0,0),"")</f>
        <v/>
      </c>
      <c r="D59" s="99" t="str">
        <f>IFERROR(_xlfn.XLOOKUP($G59,通讯通路门店!$S$4:$S$993933,通讯通路门店!$D$4:$D$993933,0,0),"")</f>
        <v/>
      </c>
      <c r="E59" s="83"/>
      <c r="F59" s="83"/>
      <c r="G59" s="101" t="e">
        <v>#N/A</v>
      </c>
      <c r="H59" s="102" t="str">
        <f>IFERROR(_xlfn.XLOOKUP($G59,通讯通路门店!$S$4:$S$993933,通讯通路门店!$R$4:$R$993933,0,0),"")</f>
        <v/>
      </c>
      <c r="I59" s="83"/>
      <c r="J59" s="83"/>
      <c r="K59" s="83"/>
      <c r="L59" s="83"/>
      <c r="M59" s="83"/>
      <c r="N59" s="83"/>
      <c r="O59" s="83"/>
      <c r="P59" s="83"/>
      <c r="Q59" s="83"/>
      <c r="R59" s="83"/>
      <c r="S59" s="83"/>
      <c r="T59" s="83"/>
      <c r="U59" s="99">
        <f>COUNTIF(通讯通路门店!$S:$S,$G59)</f>
        <v>0</v>
      </c>
      <c r="V59" s="99">
        <f>COUNTIFS(通讯通路门店!$S:$S,$G59,通讯通路门店!$J:$J,"综合卖场")</f>
        <v>0</v>
      </c>
      <c r="W59" s="99">
        <f>SUMIFS(通讯通路门店!$AJ:$AJ,通讯通路门店!$S:$S,通讯客户沙盘!$G59)</f>
        <v>0</v>
      </c>
      <c r="X59" s="99">
        <f t="shared" si="0"/>
        <v>0</v>
      </c>
      <c r="Y59" s="99">
        <f>COUNTIFS(通讯通路门店!$S:$S,$G59,通讯通路门店!$J:$J,"荣耀体验店")+COUNTIFS(通讯通路门店!$S:$S,$G59,通讯通路门店!$J:$J,"荣耀授权专卖店")</f>
        <v>0</v>
      </c>
      <c r="Z59" s="99">
        <f>COUNTIFS(通讯通路门店!$S:$S,$G59,通讯通路门店!$J:$J,"VIVO体验店")</f>
        <v>0</v>
      </c>
      <c r="AA59" s="99">
        <f>COUNTIFS(通讯通路门店!$S:$S,$G59,通讯通路门店!$J:$J,"OPPO体验店")</f>
        <v>0</v>
      </c>
      <c r="AB59" s="99">
        <f>COUNTIFS(通讯通路门店!$S:$S,$G59,通讯通路门店!$J:$J,"华为授权体验店")+COUNTIFS(通讯通路门店!$S:$S,$G59,通讯通路门店!$J:$J,"华为堡垒店")</f>
        <v>0</v>
      </c>
      <c r="AC59" s="99">
        <f>COUNTIFS(通讯通路门店!$S:$S,$G59,通讯通路门店!$J:$J,"小米体验店")</f>
        <v>0</v>
      </c>
      <c r="AD59" s="99">
        <f>COUNTIFS(通讯通路门店!$S:$S,$G59,通讯通路门店!$J:$J,"苹果体验店")</f>
        <v>0</v>
      </c>
      <c r="AE59" s="99">
        <f>COUNTIFS(通讯通路门店!$S:$S,$G59,通讯通路门店!$J:$J,"其他品牌专卖店")</f>
        <v>0</v>
      </c>
      <c r="AF59" s="99">
        <f>SUMIFS(通讯通路门店!$BI:$BI,通讯通路门店!$S:$S,$G59)</f>
        <v>0</v>
      </c>
      <c r="AG59" s="99">
        <f>SUMIFS(通讯通路门店!$BH:$BH,通讯通路门店!$S:$S,$G59)</f>
        <v>0</v>
      </c>
      <c r="AH59" s="99">
        <f t="shared" si="1"/>
        <v>0</v>
      </c>
      <c r="AI59" s="99">
        <f>SUMIFS(通讯通路门店!$BB:$BB,通讯通路门店!$S:$S,$G59)</f>
        <v>0</v>
      </c>
      <c r="AJ59" s="99">
        <f>SUMIFS(通讯通路门店!$BE:$BE,通讯通路门店!$S:$S,$G59)</f>
        <v>0</v>
      </c>
      <c r="AK59" s="99">
        <f>SUMIFS(通讯通路门店!$BG:$BG,通讯通路门店!$S:$S,$G59)</f>
        <v>0</v>
      </c>
      <c r="AL59" s="99">
        <f>SUMIFS(通讯通路门店!$BC:$BC,通讯通路门店!$S:$S,$G59)</f>
        <v>0</v>
      </c>
      <c r="AM59" s="99">
        <f>SUMIFS(通讯通路门店!$BD:$BD,通讯通路门店!$S:$S,$G59)</f>
        <v>0</v>
      </c>
      <c r="AN59" s="99">
        <f>SUMIFS(通讯通路门店!$BF:$BF,通讯通路门店!$S:$S,$G59)</f>
        <v>0</v>
      </c>
      <c r="AO59" s="99">
        <f t="shared" si="2"/>
        <v>0</v>
      </c>
      <c r="AP59" s="99">
        <f>SUMIFS(通讯通路门店!$K:$K,通讯通路门店!$S:$S,$G59)</f>
        <v>0</v>
      </c>
      <c r="AQ59" s="83"/>
      <c r="AR59" s="99">
        <f>SUMIFS(通讯通路门店!$T:$T,通讯通路门店!$S:$S,$G59)</f>
        <v>0</v>
      </c>
      <c r="AS59" s="99">
        <f>SUMIFS(通讯通路门店!$U:$U,通讯通路门店!$S:$S,$G59)</f>
        <v>0</v>
      </c>
      <c r="AT59" s="99">
        <f>SUMIFS(通讯通路门店!$V:$V,通讯通路门店!$S:$S,$G59)</f>
        <v>0</v>
      </c>
      <c r="AU59" s="99">
        <f>SUMIFS(通讯通路门店!$W:$W,通讯通路门店!$S:$S,$G59)</f>
        <v>0</v>
      </c>
      <c r="AV59" s="99">
        <f>SUMIFS(通讯通路门店!$Z:$Z,通讯通路门店!$S:$S,$G59)</f>
        <v>0</v>
      </c>
      <c r="AW59" s="99">
        <f>SUMIFS(通讯通路门店!$AB:$AB,通讯通路门店!$S:$S,$G59)</f>
        <v>0</v>
      </c>
      <c r="AX59" s="99">
        <f>SUMIFS(通讯通路门店!$X:$X,通讯通路门店!$S:$S,$G59)</f>
        <v>0</v>
      </c>
      <c r="AY59" s="99">
        <f>SUMIFS(通讯通路门店!$Y:$Y,通讯通路门店!$S:$S,$G59)</f>
        <v>0</v>
      </c>
      <c r="AZ59" s="99">
        <f>SUMIFS(通讯通路门店!$AA:$AA,通讯通路门店!$S:$S,$G59)</f>
        <v>0</v>
      </c>
      <c r="BA59" s="99">
        <f t="shared" si="3"/>
        <v>0</v>
      </c>
      <c r="BB59" s="99">
        <f t="shared" si="4"/>
        <v>0</v>
      </c>
      <c r="BC59" s="99">
        <f>SUMIFS(通讯通路门店!$W:$W,通讯通路门店!$S:$S,$G59,通讯通路门店!$J:$J,"荣耀体验店")+SUMIFS(通讯通路门店!$W:$W,通讯通路门店!$S:$S,$G59,通讯通路门店!$J:$J,"荣耀授权专卖店")</f>
        <v>0</v>
      </c>
      <c r="BD59" s="99">
        <f>SUMIFS(通讯通路门店!$Z:$Z,通讯通路门店!$S:$S,$G59,通讯通路门店!$J:$J,"VIVO体验店")</f>
        <v>0</v>
      </c>
      <c r="BE59" s="99">
        <f>SUMIFS(通讯通路门店!$AB:$AB,通讯通路门店!$S:$S,$G59,通讯通路门店!$J:$J,"OPPO体验店")</f>
        <v>0</v>
      </c>
      <c r="BF59" s="99">
        <f>SUMIFS(通讯通路门店!$X:$X,通讯通路门店!$S:$S,$G59,通讯通路门店!$J:$J,"华为授权体验店")+SUMIFS(通讯通路门店!$AA:$AA,通讯通路门店!$S:$S,$G59,通讯通路门店!$J:$J,"华为堡垒店")</f>
        <v>0</v>
      </c>
      <c r="BG59" s="99">
        <f>SUMIFS(通讯通路门店!$Y:$Y,通讯通路门店!$S:$S,$G59,通讯通路门店!$J:$J,"小米体验店")</f>
        <v>0</v>
      </c>
      <c r="BH59" s="99">
        <f>SUMIFS(通讯通路门店!$AA:$AA,通讯通路门店!$S:$S,$G59,通讯通路门店!$J:$J,"苹果体验店")</f>
        <v>0</v>
      </c>
      <c r="BI59" s="99">
        <f>SUMIFS(通讯通路门店!$K:$K,通讯通路门店!$S:$S,$G59,通讯通路门店!$J:$J,"其他品牌专卖店")</f>
        <v>0</v>
      </c>
      <c r="BJ59" s="99">
        <f>SUMIFS(通讯通路门店!$AC:$AC,通讯通路门店!$S:$S,$G59)</f>
        <v>0</v>
      </c>
      <c r="BK59" s="99">
        <f>SUMIFS(通讯通路门店!$AD:$AD,通讯通路门店!$S:$S,$G59)</f>
        <v>0</v>
      </c>
      <c r="BL59" s="99">
        <f>SUMIFS(通讯通路门店!$AE:$AE,通讯通路门店!$S:$S,$G59)</f>
        <v>0</v>
      </c>
      <c r="BM59" s="99">
        <f>SUMIFS(通讯通路门店!$AF:$AF,通讯通路门店!$S:$S,$G59)</f>
        <v>0</v>
      </c>
      <c r="BN59" s="99">
        <f>SUMIFS(通讯通路门店!$AG:$AG,通讯通路门店!$S:$S,$G59)</f>
        <v>0</v>
      </c>
      <c r="BO59" s="99">
        <f>SUMIFS(通讯通路门店!$AH:$AH,通讯通路门店!$S:$S,$G59)</f>
        <v>0</v>
      </c>
      <c r="BP59" s="99">
        <f>SUMIFS(通讯通路门店!$AI:$AI,通讯通路门店!$S:$S,$G59)</f>
        <v>0</v>
      </c>
      <c r="BQ59" s="83"/>
    </row>
    <row r="60" spans="1:69">
      <c r="A60" s="99" t="str">
        <f>IFERROR(_xlfn.XLOOKUP($G60,通讯通路门店!$S$4:$S$993933,通讯通路门店!$A$4:$A$993933,0,0),"")</f>
        <v/>
      </c>
      <c r="B60" s="99" t="str">
        <f>IFERROR(_xlfn.XLOOKUP($G60,通讯通路门店!$S$4:$S$993933,通讯通路门店!$B$4:$B$993933,0,0),"")</f>
        <v/>
      </c>
      <c r="C60" s="99" t="str">
        <f>IFERROR(_xlfn.XLOOKUP($G60,通讯通路门店!$S$4:$S$993933,通讯通路门店!$C$4:$C$993933,0,0),"")</f>
        <v/>
      </c>
      <c r="D60" s="99" t="str">
        <f>IFERROR(_xlfn.XLOOKUP($G60,通讯通路门店!$S$4:$S$993933,通讯通路门店!$D$4:$D$993933,0,0),"")</f>
        <v/>
      </c>
      <c r="E60" s="83"/>
      <c r="F60" s="83"/>
      <c r="G60" s="101" t="e">
        <v>#N/A</v>
      </c>
      <c r="H60" s="102" t="str">
        <f>IFERROR(_xlfn.XLOOKUP($G60,通讯通路门店!$S$4:$S$993933,通讯通路门店!$R$4:$R$993933,0,0),"")</f>
        <v/>
      </c>
      <c r="I60" s="83"/>
      <c r="J60" s="83"/>
      <c r="K60" s="83"/>
      <c r="L60" s="83"/>
      <c r="M60" s="83"/>
      <c r="N60" s="83"/>
      <c r="O60" s="83"/>
      <c r="P60" s="83"/>
      <c r="Q60" s="83"/>
      <c r="R60" s="83"/>
      <c r="S60" s="83"/>
      <c r="T60" s="83"/>
      <c r="U60" s="99">
        <f>COUNTIF(通讯通路门店!$S:$S,$G60)</f>
        <v>0</v>
      </c>
      <c r="V60" s="99">
        <f>COUNTIFS(通讯通路门店!$S:$S,$G60,通讯通路门店!$J:$J,"综合卖场")</f>
        <v>0</v>
      </c>
      <c r="W60" s="99">
        <f>SUMIFS(通讯通路门店!$AJ:$AJ,通讯通路门店!$S:$S,通讯客户沙盘!$G60)</f>
        <v>0</v>
      </c>
      <c r="X60" s="99">
        <f t="shared" si="0"/>
        <v>0</v>
      </c>
      <c r="Y60" s="99">
        <f>COUNTIFS(通讯通路门店!$S:$S,$G60,通讯通路门店!$J:$J,"荣耀体验店")+COUNTIFS(通讯通路门店!$S:$S,$G60,通讯通路门店!$J:$J,"荣耀授权专卖店")</f>
        <v>0</v>
      </c>
      <c r="Z60" s="99">
        <f>COUNTIFS(通讯通路门店!$S:$S,$G60,通讯通路门店!$J:$J,"VIVO体验店")</f>
        <v>0</v>
      </c>
      <c r="AA60" s="99">
        <f>COUNTIFS(通讯通路门店!$S:$S,$G60,通讯通路门店!$J:$J,"OPPO体验店")</f>
        <v>0</v>
      </c>
      <c r="AB60" s="99">
        <f>COUNTIFS(通讯通路门店!$S:$S,$G60,通讯通路门店!$J:$J,"华为授权体验店")+COUNTIFS(通讯通路门店!$S:$S,$G60,通讯通路门店!$J:$J,"华为堡垒店")</f>
        <v>0</v>
      </c>
      <c r="AC60" s="99">
        <f>COUNTIFS(通讯通路门店!$S:$S,$G60,通讯通路门店!$J:$J,"小米体验店")</f>
        <v>0</v>
      </c>
      <c r="AD60" s="99">
        <f>COUNTIFS(通讯通路门店!$S:$S,$G60,通讯通路门店!$J:$J,"苹果体验店")</f>
        <v>0</v>
      </c>
      <c r="AE60" s="99">
        <f>COUNTIFS(通讯通路门店!$S:$S,$G60,通讯通路门店!$J:$J,"其他品牌专卖店")</f>
        <v>0</v>
      </c>
      <c r="AF60" s="99">
        <f>SUMIFS(通讯通路门店!$BI:$BI,通讯通路门店!$S:$S,$G60)</f>
        <v>0</v>
      </c>
      <c r="AG60" s="99">
        <f>SUMIFS(通讯通路门店!$BH:$BH,通讯通路门店!$S:$S,$G60)</f>
        <v>0</v>
      </c>
      <c r="AH60" s="99">
        <f t="shared" si="1"/>
        <v>0</v>
      </c>
      <c r="AI60" s="99">
        <f>SUMIFS(通讯通路门店!$BB:$BB,通讯通路门店!$S:$S,$G60)</f>
        <v>0</v>
      </c>
      <c r="AJ60" s="99">
        <f>SUMIFS(通讯通路门店!$BE:$BE,通讯通路门店!$S:$S,$G60)</f>
        <v>0</v>
      </c>
      <c r="AK60" s="99">
        <f>SUMIFS(通讯通路门店!$BG:$BG,通讯通路门店!$S:$S,$G60)</f>
        <v>0</v>
      </c>
      <c r="AL60" s="99">
        <f>SUMIFS(通讯通路门店!$BC:$BC,通讯通路门店!$S:$S,$G60)</f>
        <v>0</v>
      </c>
      <c r="AM60" s="99">
        <f>SUMIFS(通讯通路门店!$BD:$BD,通讯通路门店!$S:$S,$G60)</f>
        <v>0</v>
      </c>
      <c r="AN60" s="99">
        <f>SUMIFS(通讯通路门店!$BF:$BF,通讯通路门店!$S:$S,$G60)</f>
        <v>0</v>
      </c>
      <c r="AO60" s="99">
        <f t="shared" si="2"/>
        <v>0</v>
      </c>
      <c r="AP60" s="99">
        <f>SUMIFS(通讯通路门店!$K:$K,通讯通路门店!$S:$S,$G60)</f>
        <v>0</v>
      </c>
      <c r="AQ60" s="83"/>
      <c r="AR60" s="99">
        <f>SUMIFS(通讯通路门店!$T:$T,通讯通路门店!$S:$S,$G60)</f>
        <v>0</v>
      </c>
      <c r="AS60" s="99">
        <f>SUMIFS(通讯通路门店!$U:$U,通讯通路门店!$S:$S,$G60)</f>
        <v>0</v>
      </c>
      <c r="AT60" s="99">
        <f>SUMIFS(通讯通路门店!$V:$V,通讯通路门店!$S:$S,$G60)</f>
        <v>0</v>
      </c>
      <c r="AU60" s="99">
        <f>SUMIFS(通讯通路门店!$W:$W,通讯通路门店!$S:$S,$G60)</f>
        <v>0</v>
      </c>
      <c r="AV60" s="99">
        <f>SUMIFS(通讯通路门店!$Z:$Z,通讯通路门店!$S:$S,$G60)</f>
        <v>0</v>
      </c>
      <c r="AW60" s="99">
        <f>SUMIFS(通讯通路门店!$AB:$AB,通讯通路门店!$S:$S,$G60)</f>
        <v>0</v>
      </c>
      <c r="AX60" s="99">
        <f>SUMIFS(通讯通路门店!$X:$X,通讯通路门店!$S:$S,$G60)</f>
        <v>0</v>
      </c>
      <c r="AY60" s="99">
        <f>SUMIFS(通讯通路门店!$Y:$Y,通讯通路门店!$S:$S,$G60)</f>
        <v>0</v>
      </c>
      <c r="AZ60" s="99">
        <f>SUMIFS(通讯通路门店!$AA:$AA,通讯通路门店!$S:$S,$G60)</f>
        <v>0</v>
      </c>
      <c r="BA60" s="99">
        <f t="shared" si="3"/>
        <v>0</v>
      </c>
      <c r="BB60" s="99">
        <f t="shared" si="4"/>
        <v>0</v>
      </c>
      <c r="BC60" s="99">
        <f>SUMIFS(通讯通路门店!$W:$W,通讯通路门店!$S:$S,$G60,通讯通路门店!$J:$J,"荣耀体验店")+SUMIFS(通讯通路门店!$W:$W,通讯通路门店!$S:$S,$G60,通讯通路门店!$J:$J,"荣耀授权专卖店")</f>
        <v>0</v>
      </c>
      <c r="BD60" s="99">
        <f>SUMIFS(通讯通路门店!$Z:$Z,通讯通路门店!$S:$S,$G60,通讯通路门店!$J:$J,"VIVO体验店")</f>
        <v>0</v>
      </c>
      <c r="BE60" s="99">
        <f>SUMIFS(通讯通路门店!$AB:$AB,通讯通路门店!$S:$S,$G60,通讯通路门店!$J:$J,"OPPO体验店")</f>
        <v>0</v>
      </c>
      <c r="BF60" s="99">
        <f>SUMIFS(通讯通路门店!$X:$X,通讯通路门店!$S:$S,$G60,通讯通路门店!$J:$J,"华为授权体验店")+SUMIFS(通讯通路门店!$AA:$AA,通讯通路门店!$S:$S,$G60,通讯通路门店!$J:$J,"华为堡垒店")</f>
        <v>0</v>
      </c>
      <c r="BG60" s="99">
        <f>SUMIFS(通讯通路门店!$Y:$Y,通讯通路门店!$S:$S,$G60,通讯通路门店!$J:$J,"小米体验店")</f>
        <v>0</v>
      </c>
      <c r="BH60" s="99">
        <f>SUMIFS(通讯通路门店!$AA:$AA,通讯通路门店!$S:$S,$G60,通讯通路门店!$J:$J,"苹果体验店")</f>
        <v>0</v>
      </c>
      <c r="BI60" s="99">
        <f>SUMIFS(通讯通路门店!$K:$K,通讯通路门店!$S:$S,$G60,通讯通路门店!$J:$J,"其他品牌专卖店")</f>
        <v>0</v>
      </c>
      <c r="BJ60" s="99">
        <f>SUMIFS(通讯通路门店!$AC:$AC,通讯通路门店!$S:$S,$G60)</f>
        <v>0</v>
      </c>
      <c r="BK60" s="99">
        <f>SUMIFS(通讯通路门店!$AD:$AD,通讯通路门店!$S:$S,$G60)</f>
        <v>0</v>
      </c>
      <c r="BL60" s="99">
        <f>SUMIFS(通讯通路门店!$AE:$AE,通讯通路门店!$S:$S,$G60)</f>
        <v>0</v>
      </c>
      <c r="BM60" s="99">
        <f>SUMIFS(通讯通路门店!$AF:$AF,通讯通路门店!$S:$S,$G60)</f>
        <v>0</v>
      </c>
      <c r="BN60" s="99">
        <f>SUMIFS(通讯通路门店!$AG:$AG,通讯通路门店!$S:$S,$G60)</f>
        <v>0</v>
      </c>
      <c r="BO60" s="99">
        <f>SUMIFS(通讯通路门店!$AH:$AH,通讯通路门店!$S:$S,$G60)</f>
        <v>0</v>
      </c>
      <c r="BP60" s="99">
        <f>SUMIFS(通讯通路门店!$AI:$AI,通讯通路门店!$S:$S,$G60)</f>
        <v>0</v>
      </c>
      <c r="BQ60" s="83"/>
    </row>
    <row r="61" spans="1:69">
      <c r="A61" s="99" t="str">
        <f>IFERROR(_xlfn.XLOOKUP($G61,通讯通路门店!$S$4:$S$993933,通讯通路门店!$A$4:$A$993933,0,0),"")</f>
        <v/>
      </c>
      <c r="B61" s="99" t="str">
        <f>IFERROR(_xlfn.XLOOKUP($G61,通讯通路门店!$S$4:$S$993933,通讯通路门店!$B$4:$B$993933,0,0),"")</f>
        <v/>
      </c>
      <c r="C61" s="99" t="str">
        <f>IFERROR(_xlfn.XLOOKUP($G61,通讯通路门店!$S$4:$S$993933,通讯通路门店!$C$4:$C$993933,0,0),"")</f>
        <v/>
      </c>
      <c r="D61" s="99" t="str">
        <f>IFERROR(_xlfn.XLOOKUP($G61,通讯通路门店!$S$4:$S$993933,通讯通路门店!$D$4:$D$993933,0,0),"")</f>
        <v/>
      </c>
      <c r="E61" s="83"/>
      <c r="F61" s="83"/>
      <c r="G61" s="101" t="e">
        <v>#N/A</v>
      </c>
      <c r="H61" s="102" t="str">
        <f>IFERROR(_xlfn.XLOOKUP($G61,通讯通路门店!$S$4:$S$993933,通讯通路门店!$R$4:$R$993933,0,0),"")</f>
        <v/>
      </c>
      <c r="I61" s="83"/>
      <c r="J61" s="83"/>
      <c r="K61" s="83"/>
      <c r="L61" s="83"/>
      <c r="M61" s="83"/>
      <c r="N61" s="83"/>
      <c r="O61" s="83"/>
      <c r="P61" s="83"/>
      <c r="Q61" s="83"/>
      <c r="R61" s="83"/>
      <c r="S61" s="83"/>
      <c r="T61" s="83"/>
      <c r="U61" s="99">
        <f>COUNTIF(通讯通路门店!$S:$S,$G61)</f>
        <v>0</v>
      </c>
      <c r="V61" s="99">
        <f>COUNTIFS(通讯通路门店!$S:$S,$G61,通讯通路门店!$J:$J,"综合卖场")</f>
        <v>0</v>
      </c>
      <c r="W61" s="99">
        <f>SUMIFS(通讯通路门店!$AJ:$AJ,通讯通路门店!$S:$S,通讯客户沙盘!$G61)</f>
        <v>0</v>
      </c>
      <c r="X61" s="99">
        <f t="shared" si="0"/>
        <v>0</v>
      </c>
      <c r="Y61" s="99">
        <f>COUNTIFS(通讯通路门店!$S:$S,$G61,通讯通路门店!$J:$J,"荣耀体验店")+COUNTIFS(通讯通路门店!$S:$S,$G61,通讯通路门店!$J:$J,"荣耀授权专卖店")</f>
        <v>0</v>
      </c>
      <c r="Z61" s="99">
        <f>COUNTIFS(通讯通路门店!$S:$S,$G61,通讯通路门店!$J:$J,"VIVO体验店")</f>
        <v>0</v>
      </c>
      <c r="AA61" s="99">
        <f>COUNTIFS(通讯通路门店!$S:$S,$G61,通讯通路门店!$J:$J,"OPPO体验店")</f>
        <v>0</v>
      </c>
      <c r="AB61" s="99">
        <f>COUNTIFS(通讯通路门店!$S:$S,$G61,通讯通路门店!$J:$J,"华为授权体验店")+COUNTIFS(通讯通路门店!$S:$S,$G61,通讯通路门店!$J:$J,"华为堡垒店")</f>
        <v>0</v>
      </c>
      <c r="AC61" s="99">
        <f>COUNTIFS(通讯通路门店!$S:$S,$G61,通讯通路门店!$J:$J,"小米体验店")</f>
        <v>0</v>
      </c>
      <c r="AD61" s="99">
        <f>COUNTIFS(通讯通路门店!$S:$S,$G61,通讯通路门店!$J:$J,"苹果体验店")</f>
        <v>0</v>
      </c>
      <c r="AE61" s="99">
        <f>COUNTIFS(通讯通路门店!$S:$S,$G61,通讯通路门店!$J:$J,"其他品牌专卖店")</f>
        <v>0</v>
      </c>
      <c r="AF61" s="99">
        <f>SUMIFS(通讯通路门店!$BI:$BI,通讯通路门店!$S:$S,$G61)</f>
        <v>0</v>
      </c>
      <c r="AG61" s="99">
        <f>SUMIFS(通讯通路门店!$BH:$BH,通讯通路门店!$S:$S,$G61)</f>
        <v>0</v>
      </c>
      <c r="AH61" s="99">
        <f t="shared" si="1"/>
        <v>0</v>
      </c>
      <c r="AI61" s="99">
        <f>SUMIFS(通讯通路门店!$BB:$BB,通讯通路门店!$S:$S,$G61)</f>
        <v>0</v>
      </c>
      <c r="AJ61" s="99">
        <f>SUMIFS(通讯通路门店!$BE:$BE,通讯通路门店!$S:$S,$G61)</f>
        <v>0</v>
      </c>
      <c r="AK61" s="99">
        <f>SUMIFS(通讯通路门店!$BG:$BG,通讯通路门店!$S:$S,$G61)</f>
        <v>0</v>
      </c>
      <c r="AL61" s="99">
        <f>SUMIFS(通讯通路门店!$BC:$BC,通讯通路门店!$S:$S,$G61)</f>
        <v>0</v>
      </c>
      <c r="AM61" s="99">
        <f>SUMIFS(通讯通路门店!$BD:$BD,通讯通路门店!$S:$S,$G61)</f>
        <v>0</v>
      </c>
      <c r="AN61" s="99">
        <f>SUMIFS(通讯通路门店!$BF:$BF,通讯通路门店!$S:$S,$G61)</f>
        <v>0</v>
      </c>
      <c r="AO61" s="99">
        <f t="shared" si="2"/>
        <v>0</v>
      </c>
      <c r="AP61" s="99">
        <f>SUMIFS(通讯通路门店!$K:$K,通讯通路门店!$S:$S,$G61)</f>
        <v>0</v>
      </c>
      <c r="AQ61" s="83"/>
      <c r="AR61" s="99">
        <f>SUMIFS(通讯通路门店!$T:$T,通讯通路门店!$S:$S,$G61)</f>
        <v>0</v>
      </c>
      <c r="AS61" s="99">
        <f>SUMIFS(通讯通路门店!$U:$U,通讯通路门店!$S:$S,$G61)</f>
        <v>0</v>
      </c>
      <c r="AT61" s="99">
        <f>SUMIFS(通讯通路门店!$V:$V,通讯通路门店!$S:$S,$G61)</f>
        <v>0</v>
      </c>
      <c r="AU61" s="99">
        <f>SUMIFS(通讯通路门店!$W:$W,通讯通路门店!$S:$S,$G61)</f>
        <v>0</v>
      </c>
      <c r="AV61" s="99">
        <f>SUMIFS(通讯通路门店!$Z:$Z,通讯通路门店!$S:$S,$G61)</f>
        <v>0</v>
      </c>
      <c r="AW61" s="99">
        <f>SUMIFS(通讯通路门店!$AB:$AB,通讯通路门店!$S:$S,$G61)</f>
        <v>0</v>
      </c>
      <c r="AX61" s="99">
        <f>SUMIFS(通讯通路门店!$X:$X,通讯通路门店!$S:$S,$G61)</f>
        <v>0</v>
      </c>
      <c r="AY61" s="99">
        <f>SUMIFS(通讯通路门店!$Y:$Y,通讯通路门店!$S:$S,$G61)</f>
        <v>0</v>
      </c>
      <c r="AZ61" s="99">
        <f>SUMIFS(通讯通路门店!$AA:$AA,通讯通路门店!$S:$S,$G61)</f>
        <v>0</v>
      </c>
      <c r="BA61" s="99">
        <f t="shared" si="3"/>
        <v>0</v>
      </c>
      <c r="BB61" s="99">
        <f t="shared" si="4"/>
        <v>0</v>
      </c>
      <c r="BC61" s="99">
        <f>SUMIFS(通讯通路门店!$W:$W,通讯通路门店!$S:$S,$G61,通讯通路门店!$J:$J,"荣耀体验店")+SUMIFS(通讯通路门店!$W:$W,通讯通路门店!$S:$S,$G61,通讯通路门店!$J:$J,"荣耀授权专卖店")</f>
        <v>0</v>
      </c>
      <c r="BD61" s="99">
        <f>SUMIFS(通讯通路门店!$Z:$Z,通讯通路门店!$S:$S,$G61,通讯通路门店!$J:$J,"VIVO体验店")</f>
        <v>0</v>
      </c>
      <c r="BE61" s="99">
        <f>SUMIFS(通讯通路门店!$AB:$AB,通讯通路门店!$S:$S,$G61,通讯通路门店!$J:$J,"OPPO体验店")</f>
        <v>0</v>
      </c>
      <c r="BF61" s="99">
        <f>SUMIFS(通讯通路门店!$X:$X,通讯通路门店!$S:$S,$G61,通讯通路门店!$J:$J,"华为授权体验店")+SUMIFS(通讯通路门店!$AA:$AA,通讯通路门店!$S:$S,$G61,通讯通路门店!$J:$J,"华为堡垒店")</f>
        <v>0</v>
      </c>
      <c r="BG61" s="99">
        <f>SUMIFS(通讯通路门店!$Y:$Y,通讯通路门店!$S:$S,$G61,通讯通路门店!$J:$J,"小米体验店")</f>
        <v>0</v>
      </c>
      <c r="BH61" s="99">
        <f>SUMIFS(通讯通路门店!$AA:$AA,通讯通路门店!$S:$S,$G61,通讯通路门店!$J:$J,"苹果体验店")</f>
        <v>0</v>
      </c>
      <c r="BI61" s="99">
        <f>SUMIFS(通讯通路门店!$K:$K,通讯通路门店!$S:$S,$G61,通讯通路门店!$J:$J,"其他品牌专卖店")</f>
        <v>0</v>
      </c>
      <c r="BJ61" s="99">
        <f>SUMIFS(通讯通路门店!$AC:$AC,通讯通路门店!$S:$S,$G61)</f>
        <v>0</v>
      </c>
      <c r="BK61" s="99">
        <f>SUMIFS(通讯通路门店!$AD:$AD,通讯通路门店!$S:$S,$G61)</f>
        <v>0</v>
      </c>
      <c r="BL61" s="99">
        <f>SUMIFS(通讯通路门店!$AE:$AE,通讯通路门店!$S:$S,$G61)</f>
        <v>0</v>
      </c>
      <c r="BM61" s="99">
        <f>SUMIFS(通讯通路门店!$AF:$AF,通讯通路门店!$S:$S,$G61)</f>
        <v>0</v>
      </c>
      <c r="BN61" s="99">
        <f>SUMIFS(通讯通路门店!$AG:$AG,通讯通路门店!$S:$S,$G61)</f>
        <v>0</v>
      </c>
      <c r="BO61" s="99">
        <f>SUMIFS(通讯通路门店!$AH:$AH,通讯通路门店!$S:$S,$G61)</f>
        <v>0</v>
      </c>
      <c r="BP61" s="99">
        <f>SUMIFS(通讯通路门店!$AI:$AI,通讯通路门店!$S:$S,$G61)</f>
        <v>0</v>
      </c>
      <c r="BQ61" s="83"/>
    </row>
    <row r="62" spans="1:69">
      <c r="A62" s="99" t="str">
        <f>IFERROR(_xlfn.XLOOKUP($G62,通讯通路门店!$S$4:$S$993933,通讯通路门店!$A$4:$A$993933,0,0),"")</f>
        <v/>
      </c>
      <c r="B62" s="99" t="str">
        <f>IFERROR(_xlfn.XLOOKUP($G62,通讯通路门店!$S$4:$S$993933,通讯通路门店!$B$4:$B$993933,0,0),"")</f>
        <v/>
      </c>
      <c r="C62" s="99" t="str">
        <f>IFERROR(_xlfn.XLOOKUP($G62,通讯通路门店!$S$4:$S$993933,通讯通路门店!$C$4:$C$993933,0,0),"")</f>
        <v/>
      </c>
      <c r="D62" s="99" t="str">
        <f>IFERROR(_xlfn.XLOOKUP($G62,通讯通路门店!$S$4:$S$993933,通讯通路门店!$D$4:$D$993933,0,0),"")</f>
        <v/>
      </c>
      <c r="E62" s="83"/>
      <c r="F62" s="83"/>
      <c r="G62" s="101" t="e">
        <v>#N/A</v>
      </c>
      <c r="H62" s="102" t="str">
        <f>IFERROR(_xlfn.XLOOKUP($G62,通讯通路门店!$S$4:$S$993933,通讯通路门店!$R$4:$R$993933,0,0),"")</f>
        <v/>
      </c>
      <c r="I62" s="83"/>
      <c r="J62" s="83"/>
      <c r="K62" s="83"/>
      <c r="L62" s="83"/>
      <c r="M62" s="83"/>
      <c r="N62" s="83"/>
      <c r="O62" s="83"/>
      <c r="P62" s="83"/>
      <c r="Q62" s="83"/>
      <c r="R62" s="83"/>
      <c r="S62" s="83"/>
      <c r="T62" s="83"/>
      <c r="U62" s="99">
        <f>COUNTIF(通讯通路门店!$S:$S,$G62)</f>
        <v>0</v>
      </c>
      <c r="V62" s="99">
        <f>COUNTIFS(通讯通路门店!$S:$S,$G62,通讯通路门店!$J:$J,"综合卖场")</f>
        <v>0</v>
      </c>
      <c r="W62" s="99">
        <f>SUMIFS(通讯通路门店!$AJ:$AJ,通讯通路门店!$S:$S,通讯客户沙盘!$G62)</f>
        <v>0</v>
      </c>
      <c r="X62" s="99">
        <f t="shared" si="0"/>
        <v>0</v>
      </c>
      <c r="Y62" s="99">
        <f>COUNTIFS(通讯通路门店!$S:$S,$G62,通讯通路门店!$J:$J,"荣耀体验店")+COUNTIFS(通讯通路门店!$S:$S,$G62,通讯通路门店!$J:$J,"荣耀授权专卖店")</f>
        <v>0</v>
      </c>
      <c r="Z62" s="99">
        <f>COUNTIFS(通讯通路门店!$S:$S,$G62,通讯通路门店!$J:$J,"VIVO体验店")</f>
        <v>0</v>
      </c>
      <c r="AA62" s="99">
        <f>COUNTIFS(通讯通路门店!$S:$S,$G62,通讯通路门店!$J:$J,"OPPO体验店")</f>
        <v>0</v>
      </c>
      <c r="AB62" s="99">
        <f>COUNTIFS(通讯通路门店!$S:$S,$G62,通讯通路门店!$J:$J,"华为授权体验店")+COUNTIFS(通讯通路门店!$S:$S,$G62,通讯通路门店!$J:$J,"华为堡垒店")</f>
        <v>0</v>
      </c>
      <c r="AC62" s="99">
        <f>COUNTIFS(通讯通路门店!$S:$S,$G62,通讯通路门店!$J:$J,"小米体验店")</f>
        <v>0</v>
      </c>
      <c r="AD62" s="99">
        <f>COUNTIFS(通讯通路门店!$S:$S,$G62,通讯通路门店!$J:$J,"苹果体验店")</f>
        <v>0</v>
      </c>
      <c r="AE62" s="99">
        <f>COUNTIFS(通讯通路门店!$S:$S,$G62,通讯通路门店!$J:$J,"其他品牌专卖店")</f>
        <v>0</v>
      </c>
      <c r="AF62" s="99">
        <f>SUMIFS(通讯通路门店!$BI:$BI,通讯通路门店!$S:$S,$G62)</f>
        <v>0</v>
      </c>
      <c r="AG62" s="99">
        <f>SUMIFS(通讯通路门店!$BH:$BH,通讯通路门店!$S:$S,$G62)</f>
        <v>0</v>
      </c>
      <c r="AH62" s="99">
        <f t="shared" si="1"/>
        <v>0</v>
      </c>
      <c r="AI62" s="99">
        <f>SUMIFS(通讯通路门店!$BB:$BB,通讯通路门店!$S:$S,$G62)</f>
        <v>0</v>
      </c>
      <c r="AJ62" s="99">
        <f>SUMIFS(通讯通路门店!$BE:$BE,通讯通路门店!$S:$S,$G62)</f>
        <v>0</v>
      </c>
      <c r="AK62" s="99">
        <f>SUMIFS(通讯通路门店!$BG:$BG,通讯通路门店!$S:$S,$G62)</f>
        <v>0</v>
      </c>
      <c r="AL62" s="99">
        <f>SUMIFS(通讯通路门店!$BC:$BC,通讯通路门店!$S:$S,$G62)</f>
        <v>0</v>
      </c>
      <c r="AM62" s="99">
        <f>SUMIFS(通讯通路门店!$BD:$BD,通讯通路门店!$S:$S,$G62)</f>
        <v>0</v>
      </c>
      <c r="AN62" s="99">
        <f>SUMIFS(通讯通路门店!$BF:$BF,通讯通路门店!$S:$S,$G62)</f>
        <v>0</v>
      </c>
      <c r="AO62" s="99">
        <f t="shared" si="2"/>
        <v>0</v>
      </c>
      <c r="AP62" s="99">
        <f>SUMIFS(通讯通路门店!$K:$K,通讯通路门店!$S:$S,$G62)</f>
        <v>0</v>
      </c>
      <c r="AQ62" s="83"/>
      <c r="AR62" s="99">
        <f>SUMIFS(通讯通路门店!$T:$T,通讯通路门店!$S:$S,$G62)</f>
        <v>0</v>
      </c>
      <c r="AS62" s="99">
        <f>SUMIFS(通讯通路门店!$U:$U,通讯通路门店!$S:$S,$G62)</f>
        <v>0</v>
      </c>
      <c r="AT62" s="99">
        <f>SUMIFS(通讯通路门店!$V:$V,通讯通路门店!$S:$S,$G62)</f>
        <v>0</v>
      </c>
      <c r="AU62" s="99">
        <f>SUMIFS(通讯通路门店!$W:$W,通讯通路门店!$S:$S,$G62)</f>
        <v>0</v>
      </c>
      <c r="AV62" s="99">
        <f>SUMIFS(通讯通路门店!$Z:$Z,通讯通路门店!$S:$S,$G62)</f>
        <v>0</v>
      </c>
      <c r="AW62" s="99">
        <f>SUMIFS(通讯通路门店!$AB:$AB,通讯通路门店!$S:$S,$G62)</f>
        <v>0</v>
      </c>
      <c r="AX62" s="99">
        <f>SUMIFS(通讯通路门店!$X:$X,通讯通路门店!$S:$S,$G62)</f>
        <v>0</v>
      </c>
      <c r="AY62" s="99">
        <f>SUMIFS(通讯通路门店!$Y:$Y,通讯通路门店!$S:$S,$G62)</f>
        <v>0</v>
      </c>
      <c r="AZ62" s="99">
        <f>SUMIFS(通讯通路门店!$AA:$AA,通讯通路门店!$S:$S,$G62)</f>
        <v>0</v>
      </c>
      <c r="BA62" s="99">
        <f t="shared" si="3"/>
        <v>0</v>
      </c>
      <c r="BB62" s="99">
        <f t="shared" si="4"/>
        <v>0</v>
      </c>
      <c r="BC62" s="99">
        <f>SUMIFS(通讯通路门店!$W:$W,通讯通路门店!$S:$S,$G62,通讯通路门店!$J:$J,"荣耀体验店")+SUMIFS(通讯通路门店!$W:$W,通讯通路门店!$S:$S,$G62,通讯通路门店!$J:$J,"荣耀授权专卖店")</f>
        <v>0</v>
      </c>
      <c r="BD62" s="99">
        <f>SUMIFS(通讯通路门店!$Z:$Z,通讯通路门店!$S:$S,$G62,通讯通路门店!$J:$J,"VIVO体验店")</f>
        <v>0</v>
      </c>
      <c r="BE62" s="99">
        <f>SUMIFS(通讯通路门店!$AB:$AB,通讯通路门店!$S:$S,$G62,通讯通路门店!$J:$J,"OPPO体验店")</f>
        <v>0</v>
      </c>
      <c r="BF62" s="99">
        <f>SUMIFS(通讯通路门店!$X:$X,通讯通路门店!$S:$S,$G62,通讯通路门店!$J:$J,"华为授权体验店")+SUMIFS(通讯通路门店!$AA:$AA,通讯通路门店!$S:$S,$G62,通讯通路门店!$J:$J,"华为堡垒店")</f>
        <v>0</v>
      </c>
      <c r="BG62" s="99">
        <f>SUMIFS(通讯通路门店!$Y:$Y,通讯通路门店!$S:$S,$G62,通讯通路门店!$J:$J,"小米体验店")</f>
        <v>0</v>
      </c>
      <c r="BH62" s="99">
        <f>SUMIFS(通讯通路门店!$AA:$AA,通讯通路门店!$S:$S,$G62,通讯通路门店!$J:$J,"苹果体验店")</f>
        <v>0</v>
      </c>
      <c r="BI62" s="99">
        <f>SUMIFS(通讯通路门店!$K:$K,通讯通路门店!$S:$S,$G62,通讯通路门店!$J:$J,"其他品牌专卖店")</f>
        <v>0</v>
      </c>
      <c r="BJ62" s="99">
        <f>SUMIFS(通讯通路门店!$AC:$AC,通讯通路门店!$S:$S,$G62)</f>
        <v>0</v>
      </c>
      <c r="BK62" s="99">
        <f>SUMIFS(通讯通路门店!$AD:$AD,通讯通路门店!$S:$S,$G62)</f>
        <v>0</v>
      </c>
      <c r="BL62" s="99">
        <f>SUMIFS(通讯通路门店!$AE:$AE,通讯通路门店!$S:$S,$G62)</f>
        <v>0</v>
      </c>
      <c r="BM62" s="99">
        <f>SUMIFS(通讯通路门店!$AF:$AF,通讯通路门店!$S:$S,$G62)</f>
        <v>0</v>
      </c>
      <c r="BN62" s="99">
        <f>SUMIFS(通讯通路门店!$AG:$AG,通讯通路门店!$S:$S,$G62)</f>
        <v>0</v>
      </c>
      <c r="BO62" s="99">
        <f>SUMIFS(通讯通路门店!$AH:$AH,通讯通路门店!$S:$S,$G62)</f>
        <v>0</v>
      </c>
      <c r="BP62" s="99">
        <f>SUMIFS(通讯通路门店!$AI:$AI,通讯通路门店!$S:$S,$G62)</f>
        <v>0</v>
      </c>
      <c r="BQ62" s="83"/>
    </row>
    <row r="63" spans="1:69">
      <c r="A63" s="99" t="str">
        <f>IFERROR(_xlfn.XLOOKUP($G63,通讯通路门店!$S$4:$S$993933,通讯通路门店!$A$4:$A$993933,0,0),"")</f>
        <v/>
      </c>
      <c r="B63" s="99" t="str">
        <f>IFERROR(_xlfn.XLOOKUP($G63,通讯通路门店!$S$4:$S$993933,通讯通路门店!$B$4:$B$993933,0,0),"")</f>
        <v/>
      </c>
      <c r="C63" s="99" t="str">
        <f>IFERROR(_xlfn.XLOOKUP($G63,通讯通路门店!$S$4:$S$993933,通讯通路门店!$C$4:$C$993933,0,0),"")</f>
        <v/>
      </c>
      <c r="D63" s="99" t="str">
        <f>IFERROR(_xlfn.XLOOKUP($G63,通讯通路门店!$S$4:$S$993933,通讯通路门店!$D$4:$D$993933,0,0),"")</f>
        <v/>
      </c>
      <c r="E63" s="83"/>
      <c r="F63" s="83"/>
      <c r="G63" s="101" t="e">
        <v>#N/A</v>
      </c>
      <c r="H63" s="102" t="str">
        <f>IFERROR(_xlfn.XLOOKUP($G63,通讯通路门店!$S$4:$S$993933,通讯通路门店!$R$4:$R$993933,0,0),"")</f>
        <v/>
      </c>
      <c r="I63" s="83"/>
      <c r="J63" s="83"/>
      <c r="K63" s="83"/>
      <c r="L63" s="83"/>
      <c r="M63" s="83"/>
      <c r="N63" s="83"/>
      <c r="O63" s="83"/>
      <c r="P63" s="83"/>
      <c r="Q63" s="83"/>
      <c r="R63" s="83"/>
      <c r="S63" s="83"/>
      <c r="T63" s="83"/>
      <c r="U63" s="99">
        <f>COUNTIF(通讯通路门店!$S:$S,$G63)</f>
        <v>0</v>
      </c>
      <c r="V63" s="99">
        <f>COUNTIFS(通讯通路门店!$S:$S,$G63,通讯通路门店!$J:$J,"综合卖场")</f>
        <v>0</v>
      </c>
      <c r="W63" s="99">
        <f>SUMIFS(通讯通路门店!$AJ:$AJ,通讯通路门店!$S:$S,通讯客户沙盘!$G63)</f>
        <v>0</v>
      </c>
      <c r="X63" s="99">
        <f t="shared" si="0"/>
        <v>0</v>
      </c>
      <c r="Y63" s="99">
        <f>COUNTIFS(通讯通路门店!$S:$S,$G63,通讯通路门店!$J:$J,"荣耀体验店")+COUNTIFS(通讯通路门店!$S:$S,$G63,通讯通路门店!$J:$J,"荣耀授权专卖店")</f>
        <v>0</v>
      </c>
      <c r="Z63" s="99">
        <f>COUNTIFS(通讯通路门店!$S:$S,$G63,通讯通路门店!$J:$J,"VIVO体验店")</f>
        <v>0</v>
      </c>
      <c r="AA63" s="99">
        <f>COUNTIFS(通讯通路门店!$S:$S,$G63,通讯通路门店!$J:$J,"OPPO体验店")</f>
        <v>0</v>
      </c>
      <c r="AB63" s="99">
        <f>COUNTIFS(通讯通路门店!$S:$S,$G63,通讯通路门店!$J:$J,"华为授权体验店")+COUNTIFS(通讯通路门店!$S:$S,$G63,通讯通路门店!$J:$J,"华为堡垒店")</f>
        <v>0</v>
      </c>
      <c r="AC63" s="99">
        <f>COUNTIFS(通讯通路门店!$S:$S,$G63,通讯通路门店!$J:$J,"小米体验店")</f>
        <v>0</v>
      </c>
      <c r="AD63" s="99">
        <f>COUNTIFS(通讯通路门店!$S:$S,$G63,通讯通路门店!$J:$J,"苹果体验店")</f>
        <v>0</v>
      </c>
      <c r="AE63" s="99">
        <f>COUNTIFS(通讯通路门店!$S:$S,$G63,通讯通路门店!$J:$J,"其他品牌专卖店")</f>
        <v>0</v>
      </c>
      <c r="AF63" s="99">
        <f>SUMIFS(通讯通路门店!$BI:$BI,通讯通路门店!$S:$S,$G63)</f>
        <v>0</v>
      </c>
      <c r="AG63" s="99">
        <f>SUMIFS(通讯通路门店!$BH:$BH,通讯通路门店!$S:$S,$G63)</f>
        <v>0</v>
      </c>
      <c r="AH63" s="99">
        <f t="shared" si="1"/>
        <v>0</v>
      </c>
      <c r="AI63" s="99">
        <f>SUMIFS(通讯通路门店!$BB:$BB,通讯通路门店!$S:$S,$G63)</f>
        <v>0</v>
      </c>
      <c r="AJ63" s="99">
        <f>SUMIFS(通讯通路门店!$BE:$BE,通讯通路门店!$S:$S,$G63)</f>
        <v>0</v>
      </c>
      <c r="AK63" s="99">
        <f>SUMIFS(通讯通路门店!$BG:$BG,通讯通路门店!$S:$S,$G63)</f>
        <v>0</v>
      </c>
      <c r="AL63" s="99">
        <f>SUMIFS(通讯通路门店!$BC:$BC,通讯通路门店!$S:$S,$G63)</f>
        <v>0</v>
      </c>
      <c r="AM63" s="99">
        <f>SUMIFS(通讯通路门店!$BD:$BD,通讯通路门店!$S:$S,$G63)</f>
        <v>0</v>
      </c>
      <c r="AN63" s="99">
        <f>SUMIFS(通讯通路门店!$BF:$BF,通讯通路门店!$S:$S,$G63)</f>
        <v>0</v>
      </c>
      <c r="AO63" s="99">
        <f t="shared" si="2"/>
        <v>0</v>
      </c>
      <c r="AP63" s="99">
        <f>SUMIFS(通讯通路门店!$K:$K,通讯通路门店!$S:$S,$G63)</f>
        <v>0</v>
      </c>
      <c r="AQ63" s="83"/>
      <c r="AR63" s="99">
        <f>SUMIFS(通讯通路门店!$T:$T,通讯通路门店!$S:$S,$G63)</f>
        <v>0</v>
      </c>
      <c r="AS63" s="99">
        <f>SUMIFS(通讯通路门店!$U:$U,通讯通路门店!$S:$S,$G63)</f>
        <v>0</v>
      </c>
      <c r="AT63" s="99">
        <f>SUMIFS(通讯通路门店!$V:$V,通讯通路门店!$S:$S,$G63)</f>
        <v>0</v>
      </c>
      <c r="AU63" s="99">
        <f>SUMIFS(通讯通路门店!$W:$W,通讯通路门店!$S:$S,$G63)</f>
        <v>0</v>
      </c>
      <c r="AV63" s="99">
        <f>SUMIFS(通讯通路门店!$Z:$Z,通讯通路门店!$S:$S,$G63)</f>
        <v>0</v>
      </c>
      <c r="AW63" s="99">
        <f>SUMIFS(通讯通路门店!$AB:$AB,通讯通路门店!$S:$S,$G63)</f>
        <v>0</v>
      </c>
      <c r="AX63" s="99">
        <f>SUMIFS(通讯通路门店!$X:$X,通讯通路门店!$S:$S,$G63)</f>
        <v>0</v>
      </c>
      <c r="AY63" s="99">
        <f>SUMIFS(通讯通路门店!$Y:$Y,通讯通路门店!$S:$S,$G63)</f>
        <v>0</v>
      </c>
      <c r="AZ63" s="99">
        <f>SUMIFS(通讯通路门店!$AA:$AA,通讯通路门店!$S:$S,$G63)</f>
        <v>0</v>
      </c>
      <c r="BA63" s="99">
        <f t="shared" si="3"/>
        <v>0</v>
      </c>
      <c r="BB63" s="99">
        <f t="shared" si="4"/>
        <v>0</v>
      </c>
      <c r="BC63" s="99">
        <f>SUMIFS(通讯通路门店!$W:$W,通讯通路门店!$S:$S,$G63,通讯通路门店!$J:$J,"荣耀体验店")+SUMIFS(通讯通路门店!$W:$W,通讯通路门店!$S:$S,$G63,通讯通路门店!$J:$J,"荣耀授权专卖店")</f>
        <v>0</v>
      </c>
      <c r="BD63" s="99">
        <f>SUMIFS(通讯通路门店!$Z:$Z,通讯通路门店!$S:$S,$G63,通讯通路门店!$J:$J,"VIVO体验店")</f>
        <v>0</v>
      </c>
      <c r="BE63" s="99">
        <f>SUMIFS(通讯通路门店!$AB:$AB,通讯通路门店!$S:$S,$G63,通讯通路门店!$J:$J,"OPPO体验店")</f>
        <v>0</v>
      </c>
      <c r="BF63" s="99">
        <f>SUMIFS(通讯通路门店!$X:$X,通讯通路门店!$S:$S,$G63,通讯通路门店!$J:$J,"华为授权体验店")+SUMIFS(通讯通路门店!$AA:$AA,通讯通路门店!$S:$S,$G63,通讯通路门店!$J:$J,"华为堡垒店")</f>
        <v>0</v>
      </c>
      <c r="BG63" s="99">
        <f>SUMIFS(通讯通路门店!$Y:$Y,通讯通路门店!$S:$S,$G63,通讯通路门店!$J:$J,"小米体验店")</f>
        <v>0</v>
      </c>
      <c r="BH63" s="99">
        <f>SUMIFS(通讯通路门店!$AA:$AA,通讯通路门店!$S:$S,$G63,通讯通路门店!$J:$J,"苹果体验店")</f>
        <v>0</v>
      </c>
      <c r="BI63" s="99">
        <f>SUMIFS(通讯通路门店!$K:$K,通讯通路门店!$S:$S,$G63,通讯通路门店!$J:$J,"其他品牌专卖店")</f>
        <v>0</v>
      </c>
      <c r="BJ63" s="99">
        <f>SUMIFS(通讯通路门店!$AC:$AC,通讯通路门店!$S:$S,$G63)</f>
        <v>0</v>
      </c>
      <c r="BK63" s="99">
        <f>SUMIFS(通讯通路门店!$AD:$AD,通讯通路门店!$S:$S,$G63)</f>
        <v>0</v>
      </c>
      <c r="BL63" s="99">
        <f>SUMIFS(通讯通路门店!$AE:$AE,通讯通路门店!$S:$S,$G63)</f>
        <v>0</v>
      </c>
      <c r="BM63" s="99">
        <f>SUMIFS(通讯通路门店!$AF:$AF,通讯通路门店!$S:$S,$G63)</f>
        <v>0</v>
      </c>
      <c r="BN63" s="99">
        <f>SUMIFS(通讯通路门店!$AG:$AG,通讯通路门店!$S:$S,$G63)</f>
        <v>0</v>
      </c>
      <c r="BO63" s="99">
        <f>SUMIFS(通讯通路门店!$AH:$AH,通讯通路门店!$S:$S,$G63)</f>
        <v>0</v>
      </c>
      <c r="BP63" s="99">
        <f>SUMIFS(通讯通路门店!$AI:$AI,通讯通路门店!$S:$S,$G63)</f>
        <v>0</v>
      </c>
      <c r="BQ63" s="83"/>
    </row>
    <row r="64" spans="1:69">
      <c r="A64" s="99" t="str">
        <f>IFERROR(_xlfn.XLOOKUP($G64,通讯通路门店!$S$4:$S$993933,通讯通路门店!$A$4:$A$993933,0,0),"")</f>
        <v/>
      </c>
      <c r="B64" s="99" t="str">
        <f>IFERROR(_xlfn.XLOOKUP($G64,通讯通路门店!$S$4:$S$993933,通讯通路门店!$B$4:$B$993933,0,0),"")</f>
        <v/>
      </c>
      <c r="C64" s="99" t="str">
        <f>IFERROR(_xlfn.XLOOKUP($G64,通讯通路门店!$S$4:$S$993933,通讯通路门店!$C$4:$C$993933,0,0),"")</f>
        <v/>
      </c>
      <c r="D64" s="99" t="str">
        <f>IFERROR(_xlfn.XLOOKUP($G64,通讯通路门店!$S$4:$S$993933,通讯通路门店!$D$4:$D$993933,0,0),"")</f>
        <v/>
      </c>
      <c r="E64" s="83"/>
      <c r="F64" s="83"/>
      <c r="G64" s="101" t="e">
        <v>#N/A</v>
      </c>
      <c r="H64" s="102" t="str">
        <f>IFERROR(_xlfn.XLOOKUP($G64,通讯通路门店!$S$4:$S$993933,通讯通路门店!$R$4:$R$993933,0,0),"")</f>
        <v/>
      </c>
      <c r="I64" s="83"/>
      <c r="J64" s="83"/>
      <c r="K64" s="83"/>
      <c r="L64" s="83"/>
      <c r="M64" s="83"/>
      <c r="N64" s="83"/>
      <c r="O64" s="83"/>
      <c r="P64" s="83"/>
      <c r="Q64" s="83"/>
      <c r="R64" s="83"/>
      <c r="S64" s="83"/>
      <c r="T64" s="83"/>
      <c r="U64" s="99">
        <f>COUNTIF(通讯通路门店!$S:$S,$G64)</f>
        <v>0</v>
      </c>
      <c r="V64" s="99">
        <f>COUNTIFS(通讯通路门店!$S:$S,$G64,通讯通路门店!$J:$J,"综合卖场")</f>
        <v>0</v>
      </c>
      <c r="W64" s="99">
        <f>SUMIFS(通讯通路门店!$AJ:$AJ,通讯通路门店!$S:$S,通讯客户沙盘!$G64)</f>
        <v>0</v>
      </c>
      <c r="X64" s="99">
        <f t="shared" si="0"/>
        <v>0</v>
      </c>
      <c r="Y64" s="99">
        <f>COUNTIFS(通讯通路门店!$S:$S,$G64,通讯通路门店!$J:$J,"荣耀体验店")+COUNTIFS(通讯通路门店!$S:$S,$G64,通讯通路门店!$J:$J,"荣耀授权专卖店")</f>
        <v>0</v>
      </c>
      <c r="Z64" s="99">
        <f>COUNTIFS(通讯通路门店!$S:$S,$G64,通讯通路门店!$J:$J,"VIVO体验店")</f>
        <v>0</v>
      </c>
      <c r="AA64" s="99">
        <f>COUNTIFS(通讯通路门店!$S:$S,$G64,通讯通路门店!$J:$J,"OPPO体验店")</f>
        <v>0</v>
      </c>
      <c r="AB64" s="99">
        <f>COUNTIFS(通讯通路门店!$S:$S,$G64,通讯通路门店!$J:$J,"华为授权体验店")+COUNTIFS(通讯通路门店!$S:$S,$G64,通讯通路门店!$J:$J,"华为堡垒店")</f>
        <v>0</v>
      </c>
      <c r="AC64" s="99">
        <f>COUNTIFS(通讯通路门店!$S:$S,$G64,通讯通路门店!$J:$J,"小米体验店")</f>
        <v>0</v>
      </c>
      <c r="AD64" s="99">
        <f>COUNTIFS(通讯通路门店!$S:$S,$G64,通讯通路门店!$J:$J,"苹果体验店")</f>
        <v>0</v>
      </c>
      <c r="AE64" s="99">
        <f>COUNTIFS(通讯通路门店!$S:$S,$G64,通讯通路门店!$J:$J,"其他品牌专卖店")</f>
        <v>0</v>
      </c>
      <c r="AF64" s="99">
        <f>SUMIFS(通讯通路门店!$BI:$BI,通讯通路门店!$S:$S,$G64)</f>
        <v>0</v>
      </c>
      <c r="AG64" s="99">
        <f>SUMIFS(通讯通路门店!$BH:$BH,通讯通路门店!$S:$S,$G64)</f>
        <v>0</v>
      </c>
      <c r="AH64" s="99">
        <f t="shared" si="1"/>
        <v>0</v>
      </c>
      <c r="AI64" s="99">
        <f>SUMIFS(通讯通路门店!$BB:$BB,通讯通路门店!$S:$S,$G64)</f>
        <v>0</v>
      </c>
      <c r="AJ64" s="99">
        <f>SUMIFS(通讯通路门店!$BE:$BE,通讯通路门店!$S:$S,$G64)</f>
        <v>0</v>
      </c>
      <c r="AK64" s="99">
        <f>SUMIFS(通讯通路门店!$BG:$BG,通讯通路门店!$S:$S,$G64)</f>
        <v>0</v>
      </c>
      <c r="AL64" s="99">
        <f>SUMIFS(通讯通路门店!$BC:$BC,通讯通路门店!$S:$S,$G64)</f>
        <v>0</v>
      </c>
      <c r="AM64" s="99">
        <f>SUMIFS(通讯通路门店!$BD:$BD,通讯通路门店!$S:$S,$G64)</f>
        <v>0</v>
      </c>
      <c r="AN64" s="99">
        <f>SUMIFS(通讯通路门店!$BF:$BF,通讯通路门店!$S:$S,$G64)</f>
        <v>0</v>
      </c>
      <c r="AO64" s="99">
        <f t="shared" si="2"/>
        <v>0</v>
      </c>
      <c r="AP64" s="99">
        <f>SUMIFS(通讯通路门店!$K:$K,通讯通路门店!$S:$S,$G64)</f>
        <v>0</v>
      </c>
      <c r="AQ64" s="83"/>
      <c r="AR64" s="99">
        <f>SUMIFS(通讯通路门店!$T:$T,通讯通路门店!$S:$S,$G64)</f>
        <v>0</v>
      </c>
      <c r="AS64" s="99">
        <f>SUMIFS(通讯通路门店!$U:$U,通讯通路门店!$S:$S,$G64)</f>
        <v>0</v>
      </c>
      <c r="AT64" s="99">
        <f>SUMIFS(通讯通路门店!$V:$V,通讯通路门店!$S:$S,$G64)</f>
        <v>0</v>
      </c>
      <c r="AU64" s="99">
        <f>SUMIFS(通讯通路门店!$W:$W,通讯通路门店!$S:$S,$G64)</f>
        <v>0</v>
      </c>
      <c r="AV64" s="99">
        <f>SUMIFS(通讯通路门店!$Z:$Z,通讯通路门店!$S:$S,$G64)</f>
        <v>0</v>
      </c>
      <c r="AW64" s="99">
        <f>SUMIFS(通讯通路门店!$AB:$AB,通讯通路门店!$S:$S,$G64)</f>
        <v>0</v>
      </c>
      <c r="AX64" s="99">
        <f>SUMIFS(通讯通路门店!$X:$X,通讯通路门店!$S:$S,$G64)</f>
        <v>0</v>
      </c>
      <c r="AY64" s="99">
        <f>SUMIFS(通讯通路门店!$Y:$Y,通讯通路门店!$S:$S,$G64)</f>
        <v>0</v>
      </c>
      <c r="AZ64" s="99">
        <f>SUMIFS(通讯通路门店!$AA:$AA,通讯通路门店!$S:$S,$G64)</f>
        <v>0</v>
      </c>
      <c r="BA64" s="99">
        <f t="shared" si="3"/>
        <v>0</v>
      </c>
      <c r="BB64" s="99">
        <f t="shared" si="4"/>
        <v>0</v>
      </c>
      <c r="BC64" s="99">
        <f>SUMIFS(通讯通路门店!$W:$W,通讯通路门店!$S:$S,$G64,通讯通路门店!$J:$J,"荣耀体验店")+SUMIFS(通讯通路门店!$W:$W,通讯通路门店!$S:$S,$G64,通讯通路门店!$J:$J,"荣耀授权专卖店")</f>
        <v>0</v>
      </c>
      <c r="BD64" s="99">
        <f>SUMIFS(通讯通路门店!$Z:$Z,通讯通路门店!$S:$S,$G64,通讯通路门店!$J:$J,"VIVO体验店")</f>
        <v>0</v>
      </c>
      <c r="BE64" s="99">
        <f>SUMIFS(通讯通路门店!$AB:$AB,通讯通路门店!$S:$S,$G64,通讯通路门店!$J:$J,"OPPO体验店")</f>
        <v>0</v>
      </c>
      <c r="BF64" s="99">
        <f>SUMIFS(通讯通路门店!$X:$X,通讯通路门店!$S:$S,$G64,通讯通路门店!$J:$J,"华为授权体验店")+SUMIFS(通讯通路门店!$AA:$AA,通讯通路门店!$S:$S,$G64,通讯通路门店!$J:$J,"华为堡垒店")</f>
        <v>0</v>
      </c>
      <c r="BG64" s="99">
        <f>SUMIFS(通讯通路门店!$Y:$Y,通讯通路门店!$S:$S,$G64,通讯通路门店!$J:$J,"小米体验店")</f>
        <v>0</v>
      </c>
      <c r="BH64" s="99">
        <f>SUMIFS(通讯通路门店!$AA:$AA,通讯通路门店!$S:$S,$G64,通讯通路门店!$J:$J,"苹果体验店")</f>
        <v>0</v>
      </c>
      <c r="BI64" s="99">
        <f>SUMIFS(通讯通路门店!$K:$K,通讯通路门店!$S:$S,$G64,通讯通路门店!$J:$J,"其他品牌专卖店")</f>
        <v>0</v>
      </c>
      <c r="BJ64" s="99">
        <f>SUMIFS(通讯通路门店!$AC:$AC,通讯通路门店!$S:$S,$G64)</f>
        <v>0</v>
      </c>
      <c r="BK64" s="99">
        <f>SUMIFS(通讯通路门店!$AD:$AD,通讯通路门店!$S:$S,$G64)</f>
        <v>0</v>
      </c>
      <c r="BL64" s="99">
        <f>SUMIFS(通讯通路门店!$AE:$AE,通讯通路门店!$S:$S,$G64)</f>
        <v>0</v>
      </c>
      <c r="BM64" s="99">
        <f>SUMIFS(通讯通路门店!$AF:$AF,通讯通路门店!$S:$S,$G64)</f>
        <v>0</v>
      </c>
      <c r="BN64" s="99">
        <f>SUMIFS(通讯通路门店!$AG:$AG,通讯通路门店!$S:$S,$G64)</f>
        <v>0</v>
      </c>
      <c r="BO64" s="99">
        <f>SUMIFS(通讯通路门店!$AH:$AH,通讯通路门店!$S:$S,$G64)</f>
        <v>0</v>
      </c>
      <c r="BP64" s="99">
        <f>SUMIFS(通讯通路门店!$AI:$AI,通讯通路门店!$S:$S,$G64)</f>
        <v>0</v>
      </c>
      <c r="BQ64" s="83"/>
    </row>
    <row r="65" spans="1:69">
      <c r="A65" s="99" t="str">
        <f>IFERROR(_xlfn.XLOOKUP($G65,通讯通路门店!$S$4:$S$993933,通讯通路门店!$A$4:$A$993933,0,0),"")</f>
        <v/>
      </c>
      <c r="B65" s="99" t="str">
        <f>IFERROR(_xlfn.XLOOKUP($G65,通讯通路门店!$S$4:$S$993933,通讯通路门店!$B$4:$B$993933,0,0),"")</f>
        <v/>
      </c>
      <c r="C65" s="99" t="str">
        <f>IFERROR(_xlfn.XLOOKUP($G65,通讯通路门店!$S$4:$S$993933,通讯通路门店!$C$4:$C$993933,0,0),"")</f>
        <v/>
      </c>
      <c r="D65" s="99" t="str">
        <f>IFERROR(_xlfn.XLOOKUP($G65,通讯通路门店!$S$4:$S$993933,通讯通路门店!$D$4:$D$993933,0,0),"")</f>
        <v/>
      </c>
      <c r="E65" s="83"/>
      <c r="F65" s="83"/>
      <c r="G65" s="101" t="e">
        <v>#N/A</v>
      </c>
      <c r="H65" s="102" t="str">
        <f>IFERROR(_xlfn.XLOOKUP($G65,通讯通路门店!$S$4:$S$993933,通讯通路门店!$R$4:$R$993933,0,0),"")</f>
        <v/>
      </c>
      <c r="I65" s="83"/>
      <c r="J65" s="83"/>
      <c r="K65" s="83"/>
      <c r="L65" s="83"/>
      <c r="M65" s="83"/>
      <c r="N65" s="83"/>
      <c r="O65" s="83"/>
      <c r="P65" s="83"/>
      <c r="Q65" s="83"/>
      <c r="R65" s="83"/>
      <c r="S65" s="83"/>
      <c r="T65" s="83"/>
      <c r="U65" s="99">
        <f>COUNTIF(通讯通路门店!$S:$S,$G65)</f>
        <v>0</v>
      </c>
      <c r="V65" s="99">
        <f>COUNTIFS(通讯通路门店!$S:$S,$G65,通讯通路门店!$J:$J,"综合卖场")</f>
        <v>0</v>
      </c>
      <c r="W65" s="99">
        <f>SUMIFS(通讯通路门店!$AJ:$AJ,通讯通路门店!$S:$S,通讯客户沙盘!$G65)</f>
        <v>0</v>
      </c>
      <c r="X65" s="99">
        <f t="shared" si="0"/>
        <v>0</v>
      </c>
      <c r="Y65" s="99">
        <f>COUNTIFS(通讯通路门店!$S:$S,$G65,通讯通路门店!$J:$J,"荣耀体验店")+COUNTIFS(通讯通路门店!$S:$S,$G65,通讯通路门店!$J:$J,"荣耀授权专卖店")</f>
        <v>0</v>
      </c>
      <c r="Z65" s="99">
        <f>COUNTIFS(通讯通路门店!$S:$S,$G65,通讯通路门店!$J:$J,"VIVO体验店")</f>
        <v>0</v>
      </c>
      <c r="AA65" s="99">
        <f>COUNTIFS(通讯通路门店!$S:$S,$G65,通讯通路门店!$J:$J,"OPPO体验店")</f>
        <v>0</v>
      </c>
      <c r="AB65" s="99">
        <f>COUNTIFS(通讯通路门店!$S:$S,$G65,通讯通路门店!$J:$J,"华为授权体验店")+COUNTIFS(通讯通路门店!$S:$S,$G65,通讯通路门店!$J:$J,"华为堡垒店")</f>
        <v>0</v>
      </c>
      <c r="AC65" s="99">
        <f>COUNTIFS(通讯通路门店!$S:$S,$G65,通讯通路门店!$J:$J,"小米体验店")</f>
        <v>0</v>
      </c>
      <c r="AD65" s="99">
        <f>COUNTIFS(通讯通路门店!$S:$S,$G65,通讯通路门店!$J:$J,"苹果体验店")</f>
        <v>0</v>
      </c>
      <c r="AE65" s="99">
        <f>COUNTIFS(通讯通路门店!$S:$S,$G65,通讯通路门店!$J:$J,"其他品牌专卖店")</f>
        <v>0</v>
      </c>
      <c r="AF65" s="99">
        <f>SUMIFS(通讯通路门店!$BI:$BI,通讯通路门店!$S:$S,$G65)</f>
        <v>0</v>
      </c>
      <c r="AG65" s="99">
        <f>SUMIFS(通讯通路门店!$BH:$BH,通讯通路门店!$S:$S,$G65)</f>
        <v>0</v>
      </c>
      <c r="AH65" s="99">
        <f t="shared" si="1"/>
        <v>0</v>
      </c>
      <c r="AI65" s="99">
        <f>SUMIFS(通讯通路门店!$BB:$BB,通讯通路门店!$S:$S,$G65)</f>
        <v>0</v>
      </c>
      <c r="AJ65" s="99">
        <f>SUMIFS(通讯通路门店!$BE:$BE,通讯通路门店!$S:$S,$G65)</f>
        <v>0</v>
      </c>
      <c r="AK65" s="99">
        <f>SUMIFS(通讯通路门店!$BG:$BG,通讯通路门店!$S:$S,$G65)</f>
        <v>0</v>
      </c>
      <c r="AL65" s="99">
        <f>SUMIFS(通讯通路门店!$BC:$BC,通讯通路门店!$S:$S,$G65)</f>
        <v>0</v>
      </c>
      <c r="AM65" s="99">
        <f>SUMIFS(通讯通路门店!$BD:$BD,通讯通路门店!$S:$S,$G65)</f>
        <v>0</v>
      </c>
      <c r="AN65" s="99">
        <f>SUMIFS(通讯通路门店!$BF:$BF,通讯通路门店!$S:$S,$G65)</f>
        <v>0</v>
      </c>
      <c r="AO65" s="99">
        <f t="shared" si="2"/>
        <v>0</v>
      </c>
      <c r="AP65" s="99">
        <f>SUMIFS(通讯通路门店!$K:$K,通讯通路门店!$S:$S,$G65)</f>
        <v>0</v>
      </c>
      <c r="AQ65" s="83"/>
      <c r="AR65" s="99">
        <f>SUMIFS(通讯通路门店!$T:$T,通讯通路门店!$S:$S,$G65)</f>
        <v>0</v>
      </c>
      <c r="AS65" s="99">
        <f>SUMIFS(通讯通路门店!$U:$U,通讯通路门店!$S:$S,$G65)</f>
        <v>0</v>
      </c>
      <c r="AT65" s="99">
        <f>SUMIFS(通讯通路门店!$V:$V,通讯通路门店!$S:$S,$G65)</f>
        <v>0</v>
      </c>
      <c r="AU65" s="99">
        <f>SUMIFS(通讯通路门店!$W:$W,通讯通路门店!$S:$S,$G65)</f>
        <v>0</v>
      </c>
      <c r="AV65" s="99">
        <f>SUMIFS(通讯通路门店!$Z:$Z,通讯通路门店!$S:$S,$G65)</f>
        <v>0</v>
      </c>
      <c r="AW65" s="99">
        <f>SUMIFS(通讯通路门店!$AB:$AB,通讯通路门店!$S:$S,$G65)</f>
        <v>0</v>
      </c>
      <c r="AX65" s="99">
        <f>SUMIFS(通讯通路门店!$X:$X,通讯通路门店!$S:$S,$G65)</f>
        <v>0</v>
      </c>
      <c r="AY65" s="99">
        <f>SUMIFS(通讯通路门店!$Y:$Y,通讯通路门店!$S:$S,$G65)</f>
        <v>0</v>
      </c>
      <c r="AZ65" s="99">
        <f>SUMIFS(通讯通路门店!$AA:$AA,通讯通路门店!$S:$S,$G65)</f>
        <v>0</v>
      </c>
      <c r="BA65" s="99">
        <f t="shared" si="3"/>
        <v>0</v>
      </c>
      <c r="BB65" s="99">
        <f t="shared" si="4"/>
        <v>0</v>
      </c>
      <c r="BC65" s="99">
        <f>SUMIFS(通讯通路门店!$W:$W,通讯通路门店!$S:$S,$G65,通讯通路门店!$J:$J,"荣耀体验店")+SUMIFS(通讯通路门店!$W:$W,通讯通路门店!$S:$S,$G65,通讯通路门店!$J:$J,"荣耀授权专卖店")</f>
        <v>0</v>
      </c>
      <c r="BD65" s="99">
        <f>SUMIFS(通讯通路门店!$Z:$Z,通讯通路门店!$S:$S,$G65,通讯通路门店!$J:$J,"VIVO体验店")</f>
        <v>0</v>
      </c>
      <c r="BE65" s="99">
        <f>SUMIFS(通讯通路门店!$AB:$AB,通讯通路门店!$S:$S,$G65,通讯通路门店!$J:$J,"OPPO体验店")</f>
        <v>0</v>
      </c>
      <c r="BF65" s="99">
        <f>SUMIFS(通讯通路门店!$X:$X,通讯通路门店!$S:$S,$G65,通讯通路门店!$J:$J,"华为授权体验店")+SUMIFS(通讯通路门店!$AA:$AA,通讯通路门店!$S:$S,$G65,通讯通路门店!$J:$J,"华为堡垒店")</f>
        <v>0</v>
      </c>
      <c r="BG65" s="99">
        <f>SUMIFS(通讯通路门店!$Y:$Y,通讯通路门店!$S:$S,$G65,通讯通路门店!$J:$J,"小米体验店")</f>
        <v>0</v>
      </c>
      <c r="BH65" s="99">
        <f>SUMIFS(通讯通路门店!$AA:$AA,通讯通路门店!$S:$S,$G65,通讯通路门店!$J:$J,"苹果体验店")</f>
        <v>0</v>
      </c>
      <c r="BI65" s="99">
        <f>SUMIFS(通讯通路门店!$K:$K,通讯通路门店!$S:$S,$G65,通讯通路门店!$J:$J,"其他品牌专卖店")</f>
        <v>0</v>
      </c>
      <c r="BJ65" s="99">
        <f>SUMIFS(通讯通路门店!$AC:$AC,通讯通路门店!$S:$S,$G65)</f>
        <v>0</v>
      </c>
      <c r="BK65" s="99">
        <f>SUMIFS(通讯通路门店!$AD:$AD,通讯通路门店!$S:$S,$G65)</f>
        <v>0</v>
      </c>
      <c r="BL65" s="99">
        <f>SUMIFS(通讯通路门店!$AE:$AE,通讯通路门店!$S:$S,$G65)</f>
        <v>0</v>
      </c>
      <c r="BM65" s="99">
        <f>SUMIFS(通讯通路门店!$AF:$AF,通讯通路门店!$S:$S,$G65)</f>
        <v>0</v>
      </c>
      <c r="BN65" s="99">
        <f>SUMIFS(通讯通路门店!$AG:$AG,通讯通路门店!$S:$S,$G65)</f>
        <v>0</v>
      </c>
      <c r="BO65" s="99">
        <f>SUMIFS(通讯通路门店!$AH:$AH,通讯通路门店!$S:$S,$G65)</f>
        <v>0</v>
      </c>
      <c r="BP65" s="99">
        <f>SUMIFS(通讯通路门店!$AI:$AI,通讯通路门店!$S:$S,$G65)</f>
        <v>0</v>
      </c>
      <c r="BQ65" s="83"/>
    </row>
    <row r="66" spans="1:69">
      <c r="A66" s="99" t="str">
        <f>IFERROR(_xlfn.XLOOKUP($G66,通讯通路门店!$S$4:$S$993933,通讯通路门店!$A$4:$A$993933,0,0),"")</f>
        <v/>
      </c>
      <c r="B66" s="99" t="str">
        <f>IFERROR(_xlfn.XLOOKUP($G66,通讯通路门店!$S$4:$S$993933,通讯通路门店!$B$4:$B$993933,0,0),"")</f>
        <v/>
      </c>
      <c r="C66" s="99" t="str">
        <f>IFERROR(_xlfn.XLOOKUP($G66,通讯通路门店!$S$4:$S$993933,通讯通路门店!$C$4:$C$993933,0,0),"")</f>
        <v/>
      </c>
      <c r="D66" s="99" t="str">
        <f>IFERROR(_xlfn.XLOOKUP($G66,通讯通路门店!$S$4:$S$993933,通讯通路门店!$D$4:$D$993933,0,0),"")</f>
        <v/>
      </c>
      <c r="E66" s="83"/>
      <c r="F66" s="83"/>
      <c r="G66" s="101" t="e">
        <v>#N/A</v>
      </c>
      <c r="H66" s="102" t="str">
        <f>IFERROR(_xlfn.XLOOKUP($G66,通讯通路门店!$S$4:$S$993933,通讯通路门店!$R$4:$R$993933,0,0),"")</f>
        <v/>
      </c>
      <c r="I66" s="83"/>
      <c r="J66" s="83"/>
      <c r="K66" s="83"/>
      <c r="L66" s="83"/>
      <c r="M66" s="83"/>
      <c r="N66" s="83"/>
      <c r="O66" s="83"/>
      <c r="P66" s="83"/>
      <c r="Q66" s="83"/>
      <c r="R66" s="83"/>
      <c r="S66" s="83"/>
      <c r="T66" s="83"/>
      <c r="U66" s="99">
        <f>COUNTIF(通讯通路门店!$S:$S,$G66)</f>
        <v>0</v>
      </c>
      <c r="V66" s="99">
        <f>COUNTIFS(通讯通路门店!$S:$S,$G66,通讯通路门店!$J:$J,"综合卖场")</f>
        <v>0</v>
      </c>
      <c r="W66" s="99">
        <f>SUMIFS(通讯通路门店!$AJ:$AJ,通讯通路门店!$S:$S,通讯客户沙盘!$G66)</f>
        <v>0</v>
      </c>
      <c r="X66" s="99">
        <f t="shared" si="0"/>
        <v>0</v>
      </c>
      <c r="Y66" s="99">
        <f>COUNTIFS(通讯通路门店!$S:$S,$G66,通讯通路门店!$J:$J,"荣耀体验店")+COUNTIFS(通讯通路门店!$S:$S,$G66,通讯通路门店!$J:$J,"荣耀授权专卖店")</f>
        <v>0</v>
      </c>
      <c r="Z66" s="99">
        <f>COUNTIFS(通讯通路门店!$S:$S,$G66,通讯通路门店!$J:$J,"VIVO体验店")</f>
        <v>0</v>
      </c>
      <c r="AA66" s="99">
        <f>COUNTIFS(通讯通路门店!$S:$S,$G66,通讯通路门店!$J:$J,"OPPO体验店")</f>
        <v>0</v>
      </c>
      <c r="AB66" s="99">
        <f>COUNTIFS(通讯通路门店!$S:$S,$G66,通讯通路门店!$J:$J,"华为授权体验店")+COUNTIFS(通讯通路门店!$S:$S,$G66,通讯通路门店!$J:$J,"华为堡垒店")</f>
        <v>0</v>
      </c>
      <c r="AC66" s="99">
        <f>COUNTIFS(通讯通路门店!$S:$S,$G66,通讯通路门店!$J:$J,"小米体验店")</f>
        <v>0</v>
      </c>
      <c r="AD66" s="99">
        <f>COUNTIFS(通讯通路门店!$S:$S,$G66,通讯通路门店!$J:$J,"苹果体验店")</f>
        <v>0</v>
      </c>
      <c r="AE66" s="99">
        <f>COUNTIFS(通讯通路门店!$S:$S,$G66,通讯通路门店!$J:$J,"其他品牌专卖店")</f>
        <v>0</v>
      </c>
      <c r="AF66" s="99">
        <f>SUMIFS(通讯通路门店!$BI:$BI,通讯通路门店!$S:$S,$G66)</f>
        <v>0</v>
      </c>
      <c r="AG66" s="99">
        <f>SUMIFS(通讯通路门店!$BH:$BH,通讯通路门店!$S:$S,$G66)</f>
        <v>0</v>
      </c>
      <c r="AH66" s="99">
        <f t="shared" si="1"/>
        <v>0</v>
      </c>
      <c r="AI66" s="99">
        <f>SUMIFS(通讯通路门店!$BB:$BB,通讯通路门店!$S:$S,$G66)</f>
        <v>0</v>
      </c>
      <c r="AJ66" s="99">
        <f>SUMIFS(通讯通路门店!$BE:$BE,通讯通路门店!$S:$S,$G66)</f>
        <v>0</v>
      </c>
      <c r="AK66" s="99">
        <f>SUMIFS(通讯通路门店!$BG:$BG,通讯通路门店!$S:$S,$G66)</f>
        <v>0</v>
      </c>
      <c r="AL66" s="99">
        <f>SUMIFS(通讯通路门店!$BC:$BC,通讯通路门店!$S:$S,$G66)</f>
        <v>0</v>
      </c>
      <c r="AM66" s="99">
        <f>SUMIFS(通讯通路门店!$BD:$BD,通讯通路门店!$S:$S,$G66)</f>
        <v>0</v>
      </c>
      <c r="AN66" s="99">
        <f>SUMIFS(通讯通路门店!$BF:$BF,通讯通路门店!$S:$S,$G66)</f>
        <v>0</v>
      </c>
      <c r="AO66" s="99">
        <f t="shared" si="2"/>
        <v>0</v>
      </c>
      <c r="AP66" s="99">
        <f>SUMIFS(通讯通路门店!$K:$K,通讯通路门店!$S:$S,$G66)</f>
        <v>0</v>
      </c>
      <c r="AQ66" s="83"/>
      <c r="AR66" s="99">
        <f>SUMIFS(通讯通路门店!$T:$T,通讯通路门店!$S:$S,$G66)</f>
        <v>0</v>
      </c>
      <c r="AS66" s="99">
        <f>SUMIFS(通讯通路门店!$U:$U,通讯通路门店!$S:$S,$G66)</f>
        <v>0</v>
      </c>
      <c r="AT66" s="99">
        <f>SUMIFS(通讯通路门店!$V:$V,通讯通路门店!$S:$S,$G66)</f>
        <v>0</v>
      </c>
      <c r="AU66" s="99">
        <f>SUMIFS(通讯通路门店!$W:$W,通讯通路门店!$S:$S,$G66)</f>
        <v>0</v>
      </c>
      <c r="AV66" s="99">
        <f>SUMIFS(通讯通路门店!$Z:$Z,通讯通路门店!$S:$S,$G66)</f>
        <v>0</v>
      </c>
      <c r="AW66" s="99">
        <f>SUMIFS(通讯通路门店!$AB:$AB,通讯通路门店!$S:$S,$G66)</f>
        <v>0</v>
      </c>
      <c r="AX66" s="99">
        <f>SUMIFS(通讯通路门店!$X:$X,通讯通路门店!$S:$S,$G66)</f>
        <v>0</v>
      </c>
      <c r="AY66" s="99">
        <f>SUMIFS(通讯通路门店!$Y:$Y,通讯通路门店!$S:$S,$G66)</f>
        <v>0</v>
      </c>
      <c r="AZ66" s="99">
        <f>SUMIFS(通讯通路门店!$AA:$AA,通讯通路门店!$S:$S,$G66)</f>
        <v>0</v>
      </c>
      <c r="BA66" s="99">
        <f t="shared" si="3"/>
        <v>0</v>
      </c>
      <c r="BB66" s="99">
        <f t="shared" si="4"/>
        <v>0</v>
      </c>
      <c r="BC66" s="99">
        <f>SUMIFS(通讯通路门店!$W:$W,通讯通路门店!$S:$S,$G66,通讯通路门店!$J:$J,"荣耀体验店")+SUMIFS(通讯通路门店!$W:$W,通讯通路门店!$S:$S,$G66,通讯通路门店!$J:$J,"荣耀授权专卖店")</f>
        <v>0</v>
      </c>
      <c r="BD66" s="99">
        <f>SUMIFS(通讯通路门店!$Z:$Z,通讯通路门店!$S:$S,$G66,通讯通路门店!$J:$J,"VIVO体验店")</f>
        <v>0</v>
      </c>
      <c r="BE66" s="99">
        <f>SUMIFS(通讯通路门店!$AB:$AB,通讯通路门店!$S:$S,$G66,通讯通路门店!$J:$J,"OPPO体验店")</f>
        <v>0</v>
      </c>
      <c r="BF66" s="99">
        <f>SUMIFS(通讯通路门店!$X:$X,通讯通路门店!$S:$S,$G66,通讯通路门店!$J:$J,"华为授权体验店")+SUMIFS(通讯通路门店!$AA:$AA,通讯通路门店!$S:$S,$G66,通讯通路门店!$J:$J,"华为堡垒店")</f>
        <v>0</v>
      </c>
      <c r="BG66" s="99">
        <f>SUMIFS(通讯通路门店!$Y:$Y,通讯通路门店!$S:$S,$G66,通讯通路门店!$J:$J,"小米体验店")</f>
        <v>0</v>
      </c>
      <c r="BH66" s="99">
        <f>SUMIFS(通讯通路门店!$AA:$AA,通讯通路门店!$S:$S,$G66,通讯通路门店!$J:$J,"苹果体验店")</f>
        <v>0</v>
      </c>
      <c r="BI66" s="99">
        <f>SUMIFS(通讯通路门店!$K:$K,通讯通路门店!$S:$S,$G66,通讯通路门店!$J:$J,"其他品牌专卖店")</f>
        <v>0</v>
      </c>
      <c r="BJ66" s="99">
        <f>SUMIFS(通讯通路门店!$AC:$AC,通讯通路门店!$S:$S,$G66)</f>
        <v>0</v>
      </c>
      <c r="BK66" s="99">
        <f>SUMIFS(通讯通路门店!$AD:$AD,通讯通路门店!$S:$S,$G66)</f>
        <v>0</v>
      </c>
      <c r="BL66" s="99">
        <f>SUMIFS(通讯通路门店!$AE:$AE,通讯通路门店!$S:$S,$G66)</f>
        <v>0</v>
      </c>
      <c r="BM66" s="99">
        <f>SUMIFS(通讯通路门店!$AF:$AF,通讯通路门店!$S:$S,$G66)</f>
        <v>0</v>
      </c>
      <c r="BN66" s="99">
        <f>SUMIFS(通讯通路门店!$AG:$AG,通讯通路门店!$S:$S,$G66)</f>
        <v>0</v>
      </c>
      <c r="BO66" s="99">
        <f>SUMIFS(通讯通路门店!$AH:$AH,通讯通路门店!$S:$S,$G66)</f>
        <v>0</v>
      </c>
      <c r="BP66" s="99">
        <f>SUMIFS(通讯通路门店!$AI:$AI,通讯通路门店!$S:$S,$G66)</f>
        <v>0</v>
      </c>
      <c r="BQ66" s="83"/>
    </row>
    <row r="67" spans="1:69">
      <c r="A67" s="99" t="str">
        <f>IFERROR(_xlfn.XLOOKUP($G67,通讯通路门店!$S$4:$S$993933,通讯通路门店!$A$4:$A$993933,0,0),"")</f>
        <v/>
      </c>
      <c r="B67" s="99" t="str">
        <f>IFERROR(_xlfn.XLOOKUP($G67,通讯通路门店!$S$4:$S$993933,通讯通路门店!$B$4:$B$993933,0,0),"")</f>
        <v/>
      </c>
      <c r="C67" s="99" t="str">
        <f>IFERROR(_xlfn.XLOOKUP($G67,通讯通路门店!$S$4:$S$993933,通讯通路门店!$C$4:$C$993933,0,0),"")</f>
        <v/>
      </c>
      <c r="D67" s="99" t="str">
        <f>IFERROR(_xlfn.XLOOKUP($G67,通讯通路门店!$S$4:$S$993933,通讯通路门店!$D$4:$D$993933,0,0),"")</f>
        <v/>
      </c>
      <c r="E67" s="83"/>
      <c r="F67" s="83"/>
      <c r="G67" s="101" t="e">
        <v>#N/A</v>
      </c>
      <c r="H67" s="102" t="str">
        <f>IFERROR(_xlfn.XLOOKUP($G67,通讯通路门店!$S$4:$S$993933,通讯通路门店!$R$4:$R$993933,0,0),"")</f>
        <v/>
      </c>
      <c r="I67" s="83"/>
      <c r="J67" s="83"/>
      <c r="K67" s="83"/>
      <c r="L67" s="83"/>
      <c r="M67" s="83"/>
      <c r="N67" s="83"/>
      <c r="O67" s="83"/>
      <c r="P67" s="83"/>
      <c r="Q67" s="83"/>
      <c r="R67" s="83"/>
      <c r="S67" s="83"/>
      <c r="T67" s="83"/>
      <c r="U67" s="99">
        <f>COUNTIF(通讯通路门店!$S:$S,$G67)</f>
        <v>0</v>
      </c>
      <c r="V67" s="99">
        <f>COUNTIFS(通讯通路门店!$S:$S,$G67,通讯通路门店!$J:$J,"综合卖场")</f>
        <v>0</v>
      </c>
      <c r="W67" s="99">
        <f>SUMIFS(通讯通路门店!$AJ:$AJ,通讯通路门店!$S:$S,通讯客户沙盘!$G67)</f>
        <v>0</v>
      </c>
      <c r="X67" s="99">
        <f t="shared" si="0"/>
        <v>0</v>
      </c>
      <c r="Y67" s="99">
        <f>COUNTIFS(通讯通路门店!$S:$S,$G67,通讯通路门店!$J:$J,"荣耀体验店")+COUNTIFS(通讯通路门店!$S:$S,$G67,通讯通路门店!$J:$J,"荣耀授权专卖店")</f>
        <v>0</v>
      </c>
      <c r="Z67" s="99">
        <f>COUNTIFS(通讯通路门店!$S:$S,$G67,通讯通路门店!$J:$J,"VIVO体验店")</f>
        <v>0</v>
      </c>
      <c r="AA67" s="99">
        <f>COUNTIFS(通讯通路门店!$S:$S,$G67,通讯通路门店!$J:$J,"OPPO体验店")</f>
        <v>0</v>
      </c>
      <c r="AB67" s="99">
        <f>COUNTIFS(通讯通路门店!$S:$S,$G67,通讯通路门店!$J:$J,"华为授权体验店")+COUNTIFS(通讯通路门店!$S:$S,$G67,通讯通路门店!$J:$J,"华为堡垒店")</f>
        <v>0</v>
      </c>
      <c r="AC67" s="99">
        <f>COUNTIFS(通讯通路门店!$S:$S,$G67,通讯通路门店!$J:$J,"小米体验店")</f>
        <v>0</v>
      </c>
      <c r="AD67" s="99">
        <f>COUNTIFS(通讯通路门店!$S:$S,$G67,通讯通路门店!$J:$J,"苹果体验店")</f>
        <v>0</v>
      </c>
      <c r="AE67" s="99">
        <f>COUNTIFS(通讯通路门店!$S:$S,$G67,通讯通路门店!$J:$J,"其他品牌专卖店")</f>
        <v>0</v>
      </c>
      <c r="AF67" s="99">
        <f>SUMIFS(通讯通路门店!$BI:$BI,通讯通路门店!$S:$S,$G67)</f>
        <v>0</v>
      </c>
      <c r="AG67" s="99">
        <f>SUMIFS(通讯通路门店!$BH:$BH,通讯通路门店!$S:$S,$G67)</f>
        <v>0</v>
      </c>
      <c r="AH67" s="99">
        <f t="shared" si="1"/>
        <v>0</v>
      </c>
      <c r="AI67" s="99">
        <f>SUMIFS(通讯通路门店!$BB:$BB,通讯通路门店!$S:$S,$G67)</f>
        <v>0</v>
      </c>
      <c r="AJ67" s="99">
        <f>SUMIFS(通讯通路门店!$BE:$BE,通讯通路门店!$S:$S,$G67)</f>
        <v>0</v>
      </c>
      <c r="AK67" s="99">
        <f>SUMIFS(通讯通路门店!$BG:$BG,通讯通路门店!$S:$S,$G67)</f>
        <v>0</v>
      </c>
      <c r="AL67" s="99">
        <f>SUMIFS(通讯通路门店!$BC:$BC,通讯通路门店!$S:$S,$G67)</f>
        <v>0</v>
      </c>
      <c r="AM67" s="99">
        <f>SUMIFS(通讯通路门店!$BD:$BD,通讯通路门店!$S:$S,$G67)</f>
        <v>0</v>
      </c>
      <c r="AN67" s="99">
        <f>SUMIFS(通讯通路门店!$BF:$BF,通讯通路门店!$S:$S,$G67)</f>
        <v>0</v>
      </c>
      <c r="AO67" s="99">
        <f t="shared" si="2"/>
        <v>0</v>
      </c>
      <c r="AP67" s="99">
        <f>SUMIFS(通讯通路门店!$K:$K,通讯通路门店!$S:$S,$G67)</f>
        <v>0</v>
      </c>
      <c r="AQ67" s="83"/>
      <c r="AR67" s="99">
        <f>SUMIFS(通讯通路门店!$T:$T,通讯通路门店!$S:$S,$G67)</f>
        <v>0</v>
      </c>
      <c r="AS67" s="99">
        <f>SUMIFS(通讯通路门店!$U:$U,通讯通路门店!$S:$S,$G67)</f>
        <v>0</v>
      </c>
      <c r="AT67" s="99">
        <f>SUMIFS(通讯通路门店!$V:$V,通讯通路门店!$S:$S,$G67)</f>
        <v>0</v>
      </c>
      <c r="AU67" s="99">
        <f>SUMIFS(通讯通路门店!$W:$W,通讯通路门店!$S:$S,$G67)</f>
        <v>0</v>
      </c>
      <c r="AV67" s="99">
        <f>SUMIFS(通讯通路门店!$Z:$Z,通讯通路门店!$S:$S,$G67)</f>
        <v>0</v>
      </c>
      <c r="AW67" s="99">
        <f>SUMIFS(通讯通路门店!$AB:$AB,通讯通路门店!$S:$S,$G67)</f>
        <v>0</v>
      </c>
      <c r="AX67" s="99">
        <f>SUMIFS(通讯通路门店!$X:$X,通讯通路门店!$S:$S,$G67)</f>
        <v>0</v>
      </c>
      <c r="AY67" s="99">
        <f>SUMIFS(通讯通路门店!$Y:$Y,通讯通路门店!$S:$S,$G67)</f>
        <v>0</v>
      </c>
      <c r="AZ67" s="99">
        <f>SUMIFS(通讯通路门店!$AA:$AA,通讯通路门店!$S:$S,$G67)</f>
        <v>0</v>
      </c>
      <c r="BA67" s="99">
        <f t="shared" si="3"/>
        <v>0</v>
      </c>
      <c r="BB67" s="99">
        <f t="shared" si="4"/>
        <v>0</v>
      </c>
      <c r="BC67" s="99">
        <f>SUMIFS(通讯通路门店!$W:$W,通讯通路门店!$S:$S,$G67,通讯通路门店!$J:$J,"荣耀体验店")+SUMIFS(通讯通路门店!$W:$W,通讯通路门店!$S:$S,$G67,通讯通路门店!$J:$J,"荣耀授权专卖店")</f>
        <v>0</v>
      </c>
      <c r="BD67" s="99">
        <f>SUMIFS(通讯通路门店!$Z:$Z,通讯通路门店!$S:$S,$G67,通讯通路门店!$J:$J,"VIVO体验店")</f>
        <v>0</v>
      </c>
      <c r="BE67" s="99">
        <f>SUMIFS(通讯通路门店!$AB:$AB,通讯通路门店!$S:$S,$G67,通讯通路门店!$J:$J,"OPPO体验店")</f>
        <v>0</v>
      </c>
      <c r="BF67" s="99">
        <f>SUMIFS(通讯通路门店!$X:$X,通讯通路门店!$S:$S,$G67,通讯通路门店!$J:$J,"华为授权体验店")+SUMIFS(通讯通路门店!$AA:$AA,通讯通路门店!$S:$S,$G67,通讯通路门店!$J:$J,"华为堡垒店")</f>
        <v>0</v>
      </c>
      <c r="BG67" s="99">
        <f>SUMIFS(通讯通路门店!$Y:$Y,通讯通路门店!$S:$S,$G67,通讯通路门店!$J:$J,"小米体验店")</f>
        <v>0</v>
      </c>
      <c r="BH67" s="99">
        <f>SUMIFS(通讯通路门店!$AA:$AA,通讯通路门店!$S:$S,$G67,通讯通路门店!$J:$J,"苹果体验店")</f>
        <v>0</v>
      </c>
      <c r="BI67" s="99">
        <f>SUMIFS(通讯通路门店!$K:$K,通讯通路门店!$S:$S,$G67,通讯通路门店!$J:$J,"其他品牌专卖店")</f>
        <v>0</v>
      </c>
      <c r="BJ67" s="99">
        <f>SUMIFS(通讯通路门店!$AC:$AC,通讯通路门店!$S:$S,$G67)</f>
        <v>0</v>
      </c>
      <c r="BK67" s="99">
        <f>SUMIFS(通讯通路门店!$AD:$AD,通讯通路门店!$S:$S,$G67)</f>
        <v>0</v>
      </c>
      <c r="BL67" s="99">
        <f>SUMIFS(通讯通路门店!$AE:$AE,通讯通路门店!$S:$S,$G67)</f>
        <v>0</v>
      </c>
      <c r="BM67" s="99">
        <f>SUMIFS(通讯通路门店!$AF:$AF,通讯通路门店!$S:$S,$G67)</f>
        <v>0</v>
      </c>
      <c r="BN67" s="99">
        <f>SUMIFS(通讯通路门店!$AG:$AG,通讯通路门店!$S:$S,$G67)</f>
        <v>0</v>
      </c>
      <c r="BO67" s="99">
        <f>SUMIFS(通讯通路门店!$AH:$AH,通讯通路门店!$S:$S,$G67)</f>
        <v>0</v>
      </c>
      <c r="BP67" s="99">
        <f>SUMIFS(通讯通路门店!$AI:$AI,通讯通路门店!$S:$S,$G67)</f>
        <v>0</v>
      </c>
      <c r="BQ67" s="83"/>
    </row>
    <row r="68" spans="1:69">
      <c r="A68" s="99" t="str">
        <f>IFERROR(_xlfn.XLOOKUP($G68,通讯通路门店!$S$4:$S$993933,通讯通路门店!$A$4:$A$993933,0,0),"")</f>
        <v/>
      </c>
      <c r="B68" s="99" t="str">
        <f>IFERROR(_xlfn.XLOOKUP($G68,通讯通路门店!$S$4:$S$993933,通讯通路门店!$B$4:$B$993933,0,0),"")</f>
        <v/>
      </c>
      <c r="C68" s="99" t="str">
        <f>IFERROR(_xlfn.XLOOKUP($G68,通讯通路门店!$S$4:$S$993933,通讯通路门店!$C$4:$C$993933,0,0),"")</f>
        <v/>
      </c>
      <c r="D68" s="99" t="str">
        <f>IFERROR(_xlfn.XLOOKUP($G68,通讯通路门店!$S$4:$S$993933,通讯通路门店!$D$4:$D$993933,0,0),"")</f>
        <v/>
      </c>
      <c r="E68" s="83"/>
      <c r="F68" s="83"/>
      <c r="G68" s="101" t="e">
        <v>#N/A</v>
      </c>
      <c r="H68" s="102" t="str">
        <f>IFERROR(_xlfn.XLOOKUP($G68,通讯通路门店!$S$4:$S$993933,通讯通路门店!$R$4:$R$993933,0,0),"")</f>
        <v/>
      </c>
      <c r="I68" s="83"/>
      <c r="J68" s="83"/>
      <c r="K68" s="83"/>
      <c r="L68" s="83"/>
      <c r="M68" s="83"/>
      <c r="N68" s="83"/>
      <c r="O68" s="83"/>
      <c r="P68" s="83"/>
      <c r="Q68" s="83"/>
      <c r="R68" s="83"/>
      <c r="S68" s="83"/>
      <c r="T68" s="83"/>
      <c r="U68" s="99">
        <f>COUNTIF(通讯通路门店!$S:$S,$G68)</f>
        <v>0</v>
      </c>
      <c r="V68" s="99">
        <f>COUNTIFS(通讯通路门店!$S:$S,$G68,通讯通路门店!$J:$J,"综合卖场")</f>
        <v>0</v>
      </c>
      <c r="W68" s="99">
        <f>SUMIFS(通讯通路门店!$AJ:$AJ,通讯通路门店!$S:$S,通讯客户沙盘!$G68)</f>
        <v>0</v>
      </c>
      <c r="X68" s="99">
        <f t="shared" ref="X68:X131" si="5">Y68+Z68+AA68+AB68+AC68+AD68+AE68</f>
        <v>0</v>
      </c>
      <c r="Y68" s="99">
        <f>COUNTIFS(通讯通路门店!$S:$S,$G68,通讯通路门店!$J:$J,"荣耀体验店")+COUNTIFS(通讯通路门店!$S:$S,$G68,通讯通路门店!$J:$J,"荣耀授权专卖店")</f>
        <v>0</v>
      </c>
      <c r="Z68" s="99">
        <f>COUNTIFS(通讯通路门店!$S:$S,$G68,通讯通路门店!$J:$J,"VIVO体验店")</f>
        <v>0</v>
      </c>
      <c r="AA68" s="99">
        <f>COUNTIFS(通讯通路门店!$S:$S,$G68,通讯通路门店!$J:$J,"OPPO体验店")</f>
        <v>0</v>
      </c>
      <c r="AB68" s="99">
        <f>COUNTIFS(通讯通路门店!$S:$S,$G68,通讯通路门店!$J:$J,"华为授权体验店")+COUNTIFS(通讯通路门店!$S:$S,$G68,通讯通路门店!$J:$J,"华为堡垒店")</f>
        <v>0</v>
      </c>
      <c r="AC68" s="99">
        <f>COUNTIFS(通讯通路门店!$S:$S,$G68,通讯通路门店!$J:$J,"小米体验店")</f>
        <v>0</v>
      </c>
      <c r="AD68" s="99">
        <f>COUNTIFS(通讯通路门店!$S:$S,$G68,通讯通路门店!$J:$J,"苹果体验店")</f>
        <v>0</v>
      </c>
      <c r="AE68" s="99">
        <f>COUNTIFS(通讯通路门店!$S:$S,$G68,通讯通路门店!$J:$J,"其他品牌专卖店")</f>
        <v>0</v>
      </c>
      <c r="AF68" s="99">
        <f>SUMIFS(通讯通路门店!$BI:$BI,通讯通路门店!$S:$S,$G68)</f>
        <v>0</v>
      </c>
      <c r="AG68" s="99">
        <f>SUMIFS(通讯通路门店!$BH:$BH,通讯通路门店!$S:$S,$G68)</f>
        <v>0</v>
      </c>
      <c r="AH68" s="99">
        <f t="shared" ref="AH68:AH131" si="6">AI68+AJ68+AK68+AL68+AM68+AN68</f>
        <v>0</v>
      </c>
      <c r="AI68" s="99">
        <f>SUMIFS(通讯通路门店!$BB:$BB,通讯通路门店!$S:$S,$G68)</f>
        <v>0</v>
      </c>
      <c r="AJ68" s="99">
        <f>SUMIFS(通讯通路门店!$BE:$BE,通讯通路门店!$S:$S,$G68)</f>
        <v>0</v>
      </c>
      <c r="AK68" s="99">
        <f>SUMIFS(通讯通路门店!$BG:$BG,通讯通路门店!$S:$S,$G68)</f>
        <v>0</v>
      </c>
      <c r="AL68" s="99">
        <f>SUMIFS(通讯通路门店!$BC:$BC,通讯通路门店!$S:$S,$G68)</f>
        <v>0</v>
      </c>
      <c r="AM68" s="99">
        <f>SUMIFS(通讯通路门店!$BD:$BD,通讯通路门店!$S:$S,$G68)</f>
        <v>0</v>
      </c>
      <c r="AN68" s="99">
        <f>SUMIFS(通讯通路门店!$BF:$BF,通讯通路门店!$S:$S,$G68)</f>
        <v>0</v>
      </c>
      <c r="AO68" s="99">
        <f t="shared" ref="AO68:AO131" si="7">AP68+AQ68</f>
        <v>0</v>
      </c>
      <c r="AP68" s="99">
        <f>SUMIFS(通讯通路门店!$K:$K,通讯通路门店!$S:$S,$G68)</f>
        <v>0</v>
      </c>
      <c r="AQ68" s="83"/>
      <c r="AR68" s="99">
        <f>SUMIFS(通讯通路门店!$T:$T,通讯通路门店!$S:$S,$G68)</f>
        <v>0</v>
      </c>
      <c r="AS68" s="99">
        <f>SUMIFS(通讯通路门店!$U:$U,通讯通路门店!$S:$S,$G68)</f>
        <v>0</v>
      </c>
      <c r="AT68" s="99">
        <f>SUMIFS(通讯通路门店!$V:$V,通讯通路门店!$S:$S,$G68)</f>
        <v>0</v>
      </c>
      <c r="AU68" s="99">
        <f>SUMIFS(通讯通路门店!$W:$W,通讯通路门店!$S:$S,$G68)</f>
        <v>0</v>
      </c>
      <c r="AV68" s="99">
        <f>SUMIFS(通讯通路门店!$Z:$Z,通讯通路门店!$S:$S,$G68)</f>
        <v>0</v>
      </c>
      <c r="AW68" s="99">
        <f>SUMIFS(通讯通路门店!$AB:$AB,通讯通路门店!$S:$S,$G68)</f>
        <v>0</v>
      </c>
      <c r="AX68" s="99">
        <f>SUMIFS(通讯通路门店!$X:$X,通讯通路门店!$S:$S,$G68)</f>
        <v>0</v>
      </c>
      <c r="AY68" s="99">
        <f>SUMIFS(通讯通路门店!$Y:$Y,通讯通路门店!$S:$S,$G68)</f>
        <v>0</v>
      </c>
      <c r="AZ68" s="99">
        <f>SUMIFS(通讯通路门店!$AA:$AA,通讯通路门店!$S:$S,$G68)</f>
        <v>0</v>
      </c>
      <c r="BA68" s="99">
        <f t="shared" ref="BA68:BA131" si="8">AP68-BB68</f>
        <v>0</v>
      </c>
      <c r="BB68" s="99">
        <f t="shared" ref="BB68:BB131" si="9">BC68+BD68+BE68+BF68+BG68+BH68</f>
        <v>0</v>
      </c>
      <c r="BC68" s="99">
        <f>SUMIFS(通讯通路门店!$W:$W,通讯通路门店!$S:$S,$G68,通讯通路门店!$J:$J,"荣耀体验店")+SUMIFS(通讯通路门店!$W:$W,通讯通路门店!$S:$S,$G68,通讯通路门店!$J:$J,"荣耀授权专卖店")</f>
        <v>0</v>
      </c>
      <c r="BD68" s="99">
        <f>SUMIFS(通讯通路门店!$Z:$Z,通讯通路门店!$S:$S,$G68,通讯通路门店!$J:$J,"VIVO体验店")</f>
        <v>0</v>
      </c>
      <c r="BE68" s="99">
        <f>SUMIFS(通讯通路门店!$AB:$AB,通讯通路门店!$S:$S,$G68,通讯通路门店!$J:$J,"OPPO体验店")</f>
        <v>0</v>
      </c>
      <c r="BF68" s="99">
        <f>SUMIFS(通讯通路门店!$X:$X,通讯通路门店!$S:$S,$G68,通讯通路门店!$J:$J,"华为授权体验店")+SUMIFS(通讯通路门店!$AA:$AA,通讯通路门店!$S:$S,$G68,通讯通路门店!$J:$J,"华为堡垒店")</f>
        <v>0</v>
      </c>
      <c r="BG68" s="99">
        <f>SUMIFS(通讯通路门店!$Y:$Y,通讯通路门店!$S:$S,$G68,通讯通路门店!$J:$J,"小米体验店")</f>
        <v>0</v>
      </c>
      <c r="BH68" s="99">
        <f>SUMIFS(通讯通路门店!$AA:$AA,通讯通路门店!$S:$S,$G68,通讯通路门店!$J:$J,"苹果体验店")</f>
        <v>0</v>
      </c>
      <c r="BI68" s="99">
        <f>SUMIFS(通讯通路门店!$K:$K,通讯通路门店!$S:$S,$G68,通讯通路门店!$J:$J,"其他品牌专卖店")</f>
        <v>0</v>
      </c>
      <c r="BJ68" s="99">
        <f>SUMIFS(通讯通路门店!$AC:$AC,通讯通路门店!$S:$S,$G68)</f>
        <v>0</v>
      </c>
      <c r="BK68" s="99">
        <f>SUMIFS(通讯通路门店!$AD:$AD,通讯通路门店!$S:$S,$G68)</f>
        <v>0</v>
      </c>
      <c r="BL68" s="99">
        <f>SUMIFS(通讯通路门店!$AE:$AE,通讯通路门店!$S:$S,$G68)</f>
        <v>0</v>
      </c>
      <c r="BM68" s="99">
        <f>SUMIFS(通讯通路门店!$AF:$AF,通讯通路门店!$S:$S,$G68)</f>
        <v>0</v>
      </c>
      <c r="BN68" s="99">
        <f>SUMIFS(通讯通路门店!$AG:$AG,通讯通路门店!$S:$S,$G68)</f>
        <v>0</v>
      </c>
      <c r="BO68" s="99">
        <f>SUMIFS(通讯通路门店!$AH:$AH,通讯通路门店!$S:$S,$G68)</f>
        <v>0</v>
      </c>
      <c r="BP68" s="99">
        <f>SUMIFS(通讯通路门店!$AI:$AI,通讯通路门店!$S:$S,$G68)</f>
        <v>0</v>
      </c>
      <c r="BQ68" s="83"/>
    </row>
    <row r="69" spans="1:69">
      <c r="A69" s="99" t="str">
        <f>IFERROR(_xlfn.XLOOKUP($G69,通讯通路门店!$S$4:$S$993933,通讯通路门店!$A$4:$A$993933,0,0),"")</f>
        <v/>
      </c>
      <c r="B69" s="99" t="str">
        <f>IFERROR(_xlfn.XLOOKUP($G69,通讯通路门店!$S$4:$S$993933,通讯通路门店!$B$4:$B$993933,0,0),"")</f>
        <v/>
      </c>
      <c r="C69" s="99" t="str">
        <f>IFERROR(_xlfn.XLOOKUP($G69,通讯通路门店!$S$4:$S$993933,通讯通路门店!$C$4:$C$993933,0,0),"")</f>
        <v/>
      </c>
      <c r="D69" s="99" t="str">
        <f>IFERROR(_xlfn.XLOOKUP($G69,通讯通路门店!$S$4:$S$993933,通讯通路门店!$D$4:$D$993933,0,0),"")</f>
        <v/>
      </c>
      <c r="E69" s="83"/>
      <c r="F69" s="83"/>
      <c r="G69" s="101" t="e">
        <v>#N/A</v>
      </c>
      <c r="H69" s="102" t="str">
        <f>IFERROR(_xlfn.XLOOKUP($G69,通讯通路门店!$S$4:$S$993933,通讯通路门店!$R$4:$R$993933,0,0),"")</f>
        <v/>
      </c>
      <c r="I69" s="83"/>
      <c r="J69" s="83"/>
      <c r="K69" s="83"/>
      <c r="L69" s="83"/>
      <c r="M69" s="83"/>
      <c r="N69" s="83"/>
      <c r="O69" s="83"/>
      <c r="P69" s="83"/>
      <c r="Q69" s="83"/>
      <c r="R69" s="83"/>
      <c r="S69" s="83"/>
      <c r="T69" s="83"/>
      <c r="U69" s="99">
        <f>COUNTIF(通讯通路门店!$S:$S,$G69)</f>
        <v>0</v>
      </c>
      <c r="V69" s="99">
        <f>COUNTIFS(通讯通路门店!$S:$S,$G69,通讯通路门店!$J:$J,"综合卖场")</f>
        <v>0</v>
      </c>
      <c r="W69" s="99">
        <f>SUMIFS(通讯通路门店!$AJ:$AJ,通讯通路门店!$S:$S,通讯客户沙盘!$G69)</f>
        <v>0</v>
      </c>
      <c r="X69" s="99">
        <f t="shared" si="5"/>
        <v>0</v>
      </c>
      <c r="Y69" s="99">
        <f>COUNTIFS(通讯通路门店!$S:$S,$G69,通讯通路门店!$J:$J,"荣耀体验店")+COUNTIFS(通讯通路门店!$S:$S,$G69,通讯通路门店!$J:$J,"荣耀授权专卖店")</f>
        <v>0</v>
      </c>
      <c r="Z69" s="99">
        <f>COUNTIFS(通讯通路门店!$S:$S,$G69,通讯通路门店!$J:$J,"VIVO体验店")</f>
        <v>0</v>
      </c>
      <c r="AA69" s="99">
        <f>COUNTIFS(通讯通路门店!$S:$S,$G69,通讯通路门店!$J:$J,"OPPO体验店")</f>
        <v>0</v>
      </c>
      <c r="AB69" s="99">
        <f>COUNTIFS(通讯通路门店!$S:$S,$G69,通讯通路门店!$J:$J,"华为授权体验店")+COUNTIFS(通讯通路门店!$S:$S,$G69,通讯通路门店!$J:$J,"华为堡垒店")</f>
        <v>0</v>
      </c>
      <c r="AC69" s="99">
        <f>COUNTIFS(通讯通路门店!$S:$S,$G69,通讯通路门店!$J:$J,"小米体验店")</f>
        <v>0</v>
      </c>
      <c r="AD69" s="99">
        <f>COUNTIFS(通讯通路门店!$S:$S,$G69,通讯通路门店!$J:$J,"苹果体验店")</f>
        <v>0</v>
      </c>
      <c r="AE69" s="99">
        <f>COUNTIFS(通讯通路门店!$S:$S,$G69,通讯通路门店!$J:$J,"其他品牌专卖店")</f>
        <v>0</v>
      </c>
      <c r="AF69" s="99">
        <f>SUMIFS(通讯通路门店!$BI:$BI,通讯通路门店!$S:$S,$G69)</f>
        <v>0</v>
      </c>
      <c r="AG69" s="99">
        <f>SUMIFS(通讯通路门店!$BH:$BH,通讯通路门店!$S:$S,$G69)</f>
        <v>0</v>
      </c>
      <c r="AH69" s="99">
        <f t="shared" si="6"/>
        <v>0</v>
      </c>
      <c r="AI69" s="99">
        <f>SUMIFS(通讯通路门店!$BB:$BB,通讯通路门店!$S:$S,$G69)</f>
        <v>0</v>
      </c>
      <c r="AJ69" s="99">
        <f>SUMIFS(通讯通路门店!$BE:$BE,通讯通路门店!$S:$S,$G69)</f>
        <v>0</v>
      </c>
      <c r="AK69" s="99">
        <f>SUMIFS(通讯通路门店!$BG:$BG,通讯通路门店!$S:$S,$G69)</f>
        <v>0</v>
      </c>
      <c r="AL69" s="99">
        <f>SUMIFS(通讯通路门店!$BC:$BC,通讯通路门店!$S:$S,$G69)</f>
        <v>0</v>
      </c>
      <c r="AM69" s="99">
        <f>SUMIFS(通讯通路门店!$BD:$BD,通讯通路门店!$S:$S,$G69)</f>
        <v>0</v>
      </c>
      <c r="AN69" s="99">
        <f>SUMIFS(通讯通路门店!$BF:$BF,通讯通路门店!$S:$S,$G69)</f>
        <v>0</v>
      </c>
      <c r="AO69" s="99">
        <f t="shared" si="7"/>
        <v>0</v>
      </c>
      <c r="AP69" s="99">
        <f>SUMIFS(通讯通路门店!$K:$K,通讯通路门店!$S:$S,$G69)</f>
        <v>0</v>
      </c>
      <c r="AQ69" s="83"/>
      <c r="AR69" s="99">
        <f>SUMIFS(通讯通路门店!$T:$T,通讯通路门店!$S:$S,$G69)</f>
        <v>0</v>
      </c>
      <c r="AS69" s="99">
        <f>SUMIFS(通讯通路门店!$U:$U,通讯通路门店!$S:$S,$G69)</f>
        <v>0</v>
      </c>
      <c r="AT69" s="99">
        <f>SUMIFS(通讯通路门店!$V:$V,通讯通路门店!$S:$S,$G69)</f>
        <v>0</v>
      </c>
      <c r="AU69" s="99">
        <f>SUMIFS(通讯通路门店!$W:$W,通讯通路门店!$S:$S,$G69)</f>
        <v>0</v>
      </c>
      <c r="AV69" s="99">
        <f>SUMIFS(通讯通路门店!$Z:$Z,通讯通路门店!$S:$S,$G69)</f>
        <v>0</v>
      </c>
      <c r="AW69" s="99">
        <f>SUMIFS(通讯通路门店!$AB:$AB,通讯通路门店!$S:$S,$G69)</f>
        <v>0</v>
      </c>
      <c r="AX69" s="99">
        <f>SUMIFS(通讯通路门店!$X:$X,通讯通路门店!$S:$S,$G69)</f>
        <v>0</v>
      </c>
      <c r="AY69" s="99">
        <f>SUMIFS(通讯通路门店!$Y:$Y,通讯通路门店!$S:$S,$G69)</f>
        <v>0</v>
      </c>
      <c r="AZ69" s="99">
        <f>SUMIFS(通讯通路门店!$AA:$AA,通讯通路门店!$S:$S,$G69)</f>
        <v>0</v>
      </c>
      <c r="BA69" s="99">
        <f t="shared" si="8"/>
        <v>0</v>
      </c>
      <c r="BB69" s="99">
        <f t="shared" si="9"/>
        <v>0</v>
      </c>
      <c r="BC69" s="99">
        <f>SUMIFS(通讯通路门店!$W:$W,通讯通路门店!$S:$S,$G69,通讯通路门店!$J:$J,"荣耀体验店")+SUMIFS(通讯通路门店!$W:$W,通讯通路门店!$S:$S,$G69,通讯通路门店!$J:$J,"荣耀授权专卖店")</f>
        <v>0</v>
      </c>
      <c r="BD69" s="99">
        <f>SUMIFS(通讯通路门店!$Z:$Z,通讯通路门店!$S:$S,$G69,通讯通路门店!$J:$J,"VIVO体验店")</f>
        <v>0</v>
      </c>
      <c r="BE69" s="99">
        <f>SUMIFS(通讯通路门店!$AB:$AB,通讯通路门店!$S:$S,$G69,通讯通路门店!$J:$J,"OPPO体验店")</f>
        <v>0</v>
      </c>
      <c r="BF69" s="99">
        <f>SUMIFS(通讯通路门店!$X:$X,通讯通路门店!$S:$S,$G69,通讯通路门店!$J:$J,"华为授权体验店")+SUMIFS(通讯通路门店!$AA:$AA,通讯通路门店!$S:$S,$G69,通讯通路门店!$J:$J,"华为堡垒店")</f>
        <v>0</v>
      </c>
      <c r="BG69" s="99">
        <f>SUMIFS(通讯通路门店!$Y:$Y,通讯通路门店!$S:$S,$G69,通讯通路门店!$J:$J,"小米体验店")</f>
        <v>0</v>
      </c>
      <c r="BH69" s="99">
        <f>SUMIFS(通讯通路门店!$AA:$AA,通讯通路门店!$S:$S,$G69,通讯通路门店!$J:$J,"苹果体验店")</f>
        <v>0</v>
      </c>
      <c r="BI69" s="99">
        <f>SUMIFS(通讯通路门店!$K:$K,通讯通路门店!$S:$S,$G69,通讯通路门店!$J:$J,"其他品牌专卖店")</f>
        <v>0</v>
      </c>
      <c r="BJ69" s="99">
        <f>SUMIFS(通讯通路门店!$AC:$AC,通讯通路门店!$S:$S,$G69)</f>
        <v>0</v>
      </c>
      <c r="BK69" s="99">
        <f>SUMIFS(通讯通路门店!$AD:$AD,通讯通路门店!$S:$S,$G69)</f>
        <v>0</v>
      </c>
      <c r="BL69" s="99">
        <f>SUMIFS(通讯通路门店!$AE:$AE,通讯通路门店!$S:$S,$G69)</f>
        <v>0</v>
      </c>
      <c r="BM69" s="99">
        <f>SUMIFS(通讯通路门店!$AF:$AF,通讯通路门店!$S:$S,$G69)</f>
        <v>0</v>
      </c>
      <c r="BN69" s="99">
        <f>SUMIFS(通讯通路门店!$AG:$AG,通讯通路门店!$S:$S,$G69)</f>
        <v>0</v>
      </c>
      <c r="BO69" s="99">
        <f>SUMIFS(通讯通路门店!$AH:$AH,通讯通路门店!$S:$S,$G69)</f>
        <v>0</v>
      </c>
      <c r="BP69" s="99">
        <f>SUMIFS(通讯通路门店!$AI:$AI,通讯通路门店!$S:$S,$G69)</f>
        <v>0</v>
      </c>
      <c r="BQ69" s="83"/>
    </row>
    <row r="70" spans="1:69">
      <c r="A70" s="99" t="str">
        <f>IFERROR(_xlfn.XLOOKUP($G70,通讯通路门店!$S$4:$S$993933,通讯通路门店!$A$4:$A$993933,0,0),"")</f>
        <v/>
      </c>
      <c r="B70" s="99" t="str">
        <f>IFERROR(_xlfn.XLOOKUP($G70,通讯通路门店!$S$4:$S$993933,通讯通路门店!$B$4:$B$993933,0,0),"")</f>
        <v/>
      </c>
      <c r="C70" s="99" t="str">
        <f>IFERROR(_xlfn.XLOOKUP($G70,通讯通路门店!$S$4:$S$993933,通讯通路门店!$C$4:$C$993933,0,0),"")</f>
        <v/>
      </c>
      <c r="D70" s="99" t="str">
        <f>IFERROR(_xlfn.XLOOKUP($G70,通讯通路门店!$S$4:$S$993933,通讯通路门店!$D$4:$D$993933,0,0),"")</f>
        <v/>
      </c>
      <c r="E70" s="83"/>
      <c r="F70" s="83"/>
      <c r="G70" s="101" t="e">
        <v>#N/A</v>
      </c>
      <c r="H70" s="102" t="str">
        <f>IFERROR(_xlfn.XLOOKUP($G70,通讯通路门店!$S$4:$S$993933,通讯通路门店!$R$4:$R$993933,0,0),"")</f>
        <v/>
      </c>
      <c r="I70" s="83"/>
      <c r="J70" s="83"/>
      <c r="K70" s="83"/>
      <c r="L70" s="83"/>
      <c r="M70" s="83"/>
      <c r="N70" s="83"/>
      <c r="O70" s="83"/>
      <c r="P70" s="83"/>
      <c r="Q70" s="83"/>
      <c r="R70" s="83"/>
      <c r="S70" s="83"/>
      <c r="T70" s="83"/>
      <c r="U70" s="99">
        <f>COUNTIF(通讯通路门店!$S:$S,$G70)</f>
        <v>0</v>
      </c>
      <c r="V70" s="99">
        <f>COUNTIFS(通讯通路门店!$S:$S,$G70,通讯通路门店!$J:$J,"综合卖场")</f>
        <v>0</v>
      </c>
      <c r="W70" s="99">
        <f>SUMIFS(通讯通路门店!$AJ:$AJ,通讯通路门店!$S:$S,通讯客户沙盘!$G70)</f>
        <v>0</v>
      </c>
      <c r="X70" s="99">
        <f t="shared" si="5"/>
        <v>0</v>
      </c>
      <c r="Y70" s="99">
        <f>COUNTIFS(通讯通路门店!$S:$S,$G70,通讯通路门店!$J:$J,"荣耀体验店")+COUNTIFS(通讯通路门店!$S:$S,$G70,通讯通路门店!$J:$J,"荣耀授权专卖店")</f>
        <v>0</v>
      </c>
      <c r="Z70" s="99">
        <f>COUNTIFS(通讯通路门店!$S:$S,$G70,通讯通路门店!$J:$J,"VIVO体验店")</f>
        <v>0</v>
      </c>
      <c r="AA70" s="99">
        <f>COUNTIFS(通讯通路门店!$S:$S,$G70,通讯通路门店!$J:$J,"OPPO体验店")</f>
        <v>0</v>
      </c>
      <c r="AB70" s="99">
        <f>COUNTIFS(通讯通路门店!$S:$S,$G70,通讯通路门店!$J:$J,"华为授权体验店")+COUNTIFS(通讯通路门店!$S:$S,$G70,通讯通路门店!$J:$J,"华为堡垒店")</f>
        <v>0</v>
      </c>
      <c r="AC70" s="99">
        <f>COUNTIFS(通讯通路门店!$S:$S,$G70,通讯通路门店!$J:$J,"小米体验店")</f>
        <v>0</v>
      </c>
      <c r="AD70" s="99">
        <f>COUNTIFS(通讯通路门店!$S:$S,$G70,通讯通路门店!$J:$J,"苹果体验店")</f>
        <v>0</v>
      </c>
      <c r="AE70" s="99">
        <f>COUNTIFS(通讯通路门店!$S:$S,$G70,通讯通路门店!$J:$J,"其他品牌专卖店")</f>
        <v>0</v>
      </c>
      <c r="AF70" s="99">
        <f>SUMIFS(通讯通路门店!$BI:$BI,通讯通路门店!$S:$S,$G70)</f>
        <v>0</v>
      </c>
      <c r="AG70" s="99">
        <f>SUMIFS(通讯通路门店!$BH:$BH,通讯通路门店!$S:$S,$G70)</f>
        <v>0</v>
      </c>
      <c r="AH70" s="99">
        <f t="shared" si="6"/>
        <v>0</v>
      </c>
      <c r="AI70" s="99">
        <f>SUMIFS(通讯通路门店!$BB:$BB,通讯通路门店!$S:$S,$G70)</f>
        <v>0</v>
      </c>
      <c r="AJ70" s="99">
        <f>SUMIFS(通讯通路门店!$BE:$BE,通讯通路门店!$S:$S,$G70)</f>
        <v>0</v>
      </c>
      <c r="AK70" s="99">
        <f>SUMIFS(通讯通路门店!$BG:$BG,通讯通路门店!$S:$S,$G70)</f>
        <v>0</v>
      </c>
      <c r="AL70" s="99">
        <f>SUMIFS(通讯通路门店!$BC:$BC,通讯通路门店!$S:$S,$G70)</f>
        <v>0</v>
      </c>
      <c r="AM70" s="99">
        <f>SUMIFS(通讯通路门店!$BD:$BD,通讯通路门店!$S:$S,$G70)</f>
        <v>0</v>
      </c>
      <c r="AN70" s="99">
        <f>SUMIFS(通讯通路门店!$BF:$BF,通讯通路门店!$S:$S,$G70)</f>
        <v>0</v>
      </c>
      <c r="AO70" s="99">
        <f t="shared" si="7"/>
        <v>0</v>
      </c>
      <c r="AP70" s="99">
        <f>SUMIFS(通讯通路门店!$K:$K,通讯通路门店!$S:$S,$G70)</f>
        <v>0</v>
      </c>
      <c r="AQ70" s="83"/>
      <c r="AR70" s="99">
        <f>SUMIFS(通讯通路门店!$T:$T,通讯通路门店!$S:$S,$G70)</f>
        <v>0</v>
      </c>
      <c r="AS70" s="99">
        <f>SUMIFS(通讯通路门店!$U:$U,通讯通路门店!$S:$S,$G70)</f>
        <v>0</v>
      </c>
      <c r="AT70" s="99">
        <f>SUMIFS(通讯通路门店!$V:$V,通讯通路门店!$S:$S,$G70)</f>
        <v>0</v>
      </c>
      <c r="AU70" s="99">
        <f>SUMIFS(通讯通路门店!$W:$W,通讯通路门店!$S:$S,$G70)</f>
        <v>0</v>
      </c>
      <c r="AV70" s="99">
        <f>SUMIFS(通讯通路门店!$Z:$Z,通讯通路门店!$S:$S,$G70)</f>
        <v>0</v>
      </c>
      <c r="AW70" s="99">
        <f>SUMIFS(通讯通路门店!$AB:$AB,通讯通路门店!$S:$S,$G70)</f>
        <v>0</v>
      </c>
      <c r="AX70" s="99">
        <f>SUMIFS(通讯通路门店!$X:$X,通讯通路门店!$S:$S,$G70)</f>
        <v>0</v>
      </c>
      <c r="AY70" s="99">
        <f>SUMIFS(通讯通路门店!$Y:$Y,通讯通路门店!$S:$S,$G70)</f>
        <v>0</v>
      </c>
      <c r="AZ70" s="99">
        <f>SUMIFS(通讯通路门店!$AA:$AA,通讯通路门店!$S:$S,$G70)</f>
        <v>0</v>
      </c>
      <c r="BA70" s="99">
        <f t="shared" si="8"/>
        <v>0</v>
      </c>
      <c r="BB70" s="99">
        <f t="shared" si="9"/>
        <v>0</v>
      </c>
      <c r="BC70" s="99">
        <f>SUMIFS(通讯通路门店!$W:$W,通讯通路门店!$S:$S,$G70,通讯通路门店!$J:$J,"荣耀体验店")+SUMIFS(通讯通路门店!$W:$W,通讯通路门店!$S:$S,$G70,通讯通路门店!$J:$J,"荣耀授权专卖店")</f>
        <v>0</v>
      </c>
      <c r="BD70" s="99">
        <f>SUMIFS(通讯通路门店!$Z:$Z,通讯通路门店!$S:$S,$G70,通讯通路门店!$J:$J,"VIVO体验店")</f>
        <v>0</v>
      </c>
      <c r="BE70" s="99">
        <f>SUMIFS(通讯通路门店!$AB:$AB,通讯通路门店!$S:$S,$G70,通讯通路门店!$J:$J,"OPPO体验店")</f>
        <v>0</v>
      </c>
      <c r="BF70" s="99">
        <f>SUMIFS(通讯通路门店!$X:$X,通讯通路门店!$S:$S,$G70,通讯通路门店!$J:$J,"华为授权体验店")+SUMIFS(通讯通路门店!$AA:$AA,通讯通路门店!$S:$S,$G70,通讯通路门店!$J:$J,"华为堡垒店")</f>
        <v>0</v>
      </c>
      <c r="BG70" s="99">
        <f>SUMIFS(通讯通路门店!$Y:$Y,通讯通路门店!$S:$S,$G70,通讯通路门店!$J:$J,"小米体验店")</f>
        <v>0</v>
      </c>
      <c r="BH70" s="99">
        <f>SUMIFS(通讯通路门店!$AA:$AA,通讯通路门店!$S:$S,$G70,通讯通路门店!$J:$J,"苹果体验店")</f>
        <v>0</v>
      </c>
      <c r="BI70" s="99">
        <f>SUMIFS(通讯通路门店!$K:$K,通讯通路门店!$S:$S,$G70,通讯通路门店!$J:$J,"其他品牌专卖店")</f>
        <v>0</v>
      </c>
      <c r="BJ70" s="99">
        <f>SUMIFS(通讯通路门店!$AC:$AC,通讯通路门店!$S:$S,$G70)</f>
        <v>0</v>
      </c>
      <c r="BK70" s="99">
        <f>SUMIFS(通讯通路门店!$AD:$AD,通讯通路门店!$S:$S,$G70)</f>
        <v>0</v>
      </c>
      <c r="BL70" s="99">
        <f>SUMIFS(通讯通路门店!$AE:$AE,通讯通路门店!$S:$S,$G70)</f>
        <v>0</v>
      </c>
      <c r="BM70" s="99">
        <f>SUMIFS(通讯通路门店!$AF:$AF,通讯通路门店!$S:$S,$G70)</f>
        <v>0</v>
      </c>
      <c r="BN70" s="99">
        <f>SUMIFS(通讯通路门店!$AG:$AG,通讯通路门店!$S:$S,$G70)</f>
        <v>0</v>
      </c>
      <c r="BO70" s="99">
        <f>SUMIFS(通讯通路门店!$AH:$AH,通讯通路门店!$S:$S,$G70)</f>
        <v>0</v>
      </c>
      <c r="BP70" s="99">
        <f>SUMIFS(通讯通路门店!$AI:$AI,通讯通路门店!$S:$S,$G70)</f>
        <v>0</v>
      </c>
      <c r="BQ70" s="83"/>
    </row>
    <row r="71" spans="1:69">
      <c r="A71" s="99" t="str">
        <f>IFERROR(_xlfn.XLOOKUP($G71,通讯通路门店!$S$4:$S$993933,通讯通路门店!$A$4:$A$993933,0,0),"")</f>
        <v/>
      </c>
      <c r="B71" s="99" t="str">
        <f>IFERROR(_xlfn.XLOOKUP($G71,通讯通路门店!$S$4:$S$993933,通讯通路门店!$B$4:$B$993933,0,0),"")</f>
        <v/>
      </c>
      <c r="C71" s="99" t="str">
        <f>IFERROR(_xlfn.XLOOKUP($G71,通讯通路门店!$S$4:$S$993933,通讯通路门店!$C$4:$C$993933,0,0),"")</f>
        <v/>
      </c>
      <c r="D71" s="99" t="str">
        <f>IFERROR(_xlfn.XLOOKUP($G71,通讯通路门店!$S$4:$S$993933,通讯通路门店!$D$4:$D$993933,0,0),"")</f>
        <v/>
      </c>
      <c r="E71" s="83"/>
      <c r="F71" s="83"/>
      <c r="G71" s="101" t="e">
        <v>#N/A</v>
      </c>
      <c r="H71" s="102" t="str">
        <f>IFERROR(_xlfn.XLOOKUP($G71,通讯通路门店!$S$4:$S$993933,通讯通路门店!$R$4:$R$993933,0,0),"")</f>
        <v/>
      </c>
      <c r="I71" s="83"/>
      <c r="J71" s="83"/>
      <c r="K71" s="83"/>
      <c r="L71" s="83"/>
      <c r="M71" s="83"/>
      <c r="N71" s="83"/>
      <c r="O71" s="83"/>
      <c r="P71" s="83"/>
      <c r="Q71" s="83"/>
      <c r="R71" s="83"/>
      <c r="S71" s="83"/>
      <c r="T71" s="83"/>
      <c r="U71" s="99">
        <f>COUNTIF(通讯通路门店!$S:$S,$G71)</f>
        <v>0</v>
      </c>
      <c r="V71" s="99">
        <f>COUNTIFS(通讯通路门店!$S:$S,$G71,通讯通路门店!$J:$J,"综合卖场")</f>
        <v>0</v>
      </c>
      <c r="W71" s="99">
        <f>SUMIFS(通讯通路门店!$AJ:$AJ,通讯通路门店!$S:$S,通讯客户沙盘!$G71)</f>
        <v>0</v>
      </c>
      <c r="X71" s="99">
        <f t="shared" si="5"/>
        <v>0</v>
      </c>
      <c r="Y71" s="99">
        <f>COUNTIFS(通讯通路门店!$S:$S,$G71,通讯通路门店!$J:$J,"荣耀体验店")+COUNTIFS(通讯通路门店!$S:$S,$G71,通讯通路门店!$J:$J,"荣耀授权专卖店")</f>
        <v>0</v>
      </c>
      <c r="Z71" s="99">
        <f>COUNTIFS(通讯通路门店!$S:$S,$G71,通讯通路门店!$J:$J,"VIVO体验店")</f>
        <v>0</v>
      </c>
      <c r="AA71" s="99">
        <f>COUNTIFS(通讯通路门店!$S:$S,$G71,通讯通路门店!$J:$J,"OPPO体验店")</f>
        <v>0</v>
      </c>
      <c r="AB71" s="99">
        <f>COUNTIFS(通讯通路门店!$S:$S,$G71,通讯通路门店!$J:$J,"华为授权体验店")+COUNTIFS(通讯通路门店!$S:$S,$G71,通讯通路门店!$J:$J,"华为堡垒店")</f>
        <v>0</v>
      </c>
      <c r="AC71" s="99">
        <f>COUNTIFS(通讯通路门店!$S:$S,$G71,通讯通路门店!$J:$J,"小米体验店")</f>
        <v>0</v>
      </c>
      <c r="AD71" s="99">
        <f>COUNTIFS(通讯通路门店!$S:$S,$G71,通讯通路门店!$J:$J,"苹果体验店")</f>
        <v>0</v>
      </c>
      <c r="AE71" s="99">
        <f>COUNTIFS(通讯通路门店!$S:$S,$G71,通讯通路门店!$J:$J,"其他品牌专卖店")</f>
        <v>0</v>
      </c>
      <c r="AF71" s="99">
        <f>SUMIFS(通讯通路门店!$BI:$BI,通讯通路门店!$S:$S,$G71)</f>
        <v>0</v>
      </c>
      <c r="AG71" s="99">
        <f>SUMIFS(通讯通路门店!$BH:$BH,通讯通路门店!$S:$S,$G71)</f>
        <v>0</v>
      </c>
      <c r="AH71" s="99">
        <f t="shared" si="6"/>
        <v>0</v>
      </c>
      <c r="AI71" s="99">
        <f>SUMIFS(通讯通路门店!$BB:$BB,通讯通路门店!$S:$S,$G71)</f>
        <v>0</v>
      </c>
      <c r="AJ71" s="99">
        <f>SUMIFS(通讯通路门店!$BE:$BE,通讯通路门店!$S:$S,$G71)</f>
        <v>0</v>
      </c>
      <c r="AK71" s="99">
        <f>SUMIFS(通讯通路门店!$BG:$BG,通讯通路门店!$S:$S,$G71)</f>
        <v>0</v>
      </c>
      <c r="AL71" s="99">
        <f>SUMIFS(通讯通路门店!$BC:$BC,通讯通路门店!$S:$S,$G71)</f>
        <v>0</v>
      </c>
      <c r="AM71" s="99">
        <f>SUMIFS(通讯通路门店!$BD:$BD,通讯通路门店!$S:$S,$G71)</f>
        <v>0</v>
      </c>
      <c r="AN71" s="99">
        <f>SUMIFS(通讯通路门店!$BF:$BF,通讯通路门店!$S:$S,$G71)</f>
        <v>0</v>
      </c>
      <c r="AO71" s="99">
        <f t="shared" si="7"/>
        <v>0</v>
      </c>
      <c r="AP71" s="99">
        <f>SUMIFS(通讯通路门店!$K:$K,通讯通路门店!$S:$S,$G71)</f>
        <v>0</v>
      </c>
      <c r="AQ71" s="83"/>
      <c r="AR71" s="99">
        <f>SUMIFS(通讯通路门店!$T:$T,通讯通路门店!$S:$S,$G71)</f>
        <v>0</v>
      </c>
      <c r="AS71" s="99">
        <f>SUMIFS(通讯通路门店!$U:$U,通讯通路门店!$S:$S,$G71)</f>
        <v>0</v>
      </c>
      <c r="AT71" s="99">
        <f>SUMIFS(通讯通路门店!$V:$V,通讯通路门店!$S:$S,$G71)</f>
        <v>0</v>
      </c>
      <c r="AU71" s="99">
        <f>SUMIFS(通讯通路门店!$W:$W,通讯通路门店!$S:$S,$G71)</f>
        <v>0</v>
      </c>
      <c r="AV71" s="99">
        <f>SUMIFS(通讯通路门店!$Z:$Z,通讯通路门店!$S:$S,$G71)</f>
        <v>0</v>
      </c>
      <c r="AW71" s="99">
        <f>SUMIFS(通讯通路门店!$AB:$AB,通讯通路门店!$S:$S,$G71)</f>
        <v>0</v>
      </c>
      <c r="AX71" s="99">
        <f>SUMIFS(通讯通路门店!$X:$X,通讯通路门店!$S:$S,$G71)</f>
        <v>0</v>
      </c>
      <c r="AY71" s="99">
        <f>SUMIFS(通讯通路门店!$Y:$Y,通讯通路门店!$S:$S,$G71)</f>
        <v>0</v>
      </c>
      <c r="AZ71" s="99">
        <f>SUMIFS(通讯通路门店!$AA:$AA,通讯通路门店!$S:$S,$G71)</f>
        <v>0</v>
      </c>
      <c r="BA71" s="99">
        <f t="shared" si="8"/>
        <v>0</v>
      </c>
      <c r="BB71" s="99">
        <f t="shared" si="9"/>
        <v>0</v>
      </c>
      <c r="BC71" s="99">
        <f>SUMIFS(通讯通路门店!$W:$W,通讯通路门店!$S:$S,$G71,通讯通路门店!$J:$J,"荣耀体验店")+SUMIFS(通讯通路门店!$W:$W,通讯通路门店!$S:$S,$G71,通讯通路门店!$J:$J,"荣耀授权专卖店")</f>
        <v>0</v>
      </c>
      <c r="BD71" s="99">
        <f>SUMIFS(通讯通路门店!$Z:$Z,通讯通路门店!$S:$S,$G71,通讯通路门店!$J:$J,"VIVO体验店")</f>
        <v>0</v>
      </c>
      <c r="BE71" s="99">
        <f>SUMIFS(通讯通路门店!$AB:$AB,通讯通路门店!$S:$S,$G71,通讯通路门店!$J:$J,"OPPO体验店")</f>
        <v>0</v>
      </c>
      <c r="BF71" s="99">
        <f>SUMIFS(通讯通路门店!$X:$X,通讯通路门店!$S:$S,$G71,通讯通路门店!$J:$J,"华为授权体验店")+SUMIFS(通讯通路门店!$AA:$AA,通讯通路门店!$S:$S,$G71,通讯通路门店!$J:$J,"华为堡垒店")</f>
        <v>0</v>
      </c>
      <c r="BG71" s="99">
        <f>SUMIFS(通讯通路门店!$Y:$Y,通讯通路门店!$S:$S,$G71,通讯通路门店!$J:$J,"小米体验店")</f>
        <v>0</v>
      </c>
      <c r="BH71" s="99">
        <f>SUMIFS(通讯通路门店!$AA:$AA,通讯通路门店!$S:$S,$G71,通讯通路门店!$J:$J,"苹果体验店")</f>
        <v>0</v>
      </c>
      <c r="BI71" s="99">
        <f>SUMIFS(通讯通路门店!$K:$K,通讯通路门店!$S:$S,$G71,通讯通路门店!$J:$J,"其他品牌专卖店")</f>
        <v>0</v>
      </c>
      <c r="BJ71" s="99">
        <f>SUMIFS(通讯通路门店!$AC:$AC,通讯通路门店!$S:$S,$G71)</f>
        <v>0</v>
      </c>
      <c r="BK71" s="99">
        <f>SUMIFS(通讯通路门店!$AD:$AD,通讯通路门店!$S:$S,$G71)</f>
        <v>0</v>
      </c>
      <c r="BL71" s="99">
        <f>SUMIFS(通讯通路门店!$AE:$AE,通讯通路门店!$S:$S,$G71)</f>
        <v>0</v>
      </c>
      <c r="BM71" s="99">
        <f>SUMIFS(通讯通路门店!$AF:$AF,通讯通路门店!$S:$S,$G71)</f>
        <v>0</v>
      </c>
      <c r="BN71" s="99">
        <f>SUMIFS(通讯通路门店!$AG:$AG,通讯通路门店!$S:$S,$G71)</f>
        <v>0</v>
      </c>
      <c r="BO71" s="99">
        <f>SUMIFS(通讯通路门店!$AH:$AH,通讯通路门店!$S:$S,$G71)</f>
        <v>0</v>
      </c>
      <c r="BP71" s="99">
        <f>SUMIFS(通讯通路门店!$AI:$AI,通讯通路门店!$S:$S,$G71)</f>
        <v>0</v>
      </c>
      <c r="BQ71" s="83"/>
    </row>
    <row r="72" spans="1:69">
      <c r="A72" s="99" t="str">
        <f>IFERROR(_xlfn.XLOOKUP($G72,通讯通路门店!$S$4:$S$993933,通讯通路门店!$A$4:$A$993933,0,0),"")</f>
        <v/>
      </c>
      <c r="B72" s="99" t="str">
        <f>IFERROR(_xlfn.XLOOKUP($G72,通讯通路门店!$S$4:$S$993933,通讯通路门店!$B$4:$B$993933,0,0),"")</f>
        <v/>
      </c>
      <c r="C72" s="99" t="str">
        <f>IFERROR(_xlfn.XLOOKUP($G72,通讯通路门店!$S$4:$S$993933,通讯通路门店!$C$4:$C$993933,0,0),"")</f>
        <v/>
      </c>
      <c r="D72" s="99" t="str">
        <f>IFERROR(_xlfn.XLOOKUP($G72,通讯通路门店!$S$4:$S$993933,通讯通路门店!$D$4:$D$993933,0,0),"")</f>
        <v/>
      </c>
      <c r="E72" s="83"/>
      <c r="F72" s="83"/>
      <c r="G72" s="101" t="e">
        <v>#N/A</v>
      </c>
      <c r="H72" s="102" t="str">
        <f>IFERROR(_xlfn.XLOOKUP($G72,通讯通路门店!$S$4:$S$993933,通讯通路门店!$R$4:$R$993933,0,0),"")</f>
        <v/>
      </c>
      <c r="I72" s="83"/>
      <c r="J72" s="83"/>
      <c r="K72" s="83"/>
      <c r="L72" s="83"/>
      <c r="M72" s="83"/>
      <c r="N72" s="83"/>
      <c r="O72" s="83"/>
      <c r="P72" s="83"/>
      <c r="Q72" s="83"/>
      <c r="R72" s="83"/>
      <c r="S72" s="83"/>
      <c r="T72" s="83"/>
      <c r="U72" s="99">
        <f>COUNTIF(通讯通路门店!$S:$S,$G72)</f>
        <v>0</v>
      </c>
      <c r="V72" s="99">
        <f>COUNTIFS(通讯通路门店!$S:$S,$G72,通讯通路门店!$J:$J,"综合卖场")</f>
        <v>0</v>
      </c>
      <c r="W72" s="99">
        <f>SUMIFS(通讯通路门店!$AJ:$AJ,通讯通路门店!$S:$S,通讯客户沙盘!$G72)</f>
        <v>0</v>
      </c>
      <c r="X72" s="99">
        <f t="shared" si="5"/>
        <v>0</v>
      </c>
      <c r="Y72" s="99">
        <f>COUNTIFS(通讯通路门店!$S:$S,$G72,通讯通路门店!$J:$J,"荣耀体验店")+COUNTIFS(通讯通路门店!$S:$S,$G72,通讯通路门店!$J:$J,"荣耀授权专卖店")</f>
        <v>0</v>
      </c>
      <c r="Z72" s="99">
        <f>COUNTIFS(通讯通路门店!$S:$S,$G72,通讯通路门店!$J:$J,"VIVO体验店")</f>
        <v>0</v>
      </c>
      <c r="AA72" s="99">
        <f>COUNTIFS(通讯通路门店!$S:$S,$G72,通讯通路门店!$J:$J,"OPPO体验店")</f>
        <v>0</v>
      </c>
      <c r="AB72" s="99">
        <f>COUNTIFS(通讯通路门店!$S:$S,$G72,通讯通路门店!$J:$J,"华为授权体验店")+COUNTIFS(通讯通路门店!$S:$S,$G72,通讯通路门店!$J:$J,"华为堡垒店")</f>
        <v>0</v>
      </c>
      <c r="AC72" s="99">
        <f>COUNTIFS(通讯通路门店!$S:$S,$G72,通讯通路门店!$J:$J,"小米体验店")</f>
        <v>0</v>
      </c>
      <c r="AD72" s="99">
        <f>COUNTIFS(通讯通路门店!$S:$S,$G72,通讯通路门店!$J:$J,"苹果体验店")</f>
        <v>0</v>
      </c>
      <c r="AE72" s="99">
        <f>COUNTIFS(通讯通路门店!$S:$S,$G72,通讯通路门店!$J:$J,"其他品牌专卖店")</f>
        <v>0</v>
      </c>
      <c r="AF72" s="99">
        <f>SUMIFS(通讯通路门店!$BI:$BI,通讯通路门店!$S:$S,$G72)</f>
        <v>0</v>
      </c>
      <c r="AG72" s="99">
        <f>SUMIFS(通讯通路门店!$BH:$BH,通讯通路门店!$S:$S,$G72)</f>
        <v>0</v>
      </c>
      <c r="AH72" s="99">
        <f t="shared" si="6"/>
        <v>0</v>
      </c>
      <c r="AI72" s="99">
        <f>SUMIFS(通讯通路门店!$BB:$BB,通讯通路门店!$S:$S,$G72)</f>
        <v>0</v>
      </c>
      <c r="AJ72" s="99">
        <f>SUMIFS(通讯通路门店!$BE:$BE,通讯通路门店!$S:$S,$G72)</f>
        <v>0</v>
      </c>
      <c r="AK72" s="99">
        <f>SUMIFS(通讯通路门店!$BG:$BG,通讯通路门店!$S:$S,$G72)</f>
        <v>0</v>
      </c>
      <c r="AL72" s="99">
        <f>SUMIFS(通讯通路门店!$BC:$BC,通讯通路门店!$S:$S,$G72)</f>
        <v>0</v>
      </c>
      <c r="AM72" s="99">
        <f>SUMIFS(通讯通路门店!$BD:$BD,通讯通路门店!$S:$S,$G72)</f>
        <v>0</v>
      </c>
      <c r="AN72" s="99">
        <f>SUMIFS(通讯通路门店!$BF:$BF,通讯通路门店!$S:$S,$G72)</f>
        <v>0</v>
      </c>
      <c r="AO72" s="99">
        <f t="shared" si="7"/>
        <v>0</v>
      </c>
      <c r="AP72" s="99">
        <f>SUMIFS(通讯通路门店!$K:$K,通讯通路门店!$S:$S,$G72)</f>
        <v>0</v>
      </c>
      <c r="AQ72" s="83"/>
      <c r="AR72" s="99">
        <f>SUMIFS(通讯通路门店!$T:$T,通讯通路门店!$S:$S,$G72)</f>
        <v>0</v>
      </c>
      <c r="AS72" s="99">
        <f>SUMIFS(通讯通路门店!$U:$U,通讯通路门店!$S:$S,$G72)</f>
        <v>0</v>
      </c>
      <c r="AT72" s="99">
        <f>SUMIFS(通讯通路门店!$V:$V,通讯通路门店!$S:$S,$G72)</f>
        <v>0</v>
      </c>
      <c r="AU72" s="99">
        <f>SUMIFS(通讯通路门店!$W:$W,通讯通路门店!$S:$S,$G72)</f>
        <v>0</v>
      </c>
      <c r="AV72" s="99">
        <f>SUMIFS(通讯通路门店!$Z:$Z,通讯通路门店!$S:$S,$G72)</f>
        <v>0</v>
      </c>
      <c r="AW72" s="99">
        <f>SUMIFS(通讯通路门店!$AB:$AB,通讯通路门店!$S:$S,$G72)</f>
        <v>0</v>
      </c>
      <c r="AX72" s="99">
        <f>SUMIFS(通讯通路门店!$X:$X,通讯通路门店!$S:$S,$G72)</f>
        <v>0</v>
      </c>
      <c r="AY72" s="99">
        <f>SUMIFS(通讯通路门店!$Y:$Y,通讯通路门店!$S:$S,$G72)</f>
        <v>0</v>
      </c>
      <c r="AZ72" s="99">
        <f>SUMIFS(通讯通路门店!$AA:$AA,通讯通路门店!$S:$S,$G72)</f>
        <v>0</v>
      </c>
      <c r="BA72" s="99">
        <f t="shared" si="8"/>
        <v>0</v>
      </c>
      <c r="BB72" s="99">
        <f t="shared" si="9"/>
        <v>0</v>
      </c>
      <c r="BC72" s="99">
        <f>SUMIFS(通讯通路门店!$W:$W,通讯通路门店!$S:$S,$G72,通讯通路门店!$J:$J,"荣耀体验店")+SUMIFS(通讯通路门店!$W:$W,通讯通路门店!$S:$S,$G72,通讯通路门店!$J:$J,"荣耀授权专卖店")</f>
        <v>0</v>
      </c>
      <c r="BD72" s="99">
        <f>SUMIFS(通讯通路门店!$Z:$Z,通讯通路门店!$S:$S,$G72,通讯通路门店!$J:$J,"VIVO体验店")</f>
        <v>0</v>
      </c>
      <c r="BE72" s="99">
        <f>SUMIFS(通讯通路门店!$AB:$AB,通讯通路门店!$S:$S,$G72,通讯通路门店!$J:$J,"OPPO体验店")</f>
        <v>0</v>
      </c>
      <c r="BF72" s="99">
        <f>SUMIFS(通讯通路门店!$X:$X,通讯通路门店!$S:$S,$G72,通讯通路门店!$J:$J,"华为授权体验店")+SUMIFS(通讯通路门店!$AA:$AA,通讯通路门店!$S:$S,$G72,通讯通路门店!$J:$J,"华为堡垒店")</f>
        <v>0</v>
      </c>
      <c r="BG72" s="99">
        <f>SUMIFS(通讯通路门店!$Y:$Y,通讯通路门店!$S:$S,$G72,通讯通路门店!$J:$J,"小米体验店")</f>
        <v>0</v>
      </c>
      <c r="BH72" s="99">
        <f>SUMIFS(通讯通路门店!$AA:$AA,通讯通路门店!$S:$S,$G72,通讯通路门店!$J:$J,"苹果体验店")</f>
        <v>0</v>
      </c>
      <c r="BI72" s="99">
        <f>SUMIFS(通讯通路门店!$K:$K,通讯通路门店!$S:$S,$G72,通讯通路门店!$J:$J,"其他品牌专卖店")</f>
        <v>0</v>
      </c>
      <c r="BJ72" s="99">
        <f>SUMIFS(通讯通路门店!$AC:$AC,通讯通路门店!$S:$S,$G72)</f>
        <v>0</v>
      </c>
      <c r="BK72" s="99">
        <f>SUMIFS(通讯通路门店!$AD:$AD,通讯通路门店!$S:$S,$G72)</f>
        <v>0</v>
      </c>
      <c r="BL72" s="99">
        <f>SUMIFS(通讯通路门店!$AE:$AE,通讯通路门店!$S:$S,$G72)</f>
        <v>0</v>
      </c>
      <c r="BM72" s="99">
        <f>SUMIFS(通讯通路门店!$AF:$AF,通讯通路门店!$S:$S,$G72)</f>
        <v>0</v>
      </c>
      <c r="BN72" s="99">
        <f>SUMIFS(通讯通路门店!$AG:$AG,通讯通路门店!$S:$S,$G72)</f>
        <v>0</v>
      </c>
      <c r="BO72" s="99">
        <f>SUMIFS(通讯通路门店!$AH:$AH,通讯通路门店!$S:$S,$G72)</f>
        <v>0</v>
      </c>
      <c r="BP72" s="99">
        <f>SUMIFS(通讯通路门店!$AI:$AI,通讯通路门店!$S:$S,$G72)</f>
        <v>0</v>
      </c>
      <c r="BQ72" s="83"/>
    </row>
    <row r="73" spans="1:69">
      <c r="A73" s="99" t="str">
        <f>IFERROR(_xlfn.XLOOKUP($G73,通讯通路门店!$S$4:$S$993933,通讯通路门店!$A$4:$A$993933,0,0),"")</f>
        <v/>
      </c>
      <c r="B73" s="99" t="str">
        <f>IFERROR(_xlfn.XLOOKUP($G73,通讯通路门店!$S$4:$S$993933,通讯通路门店!$B$4:$B$993933,0,0),"")</f>
        <v/>
      </c>
      <c r="C73" s="99" t="str">
        <f>IFERROR(_xlfn.XLOOKUP($G73,通讯通路门店!$S$4:$S$993933,通讯通路门店!$C$4:$C$993933,0,0),"")</f>
        <v/>
      </c>
      <c r="D73" s="99" t="str">
        <f>IFERROR(_xlfn.XLOOKUP($G73,通讯通路门店!$S$4:$S$993933,通讯通路门店!$D$4:$D$993933,0,0),"")</f>
        <v/>
      </c>
      <c r="E73" s="83"/>
      <c r="F73" s="83"/>
      <c r="G73" s="101" t="e">
        <v>#N/A</v>
      </c>
      <c r="H73" s="102" t="str">
        <f>IFERROR(_xlfn.XLOOKUP($G73,通讯通路门店!$S$4:$S$993933,通讯通路门店!$R$4:$R$993933,0,0),"")</f>
        <v/>
      </c>
      <c r="I73" s="83"/>
      <c r="J73" s="83"/>
      <c r="K73" s="83"/>
      <c r="L73" s="83"/>
      <c r="M73" s="83"/>
      <c r="N73" s="83"/>
      <c r="O73" s="83"/>
      <c r="P73" s="83"/>
      <c r="Q73" s="83"/>
      <c r="R73" s="83"/>
      <c r="S73" s="83"/>
      <c r="T73" s="83"/>
      <c r="U73" s="99">
        <f>COUNTIF(通讯通路门店!$S:$S,$G73)</f>
        <v>0</v>
      </c>
      <c r="V73" s="99">
        <f>COUNTIFS(通讯通路门店!$S:$S,$G73,通讯通路门店!$J:$J,"综合卖场")</f>
        <v>0</v>
      </c>
      <c r="W73" s="99">
        <f>SUMIFS(通讯通路门店!$AJ:$AJ,通讯通路门店!$S:$S,通讯客户沙盘!$G73)</f>
        <v>0</v>
      </c>
      <c r="X73" s="99">
        <f t="shared" si="5"/>
        <v>0</v>
      </c>
      <c r="Y73" s="99">
        <f>COUNTIFS(通讯通路门店!$S:$S,$G73,通讯通路门店!$J:$J,"荣耀体验店")+COUNTIFS(通讯通路门店!$S:$S,$G73,通讯通路门店!$J:$J,"荣耀授权专卖店")</f>
        <v>0</v>
      </c>
      <c r="Z73" s="99">
        <f>COUNTIFS(通讯通路门店!$S:$S,$G73,通讯通路门店!$J:$J,"VIVO体验店")</f>
        <v>0</v>
      </c>
      <c r="AA73" s="99">
        <f>COUNTIFS(通讯通路门店!$S:$S,$G73,通讯通路门店!$J:$J,"OPPO体验店")</f>
        <v>0</v>
      </c>
      <c r="AB73" s="99">
        <f>COUNTIFS(通讯通路门店!$S:$S,$G73,通讯通路门店!$J:$J,"华为授权体验店")+COUNTIFS(通讯通路门店!$S:$S,$G73,通讯通路门店!$J:$J,"华为堡垒店")</f>
        <v>0</v>
      </c>
      <c r="AC73" s="99">
        <f>COUNTIFS(通讯通路门店!$S:$S,$G73,通讯通路门店!$J:$J,"小米体验店")</f>
        <v>0</v>
      </c>
      <c r="AD73" s="99">
        <f>COUNTIFS(通讯通路门店!$S:$S,$G73,通讯通路门店!$J:$J,"苹果体验店")</f>
        <v>0</v>
      </c>
      <c r="AE73" s="99">
        <f>COUNTIFS(通讯通路门店!$S:$S,$G73,通讯通路门店!$J:$J,"其他品牌专卖店")</f>
        <v>0</v>
      </c>
      <c r="AF73" s="99">
        <f>SUMIFS(通讯通路门店!$BI:$BI,通讯通路门店!$S:$S,$G73)</f>
        <v>0</v>
      </c>
      <c r="AG73" s="99">
        <f>SUMIFS(通讯通路门店!$BH:$BH,通讯通路门店!$S:$S,$G73)</f>
        <v>0</v>
      </c>
      <c r="AH73" s="99">
        <f t="shared" si="6"/>
        <v>0</v>
      </c>
      <c r="AI73" s="99">
        <f>SUMIFS(通讯通路门店!$BB:$BB,通讯通路门店!$S:$S,$G73)</f>
        <v>0</v>
      </c>
      <c r="AJ73" s="99">
        <f>SUMIFS(通讯通路门店!$BE:$BE,通讯通路门店!$S:$S,$G73)</f>
        <v>0</v>
      </c>
      <c r="AK73" s="99">
        <f>SUMIFS(通讯通路门店!$BG:$BG,通讯通路门店!$S:$S,$G73)</f>
        <v>0</v>
      </c>
      <c r="AL73" s="99">
        <f>SUMIFS(通讯通路门店!$BC:$BC,通讯通路门店!$S:$S,$G73)</f>
        <v>0</v>
      </c>
      <c r="AM73" s="99">
        <f>SUMIFS(通讯通路门店!$BD:$BD,通讯通路门店!$S:$S,$G73)</f>
        <v>0</v>
      </c>
      <c r="AN73" s="99">
        <f>SUMIFS(通讯通路门店!$BF:$BF,通讯通路门店!$S:$S,$G73)</f>
        <v>0</v>
      </c>
      <c r="AO73" s="99">
        <f t="shared" si="7"/>
        <v>0</v>
      </c>
      <c r="AP73" s="99">
        <f>SUMIFS(通讯通路门店!$K:$K,通讯通路门店!$S:$S,$G73)</f>
        <v>0</v>
      </c>
      <c r="AQ73" s="83"/>
      <c r="AR73" s="99">
        <f>SUMIFS(通讯通路门店!$T:$T,通讯通路门店!$S:$S,$G73)</f>
        <v>0</v>
      </c>
      <c r="AS73" s="99">
        <f>SUMIFS(通讯通路门店!$U:$U,通讯通路门店!$S:$S,$G73)</f>
        <v>0</v>
      </c>
      <c r="AT73" s="99">
        <f>SUMIFS(通讯通路门店!$V:$V,通讯通路门店!$S:$S,$G73)</f>
        <v>0</v>
      </c>
      <c r="AU73" s="99">
        <f>SUMIFS(通讯通路门店!$W:$W,通讯通路门店!$S:$S,$G73)</f>
        <v>0</v>
      </c>
      <c r="AV73" s="99">
        <f>SUMIFS(通讯通路门店!$Z:$Z,通讯通路门店!$S:$S,$G73)</f>
        <v>0</v>
      </c>
      <c r="AW73" s="99">
        <f>SUMIFS(通讯通路门店!$AB:$AB,通讯通路门店!$S:$S,$G73)</f>
        <v>0</v>
      </c>
      <c r="AX73" s="99">
        <f>SUMIFS(通讯通路门店!$X:$X,通讯通路门店!$S:$S,$G73)</f>
        <v>0</v>
      </c>
      <c r="AY73" s="99">
        <f>SUMIFS(通讯通路门店!$Y:$Y,通讯通路门店!$S:$S,$G73)</f>
        <v>0</v>
      </c>
      <c r="AZ73" s="99">
        <f>SUMIFS(通讯通路门店!$AA:$AA,通讯通路门店!$S:$S,$G73)</f>
        <v>0</v>
      </c>
      <c r="BA73" s="99">
        <f t="shared" si="8"/>
        <v>0</v>
      </c>
      <c r="BB73" s="99">
        <f t="shared" si="9"/>
        <v>0</v>
      </c>
      <c r="BC73" s="99">
        <f>SUMIFS(通讯通路门店!$W:$W,通讯通路门店!$S:$S,$G73,通讯通路门店!$J:$J,"荣耀体验店")+SUMIFS(通讯通路门店!$W:$W,通讯通路门店!$S:$S,$G73,通讯通路门店!$J:$J,"荣耀授权专卖店")</f>
        <v>0</v>
      </c>
      <c r="BD73" s="99">
        <f>SUMIFS(通讯通路门店!$Z:$Z,通讯通路门店!$S:$S,$G73,通讯通路门店!$J:$J,"VIVO体验店")</f>
        <v>0</v>
      </c>
      <c r="BE73" s="99">
        <f>SUMIFS(通讯通路门店!$AB:$AB,通讯通路门店!$S:$S,$G73,通讯通路门店!$J:$J,"OPPO体验店")</f>
        <v>0</v>
      </c>
      <c r="BF73" s="99">
        <f>SUMIFS(通讯通路门店!$X:$X,通讯通路门店!$S:$S,$G73,通讯通路门店!$J:$J,"华为授权体验店")+SUMIFS(通讯通路门店!$AA:$AA,通讯通路门店!$S:$S,$G73,通讯通路门店!$J:$J,"华为堡垒店")</f>
        <v>0</v>
      </c>
      <c r="BG73" s="99">
        <f>SUMIFS(通讯通路门店!$Y:$Y,通讯通路门店!$S:$S,$G73,通讯通路门店!$J:$J,"小米体验店")</f>
        <v>0</v>
      </c>
      <c r="BH73" s="99">
        <f>SUMIFS(通讯通路门店!$AA:$AA,通讯通路门店!$S:$S,$G73,通讯通路门店!$J:$J,"苹果体验店")</f>
        <v>0</v>
      </c>
      <c r="BI73" s="99">
        <f>SUMIFS(通讯通路门店!$K:$K,通讯通路门店!$S:$S,$G73,通讯通路门店!$J:$J,"其他品牌专卖店")</f>
        <v>0</v>
      </c>
      <c r="BJ73" s="99">
        <f>SUMIFS(通讯通路门店!$AC:$AC,通讯通路门店!$S:$S,$G73)</f>
        <v>0</v>
      </c>
      <c r="BK73" s="99">
        <f>SUMIFS(通讯通路门店!$AD:$AD,通讯通路门店!$S:$S,$G73)</f>
        <v>0</v>
      </c>
      <c r="BL73" s="99">
        <f>SUMIFS(通讯通路门店!$AE:$AE,通讯通路门店!$S:$S,$G73)</f>
        <v>0</v>
      </c>
      <c r="BM73" s="99">
        <f>SUMIFS(通讯通路门店!$AF:$AF,通讯通路门店!$S:$S,$G73)</f>
        <v>0</v>
      </c>
      <c r="BN73" s="99">
        <f>SUMIFS(通讯通路门店!$AG:$AG,通讯通路门店!$S:$S,$G73)</f>
        <v>0</v>
      </c>
      <c r="BO73" s="99">
        <f>SUMIFS(通讯通路门店!$AH:$AH,通讯通路门店!$S:$S,$G73)</f>
        <v>0</v>
      </c>
      <c r="BP73" s="99">
        <f>SUMIFS(通讯通路门店!$AI:$AI,通讯通路门店!$S:$S,$G73)</f>
        <v>0</v>
      </c>
      <c r="BQ73" s="83"/>
    </row>
    <row r="74" spans="1:69">
      <c r="A74" s="99" t="str">
        <f>IFERROR(_xlfn.XLOOKUP($G74,通讯通路门店!$S$4:$S$993933,通讯通路门店!$A$4:$A$993933,0,0),"")</f>
        <v/>
      </c>
      <c r="B74" s="99" t="str">
        <f>IFERROR(_xlfn.XLOOKUP($G74,通讯通路门店!$S$4:$S$993933,通讯通路门店!$B$4:$B$993933,0,0),"")</f>
        <v/>
      </c>
      <c r="C74" s="99" t="str">
        <f>IFERROR(_xlfn.XLOOKUP($G74,通讯通路门店!$S$4:$S$993933,通讯通路门店!$C$4:$C$993933,0,0),"")</f>
        <v/>
      </c>
      <c r="D74" s="99" t="str">
        <f>IFERROR(_xlfn.XLOOKUP($G74,通讯通路门店!$S$4:$S$993933,通讯通路门店!$D$4:$D$993933,0,0),"")</f>
        <v/>
      </c>
      <c r="E74" s="83"/>
      <c r="F74" s="83"/>
      <c r="G74" s="101" t="e">
        <v>#N/A</v>
      </c>
      <c r="H74" s="102" t="str">
        <f>IFERROR(_xlfn.XLOOKUP($G74,通讯通路门店!$S$4:$S$993933,通讯通路门店!$R$4:$R$993933,0,0),"")</f>
        <v/>
      </c>
      <c r="I74" s="83"/>
      <c r="J74" s="83"/>
      <c r="K74" s="83"/>
      <c r="L74" s="83"/>
      <c r="M74" s="83"/>
      <c r="N74" s="83"/>
      <c r="O74" s="83"/>
      <c r="P74" s="83"/>
      <c r="Q74" s="83"/>
      <c r="R74" s="83"/>
      <c r="S74" s="83"/>
      <c r="T74" s="83"/>
      <c r="U74" s="99">
        <f>COUNTIF(通讯通路门店!$S:$S,$G74)</f>
        <v>0</v>
      </c>
      <c r="V74" s="99">
        <f>COUNTIFS(通讯通路门店!$S:$S,$G74,通讯通路门店!$J:$J,"综合卖场")</f>
        <v>0</v>
      </c>
      <c r="W74" s="99">
        <f>SUMIFS(通讯通路门店!$AJ:$AJ,通讯通路门店!$S:$S,通讯客户沙盘!$G74)</f>
        <v>0</v>
      </c>
      <c r="X74" s="99">
        <f t="shared" si="5"/>
        <v>0</v>
      </c>
      <c r="Y74" s="99">
        <f>COUNTIFS(通讯通路门店!$S:$S,$G74,通讯通路门店!$J:$J,"荣耀体验店")+COUNTIFS(通讯通路门店!$S:$S,$G74,通讯通路门店!$J:$J,"荣耀授权专卖店")</f>
        <v>0</v>
      </c>
      <c r="Z74" s="99">
        <f>COUNTIFS(通讯通路门店!$S:$S,$G74,通讯通路门店!$J:$J,"VIVO体验店")</f>
        <v>0</v>
      </c>
      <c r="AA74" s="99">
        <f>COUNTIFS(通讯通路门店!$S:$S,$G74,通讯通路门店!$J:$J,"OPPO体验店")</f>
        <v>0</v>
      </c>
      <c r="AB74" s="99">
        <f>COUNTIFS(通讯通路门店!$S:$S,$G74,通讯通路门店!$J:$J,"华为授权体验店")+COUNTIFS(通讯通路门店!$S:$S,$G74,通讯通路门店!$J:$J,"华为堡垒店")</f>
        <v>0</v>
      </c>
      <c r="AC74" s="99">
        <f>COUNTIFS(通讯通路门店!$S:$S,$G74,通讯通路门店!$J:$J,"小米体验店")</f>
        <v>0</v>
      </c>
      <c r="AD74" s="99">
        <f>COUNTIFS(通讯通路门店!$S:$S,$G74,通讯通路门店!$J:$J,"苹果体验店")</f>
        <v>0</v>
      </c>
      <c r="AE74" s="99">
        <f>COUNTIFS(通讯通路门店!$S:$S,$G74,通讯通路门店!$J:$J,"其他品牌专卖店")</f>
        <v>0</v>
      </c>
      <c r="AF74" s="99">
        <f>SUMIFS(通讯通路门店!$BI:$BI,通讯通路门店!$S:$S,$G74)</f>
        <v>0</v>
      </c>
      <c r="AG74" s="99">
        <f>SUMIFS(通讯通路门店!$BH:$BH,通讯通路门店!$S:$S,$G74)</f>
        <v>0</v>
      </c>
      <c r="AH74" s="99">
        <f t="shared" si="6"/>
        <v>0</v>
      </c>
      <c r="AI74" s="99">
        <f>SUMIFS(通讯通路门店!$BB:$BB,通讯通路门店!$S:$S,$G74)</f>
        <v>0</v>
      </c>
      <c r="AJ74" s="99">
        <f>SUMIFS(通讯通路门店!$BE:$BE,通讯通路门店!$S:$S,$G74)</f>
        <v>0</v>
      </c>
      <c r="AK74" s="99">
        <f>SUMIFS(通讯通路门店!$BG:$BG,通讯通路门店!$S:$S,$G74)</f>
        <v>0</v>
      </c>
      <c r="AL74" s="99">
        <f>SUMIFS(通讯通路门店!$BC:$BC,通讯通路门店!$S:$S,$G74)</f>
        <v>0</v>
      </c>
      <c r="AM74" s="99">
        <f>SUMIFS(通讯通路门店!$BD:$BD,通讯通路门店!$S:$S,$G74)</f>
        <v>0</v>
      </c>
      <c r="AN74" s="99">
        <f>SUMIFS(通讯通路门店!$BF:$BF,通讯通路门店!$S:$S,$G74)</f>
        <v>0</v>
      </c>
      <c r="AO74" s="99">
        <f t="shared" si="7"/>
        <v>0</v>
      </c>
      <c r="AP74" s="99">
        <f>SUMIFS(通讯通路门店!$K:$K,通讯通路门店!$S:$S,$G74)</f>
        <v>0</v>
      </c>
      <c r="AQ74" s="83"/>
      <c r="AR74" s="99">
        <f>SUMIFS(通讯通路门店!$T:$T,通讯通路门店!$S:$S,$G74)</f>
        <v>0</v>
      </c>
      <c r="AS74" s="99">
        <f>SUMIFS(通讯通路门店!$U:$U,通讯通路门店!$S:$S,$G74)</f>
        <v>0</v>
      </c>
      <c r="AT74" s="99">
        <f>SUMIFS(通讯通路门店!$V:$V,通讯通路门店!$S:$S,$G74)</f>
        <v>0</v>
      </c>
      <c r="AU74" s="99">
        <f>SUMIFS(通讯通路门店!$W:$W,通讯通路门店!$S:$S,$G74)</f>
        <v>0</v>
      </c>
      <c r="AV74" s="99">
        <f>SUMIFS(通讯通路门店!$Z:$Z,通讯通路门店!$S:$S,$G74)</f>
        <v>0</v>
      </c>
      <c r="AW74" s="99">
        <f>SUMIFS(通讯通路门店!$AB:$AB,通讯通路门店!$S:$S,$G74)</f>
        <v>0</v>
      </c>
      <c r="AX74" s="99">
        <f>SUMIFS(通讯通路门店!$X:$X,通讯通路门店!$S:$S,$G74)</f>
        <v>0</v>
      </c>
      <c r="AY74" s="99">
        <f>SUMIFS(通讯通路门店!$Y:$Y,通讯通路门店!$S:$S,$G74)</f>
        <v>0</v>
      </c>
      <c r="AZ74" s="99">
        <f>SUMIFS(通讯通路门店!$AA:$AA,通讯通路门店!$S:$S,$G74)</f>
        <v>0</v>
      </c>
      <c r="BA74" s="99">
        <f t="shared" si="8"/>
        <v>0</v>
      </c>
      <c r="BB74" s="99">
        <f t="shared" si="9"/>
        <v>0</v>
      </c>
      <c r="BC74" s="99">
        <f>SUMIFS(通讯通路门店!$W:$W,通讯通路门店!$S:$S,$G74,通讯通路门店!$J:$J,"荣耀体验店")+SUMIFS(通讯通路门店!$W:$W,通讯通路门店!$S:$S,$G74,通讯通路门店!$J:$J,"荣耀授权专卖店")</f>
        <v>0</v>
      </c>
      <c r="BD74" s="99">
        <f>SUMIFS(通讯通路门店!$Z:$Z,通讯通路门店!$S:$S,$G74,通讯通路门店!$J:$J,"VIVO体验店")</f>
        <v>0</v>
      </c>
      <c r="BE74" s="99">
        <f>SUMIFS(通讯通路门店!$AB:$AB,通讯通路门店!$S:$S,$G74,通讯通路门店!$J:$J,"OPPO体验店")</f>
        <v>0</v>
      </c>
      <c r="BF74" s="99">
        <f>SUMIFS(通讯通路门店!$X:$X,通讯通路门店!$S:$S,$G74,通讯通路门店!$J:$J,"华为授权体验店")+SUMIFS(通讯通路门店!$AA:$AA,通讯通路门店!$S:$S,$G74,通讯通路门店!$J:$J,"华为堡垒店")</f>
        <v>0</v>
      </c>
      <c r="BG74" s="99">
        <f>SUMIFS(通讯通路门店!$Y:$Y,通讯通路门店!$S:$S,$G74,通讯通路门店!$J:$J,"小米体验店")</f>
        <v>0</v>
      </c>
      <c r="BH74" s="99">
        <f>SUMIFS(通讯通路门店!$AA:$AA,通讯通路门店!$S:$S,$G74,通讯通路门店!$J:$J,"苹果体验店")</f>
        <v>0</v>
      </c>
      <c r="BI74" s="99">
        <f>SUMIFS(通讯通路门店!$K:$K,通讯通路门店!$S:$S,$G74,通讯通路门店!$J:$J,"其他品牌专卖店")</f>
        <v>0</v>
      </c>
      <c r="BJ74" s="99">
        <f>SUMIFS(通讯通路门店!$AC:$AC,通讯通路门店!$S:$S,$G74)</f>
        <v>0</v>
      </c>
      <c r="BK74" s="99">
        <f>SUMIFS(通讯通路门店!$AD:$AD,通讯通路门店!$S:$S,$G74)</f>
        <v>0</v>
      </c>
      <c r="BL74" s="99">
        <f>SUMIFS(通讯通路门店!$AE:$AE,通讯通路门店!$S:$S,$G74)</f>
        <v>0</v>
      </c>
      <c r="BM74" s="99">
        <f>SUMIFS(通讯通路门店!$AF:$AF,通讯通路门店!$S:$S,$G74)</f>
        <v>0</v>
      </c>
      <c r="BN74" s="99">
        <f>SUMIFS(通讯通路门店!$AG:$AG,通讯通路门店!$S:$S,$G74)</f>
        <v>0</v>
      </c>
      <c r="BO74" s="99">
        <f>SUMIFS(通讯通路门店!$AH:$AH,通讯通路门店!$S:$S,$G74)</f>
        <v>0</v>
      </c>
      <c r="BP74" s="99">
        <f>SUMIFS(通讯通路门店!$AI:$AI,通讯通路门店!$S:$S,$G74)</f>
        <v>0</v>
      </c>
      <c r="BQ74" s="83"/>
    </row>
    <row r="75" spans="1:69">
      <c r="A75" s="99" t="str">
        <f>IFERROR(_xlfn.XLOOKUP($G75,通讯通路门店!$S$4:$S$993933,通讯通路门店!$A$4:$A$993933,0,0),"")</f>
        <v/>
      </c>
      <c r="B75" s="99" t="str">
        <f>IFERROR(_xlfn.XLOOKUP($G75,通讯通路门店!$S$4:$S$993933,通讯通路门店!$B$4:$B$993933,0,0),"")</f>
        <v/>
      </c>
      <c r="C75" s="99" t="str">
        <f>IFERROR(_xlfn.XLOOKUP($G75,通讯通路门店!$S$4:$S$993933,通讯通路门店!$C$4:$C$993933,0,0),"")</f>
        <v/>
      </c>
      <c r="D75" s="99" t="str">
        <f>IFERROR(_xlfn.XLOOKUP($G75,通讯通路门店!$S$4:$S$993933,通讯通路门店!$D$4:$D$993933,0,0),"")</f>
        <v/>
      </c>
      <c r="E75" s="83"/>
      <c r="F75" s="83"/>
      <c r="G75" s="101" t="e">
        <v>#N/A</v>
      </c>
      <c r="H75" s="102" t="str">
        <f>IFERROR(_xlfn.XLOOKUP($G75,通讯通路门店!$S$4:$S$993933,通讯通路门店!$R$4:$R$993933,0,0),"")</f>
        <v/>
      </c>
      <c r="I75" s="83"/>
      <c r="J75" s="83"/>
      <c r="K75" s="83"/>
      <c r="L75" s="83"/>
      <c r="M75" s="83"/>
      <c r="N75" s="83"/>
      <c r="O75" s="83"/>
      <c r="P75" s="83"/>
      <c r="Q75" s="83"/>
      <c r="R75" s="83"/>
      <c r="S75" s="83"/>
      <c r="T75" s="83"/>
      <c r="U75" s="99">
        <f>COUNTIF(通讯通路门店!$S:$S,$G75)</f>
        <v>0</v>
      </c>
      <c r="V75" s="99">
        <f>COUNTIFS(通讯通路门店!$S:$S,$G75,通讯通路门店!$J:$J,"综合卖场")</f>
        <v>0</v>
      </c>
      <c r="W75" s="99">
        <f>SUMIFS(通讯通路门店!$AJ:$AJ,通讯通路门店!$S:$S,通讯客户沙盘!$G75)</f>
        <v>0</v>
      </c>
      <c r="X75" s="99">
        <f t="shared" si="5"/>
        <v>0</v>
      </c>
      <c r="Y75" s="99">
        <f>COUNTIFS(通讯通路门店!$S:$S,$G75,通讯通路门店!$J:$J,"荣耀体验店")+COUNTIFS(通讯通路门店!$S:$S,$G75,通讯通路门店!$J:$J,"荣耀授权专卖店")</f>
        <v>0</v>
      </c>
      <c r="Z75" s="99">
        <f>COUNTIFS(通讯通路门店!$S:$S,$G75,通讯通路门店!$J:$J,"VIVO体验店")</f>
        <v>0</v>
      </c>
      <c r="AA75" s="99">
        <f>COUNTIFS(通讯通路门店!$S:$S,$G75,通讯通路门店!$J:$J,"OPPO体验店")</f>
        <v>0</v>
      </c>
      <c r="AB75" s="99">
        <f>COUNTIFS(通讯通路门店!$S:$S,$G75,通讯通路门店!$J:$J,"华为授权体验店")+COUNTIFS(通讯通路门店!$S:$S,$G75,通讯通路门店!$J:$J,"华为堡垒店")</f>
        <v>0</v>
      </c>
      <c r="AC75" s="99">
        <f>COUNTIFS(通讯通路门店!$S:$S,$G75,通讯通路门店!$J:$J,"小米体验店")</f>
        <v>0</v>
      </c>
      <c r="AD75" s="99">
        <f>COUNTIFS(通讯通路门店!$S:$S,$G75,通讯通路门店!$J:$J,"苹果体验店")</f>
        <v>0</v>
      </c>
      <c r="AE75" s="99">
        <f>COUNTIFS(通讯通路门店!$S:$S,$G75,通讯通路门店!$J:$J,"其他品牌专卖店")</f>
        <v>0</v>
      </c>
      <c r="AF75" s="99">
        <f>SUMIFS(通讯通路门店!$BI:$BI,通讯通路门店!$S:$S,$G75)</f>
        <v>0</v>
      </c>
      <c r="AG75" s="99">
        <f>SUMIFS(通讯通路门店!$BH:$BH,通讯通路门店!$S:$S,$G75)</f>
        <v>0</v>
      </c>
      <c r="AH75" s="99">
        <f t="shared" si="6"/>
        <v>0</v>
      </c>
      <c r="AI75" s="99">
        <f>SUMIFS(通讯通路门店!$BB:$BB,通讯通路门店!$S:$S,$G75)</f>
        <v>0</v>
      </c>
      <c r="AJ75" s="99">
        <f>SUMIFS(通讯通路门店!$BE:$BE,通讯通路门店!$S:$S,$G75)</f>
        <v>0</v>
      </c>
      <c r="AK75" s="99">
        <f>SUMIFS(通讯通路门店!$BG:$BG,通讯通路门店!$S:$S,$G75)</f>
        <v>0</v>
      </c>
      <c r="AL75" s="99">
        <f>SUMIFS(通讯通路门店!$BC:$BC,通讯通路门店!$S:$S,$G75)</f>
        <v>0</v>
      </c>
      <c r="AM75" s="99">
        <f>SUMIFS(通讯通路门店!$BD:$BD,通讯通路门店!$S:$S,$G75)</f>
        <v>0</v>
      </c>
      <c r="AN75" s="99">
        <f>SUMIFS(通讯通路门店!$BF:$BF,通讯通路门店!$S:$S,$G75)</f>
        <v>0</v>
      </c>
      <c r="AO75" s="99">
        <f t="shared" si="7"/>
        <v>0</v>
      </c>
      <c r="AP75" s="99">
        <f>SUMIFS(通讯通路门店!$K:$K,通讯通路门店!$S:$S,$G75)</f>
        <v>0</v>
      </c>
      <c r="AQ75" s="83"/>
      <c r="AR75" s="99">
        <f>SUMIFS(通讯通路门店!$T:$T,通讯通路门店!$S:$S,$G75)</f>
        <v>0</v>
      </c>
      <c r="AS75" s="99">
        <f>SUMIFS(通讯通路门店!$U:$U,通讯通路门店!$S:$S,$G75)</f>
        <v>0</v>
      </c>
      <c r="AT75" s="99">
        <f>SUMIFS(通讯通路门店!$V:$V,通讯通路门店!$S:$S,$G75)</f>
        <v>0</v>
      </c>
      <c r="AU75" s="99">
        <f>SUMIFS(通讯通路门店!$W:$W,通讯通路门店!$S:$S,$G75)</f>
        <v>0</v>
      </c>
      <c r="AV75" s="99">
        <f>SUMIFS(通讯通路门店!$Z:$Z,通讯通路门店!$S:$S,$G75)</f>
        <v>0</v>
      </c>
      <c r="AW75" s="99">
        <f>SUMIFS(通讯通路门店!$AB:$AB,通讯通路门店!$S:$S,$G75)</f>
        <v>0</v>
      </c>
      <c r="AX75" s="99">
        <f>SUMIFS(通讯通路门店!$X:$X,通讯通路门店!$S:$S,$G75)</f>
        <v>0</v>
      </c>
      <c r="AY75" s="99">
        <f>SUMIFS(通讯通路门店!$Y:$Y,通讯通路门店!$S:$S,$G75)</f>
        <v>0</v>
      </c>
      <c r="AZ75" s="99">
        <f>SUMIFS(通讯通路门店!$AA:$AA,通讯通路门店!$S:$S,$G75)</f>
        <v>0</v>
      </c>
      <c r="BA75" s="99">
        <f t="shared" si="8"/>
        <v>0</v>
      </c>
      <c r="BB75" s="99">
        <f t="shared" si="9"/>
        <v>0</v>
      </c>
      <c r="BC75" s="99">
        <f>SUMIFS(通讯通路门店!$W:$W,通讯通路门店!$S:$S,$G75,通讯通路门店!$J:$J,"荣耀体验店")+SUMIFS(通讯通路门店!$W:$W,通讯通路门店!$S:$S,$G75,通讯通路门店!$J:$J,"荣耀授权专卖店")</f>
        <v>0</v>
      </c>
      <c r="BD75" s="99">
        <f>SUMIFS(通讯通路门店!$Z:$Z,通讯通路门店!$S:$S,$G75,通讯通路门店!$J:$J,"VIVO体验店")</f>
        <v>0</v>
      </c>
      <c r="BE75" s="99">
        <f>SUMIFS(通讯通路门店!$AB:$AB,通讯通路门店!$S:$S,$G75,通讯通路门店!$J:$J,"OPPO体验店")</f>
        <v>0</v>
      </c>
      <c r="BF75" s="99">
        <f>SUMIFS(通讯通路门店!$X:$X,通讯通路门店!$S:$S,$G75,通讯通路门店!$J:$J,"华为授权体验店")+SUMIFS(通讯通路门店!$AA:$AA,通讯通路门店!$S:$S,$G75,通讯通路门店!$J:$J,"华为堡垒店")</f>
        <v>0</v>
      </c>
      <c r="BG75" s="99">
        <f>SUMIFS(通讯通路门店!$Y:$Y,通讯通路门店!$S:$S,$G75,通讯通路门店!$J:$J,"小米体验店")</f>
        <v>0</v>
      </c>
      <c r="BH75" s="99">
        <f>SUMIFS(通讯通路门店!$AA:$AA,通讯通路门店!$S:$S,$G75,通讯通路门店!$J:$J,"苹果体验店")</f>
        <v>0</v>
      </c>
      <c r="BI75" s="99">
        <f>SUMIFS(通讯通路门店!$K:$K,通讯通路门店!$S:$S,$G75,通讯通路门店!$J:$J,"其他品牌专卖店")</f>
        <v>0</v>
      </c>
      <c r="BJ75" s="99">
        <f>SUMIFS(通讯通路门店!$AC:$AC,通讯通路门店!$S:$S,$G75)</f>
        <v>0</v>
      </c>
      <c r="BK75" s="99">
        <f>SUMIFS(通讯通路门店!$AD:$AD,通讯通路门店!$S:$S,$G75)</f>
        <v>0</v>
      </c>
      <c r="BL75" s="99">
        <f>SUMIFS(通讯通路门店!$AE:$AE,通讯通路门店!$S:$S,$G75)</f>
        <v>0</v>
      </c>
      <c r="BM75" s="99">
        <f>SUMIFS(通讯通路门店!$AF:$AF,通讯通路门店!$S:$S,$G75)</f>
        <v>0</v>
      </c>
      <c r="BN75" s="99">
        <f>SUMIFS(通讯通路门店!$AG:$AG,通讯通路门店!$S:$S,$G75)</f>
        <v>0</v>
      </c>
      <c r="BO75" s="99">
        <f>SUMIFS(通讯通路门店!$AH:$AH,通讯通路门店!$S:$S,$G75)</f>
        <v>0</v>
      </c>
      <c r="BP75" s="99">
        <f>SUMIFS(通讯通路门店!$AI:$AI,通讯通路门店!$S:$S,$G75)</f>
        <v>0</v>
      </c>
      <c r="BQ75" s="83"/>
    </row>
    <row r="76" spans="1:69">
      <c r="A76" s="99" t="str">
        <f>IFERROR(_xlfn.XLOOKUP($G76,通讯通路门店!$S$4:$S$993933,通讯通路门店!$A$4:$A$993933,0,0),"")</f>
        <v/>
      </c>
      <c r="B76" s="99" t="str">
        <f>IFERROR(_xlfn.XLOOKUP($G76,通讯通路门店!$S$4:$S$993933,通讯通路门店!$B$4:$B$993933,0,0),"")</f>
        <v/>
      </c>
      <c r="C76" s="99" t="str">
        <f>IFERROR(_xlfn.XLOOKUP($G76,通讯通路门店!$S$4:$S$993933,通讯通路门店!$C$4:$C$993933,0,0),"")</f>
        <v/>
      </c>
      <c r="D76" s="99" t="str">
        <f>IFERROR(_xlfn.XLOOKUP($G76,通讯通路门店!$S$4:$S$993933,通讯通路门店!$D$4:$D$993933,0,0),"")</f>
        <v/>
      </c>
      <c r="E76" s="83"/>
      <c r="F76" s="83"/>
      <c r="G76" s="101" t="e">
        <v>#N/A</v>
      </c>
      <c r="H76" s="102" t="str">
        <f>IFERROR(_xlfn.XLOOKUP($G76,通讯通路门店!$S$4:$S$993933,通讯通路门店!$R$4:$R$993933,0,0),"")</f>
        <v/>
      </c>
      <c r="I76" s="83"/>
      <c r="J76" s="83"/>
      <c r="K76" s="83"/>
      <c r="L76" s="83"/>
      <c r="M76" s="83"/>
      <c r="N76" s="83"/>
      <c r="O76" s="83"/>
      <c r="P76" s="83"/>
      <c r="Q76" s="83"/>
      <c r="R76" s="83"/>
      <c r="S76" s="83"/>
      <c r="T76" s="83"/>
      <c r="U76" s="99">
        <f>COUNTIF(通讯通路门店!$S:$S,$G76)</f>
        <v>0</v>
      </c>
      <c r="V76" s="99">
        <f>COUNTIFS(通讯通路门店!$S:$S,$G76,通讯通路门店!$J:$J,"综合卖场")</f>
        <v>0</v>
      </c>
      <c r="W76" s="99">
        <f>SUMIFS(通讯通路门店!$AJ:$AJ,通讯通路门店!$S:$S,通讯客户沙盘!$G76)</f>
        <v>0</v>
      </c>
      <c r="X76" s="99">
        <f t="shared" si="5"/>
        <v>0</v>
      </c>
      <c r="Y76" s="99">
        <f>COUNTIFS(通讯通路门店!$S:$S,$G76,通讯通路门店!$J:$J,"荣耀体验店")+COUNTIFS(通讯通路门店!$S:$S,$G76,通讯通路门店!$J:$J,"荣耀授权专卖店")</f>
        <v>0</v>
      </c>
      <c r="Z76" s="99">
        <f>COUNTIFS(通讯通路门店!$S:$S,$G76,通讯通路门店!$J:$J,"VIVO体验店")</f>
        <v>0</v>
      </c>
      <c r="AA76" s="99">
        <f>COUNTIFS(通讯通路门店!$S:$S,$G76,通讯通路门店!$J:$J,"OPPO体验店")</f>
        <v>0</v>
      </c>
      <c r="AB76" s="99">
        <f>COUNTIFS(通讯通路门店!$S:$S,$G76,通讯通路门店!$J:$J,"华为授权体验店")+COUNTIFS(通讯通路门店!$S:$S,$G76,通讯通路门店!$J:$J,"华为堡垒店")</f>
        <v>0</v>
      </c>
      <c r="AC76" s="99">
        <f>COUNTIFS(通讯通路门店!$S:$S,$G76,通讯通路门店!$J:$J,"小米体验店")</f>
        <v>0</v>
      </c>
      <c r="AD76" s="99">
        <f>COUNTIFS(通讯通路门店!$S:$S,$G76,通讯通路门店!$J:$J,"苹果体验店")</f>
        <v>0</v>
      </c>
      <c r="AE76" s="99">
        <f>COUNTIFS(通讯通路门店!$S:$S,$G76,通讯通路门店!$J:$J,"其他品牌专卖店")</f>
        <v>0</v>
      </c>
      <c r="AF76" s="99">
        <f>SUMIFS(通讯通路门店!$BI:$BI,通讯通路门店!$S:$S,$G76)</f>
        <v>0</v>
      </c>
      <c r="AG76" s="99">
        <f>SUMIFS(通讯通路门店!$BH:$BH,通讯通路门店!$S:$S,$G76)</f>
        <v>0</v>
      </c>
      <c r="AH76" s="99">
        <f t="shared" si="6"/>
        <v>0</v>
      </c>
      <c r="AI76" s="99">
        <f>SUMIFS(通讯通路门店!$BB:$BB,通讯通路门店!$S:$S,$G76)</f>
        <v>0</v>
      </c>
      <c r="AJ76" s="99">
        <f>SUMIFS(通讯通路门店!$BE:$BE,通讯通路门店!$S:$S,$G76)</f>
        <v>0</v>
      </c>
      <c r="AK76" s="99">
        <f>SUMIFS(通讯通路门店!$BG:$BG,通讯通路门店!$S:$S,$G76)</f>
        <v>0</v>
      </c>
      <c r="AL76" s="99">
        <f>SUMIFS(通讯通路门店!$BC:$BC,通讯通路门店!$S:$S,$G76)</f>
        <v>0</v>
      </c>
      <c r="AM76" s="99">
        <f>SUMIFS(通讯通路门店!$BD:$BD,通讯通路门店!$S:$S,$G76)</f>
        <v>0</v>
      </c>
      <c r="AN76" s="99">
        <f>SUMIFS(通讯通路门店!$BF:$BF,通讯通路门店!$S:$S,$G76)</f>
        <v>0</v>
      </c>
      <c r="AO76" s="99">
        <f t="shared" si="7"/>
        <v>0</v>
      </c>
      <c r="AP76" s="99">
        <f>SUMIFS(通讯通路门店!$K:$K,通讯通路门店!$S:$S,$G76)</f>
        <v>0</v>
      </c>
      <c r="AQ76" s="83"/>
      <c r="AR76" s="99">
        <f>SUMIFS(通讯通路门店!$T:$T,通讯通路门店!$S:$S,$G76)</f>
        <v>0</v>
      </c>
      <c r="AS76" s="99">
        <f>SUMIFS(通讯通路门店!$U:$U,通讯通路门店!$S:$S,$G76)</f>
        <v>0</v>
      </c>
      <c r="AT76" s="99">
        <f>SUMIFS(通讯通路门店!$V:$V,通讯通路门店!$S:$S,$G76)</f>
        <v>0</v>
      </c>
      <c r="AU76" s="99">
        <f>SUMIFS(通讯通路门店!$W:$W,通讯通路门店!$S:$S,$G76)</f>
        <v>0</v>
      </c>
      <c r="AV76" s="99">
        <f>SUMIFS(通讯通路门店!$Z:$Z,通讯通路门店!$S:$S,$G76)</f>
        <v>0</v>
      </c>
      <c r="AW76" s="99">
        <f>SUMIFS(通讯通路门店!$AB:$AB,通讯通路门店!$S:$S,$G76)</f>
        <v>0</v>
      </c>
      <c r="AX76" s="99">
        <f>SUMIFS(通讯通路门店!$X:$X,通讯通路门店!$S:$S,$G76)</f>
        <v>0</v>
      </c>
      <c r="AY76" s="99">
        <f>SUMIFS(通讯通路门店!$Y:$Y,通讯通路门店!$S:$S,$G76)</f>
        <v>0</v>
      </c>
      <c r="AZ76" s="99">
        <f>SUMIFS(通讯通路门店!$AA:$AA,通讯通路门店!$S:$S,$G76)</f>
        <v>0</v>
      </c>
      <c r="BA76" s="99">
        <f t="shared" si="8"/>
        <v>0</v>
      </c>
      <c r="BB76" s="99">
        <f t="shared" si="9"/>
        <v>0</v>
      </c>
      <c r="BC76" s="99">
        <f>SUMIFS(通讯通路门店!$W:$W,通讯通路门店!$S:$S,$G76,通讯通路门店!$J:$J,"荣耀体验店")+SUMIFS(通讯通路门店!$W:$W,通讯通路门店!$S:$S,$G76,通讯通路门店!$J:$J,"荣耀授权专卖店")</f>
        <v>0</v>
      </c>
      <c r="BD76" s="99">
        <f>SUMIFS(通讯通路门店!$Z:$Z,通讯通路门店!$S:$S,$G76,通讯通路门店!$J:$J,"VIVO体验店")</f>
        <v>0</v>
      </c>
      <c r="BE76" s="99">
        <f>SUMIFS(通讯通路门店!$AB:$AB,通讯通路门店!$S:$S,$G76,通讯通路门店!$J:$J,"OPPO体验店")</f>
        <v>0</v>
      </c>
      <c r="BF76" s="99">
        <f>SUMIFS(通讯通路门店!$X:$X,通讯通路门店!$S:$S,$G76,通讯通路门店!$J:$J,"华为授权体验店")+SUMIFS(通讯通路门店!$AA:$AA,通讯通路门店!$S:$S,$G76,通讯通路门店!$J:$J,"华为堡垒店")</f>
        <v>0</v>
      </c>
      <c r="BG76" s="99">
        <f>SUMIFS(通讯通路门店!$Y:$Y,通讯通路门店!$S:$S,$G76,通讯通路门店!$J:$J,"小米体验店")</f>
        <v>0</v>
      </c>
      <c r="BH76" s="99">
        <f>SUMIFS(通讯通路门店!$AA:$AA,通讯通路门店!$S:$S,$G76,通讯通路门店!$J:$J,"苹果体验店")</f>
        <v>0</v>
      </c>
      <c r="BI76" s="99">
        <f>SUMIFS(通讯通路门店!$K:$K,通讯通路门店!$S:$S,$G76,通讯通路门店!$J:$J,"其他品牌专卖店")</f>
        <v>0</v>
      </c>
      <c r="BJ76" s="99">
        <f>SUMIFS(通讯通路门店!$AC:$AC,通讯通路门店!$S:$S,$G76)</f>
        <v>0</v>
      </c>
      <c r="BK76" s="99">
        <f>SUMIFS(通讯通路门店!$AD:$AD,通讯通路门店!$S:$S,$G76)</f>
        <v>0</v>
      </c>
      <c r="BL76" s="99">
        <f>SUMIFS(通讯通路门店!$AE:$AE,通讯通路门店!$S:$S,$G76)</f>
        <v>0</v>
      </c>
      <c r="BM76" s="99">
        <f>SUMIFS(通讯通路门店!$AF:$AF,通讯通路门店!$S:$S,$G76)</f>
        <v>0</v>
      </c>
      <c r="BN76" s="99">
        <f>SUMIFS(通讯通路门店!$AG:$AG,通讯通路门店!$S:$S,$G76)</f>
        <v>0</v>
      </c>
      <c r="BO76" s="99">
        <f>SUMIFS(通讯通路门店!$AH:$AH,通讯通路门店!$S:$S,$G76)</f>
        <v>0</v>
      </c>
      <c r="BP76" s="99">
        <f>SUMIFS(通讯通路门店!$AI:$AI,通讯通路门店!$S:$S,$G76)</f>
        <v>0</v>
      </c>
      <c r="BQ76" s="83"/>
    </row>
    <row r="77" spans="1:69">
      <c r="A77" s="99" t="str">
        <f>IFERROR(_xlfn.XLOOKUP($G77,通讯通路门店!$S$4:$S$993933,通讯通路门店!$A$4:$A$993933,0,0),"")</f>
        <v/>
      </c>
      <c r="B77" s="99" t="str">
        <f>IFERROR(_xlfn.XLOOKUP($G77,通讯通路门店!$S$4:$S$993933,通讯通路门店!$B$4:$B$993933,0,0),"")</f>
        <v/>
      </c>
      <c r="C77" s="99" t="str">
        <f>IFERROR(_xlfn.XLOOKUP($G77,通讯通路门店!$S$4:$S$993933,通讯通路门店!$C$4:$C$993933,0,0),"")</f>
        <v/>
      </c>
      <c r="D77" s="99" t="str">
        <f>IFERROR(_xlfn.XLOOKUP($G77,通讯通路门店!$S$4:$S$993933,通讯通路门店!$D$4:$D$993933,0,0),"")</f>
        <v/>
      </c>
      <c r="E77" s="83"/>
      <c r="F77" s="83"/>
      <c r="G77" s="101" t="e">
        <v>#N/A</v>
      </c>
      <c r="H77" s="102" t="str">
        <f>IFERROR(_xlfn.XLOOKUP($G77,通讯通路门店!$S$4:$S$993933,通讯通路门店!$R$4:$R$993933,0,0),"")</f>
        <v/>
      </c>
      <c r="I77" s="83"/>
      <c r="J77" s="83"/>
      <c r="K77" s="83"/>
      <c r="L77" s="83"/>
      <c r="M77" s="83"/>
      <c r="N77" s="83"/>
      <c r="O77" s="83"/>
      <c r="P77" s="83"/>
      <c r="Q77" s="83"/>
      <c r="R77" s="83"/>
      <c r="S77" s="83"/>
      <c r="T77" s="83"/>
      <c r="U77" s="99">
        <f>COUNTIF(通讯通路门店!$S:$S,$G77)</f>
        <v>0</v>
      </c>
      <c r="V77" s="99">
        <f>COUNTIFS(通讯通路门店!$S:$S,$G77,通讯通路门店!$J:$J,"综合卖场")</f>
        <v>0</v>
      </c>
      <c r="W77" s="99">
        <f>SUMIFS(通讯通路门店!$AJ:$AJ,通讯通路门店!$S:$S,通讯客户沙盘!$G77)</f>
        <v>0</v>
      </c>
      <c r="X77" s="99">
        <f t="shared" si="5"/>
        <v>0</v>
      </c>
      <c r="Y77" s="99">
        <f>COUNTIFS(通讯通路门店!$S:$S,$G77,通讯通路门店!$J:$J,"荣耀体验店")+COUNTIFS(通讯通路门店!$S:$S,$G77,通讯通路门店!$J:$J,"荣耀授权专卖店")</f>
        <v>0</v>
      </c>
      <c r="Z77" s="99">
        <f>COUNTIFS(通讯通路门店!$S:$S,$G77,通讯通路门店!$J:$J,"VIVO体验店")</f>
        <v>0</v>
      </c>
      <c r="AA77" s="99">
        <f>COUNTIFS(通讯通路门店!$S:$S,$G77,通讯通路门店!$J:$J,"OPPO体验店")</f>
        <v>0</v>
      </c>
      <c r="AB77" s="99">
        <f>COUNTIFS(通讯通路门店!$S:$S,$G77,通讯通路门店!$J:$J,"华为授权体验店")+COUNTIFS(通讯通路门店!$S:$S,$G77,通讯通路门店!$J:$J,"华为堡垒店")</f>
        <v>0</v>
      </c>
      <c r="AC77" s="99">
        <f>COUNTIFS(通讯通路门店!$S:$S,$G77,通讯通路门店!$J:$J,"小米体验店")</f>
        <v>0</v>
      </c>
      <c r="AD77" s="99">
        <f>COUNTIFS(通讯通路门店!$S:$S,$G77,通讯通路门店!$J:$J,"苹果体验店")</f>
        <v>0</v>
      </c>
      <c r="AE77" s="99">
        <f>COUNTIFS(通讯通路门店!$S:$S,$G77,通讯通路门店!$J:$J,"其他品牌专卖店")</f>
        <v>0</v>
      </c>
      <c r="AF77" s="99">
        <f>SUMIFS(通讯通路门店!$BI:$BI,通讯通路门店!$S:$S,$G77)</f>
        <v>0</v>
      </c>
      <c r="AG77" s="99">
        <f>SUMIFS(通讯通路门店!$BH:$BH,通讯通路门店!$S:$S,$G77)</f>
        <v>0</v>
      </c>
      <c r="AH77" s="99">
        <f t="shared" si="6"/>
        <v>0</v>
      </c>
      <c r="AI77" s="99">
        <f>SUMIFS(通讯通路门店!$BB:$BB,通讯通路门店!$S:$S,$G77)</f>
        <v>0</v>
      </c>
      <c r="AJ77" s="99">
        <f>SUMIFS(通讯通路门店!$BE:$BE,通讯通路门店!$S:$S,$G77)</f>
        <v>0</v>
      </c>
      <c r="AK77" s="99">
        <f>SUMIFS(通讯通路门店!$BG:$BG,通讯通路门店!$S:$S,$G77)</f>
        <v>0</v>
      </c>
      <c r="AL77" s="99">
        <f>SUMIFS(通讯通路门店!$BC:$BC,通讯通路门店!$S:$S,$G77)</f>
        <v>0</v>
      </c>
      <c r="AM77" s="99">
        <f>SUMIFS(通讯通路门店!$BD:$BD,通讯通路门店!$S:$S,$G77)</f>
        <v>0</v>
      </c>
      <c r="AN77" s="99">
        <f>SUMIFS(通讯通路门店!$BF:$BF,通讯通路门店!$S:$S,$G77)</f>
        <v>0</v>
      </c>
      <c r="AO77" s="99">
        <f t="shared" si="7"/>
        <v>0</v>
      </c>
      <c r="AP77" s="99">
        <f>SUMIFS(通讯通路门店!$K:$K,通讯通路门店!$S:$S,$G77)</f>
        <v>0</v>
      </c>
      <c r="AQ77" s="83"/>
      <c r="AR77" s="99">
        <f>SUMIFS(通讯通路门店!$T:$T,通讯通路门店!$S:$S,$G77)</f>
        <v>0</v>
      </c>
      <c r="AS77" s="99">
        <f>SUMIFS(通讯通路门店!$U:$U,通讯通路门店!$S:$S,$G77)</f>
        <v>0</v>
      </c>
      <c r="AT77" s="99">
        <f>SUMIFS(通讯通路门店!$V:$V,通讯通路门店!$S:$S,$G77)</f>
        <v>0</v>
      </c>
      <c r="AU77" s="99">
        <f>SUMIFS(通讯通路门店!$W:$W,通讯通路门店!$S:$S,$G77)</f>
        <v>0</v>
      </c>
      <c r="AV77" s="99">
        <f>SUMIFS(通讯通路门店!$Z:$Z,通讯通路门店!$S:$S,$G77)</f>
        <v>0</v>
      </c>
      <c r="AW77" s="99">
        <f>SUMIFS(通讯通路门店!$AB:$AB,通讯通路门店!$S:$S,$G77)</f>
        <v>0</v>
      </c>
      <c r="AX77" s="99">
        <f>SUMIFS(通讯通路门店!$X:$X,通讯通路门店!$S:$S,$G77)</f>
        <v>0</v>
      </c>
      <c r="AY77" s="99">
        <f>SUMIFS(通讯通路门店!$Y:$Y,通讯通路门店!$S:$S,$G77)</f>
        <v>0</v>
      </c>
      <c r="AZ77" s="99">
        <f>SUMIFS(通讯通路门店!$AA:$AA,通讯通路门店!$S:$S,$G77)</f>
        <v>0</v>
      </c>
      <c r="BA77" s="99">
        <f t="shared" si="8"/>
        <v>0</v>
      </c>
      <c r="BB77" s="99">
        <f t="shared" si="9"/>
        <v>0</v>
      </c>
      <c r="BC77" s="99">
        <f>SUMIFS(通讯通路门店!$W:$W,通讯通路门店!$S:$S,$G77,通讯通路门店!$J:$J,"荣耀体验店")+SUMIFS(通讯通路门店!$W:$W,通讯通路门店!$S:$S,$G77,通讯通路门店!$J:$J,"荣耀授权专卖店")</f>
        <v>0</v>
      </c>
      <c r="BD77" s="99">
        <f>SUMIFS(通讯通路门店!$Z:$Z,通讯通路门店!$S:$S,$G77,通讯通路门店!$J:$J,"VIVO体验店")</f>
        <v>0</v>
      </c>
      <c r="BE77" s="99">
        <f>SUMIFS(通讯通路门店!$AB:$AB,通讯通路门店!$S:$S,$G77,通讯通路门店!$J:$J,"OPPO体验店")</f>
        <v>0</v>
      </c>
      <c r="BF77" s="99">
        <f>SUMIFS(通讯通路门店!$X:$X,通讯通路门店!$S:$S,$G77,通讯通路门店!$J:$J,"华为授权体验店")+SUMIFS(通讯通路门店!$AA:$AA,通讯通路门店!$S:$S,$G77,通讯通路门店!$J:$J,"华为堡垒店")</f>
        <v>0</v>
      </c>
      <c r="BG77" s="99">
        <f>SUMIFS(通讯通路门店!$Y:$Y,通讯通路门店!$S:$S,$G77,通讯通路门店!$J:$J,"小米体验店")</f>
        <v>0</v>
      </c>
      <c r="BH77" s="99">
        <f>SUMIFS(通讯通路门店!$AA:$AA,通讯通路门店!$S:$S,$G77,通讯通路门店!$J:$J,"苹果体验店")</f>
        <v>0</v>
      </c>
      <c r="BI77" s="99">
        <f>SUMIFS(通讯通路门店!$K:$K,通讯通路门店!$S:$S,$G77,通讯通路门店!$J:$J,"其他品牌专卖店")</f>
        <v>0</v>
      </c>
      <c r="BJ77" s="99">
        <f>SUMIFS(通讯通路门店!$AC:$AC,通讯通路门店!$S:$S,$G77)</f>
        <v>0</v>
      </c>
      <c r="BK77" s="99">
        <f>SUMIFS(通讯通路门店!$AD:$AD,通讯通路门店!$S:$S,$G77)</f>
        <v>0</v>
      </c>
      <c r="BL77" s="99">
        <f>SUMIFS(通讯通路门店!$AE:$AE,通讯通路门店!$S:$S,$G77)</f>
        <v>0</v>
      </c>
      <c r="BM77" s="99">
        <f>SUMIFS(通讯通路门店!$AF:$AF,通讯通路门店!$S:$S,$G77)</f>
        <v>0</v>
      </c>
      <c r="BN77" s="99">
        <f>SUMIFS(通讯通路门店!$AG:$AG,通讯通路门店!$S:$S,$G77)</f>
        <v>0</v>
      </c>
      <c r="BO77" s="99">
        <f>SUMIFS(通讯通路门店!$AH:$AH,通讯通路门店!$S:$S,$G77)</f>
        <v>0</v>
      </c>
      <c r="BP77" s="99">
        <f>SUMIFS(通讯通路门店!$AI:$AI,通讯通路门店!$S:$S,$G77)</f>
        <v>0</v>
      </c>
      <c r="BQ77" s="83"/>
    </row>
    <row r="78" spans="1:69">
      <c r="A78" s="99" t="str">
        <f>IFERROR(_xlfn.XLOOKUP($G78,通讯通路门店!$S$4:$S$993933,通讯通路门店!$A$4:$A$993933,0,0),"")</f>
        <v/>
      </c>
      <c r="B78" s="99" t="str">
        <f>IFERROR(_xlfn.XLOOKUP($G78,通讯通路门店!$S$4:$S$993933,通讯通路门店!$B$4:$B$993933,0,0),"")</f>
        <v/>
      </c>
      <c r="C78" s="99" t="str">
        <f>IFERROR(_xlfn.XLOOKUP($G78,通讯通路门店!$S$4:$S$993933,通讯通路门店!$C$4:$C$993933,0,0),"")</f>
        <v/>
      </c>
      <c r="D78" s="99" t="str">
        <f>IFERROR(_xlfn.XLOOKUP($G78,通讯通路门店!$S$4:$S$993933,通讯通路门店!$D$4:$D$993933,0,0),"")</f>
        <v/>
      </c>
      <c r="E78" s="83"/>
      <c r="F78" s="83"/>
      <c r="G78" s="101" t="e">
        <v>#N/A</v>
      </c>
      <c r="H78" s="102" t="str">
        <f>IFERROR(_xlfn.XLOOKUP($G78,通讯通路门店!$S$4:$S$993933,通讯通路门店!$R$4:$R$993933,0,0),"")</f>
        <v/>
      </c>
      <c r="I78" s="83"/>
      <c r="J78" s="83"/>
      <c r="K78" s="83"/>
      <c r="L78" s="83"/>
      <c r="M78" s="83"/>
      <c r="N78" s="83"/>
      <c r="O78" s="83"/>
      <c r="P78" s="83"/>
      <c r="Q78" s="83"/>
      <c r="R78" s="83"/>
      <c r="S78" s="83"/>
      <c r="T78" s="83"/>
      <c r="U78" s="99">
        <f>COUNTIF(通讯通路门店!$S:$S,$G78)</f>
        <v>0</v>
      </c>
      <c r="V78" s="99">
        <f>COUNTIFS(通讯通路门店!$S:$S,$G78,通讯通路门店!$J:$J,"综合卖场")</f>
        <v>0</v>
      </c>
      <c r="W78" s="99">
        <f>SUMIFS(通讯通路门店!$AJ:$AJ,通讯通路门店!$S:$S,通讯客户沙盘!$G78)</f>
        <v>0</v>
      </c>
      <c r="X78" s="99">
        <f t="shared" si="5"/>
        <v>0</v>
      </c>
      <c r="Y78" s="99">
        <f>COUNTIFS(通讯通路门店!$S:$S,$G78,通讯通路门店!$J:$J,"荣耀体验店")+COUNTIFS(通讯通路门店!$S:$S,$G78,通讯通路门店!$J:$J,"荣耀授权专卖店")</f>
        <v>0</v>
      </c>
      <c r="Z78" s="99">
        <f>COUNTIFS(通讯通路门店!$S:$S,$G78,通讯通路门店!$J:$J,"VIVO体验店")</f>
        <v>0</v>
      </c>
      <c r="AA78" s="99">
        <f>COUNTIFS(通讯通路门店!$S:$S,$G78,通讯通路门店!$J:$J,"OPPO体验店")</f>
        <v>0</v>
      </c>
      <c r="AB78" s="99">
        <f>COUNTIFS(通讯通路门店!$S:$S,$G78,通讯通路门店!$J:$J,"华为授权体验店")+COUNTIFS(通讯通路门店!$S:$S,$G78,通讯通路门店!$J:$J,"华为堡垒店")</f>
        <v>0</v>
      </c>
      <c r="AC78" s="99">
        <f>COUNTIFS(通讯通路门店!$S:$S,$G78,通讯通路门店!$J:$J,"小米体验店")</f>
        <v>0</v>
      </c>
      <c r="AD78" s="99">
        <f>COUNTIFS(通讯通路门店!$S:$S,$G78,通讯通路门店!$J:$J,"苹果体验店")</f>
        <v>0</v>
      </c>
      <c r="AE78" s="99">
        <f>COUNTIFS(通讯通路门店!$S:$S,$G78,通讯通路门店!$J:$J,"其他品牌专卖店")</f>
        <v>0</v>
      </c>
      <c r="AF78" s="99">
        <f>SUMIFS(通讯通路门店!$BI:$BI,通讯通路门店!$S:$S,$G78)</f>
        <v>0</v>
      </c>
      <c r="AG78" s="99">
        <f>SUMIFS(通讯通路门店!$BH:$BH,通讯通路门店!$S:$S,$G78)</f>
        <v>0</v>
      </c>
      <c r="AH78" s="99">
        <f t="shared" si="6"/>
        <v>0</v>
      </c>
      <c r="AI78" s="99">
        <f>SUMIFS(通讯通路门店!$BB:$BB,通讯通路门店!$S:$S,$G78)</f>
        <v>0</v>
      </c>
      <c r="AJ78" s="99">
        <f>SUMIFS(通讯通路门店!$BE:$BE,通讯通路门店!$S:$S,$G78)</f>
        <v>0</v>
      </c>
      <c r="AK78" s="99">
        <f>SUMIFS(通讯通路门店!$BG:$BG,通讯通路门店!$S:$S,$G78)</f>
        <v>0</v>
      </c>
      <c r="AL78" s="99">
        <f>SUMIFS(通讯通路门店!$BC:$BC,通讯通路门店!$S:$S,$G78)</f>
        <v>0</v>
      </c>
      <c r="AM78" s="99">
        <f>SUMIFS(通讯通路门店!$BD:$BD,通讯通路门店!$S:$S,$G78)</f>
        <v>0</v>
      </c>
      <c r="AN78" s="99">
        <f>SUMIFS(通讯通路门店!$BF:$BF,通讯通路门店!$S:$S,$G78)</f>
        <v>0</v>
      </c>
      <c r="AO78" s="99">
        <f t="shared" si="7"/>
        <v>0</v>
      </c>
      <c r="AP78" s="99">
        <f>SUMIFS(通讯通路门店!$K:$K,通讯通路门店!$S:$S,$G78)</f>
        <v>0</v>
      </c>
      <c r="AQ78" s="83"/>
      <c r="AR78" s="99">
        <f>SUMIFS(通讯通路门店!$T:$T,通讯通路门店!$S:$S,$G78)</f>
        <v>0</v>
      </c>
      <c r="AS78" s="99">
        <f>SUMIFS(通讯通路门店!$U:$U,通讯通路门店!$S:$S,$G78)</f>
        <v>0</v>
      </c>
      <c r="AT78" s="99">
        <f>SUMIFS(通讯通路门店!$V:$V,通讯通路门店!$S:$S,$G78)</f>
        <v>0</v>
      </c>
      <c r="AU78" s="99">
        <f>SUMIFS(通讯通路门店!$W:$W,通讯通路门店!$S:$S,$G78)</f>
        <v>0</v>
      </c>
      <c r="AV78" s="99">
        <f>SUMIFS(通讯通路门店!$Z:$Z,通讯通路门店!$S:$S,$G78)</f>
        <v>0</v>
      </c>
      <c r="AW78" s="99">
        <f>SUMIFS(通讯通路门店!$AB:$AB,通讯通路门店!$S:$S,$G78)</f>
        <v>0</v>
      </c>
      <c r="AX78" s="99">
        <f>SUMIFS(通讯通路门店!$X:$X,通讯通路门店!$S:$S,$G78)</f>
        <v>0</v>
      </c>
      <c r="AY78" s="99">
        <f>SUMIFS(通讯通路门店!$Y:$Y,通讯通路门店!$S:$S,$G78)</f>
        <v>0</v>
      </c>
      <c r="AZ78" s="99">
        <f>SUMIFS(通讯通路门店!$AA:$AA,通讯通路门店!$S:$S,$G78)</f>
        <v>0</v>
      </c>
      <c r="BA78" s="99">
        <f t="shared" si="8"/>
        <v>0</v>
      </c>
      <c r="BB78" s="99">
        <f t="shared" si="9"/>
        <v>0</v>
      </c>
      <c r="BC78" s="99">
        <f>SUMIFS(通讯通路门店!$W:$W,通讯通路门店!$S:$S,$G78,通讯通路门店!$J:$J,"荣耀体验店")+SUMIFS(通讯通路门店!$W:$W,通讯通路门店!$S:$S,$G78,通讯通路门店!$J:$J,"荣耀授权专卖店")</f>
        <v>0</v>
      </c>
      <c r="BD78" s="99">
        <f>SUMIFS(通讯通路门店!$Z:$Z,通讯通路门店!$S:$S,$G78,通讯通路门店!$J:$J,"VIVO体验店")</f>
        <v>0</v>
      </c>
      <c r="BE78" s="99">
        <f>SUMIFS(通讯通路门店!$AB:$AB,通讯通路门店!$S:$S,$G78,通讯通路门店!$J:$J,"OPPO体验店")</f>
        <v>0</v>
      </c>
      <c r="BF78" s="99">
        <f>SUMIFS(通讯通路门店!$X:$X,通讯通路门店!$S:$S,$G78,通讯通路门店!$J:$J,"华为授权体验店")+SUMIFS(通讯通路门店!$AA:$AA,通讯通路门店!$S:$S,$G78,通讯通路门店!$J:$J,"华为堡垒店")</f>
        <v>0</v>
      </c>
      <c r="BG78" s="99">
        <f>SUMIFS(通讯通路门店!$Y:$Y,通讯通路门店!$S:$S,$G78,通讯通路门店!$J:$J,"小米体验店")</f>
        <v>0</v>
      </c>
      <c r="BH78" s="99">
        <f>SUMIFS(通讯通路门店!$AA:$AA,通讯通路门店!$S:$S,$G78,通讯通路门店!$J:$J,"苹果体验店")</f>
        <v>0</v>
      </c>
      <c r="BI78" s="99">
        <f>SUMIFS(通讯通路门店!$K:$K,通讯通路门店!$S:$S,$G78,通讯通路门店!$J:$J,"其他品牌专卖店")</f>
        <v>0</v>
      </c>
      <c r="BJ78" s="99">
        <f>SUMIFS(通讯通路门店!$AC:$AC,通讯通路门店!$S:$S,$G78)</f>
        <v>0</v>
      </c>
      <c r="BK78" s="99">
        <f>SUMIFS(通讯通路门店!$AD:$AD,通讯通路门店!$S:$S,$G78)</f>
        <v>0</v>
      </c>
      <c r="BL78" s="99">
        <f>SUMIFS(通讯通路门店!$AE:$AE,通讯通路门店!$S:$S,$G78)</f>
        <v>0</v>
      </c>
      <c r="BM78" s="99">
        <f>SUMIFS(通讯通路门店!$AF:$AF,通讯通路门店!$S:$S,$G78)</f>
        <v>0</v>
      </c>
      <c r="BN78" s="99">
        <f>SUMIFS(通讯通路门店!$AG:$AG,通讯通路门店!$S:$S,$G78)</f>
        <v>0</v>
      </c>
      <c r="BO78" s="99">
        <f>SUMIFS(通讯通路门店!$AH:$AH,通讯通路门店!$S:$S,$G78)</f>
        <v>0</v>
      </c>
      <c r="BP78" s="99">
        <f>SUMIFS(通讯通路门店!$AI:$AI,通讯通路门店!$S:$S,$G78)</f>
        <v>0</v>
      </c>
      <c r="BQ78" s="83"/>
    </row>
    <row r="79" spans="1:69">
      <c r="A79" s="99" t="str">
        <f>IFERROR(_xlfn.XLOOKUP($G79,通讯通路门店!$S$4:$S$993933,通讯通路门店!$A$4:$A$993933,0,0),"")</f>
        <v/>
      </c>
      <c r="B79" s="99" t="str">
        <f>IFERROR(_xlfn.XLOOKUP($G79,通讯通路门店!$S$4:$S$993933,通讯通路门店!$B$4:$B$993933,0,0),"")</f>
        <v/>
      </c>
      <c r="C79" s="99" t="str">
        <f>IFERROR(_xlfn.XLOOKUP($G79,通讯通路门店!$S$4:$S$993933,通讯通路门店!$C$4:$C$993933,0,0),"")</f>
        <v/>
      </c>
      <c r="D79" s="99" t="str">
        <f>IFERROR(_xlfn.XLOOKUP($G79,通讯通路门店!$S$4:$S$993933,通讯通路门店!$D$4:$D$993933,0,0),"")</f>
        <v/>
      </c>
      <c r="E79" s="83"/>
      <c r="F79" s="83"/>
      <c r="G79" s="101" t="e">
        <v>#N/A</v>
      </c>
      <c r="H79" s="102" t="str">
        <f>IFERROR(_xlfn.XLOOKUP($G79,通讯通路门店!$S$4:$S$993933,通讯通路门店!$R$4:$R$993933,0,0),"")</f>
        <v/>
      </c>
      <c r="I79" s="83"/>
      <c r="J79" s="83"/>
      <c r="K79" s="83"/>
      <c r="L79" s="83"/>
      <c r="M79" s="83"/>
      <c r="N79" s="83"/>
      <c r="O79" s="83"/>
      <c r="P79" s="83"/>
      <c r="Q79" s="83"/>
      <c r="R79" s="83"/>
      <c r="S79" s="83"/>
      <c r="T79" s="83"/>
      <c r="U79" s="99">
        <f>COUNTIF(通讯通路门店!$S:$S,$G79)</f>
        <v>0</v>
      </c>
      <c r="V79" s="99">
        <f>COUNTIFS(通讯通路门店!$S:$S,$G79,通讯通路门店!$J:$J,"综合卖场")</f>
        <v>0</v>
      </c>
      <c r="W79" s="99">
        <f>SUMIFS(通讯通路门店!$AJ:$AJ,通讯通路门店!$S:$S,通讯客户沙盘!$G79)</f>
        <v>0</v>
      </c>
      <c r="X79" s="99">
        <f t="shared" si="5"/>
        <v>0</v>
      </c>
      <c r="Y79" s="99">
        <f>COUNTIFS(通讯通路门店!$S:$S,$G79,通讯通路门店!$J:$J,"荣耀体验店")+COUNTIFS(通讯通路门店!$S:$S,$G79,通讯通路门店!$J:$J,"荣耀授权专卖店")</f>
        <v>0</v>
      </c>
      <c r="Z79" s="99">
        <f>COUNTIFS(通讯通路门店!$S:$S,$G79,通讯通路门店!$J:$J,"VIVO体验店")</f>
        <v>0</v>
      </c>
      <c r="AA79" s="99">
        <f>COUNTIFS(通讯通路门店!$S:$S,$G79,通讯通路门店!$J:$J,"OPPO体验店")</f>
        <v>0</v>
      </c>
      <c r="AB79" s="99">
        <f>COUNTIFS(通讯通路门店!$S:$S,$G79,通讯通路门店!$J:$J,"华为授权体验店")+COUNTIFS(通讯通路门店!$S:$S,$G79,通讯通路门店!$J:$J,"华为堡垒店")</f>
        <v>0</v>
      </c>
      <c r="AC79" s="99">
        <f>COUNTIFS(通讯通路门店!$S:$S,$G79,通讯通路门店!$J:$J,"小米体验店")</f>
        <v>0</v>
      </c>
      <c r="AD79" s="99">
        <f>COUNTIFS(通讯通路门店!$S:$S,$G79,通讯通路门店!$J:$J,"苹果体验店")</f>
        <v>0</v>
      </c>
      <c r="AE79" s="99">
        <f>COUNTIFS(通讯通路门店!$S:$S,$G79,通讯通路门店!$J:$J,"其他品牌专卖店")</f>
        <v>0</v>
      </c>
      <c r="AF79" s="99">
        <f>SUMIFS(通讯通路门店!$BI:$BI,通讯通路门店!$S:$S,$G79)</f>
        <v>0</v>
      </c>
      <c r="AG79" s="99">
        <f>SUMIFS(通讯通路门店!$BH:$BH,通讯通路门店!$S:$S,$G79)</f>
        <v>0</v>
      </c>
      <c r="AH79" s="99">
        <f t="shared" si="6"/>
        <v>0</v>
      </c>
      <c r="AI79" s="99">
        <f>SUMIFS(通讯通路门店!$BB:$BB,通讯通路门店!$S:$S,$G79)</f>
        <v>0</v>
      </c>
      <c r="AJ79" s="99">
        <f>SUMIFS(通讯通路门店!$BE:$BE,通讯通路门店!$S:$S,$G79)</f>
        <v>0</v>
      </c>
      <c r="AK79" s="99">
        <f>SUMIFS(通讯通路门店!$BG:$BG,通讯通路门店!$S:$S,$G79)</f>
        <v>0</v>
      </c>
      <c r="AL79" s="99">
        <f>SUMIFS(通讯通路门店!$BC:$BC,通讯通路门店!$S:$S,$G79)</f>
        <v>0</v>
      </c>
      <c r="AM79" s="99">
        <f>SUMIFS(通讯通路门店!$BD:$BD,通讯通路门店!$S:$S,$G79)</f>
        <v>0</v>
      </c>
      <c r="AN79" s="99">
        <f>SUMIFS(通讯通路门店!$BF:$BF,通讯通路门店!$S:$S,$G79)</f>
        <v>0</v>
      </c>
      <c r="AO79" s="99">
        <f t="shared" si="7"/>
        <v>0</v>
      </c>
      <c r="AP79" s="99">
        <f>SUMIFS(通讯通路门店!$K:$K,通讯通路门店!$S:$S,$G79)</f>
        <v>0</v>
      </c>
      <c r="AQ79" s="83"/>
      <c r="AR79" s="99">
        <f>SUMIFS(通讯通路门店!$T:$T,通讯通路门店!$S:$S,$G79)</f>
        <v>0</v>
      </c>
      <c r="AS79" s="99">
        <f>SUMIFS(通讯通路门店!$U:$U,通讯通路门店!$S:$S,$G79)</f>
        <v>0</v>
      </c>
      <c r="AT79" s="99">
        <f>SUMIFS(通讯通路门店!$V:$V,通讯通路门店!$S:$S,$G79)</f>
        <v>0</v>
      </c>
      <c r="AU79" s="99">
        <f>SUMIFS(通讯通路门店!$W:$W,通讯通路门店!$S:$S,$G79)</f>
        <v>0</v>
      </c>
      <c r="AV79" s="99">
        <f>SUMIFS(通讯通路门店!$Z:$Z,通讯通路门店!$S:$S,$G79)</f>
        <v>0</v>
      </c>
      <c r="AW79" s="99">
        <f>SUMIFS(通讯通路门店!$AB:$AB,通讯通路门店!$S:$S,$G79)</f>
        <v>0</v>
      </c>
      <c r="AX79" s="99">
        <f>SUMIFS(通讯通路门店!$X:$X,通讯通路门店!$S:$S,$G79)</f>
        <v>0</v>
      </c>
      <c r="AY79" s="99">
        <f>SUMIFS(通讯通路门店!$Y:$Y,通讯通路门店!$S:$S,$G79)</f>
        <v>0</v>
      </c>
      <c r="AZ79" s="99">
        <f>SUMIFS(通讯通路门店!$AA:$AA,通讯通路门店!$S:$S,$G79)</f>
        <v>0</v>
      </c>
      <c r="BA79" s="99">
        <f t="shared" si="8"/>
        <v>0</v>
      </c>
      <c r="BB79" s="99">
        <f t="shared" si="9"/>
        <v>0</v>
      </c>
      <c r="BC79" s="99">
        <f>SUMIFS(通讯通路门店!$W:$W,通讯通路门店!$S:$S,$G79,通讯通路门店!$J:$J,"荣耀体验店")+SUMIFS(通讯通路门店!$W:$W,通讯通路门店!$S:$S,$G79,通讯通路门店!$J:$J,"荣耀授权专卖店")</f>
        <v>0</v>
      </c>
      <c r="BD79" s="99">
        <f>SUMIFS(通讯通路门店!$Z:$Z,通讯通路门店!$S:$S,$G79,通讯通路门店!$J:$J,"VIVO体验店")</f>
        <v>0</v>
      </c>
      <c r="BE79" s="99">
        <f>SUMIFS(通讯通路门店!$AB:$AB,通讯通路门店!$S:$S,$G79,通讯通路门店!$J:$J,"OPPO体验店")</f>
        <v>0</v>
      </c>
      <c r="BF79" s="99">
        <f>SUMIFS(通讯通路门店!$X:$X,通讯通路门店!$S:$S,$G79,通讯通路门店!$J:$J,"华为授权体验店")+SUMIFS(通讯通路门店!$AA:$AA,通讯通路门店!$S:$S,$G79,通讯通路门店!$J:$J,"华为堡垒店")</f>
        <v>0</v>
      </c>
      <c r="BG79" s="99">
        <f>SUMIFS(通讯通路门店!$Y:$Y,通讯通路门店!$S:$S,$G79,通讯通路门店!$J:$J,"小米体验店")</f>
        <v>0</v>
      </c>
      <c r="BH79" s="99">
        <f>SUMIFS(通讯通路门店!$AA:$AA,通讯通路门店!$S:$S,$G79,通讯通路门店!$J:$J,"苹果体验店")</f>
        <v>0</v>
      </c>
      <c r="BI79" s="99">
        <f>SUMIFS(通讯通路门店!$K:$K,通讯通路门店!$S:$S,$G79,通讯通路门店!$J:$J,"其他品牌专卖店")</f>
        <v>0</v>
      </c>
      <c r="BJ79" s="99">
        <f>SUMIFS(通讯通路门店!$AC:$AC,通讯通路门店!$S:$S,$G79)</f>
        <v>0</v>
      </c>
      <c r="BK79" s="99">
        <f>SUMIFS(通讯通路门店!$AD:$AD,通讯通路门店!$S:$S,$G79)</f>
        <v>0</v>
      </c>
      <c r="BL79" s="99">
        <f>SUMIFS(通讯通路门店!$AE:$AE,通讯通路门店!$S:$S,$G79)</f>
        <v>0</v>
      </c>
      <c r="BM79" s="99">
        <f>SUMIFS(通讯通路门店!$AF:$AF,通讯通路门店!$S:$S,$G79)</f>
        <v>0</v>
      </c>
      <c r="BN79" s="99">
        <f>SUMIFS(通讯通路门店!$AG:$AG,通讯通路门店!$S:$S,$G79)</f>
        <v>0</v>
      </c>
      <c r="BO79" s="99">
        <f>SUMIFS(通讯通路门店!$AH:$AH,通讯通路门店!$S:$S,$G79)</f>
        <v>0</v>
      </c>
      <c r="BP79" s="99">
        <f>SUMIFS(通讯通路门店!$AI:$AI,通讯通路门店!$S:$S,$G79)</f>
        <v>0</v>
      </c>
      <c r="BQ79" s="83"/>
    </row>
    <row r="80" spans="1:69">
      <c r="A80" s="99" t="str">
        <f>IFERROR(_xlfn.XLOOKUP($G80,通讯通路门店!$S$4:$S$993933,通讯通路门店!$A$4:$A$993933,0,0),"")</f>
        <v/>
      </c>
      <c r="B80" s="99" t="str">
        <f>IFERROR(_xlfn.XLOOKUP($G80,通讯通路门店!$S$4:$S$993933,通讯通路门店!$B$4:$B$993933,0,0),"")</f>
        <v/>
      </c>
      <c r="C80" s="99" t="str">
        <f>IFERROR(_xlfn.XLOOKUP($G80,通讯通路门店!$S$4:$S$993933,通讯通路门店!$C$4:$C$993933,0,0),"")</f>
        <v/>
      </c>
      <c r="D80" s="99" t="str">
        <f>IFERROR(_xlfn.XLOOKUP($G80,通讯通路门店!$S$4:$S$993933,通讯通路门店!$D$4:$D$993933,0,0),"")</f>
        <v/>
      </c>
      <c r="E80" s="83"/>
      <c r="F80" s="83"/>
      <c r="G80" s="101" t="e">
        <v>#N/A</v>
      </c>
      <c r="H80" s="102" t="str">
        <f>IFERROR(_xlfn.XLOOKUP($G80,通讯通路门店!$S$4:$S$993933,通讯通路门店!$R$4:$R$993933,0,0),"")</f>
        <v/>
      </c>
      <c r="I80" s="83"/>
      <c r="J80" s="83"/>
      <c r="K80" s="83"/>
      <c r="L80" s="83"/>
      <c r="M80" s="83"/>
      <c r="N80" s="83"/>
      <c r="O80" s="83"/>
      <c r="P80" s="83"/>
      <c r="Q80" s="83"/>
      <c r="R80" s="83"/>
      <c r="S80" s="83"/>
      <c r="T80" s="83"/>
      <c r="U80" s="99">
        <f>COUNTIF(通讯通路门店!$S:$S,$G80)</f>
        <v>0</v>
      </c>
      <c r="V80" s="99">
        <f>COUNTIFS(通讯通路门店!$S:$S,$G80,通讯通路门店!$J:$J,"综合卖场")</f>
        <v>0</v>
      </c>
      <c r="W80" s="99">
        <f>SUMIFS(通讯通路门店!$AJ:$AJ,通讯通路门店!$S:$S,通讯客户沙盘!$G80)</f>
        <v>0</v>
      </c>
      <c r="X80" s="99">
        <f t="shared" si="5"/>
        <v>0</v>
      </c>
      <c r="Y80" s="99">
        <f>COUNTIFS(通讯通路门店!$S:$S,$G80,通讯通路门店!$J:$J,"荣耀体验店")+COUNTIFS(通讯通路门店!$S:$S,$G80,通讯通路门店!$J:$J,"荣耀授权专卖店")</f>
        <v>0</v>
      </c>
      <c r="Z80" s="99">
        <f>COUNTIFS(通讯通路门店!$S:$S,$G80,通讯通路门店!$J:$J,"VIVO体验店")</f>
        <v>0</v>
      </c>
      <c r="AA80" s="99">
        <f>COUNTIFS(通讯通路门店!$S:$S,$G80,通讯通路门店!$J:$J,"OPPO体验店")</f>
        <v>0</v>
      </c>
      <c r="AB80" s="99">
        <f>COUNTIFS(通讯通路门店!$S:$S,$G80,通讯通路门店!$J:$J,"华为授权体验店")+COUNTIFS(通讯通路门店!$S:$S,$G80,通讯通路门店!$J:$J,"华为堡垒店")</f>
        <v>0</v>
      </c>
      <c r="AC80" s="99">
        <f>COUNTIFS(通讯通路门店!$S:$S,$G80,通讯通路门店!$J:$J,"小米体验店")</f>
        <v>0</v>
      </c>
      <c r="AD80" s="99">
        <f>COUNTIFS(通讯通路门店!$S:$S,$G80,通讯通路门店!$J:$J,"苹果体验店")</f>
        <v>0</v>
      </c>
      <c r="AE80" s="99">
        <f>COUNTIFS(通讯通路门店!$S:$S,$G80,通讯通路门店!$J:$J,"其他品牌专卖店")</f>
        <v>0</v>
      </c>
      <c r="AF80" s="99">
        <f>SUMIFS(通讯通路门店!$BI:$BI,通讯通路门店!$S:$S,$G80)</f>
        <v>0</v>
      </c>
      <c r="AG80" s="99">
        <f>SUMIFS(通讯通路门店!$BH:$BH,通讯通路门店!$S:$S,$G80)</f>
        <v>0</v>
      </c>
      <c r="AH80" s="99">
        <f t="shared" si="6"/>
        <v>0</v>
      </c>
      <c r="AI80" s="99">
        <f>SUMIFS(通讯通路门店!$BB:$BB,通讯通路门店!$S:$S,$G80)</f>
        <v>0</v>
      </c>
      <c r="AJ80" s="99">
        <f>SUMIFS(通讯通路门店!$BE:$BE,通讯通路门店!$S:$S,$G80)</f>
        <v>0</v>
      </c>
      <c r="AK80" s="99">
        <f>SUMIFS(通讯通路门店!$BG:$BG,通讯通路门店!$S:$S,$G80)</f>
        <v>0</v>
      </c>
      <c r="AL80" s="99">
        <f>SUMIFS(通讯通路门店!$BC:$BC,通讯通路门店!$S:$S,$G80)</f>
        <v>0</v>
      </c>
      <c r="AM80" s="99">
        <f>SUMIFS(通讯通路门店!$BD:$BD,通讯通路门店!$S:$S,$G80)</f>
        <v>0</v>
      </c>
      <c r="AN80" s="99">
        <f>SUMIFS(通讯通路门店!$BF:$BF,通讯通路门店!$S:$S,$G80)</f>
        <v>0</v>
      </c>
      <c r="AO80" s="99">
        <f t="shared" si="7"/>
        <v>0</v>
      </c>
      <c r="AP80" s="99">
        <f>SUMIFS(通讯通路门店!$K:$K,通讯通路门店!$S:$S,$G80)</f>
        <v>0</v>
      </c>
      <c r="AQ80" s="83"/>
      <c r="AR80" s="99">
        <f>SUMIFS(通讯通路门店!$T:$T,通讯通路门店!$S:$S,$G80)</f>
        <v>0</v>
      </c>
      <c r="AS80" s="99">
        <f>SUMIFS(通讯通路门店!$U:$U,通讯通路门店!$S:$S,$G80)</f>
        <v>0</v>
      </c>
      <c r="AT80" s="99">
        <f>SUMIFS(通讯通路门店!$V:$V,通讯通路门店!$S:$S,$G80)</f>
        <v>0</v>
      </c>
      <c r="AU80" s="99">
        <f>SUMIFS(通讯通路门店!$W:$W,通讯通路门店!$S:$S,$G80)</f>
        <v>0</v>
      </c>
      <c r="AV80" s="99">
        <f>SUMIFS(通讯通路门店!$Z:$Z,通讯通路门店!$S:$S,$G80)</f>
        <v>0</v>
      </c>
      <c r="AW80" s="99">
        <f>SUMIFS(通讯通路门店!$AB:$AB,通讯通路门店!$S:$S,$G80)</f>
        <v>0</v>
      </c>
      <c r="AX80" s="99">
        <f>SUMIFS(通讯通路门店!$X:$X,通讯通路门店!$S:$S,$G80)</f>
        <v>0</v>
      </c>
      <c r="AY80" s="99">
        <f>SUMIFS(通讯通路门店!$Y:$Y,通讯通路门店!$S:$S,$G80)</f>
        <v>0</v>
      </c>
      <c r="AZ80" s="99">
        <f>SUMIFS(通讯通路门店!$AA:$AA,通讯通路门店!$S:$S,$G80)</f>
        <v>0</v>
      </c>
      <c r="BA80" s="99">
        <f t="shared" si="8"/>
        <v>0</v>
      </c>
      <c r="BB80" s="99">
        <f t="shared" si="9"/>
        <v>0</v>
      </c>
      <c r="BC80" s="99">
        <f>SUMIFS(通讯通路门店!$W:$W,通讯通路门店!$S:$S,$G80,通讯通路门店!$J:$J,"荣耀体验店")+SUMIFS(通讯通路门店!$W:$W,通讯通路门店!$S:$S,$G80,通讯通路门店!$J:$J,"荣耀授权专卖店")</f>
        <v>0</v>
      </c>
      <c r="BD80" s="99">
        <f>SUMIFS(通讯通路门店!$Z:$Z,通讯通路门店!$S:$S,$G80,通讯通路门店!$J:$J,"VIVO体验店")</f>
        <v>0</v>
      </c>
      <c r="BE80" s="99">
        <f>SUMIFS(通讯通路门店!$AB:$AB,通讯通路门店!$S:$S,$G80,通讯通路门店!$J:$J,"OPPO体验店")</f>
        <v>0</v>
      </c>
      <c r="BF80" s="99">
        <f>SUMIFS(通讯通路门店!$X:$X,通讯通路门店!$S:$S,$G80,通讯通路门店!$J:$J,"华为授权体验店")+SUMIFS(通讯通路门店!$AA:$AA,通讯通路门店!$S:$S,$G80,通讯通路门店!$J:$J,"华为堡垒店")</f>
        <v>0</v>
      </c>
      <c r="BG80" s="99">
        <f>SUMIFS(通讯通路门店!$Y:$Y,通讯通路门店!$S:$S,$G80,通讯通路门店!$J:$J,"小米体验店")</f>
        <v>0</v>
      </c>
      <c r="BH80" s="99">
        <f>SUMIFS(通讯通路门店!$AA:$AA,通讯通路门店!$S:$S,$G80,通讯通路门店!$J:$J,"苹果体验店")</f>
        <v>0</v>
      </c>
      <c r="BI80" s="99">
        <f>SUMIFS(通讯通路门店!$K:$K,通讯通路门店!$S:$S,$G80,通讯通路门店!$J:$J,"其他品牌专卖店")</f>
        <v>0</v>
      </c>
      <c r="BJ80" s="99">
        <f>SUMIFS(通讯通路门店!$AC:$AC,通讯通路门店!$S:$S,$G80)</f>
        <v>0</v>
      </c>
      <c r="BK80" s="99">
        <f>SUMIFS(通讯通路门店!$AD:$AD,通讯通路门店!$S:$S,$G80)</f>
        <v>0</v>
      </c>
      <c r="BL80" s="99">
        <f>SUMIFS(通讯通路门店!$AE:$AE,通讯通路门店!$S:$S,$G80)</f>
        <v>0</v>
      </c>
      <c r="BM80" s="99">
        <f>SUMIFS(通讯通路门店!$AF:$AF,通讯通路门店!$S:$S,$G80)</f>
        <v>0</v>
      </c>
      <c r="BN80" s="99">
        <f>SUMIFS(通讯通路门店!$AG:$AG,通讯通路门店!$S:$S,$G80)</f>
        <v>0</v>
      </c>
      <c r="BO80" s="99">
        <f>SUMIFS(通讯通路门店!$AH:$AH,通讯通路门店!$S:$S,$G80)</f>
        <v>0</v>
      </c>
      <c r="BP80" s="99">
        <f>SUMIFS(通讯通路门店!$AI:$AI,通讯通路门店!$S:$S,$G80)</f>
        <v>0</v>
      </c>
      <c r="BQ80" s="83"/>
    </row>
    <row r="81" spans="1:69">
      <c r="A81" s="99" t="str">
        <f>IFERROR(_xlfn.XLOOKUP($G81,通讯通路门店!$S$4:$S$993933,通讯通路门店!$A$4:$A$993933,0,0),"")</f>
        <v/>
      </c>
      <c r="B81" s="99" t="str">
        <f>IFERROR(_xlfn.XLOOKUP($G81,通讯通路门店!$S$4:$S$993933,通讯通路门店!$B$4:$B$993933,0,0),"")</f>
        <v/>
      </c>
      <c r="C81" s="99" t="str">
        <f>IFERROR(_xlfn.XLOOKUP($G81,通讯通路门店!$S$4:$S$993933,通讯通路门店!$C$4:$C$993933,0,0),"")</f>
        <v/>
      </c>
      <c r="D81" s="99" t="str">
        <f>IFERROR(_xlfn.XLOOKUP($G81,通讯通路门店!$S$4:$S$993933,通讯通路门店!$D$4:$D$993933,0,0),"")</f>
        <v/>
      </c>
      <c r="E81" s="83"/>
      <c r="F81" s="83"/>
      <c r="G81" s="101" t="e">
        <v>#N/A</v>
      </c>
      <c r="H81" s="102" t="str">
        <f>IFERROR(_xlfn.XLOOKUP($G81,通讯通路门店!$S$4:$S$993933,通讯通路门店!$R$4:$R$993933,0,0),"")</f>
        <v/>
      </c>
      <c r="I81" s="83"/>
      <c r="J81" s="83"/>
      <c r="K81" s="83"/>
      <c r="L81" s="83"/>
      <c r="M81" s="83"/>
      <c r="N81" s="83"/>
      <c r="O81" s="83"/>
      <c r="P81" s="83"/>
      <c r="Q81" s="83"/>
      <c r="R81" s="83"/>
      <c r="S81" s="83"/>
      <c r="T81" s="83"/>
      <c r="U81" s="99">
        <f>COUNTIF(通讯通路门店!$S:$S,$G81)</f>
        <v>0</v>
      </c>
      <c r="V81" s="99">
        <f>COUNTIFS(通讯通路门店!$S:$S,$G81,通讯通路门店!$J:$J,"综合卖场")</f>
        <v>0</v>
      </c>
      <c r="W81" s="99">
        <f>SUMIFS(通讯通路门店!$AJ:$AJ,通讯通路门店!$S:$S,通讯客户沙盘!$G81)</f>
        <v>0</v>
      </c>
      <c r="X81" s="99">
        <f t="shared" si="5"/>
        <v>0</v>
      </c>
      <c r="Y81" s="99">
        <f>COUNTIFS(通讯通路门店!$S:$S,$G81,通讯通路门店!$J:$J,"荣耀体验店")+COUNTIFS(通讯通路门店!$S:$S,$G81,通讯通路门店!$J:$J,"荣耀授权专卖店")</f>
        <v>0</v>
      </c>
      <c r="Z81" s="99">
        <f>COUNTIFS(通讯通路门店!$S:$S,$G81,通讯通路门店!$J:$J,"VIVO体验店")</f>
        <v>0</v>
      </c>
      <c r="AA81" s="99">
        <f>COUNTIFS(通讯通路门店!$S:$S,$G81,通讯通路门店!$J:$J,"OPPO体验店")</f>
        <v>0</v>
      </c>
      <c r="AB81" s="99">
        <f>COUNTIFS(通讯通路门店!$S:$S,$G81,通讯通路门店!$J:$J,"华为授权体验店")+COUNTIFS(通讯通路门店!$S:$S,$G81,通讯通路门店!$J:$J,"华为堡垒店")</f>
        <v>0</v>
      </c>
      <c r="AC81" s="99">
        <f>COUNTIFS(通讯通路门店!$S:$S,$G81,通讯通路门店!$J:$J,"小米体验店")</f>
        <v>0</v>
      </c>
      <c r="AD81" s="99">
        <f>COUNTIFS(通讯通路门店!$S:$S,$G81,通讯通路门店!$J:$J,"苹果体验店")</f>
        <v>0</v>
      </c>
      <c r="AE81" s="99">
        <f>COUNTIFS(通讯通路门店!$S:$S,$G81,通讯通路门店!$J:$J,"其他品牌专卖店")</f>
        <v>0</v>
      </c>
      <c r="AF81" s="99">
        <f>SUMIFS(通讯通路门店!$BI:$BI,通讯通路门店!$S:$S,$G81)</f>
        <v>0</v>
      </c>
      <c r="AG81" s="99">
        <f>SUMIFS(通讯通路门店!$BH:$BH,通讯通路门店!$S:$S,$G81)</f>
        <v>0</v>
      </c>
      <c r="AH81" s="99">
        <f t="shared" si="6"/>
        <v>0</v>
      </c>
      <c r="AI81" s="99">
        <f>SUMIFS(通讯通路门店!$BB:$BB,通讯通路门店!$S:$S,$G81)</f>
        <v>0</v>
      </c>
      <c r="AJ81" s="99">
        <f>SUMIFS(通讯通路门店!$BE:$BE,通讯通路门店!$S:$S,$G81)</f>
        <v>0</v>
      </c>
      <c r="AK81" s="99">
        <f>SUMIFS(通讯通路门店!$BG:$BG,通讯通路门店!$S:$S,$G81)</f>
        <v>0</v>
      </c>
      <c r="AL81" s="99">
        <f>SUMIFS(通讯通路门店!$BC:$BC,通讯通路门店!$S:$S,$G81)</f>
        <v>0</v>
      </c>
      <c r="AM81" s="99">
        <f>SUMIFS(通讯通路门店!$BD:$BD,通讯通路门店!$S:$S,$G81)</f>
        <v>0</v>
      </c>
      <c r="AN81" s="99">
        <f>SUMIFS(通讯通路门店!$BF:$BF,通讯通路门店!$S:$S,$G81)</f>
        <v>0</v>
      </c>
      <c r="AO81" s="99">
        <f t="shared" si="7"/>
        <v>0</v>
      </c>
      <c r="AP81" s="99">
        <f>SUMIFS(通讯通路门店!$K:$K,通讯通路门店!$S:$S,$G81)</f>
        <v>0</v>
      </c>
      <c r="AQ81" s="83"/>
      <c r="AR81" s="99">
        <f>SUMIFS(通讯通路门店!$T:$T,通讯通路门店!$S:$S,$G81)</f>
        <v>0</v>
      </c>
      <c r="AS81" s="99">
        <f>SUMIFS(通讯通路门店!$U:$U,通讯通路门店!$S:$S,$G81)</f>
        <v>0</v>
      </c>
      <c r="AT81" s="99">
        <f>SUMIFS(通讯通路门店!$V:$V,通讯通路门店!$S:$S,$G81)</f>
        <v>0</v>
      </c>
      <c r="AU81" s="99">
        <f>SUMIFS(通讯通路门店!$W:$W,通讯通路门店!$S:$S,$G81)</f>
        <v>0</v>
      </c>
      <c r="AV81" s="99">
        <f>SUMIFS(通讯通路门店!$Z:$Z,通讯通路门店!$S:$S,$G81)</f>
        <v>0</v>
      </c>
      <c r="AW81" s="99">
        <f>SUMIFS(通讯通路门店!$AB:$AB,通讯通路门店!$S:$S,$G81)</f>
        <v>0</v>
      </c>
      <c r="AX81" s="99">
        <f>SUMIFS(通讯通路门店!$X:$X,通讯通路门店!$S:$S,$G81)</f>
        <v>0</v>
      </c>
      <c r="AY81" s="99">
        <f>SUMIFS(通讯通路门店!$Y:$Y,通讯通路门店!$S:$S,$G81)</f>
        <v>0</v>
      </c>
      <c r="AZ81" s="99">
        <f>SUMIFS(通讯通路门店!$AA:$AA,通讯通路门店!$S:$S,$G81)</f>
        <v>0</v>
      </c>
      <c r="BA81" s="99">
        <f t="shared" si="8"/>
        <v>0</v>
      </c>
      <c r="BB81" s="99">
        <f t="shared" si="9"/>
        <v>0</v>
      </c>
      <c r="BC81" s="99">
        <f>SUMIFS(通讯通路门店!$W:$W,通讯通路门店!$S:$S,$G81,通讯通路门店!$J:$J,"荣耀体验店")+SUMIFS(通讯通路门店!$W:$W,通讯通路门店!$S:$S,$G81,通讯通路门店!$J:$J,"荣耀授权专卖店")</f>
        <v>0</v>
      </c>
      <c r="BD81" s="99">
        <f>SUMIFS(通讯通路门店!$Z:$Z,通讯通路门店!$S:$S,$G81,通讯通路门店!$J:$J,"VIVO体验店")</f>
        <v>0</v>
      </c>
      <c r="BE81" s="99">
        <f>SUMIFS(通讯通路门店!$AB:$AB,通讯通路门店!$S:$S,$G81,通讯通路门店!$J:$J,"OPPO体验店")</f>
        <v>0</v>
      </c>
      <c r="BF81" s="99">
        <f>SUMIFS(通讯通路门店!$X:$X,通讯通路门店!$S:$S,$G81,通讯通路门店!$J:$J,"华为授权体验店")+SUMIFS(通讯通路门店!$AA:$AA,通讯通路门店!$S:$S,$G81,通讯通路门店!$J:$J,"华为堡垒店")</f>
        <v>0</v>
      </c>
      <c r="BG81" s="99">
        <f>SUMIFS(通讯通路门店!$Y:$Y,通讯通路门店!$S:$S,$G81,通讯通路门店!$J:$J,"小米体验店")</f>
        <v>0</v>
      </c>
      <c r="BH81" s="99">
        <f>SUMIFS(通讯通路门店!$AA:$AA,通讯通路门店!$S:$S,$G81,通讯通路门店!$J:$J,"苹果体验店")</f>
        <v>0</v>
      </c>
      <c r="BI81" s="99">
        <f>SUMIFS(通讯通路门店!$K:$K,通讯通路门店!$S:$S,$G81,通讯通路门店!$J:$J,"其他品牌专卖店")</f>
        <v>0</v>
      </c>
      <c r="BJ81" s="99">
        <f>SUMIFS(通讯通路门店!$AC:$AC,通讯通路门店!$S:$S,$G81)</f>
        <v>0</v>
      </c>
      <c r="BK81" s="99">
        <f>SUMIFS(通讯通路门店!$AD:$AD,通讯通路门店!$S:$S,$G81)</f>
        <v>0</v>
      </c>
      <c r="BL81" s="99">
        <f>SUMIFS(通讯通路门店!$AE:$AE,通讯通路门店!$S:$S,$G81)</f>
        <v>0</v>
      </c>
      <c r="BM81" s="99">
        <f>SUMIFS(通讯通路门店!$AF:$AF,通讯通路门店!$S:$S,$G81)</f>
        <v>0</v>
      </c>
      <c r="BN81" s="99">
        <f>SUMIFS(通讯通路门店!$AG:$AG,通讯通路门店!$S:$S,$G81)</f>
        <v>0</v>
      </c>
      <c r="BO81" s="99">
        <f>SUMIFS(通讯通路门店!$AH:$AH,通讯通路门店!$S:$S,$G81)</f>
        <v>0</v>
      </c>
      <c r="BP81" s="99">
        <f>SUMIFS(通讯通路门店!$AI:$AI,通讯通路门店!$S:$S,$G81)</f>
        <v>0</v>
      </c>
      <c r="BQ81" s="83"/>
    </row>
    <row r="82" spans="1:69">
      <c r="A82" s="99" t="str">
        <f>IFERROR(_xlfn.XLOOKUP($G82,通讯通路门店!$S$4:$S$993933,通讯通路门店!$A$4:$A$993933,0,0),"")</f>
        <v/>
      </c>
      <c r="B82" s="99" t="str">
        <f>IFERROR(_xlfn.XLOOKUP($G82,通讯通路门店!$S$4:$S$993933,通讯通路门店!$B$4:$B$993933,0,0),"")</f>
        <v/>
      </c>
      <c r="C82" s="99" t="str">
        <f>IFERROR(_xlfn.XLOOKUP($G82,通讯通路门店!$S$4:$S$993933,通讯通路门店!$C$4:$C$993933,0,0),"")</f>
        <v/>
      </c>
      <c r="D82" s="99" t="str">
        <f>IFERROR(_xlfn.XLOOKUP($G82,通讯通路门店!$S$4:$S$993933,通讯通路门店!$D$4:$D$993933,0,0),"")</f>
        <v/>
      </c>
      <c r="E82" s="83"/>
      <c r="F82" s="83"/>
      <c r="G82" s="101" t="e">
        <v>#N/A</v>
      </c>
      <c r="H82" s="102" t="str">
        <f>IFERROR(_xlfn.XLOOKUP($G82,通讯通路门店!$S$4:$S$993933,通讯通路门店!$R$4:$R$993933,0,0),"")</f>
        <v/>
      </c>
      <c r="I82" s="83"/>
      <c r="J82" s="83"/>
      <c r="K82" s="83"/>
      <c r="L82" s="83"/>
      <c r="M82" s="83"/>
      <c r="N82" s="83"/>
      <c r="O82" s="83"/>
      <c r="P82" s="83"/>
      <c r="Q82" s="83"/>
      <c r="R82" s="83"/>
      <c r="S82" s="83"/>
      <c r="T82" s="83"/>
      <c r="U82" s="99">
        <f>COUNTIF(通讯通路门店!$S:$S,$G82)</f>
        <v>0</v>
      </c>
      <c r="V82" s="99">
        <f>COUNTIFS(通讯通路门店!$S:$S,$G82,通讯通路门店!$J:$J,"综合卖场")</f>
        <v>0</v>
      </c>
      <c r="W82" s="99">
        <f>SUMIFS(通讯通路门店!$AJ:$AJ,通讯通路门店!$S:$S,通讯客户沙盘!$G82)</f>
        <v>0</v>
      </c>
      <c r="X82" s="99">
        <f t="shared" si="5"/>
        <v>0</v>
      </c>
      <c r="Y82" s="99">
        <f>COUNTIFS(通讯通路门店!$S:$S,$G82,通讯通路门店!$J:$J,"荣耀体验店")+COUNTIFS(通讯通路门店!$S:$S,$G82,通讯通路门店!$J:$J,"荣耀授权专卖店")</f>
        <v>0</v>
      </c>
      <c r="Z82" s="99">
        <f>COUNTIFS(通讯通路门店!$S:$S,$G82,通讯通路门店!$J:$J,"VIVO体验店")</f>
        <v>0</v>
      </c>
      <c r="AA82" s="99">
        <f>COUNTIFS(通讯通路门店!$S:$S,$G82,通讯通路门店!$J:$J,"OPPO体验店")</f>
        <v>0</v>
      </c>
      <c r="AB82" s="99">
        <f>COUNTIFS(通讯通路门店!$S:$S,$G82,通讯通路门店!$J:$J,"华为授权体验店")+COUNTIFS(通讯通路门店!$S:$S,$G82,通讯通路门店!$J:$J,"华为堡垒店")</f>
        <v>0</v>
      </c>
      <c r="AC82" s="99">
        <f>COUNTIFS(通讯通路门店!$S:$S,$G82,通讯通路门店!$J:$J,"小米体验店")</f>
        <v>0</v>
      </c>
      <c r="AD82" s="99">
        <f>COUNTIFS(通讯通路门店!$S:$S,$G82,通讯通路门店!$J:$J,"苹果体验店")</f>
        <v>0</v>
      </c>
      <c r="AE82" s="99">
        <f>COUNTIFS(通讯通路门店!$S:$S,$G82,通讯通路门店!$J:$J,"其他品牌专卖店")</f>
        <v>0</v>
      </c>
      <c r="AF82" s="99">
        <f>SUMIFS(通讯通路门店!$BI:$BI,通讯通路门店!$S:$S,$G82)</f>
        <v>0</v>
      </c>
      <c r="AG82" s="99">
        <f>SUMIFS(通讯通路门店!$BH:$BH,通讯通路门店!$S:$S,$G82)</f>
        <v>0</v>
      </c>
      <c r="AH82" s="99">
        <f t="shared" si="6"/>
        <v>0</v>
      </c>
      <c r="AI82" s="99">
        <f>SUMIFS(通讯通路门店!$BB:$BB,通讯通路门店!$S:$S,$G82)</f>
        <v>0</v>
      </c>
      <c r="AJ82" s="99">
        <f>SUMIFS(通讯通路门店!$BE:$BE,通讯通路门店!$S:$S,$G82)</f>
        <v>0</v>
      </c>
      <c r="AK82" s="99">
        <f>SUMIFS(通讯通路门店!$BG:$BG,通讯通路门店!$S:$S,$G82)</f>
        <v>0</v>
      </c>
      <c r="AL82" s="99">
        <f>SUMIFS(通讯通路门店!$BC:$BC,通讯通路门店!$S:$S,$G82)</f>
        <v>0</v>
      </c>
      <c r="AM82" s="99">
        <f>SUMIFS(通讯通路门店!$BD:$BD,通讯通路门店!$S:$S,$G82)</f>
        <v>0</v>
      </c>
      <c r="AN82" s="99">
        <f>SUMIFS(通讯通路门店!$BF:$BF,通讯通路门店!$S:$S,$G82)</f>
        <v>0</v>
      </c>
      <c r="AO82" s="99">
        <f t="shared" si="7"/>
        <v>0</v>
      </c>
      <c r="AP82" s="99">
        <f>SUMIFS(通讯通路门店!$K:$K,通讯通路门店!$S:$S,$G82)</f>
        <v>0</v>
      </c>
      <c r="AQ82" s="83"/>
      <c r="AR82" s="99">
        <f>SUMIFS(通讯通路门店!$T:$T,通讯通路门店!$S:$S,$G82)</f>
        <v>0</v>
      </c>
      <c r="AS82" s="99">
        <f>SUMIFS(通讯通路门店!$U:$U,通讯通路门店!$S:$S,$G82)</f>
        <v>0</v>
      </c>
      <c r="AT82" s="99">
        <f>SUMIFS(通讯通路门店!$V:$V,通讯通路门店!$S:$S,$G82)</f>
        <v>0</v>
      </c>
      <c r="AU82" s="99">
        <f>SUMIFS(通讯通路门店!$W:$W,通讯通路门店!$S:$S,$G82)</f>
        <v>0</v>
      </c>
      <c r="AV82" s="99">
        <f>SUMIFS(通讯通路门店!$Z:$Z,通讯通路门店!$S:$S,$G82)</f>
        <v>0</v>
      </c>
      <c r="AW82" s="99">
        <f>SUMIFS(通讯通路门店!$AB:$AB,通讯通路门店!$S:$S,$G82)</f>
        <v>0</v>
      </c>
      <c r="AX82" s="99">
        <f>SUMIFS(通讯通路门店!$X:$X,通讯通路门店!$S:$S,$G82)</f>
        <v>0</v>
      </c>
      <c r="AY82" s="99">
        <f>SUMIFS(通讯通路门店!$Y:$Y,通讯通路门店!$S:$S,$G82)</f>
        <v>0</v>
      </c>
      <c r="AZ82" s="99">
        <f>SUMIFS(通讯通路门店!$AA:$AA,通讯通路门店!$S:$S,$G82)</f>
        <v>0</v>
      </c>
      <c r="BA82" s="99">
        <f t="shared" si="8"/>
        <v>0</v>
      </c>
      <c r="BB82" s="99">
        <f t="shared" si="9"/>
        <v>0</v>
      </c>
      <c r="BC82" s="99">
        <f>SUMIFS(通讯通路门店!$W:$W,通讯通路门店!$S:$S,$G82,通讯通路门店!$J:$J,"荣耀体验店")+SUMIFS(通讯通路门店!$W:$W,通讯通路门店!$S:$S,$G82,通讯通路门店!$J:$J,"荣耀授权专卖店")</f>
        <v>0</v>
      </c>
      <c r="BD82" s="99">
        <f>SUMIFS(通讯通路门店!$Z:$Z,通讯通路门店!$S:$S,$G82,通讯通路门店!$J:$J,"VIVO体验店")</f>
        <v>0</v>
      </c>
      <c r="BE82" s="99">
        <f>SUMIFS(通讯通路门店!$AB:$AB,通讯通路门店!$S:$S,$G82,通讯通路门店!$J:$J,"OPPO体验店")</f>
        <v>0</v>
      </c>
      <c r="BF82" s="99">
        <f>SUMIFS(通讯通路门店!$X:$X,通讯通路门店!$S:$S,$G82,通讯通路门店!$J:$J,"华为授权体验店")+SUMIFS(通讯通路门店!$AA:$AA,通讯通路门店!$S:$S,$G82,通讯通路门店!$J:$J,"华为堡垒店")</f>
        <v>0</v>
      </c>
      <c r="BG82" s="99">
        <f>SUMIFS(通讯通路门店!$Y:$Y,通讯通路门店!$S:$S,$G82,通讯通路门店!$J:$J,"小米体验店")</f>
        <v>0</v>
      </c>
      <c r="BH82" s="99">
        <f>SUMIFS(通讯通路门店!$AA:$AA,通讯通路门店!$S:$S,$G82,通讯通路门店!$J:$J,"苹果体验店")</f>
        <v>0</v>
      </c>
      <c r="BI82" s="99">
        <f>SUMIFS(通讯通路门店!$K:$K,通讯通路门店!$S:$S,$G82,通讯通路门店!$J:$J,"其他品牌专卖店")</f>
        <v>0</v>
      </c>
      <c r="BJ82" s="99">
        <f>SUMIFS(通讯通路门店!$AC:$AC,通讯通路门店!$S:$S,$G82)</f>
        <v>0</v>
      </c>
      <c r="BK82" s="99">
        <f>SUMIFS(通讯通路门店!$AD:$AD,通讯通路门店!$S:$S,$G82)</f>
        <v>0</v>
      </c>
      <c r="BL82" s="99">
        <f>SUMIFS(通讯通路门店!$AE:$AE,通讯通路门店!$S:$S,$G82)</f>
        <v>0</v>
      </c>
      <c r="BM82" s="99">
        <f>SUMIFS(通讯通路门店!$AF:$AF,通讯通路门店!$S:$S,$G82)</f>
        <v>0</v>
      </c>
      <c r="BN82" s="99">
        <f>SUMIFS(通讯通路门店!$AG:$AG,通讯通路门店!$S:$S,$G82)</f>
        <v>0</v>
      </c>
      <c r="BO82" s="99">
        <f>SUMIFS(通讯通路门店!$AH:$AH,通讯通路门店!$S:$S,$G82)</f>
        <v>0</v>
      </c>
      <c r="BP82" s="99">
        <f>SUMIFS(通讯通路门店!$AI:$AI,通讯通路门店!$S:$S,$G82)</f>
        <v>0</v>
      </c>
      <c r="BQ82" s="83"/>
    </row>
    <row r="83" spans="1:69">
      <c r="A83" s="99" t="str">
        <f>IFERROR(_xlfn.XLOOKUP($G83,通讯通路门店!$S$4:$S$993933,通讯通路门店!$A$4:$A$993933,0,0),"")</f>
        <v/>
      </c>
      <c r="B83" s="99" t="str">
        <f>IFERROR(_xlfn.XLOOKUP($G83,通讯通路门店!$S$4:$S$993933,通讯通路门店!$B$4:$B$993933,0,0),"")</f>
        <v/>
      </c>
      <c r="C83" s="99" t="str">
        <f>IFERROR(_xlfn.XLOOKUP($G83,通讯通路门店!$S$4:$S$993933,通讯通路门店!$C$4:$C$993933,0,0),"")</f>
        <v/>
      </c>
      <c r="D83" s="99" t="str">
        <f>IFERROR(_xlfn.XLOOKUP($G83,通讯通路门店!$S$4:$S$993933,通讯通路门店!$D$4:$D$993933,0,0),"")</f>
        <v/>
      </c>
      <c r="E83" s="83"/>
      <c r="F83" s="83"/>
      <c r="G83" s="101" t="e">
        <v>#N/A</v>
      </c>
      <c r="H83" s="102" t="str">
        <f>IFERROR(_xlfn.XLOOKUP($G83,通讯通路门店!$S$4:$S$993933,通讯通路门店!$R$4:$R$993933,0,0),"")</f>
        <v/>
      </c>
      <c r="I83" s="83"/>
      <c r="J83" s="83"/>
      <c r="K83" s="83"/>
      <c r="L83" s="83"/>
      <c r="M83" s="83"/>
      <c r="N83" s="83"/>
      <c r="O83" s="83"/>
      <c r="P83" s="83"/>
      <c r="Q83" s="83"/>
      <c r="R83" s="83"/>
      <c r="S83" s="83"/>
      <c r="T83" s="83"/>
      <c r="U83" s="99">
        <f>COUNTIF(通讯通路门店!$S:$S,$G83)</f>
        <v>0</v>
      </c>
      <c r="V83" s="99">
        <f>COUNTIFS(通讯通路门店!$S:$S,$G83,通讯通路门店!$J:$J,"综合卖场")</f>
        <v>0</v>
      </c>
      <c r="W83" s="99">
        <f>SUMIFS(通讯通路门店!$AJ:$AJ,通讯通路门店!$S:$S,通讯客户沙盘!$G83)</f>
        <v>0</v>
      </c>
      <c r="X83" s="99">
        <f t="shared" si="5"/>
        <v>0</v>
      </c>
      <c r="Y83" s="99">
        <f>COUNTIFS(通讯通路门店!$S:$S,$G83,通讯通路门店!$J:$J,"荣耀体验店")+COUNTIFS(通讯通路门店!$S:$S,$G83,通讯通路门店!$J:$J,"荣耀授权专卖店")</f>
        <v>0</v>
      </c>
      <c r="Z83" s="99">
        <f>COUNTIFS(通讯通路门店!$S:$S,$G83,通讯通路门店!$J:$J,"VIVO体验店")</f>
        <v>0</v>
      </c>
      <c r="AA83" s="99">
        <f>COUNTIFS(通讯通路门店!$S:$S,$G83,通讯通路门店!$J:$J,"OPPO体验店")</f>
        <v>0</v>
      </c>
      <c r="AB83" s="99">
        <f>COUNTIFS(通讯通路门店!$S:$S,$G83,通讯通路门店!$J:$J,"华为授权体验店")+COUNTIFS(通讯通路门店!$S:$S,$G83,通讯通路门店!$J:$J,"华为堡垒店")</f>
        <v>0</v>
      </c>
      <c r="AC83" s="99">
        <f>COUNTIFS(通讯通路门店!$S:$S,$G83,通讯通路门店!$J:$J,"小米体验店")</f>
        <v>0</v>
      </c>
      <c r="AD83" s="99">
        <f>COUNTIFS(通讯通路门店!$S:$S,$G83,通讯通路门店!$J:$J,"苹果体验店")</f>
        <v>0</v>
      </c>
      <c r="AE83" s="99">
        <f>COUNTIFS(通讯通路门店!$S:$S,$G83,通讯通路门店!$J:$J,"其他品牌专卖店")</f>
        <v>0</v>
      </c>
      <c r="AF83" s="99">
        <f>SUMIFS(通讯通路门店!$BI:$BI,通讯通路门店!$S:$S,$G83)</f>
        <v>0</v>
      </c>
      <c r="AG83" s="99">
        <f>SUMIFS(通讯通路门店!$BH:$BH,通讯通路门店!$S:$S,$G83)</f>
        <v>0</v>
      </c>
      <c r="AH83" s="99">
        <f t="shared" si="6"/>
        <v>0</v>
      </c>
      <c r="AI83" s="99">
        <f>SUMIFS(通讯通路门店!$BB:$BB,通讯通路门店!$S:$S,$G83)</f>
        <v>0</v>
      </c>
      <c r="AJ83" s="99">
        <f>SUMIFS(通讯通路门店!$BE:$BE,通讯通路门店!$S:$S,$G83)</f>
        <v>0</v>
      </c>
      <c r="AK83" s="99">
        <f>SUMIFS(通讯通路门店!$BG:$BG,通讯通路门店!$S:$S,$G83)</f>
        <v>0</v>
      </c>
      <c r="AL83" s="99">
        <f>SUMIFS(通讯通路门店!$BC:$BC,通讯通路门店!$S:$S,$G83)</f>
        <v>0</v>
      </c>
      <c r="AM83" s="99">
        <f>SUMIFS(通讯通路门店!$BD:$BD,通讯通路门店!$S:$S,$G83)</f>
        <v>0</v>
      </c>
      <c r="AN83" s="99">
        <f>SUMIFS(通讯通路门店!$BF:$BF,通讯通路门店!$S:$S,$G83)</f>
        <v>0</v>
      </c>
      <c r="AO83" s="99">
        <f t="shared" si="7"/>
        <v>0</v>
      </c>
      <c r="AP83" s="99">
        <f>SUMIFS(通讯通路门店!$K:$K,通讯通路门店!$S:$S,$G83)</f>
        <v>0</v>
      </c>
      <c r="AQ83" s="83"/>
      <c r="AR83" s="99">
        <f>SUMIFS(通讯通路门店!$T:$T,通讯通路门店!$S:$S,$G83)</f>
        <v>0</v>
      </c>
      <c r="AS83" s="99">
        <f>SUMIFS(通讯通路门店!$U:$U,通讯通路门店!$S:$S,$G83)</f>
        <v>0</v>
      </c>
      <c r="AT83" s="99">
        <f>SUMIFS(通讯通路门店!$V:$V,通讯通路门店!$S:$S,$G83)</f>
        <v>0</v>
      </c>
      <c r="AU83" s="99">
        <f>SUMIFS(通讯通路门店!$W:$W,通讯通路门店!$S:$S,$G83)</f>
        <v>0</v>
      </c>
      <c r="AV83" s="99">
        <f>SUMIFS(通讯通路门店!$Z:$Z,通讯通路门店!$S:$S,$G83)</f>
        <v>0</v>
      </c>
      <c r="AW83" s="99">
        <f>SUMIFS(通讯通路门店!$AB:$AB,通讯通路门店!$S:$S,$G83)</f>
        <v>0</v>
      </c>
      <c r="AX83" s="99">
        <f>SUMIFS(通讯通路门店!$X:$X,通讯通路门店!$S:$S,$G83)</f>
        <v>0</v>
      </c>
      <c r="AY83" s="99">
        <f>SUMIFS(通讯通路门店!$Y:$Y,通讯通路门店!$S:$S,$G83)</f>
        <v>0</v>
      </c>
      <c r="AZ83" s="99">
        <f>SUMIFS(通讯通路门店!$AA:$AA,通讯通路门店!$S:$S,$G83)</f>
        <v>0</v>
      </c>
      <c r="BA83" s="99">
        <f t="shared" si="8"/>
        <v>0</v>
      </c>
      <c r="BB83" s="99">
        <f t="shared" si="9"/>
        <v>0</v>
      </c>
      <c r="BC83" s="99">
        <f>SUMIFS(通讯通路门店!$W:$W,通讯通路门店!$S:$S,$G83,通讯通路门店!$J:$J,"荣耀体验店")+SUMIFS(通讯通路门店!$W:$W,通讯通路门店!$S:$S,$G83,通讯通路门店!$J:$J,"荣耀授权专卖店")</f>
        <v>0</v>
      </c>
      <c r="BD83" s="99">
        <f>SUMIFS(通讯通路门店!$Z:$Z,通讯通路门店!$S:$S,$G83,通讯通路门店!$J:$J,"VIVO体验店")</f>
        <v>0</v>
      </c>
      <c r="BE83" s="99">
        <f>SUMIFS(通讯通路门店!$AB:$AB,通讯通路门店!$S:$S,$G83,通讯通路门店!$J:$J,"OPPO体验店")</f>
        <v>0</v>
      </c>
      <c r="BF83" s="99">
        <f>SUMIFS(通讯通路门店!$X:$X,通讯通路门店!$S:$S,$G83,通讯通路门店!$J:$J,"华为授权体验店")+SUMIFS(通讯通路门店!$AA:$AA,通讯通路门店!$S:$S,$G83,通讯通路门店!$J:$J,"华为堡垒店")</f>
        <v>0</v>
      </c>
      <c r="BG83" s="99">
        <f>SUMIFS(通讯通路门店!$Y:$Y,通讯通路门店!$S:$S,$G83,通讯通路门店!$J:$J,"小米体验店")</f>
        <v>0</v>
      </c>
      <c r="BH83" s="99">
        <f>SUMIFS(通讯通路门店!$AA:$AA,通讯通路门店!$S:$S,$G83,通讯通路门店!$J:$J,"苹果体验店")</f>
        <v>0</v>
      </c>
      <c r="BI83" s="99">
        <f>SUMIFS(通讯通路门店!$K:$K,通讯通路门店!$S:$S,$G83,通讯通路门店!$J:$J,"其他品牌专卖店")</f>
        <v>0</v>
      </c>
      <c r="BJ83" s="99">
        <f>SUMIFS(通讯通路门店!$AC:$AC,通讯通路门店!$S:$S,$G83)</f>
        <v>0</v>
      </c>
      <c r="BK83" s="99">
        <f>SUMIFS(通讯通路门店!$AD:$AD,通讯通路门店!$S:$S,$G83)</f>
        <v>0</v>
      </c>
      <c r="BL83" s="99">
        <f>SUMIFS(通讯通路门店!$AE:$AE,通讯通路门店!$S:$S,$G83)</f>
        <v>0</v>
      </c>
      <c r="BM83" s="99">
        <f>SUMIFS(通讯通路门店!$AF:$AF,通讯通路门店!$S:$S,$G83)</f>
        <v>0</v>
      </c>
      <c r="BN83" s="99">
        <f>SUMIFS(通讯通路门店!$AG:$AG,通讯通路门店!$S:$S,$G83)</f>
        <v>0</v>
      </c>
      <c r="BO83" s="99">
        <f>SUMIFS(通讯通路门店!$AH:$AH,通讯通路门店!$S:$S,$G83)</f>
        <v>0</v>
      </c>
      <c r="BP83" s="99">
        <f>SUMIFS(通讯通路门店!$AI:$AI,通讯通路门店!$S:$S,$G83)</f>
        <v>0</v>
      </c>
      <c r="BQ83" s="83"/>
    </row>
    <row r="84" spans="1:69">
      <c r="A84" s="99" t="str">
        <f>IFERROR(_xlfn.XLOOKUP($G84,通讯通路门店!$S$4:$S$993933,通讯通路门店!$A$4:$A$993933,0,0),"")</f>
        <v/>
      </c>
      <c r="B84" s="99" t="str">
        <f>IFERROR(_xlfn.XLOOKUP($G84,通讯通路门店!$S$4:$S$993933,通讯通路门店!$B$4:$B$993933,0,0),"")</f>
        <v/>
      </c>
      <c r="C84" s="99" t="str">
        <f>IFERROR(_xlfn.XLOOKUP($G84,通讯通路门店!$S$4:$S$993933,通讯通路门店!$C$4:$C$993933,0,0),"")</f>
        <v/>
      </c>
      <c r="D84" s="99" t="str">
        <f>IFERROR(_xlfn.XLOOKUP($G84,通讯通路门店!$S$4:$S$993933,通讯通路门店!$D$4:$D$993933,0,0),"")</f>
        <v/>
      </c>
      <c r="E84" s="83"/>
      <c r="F84" s="83"/>
      <c r="G84" s="101" t="e">
        <v>#N/A</v>
      </c>
      <c r="H84" s="102" t="str">
        <f>IFERROR(_xlfn.XLOOKUP($G84,通讯通路门店!$S$4:$S$993933,通讯通路门店!$R$4:$R$993933,0,0),"")</f>
        <v/>
      </c>
      <c r="I84" s="83"/>
      <c r="J84" s="83"/>
      <c r="K84" s="83"/>
      <c r="L84" s="83"/>
      <c r="M84" s="83"/>
      <c r="N84" s="83"/>
      <c r="O84" s="83"/>
      <c r="P84" s="83"/>
      <c r="Q84" s="83"/>
      <c r="R84" s="83"/>
      <c r="S84" s="83"/>
      <c r="T84" s="83"/>
      <c r="U84" s="99">
        <f>COUNTIF(通讯通路门店!$S:$S,$G84)</f>
        <v>0</v>
      </c>
      <c r="V84" s="99">
        <f>COUNTIFS(通讯通路门店!$S:$S,$G84,通讯通路门店!$J:$J,"综合卖场")</f>
        <v>0</v>
      </c>
      <c r="W84" s="99">
        <f>SUMIFS(通讯通路门店!$AJ:$AJ,通讯通路门店!$S:$S,通讯客户沙盘!$G84)</f>
        <v>0</v>
      </c>
      <c r="X84" s="99">
        <f t="shared" si="5"/>
        <v>0</v>
      </c>
      <c r="Y84" s="99">
        <f>COUNTIFS(通讯通路门店!$S:$S,$G84,通讯通路门店!$J:$J,"荣耀体验店")+COUNTIFS(通讯通路门店!$S:$S,$G84,通讯通路门店!$J:$J,"荣耀授权专卖店")</f>
        <v>0</v>
      </c>
      <c r="Z84" s="99">
        <f>COUNTIFS(通讯通路门店!$S:$S,$G84,通讯通路门店!$J:$J,"VIVO体验店")</f>
        <v>0</v>
      </c>
      <c r="AA84" s="99">
        <f>COUNTIFS(通讯通路门店!$S:$S,$G84,通讯通路门店!$J:$J,"OPPO体验店")</f>
        <v>0</v>
      </c>
      <c r="AB84" s="99">
        <f>COUNTIFS(通讯通路门店!$S:$S,$G84,通讯通路门店!$J:$J,"华为授权体验店")+COUNTIFS(通讯通路门店!$S:$S,$G84,通讯通路门店!$J:$J,"华为堡垒店")</f>
        <v>0</v>
      </c>
      <c r="AC84" s="99">
        <f>COUNTIFS(通讯通路门店!$S:$S,$G84,通讯通路门店!$J:$J,"小米体验店")</f>
        <v>0</v>
      </c>
      <c r="AD84" s="99">
        <f>COUNTIFS(通讯通路门店!$S:$S,$G84,通讯通路门店!$J:$J,"苹果体验店")</f>
        <v>0</v>
      </c>
      <c r="AE84" s="99">
        <f>COUNTIFS(通讯通路门店!$S:$S,$G84,通讯通路门店!$J:$J,"其他品牌专卖店")</f>
        <v>0</v>
      </c>
      <c r="AF84" s="99">
        <f>SUMIFS(通讯通路门店!$BI:$BI,通讯通路门店!$S:$S,$G84)</f>
        <v>0</v>
      </c>
      <c r="AG84" s="99">
        <f>SUMIFS(通讯通路门店!$BH:$BH,通讯通路门店!$S:$S,$G84)</f>
        <v>0</v>
      </c>
      <c r="AH84" s="99">
        <f t="shared" si="6"/>
        <v>0</v>
      </c>
      <c r="AI84" s="99">
        <f>SUMIFS(通讯通路门店!$BB:$BB,通讯通路门店!$S:$S,$G84)</f>
        <v>0</v>
      </c>
      <c r="AJ84" s="99">
        <f>SUMIFS(通讯通路门店!$BE:$BE,通讯通路门店!$S:$S,$G84)</f>
        <v>0</v>
      </c>
      <c r="AK84" s="99">
        <f>SUMIFS(通讯通路门店!$BG:$BG,通讯通路门店!$S:$S,$G84)</f>
        <v>0</v>
      </c>
      <c r="AL84" s="99">
        <f>SUMIFS(通讯通路门店!$BC:$BC,通讯通路门店!$S:$S,$G84)</f>
        <v>0</v>
      </c>
      <c r="AM84" s="99">
        <f>SUMIFS(通讯通路门店!$BD:$BD,通讯通路门店!$S:$S,$G84)</f>
        <v>0</v>
      </c>
      <c r="AN84" s="99">
        <f>SUMIFS(通讯通路门店!$BF:$BF,通讯通路门店!$S:$S,$G84)</f>
        <v>0</v>
      </c>
      <c r="AO84" s="99">
        <f t="shared" si="7"/>
        <v>0</v>
      </c>
      <c r="AP84" s="99">
        <f>SUMIFS(通讯通路门店!$K:$K,通讯通路门店!$S:$S,$G84)</f>
        <v>0</v>
      </c>
      <c r="AQ84" s="83"/>
      <c r="AR84" s="99">
        <f>SUMIFS(通讯通路门店!$T:$T,通讯通路门店!$S:$S,$G84)</f>
        <v>0</v>
      </c>
      <c r="AS84" s="99">
        <f>SUMIFS(通讯通路门店!$U:$U,通讯通路门店!$S:$S,$G84)</f>
        <v>0</v>
      </c>
      <c r="AT84" s="99">
        <f>SUMIFS(通讯通路门店!$V:$V,通讯通路门店!$S:$S,$G84)</f>
        <v>0</v>
      </c>
      <c r="AU84" s="99">
        <f>SUMIFS(通讯通路门店!$W:$W,通讯通路门店!$S:$S,$G84)</f>
        <v>0</v>
      </c>
      <c r="AV84" s="99">
        <f>SUMIFS(通讯通路门店!$Z:$Z,通讯通路门店!$S:$S,$G84)</f>
        <v>0</v>
      </c>
      <c r="AW84" s="99">
        <f>SUMIFS(通讯通路门店!$AB:$AB,通讯通路门店!$S:$S,$G84)</f>
        <v>0</v>
      </c>
      <c r="AX84" s="99">
        <f>SUMIFS(通讯通路门店!$X:$X,通讯通路门店!$S:$S,$G84)</f>
        <v>0</v>
      </c>
      <c r="AY84" s="99">
        <f>SUMIFS(通讯通路门店!$Y:$Y,通讯通路门店!$S:$S,$G84)</f>
        <v>0</v>
      </c>
      <c r="AZ84" s="99">
        <f>SUMIFS(通讯通路门店!$AA:$AA,通讯通路门店!$S:$S,$G84)</f>
        <v>0</v>
      </c>
      <c r="BA84" s="99">
        <f t="shared" si="8"/>
        <v>0</v>
      </c>
      <c r="BB84" s="99">
        <f t="shared" si="9"/>
        <v>0</v>
      </c>
      <c r="BC84" s="99">
        <f>SUMIFS(通讯通路门店!$W:$W,通讯通路门店!$S:$S,$G84,通讯通路门店!$J:$J,"荣耀体验店")+SUMIFS(通讯通路门店!$W:$W,通讯通路门店!$S:$S,$G84,通讯通路门店!$J:$J,"荣耀授权专卖店")</f>
        <v>0</v>
      </c>
      <c r="BD84" s="99">
        <f>SUMIFS(通讯通路门店!$Z:$Z,通讯通路门店!$S:$S,$G84,通讯通路门店!$J:$J,"VIVO体验店")</f>
        <v>0</v>
      </c>
      <c r="BE84" s="99">
        <f>SUMIFS(通讯通路门店!$AB:$AB,通讯通路门店!$S:$S,$G84,通讯通路门店!$J:$J,"OPPO体验店")</f>
        <v>0</v>
      </c>
      <c r="BF84" s="99">
        <f>SUMIFS(通讯通路门店!$X:$X,通讯通路门店!$S:$S,$G84,通讯通路门店!$J:$J,"华为授权体验店")+SUMIFS(通讯通路门店!$AA:$AA,通讯通路门店!$S:$S,$G84,通讯通路门店!$J:$J,"华为堡垒店")</f>
        <v>0</v>
      </c>
      <c r="BG84" s="99">
        <f>SUMIFS(通讯通路门店!$Y:$Y,通讯通路门店!$S:$S,$G84,通讯通路门店!$J:$J,"小米体验店")</f>
        <v>0</v>
      </c>
      <c r="BH84" s="99">
        <f>SUMIFS(通讯通路门店!$AA:$AA,通讯通路门店!$S:$S,$G84,通讯通路门店!$J:$J,"苹果体验店")</f>
        <v>0</v>
      </c>
      <c r="BI84" s="99">
        <f>SUMIFS(通讯通路门店!$K:$K,通讯通路门店!$S:$S,$G84,通讯通路门店!$J:$J,"其他品牌专卖店")</f>
        <v>0</v>
      </c>
      <c r="BJ84" s="99">
        <f>SUMIFS(通讯通路门店!$AC:$AC,通讯通路门店!$S:$S,$G84)</f>
        <v>0</v>
      </c>
      <c r="BK84" s="99">
        <f>SUMIFS(通讯通路门店!$AD:$AD,通讯通路门店!$S:$S,$G84)</f>
        <v>0</v>
      </c>
      <c r="BL84" s="99">
        <f>SUMIFS(通讯通路门店!$AE:$AE,通讯通路门店!$S:$S,$G84)</f>
        <v>0</v>
      </c>
      <c r="BM84" s="99">
        <f>SUMIFS(通讯通路门店!$AF:$AF,通讯通路门店!$S:$S,$G84)</f>
        <v>0</v>
      </c>
      <c r="BN84" s="99">
        <f>SUMIFS(通讯通路门店!$AG:$AG,通讯通路门店!$S:$S,$G84)</f>
        <v>0</v>
      </c>
      <c r="BO84" s="99">
        <f>SUMIFS(通讯通路门店!$AH:$AH,通讯通路门店!$S:$S,$G84)</f>
        <v>0</v>
      </c>
      <c r="BP84" s="99">
        <f>SUMIFS(通讯通路门店!$AI:$AI,通讯通路门店!$S:$S,$G84)</f>
        <v>0</v>
      </c>
      <c r="BQ84" s="83"/>
    </row>
    <row r="85" spans="1:69">
      <c r="A85" s="99" t="str">
        <f>IFERROR(_xlfn.XLOOKUP($G85,通讯通路门店!$S$4:$S$993933,通讯通路门店!$A$4:$A$993933,0,0),"")</f>
        <v/>
      </c>
      <c r="B85" s="99" t="str">
        <f>IFERROR(_xlfn.XLOOKUP($G85,通讯通路门店!$S$4:$S$993933,通讯通路门店!$B$4:$B$993933,0,0),"")</f>
        <v/>
      </c>
      <c r="C85" s="99" t="str">
        <f>IFERROR(_xlfn.XLOOKUP($G85,通讯通路门店!$S$4:$S$993933,通讯通路门店!$C$4:$C$993933,0,0),"")</f>
        <v/>
      </c>
      <c r="D85" s="99" t="str">
        <f>IFERROR(_xlfn.XLOOKUP($G85,通讯通路门店!$S$4:$S$993933,通讯通路门店!$D$4:$D$993933,0,0),"")</f>
        <v/>
      </c>
      <c r="E85" s="83"/>
      <c r="F85" s="83"/>
      <c r="G85" s="101" t="e">
        <v>#N/A</v>
      </c>
      <c r="H85" s="102" t="str">
        <f>IFERROR(_xlfn.XLOOKUP($G85,通讯通路门店!$S$4:$S$993933,通讯通路门店!$R$4:$R$993933,0,0),"")</f>
        <v/>
      </c>
      <c r="I85" s="83"/>
      <c r="J85" s="83"/>
      <c r="K85" s="83"/>
      <c r="L85" s="83"/>
      <c r="M85" s="83"/>
      <c r="N85" s="83"/>
      <c r="O85" s="83"/>
      <c r="P85" s="83"/>
      <c r="Q85" s="83"/>
      <c r="R85" s="83"/>
      <c r="S85" s="83"/>
      <c r="T85" s="83"/>
      <c r="U85" s="99">
        <f>COUNTIF(通讯通路门店!$S:$S,$G85)</f>
        <v>0</v>
      </c>
      <c r="V85" s="99">
        <f>COUNTIFS(通讯通路门店!$S:$S,$G85,通讯通路门店!$J:$J,"综合卖场")</f>
        <v>0</v>
      </c>
      <c r="W85" s="99">
        <f>SUMIFS(通讯通路门店!$AJ:$AJ,通讯通路门店!$S:$S,通讯客户沙盘!$G85)</f>
        <v>0</v>
      </c>
      <c r="X85" s="99">
        <f t="shared" si="5"/>
        <v>0</v>
      </c>
      <c r="Y85" s="99">
        <f>COUNTIFS(通讯通路门店!$S:$S,$G85,通讯通路门店!$J:$J,"荣耀体验店")+COUNTIFS(通讯通路门店!$S:$S,$G85,通讯通路门店!$J:$J,"荣耀授权专卖店")</f>
        <v>0</v>
      </c>
      <c r="Z85" s="99">
        <f>COUNTIFS(通讯通路门店!$S:$S,$G85,通讯通路门店!$J:$J,"VIVO体验店")</f>
        <v>0</v>
      </c>
      <c r="AA85" s="99">
        <f>COUNTIFS(通讯通路门店!$S:$S,$G85,通讯通路门店!$J:$J,"OPPO体验店")</f>
        <v>0</v>
      </c>
      <c r="AB85" s="99">
        <f>COUNTIFS(通讯通路门店!$S:$S,$G85,通讯通路门店!$J:$J,"华为授权体验店")+COUNTIFS(通讯通路门店!$S:$S,$G85,通讯通路门店!$J:$J,"华为堡垒店")</f>
        <v>0</v>
      </c>
      <c r="AC85" s="99">
        <f>COUNTIFS(通讯通路门店!$S:$S,$G85,通讯通路门店!$J:$J,"小米体验店")</f>
        <v>0</v>
      </c>
      <c r="AD85" s="99">
        <f>COUNTIFS(通讯通路门店!$S:$S,$G85,通讯通路门店!$J:$J,"苹果体验店")</f>
        <v>0</v>
      </c>
      <c r="AE85" s="99">
        <f>COUNTIFS(通讯通路门店!$S:$S,$G85,通讯通路门店!$J:$J,"其他品牌专卖店")</f>
        <v>0</v>
      </c>
      <c r="AF85" s="99">
        <f>SUMIFS(通讯通路门店!$BI:$BI,通讯通路门店!$S:$S,$G85)</f>
        <v>0</v>
      </c>
      <c r="AG85" s="99">
        <f>SUMIFS(通讯通路门店!$BH:$BH,通讯通路门店!$S:$S,$G85)</f>
        <v>0</v>
      </c>
      <c r="AH85" s="99">
        <f t="shared" si="6"/>
        <v>0</v>
      </c>
      <c r="AI85" s="99">
        <f>SUMIFS(通讯通路门店!$BB:$BB,通讯通路门店!$S:$S,$G85)</f>
        <v>0</v>
      </c>
      <c r="AJ85" s="99">
        <f>SUMIFS(通讯通路门店!$BE:$BE,通讯通路门店!$S:$S,$G85)</f>
        <v>0</v>
      </c>
      <c r="AK85" s="99">
        <f>SUMIFS(通讯通路门店!$BG:$BG,通讯通路门店!$S:$S,$G85)</f>
        <v>0</v>
      </c>
      <c r="AL85" s="99">
        <f>SUMIFS(通讯通路门店!$BC:$BC,通讯通路门店!$S:$S,$G85)</f>
        <v>0</v>
      </c>
      <c r="AM85" s="99">
        <f>SUMIFS(通讯通路门店!$BD:$BD,通讯通路门店!$S:$S,$G85)</f>
        <v>0</v>
      </c>
      <c r="AN85" s="99">
        <f>SUMIFS(通讯通路门店!$BF:$BF,通讯通路门店!$S:$S,$G85)</f>
        <v>0</v>
      </c>
      <c r="AO85" s="99">
        <f t="shared" si="7"/>
        <v>0</v>
      </c>
      <c r="AP85" s="99">
        <f>SUMIFS(通讯通路门店!$K:$K,通讯通路门店!$S:$S,$G85)</f>
        <v>0</v>
      </c>
      <c r="AQ85" s="83"/>
      <c r="AR85" s="99">
        <f>SUMIFS(通讯通路门店!$T:$T,通讯通路门店!$S:$S,$G85)</f>
        <v>0</v>
      </c>
      <c r="AS85" s="99">
        <f>SUMIFS(通讯通路门店!$U:$U,通讯通路门店!$S:$S,$G85)</f>
        <v>0</v>
      </c>
      <c r="AT85" s="99">
        <f>SUMIFS(通讯通路门店!$V:$V,通讯通路门店!$S:$S,$G85)</f>
        <v>0</v>
      </c>
      <c r="AU85" s="99">
        <f>SUMIFS(通讯通路门店!$W:$W,通讯通路门店!$S:$S,$G85)</f>
        <v>0</v>
      </c>
      <c r="AV85" s="99">
        <f>SUMIFS(通讯通路门店!$Z:$Z,通讯通路门店!$S:$S,$G85)</f>
        <v>0</v>
      </c>
      <c r="AW85" s="99">
        <f>SUMIFS(通讯通路门店!$AB:$AB,通讯通路门店!$S:$S,$G85)</f>
        <v>0</v>
      </c>
      <c r="AX85" s="99">
        <f>SUMIFS(通讯通路门店!$X:$X,通讯通路门店!$S:$S,$G85)</f>
        <v>0</v>
      </c>
      <c r="AY85" s="99">
        <f>SUMIFS(通讯通路门店!$Y:$Y,通讯通路门店!$S:$S,$G85)</f>
        <v>0</v>
      </c>
      <c r="AZ85" s="99">
        <f>SUMIFS(通讯通路门店!$AA:$AA,通讯通路门店!$S:$S,$G85)</f>
        <v>0</v>
      </c>
      <c r="BA85" s="99">
        <f t="shared" si="8"/>
        <v>0</v>
      </c>
      <c r="BB85" s="99">
        <f t="shared" si="9"/>
        <v>0</v>
      </c>
      <c r="BC85" s="99">
        <f>SUMIFS(通讯通路门店!$W:$W,通讯通路门店!$S:$S,$G85,通讯通路门店!$J:$J,"荣耀体验店")+SUMIFS(通讯通路门店!$W:$W,通讯通路门店!$S:$S,$G85,通讯通路门店!$J:$J,"荣耀授权专卖店")</f>
        <v>0</v>
      </c>
      <c r="BD85" s="99">
        <f>SUMIFS(通讯通路门店!$Z:$Z,通讯通路门店!$S:$S,$G85,通讯通路门店!$J:$J,"VIVO体验店")</f>
        <v>0</v>
      </c>
      <c r="BE85" s="99">
        <f>SUMIFS(通讯通路门店!$AB:$AB,通讯通路门店!$S:$S,$G85,通讯通路门店!$J:$J,"OPPO体验店")</f>
        <v>0</v>
      </c>
      <c r="BF85" s="99">
        <f>SUMIFS(通讯通路门店!$X:$X,通讯通路门店!$S:$S,$G85,通讯通路门店!$J:$J,"华为授权体验店")+SUMIFS(通讯通路门店!$AA:$AA,通讯通路门店!$S:$S,$G85,通讯通路门店!$J:$J,"华为堡垒店")</f>
        <v>0</v>
      </c>
      <c r="BG85" s="99">
        <f>SUMIFS(通讯通路门店!$Y:$Y,通讯通路门店!$S:$S,$G85,通讯通路门店!$J:$J,"小米体验店")</f>
        <v>0</v>
      </c>
      <c r="BH85" s="99">
        <f>SUMIFS(通讯通路门店!$AA:$AA,通讯通路门店!$S:$S,$G85,通讯通路门店!$J:$J,"苹果体验店")</f>
        <v>0</v>
      </c>
      <c r="BI85" s="99">
        <f>SUMIFS(通讯通路门店!$K:$K,通讯通路门店!$S:$S,$G85,通讯通路门店!$J:$J,"其他品牌专卖店")</f>
        <v>0</v>
      </c>
      <c r="BJ85" s="99">
        <f>SUMIFS(通讯通路门店!$AC:$AC,通讯通路门店!$S:$S,$G85)</f>
        <v>0</v>
      </c>
      <c r="BK85" s="99">
        <f>SUMIFS(通讯通路门店!$AD:$AD,通讯通路门店!$S:$S,$G85)</f>
        <v>0</v>
      </c>
      <c r="BL85" s="99">
        <f>SUMIFS(通讯通路门店!$AE:$AE,通讯通路门店!$S:$S,$G85)</f>
        <v>0</v>
      </c>
      <c r="BM85" s="99">
        <f>SUMIFS(通讯通路门店!$AF:$AF,通讯通路门店!$S:$S,$G85)</f>
        <v>0</v>
      </c>
      <c r="BN85" s="99">
        <f>SUMIFS(通讯通路门店!$AG:$AG,通讯通路门店!$S:$S,$G85)</f>
        <v>0</v>
      </c>
      <c r="BO85" s="99">
        <f>SUMIFS(通讯通路门店!$AH:$AH,通讯通路门店!$S:$S,$G85)</f>
        <v>0</v>
      </c>
      <c r="BP85" s="99">
        <f>SUMIFS(通讯通路门店!$AI:$AI,通讯通路门店!$S:$S,$G85)</f>
        <v>0</v>
      </c>
      <c r="BQ85" s="83"/>
    </row>
    <row r="86" spans="1:69">
      <c r="A86" s="99" t="str">
        <f>IFERROR(_xlfn.XLOOKUP($G86,通讯通路门店!$S$4:$S$993933,通讯通路门店!$A$4:$A$993933,0,0),"")</f>
        <v/>
      </c>
      <c r="B86" s="99" t="str">
        <f>IFERROR(_xlfn.XLOOKUP($G86,通讯通路门店!$S$4:$S$993933,通讯通路门店!$B$4:$B$993933,0,0),"")</f>
        <v/>
      </c>
      <c r="C86" s="99" t="str">
        <f>IFERROR(_xlfn.XLOOKUP($G86,通讯通路门店!$S$4:$S$993933,通讯通路门店!$C$4:$C$993933,0,0),"")</f>
        <v/>
      </c>
      <c r="D86" s="99" t="str">
        <f>IFERROR(_xlfn.XLOOKUP($G86,通讯通路门店!$S$4:$S$993933,通讯通路门店!$D$4:$D$993933,0,0),"")</f>
        <v/>
      </c>
      <c r="E86" s="83"/>
      <c r="F86" s="83"/>
      <c r="G86" s="101" t="e">
        <v>#N/A</v>
      </c>
      <c r="H86" s="102" t="str">
        <f>IFERROR(_xlfn.XLOOKUP($G86,通讯通路门店!$S$4:$S$993933,通讯通路门店!$R$4:$R$993933,0,0),"")</f>
        <v/>
      </c>
      <c r="I86" s="83"/>
      <c r="J86" s="83"/>
      <c r="K86" s="83"/>
      <c r="L86" s="83"/>
      <c r="M86" s="83"/>
      <c r="N86" s="83"/>
      <c r="O86" s="83"/>
      <c r="P86" s="83"/>
      <c r="Q86" s="83"/>
      <c r="R86" s="83"/>
      <c r="S86" s="83"/>
      <c r="T86" s="83"/>
      <c r="U86" s="99">
        <f>COUNTIF(通讯通路门店!$S:$S,$G86)</f>
        <v>0</v>
      </c>
      <c r="V86" s="99">
        <f>COUNTIFS(通讯通路门店!$S:$S,$G86,通讯通路门店!$J:$J,"综合卖场")</f>
        <v>0</v>
      </c>
      <c r="W86" s="99">
        <f>SUMIFS(通讯通路门店!$AJ:$AJ,通讯通路门店!$S:$S,通讯客户沙盘!$G86)</f>
        <v>0</v>
      </c>
      <c r="X86" s="99">
        <f t="shared" si="5"/>
        <v>0</v>
      </c>
      <c r="Y86" s="99">
        <f>COUNTIFS(通讯通路门店!$S:$S,$G86,通讯通路门店!$J:$J,"荣耀体验店")+COUNTIFS(通讯通路门店!$S:$S,$G86,通讯通路门店!$J:$J,"荣耀授权专卖店")</f>
        <v>0</v>
      </c>
      <c r="Z86" s="99">
        <f>COUNTIFS(通讯通路门店!$S:$S,$G86,通讯通路门店!$J:$J,"VIVO体验店")</f>
        <v>0</v>
      </c>
      <c r="AA86" s="99">
        <f>COUNTIFS(通讯通路门店!$S:$S,$G86,通讯通路门店!$J:$J,"OPPO体验店")</f>
        <v>0</v>
      </c>
      <c r="AB86" s="99">
        <f>COUNTIFS(通讯通路门店!$S:$S,$G86,通讯通路门店!$J:$J,"华为授权体验店")+COUNTIFS(通讯通路门店!$S:$S,$G86,通讯通路门店!$J:$J,"华为堡垒店")</f>
        <v>0</v>
      </c>
      <c r="AC86" s="99">
        <f>COUNTIFS(通讯通路门店!$S:$S,$G86,通讯通路门店!$J:$J,"小米体验店")</f>
        <v>0</v>
      </c>
      <c r="AD86" s="99">
        <f>COUNTIFS(通讯通路门店!$S:$S,$G86,通讯通路门店!$J:$J,"苹果体验店")</f>
        <v>0</v>
      </c>
      <c r="AE86" s="99">
        <f>COUNTIFS(通讯通路门店!$S:$S,$G86,通讯通路门店!$J:$J,"其他品牌专卖店")</f>
        <v>0</v>
      </c>
      <c r="AF86" s="99">
        <f>SUMIFS(通讯通路门店!$BI:$BI,通讯通路门店!$S:$S,$G86)</f>
        <v>0</v>
      </c>
      <c r="AG86" s="99">
        <f>SUMIFS(通讯通路门店!$BH:$BH,通讯通路门店!$S:$S,$G86)</f>
        <v>0</v>
      </c>
      <c r="AH86" s="99">
        <f t="shared" si="6"/>
        <v>0</v>
      </c>
      <c r="AI86" s="99">
        <f>SUMIFS(通讯通路门店!$BB:$BB,通讯通路门店!$S:$S,$G86)</f>
        <v>0</v>
      </c>
      <c r="AJ86" s="99">
        <f>SUMIFS(通讯通路门店!$BE:$BE,通讯通路门店!$S:$S,$G86)</f>
        <v>0</v>
      </c>
      <c r="AK86" s="99">
        <f>SUMIFS(通讯通路门店!$BG:$BG,通讯通路门店!$S:$S,$G86)</f>
        <v>0</v>
      </c>
      <c r="AL86" s="99">
        <f>SUMIFS(通讯通路门店!$BC:$BC,通讯通路门店!$S:$S,$G86)</f>
        <v>0</v>
      </c>
      <c r="AM86" s="99">
        <f>SUMIFS(通讯通路门店!$BD:$BD,通讯通路门店!$S:$S,$G86)</f>
        <v>0</v>
      </c>
      <c r="AN86" s="99">
        <f>SUMIFS(通讯通路门店!$BF:$BF,通讯通路门店!$S:$S,$G86)</f>
        <v>0</v>
      </c>
      <c r="AO86" s="99">
        <f t="shared" si="7"/>
        <v>0</v>
      </c>
      <c r="AP86" s="99">
        <f>SUMIFS(通讯通路门店!$K:$K,通讯通路门店!$S:$S,$G86)</f>
        <v>0</v>
      </c>
      <c r="AQ86" s="83"/>
      <c r="AR86" s="99">
        <f>SUMIFS(通讯通路门店!$T:$T,通讯通路门店!$S:$S,$G86)</f>
        <v>0</v>
      </c>
      <c r="AS86" s="99">
        <f>SUMIFS(通讯通路门店!$U:$U,通讯通路门店!$S:$S,$G86)</f>
        <v>0</v>
      </c>
      <c r="AT86" s="99">
        <f>SUMIFS(通讯通路门店!$V:$V,通讯通路门店!$S:$S,$G86)</f>
        <v>0</v>
      </c>
      <c r="AU86" s="99">
        <f>SUMIFS(通讯通路门店!$W:$W,通讯通路门店!$S:$S,$G86)</f>
        <v>0</v>
      </c>
      <c r="AV86" s="99">
        <f>SUMIFS(通讯通路门店!$Z:$Z,通讯通路门店!$S:$S,$G86)</f>
        <v>0</v>
      </c>
      <c r="AW86" s="99">
        <f>SUMIFS(通讯通路门店!$AB:$AB,通讯通路门店!$S:$S,$G86)</f>
        <v>0</v>
      </c>
      <c r="AX86" s="99">
        <f>SUMIFS(通讯通路门店!$X:$X,通讯通路门店!$S:$S,$G86)</f>
        <v>0</v>
      </c>
      <c r="AY86" s="99">
        <f>SUMIFS(通讯通路门店!$Y:$Y,通讯通路门店!$S:$S,$G86)</f>
        <v>0</v>
      </c>
      <c r="AZ86" s="99">
        <f>SUMIFS(通讯通路门店!$AA:$AA,通讯通路门店!$S:$S,$G86)</f>
        <v>0</v>
      </c>
      <c r="BA86" s="99">
        <f t="shared" si="8"/>
        <v>0</v>
      </c>
      <c r="BB86" s="99">
        <f t="shared" si="9"/>
        <v>0</v>
      </c>
      <c r="BC86" s="99">
        <f>SUMIFS(通讯通路门店!$W:$W,通讯通路门店!$S:$S,$G86,通讯通路门店!$J:$J,"荣耀体验店")+SUMIFS(通讯通路门店!$W:$W,通讯通路门店!$S:$S,$G86,通讯通路门店!$J:$J,"荣耀授权专卖店")</f>
        <v>0</v>
      </c>
      <c r="BD86" s="99">
        <f>SUMIFS(通讯通路门店!$Z:$Z,通讯通路门店!$S:$S,$G86,通讯通路门店!$J:$J,"VIVO体验店")</f>
        <v>0</v>
      </c>
      <c r="BE86" s="99">
        <f>SUMIFS(通讯通路门店!$AB:$AB,通讯通路门店!$S:$S,$G86,通讯通路门店!$J:$J,"OPPO体验店")</f>
        <v>0</v>
      </c>
      <c r="BF86" s="99">
        <f>SUMIFS(通讯通路门店!$X:$X,通讯通路门店!$S:$S,$G86,通讯通路门店!$J:$J,"华为授权体验店")+SUMIFS(通讯通路门店!$AA:$AA,通讯通路门店!$S:$S,$G86,通讯通路门店!$J:$J,"华为堡垒店")</f>
        <v>0</v>
      </c>
      <c r="BG86" s="99">
        <f>SUMIFS(通讯通路门店!$Y:$Y,通讯通路门店!$S:$S,$G86,通讯通路门店!$J:$J,"小米体验店")</f>
        <v>0</v>
      </c>
      <c r="BH86" s="99">
        <f>SUMIFS(通讯通路门店!$AA:$AA,通讯通路门店!$S:$S,$G86,通讯通路门店!$J:$J,"苹果体验店")</f>
        <v>0</v>
      </c>
      <c r="BI86" s="99">
        <f>SUMIFS(通讯通路门店!$K:$K,通讯通路门店!$S:$S,$G86,通讯通路门店!$J:$J,"其他品牌专卖店")</f>
        <v>0</v>
      </c>
      <c r="BJ86" s="99">
        <f>SUMIFS(通讯通路门店!$AC:$AC,通讯通路门店!$S:$S,$G86)</f>
        <v>0</v>
      </c>
      <c r="BK86" s="99">
        <f>SUMIFS(通讯通路门店!$AD:$AD,通讯通路门店!$S:$S,$G86)</f>
        <v>0</v>
      </c>
      <c r="BL86" s="99">
        <f>SUMIFS(通讯通路门店!$AE:$AE,通讯通路门店!$S:$S,$G86)</f>
        <v>0</v>
      </c>
      <c r="BM86" s="99">
        <f>SUMIFS(通讯通路门店!$AF:$AF,通讯通路门店!$S:$S,$G86)</f>
        <v>0</v>
      </c>
      <c r="BN86" s="99">
        <f>SUMIFS(通讯通路门店!$AG:$AG,通讯通路门店!$S:$S,$G86)</f>
        <v>0</v>
      </c>
      <c r="BO86" s="99">
        <f>SUMIFS(通讯通路门店!$AH:$AH,通讯通路门店!$S:$S,$G86)</f>
        <v>0</v>
      </c>
      <c r="BP86" s="99">
        <f>SUMIFS(通讯通路门店!$AI:$AI,通讯通路门店!$S:$S,$G86)</f>
        <v>0</v>
      </c>
      <c r="BQ86" s="83"/>
    </row>
    <row r="87" spans="1:69">
      <c r="A87" s="99" t="str">
        <f>IFERROR(_xlfn.XLOOKUP($G87,通讯通路门店!$S$4:$S$993933,通讯通路门店!$A$4:$A$993933,0,0),"")</f>
        <v/>
      </c>
      <c r="B87" s="99" t="str">
        <f>IFERROR(_xlfn.XLOOKUP($G87,通讯通路门店!$S$4:$S$993933,通讯通路门店!$B$4:$B$993933,0,0),"")</f>
        <v/>
      </c>
      <c r="C87" s="99" t="str">
        <f>IFERROR(_xlfn.XLOOKUP($G87,通讯通路门店!$S$4:$S$993933,通讯通路门店!$C$4:$C$993933,0,0),"")</f>
        <v/>
      </c>
      <c r="D87" s="99" t="str">
        <f>IFERROR(_xlfn.XLOOKUP($G87,通讯通路门店!$S$4:$S$993933,通讯通路门店!$D$4:$D$993933,0,0),"")</f>
        <v/>
      </c>
      <c r="E87" s="83"/>
      <c r="F87" s="83"/>
      <c r="G87" s="101" t="e">
        <v>#N/A</v>
      </c>
      <c r="H87" s="102" t="str">
        <f>IFERROR(_xlfn.XLOOKUP($G87,通讯通路门店!$S$4:$S$993933,通讯通路门店!$R$4:$R$993933,0,0),"")</f>
        <v/>
      </c>
      <c r="I87" s="83"/>
      <c r="J87" s="83"/>
      <c r="K87" s="83"/>
      <c r="L87" s="83"/>
      <c r="M87" s="83"/>
      <c r="N87" s="83"/>
      <c r="O87" s="83"/>
      <c r="P87" s="83"/>
      <c r="Q87" s="83"/>
      <c r="R87" s="83"/>
      <c r="S87" s="83"/>
      <c r="T87" s="83"/>
      <c r="U87" s="99">
        <f>COUNTIF(通讯通路门店!$S:$S,$G87)</f>
        <v>0</v>
      </c>
      <c r="V87" s="99">
        <f>COUNTIFS(通讯通路门店!$S:$S,$G87,通讯通路门店!$J:$J,"综合卖场")</f>
        <v>0</v>
      </c>
      <c r="W87" s="99">
        <f>SUMIFS(通讯通路门店!$AJ:$AJ,通讯通路门店!$S:$S,通讯客户沙盘!$G87)</f>
        <v>0</v>
      </c>
      <c r="X87" s="99">
        <f t="shared" si="5"/>
        <v>0</v>
      </c>
      <c r="Y87" s="99">
        <f>COUNTIFS(通讯通路门店!$S:$S,$G87,通讯通路门店!$J:$J,"荣耀体验店")+COUNTIFS(通讯通路门店!$S:$S,$G87,通讯通路门店!$J:$J,"荣耀授权专卖店")</f>
        <v>0</v>
      </c>
      <c r="Z87" s="99">
        <f>COUNTIFS(通讯通路门店!$S:$S,$G87,通讯通路门店!$J:$J,"VIVO体验店")</f>
        <v>0</v>
      </c>
      <c r="AA87" s="99">
        <f>COUNTIFS(通讯通路门店!$S:$S,$G87,通讯通路门店!$J:$J,"OPPO体验店")</f>
        <v>0</v>
      </c>
      <c r="AB87" s="99">
        <f>COUNTIFS(通讯通路门店!$S:$S,$G87,通讯通路门店!$J:$J,"华为授权体验店")+COUNTIFS(通讯通路门店!$S:$S,$G87,通讯通路门店!$J:$J,"华为堡垒店")</f>
        <v>0</v>
      </c>
      <c r="AC87" s="99">
        <f>COUNTIFS(通讯通路门店!$S:$S,$G87,通讯通路门店!$J:$J,"小米体验店")</f>
        <v>0</v>
      </c>
      <c r="AD87" s="99">
        <f>COUNTIFS(通讯通路门店!$S:$S,$G87,通讯通路门店!$J:$J,"苹果体验店")</f>
        <v>0</v>
      </c>
      <c r="AE87" s="99">
        <f>COUNTIFS(通讯通路门店!$S:$S,$G87,通讯通路门店!$J:$J,"其他品牌专卖店")</f>
        <v>0</v>
      </c>
      <c r="AF87" s="99">
        <f>SUMIFS(通讯通路门店!$BI:$BI,通讯通路门店!$S:$S,$G87)</f>
        <v>0</v>
      </c>
      <c r="AG87" s="99">
        <f>SUMIFS(通讯通路门店!$BH:$BH,通讯通路门店!$S:$S,$G87)</f>
        <v>0</v>
      </c>
      <c r="AH87" s="99">
        <f t="shared" si="6"/>
        <v>0</v>
      </c>
      <c r="AI87" s="99">
        <f>SUMIFS(通讯通路门店!$BB:$BB,通讯通路门店!$S:$S,$G87)</f>
        <v>0</v>
      </c>
      <c r="AJ87" s="99">
        <f>SUMIFS(通讯通路门店!$BE:$BE,通讯通路门店!$S:$S,$G87)</f>
        <v>0</v>
      </c>
      <c r="AK87" s="99">
        <f>SUMIFS(通讯通路门店!$BG:$BG,通讯通路门店!$S:$S,$G87)</f>
        <v>0</v>
      </c>
      <c r="AL87" s="99">
        <f>SUMIFS(通讯通路门店!$BC:$BC,通讯通路门店!$S:$S,$G87)</f>
        <v>0</v>
      </c>
      <c r="AM87" s="99">
        <f>SUMIFS(通讯通路门店!$BD:$BD,通讯通路门店!$S:$S,$G87)</f>
        <v>0</v>
      </c>
      <c r="AN87" s="99">
        <f>SUMIFS(通讯通路门店!$BF:$BF,通讯通路门店!$S:$S,$G87)</f>
        <v>0</v>
      </c>
      <c r="AO87" s="99">
        <f t="shared" si="7"/>
        <v>0</v>
      </c>
      <c r="AP87" s="99">
        <f>SUMIFS(通讯通路门店!$K:$K,通讯通路门店!$S:$S,$G87)</f>
        <v>0</v>
      </c>
      <c r="AQ87" s="83"/>
      <c r="AR87" s="99">
        <f>SUMIFS(通讯通路门店!$T:$T,通讯通路门店!$S:$S,$G87)</f>
        <v>0</v>
      </c>
      <c r="AS87" s="99">
        <f>SUMIFS(通讯通路门店!$U:$U,通讯通路门店!$S:$S,$G87)</f>
        <v>0</v>
      </c>
      <c r="AT87" s="99">
        <f>SUMIFS(通讯通路门店!$V:$V,通讯通路门店!$S:$S,$G87)</f>
        <v>0</v>
      </c>
      <c r="AU87" s="99">
        <f>SUMIFS(通讯通路门店!$W:$W,通讯通路门店!$S:$S,$G87)</f>
        <v>0</v>
      </c>
      <c r="AV87" s="99">
        <f>SUMIFS(通讯通路门店!$Z:$Z,通讯通路门店!$S:$S,$G87)</f>
        <v>0</v>
      </c>
      <c r="AW87" s="99">
        <f>SUMIFS(通讯通路门店!$AB:$AB,通讯通路门店!$S:$S,$G87)</f>
        <v>0</v>
      </c>
      <c r="AX87" s="99">
        <f>SUMIFS(通讯通路门店!$X:$X,通讯通路门店!$S:$S,$G87)</f>
        <v>0</v>
      </c>
      <c r="AY87" s="99">
        <f>SUMIFS(通讯通路门店!$Y:$Y,通讯通路门店!$S:$S,$G87)</f>
        <v>0</v>
      </c>
      <c r="AZ87" s="99">
        <f>SUMIFS(通讯通路门店!$AA:$AA,通讯通路门店!$S:$S,$G87)</f>
        <v>0</v>
      </c>
      <c r="BA87" s="99">
        <f t="shared" si="8"/>
        <v>0</v>
      </c>
      <c r="BB87" s="99">
        <f t="shared" si="9"/>
        <v>0</v>
      </c>
      <c r="BC87" s="99">
        <f>SUMIFS(通讯通路门店!$W:$W,通讯通路门店!$S:$S,$G87,通讯通路门店!$J:$J,"荣耀体验店")+SUMIFS(通讯通路门店!$W:$W,通讯通路门店!$S:$S,$G87,通讯通路门店!$J:$J,"荣耀授权专卖店")</f>
        <v>0</v>
      </c>
      <c r="BD87" s="99">
        <f>SUMIFS(通讯通路门店!$Z:$Z,通讯通路门店!$S:$S,$G87,通讯通路门店!$J:$J,"VIVO体验店")</f>
        <v>0</v>
      </c>
      <c r="BE87" s="99">
        <f>SUMIFS(通讯通路门店!$AB:$AB,通讯通路门店!$S:$S,$G87,通讯通路门店!$J:$J,"OPPO体验店")</f>
        <v>0</v>
      </c>
      <c r="BF87" s="99">
        <f>SUMIFS(通讯通路门店!$X:$X,通讯通路门店!$S:$S,$G87,通讯通路门店!$J:$J,"华为授权体验店")+SUMIFS(通讯通路门店!$AA:$AA,通讯通路门店!$S:$S,$G87,通讯通路门店!$J:$J,"华为堡垒店")</f>
        <v>0</v>
      </c>
      <c r="BG87" s="99">
        <f>SUMIFS(通讯通路门店!$Y:$Y,通讯通路门店!$S:$S,$G87,通讯通路门店!$J:$J,"小米体验店")</f>
        <v>0</v>
      </c>
      <c r="BH87" s="99">
        <f>SUMIFS(通讯通路门店!$AA:$AA,通讯通路门店!$S:$S,$G87,通讯通路门店!$J:$J,"苹果体验店")</f>
        <v>0</v>
      </c>
      <c r="BI87" s="99">
        <f>SUMIFS(通讯通路门店!$K:$K,通讯通路门店!$S:$S,$G87,通讯通路门店!$J:$J,"其他品牌专卖店")</f>
        <v>0</v>
      </c>
      <c r="BJ87" s="99">
        <f>SUMIFS(通讯通路门店!$AC:$AC,通讯通路门店!$S:$S,$G87)</f>
        <v>0</v>
      </c>
      <c r="BK87" s="99">
        <f>SUMIFS(通讯通路门店!$AD:$AD,通讯通路门店!$S:$S,$G87)</f>
        <v>0</v>
      </c>
      <c r="BL87" s="99">
        <f>SUMIFS(通讯通路门店!$AE:$AE,通讯通路门店!$S:$S,$G87)</f>
        <v>0</v>
      </c>
      <c r="BM87" s="99">
        <f>SUMIFS(通讯通路门店!$AF:$AF,通讯通路门店!$S:$S,$G87)</f>
        <v>0</v>
      </c>
      <c r="BN87" s="99">
        <f>SUMIFS(通讯通路门店!$AG:$AG,通讯通路门店!$S:$S,$G87)</f>
        <v>0</v>
      </c>
      <c r="BO87" s="99">
        <f>SUMIFS(通讯通路门店!$AH:$AH,通讯通路门店!$S:$S,$G87)</f>
        <v>0</v>
      </c>
      <c r="BP87" s="99">
        <f>SUMIFS(通讯通路门店!$AI:$AI,通讯通路门店!$S:$S,$G87)</f>
        <v>0</v>
      </c>
      <c r="BQ87" s="83"/>
    </row>
    <row r="88" spans="1:69">
      <c r="A88" s="99" t="str">
        <f>IFERROR(_xlfn.XLOOKUP($G88,通讯通路门店!$S$4:$S$993933,通讯通路门店!$A$4:$A$993933,0,0),"")</f>
        <v/>
      </c>
      <c r="B88" s="99" t="str">
        <f>IFERROR(_xlfn.XLOOKUP($G88,通讯通路门店!$S$4:$S$993933,通讯通路门店!$B$4:$B$993933,0,0),"")</f>
        <v/>
      </c>
      <c r="C88" s="99" t="str">
        <f>IFERROR(_xlfn.XLOOKUP($G88,通讯通路门店!$S$4:$S$993933,通讯通路门店!$C$4:$C$993933,0,0),"")</f>
        <v/>
      </c>
      <c r="D88" s="99" t="str">
        <f>IFERROR(_xlfn.XLOOKUP($G88,通讯通路门店!$S$4:$S$993933,通讯通路门店!$D$4:$D$993933,0,0),"")</f>
        <v/>
      </c>
      <c r="E88" s="83"/>
      <c r="F88" s="83"/>
      <c r="G88" s="101" t="e">
        <v>#N/A</v>
      </c>
      <c r="H88" s="102" t="str">
        <f>IFERROR(_xlfn.XLOOKUP($G88,通讯通路门店!$S$4:$S$993933,通讯通路门店!$R$4:$R$993933,0,0),"")</f>
        <v/>
      </c>
      <c r="I88" s="83"/>
      <c r="J88" s="83"/>
      <c r="K88" s="83"/>
      <c r="L88" s="83"/>
      <c r="M88" s="83"/>
      <c r="N88" s="83"/>
      <c r="O88" s="83"/>
      <c r="P88" s="83"/>
      <c r="Q88" s="83"/>
      <c r="R88" s="83"/>
      <c r="S88" s="83"/>
      <c r="T88" s="83"/>
      <c r="U88" s="99">
        <f>COUNTIF(通讯通路门店!$S:$S,$G88)</f>
        <v>0</v>
      </c>
      <c r="V88" s="99">
        <f>COUNTIFS(通讯通路门店!$S:$S,$G88,通讯通路门店!$J:$J,"综合卖场")</f>
        <v>0</v>
      </c>
      <c r="W88" s="99">
        <f>SUMIFS(通讯通路门店!$AJ:$AJ,通讯通路门店!$S:$S,通讯客户沙盘!$G88)</f>
        <v>0</v>
      </c>
      <c r="X88" s="99">
        <f t="shared" si="5"/>
        <v>0</v>
      </c>
      <c r="Y88" s="99">
        <f>COUNTIFS(通讯通路门店!$S:$S,$G88,通讯通路门店!$J:$J,"荣耀体验店")+COUNTIFS(通讯通路门店!$S:$S,$G88,通讯通路门店!$J:$J,"荣耀授权专卖店")</f>
        <v>0</v>
      </c>
      <c r="Z88" s="99">
        <f>COUNTIFS(通讯通路门店!$S:$S,$G88,通讯通路门店!$J:$J,"VIVO体验店")</f>
        <v>0</v>
      </c>
      <c r="AA88" s="99">
        <f>COUNTIFS(通讯通路门店!$S:$S,$G88,通讯通路门店!$J:$J,"OPPO体验店")</f>
        <v>0</v>
      </c>
      <c r="AB88" s="99">
        <f>COUNTIFS(通讯通路门店!$S:$S,$G88,通讯通路门店!$J:$J,"华为授权体验店")+COUNTIFS(通讯通路门店!$S:$S,$G88,通讯通路门店!$J:$J,"华为堡垒店")</f>
        <v>0</v>
      </c>
      <c r="AC88" s="99">
        <f>COUNTIFS(通讯通路门店!$S:$S,$G88,通讯通路门店!$J:$J,"小米体验店")</f>
        <v>0</v>
      </c>
      <c r="AD88" s="99">
        <f>COUNTIFS(通讯通路门店!$S:$S,$G88,通讯通路门店!$J:$J,"苹果体验店")</f>
        <v>0</v>
      </c>
      <c r="AE88" s="99">
        <f>COUNTIFS(通讯通路门店!$S:$S,$G88,通讯通路门店!$J:$J,"其他品牌专卖店")</f>
        <v>0</v>
      </c>
      <c r="AF88" s="99">
        <f>SUMIFS(通讯通路门店!$BI:$BI,通讯通路门店!$S:$S,$G88)</f>
        <v>0</v>
      </c>
      <c r="AG88" s="99">
        <f>SUMIFS(通讯通路门店!$BH:$BH,通讯通路门店!$S:$S,$G88)</f>
        <v>0</v>
      </c>
      <c r="AH88" s="99">
        <f t="shared" si="6"/>
        <v>0</v>
      </c>
      <c r="AI88" s="99">
        <f>SUMIFS(通讯通路门店!$BB:$BB,通讯通路门店!$S:$S,$G88)</f>
        <v>0</v>
      </c>
      <c r="AJ88" s="99">
        <f>SUMIFS(通讯通路门店!$BE:$BE,通讯通路门店!$S:$S,$G88)</f>
        <v>0</v>
      </c>
      <c r="AK88" s="99">
        <f>SUMIFS(通讯通路门店!$BG:$BG,通讯通路门店!$S:$S,$G88)</f>
        <v>0</v>
      </c>
      <c r="AL88" s="99">
        <f>SUMIFS(通讯通路门店!$BC:$BC,通讯通路门店!$S:$S,$G88)</f>
        <v>0</v>
      </c>
      <c r="AM88" s="99">
        <f>SUMIFS(通讯通路门店!$BD:$BD,通讯通路门店!$S:$S,$G88)</f>
        <v>0</v>
      </c>
      <c r="AN88" s="99">
        <f>SUMIFS(通讯通路门店!$BF:$BF,通讯通路门店!$S:$S,$G88)</f>
        <v>0</v>
      </c>
      <c r="AO88" s="99">
        <f t="shared" si="7"/>
        <v>0</v>
      </c>
      <c r="AP88" s="99">
        <f>SUMIFS(通讯通路门店!$K:$K,通讯通路门店!$S:$S,$G88)</f>
        <v>0</v>
      </c>
      <c r="AQ88" s="83"/>
      <c r="AR88" s="99">
        <f>SUMIFS(通讯通路门店!$T:$T,通讯通路门店!$S:$S,$G88)</f>
        <v>0</v>
      </c>
      <c r="AS88" s="99">
        <f>SUMIFS(通讯通路门店!$U:$U,通讯通路门店!$S:$S,$G88)</f>
        <v>0</v>
      </c>
      <c r="AT88" s="99">
        <f>SUMIFS(通讯通路门店!$V:$V,通讯通路门店!$S:$S,$G88)</f>
        <v>0</v>
      </c>
      <c r="AU88" s="99">
        <f>SUMIFS(通讯通路门店!$W:$W,通讯通路门店!$S:$S,$G88)</f>
        <v>0</v>
      </c>
      <c r="AV88" s="99">
        <f>SUMIFS(通讯通路门店!$Z:$Z,通讯通路门店!$S:$S,$G88)</f>
        <v>0</v>
      </c>
      <c r="AW88" s="99">
        <f>SUMIFS(通讯通路门店!$AB:$AB,通讯通路门店!$S:$S,$G88)</f>
        <v>0</v>
      </c>
      <c r="AX88" s="99">
        <f>SUMIFS(通讯通路门店!$X:$X,通讯通路门店!$S:$S,$G88)</f>
        <v>0</v>
      </c>
      <c r="AY88" s="99">
        <f>SUMIFS(通讯通路门店!$Y:$Y,通讯通路门店!$S:$S,$G88)</f>
        <v>0</v>
      </c>
      <c r="AZ88" s="99">
        <f>SUMIFS(通讯通路门店!$AA:$AA,通讯通路门店!$S:$S,$G88)</f>
        <v>0</v>
      </c>
      <c r="BA88" s="99">
        <f t="shared" si="8"/>
        <v>0</v>
      </c>
      <c r="BB88" s="99">
        <f t="shared" si="9"/>
        <v>0</v>
      </c>
      <c r="BC88" s="99">
        <f>SUMIFS(通讯通路门店!$W:$W,通讯通路门店!$S:$S,$G88,通讯通路门店!$J:$J,"荣耀体验店")+SUMIFS(通讯通路门店!$W:$W,通讯通路门店!$S:$S,$G88,通讯通路门店!$J:$J,"荣耀授权专卖店")</f>
        <v>0</v>
      </c>
      <c r="BD88" s="99">
        <f>SUMIFS(通讯通路门店!$Z:$Z,通讯通路门店!$S:$S,$G88,通讯通路门店!$J:$J,"VIVO体验店")</f>
        <v>0</v>
      </c>
      <c r="BE88" s="99">
        <f>SUMIFS(通讯通路门店!$AB:$AB,通讯通路门店!$S:$S,$G88,通讯通路门店!$J:$J,"OPPO体验店")</f>
        <v>0</v>
      </c>
      <c r="BF88" s="99">
        <f>SUMIFS(通讯通路门店!$X:$X,通讯通路门店!$S:$S,$G88,通讯通路门店!$J:$J,"华为授权体验店")+SUMIFS(通讯通路门店!$AA:$AA,通讯通路门店!$S:$S,$G88,通讯通路门店!$J:$J,"华为堡垒店")</f>
        <v>0</v>
      </c>
      <c r="BG88" s="99">
        <f>SUMIFS(通讯通路门店!$Y:$Y,通讯通路门店!$S:$S,$G88,通讯通路门店!$J:$J,"小米体验店")</f>
        <v>0</v>
      </c>
      <c r="BH88" s="99">
        <f>SUMIFS(通讯通路门店!$AA:$AA,通讯通路门店!$S:$S,$G88,通讯通路门店!$J:$J,"苹果体验店")</f>
        <v>0</v>
      </c>
      <c r="BI88" s="99">
        <f>SUMIFS(通讯通路门店!$K:$K,通讯通路门店!$S:$S,$G88,通讯通路门店!$J:$J,"其他品牌专卖店")</f>
        <v>0</v>
      </c>
      <c r="BJ88" s="99">
        <f>SUMIFS(通讯通路门店!$AC:$AC,通讯通路门店!$S:$S,$G88)</f>
        <v>0</v>
      </c>
      <c r="BK88" s="99">
        <f>SUMIFS(通讯通路门店!$AD:$AD,通讯通路门店!$S:$S,$G88)</f>
        <v>0</v>
      </c>
      <c r="BL88" s="99">
        <f>SUMIFS(通讯通路门店!$AE:$AE,通讯通路门店!$S:$S,$G88)</f>
        <v>0</v>
      </c>
      <c r="BM88" s="99">
        <f>SUMIFS(通讯通路门店!$AF:$AF,通讯通路门店!$S:$S,$G88)</f>
        <v>0</v>
      </c>
      <c r="BN88" s="99">
        <f>SUMIFS(通讯通路门店!$AG:$AG,通讯通路门店!$S:$S,$G88)</f>
        <v>0</v>
      </c>
      <c r="BO88" s="99">
        <f>SUMIFS(通讯通路门店!$AH:$AH,通讯通路门店!$S:$S,$G88)</f>
        <v>0</v>
      </c>
      <c r="BP88" s="99">
        <f>SUMIFS(通讯通路门店!$AI:$AI,通讯通路门店!$S:$S,$G88)</f>
        <v>0</v>
      </c>
      <c r="BQ88" s="83"/>
    </row>
    <row r="89" spans="1:69">
      <c r="A89" s="99" t="str">
        <f>IFERROR(_xlfn.XLOOKUP($G89,通讯通路门店!$S$4:$S$993933,通讯通路门店!$A$4:$A$993933,0,0),"")</f>
        <v/>
      </c>
      <c r="B89" s="99" t="str">
        <f>IFERROR(_xlfn.XLOOKUP($G89,通讯通路门店!$S$4:$S$993933,通讯通路门店!$B$4:$B$993933,0,0),"")</f>
        <v/>
      </c>
      <c r="C89" s="99" t="str">
        <f>IFERROR(_xlfn.XLOOKUP($G89,通讯通路门店!$S$4:$S$993933,通讯通路门店!$C$4:$C$993933,0,0),"")</f>
        <v/>
      </c>
      <c r="D89" s="99" t="str">
        <f>IFERROR(_xlfn.XLOOKUP($G89,通讯通路门店!$S$4:$S$993933,通讯通路门店!$D$4:$D$993933,0,0),"")</f>
        <v/>
      </c>
      <c r="E89" s="83"/>
      <c r="F89" s="83"/>
      <c r="G89" s="101" t="e">
        <v>#N/A</v>
      </c>
      <c r="H89" s="102" t="str">
        <f>IFERROR(_xlfn.XLOOKUP($G89,通讯通路门店!$S$4:$S$993933,通讯通路门店!$R$4:$R$993933,0,0),"")</f>
        <v/>
      </c>
      <c r="I89" s="83"/>
      <c r="J89" s="83"/>
      <c r="K89" s="83"/>
      <c r="L89" s="83"/>
      <c r="M89" s="83"/>
      <c r="N89" s="83"/>
      <c r="O89" s="83"/>
      <c r="P89" s="83"/>
      <c r="Q89" s="83"/>
      <c r="R89" s="83"/>
      <c r="S89" s="83"/>
      <c r="T89" s="83"/>
      <c r="U89" s="99">
        <f>COUNTIF(通讯通路门店!$S:$S,$G89)</f>
        <v>0</v>
      </c>
      <c r="V89" s="99">
        <f>COUNTIFS(通讯通路门店!$S:$S,$G89,通讯通路门店!$J:$J,"综合卖场")</f>
        <v>0</v>
      </c>
      <c r="W89" s="99">
        <f>SUMIFS(通讯通路门店!$AJ:$AJ,通讯通路门店!$S:$S,通讯客户沙盘!$G89)</f>
        <v>0</v>
      </c>
      <c r="X89" s="99">
        <f t="shared" si="5"/>
        <v>0</v>
      </c>
      <c r="Y89" s="99">
        <f>COUNTIFS(通讯通路门店!$S:$S,$G89,通讯通路门店!$J:$J,"荣耀体验店")+COUNTIFS(通讯通路门店!$S:$S,$G89,通讯通路门店!$J:$J,"荣耀授权专卖店")</f>
        <v>0</v>
      </c>
      <c r="Z89" s="99">
        <f>COUNTIFS(通讯通路门店!$S:$S,$G89,通讯通路门店!$J:$J,"VIVO体验店")</f>
        <v>0</v>
      </c>
      <c r="AA89" s="99">
        <f>COUNTIFS(通讯通路门店!$S:$S,$G89,通讯通路门店!$J:$J,"OPPO体验店")</f>
        <v>0</v>
      </c>
      <c r="AB89" s="99">
        <f>COUNTIFS(通讯通路门店!$S:$S,$G89,通讯通路门店!$J:$J,"华为授权体验店")+COUNTIFS(通讯通路门店!$S:$S,$G89,通讯通路门店!$J:$J,"华为堡垒店")</f>
        <v>0</v>
      </c>
      <c r="AC89" s="99">
        <f>COUNTIFS(通讯通路门店!$S:$S,$G89,通讯通路门店!$J:$J,"小米体验店")</f>
        <v>0</v>
      </c>
      <c r="AD89" s="99">
        <f>COUNTIFS(通讯通路门店!$S:$S,$G89,通讯通路门店!$J:$J,"苹果体验店")</f>
        <v>0</v>
      </c>
      <c r="AE89" s="99">
        <f>COUNTIFS(通讯通路门店!$S:$S,$G89,通讯通路门店!$J:$J,"其他品牌专卖店")</f>
        <v>0</v>
      </c>
      <c r="AF89" s="99">
        <f>SUMIFS(通讯通路门店!$BI:$BI,通讯通路门店!$S:$S,$G89)</f>
        <v>0</v>
      </c>
      <c r="AG89" s="99">
        <f>SUMIFS(通讯通路门店!$BH:$BH,通讯通路门店!$S:$S,$G89)</f>
        <v>0</v>
      </c>
      <c r="AH89" s="99">
        <f t="shared" si="6"/>
        <v>0</v>
      </c>
      <c r="AI89" s="99">
        <f>SUMIFS(通讯通路门店!$BB:$BB,通讯通路门店!$S:$S,$G89)</f>
        <v>0</v>
      </c>
      <c r="AJ89" s="99">
        <f>SUMIFS(通讯通路门店!$BE:$BE,通讯通路门店!$S:$S,$G89)</f>
        <v>0</v>
      </c>
      <c r="AK89" s="99">
        <f>SUMIFS(通讯通路门店!$BG:$BG,通讯通路门店!$S:$S,$G89)</f>
        <v>0</v>
      </c>
      <c r="AL89" s="99">
        <f>SUMIFS(通讯通路门店!$BC:$BC,通讯通路门店!$S:$S,$G89)</f>
        <v>0</v>
      </c>
      <c r="AM89" s="99">
        <f>SUMIFS(通讯通路门店!$BD:$BD,通讯通路门店!$S:$S,$G89)</f>
        <v>0</v>
      </c>
      <c r="AN89" s="99">
        <f>SUMIFS(通讯通路门店!$BF:$BF,通讯通路门店!$S:$S,$G89)</f>
        <v>0</v>
      </c>
      <c r="AO89" s="99">
        <f t="shared" si="7"/>
        <v>0</v>
      </c>
      <c r="AP89" s="99">
        <f>SUMIFS(通讯通路门店!$K:$K,通讯通路门店!$S:$S,$G89)</f>
        <v>0</v>
      </c>
      <c r="AQ89" s="83"/>
      <c r="AR89" s="99">
        <f>SUMIFS(通讯通路门店!$T:$T,通讯通路门店!$S:$S,$G89)</f>
        <v>0</v>
      </c>
      <c r="AS89" s="99">
        <f>SUMIFS(通讯通路门店!$U:$U,通讯通路门店!$S:$S,$G89)</f>
        <v>0</v>
      </c>
      <c r="AT89" s="99">
        <f>SUMIFS(通讯通路门店!$V:$V,通讯通路门店!$S:$S,$G89)</f>
        <v>0</v>
      </c>
      <c r="AU89" s="99">
        <f>SUMIFS(通讯通路门店!$W:$W,通讯通路门店!$S:$S,$G89)</f>
        <v>0</v>
      </c>
      <c r="AV89" s="99">
        <f>SUMIFS(通讯通路门店!$Z:$Z,通讯通路门店!$S:$S,$G89)</f>
        <v>0</v>
      </c>
      <c r="AW89" s="99">
        <f>SUMIFS(通讯通路门店!$AB:$AB,通讯通路门店!$S:$S,$G89)</f>
        <v>0</v>
      </c>
      <c r="AX89" s="99">
        <f>SUMIFS(通讯通路门店!$X:$X,通讯通路门店!$S:$S,$G89)</f>
        <v>0</v>
      </c>
      <c r="AY89" s="99">
        <f>SUMIFS(通讯通路门店!$Y:$Y,通讯通路门店!$S:$S,$G89)</f>
        <v>0</v>
      </c>
      <c r="AZ89" s="99">
        <f>SUMIFS(通讯通路门店!$AA:$AA,通讯通路门店!$S:$S,$G89)</f>
        <v>0</v>
      </c>
      <c r="BA89" s="99">
        <f t="shared" si="8"/>
        <v>0</v>
      </c>
      <c r="BB89" s="99">
        <f t="shared" si="9"/>
        <v>0</v>
      </c>
      <c r="BC89" s="99">
        <f>SUMIFS(通讯通路门店!$W:$W,通讯通路门店!$S:$S,$G89,通讯通路门店!$J:$J,"荣耀体验店")+SUMIFS(通讯通路门店!$W:$W,通讯通路门店!$S:$S,$G89,通讯通路门店!$J:$J,"荣耀授权专卖店")</f>
        <v>0</v>
      </c>
      <c r="BD89" s="99">
        <f>SUMIFS(通讯通路门店!$Z:$Z,通讯通路门店!$S:$S,$G89,通讯通路门店!$J:$J,"VIVO体验店")</f>
        <v>0</v>
      </c>
      <c r="BE89" s="99">
        <f>SUMIFS(通讯通路门店!$AB:$AB,通讯通路门店!$S:$S,$G89,通讯通路门店!$J:$J,"OPPO体验店")</f>
        <v>0</v>
      </c>
      <c r="BF89" s="99">
        <f>SUMIFS(通讯通路门店!$X:$X,通讯通路门店!$S:$S,$G89,通讯通路门店!$J:$J,"华为授权体验店")+SUMIFS(通讯通路门店!$AA:$AA,通讯通路门店!$S:$S,$G89,通讯通路门店!$J:$J,"华为堡垒店")</f>
        <v>0</v>
      </c>
      <c r="BG89" s="99">
        <f>SUMIFS(通讯通路门店!$Y:$Y,通讯通路门店!$S:$S,$G89,通讯通路门店!$J:$J,"小米体验店")</f>
        <v>0</v>
      </c>
      <c r="BH89" s="99">
        <f>SUMIFS(通讯通路门店!$AA:$AA,通讯通路门店!$S:$S,$G89,通讯通路门店!$J:$J,"苹果体验店")</f>
        <v>0</v>
      </c>
      <c r="BI89" s="99">
        <f>SUMIFS(通讯通路门店!$K:$K,通讯通路门店!$S:$S,$G89,通讯通路门店!$J:$J,"其他品牌专卖店")</f>
        <v>0</v>
      </c>
      <c r="BJ89" s="99">
        <f>SUMIFS(通讯通路门店!$AC:$AC,通讯通路门店!$S:$S,$G89)</f>
        <v>0</v>
      </c>
      <c r="BK89" s="99">
        <f>SUMIFS(通讯通路门店!$AD:$AD,通讯通路门店!$S:$S,$G89)</f>
        <v>0</v>
      </c>
      <c r="BL89" s="99">
        <f>SUMIFS(通讯通路门店!$AE:$AE,通讯通路门店!$S:$S,$G89)</f>
        <v>0</v>
      </c>
      <c r="BM89" s="99">
        <f>SUMIFS(通讯通路门店!$AF:$AF,通讯通路门店!$S:$S,$G89)</f>
        <v>0</v>
      </c>
      <c r="BN89" s="99">
        <f>SUMIFS(通讯通路门店!$AG:$AG,通讯通路门店!$S:$S,$G89)</f>
        <v>0</v>
      </c>
      <c r="BO89" s="99">
        <f>SUMIFS(通讯通路门店!$AH:$AH,通讯通路门店!$S:$S,$G89)</f>
        <v>0</v>
      </c>
      <c r="BP89" s="99">
        <f>SUMIFS(通讯通路门店!$AI:$AI,通讯通路门店!$S:$S,$G89)</f>
        <v>0</v>
      </c>
      <c r="BQ89" s="83"/>
    </row>
    <row r="90" spans="1:69">
      <c r="A90" s="99" t="str">
        <f>IFERROR(_xlfn.XLOOKUP($G90,通讯通路门店!$S$4:$S$993933,通讯通路门店!$A$4:$A$993933,0,0),"")</f>
        <v/>
      </c>
      <c r="B90" s="99" t="str">
        <f>IFERROR(_xlfn.XLOOKUP($G90,通讯通路门店!$S$4:$S$993933,通讯通路门店!$B$4:$B$993933,0,0),"")</f>
        <v/>
      </c>
      <c r="C90" s="99" t="str">
        <f>IFERROR(_xlfn.XLOOKUP($G90,通讯通路门店!$S$4:$S$993933,通讯通路门店!$C$4:$C$993933,0,0),"")</f>
        <v/>
      </c>
      <c r="D90" s="99" t="str">
        <f>IFERROR(_xlfn.XLOOKUP($G90,通讯通路门店!$S$4:$S$993933,通讯通路门店!$D$4:$D$993933,0,0),"")</f>
        <v/>
      </c>
      <c r="E90" s="83"/>
      <c r="F90" s="83"/>
      <c r="G90" s="101" t="e">
        <v>#N/A</v>
      </c>
      <c r="H90" s="102" t="str">
        <f>IFERROR(_xlfn.XLOOKUP($G90,通讯通路门店!$S$4:$S$993933,通讯通路门店!$R$4:$R$993933,0,0),"")</f>
        <v/>
      </c>
      <c r="I90" s="83"/>
      <c r="J90" s="83"/>
      <c r="K90" s="83"/>
      <c r="L90" s="83"/>
      <c r="M90" s="83"/>
      <c r="N90" s="83"/>
      <c r="O90" s="83"/>
      <c r="P90" s="83"/>
      <c r="Q90" s="83"/>
      <c r="R90" s="83"/>
      <c r="S90" s="83"/>
      <c r="T90" s="83"/>
      <c r="U90" s="99">
        <f>COUNTIF(通讯通路门店!$S:$S,$G90)</f>
        <v>0</v>
      </c>
      <c r="V90" s="99">
        <f>COUNTIFS(通讯通路门店!$S:$S,$G90,通讯通路门店!$J:$J,"综合卖场")</f>
        <v>0</v>
      </c>
      <c r="W90" s="99">
        <f>SUMIFS(通讯通路门店!$AJ:$AJ,通讯通路门店!$S:$S,通讯客户沙盘!$G90)</f>
        <v>0</v>
      </c>
      <c r="X90" s="99">
        <f t="shared" si="5"/>
        <v>0</v>
      </c>
      <c r="Y90" s="99">
        <f>COUNTIFS(通讯通路门店!$S:$S,$G90,通讯通路门店!$J:$J,"荣耀体验店")+COUNTIFS(通讯通路门店!$S:$S,$G90,通讯通路门店!$J:$J,"荣耀授权专卖店")</f>
        <v>0</v>
      </c>
      <c r="Z90" s="99">
        <f>COUNTIFS(通讯通路门店!$S:$S,$G90,通讯通路门店!$J:$J,"VIVO体验店")</f>
        <v>0</v>
      </c>
      <c r="AA90" s="99">
        <f>COUNTIFS(通讯通路门店!$S:$S,$G90,通讯通路门店!$J:$J,"OPPO体验店")</f>
        <v>0</v>
      </c>
      <c r="AB90" s="99">
        <f>COUNTIFS(通讯通路门店!$S:$S,$G90,通讯通路门店!$J:$J,"华为授权体验店")+COUNTIFS(通讯通路门店!$S:$S,$G90,通讯通路门店!$J:$J,"华为堡垒店")</f>
        <v>0</v>
      </c>
      <c r="AC90" s="99">
        <f>COUNTIFS(通讯通路门店!$S:$S,$G90,通讯通路门店!$J:$J,"小米体验店")</f>
        <v>0</v>
      </c>
      <c r="AD90" s="99">
        <f>COUNTIFS(通讯通路门店!$S:$S,$G90,通讯通路门店!$J:$J,"苹果体验店")</f>
        <v>0</v>
      </c>
      <c r="AE90" s="99">
        <f>COUNTIFS(通讯通路门店!$S:$S,$G90,通讯通路门店!$J:$J,"其他品牌专卖店")</f>
        <v>0</v>
      </c>
      <c r="AF90" s="99">
        <f>SUMIFS(通讯通路门店!$BI:$BI,通讯通路门店!$S:$S,$G90)</f>
        <v>0</v>
      </c>
      <c r="AG90" s="99">
        <f>SUMIFS(通讯通路门店!$BH:$BH,通讯通路门店!$S:$S,$G90)</f>
        <v>0</v>
      </c>
      <c r="AH90" s="99">
        <f t="shared" si="6"/>
        <v>0</v>
      </c>
      <c r="AI90" s="99">
        <f>SUMIFS(通讯通路门店!$BB:$BB,通讯通路门店!$S:$S,$G90)</f>
        <v>0</v>
      </c>
      <c r="AJ90" s="99">
        <f>SUMIFS(通讯通路门店!$BE:$BE,通讯通路门店!$S:$S,$G90)</f>
        <v>0</v>
      </c>
      <c r="AK90" s="99">
        <f>SUMIFS(通讯通路门店!$BG:$BG,通讯通路门店!$S:$S,$G90)</f>
        <v>0</v>
      </c>
      <c r="AL90" s="99">
        <f>SUMIFS(通讯通路门店!$BC:$BC,通讯通路门店!$S:$S,$G90)</f>
        <v>0</v>
      </c>
      <c r="AM90" s="99">
        <f>SUMIFS(通讯通路门店!$BD:$BD,通讯通路门店!$S:$S,$G90)</f>
        <v>0</v>
      </c>
      <c r="AN90" s="99">
        <f>SUMIFS(通讯通路门店!$BF:$BF,通讯通路门店!$S:$S,$G90)</f>
        <v>0</v>
      </c>
      <c r="AO90" s="99">
        <f t="shared" si="7"/>
        <v>0</v>
      </c>
      <c r="AP90" s="99">
        <f>SUMIFS(通讯通路门店!$K:$K,通讯通路门店!$S:$S,$G90)</f>
        <v>0</v>
      </c>
      <c r="AQ90" s="83"/>
      <c r="AR90" s="99">
        <f>SUMIFS(通讯通路门店!$T:$T,通讯通路门店!$S:$S,$G90)</f>
        <v>0</v>
      </c>
      <c r="AS90" s="99">
        <f>SUMIFS(通讯通路门店!$U:$U,通讯通路门店!$S:$S,$G90)</f>
        <v>0</v>
      </c>
      <c r="AT90" s="99">
        <f>SUMIFS(通讯通路门店!$V:$V,通讯通路门店!$S:$S,$G90)</f>
        <v>0</v>
      </c>
      <c r="AU90" s="99">
        <f>SUMIFS(通讯通路门店!$W:$W,通讯通路门店!$S:$S,$G90)</f>
        <v>0</v>
      </c>
      <c r="AV90" s="99">
        <f>SUMIFS(通讯通路门店!$Z:$Z,通讯通路门店!$S:$S,$G90)</f>
        <v>0</v>
      </c>
      <c r="AW90" s="99">
        <f>SUMIFS(通讯通路门店!$AB:$AB,通讯通路门店!$S:$S,$G90)</f>
        <v>0</v>
      </c>
      <c r="AX90" s="99">
        <f>SUMIFS(通讯通路门店!$X:$X,通讯通路门店!$S:$S,$G90)</f>
        <v>0</v>
      </c>
      <c r="AY90" s="99">
        <f>SUMIFS(通讯通路门店!$Y:$Y,通讯通路门店!$S:$S,$G90)</f>
        <v>0</v>
      </c>
      <c r="AZ90" s="99">
        <f>SUMIFS(通讯通路门店!$AA:$AA,通讯通路门店!$S:$S,$G90)</f>
        <v>0</v>
      </c>
      <c r="BA90" s="99">
        <f t="shared" si="8"/>
        <v>0</v>
      </c>
      <c r="BB90" s="99">
        <f t="shared" si="9"/>
        <v>0</v>
      </c>
      <c r="BC90" s="99">
        <f>SUMIFS(通讯通路门店!$W:$W,通讯通路门店!$S:$S,$G90,通讯通路门店!$J:$J,"荣耀体验店")+SUMIFS(通讯通路门店!$W:$W,通讯通路门店!$S:$S,$G90,通讯通路门店!$J:$J,"荣耀授权专卖店")</f>
        <v>0</v>
      </c>
      <c r="BD90" s="99">
        <f>SUMIFS(通讯通路门店!$Z:$Z,通讯通路门店!$S:$S,$G90,通讯通路门店!$J:$J,"VIVO体验店")</f>
        <v>0</v>
      </c>
      <c r="BE90" s="99">
        <f>SUMIFS(通讯通路门店!$AB:$AB,通讯通路门店!$S:$S,$G90,通讯通路门店!$J:$J,"OPPO体验店")</f>
        <v>0</v>
      </c>
      <c r="BF90" s="99">
        <f>SUMIFS(通讯通路门店!$X:$X,通讯通路门店!$S:$S,$G90,通讯通路门店!$J:$J,"华为授权体验店")+SUMIFS(通讯通路门店!$AA:$AA,通讯通路门店!$S:$S,$G90,通讯通路门店!$J:$J,"华为堡垒店")</f>
        <v>0</v>
      </c>
      <c r="BG90" s="99">
        <f>SUMIFS(通讯通路门店!$Y:$Y,通讯通路门店!$S:$S,$G90,通讯通路门店!$J:$J,"小米体验店")</f>
        <v>0</v>
      </c>
      <c r="BH90" s="99">
        <f>SUMIFS(通讯通路门店!$AA:$AA,通讯通路门店!$S:$S,$G90,通讯通路门店!$J:$J,"苹果体验店")</f>
        <v>0</v>
      </c>
      <c r="BI90" s="99">
        <f>SUMIFS(通讯通路门店!$K:$K,通讯通路门店!$S:$S,$G90,通讯通路门店!$J:$J,"其他品牌专卖店")</f>
        <v>0</v>
      </c>
      <c r="BJ90" s="99">
        <f>SUMIFS(通讯通路门店!$AC:$AC,通讯通路门店!$S:$S,$G90)</f>
        <v>0</v>
      </c>
      <c r="BK90" s="99">
        <f>SUMIFS(通讯通路门店!$AD:$AD,通讯通路门店!$S:$S,$G90)</f>
        <v>0</v>
      </c>
      <c r="BL90" s="99">
        <f>SUMIFS(通讯通路门店!$AE:$AE,通讯通路门店!$S:$S,$G90)</f>
        <v>0</v>
      </c>
      <c r="BM90" s="99">
        <f>SUMIFS(通讯通路门店!$AF:$AF,通讯通路门店!$S:$S,$G90)</f>
        <v>0</v>
      </c>
      <c r="BN90" s="99">
        <f>SUMIFS(通讯通路门店!$AG:$AG,通讯通路门店!$S:$S,$G90)</f>
        <v>0</v>
      </c>
      <c r="BO90" s="99">
        <f>SUMIFS(通讯通路门店!$AH:$AH,通讯通路门店!$S:$S,$G90)</f>
        <v>0</v>
      </c>
      <c r="BP90" s="99">
        <f>SUMIFS(通讯通路门店!$AI:$AI,通讯通路门店!$S:$S,$G90)</f>
        <v>0</v>
      </c>
      <c r="BQ90" s="83"/>
    </row>
    <row r="91" spans="1:69">
      <c r="A91" s="99" t="str">
        <f>IFERROR(_xlfn.XLOOKUP($G91,通讯通路门店!$S$4:$S$993933,通讯通路门店!$A$4:$A$993933,0,0),"")</f>
        <v/>
      </c>
      <c r="B91" s="99" t="str">
        <f>IFERROR(_xlfn.XLOOKUP($G91,通讯通路门店!$S$4:$S$993933,通讯通路门店!$B$4:$B$993933,0,0),"")</f>
        <v/>
      </c>
      <c r="C91" s="99" t="str">
        <f>IFERROR(_xlfn.XLOOKUP($G91,通讯通路门店!$S$4:$S$993933,通讯通路门店!$C$4:$C$993933,0,0),"")</f>
        <v/>
      </c>
      <c r="D91" s="99" t="str">
        <f>IFERROR(_xlfn.XLOOKUP($G91,通讯通路门店!$S$4:$S$993933,通讯通路门店!$D$4:$D$993933,0,0),"")</f>
        <v/>
      </c>
      <c r="E91" s="83"/>
      <c r="F91" s="83"/>
      <c r="G91" s="101" t="e">
        <v>#N/A</v>
      </c>
      <c r="H91" s="102" t="str">
        <f>IFERROR(_xlfn.XLOOKUP($G91,通讯通路门店!$S$4:$S$993933,通讯通路门店!$R$4:$R$993933,0,0),"")</f>
        <v/>
      </c>
      <c r="I91" s="83"/>
      <c r="J91" s="83"/>
      <c r="K91" s="83"/>
      <c r="L91" s="83"/>
      <c r="M91" s="83"/>
      <c r="N91" s="83"/>
      <c r="O91" s="83"/>
      <c r="P91" s="83"/>
      <c r="Q91" s="83"/>
      <c r="R91" s="83"/>
      <c r="S91" s="83"/>
      <c r="T91" s="83"/>
      <c r="U91" s="99">
        <f>COUNTIF(通讯通路门店!$S:$S,$G91)</f>
        <v>0</v>
      </c>
      <c r="V91" s="99">
        <f>COUNTIFS(通讯通路门店!$S:$S,$G91,通讯通路门店!$J:$J,"综合卖场")</f>
        <v>0</v>
      </c>
      <c r="W91" s="99">
        <f>SUMIFS(通讯通路门店!$AJ:$AJ,通讯通路门店!$S:$S,通讯客户沙盘!$G91)</f>
        <v>0</v>
      </c>
      <c r="X91" s="99">
        <f t="shared" si="5"/>
        <v>0</v>
      </c>
      <c r="Y91" s="99">
        <f>COUNTIFS(通讯通路门店!$S:$S,$G91,通讯通路门店!$J:$J,"荣耀体验店")+COUNTIFS(通讯通路门店!$S:$S,$G91,通讯通路门店!$J:$J,"荣耀授权专卖店")</f>
        <v>0</v>
      </c>
      <c r="Z91" s="99">
        <f>COUNTIFS(通讯通路门店!$S:$S,$G91,通讯通路门店!$J:$J,"VIVO体验店")</f>
        <v>0</v>
      </c>
      <c r="AA91" s="99">
        <f>COUNTIFS(通讯通路门店!$S:$S,$G91,通讯通路门店!$J:$J,"OPPO体验店")</f>
        <v>0</v>
      </c>
      <c r="AB91" s="99">
        <f>COUNTIFS(通讯通路门店!$S:$S,$G91,通讯通路门店!$J:$J,"华为授权体验店")+COUNTIFS(通讯通路门店!$S:$S,$G91,通讯通路门店!$J:$J,"华为堡垒店")</f>
        <v>0</v>
      </c>
      <c r="AC91" s="99">
        <f>COUNTIFS(通讯通路门店!$S:$S,$G91,通讯通路门店!$J:$J,"小米体验店")</f>
        <v>0</v>
      </c>
      <c r="AD91" s="99">
        <f>COUNTIFS(通讯通路门店!$S:$S,$G91,通讯通路门店!$J:$J,"苹果体验店")</f>
        <v>0</v>
      </c>
      <c r="AE91" s="99">
        <f>COUNTIFS(通讯通路门店!$S:$S,$G91,通讯通路门店!$J:$J,"其他品牌专卖店")</f>
        <v>0</v>
      </c>
      <c r="AF91" s="99">
        <f>SUMIFS(通讯通路门店!$BI:$BI,通讯通路门店!$S:$S,$G91)</f>
        <v>0</v>
      </c>
      <c r="AG91" s="99">
        <f>SUMIFS(通讯通路门店!$BH:$BH,通讯通路门店!$S:$S,$G91)</f>
        <v>0</v>
      </c>
      <c r="AH91" s="99">
        <f t="shared" si="6"/>
        <v>0</v>
      </c>
      <c r="AI91" s="99">
        <f>SUMIFS(通讯通路门店!$BB:$BB,通讯通路门店!$S:$S,$G91)</f>
        <v>0</v>
      </c>
      <c r="AJ91" s="99">
        <f>SUMIFS(通讯通路门店!$BE:$BE,通讯通路门店!$S:$S,$G91)</f>
        <v>0</v>
      </c>
      <c r="AK91" s="99">
        <f>SUMIFS(通讯通路门店!$BG:$BG,通讯通路门店!$S:$S,$G91)</f>
        <v>0</v>
      </c>
      <c r="AL91" s="99">
        <f>SUMIFS(通讯通路门店!$BC:$BC,通讯通路门店!$S:$S,$G91)</f>
        <v>0</v>
      </c>
      <c r="AM91" s="99">
        <f>SUMIFS(通讯通路门店!$BD:$BD,通讯通路门店!$S:$S,$G91)</f>
        <v>0</v>
      </c>
      <c r="AN91" s="99">
        <f>SUMIFS(通讯通路门店!$BF:$BF,通讯通路门店!$S:$S,$G91)</f>
        <v>0</v>
      </c>
      <c r="AO91" s="99">
        <f t="shared" si="7"/>
        <v>0</v>
      </c>
      <c r="AP91" s="99">
        <f>SUMIFS(通讯通路门店!$K:$K,通讯通路门店!$S:$S,$G91)</f>
        <v>0</v>
      </c>
      <c r="AQ91" s="83"/>
      <c r="AR91" s="99">
        <f>SUMIFS(通讯通路门店!$T:$T,通讯通路门店!$S:$S,$G91)</f>
        <v>0</v>
      </c>
      <c r="AS91" s="99">
        <f>SUMIFS(通讯通路门店!$U:$U,通讯通路门店!$S:$S,$G91)</f>
        <v>0</v>
      </c>
      <c r="AT91" s="99">
        <f>SUMIFS(通讯通路门店!$V:$V,通讯通路门店!$S:$S,$G91)</f>
        <v>0</v>
      </c>
      <c r="AU91" s="99">
        <f>SUMIFS(通讯通路门店!$W:$W,通讯通路门店!$S:$S,$G91)</f>
        <v>0</v>
      </c>
      <c r="AV91" s="99">
        <f>SUMIFS(通讯通路门店!$Z:$Z,通讯通路门店!$S:$S,$G91)</f>
        <v>0</v>
      </c>
      <c r="AW91" s="99">
        <f>SUMIFS(通讯通路门店!$AB:$AB,通讯通路门店!$S:$S,$G91)</f>
        <v>0</v>
      </c>
      <c r="AX91" s="99">
        <f>SUMIFS(通讯通路门店!$X:$X,通讯通路门店!$S:$S,$G91)</f>
        <v>0</v>
      </c>
      <c r="AY91" s="99">
        <f>SUMIFS(通讯通路门店!$Y:$Y,通讯通路门店!$S:$S,$G91)</f>
        <v>0</v>
      </c>
      <c r="AZ91" s="99">
        <f>SUMIFS(通讯通路门店!$AA:$AA,通讯通路门店!$S:$S,$G91)</f>
        <v>0</v>
      </c>
      <c r="BA91" s="99">
        <f t="shared" si="8"/>
        <v>0</v>
      </c>
      <c r="BB91" s="99">
        <f t="shared" si="9"/>
        <v>0</v>
      </c>
      <c r="BC91" s="99">
        <f>SUMIFS(通讯通路门店!$W:$W,通讯通路门店!$S:$S,$G91,通讯通路门店!$J:$J,"荣耀体验店")+SUMIFS(通讯通路门店!$W:$W,通讯通路门店!$S:$S,$G91,通讯通路门店!$J:$J,"荣耀授权专卖店")</f>
        <v>0</v>
      </c>
      <c r="BD91" s="99">
        <f>SUMIFS(通讯通路门店!$Z:$Z,通讯通路门店!$S:$S,$G91,通讯通路门店!$J:$J,"VIVO体验店")</f>
        <v>0</v>
      </c>
      <c r="BE91" s="99">
        <f>SUMIFS(通讯通路门店!$AB:$AB,通讯通路门店!$S:$S,$G91,通讯通路门店!$J:$J,"OPPO体验店")</f>
        <v>0</v>
      </c>
      <c r="BF91" s="99">
        <f>SUMIFS(通讯通路门店!$X:$X,通讯通路门店!$S:$S,$G91,通讯通路门店!$J:$J,"华为授权体验店")+SUMIFS(通讯通路门店!$AA:$AA,通讯通路门店!$S:$S,$G91,通讯通路门店!$J:$J,"华为堡垒店")</f>
        <v>0</v>
      </c>
      <c r="BG91" s="99">
        <f>SUMIFS(通讯通路门店!$Y:$Y,通讯通路门店!$S:$S,$G91,通讯通路门店!$J:$J,"小米体验店")</f>
        <v>0</v>
      </c>
      <c r="BH91" s="99">
        <f>SUMIFS(通讯通路门店!$AA:$AA,通讯通路门店!$S:$S,$G91,通讯通路门店!$J:$J,"苹果体验店")</f>
        <v>0</v>
      </c>
      <c r="BI91" s="99">
        <f>SUMIFS(通讯通路门店!$K:$K,通讯通路门店!$S:$S,$G91,通讯通路门店!$J:$J,"其他品牌专卖店")</f>
        <v>0</v>
      </c>
      <c r="BJ91" s="99">
        <f>SUMIFS(通讯通路门店!$AC:$AC,通讯通路门店!$S:$S,$G91)</f>
        <v>0</v>
      </c>
      <c r="BK91" s="99">
        <f>SUMIFS(通讯通路门店!$AD:$AD,通讯通路门店!$S:$S,$G91)</f>
        <v>0</v>
      </c>
      <c r="BL91" s="99">
        <f>SUMIFS(通讯通路门店!$AE:$AE,通讯通路门店!$S:$S,$G91)</f>
        <v>0</v>
      </c>
      <c r="BM91" s="99">
        <f>SUMIFS(通讯通路门店!$AF:$AF,通讯通路门店!$S:$S,$G91)</f>
        <v>0</v>
      </c>
      <c r="BN91" s="99">
        <f>SUMIFS(通讯通路门店!$AG:$AG,通讯通路门店!$S:$S,$G91)</f>
        <v>0</v>
      </c>
      <c r="BO91" s="99">
        <f>SUMIFS(通讯通路门店!$AH:$AH,通讯通路门店!$S:$S,$G91)</f>
        <v>0</v>
      </c>
      <c r="BP91" s="99">
        <f>SUMIFS(通讯通路门店!$AI:$AI,通讯通路门店!$S:$S,$G91)</f>
        <v>0</v>
      </c>
      <c r="BQ91" s="83"/>
    </row>
    <row r="92" spans="1:69">
      <c r="A92" s="99" t="str">
        <f>IFERROR(_xlfn.XLOOKUP($G92,通讯通路门店!$S$4:$S$993933,通讯通路门店!$A$4:$A$993933,0,0),"")</f>
        <v/>
      </c>
      <c r="B92" s="99" t="str">
        <f>IFERROR(_xlfn.XLOOKUP($G92,通讯通路门店!$S$4:$S$993933,通讯通路门店!$B$4:$B$993933,0,0),"")</f>
        <v/>
      </c>
      <c r="C92" s="99" t="str">
        <f>IFERROR(_xlfn.XLOOKUP($G92,通讯通路门店!$S$4:$S$993933,通讯通路门店!$C$4:$C$993933,0,0),"")</f>
        <v/>
      </c>
      <c r="D92" s="99" t="str">
        <f>IFERROR(_xlfn.XLOOKUP($G92,通讯通路门店!$S$4:$S$993933,通讯通路门店!$D$4:$D$993933,0,0),"")</f>
        <v/>
      </c>
      <c r="E92" s="83"/>
      <c r="F92" s="83"/>
      <c r="G92" s="101" t="e">
        <v>#N/A</v>
      </c>
      <c r="H92" s="102" t="str">
        <f>IFERROR(_xlfn.XLOOKUP($G92,通讯通路门店!$S$4:$S$993933,通讯通路门店!$R$4:$R$993933,0,0),"")</f>
        <v/>
      </c>
      <c r="I92" s="83"/>
      <c r="J92" s="83"/>
      <c r="K92" s="83"/>
      <c r="L92" s="83"/>
      <c r="M92" s="83"/>
      <c r="N92" s="83"/>
      <c r="O92" s="83"/>
      <c r="P92" s="83"/>
      <c r="Q92" s="83"/>
      <c r="R92" s="83"/>
      <c r="S92" s="83"/>
      <c r="T92" s="83"/>
      <c r="U92" s="99">
        <f>COUNTIF(通讯通路门店!$S:$S,$G92)</f>
        <v>0</v>
      </c>
      <c r="V92" s="99">
        <f>COUNTIFS(通讯通路门店!$S:$S,$G92,通讯通路门店!$J:$J,"综合卖场")</f>
        <v>0</v>
      </c>
      <c r="W92" s="99">
        <f>SUMIFS(通讯通路门店!$AJ:$AJ,通讯通路门店!$S:$S,通讯客户沙盘!$G92)</f>
        <v>0</v>
      </c>
      <c r="X92" s="99">
        <f t="shared" si="5"/>
        <v>0</v>
      </c>
      <c r="Y92" s="99">
        <f>COUNTIFS(通讯通路门店!$S:$S,$G92,通讯通路门店!$J:$J,"荣耀体验店")+COUNTIFS(通讯通路门店!$S:$S,$G92,通讯通路门店!$J:$J,"荣耀授权专卖店")</f>
        <v>0</v>
      </c>
      <c r="Z92" s="99">
        <f>COUNTIFS(通讯通路门店!$S:$S,$G92,通讯通路门店!$J:$J,"VIVO体验店")</f>
        <v>0</v>
      </c>
      <c r="AA92" s="99">
        <f>COUNTIFS(通讯通路门店!$S:$S,$G92,通讯通路门店!$J:$J,"OPPO体验店")</f>
        <v>0</v>
      </c>
      <c r="AB92" s="99">
        <f>COUNTIFS(通讯通路门店!$S:$S,$G92,通讯通路门店!$J:$J,"华为授权体验店")+COUNTIFS(通讯通路门店!$S:$S,$G92,通讯通路门店!$J:$J,"华为堡垒店")</f>
        <v>0</v>
      </c>
      <c r="AC92" s="99">
        <f>COUNTIFS(通讯通路门店!$S:$S,$G92,通讯通路门店!$J:$J,"小米体验店")</f>
        <v>0</v>
      </c>
      <c r="AD92" s="99">
        <f>COUNTIFS(通讯通路门店!$S:$S,$G92,通讯通路门店!$J:$J,"苹果体验店")</f>
        <v>0</v>
      </c>
      <c r="AE92" s="99">
        <f>COUNTIFS(通讯通路门店!$S:$S,$G92,通讯通路门店!$J:$J,"其他品牌专卖店")</f>
        <v>0</v>
      </c>
      <c r="AF92" s="99">
        <f>SUMIFS(通讯通路门店!$BI:$BI,通讯通路门店!$S:$S,$G92)</f>
        <v>0</v>
      </c>
      <c r="AG92" s="99">
        <f>SUMIFS(通讯通路门店!$BH:$BH,通讯通路门店!$S:$S,$G92)</f>
        <v>0</v>
      </c>
      <c r="AH92" s="99">
        <f t="shared" si="6"/>
        <v>0</v>
      </c>
      <c r="AI92" s="99">
        <f>SUMIFS(通讯通路门店!$BB:$BB,通讯通路门店!$S:$S,$G92)</f>
        <v>0</v>
      </c>
      <c r="AJ92" s="99">
        <f>SUMIFS(通讯通路门店!$BE:$BE,通讯通路门店!$S:$S,$G92)</f>
        <v>0</v>
      </c>
      <c r="AK92" s="99">
        <f>SUMIFS(通讯通路门店!$BG:$BG,通讯通路门店!$S:$S,$G92)</f>
        <v>0</v>
      </c>
      <c r="AL92" s="99">
        <f>SUMIFS(通讯通路门店!$BC:$BC,通讯通路门店!$S:$S,$G92)</f>
        <v>0</v>
      </c>
      <c r="AM92" s="99">
        <f>SUMIFS(通讯通路门店!$BD:$BD,通讯通路门店!$S:$S,$G92)</f>
        <v>0</v>
      </c>
      <c r="AN92" s="99">
        <f>SUMIFS(通讯通路门店!$BF:$BF,通讯通路门店!$S:$S,$G92)</f>
        <v>0</v>
      </c>
      <c r="AO92" s="99">
        <f t="shared" si="7"/>
        <v>0</v>
      </c>
      <c r="AP92" s="99">
        <f>SUMIFS(通讯通路门店!$K:$K,通讯通路门店!$S:$S,$G92)</f>
        <v>0</v>
      </c>
      <c r="AQ92" s="83"/>
      <c r="AR92" s="99">
        <f>SUMIFS(通讯通路门店!$T:$T,通讯通路门店!$S:$S,$G92)</f>
        <v>0</v>
      </c>
      <c r="AS92" s="99">
        <f>SUMIFS(通讯通路门店!$U:$U,通讯通路门店!$S:$S,$G92)</f>
        <v>0</v>
      </c>
      <c r="AT92" s="99">
        <f>SUMIFS(通讯通路门店!$V:$V,通讯通路门店!$S:$S,$G92)</f>
        <v>0</v>
      </c>
      <c r="AU92" s="99">
        <f>SUMIFS(通讯通路门店!$W:$W,通讯通路门店!$S:$S,$G92)</f>
        <v>0</v>
      </c>
      <c r="AV92" s="99">
        <f>SUMIFS(通讯通路门店!$Z:$Z,通讯通路门店!$S:$S,$G92)</f>
        <v>0</v>
      </c>
      <c r="AW92" s="99">
        <f>SUMIFS(通讯通路门店!$AB:$AB,通讯通路门店!$S:$S,$G92)</f>
        <v>0</v>
      </c>
      <c r="AX92" s="99">
        <f>SUMIFS(通讯通路门店!$X:$X,通讯通路门店!$S:$S,$G92)</f>
        <v>0</v>
      </c>
      <c r="AY92" s="99">
        <f>SUMIFS(通讯通路门店!$Y:$Y,通讯通路门店!$S:$S,$G92)</f>
        <v>0</v>
      </c>
      <c r="AZ92" s="99">
        <f>SUMIFS(通讯通路门店!$AA:$AA,通讯通路门店!$S:$S,$G92)</f>
        <v>0</v>
      </c>
      <c r="BA92" s="99">
        <f t="shared" si="8"/>
        <v>0</v>
      </c>
      <c r="BB92" s="99">
        <f t="shared" si="9"/>
        <v>0</v>
      </c>
      <c r="BC92" s="99">
        <f>SUMIFS(通讯通路门店!$W:$W,通讯通路门店!$S:$S,$G92,通讯通路门店!$J:$J,"荣耀体验店")+SUMIFS(通讯通路门店!$W:$W,通讯通路门店!$S:$S,$G92,通讯通路门店!$J:$J,"荣耀授权专卖店")</f>
        <v>0</v>
      </c>
      <c r="BD92" s="99">
        <f>SUMIFS(通讯通路门店!$Z:$Z,通讯通路门店!$S:$S,$G92,通讯通路门店!$J:$J,"VIVO体验店")</f>
        <v>0</v>
      </c>
      <c r="BE92" s="99">
        <f>SUMIFS(通讯通路门店!$AB:$AB,通讯通路门店!$S:$S,$G92,通讯通路门店!$J:$J,"OPPO体验店")</f>
        <v>0</v>
      </c>
      <c r="BF92" s="99">
        <f>SUMIFS(通讯通路门店!$X:$X,通讯通路门店!$S:$S,$G92,通讯通路门店!$J:$J,"华为授权体验店")+SUMIFS(通讯通路门店!$AA:$AA,通讯通路门店!$S:$S,$G92,通讯通路门店!$J:$J,"华为堡垒店")</f>
        <v>0</v>
      </c>
      <c r="BG92" s="99">
        <f>SUMIFS(通讯通路门店!$Y:$Y,通讯通路门店!$S:$S,$G92,通讯通路门店!$J:$J,"小米体验店")</f>
        <v>0</v>
      </c>
      <c r="BH92" s="99">
        <f>SUMIFS(通讯通路门店!$AA:$AA,通讯通路门店!$S:$S,$G92,通讯通路门店!$J:$J,"苹果体验店")</f>
        <v>0</v>
      </c>
      <c r="BI92" s="99">
        <f>SUMIFS(通讯通路门店!$K:$K,通讯通路门店!$S:$S,$G92,通讯通路门店!$J:$J,"其他品牌专卖店")</f>
        <v>0</v>
      </c>
      <c r="BJ92" s="99">
        <f>SUMIFS(通讯通路门店!$AC:$AC,通讯通路门店!$S:$S,$G92)</f>
        <v>0</v>
      </c>
      <c r="BK92" s="99">
        <f>SUMIFS(通讯通路门店!$AD:$AD,通讯通路门店!$S:$S,$G92)</f>
        <v>0</v>
      </c>
      <c r="BL92" s="99">
        <f>SUMIFS(通讯通路门店!$AE:$AE,通讯通路门店!$S:$S,$G92)</f>
        <v>0</v>
      </c>
      <c r="BM92" s="99">
        <f>SUMIFS(通讯通路门店!$AF:$AF,通讯通路门店!$S:$S,$G92)</f>
        <v>0</v>
      </c>
      <c r="BN92" s="99">
        <f>SUMIFS(通讯通路门店!$AG:$AG,通讯通路门店!$S:$S,$G92)</f>
        <v>0</v>
      </c>
      <c r="BO92" s="99">
        <f>SUMIFS(通讯通路门店!$AH:$AH,通讯通路门店!$S:$S,$G92)</f>
        <v>0</v>
      </c>
      <c r="BP92" s="99">
        <f>SUMIFS(通讯通路门店!$AI:$AI,通讯通路门店!$S:$S,$G92)</f>
        <v>0</v>
      </c>
      <c r="BQ92" s="83"/>
    </row>
    <row r="93" spans="1:69">
      <c r="A93" s="99" t="str">
        <f>IFERROR(_xlfn.XLOOKUP($G93,通讯通路门店!$S$4:$S$993933,通讯通路门店!$A$4:$A$993933,0,0),"")</f>
        <v/>
      </c>
      <c r="B93" s="99" t="str">
        <f>IFERROR(_xlfn.XLOOKUP($G93,通讯通路门店!$S$4:$S$993933,通讯通路门店!$B$4:$B$993933,0,0),"")</f>
        <v/>
      </c>
      <c r="C93" s="99" t="str">
        <f>IFERROR(_xlfn.XLOOKUP($G93,通讯通路门店!$S$4:$S$993933,通讯通路门店!$C$4:$C$993933,0,0),"")</f>
        <v/>
      </c>
      <c r="D93" s="99" t="str">
        <f>IFERROR(_xlfn.XLOOKUP($G93,通讯通路门店!$S$4:$S$993933,通讯通路门店!$D$4:$D$993933,0,0),"")</f>
        <v/>
      </c>
      <c r="E93" s="83"/>
      <c r="F93" s="83"/>
      <c r="G93" s="101" t="e">
        <v>#N/A</v>
      </c>
      <c r="H93" s="102" t="str">
        <f>IFERROR(_xlfn.XLOOKUP($G93,通讯通路门店!$S$4:$S$993933,通讯通路门店!$R$4:$R$993933,0,0),"")</f>
        <v/>
      </c>
      <c r="I93" s="83"/>
      <c r="J93" s="83"/>
      <c r="K93" s="83"/>
      <c r="L93" s="83"/>
      <c r="M93" s="83"/>
      <c r="N93" s="83"/>
      <c r="O93" s="83"/>
      <c r="P93" s="83"/>
      <c r="Q93" s="83"/>
      <c r="R93" s="83"/>
      <c r="S93" s="83"/>
      <c r="T93" s="83"/>
      <c r="U93" s="99">
        <f>COUNTIF(通讯通路门店!$S:$S,$G93)</f>
        <v>0</v>
      </c>
      <c r="V93" s="99">
        <f>COUNTIFS(通讯通路门店!$S:$S,$G93,通讯通路门店!$J:$J,"综合卖场")</f>
        <v>0</v>
      </c>
      <c r="W93" s="99">
        <f>SUMIFS(通讯通路门店!$AJ:$AJ,通讯通路门店!$S:$S,通讯客户沙盘!$G93)</f>
        <v>0</v>
      </c>
      <c r="X93" s="99">
        <f t="shared" si="5"/>
        <v>0</v>
      </c>
      <c r="Y93" s="99">
        <f>COUNTIFS(通讯通路门店!$S:$S,$G93,通讯通路门店!$J:$J,"荣耀体验店")+COUNTIFS(通讯通路门店!$S:$S,$G93,通讯通路门店!$J:$J,"荣耀授权专卖店")</f>
        <v>0</v>
      </c>
      <c r="Z93" s="99">
        <f>COUNTIFS(通讯通路门店!$S:$S,$G93,通讯通路门店!$J:$J,"VIVO体验店")</f>
        <v>0</v>
      </c>
      <c r="AA93" s="99">
        <f>COUNTIFS(通讯通路门店!$S:$S,$G93,通讯通路门店!$J:$J,"OPPO体验店")</f>
        <v>0</v>
      </c>
      <c r="AB93" s="99">
        <f>COUNTIFS(通讯通路门店!$S:$S,$G93,通讯通路门店!$J:$J,"华为授权体验店")+COUNTIFS(通讯通路门店!$S:$S,$G93,通讯通路门店!$J:$J,"华为堡垒店")</f>
        <v>0</v>
      </c>
      <c r="AC93" s="99">
        <f>COUNTIFS(通讯通路门店!$S:$S,$G93,通讯通路门店!$J:$J,"小米体验店")</f>
        <v>0</v>
      </c>
      <c r="AD93" s="99">
        <f>COUNTIFS(通讯通路门店!$S:$S,$G93,通讯通路门店!$J:$J,"苹果体验店")</f>
        <v>0</v>
      </c>
      <c r="AE93" s="99">
        <f>COUNTIFS(通讯通路门店!$S:$S,$G93,通讯通路门店!$J:$J,"其他品牌专卖店")</f>
        <v>0</v>
      </c>
      <c r="AF93" s="99">
        <f>SUMIFS(通讯通路门店!$BI:$BI,通讯通路门店!$S:$S,$G93)</f>
        <v>0</v>
      </c>
      <c r="AG93" s="99">
        <f>SUMIFS(通讯通路门店!$BH:$BH,通讯通路门店!$S:$S,$G93)</f>
        <v>0</v>
      </c>
      <c r="AH93" s="99">
        <f t="shared" si="6"/>
        <v>0</v>
      </c>
      <c r="AI93" s="99">
        <f>SUMIFS(通讯通路门店!$BB:$BB,通讯通路门店!$S:$S,$G93)</f>
        <v>0</v>
      </c>
      <c r="AJ93" s="99">
        <f>SUMIFS(通讯通路门店!$BE:$BE,通讯通路门店!$S:$S,$G93)</f>
        <v>0</v>
      </c>
      <c r="AK93" s="99">
        <f>SUMIFS(通讯通路门店!$BG:$BG,通讯通路门店!$S:$S,$G93)</f>
        <v>0</v>
      </c>
      <c r="AL93" s="99">
        <f>SUMIFS(通讯通路门店!$BC:$BC,通讯通路门店!$S:$S,$G93)</f>
        <v>0</v>
      </c>
      <c r="AM93" s="99">
        <f>SUMIFS(通讯通路门店!$BD:$BD,通讯通路门店!$S:$S,$G93)</f>
        <v>0</v>
      </c>
      <c r="AN93" s="99">
        <f>SUMIFS(通讯通路门店!$BF:$BF,通讯通路门店!$S:$S,$G93)</f>
        <v>0</v>
      </c>
      <c r="AO93" s="99">
        <f t="shared" si="7"/>
        <v>0</v>
      </c>
      <c r="AP93" s="99">
        <f>SUMIFS(通讯通路门店!$K:$K,通讯通路门店!$S:$S,$G93)</f>
        <v>0</v>
      </c>
      <c r="AQ93" s="83"/>
      <c r="AR93" s="99">
        <f>SUMIFS(通讯通路门店!$T:$T,通讯通路门店!$S:$S,$G93)</f>
        <v>0</v>
      </c>
      <c r="AS93" s="99">
        <f>SUMIFS(通讯通路门店!$U:$U,通讯通路门店!$S:$S,$G93)</f>
        <v>0</v>
      </c>
      <c r="AT93" s="99">
        <f>SUMIFS(通讯通路门店!$V:$V,通讯通路门店!$S:$S,$G93)</f>
        <v>0</v>
      </c>
      <c r="AU93" s="99">
        <f>SUMIFS(通讯通路门店!$W:$W,通讯通路门店!$S:$S,$G93)</f>
        <v>0</v>
      </c>
      <c r="AV93" s="99">
        <f>SUMIFS(通讯通路门店!$Z:$Z,通讯通路门店!$S:$S,$G93)</f>
        <v>0</v>
      </c>
      <c r="AW93" s="99">
        <f>SUMIFS(通讯通路门店!$AB:$AB,通讯通路门店!$S:$S,$G93)</f>
        <v>0</v>
      </c>
      <c r="AX93" s="99">
        <f>SUMIFS(通讯通路门店!$X:$X,通讯通路门店!$S:$S,$G93)</f>
        <v>0</v>
      </c>
      <c r="AY93" s="99">
        <f>SUMIFS(通讯通路门店!$Y:$Y,通讯通路门店!$S:$S,$G93)</f>
        <v>0</v>
      </c>
      <c r="AZ93" s="99">
        <f>SUMIFS(通讯通路门店!$AA:$AA,通讯通路门店!$S:$S,$G93)</f>
        <v>0</v>
      </c>
      <c r="BA93" s="99">
        <f t="shared" si="8"/>
        <v>0</v>
      </c>
      <c r="BB93" s="99">
        <f t="shared" si="9"/>
        <v>0</v>
      </c>
      <c r="BC93" s="99">
        <f>SUMIFS(通讯通路门店!$W:$W,通讯通路门店!$S:$S,$G93,通讯通路门店!$J:$J,"荣耀体验店")+SUMIFS(通讯通路门店!$W:$W,通讯通路门店!$S:$S,$G93,通讯通路门店!$J:$J,"荣耀授权专卖店")</f>
        <v>0</v>
      </c>
      <c r="BD93" s="99">
        <f>SUMIFS(通讯通路门店!$Z:$Z,通讯通路门店!$S:$S,$G93,通讯通路门店!$J:$J,"VIVO体验店")</f>
        <v>0</v>
      </c>
      <c r="BE93" s="99">
        <f>SUMIFS(通讯通路门店!$AB:$AB,通讯通路门店!$S:$S,$G93,通讯通路门店!$J:$J,"OPPO体验店")</f>
        <v>0</v>
      </c>
      <c r="BF93" s="99">
        <f>SUMIFS(通讯通路门店!$X:$X,通讯通路门店!$S:$S,$G93,通讯通路门店!$J:$J,"华为授权体验店")+SUMIFS(通讯通路门店!$AA:$AA,通讯通路门店!$S:$S,$G93,通讯通路门店!$J:$J,"华为堡垒店")</f>
        <v>0</v>
      </c>
      <c r="BG93" s="99">
        <f>SUMIFS(通讯通路门店!$Y:$Y,通讯通路门店!$S:$S,$G93,通讯通路门店!$J:$J,"小米体验店")</f>
        <v>0</v>
      </c>
      <c r="BH93" s="99">
        <f>SUMIFS(通讯通路门店!$AA:$AA,通讯通路门店!$S:$S,$G93,通讯通路门店!$J:$J,"苹果体验店")</f>
        <v>0</v>
      </c>
      <c r="BI93" s="99">
        <f>SUMIFS(通讯通路门店!$K:$K,通讯通路门店!$S:$S,$G93,通讯通路门店!$J:$J,"其他品牌专卖店")</f>
        <v>0</v>
      </c>
      <c r="BJ93" s="99">
        <f>SUMIFS(通讯通路门店!$AC:$AC,通讯通路门店!$S:$S,$G93)</f>
        <v>0</v>
      </c>
      <c r="BK93" s="99">
        <f>SUMIFS(通讯通路门店!$AD:$AD,通讯通路门店!$S:$S,$G93)</f>
        <v>0</v>
      </c>
      <c r="BL93" s="99">
        <f>SUMIFS(通讯通路门店!$AE:$AE,通讯通路门店!$S:$S,$G93)</f>
        <v>0</v>
      </c>
      <c r="BM93" s="99">
        <f>SUMIFS(通讯通路门店!$AF:$AF,通讯通路门店!$S:$S,$G93)</f>
        <v>0</v>
      </c>
      <c r="BN93" s="99">
        <f>SUMIFS(通讯通路门店!$AG:$AG,通讯通路门店!$S:$S,$G93)</f>
        <v>0</v>
      </c>
      <c r="BO93" s="99">
        <f>SUMIFS(通讯通路门店!$AH:$AH,通讯通路门店!$S:$S,$G93)</f>
        <v>0</v>
      </c>
      <c r="BP93" s="99">
        <f>SUMIFS(通讯通路门店!$AI:$AI,通讯通路门店!$S:$S,$G93)</f>
        <v>0</v>
      </c>
      <c r="BQ93" s="83"/>
    </row>
    <row r="94" spans="1:69">
      <c r="A94" s="99" t="str">
        <f>IFERROR(_xlfn.XLOOKUP($G94,通讯通路门店!$S$4:$S$993933,通讯通路门店!$A$4:$A$993933,0,0),"")</f>
        <v/>
      </c>
      <c r="B94" s="99" t="str">
        <f>IFERROR(_xlfn.XLOOKUP($G94,通讯通路门店!$S$4:$S$993933,通讯通路门店!$B$4:$B$993933,0,0),"")</f>
        <v/>
      </c>
      <c r="C94" s="99" t="str">
        <f>IFERROR(_xlfn.XLOOKUP($G94,通讯通路门店!$S$4:$S$993933,通讯通路门店!$C$4:$C$993933,0,0),"")</f>
        <v/>
      </c>
      <c r="D94" s="99" t="str">
        <f>IFERROR(_xlfn.XLOOKUP($G94,通讯通路门店!$S$4:$S$993933,通讯通路门店!$D$4:$D$993933,0,0),"")</f>
        <v/>
      </c>
      <c r="E94" s="83"/>
      <c r="F94" s="83"/>
      <c r="G94" s="101" t="e">
        <v>#N/A</v>
      </c>
      <c r="H94" s="102" t="str">
        <f>IFERROR(_xlfn.XLOOKUP($G94,通讯通路门店!$S$4:$S$993933,通讯通路门店!$R$4:$R$993933,0,0),"")</f>
        <v/>
      </c>
      <c r="I94" s="83"/>
      <c r="J94" s="83"/>
      <c r="K94" s="83"/>
      <c r="L94" s="83"/>
      <c r="M94" s="83"/>
      <c r="N94" s="83"/>
      <c r="O94" s="83"/>
      <c r="P94" s="83"/>
      <c r="Q94" s="83"/>
      <c r="R94" s="83"/>
      <c r="S94" s="83"/>
      <c r="T94" s="83"/>
      <c r="U94" s="99">
        <f>COUNTIF(通讯通路门店!$S:$S,$G94)</f>
        <v>0</v>
      </c>
      <c r="V94" s="99">
        <f>COUNTIFS(通讯通路门店!$S:$S,$G94,通讯通路门店!$J:$J,"综合卖场")</f>
        <v>0</v>
      </c>
      <c r="W94" s="99">
        <f>SUMIFS(通讯通路门店!$AJ:$AJ,通讯通路门店!$S:$S,通讯客户沙盘!$G94)</f>
        <v>0</v>
      </c>
      <c r="X94" s="99">
        <f t="shared" si="5"/>
        <v>0</v>
      </c>
      <c r="Y94" s="99">
        <f>COUNTIFS(通讯通路门店!$S:$S,$G94,通讯通路门店!$J:$J,"荣耀体验店")+COUNTIFS(通讯通路门店!$S:$S,$G94,通讯通路门店!$J:$J,"荣耀授权专卖店")</f>
        <v>0</v>
      </c>
      <c r="Z94" s="99">
        <f>COUNTIFS(通讯通路门店!$S:$S,$G94,通讯通路门店!$J:$J,"VIVO体验店")</f>
        <v>0</v>
      </c>
      <c r="AA94" s="99">
        <f>COUNTIFS(通讯通路门店!$S:$S,$G94,通讯通路门店!$J:$J,"OPPO体验店")</f>
        <v>0</v>
      </c>
      <c r="AB94" s="99">
        <f>COUNTIFS(通讯通路门店!$S:$S,$G94,通讯通路门店!$J:$J,"华为授权体验店")+COUNTIFS(通讯通路门店!$S:$S,$G94,通讯通路门店!$J:$J,"华为堡垒店")</f>
        <v>0</v>
      </c>
      <c r="AC94" s="99">
        <f>COUNTIFS(通讯通路门店!$S:$S,$G94,通讯通路门店!$J:$J,"小米体验店")</f>
        <v>0</v>
      </c>
      <c r="AD94" s="99">
        <f>COUNTIFS(通讯通路门店!$S:$S,$G94,通讯通路门店!$J:$J,"苹果体验店")</f>
        <v>0</v>
      </c>
      <c r="AE94" s="99">
        <f>COUNTIFS(通讯通路门店!$S:$S,$G94,通讯通路门店!$J:$J,"其他品牌专卖店")</f>
        <v>0</v>
      </c>
      <c r="AF94" s="99">
        <f>SUMIFS(通讯通路门店!$BI:$BI,通讯通路门店!$S:$S,$G94)</f>
        <v>0</v>
      </c>
      <c r="AG94" s="99">
        <f>SUMIFS(通讯通路门店!$BH:$BH,通讯通路门店!$S:$S,$G94)</f>
        <v>0</v>
      </c>
      <c r="AH94" s="99">
        <f t="shared" si="6"/>
        <v>0</v>
      </c>
      <c r="AI94" s="99">
        <f>SUMIFS(通讯通路门店!$BB:$BB,通讯通路门店!$S:$S,$G94)</f>
        <v>0</v>
      </c>
      <c r="AJ94" s="99">
        <f>SUMIFS(通讯通路门店!$BE:$BE,通讯通路门店!$S:$S,$G94)</f>
        <v>0</v>
      </c>
      <c r="AK94" s="99">
        <f>SUMIFS(通讯通路门店!$BG:$BG,通讯通路门店!$S:$S,$G94)</f>
        <v>0</v>
      </c>
      <c r="AL94" s="99">
        <f>SUMIFS(通讯通路门店!$BC:$BC,通讯通路门店!$S:$S,$G94)</f>
        <v>0</v>
      </c>
      <c r="AM94" s="99">
        <f>SUMIFS(通讯通路门店!$BD:$BD,通讯通路门店!$S:$S,$G94)</f>
        <v>0</v>
      </c>
      <c r="AN94" s="99">
        <f>SUMIFS(通讯通路门店!$BF:$BF,通讯通路门店!$S:$S,$G94)</f>
        <v>0</v>
      </c>
      <c r="AO94" s="99">
        <f t="shared" si="7"/>
        <v>0</v>
      </c>
      <c r="AP94" s="99">
        <f>SUMIFS(通讯通路门店!$K:$K,通讯通路门店!$S:$S,$G94)</f>
        <v>0</v>
      </c>
      <c r="AQ94" s="83"/>
      <c r="AR94" s="99">
        <f>SUMIFS(通讯通路门店!$T:$T,通讯通路门店!$S:$S,$G94)</f>
        <v>0</v>
      </c>
      <c r="AS94" s="99">
        <f>SUMIFS(通讯通路门店!$U:$U,通讯通路门店!$S:$S,$G94)</f>
        <v>0</v>
      </c>
      <c r="AT94" s="99">
        <f>SUMIFS(通讯通路门店!$V:$V,通讯通路门店!$S:$S,$G94)</f>
        <v>0</v>
      </c>
      <c r="AU94" s="99">
        <f>SUMIFS(通讯通路门店!$W:$W,通讯通路门店!$S:$S,$G94)</f>
        <v>0</v>
      </c>
      <c r="AV94" s="99">
        <f>SUMIFS(通讯通路门店!$Z:$Z,通讯通路门店!$S:$S,$G94)</f>
        <v>0</v>
      </c>
      <c r="AW94" s="99">
        <f>SUMIFS(通讯通路门店!$AB:$AB,通讯通路门店!$S:$S,$G94)</f>
        <v>0</v>
      </c>
      <c r="AX94" s="99">
        <f>SUMIFS(通讯通路门店!$X:$X,通讯通路门店!$S:$S,$G94)</f>
        <v>0</v>
      </c>
      <c r="AY94" s="99">
        <f>SUMIFS(通讯通路门店!$Y:$Y,通讯通路门店!$S:$S,$G94)</f>
        <v>0</v>
      </c>
      <c r="AZ94" s="99">
        <f>SUMIFS(通讯通路门店!$AA:$AA,通讯通路门店!$S:$S,$G94)</f>
        <v>0</v>
      </c>
      <c r="BA94" s="99">
        <f t="shared" si="8"/>
        <v>0</v>
      </c>
      <c r="BB94" s="99">
        <f t="shared" si="9"/>
        <v>0</v>
      </c>
      <c r="BC94" s="99">
        <f>SUMIFS(通讯通路门店!$W:$W,通讯通路门店!$S:$S,$G94,通讯通路门店!$J:$J,"荣耀体验店")+SUMIFS(通讯通路门店!$W:$W,通讯通路门店!$S:$S,$G94,通讯通路门店!$J:$J,"荣耀授权专卖店")</f>
        <v>0</v>
      </c>
      <c r="BD94" s="99">
        <f>SUMIFS(通讯通路门店!$Z:$Z,通讯通路门店!$S:$S,$G94,通讯通路门店!$J:$J,"VIVO体验店")</f>
        <v>0</v>
      </c>
      <c r="BE94" s="99">
        <f>SUMIFS(通讯通路门店!$AB:$AB,通讯通路门店!$S:$S,$G94,通讯通路门店!$J:$J,"OPPO体验店")</f>
        <v>0</v>
      </c>
      <c r="BF94" s="99">
        <f>SUMIFS(通讯通路门店!$X:$X,通讯通路门店!$S:$S,$G94,通讯通路门店!$J:$J,"华为授权体验店")+SUMIFS(通讯通路门店!$AA:$AA,通讯通路门店!$S:$S,$G94,通讯通路门店!$J:$J,"华为堡垒店")</f>
        <v>0</v>
      </c>
      <c r="BG94" s="99">
        <f>SUMIFS(通讯通路门店!$Y:$Y,通讯通路门店!$S:$S,$G94,通讯通路门店!$J:$J,"小米体验店")</f>
        <v>0</v>
      </c>
      <c r="BH94" s="99">
        <f>SUMIFS(通讯通路门店!$AA:$AA,通讯通路门店!$S:$S,$G94,通讯通路门店!$J:$J,"苹果体验店")</f>
        <v>0</v>
      </c>
      <c r="BI94" s="99">
        <f>SUMIFS(通讯通路门店!$K:$K,通讯通路门店!$S:$S,$G94,通讯通路门店!$J:$J,"其他品牌专卖店")</f>
        <v>0</v>
      </c>
      <c r="BJ94" s="99">
        <f>SUMIFS(通讯通路门店!$AC:$AC,通讯通路门店!$S:$S,$G94)</f>
        <v>0</v>
      </c>
      <c r="BK94" s="99">
        <f>SUMIFS(通讯通路门店!$AD:$AD,通讯通路门店!$S:$S,$G94)</f>
        <v>0</v>
      </c>
      <c r="BL94" s="99">
        <f>SUMIFS(通讯通路门店!$AE:$AE,通讯通路门店!$S:$S,$G94)</f>
        <v>0</v>
      </c>
      <c r="BM94" s="99">
        <f>SUMIFS(通讯通路门店!$AF:$AF,通讯通路门店!$S:$S,$G94)</f>
        <v>0</v>
      </c>
      <c r="BN94" s="99">
        <f>SUMIFS(通讯通路门店!$AG:$AG,通讯通路门店!$S:$S,$G94)</f>
        <v>0</v>
      </c>
      <c r="BO94" s="99">
        <f>SUMIFS(通讯通路门店!$AH:$AH,通讯通路门店!$S:$S,$G94)</f>
        <v>0</v>
      </c>
      <c r="BP94" s="99">
        <f>SUMIFS(通讯通路门店!$AI:$AI,通讯通路门店!$S:$S,$G94)</f>
        <v>0</v>
      </c>
      <c r="BQ94" s="83"/>
    </row>
    <row r="95" spans="1:69">
      <c r="A95" s="99" t="str">
        <f>IFERROR(_xlfn.XLOOKUP($G95,通讯通路门店!$S$4:$S$993933,通讯通路门店!$A$4:$A$993933,0,0),"")</f>
        <v/>
      </c>
      <c r="B95" s="99" t="str">
        <f>IFERROR(_xlfn.XLOOKUP($G95,通讯通路门店!$S$4:$S$993933,通讯通路门店!$B$4:$B$993933,0,0),"")</f>
        <v/>
      </c>
      <c r="C95" s="99" t="str">
        <f>IFERROR(_xlfn.XLOOKUP($G95,通讯通路门店!$S$4:$S$993933,通讯通路门店!$C$4:$C$993933,0,0),"")</f>
        <v/>
      </c>
      <c r="D95" s="99" t="str">
        <f>IFERROR(_xlfn.XLOOKUP($G95,通讯通路门店!$S$4:$S$993933,通讯通路门店!$D$4:$D$993933,0,0),"")</f>
        <v/>
      </c>
      <c r="E95" s="83"/>
      <c r="F95" s="83"/>
      <c r="G95" s="101" t="e">
        <v>#N/A</v>
      </c>
      <c r="H95" s="102" t="str">
        <f>IFERROR(_xlfn.XLOOKUP($G95,通讯通路门店!$S$4:$S$993933,通讯通路门店!$R$4:$R$993933,0,0),"")</f>
        <v/>
      </c>
      <c r="I95" s="83"/>
      <c r="J95" s="83"/>
      <c r="K95" s="83"/>
      <c r="L95" s="83"/>
      <c r="M95" s="83"/>
      <c r="N95" s="83"/>
      <c r="O95" s="83"/>
      <c r="P95" s="83"/>
      <c r="Q95" s="83"/>
      <c r="R95" s="83"/>
      <c r="S95" s="83"/>
      <c r="T95" s="83"/>
      <c r="U95" s="99">
        <f>COUNTIF(通讯通路门店!$S:$S,$G95)</f>
        <v>0</v>
      </c>
      <c r="V95" s="99">
        <f>COUNTIFS(通讯通路门店!$S:$S,$G95,通讯通路门店!$J:$J,"综合卖场")</f>
        <v>0</v>
      </c>
      <c r="W95" s="99">
        <f>SUMIFS(通讯通路门店!$AJ:$AJ,通讯通路门店!$S:$S,通讯客户沙盘!$G95)</f>
        <v>0</v>
      </c>
      <c r="X95" s="99">
        <f t="shared" si="5"/>
        <v>0</v>
      </c>
      <c r="Y95" s="99">
        <f>COUNTIFS(通讯通路门店!$S:$S,$G95,通讯通路门店!$J:$J,"荣耀体验店")+COUNTIFS(通讯通路门店!$S:$S,$G95,通讯通路门店!$J:$J,"荣耀授权专卖店")</f>
        <v>0</v>
      </c>
      <c r="Z95" s="99">
        <f>COUNTIFS(通讯通路门店!$S:$S,$G95,通讯通路门店!$J:$J,"VIVO体验店")</f>
        <v>0</v>
      </c>
      <c r="AA95" s="99">
        <f>COUNTIFS(通讯通路门店!$S:$S,$G95,通讯通路门店!$J:$J,"OPPO体验店")</f>
        <v>0</v>
      </c>
      <c r="AB95" s="99">
        <f>COUNTIFS(通讯通路门店!$S:$S,$G95,通讯通路门店!$J:$J,"华为授权体验店")+COUNTIFS(通讯通路门店!$S:$S,$G95,通讯通路门店!$J:$J,"华为堡垒店")</f>
        <v>0</v>
      </c>
      <c r="AC95" s="99">
        <f>COUNTIFS(通讯通路门店!$S:$S,$G95,通讯通路门店!$J:$J,"小米体验店")</f>
        <v>0</v>
      </c>
      <c r="AD95" s="99">
        <f>COUNTIFS(通讯通路门店!$S:$S,$G95,通讯通路门店!$J:$J,"苹果体验店")</f>
        <v>0</v>
      </c>
      <c r="AE95" s="99">
        <f>COUNTIFS(通讯通路门店!$S:$S,$G95,通讯通路门店!$J:$J,"其他品牌专卖店")</f>
        <v>0</v>
      </c>
      <c r="AF95" s="99">
        <f>SUMIFS(通讯通路门店!$BI:$BI,通讯通路门店!$S:$S,$G95)</f>
        <v>0</v>
      </c>
      <c r="AG95" s="99">
        <f>SUMIFS(通讯通路门店!$BH:$BH,通讯通路门店!$S:$S,$G95)</f>
        <v>0</v>
      </c>
      <c r="AH95" s="99">
        <f t="shared" si="6"/>
        <v>0</v>
      </c>
      <c r="AI95" s="99">
        <f>SUMIFS(通讯通路门店!$BB:$BB,通讯通路门店!$S:$S,$G95)</f>
        <v>0</v>
      </c>
      <c r="AJ95" s="99">
        <f>SUMIFS(通讯通路门店!$BE:$BE,通讯通路门店!$S:$S,$G95)</f>
        <v>0</v>
      </c>
      <c r="AK95" s="99">
        <f>SUMIFS(通讯通路门店!$BG:$BG,通讯通路门店!$S:$S,$G95)</f>
        <v>0</v>
      </c>
      <c r="AL95" s="99">
        <f>SUMIFS(通讯通路门店!$BC:$BC,通讯通路门店!$S:$S,$G95)</f>
        <v>0</v>
      </c>
      <c r="AM95" s="99">
        <f>SUMIFS(通讯通路门店!$BD:$BD,通讯通路门店!$S:$S,$G95)</f>
        <v>0</v>
      </c>
      <c r="AN95" s="99">
        <f>SUMIFS(通讯通路门店!$BF:$BF,通讯通路门店!$S:$S,$G95)</f>
        <v>0</v>
      </c>
      <c r="AO95" s="99">
        <f t="shared" si="7"/>
        <v>0</v>
      </c>
      <c r="AP95" s="99">
        <f>SUMIFS(通讯通路门店!$K:$K,通讯通路门店!$S:$S,$G95)</f>
        <v>0</v>
      </c>
      <c r="AQ95" s="83"/>
      <c r="AR95" s="99">
        <f>SUMIFS(通讯通路门店!$T:$T,通讯通路门店!$S:$S,$G95)</f>
        <v>0</v>
      </c>
      <c r="AS95" s="99">
        <f>SUMIFS(通讯通路门店!$U:$U,通讯通路门店!$S:$S,$G95)</f>
        <v>0</v>
      </c>
      <c r="AT95" s="99">
        <f>SUMIFS(通讯通路门店!$V:$V,通讯通路门店!$S:$S,$G95)</f>
        <v>0</v>
      </c>
      <c r="AU95" s="99">
        <f>SUMIFS(通讯通路门店!$W:$W,通讯通路门店!$S:$S,$G95)</f>
        <v>0</v>
      </c>
      <c r="AV95" s="99">
        <f>SUMIFS(通讯通路门店!$Z:$Z,通讯通路门店!$S:$S,$G95)</f>
        <v>0</v>
      </c>
      <c r="AW95" s="99">
        <f>SUMIFS(通讯通路门店!$AB:$AB,通讯通路门店!$S:$S,$G95)</f>
        <v>0</v>
      </c>
      <c r="AX95" s="99">
        <f>SUMIFS(通讯通路门店!$X:$X,通讯通路门店!$S:$S,$G95)</f>
        <v>0</v>
      </c>
      <c r="AY95" s="99">
        <f>SUMIFS(通讯通路门店!$Y:$Y,通讯通路门店!$S:$S,$G95)</f>
        <v>0</v>
      </c>
      <c r="AZ95" s="99">
        <f>SUMIFS(通讯通路门店!$AA:$AA,通讯通路门店!$S:$S,$G95)</f>
        <v>0</v>
      </c>
      <c r="BA95" s="99">
        <f t="shared" si="8"/>
        <v>0</v>
      </c>
      <c r="BB95" s="99">
        <f t="shared" si="9"/>
        <v>0</v>
      </c>
      <c r="BC95" s="99">
        <f>SUMIFS(通讯通路门店!$W:$W,通讯通路门店!$S:$S,$G95,通讯通路门店!$J:$J,"荣耀体验店")+SUMIFS(通讯通路门店!$W:$W,通讯通路门店!$S:$S,$G95,通讯通路门店!$J:$J,"荣耀授权专卖店")</f>
        <v>0</v>
      </c>
      <c r="BD95" s="99">
        <f>SUMIFS(通讯通路门店!$Z:$Z,通讯通路门店!$S:$S,$G95,通讯通路门店!$J:$J,"VIVO体验店")</f>
        <v>0</v>
      </c>
      <c r="BE95" s="99">
        <f>SUMIFS(通讯通路门店!$AB:$AB,通讯通路门店!$S:$S,$G95,通讯通路门店!$J:$J,"OPPO体验店")</f>
        <v>0</v>
      </c>
      <c r="BF95" s="99">
        <f>SUMIFS(通讯通路门店!$X:$X,通讯通路门店!$S:$S,$G95,通讯通路门店!$J:$J,"华为授权体验店")+SUMIFS(通讯通路门店!$AA:$AA,通讯通路门店!$S:$S,$G95,通讯通路门店!$J:$J,"华为堡垒店")</f>
        <v>0</v>
      </c>
      <c r="BG95" s="99">
        <f>SUMIFS(通讯通路门店!$Y:$Y,通讯通路门店!$S:$S,$G95,通讯通路门店!$J:$J,"小米体验店")</f>
        <v>0</v>
      </c>
      <c r="BH95" s="99">
        <f>SUMIFS(通讯通路门店!$AA:$AA,通讯通路门店!$S:$S,$G95,通讯通路门店!$J:$J,"苹果体验店")</f>
        <v>0</v>
      </c>
      <c r="BI95" s="99">
        <f>SUMIFS(通讯通路门店!$K:$K,通讯通路门店!$S:$S,$G95,通讯通路门店!$J:$J,"其他品牌专卖店")</f>
        <v>0</v>
      </c>
      <c r="BJ95" s="99">
        <f>SUMIFS(通讯通路门店!$AC:$AC,通讯通路门店!$S:$S,$G95)</f>
        <v>0</v>
      </c>
      <c r="BK95" s="99">
        <f>SUMIFS(通讯通路门店!$AD:$AD,通讯通路门店!$S:$S,$G95)</f>
        <v>0</v>
      </c>
      <c r="BL95" s="99">
        <f>SUMIFS(通讯通路门店!$AE:$AE,通讯通路门店!$S:$S,$G95)</f>
        <v>0</v>
      </c>
      <c r="BM95" s="99">
        <f>SUMIFS(通讯通路门店!$AF:$AF,通讯通路门店!$S:$S,$G95)</f>
        <v>0</v>
      </c>
      <c r="BN95" s="99">
        <f>SUMIFS(通讯通路门店!$AG:$AG,通讯通路门店!$S:$S,$G95)</f>
        <v>0</v>
      </c>
      <c r="BO95" s="99">
        <f>SUMIFS(通讯通路门店!$AH:$AH,通讯通路门店!$S:$S,$G95)</f>
        <v>0</v>
      </c>
      <c r="BP95" s="99">
        <f>SUMIFS(通讯通路门店!$AI:$AI,通讯通路门店!$S:$S,$G95)</f>
        <v>0</v>
      </c>
      <c r="BQ95" s="83"/>
    </row>
    <row r="96" spans="1:69">
      <c r="A96" s="99" t="str">
        <f>IFERROR(_xlfn.XLOOKUP($G96,通讯通路门店!$S$4:$S$993933,通讯通路门店!$A$4:$A$993933,0,0),"")</f>
        <v/>
      </c>
      <c r="B96" s="99" t="str">
        <f>IFERROR(_xlfn.XLOOKUP($G96,通讯通路门店!$S$4:$S$993933,通讯通路门店!$B$4:$B$993933,0,0),"")</f>
        <v/>
      </c>
      <c r="C96" s="99" t="str">
        <f>IFERROR(_xlfn.XLOOKUP($G96,通讯通路门店!$S$4:$S$993933,通讯通路门店!$C$4:$C$993933,0,0),"")</f>
        <v/>
      </c>
      <c r="D96" s="99" t="str">
        <f>IFERROR(_xlfn.XLOOKUP($G96,通讯通路门店!$S$4:$S$993933,通讯通路门店!$D$4:$D$993933,0,0),"")</f>
        <v/>
      </c>
      <c r="E96" s="83"/>
      <c r="F96" s="83"/>
      <c r="G96" s="101" t="e">
        <v>#N/A</v>
      </c>
      <c r="H96" s="102" t="str">
        <f>IFERROR(_xlfn.XLOOKUP($G96,通讯通路门店!$S$4:$S$993933,通讯通路门店!$R$4:$R$993933,0,0),"")</f>
        <v/>
      </c>
      <c r="I96" s="83"/>
      <c r="J96" s="83"/>
      <c r="K96" s="83"/>
      <c r="L96" s="83"/>
      <c r="M96" s="83"/>
      <c r="N96" s="83"/>
      <c r="O96" s="83"/>
      <c r="P96" s="83"/>
      <c r="Q96" s="83"/>
      <c r="R96" s="83"/>
      <c r="S96" s="83"/>
      <c r="T96" s="83"/>
      <c r="U96" s="99">
        <f>COUNTIF(通讯通路门店!$S:$S,$G96)</f>
        <v>0</v>
      </c>
      <c r="V96" s="99">
        <f>COUNTIFS(通讯通路门店!$S:$S,$G96,通讯通路门店!$J:$J,"综合卖场")</f>
        <v>0</v>
      </c>
      <c r="W96" s="99">
        <f>SUMIFS(通讯通路门店!$AJ:$AJ,通讯通路门店!$S:$S,通讯客户沙盘!$G96)</f>
        <v>0</v>
      </c>
      <c r="X96" s="99">
        <f t="shared" si="5"/>
        <v>0</v>
      </c>
      <c r="Y96" s="99">
        <f>COUNTIFS(通讯通路门店!$S:$S,$G96,通讯通路门店!$J:$J,"荣耀体验店")+COUNTIFS(通讯通路门店!$S:$S,$G96,通讯通路门店!$J:$J,"荣耀授权专卖店")</f>
        <v>0</v>
      </c>
      <c r="Z96" s="99">
        <f>COUNTIFS(通讯通路门店!$S:$S,$G96,通讯通路门店!$J:$J,"VIVO体验店")</f>
        <v>0</v>
      </c>
      <c r="AA96" s="99">
        <f>COUNTIFS(通讯通路门店!$S:$S,$G96,通讯通路门店!$J:$J,"OPPO体验店")</f>
        <v>0</v>
      </c>
      <c r="AB96" s="99">
        <f>COUNTIFS(通讯通路门店!$S:$S,$G96,通讯通路门店!$J:$J,"华为授权体验店")+COUNTIFS(通讯通路门店!$S:$S,$G96,通讯通路门店!$J:$J,"华为堡垒店")</f>
        <v>0</v>
      </c>
      <c r="AC96" s="99">
        <f>COUNTIFS(通讯通路门店!$S:$S,$G96,通讯通路门店!$J:$J,"小米体验店")</f>
        <v>0</v>
      </c>
      <c r="AD96" s="99">
        <f>COUNTIFS(通讯通路门店!$S:$S,$G96,通讯通路门店!$J:$J,"苹果体验店")</f>
        <v>0</v>
      </c>
      <c r="AE96" s="99">
        <f>COUNTIFS(通讯通路门店!$S:$S,$G96,通讯通路门店!$J:$J,"其他品牌专卖店")</f>
        <v>0</v>
      </c>
      <c r="AF96" s="99">
        <f>SUMIFS(通讯通路门店!$BI:$BI,通讯通路门店!$S:$S,$G96)</f>
        <v>0</v>
      </c>
      <c r="AG96" s="99">
        <f>SUMIFS(通讯通路门店!$BH:$BH,通讯通路门店!$S:$S,$G96)</f>
        <v>0</v>
      </c>
      <c r="AH96" s="99">
        <f t="shared" si="6"/>
        <v>0</v>
      </c>
      <c r="AI96" s="99">
        <f>SUMIFS(通讯通路门店!$BB:$BB,通讯通路门店!$S:$S,$G96)</f>
        <v>0</v>
      </c>
      <c r="AJ96" s="99">
        <f>SUMIFS(通讯通路门店!$BE:$BE,通讯通路门店!$S:$S,$G96)</f>
        <v>0</v>
      </c>
      <c r="AK96" s="99">
        <f>SUMIFS(通讯通路门店!$BG:$BG,通讯通路门店!$S:$S,$G96)</f>
        <v>0</v>
      </c>
      <c r="AL96" s="99">
        <f>SUMIFS(通讯通路门店!$BC:$BC,通讯通路门店!$S:$S,$G96)</f>
        <v>0</v>
      </c>
      <c r="AM96" s="99">
        <f>SUMIFS(通讯通路门店!$BD:$BD,通讯通路门店!$S:$S,$G96)</f>
        <v>0</v>
      </c>
      <c r="AN96" s="99">
        <f>SUMIFS(通讯通路门店!$BF:$BF,通讯通路门店!$S:$S,$G96)</f>
        <v>0</v>
      </c>
      <c r="AO96" s="99">
        <f t="shared" si="7"/>
        <v>0</v>
      </c>
      <c r="AP96" s="99">
        <f>SUMIFS(通讯通路门店!$K:$K,通讯通路门店!$S:$S,$G96)</f>
        <v>0</v>
      </c>
      <c r="AQ96" s="83"/>
      <c r="AR96" s="99">
        <f>SUMIFS(通讯通路门店!$T:$T,通讯通路门店!$S:$S,$G96)</f>
        <v>0</v>
      </c>
      <c r="AS96" s="99">
        <f>SUMIFS(通讯通路门店!$U:$U,通讯通路门店!$S:$S,$G96)</f>
        <v>0</v>
      </c>
      <c r="AT96" s="99">
        <f>SUMIFS(通讯通路门店!$V:$V,通讯通路门店!$S:$S,$G96)</f>
        <v>0</v>
      </c>
      <c r="AU96" s="99">
        <f>SUMIFS(通讯通路门店!$W:$W,通讯通路门店!$S:$S,$G96)</f>
        <v>0</v>
      </c>
      <c r="AV96" s="99">
        <f>SUMIFS(通讯通路门店!$Z:$Z,通讯通路门店!$S:$S,$G96)</f>
        <v>0</v>
      </c>
      <c r="AW96" s="99">
        <f>SUMIFS(通讯通路门店!$AB:$AB,通讯通路门店!$S:$S,$G96)</f>
        <v>0</v>
      </c>
      <c r="AX96" s="99">
        <f>SUMIFS(通讯通路门店!$X:$X,通讯通路门店!$S:$S,$G96)</f>
        <v>0</v>
      </c>
      <c r="AY96" s="99">
        <f>SUMIFS(通讯通路门店!$Y:$Y,通讯通路门店!$S:$S,$G96)</f>
        <v>0</v>
      </c>
      <c r="AZ96" s="99">
        <f>SUMIFS(通讯通路门店!$AA:$AA,通讯通路门店!$S:$S,$G96)</f>
        <v>0</v>
      </c>
      <c r="BA96" s="99">
        <f t="shared" si="8"/>
        <v>0</v>
      </c>
      <c r="BB96" s="99">
        <f t="shared" si="9"/>
        <v>0</v>
      </c>
      <c r="BC96" s="99">
        <f>SUMIFS(通讯通路门店!$W:$W,通讯通路门店!$S:$S,$G96,通讯通路门店!$J:$J,"荣耀体验店")+SUMIFS(通讯通路门店!$W:$W,通讯通路门店!$S:$S,$G96,通讯通路门店!$J:$J,"荣耀授权专卖店")</f>
        <v>0</v>
      </c>
      <c r="BD96" s="99">
        <f>SUMIFS(通讯通路门店!$Z:$Z,通讯通路门店!$S:$S,$G96,通讯通路门店!$J:$J,"VIVO体验店")</f>
        <v>0</v>
      </c>
      <c r="BE96" s="99">
        <f>SUMIFS(通讯通路门店!$AB:$AB,通讯通路门店!$S:$S,$G96,通讯通路门店!$J:$J,"OPPO体验店")</f>
        <v>0</v>
      </c>
      <c r="BF96" s="99">
        <f>SUMIFS(通讯通路门店!$X:$X,通讯通路门店!$S:$S,$G96,通讯通路门店!$J:$J,"华为授权体验店")+SUMIFS(通讯通路门店!$AA:$AA,通讯通路门店!$S:$S,$G96,通讯通路门店!$J:$J,"华为堡垒店")</f>
        <v>0</v>
      </c>
      <c r="BG96" s="99">
        <f>SUMIFS(通讯通路门店!$Y:$Y,通讯通路门店!$S:$S,$G96,通讯通路门店!$J:$J,"小米体验店")</f>
        <v>0</v>
      </c>
      <c r="BH96" s="99">
        <f>SUMIFS(通讯通路门店!$AA:$AA,通讯通路门店!$S:$S,$G96,通讯通路门店!$J:$J,"苹果体验店")</f>
        <v>0</v>
      </c>
      <c r="BI96" s="99">
        <f>SUMIFS(通讯通路门店!$K:$K,通讯通路门店!$S:$S,$G96,通讯通路门店!$J:$J,"其他品牌专卖店")</f>
        <v>0</v>
      </c>
      <c r="BJ96" s="99">
        <f>SUMIFS(通讯通路门店!$AC:$AC,通讯通路门店!$S:$S,$G96)</f>
        <v>0</v>
      </c>
      <c r="BK96" s="99">
        <f>SUMIFS(通讯通路门店!$AD:$AD,通讯通路门店!$S:$S,$G96)</f>
        <v>0</v>
      </c>
      <c r="BL96" s="99">
        <f>SUMIFS(通讯通路门店!$AE:$AE,通讯通路门店!$S:$S,$G96)</f>
        <v>0</v>
      </c>
      <c r="BM96" s="99">
        <f>SUMIFS(通讯通路门店!$AF:$AF,通讯通路门店!$S:$S,$G96)</f>
        <v>0</v>
      </c>
      <c r="BN96" s="99">
        <f>SUMIFS(通讯通路门店!$AG:$AG,通讯通路门店!$S:$S,$G96)</f>
        <v>0</v>
      </c>
      <c r="BO96" s="99">
        <f>SUMIFS(通讯通路门店!$AH:$AH,通讯通路门店!$S:$S,$G96)</f>
        <v>0</v>
      </c>
      <c r="BP96" s="99">
        <f>SUMIFS(通讯通路门店!$AI:$AI,通讯通路门店!$S:$S,$G96)</f>
        <v>0</v>
      </c>
      <c r="BQ96" s="83"/>
    </row>
    <row r="97" spans="1:69">
      <c r="A97" s="99" t="str">
        <f>IFERROR(_xlfn.XLOOKUP($G97,通讯通路门店!$S$4:$S$993933,通讯通路门店!$A$4:$A$993933,0,0),"")</f>
        <v/>
      </c>
      <c r="B97" s="99" t="str">
        <f>IFERROR(_xlfn.XLOOKUP($G97,通讯通路门店!$S$4:$S$993933,通讯通路门店!$B$4:$B$993933,0,0),"")</f>
        <v/>
      </c>
      <c r="C97" s="99" t="str">
        <f>IFERROR(_xlfn.XLOOKUP($G97,通讯通路门店!$S$4:$S$993933,通讯通路门店!$C$4:$C$993933,0,0),"")</f>
        <v/>
      </c>
      <c r="D97" s="99" t="str">
        <f>IFERROR(_xlfn.XLOOKUP($G97,通讯通路门店!$S$4:$S$993933,通讯通路门店!$D$4:$D$993933,0,0),"")</f>
        <v/>
      </c>
      <c r="E97" s="83"/>
      <c r="F97" s="83"/>
      <c r="G97" s="101" t="e">
        <v>#N/A</v>
      </c>
      <c r="H97" s="102" t="str">
        <f>IFERROR(_xlfn.XLOOKUP($G97,通讯通路门店!$S$4:$S$993933,通讯通路门店!$R$4:$R$993933,0,0),"")</f>
        <v/>
      </c>
      <c r="I97" s="83"/>
      <c r="J97" s="83"/>
      <c r="K97" s="83"/>
      <c r="L97" s="83"/>
      <c r="M97" s="83"/>
      <c r="N97" s="83"/>
      <c r="O97" s="83"/>
      <c r="P97" s="83"/>
      <c r="Q97" s="83"/>
      <c r="R97" s="83"/>
      <c r="S97" s="83"/>
      <c r="T97" s="83"/>
      <c r="U97" s="99">
        <f>COUNTIF(通讯通路门店!$S:$S,$G97)</f>
        <v>0</v>
      </c>
      <c r="V97" s="99">
        <f>COUNTIFS(通讯通路门店!$S:$S,$G97,通讯通路门店!$J:$J,"综合卖场")</f>
        <v>0</v>
      </c>
      <c r="W97" s="99">
        <f>SUMIFS(通讯通路门店!$AJ:$AJ,通讯通路门店!$S:$S,通讯客户沙盘!$G97)</f>
        <v>0</v>
      </c>
      <c r="X97" s="99">
        <f t="shared" si="5"/>
        <v>0</v>
      </c>
      <c r="Y97" s="99">
        <f>COUNTIFS(通讯通路门店!$S:$S,$G97,通讯通路门店!$J:$J,"荣耀体验店")+COUNTIFS(通讯通路门店!$S:$S,$G97,通讯通路门店!$J:$J,"荣耀授权专卖店")</f>
        <v>0</v>
      </c>
      <c r="Z97" s="99">
        <f>COUNTIFS(通讯通路门店!$S:$S,$G97,通讯通路门店!$J:$J,"VIVO体验店")</f>
        <v>0</v>
      </c>
      <c r="AA97" s="99">
        <f>COUNTIFS(通讯通路门店!$S:$S,$G97,通讯通路门店!$J:$J,"OPPO体验店")</f>
        <v>0</v>
      </c>
      <c r="AB97" s="99">
        <f>COUNTIFS(通讯通路门店!$S:$S,$G97,通讯通路门店!$J:$J,"华为授权体验店")+COUNTIFS(通讯通路门店!$S:$S,$G97,通讯通路门店!$J:$J,"华为堡垒店")</f>
        <v>0</v>
      </c>
      <c r="AC97" s="99">
        <f>COUNTIFS(通讯通路门店!$S:$S,$G97,通讯通路门店!$J:$J,"小米体验店")</f>
        <v>0</v>
      </c>
      <c r="AD97" s="99">
        <f>COUNTIFS(通讯通路门店!$S:$S,$G97,通讯通路门店!$J:$J,"苹果体验店")</f>
        <v>0</v>
      </c>
      <c r="AE97" s="99">
        <f>COUNTIFS(通讯通路门店!$S:$S,$G97,通讯通路门店!$J:$J,"其他品牌专卖店")</f>
        <v>0</v>
      </c>
      <c r="AF97" s="99">
        <f>SUMIFS(通讯通路门店!$BI:$BI,通讯通路门店!$S:$S,$G97)</f>
        <v>0</v>
      </c>
      <c r="AG97" s="99">
        <f>SUMIFS(通讯通路门店!$BH:$BH,通讯通路门店!$S:$S,$G97)</f>
        <v>0</v>
      </c>
      <c r="AH97" s="99">
        <f t="shared" si="6"/>
        <v>0</v>
      </c>
      <c r="AI97" s="99">
        <f>SUMIFS(通讯通路门店!$BB:$BB,通讯通路门店!$S:$S,$G97)</f>
        <v>0</v>
      </c>
      <c r="AJ97" s="99">
        <f>SUMIFS(通讯通路门店!$BE:$BE,通讯通路门店!$S:$S,$G97)</f>
        <v>0</v>
      </c>
      <c r="AK97" s="99">
        <f>SUMIFS(通讯通路门店!$BG:$BG,通讯通路门店!$S:$S,$G97)</f>
        <v>0</v>
      </c>
      <c r="AL97" s="99">
        <f>SUMIFS(通讯通路门店!$BC:$BC,通讯通路门店!$S:$S,$G97)</f>
        <v>0</v>
      </c>
      <c r="AM97" s="99">
        <f>SUMIFS(通讯通路门店!$BD:$BD,通讯通路门店!$S:$S,$G97)</f>
        <v>0</v>
      </c>
      <c r="AN97" s="99">
        <f>SUMIFS(通讯通路门店!$BF:$BF,通讯通路门店!$S:$S,$G97)</f>
        <v>0</v>
      </c>
      <c r="AO97" s="99">
        <f t="shared" si="7"/>
        <v>0</v>
      </c>
      <c r="AP97" s="99">
        <f>SUMIFS(通讯通路门店!$K:$K,通讯通路门店!$S:$S,$G97)</f>
        <v>0</v>
      </c>
      <c r="AQ97" s="83"/>
      <c r="AR97" s="99">
        <f>SUMIFS(通讯通路门店!$T:$T,通讯通路门店!$S:$S,$G97)</f>
        <v>0</v>
      </c>
      <c r="AS97" s="99">
        <f>SUMIFS(通讯通路门店!$U:$U,通讯通路门店!$S:$S,$G97)</f>
        <v>0</v>
      </c>
      <c r="AT97" s="99">
        <f>SUMIFS(通讯通路门店!$V:$V,通讯通路门店!$S:$S,$G97)</f>
        <v>0</v>
      </c>
      <c r="AU97" s="99">
        <f>SUMIFS(通讯通路门店!$W:$W,通讯通路门店!$S:$S,$G97)</f>
        <v>0</v>
      </c>
      <c r="AV97" s="99">
        <f>SUMIFS(通讯通路门店!$Z:$Z,通讯通路门店!$S:$S,$G97)</f>
        <v>0</v>
      </c>
      <c r="AW97" s="99">
        <f>SUMIFS(通讯通路门店!$AB:$AB,通讯通路门店!$S:$S,$G97)</f>
        <v>0</v>
      </c>
      <c r="AX97" s="99">
        <f>SUMIFS(通讯通路门店!$X:$X,通讯通路门店!$S:$S,$G97)</f>
        <v>0</v>
      </c>
      <c r="AY97" s="99">
        <f>SUMIFS(通讯通路门店!$Y:$Y,通讯通路门店!$S:$S,$G97)</f>
        <v>0</v>
      </c>
      <c r="AZ97" s="99">
        <f>SUMIFS(通讯通路门店!$AA:$AA,通讯通路门店!$S:$S,$G97)</f>
        <v>0</v>
      </c>
      <c r="BA97" s="99">
        <f t="shared" si="8"/>
        <v>0</v>
      </c>
      <c r="BB97" s="99">
        <f t="shared" si="9"/>
        <v>0</v>
      </c>
      <c r="BC97" s="99">
        <f>SUMIFS(通讯通路门店!$W:$W,通讯通路门店!$S:$S,$G97,通讯通路门店!$J:$J,"荣耀体验店")+SUMIFS(通讯通路门店!$W:$W,通讯通路门店!$S:$S,$G97,通讯通路门店!$J:$J,"荣耀授权专卖店")</f>
        <v>0</v>
      </c>
      <c r="BD97" s="99">
        <f>SUMIFS(通讯通路门店!$Z:$Z,通讯通路门店!$S:$S,$G97,通讯通路门店!$J:$J,"VIVO体验店")</f>
        <v>0</v>
      </c>
      <c r="BE97" s="99">
        <f>SUMIFS(通讯通路门店!$AB:$AB,通讯通路门店!$S:$S,$G97,通讯通路门店!$J:$J,"OPPO体验店")</f>
        <v>0</v>
      </c>
      <c r="BF97" s="99">
        <f>SUMIFS(通讯通路门店!$X:$X,通讯通路门店!$S:$S,$G97,通讯通路门店!$J:$J,"华为授权体验店")+SUMIFS(通讯通路门店!$AA:$AA,通讯通路门店!$S:$S,$G97,通讯通路门店!$J:$J,"华为堡垒店")</f>
        <v>0</v>
      </c>
      <c r="BG97" s="99">
        <f>SUMIFS(通讯通路门店!$Y:$Y,通讯通路门店!$S:$S,$G97,通讯通路门店!$J:$J,"小米体验店")</f>
        <v>0</v>
      </c>
      <c r="BH97" s="99">
        <f>SUMIFS(通讯通路门店!$AA:$AA,通讯通路门店!$S:$S,$G97,通讯通路门店!$J:$J,"苹果体验店")</f>
        <v>0</v>
      </c>
      <c r="BI97" s="99">
        <f>SUMIFS(通讯通路门店!$K:$K,通讯通路门店!$S:$S,$G97,通讯通路门店!$J:$J,"其他品牌专卖店")</f>
        <v>0</v>
      </c>
      <c r="BJ97" s="99">
        <f>SUMIFS(通讯通路门店!$AC:$AC,通讯通路门店!$S:$S,$G97)</f>
        <v>0</v>
      </c>
      <c r="BK97" s="99">
        <f>SUMIFS(通讯通路门店!$AD:$AD,通讯通路门店!$S:$S,$G97)</f>
        <v>0</v>
      </c>
      <c r="BL97" s="99">
        <f>SUMIFS(通讯通路门店!$AE:$AE,通讯通路门店!$S:$S,$G97)</f>
        <v>0</v>
      </c>
      <c r="BM97" s="99">
        <f>SUMIFS(通讯通路门店!$AF:$AF,通讯通路门店!$S:$S,$G97)</f>
        <v>0</v>
      </c>
      <c r="BN97" s="99">
        <f>SUMIFS(通讯通路门店!$AG:$AG,通讯通路门店!$S:$S,$G97)</f>
        <v>0</v>
      </c>
      <c r="BO97" s="99">
        <f>SUMIFS(通讯通路门店!$AH:$AH,通讯通路门店!$S:$S,$G97)</f>
        <v>0</v>
      </c>
      <c r="BP97" s="99">
        <f>SUMIFS(通讯通路门店!$AI:$AI,通讯通路门店!$S:$S,$G97)</f>
        <v>0</v>
      </c>
      <c r="BQ97" s="83"/>
    </row>
    <row r="98" spans="1:69">
      <c r="A98" s="99" t="str">
        <f>IFERROR(_xlfn.XLOOKUP($G98,通讯通路门店!$S$4:$S$993933,通讯通路门店!$A$4:$A$993933,0,0),"")</f>
        <v/>
      </c>
      <c r="B98" s="99" t="str">
        <f>IFERROR(_xlfn.XLOOKUP($G98,通讯通路门店!$S$4:$S$993933,通讯通路门店!$B$4:$B$993933,0,0),"")</f>
        <v/>
      </c>
      <c r="C98" s="99" t="str">
        <f>IFERROR(_xlfn.XLOOKUP($G98,通讯通路门店!$S$4:$S$993933,通讯通路门店!$C$4:$C$993933,0,0),"")</f>
        <v/>
      </c>
      <c r="D98" s="99" t="str">
        <f>IFERROR(_xlfn.XLOOKUP($G98,通讯通路门店!$S$4:$S$993933,通讯通路门店!$D$4:$D$993933,0,0),"")</f>
        <v/>
      </c>
      <c r="E98" s="83"/>
      <c r="F98" s="83"/>
      <c r="G98" s="101" t="e">
        <v>#N/A</v>
      </c>
      <c r="H98" s="102" t="str">
        <f>IFERROR(_xlfn.XLOOKUP($G98,通讯通路门店!$S$4:$S$993933,通讯通路门店!$R$4:$R$993933,0,0),"")</f>
        <v/>
      </c>
      <c r="I98" s="83"/>
      <c r="J98" s="83"/>
      <c r="K98" s="83"/>
      <c r="L98" s="83"/>
      <c r="M98" s="83"/>
      <c r="N98" s="83"/>
      <c r="O98" s="83"/>
      <c r="P98" s="83"/>
      <c r="Q98" s="83"/>
      <c r="R98" s="83"/>
      <c r="S98" s="83"/>
      <c r="T98" s="83"/>
      <c r="U98" s="99">
        <f>COUNTIF(通讯通路门店!$S:$S,$G98)</f>
        <v>0</v>
      </c>
      <c r="V98" s="99">
        <f>COUNTIFS(通讯通路门店!$S:$S,$G98,通讯通路门店!$J:$J,"综合卖场")</f>
        <v>0</v>
      </c>
      <c r="W98" s="99">
        <f>SUMIFS(通讯通路门店!$AJ:$AJ,通讯通路门店!$S:$S,通讯客户沙盘!$G98)</f>
        <v>0</v>
      </c>
      <c r="X98" s="99">
        <f t="shared" si="5"/>
        <v>0</v>
      </c>
      <c r="Y98" s="99">
        <f>COUNTIFS(通讯通路门店!$S:$S,$G98,通讯通路门店!$J:$J,"荣耀体验店")+COUNTIFS(通讯通路门店!$S:$S,$G98,通讯通路门店!$J:$J,"荣耀授权专卖店")</f>
        <v>0</v>
      </c>
      <c r="Z98" s="99">
        <f>COUNTIFS(通讯通路门店!$S:$S,$G98,通讯通路门店!$J:$J,"VIVO体验店")</f>
        <v>0</v>
      </c>
      <c r="AA98" s="99">
        <f>COUNTIFS(通讯通路门店!$S:$S,$G98,通讯通路门店!$J:$J,"OPPO体验店")</f>
        <v>0</v>
      </c>
      <c r="AB98" s="99">
        <f>COUNTIFS(通讯通路门店!$S:$S,$G98,通讯通路门店!$J:$J,"华为授权体验店")+COUNTIFS(通讯通路门店!$S:$S,$G98,通讯通路门店!$J:$J,"华为堡垒店")</f>
        <v>0</v>
      </c>
      <c r="AC98" s="99">
        <f>COUNTIFS(通讯通路门店!$S:$S,$G98,通讯通路门店!$J:$J,"小米体验店")</f>
        <v>0</v>
      </c>
      <c r="AD98" s="99">
        <f>COUNTIFS(通讯通路门店!$S:$S,$G98,通讯通路门店!$J:$J,"苹果体验店")</f>
        <v>0</v>
      </c>
      <c r="AE98" s="99">
        <f>COUNTIFS(通讯通路门店!$S:$S,$G98,通讯通路门店!$J:$J,"其他品牌专卖店")</f>
        <v>0</v>
      </c>
      <c r="AF98" s="99">
        <f>SUMIFS(通讯通路门店!$BI:$BI,通讯通路门店!$S:$S,$G98)</f>
        <v>0</v>
      </c>
      <c r="AG98" s="99">
        <f>SUMIFS(通讯通路门店!$BH:$BH,通讯通路门店!$S:$S,$G98)</f>
        <v>0</v>
      </c>
      <c r="AH98" s="99">
        <f t="shared" si="6"/>
        <v>0</v>
      </c>
      <c r="AI98" s="99">
        <f>SUMIFS(通讯通路门店!$BB:$BB,通讯通路门店!$S:$S,$G98)</f>
        <v>0</v>
      </c>
      <c r="AJ98" s="99">
        <f>SUMIFS(通讯通路门店!$BE:$BE,通讯通路门店!$S:$S,$G98)</f>
        <v>0</v>
      </c>
      <c r="AK98" s="99">
        <f>SUMIFS(通讯通路门店!$BG:$BG,通讯通路门店!$S:$S,$G98)</f>
        <v>0</v>
      </c>
      <c r="AL98" s="99">
        <f>SUMIFS(通讯通路门店!$BC:$BC,通讯通路门店!$S:$S,$G98)</f>
        <v>0</v>
      </c>
      <c r="AM98" s="99">
        <f>SUMIFS(通讯通路门店!$BD:$BD,通讯通路门店!$S:$S,$G98)</f>
        <v>0</v>
      </c>
      <c r="AN98" s="99">
        <f>SUMIFS(通讯通路门店!$BF:$BF,通讯通路门店!$S:$S,$G98)</f>
        <v>0</v>
      </c>
      <c r="AO98" s="99">
        <f t="shared" si="7"/>
        <v>0</v>
      </c>
      <c r="AP98" s="99">
        <f>SUMIFS(通讯通路门店!$K:$K,通讯通路门店!$S:$S,$G98)</f>
        <v>0</v>
      </c>
      <c r="AQ98" s="83"/>
      <c r="AR98" s="99">
        <f>SUMIFS(通讯通路门店!$T:$T,通讯通路门店!$S:$S,$G98)</f>
        <v>0</v>
      </c>
      <c r="AS98" s="99">
        <f>SUMIFS(通讯通路门店!$U:$U,通讯通路门店!$S:$S,$G98)</f>
        <v>0</v>
      </c>
      <c r="AT98" s="99">
        <f>SUMIFS(通讯通路门店!$V:$V,通讯通路门店!$S:$S,$G98)</f>
        <v>0</v>
      </c>
      <c r="AU98" s="99">
        <f>SUMIFS(通讯通路门店!$W:$W,通讯通路门店!$S:$S,$G98)</f>
        <v>0</v>
      </c>
      <c r="AV98" s="99">
        <f>SUMIFS(通讯通路门店!$Z:$Z,通讯通路门店!$S:$S,$G98)</f>
        <v>0</v>
      </c>
      <c r="AW98" s="99">
        <f>SUMIFS(通讯通路门店!$AB:$AB,通讯通路门店!$S:$S,$G98)</f>
        <v>0</v>
      </c>
      <c r="AX98" s="99">
        <f>SUMIFS(通讯通路门店!$X:$X,通讯通路门店!$S:$S,$G98)</f>
        <v>0</v>
      </c>
      <c r="AY98" s="99">
        <f>SUMIFS(通讯通路门店!$Y:$Y,通讯通路门店!$S:$S,$G98)</f>
        <v>0</v>
      </c>
      <c r="AZ98" s="99">
        <f>SUMIFS(通讯通路门店!$AA:$AA,通讯通路门店!$S:$S,$G98)</f>
        <v>0</v>
      </c>
      <c r="BA98" s="99">
        <f t="shared" si="8"/>
        <v>0</v>
      </c>
      <c r="BB98" s="99">
        <f t="shared" si="9"/>
        <v>0</v>
      </c>
      <c r="BC98" s="99">
        <f>SUMIFS(通讯通路门店!$W:$W,通讯通路门店!$S:$S,$G98,通讯通路门店!$J:$J,"荣耀体验店")+SUMIFS(通讯通路门店!$W:$W,通讯通路门店!$S:$S,$G98,通讯通路门店!$J:$J,"荣耀授权专卖店")</f>
        <v>0</v>
      </c>
      <c r="BD98" s="99">
        <f>SUMIFS(通讯通路门店!$Z:$Z,通讯通路门店!$S:$S,$G98,通讯通路门店!$J:$J,"VIVO体验店")</f>
        <v>0</v>
      </c>
      <c r="BE98" s="99">
        <f>SUMIFS(通讯通路门店!$AB:$AB,通讯通路门店!$S:$S,$G98,通讯通路门店!$J:$J,"OPPO体验店")</f>
        <v>0</v>
      </c>
      <c r="BF98" s="99">
        <f>SUMIFS(通讯通路门店!$X:$X,通讯通路门店!$S:$S,$G98,通讯通路门店!$J:$J,"华为授权体验店")+SUMIFS(通讯通路门店!$AA:$AA,通讯通路门店!$S:$S,$G98,通讯通路门店!$J:$J,"华为堡垒店")</f>
        <v>0</v>
      </c>
      <c r="BG98" s="99">
        <f>SUMIFS(通讯通路门店!$Y:$Y,通讯通路门店!$S:$S,$G98,通讯通路门店!$J:$J,"小米体验店")</f>
        <v>0</v>
      </c>
      <c r="BH98" s="99">
        <f>SUMIFS(通讯通路门店!$AA:$AA,通讯通路门店!$S:$S,$G98,通讯通路门店!$J:$J,"苹果体验店")</f>
        <v>0</v>
      </c>
      <c r="BI98" s="99">
        <f>SUMIFS(通讯通路门店!$K:$K,通讯通路门店!$S:$S,$G98,通讯通路门店!$J:$J,"其他品牌专卖店")</f>
        <v>0</v>
      </c>
      <c r="BJ98" s="99">
        <f>SUMIFS(通讯通路门店!$AC:$AC,通讯通路门店!$S:$S,$G98)</f>
        <v>0</v>
      </c>
      <c r="BK98" s="99">
        <f>SUMIFS(通讯通路门店!$AD:$AD,通讯通路门店!$S:$S,$G98)</f>
        <v>0</v>
      </c>
      <c r="BL98" s="99">
        <f>SUMIFS(通讯通路门店!$AE:$AE,通讯通路门店!$S:$S,$G98)</f>
        <v>0</v>
      </c>
      <c r="BM98" s="99">
        <f>SUMIFS(通讯通路门店!$AF:$AF,通讯通路门店!$S:$S,$G98)</f>
        <v>0</v>
      </c>
      <c r="BN98" s="99">
        <f>SUMIFS(通讯通路门店!$AG:$AG,通讯通路门店!$S:$S,$G98)</f>
        <v>0</v>
      </c>
      <c r="BO98" s="99">
        <f>SUMIFS(通讯通路门店!$AH:$AH,通讯通路门店!$S:$S,$G98)</f>
        <v>0</v>
      </c>
      <c r="BP98" s="99">
        <f>SUMIFS(通讯通路门店!$AI:$AI,通讯通路门店!$S:$S,$G98)</f>
        <v>0</v>
      </c>
      <c r="BQ98" s="83"/>
    </row>
    <row r="99" spans="1:69">
      <c r="A99" s="99" t="str">
        <f>IFERROR(_xlfn.XLOOKUP($G99,通讯通路门店!$S$4:$S$993933,通讯通路门店!$A$4:$A$993933,0,0),"")</f>
        <v/>
      </c>
      <c r="B99" s="99" t="str">
        <f>IFERROR(_xlfn.XLOOKUP($G99,通讯通路门店!$S$4:$S$993933,通讯通路门店!$B$4:$B$993933,0,0),"")</f>
        <v/>
      </c>
      <c r="C99" s="99" t="str">
        <f>IFERROR(_xlfn.XLOOKUP($G99,通讯通路门店!$S$4:$S$993933,通讯通路门店!$C$4:$C$993933,0,0),"")</f>
        <v/>
      </c>
      <c r="D99" s="99" t="str">
        <f>IFERROR(_xlfn.XLOOKUP($G99,通讯通路门店!$S$4:$S$993933,通讯通路门店!$D$4:$D$993933,0,0),"")</f>
        <v/>
      </c>
      <c r="E99" s="83"/>
      <c r="F99" s="83"/>
      <c r="G99" s="101" t="e">
        <v>#N/A</v>
      </c>
      <c r="H99" s="102" t="str">
        <f>IFERROR(_xlfn.XLOOKUP($G99,通讯通路门店!$S$4:$S$993933,通讯通路门店!$R$4:$R$993933,0,0),"")</f>
        <v/>
      </c>
      <c r="I99" s="83"/>
      <c r="J99" s="83"/>
      <c r="K99" s="83"/>
      <c r="L99" s="83"/>
      <c r="M99" s="83"/>
      <c r="N99" s="83"/>
      <c r="O99" s="83"/>
      <c r="P99" s="83"/>
      <c r="Q99" s="83"/>
      <c r="R99" s="83"/>
      <c r="S99" s="83"/>
      <c r="T99" s="83"/>
      <c r="U99" s="99">
        <f>COUNTIF(通讯通路门店!$S:$S,$G99)</f>
        <v>0</v>
      </c>
      <c r="V99" s="99">
        <f>COUNTIFS(通讯通路门店!$S:$S,$G99,通讯通路门店!$J:$J,"综合卖场")</f>
        <v>0</v>
      </c>
      <c r="W99" s="99">
        <f>SUMIFS(通讯通路门店!$AJ:$AJ,通讯通路门店!$S:$S,通讯客户沙盘!$G99)</f>
        <v>0</v>
      </c>
      <c r="X99" s="99">
        <f t="shared" si="5"/>
        <v>0</v>
      </c>
      <c r="Y99" s="99">
        <f>COUNTIFS(通讯通路门店!$S:$S,$G99,通讯通路门店!$J:$J,"荣耀体验店")+COUNTIFS(通讯通路门店!$S:$S,$G99,通讯通路门店!$J:$J,"荣耀授权专卖店")</f>
        <v>0</v>
      </c>
      <c r="Z99" s="99">
        <f>COUNTIFS(通讯通路门店!$S:$S,$G99,通讯通路门店!$J:$J,"VIVO体验店")</f>
        <v>0</v>
      </c>
      <c r="AA99" s="99">
        <f>COUNTIFS(通讯通路门店!$S:$S,$G99,通讯通路门店!$J:$J,"OPPO体验店")</f>
        <v>0</v>
      </c>
      <c r="AB99" s="99">
        <f>COUNTIFS(通讯通路门店!$S:$S,$G99,通讯通路门店!$J:$J,"华为授权体验店")+COUNTIFS(通讯通路门店!$S:$S,$G99,通讯通路门店!$J:$J,"华为堡垒店")</f>
        <v>0</v>
      </c>
      <c r="AC99" s="99">
        <f>COUNTIFS(通讯通路门店!$S:$S,$G99,通讯通路门店!$J:$J,"小米体验店")</f>
        <v>0</v>
      </c>
      <c r="AD99" s="99">
        <f>COUNTIFS(通讯通路门店!$S:$S,$G99,通讯通路门店!$J:$J,"苹果体验店")</f>
        <v>0</v>
      </c>
      <c r="AE99" s="99">
        <f>COUNTIFS(通讯通路门店!$S:$S,$G99,通讯通路门店!$J:$J,"其他品牌专卖店")</f>
        <v>0</v>
      </c>
      <c r="AF99" s="99">
        <f>SUMIFS(通讯通路门店!$BI:$BI,通讯通路门店!$S:$S,$G99)</f>
        <v>0</v>
      </c>
      <c r="AG99" s="99">
        <f>SUMIFS(通讯通路门店!$BH:$BH,通讯通路门店!$S:$S,$G99)</f>
        <v>0</v>
      </c>
      <c r="AH99" s="99">
        <f t="shared" si="6"/>
        <v>0</v>
      </c>
      <c r="AI99" s="99">
        <f>SUMIFS(通讯通路门店!$BB:$BB,通讯通路门店!$S:$S,$G99)</f>
        <v>0</v>
      </c>
      <c r="AJ99" s="99">
        <f>SUMIFS(通讯通路门店!$BE:$BE,通讯通路门店!$S:$S,$G99)</f>
        <v>0</v>
      </c>
      <c r="AK99" s="99">
        <f>SUMIFS(通讯通路门店!$BG:$BG,通讯通路门店!$S:$S,$G99)</f>
        <v>0</v>
      </c>
      <c r="AL99" s="99">
        <f>SUMIFS(通讯通路门店!$BC:$BC,通讯通路门店!$S:$S,$G99)</f>
        <v>0</v>
      </c>
      <c r="AM99" s="99">
        <f>SUMIFS(通讯通路门店!$BD:$BD,通讯通路门店!$S:$S,$G99)</f>
        <v>0</v>
      </c>
      <c r="AN99" s="99">
        <f>SUMIFS(通讯通路门店!$BF:$BF,通讯通路门店!$S:$S,$G99)</f>
        <v>0</v>
      </c>
      <c r="AO99" s="99">
        <f t="shared" si="7"/>
        <v>0</v>
      </c>
      <c r="AP99" s="99">
        <f>SUMIFS(通讯通路门店!$K:$K,通讯通路门店!$S:$S,$G99)</f>
        <v>0</v>
      </c>
      <c r="AQ99" s="83"/>
      <c r="AR99" s="99">
        <f>SUMIFS(通讯通路门店!$T:$T,通讯通路门店!$S:$S,$G99)</f>
        <v>0</v>
      </c>
      <c r="AS99" s="99">
        <f>SUMIFS(通讯通路门店!$U:$U,通讯通路门店!$S:$S,$G99)</f>
        <v>0</v>
      </c>
      <c r="AT99" s="99">
        <f>SUMIFS(通讯通路门店!$V:$V,通讯通路门店!$S:$S,$G99)</f>
        <v>0</v>
      </c>
      <c r="AU99" s="99">
        <f>SUMIFS(通讯通路门店!$W:$W,通讯通路门店!$S:$S,$G99)</f>
        <v>0</v>
      </c>
      <c r="AV99" s="99">
        <f>SUMIFS(通讯通路门店!$Z:$Z,通讯通路门店!$S:$S,$G99)</f>
        <v>0</v>
      </c>
      <c r="AW99" s="99">
        <f>SUMIFS(通讯通路门店!$AB:$AB,通讯通路门店!$S:$S,$G99)</f>
        <v>0</v>
      </c>
      <c r="AX99" s="99">
        <f>SUMIFS(通讯通路门店!$X:$X,通讯通路门店!$S:$S,$G99)</f>
        <v>0</v>
      </c>
      <c r="AY99" s="99">
        <f>SUMIFS(通讯通路门店!$Y:$Y,通讯通路门店!$S:$S,$G99)</f>
        <v>0</v>
      </c>
      <c r="AZ99" s="99">
        <f>SUMIFS(通讯通路门店!$AA:$AA,通讯通路门店!$S:$S,$G99)</f>
        <v>0</v>
      </c>
      <c r="BA99" s="99">
        <f t="shared" si="8"/>
        <v>0</v>
      </c>
      <c r="BB99" s="99">
        <f t="shared" si="9"/>
        <v>0</v>
      </c>
      <c r="BC99" s="99">
        <f>SUMIFS(通讯通路门店!$W:$W,通讯通路门店!$S:$S,$G99,通讯通路门店!$J:$J,"荣耀体验店")+SUMIFS(通讯通路门店!$W:$W,通讯通路门店!$S:$S,$G99,通讯通路门店!$J:$J,"荣耀授权专卖店")</f>
        <v>0</v>
      </c>
      <c r="BD99" s="99">
        <f>SUMIFS(通讯通路门店!$Z:$Z,通讯通路门店!$S:$S,$G99,通讯通路门店!$J:$J,"VIVO体验店")</f>
        <v>0</v>
      </c>
      <c r="BE99" s="99">
        <f>SUMIFS(通讯通路门店!$AB:$AB,通讯通路门店!$S:$S,$G99,通讯通路门店!$J:$J,"OPPO体验店")</f>
        <v>0</v>
      </c>
      <c r="BF99" s="99">
        <f>SUMIFS(通讯通路门店!$X:$X,通讯通路门店!$S:$S,$G99,通讯通路门店!$J:$J,"华为授权体验店")+SUMIFS(通讯通路门店!$AA:$AA,通讯通路门店!$S:$S,$G99,通讯通路门店!$J:$J,"华为堡垒店")</f>
        <v>0</v>
      </c>
      <c r="BG99" s="99">
        <f>SUMIFS(通讯通路门店!$Y:$Y,通讯通路门店!$S:$S,$G99,通讯通路门店!$J:$J,"小米体验店")</f>
        <v>0</v>
      </c>
      <c r="BH99" s="99">
        <f>SUMIFS(通讯通路门店!$AA:$AA,通讯通路门店!$S:$S,$G99,通讯通路门店!$J:$J,"苹果体验店")</f>
        <v>0</v>
      </c>
      <c r="BI99" s="99">
        <f>SUMIFS(通讯通路门店!$K:$K,通讯通路门店!$S:$S,$G99,通讯通路门店!$J:$J,"其他品牌专卖店")</f>
        <v>0</v>
      </c>
      <c r="BJ99" s="99">
        <f>SUMIFS(通讯通路门店!$AC:$AC,通讯通路门店!$S:$S,$G99)</f>
        <v>0</v>
      </c>
      <c r="BK99" s="99">
        <f>SUMIFS(通讯通路门店!$AD:$AD,通讯通路门店!$S:$S,$G99)</f>
        <v>0</v>
      </c>
      <c r="BL99" s="99">
        <f>SUMIFS(通讯通路门店!$AE:$AE,通讯通路门店!$S:$S,$G99)</f>
        <v>0</v>
      </c>
      <c r="BM99" s="99">
        <f>SUMIFS(通讯通路门店!$AF:$AF,通讯通路门店!$S:$S,$G99)</f>
        <v>0</v>
      </c>
      <c r="BN99" s="99">
        <f>SUMIFS(通讯通路门店!$AG:$AG,通讯通路门店!$S:$S,$G99)</f>
        <v>0</v>
      </c>
      <c r="BO99" s="99">
        <f>SUMIFS(通讯通路门店!$AH:$AH,通讯通路门店!$S:$S,$G99)</f>
        <v>0</v>
      </c>
      <c r="BP99" s="99">
        <f>SUMIFS(通讯通路门店!$AI:$AI,通讯通路门店!$S:$S,$G99)</f>
        <v>0</v>
      </c>
      <c r="BQ99" s="83"/>
    </row>
    <row r="100" spans="1:69">
      <c r="A100" s="99" t="str">
        <f>IFERROR(_xlfn.XLOOKUP($G100,通讯通路门店!$S$4:$S$993933,通讯通路门店!$A$4:$A$993933,0,0),"")</f>
        <v/>
      </c>
      <c r="B100" s="99" t="str">
        <f>IFERROR(_xlfn.XLOOKUP($G100,通讯通路门店!$S$4:$S$993933,通讯通路门店!$B$4:$B$993933,0,0),"")</f>
        <v/>
      </c>
      <c r="C100" s="99" t="str">
        <f>IFERROR(_xlfn.XLOOKUP($G100,通讯通路门店!$S$4:$S$993933,通讯通路门店!$C$4:$C$993933,0,0),"")</f>
        <v/>
      </c>
      <c r="D100" s="99" t="str">
        <f>IFERROR(_xlfn.XLOOKUP($G100,通讯通路门店!$S$4:$S$993933,通讯通路门店!$D$4:$D$993933,0,0),"")</f>
        <v/>
      </c>
      <c r="E100" s="83"/>
      <c r="F100" s="83"/>
      <c r="G100" s="101" t="e">
        <v>#N/A</v>
      </c>
      <c r="H100" s="102" t="str">
        <f>IFERROR(_xlfn.XLOOKUP($G100,通讯通路门店!$S$4:$S$993933,通讯通路门店!$R$4:$R$993933,0,0),"")</f>
        <v/>
      </c>
      <c r="I100" s="83"/>
      <c r="J100" s="83"/>
      <c r="K100" s="83"/>
      <c r="L100" s="83"/>
      <c r="M100" s="83"/>
      <c r="N100" s="83"/>
      <c r="O100" s="83"/>
      <c r="P100" s="83"/>
      <c r="Q100" s="83"/>
      <c r="R100" s="83"/>
      <c r="S100" s="83"/>
      <c r="T100" s="83"/>
      <c r="U100" s="99">
        <f>COUNTIF(通讯通路门店!$S:$S,$G100)</f>
        <v>0</v>
      </c>
      <c r="V100" s="99">
        <f>COUNTIFS(通讯通路门店!$S:$S,$G100,通讯通路门店!$J:$J,"综合卖场")</f>
        <v>0</v>
      </c>
      <c r="W100" s="99">
        <f>SUMIFS(通讯通路门店!$AJ:$AJ,通讯通路门店!$S:$S,通讯客户沙盘!$G100)</f>
        <v>0</v>
      </c>
      <c r="X100" s="99">
        <f t="shared" si="5"/>
        <v>0</v>
      </c>
      <c r="Y100" s="99">
        <f>COUNTIFS(通讯通路门店!$S:$S,$G100,通讯通路门店!$J:$J,"荣耀体验店")+COUNTIFS(通讯通路门店!$S:$S,$G100,通讯通路门店!$J:$J,"荣耀授权专卖店")</f>
        <v>0</v>
      </c>
      <c r="Z100" s="99">
        <f>COUNTIFS(通讯通路门店!$S:$S,$G100,通讯通路门店!$J:$J,"VIVO体验店")</f>
        <v>0</v>
      </c>
      <c r="AA100" s="99">
        <f>COUNTIFS(通讯通路门店!$S:$S,$G100,通讯通路门店!$J:$J,"OPPO体验店")</f>
        <v>0</v>
      </c>
      <c r="AB100" s="99">
        <f>COUNTIFS(通讯通路门店!$S:$S,$G100,通讯通路门店!$J:$J,"华为授权体验店")+COUNTIFS(通讯通路门店!$S:$S,$G100,通讯通路门店!$J:$J,"华为堡垒店")</f>
        <v>0</v>
      </c>
      <c r="AC100" s="99">
        <f>COUNTIFS(通讯通路门店!$S:$S,$G100,通讯通路门店!$J:$J,"小米体验店")</f>
        <v>0</v>
      </c>
      <c r="AD100" s="99">
        <f>COUNTIFS(通讯通路门店!$S:$S,$G100,通讯通路门店!$J:$J,"苹果体验店")</f>
        <v>0</v>
      </c>
      <c r="AE100" s="99">
        <f>COUNTIFS(通讯通路门店!$S:$S,$G100,通讯通路门店!$J:$J,"其他品牌专卖店")</f>
        <v>0</v>
      </c>
      <c r="AF100" s="99">
        <f>SUMIFS(通讯通路门店!$BI:$BI,通讯通路门店!$S:$S,$G100)</f>
        <v>0</v>
      </c>
      <c r="AG100" s="99">
        <f>SUMIFS(通讯通路门店!$BH:$BH,通讯通路门店!$S:$S,$G100)</f>
        <v>0</v>
      </c>
      <c r="AH100" s="99">
        <f t="shared" si="6"/>
        <v>0</v>
      </c>
      <c r="AI100" s="99">
        <f>SUMIFS(通讯通路门店!$BB:$BB,通讯通路门店!$S:$S,$G100)</f>
        <v>0</v>
      </c>
      <c r="AJ100" s="99">
        <f>SUMIFS(通讯通路门店!$BE:$BE,通讯通路门店!$S:$S,$G100)</f>
        <v>0</v>
      </c>
      <c r="AK100" s="99">
        <f>SUMIFS(通讯通路门店!$BG:$BG,通讯通路门店!$S:$S,$G100)</f>
        <v>0</v>
      </c>
      <c r="AL100" s="99">
        <f>SUMIFS(通讯通路门店!$BC:$BC,通讯通路门店!$S:$S,$G100)</f>
        <v>0</v>
      </c>
      <c r="AM100" s="99">
        <f>SUMIFS(通讯通路门店!$BD:$BD,通讯通路门店!$S:$S,$G100)</f>
        <v>0</v>
      </c>
      <c r="AN100" s="99">
        <f>SUMIFS(通讯通路门店!$BF:$BF,通讯通路门店!$S:$S,$G100)</f>
        <v>0</v>
      </c>
      <c r="AO100" s="99">
        <f t="shared" si="7"/>
        <v>0</v>
      </c>
      <c r="AP100" s="99">
        <f>SUMIFS(通讯通路门店!$K:$K,通讯通路门店!$S:$S,$G100)</f>
        <v>0</v>
      </c>
      <c r="AQ100" s="83"/>
      <c r="AR100" s="99">
        <f>SUMIFS(通讯通路门店!$T:$T,通讯通路门店!$S:$S,$G100)</f>
        <v>0</v>
      </c>
      <c r="AS100" s="99">
        <f>SUMIFS(通讯通路门店!$U:$U,通讯通路门店!$S:$S,$G100)</f>
        <v>0</v>
      </c>
      <c r="AT100" s="99">
        <f>SUMIFS(通讯通路门店!$V:$V,通讯通路门店!$S:$S,$G100)</f>
        <v>0</v>
      </c>
      <c r="AU100" s="99">
        <f>SUMIFS(通讯通路门店!$W:$W,通讯通路门店!$S:$S,$G100)</f>
        <v>0</v>
      </c>
      <c r="AV100" s="99">
        <f>SUMIFS(通讯通路门店!$Z:$Z,通讯通路门店!$S:$S,$G100)</f>
        <v>0</v>
      </c>
      <c r="AW100" s="99">
        <f>SUMIFS(通讯通路门店!$AB:$AB,通讯通路门店!$S:$S,$G100)</f>
        <v>0</v>
      </c>
      <c r="AX100" s="99">
        <f>SUMIFS(通讯通路门店!$X:$X,通讯通路门店!$S:$S,$G100)</f>
        <v>0</v>
      </c>
      <c r="AY100" s="99">
        <f>SUMIFS(通讯通路门店!$Y:$Y,通讯通路门店!$S:$S,$G100)</f>
        <v>0</v>
      </c>
      <c r="AZ100" s="99">
        <f>SUMIFS(通讯通路门店!$AA:$AA,通讯通路门店!$S:$S,$G100)</f>
        <v>0</v>
      </c>
      <c r="BA100" s="99">
        <f t="shared" si="8"/>
        <v>0</v>
      </c>
      <c r="BB100" s="99">
        <f t="shared" si="9"/>
        <v>0</v>
      </c>
      <c r="BC100" s="99">
        <f>SUMIFS(通讯通路门店!$W:$W,通讯通路门店!$S:$S,$G100,通讯通路门店!$J:$J,"荣耀体验店")+SUMIFS(通讯通路门店!$W:$W,通讯通路门店!$S:$S,$G100,通讯通路门店!$J:$J,"荣耀授权专卖店")</f>
        <v>0</v>
      </c>
      <c r="BD100" s="99">
        <f>SUMIFS(通讯通路门店!$Z:$Z,通讯通路门店!$S:$S,$G100,通讯通路门店!$J:$J,"VIVO体验店")</f>
        <v>0</v>
      </c>
      <c r="BE100" s="99">
        <f>SUMIFS(通讯通路门店!$AB:$AB,通讯通路门店!$S:$S,$G100,通讯通路门店!$J:$J,"OPPO体验店")</f>
        <v>0</v>
      </c>
      <c r="BF100" s="99">
        <f>SUMIFS(通讯通路门店!$X:$X,通讯通路门店!$S:$S,$G100,通讯通路门店!$J:$J,"华为授权体验店")+SUMIFS(通讯通路门店!$AA:$AA,通讯通路门店!$S:$S,$G100,通讯通路门店!$J:$J,"华为堡垒店")</f>
        <v>0</v>
      </c>
      <c r="BG100" s="99">
        <f>SUMIFS(通讯通路门店!$Y:$Y,通讯通路门店!$S:$S,$G100,通讯通路门店!$J:$J,"小米体验店")</f>
        <v>0</v>
      </c>
      <c r="BH100" s="99">
        <f>SUMIFS(通讯通路门店!$AA:$AA,通讯通路门店!$S:$S,$G100,通讯通路门店!$J:$J,"苹果体验店")</f>
        <v>0</v>
      </c>
      <c r="BI100" s="99">
        <f>SUMIFS(通讯通路门店!$K:$K,通讯通路门店!$S:$S,$G100,通讯通路门店!$J:$J,"其他品牌专卖店")</f>
        <v>0</v>
      </c>
      <c r="BJ100" s="99">
        <f>SUMIFS(通讯通路门店!$AC:$AC,通讯通路门店!$S:$S,$G100)</f>
        <v>0</v>
      </c>
      <c r="BK100" s="99">
        <f>SUMIFS(通讯通路门店!$AD:$AD,通讯通路门店!$S:$S,$G100)</f>
        <v>0</v>
      </c>
      <c r="BL100" s="99">
        <f>SUMIFS(通讯通路门店!$AE:$AE,通讯通路门店!$S:$S,$G100)</f>
        <v>0</v>
      </c>
      <c r="BM100" s="99">
        <f>SUMIFS(通讯通路门店!$AF:$AF,通讯通路门店!$S:$S,$G100)</f>
        <v>0</v>
      </c>
      <c r="BN100" s="99">
        <f>SUMIFS(通讯通路门店!$AG:$AG,通讯通路门店!$S:$S,$G100)</f>
        <v>0</v>
      </c>
      <c r="BO100" s="99">
        <f>SUMIFS(通讯通路门店!$AH:$AH,通讯通路门店!$S:$S,$G100)</f>
        <v>0</v>
      </c>
      <c r="BP100" s="99">
        <f>SUMIFS(通讯通路门店!$AI:$AI,通讯通路门店!$S:$S,$G100)</f>
        <v>0</v>
      </c>
      <c r="BQ100" s="83"/>
    </row>
    <row r="101" spans="1:69">
      <c r="A101" s="99" t="str">
        <f>IFERROR(_xlfn.XLOOKUP($G101,通讯通路门店!$S$4:$S$993933,通讯通路门店!$A$4:$A$993933,0,0),"")</f>
        <v/>
      </c>
      <c r="B101" s="99" t="str">
        <f>IFERROR(_xlfn.XLOOKUP($G101,通讯通路门店!$S$4:$S$993933,通讯通路门店!$B$4:$B$993933,0,0),"")</f>
        <v/>
      </c>
      <c r="C101" s="99" t="str">
        <f>IFERROR(_xlfn.XLOOKUP($G101,通讯通路门店!$S$4:$S$993933,通讯通路门店!$C$4:$C$993933,0,0),"")</f>
        <v/>
      </c>
      <c r="D101" s="99" t="str">
        <f>IFERROR(_xlfn.XLOOKUP($G101,通讯通路门店!$S$4:$S$993933,通讯通路门店!$D$4:$D$993933,0,0),"")</f>
        <v/>
      </c>
      <c r="E101" s="83"/>
      <c r="F101" s="83"/>
      <c r="G101" s="101" t="e">
        <v>#N/A</v>
      </c>
      <c r="H101" s="102" t="str">
        <f>IFERROR(_xlfn.XLOOKUP($G101,通讯通路门店!$S$4:$S$993933,通讯通路门店!$R$4:$R$993933,0,0),"")</f>
        <v/>
      </c>
      <c r="I101" s="83"/>
      <c r="J101" s="83"/>
      <c r="K101" s="83"/>
      <c r="L101" s="83"/>
      <c r="M101" s="83"/>
      <c r="N101" s="83"/>
      <c r="O101" s="83"/>
      <c r="P101" s="83"/>
      <c r="Q101" s="83"/>
      <c r="R101" s="83"/>
      <c r="S101" s="83"/>
      <c r="T101" s="83"/>
      <c r="U101" s="99">
        <f>COUNTIF(通讯通路门店!$S:$S,$G101)</f>
        <v>0</v>
      </c>
      <c r="V101" s="99">
        <f>COUNTIFS(通讯通路门店!$S:$S,$G101,通讯通路门店!$J:$J,"综合卖场")</f>
        <v>0</v>
      </c>
      <c r="W101" s="99">
        <f>SUMIFS(通讯通路门店!$AJ:$AJ,通讯通路门店!$S:$S,通讯客户沙盘!$G101)</f>
        <v>0</v>
      </c>
      <c r="X101" s="99">
        <f t="shared" si="5"/>
        <v>0</v>
      </c>
      <c r="Y101" s="99">
        <f>COUNTIFS(通讯通路门店!$S:$S,$G101,通讯通路门店!$J:$J,"荣耀体验店")+COUNTIFS(通讯通路门店!$S:$S,$G101,通讯通路门店!$J:$J,"荣耀授权专卖店")</f>
        <v>0</v>
      </c>
      <c r="Z101" s="99">
        <f>COUNTIFS(通讯通路门店!$S:$S,$G101,通讯通路门店!$J:$J,"VIVO体验店")</f>
        <v>0</v>
      </c>
      <c r="AA101" s="99">
        <f>COUNTIFS(通讯通路门店!$S:$S,$G101,通讯通路门店!$J:$J,"OPPO体验店")</f>
        <v>0</v>
      </c>
      <c r="AB101" s="99">
        <f>COUNTIFS(通讯通路门店!$S:$S,$G101,通讯通路门店!$J:$J,"华为授权体验店")+COUNTIFS(通讯通路门店!$S:$S,$G101,通讯通路门店!$J:$J,"华为堡垒店")</f>
        <v>0</v>
      </c>
      <c r="AC101" s="99">
        <f>COUNTIFS(通讯通路门店!$S:$S,$G101,通讯通路门店!$J:$J,"小米体验店")</f>
        <v>0</v>
      </c>
      <c r="AD101" s="99">
        <f>COUNTIFS(通讯通路门店!$S:$S,$G101,通讯通路门店!$J:$J,"苹果体验店")</f>
        <v>0</v>
      </c>
      <c r="AE101" s="99">
        <f>COUNTIFS(通讯通路门店!$S:$S,$G101,通讯通路门店!$J:$J,"其他品牌专卖店")</f>
        <v>0</v>
      </c>
      <c r="AF101" s="99">
        <f>SUMIFS(通讯通路门店!$BI:$BI,通讯通路门店!$S:$S,$G101)</f>
        <v>0</v>
      </c>
      <c r="AG101" s="99">
        <f>SUMIFS(通讯通路门店!$BH:$BH,通讯通路门店!$S:$S,$G101)</f>
        <v>0</v>
      </c>
      <c r="AH101" s="99">
        <f t="shared" si="6"/>
        <v>0</v>
      </c>
      <c r="AI101" s="99">
        <f>SUMIFS(通讯通路门店!$BB:$BB,通讯通路门店!$S:$S,$G101)</f>
        <v>0</v>
      </c>
      <c r="AJ101" s="99">
        <f>SUMIFS(通讯通路门店!$BE:$BE,通讯通路门店!$S:$S,$G101)</f>
        <v>0</v>
      </c>
      <c r="AK101" s="99">
        <f>SUMIFS(通讯通路门店!$BG:$BG,通讯通路门店!$S:$S,$G101)</f>
        <v>0</v>
      </c>
      <c r="AL101" s="99">
        <f>SUMIFS(通讯通路门店!$BC:$BC,通讯通路门店!$S:$S,$G101)</f>
        <v>0</v>
      </c>
      <c r="AM101" s="99">
        <f>SUMIFS(通讯通路门店!$BD:$BD,通讯通路门店!$S:$S,$G101)</f>
        <v>0</v>
      </c>
      <c r="AN101" s="99">
        <f>SUMIFS(通讯通路门店!$BF:$BF,通讯通路门店!$S:$S,$G101)</f>
        <v>0</v>
      </c>
      <c r="AO101" s="99">
        <f t="shared" si="7"/>
        <v>0</v>
      </c>
      <c r="AP101" s="99">
        <f>SUMIFS(通讯通路门店!$K:$K,通讯通路门店!$S:$S,$G101)</f>
        <v>0</v>
      </c>
      <c r="AQ101" s="83"/>
      <c r="AR101" s="99">
        <f>SUMIFS(通讯通路门店!$T:$T,通讯通路门店!$S:$S,$G101)</f>
        <v>0</v>
      </c>
      <c r="AS101" s="99">
        <f>SUMIFS(通讯通路门店!$U:$U,通讯通路门店!$S:$S,$G101)</f>
        <v>0</v>
      </c>
      <c r="AT101" s="99">
        <f>SUMIFS(通讯通路门店!$V:$V,通讯通路门店!$S:$S,$G101)</f>
        <v>0</v>
      </c>
      <c r="AU101" s="99">
        <f>SUMIFS(通讯通路门店!$W:$W,通讯通路门店!$S:$S,$G101)</f>
        <v>0</v>
      </c>
      <c r="AV101" s="99">
        <f>SUMIFS(通讯通路门店!$Z:$Z,通讯通路门店!$S:$S,$G101)</f>
        <v>0</v>
      </c>
      <c r="AW101" s="99">
        <f>SUMIFS(通讯通路门店!$AB:$AB,通讯通路门店!$S:$S,$G101)</f>
        <v>0</v>
      </c>
      <c r="AX101" s="99">
        <f>SUMIFS(通讯通路门店!$X:$X,通讯通路门店!$S:$S,$G101)</f>
        <v>0</v>
      </c>
      <c r="AY101" s="99">
        <f>SUMIFS(通讯通路门店!$Y:$Y,通讯通路门店!$S:$S,$G101)</f>
        <v>0</v>
      </c>
      <c r="AZ101" s="99">
        <f>SUMIFS(通讯通路门店!$AA:$AA,通讯通路门店!$S:$S,$G101)</f>
        <v>0</v>
      </c>
      <c r="BA101" s="99">
        <f t="shared" si="8"/>
        <v>0</v>
      </c>
      <c r="BB101" s="99">
        <f t="shared" si="9"/>
        <v>0</v>
      </c>
      <c r="BC101" s="99">
        <f>SUMIFS(通讯通路门店!$W:$W,通讯通路门店!$S:$S,$G101,通讯通路门店!$J:$J,"荣耀体验店")+SUMIFS(通讯通路门店!$W:$W,通讯通路门店!$S:$S,$G101,通讯通路门店!$J:$J,"荣耀授权专卖店")</f>
        <v>0</v>
      </c>
      <c r="BD101" s="99">
        <f>SUMIFS(通讯通路门店!$Z:$Z,通讯通路门店!$S:$S,$G101,通讯通路门店!$J:$J,"VIVO体验店")</f>
        <v>0</v>
      </c>
      <c r="BE101" s="99">
        <f>SUMIFS(通讯通路门店!$AB:$AB,通讯通路门店!$S:$S,$G101,通讯通路门店!$J:$J,"OPPO体验店")</f>
        <v>0</v>
      </c>
      <c r="BF101" s="99">
        <f>SUMIFS(通讯通路门店!$X:$X,通讯通路门店!$S:$S,$G101,通讯通路门店!$J:$J,"华为授权体验店")+SUMIFS(通讯通路门店!$AA:$AA,通讯通路门店!$S:$S,$G101,通讯通路门店!$J:$J,"华为堡垒店")</f>
        <v>0</v>
      </c>
      <c r="BG101" s="99">
        <f>SUMIFS(通讯通路门店!$Y:$Y,通讯通路门店!$S:$S,$G101,通讯通路门店!$J:$J,"小米体验店")</f>
        <v>0</v>
      </c>
      <c r="BH101" s="99">
        <f>SUMIFS(通讯通路门店!$AA:$AA,通讯通路门店!$S:$S,$G101,通讯通路门店!$J:$J,"苹果体验店")</f>
        <v>0</v>
      </c>
      <c r="BI101" s="99">
        <f>SUMIFS(通讯通路门店!$K:$K,通讯通路门店!$S:$S,$G101,通讯通路门店!$J:$J,"其他品牌专卖店")</f>
        <v>0</v>
      </c>
      <c r="BJ101" s="99">
        <f>SUMIFS(通讯通路门店!$AC:$AC,通讯通路门店!$S:$S,$G101)</f>
        <v>0</v>
      </c>
      <c r="BK101" s="99">
        <f>SUMIFS(通讯通路门店!$AD:$AD,通讯通路门店!$S:$S,$G101)</f>
        <v>0</v>
      </c>
      <c r="BL101" s="99">
        <f>SUMIFS(通讯通路门店!$AE:$AE,通讯通路门店!$S:$S,$G101)</f>
        <v>0</v>
      </c>
      <c r="BM101" s="99">
        <f>SUMIFS(通讯通路门店!$AF:$AF,通讯通路门店!$S:$S,$G101)</f>
        <v>0</v>
      </c>
      <c r="BN101" s="99">
        <f>SUMIFS(通讯通路门店!$AG:$AG,通讯通路门店!$S:$S,$G101)</f>
        <v>0</v>
      </c>
      <c r="BO101" s="99">
        <f>SUMIFS(通讯通路门店!$AH:$AH,通讯通路门店!$S:$S,$G101)</f>
        <v>0</v>
      </c>
      <c r="BP101" s="99">
        <f>SUMIFS(通讯通路门店!$AI:$AI,通讯通路门店!$S:$S,$G101)</f>
        <v>0</v>
      </c>
      <c r="BQ101" s="83"/>
    </row>
    <row r="102" spans="1:69">
      <c r="A102" s="99" t="str">
        <f>IFERROR(_xlfn.XLOOKUP($G102,通讯通路门店!$S$4:$S$993933,通讯通路门店!$A$4:$A$993933,0,0),"")</f>
        <v/>
      </c>
      <c r="B102" s="99" t="str">
        <f>IFERROR(_xlfn.XLOOKUP($G102,通讯通路门店!$S$4:$S$993933,通讯通路门店!$B$4:$B$993933,0,0),"")</f>
        <v/>
      </c>
      <c r="C102" s="99" t="str">
        <f>IFERROR(_xlfn.XLOOKUP($G102,通讯通路门店!$S$4:$S$993933,通讯通路门店!$C$4:$C$993933,0,0),"")</f>
        <v/>
      </c>
      <c r="D102" s="99" t="str">
        <f>IFERROR(_xlfn.XLOOKUP($G102,通讯通路门店!$S$4:$S$993933,通讯通路门店!$D$4:$D$993933,0,0),"")</f>
        <v/>
      </c>
      <c r="E102" s="83"/>
      <c r="F102" s="83"/>
      <c r="G102" s="101" t="e">
        <v>#N/A</v>
      </c>
      <c r="H102" s="102" t="str">
        <f>IFERROR(_xlfn.XLOOKUP($G102,通讯通路门店!$S$4:$S$993933,通讯通路门店!$R$4:$R$993933,0,0),"")</f>
        <v/>
      </c>
      <c r="I102" s="83"/>
      <c r="J102" s="83"/>
      <c r="K102" s="83"/>
      <c r="L102" s="83"/>
      <c r="M102" s="83"/>
      <c r="N102" s="83"/>
      <c r="O102" s="83"/>
      <c r="P102" s="83"/>
      <c r="Q102" s="83"/>
      <c r="R102" s="83"/>
      <c r="S102" s="83"/>
      <c r="T102" s="83"/>
      <c r="U102" s="99">
        <f>COUNTIF(通讯通路门店!$S:$S,$G102)</f>
        <v>0</v>
      </c>
      <c r="V102" s="99">
        <f>COUNTIFS(通讯通路门店!$S:$S,$G102,通讯通路门店!$J:$J,"综合卖场")</f>
        <v>0</v>
      </c>
      <c r="W102" s="99">
        <f>SUMIFS(通讯通路门店!$AJ:$AJ,通讯通路门店!$S:$S,通讯客户沙盘!$G102)</f>
        <v>0</v>
      </c>
      <c r="X102" s="99">
        <f t="shared" si="5"/>
        <v>0</v>
      </c>
      <c r="Y102" s="99">
        <f>COUNTIFS(通讯通路门店!$S:$S,$G102,通讯通路门店!$J:$J,"荣耀体验店")+COUNTIFS(通讯通路门店!$S:$S,$G102,通讯通路门店!$J:$J,"荣耀授权专卖店")</f>
        <v>0</v>
      </c>
      <c r="Z102" s="99">
        <f>COUNTIFS(通讯通路门店!$S:$S,$G102,通讯通路门店!$J:$J,"VIVO体验店")</f>
        <v>0</v>
      </c>
      <c r="AA102" s="99">
        <f>COUNTIFS(通讯通路门店!$S:$S,$G102,通讯通路门店!$J:$J,"OPPO体验店")</f>
        <v>0</v>
      </c>
      <c r="AB102" s="99">
        <f>COUNTIFS(通讯通路门店!$S:$S,$G102,通讯通路门店!$J:$J,"华为授权体验店")+COUNTIFS(通讯通路门店!$S:$S,$G102,通讯通路门店!$J:$J,"华为堡垒店")</f>
        <v>0</v>
      </c>
      <c r="AC102" s="99">
        <f>COUNTIFS(通讯通路门店!$S:$S,$G102,通讯通路门店!$J:$J,"小米体验店")</f>
        <v>0</v>
      </c>
      <c r="AD102" s="99">
        <f>COUNTIFS(通讯通路门店!$S:$S,$G102,通讯通路门店!$J:$J,"苹果体验店")</f>
        <v>0</v>
      </c>
      <c r="AE102" s="99">
        <f>COUNTIFS(通讯通路门店!$S:$S,$G102,通讯通路门店!$J:$J,"其他品牌专卖店")</f>
        <v>0</v>
      </c>
      <c r="AF102" s="99">
        <f>SUMIFS(通讯通路门店!$BI:$BI,通讯通路门店!$S:$S,$G102)</f>
        <v>0</v>
      </c>
      <c r="AG102" s="99">
        <f>SUMIFS(通讯通路门店!$BH:$BH,通讯通路门店!$S:$S,$G102)</f>
        <v>0</v>
      </c>
      <c r="AH102" s="99">
        <f t="shared" si="6"/>
        <v>0</v>
      </c>
      <c r="AI102" s="99">
        <f>SUMIFS(通讯通路门店!$BB:$BB,通讯通路门店!$S:$S,$G102)</f>
        <v>0</v>
      </c>
      <c r="AJ102" s="99">
        <f>SUMIFS(通讯通路门店!$BE:$BE,通讯通路门店!$S:$S,$G102)</f>
        <v>0</v>
      </c>
      <c r="AK102" s="99">
        <f>SUMIFS(通讯通路门店!$BG:$BG,通讯通路门店!$S:$S,$G102)</f>
        <v>0</v>
      </c>
      <c r="AL102" s="99">
        <f>SUMIFS(通讯通路门店!$BC:$BC,通讯通路门店!$S:$S,$G102)</f>
        <v>0</v>
      </c>
      <c r="AM102" s="99">
        <f>SUMIFS(通讯通路门店!$BD:$BD,通讯通路门店!$S:$S,$G102)</f>
        <v>0</v>
      </c>
      <c r="AN102" s="99">
        <f>SUMIFS(通讯通路门店!$BF:$BF,通讯通路门店!$S:$S,$G102)</f>
        <v>0</v>
      </c>
      <c r="AO102" s="99">
        <f t="shared" si="7"/>
        <v>0</v>
      </c>
      <c r="AP102" s="99">
        <f>SUMIFS(通讯通路门店!$K:$K,通讯通路门店!$S:$S,$G102)</f>
        <v>0</v>
      </c>
      <c r="AQ102" s="83"/>
      <c r="AR102" s="99">
        <f>SUMIFS(通讯通路门店!$T:$T,通讯通路门店!$S:$S,$G102)</f>
        <v>0</v>
      </c>
      <c r="AS102" s="99">
        <f>SUMIFS(通讯通路门店!$U:$U,通讯通路门店!$S:$S,$G102)</f>
        <v>0</v>
      </c>
      <c r="AT102" s="99">
        <f>SUMIFS(通讯通路门店!$V:$V,通讯通路门店!$S:$S,$G102)</f>
        <v>0</v>
      </c>
      <c r="AU102" s="99">
        <f>SUMIFS(通讯通路门店!$W:$W,通讯通路门店!$S:$S,$G102)</f>
        <v>0</v>
      </c>
      <c r="AV102" s="99">
        <f>SUMIFS(通讯通路门店!$Z:$Z,通讯通路门店!$S:$S,$G102)</f>
        <v>0</v>
      </c>
      <c r="AW102" s="99">
        <f>SUMIFS(通讯通路门店!$AB:$AB,通讯通路门店!$S:$S,$G102)</f>
        <v>0</v>
      </c>
      <c r="AX102" s="99">
        <f>SUMIFS(通讯通路门店!$X:$X,通讯通路门店!$S:$S,$G102)</f>
        <v>0</v>
      </c>
      <c r="AY102" s="99">
        <f>SUMIFS(通讯通路门店!$Y:$Y,通讯通路门店!$S:$S,$G102)</f>
        <v>0</v>
      </c>
      <c r="AZ102" s="99">
        <f>SUMIFS(通讯通路门店!$AA:$AA,通讯通路门店!$S:$S,$G102)</f>
        <v>0</v>
      </c>
      <c r="BA102" s="99">
        <f t="shared" si="8"/>
        <v>0</v>
      </c>
      <c r="BB102" s="99">
        <f t="shared" si="9"/>
        <v>0</v>
      </c>
      <c r="BC102" s="99">
        <f>SUMIFS(通讯通路门店!$W:$W,通讯通路门店!$S:$S,$G102,通讯通路门店!$J:$J,"荣耀体验店")+SUMIFS(通讯通路门店!$W:$W,通讯通路门店!$S:$S,$G102,通讯通路门店!$J:$J,"荣耀授权专卖店")</f>
        <v>0</v>
      </c>
      <c r="BD102" s="99">
        <f>SUMIFS(通讯通路门店!$Z:$Z,通讯通路门店!$S:$S,$G102,通讯通路门店!$J:$J,"VIVO体验店")</f>
        <v>0</v>
      </c>
      <c r="BE102" s="99">
        <f>SUMIFS(通讯通路门店!$AB:$AB,通讯通路门店!$S:$S,$G102,通讯通路门店!$J:$J,"OPPO体验店")</f>
        <v>0</v>
      </c>
      <c r="BF102" s="99">
        <f>SUMIFS(通讯通路门店!$X:$X,通讯通路门店!$S:$S,$G102,通讯通路门店!$J:$J,"华为授权体验店")+SUMIFS(通讯通路门店!$AA:$AA,通讯通路门店!$S:$S,$G102,通讯通路门店!$J:$J,"华为堡垒店")</f>
        <v>0</v>
      </c>
      <c r="BG102" s="99">
        <f>SUMIFS(通讯通路门店!$Y:$Y,通讯通路门店!$S:$S,$G102,通讯通路门店!$J:$J,"小米体验店")</f>
        <v>0</v>
      </c>
      <c r="BH102" s="99">
        <f>SUMIFS(通讯通路门店!$AA:$AA,通讯通路门店!$S:$S,$G102,通讯通路门店!$J:$J,"苹果体验店")</f>
        <v>0</v>
      </c>
      <c r="BI102" s="99">
        <f>SUMIFS(通讯通路门店!$K:$K,通讯通路门店!$S:$S,$G102,通讯通路门店!$J:$J,"其他品牌专卖店")</f>
        <v>0</v>
      </c>
      <c r="BJ102" s="99">
        <f>SUMIFS(通讯通路门店!$AC:$AC,通讯通路门店!$S:$S,$G102)</f>
        <v>0</v>
      </c>
      <c r="BK102" s="99">
        <f>SUMIFS(通讯通路门店!$AD:$AD,通讯通路门店!$S:$S,$G102)</f>
        <v>0</v>
      </c>
      <c r="BL102" s="99">
        <f>SUMIFS(通讯通路门店!$AE:$AE,通讯通路门店!$S:$S,$G102)</f>
        <v>0</v>
      </c>
      <c r="BM102" s="99">
        <f>SUMIFS(通讯通路门店!$AF:$AF,通讯通路门店!$S:$S,$G102)</f>
        <v>0</v>
      </c>
      <c r="BN102" s="99">
        <f>SUMIFS(通讯通路门店!$AG:$AG,通讯通路门店!$S:$S,$G102)</f>
        <v>0</v>
      </c>
      <c r="BO102" s="99">
        <f>SUMIFS(通讯通路门店!$AH:$AH,通讯通路门店!$S:$S,$G102)</f>
        <v>0</v>
      </c>
      <c r="BP102" s="99">
        <f>SUMIFS(通讯通路门店!$AI:$AI,通讯通路门店!$S:$S,$G102)</f>
        <v>0</v>
      </c>
      <c r="BQ102" s="83"/>
    </row>
    <row r="103" spans="1:69">
      <c r="A103" s="99" t="str">
        <f>IFERROR(_xlfn.XLOOKUP($G103,通讯通路门店!$S$4:$S$993933,通讯通路门店!$A$4:$A$993933,0,0),"")</f>
        <v/>
      </c>
      <c r="B103" s="99" t="str">
        <f>IFERROR(_xlfn.XLOOKUP($G103,通讯通路门店!$S$4:$S$993933,通讯通路门店!$B$4:$B$993933,0,0),"")</f>
        <v/>
      </c>
      <c r="C103" s="99" t="str">
        <f>IFERROR(_xlfn.XLOOKUP($G103,通讯通路门店!$S$4:$S$993933,通讯通路门店!$C$4:$C$993933,0,0),"")</f>
        <v/>
      </c>
      <c r="D103" s="99" t="str">
        <f>IFERROR(_xlfn.XLOOKUP($G103,通讯通路门店!$S$4:$S$993933,通讯通路门店!$D$4:$D$993933,0,0),"")</f>
        <v/>
      </c>
      <c r="E103" s="83"/>
      <c r="F103" s="83"/>
      <c r="G103" s="101" t="e">
        <v>#N/A</v>
      </c>
      <c r="H103" s="102" t="str">
        <f>IFERROR(_xlfn.XLOOKUP($G103,通讯通路门店!$S$4:$S$993933,通讯通路门店!$R$4:$R$993933,0,0),"")</f>
        <v/>
      </c>
      <c r="I103" s="83"/>
      <c r="J103" s="83"/>
      <c r="K103" s="83"/>
      <c r="L103" s="83"/>
      <c r="M103" s="83"/>
      <c r="N103" s="83"/>
      <c r="O103" s="83"/>
      <c r="P103" s="83"/>
      <c r="Q103" s="83"/>
      <c r="R103" s="83"/>
      <c r="S103" s="83"/>
      <c r="T103" s="83"/>
      <c r="U103" s="99">
        <f>COUNTIF(通讯通路门店!$S:$S,$G103)</f>
        <v>0</v>
      </c>
      <c r="V103" s="99">
        <f>COUNTIFS(通讯通路门店!$S:$S,$G103,通讯通路门店!$J:$J,"综合卖场")</f>
        <v>0</v>
      </c>
      <c r="W103" s="99">
        <f>SUMIFS(通讯通路门店!$AJ:$AJ,通讯通路门店!$S:$S,通讯客户沙盘!$G103)</f>
        <v>0</v>
      </c>
      <c r="X103" s="99">
        <f t="shared" si="5"/>
        <v>0</v>
      </c>
      <c r="Y103" s="99">
        <f>COUNTIFS(通讯通路门店!$S:$S,$G103,通讯通路门店!$J:$J,"荣耀体验店")+COUNTIFS(通讯通路门店!$S:$S,$G103,通讯通路门店!$J:$J,"荣耀授权专卖店")</f>
        <v>0</v>
      </c>
      <c r="Z103" s="99">
        <f>COUNTIFS(通讯通路门店!$S:$S,$G103,通讯通路门店!$J:$J,"VIVO体验店")</f>
        <v>0</v>
      </c>
      <c r="AA103" s="99">
        <f>COUNTIFS(通讯通路门店!$S:$S,$G103,通讯通路门店!$J:$J,"OPPO体验店")</f>
        <v>0</v>
      </c>
      <c r="AB103" s="99">
        <f>COUNTIFS(通讯通路门店!$S:$S,$G103,通讯通路门店!$J:$J,"华为授权体验店")+COUNTIFS(通讯通路门店!$S:$S,$G103,通讯通路门店!$J:$J,"华为堡垒店")</f>
        <v>0</v>
      </c>
      <c r="AC103" s="99">
        <f>COUNTIFS(通讯通路门店!$S:$S,$G103,通讯通路门店!$J:$J,"小米体验店")</f>
        <v>0</v>
      </c>
      <c r="AD103" s="99">
        <f>COUNTIFS(通讯通路门店!$S:$S,$G103,通讯通路门店!$J:$J,"苹果体验店")</f>
        <v>0</v>
      </c>
      <c r="AE103" s="99">
        <f>COUNTIFS(通讯通路门店!$S:$S,$G103,通讯通路门店!$J:$J,"其他品牌专卖店")</f>
        <v>0</v>
      </c>
      <c r="AF103" s="99">
        <f>SUMIFS(通讯通路门店!$BI:$BI,通讯通路门店!$S:$S,$G103)</f>
        <v>0</v>
      </c>
      <c r="AG103" s="99">
        <f>SUMIFS(通讯通路门店!$BH:$BH,通讯通路门店!$S:$S,$G103)</f>
        <v>0</v>
      </c>
      <c r="AH103" s="99">
        <f t="shared" si="6"/>
        <v>0</v>
      </c>
      <c r="AI103" s="99">
        <f>SUMIFS(通讯通路门店!$BB:$BB,通讯通路门店!$S:$S,$G103)</f>
        <v>0</v>
      </c>
      <c r="AJ103" s="99">
        <f>SUMIFS(通讯通路门店!$BE:$BE,通讯通路门店!$S:$S,$G103)</f>
        <v>0</v>
      </c>
      <c r="AK103" s="99">
        <f>SUMIFS(通讯通路门店!$BG:$BG,通讯通路门店!$S:$S,$G103)</f>
        <v>0</v>
      </c>
      <c r="AL103" s="99">
        <f>SUMIFS(通讯通路门店!$BC:$BC,通讯通路门店!$S:$S,$G103)</f>
        <v>0</v>
      </c>
      <c r="AM103" s="99">
        <f>SUMIFS(通讯通路门店!$BD:$BD,通讯通路门店!$S:$S,$G103)</f>
        <v>0</v>
      </c>
      <c r="AN103" s="99">
        <f>SUMIFS(通讯通路门店!$BF:$BF,通讯通路门店!$S:$S,$G103)</f>
        <v>0</v>
      </c>
      <c r="AO103" s="99">
        <f t="shared" si="7"/>
        <v>0</v>
      </c>
      <c r="AP103" s="99">
        <f>SUMIFS(通讯通路门店!$K:$K,通讯通路门店!$S:$S,$G103)</f>
        <v>0</v>
      </c>
      <c r="AQ103" s="83"/>
      <c r="AR103" s="99">
        <f>SUMIFS(通讯通路门店!$T:$T,通讯通路门店!$S:$S,$G103)</f>
        <v>0</v>
      </c>
      <c r="AS103" s="99">
        <f>SUMIFS(通讯通路门店!$U:$U,通讯通路门店!$S:$S,$G103)</f>
        <v>0</v>
      </c>
      <c r="AT103" s="99">
        <f>SUMIFS(通讯通路门店!$V:$V,通讯通路门店!$S:$S,$G103)</f>
        <v>0</v>
      </c>
      <c r="AU103" s="99">
        <f>SUMIFS(通讯通路门店!$W:$W,通讯通路门店!$S:$S,$G103)</f>
        <v>0</v>
      </c>
      <c r="AV103" s="99">
        <f>SUMIFS(通讯通路门店!$Z:$Z,通讯通路门店!$S:$S,$G103)</f>
        <v>0</v>
      </c>
      <c r="AW103" s="99">
        <f>SUMIFS(通讯通路门店!$AB:$AB,通讯通路门店!$S:$S,$G103)</f>
        <v>0</v>
      </c>
      <c r="AX103" s="99">
        <f>SUMIFS(通讯通路门店!$X:$X,通讯通路门店!$S:$S,$G103)</f>
        <v>0</v>
      </c>
      <c r="AY103" s="99">
        <f>SUMIFS(通讯通路门店!$Y:$Y,通讯通路门店!$S:$S,$G103)</f>
        <v>0</v>
      </c>
      <c r="AZ103" s="99">
        <f>SUMIFS(通讯通路门店!$AA:$AA,通讯通路门店!$S:$S,$G103)</f>
        <v>0</v>
      </c>
      <c r="BA103" s="99">
        <f t="shared" si="8"/>
        <v>0</v>
      </c>
      <c r="BB103" s="99">
        <f t="shared" si="9"/>
        <v>0</v>
      </c>
      <c r="BC103" s="99">
        <f>SUMIFS(通讯通路门店!$W:$W,通讯通路门店!$S:$S,$G103,通讯通路门店!$J:$J,"荣耀体验店")+SUMIFS(通讯通路门店!$W:$W,通讯通路门店!$S:$S,$G103,通讯通路门店!$J:$J,"荣耀授权专卖店")</f>
        <v>0</v>
      </c>
      <c r="BD103" s="99">
        <f>SUMIFS(通讯通路门店!$Z:$Z,通讯通路门店!$S:$S,$G103,通讯通路门店!$J:$J,"VIVO体验店")</f>
        <v>0</v>
      </c>
      <c r="BE103" s="99">
        <f>SUMIFS(通讯通路门店!$AB:$AB,通讯通路门店!$S:$S,$G103,通讯通路门店!$J:$J,"OPPO体验店")</f>
        <v>0</v>
      </c>
      <c r="BF103" s="99">
        <f>SUMIFS(通讯通路门店!$X:$X,通讯通路门店!$S:$S,$G103,通讯通路门店!$J:$J,"华为授权体验店")+SUMIFS(通讯通路门店!$AA:$AA,通讯通路门店!$S:$S,$G103,通讯通路门店!$J:$J,"华为堡垒店")</f>
        <v>0</v>
      </c>
      <c r="BG103" s="99">
        <f>SUMIFS(通讯通路门店!$Y:$Y,通讯通路门店!$S:$S,$G103,通讯通路门店!$J:$J,"小米体验店")</f>
        <v>0</v>
      </c>
      <c r="BH103" s="99">
        <f>SUMIFS(通讯通路门店!$AA:$AA,通讯通路门店!$S:$S,$G103,通讯通路门店!$J:$J,"苹果体验店")</f>
        <v>0</v>
      </c>
      <c r="BI103" s="99">
        <f>SUMIFS(通讯通路门店!$K:$K,通讯通路门店!$S:$S,$G103,通讯通路门店!$J:$J,"其他品牌专卖店")</f>
        <v>0</v>
      </c>
      <c r="BJ103" s="99">
        <f>SUMIFS(通讯通路门店!$AC:$AC,通讯通路门店!$S:$S,$G103)</f>
        <v>0</v>
      </c>
      <c r="BK103" s="99">
        <f>SUMIFS(通讯通路门店!$AD:$AD,通讯通路门店!$S:$S,$G103)</f>
        <v>0</v>
      </c>
      <c r="BL103" s="99">
        <f>SUMIFS(通讯通路门店!$AE:$AE,通讯通路门店!$S:$S,$G103)</f>
        <v>0</v>
      </c>
      <c r="BM103" s="99">
        <f>SUMIFS(通讯通路门店!$AF:$AF,通讯通路门店!$S:$S,$G103)</f>
        <v>0</v>
      </c>
      <c r="BN103" s="99">
        <f>SUMIFS(通讯通路门店!$AG:$AG,通讯通路门店!$S:$S,$G103)</f>
        <v>0</v>
      </c>
      <c r="BO103" s="99">
        <f>SUMIFS(通讯通路门店!$AH:$AH,通讯通路门店!$S:$S,$G103)</f>
        <v>0</v>
      </c>
      <c r="BP103" s="99">
        <f>SUMIFS(通讯通路门店!$AI:$AI,通讯通路门店!$S:$S,$G103)</f>
        <v>0</v>
      </c>
      <c r="BQ103" s="83"/>
    </row>
    <row r="104" spans="1:69">
      <c r="A104" s="99" t="str">
        <f>IFERROR(_xlfn.XLOOKUP($G104,通讯通路门店!$S$4:$S$993933,通讯通路门店!$A$4:$A$993933,0,0),"")</f>
        <v/>
      </c>
      <c r="B104" s="99" t="str">
        <f>IFERROR(_xlfn.XLOOKUP($G104,通讯通路门店!$S$4:$S$993933,通讯通路门店!$B$4:$B$993933,0,0),"")</f>
        <v/>
      </c>
      <c r="C104" s="99" t="str">
        <f>IFERROR(_xlfn.XLOOKUP($G104,通讯通路门店!$S$4:$S$993933,通讯通路门店!$C$4:$C$993933,0,0),"")</f>
        <v/>
      </c>
      <c r="D104" s="99" t="str">
        <f>IFERROR(_xlfn.XLOOKUP($G104,通讯通路门店!$S$4:$S$993933,通讯通路门店!$D$4:$D$993933,0,0),"")</f>
        <v/>
      </c>
      <c r="E104" s="83"/>
      <c r="F104" s="83"/>
      <c r="G104" s="101" t="e">
        <v>#N/A</v>
      </c>
      <c r="H104" s="102" t="str">
        <f>IFERROR(_xlfn.XLOOKUP($G104,通讯通路门店!$S$4:$S$993933,通讯通路门店!$R$4:$R$993933,0,0),"")</f>
        <v/>
      </c>
      <c r="I104" s="83"/>
      <c r="J104" s="83"/>
      <c r="K104" s="83"/>
      <c r="L104" s="83"/>
      <c r="M104" s="83"/>
      <c r="N104" s="83"/>
      <c r="O104" s="83"/>
      <c r="P104" s="83"/>
      <c r="Q104" s="83"/>
      <c r="R104" s="83"/>
      <c r="S104" s="83"/>
      <c r="T104" s="83"/>
      <c r="U104" s="99">
        <f>COUNTIF(通讯通路门店!$S:$S,$G104)</f>
        <v>0</v>
      </c>
      <c r="V104" s="99">
        <f>COUNTIFS(通讯通路门店!$S:$S,$G104,通讯通路门店!$J:$J,"综合卖场")</f>
        <v>0</v>
      </c>
      <c r="W104" s="99">
        <f>SUMIFS(通讯通路门店!$AJ:$AJ,通讯通路门店!$S:$S,通讯客户沙盘!$G104)</f>
        <v>0</v>
      </c>
      <c r="X104" s="99">
        <f t="shared" si="5"/>
        <v>0</v>
      </c>
      <c r="Y104" s="99">
        <f>COUNTIFS(通讯通路门店!$S:$S,$G104,通讯通路门店!$J:$J,"荣耀体验店")+COUNTIFS(通讯通路门店!$S:$S,$G104,通讯通路门店!$J:$J,"荣耀授权专卖店")</f>
        <v>0</v>
      </c>
      <c r="Z104" s="99">
        <f>COUNTIFS(通讯通路门店!$S:$S,$G104,通讯通路门店!$J:$J,"VIVO体验店")</f>
        <v>0</v>
      </c>
      <c r="AA104" s="99">
        <f>COUNTIFS(通讯通路门店!$S:$S,$G104,通讯通路门店!$J:$J,"OPPO体验店")</f>
        <v>0</v>
      </c>
      <c r="AB104" s="99">
        <f>COUNTIFS(通讯通路门店!$S:$S,$G104,通讯通路门店!$J:$J,"华为授权体验店")+COUNTIFS(通讯通路门店!$S:$S,$G104,通讯通路门店!$J:$J,"华为堡垒店")</f>
        <v>0</v>
      </c>
      <c r="AC104" s="99">
        <f>COUNTIFS(通讯通路门店!$S:$S,$G104,通讯通路门店!$J:$J,"小米体验店")</f>
        <v>0</v>
      </c>
      <c r="AD104" s="99">
        <f>COUNTIFS(通讯通路门店!$S:$S,$G104,通讯通路门店!$J:$J,"苹果体验店")</f>
        <v>0</v>
      </c>
      <c r="AE104" s="99">
        <f>COUNTIFS(通讯通路门店!$S:$S,$G104,通讯通路门店!$J:$J,"其他品牌专卖店")</f>
        <v>0</v>
      </c>
      <c r="AF104" s="99">
        <f>SUMIFS(通讯通路门店!$BI:$BI,通讯通路门店!$S:$S,$G104)</f>
        <v>0</v>
      </c>
      <c r="AG104" s="99">
        <f>SUMIFS(通讯通路门店!$BH:$BH,通讯通路门店!$S:$S,$G104)</f>
        <v>0</v>
      </c>
      <c r="AH104" s="99">
        <f t="shared" si="6"/>
        <v>0</v>
      </c>
      <c r="AI104" s="99">
        <f>SUMIFS(通讯通路门店!$BB:$BB,通讯通路门店!$S:$S,$G104)</f>
        <v>0</v>
      </c>
      <c r="AJ104" s="99">
        <f>SUMIFS(通讯通路门店!$BE:$BE,通讯通路门店!$S:$S,$G104)</f>
        <v>0</v>
      </c>
      <c r="AK104" s="99">
        <f>SUMIFS(通讯通路门店!$BG:$BG,通讯通路门店!$S:$S,$G104)</f>
        <v>0</v>
      </c>
      <c r="AL104" s="99">
        <f>SUMIFS(通讯通路门店!$BC:$BC,通讯通路门店!$S:$S,$G104)</f>
        <v>0</v>
      </c>
      <c r="AM104" s="99">
        <f>SUMIFS(通讯通路门店!$BD:$BD,通讯通路门店!$S:$S,$G104)</f>
        <v>0</v>
      </c>
      <c r="AN104" s="99">
        <f>SUMIFS(通讯通路门店!$BF:$BF,通讯通路门店!$S:$S,$G104)</f>
        <v>0</v>
      </c>
      <c r="AO104" s="99">
        <f t="shared" si="7"/>
        <v>0</v>
      </c>
      <c r="AP104" s="99">
        <f>SUMIFS(通讯通路门店!$K:$K,通讯通路门店!$S:$S,$G104)</f>
        <v>0</v>
      </c>
      <c r="AQ104" s="83"/>
      <c r="AR104" s="99">
        <f>SUMIFS(通讯通路门店!$T:$T,通讯通路门店!$S:$S,$G104)</f>
        <v>0</v>
      </c>
      <c r="AS104" s="99">
        <f>SUMIFS(通讯通路门店!$U:$U,通讯通路门店!$S:$S,$G104)</f>
        <v>0</v>
      </c>
      <c r="AT104" s="99">
        <f>SUMIFS(通讯通路门店!$V:$V,通讯通路门店!$S:$S,$G104)</f>
        <v>0</v>
      </c>
      <c r="AU104" s="99">
        <f>SUMIFS(通讯通路门店!$W:$W,通讯通路门店!$S:$S,$G104)</f>
        <v>0</v>
      </c>
      <c r="AV104" s="99">
        <f>SUMIFS(通讯通路门店!$Z:$Z,通讯通路门店!$S:$S,$G104)</f>
        <v>0</v>
      </c>
      <c r="AW104" s="99">
        <f>SUMIFS(通讯通路门店!$AB:$AB,通讯通路门店!$S:$S,$G104)</f>
        <v>0</v>
      </c>
      <c r="AX104" s="99">
        <f>SUMIFS(通讯通路门店!$X:$X,通讯通路门店!$S:$S,$G104)</f>
        <v>0</v>
      </c>
      <c r="AY104" s="99">
        <f>SUMIFS(通讯通路门店!$Y:$Y,通讯通路门店!$S:$S,$G104)</f>
        <v>0</v>
      </c>
      <c r="AZ104" s="99">
        <f>SUMIFS(通讯通路门店!$AA:$AA,通讯通路门店!$S:$S,$G104)</f>
        <v>0</v>
      </c>
      <c r="BA104" s="99">
        <f t="shared" si="8"/>
        <v>0</v>
      </c>
      <c r="BB104" s="99">
        <f t="shared" si="9"/>
        <v>0</v>
      </c>
      <c r="BC104" s="99">
        <f>SUMIFS(通讯通路门店!$W:$W,通讯通路门店!$S:$S,$G104,通讯通路门店!$J:$J,"荣耀体验店")+SUMIFS(通讯通路门店!$W:$W,通讯通路门店!$S:$S,$G104,通讯通路门店!$J:$J,"荣耀授权专卖店")</f>
        <v>0</v>
      </c>
      <c r="BD104" s="99">
        <f>SUMIFS(通讯通路门店!$Z:$Z,通讯通路门店!$S:$S,$G104,通讯通路门店!$J:$J,"VIVO体验店")</f>
        <v>0</v>
      </c>
      <c r="BE104" s="99">
        <f>SUMIFS(通讯通路门店!$AB:$AB,通讯通路门店!$S:$S,$G104,通讯通路门店!$J:$J,"OPPO体验店")</f>
        <v>0</v>
      </c>
      <c r="BF104" s="99">
        <f>SUMIFS(通讯通路门店!$X:$X,通讯通路门店!$S:$S,$G104,通讯通路门店!$J:$J,"华为授权体验店")+SUMIFS(通讯通路门店!$AA:$AA,通讯通路门店!$S:$S,$G104,通讯通路门店!$J:$J,"华为堡垒店")</f>
        <v>0</v>
      </c>
      <c r="BG104" s="99">
        <f>SUMIFS(通讯通路门店!$Y:$Y,通讯通路门店!$S:$S,$G104,通讯通路门店!$J:$J,"小米体验店")</f>
        <v>0</v>
      </c>
      <c r="BH104" s="99">
        <f>SUMIFS(通讯通路门店!$AA:$AA,通讯通路门店!$S:$S,$G104,通讯通路门店!$J:$J,"苹果体验店")</f>
        <v>0</v>
      </c>
      <c r="BI104" s="99">
        <f>SUMIFS(通讯通路门店!$K:$K,通讯通路门店!$S:$S,$G104,通讯通路门店!$J:$J,"其他品牌专卖店")</f>
        <v>0</v>
      </c>
      <c r="BJ104" s="99">
        <f>SUMIFS(通讯通路门店!$AC:$AC,通讯通路门店!$S:$S,$G104)</f>
        <v>0</v>
      </c>
      <c r="BK104" s="99">
        <f>SUMIFS(通讯通路门店!$AD:$AD,通讯通路门店!$S:$S,$G104)</f>
        <v>0</v>
      </c>
      <c r="BL104" s="99">
        <f>SUMIFS(通讯通路门店!$AE:$AE,通讯通路门店!$S:$S,$G104)</f>
        <v>0</v>
      </c>
      <c r="BM104" s="99">
        <f>SUMIFS(通讯通路门店!$AF:$AF,通讯通路门店!$S:$S,$G104)</f>
        <v>0</v>
      </c>
      <c r="BN104" s="99">
        <f>SUMIFS(通讯通路门店!$AG:$AG,通讯通路门店!$S:$S,$G104)</f>
        <v>0</v>
      </c>
      <c r="BO104" s="99">
        <f>SUMIFS(通讯通路门店!$AH:$AH,通讯通路门店!$S:$S,$G104)</f>
        <v>0</v>
      </c>
      <c r="BP104" s="99">
        <f>SUMIFS(通讯通路门店!$AI:$AI,通讯通路门店!$S:$S,$G104)</f>
        <v>0</v>
      </c>
      <c r="BQ104" s="83"/>
    </row>
    <row r="105" spans="1:69">
      <c r="A105" s="99" t="str">
        <f>IFERROR(_xlfn.XLOOKUP($G105,通讯通路门店!$S$4:$S$993933,通讯通路门店!$A$4:$A$993933,0,0),"")</f>
        <v/>
      </c>
      <c r="B105" s="99" t="str">
        <f>IFERROR(_xlfn.XLOOKUP($G105,通讯通路门店!$S$4:$S$993933,通讯通路门店!$B$4:$B$993933,0,0),"")</f>
        <v/>
      </c>
      <c r="C105" s="99" t="str">
        <f>IFERROR(_xlfn.XLOOKUP($G105,通讯通路门店!$S$4:$S$993933,通讯通路门店!$C$4:$C$993933,0,0),"")</f>
        <v/>
      </c>
      <c r="D105" s="99" t="str">
        <f>IFERROR(_xlfn.XLOOKUP($G105,通讯通路门店!$S$4:$S$993933,通讯通路门店!$D$4:$D$993933,0,0),"")</f>
        <v/>
      </c>
      <c r="E105" s="83"/>
      <c r="F105" s="83"/>
      <c r="G105" s="101" t="e">
        <v>#N/A</v>
      </c>
      <c r="H105" s="102" t="str">
        <f>IFERROR(_xlfn.XLOOKUP($G105,通讯通路门店!$S$4:$S$993933,通讯通路门店!$R$4:$R$993933,0,0),"")</f>
        <v/>
      </c>
      <c r="I105" s="83"/>
      <c r="J105" s="83"/>
      <c r="K105" s="83"/>
      <c r="L105" s="83"/>
      <c r="M105" s="83"/>
      <c r="N105" s="83"/>
      <c r="O105" s="83"/>
      <c r="P105" s="83"/>
      <c r="Q105" s="83"/>
      <c r="R105" s="83"/>
      <c r="S105" s="83"/>
      <c r="T105" s="83"/>
      <c r="U105" s="99">
        <f>COUNTIF(通讯通路门店!$S:$S,$G105)</f>
        <v>0</v>
      </c>
      <c r="V105" s="99">
        <f>COUNTIFS(通讯通路门店!$S:$S,$G105,通讯通路门店!$J:$J,"综合卖场")</f>
        <v>0</v>
      </c>
      <c r="W105" s="99">
        <f>SUMIFS(通讯通路门店!$AJ:$AJ,通讯通路门店!$S:$S,通讯客户沙盘!$G105)</f>
        <v>0</v>
      </c>
      <c r="X105" s="99">
        <f t="shared" si="5"/>
        <v>0</v>
      </c>
      <c r="Y105" s="99">
        <f>COUNTIFS(通讯通路门店!$S:$S,$G105,通讯通路门店!$J:$J,"荣耀体验店")+COUNTIFS(通讯通路门店!$S:$S,$G105,通讯通路门店!$J:$J,"荣耀授权专卖店")</f>
        <v>0</v>
      </c>
      <c r="Z105" s="99">
        <f>COUNTIFS(通讯通路门店!$S:$S,$G105,通讯通路门店!$J:$J,"VIVO体验店")</f>
        <v>0</v>
      </c>
      <c r="AA105" s="99">
        <f>COUNTIFS(通讯通路门店!$S:$S,$G105,通讯通路门店!$J:$J,"OPPO体验店")</f>
        <v>0</v>
      </c>
      <c r="AB105" s="99">
        <f>COUNTIFS(通讯通路门店!$S:$S,$G105,通讯通路门店!$J:$J,"华为授权体验店")+COUNTIFS(通讯通路门店!$S:$S,$G105,通讯通路门店!$J:$J,"华为堡垒店")</f>
        <v>0</v>
      </c>
      <c r="AC105" s="99">
        <f>COUNTIFS(通讯通路门店!$S:$S,$G105,通讯通路门店!$J:$J,"小米体验店")</f>
        <v>0</v>
      </c>
      <c r="AD105" s="99">
        <f>COUNTIFS(通讯通路门店!$S:$S,$G105,通讯通路门店!$J:$J,"苹果体验店")</f>
        <v>0</v>
      </c>
      <c r="AE105" s="99">
        <f>COUNTIFS(通讯通路门店!$S:$S,$G105,通讯通路门店!$J:$J,"其他品牌专卖店")</f>
        <v>0</v>
      </c>
      <c r="AF105" s="99">
        <f>SUMIFS(通讯通路门店!$BI:$BI,通讯通路门店!$S:$S,$G105)</f>
        <v>0</v>
      </c>
      <c r="AG105" s="99">
        <f>SUMIFS(通讯通路门店!$BH:$BH,通讯通路门店!$S:$S,$G105)</f>
        <v>0</v>
      </c>
      <c r="AH105" s="99">
        <f t="shared" si="6"/>
        <v>0</v>
      </c>
      <c r="AI105" s="99">
        <f>SUMIFS(通讯通路门店!$BB:$BB,通讯通路门店!$S:$S,$G105)</f>
        <v>0</v>
      </c>
      <c r="AJ105" s="99">
        <f>SUMIFS(通讯通路门店!$BE:$BE,通讯通路门店!$S:$S,$G105)</f>
        <v>0</v>
      </c>
      <c r="AK105" s="99">
        <f>SUMIFS(通讯通路门店!$BG:$BG,通讯通路门店!$S:$S,$G105)</f>
        <v>0</v>
      </c>
      <c r="AL105" s="99">
        <f>SUMIFS(通讯通路门店!$BC:$BC,通讯通路门店!$S:$S,$G105)</f>
        <v>0</v>
      </c>
      <c r="AM105" s="99">
        <f>SUMIFS(通讯通路门店!$BD:$BD,通讯通路门店!$S:$S,$G105)</f>
        <v>0</v>
      </c>
      <c r="AN105" s="99">
        <f>SUMIFS(通讯通路门店!$BF:$BF,通讯通路门店!$S:$S,$G105)</f>
        <v>0</v>
      </c>
      <c r="AO105" s="99">
        <f t="shared" si="7"/>
        <v>0</v>
      </c>
      <c r="AP105" s="99">
        <f>SUMIFS(通讯通路门店!$K:$K,通讯通路门店!$S:$S,$G105)</f>
        <v>0</v>
      </c>
      <c r="AQ105" s="83"/>
      <c r="AR105" s="99">
        <f>SUMIFS(通讯通路门店!$T:$T,通讯通路门店!$S:$S,$G105)</f>
        <v>0</v>
      </c>
      <c r="AS105" s="99">
        <f>SUMIFS(通讯通路门店!$U:$U,通讯通路门店!$S:$S,$G105)</f>
        <v>0</v>
      </c>
      <c r="AT105" s="99">
        <f>SUMIFS(通讯通路门店!$V:$V,通讯通路门店!$S:$S,$G105)</f>
        <v>0</v>
      </c>
      <c r="AU105" s="99">
        <f>SUMIFS(通讯通路门店!$W:$W,通讯通路门店!$S:$S,$G105)</f>
        <v>0</v>
      </c>
      <c r="AV105" s="99">
        <f>SUMIFS(通讯通路门店!$Z:$Z,通讯通路门店!$S:$S,$G105)</f>
        <v>0</v>
      </c>
      <c r="AW105" s="99">
        <f>SUMIFS(通讯通路门店!$AB:$AB,通讯通路门店!$S:$S,$G105)</f>
        <v>0</v>
      </c>
      <c r="AX105" s="99">
        <f>SUMIFS(通讯通路门店!$X:$X,通讯通路门店!$S:$S,$G105)</f>
        <v>0</v>
      </c>
      <c r="AY105" s="99">
        <f>SUMIFS(通讯通路门店!$Y:$Y,通讯通路门店!$S:$S,$G105)</f>
        <v>0</v>
      </c>
      <c r="AZ105" s="99">
        <f>SUMIFS(通讯通路门店!$AA:$AA,通讯通路门店!$S:$S,$G105)</f>
        <v>0</v>
      </c>
      <c r="BA105" s="99">
        <f t="shared" si="8"/>
        <v>0</v>
      </c>
      <c r="BB105" s="99">
        <f t="shared" si="9"/>
        <v>0</v>
      </c>
      <c r="BC105" s="99">
        <f>SUMIFS(通讯通路门店!$W:$W,通讯通路门店!$S:$S,$G105,通讯通路门店!$J:$J,"荣耀体验店")+SUMIFS(通讯通路门店!$W:$W,通讯通路门店!$S:$S,$G105,通讯通路门店!$J:$J,"荣耀授权专卖店")</f>
        <v>0</v>
      </c>
      <c r="BD105" s="99">
        <f>SUMIFS(通讯通路门店!$Z:$Z,通讯通路门店!$S:$S,$G105,通讯通路门店!$J:$J,"VIVO体验店")</f>
        <v>0</v>
      </c>
      <c r="BE105" s="99">
        <f>SUMIFS(通讯通路门店!$AB:$AB,通讯通路门店!$S:$S,$G105,通讯通路门店!$J:$J,"OPPO体验店")</f>
        <v>0</v>
      </c>
      <c r="BF105" s="99">
        <f>SUMIFS(通讯通路门店!$X:$X,通讯通路门店!$S:$S,$G105,通讯通路门店!$J:$J,"华为授权体验店")+SUMIFS(通讯通路门店!$AA:$AA,通讯通路门店!$S:$S,$G105,通讯通路门店!$J:$J,"华为堡垒店")</f>
        <v>0</v>
      </c>
      <c r="BG105" s="99">
        <f>SUMIFS(通讯通路门店!$Y:$Y,通讯通路门店!$S:$S,$G105,通讯通路门店!$J:$J,"小米体验店")</f>
        <v>0</v>
      </c>
      <c r="BH105" s="99">
        <f>SUMIFS(通讯通路门店!$AA:$AA,通讯通路门店!$S:$S,$G105,通讯通路门店!$J:$J,"苹果体验店")</f>
        <v>0</v>
      </c>
      <c r="BI105" s="99">
        <f>SUMIFS(通讯通路门店!$K:$K,通讯通路门店!$S:$S,$G105,通讯通路门店!$J:$J,"其他品牌专卖店")</f>
        <v>0</v>
      </c>
      <c r="BJ105" s="99">
        <f>SUMIFS(通讯通路门店!$AC:$AC,通讯通路门店!$S:$S,$G105)</f>
        <v>0</v>
      </c>
      <c r="BK105" s="99">
        <f>SUMIFS(通讯通路门店!$AD:$AD,通讯通路门店!$S:$S,$G105)</f>
        <v>0</v>
      </c>
      <c r="BL105" s="99">
        <f>SUMIFS(通讯通路门店!$AE:$AE,通讯通路门店!$S:$S,$G105)</f>
        <v>0</v>
      </c>
      <c r="BM105" s="99">
        <f>SUMIFS(通讯通路门店!$AF:$AF,通讯通路门店!$S:$S,$G105)</f>
        <v>0</v>
      </c>
      <c r="BN105" s="99">
        <f>SUMIFS(通讯通路门店!$AG:$AG,通讯通路门店!$S:$S,$G105)</f>
        <v>0</v>
      </c>
      <c r="BO105" s="99">
        <f>SUMIFS(通讯通路门店!$AH:$AH,通讯通路门店!$S:$S,$G105)</f>
        <v>0</v>
      </c>
      <c r="BP105" s="99">
        <f>SUMIFS(通讯通路门店!$AI:$AI,通讯通路门店!$S:$S,$G105)</f>
        <v>0</v>
      </c>
      <c r="BQ105" s="83"/>
    </row>
    <row r="106" spans="1:69">
      <c r="A106" s="99" t="str">
        <f>IFERROR(_xlfn.XLOOKUP($G106,通讯通路门店!$S$4:$S$993933,通讯通路门店!$A$4:$A$993933,0,0),"")</f>
        <v/>
      </c>
      <c r="B106" s="99" t="str">
        <f>IFERROR(_xlfn.XLOOKUP($G106,通讯通路门店!$S$4:$S$993933,通讯通路门店!$B$4:$B$993933,0,0),"")</f>
        <v/>
      </c>
      <c r="C106" s="99" t="str">
        <f>IFERROR(_xlfn.XLOOKUP($G106,通讯通路门店!$S$4:$S$993933,通讯通路门店!$C$4:$C$993933,0,0),"")</f>
        <v/>
      </c>
      <c r="D106" s="99" t="str">
        <f>IFERROR(_xlfn.XLOOKUP($G106,通讯通路门店!$S$4:$S$993933,通讯通路门店!$D$4:$D$993933,0,0),"")</f>
        <v/>
      </c>
      <c r="E106" s="83"/>
      <c r="F106" s="83"/>
      <c r="G106" s="101" t="e">
        <v>#N/A</v>
      </c>
      <c r="H106" s="102" t="str">
        <f>IFERROR(_xlfn.XLOOKUP($G106,通讯通路门店!$S$4:$S$993933,通讯通路门店!$R$4:$R$993933,0,0),"")</f>
        <v/>
      </c>
      <c r="I106" s="83"/>
      <c r="J106" s="83"/>
      <c r="K106" s="83"/>
      <c r="L106" s="83"/>
      <c r="M106" s="83"/>
      <c r="N106" s="83"/>
      <c r="O106" s="83"/>
      <c r="P106" s="83"/>
      <c r="Q106" s="83"/>
      <c r="R106" s="83"/>
      <c r="S106" s="83"/>
      <c r="T106" s="83"/>
      <c r="U106" s="99">
        <f>COUNTIF(通讯通路门店!$S:$S,$G106)</f>
        <v>0</v>
      </c>
      <c r="V106" s="99">
        <f>COUNTIFS(通讯通路门店!$S:$S,$G106,通讯通路门店!$J:$J,"综合卖场")</f>
        <v>0</v>
      </c>
      <c r="W106" s="99">
        <f>SUMIFS(通讯通路门店!$AJ:$AJ,通讯通路门店!$S:$S,通讯客户沙盘!$G106)</f>
        <v>0</v>
      </c>
      <c r="X106" s="99">
        <f t="shared" si="5"/>
        <v>0</v>
      </c>
      <c r="Y106" s="99">
        <f>COUNTIFS(通讯通路门店!$S:$S,$G106,通讯通路门店!$J:$J,"荣耀体验店")+COUNTIFS(通讯通路门店!$S:$S,$G106,通讯通路门店!$J:$J,"荣耀授权专卖店")</f>
        <v>0</v>
      </c>
      <c r="Z106" s="99">
        <f>COUNTIFS(通讯通路门店!$S:$S,$G106,通讯通路门店!$J:$J,"VIVO体验店")</f>
        <v>0</v>
      </c>
      <c r="AA106" s="99">
        <f>COUNTIFS(通讯通路门店!$S:$S,$G106,通讯通路门店!$J:$J,"OPPO体验店")</f>
        <v>0</v>
      </c>
      <c r="AB106" s="99">
        <f>COUNTIFS(通讯通路门店!$S:$S,$G106,通讯通路门店!$J:$J,"华为授权体验店")+COUNTIFS(通讯通路门店!$S:$S,$G106,通讯通路门店!$J:$J,"华为堡垒店")</f>
        <v>0</v>
      </c>
      <c r="AC106" s="99">
        <f>COUNTIFS(通讯通路门店!$S:$S,$G106,通讯通路门店!$J:$J,"小米体验店")</f>
        <v>0</v>
      </c>
      <c r="AD106" s="99">
        <f>COUNTIFS(通讯通路门店!$S:$S,$G106,通讯通路门店!$J:$J,"苹果体验店")</f>
        <v>0</v>
      </c>
      <c r="AE106" s="99">
        <f>COUNTIFS(通讯通路门店!$S:$S,$G106,通讯通路门店!$J:$J,"其他品牌专卖店")</f>
        <v>0</v>
      </c>
      <c r="AF106" s="99">
        <f>SUMIFS(通讯通路门店!$BI:$BI,通讯通路门店!$S:$S,$G106)</f>
        <v>0</v>
      </c>
      <c r="AG106" s="99">
        <f>SUMIFS(通讯通路门店!$BH:$BH,通讯通路门店!$S:$S,$G106)</f>
        <v>0</v>
      </c>
      <c r="AH106" s="99">
        <f t="shared" si="6"/>
        <v>0</v>
      </c>
      <c r="AI106" s="99">
        <f>SUMIFS(通讯通路门店!$BB:$BB,通讯通路门店!$S:$S,$G106)</f>
        <v>0</v>
      </c>
      <c r="AJ106" s="99">
        <f>SUMIFS(通讯通路门店!$BE:$BE,通讯通路门店!$S:$S,$G106)</f>
        <v>0</v>
      </c>
      <c r="AK106" s="99">
        <f>SUMIFS(通讯通路门店!$BG:$BG,通讯通路门店!$S:$S,$G106)</f>
        <v>0</v>
      </c>
      <c r="AL106" s="99">
        <f>SUMIFS(通讯通路门店!$BC:$BC,通讯通路门店!$S:$S,$G106)</f>
        <v>0</v>
      </c>
      <c r="AM106" s="99">
        <f>SUMIFS(通讯通路门店!$BD:$BD,通讯通路门店!$S:$S,$G106)</f>
        <v>0</v>
      </c>
      <c r="AN106" s="99">
        <f>SUMIFS(通讯通路门店!$BF:$BF,通讯通路门店!$S:$S,$G106)</f>
        <v>0</v>
      </c>
      <c r="AO106" s="99">
        <f t="shared" si="7"/>
        <v>0</v>
      </c>
      <c r="AP106" s="99">
        <f>SUMIFS(通讯通路门店!$K:$K,通讯通路门店!$S:$S,$G106)</f>
        <v>0</v>
      </c>
      <c r="AQ106" s="83"/>
      <c r="AR106" s="99">
        <f>SUMIFS(通讯通路门店!$T:$T,通讯通路门店!$S:$S,$G106)</f>
        <v>0</v>
      </c>
      <c r="AS106" s="99">
        <f>SUMIFS(通讯通路门店!$U:$U,通讯通路门店!$S:$S,$G106)</f>
        <v>0</v>
      </c>
      <c r="AT106" s="99">
        <f>SUMIFS(通讯通路门店!$V:$V,通讯通路门店!$S:$S,$G106)</f>
        <v>0</v>
      </c>
      <c r="AU106" s="99">
        <f>SUMIFS(通讯通路门店!$W:$W,通讯通路门店!$S:$S,$G106)</f>
        <v>0</v>
      </c>
      <c r="AV106" s="99">
        <f>SUMIFS(通讯通路门店!$Z:$Z,通讯通路门店!$S:$S,$G106)</f>
        <v>0</v>
      </c>
      <c r="AW106" s="99">
        <f>SUMIFS(通讯通路门店!$AB:$AB,通讯通路门店!$S:$S,$G106)</f>
        <v>0</v>
      </c>
      <c r="AX106" s="99">
        <f>SUMIFS(通讯通路门店!$X:$X,通讯通路门店!$S:$S,$G106)</f>
        <v>0</v>
      </c>
      <c r="AY106" s="99">
        <f>SUMIFS(通讯通路门店!$Y:$Y,通讯通路门店!$S:$S,$G106)</f>
        <v>0</v>
      </c>
      <c r="AZ106" s="99">
        <f>SUMIFS(通讯通路门店!$AA:$AA,通讯通路门店!$S:$S,$G106)</f>
        <v>0</v>
      </c>
      <c r="BA106" s="99">
        <f t="shared" si="8"/>
        <v>0</v>
      </c>
      <c r="BB106" s="99">
        <f t="shared" si="9"/>
        <v>0</v>
      </c>
      <c r="BC106" s="99">
        <f>SUMIFS(通讯通路门店!$W:$W,通讯通路门店!$S:$S,$G106,通讯通路门店!$J:$J,"荣耀体验店")+SUMIFS(通讯通路门店!$W:$W,通讯通路门店!$S:$S,$G106,通讯通路门店!$J:$J,"荣耀授权专卖店")</f>
        <v>0</v>
      </c>
      <c r="BD106" s="99">
        <f>SUMIFS(通讯通路门店!$Z:$Z,通讯通路门店!$S:$S,$G106,通讯通路门店!$J:$J,"VIVO体验店")</f>
        <v>0</v>
      </c>
      <c r="BE106" s="99">
        <f>SUMIFS(通讯通路门店!$AB:$AB,通讯通路门店!$S:$S,$G106,通讯通路门店!$J:$J,"OPPO体验店")</f>
        <v>0</v>
      </c>
      <c r="BF106" s="99">
        <f>SUMIFS(通讯通路门店!$X:$X,通讯通路门店!$S:$S,$G106,通讯通路门店!$J:$J,"华为授权体验店")+SUMIFS(通讯通路门店!$AA:$AA,通讯通路门店!$S:$S,$G106,通讯通路门店!$J:$J,"华为堡垒店")</f>
        <v>0</v>
      </c>
      <c r="BG106" s="99">
        <f>SUMIFS(通讯通路门店!$Y:$Y,通讯通路门店!$S:$S,$G106,通讯通路门店!$J:$J,"小米体验店")</f>
        <v>0</v>
      </c>
      <c r="BH106" s="99">
        <f>SUMIFS(通讯通路门店!$AA:$AA,通讯通路门店!$S:$S,$G106,通讯通路门店!$J:$J,"苹果体验店")</f>
        <v>0</v>
      </c>
      <c r="BI106" s="99">
        <f>SUMIFS(通讯通路门店!$K:$K,通讯通路门店!$S:$S,$G106,通讯通路门店!$J:$J,"其他品牌专卖店")</f>
        <v>0</v>
      </c>
      <c r="BJ106" s="99">
        <f>SUMIFS(通讯通路门店!$AC:$AC,通讯通路门店!$S:$S,$G106)</f>
        <v>0</v>
      </c>
      <c r="BK106" s="99">
        <f>SUMIFS(通讯通路门店!$AD:$AD,通讯通路门店!$S:$S,$G106)</f>
        <v>0</v>
      </c>
      <c r="BL106" s="99">
        <f>SUMIFS(通讯通路门店!$AE:$AE,通讯通路门店!$S:$S,$G106)</f>
        <v>0</v>
      </c>
      <c r="BM106" s="99">
        <f>SUMIFS(通讯通路门店!$AF:$AF,通讯通路门店!$S:$S,$G106)</f>
        <v>0</v>
      </c>
      <c r="BN106" s="99">
        <f>SUMIFS(通讯通路门店!$AG:$AG,通讯通路门店!$S:$S,$G106)</f>
        <v>0</v>
      </c>
      <c r="BO106" s="99">
        <f>SUMIFS(通讯通路门店!$AH:$AH,通讯通路门店!$S:$S,$G106)</f>
        <v>0</v>
      </c>
      <c r="BP106" s="99">
        <f>SUMIFS(通讯通路门店!$AI:$AI,通讯通路门店!$S:$S,$G106)</f>
        <v>0</v>
      </c>
      <c r="BQ106" s="83"/>
    </row>
    <row r="107" spans="1:69">
      <c r="A107" s="99" t="str">
        <f>IFERROR(_xlfn.XLOOKUP($G107,通讯通路门店!$S$4:$S$993933,通讯通路门店!$A$4:$A$993933,0,0),"")</f>
        <v/>
      </c>
      <c r="B107" s="99" t="str">
        <f>IFERROR(_xlfn.XLOOKUP($G107,通讯通路门店!$S$4:$S$993933,通讯通路门店!$B$4:$B$993933,0,0),"")</f>
        <v/>
      </c>
      <c r="C107" s="99" t="str">
        <f>IFERROR(_xlfn.XLOOKUP($G107,通讯通路门店!$S$4:$S$993933,通讯通路门店!$C$4:$C$993933,0,0),"")</f>
        <v/>
      </c>
      <c r="D107" s="99" t="str">
        <f>IFERROR(_xlfn.XLOOKUP($G107,通讯通路门店!$S$4:$S$993933,通讯通路门店!$D$4:$D$993933,0,0),"")</f>
        <v/>
      </c>
      <c r="E107" s="83"/>
      <c r="F107" s="83"/>
      <c r="G107" s="101" t="e">
        <v>#N/A</v>
      </c>
      <c r="H107" s="102" t="str">
        <f>IFERROR(_xlfn.XLOOKUP($G107,通讯通路门店!$S$4:$S$993933,通讯通路门店!$R$4:$R$993933,0,0),"")</f>
        <v/>
      </c>
      <c r="I107" s="83"/>
      <c r="J107" s="83"/>
      <c r="K107" s="83"/>
      <c r="L107" s="83"/>
      <c r="M107" s="83"/>
      <c r="N107" s="83"/>
      <c r="O107" s="83"/>
      <c r="P107" s="83"/>
      <c r="Q107" s="83"/>
      <c r="R107" s="83"/>
      <c r="S107" s="83"/>
      <c r="T107" s="83"/>
      <c r="U107" s="99">
        <f>COUNTIF(通讯通路门店!$S:$S,$G107)</f>
        <v>0</v>
      </c>
      <c r="V107" s="99">
        <f>COUNTIFS(通讯通路门店!$S:$S,$G107,通讯通路门店!$J:$J,"综合卖场")</f>
        <v>0</v>
      </c>
      <c r="W107" s="99">
        <f>SUMIFS(通讯通路门店!$AJ:$AJ,通讯通路门店!$S:$S,通讯客户沙盘!$G107)</f>
        <v>0</v>
      </c>
      <c r="X107" s="99">
        <f t="shared" si="5"/>
        <v>0</v>
      </c>
      <c r="Y107" s="99">
        <f>COUNTIFS(通讯通路门店!$S:$S,$G107,通讯通路门店!$J:$J,"荣耀体验店")+COUNTIFS(通讯通路门店!$S:$S,$G107,通讯通路门店!$J:$J,"荣耀授权专卖店")</f>
        <v>0</v>
      </c>
      <c r="Z107" s="99">
        <f>COUNTIFS(通讯通路门店!$S:$S,$G107,通讯通路门店!$J:$J,"VIVO体验店")</f>
        <v>0</v>
      </c>
      <c r="AA107" s="99">
        <f>COUNTIFS(通讯通路门店!$S:$S,$G107,通讯通路门店!$J:$J,"OPPO体验店")</f>
        <v>0</v>
      </c>
      <c r="AB107" s="99">
        <f>COUNTIFS(通讯通路门店!$S:$S,$G107,通讯通路门店!$J:$J,"华为授权体验店")+COUNTIFS(通讯通路门店!$S:$S,$G107,通讯通路门店!$J:$J,"华为堡垒店")</f>
        <v>0</v>
      </c>
      <c r="AC107" s="99">
        <f>COUNTIFS(通讯通路门店!$S:$S,$G107,通讯通路门店!$J:$J,"小米体验店")</f>
        <v>0</v>
      </c>
      <c r="AD107" s="99">
        <f>COUNTIFS(通讯通路门店!$S:$S,$G107,通讯通路门店!$J:$J,"苹果体验店")</f>
        <v>0</v>
      </c>
      <c r="AE107" s="99">
        <f>COUNTIFS(通讯通路门店!$S:$S,$G107,通讯通路门店!$J:$J,"其他品牌专卖店")</f>
        <v>0</v>
      </c>
      <c r="AF107" s="99">
        <f>SUMIFS(通讯通路门店!$BI:$BI,通讯通路门店!$S:$S,$G107)</f>
        <v>0</v>
      </c>
      <c r="AG107" s="99">
        <f>SUMIFS(通讯通路门店!$BH:$BH,通讯通路门店!$S:$S,$G107)</f>
        <v>0</v>
      </c>
      <c r="AH107" s="99">
        <f t="shared" si="6"/>
        <v>0</v>
      </c>
      <c r="AI107" s="99">
        <f>SUMIFS(通讯通路门店!$BB:$BB,通讯通路门店!$S:$S,$G107)</f>
        <v>0</v>
      </c>
      <c r="AJ107" s="99">
        <f>SUMIFS(通讯通路门店!$BE:$BE,通讯通路门店!$S:$S,$G107)</f>
        <v>0</v>
      </c>
      <c r="AK107" s="99">
        <f>SUMIFS(通讯通路门店!$BG:$BG,通讯通路门店!$S:$S,$G107)</f>
        <v>0</v>
      </c>
      <c r="AL107" s="99">
        <f>SUMIFS(通讯通路门店!$BC:$BC,通讯通路门店!$S:$S,$G107)</f>
        <v>0</v>
      </c>
      <c r="AM107" s="99">
        <f>SUMIFS(通讯通路门店!$BD:$BD,通讯通路门店!$S:$S,$G107)</f>
        <v>0</v>
      </c>
      <c r="AN107" s="99">
        <f>SUMIFS(通讯通路门店!$BF:$BF,通讯通路门店!$S:$S,$G107)</f>
        <v>0</v>
      </c>
      <c r="AO107" s="99">
        <f t="shared" si="7"/>
        <v>0</v>
      </c>
      <c r="AP107" s="99">
        <f>SUMIFS(通讯通路门店!$K:$K,通讯通路门店!$S:$S,$G107)</f>
        <v>0</v>
      </c>
      <c r="AQ107" s="83"/>
      <c r="AR107" s="99">
        <f>SUMIFS(通讯通路门店!$T:$T,通讯通路门店!$S:$S,$G107)</f>
        <v>0</v>
      </c>
      <c r="AS107" s="99">
        <f>SUMIFS(通讯通路门店!$U:$U,通讯通路门店!$S:$S,$G107)</f>
        <v>0</v>
      </c>
      <c r="AT107" s="99">
        <f>SUMIFS(通讯通路门店!$V:$V,通讯通路门店!$S:$S,$G107)</f>
        <v>0</v>
      </c>
      <c r="AU107" s="99">
        <f>SUMIFS(通讯通路门店!$W:$W,通讯通路门店!$S:$S,$G107)</f>
        <v>0</v>
      </c>
      <c r="AV107" s="99">
        <f>SUMIFS(通讯通路门店!$Z:$Z,通讯通路门店!$S:$S,$G107)</f>
        <v>0</v>
      </c>
      <c r="AW107" s="99">
        <f>SUMIFS(通讯通路门店!$AB:$AB,通讯通路门店!$S:$S,$G107)</f>
        <v>0</v>
      </c>
      <c r="AX107" s="99">
        <f>SUMIFS(通讯通路门店!$X:$X,通讯通路门店!$S:$S,$G107)</f>
        <v>0</v>
      </c>
      <c r="AY107" s="99">
        <f>SUMIFS(通讯通路门店!$Y:$Y,通讯通路门店!$S:$S,$G107)</f>
        <v>0</v>
      </c>
      <c r="AZ107" s="99">
        <f>SUMIFS(通讯通路门店!$AA:$AA,通讯通路门店!$S:$S,$G107)</f>
        <v>0</v>
      </c>
      <c r="BA107" s="99">
        <f t="shared" si="8"/>
        <v>0</v>
      </c>
      <c r="BB107" s="99">
        <f t="shared" si="9"/>
        <v>0</v>
      </c>
      <c r="BC107" s="99">
        <f>SUMIFS(通讯通路门店!$W:$W,通讯通路门店!$S:$S,$G107,通讯通路门店!$J:$J,"荣耀体验店")+SUMIFS(通讯通路门店!$W:$W,通讯通路门店!$S:$S,$G107,通讯通路门店!$J:$J,"荣耀授权专卖店")</f>
        <v>0</v>
      </c>
      <c r="BD107" s="99">
        <f>SUMIFS(通讯通路门店!$Z:$Z,通讯通路门店!$S:$S,$G107,通讯通路门店!$J:$J,"VIVO体验店")</f>
        <v>0</v>
      </c>
      <c r="BE107" s="99">
        <f>SUMIFS(通讯通路门店!$AB:$AB,通讯通路门店!$S:$S,$G107,通讯通路门店!$J:$J,"OPPO体验店")</f>
        <v>0</v>
      </c>
      <c r="BF107" s="99">
        <f>SUMIFS(通讯通路门店!$X:$X,通讯通路门店!$S:$S,$G107,通讯通路门店!$J:$J,"华为授权体验店")+SUMIFS(通讯通路门店!$AA:$AA,通讯通路门店!$S:$S,$G107,通讯通路门店!$J:$J,"华为堡垒店")</f>
        <v>0</v>
      </c>
      <c r="BG107" s="99">
        <f>SUMIFS(通讯通路门店!$Y:$Y,通讯通路门店!$S:$S,$G107,通讯通路门店!$J:$J,"小米体验店")</f>
        <v>0</v>
      </c>
      <c r="BH107" s="99">
        <f>SUMIFS(通讯通路门店!$AA:$AA,通讯通路门店!$S:$S,$G107,通讯通路门店!$J:$J,"苹果体验店")</f>
        <v>0</v>
      </c>
      <c r="BI107" s="99">
        <f>SUMIFS(通讯通路门店!$K:$K,通讯通路门店!$S:$S,$G107,通讯通路门店!$J:$J,"其他品牌专卖店")</f>
        <v>0</v>
      </c>
      <c r="BJ107" s="99">
        <f>SUMIFS(通讯通路门店!$AC:$AC,通讯通路门店!$S:$S,$G107)</f>
        <v>0</v>
      </c>
      <c r="BK107" s="99">
        <f>SUMIFS(通讯通路门店!$AD:$AD,通讯通路门店!$S:$S,$G107)</f>
        <v>0</v>
      </c>
      <c r="BL107" s="99">
        <f>SUMIFS(通讯通路门店!$AE:$AE,通讯通路门店!$S:$S,$G107)</f>
        <v>0</v>
      </c>
      <c r="BM107" s="99">
        <f>SUMIFS(通讯通路门店!$AF:$AF,通讯通路门店!$S:$S,$G107)</f>
        <v>0</v>
      </c>
      <c r="BN107" s="99">
        <f>SUMIFS(通讯通路门店!$AG:$AG,通讯通路门店!$S:$S,$G107)</f>
        <v>0</v>
      </c>
      <c r="BO107" s="99">
        <f>SUMIFS(通讯通路门店!$AH:$AH,通讯通路门店!$S:$S,$G107)</f>
        <v>0</v>
      </c>
      <c r="BP107" s="99">
        <f>SUMIFS(通讯通路门店!$AI:$AI,通讯通路门店!$S:$S,$G107)</f>
        <v>0</v>
      </c>
      <c r="BQ107" s="83"/>
    </row>
    <row r="108" spans="1:69">
      <c r="A108" s="99" t="str">
        <f>IFERROR(_xlfn.XLOOKUP($G108,通讯通路门店!$S$4:$S$993933,通讯通路门店!$A$4:$A$993933,0,0),"")</f>
        <v/>
      </c>
      <c r="B108" s="99" t="str">
        <f>IFERROR(_xlfn.XLOOKUP($G108,通讯通路门店!$S$4:$S$993933,通讯通路门店!$B$4:$B$993933,0,0),"")</f>
        <v/>
      </c>
      <c r="C108" s="99" t="str">
        <f>IFERROR(_xlfn.XLOOKUP($G108,通讯通路门店!$S$4:$S$993933,通讯通路门店!$C$4:$C$993933,0,0),"")</f>
        <v/>
      </c>
      <c r="D108" s="99" t="str">
        <f>IFERROR(_xlfn.XLOOKUP($G108,通讯通路门店!$S$4:$S$993933,通讯通路门店!$D$4:$D$993933,0,0),"")</f>
        <v/>
      </c>
      <c r="E108" s="83"/>
      <c r="F108" s="83"/>
      <c r="G108" s="101" t="e">
        <v>#N/A</v>
      </c>
      <c r="H108" s="102" t="str">
        <f>IFERROR(_xlfn.XLOOKUP($G108,通讯通路门店!$S$4:$S$993933,通讯通路门店!$R$4:$R$993933,0,0),"")</f>
        <v/>
      </c>
      <c r="I108" s="83"/>
      <c r="J108" s="83"/>
      <c r="K108" s="83"/>
      <c r="L108" s="83"/>
      <c r="M108" s="83"/>
      <c r="N108" s="83"/>
      <c r="O108" s="83"/>
      <c r="P108" s="83"/>
      <c r="Q108" s="83"/>
      <c r="R108" s="83"/>
      <c r="S108" s="83"/>
      <c r="T108" s="83"/>
      <c r="U108" s="99">
        <f>COUNTIF(通讯通路门店!$S:$S,$G108)</f>
        <v>0</v>
      </c>
      <c r="V108" s="99">
        <f>COUNTIFS(通讯通路门店!$S:$S,$G108,通讯通路门店!$J:$J,"综合卖场")</f>
        <v>0</v>
      </c>
      <c r="W108" s="99">
        <f>SUMIFS(通讯通路门店!$AJ:$AJ,通讯通路门店!$S:$S,通讯客户沙盘!$G108)</f>
        <v>0</v>
      </c>
      <c r="X108" s="99">
        <f t="shared" si="5"/>
        <v>0</v>
      </c>
      <c r="Y108" s="99">
        <f>COUNTIFS(通讯通路门店!$S:$S,$G108,通讯通路门店!$J:$J,"荣耀体验店")+COUNTIFS(通讯通路门店!$S:$S,$G108,通讯通路门店!$J:$J,"荣耀授权专卖店")</f>
        <v>0</v>
      </c>
      <c r="Z108" s="99">
        <f>COUNTIFS(通讯通路门店!$S:$S,$G108,通讯通路门店!$J:$J,"VIVO体验店")</f>
        <v>0</v>
      </c>
      <c r="AA108" s="99">
        <f>COUNTIFS(通讯通路门店!$S:$S,$G108,通讯通路门店!$J:$J,"OPPO体验店")</f>
        <v>0</v>
      </c>
      <c r="AB108" s="99">
        <f>COUNTIFS(通讯通路门店!$S:$S,$G108,通讯通路门店!$J:$J,"华为授权体验店")+COUNTIFS(通讯通路门店!$S:$S,$G108,通讯通路门店!$J:$J,"华为堡垒店")</f>
        <v>0</v>
      </c>
      <c r="AC108" s="99">
        <f>COUNTIFS(通讯通路门店!$S:$S,$G108,通讯通路门店!$J:$J,"小米体验店")</f>
        <v>0</v>
      </c>
      <c r="AD108" s="99">
        <f>COUNTIFS(通讯通路门店!$S:$S,$G108,通讯通路门店!$J:$J,"苹果体验店")</f>
        <v>0</v>
      </c>
      <c r="AE108" s="99">
        <f>COUNTIFS(通讯通路门店!$S:$S,$G108,通讯通路门店!$J:$J,"其他品牌专卖店")</f>
        <v>0</v>
      </c>
      <c r="AF108" s="99">
        <f>SUMIFS(通讯通路门店!$BI:$BI,通讯通路门店!$S:$S,$G108)</f>
        <v>0</v>
      </c>
      <c r="AG108" s="99">
        <f>SUMIFS(通讯通路门店!$BH:$BH,通讯通路门店!$S:$S,$G108)</f>
        <v>0</v>
      </c>
      <c r="AH108" s="99">
        <f t="shared" si="6"/>
        <v>0</v>
      </c>
      <c r="AI108" s="99">
        <f>SUMIFS(通讯通路门店!$BB:$BB,通讯通路门店!$S:$S,$G108)</f>
        <v>0</v>
      </c>
      <c r="AJ108" s="99">
        <f>SUMIFS(通讯通路门店!$BE:$BE,通讯通路门店!$S:$S,$G108)</f>
        <v>0</v>
      </c>
      <c r="AK108" s="99">
        <f>SUMIFS(通讯通路门店!$BG:$BG,通讯通路门店!$S:$S,$G108)</f>
        <v>0</v>
      </c>
      <c r="AL108" s="99">
        <f>SUMIFS(通讯通路门店!$BC:$BC,通讯通路门店!$S:$S,$G108)</f>
        <v>0</v>
      </c>
      <c r="AM108" s="99">
        <f>SUMIFS(通讯通路门店!$BD:$BD,通讯通路门店!$S:$S,$G108)</f>
        <v>0</v>
      </c>
      <c r="AN108" s="99">
        <f>SUMIFS(通讯通路门店!$BF:$BF,通讯通路门店!$S:$S,$G108)</f>
        <v>0</v>
      </c>
      <c r="AO108" s="99">
        <f t="shared" si="7"/>
        <v>0</v>
      </c>
      <c r="AP108" s="99">
        <f>SUMIFS(通讯通路门店!$K:$K,通讯通路门店!$S:$S,$G108)</f>
        <v>0</v>
      </c>
      <c r="AQ108" s="83"/>
      <c r="AR108" s="99">
        <f>SUMIFS(通讯通路门店!$T:$T,通讯通路门店!$S:$S,$G108)</f>
        <v>0</v>
      </c>
      <c r="AS108" s="99">
        <f>SUMIFS(通讯通路门店!$U:$U,通讯通路门店!$S:$S,$G108)</f>
        <v>0</v>
      </c>
      <c r="AT108" s="99">
        <f>SUMIFS(通讯通路门店!$V:$V,通讯通路门店!$S:$S,$G108)</f>
        <v>0</v>
      </c>
      <c r="AU108" s="99">
        <f>SUMIFS(通讯通路门店!$W:$W,通讯通路门店!$S:$S,$G108)</f>
        <v>0</v>
      </c>
      <c r="AV108" s="99">
        <f>SUMIFS(通讯通路门店!$Z:$Z,通讯通路门店!$S:$S,$G108)</f>
        <v>0</v>
      </c>
      <c r="AW108" s="99">
        <f>SUMIFS(通讯通路门店!$AB:$AB,通讯通路门店!$S:$S,$G108)</f>
        <v>0</v>
      </c>
      <c r="AX108" s="99">
        <f>SUMIFS(通讯通路门店!$X:$X,通讯通路门店!$S:$S,$G108)</f>
        <v>0</v>
      </c>
      <c r="AY108" s="99">
        <f>SUMIFS(通讯通路门店!$Y:$Y,通讯通路门店!$S:$S,$G108)</f>
        <v>0</v>
      </c>
      <c r="AZ108" s="99">
        <f>SUMIFS(通讯通路门店!$AA:$AA,通讯通路门店!$S:$S,$G108)</f>
        <v>0</v>
      </c>
      <c r="BA108" s="99">
        <f t="shared" si="8"/>
        <v>0</v>
      </c>
      <c r="BB108" s="99">
        <f t="shared" si="9"/>
        <v>0</v>
      </c>
      <c r="BC108" s="99">
        <f>SUMIFS(通讯通路门店!$W:$W,通讯通路门店!$S:$S,$G108,通讯通路门店!$J:$J,"荣耀体验店")+SUMIFS(通讯通路门店!$W:$W,通讯通路门店!$S:$S,$G108,通讯通路门店!$J:$J,"荣耀授权专卖店")</f>
        <v>0</v>
      </c>
      <c r="BD108" s="99">
        <f>SUMIFS(通讯通路门店!$Z:$Z,通讯通路门店!$S:$S,$G108,通讯通路门店!$J:$J,"VIVO体验店")</f>
        <v>0</v>
      </c>
      <c r="BE108" s="99">
        <f>SUMIFS(通讯通路门店!$AB:$AB,通讯通路门店!$S:$S,$G108,通讯通路门店!$J:$J,"OPPO体验店")</f>
        <v>0</v>
      </c>
      <c r="BF108" s="99">
        <f>SUMIFS(通讯通路门店!$X:$X,通讯通路门店!$S:$S,$G108,通讯通路门店!$J:$J,"华为授权体验店")+SUMIFS(通讯通路门店!$AA:$AA,通讯通路门店!$S:$S,$G108,通讯通路门店!$J:$J,"华为堡垒店")</f>
        <v>0</v>
      </c>
      <c r="BG108" s="99">
        <f>SUMIFS(通讯通路门店!$Y:$Y,通讯通路门店!$S:$S,$G108,通讯通路门店!$J:$J,"小米体验店")</f>
        <v>0</v>
      </c>
      <c r="BH108" s="99">
        <f>SUMIFS(通讯通路门店!$AA:$AA,通讯通路门店!$S:$S,$G108,通讯通路门店!$J:$J,"苹果体验店")</f>
        <v>0</v>
      </c>
      <c r="BI108" s="99">
        <f>SUMIFS(通讯通路门店!$K:$K,通讯通路门店!$S:$S,$G108,通讯通路门店!$J:$J,"其他品牌专卖店")</f>
        <v>0</v>
      </c>
      <c r="BJ108" s="99">
        <f>SUMIFS(通讯通路门店!$AC:$AC,通讯通路门店!$S:$S,$G108)</f>
        <v>0</v>
      </c>
      <c r="BK108" s="99">
        <f>SUMIFS(通讯通路门店!$AD:$AD,通讯通路门店!$S:$S,$G108)</f>
        <v>0</v>
      </c>
      <c r="BL108" s="99">
        <f>SUMIFS(通讯通路门店!$AE:$AE,通讯通路门店!$S:$S,$G108)</f>
        <v>0</v>
      </c>
      <c r="BM108" s="99">
        <f>SUMIFS(通讯通路门店!$AF:$AF,通讯通路门店!$S:$S,$G108)</f>
        <v>0</v>
      </c>
      <c r="BN108" s="99">
        <f>SUMIFS(通讯通路门店!$AG:$AG,通讯通路门店!$S:$S,$G108)</f>
        <v>0</v>
      </c>
      <c r="BO108" s="99">
        <f>SUMIFS(通讯通路门店!$AH:$AH,通讯通路门店!$S:$S,$G108)</f>
        <v>0</v>
      </c>
      <c r="BP108" s="99">
        <f>SUMIFS(通讯通路门店!$AI:$AI,通讯通路门店!$S:$S,$G108)</f>
        <v>0</v>
      </c>
      <c r="BQ108" s="83"/>
    </row>
    <row r="109" spans="1:69">
      <c r="A109" s="99" t="str">
        <f>IFERROR(_xlfn.XLOOKUP($G109,通讯通路门店!$S$4:$S$993933,通讯通路门店!$A$4:$A$993933,0,0),"")</f>
        <v/>
      </c>
      <c r="B109" s="99" t="str">
        <f>IFERROR(_xlfn.XLOOKUP($G109,通讯通路门店!$S$4:$S$993933,通讯通路门店!$B$4:$B$993933,0,0),"")</f>
        <v/>
      </c>
      <c r="C109" s="99" t="str">
        <f>IFERROR(_xlfn.XLOOKUP($G109,通讯通路门店!$S$4:$S$993933,通讯通路门店!$C$4:$C$993933,0,0),"")</f>
        <v/>
      </c>
      <c r="D109" s="99" t="str">
        <f>IFERROR(_xlfn.XLOOKUP($G109,通讯通路门店!$S$4:$S$993933,通讯通路门店!$D$4:$D$993933,0,0),"")</f>
        <v/>
      </c>
      <c r="E109" s="83"/>
      <c r="F109" s="83"/>
      <c r="G109" s="101" t="e">
        <v>#N/A</v>
      </c>
      <c r="H109" s="102" t="str">
        <f>IFERROR(_xlfn.XLOOKUP($G109,通讯通路门店!$S$4:$S$993933,通讯通路门店!$R$4:$R$993933,0,0),"")</f>
        <v/>
      </c>
      <c r="I109" s="83"/>
      <c r="J109" s="83"/>
      <c r="K109" s="83"/>
      <c r="L109" s="83"/>
      <c r="M109" s="83"/>
      <c r="N109" s="83"/>
      <c r="O109" s="83"/>
      <c r="P109" s="83"/>
      <c r="Q109" s="83"/>
      <c r="R109" s="83"/>
      <c r="S109" s="83"/>
      <c r="T109" s="83"/>
      <c r="U109" s="99">
        <f>COUNTIF(通讯通路门店!$S:$S,$G109)</f>
        <v>0</v>
      </c>
      <c r="V109" s="99">
        <f>COUNTIFS(通讯通路门店!$S:$S,$G109,通讯通路门店!$J:$J,"综合卖场")</f>
        <v>0</v>
      </c>
      <c r="W109" s="99">
        <f>SUMIFS(通讯通路门店!$AJ:$AJ,通讯通路门店!$S:$S,通讯客户沙盘!$G109)</f>
        <v>0</v>
      </c>
      <c r="X109" s="99">
        <f t="shared" si="5"/>
        <v>0</v>
      </c>
      <c r="Y109" s="99">
        <f>COUNTIFS(通讯通路门店!$S:$S,$G109,通讯通路门店!$J:$J,"荣耀体验店")+COUNTIFS(通讯通路门店!$S:$S,$G109,通讯通路门店!$J:$J,"荣耀授权专卖店")</f>
        <v>0</v>
      </c>
      <c r="Z109" s="99">
        <f>COUNTIFS(通讯通路门店!$S:$S,$G109,通讯通路门店!$J:$J,"VIVO体验店")</f>
        <v>0</v>
      </c>
      <c r="AA109" s="99">
        <f>COUNTIFS(通讯通路门店!$S:$S,$G109,通讯通路门店!$J:$J,"OPPO体验店")</f>
        <v>0</v>
      </c>
      <c r="AB109" s="99">
        <f>COUNTIFS(通讯通路门店!$S:$S,$G109,通讯通路门店!$J:$J,"华为授权体验店")+COUNTIFS(通讯通路门店!$S:$S,$G109,通讯通路门店!$J:$J,"华为堡垒店")</f>
        <v>0</v>
      </c>
      <c r="AC109" s="99">
        <f>COUNTIFS(通讯通路门店!$S:$S,$G109,通讯通路门店!$J:$J,"小米体验店")</f>
        <v>0</v>
      </c>
      <c r="AD109" s="99">
        <f>COUNTIFS(通讯通路门店!$S:$S,$G109,通讯通路门店!$J:$J,"苹果体验店")</f>
        <v>0</v>
      </c>
      <c r="AE109" s="99">
        <f>COUNTIFS(通讯通路门店!$S:$S,$G109,通讯通路门店!$J:$J,"其他品牌专卖店")</f>
        <v>0</v>
      </c>
      <c r="AF109" s="99">
        <f>SUMIFS(通讯通路门店!$BI:$BI,通讯通路门店!$S:$S,$G109)</f>
        <v>0</v>
      </c>
      <c r="AG109" s="99">
        <f>SUMIFS(通讯通路门店!$BH:$BH,通讯通路门店!$S:$S,$G109)</f>
        <v>0</v>
      </c>
      <c r="AH109" s="99">
        <f t="shared" si="6"/>
        <v>0</v>
      </c>
      <c r="AI109" s="99">
        <f>SUMIFS(通讯通路门店!$BB:$BB,通讯通路门店!$S:$S,$G109)</f>
        <v>0</v>
      </c>
      <c r="AJ109" s="99">
        <f>SUMIFS(通讯通路门店!$BE:$BE,通讯通路门店!$S:$S,$G109)</f>
        <v>0</v>
      </c>
      <c r="AK109" s="99">
        <f>SUMIFS(通讯通路门店!$BG:$BG,通讯通路门店!$S:$S,$G109)</f>
        <v>0</v>
      </c>
      <c r="AL109" s="99">
        <f>SUMIFS(通讯通路门店!$BC:$BC,通讯通路门店!$S:$S,$G109)</f>
        <v>0</v>
      </c>
      <c r="AM109" s="99">
        <f>SUMIFS(通讯通路门店!$BD:$BD,通讯通路门店!$S:$S,$G109)</f>
        <v>0</v>
      </c>
      <c r="AN109" s="99">
        <f>SUMIFS(通讯通路门店!$BF:$BF,通讯通路门店!$S:$S,$G109)</f>
        <v>0</v>
      </c>
      <c r="AO109" s="99">
        <f t="shared" si="7"/>
        <v>0</v>
      </c>
      <c r="AP109" s="99">
        <f>SUMIFS(通讯通路门店!$K:$K,通讯通路门店!$S:$S,$G109)</f>
        <v>0</v>
      </c>
      <c r="AQ109" s="83"/>
      <c r="AR109" s="99">
        <f>SUMIFS(通讯通路门店!$T:$T,通讯通路门店!$S:$S,$G109)</f>
        <v>0</v>
      </c>
      <c r="AS109" s="99">
        <f>SUMIFS(通讯通路门店!$U:$U,通讯通路门店!$S:$S,$G109)</f>
        <v>0</v>
      </c>
      <c r="AT109" s="99">
        <f>SUMIFS(通讯通路门店!$V:$V,通讯通路门店!$S:$S,$G109)</f>
        <v>0</v>
      </c>
      <c r="AU109" s="99">
        <f>SUMIFS(通讯通路门店!$W:$W,通讯通路门店!$S:$S,$G109)</f>
        <v>0</v>
      </c>
      <c r="AV109" s="99">
        <f>SUMIFS(通讯通路门店!$Z:$Z,通讯通路门店!$S:$S,$G109)</f>
        <v>0</v>
      </c>
      <c r="AW109" s="99">
        <f>SUMIFS(通讯通路门店!$AB:$AB,通讯通路门店!$S:$S,$G109)</f>
        <v>0</v>
      </c>
      <c r="AX109" s="99">
        <f>SUMIFS(通讯通路门店!$X:$X,通讯通路门店!$S:$S,$G109)</f>
        <v>0</v>
      </c>
      <c r="AY109" s="99">
        <f>SUMIFS(通讯通路门店!$Y:$Y,通讯通路门店!$S:$S,$G109)</f>
        <v>0</v>
      </c>
      <c r="AZ109" s="99">
        <f>SUMIFS(通讯通路门店!$AA:$AA,通讯通路门店!$S:$S,$G109)</f>
        <v>0</v>
      </c>
      <c r="BA109" s="99">
        <f t="shared" si="8"/>
        <v>0</v>
      </c>
      <c r="BB109" s="99">
        <f t="shared" si="9"/>
        <v>0</v>
      </c>
      <c r="BC109" s="99">
        <f>SUMIFS(通讯通路门店!$W:$W,通讯通路门店!$S:$S,$G109,通讯通路门店!$J:$J,"荣耀体验店")+SUMIFS(通讯通路门店!$W:$W,通讯通路门店!$S:$S,$G109,通讯通路门店!$J:$J,"荣耀授权专卖店")</f>
        <v>0</v>
      </c>
      <c r="BD109" s="99">
        <f>SUMIFS(通讯通路门店!$Z:$Z,通讯通路门店!$S:$S,$G109,通讯通路门店!$J:$J,"VIVO体验店")</f>
        <v>0</v>
      </c>
      <c r="BE109" s="99">
        <f>SUMIFS(通讯通路门店!$AB:$AB,通讯通路门店!$S:$S,$G109,通讯通路门店!$J:$J,"OPPO体验店")</f>
        <v>0</v>
      </c>
      <c r="BF109" s="99">
        <f>SUMIFS(通讯通路门店!$X:$X,通讯通路门店!$S:$S,$G109,通讯通路门店!$J:$J,"华为授权体验店")+SUMIFS(通讯通路门店!$AA:$AA,通讯通路门店!$S:$S,$G109,通讯通路门店!$J:$J,"华为堡垒店")</f>
        <v>0</v>
      </c>
      <c r="BG109" s="99">
        <f>SUMIFS(通讯通路门店!$Y:$Y,通讯通路门店!$S:$S,$G109,通讯通路门店!$J:$J,"小米体验店")</f>
        <v>0</v>
      </c>
      <c r="BH109" s="99">
        <f>SUMIFS(通讯通路门店!$AA:$AA,通讯通路门店!$S:$S,$G109,通讯通路门店!$J:$J,"苹果体验店")</f>
        <v>0</v>
      </c>
      <c r="BI109" s="99">
        <f>SUMIFS(通讯通路门店!$K:$K,通讯通路门店!$S:$S,$G109,通讯通路门店!$J:$J,"其他品牌专卖店")</f>
        <v>0</v>
      </c>
      <c r="BJ109" s="99">
        <f>SUMIFS(通讯通路门店!$AC:$AC,通讯通路门店!$S:$S,$G109)</f>
        <v>0</v>
      </c>
      <c r="BK109" s="99">
        <f>SUMIFS(通讯通路门店!$AD:$AD,通讯通路门店!$S:$S,$G109)</f>
        <v>0</v>
      </c>
      <c r="BL109" s="99">
        <f>SUMIFS(通讯通路门店!$AE:$AE,通讯通路门店!$S:$S,$G109)</f>
        <v>0</v>
      </c>
      <c r="BM109" s="99">
        <f>SUMIFS(通讯通路门店!$AF:$AF,通讯通路门店!$S:$S,$G109)</f>
        <v>0</v>
      </c>
      <c r="BN109" s="99">
        <f>SUMIFS(通讯通路门店!$AG:$AG,通讯通路门店!$S:$S,$G109)</f>
        <v>0</v>
      </c>
      <c r="BO109" s="99">
        <f>SUMIFS(通讯通路门店!$AH:$AH,通讯通路门店!$S:$S,$G109)</f>
        <v>0</v>
      </c>
      <c r="BP109" s="99">
        <f>SUMIFS(通讯通路门店!$AI:$AI,通讯通路门店!$S:$S,$G109)</f>
        <v>0</v>
      </c>
      <c r="BQ109" s="83"/>
    </row>
    <row r="110" spans="1:69">
      <c r="A110" s="99" t="str">
        <f>IFERROR(_xlfn.XLOOKUP($G110,通讯通路门店!$S$4:$S$993933,通讯通路门店!$A$4:$A$993933,0,0),"")</f>
        <v/>
      </c>
      <c r="B110" s="99" t="str">
        <f>IFERROR(_xlfn.XLOOKUP($G110,通讯通路门店!$S$4:$S$993933,通讯通路门店!$B$4:$B$993933,0,0),"")</f>
        <v/>
      </c>
      <c r="C110" s="99" t="str">
        <f>IFERROR(_xlfn.XLOOKUP($G110,通讯通路门店!$S$4:$S$993933,通讯通路门店!$C$4:$C$993933,0,0),"")</f>
        <v/>
      </c>
      <c r="D110" s="99" t="str">
        <f>IFERROR(_xlfn.XLOOKUP($G110,通讯通路门店!$S$4:$S$993933,通讯通路门店!$D$4:$D$993933,0,0),"")</f>
        <v/>
      </c>
      <c r="E110" s="83"/>
      <c r="F110" s="83"/>
      <c r="G110" s="101" t="e">
        <v>#N/A</v>
      </c>
      <c r="H110" s="102" t="str">
        <f>IFERROR(_xlfn.XLOOKUP($G110,通讯通路门店!$S$4:$S$993933,通讯通路门店!$R$4:$R$993933,0,0),"")</f>
        <v/>
      </c>
      <c r="I110" s="83"/>
      <c r="J110" s="83"/>
      <c r="K110" s="83"/>
      <c r="L110" s="83"/>
      <c r="M110" s="83"/>
      <c r="N110" s="83"/>
      <c r="O110" s="83"/>
      <c r="P110" s="83"/>
      <c r="Q110" s="83"/>
      <c r="R110" s="83"/>
      <c r="S110" s="83"/>
      <c r="T110" s="83"/>
      <c r="U110" s="99">
        <f>COUNTIF(通讯通路门店!$S:$S,$G110)</f>
        <v>0</v>
      </c>
      <c r="V110" s="99">
        <f>COUNTIFS(通讯通路门店!$S:$S,$G110,通讯通路门店!$J:$J,"综合卖场")</f>
        <v>0</v>
      </c>
      <c r="W110" s="99">
        <f>SUMIFS(通讯通路门店!$AJ:$AJ,通讯通路门店!$S:$S,通讯客户沙盘!$G110)</f>
        <v>0</v>
      </c>
      <c r="X110" s="99">
        <f t="shared" si="5"/>
        <v>0</v>
      </c>
      <c r="Y110" s="99">
        <f>COUNTIFS(通讯通路门店!$S:$S,$G110,通讯通路门店!$J:$J,"荣耀体验店")+COUNTIFS(通讯通路门店!$S:$S,$G110,通讯通路门店!$J:$J,"荣耀授权专卖店")</f>
        <v>0</v>
      </c>
      <c r="Z110" s="99">
        <f>COUNTIFS(通讯通路门店!$S:$S,$G110,通讯通路门店!$J:$J,"VIVO体验店")</f>
        <v>0</v>
      </c>
      <c r="AA110" s="99">
        <f>COUNTIFS(通讯通路门店!$S:$S,$G110,通讯通路门店!$J:$J,"OPPO体验店")</f>
        <v>0</v>
      </c>
      <c r="AB110" s="99">
        <f>COUNTIFS(通讯通路门店!$S:$S,$G110,通讯通路门店!$J:$J,"华为授权体验店")+COUNTIFS(通讯通路门店!$S:$S,$G110,通讯通路门店!$J:$J,"华为堡垒店")</f>
        <v>0</v>
      </c>
      <c r="AC110" s="99">
        <f>COUNTIFS(通讯通路门店!$S:$S,$G110,通讯通路门店!$J:$J,"小米体验店")</f>
        <v>0</v>
      </c>
      <c r="AD110" s="99">
        <f>COUNTIFS(通讯通路门店!$S:$S,$G110,通讯通路门店!$J:$J,"苹果体验店")</f>
        <v>0</v>
      </c>
      <c r="AE110" s="99">
        <f>COUNTIFS(通讯通路门店!$S:$S,$G110,通讯通路门店!$J:$J,"其他品牌专卖店")</f>
        <v>0</v>
      </c>
      <c r="AF110" s="99">
        <f>SUMIFS(通讯通路门店!$BI:$BI,通讯通路门店!$S:$S,$G110)</f>
        <v>0</v>
      </c>
      <c r="AG110" s="99">
        <f>SUMIFS(通讯通路门店!$BH:$BH,通讯通路门店!$S:$S,$G110)</f>
        <v>0</v>
      </c>
      <c r="AH110" s="99">
        <f t="shared" si="6"/>
        <v>0</v>
      </c>
      <c r="AI110" s="99">
        <f>SUMIFS(通讯通路门店!$BB:$BB,通讯通路门店!$S:$S,$G110)</f>
        <v>0</v>
      </c>
      <c r="AJ110" s="99">
        <f>SUMIFS(通讯通路门店!$BE:$BE,通讯通路门店!$S:$S,$G110)</f>
        <v>0</v>
      </c>
      <c r="AK110" s="99">
        <f>SUMIFS(通讯通路门店!$BG:$BG,通讯通路门店!$S:$S,$G110)</f>
        <v>0</v>
      </c>
      <c r="AL110" s="99">
        <f>SUMIFS(通讯通路门店!$BC:$BC,通讯通路门店!$S:$S,$G110)</f>
        <v>0</v>
      </c>
      <c r="AM110" s="99">
        <f>SUMIFS(通讯通路门店!$BD:$BD,通讯通路门店!$S:$S,$G110)</f>
        <v>0</v>
      </c>
      <c r="AN110" s="99">
        <f>SUMIFS(通讯通路门店!$BF:$BF,通讯通路门店!$S:$S,$G110)</f>
        <v>0</v>
      </c>
      <c r="AO110" s="99">
        <f t="shared" si="7"/>
        <v>0</v>
      </c>
      <c r="AP110" s="99">
        <f>SUMIFS(通讯通路门店!$K:$K,通讯通路门店!$S:$S,$G110)</f>
        <v>0</v>
      </c>
      <c r="AQ110" s="83"/>
      <c r="AR110" s="99">
        <f>SUMIFS(通讯通路门店!$T:$T,通讯通路门店!$S:$S,$G110)</f>
        <v>0</v>
      </c>
      <c r="AS110" s="99">
        <f>SUMIFS(通讯通路门店!$U:$U,通讯通路门店!$S:$S,$G110)</f>
        <v>0</v>
      </c>
      <c r="AT110" s="99">
        <f>SUMIFS(通讯通路门店!$V:$V,通讯通路门店!$S:$S,$G110)</f>
        <v>0</v>
      </c>
      <c r="AU110" s="99">
        <f>SUMIFS(通讯通路门店!$W:$W,通讯通路门店!$S:$S,$G110)</f>
        <v>0</v>
      </c>
      <c r="AV110" s="99">
        <f>SUMIFS(通讯通路门店!$Z:$Z,通讯通路门店!$S:$S,$G110)</f>
        <v>0</v>
      </c>
      <c r="AW110" s="99">
        <f>SUMIFS(通讯通路门店!$AB:$AB,通讯通路门店!$S:$S,$G110)</f>
        <v>0</v>
      </c>
      <c r="AX110" s="99">
        <f>SUMIFS(通讯通路门店!$X:$X,通讯通路门店!$S:$S,$G110)</f>
        <v>0</v>
      </c>
      <c r="AY110" s="99">
        <f>SUMIFS(通讯通路门店!$Y:$Y,通讯通路门店!$S:$S,$G110)</f>
        <v>0</v>
      </c>
      <c r="AZ110" s="99">
        <f>SUMIFS(通讯通路门店!$AA:$AA,通讯通路门店!$S:$S,$G110)</f>
        <v>0</v>
      </c>
      <c r="BA110" s="99">
        <f t="shared" si="8"/>
        <v>0</v>
      </c>
      <c r="BB110" s="99">
        <f t="shared" si="9"/>
        <v>0</v>
      </c>
      <c r="BC110" s="99">
        <f>SUMIFS(通讯通路门店!$W:$W,通讯通路门店!$S:$S,$G110,通讯通路门店!$J:$J,"荣耀体验店")+SUMIFS(通讯通路门店!$W:$W,通讯通路门店!$S:$S,$G110,通讯通路门店!$J:$J,"荣耀授权专卖店")</f>
        <v>0</v>
      </c>
      <c r="BD110" s="99">
        <f>SUMIFS(通讯通路门店!$Z:$Z,通讯通路门店!$S:$S,$G110,通讯通路门店!$J:$J,"VIVO体验店")</f>
        <v>0</v>
      </c>
      <c r="BE110" s="99">
        <f>SUMIFS(通讯通路门店!$AB:$AB,通讯通路门店!$S:$S,$G110,通讯通路门店!$J:$J,"OPPO体验店")</f>
        <v>0</v>
      </c>
      <c r="BF110" s="99">
        <f>SUMIFS(通讯通路门店!$X:$X,通讯通路门店!$S:$S,$G110,通讯通路门店!$J:$J,"华为授权体验店")+SUMIFS(通讯通路门店!$AA:$AA,通讯通路门店!$S:$S,$G110,通讯通路门店!$J:$J,"华为堡垒店")</f>
        <v>0</v>
      </c>
      <c r="BG110" s="99">
        <f>SUMIFS(通讯通路门店!$Y:$Y,通讯通路门店!$S:$S,$G110,通讯通路门店!$J:$J,"小米体验店")</f>
        <v>0</v>
      </c>
      <c r="BH110" s="99">
        <f>SUMIFS(通讯通路门店!$AA:$AA,通讯通路门店!$S:$S,$G110,通讯通路门店!$J:$J,"苹果体验店")</f>
        <v>0</v>
      </c>
      <c r="BI110" s="99">
        <f>SUMIFS(通讯通路门店!$K:$K,通讯通路门店!$S:$S,$G110,通讯通路门店!$J:$J,"其他品牌专卖店")</f>
        <v>0</v>
      </c>
      <c r="BJ110" s="99">
        <f>SUMIFS(通讯通路门店!$AC:$AC,通讯通路门店!$S:$S,$G110)</f>
        <v>0</v>
      </c>
      <c r="BK110" s="99">
        <f>SUMIFS(通讯通路门店!$AD:$AD,通讯通路门店!$S:$S,$G110)</f>
        <v>0</v>
      </c>
      <c r="BL110" s="99">
        <f>SUMIFS(通讯通路门店!$AE:$AE,通讯通路门店!$S:$S,$G110)</f>
        <v>0</v>
      </c>
      <c r="BM110" s="99">
        <f>SUMIFS(通讯通路门店!$AF:$AF,通讯通路门店!$S:$S,$G110)</f>
        <v>0</v>
      </c>
      <c r="BN110" s="99">
        <f>SUMIFS(通讯通路门店!$AG:$AG,通讯通路门店!$S:$S,$G110)</f>
        <v>0</v>
      </c>
      <c r="BO110" s="99">
        <f>SUMIFS(通讯通路门店!$AH:$AH,通讯通路门店!$S:$S,$G110)</f>
        <v>0</v>
      </c>
      <c r="BP110" s="99">
        <f>SUMIFS(通讯通路门店!$AI:$AI,通讯通路门店!$S:$S,$G110)</f>
        <v>0</v>
      </c>
      <c r="BQ110" s="83"/>
    </row>
    <row r="111" spans="1:69">
      <c r="A111" s="99" t="str">
        <f>IFERROR(_xlfn.XLOOKUP($G111,通讯通路门店!$S$4:$S$993933,通讯通路门店!$A$4:$A$993933,0,0),"")</f>
        <v/>
      </c>
      <c r="B111" s="99" t="str">
        <f>IFERROR(_xlfn.XLOOKUP($G111,通讯通路门店!$S$4:$S$993933,通讯通路门店!$B$4:$B$993933,0,0),"")</f>
        <v/>
      </c>
      <c r="C111" s="99" t="str">
        <f>IFERROR(_xlfn.XLOOKUP($G111,通讯通路门店!$S$4:$S$993933,通讯通路门店!$C$4:$C$993933,0,0),"")</f>
        <v/>
      </c>
      <c r="D111" s="99" t="str">
        <f>IFERROR(_xlfn.XLOOKUP($G111,通讯通路门店!$S$4:$S$993933,通讯通路门店!$D$4:$D$993933,0,0),"")</f>
        <v/>
      </c>
      <c r="E111" s="83"/>
      <c r="F111" s="83"/>
      <c r="G111" s="101" t="e">
        <v>#N/A</v>
      </c>
      <c r="H111" s="102" t="str">
        <f>IFERROR(_xlfn.XLOOKUP($G111,通讯通路门店!$S$4:$S$993933,通讯通路门店!$R$4:$R$993933,0,0),"")</f>
        <v/>
      </c>
      <c r="I111" s="83"/>
      <c r="J111" s="83"/>
      <c r="K111" s="83"/>
      <c r="L111" s="83"/>
      <c r="M111" s="83"/>
      <c r="N111" s="83"/>
      <c r="O111" s="83"/>
      <c r="P111" s="83"/>
      <c r="Q111" s="83"/>
      <c r="R111" s="83"/>
      <c r="S111" s="83"/>
      <c r="T111" s="83"/>
      <c r="U111" s="99">
        <f>COUNTIF(通讯通路门店!$S:$S,$G111)</f>
        <v>0</v>
      </c>
      <c r="V111" s="99">
        <f>COUNTIFS(通讯通路门店!$S:$S,$G111,通讯通路门店!$J:$J,"综合卖场")</f>
        <v>0</v>
      </c>
      <c r="W111" s="99">
        <f>SUMIFS(通讯通路门店!$AJ:$AJ,通讯通路门店!$S:$S,通讯客户沙盘!$G111)</f>
        <v>0</v>
      </c>
      <c r="X111" s="99">
        <f t="shared" si="5"/>
        <v>0</v>
      </c>
      <c r="Y111" s="99">
        <f>COUNTIFS(通讯通路门店!$S:$S,$G111,通讯通路门店!$J:$J,"荣耀体验店")+COUNTIFS(通讯通路门店!$S:$S,$G111,通讯通路门店!$J:$J,"荣耀授权专卖店")</f>
        <v>0</v>
      </c>
      <c r="Z111" s="99">
        <f>COUNTIFS(通讯通路门店!$S:$S,$G111,通讯通路门店!$J:$J,"VIVO体验店")</f>
        <v>0</v>
      </c>
      <c r="AA111" s="99">
        <f>COUNTIFS(通讯通路门店!$S:$S,$G111,通讯通路门店!$J:$J,"OPPO体验店")</f>
        <v>0</v>
      </c>
      <c r="AB111" s="99">
        <f>COUNTIFS(通讯通路门店!$S:$S,$G111,通讯通路门店!$J:$J,"华为授权体验店")+COUNTIFS(通讯通路门店!$S:$S,$G111,通讯通路门店!$J:$J,"华为堡垒店")</f>
        <v>0</v>
      </c>
      <c r="AC111" s="99">
        <f>COUNTIFS(通讯通路门店!$S:$S,$G111,通讯通路门店!$J:$J,"小米体验店")</f>
        <v>0</v>
      </c>
      <c r="AD111" s="99">
        <f>COUNTIFS(通讯通路门店!$S:$S,$G111,通讯通路门店!$J:$J,"苹果体验店")</f>
        <v>0</v>
      </c>
      <c r="AE111" s="99">
        <f>COUNTIFS(通讯通路门店!$S:$S,$G111,通讯通路门店!$J:$J,"其他品牌专卖店")</f>
        <v>0</v>
      </c>
      <c r="AF111" s="99">
        <f>SUMIFS(通讯通路门店!$BI:$BI,通讯通路门店!$S:$S,$G111)</f>
        <v>0</v>
      </c>
      <c r="AG111" s="99">
        <f>SUMIFS(通讯通路门店!$BH:$BH,通讯通路门店!$S:$S,$G111)</f>
        <v>0</v>
      </c>
      <c r="AH111" s="99">
        <f t="shared" si="6"/>
        <v>0</v>
      </c>
      <c r="AI111" s="99">
        <f>SUMIFS(通讯通路门店!$BB:$BB,通讯通路门店!$S:$S,$G111)</f>
        <v>0</v>
      </c>
      <c r="AJ111" s="99">
        <f>SUMIFS(通讯通路门店!$BE:$BE,通讯通路门店!$S:$S,$G111)</f>
        <v>0</v>
      </c>
      <c r="AK111" s="99">
        <f>SUMIFS(通讯通路门店!$BG:$BG,通讯通路门店!$S:$S,$G111)</f>
        <v>0</v>
      </c>
      <c r="AL111" s="99">
        <f>SUMIFS(通讯通路门店!$BC:$BC,通讯通路门店!$S:$S,$G111)</f>
        <v>0</v>
      </c>
      <c r="AM111" s="99">
        <f>SUMIFS(通讯通路门店!$BD:$BD,通讯通路门店!$S:$S,$G111)</f>
        <v>0</v>
      </c>
      <c r="AN111" s="99">
        <f>SUMIFS(通讯通路门店!$BF:$BF,通讯通路门店!$S:$S,$G111)</f>
        <v>0</v>
      </c>
      <c r="AO111" s="99">
        <f t="shared" si="7"/>
        <v>0</v>
      </c>
      <c r="AP111" s="99">
        <f>SUMIFS(通讯通路门店!$K:$K,通讯通路门店!$S:$S,$G111)</f>
        <v>0</v>
      </c>
      <c r="AQ111" s="83"/>
      <c r="AR111" s="99">
        <f>SUMIFS(通讯通路门店!$T:$T,通讯通路门店!$S:$S,$G111)</f>
        <v>0</v>
      </c>
      <c r="AS111" s="99">
        <f>SUMIFS(通讯通路门店!$U:$U,通讯通路门店!$S:$S,$G111)</f>
        <v>0</v>
      </c>
      <c r="AT111" s="99">
        <f>SUMIFS(通讯通路门店!$V:$V,通讯通路门店!$S:$S,$G111)</f>
        <v>0</v>
      </c>
      <c r="AU111" s="99">
        <f>SUMIFS(通讯通路门店!$W:$W,通讯通路门店!$S:$S,$G111)</f>
        <v>0</v>
      </c>
      <c r="AV111" s="99">
        <f>SUMIFS(通讯通路门店!$Z:$Z,通讯通路门店!$S:$S,$G111)</f>
        <v>0</v>
      </c>
      <c r="AW111" s="99">
        <f>SUMIFS(通讯通路门店!$AB:$AB,通讯通路门店!$S:$S,$G111)</f>
        <v>0</v>
      </c>
      <c r="AX111" s="99">
        <f>SUMIFS(通讯通路门店!$X:$X,通讯通路门店!$S:$S,$G111)</f>
        <v>0</v>
      </c>
      <c r="AY111" s="99">
        <f>SUMIFS(通讯通路门店!$Y:$Y,通讯通路门店!$S:$S,$G111)</f>
        <v>0</v>
      </c>
      <c r="AZ111" s="99">
        <f>SUMIFS(通讯通路门店!$AA:$AA,通讯通路门店!$S:$S,$G111)</f>
        <v>0</v>
      </c>
      <c r="BA111" s="99">
        <f t="shared" si="8"/>
        <v>0</v>
      </c>
      <c r="BB111" s="99">
        <f t="shared" si="9"/>
        <v>0</v>
      </c>
      <c r="BC111" s="99">
        <f>SUMIFS(通讯通路门店!$W:$W,通讯通路门店!$S:$S,$G111,通讯通路门店!$J:$J,"荣耀体验店")+SUMIFS(通讯通路门店!$W:$W,通讯通路门店!$S:$S,$G111,通讯通路门店!$J:$J,"荣耀授权专卖店")</f>
        <v>0</v>
      </c>
      <c r="BD111" s="99">
        <f>SUMIFS(通讯通路门店!$Z:$Z,通讯通路门店!$S:$S,$G111,通讯通路门店!$J:$J,"VIVO体验店")</f>
        <v>0</v>
      </c>
      <c r="BE111" s="99">
        <f>SUMIFS(通讯通路门店!$AB:$AB,通讯通路门店!$S:$S,$G111,通讯通路门店!$J:$J,"OPPO体验店")</f>
        <v>0</v>
      </c>
      <c r="BF111" s="99">
        <f>SUMIFS(通讯通路门店!$X:$X,通讯通路门店!$S:$S,$G111,通讯通路门店!$J:$J,"华为授权体验店")+SUMIFS(通讯通路门店!$AA:$AA,通讯通路门店!$S:$S,$G111,通讯通路门店!$J:$J,"华为堡垒店")</f>
        <v>0</v>
      </c>
      <c r="BG111" s="99">
        <f>SUMIFS(通讯通路门店!$Y:$Y,通讯通路门店!$S:$S,$G111,通讯通路门店!$J:$J,"小米体验店")</f>
        <v>0</v>
      </c>
      <c r="BH111" s="99">
        <f>SUMIFS(通讯通路门店!$AA:$AA,通讯通路门店!$S:$S,$G111,通讯通路门店!$J:$J,"苹果体验店")</f>
        <v>0</v>
      </c>
      <c r="BI111" s="99">
        <f>SUMIFS(通讯通路门店!$K:$K,通讯通路门店!$S:$S,$G111,通讯通路门店!$J:$J,"其他品牌专卖店")</f>
        <v>0</v>
      </c>
      <c r="BJ111" s="99">
        <f>SUMIFS(通讯通路门店!$AC:$AC,通讯通路门店!$S:$S,$G111)</f>
        <v>0</v>
      </c>
      <c r="BK111" s="99">
        <f>SUMIFS(通讯通路门店!$AD:$AD,通讯通路门店!$S:$S,$G111)</f>
        <v>0</v>
      </c>
      <c r="BL111" s="99">
        <f>SUMIFS(通讯通路门店!$AE:$AE,通讯通路门店!$S:$S,$G111)</f>
        <v>0</v>
      </c>
      <c r="BM111" s="99">
        <f>SUMIFS(通讯通路门店!$AF:$AF,通讯通路门店!$S:$S,$G111)</f>
        <v>0</v>
      </c>
      <c r="BN111" s="99">
        <f>SUMIFS(通讯通路门店!$AG:$AG,通讯通路门店!$S:$S,$G111)</f>
        <v>0</v>
      </c>
      <c r="BO111" s="99">
        <f>SUMIFS(通讯通路门店!$AH:$AH,通讯通路门店!$S:$S,$G111)</f>
        <v>0</v>
      </c>
      <c r="BP111" s="99">
        <f>SUMIFS(通讯通路门店!$AI:$AI,通讯通路门店!$S:$S,$G111)</f>
        <v>0</v>
      </c>
      <c r="BQ111" s="83"/>
    </row>
    <row r="112" spans="1:69">
      <c r="A112" s="99" t="str">
        <f>IFERROR(_xlfn.XLOOKUP($G112,通讯通路门店!$S$4:$S$993933,通讯通路门店!$A$4:$A$993933,0,0),"")</f>
        <v/>
      </c>
      <c r="B112" s="99" t="str">
        <f>IFERROR(_xlfn.XLOOKUP($G112,通讯通路门店!$S$4:$S$993933,通讯通路门店!$B$4:$B$993933,0,0),"")</f>
        <v/>
      </c>
      <c r="C112" s="99" t="str">
        <f>IFERROR(_xlfn.XLOOKUP($G112,通讯通路门店!$S$4:$S$993933,通讯通路门店!$C$4:$C$993933,0,0),"")</f>
        <v/>
      </c>
      <c r="D112" s="99" t="str">
        <f>IFERROR(_xlfn.XLOOKUP($G112,通讯通路门店!$S$4:$S$993933,通讯通路门店!$D$4:$D$993933,0,0),"")</f>
        <v/>
      </c>
      <c r="E112" s="83"/>
      <c r="F112" s="83"/>
      <c r="G112" s="101" t="e">
        <v>#N/A</v>
      </c>
      <c r="H112" s="102" t="str">
        <f>IFERROR(_xlfn.XLOOKUP($G112,通讯通路门店!$S$4:$S$993933,通讯通路门店!$R$4:$R$993933,0,0),"")</f>
        <v/>
      </c>
      <c r="I112" s="83"/>
      <c r="J112" s="83"/>
      <c r="K112" s="83"/>
      <c r="L112" s="83"/>
      <c r="M112" s="83"/>
      <c r="N112" s="83"/>
      <c r="O112" s="83"/>
      <c r="P112" s="83"/>
      <c r="Q112" s="83"/>
      <c r="R112" s="83"/>
      <c r="S112" s="83"/>
      <c r="T112" s="83"/>
      <c r="U112" s="99">
        <f>COUNTIF(通讯通路门店!$S:$S,$G112)</f>
        <v>0</v>
      </c>
      <c r="V112" s="99">
        <f>COUNTIFS(通讯通路门店!$S:$S,$G112,通讯通路门店!$J:$J,"综合卖场")</f>
        <v>0</v>
      </c>
      <c r="W112" s="99">
        <f>SUMIFS(通讯通路门店!$AJ:$AJ,通讯通路门店!$S:$S,通讯客户沙盘!$G112)</f>
        <v>0</v>
      </c>
      <c r="X112" s="99">
        <f t="shared" si="5"/>
        <v>0</v>
      </c>
      <c r="Y112" s="99">
        <f>COUNTIFS(通讯通路门店!$S:$S,$G112,通讯通路门店!$J:$J,"荣耀体验店")+COUNTIFS(通讯通路门店!$S:$S,$G112,通讯通路门店!$J:$J,"荣耀授权专卖店")</f>
        <v>0</v>
      </c>
      <c r="Z112" s="99">
        <f>COUNTIFS(通讯通路门店!$S:$S,$G112,通讯通路门店!$J:$J,"VIVO体验店")</f>
        <v>0</v>
      </c>
      <c r="AA112" s="99">
        <f>COUNTIFS(通讯通路门店!$S:$S,$G112,通讯通路门店!$J:$J,"OPPO体验店")</f>
        <v>0</v>
      </c>
      <c r="AB112" s="99">
        <f>COUNTIFS(通讯通路门店!$S:$S,$G112,通讯通路门店!$J:$J,"华为授权体验店")+COUNTIFS(通讯通路门店!$S:$S,$G112,通讯通路门店!$J:$J,"华为堡垒店")</f>
        <v>0</v>
      </c>
      <c r="AC112" s="99">
        <f>COUNTIFS(通讯通路门店!$S:$S,$G112,通讯通路门店!$J:$J,"小米体验店")</f>
        <v>0</v>
      </c>
      <c r="AD112" s="99">
        <f>COUNTIFS(通讯通路门店!$S:$S,$G112,通讯通路门店!$J:$J,"苹果体验店")</f>
        <v>0</v>
      </c>
      <c r="AE112" s="99">
        <f>COUNTIFS(通讯通路门店!$S:$S,$G112,通讯通路门店!$J:$J,"其他品牌专卖店")</f>
        <v>0</v>
      </c>
      <c r="AF112" s="99">
        <f>SUMIFS(通讯通路门店!$BI:$BI,通讯通路门店!$S:$S,$G112)</f>
        <v>0</v>
      </c>
      <c r="AG112" s="99">
        <f>SUMIFS(通讯通路门店!$BH:$BH,通讯通路门店!$S:$S,$G112)</f>
        <v>0</v>
      </c>
      <c r="AH112" s="99">
        <f t="shared" si="6"/>
        <v>0</v>
      </c>
      <c r="AI112" s="99">
        <f>SUMIFS(通讯通路门店!$BB:$BB,通讯通路门店!$S:$S,$G112)</f>
        <v>0</v>
      </c>
      <c r="AJ112" s="99">
        <f>SUMIFS(通讯通路门店!$BE:$BE,通讯通路门店!$S:$S,$G112)</f>
        <v>0</v>
      </c>
      <c r="AK112" s="99">
        <f>SUMIFS(通讯通路门店!$BG:$BG,通讯通路门店!$S:$S,$G112)</f>
        <v>0</v>
      </c>
      <c r="AL112" s="99">
        <f>SUMIFS(通讯通路门店!$BC:$BC,通讯通路门店!$S:$S,$G112)</f>
        <v>0</v>
      </c>
      <c r="AM112" s="99">
        <f>SUMIFS(通讯通路门店!$BD:$BD,通讯通路门店!$S:$S,$G112)</f>
        <v>0</v>
      </c>
      <c r="AN112" s="99">
        <f>SUMIFS(通讯通路门店!$BF:$BF,通讯通路门店!$S:$S,$G112)</f>
        <v>0</v>
      </c>
      <c r="AO112" s="99">
        <f t="shared" si="7"/>
        <v>0</v>
      </c>
      <c r="AP112" s="99">
        <f>SUMIFS(通讯通路门店!$K:$K,通讯通路门店!$S:$S,$G112)</f>
        <v>0</v>
      </c>
      <c r="AQ112" s="83"/>
      <c r="AR112" s="99">
        <f>SUMIFS(通讯通路门店!$T:$T,通讯通路门店!$S:$S,$G112)</f>
        <v>0</v>
      </c>
      <c r="AS112" s="99">
        <f>SUMIFS(通讯通路门店!$U:$U,通讯通路门店!$S:$S,$G112)</f>
        <v>0</v>
      </c>
      <c r="AT112" s="99">
        <f>SUMIFS(通讯通路门店!$V:$V,通讯通路门店!$S:$S,$G112)</f>
        <v>0</v>
      </c>
      <c r="AU112" s="99">
        <f>SUMIFS(通讯通路门店!$W:$W,通讯通路门店!$S:$S,$G112)</f>
        <v>0</v>
      </c>
      <c r="AV112" s="99">
        <f>SUMIFS(通讯通路门店!$Z:$Z,通讯通路门店!$S:$S,$G112)</f>
        <v>0</v>
      </c>
      <c r="AW112" s="99">
        <f>SUMIFS(通讯通路门店!$AB:$AB,通讯通路门店!$S:$S,$G112)</f>
        <v>0</v>
      </c>
      <c r="AX112" s="99">
        <f>SUMIFS(通讯通路门店!$X:$X,通讯通路门店!$S:$S,$G112)</f>
        <v>0</v>
      </c>
      <c r="AY112" s="99">
        <f>SUMIFS(通讯通路门店!$Y:$Y,通讯通路门店!$S:$S,$G112)</f>
        <v>0</v>
      </c>
      <c r="AZ112" s="99">
        <f>SUMIFS(通讯通路门店!$AA:$AA,通讯通路门店!$S:$S,$G112)</f>
        <v>0</v>
      </c>
      <c r="BA112" s="99">
        <f t="shared" si="8"/>
        <v>0</v>
      </c>
      <c r="BB112" s="99">
        <f t="shared" si="9"/>
        <v>0</v>
      </c>
      <c r="BC112" s="99">
        <f>SUMIFS(通讯通路门店!$W:$W,通讯通路门店!$S:$S,$G112,通讯通路门店!$J:$J,"荣耀体验店")+SUMIFS(通讯通路门店!$W:$W,通讯通路门店!$S:$S,$G112,通讯通路门店!$J:$J,"荣耀授权专卖店")</f>
        <v>0</v>
      </c>
      <c r="BD112" s="99">
        <f>SUMIFS(通讯通路门店!$Z:$Z,通讯通路门店!$S:$S,$G112,通讯通路门店!$J:$J,"VIVO体验店")</f>
        <v>0</v>
      </c>
      <c r="BE112" s="99">
        <f>SUMIFS(通讯通路门店!$AB:$AB,通讯通路门店!$S:$S,$G112,通讯通路门店!$J:$J,"OPPO体验店")</f>
        <v>0</v>
      </c>
      <c r="BF112" s="99">
        <f>SUMIFS(通讯通路门店!$X:$X,通讯通路门店!$S:$S,$G112,通讯通路门店!$J:$J,"华为授权体验店")+SUMIFS(通讯通路门店!$AA:$AA,通讯通路门店!$S:$S,$G112,通讯通路门店!$J:$J,"华为堡垒店")</f>
        <v>0</v>
      </c>
      <c r="BG112" s="99">
        <f>SUMIFS(通讯通路门店!$Y:$Y,通讯通路门店!$S:$S,$G112,通讯通路门店!$J:$J,"小米体验店")</f>
        <v>0</v>
      </c>
      <c r="BH112" s="99">
        <f>SUMIFS(通讯通路门店!$AA:$AA,通讯通路门店!$S:$S,$G112,通讯通路门店!$J:$J,"苹果体验店")</f>
        <v>0</v>
      </c>
      <c r="BI112" s="99">
        <f>SUMIFS(通讯通路门店!$K:$K,通讯通路门店!$S:$S,$G112,通讯通路门店!$J:$J,"其他品牌专卖店")</f>
        <v>0</v>
      </c>
      <c r="BJ112" s="99">
        <f>SUMIFS(通讯通路门店!$AC:$AC,通讯通路门店!$S:$S,$G112)</f>
        <v>0</v>
      </c>
      <c r="BK112" s="99">
        <f>SUMIFS(通讯通路门店!$AD:$AD,通讯通路门店!$S:$S,$G112)</f>
        <v>0</v>
      </c>
      <c r="BL112" s="99">
        <f>SUMIFS(通讯通路门店!$AE:$AE,通讯通路门店!$S:$S,$G112)</f>
        <v>0</v>
      </c>
      <c r="BM112" s="99">
        <f>SUMIFS(通讯通路门店!$AF:$AF,通讯通路门店!$S:$S,$G112)</f>
        <v>0</v>
      </c>
      <c r="BN112" s="99">
        <f>SUMIFS(通讯通路门店!$AG:$AG,通讯通路门店!$S:$S,$G112)</f>
        <v>0</v>
      </c>
      <c r="BO112" s="99">
        <f>SUMIFS(通讯通路门店!$AH:$AH,通讯通路门店!$S:$S,$G112)</f>
        <v>0</v>
      </c>
      <c r="BP112" s="99">
        <f>SUMIFS(通讯通路门店!$AI:$AI,通讯通路门店!$S:$S,$G112)</f>
        <v>0</v>
      </c>
      <c r="BQ112" s="83"/>
    </row>
    <row r="113" spans="1:69">
      <c r="A113" s="99" t="str">
        <f>IFERROR(_xlfn.XLOOKUP($G113,通讯通路门店!$S$4:$S$993933,通讯通路门店!$A$4:$A$993933,0,0),"")</f>
        <v/>
      </c>
      <c r="B113" s="99" t="str">
        <f>IFERROR(_xlfn.XLOOKUP($G113,通讯通路门店!$S$4:$S$993933,通讯通路门店!$B$4:$B$993933,0,0),"")</f>
        <v/>
      </c>
      <c r="C113" s="99" t="str">
        <f>IFERROR(_xlfn.XLOOKUP($G113,通讯通路门店!$S$4:$S$993933,通讯通路门店!$C$4:$C$993933,0,0),"")</f>
        <v/>
      </c>
      <c r="D113" s="99" t="str">
        <f>IFERROR(_xlfn.XLOOKUP($G113,通讯通路门店!$S$4:$S$993933,通讯通路门店!$D$4:$D$993933,0,0),"")</f>
        <v/>
      </c>
      <c r="E113" s="83"/>
      <c r="F113" s="83"/>
      <c r="G113" s="101" t="e">
        <v>#N/A</v>
      </c>
      <c r="H113" s="102" t="str">
        <f>IFERROR(_xlfn.XLOOKUP($G113,通讯通路门店!$S$4:$S$993933,通讯通路门店!$R$4:$R$993933,0,0),"")</f>
        <v/>
      </c>
      <c r="I113" s="83"/>
      <c r="J113" s="83"/>
      <c r="K113" s="83"/>
      <c r="L113" s="83"/>
      <c r="M113" s="83"/>
      <c r="N113" s="83"/>
      <c r="O113" s="83"/>
      <c r="P113" s="83"/>
      <c r="Q113" s="83"/>
      <c r="R113" s="83"/>
      <c r="S113" s="83"/>
      <c r="T113" s="83"/>
      <c r="U113" s="99">
        <f>COUNTIF(通讯通路门店!$S:$S,$G113)</f>
        <v>0</v>
      </c>
      <c r="V113" s="99">
        <f>COUNTIFS(通讯通路门店!$S:$S,$G113,通讯通路门店!$J:$J,"综合卖场")</f>
        <v>0</v>
      </c>
      <c r="W113" s="99">
        <f>SUMIFS(通讯通路门店!$AJ:$AJ,通讯通路门店!$S:$S,通讯客户沙盘!$G113)</f>
        <v>0</v>
      </c>
      <c r="X113" s="99">
        <f t="shared" si="5"/>
        <v>0</v>
      </c>
      <c r="Y113" s="99">
        <f>COUNTIFS(通讯通路门店!$S:$S,$G113,通讯通路门店!$J:$J,"荣耀体验店")+COUNTIFS(通讯通路门店!$S:$S,$G113,通讯通路门店!$J:$J,"荣耀授权专卖店")</f>
        <v>0</v>
      </c>
      <c r="Z113" s="99">
        <f>COUNTIFS(通讯通路门店!$S:$S,$G113,通讯通路门店!$J:$J,"VIVO体验店")</f>
        <v>0</v>
      </c>
      <c r="AA113" s="99">
        <f>COUNTIFS(通讯通路门店!$S:$S,$G113,通讯通路门店!$J:$J,"OPPO体验店")</f>
        <v>0</v>
      </c>
      <c r="AB113" s="99">
        <f>COUNTIFS(通讯通路门店!$S:$S,$G113,通讯通路门店!$J:$J,"华为授权体验店")+COUNTIFS(通讯通路门店!$S:$S,$G113,通讯通路门店!$J:$J,"华为堡垒店")</f>
        <v>0</v>
      </c>
      <c r="AC113" s="99">
        <f>COUNTIFS(通讯通路门店!$S:$S,$G113,通讯通路门店!$J:$J,"小米体验店")</f>
        <v>0</v>
      </c>
      <c r="AD113" s="99">
        <f>COUNTIFS(通讯通路门店!$S:$S,$G113,通讯通路门店!$J:$J,"苹果体验店")</f>
        <v>0</v>
      </c>
      <c r="AE113" s="99">
        <f>COUNTIFS(通讯通路门店!$S:$S,$G113,通讯通路门店!$J:$J,"其他品牌专卖店")</f>
        <v>0</v>
      </c>
      <c r="AF113" s="99">
        <f>SUMIFS(通讯通路门店!$BI:$BI,通讯通路门店!$S:$S,$G113)</f>
        <v>0</v>
      </c>
      <c r="AG113" s="99">
        <f>SUMIFS(通讯通路门店!$BH:$BH,通讯通路门店!$S:$S,$G113)</f>
        <v>0</v>
      </c>
      <c r="AH113" s="99">
        <f t="shared" si="6"/>
        <v>0</v>
      </c>
      <c r="AI113" s="99">
        <f>SUMIFS(通讯通路门店!$BB:$BB,通讯通路门店!$S:$S,$G113)</f>
        <v>0</v>
      </c>
      <c r="AJ113" s="99">
        <f>SUMIFS(通讯通路门店!$BE:$BE,通讯通路门店!$S:$S,$G113)</f>
        <v>0</v>
      </c>
      <c r="AK113" s="99">
        <f>SUMIFS(通讯通路门店!$BG:$BG,通讯通路门店!$S:$S,$G113)</f>
        <v>0</v>
      </c>
      <c r="AL113" s="99">
        <f>SUMIFS(通讯通路门店!$BC:$BC,通讯通路门店!$S:$S,$G113)</f>
        <v>0</v>
      </c>
      <c r="AM113" s="99">
        <f>SUMIFS(通讯通路门店!$BD:$BD,通讯通路门店!$S:$S,$G113)</f>
        <v>0</v>
      </c>
      <c r="AN113" s="99">
        <f>SUMIFS(通讯通路门店!$BF:$BF,通讯通路门店!$S:$S,$G113)</f>
        <v>0</v>
      </c>
      <c r="AO113" s="99">
        <f t="shared" si="7"/>
        <v>0</v>
      </c>
      <c r="AP113" s="99">
        <f>SUMIFS(通讯通路门店!$K:$K,通讯通路门店!$S:$S,$G113)</f>
        <v>0</v>
      </c>
      <c r="AQ113" s="83"/>
      <c r="AR113" s="99">
        <f>SUMIFS(通讯通路门店!$T:$T,通讯通路门店!$S:$S,$G113)</f>
        <v>0</v>
      </c>
      <c r="AS113" s="99">
        <f>SUMIFS(通讯通路门店!$U:$U,通讯通路门店!$S:$S,$G113)</f>
        <v>0</v>
      </c>
      <c r="AT113" s="99">
        <f>SUMIFS(通讯通路门店!$V:$V,通讯通路门店!$S:$S,$G113)</f>
        <v>0</v>
      </c>
      <c r="AU113" s="99">
        <f>SUMIFS(通讯通路门店!$W:$W,通讯通路门店!$S:$S,$G113)</f>
        <v>0</v>
      </c>
      <c r="AV113" s="99">
        <f>SUMIFS(通讯通路门店!$Z:$Z,通讯通路门店!$S:$S,$G113)</f>
        <v>0</v>
      </c>
      <c r="AW113" s="99">
        <f>SUMIFS(通讯通路门店!$AB:$AB,通讯通路门店!$S:$S,$G113)</f>
        <v>0</v>
      </c>
      <c r="AX113" s="99">
        <f>SUMIFS(通讯通路门店!$X:$X,通讯通路门店!$S:$S,$G113)</f>
        <v>0</v>
      </c>
      <c r="AY113" s="99">
        <f>SUMIFS(通讯通路门店!$Y:$Y,通讯通路门店!$S:$S,$G113)</f>
        <v>0</v>
      </c>
      <c r="AZ113" s="99">
        <f>SUMIFS(通讯通路门店!$AA:$AA,通讯通路门店!$S:$S,$G113)</f>
        <v>0</v>
      </c>
      <c r="BA113" s="99">
        <f t="shared" si="8"/>
        <v>0</v>
      </c>
      <c r="BB113" s="99">
        <f t="shared" si="9"/>
        <v>0</v>
      </c>
      <c r="BC113" s="99">
        <f>SUMIFS(通讯通路门店!$W:$W,通讯通路门店!$S:$S,$G113,通讯通路门店!$J:$J,"荣耀体验店")+SUMIFS(通讯通路门店!$W:$W,通讯通路门店!$S:$S,$G113,通讯通路门店!$J:$J,"荣耀授权专卖店")</f>
        <v>0</v>
      </c>
      <c r="BD113" s="99">
        <f>SUMIFS(通讯通路门店!$Z:$Z,通讯通路门店!$S:$S,$G113,通讯通路门店!$J:$J,"VIVO体验店")</f>
        <v>0</v>
      </c>
      <c r="BE113" s="99">
        <f>SUMIFS(通讯通路门店!$AB:$AB,通讯通路门店!$S:$S,$G113,通讯通路门店!$J:$J,"OPPO体验店")</f>
        <v>0</v>
      </c>
      <c r="BF113" s="99">
        <f>SUMIFS(通讯通路门店!$X:$X,通讯通路门店!$S:$S,$G113,通讯通路门店!$J:$J,"华为授权体验店")+SUMIFS(通讯通路门店!$AA:$AA,通讯通路门店!$S:$S,$G113,通讯通路门店!$J:$J,"华为堡垒店")</f>
        <v>0</v>
      </c>
      <c r="BG113" s="99">
        <f>SUMIFS(通讯通路门店!$Y:$Y,通讯通路门店!$S:$S,$G113,通讯通路门店!$J:$J,"小米体验店")</f>
        <v>0</v>
      </c>
      <c r="BH113" s="99">
        <f>SUMIFS(通讯通路门店!$AA:$AA,通讯通路门店!$S:$S,$G113,通讯通路门店!$J:$J,"苹果体验店")</f>
        <v>0</v>
      </c>
      <c r="BI113" s="99">
        <f>SUMIFS(通讯通路门店!$K:$K,通讯通路门店!$S:$S,$G113,通讯通路门店!$J:$J,"其他品牌专卖店")</f>
        <v>0</v>
      </c>
      <c r="BJ113" s="99">
        <f>SUMIFS(通讯通路门店!$AC:$AC,通讯通路门店!$S:$S,$G113)</f>
        <v>0</v>
      </c>
      <c r="BK113" s="99">
        <f>SUMIFS(通讯通路门店!$AD:$AD,通讯通路门店!$S:$S,$G113)</f>
        <v>0</v>
      </c>
      <c r="BL113" s="99">
        <f>SUMIFS(通讯通路门店!$AE:$AE,通讯通路门店!$S:$S,$G113)</f>
        <v>0</v>
      </c>
      <c r="BM113" s="99">
        <f>SUMIFS(通讯通路门店!$AF:$AF,通讯通路门店!$S:$S,$G113)</f>
        <v>0</v>
      </c>
      <c r="BN113" s="99">
        <f>SUMIFS(通讯通路门店!$AG:$AG,通讯通路门店!$S:$S,$G113)</f>
        <v>0</v>
      </c>
      <c r="BO113" s="99">
        <f>SUMIFS(通讯通路门店!$AH:$AH,通讯通路门店!$S:$S,$G113)</f>
        <v>0</v>
      </c>
      <c r="BP113" s="99">
        <f>SUMIFS(通讯通路门店!$AI:$AI,通讯通路门店!$S:$S,$G113)</f>
        <v>0</v>
      </c>
      <c r="BQ113" s="83"/>
    </row>
    <row r="114" spans="1:69">
      <c r="A114" s="99" t="str">
        <f>IFERROR(_xlfn.XLOOKUP($G114,通讯通路门店!$S$4:$S$993933,通讯通路门店!$A$4:$A$993933,0,0),"")</f>
        <v/>
      </c>
      <c r="B114" s="99" t="str">
        <f>IFERROR(_xlfn.XLOOKUP($G114,通讯通路门店!$S$4:$S$993933,通讯通路门店!$B$4:$B$993933,0,0),"")</f>
        <v/>
      </c>
      <c r="C114" s="99" t="str">
        <f>IFERROR(_xlfn.XLOOKUP($G114,通讯通路门店!$S$4:$S$993933,通讯通路门店!$C$4:$C$993933,0,0),"")</f>
        <v/>
      </c>
      <c r="D114" s="99" t="str">
        <f>IFERROR(_xlfn.XLOOKUP($G114,通讯通路门店!$S$4:$S$993933,通讯通路门店!$D$4:$D$993933,0,0),"")</f>
        <v/>
      </c>
      <c r="E114" s="83"/>
      <c r="F114" s="83"/>
      <c r="G114" s="101" t="e">
        <v>#N/A</v>
      </c>
      <c r="H114" s="102" t="str">
        <f>IFERROR(_xlfn.XLOOKUP($G114,通讯通路门店!$S$4:$S$993933,通讯通路门店!$R$4:$R$993933,0,0),"")</f>
        <v/>
      </c>
      <c r="I114" s="83"/>
      <c r="J114" s="83"/>
      <c r="K114" s="83"/>
      <c r="L114" s="83"/>
      <c r="M114" s="83"/>
      <c r="N114" s="83"/>
      <c r="O114" s="83"/>
      <c r="P114" s="83"/>
      <c r="Q114" s="83"/>
      <c r="R114" s="83"/>
      <c r="S114" s="83"/>
      <c r="T114" s="83"/>
      <c r="U114" s="99">
        <f>COUNTIF(通讯通路门店!$S:$S,$G114)</f>
        <v>0</v>
      </c>
      <c r="V114" s="99">
        <f>COUNTIFS(通讯通路门店!$S:$S,$G114,通讯通路门店!$J:$J,"综合卖场")</f>
        <v>0</v>
      </c>
      <c r="W114" s="99">
        <f>SUMIFS(通讯通路门店!$AJ:$AJ,通讯通路门店!$S:$S,通讯客户沙盘!$G114)</f>
        <v>0</v>
      </c>
      <c r="X114" s="99">
        <f t="shared" si="5"/>
        <v>0</v>
      </c>
      <c r="Y114" s="99">
        <f>COUNTIFS(通讯通路门店!$S:$S,$G114,通讯通路门店!$J:$J,"荣耀体验店")+COUNTIFS(通讯通路门店!$S:$S,$G114,通讯通路门店!$J:$J,"荣耀授权专卖店")</f>
        <v>0</v>
      </c>
      <c r="Z114" s="99">
        <f>COUNTIFS(通讯通路门店!$S:$S,$G114,通讯通路门店!$J:$J,"VIVO体验店")</f>
        <v>0</v>
      </c>
      <c r="AA114" s="99">
        <f>COUNTIFS(通讯通路门店!$S:$S,$G114,通讯通路门店!$J:$J,"OPPO体验店")</f>
        <v>0</v>
      </c>
      <c r="AB114" s="99">
        <f>COUNTIFS(通讯通路门店!$S:$S,$G114,通讯通路门店!$J:$J,"华为授权体验店")+COUNTIFS(通讯通路门店!$S:$S,$G114,通讯通路门店!$J:$J,"华为堡垒店")</f>
        <v>0</v>
      </c>
      <c r="AC114" s="99">
        <f>COUNTIFS(通讯通路门店!$S:$S,$G114,通讯通路门店!$J:$J,"小米体验店")</f>
        <v>0</v>
      </c>
      <c r="AD114" s="99">
        <f>COUNTIFS(通讯通路门店!$S:$S,$G114,通讯通路门店!$J:$J,"苹果体验店")</f>
        <v>0</v>
      </c>
      <c r="AE114" s="99">
        <f>COUNTIFS(通讯通路门店!$S:$S,$G114,通讯通路门店!$J:$J,"其他品牌专卖店")</f>
        <v>0</v>
      </c>
      <c r="AF114" s="99">
        <f>SUMIFS(通讯通路门店!$BI:$BI,通讯通路门店!$S:$S,$G114)</f>
        <v>0</v>
      </c>
      <c r="AG114" s="99">
        <f>SUMIFS(通讯通路门店!$BH:$BH,通讯通路门店!$S:$S,$G114)</f>
        <v>0</v>
      </c>
      <c r="AH114" s="99">
        <f t="shared" si="6"/>
        <v>0</v>
      </c>
      <c r="AI114" s="99">
        <f>SUMIFS(通讯通路门店!$BB:$BB,通讯通路门店!$S:$S,$G114)</f>
        <v>0</v>
      </c>
      <c r="AJ114" s="99">
        <f>SUMIFS(通讯通路门店!$BE:$BE,通讯通路门店!$S:$S,$G114)</f>
        <v>0</v>
      </c>
      <c r="AK114" s="99">
        <f>SUMIFS(通讯通路门店!$BG:$BG,通讯通路门店!$S:$S,$G114)</f>
        <v>0</v>
      </c>
      <c r="AL114" s="99">
        <f>SUMIFS(通讯通路门店!$BC:$BC,通讯通路门店!$S:$S,$G114)</f>
        <v>0</v>
      </c>
      <c r="AM114" s="99">
        <f>SUMIFS(通讯通路门店!$BD:$BD,通讯通路门店!$S:$S,$G114)</f>
        <v>0</v>
      </c>
      <c r="AN114" s="99">
        <f>SUMIFS(通讯通路门店!$BF:$BF,通讯通路门店!$S:$S,$G114)</f>
        <v>0</v>
      </c>
      <c r="AO114" s="99">
        <f t="shared" si="7"/>
        <v>0</v>
      </c>
      <c r="AP114" s="99">
        <f>SUMIFS(通讯通路门店!$K:$K,通讯通路门店!$S:$S,$G114)</f>
        <v>0</v>
      </c>
      <c r="AQ114" s="83"/>
      <c r="AR114" s="99">
        <f>SUMIFS(通讯通路门店!$T:$T,通讯通路门店!$S:$S,$G114)</f>
        <v>0</v>
      </c>
      <c r="AS114" s="99">
        <f>SUMIFS(通讯通路门店!$U:$U,通讯通路门店!$S:$S,$G114)</f>
        <v>0</v>
      </c>
      <c r="AT114" s="99">
        <f>SUMIFS(通讯通路门店!$V:$V,通讯通路门店!$S:$S,$G114)</f>
        <v>0</v>
      </c>
      <c r="AU114" s="99">
        <f>SUMIFS(通讯通路门店!$W:$W,通讯通路门店!$S:$S,$G114)</f>
        <v>0</v>
      </c>
      <c r="AV114" s="99">
        <f>SUMIFS(通讯通路门店!$Z:$Z,通讯通路门店!$S:$S,$G114)</f>
        <v>0</v>
      </c>
      <c r="AW114" s="99">
        <f>SUMIFS(通讯通路门店!$AB:$AB,通讯通路门店!$S:$S,$G114)</f>
        <v>0</v>
      </c>
      <c r="AX114" s="99">
        <f>SUMIFS(通讯通路门店!$X:$X,通讯通路门店!$S:$S,$G114)</f>
        <v>0</v>
      </c>
      <c r="AY114" s="99">
        <f>SUMIFS(通讯通路门店!$Y:$Y,通讯通路门店!$S:$S,$G114)</f>
        <v>0</v>
      </c>
      <c r="AZ114" s="99">
        <f>SUMIFS(通讯通路门店!$AA:$AA,通讯通路门店!$S:$S,$G114)</f>
        <v>0</v>
      </c>
      <c r="BA114" s="99">
        <f t="shared" si="8"/>
        <v>0</v>
      </c>
      <c r="BB114" s="99">
        <f t="shared" si="9"/>
        <v>0</v>
      </c>
      <c r="BC114" s="99">
        <f>SUMIFS(通讯通路门店!$W:$W,通讯通路门店!$S:$S,$G114,通讯通路门店!$J:$J,"荣耀体验店")+SUMIFS(通讯通路门店!$W:$W,通讯通路门店!$S:$S,$G114,通讯通路门店!$J:$J,"荣耀授权专卖店")</f>
        <v>0</v>
      </c>
      <c r="BD114" s="99">
        <f>SUMIFS(通讯通路门店!$Z:$Z,通讯通路门店!$S:$S,$G114,通讯通路门店!$J:$J,"VIVO体验店")</f>
        <v>0</v>
      </c>
      <c r="BE114" s="99">
        <f>SUMIFS(通讯通路门店!$AB:$AB,通讯通路门店!$S:$S,$G114,通讯通路门店!$J:$J,"OPPO体验店")</f>
        <v>0</v>
      </c>
      <c r="BF114" s="99">
        <f>SUMIFS(通讯通路门店!$X:$X,通讯通路门店!$S:$S,$G114,通讯通路门店!$J:$J,"华为授权体验店")+SUMIFS(通讯通路门店!$AA:$AA,通讯通路门店!$S:$S,$G114,通讯通路门店!$J:$J,"华为堡垒店")</f>
        <v>0</v>
      </c>
      <c r="BG114" s="99">
        <f>SUMIFS(通讯通路门店!$Y:$Y,通讯通路门店!$S:$S,$G114,通讯通路门店!$J:$J,"小米体验店")</f>
        <v>0</v>
      </c>
      <c r="BH114" s="99">
        <f>SUMIFS(通讯通路门店!$AA:$AA,通讯通路门店!$S:$S,$G114,通讯通路门店!$J:$J,"苹果体验店")</f>
        <v>0</v>
      </c>
      <c r="BI114" s="99">
        <f>SUMIFS(通讯通路门店!$K:$K,通讯通路门店!$S:$S,$G114,通讯通路门店!$J:$J,"其他品牌专卖店")</f>
        <v>0</v>
      </c>
      <c r="BJ114" s="99">
        <f>SUMIFS(通讯通路门店!$AC:$AC,通讯通路门店!$S:$S,$G114)</f>
        <v>0</v>
      </c>
      <c r="BK114" s="99">
        <f>SUMIFS(通讯通路门店!$AD:$AD,通讯通路门店!$S:$S,$G114)</f>
        <v>0</v>
      </c>
      <c r="BL114" s="99">
        <f>SUMIFS(通讯通路门店!$AE:$AE,通讯通路门店!$S:$S,$G114)</f>
        <v>0</v>
      </c>
      <c r="BM114" s="99">
        <f>SUMIFS(通讯通路门店!$AF:$AF,通讯通路门店!$S:$S,$G114)</f>
        <v>0</v>
      </c>
      <c r="BN114" s="99">
        <f>SUMIFS(通讯通路门店!$AG:$AG,通讯通路门店!$S:$S,$G114)</f>
        <v>0</v>
      </c>
      <c r="BO114" s="99">
        <f>SUMIFS(通讯通路门店!$AH:$AH,通讯通路门店!$S:$S,$G114)</f>
        <v>0</v>
      </c>
      <c r="BP114" s="99">
        <f>SUMIFS(通讯通路门店!$AI:$AI,通讯通路门店!$S:$S,$G114)</f>
        <v>0</v>
      </c>
      <c r="BQ114" s="83"/>
    </row>
    <row r="115" spans="1:69">
      <c r="A115" s="99" t="str">
        <f>IFERROR(_xlfn.XLOOKUP($G115,通讯通路门店!$S$4:$S$993933,通讯通路门店!$A$4:$A$993933,0,0),"")</f>
        <v/>
      </c>
      <c r="B115" s="99" t="str">
        <f>IFERROR(_xlfn.XLOOKUP($G115,通讯通路门店!$S$4:$S$993933,通讯通路门店!$B$4:$B$993933,0,0),"")</f>
        <v/>
      </c>
      <c r="C115" s="99" t="str">
        <f>IFERROR(_xlfn.XLOOKUP($G115,通讯通路门店!$S$4:$S$993933,通讯通路门店!$C$4:$C$993933,0,0),"")</f>
        <v/>
      </c>
      <c r="D115" s="99" t="str">
        <f>IFERROR(_xlfn.XLOOKUP($G115,通讯通路门店!$S$4:$S$993933,通讯通路门店!$D$4:$D$993933,0,0),"")</f>
        <v/>
      </c>
      <c r="E115" s="83"/>
      <c r="F115" s="83"/>
      <c r="G115" s="101" t="e">
        <v>#N/A</v>
      </c>
      <c r="H115" s="102" t="str">
        <f>IFERROR(_xlfn.XLOOKUP($G115,通讯通路门店!$S$4:$S$993933,通讯通路门店!$R$4:$R$993933,0,0),"")</f>
        <v/>
      </c>
      <c r="I115" s="83"/>
      <c r="J115" s="83"/>
      <c r="K115" s="83"/>
      <c r="L115" s="83"/>
      <c r="M115" s="83"/>
      <c r="N115" s="83"/>
      <c r="O115" s="83"/>
      <c r="P115" s="83"/>
      <c r="Q115" s="83"/>
      <c r="R115" s="83"/>
      <c r="S115" s="83"/>
      <c r="T115" s="83"/>
      <c r="U115" s="99">
        <f>COUNTIF(通讯通路门店!$S:$S,$G115)</f>
        <v>0</v>
      </c>
      <c r="V115" s="99">
        <f>COUNTIFS(通讯通路门店!$S:$S,$G115,通讯通路门店!$J:$J,"综合卖场")</f>
        <v>0</v>
      </c>
      <c r="W115" s="99">
        <f>SUMIFS(通讯通路门店!$AJ:$AJ,通讯通路门店!$S:$S,通讯客户沙盘!$G115)</f>
        <v>0</v>
      </c>
      <c r="X115" s="99">
        <f t="shared" si="5"/>
        <v>0</v>
      </c>
      <c r="Y115" s="99">
        <f>COUNTIFS(通讯通路门店!$S:$S,$G115,通讯通路门店!$J:$J,"荣耀体验店")+COUNTIFS(通讯通路门店!$S:$S,$G115,通讯通路门店!$J:$J,"荣耀授权专卖店")</f>
        <v>0</v>
      </c>
      <c r="Z115" s="99">
        <f>COUNTIFS(通讯通路门店!$S:$S,$G115,通讯通路门店!$J:$J,"VIVO体验店")</f>
        <v>0</v>
      </c>
      <c r="AA115" s="99">
        <f>COUNTIFS(通讯通路门店!$S:$S,$G115,通讯通路门店!$J:$J,"OPPO体验店")</f>
        <v>0</v>
      </c>
      <c r="AB115" s="99">
        <f>COUNTIFS(通讯通路门店!$S:$S,$G115,通讯通路门店!$J:$J,"华为授权体验店")+COUNTIFS(通讯通路门店!$S:$S,$G115,通讯通路门店!$J:$J,"华为堡垒店")</f>
        <v>0</v>
      </c>
      <c r="AC115" s="99">
        <f>COUNTIFS(通讯通路门店!$S:$S,$G115,通讯通路门店!$J:$J,"小米体验店")</f>
        <v>0</v>
      </c>
      <c r="AD115" s="99">
        <f>COUNTIFS(通讯通路门店!$S:$S,$G115,通讯通路门店!$J:$J,"苹果体验店")</f>
        <v>0</v>
      </c>
      <c r="AE115" s="99">
        <f>COUNTIFS(通讯通路门店!$S:$S,$G115,通讯通路门店!$J:$J,"其他品牌专卖店")</f>
        <v>0</v>
      </c>
      <c r="AF115" s="99">
        <f>SUMIFS(通讯通路门店!$BI:$BI,通讯通路门店!$S:$S,$G115)</f>
        <v>0</v>
      </c>
      <c r="AG115" s="99">
        <f>SUMIFS(通讯通路门店!$BH:$BH,通讯通路门店!$S:$S,$G115)</f>
        <v>0</v>
      </c>
      <c r="AH115" s="99">
        <f t="shared" si="6"/>
        <v>0</v>
      </c>
      <c r="AI115" s="99">
        <f>SUMIFS(通讯通路门店!$BB:$BB,通讯通路门店!$S:$S,$G115)</f>
        <v>0</v>
      </c>
      <c r="AJ115" s="99">
        <f>SUMIFS(通讯通路门店!$BE:$BE,通讯通路门店!$S:$S,$G115)</f>
        <v>0</v>
      </c>
      <c r="AK115" s="99">
        <f>SUMIFS(通讯通路门店!$BG:$BG,通讯通路门店!$S:$S,$G115)</f>
        <v>0</v>
      </c>
      <c r="AL115" s="99">
        <f>SUMIFS(通讯通路门店!$BC:$BC,通讯通路门店!$S:$S,$G115)</f>
        <v>0</v>
      </c>
      <c r="AM115" s="99">
        <f>SUMIFS(通讯通路门店!$BD:$BD,通讯通路门店!$S:$S,$G115)</f>
        <v>0</v>
      </c>
      <c r="AN115" s="99">
        <f>SUMIFS(通讯通路门店!$BF:$BF,通讯通路门店!$S:$S,$G115)</f>
        <v>0</v>
      </c>
      <c r="AO115" s="99">
        <f t="shared" si="7"/>
        <v>0</v>
      </c>
      <c r="AP115" s="99">
        <f>SUMIFS(通讯通路门店!$K:$K,通讯通路门店!$S:$S,$G115)</f>
        <v>0</v>
      </c>
      <c r="AQ115" s="83"/>
      <c r="AR115" s="99">
        <f>SUMIFS(通讯通路门店!$T:$T,通讯通路门店!$S:$S,$G115)</f>
        <v>0</v>
      </c>
      <c r="AS115" s="99">
        <f>SUMIFS(通讯通路门店!$U:$U,通讯通路门店!$S:$S,$G115)</f>
        <v>0</v>
      </c>
      <c r="AT115" s="99">
        <f>SUMIFS(通讯通路门店!$V:$V,通讯通路门店!$S:$S,$G115)</f>
        <v>0</v>
      </c>
      <c r="AU115" s="99">
        <f>SUMIFS(通讯通路门店!$W:$W,通讯通路门店!$S:$S,$G115)</f>
        <v>0</v>
      </c>
      <c r="AV115" s="99">
        <f>SUMIFS(通讯通路门店!$Z:$Z,通讯通路门店!$S:$S,$G115)</f>
        <v>0</v>
      </c>
      <c r="AW115" s="99">
        <f>SUMIFS(通讯通路门店!$AB:$AB,通讯通路门店!$S:$S,$G115)</f>
        <v>0</v>
      </c>
      <c r="AX115" s="99">
        <f>SUMIFS(通讯通路门店!$X:$X,通讯通路门店!$S:$S,$G115)</f>
        <v>0</v>
      </c>
      <c r="AY115" s="99">
        <f>SUMIFS(通讯通路门店!$Y:$Y,通讯通路门店!$S:$S,$G115)</f>
        <v>0</v>
      </c>
      <c r="AZ115" s="99">
        <f>SUMIFS(通讯通路门店!$AA:$AA,通讯通路门店!$S:$S,$G115)</f>
        <v>0</v>
      </c>
      <c r="BA115" s="99">
        <f t="shared" si="8"/>
        <v>0</v>
      </c>
      <c r="BB115" s="99">
        <f t="shared" si="9"/>
        <v>0</v>
      </c>
      <c r="BC115" s="99">
        <f>SUMIFS(通讯通路门店!$W:$W,通讯通路门店!$S:$S,$G115,通讯通路门店!$J:$J,"荣耀体验店")+SUMIFS(通讯通路门店!$W:$W,通讯通路门店!$S:$S,$G115,通讯通路门店!$J:$J,"荣耀授权专卖店")</f>
        <v>0</v>
      </c>
      <c r="BD115" s="99">
        <f>SUMIFS(通讯通路门店!$Z:$Z,通讯通路门店!$S:$S,$G115,通讯通路门店!$J:$J,"VIVO体验店")</f>
        <v>0</v>
      </c>
      <c r="BE115" s="99">
        <f>SUMIFS(通讯通路门店!$AB:$AB,通讯通路门店!$S:$S,$G115,通讯通路门店!$J:$J,"OPPO体验店")</f>
        <v>0</v>
      </c>
      <c r="BF115" s="99">
        <f>SUMIFS(通讯通路门店!$X:$X,通讯通路门店!$S:$S,$G115,通讯通路门店!$J:$J,"华为授权体验店")+SUMIFS(通讯通路门店!$AA:$AA,通讯通路门店!$S:$S,$G115,通讯通路门店!$J:$J,"华为堡垒店")</f>
        <v>0</v>
      </c>
      <c r="BG115" s="99">
        <f>SUMIFS(通讯通路门店!$Y:$Y,通讯通路门店!$S:$S,$G115,通讯通路门店!$J:$J,"小米体验店")</f>
        <v>0</v>
      </c>
      <c r="BH115" s="99">
        <f>SUMIFS(通讯通路门店!$AA:$AA,通讯通路门店!$S:$S,$G115,通讯通路门店!$J:$J,"苹果体验店")</f>
        <v>0</v>
      </c>
      <c r="BI115" s="99">
        <f>SUMIFS(通讯通路门店!$K:$K,通讯通路门店!$S:$S,$G115,通讯通路门店!$J:$J,"其他品牌专卖店")</f>
        <v>0</v>
      </c>
      <c r="BJ115" s="99">
        <f>SUMIFS(通讯通路门店!$AC:$AC,通讯通路门店!$S:$S,$G115)</f>
        <v>0</v>
      </c>
      <c r="BK115" s="99">
        <f>SUMIFS(通讯通路门店!$AD:$AD,通讯通路门店!$S:$S,$G115)</f>
        <v>0</v>
      </c>
      <c r="BL115" s="99">
        <f>SUMIFS(通讯通路门店!$AE:$AE,通讯通路门店!$S:$S,$G115)</f>
        <v>0</v>
      </c>
      <c r="BM115" s="99">
        <f>SUMIFS(通讯通路门店!$AF:$AF,通讯通路门店!$S:$S,$G115)</f>
        <v>0</v>
      </c>
      <c r="BN115" s="99">
        <f>SUMIFS(通讯通路门店!$AG:$AG,通讯通路门店!$S:$S,$G115)</f>
        <v>0</v>
      </c>
      <c r="BO115" s="99">
        <f>SUMIFS(通讯通路门店!$AH:$AH,通讯通路门店!$S:$S,$G115)</f>
        <v>0</v>
      </c>
      <c r="BP115" s="99">
        <f>SUMIFS(通讯通路门店!$AI:$AI,通讯通路门店!$S:$S,$G115)</f>
        <v>0</v>
      </c>
      <c r="BQ115" s="83"/>
    </row>
    <row r="116" spans="1:69">
      <c r="A116" s="99" t="str">
        <f>IFERROR(_xlfn.XLOOKUP($G116,通讯通路门店!$S$4:$S$993933,通讯通路门店!$A$4:$A$993933,0,0),"")</f>
        <v/>
      </c>
      <c r="B116" s="99" t="str">
        <f>IFERROR(_xlfn.XLOOKUP($G116,通讯通路门店!$S$4:$S$993933,通讯通路门店!$B$4:$B$993933,0,0),"")</f>
        <v/>
      </c>
      <c r="C116" s="99" t="str">
        <f>IFERROR(_xlfn.XLOOKUP($G116,通讯通路门店!$S$4:$S$993933,通讯通路门店!$C$4:$C$993933,0,0),"")</f>
        <v/>
      </c>
      <c r="D116" s="99" t="str">
        <f>IFERROR(_xlfn.XLOOKUP($G116,通讯通路门店!$S$4:$S$993933,通讯通路门店!$D$4:$D$993933,0,0),"")</f>
        <v/>
      </c>
      <c r="E116" s="83"/>
      <c r="F116" s="83"/>
      <c r="G116" s="101" t="e">
        <v>#N/A</v>
      </c>
      <c r="H116" s="102" t="str">
        <f>IFERROR(_xlfn.XLOOKUP($G116,通讯通路门店!$S$4:$S$993933,通讯通路门店!$R$4:$R$993933,0,0),"")</f>
        <v/>
      </c>
      <c r="I116" s="83"/>
      <c r="J116" s="83"/>
      <c r="K116" s="83"/>
      <c r="L116" s="83"/>
      <c r="M116" s="83"/>
      <c r="N116" s="83"/>
      <c r="O116" s="83"/>
      <c r="P116" s="83"/>
      <c r="Q116" s="83"/>
      <c r="R116" s="83"/>
      <c r="S116" s="83"/>
      <c r="T116" s="83"/>
      <c r="U116" s="99">
        <f>COUNTIF(通讯通路门店!$S:$S,$G116)</f>
        <v>0</v>
      </c>
      <c r="V116" s="99">
        <f>COUNTIFS(通讯通路门店!$S:$S,$G116,通讯通路门店!$J:$J,"综合卖场")</f>
        <v>0</v>
      </c>
      <c r="W116" s="99">
        <f>SUMIFS(通讯通路门店!$AJ:$AJ,通讯通路门店!$S:$S,通讯客户沙盘!$G116)</f>
        <v>0</v>
      </c>
      <c r="X116" s="99">
        <f t="shared" si="5"/>
        <v>0</v>
      </c>
      <c r="Y116" s="99">
        <f>COUNTIFS(通讯通路门店!$S:$S,$G116,通讯通路门店!$J:$J,"荣耀体验店")+COUNTIFS(通讯通路门店!$S:$S,$G116,通讯通路门店!$J:$J,"荣耀授权专卖店")</f>
        <v>0</v>
      </c>
      <c r="Z116" s="99">
        <f>COUNTIFS(通讯通路门店!$S:$S,$G116,通讯通路门店!$J:$J,"VIVO体验店")</f>
        <v>0</v>
      </c>
      <c r="AA116" s="99">
        <f>COUNTIFS(通讯通路门店!$S:$S,$G116,通讯通路门店!$J:$J,"OPPO体验店")</f>
        <v>0</v>
      </c>
      <c r="AB116" s="99">
        <f>COUNTIFS(通讯通路门店!$S:$S,$G116,通讯通路门店!$J:$J,"华为授权体验店")+COUNTIFS(通讯通路门店!$S:$S,$G116,通讯通路门店!$J:$J,"华为堡垒店")</f>
        <v>0</v>
      </c>
      <c r="AC116" s="99">
        <f>COUNTIFS(通讯通路门店!$S:$S,$G116,通讯通路门店!$J:$J,"小米体验店")</f>
        <v>0</v>
      </c>
      <c r="AD116" s="99">
        <f>COUNTIFS(通讯通路门店!$S:$S,$G116,通讯通路门店!$J:$J,"苹果体验店")</f>
        <v>0</v>
      </c>
      <c r="AE116" s="99">
        <f>COUNTIFS(通讯通路门店!$S:$S,$G116,通讯通路门店!$J:$J,"其他品牌专卖店")</f>
        <v>0</v>
      </c>
      <c r="AF116" s="99">
        <f>SUMIFS(通讯通路门店!$BI:$BI,通讯通路门店!$S:$S,$G116)</f>
        <v>0</v>
      </c>
      <c r="AG116" s="99">
        <f>SUMIFS(通讯通路门店!$BH:$BH,通讯通路门店!$S:$S,$G116)</f>
        <v>0</v>
      </c>
      <c r="AH116" s="99">
        <f t="shared" si="6"/>
        <v>0</v>
      </c>
      <c r="AI116" s="99">
        <f>SUMIFS(通讯通路门店!$BB:$BB,通讯通路门店!$S:$S,$G116)</f>
        <v>0</v>
      </c>
      <c r="AJ116" s="99">
        <f>SUMIFS(通讯通路门店!$BE:$BE,通讯通路门店!$S:$S,$G116)</f>
        <v>0</v>
      </c>
      <c r="AK116" s="99">
        <f>SUMIFS(通讯通路门店!$BG:$BG,通讯通路门店!$S:$S,$G116)</f>
        <v>0</v>
      </c>
      <c r="AL116" s="99">
        <f>SUMIFS(通讯通路门店!$BC:$BC,通讯通路门店!$S:$S,$G116)</f>
        <v>0</v>
      </c>
      <c r="AM116" s="99">
        <f>SUMIFS(通讯通路门店!$BD:$BD,通讯通路门店!$S:$S,$G116)</f>
        <v>0</v>
      </c>
      <c r="AN116" s="99">
        <f>SUMIFS(通讯通路门店!$BF:$BF,通讯通路门店!$S:$S,$G116)</f>
        <v>0</v>
      </c>
      <c r="AO116" s="99">
        <f t="shared" si="7"/>
        <v>0</v>
      </c>
      <c r="AP116" s="99">
        <f>SUMIFS(通讯通路门店!$K:$K,通讯通路门店!$S:$S,$G116)</f>
        <v>0</v>
      </c>
      <c r="AQ116" s="83"/>
      <c r="AR116" s="99">
        <f>SUMIFS(通讯通路门店!$T:$T,通讯通路门店!$S:$S,$G116)</f>
        <v>0</v>
      </c>
      <c r="AS116" s="99">
        <f>SUMIFS(通讯通路门店!$U:$U,通讯通路门店!$S:$S,$G116)</f>
        <v>0</v>
      </c>
      <c r="AT116" s="99">
        <f>SUMIFS(通讯通路门店!$V:$V,通讯通路门店!$S:$S,$G116)</f>
        <v>0</v>
      </c>
      <c r="AU116" s="99">
        <f>SUMIFS(通讯通路门店!$W:$W,通讯通路门店!$S:$S,$G116)</f>
        <v>0</v>
      </c>
      <c r="AV116" s="99">
        <f>SUMIFS(通讯通路门店!$Z:$Z,通讯通路门店!$S:$S,$G116)</f>
        <v>0</v>
      </c>
      <c r="AW116" s="99">
        <f>SUMIFS(通讯通路门店!$AB:$AB,通讯通路门店!$S:$S,$G116)</f>
        <v>0</v>
      </c>
      <c r="AX116" s="99">
        <f>SUMIFS(通讯通路门店!$X:$X,通讯通路门店!$S:$S,$G116)</f>
        <v>0</v>
      </c>
      <c r="AY116" s="99">
        <f>SUMIFS(通讯通路门店!$Y:$Y,通讯通路门店!$S:$S,$G116)</f>
        <v>0</v>
      </c>
      <c r="AZ116" s="99">
        <f>SUMIFS(通讯通路门店!$AA:$AA,通讯通路门店!$S:$S,$G116)</f>
        <v>0</v>
      </c>
      <c r="BA116" s="99">
        <f t="shared" si="8"/>
        <v>0</v>
      </c>
      <c r="BB116" s="99">
        <f t="shared" si="9"/>
        <v>0</v>
      </c>
      <c r="BC116" s="99">
        <f>SUMIFS(通讯通路门店!$W:$W,通讯通路门店!$S:$S,$G116,通讯通路门店!$J:$J,"荣耀体验店")+SUMIFS(通讯通路门店!$W:$W,通讯通路门店!$S:$S,$G116,通讯通路门店!$J:$J,"荣耀授权专卖店")</f>
        <v>0</v>
      </c>
      <c r="BD116" s="99">
        <f>SUMIFS(通讯通路门店!$Z:$Z,通讯通路门店!$S:$S,$G116,通讯通路门店!$J:$J,"VIVO体验店")</f>
        <v>0</v>
      </c>
      <c r="BE116" s="99">
        <f>SUMIFS(通讯通路门店!$AB:$AB,通讯通路门店!$S:$S,$G116,通讯通路门店!$J:$J,"OPPO体验店")</f>
        <v>0</v>
      </c>
      <c r="BF116" s="99">
        <f>SUMIFS(通讯通路门店!$X:$X,通讯通路门店!$S:$S,$G116,通讯通路门店!$J:$J,"华为授权体验店")+SUMIFS(通讯通路门店!$AA:$AA,通讯通路门店!$S:$S,$G116,通讯通路门店!$J:$J,"华为堡垒店")</f>
        <v>0</v>
      </c>
      <c r="BG116" s="99">
        <f>SUMIFS(通讯通路门店!$Y:$Y,通讯通路门店!$S:$S,$G116,通讯通路门店!$J:$J,"小米体验店")</f>
        <v>0</v>
      </c>
      <c r="BH116" s="99">
        <f>SUMIFS(通讯通路门店!$AA:$AA,通讯通路门店!$S:$S,$G116,通讯通路门店!$J:$J,"苹果体验店")</f>
        <v>0</v>
      </c>
      <c r="BI116" s="99">
        <f>SUMIFS(通讯通路门店!$K:$K,通讯通路门店!$S:$S,$G116,通讯通路门店!$J:$J,"其他品牌专卖店")</f>
        <v>0</v>
      </c>
      <c r="BJ116" s="99">
        <f>SUMIFS(通讯通路门店!$AC:$AC,通讯通路门店!$S:$S,$G116)</f>
        <v>0</v>
      </c>
      <c r="BK116" s="99">
        <f>SUMIFS(通讯通路门店!$AD:$AD,通讯通路门店!$S:$S,$G116)</f>
        <v>0</v>
      </c>
      <c r="BL116" s="99">
        <f>SUMIFS(通讯通路门店!$AE:$AE,通讯通路门店!$S:$S,$G116)</f>
        <v>0</v>
      </c>
      <c r="BM116" s="99">
        <f>SUMIFS(通讯通路门店!$AF:$AF,通讯通路门店!$S:$S,$G116)</f>
        <v>0</v>
      </c>
      <c r="BN116" s="99">
        <f>SUMIFS(通讯通路门店!$AG:$AG,通讯通路门店!$S:$S,$G116)</f>
        <v>0</v>
      </c>
      <c r="BO116" s="99">
        <f>SUMIFS(通讯通路门店!$AH:$AH,通讯通路门店!$S:$S,$G116)</f>
        <v>0</v>
      </c>
      <c r="BP116" s="99">
        <f>SUMIFS(通讯通路门店!$AI:$AI,通讯通路门店!$S:$S,$G116)</f>
        <v>0</v>
      </c>
      <c r="BQ116" s="83"/>
    </row>
    <row r="117" spans="1:69">
      <c r="A117" s="99" t="str">
        <f>IFERROR(_xlfn.XLOOKUP($G117,通讯通路门店!$S$4:$S$993933,通讯通路门店!$A$4:$A$993933,0,0),"")</f>
        <v/>
      </c>
      <c r="B117" s="99" t="str">
        <f>IFERROR(_xlfn.XLOOKUP($G117,通讯通路门店!$S$4:$S$993933,通讯通路门店!$B$4:$B$993933,0,0),"")</f>
        <v/>
      </c>
      <c r="C117" s="99" t="str">
        <f>IFERROR(_xlfn.XLOOKUP($G117,通讯通路门店!$S$4:$S$993933,通讯通路门店!$C$4:$C$993933,0,0),"")</f>
        <v/>
      </c>
      <c r="D117" s="99" t="str">
        <f>IFERROR(_xlfn.XLOOKUP($G117,通讯通路门店!$S$4:$S$993933,通讯通路门店!$D$4:$D$993933,0,0),"")</f>
        <v/>
      </c>
      <c r="E117" s="83"/>
      <c r="F117" s="83"/>
      <c r="G117" s="101" t="e">
        <v>#N/A</v>
      </c>
      <c r="H117" s="102" t="str">
        <f>IFERROR(_xlfn.XLOOKUP($G117,通讯通路门店!$S$4:$S$993933,通讯通路门店!$R$4:$R$993933,0,0),"")</f>
        <v/>
      </c>
      <c r="I117" s="83"/>
      <c r="J117" s="83"/>
      <c r="K117" s="83"/>
      <c r="L117" s="83"/>
      <c r="M117" s="83"/>
      <c r="N117" s="83"/>
      <c r="O117" s="83"/>
      <c r="P117" s="83"/>
      <c r="Q117" s="83"/>
      <c r="R117" s="83"/>
      <c r="S117" s="83"/>
      <c r="T117" s="83"/>
      <c r="U117" s="99">
        <f>COUNTIF(通讯通路门店!$S:$S,$G117)</f>
        <v>0</v>
      </c>
      <c r="V117" s="99">
        <f>COUNTIFS(通讯通路门店!$S:$S,$G117,通讯通路门店!$J:$J,"综合卖场")</f>
        <v>0</v>
      </c>
      <c r="W117" s="99">
        <f>SUMIFS(通讯通路门店!$AJ:$AJ,通讯通路门店!$S:$S,通讯客户沙盘!$G117)</f>
        <v>0</v>
      </c>
      <c r="X117" s="99">
        <f t="shared" si="5"/>
        <v>0</v>
      </c>
      <c r="Y117" s="99">
        <f>COUNTIFS(通讯通路门店!$S:$S,$G117,通讯通路门店!$J:$J,"荣耀体验店")+COUNTIFS(通讯通路门店!$S:$S,$G117,通讯通路门店!$J:$J,"荣耀授权专卖店")</f>
        <v>0</v>
      </c>
      <c r="Z117" s="99">
        <f>COUNTIFS(通讯通路门店!$S:$S,$G117,通讯通路门店!$J:$J,"VIVO体验店")</f>
        <v>0</v>
      </c>
      <c r="AA117" s="99">
        <f>COUNTIFS(通讯通路门店!$S:$S,$G117,通讯通路门店!$J:$J,"OPPO体验店")</f>
        <v>0</v>
      </c>
      <c r="AB117" s="99">
        <f>COUNTIFS(通讯通路门店!$S:$S,$G117,通讯通路门店!$J:$J,"华为授权体验店")+COUNTIFS(通讯通路门店!$S:$S,$G117,通讯通路门店!$J:$J,"华为堡垒店")</f>
        <v>0</v>
      </c>
      <c r="AC117" s="99">
        <f>COUNTIFS(通讯通路门店!$S:$S,$G117,通讯通路门店!$J:$J,"小米体验店")</f>
        <v>0</v>
      </c>
      <c r="AD117" s="99">
        <f>COUNTIFS(通讯通路门店!$S:$S,$G117,通讯通路门店!$J:$J,"苹果体验店")</f>
        <v>0</v>
      </c>
      <c r="AE117" s="99">
        <f>COUNTIFS(通讯通路门店!$S:$S,$G117,通讯通路门店!$J:$J,"其他品牌专卖店")</f>
        <v>0</v>
      </c>
      <c r="AF117" s="99">
        <f>SUMIFS(通讯通路门店!$BI:$BI,通讯通路门店!$S:$S,$G117)</f>
        <v>0</v>
      </c>
      <c r="AG117" s="99">
        <f>SUMIFS(通讯通路门店!$BH:$BH,通讯通路门店!$S:$S,$G117)</f>
        <v>0</v>
      </c>
      <c r="AH117" s="99">
        <f t="shared" si="6"/>
        <v>0</v>
      </c>
      <c r="AI117" s="99">
        <f>SUMIFS(通讯通路门店!$BB:$BB,通讯通路门店!$S:$S,$G117)</f>
        <v>0</v>
      </c>
      <c r="AJ117" s="99">
        <f>SUMIFS(通讯通路门店!$BE:$BE,通讯通路门店!$S:$S,$G117)</f>
        <v>0</v>
      </c>
      <c r="AK117" s="99">
        <f>SUMIFS(通讯通路门店!$BG:$BG,通讯通路门店!$S:$S,$G117)</f>
        <v>0</v>
      </c>
      <c r="AL117" s="99">
        <f>SUMIFS(通讯通路门店!$BC:$BC,通讯通路门店!$S:$S,$G117)</f>
        <v>0</v>
      </c>
      <c r="AM117" s="99">
        <f>SUMIFS(通讯通路门店!$BD:$BD,通讯通路门店!$S:$S,$G117)</f>
        <v>0</v>
      </c>
      <c r="AN117" s="99">
        <f>SUMIFS(通讯通路门店!$BF:$BF,通讯通路门店!$S:$S,$G117)</f>
        <v>0</v>
      </c>
      <c r="AO117" s="99">
        <f t="shared" si="7"/>
        <v>0</v>
      </c>
      <c r="AP117" s="99">
        <f>SUMIFS(通讯通路门店!$K:$K,通讯通路门店!$S:$S,$G117)</f>
        <v>0</v>
      </c>
      <c r="AQ117" s="83"/>
      <c r="AR117" s="99">
        <f>SUMIFS(通讯通路门店!$T:$T,通讯通路门店!$S:$S,$G117)</f>
        <v>0</v>
      </c>
      <c r="AS117" s="99">
        <f>SUMIFS(通讯通路门店!$U:$U,通讯通路门店!$S:$S,$G117)</f>
        <v>0</v>
      </c>
      <c r="AT117" s="99">
        <f>SUMIFS(通讯通路门店!$V:$V,通讯通路门店!$S:$S,$G117)</f>
        <v>0</v>
      </c>
      <c r="AU117" s="99">
        <f>SUMIFS(通讯通路门店!$W:$W,通讯通路门店!$S:$S,$G117)</f>
        <v>0</v>
      </c>
      <c r="AV117" s="99">
        <f>SUMIFS(通讯通路门店!$Z:$Z,通讯通路门店!$S:$S,$G117)</f>
        <v>0</v>
      </c>
      <c r="AW117" s="99">
        <f>SUMIFS(通讯通路门店!$AB:$AB,通讯通路门店!$S:$S,$G117)</f>
        <v>0</v>
      </c>
      <c r="AX117" s="99">
        <f>SUMIFS(通讯通路门店!$X:$X,通讯通路门店!$S:$S,$G117)</f>
        <v>0</v>
      </c>
      <c r="AY117" s="99">
        <f>SUMIFS(通讯通路门店!$Y:$Y,通讯通路门店!$S:$S,$G117)</f>
        <v>0</v>
      </c>
      <c r="AZ117" s="99">
        <f>SUMIFS(通讯通路门店!$AA:$AA,通讯通路门店!$S:$S,$G117)</f>
        <v>0</v>
      </c>
      <c r="BA117" s="99">
        <f t="shared" si="8"/>
        <v>0</v>
      </c>
      <c r="BB117" s="99">
        <f t="shared" si="9"/>
        <v>0</v>
      </c>
      <c r="BC117" s="99">
        <f>SUMIFS(通讯通路门店!$W:$W,通讯通路门店!$S:$S,$G117,通讯通路门店!$J:$J,"荣耀体验店")+SUMIFS(通讯通路门店!$W:$W,通讯通路门店!$S:$S,$G117,通讯通路门店!$J:$J,"荣耀授权专卖店")</f>
        <v>0</v>
      </c>
      <c r="BD117" s="99">
        <f>SUMIFS(通讯通路门店!$Z:$Z,通讯通路门店!$S:$S,$G117,通讯通路门店!$J:$J,"VIVO体验店")</f>
        <v>0</v>
      </c>
      <c r="BE117" s="99">
        <f>SUMIFS(通讯通路门店!$AB:$AB,通讯通路门店!$S:$S,$G117,通讯通路门店!$J:$J,"OPPO体验店")</f>
        <v>0</v>
      </c>
      <c r="BF117" s="99">
        <f>SUMIFS(通讯通路门店!$X:$X,通讯通路门店!$S:$S,$G117,通讯通路门店!$J:$J,"华为授权体验店")+SUMIFS(通讯通路门店!$AA:$AA,通讯通路门店!$S:$S,$G117,通讯通路门店!$J:$J,"华为堡垒店")</f>
        <v>0</v>
      </c>
      <c r="BG117" s="99">
        <f>SUMIFS(通讯通路门店!$Y:$Y,通讯通路门店!$S:$S,$G117,通讯通路门店!$J:$J,"小米体验店")</f>
        <v>0</v>
      </c>
      <c r="BH117" s="99">
        <f>SUMIFS(通讯通路门店!$AA:$AA,通讯通路门店!$S:$S,$G117,通讯通路门店!$J:$J,"苹果体验店")</f>
        <v>0</v>
      </c>
      <c r="BI117" s="99">
        <f>SUMIFS(通讯通路门店!$K:$K,通讯通路门店!$S:$S,$G117,通讯通路门店!$J:$J,"其他品牌专卖店")</f>
        <v>0</v>
      </c>
      <c r="BJ117" s="99">
        <f>SUMIFS(通讯通路门店!$AC:$AC,通讯通路门店!$S:$S,$G117)</f>
        <v>0</v>
      </c>
      <c r="BK117" s="99">
        <f>SUMIFS(通讯通路门店!$AD:$AD,通讯通路门店!$S:$S,$G117)</f>
        <v>0</v>
      </c>
      <c r="BL117" s="99">
        <f>SUMIFS(通讯通路门店!$AE:$AE,通讯通路门店!$S:$S,$G117)</f>
        <v>0</v>
      </c>
      <c r="BM117" s="99">
        <f>SUMIFS(通讯通路门店!$AF:$AF,通讯通路门店!$S:$S,$G117)</f>
        <v>0</v>
      </c>
      <c r="BN117" s="99">
        <f>SUMIFS(通讯通路门店!$AG:$AG,通讯通路门店!$S:$S,$G117)</f>
        <v>0</v>
      </c>
      <c r="BO117" s="99">
        <f>SUMIFS(通讯通路门店!$AH:$AH,通讯通路门店!$S:$S,$G117)</f>
        <v>0</v>
      </c>
      <c r="BP117" s="99">
        <f>SUMIFS(通讯通路门店!$AI:$AI,通讯通路门店!$S:$S,$G117)</f>
        <v>0</v>
      </c>
      <c r="BQ117" s="83"/>
    </row>
    <row r="118" spans="1:69">
      <c r="A118" s="99" t="str">
        <f>IFERROR(_xlfn.XLOOKUP($G118,通讯通路门店!$S$4:$S$993933,通讯通路门店!$A$4:$A$993933,0,0),"")</f>
        <v/>
      </c>
      <c r="B118" s="99" t="str">
        <f>IFERROR(_xlfn.XLOOKUP($G118,通讯通路门店!$S$4:$S$993933,通讯通路门店!$B$4:$B$993933,0,0),"")</f>
        <v/>
      </c>
      <c r="C118" s="99" t="str">
        <f>IFERROR(_xlfn.XLOOKUP($G118,通讯通路门店!$S$4:$S$993933,通讯通路门店!$C$4:$C$993933,0,0),"")</f>
        <v/>
      </c>
      <c r="D118" s="99" t="str">
        <f>IFERROR(_xlfn.XLOOKUP($G118,通讯通路门店!$S$4:$S$993933,通讯通路门店!$D$4:$D$993933,0,0),"")</f>
        <v/>
      </c>
      <c r="E118" s="83"/>
      <c r="F118" s="83"/>
      <c r="G118" s="101" t="e">
        <v>#N/A</v>
      </c>
      <c r="H118" s="102" t="str">
        <f>IFERROR(_xlfn.XLOOKUP($G118,通讯通路门店!$S$4:$S$993933,通讯通路门店!$R$4:$R$993933,0,0),"")</f>
        <v/>
      </c>
      <c r="I118" s="83"/>
      <c r="J118" s="83"/>
      <c r="K118" s="83"/>
      <c r="L118" s="83"/>
      <c r="M118" s="83"/>
      <c r="N118" s="83"/>
      <c r="O118" s="83"/>
      <c r="P118" s="83"/>
      <c r="Q118" s="83"/>
      <c r="R118" s="83"/>
      <c r="S118" s="83"/>
      <c r="T118" s="83"/>
      <c r="U118" s="99">
        <f>COUNTIF(通讯通路门店!$S:$S,$G118)</f>
        <v>0</v>
      </c>
      <c r="V118" s="99">
        <f>COUNTIFS(通讯通路门店!$S:$S,$G118,通讯通路门店!$J:$J,"综合卖场")</f>
        <v>0</v>
      </c>
      <c r="W118" s="99">
        <f>SUMIFS(通讯通路门店!$AJ:$AJ,通讯通路门店!$S:$S,通讯客户沙盘!$G118)</f>
        <v>0</v>
      </c>
      <c r="X118" s="99">
        <f t="shared" si="5"/>
        <v>0</v>
      </c>
      <c r="Y118" s="99">
        <f>COUNTIFS(通讯通路门店!$S:$S,$G118,通讯通路门店!$J:$J,"荣耀体验店")+COUNTIFS(通讯通路门店!$S:$S,$G118,通讯通路门店!$J:$J,"荣耀授权专卖店")</f>
        <v>0</v>
      </c>
      <c r="Z118" s="99">
        <f>COUNTIFS(通讯通路门店!$S:$S,$G118,通讯通路门店!$J:$J,"VIVO体验店")</f>
        <v>0</v>
      </c>
      <c r="AA118" s="99">
        <f>COUNTIFS(通讯通路门店!$S:$S,$G118,通讯通路门店!$J:$J,"OPPO体验店")</f>
        <v>0</v>
      </c>
      <c r="AB118" s="99">
        <f>COUNTIFS(通讯通路门店!$S:$S,$G118,通讯通路门店!$J:$J,"华为授权体验店")+COUNTIFS(通讯通路门店!$S:$S,$G118,通讯通路门店!$J:$J,"华为堡垒店")</f>
        <v>0</v>
      </c>
      <c r="AC118" s="99">
        <f>COUNTIFS(通讯通路门店!$S:$S,$G118,通讯通路门店!$J:$J,"小米体验店")</f>
        <v>0</v>
      </c>
      <c r="AD118" s="99">
        <f>COUNTIFS(通讯通路门店!$S:$S,$G118,通讯通路门店!$J:$J,"苹果体验店")</f>
        <v>0</v>
      </c>
      <c r="AE118" s="99">
        <f>COUNTIFS(通讯通路门店!$S:$S,$G118,通讯通路门店!$J:$J,"其他品牌专卖店")</f>
        <v>0</v>
      </c>
      <c r="AF118" s="99">
        <f>SUMIFS(通讯通路门店!$BI:$BI,通讯通路门店!$S:$S,$G118)</f>
        <v>0</v>
      </c>
      <c r="AG118" s="99">
        <f>SUMIFS(通讯通路门店!$BH:$BH,通讯通路门店!$S:$S,$G118)</f>
        <v>0</v>
      </c>
      <c r="AH118" s="99">
        <f t="shared" si="6"/>
        <v>0</v>
      </c>
      <c r="AI118" s="99">
        <f>SUMIFS(通讯通路门店!$BB:$BB,通讯通路门店!$S:$S,$G118)</f>
        <v>0</v>
      </c>
      <c r="AJ118" s="99">
        <f>SUMIFS(通讯通路门店!$BE:$BE,通讯通路门店!$S:$S,$G118)</f>
        <v>0</v>
      </c>
      <c r="AK118" s="99">
        <f>SUMIFS(通讯通路门店!$BG:$BG,通讯通路门店!$S:$S,$G118)</f>
        <v>0</v>
      </c>
      <c r="AL118" s="99">
        <f>SUMIFS(通讯通路门店!$BC:$BC,通讯通路门店!$S:$S,$G118)</f>
        <v>0</v>
      </c>
      <c r="AM118" s="99">
        <f>SUMIFS(通讯通路门店!$BD:$BD,通讯通路门店!$S:$S,$G118)</f>
        <v>0</v>
      </c>
      <c r="AN118" s="99">
        <f>SUMIFS(通讯通路门店!$BF:$BF,通讯通路门店!$S:$S,$G118)</f>
        <v>0</v>
      </c>
      <c r="AO118" s="99">
        <f t="shared" si="7"/>
        <v>0</v>
      </c>
      <c r="AP118" s="99">
        <f>SUMIFS(通讯通路门店!$K:$K,通讯通路门店!$S:$S,$G118)</f>
        <v>0</v>
      </c>
      <c r="AQ118" s="83"/>
      <c r="AR118" s="99">
        <f>SUMIFS(通讯通路门店!$T:$T,通讯通路门店!$S:$S,$G118)</f>
        <v>0</v>
      </c>
      <c r="AS118" s="99">
        <f>SUMIFS(通讯通路门店!$U:$U,通讯通路门店!$S:$S,$G118)</f>
        <v>0</v>
      </c>
      <c r="AT118" s="99">
        <f>SUMIFS(通讯通路门店!$V:$V,通讯通路门店!$S:$S,$G118)</f>
        <v>0</v>
      </c>
      <c r="AU118" s="99">
        <f>SUMIFS(通讯通路门店!$W:$W,通讯通路门店!$S:$S,$G118)</f>
        <v>0</v>
      </c>
      <c r="AV118" s="99">
        <f>SUMIFS(通讯通路门店!$Z:$Z,通讯通路门店!$S:$S,$G118)</f>
        <v>0</v>
      </c>
      <c r="AW118" s="99">
        <f>SUMIFS(通讯通路门店!$AB:$AB,通讯通路门店!$S:$S,$G118)</f>
        <v>0</v>
      </c>
      <c r="AX118" s="99">
        <f>SUMIFS(通讯通路门店!$X:$X,通讯通路门店!$S:$S,$G118)</f>
        <v>0</v>
      </c>
      <c r="AY118" s="99">
        <f>SUMIFS(通讯通路门店!$Y:$Y,通讯通路门店!$S:$S,$G118)</f>
        <v>0</v>
      </c>
      <c r="AZ118" s="99">
        <f>SUMIFS(通讯通路门店!$AA:$AA,通讯通路门店!$S:$S,$G118)</f>
        <v>0</v>
      </c>
      <c r="BA118" s="99">
        <f t="shared" si="8"/>
        <v>0</v>
      </c>
      <c r="BB118" s="99">
        <f t="shared" si="9"/>
        <v>0</v>
      </c>
      <c r="BC118" s="99">
        <f>SUMIFS(通讯通路门店!$W:$W,通讯通路门店!$S:$S,$G118,通讯通路门店!$J:$J,"荣耀体验店")+SUMIFS(通讯通路门店!$W:$W,通讯通路门店!$S:$S,$G118,通讯通路门店!$J:$J,"荣耀授权专卖店")</f>
        <v>0</v>
      </c>
      <c r="BD118" s="99">
        <f>SUMIFS(通讯通路门店!$Z:$Z,通讯通路门店!$S:$S,$G118,通讯通路门店!$J:$J,"VIVO体验店")</f>
        <v>0</v>
      </c>
      <c r="BE118" s="99">
        <f>SUMIFS(通讯通路门店!$AB:$AB,通讯通路门店!$S:$S,$G118,通讯通路门店!$J:$J,"OPPO体验店")</f>
        <v>0</v>
      </c>
      <c r="BF118" s="99">
        <f>SUMIFS(通讯通路门店!$X:$X,通讯通路门店!$S:$S,$G118,通讯通路门店!$J:$J,"华为授权体验店")+SUMIFS(通讯通路门店!$AA:$AA,通讯通路门店!$S:$S,$G118,通讯通路门店!$J:$J,"华为堡垒店")</f>
        <v>0</v>
      </c>
      <c r="BG118" s="99">
        <f>SUMIFS(通讯通路门店!$Y:$Y,通讯通路门店!$S:$S,$G118,通讯通路门店!$J:$J,"小米体验店")</f>
        <v>0</v>
      </c>
      <c r="BH118" s="99">
        <f>SUMIFS(通讯通路门店!$AA:$AA,通讯通路门店!$S:$S,$G118,通讯通路门店!$J:$J,"苹果体验店")</f>
        <v>0</v>
      </c>
      <c r="BI118" s="99">
        <f>SUMIFS(通讯通路门店!$K:$K,通讯通路门店!$S:$S,$G118,通讯通路门店!$J:$J,"其他品牌专卖店")</f>
        <v>0</v>
      </c>
      <c r="BJ118" s="99">
        <f>SUMIFS(通讯通路门店!$AC:$AC,通讯通路门店!$S:$S,$G118)</f>
        <v>0</v>
      </c>
      <c r="BK118" s="99">
        <f>SUMIFS(通讯通路门店!$AD:$AD,通讯通路门店!$S:$S,$G118)</f>
        <v>0</v>
      </c>
      <c r="BL118" s="99">
        <f>SUMIFS(通讯通路门店!$AE:$AE,通讯通路门店!$S:$S,$G118)</f>
        <v>0</v>
      </c>
      <c r="BM118" s="99">
        <f>SUMIFS(通讯通路门店!$AF:$AF,通讯通路门店!$S:$S,$G118)</f>
        <v>0</v>
      </c>
      <c r="BN118" s="99">
        <f>SUMIFS(通讯通路门店!$AG:$AG,通讯通路门店!$S:$S,$G118)</f>
        <v>0</v>
      </c>
      <c r="BO118" s="99">
        <f>SUMIFS(通讯通路门店!$AH:$AH,通讯通路门店!$S:$S,$G118)</f>
        <v>0</v>
      </c>
      <c r="BP118" s="99">
        <f>SUMIFS(通讯通路门店!$AI:$AI,通讯通路门店!$S:$S,$G118)</f>
        <v>0</v>
      </c>
      <c r="BQ118" s="83"/>
    </row>
    <row r="119" spans="1:69">
      <c r="A119" s="99" t="str">
        <f>IFERROR(_xlfn.XLOOKUP($G119,通讯通路门店!$S$4:$S$993933,通讯通路门店!$A$4:$A$993933,0,0),"")</f>
        <v/>
      </c>
      <c r="B119" s="99" t="str">
        <f>IFERROR(_xlfn.XLOOKUP($G119,通讯通路门店!$S$4:$S$993933,通讯通路门店!$B$4:$B$993933,0,0),"")</f>
        <v/>
      </c>
      <c r="C119" s="99" t="str">
        <f>IFERROR(_xlfn.XLOOKUP($G119,通讯通路门店!$S$4:$S$993933,通讯通路门店!$C$4:$C$993933,0,0),"")</f>
        <v/>
      </c>
      <c r="D119" s="99" t="str">
        <f>IFERROR(_xlfn.XLOOKUP($G119,通讯通路门店!$S$4:$S$993933,通讯通路门店!$D$4:$D$993933,0,0),"")</f>
        <v/>
      </c>
      <c r="E119" s="83"/>
      <c r="F119" s="83"/>
      <c r="G119" s="101" t="e">
        <v>#N/A</v>
      </c>
      <c r="H119" s="102" t="str">
        <f>IFERROR(_xlfn.XLOOKUP($G119,通讯通路门店!$S$4:$S$993933,通讯通路门店!$R$4:$R$993933,0,0),"")</f>
        <v/>
      </c>
      <c r="I119" s="83"/>
      <c r="J119" s="83"/>
      <c r="K119" s="83"/>
      <c r="L119" s="83"/>
      <c r="M119" s="83"/>
      <c r="N119" s="83"/>
      <c r="O119" s="83"/>
      <c r="P119" s="83"/>
      <c r="Q119" s="83"/>
      <c r="R119" s="83"/>
      <c r="S119" s="83"/>
      <c r="T119" s="83"/>
      <c r="U119" s="99">
        <f>COUNTIF(通讯通路门店!$S:$S,$G119)</f>
        <v>0</v>
      </c>
      <c r="V119" s="99">
        <f>COUNTIFS(通讯通路门店!$S:$S,$G119,通讯通路门店!$J:$J,"综合卖场")</f>
        <v>0</v>
      </c>
      <c r="W119" s="99">
        <f>SUMIFS(通讯通路门店!$AJ:$AJ,通讯通路门店!$S:$S,通讯客户沙盘!$G119)</f>
        <v>0</v>
      </c>
      <c r="X119" s="99">
        <f t="shared" si="5"/>
        <v>0</v>
      </c>
      <c r="Y119" s="99">
        <f>COUNTIFS(通讯通路门店!$S:$S,$G119,通讯通路门店!$J:$J,"荣耀体验店")+COUNTIFS(通讯通路门店!$S:$S,$G119,通讯通路门店!$J:$J,"荣耀授权专卖店")</f>
        <v>0</v>
      </c>
      <c r="Z119" s="99">
        <f>COUNTIFS(通讯通路门店!$S:$S,$G119,通讯通路门店!$J:$J,"VIVO体验店")</f>
        <v>0</v>
      </c>
      <c r="AA119" s="99">
        <f>COUNTIFS(通讯通路门店!$S:$S,$G119,通讯通路门店!$J:$J,"OPPO体验店")</f>
        <v>0</v>
      </c>
      <c r="AB119" s="99">
        <f>COUNTIFS(通讯通路门店!$S:$S,$G119,通讯通路门店!$J:$J,"华为授权体验店")+COUNTIFS(通讯通路门店!$S:$S,$G119,通讯通路门店!$J:$J,"华为堡垒店")</f>
        <v>0</v>
      </c>
      <c r="AC119" s="99">
        <f>COUNTIFS(通讯通路门店!$S:$S,$G119,通讯通路门店!$J:$J,"小米体验店")</f>
        <v>0</v>
      </c>
      <c r="AD119" s="99">
        <f>COUNTIFS(通讯通路门店!$S:$S,$G119,通讯通路门店!$J:$J,"苹果体验店")</f>
        <v>0</v>
      </c>
      <c r="AE119" s="99">
        <f>COUNTIFS(通讯通路门店!$S:$S,$G119,通讯通路门店!$J:$J,"其他品牌专卖店")</f>
        <v>0</v>
      </c>
      <c r="AF119" s="99">
        <f>SUMIFS(通讯通路门店!$BI:$BI,通讯通路门店!$S:$S,$G119)</f>
        <v>0</v>
      </c>
      <c r="AG119" s="99">
        <f>SUMIFS(通讯通路门店!$BH:$BH,通讯通路门店!$S:$S,$G119)</f>
        <v>0</v>
      </c>
      <c r="AH119" s="99">
        <f t="shared" si="6"/>
        <v>0</v>
      </c>
      <c r="AI119" s="99">
        <f>SUMIFS(通讯通路门店!$BB:$BB,通讯通路门店!$S:$S,$G119)</f>
        <v>0</v>
      </c>
      <c r="AJ119" s="99">
        <f>SUMIFS(通讯通路门店!$BE:$BE,通讯通路门店!$S:$S,$G119)</f>
        <v>0</v>
      </c>
      <c r="AK119" s="99">
        <f>SUMIFS(通讯通路门店!$BG:$BG,通讯通路门店!$S:$S,$G119)</f>
        <v>0</v>
      </c>
      <c r="AL119" s="99">
        <f>SUMIFS(通讯通路门店!$BC:$BC,通讯通路门店!$S:$S,$G119)</f>
        <v>0</v>
      </c>
      <c r="AM119" s="99">
        <f>SUMIFS(通讯通路门店!$BD:$BD,通讯通路门店!$S:$S,$G119)</f>
        <v>0</v>
      </c>
      <c r="AN119" s="99">
        <f>SUMIFS(通讯通路门店!$BF:$BF,通讯通路门店!$S:$S,$G119)</f>
        <v>0</v>
      </c>
      <c r="AO119" s="99">
        <f t="shared" si="7"/>
        <v>0</v>
      </c>
      <c r="AP119" s="99">
        <f>SUMIFS(通讯通路门店!$K:$K,通讯通路门店!$S:$S,$G119)</f>
        <v>0</v>
      </c>
      <c r="AQ119" s="83"/>
      <c r="AR119" s="99">
        <f>SUMIFS(通讯通路门店!$T:$T,通讯通路门店!$S:$S,$G119)</f>
        <v>0</v>
      </c>
      <c r="AS119" s="99">
        <f>SUMIFS(通讯通路门店!$U:$U,通讯通路门店!$S:$S,$G119)</f>
        <v>0</v>
      </c>
      <c r="AT119" s="99">
        <f>SUMIFS(通讯通路门店!$V:$V,通讯通路门店!$S:$S,$G119)</f>
        <v>0</v>
      </c>
      <c r="AU119" s="99">
        <f>SUMIFS(通讯通路门店!$W:$W,通讯通路门店!$S:$S,$G119)</f>
        <v>0</v>
      </c>
      <c r="AV119" s="99">
        <f>SUMIFS(通讯通路门店!$Z:$Z,通讯通路门店!$S:$S,$G119)</f>
        <v>0</v>
      </c>
      <c r="AW119" s="99">
        <f>SUMIFS(通讯通路门店!$AB:$AB,通讯通路门店!$S:$S,$G119)</f>
        <v>0</v>
      </c>
      <c r="AX119" s="99">
        <f>SUMIFS(通讯通路门店!$X:$X,通讯通路门店!$S:$S,$G119)</f>
        <v>0</v>
      </c>
      <c r="AY119" s="99">
        <f>SUMIFS(通讯通路门店!$Y:$Y,通讯通路门店!$S:$S,$G119)</f>
        <v>0</v>
      </c>
      <c r="AZ119" s="99">
        <f>SUMIFS(通讯通路门店!$AA:$AA,通讯通路门店!$S:$S,$G119)</f>
        <v>0</v>
      </c>
      <c r="BA119" s="99">
        <f t="shared" si="8"/>
        <v>0</v>
      </c>
      <c r="BB119" s="99">
        <f t="shared" si="9"/>
        <v>0</v>
      </c>
      <c r="BC119" s="99">
        <f>SUMIFS(通讯通路门店!$W:$W,通讯通路门店!$S:$S,$G119,通讯通路门店!$J:$J,"荣耀体验店")+SUMIFS(通讯通路门店!$W:$W,通讯通路门店!$S:$S,$G119,通讯通路门店!$J:$J,"荣耀授权专卖店")</f>
        <v>0</v>
      </c>
      <c r="BD119" s="99">
        <f>SUMIFS(通讯通路门店!$Z:$Z,通讯通路门店!$S:$S,$G119,通讯通路门店!$J:$J,"VIVO体验店")</f>
        <v>0</v>
      </c>
      <c r="BE119" s="99">
        <f>SUMIFS(通讯通路门店!$AB:$AB,通讯通路门店!$S:$S,$G119,通讯通路门店!$J:$J,"OPPO体验店")</f>
        <v>0</v>
      </c>
      <c r="BF119" s="99">
        <f>SUMIFS(通讯通路门店!$X:$X,通讯通路门店!$S:$S,$G119,通讯通路门店!$J:$J,"华为授权体验店")+SUMIFS(通讯通路门店!$AA:$AA,通讯通路门店!$S:$S,$G119,通讯通路门店!$J:$J,"华为堡垒店")</f>
        <v>0</v>
      </c>
      <c r="BG119" s="99">
        <f>SUMIFS(通讯通路门店!$Y:$Y,通讯通路门店!$S:$S,$G119,通讯通路门店!$J:$J,"小米体验店")</f>
        <v>0</v>
      </c>
      <c r="BH119" s="99">
        <f>SUMIFS(通讯通路门店!$AA:$AA,通讯通路门店!$S:$S,$G119,通讯通路门店!$J:$J,"苹果体验店")</f>
        <v>0</v>
      </c>
      <c r="BI119" s="99">
        <f>SUMIFS(通讯通路门店!$K:$K,通讯通路门店!$S:$S,$G119,通讯通路门店!$J:$J,"其他品牌专卖店")</f>
        <v>0</v>
      </c>
      <c r="BJ119" s="99">
        <f>SUMIFS(通讯通路门店!$AC:$AC,通讯通路门店!$S:$S,$G119)</f>
        <v>0</v>
      </c>
      <c r="BK119" s="99">
        <f>SUMIFS(通讯通路门店!$AD:$AD,通讯通路门店!$S:$S,$G119)</f>
        <v>0</v>
      </c>
      <c r="BL119" s="99">
        <f>SUMIFS(通讯通路门店!$AE:$AE,通讯通路门店!$S:$S,$G119)</f>
        <v>0</v>
      </c>
      <c r="BM119" s="99">
        <f>SUMIFS(通讯通路门店!$AF:$AF,通讯通路门店!$S:$S,$G119)</f>
        <v>0</v>
      </c>
      <c r="BN119" s="99">
        <f>SUMIFS(通讯通路门店!$AG:$AG,通讯通路门店!$S:$S,$G119)</f>
        <v>0</v>
      </c>
      <c r="BO119" s="99">
        <f>SUMIFS(通讯通路门店!$AH:$AH,通讯通路门店!$S:$S,$G119)</f>
        <v>0</v>
      </c>
      <c r="BP119" s="99">
        <f>SUMIFS(通讯通路门店!$AI:$AI,通讯通路门店!$S:$S,$G119)</f>
        <v>0</v>
      </c>
      <c r="BQ119" s="83"/>
    </row>
    <row r="120" spans="1:69">
      <c r="A120" s="99" t="str">
        <f>IFERROR(_xlfn.XLOOKUP($G120,通讯通路门店!$S$4:$S$993933,通讯通路门店!$A$4:$A$993933,0,0),"")</f>
        <v/>
      </c>
      <c r="B120" s="99" t="str">
        <f>IFERROR(_xlfn.XLOOKUP($G120,通讯通路门店!$S$4:$S$993933,通讯通路门店!$B$4:$B$993933,0,0),"")</f>
        <v/>
      </c>
      <c r="C120" s="99" t="str">
        <f>IFERROR(_xlfn.XLOOKUP($G120,通讯通路门店!$S$4:$S$993933,通讯通路门店!$C$4:$C$993933,0,0),"")</f>
        <v/>
      </c>
      <c r="D120" s="99" t="str">
        <f>IFERROR(_xlfn.XLOOKUP($G120,通讯通路门店!$S$4:$S$993933,通讯通路门店!$D$4:$D$993933,0,0),"")</f>
        <v/>
      </c>
      <c r="E120" s="83"/>
      <c r="F120" s="83"/>
      <c r="G120" s="101" t="e">
        <v>#N/A</v>
      </c>
      <c r="H120" s="102" t="str">
        <f>IFERROR(_xlfn.XLOOKUP($G120,通讯通路门店!$S$4:$S$993933,通讯通路门店!$R$4:$R$993933,0,0),"")</f>
        <v/>
      </c>
      <c r="I120" s="83"/>
      <c r="J120" s="83"/>
      <c r="K120" s="83"/>
      <c r="L120" s="83"/>
      <c r="M120" s="83"/>
      <c r="N120" s="83"/>
      <c r="O120" s="83"/>
      <c r="P120" s="83"/>
      <c r="Q120" s="83"/>
      <c r="R120" s="83"/>
      <c r="S120" s="83"/>
      <c r="T120" s="83"/>
      <c r="U120" s="99">
        <f>COUNTIF(通讯通路门店!$S:$S,$G120)</f>
        <v>0</v>
      </c>
      <c r="V120" s="99">
        <f>COUNTIFS(通讯通路门店!$S:$S,$G120,通讯通路门店!$J:$J,"综合卖场")</f>
        <v>0</v>
      </c>
      <c r="W120" s="99">
        <f>SUMIFS(通讯通路门店!$AJ:$AJ,通讯通路门店!$S:$S,通讯客户沙盘!$G120)</f>
        <v>0</v>
      </c>
      <c r="X120" s="99">
        <f t="shared" si="5"/>
        <v>0</v>
      </c>
      <c r="Y120" s="99">
        <f>COUNTIFS(通讯通路门店!$S:$S,$G120,通讯通路门店!$J:$J,"荣耀体验店")+COUNTIFS(通讯通路门店!$S:$S,$G120,通讯通路门店!$J:$J,"荣耀授权专卖店")</f>
        <v>0</v>
      </c>
      <c r="Z120" s="99">
        <f>COUNTIFS(通讯通路门店!$S:$S,$G120,通讯通路门店!$J:$J,"VIVO体验店")</f>
        <v>0</v>
      </c>
      <c r="AA120" s="99">
        <f>COUNTIFS(通讯通路门店!$S:$S,$G120,通讯通路门店!$J:$J,"OPPO体验店")</f>
        <v>0</v>
      </c>
      <c r="AB120" s="99">
        <f>COUNTIFS(通讯通路门店!$S:$S,$G120,通讯通路门店!$J:$J,"华为授权体验店")+COUNTIFS(通讯通路门店!$S:$S,$G120,通讯通路门店!$J:$J,"华为堡垒店")</f>
        <v>0</v>
      </c>
      <c r="AC120" s="99">
        <f>COUNTIFS(通讯通路门店!$S:$S,$G120,通讯通路门店!$J:$J,"小米体验店")</f>
        <v>0</v>
      </c>
      <c r="AD120" s="99">
        <f>COUNTIFS(通讯通路门店!$S:$S,$G120,通讯通路门店!$J:$J,"苹果体验店")</f>
        <v>0</v>
      </c>
      <c r="AE120" s="99">
        <f>COUNTIFS(通讯通路门店!$S:$S,$G120,通讯通路门店!$J:$J,"其他品牌专卖店")</f>
        <v>0</v>
      </c>
      <c r="AF120" s="99">
        <f>SUMIFS(通讯通路门店!$BI:$BI,通讯通路门店!$S:$S,$G120)</f>
        <v>0</v>
      </c>
      <c r="AG120" s="99">
        <f>SUMIFS(通讯通路门店!$BH:$BH,通讯通路门店!$S:$S,$G120)</f>
        <v>0</v>
      </c>
      <c r="AH120" s="99">
        <f t="shared" si="6"/>
        <v>0</v>
      </c>
      <c r="AI120" s="99">
        <f>SUMIFS(通讯通路门店!$BB:$BB,通讯通路门店!$S:$S,$G120)</f>
        <v>0</v>
      </c>
      <c r="AJ120" s="99">
        <f>SUMIFS(通讯通路门店!$BE:$BE,通讯通路门店!$S:$S,$G120)</f>
        <v>0</v>
      </c>
      <c r="AK120" s="99">
        <f>SUMIFS(通讯通路门店!$BG:$BG,通讯通路门店!$S:$S,$G120)</f>
        <v>0</v>
      </c>
      <c r="AL120" s="99">
        <f>SUMIFS(通讯通路门店!$BC:$BC,通讯通路门店!$S:$S,$G120)</f>
        <v>0</v>
      </c>
      <c r="AM120" s="99">
        <f>SUMIFS(通讯通路门店!$BD:$BD,通讯通路门店!$S:$S,$G120)</f>
        <v>0</v>
      </c>
      <c r="AN120" s="99">
        <f>SUMIFS(通讯通路门店!$BF:$BF,通讯通路门店!$S:$S,$G120)</f>
        <v>0</v>
      </c>
      <c r="AO120" s="99">
        <f t="shared" si="7"/>
        <v>0</v>
      </c>
      <c r="AP120" s="99">
        <f>SUMIFS(通讯通路门店!$K:$K,通讯通路门店!$S:$S,$G120)</f>
        <v>0</v>
      </c>
      <c r="AQ120" s="83"/>
      <c r="AR120" s="99">
        <f>SUMIFS(通讯通路门店!$T:$T,通讯通路门店!$S:$S,$G120)</f>
        <v>0</v>
      </c>
      <c r="AS120" s="99">
        <f>SUMIFS(通讯通路门店!$U:$U,通讯通路门店!$S:$S,$G120)</f>
        <v>0</v>
      </c>
      <c r="AT120" s="99">
        <f>SUMIFS(通讯通路门店!$V:$V,通讯通路门店!$S:$S,$G120)</f>
        <v>0</v>
      </c>
      <c r="AU120" s="99">
        <f>SUMIFS(通讯通路门店!$W:$W,通讯通路门店!$S:$S,$G120)</f>
        <v>0</v>
      </c>
      <c r="AV120" s="99">
        <f>SUMIFS(通讯通路门店!$Z:$Z,通讯通路门店!$S:$S,$G120)</f>
        <v>0</v>
      </c>
      <c r="AW120" s="99">
        <f>SUMIFS(通讯通路门店!$AB:$AB,通讯通路门店!$S:$S,$G120)</f>
        <v>0</v>
      </c>
      <c r="AX120" s="99">
        <f>SUMIFS(通讯通路门店!$X:$X,通讯通路门店!$S:$S,$G120)</f>
        <v>0</v>
      </c>
      <c r="AY120" s="99">
        <f>SUMIFS(通讯通路门店!$Y:$Y,通讯通路门店!$S:$S,$G120)</f>
        <v>0</v>
      </c>
      <c r="AZ120" s="99">
        <f>SUMIFS(通讯通路门店!$AA:$AA,通讯通路门店!$S:$S,$G120)</f>
        <v>0</v>
      </c>
      <c r="BA120" s="99">
        <f t="shared" si="8"/>
        <v>0</v>
      </c>
      <c r="BB120" s="99">
        <f t="shared" si="9"/>
        <v>0</v>
      </c>
      <c r="BC120" s="99">
        <f>SUMIFS(通讯通路门店!$W:$W,通讯通路门店!$S:$S,$G120,通讯通路门店!$J:$J,"荣耀体验店")+SUMIFS(通讯通路门店!$W:$W,通讯通路门店!$S:$S,$G120,通讯通路门店!$J:$J,"荣耀授权专卖店")</f>
        <v>0</v>
      </c>
      <c r="BD120" s="99">
        <f>SUMIFS(通讯通路门店!$Z:$Z,通讯通路门店!$S:$S,$G120,通讯通路门店!$J:$J,"VIVO体验店")</f>
        <v>0</v>
      </c>
      <c r="BE120" s="99">
        <f>SUMIFS(通讯通路门店!$AB:$AB,通讯通路门店!$S:$S,$G120,通讯通路门店!$J:$J,"OPPO体验店")</f>
        <v>0</v>
      </c>
      <c r="BF120" s="99">
        <f>SUMIFS(通讯通路门店!$X:$X,通讯通路门店!$S:$S,$G120,通讯通路门店!$J:$J,"华为授权体验店")+SUMIFS(通讯通路门店!$AA:$AA,通讯通路门店!$S:$S,$G120,通讯通路门店!$J:$J,"华为堡垒店")</f>
        <v>0</v>
      </c>
      <c r="BG120" s="99">
        <f>SUMIFS(通讯通路门店!$Y:$Y,通讯通路门店!$S:$S,$G120,通讯通路门店!$J:$J,"小米体验店")</f>
        <v>0</v>
      </c>
      <c r="BH120" s="99">
        <f>SUMIFS(通讯通路门店!$AA:$AA,通讯通路门店!$S:$S,$G120,通讯通路门店!$J:$J,"苹果体验店")</f>
        <v>0</v>
      </c>
      <c r="BI120" s="99">
        <f>SUMIFS(通讯通路门店!$K:$K,通讯通路门店!$S:$S,$G120,通讯通路门店!$J:$J,"其他品牌专卖店")</f>
        <v>0</v>
      </c>
      <c r="BJ120" s="99">
        <f>SUMIFS(通讯通路门店!$AC:$AC,通讯通路门店!$S:$S,$G120)</f>
        <v>0</v>
      </c>
      <c r="BK120" s="99">
        <f>SUMIFS(通讯通路门店!$AD:$AD,通讯通路门店!$S:$S,$G120)</f>
        <v>0</v>
      </c>
      <c r="BL120" s="99">
        <f>SUMIFS(通讯通路门店!$AE:$AE,通讯通路门店!$S:$S,$G120)</f>
        <v>0</v>
      </c>
      <c r="BM120" s="99">
        <f>SUMIFS(通讯通路门店!$AF:$AF,通讯通路门店!$S:$S,$G120)</f>
        <v>0</v>
      </c>
      <c r="BN120" s="99">
        <f>SUMIFS(通讯通路门店!$AG:$AG,通讯通路门店!$S:$S,$G120)</f>
        <v>0</v>
      </c>
      <c r="BO120" s="99">
        <f>SUMIFS(通讯通路门店!$AH:$AH,通讯通路门店!$S:$S,$G120)</f>
        <v>0</v>
      </c>
      <c r="BP120" s="99">
        <f>SUMIFS(通讯通路门店!$AI:$AI,通讯通路门店!$S:$S,$G120)</f>
        <v>0</v>
      </c>
      <c r="BQ120" s="83"/>
    </row>
    <row r="121" spans="1:69">
      <c r="A121" s="99" t="str">
        <f>IFERROR(_xlfn.XLOOKUP($G121,通讯通路门店!$S$4:$S$993933,通讯通路门店!$A$4:$A$993933,0,0),"")</f>
        <v/>
      </c>
      <c r="B121" s="99" t="str">
        <f>IFERROR(_xlfn.XLOOKUP($G121,通讯通路门店!$S$4:$S$993933,通讯通路门店!$B$4:$B$993933,0,0),"")</f>
        <v/>
      </c>
      <c r="C121" s="99" t="str">
        <f>IFERROR(_xlfn.XLOOKUP($G121,通讯通路门店!$S$4:$S$993933,通讯通路门店!$C$4:$C$993933,0,0),"")</f>
        <v/>
      </c>
      <c r="D121" s="99" t="str">
        <f>IFERROR(_xlfn.XLOOKUP($G121,通讯通路门店!$S$4:$S$993933,通讯通路门店!$D$4:$D$993933,0,0),"")</f>
        <v/>
      </c>
      <c r="E121" s="83"/>
      <c r="F121" s="83"/>
      <c r="G121" s="101" t="e">
        <v>#N/A</v>
      </c>
      <c r="H121" s="102" t="str">
        <f>IFERROR(_xlfn.XLOOKUP($G121,通讯通路门店!$S$4:$S$993933,通讯通路门店!$R$4:$R$993933,0,0),"")</f>
        <v/>
      </c>
      <c r="I121" s="83"/>
      <c r="J121" s="83"/>
      <c r="K121" s="83"/>
      <c r="L121" s="83"/>
      <c r="M121" s="83"/>
      <c r="N121" s="83"/>
      <c r="O121" s="83"/>
      <c r="P121" s="83"/>
      <c r="Q121" s="83"/>
      <c r="R121" s="83"/>
      <c r="S121" s="83"/>
      <c r="T121" s="83"/>
      <c r="U121" s="99">
        <f>COUNTIF(通讯通路门店!$S:$S,$G121)</f>
        <v>0</v>
      </c>
      <c r="V121" s="99">
        <f>COUNTIFS(通讯通路门店!$S:$S,$G121,通讯通路门店!$J:$J,"综合卖场")</f>
        <v>0</v>
      </c>
      <c r="W121" s="99">
        <f>SUMIFS(通讯通路门店!$AJ:$AJ,通讯通路门店!$S:$S,通讯客户沙盘!$G121)</f>
        <v>0</v>
      </c>
      <c r="X121" s="99">
        <f t="shared" si="5"/>
        <v>0</v>
      </c>
      <c r="Y121" s="99">
        <f>COUNTIFS(通讯通路门店!$S:$S,$G121,通讯通路门店!$J:$J,"荣耀体验店")+COUNTIFS(通讯通路门店!$S:$S,$G121,通讯通路门店!$J:$J,"荣耀授权专卖店")</f>
        <v>0</v>
      </c>
      <c r="Z121" s="99">
        <f>COUNTIFS(通讯通路门店!$S:$S,$G121,通讯通路门店!$J:$J,"VIVO体验店")</f>
        <v>0</v>
      </c>
      <c r="AA121" s="99">
        <f>COUNTIFS(通讯通路门店!$S:$S,$G121,通讯通路门店!$J:$J,"OPPO体验店")</f>
        <v>0</v>
      </c>
      <c r="AB121" s="99">
        <f>COUNTIFS(通讯通路门店!$S:$S,$G121,通讯通路门店!$J:$J,"华为授权体验店")+COUNTIFS(通讯通路门店!$S:$S,$G121,通讯通路门店!$J:$J,"华为堡垒店")</f>
        <v>0</v>
      </c>
      <c r="AC121" s="99">
        <f>COUNTIFS(通讯通路门店!$S:$S,$G121,通讯通路门店!$J:$J,"小米体验店")</f>
        <v>0</v>
      </c>
      <c r="AD121" s="99">
        <f>COUNTIFS(通讯通路门店!$S:$S,$G121,通讯通路门店!$J:$J,"苹果体验店")</f>
        <v>0</v>
      </c>
      <c r="AE121" s="99">
        <f>COUNTIFS(通讯通路门店!$S:$S,$G121,通讯通路门店!$J:$J,"其他品牌专卖店")</f>
        <v>0</v>
      </c>
      <c r="AF121" s="99">
        <f>SUMIFS(通讯通路门店!$BI:$BI,通讯通路门店!$S:$S,$G121)</f>
        <v>0</v>
      </c>
      <c r="AG121" s="99">
        <f>SUMIFS(通讯通路门店!$BH:$BH,通讯通路门店!$S:$S,$G121)</f>
        <v>0</v>
      </c>
      <c r="AH121" s="99">
        <f t="shared" si="6"/>
        <v>0</v>
      </c>
      <c r="AI121" s="99">
        <f>SUMIFS(通讯通路门店!$BB:$BB,通讯通路门店!$S:$S,$G121)</f>
        <v>0</v>
      </c>
      <c r="AJ121" s="99">
        <f>SUMIFS(通讯通路门店!$BE:$BE,通讯通路门店!$S:$S,$G121)</f>
        <v>0</v>
      </c>
      <c r="AK121" s="99">
        <f>SUMIFS(通讯通路门店!$BG:$BG,通讯通路门店!$S:$S,$G121)</f>
        <v>0</v>
      </c>
      <c r="AL121" s="99">
        <f>SUMIFS(通讯通路门店!$BC:$BC,通讯通路门店!$S:$S,$G121)</f>
        <v>0</v>
      </c>
      <c r="AM121" s="99">
        <f>SUMIFS(通讯通路门店!$BD:$BD,通讯通路门店!$S:$S,$G121)</f>
        <v>0</v>
      </c>
      <c r="AN121" s="99">
        <f>SUMIFS(通讯通路门店!$BF:$BF,通讯通路门店!$S:$S,$G121)</f>
        <v>0</v>
      </c>
      <c r="AO121" s="99">
        <f t="shared" si="7"/>
        <v>0</v>
      </c>
      <c r="AP121" s="99">
        <f>SUMIFS(通讯通路门店!$K:$K,通讯通路门店!$S:$S,$G121)</f>
        <v>0</v>
      </c>
      <c r="AQ121" s="83"/>
      <c r="AR121" s="99">
        <f>SUMIFS(通讯通路门店!$T:$T,通讯通路门店!$S:$S,$G121)</f>
        <v>0</v>
      </c>
      <c r="AS121" s="99">
        <f>SUMIFS(通讯通路门店!$U:$U,通讯通路门店!$S:$S,$G121)</f>
        <v>0</v>
      </c>
      <c r="AT121" s="99">
        <f>SUMIFS(通讯通路门店!$V:$V,通讯通路门店!$S:$S,$G121)</f>
        <v>0</v>
      </c>
      <c r="AU121" s="99">
        <f>SUMIFS(通讯通路门店!$W:$W,通讯通路门店!$S:$S,$G121)</f>
        <v>0</v>
      </c>
      <c r="AV121" s="99">
        <f>SUMIFS(通讯通路门店!$Z:$Z,通讯通路门店!$S:$S,$G121)</f>
        <v>0</v>
      </c>
      <c r="AW121" s="99">
        <f>SUMIFS(通讯通路门店!$AB:$AB,通讯通路门店!$S:$S,$G121)</f>
        <v>0</v>
      </c>
      <c r="AX121" s="99">
        <f>SUMIFS(通讯通路门店!$X:$X,通讯通路门店!$S:$S,$G121)</f>
        <v>0</v>
      </c>
      <c r="AY121" s="99">
        <f>SUMIFS(通讯通路门店!$Y:$Y,通讯通路门店!$S:$S,$G121)</f>
        <v>0</v>
      </c>
      <c r="AZ121" s="99">
        <f>SUMIFS(通讯通路门店!$AA:$AA,通讯通路门店!$S:$S,$G121)</f>
        <v>0</v>
      </c>
      <c r="BA121" s="99">
        <f t="shared" si="8"/>
        <v>0</v>
      </c>
      <c r="BB121" s="99">
        <f t="shared" si="9"/>
        <v>0</v>
      </c>
      <c r="BC121" s="99">
        <f>SUMIFS(通讯通路门店!$W:$W,通讯通路门店!$S:$S,$G121,通讯通路门店!$J:$J,"荣耀体验店")+SUMIFS(通讯通路门店!$W:$W,通讯通路门店!$S:$S,$G121,通讯通路门店!$J:$J,"荣耀授权专卖店")</f>
        <v>0</v>
      </c>
      <c r="BD121" s="99">
        <f>SUMIFS(通讯通路门店!$Z:$Z,通讯通路门店!$S:$S,$G121,通讯通路门店!$J:$J,"VIVO体验店")</f>
        <v>0</v>
      </c>
      <c r="BE121" s="99">
        <f>SUMIFS(通讯通路门店!$AB:$AB,通讯通路门店!$S:$S,$G121,通讯通路门店!$J:$J,"OPPO体验店")</f>
        <v>0</v>
      </c>
      <c r="BF121" s="99">
        <f>SUMIFS(通讯通路门店!$X:$X,通讯通路门店!$S:$S,$G121,通讯通路门店!$J:$J,"华为授权体验店")+SUMIFS(通讯通路门店!$AA:$AA,通讯通路门店!$S:$S,$G121,通讯通路门店!$J:$J,"华为堡垒店")</f>
        <v>0</v>
      </c>
      <c r="BG121" s="99">
        <f>SUMIFS(通讯通路门店!$Y:$Y,通讯通路门店!$S:$S,$G121,通讯通路门店!$J:$J,"小米体验店")</f>
        <v>0</v>
      </c>
      <c r="BH121" s="99">
        <f>SUMIFS(通讯通路门店!$AA:$AA,通讯通路门店!$S:$S,$G121,通讯通路门店!$J:$J,"苹果体验店")</f>
        <v>0</v>
      </c>
      <c r="BI121" s="99">
        <f>SUMIFS(通讯通路门店!$K:$K,通讯通路门店!$S:$S,$G121,通讯通路门店!$J:$J,"其他品牌专卖店")</f>
        <v>0</v>
      </c>
      <c r="BJ121" s="99">
        <f>SUMIFS(通讯通路门店!$AC:$AC,通讯通路门店!$S:$S,$G121)</f>
        <v>0</v>
      </c>
      <c r="BK121" s="99">
        <f>SUMIFS(通讯通路门店!$AD:$AD,通讯通路门店!$S:$S,$G121)</f>
        <v>0</v>
      </c>
      <c r="BL121" s="99">
        <f>SUMIFS(通讯通路门店!$AE:$AE,通讯通路门店!$S:$S,$G121)</f>
        <v>0</v>
      </c>
      <c r="BM121" s="99">
        <f>SUMIFS(通讯通路门店!$AF:$AF,通讯通路门店!$S:$S,$G121)</f>
        <v>0</v>
      </c>
      <c r="BN121" s="99">
        <f>SUMIFS(通讯通路门店!$AG:$AG,通讯通路门店!$S:$S,$G121)</f>
        <v>0</v>
      </c>
      <c r="BO121" s="99">
        <f>SUMIFS(通讯通路门店!$AH:$AH,通讯通路门店!$S:$S,$G121)</f>
        <v>0</v>
      </c>
      <c r="BP121" s="99">
        <f>SUMIFS(通讯通路门店!$AI:$AI,通讯通路门店!$S:$S,$G121)</f>
        <v>0</v>
      </c>
      <c r="BQ121" s="83"/>
    </row>
    <row r="122" spans="1:69">
      <c r="A122" s="99" t="str">
        <f>IFERROR(_xlfn.XLOOKUP($G122,通讯通路门店!$S$4:$S$993933,通讯通路门店!$A$4:$A$993933,0,0),"")</f>
        <v/>
      </c>
      <c r="B122" s="99" t="str">
        <f>IFERROR(_xlfn.XLOOKUP($G122,通讯通路门店!$S$4:$S$993933,通讯通路门店!$B$4:$B$993933,0,0),"")</f>
        <v/>
      </c>
      <c r="C122" s="99" t="str">
        <f>IFERROR(_xlfn.XLOOKUP($G122,通讯通路门店!$S$4:$S$993933,通讯通路门店!$C$4:$C$993933,0,0),"")</f>
        <v/>
      </c>
      <c r="D122" s="99" t="str">
        <f>IFERROR(_xlfn.XLOOKUP($G122,通讯通路门店!$S$4:$S$993933,通讯通路门店!$D$4:$D$993933,0,0),"")</f>
        <v/>
      </c>
      <c r="E122" s="83"/>
      <c r="F122" s="83"/>
      <c r="G122" s="101" t="e">
        <v>#N/A</v>
      </c>
      <c r="H122" s="102" t="str">
        <f>IFERROR(_xlfn.XLOOKUP($G122,通讯通路门店!$S$4:$S$993933,通讯通路门店!$R$4:$R$993933,0,0),"")</f>
        <v/>
      </c>
      <c r="I122" s="83"/>
      <c r="J122" s="83"/>
      <c r="K122" s="83"/>
      <c r="L122" s="83"/>
      <c r="M122" s="83"/>
      <c r="N122" s="83"/>
      <c r="O122" s="83"/>
      <c r="P122" s="83"/>
      <c r="Q122" s="83"/>
      <c r="R122" s="83"/>
      <c r="S122" s="83"/>
      <c r="T122" s="83"/>
      <c r="U122" s="99">
        <f>COUNTIF(通讯通路门店!$S:$S,$G122)</f>
        <v>0</v>
      </c>
      <c r="V122" s="99">
        <f>COUNTIFS(通讯通路门店!$S:$S,$G122,通讯通路门店!$J:$J,"综合卖场")</f>
        <v>0</v>
      </c>
      <c r="W122" s="99">
        <f>SUMIFS(通讯通路门店!$AJ:$AJ,通讯通路门店!$S:$S,通讯客户沙盘!$G122)</f>
        <v>0</v>
      </c>
      <c r="X122" s="99">
        <f t="shared" si="5"/>
        <v>0</v>
      </c>
      <c r="Y122" s="99">
        <f>COUNTIFS(通讯通路门店!$S:$S,$G122,通讯通路门店!$J:$J,"荣耀体验店")+COUNTIFS(通讯通路门店!$S:$S,$G122,通讯通路门店!$J:$J,"荣耀授权专卖店")</f>
        <v>0</v>
      </c>
      <c r="Z122" s="99">
        <f>COUNTIFS(通讯通路门店!$S:$S,$G122,通讯通路门店!$J:$J,"VIVO体验店")</f>
        <v>0</v>
      </c>
      <c r="AA122" s="99">
        <f>COUNTIFS(通讯通路门店!$S:$S,$G122,通讯通路门店!$J:$J,"OPPO体验店")</f>
        <v>0</v>
      </c>
      <c r="AB122" s="99">
        <f>COUNTIFS(通讯通路门店!$S:$S,$G122,通讯通路门店!$J:$J,"华为授权体验店")+COUNTIFS(通讯通路门店!$S:$S,$G122,通讯通路门店!$J:$J,"华为堡垒店")</f>
        <v>0</v>
      </c>
      <c r="AC122" s="99">
        <f>COUNTIFS(通讯通路门店!$S:$S,$G122,通讯通路门店!$J:$J,"小米体验店")</f>
        <v>0</v>
      </c>
      <c r="AD122" s="99">
        <f>COUNTIFS(通讯通路门店!$S:$S,$G122,通讯通路门店!$J:$J,"苹果体验店")</f>
        <v>0</v>
      </c>
      <c r="AE122" s="99">
        <f>COUNTIFS(通讯通路门店!$S:$S,$G122,通讯通路门店!$J:$J,"其他品牌专卖店")</f>
        <v>0</v>
      </c>
      <c r="AF122" s="99">
        <f>SUMIFS(通讯通路门店!$BI:$BI,通讯通路门店!$S:$S,$G122)</f>
        <v>0</v>
      </c>
      <c r="AG122" s="99">
        <f>SUMIFS(通讯通路门店!$BH:$BH,通讯通路门店!$S:$S,$G122)</f>
        <v>0</v>
      </c>
      <c r="AH122" s="99">
        <f t="shared" si="6"/>
        <v>0</v>
      </c>
      <c r="AI122" s="99">
        <f>SUMIFS(通讯通路门店!$BB:$BB,通讯通路门店!$S:$S,$G122)</f>
        <v>0</v>
      </c>
      <c r="AJ122" s="99">
        <f>SUMIFS(通讯通路门店!$BE:$BE,通讯通路门店!$S:$S,$G122)</f>
        <v>0</v>
      </c>
      <c r="AK122" s="99">
        <f>SUMIFS(通讯通路门店!$BG:$BG,通讯通路门店!$S:$S,$G122)</f>
        <v>0</v>
      </c>
      <c r="AL122" s="99">
        <f>SUMIFS(通讯通路门店!$BC:$BC,通讯通路门店!$S:$S,$G122)</f>
        <v>0</v>
      </c>
      <c r="AM122" s="99">
        <f>SUMIFS(通讯通路门店!$BD:$BD,通讯通路门店!$S:$S,$G122)</f>
        <v>0</v>
      </c>
      <c r="AN122" s="99">
        <f>SUMIFS(通讯通路门店!$BF:$BF,通讯通路门店!$S:$S,$G122)</f>
        <v>0</v>
      </c>
      <c r="AO122" s="99">
        <f t="shared" si="7"/>
        <v>0</v>
      </c>
      <c r="AP122" s="99">
        <f>SUMIFS(通讯通路门店!$K:$K,通讯通路门店!$S:$S,$G122)</f>
        <v>0</v>
      </c>
      <c r="AQ122" s="83"/>
      <c r="AR122" s="99">
        <f>SUMIFS(通讯通路门店!$T:$T,通讯通路门店!$S:$S,$G122)</f>
        <v>0</v>
      </c>
      <c r="AS122" s="99">
        <f>SUMIFS(通讯通路门店!$U:$U,通讯通路门店!$S:$S,$G122)</f>
        <v>0</v>
      </c>
      <c r="AT122" s="99">
        <f>SUMIFS(通讯通路门店!$V:$V,通讯通路门店!$S:$S,$G122)</f>
        <v>0</v>
      </c>
      <c r="AU122" s="99">
        <f>SUMIFS(通讯通路门店!$W:$W,通讯通路门店!$S:$S,$G122)</f>
        <v>0</v>
      </c>
      <c r="AV122" s="99">
        <f>SUMIFS(通讯通路门店!$Z:$Z,通讯通路门店!$S:$S,$G122)</f>
        <v>0</v>
      </c>
      <c r="AW122" s="99">
        <f>SUMIFS(通讯通路门店!$AB:$AB,通讯通路门店!$S:$S,$G122)</f>
        <v>0</v>
      </c>
      <c r="AX122" s="99">
        <f>SUMIFS(通讯通路门店!$X:$X,通讯通路门店!$S:$S,$G122)</f>
        <v>0</v>
      </c>
      <c r="AY122" s="99">
        <f>SUMIFS(通讯通路门店!$Y:$Y,通讯通路门店!$S:$S,$G122)</f>
        <v>0</v>
      </c>
      <c r="AZ122" s="99">
        <f>SUMIFS(通讯通路门店!$AA:$AA,通讯通路门店!$S:$S,$G122)</f>
        <v>0</v>
      </c>
      <c r="BA122" s="99">
        <f t="shared" si="8"/>
        <v>0</v>
      </c>
      <c r="BB122" s="99">
        <f t="shared" si="9"/>
        <v>0</v>
      </c>
      <c r="BC122" s="99">
        <f>SUMIFS(通讯通路门店!$W:$W,通讯通路门店!$S:$S,$G122,通讯通路门店!$J:$J,"荣耀体验店")+SUMIFS(通讯通路门店!$W:$W,通讯通路门店!$S:$S,$G122,通讯通路门店!$J:$J,"荣耀授权专卖店")</f>
        <v>0</v>
      </c>
      <c r="BD122" s="99">
        <f>SUMIFS(通讯通路门店!$Z:$Z,通讯通路门店!$S:$S,$G122,通讯通路门店!$J:$J,"VIVO体验店")</f>
        <v>0</v>
      </c>
      <c r="BE122" s="99">
        <f>SUMIFS(通讯通路门店!$AB:$AB,通讯通路门店!$S:$S,$G122,通讯通路门店!$J:$J,"OPPO体验店")</f>
        <v>0</v>
      </c>
      <c r="BF122" s="99">
        <f>SUMIFS(通讯通路门店!$X:$X,通讯通路门店!$S:$S,$G122,通讯通路门店!$J:$J,"华为授权体验店")+SUMIFS(通讯通路门店!$AA:$AA,通讯通路门店!$S:$S,$G122,通讯通路门店!$J:$J,"华为堡垒店")</f>
        <v>0</v>
      </c>
      <c r="BG122" s="99">
        <f>SUMIFS(通讯通路门店!$Y:$Y,通讯通路门店!$S:$S,$G122,通讯通路门店!$J:$J,"小米体验店")</f>
        <v>0</v>
      </c>
      <c r="BH122" s="99">
        <f>SUMIFS(通讯通路门店!$AA:$AA,通讯通路门店!$S:$S,$G122,通讯通路门店!$J:$J,"苹果体验店")</f>
        <v>0</v>
      </c>
      <c r="BI122" s="99">
        <f>SUMIFS(通讯通路门店!$K:$K,通讯通路门店!$S:$S,$G122,通讯通路门店!$J:$J,"其他品牌专卖店")</f>
        <v>0</v>
      </c>
      <c r="BJ122" s="99">
        <f>SUMIFS(通讯通路门店!$AC:$AC,通讯通路门店!$S:$S,$G122)</f>
        <v>0</v>
      </c>
      <c r="BK122" s="99">
        <f>SUMIFS(通讯通路门店!$AD:$AD,通讯通路门店!$S:$S,$G122)</f>
        <v>0</v>
      </c>
      <c r="BL122" s="99">
        <f>SUMIFS(通讯通路门店!$AE:$AE,通讯通路门店!$S:$S,$G122)</f>
        <v>0</v>
      </c>
      <c r="BM122" s="99">
        <f>SUMIFS(通讯通路门店!$AF:$AF,通讯通路门店!$S:$S,$G122)</f>
        <v>0</v>
      </c>
      <c r="BN122" s="99">
        <f>SUMIFS(通讯通路门店!$AG:$AG,通讯通路门店!$S:$S,$G122)</f>
        <v>0</v>
      </c>
      <c r="BO122" s="99">
        <f>SUMIFS(通讯通路门店!$AH:$AH,通讯通路门店!$S:$S,$G122)</f>
        <v>0</v>
      </c>
      <c r="BP122" s="99">
        <f>SUMIFS(通讯通路门店!$AI:$AI,通讯通路门店!$S:$S,$G122)</f>
        <v>0</v>
      </c>
      <c r="BQ122" s="83"/>
    </row>
    <row r="123" spans="1:69">
      <c r="A123" s="99" t="str">
        <f>IFERROR(_xlfn.XLOOKUP($G123,通讯通路门店!$S$4:$S$993933,通讯通路门店!$A$4:$A$993933,0,0),"")</f>
        <v/>
      </c>
      <c r="B123" s="99" t="str">
        <f>IFERROR(_xlfn.XLOOKUP($G123,通讯通路门店!$S$4:$S$993933,通讯通路门店!$B$4:$B$993933,0,0),"")</f>
        <v/>
      </c>
      <c r="C123" s="99" t="str">
        <f>IFERROR(_xlfn.XLOOKUP($G123,通讯通路门店!$S$4:$S$993933,通讯通路门店!$C$4:$C$993933,0,0),"")</f>
        <v/>
      </c>
      <c r="D123" s="99" t="str">
        <f>IFERROR(_xlfn.XLOOKUP($G123,通讯通路门店!$S$4:$S$993933,通讯通路门店!$D$4:$D$993933,0,0),"")</f>
        <v/>
      </c>
      <c r="E123" s="83"/>
      <c r="F123" s="83"/>
      <c r="G123" s="101" t="e">
        <v>#N/A</v>
      </c>
      <c r="H123" s="102" t="str">
        <f>IFERROR(_xlfn.XLOOKUP($G123,通讯通路门店!$S$4:$S$993933,通讯通路门店!$R$4:$R$993933,0,0),"")</f>
        <v/>
      </c>
      <c r="I123" s="83"/>
      <c r="J123" s="83"/>
      <c r="K123" s="83"/>
      <c r="L123" s="83"/>
      <c r="M123" s="83"/>
      <c r="N123" s="83"/>
      <c r="O123" s="83"/>
      <c r="P123" s="83"/>
      <c r="Q123" s="83"/>
      <c r="R123" s="83"/>
      <c r="S123" s="83"/>
      <c r="T123" s="83"/>
      <c r="U123" s="99">
        <f>COUNTIF(通讯通路门店!$S:$S,$G123)</f>
        <v>0</v>
      </c>
      <c r="V123" s="99">
        <f>COUNTIFS(通讯通路门店!$S:$S,$G123,通讯通路门店!$J:$J,"综合卖场")</f>
        <v>0</v>
      </c>
      <c r="W123" s="99">
        <f>SUMIFS(通讯通路门店!$AJ:$AJ,通讯通路门店!$S:$S,通讯客户沙盘!$G123)</f>
        <v>0</v>
      </c>
      <c r="X123" s="99">
        <f t="shared" si="5"/>
        <v>0</v>
      </c>
      <c r="Y123" s="99">
        <f>COUNTIFS(通讯通路门店!$S:$S,$G123,通讯通路门店!$J:$J,"荣耀体验店")+COUNTIFS(通讯通路门店!$S:$S,$G123,通讯通路门店!$J:$J,"荣耀授权专卖店")</f>
        <v>0</v>
      </c>
      <c r="Z123" s="99">
        <f>COUNTIFS(通讯通路门店!$S:$S,$G123,通讯通路门店!$J:$J,"VIVO体验店")</f>
        <v>0</v>
      </c>
      <c r="AA123" s="99">
        <f>COUNTIFS(通讯通路门店!$S:$S,$G123,通讯通路门店!$J:$J,"OPPO体验店")</f>
        <v>0</v>
      </c>
      <c r="AB123" s="99">
        <f>COUNTIFS(通讯通路门店!$S:$S,$G123,通讯通路门店!$J:$J,"华为授权体验店")+COUNTIFS(通讯通路门店!$S:$S,$G123,通讯通路门店!$J:$J,"华为堡垒店")</f>
        <v>0</v>
      </c>
      <c r="AC123" s="99">
        <f>COUNTIFS(通讯通路门店!$S:$S,$G123,通讯通路门店!$J:$J,"小米体验店")</f>
        <v>0</v>
      </c>
      <c r="AD123" s="99">
        <f>COUNTIFS(通讯通路门店!$S:$S,$G123,通讯通路门店!$J:$J,"苹果体验店")</f>
        <v>0</v>
      </c>
      <c r="AE123" s="99">
        <f>COUNTIFS(通讯通路门店!$S:$S,$G123,通讯通路门店!$J:$J,"其他品牌专卖店")</f>
        <v>0</v>
      </c>
      <c r="AF123" s="99">
        <f>SUMIFS(通讯通路门店!$BI:$BI,通讯通路门店!$S:$S,$G123)</f>
        <v>0</v>
      </c>
      <c r="AG123" s="99">
        <f>SUMIFS(通讯通路门店!$BH:$BH,通讯通路门店!$S:$S,$G123)</f>
        <v>0</v>
      </c>
      <c r="AH123" s="99">
        <f t="shared" si="6"/>
        <v>0</v>
      </c>
      <c r="AI123" s="99">
        <f>SUMIFS(通讯通路门店!$BB:$BB,通讯通路门店!$S:$S,$G123)</f>
        <v>0</v>
      </c>
      <c r="AJ123" s="99">
        <f>SUMIFS(通讯通路门店!$BE:$BE,通讯通路门店!$S:$S,$G123)</f>
        <v>0</v>
      </c>
      <c r="AK123" s="99">
        <f>SUMIFS(通讯通路门店!$BG:$BG,通讯通路门店!$S:$S,$G123)</f>
        <v>0</v>
      </c>
      <c r="AL123" s="99">
        <f>SUMIFS(通讯通路门店!$BC:$BC,通讯通路门店!$S:$S,$G123)</f>
        <v>0</v>
      </c>
      <c r="AM123" s="99">
        <f>SUMIFS(通讯通路门店!$BD:$BD,通讯通路门店!$S:$S,$G123)</f>
        <v>0</v>
      </c>
      <c r="AN123" s="99">
        <f>SUMIFS(通讯通路门店!$BF:$BF,通讯通路门店!$S:$S,$G123)</f>
        <v>0</v>
      </c>
      <c r="AO123" s="99">
        <f t="shared" si="7"/>
        <v>0</v>
      </c>
      <c r="AP123" s="99">
        <f>SUMIFS(通讯通路门店!$K:$K,通讯通路门店!$S:$S,$G123)</f>
        <v>0</v>
      </c>
      <c r="AQ123" s="83"/>
      <c r="AR123" s="99">
        <f>SUMIFS(通讯通路门店!$T:$T,通讯通路门店!$S:$S,$G123)</f>
        <v>0</v>
      </c>
      <c r="AS123" s="99">
        <f>SUMIFS(通讯通路门店!$U:$U,通讯通路门店!$S:$S,$G123)</f>
        <v>0</v>
      </c>
      <c r="AT123" s="99">
        <f>SUMIFS(通讯通路门店!$V:$V,通讯通路门店!$S:$S,$G123)</f>
        <v>0</v>
      </c>
      <c r="AU123" s="99">
        <f>SUMIFS(通讯通路门店!$W:$W,通讯通路门店!$S:$S,$G123)</f>
        <v>0</v>
      </c>
      <c r="AV123" s="99">
        <f>SUMIFS(通讯通路门店!$Z:$Z,通讯通路门店!$S:$S,$G123)</f>
        <v>0</v>
      </c>
      <c r="AW123" s="99">
        <f>SUMIFS(通讯通路门店!$AB:$AB,通讯通路门店!$S:$S,$G123)</f>
        <v>0</v>
      </c>
      <c r="AX123" s="99">
        <f>SUMIFS(通讯通路门店!$X:$X,通讯通路门店!$S:$S,$G123)</f>
        <v>0</v>
      </c>
      <c r="AY123" s="99">
        <f>SUMIFS(通讯通路门店!$Y:$Y,通讯通路门店!$S:$S,$G123)</f>
        <v>0</v>
      </c>
      <c r="AZ123" s="99">
        <f>SUMIFS(通讯通路门店!$AA:$AA,通讯通路门店!$S:$S,$G123)</f>
        <v>0</v>
      </c>
      <c r="BA123" s="99">
        <f t="shared" si="8"/>
        <v>0</v>
      </c>
      <c r="BB123" s="99">
        <f t="shared" si="9"/>
        <v>0</v>
      </c>
      <c r="BC123" s="99">
        <f>SUMIFS(通讯通路门店!$W:$W,通讯通路门店!$S:$S,$G123,通讯通路门店!$J:$J,"荣耀体验店")+SUMIFS(通讯通路门店!$W:$W,通讯通路门店!$S:$S,$G123,通讯通路门店!$J:$J,"荣耀授权专卖店")</f>
        <v>0</v>
      </c>
      <c r="BD123" s="99">
        <f>SUMIFS(通讯通路门店!$Z:$Z,通讯通路门店!$S:$S,$G123,通讯通路门店!$J:$J,"VIVO体验店")</f>
        <v>0</v>
      </c>
      <c r="BE123" s="99">
        <f>SUMIFS(通讯通路门店!$AB:$AB,通讯通路门店!$S:$S,$G123,通讯通路门店!$J:$J,"OPPO体验店")</f>
        <v>0</v>
      </c>
      <c r="BF123" s="99">
        <f>SUMIFS(通讯通路门店!$X:$X,通讯通路门店!$S:$S,$G123,通讯通路门店!$J:$J,"华为授权体验店")+SUMIFS(通讯通路门店!$AA:$AA,通讯通路门店!$S:$S,$G123,通讯通路门店!$J:$J,"华为堡垒店")</f>
        <v>0</v>
      </c>
      <c r="BG123" s="99">
        <f>SUMIFS(通讯通路门店!$Y:$Y,通讯通路门店!$S:$S,$G123,通讯通路门店!$J:$J,"小米体验店")</f>
        <v>0</v>
      </c>
      <c r="BH123" s="99">
        <f>SUMIFS(通讯通路门店!$AA:$AA,通讯通路门店!$S:$S,$G123,通讯通路门店!$J:$J,"苹果体验店")</f>
        <v>0</v>
      </c>
      <c r="BI123" s="99">
        <f>SUMIFS(通讯通路门店!$K:$K,通讯通路门店!$S:$S,$G123,通讯通路门店!$J:$J,"其他品牌专卖店")</f>
        <v>0</v>
      </c>
      <c r="BJ123" s="99">
        <f>SUMIFS(通讯通路门店!$AC:$AC,通讯通路门店!$S:$S,$G123)</f>
        <v>0</v>
      </c>
      <c r="BK123" s="99">
        <f>SUMIFS(通讯通路门店!$AD:$AD,通讯通路门店!$S:$S,$G123)</f>
        <v>0</v>
      </c>
      <c r="BL123" s="99">
        <f>SUMIFS(通讯通路门店!$AE:$AE,通讯通路门店!$S:$S,$G123)</f>
        <v>0</v>
      </c>
      <c r="BM123" s="99">
        <f>SUMIFS(通讯通路门店!$AF:$AF,通讯通路门店!$S:$S,$G123)</f>
        <v>0</v>
      </c>
      <c r="BN123" s="99">
        <f>SUMIFS(通讯通路门店!$AG:$AG,通讯通路门店!$S:$S,$G123)</f>
        <v>0</v>
      </c>
      <c r="BO123" s="99">
        <f>SUMIFS(通讯通路门店!$AH:$AH,通讯通路门店!$S:$S,$G123)</f>
        <v>0</v>
      </c>
      <c r="BP123" s="99">
        <f>SUMIFS(通讯通路门店!$AI:$AI,通讯通路门店!$S:$S,$G123)</f>
        <v>0</v>
      </c>
      <c r="BQ123" s="83"/>
    </row>
    <row r="124" spans="1:69">
      <c r="A124" s="99" t="str">
        <f>IFERROR(_xlfn.XLOOKUP($G124,通讯通路门店!$S$4:$S$993933,通讯通路门店!$A$4:$A$993933,0,0),"")</f>
        <v/>
      </c>
      <c r="B124" s="99" t="str">
        <f>IFERROR(_xlfn.XLOOKUP($G124,通讯通路门店!$S$4:$S$993933,通讯通路门店!$B$4:$B$993933,0,0),"")</f>
        <v/>
      </c>
      <c r="C124" s="99" t="str">
        <f>IFERROR(_xlfn.XLOOKUP($G124,通讯通路门店!$S$4:$S$993933,通讯通路门店!$C$4:$C$993933,0,0),"")</f>
        <v/>
      </c>
      <c r="D124" s="99" t="str">
        <f>IFERROR(_xlfn.XLOOKUP($G124,通讯通路门店!$S$4:$S$993933,通讯通路门店!$D$4:$D$993933,0,0),"")</f>
        <v/>
      </c>
      <c r="E124" s="83"/>
      <c r="F124" s="83"/>
      <c r="G124" s="101" t="e">
        <v>#N/A</v>
      </c>
      <c r="H124" s="102" t="str">
        <f>IFERROR(_xlfn.XLOOKUP($G124,通讯通路门店!$S$4:$S$993933,通讯通路门店!$R$4:$R$993933,0,0),"")</f>
        <v/>
      </c>
      <c r="I124" s="83"/>
      <c r="J124" s="83"/>
      <c r="K124" s="83"/>
      <c r="L124" s="83"/>
      <c r="M124" s="83"/>
      <c r="N124" s="83"/>
      <c r="O124" s="83"/>
      <c r="P124" s="83"/>
      <c r="Q124" s="83"/>
      <c r="R124" s="83"/>
      <c r="S124" s="83"/>
      <c r="T124" s="83"/>
      <c r="U124" s="99">
        <f>COUNTIF(通讯通路门店!$S:$S,$G124)</f>
        <v>0</v>
      </c>
      <c r="V124" s="99">
        <f>COUNTIFS(通讯通路门店!$S:$S,$G124,通讯通路门店!$J:$J,"综合卖场")</f>
        <v>0</v>
      </c>
      <c r="W124" s="99">
        <f>SUMIFS(通讯通路门店!$AJ:$AJ,通讯通路门店!$S:$S,通讯客户沙盘!$G124)</f>
        <v>0</v>
      </c>
      <c r="X124" s="99">
        <f t="shared" si="5"/>
        <v>0</v>
      </c>
      <c r="Y124" s="99">
        <f>COUNTIFS(通讯通路门店!$S:$S,$G124,通讯通路门店!$J:$J,"荣耀体验店")+COUNTIFS(通讯通路门店!$S:$S,$G124,通讯通路门店!$J:$J,"荣耀授权专卖店")</f>
        <v>0</v>
      </c>
      <c r="Z124" s="99">
        <f>COUNTIFS(通讯通路门店!$S:$S,$G124,通讯通路门店!$J:$J,"VIVO体验店")</f>
        <v>0</v>
      </c>
      <c r="AA124" s="99">
        <f>COUNTIFS(通讯通路门店!$S:$S,$G124,通讯通路门店!$J:$J,"OPPO体验店")</f>
        <v>0</v>
      </c>
      <c r="AB124" s="99">
        <f>COUNTIFS(通讯通路门店!$S:$S,$G124,通讯通路门店!$J:$J,"华为授权体验店")+COUNTIFS(通讯通路门店!$S:$S,$G124,通讯通路门店!$J:$J,"华为堡垒店")</f>
        <v>0</v>
      </c>
      <c r="AC124" s="99">
        <f>COUNTIFS(通讯通路门店!$S:$S,$G124,通讯通路门店!$J:$J,"小米体验店")</f>
        <v>0</v>
      </c>
      <c r="AD124" s="99">
        <f>COUNTIFS(通讯通路门店!$S:$S,$G124,通讯通路门店!$J:$J,"苹果体验店")</f>
        <v>0</v>
      </c>
      <c r="AE124" s="99">
        <f>COUNTIFS(通讯通路门店!$S:$S,$G124,通讯通路门店!$J:$J,"其他品牌专卖店")</f>
        <v>0</v>
      </c>
      <c r="AF124" s="99">
        <f>SUMIFS(通讯通路门店!$BI:$BI,通讯通路门店!$S:$S,$G124)</f>
        <v>0</v>
      </c>
      <c r="AG124" s="99">
        <f>SUMIFS(通讯通路门店!$BH:$BH,通讯通路门店!$S:$S,$G124)</f>
        <v>0</v>
      </c>
      <c r="AH124" s="99">
        <f t="shared" si="6"/>
        <v>0</v>
      </c>
      <c r="AI124" s="99">
        <f>SUMIFS(通讯通路门店!$BB:$BB,通讯通路门店!$S:$S,$G124)</f>
        <v>0</v>
      </c>
      <c r="AJ124" s="99">
        <f>SUMIFS(通讯通路门店!$BE:$BE,通讯通路门店!$S:$S,$G124)</f>
        <v>0</v>
      </c>
      <c r="AK124" s="99">
        <f>SUMIFS(通讯通路门店!$BG:$BG,通讯通路门店!$S:$S,$G124)</f>
        <v>0</v>
      </c>
      <c r="AL124" s="99">
        <f>SUMIFS(通讯通路门店!$BC:$BC,通讯通路门店!$S:$S,$G124)</f>
        <v>0</v>
      </c>
      <c r="AM124" s="99">
        <f>SUMIFS(通讯通路门店!$BD:$BD,通讯通路门店!$S:$S,$G124)</f>
        <v>0</v>
      </c>
      <c r="AN124" s="99">
        <f>SUMIFS(通讯通路门店!$BF:$BF,通讯通路门店!$S:$S,$G124)</f>
        <v>0</v>
      </c>
      <c r="AO124" s="99">
        <f t="shared" si="7"/>
        <v>0</v>
      </c>
      <c r="AP124" s="99">
        <f>SUMIFS(通讯通路门店!$K:$K,通讯通路门店!$S:$S,$G124)</f>
        <v>0</v>
      </c>
      <c r="AQ124" s="83"/>
      <c r="AR124" s="99">
        <f>SUMIFS(通讯通路门店!$T:$T,通讯通路门店!$S:$S,$G124)</f>
        <v>0</v>
      </c>
      <c r="AS124" s="99">
        <f>SUMIFS(通讯通路门店!$U:$U,通讯通路门店!$S:$S,$G124)</f>
        <v>0</v>
      </c>
      <c r="AT124" s="99">
        <f>SUMIFS(通讯通路门店!$V:$V,通讯通路门店!$S:$S,$G124)</f>
        <v>0</v>
      </c>
      <c r="AU124" s="99">
        <f>SUMIFS(通讯通路门店!$W:$W,通讯通路门店!$S:$S,$G124)</f>
        <v>0</v>
      </c>
      <c r="AV124" s="99">
        <f>SUMIFS(通讯通路门店!$Z:$Z,通讯通路门店!$S:$S,$G124)</f>
        <v>0</v>
      </c>
      <c r="AW124" s="99">
        <f>SUMIFS(通讯通路门店!$AB:$AB,通讯通路门店!$S:$S,$G124)</f>
        <v>0</v>
      </c>
      <c r="AX124" s="99">
        <f>SUMIFS(通讯通路门店!$X:$X,通讯通路门店!$S:$S,$G124)</f>
        <v>0</v>
      </c>
      <c r="AY124" s="99">
        <f>SUMIFS(通讯通路门店!$Y:$Y,通讯通路门店!$S:$S,$G124)</f>
        <v>0</v>
      </c>
      <c r="AZ124" s="99">
        <f>SUMIFS(通讯通路门店!$AA:$AA,通讯通路门店!$S:$S,$G124)</f>
        <v>0</v>
      </c>
      <c r="BA124" s="99">
        <f t="shared" si="8"/>
        <v>0</v>
      </c>
      <c r="BB124" s="99">
        <f t="shared" si="9"/>
        <v>0</v>
      </c>
      <c r="BC124" s="99">
        <f>SUMIFS(通讯通路门店!$W:$W,通讯通路门店!$S:$S,$G124,通讯通路门店!$J:$J,"荣耀体验店")+SUMIFS(通讯通路门店!$W:$W,通讯通路门店!$S:$S,$G124,通讯通路门店!$J:$J,"荣耀授权专卖店")</f>
        <v>0</v>
      </c>
      <c r="BD124" s="99">
        <f>SUMIFS(通讯通路门店!$Z:$Z,通讯通路门店!$S:$S,$G124,通讯通路门店!$J:$J,"VIVO体验店")</f>
        <v>0</v>
      </c>
      <c r="BE124" s="99">
        <f>SUMIFS(通讯通路门店!$AB:$AB,通讯通路门店!$S:$S,$G124,通讯通路门店!$J:$J,"OPPO体验店")</f>
        <v>0</v>
      </c>
      <c r="BF124" s="99">
        <f>SUMIFS(通讯通路门店!$X:$X,通讯通路门店!$S:$S,$G124,通讯通路门店!$J:$J,"华为授权体验店")+SUMIFS(通讯通路门店!$AA:$AA,通讯通路门店!$S:$S,$G124,通讯通路门店!$J:$J,"华为堡垒店")</f>
        <v>0</v>
      </c>
      <c r="BG124" s="99">
        <f>SUMIFS(通讯通路门店!$Y:$Y,通讯通路门店!$S:$S,$G124,通讯通路门店!$J:$J,"小米体验店")</f>
        <v>0</v>
      </c>
      <c r="BH124" s="99">
        <f>SUMIFS(通讯通路门店!$AA:$AA,通讯通路门店!$S:$S,$G124,通讯通路门店!$J:$J,"苹果体验店")</f>
        <v>0</v>
      </c>
      <c r="BI124" s="99">
        <f>SUMIFS(通讯通路门店!$K:$K,通讯通路门店!$S:$S,$G124,通讯通路门店!$J:$J,"其他品牌专卖店")</f>
        <v>0</v>
      </c>
      <c r="BJ124" s="99">
        <f>SUMIFS(通讯通路门店!$AC:$AC,通讯通路门店!$S:$S,$G124)</f>
        <v>0</v>
      </c>
      <c r="BK124" s="99">
        <f>SUMIFS(通讯通路门店!$AD:$AD,通讯通路门店!$S:$S,$G124)</f>
        <v>0</v>
      </c>
      <c r="BL124" s="99">
        <f>SUMIFS(通讯通路门店!$AE:$AE,通讯通路门店!$S:$S,$G124)</f>
        <v>0</v>
      </c>
      <c r="BM124" s="99">
        <f>SUMIFS(通讯通路门店!$AF:$AF,通讯通路门店!$S:$S,$G124)</f>
        <v>0</v>
      </c>
      <c r="BN124" s="99">
        <f>SUMIFS(通讯通路门店!$AG:$AG,通讯通路门店!$S:$S,$G124)</f>
        <v>0</v>
      </c>
      <c r="BO124" s="99">
        <f>SUMIFS(通讯通路门店!$AH:$AH,通讯通路门店!$S:$S,$G124)</f>
        <v>0</v>
      </c>
      <c r="BP124" s="99">
        <f>SUMIFS(通讯通路门店!$AI:$AI,通讯通路门店!$S:$S,$G124)</f>
        <v>0</v>
      </c>
      <c r="BQ124" s="83"/>
    </row>
    <row r="125" spans="1:69">
      <c r="A125" s="99" t="str">
        <f>IFERROR(_xlfn.XLOOKUP($G125,通讯通路门店!$S$4:$S$993933,通讯通路门店!$A$4:$A$993933,0,0),"")</f>
        <v/>
      </c>
      <c r="B125" s="99" t="str">
        <f>IFERROR(_xlfn.XLOOKUP($G125,通讯通路门店!$S$4:$S$993933,通讯通路门店!$B$4:$B$993933,0,0),"")</f>
        <v/>
      </c>
      <c r="C125" s="99" t="str">
        <f>IFERROR(_xlfn.XLOOKUP($G125,通讯通路门店!$S$4:$S$993933,通讯通路门店!$C$4:$C$993933,0,0),"")</f>
        <v/>
      </c>
      <c r="D125" s="99" t="str">
        <f>IFERROR(_xlfn.XLOOKUP($G125,通讯通路门店!$S$4:$S$993933,通讯通路门店!$D$4:$D$993933,0,0),"")</f>
        <v/>
      </c>
      <c r="E125" s="83"/>
      <c r="F125" s="83"/>
      <c r="G125" s="101" t="e">
        <v>#N/A</v>
      </c>
      <c r="H125" s="102" t="str">
        <f>IFERROR(_xlfn.XLOOKUP($G125,通讯通路门店!$S$4:$S$993933,通讯通路门店!$R$4:$R$993933,0,0),"")</f>
        <v/>
      </c>
      <c r="I125" s="83"/>
      <c r="J125" s="83"/>
      <c r="K125" s="83"/>
      <c r="L125" s="83"/>
      <c r="M125" s="83"/>
      <c r="N125" s="83"/>
      <c r="O125" s="83"/>
      <c r="P125" s="83"/>
      <c r="Q125" s="83"/>
      <c r="R125" s="83"/>
      <c r="S125" s="83"/>
      <c r="T125" s="83"/>
      <c r="U125" s="99">
        <f>COUNTIF(通讯通路门店!$S:$S,$G125)</f>
        <v>0</v>
      </c>
      <c r="V125" s="99">
        <f>COUNTIFS(通讯通路门店!$S:$S,$G125,通讯通路门店!$J:$J,"综合卖场")</f>
        <v>0</v>
      </c>
      <c r="W125" s="99">
        <f>SUMIFS(通讯通路门店!$AJ:$AJ,通讯通路门店!$S:$S,通讯客户沙盘!$G125)</f>
        <v>0</v>
      </c>
      <c r="X125" s="99">
        <f t="shared" si="5"/>
        <v>0</v>
      </c>
      <c r="Y125" s="99">
        <f>COUNTIFS(通讯通路门店!$S:$S,$G125,通讯通路门店!$J:$J,"荣耀体验店")+COUNTIFS(通讯通路门店!$S:$S,$G125,通讯通路门店!$J:$J,"荣耀授权专卖店")</f>
        <v>0</v>
      </c>
      <c r="Z125" s="99">
        <f>COUNTIFS(通讯通路门店!$S:$S,$G125,通讯通路门店!$J:$J,"VIVO体验店")</f>
        <v>0</v>
      </c>
      <c r="AA125" s="99">
        <f>COUNTIFS(通讯通路门店!$S:$S,$G125,通讯通路门店!$J:$J,"OPPO体验店")</f>
        <v>0</v>
      </c>
      <c r="AB125" s="99">
        <f>COUNTIFS(通讯通路门店!$S:$S,$G125,通讯通路门店!$J:$J,"华为授权体验店")+COUNTIFS(通讯通路门店!$S:$S,$G125,通讯通路门店!$J:$J,"华为堡垒店")</f>
        <v>0</v>
      </c>
      <c r="AC125" s="99">
        <f>COUNTIFS(通讯通路门店!$S:$S,$G125,通讯通路门店!$J:$J,"小米体验店")</f>
        <v>0</v>
      </c>
      <c r="AD125" s="99">
        <f>COUNTIFS(通讯通路门店!$S:$S,$G125,通讯通路门店!$J:$J,"苹果体验店")</f>
        <v>0</v>
      </c>
      <c r="AE125" s="99">
        <f>COUNTIFS(通讯通路门店!$S:$S,$G125,通讯通路门店!$J:$J,"其他品牌专卖店")</f>
        <v>0</v>
      </c>
      <c r="AF125" s="99">
        <f>SUMIFS(通讯通路门店!$BI:$BI,通讯通路门店!$S:$S,$G125)</f>
        <v>0</v>
      </c>
      <c r="AG125" s="99">
        <f>SUMIFS(通讯通路门店!$BH:$BH,通讯通路门店!$S:$S,$G125)</f>
        <v>0</v>
      </c>
      <c r="AH125" s="99">
        <f t="shared" si="6"/>
        <v>0</v>
      </c>
      <c r="AI125" s="99">
        <f>SUMIFS(通讯通路门店!$BB:$BB,通讯通路门店!$S:$S,$G125)</f>
        <v>0</v>
      </c>
      <c r="AJ125" s="99">
        <f>SUMIFS(通讯通路门店!$BE:$BE,通讯通路门店!$S:$S,$G125)</f>
        <v>0</v>
      </c>
      <c r="AK125" s="99">
        <f>SUMIFS(通讯通路门店!$BG:$BG,通讯通路门店!$S:$S,$G125)</f>
        <v>0</v>
      </c>
      <c r="AL125" s="99">
        <f>SUMIFS(通讯通路门店!$BC:$BC,通讯通路门店!$S:$S,$G125)</f>
        <v>0</v>
      </c>
      <c r="AM125" s="99">
        <f>SUMIFS(通讯通路门店!$BD:$BD,通讯通路门店!$S:$S,$G125)</f>
        <v>0</v>
      </c>
      <c r="AN125" s="99">
        <f>SUMIFS(通讯通路门店!$BF:$BF,通讯通路门店!$S:$S,$G125)</f>
        <v>0</v>
      </c>
      <c r="AO125" s="99">
        <f t="shared" si="7"/>
        <v>0</v>
      </c>
      <c r="AP125" s="99">
        <f>SUMIFS(通讯通路门店!$K:$K,通讯通路门店!$S:$S,$G125)</f>
        <v>0</v>
      </c>
      <c r="AQ125" s="83"/>
      <c r="AR125" s="99">
        <f>SUMIFS(通讯通路门店!$T:$T,通讯通路门店!$S:$S,$G125)</f>
        <v>0</v>
      </c>
      <c r="AS125" s="99">
        <f>SUMIFS(通讯通路门店!$U:$U,通讯通路门店!$S:$S,$G125)</f>
        <v>0</v>
      </c>
      <c r="AT125" s="99">
        <f>SUMIFS(通讯通路门店!$V:$V,通讯通路门店!$S:$S,$G125)</f>
        <v>0</v>
      </c>
      <c r="AU125" s="99">
        <f>SUMIFS(通讯通路门店!$W:$W,通讯通路门店!$S:$S,$G125)</f>
        <v>0</v>
      </c>
      <c r="AV125" s="99">
        <f>SUMIFS(通讯通路门店!$Z:$Z,通讯通路门店!$S:$S,$G125)</f>
        <v>0</v>
      </c>
      <c r="AW125" s="99">
        <f>SUMIFS(通讯通路门店!$AB:$AB,通讯通路门店!$S:$S,$G125)</f>
        <v>0</v>
      </c>
      <c r="AX125" s="99">
        <f>SUMIFS(通讯通路门店!$X:$X,通讯通路门店!$S:$S,$G125)</f>
        <v>0</v>
      </c>
      <c r="AY125" s="99">
        <f>SUMIFS(通讯通路门店!$Y:$Y,通讯通路门店!$S:$S,$G125)</f>
        <v>0</v>
      </c>
      <c r="AZ125" s="99">
        <f>SUMIFS(通讯通路门店!$AA:$AA,通讯通路门店!$S:$S,$G125)</f>
        <v>0</v>
      </c>
      <c r="BA125" s="99">
        <f t="shared" si="8"/>
        <v>0</v>
      </c>
      <c r="BB125" s="99">
        <f t="shared" si="9"/>
        <v>0</v>
      </c>
      <c r="BC125" s="99">
        <f>SUMIFS(通讯通路门店!$W:$W,通讯通路门店!$S:$S,$G125,通讯通路门店!$J:$J,"荣耀体验店")+SUMIFS(通讯通路门店!$W:$W,通讯通路门店!$S:$S,$G125,通讯通路门店!$J:$J,"荣耀授权专卖店")</f>
        <v>0</v>
      </c>
      <c r="BD125" s="99">
        <f>SUMIFS(通讯通路门店!$Z:$Z,通讯通路门店!$S:$S,$G125,通讯通路门店!$J:$J,"VIVO体验店")</f>
        <v>0</v>
      </c>
      <c r="BE125" s="99">
        <f>SUMIFS(通讯通路门店!$AB:$AB,通讯通路门店!$S:$S,$G125,通讯通路门店!$J:$J,"OPPO体验店")</f>
        <v>0</v>
      </c>
      <c r="BF125" s="99">
        <f>SUMIFS(通讯通路门店!$X:$X,通讯通路门店!$S:$S,$G125,通讯通路门店!$J:$J,"华为授权体验店")+SUMIFS(通讯通路门店!$AA:$AA,通讯通路门店!$S:$S,$G125,通讯通路门店!$J:$J,"华为堡垒店")</f>
        <v>0</v>
      </c>
      <c r="BG125" s="99">
        <f>SUMIFS(通讯通路门店!$Y:$Y,通讯通路门店!$S:$S,$G125,通讯通路门店!$J:$J,"小米体验店")</f>
        <v>0</v>
      </c>
      <c r="BH125" s="99">
        <f>SUMIFS(通讯通路门店!$AA:$AA,通讯通路门店!$S:$S,$G125,通讯通路门店!$J:$J,"苹果体验店")</f>
        <v>0</v>
      </c>
      <c r="BI125" s="99">
        <f>SUMIFS(通讯通路门店!$K:$K,通讯通路门店!$S:$S,$G125,通讯通路门店!$J:$J,"其他品牌专卖店")</f>
        <v>0</v>
      </c>
      <c r="BJ125" s="99">
        <f>SUMIFS(通讯通路门店!$AC:$AC,通讯通路门店!$S:$S,$G125)</f>
        <v>0</v>
      </c>
      <c r="BK125" s="99">
        <f>SUMIFS(通讯通路门店!$AD:$AD,通讯通路门店!$S:$S,$G125)</f>
        <v>0</v>
      </c>
      <c r="BL125" s="99">
        <f>SUMIFS(通讯通路门店!$AE:$AE,通讯通路门店!$S:$S,$G125)</f>
        <v>0</v>
      </c>
      <c r="BM125" s="99">
        <f>SUMIFS(通讯通路门店!$AF:$AF,通讯通路门店!$S:$S,$G125)</f>
        <v>0</v>
      </c>
      <c r="BN125" s="99">
        <f>SUMIFS(通讯通路门店!$AG:$AG,通讯通路门店!$S:$S,$G125)</f>
        <v>0</v>
      </c>
      <c r="BO125" s="99">
        <f>SUMIFS(通讯通路门店!$AH:$AH,通讯通路门店!$S:$S,$G125)</f>
        <v>0</v>
      </c>
      <c r="BP125" s="99">
        <f>SUMIFS(通讯通路门店!$AI:$AI,通讯通路门店!$S:$S,$G125)</f>
        <v>0</v>
      </c>
      <c r="BQ125" s="83"/>
    </row>
    <row r="126" spans="1:69">
      <c r="A126" s="99" t="str">
        <f>IFERROR(_xlfn.XLOOKUP($G126,通讯通路门店!$S$4:$S$993933,通讯通路门店!$A$4:$A$993933,0,0),"")</f>
        <v/>
      </c>
      <c r="B126" s="99" t="str">
        <f>IFERROR(_xlfn.XLOOKUP($G126,通讯通路门店!$S$4:$S$993933,通讯通路门店!$B$4:$B$993933,0,0),"")</f>
        <v/>
      </c>
      <c r="C126" s="99" t="str">
        <f>IFERROR(_xlfn.XLOOKUP($G126,通讯通路门店!$S$4:$S$993933,通讯通路门店!$C$4:$C$993933,0,0),"")</f>
        <v/>
      </c>
      <c r="D126" s="99" t="str">
        <f>IFERROR(_xlfn.XLOOKUP($G126,通讯通路门店!$S$4:$S$993933,通讯通路门店!$D$4:$D$993933,0,0),"")</f>
        <v/>
      </c>
      <c r="E126" s="83"/>
      <c r="F126" s="83"/>
      <c r="G126" s="101" t="e">
        <v>#N/A</v>
      </c>
      <c r="H126" s="102" t="str">
        <f>IFERROR(_xlfn.XLOOKUP($G126,通讯通路门店!$S$4:$S$993933,通讯通路门店!$R$4:$R$993933,0,0),"")</f>
        <v/>
      </c>
      <c r="I126" s="83"/>
      <c r="J126" s="83"/>
      <c r="K126" s="83"/>
      <c r="L126" s="83"/>
      <c r="M126" s="83"/>
      <c r="N126" s="83"/>
      <c r="O126" s="83"/>
      <c r="P126" s="83"/>
      <c r="Q126" s="83"/>
      <c r="R126" s="83"/>
      <c r="S126" s="83"/>
      <c r="T126" s="83"/>
      <c r="U126" s="99">
        <f>COUNTIF(通讯通路门店!$S:$S,$G126)</f>
        <v>0</v>
      </c>
      <c r="V126" s="99">
        <f>COUNTIFS(通讯通路门店!$S:$S,$G126,通讯通路门店!$J:$J,"综合卖场")</f>
        <v>0</v>
      </c>
      <c r="W126" s="99">
        <f>SUMIFS(通讯通路门店!$AJ:$AJ,通讯通路门店!$S:$S,通讯客户沙盘!$G126)</f>
        <v>0</v>
      </c>
      <c r="X126" s="99">
        <f t="shared" si="5"/>
        <v>0</v>
      </c>
      <c r="Y126" s="99">
        <f>COUNTIFS(通讯通路门店!$S:$S,$G126,通讯通路门店!$J:$J,"荣耀体验店")+COUNTIFS(通讯通路门店!$S:$S,$G126,通讯通路门店!$J:$J,"荣耀授权专卖店")</f>
        <v>0</v>
      </c>
      <c r="Z126" s="99">
        <f>COUNTIFS(通讯通路门店!$S:$S,$G126,通讯通路门店!$J:$J,"VIVO体验店")</f>
        <v>0</v>
      </c>
      <c r="AA126" s="99">
        <f>COUNTIFS(通讯通路门店!$S:$S,$G126,通讯通路门店!$J:$J,"OPPO体验店")</f>
        <v>0</v>
      </c>
      <c r="AB126" s="99">
        <f>COUNTIFS(通讯通路门店!$S:$S,$G126,通讯通路门店!$J:$J,"华为授权体验店")+COUNTIFS(通讯通路门店!$S:$S,$G126,通讯通路门店!$J:$J,"华为堡垒店")</f>
        <v>0</v>
      </c>
      <c r="AC126" s="99">
        <f>COUNTIFS(通讯通路门店!$S:$S,$G126,通讯通路门店!$J:$J,"小米体验店")</f>
        <v>0</v>
      </c>
      <c r="AD126" s="99">
        <f>COUNTIFS(通讯通路门店!$S:$S,$G126,通讯通路门店!$J:$J,"苹果体验店")</f>
        <v>0</v>
      </c>
      <c r="AE126" s="99">
        <f>COUNTIFS(通讯通路门店!$S:$S,$G126,通讯通路门店!$J:$J,"其他品牌专卖店")</f>
        <v>0</v>
      </c>
      <c r="AF126" s="99">
        <f>SUMIFS(通讯通路门店!$BI:$BI,通讯通路门店!$S:$S,$G126)</f>
        <v>0</v>
      </c>
      <c r="AG126" s="99">
        <f>SUMIFS(通讯通路门店!$BH:$BH,通讯通路门店!$S:$S,$G126)</f>
        <v>0</v>
      </c>
      <c r="AH126" s="99">
        <f t="shared" si="6"/>
        <v>0</v>
      </c>
      <c r="AI126" s="99">
        <f>SUMIFS(通讯通路门店!$BB:$BB,通讯通路门店!$S:$S,$G126)</f>
        <v>0</v>
      </c>
      <c r="AJ126" s="99">
        <f>SUMIFS(通讯通路门店!$BE:$BE,通讯通路门店!$S:$S,$G126)</f>
        <v>0</v>
      </c>
      <c r="AK126" s="99">
        <f>SUMIFS(通讯通路门店!$BG:$BG,通讯通路门店!$S:$S,$G126)</f>
        <v>0</v>
      </c>
      <c r="AL126" s="99">
        <f>SUMIFS(通讯通路门店!$BC:$BC,通讯通路门店!$S:$S,$G126)</f>
        <v>0</v>
      </c>
      <c r="AM126" s="99">
        <f>SUMIFS(通讯通路门店!$BD:$BD,通讯通路门店!$S:$S,$G126)</f>
        <v>0</v>
      </c>
      <c r="AN126" s="99">
        <f>SUMIFS(通讯通路门店!$BF:$BF,通讯通路门店!$S:$S,$G126)</f>
        <v>0</v>
      </c>
      <c r="AO126" s="99">
        <f t="shared" si="7"/>
        <v>0</v>
      </c>
      <c r="AP126" s="99">
        <f>SUMIFS(通讯通路门店!$K:$K,通讯通路门店!$S:$S,$G126)</f>
        <v>0</v>
      </c>
      <c r="AQ126" s="83"/>
      <c r="AR126" s="99">
        <f>SUMIFS(通讯通路门店!$T:$T,通讯通路门店!$S:$S,$G126)</f>
        <v>0</v>
      </c>
      <c r="AS126" s="99">
        <f>SUMIFS(通讯通路门店!$U:$U,通讯通路门店!$S:$S,$G126)</f>
        <v>0</v>
      </c>
      <c r="AT126" s="99">
        <f>SUMIFS(通讯通路门店!$V:$V,通讯通路门店!$S:$S,$G126)</f>
        <v>0</v>
      </c>
      <c r="AU126" s="99">
        <f>SUMIFS(通讯通路门店!$W:$W,通讯通路门店!$S:$S,$G126)</f>
        <v>0</v>
      </c>
      <c r="AV126" s="99">
        <f>SUMIFS(通讯通路门店!$Z:$Z,通讯通路门店!$S:$S,$G126)</f>
        <v>0</v>
      </c>
      <c r="AW126" s="99">
        <f>SUMIFS(通讯通路门店!$AB:$AB,通讯通路门店!$S:$S,$G126)</f>
        <v>0</v>
      </c>
      <c r="AX126" s="99">
        <f>SUMIFS(通讯通路门店!$X:$X,通讯通路门店!$S:$S,$G126)</f>
        <v>0</v>
      </c>
      <c r="AY126" s="99">
        <f>SUMIFS(通讯通路门店!$Y:$Y,通讯通路门店!$S:$S,$G126)</f>
        <v>0</v>
      </c>
      <c r="AZ126" s="99">
        <f>SUMIFS(通讯通路门店!$AA:$AA,通讯通路门店!$S:$S,$G126)</f>
        <v>0</v>
      </c>
      <c r="BA126" s="99">
        <f t="shared" si="8"/>
        <v>0</v>
      </c>
      <c r="BB126" s="99">
        <f t="shared" si="9"/>
        <v>0</v>
      </c>
      <c r="BC126" s="99">
        <f>SUMIFS(通讯通路门店!$W:$W,通讯通路门店!$S:$S,$G126,通讯通路门店!$J:$J,"荣耀体验店")+SUMIFS(通讯通路门店!$W:$W,通讯通路门店!$S:$S,$G126,通讯通路门店!$J:$J,"荣耀授权专卖店")</f>
        <v>0</v>
      </c>
      <c r="BD126" s="99">
        <f>SUMIFS(通讯通路门店!$Z:$Z,通讯通路门店!$S:$S,$G126,通讯通路门店!$J:$J,"VIVO体验店")</f>
        <v>0</v>
      </c>
      <c r="BE126" s="99">
        <f>SUMIFS(通讯通路门店!$AB:$AB,通讯通路门店!$S:$S,$G126,通讯通路门店!$J:$J,"OPPO体验店")</f>
        <v>0</v>
      </c>
      <c r="BF126" s="99">
        <f>SUMIFS(通讯通路门店!$X:$X,通讯通路门店!$S:$S,$G126,通讯通路门店!$J:$J,"华为授权体验店")+SUMIFS(通讯通路门店!$AA:$AA,通讯通路门店!$S:$S,$G126,通讯通路门店!$J:$J,"华为堡垒店")</f>
        <v>0</v>
      </c>
      <c r="BG126" s="99">
        <f>SUMIFS(通讯通路门店!$Y:$Y,通讯通路门店!$S:$S,$G126,通讯通路门店!$J:$J,"小米体验店")</f>
        <v>0</v>
      </c>
      <c r="BH126" s="99">
        <f>SUMIFS(通讯通路门店!$AA:$AA,通讯通路门店!$S:$S,$G126,通讯通路门店!$J:$J,"苹果体验店")</f>
        <v>0</v>
      </c>
      <c r="BI126" s="99">
        <f>SUMIFS(通讯通路门店!$K:$K,通讯通路门店!$S:$S,$G126,通讯通路门店!$J:$J,"其他品牌专卖店")</f>
        <v>0</v>
      </c>
      <c r="BJ126" s="99">
        <f>SUMIFS(通讯通路门店!$AC:$AC,通讯通路门店!$S:$S,$G126)</f>
        <v>0</v>
      </c>
      <c r="BK126" s="99">
        <f>SUMIFS(通讯通路门店!$AD:$AD,通讯通路门店!$S:$S,$G126)</f>
        <v>0</v>
      </c>
      <c r="BL126" s="99">
        <f>SUMIFS(通讯通路门店!$AE:$AE,通讯通路门店!$S:$S,$G126)</f>
        <v>0</v>
      </c>
      <c r="BM126" s="99">
        <f>SUMIFS(通讯通路门店!$AF:$AF,通讯通路门店!$S:$S,$G126)</f>
        <v>0</v>
      </c>
      <c r="BN126" s="99">
        <f>SUMIFS(通讯通路门店!$AG:$AG,通讯通路门店!$S:$S,$G126)</f>
        <v>0</v>
      </c>
      <c r="BO126" s="99">
        <f>SUMIFS(通讯通路门店!$AH:$AH,通讯通路门店!$S:$S,$G126)</f>
        <v>0</v>
      </c>
      <c r="BP126" s="99">
        <f>SUMIFS(通讯通路门店!$AI:$AI,通讯通路门店!$S:$S,$G126)</f>
        <v>0</v>
      </c>
      <c r="BQ126" s="83"/>
    </row>
    <row r="127" spans="1:69">
      <c r="A127" s="99" t="str">
        <f>IFERROR(_xlfn.XLOOKUP($G127,通讯通路门店!$S$4:$S$993933,通讯通路门店!$A$4:$A$993933,0,0),"")</f>
        <v/>
      </c>
      <c r="B127" s="99" t="str">
        <f>IFERROR(_xlfn.XLOOKUP($G127,通讯通路门店!$S$4:$S$993933,通讯通路门店!$B$4:$B$993933,0,0),"")</f>
        <v/>
      </c>
      <c r="C127" s="99" t="str">
        <f>IFERROR(_xlfn.XLOOKUP($G127,通讯通路门店!$S$4:$S$993933,通讯通路门店!$C$4:$C$993933,0,0),"")</f>
        <v/>
      </c>
      <c r="D127" s="99" t="str">
        <f>IFERROR(_xlfn.XLOOKUP($G127,通讯通路门店!$S$4:$S$993933,通讯通路门店!$D$4:$D$993933,0,0),"")</f>
        <v/>
      </c>
      <c r="E127" s="83"/>
      <c r="F127" s="83"/>
      <c r="G127" s="101" t="e">
        <v>#N/A</v>
      </c>
      <c r="H127" s="102" t="str">
        <f>IFERROR(_xlfn.XLOOKUP($G127,通讯通路门店!$S$4:$S$993933,通讯通路门店!$R$4:$R$993933,0,0),"")</f>
        <v/>
      </c>
      <c r="I127" s="83"/>
      <c r="J127" s="83"/>
      <c r="K127" s="83"/>
      <c r="L127" s="83"/>
      <c r="M127" s="83"/>
      <c r="N127" s="83"/>
      <c r="O127" s="83"/>
      <c r="P127" s="83"/>
      <c r="Q127" s="83"/>
      <c r="R127" s="83"/>
      <c r="S127" s="83"/>
      <c r="T127" s="83"/>
      <c r="U127" s="99">
        <f>COUNTIF(通讯通路门店!$S:$S,$G127)</f>
        <v>0</v>
      </c>
      <c r="V127" s="99">
        <f>COUNTIFS(通讯通路门店!$S:$S,$G127,通讯通路门店!$J:$J,"综合卖场")</f>
        <v>0</v>
      </c>
      <c r="W127" s="99">
        <f>SUMIFS(通讯通路门店!$AJ:$AJ,通讯通路门店!$S:$S,通讯客户沙盘!$G127)</f>
        <v>0</v>
      </c>
      <c r="X127" s="99">
        <f t="shared" si="5"/>
        <v>0</v>
      </c>
      <c r="Y127" s="99">
        <f>COUNTIFS(通讯通路门店!$S:$S,$G127,通讯通路门店!$J:$J,"荣耀体验店")+COUNTIFS(通讯通路门店!$S:$S,$G127,通讯通路门店!$J:$J,"荣耀授权专卖店")</f>
        <v>0</v>
      </c>
      <c r="Z127" s="99">
        <f>COUNTIFS(通讯通路门店!$S:$S,$G127,通讯通路门店!$J:$J,"VIVO体验店")</f>
        <v>0</v>
      </c>
      <c r="AA127" s="99">
        <f>COUNTIFS(通讯通路门店!$S:$S,$G127,通讯通路门店!$J:$J,"OPPO体验店")</f>
        <v>0</v>
      </c>
      <c r="AB127" s="99">
        <f>COUNTIFS(通讯通路门店!$S:$S,$G127,通讯通路门店!$J:$J,"华为授权体验店")+COUNTIFS(通讯通路门店!$S:$S,$G127,通讯通路门店!$J:$J,"华为堡垒店")</f>
        <v>0</v>
      </c>
      <c r="AC127" s="99">
        <f>COUNTIFS(通讯通路门店!$S:$S,$G127,通讯通路门店!$J:$J,"小米体验店")</f>
        <v>0</v>
      </c>
      <c r="AD127" s="99">
        <f>COUNTIFS(通讯通路门店!$S:$S,$G127,通讯通路门店!$J:$J,"苹果体验店")</f>
        <v>0</v>
      </c>
      <c r="AE127" s="99">
        <f>COUNTIFS(通讯通路门店!$S:$S,$G127,通讯通路门店!$J:$J,"其他品牌专卖店")</f>
        <v>0</v>
      </c>
      <c r="AF127" s="99">
        <f>SUMIFS(通讯通路门店!$BI:$BI,通讯通路门店!$S:$S,$G127)</f>
        <v>0</v>
      </c>
      <c r="AG127" s="99">
        <f>SUMIFS(通讯通路门店!$BH:$BH,通讯通路门店!$S:$S,$G127)</f>
        <v>0</v>
      </c>
      <c r="AH127" s="99">
        <f t="shared" si="6"/>
        <v>0</v>
      </c>
      <c r="AI127" s="99">
        <f>SUMIFS(通讯通路门店!$BB:$BB,通讯通路门店!$S:$S,$G127)</f>
        <v>0</v>
      </c>
      <c r="AJ127" s="99">
        <f>SUMIFS(通讯通路门店!$BE:$BE,通讯通路门店!$S:$S,$G127)</f>
        <v>0</v>
      </c>
      <c r="AK127" s="99">
        <f>SUMIFS(通讯通路门店!$BG:$BG,通讯通路门店!$S:$S,$G127)</f>
        <v>0</v>
      </c>
      <c r="AL127" s="99">
        <f>SUMIFS(通讯通路门店!$BC:$BC,通讯通路门店!$S:$S,$G127)</f>
        <v>0</v>
      </c>
      <c r="AM127" s="99">
        <f>SUMIFS(通讯通路门店!$BD:$BD,通讯通路门店!$S:$S,$G127)</f>
        <v>0</v>
      </c>
      <c r="AN127" s="99">
        <f>SUMIFS(通讯通路门店!$BF:$BF,通讯通路门店!$S:$S,$G127)</f>
        <v>0</v>
      </c>
      <c r="AO127" s="99">
        <f t="shared" si="7"/>
        <v>0</v>
      </c>
      <c r="AP127" s="99">
        <f>SUMIFS(通讯通路门店!$K:$K,通讯通路门店!$S:$S,$G127)</f>
        <v>0</v>
      </c>
      <c r="AQ127" s="83"/>
      <c r="AR127" s="99">
        <f>SUMIFS(通讯通路门店!$T:$T,通讯通路门店!$S:$S,$G127)</f>
        <v>0</v>
      </c>
      <c r="AS127" s="99">
        <f>SUMIFS(通讯通路门店!$U:$U,通讯通路门店!$S:$S,$G127)</f>
        <v>0</v>
      </c>
      <c r="AT127" s="99">
        <f>SUMIFS(通讯通路门店!$V:$V,通讯通路门店!$S:$S,$G127)</f>
        <v>0</v>
      </c>
      <c r="AU127" s="99">
        <f>SUMIFS(通讯通路门店!$W:$W,通讯通路门店!$S:$S,$G127)</f>
        <v>0</v>
      </c>
      <c r="AV127" s="99">
        <f>SUMIFS(通讯通路门店!$Z:$Z,通讯通路门店!$S:$S,$G127)</f>
        <v>0</v>
      </c>
      <c r="AW127" s="99">
        <f>SUMIFS(通讯通路门店!$AB:$AB,通讯通路门店!$S:$S,$G127)</f>
        <v>0</v>
      </c>
      <c r="AX127" s="99">
        <f>SUMIFS(通讯通路门店!$X:$X,通讯通路门店!$S:$S,$G127)</f>
        <v>0</v>
      </c>
      <c r="AY127" s="99">
        <f>SUMIFS(通讯通路门店!$Y:$Y,通讯通路门店!$S:$S,$G127)</f>
        <v>0</v>
      </c>
      <c r="AZ127" s="99">
        <f>SUMIFS(通讯通路门店!$AA:$AA,通讯通路门店!$S:$S,$G127)</f>
        <v>0</v>
      </c>
      <c r="BA127" s="99">
        <f t="shared" si="8"/>
        <v>0</v>
      </c>
      <c r="BB127" s="99">
        <f t="shared" si="9"/>
        <v>0</v>
      </c>
      <c r="BC127" s="99">
        <f>SUMIFS(通讯通路门店!$W:$W,通讯通路门店!$S:$S,$G127,通讯通路门店!$J:$J,"荣耀体验店")+SUMIFS(通讯通路门店!$W:$W,通讯通路门店!$S:$S,$G127,通讯通路门店!$J:$J,"荣耀授权专卖店")</f>
        <v>0</v>
      </c>
      <c r="BD127" s="99">
        <f>SUMIFS(通讯通路门店!$Z:$Z,通讯通路门店!$S:$S,$G127,通讯通路门店!$J:$J,"VIVO体验店")</f>
        <v>0</v>
      </c>
      <c r="BE127" s="99">
        <f>SUMIFS(通讯通路门店!$AB:$AB,通讯通路门店!$S:$S,$G127,通讯通路门店!$J:$J,"OPPO体验店")</f>
        <v>0</v>
      </c>
      <c r="BF127" s="99">
        <f>SUMIFS(通讯通路门店!$X:$X,通讯通路门店!$S:$S,$G127,通讯通路门店!$J:$J,"华为授权体验店")+SUMIFS(通讯通路门店!$AA:$AA,通讯通路门店!$S:$S,$G127,通讯通路门店!$J:$J,"华为堡垒店")</f>
        <v>0</v>
      </c>
      <c r="BG127" s="99">
        <f>SUMIFS(通讯通路门店!$Y:$Y,通讯通路门店!$S:$S,$G127,通讯通路门店!$J:$J,"小米体验店")</f>
        <v>0</v>
      </c>
      <c r="BH127" s="99">
        <f>SUMIFS(通讯通路门店!$AA:$AA,通讯通路门店!$S:$S,$G127,通讯通路门店!$J:$J,"苹果体验店")</f>
        <v>0</v>
      </c>
      <c r="BI127" s="99">
        <f>SUMIFS(通讯通路门店!$K:$K,通讯通路门店!$S:$S,$G127,通讯通路门店!$J:$J,"其他品牌专卖店")</f>
        <v>0</v>
      </c>
      <c r="BJ127" s="99">
        <f>SUMIFS(通讯通路门店!$AC:$AC,通讯通路门店!$S:$S,$G127)</f>
        <v>0</v>
      </c>
      <c r="BK127" s="99">
        <f>SUMIFS(通讯通路门店!$AD:$AD,通讯通路门店!$S:$S,$G127)</f>
        <v>0</v>
      </c>
      <c r="BL127" s="99">
        <f>SUMIFS(通讯通路门店!$AE:$AE,通讯通路门店!$S:$S,$G127)</f>
        <v>0</v>
      </c>
      <c r="BM127" s="99">
        <f>SUMIFS(通讯通路门店!$AF:$AF,通讯通路门店!$S:$S,$G127)</f>
        <v>0</v>
      </c>
      <c r="BN127" s="99">
        <f>SUMIFS(通讯通路门店!$AG:$AG,通讯通路门店!$S:$S,$G127)</f>
        <v>0</v>
      </c>
      <c r="BO127" s="99">
        <f>SUMIFS(通讯通路门店!$AH:$AH,通讯通路门店!$S:$S,$G127)</f>
        <v>0</v>
      </c>
      <c r="BP127" s="99">
        <f>SUMIFS(通讯通路门店!$AI:$AI,通讯通路门店!$S:$S,$G127)</f>
        <v>0</v>
      </c>
      <c r="BQ127" s="83"/>
    </row>
    <row r="128" spans="1:69">
      <c r="A128" s="99" t="str">
        <f>IFERROR(_xlfn.XLOOKUP($G128,通讯通路门店!$S$4:$S$993933,通讯通路门店!$A$4:$A$993933,0,0),"")</f>
        <v/>
      </c>
      <c r="B128" s="99" t="str">
        <f>IFERROR(_xlfn.XLOOKUP($G128,通讯通路门店!$S$4:$S$993933,通讯通路门店!$B$4:$B$993933,0,0),"")</f>
        <v/>
      </c>
      <c r="C128" s="99" t="str">
        <f>IFERROR(_xlfn.XLOOKUP($G128,通讯通路门店!$S$4:$S$993933,通讯通路门店!$C$4:$C$993933,0,0),"")</f>
        <v/>
      </c>
      <c r="D128" s="99" t="str">
        <f>IFERROR(_xlfn.XLOOKUP($G128,通讯通路门店!$S$4:$S$993933,通讯通路门店!$D$4:$D$993933,0,0),"")</f>
        <v/>
      </c>
      <c r="E128" s="83"/>
      <c r="F128" s="83"/>
      <c r="G128" s="101" t="e">
        <v>#N/A</v>
      </c>
      <c r="H128" s="102" t="str">
        <f>IFERROR(_xlfn.XLOOKUP($G128,通讯通路门店!$S$4:$S$993933,通讯通路门店!$R$4:$R$993933,0,0),"")</f>
        <v/>
      </c>
      <c r="I128" s="83"/>
      <c r="J128" s="83"/>
      <c r="K128" s="83"/>
      <c r="L128" s="83"/>
      <c r="M128" s="83"/>
      <c r="N128" s="83"/>
      <c r="O128" s="83"/>
      <c r="P128" s="83"/>
      <c r="Q128" s="83"/>
      <c r="R128" s="83"/>
      <c r="S128" s="83"/>
      <c r="T128" s="83"/>
      <c r="U128" s="99">
        <f>COUNTIF(通讯通路门店!$S:$S,$G128)</f>
        <v>0</v>
      </c>
      <c r="V128" s="99">
        <f>COUNTIFS(通讯通路门店!$S:$S,$G128,通讯通路门店!$J:$J,"综合卖场")</f>
        <v>0</v>
      </c>
      <c r="W128" s="99">
        <f>SUMIFS(通讯通路门店!$AJ:$AJ,通讯通路门店!$S:$S,通讯客户沙盘!$G128)</f>
        <v>0</v>
      </c>
      <c r="X128" s="99">
        <f t="shared" si="5"/>
        <v>0</v>
      </c>
      <c r="Y128" s="99">
        <f>COUNTIFS(通讯通路门店!$S:$S,$G128,通讯通路门店!$J:$J,"荣耀体验店")+COUNTIFS(通讯通路门店!$S:$S,$G128,通讯通路门店!$J:$J,"荣耀授权专卖店")</f>
        <v>0</v>
      </c>
      <c r="Z128" s="99">
        <f>COUNTIFS(通讯通路门店!$S:$S,$G128,通讯通路门店!$J:$J,"VIVO体验店")</f>
        <v>0</v>
      </c>
      <c r="AA128" s="99">
        <f>COUNTIFS(通讯通路门店!$S:$S,$G128,通讯通路门店!$J:$J,"OPPO体验店")</f>
        <v>0</v>
      </c>
      <c r="AB128" s="99">
        <f>COUNTIFS(通讯通路门店!$S:$S,$G128,通讯通路门店!$J:$J,"华为授权体验店")+COUNTIFS(通讯通路门店!$S:$S,$G128,通讯通路门店!$J:$J,"华为堡垒店")</f>
        <v>0</v>
      </c>
      <c r="AC128" s="99">
        <f>COUNTIFS(通讯通路门店!$S:$S,$G128,通讯通路门店!$J:$J,"小米体验店")</f>
        <v>0</v>
      </c>
      <c r="AD128" s="99">
        <f>COUNTIFS(通讯通路门店!$S:$S,$G128,通讯通路门店!$J:$J,"苹果体验店")</f>
        <v>0</v>
      </c>
      <c r="AE128" s="99">
        <f>COUNTIFS(通讯通路门店!$S:$S,$G128,通讯通路门店!$J:$J,"其他品牌专卖店")</f>
        <v>0</v>
      </c>
      <c r="AF128" s="99">
        <f>SUMIFS(通讯通路门店!$BI:$BI,通讯通路门店!$S:$S,$G128)</f>
        <v>0</v>
      </c>
      <c r="AG128" s="99">
        <f>SUMIFS(通讯通路门店!$BH:$BH,通讯通路门店!$S:$S,$G128)</f>
        <v>0</v>
      </c>
      <c r="AH128" s="99">
        <f t="shared" si="6"/>
        <v>0</v>
      </c>
      <c r="AI128" s="99">
        <f>SUMIFS(通讯通路门店!$BB:$BB,通讯通路门店!$S:$S,$G128)</f>
        <v>0</v>
      </c>
      <c r="AJ128" s="99">
        <f>SUMIFS(通讯通路门店!$BE:$BE,通讯通路门店!$S:$S,$G128)</f>
        <v>0</v>
      </c>
      <c r="AK128" s="99">
        <f>SUMIFS(通讯通路门店!$BG:$BG,通讯通路门店!$S:$S,$G128)</f>
        <v>0</v>
      </c>
      <c r="AL128" s="99">
        <f>SUMIFS(通讯通路门店!$BC:$BC,通讯通路门店!$S:$S,$G128)</f>
        <v>0</v>
      </c>
      <c r="AM128" s="99">
        <f>SUMIFS(通讯通路门店!$BD:$BD,通讯通路门店!$S:$S,$G128)</f>
        <v>0</v>
      </c>
      <c r="AN128" s="99">
        <f>SUMIFS(通讯通路门店!$BF:$BF,通讯通路门店!$S:$S,$G128)</f>
        <v>0</v>
      </c>
      <c r="AO128" s="99">
        <f t="shared" si="7"/>
        <v>0</v>
      </c>
      <c r="AP128" s="99">
        <f>SUMIFS(通讯通路门店!$K:$K,通讯通路门店!$S:$S,$G128)</f>
        <v>0</v>
      </c>
      <c r="AQ128" s="83"/>
      <c r="AR128" s="99">
        <f>SUMIFS(通讯通路门店!$T:$T,通讯通路门店!$S:$S,$G128)</f>
        <v>0</v>
      </c>
      <c r="AS128" s="99">
        <f>SUMIFS(通讯通路门店!$U:$U,通讯通路门店!$S:$S,$G128)</f>
        <v>0</v>
      </c>
      <c r="AT128" s="99">
        <f>SUMIFS(通讯通路门店!$V:$V,通讯通路门店!$S:$S,$G128)</f>
        <v>0</v>
      </c>
      <c r="AU128" s="99">
        <f>SUMIFS(通讯通路门店!$W:$W,通讯通路门店!$S:$S,$G128)</f>
        <v>0</v>
      </c>
      <c r="AV128" s="99">
        <f>SUMIFS(通讯通路门店!$Z:$Z,通讯通路门店!$S:$S,$G128)</f>
        <v>0</v>
      </c>
      <c r="AW128" s="99">
        <f>SUMIFS(通讯通路门店!$AB:$AB,通讯通路门店!$S:$S,$G128)</f>
        <v>0</v>
      </c>
      <c r="AX128" s="99">
        <f>SUMIFS(通讯通路门店!$X:$X,通讯通路门店!$S:$S,$G128)</f>
        <v>0</v>
      </c>
      <c r="AY128" s="99">
        <f>SUMIFS(通讯通路门店!$Y:$Y,通讯通路门店!$S:$S,$G128)</f>
        <v>0</v>
      </c>
      <c r="AZ128" s="99">
        <f>SUMIFS(通讯通路门店!$AA:$AA,通讯通路门店!$S:$S,$G128)</f>
        <v>0</v>
      </c>
      <c r="BA128" s="99">
        <f t="shared" si="8"/>
        <v>0</v>
      </c>
      <c r="BB128" s="99">
        <f t="shared" si="9"/>
        <v>0</v>
      </c>
      <c r="BC128" s="99">
        <f>SUMIFS(通讯通路门店!$W:$W,通讯通路门店!$S:$S,$G128,通讯通路门店!$J:$J,"荣耀体验店")+SUMIFS(通讯通路门店!$W:$W,通讯通路门店!$S:$S,$G128,通讯通路门店!$J:$J,"荣耀授权专卖店")</f>
        <v>0</v>
      </c>
      <c r="BD128" s="99">
        <f>SUMIFS(通讯通路门店!$Z:$Z,通讯通路门店!$S:$S,$G128,通讯通路门店!$J:$J,"VIVO体验店")</f>
        <v>0</v>
      </c>
      <c r="BE128" s="99">
        <f>SUMIFS(通讯通路门店!$AB:$AB,通讯通路门店!$S:$S,$G128,通讯通路门店!$J:$J,"OPPO体验店")</f>
        <v>0</v>
      </c>
      <c r="BF128" s="99">
        <f>SUMIFS(通讯通路门店!$X:$X,通讯通路门店!$S:$S,$G128,通讯通路门店!$J:$J,"华为授权体验店")+SUMIFS(通讯通路门店!$AA:$AA,通讯通路门店!$S:$S,$G128,通讯通路门店!$J:$J,"华为堡垒店")</f>
        <v>0</v>
      </c>
      <c r="BG128" s="99">
        <f>SUMIFS(通讯通路门店!$Y:$Y,通讯通路门店!$S:$S,$G128,通讯通路门店!$J:$J,"小米体验店")</f>
        <v>0</v>
      </c>
      <c r="BH128" s="99">
        <f>SUMIFS(通讯通路门店!$AA:$AA,通讯通路门店!$S:$S,$G128,通讯通路门店!$J:$J,"苹果体验店")</f>
        <v>0</v>
      </c>
      <c r="BI128" s="99">
        <f>SUMIFS(通讯通路门店!$K:$K,通讯通路门店!$S:$S,$G128,通讯通路门店!$J:$J,"其他品牌专卖店")</f>
        <v>0</v>
      </c>
      <c r="BJ128" s="99">
        <f>SUMIFS(通讯通路门店!$AC:$AC,通讯通路门店!$S:$S,$G128)</f>
        <v>0</v>
      </c>
      <c r="BK128" s="99">
        <f>SUMIFS(通讯通路门店!$AD:$AD,通讯通路门店!$S:$S,$G128)</f>
        <v>0</v>
      </c>
      <c r="BL128" s="99">
        <f>SUMIFS(通讯通路门店!$AE:$AE,通讯通路门店!$S:$S,$G128)</f>
        <v>0</v>
      </c>
      <c r="BM128" s="99">
        <f>SUMIFS(通讯通路门店!$AF:$AF,通讯通路门店!$S:$S,$G128)</f>
        <v>0</v>
      </c>
      <c r="BN128" s="99">
        <f>SUMIFS(通讯通路门店!$AG:$AG,通讯通路门店!$S:$S,$G128)</f>
        <v>0</v>
      </c>
      <c r="BO128" s="99">
        <f>SUMIFS(通讯通路门店!$AH:$AH,通讯通路门店!$S:$S,$G128)</f>
        <v>0</v>
      </c>
      <c r="BP128" s="99">
        <f>SUMIFS(通讯通路门店!$AI:$AI,通讯通路门店!$S:$S,$G128)</f>
        <v>0</v>
      </c>
      <c r="BQ128" s="83"/>
    </row>
    <row r="129" spans="1:69">
      <c r="A129" s="99" t="str">
        <f>IFERROR(_xlfn.XLOOKUP($G129,通讯通路门店!$S$4:$S$993933,通讯通路门店!$A$4:$A$993933,0,0),"")</f>
        <v/>
      </c>
      <c r="B129" s="99" t="str">
        <f>IFERROR(_xlfn.XLOOKUP($G129,通讯通路门店!$S$4:$S$993933,通讯通路门店!$B$4:$B$993933,0,0),"")</f>
        <v/>
      </c>
      <c r="C129" s="99" t="str">
        <f>IFERROR(_xlfn.XLOOKUP($G129,通讯通路门店!$S$4:$S$993933,通讯通路门店!$C$4:$C$993933,0,0),"")</f>
        <v/>
      </c>
      <c r="D129" s="99" t="str">
        <f>IFERROR(_xlfn.XLOOKUP($G129,通讯通路门店!$S$4:$S$993933,通讯通路门店!$D$4:$D$993933,0,0),"")</f>
        <v/>
      </c>
      <c r="E129" s="83"/>
      <c r="F129" s="83"/>
      <c r="G129" s="101" t="e">
        <v>#N/A</v>
      </c>
      <c r="H129" s="102" t="str">
        <f>IFERROR(_xlfn.XLOOKUP($G129,通讯通路门店!$S$4:$S$993933,通讯通路门店!$R$4:$R$993933,0,0),"")</f>
        <v/>
      </c>
      <c r="I129" s="83"/>
      <c r="J129" s="83"/>
      <c r="K129" s="83"/>
      <c r="L129" s="83"/>
      <c r="M129" s="83"/>
      <c r="N129" s="83"/>
      <c r="O129" s="83"/>
      <c r="P129" s="83"/>
      <c r="Q129" s="83"/>
      <c r="R129" s="83"/>
      <c r="S129" s="83"/>
      <c r="T129" s="83"/>
      <c r="U129" s="99">
        <f>COUNTIF(通讯通路门店!$S:$S,$G129)</f>
        <v>0</v>
      </c>
      <c r="V129" s="99">
        <f>COUNTIFS(通讯通路门店!$S:$S,$G129,通讯通路门店!$J:$J,"综合卖场")</f>
        <v>0</v>
      </c>
      <c r="W129" s="99">
        <f>SUMIFS(通讯通路门店!$AJ:$AJ,通讯通路门店!$S:$S,通讯客户沙盘!$G129)</f>
        <v>0</v>
      </c>
      <c r="X129" s="99">
        <f t="shared" si="5"/>
        <v>0</v>
      </c>
      <c r="Y129" s="99">
        <f>COUNTIFS(通讯通路门店!$S:$S,$G129,通讯通路门店!$J:$J,"荣耀体验店")+COUNTIFS(通讯通路门店!$S:$S,$G129,通讯通路门店!$J:$J,"荣耀授权专卖店")</f>
        <v>0</v>
      </c>
      <c r="Z129" s="99">
        <f>COUNTIFS(通讯通路门店!$S:$S,$G129,通讯通路门店!$J:$J,"VIVO体验店")</f>
        <v>0</v>
      </c>
      <c r="AA129" s="99">
        <f>COUNTIFS(通讯通路门店!$S:$S,$G129,通讯通路门店!$J:$J,"OPPO体验店")</f>
        <v>0</v>
      </c>
      <c r="AB129" s="99">
        <f>COUNTIFS(通讯通路门店!$S:$S,$G129,通讯通路门店!$J:$J,"华为授权体验店")+COUNTIFS(通讯通路门店!$S:$S,$G129,通讯通路门店!$J:$J,"华为堡垒店")</f>
        <v>0</v>
      </c>
      <c r="AC129" s="99">
        <f>COUNTIFS(通讯通路门店!$S:$S,$G129,通讯通路门店!$J:$J,"小米体验店")</f>
        <v>0</v>
      </c>
      <c r="AD129" s="99">
        <f>COUNTIFS(通讯通路门店!$S:$S,$G129,通讯通路门店!$J:$J,"苹果体验店")</f>
        <v>0</v>
      </c>
      <c r="AE129" s="99">
        <f>COUNTIFS(通讯通路门店!$S:$S,$G129,通讯通路门店!$J:$J,"其他品牌专卖店")</f>
        <v>0</v>
      </c>
      <c r="AF129" s="99">
        <f>SUMIFS(通讯通路门店!$BI:$BI,通讯通路门店!$S:$S,$G129)</f>
        <v>0</v>
      </c>
      <c r="AG129" s="99">
        <f>SUMIFS(通讯通路门店!$BH:$BH,通讯通路门店!$S:$S,$G129)</f>
        <v>0</v>
      </c>
      <c r="AH129" s="99">
        <f t="shared" si="6"/>
        <v>0</v>
      </c>
      <c r="AI129" s="99">
        <f>SUMIFS(通讯通路门店!$BB:$BB,通讯通路门店!$S:$S,$G129)</f>
        <v>0</v>
      </c>
      <c r="AJ129" s="99">
        <f>SUMIFS(通讯通路门店!$BE:$BE,通讯通路门店!$S:$S,$G129)</f>
        <v>0</v>
      </c>
      <c r="AK129" s="99">
        <f>SUMIFS(通讯通路门店!$BG:$BG,通讯通路门店!$S:$S,$G129)</f>
        <v>0</v>
      </c>
      <c r="AL129" s="99">
        <f>SUMIFS(通讯通路门店!$BC:$BC,通讯通路门店!$S:$S,$G129)</f>
        <v>0</v>
      </c>
      <c r="AM129" s="99">
        <f>SUMIFS(通讯通路门店!$BD:$BD,通讯通路门店!$S:$S,$G129)</f>
        <v>0</v>
      </c>
      <c r="AN129" s="99">
        <f>SUMIFS(通讯通路门店!$BF:$BF,通讯通路门店!$S:$S,$G129)</f>
        <v>0</v>
      </c>
      <c r="AO129" s="99">
        <f t="shared" si="7"/>
        <v>0</v>
      </c>
      <c r="AP129" s="99">
        <f>SUMIFS(通讯通路门店!$K:$K,通讯通路门店!$S:$S,$G129)</f>
        <v>0</v>
      </c>
      <c r="AQ129" s="83"/>
      <c r="AR129" s="99">
        <f>SUMIFS(通讯通路门店!$T:$T,通讯通路门店!$S:$S,$G129)</f>
        <v>0</v>
      </c>
      <c r="AS129" s="99">
        <f>SUMIFS(通讯通路门店!$U:$U,通讯通路门店!$S:$S,$G129)</f>
        <v>0</v>
      </c>
      <c r="AT129" s="99">
        <f>SUMIFS(通讯通路门店!$V:$V,通讯通路门店!$S:$S,$G129)</f>
        <v>0</v>
      </c>
      <c r="AU129" s="99">
        <f>SUMIFS(通讯通路门店!$W:$W,通讯通路门店!$S:$S,$G129)</f>
        <v>0</v>
      </c>
      <c r="AV129" s="99">
        <f>SUMIFS(通讯通路门店!$Z:$Z,通讯通路门店!$S:$S,$G129)</f>
        <v>0</v>
      </c>
      <c r="AW129" s="99">
        <f>SUMIFS(通讯通路门店!$AB:$AB,通讯通路门店!$S:$S,$G129)</f>
        <v>0</v>
      </c>
      <c r="AX129" s="99">
        <f>SUMIFS(通讯通路门店!$X:$X,通讯通路门店!$S:$S,$G129)</f>
        <v>0</v>
      </c>
      <c r="AY129" s="99">
        <f>SUMIFS(通讯通路门店!$Y:$Y,通讯通路门店!$S:$S,$G129)</f>
        <v>0</v>
      </c>
      <c r="AZ129" s="99">
        <f>SUMIFS(通讯通路门店!$AA:$AA,通讯通路门店!$S:$S,$G129)</f>
        <v>0</v>
      </c>
      <c r="BA129" s="99">
        <f t="shared" si="8"/>
        <v>0</v>
      </c>
      <c r="BB129" s="99">
        <f t="shared" si="9"/>
        <v>0</v>
      </c>
      <c r="BC129" s="99">
        <f>SUMIFS(通讯通路门店!$W:$W,通讯通路门店!$S:$S,$G129,通讯通路门店!$J:$J,"荣耀体验店")+SUMIFS(通讯通路门店!$W:$W,通讯通路门店!$S:$S,$G129,通讯通路门店!$J:$J,"荣耀授权专卖店")</f>
        <v>0</v>
      </c>
      <c r="BD129" s="99">
        <f>SUMIFS(通讯通路门店!$Z:$Z,通讯通路门店!$S:$S,$G129,通讯通路门店!$J:$J,"VIVO体验店")</f>
        <v>0</v>
      </c>
      <c r="BE129" s="99">
        <f>SUMIFS(通讯通路门店!$AB:$AB,通讯通路门店!$S:$S,$G129,通讯通路门店!$J:$J,"OPPO体验店")</f>
        <v>0</v>
      </c>
      <c r="BF129" s="99">
        <f>SUMIFS(通讯通路门店!$X:$X,通讯通路门店!$S:$S,$G129,通讯通路门店!$J:$J,"华为授权体验店")+SUMIFS(通讯通路门店!$AA:$AA,通讯通路门店!$S:$S,$G129,通讯通路门店!$J:$J,"华为堡垒店")</f>
        <v>0</v>
      </c>
      <c r="BG129" s="99">
        <f>SUMIFS(通讯通路门店!$Y:$Y,通讯通路门店!$S:$S,$G129,通讯通路门店!$J:$J,"小米体验店")</f>
        <v>0</v>
      </c>
      <c r="BH129" s="99">
        <f>SUMIFS(通讯通路门店!$AA:$AA,通讯通路门店!$S:$S,$G129,通讯通路门店!$J:$J,"苹果体验店")</f>
        <v>0</v>
      </c>
      <c r="BI129" s="99">
        <f>SUMIFS(通讯通路门店!$K:$K,通讯通路门店!$S:$S,$G129,通讯通路门店!$J:$J,"其他品牌专卖店")</f>
        <v>0</v>
      </c>
      <c r="BJ129" s="99">
        <f>SUMIFS(通讯通路门店!$AC:$AC,通讯通路门店!$S:$S,$G129)</f>
        <v>0</v>
      </c>
      <c r="BK129" s="99">
        <f>SUMIFS(通讯通路门店!$AD:$AD,通讯通路门店!$S:$S,$G129)</f>
        <v>0</v>
      </c>
      <c r="BL129" s="99">
        <f>SUMIFS(通讯通路门店!$AE:$AE,通讯通路门店!$S:$S,$G129)</f>
        <v>0</v>
      </c>
      <c r="BM129" s="99">
        <f>SUMIFS(通讯通路门店!$AF:$AF,通讯通路门店!$S:$S,$G129)</f>
        <v>0</v>
      </c>
      <c r="BN129" s="99">
        <f>SUMIFS(通讯通路门店!$AG:$AG,通讯通路门店!$S:$S,$G129)</f>
        <v>0</v>
      </c>
      <c r="BO129" s="99">
        <f>SUMIFS(通讯通路门店!$AH:$AH,通讯通路门店!$S:$S,$G129)</f>
        <v>0</v>
      </c>
      <c r="BP129" s="99">
        <f>SUMIFS(通讯通路门店!$AI:$AI,通讯通路门店!$S:$S,$G129)</f>
        <v>0</v>
      </c>
      <c r="BQ129" s="83"/>
    </row>
    <row r="130" spans="1:69">
      <c r="A130" s="99" t="str">
        <f>IFERROR(_xlfn.XLOOKUP($G130,通讯通路门店!$S$4:$S$993933,通讯通路门店!$A$4:$A$993933,0,0),"")</f>
        <v/>
      </c>
      <c r="B130" s="99" t="str">
        <f>IFERROR(_xlfn.XLOOKUP($G130,通讯通路门店!$S$4:$S$993933,通讯通路门店!$B$4:$B$993933,0,0),"")</f>
        <v/>
      </c>
      <c r="C130" s="99" t="str">
        <f>IFERROR(_xlfn.XLOOKUP($G130,通讯通路门店!$S$4:$S$993933,通讯通路门店!$C$4:$C$993933,0,0),"")</f>
        <v/>
      </c>
      <c r="D130" s="99" t="str">
        <f>IFERROR(_xlfn.XLOOKUP($G130,通讯通路门店!$S$4:$S$993933,通讯通路门店!$D$4:$D$993933,0,0),"")</f>
        <v/>
      </c>
      <c r="E130" s="83"/>
      <c r="F130" s="83"/>
      <c r="G130" s="101" t="e">
        <v>#N/A</v>
      </c>
      <c r="H130" s="102" t="str">
        <f>IFERROR(_xlfn.XLOOKUP($G130,通讯通路门店!$S$4:$S$993933,通讯通路门店!$R$4:$R$993933,0,0),"")</f>
        <v/>
      </c>
      <c r="I130" s="83"/>
      <c r="J130" s="83"/>
      <c r="K130" s="83"/>
      <c r="L130" s="83"/>
      <c r="M130" s="83"/>
      <c r="N130" s="83"/>
      <c r="O130" s="83"/>
      <c r="P130" s="83"/>
      <c r="Q130" s="83"/>
      <c r="R130" s="83"/>
      <c r="S130" s="83"/>
      <c r="T130" s="83"/>
      <c r="U130" s="99">
        <f>COUNTIF(通讯通路门店!$S:$S,$G130)</f>
        <v>0</v>
      </c>
      <c r="V130" s="99">
        <f>COUNTIFS(通讯通路门店!$S:$S,$G130,通讯通路门店!$J:$J,"综合卖场")</f>
        <v>0</v>
      </c>
      <c r="W130" s="99">
        <f>SUMIFS(通讯通路门店!$AJ:$AJ,通讯通路门店!$S:$S,通讯客户沙盘!$G130)</f>
        <v>0</v>
      </c>
      <c r="X130" s="99">
        <f t="shared" si="5"/>
        <v>0</v>
      </c>
      <c r="Y130" s="99">
        <f>COUNTIFS(通讯通路门店!$S:$S,$G130,通讯通路门店!$J:$J,"荣耀体验店")+COUNTIFS(通讯通路门店!$S:$S,$G130,通讯通路门店!$J:$J,"荣耀授权专卖店")</f>
        <v>0</v>
      </c>
      <c r="Z130" s="99">
        <f>COUNTIFS(通讯通路门店!$S:$S,$G130,通讯通路门店!$J:$J,"VIVO体验店")</f>
        <v>0</v>
      </c>
      <c r="AA130" s="99">
        <f>COUNTIFS(通讯通路门店!$S:$S,$G130,通讯通路门店!$J:$J,"OPPO体验店")</f>
        <v>0</v>
      </c>
      <c r="AB130" s="99">
        <f>COUNTIFS(通讯通路门店!$S:$S,$G130,通讯通路门店!$J:$J,"华为授权体验店")+COUNTIFS(通讯通路门店!$S:$S,$G130,通讯通路门店!$J:$J,"华为堡垒店")</f>
        <v>0</v>
      </c>
      <c r="AC130" s="99">
        <f>COUNTIFS(通讯通路门店!$S:$S,$G130,通讯通路门店!$J:$J,"小米体验店")</f>
        <v>0</v>
      </c>
      <c r="AD130" s="99">
        <f>COUNTIFS(通讯通路门店!$S:$S,$G130,通讯通路门店!$J:$J,"苹果体验店")</f>
        <v>0</v>
      </c>
      <c r="AE130" s="99">
        <f>COUNTIFS(通讯通路门店!$S:$S,$G130,通讯通路门店!$J:$J,"其他品牌专卖店")</f>
        <v>0</v>
      </c>
      <c r="AF130" s="99">
        <f>SUMIFS(通讯通路门店!$BI:$BI,通讯通路门店!$S:$S,$G130)</f>
        <v>0</v>
      </c>
      <c r="AG130" s="99">
        <f>SUMIFS(通讯通路门店!$BH:$BH,通讯通路门店!$S:$S,$G130)</f>
        <v>0</v>
      </c>
      <c r="AH130" s="99">
        <f t="shared" si="6"/>
        <v>0</v>
      </c>
      <c r="AI130" s="99">
        <f>SUMIFS(通讯通路门店!$BB:$BB,通讯通路门店!$S:$S,$G130)</f>
        <v>0</v>
      </c>
      <c r="AJ130" s="99">
        <f>SUMIFS(通讯通路门店!$BE:$BE,通讯通路门店!$S:$S,$G130)</f>
        <v>0</v>
      </c>
      <c r="AK130" s="99">
        <f>SUMIFS(通讯通路门店!$BG:$BG,通讯通路门店!$S:$S,$G130)</f>
        <v>0</v>
      </c>
      <c r="AL130" s="99">
        <f>SUMIFS(通讯通路门店!$BC:$BC,通讯通路门店!$S:$S,$G130)</f>
        <v>0</v>
      </c>
      <c r="AM130" s="99">
        <f>SUMIFS(通讯通路门店!$BD:$BD,通讯通路门店!$S:$S,$G130)</f>
        <v>0</v>
      </c>
      <c r="AN130" s="99">
        <f>SUMIFS(通讯通路门店!$BF:$BF,通讯通路门店!$S:$S,$G130)</f>
        <v>0</v>
      </c>
      <c r="AO130" s="99">
        <f t="shared" si="7"/>
        <v>0</v>
      </c>
      <c r="AP130" s="99">
        <f>SUMIFS(通讯通路门店!$K:$K,通讯通路门店!$S:$S,$G130)</f>
        <v>0</v>
      </c>
      <c r="AQ130" s="83"/>
      <c r="AR130" s="99">
        <f>SUMIFS(通讯通路门店!$T:$T,通讯通路门店!$S:$S,$G130)</f>
        <v>0</v>
      </c>
      <c r="AS130" s="99">
        <f>SUMIFS(通讯通路门店!$U:$U,通讯通路门店!$S:$S,$G130)</f>
        <v>0</v>
      </c>
      <c r="AT130" s="99">
        <f>SUMIFS(通讯通路门店!$V:$V,通讯通路门店!$S:$S,$G130)</f>
        <v>0</v>
      </c>
      <c r="AU130" s="99">
        <f>SUMIFS(通讯通路门店!$W:$W,通讯通路门店!$S:$S,$G130)</f>
        <v>0</v>
      </c>
      <c r="AV130" s="99">
        <f>SUMIFS(通讯通路门店!$Z:$Z,通讯通路门店!$S:$S,$G130)</f>
        <v>0</v>
      </c>
      <c r="AW130" s="99">
        <f>SUMIFS(通讯通路门店!$AB:$AB,通讯通路门店!$S:$S,$G130)</f>
        <v>0</v>
      </c>
      <c r="AX130" s="99">
        <f>SUMIFS(通讯通路门店!$X:$X,通讯通路门店!$S:$S,$G130)</f>
        <v>0</v>
      </c>
      <c r="AY130" s="99">
        <f>SUMIFS(通讯通路门店!$Y:$Y,通讯通路门店!$S:$S,$G130)</f>
        <v>0</v>
      </c>
      <c r="AZ130" s="99">
        <f>SUMIFS(通讯通路门店!$AA:$AA,通讯通路门店!$S:$S,$G130)</f>
        <v>0</v>
      </c>
      <c r="BA130" s="99">
        <f t="shared" si="8"/>
        <v>0</v>
      </c>
      <c r="BB130" s="99">
        <f t="shared" si="9"/>
        <v>0</v>
      </c>
      <c r="BC130" s="99">
        <f>SUMIFS(通讯通路门店!$W:$W,通讯通路门店!$S:$S,$G130,通讯通路门店!$J:$J,"荣耀体验店")+SUMIFS(通讯通路门店!$W:$W,通讯通路门店!$S:$S,$G130,通讯通路门店!$J:$J,"荣耀授权专卖店")</f>
        <v>0</v>
      </c>
      <c r="BD130" s="99">
        <f>SUMIFS(通讯通路门店!$Z:$Z,通讯通路门店!$S:$S,$G130,通讯通路门店!$J:$J,"VIVO体验店")</f>
        <v>0</v>
      </c>
      <c r="BE130" s="99">
        <f>SUMIFS(通讯通路门店!$AB:$AB,通讯通路门店!$S:$S,$G130,通讯通路门店!$J:$J,"OPPO体验店")</f>
        <v>0</v>
      </c>
      <c r="BF130" s="99">
        <f>SUMIFS(通讯通路门店!$X:$X,通讯通路门店!$S:$S,$G130,通讯通路门店!$J:$J,"华为授权体验店")+SUMIFS(通讯通路门店!$AA:$AA,通讯通路门店!$S:$S,$G130,通讯通路门店!$J:$J,"华为堡垒店")</f>
        <v>0</v>
      </c>
      <c r="BG130" s="99">
        <f>SUMIFS(通讯通路门店!$Y:$Y,通讯通路门店!$S:$S,$G130,通讯通路门店!$J:$J,"小米体验店")</f>
        <v>0</v>
      </c>
      <c r="BH130" s="99">
        <f>SUMIFS(通讯通路门店!$AA:$AA,通讯通路门店!$S:$S,$G130,通讯通路门店!$J:$J,"苹果体验店")</f>
        <v>0</v>
      </c>
      <c r="BI130" s="99">
        <f>SUMIFS(通讯通路门店!$K:$K,通讯通路门店!$S:$S,$G130,通讯通路门店!$J:$J,"其他品牌专卖店")</f>
        <v>0</v>
      </c>
      <c r="BJ130" s="99">
        <f>SUMIFS(通讯通路门店!$AC:$AC,通讯通路门店!$S:$S,$G130)</f>
        <v>0</v>
      </c>
      <c r="BK130" s="99">
        <f>SUMIFS(通讯通路门店!$AD:$AD,通讯通路门店!$S:$S,$G130)</f>
        <v>0</v>
      </c>
      <c r="BL130" s="99">
        <f>SUMIFS(通讯通路门店!$AE:$AE,通讯通路门店!$S:$S,$G130)</f>
        <v>0</v>
      </c>
      <c r="BM130" s="99">
        <f>SUMIFS(通讯通路门店!$AF:$AF,通讯通路门店!$S:$S,$G130)</f>
        <v>0</v>
      </c>
      <c r="BN130" s="99">
        <f>SUMIFS(通讯通路门店!$AG:$AG,通讯通路门店!$S:$S,$G130)</f>
        <v>0</v>
      </c>
      <c r="BO130" s="99">
        <f>SUMIFS(通讯通路门店!$AH:$AH,通讯通路门店!$S:$S,$G130)</f>
        <v>0</v>
      </c>
      <c r="BP130" s="99">
        <f>SUMIFS(通讯通路门店!$AI:$AI,通讯通路门店!$S:$S,$G130)</f>
        <v>0</v>
      </c>
      <c r="BQ130" s="83"/>
    </row>
    <row r="131" spans="1:69">
      <c r="A131" s="99" t="str">
        <f>IFERROR(_xlfn.XLOOKUP($G131,通讯通路门店!$S$4:$S$993933,通讯通路门店!$A$4:$A$993933,0,0),"")</f>
        <v/>
      </c>
      <c r="B131" s="99" t="str">
        <f>IFERROR(_xlfn.XLOOKUP($G131,通讯通路门店!$S$4:$S$993933,通讯通路门店!$B$4:$B$993933,0,0),"")</f>
        <v/>
      </c>
      <c r="C131" s="99" t="str">
        <f>IFERROR(_xlfn.XLOOKUP($G131,通讯通路门店!$S$4:$S$993933,通讯通路门店!$C$4:$C$993933,0,0),"")</f>
        <v/>
      </c>
      <c r="D131" s="99" t="str">
        <f>IFERROR(_xlfn.XLOOKUP($G131,通讯通路门店!$S$4:$S$993933,通讯通路门店!$D$4:$D$993933,0,0),"")</f>
        <v/>
      </c>
      <c r="E131" s="83"/>
      <c r="F131" s="83"/>
      <c r="G131" s="101" t="e">
        <v>#N/A</v>
      </c>
      <c r="H131" s="102" t="str">
        <f>IFERROR(_xlfn.XLOOKUP($G131,通讯通路门店!$S$4:$S$993933,通讯通路门店!$R$4:$R$993933,0,0),"")</f>
        <v/>
      </c>
      <c r="I131" s="83"/>
      <c r="J131" s="83"/>
      <c r="K131" s="83"/>
      <c r="L131" s="83"/>
      <c r="M131" s="83"/>
      <c r="N131" s="83"/>
      <c r="O131" s="83"/>
      <c r="P131" s="83"/>
      <c r="Q131" s="83"/>
      <c r="R131" s="83"/>
      <c r="S131" s="83"/>
      <c r="T131" s="83"/>
      <c r="U131" s="99">
        <f>COUNTIF(通讯通路门店!$S:$S,$G131)</f>
        <v>0</v>
      </c>
      <c r="V131" s="99">
        <f>COUNTIFS(通讯通路门店!$S:$S,$G131,通讯通路门店!$J:$J,"综合卖场")</f>
        <v>0</v>
      </c>
      <c r="W131" s="99">
        <f>SUMIFS(通讯通路门店!$AJ:$AJ,通讯通路门店!$S:$S,通讯客户沙盘!$G131)</f>
        <v>0</v>
      </c>
      <c r="X131" s="99">
        <f t="shared" si="5"/>
        <v>0</v>
      </c>
      <c r="Y131" s="99">
        <f>COUNTIFS(通讯通路门店!$S:$S,$G131,通讯通路门店!$J:$J,"荣耀体验店")+COUNTIFS(通讯通路门店!$S:$S,$G131,通讯通路门店!$J:$J,"荣耀授权专卖店")</f>
        <v>0</v>
      </c>
      <c r="Z131" s="99">
        <f>COUNTIFS(通讯通路门店!$S:$S,$G131,通讯通路门店!$J:$J,"VIVO体验店")</f>
        <v>0</v>
      </c>
      <c r="AA131" s="99">
        <f>COUNTIFS(通讯通路门店!$S:$S,$G131,通讯通路门店!$J:$J,"OPPO体验店")</f>
        <v>0</v>
      </c>
      <c r="AB131" s="99">
        <f>COUNTIFS(通讯通路门店!$S:$S,$G131,通讯通路门店!$J:$J,"华为授权体验店")+COUNTIFS(通讯通路门店!$S:$S,$G131,通讯通路门店!$J:$J,"华为堡垒店")</f>
        <v>0</v>
      </c>
      <c r="AC131" s="99">
        <f>COUNTIFS(通讯通路门店!$S:$S,$G131,通讯通路门店!$J:$J,"小米体验店")</f>
        <v>0</v>
      </c>
      <c r="AD131" s="99">
        <f>COUNTIFS(通讯通路门店!$S:$S,$G131,通讯通路门店!$J:$J,"苹果体验店")</f>
        <v>0</v>
      </c>
      <c r="AE131" s="99">
        <f>COUNTIFS(通讯通路门店!$S:$S,$G131,通讯通路门店!$J:$J,"其他品牌专卖店")</f>
        <v>0</v>
      </c>
      <c r="AF131" s="99">
        <f>SUMIFS(通讯通路门店!$BI:$BI,通讯通路门店!$S:$S,$G131)</f>
        <v>0</v>
      </c>
      <c r="AG131" s="99">
        <f>SUMIFS(通讯通路门店!$BH:$BH,通讯通路门店!$S:$S,$G131)</f>
        <v>0</v>
      </c>
      <c r="AH131" s="99">
        <f t="shared" si="6"/>
        <v>0</v>
      </c>
      <c r="AI131" s="99">
        <f>SUMIFS(通讯通路门店!$BB:$BB,通讯通路门店!$S:$S,$G131)</f>
        <v>0</v>
      </c>
      <c r="AJ131" s="99">
        <f>SUMIFS(通讯通路门店!$BE:$BE,通讯通路门店!$S:$S,$G131)</f>
        <v>0</v>
      </c>
      <c r="AK131" s="99">
        <f>SUMIFS(通讯通路门店!$BG:$BG,通讯通路门店!$S:$S,$G131)</f>
        <v>0</v>
      </c>
      <c r="AL131" s="99">
        <f>SUMIFS(通讯通路门店!$BC:$BC,通讯通路门店!$S:$S,$G131)</f>
        <v>0</v>
      </c>
      <c r="AM131" s="99">
        <f>SUMIFS(通讯通路门店!$BD:$BD,通讯通路门店!$S:$S,$G131)</f>
        <v>0</v>
      </c>
      <c r="AN131" s="99">
        <f>SUMIFS(通讯通路门店!$BF:$BF,通讯通路门店!$S:$S,$G131)</f>
        <v>0</v>
      </c>
      <c r="AO131" s="99">
        <f t="shared" si="7"/>
        <v>0</v>
      </c>
      <c r="AP131" s="99">
        <f>SUMIFS(通讯通路门店!$K:$K,通讯通路门店!$S:$S,$G131)</f>
        <v>0</v>
      </c>
      <c r="AQ131" s="83"/>
      <c r="AR131" s="99">
        <f>SUMIFS(通讯通路门店!$T:$T,通讯通路门店!$S:$S,$G131)</f>
        <v>0</v>
      </c>
      <c r="AS131" s="99">
        <f>SUMIFS(通讯通路门店!$U:$U,通讯通路门店!$S:$S,$G131)</f>
        <v>0</v>
      </c>
      <c r="AT131" s="99">
        <f>SUMIFS(通讯通路门店!$V:$V,通讯通路门店!$S:$S,$G131)</f>
        <v>0</v>
      </c>
      <c r="AU131" s="99">
        <f>SUMIFS(通讯通路门店!$W:$W,通讯通路门店!$S:$S,$G131)</f>
        <v>0</v>
      </c>
      <c r="AV131" s="99">
        <f>SUMIFS(通讯通路门店!$Z:$Z,通讯通路门店!$S:$S,$G131)</f>
        <v>0</v>
      </c>
      <c r="AW131" s="99">
        <f>SUMIFS(通讯通路门店!$AB:$AB,通讯通路门店!$S:$S,$G131)</f>
        <v>0</v>
      </c>
      <c r="AX131" s="99">
        <f>SUMIFS(通讯通路门店!$X:$X,通讯通路门店!$S:$S,$G131)</f>
        <v>0</v>
      </c>
      <c r="AY131" s="99">
        <f>SUMIFS(通讯通路门店!$Y:$Y,通讯通路门店!$S:$S,$G131)</f>
        <v>0</v>
      </c>
      <c r="AZ131" s="99">
        <f>SUMIFS(通讯通路门店!$AA:$AA,通讯通路门店!$S:$S,$G131)</f>
        <v>0</v>
      </c>
      <c r="BA131" s="99">
        <f t="shared" si="8"/>
        <v>0</v>
      </c>
      <c r="BB131" s="99">
        <f t="shared" si="9"/>
        <v>0</v>
      </c>
      <c r="BC131" s="99">
        <f>SUMIFS(通讯通路门店!$W:$W,通讯通路门店!$S:$S,$G131,通讯通路门店!$J:$J,"荣耀体验店")+SUMIFS(通讯通路门店!$W:$W,通讯通路门店!$S:$S,$G131,通讯通路门店!$J:$J,"荣耀授权专卖店")</f>
        <v>0</v>
      </c>
      <c r="BD131" s="99">
        <f>SUMIFS(通讯通路门店!$Z:$Z,通讯通路门店!$S:$S,$G131,通讯通路门店!$J:$J,"VIVO体验店")</f>
        <v>0</v>
      </c>
      <c r="BE131" s="99">
        <f>SUMIFS(通讯通路门店!$AB:$AB,通讯通路门店!$S:$S,$G131,通讯通路门店!$J:$J,"OPPO体验店")</f>
        <v>0</v>
      </c>
      <c r="BF131" s="99">
        <f>SUMIFS(通讯通路门店!$X:$X,通讯通路门店!$S:$S,$G131,通讯通路门店!$J:$J,"华为授权体验店")+SUMIFS(通讯通路门店!$AA:$AA,通讯通路门店!$S:$S,$G131,通讯通路门店!$J:$J,"华为堡垒店")</f>
        <v>0</v>
      </c>
      <c r="BG131" s="99">
        <f>SUMIFS(通讯通路门店!$Y:$Y,通讯通路门店!$S:$S,$G131,通讯通路门店!$J:$J,"小米体验店")</f>
        <v>0</v>
      </c>
      <c r="BH131" s="99">
        <f>SUMIFS(通讯通路门店!$AA:$AA,通讯通路门店!$S:$S,$G131,通讯通路门店!$J:$J,"苹果体验店")</f>
        <v>0</v>
      </c>
      <c r="BI131" s="99">
        <f>SUMIFS(通讯通路门店!$K:$K,通讯通路门店!$S:$S,$G131,通讯通路门店!$J:$J,"其他品牌专卖店")</f>
        <v>0</v>
      </c>
      <c r="BJ131" s="99">
        <f>SUMIFS(通讯通路门店!$AC:$AC,通讯通路门店!$S:$S,$G131)</f>
        <v>0</v>
      </c>
      <c r="BK131" s="99">
        <f>SUMIFS(通讯通路门店!$AD:$AD,通讯通路门店!$S:$S,$G131)</f>
        <v>0</v>
      </c>
      <c r="BL131" s="99">
        <f>SUMIFS(通讯通路门店!$AE:$AE,通讯通路门店!$S:$S,$G131)</f>
        <v>0</v>
      </c>
      <c r="BM131" s="99">
        <f>SUMIFS(通讯通路门店!$AF:$AF,通讯通路门店!$S:$S,$G131)</f>
        <v>0</v>
      </c>
      <c r="BN131" s="99">
        <f>SUMIFS(通讯通路门店!$AG:$AG,通讯通路门店!$S:$S,$G131)</f>
        <v>0</v>
      </c>
      <c r="BO131" s="99">
        <f>SUMIFS(通讯通路门店!$AH:$AH,通讯通路门店!$S:$S,$G131)</f>
        <v>0</v>
      </c>
      <c r="BP131" s="99">
        <f>SUMIFS(通讯通路门店!$AI:$AI,通讯通路门店!$S:$S,$G131)</f>
        <v>0</v>
      </c>
      <c r="BQ131" s="83"/>
    </row>
    <row r="132" spans="1:69">
      <c r="A132" s="99" t="str">
        <f>IFERROR(_xlfn.XLOOKUP($G132,通讯通路门店!$S$4:$S$993933,通讯通路门店!$A$4:$A$993933,0,0),"")</f>
        <v/>
      </c>
      <c r="B132" s="99" t="str">
        <f>IFERROR(_xlfn.XLOOKUP($G132,通讯通路门店!$S$4:$S$993933,通讯通路门店!$B$4:$B$993933,0,0),"")</f>
        <v/>
      </c>
      <c r="C132" s="99" t="str">
        <f>IFERROR(_xlfn.XLOOKUP($G132,通讯通路门店!$S$4:$S$993933,通讯通路门店!$C$4:$C$993933,0,0),"")</f>
        <v/>
      </c>
      <c r="D132" s="99" t="str">
        <f>IFERROR(_xlfn.XLOOKUP($G132,通讯通路门店!$S$4:$S$993933,通讯通路门店!$D$4:$D$993933,0,0),"")</f>
        <v/>
      </c>
      <c r="E132" s="83"/>
      <c r="F132" s="83"/>
      <c r="G132" s="101" t="e">
        <v>#N/A</v>
      </c>
      <c r="H132" s="102" t="str">
        <f>IFERROR(_xlfn.XLOOKUP($G132,通讯通路门店!$S$4:$S$993933,通讯通路门店!$R$4:$R$993933,0,0),"")</f>
        <v/>
      </c>
      <c r="I132" s="83"/>
      <c r="J132" s="83"/>
      <c r="K132" s="83"/>
      <c r="L132" s="83"/>
      <c r="M132" s="83"/>
      <c r="N132" s="83"/>
      <c r="O132" s="83"/>
      <c r="P132" s="83"/>
      <c r="Q132" s="83"/>
      <c r="R132" s="83"/>
      <c r="S132" s="83"/>
      <c r="T132" s="83"/>
      <c r="U132" s="99">
        <f>COUNTIF(通讯通路门店!$S:$S,$G132)</f>
        <v>0</v>
      </c>
      <c r="V132" s="99">
        <f>COUNTIFS(通讯通路门店!$S:$S,$G132,通讯通路门店!$J:$J,"综合卖场")</f>
        <v>0</v>
      </c>
      <c r="W132" s="99">
        <f>SUMIFS(通讯通路门店!$AJ:$AJ,通讯通路门店!$S:$S,通讯客户沙盘!$G132)</f>
        <v>0</v>
      </c>
      <c r="X132" s="99">
        <f t="shared" ref="X132:X195" si="10">Y132+Z132+AA132+AB132+AC132+AD132+AE132</f>
        <v>0</v>
      </c>
      <c r="Y132" s="99">
        <f>COUNTIFS(通讯通路门店!$S:$S,$G132,通讯通路门店!$J:$J,"荣耀体验店")+COUNTIFS(通讯通路门店!$S:$S,$G132,通讯通路门店!$J:$J,"荣耀授权专卖店")</f>
        <v>0</v>
      </c>
      <c r="Z132" s="99">
        <f>COUNTIFS(通讯通路门店!$S:$S,$G132,通讯通路门店!$J:$J,"VIVO体验店")</f>
        <v>0</v>
      </c>
      <c r="AA132" s="99">
        <f>COUNTIFS(通讯通路门店!$S:$S,$G132,通讯通路门店!$J:$J,"OPPO体验店")</f>
        <v>0</v>
      </c>
      <c r="AB132" s="99">
        <f>COUNTIFS(通讯通路门店!$S:$S,$G132,通讯通路门店!$J:$J,"华为授权体验店")+COUNTIFS(通讯通路门店!$S:$S,$G132,通讯通路门店!$J:$J,"华为堡垒店")</f>
        <v>0</v>
      </c>
      <c r="AC132" s="99">
        <f>COUNTIFS(通讯通路门店!$S:$S,$G132,通讯通路门店!$J:$J,"小米体验店")</f>
        <v>0</v>
      </c>
      <c r="AD132" s="99">
        <f>COUNTIFS(通讯通路门店!$S:$S,$G132,通讯通路门店!$J:$J,"苹果体验店")</f>
        <v>0</v>
      </c>
      <c r="AE132" s="99">
        <f>COUNTIFS(通讯通路门店!$S:$S,$G132,通讯通路门店!$J:$J,"其他品牌专卖店")</f>
        <v>0</v>
      </c>
      <c r="AF132" s="99">
        <f>SUMIFS(通讯通路门店!$BI:$BI,通讯通路门店!$S:$S,$G132)</f>
        <v>0</v>
      </c>
      <c r="AG132" s="99">
        <f>SUMIFS(通讯通路门店!$BH:$BH,通讯通路门店!$S:$S,$G132)</f>
        <v>0</v>
      </c>
      <c r="AH132" s="99">
        <f t="shared" ref="AH132:AH195" si="11">AI132+AJ132+AK132+AL132+AM132+AN132</f>
        <v>0</v>
      </c>
      <c r="AI132" s="99">
        <f>SUMIFS(通讯通路门店!$BB:$BB,通讯通路门店!$S:$S,$G132)</f>
        <v>0</v>
      </c>
      <c r="AJ132" s="99">
        <f>SUMIFS(通讯通路门店!$BE:$BE,通讯通路门店!$S:$S,$G132)</f>
        <v>0</v>
      </c>
      <c r="AK132" s="99">
        <f>SUMIFS(通讯通路门店!$BG:$BG,通讯通路门店!$S:$S,$G132)</f>
        <v>0</v>
      </c>
      <c r="AL132" s="99">
        <f>SUMIFS(通讯通路门店!$BC:$BC,通讯通路门店!$S:$S,$G132)</f>
        <v>0</v>
      </c>
      <c r="AM132" s="99">
        <f>SUMIFS(通讯通路门店!$BD:$BD,通讯通路门店!$S:$S,$G132)</f>
        <v>0</v>
      </c>
      <c r="AN132" s="99">
        <f>SUMIFS(通讯通路门店!$BF:$BF,通讯通路门店!$S:$S,$G132)</f>
        <v>0</v>
      </c>
      <c r="AO132" s="99">
        <f t="shared" ref="AO132:AO195" si="12">AP132+AQ132</f>
        <v>0</v>
      </c>
      <c r="AP132" s="99">
        <f>SUMIFS(通讯通路门店!$K:$K,通讯通路门店!$S:$S,$G132)</f>
        <v>0</v>
      </c>
      <c r="AQ132" s="83"/>
      <c r="AR132" s="99">
        <f>SUMIFS(通讯通路门店!$T:$T,通讯通路门店!$S:$S,$G132)</f>
        <v>0</v>
      </c>
      <c r="AS132" s="99">
        <f>SUMIFS(通讯通路门店!$U:$U,通讯通路门店!$S:$S,$G132)</f>
        <v>0</v>
      </c>
      <c r="AT132" s="99">
        <f>SUMIFS(通讯通路门店!$V:$V,通讯通路门店!$S:$S,$G132)</f>
        <v>0</v>
      </c>
      <c r="AU132" s="99">
        <f>SUMIFS(通讯通路门店!$W:$W,通讯通路门店!$S:$S,$G132)</f>
        <v>0</v>
      </c>
      <c r="AV132" s="99">
        <f>SUMIFS(通讯通路门店!$Z:$Z,通讯通路门店!$S:$S,$G132)</f>
        <v>0</v>
      </c>
      <c r="AW132" s="99">
        <f>SUMIFS(通讯通路门店!$AB:$AB,通讯通路门店!$S:$S,$G132)</f>
        <v>0</v>
      </c>
      <c r="AX132" s="99">
        <f>SUMIFS(通讯通路门店!$X:$X,通讯通路门店!$S:$S,$G132)</f>
        <v>0</v>
      </c>
      <c r="AY132" s="99">
        <f>SUMIFS(通讯通路门店!$Y:$Y,通讯通路门店!$S:$S,$G132)</f>
        <v>0</v>
      </c>
      <c r="AZ132" s="99">
        <f>SUMIFS(通讯通路门店!$AA:$AA,通讯通路门店!$S:$S,$G132)</f>
        <v>0</v>
      </c>
      <c r="BA132" s="99">
        <f t="shared" ref="BA132:BA195" si="13">AP132-BB132</f>
        <v>0</v>
      </c>
      <c r="BB132" s="99">
        <f t="shared" ref="BB132:BB195" si="14">BC132+BD132+BE132+BF132+BG132+BH132</f>
        <v>0</v>
      </c>
      <c r="BC132" s="99">
        <f>SUMIFS(通讯通路门店!$W:$W,通讯通路门店!$S:$S,$G132,通讯通路门店!$J:$J,"荣耀体验店")+SUMIFS(通讯通路门店!$W:$W,通讯通路门店!$S:$S,$G132,通讯通路门店!$J:$J,"荣耀授权专卖店")</f>
        <v>0</v>
      </c>
      <c r="BD132" s="99">
        <f>SUMIFS(通讯通路门店!$Z:$Z,通讯通路门店!$S:$S,$G132,通讯通路门店!$J:$J,"VIVO体验店")</f>
        <v>0</v>
      </c>
      <c r="BE132" s="99">
        <f>SUMIFS(通讯通路门店!$AB:$AB,通讯通路门店!$S:$S,$G132,通讯通路门店!$J:$J,"OPPO体验店")</f>
        <v>0</v>
      </c>
      <c r="BF132" s="99">
        <f>SUMIFS(通讯通路门店!$X:$X,通讯通路门店!$S:$S,$G132,通讯通路门店!$J:$J,"华为授权体验店")+SUMIFS(通讯通路门店!$AA:$AA,通讯通路门店!$S:$S,$G132,通讯通路门店!$J:$J,"华为堡垒店")</f>
        <v>0</v>
      </c>
      <c r="BG132" s="99">
        <f>SUMIFS(通讯通路门店!$Y:$Y,通讯通路门店!$S:$S,$G132,通讯通路门店!$J:$J,"小米体验店")</f>
        <v>0</v>
      </c>
      <c r="BH132" s="99">
        <f>SUMIFS(通讯通路门店!$AA:$AA,通讯通路门店!$S:$S,$G132,通讯通路门店!$J:$J,"苹果体验店")</f>
        <v>0</v>
      </c>
      <c r="BI132" s="99">
        <f>SUMIFS(通讯通路门店!$K:$K,通讯通路门店!$S:$S,$G132,通讯通路门店!$J:$J,"其他品牌专卖店")</f>
        <v>0</v>
      </c>
      <c r="BJ132" s="99">
        <f>SUMIFS(通讯通路门店!$AC:$AC,通讯通路门店!$S:$S,$G132)</f>
        <v>0</v>
      </c>
      <c r="BK132" s="99">
        <f>SUMIFS(通讯通路门店!$AD:$AD,通讯通路门店!$S:$S,$G132)</f>
        <v>0</v>
      </c>
      <c r="BL132" s="99">
        <f>SUMIFS(通讯通路门店!$AE:$AE,通讯通路门店!$S:$S,$G132)</f>
        <v>0</v>
      </c>
      <c r="BM132" s="99">
        <f>SUMIFS(通讯通路门店!$AF:$AF,通讯通路门店!$S:$S,$G132)</f>
        <v>0</v>
      </c>
      <c r="BN132" s="99">
        <f>SUMIFS(通讯通路门店!$AG:$AG,通讯通路门店!$S:$S,$G132)</f>
        <v>0</v>
      </c>
      <c r="BO132" s="99">
        <f>SUMIFS(通讯通路门店!$AH:$AH,通讯通路门店!$S:$S,$G132)</f>
        <v>0</v>
      </c>
      <c r="BP132" s="99">
        <f>SUMIFS(通讯通路门店!$AI:$AI,通讯通路门店!$S:$S,$G132)</f>
        <v>0</v>
      </c>
      <c r="BQ132" s="83"/>
    </row>
    <row r="133" spans="1:69">
      <c r="A133" s="99" t="str">
        <f>IFERROR(_xlfn.XLOOKUP($G133,通讯通路门店!$S$4:$S$993933,通讯通路门店!$A$4:$A$993933,0,0),"")</f>
        <v/>
      </c>
      <c r="B133" s="99" t="str">
        <f>IFERROR(_xlfn.XLOOKUP($G133,通讯通路门店!$S$4:$S$993933,通讯通路门店!$B$4:$B$993933,0,0),"")</f>
        <v/>
      </c>
      <c r="C133" s="99" t="str">
        <f>IFERROR(_xlfn.XLOOKUP($G133,通讯通路门店!$S$4:$S$993933,通讯通路门店!$C$4:$C$993933,0,0),"")</f>
        <v/>
      </c>
      <c r="D133" s="99" t="str">
        <f>IFERROR(_xlfn.XLOOKUP($G133,通讯通路门店!$S$4:$S$993933,通讯通路门店!$D$4:$D$993933,0,0),"")</f>
        <v/>
      </c>
      <c r="E133" s="83"/>
      <c r="F133" s="83"/>
      <c r="G133" s="101" t="e">
        <v>#N/A</v>
      </c>
      <c r="H133" s="102" t="str">
        <f>IFERROR(_xlfn.XLOOKUP($G133,通讯通路门店!$S$4:$S$993933,通讯通路门店!$R$4:$R$993933,0,0),"")</f>
        <v/>
      </c>
      <c r="I133" s="83"/>
      <c r="J133" s="83"/>
      <c r="K133" s="83"/>
      <c r="L133" s="83"/>
      <c r="M133" s="83"/>
      <c r="N133" s="83"/>
      <c r="O133" s="83"/>
      <c r="P133" s="83"/>
      <c r="Q133" s="83"/>
      <c r="R133" s="83"/>
      <c r="S133" s="83"/>
      <c r="T133" s="83"/>
      <c r="U133" s="99">
        <f>COUNTIF(通讯通路门店!$S:$S,$G133)</f>
        <v>0</v>
      </c>
      <c r="V133" s="99">
        <f>COUNTIFS(通讯通路门店!$S:$S,$G133,通讯通路门店!$J:$J,"综合卖场")</f>
        <v>0</v>
      </c>
      <c r="W133" s="99">
        <f>SUMIFS(通讯通路门店!$AJ:$AJ,通讯通路门店!$S:$S,通讯客户沙盘!$G133)</f>
        <v>0</v>
      </c>
      <c r="X133" s="99">
        <f t="shared" si="10"/>
        <v>0</v>
      </c>
      <c r="Y133" s="99">
        <f>COUNTIFS(通讯通路门店!$S:$S,$G133,通讯通路门店!$J:$J,"荣耀体验店")+COUNTIFS(通讯通路门店!$S:$S,$G133,通讯通路门店!$J:$J,"荣耀授权专卖店")</f>
        <v>0</v>
      </c>
      <c r="Z133" s="99">
        <f>COUNTIFS(通讯通路门店!$S:$S,$G133,通讯通路门店!$J:$J,"VIVO体验店")</f>
        <v>0</v>
      </c>
      <c r="AA133" s="99">
        <f>COUNTIFS(通讯通路门店!$S:$S,$G133,通讯通路门店!$J:$J,"OPPO体验店")</f>
        <v>0</v>
      </c>
      <c r="AB133" s="99">
        <f>COUNTIFS(通讯通路门店!$S:$S,$G133,通讯通路门店!$J:$J,"华为授权体验店")+COUNTIFS(通讯通路门店!$S:$S,$G133,通讯通路门店!$J:$J,"华为堡垒店")</f>
        <v>0</v>
      </c>
      <c r="AC133" s="99">
        <f>COUNTIFS(通讯通路门店!$S:$S,$G133,通讯通路门店!$J:$J,"小米体验店")</f>
        <v>0</v>
      </c>
      <c r="AD133" s="99">
        <f>COUNTIFS(通讯通路门店!$S:$S,$G133,通讯通路门店!$J:$J,"苹果体验店")</f>
        <v>0</v>
      </c>
      <c r="AE133" s="99">
        <f>COUNTIFS(通讯通路门店!$S:$S,$G133,通讯通路门店!$J:$J,"其他品牌专卖店")</f>
        <v>0</v>
      </c>
      <c r="AF133" s="99">
        <f>SUMIFS(通讯通路门店!$BI:$BI,通讯通路门店!$S:$S,$G133)</f>
        <v>0</v>
      </c>
      <c r="AG133" s="99">
        <f>SUMIFS(通讯通路门店!$BH:$BH,通讯通路门店!$S:$S,$G133)</f>
        <v>0</v>
      </c>
      <c r="AH133" s="99">
        <f t="shared" si="11"/>
        <v>0</v>
      </c>
      <c r="AI133" s="99">
        <f>SUMIFS(通讯通路门店!$BB:$BB,通讯通路门店!$S:$S,$G133)</f>
        <v>0</v>
      </c>
      <c r="AJ133" s="99">
        <f>SUMIFS(通讯通路门店!$BE:$BE,通讯通路门店!$S:$S,$G133)</f>
        <v>0</v>
      </c>
      <c r="AK133" s="99">
        <f>SUMIFS(通讯通路门店!$BG:$BG,通讯通路门店!$S:$S,$G133)</f>
        <v>0</v>
      </c>
      <c r="AL133" s="99">
        <f>SUMIFS(通讯通路门店!$BC:$BC,通讯通路门店!$S:$S,$G133)</f>
        <v>0</v>
      </c>
      <c r="AM133" s="99">
        <f>SUMIFS(通讯通路门店!$BD:$BD,通讯通路门店!$S:$S,$G133)</f>
        <v>0</v>
      </c>
      <c r="AN133" s="99">
        <f>SUMIFS(通讯通路门店!$BF:$BF,通讯通路门店!$S:$S,$G133)</f>
        <v>0</v>
      </c>
      <c r="AO133" s="99">
        <f t="shared" si="12"/>
        <v>0</v>
      </c>
      <c r="AP133" s="99">
        <f>SUMIFS(通讯通路门店!$K:$K,通讯通路门店!$S:$S,$G133)</f>
        <v>0</v>
      </c>
      <c r="AQ133" s="83"/>
      <c r="AR133" s="99">
        <f>SUMIFS(通讯通路门店!$T:$T,通讯通路门店!$S:$S,$G133)</f>
        <v>0</v>
      </c>
      <c r="AS133" s="99">
        <f>SUMIFS(通讯通路门店!$U:$U,通讯通路门店!$S:$S,$G133)</f>
        <v>0</v>
      </c>
      <c r="AT133" s="99">
        <f>SUMIFS(通讯通路门店!$V:$V,通讯通路门店!$S:$S,$G133)</f>
        <v>0</v>
      </c>
      <c r="AU133" s="99">
        <f>SUMIFS(通讯通路门店!$W:$W,通讯通路门店!$S:$S,$G133)</f>
        <v>0</v>
      </c>
      <c r="AV133" s="99">
        <f>SUMIFS(通讯通路门店!$Z:$Z,通讯通路门店!$S:$S,$G133)</f>
        <v>0</v>
      </c>
      <c r="AW133" s="99">
        <f>SUMIFS(通讯通路门店!$AB:$AB,通讯通路门店!$S:$S,$G133)</f>
        <v>0</v>
      </c>
      <c r="AX133" s="99">
        <f>SUMIFS(通讯通路门店!$X:$X,通讯通路门店!$S:$S,$G133)</f>
        <v>0</v>
      </c>
      <c r="AY133" s="99">
        <f>SUMIFS(通讯通路门店!$Y:$Y,通讯通路门店!$S:$S,$G133)</f>
        <v>0</v>
      </c>
      <c r="AZ133" s="99">
        <f>SUMIFS(通讯通路门店!$AA:$AA,通讯通路门店!$S:$S,$G133)</f>
        <v>0</v>
      </c>
      <c r="BA133" s="99">
        <f t="shared" si="13"/>
        <v>0</v>
      </c>
      <c r="BB133" s="99">
        <f t="shared" si="14"/>
        <v>0</v>
      </c>
      <c r="BC133" s="99">
        <f>SUMIFS(通讯通路门店!$W:$W,通讯通路门店!$S:$S,$G133,通讯通路门店!$J:$J,"荣耀体验店")+SUMIFS(通讯通路门店!$W:$W,通讯通路门店!$S:$S,$G133,通讯通路门店!$J:$J,"荣耀授权专卖店")</f>
        <v>0</v>
      </c>
      <c r="BD133" s="99">
        <f>SUMIFS(通讯通路门店!$Z:$Z,通讯通路门店!$S:$S,$G133,通讯通路门店!$J:$J,"VIVO体验店")</f>
        <v>0</v>
      </c>
      <c r="BE133" s="99">
        <f>SUMIFS(通讯通路门店!$AB:$AB,通讯通路门店!$S:$S,$G133,通讯通路门店!$J:$J,"OPPO体验店")</f>
        <v>0</v>
      </c>
      <c r="BF133" s="99">
        <f>SUMIFS(通讯通路门店!$X:$X,通讯通路门店!$S:$S,$G133,通讯通路门店!$J:$J,"华为授权体验店")+SUMIFS(通讯通路门店!$AA:$AA,通讯通路门店!$S:$S,$G133,通讯通路门店!$J:$J,"华为堡垒店")</f>
        <v>0</v>
      </c>
      <c r="BG133" s="99">
        <f>SUMIFS(通讯通路门店!$Y:$Y,通讯通路门店!$S:$S,$G133,通讯通路门店!$J:$J,"小米体验店")</f>
        <v>0</v>
      </c>
      <c r="BH133" s="99">
        <f>SUMIFS(通讯通路门店!$AA:$AA,通讯通路门店!$S:$S,$G133,通讯通路门店!$J:$J,"苹果体验店")</f>
        <v>0</v>
      </c>
      <c r="BI133" s="99">
        <f>SUMIFS(通讯通路门店!$K:$K,通讯通路门店!$S:$S,$G133,通讯通路门店!$J:$J,"其他品牌专卖店")</f>
        <v>0</v>
      </c>
      <c r="BJ133" s="99">
        <f>SUMIFS(通讯通路门店!$AC:$AC,通讯通路门店!$S:$S,$G133)</f>
        <v>0</v>
      </c>
      <c r="BK133" s="99">
        <f>SUMIFS(通讯通路门店!$AD:$AD,通讯通路门店!$S:$S,$G133)</f>
        <v>0</v>
      </c>
      <c r="BL133" s="99">
        <f>SUMIFS(通讯通路门店!$AE:$AE,通讯通路门店!$S:$S,$G133)</f>
        <v>0</v>
      </c>
      <c r="BM133" s="99">
        <f>SUMIFS(通讯通路门店!$AF:$AF,通讯通路门店!$S:$S,$G133)</f>
        <v>0</v>
      </c>
      <c r="BN133" s="99">
        <f>SUMIFS(通讯通路门店!$AG:$AG,通讯通路门店!$S:$S,$G133)</f>
        <v>0</v>
      </c>
      <c r="BO133" s="99">
        <f>SUMIFS(通讯通路门店!$AH:$AH,通讯通路门店!$S:$S,$G133)</f>
        <v>0</v>
      </c>
      <c r="BP133" s="99">
        <f>SUMIFS(通讯通路门店!$AI:$AI,通讯通路门店!$S:$S,$G133)</f>
        <v>0</v>
      </c>
      <c r="BQ133" s="83"/>
    </row>
    <row r="134" spans="1:69">
      <c r="A134" s="99" t="str">
        <f>IFERROR(_xlfn.XLOOKUP($G134,通讯通路门店!$S$4:$S$993933,通讯通路门店!$A$4:$A$993933,0,0),"")</f>
        <v/>
      </c>
      <c r="B134" s="99" t="str">
        <f>IFERROR(_xlfn.XLOOKUP($G134,通讯通路门店!$S$4:$S$993933,通讯通路门店!$B$4:$B$993933,0,0),"")</f>
        <v/>
      </c>
      <c r="C134" s="99" t="str">
        <f>IFERROR(_xlfn.XLOOKUP($G134,通讯通路门店!$S$4:$S$993933,通讯通路门店!$C$4:$C$993933,0,0),"")</f>
        <v/>
      </c>
      <c r="D134" s="99" t="str">
        <f>IFERROR(_xlfn.XLOOKUP($G134,通讯通路门店!$S$4:$S$993933,通讯通路门店!$D$4:$D$993933,0,0),"")</f>
        <v/>
      </c>
      <c r="E134" s="83"/>
      <c r="F134" s="83"/>
      <c r="G134" s="101" t="e">
        <v>#N/A</v>
      </c>
      <c r="H134" s="102" t="str">
        <f>IFERROR(_xlfn.XLOOKUP($G134,通讯通路门店!$S$4:$S$993933,通讯通路门店!$R$4:$R$993933,0,0),"")</f>
        <v/>
      </c>
      <c r="I134" s="83"/>
      <c r="J134" s="83"/>
      <c r="K134" s="83"/>
      <c r="L134" s="83"/>
      <c r="M134" s="83"/>
      <c r="N134" s="83"/>
      <c r="O134" s="83"/>
      <c r="P134" s="83"/>
      <c r="Q134" s="83"/>
      <c r="R134" s="83"/>
      <c r="S134" s="83"/>
      <c r="T134" s="83"/>
      <c r="U134" s="99">
        <f>COUNTIF(通讯通路门店!$S:$S,$G134)</f>
        <v>0</v>
      </c>
      <c r="V134" s="99">
        <f>COUNTIFS(通讯通路门店!$S:$S,$G134,通讯通路门店!$J:$J,"综合卖场")</f>
        <v>0</v>
      </c>
      <c r="W134" s="99">
        <f>SUMIFS(通讯通路门店!$AJ:$AJ,通讯通路门店!$S:$S,通讯客户沙盘!$G134)</f>
        <v>0</v>
      </c>
      <c r="X134" s="99">
        <f t="shared" si="10"/>
        <v>0</v>
      </c>
      <c r="Y134" s="99">
        <f>COUNTIFS(通讯通路门店!$S:$S,$G134,通讯通路门店!$J:$J,"荣耀体验店")+COUNTIFS(通讯通路门店!$S:$S,$G134,通讯通路门店!$J:$J,"荣耀授权专卖店")</f>
        <v>0</v>
      </c>
      <c r="Z134" s="99">
        <f>COUNTIFS(通讯通路门店!$S:$S,$G134,通讯通路门店!$J:$J,"VIVO体验店")</f>
        <v>0</v>
      </c>
      <c r="AA134" s="99">
        <f>COUNTIFS(通讯通路门店!$S:$S,$G134,通讯通路门店!$J:$J,"OPPO体验店")</f>
        <v>0</v>
      </c>
      <c r="AB134" s="99">
        <f>COUNTIFS(通讯通路门店!$S:$S,$G134,通讯通路门店!$J:$J,"华为授权体验店")+COUNTIFS(通讯通路门店!$S:$S,$G134,通讯通路门店!$J:$J,"华为堡垒店")</f>
        <v>0</v>
      </c>
      <c r="AC134" s="99">
        <f>COUNTIFS(通讯通路门店!$S:$S,$G134,通讯通路门店!$J:$J,"小米体验店")</f>
        <v>0</v>
      </c>
      <c r="AD134" s="99">
        <f>COUNTIFS(通讯通路门店!$S:$S,$G134,通讯通路门店!$J:$J,"苹果体验店")</f>
        <v>0</v>
      </c>
      <c r="AE134" s="99">
        <f>COUNTIFS(通讯通路门店!$S:$S,$G134,通讯通路门店!$J:$J,"其他品牌专卖店")</f>
        <v>0</v>
      </c>
      <c r="AF134" s="99">
        <f>SUMIFS(通讯通路门店!$BI:$BI,通讯通路门店!$S:$S,$G134)</f>
        <v>0</v>
      </c>
      <c r="AG134" s="99">
        <f>SUMIFS(通讯通路门店!$BH:$BH,通讯通路门店!$S:$S,$G134)</f>
        <v>0</v>
      </c>
      <c r="AH134" s="99">
        <f t="shared" si="11"/>
        <v>0</v>
      </c>
      <c r="AI134" s="99">
        <f>SUMIFS(通讯通路门店!$BB:$BB,通讯通路门店!$S:$S,$G134)</f>
        <v>0</v>
      </c>
      <c r="AJ134" s="99">
        <f>SUMIFS(通讯通路门店!$BE:$BE,通讯通路门店!$S:$S,$G134)</f>
        <v>0</v>
      </c>
      <c r="AK134" s="99">
        <f>SUMIFS(通讯通路门店!$BG:$BG,通讯通路门店!$S:$S,$G134)</f>
        <v>0</v>
      </c>
      <c r="AL134" s="99">
        <f>SUMIFS(通讯通路门店!$BC:$BC,通讯通路门店!$S:$S,$G134)</f>
        <v>0</v>
      </c>
      <c r="AM134" s="99">
        <f>SUMIFS(通讯通路门店!$BD:$BD,通讯通路门店!$S:$S,$G134)</f>
        <v>0</v>
      </c>
      <c r="AN134" s="99">
        <f>SUMIFS(通讯通路门店!$BF:$BF,通讯通路门店!$S:$S,$G134)</f>
        <v>0</v>
      </c>
      <c r="AO134" s="99">
        <f t="shared" si="12"/>
        <v>0</v>
      </c>
      <c r="AP134" s="99">
        <f>SUMIFS(通讯通路门店!$K:$K,通讯通路门店!$S:$S,$G134)</f>
        <v>0</v>
      </c>
      <c r="AQ134" s="83"/>
      <c r="AR134" s="99">
        <f>SUMIFS(通讯通路门店!$T:$T,通讯通路门店!$S:$S,$G134)</f>
        <v>0</v>
      </c>
      <c r="AS134" s="99">
        <f>SUMIFS(通讯通路门店!$U:$U,通讯通路门店!$S:$S,$G134)</f>
        <v>0</v>
      </c>
      <c r="AT134" s="99">
        <f>SUMIFS(通讯通路门店!$V:$V,通讯通路门店!$S:$S,$G134)</f>
        <v>0</v>
      </c>
      <c r="AU134" s="99">
        <f>SUMIFS(通讯通路门店!$W:$W,通讯通路门店!$S:$S,$G134)</f>
        <v>0</v>
      </c>
      <c r="AV134" s="99">
        <f>SUMIFS(通讯通路门店!$Z:$Z,通讯通路门店!$S:$S,$G134)</f>
        <v>0</v>
      </c>
      <c r="AW134" s="99">
        <f>SUMIFS(通讯通路门店!$AB:$AB,通讯通路门店!$S:$S,$G134)</f>
        <v>0</v>
      </c>
      <c r="AX134" s="99">
        <f>SUMIFS(通讯通路门店!$X:$X,通讯通路门店!$S:$S,$G134)</f>
        <v>0</v>
      </c>
      <c r="AY134" s="99">
        <f>SUMIFS(通讯通路门店!$Y:$Y,通讯通路门店!$S:$S,$G134)</f>
        <v>0</v>
      </c>
      <c r="AZ134" s="99">
        <f>SUMIFS(通讯通路门店!$AA:$AA,通讯通路门店!$S:$S,$G134)</f>
        <v>0</v>
      </c>
      <c r="BA134" s="99">
        <f t="shared" si="13"/>
        <v>0</v>
      </c>
      <c r="BB134" s="99">
        <f t="shared" si="14"/>
        <v>0</v>
      </c>
      <c r="BC134" s="99">
        <f>SUMIFS(通讯通路门店!$W:$W,通讯通路门店!$S:$S,$G134,通讯通路门店!$J:$J,"荣耀体验店")+SUMIFS(通讯通路门店!$W:$W,通讯通路门店!$S:$S,$G134,通讯通路门店!$J:$J,"荣耀授权专卖店")</f>
        <v>0</v>
      </c>
      <c r="BD134" s="99">
        <f>SUMIFS(通讯通路门店!$Z:$Z,通讯通路门店!$S:$S,$G134,通讯通路门店!$J:$J,"VIVO体验店")</f>
        <v>0</v>
      </c>
      <c r="BE134" s="99">
        <f>SUMIFS(通讯通路门店!$AB:$AB,通讯通路门店!$S:$S,$G134,通讯通路门店!$J:$J,"OPPO体验店")</f>
        <v>0</v>
      </c>
      <c r="BF134" s="99">
        <f>SUMIFS(通讯通路门店!$X:$X,通讯通路门店!$S:$S,$G134,通讯通路门店!$J:$J,"华为授权体验店")+SUMIFS(通讯通路门店!$AA:$AA,通讯通路门店!$S:$S,$G134,通讯通路门店!$J:$J,"华为堡垒店")</f>
        <v>0</v>
      </c>
      <c r="BG134" s="99">
        <f>SUMIFS(通讯通路门店!$Y:$Y,通讯通路门店!$S:$S,$G134,通讯通路门店!$J:$J,"小米体验店")</f>
        <v>0</v>
      </c>
      <c r="BH134" s="99">
        <f>SUMIFS(通讯通路门店!$AA:$AA,通讯通路门店!$S:$S,$G134,通讯通路门店!$J:$J,"苹果体验店")</f>
        <v>0</v>
      </c>
      <c r="BI134" s="99">
        <f>SUMIFS(通讯通路门店!$K:$K,通讯通路门店!$S:$S,$G134,通讯通路门店!$J:$J,"其他品牌专卖店")</f>
        <v>0</v>
      </c>
      <c r="BJ134" s="99">
        <f>SUMIFS(通讯通路门店!$AC:$AC,通讯通路门店!$S:$S,$G134)</f>
        <v>0</v>
      </c>
      <c r="BK134" s="99">
        <f>SUMIFS(通讯通路门店!$AD:$AD,通讯通路门店!$S:$S,$G134)</f>
        <v>0</v>
      </c>
      <c r="BL134" s="99">
        <f>SUMIFS(通讯通路门店!$AE:$AE,通讯通路门店!$S:$S,$G134)</f>
        <v>0</v>
      </c>
      <c r="BM134" s="99">
        <f>SUMIFS(通讯通路门店!$AF:$AF,通讯通路门店!$S:$S,$G134)</f>
        <v>0</v>
      </c>
      <c r="BN134" s="99">
        <f>SUMIFS(通讯通路门店!$AG:$AG,通讯通路门店!$S:$S,$G134)</f>
        <v>0</v>
      </c>
      <c r="BO134" s="99">
        <f>SUMIFS(通讯通路门店!$AH:$AH,通讯通路门店!$S:$S,$G134)</f>
        <v>0</v>
      </c>
      <c r="BP134" s="99">
        <f>SUMIFS(通讯通路门店!$AI:$AI,通讯通路门店!$S:$S,$G134)</f>
        <v>0</v>
      </c>
      <c r="BQ134" s="83"/>
    </row>
    <row r="135" spans="1:69">
      <c r="A135" s="99" t="str">
        <f>IFERROR(_xlfn.XLOOKUP($G135,通讯通路门店!$S$4:$S$993933,通讯通路门店!$A$4:$A$993933,0,0),"")</f>
        <v/>
      </c>
      <c r="B135" s="99" t="str">
        <f>IFERROR(_xlfn.XLOOKUP($G135,通讯通路门店!$S$4:$S$993933,通讯通路门店!$B$4:$B$993933,0,0),"")</f>
        <v/>
      </c>
      <c r="C135" s="99" t="str">
        <f>IFERROR(_xlfn.XLOOKUP($G135,通讯通路门店!$S$4:$S$993933,通讯通路门店!$C$4:$C$993933,0,0),"")</f>
        <v/>
      </c>
      <c r="D135" s="99" t="str">
        <f>IFERROR(_xlfn.XLOOKUP($G135,通讯通路门店!$S$4:$S$993933,通讯通路门店!$D$4:$D$993933,0,0),"")</f>
        <v/>
      </c>
      <c r="E135" s="83"/>
      <c r="F135" s="83"/>
      <c r="G135" s="101" t="e">
        <v>#N/A</v>
      </c>
      <c r="H135" s="102" t="str">
        <f>IFERROR(_xlfn.XLOOKUP($G135,通讯通路门店!$S$4:$S$993933,通讯通路门店!$R$4:$R$993933,0,0),"")</f>
        <v/>
      </c>
      <c r="I135" s="83"/>
      <c r="J135" s="83"/>
      <c r="K135" s="83"/>
      <c r="L135" s="83"/>
      <c r="M135" s="83"/>
      <c r="N135" s="83"/>
      <c r="O135" s="83"/>
      <c r="P135" s="83"/>
      <c r="Q135" s="83"/>
      <c r="R135" s="83"/>
      <c r="S135" s="83"/>
      <c r="T135" s="83"/>
      <c r="U135" s="99">
        <f>COUNTIF(通讯通路门店!$S:$S,$G135)</f>
        <v>0</v>
      </c>
      <c r="V135" s="99">
        <f>COUNTIFS(通讯通路门店!$S:$S,$G135,通讯通路门店!$J:$J,"综合卖场")</f>
        <v>0</v>
      </c>
      <c r="W135" s="99">
        <f>SUMIFS(通讯通路门店!$AJ:$AJ,通讯通路门店!$S:$S,通讯客户沙盘!$G135)</f>
        <v>0</v>
      </c>
      <c r="X135" s="99">
        <f t="shared" si="10"/>
        <v>0</v>
      </c>
      <c r="Y135" s="99">
        <f>COUNTIFS(通讯通路门店!$S:$S,$G135,通讯通路门店!$J:$J,"荣耀体验店")+COUNTIFS(通讯通路门店!$S:$S,$G135,通讯通路门店!$J:$J,"荣耀授权专卖店")</f>
        <v>0</v>
      </c>
      <c r="Z135" s="99">
        <f>COUNTIFS(通讯通路门店!$S:$S,$G135,通讯通路门店!$J:$J,"VIVO体验店")</f>
        <v>0</v>
      </c>
      <c r="AA135" s="99">
        <f>COUNTIFS(通讯通路门店!$S:$S,$G135,通讯通路门店!$J:$J,"OPPO体验店")</f>
        <v>0</v>
      </c>
      <c r="AB135" s="99">
        <f>COUNTIFS(通讯通路门店!$S:$S,$G135,通讯通路门店!$J:$J,"华为授权体验店")+COUNTIFS(通讯通路门店!$S:$S,$G135,通讯通路门店!$J:$J,"华为堡垒店")</f>
        <v>0</v>
      </c>
      <c r="AC135" s="99">
        <f>COUNTIFS(通讯通路门店!$S:$S,$G135,通讯通路门店!$J:$J,"小米体验店")</f>
        <v>0</v>
      </c>
      <c r="AD135" s="99">
        <f>COUNTIFS(通讯通路门店!$S:$S,$G135,通讯通路门店!$J:$J,"苹果体验店")</f>
        <v>0</v>
      </c>
      <c r="AE135" s="99">
        <f>COUNTIFS(通讯通路门店!$S:$S,$G135,通讯通路门店!$J:$J,"其他品牌专卖店")</f>
        <v>0</v>
      </c>
      <c r="AF135" s="99">
        <f>SUMIFS(通讯通路门店!$BI:$BI,通讯通路门店!$S:$S,$G135)</f>
        <v>0</v>
      </c>
      <c r="AG135" s="99">
        <f>SUMIFS(通讯通路门店!$BH:$BH,通讯通路门店!$S:$S,$G135)</f>
        <v>0</v>
      </c>
      <c r="AH135" s="99">
        <f t="shared" si="11"/>
        <v>0</v>
      </c>
      <c r="AI135" s="99">
        <f>SUMIFS(通讯通路门店!$BB:$BB,通讯通路门店!$S:$S,$G135)</f>
        <v>0</v>
      </c>
      <c r="AJ135" s="99">
        <f>SUMIFS(通讯通路门店!$BE:$BE,通讯通路门店!$S:$S,$G135)</f>
        <v>0</v>
      </c>
      <c r="AK135" s="99">
        <f>SUMIFS(通讯通路门店!$BG:$BG,通讯通路门店!$S:$S,$G135)</f>
        <v>0</v>
      </c>
      <c r="AL135" s="99">
        <f>SUMIFS(通讯通路门店!$BC:$BC,通讯通路门店!$S:$S,$G135)</f>
        <v>0</v>
      </c>
      <c r="AM135" s="99">
        <f>SUMIFS(通讯通路门店!$BD:$BD,通讯通路门店!$S:$S,$G135)</f>
        <v>0</v>
      </c>
      <c r="AN135" s="99">
        <f>SUMIFS(通讯通路门店!$BF:$BF,通讯通路门店!$S:$S,$G135)</f>
        <v>0</v>
      </c>
      <c r="AO135" s="99">
        <f t="shared" si="12"/>
        <v>0</v>
      </c>
      <c r="AP135" s="99">
        <f>SUMIFS(通讯通路门店!$K:$K,通讯通路门店!$S:$S,$G135)</f>
        <v>0</v>
      </c>
      <c r="AQ135" s="83"/>
      <c r="AR135" s="99">
        <f>SUMIFS(通讯通路门店!$T:$T,通讯通路门店!$S:$S,$G135)</f>
        <v>0</v>
      </c>
      <c r="AS135" s="99">
        <f>SUMIFS(通讯通路门店!$U:$U,通讯通路门店!$S:$S,$G135)</f>
        <v>0</v>
      </c>
      <c r="AT135" s="99">
        <f>SUMIFS(通讯通路门店!$V:$V,通讯通路门店!$S:$S,$G135)</f>
        <v>0</v>
      </c>
      <c r="AU135" s="99">
        <f>SUMIFS(通讯通路门店!$W:$W,通讯通路门店!$S:$S,$G135)</f>
        <v>0</v>
      </c>
      <c r="AV135" s="99">
        <f>SUMIFS(通讯通路门店!$Z:$Z,通讯通路门店!$S:$S,$G135)</f>
        <v>0</v>
      </c>
      <c r="AW135" s="99">
        <f>SUMIFS(通讯通路门店!$AB:$AB,通讯通路门店!$S:$S,$G135)</f>
        <v>0</v>
      </c>
      <c r="AX135" s="99">
        <f>SUMIFS(通讯通路门店!$X:$X,通讯通路门店!$S:$S,$G135)</f>
        <v>0</v>
      </c>
      <c r="AY135" s="99">
        <f>SUMIFS(通讯通路门店!$Y:$Y,通讯通路门店!$S:$S,$G135)</f>
        <v>0</v>
      </c>
      <c r="AZ135" s="99">
        <f>SUMIFS(通讯通路门店!$AA:$AA,通讯通路门店!$S:$S,$G135)</f>
        <v>0</v>
      </c>
      <c r="BA135" s="99">
        <f t="shared" si="13"/>
        <v>0</v>
      </c>
      <c r="BB135" s="99">
        <f t="shared" si="14"/>
        <v>0</v>
      </c>
      <c r="BC135" s="99">
        <f>SUMIFS(通讯通路门店!$W:$W,通讯通路门店!$S:$S,$G135,通讯通路门店!$J:$J,"荣耀体验店")+SUMIFS(通讯通路门店!$W:$W,通讯通路门店!$S:$S,$G135,通讯通路门店!$J:$J,"荣耀授权专卖店")</f>
        <v>0</v>
      </c>
      <c r="BD135" s="99">
        <f>SUMIFS(通讯通路门店!$Z:$Z,通讯通路门店!$S:$S,$G135,通讯通路门店!$J:$J,"VIVO体验店")</f>
        <v>0</v>
      </c>
      <c r="BE135" s="99">
        <f>SUMIFS(通讯通路门店!$AB:$AB,通讯通路门店!$S:$S,$G135,通讯通路门店!$J:$J,"OPPO体验店")</f>
        <v>0</v>
      </c>
      <c r="BF135" s="99">
        <f>SUMIFS(通讯通路门店!$X:$X,通讯通路门店!$S:$S,$G135,通讯通路门店!$J:$J,"华为授权体验店")+SUMIFS(通讯通路门店!$AA:$AA,通讯通路门店!$S:$S,$G135,通讯通路门店!$J:$J,"华为堡垒店")</f>
        <v>0</v>
      </c>
      <c r="BG135" s="99">
        <f>SUMIFS(通讯通路门店!$Y:$Y,通讯通路门店!$S:$S,$G135,通讯通路门店!$J:$J,"小米体验店")</f>
        <v>0</v>
      </c>
      <c r="BH135" s="99">
        <f>SUMIFS(通讯通路门店!$AA:$AA,通讯通路门店!$S:$S,$G135,通讯通路门店!$J:$J,"苹果体验店")</f>
        <v>0</v>
      </c>
      <c r="BI135" s="99">
        <f>SUMIFS(通讯通路门店!$K:$K,通讯通路门店!$S:$S,$G135,通讯通路门店!$J:$J,"其他品牌专卖店")</f>
        <v>0</v>
      </c>
      <c r="BJ135" s="99">
        <f>SUMIFS(通讯通路门店!$AC:$AC,通讯通路门店!$S:$S,$G135)</f>
        <v>0</v>
      </c>
      <c r="BK135" s="99">
        <f>SUMIFS(通讯通路门店!$AD:$AD,通讯通路门店!$S:$S,$G135)</f>
        <v>0</v>
      </c>
      <c r="BL135" s="99">
        <f>SUMIFS(通讯通路门店!$AE:$AE,通讯通路门店!$S:$S,$G135)</f>
        <v>0</v>
      </c>
      <c r="BM135" s="99">
        <f>SUMIFS(通讯通路门店!$AF:$AF,通讯通路门店!$S:$S,$G135)</f>
        <v>0</v>
      </c>
      <c r="BN135" s="99">
        <f>SUMIFS(通讯通路门店!$AG:$AG,通讯通路门店!$S:$S,$G135)</f>
        <v>0</v>
      </c>
      <c r="BO135" s="99">
        <f>SUMIFS(通讯通路门店!$AH:$AH,通讯通路门店!$S:$S,$G135)</f>
        <v>0</v>
      </c>
      <c r="BP135" s="99">
        <f>SUMIFS(通讯通路门店!$AI:$AI,通讯通路门店!$S:$S,$G135)</f>
        <v>0</v>
      </c>
      <c r="BQ135" s="83"/>
    </row>
    <row r="136" spans="1:69">
      <c r="A136" s="99" t="str">
        <f>IFERROR(_xlfn.XLOOKUP($G136,通讯通路门店!$S$4:$S$993933,通讯通路门店!$A$4:$A$993933,0,0),"")</f>
        <v/>
      </c>
      <c r="B136" s="99" t="str">
        <f>IFERROR(_xlfn.XLOOKUP($G136,通讯通路门店!$S$4:$S$993933,通讯通路门店!$B$4:$B$993933,0,0),"")</f>
        <v/>
      </c>
      <c r="C136" s="99" t="str">
        <f>IFERROR(_xlfn.XLOOKUP($G136,通讯通路门店!$S$4:$S$993933,通讯通路门店!$C$4:$C$993933,0,0),"")</f>
        <v/>
      </c>
      <c r="D136" s="99" t="str">
        <f>IFERROR(_xlfn.XLOOKUP($G136,通讯通路门店!$S$4:$S$993933,通讯通路门店!$D$4:$D$993933,0,0),"")</f>
        <v/>
      </c>
      <c r="E136" s="83"/>
      <c r="F136" s="83"/>
      <c r="G136" s="101" t="e">
        <v>#N/A</v>
      </c>
      <c r="H136" s="102" t="str">
        <f>IFERROR(_xlfn.XLOOKUP($G136,通讯通路门店!$S$4:$S$993933,通讯通路门店!$R$4:$R$993933,0,0),"")</f>
        <v/>
      </c>
      <c r="I136" s="83"/>
      <c r="J136" s="83"/>
      <c r="K136" s="83"/>
      <c r="L136" s="83"/>
      <c r="M136" s="83"/>
      <c r="N136" s="83"/>
      <c r="O136" s="83"/>
      <c r="P136" s="83"/>
      <c r="Q136" s="83"/>
      <c r="R136" s="83"/>
      <c r="S136" s="83"/>
      <c r="T136" s="83"/>
      <c r="U136" s="99">
        <f>COUNTIF(通讯通路门店!$S:$S,$G136)</f>
        <v>0</v>
      </c>
      <c r="V136" s="99">
        <f>COUNTIFS(通讯通路门店!$S:$S,$G136,通讯通路门店!$J:$J,"综合卖场")</f>
        <v>0</v>
      </c>
      <c r="W136" s="99">
        <f>SUMIFS(通讯通路门店!$AJ:$AJ,通讯通路门店!$S:$S,通讯客户沙盘!$G136)</f>
        <v>0</v>
      </c>
      <c r="X136" s="99">
        <f t="shared" si="10"/>
        <v>0</v>
      </c>
      <c r="Y136" s="99">
        <f>COUNTIFS(通讯通路门店!$S:$S,$G136,通讯通路门店!$J:$J,"荣耀体验店")+COUNTIFS(通讯通路门店!$S:$S,$G136,通讯通路门店!$J:$J,"荣耀授权专卖店")</f>
        <v>0</v>
      </c>
      <c r="Z136" s="99">
        <f>COUNTIFS(通讯通路门店!$S:$S,$G136,通讯通路门店!$J:$J,"VIVO体验店")</f>
        <v>0</v>
      </c>
      <c r="AA136" s="99">
        <f>COUNTIFS(通讯通路门店!$S:$S,$G136,通讯通路门店!$J:$J,"OPPO体验店")</f>
        <v>0</v>
      </c>
      <c r="AB136" s="99">
        <f>COUNTIFS(通讯通路门店!$S:$S,$G136,通讯通路门店!$J:$J,"华为授权体验店")+COUNTIFS(通讯通路门店!$S:$S,$G136,通讯通路门店!$J:$J,"华为堡垒店")</f>
        <v>0</v>
      </c>
      <c r="AC136" s="99">
        <f>COUNTIFS(通讯通路门店!$S:$S,$G136,通讯通路门店!$J:$J,"小米体验店")</f>
        <v>0</v>
      </c>
      <c r="AD136" s="99">
        <f>COUNTIFS(通讯通路门店!$S:$S,$G136,通讯通路门店!$J:$J,"苹果体验店")</f>
        <v>0</v>
      </c>
      <c r="AE136" s="99">
        <f>COUNTIFS(通讯通路门店!$S:$S,$G136,通讯通路门店!$J:$J,"其他品牌专卖店")</f>
        <v>0</v>
      </c>
      <c r="AF136" s="99">
        <f>SUMIFS(通讯通路门店!$BI:$BI,通讯通路门店!$S:$S,$G136)</f>
        <v>0</v>
      </c>
      <c r="AG136" s="99">
        <f>SUMIFS(通讯通路门店!$BH:$BH,通讯通路门店!$S:$S,$G136)</f>
        <v>0</v>
      </c>
      <c r="AH136" s="99">
        <f t="shared" si="11"/>
        <v>0</v>
      </c>
      <c r="AI136" s="99">
        <f>SUMIFS(通讯通路门店!$BB:$BB,通讯通路门店!$S:$S,$G136)</f>
        <v>0</v>
      </c>
      <c r="AJ136" s="99">
        <f>SUMIFS(通讯通路门店!$BE:$BE,通讯通路门店!$S:$S,$G136)</f>
        <v>0</v>
      </c>
      <c r="AK136" s="99">
        <f>SUMIFS(通讯通路门店!$BG:$BG,通讯通路门店!$S:$S,$G136)</f>
        <v>0</v>
      </c>
      <c r="AL136" s="99">
        <f>SUMIFS(通讯通路门店!$BC:$BC,通讯通路门店!$S:$S,$G136)</f>
        <v>0</v>
      </c>
      <c r="AM136" s="99">
        <f>SUMIFS(通讯通路门店!$BD:$BD,通讯通路门店!$S:$S,$G136)</f>
        <v>0</v>
      </c>
      <c r="AN136" s="99">
        <f>SUMIFS(通讯通路门店!$BF:$BF,通讯通路门店!$S:$S,$G136)</f>
        <v>0</v>
      </c>
      <c r="AO136" s="99">
        <f t="shared" si="12"/>
        <v>0</v>
      </c>
      <c r="AP136" s="99">
        <f>SUMIFS(通讯通路门店!$K:$K,通讯通路门店!$S:$S,$G136)</f>
        <v>0</v>
      </c>
      <c r="AQ136" s="83"/>
      <c r="AR136" s="99">
        <f>SUMIFS(通讯通路门店!$T:$T,通讯通路门店!$S:$S,$G136)</f>
        <v>0</v>
      </c>
      <c r="AS136" s="99">
        <f>SUMIFS(通讯通路门店!$U:$U,通讯通路门店!$S:$S,$G136)</f>
        <v>0</v>
      </c>
      <c r="AT136" s="99">
        <f>SUMIFS(通讯通路门店!$V:$V,通讯通路门店!$S:$S,$G136)</f>
        <v>0</v>
      </c>
      <c r="AU136" s="99">
        <f>SUMIFS(通讯通路门店!$W:$W,通讯通路门店!$S:$S,$G136)</f>
        <v>0</v>
      </c>
      <c r="AV136" s="99">
        <f>SUMIFS(通讯通路门店!$Z:$Z,通讯通路门店!$S:$S,$G136)</f>
        <v>0</v>
      </c>
      <c r="AW136" s="99">
        <f>SUMIFS(通讯通路门店!$AB:$AB,通讯通路门店!$S:$S,$G136)</f>
        <v>0</v>
      </c>
      <c r="AX136" s="99">
        <f>SUMIFS(通讯通路门店!$X:$X,通讯通路门店!$S:$S,$G136)</f>
        <v>0</v>
      </c>
      <c r="AY136" s="99">
        <f>SUMIFS(通讯通路门店!$Y:$Y,通讯通路门店!$S:$S,$G136)</f>
        <v>0</v>
      </c>
      <c r="AZ136" s="99">
        <f>SUMIFS(通讯通路门店!$AA:$AA,通讯通路门店!$S:$S,$G136)</f>
        <v>0</v>
      </c>
      <c r="BA136" s="99">
        <f t="shared" si="13"/>
        <v>0</v>
      </c>
      <c r="BB136" s="99">
        <f t="shared" si="14"/>
        <v>0</v>
      </c>
      <c r="BC136" s="99">
        <f>SUMIFS(通讯通路门店!$W:$W,通讯通路门店!$S:$S,$G136,通讯通路门店!$J:$J,"荣耀体验店")+SUMIFS(通讯通路门店!$W:$W,通讯通路门店!$S:$S,$G136,通讯通路门店!$J:$J,"荣耀授权专卖店")</f>
        <v>0</v>
      </c>
      <c r="BD136" s="99">
        <f>SUMIFS(通讯通路门店!$Z:$Z,通讯通路门店!$S:$S,$G136,通讯通路门店!$J:$J,"VIVO体验店")</f>
        <v>0</v>
      </c>
      <c r="BE136" s="99">
        <f>SUMIFS(通讯通路门店!$AB:$AB,通讯通路门店!$S:$S,$G136,通讯通路门店!$J:$J,"OPPO体验店")</f>
        <v>0</v>
      </c>
      <c r="BF136" s="99">
        <f>SUMIFS(通讯通路门店!$X:$X,通讯通路门店!$S:$S,$G136,通讯通路门店!$J:$J,"华为授权体验店")+SUMIFS(通讯通路门店!$AA:$AA,通讯通路门店!$S:$S,$G136,通讯通路门店!$J:$J,"华为堡垒店")</f>
        <v>0</v>
      </c>
      <c r="BG136" s="99">
        <f>SUMIFS(通讯通路门店!$Y:$Y,通讯通路门店!$S:$S,$G136,通讯通路门店!$J:$J,"小米体验店")</f>
        <v>0</v>
      </c>
      <c r="BH136" s="99">
        <f>SUMIFS(通讯通路门店!$AA:$AA,通讯通路门店!$S:$S,$G136,通讯通路门店!$J:$J,"苹果体验店")</f>
        <v>0</v>
      </c>
      <c r="BI136" s="99">
        <f>SUMIFS(通讯通路门店!$K:$K,通讯通路门店!$S:$S,$G136,通讯通路门店!$J:$J,"其他品牌专卖店")</f>
        <v>0</v>
      </c>
      <c r="BJ136" s="99">
        <f>SUMIFS(通讯通路门店!$AC:$AC,通讯通路门店!$S:$S,$G136)</f>
        <v>0</v>
      </c>
      <c r="BK136" s="99">
        <f>SUMIFS(通讯通路门店!$AD:$AD,通讯通路门店!$S:$S,$G136)</f>
        <v>0</v>
      </c>
      <c r="BL136" s="99">
        <f>SUMIFS(通讯通路门店!$AE:$AE,通讯通路门店!$S:$S,$G136)</f>
        <v>0</v>
      </c>
      <c r="BM136" s="99">
        <f>SUMIFS(通讯通路门店!$AF:$AF,通讯通路门店!$S:$S,$G136)</f>
        <v>0</v>
      </c>
      <c r="BN136" s="99">
        <f>SUMIFS(通讯通路门店!$AG:$AG,通讯通路门店!$S:$S,$G136)</f>
        <v>0</v>
      </c>
      <c r="BO136" s="99">
        <f>SUMIFS(通讯通路门店!$AH:$AH,通讯通路门店!$S:$S,$G136)</f>
        <v>0</v>
      </c>
      <c r="BP136" s="99">
        <f>SUMIFS(通讯通路门店!$AI:$AI,通讯通路门店!$S:$S,$G136)</f>
        <v>0</v>
      </c>
      <c r="BQ136" s="83"/>
    </row>
    <row r="137" spans="1:69">
      <c r="A137" s="99" t="str">
        <f>IFERROR(_xlfn.XLOOKUP($G137,通讯通路门店!$S$4:$S$993933,通讯通路门店!$A$4:$A$993933,0,0),"")</f>
        <v/>
      </c>
      <c r="B137" s="99" t="str">
        <f>IFERROR(_xlfn.XLOOKUP($G137,通讯通路门店!$S$4:$S$993933,通讯通路门店!$B$4:$B$993933,0,0),"")</f>
        <v/>
      </c>
      <c r="C137" s="99" t="str">
        <f>IFERROR(_xlfn.XLOOKUP($G137,通讯通路门店!$S$4:$S$993933,通讯通路门店!$C$4:$C$993933,0,0),"")</f>
        <v/>
      </c>
      <c r="D137" s="99" t="str">
        <f>IFERROR(_xlfn.XLOOKUP($G137,通讯通路门店!$S$4:$S$993933,通讯通路门店!$D$4:$D$993933,0,0),"")</f>
        <v/>
      </c>
      <c r="E137" s="83"/>
      <c r="F137" s="83"/>
      <c r="G137" s="101" t="e">
        <v>#N/A</v>
      </c>
      <c r="H137" s="102" t="str">
        <f>IFERROR(_xlfn.XLOOKUP($G137,通讯通路门店!$S$4:$S$993933,通讯通路门店!$R$4:$R$993933,0,0),"")</f>
        <v/>
      </c>
      <c r="I137" s="83"/>
      <c r="J137" s="83"/>
      <c r="K137" s="83"/>
      <c r="L137" s="83"/>
      <c r="M137" s="83"/>
      <c r="N137" s="83"/>
      <c r="O137" s="83"/>
      <c r="P137" s="83"/>
      <c r="Q137" s="83"/>
      <c r="R137" s="83"/>
      <c r="S137" s="83"/>
      <c r="T137" s="83"/>
      <c r="U137" s="99">
        <f>COUNTIF(通讯通路门店!$S:$S,$G137)</f>
        <v>0</v>
      </c>
      <c r="V137" s="99">
        <f>COUNTIFS(通讯通路门店!$S:$S,$G137,通讯通路门店!$J:$J,"综合卖场")</f>
        <v>0</v>
      </c>
      <c r="W137" s="99">
        <f>SUMIFS(通讯通路门店!$AJ:$AJ,通讯通路门店!$S:$S,通讯客户沙盘!$G137)</f>
        <v>0</v>
      </c>
      <c r="X137" s="99">
        <f t="shared" si="10"/>
        <v>0</v>
      </c>
      <c r="Y137" s="99">
        <f>COUNTIFS(通讯通路门店!$S:$S,$G137,通讯通路门店!$J:$J,"荣耀体验店")+COUNTIFS(通讯通路门店!$S:$S,$G137,通讯通路门店!$J:$J,"荣耀授权专卖店")</f>
        <v>0</v>
      </c>
      <c r="Z137" s="99">
        <f>COUNTIFS(通讯通路门店!$S:$S,$G137,通讯通路门店!$J:$J,"VIVO体验店")</f>
        <v>0</v>
      </c>
      <c r="AA137" s="99">
        <f>COUNTIFS(通讯通路门店!$S:$S,$G137,通讯通路门店!$J:$J,"OPPO体验店")</f>
        <v>0</v>
      </c>
      <c r="AB137" s="99">
        <f>COUNTIFS(通讯通路门店!$S:$S,$G137,通讯通路门店!$J:$J,"华为授权体验店")+COUNTIFS(通讯通路门店!$S:$S,$G137,通讯通路门店!$J:$J,"华为堡垒店")</f>
        <v>0</v>
      </c>
      <c r="AC137" s="99">
        <f>COUNTIFS(通讯通路门店!$S:$S,$G137,通讯通路门店!$J:$J,"小米体验店")</f>
        <v>0</v>
      </c>
      <c r="AD137" s="99">
        <f>COUNTIFS(通讯通路门店!$S:$S,$G137,通讯通路门店!$J:$J,"苹果体验店")</f>
        <v>0</v>
      </c>
      <c r="AE137" s="99">
        <f>COUNTIFS(通讯通路门店!$S:$S,$G137,通讯通路门店!$J:$J,"其他品牌专卖店")</f>
        <v>0</v>
      </c>
      <c r="AF137" s="99">
        <f>SUMIFS(通讯通路门店!$BI:$BI,通讯通路门店!$S:$S,$G137)</f>
        <v>0</v>
      </c>
      <c r="AG137" s="99">
        <f>SUMIFS(通讯通路门店!$BH:$BH,通讯通路门店!$S:$S,$G137)</f>
        <v>0</v>
      </c>
      <c r="AH137" s="99">
        <f t="shared" si="11"/>
        <v>0</v>
      </c>
      <c r="AI137" s="99">
        <f>SUMIFS(通讯通路门店!$BB:$BB,通讯通路门店!$S:$S,$G137)</f>
        <v>0</v>
      </c>
      <c r="AJ137" s="99">
        <f>SUMIFS(通讯通路门店!$BE:$BE,通讯通路门店!$S:$S,$G137)</f>
        <v>0</v>
      </c>
      <c r="AK137" s="99">
        <f>SUMIFS(通讯通路门店!$BG:$BG,通讯通路门店!$S:$S,$G137)</f>
        <v>0</v>
      </c>
      <c r="AL137" s="99">
        <f>SUMIFS(通讯通路门店!$BC:$BC,通讯通路门店!$S:$S,$G137)</f>
        <v>0</v>
      </c>
      <c r="AM137" s="99">
        <f>SUMIFS(通讯通路门店!$BD:$BD,通讯通路门店!$S:$S,$G137)</f>
        <v>0</v>
      </c>
      <c r="AN137" s="99">
        <f>SUMIFS(通讯通路门店!$BF:$BF,通讯通路门店!$S:$S,$G137)</f>
        <v>0</v>
      </c>
      <c r="AO137" s="99">
        <f t="shared" si="12"/>
        <v>0</v>
      </c>
      <c r="AP137" s="99">
        <f>SUMIFS(通讯通路门店!$K:$K,通讯通路门店!$S:$S,$G137)</f>
        <v>0</v>
      </c>
      <c r="AQ137" s="83"/>
      <c r="AR137" s="99">
        <f>SUMIFS(通讯通路门店!$T:$T,通讯通路门店!$S:$S,$G137)</f>
        <v>0</v>
      </c>
      <c r="AS137" s="99">
        <f>SUMIFS(通讯通路门店!$U:$U,通讯通路门店!$S:$S,$G137)</f>
        <v>0</v>
      </c>
      <c r="AT137" s="99">
        <f>SUMIFS(通讯通路门店!$V:$V,通讯通路门店!$S:$S,$G137)</f>
        <v>0</v>
      </c>
      <c r="AU137" s="99">
        <f>SUMIFS(通讯通路门店!$W:$W,通讯通路门店!$S:$S,$G137)</f>
        <v>0</v>
      </c>
      <c r="AV137" s="99">
        <f>SUMIFS(通讯通路门店!$Z:$Z,通讯通路门店!$S:$S,$G137)</f>
        <v>0</v>
      </c>
      <c r="AW137" s="99">
        <f>SUMIFS(通讯通路门店!$AB:$AB,通讯通路门店!$S:$S,$G137)</f>
        <v>0</v>
      </c>
      <c r="AX137" s="99">
        <f>SUMIFS(通讯通路门店!$X:$X,通讯通路门店!$S:$S,$G137)</f>
        <v>0</v>
      </c>
      <c r="AY137" s="99">
        <f>SUMIFS(通讯通路门店!$Y:$Y,通讯通路门店!$S:$S,$G137)</f>
        <v>0</v>
      </c>
      <c r="AZ137" s="99">
        <f>SUMIFS(通讯通路门店!$AA:$AA,通讯通路门店!$S:$S,$G137)</f>
        <v>0</v>
      </c>
      <c r="BA137" s="99">
        <f t="shared" si="13"/>
        <v>0</v>
      </c>
      <c r="BB137" s="99">
        <f t="shared" si="14"/>
        <v>0</v>
      </c>
      <c r="BC137" s="99">
        <f>SUMIFS(通讯通路门店!$W:$W,通讯通路门店!$S:$S,$G137,通讯通路门店!$J:$J,"荣耀体验店")+SUMIFS(通讯通路门店!$W:$W,通讯通路门店!$S:$S,$G137,通讯通路门店!$J:$J,"荣耀授权专卖店")</f>
        <v>0</v>
      </c>
      <c r="BD137" s="99">
        <f>SUMIFS(通讯通路门店!$Z:$Z,通讯通路门店!$S:$S,$G137,通讯通路门店!$J:$J,"VIVO体验店")</f>
        <v>0</v>
      </c>
      <c r="BE137" s="99">
        <f>SUMIFS(通讯通路门店!$AB:$AB,通讯通路门店!$S:$S,$G137,通讯通路门店!$J:$J,"OPPO体验店")</f>
        <v>0</v>
      </c>
      <c r="BF137" s="99">
        <f>SUMIFS(通讯通路门店!$X:$X,通讯通路门店!$S:$S,$G137,通讯通路门店!$J:$J,"华为授权体验店")+SUMIFS(通讯通路门店!$AA:$AA,通讯通路门店!$S:$S,$G137,通讯通路门店!$J:$J,"华为堡垒店")</f>
        <v>0</v>
      </c>
      <c r="BG137" s="99">
        <f>SUMIFS(通讯通路门店!$Y:$Y,通讯通路门店!$S:$S,$G137,通讯通路门店!$J:$J,"小米体验店")</f>
        <v>0</v>
      </c>
      <c r="BH137" s="99">
        <f>SUMIFS(通讯通路门店!$AA:$AA,通讯通路门店!$S:$S,$G137,通讯通路门店!$J:$J,"苹果体验店")</f>
        <v>0</v>
      </c>
      <c r="BI137" s="99">
        <f>SUMIFS(通讯通路门店!$K:$K,通讯通路门店!$S:$S,$G137,通讯通路门店!$J:$J,"其他品牌专卖店")</f>
        <v>0</v>
      </c>
      <c r="BJ137" s="99">
        <f>SUMIFS(通讯通路门店!$AC:$AC,通讯通路门店!$S:$S,$G137)</f>
        <v>0</v>
      </c>
      <c r="BK137" s="99">
        <f>SUMIFS(通讯通路门店!$AD:$AD,通讯通路门店!$S:$S,$G137)</f>
        <v>0</v>
      </c>
      <c r="BL137" s="99">
        <f>SUMIFS(通讯通路门店!$AE:$AE,通讯通路门店!$S:$S,$G137)</f>
        <v>0</v>
      </c>
      <c r="BM137" s="99">
        <f>SUMIFS(通讯通路门店!$AF:$AF,通讯通路门店!$S:$S,$G137)</f>
        <v>0</v>
      </c>
      <c r="BN137" s="99">
        <f>SUMIFS(通讯通路门店!$AG:$AG,通讯通路门店!$S:$S,$G137)</f>
        <v>0</v>
      </c>
      <c r="BO137" s="99">
        <f>SUMIFS(通讯通路门店!$AH:$AH,通讯通路门店!$S:$S,$G137)</f>
        <v>0</v>
      </c>
      <c r="BP137" s="99">
        <f>SUMIFS(通讯通路门店!$AI:$AI,通讯通路门店!$S:$S,$G137)</f>
        <v>0</v>
      </c>
      <c r="BQ137" s="83"/>
    </row>
    <row r="138" spans="1:69">
      <c r="A138" s="99" t="str">
        <f>IFERROR(_xlfn.XLOOKUP($G138,通讯通路门店!$S$4:$S$993933,通讯通路门店!$A$4:$A$993933,0,0),"")</f>
        <v/>
      </c>
      <c r="B138" s="99" t="str">
        <f>IFERROR(_xlfn.XLOOKUP($G138,通讯通路门店!$S$4:$S$993933,通讯通路门店!$B$4:$B$993933,0,0),"")</f>
        <v/>
      </c>
      <c r="C138" s="99" t="str">
        <f>IFERROR(_xlfn.XLOOKUP($G138,通讯通路门店!$S$4:$S$993933,通讯通路门店!$C$4:$C$993933,0,0),"")</f>
        <v/>
      </c>
      <c r="D138" s="99" t="str">
        <f>IFERROR(_xlfn.XLOOKUP($G138,通讯通路门店!$S$4:$S$993933,通讯通路门店!$D$4:$D$993933,0,0),"")</f>
        <v/>
      </c>
      <c r="E138" s="83"/>
      <c r="F138" s="83"/>
      <c r="G138" s="101" t="e">
        <v>#N/A</v>
      </c>
      <c r="H138" s="102" t="str">
        <f>IFERROR(_xlfn.XLOOKUP($G138,通讯通路门店!$S$4:$S$993933,通讯通路门店!$R$4:$R$993933,0,0),"")</f>
        <v/>
      </c>
      <c r="I138" s="83"/>
      <c r="J138" s="83"/>
      <c r="K138" s="83"/>
      <c r="L138" s="83"/>
      <c r="M138" s="83"/>
      <c r="N138" s="83"/>
      <c r="O138" s="83"/>
      <c r="P138" s="83"/>
      <c r="Q138" s="83"/>
      <c r="R138" s="83"/>
      <c r="S138" s="83"/>
      <c r="T138" s="83"/>
      <c r="U138" s="99">
        <f>COUNTIF(通讯通路门店!$S:$S,$G138)</f>
        <v>0</v>
      </c>
      <c r="V138" s="99">
        <f>COUNTIFS(通讯通路门店!$S:$S,$G138,通讯通路门店!$J:$J,"综合卖场")</f>
        <v>0</v>
      </c>
      <c r="W138" s="99">
        <f>SUMIFS(通讯通路门店!$AJ:$AJ,通讯通路门店!$S:$S,通讯客户沙盘!$G138)</f>
        <v>0</v>
      </c>
      <c r="X138" s="99">
        <f t="shared" si="10"/>
        <v>0</v>
      </c>
      <c r="Y138" s="99">
        <f>COUNTIFS(通讯通路门店!$S:$S,$G138,通讯通路门店!$J:$J,"荣耀体验店")+COUNTIFS(通讯通路门店!$S:$S,$G138,通讯通路门店!$J:$J,"荣耀授权专卖店")</f>
        <v>0</v>
      </c>
      <c r="Z138" s="99">
        <f>COUNTIFS(通讯通路门店!$S:$S,$G138,通讯通路门店!$J:$J,"VIVO体验店")</f>
        <v>0</v>
      </c>
      <c r="AA138" s="99">
        <f>COUNTIFS(通讯通路门店!$S:$S,$G138,通讯通路门店!$J:$J,"OPPO体验店")</f>
        <v>0</v>
      </c>
      <c r="AB138" s="99">
        <f>COUNTIFS(通讯通路门店!$S:$S,$G138,通讯通路门店!$J:$J,"华为授权体验店")+COUNTIFS(通讯通路门店!$S:$S,$G138,通讯通路门店!$J:$J,"华为堡垒店")</f>
        <v>0</v>
      </c>
      <c r="AC138" s="99">
        <f>COUNTIFS(通讯通路门店!$S:$S,$G138,通讯通路门店!$J:$J,"小米体验店")</f>
        <v>0</v>
      </c>
      <c r="AD138" s="99">
        <f>COUNTIFS(通讯通路门店!$S:$S,$G138,通讯通路门店!$J:$J,"苹果体验店")</f>
        <v>0</v>
      </c>
      <c r="AE138" s="99">
        <f>COUNTIFS(通讯通路门店!$S:$S,$G138,通讯通路门店!$J:$J,"其他品牌专卖店")</f>
        <v>0</v>
      </c>
      <c r="AF138" s="99">
        <f>SUMIFS(通讯通路门店!$BI:$BI,通讯通路门店!$S:$S,$G138)</f>
        <v>0</v>
      </c>
      <c r="AG138" s="99">
        <f>SUMIFS(通讯通路门店!$BH:$BH,通讯通路门店!$S:$S,$G138)</f>
        <v>0</v>
      </c>
      <c r="AH138" s="99">
        <f t="shared" si="11"/>
        <v>0</v>
      </c>
      <c r="AI138" s="99">
        <f>SUMIFS(通讯通路门店!$BB:$BB,通讯通路门店!$S:$S,$G138)</f>
        <v>0</v>
      </c>
      <c r="AJ138" s="99">
        <f>SUMIFS(通讯通路门店!$BE:$BE,通讯通路门店!$S:$S,$G138)</f>
        <v>0</v>
      </c>
      <c r="AK138" s="99">
        <f>SUMIFS(通讯通路门店!$BG:$BG,通讯通路门店!$S:$S,$G138)</f>
        <v>0</v>
      </c>
      <c r="AL138" s="99">
        <f>SUMIFS(通讯通路门店!$BC:$BC,通讯通路门店!$S:$S,$G138)</f>
        <v>0</v>
      </c>
      <c r="AM138" s="99">
        <f>SUMIFS(通讯通路门店!$BD:$BD,通讯通路门店!$S:$S,$G138)</f>
        <v>0</v>
      </c>
      <c r="AN138" s="99">
        <f>SUMIFS(通讯通路门店!$BF:$BF,通讯通路门店!$S:$S,$G138)</f>
        <v>0</v>
      </c>
      <c r="AO138" s="99">
        <f t="shared" si="12"/>
        <v>0</v>
      </c>
      <c r="AP138" s="99">
        <f>SUMIFS(通讯通路门店!$K:$K,通讯通路门店!$S:$S,$G138)</f>
        <v>0</v>
      </c>
      <c r="AQ138" s="83"/>
      <c r="AR138" s="99">
        <f>SUMIFS(通讯通路门店!$T:$T,通讯通路门店!$S:$S,$G138)</f>
        <v>0</v>
      </c>
      <c r="AS138" s="99">
        <f>SUMIFS(通讯通路门店!$U:$U,通讯通路门店!$S:$S,$G138)</f>
        <v>0</v>
      </c>
      <c r="AT138" s="99">
        <f>SUMIFS(通讯通路门店!$V:$V,通讯通路门店!$S:$S,$G138)</f>
        <v>0</v>
      </c>
      <c r="AU138" s="99">
        <f>SUMIFS(通讯通路门店!$W:$W,通讯通路门店!$S:$S,$G138)</f>
        <v>0</v>
      </c>
      <c r="AV138" s="99">
        <f>SUMIFS(通讯通路门店!$Z:$Z,通讯通路门店!$S:$S,$G138)</f>
        <v>0</v>
      </c>
      <c r="AW138" s="99">
        <f>SUMIFS(通讯通路门店!$AB:$AB,通讯通路门店!$S:$S,$G138)</f>
        <v>0</v>
      </c>
      <c r="AX138" s="99">
        <f>SUMIFS(通讯通路门店!$X:$X,通讯通路门店!$S:$S,$G138)</f>
        <v>0</v>
      </c>
      <c r="AY138" s="99">
        <f>SUMIFS(通讯通路门店!$Y:$Y,通讯通路门店!$S:$S,$G138)</f>
        <v>0</v>
      </c>
      <c r="AZ138" s="99">
        <f>SUMIFS(通讯通路门店!$AA:$AA,通讯通路门店!$S:$S,$G138)</f>
        <v>0</v>
      </c>
      <c r="BA138" s="99">
        <f t="shared" si="13"/>
        <v>0</v>
      </c>
      <c r="BB138" s="99">
        <f t="shared" si="14"/>
        <v>0</v>
      </c>
      <c r="BC138" s="99">
        <f>SUMIFS(通讯通路门店!$W:$W,通讯通路门店!$S:$S,$G138,通讯通路门店!$J:$J,"荣耀体验店")+SUMIFS(通讯通路门店!$W:$W,通讯通路门店!$S:$S,$G138,通讯通路门店!$J:$J,"荣耀授权专卖店")</f>
        <v>0</v>
      </c>
      <c r="BD138" s="99">
        <f>SUMIFS(通讯通路门店!$Z:$Z,通讯通路门店!$S:$S,$G138,通讯通路门店!$J:$J,"VIVO体验店")</f>
        <v>0</v>
      </c>
      <c r="BE138" s="99">
        <f>SUMIFS(通讯通路门店!$AB:$AB,通讯通路门店!$S:$S,$G138,通讯通路门店!$J:$J,"OPPO体验店")</f>
        <v>0</v>
      </c>
      <c r="BF138" s="99">
        <f>SUMIFS(通讯通路门店!$X:$X,通讯通路门店!$S:$S,$G138,通讯通路门店!$J:$J,"华为授权体验店")+SUMIFS(通讯通路门店!$AA:$AA,通讯通路门店!$S:$S,$G138,通讯通路门店!$J:$J,"华为堡垒店")</f>
        <v>0</v>
      </c>
      <c r="BG138" s="99">
        <f>SUMIFS(通讯通路门店!$Y:$Y,通讯通路门店!$S:$S,$G138,通讯通路门店!$J:$J,"小米体验店")</f>
        <v>0</v>
      </c>
      <c r="BH138" s="99">
        <f>SUMIFS(通讯通路门店!$AA:$AA,通讯通路门店!$S:$S,$G138,通讯通路门店!$J:$J,"苹果体验店")</f>
        <v>0</v>
      </c>
      <c r="BI138" s="99">
        <f>SUMIFS(通讯通路门店!$K:$K,通讯通路门店!$S:$S,$G138,通讯通路门店!$J:$J,"其他品牌专卖店")</f>
        <v>0</v>
      </c>
      <c r="BJ138" s="99">
        <f>SUMIFS(通讯通路门店!$AC:$AC,通讯通路门店!$S:$S,$G138)</f>
        <v>0</v>
      </c>
      <c r="BK138" s="99">
        <f>SUMIFS(通讯通路门店!$AD:$AD,通讯通路门店!$S:$S,$G138)</f>
        <v>0</v>
      </c>
      <c r="BL138" s="99">
        <f>SUMIFS(通讯通路门店!$AE:$AE,通讯通路门店!$S:$S,$G138)</f>
        <v>0</v>
      </c>
      <c r="BM138" s="99">
        <f>SUMIFS(通讯通路门店!$AF:$AF,通讯通路门店!$S:$S,$G138)</f>
        <v>0</v>
      </c>
      <c r="BN138" s="99">
        <f>SUMIFS(通讯通路门店!$AG:$AG,通讯通路门店!$S:$S,$G138)</f>
        <v>0</v>
      </c>
      <c r="BO138" s="99">
        <f>SUMIFS(通讯通路门店!$AH:$AH,通讯通路门店!$S:$S,$G138)</f>
        <v>0</v>
      </c>
      <c r="BP138" s="99">
        <f>SUMIFS(通讯通路门店!$AI:$AI,通讯通路门店!$S:$S,$G138)</f>
        <v>0</v>
      </c>
      <c r="BQ138" s="83"/>
    </row>
    <row r="139" spans="1:69">
      <c r="A139" s="99" t="str">
        <f>IFERROR(_xlfn.XLOOKUP($G139,通讯通路门店!$S$4:$S$993933,通讯通路门店!$A$4:$A$993933,0,0),"")</f>
        <v/>
      </c>
      <c r="B139" s="99" t="str">
        <f>IFERROR(_xlfn.XLOOKUP($G139,通讯通路门店!$S$4:$S$993933,通讯通路门店!$B$4:$B$993933,0,0),"")</f>
        <v/>
      </c>
      <c r="C139" s="99" t="str">
        <f>IFERROR(_xlfn.XLOOKUP($G139,通讯通路门店!$S$4:$S$993933,通讯通路门店!$C$4:$C$993933,0,0),"")</f>
        <v/>
      </c>
      <c r="D139" s="99" t="str">
        <f>IFERROR(_xlfn.XLOOKUP($G139,通讯通路门店!$S$4:$S$993933,通讯通路门店!$D$4:$D$993933,0,0),"")</f>
        <v/>
      </c>
      <c r="E139" s="83"/>
      <c r="F139" s="83"/>
      <c r="G139" s="101" t="e">
        <v>#N/A</v>
      </c>
      <c r="H139" s="102" t="str">
        <f>IFERROR(_xlfn.XLOOKUP($G139,通讯通路门店!$S$4:$S$993933,通讯通路门店!$R$4:$R$993933,0,0),"")</f>
        <v/>
      </c>
      <c r="I139" s="83"/>
      <c r="J139" s="83"/>
      <c r="K139" s="83"/>
      <c r="L139" s="83"/>
      <c r="M139" s="83"/>
      <c r="N139" s="83"/>
      <c r="O139" s="83"/>
      <c r="P139" s="83"/>
      <c r="Q139" s="83"/>
      <c r="R139" s="83"/>
      <c r="S139" s="83"/>
      <c r="T139" s="83"/>
      <c r="U139" s="99">
        <f>COUNTIF(通讯通路门店!$S:$S,$G139)</f>
        <v>0</v>
      </c>
      <c r="V139" s="99">
        <f>COUNTIFS(通讯通路门店!$S:$S,$G139,通讯通路门店!$J:$J,"综合卖场")</f>
        <v>0</v>
      </c>
      <c r="W139" s="99">
        <f>SUMIFS(通讯通路门店!$AJ:$AJ,通讯通路门店!$S:$S,通讯客户沙盘!$G139)</f>
        <v>0</v>
      </c>
      <c r="X139" s="99">
        <f t="shared" si="10"/>
        <v>0</v>
      </c>
      <c r="Y139" s="99">
        <f>COUNTIFS(通讯通路门店!$S:$S,$G139,通讯通路门店!$J:$J,"荣耀体验店")+COUNTIFS(通讯通路门店!$S:$S,$G139,通讯通路门店!$J:$J,"荣耀授权专卖店")</f>
        <v>0</v>
      </c>
      <c r="Z139" s="99">
        <f>COUNTIFS(通讯通路门店!$S:$S,$G139,通讯通路门店!$J:$J,"VIVO体验店")</f>
        <v>0</v>
      </c>
      <c r="AA139" s="99">
        <f>COUNTIFS(通讯通路门店!$S:$S,$G139,通讯通路门店!$J:$J,"OPPO体验店")</f>
        <v>0</v>
      </c>
      <c r="AB139" s="99">
        <f>COUNTIFS(通讯通路门店!$S:$S,$G139,通讯通路门店!$J:$J,"华为授权体验店")+COUNTIFS(通讯通路门店!$S:$S,$G139,通讯通路门店!$J:$J,"华为堡垒店")</f>
        <v>0</v>
      </c>
      <c r="AC139" s="99">
        <f>COUNTIFS(通讯通路门店!$S:$S,$G139,通讯通路门店!$J:$J,"小米体验店")</f>
        <v>0</v>
      </c>
      <c r="AD139" s="99">
        <f>COUNTIFS(通讯通路门店!$S:$S,$G139,通讯通路门店!$J:$J,"苹果体验店")</f>
        <v>0</v>
      </c>
      <c r="AE139" s="99">
        <f>COUNTIFS(通讯通路门店!$S:$S,$G139,通讯通路门店!$J:$J,"其他品牌专卖店")</f>
        <v>0</v>
      </c>
      <c r="AF139" s="99">
        <f>SUMIFS(通讯通路门店!$BI:$BI,通讯通路门店!$S:$S,$G139)</f>
        <v>0</v>
      </c>
      <c r="AG139" s="99">
        <f>SUMIFS(通讯通路门店!$BH:$BH,通讯通路门店!$S:$S,$G139)</f>
        <v>0</v>
      </c>
      <c r="AH139" s="99">
        <f t="shared" si="11"/>
        <v>0</v>
      </c>
      <c r="AI139" s="99">
        <f>SUMIFS(通讯通路门店!$BB:$BB,通讯通路门店!$S:$S,$G139)</f>
        <v>0</v>
      </c>
      <c r="AJ139" s="99">
        <f>SUMIFS(通讯通路门店!$BE:$BE,通讯通路门店!$S:$S,$G139)</f>
        <v>0</v>
      </c>
      <c r="AK139" s="99">
        <f>SUMIFS(通讯通路门店!$BG:$BG,通讯通路门店!$S:$S,$G139)</f>
        <v>0</v>
      </c>
      <c r="AL139" s="99">
        <f>SUMIFS(通讯通路门店!$BC:$BC,通讯通路门店!$S:$S,$G139)</f>
        <v>0</v>
      </c>
      <c r="AM139" s="99">
        <f>SUMIFS(通讯通路门店!$BD:$BD,通讯通路门店!$S:$S,$G139)</f>
        <v>0</v>
      </c>
      <c r="AN139" s="99">
        <f>SUMIFS(通讯通路门店!$BF:$BF,通讯通路门店!$S:$S,$G139)</f>
        <v>0</v>
      </c>
      <c r="AO139" s="99">
        <f t="shared" si="12"/>
        <v>0</v>
      </c>
      <c r="AP139" s="99">
        <f>SUMIFS(通讯通路门店!$K:$K,通讯通路门店!$S:$S,$G139)</f>
        <v>0</v>
      </c>
      <c r="AQ139" s="83"/>
      <c r="AR139" s="99">
        <f>SUMIFS(通讯通路门店!$T:$T,通讯通路门店!$S:$S,$G139)</f>
        <v>0</v>
      </c>
      <c r="AS139" s="99">
        <f>SUMIFS(通讯通路门店!$U:$U,通讯通路门店!$S:$S,$G139)</f>
        <v>0</v>
      </c>
      <c r="AT139" s="99">
        <f>SUMIFS(通讯通路门店!$V:$V,通讯通路门店!$S:$S,$G139)</f>
        <v>0</v>
      </c>
      <c r="AU139" s="99">
        <f>SUMIFS(通讯通路门店!$W:$W,通讯通路门店!$S:$S,$G139)</f>
        <v>0</v>
      </c>
      <c r="AV139" s="99">
        <f>SUMIFS(通讯通路门店!$Z:$Z,通讯通路门店!$S:$S,$G139)</f>
        <v>0</v>
      </c>
      <c r="AW139" s="99">
        <f>SUMIFS(通讯通路门店!$AB:$AB,通讯通路门店!$S:$S,$G139)</f>
        <v>0</v>
      </c>
      <c r="AX139" s="99">
        <f>SUMIFS(通讯通路门店!$X:$X,通讯通路门店!$S:$S,$G139)</f>
        <v>0</v>
      </c>
      <c r="AY139" s="99">
        <f>SUMIFS(通讯通路门店!$Y:$Y,通讯通路门店!$S:$S,$G139)</f>
        <v>0</v>
      </c>
      <c r="AZ139" s="99">
        <f>SUMIFS(通讯通路门店!$AA:$AA,通讯通路门店!$S:$S,$G139)</f>
        <v>0</v>
      </c>
      <c r="BA139" s="99">
        <f t="shared" si="13"/>
        <v>0</v>
      </c>
      <c r="BB139" s="99">
        <f t="shared" si="14"/>
        <v>0</v>
      </c>
      <c r="BC139" s="99">
        <f>SUMIFS(通讯通路门店!$W:$W,通讯通路门店!$S:$S,$G139,通讯通路门店!$J:$J,"荣耀体验店")+SUMIFS(通讯通路门店!$W:$W,通讯通路门店!$S:$S,$G139,通讯通路门店!$J:$J,"荣耀授权专卖店")</f>
        <v>0</v>
      </c>
      <c r="BD139" s="99">
        <f>SUMIFS(通讯通路门店!$Z:$Z,通讯通路门店!$S:$S,$G139,通讯通路门店!$J:$J,"VIVO体验店")</f>
        <v>0</v>
      </c>
      <c r="BE139" s="99">
        <f>SUMIFS(通讯通路门店!$AB:$AB,通讯通路门店!$S:$S,$G139,通讯通路门店!$J:$J,"OPPO体验店")</f>
        <v>0</v>
      </c>
      <c r="BF139" s="99">
        <f>SUMIFS(通讯通路门店!$X:$X,通讯通路门店!$S:$S,$G139,通讯通路门店!$J:$J,"华为授权体验店")+SUMIFS(通讯通路门店!$AA:$AA,通讯通路门店!$S:$S,$G139,通讯通路门店!$J:$J,"华为堡垒店")</f>
        <v>0</v>
      </c>
      <c r="BG139" s="99">
        <f>SUMIFS(通讯通路门店!$Y:$Y,通讯通路门店!$S:$S,$G139,通讯通路门店!$J:$J,"小米体验店")</f>
        <v>0</v>
      </c>
      <c r="BH139" s="99">
        <f>SUMIFS(通讯通路门店!$AA:$AA,通讯通路门店!$S:$S,$G139,通讯通路门店!$J:$J,"苹果体验店")</f>
        <v>0</v>
      </c>
      <c r="BI139" s="99">
        <f>SUMIFS(通讯通路门店!$K:$K,通讯通路门店!$S:$S,$G139,通讯通路门店!$J:$J,"其他品牌专卖店")</f>
        <v>0</v>
      </c>
      <c r="BJ139" s="99">
        <f>SUMIFS(通讯通路门店!$AC:$AC,通讯通路门店!$S:$S,$G139)</f>
        <v>0</v>
      </c>
      <c r="BK139" s="99">
        <f>SUMIFS(通讯通路门店!$AD:$AD,通讯通路门店!$S:$S,$G139)</f>
        <v>0</v>
      </c>
      <c r="BL139" s="99">
        <f>SUMIFS(通讯通路门店!$AE:$AE,通讯通路门店!$S:$S,$G139)</f>
        <v>0</v>
      </c>
      <c r="BM139" s="99">
        <f>SUMIFS(通讯通路门店!$AF:$AF,通讯通路门店!$S:$S,$G139)</f>
        <v>0</v>
      </c>
      <c r="BN139" s="99">
        <f>SUMIFS(通讯通路门店!$AG:$AG,通讯通路门店!$S:$S,$G139)</f>
        <v>0</v>
      </c>
      <c r="BO139" s="99">
        <f>SUMIFS(通讯通路门店!$AH:$AH,通讯通路门店!$S:$S,$G139)</f>
        <v>0</v>
      </c>
      <c r="BP139" s="99">
        <f>SUMIFS(通讯通路门店!$AI:$AI,通讯通路门店!$S:$S,$G139)</f>
        <v>0</v>
      </c>
      <c r="BQ139" s="83"/>
    </row>
    <row r="140" spans="1:69">
      <c r="A140" s="99" t="str">
        <f>IFERROR(_xlfn.XLOOKUP($G140,通讯通路门店!$S$4:$S$993933,通讯通路门店!$A$4:$A$993933,0,0),"")</f>
        <v/>
      </c>
      <c r="B140" s="99" t="str">
        <f>IFERROR(_xlfn.XLOOKUP($G140,通讯通路门店!$S$4:$S$993933,通讯通路门店!$B$4:$B$993933,0,0),"")</f>
        <v/>
      </c>
      <c r="C140" s="99" t="str">
        <f>IFERROR(_xlfn.XLOOKUP($G140,通讯通路门店!$S$4:$S$993933,通讯通路门店!$C$4:$C$993933,0,0),"")</f>
        <v/>
      </c>
      <c r="D140" s="99" t="str">
        <f>IFERROR(_xlfn.XLOOKUP($G140,通讯通路门店!$S$4:$S$993933,通讯通路门店!$D$4:$D$993933,0,0),"")</f>
        <v/>
      </c>
      <c r="E140" s="83"/>
      <c r="F140" s="83"/>
      <c r="G140" s="101" t="e">
        <v>#N/A</v>
      </c>
      <c r="H140" s="102" t="str">
        <f>IFERROR(_xlfn.XLOOKUP($G140,通讯通路门店!$S$4:$S$993933,通讯通路门店!$R$4:$R$993933,0,0),"")</f>
        <v/>
      </c>
      <c r="I140" s="83"/>
      <c r="J140" s="83"/>
      <c r="K140" s="83"/>
      <c r="L140" s="83"/>
      <c r="M140" s="83"/>
      <c r="N140" s="83"/>
      <c r="O140" s="83"/>
      <c r="P140" s="83"/>
      <c r="Q140" s="83"/>
      <c r="R140" s="83"/>
      <c r="S140" s="83"/>
      <c r="T140" s="83"/>
      <c r="U140" s="99">
        <f>COUNTIF(通讯通路门店!$S:$S,$G140)</f>
        <v>0</v>
      </c>
      <c r="V140" s="99">
        <f>COUNTIFS(通讯通路门店!$S:$S,$G140,通讯通路门店!$J:$J,"综合卖场")</f>
        <v>0</v>
      </c>
      <c r="W140" s="99">
        <f>SUMIFS(通讯通路门店!$AJ:$AJ,通讯通路门店!$S:$S,通讯客户沙盘!$G140)</f>
        <v>0</v>
      </c>
      <c r="X140" s="99">
        <f t="shared" si="10"/>
        <v>0</v>
      </c>
      <c r="Y140" s="99">
        <f>COUNTIFS(通讯通路门店!$S:$S,$G140,通讯通路门店!$J:$J,"荣耀体验店")+COUNTIFS(通讯通路门店!$S:$S,$G140,通讯通路门店!$J:$J,"荣耀授权专卖店")</f>
        <v>0</v>
      </c>
      <c r="Z140" s="99">
        <f>COUNTIFS(通讯通路门店!$S:$S,$G140,通讯通路门店!$J:$J,"VIVO体验店")</f>
        <v>0</v>
      </c>
      <c r="AA140" s="99">
        <f>COUNTIFS(通讯通路门店!$S:$S,$G140,通讯通路门店!$J:$J,"OPPO体验店")</f>
        <v>0</v>
      </c>
      <c r="AB140" s="99">
        <f>COUNTIFS(通讯通路门店!$S:$S,$G140,通讯通路门店!$J:$J,"华为授权体验店")+COUNTIFS(通讯通路门店!$S:$S,$G140,通讯通路门店!$J:$J,"华为堡垒店")</f>
        <v>0</v>
      </c>
      <c r="AC140" s="99">
        <f>COUNTIFS(通讯通路门店!$S:$S,$G140,通讯通路门店!$J:$J,"小米体验店")</f>
        <v>0</v>
      </c>
      <c r="AD140" s="99">
        <f>COUNTIFS(通讯通路门店!$S:$S,$G140,通讯通路门店!$J:$J,"苹果体验店")</f>
        <v>0</v>
      </c>
      <c r="AE140" s="99">
        <f>COUNTIFS(通讯通路门店!$S:$S,$G140,通讯通路门店!$J:$J,"其他品牌专卖店")</f>
        <v>0</v>
      </c>
      <c r="AF140" s="99">
        <f>SUMIFS(通讯通路门店!$BI:$BI,通讯通路门店!$S:$S,$G140)</f>
        <v>0</v>
      </c>
      <c r="AG140" s="99">
        <f>SUMIFS(通讯通路门店!$BH:$BH,通讯通路门店!$S:$S,$G140)</f>
        <v>0</v>
      </c>
      <c r="AH140" s="99">
        <f t="shared" si="11"/>
        <v>0</v>
      </c>
      <c r="AI140" s="99">
        <f>SUMIFS(通讯通路门店!$BB:$BB,通讯通路门店!$S:$S,$G140)</f>
        <v>0</v>
      </c>
      <c r="AJ140" s="99">
        <f>SUMIFS(通讯通路门店!$BE:$BE,通讯通路门店!$S:$S,$G140)</f>
        <v>0</v>
      </c>
      <c r="AK140" s="99">
        <f>SUMIFS(通讯通路门店!$BG:$BG,通讯通路门店!$S:$S,$G140)</f>
        <v>0</v>
      </c>
      <c r="AL140" s="99">
        <f>SUMIFS(通讯通路门店!$BC:$BC,通讯通路门店!$S:$S,$G140)</f>
        <v>0</v>
      </c>
      <c r="AM140" s="99">
        <f>SUMIFS(通讯通路门店!$BD:$BD,通讯通路门店!$S:$S,$G140)</f>
        <v>0</v>
      </c>
      <c r="AN140" s="99">
        <f>SUMIFS(通讯通路门店!$BF:$BF,通讯通路门店!$S:$S,$G140)</f>
        <v>0</v>
      </c>
      <c r="AO140" s="99">
        <f t="shared" si="12"/>
        <v>0</v>
      </c>
      <c r="AP140" s="99">
        <f>SUMIFS(通讯通路门店!$K:$K,通讯通路门店!$S:$S,$G140)</f>
        <v>0</v>
      </c>
      <c r="AQ140" s="83"/>
      <c r="AR140" s="99">
        <f>SUMIFS(通讯通路门店!$T:$T,通讯通路门店!$S:$S,$G140)</f>
        <v>0</v>
      </c>
      <c r="AS140" s="99">
        <f>SUMIFS(通讯通路门店!$U:$U,通讯通路门店!$S:$S,$G140)</f>
        <v>0</v>
      </c>
      <c r="AT140" s="99">
        <f>SUMIFS(通讯通路门店!$V:$V,通讯通路门店!$S:$S,$G140)</f>
        <v>0</v>
      </c>
      <c r="AU140" s="99">
        <f>SUMIFS(通讯通路门店!$W:$W,通讯通路门店!$S:$S,$G140)</f>
        <v>0</v>
      </c>
      <c r="AV140" s="99">
        <f>SUMIFS(通讯通路门店!$Z:$Z,通讯通路门店!$S:$S,$G140)</f>
        <v>0</v>
      </c>
      <c r="AW140" s="99">
        <f>SUMIFS(通讯通路门店!$AB:$AB,通讯通路门店!$S:$S,$G140)</f>
        <v>0</v>
      </c>
      <c r="AX140" s="99">
        <f>SUMIFS(通讯通路门店!$X:$X,通讯通路门店!$S:$S,$G140)</f>
        <v>0</v>
      </c>
      <c r="AY140" s="99">
        <f>SUMIFS(通讯通路门店!$Y:$Y,通讯通路门店!$S:$S,$G140)</f>
        <v>0</v>
      </c>
      <c r="AZ140" s="99">
        <f>SUMIFS(通讯通路门店!$AA:$AA,通讯通路门店!$S:$S,$G140)</f>
        <v>0</v>
      </c>
      <c r="BA140" s="99">
        <f t="shared" si="13"/>
        <v>0</v>
      </c>
      <c r="BB140" s="99">
        <f t="shared" si="14"/>
        <v>0</v>
      </c>
      <c r="BC140" s="99">
        <f>SUMIFS(通讯通路门店!$W:$W,通讯通路门店!$S:$S,$G140,通讯通路门店!$J:$J,"荣耀体验店")+SUMIFS(通讯通路门店!$W:$W,通讯通路门店!$S:$S,$G140,通讯通路门店!$J:$J,"荣耀授权专卖店")</f>
        <v>0</v>
      </c>
      <c r="BD140" s="99">
        <f>SUMIFS(通讯通路门店!$Z:$Z,通讯通路门店!$S:$S,$G140,通讯通路门店!$J:$J,"VIVO体验店")</f>
        <v>0</v>
      </c>
      <c r="BE140" s="99">
        <f>SUMIFS(通讯通路门店!$AB:$AB,通讯通路门店!$S:$S,$G140,通讯通路门店!$J:$J,"OPPO体验店")</f>
        <v>0</v>
      </c>
      <c r="BF140" s="99">
        <f>SUMIFS(通讯通路门店!$X:$X,通讯通路门店!$S:$S,$G140,通讯通路门店!$J:$J,"华为授权体验店")+SUMIFS(通讯通路门店!$AA:$AA,通讯通路门店!$S:$S,$G140,通讯通路门店!$J:$J,"华为堡垒店")</f>
        <v>0</v>
      </c>
      <c r="BG140" s="99">
        <f>SUMIFS(通讯通路门店!$Y:$Y,通讯通路门店!$S:$S,$G140,通讯通路门店!$J:$J,"小米体验店")</f>
        <v>0</v>
      </c>
      <c r="BH140" s="99">
        <f>SUMIFS(通讯通路门店!$AA:$AA,通讯通路门店!$S:$S,$G140,通讯通路门店!$J:$J,"苹果体验店")</f>
        <v>0</v>
      </c>
      <c r="BI140" s="99">
        <f>SUMIFS(通讯通路门店!$K:$K,通讯通路门店!$S:$S,$G140,通讯通路门店!$J:$J,"其他品牌专卖店")</f>
        <v>0</v>
      </c>
      <c r="BJ140" s="99">
        <f>SUMIFS(通讯通路门店!$AC:$AC,通讯通路门店!$S:$S,$G140)</f>
        <v>0</v>
      </c>
      <c r="BK140" s="99">
        <f>SUMIFS(通讯通路门店!$AD:$AD,通讯通路门店!$S:$S,$G140)</f>
        <v>0</v>
      </c>
      <c r="BL140" s="99">
        <f>SUMIFS(通讯通路门店!$AE:$AE,通讯通路门店!$S:$S,$G140)</f>
        <v>0</v>
      </c>
      <c r="BM140" s="99">
        <f>SUMIFS(通讯通路门店!$AF:$AF,通讯通路门店!$S:$S,$G140)</f>
        <v>0</v>
      </c>
      <c r="BN140" s="99">
        <f>SUMIFS(通讯通路门店!$AG:$AG,通讯通路门店!$S:$S,$G140)</f>
        <v>0</v>
      </c>
      <c r="BO140" s="99">
        <f>SUMIFS(通讯通路门店!$AH:$AH,通讯通路门店!$S:$S,$G140)</f>
        <v>0</v>
      </c>
      <c r="BP140" s="99">
        <f>SUMIFS(通讯通路门店!$AI:$AI,通讯通路门店!$S:$S,$G140)</f>
        <v>0</v>
      </c>
      <c r="BQ140" s="83"/>
    </row>
    <row r="141" spans="1:69">
      <c r="A141" s="99" t="str">
        <f>IFERROR(_xlfn.XLOOKUP($G141,通讯通路门店!$S$4:$S$993933,通讯通路门店!$A$4:$A$993933,0,0),"")</f>
        <v/>
      </c>
      <c r="B141" s="99" t="str">
        <f>IFERROR(_xlfn.XLOOKUP($G141,通讯通路门店!$S$4:$S$993933,通讯通路门店!$B$4:$B$993933,0,0),"")</f>
        <v/>
      </c>
      <c r="C141" s="99" t="str">
        <f>IFERROR(_xlfn.XLOOKUP($G141,通讯通路门店!$S$4:$S$993933,通讯通路门店!$C$4:$C$993933,0,0),"")</f>
        <v/>
      </c>
      <c r="D141" s="99" t="str">
        <f>IFERROR(_xlfn.XLOOKUP($G141,通讯通路门店!$S$4:$S$993933,通讯通路门店!$D$4:$D$993933,0,0),"")</f>
        <v/>
      </c>
      <c r="E141" s="83"/>
      <c r="F141" s="83"/>
      <c r="G141" s="101" t="e">
        <v>#N/A</v>
      </c>
      <c r="H141" s="102" t="str">
        <f>IFERROR(_xlfn.XLOOKUP($G141,通讯通路门店!$S$4:$S$993933,通讯通路门店!$R$4:$R$993933,0,0),"")</f>
        <v/>
      </c>
      <c r="I141" s="83"/>
      <c r="J141" s="83"/>
      <c r="K141" s="83"/>
      <c r="L141" s="83"/>
      <c r="M141" s="83"/>
      <c r="N141" s="83"/>
      <c r="O141" s="83"/>
      <c r="P141" s="83"/>
      <c r="Q141" s="83"/>
      <c r="R141" s="83"/>
      <c r="S141" s="83"/>
      <c r="T141" s="83"/>
      <c r="U141" s="99">
        <f>COUNTIF(通讯通路门店!$S:$S,$G141)</f>
        <v>0</v>
      </c>
      <c r="V141" s="99">
        <f>COUNTIFS(通讯通路门店!$S:$S,$G141,通讯通路门店!$J:$J,"综合卖场")</f>
        <v>0</v>
      </c>
      <c r="W141" s="99">
        <f>SUMIFS(通讯通路门店!$AJ:$AJ,通讯通路门店!$S:$S,通讯客户沙盘!$G141)</f>
        <v>0</v>
      </c>
      <c r="X141" s="99">
        <f t="shared" si="10"/>
        <v>0</v>
      </c>
      <c r="Y141" s="99">
        <f>COUNTIFS(通讯通路门店!$S:$S,$G141,通讯通路门店!$J:$J,"荣耀体验店")+COUNTIFS(通讯通路门店!$S:$S,$G141,通讯通路门店!$J:$J,"荣耀授权专卖店")</f>
        <v>0</v>
      </c>
      <c r="Z141" s="99">
        <f>COUNTIFS(通讯通路门店!$S:$S,$G141,通讯通路门店!$J:$J,"VIVO体验店")</f>
        <v>0</v>
      </c>
      <c r="AA141" s="99">
        <f>COUNTIFS(通讯通路门店!$S:$S,$G141,通讯通路门店!$J:$J,"OPPO体验店")</f>
        <v>0</v>
      </c>
      <c r="AB141" s="99">
        <f>COUNTIFS(通讯通路门店!$S:$S,$G141,通讯通路门店!$J:$J,"华为授权体验店")+COUNTIFS(通讯通路门店!$S:$S,$G141,通讯通路门店!$J:$J,"华为堡垒店")</f>
        <v>0</v>
      </c>
      <c r="AC141" s="99">
        <f>COUNTIFS(通讯通路门店!$S:$S,$G141,通讯通路门店!$J:$J,"小米体验店")</f>
        <v>0</v>
      </c>
      <c r="AD141" s="99">
        <f>COUNTIFS(通讯通路门店!$S:$S,$G141,通讯通路门店!$J:$J,"苹果体验店")</f>
        <v>0</v>
      </c>
      <c r="AE141" s="99">
        <f>COUNTIFS(通讯通路门店!$S:$S,$G141,通讯通路门店!$J:$J,"其他品牌专卖店")</f>
        <v>0</v>
      </c>
      <c r="AF141" s="99">
        <f>SUMIFS(通讯通路门店!$BI:$BI,通讯通路门店!$S:$S,$G141)</f>
        <v>0</v>
      </c>
      <c r="AG141" s="99">
        <f>SUMIFS(通讯通路门店!$BH:$BH,通讯通路门店!$S:$S,$G141)</f>
        <v>0</v>
      </c>
      <c r="AH141" s="99">
        <f t="shared" si="11"/>
        <v>0</v>
      </c>
      <c r="AI141" s="99">
        <f>SUMIFS(通讯通路门店!$BB:$BB,通讯通路门店!$S:$S,$G141)</f>
        <v>0</v>
      </c>
      <c r="AJ141" s="99">
        <f>SUMIFS(通讯通路门店!$BE:$BE,通讯通路门店!$S:$S,$G141)</f>
        <v>0</v>
      </c>
      <c r="AK141" s="99">
        <f>SUMIFS(通讯通路门店!$BG:$BG,通讯通路门店!$S:$S,$G141)</f>
        <v>0</v>
      </c>
      <c r="AL141" s="99">
        <f>SUMIFS(通讯通路门店!$BC:$BC,通讯通路门店!$S:$S,$G141)</f>
        <v>0</v>
      </c>
      <c r="AM141" s="99">
        <f>SUMIFS(通讯通路门店!$BD:$BD,通讯通路门店!$S:$S,$G141)</f>
        <v>0</v>
      </c>
      <c r="AN141" s="99">
        <f>SUMIFS(通讯通路门店!$BF:$BF,通讯通路门店!$S:$S,$G141)</f>
        <v>0</v>
      </c>
      <c r="AO141" s="99">
        <f t="shared" si="12"/>
        <v>0</v>
      </c>
      <c r="AP141" s="99">
        <f>SUMIFS(通讯通路门店!$K:$K,通讯通路门店!$S:$S,$G141)</f>
        <v>0</v>
      </c>
      <c r="AQ141" s="83"/>
      <c r="AR141" s="99">
        <f>SUMIFS(通讯通路门店!$T:$T,通讯通路门店!$S:$S,$G141)</f>
        <v>0</v>
      </c>
      <c r="AS141" s="99">
        <f>SUMIFS(通讯通路门店!$U:$U,通讯通路门店!$S:$S,$G141)</f>
        <v>0</v>
      </c>
      <c r="AT141" s="99">
        <f>SUMIFS(通讯通路门店!$V:$V,通讯通路门店!$S:$S,$G141)</f>
        <v>0</v>
      </c>
      <c r="AU141" s="99">
        <f>SUMIFS(通讯通路门店!$W:$W,通讯通路门店!$S:$S,$G141)</f>
        <v>0</v>
      </c>
      <c r="AV141" s="99">
        <f>SUMIFS(通讯通路门店!$Z:$Z,通讯通路门店!$S:$S,$G141)</f>
        <v>0</v>
      </c>
      <c r="AW141" s="99">
        <f>SUMIFS(通讯通路门店!$AB:$AB,通讯通路门店!$S:$S,$G141)</f>
        <v>0</v>
      </c>
      <c r="AX141" s="99">
        <f>SUMIFS(通讯通路门店!$X:$X,通讯通路门店!$S:$S,$G141)</f>
        <v>0</v>
      </c>
      <c r="AY141" s="99">
        <f>SUMIFS(通讯通路门店!$Y:$Y,通讯通路门店!$S:$S,$G141)</f>
        <v>0</v>
      </c>
      <c r="AZ141" s="99">
        <f>SUMIFS(通讯通路门店!$AA:$AA,通讯通路门店!$S:$S,$G141)</f>
        <v>0</v>
      </c>
      <c r="BA141" s="99">
        <f t="shared" si="13"/>
        <v>0</v>
      </c>
      <c r="BB141" s="99">
        <f t="shared" si="14"/>
        <v>0</v>
      </c>
      <c r="BC141" s="99">
        <f>SUMIFS(通讯通路门店!$W:$W,通讯通路门店!$S:$S,$G141,通讯通路门店!$J:$J,"荣耀体验店")+SUMIFS(通讯通路门店!$W:$W,通讯通路门店!$S:$S,$G141,通讯通路门店!$J:$J,"荣耀授权专卖店")</f>
        <v>0</v>
      </c>
      <c r="BD141" s="99">
        <f>SUMIFS(通讯通路门店!$Z:$Z,通讯通路门店!$S:$S,$G141,通讯通路门店!$J:$J,"VIVO体验店")</f>
        <v>0</v>
      </c>
      <c r="BE141" s="99">
        <f>SUMIFS(通讯通路门店!$AB:$AB,通讯通路门店!$S:$S,$G141,通讯通路门店!$J:$J,"OPPO体验店")</f>
        <v>0</v>
      </c>
      <c r="BF141" s="99">
        <f>SUMIFS(通讯通路门店!$X:$X,通讯通路门店!$S:$S,$G141,通讯通路门店!$J:$J,"华为授权体验店")+SUMIFS(通讯通路门店!$AA:$AA,通讯通路门店!$S:$S,$G141,通讯通路门店!$J:$J,"华为堡垒店")</f>
        <v>0</v>
      </c>
      <c r="BG141" s="99">
        <f>SUMIFS(通讯通路门店!$Y:$Y,通讯通路门店!$S:$S,$G141,通讯通路门店!$J:$J,"小米体验店")</f>
        <v>0</v>
      </c>
      <c r="BH141" s="99">
        <f>SUMIFS(通讯通路门店!$AA:$AA,通讯通路门店!$S:$S,$G141,通讯通路门店!$J:$J,"苹果体验店")</f>
        <v>0</v>
      </c>
      <c r="BI141" s="99">
        <f>SUMIFS(通讯通路门店!$K:$K,通讯通路门店!$S:$S,$G141,通讯通路门店!$J:$J,"其他品牌专卖店")</f>
        <v>0</v>
      </c>
      <c r="BJ141" s="99">
        <f>SUMIFS(通讯通路门店!$AC:$AC,通讯通路门店!$S:$S,$G141)</f>
        <v>0</v>
      </c>
      <c r="BK141" s="99">
        <f>SUMIFS(通讯通路门店!$AD:$AD,通讯通路门店!$S:$S,$G141)</f>
        <v>0</v>
      </c>
      <c r="BL141" s="99">
        <f>SUMIFS(通讯通路门店!$AE:$AE,通讯通路门店!$S:$S,$G141)</f>
        <v>0</v>
      </c>
      <c r="BM141" s="99">
        <f>SUMIFS(通讯通路门店!$AF:$AF,通讯通路门店!$S:$S,$G141)</f>
        <v>0</v>
      </c>
      <c r="BN141" s="99">
        <f>SUMIFS(通讯通路门店!$AG:$AG,通讯通路门店!$S:$S,$G141)</f>
        <v>0</v>
      </c>
      <c r="BO141" s="99">
        <f>SUMIFS(通讯通路门店!$AH:$AH,通讯通路门店!$S:$S,$G141)</f>
        <v>0</v>
      </c>
      <c r="BP141" s="99">
        <f>SUMIFS(通讯通路门店!$AI:$AI,通讯通路门店!$S:$S,$G141)</f>
        <v>0</v>
      </c>
      <c r="BQ141" s="83"/>
    </row>
    <row r="142" spans="1:69">
      <c r="A142" s="99" t="str">
        <f>IFERROR(_xlfn.XLOOKUP($G142,通讯通路门店!$S$4:$S$993933,通讯通路门店!$A$4:$A$993933,0,0),"")</f>
        <v/>
      </c>
      <c r="B142" s="99" t="str">
        <f>IFERROR(_xlfn.XLOOKUP($G142,通讯通路门店!$S$4:$S$993933,通讯通路门店!$B$4:$B$993933,0,0),"")</f>
        <v/>
      </c>
      <c r="C142" s="99" t="str">
        <f>IFERROR(_xlfn.XLOOKUP($G142,通讯通路门店!$S$4:$S$993933,通讯通路门店!$C$4:$C$993933,0,0),"")</f>
        <v/>
      </c>
      <c r="D142" s="99" t="str">
        <f>IFERROR(_xlfn.XLOOKUP($G142,通讯通路门店!$S$4:$S$993933,通讯通路门店!$D$4:$D$993933,0,0),"")</f>
        <v/>
      </c>
      <c r="E142" s="83"/>
      <c r="F142" s="83"/>
      <c r="G142" s="101" t="e">
        <v>#N/A</v>
      </c>
      <c r="H142" s="102" t="str">
        <f>IFERROR(_xlfn.XLOOKUP($G142,通讯通路门店!$S$4:$S$993933,通讯通路门店!$R$4:$R$993933,0,0),"")</f>
        <v/>
      </c>
      <c r="I142" s="83"/>
      <c r="J142" s="83"/>
      <c r="K142" s="83"/>
      <c r="L142" s="83"/>
      <c r="M142" s="83"/>
      <c r="N142" s="83"/>
      <c r="O142" s="83"/>
      <c r="P142" s="83"/>
      <c r="Q142" s="83"/>
      <c r="R142" s="83"/>
      <c r="S142" s="83"/>
      <c r="T142" s="83"/>
      <c r="U142" s="99">
        <f>COUNTIF(通讯通路门店!$S:$S,$G142)</f>
        <v>0</v>
      </c>
      <c r="V142" s="99">
        <f>COUNTIFS(通讯通路门店!$S:$S,$G142,通讯通路门店!$J:$J,"综合卖场")</f>
        <v>0</v>
      </c>
      <c r="W142" s="99">
        <f>SUMIFS(通讯通路门店!$AJ:$AJ,通讯通路门店!$S:$S,通讯客户沙盘!$G142)</f>
        <v>0</v>
      </c>
      <c r="X142" s="99">
        <f t="shared" si="10"/>
        <v>0</v>
      </c>
      <c r="Y142" s="99">
        <f>COUNTIFS(通讯通路门店!$S:$S,$G142,通讯通路门店!$J:$J,"荣耀体验店")+COUNTIFS(通讯通路门店!$S:$S,$G142,通讯通路门店!$J:$J,"荣耀授权专卖店")</f>
        <v>0</v>
      </c>
      <c r="Z142" s="99">
        <f>COUNTIFS(通讯通路门店!$S:$S,$G142,通讯通路门店!$J:$J,"VIVO体验店")</f>
        <v>0</v>
      </c>
      <c r="AA142" s="99">
        <f>COUNTIFS(通讯通路门店!$S:$S,$G142,通讯通路门店!$J:$J,"OPPO体验店")</f>
        <v>0</v>
      </c>
      <c r="AB142" s="99">
        <f>COUNTIFS(通讯通路门店!$S:$S,$G142,通讯通路门店!$J:$J,"华为授权体验店")+COUNTIFS(通讯通路门店!$S:$S,$G142,通讯通路门店!$J:$J,"华为堡垒店")</f>
        <v>0</v>
      </c>
      <c r="AC142" s="99">
        <f>COUNTIFS(通讯通路门店!$S:$S,$G142,通讯通路门店!$J:$J,"小米体验店")</f>
        <v>0</v>
      </c>
      <c r="AD142" s="99">
        <f>COUNTIFS(通讯通路门店!$S:$S,$G142,通讯通路门店!$J:$J,"苹果体验店")</f>
        <v>0</v>
      </c>
      <c r="AE142" s="99">
        <f>COUNTIFS(通讯通路门店!$S:$S,$G142,通讯通路门店!$J:$J,"其他品牌专卖店")</f>
        <v>0</v>
      </c>
      <c r="AF142" s="99">
        <f>SUMIFS(通讯通路门店!$BI:$BI,通讯通路门店!$S:$S,$G142)</f>
        <v>0</v>
      </c>
      <c r="AG142" s="99">
        <f>SUMIFS(通讯通路门店!$BH:$BH,通讯通路门店!$S:$S,$G142)</f>
        <v>0</v>
      </c>
      <c r="AH142" s="99">
        <f t="shared" si="11"/>
        <v>0</v>
      </c>
      <c r="AI142" s="99">
        <f>SUMIFS(通讯通路门店!$BB:$BB,通讯通路门店!$S:$S,$G142)</f>
        <v>0</v>
      </c>
      <c r="AJ142" s="99">
        <f>SUMIFS(通讯通路门店!$BE:$BE,通讯通路门店!$S:$S,$G142)</f>
        <v>0</v>
      </c>
      <c r="AK142" s="99">
        <f>SUMIFS(通讯通路门店!$BG:$BG,通讯通路门店!$S:$S,$G142)</f>
        <v>0</v>
      </c>
      <c r="AL142" s="99">
        <f>SUMIFS(通讯通路门店!$BC:$BC,通讯通路门店!$S:$S,$G142)</f>
        <v>0</v>
      </c>
      <c r="AM142" s="99">
        <f>SUMIFS(通讯通路门店!$BD:$BD,通讯通路门店!$S:$S,$G142)</f>
        <v>0</v>
      </c>
      <c r="AN142" s="99">
        <f>SUMIFS(通讯通路门店!$BF:$BF,通讯通路门店!$S:$S,$G142)</f>
        <v>0</v>
      </c>
      <c r="AO142" s="99">
        <f t="shared" si="12"/>
        <v>0</v>
      </c>
      <c r="AP142" s="99">
        <f>SUMIFS(通讯通路门店!$K:$K,通讯通路门店!$S:$S,$G142)</f>
        <v>0</v>
      </c>
      <c r="AQ142" s="83"/>
      <c r="AR142" s="99">
        <f>SUMIFS(通讯通路门店!$T:$T,通讯通路门店!$S:$S,$G142)</f>
        <v>0</v>
      </c>
      <c r="AS142" s="99">
        <f>SUMIFS(通讯通路门店!$U:$U,通讯通路门店!$S:$S,$G142)</f>
        <v>0</v>
      </c>
      <c r="AT142" s="99">
        <f>SUMIFS(通讯通路门店!$V:$V,通讯通路门店!$S:$S,$G142)</f>
        <v>0</v>
      </c>
      <c r="AU142" s="99">
        <f>SUMIFS(通讯通路门店!$W:$W,通讯通路门店!$S:$S,$G142)</f>
        <v>0</v>
      </c>
      <c r="AV142" s="99">
        <f>SUMIFS(通讯通路门店!$Z:$Z,通讯通路门店!$S:$S,$G142)</f>
        <v>0</v>
      </c>
      <c r="AW142" s="99">
        <f>SUMIFS(通讯通路门店!$AB:$AB,通讯通路门店!$S:$S,$G142)</f>
        <v>0</v>
      </c>
      <c r="AX142" s="99">
        <f>SUMIFS(通讯通路门店!$X:$X,通讯通路门店!$S:$S,$G142)</f>
        <v>0</v>
      </c>
      <c r="AY142" s="99">
        <f>SUMIFS(通讯通路门店!$Y:$Y,通讯通路门店!$S:$S,$G142)</f>
        <v>0</v>
      </c>
      <c r="AZ142" s="99">
        <f>SUMIFS(通讯通路门店!$AA:$AA,通讯通路门店!$S:$S,$G142)</f>
        <v>0</v>
      </c>
      <c r="BA142" s="99">
        <f t="shared" si="13"/>
        <v>0</v>
      </c>
      <c r="BB142" s="99">
        <f t="shared" si="14"/>
        <v>0</v>
      </c>
      <c r="BC142" s="99">
        <f>SUMIFS(通讯通路门店!$W:$W,通讯通路门店!$S:$S,$G142,通讯通路门店!$J:$J,"荣耀体验店")+SUMIFS(通讯通路门店!$W:$W,通讯通路门店!$S:$S,$G142,通讯通路门店!$J:$J,"荣耀授权专卖店")</f>
        <v>0</v>
      </c>
      <c r="BD142" s="99">
        <f>SUMIFS(通讯通路门店!$Z:$Z,通讯通路门店!$S:$S,$G142,通讯通路门店!$J:$J,"VIVO体验店")</f>
        <v>0</v>
      </c>
      <c r="BE142" s="99">
        <f>SUMIFS(通讯通路门店!$AB:$AB,通讯通路门店!$S:$S,$G142,通讯通路门店!$J:$J,"OPPO体验店")</f>
        <v>0</v>
      </c>
      <c r="BF142" s="99">
        <f>SUMIFS(通讯通路门店!$X:$X,通讯通路门店!$S:$S,$G142,通讯通路门店!$J:$J,"华为授权体验店")+SUMIFS(通讯通路门店!$AA:$AA,通讯通路门店!$S:$S,$G142,通讯通路门店!$J:$J,"华为堡垒店")</f>
        <v>0</v>
      </c>
      <c r="BG142" s="99">
        <f>SUMIFS(通讯通路门店!$Y:$Y,通讯通路门店!$S:$S,$G142,通讯通路门店!$J:$J,"小米体验店")</f>
        <v>0</v>
      </c>
      <c r="BH142" s="99">
        <f>SUMIFS(通讯通路门店!$AA:$AA,通讯通路门店!$S:$S,$G142,通讯通路门店!$J:$J,"苹果体验店")</f>
        <v>0</v>
      </c>
      <c r="BI142" s="99">
        <f>SUMIFS(通讯通路门店!$K:$K,通讯通路门店!$S:$S,$G142,通讯通路门店!$J:$J,"其他品牌专卖店")</f>
        <v>0</v>
      </c>
      <c r="BJ142" s="99">
        <f>SUMIFS(通讯通路门店!$AC:$AC,通讯通路门店!$S:$S,$G142)</f>
        <v>0</v>
      </c>
      <c r="BK142" s="99">
        <f>SUMIFS(通讯通路门店!$AD:$AD,通讯通路门店!$S:$S,$G142)</f>
        <v>0</v>
      </c>
      <c r="BL142" s="99">
        <f>SUMIFS(通讯通路门店!$AE:$AE,通讯通路门店!$S:$S,$G142)</f>
        <v>0</v>
      </c>
      <c r="BM142" s="99">
        <f>SUMIFS(通讯通路门店!$AF:$AF,通讯通路门店!$S:$S,$G142)</f>
        <v>0</v>
      </c>
      <c r="BN142" s="99">
        <f>SUMIFS(通讯通路门店!$AG:$AG,通讯通路门店!$S:$S,$G142)</f>
        <v>0</v>
      </c>
      <c r="BO142" s="99">
        <f>SUMIFS(通讯通路门店!$AH:$AH,通讯通路门店!$S:$S,$G142)</f>
        <v>0</v>
      </c>
      <c r="BP142" s="99">
        <f>SUMIFS(通讯通路门店!$AI:$AI,通讯通路门店!$S:$S,$G142)</f>
        <v>0</v>
      </c>
      <c r="BQ142" s="83"/>
    </row>
    <row r="143" spans="1:69">
      <c r="A143" s="99" t="str">
        <f>IFERROR(_xlfn.XLOOKUP($G143,通讯通路门店!$S$4:$S$993933,通讯通路门店!$A$4:$A$993933,0,0),"")</f>
        <v/>
      </c>
      <c r="B143" s="99" t="str">
        <f>IFERROR(_xlfn.XLOOKUP($G143,通讯通路门店!$S$4:$S$993933,通讯通路门店!$B$4:$B$993933,0,0),"")</f>
        <v/>
      </c>
      <c r="C143" s="99" t="str">
        <f>IFERROR(_xlfn.XLOOKUP($G143,通讯通路门店!$S$4:$S$993933,通讯通路门店!$C$4:$C$993933,0,0),"")</f>
        <v/>
      </c>
      <c r="D143" s="99" t="str">
        <f>IFERROR(_xlfn.XLOOKUP($G143,通讯通路门店!$S$4:$S$993933,通讯通路门店!$D$4:$D$993933,0,0),"")</f>
        <v/>
      </c>
      <c r="E143" s="83"/>
      <c r="F143" s="83"/>
      <c r="G143" s="101" t="e">
        <v>#N/A</v>
      </c>
      <c r="H143" s="102" t="str">
        <f>IFERROR(_xlfn.XLOOKUP($G143,通讯通路门店!$S$4:$S$993933,通讯通路门店!$R$4:$R$993933,0,0),"")</f>
        <v/>
      </c>
      <c r="I143" s="83"/>
      <c r="J143" s="83"/>
      <c r="K143" s="83"/>
      <c r="L143" s="83"/>
      <c r="M143" s="83"/>
      <c r="N143" s="83"/>
      <c r="O143" s="83"/>
      <c r="P143" s="83"/>
      <c r="Q143" s="83"/>
      <c r="R143" s="83"/>
      <c r="S143" s="83"/>
      <c r="T143" s="83"/>
      <c r="U143" s="99">
        <f>COUNTIF(通讯通路门店!$S:$S,$G143)</f>
        <v>0</v>
      </c>
      <c r="V143" s="99">
        <f>COUNTIFS(通讯通路门店!$S:$S,$G143,通讯通路门店!$J:$J,"综合卖场")</f>
        <v>0</v>
      </c>
      <c r="W143" s="99">
        <f>SUMIFS(通讯通路门店!$AJ:$AJ,通讯通路门店!$S:$S,通讯客户沙盘!$G143)</f>
        <v>0</v>
      </c>
      <c r="X143" s="99">
        <f t="shared" si="10"/>
        <v>0</v>
      </c>
      <c r="Y143" s="99">
        <f>COUNTIFS(通讯通路门店!$S:$S,$G143,通讯通路门店!$J:$J,"荣耀体验店")+COUNTIFS(通讯通路门店!$S:$S,$G143,通讯通路门店!$J:$J,"荣耀授权专卖店")</f>
        <v>0</v>
      </c>
      <c r="Z143" s="99">
        <f>COUNTIFS(通讯通路门店!$S:$S,$G143,通讯通路门店!$J:$J,"VIVO体验店")</f>
        <v>0</v>
      </c>
      <c r="AA143" s="99">
        <f>COUNTIFS(通讯通路门店!$S:$S,$G143,通讯通路门店!$J:$J,"OPPO体验店")</f>
        <v>0</v>
      </c>
      <c r="AB143" s="99">
        <f>COUNTIFS(通讯通路门店!$S:$S,$G143,通讯通路门店!$J:$J,"华为授权体验店")+COUNTIFS(通讯通路门店!$S:$S,$G143,通讯通路门店!$J:$J,"华为堡垒店")</f>
        <v>0</v>
      </c>
      <c r="AC143" s="99">
        <f>COUNTIFS(通讯通路门店!$S:$S,$G143,通讯通路门店!$J:$J,"小米体验店")</f>
        <v>0</v>
      </c>
      <c r="AD143" s="99">
        <f>COUNTIFS(通讯通路门店!$S:$S,$G143,通讯通路门店!$J:$J,"苹果体验店")</f>
        <v>0</v>
      </c>
      <c r="AE143" s="99">
        <f>COUNTIFS(通讯通路门店!$S:$S,$G143,通讯通路门店!$J:$J,"其他品牌专卖店")</f>
        <v>0</v>
      </c>
      <c r="AF143" s="99">
        <f>SUMIFS(通讯通路门店!$BI:$BI,通讯通路门店!$S:$S,$G143)</f>
        <v>0</v>
      </c>
      <c r="AG143" s="99">
        <f>SUMIFS(通讯通路门店!$BH:$BH,通讯通路门店!$S:$S,$G143)</f>
        <v>0</v>
      </c>
      <c r="AH143" s="99">
        <f t="shared" si="11"/>
        <v>0</v>
      </c>
      <c r="AI143" s="99">
        <f>SUMIFS(通讯通路门店!$BB:$BB,通讯通路门店!$S:$S,$G143)</f>
        <v>0</v>
      </c>
      <c r="AJ143" s="99">
        <f>SUMIFS(通讯通路门店!$BE:$BE,通讯通路门店!$S:$S,$G143)</f>
        <v>0</v>
      </c>
      <c r="AK143" s="99">
        <f>SUMIFS(通讯通路门店!$BG:$BG,通讯通路门店!$S:$S,$G143)</f>
        <v>0</v>
      </c>
      <c r="AL143" s="99">
        <f>SUMIFS(通讯通路门店!$BC:$BC,通讯通路门店!$S:$S,$G143)</f>
        <v>0</v>
      </c>
      <c r="AM143" s="99">
        <f>SUMIFS(通讯通路门店!$BD:$BD,通讯通路门店!$S:$S,$G143)</f>
        <v>0</v>
      </c>
      <c r="AN143" s="99">
        <f>SUMIFS(通讯通路门店!$BF:$BF,通讯通路门店!$S:$S,$G143)</f>
        <v>0</v>
      </c>
      <c r="AO143" s="99">
        <f t="shared" si="12"/>
        <v>0</v>
      </c>
      <c r="AP143" s="99">
        <f>SUMIFS(通讯通路门店!$K:$K,通讯通路门店!$S:$S,$G143)</f>
        <v>0</v>
      </c>
      <c r="AQ143" s="83"/>
      <c r="AR143" s="99">
        <f>SUMIFS(通讯通路门店!$T:$T,通讯通路门店!$S:$S,$G143)</f>
        <v>0</v>
      </c>
      <c r="AS143" s="99">
        <f>SUMIFS(通讯通路门店!$U:$U,通讯通路门店!$S:$S,$G143)</f>
        <v>0</v>
      </c>
      <c r="AT143" s="99">
        <f>SUMIFS(通讯通路门店!$V:$V,通讯通路门店!$S:$S,$G143)</f>
        <v>0</v>
      </c>
      <c r="AU143" s="99">
        <f>SUMIFS(通讯通路门店!$W:$W,通讯通路门店!$S:$S,$G143)</f>
        <v>0</v>
      </c>
      <c r="AV143" s="99">
        <f>SUMIFS(通讯通路门店!$Z:$Z,通讯通路门店!$S:$S,$G143)</f>
        <v>0</v>
      </c>
      <c r="AW143" s="99">
        <f>SUMIFS(通讯通路门店!$AB:$AB,通讯通路门店!$S:$S,$G143)</f>
        <v>0</v>
      </c>
      <c r="AX143" s="99">
        <f>SUMIFS(通讯通路门店!$X:$X,通讯通路门店!$S:$S,$G143)</f>
        <v>0</v>
      </c>
      <c r="AY143" s="99">
        <f>SUMIFS(通讯通路门店!$Y:$Y,通讯通路门店!$S:$S,$G143)</f>
        <v>0</v>
      </c>
      <c r="AZ143" s="99">
        <f>SUMIFS(通讯通路门店!$AA:$AA,通讯通路门店!$S:$S,$G143)</f>
        <v>0</v>
      </c>
      <c r="BA143" s="99">
        <f t="shared" si="13"/>
        <v>0</v>
      </c>
      <c r="BB143" s="99">
        <f t="shared" si="14"/>
        <v>0</v>
      </c>
      <c r="BC143" s="99">
        <f>SUMIFS(通讯通路门店!$W:$W,通讯通路门店!$S:$S,$G143,通讯通路门店!$J:$J,"荣耀体验店")+SUMIFS(通讯通路门店!$W:$W,通讯通路门店!$S:$S,$G143,通讯通路门店!$J:$J,"荣耀授权专卖店")</f>
        <v>0</v>
      </c>
      <c r="BD143" s="99">
        <f>SUMIFS(通讯通路门店!$Z:$Z,通讯通路门店!$S:$S,$G143,通讯通路门店!$J:$J,"VIVO体验店")</f>
        <v>0</v>
      </c>
      <c r="BE143" s="99">
        <f>SUMIFS(通讯通路门店!$AB:$AB,通讯通路门店!$S:$S,$G143,通讯通路门店!$J:$J,"OPPO体验店")</f>
        <v>0</v>
      </c>
      <c r="BF143" s="99">
        <f>SUMIFS(通讯通路门店!$X:$X,通讯通路门店!$S:$S,$G143,通讯通路门店!$J:$J,"华为授权体验店")+SUMIFS(通讯通路门店!$AA:$AA,通讯通路门店!$S:$S,$G143,通讯通路门店!$J:$J,"华为堡垒店")</f>
        <v>0</v>
      </c>
      <c r="BG143" s="99">
        <f>SUMIFS(通讯通路门店!$Y:$Y,通讯通路门店!$S:$S,$G143,通讯通路门店!$J:$J,"小米体验店")</f>
        <v>0</v>
      </c>
      <c r="BH143" s="99">
        <f>SUMIFS(通讯通路门店!$AA:$AA,通讯通路门店!$S:$S,$G143,通讯通路门店!$J:$J,"苹果体验店")</f>
        <v>0</v>
      </c>
      <c r="BI143" s="99">
        <f>SUMIFS(通讯通路门店!$K:$K,通讯通路门店!$S:$S,$G143,通讯通路门店!$J:$J,"其他品牌专卖店")</f>
        <v>0</v>
      </c>
      <c r="BJ143" s="99">
        <f>SUMIFS(通讯通路门店!$AC:$AC,通讯通路门店!$S:$S,$G143)</f>
        <v>0</v>
      </c>
      <c r="BK143" s="99">
        <f>SUMIFS(通讯通路门店!$AD:$AD,通讯通路门店!$S:$S,$G143)</f>
        <v>0</v>
      </c>
      <c r="BL143" s="99">
        <f>SUMIFS(通讯通路门店!$AE:$AE,通讯通路门店!$S:$S,$G143)</f>
        <v>0</v>
      </c>
      <c r="BM143" s="99">
        <f>SUMIFS(通讯通路门店!$AF:$AF,通讯通路门店!$S:$S,$G143)</f>
        <v>0</v>
      </c>
      <c r="BN143" s="99">
        <f>SUMIFS(通讯通路门店!$AG:$AG,通讯通路门店!$S:$S,$G143)</f>
        <v>0</v>
      </c>
      <c r="BO143" s="99">
        <f>SUMIFS(通讯通路门店!$AH:$AH,通讯通路门店!$S:$S,$G143)</f>
        <v>0</v>
      </c>
      <c r="BP143" s="99">
        <f>SUMIFS(通讯通路门店!$AI:$AI,通讯通路门店!$S:$S,$G143)</f>
        <v>0</v>
      </c>
      <c r="BQ143" s="83"/>
    </row>
    <row r="144" spans="1:69">
      <c r="A144" s="99" t="str">
        <f>IFERROR(_xlfn.XLOOKUP($G144,通讯通路门店!$S$4:$S$993933,通讯通路门店!$A$4:$A$993933,0,0),"")</f>
        <v/>
      </c>
      <c r="B144" s="99" t="str">
        <f>IFERROR(_xlfn.XLOOKUP($G144,通讯通路门店!$S$4:$S$993933,通讯通路门店!$B$4:$B$993933,0,0),"")</f>
        <v/>
      </c>
      <c r="C144" s="99" t="str">
        <f>IFERROR(_xlfn.XLOOKUP($G144,通讯通路门店!$S$4:$S$993933,通讯通路门店!$C$4:$C$993933,0,0),"")</f>
        <v/>
      </c>
      <c r="D144" s="99" t="str">
        <f>IFERROR(_xlfn.XLOOKUP($G144,通讯通路门店!$S$4:$S$993933,通讯通路门店!$D$4:$D$993933,0,0),"")</f>
        <v/>
      </c>
      <c r="E144" s="83"/>
      <c r="F144" s="83"/>
      <c r="G144" s="101" t="e">
        <v>#N/A</v>
      </c>
      <c r="H144" s="102" t="str">
        <f>IFERROR(_xlfn.XLOOKUP($G144,通讯通路门店!$S$4:$S$993933,通讯通路门店!$R$4:$R$993933,0,0),"")</f>
        <v/>
      </c>
      <c r="I144" s="83"/>
      <c r="J144" s="83"/>
      <c r="K144" s="83"/>
      <c r="L144" s="83"/>
      <c r="M144" s="83"/>
      <c r="N144" s="83"/>
      <c r="O144" s="83"/>
      <c r="P144" s="83"/>
      <c r="Q144" s="83"/>
      <c r="R144" s="83"/>
      <c r="S144" s="83"/>
      <c r="T144" s="83"/>
      <c r="U144" s="99">
        <f>COUNTIF(通讯通路门店!$S:$S,$G144)</f>
        <v>0</v>
      </c>
      <c r="V144" s="99">
        <f>COUNTIFS(通讯通路门店!$S:$S,$G144,通讯通路门店!$J:$J,"综合卖场")</f>
        <v>0</v>
      </c>
      <c r="W144" s="99">
        <f>SUMIFS(通讯通路门店!$AJ:$AJ,通讯通路门店!$S:$S,通讯客户沙盘!$G144)</f>
        <v>0</v>
      </c>
      <c r="X144" s="99">
        <f t="shared" si="10"/>
        <v>0</v>
      </c>
      <c r="Y144" s="99">
        <f>COUNTIFS(通讯通路门店!$S:$S,$G144,通讯通路门店!$J:$J,"荣耀体验店")+COUNTIFS(通讯通路门店!$S:$S,$G144,通讯通路门店!$J:$J,"荣耀授权专卖店")</f>
        <v>0</v>
      </c>
      <c r="Z144" s="99">
        <f>COUNTIFS(通讯通路门店!$S:$S,$G144,通讯通路门店!$J:$J,"VIVO体验店")</f>
        <v>0</v>
      </c>
      <c r="AA144" s="99">
        <f>COUNTIFS(通讯通路门店!$S:$S,$G144,通讯通路门店!$J:$J,"OPPO体验店")</f>
        <v>0</v>
      </c>
      <c r="AB144" s="99">
        <f>COUNTIFS(通讯通路门店!$S:$S,$G144,通讯通路门店!$J:$J,"华为授权体验店")+COUNTIFS(通讯通路门店!$S:$S,$G144,通讯通路门店!$J:$J,"华为堡垒店")</f>
        <v>0</v>
      </c>
      <c r="AC144" s="99">
        <f>COUNTIFS(通讯通路门店!$S:$S,$G144,通讯通路门店!$J:$J,"小米体验店")</f>
        <v>0</v>
      </c>
      <c r="AD144" s="99">
        <f>COUNTIFS(通讯通路门店!$S:$S,$G144,通讯通路门店!$J:$J,"苹果体验店")</f>
        <v>0</v>
      </c>
      <c r="AE144" s="99">
        <f>COUNTIFS(通讯通路门店!$S:$S,$G144,通讯通路门店!$J:$J,"其他品牌专卖店")</f>
        <v>0</v>
      </c>
      <c r="AF144" s="99">
        <f>SUMIFS(通讯通路门店!$BI:$BI,通讯通路门店!$S:$S,$G144)</f>
        <v>0</v>
      </c>
      <c r="AG144" s="99">
        <f>SUMIFS(通讯通路门店!$BH:$BH,通讯通路门店!$S:$S,$G144)</f>
        <v>0</v>
      </c>
      <c r="AH144" s="99">
        <f t="shared" si="11"/>
        <v>0</v>
      </c>
      <c r="AI144" s="99">
        <f>SUMIFS(通讯通路门店!$BB:$BB,通讯通路门店!$S:$S,$G144)</f>
        <v>0</v>
      </c>
      <c r="AJ144" s="99">
        <f>SUMIFS(通讯通路门店!$BE:$BE,通讯通路门店!$S:$S,$G144)</f>
        <v>0</v>
      </c>
      <c r="AK144" s="99">
        <f>SUMIFS(通讯通路门店!$BG:$BG,通讯通路门店!$S:$S,$G144)</f>
        <v>0</v>
      </c>
      <c r="AL144" s="99">
        <f>SUMIFS(通讯通路门店!$BC:$BC,通讯通路门店!$S:$S,$G144)</f>
        <v>0</v>
      </c>
      <c r="AM144" s="99">
        <f>SUMIFS(通讯通路门店!$BD:$BD,通讯通路门店!$S:$S,$G144)</f>
        <v>0</v>
      </c>
      <c r="AN144" s="99">
        <f>SUMIFS(通讯通路门店!$BF:$BF,通讯通路门店!$S:$S,$G144)</f>
        <v>0</v>
      </c>
      <c r="AO144" s="99">
        <f t="shared" si="12"/>
        <v>0</v>
      </c>
      <c r="AP144" s="99">
        <f>SUMIFS(通讯通路门店!$K:$K,通讯通路门店!$S:$S,$G144)</f>
        <v>0</v>
      </c>
      <c r="AQ144" s="83"/>
      <c r="AR144" s="99">
        <f>SUMIFS(通讯通路门店!$T:$T,通讯通路门店!$S:$S,$G144)</f>
        <v>0</v>
      </c>
      <c r="AS144" s="99">
        <f>SUMIFS(通讯通路门店!$U:$U,通讯通路门店!$S:$S,$G144)</f>
        <v>0</v>
      </c>
      <c r="AT144" s="99">
        <f>SUMIFS(通讯通路门店!$V:$V,通讯通路门店!$S:$S,$G144)</f>
        <v>0</v>
      </c>
      <c r="AU144" s="99">
        <f>SUMIFS(通讯通路门店!$W:$W,通讯通路门店!$S:$S,$G144)</f>
        <v>0</v>
      </c>
      <c r="AV144" s="99">
        <f>SUMIFS(通讯通路门店!$Z:$Z,通讯通路门店!$S:$S,$G144)</f>
        <v>0</v>
      </c>
      <c r="AW144" s="99">
        <f>SUMIFS(通讯通路门店!$AB:$AB,通讯通路门店!$S:$S,$G144)</f>
        <v>0</v>
      </c>
      <c r="AX144" s="99">
        <f>SUMIFS(通讯通路门店!$X:$X,通讯通路门店!$S:$S,$G144)</f>
        <v>0</v>
      </c>
      <c r="AY144" s="99">
        <f>SUMIFS(通讯通路门店!$Y:$Y,通讯通路门店!$S:$S,$G144)</f>
        <v>0</v>
      </c>
      <c r="AZ144" s="99">
        <f>SUMIFS(通讯通路门店!$AA:$AA,通讯通路门店!$S:$S,$G144)</f>
        <v>0</v>
      </c>
      <c r="BA144" s="99">
        <f t="shared" si="13"/>
        <v>0</v>
      </c>
      <c r="BB144" s="99">
        <f t="shared" si="14"/>
        <v>0</v>
      </c>
      <c r="BC144" s="99">
        <f>SUMIFS(通讯通路门店!$W:$W,通讯通路门店!$S:$S,$G144,通讯通路门店!$J:$J,"荣耀体验店")+SUMIFS(通讯通路门店!$W:$W,通讯通路门店!$S:$S,$G144,通讯通路门店!$J:$J,"荣耀授权专卖店")</f>
        <v>0</v>
      </c>
      <c r="BD144" s="99">
        <f>SUMIFS(通讯通路门店!$Z:$Z,通讯通路门店!$S:$S,$G144,通讯通路门店!$J:$J,"VIVO体验店")</f>
        <v>0</v>
      </c>
      <c r="BE144" s="99">
        <f>SUMIFS(通讯通路门店!$AB:$AB,通讯通路门店!$S:$S,$G144,通讯通路门店!$J:$J,"OPPO体验店")</f>
        <v>0</v>
      </c>
      <c r="BF144" s="99">
        <f>SUMIFS(通讯通路门店!$X:$X,通讯通路门店!$S:$S,$G144,通讯通路门店!$J:$J,"华为授权体验店")+SUMIFS(通讯通路门店!$AA:$AA,通讯通路门店!$S:$S,$G144,通讯通路门店!$J:$J,"华为堡垒店")</f>
        <v>0</v>
      </c>
      <c r="BG144" s="99">
        <f>SUMIFS(通讯通路门店!$Y:$Y,通讯通路门店!$S:$S,$G144,通讯通路门店!$J:$J,"小米体验店")</f>
        <v>0</v>
      </c>
      <c r="BH144" s="99">
        <f>SUMIFS(通讯通路门店!$AA:$AA,通讯通路门店!$S:$S,$G144,通讯通路门店!$J:$J,"苹果体验店")</f>
        <v>0</v>
      </c>
      <c r="BI144" s="99">
        <f>SUMIFS(通讯通路门店!$K:$K,通讯通路门店!$S:$S,$G144,通讯通路门店!$J:$J,"其他品牌专卖店")</f>
        <v>0</v>
      </c>
      <c r="BJ144" s="99">
        <f>SUMIFS(通讯通路门店!$AC:$AC,通讯通路门店!$S:$S,$G144)</f>
        <v>0</v>
      </c>
      <c r="BK144" s="99">
        <f>SUMIFS(通讯通路门店!$AD:$AD,通讯通路门店!$S:$S,$G144)</f>
        <v>0</v>
      </c>
      <c r="BL144" s="99">
        <f>SUMIFS(通讯通路门店!$AE:$AE,通讯通路门店!$S:$S,$G144)</f>
        <v>0</v>
      </c>
      <c r="BM144" s="99">
        <f>SUMIFS(通讯通路门店!$AF:$AF,通讯通路门店!$S:$S,$G144)</f>
        <v>0</v>
      </c>
      <c r="BN144" s="99">
        <f>SUMIFS(通讯通路门店!$AG:$AG,通讯通路门店!$S:$S,$G144)</f>
        <v>0</v>
      </c>
      <c r="BO144" s="99">
        <f>SUMIFS(通讯通路门店!$AH:$AH,通讯通路门店!$S:$S,$G144)</f>
        <v>0</v>
      </c>
      <c r="BP144" s="99">
        <f>SUMIFS(通讯通路门店!$AI:$AI,通讯通路门店!$S:$S,$G144)</f>
        <v>0</v>
      </c>
      <c r="BQ144" s="83"/>
    </row>
    <row r="145" spans="1:69">
      <c r="A145" s="99" t="str">
        <f>IFERROR(_xlfn.XLOOKUP($G145,通讯通路门店!$S$4:$S$993933,通讯通路门店!$A$4:$A$993933,0,0),"")</f>
        <v/>
      </c>
      <c r="B145" s="99" t="str">
        <f>IFERROR(_xlfn.XLOOKUP($G145,通讯通路门店!$S$4:$S$993933,通讯通路门店!$B$4:$B$993933,0,0),"")</f>
        <v/>
      </c>
      <c r="C145" s="99" t="str">
        <f>IFERROR(_xlfn.XLOOKUP($G145,通讯通路门店!$S$4:$S$993933,通讯通路门店!$C$4:$C$993933,0,0),"")</f>
        <v/>
      </c>
      <c r="D145" s="99" t="str">
        <f>IFERROR(_xlfn.XLOOKUP($G145,通讯通路门店!$S$4:$S$993933,通讯通路门店!$D$4:$D$993933,0,0),"")</f>
        <v/>
      </c>
      <c r="E145" s="83"/>
      <c r="F145" s="83"/>
      <c r="G145" s="101" t="e">
        <v>#N/A</v>
      </c>
      <c r="H145" s="102" t="str">
        <f>IFERROR(_xlfn.XLOOKUP($G145,通讯通路门店!$S$4:$S$993933,通讯通路门店!$R$4:$R$993933,0,0),"")</f>
        <v/>
      </c>
      <c r="I145" s="83"/>
      <c r="J145" s="83"/>
      <c r="K145" s="83"/>
      <c r="L145" s="83"/>
      <c r="M145" s="83"/>
      <c r="N145" s="83"/>
      <c r="O145" s="83"/>
      <c r="P145" s="83"/>
      <c r="Q145" s="83"/>
      <c r="R145" s="83"/>
      <c r="S145" s="83"/>
      <c r="T145" s="83"/>
      <c r="U145" s="99">
        <f>COUNTIF(通讯通路门店!$S:$S,$G145)</f>
        <v>0</v>
      </c>
      <c r="V145" s="99">
        <f>COUNTIFS(通讯通路门店!$S:$S,$G145,通讯通路门店!$J:$J,"综合卖场")</f>
        <v>0</v>
      </c>
      <c r="W145" s="99">
        <f>SUMIFS(通讯通路门店!$AJ:$AJ,通讯通路门店!$S:$S,通讯客户沙盘!$G145)</f>
        <v>0</v>
      </c>
      <c r="X145" s="99">
        <f t="shared" si="10"/>
        <v>0</v>
      </c>
      <c r="Y145" s="99">
        <f>COUNTIFS(通讯通路门店!$S:$S,$G145,通讯通路门店!$J:$J,"荣耀体验店")+COUNTIFS(通讯通路门店!$S:$S,$G145,通讯通路门店!$J:$J,"荣耀授权专卖店")</f>
        <v>0</v>
      </c>
      <c r="Z145" s="99">
        <f>COUNTIFS(通讯通路门店!$S:$S,$G145,通讯通路门店!$J:$J,"VIVO体验店")</f>
        <v>0</v>
      </c>
      <c r="AA145" s="99">
        <f>COUNTIFS(通讯通路门店!$S:$S,$G145,通讯通路门店!$J:$J,"OPPO体验店")</f>
        <v>0</v>
      </c>
      <c r="AB145" s="99">
        <f>COUNTIFS(通讯通路门店!$S:$S,$G145,通讯通路门店!$J:$J,"华为授权体验店")+COUNTIFS(通讯通路门店!$S:$S,$G145,通讯通路门店!$J:$J,"华为堡垒店")</f>
        <v>0</v>
      </c>
      <c r="AC145" s="99">
        <f>COUNTIFS(通讯通路门店!$S:$S,$G145,通讯通路门店!$J:$J,"小米体验店")</f>
        <v>0</v>
      </c>
      <c r="AD145" s="99">
        <f>COUNTIFS(通讯通路门店!$S:$S,$G145,通讯通路门店!$J:$J,"苹果体验店")</f>
        <v>0</v>
      </c>
      <c r="AE145" s="99">
        <f>COUNTIFS(通讯通路门店!$S:$S,$G145,通讯通路门店!$J:$J,"其他品牌专卖店")</f>
        <v>0</v>
      </c>
      <c r="AF145" s="99">
        <f>SUMIFS(通讯通路门店!$BI:$BI,通讯通路门店!$S:$S,$G145)</f>
        <v>0</v>
      </c>
      <c r="AG145" s="99">
        <f>SUMIFS(通讯通路门店!$BH:$BH,通讯通路门店!$S:$S,$G145)</f>
        <v>0</v>
      </c>
      <c r="AH145" s="99">
        <f t="shared" si="11"/>
        <v>0</v>
      </c>
      <c r="AI145" s="99">
        <f>SUMIFS(通讯通路门店!$BB:$BB,通讯通路门店!$S:$S,$G145)</f>
        <v>0</v>
      </c>
      <c r="AJ145" s="99">
        <f>SUMIFS(通讯通路门店!$BE:$BE,通讯通路门店!$S:$S,$G145)</f>
        <v>0</v>
      </c>
      <c r="AK145" s="99">
        <f>SUMIFS(通讯通路门店!$BG:$BG,通讯通路门店!$S:$S,$G145)</f>
        <v>0</v>
      </c>
      <c r="AL145" s="99">
        <f>SUMIFS(通讯通路门店!$BC:$BC,通讯通路门店!$S:$S,$G145)</f>
        <v>0</v>
      </c>
      <c r="AM145" s="99">
        <f>SUMIFS(通讯通路门店!$BD:$BD,通讯通路门店!$S:$S,$G145)</f>
        <v>0</v>
      </c>
      <c r="AN145" s="99">
        <f>SUMIFS(通讯通路门店!$BF:$BF,通讯通路门店!$S:$S,$G145)</f>
        <v>0</v>
      </c>
      <c r="AO145" s="99">
        <f t="shared" si="12"/>
        <v>0</v>
      </c>
      <c r="AP145" s="99">
        <f>SUMIFS(通讯通路门店!$K:$K,通讯通路门店!$S:$S,$G145)</f>
        <v>0</v>
      </c>
      <c r="AQ145" s="83"/>
      <c r="AR145" s="99">
        <f>SUMIFS(通讯通路门店!$T:$T,通讯通路门店!$S:$S,$G145)</f>
        <v>0</v>
      </c>
      <c r="AS145" s="99">
        <f>SUMIFS(通讯通路门店!$U:$U,通讯通路门店!$S:$S,$G145)</f>
        <v>0</v>
      </c>
      <c r="AT145" s="99">
        <f>SUMIFS(通讯通路门店!$V:$V,通讯通路门店!$S:$S,$G145)</f>
        <v>0</v>
      </c>
      <c r="AU145" s="99">
        <f>SUMIFS(通讯通路门店!$W:$W,通讯通路门店!$S:$S,$G145)</f>
        <v>0</v>
      </c>
      <c r="AV145" s="99">
        <f>SUMIFS(通讯通路门店!$Z:$Z,通讯通路门店!$S:$S,$G145)</f>
        <v>0</v>
      </c>
      <c r="AW145" s="99">
        <f>SUMIFS(通讯通路门店!$AB:$AB,通讯通路门店!$S:$S,$G145)</f>
        <v>0</v>
      </c>
      <c r="AX145" s="99">
        <f>SUMIFS(通讯通路门店!$X:$X,通讯通路门店!$S:$S,$G145)</f>
        <v>0</v>
      </c>
      <c r="AY145" s="99">
        <f>SUMIFS(通讯通路门店!$Y:$Y,通讯通路门店!$S:$S,$G145)</f>
        <v>0</v>
      </c>
      <c r="AZ145" s="99">
        <f>SUMIFS(通讯通路门店!$AA:$AA,通讯通路门店!$S:$S,$G145)</f>
        <v>0</v>
      </c>
      <c r="BA145" s="99">
        <f t="shared" si="13"/>
        <v>0</v>
      </c>
      <c r="BB145" s="99">
        <f t="shared" si="14"/>
        <v>0</v>
      </c>
      <c r="BC145" s="99">
        <f>SUMIFS(通讯通路门店!$W:$W,通讯通路门店!$S:$S,$G145,通讯通路门店!$J:$J,"荣耀体验店")+SUMIFS(通讯通路门店!$W:$W,通讯通路门店!$S:$S,$G145,通讯通路门店!$J:$J,"荣耀授权专卖店")</f>
        <v>0</v>
      </c>
      <c r="BD145" s="99">
        <f>SUMIFS(通讯通路门店!$Z:$Z,通讯通路门店!$S:$S,$G145,通讯通路门店!$J:$J,"VIVO体验店")</f>
        <v>0</v>
      </c>
      <c r="BE145" s="99">
        <f>SUMIFS(通讯通路门店!$AB:$AB,通讯通路门店!$S:$S,$G145,通讯通路门店!$J:$J,"OPPO体验店")</f>
        <v>0</v>
      </c>
      <c r="BF145" s="99">
        <f>SUMIFS(通讯通路门店!$X:$X,通讯通路门店!$S:$S,$G145,通讯通路门店!$J:$J,"华为授权体验店")+SUMIFS(通讯通路门店!$AA:$AA,通讯通路门店!$S:$S,$G145,通讯通路门店!$J:$J,"华为堡垒店")</f>
        <v>0</v>
      </c>
      <c r="BG145" s="99">
        <f>SUMIFS(通讯通路门店!$Y:$Y,通讯通路门店!$S:$S,$G145,通讯通路门店!$J:$J,"小米体验店")</f>
        <v>0</v>
      </c>
      <c r="BH145" s="99">
        <f>SUMIFS(通讯通路门店!$AA:$AA,通讯通路门店!$S:$S,$G145,通讯通路门店!$J:$J,"苹果体验店")</f>
        <v>0</v>
      </c>
      <c r="BI145" s="99">
        <f>SUMIFS(通讯通路门店!$K:$K,通讯通路门店!$S:$S,$G145,通讯通路门店!$J:$J,"其他品牌专卖店")</f>
        <v>0</v>
      </c>
      <c r="BJ145" s="99">
        <f>SUMIFS(通讯通路门店!$AC:$AC,通讯通路门店!$S:$S,$G145)</f>
        <v>0</v>
      </c>
      <c r="BK145" s="99">
        <f>SUMIFS(通讯通路门店!$AD:$AD,通讯通路门店!$S:$S,$G145)</f>
        <v>0</v>
      </c>
      <c r="BL145" s="99">
        <f>SUMIFS(通讯通路门店!$AE:$AE,通讯通路门店!$S:$S,$G145)</f>
        <v>0</v>
      </c>
      <c r="BM145" s="99">
        <f>SUMIFS(通讯通路门店!$AF:$AF,通讯通路门店!$S:$S,$G145)</f>
        <v>0</v>
      </c>
      <c r="BN145" s="99">
        <f>SUMIFS(通讯通路门店!$AG:$AG,通讯通路门店!$S:$S,$G145)</f>
        <v>0</v>
      </c>
      <c r="BO145" s="99">
        <f>SUMIFS(通讯通路门店!$AH:$AH,通讯通路门店!$S:$S,$G145)</f>
        <v>0</v>
      </c>
      <c r="BP145" s="99">
        <f>SUMIFS(通讯通路门店!$AI:$AI,通讯通路门店!$S:$S,$G145)</f>
        <v>0</v>
      </c>
      <c r="BQ145" s="83"/>
    </row>
    <row r="146" spans="1:69">
      <c r="A146" s="99" t="str">
        <f>IFERROR(_xlfn.XLOOKUP($G146,通讯通路门店!$S$4:$S$993933,通讯通路门店!$A$4:$A$993933,0,0),"")</f>
        <v/>
      </c>
      <c r="B146" s="99" t="str">
        <f>IFERROR(_xlfn.XLOOKUP($G146,通讯通路门店!$S$4:$S$993933,通讯通路门店!$B$4:$B$993933,0,0),"")</f>
        <v/>
      </c>
      <c r="C146" s="99" t="str">
        <f>IFERROR(_xlfn.XLOOKUP($G146,通讯通路门店!$S$4:$S$993933,通讯通路门店!$C$4:$C$993933,0,0),"")</f>
        <v/>
      </c>
      <c r="D146" s="99" t="str">
        <f>IFERROR(_xlfn.XLOOKUP($G146,通讯通路门店!$S$4:$S$993933,通讯通路门店!$D$4:$D$993933,0,0),"")</f>
        <v/>
      </c>
      <c r="E146" s="83"/>
      <c r="F146" s="83"/>
      <c r="G146" s="101" t="e">
        <v>#N/A</v>
      </c>
      <c r="H146" s="102" t="str">
        <f>IFERROR(_xlfn.XLOOKUP($G146,通讯通路门店!$S$4:$S$993933,通讯通路门店!$R$4:$R$993933,0,0),"")</f>
        <v/>
      </c>
      <c r="I146" s="83"/>
      <c r="J146" s="83"/>
      <c r="K146" s="83"/>
      <c r="L146" s="83"/>
      <c r="M146" s="83"/>
      <c r="N146" s="83"/>
      <c r="O146" s="83"/>
      <c r="P146" s="83"/>
      <c r="Q146" s="83"/>
      <c r="R146" s="83"/>
      <c r="S146" s="83"/>
      <c r="T146" s="83"/>
      <c r="U146" s="99">
        <f>COUNTIF(通讯通路门店!$S:$S,$G146)</f>
        <v>0</v>
      </c>
      <c r="V146" s="99">
        <f>COUNTIFS(通讯通路门店!$S:$S,$G146,通讯通路门店!$J:$J,"综合卖场")</f>
        <v>0</v>
      </c>
      <c r="W146" s="99">
        <f>SUMIFS(通讯通路门店!$AJ:$AJ,通讯通路门店!$S:$S,通讯客户沙盘!$G146)</f>
        <v>0</v>
      </c>
      <c r="X146" s="99">
        <f t="shared" si="10"/>
        <v>0</v>
      </c>
      <c r="Y146" s="99">
        <f>COUNTIFS(通讯通路门店!$S:$S,$G146,通讯通路门店!$J:$J,"荣耀体验店")+COUNTIFS(通讯通路门店!$S:$S,$G146,通讯通路门店!$J:$J,"荣耀授权专卖店")</f>
        <v>0</v>
      </c>
      <c r="Z146" s="99">
        <f>COUNTIFS(通讯通路门店!$S:$S,$G146,通讯通路门店!$J:$J,"VIVO体验店")</f>
        <v>0</v>
      </c>
      <c r="AA146" s="99">
        <f>COUNTIFS(通讯通路门店!$S:$S,$G146,通讯通路门店!$J:$J,"OPPO体验店")</f>
        <v>0</v>
      </c>
      <c r="AB146" s="99">
        <f>COUNTIFS(通讯通路门店!$S:$S,$G146,通讯通路门店!$J:$J,"华为授权体验店")+COUNTIFS(通讯通路门店!$S:$S,$G146,通讯通路门店!$J:$J,"华为堡垒店")</f>
        <v>0</v>
      </c>
      <c r="AC146" s="99">
        <f>COUNTIFS(通讯通路门店!$S:$S,$G146,通讯通路门店!$J:$J,"小米体验店")</f>
        <v>0</v>
      </c>
      <c r="AD146" s="99">
        <f>COUNTIFS(通讯通路门店!$S:$S,$G146,通讯通路门店!$J:$J,"苹果体验店")</f>
        <v>0</v>
      </c>
      <c r="AE146" s="99">
        <f>COUNTIFS(通讯通路门店!$S:$S,$G146,通讯通路门店!$J:$J,"其他品牌专卖店")</f>
        <v>0</v>
      </c>
      <c r="AF146" s="99">
        <f>SUMIFS(通讯通路门店!$BI:$BI,通讯通路门店!$S:$S,$G146)</f>
        <v>0</v>
      </c>
      <c r="AG146" s="99">
        <f>SUMIFS(通讯通路门店!$BH:$BH,通讯通路门店!$S:$S,$G146)</f>
        <v>0</v>
      </c>
      <c r="AH146" s="99">
        <f t="shared" si="11"/>
        <v>0</v>
      </c>
      <c r="AI146" s="99">
        <f>SUMIFS(通讯通路门店!$BB:$BB,通讯通路门店!$S:$S,$G146)</f>
        <v>0</v>
      </c>
      <c r="AJ146" s="99">
        <f>SUMIFS(通讯通路门店!$BE:$BE,通讯通路门店!$S:$S,$G146)</f>
        <v>0</v>
      </c>
      <c r="AK146" s="99">
        <f>SUMIFS(通讯通路门店!$BG:$BG,通讯通路门店!$S:$S,$G146)</f>
        <v>0</v>
      </c>
      <c r="AL146" s="99">
        <f>SUMIFS(通讯通路门店!$BC:$BC,通讯通路门店!$S:$S,$G146)</f>
        <v>0</v>
      </c>
      <c r="AM146" s="99">
        <f>SUMIFS(通讯通路门店!$BD:$BD,通讯通路门店!$S:$S,$G146)</f>
        <v>0</v>
      </c>
      <c r="AN146" s="99">
        <f>SUMIFS(通讯通路门店!$BF:$BF,通讯通路门店!$S:$S,$G146)</f>
        <v>0</v>
      </c>
      <c r="AO146" s="99">
        <f t="shared" si="12"/>
        <v>0</v>
      </c>
      <c r="AP146" s="99">
        <f>SUMIFS(通讯通路门店!$K:$K,通讯通路门店!$S:$S,$G146)</f>
        <v>0</v>
      </c>
      <c r="AQ146" s="83"/>
      <c r="AR146" s="99">
        <f>SUMIFS(通讯通路门店!$T:$T,通讯通路门店!$S:$S,$G146)</f>
        <v>0</v>
      </c>
      <c r="AS146" s="99">
        <f>SUMIFS(通讯通路门店!$U:$U,通讯通路门店!$S:$S,$G146)</f>
        <v>0</v>
      </c>
      <c r="AT146" s="99">
        <f>SUMIFS(通讯通路门店!$V:$V,通讯通路门店!$S:$S,$G146)</f>
        <v>0</v>
      </c>
      <c r="AU146" s="99">
        <f>SUMIFS(通讯通路门店!$W:$W,通讯通路门店!$S:$S,$G146)</f>
        <v>0</v>
      </c>
      <c r="AV146" s="99">
        <f>SUMIFS(通讯通路门店!$Z:$Z,通讯通路门店!$S:$S,$G146)</f>
        <v>0</v>
      </c>
      <c r="AW146" s="99">
        <f>SUMIFS(通讯通路门店!$AB:$AB,通讯通路门店!$S:$S,$G146)</f>
        <v>0</v>
      </c>
      <c r="AX146" s="99">
        <f>SUMIFS(通讯通路门店!$X:$X,通讯通路门店!$S:$S,$G146)</f>
        <v>0</v>
      </c>
      <c r="AY146" s="99">
        <f>SUMIFS(通讯通路门店!$Y:$Y,通讯通路门店!$S:$S,$G146)</f>
        <v>0</v>
      </c>
      <c r="AZ146" s="99">
        <f>SUMIFS(通讯通路门店!$AA:$AA,通讯通路门店!$S:$S,$G146)</f>
        <v>0</v>
      </c>
      <c r="BA146" s="99">
        <f t="shared" si="13"/>
        <v>0</v>
      </c>
      <c r="BB146" s="99">
        <f t="shared" si="14"/>
        <v>0</v>
      </c>
      <c r="BC146" s="99">
        <f>SUMIFS(通讯通路门店!$W:$W,通讯通路门店!$S:$S,$G146,通讯通路门店!$J:$J,"荣耀体验店")+SUMIFS(通讯通路门店!$W:$W,通讯通路门店!$S:$S,$G146,通讯通路门店!$J:$J,"荣耀授权专卖店")</f>
        <v>0</v>
      </c>
      <c r="BD146" s="99">
        <f>SUMIFS(通讯通路门店!$Z:$Z,通讯通路门店!$S:$S,$G146,通讯通路门店!$J:$J,"VIVO体验店")</f>
        <v>0</v>
      </c>
      <c r="BE146" s="99">
        <f>SUMIFS(通讯通路门店!$AB:$AB,通讯通路门店!$S:$S,$G146,通讯通路门店!$J:$J,"OPPO体验店")</f>
        <v>0</v>
      </c>
      <c r="BF146" s="99">
        <f>SUMIFS(通讯通路门店!$X:$X,通讯通路门店!$S:$S,$G146,通讯通路门店!$J:$J,"华为授权体验店")+SUMIFS(通讯通路门店!$AA:$AA,通讯通路门店!$S:$S,$G146,通讯通路门店!$J:$J,"华为堡垒店")</f>
        <v>0</v>
      </c>
      <c r="BG146" s="99">
        <f>SUMIFS(通讯通路门店!$Y:$Y,通讯通路门店!$S:$S,$G146,通讯通路门店!$J:$J,"小米体验店")</f>
        <v>0</v>
      </c>
      <c r="BH146" s="99">
        <f>SUMIFS(通讯通路门店!$AA:$AA,通讯通路门店!$S:$S,$G146,通讯通路门店!$J:$J,"苹果体验店")</f>
        <v>0</v>
      </c>
      <c r="BI146" s="99">
        <f>SUMIFS(通讯通路门店!$K:$K,通讯通路门店!$S:$S,$G146,通讯通路门店!$J:$J,"其他品牌专卖店")</f>
        <v>0</v>
      </c>
      <c r="BJ146" s="99">
        <f>SUMIFS(通讯通路门店!$AC:$AC,通讯通路门店!$S:$S,$G146)</f>
        <v>0</v>
      </c>
      <c r="BK146" s="99">
        <f>SUMIFS(通讯通路门店!$AD:$AD,通讯通路门店!$S:$S,$G146)</f>
        <v>0</v>
      </c>
      <c r="BL146" s="99">
        <f>SUMIFS(通讯通路门店!$AE:$AE,通讯通路门店!$S:$S,$G146)</f>
        <v>0</v>
      </c>
      <c r="BM146" s="99">
        <f>SUMIFS(通讯通路门店!$AF:$AF,通讯通路门店!$S:$S,$G146)</f>
        <v>0</v>
      </c>
      <c r="BN146" s="99">
        <f>SUMIFS(通讯通路门店!$AG:$AG,通讯通路门店!$S:$S,$G146)</f>
        <v>0</v>
      </c>
      <c r="BO146" s="99">
        <f>SUMIFS(通讯通路门店!$AH:$AH,通讯通路门店!$S:$S,$G146)</f>
        <v>0</v>
      </c>
      <c r="BP146" s="99">
        <f>SUMIFS(通讯通路门店!$AI:$AI,通讯通路门店!$S:$S,$G146)</f>
        <v>0</v>
      </c>
      <c r="BQ146" s="83"/>
    </row>
    <row r="147" spans="1:69">
      <c r="A147" s="99" t="str">
        <f>IFERROR(_xlfn.XLOOKUP($G147,通讯通路门店!$S$4:$S$993933,通讯通路门店!$A$4:$A$993933,0,0),"")</f>
        <v/>
      </c>
      <c r="B147" s="99" t="str">
        <f>IFERROR(_xlfn.XLOOKUP($G147,通讯通路门店!$S$4:$S$993933,通讯通路门店!$B$4:$B$993933,0,0),"")</f>
        <v/>
      </c>
      <c r="C147" s="99" t="str">
        <f>IFERROR(_xlfn.XLOOKUP($G147,通讯通路门店!$S$4:$S$993933,通讯通路门店!$C$4:$C$993933,0,0),"")</f>
        <v/>
      </c>
      <c r="D147" s="99" t="str">
        <f>IFERROR(_xlfn.XLOOKUP($G147,通讯通路门店!$S$4:$S$993933,通讯通路门店!$D$4:$D$993933,0,0),"")</f>
        <v/>
      </c>
      <c r="E147" s="83"/>
      <c r="F147" s="83"/>
      <c r="G147" s="101" t="e">
        <v>#N/A</v>
      </c>
      <c r="H147" s="102" t="str">
        <f>IFERROR(_xlfn.XLOOKUP($G147,通讯通路门店!$S$4:$S$993933,通讯通路门店!$R$4:$R$993933,0,0),"")</f>
        <v/>
      </c>
      <c r="I147" s="83"/>
      <c r="J147" s="83"/>
      <c r="K147" s="83"/>
      <c r="L147" s="83"/>
      <c r="M147" s="83"/>
      <c r="N147" s="83"/>
      <c r="O147" s="83"/>
      <c r="P147" s="83"/>
      <c r="Q147" s="83"/>
      <c r="R147" s="83"/>
      <c r="S147" s="83"/>
      <c r="T147" s="83"/>
      <c r="U147" s="99">
        <f>COUNTIF(通讯通路门店!$S:$S,$G147)</f>
        <v>0</v>
      </c>
      <c r="V147" s="99">
        <f>COUNTIFS(通讯通路门店!$S:$S,$G147,通讯通路门店!$J:$J,"综合卖场")</f>
        <v>0</v>
      </c>
      <c r="W147" s="99">
        <f>SUMIFS(通讯通路门店!$AJ:$AJ,通讯通路门店!$S:$S,通讯客户沙盘!$G147)</f>
        <v>0</v>
      </c>
      <c r="X147" s="99">
        <f t="shared" si="10"/>
        <v>0</v>
      </c>
      <c r="Y147" s="99">
        <f>COUNTIFS(通讯通路门店!$S:$S,$G147,通讯通路门店!$J:$J,"荣耀体验店")+COUNTIFS(通讯通路门店!$S:$S,$G147,通讯通路门店!$J:$J,"荣耀授权专卖店")</f>
        <v>0</v>
      </c>
      <c r="Z147" s="99">
        <f>COUNTIFS(通讯通路门店!$S:$S,$G147,通讯通路门店!$J:$J,"VIVO体验店")</f>
        <v>0</v>
      </c>
      <c r="AA147" s="99">
        <f>COUNTIFS(通讯通路门店!$S:$S,$G147,通讯通路门店!$J:$J,"OPPO体验店")</f>
        <v>0</v>
      </c>
      <c r="AB147" s="99">
        <f>COUNTIFS(通讯通路门店!$S:$S,$G147,通讯通路门店!$J:$J,"华为授权体验店")+COUNTIFS(通讯通路门店!$S:$S,$G147,通讯通路门店!$J:$J,"华为堡垒店")</f>
        <v>0</v>
      </c>
      <c r="AC147" s="99">
        <f>COUNTIFS(通讯通路门店!$S:$S,$G147,通讯通路门店!$J:$J,"小米体验店")</f>
        <v>0</v>
      </c>
      <c r="AD147" s="99">
        <f>COUNTIFS(通讯通路门店!$S:$S,$G147,通讯通路门店!$J:$J,"苹果体验店")</f>
        <v>0</v>
      </c>
      <c r="AE147" s="99">
        <f>COUNTIFS(通讯通路门店!$S:$S,$G147,通讯通路门店!$J:$J,"其他品牌专卖店")</f>
        <v>0</v>
      </c>
      <c r="AF147" s="99">
        <f>SUMIFS(通讯通路门店!$BI:$BI,通讯通路门店!$S:$S,$G147)</f>
        <v>0</v>
      </c>
      <c r="AG147" s="99">
        <f>SUMIFS(通讯通路门店!$BH:$BH,通讯通路门店!$S:$S,$G147)</f>
        <v>0</v>
      </c>
      <c r="AH147" s="99">
        <f t="shared" si="11"/>
        <v>0</v>
      </c>
      <c r="AI147" s="99">
        <f>SUMIFS(通讯通路门店!$BB:$BB,通讯通路门店!$S:$S,$G147)</f>
        <v>0</v>
      </c>
      <c r="AJ147" s="99">
        <f>SUMIFS(通讯通路门店!$BE:$BE,通讯通路门店!$S:$S,$G147)</f>
        <v>0</v>
      </c>
      <c r="AK147" s="99">
        <f>SUMIFS(通讯通路门店!$BG:$BG,通讯通路门店!$S:$S,$G147)</f>
        <v>0</v>
      </c>
      <c r="AL147" s="99">
        <f>SUMIFS(通讯通路门店!$BC:$BC,通讯通路门店!$S:$S,$G147)</f>
        <v>0</v>
      </c>
      <c r="AM147" s="99">
        <f>SUMIFS(通讯通路门店!$BD:$BD,通讯通路门店!$S:$S,$G147)</f>
        <v>0</v>
      </c>
      <c r="AN147" s="99">
        <f>SUMIFS(通讯通路门店!$BF:$BF,通讯通路门店!$S:$S,$G147)</f>
        <v>0</v>
      </c>
      <c r="AO147" s="99">
        <f t="shared" si="12"/>
        <v>0</v>
      </c>
      <c r="AP147" s="99">
        <f>SUMIFS(通讯通路门店!$K:$K,通讯通路门店!$S:$S,$G147)</f>
        <v>0</v>
      </c>
      <c r="AQ147" s="83"/>
      <c r="AR147" s="99">
        <f>SUMIFS(通讯通路门店!$T:$T,通讯通路门店!$S:$S,$G147)</f>
        <v>0</v>
      </c>
      <c r="AS147" s="99">
        <f>SUMIFS(通讯通路门店!$U:$U,通讯通路门店!$S:$S,$G147)</f>
        <v>0</v>
      </c>
      <c r="AT147" s="99">
        <f>SUMIFS(通讯通路门店!$V:$V,通讯通路门店!$S:$S,$G147)</f>
        <v>0</v>
      </c>
      <c r="AU147" s="99">
        <f>SUMIFS(通讯通路门店!$W:$W,通讯通路门店!$S:$S,$G147)</f>
        <v>0</v>
      </c>
      <c r="AV147" s="99">
        <f>SUMIFS(通讯通路门店!$Z:$Z,通讯通路门店!$S:$S,$G147)</f>
        <v>0</v>
      </c>
      <c r="AW147" s="99">
        <f>SUMIFS(通讯通路门店!$AB:$AB,通讯通路门店!$S:$S,$G147)</f>
        <v>0</v>
      </c>
      <c r="AX147" s="99">
        <f>SUMIFS(通讯通路门店!$X:$X,通讯通路门店!$S:$S,$G147)</f>
        <v>0</v>
      </c>
      <c r="AY147" s="99">
        <f>SUMIFS(通讯通路门店!$Y:$Y,通讯通路门店!$S:$S,$G147)</f>
        <v>0</v>
      </c>
      <c r="AZ147" s="99">
        <f>SUMIFS(通讯通路门店!$AA:$AA,通讯通路门店!$S:$S,$G147)</f>
        <v>0</v>
      </c>
      <c r="BA147" s="99">
        <f t="shared" si="13"/>
        <v>0</v>
      </c>
      <c r="BB147" s="99">
        <f t="shared" si="14"/>
        <v>0</v>
      </c>
      <c r="BC147" s="99">
        <f>SUMIFS(通讯通路门店!$W:$W,通讯通路门店!$S:$S,$G147,通讯通路门店!$J:$J,"荣耀体验店")+SUMIFS(通讯通路门店!$W:$W,通讯通路门店!$S:$S,$G147,通讯通路门店!$J:$J,"荣耀授权专卖店")</f>
        <v>0</v>
      </c>
      <c r="BD147" s="99">
        <f>SUMIFS(通讯通路门店!$Z:$Z,通讯通路门店!$S:$S,$G147,通讯通路门店!$J:$J,"VIVO体验店")</f>
        <v>0</v>
      </c>
      <c r="BE147" s="99">
        <f>SUMIFS(通讯通路门店!$AB:$AB,通讯通路门店!$S:$S,$G147,通讯通路门店!$J:$J,"OPPO体验店")</f>
        <v>0</v>
      </c>
      <c r="BF147" s="99">
        <f>SUMIFS(通讯通路门店!$X:$X,通讯通路门店!$S:$S,$G147,通讯通路门店!$J:$J,"华为授权体验店")+SUMIFS(通讯通路门店!$AA:$AA,通讯通路门店!$S:$S,$G147,通讯通路门店!$J:$J,"华为堡垒店")</f>
        <v>0</v>
      </c>
      <c r="BG147" s="99">
        <f>SUMIFS(通讯通路门店!$Y:$Y,通讯通路门店!$S:$S,$G147,通讯通路门店!$J:$J,"小米体验店")</f>
        <v>0</v>
      </c>
      <c r="BH147" s="99">
        <f>SUMIFS(通讯通路门店!$AA:$AA,通讯通路门店!$S:$S,$G147,通讯通路门店!$J:$J,"苹果体验店")</f>
        <v>0</v>
      </c>
      <c r="BI147" s="99">
        <f>SUMIFS(通讯通路门店!$K:$K,通讯通路门店!$S:$S,$G147,通讯通路门店!$J:$J,"其他品牌专卖店")</f>
        <v>0</v>
      </c>
      <c r="BJ147" s="99">
        <f>SUMIFS(通讯通路门店!$AC:$AC,通讯通路门店!$S:$S,$G147)</f>
        <v>0</v>
      </c>
      <c r="BK147" s="99">
        <f>SUMIFS(通讯通路门店!$AD:$AD,通讯通路门店!$S:$S,$G147)</f>
        <v>0</v>
      </c>
      <c r="BL147" s="99">
        <f>SUMIFS(通讯通路门店!$AE:$AE,通讯通路门店!$S:$S,$G147)</f>
        <v>0</v>
      </c>
      <c r="BM147" s="99">
        <f>SUMIFS(通讯通路门店!$AF:$AF,通讯通路门店!$S:$S,$G147)</f>
        <v>0</v>
      </c>
      <c r="BN147" s="99">
        <f>SUMIFS(通讯通路门店!$AG:$AG,通讯通路门店!$S:$S,$G147)</f>
        <v>0</v>
      </c>
      <c r="BO147" s="99">
        <f>SUMIFS(通讯通路门店!$AH:$AH,通讯通路门店!$S:$S,$G147)</f>
        <v>0</v>
      </c>
      <c r="BP147" s="99">
        <f>SUMIFS(通讯通路门店!$AI:$AI,通讯通路门店!$S:$S,$G147)</f>
        <v>0</v>
      </c>
      <c r="BQ147" s="83"/>
    </row>
    <row r="148" spans="1:69">
      <c r="A148" s="99" t="str">
        <f>IFERROR(_xlfn.XLOOKUP($G148,通讯通路门店!$S$4:$S$993933,通讯通路门店!$A$4:$A$993933,0,0),"")</f>
        <v/>
      </c>
      <c r="B148" s="99" t="str">
        <f>IFERROR(_xlfn.XLOOKUP($G148,通讯通路门店!$S$4:$S$993933,通讯通路门店!$B$4:$B$993933,0,0),"")</f>
        <v/>
      </c>
      <c r="C148" s="99" t="str">
        <f>IFERROR(_xlfn.XLOOKUP($G148,通讯通路门店!$S$4:$S$993933,通讯通路门店!$C$4:$C$993933,0,0),"")</f>
        <v/>
      </c>
      <c r="D148" s="99" t="str">
        <f>IFERROR(_xlfn.XLOOKUP($G148,通讯通路门店!$S$4:$S$993933,通讯通路门店!$D$4:$D$993933,0,0),"")</f>
        <v/>
      </c>
      <c r="E148" s="83"/>
      <c r="F148" s="83"/>
      <c r="G148" s="101" t="e">
        <v>#N/A</v>
      </c>
      <c r="H148" s="102" t="str">
        <f>IFERROR(_xlfn.XLOOKUP($G148,通讯通路门店!$S$4:$S$993933,通讯通路门店!$R$4:$R$993933,0,0),"")</f>
        <v/>
      </c>
      <c r="I148" s="83"/>
      <c r="J148" s="83"/>
      <c r="K148" s="83"/>
      <c r="L148" s="83"/>
      <c r="M148" s="83"/>
      <c r="N148" s="83"/>
      <c r="O148" s="83"/>
      <c r="P148" s="83"/>
      <c r="Q148" s="83"/>
      <c r="R148" s="83"/>
      <c r="S148" s="83"/>
      <c r="T148" s="83"/>
      <c r="U148" s="99">
        <f>COUNTIF(通讯通路门店!$S:$S,$G148)</f>
        <v>0</v>
      </c>
      <c r="V148" s="99">
        <f>COUNTIFS(通讯通路门店!$S:$S,$G148,通讯通路门店!$J:$J,"综合卖场")</f>
        <v>0</v>
      </c>
      <c r="W148" s="99">
        <f>SUMIFS(通讯通路门店!$AJ:$AJ,通讯通路门店!$S:$S,通讯客户沙盘!$G148)</f>
        <v>0</v>
      </c>
      <c r="X148" s="99">
        <f t="shared" si="10"/>
        <v>0</v>
      </c>
      <c r="Y148" s="99">
        <f>COUNTIFS(通讯通路门店!$S:$S,$G148,通讯通路门店!$J:$J,"荣耀体验店")+COUNTIFS(通讯通路门店!$S:$S,$G148,通讯通路门店!$J:$J,"荣耀授权专卖店")</f>
        <v>0</v>
      </c>
      <c r="Z148" s="99">
        <f>COUNTIFS(通讯通路门店!$S:$S,$G148,通讯通路门店!$J:$J,"VIVO体验店")</f>
        <v>0</v>
      </c>
      <c r="AA148" s="99">
        <f>COUNTIFS(通讯通路门店!$S:$S,$G148,通讯通路门店!$J:$J,"OPPO体验店")</f>
        <v>0</v>
      </c>
      <c r="AB148" s="99">
        <f>COUNTIFS(通讯通路门店!$S:$S,$G148,通讯通路门店!$J:$J,"华为授权体验店")+COUNTIFS(通讯通路门店!$S:$S,$G148,通讯通路门店!$J:$J,"华为堡垒店")</f>
        <v>0</v>
      </c>
      <c r="AC148" s="99">
        <f>COUNTIFS(通讯通路门店!$S:$S,$G148,通讯通路门店!$J:$J,"小米体验店")</f>
        <v>0</v>
      </c>
      <c r="AD148" s="99">
        <f>COUNTIFS(通讯通路门店!$S:$S,$G148,通讯通路门店!$J:$J,"苹果体验店")</f>
        <v>0</v>
      </c>
      <c r="AE148" s="99">
        <f>COUNTIFS(通讯通路门店!$S:$S,$G148,通讯通路门店!$J:$J,"其他品牌专卖店")</f>
        <v>0</v>
      </c>
      <c r="AF148" s="99">
        <f>SUMIFS(通讯通路门店!$BI:$BI,通讯通路门店!$S:$S,$G148)</f>
        <v>0</v>
      </c>
      <c r="AG148" s="99">
        <f>SUMIFS(通讯通路门店!$BH:$BH,通讯通路门店!$S:$S,$G148)</f>
        <v>0</v>
      </c>
      <c r="AH148" s="99">
        <f t="shared" si="11"/>
        <v>0</v>
      </c>
      <c r="AI148" s="99">
        <f>SUMIFS(通讯通路门店!$BB:$BB,通讯通路门店!$S:$S,$G148)</f>
        <v>0</v>
      </c>
      <c r="AJ148" s="99">
        <f>SUMIFS(通讯通路门店!$BE:$BE,通讯通路门店!$S:$S,$G148)</f>
        <v>0</v>
      </c>
      <c r="AK148" s="99">
        <f>SUMIFS(通讯通路门店!$BG:$BG,通讯通路门店!$S:$S,$G148)</f>
        <v>0</v>
      </c>
      <c r="AL148" s="99">
        <f>SUMIFS(通讯通路门店!$BC:$BC,通讯通路门店!$S:$S,$G148)</f>
        <v>0</v>
      </c>
      <c r="AM148" s="99">
        <f>SUMIFS(通讯通路门店!$BD:$BD,通讯通路门店!$S:$S,$G148)</f>
        <v>0</v>
      </c>
      <c r="AN148" s="99">
        <f>SUMIFS(通讯通路门店!$BF:$BF,通讯通路门店!$S:$S,$G148)</f>
        <v>0</v>
      </c>
      <c r="AO148" s="99">
        <f t="shared" si="12"/>
        <v>0</v>
      </c>
      <c r="AP148" s="99">
        <f>SUMIFS(通讯通路门店!$K:$K,通讯通路门店!$S:$S,$G148)</f>
        <v>0</v>
      </c>
      <c r="AQ148" s="83"/>
      <c r="AR148" s="99">
        <f>SUMIFS(通讯通路门店!$T:$T,通讯通路门店!$S:$S,$G148)</f>
        <v>0</v>
      </c>
      <c r="AS148" s="99">
        <f>SUMIFS(通讯通路门店!$U:$U,通讯通路门店!$S:$S,$G148)</f>
        <v>0</v>
      </c>
      <c r="AT148" s="99">
        <f>SUMIFS(通讯通路门店!$V:$V,通讯通路门店!$S:$S,$G148)</f>
        <v>0</v>
      </c>
      <c r="AU148" s="99">
        <f>SUMIFS(通讯通路门店!$W:$W,通讯通路门店!$S:$S,$G148)</f>
        <v>0</v>
      </c>
      <c r="AV148" s="99">
        <f>SUMIFS(通讯通路门店!$Z:$Z,通讯通路门店!$S:$S,$G148)</f>
        <v>0</v>
      </c>
      <c r="AW148" s="99">
        <f>SUMIFS(通讯通路门店!$AB:$AB,通讯通路门店!$S:$S,$G148)</f>
        <v>0</v>
      </c>
      <c r="AX148" s="99">
        <f>SUMIFS(通讯通路门店!$X:$X,通讯通路门店!$S:$S,$G148)</f>
        <v>0</v>
      </c>
      <c r="AY148" s="99">
        <f>SUMIFS(通讯通路门店!$Y:$Y,通讯通路门店!$S:$S,$G148)</f>
        <v>0</v>
      </c>
      <c r="AZ148" s="99">
        <f>SUMIFS(通讯通路门店!$AA:$AA,通讯通路门店!$S:$S,$G148)</f>
        <v>0</v>
      </c>
      <c r="BA148" s="99">
        <f t="shared" si="13"/>
        <v>0</v>
      </c>
      <c r="BB148" s="99">
        <f t="shared" si="14"/>
        <v>0</v>
      </c>
      <c r="BC148" s="99">
        <f>SUMIFS(通讯通路门店!$W:$W,通讯通路门店!$S:$S,$G148,通讯通路门店!$J:$J,"荣耀体验店")+SUMIFS(通讯通路门店!$W:$W,通讯通路门店!$S:$S,$G148,通讯通路门店!$J:$J,"荣耀授权专卖店")</f>
        <v>0</v>
      </c>
      <c r="BD148" s="99">
        <f>SUMIFS(通讯通路门店!$Z:$Z,通讯通路门店!$S:$S,$G148,通讯通路门店!$J:$J,"VIVO体验店")</f>
        <v>0</v>
      </c>
      <c r="BE148" s="99">
        <f>SUMIFS(通讯通路门店!$AB:$AB,通讯通路门店!$S:$S,$G148,通讯通路门店!$J:$J,"OPPO体验店")</f>
        <v>0</v>
      </c>
      <c r="BF148" s="99">
        <f>SUMIFS(通讯通路门店!$X:$X,通讯通路门店!$S:$S,$G148,通讯通路门店!$J:$J,"华为授权体验店")+SUMIFS(通讯通路门店!$AA:$AA,通讯通路门店!$S:$S,$G148,通讯通路门店!$J:$J,"华为堡垒店")</f>
        <v>0</v>
      </c>
      <c r="BG148" s="99">
        <f>SUMIFS(通讯通路门店!$Y:$Y,通讯通路门店!$S:$S,$G148,通讯通路门店!$J:$J,"小米体验店")</f>
        <v>0</v>
      </c>
      <c r="BH148" s="99">
        <f>SUMIFS(通讯通路门店!$AA:$AA,通讯通路门店!$S:$S,$G148,通讯通路门店!$J:$J,"苹果体验店")</f>
        <v>0</v>
      </c>
      <c r="BI148" s="99">
        <f>SUMIFS(通讯通路门店!$K:$K,通讯通路门店!$S:$S,$G148,通讯通路门店!$J:$J,"其他品牌专卖店")</f>
        <v>0</v>
      </c>
      <c r="BJ148" s="99">
        <f>SUMIFS(通讯通路门店!$AC:$AC,通讯通路门店!$S:$S,$G148)</f>
        <v>0</v>
      </c>
      <c r="BK148" s="99">
        <f>SUMIFS(通讯通路门店!$AD:$AD,通讯通路门店!$S:$S,$G148)</f>
        <v>0</v>
      </c>
      <c r="BL148" s="99">
        <f>SUMIFS(通讯通路门店!$AE:$AE,通讯通路门店!$S:$S,$G148)</f>
        <v>0</v>
      </c>
      <c r="BM148" s="99">
        <f>SUMIFS(通讯通路门店!$AF:$AF,通讯通路门店!$S:$S,$G148)</f>
        <v>0</v>
      </c>
      <c r="BN148" s="99">
        <f>SUMIFS(通讯通路门店!$AG:$AG,通讯通路门店!$S:$S,$G148)</f>
        <v>0</v>
      </c>
      <c r="BO148" s="99">
        <f>SUMIFS(通讯通路门店!$AH:$AH,通讯通路门店!$S:$S,$G148)</f>
        <v>0</v>
      </c>
      <c r="BP148" s="99">
        <f>SUMIFS(通讯通路门店!$AI:$AI,通讯通路门店!$S:$S,$G148)</f>
        <v>0</v>
      </c>
      <c r="BQ148" s="83"/>
    </row>
    <row r="149" spans="1:69">
      <c r="A149" s="99" t="str">
        <f>IFERROR(_xlfn.XLOOKUP($G149,通讯通路门店!$S$4:$S$993933,通讯通路门店!$A$4:$A$993933,0,0),"")</f>
        <v/>
      </c>
      <c r="B149" s="99" t="str">
        <f>IFERROR(_xlfn.XLOOKUP($G149,通讯通路门店!$S$4:$S$993933,通讯通路门店!$B$4:$B$993933,0,0),"")</f>
        <v/>
      </c>
      <c r="C149" s="99" t="str">
        <f>IFERROR(_xlfn.XLOOKUP($G149,通讯通路门店!$S$4:$S$993933,通讯通路门店!$C$4:$C$993933,0,0),"")</f>
        <v/>
      </c>
      <c r="D149" s="99" t="str">
        <f>IFERROR(_xlfn.XLOOKUP($G149,通讯通路门店!$S$4:$S$993933,通讯通路门店!$D$4:$D$993933,0,0),"")</f>
        <v/>
      </c>
      <c r="E149" s="83"/>
      <c r="F149" s="83"/>
      <c r="G149" s="101" t="e">
        <v>#N/A</v>
      </c>
      <c r="H149" s="102" t="str">
        <f>IFERROR(_xlfn.XLOOKUP($G149,通讯通路门店!$S$4:$S$993933,通讯通路门店!$R$4:$R$993933,0,0),"")</f>
        <v/>
      </c>
      <c r="I149" s="83"/>
      <c r="J149" s="83"/>
      <c r="K149" s="83"/>
      <c r="L149" s="83"/>
      <c r="M149" s="83"/>
      <c r="N149" s="83"/>
      <c r="O149" s="83"/>
      <c r="P149" s="83"/>
      <c r="Q149" s="83"/>
      <c r="R149" s="83"/>
      <c r="S149" s="83"/>
      <c r="T149" s="83"/>
      <c r="U149" s="99">
        <f>COUNTIF(通讯通路门店!$S:$S,$G149)</f>
        <v>0</v>
      </c>
      <c r="V149" s="99">
        <f>COUNTIFS(通讯通路门店!$S:$S,$G149,通讯通路门店!$J:$J,"综合卖场")</f>
        <v>0</v>
      </c>
      <c r="W149" s="99">
        <f>SUMIFS(通讯通路门店!$AJ:$AJ,通讯通路门店!$S:$S,通讯客户沙盘!$G149)</f>
        <v>0</v>
      </c>
      <c r="X149" s="99">
        <f t="shared" si="10"/>
        <v>0</v>
      </c>
      <c r="Y149" s="99">
        <f>COUNTIFS(通讯通路门店!$S:$S,$G149,通讯通路门店!$J:$J,"荣耀体验店")+COUNTIFS(通讯通路门店!$S:$S,$G149,通讯通路门店!$J:$J,"荣耀授权专卖店")</f>
        <v>0</v>
      </c>
      <c r="Z149" s="99">
        <f>COUNTIFS(通讯通路门店!$S:$S,$G149,通讯通路门店!$J:$J,"VIVO体验店")</f>
        <v>0</v>
      </c>
      <c r="AA149" s="99">
        <f>COUNTIFS(通讯通路门店!$S:$S,$G149,通讯通路门店!$J:$J,"OPPO体验店")</f>
        <v>0</v>
      </c>
      <c r="AB149" s="99">
        <f>COUNTIFS(通讯通路门店!$S:$S,$G149,通讯通路门店!$J:$J,"华为授权体验店")+COUNTIFS(通讯通路门店!$S:$S,$G149,通讯通路门店!$J:$J,"华为堡垒店")</f>
        <v>0</v>
      </c>
      <c r="AC149" s="99">
        <f>COUNTIFS(通讯通路门店!$S:$S,$G149,通讯通路门店!$J:$J,"小米体验店")</f>
        <v>0</v>
      </c>
      <c r="AD149" s="99">
        <f>COUNTIFS(通讯通路门店!$S:$S,$G149,通讯通路门店!$J:$J,"苹果体验店")</f>
        <v>0</v>
      </c>
      <c r="AE149" s="99">
        <f>COUNTIFS(通讯通路门店!$S:$S,$G149,通讯通路门店!$J:$J,"其他品牌专卖店")</f>
        <v>0</v>
      </c>
      <c r="AF149" s="99">
        <f>SUMIFS(通讯通路门店!$BI:$BI,通讯通路门店!$S:$S,$G149)</f>
        <v>0</v>
      </c>
      <c r="AG149" s="99">
        <f>SUMIFS(通讯通路门店!$BH:$BH,通讯通路门店!$S:$S,$G149)</f>
        <v>0</v>
      </c>
      <c r="AH149" s="99">
        <f t="shared" si="11"/>
        <v>0</v>
      </c>
      <c r="AI149" s="99">
        <f>SUMIFS(通讯通路门店!$BB:$BB,通讯通路门店!$S:$S,$G149)</f>
        <v>0</v>
      </c>
      <c r="AJ149" s="99">
        <f>SUMIFS(通讯通路门店!$BE:$BE,通讯通路门店!$S:$S,$G149)</f>
        <v>0</v>
      </c>
      <c r="AK149" s="99">
        <f>SUMIFS(通讯通路门店!$BG:$BG,通讯通路门店!$S:$S,$G149)</f>
        <v>0</v>
      </c>
      <c r="AL149" s="99">
        <f>SUMIFS(通讯通路门店!$BC:$BC,通讯通路门店!$S:$S,$G149)</f>
        <v>0</v>
      </c>
      <c r="AM149" s="99">
        <f>SUMIFS(通讯通路门店!$BD:$BD,通讯通路门店!$S:$S,$G149)</f>
        <v>0</v>
      </c>
      <c r="AN149" s="99">
        <f>SUMIFS(通讯通路门店!$BF:$BF,通讯通路门店!$S:$S,$G149)</f>
        <v>0</v>
      </c>
      <c r="AO149" s="99">
        <f t="shared" si="12"/>
        <v>0</v>
      </c>
      <c r="AP149" s="99">
        <f>SUMIFS(通讯通路门店!$K:$K,通讯通路门店!$S:$S,$G149)</f>
        <v>0</v>
      </c>
      <c r="AQ149" s="83"/>
      <c r="AR149" s="99">
        <f>SUMIFS(通讯通路门店!$T:$T,通讯通路门店!$S:$S,$G149)</f>
        <v>0</v>
      </c>
      <c r="AS149" s="99">
        <f>SUMIFS(通讯通路门店!$U:$U,通讯通路门店!$S:$S,$G149)</f>
        <v>0</v>
      </c>
      <c r="AT149" s="99">
        <f>SUMIFS(通讯通路门店!$V:$V,通讯通路门店!$S:$S,$G149)</f>
        <v>0</v>
      </c>
      <c r="AU149" s="99">
        <f>SUMIFS(通讯通路门店!$W:$W,通讯通路门店!$S:$S,$G149)</f>
        <v>0</v>
      </c>
      <c r="AV149" s="99">
        <f>SUMIFS(通讯通路门店!$Z:$Z,通讯通路门店!$S:$S,$G149)</f>
        <v>0</v>
      </c>
      <c r="AW149" s="99">
        <f>SUMIFS(通讯通路门店!$AB:$AB,通讯通路门店!$S:$S,$G149)</f>
        <v>0</v>
      </c>
      <c r="AX149" s="99">
        <f>SUMIFS(通讯通路门店!$X:$X,通讯通路门店!$S:$S,$G149)</f>
        <v>0</v>
      </c>
      <c r="AY149" s="99">
        <f>SUMIFS(通讯通路门店!$Y:$Y,通讯通路门店!$S:$S,$G149)</f>
        <v>0</v>
      </c>
      <c r="AZ149" s="99">
        <f>SUMIFS(通讯通路门店!$AA:$AA,通讯通路门店!$S:$S,$G149)</f>
        <v>0</v>
      </c>
      <c r="BA149" s="99">
        <f t="shared" si="13"/>
        <v>0</v>
      </c>
      <c r="BB149" s="99">
        <f t="shared" si="14"/>
        <v>0</v>
      </c>
      <c r="BC149" s="99">
        <f>SUMIFS(通讯通路门店!$W:$W,通讯通路门店!$S:$S,$G149,通讯通路门店!$J:$J,"荣耀体验店")+SUMIFS(通讯通路门店!$W:$W,通讯通路门店!$S:$S,$G149,通讯通路门店!$J:$J,"荣耀授权专卖店")</f>
        <v>0</v>
      </c>
      <c r="BD149" s="99">
        <f>SUMIFS(通讯通路门店!$Z:$Z,通讯通路门店!$S:$S,$G149,通讯通路门店!$J:$J,"VIVO体验店")</f>
        <v>0</v>
      </c>
      <c r="BE149" s="99">
        <f>SUMIFS(通讯通路门店!$AB:$AB,通讯通路门店!$S:$S,$G149,通讯通路门店!$J:$J,"OPPO体验店")</f>
        <v>0</v>
      </c>
      <c r="BF149" s="99">
        <f>SUMIFS(通讯通路门店!$X:$X,通讯通路门店!$S:$S,$G149,通讯通路门店!$J:$J,"华为授权体验店")+SUMIFS(通讯通路门店!$AA:$AA,通讯通路门店!$S:$S,$G149,通讯通路门店!$J:$J,"华为堡垒店")</f>
        <v>0</v>
      </c>
      <c r="BG149" s="99">
        <f>SUMIFS(通讯通路门店!$Y:$Y,通讯通路门店!$S:$S,$G149,通讯通路门店!$J:$J,"小米体验店")</f>
        <v>0</v>
      </c>
      <c r="BH149" s="99">
        <f>SUMIFS(通讯通路门店!$AA:$AA,通讯通路门店!$S:$S,$G149,通讯通路门店!$J:$J,"苹果体验店")</f>
        <v>0</v>
      </c>
      <c r="BI149" s="99">
        <f>SUMIFS(通讯通路门店!$K:$K,通讯通路门店!$S:$S,$G149,通讯通路门店!$J:$J,"其他品牌专卖店")</f>
        <v>0</v>
      </c>
      <c r="BJ149" s="99">
        <f>SUMIFS(通讯通路门店!$AC:$AC,通讯通路门店!$S:$S,$G149)</f>
        <v>0</v>
      </c>
      <c r="BK149" s="99">
        <f>SUMIFS(通讯通路门店!$AD:$AD,通讯通路门店!$S:$S,$G149)</f>
        <v>0</v>
      </c>
      <c r="BL149" s="99">
        <f>SUMIFS(通讯通路门店!$AE:$AE,通讯通路门店!$S:$S,$G149)</f>
        <v>0</v>
      </c>
      <c r="BM149" s="99">
        <f>SUMIFS(通讯通路门店!$AF:$AF,通讯通路门店!$S:$S,$G149)</f>
        <v>0</v>
      </c>
      <c r="BN149" s="99">
        <f>SUMIFS(通讯通路门店!$AG:$AG,通讯通路门店!$S:$S,$G149)</f>
        <v>0</v>
      </c>
      <c r="BO149" s="99">
        <f>SUMIFS(通讯通路门店!$AH:$AH,通讯通路门店!$S:$S,$G149)</f>
        <v>0</v>
      </c>
      <c r="BP149" s="99">
        <f>SUMIFS(通讯通路门店!$AI:$AI,通讯通路门店!$S:$S,$G149)</f>
        <v>0</v>
      </c>
      <c r="BQ149" s="83"/>
    </row>
    <row r="150" spans="1:69">
      <c r="A150" s="99" t="str">
        <f>IFERROR(_xlfn.XLOOKUP($G150,通讯通路门店!$S$4:$S$993933,通讯通路门店!$A$4:$A$993933,0,0),"")</f>
        <v/>
      </c>
      <c r="B150" s="99" t="str">
        <f>IFERROR(_xlfn.XLOOKUP($G150,通讯通路门店!$S$4:$S$993933,通讯通路门店!$B$4:$B$993933,0,0),"")</f>
        <v/>
      </c>
      <c r="C150" s="99" t="str">
        <f>IFERROR(_xlfn.XLOOKUP($G150,通讯通路门店!$S$4:$S$993933,通讯通路门店!$C$4:$C$993933,0,0),"")</f>
        <v/>
      </c>
      <c r="D150" s="99" t="str">
        <f>IFERROR(_xlfn.XLOOKUP($G150,通讯通路门店!$S$4:$S$993933,通讯通路门店!$D$4:$D$993933,0,0),"")</f>
        <v/>
      </c>
      <c r="E150" s="83"/>
      <c r="F150" s="83"/>
      <c r="G150" s="101" t="e">
        <v>#N/A</v>
      </c>
      <c r="H150" s="102" t="str">
        <f>IFERROR(_xlfn.XLOOKUP($G150,通讯通路门店!$S$4:$S$993933,通讯通路门店!$R$4:$R$993933,0,0),"")</f>
        <v/>
      </c>
      <c r="I150" s="83"/>
      <c r="J150" s="83"/>
      <c r="K150" s="83"/>
      <c r="L150" s="83"/>
      <c r="M150" s="83"/>
      <c r="N150" s="83"/>
      <c r="O150" s="83"/>
      <c r="P150" s="83"/>
      <c r="Q150" s="83"/>
      <c r="R150" s="83"/>
      <c r="S150" s="83"/>
      <c r="T150" s="83"/>
      <c r="U150" s="99">
        <f>COUNTIF(通讯通路门店!$S:$S,$G150)</f>
        <v>0</v>
      </c>
      <c r="V150" s="99">
        <f>COUNTIFS(通讯通路门店!$S:$S,$G150,通讯通路门店!$J:$J,"综合卖场")</f>
        <v>0</v>
      </c>
      <c r="W150" s="99">
        <f>SUMIFS(通讯通路门店!$AJ:$AJ,通讯通路门店!$S:$S,通讯客户沙盘!$G150)</f>
        <v>0</v>
      </c>
      <c r="X150" s="99">
        <f t="shared" si="10"/>
        <v>0</v>
      </c>
      <c r="Y150" s="99">
        <f>COUNTIFS(通讯通路门店!$S:$S,$G150,通讯通路门店!$J:$J,"荣耀体验店")+COUNTIFS(通讯通路门店!$S:$S,$G150,通讯通路门店!$J:$J,"荣耀授权专卖店")</f>
        <v>0</v>
      </c>
      <c r="Z150" s="99">
        <f>COUNTIFS(通讯通路门店!$S:$S,$G150,通讯通路门店!$J:$J,"VIVO体验店")</f>
        <v>0</v>
      </c>
      <c r="AA150" s="99">
        <f>COUNTIFS(通讯通路门店!$S:$S,$G150,通讯通路门店!$J:$J,"OPPO体验店")</f>
        <v>0</v>
      </c>
      <c r="AB150" s="99">
        <f>COUNTIFS(通讯通路门店!$S:$S,$G150,通讯通路门店!$J:$J,"华为授权体验店")+COUNTIFS(通讯通路门店!$S:$S,$G150,通讯通路门店!$J:$J,"华为堡垒店")</f>
        <v>0</v>
      </c>
      <c r="AC150" s="99">
        <f>COUNTIFS(通讯通路门店!$S:$S,$G150,通讯通路门店!$J:$J,"小米体验店")</f>
        <v>0</v>
      </c>
      <c r="AD150" s="99">
        <f>COUNTIFS(通讯通路门店!$S:$S,$G150,通讯通路门店!$J:$J,"苹果体验店")</f>
        <v>0</v>
      </c>
      <c r="AE150" s="99">
        <f>COUNTIFS(通讯通路门店!$S:$S,$G150,通讯通路门店!$J:$J,"其他品牌专卖店")</f>
        <v>0</v>
      </c>
      <c r="AF150" s="99">
        <f>SUMIFS(通讯通路门店!$BI:$BI,通讯通路门店!$S:$S,$G150)</f>
        <v>0</v>
      </c>
      <c r="AG150" s="99">
        <f>SUMIFS(通讯通路门店!$BH:$BH,通讯通路门店!$S:$S,$G150)</f>
        <v>0</v>
      </c>
      <c r="AH150" s="99">
        <f t="shared" si="11"/>
        <v>0</v>
      </c>
      <c r="AI150" s="99">
        <f>SUMIFS(通讯通路门店!$BB:$BB,通讯通路门店!$S:$S,$G150)</f>
        <v>0</v>
      </c>
      <c r="AJ150" s="99">
        <f>SUMIFS(通讯通路门店!$BE:$BE,通讯通路门店!$S:$S,$G150)</f>
        <v>0</v>
      </c>
      <c r="AK150" s="99">
        <f>SUMIFS(通讯通路门店!$BG:$BG,通讯通路门店!$S:$S,$G150)</f>
        <v>0</v>
      </c>
      <c r="AL150" s="99">
        <f>SUMIFS(通讯通路门店!$BC:$BC,通讯通路门店!$S:$S,$G150)</f>
        <v>0</v>
      </c>
      <c r="AM150" s="99">
        <f>SUMIFS(通讯通路门店!$BD:$BD,通讯通路门店!$S:$S,$G150)</f>
        <v>0</v>
      </c>
      <c r="AN150" s="99">
        <f>SUMIFS(通讯通路门店!$BF:$BF,通讯通路门店!$S:$S,$G150)</f>
        <v>0</v>
      </c>
      <c r="AO150" s="99">
        <f t="shared" si="12"/>
        <v>0</v>
      </c>
      <c r="AP150" s="99">
        <f>SUMIFS(通讯通路门店!$K:$K,通讯通路门店!$S:$S,$G150)</f>
        <v>0</v>
      </c>
      <c r="AQ150" s="83"/>
      <c r="AR150" s="99">
        <f>SUMIFS(通讯通路门店!$T:$T,通讯通路门店!$S:$S,$G150)</f>
        <v>0</v>
      </c>
      <c r="AS150" s="99">
        <f>SUMIFS(通讯通路门店!$U:$U,通讯通路门店!$S:$S,$G150)</f>
        <v>0</v>
      </c>
      <c r="AT150" s="99">
        <f>SUMIFS(通讯通路门店!$V:$V,通讯通路门店!$S:$S,$G150)</f>
        <v>0</v>
      </c>
      <c r="AU150" s="99">
        <f>SUMIFS(通讯通路门店!$W:$W,通讯通路门店!$S:$S,$G150)</f>
        <v>0</v>
      </c>
      <c r="AV150" s="99">
        <f>SUMIFS(通讯通路门店!$Z:$Z,通讯通路门店!$S:$S,$G150)</f>
        <v>0</v>
      </c>
      <c r="AW150" s="99">
        <f>SUMIFS(通讯通路门店!$AB:$AB,通讯通路门店!$S:$S,$G150)</f>
        <v>0</v>
      </c>
      <c r="AX150" s="99">
        <f>SUMIFS(通讯通路门店!$X:$X,通讯通路门店!$S:$S,$G150)</f>
        <v>0</v>
      </c>
      <c r="AY150" s="99">
        <f>SUMIFS(通讯通路门店!$Y:$Y,通讯通路门店!$S:$S,$G150)</f>
        <v>0</v>
      </c>
      <c r="AZ150" s="99">
        <f>SUMIFS(通讯通路门店!$AA:$AA,通讯通路门店!$S:$S,$G150)</f>
        <v>0</v>
      </c>
      <c r="BA150" s="99">
        <f t="shared" si="13"/>
        <v>0</v>
      </c>
      <c r="BB150" s="99">
        <f t="shared" si="14"/>
        <v>0</v>
      </c>
      <c r="BC150" s="99">
        <f>SUMIFS(通讯通路门店!$W:$W,通讯通路门店!$S:$S,$G150,通讯通路门店!$J:$J,"荣耀体验店")+SUMIFS(通讯通路门店!$W:$W,通讯通路门店!$S:$S,$G150,通讯通路门店!$J:$J,"荣耀授权专卖店")</f>
        <v>0</v>
      </c>
      <c r="BD150" s="99">
        <f>SUMIFS(通讯通路门店!$Z:$Z,通讯通路门店!$S:$S,$G150,通讯通路门店!$J:$J,"VIVO体验店")</f>
        <v>0</v>
      </c>
      <c r="BE150" s="99">
        <f>SUMIFS(通讯通路门店!$AB:$AB,通讯通路门店!$S:$S,$G150,通讯通路门店!$J:$J,"OPPO体验店")</f>
        <v>0</v>
      </c>
      <c r="BF150" s="99">
        <f>SUMIFS(通讯通路门店!$X:$X,通讯通路门店!$S:$S,$G150,通讯通路门店!$J:$J,"华为授权体验店")+SUMIFS(通讯通路门店!$AA:$AA,通讯通路门店!$S:$S,$G150,通讯通路门店!$J:$J,"华为堡垒店")</f>
        <v>0</v>
      </c>
      <c r="BG150" s="99">
        <f>SUMIFS(通讯通路门店!$Y:$Y,通讯通路门店!$S:$S,$G150,通讯通路门店!$J:$J,"小米体验店")</f>
        <v>0</v>
      </c>
      <c r="BH150" s="99">
        <f>SUMIFS(通讯通路门店!$AA:$AA,通讯通路门店!$S:$S,$G150,通讯通路门店!$J:$J,"苹果体验店")</f>
        <v>0</v>
      </c>
      <c r="BI150" s="99">
        <f>SUMIFS(通讯通路门店!$K:$K,通讯通路门店!$S:$S,$G150,通讯通路门店!$J:$J,"其他品牌专卖店")</f>
        <v>0</v>
      </c>
      <c r="BJ150" s="99">
        <f>SUMIFS(通讯通路门店!$AC:$AC,通讯通路门店!$S:$S,$G150)</f>
        <v>0</v>
      </c>
      <c r="BK150" s="99">
        <f>SUMIFS(通讯通路门店!$AD:$AD,通讯通路门店!$S:$S,$G150)</f>
        <v>0</v>
      </c>
      <c r="BL150" s="99">
        <f>SUMIFS(通讯通路门店!$AE:$AE,通讯通路门店!$S:$S,$G150)</f>
        <v>0</v>
      </c>
      <c r="BM150" s="99">
        <f>SUMIFS(通讯通路门店!$AF:$AF,通讯通路门店!$S:$S,$G150)</f>
        <v>0</v>
      </c>
      <c r="BN150" s="99">
        <f>SUMIFS(通讯通路门店!$AG:$AG,通讯通路门店!$S:$S,$G150)</f>
        <v>0</v>
      </c>
      <c r="BO150" s="99">
        <f>SUMIFS(通讯通路门店!$AH:$AH,通讯通路门店!$S:$S,$G150)</f>
        <v>0</v>
      </c>
      <c r="BP150" s="99">
        <f>SUMIFS(通讯通路门店!$AI:$AI,通讯通路门店!$S:$S,$G150)</f>
        <v>0</v>
      </c>
      <c r="BQ150" s="83"/>
    </row>
    <row r="151" spans="1:69">
      <c r="A151" s="99" t="str">
        <f>IFERROR(_xlfn.XLOOKUP($G151,通讯通路门店!$S$4:$S$993933,通讯通路门店!$A$4:$A$993933,0,0),"")</f>
        <v/>
      </c>
      <c r="B151" s="99" t="str">
        <f>IFERROR(_xlfn.XLOOKUP($G151,通讯通路门店!$S$4:$S$993933,通讯通路门店!$B$4:$B$993933,0,0),"")</f>
        <v/>
      </c>
      <c r="C151" s="99" t="str">
        <f>IFERROR(_xlfn.XLOOKUP($G151,通讯通路门店!$S$4:$S$993933,通讯通路门店!$C$4:$C$993933,0,0),"")</f>
        <v/>
      </c>
      <c r="D151" s="99" t="str">
        <f>IFERROR(_xlfn.XLOOKUP($G151,通讯通路门店!$S$4:$S$993933,通讯通路门店!$D$4:$D$993933,0,0),"")</f>
        <v/>
      </c>
      <c r="E151" s="83"/>
      <c r="F151" s="83"/>
      <c r="G151" s="101" t="e">
        <v>#N/A</v>
      </c>
      <c r="H151" s="102" t="str">
        <f>IFERROR(_xlfn.XLOOKUP($G151,通讯通路门店!$S$4:$S$993933,通讯通路门店!$R$4:$R$993933,0,0),"")</f>
        <v/>
      </c>
      <c r="I151" s="83"/>
      <c r="J151" s="83"/>
      <c r="K151" s="83"/>
      <c r="L151" s="83"/>
      <c r="M151" s="83"/>
      <c r="N151" s="83"/>
      <c r="O151" s="83"/>
      <c r="P151" s="83"/>
      <c r="Q151" s="83"/>
      <c r="R151" s="83"/>
      <c r="S151" s="83"/>
      <c r="T151" s="83"/>
      <c r="U151" s="99">
        <f>COUNTIF(通讯通路门店!$S:$S,$G151)</f>
        <v>0</v>
      </c>
      <c r="V151" s="99">
        <f>COUNTIFS(通讯通路门店!$S:$S,$G151,通讯通路门店!$J:$J,"综合卖场")</f>
        <v>0</v>
      </c>
      <c r="W151" s="99">
        <f>SUMIFS(通讯通路门店!$AJ:$AJ,通讯通路门店!$S:$S,通讯客户沙盘!$G151)</f>
        <v>0</v>
      </c>
      <c r="X151" s="99">
        <f t="shared" si="10"/>
        <v>0</v>
      </c>
      <c r="Y151" s="99">
        <f>COUNTIFS(通讯通路门店!$S:$S,$G151,通讯通路门店!$J:$J,"荣耀体验店")+COUNTIFS(通讯通路门店!$S:$S,$G151,通讯通路门店!$J:$J,"荣耀授权专卖店")</f>
        <v>0</v>
      </c>
      <c r="Z151" s="99">
        <f>COUNTIFS(通讯通路门店!$S:$S,$G151,通讯通路门店!$J:$J,"VIVO体验店")</f>
        <v>0</v>
      </c>
      <c r="AA151" s="99">
        <f>COUNTIFS(通讯通路门店!$S:$S,$G151,通讯通路门店!$J:$J,"OPPO体验店")</f>
        <v>0</v>
      </c>
      <c r="AB151" s="99">
        <f>COUNTIFS(通讯通路门店!$S:$S,$G151,通讯通路门店!$J:$J,"华为授权体验店")+COUNTIFS(通讯通路门店!$S:$S,$G151,通讯通路门店!$J:$J,"华为堡垒店")</f>
        <v>0</v>
      </c>
      <c r="AC151" s="99">
        <f>COUNTIFS(通讯通路门店!$S:$S,$G151,通讯通路门店!$J:$J,"小米体验店")</f>
        <v>0</v>
      </c>
      <c r="AD151" s="99">
        <f>COUNTIFS(通讯通路门店!$S:$S,$G151,通讯通路门店!$J:$J,"苹果体验店")</f>
        <v>0</v>
      </c>
      <c r="AE151" s="99">
        <f>COUNTIFS(通讯通路门店!$S:$S,$G151,通讯通路门店!$J:$J,"其他品牌专卖店")</f>
        <v>0</v>
      </c>
      <c r="AF151" s="99">
        <f>SUMIFS(通讯通路门店!$BI:$BI,通讯通路门店!$S:$S,$G151)</f>
        <v>0</v>
      </c>
      <c r="AG151" s="99">
        <f>SUMIFS(通讯通路门店!$BH:$BH,通讯通路门店!$S:$S,$G151)</f>
        <v>0</v>
      </c>
      <c r="AH151" s="99">
        <f t="shared" si="11"/>
        <v>0</v>
      </c>
      <c r="AI151" s="99">
        <f>SUMIFS(通讯通路门店!$BB:$BB,通讯通路门店!$S:$S,$G151)</f>
        <v>0</v>
      </c>
      <c r="AJ151" s="99">
        <f>SUMIFS(通讯通路门店!$BE:$BE,通讯通路门店!$S:$S,$G151)</f>
        <v>0</v>
      </c>
      <c r="AK151" s="99">
        <f>SUMIFS(通讯通路门店!$BG:$BG,通讯通路门店!$S:$S,$G151)</f>
        <v>0</v>
      </c>
      <c r="AL151" s="99">
        <f>SUMIFS(通讯通路门店!$BC:$BC,通讯通路门店!$S:$S,$G151)</f>
        <v>0</v>
      </c>
      <c r="AM151" s="99">
        <f>SUMIFS(通讯通路门店!$BD:$BD,通讯通路门店!$S:$S,$G151)</f>
        <v>0</v>
      </c>
      <c r="AN151" s="99">
        <f>SUMIFS(通讯通路门店!$BF:$BF,通讯通路门店!$S:$S,$G151)</f>
        <v>0</v>
      </c>
      <c r="AO151" s="99">
        <f t="shared" si="12"/>
        <v>0</v>
      </c>
      <c r="AP151" s="99">
        <f>SUMIFS(通讯通路门店!$K:$K,通讯通路门店!$S:$S,$G151)</f>
        <v>0</v>
      </c>
      <c r="AQ151" s="83"/>
      <c r="AR151" s="99">
        <f>SUMIFS(通讯通路门店!$T:$T,通讯通路门店!$S:$S,$G151)</f>
        <v>0</v>
      </c>
      <c r="AS151" s="99">
        <f>SUMIFS(通讯通路门店!$U:$U,通讯通路门店!$S:$S,$G151)</f>
        <v>0</v>
      </c>
      <c r="AT151" s="99">
        <f>SUMIFS(通讯通路门店!$V:$V,通讯通路门店!$S:$S,$G151)</f>
        <v>0</v>
      </c>
      <c r="AU151" s="99">
        <f>SUMIFS(通讯通路门店!$W:$W,通讯通路门店!$S:$S,$G151)</f>
        <v>0</v>
      </c>
      <c r="AV151" s="99">
        <f>SUMIFS(通讯通路门店!$Z:$Z,通讯通路门店!$S:$S,$G151)</f>
        <v>0</v>
      </c>
      <c r="AW151" s="99">
        <f>SUMIFS(通讯通路门店!$AB:$AB,通讯通路门店!$S:$S,$G151)</f>
        <v>0</v>
      </c>
      <c r="AX151" s="99">
        <f>SUMIFS(通讯通路门店!$X:$X,通讯通路门店!$S:$S,$G151)</f>
        <v>0</v>
      </c>
      <c r="AY151" s="99">
        <f>SUMIFS(通讯通路门店!$Y:$Y,通讯通路门店!$S:$S,$G151)</f>
        <v>0</v>
      </c>
      <c r="AZ151" s="99">
        <f>SUMIFS(通讯通路门店!$AA:$AA,通讯通路门店!$S:$S,$G151)</f>
        <v>0</v>
      </c>
      <c r="BA151" s="99">
        <f t="shared" si="13"/>
        <v>0</v>
      </c>
      <c r="BB151" s="99">
        <f t="shared" si="14"/>
        <v>0</v>
      </c>
      <c r="BC151" s="99">
        <f>SUMIFS(通讯通路门店!$W:$W,通讯通路门店!$S:$S,$G151,通讯通路门店!$J:$J,"荣耀体验店")+SUMIFS(通讯通路门店!$W:$W,通讯通路门店!$S:$S,$G151,通讯通路门店!$J:$J,"荣耀授权专卖店")</f>
        <v>0</v>
      </c>
      <c r="BD151" s="99">
        <f>SUMIFS(通讯通路门店!$Z:$Z,通讯通路门店!$S:$S,$G151,通讯通路门店!$J:$J,"VIVO体验店")</f>
        <v>0</v>
      </c>
      <c r="BE151" s="99">
        <f>SUMIFS(通讯通路门店!$AB:$AB,通讯通路门店!$S:$S,$G151,通讯通路门店!$J:$J,"OPPO体验店")</f>
        <v>0</v>
      </c>
      <c r="BF151" s="99">
        <f>SUMIFS(通讯通路门店!$X:$X,通讯通路门店!$S:$S,$G151,通讯通路门店!$J:$J,"华为授权体验店")+SUMIFS(通讯通路门店!$AA:$AA,通讯通路门店!$S:$S,$G151,通讯通路门店!$J:$J,"华为堡垒店")</f>
        <v>0</v>
      </c>
      <c r="BG151" s="99">
        <f>SUMIFS(通讯通路门店!$Y:$Y,通讯通路门店!$S:$S,$G151,通讯通路门店!$J:$J,"小米体验店")</f>
        <v>0</v>
      </c>
      <c r="BH151" s="99">
        <f>SUMIFS(通讯通路门店!$AA:$AA,通讯通路门店!$S:$S,$G151,通讯通路门店!$J:$J,"苹果体验店")</f>
        <v>0</v>
      </c>
      <c r="BI151" s="99">
        <f>SUMIFS(通讯通路门店!$K:$K,通讯通路门店!$S:$S,$G151,通讯通路门店!$J:$J,"其他品牌专卖店")</f>
        <v>0</v>
      </c>
      <c r="BJ151" s="99">
        <f>SUMIFS(通讯通路门店!$AC:$AC,通讯通路门店!$S:$S,$G151)</f>
        <v>0</v>
      </c>
      <c r="BK151" s="99">
        <f>SUMIFS(通讯通路门店!$AD:$AD,通讯通路门店!$S:$S,$G151)</f>
        <v>0</v>
      </c>
      <c r="BL151" s="99">
        <f>SUMIFS(通讯通路门店!$AE:$AE,通讯通路门店!$S:$S,$G151)</f>
        <v>0</v>
      </c>
      <c r="BM151" s="99">
        <f>SUMIFS(通讯通路门店!$AF:$AF,通讯通路门店!$S:$S,$G151)</f>
        <v>0</v>
      </c>
      <c r="BN151" s="99">
        <f>SUMIFS(通讯通路门店!$AG:$AG,通讯通路门店!$S:$S,$G151)</f>
        <v>0</v>
      </c>
      <c r="BO151" s="99">
        <f>SUMIFS(通讯通路门店!$AH:$AH,通讯通路门店!$S:$S,$G151)</f>
        <v>0</v>
      </c>
      <c r="BP151" s="99">
        <f>SUMIFS(通讯通路门店!$AI:$AI,通讯通路门店!$S:$S,$G151)</f>
        <v>0</v>
      </c>
      <c r="BQ151" s="83"/>
    </row>
    <row r="152" spans="1:69">
      <c r="A152" s="99" t="str">
        <f>IFERROR(_xlfn.XLOOKUP($G152,通讯通路门店!$S$4:$S$993933,通讯通路门店!$A$4:$A$993933,0,0),"")</f>
        <v/>
      </c>
      <c r="B152" s="99" t="str">
        <f>IFERROR(_xlfn.XLOOKUP($G152,通讯通路门店!$S$4:$S$993933,通讯通路门店!$B$4:$B$993933,0,0),"")</f>
        <v/>
      </c>
      <c r="C152" s="99" t="str">
        <f>IFERROR(_xlfn.XLOOKUP($G152,通讯通路门店!$S$4:$S$993933,通讯通路门店!$C$4:$C$993933,0,0),"")</f>
        <v/>
      </c>
      <c r="D152" s="99" t="str">
        <f>IFERROR(_xlfn.XLOOKUP($G152,通讯通路门店!$S$4:$S$993933,通讯通路门店!$D$4:$D$993933,0,0),"")</f>
        <v/>
      </c>
      <c r="E152" s="83"/>
      <c r="F152" s="83"/>
      <c r="G152" s="101" t="e">
        <v>#N/A</v>
      </c>
      <c r="H152" s="102" t="str">
        <f>IFERROR(_xlfn.XLOOKUP($G152,通讯通路门店!$S$4:$S$993933,通讯通路门店!$R$4:$R$993933,0,0),"")</f>
        <v/>
      </c>
      <c r="I152" s="83"/>
      <c r="J152" s="83"/>
      <c r="K152" s="83"/>
      <c r="L152" s="83"/>
      <c r="M152" s="83"/>
      <c r="N152" s="83"/>
      <c r="O152" s="83"/>
      <c r="P152" s="83"/>
      <c r="Q152" s="83"/>
      <c r="R152" s="83"/>
      <c r="S152" s="83"/>
      <c r="T152" s="83"/>
      <c r="U152" s="99">
        <f>COUNTIF(通讯通路门店!$S:$S,$G152)</f>
        <v>0</v>
      </c>
      <c r="V152" s="99">
        <f>COUNTIFS(通讯通路门店!$S:$S,$G152,通讯通路门店!$J:$J,"综合卖场")</f>
        <v>0</v>
      </c>
      <c r="W152" s="99">
        <f>SUMIFS(通讯通路门店!$AJ:$AJ,通讯通路门店!$S:$S,通讯客户沙盘!$G152)</f>
        <v>0</v>
      </c>
      <c r="X152" s="99">
        <f t="shared" si="10"/>
        <v>0</v>
      </c>
      <c r="Y152" s="99">
        <f>COUNTIFS(通讯通路门店!$S:$S,$G152,通讯通路门店!$J:$J,"荣耀体验店")+COUNTIFS(通讯通路门店!$S:$S,$G152,通讯通路门店!$J:$J,"荣耀授权专卖店")</f>
        <v>0</v>
      </c>
      <c r="Z152" s="99">
        <f>COUNTIFS(通讯通路门店!$S:$S,$G152,通讯通路门店!$J:$J,"VIVO体验店")</f>
        <v>0</v>
      </c>
      <c r="AA152" s="99">
        <f>COUNTIFS(通讯通路门店!$S:$S,$G152,通讯通路门店!$J:$J,"OPPO体验店")</f>
        <v>0</v>
      </c>
      <c r="AB152" s="99">
        <f>COUNTIFS(通讯通路门店!$S:$S,$G152,通讯通路门店!$J:$J,"华为授权体验店")+COUNTIFS(通讯通路门店!$S:$S,$G152,通讯通路门店!$J:$J,"华为堡垒店")</f>
        <v>0</v>
      </c>
      <c r="AC152" s="99">
        <f>COUNTIFS(通讯通路门店!$S:$S,$G152,通讯通路门店!$J:$J,"小米体验店")</f>
        <v>0</v>
      </c>
      <c r="AD152" s="99">
        <f>COUNTIFS(通讯通路门店!$S:$S,$G152,通讯通路门店!$J:$J,"苹果体验店")</f>
        <v>0</v>
      </c>
      <c r="AE152" s="99">
        <f>COUNTIFS(通讯通路门店!$S:$S,$G152,通讯通路门店!$J:$J,"其他品牌专卖店")</f>
        <v>0</v>
      </c>
      <c r="AF152" s="99">
        <f>SUMIFS(通讯通路门店!$BI:$BI,通讯通路门店!$S:$S,$G152)</f>
        <v>0</v>
      </c>
      <c r="AG152" s="99">
        <f>SUMIFS(通讯通路门店!$BH:$BH,通讯通路门店!$S:$S,$G152)</f>
        <v>0</v>
      </c>
      <c r="AH152" s="99">
        <f t="shared" si="11"/>
        <v>0</v>
      </c>
      <c r="AI152" s="99">
        <f>SUMIFS(通讯通路门店!$BB:$BB,通讯通路门店!$S:$S,$G152)</f>
        <v>0</v>
      </c>
      <c r="AJ152" s="99">
        <f>SUMIFS(通讯通路门店!$BE:$BE,通讯通路门店!$S:$S,$G152)</f>
        <v>0</v>
      </c>
      <c r="AK152" s="99">
        <f>SUMIFS(通讯通路门店!$BG:$BG,通讯通路门店!$S:$S,$G152)</f>
        <v>0</v>
      </c>
      <c r="AL152" s="99">
        <f>SUMIFS(通讯通路门店!$BC:$BC,通讯通路门店!$S:$S,$G152)</f>
        <v>0</v>
      </c>
      <c r="AM152" s="99">
        <f>SUMIFS(通讯通路门店!$BD:$BD,通讯通路门店!$S:$S,$G152)</f>
        <v>0</v>
      </c>
      <c r="AN152" s="99">
        <f>SUMIFS(通讯通路门店!$BF:$BF,通讯通路门店!$S:$S,$G152)</f>
        <v>0</v>
      </c>
      <c r="AO152" s="99">
        <f t="shared" si="12"/>
        <v>0</v>
      </c>
      <c r="AP152" s="99">
        <f>SUMIFS(通讯通路门店!$K:$K,通讯通路门店!$S:$S,$G152)</f>
        <v>0</v>
      </c>
      <c r="AQ152" s="83"/>
      <c r="AR152" s="99">
        <f>SUMIFS(通讯通路门店!$T:$T,通讯通路门店!$S:$S,$G152)</f>
        <v>0</v>
      </c>
      <c r="AS152" s="99">
        <f>SUMIFS(通讯通路门店!$U:$U,通讯通路门店!$S:$S,$G152)</f>
        <v>0</v>
      </c>
      <c r="AT152" s="99">
        <f>SUMIFS(通讯通路门店!$V:$V,通讯通路门店!$S:$S,$G152)</f>
        <v>0</v>
      </c>
      <c r="AU152" s="99">
        <f>SUMIFS(通讯通路门店!$W:$W,通讯通路门店!$S:$S,$G152)</f>
        <v>0</v>
      </c>
      <c r="AV152" s="99">
        <f>SUMIFS(通讯通路门店!$Z:$Z,通讯通路门店!$S:$S,$G152)</f>
        <v>0</v>
      </c>
      <c r="AW152" s="99">
        <f>SUMIFS(通讯通路门店!$AB:$AB,通讯通路门店!$S:$S,$G152)</f>
        <v>0</v>
      </c>
      <c r="AX152" s="99">
        <f>SUMIFS(通讯通路门店!$X:$X,通讯通路门店!$S:$S,$G152)</f>
        <v>0</v>
      </c>
      <c r="AY152" s="99">
        <f>SUMIFS(通讯通路门店!$Y:$Y,通讯通路门店!$S:$S,$G152)</f>
        <v>0</v>
      </c>
      <c r="AZ152" s="99">
        <f>SUMIFS(通讯通路门店!$AA:$AA,通讯通路门店!$S:$S,$G152)</f>
        <v>0</v>
      </c>
      <c r="BA152" s="99">
        <f t="shared" si="13"/>
        <v>0</v>
      </c>
      <c r="BB152" s="99">
        <f t="shared" si="14"/>
        <v>0</v>
      </c>
      <c r="BC152" s="99">
        <f>SUMIFS(通讯通路门店!$W:$W,通讯通路门店!$S:$S,$G152,通讯通路门店!$J:$J,"荣耀体验店")+SUMIFS(通讯通路门店!$W:$W,通讯通路门店!$S:$S,$G152,通讯通路门店!$J:$J,"荣耀授权专卖店")</f>
        <v>0</v>
      </c>
      <c r="BD152" s="99">
        <f>SUMIFS(通讯通路门店!$Z:$Z,通讯通路门店!$S:$S,$G152,通讯通路门店!$J:$J,"VIVO体验店")</f>
        <v>0</v>
      </c>
      <c r="BE152" s="99">
        <f>SUMIFS(通讯通路门店!$AB:$AB,通讯通路门店!$S:$S,$G152,通讯通路门店!$J:$J,"OPPO体验店")</f>
        <v>0</v>
      </c>
      <c r="BF152" s="99">
        <f>SUMIFS(通讯通路门店!$X:$X,通讯通路门店!$S:$S,$G152,通讯通路门店!$J:$J,"华为授权体验店")+SUMIFS(通讯通路门店!$AA:$AA,通讯通路门店!$S:$S,$G152,通讯通路门店!$J:$J,"华为堡垒店")</f>
        <v>0</v>
      </c>
      <c r="BG152" s="99">
        <f>SUMIFS(通讯通路门店!$Y:$Y,通讯通路门店!$S:$S,$G152,通讯通路门店!$J:$J,"小米体验店")</f>
        <v>0</v>
      </c>
      <c r="BH152" s="99">
        <f>SUMIFS(通讯通路门店!$AA:$AA,通讯通路门店!$S:$S,$G152,通讯通路门店!$J:$J,"苹果体验店")</f>
        <v>0</v>
      </c>
      <c r="BI152" s="99">
        <f>SUMIFS(通讯通路门店!$K:$K,通讯通路门店!$S:$S,$G152,通讯通路门店!$J:$J,"其他品牌专卖店")</f>
        <v>0</v>
      </c>
      <c r="BJ152" s="99">
        <f>SUMIFS(通讯通路门店!$AC:$AC,通讯通路门店!$S:$S,$G152)</f>
        <v>0</v>
      </c>
      <c r="BK152" s="99">
        <f>SUMIFS(通讯通路门店!$AD:$AD,通讯通路门店!$S:$S,$G152)</f>
        <v>0</v>
      </c>
      <c r="BL152" s="99">
        <f>SUMIFS(通讯通路门店!$AE:$AE,通讯通路门店!$S:$S,$G152)</f>
        <v>0</v>
      </c>
      <c r="BM152" s="99">
        <f>SUMIFS(通讯通路门店!$AF:$AF,通讯通路门店!$S:$S,$G152)</f>
        <v>0</v>
      </c>
      <c r="BN152" s="99">
        <f>SUMIFS(通讯通路门店!$AG:$AG,通讯通路门店!$S:$S,$G152)</f>
        <v>0</v>
      </c>
      <c r="BO152" s="99">
        <f>SUMIFS(通讯通路门店!$AH:$AH,通讯通路门店!$S:$S,$G152)</f>
        <v>0</v>
      </c>
      <c r="BP152" s="99">
        <f>SUMIFS(通讯通路门店!$AI:$AI,通讯通路门店!$S:$S,$G152)</f>
        <v>0</v>
      </c>
      <c r="BQ152" s="83"/>
    </row>
    <row r="153" spans="1:69">
      <c r="A153" s="99" t="str">
        <f>IFERROR(_xlfn.XLOOKUP($G153,通讯通路门店!$S$4:$S$993933,通讯通路门店!$A$4:$A$993933,0,0),"")</f>
        <v/>
      </c>
      <c r="B153" s="99" t="str">
        <f>IFERROR(_xlfn.XLOOKUP($G153,通讯通路门店!$S$4:$S$993933,通讯通路门店!$B$4:$B$993933,0,0),"")</f>
        <v/>
      </c>
      <c r="C153" s="99" t="str">
        <f>IFERROR(_xlfn.XLOOKUP($G153,通讯通路门店!$S$4:$S$993933,通讯通路门店!$C$4:$C$993933,0,0),"")</f>
        <v/>
      </c>
      <c r="D153" s="99" t="str">
        <f>IFERROR(_xlfn.XLOOKUP($G153,通讯通路门店!$S$4:$S$993933,通讯通路门店!$D$4:$D$993933,0,0),"")</f>
        <v/>
      </c>
      <c r="E153" s="83"/>
      <c r="F153" s="83"/>
      <c r="G153" s="101" t="e">
        <v>#N/A</v>
      </c>
      <c r="H153" s="102" t="str">
        <f>IFERROR(_xlfn.XLOOKUP($G153,通讯通路门店!$S$4:$S$993933,通讯通路门店!$R$4:$R$993933,0,0),"")</f>
        <v/>
      </c>
      <c r="I153" s="83"/>
      <c r="J153" s="83"/>
      <c r="K153" s="83"/>
      <c r="L153" s="83"/>
      <c r="M153" s="83"/>
      <c r="N153" s="83"/>
      <c r="O153" s="83"/>
      <c r="P153" s="83"/>
      <c r="Q153" s="83"/>
      <c r="R153" s="83"/>
      <c r="S153" s="83"/>
      <c r="T153" s="83"/>
      <c r="U153" s="99">
        <f>COUNTIF(通讯通路门店!$S:$S,$G153)</f>
        <v>0</v>
      </c>
      <c r="V153" s="99">
        <f>COUNTIFS(通讯通路门店!$S:$S,$G153,通讯通路门店!$J:$J,"综合卖场")</f>
        <v>0</v>
      </c>
      <c r="W153" s="99">
        <f>SUMIFS(通讯通路门店!$AJ:$AJ,通讯通路门店!$S:$S,通讯客户沙盘!$G153)</f>
        <v>0</v>
      </c>
      <c r="X153" s="99">
        <f t="shared" si="10"/>
        <v>0</v>
      </c>
      <c r="Y153" s="99">
        <f>COUNTIFS(通讯通路门店!$S:$S,$G153,通讯通路门店!$J:$J,"荣耀体验店")+COUNTIFS(通讯通路门店!$S:$S,$G153,通讯通路门店!$J:$J,"荣耀授权专卖店")</f>
        <v>0</v>
      </c>
      <c r="Z153" s="99">
        <f>COUNTIFS(通讯通路门店!$S:$S,$G153,通讯通路门店!$J:$J,"VIVO体验店")</f>
        <v>0</v>
      </c>
      <c r="AA153" s="99">
        <f>COUNTIFS(通讯通路门店!$S:$S,$G153,通讯通路门店!$J:$J,"OPPO体验店")</f>
        <v>0</v>
      </c>
      <c r="AB153" s="99">
        <f>COUNTIFS(通讯通路门店!$S:$S,$G153,通讯通路门店!$J:$J,"华为授权体验店")+COUNTIFS(通讯通路门店!$S:$S,$G153,通讯通路门店!$J:$J,"华为堡垒店")</f>
        <v>0</v>
      </c>
      <c r="AC153" s="99">
        <f>COUNTIFS(通讯通路门店!$S:$S,$G153,通讯通路门店!$J:$J,"小米体验店")</f>
        <v>0</v>
      </c>
      <c r="AD153" s="99">
        <f>COUNTIFS(通讯通路门店!$S:$S,$G153,通讯通路门店!$J:$J,"苹果体验店")</f>
        <v>0</v>
      </c>
      <c r="AE153" s="99">
        <f>COUNTIFS(通讯通路门店!$S:$S,$G153,通讯通路门店!$J:$J,"其他品牌专卖店")</f>
        <v>0</v>
      </c>
      <c r="AF153" s="99">
        <f>SUMIFS(通讯通路门店!$BI:$BI,通讯通路门店!$S:$S,$G153)</f>
        <v>0</v>
      </c>
      <c r="AG153" s="99">
        <f>SUMIFS(通讯通路门店!$BH:$BH,通讯通路门店!$S:$S,$G153)</f>
        <v>0</v>
      </c>
      <c r="AH153" s="99">
        <f t="shared" si="11"/>
        <v>0</v>
      </c>
      <c r="AI153" s="99">
        <f>SUMIFS(通讯通路门店!$BB:$BB,通讯通路门店!$S:$S,$G153)</f>
        <v>0</v>
      </c>
      <c r="AJ153" s="99">
        <f>SUMIFS(通讯通路门店!$BE:$BE,通讯通路门店!$S:$S,$G153)</f>
        <v>0</v>
      </c>
      <c r="AK153" s="99">
        <f>SUMIFS(通讯通路门店!$BG:$BG,通讯通路门店!$S:$S,$G153)</f>
        <v>0</v>
      </c>
      <c r="AL153" s="99">
        <f>SUMIFS(通讯通路门店!$BC:$BC,通讯通路门店!$S:$S,$G153)</f>
        <v>0</v>
      </c>
      <c r="AM153" s="99">
        <f>SUMIFS(通讯通路门店!$BD:$BD,通讯通路门店!$S:$S,$G153)</f>
        <v>0</v>
      </c>
      <c r="AN153" s="99">
        <f>SUMIFS(通讯通路门店!$BF:$BF,通讯通路门店!$S:$S,$G153)</f>
        <v>0</v>
      </c>
      <c r="AO153" s="99">
        <f t="shared" si="12"/>
        <v>0</v>
      </c>
      <c r="AP153" s="99">
        <f>SUMIFS(通讯通路门店!$K:$K,通讯通路门店!$S:$S,$G153)</f>
        <v>0</v>
      </c>
      <c r="AQ153" s="83"/>
      <c r="AR153" s="99">
        <f>SUMIFS(通讯通路门店!$T:$T,通讯通路门店!$S:$S,$G153)</f>
        <v>0</v>
      </c>
      <c r="AS153" s="99">
        <f>SUMIFS(通讯通路门店!$U:$U,通讯通路门店!$S:$S,$G153)</f>
        <v>0</v>
      </c>
      <c r="AT153" s="99">
        <f>SUMIFS(通讯通路门店!$V:$V,通讯通路门店!$S:$S,$G153)</f>
        <v>0</v>
      </c>
      <c r="AU153" s="99">
        <f>SUMIFS(通讯通路门店!$W:$W,通讯通路门店!$S:$S,$G153)</f>
        <v>0</v>
      </c>
      <c r="AV153" s="99">
        <f>SUMIFS(通讯通路门店!$Z:$Z,通讯通路门店!$S:$S,$G153)</f>
        <v>0</v>
      </c>
      <c r="AW153" s="99">
        <f>SUMIFS(通讯通路门店!$AB:$AB,通讯通路门店!$S:$S,$G153)</f>
        <v>0</v>
      </c>
      <c r="AX153" s="99">
        <f>SUMIFS(通讯通路门店!$X:$X,通讯通路门店!$S:$S,$G153)</f>
        <v>0</v>
      </c>
      <c r="AY153" s="99">
        <f>SUMIFS(通讯通路门店!$Y:$Y,通讯通路门店!$S:$S,$G153)</f>
        <v>0</v>
      </c>
      <c r="AZ153" s="99">
        <f>SUMIFS(通讯通路门店!$AA:$AA,通讯通路门店!$S:$S,$G153)</f>
        <v>0</v>
      </c>
      <c r="BA153" s="99">
        <f t="shared" si="13"/>
        <v>0</v>
      </c>
      <c r="BB153" s="99">
        <f t="shared" si="14"/>
        <v>0</v>
      </c>
      <c r="BC153" s="99">
        <f>SUMIFS(通讯通路门店!$W:$W,通讯通路门店!$S:$S,$G153,通讯通路门店!$J:$J,"荣耀体验店")+SUMIFS(通讯通路门店!$W:$W,通讯通路门店!$S:$S,$G153,通讯通路门店!$J:$J,"荣耀授权专卖店")</f>
        <v>0</v>
      </c>
      <c r="BD153" s="99">
        <f>SUMIFS(通讯通路门店!$Z:$Z,通讯通路门店!$S:$S,$G153,通讯通路门店!$J:$J,"VIVO体验店")</f>
        <v>0</v>
      </c>
      <c r="BE153" s="99">
        <f>SUMIFS(通讯通路门店!$AB:$AB,通讯通路门店!$S:$S,$G153,通讯通路门店!$J:$J,"OPPO体验店")</f>
        <v>0</v>
      </c>
      <c r="BF153" s="99">
        <f>SUMIFS(通讯通路门店!$X:$X,通讯通路门店!$S:$S,$G153,通讯通路门店!$J:$J,"华为授权体验店")+SUMIFS(通讯通路门店!$AA:$AA,通讯通路门店!$S:$S,$G153,通讯通路门店!$J:$J,"华为堡垒店")</f>
        <v>0</v>
      </c>
      <c r="BG153" s="99">
        <f>SUMIFS(通讯通路门店!$Y:$Y,通讯通路门店!$S:$S,$G153,通讯通路门店!$J:$J,"小米体验店")</f>
        <v>0</v>
      </c>
      <c r="BH153" s="99">
        <f>SUMIFS(通讯通路门店!$AA:$AA,通讯通路门店!$S:$S,$G153,通讯通路门店!$J:$J,"苹果体验店")</f>
        <v>0</v>
      </c>
      <c r="BI153" s="99">
        <f>SUMIFS(通讯通路门店!$K:$K,通讯通路门店!$S:$S,$G153,通讯通路门店!$J:$J,"其他品牌专卖店")</f>
        <v>0</v>
      </c>
      <c r="BJ153" s="99">
        <f>SUMIFS(通讯通路门店!$AC:$AC,通讯通路门店!$S:$S,$G153)</f>
        <v>0</v>
      </c>
      <c r="BK153" s="99">
        <f>SUMIFS(通讯通路门店!$AD:$AD,通讯通路门店!$S:$S,$G153)</f>
        <v>0</v>
      </c>
      <c r="BL153" s="99">
        <f>SUMIFS(通讯通路门店!$AE:$AE,通讯通路门店!$S:$S,$G153)</f>
        <v>0</v>
      </c>
      <c r="BM153" s="99">
        <f>SUMIFS(通讯通路门店!$AF:$AF,通讯通路门店!$S:$S,$G153)</f>
        <v>0</v>
      </c>
      <c r="BN153" s="99">
        <f>SUMIFS(通讯通路门店!$AG:$AG,通讯通路门店!$S:$S,$G153)</f>
        <v>0</v>
      </c>
      <c r="BO153" s="99">
        <f>SUMIFS(通讯通路门店!$AH:$AH,通讯通路门店!$S:$S,$G153)</f>
        <v>0</v>
      </c>
      <c r="BP153" s="99">
        <f>SUMIFS(通讯通路门店!$AI:$AI,通讯通路门店!$S:$S,$G153)</f>
        <v>0</v>
      </c>
      <c r="BQ153" s="83"/>
    </row>
    <row r="154" spans="1:69">
      <c r="A154" s="99" t="str">
        <f>IFERROR(_xlfn.XLOOKUP($G154,通讯通路门店!$S$4:$S$993933,通讯通路门店!$A$4:$A$993933,0,0),"")</f>
        <v/>
      </c>
      <c r="B154" s="99" t="str">
        <f>IFERROR(_xlfn.XLOOKUP($G154,通讯通路门店!$S$4:$S$993933,通讯通路门店!$B$4:$B$993933,0,0),"")</f>
        <v/>
      </c>
      <c r="C154" s="99" t="str">
        <f>IFERROR(_xlfn.XLOOKUP($G154,通讯通路门店!$S$4:$S$993933,通讯通路门店!$C$4:$C$993933,0,0),"")</f>
        <v/>
      </c>
      <c r="D154" s="99" t="str">
        <f>IFERROR(_xlfn.XLOOKUP($G154,通讯通路门店!$S$4:$S$993933,通讯通路门店!$D$4:$D$993933,0,0),"")</f>
        <v/>
      </c>
      <c r="E154" s="83"/>
      <c r="F154" s="83"/>
      <c r="G154" s="101" t="e">
        <v>#N/A</v>
      </c>
      <c r="H154" s="102" t="str">
        <f>IFERROR(_xlfn.XLOOKUP($G154,通讯通路门店!$S$4:$S$993933,通讯通路门店!$R$4:$R$993933,0,0),"")</f>
        <v/>
      </c>
      <c r="I154" s="83"/>
      <c r="J154" s="83"/>
      <c r="K154" s="83"/>
      <c r="L154" s="83"/>
      <c r="M154" s="83"/>
      <c r="N154" s="83"/>
      <c r="O154" s="83"/>
      <c r="P154" s="83"/>
      <c r="Q154" s="83"/>
      <c r="R154" s="83"/>
      <c r="S154" s="83"/>
      <c r="T154" s="83"/>
      <c r="U154" s="99">
        <f>COUNTIF(通讯通路门店!$S:$S,$G154)</f>
        <v>0</v>
      </c>
      <c r="V154" s="99">
        <f>COUNTIFS(通讯通路门店!$S:$S,$G154,通讯通路门店!$J:$J,"综合卖场")</f>
        <v>0</v>
      </c>
      <c r="W154" s="99">
        <f>SUMIFS(通讯通路门店!$AJ:$AJ,通讯通路门店!$S:$S,通讯客户沙盘!$G154)</f>
        <v>0</v>
      </c>
      <c r="X154" s="99">
        <f t="shared" si="10"/>
        <v>0</v>
      </c>
      <c r="Y154" s="99">
        <f>COUNTIFS(通讯通路门店!$S:$S,$G154,通讯通路门店!$J:$J,"荣耀体验店")+COUNTIFS(通讯通路门店!$S:$S,$G154,通讯通路门店!$J:$J,"荣耀授权专卖店")</f>
        <v>0</v>
      </c>
      <c r="Z154" s="99">
        <f>COUNTIFS(通讯通路门店!$S:$S,$G154,通讯通路门店!$J:$J,"VIVO体验店")</f>
        <v>0</v>
      </c>
      <c r="AA154" s="99">
        <f>COUNTIFS(通讯通路门店!$S:$S,$G154,通讯通路门店!$J:$J,"OPPO体验店")</f>
        <v>0</v>
      </c>
      <c r="AB154" s="99">
        <f>COUNTIFS(通讯通路门店!$S:$S,$G154,通讯通路门店!$J:$J,"华为授权体验店")+COUNTIFS(通讯通路门店!$S:$S,$G154,通讯通路门店!$J:$J,"华为堡垒店")</f>
        <v>0</v>
      </c>
      <c r="AC154" s="99">
        <f>COUNTIFS(通讯通路门店!$S:$S,$G154,通讯通路门店!$J:$J,"小米体验店")</f>
        <v>0</v>
      </c>
      <c r="AD154" s="99">
        <f>COUNTIFS(通讯通路门店!$S:$S,$G154,通讯通路门店!$J:$J,"苹果体验店")</f>
        <v>0</v>
      </c>
      <c r="AE154" s="99">
        <f>COUNTIFS(通讯通路门店!$S:$S,$G154,通讯通路门店!$J:$J,"其他品牌专卖店")</f>
        <v>0</v>
      </c>
      <c r="AF154" s="99">
        <f>SUMIFS(通讯通路门店!$BI:$BI,通讯通路门店!$S:$S,$G154)</f>
        <v>0</v>
      </c>
      <c r="AG154" s="99">
        <f>SUMIFS(通讯通路门店!$BH:$BH,通讯通路门店!$S:$S,$G154)</f>
        <v>0</v>
      </c>
      <c r="AH154" s="99">
        <f t="shared" si="11"/>
        <v>0</v>
      </c>
      <c r="AI154" s="99">
        <f>SUMIFS(通讯通路门店!$BB:$BB,通讯通路门店!$S:$S,$G154)</f>
        <v>0</v>
      </c>
      <c r="AJ154" s="99">
        <f>SUMIFS(通讯通路门店!$BE:$BE,通讯通路门店!$S:$S,$G154)</f>
        <v>0</v>
      </c>
      <c r="AK154" s="99">
        <f>SUMIFS(通讯通路门店!$BG:$BG,通讯通路门店!$S:$S,$G154)</f>
        <v>0</v>
      </c>
      <c r="AL154" s="99">
        <f>SUMIFS(通讯通路门店!$BC:$BC,通讯通路门店!$S:$S,$G154)</f>
        <v>0</v>
      </c>
      <c r="AM154" s="99">
        <f>SUMIFS(通讯通路门店!$BD:$BD,通讯通路门店!$S:$S,$G154)</f>
        <v>0</v>
      </c>
      <c r="AN154" s="99">
        <f>SUMIFS(通讯通路门店!$BF:$BF,通讯通路门店!$S:$S,$G154)</f>
        <v>0</v>
      </c>
      <c r="AO154" s="99">
        <f t="shared" si="12"/>
        <v>0</v>
      </c>
      <c r="AP154" s="99">
        <f>SUMIFS(通讯通路门店!$K:$K,通讯通路门店!$S:$S,$G154)</f>
        <v>0</v>
      </c>
      <c r="AQ154" s="83"/>
      <c r="AR154" s="99">
        <f>SUMIFS(通讯通路门店!$T:$T,通讯通路门店!$S:$S,$G154)</f>
        <v>0</v>
      </c>
      <c r="AS154" s="99">
        <f>SUMIFS(通讯通路门店!$U:$U,通讯通路门店!$S:$S,$G154)</f>
        <v>0</v>
      </c>
      <c r="AT154" s="99">
        <f>SUMIFS(通讯通路门店!$V:$V,通讯通路门店!$S:$S,$G154)</f>
        <v>0</v>
      </c>
      <c r="AU154" s="99">
        <f>SUMIFS(通讯通路门店!$W:$W,通讯通路门店!$S:$S,$G154)</f>
        <v>0</v>
      </c>
      <c r="AV154" s="99">
        <f>SUMIFS(通讯通路门店!$Z:$Z,通讯通路门店!$S:$S,$G154)</f>
        <v>0</v>
      </c>
      <c r="AW154" s="99">
        <f>SUMIFS(通讯通路门店!$AB:$AB,通讯通路门店!$S:$S,$G154)</f>
        <v>0</v>
      </c>
      <c r="AX154" s="99">
        <f>SUMIFS(通讯通路门店!$X:$X,通讯通路门店!$S:$S,$G154)</f>
        <v>0</v>
      </c>
      <c r="AY154" s="99">
        <f>SUMIFS(通讯通路门店!$Y:$Y,通讯通路门店!$S:$S,$G154)</f>
        <v>0</v>
      </c>
      <c r="AZ154" s="99">
        <f>SUMIFS(通讯通路门店!$AA:$AA,通讯通路门店!$S:$S,$G154)</f>
        <v>0</v>
      </c>
      <c r="BA154" s="99">
        <f t="shared" si="13"/>
        <v>0</v>
      </c>
      <c r="BB154" s="99">
        <f t="shared" si="14"/>
        <v>0</v>
      </c>
      <c r="BC154" s="99">
        <f>SUMIFS(通讯通路门店!$W:$W,通讯通路门店!$S:$S,$G154,通讯通路门店!$J:$J,"荣耀体验店")+SUMIFS(通讯通路门店!$W:$W,通讯通路门店!$S:$S,$G154,通讯通路门店!$J:$J,"荣耀授权专卖店")</f>
        <v>0</v>
      </c>
      <c r="BD154" s="99">
        <f>SUMIFS(通讯通路门店!$Z:$Z,通讯通路门店!$S:$S,$G154,通讯通路门店!$J:$J,"VIVO体验店")</f>
        <v>0</v>
      </c>
      <c r="BE154" s="99">
        <f>SUMIFS(通讯通路门店!$AB:$AB,通讯通路门店!$S:$S,$G154,通讯通路门店!$J:$J,"OPPO体验店")</f>
        <v>0</v>
      </c>
      <c r="BF154" s="99">
        <f>SUMIFS(通讯通路门店!$X:$X,通讯通路门店!$S:$S,$G154,通讯通路门店!$J:$J,"华为授权体验店")+SUMIFS(通讯通路门店!$AA:$AA,通讯通路门店!$S:$S,$G154,通讯通路门店!$J:$J,"华为堡垒店")</f>
        <v>0</v>
      </c>
      <c r="BG154" s="99">
        <f>SUMIFS(通讯通路门店!$Y:$Y,通讯通路门店!$S:$S,$G154,通讯通路门店!$J:$J,"小米体验店")</f>
        <v>0</v>
      </c>
      <c r="BH154" s="99">
        <f>SUMIFS(通讯通路门店!$AA:$AA,通讯通路门店!$S:$S,$G154,通讯通路门店!$J:$J,"苹果体验店")</f>
        <v>0</v>
      </c>
      <c r="BI154" s="99">
        <f>SUMIFS(通讯通路门店!$K:$K,通讯通路门店!$S:$S,$G154,通讯通路门店!$J:$J,"其他品牌专卖店")</f>
        <v>0</v>
      </c>
      <c r="BJ154" s="99">
        <f>SUMIFS(通讯通路门店!$AC:$AC,通讯通路门店!$S:$S,$G154)</f>
        <v>0</v>
      </c>
      <c r="BK154" s="99">
        <f>SUMIFS(通讯通路门店!$AD:$AD,通讯通路门店!$S:$S,$G154)</f>
        <v>0</v>
      </c>
      <c r="BL154" s="99">
        <f>SUMIFS(通讯通路门店!$AE:$AE,通讯通路门店!$S:$S,$G154)</f>
        <v>0</v>
      </c>
      <c r="BM154" s="99">
        <f>SUMIFS(通讯通路门店!$AF:$AF,通讯通路门店!$S:$S,$G154)</f>
        <v>0</v>
      </c>
      <c r="BN154" s="99">
        <f>SUMIFS(通讯通路门店!$AG:$AG,通讯通路门店!$S:$S,$G154)</f>
        <v>0</v>
      </c>
      <c r="BO154" s="99">
        <f>SUMIFS(通讯通路门店!$AH:$AH,通讯通路门店!$S:$S,$G154)</f>
        <v>0</v>
      </c>
      <c r="BP154" s="99">
        <f>SUMIFS(通讯通路门店!$AI:$AI,通讯通路门店!$S:$S,$G154)</f>
        <v>0</v>
      </c>
      <c r="BQ154" s="83"/>
    </row>
    <row r="155" spans="1:69">
      <c r="A155" s="99" t="str">
        <f>IFERROR(_xlfn.XLOOKUP($G155,通讯通路门店!$S$4:$S$993933,通讯通路门店!$A$4:$A$993933,0,0),"")</f>
        <v/>
      </c>
      <c r="B155" s="99" t="str">
        <f>IFERROR(_xlfn.XLOOKUP($G155,通讯通路门店!$S$4:$S$993933,通讯通路门店!$B$4:$B$993933,0,0),"")</f>
        <v/>
      </c>
      <c r="C155" s="99" t="str">
        <f>IFERROR(_xlfn.XLOOKUP($G155,通讯通路门店!$S$4:$S$993933,通讯通路门店!$C$4:$C$993933,0,0),"")</f>
        <v/>
      </c>
      <c r="D155" s="99" t="str">
        <f>IFERROR(_xlfn.XLOOKUP($G155,通讯通路门店!$S$4:$S$993933,通讯通路门店!$D$4:$D$993933,0,0),"")</f>
        <v/>
      </c>
      <c r="E155" s="83"/>
      <c r="F155" s="83"/>
      <c r="G155" s="101" t="e">
        <v>#N/A</v>
      </c>
      <c r="H155" s="102" t="str">
        <f>IFERROR(_xlfn.XLOOKUP($G155,通讯通路门店!$S$4:$S$993933,通讯通路门店!$R$4:$R$993933,0,0),"")</f>
        <v/>
      </c>
      <c r="I155" s="83"/>
      <c r="J155" s="83"/>
      <c r="K155" s="83"/>
      <c r="L155" s="83"/>
      <c r="M155" s="83"/>
      <c r="N155" s="83"/>
      <c r="O155" s="83"/>
      <c r="P155" s="83"/>
      <c r="Q155" s="83"/>
      <c r="R155" s="83"/>
      <c r="S155" s="83"/>
      <c r="T155" s="83"/>
      <c r="U155" s="99">
        <f>COUNTIF(通讯通路门店!$S:$S,$G155)</f>
        <v>0</v>
      </c>
      <c r="V155" s="99">
        <f>COUNTIFS(通讯通路门店!$S:$S,$G155,通讯通路门店!$J:$J,"综合卖场")</f>
        <v>0</v>
      </c>
      <c r="W155" s="99">
        <f>SUMIFS(通讯通路门店!$AJ:$AJ,通讯通路门店!$S:$S,通讯客户沙盘!$G155)</f>
        <v>0</v>
      </c>
      <c r="X155" s="99">
        <f t="shared" si="10"/>
        <v>0</v>
      </c>
      <c r="Y155" s="99">
        <f>COUNTIFS(通讯通路门店!$S:$S,$G155,通讯通路门店!$J:$J,"荣耀体验店")+COUNTIFS(通讯通路门店!$S:$S,$G155,通讯通路门店!$J:$J,"荣耀授权专卖店")</f>
        <v>0</v>
      </c>
      <c r="Z155" s="99">
        <f>COUNTIFS(通讯通路门店!$S:$S,$G155,通讯通路门店!$J:$J,"VIVO体验店")</f>
        <v>0</v>
      </c>
      <c r="AA155" s="99">
        <f>COUNTIFS(通讯通路门店!$S:$S,$G155,通讯通路门店!$J:$J,"OPPO体验店")</f>
        <v>0</v>
      </c>
      <c r="AB155" s="99">
        <f>COUNTIFS(通讯通路门店!$S:$S,$G155,通讯通路门店!$J:$J,"华为授权体验店")+COUNTIFS(通讯通路门店!$S:$S,$G155,通讯通路门店!$J:$J,"华为堡垒店")</f>
        <v>0</v>
      </c>
      <c r="AC155" s="99">
        <f>COUNTIFS(通讯通路门店!$S:$S,$G155,通讯通路门店!$J:$J,"小米体验店")</f>
        <v>0</v>
      </c>
      <c r="AD155" s="99">
        <f>COUNTIFS(通讯通路门店!$S:$S,$G155,通讯通路门店!$J:$J,"苹果体验店")</f>
        <v>0</v>
      </c>
      <c r="AE155" s="99">
        <f>COUNTIFS(通讯通路门店!$S:$S,$G155,通讯通路门店!$J:$J,"其他品牌专卖店")</f>
        <v>0</v>
      </c>
      <c r="AF155" s="99">
        <f>SUMIFS(通讯通路门店!$BI:$BI,通讯通路门店!$S:$S,$G155)</f>
        <v>0</v>
      </c>
      <c r="AG155" s="99">
        <f>SUMIFS(通讯通路门店!$BH:$BH,通讯通路门店!$S:$S,$G155)</f>
        <v>0</v>
      </c>
      <c r="AH155" s="99">
        <f t="shared" si="11"/>
        <v>0</v>
      </c>
      <c r="AI155" s="99">
        <f>SUMIFS(通讯通路门店!$BB:$BB,通讯通路门店!$S:$S,$G155)</f>
        <v>0</v>
      </c>
      <c r="AJ155" s="99">
        <f>SUMIFS(通讯通路门店!$BE:$BE,通讯通路门店!$S:$S,$G155)</f>
        <v>0</v>
      </c>
      <c r="AK155" s="99">
        <f>SUMIFS(通讯通路门店!$BG:$BG,通讯通路门店!$S:$S,$G155)</f>
        <v>0</v>
      </c>
      <c r="AL155" s="99">
        <f>SUMIFS(通讯通路门店!$BC:$BC,通讯通路门店!$S:$S,$G155)</f>
        <v>0</v>
      </c>
      <c r="AM155" s="99">
        <f>SUMIFS(通讯通路门店!$BD:$BD,通讯通路门店!$S:$S,$G155)</f>
        <v>0</v>
      </c>
      <c r="AN155" s="99">
        <f>SUMIFS(通讯通路门店!$BF:$BF,通讯通路门店!$S:$S,$G155)</f>
        <v>0</v>
      </c>
      <c r="AO155" s="99">
        <f t="shared" si="12"/>
        <v>0</v>
      </c>
      <c r="AP155" s="99">
        <f>SUMIFS(通讯通路门店!$K:$K,通讯通路门店!$S:$S,$G155)</f>
        <v>0</v>
      </c>
      <c r="AQ155" s="83"/>
      <c r="AR155" s="99">
        <f>SUMIFS(通讯通路门店!$T:$T,通讯通路门店!$S:$S,$G155)</f>
        <v>0</v>
      </c>
      <c r="AS155" s="99">
        <f>SUMIFS(通讯通路门店!$U:$U,通讯通路门店!$S:$S,$G155)</f>
        <v>0</v>
      </c>
      <c r="AT155" s="99">
        <f>SUMIFS(通讯通路门店!$V:$V,通讯通路门店!$S:$S,$G155)</f>
        <v>0</v>
      </c>
      <c r="AU155" s="99">
        <f>SUMIFS(通讯通路门店!$W:$W,通讯通路门店!$S:$S,$G155)</f>
        <v>0</v>
      </c>
      <c r="AV155" s="99">
        <f>SUMIFS(通讯通路门店!$Z:$Z,通讯通路门店!$S:$S,$G155)</f>
        <v>0</v>
      </c>
      <c r="AW155" s="99">
        <f>SUMIFS(通讯通路门店!$AB:$AB,通讯通路门店!$S:$S,$G155)</f>
        <v>0</v>
      </c>
      <c r="AX155" s="99">
        <f>SUMIFS(通讯通路门店!$X:$X,通讯通路门店!$S:$S,$G155)</f>
        <v>0</v>
      </c>
      <c r="AY155" s="99">
        <f>SUMIFS(通讯通路门店!$Y:$Y,通讯通路门店!$S:$S,$G155)</f>
        <v>0</v>
      </c>
      <c r="AZ155" s="99">
        <f>SUMIFS(通讯通路门店!$AA:$AA,通讯通路门店!$S:$S,$G155)</f>
        <v>0</v>
      </c>
      <c r="BA155" s="99">
        <f t="shared" si="13"/>
        <v>0</v>
      </c>
      <c r="BB155" s="99">
        <f t="shared" si="14"/>
        <v>0</v>
      </c>
      <c r="BC155" s="99">
        <f>SUMIFS(通讯通路门店!$W:$W,通讯通路门店!$S:$S,$G155,通讯通路门店!$J:$J,"荣耀体验店")+SUMIFS(通讯通路门店!$W:$W,通讯通路门店!$S:$S,$G155,通讯通路门店!$J:$J,"荣耀授权专卖店")</f>
        <v>0</v>
      </c>
      <c r="BD155" s="99">
        <f>SUMIFS(通讯通路门店!$Z:$Z,通讯通路门店!$S:$S,$G155,通讯通路门店!$J:$J,"VIVO体验店")</f>
        <v>0</v>
      </c>
      <c r="BE155" s="99">
        <f>SUMIFS(通讯通路门店!$AB:$AB,通讯通路门店!$S:$S,$G155,通讯通路门店!$J:$J,"OPPO体验店")</f>
        <v>0</v>
      </c>
      <c r="BF155" s="99">
        <f>SUMIFS(通讯通路门店!$X:$X,通讯通路门店!$S:$S,$G155,通讯通路门店!$J:$J,"华为授权体验店")+SUMIFS(通讯通路门店!$AA:$AA,通讯通路门店!$S:$S,$G155,通讯通路门店!$J:$J,"华为堡垒店")</f>
        <v>0</v>
      </c>
      <c r="BG155" s="99">
        <f>SUMIFS(通讯通路门店!$Y:$Y,通讯通路门店!$S:$S,$G155,通讯通路门店!$J:$J,"小米体验店")</f>
        <v>0</v>
      </c>
      <c r="BH155" s="99">
        <f>SUMIFS(通讯通路门店!$AA:$AA,通讯通路门店!$S:$S,$G155,通讯通路门店!$J:$J,"苹果体验店")</f>
        <v>0</v>
      </c>
      <c r="BI155" s="99">
        <f>SUMIFS(通讯通路门店!$K:$K,通讯通路门店!$S:$S,$G155,通讯通路门店!$J:$J,"其他品牌专卖店")</f>
        <v>0</v>
      </c>
      <c r="BJ155" s="99">
        <f>SUMIFS(通讯通路门店!$AC:$AC,通讯通路门店!$S:$S,$G155)</f>
        <v>0</v>
      </c>
      <c r="BK155" s="99">
        <f>SUMIFS(通讯通路门店!$AD:$AD,通讯通路门店!$S:$S,$G155)</f>
        <v>0</v>
      </c>
      <c r="BL155" s="99">
        <f>SUMIFS(通讯通路门店!$AE:$AE,通讯通路门店!$S:$S,$G155)</f>
        <v>0</v>
      </c>
      <c r="BM155" s="99">
        <f>SUMIFS(通讯通路门店!$AF:$AF,通讯通路门店!$S:$S,$G155)</f>
        <v>0</v>
      </c>
      <c r="BN155" s="99">
        <f>SUMIFS(通讯通路门店!$AG:$AG,通讯通路门店!$S:$S,$G155)</f>
        <v>0</v>
      </c>
      <c r="BO155" s="99">
        <f>SUMIFS(通讯通路门店!$AH:$AH,通讯通路门店!$S:$S,$G155)</f>
        <v>0</v>
      </c>
      <c r="BP155" s="99">
        <f>SUMIFS(通讯通路门店!$AI:$AI,通讯通路门店!$S:$S,$G155)</f>
        <v>0</v>
      </c>
      <c r="BQ155" s="83"/>
    </row>
    <row r="156" spans="1:69">
      <c r="A156" s="99" t="str">
        <f>IFERROR(_xlfn.XLOOKUP($G156,通讯通路门店!$S$4:$S$993933,通讯通路门店!$A$4:$A$993933,0,0),"")</f>
        <v/>
      </c>
      <c r="B156" s="99" t="str">
        <f>IFERROR(_xlfn.XLOOKUP($G156,通讯通路门店!$S$4:$S$993933,通讯通路门店!$B$4:$B$993933,0,0),"")</f>
        <v/>
      </c>
      <c r="C156" s="99" t="str">
        <f>IFERROR(_xlfn.XLOOKUP($G156,通讯通路门店!$S$4:$S$993933,通讯通路门店!$C$4:$C$993933,0,0),"")</f>
        <v/>
      </c>
      <c r="D156" s="99" t="str">
        <f>IFERROR(_xlfn.XLOOKUP($G156,通讯通路门店!$S$4:$S$993933,通讯通路门店!$D$4:$D$993933,0,0),"")</f>
        <v/>
      </c>
      <c r="E156" s="83"/>
      <c r="F156" s="83"/>
      <c r="G156" s="101" t="e">
        <v>#N/A</v>
      </c>
      <c r="H156" s="102" t="str">
        <f>IFERROR(_xlfn.XLOOKUP($G156,通讯通路门店!$S$4:$S$993933,通讯通路门店!$R$4:$R$993933,0,0),"")</f>
        <v/>
      </c>
      <c r="I156" s="83"/>
      <c r="J156" s="83"/>
      <c r="K156" s="83"/>
      <c r="L156" s="83"/>
      <c r="M156" s="83"/>
      <c r="N156" s="83"/>
      <c r="O156" s="83"/>
      <c r="P156" s="83"/>
      <c r="Q156" s="83"/>
      <c r="R156" s="83"/>
      <c r="S156" s="83"/>
      <c r="T156" s="83"/>
      <c r="U156" s="99">
        <f>COUNTIF(通讯通路门店!$S:$S,$G156)</f>
        <v>0</v>
      </c>
      <c r="V156" s="99">
        <f>COUNTIFS(通讯通路门店!$S:$S,$G156,通讯通路门店!$J:$J,"综合卖场")</f>
        <v>0</v>
      </c>
      <c r="W156" s="99">
        <f>SUMIFS(通讯通路门店!$AJ:$AJ,通讯通路门店!$S:$S,通讯客户沙盘!$G156)</f>
        <v>0</v>
      </c>
      <c r="X156" s="99">
        <f t="shared" si="10"/>
        <v>0</v>
      </c>
      <c r="Y156" s="99">
        <f>COUNTIFS(通讯通路门店!$S:$S,$G156,通讯通路门店!$J:$J,"荣耀体验店")+COUNTIFS(通讯通路门店!$S:$S,$G156,通讯通路门店!$J:$J,"荣耀授权专卖店")</f>
        <v>0</v>
      </c>
      <c r="Z156" s="99">
        <f>COUNTIFS(通讯通路门店!$S:$S,$G156,通讯通路门店!$J:$J,"VIVO体验店")</f>
        <v>0</v>
      </c>
      <c r="AA156" s="99">
        <f>COUNTIFS(通讯通路门店!$S:$S,$G156,通讯通路门店!$J:$J,"OPPO体验店")</f>
        <v>0</v>
      </c>
      <c r="AB156" s="99">
        <f>COUNTIFS(通讯通路门店!$S:$S,$G156,通讯通路门店!$J:$J,"华为授权体验店")+COUNTIFS(通讯通路门店!$S:$S,$G156,通讯通路门店!$J:$J,"华为堡垒店")</f>
        <v>0</v>
      </c>
      <c r="AC156" s="99">
        <f>COUNTIFS(通讯通路门店!$S:$S,$G156,通讯通路门店!$J:$J,"小米体验店")</f>
        <v>0</v>
      </c>
      <c r="AD156" s="99">
        <f>COUNTIFS(通讯通路门店!$S:$S,$G156,通讯通路门店!$J:$J,"苹果体验店")</f>
        <v>0</v>
      </c>
      <c r="AE156" s="99">
        <f>COUNTIFS(通讯通路门店!$S:$S,$G156,通讯通路门店!$J:$J,"其他品牌专卖店")</f>
        <v>0</v>
      </c>
      <c r="AF156" s="99">
        <f>SUMIFS(通讯通路门店!$BI:$BI,通讯通路门店!$S:$S,$G156)</f>
        <v>0</v>
      </c>
      <c r="AG156" s="99">
        <f>SUMIFS(通讯通路门店!$BH:$BH,通讯通路门店!$S:$S,$G156)</f>
        <v>0</v>
      </c>
      <c r="AH156" s="99">
        <f t="shared" si="11"/>
        <v>0</v>
      </c>
      <c r="AI156" s="99">
        <f>SUMIFS(通讯通路门店!$BB:$BB,通讯通路门店!$S:$S,$G156)</f>
        <v>0</v>
      </c>
      <c r="AJ156" s="99">
        <f>SUMIFS(通讯通路门店!$BE:$BE,通讯通路门店!$S:$S,$G156)</f>
        <v>0</v>
      </c>
      <c r="AK156" s="99">
        <f>SUMIFS(通讯通路门店!$BG:$BG,通讯通路门店!$S:$S,$G156)</f>
        <v>0</v>
      </c>
      <c r="AL156" s="99">
        <f>SUMIFS(通讯通路门店!$BC:$BC,通讯通路门店!$S:$S,$G156)</f>
        <v>0</v>
      </c>
      <c r="AM156" s="99">
        <f>SUMIFS(通讯通路门店!$BD:$BD,通讯通路门店!$S:$S,$G156)</f>
        <v>0</v>
      </c>
      <c r="AN156" s="99">
        <f>SUMIFS(通讯通路门店!$BF:$BF,通讯通路门店!$S:$S,$G156)</f>
        <v>0</v>
      </c>
      <c r="AO156" s="99">
        <f t="shared" si="12"/>
        <v>0</v>
      </c>
      <c r="AP156" s="99">
        <f>SUMIFS(通讯通路门店!$K:$K,通讯通路门店!$S:$S,$G156)</f>
        <v>0</v>
      </c>
      <c r="AQ156" s="83"/>
      <c r="AR156" s="99">
        <f>SUMIFS(通讯通路门店!$T:$T,通讯通路门店!$S:$S,$G156)</f>
        <v>0</v>
      </c>
      <c r="AS156" s="99">
        <f>SUMIFS(通讯通路门店!$U:$U,通讯通路门店!$S:$S,$G156)</f>
        <v>0</v>
      </c>
      <c r="AT156" s="99">
        <f>SUMIFS(通讯通路门店!$V:$V,通讯通路门店!$S:$S,$G156)</f>
        <v>0</v>
      </c>
      <c r="AU156" s="99">
        <f>SUMIFS(通讯通路门店!$W:$W,通讯通路门店!$S:$S,$G156)</f>
        <v>0</v>
      </c>
      <c r="AV156" s="99">
        <f>SUMIFS(通讯通路门店!$Z:$Z,通讯通路门店!$S:$S,$G156)</f>
        <v>0</v>
      </c>
      <c r="AW156" s="99">
        <f>SUMIFS(通讯通路门店!$AB:$AB,通讯通路门店!$S:$S,$G156)</f>
        <v>0</v>
      </c>
      <c r="AX156" s="99">
        <f>SUMIFS(通讯通路门店!$X:$X,通讯通路门店!$S:$S,$G156)</f>
        <v>0</v>
      </c>
      <c r="AY156" s="99">
        <f>SUMIFS(通讯通路门店!$Y:$Y,通讯通路门店!$S:$S,$G156)</f>
        <v>0</v>
      </c>
      <c r="AZ156" s="99">
        <f>SUMIFS(通讯通路门店!$AA:$AA,通讯通路门店!$S:$S,$G156)</f>
        <v>0</v>
      </c>
      <c r="BA156" s="99">
        <f t="shared" si="13"/>
        <v>0</v>
      </c>
      <c r="BB156" s="99">
        <f t="shared" si="14"/>
        <v>0</v>
      </c>
      <c r="BC156" s="99">
        <f>SUMIFS(通讯通路门店!$W:$W,通讯通路门店!$S:$S,$G156,通讯通路门店!$J:$J,"荣耀体验店")+SUMIFS(通讯通路门店!$W:$W,通讯通路门店!$S:$S,$G156,通讯通路门店!$J:$J,"荣耀授权专卖店")</f>
        <v>0</v>
      </c>
      <c r="BD156" s="99">
        <f>SUMIFS(通讯通路门店!$Z:$Z,通讯通路门店!$S:$S,$G156,通讯通路门店!$J:$J,"VIVO体验店")</f>
        <v>0</v>
      </c>
      <c r="BE156" s="99">
        <f>SUMIFS(通讯通路门店!$AB:$AB,通讯通路门店!$S:$S,$G156,通讯通路门店!$J:$J,"OPPO体验店")</f>
        <v>0</v>
      </c>
      <c r="BF156" s="99">
        <f>SUMIFS(通讯通路门店!$X:$X,通讯通路门店!$S:$S,$G156,通讯通路门店!$J:$J,"华为授权体验店")+SUMIFS(通讯通路门店!$AA:$AA,通讯通路门店!$S:$S,$G156,通讯通路门店!$J:$J,"华为堡垒店")</f>
        <v>0</v>
      </c>
      <c r="BG156" s="99">
        <f>SUMIFS(通讯通路门店!$Y:$Y,通讯通路门店!$S:$S,$G156,通讯通路门店!$J:$J,"小米体验店")</f>
        <v>0</v>
      </c>
      <c r="BH156" s="99">
        <f>SUMIFS(通讯通路门店!$AA:$AA,通讯通路门店!$S:$S,$G156,通讯通路门店!$J:$J,"苹果体验店")</f>
        <v>0</v>
      </c>
      <c r="BI156" s="99">
        <f>SUMIFS(通讯通路门店!$K:$K,通讯通路门店!$S:$S,$G156,通讯通路门店!$J:$J,"其他品牌专卖店")</f>
        <v>0</v>
      </c>
      <c r="BJ156" s="99">
        <f>SUMIFS(通讯通路门店!$AC:$AC,通讯通路门店!$S:$S,$G156)</f>
        <v>0</v>
      </c>
      <c r="BK156" s="99">
        <f>SUMIFS(通讯通路门店!$AD:$AD,通讯通路门店!$S:$S,$G156)</f>
        <v>0</v>
      </c>
      <c r="BL156" s="99">
        <f>SUMIFS(通讯通路门店!$AE:$AE,通讯通路门店!$S:$S,$G156)</f>
        <v>0</v>
      </c>
      <c r="BM156" s="99">
        <f>SUMIFS(通讯通路门店!$AF:$AF,通讯通路门店!$S:$S,$G156)</f>
        <v>0</v>
      </c>
      <c r="BN156" s="99">
        <f>SUMIFS(通讯通路门店!$AG:$AG,通讯通路门店!$S:$S,$G156)</f>
        <v>0</v>
      </c>
      <c r="BO156" s="99">
        <f>SUMIFS(通讯通路门店!$AH:$AH,通讯通路门店!$S:$S,$G156)</f>
        <v>0</v>
      </c>
      <c r="BP156" s="99">
        <f>SUMIFS(通讯通路门店!$AI:$AI,通讯通路门店!$S:$S,$G156)</f>
        <v>0</v>
      </c>
      <c r="BQ156" s="83"/>
    </row>
    <row r="157" spans="1:69">
      <c r="A157" s="99" t="str">
        <f>IFERROR(_xlfn.XLOOKUP($G157,通讯通路门店!$S$4:$S$993933,通讯通路门店!$A$4:$A$993933,0,0),"")</f>
        <v/>
      </c>
      <c r="B157" s="99" t="str">
        <f>IFERROR(_xlfn.XLOOKUP($G157,通讯通路门店!$S$4:$S$993933,通讯通路门店!$B$4:$B$993933,0,0),"")</f>
        <v/>
      </c>
      <c r="C157" s="99" t="str">
        <f>IFERROR(_xlfn.XLOOKUP($G157,通讯通路门店!$S$4:$S$993933,通讯通路门店!$C$4:$C$993933,0,0),"")</f>
        <v/>
      </c>
      <c r="D157" s="99" t="str">
        <f>IFERROR(_xlfn.XLOOKUP($G157,通讯通路门店!$S$4:$S$993933,通讯通路门店!$D$4:$D$993933,0,0),"")</f>
        <v/>
      </c>
      <c r="E157" s="83"/>
      <c r="F157" s="83"/>
      <c r="G157" s="101" t="e">
        <v>#N/A</v>
      </c>
      <c r="H157" s="102" t="str">
        <f>IFERROR(_xlfn.XLOOKUP($G157,通讯通路门店!$S$4:$S$993933,通讯通路门店!$R$4:$R$993933,0,0),"")</f>
        <v/>
      </c>
      <c r="I157" s="83"/>
      <c r="J157" s="83"/>
      <c r="K157" s="83"/>
      <c r="L157" s="83"/>
      <c r="M157" s="83"/>
      <c r="N157" s="83"/>
      <c r="O157" s="83"/>
      <c r="P157" s="83"/>
      <c r="Q157" s="83"/>
      <c r="R157" s="83"/>
      <c r="S157" s="83"/>
      <c r="T157" s="83"/>
      <c r="U157" s="99">
        <f>COUNTIF(通讯通路门店!$S:$S,$G157)</f>
        <v>0</v>
      </c>
      <c r="V157" s="99">
        <f>COUNTIFS(通讯通路门店!$S:$S,$G157,通讯通路门店!$J:$J,"综合卖场")</f>
        <v>0</v>
      </c>
      <c r="W157" s="99">
        <f>SUMIFS(通讯通路门店!$AJ:$AJ,通讯通路门店!$S:$S,通讯客户沙盘!$G157)</f>
        <v>0</v>
      </c>
      <c r="X157" s="99">
        <f t="shared" si="10"/>
        <v>0</v>
      </c>
      <c r="Y157" s="99">
        <f>COUNTIFS(通讯通路门店!$S:$S,$G157,通讯通路门店!$J:$J,"荣耀体验店")+COUNTIFS(通讯通路门店!$S:$S,$G157,通讯通路门店!$J:$J,"荣耀授权专卖店")</f>
        <v>0</v>
      </c>
      <c r="Z157" s="99">
        <f>COUNTIFS(通讯通路门店!$S:$S,$G157,通讯通路门店!$J:$J,"VIVO体验店")</f>
        <v>0</v>
      </c>
      <c r="AA157" s="99">
        <f>COUNTIFS(通讯通路门店!$S:$S,$G157,通讯通路门店!$J:$J,"OPPO体验店")</f>
        <v>0</v>
      </c>
      <c r="AB157" s="99">
        <f>COUNTIFS(通讯通路门店!$S:$S,$G157,通讯通路门店!$J:$J,"华为授权体验店")+COUNTIFS(通讯通路门店!$S:$S,$G157,通讯通路门店!$J:$J,"华为堡垒店")</f>
        <v>0</v>
      </c>
      <c r="AC157" s="99">
        <f>COUNTIFS(通讯通路门店!$S:$S,$G157,通讯通路门店!$J:$J,"小米体验店")</f>
        <v>0</v>
      </c>
      <c r="AD157" s="99">
        <f>COUNTIFS(通讯通路门店!$S:$S,$G157,通讯通路门店!$J:$J,"苹果体验店")</f>
        <v>0</v>
      </c>
      <c r="AE157" s="99">
        <f>COUNTIFS(通讯通路门店!$S:$S,$G157,通讯通路门店!$J:$J,"其他品牌专卖店")</f>
        <v>0</v>
      </c>
      <c r="AF157" s="99">
        <f>SUMIFS(通讯通路门店!$BI:$BI,通讯通路门店!$S:$S,$G157)</f>
        <v>0</v>
      </c>
      <c r="AG157" s="99">
        <f>SUMIFS(通讯通路门店!$BH:$BH,通讯通路门店!$S:$S,$G157)</f>
        <v>0</v>
      </c>
      <c r="AH157" s="99">
        <f t="shared" si="11"/>
        <v>0</v>
      </c>
      <c r="AI157" s="99">
        <f>SUMIFS(通讯通路门店!$BB:$BB,通讯通路门店!$S:$S,$G157)</f>
        <v>0</v>
      </c>
      <c r="AJ157" s="99">
        <f>SUMIFS(通讯通路门店!$BE:$BE,通讯通路门店!$S:$S,$G157)</f>
        <v>0</v>
      </c>
      <c r="AK157" s="99">
        <f>SUMIFS(通讯通路门店!$BG:$BG,通讯通路门店!$S:$S,$G157)</f>
        <v>0</v>
      </c>
      <c r="AL157" s="99">
        <f>SUMIFS(通讯通路门店!$BC:$BC,通讯通路门店!$S:$S,$G157)</f>
        <v>0</v>
      </c>
      <c r="AM157" s="99">
        <f>SUMIFS(通讯通路门店!$BD:$BD,通讯通路门店!$S:$S,$G157)</f>
        <v>0</v>
      </c>
      <c r="AN157" s="99">
        <f>SUMIFS(通讯通路门店!$BF:$BF,通讯通路门店!$S:$S,$G157)</f>
        <v>0</v>
      </c>
      <c r="AO157" s="99">
        <f t="shared" si="12"/>
        <v>0</v>
      </c>
      <c r="AP157" s="99">
        <f>SUMIFS(通讯通路门店!$K:$K,通讯通路门店!$S:$S,$G157)</f>
        <v>0</v>
      </c>
      <c r="AQ157" s="83"/>
      <c r="AR157" s="99">
        <f>SUMIFS(通讯通路门店!$T:$T,通讯通路门店!$S:$S,$G157)</f>
        <v>0</v>
      </c>
      <c r="AS157" s="99">
        <f>SUMIFS(通讯通路门店!$U:$U,通讯通路门店!$S:$S,$G157)</f>
        <v>0</v>
      </c>
      <c r="AT157" s="99">
        <f>SUMIFS(通讯通路门店!$V:$V,通讯通路门店!$S:$S,$G157)</f>
        <v>0</v>
      </c>
      <c r="AU157" s="99">
        <f>SUMIFS(通讯通路门店!$W:$W,通讯通路门店!$S:$S,$G157)</f>
        <v>0</v>
      </c>
      <c r="AV157" s="99">
        <f>SUMIFS(通讯通路门店!$Z:$Z,通讯通路门店!$S:$S,$G157)</f>
        <v>0</v>
      </c>
      <c r="AW157" s="99">
        <f>SUMIFS(通讯通路门店!$AB:$AB,通讯通路门店!$S:$S,$G157)</f>
        <v>0</v>
      </c>
      <c r="AX157" s="99">
        <f>SUMIFS(通讯通路门店!$X:$X,通讯通路门店!$S:$S,$G157)</f>
        <v>0</v>
      </c>
      <c r="AY157" s="99">
        <f>SUMIFS(通讯通路门店!$Y:$Y,通讯通路门店!$S:$S,$G157)</f>
        <v>0</v>
      </c>
      <c r="AZ157" s="99">
        <f>SUMIFS(通讯通路门店!$AA:$AA,通讯通路门店!$S:$S,$G157)</f>
        <v>0</v>
      </c>
      <c r="BA157" s="99">
        <f t="shared" si="13"/>
        <v>0</v>
      </c>
      <c r="BB157" s="99">
        <f t="shared" si="14"/>
        <v>0</v>
      </c>
      <c r="BC157" s="99">
        <f>SUMIFS(通讯通路门店!$W:$W,通讯通路门店!$S:$S,$G157,通讯通路门店!$J:$J,"荣耀体验店")+SUMIFS(通讯通路门店!$W:$W,通讯通路门店!$S:$S,$G157,通讯通路门店!$J:$J,"荣耀授权专卖店")</f>
        <v>0</v>
      </c>
      <c r="BD157" s="99">
        <f>SUMIFS(通讯通路门店!$Z:$Z,通讯通路门店!$S:$S,$G157,通讯通路门店!$J:$J,"VIVO体验店")</f>
        <v>0</v>
      </c>
      <c r="BE157" s="99">
        <f>SUMIFS(通讯通路门店!$AB:$AB,通讯通路门店!$S:$S,$G157,通讯通路门店!$J:$J,"OPPO体验店")</f>
        <v>0</v>
      </c>
      <c r="BF157" s="99">
        <f>SUMIFS(通讯通路门店!$X:$X,通讯通路门店!$S:$S,$G157,通讯通路门店!$J:$J,"华为授权体验店")+SUMIFS(通讯通路门店!$AA:$AA,通讯通路门店!$S:$S,$G157,通讯通路门店!$J:$J,"华为堡垒店")</f>
        <v>0</v>
      </c>
      <c r="BG157" s="99">
        <f>SUMIFS(通讯通路门店!$Y:$Y,通讯通路门店!$S:$S,$G157,通讯通路门店!$J:$J,"小米体验店")</f>
        <v>0</v>
      </c>
      <c r="BH157" s="99">
        <f>SUMIFS(通讯通路门店!$AA:$AA,通讯通路门店!$S:$S,$G157,通讯通路门店!$J:$J,"苹果体验店")</f>
        <v>0</v>
      </c>
      <c r="BI157" s="99">
        <f>SUMIFS(通讯通路门店!$K:$K,通讯通路门店!$S:$S,$G157,通讯通路门店!$J:$J,"其他品牌专卖店")</f>
        <v>0</v>
      </c>
      <c r="BJ157" s="99">
        <f>SUMIFS(通讯通路门店!$AC:$AC,通讯通路门店!$S:$S,$G157)</f>
        <v>0</v>
      </c>
      <c r="BK157" s="99">
        <f>SUMIFS(通讯通路门店!$AD:$AD,通讯通路门店!$S:$S,$G157)</f>
        <v>0</v>
      </c>
      <c r="BL157" s="99">
        <f>SUMIFS(通讯通路门店!$AE:$AE,通讯通路门店!$S:$S,$G157)</f>
        <v>0</v>
      </c>
      <c r="BM157" s="99">
        <f>SUMIFS(通讯通路门店!$AF:$AF,通讯通路门店!$S:$S,$G157)</f>
        <v>0</v>
      </c>
      <c r="BN157" s="99">
        <f>SUMIFS(通讯通路门店!$AG:$AG,通讯通路门店!$S:$S,$G157)</f>
        <v>0</v>
      </c>
      <c r="BO157" s="99">
        <f>SUMIFS(通讯通路门店!$AH:$AH,通讯通路门店!$S:$S,$G157)</f>
        <v>0</v>
      </c>
      <c r="BP157" s="99">
        <f>SUMIFS(通讯通路门店!$AI:$AI,通讯通路门店!$S:$S,$G157)</f>
        <v>0</v>
      </c>
      <c r="BQ157" s="83"/>
    </row>
    <row r="158" spans="1:69">
      <c r="A158" s="99" t="str">
        <f>IFERROR(_xlfn.XLOOKUP($G158,通讯通路门店!$S$4:$S$993933,通讯通路门店!$A$4:$A$993933,0,0),"")</f>
        <v/>
      </c>
      <c r="B158" s="99" t="str">
        <f>IFERROR(_xlfn.XLOOKUP($G158,通讯通路门店!$S$4:$S$993933,通讯通路门店!$B$4:$B$993933,0,0),"")</f>
        <v/>
      </c>
      <c r="C158" s="99" t="str">
        <f>IFERROR(_xlfn.XLOOKUP($G158,通讯通路门店!$S$4:$S$993933,通讯通路门店!$C$4:$C$993933,0,0),"")</f>
        <v/>
      </c>
      <c r="D158" s="99" t="str">
        <f>IFERROR(_xlfn.XLOOKUP($G158,通讯通路门店!$S$4:$S$993933,通讯通路门店!$D$4:$D$993933,0,0),"")</f>
        <v/>
      </c>
      <c r="E158" s="83"/>
      <c r="F158" s="83"/>
      <c r="G158" s="101" t="e">
        <v>#N/A</v>
      </c>
      <c r="H158" s="102" t="str">
        <f>IFERROR(_xlfn.XLOOKUP($G158,通讯通路门店!$S$4:$S$993933,通讯通路门店!$R$4:$R$993933,0,0),"")</f>
        <v/>
      </c>
      <c r="I158" s="83"/>
      <c r="J158" s="83"/>
      <c r="K158" s="83"/>
      <c r="L158" s="83"/>
      <c r="M158" s="83"/>
      <c r="N158" s="83"/>
      <c r="O158" s="83"/>
      <c r="P158" s="83"/>
      <c r="Q158" s="83"/>
      <c r="R158" s="83"/>
      <c r="S158" s="83"/>
      <c r="T158" s="83"/>
      <c r="U158" s="99">
        <f>COUNTIF(通讯通路门店!$S:$S,$G158)</f>
        <v>0</v>
      </c>
      <c r="V158" s="99">
        <f>COUNTIFS(通讯通路门店!$S:$S,$G158,通讯通路门店!$J:$J,"综合卖场")</f>
        <v>0</v>
      </c>
      <c r="W158" s="99">
        <f>SUMIFS(通讯通路门店!$AJ:$AJ,通讯通路门店!$S:$S,通讯客户沙盘!$G158)</f>
        <v>0</v>
      </c>
      <c r="X158" s="99">
        <f t="shared" si="10"/>
        <v>0</v>
      </c>
      <c r="Y158" s="99">
        <f>COUNTIFS(通讯通路门店!$S:$S,$G158,通讯通路门店!$J:$J,"荣耀体验店")+COUNTIFS(通讯通路门店!$S:$S,$G158,通讯通路门店!$J:$J,"荣耀授权专卖店")</f>
        <v>0</v>
      </c>
      <c r="Z158" s="99">
        <f>COUNTIFS(通讯通路门店!$S:$S,$G158,通讯通路门店!$J:$J,"VIVO体验店")</f>
        <v>0</v>
      </c>
      <c r="AA158" s="99">
        <f>COUNTIFS(通讯通路门店!$S:$S,$G158,通讯通路门店!$J:$J,"OPPO体验店")</f>
        <v>0</v>
      </c>
      <c r="AB158" s="99">
        <f>COUNTIFS(通讯通路门店!$S:$S,$G158,通讯通路门店!$J:$J,"华为授权体验店")+COUNTIFS(通讯通路门店!$S:$S,$G158,通讯通路门店!$J:$J,"华为堡垒店")</f>
        <v>0</v>
      </c>
      <c r="AC158" s="99">
        <f>COUNTIFS(通讯通路门店!$S:$S,$G158,通讯通路门店!$J:$J,"小米体验店")</f>
        <v>0</v>
      </c>
      <c r="AD158" s="99">
        <f>COUNTIFS(通讯通路门店!$S:$S,$G158,通讯通路门店!$J:$J,"苹果体验店")</f>
        <v>0</v>
      </c>
      <c r="AE158" s="99">
        <f>COUNTIFS(通讯通路门店!$S:$S,$G158,通讯通路门店!$J:$J,"其他品牌专卖店")</f>
        <v>0</v>
      </c>
      <c r="AF158" s="99">
        <f>SUMIFS(通讯通路门店!$BI:$BI,通讯通路门店!$S:$S,$G158)</f>
        <v>0</v>
      </c>
      <c r="AG158" s="99">
        <f>SUMIFS(通讯通路门店!$BH:$BH,通讯通路门店!$S:$S,$G158)</f>
        <v>0</v>
      </c>
      <c r="AH158" s="99">
        <f t="shared" si="11"/>
        <v>0</v>
      </c>
      <c r="AI158" s="99">
        <f>SUMIFS(通讯通路门店!$BB:$BB,通讯通路门店!$S:$S,$G158)</f>
        <v>0</v>
      </c>
      <c r="AJ158" s="99">
        <f>SUMIFS(通讯通路门店!$BE:$BE,通讯通路门店!$S:$S,$G158)</f>
        <v>0</v>
      </c>
      <c r="AK158" s="99">
        <f>SUMIFS(通讯通路门店!$BG:$BG,通讯通路门店!$S:$S,$G158)</f>
        <v>0</v>
      </c>
      <c r="AL158" s="99">
        <f>SUMIFS(通讯通路门店!$BC:$BC,通讯通路门店!$S:$S,$G158)</f>
        <v>0</v>
      </c>
      <c r="AM158" s="99">
        <f>SUMIFS(通讯通路门店!$BD:$BD,通讯通路门店!$S:$S,$G158)</f>
        <v>0</v>
      </c>
      <c r="AN158" s="99">
        <f>SUMIFS(通讯通路门店!$BF:$BF,通讯通路门店!$S:$S,$G158)</f>
        <v>0</v>
      </c>
      <c r="AO158" s="99">
        <f t="shared" si="12"/>
        <v>0</v>
      </c>
      <c r="AP158" s="99">
        <f>SUMIFS(通讯通路门店!$K:$K,通讯通路门店!$S:$S,$G158)</f>
        <v>0</v>
      </c>
      <c r="AQ158" s="83"/>
      <c r="AR158" s="99">
        <f>SUMIFS(通讯通路门店!$T:$T,通讯通路门店!$S:$S,$G158)</f>
        <v>0</v>
      </c>
      <c r="AS158" s="99">
        <f>SUMIFS(通讯通路门店!$U:$U,通讯通路门店!$S:$S,$G158)</f>
        <v>0</v>
      </c>
      <c r="AT158" s="99">
        <f>SUMIFS(通讯通路门店!$V:$V,通讯通路门店!$S:$S,$G158)</f>
        <v>0</v>
      </c>
      <c r="AU158" s="99">
        <f>SUMIFS(通讯通路门店!$W:$W,通讯通路门店!$S:$S,$G158)</f>
        <v>0</v>
      </c>
      <c r="AV158" s="99">
        <f>SUMIFS(通讯通路门店!$Z:$Z,通讯通路门店!$S:$S,$G158)</f>
        <v>0</v>
      </c>
      <c r="AW158" s="99">
        <f>SUMIFS(通讯通路门店!$AB:$AB,通讯通路门店!$S:$S,$G158)</f>
        <v>0</v>
      </c>
      <c r="AX158" s="99">
        <f>SUMIFS(通讯通路门店!$X:$X,通讯通路门店!$S:$S,$G158)</f>
        <v>0</v>
      </c>
      <c r="AY158" s="99">
        <f>SUMIFS(通讯通路门店!$Y:$Y,通讯通路门店!$S:$S,$G158)</f>
        <v>0</v>
      </c>
      <c r="AZ158" s="99">
        <f>SUMIFS(通讯通路门店!$AA:$AA,通讯通路门店!$S:$S,$G158)</f>
        <v>0</v>
      </c>
      <c r="BA158" s="99">
        <f t="shared" si="13"/>
        <v>0</v>
      </c>
      <c r="BB158" s="99">
        <f t="shared" si="14"/>
        <v>0</v>
      </c>
      <c r="BC158" s="99">
        <f>SUMIFS(通讯通路门店!$W:$W,通讯通路门店!$S:$S,$G158,通讯通路门店!$J:$J,"荣耀体验店")+SUMIFS(通讯通路门店!$W:$W,通讯通路门店!$S:$S,$G158,通讯通路门店!$J:$J,"荣耀授权专卖店")</f>
        <v>0</v>
      </c>
      <c r="BD158" s="99">
        <f>SUMIFS(通讯通路门店!$Z:$Z,通讯通路门店!$S:$S,$G158,通讯通路门店!$J:$J,"VIVO体验店")</f>
        <v>0</v>
      </c>
      <c r="BE158" s="99">
        <f>SUMIFS(通讯通路门店!$AB:$AB,通讯通路门店!$S:$S,$G158,通讯通路门店!$J:$J,"OPPO体验店")</f>
        <v>0</v>
      </c>
      <c r="BF158" s="99">
        <f>SUMIFS(通讯通路门店!$X:$X,通讯通路门店!$S:$S,$G158,通讯通路门店!$J:$J,"华为授权体验店")+SUMIFS(通讯通路门店!$AA:$AA,通讯通路门店!$S:$S,$G158,通讯通路门店!$J:$J,"华为堡垒店")</f>
        <v>0</v>
      </c>
      <c r="BG158" s="99">
        <f>SUMIFS(通讯通路门店!$Y:$Y,通讯通路门店!$S:$S,$G158,通讯通路门店!$J:$J,"小米体验店")</f>
        <v>0</v>
      </c>
      <c r="BH158" s="99">
        <f>SUMIFS(通讯通路门店!$AA:$AA,通讯通路门店!$S:$S,$G158,通讯通路门店!$J:$J,"苹果体验店")</f>
        <v>0</v>
      </c>
      <c r="BI158" s="99">
        <f>SUMIFS(通讯通路门店!$K:$K,通讯通路门店!$S:$S,$G158,通讯通路门店!$J:$J,"其他品牌专卖店")</f>
        <v>0</v>
      </c>
      <c r="BJ158" s="99">
        <f>SUMIFS(通讯通路门店!$AC:$AC,通讯通路门店!$S:$S,$G158)</f>
        <v>0</v>
      </c>
      <c r="BK158" s="99">
        <f>SUMIFS(通讯通路门店!$AD:$AD,通讯通路门店!$S:$S,$G158)</f>
        <v>0</v>
      </c>
      <c r="BL158" s="99">
        <f>SUMIFS(通讯通路门店!$AE:$AE,通讯通路门店!$S:$S,$G158)</f>
        <v>0</v>
      </c>
      <c r="BM158" s="99">
        <f>SUMIFS(通讯通路门店!$AF:$AF,通讯通路门店!$S:$S,$G158)</f>
        <v>0</v>
      </c>
      <c r="BN158" s="99">
        <f>SUMIFS(通讯通路门店!$AG:$AG,通讯通路门店!$S:$S,$G158)</f>
        <v>0</v>
      </c>
      <c r="BO158" s="99">
        <f>SUMIFS(通讯通路门店!$AH:$AH,通讯通路门店!$S:$S,$G158)</f>
        <v>0</v>
      </c>
      <c r="BP158" s="99">
        <f>SUMIFS(通讯通路门店!$AI:$AI,通讯通路门店!$S:$S,$G158)</f>
        <v>0</v>
      </c>
      <c r="BQ158" s="83"/>
    </row>
    <row r="159" spans="1:69">
      <c r="A159" s="99" t="str">
        <f>IFERROR(_xlfn.XLOOKUP($G159,通讯通路门店!$S$4:$S$993933,通讯通路门店!$A$4:$A$993933,0,0),"")</f>
        <v/>
      </c>
      <c r="B159" s="99" t="str">
        <f>IFERROR(_xlfn.XLOOKUP($G159,通讯通路门店!$S$4:$S$993933,通讯通路门店!$B$4:$B$993933,0,0),"")</f>
        <v/>
      </c>
      <c r="C159" s="99" t="str">
        <f>IFERROR(_xlfn.XLOOKUP($G159,通讯通路门店!$S$4:$S$993933,通讯通路门店!$C$4:$C$993933,0,0),"")</f>
        <v/>
      </c>
      <c r="D159" s="99" t="str">
        <f>IFERROR(_xlfn.XLOOKUP($G159,通讯通路门店!$S$4:$S$993933,通讯通路门店!$D$4:$D$993933,0,0),"")</f>
        <v/>
      </c>
      <c r="E159" s="83"/>
      <c r="F159" s="83"/>
      <c r="G159" s="101" t="e">
        <v>#N/A</v>
      </c>
      <c r="H159" s="102" t="str">
        <f>IFERROR(_xlfn.XLOOKUP($G159,通讯通路门店!$S$4:$S$993933,通讯通路门店!$R$4:$R$993933,0,0),"")</f>
        <v/>
      </c>
      <c r="I159" s="83"/>
      <c r="J159" s="83"/>
      <c r="K159" s="83"/>
      <c r="L159" s="83"/>
      <c r="M159" s="83"/>
      <c r="N159" s="83"/>
      <c r="O159" s="83"/>
      <c r="P159" s="83"/>
      <c r="Q159" s="83"/>
      <c r="R159" s="83"/>
      <c r="S159" s="83"/>
      <c r="T159" s="83"/>
      <c r="U159" s="99">
        <f>COUNTIF(通讯通路门店!$S:$S,$G159)</f>
        <v>0</v>
      </c>
      <c r="V159" s="99">
        <f>COUNTIFS(通讯通路门店!$S:$S,$G159,通讯通路门店!$J:$J,"综合卖场")</f>
        <v>0</v>
      </c>
      <c r="W159" s="99">
        <f>SUMIFS(通讯通路门店!$AJ:$AJ,通讯通路门店!$S:$S,通讯客户沙盘!$G159)</f>
        <v>0</v>
      </c>
      <c r="X159" s="99">
        <f t="shared" si="10"/>
        <v>0</v>
      </c>
      <c r="Y159" s="99">
        <f>COUNTIFS(通讯通路门店!$S:$S,$G159,通讯通路门店!$J:$J,"荣耀体验店")+COUNTIFS(通讯通路门店!$S:$S,$G159,通讯通路门店!$J:$J,"荣耀授权专卖店")</f>
        <v>0</v>
      </c>
      <c r="Z159" s="99">
        <f>COUNTIFS(通讯通路门店!$S:$S,$G159,通讯通路门店!$J:$J,"VIVO体验店")</f>
        <v>0</v>
      </c>
      <c r="AA159" s="99">
        <f>COUNTIFS(通讯通路门店!$S:$S,$G159,通讯通路门店!$J:$J,"OPPO体验店")</f>
        <v>0</v>
      </c>
      <c r="AB159" s="99">
        <f>COUNTIFS(通讯通路门店!$S:$S,$G159,通讯通路门店!$J:$J,"华为授权体验店")+COUNTIFS(通讯通路门店!$S:$S,$G159,通讯通路门店!$J:$J,"华为堡垒店")</f>
        <v>0</v>
      </c>
      <c r="AC159" s="99">
        <f>COUNTIFS(通讯通路门店!$S:$S,$G159,通讯通路门店!$J:$J,"小米体验店")</f>
        <v>0</v>
      </c>
      <c r="AD159" s="99">
        <f>COUNTIFS(通讯通路门店!$S:$S,$G159,通讯通路门店!$J:$J,"苹果体验店")</f>
        <v>0</v>
      </c>
      <c r="AE159" s="99">
        <f>COUNTIFS(通讯通路门店!$S:$S,$G159,通讯通路门店!$J:$J,"其他品牌专卖店")</f>
        <v>0</v>
      </c>
      <c r="AF159" s="99">
        <f>SUMIFS(通讯通路门店!$BI:$BI,通讯通路门店!$S:$S,$G159)</f>
        <v>0</v>
      </c>
      <c r="AG159" s="99">
        <f>SUMIFS(通讯通路门店!$BH:$BH,通讯通路门店!$S:$S,$G159)</f>
        <v>0</v>
      </c>
      <c r="AH159" s="99">
        <f t="shared" si="11"/>
        <v>0</v>
      </c>
      <c r="AI159" s="99">
        <f>SUMIFS(通讯通路门店!$BB:$BB,通讯通路门店!$S:$S,$G159)</f>
        <v>0</v>
      </c>
      <c r="AJ159" s="99">
        <f>SUMIFS(通讯通路门店!$BE:$BE,通讯通路门店!$S:$S,$G159)</f>
        <v>0</v>
      </c>
      <c r="AK159" s="99">
        <f>SUMIFS(通讯通路门店!$BG:$BG,通讯通路门店!$S:$S,$G159)</f>
        <v>0</v>
      </c>
      <c r="AL159" s="99">
        <f>SUMIFS(通讯通路门店!$BC:$BC,通讯通路门店!$S:$S,$G159)</f>
        <v>0</v>
      </c>
      <c r="AM159" s="99">
        <f>SUMIFS(通讯通路门店!$BD:$BD,通讯通路门店!$S:$S,$G159)</f>
        <v>0</v>
      </c>
      <c r="AN159" s="99">
        <f>SUMIFS(通讯通路门店!$BF:$BF,通讯通路门店!$S:$S,$G159)</f>
        <v>0</v>
      </c>
      <c r="AO159" s="99">
        <f t="shared" si="12"/>
        <v>0</v>
      </c>
      <c r="AP159" s="99">
        <f>SUMIFS(通讯通路门店!$K:$K,通讯通路门店!$S:$S,$G159)</f>
        <v>0</v>
      </c>
      <c r="AQ159" s="83"/>
      <c r="AR159" s="99">
        <f>SUMIFS(通讯通路门店!$T:$T,通讯通路门店!$S:$S,$G159)</f>
        <v>0</v>
      </c>
      <c r="AS159" s="99">
        <f>SUMIFS(通讯通路门店!$U:$U,通讯通路门店!$S:$S,$G159)</f>
        <v>0</v>
      </c>
      <c r="AT159" s="99">
        <f>SUMIFS(通讯通路门店!$V:$V,通讯通路门店!$S:$S,$G159)</f>
        <v>0</v>
      </c>
      <c r="AU159" s="99">
        <f>SUMIFS(通讯通路门店!$W:$W,通讯通路门店!$S:$S,$G159)</f>
        <v>0</v>
      </c>
      <c r="AV159" s="99">
        <f>SUMIFS(通讯通路门店!$Z:$Z,通讯通路门店!$S:$S,$G159)</f>
        <v>0</v>
      </c>
      <c r="AW159" s="99">
        <f>SUMIFS(通讯通路门店!$AB:$AB,通讯通路门店!$S:$S,$G159)</f>
        <v>0</v>
      </c>
      <c r="AX159" s="99">
        <f>SUMIFS(通讯通路门店!$X:$X,通讯通路门店!$S:$S,$G159)</f>
        <v>0</v>
      </c>
      <c r="AY159" s="99">
        <f>SUMIFS(通讯通路门店!$Y:$Y,通讯通路门店!$S:$S,$G159)</f>
        <v>0</v>
      </c>
      <c r="AZ159" s="99">
        <f>SUMIFS(通讯通路门店!$AA:$AA,通讯通路门店!$S:$S,$G159)</f>
        <v>0</v>
      </c>
      <c r="BA159" s="99">
        <f t="shared" si="13"/>
        <v>0</v>
      </c>
      <c r="BB159" s="99">
        <f t="shared" si="14"/>
        <v>0</v>
      </c>
      <c r="BC159" s="99">
        <f>SUMIFS(通讯通路门店!$W:$W,通讯通路门店!$S:$S,$G159,通讯通路门店!$J:$J,"荣耀体验店")+SUMIFS(通讯通路门店!$W:$W,通讯通路门店!$S:$S,$G159,通讯通路门店!$J:$J,"荣耀授权专卖店")</f>
        <v>0</v>
      </c>
      <c r="BD159" s="99">
        <f>SUMIFS(通讯通路门店!$Z:$Z,通讯通路门店!$S:$S,$G159,通讯通路门店!$J:$J,"VIVO体验店")</f>
        <v>0</v>
      </c>
      <c r="BE159" s="99">
        <f>SUMIFS(通讯通路门店!$AB:$AB,通讯通路门店!$S:$S,$G159,通讯通路门店!$J:$J,"OPPO体验店")</f>
        <v>0</v>
      </c>
      <c r="BF159" s="99">
        <f>SUMIFS(通讯通路门店!$X:$X,通讯通路门店!$S:$S,$G159,通讯通路门店!$J:$J,"华为授权体验店")+SUMIFS(通讯通路门店!$AA:$AA,通讯通路门店!$S:$S,$G159,通讯通路门店!$J:$J,"华为堡垒店")</f>
        <v>0</v>
      </c>
      <c r="BG159" s="99">
        <f>SUMIFS(通讯通路门店!$Y:$Y,通讯通路门店!$S:$S,$G159,通讯通路门店!$J:$J,"小米体验店")</f>
        <v>0</v>
      </c>
      <c r="BH159" s="99">
        <f>SUMIFS(通讯通路门店!$AA:$AA,通讯通路门店!$S:$S,$G159,通讯通路门店!$J:$J,"苹果体验店")</f>
        <v>0</v>
      </c>
      <c r="BI159" s="99">
        <f>SUMIFS(通讯通路门店!$K:$K,通讯通路门店!$S:$S,$G159,通讯通路门店!$J:$J,"其他品牌专卖店")</f>
        <v>0</v>
      </c>
      <c r="BJ159" s="99">
        <f>SUMIFS(通讯通路门店!$AC:$AC,通讯通路门店!$S:$S,$G159)</f>
        <v>0</v>
      </c>
      <c r="BK159" s="99">
        <f>SUMIFS(通讯通路门店!$AD:$AD,通讯通路门店!$S:$S,$G159)</f>
        <v>0</v>
      </c>
      <c r="BL159" s="99">
        <f>SUMIFS(通讯通路门店!$AE:$AE,通讯通路门店!$S:$S,$G159)</f>
        <v>0</v>
      </c>
      <c r="BM159" s="99">
        <f>SUMIFS(通讯通路门店!$AF:$AF,通讯通路门店!$S:$S,$G159)</f>
        <v>0</v>
      </c>
      <c r="BN159" s="99">
        <f>SUMIFS(通讯通路门店!$AG:$AG,通讯通路门店!$S:$S,$G159)</f>
        <v>0</v>
      </c>
      <c r="BO159" s="99">
        <f>SUMIFS(通讯通路门店!$AH:$AH,通讯通路门店!$S:$S,$G159)</f>
        <v>0</v>
      </c>
      <c r="BP159" s="99">
        <f>SUMIFS(通讯通路门店!$AI:$AI,通讯通路门店!$S:$S,$G159)</f>
        <v>0</v>
      </c>
      <c r="BQ159" s="83"/>
    </row>
    <row r="160" spans="1:69">
      <c r="A160" s="99" t="str">
        <f>IFERROR(_xlfn.XLOOKUP($G160,通讯通路门店!$S$4:$S$993933,通讯通路门店!$A$4:$A$993933,0,0),"")</f>
        <v/>
      </c>
      <c r="B160" s="99" t="str">
        <f>IFERROR(_xlfn.XLOOKUP($G160,通讯通路门店!$S$4:$S$993933,通讯通路门店!$B$4:$B$993933,0,0),"")</f>
        <v/>
      </c>
      <c r="C160" s="99" t="str">
        <f>IFERROR(_xlfn.XLOOKUP($G160,通讯通路门店!$S$4:$S$993933,通讯通路门店!$C$4:$C$993933,0,0),"")</f>
        <v/>
      </c>
      <c r="D160" s="99" t="str">
        <f>IFERROR(_xlfn.XLOOKUP($G160,通讯通路门店!$S$4:$S$993933,通讯通路门店!$D$4:$D$993933,0,0),"")</f>
        <v/>
      </c>
      <c r="E160" s="83"/>
      <c r="F160" s="83"/>
      <c r="G160" s="101" t="e">
        <v>#N/A</v>
      </c>
      <c r="H160" s="102" t="str">
        <f>IFERROR(_xlfn.XLOOKUP($G160,通讯通路门店!$S$4:$S$993933,通讯通路门店!$R$4:$R$993933,0,0),"")</f>
        <v/>
      </c>
      <c r="I160" s="83"/>
      <c r="J160" s="83"/>
      <c r="K160" s="83"/>
      <c r="L160" s="83"/>
      <c r="M160" s="83"/>
      <c r="N160" s="83"/>
      <c r="O160" s="83"/>
      <c r="P160" s="83"/>
      <c r="Q160" s="83"/>
      <c r="R160" s="83"/>
      <c r="S160" s="83"/>
      <c r="T160" s="83"/>
      <c r="U160" s="99">
        <f>COUNTIF(通讯通路门店!$S:$S,$G160)</f>
        <v>0</v>
      </c>
      <c r="V160" s="99">
        <f>COUNTIFS(通讯通路门店!$S:$S,$G160,通讯通路门店!$J:$J,"综合卖场")</f>
        <v>0</v>
      </c>
      <c r="W160" s="99">
        <f>SUMIFS(通讯通路门店!$AJ:$AJ,通讯通路门店!$S:$S,通讯客户沙盘!$G160)</f>
        <v>0</v>
      </c>
      <c r="X160" s="99">
        <f t="shared" si="10"/>
        <v>0</v>
      </c>
      <c r="Y160" s="99">
        <f>COUNTIFS(通讯通路门店!$S:$S,$G160,通讯通路门店!$J:$J,"荣耀体验店")+COUNTIFS(通讯通路门店!$S:$S,$G160,通讯通路门店!$J:$J,"荣耀授权专卖店")</f>
        <v>0</v>
      </c>
      <c r="Z160" s="99">
        <f>COUNTIFS(通讯通路门店!$S:$S,$G160,通讯通路门店!$J:$J,"VIVO体验店")</f>
        <v>0</v>
      </c>
      <c r="AA160" s="99">
        <f>COUNTIFS(通讯通路门店!$S:$S,$G160,通讯通路门店!$J:$J,"OPPO体验店")</f>
        <v>0</v>
      </c>
      <c r="AB160" s="99">
        <f>COUNTIFS(通讯通路门店!$S:$S,$G160,通讯通路门店!$J:$J,"华为授权体验店")+COUNTIFS(通讯通路门店!$S:$S,$G160,通讯通路门店!$J:$J,"华为堡垒店")</f>
        <v>0</v>
      </c>
      <c r="AC160" s="99">
        <f>COUNTIFS(通讯通路门店!$S:$S,$G160,通讯通路门店!$J:$J,"小米体验店")</f>
        <v>0</v>
      </c>
      <c r="AD160" s="99">
        <f>COUNTIFS(通讯通路门店!$S:$S,$G160,通讯通路门店!$J:$J,"苹果体验店")</f>
        <v>0</v>
      </c>
      <c r="AE160" s="99">
        <f>COUNTIFS(通讯通路门店!$S:$S,$G160,通讯通路门店!$J:$J,"其他品牌专卖店")</f>
        <v>0</v>
      </c>
      <c r="AF160" s="99">
        <f>SUMIFS(通讯通路门店!$BI:$BI,通讯通路门店!$S:$S,$G160)</f>
        <v>0</v>
      </c>
      <c r="AG160" s="99">
        <f>SUMIFS(通讯通路门店!$BH:$BH,通讯通路门店!$S:$S,$G160)</f>
        <v>0</v>
      </c>
      <c r="AH160" s="99">
        <f t="shared" si="11"/>
        <v>0</v>
      </c>
      <c r="AI160" s="99">
        <f>SUMIFS(通讯通路门店!$BB:$BB,通讯通路门店!$S:$S,$G160)</f>
        <v>0</v>
      </c>
      <c r="AJ160" s="99">
        <f>SUMIFS(通讯通路门店!$BE:$BE,通讯通路门店!$S:$S,$G160)</f>
        <v>0</v>
      </c>
      <c r="AK160" s="99">
        <f>SUMIFS(通讯通路门店!$BG:$BG,通讯通路门店!$S:$S,$G160)</f>
        <v>0</v>
      </c>
      <c r="AL160" s="99">
        <f>SUMIFS(通讯通路门店!$BC:$BC,通讯通路门店!$S:$S,$G160)</f>
        <v>0</v>
      </c>
      <c r="AM160" s="99">
        <f>SUMIFS(通讯通路门店!$BD:$BD,通讯通路门店!$S:$S,$G160)</f>
        <v>0</v>
      </c>
      <c r="AN160" s="99">
        <f>SUMIFS(通讯通路门店!$BF:$BF,通讯通路门店!$S:$S,$G160)</f>
        <v>0</v>
      </c>
      <c r="AO160" s="99">
        <f t="shared" si="12"/>
        <v>0</v>
      </c>
      <c r="AP160" s="99">
        <f>SUMIFS(通讯通路门店!$K:$K,通讯通路门店!$S:$S,$G160)</f>
        <v>0</v>
      </c>
      <c r="AQ160" s="83"/>
      <c r="AR160" s="99">
        <f>SUMIFS(通讯通路门店!$T:$T,通讯通路门店!$S:$S,$G160)</f>
        <v>0</v>
      </c>
      <c r="AS160" s="99">
        <f>SUMIFS(通讯通路门店!$U:$U,通讯通路门店!$S:$S,$G160)</f>
        <v>0</v>
      </c>
      <c r="AT160" s="99">
        <f>SUMIFS(通讯通路门店!$V:$V,通讯通路门店!$S:$S,$G160)</f>
        <v>0</v>
      </c>
      <c r="AU160" s="99">
        <f>SUMIFS(通讯通路门店!$W:$W,通讯通路门店!$S:$S,$G160)</f>
        <v>0</v>
      </c>
      <c r="AV160" s="99">
        <f>SUMIFS(通讯通路门店!$Z:$Z,通讯通路门店!$S:$S,$G160)</f>
        <v>0</v>
      </c>
      <c r="AW160" s="99">
        <f>SUMIFS(通讯通路门店!$AB:$AB,通讯通路门店!$S:$S,$G160)</f>
        <v>0</v>
      </c>
      <c r="AX160" s="99">
        <f>SUMIFS(通讯通路门店!$X:$X,通讯通路门店!$S:$S,$G160)</f>
        <v>0</v>
      </c>
      <c r="AY160" s="99">
        <f>SUMIFS(通讯通路门店!$Y:$Y,通讯通路门店!$S:$S,$G160)</f>
        <v>0</v>
      </c>
      <c r="AZ160" s="99">
        <f>SUMIFS(通讯通路门店!$AA:$AA,通讯通路门店!$S:$S,$G160)</f>
        <v>0</v>
      </c>
      <c r="BA160" s="99">
        <f t="shared" si="13"/>
        <v>0</v>
      </c>
      <c r="BB160" s="99">
        <f t="shared" si="14"/>
        <v>0</v>
      </c>
      <c r="BC160" s="99">
        <f>SUMIFS(通讯通路门店!$W:$W,通讯通路门店!$S:$S,$G160,通讯通路门店!$J:$J,"荣耀体验店")+SUMIFS(通讯通路门店!$W:$W,通讯通路门店!$S:$S,$G160,通讯通路门店!$J:$J,"荣耀授权专卖店")</f>
        <v>0</v>
      </c>
      <c r="BD160" s="99">
        <f>SUMIFS(通讯通路门店!$Z:$Z,通讯通路门店!$S:$S,$G160,通讯通路门店!$J:$J,"VIVO体验店")</f>
        <v>0</v>
      </c>
      <c r="BE160" s="99">
        <f>SUMIFS(通讯通路门店!$AB:$AB,通讯通路门店!$S:$S,$G160,通讯通路门店!$J:$J,"OPPO体验店")</f>
        <v>0</v>
      </c>
      <c r="BF160" s="99">
        <f>SUMIFS(通讯通路门店!$X:$X,通讯通路门店!$S:$S,$G160,通讯通路门店!$J:$J,"华为授权体验店")+SUMIFS(通讯通路门店!$AA:$AA,通讯通路门店!$S:$S,$G160,通讯通路门店!$J:$J,"华为堡垒店")</f>
        <v>0</v>
      </c>
      <c r="BG160" s="99">
        <f>SUMIFS(通讯通路门店!$Y:$Y,通讯通路门店!$S:$S,$G160,通讯通路门店!$J:$J,"小米体验店")</f>
        <v>0</v>
      </c>
      <c r="BH160" s="99">
        <f>SUMIFS(通讯通路门店!$AA:$AA,通讯通路门店!$S:$S,$G160,通讯通路门店!$J:$J,"苹果体验店")</f>
        <v>0</v>
      </c>
      <c r="BI160" s="99">
        <f>SUMIFS(通讯通路门店!$K:$K,通讯通路门店!$S:$S,$G160,通讯通路门店!$J:$J,"其他品牌专卖店")</f>
        <v>0</v>
      </c>
      <c r="BJ160" s="99">
        <f>SUMIFS(通讯通路门店!$AC:$AC,通讯通路门店!$S:$S,$G160)</f>
        <v>0</v>
      </c>
      <c r="BK160" s="99">
        <f>SUMIFS(通讯通路门店!$AD:$AD,通讯通路门店!$S:$S,$G160)</f>
        <v>0</v>
      </c>
      <c r="BL160" s="99">
        <f>SUMIFS(通讯通路门店!$AE:$AE,通讯通路门店!$S:$S,$G160)</f>
        <v>0</v>
      </c>
      <c r="BM160" s="99">
        <f>SUMIFS(通讯通路门店!$AF:$AF,通讯通路门店!$S:$S,$G160)</f>
        <v>0</v>
      </c>
      <c r="BN160" s="99">
        <f>SUMIFS(通讯通路门店!$AG:$AG,通讯通路门店!$S:$S,$G160)</f>
        <v>0</v>
      </c>
      <c r="BO160" s="99">
        <f>SUMIFS(通讯通路门店!$AH:$AH,通讯通路门店!$S:$S,$G160)</f>
        <v>0</v>
      </c>
      <c r="BP160" s="99">
        <f>SUMIFS(通讯通路门店!$AI:$AI,通讯通路门店!$S:$S,$G160)</f>
        <v>0</v>
      </c>
      <c r="BQ160" s="83"/>
    </row>
    <row r="161" spans="1:69">
      <c r="A161" s="99" t="str">
        <f>IFERROR(_xlfn.XLOOKUP($G161,通讯通路门店!$S$4:$S$993933,通讯通路门店!$A$4:$A$993933,0,0),"")</f>
        <v/>
      </c>
      <c r="B161" s="99" t="str">
        <f>IFERROR(_xlfn.XLOOKUP($G161,通讯通路门店!$S$4:$S$993933,通讯通路门店!$B$4:$B$993933,0,0),"")</f>
        <v/>
      </c>
      <c r="C161" s="99" t="str">
        <f>IFERROR(_xlfn.XLOOKUP($G161,通讯通路门店!$S$4:$S$993933,通讯通路门店!$C$4:$C$993933,0,0),"")</f>
        <v/>
      </c>
      <c r="D161" s="99" t="str">
        <f>IFERROR(_xlfn.XLOOKUP($G161,通讯通路门店!$S$4:$S$993933,通讯通路门店!$D$4:$D$993933,0,0),"")</f>
        <v/>
      </c>
      <c r="E161" s="83"/>
      <c r="F161" s="83"/>
      <c r="G161" s="101" t="e">
        <v>#N/A</v>
      </c>
      <c r="H161" s="102" t="str">
        <f>IFERROR(_xlfn.XLOOKUP($G161,通讯通路门店!$S$4:$S$993933,通讯通路门店!$R$4:$R$993933,0,0),"")</f>
        <v/>
      </c>
      <c r="I161" s="83"/>
      <c r="J161" s="83"/>
      <c r="K161" s="83"/>
      <c r="L161" s="83"/>
      <c r="M161" s="83"/>
      <c r="N161" s="83"/>
      <c r="O161" s="83"/>
      <c r="P161" s="83"/>
      <c r="Q161" s="83"/>
      <c r="R161" s="83"/>
      <c r="S161" s="83"/>
      <c r="T161" s="83"/>
      <c r="U161" s="99">
        <f>COUNTIF(通讯通路门店!$S:$S,$G161)</f>
        <v>0</v>
      </c>
      <c r="V161" s="99">
        <f>COUNTIFS(通讯通路门店!$S:$S,$G161,通讯通路门店!$J:$J,"综合卖场")</f>
        <v>0</v>
      </c>
      <c r="W161" s="99">
        <f>SUMIFS(通讯通路门店!$AJ:$AJ,通讯通路门店!$S:$S,通讯客户沙盘!$G161)</f>
        <v>0</v>
      </c>
      <c r="X161" s="99">
        <f t="shared" si="10"/>
        <v>0</v>
      </c>
      <c r="Y161" s="99">
        <f>COUNTIFS(通讯通路门店!$S:$S,$G161,通讯通路门店!$J:$J,"荣耀体验店")+COUNTIFS(通讯通路门店!$S:$S,$G161,通讯通路门店!$J:$J,"荣耀授权专卖店")</f>
        <v>0</v>
      </c>
      <c r="Z161" s="99">
        <f>COUNTIFS(通讯通路门店!$S:$S,$G161,通讯通路门店!$J:$J,"VIVO体验店")</f>
        <v>0</v>
      </c>
      <c r="AA161" s="99">
        <f>COUNTIFS(通讯通路门店!$S:$S,$G161,通讯通路门店!$J:$J,"OPPO体验店")</f>
        <v>0</v>
      </c>
      <c r="AB161" s="99">
        <f>COUNTIFS(通讯通路门店!$S:$S,$G161,通讯通路门店!$J:$J,"华为授权体验店")+COUNTIFS(通讯通路门店!$S:$S,$G161,通讯通路门店!$J:$J,"华为堡垒店")</f>
        <v>0</v>
      </c>
      <c r="AC161" s="99">
        <f>COUNTIFS(通讯通路门店!$S:$S,$G161,通讯通路门店!$J:$J,"小米体验店")</f>
        <v>0</v>
      </c>
      <c r="AD161" s="99">
        <f>COUNTIFS(通讯通路门店!$S:$S,$G161,通讯通路门店!$J:$J,"苹果体验店")</f>
        <v>0</v>
      </c>
      <c r="AE161" s="99">
        <f>COUNTIFS(通讯通路门店!$S:$S,$G161,通讯通路门店!$J:$J,"其他品牌专卖店")</f>
        <v>0</v>
      </c>
      <c r="AF161" s="99">
        <f>SUMIFS(通讯通路门店!$BI:$BI,通讯通路门店!$S:$S,$G161)</f>
        <v>0</v>
      </c>
      <c r="AG161" s="99">
        <f>SUMIFS(通讯通路门店!$BH:$BH,通讯通路门店!$S:$S,$G161)</f>
        <v>0</v>
      </c>
      <c r="AH161" s="99">
        <f t="shared" si="11"/>
        <v>0</v>
      </c>
      <c r="AI161" s="99">
        <f>SUMIFS(通讯通路门店!$BB:$BB,通讯通路门店!$S:$S,$G161)</f>
        <v>0</v>
      </c>
      <c r="AJ161" s="99">
        <f>SUMIFS(通讯通路门店!$BE:$BE,通讯通路门店!$S:$S,$G161)</f>
        <v>0</v>
      </c>
      <c r="AK161" s="99">
        <f>SUMIFS(通讯通路门店!$BG:$BG,通讯通路门店!$S:$S,$G161)</f>
        <v>0</v>
      </c>
      <c r="AL161" s="99">
        <f>SUMIFS(通讯通路门店!$BC:$BC,通讯通路门店!$S:$S,$G161)</f>
        <v>0</v>
      </c>
      <c r="AM161" s="99">
        <f>SUMIFS(通讯通路门店!$BD:$BD,通讯通路门店!$S:$S,$G161)</f>
        <v>0</v>
      </c>
      <c r="AN161" s="99">
        <f>SUMIFS(通讯通路门店!$BF:$BF,通讯通路门店!$S:$S,$G161)</f>
        <v>0</v>
      </c>
      <c r="AO161" s="99">
        <f t="shared" si="12"/>
        <v>0</v>
      </c>
      <c r="AP161" s="99">
        <f>SUMIFS(通讯通路门店!$K:$K,通讯通路门店!$S:$S,$G161)</f>
        <v>0</v>
      </c>
      <c r="AQ161" s="83"/>
      <c r="AR161" s="99">
        <f>SUMIFS(通讯通路门店!$T:$T,通讯通路门店!$S:$S,$G161)</f>
        <v>0</v>
      </c>
      <c r="AS161" s="99">
        <f>SUMIFS(通讯通路门店!$U:$U,通讯通路门店!$S:$S,$G161)</f>
        <v>0</v>
      </c>
      <c r="AT161" s="99">
        <f>SUMIFS(通讯通路门店!$V:$V,通讯通路门店!$S:$S,$G161)</f>
        <v>0</v>
      </c>
      <c r="AU161" s="99">
        <f>SUMIFS(通讯通路门店!$W:$W,通讯通路门店!$S:$S,$G161)</f>
        <v>0</v>
      </c>
      <c r="AV161" s="99">
        <f>SUMIFS(通讯通路门店!$Z:$Z,通讯通路门店!$S:$S,$G161)</f>
        <v>0</v>
      </c>
      <c r="AW161" s="99">
        <f>SUMIFS(通讯通路门店!$AB:$AB,通讯通路门店!$S:$S,$G161)</f>
        <v>0</v>
      </c>
      <c r="AX161" s="99">
        <f>SUMIFS(通讯通路门店!$X:$X,通讯通路门店!$S:$S,$G161)</f>
        <v>0</v>
      </c>
      <c r="AY161" s="99">
        <f>SUMIFS(通讯通路门店!$Y:$Y,通讯通路门店!$S:$S,$G161)</f>
        <v>0</v>
      </c>
      <c r="AZ161" s="99">
        <f>SUMIFS(通讯通路门店!$AA:$AA,通讯通路门店!$S:$S,$G161)</f>
        <v>0</v>
      </c>
      <c r="BA161" s="99">
        <f t="shared" si="13"/>
        <v>0</v>
      </c>
      <c r="BB161" s="99">
        <f t="shared" si="14"/>
        <v>0</v>
      </c>
      <c r="BC161" s="99">
        <f>SUMIFS(通讯通路门店!$W:$W,通讯通路门店!$S:$S,$G161,通讯通路门店!$J:$J,"荣耀体验店")+SUMIFS(通讯通路门店!$W:$W,通讯通路门店!$S:$S,$G161,通讯通路门店!$J:$J,"荣耀授权专卖店")</f>
        <v>0</v>
      </c>
      <c r="BD161" s="99">
        <f>SUMIFS(通讯通路门店!$Z:$Z,通讯通路门店!$S:$S,$G161,通讯通路门店!$J:$J,"VIVO体验店")</f>
        <v>0</v>
      </c>
      <c r="BE161" s="99">
        <f>SUMIFS(通讯通路门店!$AB:$AB,通讯通路门店!$S:$S,$G161,通讯通路门店!$J:$J,"OPPO体验店")</f>
        <v>0</v>
      </c>
      <c r="BF161" s="99">
        <f>SUMIFS(通讯通路门店!$X:$X,通讯通路门店!$S:$S,$G161,通讯通路门店!$J:$J,"华为授权体验店")+SUMIFS(通讯通路门店!$AA:$AA,通讯通路门店!$S:$S,$G161,通讯通路门店!$J:$J,"华为堡垒店")</f>
        <v>0</v>
      </c>
      <c r="BG161" s="99">
        <f>SUMIFS(通讯通路门店!$Y:$Y,通讯通路门店!$S:$S,$G161,通讯通路门店!$J:$J,"小米体验店")</f>
        <v>0</v>
      </c>
      <c r="BH161" s="99">
        <f>SUMIFS(通讯通路门店!$AA:$AA,通讯通路门店!$S:$S,$G161,通讯通路门店!$J:$J,"苹果体验店")</f>
        <v>0</v>
      </c>
      <c r="BI161" s="99">
        <f>SUMIFS(通讯通路门店!$K:$K,通讯通路门店!$S:$S,$G161,通讯通路门店!$J:$J,"其他品牌专卖店")</f>
        <v>0</v>
      </c>
      <c r="BJ161" s="99">
        <f>SUMIFS(通讯通路门店!$AC:$AC,通讯通路门店!$S:$S,$G161)</f>
        <v>0</v>
      </c>
      <c r="BK161" s="99">
        <f>SUMIFS(通讯通路门店!$AD:$AD,通讯通路门店!$S:$S,$G161)</f>
        <v>0</v>
      </c>
      <c r="BL161" s="99">
        <f>SUMIFS(通讯通路门店!$AE:$AE,通讯通路门店!$S:$S,$G161)</f>
        <v>0</v>
      </c>
      <c r="BM161" s="99">
        <f>SUMIFS(通讯通路门店!$AF:$AF,通讯通路门店!$S:$S,$G161)</f>
        <v>0</v>
      </c>
      <c r="BN161" s="99">
        <f>SUMIFS(通讯通路门店!$AG:$AG,通讯通路门店!$S:$S,$G161)</f>
        <v>0</v>
      </c>
      <c r="BO161" s="99">
        <f>SUMIFS(通讯通路门店!$AH:$AH,通讯通路门店!$S:$S,$G161)</f>
        <v>0</v>
      </c>
      <c r="BP161" s="99">
        <f>SUMIFS(通讯通路门店!$AI:$AI,通讯通路门店!$S:$S,$G161)</f>
        <v>0</v>
      </c>
      <c r="BQ161" s="83"/>
    </row>
    <row r="162" spans="1:69">
      <c r="A162" s="99" t="str">
        <f>IFERROR(_xlfn.XLOOKUP($G162,通讯通路门店!$S$4:$S$993933,通讯通路门店!$A$4:$A$993933,0,0),"")</f>
        <v/>
      </c>
      <c r="B162" s="99" t="str">
        <f>IFERROR(_xlfn.XLOOKUP($G162,通讯通路门店!$S$4:$S$993933,通讯通路门店!$B$4:$B$993933,0,0),"")</f>
        <v/>
      </c>
      <c r="C162" s="99" t="str">
        <f>IFERROR(_xlfn.XLOOKUP($G162,通讯通路门店!$S$4:$S$993933,通讯通路门店!$C$4:$C$993933,0,0),"")</f>
        <v/>
      </c>
      <c r="D162" s="99" t="str">
        <f>IFERROR(_xlfn.XLOOKUP($G162,通讯通路门店!$S$4:$S$993933,通讯通路门店!$D$4:$D$993933,0,0),"")</f>
        <v/>
      </c>
      <c r="E162" s="83"/>
      <c r="F162" s="83"/>
      <c r="G162" s="101" t="e">
        <v>#N/A</v>
      </c>
      <c r="H162" s="102" t="str">
        <f>IFERROR(_xlfn.XLOOKUP($G162,通讯通路门店!$S$4:$S$993933,通讯通路门店!$R$4:$R$993933,0,0),"")</f>
        <v/>
      </c>
      <c r="I162" s="83"/>
      <c r="J162" s="83"/>
      <c r="K162" s="83"/>
      <c r="L162" s="83"/>
      <c r="M162" s="83"/>
      <c r="N162" s="83"/>
      <c r="O162" s="83"/>
      <c r="P162" s="83"/>
      <c r="Q162" s="83"/>
      <c r="R162" s="83"/>
      <c r="S162" s="83"/>
      <c r="T162" s="83"/>
      <c r="U162" s="99">
        <f>COUNTIF(通讯通路门店!$S:$S,$G162)</f>
        <v>0</v>
      </c>
      <c r="V162" s="99">
        <f>COUNTIFS(通讯通路门店!$S:$S,$G162,通讯通路门店!$J:$J,"综合卖场")</f>
        <v>0</v>
      </c>
      <c r="W162" s="99">
        <f>SUMIFS(通讯通路门店!$AJ:$AJ,通讯通路门店!$S:$S,通讯客户沙盘!$G162)</f>
        <v>0</v>
      </c>
      <c r="X162" s="99">
        <f t="shared" si="10"/>
        <v>0</v>
      </c>
      <c r="Y162" s="99">
        <f>COUNTIFS(通讯通路门店!$S:$S,$G162,通讯通路门店!$J:$J,"荣耀体验店")+COUNTIFS(通讯通路门店!$S:$S,$G162,通讯通路门店!$J:$J,"荣耀授权专卖店")</f>
        <v>0</v>
      </c>
      <c r="Z162" s="99">
        <f>COUNTIFS(通讯通路门店!$S:$S,$G162,通讯通路门店!$J:$J,"VIVO体验店")</f>
        <v>0</v>
      </c>
      <c r="AA162" s="99">
        <f>COUNTIFS(通讯通路门店!$S:$S,$G162,通讯通路门店!$J:$J,"OPPO体验店")</f>
        <v>0</v>
      </c>
      <c r="AB162" s="99">
        <f>COUNTIFS(通讯通路门店!$S:$S,$G162,通讯通路门店!$J:$J,"华为授权体验店")+COUNTIFS(通讯通路门店!$S:$S,$G162,通讯通路门店!$J:$J,"华为堡垒店")</f>
        <v>0</v>
      </c>
      <c r="AC162" s="99">
        <f>COUNTIFS(通讯通路门店!$S:$S,$G162,通讯通路门店!$J:$J,"小米体验店")</f>
        <v>0</v>
      </c>
      <c r="AD162" s="99">
        <f>COUNTIFS(通讯通路门店!$S:$S,$G162,通讯通路门店!$J:$J,"苹果体验店")</f>
        <v>0</v>
      </c>
      <c r="AE162" s="99">
        <f>COUNTIFS(通讯通路门店!$S:$S,$G162,通讯通路门店!$J:$J,"其他品牌专卖店")</f>
        <v>0</v>
      </c>
      <c r="AF162" s="99">
        <f>SUMIFS(通讯通路门店!$BI:$BI,通讯通路门店!$S:$S,$G162)</f>
        <v>0</v>
      </c>
      <c r="AG162" s="99">
        <f>SUMIFS(通讯通路门店!$BH:$BH,通讯通路门店!$S:$S,$G162)</f>
        <v>0</v>
      </c>
      <c r="AH162" s="99">
        <f t="shared" si="11"/>
        <v>0</v>
      </c>
      <c r="AI162" s="99">
        <f>SUMIFS(通讯通路门店!$BB:$BB,通讯通路门店!$S:$S,$G162)</f>
        <v>0</v>
      </c>
      <c r="AJ162" s="99">
        <f>SUMIFS(通讯通路门店!$BE:$BE,通讯通路门店!$S:$S,$G162)</f>
        <v>0</v>
      </c>
      <c r="AK162" s="99">
        <f>SUMIFS(通讯通路门店!$BG:$BG,通讯通路门店!$S:$S,$G162)</f>
        <v>0</v>
      </c>
      <c r="AL162" s="99">
        <f>SUMIFS(通讯通路门店!$BC:$BC,通讯通路门店!$S:$S,$G162)</f>
        <v>0</v>
      </c>
      <c r="AM162" s="99">
        <f>SUMIFS(通讯通路门店!$BD:$BD,通讯通路门店!$S:$S,$G162)</f>
        <v>0</v>
      </c>
      <c r="AN162" s="99">
        <f>SUMIFS(通讯通路门店!$BF:$BF,通讯通路门店!$S:$S,$G162)</f>
        <v>0</v>
      </c>
      <c r="AO162" s="99">
        <f t="shared" si="12"/>
        <v>0</v>
      </c>
      <c r="AP162" s="99">
        <f>SUMIFS(通讯通路门店!$K:$K,通讯通路门店!$S:$S,$G162)</f>
        <v>0</v>
      </c>
      <c r="AQ162" s="83"/>
      <c r="AR162" s="99">
        <f>SUMIFS(通讯通路门店!$T:$T,通讯通路门店!$S:$S,$G162)</f>
        <v>0</v>
      </c>
      <c r="AS162" s="99">
        <f>SUMIFS(通讯通路门店!$U:$U,通讯通路门店!$S:$S,$G162)</f>
        <v>0</v>
      </c>
      <c r="AT162" s="99">
        <f>SUMIFS(通讯通路门店!$V:$V,通讯通路门店!$S:$S,$G162)</f>
        <v>0</v>
      </c>
      <c r="AU162" s="99">
        <f>SUMIFS(通讯通路门店!$W:$W,通讯通路门店!$S:$S,$G162)</f>
        <v>0</v>
      </c>
      <c r="AV162" s="99">
        <f>SUMIFS(通讯通路门店!$Z:$Z,通讯通路门店!$S:$S,$G162)</f>
        <v>0</v>
      </c>
      <c r="AW162" s="99">
        <f>SUMIFS(通讯通路门店!$AB:$AB,通讯通路门店!$S:$S,$G162)</f>
        <v>0</v>
      </c>
      <c r="AX162" s="99">
        <f>SUMIFS(通讯通路门店!$X:$X,通讯通路门店!$S:$S,$G162)</f>
        <v>0</v>
      </c>
      <c r="AY162" s="99">
        <f>SUMIFS(通讯通路门店!$Y:$Y,通讯通路门店!$S:$S,$G162)</f>
        <v>0</v>
      </c>
      <c r="AZ162" s="99">
        <f>SUMIFS(通讯通路门店!$AA:$AA,通讯通路门店!$S:$S,$G162)</f>
        <v>0</v>
      </c>
      <c r="BA162" s="99">
        <f t="shared" si="13"/>
        <v>0</v>
      </c>
      <c r="BB162" s="99">
        <f t="shared" si="14"/>
        <v>0</v>
      </c>
      <c r="BC162" s="99">
        <f>SUMIFS(通讯通路门店!$W:$W,通讯通路门店!$S:$S,$G162,通讯通路门店!$J:$J,"荣耀体验店")+SUMIFS(通讯通路门店!$W:$W,通讯通路门店!$S:$S,$G162,通讯通路门店!$J:$J,"荣耀授权专卖店")</f>
        <v>0</v>
      </c>
      <c r="BD162" s="99">
        <f>SUMIFS(通讯通路门店!$Z:$Z,通讯通路门店!$S:$S,$G162,通讯通路门店!$J:$J,"VIVO体验店")</f>
        <v>0</v>
      </c>
      <c r="BE162" s="99">
        <f>SUMIFS(通讯通路门店!$AB:$AB,通讯通路门店!$S:$S,$G162,通讯通路门店!$J:$J,"OPPO体验店")</f>
        <v>0</v>
      </c>
      <c r="BF162" s="99">
        <f>SUMIFS(通讯通路门店!$X:$X,通讯通路门店!$S:$S,$G162,通讯通路门店!$J:$J,"华为授权体验店")+SUMIFS(通讯通路门店!$AA:$AA,通讯通路门店!$S:$S,$G162,通讯通路门店!$J:$J,"华为堡垒店")</f>
        <v>0</v>
      </c>
      <c r="BG162" s="99">
        <f>SUMIFS(通讯通路门店!$Y:$Y,通讯通路门店!$S:$S,$G162,通讯通路门店!$J:$J,"小米体验店")</f>
        <v>0</v>
      </c>
      <c r="BH162" s="99">
        <f>SUMIFS(通讯通路门店!$AA:$AA,通讯通路门店!$S:$S,$G162,通讯通路门店!$J:$J,"苹果体验店")</f>
        <v>0</v>
      </c>
      <c r="BI162" s="99">
        <f>SUMIFS(通讯通路门店!$K:$K,通讯通路门店!$S:$S,$G162,通讯通路门店!$J:$J,"其他品牌专卖店")</f>
        <v>0</v>
      </c>
      <c r="BJ162" s="99">
        <f>SUMIFS(通讯通路门店!$AC:$AC,通讯通路门店!$S:$S,$G162)</f>
        <v>0</v>
      </c>
      <c r="BK162" s="99">
        <f>SUMIFS(通讯通路门店!$AD:$AD,通讯通路门店!$S:$S,$G162)</f>
        <v>0</v>
      </c>
      <c r="BL162" s="99">
        <f>SUMIFS(通讯通路门店!$AE:$AE,通讯通路门店!$S:$S,$G162)</f>
        <v>0</v>
      </c>
      <c r="BM162" s="99">
        <f>SUMIFS(通讯通路门店!$AF:$AF,通讯通路门店!$S:$S,$G162)</f>
        <v>0</v>
      </c>
      <c r="BN162" s="99">
        <f>SUMIFS(通讯通路门店!$AG:$AG,通讯通路门店!$S:$S,$G162)</f>
        <v>0</v>
      </c>
      <c r="BO162" s="99">
        <f>SUMIFS(通讯通路门店!$AH:$AH,通讯通路门店!$S:$S,$G162)</f>
        <v>0</v>
      </c>
      <c r="BP162" s="99">
        <f>SUMIFS(通讯通路门店!$AI:$AI,通讯通路门店!$S:$S,$G162)</f>
        <v>0</v>
      </c>
      <c r="BQ162" s="83"/>
    </row>
    <row r="163" spans="1:69">
      <c r="A163" s="99" t="str">
        <f>IFERROR(_xlfn.XLOOKUP($G163,通讯通路门店!$S$4:$S$993933,通讯通路门店!$A$4:$A$993933,0,0),"")</f>
        <v/>
      </c>
      <c r="B163" s="99" t="str">
        <f>IFERROR(_xlfn.XLOOKUP($G163,通讯通路门店!$S$4:$S$993933,通讯通路门店!$B$4:$B$993933,0,0),"")</f>
        <v/>
      </c>
      <c r="C163" s="99" t="str">
        <f>IFERROR(_xlfn.XLOOKUP($G163,通讯通路门店!$S$4:$S$993933,通讯通路门店!$C$4:$C$993933,0,0),"")</f>
        <v/>
      </c>
      <c r="D163" s="99" t="str">
        <f>IFERROR(_xlfn.XLOOKUP($G163,通讯通路门店!$S$4:$S$993933,通讯通路门店!$D$4:$D$993933,0,0),"")</f>
        <v/>
      </c>
      <c r="E163" s="83"/>
      <c r="F163" s="83"/>
      <c r="G163" s="101" t="e">
        <v>#N/A</v>
      </c>
      <c r="H163" s="102" t="str">
        <f>IFERROR(_xlfn.XLOOKUP($G163,通讯通路门店!$S$4:$S$993933,通讯通路门店!$R$4:$R$993933,0,0),"")</f>
        <v/>
      </c>
      <c r="I163" s="83"/>
      <c r="J163" s="83"/>
      <c r="K163" s="83"/>
      <c r="L163" s="83"/>
      <c r="M163" s="83"/>
      <c r="N163" s="83"/>
      <c r="O163" s="83"/>
      <c r="P163" s="83"/>
      <c r="Q163" s="83"/>
      <c r="R163" s="83"/>
      <c r="S163" s="83"/>
      <c r="T163" s="83"/>
      <c r="U163" s="99">
        <f>COUNTIF(通讯通路门店!$S:$S,$G163)</f>
        <v>0</v>
      </c>
      <c r="V163" s="99">
        <f>COUNTIFS(通讯通路门店!$S:$S,$G163,通讯通路门店!$J:$J,"综合卖场")</f>
        <v>0</v>
      </c>
      <c r="W163" s="99">
        <f>SUMIFS(通讯通路门店!$AJ:$AJ,通讯通路门店!$S:$S,通讯客户沙盘!$G163)</f>
        <v>0</v>
      </c>
      <c r="X163" s="99">
        <f t="shared" si="10"/>
        <v>0</v>
      </c>
      <c r="Y163" s="99">
        <f>COUNTIFS(通讯通路门店!$S:$S,$G163,通讯通路门店!$J:$J,"荣耀体验店")+COUNTIFS(通讯通路门店!$S:$S,$G163,通讯通路门店!$J:$J,"荣耀授权专卖店")</f>
        <v>0</v>
      </c>
      <c r="Z163" s="99">
        <f>COUNTIFS(通讯通路门店!$S:$S,$G163,通讯通路门店!$J:$J,"VIVO体验店")</f>
        <v>0</v>
      </c>
      <c r="AA163" s="99">
        <f>COUNTIFS(通讯通路门店!$S:$S,$G163,通讯通路门店!$J:$J,"OPPO体验店")</f>
        <v>0</v>
      </c>
      <c r="AB163" s="99">
        <f>COUNTIFS(通讯通路门店!$S:$S,$G163,通讯通路门店!$J:$J,"华为授权体验店")+COUNTIFS(通讯通路门店!$S:$S,$G163,通讯通路门店!$J:$J,"华为堡垒店")</f>
        <v>0</v>
      </c>
      <c r="AC163" s="99">
        <f>COUNTIFS(通讯通路门店!$S:$S,$G163,通讯通路门店!$J:$J,"小米体验店")</f>
        <v>0</v>
      </c>
      <c r="AD163" s="99">
        <f>COUNTIFS(通讯通路门店!$S:$S,$G163,通讯通路门店!$J:$J,"苹果体验店")</f>
        <v>0</v>
      </c>
      <c r="AE163" s="99">
        <f>COUNTIFS(通讯通路门店!$S:$S,$G163,通讯通路门店!$J:$J,"其他品牌专卖店")</f>
        <v>0</v>
      </c>
      <c r="AF163" s="99">
        <f>SUMIFS(通讯通路门店!$BI:$BI,通讯通路门店!$S:$S,$G163)</f>
        <v>0</v>
      </c>
      <c r="AG163" s="99">
        <f>SUMIFS(通讯通路门店!$BH:$BH,通讯通路门店!$S:$S,$G163)</f>
        <v>0</v>
      </c>
      <c r="AH163" s="99">
        <f t="shared" si="11"/>
        <v>0</v>
      </c>
      <c r="AI163" s="99">
        <f>SUMIFS(通讯通路门店!$BB:$BB,通讯通路门店!$S:$S,$G163)</f>
        <v>0</v>
      </c>
      <c r="AJ163" s="99">
        <f>SUMIFS(通讯通路门店!$BE:$BE,通讯通路门店!$S:$S,$G163)</f>
        <v>0</v>
      </c>
      <c r="AK163" s="99">
        <f>SUMIFS(通讯通路门店!$BG:$BG,通讯通路门店!$S:$S,$G163)</f>
        <v>0</v>
      </c>
      <c r="AL163" s="99">
        <f>SUMIFS(通讯通路门店!$BC:$BC,通讯通路门店!$S:$S,$G163)</f>
        <v>0</v>
      </c>
      <c r="AM163" s="99">
        <f>SUMIFS(通讯通路门店!$BD:$BD,通讯通路门店!$S:$S,$G163)</f>
        <v>0</v>
      </c>
      <c r="AN163" s="99">
        <f>SUMIFS(通讯通路门店!$BF:$BF,通讯通路门店!$S:$S,$G163)</f>
        <v>0</v>
      </c>
      <c r="AO163" s="99">
        <f t="shared" si="12"/>
        <v>0</v>
      </c>
      <c r="AP163" s="99">
        <f>SUMIFS(通讯通路门店!$K:$K,通讯通路门店!$S:$S,$G163)</f>
        <v>0</v>
      </c>
      <c r="AQ163" s="83"/>
      <c r="AR163" s="99">
        <f>SUMIFS(通讯通路门店!$T:$T,通讯通路门店!$S:$S,$G163)</f>
        <v>0</v>
      </c>
      <c r="AS163" s="99">
        <f>SUMIFS(通讯通路门店!$U:$U,通讯通路门店!$S:$S,$G163)</f>
        <v>0</v>
      </c>
      <c r="AT163" s="99">
        <f>SUMIFS(通讯通路门店!$V:$V,通讯通路门店!$S:$S,$G163)</f>
        <v>0</v>
      </c>
      <c r="AU163" s="99">
        <f>SUMIFS(通讯通路门店!$W:$W,通讯通路门店!$S:$S,$G163)</f>
        <v>0</v>
      </c>
      <c r="AV163" s="99">
        <f>SUMIFS(通讯通路门店!$Z:$Z,通讯通路门店!$S:$S,$G163)</f>
        <v>0</v>
      </c>
      <c r="AW163" s="99">
        <f>SUMIFS(通讯通路门店!$AB:$AB,通讯通路门店!$S:$S,$G163)</f>
        <v>0</v>
      </c>
      <c r="AX163" s="99">
        <f>SUMIFS(通讯通路门店!$X:$X,通讯通路门店!$S:$S,$G163)</f>
        <v>0</v>
      </c>
      <c r="AY163" s="99">
        <f>SUMIFS(通讯通路门店!$Y:$Y,通讯通路门店!$S:$S,$G163)</f>
        <v>0</v>
      </c>
      <c r="AZ163" s="99">
        <f>SUMIFS(通讯通路门店!$AA:$AA,通讯通路门店!$S:$S,$G163)</f>
        <v>0</v>
      </c>
      <c r="BA163" s="99">
        <f t="shared" si="13"/>
        <v>0</v>
      </c>
      <c r="BB163" s="99">
        <f t="shared" si="14"/>
        <v>0</v>
      </c>
      <c r="BC163" s="99">
        <f>SUMIFS(通讯通路门店!$W:$W,通讯通路门店!$S:$S,$G163,通讯通路门店!$J:$J,"荣耀体验店")+SUMIFS(通讯通路门店!$W:$W,通讯通路门店!$S:$S,$G163,通讯通路门店!$J:$J,"荣耀授权专卖店")</f>
        <v>0</v>
      </c>
      <c r="BD163" s="99">
        <f>SUMIFS(通讯通路门店!$Z:$Z,通讯通路门店!$S:$S,$G163,通讯通路门店!$J:$J,"VIVO体验店")</f>
        <v>0</v>
      </c>
      <c r="BE163" s="99">
        <f>SUMIFS(通讯通路门店!$AB:$AB,通讯通路门店!$S:$S,$G163,通讯通路门店!$J:$J,"OPPO体验店")</f>
        <v>0</v>
      </c>
      <c r="BF163" s="99">
        <f>SUMIFS(通讯通路门店!$X:$X,通讯通路门店!$S:$S,$G163,通讯通路门店!$J:$J,"华为授权体验店")+SUMIFS(通讯通路门店!$AA:$AA,通讯通路门店!$S:$S,$G163,通讯通路门店!$J:$J,"华为堡垒店")</f>
        <v>0</v>
      </c>
      <c r="BG163" s="99">
        <f>SUMIFS(通讯通路门店!$Y:$Y,通讯通路门店!$S:$S,$G163,通讯通路门店!$J:$J,"小米体验店")</f>
        <v>0</v>
      </c>
      <c r="BH163" s="99">
        <f>SUMIFS(通讯通路门店!$AA:$AA,通讯通路门店!$S:$S,$G163,通讯通路门店!$J:$J,"苹果体验店")</f>
        <v>0</v>
      </c>
      <c r="BI163" s="99">
        <f>SUMIFS(通讯通路门店!$K:$K,通讯通路门店!$S:$S,$G163,通讯通路门店!$J:$J,"其他品牌专卖店")</f>
        <v>0</v>
      </c>
      <c r="BJ163" s="99">
        <f>SUMIFS(通讯通路门店!$AC:$AC,通讯通路门店!$S:$S,$G163)</f>
        <v>0</v>
      </c>
      <c r="BK163" s="99">
        <f>SUMIFS(通讯通路门店!$AD:$AD,通讯通路门店!$S:$S,$G163)</f>
        <v>0</v>
      </c>
      <c r="BL163" s="99">
        <f>SUMIFS(通讯通路门店!$AE:$AE,通讯通路门店!$S:$S,$G163)</f>
        <v>0</v>
      </c>
      <c r="BM163" s="99">
        <f>SUMIFS(通讯通路门店!$AF:$AF,通讯通路门店!$S:$S,$G163)</f>
        <v>0</v>
      </c>
      <c r="BN163" s="99">
        <f>SUMIFS(通讯通路门店!$AG:$AG,通讯通路门店!$S:$S,$G163)</f>
        <v>0</v>
      </c>
      <c r="BO163" s="99">
        <f>SUMIFS(通讯通路门店!$AH:$AH,通讯通路门店!$S:$S,$G163)</f>
        <v>0</v>
      </c>
      <c r="BP163" s="99">
        <f>SUMIFS(通讯通路门店!$AI:$AI,通讯通路门店!$S:$S,$G163)</f>
        <v>0</v>
      </c>
      <c r="BQ163" s="83"/>
    </row>
    <row r="164" spans="1:69">
      <c r="A164" s="99" t="str">
        <f>IFERROR(_xlfn.XLOOKUP($G164,通讯通路门店!$S$4:$S$993933,通讯通路门店!$A$4:$A$993933,0,0),"")</f>
        <v/>
      </c>
      <c r="B164" s="99" t="str">
        <f>IFERROR(_xlfn.XLOOKUP($G164,通讯通路门店!$S$4:$S$993933,通讯通路门店!$B$4:$B$993933,0,0),"")</f>
        <v/>
      </c>
      <c r="C164" s="99" t="str">
        <f>IFERROR(_xlfn.XLOOKUP($G164,通讯通路门店!$S$4:$S$993933,通讯通路门店!$C$4:$C$993933,0,0),"")</f>
        <v/>
      </c>
      <c r="D164" s="99" t="str">
        <f>IFERROR(_xlfn.XLOOKUP($G164,通讯通路门店!$S$4:$S$993933,通讯通路门店!$D$4:$D$993933,0,0),"")</f>
        <v/>
      </c>
      <c r="E164" s="83"/>
      <c r="F164" s="83"/>
      <c r="G164" s="101" t="e">
        <v>#N/A</v>
      </c>
      <c r="H164" s="102" t="str">
        <f>IFERROR(_xlfn.XLOOKUP($G164,通讯通路门店!$S$4:$S$993933,通讯通路门店!$R$4:$R$993933,0,0),"")</f>
        <v/>
      </c>
      <c r="I164" s="83"/>
      <c r="J164" s="83"/>
      <c r="K164" s="83"/>
      <c r="L164" s="83"/>
      <c r="M164" s="83"/>
      <c r="N164" s="83"/>
      <c r="O164" s="83"/>
      <c r="P164" s="83"/>
      <c r="Q164" s="83"/>
      <c r="R164" s="83"/>
      <c r="S164" s="83"/>
      <c r="T164" s="83"/>
      <c r="U164" s="99">
        <f>COUNTIF(通讯通路门店!$S:$S,$G164)</f>
        <v>0</v>
      </c>
      <c r="V164" s="99">
        <f>COUNTIFS(通讯通路门店!$S:$S,$G164,通讯通路门店!$J:$J,"综合卖场")</f>
        <v>0</v>
      </c>
      <c r="W164" s="99">
        <f>SUMIFS(通讯通路门店!$AJ:$AJ,通讯通路门店!$S:$S,通讯客户沙盘!$G164)</f>
        <v>0</v>
      </c>
      <c r="X164" s="99">
        <f t="shared" si="10"/>
        <v>0</v>
      </c>
      <c r="Y164" s="99">
        <f>COUNTIFS(通讯通路门店!$S:$S,$G164,通讯通路门店!$J:$J,"荣耀体验店")+COUNTIFS(通讯通路门店!$S:$S,$G164,通讯通路门店!$J:$J,"荣耀授权专卖店")</f>
        <v>0</v>
      </c>
      <c r="Z164" s="99">
        <f>COUNTIFS(通讯通路门店!$S:$S,$G164,通讯通路门店!$J:$J,"VIVO体验店")</f>
        <v>0</v>
      </c>
      <c r="AA164" s="99">
        <f>COUNTIFS(通讯通路门店!$S:$S,$G164,通讯通路门店!$J:$J,"OPPO体验店")</f>
        <v>0</v>
      </c>
      <c r="AB164" s="99">
        <f>COUNTIFS(通讯通路门店!$S:$S,$G164,通讯通路门店!$J:$J,"华为授权体验店")+COUNTIFS(通讯通路门店!$S:$S,$G164,通讯通路门店!$J:$J,"华为堡垒店")</f>
        <v>0</v>
      </c>
      <c r="AC164" s="99">
        <f>COUNTIFS(通讯通路门店!$S:$S,$G164,通讯通路门店!$J:$J,"小米体验店")</f>
        <v>0</v>
      </c>
      <c r="AD164" s="99">
        <f>COUNTIFS(通讯通路门店!$S:$S,$G164,通讯通路门店!$J:$J,"苹果体验店")</f>
        <v>0</v>
      </c>
      <c r="AE164" s="99">
        <f>COUNTIFS(通讯通路门店!$S:$S,$G164,通讯通路门店!$J:$J,"其他品牌专卖店")</f>
        <v>0</v>
      </c>
      <c r="AF164" s="99">
        <f>SUMIFS(通讯通路门店!$BI:$BI,通讯通路门店!$S:$S,$G164)</f>
        <v>0</v>
      </c>
      <c r="AG164" s="99">
        <f>SUMIFS(通讯通路门店!$BH:$BH,通讯通路门店!$S:$S,$G164)</f>
        <v>0</v>
      </c>
      <c r="AH164" s="99">
        <f t="shared" si="11"/>
        <v>0</v>
      </c>
      <c r="AI164" s="99">
        <f>SUMIFS(通讯通路门店!$BB:$BB,通讯通路门店!$S:$S,$G164)</f>
        <v>0</v>
      </c>
      <c r="AJ164" s="99">
        <f>SUMIFS(通讯通路门店!$BE:$BE,通讯通路门店!$S:$S,$G164)</f>
        <v>0</v>
      </c>
      <c r="AK164" s="99">
        <f>SUMIFS(通讯通路门店!$BG:$BG,通讯通路门店!$S:$S,$G164)</f>
        <v>0</v>
      </c>
      <c r="AL164" s="99">
        <f>SUMIFS(通讯通路门店!$BC:$BC,通讯通路门店!$S:$S,$G164)</f>
        <v>0</v>
      </c>
      <c r="AM164" s="99">
        <f>SUMIFS(通讯通路门店!$BD:$BD,通讯通路门店!$S:$S,$G164)</f>
        <v>0</v>
      </c>
      <c r="AN164" s="99">
        <f>SUMIFS(通讯通路门店!$BF:$BF,通讯通路门店!$S:$S,$G164)</f>
        <v>0</v>
      </c>
      <c r="AO164" s="99">
        <f t="shared" si="12"/>
        <v>0</v>
      </c>
      <c r="AP164" s="99">
        <f>SUMIFS(通讯通路门店!$K:$K,通讯通路门店!$S:$S,$G164)</f>
        <v>0</v>
      </c>
      <c r="AQ164" s="83"/>
      <c r="AR164" s="99">
        <f>SUMIFS(通讯通路门店!$T:$T,通讯通路门店!$S:$S,$G164)</f>
        <v>0</v>
      </c>
      <c r="AS164" s="99">
        <f>SUMIFS(通讯通路门店!$U:$U,通讯通路门店!$S:$S,$G164)</f>
        <v>0</v>
      </c>
      <c r="AT164" s="99">
        <f>SUMIFS(通讯通路门店!$V:$V,通讯通路门店!$S:$S,$G164)</f>
        <v>0</v>
      </c>
      <c r="AU164" s="99">
        <f>SUMIFS(通讯通路门店!$W:$W,通讯通路门店!$S:$S,$G164)</f>
        <v>0</v>
      </c>
      <c r="AV164" s="99">
        <f>SUMIFS(通讯通路门店!$Z:$Z,通讯通路门店!$S:$S,$G164)</f>
        <v>0</v>
      </c>
      <c r="AW164" s="99">
        <f>SUMIFS(通讯通路门店!$AB:$AB,通讯通路门店!$S:$S,$G164)</f>
        <v>0</v>
      </c>
      <c r="AX164" s="99">
        <f>SUMIFS(通讯通路门店!$X:$X,通讯通路门店!$S:$S,$G164)</f>
        <v>0</v>
      </c>
      <c r="AY164" s="99">
        <f>SUMIFS(通讯通路门店!$Y:$Y,通讯通路门店!$S:$S,$G164)</f>
        <v>0</v>
      </c>
      <c r="AZ164" s="99">
        <f>SUMIFS(通讯通路门店!$AA:$AA,通讯通路门店!$S:$S,$G164)</f>
        <v>0</v>
      </c>
      <c r="BA164" s="99">
        <f t="shared" si="13"/>
        <v>0</v>
      </c>
      <c r="BB164" s="99">
        <f t="shared" si="14"/>
        <v>0</v>
      </c>
      <c r="BC164" s="99">
        <f>SUMIFS(通讯通路门店!$W:$W,通讯通路门店!$S:$S,$G164,通讯通路门店!$J:$J,"荣耀体验店")+SUMIFS(通讯通路门店!$W:$W,通讯通路门店!$S:$S,$G164,通讯通路门店!$J:$J,"荣耀授权专卖店")</f>
        <v>0</v>
      </c>
      <c r="BD164" s="99">
        <f>SUMIFS(通讯通路门店!$Z:$Z,通讯通路门店!$S:$S,$G164,通讯通路门店!$J:$J,"VIVO体验店")</f>
        <v>0</v>
      </c>
      <c r="BE164" s="99">
        <f>SUMIFS(通讯通路门店!$AB:$AB,通讯通路门店!$S:$S,$G164,通讯通路门店!$J:$J,"OPPO体验店")</f>
        <v>0</v>
      </c>
      <c r="BF164" s="99">
        <f>SUMIFS(通讯通路门店!$X:$X,通讯通路门店!$S:$S,$G164,通讯通路门店!$J:$J,"华为授权体验店")+SUMIFS(通讯通路门店!$AA:$AA,通讯通路门店!$S:$S,$G164,通讯通路门店!$J:$J,"华为堡垒店")</f>
        <v>0</v>
      </c>
      <c r="BG164" s="99">
        <f>SUMIFS(通讯通路门店!$Y:$Y,通讯通路门店!$S:$S,$G164,通讯通路门店!$J:$J,"小米体验店")</f>
        <v>0</v>
      </c>
      <c r="BH164" s="99">
        <f>SUMIFS(通讯通路门店!$AA:$AA,通讯通路门店!$S:$S,$G164,通讯通路门店!$J:$J,"苹果体验店")</f>
        <v>0</v>
      </c>
      <c r="BI164" s="99">
        <f>SUMIFS(通讯通路门店!$K:$K,通讯通路门店!$S:$S,$G164,通讯通路门店!$J:$J,"其他品牌专卖店")</f>
        <v>0</v>
      </c>
      <c r="BJ164" s="99">
        <f>SUMIFS(通讯通路门店!$AC:$AC,通讯通路门店!$S:$S,$G164)</f>
        <v>0</v>
      </c>
      <c r="BK164" s="99">
        <f>SUMIFS(通讯通路门店!$AD:$AD,通讯通路门店!$S:$S,$G164)</f>
        <v>0</v>
      </c>
      <c r="BL164" s="99">
        <f>SUMIFS(通讯通路门店!$AE:$AE,通讯通路门店!$S:$S,$G164)</f>
        <v>0</v>
      </c>
      <c r="BM164" s="99">
        <f>SUMIFS(通讯通路门店!$AF:$AF,通讯通路门店!$S:$S,$G164)</f>
        <v>0</v>
      </c>
      <c r="BN164" s="99">
        <f>SUMIFS(通讯通路门店!$AG:$AG,通讯通路门店!$S:$S,$G164)</f>
        <v>0</v>
      </c>
      <c r="BO164" s="99">
        <f>SUMIFS(通讯通路门店!$AH:$AH,通讯通路门店!$S:$S,$G164)</f>
        <v>0</v>
      </c>
      <c r="BP164" s="99">
        <f>SUMIFS(通讯通路门店!$AI:$AI,通讯通路门店!$S:$S,$G164)</f>
        <v>0</v>
      </c>
      <c r="BQ164" s="83"/>
    </row>
    <row r="165" spans="1:69">
      <c r="A165" s="99" t="str">
        <f>IFERROR(_xlfn.XLOOKUP($G165,通讯通路门店!$S$4:$S$993933,通讯通路门店!$A$4:$A$993933,0,0),"")</f>
        <v/>
      </c>
      <c r="B165" s="99" t="str">
        <f>IFERROR(_xlfn.XLOOKUP($G165,通讯通路门店!$S$4:$S$993933,通讯通路门店!$B$4:$B$993933,0,0),"")</f>
        <v/>
      </c>
      <c r="C165" s="99" t="str">
        <f>IFERROR(_xlfn.XLOOKUP($G165,通讯通路门店!$S$4:$S$993933,通讯通路门店!$C$4:$C$993933,0,0),"")</f>
        <v/>
      </c>
      <c r="D165" s="99" t="str">
        <f>IFERROR(_xlfn.XLOOKUP($G165,通讯通路门店!$S$4:$S$993933,通讯通路门店!$D$4:$D$993933,0,0),"")</f>
        <v/>
      </c>
      <c r="E165" s="83"/>
      <c r="F165" s="83"/>
      <c r="G165" s="101" t="e">
        <v>#N/A</v>
      </c>
      <c r="H165" s="102" t="str">
        <f>IFERROR(_xlfn.XLOOKUP($G165,通讯通路门店!$S$4:$S$993933,通讯通路门店!$R$4:$R$993933,0,0),"")</f>
        <v/>
      </c>
      <c r="I165" s="83"/>
      <c r="J165" s="83"/>
      <c r="K165" s="83"/>
      <c r="L165" s="83"/>
      <c r="M165" s="83"/>
      <c r="N165" s="83"/>
      <c r="O165" s="83"/>
      <c r="P165" s="83"/>
      <c r="Q165" s="83"/>
      <c r="R165" s="83"/>
      <c r="S165" s="83"/>
      <c r="T165" s="83"/>
      <c r="U165" s="99">
        <f>COUNTIF(通讯通路门店!$S:$S,$G165)</f>
        <v>0</v>
      </c>
      <c r="V165" s="99">
        <f>COUNTIFS(通讯通路门店!$S:$S,$G165,通讯通路门店!$J:$J,"综合卖场")</f>
        <v>0</v>
      </c>
      <c r="W165" s="99">
        <f>SUMIFS(通讯通路门店!$AJ:$AJ,通讯通路门店!$S:$S,通讯客户沙盘!$G165)</f>
        <v>0</v>
      </c>
      <c r="X165" s="99">
        <f t="shared" si="10"/>
        <v>0</v>
      </c>
      <c r="Y165" s="99">
        <f>COUNTIFS(通讯通路门店!$S:$S,$G165,通讯通路门店!$J:$J,"荣耀体验店")+COUNTIFS(通讯通路门店!$S:$S,$G165,通讯通路门店!$J:$J,"荣耀授权专卖店")</f>
        <v>0</v>
      </c>
      <c r="Z165" s="99">
        <f>COUNTIFS(通讯通路门店!$S:$S,$G165,通讯通路门店!$J:$J,"VIVO体验店")</f>
        <v>0</v>
      </c>
      <c r="AA165" s="99">
        <f>COUNTIFS(通讯通路门店!$S:$S,$G165,通讯通路门店!$J:$J,"OPPO体验店")</f>
        <v>0</v>
      </c>
      <c r="AB165" s="99">
        <f>COUNTIFS(通讯通路门店!$S:$S,$G165,通讯通路门店!$J:$J,"华为授权体验店")+COUNTIFS(通讯通路门店!$S:$S,$G165,通讯通路门店!$J:$J,"华为堡垒店")</f>
        <v>0</v>
      </c>
      <c r="AC165" s="99">
        <f>COUNTIFS(通讯通路门店!$S:$S,$G165,通讯通路门店!$J:$J,"小米体验店")</f>
        <v>0</v>
      </c>
      <c r="AD165" s="99">
        <f>COUNTIFS(通讯通路门店!$S:$S,$G165,通讯通路门店!$J:$J,"苹果体验店")</f>
        <v>0</v>
      </c>
      <c r="AE165" s="99">
        <f>COUNTIFS(通讯通路门店!$S:$S,$G165,通讯通路门店!$J:$J,"其他品牌专卖店")</f>
        <v>0</v>
      </c>
      <c r="AF165" s="99">
        <f>SUMIFS(通讯通路门店!$BI:$BI,通讯通路门店!$S:$S,$G165)</f>
        <v>0</v>
      </c>
      <c r="AG165" s="99">
        <f>SUMIFS(通讯通路门店!$BH:$BH,通讯通路门店!$S:$S,$G165)</f>
        <v>0</v>
      </c>
      <c r="AH165" s="99">
        <f t="shared" si="11"/>
        <v>0</v>
      </c>
      <c r="AI165" s="99">
        <f>SUMIFS(通讯通路门店!$BB:$BB,通讯通路门店!$S:$S,$G165)</f>
        <v>0</v>
      </c>
      <c r="AJ165" s="99">
        <f>SUMIFS(通讯通路门店!$BE:$BE,通讯通路门店!$S:$S,$G165)</f>
        <v>0</v>
      </c>
      <c r="AK165" s="99">
        <f>SUMIFS(通讯通路门店!$BG:$BG,通讯通路门店!$S:$S,$G165)</f>
        <v>0</v>
      </c>
      <c r="AL165" s="99">
        <f>SUMIFS(通讯通路门店!$BC:$BC,通讯通路门店!$S:$S,$G165)</f>
        <v>0</v>
      </c>
      <c r="AM165" s="99">
        <f>SUMIFS(通讯通路门店!$BD:$BD,通讯通路门店!$S:$S,$G165)</f>
        <v>0</v>
      </c>
      <c r="AN165" s="99">
        <f>SUMIFS(通讯通路门店!$BF:$BF,通讯通路门店!$S:$S,$G165)</f>
        <v>0</v>
      </c>
      <c r="AO165" s="99">
        <f t="shared" si="12"/>
        <v>0</v>
      </c>
      <c r="AP165" s="99">
        <f>SUMIFS(通讯通路门店!$K:$K,通讯通路门店!$S:$S,$G165)</f>
        <v>0</v>
      </c>
      <c r="AQ165" s="83"/>
      <c r="AR165" s="99">
        <f>SUMIFS(通讯通路门店!$T:$T,通讯通路门店!$S:$S,$G165)</f>
        <v>0</v>
      </c>
      <c r="AS165" s="99">
        <f>SUMIFS(通讯通路门店!$U:$U,通讯通路门店!$S:$S,$G165)</f>
        <v>0</v>
      </c>
      <c r="AT165" s="99">
        <f>SUMIFS(通讯通路门店!$V:$V,通讯通路门店!$S:$S,$G165)</f>
        <v>0</v>
      </c>
      <c r="AU165" s="99">
        <f>SUMIFS(通讯通路门店!$W:$W,通讯通路门店!$S:$S,$G165)</f>
        <v>0</v>
      </c>
      <c r="AV165" s="99">
        <f>SUMIFS(通讯通路门店!$Z:$Z,通讯通路门店!$S:$S,$G165)</f>
        <v>0</v>
      </c>
      <c r="AW165" s="99">
        <f>SUMIFS(通讯通路门店!$AB:$AB,通讯通路门店!$S:$S,$G165)</f>
        <v>0</v>
      </c>
      <c r="AX165" s="99">
        <f>SUMIFS(通讯通路门店!$X:$X,通讯通路门店!$S:$S,$G165)</f>
        <v>0</v>
      </c>
      <c r="AY165" s="99">
        <f>SUMIFS(通讯通路门店!$Y:$Y,通讯通路门店!$S:$S,$G165)</f>
        <v>0</v>
      </c>
      <c r="AZ165" s="99">
        <f>SUMIFS(通讯通路门店!$AA:$AA,通讯通路门店!$S:$S,$G165)</f>
        <v>0</v>
      </c>
      <c r="BA165" s="99">
        <f t="shared" si="13"/>
        <v>0</v>
      </c>
      <c r="BB165" s="99">
        <f t="shared" si="14"/>
        <v>0</v>
      </c>
      <c r="BC165" s="99">
        <f>SUMIFS(通讯通路门店!$W:$W,通讯通路门店!$S:$S,$G165,通讯通路门店!$J:$J,"荣耀体验店")+SUMIFS(通讯通路门店!$W:$W,通讯通路门店!$S:$S,$G165,通讯通路门店!$J:$J,"荣耀授权专卖店")</f>
        <v>0</v>
      </c>
      <c r="BD165" s="99">
        <f>SUMIFS(通讯通路门店!$Z:$Z,通讯通路门店!$S:$S,$G165,通讯通路门店!$J:$J,"VIVO体验店")</f>
        <v>0</v>
      </c>
      <c r="BE165" s="99">
        <f>SUMIFS(通讯通路门店!$AB:$AB,通讯通路门店!$S:$S,$G165,通讯通路门店!$J:$J,"OPPO体验店")</f>
        <v>0</v>
      </c>
      <c r="BF165" s="99">
        <f>SUMIFS(通讯通路门店!$X:$X,通讯通路门店!$S:$S,$G165,通讯通路门店!$J:$J,"华为授权体验店")+SUMIFS(通讯通路门店!$AA:$AA,通讯通路门店!$S:$S,$G165,通讯通路门店!$J:$J,"华为堡垒店")</f>
        <v>0</v>
      </c>
      <c r="BG165" s="99">
        <f>SUMIFS(通讯通路门店!$Y:$Y,通讯通路门店!$S:$S,$G165,通讯通路门店!$J:$J,"小米体验店")</f>
        <v>0</v>
      </c>
      <c r="BH165" s="99">
        <f>SUMIFS(通讯通路门店!$AA:$AA,通讯通路门店!$S:$S,$G165,通讯通路门店!$J:$J,"苹果体验店")</f>
        <v>0</v>
      </c>
      <c r="BI165" s="99">
        <f>SUMIFS(通讯通路门店!$K:$K,通讯通路门店!$S:$S,$G165,通讯通路门店!$J:$J,"其他品牌专卖店")</f>
        <v>0</v>
      </c>
      <c r="BJ165" s="99">
        <f>SUMIFS(通讯通路门店!$AC:$AC,通讯通路门店!$S:$S,$G165)</f>
        <v>0</v>
      </c>
      <c r="BK165" s="99">
        <f>SUMIFS(通讯通路门店!$AD:$AD,通讯通路门店!$S:$S,$G165)</f>
        <v>0</v>
      </c>
      <c r="BL165" s="99">
        <f>SUMIFS(通讯通路门店!$AE:$AE,通讯通路门店!$S:$S,$G165)</f>
        <v>0</v>
      </c>
      <c r="BM165" s="99">
        <f>SUMIFS(通讯通路门店!$AF:$AF,通讯通路门店!$S:$S,$G165)</f>
        <v>0</v>
      </c>
      <c r="BN165" s="99">
        <f>SUMIFS(通讯通路门店!$AG:$AG,通讯通路门店!$S:$S,$G165)</f>
        <v>0</v>
      </c>
      <c r="BO165" s="99">
        <f>SUMIFS(通讯通路门店!$AH:$AH,通讯通路门店!$S:$S,$G165)</f>
        <v>0</v>
      </c>
      <c r="BP165" s="99">
        <f>SUMIFS(通讯通路门店!$AI:$AI,通讯通路门店!$S:$S,$G165)</f>
        <v>0</v>
      </c>
      <c r="BQ165" s="83"/>
    </row>
    <row r="166" spans="1:69">
      <c r="A166" s="99" t="str">
        <f>IFERROR(_xlfn.XLOOKUP($G166,通讯通路门店!$S$4:$S$993933,通讯通路门店!$A$4:$A$993933,0,0),"")</f>
        <v/>
      </c>
      <c r="B166" s="99" t="str">
        <f>IFERROR(_xlfn.XLOOKUP($G166,通讯通路门店!$S$4:$S$993933,通讯通路门店!$B$4:$B$993933,0,0),"")</f>
        <v/>
      </c>
      <c r="C166" s="99" t="str">
        <f>IFERROR(_xlfn.XLOOKUP($G166,通讯通路门店!$S$4:$S$993933,通讯通路门店!$C$4:$C$993933,0,0),"")</f>
        <v/>
      </c>
      <c r="D166" s="99" t="str">
        <f>IFERROR(_xlfn.XLOOKUP($G166,通讯通路门店!$S$4:$S$993933,通讯通路门店!$D$4:$D$993933,0,0),"")</f>
        <v/>
      </c>
      <c r="E166" s="83"/>
      <c r="F166" s="83"/>
      <c r="G166" s="101" t="e">
        <v>#N/A</v>
      </c>
      <c r="H166" s="102" t="str">
        <f>IFERROR(_xlfn.XLOOKUP($G166,通讯通路门店!$S$4:$S$993933,通讯通路门店!$R$4:$R$993933,0,0),"")</f>
        <v/>
      </c>
      <c r="I166" s="83"/>
      <c r="J166" s="83"/>
      <c r="K166" s="83"/>
      <c r="L166" s="83"/>
      <c r="M166" s="83"/>
      <c r="N166" s="83"/>
      <c r="O166" s="83"/>
      <c r="P166" s="83"/>
      <c r="Q166" s="83"/>
      <c r="R166" s="83"/>
      <c r="S166" s="83"/>
      <c r="T166" s="83"/>
      <c r="U166" s="99">
        <f>COUNTIF(通讯通路门店!$S:$S,$G166)</f>
        <v>0</v>
      </c>
      <c r="V166" s="99">
        <f>COUNTIFS(通讯通路门店!$S:$S,$G166,通讯通路门店!$J:$J,"综合卖场")</f>
        <v>0</v>
      </c>
      <c r="W166" s="99">
        <f>SUMIFS(通讯通路门店!$AJ:$AJ,通讯通路门店!$S:$S,通讯客户沙盘!$G166)</f>
        <v>0</v>
      </c>
      <c r="X166" s="99">
        <f t="shared" si="10"/>
        <v>0</v>
      </c>
      <c r="Y166" s="99">
        <f>COUNTIFS(通讯通路门店!$S:$S,$G166,通讯通路门店!$J:$J,"荣耀体验店")+COUNTIFS(通讯通路门店!$S:$S,$G166,通讯通路门店!$J:$J,"荣耀授权专卖店")</f>
        <v>0</v>
      </c>
      <c r="Z166" s="99">
        <f>COUNTIFS(通讯通路门店!$S:$S,$G166,通讯通路门店!$J:$J,"VIVO体验店")</f>
        <v>0</v>
      </c>
      <c r="AA166" s="99">
        <f>COUNTIFS(通讯通路门店!$S:$S,$G166,通讯通路门店!$J:$J,"OPPO体验店")</f>
        <v>0</v>
      </c>
      <c r="AB166" s="99">
        <f>COUNTIFS(通讯通路门店!$S:$S,$G166,通讯通路门店!$J:$J,"华为授权体验店")+COUNTIFS(通讯通路门店!$S:$S,$G166,通讯通路门店!$J:$J,"华为堡垒店")</f>
        <v>0</v>
      </c>
      <c r="AC166" s="99">
        <f>COUNTIFS(通讯通路门店!$S:$S,$G166,通讯通路门店!$J:$J,"小米体验店")</f>
        <v>0</v>
      </c>
      <c r="AD166" s="99">
        <f>COUNTIFS(通讯通路门店!$S:$S,$G166,通讯通路门店!$J:$J,"苹果体验店")</f>
        <v>0</v>
      </c>
      <c r="AE166" s="99">
        <f>COUNTIFS(通讯通路门店!$S:$S,$G166,通讯通路门店!$J:$J,"其他品牌专卖店")</f>
        <v>0</v>
      </c>
      <c r="AF166" s="99">
        <f>SUMIFS(通讯通路门店!$BI:$BI,通讯通路门店!$S:$S,$G166)</f>
        <v>0</v>
      </c>
      <c r="AG166" s="99">
        <f>SUMIFS(通讯通路门店!$BH:$BH,通讯通路门店!$S:$S,$G166)</f>
        <v>0</v>
      </c>
      <c r="AH166" s="99">
        <f t="shared" si="11"/>
        <v>0</v>
      </c>
      <c r="AI166" s="99">
        <f>SUMIFS(通讯通路门店!$BB:$BB,通讯通路门店!$S:$S,$G166)</f>
        <v>0</v>
      </c>
      <c r="AJ166" s="99">
        <f>SUMIFS(通讯通路门店!$BE:$BE,通讯通路门店!$S:$S,$G166)</f>
        <v>0</v>
      </c>
      <c r="AK166" s="99">
        <f>SUMIFS(通讯通路门店!$BG:$BG,通讯通路门店!$S:$S,$G166)</f>
        <v>0</v>
      </c>
      <c r="AL166" s="99">
        <f>SUMIFS(通讯通路门店!$BC:$BC,通讯通路门店!$S:$S,$G166)</f>
        <v>0</v>
      </c>
      <c r="AM166" s="99">
        <f>SUMIFS(通讯通路门店!$BD:$BD,通讯通路门店!$S:$S,$G166)</f>
        <v>0</v>
      </c>
      <c r="AN166" s="99">
        <f>SUMIFS(通讯通路门店!$BF:$BF,通讯通路门店!$S:$S,$G166)</f>
        <v>0</v>
      </c>
      <c r="AO166" s="99">
        <f t="shared" si="12"/>
        <v>0</v>
      </c>
      <c r="AP166" s="99">
        <f>SUMIFS(通讯通路门店!$K:$K,通讯通路门店!$S:$S,$G166)</f>
        <v>0</v>
      </c>
      <c r="AQ166" s="83"/>
      <c r="AR166" s="99">
        <f>SUMIFS(通讯通路门店!$T:$T,通讯通路门店!$S:$S,$G166)</f>
        <v>0</v>
      </c>
      <c r="AS166" s="99">
        <f>SUMIFS(通讯通路门店!$U:$U,通讯通路门店!$S:$S,$G166)</f>
        <v>0</v>
      </c>
      <c r="AT166" s="99">
        <f>SUMIFS(通讯通路门店!$V:$V,通讯通路门店!$S:$S,$G166)</f>
        <v>0</v>
      </c>
      <c r="AU166" s="99">
        <f>SUMIFS(通讯通路门店!$W:$W,通讯通路门店!$S:$S,$G166)</f>
        <v>0</v>
      </c>
      <c r="AV166" s="99">
        <f>SUMIFS(通讯通路门店!$Z:$Z,通讯通路门店!$S:$S,$G166)</f>
        <v>0</v>
      </c>
      <c r="AW166" s="99">
        <f>SUMIFS(通讯通路门店!$AB:$AB,通讯通路门店!$S:$S,$G166)</f>
        <v>0</v>
      </c>
      <c r="AX166" s="99">
        <f>SUMIFS(通讯通路门店!$X:$X,通讯通路门店!$S:$S,$G166)</f>
        <v>0</v>
      </c>
      <c r="AY166" s="99">
        <f>SUMIFS(通讯通路门店!$Y:$Y,通讯通路门店!$S:$S,$G166)</f>
        <v>0</v>
      </c>
      <c r="AZ166" s="99">
        <f>SUMIFS(通讯通路门店!$AA:$AA,通讯通路门店!$S:$S,$G166)</f>
        <v>0</v>
      </c>
      <c r="BA166" s="99">
        <f t="shared" si="13"/>
        <v>0</v>
      </c>
      <c r="BB166" s="99">
        <f t="shared" si="14"/>
        <v>0</v>
      </c>
      <c r="BC166" s="99">
        <f>SUMIFS(通讯通路门店!$W:$W,通讯通路门店!$S:$S,$G166,通讯通路门店!$J:$J,"荣耀体验店")+SUMIFS(通讯通路门店!$W:$W,通讯通路门店!$S:$S,$G166,通讯通路门店!$J:$J,"荣耀授权专卖店")</f>
        <v>0</v>
      </c>
      <c r="BD166" s="99">
        <f>SUMIFS(通讯通路门店!$Z:$Z,通讯通路门店!$S:$S,$G166,通讯通路门店!$J:$J,"VIVO体验店")</f>
        <v>0</v>
      </c>
      <c r="BE166" s="99">
        <f>SUMIFS(通讯通路门店!$AB:$AB,通讯通路门店!$S:$S,$G166,通讯通路门店!$J:$J,"OPPO体验店")</f>
        <v>0</v>
      </c>
      <c r="BF166" s="99">
        <f>SUMIFS(通讯通路门店!$X:$X,通讯通路门店!$S:$S,$G166,通讯通路门店!$J:$J,"华为授权体验店")+SUMIFS(通讯通路门店!$AA:$AA,通讯通路门店!$S:$S,$G166,通讯通路门店!$J:$J,"华为堡垒店")</f>
        <v>0</v>
      </c>
      <c r="BG166" s="99">
        <f>SUMIFS(通讯通路门店!$Y:$Y,通讯通路门店!$S:$S,$G166,通讯通路门店!$J:$J,"小米体验店")</f>
        <v>0</v>
      </c>
      <c r="BH166" s="99">
        <f>SUMIFS(通讯通路门店!$AA:$AA,通讯通路门店!$S:$S,$G166,通讯通路门店!$J:$J,"苹果体验店")</f>
        <v>0</v>
      </c>
      <c r="BI166" s="99">
        <f>SUMIFS(通讯通路门店!$K:$K,通讯通路门店!$S:$S,$G166,通讯通路门店!$J:$J,"其他品牌专卖店")</f>
        <v>0</v>
      </c>
      <c r="BJ166" s="99">
        <f>SUMIFS(通讯通路门店!$AC:$AC,通讯通路门店!$S:$S,$G166)</f>
        <v>0</v>
      </c>
      <c r="BK166" s="99">
        <f>SUMIFS(通讯通路门店!$AD:$AD,通讯通路门店!$S:$S,$G166)</f>
        <v>0</v>
      </c>
      <c r="BL166" s="99">
        <f>SUMIFS(通讯通路门店!$AE:$AE,通讯通路门店!$S:$S,$G166)</f>
        <v>0</v>
      </c>
      <c r="BM166" s="99">
        <f>SUMIFS(通讯通路门店!$AF:$AF,通讯通路门店!$S:$S,$G166)</f>
        <v>0</v>
      </c>
      <c r="BN166" s="99">
        <f>SUMIFS(通讯通路门店!$AG:$AG,通讯通路门店!$S:$S,$G166)</f>
        <v>0</v>
      </c>
      <c r="BO166" s="99">
        <f>SUMIFS(通讯通路门店!$AH:$AH,通讯通路门店!$S:$S,$G166)</f>
        <v>0</v>
      </c>
      <c r="BP166" s="99">
        <f>SUMIFS(通讯通路门店!$AI:$AI,通讯通路门店!$S:$S,$G166)</f>
        <v>0</v>
      </c>
      <c r="BQ166" s="83"/>
    </row>
    <row r="167" spans="1:69">
      <c r="A167" s="99" t="str">
        <f>IFERROR(_xlfn.XLOOKUP($G167,通讯通路门店!$S$4:$S$993933,通讯通路门店!$A$4:$A$993933,0,0),"")</f>
        <v/>
      </c>
      <c r="B167" s="99" t="str">
        <f>IFERROR(_xlfn.XLOOKUP($G167,通讯通路门店!$S$4:$S$993933,通讯通路门店!$B$4:$B$993933,0,0),"")</f>
        <v/>
      </c>
      <c r="C167" s="99" t="str">
        <f>IFERROR(_xlfn.XLOOKUP($G167,通讯通路门店!$S$4:$S$993933,通讯通路门店!$C$4:$C$993933,0,0),"")</f>
        <v/>
      </c>
      <c r="D167" s="99" t="str">
        <f>IFERROR(_xlfn.XLOOKUP($G167,通讯通路门店!$S$4:$S$993933,通讯通路门店!$D$4:$D$993933,0,0),"")</f>
        <v/>
      </c>
      <c r="E167" s="83"/>
      <c r="F167" s="83"/>
      <c r="G167" s="101" t="e">
        <v>#N/A</v>
      </c>
      <c r="H167" s="102" t="str">
        <f>IFERROR(_xlfn.XLOOKUP($G167,通讯通路门店!$S$4:$S$993933,通讯通路门店!$R$4:$R$993933,0,0),"")</f>
        <v/>
      </c>
      <c r="I167" s="83"/>
      <c r="J167" s="83"/>
      <c r="K167" s="83"/>
      <c r="L167" s="83"/>
      <c r="M167" s="83"/>
      <c r="N167" s="83"/>
      <c r="O167" s="83"/>
      <c r="P167" s="83"/>
      <c r="Q167" s="83"/>
      <c r="R167" s="83"/>
      <c r="S167" s="83"/>
      <c r="T167" s="83"/>
      <c r="U167" s="99">
        <f>COUNTIF(通讯通路门店!$S:$S,$G167)</f>
        <v>0</v>
      </c>
      <c r="V167" s="99">
        <f>COUNTIFS(通讯通路门店!$S:$S,$G167,通讯通路门店!$J:$J,"综合卖场")</f>
        <v>0</v>
      </c>
      <c r="W167" s="99">
        <f>SUMIFS(通讯通路门店!$AJ:$AJ,通讯通路门店!$S:$S,通讯客户沙盘!$G167)</f>
        <v>0</v>
      </c>
      <c r="X167" s="99">
        <f t="shared" si="10"/>
        <v>0</v>
      </c>
      <c r="Y167" s="99">
        <f>COUNTIFS(通讯通路门店!$S:$S,$G167,通讯通路门店!$J:$J,"荣耀体验店")+COUNTIFS(通讯通路门店!$S:$S,$G167,通讯通路门店!$J:$J,"荣耀授权专卖店")</f>
        <v>0</v>
      </c>
      <c r="Z167" s="99">
        <f>COUNTIFS(通讯通路门店!$S:$S,$G167,通讯通路门店!$J:$J,"VIVO体验店")</f>
        <v>0</v>
      </c>
      <c r="AA167" s="99">
        <f>COUNTIFS(通讯通路门店!$S:$S,$G167,通讯通路门店!$J:$J,"OPPO体验店")</f>
        <v>0</v>
      </c>
      <c r="AB167" s="99">
        <f>COUNTIFS(通讯通路门店!$S:$S,$G167,通讯通路门店!$J:$J,"华为授权体验店")+COUNTIFS(通讯通路门店!$S:$S,$G167,通讯通路门店!$J:$J,"华为堡垒店")</f>
        <v>0</v>
      </c>
      <c r="AC167" s="99">
        <f>COUNTIFS(通讯通路门店!$S:$S,$G167,通讯通路门店!$J:$J,"小米体验店")</f>
        <v>0</v>
      </c>
      <c r="AD167" s="99">
        <f>COUNTIFS(通讯通路门店!$S:$S,$G167,通讯通路门店!$J:$J,"苹果体验店")</f>
        <v>0</v>
      </c>
      <c r="AE167" s="99">
        <f>COUNTIFS(通讯通路门店!$S:$S,$G167,通讯通路门店!$J:$J,"其他品牌专卖店")</f>
        <v>0</v>
      </c>
      <c r="AF167" s="99">
        <f>SUMIFS(通讯通路门店!$BI:$BI,通讯通路门店!$S:$S,$G167)</f>
        <v>0</v>
      </c>
      <c r="AG167" s="99">
        <f>SUMIFS(通讯通路门店!$BH:$BH,通讯通路门店!$S:$S,$G167)</f>
        <v>0</v>
      </c>
      <c r="AH167" s="99">
        <f t="shared" si="11"/>
        <v>0</v>
      </c>
      <c r="AI167" s="99">
        <f>SUMIFS(通讯通路门店!$BB:$BB,通讯通路门店!$S:$S,$G167)</f>
        <v>0</v>
      </c>
      <c r="AJ167" s="99">
        <f>SUMIFS(通讯通路门店!$BE:$BE,通讯通路门店!$S:$S,$G167)</f>
        <v>0</v>
      </c>
      <c r="AK167" s="99">
        <f>SUMIFS(通讯通路门店!$BG:$BG,通讯通路门店!$S:$S,$G167)</f>
        <v>0</v>
      </c>
      <c r="AL167" s="99">
        <f>SUMIFS(通讯通路门店!$BC:$BC,通讯通路门店!$S:$S,$G167)</f>
        <v>0</v>
      </c>
      <c r="AM167" s="99">
        <f>SUMIFS(通讯通路门店!$BD:$BD,通讯通路门店!$S:$S,$G167)</f>
        <v>0</v>
      </c>
      <c r="AN167" s="99">
        <f>SUMIFS(通讯通路门店!$BF:$BF,通讯通路门店!$S:$S,$G167)</f>
        <v>0</v>
      </c>
      <c r="AO167" s="99">
        <f t="shared" si="12"/>
        <v>0</v>
      </c>
      <c r="AP167" s="99">
        <f>SUMIFS(通讯通路门店!$K:$K,通讯通路门店!$S:$S,$G167)</f>
        <v>0</v>
      </c>
      <c r="AQ167" s="83"/>
      <c r="AR167" s="99">
        <f>SUMIFS(通讯通路门店!$T:$T,通讯通路门店!$S:$S,$G167)</f>
        <v>0</v>
      </c>
      <c r="AS167" s="99">
        <f>SUMIFS(通讯通路门店!$U:$U,通讯通路门店!$S:$S,$G167)</f>
        <v>0</v>
      </c>
      <c r="AT167" s="99">
        <f>SUMIFS(通讯通路门店!$V:$V,通讯通路门店!$S:$S,$G167)</f>
        <v>0</v>
      </c>
      <c r="AU167" s="99">
        <f>SUMIFS(通讯通路门店!$W:$W,通讯通路门店!$S:$S,$G167)</f>
        <v>0</v>
      </c>
      <c r="AV167" s="99">
        <f>SUMIFS(通讯通路门店!$Z:$Z,通讯通路门店!$S:$S,$G167)</f>
        <v>0</v>
      </c>
      <c r="AW167" s="99">
        <f>SUMIFS(通讯通路门店!$AB:$AB,通讯通路门店!$S:$S,$G167)</f>
        <v>0</v>
      </c>
      <c r="AX167" s="99">
        <f>SUMIFS(通讯通路门店!$X:$X,通讯通路门店!$S:$S,$G167)</f>
        <v>0</v>
      </c>
      <c r="AY167" s="99">
        <f>SUMIFS(通讯通路门店!$Y:$Y,通讯通路门店!$S:$S,$G167)</f>
        <v>0</v>
      </c>
      <c r="AZ167" s="99">
        <f>SUMIFS(通讯通路门店!$AA:$AA,通讯通路门店!$S:$S,$G167)</f>
        <v>0</v>
      </c>
      <c r="BA167" s="99">
        <f t="shared" si="13"/>
        <v>0</v>
      </c>
      <c r="BB167" s="99">
        <f t="shared" si="14"/>
        <v>0</v>
      </c>
      <c r="BC167" s="99">
        <f>SUMIFS(通讯通路门店!$W:$W,通讯通路门店!$S:$S,$G167,通讯通路门店!$J:$J,"荣耀体验店")+SUMIFS(通讯通路门店!$W:$W,通讯通路门店!$S:$S,$G167,通讯通路门店!$J:$J,"荣耀授权专卖店")</f>
        <v>0</v>
      </c>
      <c r="BD167" s="99">
        <f>SUMIFS(通讯通路门店!$Z:$Z,通讯通路门店!$S:$S,$G167,通讯通路门店!$J:$J,"VIVO体验店")</f>
        <v>0</v>
      </c>
      <c r="BE167" s="99">
        <f>SUMIFS(通讯通路门店!$AB:$AB,通讯通路门店!$S:$S,$G167,通讯通路门店!$J:$J,"OPPO体验店")</f>
        <v>0</v>
      </c>
      <c r="BF167" s="99">
        <f>SUMIFS(通讯通路门店!$X:$X,通讯通路门店!$S:$S,$G167,通讯通路门店!$J:$J,"华为授权体验店")+SUMIFS(通讯通路门店!$AA:$AA,通讯通路门店!$S:$S,$G167,通讯通路门店!$J:$J,"华为堡垒店")</f>
        <v>0</v>
      </c>
      <c r="BG167" s="99">
        <f>SUMIFS(通讯通路门店!$Y:$Y,通讯通路门店!$S:$S,$G167,通讯通路门店!$J:$J,"小米体验店")</f>
        <v>0</v>
      </c>
      <c r="BH167" s="99">
        <f>SUMIFS(通讯通路门店!$AA:$AA,通讯通路门店!$S:$S,$G167,通讯通路门店!$J:$J,"苹果体验店")</f>
        <v>0</v>
      </c>
      <c r="BI167" s="99">
        <f>SUMIFS(通讯通路门店!$K:$K,通讯通路门店!$S:$S,$G167,通讯通路门店!$J:$J,"其他品牌专卖店")</f>
        <v>0</v>
      </c>
      <c r="BJ167" s="99">
        <f>SUMIFS(通讯通路门店!$AC:$AC,通讯通路门店!$S:$S,$G167)</f>
        <v>0</v>
      </c>
      <c r="BK167" s="99">
        <f>SUMIFS(通讯通路门店!$AD:$AD,通讯通路门店!$S:$S,$G167)</f>
        <v>0</v>
      </c>
      <c r="BL167" s="99">
        <f>SUMIFS(通讯通路门店!$AE:$AE,通讯通路门店!$S:$S,$G167)</f>
        <v>0</v>
      </c>
      <c r="BM167" s="99">
        <f>SUMIFS(通讯通路门店!$AF:$AF,通讯通路门店!$S:$S,$G167)</f>
        <v>0</v>
      </c>
      <c r="BN167" s="99">
        <f>SUMIFS(通讯通路门店!$AG:$AG,通讯通路门店!$S:$S,$G167)</f>
        <v>0</v>
      </c>
      <c r="BO167" s="99">
        <f>SUMIFS(通讯通路门店!$AH:$AH,通讯通路门店!$S:$S,$G167)</f>
        <v>0</v>
      </c>
      <c r="BP167" s="99">
        <f>SUMIFS(通讯通路门店!$AI:$AI,通讯通路门店!$S:$S,$G167)</f>
        <v>0</v>
      </c>
      <c r="BQ167" s="83"/>
    </row>
    <row r="168" spans="1:69">
      <c r="A168" s="99" t="str">
        <f>IFERROR(_xlfn.XLOOKUP($G168,通讯通路门店!$S$4:$S$993933,通讯通路门店!$A$4:$A$993933,0,0),"")</f>
        <v/>
      </c>
      <c r="B168" s="99" t="str">
        <f>IFERROR(_xlfn.XLOOKUP($G168,通讯通路门店!$S$4:$S$993933,通讯通路门店!$B$4:$B$993933,0,0),"")</f>
        <v/>
      </c>
      <c r="C168" s="99" t="str">
        <f>IFERROR(_xlfn.XLOOKUP($G168,通讯通路门店!$S$4:$S$993933,通讯通路门店!$C$4:$C$993933,0,0),"")</f>
        <v/>
      </c>
      <c r="D168" s="99" t="str">
        <f>IFERROR(_xlfn.XLOOKUP($G168,通讯通路门店!$S$4:$S$993933,通讯通路门店!$D$4:$D$993933,0,0),"")</f>
        <v/>
      </c>
      <c r="E168" s="83"/>
      <c r="F168" s="83"/>
      <c r="G168" s="101" t="e">
        <v>#N/A</v>
      </c>
      <c r="H168" s="102" t="str">
        <f>IFERROR(_xlfn.XLOOKUP($G168,通讯通路门店!$S$4:$S$993933,通讯通路门店!$R$4:$R$993933,0,0),"")</f>
        <v/>
      </c>
      <c r="I168" s="83"/>
      <c r="J168" s="83"/>
      <c r="K168" s="83"/>
      <c r="L168" s="83"/>
      <c r="M168" s="83"/>
      <c r="N168" s="83"/>
      <c r="O168" s="83"/>
      <c r="P168" s="83"/>
      <c r="Q168" s="83"/>
      <c r="R168" s="83"/>
      <c r="S168" s="83"/>
      <c r="T168" s="83"/>
      <c r="U168" s="99">
        <f>COUNTIF(通讯通路门店!$S:$S,$G168)</f>
        <v>0</v>
      </c>
      <c r="V168" s="99">
        <f>COUNTIFS(通讯通路门店!$S:$S,$G168,通讯通路门店!$J:$J,"综合卖场")</f>
        <v>0</v>
      </c>
      <c r="W168" s="99">
        <f>SUMIFS(通讯通路门店!$AJ:$AJ,通讯通路门店!$S:$S,通讯客户沙盘!$G168)</f>
        <v>0</v>
      </c>
      <c r="X168" s="99">
        <f t="shared" si="10"/>
        <v>0</v>
      </c>
      <c r="Y168" s="99">
        <f>COUNTIFS(通讯通路门店!$S:$S,$G168,通讯通路门店!$J:$J,"荣耀体验店")+COUNTIFS(通讯通路门店!$S:$S,$G168,通讯通路门店!$J:$J,"荣耀授权专卖店")</f>
        <v>0</v>
      </c>
      <c r="Z168" s="99">
        <f>COUNTIFS(通讯通路门店!$S:$S,$G168,通讯通路门店!$J:$J,"VIVO体验店")</f>
        <v>0</v>
      </c>
      <c r="AA168" s="99">
        <f>COUNTIFS(通讯通路门店!$S:$S,$G168,通讯通路门店!$J:$J,"OPPO体验店")</f>
        <v>0</v>
      </c>
      <c r="AB168" s="99">
        <f>COUNTIFS(通讯通路门店!$S:$S,$G168,通讯通路门店!$J:$J,"华为授权体验店")+COUNTIFS(通讯通路门店!$S:$S,$G168,通讯通路门店!$J:$J,"华为堡垒店")</f>
        <v>0</v>
      </c>
      <c r="AC168" s="99">
        <f>COUNTIFS(通讯通路门店!$S:$S,$G168,通讯通路门店!$J:$J,"小米体验店")</f>
        <v>0</v>
      </c>
      <c r="AD168" s="99">
        <f>COUNTIFS(通讯通路门店!$S:$S,$G168,通讯通路门店!$J:$J,"苹果体验店")</f>
        <v>0</v>
      </c>
      <c r="AE168" s="99">
        <f>COUNTIFS(通讯通路门店!$S:$S,$G168,通讯通路门店!$J:$J,"其他品牌专卖店")</f>
        <v>0</v>
      </c>
      <c r="AF168" s="99">
        <f>SUMIFS(通讯通路门店!$BI:$BI,通讯通路门店!$S:$S,$G168)</f>
        <v>0</v>
      </c>
      <c r="AG168" s="99">
        <f>SUMIFS(通讯通路门店!$BH:$BH,通讯通路门店!$S:$S,$G168)</f>
        <v>0</v>
      </c>
      <c r="AH168" s="99">
        <f t="shared" si="11"/>
        <v>0</v>
      </c>
      <c r="AI168" s="99">
        <f>SUMIFS(通讯通路门店!$BB:$BB,通讯通路门店!$S:$S,$G168)</f>
        <v>0</v>
      </c>
      <c r="AJ168" s="99">
        <f>SUMIFS(通讯通路门店!$BE:$BE,通讯通路门店!$S:$S,$G168)</f>
        <v>0</v>
      </c>
      <c r="AK168" s="99">
        <f>SUMIFS(通讯通路门店!$BG:$BG,通讯通路门店!$S:$S,$G168)</f>
        <v>0</v>
      </c>
      <c r="AL168" s="99">
        <f>SUMIFS(通讯通路门店!$BC:$BC,通讯通路门店!$S:$S,$G168)</f>
        <v>0</v>
      </c>
      <c r="AM168" s="99">
        <f>SUMIFS(通讯通路门店!$BD:$BD,通讯通路门店!$S:$S,$G168)</f>
        <v>0</v>
      </c>
      <c r="AN168" s="99">
        <f>SUMIFS(通讯通路门店!$BF:$BF,通讯通路门店!$S:$S,$G168)</f>
        <v>0</v>
      </c>
      <c r="AO168" s="99">
        <f t="shared" si="12"/>
        <v>0</v>
      </c>
      <c r="AP168" s="99">
        <f>SUMIFS(通讯通路门店!$K:$K,通讯通路门店!$S:$S,$G168)</f>
        <v>0</v>
      </c>
      <c r="AQ168" s="83"/>
      <c r="AR168" s="99">
        <f>SUMIFS(通讯通路门店!$T:$T,通讯通路门店!$S:$S,$G168)</f>
        <v>0</v>
      </c>
      <c r="AS168" s="99">
        <f>SUMIFS(通讯通路门店!$U:$U,通讯通路门店!$S:$S,$G168)</f>
        <v>0</v>
      </c>
      <c r="AT168" s="99">
        <f>SUMIFS(通讯通路门店!$V:$V,通讯通路门店!$S:$S,$G168)</f>
        <v>0</v>
      </c>
      <c r="AU168" s="99">
        <f>SUMIFS(通讯通路门店!$W:$W,通讯通路门店!$S:$S,$G168)</f>
        <v>0</v>
      </c>
      <c r="AV168" s="99">
        <f>SUMIFS(通讯通路门店!$Z:$Z,通讯通路门店!$S:$S,$G168)</f>
        <v>0</v>
      </c>
      <c r="AW168" s="99">
        <f>SUMIFS(通讯通路门店!$AB:$AB,通讯通路门店!$S:$S,$G168)</f>
        <v>0</v>
      </c>
      <c r="AX168" s="99">
        <f>SUMIFS(通讯通路门店!$X:$X,通讯通路门店!$S:$S,$G168)</f>
        <v>0</v>
      </c>
      <c r="AY168" s="99">
        <f>SUMIFS(通讯通路门店!$Y:$Y,通讯通路门店!$S:$S,$G168)</f>
        <v>0</v>
      </c>
      <c r="AZ168" s="99">
        <f>SUMIFS(通讯通路门店!$AA:$AA,通讯通路门店!$S:$S,$G168)</f>
        <v>0</v>
      </c>
      <c r="BA168" s="99">
        <f t="shared" si="13"/>
        <v>0</v>
      </c>
      <c r="BB168" s="99">
        <f t="shared" si="14"/>
        <v>0</v>
      </c>
      <c r="BC168" s="99">
        <f>SUMIFS(通讯通路门店!$W:$W,通讯通路门店!$S:$S,$G168,通讯通路门店!$J:$J,"荣耀体验店")+SUMIFS(通讯通路门店!$W:$W,通讯通路门店!$S:$S,$G168,通讯通路门店!$J:$J,"荣耀授权专卖店")</f>
        <v>0</v>
      </c>
      <c r="BD168" s="99">
        <f>SUMIFS(通讯通路门店!$Z:$Z,通讯通路门店!$S:$S,$G168,通讯通路门店!$J:$J,"VIVO体验店")</f>
        <v>0</v>
      </c>
      <c r="BE168" s="99">
        <f>SUMIFS(通讯通路门店!$AB:$AB,通讯通路门店!$S:$S,$G168,通讯通路门店!$J:$J,"OPPO体验店")</f>
        <v>0</v>
      </c>
      <c r="BF168" s="99">
        <f>SUMIFS(通讯通路门店!$X:$X,通讯通路门店!$S:$S,$G168,通讯通路门店!$J:$J,"华为授权体验店")+SUMIFS(通讯通路门店!$AA:$AA,通讯通路门店!$S:$S,$G168,通讯通路门店!$J:$J,"华为堡垒店")</f>
        <v>0</v>
      </c>
      <c r="BG168" s="99">
        <f>SUMIFS(通讯通路门店!$Y:$Y,通讯通路门店!$S:$S,$G168,通讯通路门店!$J:$J,"小米体验店")</f>
        <v>0</v>
      </c>
      <c r="BH168" s="99">
        <f>SUMIFS(通讯通路门店!$AA:$AA,通讯通路门店!$S:$S,$G168,通讯通路门店!$J:$J,"苹果体验店")</f>
        <v>0</v>
      </c>
      <c r="BI168" s="99">
        <f>SUMIFS(通讯通路门店!$K:$K,通讯通路门店!$S:$S,$G168,通讯通路门店!$J:$J,"其他品牌专卖店")</f>
        <v>0</v>
      </c>
      <c r="BJ168" s="99">
        <f>SUMIFS(通讯通路门店!$AC:$AC,通讯通路门店!$S:$S,$G168)</f>
        <v>0</v>
      </c>
      <c r="BK168" s="99">
        <f>SUMIFS(通讯通路门店!$AD:$AD,通讯通路门店!$S:$S,$G168)</f>
        <v>0</v>
      </c>
      <c r="BL168" s="99">
        <f>SUMIFS(通讯通路门店!$AE:$AE,通讯通路门店!$S:$S,$G168)</f>
        <v>0</v>
      </c>
      <c r="BM168" s="99">
        <f>SUMIFS(通讯通路门店!$AF:$AF,通讯通路门店!$S:$S,$G168)</f>
        <v>0</v>
      </c>
      <c r="BN168" s="99">
        <f>SUMIFS(通讯通路门店!$AG:$AG,通讯通路门店!$S:$S,$G168)</f>
        <v>0</v>
      </c>
      <c r="BO168" s="99">
        <f>SUMIFS(通讯通路门店!$AH:$AH,通讯通路门店!$S:$S,$G168)</f>
        <v>0</v>
      </c>
      <c r="BP168" s="99">
        <f>SUMIFS(通讯通路门店!$AI:$AI,通讯通路门店!$S:$S,$G168)</f>
        <v>0</v>
      </c>
      <c r="BQ168" s="83"/>
    </row>
    <row r="169" spans="1:69">
      <c r="A169" s="99" t="str">
        <f>IFERROR(_xlfn.XLOOKUP($G169,通讯通路门店!$S$4:$S$993933,通讯通路门店!$A$4:$A$993933,0,0),"")</f>
        <v/>
      </c>
      <c r="B169" s="99" t="str">
        <f>IFERROR(_xlfn.XLOOKUP($G169,通讯通路门店!$S$4:$S$993933,通讯通路门店!$B$4:$B$993933,0,0),"")</f>
        <v/>
      </c>
      <c r="C169" s="99" t="str">
        <f>IFERROR(_xlfn.XLOOKUP($G169,通讯通路门店!$S$4:$S$993933,通讯通路门店!$C$4:$C$993933,0,0),"")</f>
        <v/>
      </c>
      <c r="D169" s="99" t="str">
        <f>IFERROR(_xlfn.XLOOKUP($G169,通讯通路门店!$S$4:$S$993933,通讯通路门店!$D$4:$D$993933,0,0),"")</f>
        <v/>
      </c>
      <c r="E169" s="83"/>
      <c r="F169" s="83"/>
      <c r="G169" s="101" t="e">
        <v>#N/A</v>
      </c>
      <c r="H169" s="102" t="str">
        <f>IFERROR(_xlfn.XLOOKUP($G169,通讯通路门店!$S$4:$S$993933,通讯通路门店!$R$4:$R$993933,0,0),"")</f>
        <v/>
      </c>
      <c r="I169" s="83"/>
      <c r="J169" s="83"/>
      <c r="K169" s="83"/>
      <c r="L169" s="83"/>
      <c r="M169" s="83"/>
      <c r="N169" s="83"/>
      <c r="O169" s="83"/>
      <c r="P169" s="83"/>
      <c r="Q169" s="83"/>
      <c r="R169" s="83"/>
      <c r="S169" s="83"/>
      <c r="T169" s="83"/>
      <c r="U169" s="99">
        <f>COUNTIF(通讯通路门店!$S:$S,$G169)</f>
        <v>0</v>
      </c>
      <c r="V169" s="99">
        <f>COUNTIFS(通讯通路门店!$S:$S,$G169,通讯通路门店!$J:$J,"综合卖场")</f>
        <v>0</v>
      </c>
      <c r="W169" s="99">
        <f>SUMIFS(通讯通路门店!$AJ:$AJ,通讯通路门店!$S:$S,通讯客户沙盘!$G169)</f>
        <v>0</v>
      </c>
      <c r="X169" s="99">
        <f t="shared" si="10"/>
        <v>0</v>
      </c>
      <c r="Y169" s="99">
        <f>COUNTIFS(通讯通路门店!$S:$S,$G169,通讯通路门店!$J:$J,"荣耀体验店")+COUNTIFS(通讯通路门店!$S:$S,$G169,通讯通路门店!$J:$J,"荣耀授权专卖店")</f>
        <v>0</v>
      </c>
      <c r="Z169" s="99">
        <f>COUNTIFS(通讯通路门店!$S:$S,$G169,通讯通路门店!$J:$J,"VIVO体验店")</f>
        <v>0</v>
      </c>
      <c r="AA169" s="99">
        <f>COUNTIFS(通讯通路门店!$S:$S,$G169,通讯通路门店!$J:$J,"OPPO体验店")</f>
        <v>0</v>
      </c>
      <c r="AB169" s="99">
        <f>COUNTIFS(通讯通路门店!$S:$S,$G169,通讯通路门店!$J:$J,"华为授权体验店")+COUNTIFS(通讯通路门店!$S:$S,$G169,通讯通路门店!$J:$J,"华为堡垒店")</f>
        <v>0</v>
      </c>
      <c r="AC169" s="99">
        <f>COUNTIFS(通讯通路门店!$S:$S,$G169,通讯通路门店!$J:$J,"小米体验店")</f>
        <v>0</v>
      </c>
      <c r="AD169" s="99">
        <f>COUNTIFS(通讯通路门店!$S:$S,$G169,通讯通路门店!$J:$J,"苹果体验店")</f>
        <v>0</v>
      </c>
      <c r="AE169" s="99">
        <f>COUNTIFS(通讯通路门店!$S:$S,$G169,通讯通路门店!$J:$J,"其他品牌专卖店")</f>
        <v>0</v>
      </c>
      <c r="AF169" s="99">
        <f>SUMIFS(通讯通路门店!$BI:$BI,通讯通路门店!$S:$S,$G169)</f>
        <v>0</v>
      </c>
      <c r="AG169" s="99">
        <f>SUMIFS(通讯通路门店!$BH:$BH,通讯通路门店!$S:$S,$G169)</f>
        <v>0</v>
      </c>
      <c r="AH169" s="99">
        <f t="shared" si="11"/>
        <v>0</v>
      </c>
      <c r="AI169" s="99">
        <f>SUMIFS(通讯通路门店!$BB:$BB,通讯通路门店!$S:$S,$G169)</f>
        <v>0</v>
      </c>
      <c r="AJ169" s="99">
        <f>SUMIFS(通讯通路门店!$BE:$BE,通讯通路门店!$S:$S,$G169)</f>
        <v>0</v>
      </c>
      <c r="AK169" s="99">
        <f>SUMIFS(通讯通路门店!$BG:$BG,通讯通路门店!$S:$S,$G169)</f>
        <v>0</v>
      </c>
      <c r="AL169" s="99">
        <f>SUMIFS(通讯通路门店!$BC:$BC,通讯通路门店!$S:$S,$G169)</f>
        <v>0</v>
      </c>
      <c r="AM169" s="99">
        <f>SUMIFS(通讯通路门店!$BD:$BD,通讯通路门店!$S:$S,$G169)</f>
        <v>0</v>
      </c>
      <c r="AN169" s="99">
        <f>SUMIFS(通讯通路门店!$BF:$BF,通讯通路门店!$S:$S,$G169)</f>
        <v>0</v>
      </c>
      <c r="AO169" s="99">
        <f t="shared" si="12"/>
        <v>0</v>
      </c>
      <c r="AP169" s="99">
        <f>SUMIFS(通讯通路门店!$K:$K,通讯通路门店!$S:$S,$G169)</f>
        <v>0</v>
      </c>
      <c r="AQ169" s="83"/>
      <c r="AR169" s="99">
        <f>SUMIFS(通讯通路门店!$T:$T,通讯通路门店!$S:$S,$G169)</f>
        <v>0</v>
      </c>
      <c r="AS169" s="99">
        <f>SUMIFS(通讯通路门店!$U:$U,通讯通路门店!$S:$S,$G169)</f>
        <v>0</v>
      </c>
      <c r="AT169" s="99">
        <f>SUMIFS(通讯通路门店!$V:$V,通讯通路门店!$S:$S,$G169)</f>
        <v>0</v>
      </c>
      <c r="AU169" s="99">
        <f>SUMIFS(通讯通路门店!$W:$W,通讯通路门店!$S:$S,$G169)</f>
        <v>0</v>
      </c>
      <c r="AV169" s="99">
        <f>SUMIFS(通讯通路门店!$Z:$Z,通讯通路门店!$S:$S,$G169)</f>
        <v>0</v>
      </c>
      <c r="AW169" s="99">
        <f>SUMIFS(通讯通路门店!$AB:$AB,通讯通路门店!$S:$S,$G169)</f>
        <v>0</v>
      </c>
      <c r="AX169" s="99">
        <f>SUMIFS(通讯通路门店!$X:$X,通讯通路门店!$S:$S,$G169)</f>
        <v>0</v>
      </c>
      <c r="AY169" s="99">
        <f>SUMIFS(通讯通路门店!$Y:$Y,通讯通路门店!$S:$S,$G169)</f>
        <v>0</v>
      </c>
      <c r="AZ169" s="99">
        <f>SUMIFS(通讯通路门店!$AA:$AA,通讯通路门店!$S:$S,$G169)</f>
        <v>0</v>
      </c>
      <c r="BA169" s="99">
        <f t="shared" si="13"/>
        <v>0</v>
      </c>
      <c r="BB169" s="99">
        <f t="shared" si="14"/>
        <v>0</v>
      </c>
      <c r="BC169" s="99">
        <f>SUMIFS(通讯通路门店!$W:$W,通讯通路门店!$S:$S,$G169,通讯通路门店!$J:$J,"荣耀体验店")+SUMIFS(通讯通路门店!$W:$W,通讯通路门店!$S:$S,$G169,通讯通路门店!$J:$J,"荣耀授权专卖店")</f>
        <v>0</v>
      </c>
      <c r="BD169" s="99">
        <f>SUMIFS(通讯通路门店!$Z:$Z,通讯通路门店!$S:$S,$G169,通讯通路门店!$J:$J,"VIVO体验店")</f>
        <v>0</v>
      </c>
      <c r="BE169" s="99">
        <f>SUMIFS(通讯通路门店!$AB:$AB,通讯通路门店!$S:$S,$G169,通讯通路门店!$J:$J,"OPPO体验店")</f>
        <v>0</v>
      </c>
      <c r="BF169" s="99">
        <f>SUMIFS(通讯通路门店!$X:$X,通讯通路门店!$S:$S,$G169,通讯通路门店!$J:$J,"华为授权体验店")+SUMIFS(通讯通路门店!$AA:$AA,通讯通路门店!$S:$S,$G169,通讯通路门店!$J:$J,"华为堡垒店")</f>
        <v>0</v>
      </c>
      <c r="BG169" s="99">
        <f>SUMIFS(通讯通路门店!$Y:$Y,通讯通路门店!$S:$S,$G169,通讯通路门店!$J:$J,"小米体验店")</f>
        <v>0</v>
      </c>
      <c r="BH169" s="99">
        <f>SUMIFS(通讯通路门店!$AA:$AA,通讯通路门店!$S:$S,$G169,通讯通路门店!$J:$J,"苹果体验店")</f>
        <v>0</v>
      </c>
      <c r="BI169" s="99">
        <f>SUMIFS(通讯通路门店!$K:$K,通讯通路门店!$S:$S,$G169,通讯通路门店!$J:$J,"其他品牌专卖店")</f>
        <v>0</v>
      </c>
      <c r="BJ169" s="99">
        <f>SUMIFS(通讯通路门店!$AC:$AC,通讯通路门店!$S:$S,$G169)</f>
        <v>0</v>
      </c>
      <c r="BK169" s="99">
        <f>SUMIFS(通讯通路门店!$AD:$AD,通讯通路门店!$S:$S,$G169)</f>
        <v>0</v>
      </c>
      <c r="BL169" s="99">
        <f>SUMIFS(通讯通路门店!$AE:$AE,通讯通路门店!$S:$S,$G169)</f>
        <v>0</v>
      </c>
      <c r="BM169" s="99">
        <f>SUMIFS(通讯通路门店!$AF:$AF,通讯通路门店!$S:$S,$G169)</f>
        <v>0</v>
      </c>
      <c r="BN169" s="99">
        <f>SUMIFS(通讯通路门店!$AG:$AG,通讯通路门店!$S:$S,$G169)</f>
        <v>0</v>
      </c>
      <c r="BO169" s="99">
        <f>SUMIFS(通讯通路门店!$AH:$AH,通讯通路门店!$S:$S,$G169)</f>
        <v>0</v>
      </c>
      <c r="BP169" s="99">
        <f>SUMIFS(通讯通路门店!$AI:$AI,通讯通路门店!$S:$S,$G169)</f>
        <v>0</v>
      </c>
      <c r="BQ169" s="83"/>
    </row>
    <row r="170" spans="1:69">
      <c r="A170" s="99" t="str">
        <f>IFERROR(_xlfn.XLOOKUP($G170,通讯通路门店!$S$4:$S$993933,通讯通路门店!$A$4:$A$993933,0,0),"")</f>
        <v/>
      </c>
      <c r="B170" s="99" t="str">
        <f>IFERROR(_xlfn.XLOOKUP($G170,通讯通路门店!$S$4:$S$993933,通讯通路门店!$B$4:$B$993933,0,0),"")</f>
        <v/>
      </c>
      <c r="C170" s="99" t="str">
        <f>IFERROR(_xlfn.XLOOKUP($G170,通讯通路门店!$S$4:$S$993933,通讯通路门店!$C$4:$C$993933,0,0),"")</f>
        <v/>
      </c>
      <c r="D170" s="99" t="str">
        <f>IFERROR(_xlfn.XLOOKUP($G170,通讯通路门店!$S$4:$S$993933,通讯通路门店!$D$4:$D$993933,0,0),"")</f>
        <v/>
      </c>
      <c r="E170" s="83"/>
      <c r="F170" s="83"/>
      <c r="G170" s="101" t="e">
        <v>#N/A</v>
      </c>
      <c r="H170" s="102" t="str">
        <f>IFERROR(_xlfn.XLOOKUP($G170,通讯通路门店!$S$4:$S$993933,通讯通路门店!$R$4:$R$993933,0,0),"")</f>
        <v/>
      </c>
      <c r="I170" s="83"/>
      <c r="J170" s="83"/>
      <c r="K170" s="83"/>
      <c r="L170" s="83"/>
      <c r="M170" s="83"/>
      <c r="N170" s="83"/>
      <c r="O170" s="83"/>
      <c r="P170" s="83"/>
      <c r="Q170" s="83"/>
      <c r="R170" s="83"/>
      <c r="S170" s="83"/>
      <c r="T170" s="83"/>
      <c r="U170" s="99">
        <f>COUNTIF(通讯通路门店!$S:$S,$G170)</f>
        <v>0</v>
      </c>
      <c r="V170" s="99">
        <f>COUNTIFS(通讯通路门店!$S:$S,$G170,通讯通路门店!$J:$J,"综合卖场")</f>
        <v>0</v>
      </c>
      <c r="W170" s="99">
        <f>SUMIFS(通讯通路门店!$AJ:$AJ,通讯通路门店!$S:$S,通讯客户沙盘!$G170)</f>
        <v>0</v>
      </c>
      <c r="X170" s="99">
        <f t="shared" si="10"/>
        <v>0</v>
      </c>
      <c r="Y170" s="99">
        <f>COUNTIFS(通讯通路门店!$S:$S,$G170,通讯通路门店!$J:$J,"荣耀体验店")+COUNTIFS(通讯通路门店!$S:$S,$G170,通讯通路门店!$J:$J,"荣耀授权专卖店")</f>
        <v>0</v>
      </c>
      <c r="Z170" s="99">
        <f>COUNTIFS(通讯通路门店!$S:$S,$G170,通讯通路门店!$J:$J,"VIVO体验店")</f>
        <v>0</v>
      </c>
      <c r="AA170" s="99">
        <f>COUNTIFS(通讯通路门店!$S:$S,$G170,通讯通路门店!$J:$J,"OPPO体验店")</f>
        <v>0</v>
      </c>
      <c r="AB170" s="99">
        <f>COUNTIFS(通讯通路门店!$S:$S,$G170,通讯通路门店!$J:$J,"华为授权体验店")+COUNTIFS(通讯通路门店!$S:$S,$G170,通讯通路门店!$J:$J,"华为堡垒店")</f>
        <v>0</v>
      </c>
      <c r="AC170" s="99">
        <f>COUNTIFS(通讯通路门店!$S:$S,$G170,通讯通路门店!$J:$J,"小米体验店")</f>
        <v>0</v>
      </c>
      <c r="AD170" s="99">
        <f>COUNTIFS(通讯通路门店!$S:$S,$G170,通讯通路门店!$J:$J,"苹果体验店")</f>
        <v>0</v>
      </c>
      <c r="AE170" s="99">
        <f>COUNTIFS(通讯通路门店!$S:$S,$G170,通讯通路门店!$J:$J,"其他品牌专卖店")</f>
        <v>0</v>
      </c>
      <c r="AF170" s="99">
        <f>SUMIFS(通讯通路门店!$BI:$BI,通讯通路门店!$S:$S,$G170)</f>
        <v>0</v>
      </c>
      <c r="AG170" s="99">
        <f>SUMIFS(通讯通路门店!$BH:$BH,通讯通路门店!$S:$S,$G170)</f>
        <v>0</v>
      </c>
      <c r="AH170" s="99">
        <f t="shared" si="11"/>
        <v>0</v>
      </c>
      <c r="AI170" s="99">
        <f>SUMIFS(通讯通路门店!$BB:$BB,通讯通路门店!$S:$S,$G170)</f>
        <v>0</v>
      </c>
      <c r="AJ170" s="99">
        <f>SUMIFS(通讯通路门店!$BE:$BE,通讯通路门店!$S:$S,$G170)</f>
        <v>0</v>
      </c>
      <c r="AK170" s="99">
        <f>SUMIFS(通讯通路门店!$BG:$BG,通讯通路门店!$S:$S,$G170)</f>
        <v>0</v>
      </c>
      <c r="AL170" s="99">
        <f>SUMIFS(通讯通路门店!$BC:$BC,通讯通路门店!$S:$S,$G170)</f>
        <v>0</v>
      </c>
      <c r="AM170" s="99">
        <f>SUMIFS(通讯通路门店!$BD:$BD,通讯通路门店!$S:$S,$G170)</f>
        <v>0</v>
      </c>
      <c r="AN170" s="99">
        <f>SUMIFS(通讯通路门店!$BF:$BF,通讯通路门店!$S:$S,$G170)</f>
        <v>0</v>
      </c>
      <c r="AO170" s="99">
        <f t="shared" si="12"/>
        <v>0</v>
      </c>
      <c r="AP170" s="99">
        <f>SUMIFS(通讯通路门店!$K:$K,通讯通路门店!$S:$S,$G170)</f>
        <v>0</v>
      </c>
      <c r="AQ170" s="83"/>
      <c r="AR170" s="99">
        <f>SUMIFS(通讯通路门店!$T:$T,通讯通路门店!$S:$S,$G170)</f>
        <v>0</v>
      </c>
      <c r="AS170" s="99">
        <f>SUMIFS(通讯通路门店!$U:$U,通讯通路门店!$S:$S,$G170)</f>
        <v>0</v>
      </c>
      <c r="AT170" s="99">
        <f>SUMIFS(通讯通路门店!$V:$V,通讯通路门店!$S:$S,$G170)</f>
        <v>0</v>
      </c>
      <c r="AU170" s="99">
        <f>SUMIFS(通讯通路门店!$W:$W,通讯通路门店!$S:$S,$G170)</f>
        <v>0</v>
      </c>
      <c r="AV170" s="99">
        <f>SUMIFS(通讯通路门店!$Z:$Z,通讯通路门店!$S:$S,$G170)</f>
        <v>0</v>
      </c>
      <c r="AW170" s="99">
        <f>SUMIFS(通讯通路门店!$AB:$AB,通讯通路门店!$S:$S,$G170)</f>
        <v>0</v>
      </c>
      <c r="AX170" s="99">
        <f>SUMIFS(通讯通路门店!$X:$X,通讯通路门店!$S:$S,$G170)</f>
        <v>0</v>
      </c>
      <c r="AY170" s="99">
        <f>SUMIFS(通讯通路门店!$Y:$Y,通讯通路门店!$S:$S,$G170)</f>
        <v>0</v>
      </c>
      <c r="AZ170" s="99">
        <f>SUMIFS(通讯通路门店!$AA:$AA,通讯通路门店!$S:$S,$G170)</f>
        <v>0</v>
      </c>
      <c r="BA170" s="99">
        <f t="shared" si="13"/>
        <v>0</v>
      </c>
      <c r="BB170" s="99">
        <f t="shared" si="14"/>
        <v>0</v>
      </c>
      <c r="BC170" s="99">
        <f>SUMIFS(通讯通路门店!$W:$W,通讯通路门店!$S:$S,$G170,通讯通路门店!$J:$J,"荣耀体验店")+SUMIFS(通讯通路门店!$W:$W,通讯通路门店!$S:$S,$G170,通讯通路门店!$J:$J,"荣耀授权专卖店")</f>
        <v>0</v>
      </c>
      <c r="BD170" s="99">
        <f>SUMIFS(通讯通路门店!$Z:$Z,通讯通路门店!$S:$S,$G170,通讯通路门店!$J:$J,"VIVO体验店")</f>
        <v>0</v>
      </c>
      <c r="BE170" s="99">
        <f>SUMIFS(通讯通路门店!$AB:$AB,通讯通路门店!$S:$S,$G170,通讯通路门店!$J:$J,"OPPO体验店")</f>
        <v>0</v>
      </c>
      <c r="BF170" s="99">
        <f>SUMIFS(通讯通路门店!$X:$X,通讯通路门店!$S:$S,$G170,通讯通路门店!$J:$J,"华为授权体验店")+SUMIFS(通讯通路门店!$AA:$AA,通讯通路门店!$S:$S,$G170,通讯通路门店!$J:$J,"华为堡垒店")</f>
        <v>0</v>
      </c>
      <c r="BG170" s="99">
        <f>SUMIFS(通讯通路门店!$Y:$Y,通讯通路门店!$S:$S,$G170,通讯通路门店!$J:$J,"小米体验店")</f>
        <v>0</v>
      </c>
      <c r="BH170" s="99">
        <f>SUMIFS(通讯通路门店!$AA:$AA,通讯通路门店!$S:$S,$G170,通讯通路门店!$J:$J,"苹果体验店")</f>
        <v>0</v>
      </c>
      <c r="BI170" s="99">
        <f>SUMIFS(通讯通路门店!$K:$K,通讯通路门店!$S:$S,$G170,通讯通路门店!$J:$J,"其他品牌专卖店")</f>
        <v>0</v>
      </c>
      <c r="BJ170" s="99">
        <f>SUMIFS(通讯通路门店!$AC:$AC,通讯通路门店!$S:$S,$G170)</f>
        <v>0</v>
      </c>
      <c r="BK170" s="99">
        <f>SUMIFS(通讯通路门店!$AD:$AD,通讯通路门店!$S:$S,$G170)</f>
        <v>0</v>
      </c>
      <c r="BL170" s="99">
        <f>SUMIFS(通讯通路门店!$AE:$AE,通讯通路门店!$S:$S,$G170)</f>
        <v>0</v>
      </c>
      <c r="BM170" s="99">
        <f>SUMIFS(通讯通路门店!$AF:$AF,通讯通路门店!$S:$S,$G170)</f>
        <v>0</v>
      </c>
      <c r="BN170" s="99">
        <f>SUMIFS(通讯通路门店!$AG:$AG,通讯通路门店!$S:$S,$G170)</f>
        <v>0</v>
      </c>
      <c r="BO170" s="99">
        <f>SUMIFS(通讯通路门店!$AH:$AH,通讯通路门店!$S:$S,$G170)</f>
        <v>0</v>
      </c>
      <c r="BP170" s="99">
        <f>SUMIFS(通讯通路门店!$AI:$AI,通讯通路门店!$S:$S,$G170)</f>
        <v>0</v>
      </c>
      <c r="BQ170" s="83"/>
    </row>
    <row r="171" spans="1:69">
      <c r="A171" s="99" t="str">
        <f>IFERROR(_xlfn.XLOOKUP($G171,通讯通路门店!$S$4:$S$993933,通讯通路门店!$A$4:$A$993933,0,0),"")</f>
        <v/>
      </c>
      <c r="B171" s="99" t="str">
        <f>IFERROR(_xlfn.XLOOKUP($G171,通讯通路门店!$S$4:$S$993933,通讯通路门店!$B$4:$B$993933,0,0),"")</f>
        <v/>
      </c>
      <c r="C171" s="99" t="str">
        <f>IFERROR(_xlfn.XLOOKUP($G171,通讯通路门店!$S$4:$S$993933,通讯通路门店!$C$4:$C$993933,0,0),"")</f>
        <v/>
      </c>
      <c r="D171" s="99" t="str">
        <f>IFERROR(_xlfn.XLOOKUP($G171,通讯通路门店!$S$4:$S$993933,通讯通路门店!$D$4:$D$993933,0,0),"")</f>
        <v/>
      </c>
      <c r="E171" s="83"/>
      <c r="F171" s="83"/>
      <c r="G171" s="101" t="e">
        <v>#N/A</v>
      </c>
      <c r="H171" s="102" t="str">
        <f>IFERROR(_xlfn.XLOOKUP($G171,通讯通路门店!$S$4:$S$993933,通讯通路门店!$R$4:$R$993933,0,0),"")</f>
        <v/>
      </c>
      <c r="I171" s="83"/>
      <c r="J171" s="83"/>
      <c r="K171" s="83"/>
      <c r="L171" s="83"/>
      <c r="M171" s="83"/>
      <c r="N171" s="83"/>
      <c r="O171" s="83"/>
      <c r="P171" s="83"/>
      <c r="Q171" s="83"/>
      <c r="R171" s="83"/>
      <c r="S171" s="83"/>
      <c r="T171" s="83"/>
      <c r="U171" s="99">
        <f>COUNTIF(通讯通路门店!$S:$S,$G171)</f>
        <v>0</v>
      </c>
      <c r="V171" s="99">
        <f>COUNTIFS(通讯通路门店!$S:$S,$G171,通讯通路门店!$J:$J,"综合卖场")</f>
        <v>0</v>
      </c>
      <c r="W171" s="99">
        <f>SUMIFS(通讯通路门店!$AJ:$AJ,通讯通路门店!$S:$S,通讯客户沙盘!$G171)</f>
        <v>0</v>
      </c>
      <c r="X171" s="99">
        <f t="shared" si="10"/>
        <v>0</v>
      </c>
      <c r="Y171" s="99">
        <f>COUNTIFS(通讯通路门店!$S:$S,$G171,通讯通路门店!$J:$J,"荣耀体验店")+COUNTIFS(通讯通路门店!$S:$S,$G171,通讯通路门店!$J:$J,"荣耀授权专卖店")</f>
        <v>0</v>
      </c>
      <c r="Z171" s="99">
        <f>COUNTIFS(通讯通路门店!$S:$S,$G171,通讯通路门店!$J:$J,"VIVO体验店")</f>
        <v>0</v>
      </c>
      <c r="AA171" s="99">
        <f>COUNTIFS(通讯通路门店!$S:$S,$G171,通讯通路门店!$J:$J,"OPPO体验店")</f>
        <v>0</v>
      </c>
      <c r="AB171" s="99">
        <f>COUNTIFS(通讯通路门店!$S:$S,$G171,通讯通路门店!$J:$J,"华为授权体验店")+COUNTIFS(通讯通路门店!$S:$S,$G171,通讯通路门店!$J:$J,"华为堡垒店")</f>
        <v>0</v>
      </c>
      <c r="AC171" s="99">
        <f>COUNTIFS(通讯通路门店!$S:$S,$G171,通讯通路门店!$J:$J,"小米体验店")</f>
        <v>0</v>
      </c>
      <c r="AD171" s="99">
        <f>COUNTIFS(通讯通路门店!$S:$S,$G171,通讯通路门店!$J:$J,"苹果体验店")</f>
        <v>0</v>
      </c>
      <c r="AE171" s="99">
        <f>COUNTIFS(通讯通路门店!$S:$S,$G171,通讯通路门店!$J:$J,"其他品牌专卖店")</f>
        <v>0</v>
      </c>
      <c r="AF171" s="99">
        <f>SUMIFS(通讯通路门店!$BI:$BI,通讯通路门店!$S:$S,$G171)</f>
        <v>0</v>
      </c>
      <c r="AG171" s="99">
        <f>SUMIFS(通讯通路门店!$BH:$BH,通讯通路门店!$S:$S,$G171)</f>
        <v>0</v>
      </c>
      <c r="AH171" s="99">
        <f t="shared" si="11"/>
        <v>0</v>
      </c>
      <c r="AI171" s="99">
        <f>SUMIFS(通讯通路门店!$BB:$BB,通讯通路门店!$S:$S,$G171)</f>
        <v>0</v>
      </c>
      <c r="AJ171" s="99">
        <f>SUMIFS(通讯通路门店!$BE:$BE,通讯通路门店!$S:$S,$G171)</f>
        <v>0</v>
      </c>
      <c r="AK171" s="99">
        <f>SUMIFS(通讯通路门店!$BG:$BG,通讯通路门店!$S:$S,$G171)</f>
        <v>0</v>
      </c>
      <c r="AL171" s="99">
        <f>SUMIFS(通讯通路门店!$BC:$BC,通讯通路门店!$S:$S,$G171)</f>
        <v>0</v>
      </c>
      <c r="AM171" s="99">
        <f>SUMIFS(通讯通路门店!$BD:$BD,通讯通路门店!$S:$S,$G171)</f>
        <v>0</v>
      </c>
      <c r="AN171" s="99">
        <f>SUMIFS(通讯通路门店!$BF:$BF,通讯通路门店!$S:$S,$G171)</f>
        <v>0</v>
      </c>
      <c r="AO171" s="99">
        <f t="shared" si="12"/>
        <v>0</v>
      </c>
      <c r="AP171" s="99">
        <f>SUMIFS(通讯通路门店!$K:$K,通讯通路门店!$S:$S,$G171)</f>
        <v>0</v>
      </c>
      <c r="AQ171" s="83"/>
      <c r="AR171" s="99">
        <f>SUMIFS(通讯通路门店!$T:$T,通讯通路门店!$S:$S,$G171)</f>
        <v>0</v>
      </c>
      <c r="AS171" s="99">
        <f>SUMIFS(通讯通路门店!$U:$U,通讯通路门店!$S:$S,$G171)</f>
        <v>0</v>
      </c>
      <c r="AT171" s="99">
        <f>SUMIFS(通讯通路门店!$V:$V,通讯通路门店!$S:$S,$G171)</f>
        <v>0</v>
      </c>
      <c r="AU171" s="99">
        <f>SUMIFS(通讯通路门店!$W:$W,通讯通路门店!$S:$S,$G171)</f>
        <v>0</v>
      </c>
      <c r="AV171" s="99">
        <f>SUMIFS(通讯通路门店!$Z:$Z,通讯通路门店!$S:$S,$G171)</f>
        <v>0</v>
      </c>
      <c r="AW171" s="99">
        <f>SUMIFS(通讯通路门店!$AB:$AB,通讯通路门店!$S:$S,$G171)</f>
        <v>0</v>
      </c>
      <c r="AX171" s="99">
        <f>SUMIFS(通讯通路门店!$X:$X,通讯通路门店!$S:$S,$G171)</f>
        <v>0</v>
      </c>
      <c r="AY171" s="99">
        <f>SUMIFS(通讯通路门店!$Y:$Y,通讯通路门店!$S:$S,$G171)</f>
        <v>0</v>
      </c>
      <c r="AZ171" s="99">
        <f>SUMIFS(通讯通路门店!$AA:$AA,通讯通路门店!$S:$S,$G171)</f>
        <v>0</v>
      </c>
      <c r="BA171" s="99">
        <f t="shared" si="13"/>
        <v>0</v>
      </c>
      <c r="BB171" s="99">
        <f t="shared" si="14"/>
        <v>0</v>
      </c>
      <c r="BC171" s="99">
        <f>SUMIFS(通讯通路门店!$W:$W,通讯通路门店!$S:$S,$G171,通讯通路门店!$J:$J,"荣耀体验店")+SUMIFS(通讯通路门店!$W:$W,通讯通路门店!$S:$S,$G171,通讯通路门店!$J:$J,"荣耀授权专卖店")</f>
        <v>0</v>
      </c>
      <c r="BD171" s="99">
        <f>SUMIFS(通讯通路门店!$Z:$Z,通讯通路门店!$S:$S,$G171,通讯通路门店!$J:$J,"VIVO体验店")</f>
        <v>0</v>
      </c>
      <c r="BE171" s="99">
        <f>SUMIFS(通讯通路门店!$AB:$AB,通讯通路门店!$S:$S,$G171,通讯通路门店!$J:$J,"OPPO体验店")</f>
        <v>0</v>
      </c>
      <c r="BF171" s="99">
        <f>SUMIFS(通讯通路门店!$X:$X,通讯通路门店!$S:$S,$G171,通讯通路门店!$J:$J,"华为授权体验店")+SUMIFS(通讯通路门店!$AA:$AA,通讯通路门店!$S:$S,$G171,通讯通路门店!$J:$J,"华为堡垒店")</f>
        <v>0</v>
      </c>
      <c r="BG171" s="99">
        <f>SUMIFS(通讯通路门店!$Y:$Y,通讯通路门店!$S:$S,$G171,通讯通路门店!$J:$J,"小米体验店")</f>
        <v>0</v>
      </c>
      <c r="BH171" s="99">
        <f>SUMIFS(通讯通路门店!$AA:$AA,通讯通路门店!$S:$S,$G171,通讯通路门店!$J:$J,"苹果体验店")</f>
        <v>0</v>
      </c>
      <c r="BI171" s="99">
        <f>SUMIFS(通讯通路门店!$K:$K,通讯通路门店!$S:$S,$G171,通讯通路门店!$J:$J,"其他品牌专卖店")</f>
        <v>0</v>
      </c>
      <c r="BJ171" s="99">
        <f>SUMIFS(通讯通路门店!$AC:$AC,通讯通路门店!$S:$S,$G171)</f>
        <v>0</v>
      </c>
      <c r="BK171" s="99">
        <f>SUMIFS(通讯通路门店!$AD:$AD,通讯通路门店!$S:$S,$G171)</f>
        <v>0</v>
      </c>
      <c r="BL171" s="99">
        <f>SUMIFS(通讯通路门店!$AE:$AE,通讯通路门店!$S:$S,$G171)</f>
        <v>0</v>
      </c>
      <c r="BM171" s="99">
        <f>SUMIFS(通讯通路门店!$AF:$AF,通讯通路门店!$S:$S,$G171)</f>
        <v>0</v>
      </c>
      <c r="BN171" s="99">
        <f>SUMIFS(通讯通路门店!$AG:$AG,通讯通路门店!$S:$S,$G171)</f>
        <v>0</v>
      </c>
      <c r="BO171" s="99">
        <f>SUMIFS(通讯通路门店!$AH:$AH,通讯通路门店!$S:$S,$G171)</f>
        <v>0</v>
      </c>
      <c r="BP171" s="99">
        <f>SUMIFS(通讯通路门店!$AI:$AI,通讯通路门店!$S:$S,$G171)</f>
        <v>0</v>
      </c>
      <c r="BQ171" s="83"/>
    </row>
    <row r="172" spans="1:69">
      <c r="A172" s="99" t="str">
        <f>IFERROR(_xlfn.XLOOKUP($G172,通讯通路门店!$S$4:$S$993933,通讯通路门店!$A$4:$A$993933,0,0),"")</f>
        <v/>
      </c>
      <c r="B172" s="99" t="str">
        <f>IFERROR(_xlfn.XLOOKUP($G172,通讯通路门店!$S$4:$S$993933,通讯通路门店!$B$4:$B$993933,0,0),"")</f>
        <v/>
      </c>
      <c r="C172" s="99" t="str">
        <f>IFERROR(_xlfn.XLOOKUP($G172,通讯通路门店!$S$4:$S$993933,通讯通路门店!$C$4:$C$993933,0,0),"")</f>
        <v/>
      </c>
      <c r="D172" s="99" t="str">
        <f>IFERROR(_xlfn.XLOOKUP($G172,通讯通路门店!$S$4:$S$993933,通讯通路门店!$D$4:$D$993933,0,0),"")</f>
        <v/>
      </c>
      <c r="E172" s="83"/>
      <c r="F172" s="83"/>
      <c r="G172" s="101" t="e">
        <v>#N/A</v>
      </c>
      <c r="H172" s="102" t="str">
        <f>IFERROR(_xlfn.XLOOKUP($G172,通讯通路门店!$S$4:$S$993933,通讯通路门店!$R$4:$R$993933,0,0),"")</f>
        <v/>
      </c>
      <c r="I172" s="83"/>
      <c r="J172" s="83"/>
      <c r="K172" s="83"/>
      <c r="L172" s="83"/>
      <c r="M172" s="83"/>
      <c r="N172" s="83"/>
      <c r="O172" s="83"/>
      <c r="P172" s="83"/>
      <c r="Q172" s="83"/>
      <c r="R172" s="83"/>
      <c r="S172" s="83"/>
      <c r="T172" s="83"/>
      <c r="U172" s="99">
        <f>COUNTIF(通讯通路门店!$S:$S,$G172)</f>
        <v>0</v>
      </c>
      <c r="V172" s="99">
        <f>COUNTIFS(通讯通路门店!$S:$S,$G172,通讯通路门店!$J:$J,"综合卖场")</f>
        <v>0</v>
      </c>
      <c r="W172" s="99">
        <f>SUMIFS(通讯通路门店!$AJ:$AJ,通讯通路门店!$S:$S,通讯客户沙盘!$G172)</f>
        <v>0</v>
      </c>
      <c r="X172" s="99">
        <f t="shared" si="10"/>
        <v>0</v>
      </c>
      <c r="Y172" s="99">
        <f>COUNTIFS(通讯通路门店!$S:$S,$G172,通讯通路门店!$J:$J,"荣耀体验店")+COUNTIFS(通讯通路门店!$S:$S,$G172,通讯通路门店!$J:$J,"荣耀授权专卖店")</f>
        <v>0</v>
      </c>
      <c r="Z172" s="99">
        <f>COUNTIFS(通讯通路门店!$S:$S,$G172,通讯通路门店!$J:$J,"VIVO体验店")</f>
        <v>0</v>
      </c>
      <c r="AA172" s="99">
        <f>COUNTIFS(通讯通路门店!$S:$S,$G172,通讯通路门店!$J:$J,"OPPO体验店")</f>
        <v>0</v>
      </c>
      <c r="AB172" s="99">
        <f>COUNTIFS(通讯通路门店!$S:$S,$G172,通讯通路门店!$J:$J,"华为授权体验店")+COUNTIFS(通讯通路门店!$S:$S,$G172,通讯通路门店!$J:$J,"华为堡垒店")</f>
        <v>0</v>
      </c>
      <c r="AC172" s="99">
        <f>COUNTIFS(通讯通路门店!$S:$S,$G172,通讯通路门店!$J:$J,"小米体验店")</f>
        <v>0</v>
      </c>
      <c r="AD172" s="99">
        <f>COUNTIFS(通讯通路门店!$S:$S,$G172,通讯通路门店!$J:$J,"苹果体验店")</f>
        <v>0</v>
      </c>
      <c r="AE172" s="99">
        <f>COUNTIFS(通讯通路门店!$S:$S,$G172,通讯通路门店!$J:$J,"其他品牌专卖店")</f>
        <v>0</v>
      </c>
      <c r="AF172" s="99">
        <f>SUMIFS(通讯通路门店!$BI:$BI,通讯通路门店!$S:$S,$G172)</f>
        <v>0</v>
      </c>
      <c r="AG172" s="99">
        <f>SUMIFS(通讯通路门店!$BH:$BH,通讯通路门店!$S:$S,$G172)</f>
        <v>0</v>
      </c>
      <c r="AH172" s="99">
        <f t="shared" si="11"/>
        <v>0</v>
      </c>
      <c r="AI172" s="99">
        <f>SUMIFS(通讯通路门店!$BB:$BB,通讯通路门店!$S:$S,$G172)</f>
        <v>0</v>
      </c>
      <c r="AJ172" s="99">
        <f>SUMIFS(通讯通路门店!$BE:$BE,通讯通路门店!$S:$S,$G172)</f>
        <v>0</v>
      </c>
      <c r="AK172" s="99">
        <f>SUMIFS(通讯通路门店!$BG:$BG,通讯通路门店!$S:$S,$G172)</f>
        <v>0</v>
      </c>
      <c r="AL172" s="99">
        <f>SUMIFS(通讯通路门店!$BC:$BC,通讯通路门店!$S:$S,$G172)</f>
        <v>0</v>
      </c>
      <c r="AM172" s="99">
        <f>SUMIFS(通讯通路门店!$BD:$BD,通讯通路门店!$S:$S,$G172)</f>
        <v>0</v>
      </c>
      <c r="AN172" s="99">
        <f>SUMIFS(通讯通路门店!$BF:$BF,通讯通路门店!$S:$S,$G172)</f>
        <v>0</v>
      </c>
      <c r="AO172" s="99">
        <f t="shared" si="12"/>
        <v>0</v>
      </c>
      <c r="AP172" s="99">
        <f>SUMIFS(通讯通路门店!$K:$K,通讯通路门店!$S:$S,$G172)</f>
        <v>0</v>
      </c>
      <c r="AQ172" s="83"/>
      <c r="AR172" s="99">
        <f>SUMIFS(通讯通路门店!$T:$T,通讯通路门店!$S:$S,$G172)</f>
        <v>0</v>
      </c>
      <c r="AS172" s="99">
        <f>SUMIFS(通讯通路门店!$U:$U,通讯通路门店!$S:$S,$G172)</f>
        <v>0</v>
      </c>
      <c r="AT172" s="99">
        <f>SUMIFS(通讯通路门店!$V:$V,通讯通路门店!$S:$S,$G172)</f>
        <v>0</v>
      </c>
      <c r="AU172" s="99">
        <f>SUMIFS(通讯通路门店!$W:$W,通讯通路门店!$S:$S,$G172)</f>
        <v>0</v>
      </c>
      <c r="AV172" s="99">
        <f>SUMIFS(通讯通路门店!$Z:$Z,通讯通路门店!$S:$S,$G172)</f>
        <v>0</v>
      </c>
      <c r="AW172" s="99">
        <f>SUMIFS(通讯通路门店!$AB:$AB,通讯通路门店!$S:$S,$G172)</f>
        <v>0</v>
      </c>
      <c r="AX172" s="99">
        <f>SUMIFS(通讯通路门店!$X:$X,通讯通路门店!$S:$S,$G172)</f>
        <v>0</v>
      </c>
      <c r="AY172" s="99">
        <f>SUMIFS(通讯通路门店!$Y:$Y,通讯通路门店!$S:$S,$G172)</f>
        <v>0</v>
      </c>
      <c r="AZ172" s="99">
        <f>SUMIFS(通讯通路门店!$AA:$AA,通讯通路门店!$S:$S,$G172)</f>
        <v>0</v>
      </c>
      <c r="BA172" s="99">
        <f t="shared" si="13"/>
        <v>0</v>
      </c>
      <c r="BB172" s="99">
        <f t="shared" si="14"/>
        <v>0</v>
      </c>
      <c r="BC172" s="99">
        <f>SUMIFS(通讯通路门店!$W:$W,通讯通路门店!$S:$S,$G172,通讯通路门店!$J:$J,"荣耀体验店")+SUMIFS(通讯通路门店!$W:$W,通讯通路门店!$S:$S,$G172,通讯通路门店!$J:$J,"荣耀授权专卖店")</f>
        <v>0</v>
      </c>
      <c r="BD172" s="99">
        <f>SUMIFS(通讯通路门店!$Z:$Z,通讯通路门店!$S:$S,$G172,通讯通路门店!$J:$J,"VIVO体验店")</f>
        <v>0</v>
      </c>
      <c r="BE172" s="99">
        <f>SUMIFS(通讯通路门店!$AB:$AB,通讯通路门店!$S:$S,$G172,通讯通路门店!$J:$J,"OPPO体验店")</f>
        <v>0</v>
      </c>
      <c r="BF172" s="99">
        <f>SUMIFS(通讯通路门店!$X:$X,通讯通路门店!$S:$S,$G172,通讯通路门店!$J:$J,"华为授权体验店")+SUMIFS(通讯通路门店!$AA:$AA,通讯通路门店!$S:$S,$G172,通讯通路门店!$J:$J,"华为堡垒店")</f>
        <v>0</v>
      </c>
      <c r="BG172" s="99">
        <f>SUMIFS(通讯通路门店!$Y:$Y,通讯通路门店!$S:$S,$G172,通讯通路门店!$J:$J,"小米体验店")</f>
        <v>0</v>
      </c>
      <c r="BH172" s="99">
        <f>SUMIFS(通讯通路门店!$AA:$AA,通讯通路门店!$S:$S,$G172,通讯通路门店!$J:$J,"苹果体验店")</f>
        <v>0</v>
      </c>
      <c r="BI172" s="99">
        <f>SUMIFS(通讯通路门店!$K:$K,通讯通路门店!$S:$S,$G172,通讯通路门店!$J:$J,"其他品牌专卖店")</f>
        <v>0</v>
      </c>
      <c r="BJ172" s="99">
        <f>SUMIFS(通讯通路门店!$AC:$AC,通讯通路门店!$S:$S,$G172)</f>
        <v>0</v>
      </c>
      <c r="BK172" s="99">
        <f>SUMIFS(通讯通路门店!$AD:$AD,通讯通路门店!$S:$S,$G172)</f>
        <v>0</v>
      </c>
      <c r="BL172" s="99">
        <f>SUMIFS(通讯通路门店!$AE:$AE,通讯通路门店!$S:$S,$G172)</f>
        <v>0</v>
      </c>
      <c r="BM172" s="99">
        <f>SUMIFS(通讯通路门店!$AF:$AF,通讯通路门店!$S:$S,$G172)</f>
        <v>0</v>
      </c>
      <c r="BN172" s="99">
        <f>SUMIFS(通讯通路门店!$AG:$AG,通讯通路门店!$S:$S,$G172)</f>
        <v>0</v>
      </c>
      <c r="BO172" s="99">
        <f>SUMIFS(通讯通路门店!$AH:$AH,通讯通路门店!$S:$S,$G172)</f>
        <v>0</v>
      </c>
      <c r="BP172" s="99">
        <f>SUMIFS(通讯通路门店!$AI:$AI,通讯通路门店!$S:$S,$G172)</f>
        <v>0</v>
      </c>
      <c r="BQ172" s="83"/>
    </row>
    <row r="173" spans="1:69">
      <c r="A173" s="99" t="str">
        <f>IFERROR(_xlfn.XLOOKUP($G173,通讯通路门店!$S$4:$S$993933,通讯通路门店!$A$4:$A$993933,0,0),"")</f>
        <v/>
      </c>
      <c r="B173" s="99" t="str">
        <f>IFERROR(_xlfn.XLOOKUP($G173,通讯通路门店!$S$4:$S$993933,通讯通路门店!$B$4:$B$993933,0,0),"")</f>
        <v/>
      </c>
      <c r="C173" s="99" t="str">
        <f>IFERROR(_xlfn.XLOOKUP($G173,通讯通路门店!$S$4:$S$993933,通讯通路门店!$C$4:$C$993933,0,0),"")</f>
        <v/>
      </c>
      <c r="D173" s="99" t="str">
        <f>IFERROR(_xlfn.XLOOKUP($G173,通讯通路门店!$S$4:$S$993933,通讯通路门店!$D$4:$D$993933,0,0),"")</f>
        <v/>
      </c>
      <c r="E173" s="83"/>
      <c r="F173" s="83"/>
      <c r="G173" s="101" t="e">
        <v>#N/A</v>
      </c>
      <c r="H173" s="102" t="str">
        <f>IFERROR(_xlfn.XLOOKUP($G173,通讯通路门店!$S$4:$S$993933,通讯通路门店!$R$4:$R$993933,0,0),"")</f>
        <v/>
      </c>
      <c r="I173" s="83"/>
      <c r="J173" s="83"/>
      <c r="K173" s="83"/>
      <c r="L173" s="83"/>
      <c r="M173" s="83"/>
      <c r="N173" s="83"/>
      <c r="O173" s="83"/>
      <c r="P173" s="83"/>
      <c r="Q173" s="83"/>
      <c r="R173" s="83"/>
      <c r="S173" s="83"/>
      <c r="T173" s="83"/>
      <c r="U173" s="99">
        <f>COUNTIF(通讯通路门店!$S:$S,$G173)</f>
        <v>0</v>
      </c>
      <c r="V173" s="99">
        <f>COUNTIFS(通讯通路门店!$S:$S,$G173,通讯通路门店!$J:$J,"综合卖场")</f>
        <v>0</v>
      </c>
      <c r="W173" s="99">
        <f>SUMIFS(通讯通路门店!$AJ:$AJ,通讯通路门店!$S:$S,通讯客户沙盘!$G173)</f>
        <v>0</v>
      </c>
      <c r="X173" s="99">
        <f t="shared" si="10"/>
        <v>0</v>
      </c>
      <c r="Y173" s="99">
        <f>COUNTIFS(通讯通路门店!$S:$S,$G173,通讯通路门店!$J:$J,"荣耀体验店")+COUNTIFS(通讯通路门店!$S:$S,$G173,通讯通路门店!$J:$J,"荣耀授权专卖店")</f>
        <v>0</v>
      </c>
      <c r="Z173" s="99">
        <f>COUNTIFS(通讯通路门店!$S:$S,$G173,通讯通路门店!$J:$J,"VIVO体验店")</f>
        <v>0</v>
      </c>
      <c r="AA173" s="99">
        <f>COUNTIFS(通讯通路门店!$S:$S,$G173,通讯通路门店!$J:$J,"OPPO体验店")</f>
        <v>0</v>
      </c>
      <c r="AB173" s="99">
        <f>COUNTIFS(通讯通路门店!$S:$S,$G173,通讯通路门店!$J:$J,"华为授权体验店")+COUNTIFS(通讯通路门店!$S:$S,$G173,通讯通路门店!$J:$J,"华为堡垒店")</f>
        <v>0</v>
      </c>
      <c r="AC173" s="99">
        <f>COUNTIFS(通讯通路门店!$S:$S,$G173,通讯通路门店!$J:$J,"小米体验店")</f>
        <v>0</v>
      </c>
      <c r="AD173" s="99">
        <f>COUNTIFS(通讯通路门店!$S:$S,$G173,通讯通路门店!$J:$J,"苹果体验店")</f>
        <v>0</v>
      </c>
      <c r="AE173" s="99">
        <f>COUNTIFS(通讯通路门店!$S:$S,$G173,通讯通路门店!$J:$J,"其他品牌专卖店")</f>
        <v>0</v>
      </c>
      <c r="AF173" s="99">
        <f>SUMIFS(通讯通路门店!$BI:$BI,通讯通路门店!$S:$S,$G173)</f>
        <v>0</v>
      </c>
      <c r="AG173" s="99">
        <f>SUMIFS(通讯通路门店!$BH:$BH,通讯通路门店!$S:$S,$G173)</f>
        <v>0</v>
      </c>
      <c r="AH173" s="99">
        <f t="shared" si="11"/>
        <v>0</v>
      </c>
      <c r="AI173" s="99">
        <f>SUMIFS(通讯通路门店!$BB:$BB,通讯通路门店!$S:$S,$G173)</f>
        <v>0</v>
      </c>
      <c r="AJ173" s="99">
        <f>SUMIFS(通讯通路门店!$BE:$BE,通讯通路门店!$S:$S,$G173)</f>
        <v>0</v>
      </c>
      <c r="AK173" s="99">
        <f>SUMIFS(通讯通路门店!$BG:$BG,通讯通路门店!$S:$S,$G173)</f>
        <v>0</v>
      </c>
      <c r="AL173" s="99">
        <f>SUMIFS(通讯通路门店!$BC:$BC,通讯通路门店!$S:$S,$G173)</f>
        <v>0</v>
      </c>
      <c r="AM173" s="99">
        <f>SUMIFS(通讯通路门店!$BD:$BD,通讯通路门店!$S:$S,$G173)</f>
        <v>0</v>
      </c>
      <c r="AN173" s="99">
        <f>SUMIFS(通讯通路门店!$BF:$BF,通讯通路门店!$S:$S,$G173)</f>
        <v>0</v>
      </c>
      <c r="AO173" s="99">
        <f t="shared" si="12"/>
        <v>0</v>
      </c>
      <c r="AP173" s="99">
        <f>SUMIFS(通讯通路门店!$K:$K,通讯通路门店!$S:$S,$G173)</f>
        <v>0</v>
      </c>
      <c r="AQ173" s="83"/>
      <c r="AR173" s="99">
        <f>SUMIFS(通讯通路门店!$T:$T,通讯通路门店!$S:$S,$G173)</f>
        <v>0</v>
      </c>
      <c r="AS173" s="99">
        <f>SUMIFS(通讯通路门店!$U:$U,通讯通路门店!$S:$S,$G173)</f>
        <v>0</v>
      </c>
      <c r="AT173" s="99">
        <f>SUMIFS(通讯通路门店!$V:$V,通讯通路门店!$S:$S,$G173)</f>
        <v>0</v>
      </c>
      <c r="AU173" s="99">
        <f>SUMIFS(通讯通路门店!$W:$W,通讯通路门店!$S:$S,$G173)</f>
        <v>0</v>
      </c>
      <c r="AV173" s="99">
        <f>SUMIFS(通讯通路门店!$Z:$Z,通讯通路门店!$S:$S,$G173)</f>
        <v>0</v>
      </c>
      <c r="AW173" s="99">
        <f>SUMIFS(通讯通路门店!$AB:$AB,通讯通路门店!$S:$S,$G173)</f>
        <v>0</v>
      </c>
      <c r="AX173" s="99">
        <f>SUMIFS(通讯通路门店!$X:$X,通讯通路门店!$S:$S,$G173)</f>
        <v>0</v>
      </c>
      <c r="AY173" s="99">
        <f>SUMIFS(通讯通路门店!$Y:$Y,通讯通路门店!$S:$S,$G173)</f>
        <v>0</v>
      </c>
      <c r="AZ173" s="99">
        <f>SUMIFS(通讯通路门店!$AA:$AA,通讯通路门店!$S:$S,$G173)</f>
        <v>0</v>
      </c>
      <c r="BA173" s="99">
        <f t="shared" si="13"/>
        <v>0</v>
      </c>
      <c r="BB173" s="99">
        <f t="shared" si="14"/>
        <v>0</v>
      </c>
      <c r="BC173" s="99">
        <f>SUMIFS(通讯通路门店!$W:$W,通讯通路门店!$S:$S,$G173,通讯通路门店!$J:$J,"荣耀体验店")+SUMIFS(通讯通路门店!$W:$W,通讯通路门店!$S:$S,$G173,通讯通路门店!$J:$J,"荣耀授权专卖店")</f>
        <v>0</v>
      </c>
      <c r="BD173" s="99">
        <f>SUMIFS(通讯通路门店!$Z:$Z,通讯通路门店!$S:$S,$G173,通讯通路门店!$J:$J,"VIVO体验店")</f>
        <v>0</v>
      </c>
      <c r="BE173" s="99">
        <f>SUMIFS(通讯通路门店!$AB:$AB,通讯通路门店!$S:$S,$G173,通讯通路门店!$J:$J,"OPPO体验店")</f>
        <v>0</v>
      </c>
      <c r="BF173" s="99">
        <f>SUMIFS(通讯通路门店!$X:$X,通讯通路门店!$S:$S,$G173,通讯通路门店!$J:$J,"华为授权体验店")+SUMIFS(通讯通路门店!$AA:$AA,通讯通路门店!$S:$S,$G173,通讯通路门店!$J:$J,"华为堡垒店")</f>
        <v>0</v>
      </c>
      <c r="BG173" s="99">
        <f>SUMIFS(通讯通路门店!$Y:$Y,通讯通路门店!$S:$S,$G173,通讯通路门店!$J:$J,"小米体验店")</f>
        <v>0</v>
      </c>
      <c r="BH173" s="99">
        <f>SUMIFS(通讯通路门店!$AA:$AA,通讯通路门店!$S:$S,$G173,通讯通路门店!$J:$J,"苹果体验店")</f>
        <v>0</v>
      </c>
      <c r="BI173" s="99">
        <f>SUMIFS(通讯通路门店!$K:$K,通讯通路门店!$S:$S,$G173,通讯通路门店!$J:$J,"其他品牌专卖店")</f>
        <v>0</v>
      </c>
      <c r="BJ173" s="99">
        <f>SUMIFS(通讯通路门店!$AC:$AC,通讯通路门店!$S:$S,$G173)</f>
        <v>0</v>
      </c>
      <c r="BK173" s="99">
        <f>SUMIFS(通讯通路门店!$AD:$AD,通讯通路门店!$S:$S,$G173)</f>
        <v>0</v>
      </c>
      <c r="BL173" s="99">
        <f>SUMIFS(通讯通路门店!$AE:$AE,通讯通路门店!$S:$S,$G173)</f>
        <v>0</v>
      </c>
      <c r="BM173" s="99">
        <f>SUMIFS(通讯通路门店!$AF:$AF,通讯通路门店!$S:$S,$G173)</f>
        <v>0</v>
      </c>
      <c r="BN173" s="99">
        <f>SUMIFS(通讯通路门店!$AG:$AG,通讯通路门店!$S:$S,$G173)</f>
        <v>0</v>
      </c>
      <c r="BO173" s="99">
        <f>SUMIFS(通讯通路门店!$AH:$AH,通讯通路门店!$S:$S,$G173)</f>
        <v>0</v>
      </c>
      <c r="BP173" s="99">
        <f>SUMIFS(通讯通路门店!$AI:$AI,通讯通路门店!$S:$S,$G173)</f>
        <v>0</v>
      </c>
      <c r="BQ173" s="83"/>
    </row>
    <row r="174" spans="1:69">
      <c r="A174" s="99" t="str">
        <f>IFERROR(_xlfn.XLOOKUP($G174,通讯通路门店!$S$4:$S$993933,通讯通路门店!$A$4:$A$993933,0,0),"")</f>
        <v/>
      </c>
      <c r="B174" s="99" t="str">
        <f>IFERROR(_xlfn.XLOOKUP($G174,通讯通路门店!$S$4:$S$993933,通讯通路门店!$B$4:$B$993933,0,0),"")</f>
        <v/>
      </c>
      <c r="C174" s="99" t="str">
        <f>IFERROR(_xlfn.XLOOKUP($G174,通讯通路门店!$S$4:$S$993933,通讯通路门店!$C$4:$C$993933,0,0),"")</f>
        <v/>
      </c>
      <c r="D174" s="99" t="str">
        <f>IFERROR(_xlfn.XLOOKUP($G174,通讯通路门店!$S$4:$S$993933,通讯通路门店!$D$4:$D$993933,0,0),"")</f>
        <v/>
      </c>
      <c r="E174" s="83"/>
      <c r="F174" s="83"/>
      <c r="G174" s="101" t="e">
        <v>#N/A</v>
      </c>
      <c r="H174" s="102" t="str">
        <f>IFERROR(_xlfn.XLOOKUP($G174,通讯通路门店!$S$4:$S$993933,通讯通路门店!$R$4:$R$993933,0,0),"")</f>
        <v/>
      </c>
      <c r="I174" s="83"/>
      <c r="J174" s="83"/>
      <c r="K174" s="83"/>
      <c r="L174" s="83"/>
      <c r="M174" s="83"/>
      <c r="N174" s="83"/>
      <c r="O174" s="83"/>
      <c r="P174" s="83"/>
      <c r="Q174" s="83"/>
      <c r="R174" s="83"/>
      <c r="S174" s="83"/>
      <c r="T174" s="83"/>
      <c r="U174" s="99">
        <f>COUNTIF(通讯通路门店!$S:$S,$G174)</f>
        <v>0</v>
      </c>
      <c r="V174" s="99">
        <f>COUNTIFS(通讯通路门店!$S:$S,$G174,通讯通路门店!$J:$J,"综合卖场")</f>
        <v>0</v>
      </c>
      <c r="W174" s="99">
        <f>SUMIFS(通讯通路门店!$AJ:$AJ,通讯通路门店!$S:$S,通讯客户沙盘!$G174)</f>
        <v>0</v>
      </c>
      <c r="X174" s="99">
        <f t="shared" si="10"/>
        <v>0</v>
      </c>
      <c r="Y174" s="99">
        <f>COUNTIFS(通讯通路门店!$S:$S,$G174,通讯通路门店!$J:$J,"荣耀体验店")+COUNTIFS(通讯通路门店!$S:$S,$G174,通讯通路门店!$J:$J,"荣耀授权专卖店")</f>
        <v>0</v>
      </c>
      <c r="Z174" s="99">
        <f>COUNTIFS(通讯通路门店!$S:$S,$G174,通讯通路门店!$J:$J,"VIVO体验店")</f>
        <v>0</v>
      </c>
      <c r="AA174" s="99">
        <f>COUNTIFS(通讯通路门店!$S:$S,$G174,通讯通路门店!$J:$J,"OPPO体验店")</f>
        <v>0</v>
      </c>
      <c r="AB174" s="99">
        <f>COUNTIFS(通讯通路门店!$S:$S,$G174,通讯通路门店!$J:$J,"华为授权体验店")+COUNTIFS(通讯通路门店!$S:$S,$G174,通讯通路门店!$J:$J,"华为堡垒店")</f>
        <v>0</v>
      </c>
      <c r="AC174" s="99">
        <f>COUNTIFS(通讯通路门店!$S:$S,$G174,通讯通路门店!$J:$J,"小米体验店")</f>
        <v>0</v>
      </c>
      <c r="AD174" s="99">
        <f>COUNTIFS(通讯通路门店!$S:$S,$G174,通讯通路门店!$J:$J,"苹果体验店")</f>
        <v>0</v>
      </c>
      <c r="AE174" s="99">
        <f>COUNTIFS(通讯通路门店!$S:$S,$G174,通讯通路门店!$J:$J,"其他品牌专卖店")</f>
        <v>0</v>
      </c>
      <c r="AF174" s="99">
        <f>SUMIFS(通讯通路门店!$BI:$BI,通讯通路门店!$S:$S,$G174)</f>
        <v>0</v>
      </c>
      <c r="AG174" s="99">
        <f>SUMIFS(通讯通路门店!$BH:$BH,通讯通路门店!$S:$S,$G174)</f>
        <v>0</v>
      </c>
      <c r="AH174" s="99">
        <f t="shared" si="11"/>
        <v>0</v>
      </c>
      <c r="AI174" s="99">
        <f>SUMIFS(通讯通路门店!$BB:$BB,通讯通路门店!$S:$S,$G174)</f>
        <v>0</v>
      </c>
      <c r="AJ174" s="99">
        <f>SUMIFS(通讯通路门店!$BE:$BE,通讯通路门店!$S:$S,$G174)</f>
        <v>0</v>
      </c>
      <c r="AK174" s="99">
        <f>SUMIFS(通讯通路门店!$BG:$BG,通讯通路门店!$S:$S,$G174)</f>
        <v>0</v>
      </c>
      <c r="AL174" s="99">
        <f>SUMIFS(通讯通路门店!$BC:$BC,通讯通路门店!$S:$S,$G174)</f>
        <v>0</v>
      </c>
      <c r="AM174" s="99">
        <f>SUMIFS(通讯通路门店!$BD:$BD,通讯通路门店!$S:$S,$G174)</f>
        <v>0</v>
      </c>
      <c r="AN174" s="99">
        <f>SUMIFS(通讯通路门店!$BF:$BF,通讯通路门店!$S:$S,$G174)</f>
        <v>0</v>
      </c>
      <c r="AO174" s="99">
        <f t="shared" si="12"/>
        <v>0</v>
      </c>
      <c r="AP174" s="99">
        <f>SUMIFS(通讯通路门店!$K:$K,通讯通路门店!$S:$S,$G174)</f>
        <v>0</v>
      </c>
      <c r="AQ174" s="83"/>
      <c r="AR174" s="99">
        <f>SUMIFS(通讯通路门店!$T:$T,通讯通路门店!$S:$S,$G174)</f>
        <v>0</v>
      </c>
      <c r="AS174" s="99">
        <f>SUMIFS(通讯通路门店!$U:$U,通讯通路门店!$S:$S,$G174)</f>
        <v>0</v>
      </c>
      <c r="AT174" s="99">
        <f>SUMIFS(通讯通路门店!$V:$V,通讯通路门店!$S:$S,$G174)</f>
        <v>0</v>
      </c>
      <c r="AU174" s="99">
        <f>SUMIFS(通讯通路门店!$W:$W,通讯通路门店!$S:$S,$G174)</f>
        <v>0</v>
      </c>
      <c r="AV174" s="99">
        <f>SUMIFS(通讯通路门店!$Z:$Z,通讯通路门店!$S:$S,$G174)</f>
        <v>0</v>
      </c>
      <c r="AW174" s="99">
        <f>SUMIFS(通讯通路门店!$AB:$AB,通讯通路门店!$S:$S,$G174)</f>
        <v>0</v>
      </c>
      <c r="AX174" s="99">
        <f>SUMIFS(通讯通路门店!$X:$X,通讯通路门店!$S:$S,$G174)</f>
        <v>0</v>
      </c>
      <c r="AY174" s="99">
        <f>SUMIFS(通讯通路门店!$Y:$Y,通讯通路门店!$S:$S,$G174)</f>
        <v>0</v>
      </c>
      <c r="AZ174" s="99">
        <f>SUMIFS(通讯通路门店!$AA:$AA,通讯通路门店!$S:$S,$G174)</f>
        <v>0</v>
      </c>
      <c r="BA174" s="99">
        <f t="shared" si="13"/>
        <v>0</v>
      </c>
      <c r="BB174" s="99">
        <f t="shared" si="14"/>
        <v>0</v>
      </c>
      <c r="BC174" s="99">
        <f>SUMIFS(通讯通路门店!$W:$W,通讯通路门店!$S:$S,$G174,通讯通路门店!$J:$J,"荣耀体验店")+SUMIFS(通讯通路门店!$W:$W,通讯通路门店!$S:$S,$G174,通讯通路门店!$J:$J,"荣耀授权专卖店")</f>
        <v>0</v>
      </c>
      <c r="BD174" s="99">
        <f>SUMIFS(通讯通路门店!$Z:$Z,通讯通路门店!$S:$S,$G174,通讯通路门店!$J:$J,"VIVO体验店")</f>
        <v>0</v>
      </c>
      <c r="BE174" s="99">
        <f>SUMIFS(通讯通路门店!$AB:$AB,通讯通路门店!$S:$S,$G174,通讯通路门店!$J:$J,"OPPO体验店")</f>
        <v>0</v>
      </c>
      <c r="BF174" s="99">
        <f>SUMIFS(通讯通路门店!$X:$X,通讯通路门店!$S:$S,$G174,通讯通路门店!$J:$J,"华为授权体验店")+SUMIFS(通讯通路门店!$AA:$AA,通讯通路门店!$S:$S,$G174,通讯通路门店!$J:$J,"华为堡垒店")</f>
        <v>0</v>
      </c>
      <c r="BG174" s="99">
        <f>SUMIFS(通讯通路门店!$Y:$Y,通讯通路门店!$S:$S,$G174,通讯通路门店!$J:$J,"小米体验店")</f>
        <v>0</v>
      </c>
      <c r="BH174" s="99">
        <f>SUMIFS(通讯通路门店!$AA:$AA,通讯通路门店!$S:$S,$G174,通讯通路门店!$J:$J,"苹果体验店")</f>
        <v>0</v>
      </c>
      <c r="BI174" s="99">
        <f>SUMIFS(通讯通路门店!$K:$K,通讯通路门店!$S:$S,$G174,通讯通路门店!$J:$J,"其他品牌专卖店")</f>
        <v>0</v>
      </c>
      <c r="BJ174" s="99">
        <f>SUMIFS(通讯通路门店!$AC:$AC,通讯通路门店!$S:$S,$G174)</f>
        <v>0</v>
      </c>
      <c r="BK174" s="99">
        <f>SUMIFS(通讯通路门店!$AD:$AD,通讯通路门店!$S:$S,$G174)</f>
        <v>0</v>
      </c>
      <c r="BL174" s="99">
        <f>SUMIFS(通讯通路门店!$AE:$AE,通讯通路门店!$S:$S,$G174)</f>
        <v>0</v>
      </c>
      <c r="BM174" s="99">
        <f>SUMIFS(通讯通路门店!$AF:$AF,通讯通路门店!$S:$S,$G174)</f>
        <v>0</v>
      </c>
      <c r="BN174" s="99">
        <f>SUMIFS(通讯通路门店!$AG:$AG,通讯通路门店!$S:$S,$G174)</f>
        <v>0</v>
      </c>
      <c r="BO174" s="99">
        <f>SUMIFS(通讯通路门店!$AH:$AH,通讯通路门店!$S:$S,$G174)</f>
        <v>0</v>
      </c>
      <c r="BP174" s="99">
        <f>SUMIFS(通讯通路门店!$AI:$AI,通讯通路门店!$S:$S,$G174)</f>
        <v>0</v>
      </c>
      <c r="BQ174" s="83"/>
    </row>
    <row r="175" spans="1:69">
      <c r="A175" s="99" t="str">
        <f>IFERROR(_xlfn.XLOOKUP($G175,通讯通路门店!$S$4:$S$993933,通讯通路门店!$A$4:$A$993933,0,0),"")</f>
        <v/>
      </c>
      <c r="B175" s="99" t="str">
        <f>IFERROR(_xlfn.XLOOKUP($G175,通讯通路门店!$S$4:$S$993933,通讯通路门店!$B$4:$B$993933,0,0),"")</f>
        <v/>
      </c>
      <c r="C175" s="99" t="str">
        <f>IFERROR(_xlfn.XLOOKUP($G175,通讯通路门店!$S$4:$S$993933,通讯通路门店!$C$4:$C$993933,0,0),"")</f>
        <v/>
      </c>
      <c r="D175" s="99" t="str">
        <f>IFERROR(_xlfn.XLOOKUP($G175,通讯通路门店!$S$4:$S$993933,通讯通路门店!$D$4:$D$993933,0,0),"")</f>
        <v/>
      </c>
      <c r="E175" s="83"/>
      <c r="F175" s="83"/>
      <c r="G175" s="101" t="e">
        <v>#N/A</v>
      </c>
      <c r="H175" s="102" t="str">
        <f>IFERROR(_xlfn.XLOOKUP($G175,通讯通路门店!$S$4:$S$993933,通讯通路门店!$R$4:$R$993933,0,0),"")</f>
        <v/>
      </c>
      <c r="I175" s="83"/>
      <c r="J175" s="83"/>
      <c r="K175" s="83"/>
      <c r="L175" s="83"/>
      <c r="M175" s="83"/>
      <c r="N175" s="83"/>
      <c r="O175" s="83"/>
      <c r="P175" s="83"/>
      <c r="Q175" s="83"/>
      <c r="R175" s="83"/>
      <c r="S175" s="83"/>
      <c r="T175" s="83"/>
      <c r="U175" s="99">
        <f>COUNTIF(通讯通路门店!$S:$S,$G175)</f>
        <v>0</v>
      </c>
      <c r="V175" s="99">
        <f>COUNTIFS(通讯通路门店!$S:$S,$G175,通讯通路门店!$J:$J,"综合卖场")</f>
        <v>0</v>
      </c>
      <c r="W175" s="99">
        <f>SUMIFS(通讯通路门店!$AJ:$AJ,通讯通路门店!$S:$S,通讯客户沙盘!$G175)</f>
        <v>0</v>
      </c>
      <c r="X175" s="99">
        <f t="shared" si="10"/>
        <v>0</v>
      </c>
      <c r="Y175" s="99">
        <f>COUNTIFS(通讯通路门店!$S:$S,$G175,通讯通路门店!$J:$J,"荣耀体验店")+COUNTIFS(通讯通路门店!$S:$S,$G175,通讯通路门店!$J:$J,"荣耀授权专卖店")</f>
        <v>0</v>
      </c>
      <c r="Z175" s="99">
        <f>COUNTIFS(通讯通路门店!$S:$S,$G175,通讯通路门店!$J:$J,"VIVO体验店")</f>
        <v>0</v>
      </c>
      <c r="AA175" s="99">
        <f>COUNTIFS(通讯通路门店!$S:$S,$G175,通讯通路门店!$J:$J,"OPPO体验店")</f>
        <v>0</v>
      </c>
      <c r="AB175" s="99">
        <f>COUNTIFS(通讯通路门店!$S:$S,$G175,通讯通路门店!$J:$J,"华为授权体验店")+COUNTIFS(通讯通路门店!$S:$S,$G175,通讯通路门店!$J:$J,"华为堡垒店")</f>
        <v>0</v>
      </c>
      <c r="AC175" s="99">
        <f>COUNTIFS(通讯通路门店!$S:$S,$G175,通讯通路门店!$J:$J,"小米体验店")</f>
        <v>0</v>
      </c>
      <c r="AD175" s="99">
        <f>COUNTIFS(通讯通路门店!$S:$S,$G175,通讯通路门店!$J:$J,"苹果体验店")</f>
        <v>0</v>
      </c>
      <c r="AE175" s="99">
        <f>COUNTIFS(通讯通路门店!$S:$S,$G175,通讯通路门店!$J:$J,"其他品牌专卖店")</f>
        <v>0</v>
      </c>
      <c r="AF175" s="99">
        <f>SUMIFS(通讯通路门店!$BI:$BI,通讯通路门店!$S:$S,$G175)</f>
        <v>0</v>
      </c>
      <c r="AG175" s="99">
        <f>SUMIFS(通讯通路门店!$BH:$BH,通讯通路门店!$S:$S,$G175)</f>
        <v>0</v>
      </c>
      <c r="AH175" s="99">
        <f t="shared" si="11"/>
        <v>0</v>
      </c>
      <c r="AI175" s="99">
        <f>SUMIFS(通讯通路门店!$BB:$BB,通讯通路门店!$S:$S,$G175)</f>
        <v>0</v>
      </c>
      <c r="AJ175" s="99">
        <f>SUMIFS(通讯通路门店!$BE:$BE,通讯通路门店!$S:$S,$G175)</f>
        <v>0</v>
      </c>
      <c r="AK175" s="99">
        <f>SUMIFS(通讯通路门店!$BG:$BG,通讯通路门店!$S:$S,$G175)</f>
        <v>0</v>
      </c>
      <c r="AL175" s="99">
        <f>SUMIFS(通讯通路门店!$BC:$BC,通讯通路门店!$S:$S,$G175)</f>
        <v>0</v>
      </c>
      <c r="AM175" s="99">
        <f>SUMIFS(通讯通路门店!$BD:$BD,通讯通路门店!$S:$S,$G175)</f>
        <v>0</v>
      </c>
      <c r="AN175" s="99">
        <f>SUMIFS(通讯通路门店!$BF:$BF,通讯通路门店!$S:$S,$G175)</f>
        <v>0</v>
      </c>
      <c r="AO175" s="99">
        <f t="shared" si="12"/>
        <v>0</v>
      </c>
      <c r="AP175" s="99">
        <f>SUMIFS(通讯通路门店!$K:$K,通讯通路门店!$S:$S,$G175)</f>
        <v>0</v>
      </c>
      <c r="AQ175" s="83"/>
      <c r="AR175" s="99">
        <f>SUMIFS(通讯通路门店!$T:$T,通讯通路门店!$S:$S,$G175)</f>
        <v>0</v>
      </c>
      <c r="AS175" s="99">
        <f>SUMIFS(通讯通路门店!$U:$U,通讯通路门店!$S:$S,$G175)</f>
        <v>0</v>
      </c>
      <c r="AT175" s="99">
        <f>SUMIFS(通讯通路门店!$V:$V,通讯通路门店!$S:$S,$G175)</f>
        <v>0</v>
      </c>
      <c r="AU175" s="99">
        <f>SUMIFS(通讯通路门店!$W:$W,通讯通路门店!$S:$S,$G175)</f>
        <v>0</v>
      </c>
      <c r="AV175" s="99">
        <f>SUMIFS(通讯通路门店!$Z:$Z,通讯通路门店!$S:$S,$G175)</f>
        <v>0</v>
      </c>
      <c r="AW175" s="99">
        <f>SUMIFS(通讯通路门店!$AB:$AB,通讯通路门店!$S:$S,$G175)</f>
        <v>0</v>
      </c>
      <c r="AX175" s="99">
        <f>SUMIFS(通讯通路门店!$X:$X,通讯通路门店!$S:$S,$G175)</f>
        <v>0</v>
      </c>
      <c r="AY175" s="99">
        <f>SUMIFS(通讯通路门店!$Y:$Y,通讯通路门店!$S:$S,$G175)</f>
        <v>0</v>
      </c>
      <c r="AZ175" s="99">
        <f>SUMIFS(通讯通路门店!$AA:$AA,通讯通路门店!$S:$S,$G175)</f>
        <v>0</v>
      </c>
      <c r="BA175" s="99">
        <f t="shared" si="13"/>
        <v>0</v>
      </c>
      <c r="BB175" s="99">
        <f t="shared" si="14"/>
        <v>0</v>
      </c>
      <c r="BC175" s="99">
        <f>SUMIFS(通讯通路门店!$W:$W,通讯通路门店!$S:$S,$G175,通讯通路门店!$J:$J,"荣耀体验店")+SUMIFS(通讯通路门店!$W:$W,通讯通路门店!$S:$S,$G175,通讯通路门店!$J:$J,"荣耀授权专卖店")</f>
        <v>0</v>
      </c>
      <c r="BD175" s="99">
        <f>SUMIFS(通讯通路门店!$Z:$Z,通讯通路门店!$S:$S,$G175,通讯通路门店!$J:$J,"VIVO体验店")</f>
        <v>0</v>
      </c>
      <c r="BE175" s="99">
        <f>SUMIFS(通讯通路门店!$AB:$AB,通讯通路门店!$S:$S,$G175,通讯通路门店!$J:$J,"OPPO体验店")</f>
        <v>0</v>
      </c>
      <c r="BF175" s="99">
        <f>SUMIFS(通讯通路门店!$X:$X,通讯通路门店!$S:$S,$G175,通讯通路门店!$J:$J,"华为授权体验店")+SUMIFS(通讯通路门店!$AA:$AA,通讯通路门店!$S:$S,$G175,通讯通路门店!$J:$J,"华为堡垒店")</f>
        <v>0</v>
      </c>
      <c r="BG175" s="99">
        <f>SUMIFS(通讯通路门店!$Y:$Y,通讯通路门店!$S:$S,$G175,通讯通路门店!$J:$J,"小米体验店")</f>
        <v>0</v>
      </c>
      <c r="BH175" s="99">
        <f>SUMIFS(通讯通路门店!$AA:$AA,通讯通路门店!$S:$S,$G175,通讯通路门店!$J:$J,"苹果体验店")</f>
        <v>0</v>
      </c>
      <c r="BI175" s="99">
        <f>SUMIFS(通讯通路门店!$K:$K,通讯通路门店!$S:$S,$G175,通讯通路门店!$J:$J,"其他品牌专卖店")</f>
        <v>0</v>
      </c>
      <c r="BJ175" s="99">
        <f>SUMIFS(通讯通路门店!$AC:$AC,通讯通路门店!$S:$S,$G175)</f>
        <v>0</v>
      </c>
      <c r="BK175" s="99">
        <f>SUMIFS(通讯通路门店!$AD:$AD,通讯通路门店!$S:$S,$G175)</f>
        <v>0</v>
      </c>
      <c r="BL175" s="99">
        <f>SUMIFS(通讯通路门店!$AE:$AE,通讯通路门店!$S:$S,$G175)</f>
        <v>0</v>
      </c>
      <c r="BM175" s="99">
        <f>SUMIFS(通讯通路门店!$AF:$AF,通讯通路门店!$S:$S,$G175)</f>
        <v>0</v>
      </c>
      <c r="BN175" s="99">
        <f>SUMIFS(通讯通路门店!$AG:$AG,通讯通路门店!$S:$S,$G175)</f>
        <v>0</v>
      </c>
      <c r="BO175" s="99">
        <f>SUMIFS(通讯通路门店!$AH:$AH,通讯通路门店!$S:$S,$G175)</f>
        <v>0</v>
      </c>
      <c r="BP175" s="99">
        <f>SUMIFS(通讯通路门店!$AI:$AI,通讯通路门店!$S:$S,$G175)</f>
        <v>0</v>
      </c>
      <c r="BQ175" s="83"/>
    </row>
    <row r="176" spans="1:69">
      <c r="A176" s="99" t="str">
        <f>IFERROR(_xlfn.XLOOKUP($G176,通讯通路门店!$S$4:$S$993933,通讯通路门店!$A$4:$A$993933,0,0),"")</f>
        <v/>
      </c>
      <c r="B176" s="99" t="str">
        <f>IFERROR(_xlfn.XLOOKUP($G176,通讯通路门店!$S$4:$S$993933,通讯通路门店!$B$4:$B$993933,0,0),"")</f>
        <v/>
      </c>
      <c r="C176" s="99" t="str">
        <f>IFERROR(_xlfn.XLOOKUP($G176,通讯通路门店!$S$4:$S$993933,通讯通路门店!$C$4:$C$993933,0,0),"")</f>
        <v/>
      </c>
      <c r="D176" s="99" t="str">
        <f>IFERROR(_xlfn.XLOOKUP($G176,通讯通路门店!$S$4:$S$993933,通讯通路门店!$D$4:$D$993933,0,0),"")</f>
        <v/>
      </c>
      <c r="E176" s="83"/>
      <c r="F176" s="83"/>
      <c r="G176" s="101" t="e">
        <v>#N/A</v>
      </c>
      <c r="H176" s="102" t="str">
        <f>IFERROR(_xlfn.XLOOKUP($G176,通讯通路门店!$S$4:$S$993933,通讯通路门店!$R$4:$R$993933,0,0),"")</f>
        <v/>
      </c>
      <c r="I176" s="83"/>
      <c r="J176" s="83"/>
      <c r="K176" s="83"/>
      <c r="L176" s="83"/>
      <c r="M176" s="83"/>
      <c r="N176" s="83"/>
      <c r="O176" s="83"/>
      <c r="P176" s="83"/>
      <c r="Q176" s="83"/>
      <c r="R176" s="83"/>
      <c r="S176" s="83"/>
      <c r="T176" s="83"/>
      <c r="U176" s="99">
        <f>COUNTIF(通讯通路门店!$S:$S,$G176)</f>
        <v>0</v>
      </c>
      <c r="V176" s="99">
        <f>COUNTIFS(通讯通路门店!$S:$S,$G176,通讯通路门店!$J:$J,"综合卖场")</f>
        <v>0</v>
      </c>
      <c r="W176" s="99">
        <f>SUMIFS(通讯通路门店!$AJ:$AJ,通讯通路门店!$S:$S,通讯客户沙盘!$G176)</f>
        <v>0</v>
      </c>
      <c r="X176" s="99">
        <f t="shared" si="10"/>
        <v>0</v>
      </c>
      <c r="Y176" s="99">
        <f>COUNTIFS(通讯通路门店!$S:$S,$G176,通讯通路门店!$J:$J,"荣耀体验店")+COUNTIFS(通讯通路门店!$S:$S,$G176,通讯通路门店!$J:$J,"荣耀授权专卖店")</f>
        <v>0</v>
      </c>
      <c r="Z176" s="99">
        <f>COUNTIFS(通讯通路门店!$S:$S,$G176,通讯通路门店!$J:$J,"VIVO体验店")</f>
        <v>0</v>
      </c>
      <c r="AA176" s="99">
        <f>COUNTIFS(通讯通路门店!$S:$S,$G176,通讯通路门店!$J:$J,"OPPO体验店")</f>
        <v>0</v>
      </c>
      <c r="AB176" s="99">
        <f>COUNTIFS(通讯通路门店!$S:$S,$G176,通讯通路门店!$J:$J,"华为授权体验店")+COUNTIFS(通讯通路门店!$S:$S,$G176,通讯通路门店!$J:$J,"华为堡垒店")</f>
        <v>0</v>
      </c>
      <c r="AC176" s="99">
        <f>COUNTIFS(通讯通路门店!$S:$S,$G176,通讯通路门店!$J:$J,"小米体验店")</f>
        <v>0</v>
      </c>
      <c r="AD176" s="99">
        <f>COUNTIFS(通讯通路门店!$S:$S,$G176,通讯通路门店!$J:$J,"苹果体验店")</f>
        <v>0</v>
      </c>
      <c r="AE176" s="99">
        <f>COUNTIFS(通讯通路门店!$S:$S,$G176,通讯通路门店!$J:$J,"其他品牌专卖店")</f>
        <v>0</v>
      </c>
      <c r="AF176" s="99">
        <f>SUMIFS(通讯通路门店!$BI:$BI,通讯通路门店!$S:$S,$G176)</f>
        <v>0</v>
      </c>
      <c r="AG176" s="99">
        <f>SUMIFS(通讯通路门店!$BH:$BH,通讯通路门店!$S:$S,$G176)</f>
        <v>0</v>
      </c>
      <c r="AH176" s="99">
        <f t="shared" si="11"/>
        <v>0</v>
      </c>
      <c r="AI176" s="99">
        <f>SUMIFS(通讯通路门店!$BB:$BB,通讯通路门店!$S:$S,$G176)</f>
        <v>0</v>
      </c>
      <c r="AJ176" s="99">
        <f>SUMIFS(通讯通路门店!$BE:$BE,通讯通路门店!$S:$S,$G176)</f>
        <v>0</v>
      </c>
      <c r="AK176" s="99">
        <f>SUMIFS(通讯通路门店!$BG:$BG,通讯通路门店!$S:$S,$G176)</f>
        <v>0</v>
      </c>
      <c r="AL176" s="99">
        <f>SUMIFS(通讯通路门店!$BC:$BC,通讯通路门店!$S:$S,$G176)</f>
        <v>0</v>
      </c>
      <c r="AM176" s="99">
        <f>SUMIFS(通讯通路门店!$BD:$BD,通讯通路门店!$S:$S,$G176)</f>
        <v>0</v>
      </c>
      <c r="AN176" s="99">
        <f>SUMIFS(通讯通路门店!$BF:$BF,通讯通路门店!$S:$S,$G176)</f>
        <v>0</v>
      </c>
      <c r="AO176" s="99">
        <f t="shared" si="12"/>
        <v>0</v>
      </c>
      <c r="AP176" s="99">
        <f>SUMIFS(通讯通路门店!$K:$K,通讯通路门店!$S:$S,$G176)</f>
        <v>0</v>
      </c>
      <c r="AQ176" s="83"/>
      <c r="AR176" s="99">
        <f>SUMIFS(通讯通路门店!$T:$T,通讯通路门店!$S:$S,$G176)</f>
        <v>0</v>
      </c>
      <c r="AS176" s="99">
        <f>SUMIFS(通讯通路门店!$U:$U,通讯通路门店!$S:$S,$G176)</f>
        <v>0</v>
      </c>
      <c r="AT176" s="99">
        <f>SUMIFS(通讯通路门店!$V:$V,通讯通路门店!$S:$S,$G176)</f>
        <v>0</v>
      </c>
      <c r="AU176" s="99">
        <f>SUMIFS(通讯通路门店!$W:$W,通讯通路门店!$S:$S,$G176)</f>
        <v>0</v>
      </c>
      <c r="AV176" s="99">
        <f>SUMIFS(通讯通路门店!$Z:$Z,通讯通路门店!$S:$S,$G176)</f>
        <v>0</v>
      </c>
      <c r="AW176" s="99">
        <f>SUMIFS(通讯通路门店!$AB:$AB,通讯通路门店!$S:$S,$G176)</f>
        <v>0</v>
      </c>
      <c r="AX176" s="99">
        <f>SUMIFS(通讯通路门店!$X:$X,通讯通路门店!$S:$S,$G176)</f>
        <v>0</v>
      </c>
      <c r="AY176" s="99">
        <f>SUMIFS(通讯通路门店!$Y:$Y,通讯通路门店!$S:$S,$G176)</f>
        <v>0</v>
      </c>
      <c r="AZ176" s="99">
        <f>SUMIFS(通讯通路门店!$AA:$AA,通讯通路门店!$S:$S,$G176)</f>
        <v>0</v>
      </c>
      <c r="BA176" s="99">
        <f t="shared" si="13"/>
        <v>0</v>
      </c>
      <c r="BB176" s="99">
        <f t="shared" si="14"/>
        <v>0</v>
      </c>
      <c r="BC176" s="99">
        <f>SUMIFS(通讯通路门店!$W:$W,通讯通路门店!$S:$S,$G176,通讯通路门店!$J:$J,"荣耀体验店")+SUMIFS(通讯通路门店!$W:$W,通讯通路门店!$S:$S,$G176,通讯通路门店!$J:$J,"荣耀授权专卖店")</f>
        <v>0</v>
      </c>
      <c r="BD176" s="99">
        <f>SUMIFS(通讯通路门店!$Z:$Z,通讯通路门店!$S:$S,$G176,通讯通路门店!$J:$J,"VIVO体验店")</f>
        <v>0</v>
      </c>
      <c r="BE176" s="99">
        <f>SUMIFS(通讯通路门店!$AB:$AB,通讯通路门店!$S:$S,$G176,通讯通路门店!$J:$J,"OPPO体验店")</f>
        <v>0</v>
      </c>
      <c r="BF176" s="99">
        <f>SUMIFS(通讯通路门店!$X:$X,通讯通路门店!$S:$S,$G176,通讯通路门店!$J:$J,"华为授权体验店")+SUMIFS(通讯通路门店!$AA:$AA,通讯通路门店!$S:$S,$G176,通讯通路门店!$J:$J,"华为堡垒店")</f>
        <v>0</v>
      </c>
      <c r="BG176" s="99">
        <f>SUMIFS(通讯通路门店!$Y:$Y,通讯通路门店!$S:$S,$G176,通讯通路门店!$J:$J,"小米体验店")</f>
        <v>0</v>
      </c>
      <c r="BH176" s="99">
        <f>SUMIFS(通讯通路门店!$AA:$AA,通讯通路门店!$S:$S,$G176,通讯通路门店!$J:$J,"苹果体验店")</f>
        <v>0</v>
      </c>
      <c r="BI176" s="99">
        <f>SUMIFS(通讯通路门店!$K:$K,通讯通路门店!$S:$S,$G176,通讯通路门店!$J:$J,"其他品牌专卖店")</f>
        <v>0</v>
      </c>
      <c r="BJ176" s="99">
        <f>SUMIFS(通讯通路门店!$AC:$AC,通讯通路门店!$S:$S,$G176)</f>
        <v>0</v>
      </c>
      <c r="BK176" s="99">
        <f>SUMIFS(通讯通路门店!$AD:$AD,通讯通路门店!$S:$S,$G176)</f>
        <v>0</v>
      </c>
      <c r="BL176" s="99">
        <f>SUMIFS(通讯通路门店!$AE:$AE,通讯通路门店!$S:$S,$G176)</f>
        <v>0</v>
      </c>
      <c r="BM176" s="99">
        <f>SUMIFS(通讯通路门店!$AF:$AF,通讯通路门店!$S:$S,$G176)</f>
        <v>0</v>
      </c>
      <c r="BN176" s="99">
        <f>SUMIFS(通讯通路门店!$AG:$AG,通讯通路门店!$S:$S,$G176)</f>
        <v>0</v>
      </c>
      <c r="BO176" s="99">
        <f>SUMIFS(通讯通路门店!$AH:$AH,通讯通路门店!$S:$S,$G176)</f>
        <v>0</v>
      </c>
      <c r="BP176" s="99">
        <f>SUMIFS(通讯通路门店!$AI:$AI,通讯通路门店!$S:$S,$G176)</f>
        <v>0</v>
      </c>
      <c r="BQ176" s="83"/>
    </row>
    <row r="177" spans="1:69">
      <c r="A177" s="99" t="str">
        <f>IFERROR(_xlfn.XLOOKUP($G177,通讯通路门店!$S$4:$S$993933,通讯通路门店!$A$4:$A$993933,0,0),"")</f>
        <v/>
      </c>
      <c r="B177" s="99" t="str">
        <f>IFERROR(_xlfn.XLOOKUP($G177,通讯通路门店!$S$4:$S$993933,通讯通路门店!$B$4:$B$993933,0,0),"")</f>
        <v/>
      </c>
      <c r="C177" s="99" t="str">
        <f>IFERROR(_xlfn.XLOOKUP($G177,通讯通路门店!$S$4:$S$993933,通讯通路门店!$C$4:$C$993933,0,0),"")</f>
        <v/>
      </c>
      <c r="D177" s="99" t="str">
        <f>IFERROR(_xlfn.XLOOKUP($G177,通讯通路门店!$S$4:$S$993933,通讯通路门店!$D$4:$D$993933,0,0),"")</f>
        <v/>
      </c>
      <c r="E177" s="83"/>
      <c r="F177" s="83"/>
      <c r="G177" s="101" t="e">
        <v>#N/A</v>
      </c>
      <c r="H177" s="102" t="str">
        <f>IFERROR(_xlfn.XLOOKUP($G177,通讯通路门店!$S$4:$S$993933,通讯通路门店!$R$4:$R$993933,0,0),"")</f>
        <v/>
      </c>
      <c r="I177" s="83"/>
      <c r="J177" s="83"/>
      <c r="K177" s="83"/>
      <c r="L177" s="83"/>
      <c r="M177" s="83"/>
      <c r="N177" s="83"/>
      <c r="O177" s="83"/>
      <c r="P177" s="83"/>
      <c r="Q177" s="83"/>
      <c r="R177" s="83"/>
      <c r="S177" s="83"/>
      <c r="T177" s="83"/>
      <c r="U177" s="99">
        <f>COUNTIF(通讯通路门店!$S:$S,$G177)</f>
        <v>0</v>
      </c>
      <c r="V177" s="99">
        <f>COUNTIFS(通讯通路门店!$S:$S,$G177,通讯通路门店!$J:$J,"综合卖场")</f>
        <v>0</v>
      </c>
      <c r="W177" s="99">
        <f>SUMIFS(通讯通路门店!$AJ:$AJ,通讯通路门店!$S:$S,通讯客户沙盘!$G177)</f>
        <v>0</v>
      </c>
      <c r="X177" s="99">
        <f t="shared" si="10"/>
        <v>0</v>
      </c>
      <c r="Y177" s="99">
        <f>COUNTIFS(通讯通路门店!$S:$S,$G177,通讯通路门店!$J:$J,"荣耀体验店")+COUNTIFS(通讯通路门店!$S:$S,$G177,通讯通路门店!$J:$J,"荣耀授权专卖店")</f>
        <v>0</v>
      </c>
      <c r="Z177" s="99">
        <f>COUNTIFS(通讯通路门店!$S:$S,$G177,通讯通路门店!$J:$J,"VIVO体验店")</f>
        <v>0</v>
      </c>
      <c r="AA177" s="99">
        <f>COUNTIFS(通讯通路门店!$S:$S,$G177,通讯通路门店!$J:$J,"OPPO体验店")</f>
        <v>0</v>
      </c>
      <c r="AB177" s="99">
        <f>COUNTIFS(通讯通路门店!$S:$S,$G177,通讯通路门店!$J:$J,"华为授权体验店")+COUNTIFS(通讯通路门店!$S:$S,$G177,通讯通路门店!$J:$J,"华为堡垒店")</f>
        <v>0</v>
      </c>
      <c r="AC177" s="99">
        <f>COUNTIFS(通讯通路门店!$S:$S,$G177,通讯通路门店!$J:$J,"小米体验店")</f>
        <v>0</v>
      </c>
      <c r="AD177" s="99">
        <f>COUNTIFS(通讯通路门店!$S:$S,$G177,通讯通路门店!$J:$J,"苹果体验店")</f>
        <v>0</v>
      </c>
      <c r="AE177" s="99">
        <f>COUNTIFS(通讯通路门店!$S:$S,$G177,通讯通路门店!$J:$J,"其他品牌专卖店")</f>
        <v>0</v>
      </c>
      <c r="AF177" s="99">
        <f>SUMIFS(通讯通路门店!$BI:$BI,通讯通路门店!$S:$S,$G177)</f>
        <v>0</v>
      </c>
      <c r="AG177" s="99">
        <f>SUMIFS(通讯通路门店!$BH:$BH,通讯通路门店!$S:$S,$G177)</f>
        <v>0</v>
      </c>
      <c r="AH177" s="99">
        <f t="shared" si="11"/>
        <v>0</v>
      </c>
      <c r="AI177" s="99">
        <f>SUMIFS(通讯通路门店!$BB:$BB,通讯通路门店!$S:$S,$G177)</f>
        <v>0</v>
      </c>
      <c r="AJ177" s="99">
        <f>SUMIFS(通讯通路门店!$BE:$BE,通讯通路门店!$S:$S,$G177)</f>
        <v>0</v>
      </c>
      <c r="AK177" s="99">
        <f>SUMIFS(通讯通路门店!$BG:$BG,通讯通路门店!$S:$S,$G177)</f>
        <v>0</v>
      </c>
      <c r="AL177" s="99">
        <f>SUMIFS(通讯通路门店!$BC:$BC,通讯通路门店!$S:$S,$G177)</f>
        <v>0</v>
      </c>
      <c r="AM177" s="99">
        <f>SUMIFS(通讯通路门店!$BD:$BD,通讯通路门店!$S:$S,$G177)</f>
        <v>0</v>
      </c>
      <c r="AN177" s="99">
        <f>SUMIFS(通讯通路门店!$BF:$BF,通讯通路门店!$S:$S,$G177)</f>
        <v>0</v>
      </c>
      <c r="AO177" s="99">
        <f t="shared" si="12"/>
        <v>0</v>
      </c>
      <c r="AP177" s="99">
        <f>SUMIFS(通讯通路门店!$K:$K,通讯通路门店!$S:$S,$G177)</f>
        <v>0</v>
      </c>
      <c r="AQ177" s="83"/>
      <c r="AR177" s="99">
        <f>SUMIFS(通讯通路门店!$T:$T,通讯通路门店!$S:$S,$G177)</f>
        <v>0</v>
      </c>
      <c r="AS177" s="99">
        <f>SUMIFS(通讯通路门店!$U:$U,通讯通路门店!$S:$S,$G177)</f>
        <v>0</v>
      </c>
      <c r="AT177" s="99">
        <f>SUMIFS(通讯通路门店!$V:$V,通讯通路门店!$S:$S,$G177)</f>
        <v>0</v>
      </c>
      <c r="AU177" s="99">
        <f>SUMIFS(通讯通路门店!$W:$W,通讯通路门店!$S:$S,$G177)</f>
        <v>0</v>
      </c>
      <c r="AV177" s="99">
        <f>SUMIFS(通讯通路门店!$Z:$Z,通讯通路门店!$S:$S,$G177)</f>
        <v>0</v>
      </c>
      <c r="AW177" s="99">
        <f>SUMIFS(通讯通路门店!$AB:$AB,通讯通路门店!$S:$S,$G177)</f>
        <v>0</v>
      </c>
      <c r="AX177" s="99">
        <f>SUMIFS(通讯通路门店!$X:$X,通讯通路门店!$S:$S,$G177)</f>
        <v>0</v>
      </c>
      <c r="AY177" s="99">
        <f>SUMIFS(通讯通路门店!$Y:$Y,通讯通路门店!$S:$S,$G177)</f>
        <v>0</v>
      </c>
      <c r="AZ177" s="99">
        <f>SUMIFS(通讯通路门店!$AA:$AA,通讯通路门店!$S:$S,$G177)</f>
        <v>0</v>
      </c>
      <c r="BA177" s="99">
        <f t="shared" si="13"/>
        <v>0</v>
      </c>
      <c r="BB177" s="99">
        <f t="shared" si="14"/>
        <v>0</v>
      </c>
      <c r="BC177" s="99">
        <f>SUMIFS(通讯通路门店!$W:$W,通讯通路门店!$S:$S,$G177,通讯通路门店!$J:$J,"荣耀体验店")+SUMIFS(通讯通路门店!$W:$W,通讯通路门店!$S:$S,$G177,通讯通路门店!$J:$J,"荣耀授权专卖店")</f>
        <v>0</v>
      </c>
      <c r="BD177" s="99">
        <f>SUMIFS(通讯通路门店!$Z:$Z,通讯通路门店!$S:$S,$G177,通讯通路门店!$J:$J,"VIVO体验店")</f>
        <v>0</v>
      </c>
      <c r="BE177" s="99">
        <f>SUMIFS(通讯通路门店!$AB:$AB,通讯通路门店!$S:$S,$G177,通讯通路门店!$J:$J,"OPPO体验店")</f>
        <v>0</v>
      </c>
      <c r="BF177" s="99">
        <f>SUMIFS(通讯通路门店!$X:$X,通讯通路门店!$S:$S,$G177,通讯通路门店!$J:$J,"华为授权体验店")+SUMIFS(通讯通路门店!$AA:$AA,通讯通路门店!$S:$S,$G177,通讯通路门店!$J:$J,"华为堡垒店")</f>
        <v>0</v>
      </c>
      <c r="BG177" s="99">
        <f>SUMIFS(通讯通路门店!$Y:$Y,通讯通路门店!$S:$S,$G177,通讯通路门店!$J:$J,"小米体验店")</f>
        <v>0</v>
      </c>
      <c r="BH177" s="99">
        <f>SUMIFS(通讯通路门店!$AA:$AA,通讯通路门店!$S:$S,$G177,通讯通路门店!$J:$J,"苹果体验店")</f>
        <v>0</v>
      </c>
      <c r="BI177" s="99">
        <f>SUMIFS(通讯通路门店!$K:$K,通讯通路门店!$S:$S,$G177,通讯通路门店!$J:$J,"其他品牌专卖店")</f>
        <v>0</v>
      </c>
      <c r="BJ177" s="99">
        <f>SUMIFS(通讯通路门店!$AC:$AC,通讯通路门店!$S:$S,$G177)</f>
        <v>0</v>
      </c>
      <c r="BK177" s="99">
        <f>SUMIFS(通讯通路门店!$AD:$AD,通讯通路门店!$S:$S,$G177)</f>
        <v>0</v>
      </c>
      <c r="BL177" s="99">
        <f>SUMIFS(通讯通路门店!$AE:$AE,通讯通路门店!$S:$S,$G177)</f>
        <v>0</v>
      </c>
      <c r="BM177" s="99">
        <f>SUMIFS(通讯通路门店!$AF:$AF,通讯通路门店!$S:$S,$G177)</f>
        <v>0</v>
      </c>
      <c r="BN177" s="99">
        <f>SUMIFS(通讯通路门店!$AG:$AG,通讯通路门店!$S:$S,$G177)</f>
        <v>0</v>
      </c>
      <c r="BO177" s="99">
        <f>SUMIFS(通讯通路门店!$AH:$AH,通讯通路门店!$S:$S,$G177)</f>
        <v>0</v>
      </c>
      <c r="BP177" s="99">
        <f>SUMIFS(通讯通路门店!$AI:$AI,通讯通路门店!$S:$S,$G177)</f>
        <v>0</v>
      </c>
      <c r="BQ177" s="83"/>
    </row>
    <row r="178" spans="1:69">
      <c r="A178" s="99" t="str">
        <f>IFERROR(_xlfn.XLOOKUP($G178,通讯通路门店!$S$4:$S$993933,通讯通路门店!$A$4:$A$993933,0,0),"")</f>
        <v/>
      </c>
      <c r="B178" s="99" t="str">
        <f>IFERROR(_xlfn.XLOOKUP($G178,通讯通路门店!$S$4:$S$993933,通讯通路门店!$B$4:$B$993933,0,0),"")</f>
        <v/>
      </c>
      <c r="C178" s="99" t="str">
        <f>IFERROR(_xlfn.XLOOKUP($G178,通讯通路门店!$S$4:$S$993933,通讯通路门店!$C$4:$C$993933,0,0),"")</f>
        <v/>
      </c>
      <c r="D178" s="99" t="str">
        <f>IFERROR(_xlfn.XLOOKUP($G178,通讯通路门店!$S$4:$S$993933,通讯通路门店!$D$4:$D$993933,0,0),"")</f>
        <v/>
      </c>
      <c r="E178" s="83"/>
      <c r="F178" s="83"/>
      <c r="G178" s="101" t="e">
        <v>#N/A</v>
      </c>
      <c r="H178" s="102" t="str">
        <f>IFERROR(_xlfn.XLOOKUP($G178,通讯通路门店!$S$4:$S$993933,通讯通路门店!$R$4:$R$993933,0,0),"")</f>
        <v/>
      </c>
      <c r="I178" s="83"/>
      <c r="J178" s="83"/>
      <c r="K178" s="83"/>
      <c r="L178" s="83"/>
      <c r="M178" s="83"/>
      <c r="N178" s="83"/>
      <c r="O178" s="83"/>
      <c r="P178" s="83"/>
      <c r="Q178" s="83"/>
      <c r="R178" s="83"/>
      <c r="S178" s="83"/>
      <c r="T178" s="83"/>
      <c r="U178" s="99">
        <f>COUNTIF(通讯通路门店!$S:$S,$G178)</f>
        <v>0</v>
      </c>
      <c r="V178" s="99">
        <f>COUNTIFS(通讯通路门店!$S:$S,$G178,通讯通路门店!$J:$J,"综合卖场")</f>
        <v>0</v>
      </c>
      <c r="W178" s="99">
        <f>SUMIFS(通讯通路门店!$AJ:$AJ,通讯通路门店!$S:$S,通讯客户沙盘!$G178)</f>
        <v>0</v>
      </c>
      <c r="X178" s="99">
        <f t="shared" si="10"/>
        <v>0</v>
      </c>
      <c r="Y178" s="99">
        <f>COUNTIFS(通讯通路门店!$S:$S,$G178,通讯通路门店!$J:$J,"荣耀体验店")+COUNTIFS(通讯通路门店!$S:$S,$G178,通讯通路门店!$J:$J,"荣耀授权专卖店")</f>
        <v>0</v>
      </c>
      <c r="Z178" s="99">
        <f>COUNTIFS(通讯通路门店!$S:$S,$G178,通讯通路门店!$J:$J,"VIVO体验店")</f>
        <v>0</v>
      </c>
      <c r="AA178" s="99">
        <f>COUNTIFS(通讯通路门店!$S:$S,$G178,通讯通路门店!$J:$J,"OPPO体验店")</f>
        <v>0</v>
      </c>
      <c r="AB178" s="99">
        <f>COUNTIFS(通讯通路门店!$S:$S,$G178,通讯通路门店!$J:$J,"华为授权体验店")+COUNTIFS(通讯通路门店!$S:$S,$G178,通讯通路门店!$J:$J,"华为堡垒店")</f>
        <v>0</v>
      </c>
      <c r="AC178" s="99">
        <f>COUNTIFS(通讯通路门店!$S:$S,$G178,通讯通路门店!$J:$J,"小米体验店")</f>
        <v>0</v>
      </c>
      <c r="AD178" s="99">
        <f>COUNTIFS(通讯通路门店!$S:$S,$G178,通讯通路门店!$J:$J,"苹果体验店")</f>
        <v>0</v>
      </c>
      <c r="AE178" s="99">
        <f>COUNTIFS(通讯通路门店!$S:$S,$G178,通讯通路门店!$J:$J,"其他品牌专卖店")</f>
        <v>0</v>
      </c>
      <c r="AF178" s="99">
        <f>SUMIFS(通讯通路门店!$BI:$BI,通讯通路门店!$S:$S,$G178)</f>
        <v>0</v>
      </c>
      <c r="AG178" s="99">
        <f>SUMIFS(通讯通路门店!$BH:$BH,通讯通路门店!$S:$S,$G178)</f>
        <v>0</v>
      </c>
      <c r="AH178" s="99">
        <f t="shared" si="11"/>
        <v>0</v>
      </c>
      <c r="AI178" s="99">
        <f>SUMIFS(通讯通路门店!$BB:$BB,通讯通路门店!$S:$S,$G178)</f>
        <v>0</v>
      </c>
      <c r="AJ178" s="99">
        <f>SUMIFS(通讯通路门店!$BE:$BE,通讯通路门店!$S:$S,$G178)</f>
        <v>0</v>
      </c>
      <c r="AK178" s="99">
        <f>SUMIFS(通讯通路门店!$BG:$BG,通讯通路门店!$S:$S,$G178)</f>
        <v>0</v>
      </c>
      <c r="AL178" s="99">
        <f>SUMIFS(通讯通路门店!$BC:$BC,通讯通路门店!$S:$S,$G178)</f>
        <v>0</v>
      </c>
      <c r="AM178" s="99">
        <f>SUMIFS(通讯通路门店!$BD:$BD,通讯通路门店!$S:$S,$G178)</f>
        <v>0</v>
      </c>
      <c r="AN178" s="99">
        <f>SUMIFS(通讯通路门店!$BF:$BF,通讯通路门店!$S:$S,$G178)</f>
        <v>0</v>
      </c>
      <c r="AO178" s="99">
        <f t="shared" si="12"/>
        <v>0</v>
      </c>
      <c r="AP178" s="99">
        <f>SUMIFS(通讯通路门店!$K:$K,通讯通路门店!$S:$S,$G178)</f>
        <v>0</v>
      </c>
      <c r="AQ178" s="83"/>
      <c r="AR178" s="99">
        <f>SUMIFS(通讯通路门店!$T:$T,通讯通路门店!$S:$S,$G178)</f>
        <v>0</v>
      </c>
      <c r="AS178" s="99">
        <f>SUMIFS(通讯通路门店!$U:$U,通讯通路门店!$S:$S,$G178)</f>
        <v>0</v>
      </c>
      <c r="AT178" s="99">
        <f>SUMIFS(通讯通路门店!$V:$V,通讯通路门店!$S:$S,$G178)</f>
        <v>0</v>
      </c>
      <c r="AU178" s="99">
        <f>SUMIFS(通讯通路门店!$W:$W,通讯通路门店!$S:$S,$G178)</f>
        <v>0</v>
      </c>
      <c r="AV178" s="99">
        <f>SUMIFS(通讯通路门店!$Z:$Z,通讯通路门店!$S:$S,$G178)</f>
        <v>0</v>
      </c>
      <c r="AW178" s="99">
        <f>SUMIFS(通讯通路门店!$AB:$AB,通讯通路门店!$S:$S,$G178)</f>
        <v>0</v>
      </c>
      <c r="AX178" s="99">
        <f>SUMIFS(通讯通路门店!$X:$X,通讯通路门店!$S:$S,$G178)</f>
        <v>0</v>
      </c>
      <c r="AY178" s="99">
        <f>SUMIFS(通讯通路门店!$Y:$Y,通讯通路门店!$S:$S,$G178)</f>
        <v>0</v>
      </c>
      <c r="AZ178" s="99">
        <f>SUMIFS(通讯通路门店!$AA:$AA,通讯通路门店!$S:$S,$G178)</f>
        <v>0</v>
      </c>
      <c r="BA178" s="99">
        <f t="shared" si="13"/>
        <v>0</v>
      </c>
      <c r="BB178" s="99">
        <f t="shared" si="14"/>
        <v>0</v>
      </c>
      <c r="BC178" s="99">
        <f>SUMIFS(通讯通路门店!$W:$W,通讯通路门店!$S:$S,$G178,通讯通路门店!$J:$J,"荣耀体验店")+SUMIFS(通讯通路门店!$W:$W,通讯通路门店!$S:$S,$G178,通讯通路门店!$J:$J,"荣耀授权专卖店")</f>
        <v>0</v>
      </c>
      <c r="BD178" s="99">
        <f>SUMIFS(通讯通路门店!$Z:$Z,通讯通路门店!$S:$S,$G178,通讯通路门店!$J:$J,"VIVO体验店")</f>
        <v>0</v>
      </c>
      <c r="BE178" s="99">
        <f>SUMIFS(通讯通路门店!$AB:$AB,通讯通路门店!$S:$S,$G178,通讯通路门店!$J:$J,"OPPO体验店")</f>
        <v>0</v>
      </c>
      <c r="BF178" s="99">
        <f>SUMIFS(通讯通路门店!$X:$X,通讯通路门店!$S:$S,$G178,通讯通路门店!$J:$J,"华为授权体验店")+SUMIFS(通讯通路门店!$AA:$AA,通讯通路门店!$S:$S,$G178,通讯通路门店!$J:$J,"华为堡垒店")</f>
        <v>0</v>
      </c>
      <c r="BG178" s="99">
        <f>SUMIFS(通讯通路门店!$Y:$Y,通讯通路门店!$S:$S,$G178,通讯通路门店!$J:$J,"小米体验店")</f>
        <v>0</v>
      </c>
      <c r="BH178" s="99">
        <f>SUMIFS(通讯通路门店!$AA:$AA,通讯通路门店!$S:$S,$G178,通讯通路门店!$J:$J,"苹果体验店")</f>
        <v>0</v>
      </c>
      <c r="BI178" s="99">
        <f>SUMIFS(通讯通路门店!$K:$K,通讯通路门店!$S:$S,$G178,通讯通路门店!$J:$J,"其他品牌专卖店")</f>
        <v>0</v>
      </c>
      <c r="BJ178" s="99">
        <f>SUMIFS(通讯通路门店!$AC:$AC,通讯通路门店!$S:$S,$G178)</f>
        <v>0</v>
      </c>
      <c r="BK178" s="99">
        <f>SUMIFS(通讯通路门店!$AD:$AD,通讯通路门店!$S:$S,$G178)</f>
        <v>0</v>
      </c>
      <c r="BL178" s="99">
        <f>SUMIFS(通讯通路门店!$AE:$AE,通讯通路门店!$S:$S,$G178)</f>
        <v>0</v>
      </c>
      <c r="BM178" s="99">
        <f>SUMIFS(通讯通路门店!$AF:$AF,通讯通路门店!$S:$S,$G178)</f>
        <v>0</v>
      </c>
      <c r="BN178" s="99">
        <f>SUMIFS(通讯通路门店!$AG:$AG,通讯通路门店!$S:$S,$G178)</f>
        <v>0</v>
      </c>
      <c r="BO178" s="99">
        <f>SUMIFS(通讯通路门店!$AH:$AH,通讯通路门店!$S:$S,$G178)</f>
        <v>0</v>
      </c>
      <c r="BP178" s="99">
        <f>SUMIFS(通讯通路门店!$AI:$AI,通讯通路门店!$S:$S,$G178)</f>
        <v>0</v>
      </c>
      <c r="BQ178" s="83"/>
    </row>
    <row r="179" spans="1:69">
      <c r="A179" s="99" t="str">
        <f>IFERROR(_xlfn.XLOOKUP($G179,通讯通路门店!$S$4:$S$993933,通讯通路门店!$A$4:$A$993933,0,0),"")</f>
        <v/>
      </c>
      <c r="B179" s="99" t="str">
        <f>IFERROR(_xlfn.XLOOKUP($G179,通讯通路门店!$S$4:$S$993933,通讯通路门店!$B$4:$B$993933,0,0),"")</f>
        <v/>
      </c>
      <c r="C179" s="99" t="str">
        <f>IFERROR(_xlfn.XLOOKUP($G179,通讯通路门店!$S$4:$S$993933,通讯通路门店!$C$4:$C$993933,0,0),"")</f>
        <v/>
      </c>
      <c r="D179" s="99" t="str">
        <f>IFERROR(_xlfn.XLOOKUP($G179,通讯通路门店!$S$4:$S$993933,通讯通路门店!$D$4:$D$993933,0,0),"")</f>
        <v/>
      </c>
      <c r="E179" s="83"/>
      <c r="F179" s="83"/>
      <c r="G179" s="101" t="e">
        <v>#N/A</v>
      </c>
      <c r="H179" s="102" t="str">
        <f>IFERROR(_xlfn.XLOOKUP($G179,通讯通路门店!$S$4:$S$993933,通讯通路门店!$R$4:$R$993933,0,0),"")</f>
        <v/>
      </c>
      <c r="I179" s="83"/>
      <c r="J179" s="83"/>
      <c r="K179" s="83"/>
      <c r="L179" s="83"/>
      <c r="M179" s="83"/>
      <c r="N179" s="83"/>
      <c r="O179" s="83"/>
      <c r="P179" s="83"/>
      <c r="Q179" s="83"/>
      <c r="R179" s="83"/>
      <c r="S179" s="83"/>
      <c r="T179" s="83"/>
      <c r="U179" s="99">
        <f>COUNTIF(通讯通路门店!$S:$S,$G179)</f>
        <v>0</v>
      </c>
      <c r="V179" s="99">
        <f>COUNTIFS(通讯通路门店!$S:$S,$G179,通讯通路门店!$J:$J,"综合卖场")</f>
        <v>0</v>
      </c>
      <c r="W179" s="99">
        <f>SUMIFS(通讯通路门店!$AJ:$AJ,通讯通路门店!$S:$S,通讯客户沙盘!$G179)</f>
        <v>0</v>
      </c>
      <c r="X179" s="99">
        <f t="shared" si="10"/>
        <v>0</v>
      </c>
      <c r="Y179" s="99">
        <f>COUNTIFS(通讯通路门店!$S:$S,$G179,通讯通路门店!$J:$J,"荣耀体验店")+COUNTIFS(通讯通路门店!$S:$S,$G179,通讯通路门店!$J:$J,"荣耀授权专卖店")</f>
        <v>0</v>
      </c>
      <c r="Z179" s="99">
        <f>COUNTIFS(通讯通路门店!$S:$S,$G179,通讯通路门店!$J:$J,"VIVO体验店")</f>
        <v>0</v>
      </c>
      <c r="AA179" s="99">
        <f>COUNTIFS(通讯通路门店!$S:$S,$G179,通讯通路门店!$J:$J,"OPPO体验店")</f>
        <v>0</v>
      </c>
      <c r="AB179" s="99">
        <f>COUNTIFS(通讯通路门店!$S:$S,$G179,通讯通路门店!$J:$J,"华为授权体验店")+COUNTIFS(通讯通路门店!$S:$S,$G179,通讯通路门店!$J:$J,"华为堡垒店")</f>
        <v>0</v>
      </c>
      <c r="AC179" s="99">
        <f>COUNTIFS(通讯通路门店!$S:$S,$G179,通讯通路门店!$J:$J,"小米体验店")</f>
        <v>0</v>
      </c>
      <c r="AD179" s="99">
        <f>COUNTIFS(通讯通路门店!$S:$S,$G179,通讯通路门店!$J:$J,"苹果体验店")</f>
        <v>0</v>
      </c>
      <c r="AE179" s="99">
        <f>COUNTIFS(通讯通路门店!$S:$S,$G179,通讯通路门店!$J:$J,"其他品牌专卖店")</f>
        <v>0</v>
      </c>
      <c r="AF179" s="99">
        <f>SUMIFS(通讯通路门店!$BI:$BI,通讯通路门店!$S:$S,$G179)</f>
        <v>0</v>
      </c>
      <c r="AG179" s="99">
        <f>SUMIFS(通讯通路门店!$BH:$BH,通讯通路门店!$S:$S,$G179)</f>
        <v>0</v>
      </c>
      <c r="AH179" s="99">
        <f t="shared" si="11"/>
        <v>0</v>
      </c>
      <c r="AI179" s="99">
        <f>SUMIFS(通讯通路门店!$BB:$BB,通讯通路门店!$S:$S,$G179)</f>
        <v>0</v>
      </c>
      <c r="AJ179" s="99">
        <f>SUMIFS(通讯通路门店!$BE:$BE,通讯通路门店!$S:$S,$G179)</f>
        <v>0</v>
      </c>
      <c r="AK179" s="99">
        <f>SUMIFS(通讯通路门店!$BG:$BG,通讯通路门店!$S:$S,$G179)</f>
        <v>0</v>
      </c>
      <c r="AL179" s="99">
        <f>SUMIFS(通讯通路门店!$BC:$BC,通讯通路门店!$S:$S,$G179)</f>
        <v>0</v>
      </c>
      <c r="AM179" s="99">
        <f>SUMIFS(通讯通路门店!$BD:$BD,通讯通路门店!$S:$S,$G179)</f>
        <v>0</v>
      </c>
      <c r="AN179" s="99">
        <f>SUMIFS(通讯通路门店!$BF:$BF,通讯通路门店!$S:$S,$G179)</f>
        <v>0</v>
      </c>
      <c r="AO179" s="99">
        <f t="shared" si="12"/>
        <v>0</v>
      </c>
      <c r="AP179" s="99">
        <f>SUMIFS(通讯通路门店!$K:$K,通讯通路门店!$S:$S,$G179)</f>
        <v>0</v>
      </c>
      <c r="AQ179" s="83"/>
      <c r="AR179" s="99">
        <f>SUMIFS(通讯通路门店!$T:$T,通讯通路门店!$S:$S,$G179)</f>
        <v>0</v>
      </c>
      <c r="AS179" s="99">
        <f>SUMIFS(通讯通路门店!$U:$U,通讯通路门店!$S:$S,$G179)</f>
        <v>0</v>
      </c>
      <c r="AT179" s="99">
        <f>SUMIFS(通讯通路门店!$V:$V,通讯通路门店!$S:$S,$G179)</f>
        <v>0</v>
      </c>
      <c r="AU179" s="99">
        <f>SUMIFS(通讯通路门店!$W:$W,通讯通路门店!$S:$S,$G179)</f>
        <v>0</v>
      </c>
      <c r="AV179" s="99">
        <f>SUMIFS(通讯通路门店!$Z:$Z,通讯通路门店!$S:$S,$G179)</f>
        <v>0</v>
      </c>
      <c r="AW179" s="99">
        <f>SUMIFS(通讯通路门店!$AB:$AB,通讯通路门店!$S:$S,$G179)</f>
        <v>0</v>
      </c>
      <c r="AX179" s="99">
        <f>SUMIFS(通讯通路门店!$X:$X,通讯通路门店!$S:$S,$G179)</f>
        <v>0</v>
      </c>
      <c r="AY179" s="99">
        <f>SUMIFS(通讯通路门店!$Y:$Y,通讯通路门店!$S:$S,$G179)</f>
        <v>0</v>
      </c>
      <c r="AZ179" s="99">
        <f>SUMIFS(通讯通路门店!$AA:$AA,通讯通路门店!$S:$S,$G179)</f>
        <v>0</v>
      </c>
      <c r="BA179" s="99">
        <f t="shared" si="13"/>
        <v>0</v>
      </c>
      <c r="BB179" s="99">
        <f t="shared" si="14"/>
        <v>0</v>
      </c>
      <c r="BC179" s="99">
        <f>SUMIFS(通讯通路门店!$W:$W,通讯通路门店!$S:$S,$G179,通讯通路门店!$J:$J,"荣耀体验店")+SUMIFS(通讯通路门店!$W:$W,通讯通路门店!$S:$S,$G179,通讯通路门店!$J:$J,"荣耀授权专卖店")</f>
        <v>0</v>
      </c>
      <c r="BD179" s="99">
        <f>SUMIFS(通讯通路门店!$Z:$Z,通讯通路门店!$S:$S,$G179,通讯通路门店!$J:$J,"VIVO体验店")</f>
        <v>0</v>
      </c>
      <c r="BE179" s="99">
        <f>SUMIFS(通讯通路门店!$AB:$AB,通讯通路门店!$S:$S,$G179,通讯通路门店!$J:$J,"OPPO体验店")</f>
        <v>0</v>
      </c>
      <c r="BF179" s="99">
        <f>SUMIFS(通讯通路门店!$X:$X,通讯通路门店!$S:$S,$G179,通讯通路门店!$J:$J,"华为授权体验店")+SUMIFS(通讯通路门店!$AA:$AA,通讯通路门店!$S:$S,$G179,通讯通路门店!$J:$J,"华为堡垒店")</f>
        <v>0</v>
      </c>
      <c r="BG179" s="99">
        <f>SUMIFS(通讯通路门店!$Y:$Y,通讯通路门店!$S:$S,$G179,通讯通路门店!$J:$J,"小米体验店")</f>
        <v>0</v>
      </c>
      <c r="BH179" s="99">
        <f>SUMIFS(通讯通路门店!$AA:$AA,通讯通路门店!$S:$S,$G179,通讯通路门店!$J:$J,"苹果体验店")</f>
        <v>0</v>
      </c>
      <c r="BI179" s="99">
        <f>SUMIFS(通讯通路门店!$K:$K,通讯通路门店!$S:$S,$G179,通讯通路门店!$J:$J,"其他品牌专卖店")</f>
        <v>0</v>
      </c>
      <c r="BJ179" s="99">
        <f>SUMIFS(通讯通路门店!$AC:$AC,通讯通路门店!$S:$S,$G179)</f>
        <v>0</v>
      </c>
      <c r="BK179" s="99">
        <f>SUMIFS(通讯通路门店!$AD:$AD,通讯通路门店!$S:$S,$G179)</f>
        <v>0</v>
      </c>
      <c r="BL179" s="99">
        <f>SUMIFS(通讯通路门店!$AE:$AE,通讯通路门店!$S:$S,$G179)</f>
        <v>0</v>
      </c>
      <c r="BM179" s="99">
        <f>SUMIFS(通讯通路门店!$AF:$AF,通讯通路门店!$S:$S,$G179)</f>
        <v>0</v>
      </c>
      <c r="BN179" s="99">
        <f>SUMIFS(通讯通路门店!$AG:$AG,通讯通路门店!$S:$S,$G179)</f>
        <v>0</v>
      </c>
      <c r="BO179" s="99">
        <f>SUMIFS(通讯通路门店!$AH:$AH,通讯通路门店!$S:$S,$G179)</f>
        <v>0</v>
      </c>
      <c r="BP179" s="99">
        <f>SUMIFS(通讯通路门店!$AI:$AI,通讯通路门店!$S:$S,$G179)</f>
        <v>0</v>
      </c>
      <c r="BQ179" s="83"/>
    </row>
    <row r="180" spans="1:69">
      <c r="A180" s="99" t="str">
        <f>IFERROR(_xlfn.XLOOKUP($G180,通讯通路门店!$S$4:$S$993933,通讯通路门店!$A$4:$A$993933,0,0),"")</f>
        <v/>
      </c>
      <c r="B180" s="99" t="str">
        <f>IFERROR(_xlfn.XLOOKUP($G180,通讯通路门店!$S$4:$S$993933,通讯通路门店!$B$4:$B$993933,0,0),"")</f>
        <v/>
      </c>
      <c r="C180" s="99" t="str">
        <f>IFERROR(_xlfn.XLOOKUP($G180,通讯通路门店!$S$4:$S$993933,通讯通路门店!$C$4:$C$993933,0,0),"")</f>
        <v/>
      </c>
      <c r="D180" s="99" t="str">
        <f>IFERROR(_xlfn.XLOOKUP($G180,通讯通路门店!$S$4:$S$993933,通讯通路门店!$D$4:$D$993933,0,0),"")</f>
        <v/>
      </c>
      <c r="E180" s="83"/>
      <c r="F180" s="83"/>
      <c r="G180" s="101" t="e">
        <v>#N/A</v>
      </c>
      <c r="H180" s="102" t="str">
        <f>IFERROR(_xlfn.XLOOKUP($G180,通讯通路门店!$S$4:$S$993933,通讯通路门店!$R$4:$R$993933,0,0),"")</f>
        <v/>
      </c>
      <c r="I180" s="83"/>
      <c r="J180" s="83"/>
      <c r="K180" s="83"/>
      <c r="L180" s="83"/>
      <c r="M180" s="83"/>
      <c r="N180" s="83"/>
      <c r="O180" s="83"/>
      <c r="P180" s="83"/>
      <c r="Q180" s="83"/>
      <c r="R180" s="83"/>
      <c r="S180" s="83"/>
      <c r="T180" s="83"/>
      <c r="U180" s="99">
        <f>COUNTIF(通讯通路门店!$S:$S,$G180)</f>
        <v>0</v>
      </c>
      <c r="V180" s="99">
        <f>COUNTIFS(通讯通路门店!$S:$S,$G180,通讯通路门店!$J:$J,"综合卖场")</f>
        <v>0</v>
      </c>
      <c r="W180" s="99">
        <f>SUMIFS(通讯通路门店!$AJ:$AJ,通讯通路门店!$S:$S,通讯客户沙盘!$G180)</f>
        <v>0</v>
      </c>
      <c r="X180" s="99">
        <f t="shared" si="10"/>
        <v>0</v>
      </c>
      <c r="Y180" s="99">
        <f>COUNTIFS(通讯通路门店!$S:$S,$G180,通讯通路门店!$J:$J,"荣耀体验店")+COUNTIFS(通讯通路门店!$S:$S,$G180,通讯通路门店!$J:$J,"荣耀授权专卖店")</f>
        <v>0</v>
      </c>
      <c r="Z180" s="99">
        <f>COUNTIFS(通讯通路门店!$S:$S,$G180,通讯通路门店!$J:$J,"VIVO体验店")</f>
        <v>0</v>
      </c>
      <c r="AA180" s="99">
        <f>COUNTIFS(通讯通路门店!$S:$S,$G180,通讯通路门店!$J:$J,"OPPO体验店")</f>
        <v>0</v>
      </c>
      <c r="AB180" s="99">
        <f>COUNTIFS(通讯通路门店!$S:$S,$G180,通讯通路门店!$J:$J,"华为授权体验店")+COUNTIFS(通讯通路门店!$S:$S,$G180,通讯通路门店!$J:$J,"华为堡垒店")</f>
        <v>0</v>
      </c>
      <c r="AC180" s="99">
        <f>COUNTIFS(通讯通路门店!$S:$S,$G180,通讯通路门店!$J:$J,"小米体验店")</f>
        <v>0</v>
      </c>
      <c r="AD180" s="99">
        <f>COUNTIFS(通讯通路门店!$S:$S,$G180,通讯通路门店!$J:$J,"苹果体验店")</f>
        <v>0</v>
      </c>
      <c r="AE180" s="99">
        <f>COUNTIFS(通讯通路门店!$S:$S,$G180,通讯通路门店!$J:$J,"其他品牌专卖店")</f>
        <v>0</v>
      </c>
      <c r="AF180" s="99">
        <f>SUMIFS(通讯通路门店!$BI:$BI,通讯通路门店!$S:$S,$G180)</f>
        <v>0</v>
      </c>
      <c r="AG180" s="99">
        <f>SUMIFS(通讯通路门店!$BH:$BH,通讯通路门店!$S:$S,$G180)</f>
        <v>0</v>
      </c>
      <c r="AH180" s="99">
        <f t="shared" si="11"/>
        <v>0</v>
      </c>
      <c r="AI180" s="99">
        <f>SUMIFS(通讯通路门店!$BB:$BB,通讯通路门店!$S:$S,$G180)</f>
        <v>0</v>
      </c>
      <c r="AJ180" s="99">
        <f>SUMIFS(通讯通路门店!$BE:$BE,通讯通路门店!$S:$S,$G180)</f>
        <v>0</v>
      </c>
      <c r="AK180" s="99">
        <f>SUMIFS(通讯通路门店!$BG:$BG,通讯通路门店!$S:$S,$G180)</f>
        <v>0</v>
      </c>
      <c r="AL180" s="99">
        <f>SUMIFS(通讯通路门店!$BC:$BC,通讯通路门店!$S:$S,$G180)</f>
        <v>0</v>
      </c>
      <c r="AM180" s="99">
        <f>SUMIFS(通讯通路门店!$BD:$BD,通讯通路门店!$S:$S,$G180)</f>
        <v>0</v>
      </c>
      <c r="AN180" s="99">
        <f>SUMIFS(通讯通路门店!$BF:$BF,通讯通路门店!$S:$S,$G180)</f>
        <v>0</v>
      </c>
      <c r="AO180" s="99">
        <f t="shared" si="12"/>
        <v>0</v>
      </c>
      <c r="AP180" s="99">
        <f>SUMIFS(通讯通路门店!$K:$K,通讯通路门店!$S:$S,$G180)</f>
        <v>0</v>
      </c>
      <c r="AQ180" s="83"/>
      <c r="AR180" s="99">
        <f>SUMIFS(通讯通路门店!$T:$T,通讯通路门店!$S:$S,$G180)</f>
        <v>0</v>
      </c>
      <c r="AS180" s="99">
        <f>SUMIFS(通讯通路门店!$U:$U,通讯通路门店!$S:$S,$G180)</f>
        <v>0</v>
      </c>
      <c r="AT180" s="99">
        <f>SUMIFS(通讯通路门店!$V:$V,通讯通路门店!$S:$S,$G180)</f>
        <v>0</v>
      </c>
      <c r="AU180" s="99">
        <f>SUMIFS(通讯通路门店!$W:$W,通讯通路门店!$S:$S,$G180)</f>
        <v>0</v>
      </c>
      <c r="AV180" s="99">
        <f>SUMIFS(通讯通路门店!$Z:$Z,通讯通路门店!$S:$S,$G180)</f>
        <v>0</v>
      </c>
      <c r="AW180" s="99">
        <f>SUMIFS(通讯通路门店!$AB:$AB,通讯通路门店!$S:$S,$G180)</f>
        <v>0</v>
      </c>
      <c r="AX180" s="99">
        <f>SUMIFS(通讯通路门店!$X:$X,通讯通路门店!$S:$S,$G180)</f>
        <v>0</v>
      </c>
      <c r="AY180" s="99">
        <f>SUMIFS(通讯通路门店!$Y:$Y,通讯通路门店!$S:$S,$G180)</f>
        <v>0</v>
      </c>
      <c r="AZ180" s="99">
        <f>SUMIFS(通讯通路门店!$AA:$AA,通讯通路门店!$S:$S,$G180)</f>
        <v>0</v>
      </c>
      <c r="BA180" s="99">
        <f t="shared" si="13"/>
        <v>0</v>
      </c>
      <c r="BB180" s="99">
        <f t="shared" si="14"/>
        <v>0</v>
      </c>
      <c r="BC180" s="99">
        <f>SUMIFS(通讯通路门店!$W:$W,通讯通路门店!$S:$S,$G180,通讯通路门店!$J:$J,"荣耀体验店")+SUMIFS(通讯通路门店!$W:$W,通讯通路门店!$S:$S,$G180,通讯通路门店!$J:$J,"荣耀授权专卖店")</f>
        <v>0</v>
      </c>
      <c r="BD180" s="99">
        <f>SUMIFS(通讯通路门店!$Z:$Z,通讯通路门店!$S:$S,$G180,通讯通路门店!$J:$J,"VIVO体验店")</f>
        <v>0</v>
      </c>
      <c r="BE180" s="99">
        <f>SUMIFS(通讯通路门店!$AB:$AB,通讯通路门店!$S:$S,$G180,通讯通路门店!$J:$J,"OPPO体验店")</f>
        <v>0</v>
      </c>
      <c r="BF180" s="99">
        <f>SUMIFS(通讯通路门店!$X:$X,通讯通路门店!$S:$S,$G180,通讯通路门店!$J:$J,"华为授权体验店")+SUMIFS(通讯通路门店!$AA:$AA,通讯通路门店!$S:$S,$G180,通讯通路门店!$J:$J,"华为堡垒店")</f>
        <v>0</v>
      </c>
      <c r="BG180" s="99">
        <f>SUMIFS(通讯通路门店!$Y:$Y,通讯通路门店!$S:$S,$G180,通讯通路门店!$J:$J,"小米体验店")</f>
        <v>0</v>
      </c>
      <c r="BH180" s="99">
        <f>SUMIFS(通讯通路门店!$AA:$AA,通讯通路门店!$S:$S,$G180,通讯通路门店!$J:$J,"苹果体验店")</f>
        <v>0</v>
      </c>
      <c r="BI180" s="99">
        <f>SUMIFS(通讯通路门店!$K:$K,通讯通路门店!$S:$S,$G180,通讯通路门店!$J:$J,"其他品牌专卖店")</f>
        <v>0</v>
      </c>
      <c r="BJ180" s="99">
        <f>SUMIFS(通讯通路门店!$AC:$AC,通讯通路门店!$S:$S,$G180)</f>
        <v>0</v>
      </c>
      <c r="BK180" s="99">
        <f>SUMIFS(通讯通路门店!$AD:$AD,通讯通路门店!$S:$S,$G180)</f>
        <v>0</v>
      </c>
      <c r="BL180" s="99">
        <f>SUMIFS(通讯通路门店!$AE:$AE,通讯通路门店!$S:$S,$G180)</f>
        <v>0</v>
      </c>
      <c r="BM180" s="99">
        <f>SUMIFS(通讯通路门店!$AF:$AF,通讯通路门店!$S:$S,$G180)</f>
        <v>0</v>
      </c>
      <c r="BN180" s="99">
        <f>SUMIFS(通讯通路门店!$AG:$AG,通讯通路门店!$S:$S,$G180)</f>
        <v>0</v>
      </c>
      <c r="BO180" s="99">
        <f>SUMIFS(通讯通路门店!$AH:$AH,通讯通路门店!$S:$S,$G180)</f>
        <v>0</v>
      </c>
      <c r="BP180" s="99">
        <f>SUMIFS(通讯通路门店!$AI:$AI,通讯通路门店!$S:$S,$G180)</f>
        <v>0</v>
      </c>
      <c r="BQ180" s="83"/>
    </row>
    <row r="181" spans="1:69">
      <c r="A181" s="99" t="str">
        <f>IFERROR(_xlfn.XLOOKUP($G181,通讯通路门店!$S$4:$S$993933,通讯通路门店!$A$4:$A$993933,0,0),"")</f>
        <v/>
      </c>
      <c r="B181" s="99" t="str">
        <f>IFERROR(_xlfn.XLOOKUP($G181,通讯通路门店!$S$4:$S$993933,通讯通路门店!$B$4:$B$993933,0,0),"")</f>
        <v/>
      </c>
      <c r="C181" s="99" t="str">
        <f>IFERROR(_xlfn.XLOOKUP($G181,通讯通路门店!$S$4:$S$993933,通讯通路门店!$C$4:$C$993933,0,0),"")</f>
        <v/>
      </c>
      <c r="D181" s="99" t="str">
        <f>IFERROR(_xlfn.XLOOKUP($G181,通讯通路门店!$S$4:$S$993933,通讯通路门店!$D$4:$D$993933,0,0),"")</f>
        <v/>
      </c>
      <c r="E181" s="83"/>
      <c r="F181" s="83"/>
      <c r="G181" s="101" t="e">
        <v>#N/A</v>
      </c>
      <c r="H181" s="102" t="str">
        <f>IFERROR(_xlfn.XLOOKUP($G181,通讯通路门店!$S$4:$S$993933,通讯通路门店!$R$4:$R$993933,0,0),"")</f>
        <v/>
      </c>
      <c r="I181" s="83"/>
      <c r="J181" s="83"/>
      <c r="K181" s="83"/>
      <c r="L181" s="83"/>
      <c r="M181" s="83"/>
      <c r="N181" s="83"/>
      <c r="O181" s="83"/>
      <c r="P181" s="83"/>
      <c r="Q181" s="83"/>
      <c r="R181" s="83"/>
      <c r="S181" s="83"/>
      <c r="T181" s="83"/>
      <c r="U181" s="99">
        <f>COUNTIF(通讯通路门店!$S:$S,$G181)</f>
        <v>0</v>
      </c>
      <c r="V181" s="99">
        <f>COUNTIFS(通讯通路门店!$S:$S,$G181,通讯通路门店!$J:$J,"综合卖场")</f>
        <v>0</v>
      </c>
      <c r="W181" s="99">
        <f>SUMIFS(通讯通路门店!$AJ:$AJ,通讯通路门店!$S:$S,通讯客户沙盘!$G181)</f>
        <v>0</v>
      </c>
      <c r="X181" s="99">
        <f t="shared" si="10"/>
        <v>0</v>
      </c>
      <c r="Y181" s="99">
        <f>COUNTIFS(通讯通路门店!$S:$S,$G181,通讯通路门店!$J:$J,"荣耀体验店")+COUNTIFS(通讯通路门店!$S:$S,$G181,通讯通路门店!$J:$J,"荣耀授权专卖店")</f>
        <v>0</v>
      </c>
      <c r="Z181" s="99">
        <f>COUNTIFS(通讯通路门店!$S:$S,$G181,通讯通路门店!$J:$J,"VIVO体验店")</f>
        <v>0</v>
      </c>
      <c r="AA181" s="99">
        <f>COUNTIFS(通讯通路门店!$S:$S,$G181,通讯通路门店!$J:$J,"OPPO体验店")</f>
        <v>0</v>
      </c>
      <c r="AB181" s="99">
        <f>COUNTIFS(通讯通路门店!$S:$S,$G181,通讯通路门店!$J:$J,"华为授权体验店")+COUNTIFS(通讯通路门店!$S:$S,$G181,通讯通路门店!$J:$J,"华为堡垒店")</f>
        <v>0</v>
      </c>
      <c r="AC181" s="99">
        <f>COUNTIFS(通讯通路门店!$S:$S,$G181,通讯通路门店!$J:$J,"小米体验店")</f>
        <v>0</v>
      </c>
      <c r="AD181" s="99">
        <f>COUNTIFS(通讯通路门店!$S:$S,$G181,通讯通路门店!$J:$J,"苹果体验店")</f>
        <v>0</v>
      </c>
      <c r="AE181" s="99">
        <f>COUNTIFS(通讯通路门店!$S:$S,$G181,通讯通路门店!$J:$J,"其他品牌专卖店")</f>
        <v>0</v>
      </c>
      <c r="AF181" s="99">
        <f>SUMIFS(通讯通路门店!$BI:$BI,通讯通路门店!$S:$S,$G181)</f>
        <v>0</v>
      </c>
      <c r="AG181" s="99">
        <f>SUMIFS(通讯通路门店!$BH:$BH,通讯通路门店!$S:$S,$G181)</f>
        <v>0</v>
      </c>
      <c r="AH181" s="99">
        <f t="shared" si="11"/>
        <v>0</v>
      </c>
      <c r="AI181" s="99">
        <f>SUMIFS(通讯通路门店!$BB:$BB,通讯通路门店!$S:$S,$G181)</f>
        <v>0</v>
      </c>
      <c r="AJ181" s="99">
        <f>SUMIFS(通讯通路门店!$BE:$BE,通讯通路门店!$S:$S,$G181)</f>
        <v>0</v>
      </c>
      <c r="AK181" s="99">
        <f>SUMIFS(通讯通路门店!$BG:$BG,通讯通路门店!$S:$S,$G181)</f>
        <v>0</v>
      </c>
      <c r="AL181" s="99">
        <f>SUMIFS(通讯通路门店!$BC:$BC,通讯通路门店!$S:$S,$G181)</f>
        <v>0</v>
      </c>
      <c r="AM181" s="99">
        <f>SUMIFS(通讯通路门店!$BD:$BD,通讯通路门店!$S:$S,$G181)</f>
        <v>0</v>
      </c>
      <c r="AN181" s="99">
        <f>SUMIFS(通讯通路门店!$BF:$BF,通讯通路门店!$S:$S,$G181)</f>
        <v>0</v>
      </c>
      <c r="AO181" s="99">
        <f t="shared" si="12"/>
        <v>0</v>
      </c>
      <c r="AP181" s="99">
        <f>SUMIFS(通讯通路门店!$K:$K,通讯通路门店!$S:$S,$G181)</f>
        <v>0</v>
      </c>
      <c r="AQ181" s="83"/>
      <c r="AR181" s="99">
        <f>SUMIFS(通讯通路门店!$T:$T,通讯通路门店!$S:$S,$G181)</f>
        <v>0</v>
      </c>
      <c r="AS181" s="99">
        <f>SUMIFS(通讯通路门店!$U:$U,通讯通路门店!$S:$S,$G181)</f>
        <v>0</v>
      </c>
      <c r="AT181" s="99">
        <f>SUMIFS(通讯通路门店!$V:$V,通讯通路门店!$S:$S,$G181)</f>
        <v>0</v>
      </c>
      <c r="AU181" s="99">
        <f>SUMIFS(通讯通路门店!$W:$W,通讯通路门店!$S:$S,$G181)</f>
        <v>0</v>
      </c>
      <c r="AV181" s="99">
        <f>SUMIFS(通讯通路门店!$Z:$Z,通讯通路门店!$S:$S,$G181)</f>
        <v>0</v>
      </c>
      <c r="AW181" s="99">
        <f>SUMIFS(通讯通路门店!$AB:$AB,通讯通路门店!$S:$S,$G181)</f>
        <v>0</v>
      </c>
      <c r="AX181" s="99">
        <f>SUMIFS(通讯通路门店!$X:$X,通讯通路门店!$S:$S,$G181)</f>
        <v>0</v>
      </c>
      <c r="AY181" s="99">
        <f>SUMIFS(通讯通路门店!$Y:$Y,通讯通路门店!$S:$S,$G181)</f>
        <v>0</v>
      </c>
      <c r="AZ181" s="99">
        <f>SUMIFS(通讯通路门店!$AA:$AA,通讯通路门店!$S:$S,$G181)</f>
        <v>0</v>
      </c>
      <c r="BA181" s="99">
        <f t="shared" si="13"/>
        <v>0</v>
      </c>
      <c r="BB181" s="99">
        <f t="shared" si="14"/>
        <v>0</v>
      </c>
      <c r="BC181" s="99">
        <f>SUMIFS(通讯通路门店!$W:$W,通讯通路门店!$S:$S,$G181,通讯通路门店!$J:$J,"荣耀体验店")+SUMIFS(通讯通路门店!$W:$W,通讯通路门店!$S:$S,$G181,通讯通路门店!$J:$J,"荣耀授权专卖店")</f>
        <v>0</v>
      </c>
      <c r="BD181" s="99">
        <f>SUMIFS(通讯通路门店!$Z:$Z,通讯通路门店!$S:$S,$G181,通讯通路门店!$J:$J,"VIVO体验店")</f>
        <v>0</v>
      </c>
      <c r="BE181" s="99">
        <f>SUMIFS(通讯通路门店!$AB:$AB,通讯通路门店!$S:$S,$G181,通讯通路门店!$J:$J,"OPPO体验店")</f>
        <v>0</v>
      </c>
      <c r="BF181" s="99">
        <f>SUMIFS(通讯通路门店!$X:$X,通讯通路门店!$S:$S,$G181,通讯通路门店!$J:$J,"华为授权体验店")+SUMIFS(通讯通路门店!$AA:$AA,通讯通路门店!$S:$S,$G181,通讯通路门店!$J:$J,"华为堡垒店")</f>
        <v>0</v>
      </c>
      <c r="BG181" s="99">
        <f>SUMIFS(通讯通路门店!$Y:$Y,通讯通路门店!$S:$S,$G181,通讯通路门店!$J:$J,"小米体验店")</f>
        <v>0</v>
      </c>
      <c r="BH181" s="99">
        <f>SUMIFS(通讯通路门店!$AA:$AA,通讯通路门店!$S:$S,$G181,通讯通路门店!$J:$J,"苹果体验店")</f>
        <v>0</v>
      </c>
      <c r="BI181" s="99">
        <f>SUMIFS(通讯通路门店!$K:$K,通讯通路门店!$S:$S,$G181,通讯通路门店!$J:$J,"其他品牌专卖店")</f>
        <v>0</v>
      </c>
      <c r="BJ181" s="99">
        <f>SUMIFS(通讯通路门店!$AC:$AC,通讯通路门店!$S:$S,$G181)</f>
        <v>0</v>
      </c>
      <c r="BK181" s="99">
        <f>SUMIFS(通讯通路门店!$AD:$AD,通讯通路门店!$S:$S,$G181)</f>
        <v>0</v>
      </c>
      <c r="BL181" s="99">
        <f>SUMIFS(通讯通路门店!$AE:$AE,通讯通路门店!$S:$S,$G181)</f>
        <v>0</v>
      </c>
      <c r="BM181" s="99">
        <f>SUMIFS(通讯通路门店!$AF:$AF,通讯通路门店!$S:$S,$G181)</f>
        <v>0</v>
      </c>
      <c r="BN181" s="99">
        <f>SUMIFS(通讯通路门店!$AG:$AG,通讯通路门店!$S:$S,$G181)</f>
        <v>0</v>
      </c>
      <c r="BO181" s="99">
        <f>SUMIFS(通讯通路门店!$AH:$AH,通讯通路门店!$S:$S,$G181)</f>
        <v>0</v>
      </c>
      <c r="BP181" s="99">
        <f>SUMIFS(通讯通路门店!$AI:$AI,通讯通路门店!$S:$S,$G181)</f>
        <v>0</v>
      </c>
      <c r="BQ181" s="83"/>
    </row>
    <row r="182" spans="1:69">
      <c r="A182" s="99" t="str">
        <f>IFERROR(_xlfn.XLOOKUP($G182,通讯通路门店!$S$4:$S$993933,通讯通路门店!$A$4:$A$993933,0,0),"")</f>
        <v/>
      </c>
      <c r="B182" s="99" t="str">
        <f>IFERROR(_xlfn.XLOOKUP($G182,通讯通路门店!$S$4:$S$993933,通讯通路门店!$B$4:$B$993933,0,0),"")</f>
        <v/>
      </c>
      <c r="C182" s="99" t="str">
        <f>IFERROR(_xlfn.XLOOKUP($G182,通讯通路门店!$S$4:$S$993933,通讯通路门店!$C$4:$C$993933,0,0),"")</f>
        <v/>
      </c>
      <c r="D182" s="99" t="str">
        <f>IFERROR(_xlfn.XLOOKUP($G182,通讯通路门店!$S$4:$S$993933,通讯通路门店!$D$4:$D$993933,0,0),"")</f>
        <v/>
      </c>
      <c r="E182" s="83"/>
      <c r="F182" s="83"/>
      <c r="G182" s="101" t="e">
        <v>#N/A</v>
      </c>
      <c r="H182" s="102" t="str">
        <f>IFERROR(_xlfn.XLOOKUP($G182,通讯通路门店!$S$4:$S$993933,通讯通路门店!$R$4:$R$993933,0,0),"")</f>
        <v/>
      </c>
      <c r="I182" s="83"/>
      <c r="J182" s="83"/>
      <c r="K182" s="83"/>
      <c r="L182" s="83"/>
      <c r="M182" s="83"/>
      <c r="N182" s="83"/>
      <c r="O182" s="83"/>
      <c r="P182" s="83"/>
      <c r="Q182" s="83"/>
      <c r="R182" s="83"/>
      <c r="S182" s="83"/>
      <c r="T182" s="83"/>
      <c r="U182" s="99">
        <f>COUNTIF(通讯通路门店!$S:$S,$G182)</f>
        <v>0</v>
      </c>
      <c r="V182" s="99">
        <f>COUNTIFS(通讯通路门店!$S:$S,$G182,通讯通路门店!$J:$J,"综合卖场")</f>
        <v>0</v>
      </c>
      <c r="W182" s="99">
        <f>SUMIFS(通讯通路门店!$AJ:$AJ,通讯通路门店!$S:$S,通讯客户沙盘!$G182)</f>
        <v>0</v>
      </c>
      <c r="X182" s="99">
        <f t="shared" si="10"/>
        <v>0</v>
      </c>
      <c r="Y182" s="99">
        <f>COUNTIFS(通讯通路门店!$S:$S,$G182,通讯通路门店!$J:$J,"荣耀体验店")+COUNTIFS(通讯通路门店!$S:$S,$G182,通讯通路门店!$J:$J,"荣耀授权专卖店")</f>
        <v>0</v>
      </c>
      <c r="Z182" s="99">
        <f>COUNTIFS(通讯通路门店!$S:$S,$G182,通讯通路门店!$J:$J,"VIVO体验店")</f>
        <v>0</v>
      </c>
      <c r="AA182" s="99">
        <f>COUNTIFS(通讯通路门店!$S:$S,$G182,通讯通路门店!$J:$J,"OPPO体验店")</f>
        <v>0</v>
      </c>
      <c r="AB182" s="99">
        <f>COUNTIFS(通讯通路门店!$S:$S,$G182,通讯通路门店!$J:$J,"华为授权体验店")+COUNTIFS(通讯通路门店!$S:$S,$G182,通讯通路门店!$J:$J,"华为堡垒店")</f>
        <v>0</v>
      </c>
      <c r="AC182" s="99">
        <f>COUNTIFS(通讯通路门店!$S:$S,$G182,通讯通路门店!$J:$J,"小米体验店")</f>
        <v>0</v>
      </c>
      <c r="AD182" s="99">
        <f>COUNTIFS(通讯通路门店!$S:$S,$G182,通讯通路门店!$J:$J,"苹果体验店")</f>
        <v>0</v>
      </c>
      <c r="AE182" s="99">
        <f>COUNTIFS(通讯通路门店!$S:$S,$G182,通讯通路门店!$J:$J,"其他品牌专卖店")</f>
        <v>0</v>
      </c>
      <c r="AF182" s="99">
        <f>SUMIFS(通讯通路门店!$BI:$BI,通讯通路门店!$S:$S,$G182)</f>
        <v>0</v>
      </c>
      <c r="AG182" s="99">
        <f>SUMIFS(通讯通路门店!$BH:$BH,通讯通路门店!$S:$S,$G182)</f>
        <v>0</v>
      </c>
      <c r="AH182" s="99">
        <f t="shared" si="11"/>
        <v>0</v>
      </c>
      <c r="AI182" s="99">
        <f>SUMIFS(通讯通路门店!$BB:$BB,通讯通路门店!$S:$S,$G182)</f>
        <v>0</v>
      </c>
      <c r="AJ182" s="99">
        <f>SUMIFS(通讯通路门店!$BE:$BE,通讯通路门店!$S:$S,$G182)</f>
        <v>0</v>
      </c>
      <c r="AK182" s="99">
        <f>SUMIFS(通讯通路门店!$BG:$BG,通讯通路门店!$S:$S,$G182)</f>
        <v>0</v>
      </c>
      <c r="AL182" s="99">
        <f>SUMIFS(通讯通路门店!$BC:$BC,通讯通路门店!$S:$S,$G182)</f>
        <v>0</v>
      </c>
      <c r="AM182" s="99">
        <f>SUMIFS(通讯通路门店!$BD:$BD,通讯通路门店!$S:$S,$G182)</f>
        <v>0</v>
      </c>
      <c r="AN182" s="99">
        <f>SUMIFS(通讯通路门店!$BF:$BF,通讯通路门店!$S:$S,$G182)</f>
        <v>0</v>
      </c>
      <c r="AO182" s="99">
        <f t="shared" si="12"/>
        <v>0</v>
      </c>
      <c r="AP182" s="99">
        <f>SUMIFS(通讯通路门店!$K:$K,通讯通路门店!$S:$S,$G182)</f>
        <v>0</v>
      </c>
      <c r="AQ182" s="83"/>
      <c r="AR182" s="99">
        <f>SUMIFS(通讯通路门店!$T:$T,通讯通路门店!$S:$S,$G182)</f>
        <v>0</v>
      </c>
      <c r="AS182" s="99">
        <f>SUMIFS(通讯通路门店!$U:$U,通讯通路门店!$S:$S,$G182)</f>
        <v>0</v>
      </c>
      <c r="AT182" s="99">
        <f>SUMIFS(通讯通路门店!$V:$V,通讯通路门店!$S:$S,$G182)</f>
        <v>0</v>
      </c>
      <c r="AU182" s="99">
        <f>SUMIFS(通讯通路门店!$W:$W,通讯通路门店!$S:$S,$G182)</f>
        <v>0</v>
      </c>
      <c r="AV182" s="99">
        <f>SUMIFS(通讯通路门店!$Z:$Z,通讯通路门店!$S:$S,$G182)</f>
        <v>0</v>
      </c>
      <c r="AW182" s="99">
        <f>SUMIFS(通讯通路门店!$AB:$AB,通讯通路门店!$S:$S,$G182)</f>
        <v>0</v>
      </c>
      <c r="AX182" s="99">
        <f>SUMIFS(通讯通路门店!$X:$X,通讯通路门店!$S:$S,$G182)</f>
        <v>0</v>
      </c>
      <c r="AY182" s="99">
        <f>SUMIFS(通讯通路门店!$Y:$Y,通讯通路门店!$S:$S,$G182)</f>
        <v>0</v>
      </c>
      <c r="AZ182" s="99">
        <f>SUMIFS(通讯通路门店!$AA:$AA,通讯通路门店!$S:$S,$G182)</f>
        <v>0</v>
      </c>
      <c r="BA182" s="99">
        <f t="shared" si="13"/>
        <v>0</v>
      </c>
      <c r="BB182" s="99">
        <f t="shared" si="14"/>
        <v>0</v>
      </c>
      <c r="BC182" s="99">
        <f>SUMIFS(通讯通路门店!$W:$W,通讯通路门店!$S:$S,$G182,通讯通路门店!$J:$J,"荣耀体验店")+SUMIFS(通讯通路门店!$W:$W,通讯通路门店!$S:$S,$G182,通讯通路门店!$J:$J,"荣耀授权专卖店")</f>
        <v>0</v>
      </c>
      <c r="BD182" s="99">
        <f>SUMIFS(通讯通路门店!$Z:$Z,通讯通路门店!$S:$S,$G182,通讯通路门店!$J:$J,"VIVO体验店")</f>
        <v>0</v>
      </c>
      <c r="BE182" s="99">
        <f>SUMIFS(通讯通路门店!$AB:$AB,通讯通路门店!$S:$S,$G182,通讯通路门店!$J:$J,"OPPO体验店")</f>
        <v>0</v>
      </c>
      <c r="BF182" s="99">
        <f>SUMIFS(通讯通路门店!$X:$X,通讯通路门店!$S:$S,$G182,通讯通路门店!$J:$J,"华为授权体验店")+SUMIFS(通讯通路门店!$AA:$AA,通讯通路门店!$S:$S,$G182,通讯通路门店!$J:$J,"华为堡垒店")</f>
        <v>0</v>
      </c>
      <c r="BG182" s="99">
        <f>SUMIFS(通讯通路门店!$Y:$Y,通讯通路门店!$S:$S,$G182,通讯通路门店!$J:$J,"小米体验店")</f>
        <v>0</v>
      </c>
      <c r="BH182" s="99">
        <f>SUMIFS(通讯通路门店!$AA:$AA,通讯通路门店!$S:$S,$G182,通讯通路门店!$J:$J,"苹果体验店")</f>
        <v>0</v>
      </c>
      <c r="BI182" s="99">
        <f>SUMIFS(通讯通路门店!$K:$K,通讯通路门店!$S:$S,$G182,通讯通路门店!$J:$J,"其他品牌专卖店")</f>
        <v>0</v>
      </c>
      <c r="BJ182" s="99">
        <f>SUMIFS(通讯通路门店!$AC:$AC,通讯通路门店!$S:$S,$G182)</f>
        <v>0</v>
      </c>
      <c r="BK182" s="99">
        <f>SUMIFS(通讯通路门店!$AD:$AD,通讯通路门店!$S:$S,$G182)</f>
        <v>0</v>
      </c>
      <c r="BL182" s="99">
        <f>SUMIFS(通讯通路门店!$AE:$AE,通讯通路门店!$S:$S,$G182)</f>
        <v>0</v>
      </c>
      <c r="BM182" s="99">
        <f>SUMIFS(通讯通路门店!$AF:$AF,通讯通路门店!$S:$S,$G182)</f>
        <v>0</v>
      </c>
      <c r="BN182" s="99">
        <f>SUMIFS(通讯通路门店!$AG:$AG,通讯通路门店!$S:$S,$G182)</f>
        <v>0</v>
      </c>
      <c r="BO182" s="99">
        <f>SUMIFS(通讯通路门店!$AH:$AH,通讯通路门店!$S:$S,$G182)</f>
        <v>0</v>
      </c>
      <c r="BP182" s="99">
        <f>SUMIFS(通讯通路门店!$AI:$AI,通讯通路门店!$S:$S,$G182)</f>
        <v>0</v>
      </c>
      <c r="BQ182" s="83"/>
    </row>
    <row r="183" spans="1:69">
      <c r="A183" s="99" t="str">
        <f>IFERROR(_xlfn.XLOOKUP($G183,通讯通路门店!$S$4:$S$993933,通讯通路门店!$A$4:$A$993933,0,0),"")</f>
        <v/>
      </c>
      <c r="B183" s="99" t="str">
        <f>IFERROR(_xlfn.XLOOKUP($G183,通讯通路门店!$S$4:$S$993933,通讯通路门店!$B$4:$B$993933,0,0),"")</f>
        <v/>
      </c>
      <c r="C183" s="99" t="str">
        <f>IFERROR(_xlfn.XLOOKUP($G183,通讯通路门店!$S$4:$S$993933,通讯通路门店!$C$4:$C$993933,0,0),"")</f>
        <v/>
      </c>
      <c r="D183" s="99" t="str">
        <f>IFERROR(_xlfn.XLOOKUP($G183,通讯通路门店!$S$4:$S$993933,通讯通路门店!$D$4:$D$993933,0,0),"")</f>
        <v/>
      </c>
      <c r="E183" s="83"/>
      <c r="F183" s="83"/>
      <c r="G183" s="101" t="e">
        <v>#N/A</v>
      </c>
      <c r="H183" s="102" t="str">
        <f>IFERROR(_xlfn.XLOOKUP($G183,通讯通路门店!$S$4:$S$993933,通讯通路门店!$R$4:$R$993933,0,0),"")</f>
        <v/>
      </c>
      <c r="I183" s="83"/>
      <c r="J183" s="83"/>
      <c r="K183" s="83"/>
      <c r="L183" s="83"/>
      <c r="M183" s="83"/>
      <c r="N183" s="83"/>
      <c r="O183" s="83"/>
      <c r="P183" s="83"/>
      <c r="Q183" s="83"/>
      <c r="R183" s="83"/>
      <c r="S183" s="83"/>
      <c r="T183" s="83"/>
      <c r="U183" s="99">
        <f>COUNTIF(通讯通路门店!$S:$S,$G183)</f>
        <v>0</v>
      </c>
      <c r="V183" s="99">
        <f>COUNTIFS(通讯通路门店!$S:$S,$G183,通讯通路门店!$J:$J,"综合卖场")</f>
        <v>0</v>
      </c>
      <c r="W183" s="99">
        <f>SUMIFS(通讯通路门店!$AJ:$AJ,通讯通路门店!$S:$S,通讯客户沙盘!$G183)</f>
        <v>0</v>
      </c>
      <c r="X183" s="99">
        <f t="shared" si="10"/>
        <v>0</v>
      </c>
      <c r="Y183" s="99">
        <f>COUNTIFS(通讯通路门店!$S:$S,$G183,通讯通路门店!$J:$J,"荣耀体验店")+COUNTIFS(通讯通路门店!$S:$S,$G183,通讯通路门店!$J:$J,"荣耀授权专卖店")</f>
        <v>0</v>
      </c>
      <c r="Z183" s="99">
        <f>COUNTIFS(通讯通路门店!$S:$S,$G183,通讯通路门店!$J:$J,"VIVO体验店")</f>
        <v>0</v>
      </c>
      <c r="AA183" s="99">
        <f>COUNTIFS(通讯通路门店!$S:$S,$G183,通讯通路门店!$J:$J,"OPPO体验店")</f>
        <v>0</v>
      </c>
      <c r="AB183" s="99">
        <f>COUNTIFS(通讯通路门店!$S:$S,$G183,通讯通路门店!$J:$J,"华为授权体验店")+COUNTIFS(通讯通路门店!$S:$S,$G183,通讯通路门店!$J:$J,"华为堡垒店")</f>
        <v>0</v>
      </c>
      <c r="AC183" s="99">
        <f>COUNTIFS(通讯通路门店!$S:$S,$G183,通讯通路门店!$J:$J,"小米体验店")</f>
        <v>0</v>
      </c>
      <c r="AD183" s="99">
        <f>COUNTIFS(通讯通路门店!$S:$S,$G183,通讯通路门店!$J:$J,"苹果体验店")</f>
        <v>0</v>
      </c>
      <c r="AE183" s="99">
        <f>COUNTIFS(通讯通路门店!$S:$S,$G183,通讯通路门店!$J:$J,"其他品牌专卖店")</f>
        <v>0</v>
      </c>
      <c r="AF183" s="99">
        <f>SUMIFS(通讯通路门店!$BI:$BI,通讯通路门店!$S:$S,$G183)</f>
        <v>0</v>
      </c>
      <c r="AG183" s="99">
        <f>SUMIFS(通讯通路门店!$BH:$BH,通讯通路门店!$S:$S,$G183)</f>
        <v>0</v>
      </c>
      <c r="AH183" s="99">
        <f t="shared" si="11"/>
        <v>0</v>
      </c>
      <c r="AI183" s="99">
        <f>SUMIFS(通讯通路门店!$BB:$BB,通讯通路门店!$S:$S,$G183)</f>
        <v>0</v>
      </c>
      <c r="AJ183" s="99">
        <f>SUMIFS(通讯通路门店!$BE:$BE,通讯通路门店!$S:$S,$G183)</f>
        <v>0</v>
      </c>
      <c r="AK183" s="99">
        <f>SUMIFS(通讯通路门店!$BG:$BG,通讯通路门店!$S:$S,$G183)</f>
        <v>0</v>
      </c>
      <c r="AL183" s="99">
        <f>SUMIFS(通讯通路门店!$BC:$BC,通讯通路门店!$S:$S,$G183)</f>
        <v>0</v>
      </c>
      <c r="AM183" s="99">
        <f>SUMIFS(通讯通路门店!$BD:$BD,通讯通路门店!$S:$S,$G183)</f>
        <v>0</v>
      </c>
      <c r="AN183" s="99">
        <f>SUMIFS(通讯通路门店!$BF:$BF,通讯通路门店!$S:$S,$G183)</f>
        <v>0</v>
      </c>
      <c r="AO183" s="99">
        <f t="shared" si="12"/>
        <v>0</v>
      </c>
      <c r="AP183" s="99">
        <f>SUMIFS(通讯通路门店!$K:$K,通讯通路门店!$S:$S,$G183)</f>
        <v>0</v>
      </c>
      <c r="AQ183" s="83"/>
      <c r="AR183" s="99">
        <f>SUMIFS(通讯通路门店!$T:$T,通讯通路门店!$S:$S,$G183)</f>
        <v>0</v>
      </c>
      <c r="AS183" s="99">
        <f>SUMIFS(通讯通路门店!$U:$U,通讯通路门店!$S:$S,$G183)</f>
        <v>0</v>
      </c>
      <c r="AT183" s="99">
        <f>SUMIFS(通讯通路门店!$V:$V,通讯通路门店!$S:$S,$G183)</f>
        <v>0</v>
      </c>
      <c r="AU183" s="99">
        <f>SUMIFS(通讯通路门店!$W:$W,通讯通路门店!$S:$S,$G183)</f>
        <v>0</v>
      </c>
      <c r="AV183" s="99">
        <f>SUMIFS(通讯通路门店!$Z:$Z,通讯通路门店!$S:$S,$G183)</f>
        <v>0</v>
      </c>
      <c r="AW183" s="99">
        <f>SUMIFS(通讯通路门店!$AB:$AB,通讯通路门店!$S:$S,$G183)</f>
        <v>0</v>
      </c>
      <c r="AX183" s="99">
        <f>SUMIFS(通讯通路门店!$X:$X,通讯通路门店!$S:$S,$G183)</f>
        <v>0</v>
      </c>
      <c r="AY183" s="99">
        <f>SUMIFS(通讯通路门店!$Y:$Y,通讯通路门店!$S:$S,$G183)</f>
        <v>0</v>
      </c>
      <c r="AZ183" s="99">
        <f>SUMIFS(通讯通路门店!$AA:$AA,通讯通路门店!$S:$S,$G183)</f>
        <v>0</v>
      </c>
      <c r="BA183" s="99">
        <f t="shared" si="13"/>
        <v>0</v>
      </c>
      <c r="BB183" s="99">
        <f t="shared" si="14"/>
        <v>0</v>
      </c>
      <c r="BC183" s="99">
        <f>SUMIFS(通讯通路门店!$W:$W,通讯通路门店!$S:$S,$G183,通讯通路门店!$J:$J,"荣耀体验店")+SUMIFS(通讯通路门店!$W:$W,通讯通路门店!$S:$S,$G183,通讯通路门店!$J:$J,"荣耀授权专卖店")</f>
        <v>0</v>
      </c>
      <c r="BD183" s="99">
        <f>SUMIFS(通讯通路门店!$Z:$Z,通讯通路门店!$S:$S,$G183,通讯通路门店!$J:$J,"VIVO体验店")</f>
        <v>0</v>
      </c>
      <c r="BE183" s="99">
        <f>SUMIFS(通讯通路门店!$AB:$AB,通讯通路门店!$S:$S,$G183,通讯通路门店!$J:$J,"OPPO体验店")</f>
        <v>0</v>
      </c>
      <c r="BF183" s="99">
        <f>SUMIFS(通讯通路门店!$X:$X,通讯通路门店!$S:$S,$G183,通讯通路门店!$J:$J,"华为授权体验店")+SUMIFS(通讯通路门店!$AA:$AA,通讯通路门店!$S:$S,$G183,通讯通路门店!$J:$J,"华为堡垒店")</f>
        <v>0</v>
      </c>
      <c r="BG183" s="99">
        <f>SUMIFS(通讯通路门店!$Y:$Y,通讯通路门店!$S:$S,$G183,通讯通路门店!$J:$J,"小米体验店")</f>
        <v>0</v>
      </c>
      <c r="BH183" s="99">
        <f>SUMIFS(通讯通路门店!$AA:$AA,通讯通路门店!$S:$S,$G183,通讯通路门店!$J:$J,"苹果体验店")</f>
        <v>0</v>
      </c>
      <c r="BI183" s="99">
        <f>SUMIFS(通讯通路门店!$K:$K,通讯通路门店!$S:$S,$G183,通讯通路门店!$J:$J,"其他品牌专卖店")</f>
        <v>0</v>
      </c>
      <c r="BJ183" s="99">
        <f>SUMIFS(通讯通路门店!$AC:$AC,通讯通路门店!$S:$S,$G183)</f>
        <v>0</v>
      </c>
      <c r="BK183" s="99">
        <f>SUMIFS(通讯通路门店!$AD:$AD,通讯通路门店!$S:$S,$G183)</f>
        <v>0</v>
      </c>
      <c r="BL183" s="99">
        <f>SUMIFS(通讯通路门店!$AE:$AE,通讯通路门店!$S:$S,$G183)</f>
        <v>0</v>
      </c>
      <c r="BM183" s="99">
        <f>SUMIFS(通讯通路门店!$AF:$AF,通讯通路门店!$S:$S,$G183)</f>
        <v>0</v>
      </c>
      <c r="BN183" s="99">
        <f>SUMIFS(通讯通路门店!$AG:$AG,通讯通路门店!$S:$S,$G183)</f>
        <v>0</v>
      </c>
      <c r="BO183" s="99">
        <f>SUMIFS(通讯通路门店!$AH:$AH,通讯通路门店!$S:$S,$G183)</f>
        <v>0</v>
      </c>
      <c r="BP183" s="99">
        <f>SUMIFS(通讯通路门店!$AI:$AI,通讯通路门店!$S:$S,$G183)</f>
        <v>0</v>
      </c>
      <c r="BQ183" s="83"/>
    </row>
    <row r="184" spans="1:69">
      <c r="A184" s="99" t="str">
        <f>IFERROR(_xlfn.XLOOKUP($G184,通讯通路门店!$S$4:$S$993933,通讯通路门店!$A$4:$A$993933,0,0),"")</f>
        <v/>
      </c>
      <c r="B184" s="99" t="str">
        <f>IFERROR(_xlfn.XLOOKUP($G184,通讯通路门店!$S$4:$S$993933,通讯通路门店!$B$4:$B$993933,0,0),"")</f>
        <v/>
      </c>
      <c r="C184" s="99" t="str">
        <f>IFERROR(_xlfn.XLOOKUP($G184,通讯通路门店!$S$4:$S$993933,通讯通路门店!$C$4:$C$993933,0,0),"")</f>
        <v/>
      </c>
      <c r="D184" s="99" t="str">
        <f>IFERROR(_xlfn.XLOOKUP($G184,通讯通路门店!$S$4:$S$993933,通讯通路门店!$D$4:$D$993933,0,0),"")</f>
        <v/>
      </c>
      <c r="E184" s="83"/>
      <c r="F184" s="83"/>
      <c r="G184" s="101" t="e">
        <v>#N/A</v>
      </c>
      <c r="H184" s="102" t="str">
        <f>IFERROR(_xlfn.XLOOKUP($G184,通讯通路门店!$S$4:$S$993933,通讯通路门店!$R$4:$R$993933,0,0),"")</f>
        <v/>
      </c>
      <c r="I184" s="83"/>
      <c r="J184" s="83"/>
      <c r="K184" s="83"/>
      <c r="L184" s="83"/>
      <c r="M184" s="83"/>
      <c r="N184" s="83"/>
      <c r="O184" s="83"/>
      <c r="P184" s="83"/>
      <c r="Q184" s="83"/>
      <c r="R184" s="83"/>
      <c r="S184" s="83"/>
      <c r="T184" s="83"/>
      <c r="U184" s="99">
        <f>COUNTIF(通讯通路门店!$S:$S,$G184)</f>
        <v>0</v>
      </c>
      <c r="V184" s="99">
        <f>COUNTIFS(通讯通路门店!$S:$S,$G184,通讯通路门店!$J:$J,"综合卖场")</f>
        <v>0</v>
      </c>
      <c r="W184" s="99">
        <f>SUMIFS(通讯通路门店!$AJ:$AJ,通讯通路门店!$S:$S,通讯客户沙盘!$G184)</f>
        <v>0</v>
      </c>
      <c r="X184" s="99">
        <f t="shared" si="10"/>
        <v>0</v>
      </c>
      <c r="Y184" s="99">
        <f>COUNTIFS(通讯通路门店!$S:$S,$G184,通讯通路门店!$J:$J,"荣耀体验店")+COUNTIFS(通讯通路门店!$S:$S,$G184,通讯通路门店!$J:$J,"荣耀授权专卖店")</f>
        <v>0</v>
      </c>
      <c r="Z184" s="99">
        <f>COUNTIFS(通讯通路门店!$S:$S,$G184,通讯通路门店!$J:$J,"VIVO体验店")</f>
        <v>0</v>
      </c>
      <c r="AA184" s="99">
        <f>COUNTIFS(通讯通路门店!$S:$S,$G184,通讯通路门店!$J:$J,"OPPO体验店")</f>
        <v>0</v>
      </c>
      <c r="AB184" s="99">
        <f>COUNTIFS(通讯通路门店!$S:$S,$G184,通讯通路门店!$J:$J,"华为授权体验店")+COUNTIFS(通讯通路门店!$S:$S,$G184,通讯通路门店!$J:$J,"华为堡垒店")</f>
        <v>0</v>
      </c>
      <c r="AC184" s="99">
        <f>COUNTIFS(通讯通路门店!$S:$S,$G184,通讯通路门店!$J:$J,"小米体验店")</f>
        <v>0</v>
      </c>
      <c r="AD184" s="99">
        <f>COUNTIFS(通讯通路门店!$S:$S,$G184,通讯通路门店!$J:$J,"苹果体验店")</f>
        <v>0</v>
      </c>
      <c r="AE184" s="99">
        <f>COUNTIFS(通讯通路门店!$S:$S,$G184,通讯通路门店!$J:$J,"其他品牌专卖店")</f>
        <v>0</v>
      </c>
      <c r="AF184" s="99">
        <f>SUMIFS(通讯通路门店!$BI:$BI,通讯通路门店!$S:$S,$G184)</f>
        <v>0</v>
      </c>
      <c r="AG184" s="99">
        <f>SUMIFS(通讯通路门店!$BH:$BH,通讯通路门店!$S:$S,$G184)</f>
        <v>0</v>
      </c>
      <c r="AH184" s="99">
        <f t="shared" si="11"/>
        <v>0</v>
      </c>
      <c r="AI184" s="99">
        <f>SUMIFS(通讯通路门店!$BB:$BB,通讯通路门店!$S:$S,$G184)</f>
        <v>0</v>
      </c>
      <c r="AJ184" s="99">
        <f>SUMIFS(通讯通路门店!$BE:$BE,通讯通路门店!$S:$S,$G184)</f>
        <v>0</v>
      </c>
      <c r="AK184" s="99">
        <f>SUMIFS(通讯通路门店!$BG:$BG,通讯通路门店!$S:$S,$G184)</f>
        <v>0</v>
      </c>
      <c r="AL184" s="99">
        <f>SUMIFS(通讯通路门店!$BC:$BC,通讯通路门店!$S:$S,$G184)</f>
        <v>0</v>
      </c>
      <c r="AM184" s="99">
        <f>SUMIFS(通讯通路门店!$BD:$BD,通讯通路门店!$S:$S,$G184)</f>
        <v>0</v>
      </c>
      <c r="AN184" s="99">
        <f>SUMIFS(通讯通路门店!$BF:$BF,通讯通路门店!$S:$S,$G184)</f>
        <v>0</v>
      </c>
      <c r="AO184" s="99">
        <f t="shared" si="12"/>
        <v>0</v>
      </c>
      <c r="AP184" s="99">
        <f>SUMIFS(通讯通路门店!$K:$K,通讯通路门店!$S:$S,$G184)</f>
        <v>0</v>
      </c>
      <c r="AQ184" s="83"/>
      <c r="AR184" s="99">
        <f>SUMIFS(通讯通路门店!$T:$T,通讯通路门店!$S:$S,$G184)</f>
        <v>0</v>
      </c>
      <c r="AS184" s="99">
        <f>SUMIFS(通讯通路门店!$U:$U,通讯通路门店!$S:$S,$G184)</f>
        <v>0</v>
      </c>
      <c r="AT184" s="99">
        <f>SUMIFS(通讯通路门店!$V:$V,通讯通路门店!$S:$S,$G184)</f>
        <v>0</v>
      </c>
      <c r="AU184" s="99">
        <f>SUMIFS(通讯通路门店!$W:$W,通讯通路门店!$S:$S,$G184)</f>
        <v>0</v>
      </c>
      <c r="AV184" s="99">
        <f>SUMIFS(通讯通路门店!$Z:$Z,通讯通路门店!$S:$S,$G184)</f>
        <v>0</v>
      </c>
      <c r="AW184" s="99">
        <f>SUMIFS(通讯通路门店!$AB:$AB,通讯通路门店!$S:$S,$G184)</f>
        <v>0</v>
      </c>
      <c r="AX184" s="99">
        <f>SUMIFS(通讯通路门店!$X:$X,通讯通路门店!$S:$S,$G184)</f>
        <v>0</v>
      </c>
      <c r="AY184" s="99">
        <f>SUMIFS(通讯通路门店!$Y:$Y,通讯通路门店!$S:$S,$G184)</f>
        <v>0</v>
      </c>
      <c r="AZ184" s="99">
        <f>SUMIFS(通讯通路门店!$AA:$AA,通讯通路门店!$S:$S,$G184)</f>
        <v>0</v>
      </c>
      <c r="BA184" s="99">
        <f t="shared" si="13"/>
        <v>0</v>
      </c>
      <c r="BB184" s="99">
        <f t="shared" si="14"/>
        <v>0</v>
      </c>
      <c r="BC184" s="99">
        <f>SUMIFS(通讯通路门店!$W:$W,通讯通路门店!$S:$S,$G184,通讯通路门店!$J:$J,"荣耀体验店")+SUMIFS(通讯通路门店!$W:$W,通讯通路门店!$S:$S,$G184,通讯通路门店!$J:$J,"荣耀授权专卖店")</f>
        <v>0</v>
      </c>
      <c r="BD184" s="99">
        <f>SUMIFS(通讯通路门店!$Z:$Z,通讯通路门店!$S:$S,$G184,通讯通路门店!$J:$J,"VIVO体验店")</f>
        <v>0</v>
      </c>
      <c r="BE184" s="99">
        <f>SUMIFS(通讯通路门店!$AB:$AB,通讯通路门店!$S:$S,$G184,通讯通路门店!$J:$J,"OPPO体验店")</f>
        <v>0</v>
      </c>
      <c r="BF184" s="99">
        <f>SUMIFS(通讯通路门店!$X:$X,通讯通路门店!$S:$S,$G184,通讯通路门店!$J:$J,"华为授权体验店")+SUMIFS(通讯通路门店!$AA:$AA,通讯通路门店!$S:$S,$G184,通讯通路门店!$J:$J,"华为堡垒店")</f>
        <v>0</v>
      </c>
      <c r="BG184" s="99">
        <f>SUMIFS(通讯通路门店!$Y:$Y,通讯通路门店!$S:$S,$G184,通讯通路门店!$J:$J,"小米体验店")</f>
        <v>0</v>
      </c>
      <c r="BH184" s="99">
        <f>SUMIFS(通讯通路门店!$AA:$AA,通讯通路门店!$S:$S,$G184,通讯通路门店!$J:$J,"苹果体验店")</f>
        <v>0</v>
      </c>
      <c r="BI184" s="99">
        <f>SUMIFS(通讯通路门店!$K:$K,通讯通路门店!$S:$S,$G184,通讯通路门店!$J:$J,"其他品牌专卖店")</f>
        <v>0</v>
      </c>
      <c r="BJ184" s="99">
        <f>SUMIFS(通讯通路门店!$AC:$AC,通讯通路门店!$S:$S,$G184)</f>
        <v>0</v>
      </c>
      <c r="BK184" s="99">
        <f>SUMIFS(通讯通路门店!$AD:$AD,通讯通路门店!$S:$S,$G184)</f>
        <v>0</v>
      </c>
      <c r="BL184" s="99">
        <f>SUMIFS(通讯通路门店!$AE:$AE,通讯通路门店!$S:$S,$G184)</f>
        <v>0</v>
      </c>
      <c r="BM184" s="99">
        <f>SUMIFS(通讯通路门店!$AF:$AF,通讯通路门店!$S:$S,$G184)</f>
        <v>0</v>
      </c>
      <c r="BN184" s="99">
        <f>SUMIFS(通讯通路门店!$AG:$AG,通讯通路门店!$S:$S,$G184)</f>
        <v>0</v>
      </c>
      <c r="BO184" s="99">
        <f>SUMIFS(通讯通路门店!$AH:$AH,通讯通路门店!$S:$S,$G184)</f>
        <v>0</v>
      </c>
      <c r="BP184" s="99">
        <f>SUMIFS(通讯通路门店!$AI:$AI,通讯通路门店!$S:$S,$G184)</f>
        <v>0</v>
      </c>
      <c r="BQ184" s="83"/>
    </row>
    <row r="185" spans="1:69">
      <c r="A185" s="99" t="str">
        <f>IFERROR(_xlfn.XLOOKUP($G185,通讯通路门店!$S$4:$S$993933,通讯通路门店!$A$4:$A$993933,0,0),"")</f>
        <v/>
      </c>
      <c r="B185" s="99" t="str">
        <f>IFERROR(_xlfn.XLOOKUP($G185,通讯通路门店!$S$4:$S$993933,通讯通路门店!$B$4:$B$993933,0,0),"")</f>
        <v/>
      </c>
      <c r="C185" s="99" t="str">
        <f>IFERROR(_xlfn.XLOOKUP($G185,通讯通路门店!$S$4:$S$993933,通讯通路门店!$C$4:$C$993933,0,0),"")</f>
        <v/>
      </c>
      <c r="D185" s="99" t="str">
        <f>IFERROR(_xlfn.XLOOKUP($G185,通讯通路门店!$S$4:$S$993933,通讯通路门店!$D$4:$D$993933,0,0),"")</f>
        <v/>
      </c>
      <c r="E185" s="83"/>
      <c r="F185" s="83"/>
      <c r="G185" s="101" t="e">
        <v>#N/A</v>
      </c>
      <c r="H185" s="102" t="str">
        <f>IFERROR(_xlfn.XLOOKUP($G185,通讯通路门店!$S$4:$S$993933,通讯通路门店!$R$4:$R$993933,0,0),"")</f>
        <v/>
      </c>
      <c r="I185" s="83"/>
      <c r="J185" s="83"/>
      <c r="K185" s="83"/>
      <c r="L185" s="83"/>
      <c r="M185" s="83"/>
      <c r="N185" s="83"/>
      <c r="O185" s="83"/>
      <c r="P185" s="83"/>
      <c r="Q185" s="83"/>
      <c r="R185" s="83"/>
      <c r="S185" s="83"/>
      <c r="T185" s="83"/>
      <c r="U185" s="99">
        <f>COUNTIF(通讯通路门店!$S:$S,$G185)</f>
        <v>0</v>
      </c>
      <c r="V185" s="99">
        <f>COUNTIFS(通讯通路门店!$S:$S,$G185,通讯通路门店!$J:$J,"综合卖场")</f>
        <v>0</v>
      </c>
      <c r="W185" s="99">
        <f>SUMIFS(通讯通路门店!$AJ:$AJ,通讯通路门店!$S:$S,通讯客户沙盘!$G185)</f>
        <v>0</v>
      </c>
      <c r="X185" s="99">
        <f t="shared" si="10"/>
        <v>0</v>
      </c>
      <c r="Y185" s="99">
        <f>COUNTIFS(通讯通路门店!$S:$S,$G185,通讯通路门店!$J:$J,"荣耀体验店")+COUNTIFS(通讯通路门店!$S:$S,$G185,通讯通路门店!$J:$J,"荣耀授权专卖店")</f>
        <v>0</v>
      </c>
      <c r="Z185" s="99">
        <f>COUNTIFS(通讯通路门店!$S:$S,$G185,通讯通路门店!$J:$J,"VIVO体验店")</f>
        <v>0</v>
      </c>
      <c r="AA185" s="99">
        <f>COUNTIFS(通讯通路门店!$S:$S,$G185,通讯通路门店!$J:$J,"OPPO体验店")</f>
        <v>0</v>
      </c>
      <c r="AB185" s="99">
        <f>COUNTIFS(通讯通路门店!$S:$S,$G185,通讯通路门店!$J:$J,"华为授权体验店")+COUNTIFS(通讯通路门店!$S:$S,$G185,通讯通路门店!$J:$J,"华为堡垒店")</f>
        <v>0</v>
      </c>
      <c r="AC185" s="99">
        <f>COUNTIFS(通讯通路门店!$S:$S,$G185,通讯通路门店!$J:$J,"小米体验店")</f>
        <v>0</v>
      </c>
      <c r="AD185" s="99">
        <f>COUNTIFS(通讯通路门店!$S:$S,$G185,通讯通路门店!$J:$J,"苹果体验店")</f>
        <v>0</v>
      </c>
      <c r="AE185" s="99">
        <f>COUNTIFS(通讯通路门店!$S:$S,$G185,通讯通路门店!$J:$J,"其他品牌专卖店")</f>
        <v>0</v>
      </c>
      <c r="AF185" s="99">
        <f>SUMIFS(通讯通路门店!$BI:$BI,通讯通路门店!$S:$S,$G185)</f>
        <v>0</v>
      </c>
      <c r="AG185" s="99">
        <f>SUMIFS(通讯通路门店!$BH:$BH,通讯通路门店!$S:$S,$G185)</f>
        <v>0</v>
      </c>
      <c r="AH185" s="99">
        <f t="shared" si="11"/>
        <v>0</v>
      </c>
      <c r="AI185" s="99">
        <f>SUMIFS(通讯通路门店!$BB:$BB,通讯通路门店!$S:$S,$G185)</f>
        <v>0</v>
      </c>
      <c r="AJ185" s="99">
        <f>SUMIFS(通讯通路门店!$BE:$BE,通讯通路门店!$S:$S,$G185)</f>
        <v>0</v>
      </c>
      <c r="AK185" s="99">
        <f>SUMIFS(通讯通路门店!$BG:$BG,通讯通路门店!$S:$S,$G185)</f>
        <v>0</v>
      </c>
      <c r="AL185" s="99">
        <f>SUMIFS(通讯通路门店!$BC:$BC,通讯通路门店!$S:$S,$G185)</f>
        <v>0</v>
      </c>
      <c r="AM185" s="99">
        <f>SUMIFS(通讯通路门店!$BD:$BD,通讯通路门店!$S:$S,$G185)</f>
        <v>0</v>
      </c>
      <c r="AN185" s="99">
        <f>SUMIFS(通讯通路门店!$BF:$BF,通讯通路门店!$S:$S,$G185)</f>
        <v>0</v>
      </c>
      <c r="AO185" s="99">
        <f t="shared" si="12"/>
        <v>0</v>
      </c>
      <c r="AP185" s="99">
        <f>SUMIFS(通讯通路门店!$K:$K,通讯通路门店!$S:$S,$G185)</f>
        <v>0</v>
      </c>
      <c r="AQ185" s="83"/>
      <c r="AR185" s="99">
        <f>SUMIFS(通讯通路门店!$T:$T,通讯通路门店!$S:$S,$G185)</f>
        <v>0</v>
      </c>
      <c r="AS185" s="99">
        <f>SUMIFS(通讯通路门店!$U:$U,通讯通路门店!$S:$S,$G185)</f>
        <v>0</v>
      </c>
      <c r="AT185" s="99">
        <f>SUMIFS(通讯通路门店!$V:$V,通讯通路门店!$S:$S,$G185)</f>
        <v>0</v>
      </c>
      <c r="AU185" s="99">
        <f>SUMIFS(通讯通路门店!$W:$W,通讯通路门店!$S:$S,$G185)</f>
        <v>0</v>
      </c>
      <c r="AV185" s="99">
        <f>SUMIFS(通讯通路门店!$Z:$Z,通讯通路门店!$S:$S,$G185)</f>
        <v>0</v>
      </c>
      <c r="AW185" s="99">
        <f>SUMIFS(通讯通路门店!$AB:$AB,通讯通路门店!$S:$S,$G185)</f>
        <v>0</v>
      </c>
      <c r="AX185" s="99">
        <f>SUMIFS(通讯通路门店!$X:$X,通讯通路门店!$S:$S,$G185)</f>
        <v>0</v>
      </c>
      <c r="AY185" s="99">
        <f>SUMIFS(通讯通路门店!$Y:$Y,通讯通路门店!$S:$S,$G185)</f>
        <v>0</v>
      </c>
      <c r="AZ185" s="99">
        <f>SUMIFS(通讯通路门店!$AA:$AA,通讯通路门店!$S:$S,$G185)</f>
        <v>0</v>
      </c>
      <c r="BA185" s="99">
        <f t="shared" si="13"/>
        <v>0</v>
      </c>
      <c r="BB185" s="99">
        <f t="shared" si="14"/>
        <v>0</v>
      </c>
      <c r="BC185" s="99">
        <f>SUMIFS(通讯通路门店!$W:$W,通讯通路门店!$S:$S,$G185,通讯通路门店!$J:$J,"荣耀体验店")+SUMIFS(通讯通路门店!$W:$W,通讯通路门店!$S:$S,$G185,通讯通路门店!$J:$J,"荣耀授权专卖店")</f>
        <v>0</v>
      </c>
      <c r="BD185" s="99">
        <f>SUMIFS(通讯通路门店!$Z:$Z,通讯通路门店!$S:$S,$G185,通讯通路门店!$J:$J,"VIVO体验店")</f>
        <v>0</v>
      </c>
      <c r="BE185" s="99">
        <f>SUMIFS(通讯通路门店!$AB:$AB,通讯通路门店!$S:$S,$G185,通讯通路门店!$J:$J,"OPPO体验店")</f>
        <v>0</v>
      </c>
      <c r="BF185" s="99">
        <f>SUMIFS(通讯通路门店!$X:$X,通讯通路门店!$S:$S,$G185,通讯通路门店!$J:$J,"华为授权体验店")+SUMIFS(通讯通路门店!$AA:$AA,通讯通路门店!$S:$S,$G185,通讯通路门店!$J:$J,"华为堡垒店")</f>
        <v>0</v>
      </c>
      <c r="BG185" s="99">
        <f>SUMIFS(通讯通路门店!$Y:$Y,通讯通路门店!$S:$S,$G185,通讯通路门店!$J:$J,"小米体验店")</f>
        <v>0</v>
      </c>
      <c r="BH185" s="99">
        <f>SUMIFS(通讯通路门店!$AA:$AA,通讯通路门店!$S:$S,$G185,通讯通路门店!$J:$J,"苹果体验店")</f>
        <v>0</v>
      </c>
      <c r="BI185" s="99">
        <f>SUMIFS(通讯通路门店!$K:$K,通讯通路门店!$S:$S,$G185,通讯通路门店!$J:$J,"其他品牌专卖店")</f>
        <v>0</v>
      </c>
      <c r="BJ185" s="99">
        <f>SUMIFS(通讯通路门店!$AC:$AC,通讯通路门店!$S:$S,$G185)</f>
        <v>0</v>
      </c>
      <c r="BK185" s="99">
        <f>SUMIFS(通讯通路门店!$AD:$AD,通讯通路门店!$S:$S,$G185)</f>
        <v>0</v>
      </c>
      <c r="BL185" s="99">
        <f>SUMIFS(通讯通路门店!$AE:$AE,通讯通路门店!$S:$S,$G185)</f>
        <v>0</v>
      </c>
      <c r="BM185" s="99">
        <f>SUMIFS(通讯通路门店!$AF:$AF,通讯通路门店!$S:$S,$G185)</f>
        <v>0</v>
      </c>
      <c r="BN185" s="99">
        <f>SUMIFS(通讯通路门店!$AG:$AG,通讯通路门店!$S:$S,$G185)</f>
        <v>0</v>
      </c>
      <c r="BO185" s="99">
        <f>SUMIFS(通讯通路门店!$AH:$AH,通讯通路门店!$S:$S,$G185)</f>
        <v>0</v>
      </c>
      <c r="BP185" s="99">
        <f>SUMIFS(通讯通路门店!$AI:$AI,通讯通路门店!$S:$S,$G185)</f>
        <v>0</v>
      </c>
      <c r="BQ185" s="83"/>
    </row>
    <row r="186" spans="1:69">
      <c r="A186" s="99" t="str">
        <f>IFERROR(_xlfn.XLOOKUP($G186,通讯通路门店!$S$4:$S$993933,通讯通路门店!$A$4:$A$993933,0,0),"")</f>
        <v/>
      </c>
      <c r="B186" s="99" t="str">
        <f>IFERROR(_xlfn.XLOOKUP($G186,通讯通路门店!$S$4:$S$993933,通讯通路门店!$B$4:$B$993933,0,0),"")</f>
        <v/>
      </c>
      <c r="C186" s="99" t="str">
        <f>IFERROR(_xlfn.XLOOKUP($G186,通讯通路门店!$S$4:$S$993933,通讯通路门店!$C$4:$C$993933,0,0),"")</f>
        <v/>
      </c>
      <c r="D186" s="99" t="str">
        <f>IFERROR(_xlfn.XLOOKUP($G186,通讯通路门店!$S$4:$S$993933,通讯通路门店!$D$4:$D$993933,0,0),"")</f>
        <v/>
      </c>
      <c r="E186" s="83"/>
      <c r="F186" s="83"/>
      <c r="G186" s="101" t="e">
        <v>#N/A</v>
      </c>
      <c r="H186" s="102" t="str">
        <f>IFERROR(_xlfn.XLOOKUP($G186,通讯通路门店!$S$4:$S$993933,通讯通路门店!$R$4:$R$993933,0,0),"")</f>
        <v/>
      </c>
      <c r="I186" s="83"/>
      <c r="J186" s="83"/>
      <c r="K186" s="83"/>
      <c r="L186" s="83"/>
      <c r="M186" s="83"/>
      <c r="N186" s="83"/>
      <c r="O186" s="83"/>
      <c r="P186" s="83"/>
      <c r="Q186" s="83"/>
      <c r="R186" s="83"/>
      <c r="S186" s="83"/>
      <c r="T186" s="83"/>
      <c r="U186" s="99">
        <f>COUNTIF(通讯通路门店!$S:$S,$G186)</f>
        <v>0</v>
      </c>
      <c r="V186" s="99">
        <f>COUNTIFS(通讯通路门店!$S:$S,$G186,通讯通路门店!$J:$J,"综合卖场")</f>
        <v>0</v>
      </c>
      <c r="W186" s="99">
        <f>SUMIFS(通讯通路门店!$AJ:$AJ,通讯通路门店!$S:$S,通讯客户沙盘!$G186)</f>
        <v>0</v>
      </c>
      <c r="X186" s="99">
        <f t="shared" si="10"/>
        <v>0</v>
      </c>
      <c r="Y186" s="99">
        <f>COUNTIFS(通讯通路门店!$S:$S,$G186,通讯通路门店!$J:$J,"荣耀体验店")+COUNTIFS(通讯通路门店!$S:$S,$G186,通讯通路门店!$J:$J,"荣耀授权专卖店")</f>
        <v>0</v>
      </c>
      <c r="Z186" s="99">
        <f>COUNTIFS(通讯通路门店!$S:$S,$G186,通讯通路门店!$J:$J,"VIVO体验店")</f>
        <v>0</v>
      </c>
      <c r="AA186" s="99">
        <f>COUNTIFS(通讯通路门店!$S:$S,$G186,通讯通路门店!$J:$J,"OPPO体验店")</f>
        <v>0</v>
      </c>
      <c r="AB186" s="99">
        <f>COUNTIFS(通讯通路门店!$S:$S,$G186,通讯通路门店!$J:$J,"华为授权体验店")+COUNTIFS(通讯通路门店!$S:$S,$G186,通讯通路门店!$J:$J,"华为堡垒店")</f>
        <v>0</v>
      </c>
      <c r="AC186" s="99">
        <f>COUNTIFS(通讯通路门店!$S:$S,$G186,通讯通路门店!$J:$J,"小米体验店")</f>
        <v>0</v>
      </c>
      <c r="AD186" s="99">
        <f>COUNTIFS(通讯通路门店!$S:$S,$G186,通讯通路门店!$J:$J,"苹果体验店")</f>
        <v>0</v>
      </c>
      <c r="AE186" s="99">
        <f>COUNTIFS(通讯通路门店!$S:$S,$G186,通讯通路门店!$J:$J,"其他品牌专卖店")</f>
        <v>0</v>
      </c>
      <c r="AF186" s="99">
        <f>SUMIFS(通讯通路门店!$BI:$BI,通讯通路门店!$S:$S,$G186)</f>
        <v>0</v>
      </c>
      <c r="AG186" s="99">
        <f>SUMIFS(通讯通路门店!$BH:$BH,通讯通路门店!$S:$S,$G186)</f>
        <v>0</v>
      </c>
      <c r="AH186" s="99">
        <f t="shared" si="11"/>
        <v>0</v>
      </c>
      <c r="AI186" s="99">
        <f>SUMIFS(通讯通路门店!$BB:$BB,通讯通路门店!$S:$S,$G186)</f>
        <v>0</v>
      </c>
      <c r="AJ186" s="99">
        <f>SUMIFS(通讯通路门店!$BE:$BE,通讯通路门店!$S:$S,$G186)</f>
        <v>0</v>
      </c>
      <c r="AK186" s="99">
        <f>SUMIFS(通讯通路门店!$BG:$BG,通讯通路门店!$S:$S,$G186)</f>
        <v>0</v>
      </c>
      <c r="AL186" s="99">
        <f>SUMIFS(通讯通路门店!$BC:$BC,通讯通路门店!$S:$S,$G186)</f>
        <v>0</v>
      </c>
      <c r="AM186" s="99">
        <f>SUMIFS(通讯通路门店!$BD:$BD,通讯通路门店!$S:$S,$G186)</f>
        <v>0</v>
      </c>
      <c r="AN186" s="99">
        <f>SUMIFS(通讯通路门店!$BF:$BF,通讯通路门店!$S:$S,$G186)</f>
        <v>0</v>
      </c>
      <c r="AO186" s="99">
        <f t="shared" si="12"/>
        <v>0</v>
      </c>
      <c r="AP186" s="99">
        <f>SUMIFS(通讯通路门店!$K:$K,通讯通路门店!$S:$S,$G186)</f>
        <v>0</v>
      </c>
      <c r="AQ186" s="83"/>
      <c r="AR186" s="99">
        <f>SUMIFS(通讯通路门店!$T:$T,通讯通路门店!$S:$S,$G186)</f>
        <v>0</v>
      </c>
      <c r="AS186" s="99">
        <f>SUMIFS(通讯通路门店!$U:$U,通讯通路门店!$S:$S,$G186)</f>
        <v>0</v>
      </c>
      <c r="AT186" s="99">
        <f>SUMIFS(通讯通路门店!$V:$V,通讯通路门店!$S:$S,$G186)</f>
        <v>0</v>
      </c>
      <c r="AU186" s="99">
        <f>SUMIFS(通讯通路门店!$W:$W,通讯通路门店!$S:$S,$G186)</f>
        <v>0</v>
      </c>
      <c r="AV186" s="99">
        <f>SUMIFS(通讯通路门店!$Z:$Z,通讯通路门店!$S:$S,$G186)</f>
        <v>0</v>
      </c>
      <c r="AW186" s="99">
        <f>SUMIFS(通讯通路门店!$AB:$AB,通讯通路门店!$S:$S,$G186)</f>
        <v>0</v>
      </c>
      <c r="AX186" s="99">
        <f>SUMIFS(通讯通路门店!$X:$X,通讯通路门店!$S:$S,$G186)</f>
        <v>0</v>
      </c>
      <c r="AY186" s="99">
        <f>SUMIFS(通讯通路门店!$Y:$Y,通讯通路门店!$S:$S,$G186)</f>
        <v>0</v>
      </c>
      <c r="AZ186" s="99">
        <f>SUMIFS(通讯通路门店!$AA:$AA,通讯通路门店!$S:$S,$G186)</f>
        <v>0</v>
      </c>
      <c r="BA186" s="99">
        <f t="shared" si="13"/>
        <v>0</v>
      </c>
      <c r="BB186" s="99">
        <f t="shared" si="14"/>
        <v>0</v>
      </c>
      <c r="BC186" s="99">
        <f>SUMIFS(通讯通路门店!$W:$W,通讯通路门店!$S:$S,$G186,通讯通路门店!$J:$J,"荣耀体验店")+SUMIFS(通讯通路门店!$W:$W,通讯通路门店!$S:$S,$G186,通讯通路门店!$J:$J,"荣耀授权专卖店")</f>
        <v>0</v>
      </c>
      <c r="BD186" s="99">
        <f>SUMIFS(通讯通路门店!$Z:$Z,通讯通路门店!$S:$S,$G186,通讯通路门店!$J:$J,"VIVO体验店")</f>
        <v>0</v>
      </c>
      <c r="BE186" s="99">
        <f>SUMIFS(通讯通路门店!$AB:$AB,通讯通路门店!$S:$S,$G186,通讯通路门店!$J:$J,"OPPO体验店")</f>
        <v>0</v>
      </c>
      <c r="BF186" s="99">
        <f>SUMIFS(通讯通路门店!$X:$X,通讯通路门店!$S:$S,$G186,通讯通路门店!$J:$J,"华为授权体验店")+SUMIFS(通讯通路门店!$AA:$AA,通讯通路门店!$S:$S,$G186,通讯通路门店!$J:$J,"华为堡垒店")</f>
        <v>0</v>
      </c>
      <c r="BG186" s="99">
        <f>SUMIFS(通讯通路门店!$Y:$Y,通讯通路门店!$S:$S,$G186,通讯通路门店!$J:$J,"小米体验店")</f>
        <v>0</v>
      </c>
      <c r="BH186" s="99">
        <f>SUMIFS(通讯通路门店!$AA:$AA,通讯通路门店!$S:$S,$G186,通讯通路门店!$J:$J,"苹果体验店")</f>
        <v>0</v>
      </c>
      <c r="BI186" s="99">
        <f>SUMIFS(通讯通路门店!$K:$K,通讯通路门店!$S:$S,$G186,通讯通路门店!$J:$J,"其他品牌专卖店")</f>
        <v>0</v>
      </c>
      <c r="BJ186" s="99">
        <f>SUMIFS(通讯通路门店!$AC:$AC,通讯通路门店!$S:$S,$G186)</f>
        <v>0</v>
      </c>
      <c r="BK186" s="99">
        <f>SUMIFS(通讯通路门店!$AD:$AD,通讯通路门店!$S:$S,$G186)</f>
        <v>0</v>
      </c>
      <c r="BL186" s="99">
        <f>SUMIFS(通讯通路门店!$AE:$AE,通讯通路门店!$S:$S,$G186)</f>
        <v>0</v>
      </c>
      <c r="BM186" s="99">
        <f>SUMIFS(通讯通路门店!$AF:$AF,通讯通路门店!$S:$S,$G186)</f>
        <v>0</v>
      </c>
      <c r="BN186" s="99">
        <f>SUMIFS(通讯通路门店!$AG:$AG,通讯通路门店!$S:$S,$G186)</f>
        <v>0</v>
      </c>
      <c r="BO186" s="99">
        <f>SUMIFS(通讯通路门店!$AH:$AH,通讯通路门店!$S:$S,$G186)</f>
        <v>0</v>
      </c>
      <c r="BP186" s="99">
        <f>SUMIFS(通讯通路门店!$AI:$AI,通讯通路门店!$S:$S,$G186)</f>
        <v>0</v>
      </c>
      <c r="BQ186" s="83"/>
    </row>
    <row r="187" spans="1:69">
      <c r="A187" s="99" t="str">
        <f>IFERROR(_xlfn.XLOOKUP($G187,通讯通路门店!$S$4:$S$993933,通讯通路门店!$A$4:$A$993933,0,0),"")</f>
        <v/>
      </c>
      <c r="B187" s="99" t="str">
        <f>IFERROR(_xlfn.XLOOKUP($G187,通讯通路门店!$S$4:$S$993933,通讯通路门店!$B$4:$B$993933,0,0),"")</f>
        <v/>
      </c>
      <c r="C187" s="99" t="str">
        <f>IFERROR(_xlfn.XLOOKUP($G187,通讯通路门店!$S$4:$S$993933,通讯通路门店!$C$4:$C$993933,0,0),"")</f>
        <v/>
      </c>
      <c r="D187" s="99" t="str">
        <f>IFERROR(_xlfn.XLOOKUP($G187,通讯通路门店!$S$4:$S$993933,通讯通路门店!$D$4:$D$993933,0,0),"")</f>
        <v/>
      </c>
      <c r="E187" s="83"/>
      <c r="F187" s="83"/>
      <c r="G187" s="101" t="e">
        <v>#N/A</v>
      </c>
      <c r="H187" s="102" t="str">
        <f>IFERROR(_xlfn.XLOOKUP($G187,通讯通路门店!$S$4:$S$993933,通讯通路门店!$R$4:$R$993933,0,0),"")</f>
        <v/>
      </c>
      <c r="I187" s="83"/>
      <c r="J187" s="83"/>
      <c r="K187" s="83"/>
      <c r="L187" s="83"/>
      <c r="M187" s="83"/>
      <c r="N187" s="83"/>
      <c r="O187" s="83"/>
      <c r="P187" s="83"/>
      <c r="Q187" s="83"/>
      <c r="R187" s="83"/>
      <c r="S187" s="83"/>
      <c r="T187" s="83"/>
      <c r="U187" s="99">
        <f>COUNTIF(通讯通路门店!$S:$S,$G187)</f>
        <v>0</v>
      </c>
      <c r="V187" s="99">
        <f>COUNTIFS(通讯通路门店!$S:$S,$G187,通讯通路门店!$J:$J,"综合卖场")</f>
        <v>0</v>
      </c>
      <c r="W187" s="99">
        <f>SUMIFS(通讯通路门店!$AJ:$AJ,通讯通路门店!$S:$S,通讯客户沙盘!$G187)</f>
        <v>0</v>
      </c>
      <c r="X187" s="99">
        <f t="shared" si="10"/>
        <v>0</v>
      </c>
      <c r="Y187" s="99">
        <f>COUNTIFS(通讯通路门店!$S:$S,$G187,通讯通路门店!$J:$J,"荣耀体验店")+COUNTIFS(通讯通路门店!$S:$S,$G187,通讯通路门店!$J:$J,"荣耀授权专卖店")</f>
        <v>0</v>
      </c>
      <c r="Z187" s="99">
        <f>COUNTIFS(通讯通路门店!$S:$S,$G187,通讯通路门店!$J:$J,"VIVO体验店")</f>
        <v>0</v>
      </c>
      <c r="AA187" s="99">
        <f>COUNTIFS(通讯通路门店!$S:$S,$G187,通讯通路门店!$J:$J,"OPPO体验店")</f>
        <v>0</v>
      </c>
      <c r="AB187" s="99">
        <f>COUNTIFS(通讯通路门店!$S:$S,$G187,通讯通路门店!$J:$J,"华为授权体验店")+COUNTIFS(通讯通路门店!$S:$S,$G187,通讯通路门店!$J:$J,"华为堡垒店")</f>
        <v>0</v>
      </c>
      <c r="AC187" s="99">
        <f>COUNTIFS(通讯通路门店!$S:$S,$G187,通讯通路门店!$J:$J,"小米体验店")</f>
        <v>0</v>
      </c>
      <c r="AD187" s="99">
        <f>COUNTIFS(通讯通路门店!$S:$S,$G187,通讯通路门店!$J:$J,"苹果体验店")</f>
        <v>0</v>
      </c>
      <c r="AE187" s="99">
        <f>COUNTIFS(通讯通路门店!$S:$S,$G187,通讯通路门店!$J:$J,"其他品牌专卖店")</f>
        <v>0</v>
      </c>
      <c r="AF187" s="99">
        <f>SUMIFS(通讯通路门店!$BI:$BI,通讯通路门店!$S:$S,$G187)</f>
        <v>0</v>
      </c>
      <c r="AG187" s="99">
        <f>SUMIFS(通讯通路门店!$BH:$BH,通讯通路门店!$S:$S,$G187)</f>
        <v>0</v>
      </c>
      <c r="AH187" s="99">
        <f t="shared" si="11"/>
        <v>0</v>
      </c>
      <c r="AI187" s="99">
        <f>SUMIFS(通讯通路门店!$BB:$BB,通讯通路门店!$S:$S,$G187)</f>
        <v>0</v>
      </c>
      <c r="AJ187" s="99">
        <f>SUMIFS(通讯通路门店!$BE:$BE,通讯通路门店!$S:$S,$G187)</f>
        <v>0</v>
      </c>
      <c r="AK187" s="99">
        <f>SUMIFS(通讯通路门店!$BG:$BG,通讯通路门店!$S:$S,$G187)</f>
        <v>0</v>
      </c>
      <c r="AL187" s="99">
        <f>SUMIFS(通讯通路门店!$BC:$BC,通讯通路门店!$S:$S,$G187)</f>
        <v>0</v>
      </c>
      <c r="AM187" s="99">
        <f>SUMIFS(通讯通路门店!$BD:$BD,通讯通路门店!$S:$S,$G187)</f>
        <v>0</v>
      </c>
      <c r="AN187" s="99">
        <f>SUMIFS(通讯通路门店!$BF:$BF,通讯通路门店!$S:$S,$G187)</f>
        <v>0</v>
      </c>
      <c r="AO187" s="99">
        <f t="shared" si="12"/>
        <v>0</v>
      </c>
      <c r="AP187" s="99">
        <f>SUMIFS(通讯通路门店!$K:$K,通讯通路门店!$S:$S,$G187)</f>
        <v>0</v>
      </c>
      <c r="AQ187" s="83"/>
      <c r="AR187" s="99">
        <f>SUMIFS(通讯通路门店!$T:$T,通讯通路门店!$S:$S,$G187)</f>
        <v>0</v>
      </c>
      <c r="AS187" s="99">
        <f>SUMIFS(通讯通路门店!$U:$U,通讯通路门店!$S:$S,$G187)</f>
        <v>0</v>
      </c>
      <c r="AT187" s="99">
        <f>SUMIFS(通讯通路门店!$V:$V,通讯通路门店!$S:$S,$G187)</f>
        <v>0</v>
      </c>
      <c r="AU187" s="99">
        <f>SUMIFS(通讯通路门店!$W:$W,通讯通路门店!$S:$S,$G187)</f>
        <v>0</v>
      </c>
      <c r="AV187" s="99">
        <f>SUMIFS(通讯通路门店!$Z:$Z,通讯通路门店!$S:$S,$G187)</f>
        <v>0</v>
      </c>
      <c r="AW187" s="99">
        <f>SUMIFS(通讯通路门店!$AB:$AB,通讯通路门店!$S:$S,$G187)</f>
        <v>0</v>
      </c>
      <c r="AX187" s="99">
        <f>SUMIFS(通讯通路门店!$X:$X,通讯通路门店!$S:$S,$G187)</f>
        <v>0</v>
      </c>
      <c r="AY187" s="99">
        <f>SUMIFS(通讯通路门店!$Y:$Y,通讯通路门店!$S:$S,$G187)</f>
        <v>0</v>
      </c>
      <c r="AZ187" s="99">
        <f>SUMIFS(通讯通路门店!$AA:$AA,通讯通路门店!$S:$S,$G187)</f>
        <v>0</v>
      </c>
      <c r="BA187" s="99">
        <f t="shared" si="13"/>
        <v>0</v>
      </c>
      <c r="BB187" s="99">
        <f t="shared" si="14"/>
        <v>0</v>
      </c>
      <c r="BC187" s="99">
        <f>SUMIFS(通讯通路门店!$W:$W,通讯通路门店!$S:$S,$G187,通讯通路门店!$J:$J,"荣耀体验店")+SUMIFS(通讯通路门店!$W:$W,通讯通路门店!$S:$S,$G187,通讯通路门店!$J:$J,"荣耀授权专卖店")</f>
        <v>0</v>
      </c>
      <c r="BD187" s="99">
        <f>SUMIFS(通讯通路门店!$Z:$Z,通讯通路门店!$S:$S,$G187,通讯通路门店!$J:$J,"VIVO体验店")</f>
        <v>0</v>
      </c>
      <c r="BE187" s="99">
        <f>SUMIFS(通讯通路门店!$AB:$AB,通讯通路门店!$S:$S,$G187,通讯通路门店!$J:$J,"OPPO体验店")</f>
        <v>0</v>
      </c>
      <c r="BF187" s="99">
        <f>SUMIFS(通讯通路门店!$X:$X,通讯通路门店!$S:$S,$G187,通讯通路门店!$J:$J,"华为授权体验店")+SUMIFS(通讯通路门店!$AA:$AA,通讯通路门店!$S:$S,$G187,通讯通路门店!$J:$J,"华为堡垒店")</f>
        <v>0</v>
      </c>
      <c r="BG187" s="99">
        <f>SUMIFS(通讯通路门店!$Y:$Y,通讯通路门店!$S:$S,$G187,通讯通路门店!$J:$J,"小米体验店")</f>
        <v>0</v>
      </c>
      <c r="BH187" s="99">
        <f>SUMIFS(通讯通路门店!$AA:$AA,通讯通路门店!$S:$S,$G187,通讯通路门店!$J:$J,"苹果体验店")</f>
        <v>0</v>
      </c>
      <c r="BI187" s="99">
        <f>SUMIFS(通讯通路门店!$K:$K,通讯通路门店!$S:$S,$G187,通讯通路门店!$J:$J,"其他品牌专卖店")</f>
        <v>0</v>
      </c>
      <c r="BJ187" s="99">
        <f>SUMIFS(通讯通路门店!$AC:$AC,通讯通路门店!$S:$S,$G187)</f>
        <v>0</v>
      </c>
      <c r="BK187" s="99">
        <f>SUMIFS(通讯通路门店!$AD:$AD,通讯通路门店!$S:$S,$G187)</f>
        <v>0</v>
      </c>
      <c r="BL187" s="99">
        <f>SUMIFS(通讯通路门店!$AE:$AE,通讯通路门店!$S:$S,$G187)</f>
        <v>0</v>
      </c>
      <c r="BM187" s="99">
        <f>SUMIFS(通讯通路门店!$AF:$AF,通讯通路门店!$S:$S,$G187)</f>
        <v>0</v>
      </c>
      <c r="BN187" s="99">
        <f>SUMIFS(通讯通路门店!$AG:$AG,通讯通路门店!$S:$S,$G187)</f>
        <v>0</v>
      </c>
      <c r="BO187" s="99">
        <f>SUMIFS(通讯通路门店!$AH:$AH,通讯通路门店!$S:$S,$G187)</f>
        <v>0</v>
      </c>
      <c r="BP187" s="99">
        <f>SUMIFS(通讯通路门店!$AI:$AI,通讯通路门店!$S:$S,$G187)</f>
        <v>0</v>
      </c>
      <c r="BQ187" s="83"/>
    </row>
    <row r="188" spans="1:69">
      <c r="A188" s="99" t="str">
        <f>IFERROR(_xlfn.XLOOKUP($G188,通讯通路门店!$S$4:$S$993933,通讯通路门店!$A$4:$A$993933,0,0),"")</f>
        <v/>
      </c>
      <c r="B188" s="99" t="str">
        <f>IFERROR(_xlfn.XLOOKUP($G188,通讯通路门店!$S$4:$S$993933,通讯通路门店!$B$4:$B$993933,0,0),"")</f>
        <v/>
      </c>
      <c r="C188" s="99" t="str">
        <f>IFERROR(_xlfn.XLOOKUP($G188,通讯通路门店!$S$4:$S$993933,通讯通路门店!$C$4:$C$993933,0,0),"")</f>
        <v/>
      </c>
      <c r="D188" s="99" t="str">
        <f>IFERROR(_xlfn.XLOOKUP($G188,通讯通路门店!$S$4:$S$993933,通讯通路门店!$D$4:$D$993933,0,0),"")</f>
        <v/>
      </c>
      <c r="E188" s="83"/>
      <c r="F188" s="83"/>
      <c r="G188" s="101" t="e">
        <v>#N/A</v>
      </c>
      <c r="H188" s="102" t="str">
        <f>IFERROR(_xlfn.XLOOKUP($G188,通讯通路门店!$S$4:$S$993933,通讯通路门店!$R$4:$R$993933,0,0),"")</f>
        <v/>
      </c>
      <c r="I188" s="83"/>
      <c r="J188" s="83"/>
      <c r="K188" s="83"/>
      <c r="L188" s="83"/>
      <c r="M188" s="83"/>
      <c r="N188" s="83"/>
      <c r="O188" s="83"/>
      <c r="P188" s="83"/>
      <c r="Q188" s="83"/>
      <c r="R188" s="83"/>
      <c r="S188" s="83"/>
      <c r="T188" s="83"/>
      <c r="U188" s="99">
        <f>COUNTIF(通讯通路门店!$S:$S,$G188)</f>
        <v>0</v>
      </c>
      <c r="V188" s="99">
        <f>COUNTIFS(通讯通路门店!$S:$S,$G188,通讯通路门店!$J:$J,"综合卖场")</f>
        <v>0</v>
      </c>
      <c r="W188" s="99">
        <f>SUMIFS(通讯通路门店!$AJ:$AJ,通讯通路门店!$S:$S,通讯客户沙盘!$G188)</f>
        <v>0</v>
      </c>
      <c r="X188" s="99">
        <f t="shared" si="10"/>
        <v>0</v>
      </c>
      <c r="Y188" s="99">
        <f>COUNTIFS(通讯通路门店!$S:$S,$G188,通讯通路门店!$J:$J,"荣耀体验店")+COUNTIFS(通讯通路门店!$S:$S,$G188,通讯通路门店!$J:$J,"荣耀授权专卖店")</f>
        <v>0</v>
      </c>
      <c r="Z188" s="99">
        <f>COUNTIFS(通讯通路门店!$S:$S,$G188,通讯通路门店!$J:$J,"VIVO体验店")</f>
        <v>0</v>
      </c>
      <c r="AA188" s="99">
        <f>COUNTIFS(通讯通路门店!$S:$S,$G188,通讯通路门店!$J:$J,"OPPO体验店")</f>
        <v>0</v>
      </c>
      <c r="AB188" s="99">
        <f>COUNTIFS(通讯通路门店!$S:$S,$G188,通讯通路门店!$J:$J,"华为授权体验店")+COUNTIFS(通讯通路门店!$S:$S,$G188,通讯通路门店!$J:$J,"华为堡垒店")</f>
        <v>0</v>
      </c>
      <c r="AC188" s="99">
        <f>COUNTIFS(通讯通路门店!$S:$S,$G188,通讯通路门店!$J:$J,"小米体验店")</f>
        <v>0</v>
      </c>
      <c r="AD188" s="99">
        <f>COUNTIFS(通讯通路门店!$S:$S,$G188,通讯通路门店!$J:$J,"苹果体验店")</f>
        <v>0</v>
      </c>
      <c r="AE188" s="99">
        <f>COUNTIFS(通讯通路门店!$S:$S,$G188,通讯通路门店!$J:$J,"其他品牌专卖店")</f>
        <v>0</v>
      </c>
      <c r="AF188" s="99">
        <f>SUMIFS(通讯通路门店!$BI:$BI,通讯通路门店!$S:$S,$G188)</f>
        <v>0</v>
      </c>
      <c r="AG188" s="99">
        <f>SUMIFS(通讯通路门店!$BH:$BH,通讯通路门店!$S:$S,$G188)</f>
        <v>0</v>
      </c>
      <c r="AH188" s="99">
        <f t="shared" si="11"/>
        <v>0</v>
      </c>
      <c r="AI188" s="99">
        <f>SUMIFS(通讯通路门店!$BB:$BB,通讯通路门店!$S:$S,$G188)</f>
        <v>0</v>
      </c>
      <c r="AJ188" s="99">
        <f>SUMIFS(通讯通路门店!$BE:$BE,通讯通路门店!$S:$S,$G188)</f>
        <v>0</v>
      </c>
      <c r="AK188" s="99">
        <f>SUMIFS(通讯通路门店!$BG:$BG,通讯通路门店!$S:$S,$G188)</f>
        <v>0</v>
      </c>
      <c r="AL188" s="99">
        <f>SUMIFS(通讯通路门店!$BC:$BC,通讯通路门店!$S:$S,$G188)</f>
        <v>0</v>
      </c>
      <c r="AM188" s="99">
        <f>SUMIFS(通讯通路门店!$BD:$BD,通讯通路门店!$S:$S,$G188)</f>
        <v>0</v>
      </c>
      <c r="AN188" s="99">
        <f>SUMIFS(通讯通路门店!$BF:$BF,通讯通路门店!$S:$S,$G188)</f>
        <v>0</v>
      </c>
      <c r="AO188" s="99">
        <f t="shared" si="12"/>
        <v>0</v>
      </c>
      <c r="AP188" s="99">
        <f>SUMIFS(通讯通路门店!$K:$K,通讯通路门店!$S:$S,$G188)</f>
        <v>0</v>
      </c>
      <c r="AQ188" s="83"/>
      <c r="AR188" s="99">
        <f>SUMIFS(通讯通路门店!$T:$T,通讯通路门店!$S:$S,$G188)</f>
        <v>0</v>
      </c>
      <c r="AS188" s="99">
        <f>SUMIFS(通讯通路门店!$U:$U,通讯通路门店!$S:$S,$G188)</f>
        <v>0</v>
      </c>
      <c r="AT188" s="99">
        <f>SUMIFS(通讯通路门店!$V:$V,通讯通路门店!$S:$S,$G188)</f>
        <v>0</v>
      </c>
      <c r="AU188" s="99">
        <f>SUMIFS(通讯通路门店!$W:$W,通讯通路门店!$S:$S,$G188)</f>
        <v>0</v>
      </c>
      <c r="AV188" s="99">
        <f>SUMIFS(通讯通路门店!$Z:$Z,通讯通路门店!$S:$S,$G188)</f>
        <v>0</v>
      </c>
      <c r="AW188" s="99">
        <f>SUMIFS(通讯通路门店!$AB:$AB,通讯通路门店!$S:$S,$G188)</f>
        <v>0</v>
      </c>
      <c r="AX188" s="99">
        <f>SUMIFS(通讯通路门店!$X:$X,通讯通路门店!$S:$S,$G188)</f>
        <v>0</v>
      </c>
      <c r="AY188" s="99">
        <f>SUMIFS(通讯通路门店!$Y:$Y,通讯通路门店!$S:$S,$G188)</f>
        <v>0</v>
      </c>
      <c r="AZ188" s="99">
        <f>SUMIFS(通讯通路门店!$AA:$AA,通讯通路门店!$S:$S,$G188)</f>
        <v>0</v>
      </c>
      <c r="BA188" s="99">
        <f t="shared" si="13"/>
        <v>0</v>
      </c>
      <c r="BB188" s="99">
        <f t="shared" si="14"/>
        <v>0</v>
      </c>
      <c r="BC188" s="99">
        <f>SUMIFS(通讯通路门店!$W:$W,通讯通路门店!$S:$S,$G188,通讯通路门店!$J:$J,"荣耀体验店")+SUMIFS(通讯通路门店!$W:$W,通讯通路门店!$S:$S,$G188,通讯通路门店!$J:$J,"荣耀授权专卖店")</f>
        <v>0</v>
      </c>
      <c r="BD188" s="99">
        <f>SUMIFS(通讯通路门店!$Z:$Z,通讯通路门店!$S:$S,$G188,通讯通路门店!$J:$J,"VIVO体验店")</f>
        <v>0</v>
      </c>
      <c r="BE188" s="99">
        <f>SUMIFS(通讯通路门店!$AB:$AB,通讯通路门店!$S:$S,$G188,通讯通路门店!$J:$J,"OPPO体验店")</f>
        <v>0</v>
      </c>
      <c r="BF188" s="99">
        <f>SUMIFS(通讯通路门店!$X:$X,通讯通路门店!$S:$S,$G188,通讯通路门店!$J:$J,"华为授权体验店")+SUMIFS(通讯通路门店!$AA:$AA,通讯通路门店!$S:$S,$G188,通讯通路门店!$J:$J,"华为堡垒店")</f>
        <v>0</v>
      </c>
      <c r="BG188" s="99">
        <f>SUMIFS(通讯通路门店!$Y:$Y,通讯通路门店!$S:$S,$G188,通讯通路门店!$J:$J,"小米体验店")</f>
        <v>0</v>
      </c>
      <c r="BH188" s="99">
        <f>SUMIFS(通讯通路门店!$AA:$AA,通讯通路门店!$S:$S,$G188,通讯通路门店!$J:$J,"苹果体验店")</f>
        <v>0</v>
      </c>
      <c r="BI188" s="99">
        <f>SUMIFS(通讯通路门店!$K:$K,通讯通路门店!$S:$S,$G188,通讯通路门店!$J:$J,"其他品牌专卖店")</f>
        <v>0</v>
      </c>
      <c r="BJ188" s="99">
        <f>SUMIFS(通讯通路门店!$AC:$AC,通讯通路门店!$S:$S,$G188)</f>
        <v>0</v>
      </c>
      <c r="BK188" s="99">
        <f>SUMIFS(通讯通路门店!$AD:$AD,通讯通路门店!$S:$S,$G188)</f>
        <v>0</v>
      </c>
      <c r="BL188" s="99">
        <f>SUMIFS(通讯通路门店!$AE:$AE,通讯通路门店!$S:$S,$G188)</f>
        <v>0</v>
      </c>
      <c r="BM188" s="99">
        <f>SUMIFS(通讯通路门店!$AF:$AF,通讯通路门店!$S:$S,$G188)</f>
        <v>0</v>
      </c>
      <c r="BN188" s="99">
        <f>SUMIFS(通讯通路门店!$AG:$AG,通讯通路门店!$S:$S,$G188)</f>
        <v>0</v>
      </c>
      <c r="BO188" s="99">
        <f>SUMIFS(通讯通路门店!$AH:$AH,通讯通路门店!$S:$S,$G188)</f>
        <v>0</v>
      </c>
      <c r="BP188" s="99">
        <f>SUMIFS(通讯通路门店!$AI:$AI,通讯通路门店!$S:$S,$G188)</f>
        <v>0</v>
      </c>
      <c r="BQ188" s="83"/>
    </row>
    <row r="189" spans="1:69">
      <c r="A189" s="99" t="str">
        <f>IFERROR(_xlfn.XLOOKUP($G189,通讯通路门店!$S$4:$S$993933,通讯通路门店!$A$4:$A$993933,0,0),"")</f>
        <v/>
      </c>
      <c r="B189" s="99" t="str">
        <f>IFERROR(_xlfn.XLOOKUP($G189,通讯通路门店!$S$4:$S$993933,通讯通路门店!$B$4:$B$993933,0,0),"")</f>
        <v/>
      </c>
      <c r="C189" s="99" t="str">
        <f>IFERROR(_xlfn.XLOOKUP($G189,通讯通路门店!$S$4:$S$993933,通讯通路门店!$C$4:$C$993933,0,0),"")</f>
        <v/>
      </c>
      <c r="D189" s="99" t="str">
        <f>IFERROR(_xlfn.XLOOKUP($G189,通讯通路门店!$S$4:$S$993933,通讯通路门店!$D$4:$D$993933,0,0),"")</f>
        <v/>
      </c>
      <c r="E189" s="83"/>
      <c r="F189" s="83"/>
      <c r="G189" s="101" t="e">
        <v>#N/A</v>
      </c>
      <c r="H189" s="102" t="str">
        <f>IFERROR(_xlfn.XLOOKUP($G189,通讯通路门店!$S$4:$S$993933,通讯通路门店!$R$4:$R$993933,0,0),"")</f>
        <v/>
      </c>
      <c r="I189" s="83"/>
      <c r="J189" s="83"/>
      <c r="K189" s="83"/>
      <c r="L189" s="83"/>
      <c r="M189" s="83"/>
      <c r="N189" s="83"/>
      <c r="O189" s="83"/>
      <c r="P189" s="83"/>
      <c r="Q189" s="83"/>
      <c r="R189" s="83"/>
      <c r="S189" s="83"/>
      <c r="T189" s="83"/>
      <c r="U189" s="99">
        <f>COUNTIF(通讯通路门店!$S:$S,$G189)</f>
        <v>0</v>
      </c>
      <c r="V189" s="99">
        <f>COUNTIFS(通讯通路门店!$S:$S,$G189,通讯通路门店!$J:$J,"综合卖场")</f>
        <v>0</v>
      </c>
      <c r="W189" s="99">
        <f>SUMIFS(通讯通路门店!$AJ:$AJ,通讯通路门店!$S:$S,通讯客户沙盘!$G189)</f>
        <v>0</v>
      </c>
      <c r="X189" s="99">
        <f t="shared" si="10"/>
        <v>0</v>
      </c>
      <c r="Y189" s="99">
        <f>COUNTIFS(通讯通路门店!$S:$S,$G189,通讯通路门店!$J:$J,"荣耀体验店")+COUNTIFS(通讯通路门店!$S:$S,$G189,通讯通路门店!$J:$J,"荣耀授权专卖店")</f>
        <v>0</v>
      </c>
      <c r="Z189" s="99">
        <f>COUNTIFS(通讯通路门店!$S:$S,$G189,通讯通路门店!$J:$J,"VIVO体验店")</f>
        <v>0</v>
      </c>
      <c r="AA189" s="99">
        <f>COUNTIFS(通讯通路门店!$S:$S,$G189,通讯通路门店!$J:$J,"OPPO体验店")</f>
        <v>0</v>
      </c>
      <c r="AB189" s="99">
        <f>COUNTIFS(通讯通路门店!$S:$S,$G189,通讯通路门店!$J:$J,"华为授权体验店")+COUNTIFS(通讯通路门店!$S:$S,$G189,通讯通路门店!$J:$J,"华为堡垒店")</f>
        <v>0</v>
      </c>
      <c r="AC189" s="99">
        <f>COUNTIFS(通讯通路门店!$S:$S,$G189,通讯通路门店!$J:$J,"小米体验店")</f>
        <v>0</v>
      </c>
      <c r="AD189" s="99">
        <f>COUNTIFS(通讯通路门店!$S:$S,$G189,通讯通路门店!$J:$J,"苹果体验店")</f>
        <v>0</v>
      </c>
      <c r="AE189" s="99">
        <f>COUNTIFS(通讯通路门店!$S:$S,$G189,通讯通路门店!$J:$J,"其他品牌专卖店")</f>
        <v>0</v>
      </c>
      <c r="AF189" s="99">
        <f>SUMIFS(通讯通路门店!$BI:$BI,通讯通路门店!$S:$S,$G189)</f>
        <v>0</v>
      </c>
      <c r="AG189" s="99">
        <f>SUMIFS(通讯通路门店!$BH:$BH,通讯通路门店!$S:$S,$G189)</f>
        <v>0</v>
      </c>
      <c r="AH189" s="99">
        <f t="shared" si="11"/>
        <v>0</v>
      </c>
      <c r="AI189" s="99">
        <f>SUMIFS(通讯通路门店!$BB:$BB,通讯通路门店!$S:$S,$G189)</f>
        <v>0</v>
      </c>
      <c r="AJ189" s="99">
        <f>SUMIFS(通讯通路门店!$BE:$BE,通讯通路门店!$S:$S,$G189)</f>
        <v>0</v>
      </c>
      <c r="AK189" s="99">
        <f>SUMIFS(通讯通路门店!$BG:$BG,通讯通路门店!$S:$S,$G189)</f>
        <v>0</v>
      </c>
      <c r="AL189" s="99">
        <f>SUMIFS(通讯通路门店!$BC:$BC,通讯通路门店!$S:$S,$G189)</f>
        <v>0</v>
      </c>
      <c r="AM189" s="99">
        <f>SUMIFS(通讯通路门店!$BD:$BD,通讯通路门店!$S:$S,$G189)</f>
        <v>0</v>
      </c>
      <c r="AN189" s="99">
        <f>SUMIFS(通讯通路门店!$BF:$BF,通讯通路门店!$S:$S,$G189)</f>
        <v>0</v>
      </c>
      <c r="AO189" s="99">
        <f t="shared" si="12"/>
        <v>0</v>
      </c>
      <c r="AP189" s="99">
        <f>SUMIFS(通讯通路门店!$K:$K,通讯通路门店!$S:$S,$G189)</f>
        <v>0</v>
      </c>
      <c r="AQ189" s="83"/>
      <c r="AR189" s="99">
        <f>SUMIFS(通讯通路门店!$T:$T,通讯通路门店!$S:$S,$G189)</f>
        <v>0</v>
      </c>
      <c r="AS189" s="99">
        <f>SUMIFS(通讯通路门店!$U:$U,通讯通路门店!$S:$S,$G189)</f>
        <v>0</v>
      </c>
      <c r="AT189" s="99">
        <f>SUMIFS(通讯通路门店!$V:$V,通讯通路门店!$S:$S,$G189)</f>
        <v>0</v>
      </c>
      <c r="AU189" s="99">
        <f>SUMIFS(通讯通路门店!$W:$W,通讯通路门店!$S:$S,$G189)</f>
        <v>0</v>
      </c>
      <c r="AV189" s="99">
        <f>SUMIFS(通讯通路门店!$Z:$Z,通讯通路门店!$S:$S,$G189)</f>
        <v>0</v>
      </c>
      <c r="AW189" s="99">
        <f>SUMIFS(通讯通路门店!$AB:$AB,通讯通路门店!$S:$S,$G189)</f>
        <v>0</v>
      </c>
      <c r="AX189" s="99">
        <f>SUMIFS(通讯通路门店!$X:$X,通讯通路门店!$S:$S,$G189)</f>
        <v>0</v>
      </c>
      <c r="AY189" s="99">
        <f>SUMIFS(通讯通路门店!$Y:$Y,通讯通路门店!$S:$S,$G189)</f>
        <v>0</v>
      </c>
      <c r="AZ189" s="99">
        <f>SUMIFS(通讯通路门店!$AA:$AA,通讯通路门店!$S:$S,$G189)</f>
        <v>0</v>
      </c>
      <c r="BA189" s="99">
        <f t="shared" si="13"/>
        <v>0</v>
      </c>
      <c r="BB189" s="99">
        <f t="shared" si="14"/>
        <v>0</v>
      </c>
      <c r="BC189" s="99">
        <f>SUMIFS(通讯通路门店!$W:$W,通讯通路门店!$S:$S,$G189,通讯通路门店!$J:$J,"荣耀体验店")+SUMIFS(通讯通路门店!$W:$W,通讯通路门店!$S:$S,$G189,通讯通路门店!$J:$J,"荣耀授权专卖店")</f>
        <v>0</v>
      </c>
      <c r="BD189" s="99">
        <f>SUMIFS(通讯通路门店!$Z:$Z,通讯通路门店!$S:$S,$G189,通讯通路门店!$J:$J,"VIVO体验店")</f>
        <v>0</v>
      </c>
      <c r="BE189" s="99">
        <f>SUMIFS(通讯通路门店!$AB:$AB,通讯通路门店!$S:$S,$G189,通讯通路门店!$J:$J,"OPPO体验店")</f>
        <v>0</v>
      </c>
      <c r="BF189" s="99">
        <f>SUMIFS(通讯通路门店!$X:$X,通讯通路门店!$S:$S,$G189,通讯通路门店!$J:$J,"华为授权体验店")+SUMIFS(通讯通路门店!$AA:$AA,通讯通路门店!$S:$S,$G189,通讯通路门店!$J:$J,"华为堡垒店")</f>
        <v>0</v>
      </c>
      <c r="BG189" s="99">
        <f>SUMIFS(通讯通路门店!$Y:$Y,通讯通路门店!$S:$S,$G189,通讯通路门店!$J:$J,"小米体验店")</f>
        <v>0</v>
      </c>
      <c r="BH189" s="99">
        <f>SUMIFS(通讯通路门店!$AA:$AA,通讯通路门店!$S:$S,$G189,通讯通路门店!$J:$J,"苹果体验店")</f>
        <v>0</v>
      </c>
      <c r="BI189" s="99">
        <f>SUMIFS(通讯通路门店!$K:$K,通讯通路门店!$S:$S,$G189,通讯通路门店!$J:$J,"其他品牌专卖店")</f>
        <v>0</v>
      </c>
      <c r="BJ189" s="99">
        <f>SUMIFS(通讯通路门店!$AC:$AC,通讯通路门店!$S:$S,$G189)</f>
        <v>0</v>
      </c>
      <c r="BK189" s="99">
        <f>SUMIFS(通讯通路门店!$AD:$AD,通讯通路门店!$S:$S,$G189)</f>
        <v>0</v>
      </c>
      <c r="BL189" s="99">
        <f>SUMIFS(通讯通路门店!$AE:$AE,通讯通路门店!$S:$S,$G189)</f>
        <v>0</v>
      </c>
      <c r="BM189" s="99">
        <f>SUMIFS(通讯通路门店!$AF:$AF,通讯通路门店!$S:$S,$G189)</f>
        <v>0</v>
      </c>
      <c r="BN189" s="99">
        <f>SUMIFS(通讯通路门店!$AG:$AG,通讯通路门店!$S:$S,$G189)</f>
        <v>0</v>
      </c>
      <c r="BO189" s="99">
        <f>SUMIFS(通讯通路门店!$AH:$AH,通讯通路门店!$S:$S,$G189)</f>
        <v>0</v>
      </c>
      <c r="BP189" s="99">
        <f>SUMIFS(通讯通路门店!$AI:$AI,通讯通路门店!$S:$S,$G189)</f>
        <v>0</v>
      </c>
      <c r="BQ189" s="83"/>
    </row>
    <row r="190" spans="1:69">
      <c r="A190" s="99" t="str">
        <f>IFERROR(_xlfn.XLOOKUP($G190,通讯通路门店!$S$4:$S$993933,通讯通路门店!$A$4:$A$993933,0,0),"")</f>
        <v/>
      </c>
      <c r="B190" s="99" t="str">
        <f>IFERROR(_xlfn.XLOOKUP($G190,通讯通路门店!$S$4:$S$993933,通讯通路门店!$B$4:$B$993933,0,0),"")</f>
        <v/>
      </c>
      <c r="C190" s="99" t="str">
        <f>IFERROR(_xlfn.XLOOKUP($G190,通讯通路门店!$S$4:$S$993933,通讯通路门店!$C$4:$C$993933,0,0),"")</f>
        <v/>
      </c>
      <c r="D190" s="99" t="str">
        <f>IFERROR(_xlfn.XLOOKUP($G190,通讯通路门店!$S$4:$S$993933,通讯通路门店!$D$4:$D$993933,0,0),"")</f>
        <v/>
      </c>
      <c r="E190" s="83"/>
      <c r="F190" s="83"/>
      <c r="G190" s="101" t="e">
        <v>#N/A</v>
      </c>
      <c r="H190" s="102" t="str">
        <f>IFERROR(_xlfn.XLOOKUP($G190,通讯通路门店!$S$4:$S$993933,通讯通路门店!$R$4:$R$993933,0,0),"")</f>
        <v/>
      </c>
      <c r="I190" s="83"/>
      <c r="J190" s="83"/>
      <c r="K190" s="83"/>
      <c r="L190" s="83"/>
      <c r="M190" s="83"/>
      <c r="N190" s="83"/>
      <c r="O190" s="83"/>
      <c r="P190" s="83"/>
      <c r="Q190" s="83"/>
      <c r="R190" s="83"/>
      <c r="S190" s="83"/>
      <c r="T190" s="83"/>
      <c r="U190" s="99">
        <f>COUNTIF(通讯通路门店!$S:$S,$G190)</f>
        <v>0</v>
      </c>
      <c r="V190" s="99">
        <f>COUNTIFS(通讯通路门店!$S:$S,$G190,通讯通路门店!$J:$J,"综合卖场")</f>
        <v>0</v>
      </c>
      <c r="W190" s="99">
        <f>SUMIFS(通讯通路门店!$AJ:$AJ,通讯通路门店!$S:$S,通讯客户沙盘!$G190)</f>
        <v>0</v>
      </c>
      <c r="X190" s="99">
        <f t="shared" si="10"/>
        <v>0</v>
      </c>
      <c r="Y190" s="99">
        <f>COUNTIFS(通讯通路门店!$S:$S,$G190,通讯通路门店!$J:$J,"荣耀体验店")+COUNTIFS(通讯通路门店!$S:$S,$G190,通讯通路门店!$J:$J,"荣耀授权专卖店")</f>
        <v>0</v>
      </c>
      <c r="Z190" s="99">
        <f>COUNTIFS(通讯通路门店!$S:$S,$G190,通讯通路门店!$J:$J,"VIVO体验店")</f>
        <v>0</v>
      </c>
      <c r="AA190" s="99">
        <f>COUNTIFS(通讯通路门店!$S:$S,$G190,通讯通路门店!$J:$J,"OPPO体验店")</f>
        <v>0</v>
      </c>
      <c r="AB190" s="99">
        <f>COUNTIFS(通讯通路门店!$S:$S,$G190,通讯通路门店!$J:$J,"华为授权体验店")+COUNTIFS(通讯通路门店!$S:$S,$G190,通讯通路门店!$J:$J,"华为堡垒店")</f>
        <v>0</v>
      </c>
      <c r="AC190" s="99">
        <f>COUNTIFS(通讯通路门店!$S:$S,$G190,通讯通路门店!$J:$J,"小米体验店")</f>
        <v>0</v>
      </c>
      <c r="AD190" s="99">
        <f>COUNTIFS(通讯通路门店!$S:$S,$G190,通讯通路门店!$J:$J,"苹果体验店")</f>
        <v>0</v>
      </c>
      <c r="AE190" s="99">
        <f>COUNTIFS(通讯通路门店!$S:$S,$G190,通讯通路门店!$J:$J,"其他品牌专卖店")</f>
        <v>0</v>
      </c>
      <c r="AF190" s="99">
        <f>SUMIFS(通讯通路门店!$BI:$BI,通讯通路门店!$S:$S,$G190)</f>
        <v>0</v>
      </c>
      <c r="AG190" s="99">
        <f>SUMIFS(通讯通路门店!$BH:$BH,通讯通路门店!$S:$S,$G190)</f>
        <v>0</v>
      </c>
      <c r="AH190" s="99">
        <f t="shared" si="11"/>
        <v>0</v>
      </c>
      <c r="AI190" s="99">
        <f>SUMIFS(通讯通路门店!$BB:$BB,通讯通路门店!$S:$S,$G190)</f>
        <v>0</v>
      </c>
      <c r="AJ190" s="99">
        <f>SUMIFS(通讯通路门店!$BE:$BE,通讯通路门店!$S:$S,$G190)</f>
        <v>0</v>
      </c>
      <c r="AK190" s="99">
        <f>SUMIFS(通讯通路门店!$BG:$BG,通讯通路门店!$S:$S,$G190)</f>
        <v>0</v>
      </c>
      <c r="AL190" s="99">
        <f>SUMIFS(通讯通路门店!$BC:$BC,通讯通路门店!$S:$S,$G190)</f>
        <v>0</v>
      </c>
      <c r="AM190" s="99">
        <f>SUMIFS(通讯通路门店!$BD:$BD,通讯通路门店!$S:$S,$G190)</f>
        <v>0</v>
      </c>
      <c r="AN190" s="99">
        <f>SUMIFS(通讯通路门店!$BF:$BF,通讯通路门店!$S:$S,$G190)</f>
        <v>0</v>
      </c>
      <c r="AO190" s="99">
        <f t="shared" si="12"/>
        <v>0</v>
      </c>
      <c r="AP190" s="99">
        <f>SUMIFS(通讯通路门店!$K:$K,通讯通路门店!$S:$S,$G190)</f>
        <v>0</v>
      </c>
      <c r="AQ190" s="83"/>
      <c r="AR190" s="99">
        <f>SUMIFS(通讯通路门店!$T:$T,通讯通路门店!$S:$S,$G190)</f>
        <v>0</v>
      </c>
      <c r="AS190" s="99">
        <f>SUMIFS(通讯通路门店!$U:$U,通讯通路门店!$S:$S,$G190)</f>
        <v>0</v>
      </c>
      <c r="AT190" s="99">
        <f>SUMIFS(通讯通路门店!$V:$V,通讯通路门店!$S:$S,$G190)</f>
        <v>0</v>
      </c>
      <c r="AU190" s="99">
        <f>SUMIFS(通讯通路门店!$W:$W,通讯通路门店!$S:$S,$G190)</f>
        <v>0</v>
      </c>
      <c r="AV190" s="99">
        <f>SUMIFS(通讯通路门店!$Z:$Z,通讯通路门店!$S:$S,$G190)</f>
        <v>0</v>
      </c>
      <c r="AW190" s="99">
        <f>SUMIFS(通讯通路门店!$AB:$AB,通讯通路门店!$S:$S,$G190)</f>
        <v>0</v>
      </c>
      <c r="AX190" s="99">
        <f>SUMIFS(通讯通路门店!$X:$X,通讯通路门店!$S:$S,$G190)</f>
        <v>0</v>
      </c>
      <c r="AY190" s="99">
        <f>SUMIFS(通讯通路门店!$Y:$Y,通讯通路门店!$S:$S,$G190)</f>
        <v>0</v>
      </c>
      <c r="AZ190" s="99">
        <f>SUMIFS(通讯通路门店!$AA:$AA,通讯通路门店!$S:$S,$G190)</f>
        <v>0</v>
      </c>
      <c r="BA190" s="99">
        <f t="shared" si="13"/>
        <v>0</v>
      </c>
      <c r="BB190" s="99">
        <f t="shared" si="14"/>
        <v>0</v>
      </c>
      <c r="BC190" s="99">
        <f>SUMIFS(通讯通路门店!$W:$W,通讯通路门店!$S:$S,$G190,通讯通路门店!$J:$J,"荣耀体验店")+SUMIFS(通讯通路门店!$W:$W,通讯通路门店!$S:$S,$G190,通讯通路门店!$J:$J,"荣耀授权专卖店")</f>
        <v>0</v>
      </c>
      <c r="BD190" s="99">
        <f>SUMIFS(通讯通路门店!$Z:$Z,通讯通路门店!$S:$S,$G190,通讯通路门店!$J:$J,"VIVO体验店")</f>
        <v>0</v>
      </c>
      <c r="BE190" s="99">
        <f>SUMIFS(通讯通路门店!$AB:$AB,通讯通路门店!$S:$S,$G190,通讯通路门店!$J:$J,"OPPO体验店")</f>
        <v>0</v>
      </c>
      <c r="BF190" s="99">
        <f>SUMIFS(通讯通路门店!$X:$X,通讯通路门店!$S:$S,$G190,通讯通路门店!$J:$J,"华为授权体验店")+SUMIFS(通讯通路门店!$AA:$AA,通讯通路门店!$S:$S,$G190,通讯通路门店!$J:$J,"华为堡垒店")</f>
        <v>0</v>
      </c>
      <c r="BG190" s="99">
        <f>SUMIFS(通讯通路门店!$Y:$Y,通讯通路门店!$S:$S,$G190,通讯通路门店!$J:$J,"小米体验店")</f>
        <v>0</v>
      </c>
      <c r="BH190" s="99">
        <f>SUMIFS(通讯通路门店!$AA:$AA,通讯通路门店!$S:$S,$G190,通讯通路门店!$J:$J,"苹果体验店")</f>
        <v>0</v>
      </c>
      <c r="BI190" s="99">
        <f>SUMIFS(通讯通路门店!$K:$K,通讯通路门店!$S:$S,$G190,通讯通路门店!$J:$J,"其他品牌专卖店")</f>
        <v>0</v>
      </c>
      <c r="BJ190" s="99">
        <f>SUMIFS(通讯通路门店!$AC:$AC,通讯通路门店!$S:$S,$G190)</f>
        <v>0</v>
      </c>
      <c r="BK190" s="99">
        <f>SUMIFS(通讯通路门店!$AD:$AD,通讯通路门店!$S:$S,$G190)</f>
        <v>0</v>
      </c>
      <c r="BL190" s="99">
        <f>SUMIFS(通讯通路门店!$AE:$AE,通讯通路门店!$S:$S,$G190)</f>
        <v>0</v>
      </c>
      <c r="BM190" s="99">
        <f>SUMIFS(通讯通路门店!$AF:$AF,通讯通路门店!$S:$S,$G190)</f>
        <v>0</v>
      </c>
      <c r="BN190" s="99">
        <f>SUMIFS(通讯通路门店!$AG:$AG,通讯通路门店!$S:$S,$G190)</f>
        <v>0</v>
      </c>
      <c r="BO190" s="99">
        <f>SUMIFS(通讯通路门店!$AH:$AH,通讯通路门店!$S:$S,$G190)</f>
        <v>0</v>
      </c>
      <c r="BP190" s="99">
        <f>SUMIFS(通讯通路门店!$AI:$AI,通讯通路门店!$S:$S,$G190)</f>
        <v>0</v>
      </c>
      <c r="BQ190" s="83"/>
    </row>
    <row r="191" spans="1:69">
      <c r="A191" s="99" t="str">
        <f>IFERROR(_xlfn.XLOOKUP($G191,通讯通路门店!$S$4:$S$993933,通讯通路门店!$A$4:$A$993933,0,0),"")</f>
        <v/>
      </c>
      <c r="B191" s="99" t="str">
        <f>IFERROR(_xlfn.XLOOKUP($G191,通讯通路门店!$S$4:$S$993933,通讯通路门店!$B$4:$B$993933,0,0),"")</f>
        <v/>
      </c>
      <c r="C191" s="99" t="str">
        <f>IFERROR(_xlfn.XLOOKUP($G191,通讯通路门店!$S$4:$S$993933,通讯通路门店!$C$4:$C$993933,0,0),"")</f>
        <v/>
      </c>
      <c r="D191" s="99" t="str">
        <f>IFERROR(_xlfn.XLOOKUP($G191,通讯通路门店!$S$4:$S$993933,通讯通路门店!$D$4:$D$993933,0,0),"")</f>
        <v/>
      </c>
      <c r="E191" s="83"/>
      <c r="F191" s="83"/>
      <c r="G191" s="101" t="e">
        <v>#N/A</v>
      </c>
      <c r="H191" s="102" t="str">
        <f>IFERROR(_xlfn.XLOOKUP($G191,通讯通路门店!$S$4:$S$993933,通讯通路门店!$R$4:$R$993933,0,0),"")</f>
        <v/>
      </c>
      <c r="I191" s="83"/>
      <c r="J191" s="83"/>
      <c r="K191" s="83"/>
      <c r="L191" s="83"/>
      <c r="M191" s="83"/>
      <c r="N191" s="83"/>
      <c r="O191" s="83"/>
      <c r="P191" s="83"/>
      <c r="Q191" s="83"/>
      <c r="R191" s="83"/>
      <c r="S191" s="83"/>
      <c r="T191" s="83"/>
      <c r="U191" s="99">
        <f>COUNTIF(通讯通路门店!$S:$S,$G191)</f>
        <v>0</v>
      </c>
      <c r="V191" s="99">
        <f>COUNTIFS(通讯通路门店!$S:$S,$G191,通讯通路门店!$J:$J,"综合卖场")</f>
        <v>0</v>
      </c>
      <c r="W191" s="99">
        <f>SUMIFS(通讯通路门店!$AJ:$AJ,通讯通路门店!$S:$S,通讯客户沙盘!$G191)</f>
        <v>0</v>
      </c>
      <c r="X191" s="99">
        <f t="shared" si="10"/>
        <v>0</v>
      </c>
      <c r="Y191" s="99">
        <f>COUNTIFS(通讯通路门店!$S:$S,$G191,通讯通路门店!$J:$J,"荣耀体验店")+COUNTIFS(通讯通路门店!$S:$S,$G191,通讯通路门店!$J:$J,"荣耀授权专卖店")</f>
        <v>0</v>
      </c>
      <c r="Z191" s="99">
        <f>COUNTIFS(通讯通路门店!$S:$S,$G191,通讯通路门店!$J:$J,"VIVO体验店")</f>
        <v>0</v>
      </c>
      <c r="AA191" s="99">
        <f>COUNTIFS(通讯通路门店!$S:$S,$G191,通讯通路门店!$J:$J,"OPPO体验店")</f>
        <v>0</v>
      </c>
      <c r="AB191" s="99">
        <f>COUNTIFS(通讯通路门店!$S:$S,$G191,通讯通路门店!$J:$J,"华为授权体验店")+COUNTIFS(通讯通路门店!$S:$S,$G191,通讯通路门店!$J:$J,"华为堡垒店")</f>
        <v>0</v>
      </c>
      <c r="AC191" s="99">
        <f>COUNTIFS(通讯通路门店!$S:$S,$G191,通讯通路门店!$J:$J,"小米体验店")</f>
        <v>0</v>
      </c>
      <c r="AD191" s="99">
        <f>COUNTIFS(通讯通路门店!$S:$S,$G191,通讯通路门店!$J:$J,"苹果体验店")</f>
        <v>0</v>
      </c>
      <c r="AE191" s="99">
        <f>COUNTIFS(通讯通路门店!$S:$S,$G191,通讯通路门店!$J:$J,"其他品牌专卖店")</f>
        <v>0</v>
      </c>
      <c r="AF191" s="99">
        <f>SUMIFS(通讯通路门店!$BI:$BI,通讯通路门店!$S:$S,$G191)</f>
        <v>0</v>
      </c>
      <c r="AG191" s="99">
        <f>SUMIFS(通讯通路门店!$BH:$BH,通讯通路门店!$S:$S,$G191)</f>
        <v>0</v>
      </c>
      <c r="AH191" s="99">
        <f t="shared" si="11"/>
        <v>0</v>
      </c>
      <c r="AI191" s="99">
        <f>SUMIFS(通讯通路门店!$BB:$BB,通讯通路门店!$S:$S,$G191)</f>
        <v>0</v>
      </c>
      <c r="AJ191" s="99">
        <f>SUMIFS(通讯通路门店!$BE:$BE,通讯通路门店!$S:$S,$G191)</f>
        <v>0</v>
      </c>
      <c r="AK191" s="99">
        <f>SUMIFS(通讯通路门店!$BG:$BG,通讯通路门店!$S:$S,$G191)</f>
        <v>0</v>
      </c>
      <c r="AL191" s="99">
        <f>SUMIFS(通讯通路门店!$BC:$BC,通讯通路门店!$S:$S,$G191)</f>
        <v>0</v>
      </c>
      <c r="AM191" s="99">
        <f>SUMIFS(通讯通路门店!$BD:$BD,通讯通路门店!$S:$S,$G191)</f>
        <v>0</v>
      </c>
      <c r="AN191" s="99">
        <f>SUMIFS(通讯通路门店!$BF:$BF,通讯通路门店!$S:$S,$G191)</f>
        <v>0</v>
      </c>
      <c r="AO191" s="99">
        <f t="shared" si="12"/>
        <v>0</v>
      </c>
      <c r="AP191" s="99">
        <f>SUMIFS(通讯通路门店!$K:$K,通讯通路门店!$S:$S,$G191)</f>
        <v>0</v>
      </c>
      <c r="AQ191" s="83"/>
      <c r="AR191" s="99">
        <f>SUMIFS(通讯通路门店!$T:$T,通讯通路门店!$S:$S,$G191)</f>
        <v>0</v>
      </c>
      <c r="AS191" s="99">
        <f>SUMIFS(通讯通路门店!$U:$U,通讯通路门店!$S:$S,$G191)</f>
        <v>0</v>
      </c>
      <c r="AT191" s="99">
        <f>SUMIFS(通讯通路门店!$V:$V,通讯通路门店!$S:$S,$G191)</f>
        <v>0</v>
      </c>
      <c r="AU191" s="99">
        <f>SUMIFS(通讯通路门店!$W:$W,通讯通路门店!$S:$S,$G191)</f>
        <v>0</v>
      </c>
      <c r="AV191" s="99">
        <f>SUMIFS(通讯通路门店!$Z:$Z,通讯通路门店!$S:$S,$G191)</f>
        <v>0</v>
      </c>
      <c r="AW191" s="99">
        <f>SUMIFS(通讯通路门店!$AB:$AB,通讯通路门店!$S:$S,$G191)</f>
        <v>0</v>
      </c>
      <c r="AX191" s="99">
        <f>SUMIFS(通讯通路门店!$X:$X,通讯通路门店!$S:$S,$G191)</f>
        <v>0</v>
      </c>
      <c r="AY191" s="99">
        <f>SUMIFS(通讯通路门店!$Y:$Y,通讯通路门店!$S:$S,$G191)</f>
        <v>0</v>
      </c>
      <c r="AZ191" s="99">
        <f>SUMIFS(通讯通路门店!$AA:$AA,通讯通路门店!$S:$S,$G191)</f>
        <v>0</v>
      </c>
      <c r="BA191" s="99">
        <f t="shared" si="13"/>
        <v>0</v>
      </c>
      <c r="BB191" s="99">
        <f t="shared" si="14"/>
        <v>0</v>
      </c>
      <c r="BC191" s="99">
        <f>SUMIFS(通讯通路门店!$W:$W,通讯通路门店!$S:$S,$G191,通讯通路门店!$J:$J,"荣耀体验店")+SUMIFS(通讯通路门店!$W:$W,通讯通路门店!$S:$S,$G191,通讯通路门店!$J:$J,"荣耀授权专卖店")</f>
        <v>0</v>
      </c>
      <c r="BD191" s="99">
        <f>SUMIFS(通讯通路门店!$Z:$Z,通讯通路门店!$S:$S,$G191,通讯通路门店!$J:$J,"VIVO体验店")</f>
        <v>0</v>
      </c>
      <c r="BE191" s="99">
        <f>SUMIFS(通讯通路门店!$AB:$AB,通讯通路门店!$S:$S,$G191,通讯通路门店!$J:$J,"OPPO体验店")</f>
        <v>0</v>
      </c>
      <c r="BF191" s="99">
        <f>SUMIFS(通讯通路门店!$X:$X,通讯通路门店!$S:$S,$G191,通讯通路门店!$J:$J,"华为授权体验店")+SUMIFS(通讯通路门店!$AA:$AA,通讯通路门店!$S:$S,$G191,通讯通路门店!$J:$J,"华为堡垒店")</f>
        <v>0</v>
      </c>
      <c r="BG191" s="99">
        <f>SUMIFS(通讯通路门店!$Y:$Y,通讯通路门店!$S:$S,$G191,通讯通路门店!$J:$J,"小米体验店")</f>
        <v>0</v>
      </c>
      <c r="BH191" s="99">
        <f>SUMIFS(通讯通路门店!$AA:$AA,通讯通路门店!$S:$S,$G191,通讯通路门店!$J:$J,"苹果体验店")</f>
        <v>0</v>
      </c>
      <c r="BI191" s="99">
        <f>SUMIFS(通讯通路门店!$K:$K,通讯通路门店!$S:$S,$G191,通讯通路门店!$J:$J,"其他品牌专卖店")</f>
        <v>0</v>
      </c>
      <c r="BJ191" s="99">
        <f>SUMIFS(通讯通路门店!$AC:$AC,通讯通路门店!$S:$S,$G191)</f>
        <v>0</v>
      </c>
      <c r="BK191" s="99">
        <f>SUMIFS(通讯通路门店!$AD:$AD,通讯通路门店!$S:$S,$G191)</f>
        <v>0</v>
      </c>
      <c r="BL191" s="99">
        <f>SUMIFS(通讯通路门店!$AE:$AE,通讯通路门店!$S:$S,$G191)</f>
        <v>0</v>
      </c>
      <c r="BM191" s="99">
        <f>SUMIFS(通讯通路门店!$AF:$AF,通讯通路门店!$S:$S,$G191)</f>
        <v>0</v>
      </c>
      <c r="BN191" s="99">
        <f>SUMIFS(通讯通路门店!$AG:$AG,通讯通路门店!$S:$S,$G191)</f>
        <v>0</v>
      </c>
      <c r="BO191" s="99">
        <f>SUMIFS(通讯通路门店!$AH:$AH,通讯通路门店!$S:$S,$G191)</f>
        <v>0</v>
      </c>
      <c r="BP191" s="99">
        <f>SUMIFS(通讯通路门店!$AI:$AI,通讯通路门店!$S:$S,$G191)</f>
        <v>0</v>
      </c>
      <c r="BQ191" s="83"/>
    </row>
    <row r="192" spans="1:69">
      <c r="A192" s="99" t="str">
        <f>IFERROR(_xlfn.XLOOKUP($G192,通讯通路门店!$S$4:$S$993933,通讯通路门店!$A$4:$A$993933,0,0),"")</f>
        <v/>
      </c>
      <c r="B192" s="99" t="str">
        <f>IFERROR(_xlfn.XLOOKUP($G192,通讯通路门店!$S$4:$S$993933,通讯通路门店!$B$4:$B$993933,0,0),"")</f>
        <v/>
      </c>
      <c r="C192" s="99" t="str">
        <f>IFERROR(_xlfn.XLOOKUP($G192,通讯通路门店!$S$4:$S$993933,通讯通路门店!$C$4:$C$993933,0,0),"")</f>
        <v/>
      </c>
      <c r="D192" s="99" t="str">
        <f>IFERROR(_xlfn.XLOOKUP($G192,通讯通路门店!$S$4:$S$993933,通讯通路门店!$D$4:$D$993933,0,0),"")</f>
        <v/>
      </c>
      <c r="E192" s="83"/>
      <c r="F192" s="83"/>
      <c r="G192" s="101" t="e">
        <v>#N/A</v>
      </c>
      <c r="H192" s="102" t="str">
        <f>IFERROR(_xlfn.XLOOKUP($G192,通讯通路门店!$S$4:$S$993933,通讯通路门店!$R$4:$R$993933,0,0),"")</f>
        <v/>
      </c>
      <c r="I192" s="83"/>
      <c r="J192" s="83"/>
      <c r="K192" s="83"/>
      <c r="L192" s="83"/>
      <c r="M192" s="83"/>
      <c r="N192" s="83"/>
      <c r="O192" s="83"/>
      <c r="P192" s="83"/>
      <c r="Q192" s="83"/>
      <c r="R192" s="83"/>
      <c r="S192" s="83"/>
      <c r="T192" s="83"/>
      <c r="U192" s="99">
        <f>COUNTIF(通讯通路门店!$S:$S,$G192)</f>
        <v>0</v>
      </c>
      <c r="V192" s="99">
        <f>COUNTIFS(通讯通路门店!$S:$S,$G192,通讯通路门店!$J:$J,"综合卖场")</f>
        <v>0</v>
      </c>
      <c r="W192" s="99">
        <f>SUMIFS(通讯通路门店!$AJ:$AJ,通讯通路门店!$S:$S,通讯客户沙盘!$G192)</f>
        <v>0</v>
      </c>
      <c r="X192" s="99">
        <f t="shared" si="10"/>
        <v>0</v>
      </c>
      <c r="Y192" s="99">
        <f>COUNTIFS(通讯通路门店!$S:$S,$G192,通讯通路门店!$J:$J,"荣耀体验店")+COUNTIFS(通讯通路门店!$S:$S,$G192,通讯通路门店!$J:$J,"荣耀授权专卖店")</f>
        <v>0</v>
      </c>
      <c r="Z192" s="99">
        <f>COUNTIFS(通讯通路门店!$S:$S,$G192,通讯通路门店!$J:$J,"VIVO体验店")</f>
        <v>0</v>
      </c>
      <c r="AA192" s="99">
        <f>COUNTIFS(通讯通路门店!$S:$S,$G192,通讯通路门店!$J:$J,"OPPO体验店")</f>
        <v>0</v>
      </c>
      <c r="AB192" s="99">
        <f>COUNTIFS(通讯通路门店!$S:$S,$G192,通讯通路门店!$J:$J,"华为授权体验店")+COUNTIFS(通讯通路门店!$S:$S,$G192,通讯通路门店!$J:$J,"华为堡垒店")</f>
        <v>0</v>
      </c>
      <c r="AC192" s="99">
        <f>COUNTIFS(通讯通路门店!$S:$S,$G192,通讯通路门店!$J:$J,"小米体验店")</f>
        <v>0</v>
      </c>
      <c r="AD192" s="99">
        <f>COUNTIFS(通讯通路门店!$S:$S,$G192,通讯通路门店!$J:$J,"苹果体验店")</f>
        <v>0</v>
      </c>
      <c r="AE192" s="99">
        <f>COUNTIFS(通讯通路门店!$S:$S,$G192,通讯通路门店!$J:$J,"其他品牌专卖店")</f>
        <v>0</v>
      </c>
      <c r="AF192" s="99">
        <f>SUMIFS(通讯通路门店!$BI:$BI,通讯通路门店!$S:$S,$G192)</f>
        <v>0</v>
      </c>
      <c r="AG192" s="99">
        <f>SUMIFS(通讯通路门店!$BH:$BH,通讯通路门店!$S:$S,$G192)</f>
        <v>0</v>
      </c>
      <c r="AH192" s="99">
        <f t="shared" si="11"/>
        <v>0</v>
      </c>
      <c r="AI192" s="99">
        <f>SUMIFS(通讯通路门店!$BB:$BB,通讯通路门店!$S:$S,$G192)</f>
        <v>0</v>
      </c>
      <c r="AJ192" s="99">
        <f>SUMIFS(通讯通路门店!$BE:$BE,通讯通路门店!$S:$S,$G192)</f>
        <v>0</v>
      </c>
      <c r="AK192" s="99">
        <f>SUMIFS(通讯通路门店!$BG:$BG,通讯通路门店!$S:$S,$G192)</f>
        <v>0</v>
      </c>
      <c r="AL192" s="99">
        <f>SUMIFS(通讯通路门店!$BC:$BC,通讯通路门店!$S:$S,$G192)</f>
        <v>0</v>
      </c>
      <c r="AM192" s="99">
        <f>SUMIFS(通讯通路门店!$BD:$BD,通讯通路门店!$S:$S,$G192)</f>
        <v>0</v>
      </c>
      <c r="AN192" s="99">
        <f>SUMIFS(通讯通路门店!$BF:$BF,通讯通路门店!$S:$S,$G192)</f>
        <v>0</v>
      </c>
      <c r="AO192" s="99">
        <f t="shared" si="12"/>
        <v>0</v>
      </c>
      <c r="AP192" s="99">
        <f>SUMIFS(通讯通路门店!$K:$K,通讯通路门店!$S:$S,$G192)</f>
        <v>0</v>
      </c>
      <c r="AQ192" s="83"/>
      <c r="AR192" s="99">
        <f>SUMIFS(通讯通路门店!$T:$T,通讯通路门店!$S:$S,$G192)</f>
        <v>0</v>
      </c>
      <c r="AS192" s="99">
        <f>SUMIFS(通讯通路门店!$U:$U,通讯通路门店!$S:$S,$G192)</f>
        <v>0</v>
      </c>
      <c r="AT192" s="99">
        <f>SUMIFS(通讯通路门店!$V:$V,通讯通路门店!$S:$S,$G192)</f>
        <v>0</v>
      </c>
      <c r="AU192" s="99">
        <f>SUMIFS(通讯通路门店!$W:$W,通讯通路门店!$S:$S,$G192)</f>
        <v>0</v>
      </c>
      <c r="AV192" s="99">
        <f>SUMIFS(通讯通路门店!$Z:$Z,通讯通路门店!$S:$S,$G192)</f>
        <v>0</v>
      </c>
      <c r="AW192" s="99">
        <f>SUMIFS(通讯通路门店!$AB:$AB,通讯通路门店!$S:$S,$G192)</f>
        <v>0</v>
      </c>
      <c r="AX192" s="99">
        <f>SUMIFS(通讯通路门店!$X:$X,通讯通路门店!$S:$S,$G192)</f>
        <v>0</v>
      </c>
      <c r="AY192" s="99">
        <f>SUMIFS(通讯通路门店!$Y:$Y,通讯通路门店!$S:$S,$G192)</f>
        <v>0</v>
      </c>
      <c r="AZ192" s="99">
        <f>SUMIFS(通讯通路门店!$AA:$AA,通讯通路门店!$S:$S,$G192)</f>
        <v>0</v>
      </c>
      <c r="BA192" s="99">
        <f t="shared" si="13"/>
        <v>0</v>
      </c>
      <c r="BB192" s="99">
        <f t="shared" si="14"/>
        <v>0</v>
      </c>
      <c r="BC192" s="99">
        <f>SUMIFS(通讯通路门店!$W:$W,通讯通路门店!$S:$S,$G192,通讯通路门店!$J:$J,"荣耀体验店")+SUMIFS(通讯通路门店!$W:$W,通讯通路门店!$S:$S,$G192,通讯通路门店!$J:$J,"荣耀授权专卖店")</f>
        <v>0</v>
      </c>
      <c r="BD192" s="99">
        <f>SUMIFS(通讯通路门店!$Z:$Z,通讯通路门店!$S:$S,$G192,通讯通路门店!$J:$J,"VIVO体验店")</f>
        <v>0</v>
      </c>
      <c r="BE192" s="99">
        <f>SUMIFS(通讯通路门店!$AB:$AB,通讯通路门店!$S:$S,$G192,通讯通路门店!$J:$J,"OPPO体验店")</f>
        <v>0</v>
      </c>
      <c r="BF192" s="99">
        <f>SUMIFS(通讯通路门店!$X:$X,通讯通路门店!$S:$S,$G192,通讯通路门店!$J:$J,"华为授权体验店")+SUMIFS(通讯通路门店!$AA:$AA,通讯通路门店!$S:$S,$G192,通讯通路门店!$J:$J,"华为堡垒店")</f>
        <v>0</v>
      </c>
      <c r="BG192" s="99">
        <f>SUMIFS(通讯通路门店!$Y:$Y,通讯通路门店!$S:$S,$G192,通讯通路门店!$J:$J,"小米体验店")</f>
        <v>0</v>
      </c>
      <c r="BH192" s="99">
        <f>SUMIFS(通讯通路门店!$AA:$AA,通讯通路门店!$S:$S,$G192,通讯通路门店!$J:$J,"苹果体验店")</f>
        <v>0</v>
      </c>
      <c r="BI192" s="99">
        <f>SUMIFS(通讯通路门店!$K:$K,通讯通路门店!$S:$S,$G192,通讯通路门店!$J:$J,"其他品牌专卖店")</f>
        <v>0</v>
      </c>
      <c r="BJ192" s="99">
        <f>SUMIFS(通讯通路门店!$AC:$AC,通讯通路门店!$S:$S,$G192)</f>
        <v>0</v>
      </c>
      <c r="BK192" s="99">
        <f>SUMIFS(通讯通路门店!$AD:$AD,通讯通路门店!$S:$S,$G192)</f>
        <v>0</v>
      </c>
      <c r="BL192" s="99">
        <f>SUMIFS(通讯通路门店!$AE:$AE,通讯通路门店!$S:$S,$G192)</f>
        <v>0</v>
      </c>
      <c r="BM192" s="99">
        <f>SUMIFS(通讯通路门店!$AF:$AF,通讯通路门店!$S:$S,$G192)</f>
        <v>0</v>
      </c>
      <c r="BN192" s="99">
        <f>SUMIFS(通讯通路门店!$AG:$AG,通讯通路门店!$S:$S,$G192)</f>
        <v>0</v>
      </c>
      <c r="BO192" s="99">
        <f>SUMIFS(通讯通路门店!$AH:$AH,通讯通路门店!$S:$S,$G192)</f>
        <v>0</v>
      </c>
      <c r="BP192" s="99">
        <f>SUMIFS(通讯通路门店!$AI:$AI,通讯通路门店!$S:$S,$G192)</f>
        <v>0</v>
      </c>
      <c r="BQ192" s="83"/>
    </row>
    <row r="193" spans="1:69">
      <c r="A193" s="99" t="str">
        <f>IFERROR(_xlfn.XLOOKUP($G193,通讯通路门店!$S$4:$S$993933,通讯通路门店!$A$4:$A$993933,0,0),"")</f>
        <v/>
      </c>
      <c r="B193" s="99" t="str">
        <f>IFERROR(_xlfn.XLOOKUP($G193,通讯通路门店!$S$4:$S$993933,通讯通路门店!$B$4:$B$993933,0,0),"")</f>
        <v/>
      </c>
      <c r="C193" s="99" t="str">
        <f>IFERROR(_xlfn.XLOOKUP($G193,通讯通路门店!$S$4:$S$993933,通讯通路门店!$C$4:$C$993933,0,0),"")</f>
        <v/>
      </c>
      <c r="D193" s="99" t="str">
        <f>IFERROR(_xlfn.XLOOKUP($G193,通讯通路门店!$S$4:$S$993933,通讯通路门店!$D$4:$D$993933,0,0),"")</f>
        <v/>
      </c>
      <c r="E193" s="83"/>
      <c r="F193" s="83"/>
      <c r="G193" s="101" t="e">
        <v>#N/A</v>
      </c>
      <c r="H193" s="102" t="str">
        <f>IFERROR(_xlfn.XLOOKUP($G193,通讯通路门店!$S$4:$S$993933,通讯通路门店!$R$4:$R$993933,0,0),"")</f>
        <v/>
      </c>
      <c r="I193" s="83"/>
      <c r="J193" s="83"/>
      <c r="K193" s="83"/>
      <c r="L193" s="83"/>
      <c r="M193" s="83"/>
      <c r="N193" s="83"/>
      <c r="O193" s="83"/>
      <c r="P193" s="83"/>
      <c r="Q193" s="83"/>
      <c r="R193" s="83"/>
      <c r="S193" s="83"/>
      <c r="T193" s="83"/>
      <c r="U193" s="99">
        <f>COUNTIF(通讯通路门店!$S:$S,$G193)</f>
        <v>0</v>
      </c>
      <c r="V193" s="99">
        <f>COUNTIFS(通讯通路门店!$S:$S,$G193,通讯通路门店!$J:$J,"综合卖场")</f>
        <v>0</v>
      </c>
      <c r="W193" s="99">
        <f>SUMIFS(通讯通路门店!$AJ:$AJ,通讯通路门店!$S:$S,通讯客户沙盘!$G193)</f>
        <v>0</v>
      </c>
      <c r="X193" s="99">
        <f t="shared" si="10"/>
        <v>0</v>
      </c>
      <c r="Y193" s="99">
        <f>COUNTIFS(通讯通路门店!$S:$S,$G193,通讯通路门店!$J:$J,"荣耀体验店")+COUNTIFS(通讯通路门店!$S:$S,$G193,通讯通路门店!$J:$J,"荣耀授权专卖店")</f>
        <v>0</v>
      </c>
      <c r="Z193" s="99">
        <f>COUNTIFS(通讯通路门店!$S:$S,$G193,通讯通路门店!$J:$J,"VIVO体验店")</f>
        <v>0</v>
      </c>
      <c r="AA193" s="99">
        <f>COUNTIFS(通讯通路门店!$S:$S,$G193,通讯通路门店!$J:$J,"OPPO体验店")</f>
        <v>0</v>
      </c>
      <c r="AB193" s="99">
        <f>COUNTIFS(通讯通路门店!$S:$S,$G193,通讯通路门店!$J:$J,"华为授权体验店")+COUNTIFS(通讯通路门店!$S:$S,$G193,通讯通路门店!$J:$J,"华为堡垒店")</f>
        <v>0</v>
      </c>
      <c r="AC193" s="99">
        <f>COUNTIFS(通讯通路门店!$S:$S,$G193,通讯通路门店!$J:$J,"小米体验店")</f>
        <v>0</v>
      </c>
      <c r="AD193" s="99">
        <f>COUNTIFS(通讯通路门店!$S:$S,$G193,通讯通路门店!$J:$J,"苹果体验店")</f>
        <v>0</v>
      </c>
      <c r="AE193" s="99">
        <f>COUNTIFS(通讯通路门店!$S:$S,$G193,通讯通路门店!$J:$J,"其他品牌专卖店")</f>
        <v>0</v>
      </c>
      <c r="AF193" s="99">
        <f>SUMIFS(通讯通路门店!$BI:$BI,通讯通路门店!$S:$S,$G193)</f>
        <v>0</v>
      </c>
      <c r="AG193" s="99">
        <f>SUMIFS(通讯通路门店!$BH:$BH,通讯通路门店!$S:$S,$G193)</f>
        <v>0</v>
      </c>
      <c r="AH193" s="99">
        <f t="shared" si="11"/>
        <v>0</v>
      </c>
      <c r="AI193" s="99">
        <f>SUMIFS(通讯通路门店!$BB:$BB,通讯通路门店!$S:$S,$G193)</f>
        <v>0</v>
      </c>
      <c r="AJ193" s="99">
        <f>SUMIFS(通讯通路门店!$BE:$BE,通讯通路门店!$S:$S,$G193)</f>
        <v>0</v>
      </c>
      <c r="AK193" s="99">
        <f>SUMIFS(通讯通路门店!$BG:$BG,通讯通路门店!$S:$S,$G193)</f>
        <v>0</v>
      </c>
      <c r="AL193" s="99">
        <f>SUMIFS(通讯通路门店!$BC:$BC,通讯通路门店!$S:$S,$G193)</f>
        <v>0</v>
      </c>
      <c r="AM193" s="99">
        <f>SUMIFS(通讯通路门店!$BD:$BD,通讯通路门店!$S:$S,$G193)</f>
        <v>0</v>
      </c>
      <c r="AN193" s="99">
        <f>SUMIFS(通讯通路门店!$BF:$BF,通讯通路门店!$S:$S,$G193)</f>
        <v>0</v>
      </c>
      <c r="AO193" s="99">
        <f t="shared" si="12"/>
        <v>0</v>
      </c>
      <c r="AP193" s="99">
        <f>SUMIFS(通讯通路门店!$K:$K,通讯通路门店!$S:$S,$G193)</f>
        <v>0</v>
      </c>
      <c r="AQ193" s="83"/>
      <c r="AR193" s="99">
        <f>SUMIFS(通讯通路门店!$T:$T,通讯通路门店!$S:$S,$G193)</f>
        <v>0</v>
      </c>
      <c r="AS193" s="99">
        <f>SUMIFS(通讯通路门店!$U:$U,通讯通路门店!$S:$S,$G193)</f>
        <v>0</v>
      </c>
      <c r="AT193" s="99">
        <f>SUMIFS(通讯通路门店!$V:$V,通讯通路门店!$S:$S,$G193)</f>
        <v>0</v>
      </c>
      <c r="AU193" s="99">
        <f>SUMIFS(通讯通路门店!$W:$W,通讯通路门店!$S:$S,$G193)</f>
        <v>0</v>
      </c>
      <c r="AV193" s="99">
        <f>SUMIFS(通讯通路门店!$Z:$Z,通讯通路门店!$S:$S,$G193)</f>
        <v>0</v>
      </c>
      <c r="AW193" s="99">
        <f>SUMIFS(通讯通路门店!$AB:$AB,通讯通路门店!$S:$S,$G193)</f>
        <v>0</v>
      </c>
      <c r="AX193" s="99">
        <f>SUMIFS(通讯通路门店!$X:$X,通讯通路门店!$S:$S,$G193)</f>
        <v>0</v>
      </c>
      <c r="AY193" s="99">
        <f>SUMIFS(通讯通路门店!$Y:$Y,通讯通路门店!$S:$S,$G193)</f>
        <v>0</v>
      </c>
      <c r="AZ193" s="99">
        <f>SUMIFS(通讯通路门店!$AA:$AA,通讯通路门店!$S:$S,$G193)</f>
        <v>0</v>
      </c>
      <c r="BA193" s="99">
        <f t="shared" si="13"/>
        <v>0</v>
      </c>
      <c r="BB193" s="99">
        <f t="shared" si="14"/>
        <v>0</v>
      </c>
      <c r="BC193" s="99">
        <f>SUMIFS(通讯通路门店!$W:$W,通讯通路门店!$S:$S,$G193,通讯通路门店!$J:$J,"荣耀体验店")+SUMIFS(通讯通路门店!$W:$W,通讯通路门店!$S:$S,$G193,通讯通路门店!$J:$J,"荣耀授权专卖店")</f>
        <v>0</v>
      </c>
      <c r="BD193" s="99">
        <f>SUMIFS(通讯通路门店!$Z:$Z,通讯通路门店!$S:$S,$G193,通讯通路门店!$J:$J,"VIVO体验店")</f>
        <v>0</v>
      </c>
      <c r="BE193" s="99">
        <f>SUMIFS(通讯通路门店!$AB:$AB,通讯通路门店!$S:$S,$G193,通讯通路门店!$J:$J,"OPPO体验店")</f>
        <v>0</v>
      </c>
      <c r="BF193" s="99">
        <f>SUMIFS(通讯通路门店!$X:$X,通讯通路门店!$S:$S,$G193,通讯通路门店!$J:$J,"华为授权体验店")+SUMIFS(通讯通路门店!$AA:$AA,通讯通路门店!$S:$S,$G193,通讯通路门店!$J:$J,"华为堡垒店")</f>
        <v>0</v>
      </c>
      <c r="BG193" s="99">
        <f>SUMIFS(通讯通路门店!$Y:$Y,通讯通路门店!$S:$S,$G193,通讯通路门店!$J:$J,"小米体验店")</f>
        <v>0</v>
      </c>
      <c r="BH193" s="99">
        <f>SUMIFS(通讯通路门店!$AA:$AA,通讯通路门店!$S:$S,$G193,通讯通路门店!$J:$J,"苹果体验店")</f>
        <v>0</v>
      </c>
      <c r="BI193" s="99">
        <f>SUMIFS(通讯通路门店!$K:$K,通讯通路门店!$S:$S,$G193,通讯通路门店!$J:$J,"其他品牌专卖店")</f>
        <v>0</v>
      </c>
      <c r="BJ193" s="99">
        <f>SUMIFS(通讯通路门店!$AC:$AC,通讯通路门店!$S:$S,$G193)</f>
        <v>0</v>
      </c>
      <c r="BK193" s="99">
        <f>SUMIFS(通讯通路门店!$AD:$AD,通讯通路门店!$S:$S,$G193)</f>
        <v>0</v>
      </c>
      <c r="BL193" s="99">
        <f>SUMIFS(通讯通路门店!$AE:$AE,通讯通路门店!$S:$S,$G193)</f>
        <v>0</v>
      </c>
      <c r="BM193" s="99">
        <f>SUMIFS(通讯通路门店!$AF:$AF,通讯通路门店!$S:$S,$G193)</f>
        <v>0</v>
      </c>
      <c r="BN193" s="99">
        <f>SUMIFS(通讯通路门店!$AG:$AG,通讯通路门店!$S:$S,$G193)</f>
        <v>0</v>
      </c>
      <c r="BO193" s="99">
        <f>SUMIFS(通讯通路门店!$AH:$AH,通讯通路门店!$S:$S,$G193)</f>
        <v>0</v>
      </c>
      <c r="BP193" s="99">
        <f>SUMIFS(通讯通路门店!$AI:$AI,通讯通路门店!$S:$S,$G193)</f>
        <v>0</v>
      </c>
      <c r="BQ193" s="83"/>
    </row>
    <row r="194" spans="1:69">
      <c r="A194" s="99" t="str">
        <f>IFERROR(_xlfn.XLOOKUP($G194,通讯通路门店!$S$4:$S$993933,通讯通路门店!$A$4:$A$993933,0,0),"")</f>
        <v/>
      </c>
      <c r="B194" s="99" t="str">
        <f>IFERROR(_xlfn.XLOOKUP($G194,通讯通路门店!$S$4:$S$993933,通讯通路门店!$B$4:$B$993933,0,0),"")</f>
        <v/>
      </c>
      <c r="C194" s="99" t="str">
        <f>IFERROR(_xlfn.XLOOKUP($G194,通讯通路门店!$S$4:$S$993933,通讯通路门店!$C$4:$C$993933,0,0),"")</f>
        <v/>
      </c>
      <c r="D194" s="99" t="str">
        <f>IFERROR(_xlfn.XLOOKUP($G194,通讯通路门店!$S$4:$S$993933,通讯通路门店!$D$4:$D$993933,0,0),"")</f>
        <v/>
      </c>
      <c r="E194" s="83"/>
      <c r="F194" s="83"/>
      <c r="G194" s="101" t="e">
        <v>#N/A</v>
      </c>
      <c r="H194" s="102" t="str">
        <f>IFERROR(_xlfn.XLOOKUP($G194,通讯通路门店!$S$4:$S$993933,通讯通路门店!$R$4:$R$993933,0,0),"")</f>
        <v/>
      </c>
      <c r="I194" s="83"/>
      <c r="J194" s="83"/>
      <c r="K194" s="83"/>
      <c r="L194" s="83"/>
      <c r="M194" s="83"/>
      <c r="N194" s="83"/>
      <c r="O194" s="83"/>
      <c r="P194" s="83"/>
      <c r="Q194" s="83"/>
      <c r="R194" s="83"/>
      <c r="S194" s="83"/>
      <c r="T194" s="83"/>
      <c r="U194" s="99">
        <f>COUNTIF(通讯通路门店!$S:$S,$G194)</f>
        <v>0</v>
      </c>
      <c r="V194" s="99">
        <f>COUNTIFS(通讯通路门店!$S:$S,$G194,通讯通路门店!$J:$J,"综合卖场")</f>
        <v>0</v>
      </c>
      <c r="W194" s="99">
        <f>SUMIFS(通讯通路门店!$AJ:$AJ,通讯通路门店!$S:$S,通讯客户沙盘!$G194)</f>
        <v>0</v>
      </c>
      <c r="X194" s="99">
        <f t="shared" si="10"/>
        <v>0</v>
      </c>
      <c r="Y194" s="99">
        <f>COUNTIFS(通讯通路门店!$S:$S,$G194,通讯通路门店!$J:$J,"荣耀体验店")+COUNTIFS(通讯通路门店!$S:$S,$G194,通讯通路门店!$J:$J,"荣耀授权专卖店")</f>
        <v>0</v>
      </c>
      <c r="Z194" s="99">
        <f>COUNTIFS(通讯通路门店!$S:$S,$G194,通讯通路门店!$J:$J,"VIVO体验店")</f>
        <v>0</v>
      </c>
      <c r="AA194" s="99">
        <f>COUNTIFS(通讯通路门店!$S:$S,$G194,通讯通路门店!$J:$J,"OPPO体验店")</f>
        <v>0</v>
      </c>
      <c r="AB194" s="99">
        <f>COUNTIFS(通讯通路门店!$S:$S,$G194,通讯通路门店!$J:$J,"华为授权体验店")+COUNTIFS(通讯通路门店!$S:$S,$G194,通讯通路门店!$J:$J,"华为堡垒店")</f>
        <v>0</v>
      </c>
      <c r="AC194" s="99">
        <f>COUNTIFS(通讯通路门店!$S:$S,$G194,通讯通路门店!$J:$J,"小米体验店")</f>
        <v>0</v>
      </c>
      <c r="AD194" s="99">
        <f>COUNTIFS(通讯通路门店!$S:$S,$G194,通讯通路门店!$J:$J,"苹果体验店")</f>
        <v>0</v>
      </c>
      <c r="AE194" s="99">
        <f>COUNTIFS(通讯通路门店!$S:$S,$G194,通讯通路门店!$J:$J,"其他品牌专卖店")</f>
        <v>0</v>
      </c>
      <c r="AF194" s="99">
        <f>SUMIFS(通讯通路门店!$BI:$BI,通讯通路门店!$S:$S,$G194)</f>
        <v>0</v>
      </c>
      <c r="AG194" s="99">
        <f>SUMIFS(通讯通路门店!$BH:$BH,通讯通路门店!$S:$S,$G194)</f>
        <v>0</v>
      </c>
      <c r="AH194" s="99">
        <f t="shared" si="11"/>
        <v>0</v>
      </c>
      <c r="AI194" s="99">
        <f>SUMIFS(通讯通路门店!$BB:$BB,通讯通路门店!$S:$S,$G194)</f>
        <v>0</v>
      </c>
      <c r="AJ194" s="99">
        <f>SUMIFS(通讯通路门店!$BE:$BE,通讯通路门店!$S:$S,$G194)</f>
        <v>0</v>
      </c>
      <c r="AK194" s="99">
        <f>SUMIFS(通讯通路门店!$BG:$BG,通讯通路门店!$S:$S,$G194)</f>
        <v>0</v>
      </c>
      <c r="AL194" s="99">
        <f>SUMIFS(通讯通路门店!$BC:$BC,通讯通路门店!$S:$S,$G194)</f>
        <v>0</v>
      </c>
      <c r="AM194" s="99">
        <f>SUMIFS(通讯通路门店!$BD:$BD,通讯通路门店!$S:$S,$G194)</f>
        <v>0</v>
      </c>
      <c r="AN194" s="99">
        <f>SUMIFS(通讯通路门店!$BF:$BF,通讯通路门店!$S:$S,$G194)</f>
        <v>0</v>
      </c>
      <c r="AO194" s="99">
        <f t="shared" si="12"/>
        <v>0</v>
      </c>
      <c r="AP194" s="99">
        <f>SUMIFS(通讯通路门店!$K:$K,通讯通路门店!$S:$S,$G194)</f>
        <v>0</v>
      </c>
      <c r="AQ194" s="83"/>
      <c r="AR194" s="99">
        <f>SUMIFS(通讯通路门店!$T:$T,通讯通路门店!$S:$S,$G194)</f>
        <v>0</v>
      </c>
      <c r="AS194" s="99">
        <f>SUMIFS(通讯通路门店!$U:$U,通讯通路门店!$S:$S,$G194)</f>
        <v>0</v>
      </c>
      <c r="AT194" s="99">
        <f>SUMIFS(通讯通路门店!$V:$V,通讯通路门店!$S:$S,$G194)</f>
        <v>0</v>
      </c>
      <c r="AU194" s="99">
        <f>SUMIFS(通讯通路门店!$W:$W,通讯通路门店!$S:$S,$G194)</f>
        <v>0</v>
      </c>
      <c r="AV194" s="99">
        <f>SUMIFS(通讯通路门店!$Z:$Z,通讯通路门店!$S:$S,$G194)</f>
        <v>0</v>
      </c>
      <c r="AW194" s="99">
        <f>SUMIFS(通讯通路门店!$AB:$AB,通讯通路门店!$S:$S,$G194)</f>
        <v>0</v>
      </c>
      <c r="AX194" s="99">
        <f>SUMIFS(通讯通路门店!$X:$X,通讯通路门店!$S:$S,$G194)</f>
        <v>0</v>
      </c>
      <c r="AY194" s="99">
        <f>SUMIFS(通讯通路门店!$Y:$Y,通讯通路门店!$S:$S,$G194)</f>
        <v>0</v>
      </c>
      <c r="AZ194" s="99">
        <f>SUMIFS(通讯通路门店!$AA:$AA,通讯通路门店!$S:$S,$G194)</f>
        <v>0</v>
      </c>
      <c r="BA194" s="99">
        <f t="shared" si="13"/>
        <v>0</v>
      </c>
      <c r="BB194" s="99">
        <f t="shared" si="14"/>
        <v>0</v>
      </c>
      <c r="BC194" s="99">
        <f>SUMIFS(通讯通路门店!$W:$W,通讯通路门店!$S:$S,$G194,通讯通路门店!$J:$J,"荣耀体验店")+SUMIFS(通讯通路门店!$W:$W,通讯通路门店!$S:$S,$G194,通讯通路门店!$J:$J,"荣耀授权专卖店")</f>
        <v>0</v>
      </c>
      <c r="BD194" s="99">
        <f>SUMIFS(通讯通路门店!$Z:$Z,通讯通路门店!$S:$S,$G194,通讯通路门店!$J:$J,"VIVO体验店")</f>
        <v>0</v>
      </c>
      <c r="BE194" s="99">
        <f>SUMIFS(通讯通路门店!$AB:$AB,通讯通路门店!$S:$S,$G194,通讯通路门店!$J:$J,"OPPO体验店")</f>
        <v>0</v>
      </c>
      <c r="BF194" s="99">
        <f>SUMIFS(通讯通路门店!$X:$X,通讯通路门店!$S:$S,$G194,通讯通路门店!$J:$J,"华为授权体验店")+SUMIFS(通讯通路门店!$AA:$AA,通讯通路门店!$S:$S,$G194,通讯通路门店!$J:$J,"华为堡垒店")</f>
        <v>0</v>
      </c>
      <c r="BG194" s="99">
        <f>SUMIFS(通讯通路门店!$Y:$Y,通讯通路门店!$S:$S,$G194,通讯通路门店!$J:$J,"小米体验店")</f>
        <v>0</v>
      </c>
      <c r="BH194" s="99">
        <f>SUMIFS(通讯通路门店!$AA:$AA,通讯通路门店!$S:$S,$G194,通讯通路门店!$J:$J,"苹果体验店")</f>
        <v>0</v>
      </c>
      <c r="BI194" s="99">
        <f>SUMIFS(通讯通路门店!$K:$K,通讯通路门店!$S:$S,$G194,通讯通路门店!$J:$J,"其他品牌专卖店")</f>
        <v>0</v>
      </c>
      <c r="BJ194" s="99">
        <f>SUMIFS(通讯通路门店!$AC:$AC,通讯通路门店!$S:$S,$G194)</f>
        <v>0</v>
      </c>
      <c r="BK194" s="99">
        <f>SUMIFS(通讯通路门店!$AD:$AD,通讯通路门店!$S:$S,$G194)</f>
        <v>0</v>
      </c>
      <c r="BL194" s="99">
        <f>SUMIFS(通讯通路门店!$AE:$AE,通讯通路门店!$S:$S,$G194)</f>
        <v>0</v>
      </c>
      <c r="BM194" s="99">
        <f>SUMIFS(通讯通路门店!$AF:$AF,通讯通路门店!$S:$S,$G194)</f>
        <v>0</v>
      </c>
      <c r="BN194" s="99">
        <f>SUMIFS(通讯通路门店!$AG:$AG,通讯通路门店!$S:$S,$G194)</f>
        <v>0</v>
      </c>
      <c r="BO194" s="99">
        <f>SUMIFS(通讯通路门店!$AH:$AH,通讯通路门店!$S:$S,$G194)</f>
        <v>0</v>
      </c>
      <c r="BP194" s="99">
        <f>SUMIFS(通讯通路门店!$AI:$AI,通讯通路门店!$S:$S,$G194)</f>
        <v>0</v>
      </c>
      <c r="BQ194" s="83"/>
    </row>
    <row r="195" spans="1:69">
      <c r="A195" s="99" t="str">
        <f>IFERROR(_xlfn.XLOOKUP($G195,通讯通路门店!$S$4:$S$993933,通讯通路门店!$A$4:$A$993933,0,0),"")</f>
        <v/>
      </c>
      <c r="B195" s="99" t="str">
        <f>IFERROR(_xlfn.XLOOKUP($G195,通讯通路门店!$S$4:$S$993933,通讯通路门店!$B$4:$B$993933,0,0),"")</f>
        <v/>
      </c>
      <c r="C195" s="99" t="str">
        <f>IFERROR(_xlfn.XLOOKUP($G195,通讯通路门店!$S$4:$S$993933,通讯通路门店!$C$4:$C$993933,0,0),"")</f>
        <v/>
      </c>
      <c r="D195" s="99" t="str">
        <f>IFERROR(_xlfn.XLOOKUP($G195,通讯通路门店!$S$4:$S$993933,通讯通路门店!$D$4:$D$993933,0,0),"")</f>
        <v/>
      </c>
      <c r="E195" s="83"/>
      <c r="F195" s="83"/>
      <c r="G195" s="101" t="e">
        <v>#N/A</v>
      </c>
      <c r="H195" s="102" t="str">
        <f>IFERROR(_xlfn.XLOOKUP($G195,通讯通路门店!$S$4:$S$993933,通讯通路门店!$R$4:$R$993933,0,0),"")</f>
        <v/>
      </c>
      <c r="I195" s="83"/>
      <c r="J195" s="83"/>
      <c r="K195" s="83"/>
      <c r="L195" s="83"/>
      <c r="M195" s="83"/>
      <c r="N195" s="83"/>
      <c r="O195" s="83"/>
      <c r="P195" s="83"/>
      <c r="Q195" s="83"/>
      <c r="R195" s="83"/>
      <c r="S195" s="83"/>
      <c r="T195" s="83"/>
      <c r="U195" s="99">
        <f>COUNTIF(通讯通路门店!$S:$S,$G195)</f>
        <v>0</v>
      </c>
      <c r="V195" s="99">
        <f>COUNTIFS(通讯通路门店!$S:$S,$G195,通讯通路门店!$J:$J,"综合卖场")</f>
        <v>0</v>
      </c>
      <c r="W195" s="99">
        <f>SUMIFS(通讯通路门店!$AJ:$AJ,通讯通路门店!$S:$S,通讯客户沙盘!$G195)</f>
        <v>0</v>
      </c>
      <c r="X195" s="99">
        <f t="shared" si="10"/>
        <v>0</v>
      </c>
      <c r="Y195" s="99">
        <f>COUNTIFS(通讯通路门店!$S:$S,$G195,通讯通路门店!$J:$J,"荣耀体验店")+COUNTIFS(通讯通路门店!$S:$S,$G195,通讯通路门店!$J:$J,"荣耀授权专卖店")</f>
        <v>0</v>
      </c>
      <c r="Z195" s="99">
        <f>COUNTIFS(通讯通路门店!$S:$S,$G195,通讯通路门店!$J:$J,"VIVO体验店")</f>
        <v>0</v>
      </c>
      <c r="AA195" s="99">
        <f>COUNTIFS(通讯通路门店!$S:$S,$G195,通讯通路门店!$J:$J,"OPPO体验店")</f>
        <v>0</v>
      </c>
      <c r="AB195" s="99">
        <f>COUNTIFS(通讯通路门店!$S:$S,$G195,通讯通路门店!$J:$J,"华为授权体验店")+COUNTIFS(通讯通路门店!$S:$S,$G195,通讯通路门店!$J:$J,"华为堡垒店")</f>
        <v>0</v>
      </c>
      <c r="AC195" s="99">
        <f>COUNTIFS(通讯通路门店!$S:$S,$G195,通讯通路门店!$J:$J,"小米体验店")</f>
        <v>0</v>
      </c>
      <c r="AD195" s="99">
        <f>COUNTIFS(通讯通路门店!$S:$S,$G195,通讯通路门店!$J:$J,"苹果体验店")</f>
        <v>0</v>
      </c>
      <c r="AE195" s="99">
        <f>COUNTIFS(通讯通路门店!$S:$S,$G195,通讯通路门店!$J:$J,"其他品牌专卖店")</f>
        <v>0</v>
      </c>
      <c r="AF195" s="99">
        <f>SUMIFS(通讯通路门店!$BI:$BI,通讯通路门店!$S:$S,$G195)</f>
        <v>0</v>
      </c>
      <c r="AG195" s="99">
        <f>SUMIFS(通讯通路门店!$BH:$BH,通讯通路门店!$S:$S,$G195)</f>
        <v>0</v>
      </c>
      <c r="AH195" s="99">
        <f t="shared" si="11"/>
        <v>0</v>
      </c>
      <c r="AI195" s="99">
        <f>SUMIFS(通讯通路门店!$BB:$BB,通讯通路门店!$S:$S,$G195)</f>
        <v>0</v>
      </c>
      <c r="AJ195" s="99">
        <f>SUMIFS(通讯通路门店!$BE:$BE,通讯通路门店!$S:$S,$G195)</f>
        <v>0</v>
      </c>
      <c r="AK195" s="99">
        <f>SUMIFS(通讯通路门店!$BG:$BG,通讯通路门店!$S:$S,$G195)</f>
        <v>0</v>
      </c>
      <c r="AL195" s="99">
        <f>SUMIFS(通讯通路门店!$BC:$BC,通讯通路门店!$S:$S,$G195)</f>
        <v>0</v>
      </c>
      <c r="AM195" s="99">
        <f>SUMIFS(通讯通路门店!$BD:$BD,通讯通路门店!$S:$S,$G195)</f>
        <v>0</v>
      </c>
      <c r="AN195" s="99">
        <f>SUMIFS(通讯通路门店!$BF:$BF,通讯通路门店!$S:$S,$G195)</f>
        <v>0</v>
      </c>
      <c r="AO195" s="99">
        <f t="shared" si="12"/>
        <v>0</v>
      </c>
      <c r="AP195" s="99">
        <f>SUMIFS(通讯通路门店!$K:$K,通讯通路门店!$S:$S,$G195)</f>
        <v>0</v>
      </c>
      <c r="AQ195" s="83"/>
      <c r="AR195" s="99">
        <f>SUMIFS(通讯通路门店!$T:$T,通讯通路门店!$S:$S,$G195)</f>
        <v>0</v>
      </c>
      <c r="AS195" s="99">
        <f>SUMIFS(通讯通路门店!$U:$U,通讯通路门店!$S:$S,$G195)</f>
        <v>0</v>
      </c>
      <c r="AT195" s="99">
        <f>SUMIFS(通讯通路门店!$V:$V,通讯通路门店!$S:$S,$G195)</f>
        <v>0</v>
      </c>
      <c r="AU195" s="99">
        <f>SUMIFS(通讯通路门店!$W:$W,通讯通路门店!$S:$S,$G195)</f>
        <v>0</v>
      </c>
      <c r="AV195" s="99">
        <f>SUMIFS(通讯通路门店!$Z:$Z,通讯通路门店!$S:$S,$G195)</f>
        <v>0</v>
      </c>
      <c r="AW195" s="99">
        <f>SUMIFS(通讯通路门店!$AB:$AB,通讯通路门店!$S:$S,$G195)</f>
        <v>0</v>
      </c>
      <c r="AX195" s="99">
        <f>SUMIFS(通讯通路门店!$X:$X,通讯通路门店!$S:$S,$G195)</f>
        <v>0</v>
      </c>
      <c r="AY195" s="99">
        <f>SUMIFS(通讯通路门店!$Y:$Y,通讯通路门店!$S:$S,$G195)</f>
        <v>0</v>
      </c>
      <c r="AZ195" s="99">
        <f>SUMIFS(通讯通路门店!$AA:$AA,通讯通路门店!$S:$S,$G195)</f>
        <v>0</v>
      </c>
      <c r="BA195" s="99">
        <f t="shared" si="13"/>
        <v>0</v>
      </c>
      <c r="BB195" s="99">
        <f t="shared" si="14"/>
        <v>0</v>
      </c>
      <c r="BC195" s="99">
        <f>SUMIFS(通讯通路门店!$W:$W,通讯通路门店!$S:$S,$G195,通讯通路门店!$J:$J,"荣耀体验店")+SUMIFS(通讯通路门店!$W:$W,通讯通路门店!$S:$S,$G195,通讯通路门店!$J:$J,"荣耀授权专卖店")</f>
        <v>0</v>
      </c>
      <c r="BD195" s="99">
        <f>SUMIFS(通讯通路门店!$Z:$Z,通讯通路门店!$S:$S,$G195,通讯通路门店!$J:$J,"VIVO体验店")</f>
        <v>0</v>
      </c>
      <c r="BE195" s="99">
        <f>SUMIFS(通讯通路门店!$AB:$AB,通讯通路门店!$S:$S,$G195,通讯通路门店!$J:$J,"OPPO体验店")</f>
        <v>0</v>
      </c>
      <c r="BF195" s="99">
        <f>SUMIFS(通讯通路门店!$X:$X,通讯通路门店!$S:$S,$G195,通讯通路门店!$J:$J,"华为授权体验店")+SUMIFS(通讯通路门店!$AA:$AA,通讯通路门店!$S:$S,$G195,通讯通路门店!$J:$J,"华为堡垒店")</f>
        <v>0</v>
      </c>
      <c r="BG195" s="99">
        <f>SUMIFS(通讯通路门店!$Y:$Y,通讯通路门店!$S:$S,$G195,通讯通路门店!$J:$J,"小米体验店")</f>
        <v>0</v>
      </c>
      <c r="BH195" s="99">
        <f>SUMIFS(通讯通路门店!$AA:$AA,通讯通路门店!$S:$S,$G195,通讯通路门店!$J:$J,"苹果体验店")</f>
        <v>0</v>
      </c>
      <c r="BI195" s="99">
        <f>SUMIFS(通讯通路门店!$K:$K,通讯通路门店!$S:$S,$G195,通讯通路门店!$J:$J,"其他品牌专卖店")</f>
        <v>0</v>
      </c>
      <c r="BJ195" s="99">
        <f>SUMIFS(通讯通路门店!$AC:$AC,通讯通路门店!$S:$S,$G195)</f>
        <v>0</v>
      </c>
      <c r="BK195" s="99">
        <f>SUMIFS(通讯通路门店!$AD:$AD,通讯通路门店!$S:$S,$G195)</f>
        <v>0</v>
      </c>
      <c r="BL195" s="99">
        <f>SUMIFS(通讯通路门店!$AE:$AE,通讯通路门店!$S:$S,$G195)</f>
        <v>0</v>
      </c>
      <c r="BM195" s="99">
        <f>SUMIFS(通讯通路门店!$AF:$AF,通讯通路门店!$S:$S,$G195)</f>
        <v>0</v>
      </c>
      <c r="BN195" s="99">
        <f>SUMIFS(通讯通路门店!$AG:$AG,通讯通路门店!$S:$S,$G195)</f>
        <v>0</v>
      </c>
      <c r="BO195" s="99">
        <f>SUMIFS(通讯通路门店!$AH:$AH,通讯通路门店!$S:$S,$G195)</f>
        <v>0</v>
      </c>
      <c r="BP195" s="99">
        <f>SUMIFS(通讯通路门店!$AI:$AI,通讯通路门店!$S:$S,$G195)</f>
        <v>0</v>
      </c>
      <c r="BQ195" s="83"/>
    </row>
    <row r="196" spans="1:69">
      <c r="A196" s="99" t="str">
        <f>IFERROR(_xlfn.XLOOKUP($G196,通讯通路门店!$S$4:$S$993933,通讯通路门店!$A$4:$A$993933,0,0),"")</f>
        <v/>
      </c>
      <c r="B196" s="99" t="str">
        <f>IFERROR(_xlfn.XLOOKUP($G196,通讯通路门店!$S$4:$S$993933,通讯通路门店!$B$4:$B$993933,0,0),"")</f>
        <v/>
      </c>
      <c r="C196" s="99" t="str">
        <f>IFERROR(_xlfn.XLOOKUP($G196,通讯通路门店!$S$4:$S$993933,通讯通路门店!$C$4:$C$993933,0,0),"")</f>
        <v/>
      </c>
      <c r="D196" s="99" t="str">
        <f>IFERROR(_xlfn.XLOOKUP($G196,通讯通路门店!$S$4:$S$993933,通讯通路门店!$D$4:$D$993933,0,0),"")</f>
        <v/>
      </c>
      <c r="E196" s="83"/>
      <c r="F196" s="83"/>
      <c r="G196" s="101" t="e">
        <v>#N/A</v>
      </c>
      <c r="H196" s="102" t="str">
        <f>IFERROR(_xlfn.XLOOKUP($G196,通讯通路门店!$S$4:$S$993933,通讯通路门店!$R$4:$R$993933,0,0),"")</f>
        <v/>
      </c>
      <c r="I196" s="83"/>
      <c r="J196" s="83"/>
      <c r="K196" s="83"/>
      <c r="L196" s="83"/>
      <c r="M196" s="83"/>
      <c r="N196" s="83"/>
      <c r="O196" s="83"/>
      <c r="P196" s="83"/>
      <c r="Q196" s="83"/>
      <c r="R196" s="83"/>
      <c r="S196" s="83"/>
      <c r="T196" s="83"/>
      <c r="U196" s="99">
        <f>COUNTIF(通讯通路门店!$S:$S,$G196)</f>
        <v>0</v>
      </c>
      <c r="V196" s="99">
        <f>COUNTIFS(通讯通路门店!$S:$S,$G196,通讯通路门店!$J:$J,"综合卖场")</f>
        <v>0</v>
      </c>
      <c r="W196" s="99">
        <f>SUMIFS(通讯通路门店!$AJ:$AJ,通讯通路门店!$S:$S,通讯客户沙盘!$G196)</f>
        <v>0</v>
      </c>
      <c r="X196" s="99">
        <f t="shared" ref="X196:X259" si="15">Y196+Z196+AA196+AB196+AC196+AD196+AE196</f>
        <v>0</v>
      </c>
      <c r="Y196" s="99">
        <f>COUNTIFS(通讯通路门店!$S:$S,$G196,通讯通路门店!$J:$J,"荣耀体验店")+COUNTIFS(通讯通路门店!$S:$S,$G196,通讯通路门店!$J:$J,"荣耀授权专卖店")</f>
        <v>0</v>
      </c>
      <c r="Z196" s="99">
        <f>COUNTIFS(通讯通路门店!$S:$S,$G196,通讯通路门店!$J:$J,"VIVO体验店")</f>
        <v>0</v>
      </c>
      <c r="AA196" s="99">
        <f>COUNTIFS(通讯通路门店!$S:$S,$G196,通讯通路门店!$J:$J,"OPPO体验店")</f>
        <v>0</v>
      </c>
      <c r="AB196" s="99">
        <f>COUNTIFS(通讯通路门店!$S:$S,$G196,通讯通路门店!$J:$J,"华为授权体验店")+COUNTIFS(通讯通路门店!$S:$S,$G196,通讯通路门店!$J:$J,"华为堡垒店")</f>
        <v>0</v>
      </c>
      <c r="AC196" s="99">
        <f>COUNTIFS(通讯通路门店!$S:$S,$G196,通讯通路门店!$J:$J,"小米体验店")</f>
        <v>0</v>
      </c>
      <c r="AD196" s="99">
        <f>COUNTIFS(通讯通路门店!$S:$S,$G196,通讯通路门店!$J:$J,"苹果体验店")</f>
        <v>0</v>
      </c>
      <c r="AE196" s="99">
        <f>COUNTIFS(通讯通路门店!$S:$S,$G196,通讯通路门店!$J:$J,"其他品牌专卖店")</f>
        <v>0</v>
      </c>
      <c r="AF196" s="99">
        <f>SUMIFS(通讯通路门店!$BI:$BI,通讯通路门店!$S:$S,$G196)</f>
        <v>0</v>
      </c>
      <c r="AG196" s="99">
        <f>SUMIFS(通讯通路门店!$BH:$BH,通讯通路门店!$S:$S,$G196)</f>
        <v>0</v>
      </c>
      <c r="AH196" s="99">
        <f t="shared" ref="AH196:AH259" si="16">AI196+AJ196+AK196+AL196+AM196+AN196</f>
        <v>0</v>
      </c>
      <c r="AI196" s="99">
        <f>SUMIFS(通讯通路门店!$BB:$BB,通讯通路门店!$S:$S,$G196)</f>
        <v>0</v>
      </c>
      <c r="AJ196" s="99">
        <f>SUMIFS(通讯通路门店!$BE:$BE,通讯通路门店!$S:$S,$G196)</f>
        <v>0</v>
      </c>
      <c r="AK196" s="99">
        <f>SUMIFS(通讯通路门店!$BG:$BG,通讯通路门店!$S:$S,$G196)</f>
        <v>0</v>
      </c>
      <c r="AL196" s="99">
        <f>SUMIFS(通讯通路门店!$BC:$BC,通讯通路门店!$S:$S,$G196)</f>
        <v>0</v>
      </c>
      <c r="AM196" s="99">
        <f>SUMIFS(通讯通路门店!$BD:$BD,通讯通路门店!$S:$S,$G196)</f>
        <v>0</v>
      </c>
      <c r="AN196" s="99">
        <f>SUMIFS(通讯通路门店!$BF:$BF,通讯通路门店!$S:$S,$G196)</f>
        <v>0</v>
      </c>
      <c r="AO196" s="99">
        <f t="shared" ref="AO196:AO259" si="17">AP196+AQ196</f>
        <v>0</v>
      </c>
      <c r="AP196" s="99">
        <f>SUMIFS(通讯通路门店!$K:$K,通讯通路门店!$S:$S,$G196)</f>
        <v>0</v>
      </c>
      <c r="AQ196" s="83"/>
      <c r="AR196" s="99">
        <f>SUMIFS(通讯通路门店!$T:$T,通讯通路门店!$S:$S,$G196)</f>
        <v>0</v>
      </c>
      <c r="AS196" s="99">
        <f>SUMIFS(通讯通路门店!$U:$U,通讯通路门店!$S:$S,$G196)</f>
        <v>0</v>
      </c>
      <c r="AT196" s="99">
        <f>SUMIFS(通讯通路门店!$V:$V,通讯通路门店!$S:$S,$G196)</f>
        <v>0</v>
      </c>
      <c r="AU196" s="99">
        <f>SUMIFS(通讯通路门店!$W:$W,通讯通路门店!$S:$S,$G196)</f>
        <v>0</v>
      </c>
      <c r="AV196" s="99">
        <f>SUMIFS(通讯通路门店!$Z:$Z,通讯通路门店!$S:$S,$G196)</f>
        <v>0</v>
      </c>
      <c r="AW196" s="99">
        <f>SUMIFS(通讯通路门店!$AB:$AB,通讯通路门店!$S:$S,$G196)</f>
        <v>0</v>
      </c>
      <c r="AX196" s="99">
        <f>SUMIFS(通讯通路门店!$X:$X,通讯通路门店!$S:$S,$G196)</f>
        <v>0</v>
      </c>
      <c r="AY196" s="99">
        <f>SUMIFS(通讯通路门店!$Y:$Y,通讯通路门店!$S:$S,$G196)</f>
        <v>0</v>
      </c>
      <c r="AZ196" s="99">
        <f>SUMIFS(通讯通路门店!$AA:$AA,通讯通路门店!$S:$S,$G196)</f>
        <v>0</v>
      </c>
      <c r="BA196" s="99">
        <f t="shared" ref="BA196:BA259" si="18">AP196-BB196</f>
        <v>0</v>
      </c>
      <c r="BB196" s="99">
        <f t="shared" ref="BB196:BB259" si="19">BC196+BD196+BE196+BF196+BG196+BH196</f>
        <v>0</v>
      </c>
      <c r="BC196" s="99">
        <f>SUMIFS(通讯通路门店!$W:$W,通讯通路门店!$S:$S,$G196,通讯通路门店!$J:$J,"荣耀体验店")+SUMIFS(通讯通路门店!$W:$W,通讯通路门店!$S:$S,$G196,通讯通路门店!$J:$J,"荣耀授权专卖店")</f>
        <v>0</v>
      </c>
      <c r="BD196" s="99">
        <f>SUMIFS(通讯通路门店!$Z:$Z,通讯通路门店!$S:$S,$G196,通讯通路门店!$J:$J,"VIVO体验店")</f>
        <v>0</v>
      </c>
      <c r="BE196" s="99">
        <f>SUMIFS(通讯通路门店!$AB:$AB,通讯通路门店!$S:$S,$G196,通讯通路门店!$J:$J,"OPPO体验店")</f>
        <v>0</v>
      </c>
      <c r="BF196" s="99">
        <f>SUMIFS(通讯通路门店!$X:$X,通讯通路门店!$S:$S,$G196,通讯通路门店!$J:$J,"华为授权体验店")+SUMIFS(通讯通路门店!$AA:$AA,通讯通路门店!$S:$S,$G196,通讯通路门店!$J:$J,"华为堡垒店")</f>
        <v>0</v>
      </c>
      <c r="BG196" s="99">
        <f>SUMIFS(通讯通路门店!$Y:$Y,通讯通路门店!$S:$S,$G196,通讯通路门店!$J:$J,"小米体验店")</f>
        <v>0</v>
      </c>
      <c r="BH196" s="99">
        <f>SUMIFS(通讯通路门店!$AA:$AA,通讯通路门店!$S:$S,$G196,通讯通路门店!$J:$J,"苹果体验店")</f>
        <v>0</v>
      </c>
      <c r="BI196" s="99">
        <f>SUMIFS(通讯通路门店!$K:$K,通讯通路门店!$S:$S,$G196,通讯通路门店!$J:$J,"其他品牌专卖店")</f>
        <v>0</v>
      </c>
      <c r="BJ196" s="99">
        <f>SUMIFS(通讯通路门店!$AC:$AC,通讯通路门店!$S:$S,$G196)</f>
        <v>0</v>
      </c>
      <c r="BK196" s="99">
        <f>SUMIFS(通讯通路门店!$AD:$AD,通讯通路门店!$S:$S,$G196)</f>
        <v>0</v>
      </c>
      <c r="BL196" s="99">
        <f>SUMIFS(通讯通路门店!$AE:$AE,通讯通路门店!$S:$S,$G196)</f>
        <v>0</v>
      </c>
      <c r="BM196" s="99">
        <f>SUMIFS(通讯通路门店!$AF:$AF,通讯通路门店!$S:$S,$G196)</f>
        <v>0</v>
      </c>
      <c r="BN196" s="99">
        <f>SUMIFS(通讯通路门店!$AG:$AG,通讯通路门店!$S:$S,$G196)</f>
        <v>0</v>
      </c>
      <c r="BO196" s="99">
        <f>SUMIFS(通讯通路门店!$AH:$AH,通讯通路门店!$S:$S,$G196)</f>
        <v>0</v>
      </c>
      <c r="BP196" s="99">
        <f>SUMIFS(通讯通路门店!$AI:$AI,通讯通路门店!$S:$S,$G196)</f>
        <v>0</v>
      </c>
      <c r="BQ196" s="83"/>
    </row>
    <row r="197" spans="1:69">
      <c r="A197" s="99" t="str">
        <f>IFERROR(_xlfn.XLOOKUP($G197,通讯通路门店!$S$4:$S$993933,通讯通路门店!$A$4:$A$993933,0,0),"")</f>
        <v/>
      </c>
      <c r="B197" s="99" t="str">
        <f>IFERROR(_xlfn.XLOOKUP($G197,通讯通路门店!$S$4:$S$993933,通讯通路门店!$B$4:$B$993933,0,0),"")</f>
        <v/>
      </c>
      <c r="C197" s="99" t="str">
        <f>IFERROR(_xlfn.XLOOKUP($G197,通讯通路门店!$S$4:$S$993933,通讯通路门店!$C$4:$C$993933,0,0),"")</f>
        <v/>
      </c>
      <c r="D197" s="99" t="str">
        <f>IFERROR(_xlfn.XLOOKUP($G197,通讯通路门店!$S$4:$S$993933,通讯通路门店!$D$4:$D$993933,0,0),"")</f>
        <v/>
      </c>
      <c r="E197" s="83"/>
      <c r="F197" s="83"/>
      <c r="G197" s="101" t="e">
        <v>#N/A</v>
      </c>
      <c r="H197" s="102" t="str">
        <f>IFERROR(_xlfn.XLOOKUP($G197,通讯通路门店!$S$4:$S$993933,通讯通路门店!$R$4:$R$993933,0,0),"")</f>
        <v/>
      </c>
      <c r="I197" s="83"/>
      <c r="J197" s="83"/>
      <c r="K197" s="83"/>
      <c r="L197" s="83"/>
      <c r="M197" s="83"/>
      <c r="N197" s="83"/>
      <c r="O197" s="83"/>
      <c r="P197" s="83"/>
      <c r="Q197" s="83"/>
      <c r="R197" s="83"/>
      <c r="S197" s="83"/>
      <c r="T197" s="83"/>
      <c r="U197" s="99">
        <f>COUNTIF(通讯通路门店!$S:$S,$G197)</f>
        <v>0</v>
      </c>
      <c r="V197" s="99">
        <f>COUNTIFS(通讯通路门店!$S:$S,$G197,通讯通路门店!$J:$J,"综合卖场")</f>
        <v>0</v>
      </c>
      <c r="W197" s="99">
        <f>SUMIFS(通讯通路门店!$AJ:$AJ,通讯通路门店!$S:$S,通讯客户沙盘!$G197)</f>
        <v>0</v>
      </c>
      <c r="X197" s="99">
        <f t="shared" si="15"/>
        <v>0</v>
      </c>
      <c r="Y197" s="99">
        <f>COUNTIFS(通讯通路门店!$S:$S,$G197,通讯通路门店!$J:$J,"荣耀体验店")+COUNTIFS(通讯通路门店!$S:$S,$G197,通讯通路门店!$J:$J,"荣耀授权专卖店")</f>
        <v>0</v>
      </c>
      <c r="Z197" s="99">
        <f>COUNTIFS(通讯通路门店!$S:$S,$G197,通讯通路门店!$J:$J,"VIVO体验店")</f>
        <v>0</v>
      </c>
      <c r="AA197" s="99">
        <f>COUNTIFS(通讯通路门店!$S:$S,$G197,通讯通路门店!$J:$J,"OPPO体验店")</f>
        <v>0</v>
      </c>
      <c r="AB197" s="99">
        <f>COUNTIFS(通讯通路门店!$S:$S,$G197,通讯通路门店!$J:$J,"华为授权体验店")+COUNTIFS(通讯通路门店!$S:$S,$G197,通讯通路门店!$J:$J,"华为堡垒店")</f>
        <v>0</v>
      </c>
      <c r="AC197" s="99">
        <f>COUNTIFS(通讯通路门店!$S:$S,$G197,通讯通路门店!$J:$J,"小米体验店")</f>
        <v>0</v>
      </c>
      <c r="AD197" s="99">
        <f>COUNTIFS(通讯通路门店!$S:$S,$G197,通讯通路门店!$J:$J,"苹果体验店")</f>
        <v>0</v>
      </c>
      <c r="AE197" s="99">
        <f>COUNTIFS(通讯通路门店!$S:$S,$G197,通讯通路门店!$J:$J,"其他品牌专卖店")</f>
        <v>0</v>
      </c>
      <c r="AF197" s="99">
        <f>SUMIFS(通讯通路门店!$BI:$BI,通讯通路门店!$S:$S,$G197)</f>
        <v>0</v>
      </c>
      <c r="AG197" s="99">
        <f>SUMIFS(通讯通路门店!$BH:$BH,通讯通路门店!$S:$S,$G197)</f>
        <v>0</v>
      </c>
      <c r="AH197" s="99">
        <f t="shared" si="16"/>
        <v>0</v>
      </c>
      <c r="AI197" s="99">
        <f>SUMIFS(通讯通路门店!$BB:$BB,通讯通路门店!$S:$S,$G197)</f>
        <v>0</v>
      </c>
      <c r="AJ197" s="99">
        <f>SUMIFS(通讯通路门店!$BE:$BE,通讯通路门店!$S:$S,$G197)</f>
        <v>0</v>
      </c>
      <c r="AK197" s="99">
        <f>SUMIFS(通讯通路门店!$BG:$BG,通讯通路门店!$S:$S,$G197)</f>
        <v>0</v>
      </c>
      <c r="AL197" s="99">
        <f>SUMIFS(通讯通路门店!$BC:$BC,通讯通路门店!$S:$S,$G197)</f>
        <v>0</v>
      </c>
      <c r="AM197" s="99">
        <f>SUMIFS(通讯通路门店!$BD:$BD,通讯通路门店!$S:$S,$G197)</f>
        <v>0</v>
      </c>
      <c r="AN197" s="99">
        <f>SUMIFS(通讯通路门店!$BF:$BF,通讯通路门店!$S:$S,$G197)</f>
        <v>0</v>
      </c>
      <c r="AO197" s="99">
        <f t="shared" si="17"/>
        <v>0</v>
      </c>
      <c r="AP197" s="99">
        <f>SUMIFS(通讯通路门店!$K:$K,通讯通路门店!$S:$S,$G197)</f>
        <v>0</v>
      </c>
      <c r="AQ197" s="83"/>
      <c r="AR197" s="99">
        <f>SUMIFS(通讯通路门店!$T:$T,通讯通路门店!$S:$S,$G197)</f>
        <v>0</v>
      </c>
      <c r="AS197" s="99">
        <f>SUMIFS(通讯通路门店!$U:$U,通讯通路门店!$S:$S,$G197)</f>
        <v>0</v>
      </c>
      <c r="AT197" s="99">
        <f>SUMIFS(通讯通路门店!$V:$V,通讯通路门店!$S:$S,$G197)</f>
        <v>0</v>
      </c>
      <c r="AU197" s="99">
        <f>SUMIFS(通讯通路门店!$W:$W,通讯通路门店!$S:$S,$G197)</f>
        <v>0</v>
      </c>
      <c r="AV197" s="99">
        <f>SUMIFS(通讯通路门店!$Z:$Z,通讯通路门店!$S:$S,$G197)</f>
        <v>0</v>
      </c>
      <c r="AW197" s="99">
        <f>SUMIFS(通讯通路门店!$AB:$AB,通讯通路门店!$S:$S,$G197)</f>
        <v>0</v>
      </c>
      <c r="AX197" s="99">
        <f>SUMIFS(通讯通路门店!$X:$X,通讯通路门店!$S:$S,$G197)</f>
        <v>0</v>
      </c>
      <c r="AY197" s="99">
        <f>SUMIFS(通讯通路门店!$Y:$Y,通讯通路门店!$S:$S,$G197)</f>
        <v>0</v>
      </c>
      <c r="AZ197" s="99">
        <f>SUMIFS(通讯通路门店!$AA:$AA,通讯通路门店!$S:$S,$G197)</f>
        <v>0</v>
      </c>
      <c r="BA197" s="99">
        <f t="shared" si="18"/>
        <v>0</v>
      </c>
      <c r="BB197" s="99">
        <f t="shared" si="19"/>
        <v>0</v>
      </c>
      <c r="BC197" s="99">
        <f>SUMIFS(通讯通路门店!$W:$W,通讯通路门店!$S:$S,$G197,通讯通路门店!$J:$J,"荣耀体验店")+SUMIFS(通讯通路门店!$W:$W,通讯通路门店!$S:$S,$G197,通讯通路门店!$J:$J,"荣耀授权专卖店")</f>
        <v>0</v>
      </c>
      <c r="BD197" s="99">
        <f>SUMIFS(通讯通路门店!$Z:$Z,通讯通路门店!$S:$S,$G197,通讯通路门店!$J:$J,"VIVO体验店")</f>
        <v>0</v>
      </c>
      <c r="BE197" s="99">
        <f>SUMIFS(通讯通路门店!$AB:$AB,通讯通路门店!$S:$S,$G197,通讯通路门店!$J:$J,"OPPO体验店")</f>
        <v>0</v>
      </c>
      <c r="BF197" s="99">
        <f>SUMIFS(通讯通路门店!$X:$X,通讯通路门店!$S:$S,$G197,通讯通路门店!$J:$J,"华为授权体验店")+SUMIFS(通讯通路门店!$AA:$AA,通讯通路门店!$S:$S,$G197,通讯通路门店!$J:$J,"华为堡垒店")</f>
        <v>0</v>
      </c>
      <c r="BG197" s="99">
        <f>SUMIFS(通讯通路门店!$Y:$Y,通讯通路门店!$S:$S,$G197,通讯通路门店!$J:$J,"小米体验店")</f>
        <v>0</v>
      </c>
      <c r="BH197" s="99">
        <f>SUMIFS(通讯通路门店!$AA:$AA,通讯通路门店!$S:$S,$G197,通讯通路门店!$J:$J,"苹果体验店")</f>
        <v>0</v>
      </c>
      <c r="BI197" s="99">
        <f>SUMIFS(通讯通路门店!$K:$K,通讯通路门店!$S:$S,$G197,通讯通路门店!$J:$J,"其他品牌专卖店")</f>
        <v>0</v>
      </c>
      <c r="BJ197" s="99">
        <f>SUMIFS(通讯通路门店!$AC:$AC,通讯通路门店!$S:$S,$G197)</f>
        <v>0</v>
      </c>
      <c r="BK197" s="99">
        <f>SUMIFS(通讯通路门店!$AD:$AD,通讯通路门店!$S:$S,$G197)</f>
        <v>0</v>
      </c>
      <c r="BL197" s="99">
        <f>SUMIFS(通讯通路门店!$AE:$AE,通讯通路门店!$S:$S,$G197)</f>
        <v>0</v>
      </c>
      <c r="BM197" s="99">
        <f>SUMIFS(通讯通路门店!$AF:$AF,通讯通路门店!$S:$S,$G197)</f>
        <v>0</v>
      </c>
      <c r="BN197" s="99">
        <f>SUMIFS(通讯通路门店!$AG:$AG,通讯通路门店!$S:$S,$G197)</f>
        <v>0</v>
      </c>
      <c r="BO197" s="99">
        <f>SUMIFS(通讯通路门店!$AH:$AH,通讯通路门店!$S:$S,$G197)</f>
        <v>0</v>
      </c>
      <c r="BP197" s="99">
        <f>SUMIFS(通讯通路门店!$AI:$AI,通讯通路门店!$S:$S,$G197)</f>
        <v>0</v>
      </c>
      <c r="BQ197" s="83"/>
    </row>
    <row r="198" spans="1:69">
      <c r="A198" s="99" t="str">
        <f>IFERROR(_xlfn.XLOOKUP($G198,通讯通路门店!$S$4:$S$993933,通讯通路门店!$A$4:$A$993933,0,0),"")</f>
        <v/>
      </c>
      <c r="B198" s="99" t="str">
        <f>IFERROR(_xlfn.XLOOKUP($G198,通讯通路门店!$S$4:$S$993933,通讯通路门店!$B$4:$B$993933,0,0),"")</f>
        <v/>
      </c>
      <c r="C198" s="99" t="str">
        <f>IFERROR(_xlfn.XLOOKUP($G198,通讯通路门店!$S$4:$S$993933,通讯通路门店!$C$4:$C$993933,0,0),"")</f>
        <v/>
      </c>
      <c r="D198" s="99" t="str">
        <f>IFERROR(_xlfn.XLOOKUP($G198,通讯通路门店!$S$4:$S$993933,通讯通路门店!$D$4:$D$993933,0,0),"")</f>
        <v/>
      </c>
      <c r="E198" s="83"/>
      <c r="F198" s="83"/>
      <c r="G198" s="101" t="e">
        <v>#N/A</v>
      </c>
      <c r="H198" s="102" t="str">
        <f>IFERROR(_xlfn.XLOOKUP($G198,通讯通路门店!$S$4:$S$993933,通讯通路门店!$R$4:$R$993933,0,0),"")</f>
        <v/>
      </c>
      <c r="I198" s="83"/>
      <c r="J198" s="83"/>
      <c r="K198" s="83"/>
      <c r="L198" s="83"/>
      <c r="M198" s="83"/>
      <c r="N198" s="83"/>
      <c r="O198" s="83"/>
      <c r="P198" s="83"/>
      <c r="Q198" s="83"/>
      <c r="R198" s="83"/>
      <c r="S198" s="83"/>
      <c r="T198" s="83"/>
      <c r="U198" s="99">
        <f>COUNTIF(通讯通路门店!$S:$S,$G198)</f>
        <v>0</v>
      </c>
      <c r="V198" s="99">
        <f>COUNTIFS(通讯通路门店!$S:$S,$G198,通讯通路门店!$J:$J,"综合卖场")</f>
        <v>0</v>
      </c>
      <c r="W198" s="99">
        <f>SUMIFS(通讯通路门店!$AJ:$AJ,通讯通路门店!$S:$S,通讯客户沙盘!$G198)</f>
        <v>0</v>
      </c>
      <c r="X198" s="99">
        <f t="shared" si="15"/>
        <v>0</v>
      </c>
      <c r="Y198" s="99">
        <f>COUNTIFS(通讯通路门店!$S:$S,$G198,通讯通路门店!$J:$J,"荣耀体验店")+COUNTIFS(通讯通路门店!$S:$S,$G198,通讯通路门店!$J:$J,"荣耀授权专卖店")</f>
        <v>0</v>
      </c>
      <c r="Z198" s="99">
        <f>COUNTIFS(通讯通路门店!$S:$S,$G198,通讯通路门店!$J:$J,"VIVO体验店")</f>
        <v>0</v>
      </c>
      <c r="AA198" s="99">
        <f>COUNTIFS(通讯通路门店!$S:$S,$G198,通讯通路门店!$J:$J,"OPPO体验店")</f>
        <v>0</v>
      </c>
      <c r="AB198" s="99">
        <f>COUNTIFS(通讯通路门店!$S:$S,$G198,通讯通路门店!$J:$J,"华为授权体验店")+COUNTIFS(通讯通路门店!$S:$S,$G198,通讯通路门店!$J:$J,"华为堡垒店")</f>
        <v>0</v>
      </c>
      <c r="AC198" s="99">
        <f>COUNTIFS(通讯通路门店!$S:$S,$G198,通讯通路门店!$J:$J,"小米体验店")</f>
        <v>0</v>
      </c>
      <c r="AD198" s="99">
        <f>COUNTIFS(通讯通路门店!$S:$S,$G198,通讯通路门店!$J:$J,"苹果体验店")</f>
        <v>0</v>
      </c>
      <c r="AE198" s="99">
        <f>COUNTIFS(通讯通路门店!$S:$S,$G198,通讯通路门店!$J:$J,"其他品牌专卖店")</f>
        <v>0</v>
      </c>
      <c r="AF198" s="99">
        <f>SUMIFS(通讯通路门店!$BI:$BI,通讯通路门店!$S:$S,$G198)</f>
        <v>0</v>
      </c>
      <c r="AG198" s="99">
        <f>SUMIFS(通讯通路门店!$BH:$BH,通讯通路门店!$S:$S,$G198)</f>
        <v>0</v>
      </c>
      <c r="AH198" s="99">
        <f t="shared" si="16"/>
        <v>0</v>
      </c>
      <c r="AI198" s="99">
        <f>SUMIFS(通讯通路门店!$BB:$BB,通讯通路门店!$S:$S,$G198)</f>
        <v>0</v>
      </c>
      <c r="AJ198" s="99">
        <f>SUMIFS(通讯通路门店!$BE:$BE,通讯通路门店!$S:$S,$G198)</f>
        <v>0</v>
      </c>
      <c r="AK198" s="99">
        <f>SUMIFS(通讯通路门店!$BG:$BG,通讯通路门店!$S:$S,$G198)</f>
        <v>0</v>
      </c>
      <c r="AL198" s="99">
        <f>SUMIFS(通讯通路门店!$BC:$BC,通讯通路门店!$S:$S,$G198)</f>
        <v>0</v>
      </c>
      <c r="AM198" s="99">
        <f>SUMIFS(通讯通路门店!$BD:$BD,通讯通路门店!$S:$S,$G198)</f>
        <v>0</v>
      </c>
      <c r="AN198" s="99">
        <f>SUMIFS(通讯通路门店!$BF:$BF,通讯通路门店!$S:$S,$G198)</f>
        <v>0</v>
      </c>
      <c r="AO198" s="99">
        <f t="shared" si="17"/>
        <v>0</v>
      </c>
      <c r="AP198" s="99">
        <f>SUMIFS(通讯通路门店!$K:$K,通讯通路门店!$S:$S,$G198)</f>
        <v>0</v>
      </c>
      <c r="AQ198" s="83"/>
      <c r="AR198" s="99">
        <f>SUMIFS(通讯通路门店!$T:$T,通讯通路门店!$S:$S,$G198)</f>
        <v>0</v>
      </c>
      <c r="AS198" s="99">
        <f>SUMIFS(通讯通路门店!$U:$U,通讯通路门店!$S:$S,$G198)</f>
        <v>0</v>
      </c>
      <c r="AT198" s="99">
        <f>SUMIFS(通讯通路门店!$V:$V,通讯通路门店!$S:$S,$G198)</f>
        <v>0</v>
      </c>
      <c r="AU198" s="99">
        <f>SUMIFS(通讯通路门店!$W:$W,通讯通路门店!$S:$S,$G198)</f>
        <v>0</v>
      </c>
      <c r="AV198" s="99">
        <f>SUMIFS(通讯通路门店!$Z:$Z,通讯通路门店!$S:$S,$G198)</f>
        <v>0</v>
      </c>
      <c r="AW198" s="99">
        <f>SUMIFS(通讯通路门店!$AB:$AB,通讯通路门店!$S:$S,$G198)</f>
        <v>0</v>
      </c>
      <c r="AX198" s="99">
        <f>SUMIFS(通讯通路门店!$X:$X,通讯通路门店!$S:$S,$G198)</f>
        <v>0</v>
      </c>
      <c r="AY198" s="99">
        <f>SUMIFS(通讯通路门店!$Y:$Y,通讯通路门店!$S:$S,$G198)</f>
        <v>0</v>
      </c>
      <c r="AZ198" s="99">
        <f>SUMIFS(通讯通路门店!$AA:$AA,通讯通路门店!$S:$S,$G198)</f>
        <v>0</v>
      </c>
      <c r="BA198" s="99">
        <f t="shared" si="18"/>
        <v>0</v>
      </c>
      <c r="BB198" s="99">
        <f t="shared" si="19"/>
        <v>0</v>
      </c>
      <c r="BC198" s="99">
        <f>SUMIFS(通讯通路门店!$W:$W,通讯通路门店!$S:$S,$G198,通讯通路门店!$J:$J,"荣耀体验店")+SUMIFS(通讯通路门店!$W:$W,通讯通路门店!$S:$S,$G198,通讯通路门店!$J:$J,"荣耀授权专卖店")</f>
        <v>0</v>
      </c>
      <c r="BD198" s="99">
        <f>SUMIFS(通讯通路门店!$Z:$Z,通讯通路门店!$S:$S,$G198,通讯通路门店!$J:$J,"VIVO体验店")</f>
        <v>0</v>
      </c>
      <c r="BE198" s="99">
        <f>SUMIFS(通讯通路门店!$AB:$AB,通讯通路门店!$S:$S,$G198,通讯通路门店!$J:$J,"OPPO体验店")</f>
        <v>0</v>
      </c>
      <c r="BF198" s="99">
        <f>SUMIFS(通讯通路门店!$X:$X,通讯通路门店!$S:$S,$G198,通讯通路门店!$J:$J,"华为授权体验店")+SUMIFS(通讯通路门店!$AA:$AA,通讯通路门店!$S:$S,$G198,通讯通路门店!$J:$J,"华为堡垒店")</f>
        <v>0</v>
      </c>
      <c r="BG198" s="99">
        <f>SUMIFS(通讯通路门店!$Y:$Y,通讯通路门店!$S:$S,$G198,通讯通路门店!$J:$J,"小米体验店")</f>
        <v>0</v>
      </c>
      <c r="BH198" s="99">
        <f>SUMIFS(通讯通路门店!$AA:$AA,通讯通路门店!$S:$S,$G198,通讯通路门店!$J:$J,"苹果体验店")</f>
        <v>0</v>
      </c>
      <c r="BI198" s="99">
        <f>SUMIFS(通讯通路门店!$K:$K,通讯通路门店!$S:$S,$G198,通讯通路门店!$J:$J,"其他品牌专卖店")</f>
        <v>0</v>
      </c>
      <c r="BJ198" s="99">
        <f>SUMIFS(通讯通路门店!$AC:$AC,通讯通路门店!$S:$S,$G198)</f>
        <v>0</v>
      </c>
      <c r="BK198" s="99">
        <f>SUMIFS(通讯通路门店!$AD:$AD,通讯通路门店!$S:$S,$G198)</f>
        <v>0</v>
      </c>
      <c r="BL198" s="99">
        <f>SUMIFS(通讯通路门店!$AE:$AE,通讯通路门店!$S:$S,$G198)</f>
        <v>0</v>
      </c>
      <c r="BM198" s="99">
        <f>SUMIFS(通讯通路门店!$AF:$AF,通讯通路门店!$S:$S,$G198)</f>
        <v>0</v>
      </c>
      <c r="BN198" s="99">
        <f>SUMIFS(通讯通路门店!$AG:$AG,通讯通路门店!$S:$S,$G198)</f>
        <v>0</v>
      </c>
      <c r="BO198" s="99">
        <f>SUMIFS(通讯通路门店!$AH:$AH,通讯通路门店!$S:$S,$G198)</f>
        <v>0</v>
      </c>
      <c r="BP198" s="99">
        <f>SUMIFS(通讯通路门店!$AI:$AI,通讯通路门店!$S:$S,$G198)</f>
        <v>0</v>
      </c>
      <c r="BQ198" s="83"/>
    </row>
    <row r="199" spans="1:69">
      <c r="A199" s="99" t="str">
        <f>IFERROR(_xlfn.XLOOKUP($G199,通讯通路门店!$S$4:$S$993933,通讯通路门店!$A$4:$A$993933,0,0),"")</f>
        <v/>
      </c>
      <c r="B199" s="99" t="str">
        <f>IFERROR(_xlfn.XLOOKUP($G199,通讯通路门店!$S$4:$S$993933,通讯通路门店!$B$4:$B$993933,0,0),"")</f>
        <v/>
      </c>
      <c r="C199" s="99" t="str">
        <f>IFERROR(_xlfn.XLOOKUP($G199,通讯通路门店!$S$4:$S$993933,通讯通路门店!$C$4:$C$993933,0,0),"")</f>
        <v/>
      </c>
      <c r="D199" s="99" t="str">
        <f>IFERROR(_xlfn.XLOOKUP($G199,通讯通路门店!$S$4:$S$993933,通讯通路门店!$D$4:$D$993933,0,0),"")</f>
        <v/>
      </c>
      <c r="E199" s="83"/>
      <c r="F199" s="83"/>
      <c r="G199" s="101" t="e">
        <v>#N/A</v>
      </c>
      <c r="H199" s="102" t="str">
        <f>IFERROR(_xlfn.XLOOKUP($G199,通讯通路门店!$S$4:$S$993933,通讯通路门店!$R$4:$R$993933,0,0),"")</f>
        <v/>
      </c>
      <c r="I199" s="83"/>
      <c r="J199" s="83"/>
      <c r="K199" s="83"/>
      <c r="L199" s="83"/>
      <c r="M199" s="83"/>
      <c r="N199" s="83"/>
      <c r="O199" s="83"/>
      <c r="P199" s="83"/>
      <c r="Q199" s="83"/>
      <c r="R199" s="83"/>
      <c r="S199" s="83"/>
      <c r="T199" s="83"/>
      <c r="U199" s="99">
        <f>COUNTIF(通讯通路门店!$S:$S,$G199)</f>
        <v>0</v>
      </c>
      <c r="V199" s="99">
        <f>COUNTIFS(通讯通路门店!$S:$S,$G199,通讯通路门店!$J:$J,"综合卖场")</f>
        <v>0</v>
      </c>
      <c r="W199" s="99">
        <f>SUMIFS(通讯通路门店!$AJ:$AJ,通讯通路门店!$S:$S,通讯客户沙盘!$G199)</f>
        <v>0</v>
      </c>
      <c r="X199" s="99">
        <f t="shared" si="15"/>
        <v>0</v>
      </c>
      <c r="Y199" s="99">
        <f>COUNTIFS(通讯通路门店!$S:$S,$G199,通讯通路门店!$J:$J,"荣耀体验店")+COUNTIFS(通讯通路门店!$S:$S,$G199,通讯通路门店!$J:$J,"荣耀授权专卖店")</f>
        <v>0</v>
      </c>
      <c r="Z199" s="99">
        <f>COUNTIFS(通讯通路门店!$S:$S,$G199,通讯通路门店!$J:$J,"VIVO体验店")</f>
        <v>0</v>
      </c>
      <c r="AA199" s="99">
        <f>COUNTIFS(通讯通路门店!$S:$S,$G199,通讯通路门店!$J:$J,"OPPO体验店")</f>
        <v>0</v>
      </c>
      <c r="AB199" s="99">
        <f>COUNTIFS(通讯通路门店!$S:$S,$G199,通讯通路门店!$J:$J,"华为授权体验店")+COUNTIFS(通讯通路门店!$S:$S,$G199,通讯通路门店!$J:$J,"华为堡垒店")</f>
        <v>0</v>
      </c>
      <c r="AC199" s="99">
        <f>COUNTIFS(通讯通路门店!$S:$S,$G199,通讯通路门店!$J:$J,"小米体验店")</f>
        <v>0</v>
      </c>
      <c r="AD199" s="99">
        <f>COUNTIFS(通讯通路门店!$S:$S,$G199,通讯通路门店!$J:$J,"苹果体验店")</f>
        <v>0</v>
      </c>
      <c r="AE199" s="99">
        <f>COUNTIFS(通讯通路门店!$S:$S,$G199,通讯通路门店!$J:$J,"其他品牌专卖店")</f>
        <v>0</v>
      </c>
      <c r="AF199" s="99">
        <f>SUMIFS(通讯通路门店!$BI:$BI,通讯通路门店!$S:$S,$G199)</f>
        <v>0</v>
      </c>
      <c r="AG199" s="99">
        <f>SUMIFS(通讯通路门店!$BH:$BH,通讯通路门店!$S:$S,$G199)</f>
        <v>0</v>
      </c>
      <c r="AH199" s="99">
        <f t="shared" si="16"/>
        <v>0</v>
      </c>
      <c r="AI199" s="99">
        <f>SUMIFS(通讯通路门店!$BB:$BB,通讯通路门店!$S:$S,$G199)</f>
        <v>0</v>
      </c>
      <c r="AJ199" s="99">
        <f>SUMIFS(通讯通路门店!$BE:$BE,通讯通路门店!$S:$S,$G199)</f>
        <v>0</v>
      </c>
      <c r="AK199" s="99">
        <f>SUMIFS(通讯通路门店!$BG:$BG,通讯通路门店!$S:$S,$G199)</f>
        <v>0</v>
      </c>
      <c r="AL199" s="99">
        <f>SUMIFS(通讯通路门店!$BC:$BC,通讯通路门店!$S:$S,$G199)</f>
        <v>0</v>
      </c>
      <c r="AM199" s="99">
        <f>SUMIFS(通讯通路门店!$BD:$BD,通讯通路门店!$S:$S,$G199)</f>
        <v>0</v>
      </c>
      <c r="AN199" s="99">
        <f>SUMIFS(通讯通路门店!$BF:$BF,通讯通路门店!$S:$S,$G199)</f>
        <v>0</v>
      </c>
      <c r="AO199" s="99">
        <f t="shared" si="17"/>
        <v>0</v>
      </c>
      <c r="AP199" s="99">
        <f>SUMIFS(通讯通路门店!$K:$K,通讯通路门店!$S:$S,$G199)</f>
        <v>0</v>
      </c>
      <c r="AQ199" s="83"/>
      <c r="AR199" s="99">
        <f>SUMIFS(通讯通路门店!$T:$T,通讯通路门店!$S:$S,$G199)</f>
        <v>0</v>
      </c>
      <c r="AS199" s="99">
        <f>SUMIFS(通讯通路门店!$U:$U,通讯通路门店!$S:$S,$G199)</f>
        <v>0</v>
      </c>
      <c r="AT199" s="99">
        <f>SUMIFS(通讯通路门店!$V:$V,通讯通路门店!$S:$S,$G199)</f>
        <v>0</v>
      </c>
      <c r="AU199" s="99">
        <f>SUMIFS(通讯通路门店!$W:$W,通讯通路门店!$S:$S,$G199)</f>
        <v>0</v>
      </c>
      <c r="AV199" s="99">
        <f>SUMIFS(通讯通路门店!$Z:$Z,通讯通路门店!$S:$S,$G199)</f>
        <v>0</v>
      </c>
      <c r="AW199" s="99">
        <f>SUMIFS(通讯通路门店!$AB:$AB,通讯通路门店!$S:$S,$G199)</f>
        <v>0</v>
      </c>
      <c r="AX199" s="99">
        <f>SUMIFS(通讯通路门店!$X:$X,通讯通路门店!$S:$S,$G199)</f>
        <v>0</v>
      </c>
      <c r="AY199" s="99">
        <f>SUMIFS(通讯通路门店!$Y:$Y,通讯通路门店!$S:$S,$G199)</f>
        <v>0</v>
      </c>
      <c r="AZ199" s="99">
        <f>SUMIFS(通讯通路门店!$AA:$AA,通讯通路门店!$S:$S,$G199)</f>
        <v>0</v>
      </c>
      <c r="BA199" s="99">
        <f t="shared" si="18"/>
        <v>0</v>
      </c>
      <c r="BB199" s="99">
        <f t="shared" si="19"/>
        <v>0</v>
      </c>
      <c r="BC199" s="99">
        <f>SUMIFS(通讯通路门店!$W:$W,通讯通路门店!$S:$S,$G199,通讯通路门店!$J:$J,"荣耀体验店")+SUMIFS(通讯通路门店!$W:$W,通讯通路门店!$S:$S,$G199,通讯通路门店!$J:$J,"荣耀授权专卖店")</f>
        <v>0</v>
      </c>
      <c r="BD199" s="99">
        <f>SUMIFS(通讯通路门店!$Z:$Z,通讯通路门店!$S:$S,$G199,通讯通路门店!$J:$J,"VIVO体验店")</f>
        <v>0</v>
      </c>
      <c r="BE199" s="99">
        <f>SUMIFS(通讯通路门店!$AB:$AB,通讯通路门店!$S:$S,$G199,通讯通路门店!$J:$J,"OPPO体验店")</f>
        <v>0</v>
      </c>
      <c r="BF199" s="99">
        <f>SUMIFS(通讯通路门店!$X:$X,通讯通路门店!$S:$S,$G199,通讯通路门店!$J:$J,"华为授权体验店")+SUMIFS(通讯通路门店!$AA:$AA,通讯通路门店!$S:$S,$G199,通讯通路门店!$J:$J,"华为堡垒店")</f>
        <v>0</v>
      </c>
      <c r="BG199" s="99">
        <f>SUMIFS(通讯通路门店!$Y:$Y,通讯通路门店!$S:$S,$G199,通讯通路门店!$J:$J,"小米体验店")</f>
        <v>0</v>
      </c>
      <c r="BH199" s="99">
        <f>SUMIFS(通讯通路门店!$AA:$AA,通讯通路门店!$S:$S,$G199,通讯通路门店!$J:$J,"苹果体验店")</f>
        <v>0</v>
      </c>
      <c r="BI199" s="99">
        <f>SUMIFS(通讯通路门店!$K:$K,通讯通路门店!$S:$S,$G199,通讯通路门店!$J:$J,"其他品牌专卖店")</f>
        <v>0</v>
      </c>
      <c r="BJ199" s="99">
        <f>SUMIFS(通讯通路门店!$AC:$AC,通讯通路门店!$S:$S,$G199)</f>
        <v>0</v>
      </c>
      <c r="BK199" s="99">
        <f>SUMIFS(通讯通路门店!$AD:$AD,通讯通路门店!$S:$S,$G199)</f>
        <v>0</v>
      </c>
      <c r="BL199" s="99">
        <f>SUMIFS(通讯通路门店!$AE:$AE,通讯通路门店!$S:$S,$G199)</f>
        <v>0</v>
      </c>
      <c r="BM199" s="99">
        <f>SUMIFS(通讯通路门店!$AF:$AF,通讯通路门店!$S:$S,$G199)</f>
        <v>0</v>
      </c>
      <c r="BN199" s="99">
        <f>SUMIFS(通讯通路门店!$AG:$AG,通讯通路门店!$S:$S,$G199)</f>
        <v>0</v>
      </c>
      <c r="BO199" s="99">
        <f>SUMIFS(通讯通路门店!$AH:$AH,通讯通路门店!$S:$S,$G199)</f>
        <v>0</v>
      </c>
      <c r="BP199" s="99">
        <f>SUMIFS(通讯通路门店!$AI:$AI,通讯通路门店!$S:$S,$G199)</f>
        <v>0</v>
      </c>
      <c r="BQ199" s="83"/>
    </row>
    <row r="200" spans="1:69">
      <c r="A200" s="99" t="str">
        <f>IFERROR(_xlfn.XLOOKUP($G200,通讯通路门店!$S$4:$S$993933,通讯通路门店!$A$4:$A$993933,0,0),"")</f>
        <v/>
      </c>
      <c r="B200" s="99" t="str">
        <f>IFERROR(_xlfn.XLOOKUP($G200,通讯通路门店!$S$4:$S$993933,通讯通路门店!$B$4:$B$993933,0,0),"")</f>
        <v/>
      </c>
      <c r="C200" s="99" t="str">
        <f>IFERROR(_xlfn.XLOOKUP($G200,通讯通路门店!$S$4:$S$993933,通讯通路门店!$C$4:$C$993933,0,0),"")</f>
        <v/>
      </c>
      <c r="D200" s="99" t="str">
        <f>IFERROR(_xlfn.XLOOKUP($G200,通讯通路门店!$S$4:$S$993933,通讯通路门店!$D$4:$D$993933,0,0),"")</f>
        <v/>
      </c>
      <c r="E200" s="83"/>
      <c r="F200" s="83"/>
      <c r="G200" s="101" t="e">
        <v>#N/A</v>
      </c>
      <c r="H200" s="102" t="str">
        <f>IFERROR(_xlfn.XLOOKUP($G200,通讯通路门店!$S$4:$S$993933,通讯通路门店!$R$4:$R$993933,0,0),"")</f>
        <v/>
      </c>
      <c r="I200" s="83"/>
      <c r="J200" s="83"/>
      <c r="K200" s="83"/>
      <c r="L200" s="83"/>
      <c r="M200" s="83"/>
      <c r="N200" s="83"/>
      <c r="O200" s="83"/>
      <c r="P200" s="83"/>
      <c r="Q200" s="83"/>
      <c r="R200" s="83"/>
      <c r="S200" s="83"/>
      <c r="T200" s="83"/>
      <c r="U200" s="99">
        <f>COUNTIF(通讯通路门店!$S:$S,$G200)</f>
        <v>0</v>
      </c>
      <c r="V200" s="99">
        <f>COUNTIFS(通讯通路门店!$S:$S,$G200,通讯通路门店!$J:$J,"综合卖场")</f>
        <v>0</v>
      </c>
      <c r="W200" s="99">
        <f>SUMIFS(通讯通路门店!$AJ:$AJ,通讯通路门店!$S:$S,通讯客户沙盘!$G200)</f>
        <v>0</v>
      </c>
      <c r="X200" s="99">
        <f t="shared" si="15"/>
        <v>0</v>
      </c>
      <c r="Y200" s="99">
        <f>COUNTIFS(通讯通路门店!$S:$S,$G200,通讯通路门店!$J:$J,"荣耀体验店")+COUNTIFS(通讯通路门店!$S:$S,$G200,通讯通路门店!$J:$J,"荣耀授权专卖店")</f>
        <v>0</v>
      </c>
      <c r="Z200" s="99">
        <f>COUNTIFS(通讯通路门店!$S:$S,$G200,通讯通路门店!$J:$J,"VIVO体验店")</f>
        <v>0</v>
      </c>
      <c r="AA200" s="99">
        <f>COUNTIFS(通讯通路门店!$S:$S,$G200,通讯通路门店!$J:$J,"OPPO体验店")</f>
        <v>0</v>
      </c>
      <c r="AB200" s="99">
        <f>COUNTIFS(通讯通路门店!$S:$S,$G200,通讯通路门店!$J:$J,"华为授权体验店")+COUNTIFS(通讯通路门店!$S:$S,$G200,通讯通路门店!$J:$J,"华为堡垒店")</f>
        <v>0</v>
      </c>
      <c r="AC200" s="99">
        <f>COUNTIFS(通讯通路门店!$S:$S,$G200,通讯通路门店!$J:$J,"小米体验店")</f>
        <v>0</v>
      </c>
      <c r="AD200" s="99">
        <f>COUNTIFS(通讯通路门店!$S:$S,$G200,通讯通路门店!$J:$J,"苹果体验店")</f>
        <v>0</v>
      </c>
      <c r="AE200" s="99">
        <f>COUNTIFS(通讯通路门店!$S:$S,$G200,通讯通路门店!$J:$J,"其他品牌专卖店")</f>
        <v>0</v>
      </c>
      <c r="AF200" s="99">
        <f>SUMIFS(通讯通路门店!$BI:$BI,通讯通路门店!$S:$S,$G200)</f>
        <v>0</v>
      </c>
      <c r="AG200" s="99">
        <f>SUMIFS(通讯通路门店!$BH:$BH,通讯通路门店!$S:$S,$G200)</f>
        <v>0</v>
      </c>
      <c r="AH200" s="99">
        <f t="shared" si="16"/>
        <v>0</v>
      </c>
      <c r="AI200" s="99">
        <f>SUMIFS(通讯通路门店!$BB:$BB,通讯通路门店!$S:$S,$G200)</f>
        <v>0</v>
      </c>
      <c r="AJ200" s="99">
        <f>SUMIFS(通讯通路门店!$BE:$BE,通讯通路门店!$S:$S,$G200)</f>
        <v>0</v>
      </c>
      <c r="AK200" s="99">
        <f>SUMIFS(通讯通路门店!$BG:$BG,通讯通路门店!$S:$S,$G200)</f>
        <v>0</v>
      </c>
      <c r="AL200" s="99">
        <f>SUMIFS(通讯通路门店!$BC:$BC,通讯通路门店!$S:$S,$G200)</f>
        <v>0</v>
      </c>
      <c r="AM200" s="99">
        <f>SUMIFS(通讯通路门店!$BD:$BD,通讯通路门店!$S:$S,$G200)</f>
        <v>0</v>
      </c>
      <c r="AN200" s="99">
        <f>SUMIFS(通讯通路门店!$BF:$BF,通讯通路门店!$S:$S,$G200)</f>
        <v>0</v>
      </c>
      <c r="AO200" s="99">
        <f t="shared" si="17"/>
        <v>0</v>
      </c>
      <c r="AP200" s="99">
        <f>SUMIFS(通讯通路门店!$K:$K,通讯通路门店!$S:$S,$G200)</f>
        <v>0</v>
      </c>
      <c r="AQ200" s="83"/>
      <c r="AR200" s="99">
        <f>SUMIFS(通讯通路门店!$T:$T,通讯通路门店!$S:$S,$G200)</f>
        <v>0</v>
      </c>
      <c r="AS200" s="99">
        <f>SUMIFS(通讯通路门店!$U:$U,通讯通路门店!$S:$S,$G200)</f>
        <v>0</v>
      </c>
      <c r="AT200" s="99">
        <f>SUMIFS(通讯通路门店!$V:$V,通讯通路门店!$S:$S,$G200)</f>
        <v>0</v>
      </c>
      <c r="AU200" s="99">
        <f>SUMIFS(通讯通路门店!$W:$W,通讯通路门店!$S:$S,$G200)</f>
        <v>0</v>
      </c>
      <c r="AV200" s="99">
        <f>SUMIFS(通讯通路门店!$Z:$Z,通讯通路门店!$S:$S,$G200)</f>
        <v>0</v>
      </c>
      <c r="AW200" s="99">
        <f>SUMIFS(通讯通路门店!$AB:$AB,通讯通路门店!$S:$S,$G200)</f>
        <v>0</v>
      </c>
      <c r="AX200" s="99">
        <f>SUMIFS(通讯通路门店!$X:$X,通讯通路门店!$S:$S,$G200)</f>
        <v>0</v>
      </c>
      <c r="AY200" s="99">
        <f>SUMIFS(通讯通路门店!$Y:$Y,通讯通路门店!$S:$S,$G200)</f>
        <v>0</v>
      </c>
      <c r="AZ200" s="99">
        <f>SUMIFS(通讯通路门店!$AA:$AA,通讯通路门店!$S:$S,$G200)</f>
        <v>0</v>
      </c>
      <c r="BA200" s="99">
        <f t="shared" si="18"/>
        <v>0</v>
      </c>
      <c r="BB200" s="99">
        <f t="shared" si="19"/>
        <v>0</v>
      </c>
      <c r="BC200" s="99">
        <f>SUMIFS(通讯通路门店!$W:$W,通讯通路门店!$S:$S,$G200,通讯通路门店!$J:$J,"荣耀体验店")+SUMIFS(通讯通路门店!$W:$W,通讯通路门店!$S:$S,$G200,通讯通路门店!$J:$J,"荣耀授权专卖店")</f>
        <v>0</v>
      </c>
      <c r="BD200" s="99">
        <f>SUMIFS(通讯通路门店!$Z:$Z,通讯通路门店!$S:$S,$G200,通讯通路门店!$J:$J,"VIVO体验店")</f>
        <v>0</v>
      </c>
      <c r="BE200" s="99">
        <f>SUMIFS(通讯通路门店!$AB:$AB,通讯通路门店!$S:$S,$G200,通讯通路门店!$J:$J,"OPPO体验店")</f>
        <v>0</v>
      </c>
      <c r="BF200" s="99">
        <f>SUMIFS(通讯通路门店!$X:$X,通讯通路门店!$S:$S,$G200,通讯通路门店!$J:$J,"华为授权体验店")+SUMIFS(通讯通路门店!$AA:$AA,通讯通路门店!$S:$S,$G200,通讯通路门店!$J:$J,"华为堡垒店")</f>
        <v>0</v>
      </c>
      <c r="BG200" s="99">
        <f>SUMIFS(通讯通路门店!$Y:$Y,通讯通路门店!$S:$S,$G200,通讯通路门店!$J:$J,"小米体验店")</f>
        <v>0</v>
      </c>
      <c r="BH200" s="99">
        <f>SUMIFS(通讯通路门店!$AA:$AA,通讯通路门店!$S:$S,$G200,通讯通路门店!$J:$J,"苹果体验店")</f>
        <v>0</v>
      </c>
      <c r="BI200" s="99">
        <f>SUMIFS(通讯通路门店!$K:$K,通讯通路门店!$S:$S,$G200,通讯通路门店!$J:$J,"其他品牌专卖店")</f>
        <v>0</v>
      </c>
      <c r="BJ200" s="99">
        <f>SUMIFS(通讯通路门店!$AC:$AC,通讯通路门店!$S:$S,$G200)</f>
        <v>0</v>
      </c>
      <c r="BK200" s="99">
        <f>SUMIFS(通讯通路门店!$AD:$AD,通讯通路门店!$S:$S,$G200)</f>
        <v>0</v>
      </c>
      <c r="BL200" s="99">
        <f>SUMIFS(通讯通路门店!$AE:$AE,通讯通路门店!$S:$S,$G200)</f>
        <v>0</v>
      </c>
      <c r="BM200" s="99">
        <f>SUMIFS(通讯通路门店!$AF:$AF,通讯通路门店!$S:$S,$G200)</f>
        <v>0</v>
      </c>
      <c r="BN200" s="99">
        <f>SUMIFS(通讯通路门店!$AG:$AG,通讯通路门店!$S:$S,$G200)</f>
        <v>0</v>
      </c>
      <c r="BO200" s="99">
        <f>SUMIFS(通讯通路门店!$AH:$AH,通讯通路门店!$S:$S,$G200)</f>
        <v>0</v>
      </c>
      <c r="BP200" s="99">
        <f>SUMIFS(通讯通路门店!$AI:$AI,通讯通路门店!$S:$S,$G200)</f>
        <v>0</v>
      </c>
      <c r="BQ200" s="83"/>
    </row>
    <row r="201" spans="1:69">
      <c r="A201" s="99" t="str">
        <f>IFERROR(_xlfn.XLOOKUP($G201,通讯通路门店!$S$4:$S$993933,通讯通路门店!$A$4:$A$993933,0,0),"")</f>
        <v/>
      </c>
      <c r="B201" s="99" t="str">
        <f>IFERROR(_xlfn.XLOOKUP($G201,通讯通路门店!$S$4:$S$993933,通讯通路门店!$B$4:$B$993933,0,0),"")</f>
        <v/>
      </c>
      <c r="C201" s="99" t="str">
        <f>IFERROR(_xlfn.XLOOKUP($G201,通讯通路门店!$S$4:$S$993933,通讯通路门店!$C$4:$C$993933,0,0),"")</f>
        <v/>
      </c>
      <c r="D201" s="99" t="str">
        <f>IFERROR(_xlfn.XLOOKUP($G201,通讯通路门店!$S$4:$S$993933,通讯通路门店!$D$4:$D$993933,0,0),"")</f>
        <v/>
      </c>
      <c r="E201" s="83"/>
      <c r="F201" s="83"/>
      <c r="G201" s="101" t="e">
        <v>#N/A</v>
      </c>
      <c r="H201" s="102" t="str">
        <f>IFERROR(_xlfn.XLOOKUP($G201,通讯通路门店!$S$4:$S$993933,通讯通路门店!$R$4:$R$993933,0,0),"")</f>
        <v/>
      </c>
      <c r="I201" s="83"/>
      <c r="J201" s="83"/>
      <c r="K201" s="83"/>
      <c r="L201" s="83"/>
      <c r="M201" s="83"/>
      <c r="N201" s="83"/>
      <c r="O201" s="83"/>
      <c r="P201" s="83"/>
      <c r="Q201" s="83"/>
      <c r="R201" s="83"/>
      <c r="S201" s="83"/>
      <c r="T201" s="83"/>
      <c r="U201" s="99">
        <f>COUNTIF(通讯通路门店!$S:$S,$G201)</f>
        <v>0</v>
      </c>
      <c r="V201" s="99">
        <f>COUNTIFS(通讯通路门店!$S:$S,$G201,通讯通路门店!$J:$J,"综合卖场")</f>
        <v>0</v>
      </c>
      <c r="W201" s="99">
        <f>SUMIFS(通讯通路门店!$AJ:$AJ,通讯通路门店!$S:$S,通讯客户沙盘!$G201)</f>
        <v>0</v>
      </c>
      <c r="X201" s="99">
        <f t="shared" si="15"/>
        <v>0</v>
      </c>
      <c r="Y201" s="99">
        <f>COUNTIFS(通讯通路门店!$S:$S,$G201,通讯通路门店!$J:$J,"荣耀体验店")+COUNTIFS(通讯通路门店!$S:$S,$G201,通讯通路门店!$J:$J,"荣耀授权专卖店")</f>
        <v>0</v>
      </c>
      <c r="Z201" s="99">
        <f>COUNTIFS(通讯通路门店!$S:$S,$G201,通讯通路门店!$J:$J,"VIVO体验店")</f>
        <v>0</v>
      </c>
      <c r="AA201" s="99">
        <f>COUNTIFS(通讯通路门店!$S:$S,$G201,通讯通路门店!$J:$J,"OPPO体验店")</f>
        <v>0</v>
      </c>
      <c r="AB201" s="99">
        <f>COUNTIFS(通讯通路门店!$S:$S,$G201,通讯通路门店!$J:$J,"华为授权体验店")+COUNTIFS(通讯通路门店!$S:$S,$G201,通讯通路门店!$J:$J,"华为堡垒店")</f>
        <v>0</v>
      </c>
      <c r="AC201" s="99">
        <f>COUNTIFS(通讯通路门店!$S:$S,$G201,通讯通路门店!$J:$J,"小米体验店")</f>
        <v>0</v>
      </c>
      <c r="AD201" s="99">
        <f>COUNTIFS(通讯通路门店!$S:$S,$G201,通讯通路门店!$J:$J,"苹果体验店")</f>
        <v>0</v>
      </c>
      <c r="AE201" s="99">
        <f>COUNTIFS(通讯通路门店!$S:$S,$G201,通讯通路门店!$J:$J,"其他品牌专卖店")</f>
        <v>0</v>
      </c>
      <c r="AF201" s="99">
        <f>SUMIFS(通讯通路门店!$BI:$BI,通讯通路门店!$S:$S,$G201)</f>
        <v>0</v>
      </c>
      <c r="AG201" s="99">
        <f>SUMIFS(通讯通路门店!$BH:$BH,通讯通路门店!$S:$S,$G201)</f>
        <v>0</v>
      </c>
      <c r="AH201" s="99">
        <f t="shared" si="16"/>
        <v>0</v>
      </c>
      <c r="AI201" s="99">
        <f>SUMIFS(通讯通路门店!$BB:$BB,通讯通路门店!$S:$S,$G201)</f>
        <v>0</v>
      </c>
      <c r="AJ201" s="99">
        <f>SUMIFS(通讯通路门店!$BE:$BE,通讯通路门店!$S:$S,$G201)</f>
        <v>0</v>
      </c>
      <c r="AK201" s="99">
        <f>SUMIFS(通讯通路门店!$BG:$BG,通讯通路门店!$S:$S,$G201)</f>
        <v>0</v>
      </c>
      <c r="AL201" s="99">
        <f>SUMIFS(通讯通路门店!$BC:$BC,通讯通路门店!$S:$S,$G201)</f>
        <v>0</v>
      </c>
      <c r="AM201" s="99">
        <f>SUMIFS(通讯通路门店!$BD:$BD,通讯通路门店!$S:$S,$G201)</f>
        <v>0</v>
      </c>
      <c r="AN201" s="99">
        <f>SUMIFS(通讯通路门店!$BF:$BF,通讯通路门店!$S:$S,$G201)</f>
        <v>0</v>
      </c>
      <c r="AO201" s="99">
        <f t="shared" si="17"/>
        <v>0</v>
      </c>
      <c r="AP201" s="99">
        <f>SUMIFS(通讯通路门店!$K:$K,通讯通路门店!$S:$S,$G201)</f>
        <v>0</v>
      </c>
      <c r="AQ201" s="83"/>
      <c r="AR201" s="99">
        <f>SUMIFS(通讯通路门店!$T:$T,通讯通路门店!$S:$S,$G201)</f>
        <v>0</v>
      </c>
      <c r="AS201" s="99">
        <f>SUMIFS(通讯通路门店!$U:$U,通讯通路门店!$S:$S,$G201)</f>
        <v>0</v>
      </c>
      <c r="AT201" s="99">
        <f>SUMIFS(通讯通路门店!$V:$V,通讯通路门店!$S:$S,$G201)</f>
        <v>0</v>
      </c>
      <c r="AU201" s="99">
        <f>SUMIFS(通讯通路门店!$W:$W,通讯通路门店!$S:$S,$G201)</f>
        <v>0</v>
      </c>
      <c r="AV201" s="99">
        <f>SUMIFS(通讯通路门店!$Z:$Z,通讯通路门店!$S:$S,$G201)</f>
        <v>0</v>
      </c>
      <c r="AW201" s="99">
        <f>SUMIFS(通讯通路门店!$AB:$AB,通讯通路门店!$S:$S,$G201)</f>
        <v>0</v>
      </c>
      <c r="AX201" s="99">
        <f>SUMIFS(通讯通路门店!$X:$X,通讯通路门店!$S:$S,$G201)</f>
        <v>0</v>
      </c>
      <c r="AY201" s="99">
        <f>SUMIFS(通讯通路门店!$Y:$Y,通讯通路门店!$S:$S,$G201)</f>
        <v>0</v>
      </c>
      <c r="AZ201" s="99">
        <f>SUMIFS(通讯通路门店!$AA:$AA,通讯通路门店!$S:$S,$G201)</f>
        <v>0</v>
      </c>
      <c r="BA201" s="99">
        <f t="shared" si="18"/>
        <v>0</v>
      </c>
      <c r="BB201" s="99">
        <f t="shared" si="19"/>
        <v>0</v>
      </c>
      <c r="BC201" s="99">
        <f>SUMIFS(通讯通路门店!$W:$W,通讯通路门店!$S:$S,$G201,通讯通路门店!$J:$J,"荣耀体验店")+SUMIFS(通讯通路门店!$W:$W,通讯通路门店!$S:$S,$G201,通讯通路门店!$J:$J,"荣耀授权专卖店")</f>
        <v>0</v>
      </c>
      <c r="BD201" s="99">
        <f>SUMIFS(通讯通路门店!$Z:$Z,通讯通路门店!$S:$S,$G201,通讯通路门店!$J:$J,"VIVO体验店")</f>
        <v>0</v>
      </c>
      <c r="BE201" s="99">
        <f>SUMIFS(通讯通路门店!$AB:$AB,通讯通路门店!$S:$S,$G201,通讯通路门店!$J:$J,"OPPO体验店")</f>
        <v>0</v>
      </c>
      <c r="BF201" s="99">
        <f>SUMIFS(通讯通路门店!$X:$X,通讯通路门店!$S:$S,$G201,通讯通路门店!$J:$J,"华为授权体验店")+SUMIFS(通讯通路门店!$AA:$AA,通讯通路门店!$S:$S,$G201,通讯通路门店!$J:$J,"华为堡垒店")</f>
        <v>0</v>
      </c>
      <c r="BG201" s="99">
        <f>SUMIFS(通讯通路门店!$Y:$Y,通讯通路门店!$S:$S,$G201,通讯通路门店!$J:$J,"小米体验店")</f>
        <v>0</v>
      </c>
      <c r="BH201" s="99">
        <f>SUMIFS(通讯通路门店!$AA:$AA,通讯通路门店!$S:$S,$G201,通讯通路门店!$J:$J,"苹果体验店")</f>
        <v>0</v>
      </c>
      <c r="BI201" s="99">
        <f>SUMIFS(通讯通路门店!$K:$K,通讯通路门店!$S:$S,$G201,通讯通路门店!$J:$J,"其他品牌专卖店")</f>
        <v>0</v>
      </c>
      <c r="BJ201" s="99">
        <f>SUMIFS(通讯通路门店!$AC:$AC,通讯通路门店!$S:$S,$G201)</f>
        <v>0</v>
      </c>
      <c r="BK201" s="99">
        <f>SUMIFS(通讯通路门店!$AD:$AD,通讯通路门店!$S:$S,$G201)</f>
        <v>0</v>
      </c>
      <c r="BL201" s="99">
        <f>SUMIFS(通讯通路门店!$AE:$AE,通讯通路门店!$S:$S,$G201)</f>
        <v>0</v>
      </c>
      <c r="BM201" s="99">
        <f>SUMIFS(通讯通路门店!$AF:$AF,通讯通路门店!$S:$S,$G201)</f>
        <v>0</v>
      </c>
      <c r="BN201" s="99">
        <f>SUMIFS(通讯通路门店!$AG:$AG,通讯通路门店!$S:$S,$G201)</f>
        <v>0</v>
      </c>
      <c r="BO201" s="99">
        <f>SUMIFS(通讯通路门店!$AH:$AH,通讯通路门店!$S:$S,$G201)</f>
        <v>0</v>
      </c>
      <c r="BP201" s="99">
        <f>SUMIFS(通讯通路门店!$AI:$AI,通讯通路门店!$S:$S,$G201)</f>
        <v>0</v>
      </c>
      <c r="BQ201" s="83"/>
    </row>
    <row r="202" spans="1:69">
      <c r="A202" s="99" t="str">
        <f>IFERROR(_xlfn.XLOOKUP($G202,通讯通路门店!$S$4:$S$993933,通讯通路门店!$A$4:$A$993933,0,0),"")</f>
        <v/>
      </c>
      <c r="B202" s="99" t="str">
        <f>IFERROR(_xlfn.XLOOKUP($G202,通讯通路门店!$S$4:$S$993933,通讯通路门店!$B$4:$B$993933,0,0),"")</f>
        <v/>
      </c>
      <c r="C202" s="99" t="str">
        <f>IFERROR(_xlfn.XLOOKUP($G202,通讯通路门店!$S$4:$S$993933,通讯通路门店!$C$4:$C$993933,0,0),"")</f>
        <v/>
      </c>
      <c r="D202" s="99" t="str">
        <f>IFERROR(_xlfn.XLOOKUP($G202,通讯通路门店!$S$4:$S$993933,通讯通路门店!$D$4:$D$993933,0,0),"")</f>
        <v/>
      </c>
      <c r="E202" s="83"/>
      <c r="F202" s="83"/>
      <c r="G202" s="101" t="e">
        <v>#N/A</v>
      </c>
      <c r="H202" s="102" t="str">
        <f>IFERROR(_xlfn.XLOOKUP($G202,通讯通路门店!$S$4:$S$993933,通讯通路门店!$R$4:$R$993933,0,0),"")</f>
        <v/>
      </c>
      <c r="I202" s="83"/>
      <c r="J202" s="83"/>
      <c r="K202" s="83"/>
      <c r="L202" s="83"/>
      <c r="M202" s="83"/>
      <c r="N202" s="83"/>
      <c r="O202" s="83"/>
      <c r="P202" s="83"/>
      <c r="Q202" s="83"/>
      <c r="R202" s="83"/>
      <c r="S202" s="83"/>
      <c r="T202" s="83"/>
      <c r="U202" s="99">
        <f>COUNTIF(通讯通路门店!$S:$S,$G202)</f>
        <v>0</v>
      </c>
      <c r="V202" s="99">
        <f>COUNTIFS(通讯通路门店!$S:$S,$G202,通讯通路门店!$J:$J,"综合卖场")</f>
        <v>0</v>
      </c>
      <c r="W202" s="99">
        <f>SUMIFS(通讯通路门店!$AJ:$AJ,通讯通路门店!$S:$S,通讯客户沙盘!$G202)</f>
        <v>0</v>
      </c>
      <c r="X202" s="99">
        <f t="shared" si="15"/>
        <v>0</v>
      </c>
      <c r="Y202" s="99">
        <f>COUNTIFS(通讯通路门店!$S:$S,$G202,通讯通路门店!$J:$J,"荣耀体验店")+COUNTIFS(通讯通路门店!$S:$S,$G202,通讯通路门店!$J:$J,"荣耀授权专卖店")</f>
        <v>0</v>
      </c>
      <c r="Z202" s="99">
        <f>COUNTIFS(通讯通路门店!$S:$S,$G202,通讯通路门店!$J:$J,"VIVO体验店")</f>
        <v>0</v>
      </c>
      <c r="AA202" s="99">
        <f>COUNTIFS(通讯通路门店!$S:$S,$G202,通讯通路门店!$J:$J,"OPPO体验店")</f>
        <v>0</v>
      </c>
      <c r="AB202" s="99">
        <f>COUNTIFS(通讯通路门店!$S:$S,$G202,通讯通路门店!$J:$J,"华为授权体验店")+COUNTIFS(通讯通路门店!$S:$S,$G202,通讯通路门店!$J:$J,"华为堡垒店")</f>
        <v>0</v>
      </c>
      <c r="AC202" s="99">
        <f>COUNTIFS(通讯通路门店!$S:$S,$G202,通讯通路门店!$J:$J,"小米体验店")</f>
        <v>0</v>
      </c>
      <c r="AD202" s="99">
        <f>COUNTIFS(通讯通路门店!$S:$S,$G202,通讯通路门店!$J:$J,"苹果体验店")</f>
        <v>0</v>
      </c>
      <c r="AE202" s="99">
        <f>COUNTIFS(通讯通路门店!$S:$S,$G202,通讯通路门店!$J:$J,"其他品牌专卖店")</f>
        <v>0</v>
      </c>
      <c r="AF202" s="99">
        <f>SUMIFS(通讯通路门店!$BI:$BI,通讯通路门店!$S:$S,$G202)</f>
        <v>0</v>
      </c>
      <c r="AG202" s="99">
        <f>SUMIFS(通讯通路门店!$BH:$BH,通讯通路门店!$S:$S,$G202)</f>
        <v>0</v>
      </c>
      <c r="AH202" s="99">
        <f t="shared" si="16"/>
        <v>0</v>
      </c>
      <c r="AI202" s="99">
        <f>SUMIFS(通讯通路门店!$BB:$BB,通讯通路门店!$S:$S,$G202)</f>
        <v>0</v>
      </c>
      <c r="AJ202" s="99">
        <f>SUMIFS(通讯通路门店!$BE:$BE,通讯通路门店!$S:$S,$G202)</f>
        <v>0</v>
      </c>
      <c r="AK202" s="99">
        <f>SUMIFS(通讯通路门店!$BG:$BG,通讯通路门店!$S:$S,$G202)</f>
        <v>0</v>
      </c>
      <c r="AL202" s="99">
        <f>SUMIFS(通讯通路门店!$BC:$BC,通讯通路门店!$S:$S,$G202)</f>
        <v>0</v>
      </c>
      <c r="AM202" s="99">
        <f>SUMIFS(通讯通路门店!$BD:$BD,通讯通路门店!$S:$S,$G202)</f>
        <v>0</v>
      </c>
      <c r="AN202" s="99">
        <f>SUMIFS(通讯通路门店!$BF:$BF,通讯通路门店!$S:$S,$G202)</f>
        <v>0</v>
      </c>
      <c r="AO202" s="99">
        <f t="shared" si="17"/>
        <v>0</v>
      </c>
      <c r="AP202" s="99">
        <f>SUMIFS(通讯通路门店!$K:$K,通讯通路门店!$S:$S,$G202)</f>
        <v>0</v>
      </c>
      <c r="AQ202" s="83"/>
      <c r="AR202" s="99">
        <f>SUMIFS(通讯通路门店!$T:$T,通讯通路门店!$S:$S,$G202)</f>
        <v>0</v>
      </c>
      <c r="AS202" s="99">
        <f>SUMIFS(通讯通路门店!$U:$U,通讯通路门店!$S:$S,$G202)</f>
        <v>0</v>
      </c>
      <c r="AT202" s="99">
        <f>SUMIFS(通讯通路门店!$V:$V,通讯通路门店!$S:$S,$G202)</f>
        <v>0</v>
      </c>
      <c r="AU202" s="99">
        <f>SUMIFS(通讯通路门店!$W:$W,通讯通路门店!$S:$S,$G202)</f>
        <v>0</v>
      </c>
      <c r="AV202" s="99">
        <f>SUMIFS(通讯通路门店!$Z:$Z,通讯通路门店!$S:$S,$G202)</f>
        <v>0</v>
      </c>
      <c r="AW202" s="99">
        <f>SUMIFS(通讯通路门店!$AB:$AB,通讯通路门店!$S:$S,$G202)</f>
        <v>0</v>
      </c>
      <c r="AX202" s="99">
        <f>SUMIFS(通讯通路门店!$X:$X,通讯通路门店!$S:$S,$G202)</f>
        <v>0</v>
      </c>
      <c r="AY202" s="99">
        <f>SUMIFS(通讯通路门店!$Y:$Y,通讯通路门店!$S:$S,$G202)</f>
        <v>0</v>
      </c>
      <c r="AZ202" s="99">
        <f>SUMIFS(通讯通路门店!$AA:$AA,通讯通路门店!$S:$S,$G202)</f>
        <v>0</v>
      </c>
      <c r="BA202" s="99">
        <f t="shared" si="18"/>
        <v>0</v>
      </c>
      <c r="BB202" s="99">
        <f t="shared" si="19"/>
        <v>0</v>
      </c>
      <c r="BC202" s="99">
        <f>SUMIFS(通讯通路门店!$W:$W,通讯通路门店!$S:$S,$G202,通讯通路门店!$J:$J,"荣耀体验店")+SUMIFS(通讯通路门店!$W:$W,通讯通路门店!$S:$S,$G202,通讯通路门店!$J:$J,"荣耀授权专卖店")</f>
        <v>0</v>
      </c>
      <c r="BD202" s="99">
        <f>SUMIFS(通讯通路门店!$Z:$Z,通讯通路门店!$S:$S,$G202,通讯通路门店!$J:$J,"VIVO体验店")</f>
        <v>0</v>
      </c>
      <c r="BE202" s="99">
        <f>SUMIFS(通讯通路门店!$AB:$AB,通讯通路门店!$S:$S,$G202,通讯通路门店!$J:$J,"OPPO体验店")</f>
        <v>0</v>
      </c>
      <c r="BF202" s="99">
        <f>SUMIFS(通讯通路门店!$X:$X,通讯通路门店!$S:$S,$G202,通讯通路门店!$J:$J,"华为授权体验店")+SUMIFS(通讯通路门店!$AA:$AA,通讯通路门店!$S:$S,$G202,通讯通路门店!$J:$J,"华为堡垒店")</f>
        <v>0</v>
      </c>
      <c r="BG202" s="99">
        <f>SUMIFS(通讯通路门店!$Y:$Y,通讯通路门店!$S:$S,$G202,通讯通路门店!$J:$J,"小米体验店")</f>
        <v>0</v>
      </c>
      <c r="BH202" s="99">
        <f>SUMIFS(通讯通路门店!$AA:$AA,通讯通路门店!$S:$S,$G202,通讯通路门店!$J:$J,"苹果体验店")</f>
        <v>0</v>
      </c>
      <c r="BI202" s="99">
        <f>SUMIFS(通讯通路门店!$K:$K,通讯通路门店!$S:$S,$G202,通讯通路门店!$J:$J,"其他品牌专卖店")</f>
        <v>0</v>
      </c>
      <c r="BJ202" s="99">
        <f>SUMIFS(通讯通路门店!$AC:$AC,通讯通路门店!$S:$S,$G202)</f>
        <v>0</v>
      </c>
      <c r="BK202" s="99">
        <f>SUMIFS(通讯通路门店!$AD:$AD,通讯通路门店!$S:$S,$G202)</f>
        <v>0</v>
      </c>
      <c r="BL202" s="99">
        <f>SUMIFS(通讯通路门店!$AE:$AE,通讯通路门店!$S:$S,$G202)</f>
        <v>0</v>
      </c>
      <c r="BM202" s="99">
        <f>SUMIFS(通讯通路门店!$AF:$AF,通讯通路门店!$S:$S,$G202)</f>
        <v>0</v>
      </c>
      <c r="BN202" s="99">
        <f>SUMIFS(通讯通路门店!$AG:$AG,通讯通路门店!$S:$S,$G202)</f>
        <v>0</v>
      </c>
      <c r="BO202" s="99">
        <f>SUMIFS(通讯通路门店!$AH:$AH,通讯通路门店!$S:$S,$G202)</f>
        <v>0</v>
      </c>
      <c r="BP202" s="99">
        <f>SUMIFS(通讯通路门店!$AI:$AI,通讯通路门店!$S:$S,$G202)</f>
        <v>0</v>
      </c>
      <c r="BQ202" s="83"/>
    </row>
    <row r="203" spans="1:69">
      <c r="A203" s="99" t="str">
        <f>IFERROR(_xlfn.XLOOKUP($G203,通讯通路门店!$S$4:$S$993933,通讯通路门店!$A$4:$A$993933,0,0),"")</f>
        <v/>
      </c>
      <c r="B203" s="99" t="str">
        <f>IFERROR(_xlfn.XLOOKUP($G203,通讯通路门店!$S$4:$S$993933,通讯通路门店!$B$4:$B$993933,0,0),"")</f>
        <v/>
      </c>
      <c r="C203" s="99" t="str">
        <f>IFERROR(_xlfn.XLOOKUP($G203,通讯通路门店!$S$4:$S$993933,通讯通路门店!$C$4:$C$993933,0,0),"")</f>
        <v/>
      </c>
      <c r="D203" s="99" t="str">
        <f>IFERROR(_xlfn.XLOOKUP($G203,通讯通路门店!$S$4:$S$993933,通讯通路门店!$D$4:$D$993933,0,0),"")</f>
        <v/>
      </c>
      <c r="E203" s="83"/>
      <c r="F203" s="83"/>
      <c r="G203" s="101" t="e">
        <v>#N/A</v>
      </c>
      <c r="H203" s="102" t="str">
        <f>IFERROR(_xlfn.XLOOKUP($G203,通讯通路门店!$S$4:$S$993933,通讯通路门店!$R$4:$R$993933,0,0),"")</f>
        <v/>
      </c>
      <c r="I203" s="83"/>
      <c r="J203" s="83"/>
      <c r="K203" s="83"/>
      <c r="L203" s="83"/>
      <c r="M203" s="83"/>
      <c r="N203" s="83"/>
      <c r="O203" s="83"/>
      <c r="P203" s="83"/>
      <c r="Q203" s="83"/>
      <c r="R203" s="83"/>
      <c r="S203" s="83"/>
      <c r="T203" s="83"/>
      <c r="U203" s="99">
        <f>COUNTIF(通讯通路门店!$S:$S,$G203)</f>
        <v>0</v>
      </c>
      <c r="V203" s="99">
        <f>COUNTIFS(通讯通路门店!$S:$S,$G203,通讯通路门店!$J:$J,"综合卖场")</f>
        <v>0</v>
      </c>
      <c r="W203" s="99">
        <f>SUMIFS(通讯通路门店!$AJ:$AJ,通讯通路门店!$S:$S,通讯客户沙盘!$G203)</f>
        <v>0</v>
      </c>
      <c r="X203" s="99">
        <f t="shared" si="15"/>
        <v>0</v>
      </c>
      <c r="Y203" s="99">
        <f>COUNTIFS(通讯通路门店!$S:$S,$G203,通讯通路门店!$J:$J,"荣耀体验店")+COUNTIFS(通讯通路门店!$S:$S,$G203,通讯通路门店!$J:$J,"荣耀授权专卖店")</f>
        <v>0</v>
      </c>
      <c r="Z203" s="99">
        <f>COUNTIFS(通讯通路门店!$S:$S,$G203,通讯通路门店!$J:$J,"VIVO体验店")</f>
        <v>0</v>
      </c>
      <c r="AA203" s="99">
        <f>COUNTIFS(通讯通路门店!$S:$S,$G203,通讯通路门店!$J:$J,"OPPO体验店")</f>
        <v>0</v>
      </c>
      <c r="AB203" s="99">
        <f>COUNTIFS(通讯通路门店!$S:$S,$G203,通讯通路门店!$J:$J,"华为授权体验店")+COUNTIFS(通讯通路门店!$S:$S,$G203,通讯通路门店!$J:$J,"华为堡垒店")</f>
        <v>0</v>
      </c>
      <c r="AC203" s="99">
        <f>COUNTIFS(通讯通路门店!$S:$S,$G203,通讯通路门店!$J:$J,"小米体验店")</f>
        <v>0</v>
      </c>
      <c r="AD203" s="99">
        <f>COUNTIFS(通讯通路门店!$S:$S,$G203,通讯通路门店!$J:$J,"苹果体验店")</f>
        <v>0</v>
      </c>
      <c r="AE203" s="99">
        <f>COUNTIFS(通讯通路门店!$S:$S,$G203,通讯通路门店!$J:$J,"其他品牌专卖店")</f>
        <v>0</v>
      </c>
      <c r="AF203" s="99">
        <f>SUMIFS(通讯通路门店!$BI:$BI,通讯通路门店!$S:$S,$G203)</f>
        <v>0</v>
      </c>
      <c r="AG203" s="99">
        <f>SUMIFS(通讯通路门店!$BH:$BH,通讯通路门店!$S:$S,$G203)</f>
        <v>0</v>
      </c>
      <c r="AH203" s="99">
        <f t="shared" si="16"/>
        <v>0</v>
      </c>
      <c r="AI203" s="99">
        <f>SUMIFS(通讯通路门店!$BB:$BB,通讯通路门店!$S:$S,$G203)</f>
        <v>0</v>
      </c>
      <c r="AJ203" s="99">
        <f>SUMIFS(通讯通路门店!$BE:$BE,通讯通路门店!$S:$S,$G203)</f>
        <v>0</v>
      </c>
      <c r="AK203" s="99">
        <f>SUMIFS(通讯通路门店!$BG:$BG,通讯通路门店!$S:$S,$G203)</f>
        <v>0</v>
      </c>
      <c r="AL203" s="99">
        <f>SUMIFS(通讯通路门店!$BC:$BC,通讯通路门店!$S:$S,$G203)</f>
        <v>0</v>
      </c>
      <c r="AM203" s="99">
        <f>SUMIFS(通讯通路门店!$BD:$BD,通讯通路门店!$S:$S,$G203)</f>
        <v>0</v>
      </c>
      <c r="AN203" s="99">
        <f>SUMIFS(通讯通路门店!$BF:$BF,通讯通路门店!$S:$S,$G203)</f>
        <v>0</v>
      </c>
      <c r="AO203" s="99">
        <f t="shared" si="17"/>
        <v>0</v>
      </c>
      <c r="AP203" s="99">
        <f>SUMIFS(通讯通路门店!$K:$K,通讯通路门店!$S:$S,$G203)</f>
        <v>0</v>
      </c>
      <c r="AQ203" s="83"/>
      <c r="AR203" s="99">
        <f>SUMIFS(通讯通路门店!$T:$T,通讯通路门店!$S:$S,$G203)</f>
        <v>0</v>
      </c>
      <c r="AS203" s="99">
        <f>SUMIFS(通讯通路门店!$U:$U,通讯通路门店!$S:$S,$G203)</f>
        <v>0</v>
      </c>
      <c r="AT203" s="99">
        <f>SUMIFS(通讯通路门店!$V:$V,通讯通路门店!$S:$S,$G203)</f>
        <v>0</v>
      </c>
      <c r="AU203" s="99">
        <f>SUMIFS(通讯通路门店!$W:$W,通讯通路门店!$S:$S,$G203)</f>
        <v>0</v>
      </c>
      <c r="AV203" s="99">
        <f>SUMIFS(通讯通路门店!$Z:$Z,通讯通路门店!$S:$S,$G203)</f>
        <v>0</v>
      </c>
      <c r="AW203" s="99">
        <f>SUMIFS(通讯通路门店!$AB:$AB,通讯通路门店!$S:$S,$G203)</f>
        <v>0</v>
      </c>
      <c r="AX203" s="99">
        <f>SUMIFS(通讯通路门店!$X:$X,通讯通路门店!$S:$S,$G203)</f>
        <v>0</v>
      </c>
      <c r="AY203" s="99">
        <f>SUMIFS(通讯通路门店!$Y:$Y,通讯通路门店!$S:$S,$G203)</f>
        <v>0</v>
      </c>
      <c r="AZ203" s="99">
        <f>SUMIFS(通讯通路门店!$AA:$AA,通讯通路门店!$S:$S,$G203)</f>
        <v>0</v>
      </c>
      <c r="BA203" s="99">
        <f t="shared" si="18"/>
        <v>0</v>
      </c>
      <c r="BB203" s="99">
        <f t="shared" si="19"/>
        <v>0</v>
      </c>
      <c r="BC203" s="99">
        <f>SUMIFS(通讯通路门店!$W:$W,通讯通路门店!$S:$S,$G203,通讯通路门店!$J:$J,"荣耀体验店")+SUMIFS(通讯通路门店!$W:$W,通讯通路门店!$S:$S,$G203,通讯通路门店!$J:$J,"荣耀授权专卖店")</f>
        <v>0</v>
      </c>
      <c r="BD203" s="99">
        <f>SUMIFS(通讯通路门店!$Z:$Z,通讯通路门店!$S:$S,$G203,通讯通路门店!$J:$J,"VIVO体验店")</f>
        <v>0</v>
      </c>
      <c r="BE203" s="99">
        <f>SUMIFS(通讯通路门店!$AB:$AB,通讯通路门店!$S:$S,$G203,通讯通路门店!$J:$J,"OPPO体验店")</f>
        <v>0</v>
      </c>
      <c r="BF203" s="99">
        <f>SUMIFS(通讯通路门店!$X:$X,通讯通路门店!$S:$S,$G203,通讯通路门店!$J:$J,"华为授权体验店")+SUMIFS(通讯通路门店!$AA:$AA,通讯通路门店!$S:$S,$G203,通讯通路门店!$J:$J,"华为堡垒店")</f>
        <v>0</v>
      </c>
      <c r="BG203" s="99">
        <f>SUMIFS(通讯通路门店!$Y:$Y,通讯通路门店!$S:$S,$G203,通讯通路门店!$J:$J,"小米体验店")</f>
        <v>0</v>
      </c>
      <c r="BH203" s="99">
        <f>SUMIFS(通讯通路门店!$AA:$AA,通讯通路门店!$S:$S,$G203,通讯通路门店!$J:$J,"苹果体验店")</f>
        <v>0</v>
      </c>
      <c r="BI203" s="99">
        <f>SUMIFS(通讯通路门店!$K:$K,通讯通路门店!$S:$S,$G203,通讯通路门店!$J:$J,"其他品牌专卖店")</f>
        <v>0</v>
      </c>
      <c r="BJ203" s="99">
        <f>SUMIFS(通讯通路门店!$AC:$AC,通讯通路门店!$S:$S,$G203)</f>
        <v>0</v>
      </c>
      <c r="BK203" s="99">
        <f>SUMIFS(通讯通路门店!$AD:$AD,通讯通路门店!$S:$S,$G203)</f>
        <v>0</v>
      </c>
      <c r="BL203" s="99">
        <f>SUMIFS(通讯通路门店!$AE:$AE,通讯通路门店!$S:$S,$G203)</f>
        <v>0</v>
      </c>
      <c r="BM203" s="99">
        <f>SUMIFS(通讯通路门店!$AF:$AF,通讯通路门店!$S:$S,$G203)</f>
        <v>0</v>
      </c>
      <c r="BN203" s="99">
        <f>SUMIFS(通讯通路门店!$AG:$AG,通讯通路门店!$S:$S,$G203)</f>
        <v>0</v>
      </c>
      <c r="BO203" s="99">
        <f>SUMIFS(通讯通路门店!$AH:$AH,通讯通路门店!$S:$S,$G203)</f>
        <v>0</v>
      </c>
      <c r="BP203" s="99">
        <f>SUMIFS(通讯通路门店!$AI:$AI,通讯通路门店!$S:$S,$G203)</f>
        <v>0</v>
      </c>
      <c r="BQ203" s="83"/>
    </row>
    <row r="204" spans="1:69">
      <c r="A204" s="99" t="str">
        <f>IFERROR(_xlfn.XLOOKUP($G204,通讯通路门店!$S$4:$S$993933,通讯通路门店!$A$4:$A$993933,0,0),"")</f>
        <v/>
      </c>
      <c r="B204" s="99" t="str">
        <f>IFERROR(_xlfn.XLOOKUP($G204,通讯通路门店!$S$4:$S$993933,通讯通路门店!$B$4:$B$993933,0,0),"")</f>
        <v/>
      </c>
      <c r="C204" s="99" t="str">
        <f>IFERROR(_xlfn.XLOOKUP($G204,通讯通路门店!$S$4:$S$993933,通讯通路门店!$C$4:$C$993933,0,0),"")</f>
        <v/>
      </c>
      <c r="D204" s="99" t="str">
        <f>IFERROR(_xlfn.XLOOKUP($G204,通讯通路门店!$S$4:$S$993933,通讯通路门店!$D$4:$D$993933,0,0),"")</f>
        <v/>
      </c>
      <c r="E204" s="83"/>
      <c r="F204" s="83"/>
      <c r="G204" s="101" t="e">
        <v>#N/A</v>
      </c>
      <c r="H204" s="102" t="str">
        <f>IFERROR(_xlfn.XLOOKUP($G204,通讯通路门店!$S$4:$S$993933,通讯通路门店!$R$4:$R$993933,0,0),"")</f>
        <v/>
      </c>
      <c r="I204" s="83"/>
      <c r="J204" s="83"/>
      <c r="K204" s="83"/>
      <c r="L204" s="83"/>
      <c r="M204" s="83"/>
      <c r="N204" s="83"/>
      <c r="O204" s="83"/>
      <c r="P204" s="83"/>
      <c r="Q204" s="83"/>
      <c r="R204" s="83"/>
      <c r="S204" s="83"/>
      <c r="T204" s="83"/>
      <c r="U204" s="99">
        <f>COUNTIF(通讯通路门店!$S:$S,$G204)</f>
        <v>0</v>
      </c>
      <c r="V204" s="99">
        <f>COUNTIFS(通讯通路门店!$S:$S,$G204,通讯通路门店!$J:$J,"综合卖场")</f>
        <v>0</v>
      </c>
      <c r="W204" s="99">
        <f>SUMIFS(通讯通路门店!$AJ:$AJ,通讯通路门店!$S:$S,通讯客户沙盘!$G204)</f>
        <v>0</v>
      </c>
      <c r="X204" s="99">
        <f t="shared" si="15"/>
        <v>0</v>
      </c>
      <c r="Y204" s="99">
        <f>COUNTIFS(通讯通路门店!$S:$S,$G204,通讯通路门店!$J:$J,"荣耀体验店")+COUNTIFS(通讯通路门店!$S:$S,$G204,通讯通路门店!$J:$J,"荣耀授权专卖店")</f>
        <v>0</v>
      </c>
      <c r="Z204" s="99">
        <f>COUNTIFS(通讯通路门店!$S:$S,$G204,通讯通路门店!$J:$J,"VIVO体验店")</f>
        <v>0</v>
      </c>
      <c r="AA204" s="99">
        <f>COUNTIFS(通讯通路门店!$S:$S,$G204,通讯通路门店!$J:$J,"OPPO体验店")</f>
        <v>0</v>
      </c>
      <c r="AB204" s="99">
        <f>COUNTIFS(通讯通路门店!$S:$S,$G204,通讯通路门店!$J:$J,"华为授权体验店")+COUNTIFS(通讯通路门店!$S:$S,$G204,通讯通路门店!$J:$J,"华为堡垒店")</f>
        <v>0</v>
      </c>
      <c r="AC204" s="99">
        <f>COUNTIFS(通讯通路门店!$S:$S,$G204,通讯通路门店!$J:$J,"小米体验店")</f>
        <v>0</v>
      </c>
      <c r="AD204" s="99">
        <f>COUNTIFS(通讯通路门店!$S:$S,$G204,通讯通路门店!$J:$J,"苹果体验店")</f>
        <v>0</v>
      </c>
      <c r="AE204" s="99">
        <f>COUNTIFS(通讯通路门店!$S:$S,$G204,通讯通路门店!$J:$J,"其他品牌专卖店")</f>
        <v>0</v>
      </c>
      <c r="AF204" s="99">
        <f>SUMIFS(通讯通路门店!$BI:$BI,通讯通路门店!$S:$S,$G204)</f>
        <v>0</v>
      </c>
      <c r="AG204" s="99">
        <f>SUMIFS(通讯通路门店!$BH:$BH,通讯通路门店!$S:$S,$G204)</f>
        <v>0</v>
      </c>
      <c r="AH204" s="99">
        <f t="shared" si="16"/>
        <v>0</v>
      </c>
      <c r="AI204" s="99">
        <f>SUMIFS(通讯通路门店!$BB:$BB,通讯通路门店!$S:$S,$G204)</f>
        <v>0</v>
      </c>
      <c r="AJ204" s="99">
        <f>SUMIFS(通讯通路门店!$BE:$BE,通讯通路门店!$S:$S,$G204)</f>
        <v>0</v>
      </c>
      <c r="AK204" s="99">
        <f>SUMIFS(通讯通路门店!$BG:$BG,通讯通路门店!$S:$S,$G204)</f>
        <v>0</v>
      </c>
      <c r="AL204" s="99">
        <f>SUMIFS(通讯通路门店!$BC:$BC,通讯通路门店!$S:$S,$G204)</f>
        <v>0</v>
      </c>
      <c r="AM204" s="99">
        <f>SUMIFS(通讯通路门店!$BD:$BD,通讯通路门店!$S:$S,$G204)</f>
        <v>0</v>
      </c>
      <c r="AN204" s="99">
        <f>SUMIFS(通讯通路门店!$BF:$BF,通讯通路门店!$S:$S,$G204)</f>
        <v>0</v>
      </c>
      <c r="AO204" s="99">
        <f t="shared" si="17"/>
        <v>0</v>
      </c>
      <c r="AP204" s="99">
        <f>SUMIFS(通讯通路门店!$K:$K,通讯通路门店!$S:$S,$G204)</f>
        <v>0</v>
      </c>
      <c r="AQ204" s="83"/>
      <c r="AR204" s="99">
        <f>SUMIFS(通讯通路门店!$T:$T,通讯通路门店!$S:$S,$G204)</f>
        <v>0</v>
      </c>
      <c r="AS204" s="99">
        <f>SUMIFS(通讯通路门店!$U:$U,通讯通路门店!$S:$S,$G204)</f>
        <v>0</v>
      </c>
      <c r="AT204" s="99">
        <f>SUMIFS(通讯通路门店!$V:$V,通讯通路门店!$S:$S,$G204)</f>
        <v>0</v>
      </c>
      <c r="AU204" s="99">
        <f>SUMIFS(通讯通路门店!$W:$W,通讯通路门店!$S:$S,$G204)</f>
        <v>0</v>
      </c>
      <c r="AV204" s="99">
        <f>SUMIFS(通讯通路门店!$Z:$Z,通讯通路门店!$S:$S,$G204)</f>
        <v>0</v>
      </c>
      <c r="AW204" s="99">
        <f>SUMIFS(通讯通路门店!$AB:$AB,通讯通路门店!$S:$S,$G204)</f>
        <v>0</v>
      </c>
      <c r="AX204" s="99">
        <f>SUMIFS(通讯通路门店!$X:$X,通讯通路门店!$S:$S,$G204)</f>
        <v>0</v>
      </c>
      <c r="AY204" s="99">
        <f>SUMIFS(通讯通路门店!$Y:$Y,通讯通路门店!$S:$S,$G204)</f>
        <v>0</v>
      </c>
      <c r="AZ204" s="99">
        <f>SUMIFS(通讯通路门店!$AA:$AA,通讯通路门店!$S:$S,$G204)</f>
        <v>0</v>
      </c>
      <c r="BA204" s="99">
        <f t="shared" si="18"/>
        <v>0</v>
      </c>
      <c r="BB204" s="99">
        <f t="shared" si="19"/>
        <v>0</v>
      </c>
      <c r="BC204" s="99">
        <f>SUMIFS(通讯通路门店!$W:$W,通讯通路门店!$S:$S,$G204,通讯通路门店!$J:$J,"荣耀体验店")+SUMIFS(通讯通路门店!$W:$W,通讯通路门店!$S:$S,$G204,通讯通路门店!$J:$J,"荣耀授权专卖店")</f>
        <v>0</v>
      </c>
      <c r="BD204" s="99">
        <f>SUMIFS(通讯通路门店!$Z:$Z,通讯通路门店!$S:$S,$G204,通讯通路门店!$J:$J,"VIVO体验店")</f>
        <v>0</v>
      </c>
      <c r="BE204" s="99">
        <f>SUMIFS(通讯通路门店!$AB:$AB,通讯通路门店!$S:$S,$G204,通讯通路门店!$J:$J,"OPPO体验店")</f>
        <v>0</v>
      </c>
      <c r="BF204" s="99">
        <f>SUMIFS(通讯通路门店!$X:$X,通讯通路门店!$S:$S,$G204,通讯通路门店!$J:$J,"华为授权体验店")+SUMIFS(通讯通路门店!$AA:$AA,通讯通路门店!$S:$S,$G204,通讯通路门店!$J:$J,"华为堡垒店")</f>
        <v>0</v>
      </c>
      <c r="BG204" s="99">
        <f>SUMIFS(通讯通路门店!$Y:$Y,通讯通路门店!$S:$S,$G204,通讯通路门店!$J:$J,"小米体验店")</f>
        <v>0</v>
      </c>
      <c r="BH204" s="99">
        <f>SUMIFS(通讯通路门店!$AA:$AA,通讯通路门店!$S:$S,$G204,通讯通路门店!$J:$J,"苹果体验店")</f>
        <v>0</v>
      </c>
      <c r="BI204" s="99">
        <f>SUMIFS(通讯通路门店!$K:$K,通讯通路门店!$S:$S,$G204,通讯通路门店!$J:$J,"其他品牌专卖店")</f>
        <v>0</v>
      </c>
      <c r="BJ204" s="99">
        <f>SUMIFS(通讯通路门店!$AC:$AC,通讯通路门店!$S:$S,$G204)</f>
        <v>0</v>
      </c>
      <c r="BK204" s="99">
        <f>SUMIFS(通讯通路门店!$AD:$AD,通讯通路门店!$S:$S,$G204)</f>
        <v>0</v>
      </c>
      <c r="BL204" s="99">
        <f>SUMIFS(通讯通路门店!$AE:$AE,通讯通路门店!$S:$S,$G204)</f>
        <v>0</v>
      </c>
      <c r="BM204" s="99">
        <f>SUMIFS(通讯通路门店!$AF:$AF,通讯通路门店!$S:$S,$G204)</f>
        <v>0</v>
      </c>
      <c r="BN204" s="99">
        <f>SUMIFS(通讯通路门店!$AG:$AG,通讯通路门店!$S:$S,$G204)</f>
        <v>0</v>
      </c>
      <c r="BO204" s="99">
        <f>SUMIFS(通讯通路门店!$AH:$AH,通讯通路门店!$S:$S,$G204)</f>
        <v>0</v>
      </c>
      <c r="BP204" s="99">
        <f>SUMIFS(通讯通路门店!$AI:$AI,通讯通路门店!$S:$S,$G204)</f>
        <v>0</v>
      </c>
      <c r="BQ204" s="83"/>
    </row>
    <row r="205" spans="1:69">
      <c r="A205" s="99" t="str">
        <f>IFERROR(_xlfn.XLOOKUP($G205,通讯通路门店!$S$4:$S$993933,通讯通路门店!$A$4:$A$993933,0,0),"")</f>
        <v/>
      </c>
      <c r="B205" s="99" t="str">
        <f>IFERROR(_xlfn.XLOOKUP($G205,通讯通路门店!$S$4:$S$993933,通讯通路门店!$B$4:$B$993933,0,0),"")</f>
        <v/>
      </c>
      <c r="C205" s="99" t="str">
        <f>IFERROR(_xlfn.XLOOKUP($G205,通讯通路门店!$S$4:$S$993933,通讯通路门店!$C$4:$C$993933,0,0),"")</f>
        <v/>
      </c>
      <c r="D205" s="99" t="str">
        <f>IFERROR(_xlfn.XLOOKUP($G205,通讯通路门店!$S$4:$S$993933,通讯通路门店!$D$4:$D$993933,0,0),"")</f>
        <v/>
      </c>
      <c r="E205" s="83"/>
      <c r="F205" s="83"/>
      <c r="G205" s="101" t="e">
        <v>#N/A</v>
      </c>
      <c r="H205" s="102" t="str">
        <f>IFERROR(_xlfn.XLOOKUP($G205,通讯通路门店!$S$4:$S$993933,通讯通路门店!$R$4:$R$993933,0,0),"")</f>
        <v/>
      </c>
      <c r="I205" s="83"/>
      <c r="J205" s="83"/>
      <c r="K205" s="83"/>
      <c r="L205" s="83"/>
      <c r="M205" s="83"/>
      <c r="N205" s="83"/>
      <c r="O205" s="83"/>
      <c r="P205" s="83"/>
      <c r="Q205" s="83"/>
      <c r="R205" s="83"/>
      <c r="S205" s="83"/>
      <c r="T205" s="83"/>
      <c r="U205" s="99">
        <f>COUNTIF(通讯通路门店!$S:$S,$G205)</f>
        <v>0</v>
      </c>
      <c r="V205" s="99">
        <f>COUNTIFS(通讯通路门店!$S:$S,$G205,通讯通路门店!$J:$J,"综合卖场")</f>
        <v>0</v>
      </c>
      <c r="W205" s="99">
        <f>SUMIFS(通讯通路门店!$AJ:$AJ,通讯通路门店!$S:$S,通讯客户沙盘!$G205)</f>
        <v>0</v>
      </c>
      <c r="X205" s="99">
        <f t="shared" si="15"/>
        <v>0</v>
      </c>
      <c r="Y205" s="99">
        <f>COUNTIFS(通讯通路门店!$S:$S,$G205,通讯通路门店!$J:$J,"荣耀体验店")+COUNTIFS(通讯通路门店!$S:$S,$G205,通讯通路门店!$J:$J,"荣耀授权专卖店")</f>
        <v>0</v>
      </c>
      <c r="Z205" s="99">
        <f>COUNTIFS(通讯通路门店!$S:$S,$G205,通讯通路门店!$J:$J,"VIVO体验店")</f>
        <v>0</v>
      </c>
      <c r="AA205" s="99">
        <f>COUNTIFS(通讯通路门店!$S:$S,$G205,通讯通路门店!$J:$J,"OPPO体验店")</f>
        <v>0</v>
      </c>
      <c r="AB205" s="99">
        <f>COUNTIFS(通讯通路门店!$S:$S,$G205,通讯通路门店!$J:$J,"华为授权体验店")+COUNTIFS(通讯通路门店!$S:$S,$G205,通讯通路门店!$J:$J,"华为堡垒店")</f>
        <v>0</v>
      </c>
      <c r="AC205" s="99">
        <f>COUNTIFS(通讯通路门店!$S:$S,$G205,通讯通路门店!$J:$J,"小米体验店")</f>
        <v>0</v>
      </c>
      <c r="AD205" s="99">
        <f>COUNTIFS(通讯通路门店!$S:$S,$G205,通讯通路门店!$J:$J,"苹果体验店")</f>
        <v>0</v>
      </c>
      <c r="AE205" s="99">
        <f>COUNTIFS(通讯通路门店!$S:$S,$G205,通讯通路门店!$J:$J,"其他品牌专卖店")</f>
        <v>0</v>
      </c>
      <c r="AF205" s="99">
        <f>SUMIFS(通讯通路门店!$BI:$BI,通讯通路门店!$S:$S,$G205)</f>
        <v>0</v>
      </c>
      <c r="AG205" s="99">
        <f>SUMIFS(通讯通路门店!$BH:$BH,通讯通路门店!$S:$S,$G205)</f>
        <v>0</v>
      </c>
      <c r="AH205" s="99">
        <f t="shared" si="16"/>
        <v>0</v>
      </c>
      <c r="AI205" s="99">
        <f>SUMIFS(通讯通路门店!$BB:$BB,通讯通路门店!$S:$S,$G205)</f>
        <v>0</v>
      </c>
      <c r="AJ205" s="99">
        <f>SUMIFS(通讯通路门店!$BE:$BE,通讯通路门店!$S:$S,$G205)</f>
        <v>0</v>
      </c>
      <c r="AK205" s="99">
        <f>SUMIFS(通讯通路门店!$BG:$BG,通讯通路门店!$S:$S,$G205)</f>
        <v>0</v>
      </c>
      <c r="AL205" s="99">
        <f>SUMIFS(通讯通路门店!$BC:$BC,通讯通路门店!$S:$S,$G205)</f>
        <v>0</v>
      </c>
      <c r="AM205" s="99">
        <f>SUMIFS(通讯通路门店!$BD:$BD,通讯通路门店!$S:$S,$G205)</f>
        <v>0</v>
      </c>
      <c r="AN205" s="99">
        <f>SUMIFS(通讯通路门店!$BF:$BF,通讯通路门店!$S:$S,$G205)</f>
        <v>0</v>
      </c>
      <c r="AO205" s="99">
        <f t="shared" si="17"/>
        <v>0</v>
      </c>
      <c r="AP205" s="99">
        <f>SUMIFS(通讯通路门店!$K:$K,通讯通路门店!$S:$S,$G205)</f>
        <v>0</v>
      </c>
      <c r="AQ205" s="83"/>
      <c r="AR205" s="99">
        <f>SUMIFS(通讯通路门店!$T:$T,通讯通路门店!$S:$S,$G205)</f>
        <v>0</v>
      </c>
      <c r="AS205" s="99">
        <f>SUMIFS(通讯通路门店!$U:$U,通讯通路门店!$S:$S,$G205)</f>
        <v>0</v>
      </c>
      <c r="AT205" s="99">
        <f>SUMIFS(通讯通路门店!$V:$V,通讯通路门店!$S:$S,$G205)</f>
        <v>0</v>
      </c>
      <c r="AU205" s="99">
        <f>SUMIFS(通讯通路门店!$W:$W,通讯通路门店!$S:$S,$G205)</f>
        <v>0</v>
      </c>
      <c r="AV205" s="99">
        <f>SUMIFS(通讯通路门店!$Z:$Z,通讯通路门店!$S:$S,$G205)</f>
        <v>0</v>
      </c>
      <c r="AW205" s="99">
        <f>SUMIFS(通讯通路门店!$AB:$AB,通讯通路门店!$S:$S,$G205)</f>
        <v>0</v>
      </c>
      <c r="AX205" s="99">
        <f>SUMIFS(通讯通路门店!$X:$X,通讯通路门店!$S:$S,$G205)</f>
        <v>0</v>
      </c>
      <c r="AY205" s="99">
        <f>SUMIFS(通讯通路门店!$Y:$Y,通讯通路门店!$S:$S,$G205)</f>
        <v>0</v>
      </c>
      <c r="AZ205" s="99">
        <f>SUMIFS(通讯通路门店!$AA:$AA,通讯通路门店!$S:$S,$G205)</f>
        <v>0</v>
      </c>
      <c r="BA205" s="99">
        <f t="shared" si="18"/>
        <v>0</v>
      </c>
      <c r="BB205" s="99">
        <f t="shared" si="19"/>
        <v>0</v>
      </c>
      <c r="BC205" s="99">
        <f>SUMIFS(通讯通路门店!$W:$W,通讯通路门店!$S:$S,$G205,通讯通路门店!$J:$J,"荣耀体验店")+SUMIFS(通讯通路门店!$W:$W,通讯通路门店!$S:$S,$G205,通讯通路门店!$J:$J,"荣耀授权专卖店")</f>
        <v>0</v>
      </c>
      <c r="BD205" s="99">
        <f>SUMIFS(通讯通路门店!$Z:$Z,通讯通路门店!$S:$S,$G205,通讯通路门店!$J:$J,"VIVO体验店")</f>
        <v>0</v>
      </c>
      <c r="BE205" s="99">
        <f>SUMIFS(通讯通路门店!$AB:$AB,通讯通路门店!$S:$S,$G205,通讯通路门店!$J:$J,"OPPO体验店")</f>
        <v>0</v>
      </c>
      <c r="BF205" s="99">
        <f>SUMIFS(通讯通路门店!$X:$X,通讯通路门店!$S:$S,$G205,通讯通路门店!$J:$J,"华为授权体验店")+SUMIFS(通讯通路门店!$AA:$AA,通讯通路门店!$S:$S,$G205,通讯通路门店!$J:$J,"华为堡垒店")</f>
        <v>0</v>
      </c>
      <c r="BG205" s="99">
        <f>SUMIFS(通讯通路门店!$Y:$Y,通讯通路门店!$S:$S,$G205,通讯通路门店!$J:$J,"小米体验店")</f>
        <v>0</v>
      </c>
      <c r="BH205" s="99">
        <f>SUMIFS(通讯通路门店!$AA:$AA,通讯通路门店!$S:$S,$G205,通讯通路门店!$J:$J,"苹果体验店")</f>
        <v>0</v>
      </c>
      <c r="BI205" s="99">
        <f>SUMIFS(通讯通路门店!$K:$K,通讯通路门店!$S:$S,$G205,通讯通路门店!$J:$J,"其他品牌专卖店")</f>
        <v>0</v>
      </c>
      <c r="BJ205" s="99">
        <f>SUMIFS(通讯通路门店!$AC:$AC,通讯通路门店!$S:$S,$G205)</f>
        <v>0</v>
      </c>
      <c r="BK205" s="99">
        <f>SUMIFS(通讯通路门店!$AD:$AD,通讯通路门店!$S:$S,$G205)</f>
        <v>0</v>
      </c>
      <c r="BL205" s="99">
        <f>SUMIFS(通讯通路门店!$AE:$AE,通讯通路门店!$S:$S,$G205)</f>
        <v>0</v>
      </c>
      <c r="BM205" s="99">
        <f>SUMIFS(通讯通路门店!$AF:$AF,通讯通路门店!$S:$S,$G205)</f>
        <v>0</v>
      </c>
      <c r="BN205" s="99">
        <f>SUMIFS(通讯通路门店!$AG:$AG,通讯通路门店!$S:$S,$G205)</f>
        <v>0</v>
      </c>
      <c r="BO205" s="99">
        <f>SUMIFS(通讯通路门店!$AH:$AH,通讯通路门店!$S:$S,$G205)</f>
        <v>0</v>
      </c>
      <c r="BP205" s="99">
        <f>SUMIFS(通讯通路门店!$AI:$AI,通讯通路门店!$S:$S,$G205)</f>
        <v>0</v>
      </c>
      <c r="BQ205" s="83"/>
    </row>
    <row r="206" spans="1:69">
      <c r="A206" s="99" t="str">
        <f>IFERROR(_xlfn.XLOOKUP($G206,通讯通路门店!$S$4:$S$993933,通讯通路门店!$A$4:$A$993933,0,0),"")</f>
        <v/>
      </c>
      <c r="B206" s="99" t="str">
        <f>IFERROR(_xlfn.XLOOKUP($G206,通讯通路门店!$S$4:$S$993933,通讯通路门店!$B$4:$B$993933,0,0),"")</f>
        <v/>
      </c>
      <c r="C206" s="99" t="str">
        <f>IFERROR(_xlfn.XLOOKUP($G206,通讯通路门店!$S$4:$S$993933,通讯通路门店!$C$4:$C$993933,0,0),"")</f>
        <v/>
      </c>
      <c r="D206" s="99" t="str">
        <f>IFERROR(_xlfn.XLOOKUP($G206,通讯通路门店!$S$4:$S$993933,通讯通路门店!$D$4:$D$993933,0,0),"")</f>
        <v/>
      </c>
      <c r="E206" s="83"/>
      <c r="F206" s="83"/>
      <c r="G206" s="101" t="e">
        <v>#N/A</v>
      </c>
      <c r="H206" s="102" t="str">
        <f>IFERROR(_xlfn.XLOOKUP($G206,通讯通路门店!$S$4:$S$993933,通讯通路门店!$R$4:$R$993933,0,0),"")</f>
        <v/>
      </c>
      <c r="I206" s="83"/>
      <c r="J206" s="83"/>
      <c r="K206" s="83"/>
      <c r="L206" s="83"/>
      <c r="M206" s="83"/>
      <c r="N206" s="83"/>
      <c r="O206" s="83"/>
      <c r="P206" s="83"/>
      <c r="Q206" s="83"/>
      <c r="R206" s="83"/>
      <c r="S206" s="83"/>
      <c r="T206" s="83"/>
      <c r="U206" s="99">
        <f>COUNTIF(通讯通路门店!$S:$S,$G206)</f>
        <v>0</v>
      </c>
      <c r="V206" s="99">
        <f>COUNTIFS(通讯通路门店!$S:$S,$G206,通讯通路门店!$J:$J,"综合卖场")</f>
        <v>0</v>
      </c>
      <c r="W206" s="99">
        <f>SUMIFS(通讯通路门店!$AJ:$AJ,通讯通路门店!$S:$S,通讯客户沙盘!$G206)</f>
        <v>0</v>
      </c>
      <c r="X206" s="99">
        <f t="shared" si="15"/>
        <v>0</v>
      </c>
      <c r="Y206" s="99">
        <f>COUNTIFS(通讯通路门店!$S:$S,$G206,通讯通路门店!$J:$J,"荣耀体验店")+COUNTIFS(通讯通路门店!$S:$S,$G206,通讯通路门店!$J:$J,"荣耀授权专卖店")</f>
        <v>0</v>
      </c>
      <c r="Z206" s="99">
        <f>COUNTIFS(通讯通路门店!$S:$S,$G206,通讯通路门店!$J:$J,"VIVO体验店")</f>
        <v>0</v>
      </c>
      <c r="AA206" s="99">
        <f>COUNTIFS(通讯通路门店!$S:$S,$G206,通讯通路门店!$J:$J,"OPPO体验店")</f>
        <v>0</v>
      </c>
      <c r="AB206" s="99">
        <f>COUNTIFS(通讯通路门店!$S:$S,$G206,通讯通路门店!$J:$J,"华为授权体验店")+COUNTIFS(通讯通路门店!$S:$S,$G206,通讯通路门店!$J:$J,"华为堡垒店")</f>
        <v>0</v>
      </c>
      <c r="AC206" s="99">
        <f>COUNTIFS(通讯通路门店!$S:$S,$G206,通讯通路门店!$J:$J,"小米体验店")</f>
        <v>0</v>
      </c>
      <c r="AD206" s="99">
        <f>COUNTIFS(通讯通路门店!$S:$S,$G206,通讯通路门店!$J:$J,"苹果体验店")</f>
        <v>0</v>
      </c>
      <c r="AE206" s="99">
        <f>COUNTIFS(通讯通路门店!$S:$S,$G206,通讯通路门店!$J:$J,"其他品牌专卖店")</f>
        <v>0</v>
      </c>
      <c r="AF206" s="99">
        <f>SUMIFS(通讯通路门店!$BI:$BI,通讯通路门店!$S:$S,$G206)</f>
        <v>0</v>
      </c>
      <c r="AG206" s="99">
        <f>SUMIFS(通讯通路门店!$BH:$BH,通讯通路门店!$S:$S,$G206)</f>
        <v>0</v>
      </c>
      <c r="AH206" s="99">
        <f t="shared" si="16"/>
        <v>0</v>
      </c>
      <c r="AI206" s="99">
        <f>SUMIFS(通讯通路门店!$BB:$BB,通讯通路门店!$S:$S,$G206)</f>
        <v>0</v>
      </c>
      <c r="AJ206" s="99">
        <f>SUMIFS(通讯通路门店!$BE:$BE,通讯通路门店!$S:$S,$G206)</f>
        <v>0</v>
      </c>
      <c r="AK206" s="99">
        <f>SUMIFS(通讯通路门店!$BG:$BG,通讯通路门店!$S:$S,$G206)</f>
        <v>0</v>
      </c>
      <c r="AL206" s="99">
        <f>SUMIFS(通讯通路门店!$BC:$BC,通讯通路门店!$S:$S,$G206)</f>
        <v>0</v>
      </c>
      <c r="AM206" s="99">
        <f>SUMIFS(通讯通路门店!$BD:$BD,通讯通路门店!$S:$S,$G206)</f>
        <v>0</v>
      </c>
      <c r="AN206" s="99">
        <f>SUMIFS(通讯通路门店!$BF:$BF,通讯通路门店!$S:$S,$G206)</f>
        <v>0</v>
      </c>
      <c r="AO206" s="99">
        <f t="shared" si="17"/>
        <v>0</v>
      </c>
      <c r="AP206" s="99">
        <f>SUMIFS(通讯通路门店!$K:$K,通讯通路门店!$S:$S,$G206)</f>
        <v>0</v>
      </c>
      <c r="AQ206" s="83"/>
      <c r="AR206" s="99">
        <f>SUMIFS(通讯通路门店!$T:$T,通讯通路门店!$S:$S,$G206)</f>
        <v>0</v>
      </c>
      <c r="AS206" s="99">
        <f>SUMIFS(通讯通路门店!$U:$U,通讯通路门店!$S:$S,$G206)</f>
        <v>0</v>
      </c>
      <c r="AT206" s="99">
        <f>SUMIFS(通讯通路门店!$V:$V,通讯通路门店!$S:$S,$G206)</f>
        <v>0</v>
      </c>
      <c r="AU206" s="99">
        <f>SUMIFS(通讯通路门店!$W:$W,通讯通路门店!$S:$S,$G206)</f>
        <v>0</v>
      </c>
      <c r="AV206" s="99">
        <f>SUMIFS(通讯通路门店!$Z:$Z,通讯通路门店!$S:$S,$G206)</f>
        <v>0</v>
      </c>
      <c r="AW206" s="99">
        <f>SUMIFS(通讯通路门店!$AB:$AB,通讯通路门店!$S:$S,$G206)</f>
        <v>0</v>
      </c>
      <c r="AX206" s="99">
        <f>SUMIFS(通讯通路门店!$X:$X,通讯通路门店!$S:$S,$G206)</f>
        <v>0</v>
      </c>
      <c r="AY206" s="99">
        <f>SUMIFS(通讯通路门店!$Y:$Y,通讯通路门店!$S:$S,$G206)</f>
        <v>0</v>
      </c>
      <c r="AZ206" s="99">
        <f>SUMIFS(通讯通路门店!$AA:$AA,通讯通路门店!$S:$S,$G206)</f>
        <v>0</v>
      </c>
      <c r="BA206" s="99">
        <f t="shared" si="18"/>
        <v>0</v>
      </c>
      <c r="BB206" s="99">
        <f t="shared" si="19"/>
        <v>0</v>
      </c>
      <c r="BC206" s="99">
        <f>SUMIFS(通讯通路门店!$W:$W,通讯通路门店!$S:$S,$G206,通讯通路门店!$J:$J,"荣耀体验店")+SUMIFS(通讯通路门店!$W:$W,通讯通路门店!$S:$S,$G206,通讯通路门店!$J:$J,"荣耀授权专卖店")</f>
        <v>0</v>
      </c>
      <c r="BD206" s="99">
        <f>SUMIFS(通讯通路门店!$Z:$Z,通讯通路门店!$S:$S,$G206,通讯通路门店!$J:$J,"VIVO体验店")</f>
        <v>0</v>
      </c>
      <c r="BE206" s="99">
        <f>SUMIFS(通讯通路门店!$AB:$AB,通讯通路门店!$S:$S,$G206,通讯通路门店!$J:$J,"OPPO体验店")</f>
        <v>0</v>
      </c>
      <c r="BF206" s="99">
        <f>SUMIFS(通讯通路门店!$X:$X,通讯通路门店!$S:$S,$G206,通讯通路门店!$J:$J,"华为授权体验店")+SUMIFS(通讯通路门店!$AA:$AA,通讯通路门店!$S:$S,$G206,通讯通路门店!$J:$J,"华为堡垒店")</f>
        <v>0</v>
      </c>
      <c r="BG206" s="99">
        <f>SUMIFS(通讯通路门店!$Y:$Y,通讯通路门店!$S:$S,$G206,通讯通路门店!$J:$J,"小米体验店")</f>
        <v>0</v>
      </c>
      <c r="BH206" s="99">
        <f>SUMIFS(通讯通路门店!$AA:$AA,通讯通路门店!$S:$S,$G206,通讯通路门店!$J:$J,"苹果体验店")</f>
        <v>0</v>
      </c>
      <c r="BI206" s="99">
        <f>SUMIFS(通讯通路门店!$K:$K,通讯通路门店!$S:$S,$G206,通讯通路门店!$J:$J,"其他品牌专卖店")</f>
        <v>0</v>
      </c>
      <c r="BJ206" s="99">
        <f>SUMIFS(通讯通路门店!$AC:$AC,通讯通路门店!$S:$S,$G206)</f>
        <v>0</v>
      </c>
      <c r="BK206" s="99">
        <f>SUMIFS(通讯通路门店!$AD:$AD,通讯通路门店!$S:$S,$G206)</f>
        <v>0</v>
      </c>
      <c r="BL206" s="99">
        <f>SUMIFS(通讯通路门店!$AE:$AE,通讯通路门店!$S:$S,$G206)</f>
        <v>0</v>
      </c>
      <c r="BM206" s="99">
        <f>SUMIFS(通讯通路门店!$AF:$AF,通讯通路门店!$S:$S,$G206)</f>
        <v>0</v>
      </c>
      <c r="BN206" s="99">
        <f>SUMIFS(通讯通路门店!$AG:$AG,通讯通路门店!$S:$S,$G206)</f>
        <v>0</v>
      </c>
      <c r="BO206" s="99">
        <f>SUMIFS(通讯通路门店!$AH:$AH,通讯通路门店!$S:$S,$G206)</f>
        <v>0</v>
      </c>
      <c r="BP206" s="99">
        <f>SUMIFS(通讯通路门店!$AI:$AI,通讯通路门店!$S:$S,$G206)</f>
        <v>0</v>
      </c>
      <c r="BQ206" s="83"/>
    </row>
    <row r="207" spans="1:69">
      <c r="A207" s="99" t="str">
        <f>IFERROR(_xlfn.XLOOKUP($G207,通讯通路门店!$S$4:$S$993933,通讯通路门店!$A$4:$A$993933,0,0),"")</f>
        <v/>
      </c>
      <c r="B207" s="99" t="str">
        <f>IFERROR(_xlfn.XLOOKUP($G207,通讯通路门店!$S$4:$S$993933,通讯通路门店!$B$4:$B$993933,0,0),"")</f>
        <v/>
      </c>
      <c r="C207" s="99" t="str">
        <f>IFERROR(_xlfn.XLOOKUP($G207,通讯通路门店!$S$4:$S$993933,通讯通路门店!$C$4:$C$993933,0,0),"")</f>
        <v/>
      </c>
      <c r="D207" s="99" t="str">
        <f>IFERROR(_xlfn.XLOOKUP($G207,通讯通路门店!$S$4:$S$993933,通讯通路门店!$D$4:$D$993933,0,0),"")</f>
        <v/>
      </c>
      <c r="E207" s="83"/>
      <c r="F207" s="83"/>
      <c r="G207" s="101" t="e">
        <v>#N/A</v>
      </c>
      <c r="H207" s="102" t="str">
        <f>IFERROR(_xlfn.XLOOKUP($G207,通讯通路门店!$S$4:$S$993933,通讯通路门店!$R$4:$R$993933,0,0),"")</f>
        <v/>
      </c>
      <c r="I207" s="83"/>
      <c r="J207" s="83"/>
      <c r="K207" s="83"/>
      <c r="L207" s="83"/>
      <c r="M207" s="83"/>
      <c r="N207" s="83"/>
      <c r="O207" s="83"/>
      <c r="P207" s="83"/>
      <c r="Q207" s="83"/>
      <c r="R207" s="83"/>
      <c r="S207" s="83"/>
      <c r="T207" s="83"/>
      <c r="U207" s="99">
        <f>COUNTIF(通讯通路门店!$S:$S,$G207)</f>
        <v>0</v>
      </c>
      <c r="V207" s="99">
        <f>COUNTIFS(通讯通路门店!$S:$S,$G207,通讯通路门店!$J:$J,"综合卖场")</f>
        <v>0</v>
      </c>
      <c r="W207" s="99">
        <f>SUMIFS(通讯通路门店!$AJ:$AJ,通讯通路门店!$S:$S,通讯客户沙盘!$G207)</f>
        <v>0</v>
      </c>
      <c r="X207" s="99">
        <f t="shared" si="15"/>
        <v>0</v>
      </c>
      <c r="Y207" s="99">
        <f>COUNTIFS(通讯通路门店!$S:$S,$G207,通讯通路门店!$J:$J,"荣耀体验店")+COUNTIFS(通讯通路门店!$S:$S,$G207,通讯通路门店!$J:$J,"荣耀授权专卖店")</f>
        <v>0</v>
      </c>
      <c r="Z207" s="99">
        <f>COUNTIFS(通讯通路门店!$S:$S,$G207,通讯通路门店!$J:$J,"VIVO体验店")</f>
        <v>0</v>
      </c>
      <c r="AA207" s="99">
        <f>COUNTIFS(通讯通路门店!$S:$S,$G207,通讯通路门店!$J:$J,"OPPO体验店")</f>
        <v>0</v>
      </c>
      <c r="AB207" s="99">
        <f>COUNTIFS(通讯通路门店!$S:$S,$G207,通讯通路门店!$J:$J,"华为授权体验店")+COUNTIFS(通讯通路门店!$S:$S,$G207,通讯通路门店!$J:$J,"华为堡垒店")</f>
        <v>0</v>
      </c>
      <c r="AC207" s="99">
        <f>COUNTIFS(通讯通路门店!$S:$S,$G207,通讯通路门店!$J:$J,"小米体验店")</f>
        <v>0</v>
      </c>
      <c r="AD207" s="99">
        <f>COUNTIFS(通讯通路门店!$S:$S,$G207,通讯通路门店!$J:$J,"苹果体验店")</f>
        <v>0</v>
      </c>
      <c r="AE207" s="99">
        <f>COUNTIFS(通讯通路门店!$S:$S,$G207,通讯通路门店!$J:$J,"其他品牌专卖店")</f>
        <v>0</v>
      </c>
      <c r="AF207" s="99">
        <f>SUMIFS(通讯通路门店!$BI:$BI,通讯通路门店!$S:$S,$G207)</f>
        <v>0</v>
      </c>
      <c r="AG207" s="99">
        <f>SUMIFS(通讯通路门店!$BH:$BH,通讯通路门店!$S:$S,$G207)</f>
        <v>0</v>
      </c>
      <c r="AH207" s="99">
        <f t="shared" si="16"/>
        <v>0</v>
      </c>
      <c r="AI207" s="99">
        <f>SUMIFS(通讯通路门店!$BB:$BB,通讯通路门店!$S:$S,$G207)</f>
        <v>0</v>
      </c>
      <c r="AJ207" s="99">
        <f>SUMIFS(通讯通路门店!$BE:$BE,通讯通路门店!$S:$S,$G207)</f>
        <v>0</v>
      </c>
      <c r="AK207" s="99">
        <f>SUMIFS(通讯通路门店!$BG:$BG,通讯通路门店!$S:$S,$G207)</f>
        <v>0</v>
      </c>
      <c r="AL207" s="99">
        <f>SUMIFS(通讯通路门店!$BC:$BC,通讯通路门店!$S:$S,$G207)</f>
        <v>0</v>
      </c>
      <c r="AM207" s="99">
        <f>SUMIFS(通讯通路门店!$BD:$BD,通讯通路门店!$S:$S,$G207)</f>
        <v>0</v>
      </c>
      <c r="AN207" s="99">
        <f>SUMIFS(通讯通路门店!$BF:$BF,通讯通路门店!$S:$S,$G207)</f>
        <v>0</v>
      </c>
      <c r="AO207" s="99">
        <f t="shared" si="17"/>
        <v>0</v>
      </c>
      <c r="AP207" s="99">
        <f>SUMIFS(通讯通路门店!$K:$K,通讯通路门店!$S:$S,$G207)</f>
        <v>0</v>
      </c>
      <c r="AQ207" s="83"/>
      <c r="AR207" s="99">
        <f>SUMIFS(通讯通路门店!$T:$T,通讯通路门店!$S:$S,$G207)</f>
        <v>0</v>
      </c>
      <c r="AS207" s="99">
        <f>SUMIFS(通讯通路门店!$U:$U,通讯通路门店!$S:$S,$G207)</f>
        <v>0</v>
      </c>
      <c r="AT207" s="99">
        <f>SUMIFS(通讯通路门店!$V:$V,通讯通路门店!$S:$S,$G207)</f>
        <v>0</v>
      </c>
      <c r="AU207" s="99">
        <f>SUMIFS(通讯通路门店!$W:$W,通讯通路门店!$S:$S,$G207)</f>
        <v>0</v>
      </c>
      <c r="AV207" s="99">
        <f>SUMIFS(通讯通路门店!$Z:$Z,通讯通路门店!$S:$S,$G207)</f>
        <v>0</v>
      </c>
      <c r="AW207" s="99">
        <f>SUMIFS(通讯通路门店!$AB:$AB,通讯通路门店!$S:$S,$G207)</f>
        <v>0</v>
      </c>
      <c r="AX207" s="99">
        <f>SUMIFS(通讯通路门店!$X:$X,通讯通路门店!$S:$S,$G207)</f>
        <v>0</v>
      </c>
      <c r="AY207" s="99">
        <f>SUMIFS(通讯通路门店!$Y:$Y,通讯通路门店!$S:$S,$G207)</f>
        <v>0</v>
      </c>
      <c r="AZ207" s="99">
        <f>SUMIFS(通讯通路门店!$AA:$AA,通讯通路门店!$S:$S,$G207)</f>
        <v>0</v>
      </c>
      <c r="BA207" s="99">
        <f t="shared" si="18"/>
        <v>0</v>
      </c>
      <c r="BB207" s="99">
        <f t="shared" si="19"/>
        <v>0</v>
      </c>
      <c r="BC207" s="99">
        <f>SUMIFS(通讯通路门店!$W:$W,通讯通路门店!$S:$S,$G207,通讯通路门店!$J:$J,"荣耀体验店")+SUMIFS(通讯通路门店!$W:$W,通讯通路门店!$S:$S,$G207,通讯通路门店!$J:$J,"荣耀授权专卖店")</f>
        <v>0</v>
      </c>
      <c r="BD207" s="99">
        <f>SUMIFS(通讯通路门店!$Z:$Z,通讯通路门店!$S:$S,$G207,通讯通路门店!$J:$J,"VIVO体验店")</f>
        <v>0</v>
      </c>
      <c r="BE207" s="99">
        <f>SUMIFS(通讯通路门店!$AB:$AB,通讯通路门店!$S:$S,$G207,通讯通路门店!$J:$J,"OPPO体验店")</f>
        <v>0</v>
      </c>
      <c r="BF207" s="99">
        <f>SUMIFS(通讯通路门店!$X:$X,通讯通路门店!$S:$S,$G207,通讯通路门店!$J:$J,"华为授权体验店")+SUMIFS(通讯通路门店!$AA:$AA,通讯通路门店!$S:$S,$G207,通讯通路门店!$J:$J,"华为堡垒店")</f>
        <v>0</v>
      </c>
      <c r="BG207" s="99">
        <f>SUMIFS(通讯通路门店!$Y:$Y,通讯通路门店!$S:$S,$G207,通讯通路门店!$J:$J,"小米体验店")</f>
        <v>0</v>
      </c>
      <c r="BH207" s="99">
        <f>SUMIFS(通讯通路门店!$AA:$AA,通讯通路门店!$S:$S,$G207,通讯通路门店!$J:$J,"苹果体验店")</f>
        <v>0</v>
      </c>
      <c r="BI207" s="99">
        <f>SUMIFS(通讯通路门店!$K:$K,通讯通路门店!$S:$S,$G207,通讯通路门店!$J:$J,"其他品牌专卖店")</f>
        <v>0</v>
      </c>
      <c r="BJ207" s="99">
        <f>SUMIFS(通讯通路门店!$AC:$AC,通讯通路门店!$S:$S,$G207)</f>
        <v>0</v>
      </c>
      <c r="BK207" s="99">
        <f>SUMIFS(通讯通路门店!$AD:$AD,通讯通路门店!$S:$S,$G207)</f>
        <v>0</v>
      </c>
      <c r="BL207" s="99">
        <f>SUMIFS(通讯通路门店!$AE:$AE,通讯通路门店!$S:$S,$G207)</f>
        <v>0</v>
      </c>
      <c r="BM207" s="99">
        <f>SUMIFS(通讯通路门店!$AF:$AF,通讯通路门店!$S:$S,$G207)</f>
        <v>0</v>
      </c>
      <c r="BN207" s="99">
        <f>SUMIFS(通讯通路门店!$AG:$AG,通讯通路门店!$S:$S,$G207)</f>
        <v>0</v>
      </c>
      <c r="BO207" s="99">
        <f>SUMIFS(通讯通路门店!$AH:$AH,通讯通路门店!$S:$S,$G207)</f>
        <v>0</v>
      </c>
      <c r="BP207" s="99">
        <f>SUMIFS(通讯通路门店!$AI:$AI,通讯通路门店!$S:$S,$G207)</f>
        <v>0</v>
      </c>
      <c r="BQ207" s="83"/>
    </row>
    <row r="208" spans="1:69">
      <c r="A208" s="99" t="str">
        <f>IFERROR(_xlfn.XLOOKUP($G208,通讯通路门店!$S$4:$S$993933,通讯通路门店!$A$4:$A$993933,0,0),"")</f>
        <v/>
      </c>
      <c r="B208" s="99" t="str">
        <f>IFERROR(_xlfn.XLOOKUP($G208,通讯通路门店!$S$4:$S$993933,通讯通路门店!$B$4:$B$993933,0,0),"")</f>
        <v/>
      </c>
      <c r="C208" s="99" t="str">
        <f>IFERROR(_xlfn.XLOOKUP($G208,通讯通路门店!$S$4:$S$993933,通讯通路门店!$C$4:$C$993933,0,0),"")</f>
        <v/>
      </c>
      <c r="D208" s="99" t="str">
        <f>IFERROR(_xlfn.XLOOKUP($G208,通讯通路门店!$S$4:$S$993933,通讯通路门店!$D$4:$D$993933,0,0),"")</f>
        <v/>
      </c>
      <c r="E208" s="83"/>
      <c r="F208" s="83"/>
      <c r="G208" s="101" t="e">
        <v>#N/A</v>
      </c>
      <c r="H208" s="102" t="str">
        <f>IFERROR(_xlfn.XLOOKUP($G208,通讯通路门店!$S$4:$S$993933,通讯通路门店!$R$4:$R$993933,0,0),"")</f>
        <v/>
      </c>
      <c r="I208" s="83"/>
      <c r="J208" s="83"/>
      <c r="K208" s="83"/>
      <c r="L208" s="83"/>
      <c r="M208" s="83"/>
      <c r="N208" s="83"/>
      <c r="O208" s="83"/>
      <c r="P208" s="83"/>
      <c r="Q208" s="83"/>
      <c r="R208" s="83"/>
      <c r="S208" s="83"/>
      <c r="T208" s="83"/>
      <c r="U208" s="99">
        <f>COUNTIF(通讯通路门店!$S:$S,$G208)</f>
        <v>0</v>
      </c>
      <c r="V208" s="99">
        <f>COUNTIFS(通讯通路门店!$S:$S,$G208,通讯通路门店!$J:$J,"综合卖场")</f>
        <v>0</v>
      </c>
      <c r="W208" s="99">
        <f>SUMIFS(通讯通路门店!$AJ:$AJ,通讯通路门店!$S:$S,通讯客户沙盘!$G208)</f>
        <v>0</v>
      </c>
      <c r="X208" s="99">
        <f t="shared" si="15"/>
        <v>0</v>
      </c>
      <c r="Y208" s="99">
        <f>COUNTIFS(通讯通路门店!$S:$S,$G208,通讯通路门店!$J:$J,"荣耀体验店")+COUNTIFS(通讯通路门店!$S:$S,$G208,通讯通路门店!$J:$J,"荣耀授权专卖店")</f>
        <v>0</v>
      </c>
      <c r="Z208" s="99">
        <f>COUNTIFS(通讯通路门店!$S:$S,$G208,通讯通路门店!$J:$J,"VIVO体验店")</f>
        <v>0</v>
      </c>
      <c r="AA208" s="99">
        <f>COUNTIFS(通讯通路门店!$S:$S,$G208,通讯通路门店!$J:$J,"OPPO体验店")</f>
        <v>0</v>
      </c>
      <c r="AB208" s="99">
        <f>COUNTIFS(通讯通路门店!$S:$S,$G208,通讯通路门店!$J:$J,"华为授权体验店")+COUNTIFS(通讯通路门店!$S:$S,$G208,通讯通路门店!$J:$J,"华为堡垒店")</f>
        <v>0</v>
      </c>
      <c r="AC208" s="99">
        <f>COUNTIFS(通讯通路门店!$S:$S,$G208,通讯通路门店!$J:$J,"小米体验店")</f>
        <v>0</v>
      </c>
      <c r="AD208" s="99">
        <f>COUNTIFS(通讯通路门店!$S:$S,$G208,通讯通路门店!$J:$J,"苹果体验店")</f>
        <v>0</v>
      </c>
      <c r="AE208" s="99">
        <f>COUNTIFS(通讯通路门店!$S:$S,$G208,通讯通路门店!$J:$J,"其他品牌专卖店")</f>
        <v>0</v>
      </c>
      <c r="AF208" s="99">
        <f>SUMIFS(通讯通路门店!$BI:$BI,通讯通路门店!$S:$S,$G208)</f>
        <v>0</v>
      </c>
      <c r="AG208" s="99">
        <f>SUMIFS(通讯通路门店!$BH:$BH,通讯通路门店!$S:$S,$G208)</f>
        <v>0</v>
      </c>
      <c r="AH208" s="99">
        <f t="shared" si="16"/>
        <v>0</v>
      </c>
      <c r="AI208" s="99">
        <f>SUMIFS(通讯通路门店!$BB:$BB,通讯通路门店!$S:$S,$G208)</f>
        <v>0</v>
      </c>
      <c r="AJ208" s="99">
        <f>SUMIFS(通讯通路门店!$BE:$BE,通讯通路门店!$S:$S,$G208)</f>
        <v>0</v>
      </c>
      <c r="AK208" s="99">
        <f>SUMIFS(通讯通路门店!$BG:$BG,通讯通路门店!$S:$S,$G208)</f>
        <v>0</v>
      </c>
      <c r="AL208" s="99">
        <f>SUMIFS(通讯通路门店!$BC:$BC,通讯通路门店!$S:$S,$G208)</f>
        <v>0</v>
      </c>
      <c r="AM208" s="99">
        <f>SUMIFS(通讯通路门店!$BD:$BD,通讯通路门店!$S:$S,$G208)</f>
        <v>0</v>
      </c>
      <c r="AN208" s="99">
        <f>SUMIFS(通讯通路门店!$BF:$BF,通讯通路门店!$S:$S,$G208)</f>
        <v>0</v>
      </c>
      <c r="AO208" s="99">
        <f t="shared" si="17"/>
        <v>0</v>
      </c>
      <c r="AP208" s="99">
        <f>SUMIFS(通讯通路门店!$K:$K,通讯通路门店!$S:$S,$G208)</f>
        <v>0</v>
      </c>
      <c r="AQ208" s="83"/>
      <c r="AR208" s="99">
        <f>SUMIFS(通讯通路门店!$T:$T,通讯通路门店!$S:$S,$G208)</f>
        <v>0</v>
      </c>
      <c r="AS208" s="99">
        <f>SUMIFS(通讯通路门店!$U:$U,通讯通路门店!$S:$S,$G208)</f>
        <v>0</v>
      </c>
      <c r="AT208" s="99">
        <f>SUMIFS(通讯通路门店!$V:$V,通讯通路门店!$S:$S,$G208)</f>
        <v>0</v>
      </c>
      <c r="AU208" s="99">
        <f>SUMIFS(通讯通路门店!$W:$W,通讯通路门店!$S:$S,$G208)</f>
        <v>0</v>
      </c>
      <c r="AV208" s="99">
        <f>SUMIFS(通讯通路门店!$Z:$Z,通讯通路门店!$S:$S,$G208)</f>
        <v>0</v>
      </c>
      <c r="AW208" s="99">
        <f>SUMIFS(通讯通路门店!$AB:$AB,通讯通路门店!$S:$S,$G208)</f>
        <v>0</v>
      </c>
      <c r="AX208" s="99">
        <f>SUMIFS(通讯通路门店!$X:$X,通讯通路门店!$S:$S,$G208)</f>
        <v>0</v>
      </c>
      <c r="AY208" s="99">
        <f>SUMIFS(通讯通路门店!$Y:$Y,通讯通路门店!$S:$S,$G208)</f>
        <v>0</v>
      </c>
      <c r="AZ208" s="99">
        <f>SUMIFS(通讯通路门店!$AA:$AA,通讯通路门店!$S:$S,$G208)</f>
        <v>0</v>
      </c>
      <c r="BA208" s="99">
        <f t="shared" si="18"/>
        <v>0</v>
      </c>
      <c r="BB208" s="99">
        <f t="shared" si="19"/>
        <v>0</v>
      </c>
      <c r="BC208" s="99">
        <f>SUMIFS(通讯通路门店!$W:$W,通讯通路门店!$S:$S,$G208,通讯通路门店!$J:$J,"荣耀体验店")+SUMIFS(通讯通路门店!$W:$W,通讯通路门店!$S:$S,$G208,通讯通路门店!$J:$J,"荣耀授权专卖店")</f>
        <v>0</v>
      </c>
      <c r="BD208" s="99">
        <f>SUMIFS(通讯通路门店!$Z:$Z,通讯通路门店!$S:$S,$G208,通讯通路门店!$J:$J,"VIVO体验店")</f>
        <v>0</v>
      </c>
      <c r="BE208" s="99">
        <f>SUMIFS(通讯通路门店!$AB:$AB,通讯通路门店!$S:$S,$G208,通讯通路门店!$J:$J,"OPPO体验店")</f>
        <v>0</v>
      </c>
      <c r="BF208" s="99">
        <f>SUMIFS(通讯通路门店!$X:$X,通讯通路门店!$S:$S,$G208,通讯通路门店!$J:$J,"华为授权体验店")+SUMIFS(通讯通路门店!$AA:$AA,通讯通路门店!$S:$S,$G208,通讯通路门店!$J:$J,"华为堡垒店")</f>
        <v>0</v>
      </c>
      <c r="BG208" s="99">
        <f>SUMIFS(通讯通路门店!$Y:$Y,通讯通路门店!$S:$S,$G208,通讯通路门店!$J:$J,"小米体验店")</f>
        <v>0</v>
      </c>
      <c r="BH208" s="99">
        <f>SUMIFS(通讯通路门店!$AA:$AA,通讯通路门店!$S:$S,$G208,通讯通路门店!$J:$J,"苹果体验店")</f>
        <v>0</v>
      </c>
      <c r="BI208" s="99">
        <f>SUMIFS(通讯通路门店!$K:$K,通讯通路门店!$S:$S,$G208,通讯通路门店!$J:$J,"其他品牌专卖店")</f>
        <v>0</v>
      </c>
      <c r="BJ208" s="99">
        <f>SUMIFS(通讯通路门店!$AC:$AC,通讯通路门店!$S:$S,$G208)</f>
        <v>0</v>
      </c>
      <c r="BK208" s="99">
        <f>SUMIFS(通讯通路门店!$AD:$AD,通讯通路门店!$S:$S,$G208)</f>
        <v>0</v>
      </c>
      <c r="BL208" s="99">
        <f>SUMIFS(通讯通路门店!$AE:$AE,通讯通路门店!$S:$S,$G208)</f>
        <v>0</v>
      </c>
      <c r="BM208" s="99">
        <f>SUMIFS(通讯通路门店!$AF:$AF,通讯通路门店!$S:$S,$G208)</f>
        <v>0</v>
      </c>
      <c r="BN208" s="99">
        <f>SUMIFS(通讯通路门店!$AG:$AG,通讯通路门店!$S:$S,$G208)</f>
        <v>0</v>
      </c>
      <c r="BO208" s="99">
        <f>SUMIFS(通讯通路门店!$AH:$AH,通讯通路门店!$S:$S,$G208)</f>
        <v>0</v>
      </c>
      <c r="BP208" s="99">
        <f>SUMIFS(通讯通路门店!$AI:$AI,通讯通路门店!$S:$S,$G208)</f>
        <v>0</v>
      </c>
      <c r="BQ208" s="83"/>
    </row>
    <row r="209" spans="1:69">
      <c r="A209" s="99" t="str">
        <f>IFERROR(_xlfn.XLOOKUP($G209,通讯通路门店!$S$4:$S$993933,通讯通路门店!$A$4:$A$993933,0,0),"")</f>
        <v/>
      </c>
      <c r="B209" s="99" t="str">
        <f>IFERROR(_xlfn.XLOOKUP($G209,通讯通路门店!$S$4:$S$993933,通讯通路门店!$B$4:$B$993933,0,0),"")</f>
        <v/>
      </c>
      <c r="C209" s="99" t="str">
        <f>IFERROR(_xlfn.XLOOKUP($G209,通讯通路门店!$S$4:$S$993933,通讯通路门店!$C$4:$C$993933,0,0),"")</f>
        <v/>
      </c>
      <c r="D209" s="99" t="str">
        <f>IFERROR(_xlfn.XLOOKUP($G209,通讯通路门店!$S$4:$S$993933,通讯通路门店!$D$4:$D$993933,0,0),"")</f>
        <v/>
      </c>
      <c r="E209" s="83"/>
      <c r="F209" s="83"/>
      <c r="G209" s="101" t="e">
        <v>#N/A</v>
      </c>
      <c r="H209" s="102" t="str">
        <f>IFERROR(_xlfn.XLOOKUP($G209,通讯通路门店!$S$4:$S$993933,通讯通路门店!$R$4:$R$993933,0,0),"")</f>
        <v/>
      </c>
      <c r="I209" s="83"/>
      <c r="J209" s="83"/>
      <c r="K209" s="83"/>
      <c r="L209" s="83"/>
      <c r="M209" s="83"/>
      <c r="N209" s="83"/>
      <c r="O209" s="83"/>
      <c r="P209" s="83"/>
      <c r="Q209" s="83"/>
      <c r="R209" s="83"/>
      <c r="S209" s="83"/>
      <c r="T209" s="83"/>
      <c r="U209" s="99">
        <f>COUNTIF(通讯通路门店!$S:$S,$G209)</f>
        <v>0</v>
      </c>
      <c r="V209" s="99">
        <f>COUNTIFS(通讯通路门店!$S:$S,$G209,通讯通路门店!$J:$J,"综合卖场")</f>
        <v>0</v>
      </c>
      <c r="W209" s="99">
        <f>SUMIFS(通讯通路门店!$AJ:$AJ,通讯通路门店!$S:$S,通讯客户沙盘!$G209)</f>
        <v>0</v>
      </c>
      <c r="X209" s="99">
        <f t="shared" si="15"/>
        <v>0</v>
      </c>
      <c r="Y209" s="99">
        <f>COUNTIFS(通讯通路门店!$S:$S,$G209,通讯通路门店!$J:$J,"荣耀体验店")+COUNTIFS(通讯通路门店!$S:$S,$G209,通讯通路门店!$J:$J,"荣耀授权专卖店")</f>
        <v>0</v>
      </c>
      <c r="Z209" s="99">
        <f>COUNTIFS(通讯通路门店!$S:$S,$G209,通讯通路门店!$J:$J,"VIVO体验店")</f>
        <v>0</v>
      </c>
      <c r="AA209" s="99">
        <f>COUNTIFS(通讯通路门店!$S:$S,$G209,通讯通路门店!$J:$J,"OPPO体验店")</f>
        <v>0</v>
      </c>
      <c r="AB209" s="99">
        <f>COUNTIFS(通讯通路门店!$S:$S,$G209,通讯通路门店!$J:$J,"华为授权体验店")+COUNTIFS(通讯通路门店!$S:$S,$G209,通讯通路门店!$J:$J,"华为堡垒店")</f>
        <v>0</v>
      </c>
      <c r="AC209" s="99">
        <f>COUNTIFS(通讯通路门店!$S:$S,$G209,通讯通路门店!$J:$J,"小米体验店")</f>
        <v>0</v>
      </c>
      <c r="AD209" s="99">
        <f>COUNTIFS(通讯通路门店!$S:$S,$G209,通讯通路门店!$J:$J,"苹果体验店")</f>
        <v>0</v>
      </c>
      <c r="AE209" s="99">
        <f>COUNTIFS(通讯通路门店!$S:$S,$G209,通讯通路门店!$J:$J,"其他品牌专卖店")</f>
        <v>0</v>
      </c>
      <c r="AF209" s="99">
        <f>SUMIFS(通讯通路门店!$BI:$BI,通讯通路门店!$S:$S,$G209)</f>
        <v>0</v>
      </c>
      <c r="AG209" s="99">
        <f>SUMIFS(通讯通路门店!$BH:$BH,通讯通路门店!$S:$S,$G209)</f>
        <v>0</v>
      </c>
      <c r="AH209" s="99">
        <f t="shared" si="16"/>
        <v>0</v>
      </c>
      <c r="AI209" s="99">
        <f>SUMIFS(通讯通路门店!$BB:$BB,通讯通路门店!$S:$S,$G209)</f>
        <v>0</v>
      </c>
      <c r="AJ209" s="99">
        <f>SUMIFS(通讯通路门店!$BE:$BE,通讯通路门店!$S:$S,$G209)</f>
        <v>0</v>
      </c>
      <c r="AK209" s="99">
        <f>SUMIFS(通讯通路门店!$BG:$BG,通讯通路门店!$S:$S,$G209)</f>
        <v>0</v>
      </c>
      <c r="AL209" s="99">
        <f>SUMIFS(通讯通路门店!$BC:$BC,通讯通路门店!$S:$S,$G209)</f>
        <v>0</v>
      </c>
      <c r="AM209" s="99">
        <f>SUMIFS(通讯通路门店!$BD:$BD,通讯通路门店!$S:$S,$G209)</f>
        <v>0</v>
      </c>
      <c r="AN209" s="99">
        <f>SUMIFS(通讯通路门店!$BF:$BF,通讯通路门店!$S:$S,$G209)</f>
        <v>0</v>
      </c>
      <c r="AO209" s="99">
        <f t="shared" si="17"/>
        <v>0</v>
      </c>
      <c r="AP209" s="99">
        <f>SUMIFS(通讯通路门店!$K:$K,通讯通路门店!$S:$S,$G209)</f>
        <v>0</v>
      </c>
      <c r="AQ209" s="83"/>
      <c r="AR209" s="99">
        <f>SUMIFS(通讯通路门店!$T:$T,通讯通路门店!$S:$S,$G209)</f>
        <v>0</v>
      </c>
      <c r="AS209" s="99">
        <f>SUMIFS(通讯通路门店!$U:$U,通讯通路门店!$S:$S,$G209)</f>
        <v>0</v>
      </c>
      <c r="AT209" s="99">
        <f>SUMIFS(通讯通路门店!$V:$V,通讯通路门店!$S:$S,$G209)</f>
        <v>0</v>
      </c>
      <c r="AU209" s="99">
        <f>SUMIFS(通讯通路门店!$W:$W,通讯通路门店!$S:$S,$G209)</f>
        <v>0</v>
      </c>
      <c r="AV209" s="99">
        <f>SUMIFS(通讯通路门店!$Z:$Z,通讯通路门店!$S:$S,$G209)</f>
        <v>0</v>
      </c>
      <c r="AW209" s="99">
        <f>SUMIFS(通讯通路门店!$AB:$AB,通讯通路门店!$S:$S,$G209)</f>
        <v>0</v>
      </c>
      <c r="AX209" s="99">
        <f>SUMIFS(通讯通路门店!$X:$X,通讯通路门店!$S:$S,$G209)</f>
        <v>0</v>
      </c>
      <c r="AY209" s="99">
        <f>SUMIFS(通讯通路门店!$Y:$Y,通讯通路门店!$S:$S,$G209)</f>
        <v>0</v>
      </c>
      <c r="AZ209" s="99">
        <f>SUMIFS(通讯通路门店!$AA:$AA,通讯通路门店!$S:$S,$G209)</f>
        <v>0</v>
      </c>
      <c r="BA209" s="99">
        <f t="shared" si="18"/>
        <v>0</v>
      </c>
      <c r="BB209" s="99">
        <f t="shared" si="19"/>
        <v>0</v>
      </c>
      <c r="BC209" s="99">
        <f>SUMIFS(通讯通路门店!$W:$W,通讯通路门店!$S:$S,$G209,通讯通路门店!$J:$J,"荣耀体验店")+SUMIFS(通讯通路门店!$W:$W,通讯通路门店!$S:$S,$G209,通讯通路门店!$J:$J,"荣耀授权专卖店")</f>
        <v>0</v>
      </c>
      <c r="BD209" s="99">
        <f>SUMIFS(通讯通路门店!$Z:$Z,通讯通路门店!$S:$S,$G209,通讯通路门店!$J:$J,"VIVO体验店")</f>
        <v>0</v>
      </c>
      <c r="BE209" s="99">
        <f>SUMIFS(通讯通路门店!$AB:$AB,通讯通路门店!$S:$S,$G209,通讯通路门店!$J:$J,"OPPO体验店")</f>
        <v>0</v>
      </c>
      <c r="BF209" s="99">
        <f>SUMIFS(通讯通路门店!$X:$X,通讯通路门店!$S:$S,$G209,通讯通路门店!$J:$J,"华为授权体验店")+SUMIFS(通讯通路门店!$AA:$AA,通讯通路门店!$S:$S,$G209,通讯通路门店!$J:$J,"华为堡垒店")</f>
        <v>0</v>
      </c>
      <c r="BG209" s="99">
        <f>SUMIFS(通讯通路门店!$Y:$Y,通讯通路门店!$S:$S,$G209,通讯通路门店!$J:$J,"小米体验店")</f>
        <v>0</v>
      </c>
      <c r="BH209" s="99">
        <f>SUMIFS(通讯通路门店!$AA:$AA,通讯通路门店!$S:$S,$G209,通讯通路门店!$J:$J,"苹果体验店")</f>
        <v>0</v>
      </c>
      <c r="BI209" s="99">
        <f>SUMIFS(通讯通路门店!$K:$K,通讯通路门店!$S:$S,$G209,通讯通路门店!$J:$J,"其他品牌专卖店")</f>
        <v>0</v>
      </c>
      <c r="BJ209" s="99">
        <f>SUMIFS(通讯通路门店!$AC:$AC,通讯通路门店!$S:$S,$G209)</f>
        <v>0</v>
      </c>
      <c r="BK209" s="99">
        <f>SUMIFS(通讯通路门店!$AD:$AD,通讯通路门店!$S:$S,$G209)</f>
        <v>0</v>
      </c>
      <c r="BL209" s="99">
        <f>SUMIFS(通讯通路门店!$AE:$AE,通讯通路门店!$S:$S,$G209)</f>
        <v>0</v>
      </c>
      <c r="BM209" s="99">
        <f>SUMIFS(通讯通路门店!$AF:$AF,通讯通路门店!$S:$S,$G209)</f>
        <v>0</v>
      </c>
      <c r="BN209" s="99">
        <f>SUMIFS(通讯通路门店!$AG:$AG,通讯通路门店!$S:$S,$G209)</f>
        <v>0</v>
      </c>
      <c r="BO209" s="99">
        <f>SUMIFS(通讯通路门店!$AH:$AH,通讯通路门店!$S:$S,$G209)</f>
        <v>0</v>
      </c>
      <c r="BP209" s="99">
        <f>SUMIFS(通讯通路门店!$AI:$AI,通讯通路门店!$S:$S,$G209)</f>
        <v>0</v>
      </c>
      <c r="BQ209" s="83"/>
    </row>
    <row r="210" spans="1:69">
      <c r="A210" s="99" t="str">
        <f>IFERROR(_xlfn.XLOOKUP($G210,通讯通路门店!$S$4:$S$993933,通讯通路门店!$A$4:$A$993933,0,0),"")</f>
        <v/>
      </c>
      <c r="B210" s="99" t="str">
        <f>IFERROR(_xlfn.XLOOKUP($G210,通讯通路门店!$S$4:$S$993933,通讯通路门店!$B$4:$B$993933,0,0),"")</f>
        <v/>
      </c>
      <c r="C210" s="99" t="str">
        <f>IFERROR(_xlfn.XLOOKUP($G210,通讯通路门店!$S$4:$S$993933,通讯通路门店!$C$4:$C$993933,0,0),"")</f>
        <v/>
      </c>
      <c r="D210" s="99" t="str">
        <f>IFERROR(_xlfn.XLOOKUP($G210,通讯通路门店!$S$4:$S$993933,通讯通路门店!$D$4:$D$993933,0,0),"")</f>
        <v/>
      </c>
      <c r="E210" s="83"/>
      <c r="F210" s="83"/>
      <c r="G210" s="101" t="e">
        <v>#N/A</v>
      </c>
      <c r="H210" s="102" t="str">
        <f>IFERROR(_xlfn.XLOOKUP($G210,通讯通路门店!$S$4:$S$993933,通讯通路门店!$R$4:$R$993933,0,0),"")</f>
        <v/>
      </c>
      <c r="I210" s="83"/>
      <c r="J210" s="83"/>
      <c r="K210" s="83"/>
      <c r="L210" s="83"/>
      <c r="M210" s="83"/>
      <c r="N210" s="83"/>
      <c r="O210" s="83"/>
      <c r="P210" s="83"/>
      <c r="Q210" s="83"/>
      <c r="R210" s="83"/>
      <c r="S210" s="83"/>
      <c r="T210" s="83"/>
      <c r="U210" s="99">
        <f>COUNTIF(通讯通路门店!$S:$S,$G210)</f>
        <v>0</v>
      </c>
      <c r="V210" s="99">
        <f>COUNTIFS(通讯通路门店!$S:$S,$G210,通讯通路门店!$J:$J,"综合卖场")</f>
        <v>0</v>
      </c>
      <c r="W210" s="99">
        <f>SUMIFS(通讯通路门店!$AJ:$AJ,通讯通路门店!$S:$S,通讯客户沙盘!$G210)</f>
        <v>0</v>
      </c>
      <c r="X210" s="99">
        <f t="shared" si="15"/>
        <v>0</v>
      </c>
      <c r="Y210" s="99">
        <f>COUNTIFS(通讯通路门店!$S:$S,$G210,通讯通路门店!$J:$J,"荣耀体验店")+COUNTIFS(通讯通路门店!$S:$S,$G210,通讯通路门店!$J:$J,"荣耀授权专卖店")</f>
        <v>0</v>
      </c>
      <c r="Z210" s="99">
        <f>COUNTIFS(通讯通路门店!$S:$S,$G210,通讯通路门店!$J:$J,"VIVO体验店")</f>
        <v>0</v>
      </c>
      <c r="AA210" s="99">
        <f>COUNTIFS(通讯通路门店!$S:$S,$G210,通讯通路门店!$J:$J,"OPPO体验店")</f>
        <v>0</v>
      </c>
      <c r="AB210" s="99">
        <f>COUNTIFS(通讯通路门店!$S:$S,$G210,通讯通路门店!$J:$J,"华为授权体验店")+COUNTIFS(通讯通路门店!$S:$S,$G210,通讯通路门店!$J:$J,"华为堡垒店")</f>
        <v>0</v>
      </c>
      <c r="AC210" s="99">
        <f>COUNTIFS(通讯通路门店!$S:$S,$G210,通讯通路门店!$J:$J,"小米体验店")</f>
        <v>0</v>
      </c>
      <c r="AD210" s="99">
        <f>COUNTIFS(通讯通路门店!$S:$S,$G210,通讯通路门店!$J:$J,"苹果体验店")</f>
        <v>0</v>
      </c>
      <c r="AE210" s="99">
        <f>COUNTIFS(通讯通路门店!$S:$S,$G210,通讯通路门店!$J:$J,"其他品牌专卖店")</f>
        <v>0</v>
      </c>
      <c r="AF210" s="99">
        <f>SUMIFS(通讯通路门店!$BI:$BI,通讯通路门店!$S:$S,$G210)</f>
        <v>0</v>
      </c>
      <c r="AG210" s="99">
        <f>SUMIFS(通讯通路门店!$BH:$BH,通讯通路门店!$S:$S,$G210)</f>
        <v>0</v>
      </c>
      <c r="AH210" s="99">
        <f t="shared" si="16"/>
        <v>0</v>
      </c>
      <c r="AI210" s="99">
        <f>SUMIFS(通讯通路门店!$BB:$BB,通讯通路门店!$S:$S,$G210)</f>
        <v>0</v>
      </c>
      <c r="AJ210" s="99">
        <f>SUMIFS(通讯通路门店!$BE:$BE,通讯通路门店!$S:$S,$G210)</f>
        <v>0</v>
      </c>
      <c r="AK210" s="99">
        <f>SUMIFS(通讯通路门店!$BG:$BG,通讯通路门店!$S:$S,$G210)</f>
        <v>0</v>
      </c>
      <c r="AL210" s="99">
        <f>SUMIFS(通讯通路门店!$BC:$BC,通讯通路门店!$S:$S,$G210)</f>
        <v>0</v>
      </c>
      <c r="AM210" s="99">
        <f>SUMIFS(通讯通路门店!$BD:$BD,通讯通路门店!$S:$S,$G210)</f>
        <v>0</v>
      </c>
      <c r="AN210" s="99">
        <f>SUMIFS(通讯通路门店!$BF:$BF,通讯通路门店!$S:$S,$G210)</f>
        <v>0</v>
      </c>
      <c r="AO210" s="99">
        <f t="shared" si="17"/>
        <v>0</v>
      </c>
      <c r="AP210" s="99">
        <f>SUMIFS(通讯通路门店!$K:$K,通讯通路门店!$S:$S,$G210)</f>
        <v>0</v>
      </c>
      <c r="AQ210" s="83"/>
      <c r="AR210" s="99">
        <f>SUMIFS(通讯通路门店!$T:$T,通讯通路门店!$S:$S,$G210)</f>
        <v>0</v>
      </c>
      <c r="AS210" s="99">
        <f>SUMIFS(通讯通路门店!$U:$U,通讯通路门店!$S:$S,$G210)</f>
        <v>0</v>
      </c>
      <c r="AT210" s="99">
        <f>SUMIFS(通讯通路门店!$V:$V,通讯通路门店!$S:$S,$G210)</f>
        <v>0</v>
      </c>
      <c r="AU210" s="99">
        <f>SUMIFS(通讯通路门店!$W:$W,通讯通路门店!$S:$S,$G210)</f>
        <v>0</v>
      </c>
      <c r="AV210" s="99">
        <f>SUMIFS(通讯通路门店!$Z:$Z,通讯通路门店!$S:$S,$G210)</f>
        <v>0</v>
      </c>
      <c r="AW210" s="99">
        <f>SUMIFS(通讯通路门店!$AB:$AB,通讯通路门店!$S:$S,$G210)</f>
        <v>0</v>
      </c>
      <c r="AX210" s="99">
        <f>SUMIFS(通讯通路门店!$X:$X,通讯通路门店!$S:$S,$G210)</f>
        <v>0</v>
      </c>
      <c r="AY210" s="99">
        <f>SUMIFS(通讯通路门店!$Y:$Y,通讯通路门店!$S:$S,$G210)</f>
        <v>0</v>
      </c>
      <c r="AZ210" s="99">
        <f>SUMIFS(通讯通路门店!$AA:$AA,通讯通路门店!$S:$S,$G210)</f>
        <v>0</v>
      </c>
      <c r="BA210" s="99">
        <f t="shared" si="18"/>
        <v>0</v>
      </c>
      <c r="BB210" s="99">
        <f t="shared" si="19"/>
        <v>0</v>
      </c>
      <c r="BC210" s="99">
        <f>SUMIFS(通讯通路门店!$W:$W,通讯通路门店!$S:$S,$G210,通讯通路门店!$J:$J,"荣耀体验店")+SUMIFS(通讯通路门店!$W:$W,通讯通路门店!$S:$S,$G210,通讯通路门店!$J:$J,"荣耀授权专卖店")</f>
        <v>0</v>
      </c>
      <c r="BD210" s="99">
        <f>SUMIFS(通讯通路门店!$Z:$Z,通讯通路门店!$S:$S,$G210,通讯通路门店!$J:$J,"VIVO体验店")</f>
        <v>0</v>
      </c>
      <c r="BE210" s="99">
        <f>SUMIFS(通讯通路门店!$AB:$AB,通讯通路门店!$S:$S,$G210,通讯通路门店!$J:$J,"OPPO体验店")</f>
        <v>0</v>
      </c>
      <c r="BF210" s="99">
        <f>SUMIFS(通讯通路门店!$X:$X,通讯通路门店!$S:$S,$G210,通讯通路门店!$J:$J,"华为授权体验店")+SUMIFS(通讯通路门店!$AA:$AA,通讯通路门店!$S:$S,$G210,通讯通路门店!$J:$J,"华为堡垒店")</f>
        <v>0</v>
      </c>
      <c r="BG210" s="99">
        <f>SUMIFS(通讯通路门店!$Y:$Y,通讯通路门店!$S:$S,$G210,通讯通路门店!$J:$J,"小米体验店")</f>
        <v>0</v>
      </c>
      <c r="BH210" s="99">
        <f>SUMIFS(通讯通路门店!$AA:$AA,通讯通路门店!$S:$S,$G210,通讯通路门店!$J:$J,"苹果体验店")</f>
        <v>0</v>
      </c>
      <c r="BI210" s="99">
        <f>SUMIFS(通讯通路门店!$K:$K,通讯通路门店!$S:$S,$G210,通讯通路门店!$J:$J,"其他品牌专卖店")</f>
        <v>0</v>
      </c>
      <c r="BJ210" s="99">
        <f>SUMIFS(通讯通路门店!$AC:$AC,通讯通路门店!$S:$S,$G210)</f>
        <v>0</v>
      </c>
      <c r="BK210" s="99">
        <f>SUMIFS(通讯通路门店!$AD:$AD,通讯通路门店!$S:$S,$G210)</f>
        <v>0</v>
      </c>
      <c r="BL210" s="99">
        <f>SUMIFS(通讯通路门店!$AE:$AE,通讯通路门店!$S:$S,$G210)</f>
        <v>0</v>
      </c>
      <c r="BM210" s="99">
        <f>SUMIFS(通讯通路门店!$AF:$AF,通讯通路门店!$S:$S,$G210)</f>
        <v>0</v>
      </c>
      <c r="BN210" s="99">
        <f>SUMIFS(通讯通路门店!$AG:$AG,通讯通路门店!$S:$S,$G210)</f>
        <v>0</v>
      </c>
      <c r="BO210" s="99">
        <f>SUMIFS(通讯通路门店!$AH:$AH,通讯通路门店!$S:$S,$G210)</f>
        <v>0</v>
      </c>
      <c r="BP210" s="99">
        <f>SUMIFS(通讯通路门店!$AI:$AI,通讯通路门店!$S:$S,$G210)</f>
        <v>0</v>
      </c>
      <c r="BQ210" s="83"/>
    </row>
    <row r="211" spans="1:69">
      <c r="A211" s="99" t="str">
        <f>IFERROR(_xlfn.XLOOKUP($G211,通讯通路门店!$S$4:$S$993933,通讯通路门店!$A$4:$A$993933,0,0),"")</f>
        <v/>
      </c>
      <c r="B211" s="99" t="str">
        <f>IFERROR(_xlfn.XLOOKUP($G211,通讯通路门店!$S$4:$S$993933,通讯通路门店!$B$4:$B$993933,0,0),"")</f>
        <v/>
      </c>
      <c r="C211" s="99" t="str">
        <f>IFERROR(_xlfn.XLOOKUP($G211,通讯通路门店!$S$4:$S$993933,通讯通路门店!$C$4:$C$993933,0,0),"")</f>
        <v/>
      </c>
      <c r="D211" s="99" t="str">
        <f>IFERROR(_xlfn.XLOOKUP($G211,通讯通路门店!$S$4:$S$993933,通讯通路门店!$D$4:$D$993933,0,0),"")</f>
        <v/>
      </c>
      <c r="E211" s="83"/>
      <c r="F211" s="83"/>
      <c r="G211" s="101" t="e">
        <v>#N/A</v>
      </c>
      <c r="H211" s="102" t="str">
        <f>IFERROR(_xlfn.XLOOKUP($G211,通讯通路门店!$S$4:$S$993933,通讯通路门店!$R$4:$R$993933,0,0),"")</f>
        <v/>
      </c>
      <c r="I211" s="83"/>
      <c r="J211" s="83"/>
      <c r="K211" s="83"/>
      <c r="L211" s="83"/>
      <c r="M211" s="83"/>
      <c r="N211" s="83"/>
      <c r="O211" s="83"/>
      <c r="P211" s="83"/>
      <c r="Q211" s="83"/>
      <c r="R211" s="83"/>
      <c r="S211" s="83"/>
      <c r="T211" s="83"/>
      <c r="U211" s="99">
        <f>COUNTIF(通讯通路门店!$S:$S,$G211)</f>
        <v>0</v>
      </c>
      <c r="V211" s="99">
        <f>COUNTIFS(通讯通路门店!$S:$S,$G211,通讯通路门店!$J:$J,"综合卖场")</f>
        <v>0</v>
      </c>
      <c r="W211" s="99">
        <f>SUMIFS(通讯通路门店!$AJ:$AJ,通讯通路门店!$S:$S,通讯客户沙盘!$G211)</f>
        <v>0</v>
      </c>
      <c r="X211" s="99">
        <f t="shared" si="15"/>
        <v>0</v>
      </c>
      <c r="Y211" s="99">
        <f>COUNTIFS(通讯通路门店!$S:$S,$G211,通讯通路门店!$J:$J,"荣耀体验店")+COUNTIFS(通讯通路门店!$S:$S,$G211,通讯通路门店!$J:$J,"荣耀授权专卖店")</f>
        <v>0</v>
      </c>
      <c r="Z211" s="99">
        <f>COUNTIFS(通讯通路门店!$S:$S,$G211,通讯通路门店!$J:$J,"VIVO体验店")</f>
        <v>0</v>
      </c>
      <c r="AA211" s="99">
        <f>COUNTIFS(通讯通路门店!$S:$S,$G211,通讯通路门店!$J:$J,"OPPO体验店")</f>
        <v>0</v>
      </c>
      <c r="AB211" s="99">
        <f>COUNTIFS(通讯通路门店!$S:$S,$G211,通讯通路门店!$J:$J,"华为授权体验店")+COUNTIFS(通讯通路门店!$S:$S,$G211,通讯通路门店!$J:$J,"华为堡垒店")</f>
        <v>0</v>
      </c>
      <c r="AC211" s="99">
        <f>COUNTIFS(通讯通路门店!$S:$S,$G211,通讯通路门店!$J:$J,"小米体验店")</f>
        <v>0</v>
      </c>
      <c r="AD211" s="99">
        <f>COUNTIFS(通讯通路门店!$S:$S,$G211,通讯通路门店!$J:$J,"苹果体验店")</f>
        <v>0</v>
      </c>
      <c r="AE211" s="99">
        <f>COUNTIFS(通讯通路门店!$S:$S,$G211,通讯通路门店!$J:$J,"其他品牌专卖店")</f>
        <v>0</v>
      </c>
      <c r="AF211" s="99">
        <f>SUMIFS(通讯通路门店!$BI:$BI,通讯通路门店!$S:$S,$G211)</f>
        <v>0</v>
      </c>
      <c r="AG211" s="99">
        <f>SUMIFS(通讯通路门店!$BH:$BH,通讯通路门店!$S:$S,$G211)</f>
        <v>0</v>
      </c>
      <c r="AH211" s="99">
        <f t="shared" si="16"/>
        <v>0</v>
      </c>
      <c r="AI211" s="99">
        <f>SUMIFS(通讯通路门店!$BB:$BB,通讯通路门店!$S:$S,$G211)</f>
        <v>0</v>
      </c>
      <c r="AJ211" s="99">
        <f>SUMIFS(通讯通路门店!$BE:$BE,通讯通路门店!$S:$S,$G211)</f>
        <v>0</v>
      </c>
      <c r="AK211" s="99">
        <f>SUMIFS(通讯通路门店!$BG:$BG,通讯通路门店!$S:$S,$G211)</f>
        <v>0</v>
      </c>
      <c r="AL211" s="99">
        <f>SUMIFS(通讯通路门店!$BC:$BC,通讯通路门店!$S:$S,$G211)</f>
        <v>0</v>
      </c>
      <c r="AM211" s="99">
        <f>SUMIFS(通讯通路门店!$BD:$BD,通讯通路门店!$S:$S,$G211)</f>
        <v>0</v>
      </c>
      <c r="AN211" s="99">
        <f>SUMIFS(通讯通路门店!$BF:$BF,通讯通路门店!$S:$S,$G211)</f>
        <v>0</v>
      </c>
      <c r="AO211" s="99">
        <f t="shared" si="17"/>
        <v>0</v>
      </c>
      <c r="AP211" s="99">
        <f>SUMIFS(通讯通路门店!$K:$K,通讯通路门店!$S:$S,$G211)</f>
        <v>0</v>
      </c>
      <c r="AQ211" s="83"/>
      <c r="AR211" s="99">
        <f>SUMIFS(通讯通路门店!$T:$T,通讯通路门店!$S:$S,$G211)</f>
        <v>0</v>
      </c>
      <c r="AS211" s="99">
        <f>SUMIFS(通讯通路门店!$U:$U,通讯通路门店!$S:$S,$G211)</f>
        <v>0</v>
      </c>
      <c r="AT211" s="99">
        <f>SUMIFS(通讯通路门店!$V:$V,通讯通路门店!$S:$S,$G211)</f>
        <v>0</v>
      </c>
      <c r="AU211" s="99">
        <f>SUMIFS(通讯通路门店!$W:$W,通讯通路门店!$S:$S,$G211)</f>
        <v>0</v>
      </c>
      <c r="AV211" s="99">
        <f>SUMIFS(通讯通路门店!$Z:$Z,通讯通路门店!$S:$S,$G211)</f>
        <v>0</v>
      </c>
      <c r="AW211" s="99">
        <f>SUMIFS(通讯通路门店!$AB:$AB,通讯通路门店!$S:$S,$G211)</f>
        <v>0</v>
      </c>
      <c r="AX211" s="99">
        <f>SUMIFS(通讯通路门店!$X:$X,通讯通路门店!$S:$S,$G211)</f>
        <v>0</v>
      </c>
      <c r="AY211" s="99">
        <f>SUMIFS(通讯通路门店!$Y:$Y,通讯通路门店!$S:$S,$G211)</f>
        <v>0</v>
      </c>
      <c r="AZ211" s="99">
        <f>SUMIFS(通讯通路门店!$AA:$AA,通讯通路门店!$S:$S,$G211)</f>
        <v>0</v>
      </c>
      <c r="BA211" s="99">
        <f t="shared" si="18"/>
        <v>0</v>
      </c>
      <c r="BB211" s="99">
        <f t="shared" si="19"/>
        <v>0</v>
      </c>
      <c r="BC211" s="99">
        <f>SUMIFS(通讯通路门店!$W:$W,通讯通路门店!$S:$S,$G211,通讯通路门店!$J:$J,"荣耀体验店")+SUMIFS(通讯通路门店!$W:$W,通讯通路门店!$S:$S,$G211,通讯通路门店!$J:$J,"荣耀授权专卖店")</f>
        <v>0</v>
      </c>
      <c r="BD211" s="99">
        <f>SUMIFS(通讯通路门店!$Z:$Z,通讯通路门店!$S:$S,$G211,通讯通路门店!$J:$J,"VIVO体验店")</f>
        <v>0</v>
      </c>
      <c r="BE211" s="99">
        <f>SUMIFS(通讯通路门店!$AB:$AB,通讯通路门店!$S:$S,$G211,通讯通路门店!$J:$J,"OPPO体验店")</f>
        <v>0</v>
      </c>
      <c r="BF211" s="99">
        <f>SUMIFS(通讯通路门店!$X:$X,通讯通路门店!$S:$S,$G211,通讯通路门店!$J:$J,"华为授权体验店")+SUMIFS(通讯通路门店!$AA:$AA,通讯通路门店!$S:$S,$G211,通讯通路门店!$J:$J,"华为堡垒店")</f>
        <v>0</v>
      </c>
      <c r="BG211" s="99">
        <f>SUMIFS(通讯通路门店!$Y:$Y,通讯通路门店!$S:$S,$G211,通讯通路门店!$J:$J,"小米体验店")</f>
        <v>0</v>
      </c>
      <c r="BH211" s="99">
        <f>SUMIFS(通讯通路门店!$AA:$AA,通讯通路门店!$S:$S,$G211,通讯通路门店!$J:$J,"苹果体验店")</f>
        <v>0</v>
      </c>
      <c r="BI211" s="99">
        <f>SUMIFS(通讯通路门店!$K:$K,通讯通路门店!$S:$S,$G211,通讯通路门店!$J:$J,"其他品牌专卖店")</f>
        <v>0</v>
      </c>
      <c r="BJ211" s="99">
        <f>SUMIFS(通讯通路门店!$AC:$AC,通讯通路门店!$S:$S,$G211)</f>
        <v>0</v>
      </c>
      <c r="BK211" s="99">
        <f>SUMIFS(通讯通路门店!$AD:$AD,通讯通路门店!$S:$S,$G211)</f>
        <v>0</v>
      </c>
      <c r="BL211" s="99">
        <f>SUMIFS(通讯通路门店!$AE:$AE,通讯通路门店!$S:$S,$G211)</f>
        <v>0</v>
      </c>
      <c r="BM211" s="99">
        <f>SUMIFS(通讯通路门店!$AF:$AF,通讯通路门店!$S:$S,$G211)</f>
        <v>0</v>
      </c>
      <c r="BN211" s="99">
        <f>SUMIFS(通讯通路门店!$AG:$AG,通讯通路门店!$S:$S,$G211)</f>
        <v>0</v>
      </c>
      <c r="BO211" s="99">
        <f>SUMIFS(通讯通路门店!$AH:$AH,通讯通路门店!$S:$S,$G211)</f>
        <v>0</v>
      </c>
      <c r="BP211" s="99">
        <f>SUMIFS(通讯通路门店!$AI:$AI,通讯通路门店!$S:$S,$G211)</f>
        <v>0</v>
      </c>
      <c r="BQ211" s="83"/>
    </row>
    <row r="212" spans="1:69">
      <c r="A212" s="99" t="str">
        <f>IFERROR(_xlfn.XLOOKUP($G212,通讯通路门店!$S$4:$S$993933,通讯通路门店!$A$4:$A$993933,0,0),"")</f>
        <v/>
      </c>
      <c r="B212" s="99" t="str">
        <f>IFERROR(_xlfn.XLOOKUP($G212,通讯通路门店!$S$4:$S$993933,通讯通路门店!$B$4:$B$993933,0,0),"")</f>
        <v/>
      </c>
      <c r="C212" s="99" t="str">
        <f>IFERROR(_xlfn.XLOOKUP($G212,通讯通路门店!$S$4:$S$993933,通讯通路门店!$C$4:$C$993933,0,0),"")</f>
        <v/>
      </c>
      <c r="D212" s="99" t="str">
        <f>IFERROR(_xlfn.XLOOKUP($G212,通讯通路门店!$S$4:$S$993933,通讯通路门店!$D$4:$D$993933,0,0),"")</f>
        <v/>
      </c>
      <c r="E212" s="83"/>
      <c r="F212" s="83"/>
      <c r="G212" s="101" t="e">
        <v>#N/A</v>
      </c>
      <c r="H212" s="102" t="str">
        <f>IFERROR(_xlfn.XLOOKUP($G212,通讯通路门店!$S$4:$S$993933,通讯通路门店!$R$4:$R$993933,0,0),"")</f>
        <v/>
      </c>
      <c r="I212" s="83"/>
      <c r="J212" s="83"/>
      <c r="K212" s="83"/>
      <c r="L212" s="83"/>
      <c r="M212" s="83"/>
      <c r="N212" s="83"/>
      <c r="O212" s="83"/>
      <c r="P212" s="83"/>
      <c r="Q212" s="83"/>
      <c r="R212" s="83"/>
      <c r="S212" s="83"/>
      <c r="T212" s="83"/>
      <c r="U212" s="99">
        <f>COUNTIF(通讯通路门店!$S:$S,$G212)</f>
        <v>0</v>
      </c>
      <c r="V212" s="99">
        <f>COUNTIFS(通讯通路门店!$S:$S,$G212,通讯通路门店!$J:$J,"综合卖场")</f>
        <v>0</v>
      </c>
      <c r="W212" s="99">
        <f>SUMIFS(通讯通路门店!$AJ:$AJ,通讯通路门店!$S:$S,通讯客户沙盘!$G212)</f>
        <v>0</v>
      </c>
      <c r="X212" s="99">
        <f t="shared" si="15"/>
        <v>0</v>
      </c>
      <c r="Y212" s="99">
        <f>COUNTIFS(通讯通路门店!$S:$S,$G212,通讯通路门店!$J:$J,"荣耀体验店")+COUNTIFS(通讯通路门店!$S:$S,$G212,通讯通路门店!$J:$J,"荣耀授权专卖店")</f>
        <v>0</v>
      </c>
      <c r="Z212" s="99">
        <f>COUNTIFS(通讯通路门店!$S:$S,$G212,通讯通路门店!$J:$J,"VIVO体验店")</f>
        <v>0</v>
      </c>
      <c r="AA212" s="99">
        <f>COUNTIFS(通讯通路门店!$S:$S,$G212,通讯通路门店!$J:$J,"OPPO体验店")</f>
        <v>0</v>
      </c>
      <c r="AB212" s="99">
        <f>COUNTIFS(通讯通路门店!$S:$S,$G212,通讯通路门店!$J:$J,"华为授权体验店")+COUNTIFS(通讯通路门店!$S:$S,$G212,通讯通路门店!$J:$J,"华为堡垒店")</f>
        <v>0</v>
      </c>
      <c r="AC212" s="99">
        <f>COUNTIFS(通讯通路门店!$S:$S,$G212,通讯通路门店!$J:$J,"小米体验店")</f>
        <v>0</v>
      </c>
      <c r="AD212" s="99">
        <f>COUNTIFS(通讯通路门店!$S:$S,$G212,通讯通路门店!$J:$J,"苹果体验店")</f>
        <v>0</v>
      </c>
      <c r="AE212" s="99">
        <f>COUNTIFS(通讯通路门店!$S:$S,$G212,通讯通路门店!$J:$J,"其他品牌专卖店")</f>
        <v>0</v>
      </c>
      <c r="AF212" s="99">
        <f>SUMIFS(通讯通路门店!$BI:$BI,通讯通路门店!$S:$S,$G212)</f>
        <v>0</v>
      </c>
      <c r="AG212" s="99">
        <f>SUMIFS(通讯通路门店!$BH:$BH,通讯通路门店!$S:$S,$G212)</f>
        <v>0</v>
      </c>
      <c r="AH212" s="99">
        <f t="shared" si="16"/>
        <v>0</v>
      </c>
      <c r="AI212" s="99">
        <f>SUMIFS(通讯通路门店!$BB:$BB,通讯通路门店!$S:$S,$G212)</f>
        <v>0</v>
      </c>
      <c r="AJ212" s="99">
        <f>SUMIFS(通讯通路门店!$BE:$BE,通讯通路门店!$S:$S,$G212)</f>
        <v>0</v>
      </c>
      <c r="AK212" s="99">
        <f>SUMIFS(通讯通路门店!$BG:$BG,通讯通路门店!$S:$S,$G212)</f>
        <v>0</v>
      </c>
      <c r="AL212" s="99">
        <f>SUMIFS(通讯通路门店!$BC:$BC,通讯通路门店!$S:$S,$G212)</f>
        <v>0</v>
      </c>
      <c r="AM212" s="99">
        <f>SUMIFS(通讯通路门店!$BD:$BD,通讯通路门店!$S:$S,$G212)</f>
        <v>0</v>
      </c>
      <c r="AN212" s="99">
        <f>SUMIFS(通讯通路门店!$BF:$BF,通讯通路门店!$S:$S,$G212)</f>
        <v>0</v>
      </c>
      <c r="AO212" s="99">
        <f t="shared" si="17"/>
        <v>0</v>
      </c>
      <c r="AP212" s="99">
        <f>SUMIFS(通讯通路门店!$K:$K,通讯通路门店!$S:$S,$G212)</f>
        <v>0</v>
      </c>
      <c r="AQ212" s="83"/>
      <c r="AR212" s="99">
        <f>SUMIFS(通讯通路门店!$T:$T,通讯通路门店!$S:$S,$G212)</f>
        <v>0</v>
      </c>
      <c r="AS212" s="99">
        <f>SUMIFS(通讯通路门店!$U:$U,通讯通路门店!$S:$S,$G212)</f>
        <v>0</v>
      </c>
      <c r="AT212" s="99">
        <f>SUMIFS(通讯通路门店!$V:$V,通讯通路门店!$S:$S,$G212)</f>
        <v>0</v>
      </c>
      <c r="AU212" s="99">
        <f>SUMIFS(通讯通路门店!$W:$W,通讯通路门店!$S:$S,$G212)</f>
        <v>0</v>
      </c>
      <c r="AV212" s="99">
        <f>SUMIFS(通讯通路门店!$Z:$Z,通讯通路门店!$S:$S,$G212)</f>
        <v>0</v>
      </c>
      <c r="AW212" s="99">
        <f>SUMIFS(通讯通路门店!$AB:$AB,通讯通路门店!$S:$S,$G212)</f>
        <v>0</v>
      </c>
      <c r="AX212" s="99">
        <f>SUMIFS(通讯通路门店!$X:$X,通讯通路门店!$S:$S,$G212)</f>
        <v>0</v>
      </c>
      <c r="AY212" s="99">
        <f>SUMIFS(通讯通路门店!$Y:$Y,通讯通路门店!$S:$S,$G212)</f>
        <v>0</v>
      </c>
      <c r="AZ212" s="99">
        <f>SUMIFS(通讯通路门店!$AA:$AA,通讯通路门店!$S:$S,$G212)</f>
        <v>0</v>
      </c>
      <c r="BA212" s="99">
        <f t="shared" si="18"/>
        <v>0</v>
      </c>
      <c r="BB212" s="99">
        <f t="shared" si="19"/>
        <v>0</v>
      </c>
      <c r="BC212" s="99">
        <f>SUMIFS(通讯通路门店!$W:$W,通讯通路门店!$S:$S,$G212,通讯通路门店!$J:$J,"荣耀体验店")+SUMIFS(通讯通路门店!$W:$W,通讯通路门店!$S:$S,$G212,通讯通路门店!$J:$J,"荣耀授权专卖店")</f>
        <v>0</v>
      </c>
      <c r="BD212" s="99">
        <f>SUMIFS(通讯通路门店!$Z:$Z,通讯通路门店!$S:$S,$G212,通讯通路门店!$J:$J,"VIVO体验店")</f>
        <v>0</v>
      </c>
      <c r="BE212" s="99">
        <f>SUMIFS(通讯通路门店!$AB:$AB,通讯通路门店!$S:$S,$G212,通讯通路门店!$J:$J,"OPPO体验店")</f>
        <v>0</v>
      </c>
      <c r="BF212" s="99">
        <f>SUMIFS(通讯通路门店!$X:$X,通讯通路门店!$S:$S,$G212,通讯通路门店!$J:$J,"华为授权体验店")+SUMIFS(通讯通路门店!$AA:$AA,通讯通路门店!$S:$S,$G212,通讯通路门店!$J:$J,"华为堡垒店")</f>
        <v>0</v>
      </c>
      <c r="BG212" s="99">
        <f>SUMIFS(通讯通路门店!$Y:$Y,通讯通路门店!$S:$S,$G212,通讯通路门店!$J:$J,"小米体验店")</f>
        <v>0</v>
      </c>
      <c r="BH212" s="99">
        <f>SUMIFS(通讯通路门店!$AA:$AA,通讯通路门店!$S:$S,$G212,通讯通路门店!$J:$J,"苹果体验店")</f>
        <v>0</v>
      </c>
      <c r="BI212" s="99">
        <f>SUMIFS(通讯通路门店!$K:$K,通讯通路门店!$S:$S,$G212,通讯通路门店!$J:$J,"其他品牌专卖店")</f>
        <v>0</v>
      </c>
      <c r="BJ212" s="99">
        <f>SUMIFS(通讯通路门店!$AC:$AC,通讯通路门店!$S:$S,$G212)</f>
        <v>0</v>
      </c>
      <c r="BK212" s="99">
        <f>SUMIFS(通讯通路门店!$AD:$AD,通讯通路门店!$S:$S,$G212)</f>
        <v>0</v>
      </c>
      <c r="BL212" s="99">
        <f>SUMIFS(通讯通路门店!$AE:$AE,通讯通路门店!$S:$S,$G212)</f>
        <v>0</v>
      </c>
      <c r="BM212" s="99">
        <f>SUMIFS(通讯通路门店!$AF:$AF,通讯通路门店!$S:$S,$G212)</f>
        <v>0</v>
      </c>
      <c r="BN212" s="99">
        <f>SUMIFS(通讯通路门店!$AG:$AG,通讯通路门店!$S:$S,$G212)</f>
        <v>0</v>
      </c>
      <c r="BO212" s="99">
        <f>SUMIFS(通讯通路门店!$AH:$AH,通讯通路门店!$S:$S,$G212)</f>
        <v>0</v>
      </c>
      <c r="BP212" s="99">
        <f>SUMIFS(通讯通路门店!$AI:$AI,通讯通路门店!$S:$S,$G212)</f>
        <v>0</v>
      </c>
      <c r="BQ212" s="83"/>
    </row>
    <row r="213" spans="1:69">
      <c r="A213" s="99" t="str">
        <f>IFERROR(_xlfn.XLOOKUP($G213,通讯通路门店!$S$4:$S$993933,通讯通路门店!$A$4:$A$993933,0,0),"")</f>
        <v/>
      </c>
      <c r="B213" s="99" t="str">
        <f>IFERROR(_xlfn.XLOOKUP($G213,通讯通路门店!$S$4:$S$993933,通讯通路门店!$B$4:$B$993933,0,0),"")</f>
        <v/>
      </c>
      <c r="C213" s="99" t="str">
        <f>IFERROR(_xlfn.XLOOKUP($G213,通讯通路门店!$S$4:$S$993933,通讯通路门店!$C$4:$C$993933,0,0),"")</f>
        <v/>
      </c>
      <c r="D213" s="99" t="str">
        <f>IFERROR(_xlfn.XLOOKUP($G213,通讯通路门店!$S$4:$S$993933,通讯通路门店!$D$4:$D$993933,0,0),"")</f>
        <v/>
      </c>
      <c r="E213" s="83"/>
      <c r="F213" s="83"/>
      <c r="G213" s="101" t="e">
        <v>#N/A</v>
      </c>
      <c r="H213" s="102" t="str">
        <f>IFERROR(_xlfn.XLOOKUP($G213,通讯通路门店!$S$4:$S$993933,通讯通路门店!$R$4:$R$993933,0,0),"")</f>
        <v/>
      </c>
      <c r="I213" s="83"/>
      <c r="J213" s="83"/>
      <c r="K213" s="83"/>
      <c r="L213" s="83"/>
      <c r="M213" s="83"/>
      <c r="N213" s="83"/>
      <c r="O213" s="83"/>
      <c r="P213" s="83"/>
      <c r="Q213" s="83"/>
      <c r="R213" s="83"/>
      <c r="S213" s="83"/>
      <c r="T213" s="83"/>
      <c r="U213" s="99">
        <f>COUNTIF(通讯通路门店!$S:$S,$G213)</f>
        <v>0</v>
      </c>
      <c r="V213" s="99">
        <f>COUNTIFS(通讯通路门店!$S:$S,$G213,通讯通路门店!$J:$J,"综合卖场")</f>
        <v>0</v>
      </c>
      <c r="W213" s="99">
        <f>SUMIFS(通讯通路门店!$AJ:$AJ,通讯通路门店!$S:$S,通讯客户沙盘!$G213)</f>
        <v>0</v>
      </c>
      <c r="X213" s="99">
        <f t="shared" si="15"/>
        <v>0</v>
      </c>
      <c r="Y213" s="99">
        <f>COUNTIFS(通讯通路门店!$S:$S,$G213,通讯通路门店!$J:$J,"荣耀体验店")+COUNTIFS(通讯通路门店!$S:$S,$G213,通讯通路门店!$J:$J,"荣耀授权专卖店")</f>
        <v>0</v>
      </c>
      <c r="Z213" s="99">
        <f>COUNTIFS(通讯通路门店!$S:$S,$G213,通讯通路门店!$J:$J,"VIVO体验店")</f>
        <v>0</v>
      </c>
      <c r="AA213" s="99">
        <f>COUNTIFS(通讯通路门店!$S:$S,$G213,通讯通路门店!$J:$J,"OPPO体验店")</f>
        <v>0</v>
      </c>
      <c r="AB213" s="99">
        <f>COUNTIFS(通讯通路门店!$S:$S,$G213,通讯通路门店!$J:$J,"华为授权体验店")+COUNTIFS(通讯通路门店!$S:$S,$G213,通讯通路门店!$J:$J,"华为堡垒店")</f>
        <v>0</v>
      </c>
      <c r="AC213" s="99">
        <f>COUNTIFS(通讯通路门店!$S:$S,$G213,通讯通路门店!$J:$J,"小米体验店")</f>
        <v>0</v>
      </c>
      <c r="AD213" s="99">
        <f>COUNTIFS(通讯通路门店!$S:$S,$G213,通讯通路门店!$J:$J,"苹果体验店")</f>
        <v>0</v>
      </c>
      <c r="AE213" s="99">
        <f>COUNTIFS(通讯通路门店!$S:$S,$G213,通讯通路门店!$J:$J,"其他品牌专卖店")</f>
        <v>0</v>
      </c>
      <c r="AF213" s="99">
        <f>SUMIFS(通讯通路门店!$BI:$BI,通讯通路门店!$S:$S,$G213)</f>
        <v>0</v>
      </c>
      <c r="AG213" s="99">
        <f>SUMIFS(通讯通路门店!$BH:$BH,通讯通路门店!$S:$S,$G213)</f>
        <v>0</v>
      </c>
      <c r="AH213" s="99">
        <f t="shared" si="16"/>
        <v>0</v>
      </c>
      <c r="AI213" s="99">
        <f>SUMIFS(通讯通路门店!$BB:$BB,通讯通路门店!$S:$S,$G213)</f>
        <v>0</v>
      </c>
      <c r="AJ213" s="99">
        <f>SUMIFS(通讯通路门店!$BE:$BE,通讯通路门店!$S:$S,$G213)</f>
        <v>0</v>
      </c>
      <c r="AK213" s="99">
        <f>SUMIFS(通讯通路门店!$BG:$BG,通讯通路门店!$S:$S,$G213)</f>
        <v>0</v>
      </c>
      <c r="AL213" s="99">
        <f>SUMIFS(通讯通路门店!$BC:$BC,通讯通路门店!$S:$S,$G213)</f>
        <v>0</v>
      </c>
      <c r="AM213" s="99">
        <f>SUMIFS(通讯通路门店!$BD:$BD,通讯通路门店!$S:$S,$G213)</f>
        <v>0</v>
      </c>
      <c r="AN213" s="99">
        <f>SUMIFS(通讯通路门店!$BF:$BF,通讯通路门店!$S:$S,$G213)</f>
        <v>0</v>
      </c>
      <c r="AO213" s="99">
        <f t="shared" si="17"/>
        <v>0</v>
      </c>
      <c r="AP213" s="99">
        <f>SUMIFS(通讯通路门店!$K:$K,通讯通路门店!$S:$S,$G213)</f>
        <v>0</v>
      </c>
      <c r="AQ213" s="83"/>
      <c r="AR213" s="99">
        <f>SUMIFS(通讯通路门店!$T:$T,通讯通路门店!$S:$S,$G213)</f>
        <v>0</v>
      </c>
      <c r="AS213" s="99">
        <f>SUMIFS(通讯通路门店!$U:$U,通讯通路门店!$S:$S,$G213)</f>
        <v>0</v>
      </c>
      <c r="AT213" s="99">
        <f>SUMIFS(通讯通路门店!$V:$V,通讯通路门店!$S:$S,$G213)</f>
        <v>0</v>
      </c>
      <c r="AU213" s="99">
        <f>SUMIFS(通讯通路门店!$W:$W,通讯通路门店!$S:$S,$G213)</f>
        <v>0</v>
      </c>
      <c r="AV213" s="99">
        <f>SUMIFS(通讯通路门店!$Z:$Z,通讯通路门店!$S:$S,$G213)</f>
        <v>0</v>
      </c>
      <c r="AW213" s="99">
        <f>SUMIFS(通讯通路门店!$AB:$AB,通讯通路门店!$S:$S,$G213)</f>
        <v>0</v>
      </c>
      <c r="AX213" s="99">
        <f>SUMIFS(通讯通路门店!$X:$X,通讯通路门店!$S:$S,$G213)</f>
        <v>0</v>
      </c>
      <c r="AY213" s="99">
        <f>SUMIFS(通讯通路门店!$Y:$Y,通讯通路门店!$S:$S,$G213)</f>
        <v>0</v>
      </c>
      <c r="AZ213" s="99">
        <f>SUMIFS(通讯通路门店!$AA:$AA,通讯通路门店!$S:$S,$G213)</f>
        <v>0</v>
      </c>
      <c r="BA213" s="99">
        <f t="shared" si="18"/>
        <v>0</v>
      </c>
      <c r="BB213" s="99">
        <f t="shared" si="19"/>
        <v>0</v>
      </c>
      <c r="BC213" s="99">
        <f>SUMIFS(通讯通路门店!$W:$W,通讯通路门店!$S:$S,$G213,通讯通路门店!$J:$J,"荣耀体验店")+SUMIFS(通讯通路门店!$W:$W,通讯通路门店!$S:$S,$G213,通讯通路门店!$J:$J,"荣耀授权专卖店")</f>
        <v>0</v>
      </c>
      <c r="BD213" s="99">
        <f>SUMIFS(通讯通路门店!$Z:$Z,通讯通路门店!$S:$S,$G213,通讯通路门店!$J:$J,"VIVO体验店")</f>
        <v>0</v>
      </c>
      <c r="BE213" s="99">
        <f>SUMIFS(通讯通路门店!$AB:$AB,通讯通路门店!$S:$S,$G213,通讯通路门店!$J:$J,"OPPO体验店")</f>
        <v>0</v>
      </c>
      <c r="BF213" s="99">
        <f>SUMIFS(通讯通路门店!$X:$X,通讯通路门店!$S:$S,$G213,通讯通路门店!$J:$J,"华为授权体验店")+SUMIFS(通讯通路门店!$AA:$AA,通讯通路门店!$S:$S,$G213,通讯通路门店!$J:$J,"华为堡垒店")</f>
        <v>0</v>
      </c>
      <c r="BG213" s="99">
        <f>SUMIFS(通讯通路门店!$Y:$Y,通讯通路门店!$S:$S,$G213,通讯通路门店!$J:$J,"小米体验店")</f>
        <v>0</v>
      </c>
      <c r="BH213" s="99">
        <f>SUMIFS(通讯通路门店!$AA:$AA,通讯通路门店!$S:$S,$G213,通讯通路门店!$J:$J,"苹果体验店")</f>
        <v>0</v>
      </c>
      <c r="BI213" s="99">
        <f>SUMIFS(通讯通路门店!$K:$K,通讯通路门店!$S:$S,$G213,通讯通路门店!$J:$J,"其他品牌专卖店")</f>
        <v>0</v>
      </c>
      <c r="BJ213" s="99">
        <f>SUMIFS(通讯通路门店!$AC:$AC,通讯通路门店!$S:$S,$G213)</f>
        <v>0</v>
      </c>
      <c r="BK213" s="99">
        <f>SUMIFS(通讯通路门店!$AD:$AD,通讯通路门店!$S:$S,$G213)</f>
        <v>0</v>
      </c>
      <c r="BL213" s="99">
        <f>SUMIFS(通讯通路门店!$AE:$AE,通讯通路门店!$S:$S,$G213)</f>
        <v>0</v>
      </c>
      <c r="BM213" s="99">
        <f>SUMIFS(通讯通路门店!$AF:$AF,通讯通路门店!$S:$S,$G213)</f>
        <v>0</v>
      </c>
      <c r="BN213" s="99">
        <f>SUMIFS(通讯通路门店!$AG:$AG,通讯通路门店!$S:$S,$G213)</f>
        <v>0</v>
      </c>
      <c r="BO213" s="99">
        <f>SUMIFS(通讯通路门店!$AH:$AH,通讯通路门店!$S:$S,$G213)</f>
        <v>0</v>
      </c>
      <c r="BP213" s="99">
        <f>SUMIFS(通讯通路门店!$AI:$AI,通讯通路门店!$S:$S,$G213)</f>
        <v>0</v>
      </c>
      <c r="BQ213" s="83"/>
    </row>
    <row r="214" spans="1:69">
      <c r="A214" s="99" t="str">
        <f>IFERROR(_xlfn.XLOOKUP($G214,通讯通路门店!$S$4:$S$993933,通讯通路门店!$A$4:$A$993933,0,0),"")</f>
        <v/>
      </c>
      <c r="B214" s="99" t="str">
        <f>IFERROR(_xlfn.XLOOKUP($G214,通讯通路门店!$S$4:$S$993933,通讯通路门店!$B$4:$B$993933,0,0),"")</f>
        <v/>
      </c>
      <c r="C214" s="99" t="str">
        <f>IFERROR(_xlfn.XLOOKUP($G214,通讯通路门店!$S$4:$S$993933,通讯通路门店!$C$4:$C$993933,0,0),"")</f>
        <v/>
      </c>
      <c r="D214" s="99" t="str">
        <f>IFERROR(_xlfn.XLOOKUP($G214,通讯通路门店!$S$4:$S$993933,通讯通路门店!$D$4:$D$993933,0,0),"")</f>
        <v/>
      </c>
      <c r="E214" s="83"/>
      <c r="F214" s="83"/>
      <c r="G214" s="101" t="e">
        <v>#N/A</v>
      </c>
      <c r="H214" s="102" t="str">
        <f>IFERROR(_xlfn.XLOOKUP($G214,通讯通路门店!$S$4:$S$993933,通讯通路门店!$R$4:$R$993933,0,0),"")</f>
        <v/>
      </c>
      <c r="I214" s="83"/>
      <c r="J214" s="83"/>
      <c r="K214" s="83"/>
      <c r="L214" s="83"/>
      <c r="M214" s="83"/>
      <c r="N214" s="83"/>
      <c r="O214" s="83"/>
      <c r="P214" s="83"/>
      <c r="Q214" s="83"/>
      <c r="R214" s="83"/>
      <c r="S214" s="83"/>
      <c r="T214" s="83"/>
      <c r="U214" s="99">
        <f>COUNTIF(通讯通路门店!$S:$S,$G214)</f>
        <v>0</v>
      </c>
      <c r="V214" s="99">
        <f>COUNTIFS(通讯通路门店!$S:$S,$G214,通讯通路门店!$J:$J,"综合卖场")</f>
        <v>0</v>
      </c>
      <c r="W214" s="99">
        <f>SUMIFS(通讯通路门店!$AJ:$AJ,通讯通路门店!$S:$S,通讯客户沙盘!$G214)</f>
        <v>0</v>
      </c>
      <c r="X214" s="99">
        <f t="shared" si="15"/>
        <v>0</v>
      </c>
      <c r="Y214" s="99">
        <f>COUNTIFS(通讯通路门店!$S:$S,$G214,通讯通路门店!$J:$J,"荣耀体验店")+COUNTIFS(通讯通路门店!$S:$S,$G214,通讯通路门店!$J:$J,"荣耀授权专卖店")</f>
        <v>0</v>
      </c>
      <c r="Z214" s="99">
        <f>COUNTIFS(通讯通路门店!$S:$S,$G214,通讯通路门店!$J:$J,"VIVO体验店")</f>
        <v>0</v>
      </c>
      <c r="AA214" s="99">
        <f>COUNTIFS(通讯通路门店!$S:$S,$G214,通讯通路门店!$J:$J,"OPPO体验店")</f>
        <v>0</v>
      </c>
      <c r="AB214" s="99">
        <f>COUNTIFS(通讯通路门店!$S:$S,$G214,通讯通路门店!$J:$J,"华为授权体验店")+COUNTIFS(通讯通路门店!$S:$S,$G214,通讯通路门店!$J:$J,"华为堡垒店")</f>
        <v>0</v>
      </c>
      <c r="AC214" s="99">
        <f>COUNTIFS(通讯通路门店!$S:$S,$G214,通讯通路门店!$J:$J,"小米体验店")</f>
        <v>0</v>
      </c>
      <c r="AD214" s="99">
        <f>COUNTIFS(通讯通路门店!$S:$S,$G214,通讯通路门店!$J:$J,"苹果体验店")</f>
        <v>0</v>
      </c>
      <c r="AE214" s="99">
        <f>COUNTIFS(通讯通路门店!$S:$S,$G214,通讯通路门店!$J:$J,"其他品牌专卖店")</f>
        <v>0</v>
      </c>
      <c r="AF214" s="99">
        <f>SUMIFS(通讯通路门店!$BI:$BI,通讯通路门店!$S:$S,$G214)</f>
        <v>0</v>
      </c>
      <c r="AG214" s="99">
        <f>SUMIFS(通讯通路门店!$BH:$BH,通讯通路门店!$S:$S,$G214)</f>
        <v>0</v>
      </c>
      <c r="AH214" s="99">
        <f t="shared" si="16"/>
        <v>0</v>
      </c>
      <c r="AI214" s="99">
        <f>SUMIFS(通讯通路门店!$BB:$BB,通讯通路门店!$S:$S,$G214)</f>
        <v>0</v>
      </c>
      <c r="AJ214" s="99">
        <f>SUMIFS(通讯通路门店!$BE:$BE,通讯通路门店!$S:$S,$G214)</f>
        <v>0</v>
      </c>
      <c r="AK214" s="99">
        <f>SUMIFS(通讯通路门店!$BG:$BG,通讯通路门店!$S:$S,$G214)</f>
        <v>0</v>
      </c>
      <c r="AL214" s="99">
        <f>SUMIFS(通讯通路门店!$BC:$BC,通讯通路门店!$S:$S,$G214)</f>
        <v>0</v>
      </c>
      <c r="AM214" s="99">
        <f>SUMIFS(通讯通路门店!$BD:$BD,通讯通路门店!$S:$S,$G214)</f>
        <v>0</v>
      </c>
      <c r="AN214" s="99">
        <f>SUMIFS(通讯通路门店!$BF:$BF,通讯通路门店!$S:$S,$G214)</f>
        <v>0</v>
      </c>
      <c r="AO214" s="99">
        <f t="shared" si="17"/>
        <v>0</v>
      </c>
      <c r="AP214" s="99">
        <f>SUMIFS(通讯通路门店!$K:$K,通讯通路门店!$S:$S,$G214)</f>
        <v>0</v>
      </c>
      <c r="AQ214" s="83"/>
      <c r="AR214" s="99">
        <f>SUMIFS(通讯通路门店!$T:$T,通讯通路门店!$S:$S,$G214)</f>
        <v>0</v>
      </c>
      <c r="AS214" s="99">
        <f>SUMIFS(通讯通路门店!$U:$U,通讯通路门店!$S:$S,$G214)</f>
        <v>0</v>
      </c>
      <c r="AT214" s="99">
        <f>SUMIFS(通讯通路门店!$V:$V,通讯通路门店!$S:$S,$G214)</f>
        <v>0</v>
      </c>
      <c r="AU214" s="99">
        <f>SUMIFS(通讯通路门店!$W:$W,通讯通路门店!$S:$S,$G214)</f>
        <v>0</v>
      </c>
      <c r="AV214" s="99">
        <f>SUMIFS(通讯通路门店!$Z:$Z,通讯通路门店!$S:$S,$G214)</f>
        <v>0</v>
      </c>
      <c r="AW214" s="99">
        <f>SUMIFS(通讯通路门店!$AB:$AB,通讯通路门店!$S:$S,$G214)</f>
        <v>0</v>
      </c>
      <c r="AX214" s="99">
        <f>SUMIFS(通讯通路门店!$X:$X,通讯通路门店!$S:$S,$G214)</f>
        <v>0</v>
      </c>
      <c r="AY214" s="99">
        <f>SUMIFS(通讯通路门店!$Y:$Y,通讯通路门店!$S:$S,$G214)</f>
        <v>0</v>
      </c>
      <c r="AZ214" s="99">
        <f>SUMIFS(通讯通路门店!$AA:$AA,通讯通路门店!$S:$S,$G214)</f>
        <v>0</v>
      </c>
      <c r="BA214" s="99">
        <f t="shared" si="18"/>
        <v>0</v>
      </c>
      <c r="BB214" s="99">
        <f t="shared" si="19"/>
        <v>0</v>
      </c>
      <c r="BC214" s="99">
        <f>SUMIFS(通讯通路门店!$W:$W,通讯通路门店!$S:$S,$G214,通讯通路门店!$J:$J,"荣耀体验店")+SUMIFS(通讯通路门店!$W:$W,通讯通路门店!$S:$S,$G214,通讯通路门店!$J:$J,"荣耀授权专卖店")</f>
        <v>0</v>
      </c>
      <c r="BD214" s="99">
        <f>SUMIFS(通讯通路门店!$Z:$Z,通讯通路门店!$S:$S,$G214,通讯通路门店!$J:$J,"VIVO体验店")</f>
        <v>0</v>
      </c>
      <c r="BE214" s="99">
        <f>SUMIFS(通讯通路门店!$AB:$AB,通讯通路门店!$S:$S,$G214,通讯通路门店!$J:$J,"OPPO体验店")</f>
        <v>0</v>
      </c>
      <c r="BF214" s="99">
        <f>SUMIFS(通讯通路门店!$X:$X,通讯通路门店!$S:$S,$G214,通讯通路门店!$J:$J,"华为授权体验店")+SUMIFS(通讯通路门店!$AA:$AA,通讯通路门店!$S:$S,$G214,通讯通路门店!$J:$J,"华为堡垒店")</f>
        <v>0</v>
      </c>
      <c r="BG214" s="99">
        <f>SUMIFS(通讯通路门店!$Y:$Y,通讯通路门店!$S:$S,$G214,通讯通路门店!$J:$J,"小米体验店")</f>
        <v>0</v>
      </c>
      <c r="BH214" s="99">
        <f>SUMIFS(通讯通路门店!$AA:$AA,通讯通路门店!$S:$S,$G214,通讯通路门店!$J:$J,"苹果体验店")</f>
        <v>0</v>
      </c>
      <c r="BI214" s="99">
        <f>SUMIFS(通讯通路门店!$K:$K,通讯通路门店!$S:$S,$G214,通讯通路门店!$J:$J,"其他品牌专卖店")</f>
        <v>0</v>
      </c>
      <c r="BJ214" s="99">
        <f>SUMIFS(通讯通路门店!$AC:$AC,通讯通路门店!$S:$S,$G214)</f>
        <v>0</v>
      </c>
      <c r="BK214" s="99">
        <f>SUMIFS(通讯通路门店!$AD:$AD,通讯通路门店!$S:$S,$G214)</f>
        <v>0</v>
      </c>
      <c r="BL214" s="99">
        <f>SUMIFS(通讯通路门店!$AE:$AE,通讯通路门店!$S:$S,$G214)</f>
        <v>0</v>
      </c>
      <c r="BM214" s="99">
        <f>SUMIFS(通讯通路门店!$AF:$AF,通讯通路门店!$S:$S,$G214)</f>
        <v>0</v>
      </c>
      <c r="BN214" s="99">
        <f>SUMIFS(通讯通路门店!$AG:$AG,通讯通路门店!$S:$S,$G214)</f>
        <v>0</v>
      </c>
      <c r="BO214" s="99">
        <f>SUMIFS(通讯通路门店!$AH:$AH,通讯通路门店!$S:$S,$G214)</f>
        <v>0</v>
      </c>
      <c r="BP214" s="99">
        <f>SUMIFS(通讯通路门店!$AI:$AI,通讯通路门店!$S:$S,$G214)</f>
        <v>0</v>
      </c>
      <c r="BQ214" s="83"/>
    </row>
    <row r="215" spans="1:69">
      <c r="A215" s="99" t="str">
        <f>IFERROR(_xlfn.XLOOKUP($G215,通讯通路门店!$S$4:$S$993933,通讯通路门店!$A$4:$A$993933,0,0),"")</f>
        <v/>
      </c>
      <c r="B215" s="99" t="str">
        <f>IFERROR(_xlfn.XLOOKUP($G215,通讯通路门店!$S$4:$S$993933,通讯通路门店!$B$4:$B$993933,0,0),"")</f>
        <v/>
      </c>
      <c r="C215" s="99" t="str">
        <f>IFERROR(_xlfn.XLOOKUP($G215,通讯通路门店!$S$4:$S$993933,通讯通路门店!$C$4:$C$993933,0,0),"")</f>
        <v/>
      </c>
      <c r="D215" s="99" t="str">
        <f>IFERROR(_xlfn.XLOOKUP($G215,通讯通路门店!$S$4:$S$993933,通讯通路门店!$D$4:$D$993933,0,0),"")</f>
        <v/>
      </c>
      <c r="E215" s="83"/>
      <c r="F215" s="83"/>
      <c r="G215" s="101" t="e">
        <v>#N/A</v>
      </c>
      <c r="H215" s="102" t="str">
        <f>IFERROR(_xlfn.XLOOKUP($G215,通讯通路门店!$S$4:$S$993933,通讯通路门店!$R$4:$R$993933,0,0),"")</f>
        <v/>
      </c>
      <c r="I215" s="83"/>
      <c r="J215" s="83"/>
      <c r="K215" s="83"/>
      <c r="L215" s="83"/>
      <c r="M215" s="83"/>
      <c r="N215" s="83"/>
      <c r="O215" s="83"/>
      <c r="P215" s="83"/>
      <c r="Q215" s="83"/>
      <c r="R215" s="83"/>
      <c r="S215" s="83"/>
      <c r="T215" s="83"/>
      <c r="U215" s="99">
        <f>COUNTIF(通讯通路门店!$S:$S,$G215)</f>
        <v>0</v>
      </c>
      <c r="V215" s="99">
        <f>COUNTIFS(通讯通路门店!$S:$S,$G215,通讯通路门店!$J:$J,"综合卖场")</f>
        <v>0</v>
      </c>
      <c r="W215" s="99">
        <f>SUMIFS(通讯通路门店!$AJ:$AJ,通讯通路门店!$S:$S,通讯客户沙盘!$G215)</f>
        <v>0</v>
      </c>
      <c r="X215" s="99">
        <f t="shared" si="15"/>
        <v>0</v>
      </c>
      <c r="Y215" s="99">
        <f>COUNTIFS(通讯通路门店!$S:$S,$G215,通讯通路门店!$J:$J,"荣耀体验店")+COUNTIFS(通讯通路门店!$S:$S,$G215,通讯通路门店!$J:$J,"荣耀授权专卖店")</f>
        <v>0</v>
      </c>
      <c r="Z215" s="99">
        <f>COUNTIFS(通讯通路门店!$S:$S,$G215,通讯通路门店!$J:$J,"VIVO体验店")</f>
        <v>0</v>
      </c>
      <c r="AA215" s="99">
        <f>COUNTIFS(通讯通路门店!$S:$S,$G215,通讯通路门店!$J:$J,"OPPO体验店")</f>
        <v>0</v>
      </c>
      <c r="AB215" s="99">
        <f>COUNTIFS(通讯通路门店!$S:$S,$G215,通讯通路门店!$J:$J,"华为授权体验店")+COUNTIFS(通讯通路门店!$S:$S,$G215,通讯通路门店!$J:$J,"华为堡垒店")</f>
        <v>0</v>
      </c>
      <c r="AC215" s="99">
        <f>COUNTIFS(通讯通路门店!$S:$S,$G215,通讯通路门店!$J:$J,"小米体验店")</f>
        <v>0</v>
      </c>
      <c r="AD215" s="99">
        <f>COUNTIFS(通讯通路门店!$S:$S,$G215,通讯通路门店!$J:$J,"苹果体验店")</f>
        <v>0</v>
      </c>
      <c r="AE215" s="99">
        <f>COUNTIFS(通讯通路门店!$S:$S,$G215,通讯通路门店!$J:$J,"其他品牌专卖店")</f>
        <v>0</v>
      </c>
      <c r="AF215" s="99">
        <f>SUMIFS(通讯通路门店!$BI:$BI,通讯通路门店!$S:$S,$G215)</f>
        <v>0</v>
      </c>
      <c r="AG215" s="99">
        <f>SUMIFS(通讯通路门店!$BH:$BH,通讯通路门店!$S:$S,$G215)</f>
        <v>0</v>
      </c>
      <c r="AH215" s="99">
        <f t="shared" si="16"/>
        <v>0</v>
      </c>
      <c r="AI215" s="99">
        <f>SUMIFS(通讯通路门店!$BB:$BB,通讯通路门店!$S:$S,$G215)</f>
        <v>0</v>
      </c>
      <c r="AJ215" s="99">
        <f>SUMIFS(通讯通路门店!$BE:$BE,通讯通路门店!$S:$S,$G215)</f>
        <v>0</v>
      </c>
      <c r="AK215" s="99">
        <f>SUMIFS(通讯通路门店!$BG:$BG,通讯通路门店!$S:$S,$G215)</f>
        <v>0</v>
      </c>
      <c r="AL215" s="99">
        <f>SUMIFS(通讯通路门店!$BC:$BC,通讯通路门店!$S:$S,$G215)</f>
        <v>0</v>
      </c>
      <c r="AM215" s="99">
        <f>SUMIFS(通讯通路门店!$BD:$BD,通讯通路门店!$S:$S,$G215)</f>
        <v>0</v>
      </c>
      <c r="AN215" s="99">
        <f>SUMIFS(通讯通路门店!$BF:$BF,通讯通路门店!$S:$S,$G215)</f>
        <v>0</v>
      </c>
      <c r="AO215" s="99">
        <f t="shared" si="17"/>
        <v>0</v>
      </c>
      <c r="AP215" s="99">
        <f>SUMIFS(通讯通路门店!$K:$K,通讯通路门店!$S:$S,$G215)</f>
        <v>0</v>
      </c>
      <c r="AQ215" s="83"/>
      <c r="AR215" s="99">
        <f>SUMIFS(通讯通路门店!$T:$T,通讯通路门店!$S:$S,$G215)</f>
        <v>0</v>
      </c>
      <c r="AS215" s="99">
        <f>SUMIFS(通讯通路门店!$U:$U,通讯通路门店!$S:$S,$G215)</f>
        <v>0</v>
      </c>
      <c r="AT215" s="99">
        <f>SUMIFS(通讯通路门店!$V:$V,通讯通路门店!$S:$S,$G215)</f>
        <v>0</v>
      </c>
      <c r="AU215" s="99">
        <f>SUMIFS(通讯通路门店!$W:$W,通讯通路门店!$S:$S,$G215)</f>
        <v>0</v>
      </c>
      <c r="AV215" s="99">
        <f>SUMIFS(通讯通路门店!$Z:$Z,通讯通路门店!$S:$S,$G215)</f>
        <v>0</v>
      </c>
      <c r="AW215" s="99">
        <f>SUMIFS(通讯通路门店!$AB:$AB,通讯通路门店!$S:$S,$G215)</f>
        <v>0</v>
      </c>
      <c r="AX215" s="99">
        <f>SUMIFS(通讯通路门店!$X:$X,通讯通路门店!$S:$S,$G215)</f>
        <v>0</v>
      </c>
      <c r="AY215" s="99">
        <f>SUMIFS(通讯通路门店!$Y:$Y,通讯通路门店!$S:$S,$G215)</f>
        <v>0</v>
      </c>
      <c r="AZ215" s="99">
        <f>SUMIFS(通讯通路门店!$AA:$AA,通讯通路门店!$S:$S,$G215)</f>
        <v>0</v>
      </c>
      <c r="BA215" s="99">
        <f t="shared" si="18"/>
        <v>0</v>
      </c>
      <c r="BB215" s="99">
        <f t="shared" si="19"/>
        <v>0</v>
      </c>
      <c r="BC215" s="99">
        <f>SUMIFS(通讯通路门店!$W:$W,通讯通路门店!$S:$S,$G215,通讯通路门店!$J:$J,"荣耀体验店")+SUMIFS(通讯通路门店!$W:$W,通讯通路门店!$S:$S,$G215,通讯通路门店!$J:$J,"荣耀授权专卖店")</f>
        <v>0</v>
      </c>
      <c r="BD215" s="99">
        <f>SUMIFS(通讯通路门店!$Z:$Z,通讯通路门店!$S:$S,$G215,通讯通路门店!$J:$J,"VIVO体验店")</f>
        <v>0</v>
      </c>
      <c r="BE215" s="99">
        <f>SUMIFS(通讯通路门店!$AB:$AB,通讯通路门店!$S:$S,$G215,通讯通路门店!$J:$J,"OPPO体验店")</f>
        <v>0</v>
      </c>
      <c r="BF215" s="99">
        <f>SUMIFS(通讯通路门店!$X:$X,通讯通路门店!$S:$S,$G215,通讯通路门店!$J:$J,"华为授权体验店")+SUMIFS(通讯通路门店!$AA:$AA,通讯通路门店!$S:$S,$G215,通讯通路门店!$J:$J,"华为堡垒店")</f>
        <v>0</v>
      </c>
      <c r="BG215" s="99">
        <f>SUMIFS(通讯通路门店!$Y:$Y,通讯通路门店!$S:$S,$G215,通讯通路门店!$J:$J,"小米体验店")</f>
        <v>0</v>
      </c>
      <c r="BH215" s="99">
        <f>SUMIFS(通讯通路门店!$AA:$AA,通讯通路门店!$S:$S,$G215,通讯通路门店!$J:$J,"苹果体验店")</f>
        <v>0</v>
      </c>
      <c r="BI215" s="99">
        <f>SUMIFS(通讯通路门店!$K:$K,通讯通路门店!$S:$S,$G215,通讯通路门店!$J:$J,"其他品牌专卖店")</f>
        <v>0</v>
      </c>
      <c r="BJ215" s="99">
        <f>SUMIFS(通讯通路门店!$AC:$AC,通讯通路门店!$S:$S,$G215)</f>
        <v>0</v>
      </c>
      <c r="BK215" s="99">
        <f>SUMIFS(通讯通路门店!$AD:$AD,通讯通路门店!$S:$S,$G215)</f>
        <v>0</v>
      </c>
      <c r="BL215" s="99">
        <f>SUMIFS(通讯通路门店!$AE:$AE,通讯通路门店!$S:$S,$G215)</f>
        <v>0</v>
      </c>
      <c r="BM215" s="99">
        <f>SUMIFS(通讯通路门店!$AF:$AF,通讯通路门店!$S:$S,$G215)</f>
        <v>0</v>
      </c>
      <c r="BN215" s="99">
        <f>SUMIFS(通讯通路门店!$AG:$AG,通讯通路门店!$S:$S,$G215)</f>
        <v>0</v>
      </c>
      <c r="BO215" s="99">
        <f>SUMIFS(通讯通路门店!$AH:$AH,通讯通路门店!$S:$S,$G215)</f>
        <v>0</v>
      </c>
      <c r="BP215" s="99">
        <f>SUMIFS(通讯通路门店!$AI:$AI,通讯通路门店!$S:$S,$G215)</f>
        <v>0</v>
      </c>
      <c r="BQ215" s="83"/>
    </row>
    <row r="216" spans="1:69">
      <c r="A216" s="99" t="str">
        <f>IFERROR(_xlfn.XLOOKUP($G216,通讯通路门店!$S$4:$S$993933,通讯通路门店!$A$4:$A$993933,0,0),"")</f>
        <v/>
      </c>
      <c r="B216" s="99" t="str">
        <f>IFERROR(_xlfn.XLOOKUP($G216,通讯通路门店!$S$4:$S$993933,通讯通路门店!$B$4:$B$993933,0,0),"")</f>
        <v/>
      </c>
      <c r="C216" s="99" t="str">
        <f>IFERROR(_xlfn.XLOOKUP($G216,通讯通路门店!$S$4:$S$993933,通讯通路门店!$C$4:$C$993933,0,0),"")</f>
        <v/>
      </c>
      <c r="D216" s="99" t="str">
        <f>IFERROR(_xlfn.XLOOKUP($G216,通讯通路门店!$S$4:$S$993933,通讯通路门店!$D$4:$D$993933,0,0),"")</f>
        <v/>
      </c>
      <c r="E216" s="83"/>
      <c r="F216" s="83"/>
      <c r="G216" s="101" t="e">
        <v>#N/A</v>
      </c>
      <c r="H216" s="102" t="str">
        <f>IFERROR(_xlfn.XLOOKUP($G216,通讯通路门店!$S$4:$S$993933,通讯通路门店!$R$4:$R$993933,0,0),"")</f>
        <v/>
      </c>
      <c r="I216" s="83"/>
      <c r="J216" s="83"/>
      <c r="K216" s="83"/>
      <c r="L216" s="83"/>
      <c r="M216" s="83"/>
      <c r="N216" s="83"/>
      <c r="O216" s="83"/>
      <c r="P216" s="83"/>
      <c r="Q216" s="83"/>
      <c r="R216" s="83"/>
      <c r="S216" s="83"/>
      <c r="T216" s="83"/>
      <c r="U216" s="99">
        <f>COUNTIF(通讯通路门店!$S:$S,$G216)</f>
        <v>0</v>
      </c>
      <c r="V216" s="99">
        <f>COUNTIFS(通讯通路门店!$S:$S,$G216,通讯通路门店!$J:$J,"综合卖场")</f>
        <v>0</v>
      </c>
      <c r="W216" s="99">
        <f>SUMIFS(通讯通路门店!$AJ:$AJ,通讯通路门店!$S:$S,通讯客户沙盘!$G216)</f>
        <v>0</v>
      </c>
      <c r="X216" s="99">
        <f t="shared" si="15"/>
        <v>0</v>
      </c>
      <c r="Y216" s="99">
        <f>COUNTIFS(通讯通路门店!$S:$S,$G216,通讯通路门店!$J:$J,"荣耀体验店")+COUNTIFS(通讯通路门店!$S:$S,$G216,通讯通路门店!$J:$J,"荣耀授权专卖店")</f>
        <v>0</v>
      </c>
      <c r="Z216" s="99">
        <f>COUNTIFS(通讯通路门店!$S:$S,$G216,通讯通路门店!$J:$J,"VIVO体验店")</f>
        <v>0</v>
      </c>
      <c r="AA216" s="99">
        <f>COUNTIFS(通讯通路门店!$S:$S,$G216,通讯通路门店!$J:$J,"OPPO体验店")</f>
        <v>0</v>
      </c>
      <c r="AB216" s="99">
        <f>COUNTIFS(通讯通路门店!$S:$S,$G216,通讯通路门店!$J:$J,"华为授权体验店")+COUNTIFS(通讯通路门店!$S:$S,$G216,通讯通路门店!$J:$J,"华为堡垒店")</f>
        <v>0</v>
      </c>
      <c r="AC216" s="99">
        <f>COUNTIFS(通讯通路门店!$S:$S,$G216,通讯通路门店!$J:$J,"小米体验店")</f>
        <v>0</v>
      </c>
      <c r="AD216" s="99">
        <f>COUNTIFS(通讯通路门店!$S:$S,$G216,通讯通路门店!$J:$J,"苹果体验店")</f>
        <v>0</v>
      </c>
      <c r="AE216" s="99">
        <f>COUNTIFS(通讯通路门店!$S:$S,$G216,通讯通路门店!$J:$J,"其他品牌专卖店")</f>
        <v>0</v>
      </c>
      <c r="AF216" s="99">
        <f>SUMIFS(通讯通路门店!$BI:$BI,通讯通路门店!$S:$S,$G216)</f>
        <v>0</v>
      </c>
      <c r="AG216" s="99">
        <f>SUMIFS(通讯通路门店!$BH:$BH,通讯通路门店!$S:$S,$G216)</f>
        <v>0</v>
      </c>
      <c r="AH216" s="99">
        <f t="shared" si="16"/>
        <v>0</v>
      </c>
      <c r="AI216" s="99">
        <f>SUMIFS(通讯通路门店!$BB:$BB,通讯通路门店!$S:$S,$G216)</f>
        <v>0</v>
      </c>
      <c r="AJ216" s="99">
        <f>SUMIFS(通讯通路门店!$BE:$BE,通讯通路门店!$S:$S,$G216)</f>
        <v>0</v>
      </c>
      <c r="AK216" s="99">
        <f>SUMIFS(通讯通路门店!$BG:$BG,通讯通路门店!$S:$S,$G216)</f>
        <v>0</v>
      </c>
      <c r="AL216" s="99">
        <f>SUMIFS(通讯通路门店!$BC:$BC,通讯通路门店!$S:$S,$G216)</f>
        <v>0</v>
      </c>
      <c r="AM216" s="99">
        <f>SUMIFS(通讯通路门店!$BD:$BD,通讯通路门店!$S:$S,$G216)</f>
        <v>0</v>
      </c>
      <c r="AN216" s="99">
        <f>SUMIFS(通讯通路门店!$BF:$BF,通讯通路门店!$S:$S,$G216)</f>
        <v>0</v>
      </c>
      <c r="AO216" s="99">
        <f t="shared" si="17"/>
        <v>0</v>
      </c>
      <c r="AP216" s="99">
        <f>SUMIFS(通讯通路门店!$K:$K,通讯通路门店!$S:$S,$G216)</f>
        <v>0</v>
      </c>
      <c r="AQ216" s="83"/>
      <c r="AR216" s="99">
        <f>SUMIFS(通讯通路门店!$T:$T,通讯通路门店!$S:$S,$G216)</f>
        <v>0</v>
      </c>
      <c r="AS216" s="99">
        <f>SUMIFS(通讯通路门店!$U:$U,通讯通路门店!$S:$S,$G216)</f>
        <v>0</v>
      </c>
      <c r="AT216" s="99">
        <f>SUMIFS(通讯通路门店!$V:$V,通讯通路门店!$S:$S,$G216)</f>
        <v>0</v>
      </c>
      <c r="AU216" s="99">
        <f>SUMIFS(通讯通路门店!$W:$W,通讯通路门店!$S:$S,$G216)</f>
        <v>0</v>
      </c>
      <c r="AV216" s="99">
        <f>SUMIFS(通讯通路门店!$Z:$Z,通讯通路门店!$S:$S,$G216)</f>
        <v>0</v>
      </c>
      <c r="AW216" s="99">
        <f>SUMIFS(通讯通路门店!$AB:$AB,通讯通路门店!$S:$S,$G216)</f>
        <v>0</v>
      </c>
      <c r="AX216" s="99">
        <f>SUMIFS(通讯通路门店!$X:$X,通讯通路门店!$S:$S,$G216)</f>
        <v>0</v>
      </c>
      <c r="AY216" s="99">
        <f>SUMIFS(通讯通路门店!$Y:$Y,通讯通路门店!$S:$S,$G216)</f>
        <v>0</v>
      </c>
      <c r="AZ216" s="99">
        <f>SUMIFS(通讯通路门店!$AA:$AA,通讯通路门店!$S:$S,$G216)</f>
        <v>0</v>
      </c>
      <c r="BA216" s="99">
        <f t="shared" si="18"/>
        <v>0</v>
      </c>
      <c r="BB216" s="99">
        <f t="shared" si="19"/>
        <v>0</v>
      </c>
      <c r="BC216" s="99">
        <f>SUMIFS(通讯通路门店!$W:$W,通讯通路门店!$S:$S,$G216,通讯通路门店!$J:$J,"荣耀体验店")+SUMIFS(通讯通路门店!$W:$W,通讯通路门店!$S:$S,$G216,通讯通路门店!$J:$J,"荣耀授权专卖店")</f>
        <v>0</v>
      </c>
      <c r="BD216" s="99">
        <f>SUMIFS(通讯通路门店!$Z:$Z,通讯通路门店!$S:$S,$G216,通讯通路门店!$J:$J,"VIVO体验店")</f>
        <v>0</v>
      </c>
      <c r="BE216" s="99">
        <f>SUMIFS(通讯通路门店!$AB:$AB,通讯通路门店!$S:$S,$G216,通讯通路门店!$J:$J,"OPPO体验店")</f>
        <v>0</v>
      </c>
      <c r="BF216" s="99">
        <f>SUMIFS(通讯通路门店!$X:$X,通讯通路门店!$S:$S,$G216,通讯通路门店!$J:$J,"华为授权体验店")+SUMIFS(通讯通路门店!$AA:$AA,通讯通路门店!$S:$S,$G216,通讯通路门店!$J:$J,"华为堡垒店")</f>
        <v>0</v>
      </c>
      <c r="BG216" s="99">
        <f>SUMIFS(通讯通路门店!$Y:$Y,通讯通路门店!$S:$S,$G216,通讯通路门店!$J:$J,"小米体验店")</f>
        <v>0</v>
      </c>
      <c r="BH216" s="99">
        <f>SUMIFS(通讯通路门店!$AA:$AA,通讯通路门店!$S:$S,$G216,通讯通路门店!$J:$J,"苹果体验店")</f>
        <v>0</v>
      </c>
      <c r="BI216" s="99">
        <f>SUMIFS(通讯通路门店!$K:$K,通讯通路门店!$S:$S,$G216,通讯通路门店!$J:$J,"其他品牌专卖店")</f>
        <v>0</v>
      </c>
      <c r="BJ216" s="99">
        <f>SUMIFS(通讯通路门店!$AC:$AC,通讯通路门店!$S:$S,$G216)</f>
        <v>0</v>
      </c>
      <c r="BK216" s="99">
        <f>SUMIFS(通讯通路门店!$AD:$AD,通讯通路门店!$S:$S,$G216)</f>
        <v>0</v>
      </c>
      <c r="BL216" s="99">
        <f>SUMIFS(通讯通路门店!$AE:$AE,通讯通路门店!$S:$S,$G216)</f>
        <v>0</v>
      </c>
      <c r="BM216" s="99">
        <f>SUMIFS(通讯通路门店!$AF:$AF,通讯通路门店!$S:$S,$G216)</f>
        <v>0</v>
      </c>
      <c r="BN216" s="99">
        <f>SUMIFS(通讯通路门店!$AG:$AG,通讯通路门店!$S:$S,$G216)</f>
        <v>0</v>
      </c>
      <c r="BO216" s="99">
        <f>SUMIFS(通讯通路门店!$AH:$AH,通讯通路门店!$S:$S,$G216)</f>
        <v>0</v>
      </c>
      <c r="BP216" s="99">
        <f>SUMIFS(通讯通路门店!$AI:$AI,通讯通路门店!$S:$S,$G216)</f>
        <v>0</v>
      </c>
      <c r="BQ216" s="83"/>
    </row>
    <row r="217" spans="1:69">
      <c r="A217" s="99" t="str">
        <f>IFERROR(_xlfn.XLOOKUP($G217,通讯通路门店!$S$4:$S$993933,通讯通路门店!$A$4:$A$993933,0,0),"")</f>
        <v/>
      </c>
      <c r="B217" s="99" t="str">
        <f>IFERROR(_xlfn.XLOOKUP($G217,通讯通路门店!$S$4:$S$993933,通讯通路门店!$B$4:$B$993933,0,0),"")</f>
        <v/>
      </c>
      <c r="C217" s="99" t="str">
        <f>IFERROR(_xlfn.XLOOKUP($G217,通讯通路门店!$S$4:$S$993933,通讯通路门店!$C$4:$C$993933,0,0),"")</f>
        <v/>
      </c>
      <c r="D217" s="99" t="str">
        <f>IFERROR(_xlfn.XLOOKUP($G217,通讯通路门店!$S$4:$S$993933,通讯通路门店!$D$4:$D$993933,0,0),"")</f>
        <v/>
      </c>
      <c r="E217" s="83"/>
      <c r="F217" s="83"/>
      <c r="G217" s="101" t="e">
        <v>#N/A</v>
      </c>
      <c r="H217" s="102" t="str">
        <f>IFERROR(_xlfn.XLOOKUP($G217,通讯通路门店!$S$4:$S$993933,通讯通路门店!$R$4:$R$993933,0,0),"")</f>
        <v/>
      </c>
      <c r="I217" s="83"/>
      <c r="J217" s="83"/>
      <c r="K217" s="83"/>
      <c r="L217" s="83"/>
      <c r="M217" s="83"/>
      <c r="N217" s="83"/>
      <c r="O217" s="83"/>
      <c r="P217" s="83"/>
      <c r="Q217" s="83"/>
      <c r="R217" s="83"/>
      <c r="S217" s="83"/>
      <c r="T217" s="83"/>
      <c r="U217" s="99">
        <f>COUNTIF(通讯通路门店!$S:$S,$G217)</f>
        <v>0</v>
      </c>
      <c r="V217" s="99">
        <f>COUNTIFS(通讯通路门店!$S:$S,$G217,通讯通路门店!$J:$J,"综合卖场")</f>
        <v>0</v>
      </c>
      <c r="W217" s="99">
        <f>SUMIFS(通讯通路门店!$AJ:$AJ,通讯通路门店!$S:$S,通讯客户沙盘!$G217)</f>
        <v>0</v>
      </c>
      <c r="X217" s="99">
        <f t="shared" si="15"/>
        <v>0</v>
      </c>
      <c r="Y217" s="99">
        <f>COUNTIFS(通讯通路门店!$S:$S,$G217,通讯通路门店!$J:$J,"荣耀体验店")+COUNTIFS(通讯通路门店!$S:$S,$G217,通讯通路门店!$J:$J,"荣耀授权专卖店")</f>
        <v>0</v>
      </c>
      <c r="Z217" s="99">
        <f>COUNTIFS(通讯通路门店!$S:$S,$G217,通讯通路门店!$J:$J,"VIVO体验店")</f>
        <v>0</v>
      </c>
      <c r="AA217" s="99">
        <f>COUNTIFS(通讯通路门店!$S:$S,$G217,通讯通路门店!$J:$J,"OPPO体验店")</f>
        <v>0</v>
      </c>
      <c r="AB217" s="99">
        <f>COUNTIFS(通讯通路门店!$S:$S,$G217,通讯通路门店!$J:$J,"华为授权体验店")+COUNTIFS(通讯通路门店!$S:$S,$G217,通讯通路门店!$J:$J,"华为堡垒店")</f>
        <v>0</v>
      </c>
      <c r="AC217" s="99">
        <f>COUNTIFS(通讯通路门店!$S:$S,$G217,通讯通路门店!$J:$J,"小米体验店")</f>
        <v>0</v>
      </c>
      <c r="AD217" s="99">
        <f>COUNTIFS(通讯通路门店!$S:$S,$G217,通讯通路门店!$J:$J,"苹果体验店")</f>
        <v>0</v>
      </c>
      <c r="AE217" s="99">
        <f>COUNTIFS(通讯通路门店!$S:$S,$G217,通讯通路门店!$J:$J,"其他品牌专卖店")</f>
        <v>0</v>
      </c>
      <c r="AF217" s="99">
        <f>SUMIFS(通讯通路门店!$BI:$BI,通讯通路门店!$S:$S,$G217)</f>
        <v>0</v>
      </c>
      <c r="AG217" s="99">
        <f>SUMIFS(通讯通路门店!$BH:$BH,通讯通路门店!$S:$S,$G217)</f>
        <v>0</v>
      </c>
      <c r="AH217" s="99">
        <f t="shared" si="16"/>
        <v>0</v>
      </c>
      <c r="AI217" s="99">
        <f>SUMIFS(通讯通路门店!$BB:$BB,通讯通路门店!$S:$S,$G217)</f>
        <v>0</v>
      </c>
      <c r="AJ217" s="99">
        <f>SUMIFS(通讯通路门店!$BE:$BE,通讯通路门店!$S:$S,$G217)</f>
        <v>0</v>
      </c>
      <c r="AK217" s="99">
        <f>SUMIFS(通讯通路门店!$BG:$BG,通讯通路门店!$S:$S,$G217)</f>
        <v>0</v>
      </c>
      <c r="AL217" s="99">
        <f>SUMIFS(通讯通路门店!$BC:$BC,通讯通路门店!$S:$S,$G217)</f>
        <v>0</v>
      </c>
      <c r="AM217" s="99">
        <f>SUMIFS(通讯通路门店!$BD:$BD,通讯通路门店!$S:$S,$G217)</f>
        <v>0</v>
      </c>
      <c r="AN217" s="99">
        <f>SUMIFS(通讯通路门店!$BF:$BF,通讯通路门店!$S:$S,$G217)</f>
        <v>0</v>
      </c>
      <c r="AO217" s="99">
        <f t="shared" si="17"/>
        <v>0</v>
      </c>
      <c r="AP217" s="99">
        <f>SUMIFS(通讯通路门店!$K:$K,通讯通路门店!$S:$S,$G217)</f>
        <v>0</v>
      </c>
      <c r="AQ217" s="83"/>
      <c r="AR217" s="99">
        <f>SUMIFS(通讯通路门店!$T:$T,通讯通路门店!$S:$S,$G217)</f>
        <v>0</v>
      </c>
      <c r="AS217" s="99">
        <f>SUMIFS(通讯通路门店!$U:$U,通讯通路门店!$S:$S,$G217)</f>
        <v>0</v>
      </c>
      <c r="AT217" s="99">
        <f>SUMIFS(通讯通路门店!$V:$V,通讯通路门店!$S:$S,$G217)</f>
        <v>0</v>
      </c>
      <c r="AU217" s="99">
        <f>SUMIFS(通讯通路门店!$W:$W,通讯通路门店!$S:$S,$G217)</f>
        <v>0</v>
      </c>
      <c r="AV217" s="99">
        <f>SUMIFS(通讯通路门店!$Z:$Z,通讯通路门店!$S:$S,$G217)</f>
        <v>0</v>
      </c>
      <c r="AW217" s="99">
        <f>SUMIFS(通讯通路门店!$AB:$AB,通讯通路门店!$S:$S,$G217)</f>
        <v>0</v>
      </c>
      <c r="AX217" s="99">
        <f>SUMIFS(通讯通路门店!$X:$X,通讯通路门店!$S:$S,$G217)</f>
        <v>0</v>
      </c>
      <c r="AY217" s="99">
        <f>SUMIFS(通讯通路门店!$Y:$Y,通讯通路门店!$S:$S,$G217)</f>
        <v>0</v>
      </c>
      <c r="AZ217" s="99">
        <f>SUMIFS(通讯通路门店!$AA:$AA,通讯通路门店!$S:$S,$G217)</f>
        <v>0</v>
      </c>
      <c r="BA217" s="99">
        <f t="shared" si="18"/>
        <v>0</v>
      </c>
      <c r="BB217" s="99">
        <f t="shared" si="19"/>
        <v>0</v>
      </c>
      <c r="BC217" s="99">
        <f>SUMIFS(通讯通路门店!$W:$W,通讯通路门店!$S:$S,$G217,通讯通路门店!$J:$J,"荣耀体验店")+SUMIFS(通讯通路门店!$W:$W,通讯通路门店!$S:$S,$G217,通讯通路门店!$J:$J,"荣耀授权专卖店")</f>
        <v>0</v>
      </c>
      <c r="BD217" s="99">
        <f>SUMIFS(通讯通路门店!$Z:$Z,通讯通路门店!$S:$S,$G217,通讯通路门店!$J:$J,"VIVO体验店")</f>
        <v>0</v>
      </c>
      <c r="BE217" s="99">
        <f>SUMIFS(通讯通路门店!$AB:$AB,通讯通路门店!$S:$S,$G217,通讯通路门店!$J:$J,"OPPO体验店")</f>
        <v>0</v>
      </c>
      <c r="BF217" s="99">
        <f>SUMIFS(通讯通路门店!$X:$X,通讯通路门店!$S:$S,$G217,通讯通路门店!$J:$J,"华为授权体验店")+SUMIFS(通讯通路门店!$AA:$AA,通讯通路门店!$S:$S,$G217,通讯通路门店!$J:$J,"华为堡垒店")</f>
        <v>0</v>
      </c>
      <c r="BG217" s="99">
        <f>SUMIFS(通讯通路门店!$Y:$Y,通讯通路门店!$S:$S,$G217,通讯通路门店!$J:$J,"小米体验店")</f>
        <v>0</v>
      </c>
      <c r="BH217" s="99">
        <f>SUMIFS(通讯通路门店!$AA:$AA,通讯通路门店!$S:$S,$G217,通讯通路门店!$J:$J,"苹果体验店")</f>
        <v>0</v>
      </c>
      <c r="BI217" s="99">
        <f>SUMIFS(通讯通路门店!$K:$K,通讯通路门店!$S:$S,$G217,通讯通路门店!$J:$J,"其他品牌专卖店")</f>
        <v>0</v>
      </c>
      <c r="BJ217" s="99">
        <f>SUMIFS(通讯通路门店!$AC:$AC,通讯通路门店!$S:$S,$G217)</f>
        <v>0</v>
      </c>
      <c r="BK217" s="99">
        <f>SUMIFS(通讯通路门店!$AD:$AD,通讯通路门店!$S:$S,$G217)</f>
        <v>0</v>
      </c>
      <c r="BL217" s="99">
        <f>SUMIFS(通讯通路门店!$AE:$AE,通讯通路门店!$S:$S,$G217)</f>
        <v>0</v>
      </c>
      <c r="BM217" s="99">
        <f>SUMIFS(通讯通路门店!$AF:$AF,通讯通路门店!$S:$S,$G217)</f>
        <v>0</v>
      </c>
      <c r="BN217" s="99">
        <f>SUMIFS(通讯通路门店!$AG:$AG,通讯通路门店!$S:$S,$G217)</f>
        <v>0</v>
      </c>
      <c r="BO217" s="99">
        <f>SUMIFS(通讯通路门店!$AH:$AH,通讯通路门店!$S:$S,$G217)</f>
        <v>0</v>
      </c>
      <c r="BP217" s="99">
        <f>SUMIFS(通讯通路门店!$AI:$AI,通讯通路门店!$S:$S,$G217)</f>
        <v>0</v>
      </c>
      <c r="BQ217" s="83"/>
    </row>
    <row r="218" spans="1:69">
      <c r="A218" s="99" t="str">
        <f>IFERROR(_xlfn.XLOOKUP($G218,通讯通路门店!$S$4:$S$993933,通讯通路门店!$A$4:$A$993933,0,0),"")</f>
        <v/>
      </c>
      <c r="B218" s="99" t="str">
        <f>IFERROR(_xlfn.XLOOKUP($G218,通讯通路门店!$S$4:$S$993933,通讯通路门店!$B$4:$B$993933,0,0),"")</f>
        <v/>
      </c>
      <c r="C218" s="99" t="str">
        <f>IFERROR(_xlfn.XLOOKUP($G218,通讯通路门店!$S$4:$S$993933,通讯通路门店!$C$4:$C$993933,0,0),"")</f>
        <v/>
      </c>
      <c r="D218" s="99" t="str">
        <f>IFERROR(_xlfn.XLOOKUP($G218,通讯通路门店!$S$4:$S$993933,通讯通路门店!$D$4:$D$993933,0,0),"")</f>
        <v/>
      </c>
      <c r="E218" s="83"/>
      <c r="F218" s="83"/>
      <c r="G218" s="101" t="e">
        <v>#N/A</v>
      </c>
      <c r="H218" s="102" t="str">
        <f>IFERROR(_xlfn.XLOOKUP($G218,通讯通路门店!$S$4:$S$993933,通讯通路门店!$R$4:$R$993933,0,0),"")</f>
        <v/>
      </c>
      <c r="I218" s="83"/>
      <c r="J218" s="83"/>
      <c r="K218" s="83"/>
      <c r="L218" s="83"/>
      <c r="M218" s="83"/>
      <c r="N218" s="83"/>
      <c r="O218" s="83"/>
      <c r="P218" s="83"/>
      <c r="Q218" s="83"/>
      <c r="R218" s="83"/>
      <c r="S218" s="83"/>
      <c r="T218" s="83"/>
      <c r="U218" s="99">
        <f>COUNTIF(通讯通路门店!$S:$S,$G218)</f>
        <v>0</v>
      </c>
      <c r="V218" s="99">
        <f>COUNTIFS(通讯通路门店!$S:$S,$G218,通讯通路门店!$J:$J,"综合卖场")</f>
        <v>0</v>
      </c>
      <c r="W218" s="99">
        <f>SUMIFS(通讯通路门店!$AJ:$AJ,通讯通路门店!$S:$S,通讯客户沙盘!$G218)</f>
        <v>0</v>
      </c>
      <c r="X218" s="99">
        <f t="shared" si="15"/>
        <v>0</v>
      </c>
      <c r="Y218" s="99">
        <f>COUNTIFS(通讯通路门店!$S:$S,$G218,通讯通路门店!$J:$J,"荣耀体验店")+COUNTIFS(通讯通路门店!$S:$S,$G218,通讯通路门店!$J:$J,"荣耀授权专卖店")</f>
        <v>0</v>
      </c>
      <c r="Z218" s="99">
        <f>COUNTIFS(通讯通路门店!$S:$S,$G218,通讯通路门店!$J:$J,"VIVO体验店")</f>
        <v>0</v>
      </c>
      <c r="AA218" s="99">
        <f>COUNTIFS(通讯通路门店!$S:$S,$G218,通讯通路门店!$J:$J,"OPPO体验店")</f>
        <v>0</v>
      </c>
      <c r="AB218" s="99">
        <f>COUNTIFS(通讯通路门店!$S:$S,$G218,通讯通路门店!$J:$J,"华为授权体验店")+COUNTIFS(通讯通路门店!$S:$S,$G218,通讯通路门店!$J:$J,"华为堡垒店")</f>
        <v>0</v>
      </c>
      <c r="AC218" s="99">
        <f>COUNTIFS(通讯通路门店!$S:$S,$G218,通讯通路门店!$J:$J,"小米体验店")</f>
        <v>0</v>
      </c>
      <c r="AD218" s="99">
        <f>COUNTIFS(通讯通路门店!$S:$S,$G218,通讯通路门店!$J:$J,"苹果体验店")</f>
        <v>0</v>
      </c>
      <c r="AE218" s="99">
        <f>COUNTIFS(通讯通路门店!$S:$S,$G218,通讯通路门店!$J:$J,"其他品牌专卖店")</f>
        <v>0</v>
      </c>
      <c r="AF218" s="99">
        <f>SUMIFS(通讯通路门店!$BI:$BI,通讯通路门店!$S:$S,$G218)</f>
        <v>0</v>
      </c>
      <c r="AG218" s="99">
        <f>SUMIFS(通讯通路门店!$BH:$BH,通讯通路门店!$S:$S,$G218)</f>
        <v>0</v>
      </c>
      <c r="AH218" s="99">
        <f t="shared" si="16"/>
        <v>0</v>
      </c>
      <c r="AI218" s="99">
        <f>SUMIFS(通讯通路门店!$BB:$BB,通讯通路门店!$S:$S,$G218)</f>
        <v>0</v>
      </c>
      <c r="AJ218" s="99">
        <f>SUMIFS(通讯通路门店!$BE:$BE,通讯通路门店!$S:$S,$G218)</f>
        <v>0</v>
      </c>
      <c r="AK218" s="99">
        <f>SUMIFS(通讯通路门店!$BG:$BG,通讯通路门店!$S:$S,$G218)</f>
        <v>0</v>
      </c>
      <c r="AL218" s="99">
        <f>SUMIFS(通讯通路门店!$BC:$BC,通讯通路门店!$S:$S,$G218)</f>
        <v>0</v>
      </c>
      <c r="AM218" s="99">
        <f>SUMIFS(通讯通路门店!$BD:$BD,通讯通路门店!$S:$S,$G218)</f>
        <v>0</v>
      </c>
      <c r="AN218" s="99">
        <f>SUMIFS(通讯通路门店!$BF:$BF,通讯通路门店!$S:$S,$G218)</f>
        <v>0</v>
      </c>
      <c r="AO218" s="99">
        <f t="shared" si="17"/>
        <v>0</v>
      </c>
      <c r="AP218" s="99">
        <f>SUMIFS(通讯通路门店!$K:$K,通讯通路门店!$S:$S,$G218)</f>
        <v>0</v>
      </c>
      <c r="AQ218" s="83"/>
      <c r="AR218" s="99">
        <f>SUMIFS(通讯通路门店!$T:$T,通讯通路门店!$S:$S,$G218)</f>
        <v>0</v>
      </c>
      <c r="AS218" s="99">
        <f>SUMIFS(通讯通路门店!$U:$U,通讯通路门店!$S:$S,$G218)</f>
        <v>0</v>
      </c>
      <c r="AT218" s="99">
        <f>SUMIFS(通讯通路门店!$V:$V,通讯通路门店!$S:$S,$G218)</f>
        <v>0</v>
      </c>
      <c r="AU218" s="99">
        <f>SUMIFS(通讯通路门店!$W:$W,通讯通路门店!$S:$S,$G218)</f>
        <v>0</v>
      </c>
      <c r="AV218" s="99">
        <f>SUMIFS(通讯通路门店!$Z:$Z,通讯通路门店!$S:$S,$G218)</f>
        <v>0</v>
      </c>
      <c r="AW218" s="99">
        <f>SUMIFS(通讯通路门店!$AB:$AB,通讯通路门店!$S:$S,$G218)</f>
        <v>0</v>
      </c>
      <c r="AX218" s="99">
        <f>SUMIFS(通讯通路门店!$X:$X,通讯通路门店!$S:$S,$G218)</f>
        <v>0</v>
      </c>
      <c r="AY218" s="99">
        <f>SUMIFS(通讯通路门店!$Y:$Y,通讯通路门店!$S:$S,$G218)</f>
        <v>0</v>
      </c>
      <c r="AZ218" s="99">
        <f>SUMIFS(通讯通路门店!$AA:$AA,通讯通路门店!$S:$S,$G218)</f>
        <v>0</v>
      </c>
      <c r="BA218" s="99">
        <f t="shared" si="18"/>
        <v>0</v>
      </c>
      <c r="BB218" s="99">
        <f t="shared" si="19"/>
        <v>0</v>
      </c>
      <c r="BC218" s="99">
        <f>SUMIFS(通讯通路门店!$W:$W,通讯通路门店!$S:$S,$G218,通讯通路门店!$J:$J,"荣耀体验店")+SUMIFS(通讯通路门店!$W:$W,通讯通路门店!$S:$S,$G218,通讯通路门店!$J:$J,"荣耀授权专卖店")</f>
        <v>0</v>
      </c>
      <c r="BD218" s="99">
        <f>SUMIFS(通讯通路门店!$Z:$Z,通讯通路门店!$S:$S,$G218,通讯通路门店!$J:$J,"VIVO体验店")</f>
        <v>0</v>
      </c>
      <c r="BE218" s="99">
        <f>SUMIFS(通讯通路门店!$AB:$AB,通讯通路门店!$S:$S,$G218,通讯通路门店!$J:$J,"OPPO体验店")</f>
        <v>0</v>
      </c>
      <c r="BF218" s="99">
        <f>SUMIFS(通讯通路门店!$X:$X,通讯通路门店!$S:$S,$G218,通讯通路门店!$J:$J,"华为授权体验店")+SUMIFS(通讯通路门店!$AA:$AA,通讯通路门店!$S:$S,$G218,通讯通路门店!$J:$J,"华为堡垒店")</f>
        <v>0</v>
      </c>
      <c r="BG218" s="99">
        <f>SUMIFS(通讯通路门店!$Y:$Y,通讯通路门店!$S:$S,$G218,通讯通路门店!$J:$J,"小米体验店")</f>
        <v>0</v>
      </c>
      <c r="BH218" s="99">
        <f>SUMIFS(通讯通路门店!$AA:$AA,通讯通路门店!$S:$S,$G218,通讯通路门店!$J:$J,"苹果体验店")</f>
        <v>0</v>
      </c>
      <c r="BI218" s="99">
        <f>SUMIFS(通讯通路门店!$K:$K,通讯通路门店!$S:$S,$G218,通讯通路门店!$J:$J,"其他品牌专卖店")</f>
        <v>0</v>
      </c>
      <c r="BJ218" s="99">
        <f>SUMIFS(通讯通路门店!$AC:$AC,通讯通路门店!$S:$S,$G218)</f>
        <v>0</v>
      </c>
      <c r="BK218" s="99">
        <f>SUMIFS(通讯通路门店!$AD:$AD,通讯通路门店!$S:$S,$G218)</f>
        <v>0</v>
      </c>
      <c r="BL218" s="99">
        <f>SUMIFS(通讯通路门店!$AE:$AE,通讯通路门店!$S:$S,$G218)</f>
        <v>0</v>
      </c>
      <c r="BM218" s="99">
        <f>SUMIFS(通讯通路门店!$AF:$AF,通讯通路门店!$S:$S,$G218)</f>
        <v>0</v>
      </c>
      <c r="BN218" s="99">
        <f>SUMIFS(通讯通路门店!$AG:$AG,通讯通路门店!$S:$S,$G218)</f>
        <v>0</v>
      </c>
      <c r="BO218" s="99">
        <f>SUMIFS(通讯通路门店!$AH:$AH,通讯通路门店!$S:$S,$G218)</f>
        <v>0</v>
      </c>
      <c r="BP218" s="99">
        <f>SUMIFS(通讯通路门店!$AI:$AI,通讯通路门店!$S:$S,$G218)</f>
        <v>0</v>
      </c>
      <c r="BQ218" s="83"/>
    </row>
    <row r="219" spans="1:69">
      <c r="A219" s="99" t="str">
        <f>IFERROR(_xlfn.XLOOKUP($G219,通讯通路门店!$S$4:$S$993933,通讯通路门店!$A$4:$A$993933,0,0),"")</f>
        <v/>
      </c>
      <c r="B219" s="99" t="str">
        <f>IFERROR(_xlfn.XLOOKUP($G219,通讯通路门店!$S$4:$S$993933,通讯通路门店!$B$4:$B$993933,0,0),"")</f>
        <v/>
      </c>
      <c r="C219" s="99" t="str">
        <f>IFERROR(_xlfn.XLOOKUP($G219,通讯通路门店!$S$4:$S$993933,通讯通路门店!$C$4:$C$993933,0,0),"")</f>
        <v/>
      </c>
      <c r="D219" s="99" t="str">
        <f>IFERROR(_xlfn.XLOOKUP($G219,通讯通路门店!$S$4:$S$993933,通讯通路门店!$D$4:$D$993933,0,0),"")</f>
        <v/>
      </c>
      <c r="E219" s="83"/>
      <c r="F219" s="83"/>
      <c r="G219" s="101" t="e">
        <v>#N/A</v>
      </c>
      <c r="H219" s="102" t="str">
        <f>IFERROR(_xlfn.XLOOKUP($G219,通讯通路门店!$S$4:$S$993933,通讯通路门店!$R$4:$R$993933,0,0),"")</f>
        <v/>
      </c>
      <c r="I219" s="83"/>
      <c r="J219" s="83"/>
      <c r="K219" s="83"/>
      <c r="L219" s="83"/>
      <c r="M219" s="83"/>
      <c r="N219" s="83"/>
      <c r="O219" s="83"/>
      <c r="P219" s="83"/>
      <c r="Q219" s="83"/>
      <c r="R219" s="83"/>
      <c r="S219" s="83"/>
      <c r="T219" s="83"/>
      <c r="U219" s="99">
        <f>COUNTIF(通讯通路门店!$S:$S,$G219)</f>
        <v>0</v>
      </c>
      <c r="V219" s="99">
        <f>COUNTIFS(通讯通路门店!$S:$S,$G219,通讯通路门店!$J:$J,"综合卖场")</f>
        <v>0</v>
      </c>
      <c r="W219" s="99">
        <f>SUMIFS(通讯通路门店!$AJ:$AJ,通讯通路门店!$S:$S,通讯客户沙盘!$G219)</f>
        <v>0</v>
      </c>
      <c r="X219" s="99">
        <f t="shared" si="15"/>
        <v>0</v>
      </c>
      <c r="Y219" s="99">
        <f>COUNTIFS(通讯通路门店!$S:$S,$G219,通讯通路门店!$J:$J,"荣耀体验店")+COUNTIFS(通讯通路门店!$S:$S,$G219,通讯通路门店!$J:$J,"荣耀授权专卖店")</f>
        <v>0</v>
      </c>
      <c r="Z219" s="99">
        <f>COUNTIFS(通讯通路门店!$S:$S,$G219,通讯通路门店!$J:$J,"VIVO体验店")</f>
        <v>0</v>
      </c>
      <c r="AA219" s="99">
        <f>COUNTIFS(通讯通路门店!$S:$S,$G219,通讯通路门店!$J:$J,"OPPO体验店")</f>
        <v>0</v>
      </c>
      <c r="AB219" s="99">
        <f>COUNTIFS(通讯通路门店!$S:$S,$G219,通讯通路门店!$J:$J,"华为授权体验店")+COUNTIFS(通讯通路门店!$S:$S,$G219,通讯通路门店!$J:$J,"华为堡垒店")</f>
        <v>0</v>
      </c>
      <c r="AC219" s="99">
        <f>COUNTIFS(通讯通路门店!$S:$S,$G219,通讯通路门店!$J:$J,"小米体验店")</f>
        <v>0</v>
      </c>
      <c r="AD219" s="99">
        <f>COUNTIFS(通讯通路门店!$S:$S,$G219,通讯通路门店!$J:$J,"苹果体验店")</f>
        <v>0</v>
      </c>
      <c r="AE219" s="99">
        <f>COUNTIFS(通讯通路门店!$S:$S,$G219,通讯通路门店!$J:$J,"其他品牌专卖店")</f>
        <v>0</v>
      </c>
      <c r="AF219" s="99">
        <f>SUMIFS(通讯通路门店!$BI:$BI,通讯通路门店!$S:$S,$G219)</f>
        <v>0</v>
      </c>
      <c r="AG219" s="99">
        <f>SUMIFS(通讯通路门店!$BH:$BH,通讯通路门店!$S:$S,$G219)</f>
        <v>0</v>
      </c>
      <c r="AH219" s="99">
        <f t="shared" si="16"/>
        <v>0</v>
      </c>
      <c r="AI219" s="99">
        <f>SUMIFS(通讯通路门店!$BB:$BB,通讯通路门店!$S:$S,$G219)</f>
        <v>0</v>
      </c>
      <c r="AJ219" s="99">
        <f>SUMIFS(通讯通路门店!$BE:$BE,通讯通路门店!$S:$S,$G219)</f>
        <v>0</v>
      </c>
      <c r="AK219" s="99">
        <f>SUMIFS(通讯通路门店!$BG:$BG,通讯通路门店!$S:$S,$G219)</f>
        <v>0</v>
      </c>
      <c r="AL219" s="99">
        <f>SUMIFS(通讯通路门店!$BC:$BC,通讯通路门店!$S:$S,$G219)</f>
        <v>0</v>
      </c>
      <c r="AM219" s="99">
        <f>SUMIFS(通讯通路门店!$BD:$BD,通讯通路门店!$S:$S,$G219)</f>
        <v>0</v>
      </c>
      <c r="AN219" s="99">
        <f>SUMIFS(通讯通路门店!$BF:$BF,通讯通路门店!$S:$S,$G219)</f>
        <v>0</v>
      </c>
      <c r="AO219" s="99">
        <f t="shared" si="17"/>
        <v>0</v>
      </c>
      <c r="AP219" s="99">
        <f>SUMIFS(通讯通路门店!$K:$K,通讯通路门店!$S:$S,$G219)</f>
        <v>0</v>
      </c>
      <c r="AQ219" s="83"/>
      <c r="AR219" s="99">
        <f>SUMIFS(通讯通路门店!$T:$T,通讯通路门店!$S:$S,$G219)</f>
        <v>0</v>
      </c>
      <c r="AS219" s="99">
        <f>SUMIFS(通讯通路门店!$U:$U,通讯通路门店!$S:$S,$G219)</f>
        <v>0</v>
      </c>
      <c r="AT219" s="99">
        <f>SUMIFS(通讯通路门店!$V:$V,通讯通路门店!$S:$S,$G219)</f>
        <v>0</v>
      </c>
      <c r="AU219" s="99">
        <f>SUMIFS(通讯通路门店!$W:$W,通讯通路门店!$S:$S,$G219)</f>
        <v>0</v>
      </c>
      <c r="AV219" s="99">
        <f>SUMIFS(通讯通路门店!$Z:$Z,通讯通路门店!$S:$S,$G219)</f>
        <v>0</v>
      </c>
      <c r="AW219" s="99">
        <f>SUMIFS(通讯通路门店!$AB:$AB,通讯通路门店!$S:$S,$G219)</f>
        <v>0</v>
      </c>
      <c r="AX219" s="99">
        <f>SUMIFS(通讯通路门店!$X:$X,通讯通路门店!$S:$S,$G219)</f>
        <v>0</v>
      </c>
      <c r="AY219" s="99">
        <f>SUMIFS(通讯通路门店!$Y:$Y,通讯通路门店!$S:$S,$G219)</f>
        <v>0</v>
      </c>
      <c r="AZ219" s="99">
        <f>SUMIFS(通讯通路门店!$AA:$AA,通讯通路门店!$S:$S,$G219)</f>
        <v>0</v>
      </c>
      <c r="BA219" s="99">
        <f t="shared" si="18"/>
        <v>0</v>
      </c>
      <c r="BB219" s="99">
        <f t="shared" si="19"/>
        <v>0</v>
      </c>
      <c r="BC219" s="99">
        <f>SUMIFS(通讯通路门店!$W:$W,通讯通路门店!$S:$S,$G219,通讯通路门店!$J:$J,"荣耀体验店")+SUMIFS(通讯通路门店!$W:$W,通讯通路门店!$S:$S,$G219,通讯通路门店!$J:$J,"荣耀授权专卖店")</f>
        <v>0</v>
      </c>
      <c r="BD219" s="99">
        <f>SUMIFS(通讯通路门店!$Z:$Z,通讯通路门店!$S:$S,$G219,通讯通路门店!$J:$J,"VIVO体验店")</f>
        <v>0</v>
      </c>
      <c r="BE219" s="99">
        <f>SUMIFS(通讯通路门店!$AB:$AB,通讯通路门店!$S:$S,$G219,通讯通路门店!$J:$J,"OPPO体验店")</f>
        <v>0</v>
      </c>
      <c r="BF219" s="99">
        <f>SUMIFS(通讯通路门店!$X:$X,通讯通路门店!$S:$S,$G219,通讯通路门店!$J:$J,"华为授权体验店")+SUMIFS(通讯通路门店!$AA:$AA,通讯通路门店!$S:$S,$G219,通讯通路门店!$J:$J,"华为堡垒店")</f>
        <v>0</v>
      </c>
      <c r="BG219" s="99">
        <f>SUMIFS(通讯通路门店!$Y:$Y,通讯通路门店!$S:$S,$G219,通讯通路门店!$J:$J,"小米体验店")</f>
        <v>0</v>
      </c>
      <c r="BH219" s="99">
        <f>SUMIFS(通讯通路门店!$AA:$AA,通讯通路门店!$S:$S,$G219,通讯通路门店!$J:$J,"苹果体验店")</f>
        <v>0</v>
      </c>
      <c r="BI219" s="99">
        <f>SUMIFS(通讯通路门店!$K:$K,通讯通路门店!$S:$S,$G219,通讯通路门店!$J:$J,"其他品牌专卖店")</f>
        <v>0</v>
      </c>
      <c r="BJ219" s="99">
        <f>SUMIFS(通讯通路门店!$AC:$AC,通讯通路门店!$S:$S,$G219)</f>
        <v>0</v>
      </c>
      <c r="BK219" s="99">
        <f>SUMIFS(通讯通路门店!$AD:$AD,通讯通路门店!$S:$S,$G219)</f>
        <v>0</v>
      </c>
      <c r="BL219" s="99">
        <f>SUMIFS(通讯通路门店!$AE:$AE,通讯通路门店!$S:$S,$G219)</f>
        <v>0</v>
      </c>
      <c r="BM219" s="99">
        <f>SUMIFS(通讯通路门店!$AF:$AF,通讯通路门店!$S:$S,$G219)</f>
        <v>0</v>
      </c>
      <c r="BN219" s="99">
        <f>SUMIFS(通讯通路门店!$AG:$AG,通讯通路门店!$S:$S,$G219)</f>
        <v>0</v>
      </c>
      <c r="BO219" s="99">
        <f>SUMIFS(通讯通路门店!$AH:$AH,通讯通路门店!$S:$S,$G219)</f>
        <v>0</v>
      </c>
      <c r="BP219" s="99">
        <f>SUMIFS(通讯通路门店!$AI:$AI,通讯通路门店!$S:$S,$G219)</f>
        <v>0</v>
      </c>
      <c r="BQ219" s="83"/>
    </row>
    <row r="220" spans="1:69">
      <c r="A220" s="99" t="str">
        <f>IFERROR(_xlfn.XLOOKUP($G220,通讯通路门店!$S$4:$S$993933,通讯通路门店!$A$4:$A$993933,0,0),"")</f>
        <v/>
      </c>
      <c r="B220" s="99" t="str">
        <f>IFERROR(_xlfn.XLOOKUP($G220,通讯通路门店!$S$4:$S$993933,通讯通路门店!$B$4:$B$993933,0,0),"")</f>
        <v/>
      </c>
      <c r="C220" s="99" t="str">
        <f>IFERROR(_xlfn.XLOOKUP($G220,通讯通路门店!$S$4:$S$993933,通讯通路门店!$C$4:$C$993933,0,0),"")</f>
        <v/>
      </c>
      <c r="D220" s="99" t="str">
        <f>IFERROR(_xlfn.XLOOKUP($G220,通讯通路门店!$S$4:$S$993933,通讯通路门店!$D$4:$D$993933,0,0),"")</f>
        <v/>
      </c>
      <c r="E220" s="83"/>
      <c r="F220" s="83"/>
      <c r="G220" s="101" t="e">
        <v>#N/A</v>
      </c>
      <c r="H220" s="102" t="str">
        <f>IFERROR(_xlfn.XLOOKUP($G220,通讯通路门店!$S$4:$S$993933,通讯通路门店!$R$4:$R$993933,0,0),"")</f>
        <v/>
      </c>
      <c r="I220" s="83"/>
      <c r="J220" s="83"/>
      <c r="K220" s="83"/>
      <c r="L220" s="83"/>
      <c r="M220" s="83"/>
      <c r="N220" s="83"/>
      <c r="O220" s="83"/>
      <c r="P220" s="83"/>
      <c r="Q220" s="83"/>
      <c r="R220" s="83"/>
      <c r="S220" s="83"/>
      <c r="T220" s="83"/>
      <c r="U220" s="99">
        <f>COUNTIF(通讯通路门店!$S:$S,$G220)</f>
        <v>0</v>
      </c>
      <c r="V220" s="99">
        <f>COUNTIFS(通讯通路门店!$S:$S,$G220,通讯通路门店!$J:$J,"综合卖场")</f>
        <v>0</v>
      </c>
      <c r="W220" s="99">
        <f>SUMIFS(通讯通路门店!$AJ:$AJ,通讯通路门店!$S:$S,通讯客户沙盘!$G220)</f>
        <v>0</v>
      </c>
      <c r="X220" s="99">
        <f t="shared" si="15"/>
        <v>0</v>
      </c>
      <c r="Y220" s="99">
        <f>COUNTIFS(通讯通路门店!$S:$S,$G220,通讯通路门店!$J:$J,"荣耀体验店")+COUNTIFS(通讯通路门店!$S:$S,$G220,通讯通路门店!$J:$J,"荣耀授权专卖店")</f>
        <v>0</v>
      </c>
      <c r="Z220" s="99">
        <f>COUNTIFS(通讯通路门店!$S:$S,$G220,通讯通路门店!$J:$J,"VIVO体验店")</f>
        <v>0</v>
      </c>
      <c r="AA220" s="99">
        <f>COUNTIFS(通讯通路门店!$S:$S,$G220,通讯通路门店!$J:$J,"OPPO体验店")</f>
        <v>0</v>
      </c>
      <c r="AB220" s="99">
        <f>COUNTIFS(通讯通路门店!$S:$S,$G220,通讯通路门店!$J:$J,"华为授权体验店")+COUNTIFS(通讯通路门店!$S:$S,$G220,通讯通路门店!$J:$J,"华为堡垒店")</f>
        <v>0</v>
      </c>
      <c r="AC220" s="99">
        <f>COUNTIFS(通讯通路门店!$S:$S,$G220,通讯通路门店!$J:$J,"小米体验店")</f>
        <v>0</v>
      </c>
      <c r="AD220" s="99">
        <f>COUNTIFS(通讯通路门店!$S:$S,$G220,通讯通路门店!$J:$J,"苹果体验店")</f>
        <v>0</v>
      </c>
      <c r="AE220" s="99">
        <f>COUNTIFS(通讯通路门店!$S:$S,$G220,通讯通路门店!$J:$J,"其他品牌专卖店")</f>
        <v>0</v>
      </c>
      <c r="AF220" s="99">
        <f>SUMIFS(通讯通路门店!$BI:$BI,通讯通路门店!$S:$S,$G220)</f>
        <v>0</v>
      </c>
      <c r="AG220" s="99">
        <f>SUMIFS(通讯通路门店!$BH:$BH,通讯通路门店!$S:$S,$G220)</f>
        <v>0</v>
      </c>
      <c r="AH220" s="99">
        <f t="shared" si="16"/>
        <v>0</v>
      </c>
      <c r="AI220" s="99">
        <f>SUMIFS(通讯通路门店!$BB:$BB,通讯通路门店!$S:$S,$G220)</f>
        <v>0</v>
      </c>
      <c r="AJ220" s="99">
        <f>SUMIFS(通讯通路门店!$BE:$BE,通讯通路门店!$S:$S,$G220)</f>
        <v>0</v>
      </c>
      <c r="AK220" s="99">
        <f>SUMIFS(通讯通路门店!$BG:$BG,通讯通路门店!$S:$S,$G220)</f>
        <v>0</v>
      </c>
      <c r="AL220" s="99">
        <f>SUMIFS(通讯通路门店!$BC:$BC,通讯通路门店!$S:$S,$G220)</f>
        <v>0</v>
      </c>
      <c r="AM220" s="99">
        <f>SUMIFS(通讯通路门店!$BD:$BD,通讯通路门店!$S:$S,$G220)</f>
        <v>0</v>
      </c>
      <c r="AN220" s="99">
        <f>SUMIFS(通讯通路门店!$BF:$BF,通讯通路门店!$S:$S,$G220)</f>
        <v>0</v>
      </c>
      <c r="AO220" s="99">
        <f t="shared" si="17"/>
        <v>0</v>
      </c>
      <c r="AP220" s="99">
        <f>SUMIFS(通讯通路门店!$K:$K,通讯通路门店!$S:$S,$G220)</f>
        <v>0</v>
      </c>
      <c r="AQ220" s="83"/>
      <c r="AR220" s="99">
        <f>SUMIFS(通讯通路门店!$T:$T,通讯通路门店!$S:$S,$G220)</f>
        <v>0</v>
      </c>
      <c r="AS220" s="99">
        <f>SUMIFS(通讯通路门店!$U:$U,通讯通路门店!$S:$S,$G220)</f>
        <v>0</v>
      </c>
      <c r="AT220" s="99">
        <f>SUMIFS(通讯通路门店!$V:$V,通讯通路门店!$S:$S,$G220)</f>
        <v>0</v>
      </c>
      <c r="AU220" s="99">
        <f>SUMIFS(通讯通路门店!$W:$W,通讯通路门店!$S:$S,$G220)</f>
        <v>0</v>
      </c>
      <c r="AV220" s="99">
        <f>SUMIFS(通讯通路门店!$Z:$Z,通讯通路门店!$S:$S,$G220)</f>
        <v>0</v>
      </c>
      <c r="AW220" s="99">
        <f>SUMIFS(通讯通路门店!$AB:$AB,通讯通路门店!$S:$S,$G220)</f>
        <v>0</v>
      </c>
      <c r="AX220" s="99">
        <f>SUMIFS(通讯通路门店!$X:$X,通讯通路门店!$S:$S,$G220)</f>
        <v>0</v>
      </c>
      <c r="AY220" s="99">
        <f>SUMIFS(通讯通路门店!$Y:$Y,通讯通路门店!$S:$S,$G220)</f>
        <v>0</v>
      </c>
      <c r="AZ220" s="99">
        <f>SUMIFS(通讯通路门店!$AA:$AA,通讯通路门店!$S:$S,$G220)</f>
        <v>0</v>
      </c>
      <c r="BA220" s="99">
        <f t="shared" si="18"/>
        <v>0</v>
      </c>
      <c r="BB220" s="99">
        <f t="shared" si="19"/>
        <v>0</v>
      </c>
      <c r="BC220" s="99">
        <f>SUMIFS(通讯通路门店!$W:$W,通讯通路门店!$S:$S,$G220,通讯通路门店!$J:$J,"荣耀体验店")+SUMIFS(通讯通路门店!$W:$W,通讯通路门店!$S:$S,$G220,通讯通路门店!$J:$J,"荣耀授权专卖店")</f>
        <v>0</v>
      </c>
      <c r="BD220" s="99">
        <f>SUMIFS(通讯通路门店!$Z:$Z,通讯通路门店!$S:$S,$G220,通讯通路门店!$J:$J,"VIVO体验店")</f>
        <v>0</v>
      </c>
      <c r="BE220" s="99">
        <f>SUMIFS(通讯通路门店!$AB:$AB,通讯通路门店!$S:$S,$G220,通讯通路门店!$J:$J,"OPPO体验店")</f>
        <v>0</v>
      </c>
      <c r="BF220" s="99">
        <f>SUMIFS(通讯通路门店!$X:$X,通讯通路门店!$S:$S,$G220,通讯通路门店!$J:$J,"华为授权体验店")+SUMIFS(通讯通路门店!$AA:$AA,通讯通路门店!$S:$S,$G220,通讯通路门店!$J:$J,"华为堡垒店")</f>
        <v>0</v>
      </c>
      <c r="BG220" s="99">
        <f>SUMIFS(通讯通路门店!$Y:$Y,通讯通路门店!$S:$S,$G220,通讯通路门店!$J:$J,"小米体验店")</f>
        <v>0</v>
      </c>
      <c r="BH220" s="99">
        <f>SUMIFS(通讯通路门店!$AA:$AA,通讯通路门店!$S:$S,$G220,通讯通路门店!$J:$J,"苹果体验店")</f>
        <v>0</v>
      </c>
      <c r="BI220" s="99">
        <f>SUMIFS(通讯通路门店!$K:$K,通讯通路门店!$S:$S,$G220,通讯通路门店!$J:$J,"其他品牌专卖店")</f>
        <v>0</v>
      </c>
      <c r="BJ220" s="99">
        <f>SUMIFS(通讯通路门店!$AC:$AC,通讯通路门店!$S:$S,$G220)</f>
        <v>0</v>
      </c>
      <c r="BK220" s="99">
        <f>SUMIFS(通讯通路门店!$AD:$AD,通讯通路门店!$S:$S,$G220)</f>
        <v>0</v>
      </c>
      <c r="BL220" s="99">
        <f>SUMIFS(通讯通路门店!$AE:$AE,通讯通路门店!$S:$S,$G220)</f>
        <v>0</v>
      </c>
      <c r="BM220" s="99">
        <f>SUMIFS(通讯通路门店!$AF:$AF,通讯通路门店!$S:$S,$G220)</f>
        <v>0</v>
      </c>
      <c r="BN220" s="99">
        <f>SUMIFS(通讯通路门店!$AG:$AG,通讯通路门店!$S:$S,$G220)</f>
        <v>0</v>
      </c>
      <c r="BO220" s="99">
        <f>SUMIFS(通讯通路门店!$AH:$AH,通讯通路门店!$S:$S,$G220)</f>
        <v>0</v>
      </c>
      <c r="BP220" s="99">
        <f>SUMIFS(通讯通路门店!$AI:$AI,通讯通路门店!$S:$S,$G220)</f>
        <v>0</v>
      </c>
      <c r="BQ220" s="83"/>
    </row>
    <row r="221" spans="1:69">
      <c r="A221" s="99" t="str">
        <f>IFERROR(_xlfn.XLOOKUP($G221,通讯通路门店!$S$4:$S$993933,通讯通路门店!$A$4:$A$993933,0,0),"")</f>
        <v/>
      </c>
      <c r="B221" s="99" t="str">
        <f>IFERROR(_xlfn.XLOOKUP($G221,通讯通路门店!$S$4:$S$993933,通讯通路门店!$B$4:$B$993933,0,0),"")</f>
        <v/>
      </c>
      <c r="C221" s="99" t="str">
        <f>IFERROR(_xlfn.XLOOKUP($G221,通讯通路门店!$S$4:$S$993933,通讯通路门店!$C$4:$C$993933,0,0),"")</f>
        <v/>
      </c>
      <c r="D221" s="99" t="str">
        <f>IFERROR(_xlfn.XLOOKUP($G221,通讯通路门店!$S$4:$S$993933,通讯通路门店!$D$4:$D$993933,0,0),"")</f>
        <v/>
      </c>
      <c r="E221" s="83"/>
      <c r="F221" s="83"/>
      <c r="G221" s="101" t="e">
        <v>#N/A</v>
      </c>
      <c r="H221" s="102" t="str">
        <f>IFERROR(_xlfn.XLOOKUP($G221,通讯通路门店!$S$4:$S$993933,通讯通路门店!$R$4:$R$993933,0,0),"")</f>
        <v/>
      </c>
      <c r="I221" s="83"/>
      <c r="J221" s="83"/>
      <c r="K221" s="83"/>
      <c r="L221" s="83"/>
      <c r="M221" s="83"/>
      <c r="N221" s="83"/>
      <c r="O221" s="83"/>
      <c r="P221" s="83"/>
      <c r="Q221" s="83"/>
      <c r="R221" s="83"/>
      <c r="S221" s="83"/>
      <c r="T221" s="83"/>
      <c r="U221" s="99">
        <f>COUNTIF(通讯通路门店!$S:$S,$G221)</f>
        <v>0</v>
      </c>
      <c r="V221" s="99">
        <f>COUNTIFS(通讯通路门店!$S:$S,$G221,通讯通路门店!$J:$J,"综合卖场")</f>
        <v>0</v>
      </c>
      <c r="W221" s="99">
        <f>SUMIFS(通讯通路门店!$AJ:$AJ,通讯通路门店!$S:$S,通讯客户沙盘!$G221)</f>
        <v>0</v>
      </c>
      <c r="X221" s="99">
        <f t="shared" si="15"/>
        <v>0</v>
      </c>
      <c r="Y221" s="99">
        <f>COUNTIFS(通讯通路门店!$S:$S,$G221,通讯通路门店!$J:$J,"荣耀体验店")+COUNTIFS(通讯通路门店!$S:$S,$G221,通讯通路门店!$J:$J,"荣耀授权专卖店")</f>
        <v>0</v>
      </c>
      <c r="Z221" s="99">
        <f>COUNTIFS(通讯通路门店!$S:$S,$G221,通讯通路门店!$J:$J,"VIVO体验店")</f>
        <v>0</v>
      </c>
      <c r="AA221" s="99">
        <f>COUNTIFS(通讯通路门店!$S:$S,$G221,通讯通路门店!$J:$J,"OPPO体验店")</f>
        <v>0</v>
      </c>
      <c r="AB221" s="99">
        <f>COUNTIFS(通讯通路门店!$S:$S,$G221,通讯通路门店!$J:$J,"华为授权体验店")+COUNTIFS(通讯通路门店!$S:$S,$G221,通讯通路门店!$J:$J,"华为堡垒店")</f>
        <v>0</v>
      </c>
      <c r="AC221" s="99">
        <f>COUNTIFS(通讯通路门店!$S:$S,$G221,通讯通路门店!$J:$J,"小米体验店")</f>
        <v>0</v>
      </c>
      <c r="AD221" s="99">
        <f>COUNTIFS(通讯通路门店!$S:$S,$G221,通讯通路门店!$J:$J,"苹果体验店")</f>
        <v>0</v>
      </c>
      <c r="AE221" s="99">
        <f>COUNTIFS(通讯通路门店!$S:$S,$G221,通讯通路门店!$J:$J,"其他品牌专卖店")</f>
        <v>0</v>
      </c>
      <c r="AF221" s="99">
        <f>SUMIFS(通讯通路门店!$BI:$BI,通讯通路门店!$S:$S,$G221)</f>
        <v>0</v>
      </c>
      <c r="AG221" s="99">
        <f>SUMIFS(通讯通路门店!$BH:$BH,通讯通路门店!$S:$S,$G221)</f>
        <v>0</v>
      </c>
      <c r="AH221" s="99">
        <f t="shared" si="16"/>
        <v>0</v>
      </c>
      <c r="AI221" s="99">
        <f>SUMIFS(通讯通路门店!$BB:$BB,通讯通路门店!$S:$S,$G221)</f>
        <v>0</v>
      </c>
      <c r="AJ221" s="99">
        <f>SUMIFS(通讯通路门店!$BE:$BE,通讯通路门店!$S:$S,$G221)</f>
        <v>0</v>
      </c>
      <c r="AK221" s="99">
        <f>SUMIFS(通讯通路门店!$BG:$BG,通讯通路门店!$S:$S,$G221)</f>
        <v>0</v>
      </c>
      <c r="AL221" s="99">
        <f>SUMIFS(通讯通路门店!$BC:$BC,通讯通路门店!$S:$S,$G221)</f>
        <v>0</v>
      </c>
      <c r="AM221" s="99">
        <f>SUMIFS(通讯通路门店!$BD:$BD,通讯通路门店!$S:$S,$G221)</f>
        <v>0</v>
      </c>
      <c r="AN221" s="99">
        <f>SUMIFS(通讯通路门店!$BF:$BF,通讯通路门店!$S:$S,$G221)</f>
        <v>0</v>
      </c>
      <c r="AO221" s="99">
        <f t="shared" si="17"/>
        <v>0</v>
      </c>
      <c r="AP221" s="99">
        <f>SUMIFS(通讯通路门店!$K:$K,通讯通路门店!$S:$S,$G221)</f>
        <v>0</v>
      </c>
      <c r="AQ221" s="83"/>
      <c r="AR221" s="99">
        <f>SUMIFS(通讯通路门店!$T:$T,通讯通路门店!$S:$S,$G221)</f>
        <v>0</v>
      </c>
      <c r="AS221" s="99">
        <f>SUMIFS(通讯通路门店!$U:$U,通讯通路门店!$S:$S,$G221)</f>
        <v>0</v>
      </c>
      <c r="AT221" s="99">
        <f>SUMIFS(通讯通路门店!$V:$V,通讯通路门店!$S:$S,$G221)</f>
        <v>0</v>
      </c>
      <c r="AU221" s="99">
        <f>SUMIFS(通讯通路门店!$W:$W,通讯通路门店!$S:$S,$G221)</f>
        <v>0</v>
      </c>
      <c r="AV221" s="99">
        <f>SUMIFS(通讯通路门店!$Z:$Z,通讯通路门店!$S:$S,$G221)</f>
        <v>0</v>
      </c>
      <c r="AW221" s="99">
        <f>SUMIFS(通讯通路门店!$AB:$AB,通讯通路门店!$S:$S,$G221)</f>
        <v>0</v>
      </c>
      <c r="AX221" s="99">
        <f>SUMIFS(通讯通路门店!$X:$X,通讯通路门店!$S:$S,$G221)</f>
        <v>0</v>
      </c>
      <c r="AY221" s="99">
        <f>SUMIFS(通讯通路门店!$Y:$Y,通讯通路门店!$S:$S,$G221)</f>
        <v>0</v>
      </c>
      <c r="AZ221" s="99">
        <f>SUMIFS(通讯通路门店!$AA:$AA,通讯通路门店!$S:$S,$G221)</f>
        <v>0</v>
      </c>
      <c r="BA221" s="99">
        <f t="shared" si="18"/>
        <v>0</v>
      </c>
      <c r="BB221" s="99">
        <f t="shared" si="19"/>
        <v>0</v>
      </c>
      <c r="BC221" s="99">
        <f>SUMIFS(通讯通路门店!$W:$W,通讯通路门店!$S:$S,$G221,通讯通路门店!$J:$J,"荣耀体验店")+SUMIFS(通讯通路门店!$W:$W,通讯通路门店!$S:$S,$G221,通讯通路门店!$J:$J,"荣耀授权专卖店")</f>
        <v>0</v>
      </c>
      <c r="BD221" s="99">
        <f>SUMIFS(通讯通路门店!$Z:$Z,通讯通路门店!$S:$S,$G221,通讯通路门店!$J:$J,"VIVO体验店")</f>
        <v>0</v>
      </c>
      <c r="BE221" s="99">
        <f>SUMIFS(通讯通路门店!$AB:$AB,通讯通路门店!$S:$S,$G221,通讯通路门店!$J:$J,"OPPO体验店")</f>
        <v>0</v>
      </c>
      <c r="BF221" s="99">
        <f>SUMIFS(通讯通路门店!$X:$X,通讯通路门店!$S:$S,$G221,通讯通路门店!$J:$J,"华为授权体验店")+SUMIFS(通讯通路门店!$AA:$AA,通讯通路门店!$S:$S,$G221,通讯通路门店!$J:$J,"华为堡垒店")</f>
        <v>0</v>
      </c>
      <c r="BG221" s="99">
        <f>SUMIFS(通讯通路门店!$Y:$Y,通讯通路门店!$S:$S,$G221,通讯通路门店!$J:$J,"小米体验店")</f>
        <v>0</v>
      </c>
      <c r="BH221" s="99">
        <f>SUMIFS(通讯通路门店!$AA:$AA,通讯通路门店!$S:$S,$G221,通讯通路门店!$J:$J,"苹果体验店")</f>
        <v>0</v>
      </c>
      <c r="BI221" s="99">
        <f>SUMIFS(通讯通路门店!$K:$K,通讯通路门店!$S:$S,$G221,通讯通路门店!$J:$J,"其他品牌专卖店")</f>
        <v>0</v>
      </c>
      <c r="BJ221" s="99">
        <f>SUMIFS(通讯通路门店!$AC:$AC,通讯通路门店!$S:$S,$G221)</f>
        <v>0</v>
      </c>
      <c r="BK221" s="99">
        <f>SUMIFS(通讯通路门店!$AD:$AD,通讯通路门店!$S:$S,$G221)</f>
        <v>0</v>
      </c>
      <c r="BL221" s="99">
        <f>SUMIFS(通讯通路门店!$AE:$AE,通讯通路门店!$S:$S,$G221)</f>
        <v>0</v>
      </c>
      <c r="BM221" s="99">
        <f>SUMIFS(通讯通路门店!$AF:$AF,通讯通路门店!$S:$S,$G221)</f>
        <v>0</v>
      </c>
      <c r="BN221" s="99">
        <f>SUMIFS(通讯通路门店!$AG:$AG,通讯通路门店!$S:$S,$G221)</f>
        <v>0</v>
      </c>
      <c r="BO221" s="99">
        <f>SUMIFS(通讯通路门店!$AH:$AH,通讯通路门店!$S:$S,$G221)</f>
        <v>0</v>
      </c>
      <c r="BP221" s="99">
        <f>SUMIFS(通讯通路门店!$AI:$AI,通讯通路门店!$S:$S,$G221)</f>
        <v>0</v>
      </c>
      <c r="BQ221" s="83"/>
    </row>
    <row r="222" spans="1:69">
      <c r="A222" s="99" t="str">
        <f>IFERROR(_xlfn.XLOOKUP($G222,通讯通路门店!$S$4:$S$993933,通讯通路门店!$A$4:$A$993933,0,0),"")</f>
        <v/>
      </c>
      <c r="B222" s="99" t="str">
        <f>IFERROR(_xlfn.XLOOKUP($G222,通讯通路门店!$S$4:$S$993933,通讯通路门店!$B$4:$B$993933,0,0),"")</f>
        <v/>
      </c>
      <c r="C222" s="99" t="str">
        <f>IFERROR(_xlfn.XLOOKUP($G222,通讯通路门店!$S$4:$S$993933,通讯通路门店!$C$4:$C$993933,0,0),"")</f>
        <v/>
      </c>
      <c r="D222" s="99" t="str">
        <f>IFERROR(_xlfn.XLOOKUP($G222,通讯通路门店!$S$4:$S$993933,通讯通路门店!$D$4:$D$993933,0,0),"")</f>
        <v/>
      </c>
      <c r="E222" s="83"/>
      <c r="F222" s="83"/>
      <c r="G222" s="101" t="e">
        <v>#N/A</v>
      </c>
      <c r="H222" s="102" t="str">
        <f>IFERROR(_xlfn.XLOOKUP($G222,通讯通路门店!$S$4:$S$993933,通讯通路门店!$R$4:$R$993933,0,0),"")</f>
        <v/>
      </c>
      <c r="I222" s="83"/>
      <c r="J222" s="83"/>
      <c r="K222" s="83"/>
      <c r="L222" s="83"/>
      <c r="M222" s="83"/>
      <c r="N222" s="83"/>
      <c r="O222" s="83"/>
      <c r="P222" s="83"/>
      <c r="Q222" s="83"/>
      <c r="R222" s="83"/>
      <c r="S222" s="83"/>
      <c r="T222" s="83"/>
      <c r="U222" s="99">
        <f>COUNTIF(通讯通路门店!$S:$S,$G222)</f>
        <v>0</v>
      </c>
      <c r="V222" s="99">
        <f>COUNTIFS(通讯通路门店!$S:$S,$G222,通讯通路门店!$J:$J,"综合卖场")</f>
        <v>0</v>
      </c>
      <c r="W222" s="99">
        <f>SUMIFS(通讯通路门店!$AJ:$AJ,通讯通路门店!$S:$S,通讯客户沙盘!$G222)</f>
        <v>0</v>
      </c>
      <c r="X222" s="99">
        <f t="shared" si="15"/>
        <v>0</v>
      </c>
      <c r="Y222" s="99">
        <f>COUNTIFS(通讯通路门店!$S:$S,$G222,通讯通路门店!$J:$J,"荣耀体验店")+COUNTIFS(通讯通路门店!$S:$S,$G222,通讯通路门店!$J:$J,"荣耀授权专卖店")</f>
        <v>0</v>
      </c>
      <c r="Z222" s="99">
        <f>COUNTIFS(通讯通路门店!$S:$S,$G222,通讯通路门店!$J:$J,"VIVO体验店")</f>
        <v>0</v>
      </c>
      <c r="AA222" s="99">
        <f>COUNTIFS(通讯通路门店!$S:$S,$G222,通讯通路门店!$J:$J,"OPPO体验店")</f>
        <v>0</v>
      </c>
      <c r="AB222" s="99">
        <f>COUNTIFS(通讯通路门店!$S:$S,$G222,通讯通路门店!$J:$J,"华为授权体验店")+COUNTIFS(通讯通路门店!$S:$S,$G222,通讯通路门店!$J:$J,"华为堡垒店")</f>
        <v>0</v>
      </c>
      <c r="AC222" s="99">
        <f>COUNTIFS(通讯通路门店!$S:$S,$G222,通讯通路门店!$J:$J,"小米体验店")</f>
        <v>0</v>
      </c>
      <c r="AD222" s="99">
        <f>COUNTIFS(通讯通路门店!$S:$S,$G222,通讯通路门店!$J:$J,"苹果体验店")</f>
        <v>0</v>
      </c>
      <c r="AE222" s="99">
        <f>COUNTIFS(通讯通路门店!$S:$S,$G222,通讯通路门店!$J:$J,"其他品牌专卖店")</f>
        <v>0</v>
      </c>
      <c r="AF222" s="99">
        <f>SUMIFS(通讯通路门店!$BI:$BI,通讯通路门店!$S:$S,$G222)</f>
        <v>0</v>
      </c>
      <c r="AG222" s="99">
        <f>SUMIFS(通讯通路门店!$BH:$BH,通讯通路门店!$S:$S,$G222)</f>
        <v>0</v>
      </c>
      <c r="AH222" s="99">
        <f t="shared" si="16"/>
        <v>0</v>
      </c>
      <c r="AI222" s="99">
        <f>SUMIFS(通讯通路门店!$BB:$BB,通讯通路门店!$S:$S,$G222)</f>
        <v>0</v>
      </c>
      <c r="AJ222" s="99">
        <f>SUMIFS(通讯通路门店!$BE:$BE,通讯通路门店!$S:$S,$G222)</f>
        <v>0</v>
      </c>
      <c r="AK222" s="99">
        <f>SUMIFS(通讯通路门店!$BG:$BG,通讯通路门店!$S:$S,$G222)</f>
        <v>0</v>
      </c>
      <c r="AL222" s="99">
        <f>SUMIFS(通讯通路门店!$BC:$BC,通讯通路门店!$S:$S,$G222)</f>
        <v>0</v>
      </c>
      <c r="AM222" s="99">
        <f>SUMIFS(通讯通路门店!$BD:$BD,通讯通路门店!$S:$S,$G222)</f>
        <v>0</v>
      </c>
      <c r="AN222" s="99">
        <f>SUMIFS(通讯通路门店!$BF:$BF,通讯通路门店!$S:$S,$G222)</f>
        <v>0</v>
      </c>
      <c r="AO222" s="99">
        <f t="shared" si="17"/>
        <v>0</v>
      </c>
      <c r="AP222" s="99">
        <f>SUMIFS(通讯通路门店!$K:$K,通讯通路门店!$S:$S,$G222)</f>
        <v>0</v>
      </c>
      <c r="AQ222" s="83"/>
      <c r="AR222" s="99">
        <f>SUMIFS(通讯通路门店!$T:$T,通讯通路门店!$S:$S,$G222)</f>
        <v>0</v>
      </c>
      <c r="AS222" s="99">
        <f>SUMIFS(通讯通路门店!$U:$U,通讯通路门店!$S:$S,$G222)</f>
        <v>0</v>
      </c>
      <c r="AT222" s="99">
        <f>SUMIFS(通讯通路门店!$V:$V,通讯通路门店!$S:$S,$G222)</f>
        <v>0</v>
      </c>
      <c r="AU222" s="99">
        <f>SUMIFS(通讯通路门店!$W:$W,通讯通路门店!$S:$S,$G222)</f>
        <v>0</v>
      </c>
      <c r="AV222" s="99">
        <f>SUMIFS(通讯通路门店!$Z:$Z,通讯通路门店!$S:$S,$G222)</f>
        <v>0</v>
      </c>
      <c r="AW222" s="99">
        <f>SUMIFS(通讯通路门店!$AB:$AB,通讯通路门店!$S:$S,$G222)</f>
        <v>0</v>
      </c>
      <c r="AX222" s="99">
        <f>SUMIFS(通讯通路门店!$X:$X,通讯通路门店!$S:$S,$G222)</f>
        <v>0</v>
      </c>
      <c r="AY222" s="99">
        <f>SUMIFS(通讯通路门店!$Y:$Y,通讯通路门店!$S:$S,$G222)</f>
        <v>0</v>
      </c>
      <c r="AZ222" s="99">
        <f>SUMIFS(通讯通路门店!$AA:$AA,通讯通路门店!$S:$S,$G222)</f>
        <v>0</v>
      </c>
      <c r="BA222" s="99">
        <f t="shared" si="18"/>
        <v>0</v>
      </c>
      <c r="BB222" s="99">
        <f t="shared" si="19"/>
        <v>0</v>
      </c>
      <c r="BC222" s="99">
        <f>SUMIFS(通讯通路门店!$W:$W,通讯通路门店!$S:$S,$G222,通讯通路门店!$J:$J,"荣耀体验店")+SUMIFS(通讯通路门店!$W:$W,通讯通路门店!$S:$S,$G222,通讯通路门店!$J:$J,"荣耀授权专卖店")</f>
        <v>0</v>
      </c>
      <c r="BD222" s="99">
        <f>SUMIFS(通讯通路门店!$Z:$Z,通讯通路门店!$S:$S,$G222,通讯通路门店!$J:$J,"VIVO体验店")</f>
        <v>0</v>
      </c>
      <c r="BE222" s="99">
        <f>SUMIFS(通讯通路门店!$AB:$AB,通讯通路门店!$S:$S,$G222,通讯通路门店!$J:$J,"OPPO体验店")</f>
        <v>0</v>
      </c>
      <c r="BF222" s="99">
        <f>SUMIFS(通讯通路门店!$X:$X,通讯通路门店!$S:$S,$G222,通讯通路门店!$J:$J,"华为授权体验店")+SUMIFS(通讯通路门店!$AA:$AA,通讯通路门店!$S:$S,$G222,通讯通路门店!$J:$J,"华为堡垒店")</f>
        <v>0</v>
      </c>
      <c r="BG222" s="99">
        <f>SUMIFS(通讯通路门店!$Y:$Y,通讯通路门店!$S:$S,$G222,通讯通路门店!$J:$J,"小米体验店")</f>
        <v>0</v>
      </c>
      <c r="BH222" s="99">
        <f>SUMIFS(通讯通路门店!$AA:$AA,通讯通路门店!$S:$S,$G222,通讯通路门店!$J:$J,"苹果体验店")</f>
        <v>0</v>
      </c>
      <c r="BI222" s="99">
        <f>SUMIFS(通讯通路门店!$K:$K,通讯通路门店!$S:$S,$G222,通讯通路门店!$J:$J,"其他品牌专卖店")</f>
        <v>0</v>
      </c>
      <c r="BJ222" s="99">
        <f>SUMIFS(通讯通路门店!$AC:$AC,通讯通路门店!$S:$S,$G222)</f>
        <v>0</v>
      </c>
      <c r="BK222" s="99">
        <f>SUMIFS(通讯通路门店!$AD:$AD,通讯通路门店!$S:$S,$G222)</f>
        <v>0</v>
      </c>
      <c r="BL222" s="99">
        <f>SUMIFS(通讯通路门店!$AE:$AE,通讯通路门店!$S:$S,$G222)</f>
        <v>0</v>
      </c>
      <c r="BM222" s="99">
        <f>SUMIFS(通讯通路门店!$AF:$AF,通讯通路门店!$S:$S,$G222)</f>
        <v>0</v>
      </c>
      <c r="BN222" s="99">
        <f>SUMIFS(通讯通路门店!$AG:$AG,通讯通路门店!$S:$S,$G222)</f>
        <v>0</v>
      </c>
      <c r="BO222" s="99">
        <f>SUMIFS(通讯通路门店!$AH:$AH,通讯通路门店!$S:$S,$G222)</f>
        <v>0</v>
      </c>
      <c r="BP222" s="99">
        <f>SUMIFS(通讯通路门店!$AI:$AI,通讯通路门店!$S:$S,$G222)</f>
        <v>0</v>
      </c>
      <c r="BQ222" s="83"/>
    </row>
    <row r="223" spans="1:69">
      <c r="A223" s="99" t="str">
        <f>IFERROR(_xlfn.XLOOKUP($G223,通讯通路门店!$S$4:$S$993933,通讯通路门店!$A$4:$A$993933,0,0),"")</f>
        <v/>
      </c>
      <c r="B223" s="99" t="str">
        <f>IFERROR(_xlfn.XLOOKUP($G223,通讯通路门店!$S$4:$S$993933,通讯通路门店!$B$4:$B$993933,0,0),"")</f>
        <v/>
      </c>
      <c r="C223" s="99" t="str">
        <f>IFERROR(_xlfn.XLOOKUP($G223,通讯通路门店!$S$4:$S$993933,通讯通路门店!$C$4:$C$993933,0,0),"")</f>
        <v/>
      </c>
      <c r="D223" s="99" t="str">
        <f>IFERROR(_xlfn.XLOOKUP($G223,通讯通路门店!$S$4:$S$993933,通讯通路门店!$D$4:$D$993933,0,0),"")</f>
        <v/>
      </c>
      <c r="E223" s="83"/>
      <c r="F223" s="83"/>
      <c r="G223" s="101" t="e">
        <v>#N/A</v>
      </c>
      <c r="H223" s="102" t="str">
        <f>IFERROR(_xlfn.XLOOKUP($G223,通讯通路门店!$S$4:$S$993933,通讯通路门店!$R$4:$R$993933,0,0),"")</f>
        <v/>
      </c>
      <c r="I223" s="83"/>
      <c r="J223" s="83"/>
      <c r="K223" s="83"/>
      <c r="L223" s="83"/>
      <c r="M223" s="83"/>
      <c r="N223" s="83"/>
      <c r="O223" s="83"/>
      <c r="P223" s="83"/>
      <c r="Q223" s="83"/>
      <c r="R223" s="83"/>
      <c r="S223" s="83"/>
      <c r="T223" s="83"/>
      <c r="U223" s="99">
        <f>COUNTIF(通讯通路门店!$S:$S,$G223)</f>
        <v>0</v>
      </c>
      <c r="V223" s="99">
        <f>COUNTIFS(通讯通路门店!$S:$S,$G223,通讯通路门店!$J:$J,"综合卖场")</f>
        <v>0</v>
      </c>
      <c r="W223" s="99">
        <f>SUMIFS(通讯通路门店!$AJ:$AJ,通讯通路门店!$S:$S,通讯客户沙盘!$G223)</f>
        <v>0</v>
      </c>
      <c r="X223" s="99">
        <f t="shared" si="15"/>
        <v>0</v>
      </c>
      <c r="Y223" s="99">
        <f>COUNTIFS(通讯通路门店!$S:$S,$G223,通讯通路门店!$J:$J,"荣耀体验店")+COUNTIFS(通讯通路门店!$S:$S,$G223,通讯通路门店!$J:$J,"荣耀授权专卖店")</f>
        <v>0</v>
      </c>
      <c r="Z223" s="99">
        <f>COUNTIFS(通讯通路门店!$S:$S,$G223,通讯通路门店!$J:$J,"VIVO体验店")</f>
        <v>0</v>
      </c>
      <c r="AA223" s="99">
        <f>COUNTIFS(通讯通路门店!$S:$S,$G223,通讯通路门店!$J:$J,"OPPO体验店")</f>
        <v>0</v>
      </c>
      <c r="AB223" s="99">
        <f>COUNTIFS(通讯通路门店!$S:$S,$G223,通讯通路门店!$J:$J,"华为授权体验店")+COUNTIFS(通讯通路门店!$S:$S,$G223,通讯通路门店!$J:$J,"华为堡垒店")</f>
        <v>0</v>
      </c>
      <c r="AC223" s="99">
        <f>COUNTIFS(通讯通路门店!$S:$S,$G223,通讯通路门店!$J:$J,"小米体验店")</f>
        <v>0</v>
      </c>
      <c r="AD223" s="99">
        <f>COUNTIFS(通讯通路门店!$S:$S,$G223,通讯通路门店!$J:$J,"苹果体验店")</f>
        <v>0</v>
      </c>
      <c r="AE223" s="99">
        <f>COUNTIFS(通讯通路门店!$S:$S,$G223,通讯通路门店!$J:$J,"其他品牌专卖店")</f>
        <v>0</v>
      </c>
      <c r="AF223" s="99">
        <f>SUMIFS(通讯通路门店!$BI:$BI,通讯通路门店!$S:$S,$G223)</f>
        <v>0</v>
      </c>
      <c r="AG223" s="99">
        <f>SUMIFS(通讯通路门店!$BH:$BH,通讯通路门店!$S:$S,$G223)</f>
        <v>0</v>
      </c>
      <c r="AH223" s="99">
        <f t="shared" si="16"/>
        <v>0</v>
      </c>
      <c r="AI223" s="99">
        <f>SUMIFS(通讯通路门店!$BB:$BB,通讯通路门店!$S:$S,$G223)</f>
        <v>0</v>
      </c>
      <c r="AJ223" s="99">
        <f>SUMIFS(通讯通路门店!$BE:$BE,通讯通路门店!$S:$S,$G223)</f>
        <v>0</v>
      </c>
      <c r="AK223" s="99">
        <f>SUMIFS(通讯通路门店!$BG:$BG,通讯通路门店!$S:$S,$G223)</f>
        <v>0</v>
      </c>
      <c r="AL223" s="99">
        <f>SUMIFS(通讯通路门店!$BC:$BC,通讯通路门店!$S:$S,$G223)</f>
        <v>0</v>
      </c>
      <c r="AM223" s="99">
        <f>SUMIFS(通讯通路门店!$BD:$BD,通讯通路门店!$S:$S,$G223)</f>
        <v>0</v>
      </c>
      <c r="AN223" s="99">
        <f>SUMIFS(通讯通路门店!$BF:$BF,通讯通路门店!$S:$S,$G223)</f>
        <v>0</v>
      </c>
      <c r="AO223" s="99">
        <f t="shared" si="17"/>
        <v>0</v>
      </c>
      <c r="AP223" s="99">
        <f>SUMIFS(通讯通路门店!$K:$K,通讯通路门店!$S:$S,$G223)</f>
        <v>0</v>
      </c>
      <c r="AQ223" s="83"/>
      <c r="AR223" s="99">
        <f>SUMIFS(通讯通路门店!$T:$T,通讯通路门店!$S:$S,$G223)</f>
        <v>0</v>
      </c>
      <c r="AS223" s="99">
        <f>SUMIFS(通讯通路门店!$U:$U,通讯通路门店!$S:$S,$G223)</f>
        <v>0</v>
      </c>
      <c r="AT223" s="99">
        <f>SUMIFS(通讯通路门店!$V:$V,通讯通路门店!$S:$S,$G223)</f>
        <v>0</v>
      </c>
      <c r="AU223" s="99">
        <f>SUMIFS(通讯通路门店!$W:$W,通讯通路门店!$S:$S,$G223)</f>
        <v>0</v>
      </c>
      <c r="AV223" s="99">
        <f>SUMIFS(通讯通路门店!$Z:$Z,通讯通路门店!$S:$S,$G223)</f>
        <v>0</v>
      </c>
      <c r="AW223" s="99">
        <f>SUMIFS(通讯通路门店!$AB:$AB,通讯通路门店!$S:$S,$G223)</f>
        <v>0</v>
      </c>
      <c r="AX223" s="99">
        <f>SUMIFS(通讯通路门店!$X:$X,通讯通路门店!$S:$S,$G223)</f>
        <v>0</v>
      </c>
      <c r="AY223" s="99">
        <f>SUMIFS(通讯通路门店!$Y:$Y,通讯通路门店!$S:$S,$G223)</f>
        <v>0</v>
      </c>
      <c r="AZ223" s="99">
        <f>SUMIFS(通讯通路门店!$AA:$AA,通讯通路门店!$S:$S,$G223)</f>
        <v>0</v>
      </c>
      <c r="BA223" s="99">
        <f t="shared" si="18"/>
        <v>0</v>
      </c>
      <c r="BB223" s="99">
        <f t="shared" si="19"/>
        <v>0</v>
      </c>
      <c r="BC223" s="99">
        <f>SUMIFS(通讯通路门店!$W:$W,通讯通路门店!$S:$S,$G223,通讯通路门店!$J:$J,"荣耀体验店")+SUMIFS(通讯通路门店!$W:$W,通讯通路门店!$S:$S,$G223,通讯通路门店!$J:$J,"荣耀授权专卖店")</f>
        <v>0</v>
      </c>
      <c r="BD223" s="99">
        <f>SUMIFS(通讯通路门店!$Z:$Z,通讯通路门店!$S:$S,$G223,通讯通路门店!$J:$J,"VIVO体验店")</f>
        <v>0</v>
      </c>
      <c r="BE223" s="99">
        <f>SUMIFS(通讯通路门店!$AB:$AB,通讯通路门店!$S:$S,$G223,通讯通路门店!$J:$J,"OPPO体验店")</f>
        <v>0</v>
      </c>
      <c r="BF223" s="99">
        <f>SUMIFS(通讯通路门店!$X:$X,通讯通路门店!$S:$S,$G223,通讯通路门店!$J:$J,"华为授权体验店")+SUMIFS(通讯通路门店!$AA:$AA,通讯通路门店!$S:$S,$G223,通讯通路门店!$J:$J,"华为堡垒店")</f>
        <v>0</v>
      </c>
      <c r="BG223" s="99">
        <f>SUMIFS(通讯通路门店!$Y:$Y,通讯通路门店!$S:$S,$G223,通讯通路门店!$J:$J,"小米体验店")</f>
        <v>0</v>
      </c>
      <c r="BH223" s="99">
        <f>SUMIFS(通讯通路门店!$AA:$AA,通讯通路门店!$S:$S,$G223,通讯通路门店!$J:$J,"苹果体验店")</f>
        <v>0</v>
      </c>
      <c r="BI223" s="99">
        <f>SUMIFS(通讯通路门店!$K:$K,通讯通路门店!$S:$S,$G223,通讯通路门店!$J:$J,"其他品牌专卖店")</f>
        <v>0</v>
      </c>
      <c r="BJ223" s="99">
        <f>SUMIFS(通讯通路门店!$AC:$AC,通讯通路门店!$S:$S,$G223)</f>
        <v>0</v>
      </c>
      <c r="BK223" s="99">
        <f>SUMIFS(通讯通路门店!$AD:$AD,通讯通路门店!$S:$S,$G223)</f>
        <v>0</v>
      </c>
      <c r="BL223" s="99">
        <f>SUMIFS(通讯通路门店!$AE:$AE,通讯通路门店!$S:$S,$G223)</f>
        <v>0</v>
      </c>
      <c r="BM223" s="99">
        <f>SUMIFS(通讯通路门店!$AF:$AF,通讯通路门店!$S:$S,$G223)</f>
        <v>0</v>
      </c>
      <c r="BN223" s="99">
        <f>SUMIFS(通讯通路门店!$AG:$AG,通讯通路门店!$S:$S,$G223)</f>
        <v>0</v>
      </c>
      <c r="BO223" s="99">
        <f>SUMIFS(通讯通路门店!$AH:$AH,通讯通路门店!$S:$S,$G223)</f>
        <v>0</v>
      </c>
      <c r="BP223" s="99">
        <f>SUMIFS(通讯通路门店!$AI:$AI,通讯通路门店!$S:$S,$G223)</f>
        <v>0</v>
      </c>
      <c r="BQ223" s="83"/>
    </row>
    <row r="224" spans="1:69">
      <c r="A224" s="99" t="str">
        <f>IFERROR(_xlfn.XLOOKUP($G224,通讯通路门店!$S$4:$S$993933,通讯通路门店!$A$4:$A$993933,0,0),"")</f>
        <v/>
      </c>
      <c r="B224" s="99" t="str">
        <f>IFERROR(_xlfn.XLOOKUP($G224,通讯通路门店!$S$4:$S$993933,通讯通路门店!$B$4:$B$993933,0,0),"")</f>
        <v/>
      </c>
      <c r="C224" s="99" t="str">
        <f>IFERROR(_xlfn.XLOOKUP($G224,通讯通路门店!$S$4:$S$993933,通讯通路门店!$C$4:$C$993933,0,0),"")</f>
        <v/>
      </c>
      <c r="D224" s="99" t="str">
        <f>IFERROR(_xlfn.XLOOKUP($G224,通讯通路门店!$S$4:$S$993933,通讯通路门店!$D$4:$D$993933,0,0),"")</f>
        <v/>
      </c>
      <c r="E224" s="83"/>
      <c r="F224" s="83"/>
      <c r="G224" s="101" t="e">
        <v>#N/A</v>
      </c>
      <c r="H224" s="102" t="str">
        <f>IFERROR(_xlfn.XLOOKUP($G224,通讯通路门店!$S$4:$S$993933,通讯通路门店!$R$4:$R$993933,0,0),"")</f>
        <v/>
      </c>
      <c r="I224" s="83"/>
      <c r="J224" s="83"/>
      <c r="K224" s="83"/>
      <c r="L224" s="83"/>
      <c r="M224" s="83"/>
      <c r="N224" s="83"/>
      <c r="O224" s="83"/>
      <c r="P224" s="83"/>
      <c r="Q224" s="83"/>
      <c r="R224" s="83"/>
      <c r="S224" s="83"/>
      <c r="T224" s="83"/>
      <c r="U224" s="99">
        <f>COUNTIF(通讯通路门店!$S:$S,$G224)</f>
        <v>0</v>
      </c>
      <c r="V224" s="99">
        <f>COUNTIFS(通讯通路门店!$S:$S,$G224,通讯通路门店!$J:$J,"综合卖场")</f>
        <v>0</v>
      </c>
      <c r="W224" s="99">
        <f>SUMIFS(通讯通路门店!$AJ:$AJ,通讯通路门店!$S:$S,通讯客户沙盘!$G224)</f>
        <v>0</v>
      </c>
      <c r="X224" s="99">
        <f t="shared" si="15"/>
        <v>0</v>
      </c>
      <c r="Y224" s="99">
        <f>COUNTIFS(通讯通路门店!$S:$S,$G224,通讯通路门店!$J:$J,"荣耀体验店")+COUNTIFS(通讯通路门店!$S:$S,$G224,通讯通路门店!$J:$J,"荣耀授权专卖店")</f>
        <v>0</v>
      </c>
      <c r="Z224" s="99">
        <f>COUNTIFS(通讯通路门店!$S:$S,$G224,通讯通路门店!$J:$J,"VIVO体验店")</f>
        <v>0</v>
      </c>
      <c r="AA224" s="99">
        <f>COUNTIFS(通讯通路门店!$S:$S,$G224,通讯通路门店!$J:$J,"OPPO体验店")</f>
        <v>0</v>
      </c>
      <c r="AB224" s="99">
        <f>COUNTIFS(通讯通路门店!$S:$S,$G224,通讯通路门店!$J:$J,"华为授权体验店")+COUNTIFS(通讯通路门店!$S:$S,$G224,通讯通路门店!$J:$J,"华为堡垒店")</f>
        <v>0</v>
      </c>
      <c r="AC224" s="99">
        <f>COUNTIFS(通讯通路门店!$S:$S,$G224,通讯通路门店!$J:$J,"小米体验店")</f>
        <v>0</v>
      </c>
      <c r="AD224" s="99">
        <f>COUNTIFS(通讯通路门店!$S:$S,$G224,通讯通路门店!$J:$J,"苹果体验店")</f>
        <v>0</v>
      </c>
      <c r="AE224" s="99">
        <f>COUNTIFS(通讯通路门店!$S:$S,$G224,通讯通路门店!$J:$J,"其他品牌专卖店")</f>
        <v>0</v>
      </c>
      <c r="AF224" s="99">
        <f>SUMIFS(通讯通路门店!$BI:$BI,通讯通路门店!$S:$S,$G224)</f>
        <v>0</v>
      </c>
      <c r="AG224" s="99">
        <f>SUMIFS(通讯通路门店!$BH:$BH,通讯通路门店!$S:$S,$G224)</f>
        <v>0</v>
      </c>
      <c r="AH224" s="99">
        <f t="shared" si="16"/>
        <v>0</v>
      </c>
      <c r="AI224" s="99">
        <f>SUMIFS(通讯通路门店!$BB:$BB,通讯通路门店!$S:$S,$G224)</f>
        <v>0</v>
      </c>
      <c r="AJ224" s="99">
        <f>SUMIFS(通讯通路门店!$BE:$BE,通讯通路门店!$S:$S,$G224)</f>
        <v>0</v>
      </c>
      <c r="AK224" s="99">
        <f>SUMIFS(通讯通路门店!$BG:$BG,通讯通路门店!$S:$S,$G224)</f>
        <v>0</v>
      </c>
      <c r="AL224" s="99">
        <f>SUMIFS(通讯通路门店!$BC:$BC,通讯通路门店!$S:$S,$G224)</f>
        <v>0</v>
      </c>
      <c r="AM224" s="99">
        <f>SUMIFS(通讯通路门店!$BD:$BD,通讯通路门店!$S:$S,$G224)</f>
        <v>0</v>
      </c>
      <c r="AN224" s="99">
        <f>SUMIFS(通讯通路门店!$BF:$BF,通讯通路门店!$S:$S,$G224)</f>
        <v>0</v>
      </c>
      <c r="AO224" s="99">
        <f t="shared" si="17"/>
        <v>0</v>
      </c>
      <c r="AP224" s="99">
        <f>SUMIFS(通讯通路门店!$K:$K,通讯通路门店!$S:$S,$G224)</f>
        <v>0</v>
      </c>
      <c r="AQ224" s="83"/>
      <c r="AR224" s="99">
        <f>SUMIFS(通讯通路门店!$T:$T,通讯通路门店!$S:$S,$G224)</f>
        <v>0</v>
      </c>
      <c r="AS224" s="99">
        <f>SUMIFS(通讯通路门店!$U:$U,通讯通路门店!$S:$S,$G224)</f>
        <v>0</v>
      </c>
      <c r="AT224" s="99">
        <f>SUMIFS(通讯通路门店!$V:$V,通讯通路门店!$S:$S,$G224)</f>
        <v>0</v>
      </c>
      <c r="AU224" s="99">
        <f>SUMIFS(通讯通路门店!$W:$W,通讯通路门店!$S:$S,$G224)</f>
        <v>0</v>
      </c>
      <c r="AV224" s="99">
        <f>SUMIFS(通讯通路门店!$Z:$Z,通讯通路门店!$S:$S,$G224)</f>
        <v>0</v>
      </c>
      <c r="AW224" s="99">
        <f>SUMIFS(通讯通路门店!$AB:$AB,通讯通路门店!$S:$S,$G224)</f>
        <v>0</v>
      </c>
      <c r="AX224" s="99">
        <f>SUMIFS(通讯通路门店!$X:$X,通讯通路门店!$S:$S,$G224)</f>
        <v>0</v>
      </c>
      <c r="AY224" s="99">
        <f>SUMIFS(通讯通路门店!$Y:$Y,通讯通路门店!$S:$S,$G224)</f>
        <v>0</v>
      </c>
      <c r="AZ224" s="99">
        <f>SUMIFS(通讯通路门店!$AA:$AA,通讯通路门店!$S:$S,$G224)</f>
        <v>0</v>
      </c>
      <c r="BA224" s="99">
        <f t="shared" si="18"/>
        <v>0</v>
      </c>
      <c r="BB224" s="99">
        <f t="shared" si="19"/>
        <v>0</v>
      </c>
      <c r="BC224" s="99">
        <f>SUMIFS(通讯通路门店!$W:$W,通讯通路门店!$S:$S,$G224,通讯通路门店!$J:$J,"荣耀体验店")+SUMIFS(通讯通路门店!$W:$W,通讯通路门店!$S:$S,$G224,通讯通路门店!$J:$J,"荣耀授权专卖店")</f>
        <v>0</v>
      </c>
      <c r="BD224" s="99">
        <f>SUMIFS(通讯通路门店!$Z:$Z,通讯通路门店!$S:$S,$G224,通讯通路门店!$J:$J,"VIVO体验店")</f>
        <v>0</v>
      </c>
      <c r="BE224" s="99">
        <f>SUMIFS(通讯通路门店!$AB:$AB,通讯通路门店!$S:$S,$G224,通讯通路门店!$J:$J,"OPPO体验店")</f>
        <v>0</v>
      </c>
      <c r="BF224" s="99">
        <f>SUMIFS(通讯通路门店!$X:$X,通讯通路门店!$S:$S,$G224,通讯通路门店!$J:$J,"华为授权体验店")+SUMIFS(通讯通路门店!$AA:$AA,通讯通路门店!$S:$S,$G224,通讯通路门店!$J:$J,"华为堡垒店")</f>
        <v>0</v>
      </c>
      <c r="BG224" s="99">
        <f>SUMIFS(通讯通路门店!$Y:$Y,通讯通路门店!$S:$S,$G224,通讯通路门店!$J:$J,"小米体验店")</f>
        <v>0</v>
      </c>
      <c r="BH224" s="99">
        <f>SUMIFS(通讯通路门店!$AA:$AA,通讯通路门店!$S:$S,$G224,通讯通路门店!$J:$J,"苹果体验店")</f>
        <v>0</v>
      </c>
      <c r="BI224" s="99">
        <f>SUMIFS(通讯通路门店!$K:$K,通讯通路门店!$S:$S,$G224,通讯通路门店!$J:$J,"其他品牌专卖店")</f>
        <v>0</v>
      </c>
      <c r="BJ224" s="99">
        <f>SUMIFS(通讯通路门店!$AC:$AC,通讯通路门店!$S:$S,$G224)</f>
        <v>0</v>
      </c>
      <c r="BK224" s="99">
        <f>SUMIFS(通讯通路门店!$AD:$AD,通讯通路门店!$S:$S,$G224)</f>
        <v>0</v>
      </c>
      <c r="BL224" s="99">
        <f>SUMIFS(通讯通路门店!$AE:$AE,通讯通路门店!$S:$S,$G224)</f>
        <v>0</v>
      </c>
      <c r="BM224" s="99">
        <f>SUMIFS(通讯通路门店!$AF:$AF,通讯通路门店!$S:$S,$G224)</f>
        <v>0</v>
      </c>
      <c r="BN224" s="99">
        <f>SUMIFS(通讯通路门店!$AG:$AG,通讯通路门店!$S:$S,$G224)</f>
        <v>0</v>
      </c>
      <c r="BO224" s="99">
        <f>SUMIFS(通讯通路门店!$AH:$AH,通讯通路门店!$S:$S,$G224)</f>
        <v>0</v>
      </c>
      <c r="BP224" s="99">
        <f>SUMIFS(通讯通路门店!$AI:$AI,通讯通路门店!$S:$S,$G224)</f>
        <v>0</v>
      </c>
      <c r="BQ224" s="83"/>
    </row>
    <row r="225" spans="1:69">
      <c r="A225" s="99" t="str">
        <f>IFERROR(_xlfn.XLOOKUP($G225,通讯通路门店!$S$4:$S$993933,通讯通路门店!$A$4:$A$993933,0,0),"")</f>
        <v/>
      </c>
      <c r="B225" s="99" t="str">
        <f>IFERROR(_xlfn.XLOOKUP($G225,通讯通路门店!$S$4:$S$993933,通讯通路门店!$B$4:$B$993933,0,0),"")</f>
        <v/>
      </c>
      <c r="C225" s="99" t="str">
        <f>IFERROR(_xlfn.XLOOKUP($G225,通讯通路门店!$S$4:$S$993933,通讯通路门店!$C$4:$C$993933,0,0),"")</f>
        <v/>
      </c>
      <c r="D225" s="99" t="str">
        <f>IFERROR(_xlfn.XLOOKUP($G225,通讯通路门店!$S$4:$S$993933,通讯通路门店!$D$4:$D$993933,0,0),"")</f>
        <v/>
      </c>
      <c r="E225" s="83"/>
      <c r="F225" s="83"/>
      <c r="G225" s="101" t="e">
        <v>#N/A</v>
      </c>
      <c r="H225" s="102" t="str">
        <f>IFERROR(_xlfn.XLOOKUP($G225,通讯通路门店!$S$4:$S$993933,通讯通路门店!$R$4:$R$993933,0,0),"")</f>
        <v/>
      </c>
      <c r="I225" s="83"/>
      <c r="J225" s="83"/>
      <c r="K225" s="83"/>
      <c r="L225" s="83"/>
      <c r="M225" s="83"/>
      <c r="N225" s="83"/>
      <c r="O225" s="83"/>
      <c r="P225" s="83"/>
      <c r="Q225" s="83"/>
      <c r="R225" s="83"/>
      <c r="S225" s="83"/>
      <c r="T225" s="83"/>
      <c r="U225" s="99">
        <f>COUNTIF(通讯通路门店!$S:$S,$G225)</f>
        <v>0</v>
      </c>
      <c r="V225" s="99">
        <f>COUNTIFS(通讯通路门店!$S:$S,$G225,通讯通路门店!$J:$J,"综合卖场")</f>
        <v>0</v>
      </c>
      <c r="W225" s="99">
        <f>SUMIFS(通讯通路门店!$AJ:$AJ,通讯通路门店!$S:$S,通讯客户沙盘!$G225)</f>
        <v>0</v>
      </c>
      <c r="X225" s="99">
        <f t="shared" si="15"/>
        <v>0</v>
      </c>
      <c r="Y225" s="99">
        <f>COUNTIFS(通讯通路门店!$S:$S,$G225,通讯通路门店!$J:$J,"荣耀体验店")+COUNTIFS(通讯通路门店!$S:$S,$G225,通讯通路门店!$J:$J,"荣耀授权专卖店")</f>
        <v>0</v>
      </c>
      <c r="Z225" s="99">
        <f>COUNTIFS(通讯通路门店!$S:$S,$G225,通讯通路门店!$J:$J,"VIVO体验店")</f>
        <v>0</v>
      </c>
      <c r="AA225" s="99">
        <f>COUNTIFS(通讯通路门店!$S:$S,$G225,通讯通路门店!$J:$J,"OPPO体验店")</f>
        <v>0</v>
      </c>
      <c r="AB225" s="99">
        <f>COUNTIFS(通讯通路门店!$S:$S,$G225,通讯通路门店!$J:$J,"华为授权体验店")+COUNTIFS(通讯通路门店!$S:$S,$G225,通讯通路门店!$J:$J,"华为堡垒店")</f>
        <v>0</v>
      </c>
      <c r="AC225" s="99">
        <f>COUNTIFS(通讯通路门店!$S:$S,$G225,通讯通路门店!$J:$J,"小米体验店")</f>
        <v>0</v>
      </c>
      <c r="AD225" s="99">
        <f>COUNTIFS(通讯通路门店!$S:$S,$G225,通讯通路门店!$J:$J,"苹果体验店")</f>
        <v>0</v>
      </c>
      <c r="AE225" s="99">
        <f>COUNTIFS(通讯通路门店!$S:$S,$G225,通讯通路门店!$J:$J,"其他品牌专卖店")</f>
        <v>0</v>
      </c>
      <c r="AF225" s="99">
        <f>SUMIFS(通讯通路门店!$BI:$BI,通讯通路门店!$S:$S,$G225)</f>
        <v>0</v>
      </c>
      <c r="AG225" s="99">
        <f>SUMIFS(通讯通路门店!$BH:$BH,通讯通路门店!$S:$S,$G225)</f>
        <v>0</v>
      </c>
      <c r="AH225" s="99">
        <f t="shared" si="16"/>
        <v>0</v>
      </c>
      <c r="AI225" s="99">
        <f>SUMIFS(通讯通路门店!$BB:$BB,通讯通路门店!$S:$S,$G225)</f>
        <v>0</v>
      </c>
      <c r="AJ225" s="99">
        <f>SUMIFS(通讯通路门店!$BE:$BE,通讯通路门店!$S:$S,$G225)</f>
        <v>0</v>
      </c>
      <c r="AK225" s="99">
        <f>SUMIFS(通讯通路门店!$BG:$BG,通讯通路门店!$S:$S,$G225)</f>
        <v>0</v>
      </c>
      <c r="AL225" s="99">
        <f>SUMIFS(通讯通路门店!$BC:$BC,通讯通路门店!$S:$S,$G225)</f>
        <v>0</v>
      </c>
      <c r="AM225" s="99">
        <f>SUMIFS(通讯通路门店!$BD:$BD,通讯通路门店!$S:$S,$G225)</f>
        <v>0</v>
      </c>
      <c r="AN225" s="99">
        <f>SUMIFS(通讯通路门店!$BF:$BF,通讯通路门店!$S:$S,$G225)</f>
        <v>0</v>
      </c>
      <c r="AO225" s="99">
        <f t="shared" si="17"/>
        <v>0</v>
      </c>
      <c r="AP225" s="99">
        <f>SUMIFS(通讯通路门店!$K:$K,通讯通路门店!$S:$S,$G225)</f>
        <v>0</v>
      </c>
      <c r="AQ225" s="83"/>
      <c r="AR225" s="99">
        <f>SUMIFS(通讯通路门店!$T:$T,通讯通路门店!$S:$S,$G225)</f>
        <v>0</v>
      </c>
      <c r="AS225" s="99">
        <f>SUMIFS(通讯通路门店!$U:$U,通讯通路门店!$S:$S,$G225)</f>
        <v>0</v>
      </c>
      <c r="AT225" s="99">
        <f>SUMIFS(通讯通路门店!$V:$V,通讯通路门店!$S:$S,$G225)</f>
        <v>0</v>
      </c>
      <c r="AU225" s="99">
        <f>SUMIFS(通讯通路门店!$W:$W,通讯通路门店!$S:$S,$G225)</f>
        <v>0</v>
      </c>
      <c r="AV225" s="99">
        <f>SUMIFS(通讯通路门店!$Z:$Z,通讯通路门店!$S:$S,$G225)</f>
        <v>0</v>
      </c>
      <c r="AW225" s="99">
        <f>SUMIFS(通讯通路门店!$AB:$AB,通讯通路门店!$S:$S,$G225)</f>
        <v>0</v>
      </c>
      <c r="AX225" s="99">
        <f>SUMIFS(通讯通路门店!$X:$X,通讯通路门店!$S:$S,$G225)</f>
        <v>0</v>
      </c>
      <c r="AY225" s="99">
        <f>SUMIFS(通讯通路门店!$Y:$Y,通讯通路门店!$S:$S,$G225)</f>
        <v>0</v>
      </c>
      <c r="AZ225" s="99">
        <f>SUMIFS(通讯通路门店!$AA:$AA,通讯通路门店!$S:$S,$G225)</f>
        <v>0</v>
      </c>
      <c r="BA225" s="99">
        <f t="shared" si="18"/>
        <v>0</v>
      </c>
      <c r="BB225" s="99">
        <f t="shared" si="19"/>
        <v>0</v>
      </c>
      <c r="BC225" s="99">
        <f>SUMIFS(通讯通路门店!$W:$W,通讯通路门店!$S:$S,$G225,通讯通路门店!$J:$J,"荣耀体验店")+SUMIFS(通讯通路门店!$W:$W,通讯通路门店!$S:$S,$G225,通讯通路门店!$J:$J,"荣耀授权专卖店")</f>
        <v>0</v>
      </c>
      <c r="BD225" s="99">
        <f>SUMIFS(通讯通路门店!$Z:$Z,通讯通路门店!$S:$S,$G225,通讯通路门店!$J:$J,"VIVO体验店")</f>
        <v>0</v>
      </c>
      <c r="BE225" s="99">
        <f>SUMIFS(通讯通路门店!$AB:$AB,通讯通路门店!$S:$S,$G225,通讯通路门店!$J:$J,"OPPO体验店")</f>
        <v>0</v>
      </c>
      <c r="BF225" s="99">
        <f>SUMIFS(通讯通路门店!$X:$X,通讯通路门店!$S:$S,$G225,通讯通路门店!$J:$J,"华为授权体验店")+SUMIFS(通讯通路门店!$AA:$AA,通讯通路门店!$S:$S,$G225,通讯通路门店!$J:$J,"华为堡垒店")</f>
        <v>0</v>
      </c>
      <c r="BG225" s="99">
        <f>SUMIFS(通讯通路门店!$Y:$Y,通讯通路门店!$S:$S,$G225,通讯通路门店!$J:$J,"小米体验店")</f>
        <v>0</v>
      </c>
      <c r="BH225" s="99">
        <f>SUMIFS(通讯通路门店!$AA:$AA,通讯通路门店!$S:$S,$G225,通讯通路门店!$J:$J,"苹果体验店")</f>
        <v>0</v>
      </c>
      <c r="BI225" s="99">
        <f>SUMIFS(通讯通路门店!$K:$K,通讯通路门店!$S:$S,$G225,通讯通路门店!$J:$J,"其他品牌专卖店")</f>
        <v>0</v>
      </c>
      <c r="BJ225" s="99">
        <f>SUMIFS(通讯通路门店!$AC:$AC,通讯通路门店!$S:$S,$G225)</f>
        <v>0</v>
      </c>
      <c r="BK225" s="99">
        <f>SUMIFS(通讯通路门店!$AD:$AD,通讯通路门店!$S:$S,$G225)</f>
        <v>0</v>
      </c>
      <c r="BL225" s="99">
        <f>SUMIFS(通讯通路门店!$AE:$AE,通讯通路门店!$S:$S,$G225)</f>
        <v>0</v>
      </c>
      <c r="BM225" s="99">
        <f>SUMIFS(通讯通路门店!$AF:$AF,通讯通路门店!$S:$S,$G225)</f>
        <v>0</v>
      </c>
      <c r="BN225" s="99">
        <f>SUMIFS(通讯通路门店!$AG:$AG,通讯通路门店!$S:$S,$G225)</f>
        <v>0</v>
      </c>
      <c r="BO225" s="99">
        <f>SUMIFS(通讯通路门店!$AH:$AH,通讯通路门店!$S:$S,$G225)</f>
        <v>0</v>
      </c>
      <c r="BP225" s="99">
        <f>SUMIFS(通讯通路门店!$AI:$AI,通讯通路门店!$S:$S,$G225)</f>
        <v>0</v>
      </c>
      <c r="BQ225" s="83"/>
    </row>
    <row r="226" spans="1:69">
      <c r="A226" s="99" t="str">
        <f>IFERROR(_xlfn.XLOOKUP($G226,通讯通路门店!$S$4:$S$993933,通讯通路门店!$A$4:$A$993933,0,0),"")</f>
        <v/>
      </c>
      <c r="B226" s="99" t="str">
        <f>IFERROR(_xlfn.XLOOKUP($G226,通讯通路门店!$S$4:$S$993933,通讯通路门店!$B$4:$B$993933,0,0),"")</f>
        <v/>
      </c>
      <c r="C226" s="99" t="str">
        <f>IFERROR(_xlfn.XLOOKUP($G226,通讯通路门店!$S$4:$S$993933,通讯通路门店!$C$4:$C$993933,0,0),"")</f>
        <v/>
      </c>
      <c r="D226" s="99" t="str">
        <f>IFERROR(_xlfn.XLOOKUP($G226,通讯通路门店!$S$4:$S$993933,通讯通路门店!$D$4:$D$993933,0,0),"")</f>
        <v/>
      </c>
      <c r="E226" s="83"/>
      <c r="F226" s="83"/>
      <c r="G226" s="101" t="e">
        <v>#N/A</v>
      </c>
      <c r="H226" s="102" t="str">
        <f>IFERROR(_xlfn.XLOOKUP($G226,通讯通路门店!$S$4:$S$993933,通讯通路门店!$R$4:$R$993933,0,0),"")</f>
        <v/>
      </c>
      <c r="I226" s="83"/>
      <c r="J226" s="83"/>
      <c r="K226" s="83"/>
      <c r="L226" s="83"/>
      <c r="M226" s="83"/>
      <c r="N226" s="83"/>
      <c r="O226" s="83"/>
      <c r="P226" s="83"/>
      <c r="Q226" s="83"/>
      <c r="R226" s="83"/>
      <c r="S226" s="83"/>
      <c r="T226" s="83"/>
      <c r="U226" s="99">
        <f>COUNTIF(通讯通路门店!$S:$S,$G226)</f>
        <v>0</v>
      </c>
      <c r="V226" s="99">
        <f>COUNTIFS(通讯通路门店!$S:$S,$G226,通讯通路门店!$J:$J,"综合卖场")</f>
        <v>0</v>
      </c>
      <c r="W226" s="99">
        <f>SUMIFS(通讯通路门店!$AJ:$AJ,通讯通路门店!$S:$S,通讯客户沙盘!$G226)</f>
        <v>0</v>
      </c>
      <c r="X226" s="99">
        <f t="shared" si="15"/>
        <v>0</v>
      </c>
      <c r="Y226" s="99">
        <f>COUNTIFS(通讯通路门店!$S:$S,$G226,通讯通路门店!$J:$J,"荣耀体验店")+COUNTIFS(通讯通路门店!$S:$S,$G226,通讯通路门店!$J:$J,"荣耀授权专卖店")</f>
        <v>0</v>
      </c>
      <c r="Z226" s="99">
        <f>COUNTIFS(通讯通路门店!$S:$S,$G226,通讯通路门店!$J:$J,"VIVO体验店")</f>
        <v>0</v>
      </c>
      <c r="AA226" s="99">
        <f>COUNTIFS(通讯通路门店!$S:$S,$G226,通讯通路门店!$J:$J,"OPPO体验店")</f>
        <v>0</v>
      </c>
      <c r="AB226" s="99">
        <f>COUNTIFS(通讯通路门店!$S:$S,$G226,通讯通路门店!$J:$J,"华为授权体验店")+COUNTIFS(通讯通路门店!$S:$S,$G226,通讯通路门店!$J:$J,"华为堡垒店")</f>
        <v>0</v>
      </c>
      <c r="AC226" s="99">
        <f>COUNTIFS(通讯通路门店!$S:$S,$G226,通讯通路门店!$J:$J,"小米体验店")</f>
        <v>0</v>
      </c>
      <c r="AD226" s="99">
        <f>COUNTIFS(通讯通路门店!$S:$S,$G226,通讯通路门店!$J:$J,"苹果体验店")</f>
        <v>0</v>
      </c>
      <c r="AE226" s="99">
        <f>COUNTIFS(通讯通路门店!$S:$S,$G226,通讯通路门店!$J:$J,"其他品牌专卖店")</f>
        <v>0</v>
      </c>
      <c r="AF226" s="99">
        <f>SUMIFS(通讯通路门店!$BI:$BI,通讯通路门店!$S:$S,$G226)</f>
        <v>0</v>
      </c>
      <c r="AG226" s="99">
        <f>SUMIFS(通讯通路门店!$BH:$BH,通讯通路门店!$S:$S,$G226)</f>
        <v>0</v>
      </c>
      <c r="AH226" s="99">
        <f t="shared" si="16"/>
        <v>0</v>
      </c>
      <c r="AI226" s="99">
        <f>SUMIFS(通讯通路门店!$BB:$BB,通讯通路门店!$S:$S,$G226)</f>
        <v>0</v>
      </c>
      <c r="AJ226" s="99">
        <f>SUMIFS(通讯通路门店!$BE:$BE,通讯通路门店!$S:$S,$G226)</f>
        <v>0</v>
      </c>
      <c r="AK226" s="99">
        <f>SUMIFS(通讯通路门店!$BG:$BG,通讯通路门店!$S:$S,$G226)</f>
        <v>0</v>
      </c>
      <c r="AL226" s="99">
        <f>SUMIFS(通讯通路门店!$BC:$BC,通讯通路门店!$S:$S,$G226)</f>
        <v>0</v>
      </c>
      <c r="AM226" s="99">
        <f>SUMIFS(通讯通路门店!$BD:$BD,通讯通路门店!$S:$S,$G226)</f>
        <v>0</v>
      </c>
      <c r="AN226" s="99">
        <f>SUMIFS(通讯通路门店!$BF:$BF,通讯通路门店!$S:$S,$G226)</f>
        <v>0</v>
      </c>
      <c r="AO226" s="99">
        <f t="shared" si="17"/>
        <v>0</v>
      </c>
      <c r="AP226" s="99">
        <f>SUMIFS(通讯通路门店!$K:$K,通讯通路门店!$S:$S,$G226)</f>
        <v>0</v>
      </c>
      <c r="AQ226" s="83"/>
      <c r="AR226" s="99">
        <f>SUMIFS(通讯通路门店!$T:$T,通讯通路门店!$S:$S,$G226)</f>
        <v>0</v>
      </c>
      <c r="AS226" s="99">
        <f>SUMIFS(通讯通路门店!$U:$U,通讯通路门店!$S:$S,$G226)</f>
        <v>0</v>
      </c>
      <c r="AT226" s="99">
        <f>SUMIFS(通讯通路门店!$V:$V,通讯通路门店!$S:$S,$G226)</f>
        <v>0</v>
      </c>
      <c r="AU226" s="99">
        <f>SUMIFS(通讯通路门店!$W:$W,通讯通路门店!$S:$S,$G226)</f>
        <v>0</v>
      </c>
      <c r="AV226" s="99">
        <f>SUMIFS(通讯通路门店!$Z:$Z,通讯通路门店!$S:$S,$G226)</f>
        <v>0</v>
      </c>
      <c r="AW226" s="99">
        <f>SUMIFS(通讯通路门店!$AB:$AB,通讯通路门店!$S:$S,$G226)</f>
        <v>0</v>
      </c>
      <c r="AX226" s="99">
        <f>SUMIFS(通讯通路门店!$X:$X,通讯通路门店!$S:$S,$G226)</f>
        <v>0</v>
      </c>
      <c r="AY226" s="99">
        <f>SUMIFS(通讯通路门店!$Y:$Y,通讯通路门店!$S:$S,$G226)</f>
        <v>0</v>
      </c>
      <c r="AZ226" s="99">
        <f>SUMIFS(通讯通路门店!$AA:$AA,通讯通路门店!$S:$S,$G226)</f>
        <v>0</v>
      </c>
      <c r="BA226" s="99">
        <f t="shared" si="18"/>
        <v>0</v>
      </c>
      <c r="BB226" s="99">
        <f t="shared" si="19"/>
        <v>0</v>
      </c>
      <c r="BC226" s="99">
        <f>SUMIFS(通讯通路门店!$W:$W,通讯通路门店!$S:$S,$G226,通讯通路门店!$J:$J,"荣耀体验店")+SUMIFS(通讯通路门店!$W:$W,通讯通路门店!$S:$S,$G226,通讯通路门店!$J:$J,"荣耀授权专卖店")</f>
        <v>0</v>
      </c>
      <c r="BD226" s="99">
        <f>SUMIFS(通讯通路门店!$Z:$Z,通讯通路门店!$S:$S,$G226,通讯通路门店!$J:$J,"VIVO体验店")</f>
        <v>0</v>
      </c>
      <c r="BE226" s="99">
        <f>SUMIFS(通讯通路门店!$AB:$AB,通讯通路门店!$S:$S,$G226,通讯通路门店!$J:$J,"OPPO体验店")</f>
        <v>0</v>
      </c>
      <c r="BF226" s="99">
        <f>SUMIFS(通讯通路门店!$X:$X,通讯通路门店!$S:$S,$G226,通讯通路门店!$J:$J,"华为授权体验店")+SUMIFS(通讯通路门店!$AA:$AA,通讯通路门店!$S:$S,$G226,通讯通路门店!$J:$J,"华为堡垒店")</f>
        <v>0</v>
      </c>
      <c r="BG226" s="99">
        <f>SUMIFS(通讯通路门店!$Y:$Y,通讯通路门店!$S:$S,$G226,通讯通路门店!$J:$J,"小米体验店")</f>
        <v>0</v>
      </c>
      <c r="BH226" s="99">
        <f>SUMIFS(通讯通路门店!$AA:$AA,通讯通路门店!$S:$S,$G226,通讯通路门店!$J:$J,"苹果体验店")</f>
        <v>0</v>
      </c>
      <c r="BI226" s="99">
        <f>SUMIFS(通讯通路门店!$K:$K,通讯通路门店!$S:$S,$G226,通讯通路门店!$J:$J,"其他品牌专卖店")</f>
        <v>0</v>
      </c>
      <c r="BJ226" s="99">
        <f>SUMIFS(通讯通路门店!$AC:$AC,通讯通路门店!$S:$S,$G226)</f>
        <v>0</v>
      </c>
      <c r="BK226" s="99">
        <f>SUMIFS(通讯通路门店!$AD:$AD,通讯通路门店!$S:$S,$G226)</f>
        <v>0</v>
      </c>
      <c r="BL226" s="99">
        <f>SUMIFS(通讯通路门店!$AE:$AE,通讯通路门店!$S:$S,$G226)</f>
        <v>0</v>
      </c>
      <c r="BM226" s="99">
        <f>SUMIFS(通讯通路门店!$AF:$AF,通讯通路门店!$S:$S,$G226)</f>
        <v>0</v>
      </c>
      <c r="BN226" s="99">
        <f>SUMIFS(通讯通路门店!$AG:$AG,通讯通路门店!$S:$S,$G226)</f>
        <v>0</v>
      </c>
      <c r="BO226" s="99">
        <f>SUMIFS(通讯通路门店!$AH:$AH,通讯通路门店!$S:$S,$G226)</f>
        <v>0</v>
      </c>
      <c r="BP226" s="99">
        <f>SUMIFS(通讯通路门店!$AI:$AI,通讯通路门店!$S:$S,$G226)</f>
        <v>0</v>
      </c>
      <c r="BQ226" s="83"/>
    </row>
    <row r="227" spans="1:69">
      <c r="A227" s="99" t="str">
        <f>IFERROR(_xlfn.XLOOKUP($G227,通讯通路门店!$S$4:$S$993933,通讯通路门店!$A$4:$A$993933,0,0),"")</f>
        <v/>
      </c>
      <c r="B227" s="99" t="str">
        <f>IFERROR(_xlfn.XLOOKUP($G227,通讯通路门店!$S$4:$S$993933,通讯通路门店!$B$4:$B$993933,0,0),"")</f>
        <v/>
      </c>
      <c r="C227" s="99" t="str">
        <f>IFERROR(_xlfn.XLOOKUP($G227,通讯通路门店!$S$4:$S$993933,通讯通路门店!$C$4:$C$993933,0,0),"")</f>
        <v/>
      </c>
      <c r="D227" s="99" t="str">
        <f>IFERROR(_xlfn.XLOOKUP($G227,通讯通路门店!$S$4:$S$993933,通讯通路门店!$D$4:$D$993933,0,0),"")</f>
        <v/>
      </c>
      <c r="E227" s="83"/>
      <c r="F227" s="83"/>
      <c r="G227" s="101" t="e">
        <v>#N/A</v>
      </c>
      <c r="H227" s="102" t="str">
        <f>IFERROR(_xlfn.XLOOKUP($G227,通讯通路门店!$S$4:$S$993933,通讯通路门店!$R$4:$R$993933,0,0),"")</f>
        <v/>
      </c>
      <c r="I227" s="83"/>
      <c r="J227" s="83"/>
      <c r="K227" s="83"/>
      <c r="L227" s="83"/>
      <c r="M227" s="83"/>
      <c r="N227" s="83"/>
      <c r="O227" s="83"/>
      <c r="P227" s="83"/>
      <c r="Q227" s="83"/>
      <c r="R227" s="83"/>
      <c r="S227" s="83"/>
      <c r="T227" s="83"/>
      <c r="U227" s="99">
        <f>COUNTIF(通讯通路门店!$S:$S,$G227)</f>
        <v>0</v>
      </c>
      <c r="V227" s="99">
        <f>COUNTIFS(通讯通路门店!$S:$S,$G227,通讯通路门店!$J:$J,"综合卖场")</f>
        <v>0</v>
      </c>
      <c r="W227" s="99">
        <f>SUMIFS(通讯通路门店!$AJ:$AJ,通讯通路门店!$S:$S,通讯客户沙盘!$G227)</f>
        <v>0</v>
      </c>
      <c r="X227" s="99">
        <f t="shared" si="15"/>
        <v>0</v>
      </c>
      <c r="Y227" s="99">
        <f>COUNTIFS(通讯通路门店!$S:$S,$G227,通讯通路门店!$J:$J,"荣耀体验店")+COUNTIFS(通讯通路门店!$S:$S,$G227,通讯通路门店!$J:$J,"荣耀授权专卖店")</f>
        <v>0</v>
      </c>
      <c r="Z227" s="99">
        <f>COUNTIFS(通讯通路门店!$S:$S,$G227,通讯通路门店!$J:$J,"VIVO体验店")</f>
        <v>0</v>
      </c>
      <c r="AA227" s="99">
        <f>COUNTIFS(通讯通路门店!$S:$S,$G227,通讯通路门店!$J:$J,"OPPO体验店")</f>
        <v>0</v>
      </c>
      <c r="AB227" s="99">
        <f>COUNTIFS(通讯通路门店!$S:$S,$G227,通讯通路门店!$J:$J,"华为授权体验店")+COUNTIFS(通讯通路门店!$S:$S,$G227,通讯通路门店!$J:$J,"华为堡垒店")</f>
        <v>0</v>
      </c>
      <c r="AC227" s="99">
        <f>COUNTIFS(通讯通路门店!$S:$S,$G227,通讯通路门店!$J:$J,"小米体验店")</f>
        <v>0</v>
      </c>
      <c r="AD227" s="99">
        <f>COUNTIFS(通讯通路门店!$S:$S,$G227,通讯通路门店!$J:$J,"苹果体验店")</f>
        <v>0</v>
      </c>
      <c r="AE227" s="99">
        <f>COUNTIFS(通讯通路门店!$S:$S,$G227,通讯通路门店!$J:$J,"其他品牌专卖店")</f>
        <v>0</v>
      </c>
      <c r="AF227" s="99">
        <f>SUMIFS(通讯通路门店!$BI:$BI,通讯通路门店!$S:$S,$G227)</f>
        <v>0</v>
      </c>
      <c r="AG227" s="99">
        <f>SUMIFS(通讯通路门店!$BH:$BH,通讯通路门店!$S:$S,$G227)</f>
        <v>0</v>
      </c>
      <c r="AH227" s="99">
        <f t="shared" si="16"/>
        <v>0</v>
      </c>
      <c r="AI227" s="99">
        <f>SUMIFS(通讯通路门店!$BB:$BB,通讯通路门店!$S:$S,$G227)</f>
        <v>0</v>
      </c>
      <c r="AJ227" s="99">
        <f>SUMIFS(通讯通路门店!$BE:$BE,通讯通路门店!$S:$S,$G227)</f>
        <v>0</v>
      </c>
      <c r="AK227" s="99">
        <f>SUMIFS(通讯通路门店!$BG:$BG,通讯通路门店!$S:$S,$G227)</f>
        <v>0</v>
      </c>
      <c r="AL227" s="99">
        <f>SUMIFS(通讯通路门店!$BC:$BC,通讯通路门店!$S:$S,$G227)</f>
        <v>0</v>
      </c>
      <c r="AM227" s="99">
        <f>SUMIFS(通讯通路门店!$BD:$BD,通讯通路门店!$S:$S,$G227)</f>
        <v>0</v>
      </c>
      <c r="AN227" s="99">
        <f>SUMIFS(通讯通路门店!$BF:$BF,通讯通路门店!$S:$S,$G227)</f>
        <v>0</v>
      </c>
      <c r="AO227" s="99">
        <f t="shared" si="17"/>
        <v>0</v>
      </c>
      <c r="AP227" s="99">
        <f>SUMIFS(通讯通路门店!$K:$K,通讯通路门店!$S:$S,$G227)</f>
        <v>0</v>
      </c>
      <c r="AQ227" s="83"/>
      <c r="AR227" s="99">
        <f>SUMIFS(通讯通路门店!$T:$T,通讯通路门店!$S:$S,$G227)</f>
        <v>0</v>
      </c>
      <c r="AS227" s="99">
        <f>SUMIFS(通讯通路门店!$U:$U,通讯通路门店!$S:$S,$G227)</f>
        <v>0</v>
      </c>
      <c r="AT227" s="99">
        <f>SUMIFS(通讯通路门店!$V:$V,通讯通路门店!$S:$S,$G227)</f>
        <v>0</v>
      </c>
      <c r="AU227" s="99">
        <f>SUMIFS(通讯通路门店!$W:$W,通讯通路门店!$S:$S,$G227)</f>
        <v>0</v>
      </c>
      <c r="AV227" s="99">
        <f>SUMIFS(通讯通路门店!$Z:$Z,通讯通路门店!$S:$S,$G227)</f>
        <v>0</v>
      </c>
      <c r="AW227" s="99">
        <f>SUMIFS(通讯通路门店!$AB:$AB,通讯通路门店!$S:$S,$G227)</f>
        <v>0</v>
      </c>
      <c r="AX227" s="99">
        <f>SUMIFS(通讯通路门店!$X:$X,通讯通路门店!$S:$S,$G227)</f>
        <v>0</v>
      </c>
      <c r="AY227" s="99">
        <f>SUMIFS(通讯通路门店!$Y:$Y,通讯通路门店!$S:$S,$G227)</f>
        <v>0</v>
      </c>
      <c r="AZ227" s="99">
        <f>SUMIFS(通讯通路门店!$AA:$AA,通讯通路门店!$S:$S,$G227)</f>
        <v>0</v>
      </c>
      <c r="BA227" s="99">
        <f t="shared" si="18"/>
        <v>0</v>
      </c>
      <c r="BB227" s="99">
        <f t="shared" si="19"/>
        <v>0</v>
      </c>
      <c r="BC227" s="99">
        <f>SUMIFS(通讯通路门店!$W:$W,通讯通路门店!$S:$S,$G227,通讯通路门店!$J:$J,"荣耀体验店")+SUMIFS(通讯通路门店!$W:$W,通讯通路门店!$S:$S,$G227,通讯通路门店!$J:$J,"荣耀授权专卖店")</f>
        <v>0</v>
      </c>
      <c r="BD227" s="99">
        <f>SUMIFS(通讯通路门店!$Z:$Z,通讯通路门店!$S:$S,$G227,通讯通路门店!$J:$J,"VIVO体验店")</f>
        <v>0</v>
      </c>
      <c r="BE227" s="99">
        <f>SUMIFS(通讯通路门店!$AB:$AB,通讯通路门店!$S:$S,$G227,通讯通路门店!$J:$J,"OPPO体验店")</f>
        <v>0</v>
      </c>
      <c r="BF227" s="99">
        <f>SUMIFS(通讯通路门店!$X:$X,通讯通路门店!$S:$S,$G227,通讯通路门店!$J:$J,"华为授权体验店")+SUMIFS(通讯通路门店!$AA:$AA,通讯通路门店!$S:$S,$G227,通讯通路门店!$J:$J,"华为堡垒店")</f>
        <v>0</v>
      </c>
      <c r="BG227" s="99">
        <f>SUMIFS(通讯通路门店!$Y:$Y,通讯通路门店!$S:$S,$G227,通讯通路门店!$J:$J,"小米体验店")</f>
        <v>0</v>
      </c>
      <c r="BH227" s="99">
        <f>SUMIFS(通讯通路门店!$AA:$AA,通讯通路门店!$S:$S,$G227,通讯通路门店!$J:$J,"苹果体验店")</f>
        <v>0</v>
      </c>
      <c r="BI227" s="99">
        <f>SUMIFS(通讯通路门店!$K:$K,通讯通路门店!$S:$S,$G227,通讯通路门店!$J:$J,"其他品牌专卖店")</f>
        <v>0</v>
      </c>
      <c r="BJ227" s="99">
        <f>SUMIFS(通讯通路门店!$AC:$AC,通讯通路门店!$S:$S,$G227)</f>
        <v>0</v>
      </c>
      <c r="BK227" s="99">
        <f>SUMIFS(通讯通路门店!$AD:$AD,通讯通路门店!$S:$S,$G227)</f>
        <v>0</v>
      </c>
      <c r="BL227" s="99">
        <f>SUMIFS(通讯通路门店!$AE:$AE,通讯通路门店!$S:$S,$G227)</f>
        <v>0</v>
      </c>
      <c r="BM227" s="99">
        <f>SUMIFS(通讯通路门店!$AF:$AF,通讯通路门店!$S:$S,$G227)</f>
        <v>0</v>
      </c>
      <c r="BN227" s="99">
        <f>SUMIFS(通讯通路门店!$AG:$AG,通讯通路门店!$S:$S,$G227)</f>
        <v>0</v>
      </c>
      <c r="BO227" s="99">
        <f>SUMIFS(通讯通路门店!$AH:$AH,通讯通路门店!$S:$S,$G227)</f>
        <v>0</v>
      </c>
      <c r="BP227" s="99">
        <f>SUMIFS(通讯通路门店!$AI:$AI,通讯通路门店!$S:$S,$G227)</f>
        <v>0</v>
      </c>
      <c r="BQ227" s="83"/>
    </row>
    <row r="228" spans="1:69">
      <c r="A228" s="99" t="str">
        <f>IFERROR(_xlfn.XLOOKUP($G228,通讯通路门店!$S$4:$S$993933,通讯通路门店!$A$4:$A$993933,0,0),"")</f>
        <v/>
      </c>
      <c r="B228" s="99" t="str">
        <f>IFERROR(_xlfn.XLOOKUP($G228,通讯通路门店!$S$4:$S$993933,通讯通路门店!$B$4:$B$993933,0,0),"")</f>
        <v/>
      </c>
      <c r="C228" s="99" t="str">
        <f>IFERROR(_xlfn.XLOOKUP($G228,通讯通路门店!$S$4:$S$993933,通讯通路门店!$C$4:$C$993933,0,0),"")</f>
        <v/>
      </c>
      <c r="D228" s="99" t="str">
        <f>IFERROR(_xlfn.XLOOKUP($G228,通讯通路门店!$S$4:$S$993933,通讯通路门店!$D$4:$D$993933,0,0),"")</f>
        <v/>
      </c>
      <c r="E228" s="83"/>
      <c r="F228" s="83"/>
      <c r="G228" s="101" t="e">
        <v>#N/A</v>
      </c>
      <c r="H228" s="102" t="str">
        <f>IFERROR(_xlfn.XLOOKUP($G228,通讯通路门店!$S$4:$S$993933,通讯通路门店!$R$4:$R$993933,0,0),"")</f>
        <v/>
      </c>
      <c r="I228" s="83"/>
      <c r="J228" s="83"/>
      <c r="K228" s="83"/>
      <c r="L228" s="83"/>
      <c r="M228" s="83"/>
      <c r="N228" s="83"/>
      <c r="O228" s="83"/>
      <c r="P228" s="83"/>
      <c r="Q228" s="83"/>
      <c r="R228" s="83"/>
      <c r="S228" s="83"/>
      <c r="T228" s="83"/>
      <c r="U228" s="99">
        <f>COUNTIF(通讯通路门店!$S:$S,$G228)</f>
        <v>0</v>
      </c>
      <c r="V228" s="99">
        <f>COUNTIFS(通讯通路门店!$S:$S,$G228,通讯通路门店!$J:$J,"综合卖场")</f>
        <v>0</v>
      </c>
      <c r="W228" s="99">
        <f>SUMIFS(通讯通路门店!$AJ:$AJ,通讯通路门店!$S:$S,通讯客户沙盘!$G228)</f>
        <v>0</v>
      </c>
      <c r="X228" s="99">
        <f t="shared" si="15"/>
        <v>0</v>
      </c>
      <c r="Y228" s="99">
        <f>COUNTIFS(通讯通路门店!$S:$S,$G228,通讯通路门店!$J:$J,"荣耀体验店")+COUNTIFS(通讯通路门店!$S:$S,$G228,通讯通路门店!$J:$J,"荣耀授权专卖店")</f>
        <v>0</v>
      </c>
      <c r="Z228" s="99">
        <f>COUNTIFS(通讯通路门店!$S:$S,$G228,通讯通路门店!$J:$J,"VIVO体验店")</f>
        <v>0</v>
      </c>
      <c r="AA228" s="99">
        <f>COUNTIFS(通讯通路门店!$S:$S,$G228,通讯通路门店!$J:$J,"OPPO体验店")</f>
        <v>0</v>
      </c>
      <c r="AB228" s="99">
        <f>COUNTIFS(通讯通路门店!$S:$S,$G228,通讯通路门店!$J:$J,"华为授权体验店")+COUNTIFS(通讯通路门店!$S:$S,$G228,通讯通路门店!$J:$J,"华为堡垒店")</f>
        <v>0</v>
      </c>
      <c r="AC228" s="99">
        <f>COUNTIFS(通讯通路门店!$S:$S,$G228,通讯通路门店!$J:$J,"小米体验店")</f>
        <v>0</v>
      </c>
      <c r="AD228" s="99">
        <f>COUNTIFS(通讯通路门店!$S:$S,$G228,通讯通路门店!$J:$J,"苹果体验店")</f>
        <v>0</v>
      </c>
      <c r="AE228" s="99">
        <f>COUNTIFS(通讯通路门店!$S:$S,$G228,通讯通路门店!$J:$J,"其他品牌专卖店")</f>
        <v>0</v>
      </c>
      <c r="AF228" s="99">
        <f>SUMIFS(通讯通路门店!$BI:$BI,通讯通路门店!$S:$S,$G228)</f>
        <v>0</v>
      </c>
      <c r="AG228" s="99">
        <f>SUMIFS(通讯通路门店!$BH:$BH,通讯通路门店!$S:$S,$G228)</f>
        <v>0</v>
      </c>
      <c r="AH228" s="99">
        <f t="shared" si="16"/>
        <v>0</v>
      </c>
      <c r="AI228" s="99">
        <f>SUMIFS(通讯通路门店!$BB:$BB,通讯通路门店!$S:$S,$G228)</f>
        <v>0</v>
      </c>
      <c r="AJ228" s="99">
        <f>SUMIFS(通讯通路门店!$BE:$BE,通讯通路门店!$S:$S,$G228)</f>
        <v>0</v>
      </c>
      <c r="AK228" s="99">
        <f>SUMIFS(通讯通路门店!$BG:$BG,通讯通路门店!$S:$S,$G228)</f>
        <v>0</v>
      </c>
      <c r="AL228" s="99">
        <f>SUMIFS(通讯通路门店!$BC:$BC,通讯通路门店!$S:$S,$G228)</f>
        <v>0</v>
      </c>
      <c r="AM228" s="99">
        <f>SUMIFS(通讯通路门店!$BD:$BD,通讯通路门店!$S:$S,$G228)</f>
        <v>0</v>
      </c>
      <c r="AN228" s="99">
        <f>SUMIFS(通讯通路门店!$BF:$BF,通讯通路门店!$S:$S,$G228)</f>
        <v>0</v>
      </c>
      <c r="AO228" s="99">
        <f t="shared" si="17"/>
        <v>0</v>
      </c>
      <c r="AP228" s="99">
        <f>SUMIFS(通讯通路门店!$K:$K,通讯通路门店!$S:$S,$G228)</f>
        <v>0</v>
      </c>
      <c r="AQ228" s="83"/>
      <c r="AR228" s="99">
        <f>SUMIFS(通讯通路门店!$T:$T,通讯通路门店!$S:$S,$G228)</f>
        <v>0</v>
      </c>
      <c r="AS228" s="99">
        <f>SUMIFS(通讯通路门店!$U:$U,通讯通路门店!$S:$S,$G228)</f>
        <v>0</v>
      </c>
      <c r="AT228" s="99">
        <f>SUMIFS(通讯通路门店!$V:$V,通讯通路门店!$S:$S,$G228)</f>
        <v>0</v>
      </c>
      <c r="AU228" s="99">
        <f>SUMIFS(通讯通路门店!$W:$W,通讯通路门店!$S:$S,$G228)</f>
        <v>0</v>
      </c>
      <c r="AV228" s="99">
        <f>SUMIFS(通讯通路门店!$Z:$Z,通讯通路门店!$S:$S,$G228)</f>
        <v>0</v>
      </c>
      <c r="AW228" s="99">
        <f>SUMIFS(通讯通路门店!$AB:$AB,通讯通路门店!$S:$S,$G228)</f>
        <v>0</v>
      </c>
      <c r="AX228" s="99">
        <f>SUMIFS(通讯通路门店!$X:$X,通讯通路门店!$S:$S,$G228)</f>
        <v>0</v>
      </c>
      <c r="AY228" s="99">
        <f>SUMIFS(通讯通路门店!$Y:$Y,通讯通路门店!$S:$S,$G228)</f>
        <v>0</v>
      </c>
      <c r="AZ228" s="99">
        <f>SUMIFS(通讯通路门店!$AA:$AA,通讯通路门店!$S:$S,$G228)</f>
        <v>0</v>
      </c>
      <c r="BA228" s="99">
        <f t="shared" si="18"/>
        <v>0</v>
      </c>
      <c r="BB228" s="99">
        <f t="shared" si="19"/>
        <v>0</v>
      </c>
      <c r="BC228" s="99">
        <f>SUMIFS(通讯通路门店!$W:$W,通讯通路门店!$S:$S,$G228,通讯通路门店!$J:$J,"荣耀体验店")+SUMIFS(通讯通路门店!$W:$W,通讯通路门店!$S:$S,$G228,通讯通路门店!$J:$J,"荣耀授权专卖店")</f>
        <v>0</v>
      </c>
      <c r="BD228" s="99">
        <f>SUMIFS(通讯通路门店!$Z:$Z,通讯通路门店!$S:$S,$G228,通讯通路门店!$J:$J,"VIVO体验店")</f>
        <v>0</v>
      </c>
      <c r="BE228" s="99">
        <f>SUMIFS(通讯通路门店!$AB:$AB,通讯通路门店!$S:$S,$G228,通讯通路门店!$J:$J,"OPPO体验店")</f>
        <v>0</v>
      </c>
      <c r="BF228" s="99">
        <f>SUMIFS(通讯通路门店!$X:$X,通讯通路门店!$S:$S,$G228,通讯通路门店!$J:$J,"华为授权体验店")+SUMIFS(通讯通路门店!$AA:$AA,通讯通路门店!$S:$S,$G228,通讯通路门店!$J:$J,"华为堡垒店")</f>
        <v>0</v>
      </c>
      <c r="BG228" s="99">
        <f>SUMIFS(通讯通路门店!$Y:$Y,通讯通路门店!$S:$S,$G228,通讯通路门店!$J:$J,"小米体验店")</f>
        <v>0</v>
      </c>
      <c r="BH228" s="99">
        <f>SUMIFS(通讯通路门店!$AA:$AA,通讯通路门店!$S:$S,$G228,通讯通路门店!$J:$J,"苹果体验店")</f>
        <v>0</v>
      </c>
      <c r="BI228" s="99">
        <f>SUMIFS(通讯通路门店!$K:$K,通讯通路门店!$S:$S,$G228,通讯通路门店!$J:$J,"其他品牌专卖店")</f>
        <v>0</v>
      </c>
      <c r="BJ228" s="99">
        <f>SUMIFS(通讯通路门店!$AC:$AC,通讯通路门店!$S:$S,$G228)</f>
        <v>0</v>
      </c>
      <c r="BK228" s="99">
        <f>SUMIFS(通讯通路门店!$AD:$AD,通讯通路门店!$S:$S,$G228)</f>
        <v>0</v>
      </c>
      <c r="BL228" s="99">
        <f>SUMIFS(通讯通路门店!$AE:$AE,通讯通路门店!$S:$S,$G228)</f>
        <v>0</v>
      </c>
      <c r="BM228" s="99">
        <f>SUMIFS(通讯通路门店!$AF:$AF,通讯通路门店!$S:$S,$G228)</f>
        <v>0</v>
      </c>
      <c r="BN228" s="99">
        <f>SUMIFS(通讯通路门店!$AG:$AG,通讯通路门店!$S:$S,$G228)</f>
        <v>0</v>
      </c>
      <c r="BO228" s="99">
        <f>SUMIFS(通讯通路门店!$AH:$AH,通讯通路门店!$S:$S,$G228)</f>
        <v>0</v>
      </c>
      <c r="BP228" s="99">
        <f>SUMIFS(通讯通路门店!$AI:$AI,通讯通路门店!$S:$S,$G228)</f>
        <v>0</v>
      </c>
      <c r="BQ228" s="83"/>
    </row>
    <row r="229" spans="1:69">
      <c r="A229" s="99" t="str">
        <f>IFERROR(_xlfn.XLOOKUP($G229,通讯通路门店!$S$4:$S$993933,通讯通路门店!$A$4:$A$993933,0,0),"")</f>
        <v/>
      </c>
      <c r="B229" s="99" t="str">
        <f>IFERROR(_xlfn.XLOOKUP($G229,通讯通路门店!$S$4:$S$993933,通讯通路门店!$B$4:$B$993933,0,0),"")</f>
        <v/>
      </c>
      <c r="C229" s="99" t="str">
        <f>IFERROR(_xlfn.XLOOKUP($G229,通讯通路门店!$S$4:$S$993933,通讯通路门店!$C$4:$C$993933,0,0),"")</f>
        <v/>
      </c>
      <c r="D229" s="99" t="str">
        <f>IFERROR(_xlfn.XLOOKUP($G229,通讯通路门店!$S$4:$S$993933,通讯通路门店!$D$4:$D$993933,0,0),"")</f>
        <v/>
      </c>
      <c r="E229" s="83"/>
      <c r="F229" s="83"/>
      <c r="G229" s="101" t="e">
        <v>#N/A</v>
      </c>
      <c r="H229" s="102" t="str">
        <f>IFERROR(_xlfn.XLOOKUP($G229,通讯通路门店!$S$4:$S$993933,通讯通路门店!$R$4:$R$993933,0,0),"")</f>
        <v/>
      </c>
      <c r="I229" s="83"/>
      <c r="J229" s="83"/>
      <c r="K229" s="83"/>
      <c r="L229" s="83"/>
      <c r="M229" s="83"/>
      <c r="N229" s="83"/>
      <c r="O229" s="83"/>
      <c r="P229" s="83"/>
      <c r="Q229" s="83"/>
      <c r="R229" s="83"/>
      <c r="S229" s="83"/>
      <c r="T229" s="83"/>
      <c r="U229" s="99">
        <f>COUNTIF(通讯通路门店!$S:$S,$G229)</f>
        <v>0</v>
      </c>
      <c r="V229" s="99">
        <f>COUNTIFS(通讯通路门店!$S:$S,$G229,通讯通路门店!$J:$J,"综合卖场")</f>
        <v>0</v>
      </c>
      <c r="W229" s="99">
        <f>SUMIFS(通讯通路门店!$AJ:$AJ,通讯通路门店!$S:$S,通讯客户沙盘!$G229)</f>
        <v>0</v>
      </c>
      <c r="X229" s="99">
        <f t="shared" si="15"/>
        <v>0</v>
      </c>
      <c r="Y229" s="99">
        <f>COUNTIFS(通讯通路门店!$S:$S,$G229,通讯通路门店!$J:$J,"荣耀体验店")+COUNTIFS(通讯通路门店!$S:$S,$G229,通讯通路门店!$J:$J,"荣耀授权专卖店")</f>
        <v>0</v>
      </c>
      <c r="Z229" s="99">
        <f>COUNTIFS(通讯通路门店!$S:$S,$G229,通讯通路门店!$J:$J,"VIVO体验店")</f>
        <v>0</v>
      </c>
      <c r="AA229" s="99">
        <f>COUNTIFS(通讯通路门店!$S:$S,$G229,通讯通路门店!$J:$J,"OPPO体验店")</f>
        <v>0</v>
      </c>
      <c r="AB229" s="99">
        <f>COUNTIFS(通讯通路门店!$S:$S,$G229,通讯通路门店!$J:$J,"华为授权体验店")+COUNTIFS(通讯通路门店!$S:$S,$G229,通讯通路门店!$J:$J,"华为堡垒店")</f>
        <v>0</v>
      </c>
      <c r="AC229" s="99">
        <f>COUNTIFS(通讯通路门店!$S:$S,$G229,通讯通路门店!$J:$J,"小米体验店")</f>
        <v>0</v>
      </c>
      <c r="AD229" s="99">
        <f>COUNTIFS(通讯通路门店!$S:$S,$G229,通讯通路门店!$J:$J,"苹果体验店")</f>
        <v>0</v>
      </c>
      <c r="AE229" s="99">
        <f>COUNTIFS(通讯通路门店!$S:$S,$G229,通讯通路门店!$J:$J,"其他品牌专卖店")</f>
        <v>0</v>
      </c>
      <c r="AF229" s="99">
        <f>SUMIFS(通讯通路门店!$BI:$BI,通讯通路门店!$S:$S,$G229)</f>
        <v>0</v>
      </c>
      <c r="AG229" s="99">
        <f>SUMIFS(通讯通路门店!$BH:$BH,通讯通路门店!$S:$S,$G229)</f>
        <v>0</v>
      </c>
      <c r="AH229" s="99">
        <f t="shared" si="16"/>
        <v>0</v>
      </c>
      <c r="AI229" s="99">
        <f>SUMIFS(通讯通路门店!$BB:$BB,通讯通路门店!$S:$S,$G229)</f>
        <v>0</v>
      </c>
      <c r="AJ229" s="99">
        <f>SUMIFS(通讯通路门店!$BE:$BE,通讯通路门店!$S:$S,$G229)</f>
        <v>0</v>
      </c>
      <c r="AK229" s="99">
        <f>SUMIFS(通讯通路门店!$BG:$BG,通讯通路门店!$S:$S,$G229)</f>
        <v>0</v>
      </c>
      <c r="AL229" s="99">
        <f>SUMIFS(通讯通路门店!$BC:$BC,通讯通路门店!$S:$S,$G229)</f>
        <v>0</v>
      </c>
      <c r="AM229" s="99">
        <f>SUMIFS(通讯通路门店!$BD:$BD,通讯通路门店!$S:$S,$G229)</f>
        <v>0</v>
      </c>
      <c r="AN229" s="99">
        <f>SUMIFS(通讯通路门店!$BF:$BF,通讯通路门店!$S:$S,$G229)</f>
        <v>0</v>
      </c>
      <c r="AO229" s="99">
        <f t="shared" si="17"/>
        <v>0</v>
      </c>
      <c r="AP229" s="99">
        <f>SUMIFS(通讯通路门店!$K:$K,通讯通路门店!$S:$S,$G229)</f>
        <v>0</v>
      </c>
      <c r="AQ229" s="83"/>
      <c r="AR229" s="99">
        <f>SUMIFS(通讯通路门店!$T:$T,通讯通路门店!$S:$S,$G229)</f>
        <v>0</v>
      </c>
      <c r="AS229" s="99">
        <f>SUMIFS(通讯通路门店!$U:$U,通讯通路门店!$S:$S,$G229)</f>
        <v>0</v>
      </c>
      <c r="AT229" s="99">
        <f>SUMIFS(通讯通路门店!$V:$V,通讯通路门店!$S:$S,$G229)</f>
        <v>0</v>
      </c>
      <c r="AU229" s="99">
        <f>SUMIFS(通讯通路门店!$W:$W,通讯通路门店!$S:$S,$G229)</f>
        <v>0</v>
      </c>
      <c r="AV229" s="99">
        <f>SUMIFS(通讯通路门店!$Z:$Z,通讯通路门店!$S:$S,$G229)</f>
        <v>0</v>
      </c>
      <c r="AW229" s="99">
        <f>SUMIFS(通讯通路门店!$AB:$AB,通讯通路门店!$S:$S,$G229)</f>
        <v>0</v>
      </c>
      <c r="AX229" s="99">
        <f>SUMIFS(通讯通路门店!$X:$X,通讯通路门店!$S:$S,$G229)</f>
        <v>0</v>
      </c>
      <c r="AY229" s="99">
        <f>SUMIFS(通讯通路门店!$Y:$Y,通讯通路门店!$S:$S,$G229)</f>
        <v>0</v>
      </c>
      <c r="AZ229" s="99">
        <f>SUMIFS(通讯通路门店!$AA:$AA,通讯通路门店!$S:$S,$G229)</f>
        <v>0</v>
      </c>
      <c r="BA229" s="99">
        <f t="shared" si="18"/>
        <v>0</v>
      </c>
      <c r="BB229" s="99">
        <f t="shared" si="19"/>
        <v>0</v>
      </c>
      <c r="BC229" s="99">
        <f>SUMIFS(通讯通路门店!$W:$W,通讯通路门店!$S:$S,$G229,通讯通路门店!$J:$J,"荣耀体验店")+SUMIFS(通讯通路门店!$W:$W,通讯通路门店!$S:$S,$G229,通讯通路门店!$J:$J,"荣耀授权专卖店")</f>
        <v>0</v>
      </c>
      <c r="BD229" s="99">
        <f>SUMIFS(通讯通路门店!$Z:$Z,通讯通路门店!$S:$S,$G229,通讯通路门店!$J:$J,"VIVO体验店")</f>
        <v>0</v>
      </c>
      <c r="BE229" s="99">
        <f>SUMIFS(通讯通路门店!$AB:$AB,通讯通路门店!$S:$S,$G229,通讯通路门店!$J:$J,"OPPO体验店")</f>
        <v>0</v>
      </c>
      <c r="BF229" s="99">
        <f>SUMIFS(通讯通路门店!$X:$X,通讯通路门店!$S:$S,$G229,通讯通路门店!$J:$J,"华为授权体验店")+SUMIFS(通讯通路门店!$AA:$AA,通讯通路门店!$S:$S,$G229,通讯通路门店!$J:$J,"华为堡垒店")</f>
        <v>0</v>
      </c>
      <c r="BG229" s="99">
        <f>SUMIFS(通讯通路门店!$Y:$Y,通讯通路门店!$S:$S,$G229,通讯通路门店!$J:$J,"小米体验店")</f>
        <v>0</v>
      </c>
      <c r="BH229" s="99">
        <f>SUMIFS(通讯通路门店!$AA:$AA,通讯通路门店!$S:$S,$G229,通讯通路门店!$J:$J,"苹果体验店")</f>
        <v>0</v>
      </c>
      <c r="BI229" s="99">
        <f>SUMIFS(通讯通路门店!$K:$K,通讯通路门店!$S:$S,$G229,通讯通路门店!$J:$J,"其他品牌专卖店")</f>
        <v>0</v>
      </c>
      <c r="BJ229" s="99">
        <f>SUMIFS(通讯通路门店!$AC:$AC,通讯通路门店!$S:$S,$G229)</f>
        <v>0</v>
      </c>
      <c r="BK229" s="99">
        <f>SUMIFS(通讯通路门店!$AD:$AD,通讯通路门店!$S:$S,$G229)</f>
        <v>0</v>
      </c>
      <c r="BL229" s="99">
        <f>SUMIFS(通讯通路门店!$AE:$AE,通讯通路门店!$S:$S,$G229)</f>
        <v>0</v>
      </c>
      <c r="BM229" s="99">
        <f>SUMIFS(通讯通路门店!$AF:$AF,通讯通路门店!$S:$S,$G229)</f>
        <v>0</v>
      </c>
      <c r="BN229" s="99">
        <f>SUMIFS(通讯通路门店!$AG:$AG,通讯通路门店!$S:$S,$G229)</f>
        <v>0</v>
      </c>
      <c r="BO229" s="99">
        <f>SUMIFS(通讯通路门店!$AH:$AH,通讯通路门店!$S:$S,$G229)</f>
        <v>0</v>
      </c>
      <c r="BP229" s="99">
        <f>SUMIFS(通讯通路门店!$AI:$AI,通讯通路门店!$S:$S,$G229)</f>
        <v>0</v>
      </c>
      <c r="BQ229" s="83"/>
    </row>
    <row r="230" spans="1:69">
      <c r="A230" s="99" t="str">
        <f>IFERROR(_xlfn.XLOOKUP($G230,通讯通路门店!$S$4:$S$993933,通讯通路门店!$A$4:$A$993933,0,0),"")</f>
        <v/>
      </c>
      <c r="B230" s="99" t="str">
        <f>IFERROR(_xlfn.XLOOKUP($G230,通讯通路门店!$S$4:$S$993933,通讯通路门店!$B$4:$B$993933,0,0),"")</f>
        <v/>
      </c>
      <c r="C230" s="99" t="str">
        <f>IFERROR(_xlfn.XLOOKUP($G230,通讯通路门店!$S$4:$S$993933,通讯通路门店!$C$4:$C$993933,0,0),"")</f>
        <v/>
      </c>
      <c r="D230" s="99" t="str">
        <f>IFERROR(_xlfn.XLOOKUP($G230,通讯通路门店!$S$4:$S$993933,通讯通路门店!$D$4:$D$993933,0,0),"")</f>
        <v/>
      </c>
      <c r="E230" s="83"/>
      <c r="F230" s="83"/>
      <c r="G230" s="101" t="e">
        <v>#N/A</v>
      </c>
      <c r="H230" s="102" t="str">
        <f>IFERROR(_xlfn.XLOOKUP($G230,通讯通路门店!$S$4:$S$993933,通讯通路门店!$R$4:$R$993933,0,0),"")</f>
        <v/>
      </c>
      <c r="I230" s="83"/>
      <c r="J230" s="83"/>
      <c r="K230" s="83"/>
      <c r="L230" s="83"/>
      <c r="M230" s="83"/>
      <c r="N230" s="83"/>
      <c r="O230" s="83"/>
      <c r="P230" s="83"/>
      <c r="Q230" s="83"/>
      <c r="R230" s="83"/>
      <c r="S230" s="83"/>
      <c r="T230" s="83"/>
      <c r="U230" s="99">
        <f>COUNTIF(通讯通路门店!$S:$S,$G230)</f>
        <v>0</v>
      </c>
      <c r="V230" s="99">
        <f>COUNTIFS(通讯通路门店!$S:$S,$G230,通讯通路门店!$J:$J,"综合卖场")</f>
        <v>0</v>
      </c>
      <c r="W230" s="99">
        <f>SUMIFS(通讯通路门店!$AJ:$AJ,通讯通路门店!$S:$S,通讯客户沙盘!$G230)</f>
        <v>0</v>
      </c>
      <c r="X230" s="99">
        <f t="shared" si="15"/>
        <v>0</v>
      </c>
      <c r="Y230" s="99">
        <f>COUNTIFS(通讯通路门店!$S:$S,$G230,通讯通路门店!$J:$J,"荣耀体验店")+COUNTIFS(通讯通路门店!$S:$S,$G230,通讯通路门店!$J:$J,"荣耀授权专卖店")</f>
        <v>0</v>
      </c>
      <c r="Z230" s="99">
        <f>COUNTIFS(通讯通路门店!$S:$S,$G230,通讯通路门店!$J:$J,"VIVO体验店")</f>
        <v>0</v>
      </c>
      <c r="AA230" s="99">
        <f>COUNTIFS(通讯通路门店!$S:$S,$G230,通讯通路门店!$J:$J,"OPPO体验店")</f>
        <v>0</v>
      </c>
      <c r="AB230" s="99">
        <f>COUNTIFS(通讯通路门店!$S:$S,$G230,通讯通路门店!$J:$J,"华为授权体验店")+COUNTIFS(通讯通路门店!$S:$S,$G230,通讯通路门店!$J:$J,"华为堡垒店")</f>
        <v>0</v>
      </c>
      <c r="AC230" s="99">
        <f>COUNTIFS(通讯通路门店!$S:$S,$G230,通讯通路门店!$J:$J,"小米体验店")</f>
        <v>0</v>
      </c>
      <c r="AD230" s="99">
        <f>COUNTIFS(通讯通路门店!$S:$S,$G230,通讯通路门店!$J:$J,"苹果体验店")</f>
        <v>0</v>
      </c>
      <c r="AE230" s="99">
        <f>COUNTIFS(通讯通路门店!$S:$S,$G230,通讯通路门店!$J:$J,"其他品牌专卖店")</f>
        <v>0</v>
      </c>
      <c r="AF230" s="99">
        <f>SUMIFS(通讯通路门店!$BI:$BI,通讯通路门店!$S:$S,$G230)</f>
        <v>0</v>
      </c>
      <c r="AG230" s="99">
        <f>SUMIFS(通讯通路门店!$BH:$BH,通讯通路门店!$S:$S,$G230)</f>
        <v>0</v>
      </c>
      <c r="AH230" s="99">
        <f t="shared" si="16"/>
        <v>0</v>
      </c>
      <c r="AI230" s="99">
        <f>SUMIFS(通讯通路门店!$BB:$BB,通讯通路门店!$S:$S,$G230)</f>
        <v>0</v>
      </c>
      <c r="AJ230" s="99">
        <f>SUMIFS(通讯通路门店!$BE:$BE,通讯通路门店!$S:$S,$G230)</f>
        <v>0</v>
      </c>
      <c r="AK230" s="99">
        <f>SUMIFS(通讯通路门店!$BG:$BG,通讯通路门店!$S:$S,$G230)</f>
        <v>0</v>
      </c>
      <c r="AL230" s="99">
        <f>SUMIFS(通讯通路门店!$BC:$BC,通讯通路门店!$S:$S,$G230)</f>
        <v>0</v>
      </c>
      <c r="AM230" s="99">
        <f>SUMIFS(通讯通路门店!$BD:$BD,通讯通路门店!$S:$S,$G230)</f>
        <v>0</v>
      </c>
      <c r="AN230" s="99">
        <f>SUMIFS(通讯通路门店!$BF:$BF,通讯通路门店!$S:$S,$G230)</f>
        <v>0</v>
      </c>
      <c r="AO230" s="99">
        <f t="shared" si="17"/>
        <v>0</v>
      </c>
      <c r="AP230" s="99">
        <f>SUMIFS(通讯通路门店!$K:$K,通讯通路门店!$S:$S,$G230)</f>
        <v>0</v>
      </c>
      <c r="AQ230" s="83"/>
      <c r="AR230" s="99">
        <f>SUMIFS(通讯通路门店!$T:$T,通讯通路门店!$S:$S,$G230)</f>
        <v>0</v>
      </c>
      <c r="AS230" s="99">
        <f>SUMIFS(通讯通路门店!$U:$U,通讯通路门店!$S:$S,$G230)</f>
        <v>0</v>
      </c>
      <c r="AT230" s="99">
        <f>SUMIFS(通讯通路门店!$V:$V,通讯通路门店!$S:$S,$G230)</f>
        <v>0</v>
      </c>
      <c r="AU230" s="99">
        <f>SUMIFS(通讯通路门店!$W:$W,通讯通路门店!$S:$S,$G230)</f>
        <v>0</v>
      </c>
      <c r="AV230" s="99">
        <f>SUMIFS(通讯通路门店!$Z:$Z,通讯通路门店!$S:$S,$G230)</f>
        <v>0</v>
      </c>
      <c r="AW230" s="99">
        <f>SUMIFS(通讯通路门店!$AB:$AB,通讯通路门店!$S:$S,$G230)</f>
        <v>0</v>
      </c>
      <c r="AX230" s="99">
        <f>SUMIFS(通讯通路门店!$X:$X,通讯通路门店!$S:$S,$G230)</f>
        <v>0</v>
      </c>
      <c r="AY230" s="99">
        <f>SUMIFS(通讯通路门店!$Y:$Y,通讯通路门店!$S:$S,$G230)</f>
        <v>0</v>
      </c>
      <c r="AZ230" s="99">
        <f>SUMIFS(通讯通路门店!$AA:$AA,通讯通路门店!$S:$S,$G230)</f>
        <v>0</v>
      </c>
      <c r="BA230" s="99">
        <f t="shared" si="18"/>
        <v>0</v>
      </c>
      <c r="BB230" s="99">
        <f t="shared" si="19"/>
        <v>0</v>
      </c>
      <c r="BC230" s="99">
        <f>SUMIFS(通讯通路门店!$W:$W,通讯通路门店!$S:$S,$G230,通讯通路门店!$J:$J,"荣耀体验店")+SUMIFS(通讯通路门店!$W:$W,通讯通路门店!$S:$S,$G230,通讯通路门店!$J:$J,"荣耀授权专卖店")</f>
        <v>0</v>
      </c>
      <c r="BD230" s="99">
        <f>SUMIFS(通讯通路门店!$Z:$Z,通讯通路门店!$S:$S,$G230,通讯通路门店!$J:$J,"VIVO体验店")</f>
        <v>0</v>
      </c>
      <c r="BE230" s="99">
        <f>SUMIFS(通讯通路门店!$AB:$AB,通讯通路门店!$S:$S,$G230,通讯通路门店!$J:$J,"OPPO体验店")</f>
        <v>0</v>
      </c>
      <c r="BF230" s="99">
        <f>SUMIFS(通讯通路门店!$X:$X,通讯通路门店!$S:$S,$G230,通讯通路门店!$J:$J,"华为授权体验店")+SUMIFS(通讯通路门店!$AA:$AA,通讯通路门店!$S:$S,$G230,通讯通路门店!$J:$J,"华为堡垒店")</f>
        <v>0</v>
      </c>
      <c r="BG230" s="99">
        <f>SUMIFS(通讯通路门店!$Y:$Y,通讯通路门店!$S:$S,$G230,通讯通路门店!$J:$J,"小米体验店")</f>
        <v>0</v>
      </c>
      <c r="BH230" s="99">
        <f>SUMIFS(通讯通路门店!$AA:$AA,通讯通路门店!$S:$S,$G230,通讯通路门店!$J:$J,"苹果体验店")</f>
        <v>0</v>
      </c>
      <c r="BI230" s="99">
        <f>SUMIFS(通讯通路门店!$K:$K,通讯通路门店!$S:$S,$G230,通讯通路门店!$J:$J,"其他品牌专卖店")</f>
        <v>0</v>
      </c>
      <c r="BJ230" s="99">
        <f>SUMIFS(通讯通路门店!$AC:$AC,通讯通路门店!$S:$S,$G230)</f>
        <v>0</v>
      </c>
      <c r="BK230" s="99">
        <f>SUMIFS(通讯通路门店!$AD:$AD,通讯通路门店!$S:$S,$G230)</f>
        <v>0</v>
      </c>
      <c r="BL230" s="99">
        <f>SUMIFS(通讯通路门店!$AE:$AE,通讯通路门店!$S:$S,$G230)</f>
        <v>0</v>
      </c>
      <c r="BM230" s="99">
        <f>SUMIFS(通讯通路门店!$AF:$AF,通讯通路门店!$S:$S,$G230)</f>
        <v>0</v>
      </c>
      <c r="BN230" s="99">
        <f>SUMIFS(通讯通路门店!$AG:$AG,通讯通路门店!$S:$S,$G230)</f>
        <v>0</v>
      </c>
      <c r="BO230" s="99">
        <f>SUMIFS(通讯通路门店!$AH:$AH,通讯通路门店!$S:$S,$G230)</f>
        <v>0</v>
      </c>
      <c r="BP230" s="99">
        <f>SUMIFS(通讯通路门店!$AI:$AI,通讯通路门店!$S:$S,$G230)</f>
        <v>0</v>
      </c>
      <c r="BQ230" s="83"/>
    </row>
    <row r="231" spans="1:69">
      <c r="A231" s="99" t="str">
        <f>IFERROR(_xlfn.XLOOKUP($G231,通讯通路门店!$S$4:$S$993933,通讯通路门店!$A$4:$A$993933,0,0),"")</f>
        <v/>
      </c>
      <c r="B231" s="99" t="str">
        <f>IFERROR(_xlfn.XLOOKUP($G231,通讯通路门店!$S$4:$S$993933,通讯通路门店!$B$4:$B$993933,0,0),"")</f>
        <v/>
      </c>
      <c r="C231" s="99" t="str">
        <f>IFERROR(_xlfn.XLOOKUP($G231,通讯通路门店!$S$4:$S$993933,通讯通路门店!$C$4:$C$993933,0,0),"")</f>
        <v/>
      </c>
      <c r="D231" s="99" t="str">
        <f>IFERROR(_xlfn.XLOOKUP($G231,通讯通路门店!$S$4:$S$993933,通讯通路门店!$D$4:$D$993933,0,0),"")</f>
        <v/>
      </c>
      <c r="E231" s="83"/>
      <c r="F231" s="83"/>
      <c r="G231" s="101" t="e">
        <v>#N/A</v>
      </c>
      <c r="H231" s="102" t="str">
        <f>IFERROR(_xlfn.XLOOKUP($G231,通讯通路门店!$S$4:$S$993933,通讯通路门店!$R$4:$R$993933,0,0),"")</f>
        <v/>
      </c>
      <c r="I231" s="83"/>
      <c r="J231" s="83"/>
      <c r="K231" s="83"/>
      <c r="L231" s="83"/>
      <c r="M231" s="83"/>
      <c r="N231" s="83"/>
      <c r="O231" s="83"/>
      <c r="P231" s="83"/>
      <c r="Q231" s="83"/>
      <c r="R231" s="83"/>
      <c r="S231" s="83"/>
      <c r="T231" s="83"/>
      <c r="U231" s="99">
        <f>COUNTIF(通讯通路门店!$S:$S,$G231)</f>
        <v>0</v>
      </c>
      <c r="V231" s="99">
        <f>COUNTIFS(通讯通路门店!$S:$S,$G231,通讯通路门店!$J:$J,"综合卖场")</f>
        <v>0</v>
      </c>
      <c r="W231" s="99">
        <f>SUMIFS(通讯通路门店!$AJ:$AJ,通讯通路门店!$S:$S,通讯客户沙盘!$G231)</f>
        <v>0</v>
      </c>
      <c r="X231" s="99">
        <f t="shared" si="15"/>
        <v>0</v>
      </c>
      <c r="Y231" s="99">
        <f>COUNTIFS(通讯通路门店!$S:$S,$G231,通讯通路门店!$J:$J,"荣耀体验店")+COUNTIFS(通讯通路门店!$S:$S,$G231,通讯通路门店!$J:$J,"荣耀授权专卖店")</f>
        <v>0</v>
      </c>
      <c r="Z231" s="99">
        <f>COUNTIFS(通讯通路门店!$S:$S,$G231,通讯通路门店!$J:$J,"VIVO体验店")</f>
        <v>0</v>
      </c>
      <c r="AA231" s="99">
        <f>COUNTIFS(通讯通路门店!$S:$S,$G231,通讯通路门店!$J:$J,"OPPO体验店")</f>
        <v>0</v>
      </c>
      <c r="AB231" s="99">
        <f>COUNTIFS(通讯通路门店!$S:$S,$G231,通讯通路门店!$J:$J,"华为授权体验店")+COUNTIFS(通讯通路门店!$S:$S,$G231,通讯通路门店!$J:$J,"华为堡垒店")</f>
        <v>0</v>
      </c>
      <c r="AC231" s="99">
        <f>COUNTIFS(通讯通路门店!$S:$S,$G231,通讯通路门店!$J:$J,"小米体验店")</f>
        <v>0</v>
      </c>
      <c r="AD231" s="99">
        <f>COUNTIFS(通讯通路门店!$S:$S,$G231,通讯通路门店!$J:$J,"苹果体验店")</f>
        <v>0</v>
      </c>
      <c r="AE231" s="99">
        <f>COUNTIFS(通讯通路门店!$S:$S,$G231,通讯通路门店!$J:$J,"其他品牌专卖店")</f>
        <v>0</v>
      </c>
      <c r="AF231" s="99">
        <f>SUMIFS(通讯通路门店!$BI:$BI,通讯通路门店!$S:$S,$G231)</f>
        <v>0</v>
      </c>
      <c r="AG231" s="99">
        <f>SUMIFS(通讯通路门店!$BH:$BH,通讯通路门店!$S:$S,$G231)</f>
        <v>0</v>
      </c>
      <c r="AH231" s="99">
        <f t="shared" si="16"/>
        <v>0</v>
      </c>
      <c r="AI231" s="99">
        <f>SUMIFS(通讯通路门店!$BB:$BB,通讯通路门店!$S:$S,$G231)</f>
        <v>0</v>
      </c>
      <c r="AJ231" s="99">
        <f>SUMIFS(通讯通路门店!$BE:$BE,通讯通路门店!$S:$S,$G231)</f>
        <v>0</v>
      </c>
      <c r="AK231" s="99">
        <f>SUMIFS(通讯通路门店!$BG:$BG,通讯通路门店!$S:$S,$G231)</f>
        <v>0</v>
      </c>
      <c r="AL231" s="99">
        <f>SUMIFS(通讯通路门店!$BC:$BC,通讯通路门店!$S:$S,$G231)</f>
        <v>0</v>
      </c>
      <c r="AM231" s="99">
        <f>SUMIFS(通讯通路门店!$BD:$BD,通讯通路门店!$S:$S,$G231)</f>
        <v>0</v>
      </c>
      <c r="AN231" s="99">
        <f>SUMIFS(通讯通路门店!$BF:$BF,通讯通路门店!$S:$S,$G231)</f>
        <v>0</v>
      </c>
      <c r="AO231" s="99">
        <f t="shared" si="17"/>
        <v>0</v>
      </c>
      <c r="AP231" s="99">
        <f>SUMIFS(通讯通路门店!$K:$K,通讯通路门店!$S:$S,$G231)</f>
        <v>0</v>
      </c>
      <c r="AQ231" s="83"/>
      <c r="AR231" s="99">
        <f>SUMIFS(通讯通路门店!$T:$T,通讯通路门店!$S:$S,$G231)</f>
        <v>0</v>
      </c>
      <c r="AS231" s="99">
        <f>SUMIFS(通讯通路门店!$U:$U,通讯通路门店!$S:$S,$G231)</f>
        <v>0</v>
      </c>
      <c r="AT231" s="99">
        <f>SUMIFS(通讯通路门店!$V:$V,通讯通路门店!$S:$S,$G231)</f>
        <v>0</v>
      </c>
      <c r="AU231" s="99">
        <f>SUMIFS(通讯通路门店!$W:$W,通讯通路门店!$S:$S,$G231)</f>
        <v>0</v>
      </c>
      <c r="AV231" s="99">
        <f>SUMIFS(通讯通路门店!$Z:$Z,通讯通路门店!$S:$S,$G231)</f>
        <v>0</v>
      </c>
      <c r="AW231" s="99">
        <f>SUMIFS(通讯通路门店!$AB:$AB,通讯通路门店!$S:$S,$G231)</f>
        <v>0</v>
      </c>
      <c r="AX231" s="99">
        <f>SUMIFS(通讯通路门店!$X:$X,通讯通路门店!$S:$S,$G231)</f>
        <v>0</v>
      </c>
      <c r="AY231" s="99">
        <f>SUMIFS(通讯通路门店!$Y:$Y,通讯通路门店!$S:$S,$G231)</f>
        <v>0</v>
      </c>
      <c r="AZ231" s="99">
        <f>SUMIFS(通讯通路门店!$AA:$AA,通讯通路门店!$S:$S,$G231)</f>
        <v>0</v>
      </c>
      <c r="BA231" s="99">
        <f t="shared" si="18"/>
        <v>0</v>
      </c>
      <c r="BB231" s="99">
        <f t="shared" si="19"/>
        <v>0</v>
      </c>
      <c r="BC231" s="99">
        <f>SUMIFS(通讯通路门店!$W:$W,通讯通路门店!$S:$S,$G231,通讯通路门店!$J:$J,"荣耀体验店")+SUMIFS(通讯通路门店!$W:$W,通讯通路门店!$S:$S,$G231,通讯通路门店!$J:$J,"荣耀授权专卖店")</f>
        <v>0</v>
      </c>
      <c r="BD231" s="99">
        <f>SUMIFS(通讯通路门店!$Z:$Z,通讯通路门店!$S:$S,$G231,通讯通路门店!$J:$J,"VIVO体验店")</f>
        <v>0</v>
      </c>
      <c r="BE231" s="99">
        <f>SUMIFS(通讯通路门店!$AB:$AB,通讯通路门店!$S:$S,$G231,通讯通路门店!$J:$J,"OPPO体验店")</f>
        <v>0</v>
      </c>
      <c r="BF231" s="99">
        <f>SUMIFS(通讯通路门店!$X:$X,通讯通路门店!$S:$S,$G231,通讯通路门店!$J:$J,"华为授权体验店")+SUMIFS(通讯通路门店!$AA:$AA,通讯通路门店!$S:$S,$G231,通讯通路门店!$J:$J,"华为堡垒店")</f>
        <v>0</v>
      </c>
      <c r="BG231" s="99">
        <f>SUMIFS(通讯通路门店!$Y:$Y,通讯通路门店!$S:$S,$G231,通讯通路门店!$J:$J,"小米体验店")</f>
        <v>0</v>
      </c>
      <c r="BH231" s="99">
        <f>SUMIFS(通讯通路门店!$AA:$AA,通讯通路门店!$S:$S,$G231,通讯通路门店!$J:$J,"苹果体验店")</f>
        <v>0</v>
      </c>
      <c r="BI231" s="99">
        <f>SUMIFS(通讯通路门店!$K:$K,通讯通路门店!$S:$S,$G231,通讯通路门店!$J:$J,"其他品牌专卖店")</f>
        <v>0</v>
      </c>
      <c r="BJ231" s="99">
        <f>SUMIFS(通讯通路门店!$AC:$AC,通讯通路门店!$S:$S,$G231)</f>
        <v>0</v>
      </c>
      <c r="BK231" s="99">
        <f>SUMIFS(通讯通路门店!$AD:$AD,通讯通路门店!$S:$S,$G231)</f>
        <v>0</v>
      </c>
      <c r="BL231" s="99">
        <f>SUMIFS(通讯通路门店!$AE:$AE,通讯通路门店!$S:$S,$G231)</f>
        <v>0</v>
      </c>
      <c r="BM231" s="99">
        <f>SUMIFS(通讯通路门店!$AF:$AF,通讯通路门店!$S:$S,$G231)</f>
        <v>0</v>
      </c>
      <c r="BN231" s="99">
        <f>SUMIFS(通讯通路门店!$AG:$AG,通讯通路门店!$S:$S,$G231)</f>
        <v>0</v>
      </c>
      <c r="BO231" s="99">
        <f>SUMIFS(通讯通路门店!$AH:$AH,通讯通路门店!$S:$S,$G231)</f>
        <v>0</v>
      </c>
      <c r="BP231" s="99">
        <f>SUMIFS(通讯通路门店!$AI:$AI,通讯通路门店!$S:$S,$G231)</f>
        <v>0</v>
      </c>
      <c r="BQ231" s="83"/>
    </row>
    <row r="232" spans="1:69">
      <c r="A232" s="99" t="str">
        <f>IFERROR(_xlfn.XLOOKUP($G232,通讯通路门店!$S$4:$S$993933,通讯通路门店!$A$4:$A$993933,0,0),"")</f>
        <v/>
      </c>
      <c r="B232" s="99" t="str">
        <f>IFERROR(_xlfn.XLOOKUP($G232,通讯通路门店!$S$4:$S$993933,通讯通路门店!$B$4:$B$993933,0,0),"")</f>
        <v/>
      </c>
      <c r="C232" s="99" t="str">
        <f>IFERROR(_xlfn.XLOOKUP($G232,通讯通路门店!$S$4:$S$993933,通讯通路门店!$C$4:$C$993933,0,0),"")</f>
        <v/>
      </c>
      <c r="D232" s="99" t="str">
        <f>IFERROR(_xlfn.XLOOKUP($G232,通讯通路门店!$S$4:$S$993933,通讯通路门店!$D$4:$D$993933,0,0),"")</f>
        <v/>
      </c>
      <c r="E232" s="83"/>
      <c r="F232" s="83"/>
      <c r="G232" s="101" t="e">
        <v>#N/A</v>
      </c>
      <c r="H232" s="102" t="str">
        <f>IFERROR(_xlfn.XLOOKUP($G232,通讯通路门店!$S$4:$S$993933,通讯通路门店!$R$4:$R$993933,0,0),"")</f>
        <v/>
      </c>
      <c r="I232" s="83"/>
      <c r="J232" s="83"/>
      <c r="K232" s="83"/>
      <c r="L232" s="83"/>
      <c r="M232" s="83"/>
      <c r="N232" s="83"/>
      <c r="O232" s="83"/>
      <c r="P232" s="83"/>
      <c r="Q232" s="83"/>
      <c r="R232" s="83"/>
      <c r="S232" s="83"/>
      <c r="T232" s="83"/>
      <c r="U232" s="99">
        <f>COUNTIF(通讯通路门店!$S:$S,$G232)</f>
        <v>0</v>
      </c>
      <c r="V232" s="99">
        <f>COUNTIFS(通讯通路门店!$S:$S,$G232,通讯通路门店!$J:$J,"综合卖场")</f>
        <v>0</v>
      </c>
      <c r="W232" s="99">
        <f>SUMIFS(通讯通路门店!$AJ:$AJ,通讯通路门店!$S:$S,通讯客户沙盘!$G232)</f>
        <v>0</v>
      </c>
      <c r="X232" s="99">
        <f t="shared" si="15"/>
        <v>0</v>
      </c>
      <c r="Y232" s="99">
        <f>COUNTIFS(通讯通路门店!$S:$S,$G232,通讯通路门店!$J:$J,"荣耀体验店")+COUNTIFS(通讯通路门店!$S:$S,$G232,通讯通路门店!$J:$J,"荣耀授权专卖店")</f>
        <v>0</v>
      </c>
      <c r="Z232" s="99">
        <f>COUNTIFS(通讯通路门店!$S:$S,$G232,通讯通路门店!$J:$J,"VIVO体验店")</f>
        <v>0</v>
      </c>
      <c r="AA232" s="99">
        <f>COUNTIFS(通讯通路门店!$S:$S,$G232,通讯通路门店!$J:$J,"OPPO体验店")</f>
        <v>0</v>
      </c>
      <c r="AB232" s="99">
        <f>COUNTIFS(通讯通路门店!$S:$S,$G232,通讯通路门店!$J:$J,"华为授权体验店")+COUNTIFS(通讯通路门店!$S:$S,$G232,通讯通路门店!$J:$J,"华为堡垒店")</f>
        <v>0</v>
      </c>
      <c r="AC232" s="99">
        <f>COUNTIFS(通讯通路门店!$S:$S,$G232,通讯通路门店!$J:$J,"小米体验店")</f>
        <v>0</v>
      </c>
      <c r="AD232" s="99">
        <f>COUNTIFS(通讯通路门店!$S:$S,$G232,通讯通路门店!$J:$J,"苹果体验店")</f>
        <v>0</v>
      </c>
      <c r="AE232" s="99">
        <f>COUNTIFS(通讯通路门店!$S:$S,$G232,通讯通路门店!$J:$J,"其他品牌专卖店")</f>
        <v>0</v>
      </c>
      <c r="AF232" s="99">
        <f>SUMIFS(通讯通路门店!$BI:$BI,通讯通路门店!$S:$S,$G232)</f>
        <v>0</v>
      </c>
      <c r="AG232" s="99">
        <f>SUMIFS(通讯通路门店!$BH:$BH,通讯通路门店!$S:$S,$G232)</f>
        <v>0</v>
      </c>
      <c r="AH232" s="99">
        <f t="shared" si="16"/>
        <v>0</v>
      </c>
      <c r="AI232" s="99">
        <f>SUMIFS(通讯通路门店!$BB:$BB,通讯通路门店!$S:$S,$G232)</f>
        <v>0</v>
      </c>
      <c r="AJ232" s="99">
        <f>SUMIFS(通讯通路门店!$BE:$BE,通讯通路门店!$S:$S,$G232)</f>
        <v>0</v>
      </c>
      <c r="AK232" s="99">
        <f>SUMIFS(通讯通路门店!$BG:$BG,通讯通路门店!$S:$S,$G232)</f>
        <v>0</v>
      </c>
      <c r="AL232" s="99">
        <f>SUMIFS(通讯通路门店!$BC:$BC,通讯通路门店!$S:$S,$G232)</f>
        <v>0</v>
      </c>
      <c r="AM232" s="99">
        <f>SUMIFS(通讯通路门店!$BD:$BD,通讯通路门店!$S:$S,$G232)</f>
        <v>0</v>
      </c>
      <c r="AN232" s="99">
        <f>SUMIFS(通讯通路门店!$BF:$BF,通讯通路门店!$S:$S,$G232)</f>
        <v>0</v>
      </c>
      <c r="AO232" s="99">
        <f t="shared" si="17"/>
        <v>0</v>
      </c>
      <c r="AP232" s="99">
        <f>SUMIFS(通讯通路门店!$K:$K,通讯通路门店!$S:$S,$G232)</f>
        <v>0</v>
      </c>
      <c r="AQ232" s="83"/>
      <c r="AR232" s="99">
        <f>SUMIFS(通讯通路门店!$T:$T,通讯通路门店!$S:$S,$G232)</f>
        <v>0</v>
      </c>
      <c r="AS232" s="99">
        <f>SUMIFS(通讯通路门店!$U:$U,通讯通路门店!$S:$S,$G232)</f>
        <v>0</v>
      </c>
      <c r="AT232" s="99">
        <f>SUMIFS(通讯通路门店!$V:$V,通讯通路门店!$S:$S,$G232)</f>
        <v>0</v>
      </c>
      <c r="AU232" s="99">
        <f>SUMIFS(通讯通路门店!$W:$W,通讯通路门店!$S:$S,$G232)</f>
        <v>0</v>
      </c>
      <c r="AV232" s="99">
        <f>SUMIFS(通讯通路门店!$Z:$Z,通讯通路门店!$S:$S,$G232)</f>
        <v>0</v>
      </c>
      <c r="AW232" s="99">
        <f>SUMIFS(通讯通路门店!$AB:$AB,通讯通路门店!$S:$S,$G232)</f>
        <v>0</v>
      </c>
      <c r="AX232" s="99">
        <f>SUMIFS(通讯通路门店!$X:$X,通讯通路门店!$S:$S,$G232)</f>
        <v>0</v>
      </c>
      <c r="AY232" s="99">
        <f>SUMIFS(通讯通路门店!$Y:$Y,通讯通路门店!$S:$S,$G232)</f>
        <v>0</v>
      </c>
      <c r="AZ232" s="99">
        <f>SUMIFS(通讯通路门店!$AA:$AA,通讯通路门店!$S:$S,$G232)</f>
        <v>0</v>
      </c>
      <c r="BA232" s="99">
        <f t="shared" si="18"/>
        <v>0</v>
      </c>
      <c r="BB232" s="99">
        <f t="shared" si="19"/>
        <v>0</v>
      </c>
      <c r="BC232" s="99">
        <f>SUMIFS(通讯通路门店!$W:$W,通讯通路门店!$S:$S,$G232,通讯通路门店!$J:$J,"荣耀体验店")+SUMIFS(通讯通路门店!$W:$W,通讯通路门店!$S:$S,$G232,通讯通路门店!$J:$J,"荣耀授权专卖店")</f>
        <v>0</v>
      </c>
      <c r="BD232" s="99">
        <f>SUMIFS(通讯通路门店!$Z:$Z,通讯通路门店!$S:$S,$G232,通讯通路门店!$J:$J,"VIVO体验店")</f>
        <v>0</v>
      </c>
      <c r="BE232" s="99">
        <f>SUMIFS(通讯通路门店!$AB:$AB,通讯通路门店!$S:$S,$G232,通讯通路门店!$J:$J,"OPPO体验店")</f>
        <v>0</v>
      </c>
      <c r="BF232" s="99">
        <f>SUMIFS(通讯通路门店!$X:$X,通讯通路门店!$S:$S,$G232,通讯通路门店!$J:$J,"华为授权体验店")+SUMIFS(通讯通路门店!$AA:$AA,通讯通路门店!$S:$S,$G232,通讯通路门店!$J:$J,"华为堡垒店")</f>
        <v>0</v>
      </c>
      <c r="BG232" s="99">
        <f>SUMIFS(通讯通路门店!$Y:$Y,通讯通路门店!$S:$S,$G232,通讯通路门店!$J:$J,"小米体验店")</f>
        <v>0</v>
      </c>
      <c r="BH232" s="99">
        <f>SUMIFS(通讯通路门店!$AA:$AA,通讯通路门店!$S:$S,$G232,通讯通路门店!$J:$J,"苹果体验店")</f>
        <v>0</v>
      </c>
      <c r="BI232" s="99">
        <f>SUMIFS(通讯通路门店!$K:$K,通讯通路门店!$S:$S,$G232,通讯通路门店!$J:$J,"其他品牌专卖店")</f>
        <v>0</v>
      </c>
      <c r="BJ232" s="99">
        <f>SUMIFS(通讯通路门店!$AC:$AC,通讯通路门店!$S:$S,$G232)</f>
        <v>0</v>
      </c>
      <c r="BK232" s="99">
        <f>SUMIFS(通讯通路门店!$AD:$AD,通讯通路门店!$S:$S,$G232)</f>
        <v>0</v>
      </c>
      <c r="BL232" s="99">
        <f>SUMIFS(通讯通路门店!$AE:$AE,通讯通路门店!$S:$S,$G232)</f>
        <v>0</v>
      </c>
      <c r="BM232" s="99">
        <f>SUMIFS(通讯通路门店!$AF:$AF,通讯通路门店!$S:$S,$G232)</f>
        <v>0</v>
      </c>
      <c r="BN232" s="99">
        <f>SUMIFS(通讯通路门店!$AG:$AG,通讯通路门店!$S:$S,$G232)</f>
        <v>0</v>
      </c>
      <c r="BO232" s="99">
        <f>SUMIFS(通讯通路门店!$AH:$AH,通讯通路门店!$S:$S,$G232)</f>
        <v>0</v>
      </c>
      <c r="BP232" s="99">
        <f>SUMIFS(通讯通路门店!$AI:$AI,通讯通路门店!$S:$S,$G232)</f>
        <v>0</v>
      </c>
      <c r="BQ232" s="83"/>
    </row>
    <row r="233" spans="1:69">
      <c r="A233" s="99" t="str">
        <f>IFERROR(_xlfn.XLOOKUP($G233,通讯通路门店!$S$4:$S$993933,通讯通路门店!$A$4:$A$993933,0,0),"")</f>
        <v/>
      </c>
      <c r="B233" s="99" t="str">
        <f>IFERROR(_xlfn.XLOOKUP($G233,通讯通路门店!$S$4:$S$993933,通讯通路门店!$B$4:$B$993933,0,0),"")</f>
        <v/>
      </c>
      <c r="C233" s="99" t="str">
        <f>IFERROR(_xlfn.XLOOKUP($G233,通讯通路门店!$S$4:$S$993933,通讯通路门店!$C$4:$C$993933,0,0),"")</f>
        <v/>
      </c>
      <c r="D233" s="99" t="str">
        <f>IFERROR(_xlfn.XLOOKUP($G233,通讯通路门店!$S$4:$S$993933,通讯通路门店!$D$4:$D$993933,0,0),"")</f>
        <v/>
      </c>
      <c r="E233" s="83"/>
      <c r="F233" s="83"/>
      <c r="G233" s="101" t="e">
        <v>#N/A</v>
      </c>
      <c r="H233" s="102" t="str">
        <f>IFERROR(_xlfn.XLOOKUP($G233,通讯通路门店!$S$4:$S$993933,通讯通路门店!$R$4:$R$993933,0,0),"")</f>
        <v/>
      </c>
      <c r="I233" s="83"/>
      <c r="J233" s="83"/>
      <c r="K233" s="83"/>
      <c r="L233" s="83"/>
      <c r="M233" s="83"/>
      <c r="N233" s="83"/>
      <c r="O233" s="83"/>
      <c r="P233" s="83"/>
      <c r="Q233" s="83"/>
      <c r="R233" s="83"/>
      <c r="S233" s="83"/>
      <c r="T233" s="83"/>
      <c r="U233" s="99">
        <f>COUNTIF(通讯通路门店!$S:$S,$G233)</f>
        <v>0</v>
      </c>
      <c r="V233" s="99">
        <f>COUNTIFS(通讯通路门店!$S:$S,$G233,通讯通路门店!$J:$J,"综合卖场")</f>
        <v>0</v>
      </c>
      <c r="W233" s="99">
        <f>SUMIFS(通讯通路门店!$AJ:$AJ,通讯通路门店!$S:$S,通讯客户沙盘!$G233)</f>
        <v>0</v>
      </c>
      <c r="X233" s="99">
        <f t="shared" si="15"/>
        <v>0</v>
      </c>
      <c r="Y233" s="99">
        <f>COUNTIFS(通讯通路门店!$S:$S,$G233,通讯通路门店!$J:$J,"荣耀体验店")+COUNTIFS(通讯通路门店!$S:$S,$G233,通讯通路门店!$J:$J,"荣耀授权专卖店")</f>
        <v>0</v>
      </c>
      <c r="Z233" s="99">
        <f>COUNTIFS(通讯通路门店!$S:$S,$G233,通讯通路门店!$J:$J,"VIVO体验店")</f>
        <v>0</v>
      </c>
      <c r="AA233" s="99">
        <f>COUNTIFS(通讯通路门店!$S:$S,$G233,通讯通路门店!$J:$J,"OPPO体验店")</f>
        <v>0</v>
      </c>
      <c r="AB233" s="99">
        <f>COUNTIFS(通讯通路门店!$S:$S,$G233,通讯通路门店!$J:$J,"华为授权体验店")+COUNTIFS(通讯通路门店!$S:$S,$G233,通讯通路门店!$J:$J,"华为堡垒店")</f>
        <v>0</v>
      </c>
      <c r="AC233" s="99">
        <f>COUNTIFS(通讯通路门店!$S:$S,$G233,通讯通路门店!$J:$J,"小米体验店")</f>
        <v>0</v>
      </c>
      <c r="AD233" s="99">
        <f>COUNTIFS(通讯通路门店!$S:$S,$G233,通讯通路门店!$J:$J,"苹果体验店")</f>
        <v>0</v>
      </c>
      <c r="AE233" s="99">
        <f>COUNTIFS(通讯通路门店!$S:$S,$G233,通讯通路门店!$J:$J,"其他品牌专卖店")</f>
        <v>0</v>
      </c>
      <c r="AF233" s="99">
        <f>SUMIFS(通讯通路门店!$BI:$BI,通讯通路门店!$S:$S,$G233)</f>
        <v>0</v>
      </c>
      <c r="AG233" s="99">
        <f>SUMIFS(通讯通路门店!$BH:$BH,通讯通路门店!$S:$S,$G233)</f>
        <v>0</v>
      </c>
      <c r="AH233" s="99">
        <f t="shared" si="16"/>
        <v>0</v>
      </c>
      <c r="AI233" s="99">
        <f>SUMIFS(通讯通路门店!$BB:$BB,通讯通路门店!$S:$S,$G233)</f>
        <v>0</v>
      </c>
      <c r="AJ233" s="99">
        <f>SUMIFS(通讯通路门店!$BE:$BE,通讯通路门店!$S:$S,$G233)</f>
        <v>0</v>
      </c>
      <c r="AK233" s="99">
        <f>SUMIFS(通讯通路门店!$BG:$BG,通讯通路门店!$S:$S,$G233)</f>
        <v>0</v>
      </c>
      <c r="AL233" s="99">
        <f>SUMIFS(通讯通路门店!$BC:$BC,通讯通路门店!$S:$S,$G233)</f>
        <v>0</v>
      </c>
      <c r="AM233" s="99">
        <f>SUMIFS(通讯通路门店!$BD:$BD,通讯通路门店!$S:$S,$G233)</f>
        <v>0</v>
      </c>
      <c r="AN233" s="99">
        <f>SUMIFS(通讯通路门店!$BF:$BF,通讯通路门店!$S:$S,$G233)</f>
        <v>0</v>
      </c>
      <c r="AO233" s="99">
        <f t="shared" si="17"/>
        <v>0</v>
      </c>
      <c r="AP233" s="99">
        <f>SUMIFS(通讯通路门店!$K:$K,通讯通路门店!$S:$S,$G233)</f>
        <v>0</v>
      </c>
      <c r="AQ233" s="83"/>
      <c r="AR233" s="99">
        <f>SUMIFS(通讯通路门店!$T:$T,通讯通路门店!$S:$S,$G233)</f>
        <v>0</v>
      </c>
      <c r="AS233" s="99">
        <f>SUMIFS(通讯通路门店!$U:$U,通讯通路门店!$S:$S,$G233)</f>
        <v>0</v>
      </c>
      <c r="AT233" s="99">
        <f>SUMIFS(通讯通路门店!$V:$V,通讯通路门店!$S:$S,$G233)</f>
        <v>0</v>
      </c>
      <c r="AU233" s="99">
        <f>SUMIFS(通讯通路门店!$W:$W,通讯通路门店!$S:$S,$G233)</f>
        <v>0</v>
      </c>
      <c r="AV233" s="99">
        <f>SUMIFS(通讯通路门店!$Z:$Z,通讯通路门店!$S:$S,$G233)</f>
        <v>0</v>
      </c>
      <c r="AW233" s="99">
        <f>SUMIFS(通讯通路门店!$AB:$AB,通讯通路门店!$S:$S,$G233)</f>
        <v>0</v>
      </c>
      <c r="AX233" s="99">
        <f>SUMIFS(通讯通路门店!$X:$X,通讯通路门店!$S:$S,$G233)</f>
        <v>0</v>
      </c>
      <c r="AY233" s="99">
        <f>SUMIFS(通讯通路门店!$Y:$Y,通讯通路门店!$S:$S,$G233)</f>
        <v>0</v>
      </c>
      <c r="AZ233" s="99">
        <f>SUMIFS(通讯通路门店!$AA:$AA,通讯通路门店!$S:$S,$G233)</f>
        <v>0</v>
      </c>
      <c r="BA233" s="99">
        <f t="shared" si="18"/>
        <v>0</v>
      </c>
      <c r="BB233" s="99">
        <f t="shared" si="19"/>
        <v>0</v>
      </c>
      <c r="BC233" s="99">
        <f>SUMIFS(通讯通路门店!$W:$W,通讯通路门店!$S:$S,$G233,通讯通路门店!$J:$J,"荣耀体验店")+SUMIFS(通讯通路门店!$W:$W,通讯通路门店!$S:$S,$G233,通讯通路门店!$J:$J,"荣耀授权专卖店")</f>
        <v>0</v>
      </c>
      <c r="BD233" s="99">
        <f>SUMIFS(通讯通路门店!$Z:$Z,通讯通路门店!$S:$S,$G233,通讯通路门店!$J:$J,"VIVO体验店")</f>
        <v>0</v>
      </c>
      <c r="BE233" s="99">
        <f>SUMIFS(通讯通路门店!$AB:$AB,通讯通路门店!$S:$S,$G233,通讯通路门店!$J:$J,"OPPO体验店")</f>
        <v>0</v>
      </c>
      <c r="BF233" s="99">
        <f>SUMIFS(通讯通路门店!$X:$X,通讯通路门店!$S:$S,$G233,通讯通路门店!$J:$J,"华为授权体验店")+SUMIFS(通讯通路门店!$AA:$AA,通讯通路门店!$S:$S,$G233,通讯通路门店!$J:$J,"华为堡垒店")</f>
        <v>0</v>
      </c>
      <c r="BG233" s="99">
        <f>SUMIFS(通讯通路门店!$Y:$Y,通讯通路门店!$S:$S,$G233,通讯通路门店!$J:$J,"小米体验店")</f>
        <v>0</v>
      </c>
      <c r="BH233" s="99">
        <f>SUMIFS(通讯通路门店!$AA:$AA,通讯通路门店!$S:$S,$G233,通讯通路门店!$J:$J,"苹果体验店")</f>
        <v>0</v>
      </c>
      <c r="BI233" s="99">
        <f>SUMIFS(通讯通路门店!$K:$K,通讯通路门店!$S:$S,$G233,通讯通路门店!$J:$J,"其他品牌专卖店")</f>
        <v>0</v>
      </c>
      <c r="BJ233" s="99">
        <f>SUMIFS(通讯通路门店!$AC:$AC,通讯通路门店!$S:$S,$G233)</f>
        <v>0</v>
      </c>
      <c r="BK233" s="99">
        <f>SUMIFS(通讯通路门店!$AD:$AD,通讯通路门店!$S:$S,$G233)</f>
        <v>0</v>
      </c>
      <c r="BL233" s="99">
        <f>SUMIFS(通讯通路门店!$AE:$AE,通讯通路门店!$S:$S,$G233)</f>
        <v>0</v>
      </c>
      <c r="BM233" s="99">
        <f>SUMIFS(通讯通路门店!$AF:$AF,通讯通路门店!$S:$S,$G233)</f>
        <v>0</v>
      </c>
      <c r="BN233" s="99">
        <f>SUMIFS(通讯通路门店!$AG:$AG,通讯通路门店!$S:$S,$G233)</f>
        <v>0</v>
      </c>
      <c r="BO233" s="99">
        <f>SUMIFS(通讯通路门店!$AH:$AH,通讯通路门店!$S:$S,$G233)</f>
        <v>0</v>
      </c>
      <c r="BP233" s="99">
        <f>SUMIFS(通讯通路门店!$AI:$AI,通讯通路门店!$S:$S,$G233)</f>
        <v>0</v>
      </c>
      <c r="BQ233" s="83"/>
    </row>
    <row r="234" spans="1:69">
      <c r="A234" s="99" t="str">
        <f>IFERROR(_xlfn.XLOOKUP($G234,通讯通路门店!$S$4:$S$993933,通讯通路门店!$A$4:$A$993933,0,0),"")</f>
        <v/>
      </c>
      <c r="B234" s="99" t="str">
        <f>IFERROR(_xlfn.XLOOKUP($G234,通讯通路门店!$S$4:$S$993933,通讯通路门店!$B$4:$B$993933,0,0),"")</f>
        <v/>
      </c>
      <c r="C234" s="99" t="str">
        <f>IFERROR(_xlfn.XLOOKUP($G234,通讯通路门店!$S$4:$S$993933,通讯通路门店!$C$4:$C$993933,0,0),"")</f>
        <v/>
      </c>
      <c r="D234" s="99" t="str">
        <f>IFERROR(_xlfn.XLOOKUP($G234,通讯通路门店!$S$4:$S$993933,通讯通路门店!$D$4:$D$993933,0,0),"")</f>
        <v/>
      </c>
      <c r="E234" s="83"/>
      <c r="F234" s="83"/>
      <c r="G234" s="101" t="e">
        <v>#N/A</v>
      </c>
      <c r="H234" s="102" t="str">
        <f>IFERROR(_xlfn.XLOOKUP($G234,通讯通路门店!$S$4:$S$993933,通讯通路门店!$R$4:$R$993933,0,0),"")</f>
        <v/>
      </c>
      <c r="I234" s="83"/>
      <c r="J234" s="83"/>
      <c r="K234" s="83"/>
      <c r="L234" s="83"/>
      <c r="M234" s="83"/>
      <c r="N234" s="83"/>
      <c r="O234" s="83"/>
      <c r="P234" s="83"/>
      <c r="Q234" s="83"/>
      <c r="R234" s="83"/>
      <c r="S234" s="83"/>
      <c r="T234" s="83"/>
      <c r="U234" s="99">
        <f>COUNTIF(通讯通路门店!$S:$S,$G234)</f>
        <v>0</v>
      </c>
      <c r="V234" s="99">
        <f>COUNTIFS(通讯通路门店!$S:$S,$G234,通讯通路门店!$J:$J,"综合卖场")</f>
        <v>0</v>
      </c>
      <c r="W234" s="99">
        <f>SUMIFS(通讯通路门店!$AJ:$AJ,通讯通路门店!$S:$S,通讯客户沙盘!$G234)</f>
        <v>0</v>
      </c>
      <c r="X234" s="99">
        <f t="shared" si="15"/>
        <v>0</v>
      </c>
      <c r="Y234" s="99">
        <f>COUNTIFS(通讯通路门店!$S:$S,$G234,通讯通路门店!$J:$J,"荣耀体验店")+COUNTIFS(通讯通路门店!$S:$S,$G234,通讯通路门店!$J:$J,"荣耀授权专卖店")</f>
        <v>0</v>
      </c>
      <c r="Z234" s="99">
        <f>COUNTIFS(通讯通路门店!$S:$S,$G234,通讯通路门店!$J:$J,"VIVO体验店")</f>
        <v>0</v>
      </c>
      <c r="AA234" s="99">
        <f>COUNTIFS(通讯通路门店!$S:$S,$G234,通讯通路门店!$J:$J,"OPPO体验店")</f>
        <v>0</v>
      </c>
      <c r="AB234" s="99">
        <f>COUNTIFS(通讯通路门店!$S:$S,$G234,通讯通路门店!$J:$J,"华为授权体验店")+COUNTIFS(通讯通路门店!$S:$S,$G234,通讯通路门店!$J:$J,"华为堡垒店")</f>
        <v>0</v>
      </c>
      <c r="AC234" s="99">
        <f>COUNTIFS(通讯通路门店!$S:$S,$G234,通讯通路门店!$J:$J,"小米体验店")</f>
        <v>0</v>
      </c>
      <c r="AD234" s="99">
        <f>COUNTIFS(通讯通路门店!$S:$S,$G234,通讯通路门店!$J:$J,"苹果体验店")</f>
        <v>0</v>
      </c>
      <c r="AE234" s="99">
        <f>COUNTIFS(通讯通路门店!$S:$S,$G234,通讯通路门店!$J:$J,"其他品牌专卖店")</f>
        <v>0</v>
      </c>
      <c r="AF234" s="99">
        <f>SUMIFS(通讯通路门店!$BI:$BI,通讯通路门店!$S:$S,$G234)</f>
        <v>0</v>
      </c>
      <c r="AG234" s="99">
        <f>SUMIFS(通讯通路门店!$BH:$BH,通讯通路门店!$S:$S,$G234)</f>
        <v>0</v>
      </c>
      <c r="AH234" s="99">
        <f t="shared" si="16"/>
        <v>0</v>
      </c>
      <c r="AI234" s="99">
        <f>SUMIFS(通讯通路门店!$BB:$BB,通讯通路门店!$S:$S,$G234)</f>
        <v>0</v>
      </c>
      <c r="AJ234" s="99">
        <f>SUMIFS(通讯通路门店!$BE:$BE,通讯通路门店!$S:$S,$G234)</f>
        <v>0</v>
      </c>
      <c r="AK234" s="99">
        <f>SUMIFS(通讯通路门店!$BG:$BG,通讯通路门店!$S:$S,$G234)</f>
        <v>0</v>
      </c>
      <c r="AL234" s="99">
        <f>SUMIFS(通讯通路门店!$BC:$BC,通讯通路门店!$S:$S,$G234)</f>
        <v>0</v>
      </c>
      <c r="AM234" s="99">
        <f>SUMIFS(通讯通路门店!$BD:$BD,通讯通路门店!$S:$S,$G234)</f>
        <v>0</v>
      </c>
      <c r="AN234" s="99">
        <f>SUMIFS(通讯通路门店!$BF:$BF,通讯通路门店!$S:$S,$G234)</f>
        <v>0</v>
      </c>
      <c r="AO234" s="99">
        <f t="shared" si="17"/>
        <v>0</v>
      </c>
      <c r="AP234" s="99">
        <f>SUMIFS(通讯通路门店!$K:$K,通讯通路门店!$S:$S,$G234)</f>
        <v>0</v>
      </c>
      <c r="AQ234" s="83"/>
      <c r="AR234" s="99">
        <f>SUMIFS(通讯通路门店!$T:$T,通讯通路门店!$S:$S,$G234)</f>
        <v>0</v>
      </c>
      <c r="AS234" s="99">
        <f>SUMIFS(通讯通路门店!$U:$U,通讯通路门店!$S:$S,$G234)</f>
        <v>0</v>
      </c>
      <c r="AT234" s="99">
        <f>SUMIFS(通讯通路门店!$V:$V,通讯通路门店!$S:$S,$G234)</f>
        <v>0</v>
      </c>
      <c r="AU234" s="99">
        <f>SUMIFS(通讯通路门店!$W:$W,通讯通路门店!$S:$S,$G234)</f>
        <v>0</v>
      </c>
      <c r="AV234" s="99">
        <f>SUMIFS(通讯通路门店!$Z:$Z,通讯通路门店!$S:$S,$G234)</f>
        <v>0</v>
      </c>
      <c r="AW234" s="99">
        <f>SUMIFS(通讯通路门店!$AB:$AB,通讯通路门店!$S:$S,$G234)</f>
        <v>0</v>
      </c>
      <c r="AX234" s="99">
        <f>SUMIFS(通讯通路门店!$X:$X,通讯通路门店!$S:$S,$G234)</f>
        <v>0</v>
      </c>
      <c r="AY234" s="99">
        <f>SUMIFS(通讯通路门店!$Y:$Y,通讯通路门店!$S:$S,$G234)</f>
        <v>0</v>
      </c>
      <c r="AZ234" s="99">
        <f>SUMIFS(通讯通路门店!$AA:$AA,通讯通路门店!$S:$S,$G234)</f>
        <v>0</v>
      </c>
      <c r="BA234" s="99">
        <f t="shared" si="18"/>
        <v>0</v>
      </c>
      <c r="BB234" s="99">
        <f t="shared" si="19"/>
        <v>0</v>
      </c>
      <c r="BC234" s="99">
        <f>SUMIFS(通讯通路门店!$W:$W,通讯通路门店!$S:$S,$G234,通讯通路门店!$J:$J,"荣耀体验店")+SUMIFS(通讯通路门店!$W:$W,通讯通路门店!$S:$S,$G234,通讯通路门店!$J:$J,"荣耀授权专卖店")</f>
        <v>0</v>
      </c>
      <c r="BD234" s="99">
        <f>SUMIFS(通讯通路门店!$Z:$Z,通讯通路门店!$S:$S,$G234,通讯通路门店!$J:$J,"VIVO体验店")</f>
        <v>0</v>
      </c>
      <c r="BE234" s="99">
        <f>SUMIFS(通讯通路门店!$AB:$AB,通讯通路门店!$S:$S,$G234,通讯通路门店!$J:$J,"OPPO体验店")</f>
        <v>0</v>
      </c>
      <c r="BF234" s="99">
        <f>SUMIFS(通讯通路门店!$X:$X,通讯通路门店!$S:$S,$G234,通讯通路门店!$J:$J,"华为授权体验店")+SUMIFS(通讯通路门店!$AA:$AA,通讯通路门店!$S:$S,$G234,通讯通路门店!$J:$J,"华为堡垒店")</f>
        <v>0</v>
      </c>
      <c r="BG234" s="99">
        <f>SUMIFS(通讯通路门店!$Y:$Y,通讯通路门店!$S:$S,$G234,通讯通路门店!$J:$J,"小米体验店")</f>
        <v>0</v>
      </c>
      <c r="BH234" s="99">
        <f>SUMIFS(通讯通路门店!$AA:$AA,通讯通路门店!$S:$S,$G234,通讯通路门店!$J:$J,"苹果体验店")</f>
        <v>0</v>
      </c>
      <c r="BI234" s="99">
        <f>SUMIFS(通讯通路门店!$K:$K,通讯通路门店!$S:$S,$G234,通讯通路门店!$J:$J,"其他品牌专卖店")</f>
        <v>0</v>
      </c>
      <c r="BJ234" s="99">
        <f>SUMIFS(通讯通路门店!$AC:$AC,通讯通路门店!$S:$S,$G234)</f>
        <v>0</v>
      </c>
      <c r="BK234" s="99">
        <f>SUMIFS(通讯通路门店!$AD:$AD,通讯通路门店!$S:$S,$G234)</f>
        <v>0</v>
      </c>
      <c r="BL234" s="99">
        <f>SUMIFS(通讯通路门店!$AE:$AE,通讯通路门店!$S:$S,$G234)</f>
        <v>0</v>
      </c>
      <c r="BM234" s="99">
        <f>SUMIFS(通讯通路门店!$AF:$AF,通讯通路门店!$S:$S,$G234)</f>
        <v>0</v>
      </c>
      <c r="BN234" s="99">
        <f>SUMIFS(通讯通路门店!$AG:$AG,通讯通路门店!$S:$S,$G234)</f>
        <v>0</v>
      </c>
      <c r="BO234" s="99">
        <f>SUMIFS(通讯通路门店!$AH:$AH,通讯通路门店!$S:$S,$G234)</f>
        <v>0</v>
      </c>
      <c r="BP234" s="99">
        <f>SUMIFS(通讯通路门店!$AI:$AI,通讯通路门店!$S:$S,$G234)</f>
        <v>0</v>
      </c>
      <c r="BQ234" s="83"/>
    </row>
    <row r="235" spans="1:69">
      <c r="A235" s="99" t="str">
        <f>IFERROR(_xlfn.XLOOKUP($G235,通讯通路门店!$S$4:$S$993933,通讯通路门店!$A$4:$A$993933,0,0),"")</f>
        <v/>
      </c>
      <c r="B235" s="99" t="str">
        <f>IFERROR(_xlfn.XLOOKUP($G235,通讯通路门店!$S$4:$S$993933,通讯通路门店!$B$4:$B$993933,0,0),"")</f>
        <v/>
      </c>
      <c r="C235" s="99" t="str">
        <f>IFERROR(_xlfn.XLOOKUP($G235,通讯通路门店!$S$4:$S$993933,通讯通路门店!$C$4:$C$993933,0,0),"")</f>
        <v/>
      </c>
      <c r="D235" s="99" t="str">
        <f>IFERROR(_xlfn.XLOOKUP($G235,通讯通路门店!$S$4:$S$993933,通讯通路门店!$D$4:$D$993933,0,0),"")</f>
        <v/>
      </c>
      <c r="E235" s="83"/>
      <c r="F235" s="83"/>
      <c r="G235" s="101" t="e">
        <v>#N/A</v>
      </c>
      <c r="H235" s="102" t="str">
        <f>IFERROR(_xlfn.XLOOKUP($G235,通讯通路门店!$S$4:$S$993933,通讯通路门店!$R$4:$R$993933,0,0),"")</f>
        <v/>
      </c>
      <c r="I235" s="83"/>
      <c r="J235" s="83"/>
      <c r="K235" s="83"/>
      <c r="L235" s="83"/>
      <c r="M235" s="83"/>
      <c r="N235" s="83"/>
      <c r="O235" s="83"/>
      <c r="P235" s="83"/>
      <c r="Q235" s="83"/>
      <c r="R235" s="83"/>
      <c r="S235" s="83"/>
      <c r="T235" s="83"/>
      <c r="U235" s="99">
        <f>COUNTIF(通讯通路门店!$S:$S,$G235)</f>
        <v>0</v>
      </c>
      <c r="V235" s="99">
        <f>COUNTIFS(通讯通路门店!$S:$S,$G235,通讯通路门店!$J:$J,"综合卖场")</f>
        <v>0</v>
      </c>
      <c r="W235" s="99">
        <f>SUMIFS(通讯通路门店!$AJ:$AJ,通讯通路门店!$S:$S,通讯客户沙盘!$G235)</f>
        <v>0</v>
      </c>
      <c r="X235" s="99">
        <f t="shared" si="15"/>
        <v>0</v>
      </c>
      <c r="Y235" s="99">
        <f>COUNTIFS(通讯通路门店!$S:$S,$G235,通讯通路门店!$J:$J,"荣耀体验店")+COUNTIFS(通讯通路门店!$S:$S,$G235,通讯通路门店!$J:$J,"荣耀授权专卖店")</f>
        <v>0</v>
      </c>
      <c r="Z235" s="99">
        <f>COUNTIFS(通讯通路门店!$S:$S,$G235,通讯通路门店!$J:$J,"VIVO体验店")</f>
        <v>0</v>
      </c>
      <c r="AA235" s="99">
        <f>COUNTIFS(通讯通路门店!$S:$S,$G235,通讯通路门店!$J:$J,"OPPO体验店")</f>
        <v>0</v>
      </c>
      <c r="AB235" s="99">
        <f>COUNTIFS(通讯通路门店!$S:$S,$G235,通讯通路门店!$J:$J,"华为授权体验店")+COUNTIFS(通讯通路门店!$S:$S,$G235,通讯通路门店!$J:$J,"华为堡垒店")</f>
        <v>0</v>
      </c>
      <c r="AC235" s="99">
        <f>COUNTIFS(通讯通路门店!$S:$S,$G235,通讯通路门店!$J:$J,"小米体验店")</f>
        <v>0</v>
      </c>
      <c r="AD235" s="99">
        <f>COUNTIFS(通讯通路门店!$S:$S,$G235,通讯通路门店!$J:$J,"苹果体验店")</f>
        <v>0</v>
      </c>
      <c r="AE235" s="99">
        <f>COUNTIFS(通讯通路门店!$S:$S,$G235,通讯通路门店!$J:$J,"其他品牌专卖店")</f>
        <v>0</v>
      </c>
      <c r="AF235" s="99">
        <f>SUMIFS(通讯通路门店!$BI:$BI,通讯通路门店!$S:$S,$G235)</f>
        <v>0</v>
      </c>
      <c r="AG235" s="99">
        <f>SUMIFS(通讯通路门店!$BH:$BH,通讯通路门店!$S:$S,$G235)</f>
        <v>0</v>
      </c>
      <c r="AH235" s="99">
        <f t="shared" si="16"/>
        <v>0</v>
      </c>
      <c r="AI235" s="99">
        <f>SUMIFS(通讯通路门店!$BB:$BB,通讯通路门店!$S:$S,$G235)</f>
        <v>0</v>
      </c>
      <c r="AJ235" s="99">
        <f>SUMIFS(通讯通路门店!$BE:$BE,通讯通路门店!$S:$S,$G235)</f>
        <v>0</v>
      </c>
      <c r="AK235" s="99">
        <f>SUMIFS(通讯通路门店!$BG:$BG,通讯通路门店!$S:$S,$G235)</f>
        <v>0</v>
      </c>
      <c r="AL235" s="99">
        <f>SUMIFS(通讯通路门店!$BC:$BC,通讯通路门店!$S:$S,$G235)</f>
        <v>0</v>
      </c>
      <c r="AM235" s="99">
        <f>SUMIFS(通讯通路门店!$BD:$BD,通讯通路门店!$S:$S,$G235)</f>
        <v>0</v>
      </c>
      <c r="AN235" s="99">
        <f>SUMIFS(通讯通路门店!$BF:$BF,通讯通路门店!$S:$S,$G235)</f>
        <v>0</v>
      </c>
      <c r="AO235" s="99">
        <f t="shared" si="17"/>
        <v>0</v>
      </c>
      <c r="AP235" s="99">
        <f>SUMIFS(通讯通路门店!$K:$K,通讯通路门店!$S:$S,$G235)</f>
        <v>0</v>
      </c>
      <c r="AQ235" s="83"/>
      <c r="AR235" s="99">
        <f>SUMIFS(通讯通路门店!$T:$T,通讯通路门店!$S:$S,$G235)</f>
        <v>0</v>
      </c>
      <c r="AS235" s="99">
        <f>SUMIFS(通讯通路门店!$U:$U,通讯通路门店!$S:$S,$G235)</f>
        <v>0</v>
      </c>
      <c r="AT235" s="99">
        <f>SUMIFS(通讯通路门店!$V:$V,通讯通路门店!$S:$S,$G235)</f>
        <v>0</v>
      </c>
      <c r="AU235" s="99">
        <f>SUMIFS(通讯通路门店!$W:$W,通讯通路门店!$S:$S,$G235)</f>
        <v>0</v>
      </c>
      <c r="AV235" s="99">
        <f>SUMIFS(通讯通路门店!$Z:$Z,通讯通路门店!$S:$S,$G235)</f>
        <v>0</v>
      </c>
      <c r="AW235" s="99">
        <f>SUMIFS(通讯通路门店!$AB:$AB,通讯通路门店!$S:$S,$G235)</f>
        <v>0</v>
      </c>
      <c r="AX235" s="99">
        <f>SUMIFS(通讯通路门店!$X:$X,通讯通路门店!$S:$S,$G235)</f>
        <v>0</v>
      </c>
      <c r="AY235" s="99">
        <f>SUMIFS(通讯通路门店!$Y:$Y,通讯通路门店!$S:$S,$G235)</f>
        <v>0</v>
      </c>
      <c r="AZ235" s="99">
        <f>SUMIFS(通讯通路门店!$AA:$AA,通讯通路门店!$S:$S,$G235)</f>
        <v>0</v>
      </c>
      <c r="BA235" s="99">
        <f t="shared" si="18"/>
        <v>0</v>
      </c>
      <c r="BB235" s="99">
        <f t="shared" si="19"/>
        <v>0</v>
      </c>
      <c r="BC235" s="99">
        <f>SUMIFS(通讯通路门店!$W:$W,通讯通路门店!$S:$S,$G235,通讯通路门店!$J:$J,"荣耀体验店")+SUMIFS(通讯通路门店!$W:$W,通讯通路门店!$S:$S,$G235,通讯通路门店!$J:$J,"荣耀授权专卖店")</f>
        <v>0</v>
      </c>
      <c r="BD235" s="99">
        <f>SUMIFS(通讯通路门店!$Z:$Z,通讯通路门店!$S:$S,$G235,通讯通路门店!$J:$J,"VIVO体验店")</f>
        <v>0</v>
      </c>
      <c r="BE235" s="99">
        <f>SUMIFS(通讯通路门店!$AB:$AB,通讯通路门店!$S:$S,$G235,通讯通路门店!$J:$J,"OPPO体验店")</f>
        <v>0</v>
      </c>
      <c r="BF235" s="99">
        <f>SUMIFS(通讯通路门店!$X:$X,通讯通路门店!$S:$S,$G235,通讯通路门店!$J:$J,"华为授权体验店")+SUMIFS(通讯通路门店!$AA:$AA,通讯通路门店!$S:$S,$G235,通讯通路门店!$J:$J,"华为堡垒店")</f>
        <v>0</v>
      </c>
      <c r="BG235" s="99">
        <f>SUMIFS(通讯通路门店!$Y:$Y,通讯通路门店!$S:$S,$G235,通讯通路门店!$J:$J,"小米体验店")</f>
        <v>0</v>
      </c>
      <c r="BH235" s="99">
        <f>SUMIFS(通讯通路门店!$AA:$AA,通讯通路门店!$S:$S,$G235,通讯通路门店!$J:$J,"苹果体验店")</f>
        <v>0</v>
      </c>
      <c r="BI235" s="99">
        <f>SUMIFS(通讯通路门店!$K:$K,通讯通路门店!$S:$S,$G235,通讯通路门店!$J:$J,"其他品牌专卖店")</f>
        <v>0</v>
      </c>
      <c r="BJ235" s="99">
        <f>SUMIFS(通讯通路门店!$AC:$AC,通讯通路门店!$S:$S,$G235)</f>
        <v>0</v>
      </c>
      <c r="BK235" s="99">
        <f>SUMIFS(通讯通路门店!$AD:$AD,通讯通路门店!$S:$S,$G235)</f>
        <v>0</v>
      </c>
      <c r="BL235" s="99">
        <f>SUMIFS(通讯通路门店!$AE:$AE,通讯通路门店!$S:$S,$G235)</f>
        <v>0</v>
      </c>
      <c r="BM235" s="99">
        <f>SUMIFS(通讯通路门店!$AF:$AF,通讯通路门店!$S:$S,$G235)</f>
        <v>0</v>
      </c>
      <c r="BN235" s="99">
        <f>SUMIFS(通讯通路门店!$AG:$AG,通讯通路门店!$S:$S,$G235)</f>
        <v>0</v>
      </c>
      <c r="BO235" s="99">
        <f>SUMIFS(通讯通路门店!$AH:$AH,通讯通路门店!$S:$S,$G235)</f>
        <v>0</v>
      </c>
      <c r="BP235" s="99">
        <f>SUMIFS(通讯通路门店!$AI:$AI,通讯通路门店!$S:$S,$G235)</f>
        <v>0</v>
      </c>
      <c r="BQ235" s="83"/>
    </row>
    <row r="236" spans="1:69">
      <c r="A236" s="99" t="str">
        <f>IFERROR(_xlfn.XLOOKUP($G236,通讯通路门店!$S$4:$S$993933,通讯通路门店!$A$4:$A$993933,0,0),"")</f>
        <v/>
      </c>
      <c r="B236" s="99" t="str">
        <f>IFERROR(_xlfn.XLOOKUP($G236,通讯通路门店!$S$4:$S$993933,通讯通路门店!$B$4:$B$993933,0,0),"")</f>
        <v/>
      </c>
      <c r="C236" s="99" t="str">
        <f>IFERROR(_xlfn.XLOOKUP($G236,通讯通路门店!$S$4:$S$993933,通讯通路门店!$C$4:$C$993933,0,0),"")</f>
        <v/>
      </c>
      <c r="D236" s="99" t="str">
        <f>IFERROR(_xlfn.XLOOKUP($G236,通讯通路门店!$S$4:$S$993933,通讯通路门店!$D$4:$D$993933,0,0),"")</f>
        <v/>
      </c>
      <c r="E236" s="83"/>
      <c r="F236" s="83"/>
      <c r="G236" s="101" t="e">
        <v>#N/A</v>
      </c>
      <c r="H236" s="102" t="str">
        <f>IFERROR(_xlfn.XLOOKUP($G236,通讯通路门店!$S$4:$S$993933,通讯通路门店!$R$4:$R$993933,0,0),"")</f>
        <v/>
      </c>
      <c r="I236" s="83"/>
      <c r="J236" s="83"/>
      <c r="K236" s="83"/>
      <c r="L236" s="83"/>
      <c r="M236" s="83"/>
      <c r="N236" s="83"/>
      <c r="O236" s="83"/>
      <c r="P236" s="83"/>
      <c r="Q236" s="83"/>
      <c r="R236" s="83"/>
      <c r="S236" s="83"/>
      <c r="T236" s="83"/>
      <c r="U236" s="99">
        <f>COUNTIF(通讯通路门店!$S:$S,$G236)</f>
        <v>0</v>
      </c>
      <c r="V236" s="99">
        <f>COUNTIFS(通讯通路门店!$S:$S,$G236,通讯通路门店!$J:$J,"综合卖场")</f>
        <v>0</v>
      </c>
      <c r="W236" s="99">
        <f>SUMIFS(通讯通路门店!$AJ:$AJ,通讯通路门店!$S:$S,通讯客户沙盘!$G236)</f>
        <v>0</v>
      </c>
      <c r="X236" s="99">
        <f t="shared" si="15"/>
        <v>0</v>
      </c>
      <c r="Y236" s="99">
        <f>COUNTIFS(通讯通路门店!$S:$S,$G236,通讯通路门店!$J:$J,"荣耀体验店")+COUNTIFS(通讯通路门店!$S:$S,$G236,通讯通路门店!$J:$J,"荣耀授权专卖店")</f>
        <v>0</v>
      </c>
      <c r="Z236" s="99">
        <f>COUNTIFS(通讯通路门店!$S:$S,$G236,通讯通路门店!$J:$J,"VIVO体验店")</f>
        <v>0</v>
      </c>
      <c r="AA236" s="99">
        <f>COUNTIFS(通讯通路门店!$S:$S,$G236,通讯通路门店!$J:$J,"OPPO体验店")</f>
        <v>0</v>
      </c>
      <c r="AB236" s="99">
        <f>COUNTIFS(通讯通路门店!$S:$S,$G236,通讯通路门店!$J:$J,"华为授权体验店")+COUNTIFS(通讯通路门店!$S:$S,$G236,通讯通路门店!$J:$J,"华为堡垒店")</f>
        <v>0</v>
      </c>
      <c r="AC236" s="99">
        <f>COUNTIFS(通讯通路门店!$S:$S,$G236,通讯通路门店!$J:$J,"小米体验店")</f>
        <v>0</v>
      </c>
      <c r="AD236" s="99">
        <f>COUNTIFS(通讯通路门店!$S:$S,$G236,通讯通路门店!$J:$J,"苹果体验店")</f>
        <v>0</v>
      </c>
      <c r="AE236" s="99">
        <f>COUNTIFS(通讯通路门店!$S:$S,$G236,通讯通路门店!$J:$J,"其他品牌专卖店")</f>
        <v>0</v>
      </c>
      <c r="AF236" s="99">
        <f>SUMIFS(通讯通路门店!$BI:$BI,通讯通路门店!$S:$S,$G236)</f>
        <v>0</v>
      </c>
      <c r="AG236" s="99">
        <f>SUMIFS(通讯通路门店!$BH:$BH,通讯通路门店!$S:$S,$G236)</f>
        <v>0</v>
      </c>
      <c r="AH236" s="99">
        <f t="shared" si="16"/>
        <v>0</v>
      </c>
      <c r="AI236" s="99">
        <f>SUMIFS(通讯通路门店!$BB:$BB,通讯通路门店!$S:$S,$G236)</f>
        <v>0</v>
      </c>
      <c r="AJ236" s="99">
        <f>SUMIFS(通讯通路门店!$BE:$BE,通讯通路门店!$S:$S,$G236)</f>
        <v>0</v>
      </c>
      <c r="AK236" s="99">
        <f>SUMIFS(通讯通路门店!$BG:$BG,通讯通路门店!$S:$S,$G236)</f>
        <v>0</v>
      </c>
      <c r="AL236" s="99">
        <f>SUMIFS(通讯通路门店!$BC:$BC,通讯通路门店!$S:$S,$G236)</f>
        <v>0</v>
      </c>
      <c r="AM236" s="99">
        <f>SUMIFS(通讯通路门店!$BD:$BD,通讯通路门店!$S:$S,$G236)</f>
        <v>0</v>
      </c>
      <c r="AN236" s="99">
        <f>SUMIFS(通讯通路门店!$BF:$BF,通讯通路门店!$S:$S,$G236)</f>
        <v>0</v>
      </c>
      <c r="AO236" s="99">
        <f t="shared" si="17"/>
        <v>0</v>
      </c>
      <c r="AP236" s="99">
        <f>SUMIFS(通讯通路门店!$K:$K,通讯通路门店!$S:$S,$G236)</f>
        <v>0</v>
      </c>
      <c r="AQ236" s="83"/>
      <c r="AR236" s="99">
        <f>SUMIFS(通讯通路门店!$T:$T,通讯通路门店!$S:$S,$G236)</f>
        <v>0</v>
      </c>
      <c r="AS236" s="99">
        <f>SUMIFS(通讯通路门店!$U:$U,通讯通路门店!$S:$S,$G236)</f>
        <v>0</v>
      </c>
      <c r="AT236" s="99">
        <f>SUMIFS(通讯通路门店!$V:$V,通讯通路门店!$S:$S,$G236)</f>
        <v>0</v>
      </c>
      <c r="AU236" s="99">
        <f>SUMIFS(通讯通路门店!$W:$W,通讯通路门店!$S:$S,$G236)</f>
        <v>0</v>
      </c>
      <c r="AV236" s="99">
        <f>SUMIFS(通讯通路门店!$Z:$Z,通讯通路门店!$S:$S,$G236)</f>
        <v>0</v>
      </c>
      <c r="AW236" s="99">
        <f>SUMIFS(通讯通路门店!$AB:$AB,通讯通路门店!$S:$S,$G236)</f>
        <v>0</v>
      </c>
      <c r="AX236" s="99">
        <f>SUMIFS(通讯通路门店!$X:$X,通讯通路门店!$S:$S,$G236)</f>
        <v>0</v>
      </c>
      <c r="AY236" s="99">
        <f>SUMIFS(通讯通路门店!$Y:$Y,通讯通路门店!$S:$S,$G236)</f>
        <v>0</v>
      </c>
      <c r="AZ236" s="99">
        <f>SUMIFS(通讯通路门店!$AA:$AA,通讯通路门店!$S:$S,$G236)</f>
        <v>0</v>
      </c>
      <c r="BA236" s="99">
        <f t="shared" si="18"/>
        <v>0</v>
      </c>
      <c r="BB236" s="99">
        <f t="shared" si="19"/>
        <v>0</v>
      </c>
      <c r="BC236" s="99">
        <f>SUMIFS(通讯通路门店!$W:$W,通讯通路门店!$S:$S,$G236,通讯通路门店!$J:$J,"荣耀体验店")+SUMIFS(通讯通路门店!$W:$W,通讯通路门店!$S:$S,$G236,通讯通路门店!$J:$J,"荣耀授权专卖店")</f>
        <v>0</v>
      </c>
      <c r="BD236" s="99">
        <f>SUMIFS(通讯通路门店!$Z:$Z,通讯通路门店!$S:$S,$G236,通讯通路门店!$J:$J,"VIVO体验店")</f>
        <v>0</v>
      </c>
      <c r="BE236" s="99">
        <f>SUMIFS(通讯通路门店!$AB:$AB,通讯通路门店!$S:$S,$G236,通讯通路门店!$J:$J,"OPPO体验店")</f>
        <v>0</v>
      </c>
      <c r="BF236" s="99">
        <f>SUMIFS(通讯通路门店!$X:$X,通讯通路门店!$S:$S,$G236,通讯通路门店!$J:$J,"华为授权体验店")+SUMIFS(通讯通路门店!$AA:$AA,通讯通路门店!$S:$S,$G236,通讯通路门店!$J:$J,"华为堡垒店")</f>
        <v>0</v>
      </c>
      <c r="BG236" s="99">
        <f>SUMIFS(通讯通路门店!$Y:$Y,通讯通路门店!$S:$S,$G236,通讯通路门店!$J:$J,"小米体验店")</f>
        <v>0</v>
      </c>
      <c r="BH236" s="99">
        <f>SUMIFS(通讯通路门店!$AA:$AA,通讯通路门店!$S:$S,$G236,通讯通路门店!$J:$J,"苹果体验店")</f>
        <v>0</v>
      </c>
      <c r="BI236" s="99">
        <f>SUMIFS(通讯通路门店!$K:$K,通讯通路门店!$S:$S,$G236,通讯通路门店!$J:$J,"其他品牌专卖店")</f>
        <v>0</v>
      </c>
      <c r="BJ236" s="99">
        <f>SUMIFS(通讯通路门店!$AC:$AC,通讯通路门店!$S:$S,$G236)</f>
        <v>0</v>
      </c>
      <c r="BK236" s="99">
        <f>SUMIFS(通讯通路门店!$AD:$AD,通讯通路门店!$S:$S,$G236)</f>
        <v>0</v>
      </c>
      <c r="BL236" s="99">
        <f>SUMIFS(通讯通路门店!$AE:$AE,通讯通路门店!$S:$S,$G236)</f>
        <v>0</v>
      </c>
      <c r="BM236" s="99">
        <f>SUMIFS(通讯通路门店!$AF:$AF,通讯通路门店!$S:$S,$G236)</f>
        <v>0</v>
      </c>
      <c r="BN236" s="99">
        <f>SUMIFS(通讯通路门店!$AG:$AG,通讯通路门店!$S:$S,$G236)</f>
        <v>0</v>
      </c>
      <c r="BO236" s="99">
        <f>SUMIFS(通讯通路门店!$AH:$AH,通讯通路门店!$S:$S,$G236)</f>
        <v>0</v>
      </c>
      <c r="BP236" s="99">
        <f>SUMIFS(通讯通路门店!$AI:$AI,通讯通路门店!$S:$S,$G236)</f>
        <v>0</v>
      </c>
      <c r="BQ236" s="83"/>
    </row>
    <row r="237" spans="1:69">
      <c r="A237" s="99" t="str">
        <f>IFERROR(_xlfn.XLOOKUP($G237,通讯通路门店!$S$4:$S$993933,通讯通路门店!$A$4:$A$993933,0,0),"")</f>
        <v/>
      </c>
      <c r="B237" s="99" t="str">
        <f>IFERROR(_xlfn.XLOOKUP($G237,通讯通路门店!$S$4:$S$993933,通讯通路门店!$B$4:$B$993933,0,0),"")</f>
        <v/>
      </c>
      <c r="C237" s="99" t="str">
        <f>IFERROR(_xlfn.XLOOKUP($G237,通讯通路门店!$S$4:$S$993933,通讯通路门店!$C$4:$C$993933,0,0),"")</f>
        <v/>
      </c>
      <c r="D237" s="99" t="str">
        <f>IFERROR(_xlfn.XLOOKUP($G237,通讯通路门店!$S$4:$S$993933,通讯通路门店!$D$4:$D$993933,0,0),"")</f>
        <v/>
      </c>
      <c r="E237" s="83"/>
      <c r="F237" s="83"/>
      <c r="G237" s="101" t="e">
        <v>#N/A</v>
      </c>
      <c r="H237" s="102" t="str">
        <f>IFERROR(_xlfn.XLOOKUP($G237,通讯通路门店!$S$4:$S$993933,通讯通路门店!$R$4:$R$993933,0,0),"")</f>
        <v/>
      </c>
      <c r="I237" s="83"/>
      <c r="J237" s="83"/>
      <c r="K237" s="83"/>
      <c r="L237" s="83"/>
      <c r="M237" s="83"/>
      <c r="N237" s="83"/>
      <c r="O237" s="83"/>
      <c r="P237" s="83"/>
      <c r="Q237" s="83"/>
      <c r="R237" s="83"/>
      <c r="S237" s="83"/>
      <c r="T237" s="83"/>
      <c r="U237" s="99">
        <f>COUNTIF(通讯通路门店!$S:$S,$G237)</f>
        <v>0</v>
      </c>
      <c r="V237" s="99">
        <f>COUNTIFS(通讯通路门店!$S:$S,$G237,通讯通路门店!$J:$J,"综合卖场")</f>
        <v>0</v>
      </c>
      <c r="W237" s="99">
        <f>SUMIFS(通讯通路门店!$AJ:$AJ,通讯通路门店!$S:$S,通讯客户沙盘!$G237)</f>
        <v>0</v>
      </c>
      <c r="X237" s="99">
        <f t="shared" si="15"/>
        <v>0</v>
      </c>
      <c r="Y237" s="99">
        <f>COUNTIFS(通讯通路门店!$S:$S,$G237,通讯通路门店!$J:$J,"荣耀体验店")+COUNTIFS(通讯通路门店!$S:$S,$G237,通讯通路门店!$J:$J,"荣耀授权专卖店")</f>
        <v>0</v>
      </c>
      <c r="Z237" s="99">
        <f>COUNTIFS(通讯通路门店!$S:$S,$G237,通讯通路门店!$J:$J,"VIVO体验店")</f>
        <v>0</v>
      </c>
      <c r="AA237" s="99">
        <f>COUNTIFS(通讯通路门店!$S:$S,$G237,通讯通路门店!$J:$J,"OPPO体验店")</f>
        <v>0</v>
      </c>
      <c r="AB237" s="99">
        <f>COUNTIFS(通讯通路门店!$S:$S,$G237,通讯通路门店!$J:$J,"华为授权体验店")+COUNTIFS(通讯通路门店!$S:$S,$G237,通讯通路门店!$J:$J,"华为堡垒店")</f>
        <v>0</v>
      </c>
      <c r="AC237" s="99">
        <f>COUNTIFS(通讯通路门店!$S:$S,$G237,通讯通路门店!$J:$J,"小米体验店")</f>
        <v>0</v>
      </c>
      <c r="AD237" s="99">
        <f>COUNTIFS(通讯通路门店!$S:$S,$G237,通讯通路门店!$J:$J,"苹果体验店")</f>
        <v>0</v>
      </c>
      <c r="AE237" s="99">
        <f>COUNTIFS(通讯通路门店!$S:$S,$G237,通讯通路门店!$J:$J,"其他品牌专卖店")</f>
        <v>0</v>
      </c>
      <c r="AF237" s="99">
        <f>SUMIFS(通讯通路门店!$BI:$BI,通讯通路门店!$S:$S,$G237)</f>
        <v>0</v>
      </c>
      <c r="AG237" s="99">
        <f>SUMIFS(通讯通路门店!$BH:$BH,通讯通路门店!$S:$S,$G237)</f>
        <v>0</v>
      </c>
      <c r="AH237" s="99">
        <f t="shared" si="16"/>
        <v>0</v>
      </c>
      <c r="AI237" s="99">
        <f>SUMIFS(通讯通路门店!$BB:$BB,通讯通路门店!$S:$S,$G237)</f>
        <v>0</v>
      </c>
      <c r="AJ237" s="99">
        <f>SUMIFS(通讯通路门店!$BE:$BE,通讯通路门店!$S:$S,$G237)</f>
        <v>0</v>
      </c>
      <c r="AK237" s="99">
        <f>SUMIFS(通讯通路门店!$BG:$BG,通讯通路门店!$S:$S,$G237)</f>
        <v>0</v>
      </c>
      <c r="AL237" s="99">
        <f>SUMIFS(通讯通路门店!$BC:$BC,通讯通路门店!$S:$S,$G237)</f>
        <v>0</v>
      </c>
      <c r="AM237" s="99">
        <f>SUMIFS(通讯通路门店!$BD:$BD,通讯通路门店!$S:$S,$G237)</f>
        <v>0</v>
      </c>
      <c r="AN237" s="99">
        <f>SUMIFS(通讯通路门店!$BF:$BF,通讯通路门店!$S:$S,$G237)</f>
        <v>0</v>
      </c>
      <c r="AO237" s="99">
        <f t="shared" si="17"/>
        <v>0</v>
      </c>
      <c r="AP237" s="99">
        <f>SUMIFS(通讯通路门店!$K:$K,通讯通路门店!$S:$S,$G237)</f>
        <v>0</v>
      </c>
      <c r="AQ237" s="83"/>
      <c r="AR237" s="99">
        <f>SUMIFS(通讯通路门店!$T:$T,通讯通路门店!$S:$S,$G237)</f>
        <v>0</v>
      </c>
      <c r="AS237" s="99">
        <f>SUMIFS(通讯通路门店!$U:$U,通讯通路门店!$S:$S,$G237)</f>
        <v>0</v>
      </c>
      <c r="AT237" s="99">
        <f>SUMIFS(通讯通路门店!$V:$V,通讯通路门店!$S:$S,$G237)</f>
        <v>0</v>
      </c>
      <c r="AU237" s="99">
        <f>SUMIFS(通讯通路门店!$W:$W,通讯通路门店!$S:$S,$G237)</f>
        <v>0</v>
      </c>
      <c r="AV237" s="99">
        <f>SUMIFS(通讯通路门店!$Z:$Z,通讯通路门店!$S:$S,$G237)</f>
        <v>0</v>
      </c>
      <c r="AW237" s="99">
        <f>SUMIFS(通讯通路门店!$AB:$AB,通讯通路门店!$S:$S,$G237)</f>
        <v>0</v>
      </c>
      <c r="AX237" s="99">
        <f>SUMIFS(通讯通路门店!$X:$X,通讯通路门店!$S:$S,$G237)</f>
        <v>0</v>
      </c>
      <c r="AY237" s="99">
        <f>SUMIFS(通讯通路门店!$Y:$Y,通讯通路门店!$S:$S,$G237)</f>
        <v>0</v>
      </c>
      <c r="AZ237" s="99">
        <f>SUMIFS(通讯通路门店!$AA:$AA,通讯通路门店!$S:$S,$G237)</f>
        <v>0</v>
      </c>
      <c r="BA237" s="99">
        <f t="shared" si="18"/>
        <v>0</v>
      </c>
      <c r="BB237" s="99">
        <f t="shared" si="19"/>
        <v>0</v>
      </c>
      <c r="BC237" s="99">
        <f>SUMIFS(通讯通路门店!$W:$W,通讯通路门店!$S:$S,$G237,通讯通路门店!$J:$J,"荣耀体验店")+SUMIFS(通讯通路门店!$W:$W,通讯通路门店!$S:$S,$G237,通讯通路门店!$J:$J,"荣耀授权专卖店")</f>
        <v>0</v>
      </c>
      <c r="BD237" s="99">
        <f>SUMIFS(通讯通路门店!$Z:$Z,通讯通路门店!$S:$S,$G237,通讯通路门店!$J:$J,"VIVO体验店")</f>
        <v>0</v>
      </c>
      <c r="BE237" s="99">
        <f>SUMIFS(通讯通路门店!$AB:$AB,通讯通路门店!$S:$S,$G237,通讯通路门店!$J:$J,"OPPO体验店")</f>
        <v>0</v>
      </c>
      <c r="BF237" s="99">
        <f>SUMIFS(通讯通路门店!$X:$X,通讯通路门店!$S:$S,$G237,通讯通路门店!$J:$J,"华为授权体验店")+SUMIFS(通讯通路门店!$AA:$AA,通讯通路门店!$S:$S,$G237,通讯通路门店!$J:$J,"华为堡垒店")</f>
        <v>0</v>
      </c>
      <c r="BG237" s="99">
        <f>SUMIFS(通讯通路门店!$Y:$Y,通讯通路门店!$S:$S,$G237,通讯通路门店!$J:$J,"小米体验店")</f>
        <v>0</v>
      </c>
      <c r="BH237" s="99">
        <f>SUMIFS(通讯通路门店!$AA:$AA,通讯通路门店!$S:$S,$G237,通讯通路门店!$J:$J,"苹果体验店")</f>
        <v>0</v>
      </c>
      <c r="BI237" s="99">
        <f>SUMIFS(通讯通路门店!$K:$K,通讯通路门店!$S:$S,$G237,通讯通路门店!$J:$J,"其他品牌专卖店")</f>
        <v>0</v>
      </c>
      <c r="BJ237" s="99">
        <f>SUMIFS(通讯通路门店!$AC:$AC,通讯通路门店!$S:$S,$G237)</f>
        <v>0</v>
      </c>
      <c r="BK237" s="99">
        <f>SUMIFS(通讯通路门店!$AD:$AD,通讯通路门店!$S:$S,$G237)</f>
        <v>0</v>
      </c>
      <c r="BL237" s="99">
        <f>SUMIFS(通讯通路门店!$AE:$AE,通讯通路门店!$S:$S,$G237)</f>
        <v>0</v>
      </c>
      <c r="BM237" s="99">
        <f>SUMIFS(通讯通路门店!$AF:$AF,通讯通路门店!$S:$S,$G237)</f>
        <v>0</v>
      </c>
      <c r="BN237" s="99">
        <f>SUMIFS(通讯通路门店!$AG:$AG,通讯通路门店!$S:$S,$G237)</f>
        <v>0</v>
      </c>
      <c r="BO237" s="99">
        <f>SUMIFS(通讯通路门店!$AH:$AH,通讯通路门店!$S:$S,$G237)</f>
        <v>0</v>
      </c>
      <c r="BP237" s="99">
        <f>SUMIFS(通讯通路门店!$AI:$AI,通讯通路门店!$S:$S,$G237)</f>
        <v>0</v>
      </c>
      <c r="BQ237" s="83"/>
    </row>
    <row r="238" spans="1:69">
      <c r="A238" s="99" t="str">
        <f>IFERROR(_xlfn.XLOOKUP($G238,通讯通路门店!$S$4:$S$993933,通讯通路门店!$A$4:$A$993933,0,0),"")</f>
        <v/>
      </c>
      <c r="B238" s="99" t="str">
        <f>IFERROR(_xlfn.XLOOKUP($G238,通讯通路门店!$S$4:$S$993933,通讯通路门店!$B$4:$B$993933,0,0),"")</f>
        <v/>
      </c>
      <c r="C238" s="99" t="str">
        <f>IFERROR(_xlfn.XLOOKUP($G238,通讯通路门店!$S$4:$S$993933,通讯通路门店!$C$4:$C$993933,0,0),"")</f>
        <v/>
      </c>
      <c r="D238" s="99" t="str">
        <f>IFERROR(_xlfn.XLOOKUP($G238,通讯通路门店!$S$4:$S$993933,通讯通路门店!$D$4:$D$993933,0,0),"")</f>
        <v/>
      </c>
      <c r="E238" s="83"/>
      <c r="F238" s="83"/>
      <c r="G238" s="101" t="e">
        <v>#N/A</v>
      </c>
      <c r="H238" s="102" t="str">
        <f>IFERROR(_xlfn.XLOOKUP($G238,通讯通路门店!$S$4:$S$993933,通讯通路门店!$R$4:$R$993933,0,0),"")</f>
        <v/>
      </c>
      <c r="I238" s="83"/>
      <c r="J238" s="83"/>
      <c r="K238" s="83"/>
      <c r="L238" s="83"/>
      <c r="M238" s="83"/>
      <c r="N238" s="83"/>
      <c r="O238" s="83"/>
      <c r="P238" s="83"/>
      <c r="Q238" s="83"/>
      <c r="R238" s="83"/>
      <c r="S238" s="83"/>
      <c r="T238" s="83"/>
      <c r="U238" s="99">
        <f>COUNTIF(通讯通路门店!$S:$S,$G238)</f>
        <v>0</v>
      </c>
      <c r="V238" s="99">
        <f>COUNTIFS(通讯通路门店!$S:$S,$G238,通讯通路门店!$J:$J,"综合卖场")</f>
        <v>0</v>
      </c>
      <c r="W238" s="99">
        <f>SUMIFS(通讯通路门店!$AJ:$AJ,通讯通路门店!$S:$S,通讯客户沙盘!$G238)</f>
        <v>0</v>
      </c>
      <c r="X238" s="99">
        <f t="shared" si="15"/>
        <v>0</v>
      </c>
      <c r="Y238" s="99">
        <f>COUNTIFS(通讯通路门店!$S:$S,$G238,通讯通路门店!$J:$J,"荣耀体验店")+COUNTIFS(通讯通路门店!$S:$S,$G238,通讯通路门店!$J:$J,"荣耀授权专卖店")</f>
        <v>0</v>
      </c>
      <c r="Z238" s="99">
        <f>COUNTIFS(通讯通路门店!$S:$S,$G238,通讯通路门店!$J:$J,"VIVO体验店")</f>
        <v>0</v>
      </c>
      <c r="AA238" s="99">
        <f>COUNTIFS(通讯通路门店!$S:$S,$G238,通讯通路门店!$J:$J,"OPPO体验店")</f>
        <v>0</v>
      </c>
      <c r="AB238" s="99">
        <f>COUNTIFS(通讯通路门店!$S:$S,$G238,通讯通路门店!$J:$J,"华为授权体验店")+COUNTIFS(通讯通路门店!$S:$S,$G238,通讯通路门店!$J:$J,"华为堡垒店")</f>
        <v>0</v>
      </c>
      <c r="AC238" s="99">
        <f>COUNTIFS(通讯通路门店!$S:$S,$G238,通讯通路门店!$J:$J,"小米体验店")</f>
        <v>0</v>
      </c>
      <c r="AD238" s="99">
        <f>COUNTIFS(通讯通路门店!$S:$S,$G238,通讯通路门店!$J:$J,"苹果体验店")</f>
        <v>0</v>
      </c>
      <c r="AE238" s="99">
        <f>COUNTIFS(通讯通路门店!$S:$S,$G238,通讯通路门店!$J:$J,"其他品牌专卖店")</f>
        <v>0</v>
      </c>
      <c r="AF238" s="99">
        <f>SUMIFS(通讯通路门店!$BI:$BI,通讯通路门店!$S:$S,$G238)</f>
        <v>0</v>
      </c>
      <c r="AG238" s="99">
        <f>SUMIFS(通讯通路门店!$BH:$BH,通讯通路门店!$S:$S,$G238)</f>
        <v>0</v>
      </c>
      <c r="AH238" s="99">
        <f t="shared" si="16"/>
        <v>0</v>
      </c>
      <c r="AI238" s="99">
        <f>SUMIFS(通讯通路门店!$BB:$BB,通讯通路门店!$S:$S,$G238)</f>
        <v>0</v>
      </c>
      <c r="AJ238" s="99">
        <f>SUMIFS(通讯通路门店!$BE:$BE,通讯通路门店!$S:$S,$G238)</f>
        <v>0</v>
      </c>
      <c r="AK238" s="99">
        <f>SUMIFS(通讯通路门店!$BG:$BG,通讯通路门店!$S:$S,$G238)</f>
        <v>0</v>
      </c>
      <c r="AL238" s="99">
        <f>SUMIFS(通讯通路门店!$BC:$BC,通讯通路门店!$S:$S,$G238)</f>
        <v>0</v>
      </c>
      <c r="AM238" s="99">
        <f>SUMIFS(通讯通路门店!$BD:$BD,通讯通路门店!$S:$S,$G238)</f>
        <v>0</v>
      </c>
      <c r="AN238" s="99">
        <f>SUMIFS(通讯通路门店!$BF:$BF,通讯通路门店!$S:$S,$G238)</f>
        <v>0</v>
      </c>
      <c r="AO238" s="99">
        <f t="shared" si="17"/>
        <v>0</v>
      </c>
      <c r="AP238" s="99">
        <f>SUMIFS(通讯通路门店!$K:$K,通讯通路门店!$S:$S,$G238)</f>
        <v>0</v>
      </c>
      <c r="AQ238" s="83"/>
      <c r="AR238" s="99">
        <f>SUMIFS(通讯通路门店!$T:$T,通讯通路门店!$S:$S,$G238)</f>
        <v>0</v>
      </c>
      <c r="AS238" s="99">
        <f>SUMIFS(通讯通路门店!$U:$U,通讯通路门店!$S:$S,$G238)</f>
        <v>0</v>
      </c>
      <c r="AT238" s="99">
        <f>SUMIFS(通讯通路门店!$V:$V,通讯通路门店!$S:$S,$G238)</f>
        <v>0</v>
      </c>
      <c r="AU238" s="99">
        <f>SUMIFS(通讯通路门店!$W:$W,通讯通路门店!$S:$S,$G238)</f>
        <v>0</v>
      </c>
      <c r="AV238" s="99">
        <f>SUMIFS(通讯通路门店!$Z:$Z,通讯通路门店!$S:$S,$G238)</f>
        <v>0</v>
      </c>
      <c r="AW238" s="99">
        <f>SUMIFS(通讯通路门店!$AB:$AB,通讯通路门店!$S:$S,$G238)</f>
        <v>0</v>
      </c>
      <c r="AX238" s="99">
        <f>SUMIFS(通讯通路门店!$X:$X,通讯通路门店!$S:$S,$G238)</f>
        <v>0</v>
      </c>
      <c r="AY238" s="99">
        <f>SUMIFS(通讯通路门店!$Y:$Y,通讯通路门店!$S:$S,$G238)</f>
        <v>0</v>
      </c>
      <c r="AZ238" s="99">
        <f>SUMIFS(通讯通路门店!$AA:$AA,通讯通路门店!$S:$S,$G238)</f>
        <v>0</v>
      </c>
      <c r="BA238" s="99">
        <f t="shared" si="18"/>
        <v>0</v>
      </c>
      <c r="BB238" s="99">
        <f t="shared" si="19"/>
        <v>0</v>
      </c>
      <c r="BC238" s="99">
        <f>SUMIFS(通讯通路门店!$W:$W,通讯通路门店!$S:$S,$G238,通讯通路门店!$J:$J,"荣耀体验店")+SUMIFS(通讯通路门店!$W:$W,通讯通路门店!$S:$S,$G238,通讯通路门店!$J:$J,"荣耀授权专卖店")</f>
        <v>0</v>
      </c>
      <c r="BD238" s="99">
        <f>SUMIFS(通讯通路门店!$Z:$Z,通讯通路门店!$S:$S,$G238,通讯通路门店!$J:$J,"VIVO体验店")</f>
        <v>0</v>
      </c>
      <c r="BE238" s="99">
        <f>SUMIFS(通讯通路门店!$AB:$AB,通讯通路门店!$S:$S,$G238,通讯通路门店!$J:$J,"OPPO体验店")</f>
        <v>0</v>
      </c>
      <c r="BF238" s="99">
        <f>SUMIFS(通讯通路门店!$X:$X,通讯通路门店!$S:$S,$G238,通讯通路门店!$J:$J,"华为授权体验店")+SUMIFS(通讯通路门店!$AA:$AA,通讯通路门店!$S:$S,$G238,通讯通路门店!$J:$J,"华为堡垒店")</f>
        <v>0</v>
      </c>
      <c r="BG238" s="99">
        <f>SUMIFS(通讯通路门店!$Y:$Y,通讯通路门店!$S:$S,$G238,通讯通路门店!$J:$J,"小米体验店")</f>
        <v>0</v>
      </c>
      <c r="BH238" s="99">
        <f>SUMIFS(通讯通路门店!$AA:$AA,通讯通路门店!$S:$S,$G238,通讯通路门店!$J:$J,"苹果体验店")</f>
        <v>0</v>
      </c>
      <c r="BI238" s="99">
        <f>SUMIFS(通讯通路门店!$K:$K,通讯通路门店!$S:$S,$G238,通讯通路门店!$J:$J,"其他品牌专卖店")</f>
        <v>0</v>
      </c>
      <c r="BJ238" s="99">
        <f>SUMIFS(通讯通路门店!$AC:$AC,通讯通路门店!$S:$S,$G238)</f>
        <v>0</v>
      </c>
      <c r="BK238" s="99">
        <f>SUMIFS(通讯通路门店!$AD:$AD,通讯通路门店!$S:$S,$G238)</f>
        <v>0</v>
      </c>
      <c r="BL238" s="99">
        <f>SUMIFS(通讯通路门店!$AE:$AE,通讯通路门店!$S:$S,$G238)</f>
        <v>0</v>
      </c>
      <c r="BM238" s="99">
        <f>SUMIFS(通讯通路门店!$AF:$AF,通讯通路门店!$S:$S,$G238)</f>
        <v>0</v>
      </c>
      <c r="BN238" s="99">
        <f>SUMIFS(通讯通路门店!$AG:$AG,通讯通路门店!$S:$S,$G238)</f>
        <v>0</v>
      </c>
      <c r="BO238" s="99">
        <f>SUMIFS(通讯通路门店!$AH:$AH,通讯通路门店!$S:$S,$G238)</f>
        <v>0</v>
      </c>
      <c r="BP238" s="99">
        <f>SUMIFS(通讯通路门店!$AI:$AI,通讯通路门店!$S:$S,$G238)</f>
        <v>0</v>
      </c>
      <c r="BQ238" s="83"/>
    </row>
    <row r="239" spans="1:69">
      <c r="A239" s="99" t="str">
        <f>IFERROR(_xlfn.XLOOKUP($G239,通讯通路门店!$S$4:$S$993933,通讯通路门店!$A$4:$A$993933,0,0),"")</f>
        <v/>
      </c>
      <c r="B239" s="99" t="str">
        <f>IFERROR(_xlfn.XLOOKUP($G239,通讯通路门店!$S$4:$S$993933,通讯通路门店!$B$4:$B$993933,0,0),"")</f>
        <v/>
      </c>
      <c r="C239" s="99" t="str">
        <f>IFERROR(_xlfn.XLOOKUP($G239,通讯通路门店!$S$4:$S$993933,通讯通路门店!$C$4:$C$993933,0,0),"")</f>
        <v/>
      </c>
      <c r="D239" s="99" t="str">
        <f>IFERROR(_xlfn.XLOOKUP($G239,通讯通路门店!$S$4:$S$993933,通讯通路门店!$D$4:$D$993933,0,0),"")</f>
        <v/>
      </c>
      <c r="E239" s="83"/>
      <c r="F239" s="83"/>
      <c r="G239" s="101" t="e">
        <v>#N/A</v>
      </c>
      <c r="H239" s="102" t="str">
        <f>IFERROR(_xlfn.XLOOKUP($G239,通讯通路门店!$S$4:$S$993933,通讯通路门店!$R$4:$R$993933,0,0),"")</f>
        <v/>
      </c>
      <c r="I239" s="83"/>
      <c r="J239" s="83"/>
      <c r="K239" s="83"/>
      <c r="L239" s="83"/>
      <c r="M239" s="83"/>
      <c r="N239" s="83"/>
      <c r="O239" s="83"/>
      <c r="P239" s="83"/>
      <c r="Q239" s="83"/>
      <c r="R239" s="83"/>
      <c r="S239" s="83"/>
      <c r="T239" s="83"/>
      <c r="U239" s="99">
        <f>COUNTIF(通讯通路门店!$S:$S,$G239)</f>
        <v>0</v>
      </c>
      <c r="V239" s="99">
        <f>COUNTIFS(通讯通路门店!$S:$S,$G239,通讯通路门店!$J:$J,"综合卖场")</f>
        <v>0</v>
      </c>
      <c r="W239" s="99">
        <f>SUMIFS(通讯通路门店!$AJ:$AJ,通讯通路门店!$S:$S,通讯客户沙盘!$G239)</f>
        <v>0</v>
      </c>
      <c r="X239" s="99">
        <f t="shared" si="15"/>
        <v>0</v>
      </c>
      <c r="Y239" s="99">
        <f>COUNTIFS(通讯通路门店!$S:$S,$G239,通讯通路门店!$J:$J,"荣耀体验店")+COUNTIFS(通讯通路门店!$S:$S,$G239,通讯通路门店!$J:$J,"荣耀授权专卖店")</f>
        <v>0</v>
      </c>
      <c r="Z239" s="99">
        <f>COUNTIFS(通讯通路门店!$S:$S,$G239,通讯通路门店!$J:$J,"VIVO体验店")</f>
        <v>0</v>
      </c>
      <c r="AA239" s="99">
        <f>COUNTIFS(通讯通路门店!$S:$S,$G239,通讯通路门店!$J:$J,"OPPO体验店")</f>
        <v>0</v>
      </c>
      <c r="AB239" s="99">
        <f>COUNTIFS(通讯通路门店!$S:$S,$G239,通讯通路门店!$J:$J,"华为授权体验店")+COUNTIFS(通讯通路门店!$S:$S,$G239,通讯通路门店!$J:$J,"华为堡垒店")</f>
        <v>0</v>
      </c>
      <c r="AC239" s="99">
        <f>COUNTIFS(通讯通路门店!$S:$S,$G239,通讯通路门店!$J:$J,"小米体验店")</f>
        <v>0</v>
      </c>
      <c r="AD239" s="99">
        <f>COUNTIFS(通讯通路门店!$S:$S,$G239,通讯通路门店!$J:$J,"苹果体验店")</f>
        <v>0</v>
      </c>
      <c r="AE239" s="99">
        <f>COUNTIFS(通讯通路门店!$S:$S,$G239,通讯通路门店!$J:$J,"其他品牌专卖店")</f>
        <v>0</v>
      </c>
      <c r="AF239" s="99">
        <f>SUMIFS(通讯通路门店!$BI:$BI,通讯通路门店!$S:$S,$G239)</f>
        <v>0</v>
      </c>
      <c r="AG239" s="99">
        <f>SUMIFS(通讯通路门店!$BH:$BH,通讯通路门店!$S:$S,$G239)</f>
        <v>0</v>
      </c>
      <c r="AH239" s="99">
        <f t="shared" si="16"/>
        <v>0</v>
      </c>
      <c r="AI239" s="99">
        <f>SUMIFS(通讯通路门店!$BB:$BB,通讯通路门店!$S:$S,$G239)</f>
        <v>0</v>
      </c>
      <c r="AJ239" s="99">
        <f>SUMIFS(通讯通路门店!$BE:$BE,通讯通路门店!$S:$S,$G239)</f>
        <v>0</v>
      </c>
      <c r="AK239" s="99">
        <f>SUMIFS(通讯通路门店!$BG:$BG,通讯通路门店!$S:$S,$G239)</f>
        <v>0</v>
      </c>
      <c r="AL239" s="99">
        <f>SUMIFS(通讯通路门店!$BC:$BC,通讯通路门店!$S:$S,$G239)</f>
        <v>0</v>
      </c>
      <c r="AM239" s="99">
        <f>SUMIFS(通讯通路门店!$BD:$BD,通讯通路门店!$S:$S,$G239)</f>
        <v>0</v>
      </c>
      <c r="AN239" s="99">
        <f>SUMIFS(通讯通路门店!$BF:$BF,通讯通路门店!$S:$S,$G239)</f>
        <v>0</v>
      </c>
      <c r="AO239" s="99">
        <f t="shared" si="17"/>
        <v>0</v>
      </c>
      <c r="AP239" s="99">
        <f>SUMIFS(通讯通路门店!$K:$K,通讯通路门店!$S:$S,$G239)</f>
        <v>0</v>
      </c>
      <c r="AQ239" s="83"/>
      <c r="AR239" s="99">
        <f>SUMIFS(通讯通路门店!$T:$T,通讯通路门店!$S:$S,$G239)</f>
        <v>0</v>
      </c>
      <c r="AS239" s="99">
        <f>SUMIFS(通讯通路门店!$U:$U,通讯通路门店!$S:$S,$G239)</f>
        <v>0</v>
      </c>
      <c r="AT239" s="99">
        <f>SUMIFS(通讯通路门店!$V:$V,通讯通路门店!$S:$S,$G239)</f>
        <v>0</v>
      </c>
      <c r="AU239" s="99">
        <f>SUMIFS(通讯通路门店!$W:$W,通讯通路门店!$S:$S,$G239)</f>
        <v>0</v>
      </c>
      <c r="AV239" s="99">
        <f>SUMIFS(通讯通路门店!$Z:$Z,通讯通路门店!$S:$S,$G239)</f>
        <v>0</v>
      </c>
      <c r="AW239" s="99">
        <f>SUMIFS(通讯通路门店!$AB:$AB,通讯通路门店!$S:$S,$G239)</f>
        <v>0</v>
      </c>
      <c r="AX239" s="99">
        <f>SUMIFS(通讯通路门店!$X:$X,通讯通路门店!$S:$S,$G239)</f>
        <v>0</v>
      </c>
      <c r="AY239" s="99">
        <f>SUMIFS(通讯通路门店!$Y:$Y,通讯通路门店!$S:$S,$G239)</f>
        <v>0</v>
      </c>
      <c r="AZ239" s="99">
        <f>SUMIFS(通讯通路门店!$AA:$AA,通讯通路门店!$S:$S,$G239)</f>
        <v>0</v>
      </c>
      <c r="BA239" s="99">
        <f t="shared" si="18"/>
        <v>0</v>
      </c>
      <c r="BB239" s="99">
        <f t="shared" si="19"/>
        <v>0</v>
      </c>
      <c r="BC239" s="99">
        <f>SUMIFS(通讯通路门店!$W:$W,通讯通路门店!$S:$S,$G239,通讯通路门店!$J:$J,"荣耀体验店")+SUMIFS(通讯通路门店!$W:$W,通讯通路门店!$S:$S,$G239,通讯通路门店!$J:$J,"荣耀授权专卖店")</f>
        <v>0</v>
      </c>
      <c r="BD239" s="99">
        <f>SUMIFS(通讯通路门店!$Z:$Z,通讯通路门店!$S:$S,$G239,通讯通路门店!$J:$J,"VIVO体验店")</f>
        <v>0</v>
      </c>
      <c r="BE239" s="99">
        <f>SUMIFS(通讯通路门店!$AB:$AB,通讯通路门店!$S:$S,$G239,通讯通路门店!$J:$J,"OPPO体验店")</f>
        <v>0</v>
      </c>
      <c r="BF239" s="99">
        <f>SUMIFS(通讯通路门店!$X:$X,通讯通路门店!$S:$S,$G239,通讯通路门店!$J:$J,"华为授权体验店")+SUMIFS(通讯通路门店!$AA:$AA,通讯通路门店!$S:$S,$G239,通讯通路门店!$J:$J,"华为堡垒店")</f>
        <v>0</v>
      </c>
      <c r="BG239" s="99">
        <f>SUMIFS(通讯通路门店!$Y:$Y,通讯通路门店!$S:$S,$G239,通讯通路门店!$J:$J,"小米体验店")</f>
        <v>0</v>
      </c>
      <c r="BH239" s="99">
        <f>SUMIFS(通讯通路门店!$AA:$AA,通讯通路门店!$S:$S,$G239,通讯通路门店!$J:$J,"苹果体验店")</f>
        <v>0</v>
      </c>
      <c r="BI239" s="99">
        <f>SUMIFS(通讯通路门店!$K:$K,通讯通路门店!$S:$S,$G239,通讯通路门店!$J:$J,"其他品牌专卖店")</f>
        <v>0</v>
      </c>
      <c r="BJ239" s="99">
        <f>SUMIFS(通讯通路门店!$AC:$AC,通讯通路门店!$S:$S,$G239)</f>
        <v>0</v>
      </c>
      <c r="BK239" s="99">
        <f>SUMIFS(通讯通路门店!$AD:$AD,通讯通路门店!$S:$S,$G239)</f>
        <v>0</v>
      </c>
      <c r="BL239" s="99">
        <f>SUMIFS(通讯通路门店!$AE:$AE,通讯通路门店!$S:$S,$G239)</f>
        <v>0</v>
      </c>
      <c r="BM239" s="99">
        <f>SUMIFS(通讯通路门店!$AF:$AF,通讯通路门店!$S:$S,$G239)</f>
        <v>0</v>
      </c>
      <c r="BN239" s="99">
        <f>SUMIFS(通讯通路门店!$AG:$AG,通讯通路门店!$S:$S,$G239)</f>
        <v>0</v>
      </c>
      <c r="BO239" s="99">
        <f>SUMIFS(通讯通路门店!$AH:$AH,通讯通路门店!$S:$S,$G239)</f>
        <v>0</v>
      </c>
      <c r="BP239" s="99">
        <f>SUMIFS(通讯通路门店!$AI:$AI,通讯通路门店!$S:$S,$G239)</f>
        <v>0</v>
      </c>
      <c r="BQ239" s="83"/>
    </row>
    <row r="240" spans="1:69">
      <c r="A240" s="99" t="str">
        <f>IFERROR(_xlfn.XLOOKUP($G240,通讯通路门店!$S$4:$S$993933,通讯通路门店!$A$4:$A$993933,0,0),"")</f>
        <v/>
      </c>
      <c r="B240" s="99" t="str">
        <f>IFERROR(_xlfn.XLOOKUP($G240,通讯通路门店!$S$4:$S$993933,通讯通路门店!$B$4:$B$993933,0,0),"")</f>
        <v/>
      </c>
      <c r="C240" s="99" t="str">
        <f>IFERROR(_xlfn.XLOOKUP($G240,通讯通路门店!$S$4:$S$993933,通讯通路门店!$C$4:$C$993933,0,0),"")</f>
        <v/>
      </c>
      <c r="D240" s="99" t="str">
        <f>IFERROR(_xlfn.XLOOKUP($G240,通讯通路门店!$S$4:$S$993933,通讯通路门店!$D$4:$D$993933,0,0),"")</f>
        <v/>
      </c>
      <c r="E240" s="83"/>
      <c r="F240" s="83"/>
      <c r="G240" s="101" t="e">
        <v>#N/A</v>
      </c>
      <c r="H240" s="102" t="str">
        <f>IFERROR(_xlfn.XLOOKUP($G240,通讯通路门店!$S$4:$S$993933,通讯通路门店!$R$4:$R$993933,0,0),"")</f>
        <v/>
      </c>
      <c r="I240" s="83"/>
      <c r="J240" s="83"/>
      <c r="K240" s="83"/>
      <c r="L240" s="83"/>
      <c r="M240" s="83"/>
      <c r="N240" s="83"/>
      <c r="O240" s="83"/>
      <c r="P240" s="83"/>
      <c r="Q240" s="83"/>
      <c r="R240" s="83"/>
      <c r="S240" s="83"/>
      <c r="T240" s="83"/>
      <c r="U240" s="99">
        <f>COUNTIF(通讯通路门店!$S:$S,$G240)</f>
        <v>0</v>
      </c>
      <c r="V240" s="99">
        <f>COUNTIFS(通讯通路门店!$S:$S,$G240,通讯通路门店!$J:$J,"综合卖场")</f>
        <v>0</v>
      </c>
      <c r="W240" s="99">
        <f>SUMIFS(通讯通路门店!$AJ:$AJ,通讯通路门店!$S:$S,通讯客户沙盘!$G240)</f>
        <v>0</v>
      </c>
      <c r="X240" s="99">
        <f t="shared" si="15"/>
        <v>0</v>
      </c>
      <c r="Y240" s="99">
        <f>COUNTIFS(通讯通路门店!$S:$S,$G240,通讯通路门店!$J:$J,"荣耀体验店")+COUNTIFS(通讯通路门店!$S:$S,$G240,通讯通路门店!$J:$J,"荣耀授权专卖店")</f>
        <v>0</v>
      </c>
      <c r="Z240" s="99">
        <f>COUNTIFS(通讯通路门店!$S:$S,$G240,通讯通路门店!$J:$J,"VIVO体验店")</f>
        <v>0</v>
      </c>
      <c r="AA240" s="99">
        <f>COUNTIFS(通讯通路门店!$S:$S,$G240,通讯通路门店!$J:$J,"OPPO体验店")</f>
        <v>0</v>
      </c>
      <c r="AB240" s="99">
        <f>COUNTIFS(通讯通路门店!$S:$S,$G240,通讯通路门店!$J:$J,"华为授权体验店")+COUNTIFS(通讯通路门店!$S:$S,$G240,通讯通路门店!$J:$J,"华为堡垒店")</f>
        <v>0</v>
      </c>
      <c r="AC240" s="99">
        <f>COUNTIFS(通讯通路门店!$S:$S,$G240,通讯通路门店!$J:$J,"小米体验店")</f>
        <v>0</v>
      </c>
      <c r="AD240" s="99">
        <f>COUNTIFS(通讯通路门店!$S:$S,$G240,通讯通路门店!$J:$J,"苹果体验店")</f>
        <v>0</v>
      </c>
      <c r="AE240" s="99">
        <f>COUNTIFS(通讯通路门店!$S:$S,$G240,通讯通路门店!$J:$J,"其他品牌专卖店")</f>
        <v>0</v>
      </c>
      <c r="AF240" s="99">
        <f>SUMIFS(通讯通路门店!$BI:$BI,通讯通路门店!$S:$S,$G240)</f>
        <v>0</v>
      </c>
      <c r="AG240" s="99">
        <f>SUMIFS(通讯通路门店!$BH:$BH,通讯通路门店!$S:$S,$G240)</f>
        <v>0</v>
      </c>
      <c r="AH240" s="99">
        <f t="shared" si="16"/>
        <v>0</v>
      </c>
      <c r="AI240" s="99">
        <f>SUMIFS(通讯通路门店!$BB:$BB,通讯通路门店!$S:$S,$G240)</f>
        <v>0</v>
      </c>
      <c r="AJ240" s="99">
        <f>SUMIFS(通讯通路门店!$BE:$BE,通讯通路门店!$S:$S,$G240)</f>
        <v>0</v>
      </c>
      <c r="AK240" s="99">
        <f>SUMIFS(通讯通路门店!$BG:$BG,通讯通路门店!$S:$S,$G240)</f>
        <v>0</v>
      </c>
      <c r="AL240" s="99">
        <f>SUMIFS(通讯通路门店!$BC:$BC,通讯通路门店!$S:$S,$G240)</f>
        <v>0</v>
      </c>
      <c r="AM240" s="99">
        <f>SUMIFS(通讯通路门店!$BD:$BD,通讯通路门店!$S:$S,$G240)</f>
        <v>0</v>
      </c>
      <c r="AN240" s="99">
        <f>SUMIFS(通讯通路门店!$BF:$BF,通讯通路门店!$S:$S,$G240)</f>
        <v>0</v>
      </c>
      <c r="AO240" s="99">
        <f t="shared" si="17"/>
        <v>0</v>
      </c>
      <c r="AP240" s="99">
        <f>SUMIFS(通讯通路门店!$K:$K,通讯通路门店!$S:$S,$G240)</f>
        <v>0</v>
      </c>
      <c r="AQ240" s="83"/>
      <c r="AR240" s="99">
        <f>SUMIFS(通讯通路门店!$T:$T,通讯通路门店!$S:$S,$G240)</f>
        <v>0</v>
      </c>
      <c r="AS240" s="99">
        <f>SUMIFS(通讯通路门店!$U:$U,通讯通路门店!$S:$S,$G240)</f>
        <v>0</v>
      </c>
      <c r="AT240" s="99">
        <f>SUMIFS(通讯通路门店!$V:$V,通讯通路门店!$S:$S,$G240)</f>
        <v>0</v>
      </c>
      <c r="AU240" s="99">
        <f>SUMIFS(通讯通路门店!$W:$W,通讯通路门店!$S:$S,$G240)</f>
        <v>0</v>
      </c>
      <c r="AV240" s="99">
        <f>SUMIFS(通讯通路门店!$Z:$Z,通讯通路门店!$S:$S,$G240)</f>
        <v>0</v>
      </c>
      <c r="AW240" s="99">
        <f>SUMIFS(通讯通路门店!$AB:$AB,通讯通路门店!$S:$S,$G240)</f>
        <v>0</v>
      </c>
      <c r="AX240" s="99">
        <f>SUMIFS(通讯通路门店!$X:$X,通讯通路门店!$S:$S,$G240)</f>
        <v>0</v>
      </c>
      <c r="AY240" s="99">
        <f>SUMIFS(通讯通路门店!$Y:$Y,通讯通路门店!$S:$S,$G240)</f>
        <v>0</v>
      </c>
      <c r="AZ240" s="99">
        <f>SUMIFS(通讯通路门店!$AA:$AA,通讯通路门店!$S:$S,$G240)</f>
        <v>0</v>
      </c>
      <c r="BA240" s="99">
        <f t="shared" si="18"/>
        <v>0</v>
      </c>
      <c r="BB240" s="99">
        <f t="shared" si="19"/>
        <v>0</v>
      </c>
      <c r="BC240" s="99">
        <f>SUMIFS(通讯通路门店!$W:$W,通讯通路门店!$S:$S,$G240,通讯通路门店!$J:$J,"荣耀体验店")+SUMIFS(通讯通路门店!$W:$W,通讯通路门店!$S:$S,$G240,通讯通路门店!$J:$J,"荣耀授权专卖店")</f>
        <v>0</v>
      </c>
      <c r="BD240" s="99">
        <f>SUMIFS(通讯通路门店!$Z:$Z,通讯通路门店!$S:$S,$G240,通讯通路门店!$J:$J,"VIVO体验店")</f>
        <v>0</v>
      </c>
      <c r="BE240" s="99">
        <f>SUMIFS(通讯通路门店!$AB:$AB,通讯通路门店!$S:$S,$G240,通讯通路门店!$J:$J,"OPPO体验店")</f>
        <v>0</v>
      </c>
      <c r="BF240" s="99">
        <f>SUMIFS(通讯通路门店!$X:$X,通讯通路门店!$S:$S,$G240,通讯通路门店!$J:$J,"华为授权体验店")+SUMIFS(通讯通路门店!$AA:$AA,通讯通路门店!$S:$S,$G240,通讯通路门店!$J:$J,"华为堡垒店")</f>
        <v>0</v>
      </c>
      <c r="BG240" s="99">
        <f>SUMIFS(通讯通路门店!$Y:$Y,通讯通路门店!$S:$S,$G240,通讯通路门店!$J:$J,"小米体验店")</f>
        <v>0</v>
      </c>
      <c r="BH240" s="99">
        <f>SUMIFS(通讯通路门店!$AA:$AA,通讯通路门店!$S:$S,$G240,通讯通路门店!$J:$J,"苹果体验店")</f>
        <v>0</v>
      </c>
      <c r="BI240" s="99">
        <f>SUMIFS(通讯通路门店!$K:$K,通讯通路门店!$S:$S,$G240,通讯通路门店!$J:$J,"其他品牌专卖店")</f>
        <v>0</v>
      </c>
      <c r="BJ240" s="99">
        <f>SUMIFS(通讯通路门店!$AC:$AC,通讯通路门店!$S:$S,$G240)</f>
        <v>0</v>
      </c>
      <c r="BK240" s="99">
        <f>SUMIFS(通讯通路门店!$AD:$AD,通讯通路门店!$S:$S,$G240)</f>
        <v>0</v>
      </c>
      <c r="BL240" s="99">
        <f>SUMIFS(通讯通路门店!$AE:$AE,通讯通路门店!$S:$S,$G240)</f>
        <v>0</v>
      </c>
      <c r="BM240" s="99">
        <f>SUMIFS(通讯通路门店!$AF:$AF,通讯通路门店!$S:$S,$G240)</f>
        <v>0</v>
      </c>
      <c r="BN240" s="99">
        <f>SUMIFS(通讯通路门店!$AG:$AG,通讯通路门店!$S:$S,$G240)</f>
        <v>0</v>
      </c>
      <c r="BO240" s="99">
        <f>SUMIFS(通讯通路门店!$AH:$AH,通讯通路门店!$S:$S,$G240)</f>
        <v>0</v>
      </c>
      <c r="BP240" s="99">
        <f>SUMIFS(通讯通路门店!$AI:$AI,通讯通路门店!$S:$S,$G240)</f>
        <v>0</v>
      </c>
      <c r="BQ240" s="83"/>
    </row>
    <row r="241" spans="1:69">
      <c r="A241" s="99" t="str">
        <f>IFERROR(_xlfn.XLOOKUP($G241,通讯通路门店!$S$4:$S$993933,通讯通路门店!$A$4:$A$993933,0,0),"")</f>
        <v/>
      </c>
      <c r="B241" s="99" t="str">
        <f>IFERROR(_xlfn.XLOOKUP($G241,通讯通路门店!$S$4:$S$993933,通讯通路门店!$B$4:$B$993933,0,0),"")</f>
        <v/>
      </c>
      <c r="C241" s="99" t="str">
        <f>IFERROR(_xlfn.XLOOKUP($G241,通讯通路门店!$S$4:$S$993933,通讯通路门店!$C$4:$C$993933,0,0),"")</f>
        <v/>
      </c>
      <c r="D241" s="99" t="str">
        <f>IFERROR(_xlfn.XLOOKUP($G241,通讯通路门店!$S$4:$S$993933,通讯通路门店!$D$4:$D$993933,0,0),"")</f>
        <v/>
      </c>
      <c r="E241" s="83"/>
      <c r="F241" s="83"/>
      <c r="G241" s="101" t="e">
        <v>#N/A</v>
      </c>
      <c r="H241" s="102" t="str">
        <f>IFERROR(_xlfn.XLOOKUP($G241,通讯通路门店!$S$4:$S$993933,通讯通路门店!$R$4:$R$993933,0,0),"")</f>
        <v/>
      </c>
      <c r="I241" s="83"/>
      <c r="J241" s="83"/>
      <c r="K241" s="83"/>
      <c r="L241" s="83"/>
      <c r="M241" s="83"/>
      <c r="N241" s="83"/>
      <c r="O241" s="83"/>
      <c r="P241" s="83"/>
      <c r="Q241" s="83"/>
      <c r="R241" s="83"/>
      <c r="S241" s="83"/>
      <c r="T241" s="83"/>
      <c r="U241" s="99">
        <f>COUNTIF(通讯通路门店!$S:$S,$G241)</f>
        <v>0</v>
      </c>
      <c r="V241" s="99">
        <f>COUNTIFS(通讯通路门店!$S:$S,$G241,通讯通路门店!$J:$J,"综合卖场")</f>
        <v>0</v>
      </c>
      <c r="W241" s="99">
        <f>SUMIFS(通讯通路门店!$AJ:$AJ,通讯通路门店!$S:$S,通讯客户沙盘!$G241)</f>
        <v>0</v>
      </c>
      <c r="X241" s="99">
        <f t="shared" si="15"/>
        <v>0</v>
      </c>
      <c r="Y241" s="99">
        <f>COUNTIFS(通讯通路门店!$S:$S,$G241,通讯通路门店!$J:$J,"荣耀体验店")+COUNTIFS(通讯通路门店!$S:$S,$G241,通讯通路门店!$J:$J,"荣耀授权专卖店")</f>
        <v>0</v>
      </c>
      <c r="Z241" s="99">
        <f>COUNTIFS(通讯通路门店!$S:$S,$G241,通讯通路门店!$J:$J,"VIVO体验店")</f>
        <v>0</v>
      </c>
      <c r="AA241" s="99">
        <f>COUNTIFS(通讯通路门店!$S:$S,$G241,通讯通路门店!$J:$J,"OPPO体验店")</f>
        <v>0</v>
      </c>
      <c r="AB241" s="99">
        <f>COUNTIFS(通讯通路门店!$S:$S,$G241,通讯通路门店!$J:$J,"华为授权体验店")+COUNTIFS(通讯通路门店!$S:$S,$G241,通讯通路门店!$J:$J,"华为堡垒店")</f>
        <v>0</v>
      </c>
      <c r="AC241" s="99">
        <f>COUNTIFS(通讯通路门店!$S:$S,$G241,通讯通路门店!$J:$J,"小米体验店")</f>
        <v>0</v>
      </c>
      <c r="AD241" s="99">
        <f>COUNTIFS(通讯通路门店!$S:$S,$G241,通讯通路门店!$J:$J,"苹果体验店")</f>
        <v>0</v>
      </c>
      <c r="AE241" s="99">
        <f>COUNTIFS(通讯通路门店!$S:$S,$G241,通讯通路门店!$J:$J,"其他品牌专卖店")</f>
        <v>0</v>
      </c>
      <c r="AF241" s="99">
        <f>SUMIFS(通讯通路门店!$BI:$BI,通讯通路门店!$S:$S,$G241)</f>
        <v>0</v>
      </c>
      <c r="AG241" s="99">
        <f>SUMIFS(通讯通路门店!$BH:$BH,通讯通路门店!$S:$S,$G241)</f>
        <v>0</v>
      </c>
      <c r="AH241" s="99">
        <f t="shared" si="16"/>
        <v>0</v>
      </c>
      <c r="AI241" s="99">
        <f>SUMIFS(通讯通路门店!$BB:$BB,通讯通路门店!$S:$S,$G241)</f>
        <v>0</v>
      </c>
      <c r="AJ241" s="99">
        <f>SUMIFS(通讯通路门店!$BE:$BE,通讯通路门店!$S:$S,$G241)</f>
        <v>0</v>
      </c>
      <c r="AK241" s="99">
        <f>SUMIFS(通讯通路门店!$BG:$BG,通讯通路门店!$S:$S,$G241)</f>
        <v>0</v>
      </c>
      <c r="AL241" s="99">
        <f>SUMIFS(通讯通路门店!$BC:$BC,通讯通路门店!$S:$S,$G241)</f>
        <v>0</v>
      </c>
      <c r="AM241" s="99">
        <f>SUMIFS(通讯通路门店!$BD:$BD,通讯通路门店!$S:$S,$G241)</f>
        <v>0</v>
      </c>
      <c r="AN241" s="99">
        <f>SUMIFS(通讯通路门店!$BF:$BF,通讯通路门店!$S:$S,$G241)</f>
        <v>0</v>
      </c>
      <c r="AO241" s="99">
        <f t="shared" si="17"/>
        <v>0</v>
      </c>
      <c r="AP241" s="99">
        <f>SUMIFS(通讯通路门店!$K:$K,通讯通路门店!$S:$S,$G241)</f>
        <v>0</v>
      </c>
      <c r="AQ241" s="83"/>
      <c r="AR241" s="99">
        <f>SUMIFS(通讯通路门店!$T:$T,通讯通路门店!$S:$S,$G241)</f>
        <v>0</v>
      </c>
      <c r="AS241" s="99">
        <f>SUMIFS(通讯通路门店!$U:$U,通讯通路门店!$S:$S,$G241)</f>
        <v>0</v>
      </c>
      <c r="AT241" s="99">
        <f>SUMIFS(通讯通路门店!$V:$V,通讯通路门店!$S:$S,$G241)</f>
        <v>0</v>
      </c>
      <c r="AU241" s="99">
        <f>SUMIFS(通讯通路门店!$W:$W,通讯通路门店!$S:$S,$G241)</f>
        <v>0</v>
      </c>
      <c r="AV241" s="99">
        <f>SUMIFS(通讯通路门店!$Z:$Z,通讯通路门店!$S:$S,$G241)</f>
        <v>0</v>
      </c>
      <c r="AW241" s="99">
        <f>SUMIFS(通讯通路门店!$AB:$AB,通讯通路门店!$S:$S,$G241)</f>
        <v>0</v>
      </c>
      <c r="AX241" s="99">
        <f>SUMIFS(通讯通路门店!$X:$X,通讯通路门店!$S:$S,$G241)</f>
        <v>0</v>
      </c>
      <c r="AY241" s="99">
        <f>SUMIFS(通讯通路门店!$Y:$Y,通讯通路门店!$S:$S,$G241)</f>
        <v>0</v>
      </c>
      <c r="AZ241" s="99">
        <f>SUMIFS(通讯通路门店!$AA:$AA,通讯通路门店!$S:$S,$G241)</f>
        <v>0</v>
      </c>
      <c r="BA241" s="99">
        <f t="shared" si="18"/>
        <v>0</v>
      </c>
      <c r="BB241" s="99">
        <f t="shared" si="19"/>
        <v>0</v>
      </c>
      <c r="BC241" s="99">
        <f>SUMIFS(通讯通路门店!$W:$W,通讯通路门店!$S:$S,$G241,通讯通路门店!$J:$J,"荣耀体验店")+SUMIFS(通讯通路门店!$W:$W,通讯通路门店!$S:$S,$G241,通讯通路门店!$J:$J,"荣耀授权专卖店")</f>
        <v>0</v>
      </c>
      <c r="BD241" s="99">
        <f>SUMIFS(通讯通路门店!$Z:$Z,通讯通路门店!$S:$S,$G241,通讯通路门店!$J:$J,"VIVO体验店")</f>
        <v>0</v>
      </c>
      <c r="BE241" s="99">
        <f>SUMIFS(通讯通路门店!$AB:$AB,通讯通路门店!$S:$S,$G241,通讯通路门店!$J:$J,"OPPO体验店")</f>
        <v>0</v>
      </c>
      <c r="BF241" s="99">
        <f>SUMIFS(通讯通路门店!$X:$X,通讯通路门店!$S:$S,$G241,通讯通路门店!$J:$J,"华为授权体验店")+SUMIFS(通讯通路门店!$AA:$AA,通讯通路门店!$S:$S,$G241,通讯通路门店!$J:$J,"华为堡垒店")</f>
        <v>0</v>
      </c>
      <c r="BG241" s="99">
        <f>SUMIFS(通讯通路门店!$Y:$Y,通讯通路门店!$S:$S,$G241,通讯通路门店!$J:$J,"小米体验店")</f>
        <v>0</v>
      </c>
      <c r="BH241" s="99">
        <f>SUMIFS(通讯通路门店!$AA:$AA,通讯通路门店!$S:$S,$G241,通讯通路门店!$J:$J,"苹果体验店")</f>
        <v>0</v>
      </c>
      <c r="BI241" s="99">
        <f>SUMIFS(通讯通路门店!$K:$K,通讯通路门店!$S:$S,$G241,通讯通路门店!$J:$J,"其他品牌专卖店")</f>
        <v>0</v>
      </c>
      <c r="BJ241" s="99">
        <f>SUMIFS(通讯通路门店!$AC:$AC,通讯通路门店!$S:$S,$G241)</f>
        <v>0</v>
      </c>
      <c r="BK241" s="99">
        <f>SUMIFS(通讯通路门店!$AD:$AD,通讯通路门店!$S:$S,$G241)</f>
        <v>0</v>
      </c>
      <c r="BL241" s="99">
        <f>SUMIFS(通讯通路门店!$AE:$AE,通讯通路门店!$S:$S,$G241)</f>
        <v>0</v>
      </c>
      <c r="BM241" s="99">
        <f>SUMIFS(通讯通路门店!$AF:$AF,通讯通路门店!$S:$S,$G241)</f>
        <v>0</v>
      </c>
      <c r="BN241" s="99">
        <f>SUMIFS(通讯通路门店!$AG:$AG,通讯通路门店!$S:$S,$G241)</f>
        <v>0</v>
      </c>
      <c r="BO241" s="99">
        <f>SUMIFS(通讯通路门店!$AH:$AH,通讯通路门店!$S:$S,$G241)</f>
        <v>0</v>
      </c>
      <c r="BP241" s="99">
        <f>SUMIFS(通讯通路门店!$AI:$AI,通讯通路门店!$S:$S,$G241)</f>
        <v>0</v>
      </c>
      <c r="BQ241" s="83"/>
    </row>
    <row r="242" spans="1:69">
      <c r="A242" s="99" t="str">
        <f>IFERROR(_xlfn.XLOOKUP($G242,通讯通路门店!$S$4:$S$993933,通讯通路门店!$A$4:$A$993933,0,0),"")</f>
        <v/>
      </c>
      <c r="B242" s="99" t="str">
        <f>IFERROR(_xlfn.XLOOKUP($G242,通讯通路门店!$S$4:$S$993933,通讯通路门店!$B$4:$B$993933,0,0),"")</f>
        <v/>
      </c>
      <c r="C242" s="99" t="str">
        <f>IFERROR(_xlfn.XLOOKUP($G242,通讯通路门店!$S$4:$S$993933,通讯通路门店!$C$4:$C$993933,0,0),"")</f>
        <v/>
      </c>
      <c r="D242" s="99" t="str">
        <f>IFERROR(_xlfn.XLOOKUP($G242,通讯通路门店!$S$4:$S$993933,通讯通路门店!$D$4:$D$993933,0,0),"")</f>
        <v/>
      </c>
      <c r="E242" s="83"/>
      <c r="F242" s="83"/>
      <c r="G242" s="101" t="e">
        <v>#N/A</v>
      </c>
      <c r="H242" s="102" t="str">
        <f>IFERROR(_xlfn.XLOOKUP($G242,通讯通路门店!$S$4:$S$993933,通讯通路门店!$R$4:$R$993933,0,0),"")</f>
        <v/>
      </c>
      <c r="I242" s="83"/>
      <c r="J242" s="83"/>
      <c r="K242" s="83"/>
      <c r="L242" s="83"/>
      <c r="M242" s="83"/>
      <c r="N242" s="83"/>
      <c r="O242" s="83"/>
      <c r="P242" s="83"/>
      <c r="Q242" s="83"/>
      <c r="R242" s="83"/>
      <c r="S242" s="83"/>
      <c r="T242" s="83"/>
      <c r="U242" s="99">
        <f>COUNTIF(通讯通路门店!$S:$S,$G242)</f>
        <v>0</v>
      </c>
      <c r="V242" s="99">
        <f>COUNTIFS(通讯通路门店!$S:$S,$G242,通讯通路门店!$J:$J,"综合卖场")</f>
        <v>0</v>
      </c>
      <c r="W242" s="99">
        <f>SUMIFS(通讯通路门店!$AJ:$AJ,通讯通路门店!$S:$S,通讯客户沙盘!$G242)</f>
        <v>0</v>
      </c>
      <c r="X242" s="99">
        <f t="shared" si="15"/>
        <v>0</v>
      </c>
      <c r="Y242" s="99">
        <f>COUNTIFS(通讯通路门店!$S:$S,$G242,通讯通路门店!$J:$J,"荣耀体验店")+COUNTIFS(通讯通路门店!$S:$S,$G242,通讯通路门店!$J:$J,"荣耀授权专卖店")</f>
        <v>0</v>
      </c>
      <c r="Z242" s="99">
        <f>COUNTIFS(通讯通路门店!$S:$S,$G242,通讯通路门店!$J:$J,"VIVO体验店")</f>
        <v>0</v>
      </c>
      <c r="AA242" s="99">
        <f>COUNTIFS(通讯通路门店!$S:$S,$G242,通讯通路门店!$J:$J,"OPPO体验店")</f>
        <v>0</v>
      </c>
      <c r="AB242" s="99">
        <f>COUNTIFS(通讯通路门店!$S:$S,$G242,通讯通路门店!$J:$J,"华为授权体验店")+COUNTIFS(通讯通路门店!$S:$S,$G242,通讯通路门店!$J:$J,"华为堡垒店")</f>
        <v>0</v>
      </c>
      <c r="AC242" s="99">
        <f>COUNTIFS(通讯通路门店!$S:$S,$G242,通讯通路门店!$J:$J,"小米体验店")</f>
        <v>0</v>
      </c>
      <c r="AD242" s="99">
        <f>COUNTIFS(通讯通路门店!$S:$S,$G242,通讯通路门店!$J:$J,"苹果体验店")</f>
        <v>0</v>
      </c>
      <c r="AE242" s="99">
        <f>COUNTIFS(通讯通路门店!$S:$S,$G242,通讯通路门店!$J:$J,"其他品牌专卖店")</f>
        <v>0</v>
      </c>
      <c r="AF242" s="99">
        <f>SUMIFS(通讯通路门店!$BI:$BI,通讯通路门店!$S:$S,$G242)</f>
        <v>0</v>
      </c>
      <c r="AG242" s="99">
        <f>SUMIFS(通讯通路门店!$BH:$BH,通讯通路门店!$S:$S,$G242)</f>
        <v>0</v>
      </c>
      <c r="AH242" s="99">
        <f t="shared" si="16"/>
        <v>0</v>
      </c>
      <c r="AI242" s="99">
        <f>SUMIFS(通讯通路门店!$BB:$BB,通讯通路门店!$S:$S,$G242)</f>
        <v>0</v>
      </c>
      <c r="AJ242" s="99">
        <f>SUMIFS(通讯通路门店!$BE:$BE,通讯通路门店!$S:$S,$G242)</f>
        <v>0</v>
      </c>
      <c r="AK242" s="99">
        <f>SUMIFS(通讯通路门店!$BG:$BG,通讯通路门店!$S:$S,$G242)</f>
        <v>0</v>
      </c>
      <c r="AL242" s="99">
        <f>SUMIFS(通讯通路门店!$BC:$BC,通讯通路门店!$S:$S,$G242)</f>
        <v>0</v>
      </c>
      <c r="AM242" s="99">
        <f>SUMIFS(通讯通路门店!$BD:$BD,通讯通路门店!$S:$S,$G242)</f>
        <v>0</v>
      </c>
      <c r="AN242" s="99">
        <f>SUMIFS(通讯通路门店!$BF:$BF,通讯通路门店!$S:$S,$G242)</f>
        <v>0</v>
      </c>
      <c r="AO242" s="99">
        <f t="shared" si="17"/>
        <v>0</v>
      </c>
      <c r="AP242" s="99">
        <f>SUMIFS(通讯通路门店!$K:$K,通讯通路门店!$S:$S,$G242)</f>
        <v>0</v>
      </c>
      <c r="AQ242" s="83"/>
      <c r="AR242" s="99">
        <f>SUMIFS(通讯通路门店!$T:$T,通讯通路门店!$S:$S,$G242)</f>
        <v>0</v>
      </c>
      <c r="AS242" s="99">
        <f>SUMIFS(通讯通路门店!$U:$U,通讯通路门店!$S:$S,$G242)</f>
        <v>0</v>
      </c>
      <c r="AT242" s="99">
        <f>SUMIFS(通讯通路门店!$V:$V,通讯通路门店!$S:$S,$G242)</f>
        <v>0</v>
      </c>
      <c r="AU242" s="99">
        <f>SUMIFS(通讯通路门店!$W:$W,通讯通路门店!$S:$S,$G242)</f>
        <v>0</v>
      </c>
      <c r="AV242" s="99">
        <f>SUMIFS(通讯通路门店!$Z:$Z,通讯通路门店!$S:$S,$G242)</f>
        <v>0</v>
      </c>
      <c r="AW242" s="99">
        <f>SUMIFS(通讯通路门店!$AB:$AB,通讯通路门店!$S:$S,$G242)</f>
        <v>0</v>
      </c>
      <c r="AX242" s="99">
        <f>SUMIFS(通讯通路门店!$X:$X,通讯通路门店!$S:$S,$G242)</f>
        <v>0</v>
      </c>
      <c r="AY242" s="99">
        <f>SUMIFS(通讯通路门店!$Y:$Y,通讯通路门店!$S:$S,$G242)</f>
        <v>0</v>
      </c>
      <c r="AZ242" s="99">
        <f>SUMIFS(通讯通路门店!$AA:$AA,通讯通路门店!$S:$S,$G242)</f>
        <v>0</v>
      </c>
      <c r="BA242" s="99">
        <f t="shared" si="18"/>
        <v>0</v>
      </c>
      <c r="BB242" s="99">
        <f t="shared" si="19"/>
        <v>0</v>
      </c>
      <c r="BC242" s="99">
        <f>SUMIFS(通讯通路门店!$W:$W,通讯通路门店!$S:$S,$G242,通讯通路门店!$J:$J,"荣耀体验店")+SUMIFS(通讯通路门店!$W:$W,通讯通路门店!$S:$S,$G242,通讯通路门店!$J:$J,"荣耀授权专卖店")</f>
        <v>0</v>
      </c>
      <c r="BD242" s="99">
        <f>SUMIFS(通讯通路门店!$Z:$Z,通讯通路门店!$S:$S,$G242,通讯通路门店!$J:$J,"VIVO体验店")</f>
        <v>0</v>
      </c>
      <c r="BE242" s="99">
        <f>SUMIFS(通讯通路门店!$AB:$AB,通讯通路门店!$S:$S,$G242,通讯通路门店!$J:$J,"OPPO体验店")</f>
        <v>0</v>
      </c>
      <c r="BF242" s="99">
        <f>SUMIFS(通讯通路门店!$X:$X,通讯通路门店!$S:$S,$G242,通讯通路门店!$J:$J,"华为授权体验店")+SUMIFS(通讯通路门店!$AA:$AA,通讯通路门店!$S:$S,$G242,通讯通路门店!$J:$J,"华为堡垒店")</f>
        <v>0</v>
      </c>
      <c r="BG242" s="99">
        <f>SUMIFS(通讯通路门店!$Y:$Y,通讯通路门店!$S:$S,$G242,通讯通路门店!$J:$J,"小米体验店")</f>
        <v>0</v>
      </c>
      <c r="BH242" s="99">
        <f>SUMIFS(通讯通路门店!$AA:$AA,通讯通路门店!$S:$S,$G242,通讯通路门店!$J:$J,"苹果体验店")</f>
        <v>0</v>
      </c>
      <c r="BI242" s="99">
        <f>SUMIFS(通讯通路门店!$K:$K,通讯通路门店!$S:$S,$G242,通讯通路门店!$J:$J,"其他品牌专卖店")</f>
        <v>0</v>
      </c>
      <c r="BJ242" s="99">
        <f>SUMIFS(通讯通路门店!$AC:$AC,通讯通路门店!$S:$S,$G242)</f>
        <v>0</v>
      </c>
      <c r="BK242" s="99">
        <f>SUMIFS(通讯通路门店!$AD:$AD,通讯通路门店!$S:$S,$G242)</f>
        <v>0</v>
      </c>
      <c r="BL242" s="99">
        <f>SUMIFS(通讯通路门店!$AE:$AE,通讯通路门店!$S:$S,$G242)</f>
        <v>0</v>
      </c>
      <c r="BM242" s="99">
        <f>SUMIFS(通讯通路门店!$AF:$AF,通讯通路门店!$S:$S,$G242)</f>
        <v>0</v>
      </c>
      <c r="BN242" s="99">
        <f>SUMIFS(通讯通路门店!$AG:$AG,通讯通路门店!$S:$S,$G242)</f>
        <v>0</v>
      </c>
      <c r="BO242" s="99">
        <f>SUMIFS(通讯通路门店!$AH:$AH,通讯通路门店!$S:$S,$G242)</f>
        <v>0</v>
      </c>
      <c r="BP242" s="99">
        <f>SUMIFS(通讯通路门店!$AI:$AI,通讯通路门店!$S:$S,$G242)</f>
        <v>0</v>
      </c>
      <c r="BQ242" s="83"/>
    </row>
    <row r="243" spans="1:69">
      <c r="A243" s="99" t="str">
        <f>IFERROR(_xlfn.XLOOKUP($G243,通讯通路门店!$S$4:$S$993933,通讯通路门店!$A$4:$A$993933,0,0),"")</f>
        <v/>
      </c>
      <c r="B243" s="99" t="str">
        <f>IFERROR(_xlfn.XLOOKUP($G243,通讯通路门店!$S$4:$S$993933,通讯通路门店!$B$4:$B$993933,0,0),"")</f>
        <v/>
      </c>
      <c r="C243" s="99" t="str">
        <f>IFERROR(_xlfn.XLOOKUP($G243,通讯通路门店!$S$4:$S$993933,通讯通路门店!$C$4:$C$993933,0,0),"")</f>
        <v/>
      </c>
      <c r="D243" s="99" t="str">
        <f>IFERROR(_xlfn.XLOOKUP($G243,通讯通路门店!$S$4:$S$993933,通讯通路门店!$D$4:$D$993933,0,0),"")</f>
        <v/>
      </c>
      <c r="E243" s="83"/>
      <c r="F243" s="83"/>
      <c r="G243" s="101" t="e">
        <v>#N/A</v>
      </c>
      <c r="H243" s="102" t="str">
        <f>IFERROR(_xlfn.XLOOKUP($G243,通讯通路门店!$S$4:$S$993933,通讯通路门店!$R$4:$R$993933,0,0),"")</f>
        <v/>
      </c>
      <c r="I243" s="83"/>
      <c r="J243" s="83"/>
      <c r="K243" s="83"/>
      <c r="L243" s="83"/>
      <c r="M243" s="83"/>
      <c r="N243" s="83"/>
      <c r="O243" s="83"/>
      <c r="P243" s="83"/>
      <c r="Q243" s="83"/>
      <c r="R243" s="83"/>
      <c r="S243" s="83"/>
      <c r="T243" s="83"/>
      <c r="U243" s="99">
        <f>COUNTIF(通讯通路门店!$S:$S,$G243)</f>
        <v>0</v>
      </c>
      <c r="V243" s="99">
        <f>COUNTIFS(通讯通路门店!$S:$S,$G243,通讯通路门店!$J:$J,"综合卖场")</f>
        <v>0</v>
      </c>
      <c r="W243" s="99">
        <f>SUMIFS(通讯通路门店!$AJ:$AJ,通讯通路门店!$S:$S,通讯客户沙盘!$G243)</f>
        <v>0</v>
      </c>
      <c r="X243" s="99">
        <f t="shared" si="15"/>
        <v>0</v>
      </c>
      <c r="Y243" s="99">
        <f>COUNTIFS(通讯通路门店!$S:$S,$G243,通讯通路门店!$J:$J,"荣耀体验店")+COUNTIFS(通讯通路门店!$S:$S,$G243,通讯通路门店!$J:$J,"荣耀授权专卖店")</f>
        <v>0</v>
      </c>
      <c r="Z243" s="99">
        <f>COUNTIFS(通讯通路门店!$S:$S,$G243,通讯通路门店!$J:$J,"VIVO体验店")</f>
        <v>0</v>
      </c>
      <c r="AA243" s="99">
        <f>COUNTIFS(通讯通路门店!$S:$S,$G243,通讯通路门店!$J:$J,"OPPO体验店")</f>
        <v>0</v>
      </c>
      <c r="AB243" s="99">
        <f>COUNTIFS(通讯通路门店!$S:$S,$G243,通讯通路门店!$J:$J,"华为授权体验店")+COUNTIFS(通讯通路门店!$S:$S,$G243,通讯通路门店!$J:$J,"华为堡垒店")</f>
        <v>0</v>
      </c>
      <c r="AC243" s="99">
        <f>COUNTIFS(通讯通路门店!$S:$S,$G243,通讯通路门店!$J:$J,"小米体验店")</f>
        <v>0</v>
      </c>
      <c r="AD243" s="99">
        <f>COUNTIFS(通讯通路门店!$S:$S,$G243,通讯通路门店!$J:$J,"苹果体验店")</f>
        <v>0</v>
      </c>
      <c r="AE243" s="99">
        <f>COUNTIFS(通讯通路门店!$S:$S,$G243,通讯通路门店!$J:$J,"其他品牌专卖店")</f>
        <v>0</v>
      </c>
      <c r="AF243" s="99">
        <f>SUMIFS(通讯通路门店!$BI:$BI,通讯通路门店!$S:$S,$G243)</f>
        <v>0</v>
      </c>
      <c r="AG243" s="99">
        <f>SUMIFS(通讯通路门店!$BH:$BH,通讯通路门店!$S:$S,$G243)</f>
        <v>0</v>
      </c>
      <c r="AH243" s="99">
        <f t="shared" si="16"/>
        <v>0</v>
      </c>
      <c r="AI243" s="99">
        <f>SUMIFS(通讯通路门店!$BB:$BB,通讯通路门店!$S:$S,$G243)</f>
        <v>0</v>
      </c>
      <c r="AJ243" s="99">
        <f>SUMIFS(通讯通路门店!$BE:$BE,通讯通路门店!$S:$S,$G243)</f>
        <v>0</v>
      </c>
      <c r="AK243" s="99">
        <f>SUMIFS(通讯通路门店!$BG:$BG,通讯通路门店!$S:$S,$G243)</f>
        <v>0</v>
      </c>
      <c r="AL243" s="99">
        <f>SUMIFS(通讯通路门店!$BC:$BC,通讯通路门店!$S:$S,$G243)</f>
        <v>0</v>
      </c>
      <c r="AM243" s="99">
        <f>SUMIFS(通讯通路门店!$BD:$BD,通讯通路门店!$S:$S,$G243)</f>
        <v>0</v>
      </c>
      <c r="AN243" s="99">
        <f>SUMIFS(通讯通路门店!$BF:$BF,通讯通路门店!$S:$S,$G243)</f>
        <v>0</v>
      </c>
      <c r="AO243" s="99">
        <f t="shared" si="17"/>
        <v>0</v>
      </c>
      <c r="AP243" s="99">
        <f>SUMIFS(通讯通路门店!$K:$K,通讯通路门店!$S:$S,$G243)</f>
        <v>0</v>
      </c>
      <c r="AQ243" s="83"/>
      <c r="AR243" s="99">
        <f>SUMIFS(通讯通路门店!$T:$T,通讯通路门店!$S:$S,$G243)</f>
        <v>0</v>
      </c>
      <c r="AS243" s="99">
        <f>SUMIFS(通讯通路门店!$U:$U,通讯通路门店!$S:$S,$G243)</f>
        <v>0</v>
      </c>
      <c r="AT243" s="99">
        <f>SUMIFS(通讯通路门店!$V:$V,通讯通路门店!$S:$S,$G243)</f>
        <v>0</v>
      </c>
      <c r="AU243" s="99">
        <f>SUMIFS(通讯通路门店!$W:$W,通讯通路门店!$S:$S,$G243)</f>
        <v>0</v>
      </c>
      <c r="AV243" s="99">
        <f>SUMIFS(通讯通路门店!$Z:$Z,通讯通路门店!$S:$S,$G243)</f>
        <v>0</v>
      </c>
      <c r="AW243" s="99">
        <f>SUMIFS(通讯通路门店!$AB:$AB,通讯通路门店!$S:$S,$G243)</f>
        <v>0</v>
      </c>
      <c r="AX243" s="99">
        <f>SUMIFS(通讯通路门店!$X:$X,通讯通路门店!$S:$S,$G243)</f>
        <v>0</v>
      </c>
      <c r="AY243" s="99">
        <f>SUMIFS(通讯通路门店!$Y:$Y,通讯通路门店!$S:$S,$G243)</f>
        <v>0</v>
      </c>
      <c r="AZ243" s="99">
        <f>SUMIFS(通讯通路门店!$AA:$AA,通讯通路门店!$S:$S,$G243)</f>
        <v>0</v>
      </c>
      <c r="BA243" s="99">
        <f t="shared" si="18"/>
        <v>0</v>
      </c>
      <c r="BB243" s="99">
        <f t="shared" si="19"/>
        <v>0</v>
      </c>
      <c r="BC243" s="99">
        <f>SUMIFS(通讯通路门店!$W:$W,通讯通路门店!$S:$S,$G243,通讯通路门店!$J:$J,"荣耀体验店")+SUMIFS(通讯通路门店!$W:$W,通讯通路门店!$S:$S,$G243,通讯通路门店!$J:$J,"荣耀授权专卖店")</f>
        <v>0</v>
      </c>
      <c r="BD243" s="99">
        <f>SUMIFS(通讯通路门店!$Z:$Z,通讯通路门店!$S:$S,$G243,通讯通路门店!$J:$J,"VIVO体验店")</f>
        <v>0</v>
      </c>
      <c r="BE243" s="99">
        <f>SUMIFS(通讯通路门店!$AB:$AB,通讯通路门店!$S:$S,$G243,通讯通路门店!$J:$J,"OPPO体验店")</f>
        <v>0</v>
      </c>
      <c r="BF243" s="99">
        <f>SUMIFS(通讯通路门店!$X:$X,通讯通路门店!$S:$S,$G243,通讯通路门店!$J:$J,"华为授权体验店")+SUMIFS(通讯通路门店!$AA:$AA,通讯通路门店!$S:$S,$G243,通讯通路门店!$J:$J,"华为堡垒店")</f>
        <v>0</v>
      </c>
      <c r="BG243" s="99">
        <f>SUMIFS(通讯通路门店!$Y:$Y,通讯通路门店!$S:$S,$G243,通讯通路门店!$J:$J,"小米体验店")</f>
        <v>0</v>
      </c>
      <c r="BH243" s="99">
        <f>SUMIFS(通讯通路门店!$AA:$AA,通讯通路门店!$S:$S,$G243,通讯通路门店!$J:$J,"苹果体验店")</f>
        <v>0</v>
      </c>
      <c r="BI243" s="99">
        <f>SUMIFS(通讯通路门店!$K:$K,通讯通路门店!$S:$S,$G243,通讯通路门店!$J:$J,"其他品牌专卖店")</f>
        <v>0</v>
      </c>
      <c r="BJ243" s="99">
        <f>SUMIFS(通讯通路门店!$AC:$AC,通讯通路门店!$S:$S,$G243)</f>
        <v>0</v>
      </c>
      <c r="BK243" s="99">
        <f>SUMIFS(通讯通路门店!$AD:$AD,通讯通路门店!$S:$S,$G243)</f>
        <v>0</v>
      </c>
      <c r="BL243" s="99">
        <f>SUMIFS(通讯通路门店!$AE:$AE,通讯通路门店!$S:$S,$G243)</f>
        <v>0</v>
      </c>
      <c r="BM243" s="99">
        <f>SUMIFS(通讯通路门店!$AF:$AF,通讯通路门店!$S:$S,$G243)</f>
        <v>0</v>
      </c>
      <c r="BN243" s="99">
        <f>SUMIFS(通讯通路门店!$AG:$AG,通讯通路门店!$S:$S,$G243)</f>
        <v>0</v>
      </c>
      <c r="BO243" s="99">
        <f>SUMIFS(通讯通路门店!$AH:$AH,通讯通路门店!$S:$S,$G243)</f>
        <v>0</v>
      </c>
      <c r="BP243" s="99">
        <f>SUMIFS(通讯通路门店!$AI:$AI,通讯通路门店!$S:$S,$G243)</f>
        <v>0</v>
      </c>
      <c r="BQ243" s="83"/>
    </row>
    <row r="244" spans="1:69">
      <c r="A244" s="99" t="str">
        <f>IFERROR(_xlfn.XLOOKUP($G244,通讯通路门店!$S$4:$S$993933,通讯通路门店!$A$4:$A$993933,0,0),"")</f>
        <v/>
      </c>
      <c r="B244" s="99" t="str">
        <f>IFERROR(_xlfn.XLOOKUP($G244,通讯通路门店!$S$4:$S$993933,通讯通路门店!$B$4:$B$993933,0,0),"")</f>
        <v/>
      </c>
      <c r="C244" s="99" t="str">
        <f>IFERROR(_xlfn.XLOOKUP($G244,通讯通路门店!$S$4:$S$993933,通讯通路门店!$C$4:$C$993933,0,0),"")</f>
        <v/>
      </c>
      <c r="D244" s="99" t="str">
        <f>IFERROR(_xlfn.XLOOKUP($G244,通讯通路门店!$S$4:$S$993933,通讯通路门店!$D$4:$D$993933,0,0),"")</f>
        <v/>
      </c>
      <c r="E244" s="83"/>
      <c r="F244" s="83"/>
      <c r="G244" s="101" t="e">
        <v>#N/A</v>
      </c>
      <c r="H244" s="102" t="str">
        <f>IFERROR(_xlfn.XLOOKUP($G244,通讯通路门店!$S$4:$S$993933,通讯通路门店!$R$4:$R$993933,0,0),"")</f>
        <v/>
      </c>
      <c r="I244" s="83"/>
      <c r="J244" s="83"/>
      <c r="K244" s="83"/>
      <c r="L244" s="83"/>
      <c r="M244" s="83"/>
      <c r="N244" s="83"/>
      <c r="O244" s="83"/>
      <c r="P244" s="83"/>
      <c r="Q244" s="83"/>
      <c r="R244" s="83"/>
      <c r="S244" s="83"/>
      <c r="T244" s="83"/>
      <c r="U244" s="99">
        <f>COUNTIF(通讯通路门店!$S:$S,$G244)</f>
        <v>0</v>
      </c>
      <c r="V244" s="99">
        <f>COUNTIFS(通讯通路门店!$S:$S,$G244,通讯通路门店!$J:$J,"综合卖场")</f>
        <v>0</v>
      </c>
      <c r="W244" s="99">
        <f>SUMIFS(通讯通路门店!$AJ:$AJ,通讯通路门店!$S:$S,通讯客户沙盘!$G244)</f>
        <v>0</v>
      </c>
      <c r="X244" s="99">
        <f t="shared" si="15"/>
        <v>0</v>
      </c>
      <c r="Y244" s="99">
        <f>COUNTIFS(通讯通路门店!$S:$S,$G244,通讯通路门店!$J:$J,"荣耀体验店")+COUNTIFS(通讯通路门店!$S:$S,$G244,通讯通路门店!$J:$J,"荣耀授权专卖店")</f>
        <v>0</v>
      </c>
      <c r="Z244" s="99">
        <f>COUNTIFS(通讯通路门店!$S:$S,$G244,通讯通路门店!$J:$J,"VIVO体验店")</f>
        <v>0</v>
      </c>
      <c r="AA244" s="99">
        <f>COUNTIFS(通讯通路门店!$S:$S,$G244,通讯通路门店!$J:$J,"OPPO体验店")</f>
        <v>0</v>
      </c>
      <c r="AB244" s="99">
        <f>COUNTIFS(通讯通路门店!$S:$S,$G244,通讯通路门店!$J:$J,"华为授权体验店")+COUNTIFS(通讯通路门店!$S:$S,$G244,通讯通路门店!$J:$J,"华为堡垒店")</f>
        <v>0</v>
      </c>
      <c r="AC244" s="99">
        <f>COUNTIFS(通讯通路门店!$S:$S,$G244,通讯通路门店!$J:$J,"小米体验店")</f>
        <v>0</v>
      </c>
      <c r="AD244" s="99">
        <f>COUNTIFS(通讯通路门店!$S:$S,$G244,通讯通路门店!$J:$J,"苹果体验店")</f>
        <v>0</v>
      </c>
      <c r="AE244" s="99">
        <f>COUNTIFS(通讯通路门店!$S:$S,$G244,通讯通路门店!$J:$J,"其他品牌专卖店")</f>
        <v>0</v>
      </c>
      <c r="AF244" s="99">
        <f>SUMIFS(通讯通路门店!$BI:$BI,通讯通路门店!$S:$S,$G244)</f>
        <v>0</v>
      </c>
      <c r="AG244" s="99">
        <f>SUMIFS(通讯通路门店!$BH:$BH,通讯通路门店!$S:$S,$G244)</f>
        <v>0</v>
      </c>
      <c r="AH244" s="99">
        <f t="shared" si="16"/>
        <v>0</v>
      </c>
      <c r="AI244" s="99">
        <f>SUMIFS(通讯通路门店!$BB:$BB,通讯通路门店!$S:$S,$G244)</f>
        <v>0</v>
      </c>
      <c r="AJ244" s="99">
        <f>SUMIFS(通讯通路门店!$BE:$BE,通讯通路门店!$S:$S,$G244)</f>
        <v>0</v>
      </c>
      <c r="AK244" s="99">
        <f>SUMIFS(通讯通路门店!$BG:$BG,通讯通路门店!$S:$S,$G244)</f>
        <v>0</v>
      </c>
      <c r="AL244" s="99">
        <f>SUMIFS(通讯通路门店!$BC:$BC,通讯通路门店!$S:$S,$G244)</f>
        <v>0</v>
      </c>
      <c r="AM244" s="99">
        <f>SUMIFS(通讯通路门店!$BD:$BD,通讯通路门店!$S:$S,$G244)</f>
        <v>0</v>
      </c>
      <c r="AN244" s="99">
        <f>SUMIFS(通讯通路门店!$BF:$BF,通讯通路门店!$S:$S,$G244)</f>
        <v>0</v>
      </c>
      <c r="AO244" s="99">
        <f t="shared" si="17"/>
        <v>0</v>
      </c>
      <c r="AP244" s="99">
        <f>SUMIFS(通讯通路门店!$K:$K,通讯通路门店!$S:$S,$G244)</f>
        <v>0</v>
      </c>
      <c r="AQ244" s="83"/>
      <c r="AR244" s="99">
        <f>SUMIFS(通讯通路门店!$T:$T,通讯通路门店!$S:$S,$G244)</f>
        <v>0</v>
      </c>
      <c r="AS244" s="99">
        <f>SUMIFS(通讯通路门店!$U:$U,通讯通路门店!$S:$S,$G244)</f>
        <v>0</v>
      </c>
      <c r="AT244" s="99">
        <f>SUMIFS(通讯通路门店!$V:$V,通讯通路门店!$S:$S,$G244)</f>
        <v>0</v>
      </c>
      <c r="AU244" s="99">
        <f>SUMIFS(通讯通路门店!$W:$W,通讯通路门店!$S:$S,$G244)</f>
        <v>0</v>
      </c>
      <c r="AV244" s="99">
        <f>SUMIFS(通讯通路门店!$Z:$Z,通讯通路门店!$S:$S,$G244)</f>
        <v>0</v>
      </c>
      <c r="AW244" s="99">
        <f>SUMIFS(通讯通路门店!$AB:$AB,通讯通路门店!$S:$S,$G244)</f>
        <v>0</v>
      </c>
      <c r="AX244" s="99">
        <f>SUMIFS(通讯通路门店!$X:$X,通讯通路门店!$S:$S,$G244)</f>
        <v>0</v>
      </c>
      <c r="AY244" s="99">
        <f>SUMIFS(通讯通路门店!$Y:$Y,通讯通路门店!$S:$S,$G244)</f>
        <v>0</v>
      </c>
      <c r="AZ244" s="99">
        <f>SUMIFS(通讯通路门店!$AA:$AA,通讯通路门店!$S:$S,$G244)</f>
        <v>0</v>
      </c>
      <c r="BA244" s="99">
        <f t="shared" si="18"/>
        <v>0</v>
      </c>
      <c r="BB244" s="99">
        <f t="shared" si="19"/>
        <v>0</v>
      </c>
      <c r="BC244" s="99">
        <f>SUMIFS(通讯通路门店!$W:$W,通讯通路门店!$S:$S,$G244,通讯通路门店!$J:$J,"荣耀体验店")+SUMIFS(通讯通路门店!$W:$W,通讯通路门店!$S:$S,$G244,通讯通路门店!$J:$J,"荣耀授权专卖店")</f>
        <v>0</v>
      </c>
      <c r="BD244" s="99">
        <f>SUMIFS(通讯通路门店!$Z:$Z,通讯通路门店!$S:$S,$G244,通讯通路门店!$J:$J,"VIVO体验店")</f>
        <v>0</v>
      </c>
      <c r="BE244" s="99">
        <f>SUMIFS(通讯通路门店!$AB:$AB,通讯通路门店!$S:$S,$G244,通讯通路门店!$J:$J,"OPPO体验店")</f>
        <v>0</v>
      </c>
      <c r="BF244" s="99">
        <f>SUMIFS(通讯通路门店!$X:$X,通讯通路门店!$S:$S,$G244,通讯通路门店!$J:$J,"华为授权体验店")+SUMIFS(通讯通路门店!$AA:$AA,通讯通路门店!$S:$S,$G244,通讯通路门店!$J:$J,"华为堡垒店")</f>
        <v>0</v>
      </c>
      <c r="BG244" s="99">
        <f>SUMIFS(通讯通路门店!$Y:$Y,通讯通路门店!$S:$S,$G244,通讯通路门店!$J:$J,"小米体验店")</f>
        <v>0</v>
      </c>
      <c r="BH244" s="99">
        <f>SUMIFS(通讯通路门店!$AA:$AA,通讯通路门店!$S:$S,$G244,通讯通路门店!$J:$J,"苹果体验店")</f>
        <v>0</v>
      </c>
      <c r="BI244" s="99">
        <f>SUMIFS(通讯通路门店!$K:$K,通讯通路门店!$S:$S,$G244,通讯通路门店!$J:$J,"其他品牌专卖店")</f>
        <v>0</v>
      </c>
      <c r="BJ244" s="99">
        <f>SUMIFS(通讯通路门店!$AC:$AC,通讯通路门店!$S:$S,$G244)</f>
        <v>0</v>
      </c>
      <c r="BK244" s="99">
        <f>SUMIFS(通讯通路门店!$AD:$AD,通讯通路门店!$S:$S,$G244)</f>
        <v>0</v>
      </c>
      <c r="BL244" s="99">
        <f>SUMIFS(通讯通路门店!$AE:$AE,通讯通路门店!$S:$S,$G244)</f>
        <v>0</v>
      </c>
      <c r="BM244" s="99">
        <f>SUMIFS(通讯通路门店!$AF:$AF,通讯通路门店!$S:$S,$G244)</f>
        <v>0</v>
      </c>
      <c r="BN244" s="99">
        <f>SUMIFS(通讯通路门店!$AG:$AG,通讯通路门店!$S:$S,$G244)</f>
        <v>0</v>
      </c>
      <c r="BO244" s="99">
        <f>SUMIFS(通讯通路门店!$AH:$AH,通讯通路门店!$S:$S,$G244)</f>
        <v>0</v>
      </c>
      <c r="BP244" s="99">
        <f>SUMIFS(通讯通路门店!$AI:$AI,通讯通路门店!$S:$S,$G244)</f>
        <v>0</v>
      </c>
      <c r="BQ244" s="83"/>
    </row>
    <row r="245" spans="1:69">
      <c r="A245" s="99" t="str">
        <f>IFERROR(_xlfn.XLOOKUP($G245,通讯通路门店!$S$4:$S$993933,通讯通路门店!$A$4:$A$993933,0,0),"")</f>
        <v/>
      </c>
      <c r="B245" s="99" t="str">
        <f>IFERROR(_xlfn.XLOOKUP($G245,通讯通路门店!$S$4:$S$993933,通讯通路门店!$B$4:$B$993933,0,0),"")</f>
        <v/>
      </c>
      <c r="C245" s="99" t="str">
        <f>IFERROR(_xlfn.XLOOKUP($G245,通讯通路门店!$S$4:$S$993933,通讯通路门店!$C$4:$C$993933,0,0),"")</f>
        <v/>
      </c>
      <c r="D245" s="99" t="str">
        <f>IFERROR(_xlfn.XLOOKUP($G245,通讯通路门店!$S$4:$S$993933,通讯通路门店!$D$4:$D$993933,0,0),"")</f>
        <v/>
      </c>
      <c r="E245" s="83"/>
      <c r="F245" s="83"/>
      <c r="G245" s="101" t="e">
        <v>#N/A</v>
      </c>
      <c r="H245" s="102" t="str">
        <f>IFERROR(_xlfn.XLOOKUP($G245,通讯通路门店!$S$4:$S$993933,通讯通路门店!$R$4:$R$993933,0,0),"")</f>
        <v/>
      </c>
      <c r="I245" s="83"/>
      <c r="J245" s="83"/>
      <c r="K245" s="83"/>
      <c r="L245" s="83"/>
      <c r="M245" s="83"/>
      <c r="N245" s="83"/>
      <c r="O245" s="83"/>
      <c r="P245" s="83"/>
      <c r="Q245" s="83"/>
      <c r="R245" s="83"/>
      <c r="S245" s="83"/>
      <c r="T245" s="83"/>
      <c r="U245" s="99">
        <f>COUNTIF(通讯通路门店!$S:$S,$G245)</f>
        <v>0</v>
      </c>
      <c r="V245" s="99">
        <f>COUNTIFS(通讯通路门店!$S:$S,$G245,通讯通路门店!$J:$J,"综合卖场")</f>
        <v>0</v>
      </c>
      <c r="W245" s="99">
        <f>SUMIFS(通讯通路门店!$AJ:$AJ,通讯通路门店!$S:$S,通讯客户沙盘!$G245)</f>
        <v>0</v>
      </c>
      <c r="X245" s="99">
        <f t="shared" si="15"/>
        <v>0</v>
      </c>
      <c r="Y245" s="99">
        <f>COUNTIFS(通讯通路门店!$S:$S,$G245,通讯通路门店!$J:$J,"荣耀体验店")+COUNTIFS(通讯通路门店!$S:$S,$G245,通讯通路门店!$J:$J,"荣耀授权专卖店")</f>
        <v>0</v>
      </c>
      <c r="Z245" s="99">
        <f>COUNTIFS(通讯通路门店!$S:$S,$G245,通讯通路门店!$J:$J,"VIVO体验店")</f>
        <v>0</v>
      </c>
      <c r="AA245" s="99">
        <f>COUNTIFS(通讯通路门店!$S:$S,$G245,通讯通路门店!$J:$J,"OPPO体验店")</f>
        <v>0</v>
      </c>
      <c r="AB245" s="99">
        <f>COUNTIFS(通讯通路门店!$S:$S,$G245,通讯通路门店!$J:$J,"华为授权体验店")+COUNTIFS(通讯通路门店!$S:$S,$G245,通讯通路门店!$J:$J,"华为堡垒店")</f>
        <v>0</v>
      </c>
      <c r="AC245" s="99">
        <f>COUNTIFS(通讯通路门店!$S:$S,$G245,通讯通路门店!$J:$J,"小米体验店")</f>
        <v>0</v>
      </c>
      <c r="AD245" s="99">
        <f>COUNTIFS(通讯通路门店!$S:$S,$G245,通讯通路门店!$J:$J,"苹果体验店")</f>
        <v>0</v>
      </c>
      <c r="AE245" s="99">
        <f>COUNTIFS(通讯通路门店!$S:$S,$G245,通讯通路门店!$J:$J,"其他品牌专卖店")</f>
        <v>0</v>
      </c>
      <c r="AF245" s="99">
        <f>SUMIFS(通讯通路门店!$BI:$BI,通讯通路门店!$S:$S,$G245)</f>
        <v>0</v>
      </c>
      <c r="AG245" s="99">
        <f>SUMIFS(通讯通路门店!$BH:$BH,通讯通路门店!$S:$S,$G245)</f>
        <v>0</v>
      </c>
      <c r="AH245" s="99">
        <f t="shared" si="16"/>
        <v>0</v>
      </c>
      <c r="AI245" s="99">
        <f>SUMIFS(通讯通路门店!$BB:$BB,通讯通路门店!$S:$S,$G245)</f>
        <v>0</v>
      </c>
      <c r="AJ245" s="99">
        <f>SUMIFS(通讯通路门店!$BE:$BE,通讯通路门店!$S:$S,$G245)</f>
        <v>0</v>
      </c>
      <c r="AK245" s="99">
        <f>SUMIFS(通讯通路门店!$BG:$BG,通讯通路门店!$S:$S,$G245)</f>
        <v>0</v>
      </c>
      <c r="AL245" s="99">
        <f>SUMIFS(通讯通路门店!$BC:$BC,通讯通路门店!$S:$S,$G245)</f>
        <v>0</v>
      </c>
      <c r="AM245" s="99">
        <f>SUMIFS(通讯通路门店!$BD:$BD,通讯通路门店!$S:$S,$G245)</f>
        <v>0</v>
      </c>
      <c r="AN245" s="99">
        <f>SUMIFS(通讯通路门店!$BF:$BF,通讯通路门店!$S:$S,$G245)</f>
        <v>0</v>
      </c>
      <c r="AO245" s="99">
        <f t="shared" si="17"/>
        <v>0</v>
      </c>
      <c r="AP245" s="99">
        <f>SUMIFS(通讯通路门店!$K:$K,通讯通路门店!$S:$S,$G245)</f>
        <v>0</v>
      </c>
      <c r="AQ245" s="83"/>
      <c r="AR245" s="99">
        <f>SUMIFS(通讯通路门店!$T:$T,通讯通路门店!$S:$S,$G245)</f>
        <v>0</v>
      </c>
      <c r="AS245" s="99">
        <f>SUMIFS(通讯通路门店!$U:$U,通讯通路门店!$S:$S,$G245)</f>
        <v>0</v>
      </c>
      <c r="AT245" s="99">
        <f>SUMIFS(通讯通路门店!$V:$V,通讯通路门店!$S:$S,$G245)</f>
        <v>0</v>
      </c>
      <c r="AU245" s="99">
        <f>SUMIFS(通讯通路门店!$W:$W,通讯通路门店!$S:$S,$G245)</f>
        <v>0</v>
      </c>
      <c r="AV245" s="99">
        <f>SUMIFS(通讯通路门店!$Z:$Z,通讯通路门店!$S:$S,$G245)</f>
        <v>0</v>
      </c>
      <c r="AW245" s="99">
        <f>SUMIFS(通讯通路门店!$AB:$AB,通讯通路门店!$S:$S,$G245)</f>
        <v>0</v>
      </c>
      <c r="AX245" s="99">
        <f>SUMIFS(通讯通路门店!$X:$X,通讯通路门店!$S:$S,$G245)</f>
        <v>0</v>
      </c>
      <c r="AY245" s="99">
        <f>SUMIFS(通讯通路门店!$Y:$Y,通讯通路门店!$S:$S,$G245)</f>
        <v>0</v>
      </c>
      <c r="AZ245" s="99">
        <f>SUMIFS(通讯通路门店!$AA:$AA,通讯通路门店!$S:$S,$G245)</f>
        <v>0</v>
      </c>
      <c r="BA245" s="99">
        <f t="shared" si="18"/>
        <v>0</v>
      </c>
      <c r="BB245" s="99">
        <f t="shared" si="19"/>
        <v>0</v>
      </c>
      <c r="BC245" s="99">
        <f>SUMIFS(通讯通路门店!$W:$W,通讯通路门店!$S:$S,$G245,通讯通路门店!$J:$J,"荣耀体验店")+SUMIFS(通讯通路门店!$W:$W,通讯通路门店!$S:$S,$G245,通讯通路门店!$J:$J,"荣耀授权专卖店")</f>
        <v>0</v>
      </c>
      <c r="BD245" s="99">
        <f>SUMIFS(通讯通路门店!$Z:$Z,通讯通路门店!$S:$S,$G245,通讯通路门店!$J:$J,"VIVO体验店")</f>
        <v>0</v>
      </c>
      <c r="BE245" s="99">
        <f>SUMIFS(通讯通路门店!$AB:$AB,通讯通路门店!$S:$S,$G245,通讯通路门店!$J:$J,"OPPO体验店")</f>
        <v>0</v>
      </c>
      <c r="BF245" s="99">
        <f>SUMIFS(通讯通路门店!$X:$X,通讯通路门店!$S:$S,$G245,通讯通路门店!$J:$J,"华为授权体验店")+SUMIFS(通讯通路门店!$AA:$AA,通讯通路门店!$S:$S,$G245,通讯通路门店!$J:$J,"华为堡垒店")</f>
        <v>0</v>
      </c>
      <c r="BG245" s="99">
        <f>SUMIFS(通讯通路门店!$Y:$Y,通讯通路门店!$S:$S,$G245,通讯通路门店!$J:$J,"小米体验店")</f>
        <v>0</v>
      </c>
      <c r="BH245" s="99">
        <f>SUMIFS(通讯通路门店!$AA:$AA,通讯通路门店!$S:$S,$G245,通讯通路门店!$J:$J,"苹果体验店")</f>
        <v>0</v>
      </c>
      <c r="BI245" s="99">
        <f>SUMIFS(通讯通路门店!$K:$K,通讯通路门店!$S:$S,$G245,通讯通路门店!$J:$J,"其他品牌专卖店")</f>
        <v>0</v>
      </c>
      <c r="BJ245" s="99">
        <f>SUMIFS(通讯通路门店!$AC:$AC,通讯通路门店!$S:$S,$G245)</f>
        <v>0</v>
      </c>
      <c r="BK245" s="99">
        <f>SUMIFS(通讯通路门店!$AD:$AD,通讯通路门店!$S:$S,$G245)</f>
        <v>0</v>
      </c>
      <c r="BL245" s="99">
        <f>SUMIFS(通讯通路门店!$AE:$AE,通讯通路门店!$S:$S,$G245)</f>
        <v>0</v>
      </c>
      <c r="BM245" s="99">
        <f>SUMIFS(通讯通路门店!$AF:$AF,通讯通路门店!$S:$S,$G245)</f>
        <v>0</v>
      </c>
      <c r="BN245" s="99">
        <f>SUMIFS(通讯通路门店!$AG:$AG,通讯通路门店!$S:$S,$G245)</f>
        <v>0</v>
      </c>
      <c r="BO245" s="99">
        <f>SUMIFS(通讯通路门店!$AH:$AH,通讯通路门店!$S:$S,$G245)</f>
        <v>0</v>
      </c>
      <c r="BP245" s="99">
        <f>SUMIFS(通讯通路门店!$AI:$AI,通讯通路门店!$S:$S,$G245)</f>
        <v>0</v>
      </c>
      <c r="BQ245" s="83"/>
    </row>
    <row r="246" spans="1:69">
      <c r="A246" s="99" t="str">
        <f>IFERROR(_xlfn.XLOOKUP($G246,通讯通路门店!$S$4:$S$993933,通讯通路门店!$A$4:$A$993933,0,0),"")</f>
        <v/>
      </c>
      <c r="B246" s="99" t="str">
        <f>IFERROR(_xlfn.XLOOKUP($G246,通讯通路门店!$S$4:$S$993933,通讯通路门店!$B$4:$B$993933,0,0),"")</f>
        <v/>
      </c>
      <c r="C246" s="99" t="str">
        <f>IFERROR(_xlfn.XLOOKUP($G246,通讯通路门店!$S$4:$S$993933,通讯通路门店!$C$4:$C$993933,0,0),"")</f>
        <v/>
      </c>
      <c r="D246" s="99" t="str">
        <f>IFERROR(_xlfn.XLOOKUP($G246,通讯通路门店!$S$4:$S$993933,通讯通路门店!$D$4:$D$993933,0,0),"")</f>
        <v/>
      </c>
      <c r="E246" s="83"/>
      <c r="F246" s="83"/>
      <c r="G246" s="101" t="e">
        <v>#N/A</v>
      </c>
      <c r="H246" s="102" t="str">
        <f>IFERROR(_xlfn.XLOOKUP($G246,通讯通路门店!$S$4:$S$993933,通讯通路门店!$R$4:$R$993933,0,0),"")</f>
        <v/>
      </c>
      <c r="I246" s="83"/>
      <c r="J246" s="83"/>
      <c r="K246" s="83"/>
      <c r="L246" s="83"/>
      <c r="M246" s="83"/>
      <c r="N246" s="83"/>
      <c r="O246" s="83"/>
      <c r="P246" s="83"/>
      <c r="Q246" s="83"/>
      <c r="R246" s="83"/>
      <c r="S246" s="83"/>
      <c r="T246" s="83"/>
      <c r="U246" s="99">
        <f>COUNTIF(通讯通路门店!$S:$S,$G246)</f>
        <v>0</v>
      </c>
      <c r="V246" s="99">
        <f>COUNTIFS(通讯通路门店!$S:$S,$G246,通讯通路门店!$J:$J,"综合卖场")</f>
        <v>0</v>
      </c>
      <c r="W246" s="99">
        <f>SUMIFS(通讯通路门店!$AJ:$AJ,通讯通路门店!$S:$S,通讯客户沙盘!$G246)</f>
        <v>0</v>
      </c>
      <c r="X246" s="99">
        <f t="shared" si="15"/>
        <v>0</v>
      </c>
      <c r="Y246" s="99">
        <f>COUNTIFS(通讯通路门店!$S:$S,$G246,通讯通路门店!$J:$J,"荣耀体验店")+COUNTIFS(通讯通路门店!$S:$S,$G246,通讯通路门店!$J:$J,"荣耀授权专卖店")</f>
        <v>0</v>
      </c>
      <c r="Z246" s="99">
        <f>COUNTIFS(通讯通路门店!$S:$S,$G246,通讯通路门店!$J:$J,"VIVO体验店")</f>
        <v>0</v>
      </c>
      <c r="AA246" s="99">
        <f>COUNTIFS(通讯通路门店!$S:$S,$G246,通讯通路门店!$J:$J,"OPPO体验店")</f>
        <v>0</v>
      </c>
      <c r="AB246" s="99">
        <f>COUNTIFS(通讯通路门店!$S:$S,$G246,通讯通路门店!$J:$J,"华为授权体验店")+COUNTIFS(通讯通路门店!$S:$S,$G246,通讯通路门店!$J:$J,"华为堡垒店")</f>
        <v>0</v>
      </c>
      <c r="AC246" s="99">
        <f>COUNTIFS(通讯通路门店!$S:$S,$G246,通讯通路门店!$J:$J,"小米体验店")</f>
        <v>0</v>
      </c>
      <c r="AD246" s="99">
        <f>COUNTIFS(通讯通路门店!$S:$S,$G246,通讯通路门店!$J:$J,"苹果体验店")</f>
        <v>0</v>
      </c>
      <c r="AE246" s="99">
        <f>COUNTIFS(通讯通路门店!$S:$S,$G246,通讯通路门店!$J:$J,"其他品牌专卖店")</f>
        <v>0</v>
      </c>
      <c r="AF246" s="99">
        <f>SUMIFS(通讯通路门店!$BI:$BI,通讯通路门店!$S:$S,$G246)</f>
        <v>0</v>
      </c>
      <c r="AG246" s="99">
        <f>SUMIFS(通讯通路门店!$BH:$BH,通讯通路门店!$S:$S,$G246)</f>
        <v>0</v>
      </c>
      <c r="AH246" s="99">
        <f t="shared" si="16"/>
        <v>0</v>
      </c>
      <c r="AI246" s="99">
        <f>SUMIFS(通讯通路门店!$BB:$BB,通讯通路门店!$S:$S,$G246)</f>
        <v>0</v>
      </c>
      <c r="AJ246" s="99">
        <f>SUMIFS(通讯通路门店!$BE:$BE,通讯通路门店!$S:$S,$G246)</f>
        <v>0</v>
      </c>
      <c r="AK246" s="99">
        <f>SUMIFS(通讯通路门店!$BG:$BG,通讯通路门店!$S:$S,$G246)</f>
        <v>0</v>
      </c>
      <c r="AL246" s="99">
        <f>SUMIFS(通讯通路门店!$BC:$BC,通讯通路门店!$S:$S,$G246)</f>
        <v>0</v>
      </c>
      <c r="AM246" s="99">
        <f>SUMIFS(通讯通路门店!$BD:$BD,通讯通路门店!$S:$S,$G246)</f>
        <v>0</v>
      </c>
      <c r="AN246" s="99">
        <f>SUMIFS(通讯通路门店!$BF:$BF,通讯通路门店!$S:$S,$G246)</f>
        <v>0</v>
      </c>
      <c r="AO246" s="99">
        <f t="shared" si="17"/>
        <v>0</v>
      </c>
      <c r="AP246" s="99">
        <f>SUMIFS(通讯通路门店!$K:$K,通讯通路门店!$S:$S,$G246)</f>
        <v>0</v>
      </c>
      <c r="AQ246" s="83"/>
      <c r="AR246" s="99">
        <f>SUMIFS(通讯通路门店!$T:$T,通讯通路门店!$S:$S,$G246)</f>
        <v>0</v>
      </c>
      <c r="AS246" s="99">
        <f>SUMIFS(通讯通路门店!$U:$U,通讯通路门店!$S:$S,$G246)</f>
        <v>0</v>
      </c>
      <c r="AT246" s="99">
        <f>SUMIFS(通讯通路门店!$V:$V,通讯通路门店!$S:$S,$G246)</f>
        <v>0</v>
      </c>
      <c r="AU246" s="99">
        <f>SUMIFS(通讯通路门店!$W:$W,通讯通路门店!$S:$S,$G246)</f>
        <v>0</v>
      </c>
      <c r="AV246" s="99">
        <f>SUMIFS(通讯通路门店!$Z:$Z,通讯通路门店!$S:$S,$G246)</f>
        <v>0</v>
      </c>
      <c r="AW246" s="99">
        <f>SUMIFS(通讯通路门店!$AB:$AB,通讯通路门店!$S:$S,$G246)</f>
        <v>0</v>
      </c>
      <c r="AX246" s="99">
        <f>SUMIFS(通讯通路门店!$X:$X,通讯通路门店!$S:$S,$G246)</f>
        <v>0</v>
      </c>
      <c r="AY246" s="99">
        <f>SUMIFS(通讯通路门店!$Y:$Y,通讯通路门店!$S:$S,$G246)</f>
        <v>0</v>
      </c>
      <c r="AZ246" s="99">
        <f>SUMIFS(通讯通路门店!$AA:$AA,通讯通路门店!$S:$S,$G246)</f>
        <v>0</v>
      </c>
      <c r="BA246" s="99">
        <f t="shared" si="18"/>
        <v>0</v>
      </c>
      <c r="BB246" s="99">
        <f t="shared" si="19"/>
        <v>0</v>
      </c>
      <c r="BC246" s="99">
        <f>SUMIFS(通讯通路门店!$W:$W,通讯通路门店!$S:$S,$G246,通讯通路门店!$J:$J,"荣耀体验店")+SUMIFS(通讯通路门店!$W:$W,通讯通路门店!$S:$S,$G246,通讯通路门店!$J:$J,"荣耀授权专卖店")</f>
        <v>0</v>
      </c>
      <c r="BD246" s="99">
        <f>SUMIFS(通讯通路门店!$Z:$Z,通讯通路门店!$S:$S,$G246,通讯通路门店!$J:$J,"VIVO体验店")</f>
        <v>0</v>
      </c>
      <c r="BE246" s="99">
        <f>SUMIFS(通讯通路门店!$AB:$AB,通讯通路门店!$S:$S,$G246,通讯通路门店!$J:$J,"OPPO体验店")</f>
        <v>0</v>
      </c>
      <c r="BF246" s="99">
        <f>SUMIFS(通讯通路门店!$X:$X,通讯通路门店!$S:$S,$G246,通讯通路门店!$J:$J,"华为授权体验店")+SUMIFS(通讯通路门店!$AA:$AA,通讯通路门店!$S:$S,$G246,通讯通路门店!$J:$J,"华为堡垒店")</f>
        <v>0</v>
      </c>
      <c r="BG246" s="99">
        <f>SUMIFS(通讯通路门店!$Y:$Y,通讯通路门店!$S:$S,$G246,通讯通路门店!$J:$J,"小米体验店")</f>
        <v>0</v>
      </c>
      <c r="BH246" s="99">
        <f>SUMIFS(通讯通路门店!$AA:$AA,通讯通路门店!$S:$S,$G246,通讯通路门店!$J:$J,"苹果体验店")</f>
        <v>0</v>
      </c>
      <c r="BI246" s="99">
        <f>SUMIFS(通讯通路门店!$K:$K,通讯通路门店!$S:$S,$G246,通讯通路门店!$J:$J,"其他品牌专卖店")</f>
        <v>0</v>
      </c>
      <c r="BJ246" s="99">
        <f>SUMIFS(通讯通路门店!$AC:$AC,通讯通路门店!$S:$S,$G246)</f>
        <v>0</v>
      </c>
      <c r="BK246" s="99">
        <f>SUMIFS(通讯通路门店!$AD:$AD,通讯通路门店!$S:$S,$G246)</f>
        <v>0</v>
      </c>
      <c r="BL246" s="99">
        <f>SUMIFS(通讯通路门店!$AE:$AE,通讯通路门店!$S:$S,$G246)</f>
        <v>0</v>
      </c>
      <c r="BM246" s="99">
        <f>SUMIFS(通讯通路门店!$AF:$AF,通讯通路门店!$S:$S,$G246)</f>
        <v>0</v>
      </c>
      <c r="BN246" s="99">
        <f>SUMIFS(通讯通路门店!$AG:$AG,通讯通路门店!$S:$S,$G246)</f>
        <v>0</v>
      </c>
      <c r="BO246" s="99">
        <f>SUMIFS(通讯通路门店!$AH:$AH,通讯通路门店!$S:$S,$G246)</f>
        <v>0</v>
      </c>
      <c r="BP246" s="99">
        <f>SUMIFS(通讯通路门店!$AI:$AI,通讯通路门店!$S:$S,$G246)</f>
        <v>0</v>
      </c>
      <c r="BQ246" s="83"/>
    </row>
    <row r="247" spans="1:69">
      <c r="A247" s="99" t="str">
        <f>IFERROR(_xlfn.XLOOKUP($G247,通讯通路门店!$S$4:$S$993933,通讯通路门店!$A$4:$A$993933,0,0),"")</f>
        <v/>
      </c>
      <c r="B247" s="99" t="str">
        <f>IFERROR(_xlfn.XLOOKUP($G247,通讯通路门店!$S$4:$S$993933,通讯通路门店!$B$4:$B$993933,0,0),"")</f>
        <v/>
      </c>
      <c r="C247" s="99" t="str">
        <f>IFERROR(_xlfn.XLOOKUP($G247,通讯通路门店!$S$4:$S$993933,通讯通路门店!$C$4:$C$993933,0,0),"")</f>
        <v/>
      </c>
      <c r="D247" s="99" t="str">
        <f>IFERROR(_xlfn.XLOOKUP($G247,通讯通路门店!$S$4:$S$993933,通讯通路门店!$D$4:$D$993933,0,0),"")</f>
        <v/>
      </c>
      <c r="E247" s="83"/>
      <c r="F247" s="83"/>
      <c r="G247" s="101" t="e">
        <v>#N/A</v>
      </c>
      <c r="H247" s="102" t="str">
        <f>IFERROR(_xlfn.XLOOKUP($G247,通讯通路门店!$S$4:$S$993933,通讯通路门店!$R$4:$R$993933,0,0),"")</f>
        <v/>
      </c>
      <c r="I247" s="83"/>
      <c r="J247" s="83"/>
      <c r="K247" s="83"/>
      <c r="L247" s="83"/>
      <c r="M247" s="83"/>
      <c r="N247" s="83"/>
      <c r="O247" s="83"/>
      <c r="P247" s="83"/>
      <c r="Q247" s="83"/>
      <c r="R247" s="83"/>
      <c r="S247" s="83"/>
      <c r="T247" s="83"/>
      <c r="U247" s="99">
        <f>COUNTIF(通讯通路门店!$S:$S,$G247)</f>
        <v>0</v>
      </c>
      <c r="V247" s="99">
        <f>COUNTIFS(通讯通路门店!$S:$S,$G247,通讯通路门店!$J:$J,"综合卖场")</f>
        <v>0</v>
      </c>
      <c r="W247" s="99">
        <f>SUMIFS(通讯通路门店!$AJ:$AJ,通讯通路门店!$S:$S,通讯客户沙盘!$G247)</f>
        <v>0</v>
      </c>
      <c r="X247" s="99">
        <f t="shared" si="15"/>
        <v>0</v>
      </c>
      <c r="Y247" s="99">
        <f>COUNTIFS(通讯通路门店!$S:$S,$G247,通讯通路门店!$J:$J,"荣耀体验店")+COUNTIFS(通讯通路门店!$S:$S,$G247,通讯通路门店!$J:$J,"荣耀授权专卖店")</f>
        <v>0</v>
      </c>
      <c r="Z247" s="99">
        <f>COUNTIFS(通讯通路门店!$S:$S,$G247,通讯通路门店!$J:$J,"VIVO体验店")</f>
        <v>0</v>
      </c>
      <c r="AA247" s="99">
        <f>COUNTIFS(通讯通路门店!$S:$S,$G247,通讯通路门店!$J:$J,"OPPO体验店")</f>
        <v>0</v>
      </c>
      <c r="AB247" s="99">
        <f>COUNTIFS(通讯通路门店!$S:$S,$G247,通讯通路门店!$J:$J,"华为授权体验店")+COUNTIFS(通讯通路门店!$S:$S,$G247,通讯通路门店!$J:$J,"华为堡垒店")</f>
        <v>0</v>
      </c>
      <c r="AC247" s="99">
        <f>COUNTIFS(通讯通路门店!$S:$S,$G247,通讯通路门店!$J:$J,"小米体验店")</f>
        <v>0</v>
      </c>
      <c r="AD247" s="99">
        <f>COUNTIFS(通讯通路门店!$S:$S,$G247,通讯通路门店!$J:$J,"苹果体验店")</f>
        <v>0</v>
      </c>
      <c r="AE247" s="99">
        <f>COUNTIFS(通讯通路门店!$S:$S,$G247,通讯通路门店!$J:$J,"其他品牌专卖店")</f>
        <v>0</v>
      </c>
      <c r="AF247" s="99">
        <f>SUMIFS(通讯通路门店!$BI:$BI,通讯通路门店!$S:$S,$G247)</f>
        <v>0</v>
      </c>
      <c r="AG247" s="99">
        <f>SUMIFS(通讯通路门店!$BH:$BH,通讯通路门店!$S:$S,$G247)</f>
        <v>0</v>
      </c>
      <c r="AH247" s="99">
        <f t="shared" si="16"/>
        <v>0</v>
      </c>
      <c r="AI247" s="99">
        <f>SUMIFS(通讯通路门店!$BB:$BB,通讯通路门店!$S:$S,$G247)</f>
        <v>0</v>
      </c>
      <c r="AJ247" s="99">
        <f>SUMIFS(通讯通路门店!$BE:$BE,通讯通路门店!$S:$S,$G247)</f>
        <v>0</v>
      </c>
      <c r="AK247" s="99">
        <f>SUMIFS(通讯通路门店!$BG:$BG,通讯通路门店!$S:$S,$G247)</f>
        <v>0</v>
      </c>
      <c r="AL247" s="99">
        <f>SUMIFS(通讯通路门店!$BC:$BC,通讯通路门店!$S:$S,$G247)</f>
        <v>0</v>
      </c>
      <c r="AM247" s="99">
        <f>SUMIFS(通讯通路门店!$BD:$BD,通讯通路门店!$S:$S,$G247)</f>
        <v>0</v>
      </c>
      <c r="AN247" s="99">
        <f>SUMIFS(通讯通路门店!$BF:$BF,通讯通路门店!$S:$S,$G247)</f>
        <v>0</v>
      </c>
      <c r="AO247" s="99">
        <f t="shared" si="17"/>
        <v>0</v>
      </c>
      <c r="AP247" s="99">
        <f>SUMIFS(通讯通路门店!$K:$K,通讯通路门店!$S:$S,$G247)</f>
        <v>0</v>
      </c>
      <c r="AQ247" s="83"/>
      <c r="AR247" s="99">
        <f>SUMIFS(通讯通路门店!$T:$T,通讯通路门店!$S:$S,$G247)</f>
        <v>0</v>
      </c>
      <c r="AS247" s="99">
        <f>SUMIFS(通讯通路门店!$U:$U,通讯通路门店!$S:$S,$G247)</f>
        <v>0</v>
      </c>
      <c r="AT247" s="99">
        <f>SUMIFS(通讯通路门店!$V:$V,通讯通路门店!$S:$S,$G247)</f>
        <v>0</v>
      </c>
      <c r="AU247" s="99">
        <f>SUMIFS(通讯通路门店!$W:$W,通讯通路门店!$S:$S,$G247)</f>
        <v>0</v>
      </c>
      <c r="AV247" s="99">
        <f>SUMIFS(通讯通路门店!$Z:$Z,通讯通路门店!$S:$S,$G247)</f>
        <v>0</v>
      </c>
      <c r="AW247" s="99">
        <f>SUMIFS(通讯通路门店!$AB:$AB,通讯通路门店!$S:$S,$G247)</f>
        <v>0</v>
      </c>
      <c r="AX247" s="99">
        <f>SUMIFS(通讯通路门店!$X:$X,通讯通路门店!$S:$S,$G247)</f>
        <v>0</v>
      </c>
      <c r="AY247" s="99">
        <f>SUMIFS(通讯通路门店!$Y:$Y,通讯通路门店!$S:$S,$G247)</f>
        <v>0</v>
      </c>
      <c r="AZ247" s="99">
        <f>SUMIFS(通讯通路门店!$AA:$AA,通讯通路门店!$S:$S,$G247)</f>
        <v>0</v>
      </c>
      <c r="BA247" s="99">
        <f t="shared" si="18"/>
        <v>0</v>
      </c>
      <c r="BB247" s="99">
        <f t="shared" si="19"/>
        <v>0</v>
      </c>
      <c r="BC247" s="99">
        <f>SUMIFS(通讯通路门店!$W:$W,通讯通路门店!$S:$S,$G247,通讯通路门店!$J:$J,"荣耀体验店")+SUMIFS(通讯通路门店!$W:$W,通讯通路门店!$S:$S,$G247,通讯通路门店!$J:$J,"荣耀授权专卖店")</f>
        <v>0</v>
      </c>
      <c r="BD247" s="99">
        <f>SUMIFS(通讯通路门店!$Z:$Z,通讯通路门店!$S:$S,$G247,通讯通路门店!$J:$J,"VIVO体验店")</f>
        <v>0</v>
      </c>
      <c r="BE247" s="99">
        <f>SUMIFS(通讯通路门店!$AB:$AB,通讯通路门店!$S:$S,$G247,通讯通路门店!$J:$J,"OPPO体验店")</f>
        <v>0</v>
      </c>
      <c r="BF247" s="99">
        <f>SUMIFS(通讯通路门店!$X:$X,通讯通路门店!$S:$S,$G247,通讯通路门店!$J:$J,"华为授权体验店")+SUMIFS(通讯通路门店!$AA:$AA,通讯通路门店!$S:$S,$G247,通讯通路门店!$J:$J,"华为堡垒店")</f>
        <v>0</v>
      </c>
      <c r="BG247" s="99">
        <f>SUMIFS(通讯通路门店!$Y:$Y,通讯通路门店!$S:$S,$G247,通讯通路门店!$J:$J,"小米体验店")</f>
        <v>0</v>
      </c>
      <c r="BH247" s="99">
        <f>SUMIFS(通讯通路门店!$AA:$AA,通讯通路门店!$S:$S,$G247,通讯通路门店!$J:$J,"苹果体验店")</f>
        <v>0</v>
      </c>
      <c r="BI247" s="99">
        <f>SUMIFS(通讯通路门店!$K:$K,通讯通路门店!$S:$S,$G247,通讯通路门店!$J:$J,"其他品牌专卖店")</f>
        <v>0</v>
      </c>
      <c r="BJ247" s="99">
        <f>SUMIFS(通讯通路门店!$AC:$AC,通讯通路门店!$S:$S,$G247)</f>
        <v>0</v>
      </c>
      <c r="BK247" s="99">
        <f>SUMIFS(通讯通路门店!$AD:$AD,通讯通路门店!$S:$S,$G247)</f>
        <v>0</v>
      </c>
      <c r="BL247" s="99">
        <f>SUMIFS(通讯通路门店!$AE:$AE,通讯通路门店!$S:$S,$G247)</f>
        <v>0</v>
      </c>
      <c r="BM247" s="99">
        <f>SUMIFS(通讯通路门店!$AF:$AF,通讯通路门店!$S:$S,$G247)</f>
        <v>0</v>
      </c>
      <c r="BN247" s="99">
        <f>SUMIFS(通讯通路门店!$AG:$AG,通讯通路门店!$S:$S,$G247)</f>
        <v>0</v>
      </c>
      <c r="BO247" s="99">
        <f>SUMIFS(通讯通路门店!$AH:$AH,通讯通路门店!$S:$S,$G247)</f>
        <v>0</v>
      </c>
      <c r="BP247" s="99">
        <f>SUMIFS(通讯通路门店!$AI:$AI,通讯通路门店!$S:$S,$G247)</f>
        <v>0</v>
      </c>
      <c r="BQ247" s="83"/>
    </row>
    <row r="248" spans="1:69">
      <c r="A248" s="99" t="str">
        <f>IFERROR(_xlfn.XLOOKUP($G248,通讯通路门店!$S$4:$S$993933,通讯通路门店!$A$4:$A$993933,0,0),"")</f>
        <v/>
      </c>
      <c r="B248" s="99" t="str">
        <f>IFERROR(_xlfn.XLOOKUP($G248,通讯通路门店!$S$4:$S$993933,通讯通路门店!$B$4:$B$993933,0,0),"")</f>
        <v/>
      </c>
      <c r="C248" s="99" t="str">
        <f>IFERROR(_xlfn.XLOOKUP($G248,通讯通路门店!$S$4:$S$993933,通讯通路门店!$C$4:$C$993933,0,0),"")</f>
        <v/>
      </c>
      <c r="D248" s="99" t="str">
        <f>IFERROR(_xlfn.XLOOKUP($G248,通讯通路门店!$S$4:$S$993933,通讯通路门店!$D$4:$D$993933,0,0),"")</f>
        <v/>
      </c>
      <c r="E248" s="83"/>
      <c r="F248" s="83"/>
      <c r="G248" s="101" t="e">
        <v>#N/A</v>
      </c>
      <c r="H248" s="102" t="str">
        <f>IFERROR(_xlfn.XLOOKUP($G248,通讯通路门店!$S$4:$S$993933,通讯通路门店!$R$4:$R$993933,0,0),"")</f>
        <v/>
      </c>
      <c r="I248" s="83"/>
      <c r="J248" s="83"/>
      <c r="K248" s="83"/>
      <c r="L248" s="83"/>
      <c r="M248" s="83"/>
      <c r="N248" s="83"/>
      <c r="O248" s="83"/>
      <c r="P248" s="83"/>
      <c r="Q248" s="83"/>
      <c r="R248" s="83"/>
      <c r="S248" s="83"/>
      <c r="T248" s="83"/>
      <c r="U248" s="99">
        <f>COUNTIF(通讯通路门店!$S:$S,$G248)</f>
        <v>0</v>
      </c>
      <c r="V248" s="99">
        <f>COUNTIFS(通讯通路门店!$S:$S,$G248,通讯通路门店!$J:$J,"综合卖场")</f>
        <v>0</v>
      </c>
      <c r="W248" s="99">
        <f>SUMIFS(通讯通路门店!$AJ:$AJ,通讯通路门店!$S:$S,通讯客户沙盘!$G248)</f>
        <v>0</v>
      </c>
      <c r="X248" s="99">
        <f t="shared" si="15"/>
        <v>0</v>
      </c>
      <c r="Y248" s="99">
        <f>COUNTIFS(通讯通路门店!$S:$S,$G248,通讯通路门店!$J:$J,"荣耀体验店")+COUNTIFS(通讯通路门店!$S:$S,$G248,通讯通路门店!$J:$J,"荣耀授权专卖店")</f>
        <v>0</v>
      </c>
      <c r="Z248" s="99">
        <f>COUNTIFS(通讯通路门店!$S:$S,$G248,通讯通路门店!$J:$J,"VIVO体验店")</f>
        <v>0</v>
      </c>
      <c r="AA248" s="99">
        <f>COUNTIFS(通讯通路门店!$S:$S,$G248,通讯通路门店!$J:$J,"OPPO体验店")</f>
        <v>0</v>
      </c>
      <c r="AB248" s="99">
        <f>COUNTIFS(通讯通路门店!$S:$S,$G248,通讯通路门店!$J:$J,"华为授权体验店")+COUNTIFS(通讯通路门店!$S:$S,$G248,通讯通路门店!$J:$J,"华为堡垒店")</f>
        <v>0</v>
      </c>
      <c r="AC248" s="99">
        <f>COUNTIFS(通讯通路门店!$S:$S,$G248,通讯通路门店!$J:$J,"小米体验店")</f>
        <v>0</v>
      </c>
      <c r="AD248" s="99">
        <f>COUNTIFS(通讯通路门店!$S:$S,$G248,通讯通路门店!$J:$J,"苹果体验店")</f>
        <v>0</v>
      </c>
      <c r="AE248" s="99">
        <f>COUNTIFS(通讯通路门店!$S:$S,$G248,通讯通路门店!$J:$J,"其他品牌专卖店")</f>
        <v>0</v>
      </c>
      <c r="AF248" s="99">
        <f>SUMIFS(通讯通路门店!$BI:$BI,通讯通路门店!$S:$S,$G248)</f>
        <v>0</v>
      </c>
      <c r="AG248" s="99">
        <f>SUMIFS(通讯通路门店!$BH:$BH,通讯通路门店!$S:$S,$G248)</f>
        <v>0</v>
      </c>
      <c r="AH248" s="99">
        <f t="shared" si="16"/>
        <v>0</v>
      </c>
      <c r="AI248" s="99">
        <f>SUMIFS(通讯通路门店!$BB:$BB,通讯通路门店!$S:$S,$G248)</f>
        <v>0</v>
      </c>
      <c r="AJ248" s="99">
        <f>SUMIFS(通讯通路门店!$BE:$BE,通讯通路门店!$S:$S,$G248)</f>
        <v>0</v>
      </c>
      <c r="AK248" s="99">
        <f>SUMIFS(通讯通路门店!$BG:$BG,通讯通路门店!$S:$S,$G248)</f>
        <v>0</v>
      </c>
      <c r="AL248" s="99">
        <f>SUMIFS(通讯通路门店!$BC:$BC,通讯通路门店!$S:$S,$G248)</f>
        <v>0</v>
      </c>
      <c r="AM248" s="99">
        <f>SUMIFS(通讯通路门店!$BD:$BD,通讯通路门店!$S:$S,$G248)</f>
        <v>0</v>
      </c>
      <c r="AN248" s="99">
        <f>SUMIFS(通讯通路门店!$BF:$BF,通讯通路门店!$S:$S,$G248)</f>
        <v>0</v>
      </c>
      <c r="AO248" s="99">
        <f t="shared" si="17"/>
        <v>0</v>
      </c>
      <c r="AP248" s="99">
        <f>SUMIFS(通讯通路门店!$K:$K,通讯通路门店!$S:$S,$G248)</f>
        <v>0</v>
      </c>
      <c r="AQ248" s="83"/>
      <c r="AR248" s="99">
        <f>SUMIFS(通讯通路门店!$T:$T,通讯通路门店!$S:$S,$G248)</f>
        <v>0</v>
      </c>
      <c r="AS248" s="99">
        <f>SUMIFS(通讯通路门店!$U:$U,通讯通路门店!$S:$S,$G248)</f>
        <v>0</v>
      </c>
      <c r="AT248" s="99">
        <f>SUMIFS(通讯通路门店!$V:$V,通讯通路门店!$S:$S,$G248)</f>
        <v>0</v>
      </c>
      <c r="AU248" s="99">
        <f>SUMIFS(通讯通路门店!$W:$W,通讯通路门店!$S:$S,$G248)</f>
        <v>0</v>
      </c>
      <c r="AV248" s="99">
        <f>SUMIFS(通讯通路门店!$Z:$Z,通讯通路门店!$S:$S,$G248)</f>
        <v>0</v>
      </c>
      <c r="AW248" s="99">
        <f>SUMIFS(通讯通路门店!$AB:$AB,通讯通路门店!$S:$S,$G248)</f>
        <v>0</v>
      </c>
      <c r="AX248" s="99">
        <f>SUMIFS(通讯通路门店!$X:$X,通讯通路门店!$S:$S,$G248)</f>
        <v>0</v>
      </c>
      <c r="AY248" s="99">
        <f>SUMIFS(通讯通路门店!$Y:$Y,通讯通路门店!$S:$S,$G248)</f>
        <v>0</v>
      </c>
      <c r="AZ248" s="99">
        <f>SUMIFS(通讯通路门店!$AA:$AA,通讯通路门店!$S:$S,$G248)</f>
        <v>0</v>
      </c>
      <c r="BA248" s="99">
        <f t="shared" si="18"/>
        <v>0</v>
      </c>
      <c r="BB248" s="99">
        <f t="shared" si="19"/>
        <v>0</v>
      </c>
      <c r="BC248" s="99">
        <f>SUMIFS(通讯通路门店!$W:$W,通讯通路门店!$S:$S,$G248,通讯通路门店!$J:$J,"荣耀体验店")+SUMIFS(通讯通路门店!$W:$W,通讯通路门店!$S:$S,$G248,通讯通路门店!$J:$J,"荣耀授权专卖店")</f>
        <v>0</v>
      </c>
      <c r="BD248" s="99">
        <f>SUMIFS(通讯通路门店!$Z:$Z,通讯通路门店!$S:$S,$G248,通讯通路门店!$J:$J,"VIVO体验店")</f>
        <v>0</v>
      </c>
      <c r="BE248" s="99">
        <f>SUMIFS(通讯通路门店!$AB:$AB,通讯通路门店!$S:$S,$G248,通讯通路门店!$J:$J,"OPPO体验店")</f>
        <v>0</v>
      </c>
      <c r="BF248" s="99">
        <f>SUMIFS(通讯通路门店!$X:$X,通讯通路门店!$S:$S,$G248,通讯通路门店!$J:$J,"华为授权体验店")+SUMIFS(通讯通路门店!$AA:$AA,通讯通路门店!$S:$S,$G248,通讯通路门店!$J:$J,"华为堡垒店")</f>
        <v>0</v>
      </c>
      <c r="BG248" s="99">
        <f>SUMIFS(通讯通路门店!$Y:$Y,通讯通路门店!$S:$S,$G248,通讯通路门店!$J:$J,"小米体验店")</f>
        <v>0</v>
      </c>
      <c r="BH248" s="99">
        <f>SUMIFS(通讯通路门店!$AA:$AA,通讯通路门店!$S:$S,$G248,通讯通路门店!$J:$J,"苹果体验店")</f>
        <v>0</v>
      </c>
      <c r="BI248" s="99">
        <f>SUMIFS(通讯通路门店!$K:$K,通讯通路门店!$S:$S,$G248,通讯通路门店!$J:$J,"其他品牌专卖店")</f>
        <v>0</v>
      </c>
      <c r="BJ248" s="99">
        <f>SUMIFS(通讯通路门店!$AC:$AC,通讯通路门店!$S:$S,$G248)</f>
        <v>0</v>
      </c>
      <c r="BK248" s="99">
        <f>SUMIFS(通讯通路门店!$AD:$AD,通讯通路门店!$S:$S,$G248)</f>
        <v>0</v>
      </c>
      <c r="BL248" s="99">
        <f>SUMIFS(通讯通路门店!$AE:$AE,通讯通路门店!$S:$S,$G248)</f>
        <v>0</v>
      </c>
      <c r="BM248" s="99">
        <f>SUMIFS(通讯通路门店!$AF:$AF,通讯通路门店!$S:$S,$G248)</f>
        <v>0</v>
      </c>
      <c r="BN248" s="99">
        <f>SUMIFS(通讯通路门店!$AG:$AG,通讯通路门店!$S:$S,$G248)</f>
        <v>0</v>
      </c>
      <c r="BO248" s="99">
        <f>SUMIFS(通讯通路门店!$AH:$AH,通讯通路门店!$S:$S,$G248)</f>
        <v>0</v>
      </c>
      <c r="BP248" s="99">
        <f>SUMIFS(通讯通路门店!$AI:$AI,通讯通路门店!$S:$S,$G248)</f>
        <v>0</v>
      </c>
      <c r="BQ248" s="83"/>
    </row>
    <row r="249" spans="1:69">
      <c r="A249" s="99" t="str">
        <f>IFERROR(_xlfn.XLOOKUP($G249,通讯通路门店!$S$4:$S$993933,通讯通路门店!$A$4:$A$993933,0,0),"")</f>
        <v/>
      </c>
      <c r="B249" s="99" t="str">
        <f>IFERROR(_xlfn.XLOOKUP($G249,通讯通路门店!$S$4:$S$993933,通讯通路门店!$B$4:$B$993933,0,0),"")</f>
        <v/>
      </c>
      <c r="C249" s="99" t="str">
        <f>IFERROR(_xlfn.XLOOKUP($G249,通讯通路门店!$S$4:$S$993933,通讯通路门店!$C$4:$C$993933,0,0),"")</f>
        <v/>
      </c>
      <c r="D249" s="99" t="str">
        <f>IFERROR(_xlfn.XLOOKUP($G249,通讯通路门店!$S$4:$S$993933,通讯通路门店!$D$4:$D$993933,0,0),"")</f>
        <v/>
      </c>
      <c r="E249" s="83"/>
      <c r="F249" s="83"/>
      <c r="G249" s="101" t="e">
        <v>#N/A</v>
      </c>
      <c r="H249" s="102" t="str">
        <f>IFERROR(_xlfn.XLOOKUP($G249,通讯通路门店!$S$4:$S$993933,通讯通路门店!$R$4:$R$993933,0,0),"")</f>
        <v/>
      </c>
      <c r="I249" s="83"/>
      <c r="J249" s="83"/>
      <c r="K249" s="83"/>
      <c r="L249" s="83"/>
      <c r="M249" s="83"/>
      <c r="N249" s="83"/>
      <c r="O249" s="83"/>
      <c r="P249" s="83"/>
      <c r="Q249" s="83"/>
      <c r="R249" s="83"/>
      <c r="S249" s="83"/>
      <c r="T249" s="83"/>
      <c r="U249" s="99">
        <f>COUNTIF(通讯通路门店!$S:$S,$G249)</f>
        <v>0</v>
      </c>
      <c r="V249" s="99">
        <f>COUNTIFS(通讯通路门店!$S:$S,$G249,通讯通路门店!$J:$J,"综合卖场")</f>
        <v>0</v>
      </c>
      <c r="W249" s="99">
        <f>SUMIFS(通讯通路门店!$AJ:$AJ,通讯通路门店!$S:$S,通讯客户沙盘!$G249)</f>
        <v>0</v>
      </c>
      <c r="X249" s="99">
        <f t="shared" si="15"/>
        <v>0</v>
      </c>
      <c r="Y249" s="99">
        <f>COUNTIFS(通讯通路门店!$S:$S,$G249,通讯通路门店!$J:$J,"荣耀体验店")+COUNTIFS(通讯通路门店!$S:$S,$G249,通讯通路门店!$J:$J,"荣耀授权专卖店")</f>
        <v>0</v>
      </c>
      <c r="Z249" s="99">
        <f>COUNTIFS(通讯通路门店!$S:$S,$G249,通讯通路门店!$J:$J,"VIVO体验店")</f>
        <v>0</v>
      </c>
      <c r="AA249" s="99">
        <f>COUNTIFS(通讯通路门店!$S:$S,$G249,通讯通路门店!$J:$J,"OPPO体验店")</f>
        <v>0</v>
      </c>
      <c r="AB249" s="99">
        <f>COUNTIFS(通讯通路门店!$S:$S,$G249,通讯通路门店!$J:$J,"华为授权体验店")+COUNTIFS(通讯通路门店!$S:$S,$G249,通讯通路门店!$J:$J,"华为堡垒店")</f>
        <v>0</v>
      </c>
      <c r="AC249" s="99">
        <f>COUNTIFS(通讯通路门店!$S:$S,$G249,通讯通路门店!$J:$J,"小米体验店")</f>
        <v>0</v>
      </c>
      <c r="AD249" s="99">
        <f>COUNTIFS(通讯通路门店!$S:$S,$G249,通讯通路门店!$J:$J,"苹果体验店")</f>
        <v>0</v>
      </c>
      <c r="AE249" s="99">
        <f>COUNTIFS(通讯通路门店!$S:$S,$G249,通讯通路门店!$J:$J,"其他品牌专卖店")</f>
        <v>0</v>
      </c>
      <c r="AF249" s="99">
        <f>SUMIFS(通讯通路门店!$BI:$BI,通讯通路门店!$S:$S,$G249)</f>
        <v>0</v>
      </c>
      <c r="AG249" s="99">
        <f>SUMIFS(通讯通路门店!$BH:$BH,通讯通路门店!$S:$S,$G249)</f>
        <v>0</v>
      </c>
      <c r="AH249" s="99">
        <f t="shared" si="16"/>
        <v>0</v>
      </c>
      <c r="AI249" s="99">
        <f>SUMIFS(通讯通路门店!$BB:$BB,通讯通路门店!$S:$S,$G249)</f>
        <v>0</v>
      </c>
      <c r="AJ249" s="99">
        <f>SUMIFS(通讯通路门店!$BE:$BE,通讯通路门店!$S:$S,$G249)</f>
        <v>0</v>
      </c>
      <c r="AK249" s="99">
        <f>SUMIFS(通讯通路门店!$BG:$BG,通讯通路门店!$S:$S,$G249)</f>
        <v>0</v>
      </c>
      <c r="AL249" s="99">
        <f>SUMIFS(通讯通路门店!$BC:$BC,通讯通路门店!$S:$S,$G249)</f>
        <v>0</v>
      </c>
      <c r="AM249" s="99">
        <f>SUMIFS(通讯通路门店!$BD:$BD,通讯通路门店!$S:$S,$G249)</f>
        <v>0</v>
      </c>
      <c r="AN249" s="99">
        <f>SUMIFS(通讯通路门店!$BF:$BF,通讯通路门店!$S:$S,$G249)</f>
        <v>0</v>
      </c>
      <c r="AO249" s="99">
        <f t="shared" si="17"/>
        <v>0</v>
      </c>
      <c r="AP249" s="99">
        <f>SUMIFS(通讯通路门店!$K:$K,通讯通路门店!$S:$S,$G249)</f>
        <v>0</v>
      </c>
      <c r="AQ249" s="83"/>
      <c r="AR249" s="99">
        <f>SUMIFS(通讯通路门店!$T:$T,通讯通路门店!$S:$S,$G249)</f>
        <v>0</v>
      </c>
      <c r="AS249" s="99">
        <f>SUMIFS(通讯通路门店!$U:$U,通讯通路门店!$S:$S,$G249)</f>
        <v>0</v>
      </c>
      <c r="AT249" s="99">
        <f>SUMIFS(通讯通路门店!$V:$V,通讯通路门店!$S:$S,$G249)</f>
        <v>0</v>
      </c>
      <c r="AU249" s="99">
        <f>SUMIFS(通讯通路门店!$W:$W,通讯通路门店!$S:$S,$G249)</f>
        <v>0</v>
      </c>
      <c r="AV249" s="99">
        <f>SUMIFS(通讯通路门店!$Z:$Z,通讯通路门店!$S:$S,$G249)</f>
        <v>0</v>
      </c>
      <c r="AW249" s="99">
        <f>SUMIFS(通讯通路门店!$AB:$AB,通讯通路门店!$S:$S,$G249)</f>
        <v>0</v>
      </c>
      <c r="AX249" s="99">
        <f>SUMIFS(通讯通路门店!$X:$X,通讯通路门店!$S:$S,$G249)</f>
        <v>0</v>
      </c>
      <c r="AY249" s="99">
        <f>SUMIFS(通讯通路门店!$Y:$Y,通讯通路门店!$S:$S,$G249)</f>
        <v>0</v>
      </c>
      <c r="AZ249" s="99">
        <f>SUMIFS(通讯通路门店!$AA:$AA,通讯通路门店!$S:$S,$G249)</f>
        <v>0</v>
      </c>
      <c r="BA249" s="99">
        <f t="shared" si="18"/>
        <v>0</v>
      </c>
      <c r="BB249" s="99">
        <f t="shared" si="19"/>
        <v>0</v>
      </c>
      <c r="BC249" s="99">
        <f>SUMIFS(通讯通路门店!$W:$W,通讯通路门店!$S:$S,$G249,通讯通路门店!$J:$J,"荣耀体验店")+SUMIFS(通讯通路门店!$W:$W,通讯通路门店!$S:$S,$G249,通讯通路门店!$J:$J,"荣耀授权专卖店")</f>
        <v>0</v>
      </c>
      <c r="BD249" s="99">
        <f>SUMIFS(通讯通路门店!$Z:$Z,通讯通路门店!$S:$S,$G249,通讯通路门店!$J:$J,"VIVO体验店")</f>
        <v>0</v>
      </c>
      <c r="BE249" s="99">
        <f>SUMIFS(通讯通路门店!$AB:$AB,通讯通路门店!$S:$S,$G249,通讯通路门店!$J:$J,"OPPO体验店")</f>
        <v>0</v>
      </c>
      <c r="BF249" s="99">
        <f>SUMIFS(通讯通路门店!$X:$X,通讯通路门店!$S:$S,$G249,通讯通路门店!$J:$J,"华为授权体验店")+SUMIFS(通讯通路门店!$AA:$AA,通讯通路门店!$S:$S,$G249,通讯通路门店!$J:$J,"华为堡垒店")</f>
        <v>0</v>
      </c>
      <c r="BG249" s="99">
        <f>SUMIFS(通讯通路门店!$Y:$Y,通讯通路门店!$S:$S,$G249,通讯通路门店!$J:$J,"小米体验店")</f>
        <v>0</v>
      </c>
      <c r="BH249" s="99">
        <f>SUMIFS(通讯通路门店!$AA:$AA,通讯通路门店!$S:$S,$G249,通讯通路门店!$J:$J,"苹果体验店")</f>
        <v>0</v>
      </c>
      <c r="BI249" s="99">
        <f>SUMIFS(通讯通路门店!$K:$K,通讯通路门店!$S:$S,$G249,通讯通路门店!$J:$J,"其他品牌专卖店")</f>
        <v>0</v>
      </c>
      <c r="BJ249" s="99">
        <f>SUMIFS(通讯通路门店!$AC:$AC,通讯通路门店!$S:$S,$G249)</f>
        <v>0</v>
      </c>
      <c r="BK249" s="99">
        <f>SUMIFS(通讯通路门店!$AD:$AD,通讯通路门店!$S:$S,$G249)</f>
        <v>0</v>
      </c>
      <c r="BL249" s="99">
        <f>SUMIFS(通讯通路门店!$AE:$AE,通讯通路门店!$S:$S,$G249)</f>
        <v>0</v>
      </c>
      <c r="BM249" s="99">
        <f>SUMIFS(通讯通路门店!$AF:$AF,通讯通路门店!$S:$S,$G249)</f>
        <v>0</v>
      </c>
      <c r="BN249" s="99">
        <f>SUMIFS(通讯通路门店!$AG:$AG,通讯通路门店!$S:$S,$G249)</f>
        <v>0</v>
      </c>
      <c r="BO249" s="99">
        <f>SUMIFS(通讯通路门店!$AH:$AH,通讯通路门店!$S:$S,$G249)</f>
        <v>0</v>
      </c>
      <c r="BP249" s="99">
        <f>SUMIFS(通讯通路门店!$AI:$AI,通讯通路门店!$S:$S,$G249)</f>
        <v>0</v>
      </c>
      <c r="BQ249" s="83"/>
    </row>
    <row r="250" spans="1:69">
      <c r="A250" s="99" t="str">
        <f>IFERROR(_xlfn.XLOOKUP($G250,通讯通路门店!$S$4:$S$993933,通讯通路门店!$A$4:$A$993933,0,0),"")</f>
        <v/>
      </c>
      <c r="B250" s="99" t="str">
        <f>IFERROR(_xlfn.XLOOKUP($G250,通讯通路门店!$S$4:$S$993933,通讯通路门店!$B$4:$B$993933,0,0),"")</f>
        <v/>
      </c>
      <c r="C250" s="99" t="str">
        <f>IFERROR(_xlfn.XLOOKUP($G250,通讯通路门店!$S$4:$S$993933,通讯通路门店!$C$4:$C$993933,0,0),"")</f>
        <v/>
      </c>
      <c r="D250" s="99" t="str">
        <f>IFERROR(_xlfn.XLOOKUP($G250,通讯通路门店!$S$4:$S$993933,通讯通路门店!$D$4:$D$993933,0,0),"")</f>
        <v/>
      </c>
      <c r="E250" s="83"/>
      <c r="F250" s="83"/>
      <c r="G250" s="101" t="e">
        <v>#N/A</v>
      </c>
      <c r="H250" s="102" t="str">
        <f>IFERROR(_xlfn.XLOOKUP($G250,通讯通路门店!$S$4:$S$993933,通讯通路门店!$R$4:$R$993933,0,0),"")</f>
        <v/>
      </c>
      <c r="I250" s="83"/>
      <c r="J250" s="83"/>
      <c r="K250" s="83"/>
      <c r="L250" s="83"/>
      <c r="M250" s="83"/>
      <c r="N250" s="83"/>
      <c r="O250" s="83"/>
      <c r="P250" s="83"/>
      <c r="Q250" s="83"/>
      <c r="R250" s="83"/>
      <c r="S250" s="83"/>
      <c r="T250" s="83"/>
      <c r="U250" s="99">
        <f>COUNTIF(通讯通路门店!$S:$S,$G250)</f>
        <v>0</v>
      </c>
      <c r="V250" s="99">
        <f>COUNTIFS(通讯通路门店!$S:$S,$G250,通讯通路门店!$J:$J,"综合卖场")</f>
        <v>0</v>
      </c>
      <c r="W250" s="99">
        <f>SUMIFS(通讯通路门店!$AJ:$AJ,通讯通路门店!$S:$S,通讯客户沙盘!$G250)</f>
        <v>0</v>
      </c>
      <c r="X250" s="99">
        <f t="shared" si="15"/>
        <v>0</v>
      </c>
      <c r="Y250" s="99">
        <f>COUNTIFS(通讯通路门店!$S:$S,$G250,通讯通路门店!$J:$J,"荣耀体验店")+COUNTIFS(通讯通路门店!$S:$S,$G250,通讯通路门店!$J:$J,"荣耀授权专卖店")</f>
        <v>0</v>
      </c>
      <c r="Z250" s="99">
        <f>COUNTIFS(通讯通路门店!$S:$S,$G250,通讯通路门店!$J:$J,"VIVO体验店")</f>
        <v>0</v>
      </c>
      <c r="AA250" s="99">
        <f>COUNTIFS(通讯通路门店!$S:$S,$G250,通讯通路门店!$J:$J,"OPPO体验店")</f>
        <v>0</v>
      </c>
      <c r="AB250" s="99">
        <f>COUNTIFS(通讯通路门店!$S:$S,$G250,通讯通路门店!$J:$J,"华为授权体验店")+COUNTIFS(通讯通路门店!$S:$S,$G250,通讯通路门店!$J:$J,"华为堡垒店")</f>
        <v>0</v>
      </c>
      <c r="AC250" s="99">
        <f>COUNTIFS(通讯通路门店!$S:$S,$G250,通讯通路门店!$J:$J,"小米体验店")</f>
        <v>0</v>
      </c>
      <c r="AD250" s="99">
        <f>COUNTIFS(通讯通路门店!$S:$S,$G250,通讯通路门店!$J:$J,"苹果体验店")</f>
        <v>0</v>
      </c>
      <c r="AE250" s="99">
        <f>COUNTIFS(通讯通路门店!$S:$S,$G250,通讯通路门店!$J:$J,"其他品牌专卖店")</f>
        <v>0</v>
      </c>
      <c r="AF250" s="99">
        <f>SUMIFS(通讯通路门店!$BI:$BI,通讯通路门店!$S:$S,$G250)</f>
        <v>0</v>
      </c>
      <c r="AG250" s="99">
        <f>SUMIFS(通讯通路门店!$BH:$BH,通讯通路门店!$S:$S,$G250)</f>
        <v>0</v>
      </c>
      <c r="AH250" s="99">
        <f t="shared" si="16"/>
        <v>0</v>
      </c>
      <c r="AI250" s="99">
        <f>SUMIFS(通讯通路门店!$BB:$BB,通讯通路门店!$S:$S,$G250)</f>
        <v>0</v>
      </c>
      <c r="AJ250" s="99">
        <f>SUMIFS(通讯通路门店!$BE:$BE,通讯通路门店!$S:$S,$G250)</f>
        <v>0</v>
      </c>
      <c r="AK250" s="99">
        <f>SUMIFS(通讯通路门店!$BG:$BG,通讯通路门店!$S:$S,$G250)</f>
        <v>0</v>
      </c>
      <c r="AL250" s="99">
        <f>SUMIFS(通讯通路门店!$BC:$BC,通讯通路门店!$S:$S,$G250)</f>
        <v>0</v>
      </c>
      <c r="AM250" s="99">
        <f>SUMIFS(通讯通路门店!$BD:$BD,通讯通路门店!$S:$S,$G250)</f>
        <v>0</v>
      </c>
      <c r="AN250" s="99">
        <f>SUMIFS(通讯通路门店!$BF:$BF,通讯通路门店!$S:$S,$G250)</f>
        <v>0</v>
      </c>
      <c r="AO250" s="99">
        <f t="shared" si="17"/>
        <v>0</v>
      </c>
      <c r="AP250" s="99">
        <f>SUMIFS(通讯通路门店!$K:$K,通讯通路门店!$S:$S,$G250)</f>
        <v>0</v>
      </c>
      <c r="AQ250" s="83"/>
      <c r="AR250" s="99">
        <f>SUMIFS(通讯通路门店!$T:$T,通讯通路门店!$S:$S,$G250)</f>
        <v>0</v>
      </c>
      <c r="AS250" s="99">
        <f>SUMIFS(通讯通路门店!$U:$U,通讯通路门店!$S:$S,$G250)</f>
        <v>0</v>
      </c>
      <c r="AT250" s="99">
        <f>SUMIFS(通讯通路门店!$V:$V,通讯通路门店!$S:$S,$G250)</f>
        <v>0</v>
      </c>
      <c r="AU250" s="99">
        <f>SUMIFS(通讯通路门店!$W:$W,通讯通路门店!$S:$S,$G250)</f>
        <v>0</v>
      </c>
      <c r="AV250" s="99">
        <f>SUMIFS(通讯通路门店!$Z:$Z,通讯通路门店!$S:$S,$G250)</f>
        <v>0</v>
      </c>
      <c r="AW250" s="99">
        <f>SUMIFS(通讯通路门店!$AB:$AB,通讯通路门店!$S:$S,$G250)</f>
        <v>0</v>
      </c>
      <c r="AX250" s="99">
        <f>SUMIFS(通讯通路门店!$X:$X,通讯通路门店!$S:$S,$G250)</f>
        <v>0</v>
      </c>
      <c r="AY250" s="99">
        <f>SUMIFS(通讯通路门店!$Y:$Y,通讯通路门店!$S:$S,$G250)</f>
        <v>0</v>
      </c>
      <c r="AZ250" s="99">
        <f>SUMIFS(通讯通路门店!$AA:$AA,通讯通路门店!$S:$S,$G250)</f>
        <v>0</v>
      </c>
      <c r="BA250" s="99">
        <f t="shared" si="18"/>
        <v>0</v>
      </c>
      <c r="BB250" s="99">
        <f t="shared" si="19"/>
        <v>0</v>
      </c>
      <c r="BC250" s="99">
        <f>SUMIFS(通讯通路门店!$W:$W,通讯通路门店!$S:$S,$G250,通讯通路门店!$J:$J,"荣耀体验店")+SUMIFS(通讯通路门店!$W:$W,通讯通路门店!$S:$S,$G250,通讯通路门店!$J:$J,"荣耀授权专卖店")</f>
        <v>0</v>
      </c>
      <c r="BD250" s="99">
        <f>SUMIFS(通讯通路门店!$Z:$Z,通讯通路门店!$S:$S,$G250,通讯通路门店!$J:$J,"VIVO体验店")</f>
        <v>0</v>
      </c>
      <c r="BE250" s="99">
        <f>SUMIFS(通讯通路门店!$AB:$AB,通讯通路门店!$S:$S,$G250,通讯通路门店!$J:$J,"OPPO体验店")</f>
        <v>0</v>
      </c>
      <c r="BF250" s="99">
        <f>SUMIFS(通讯通路门店!$X:$X,通讯通路门店!$S:$S,$G250,通讯通路门店!$J:$J,"华为授权体验店")+SUMIFS(通讯通路门店!$AA:$AA,通讯通路门店!$S:$S,$G250,通讯通路门店!$J:$J,"华为堡垒店")</f>
        <v>0</v>
      </c>
      <c r="BG250" s="99">
        <f>SUMIFS(通讯通路门店!$Y:$Y,通讯通路门店!$S:$S,$G250,通讯通路门店!$J:$J,"小米体验店")</f>
        <v>0</v>
      </c>
      <c r="BH250" s="99">
        <f>SUMIFS(通讯通路门店!$AA:$AA,通讯通路门店!$S:$S,$G250,通讯通路门店!$J:$J,"苹果体验店")</f>
        <v>0</v>
      </c>
      <c r="BI250" s="99">
        <f>SUMIFS(通讯通路门店!$K:$K,通讯通路门店!$S:$S,$G250,通讯通路门店!$J:$J,"其他品牌专卖店")</f>
        <v>0</v>
      </c>
      <c r="BJ250" s="99">
        <f>SUMIFS(通讯通路门店!$AC:$AC,通讯通路门店!$S:$S,$G250)</f>
        <v>0</v>
      </c>
      <c r="BK250" s="99">
        <f>SUMIFS(通讯通路门店!$AD:$AD,通讯通路门店!$S:$S,$G250)</f>
        <v>0</v>
      </c>
      <c r="BL250" s="99">
        <f>SUMIFS(通讯通路门店!$AE:$AE,通讯通路门店!$S:$S,$G250)</f>
        <v>0</v>
      </c>
      <c r="BM250" s="99">
        <f>SUMIFS(通讯通路门店!$AF:$AF,通讯通路门店!$S:$S,$G250)</f>
        <v>0</v>
      </c>
      <c r="BN250" s="99">
        <f>SUMIFS(通讯通路门店!$AG:$AG,通讯通路门店!$S:$S,$G250)</f>
        <v>0</v>
      </c>
      <c r="BO250" s="99">
        <f>SUMIFS(通讯通路门店!$AH:$AH,通讯通路门店!$S:$S,$G250)</f>
        <v>0</v>
      </c>
      <c r="BP250" s="99">
        <f>SUMIFS(通讯通路门店!$AI:$AI,通讯通路门店!$S:$S,$G250)</f>
        <v>0</v>
      </c>
      <c r="BQ250" s="83"/>
    </row>
    <row r="251" spans="1:69">
      <c r="A251" s="99" t="str">
        <f>IFERROR(_xlfn.XLOOKUP($G251,通讯通路门店!$S$4:$S$993933,通讯通路门店!$A$4:$A$993933,0,0),"")</f>
        <v/>
      </c>
      <c r="B251" s="99" t="str">
        <f>IFERROR(_xlfn.XLOOKUP($G251,通讯通路门店!$S$4:$S$993933,通讯通路门店!$B$4:$B$993933,0,0),"")</f>
        <v/>
      </c>
      <c r="C251" s="99" t="str">
        <f>IFERROR(_xlfn.XLOOKUP($G251,通讯通路门店!$S$4:$S$993933,通讯通路门店!$C$4:$C$993933,0,0),"")</f>
        <v/>
      </c>
      <c r="D251" s="99" t="str">
        <f>IFERROR(_xlfn.XLOOKUP($G251,通讯通路门店!$S$4:$S$993933,通讯通路门店!$D$4:$D$993933,0,0),"")</f>
        <v/>
      </c>
      <c r="E251" s="83"/>
      <c r="F251" s="83"/>
      <c r="G251" s="101" t="e">
        <v>#N/A</v>
      </c>
      <c r="H251" s="102" t="str">
        <f>IFERROR(_xlfn.XLOOKUP($G251,通讯通路门店!$S$4:$S$993933,通讯通路门店!$R$4:$R$993933,0,0),"")</f>
        <v/>
      </c>
      <c r="I251" s="83"/>
      <c r="J251" s="83"/>
      <c r="K251" s="83"/>
      <c r="L251" s="83"/>
      <c r="M251" s="83"/>
      <c r="N251" s="83"/>
      <c r="O251" s="83"/>
      <c r="P251" s="83"/>
      <c r="Q251" s="83"/>
      <c r="R251" s="83"/>
      <c r="S251" s="83"/>
      <c r="T251" s="83"/>
      <c r="U251" s="99">
        <f>COUNTIF(通讯通路门店!$S:$S,$G251)</f>
        <v>0</v>
      </c>
      <c r="V251" s="99">
        <f>COUNTIFS(通讯通路门店!$S:$S,$G251,通讯通路门店!$J:$J,"综合卖场")</f>
        <v>0</v>
      </c>
      <c r="W251" s="99">
        <f>SUMIFS(通讯通路门店!$AJ:$AJ,通讯通路门店!$S:$S,通讯客户沙盘!$G251)</f>
        <v>0</v>
      </c>
      <c r="X251" s="99">
        <f t="shared" si="15"/>
        <v>0</v>
      </c>
      <c r="Y251" s="99">
        <f>COUNTIFS(通讯通路门店!$S:$S,$G251,通讯通路门店!$J:$J,"荣耀体验店")+COUNTIFS(通讯通路门店!$S:$S,$G251,通讯通路门店!$J:$J,"荣耀授权专卖店")</f>
        <v>0</v>
      </c>
      <c r="Z251" s="99">
        <f>COUNTIFS(通讯通路门店!$S:$S,$G251,通讯通路门店!$J:$J,"VIVO体验店")</f>
        <v>0</v>
      </c>
      <c r="AA251" s="99">
        <f>COUNTIFS(通讯通路门店!$S:$S,$G251,通讯通路门店!$J:$J,"OPPO体验店")</f>
        <v>0</v>
      </c>
      <c r="AB251" s="99">
        <f>COUNTIFS(通讯通路门店!$S:$S,$G251,通讯通路门店!$J:$J,"华为授权体验店")+COUNTIFS(通讯通路门店!$S:$S,$G251,通讯通路门店!$J:$J,"华为堡垒店")</f>
        <v>0</v>
      </c>
      <c r="AC251" s="99">
        <f>COUNTIFS(通讯通路门店!$S:$S,$G251,通讯通路门店!$J:$J,"小米体验店")</f>
        <v>0</v>
      </c>
      <c r="AD251" s="99">
        <f>COUNTIFS(通讯通路门店!$S:$S,$G251,通讯通路门店!$J:$J,"苹果体验店")</f>
        <v>0</v>
      </c>
      <c r="AE251" s="99">
        <f>COUNTIFS(通讯通路门店!$S:$S,$G251,通讯通路门店!$J:$J,"其他品牌专卖店")</f>
        <v>0</v>
      </c>
      <c r="AF251" s="99">
        <f>SUMIFS(通讯通路门店!$BI:$BI,通讯通路门店!$S:$S,$G251)</f>
        <v>0</v>
      </c>
      <c r="AG251" s="99">
        <f>SUMIFS(通讯通路门店!$BH:$BH,通讯通路门店!$S:$S,$G251)</f>
        <v>0</v>
      </c>
      <c r="AH251" s="99">
        <f t="shared" si="16"/>
        <v>0</v>
      </c>
      <c r="AI251" s="99">
        <f>SUMIFS(通讯通路门店!$BB:$BB,通讯通路门店!$S:$S,$G251)</f>
        <v>0</v>
      </c>
      <c r="AJ251" s="99">
        <f>SUMIFS(通讯通路门店!$BE:$BE,通讯通路门店!$S:$S,$G251)</f>
        <v>0</v>
      </c>
      <c r="AK251" s="99">
        <f>SUMIFS(通讯通路门店!$BG:$BG,通讯通路门店!$S:$S,$G251)</f>
        <v>0</v>
      </c>
      <c r="AL251" s="99">
        <f>SUMIFS(通讯通路门店!$BC:$BC,通讯通路门店!$S:$S,$G251)</f>
        <v>0</v>
      </c>
      <c r="AM251" s="99">
        <f>SUMIFS(通讯通路门店!$BD:$BD,通讯通路门店!$S:$S,$G251)</f>
        <v>0</v>
      </c>
      <c r="AN251" s="99">
        <f>SUMIFS(通讯通路门店!$BF:$BF,通讯通路门店!$S:$S,$G251)</f>
        <v>0</v>
      </c>
      <c r="AO251" s="99">
        <f t="shared" si="17"/>
        <v>0</v>
      </c>
      <c r="AP251" s="99">
        <f>SUMIFS(通讯通路门店!$K:$K,通讯通路门店!$S:$S,$G251)</f>
        <v>0</v>
      </c>
      <c r="AQ251" s="83"/>
      <c r="AR251" s="99">
        <f>SUMIFS(通讯通路门店!$T:$T,通讯通路门店!$S:$S,$G251)</f>
        <v>0</v>
      </c>
      <c r="AS251" s="99">
        <f>SUMIFS(通讯通路门店!$U:$U,通讯通路门店!$S:$S,$G251)</f>
        <v>0</v>
      </c>
      <c r="AT251" s="99">
        <f>SUMIFS(通讯通路门店!$V:$V,通讯通路门店!$S:$S,$G251)</f>
        <v>0</v>
      </c>
      <c r="AU251" s="99">
        <f>SUMIFS(通讯通路门店!$W:$W,通讯通路门店!$S:$S,$G251)</f>
        <v>0</v>
      </c>
      <c r="AV251" s="99">
        <f>SUMIFS(通讯通路门店!$Z:$Z,通讯通路门店!$S:$S,$G251)</f>
        <v>0</v>
      </c>
      <c r="AW251" s="99">
        <f>SUMIFS(通讯通路门店!$AB:$AB,通讯通路门店!$S:$S,$G251)</f>
        <v>0</v>
      </c>
      <c r="AX251" s="99">
        <f>SUMIFS(通讯通路门店!$X:$X,通讯通路门店!$S:$S,$G251)</f>
        <v>0</v>
      </c>
      <c r="AY251" s="99">
        <f>SUMIFS(通讯通路门店!$Y:$Y,通讯通路门店!$S:$S,$G251)</f>
        <v>0</v>
      </c>
      <c r="AZ251" s="99">
        <f>SUMIFS(通讯通路门店!$AA:$AA,通讯通路门店!$S:$S,$G251)</f>
        <v>0</v>
      </c>
      <c r="BA251" s="99">
        <f t="shared" si="18"/>
        <v>0</v>
      </c>
      <c r="BB251" s="99">
        <f t="shared" si="19"/>
        <v>0</v>
      </c>
      <c r="BC251" s="99">
        <f>SUMIFS(通讯通路门店!$W:$W,通讯通路门店!$S:$S,$G251,通讯通路门店!$J:$J,"荣耀体验店")+SUMIFS(通讯通路门店!$W:$W,通讯通路门店!$S:$S,$G251,通讯通路门店!$J:$J,"荣耀授权专卖店")</f>
        <v>0</v>
      </c>
      <c r="BD251" s="99">
        <f>SUMIFS(通讯通路门店!$Z:$Z,通讯通路门店!$S:$S,$G251,通讯通路门店!$J:$J,"VIVO体验店")</f>
        <v>0</v>
      </c>
      <c r="BE251" s="99">
        <f>SUMIFS(通讯通路门店!$AB:$AB,通讯通路门店!$S:$S,$G251,通讯通路门店!$J:$J,"OPPO体验店")</f>
        <v>0</v>
      </c>
      <c r="BF251" s="99">
        <f>SUMIFS(通讯通路门店!$X:$X,通讯通路门店!$S:$S,$G251,通讯通路门店!$J:$J,"华为授权体验店")+SUMIFS(通讯通路门店!$AA:$AA,通讯通路门店!$S:$S,$G251,通讯通路门店!$J:$J,"华为堡垒店")</f>
        <v>0</v>
      </c>
      <c r="BG251" s="99">
        <f>SUMIFS(通讯通路门店!$Y:$Y,通讯通路门店!$S:$S,$G251,通讯通路门店!$J:$J,"小米体验店")</f>
        <v>0</v>
      </c>
      <c r="BH251" s="99">
        <f>SUMIFS(通讯通路门店!$AA:$AA,通讯通路门店!$S:$S,$G251,通讯通路门店!$J:$J,"苹果体验店")</f>
        <v>0</v>
      </c>
      <c r="BI251" s="99">
        <f>SUMIFS(通讯通路门店!$K:$K,通讯通路门店!$S:$S,$G251,通讯通路门店!$J:$J,"其他品牌专卖店")</f>
        <v>0</v>
      </c>
      <c r="BJ251" s="99">
        <f>SUMIFS(通讯通路门店!$AC:$AC,通讯通路门店!$S:$S,$G251)</f>
        <v>0</v>
      </c>
      <c r="BK251" s="99">
        <f>SUMIFS(通讯通路门店!$AD:$AD,通讯通路门店!$S:$S,$G251)</f>
        <v>0</v>
      </c>
      <c r="BL251" s="99">
        <f>SUMIFS(通讯通路门店!$AE:$AE,通讯通路门店!$S:$S,$G251)</f>
        <v>0</v>
      </c>
      <c r="BM251" s="99">
        <f>SUMIFS(通讯通路门店!$AF:$AF,通讯通路门店!$S:$S,$G251)</f>
        <v>0</v>
      </c>
      <c r="BN251" s="99">
        <f>SUMIFS(通讯通路门店!$AG:$AG,通讯通路门店!$S:$S,$G251)</f>
        <v>0</v>
      </c>
      <c r="BO251" s="99">
        <f>SUMIFS(通讯通路门店!$AH:$AH,通讯通路门店!$S:$S,$G251)</f>
        <v>0</v>
      </c>
      <c r="BP251" s="99">
        <f>SUMIFS(通讯通路门店!$AI:$AI,通讯通路门店!$S:$S,$G251)</f>
        <v>0</v>
      </c>
      <c r="BQ251" s="83"/>
    </row>
    <row r="252" spans="1:69">
      <c r="A252" s="99" t="str">
        <f>IFERROR(_xlfn.XLOOKUP($G252,通讯通路门店!$S$4:$S$993933,通讯通路门店!$A$4:$A$993933,0,0),"")</f>
        <v/>
      </c>
      <c r="B252" s="99" t="str">
        <f>IFERROR(_xlfn.XLOOKUP($G252,通讯通路门店!$S$4:$S$993933,通讯通路门店!$B$4:$B$993933,0,0),"")</f>
        <v/>
      </c>
      <c r="C252" s="99" t="str">
        <f>IFERROR(_xlfn.XLOOKUP($G252,通讯通路门店!$S$4:$S$993933,通讯通路门店!$C$4:$C$993933,0,0),"")</f>
        <v/>
      </c>
      <c r="D252" s="99" t="str">
        <f>IFERROR(_xlfn.XLOOKUP($G252,通讯通路门店!$S$4:$S$993933,通讯通路门店!$D$4:$D$993933,0,0),"")</f>
        <v/>
      </c>
      <c r="E252" s="83"/>
      <c r="F252" s="83"/>
      <c r="G252" s="101" t="e">
        <v>#N/A</v>
      </c>
      <c r="H252" s="102" t="str">
        <f>IFERROR(_xlfn.XLOOKUP($G252,通讯通路门店!$S$4:$S$993933,通讯通路门店!$R$4:$R$993933,0,0),"")</f>
        <v/>
      </c>
      <c r="I252" s="83"/>
      <c r="J252" s="83"/>
      <c r="K252" s="83"/>
      <c r="L252" s="83"/>
      <c r="M252" s="83"/>
      <c r="N252" s="83"/>
      <c r="O252" s="83"/>
      <c r="P252" s="83"/>
      <c r="Q252" s="83"/>
      <c r="R252" s="83"/>
      <c r="S252" s="83"/>
      <c r="T252" s="83"/>
      <c r="U252" s="99">
        <f>COUNTIF(通讯通路门店!$S:$S,$G252)</f>
        <v>0</v>
      </c>
      <c r="V252" s="99">
        <f>COUNTIFS(通讯通路门店!$S:$S,$G252,通讯通路门店!$J:$J,"综合卖场")</f>
        <v>0</v>
      </c>
      <c r="W252" s="99">
        <f>SUMIFS(通讯通路门店!$AJ:$AJ,通讯通路门店!$S:$S,通讯客户沙盘!$G252)</f>
        <v>0</v>
      </c>
      <c r="X252" s="99">
        <f t="shared" si="15"/>
        <v>0</v>
      </c>
      <c r="Y252" s="99">
        <f>COUNTIFS(通讯通路门店!$S:$S,$G252,通讯通路门店!$J:$J,"荣耀体验店")+COUNTIFS(通讯通路门店!$S:$S,$G252,通讯通路门店!$J:$J,"荣耀授权专卖店")</f>
        <v>0</v>
      </c>
      <c r="Z252" s="99">
        <f>COUNTIFS(通讯通路门店!$S:$S,$G252,通讯通路门店!$J:$J,"VIVO体验店")</f>
        <v>0</v>
      </c>
      <c r="AA252" s="99">
        <f>COUNTIFS(通讯通路门店!$S:$S,$G252,通讯通路门店!$J:$J,"OPPO体验店")</f>
        <v>0</v>
      </c>
      <c r="AB252" s="99">
        <f>COUNTIFS(通讯通路门店!$S:$S,$G252,通讯通路门店!$J:$J,"华为授权体验店")+COUNTIFS(通讯通路门店!$S:$S,$G252,通讯通路门店!$J:$J,"华为堡垒店")</f>
        <v>0</v>
      </c>
      <c r="AC252" s="99">
        <f>COUNTIFS(通讯通路门店!$S:$S,$G252,通讯通路门店!$J:$J,"小米体验店")</f>
        <v>0</v>
      </c>
      <c r="AD252" s="99">
        <f>COUNTIFS(通讯通路门店!$S:$S,$G252,通讯通路门店!$J:$J,"苹果体验店")</f>
        <v>0</v>
      </c>
      <c r="AE252" s="99">
        <f>COUNTIFS(通讯通路门店!$S:$S,$G252,通讯通路门店!$J:$J,"其他品牌专卖店")</f>
        <v>0</v>
      </c>
      <c r="AF252" s="99">
        <f>SUMIFS(通讯通路门店!$BI:$BI,通讯通路门店!$S:$S,$G252)</f>
        <v>0</v>
      </c>
      <c r="AG252" s="99">
        <f>SUMIFS(通讯通路门店!$BH:$BH,通讯通路门店!$S:$S,$G252)</f>
        <v>0</v>
      </c>
      <c r="AH252" s="99">
        <f t="shared" si="16"/>
        <v>0</v>
      </c>
      <c r="AI252" s="99">
        <f>SUMIFS(通讯通路门店!$BB:$BB,通讯通路门店!$S:$S,$G252)</f>
        <v>0</v>
      </c>
      <c r="AJ252" s="99">
        <f>SUMIFS(通讯通路门店!$BE:$BE,通讯通路门店!$S:$S,$G252)</f>
        <v>0</v>
      </c>
      <c r="AK252" s="99">
        <f>SUMIFS(通讯通路门店!$BG:$BG,通讯通路门店!$S:$S,$G252)</f>
        <v>0</v>
      </c>
      <c r="AL252" s="99">
        <f>SUMIFS(通讯通路门店!$BC:$BC,通讯通路门店!$S:$S,$G252)</f>
        <v>0</v>
      </c>
      <c r="AM252" s="99">
        <f>SUMIFS(通讯通路门店!$BD:$BD,通讯通路门店!$S:$S,$G252)</f>
        <v>0</v>
      </c>
      <c r="AN252" s="99">
        <f>SUMIFS(通讯通路门店!$BF:$BF,通讯通路门店!$S:$S,$G252)</f>
        <v>0</v>
      </c>
      <c r="AO252" s="99">
        <f t="shared" si="17"/>
        <v>0</v>
      </c>
      <c r="AP252" s="99">
        <f>SUMIFS(通讯通路门店!$K:$K,通讯通路门店!$S:$S,$G252)</f>
        <v>0</v>
      </c>
      <c r="AQ252" s="83"/>
      <c r="AR252" s="99">
        <f>SUMIFS(通讯通路门店!$T:$T,通讯通路门店!$S:$S,$G252)</f>
        <v>0</v>
      </c>
      <c r="AS252" s="99">
        <f>SUMIFS(通讯通路门店!$U:$U,通讯通路门店!$S:$S,$G252)</f>
        <v>0</v>
      </c>
      <c r="AT252" s="99">
        <f>SUMIFS(通讯通路门店!$V:$V,通讯通路门店!$S:$S,$G252)</f>
        <v>0</v>
      </c>
      <c r="AU252" s="99">
        <f>SUMIFS(通讯通路门店!$W:$W,通讯通路门店!$S:$S,$G252)</f>
        <v>0</v>
      </c>
      <c r="AV252" s="99">
        <f>SUMIFS(通讯通路门店!$Z:$Z,通讯通路门店!$S:$S,$G252)</f>
        <v>0</v>
      </c>
      <c r="AW252" s="99">
        <f>SUMIFS(通讯通路门店!$AB:$AB,通讯通路门店!$S:$S,$G252)</f>
        <v>0</v>
      </c>
      <c r="AX252" s="99">
        <f>SUMIFS(通讯通路门店!$X:$X,通讯通路门店!$S:$S,$G252)</f>
        <v>0</v>
      </c>
      <c r="AY252" s="99">
        <f>SUMIFS(通讯通路门店!$Y:$Y,通讯通路门店!$S:$S,$G252)</f>
        <v>0</v>
      </c>
      <c r="AZ252" s="99">
        <f>SUMIFS(通讯通路门店!$AA:$AA,通讯通路门店!$S:$S,$G252)</f>
        <v>0</v>
      </c>
      <c r="BA252" s="99">
        <f t="shared" si="18"/>
        <v>0</v>
      </c>
      <c r="BB252" s="99">
        <f t="shared" si="19"/>
        <v>0</v>
      </c>
      <c r="BC252" s="99">
        <f>SUMIFS(通讯通路门店!$W:$W,通讯通路门店!$S:$S,$G252,通讯通路门店!$J:$J,"荣耀体验店")+SUMIFS(通讯通路门店!$W:$W,通讯通路门店!$S:$S,$G252,通讯通路门店!$J:$J,"荣耀授权专卖店")</f>
        <v>0</v>
      </c>
      <c r="BD252" s="99">
        <f>SUMIFS(通讯通路门店!$Z:$Z,通讯通路门店!$S:$S,$G252,通讯通路门店!$J:$J,"VIVO体验店")</f>
        <v>0</v>
      </c>
      <c r="BE252" s="99">
        <f>SUMIFS(通讯通路门店!$AB:$AB,通讯通路门店!$S:$S,$G252,通讯通路门店!$J:$J,"OPPO体验店")</f>
        <v>0</v>
      </c>
      <c r="BF252" s="99">
        <f>SUMIFS(通讯通路门店!$X:$X,通讯通路门店!$S:$S,$G252,通讯通路门店!$J:$J,"华为授权体验店")+SUMIFS(通讯通路门店!$AA:$AA,通讯通路门店!$S:$S,$G252,通讯通路门店!$J:$J,"华为堡垒店")</f>
        <v>0</v>
      </c>
      <c r="BG252" s="99">
        <f>SUMIFS(通讯通路门店!$Y:$Y,通讯通路门店!$S:$S,$G252,通讯通路门店!$J:$J,"小米体验店")</f>
        <v>0</v>
      </c>
      <c r="BH252" s="99">
        <f>SUMIFS(通讯通路门店!$AA:$AA,通讯通路门店!$S:$S,$G252,通讯通路门店!$J:$J,"苹果体验店")</f>
        <v>0</v>
      </c>
      <c r="BI252" s="99">
        <f>SUMIFS(通讯通路门店!$K:$K,通讯通路门店!$S:$S,$G252,通讯通路门店!$J:$J,"其他品牌专卖店")</f>
        <v>0</v>
      </c>
      <c r="BJ252" s="99">
        <f>SUMIFS(通讯通路门店!$AC:$AC,通讯通路门店!$S:$S,$G252)</f>
        <v>0</v>
      </c>
      <c r="BK252" s="99">
        <f>SUMIFS(通讯通路门店!$AD:$AD,通讯通路门店!$S:$S,$G252)</f>
        <v>0</v>
      </c>
      <c r="BL252" s="99">
        <f>SUMIFS(通讯通路门店!$AE:$AE,通讯通路门店!$S:$S,$G252)</f>
        <v>0</v>
      </c>
      <c r="BM252" s="99">
        <f>SUMIFS(通讯通路门店!$AF:$AF,通讯通路门店!$S:$S,$G252)</f>
        <v>0</v>
      </c>
      <c r="BN252" s="99">
        <f>SUMIFS(通讯通路门店!$AG:$AG,通讯通路门店!$S:$S,$G252)</f>
        <v>0</v>
      </c>
      <c r="BO252" s="99">
        <f>SUMIFS(通讯通路门店!$AH:$AH,通讯通路门店!$S:$S,$G252)</f>
        <v>0</v>
      </c>
      <c r="BP252" s="99">
        <f>SUMIFS(通讯通路门店!$AI:$AI,通讯通路门店!$S:$S,$G252)</f>
        <v>0</v>
      </c>
      <c r="BQ252" s="83"/>
    </row>
    <row r="253" spans="1:69">
      <c r="A253" s="99" t="str">
        <f>IFERROR(_xlfn.XLOOKUP($G253,通讯通路门店!$S$4:$S$993933,通讯通路门店!$A$4:$A$993933,0,0),"")</f>
        <v/>
      </c>
      <c r="B253" s="99" t="str">
        <f>IFERROR(_xlfn.XLOOKUP($G253,通讯通路门店!$S$4:$S$993933,通讯通路门店!$B$4:$B$993933,0,0),"")</f>
        <v/>
      </c>
      <c r="C253" s="99" t="str">
        <f>IFERROR(_xlfn.XLOOKUP($G253,通讯通路门店!$S$4:$S$993933,通讯通路门店!$C$4:$C$993933,0,0),"")</f>
        <v/>
      </c>
      <c r="D253" s="99" t="str">
        <f>IFERROR(_xlfn.XLOOKUP($G253,通讯通路门店!$S$4:$S$993933,通讯通路门店!$D$4:$D$993933,0,0),"")</f>
        <v/>
      </c>
      <c r="E253" s="83"/>
      <c r="F253" s="83"/>
      <c r="G253" s="101" t="e">
        <v>#N/A</v>
      </c>
      <c r="H253" s="102" t="str">
        <f>IFERROR(_xlfn.XLOOKUP($G253,通讯通路门店!$S$4:$S$993933,通讯通路门店!$R$4:$R$993933,0,0),"")</f>
        <v/>
      </c>
      <c r="I253" s="83"/>
      <c r="J253" s="83"/>
      <c r="K253" s="83"/>
      <c r="L253" s="83"/>
      <c r="M253" s="83"/>
      <c r="N253" s="83"/>
      <c r="O253" s="83"/>
      <c r="P253" s="83"/>
      <c r="Q253" s="83"/>
      <c r="R253" s="83"/>
      <c r="S253" s="83"/>
      <c r="T253" s="83"/>
      <c r="U253" s="99">
        <f>COUNTIF(通讯通路门店!$S:$S,$G253)</f>
        <v>0</v>
      </c>
      <c r="V253" s="99">
        <f>COUNTIFS(通讯通路门店!$S:$S,$G253,通讯通路门店!$J:$J,"综合卖场")</f>
        <v>0</v>
      </c>
      <c r="W253" s="99">
        <f>SUMIFS(通讯通路门店!$AJ:$AJ,通讯通路门店!$S:$S,通讯客户沙盘!$G253)</f>
        <v>0</v>
      </c>
      <c r="X253" s="99">
        <f t="shared" si="15"/>
        <v>0</v>
      </c>
      <c r="Y253" s="99">
        <f>COUNTIFS(通讯通路门店!$S:$S,$G253,通讯通路门店!$J:$J,"荣耀体验店")+COUNTIFS(通讯通路门店!$S:$S,$G253,通讯通路门店!$J:$J,"荣耀授权专卖店")</f>
        <v>0</v>
      </c>
      <c r="Z253" s="99">
        <f>COUNTIFS(通讯通路门店!$S:$S,$G253,通讯通路门店!$J:$J,"VIVO体验店")</f>
        <v>0</v>
      </c>
      <c r="AA253" s="99">
        <f>COUNTIFS(通讯通路门店!$S:$S,$G253,通讯通路门店!$J:$J,"OPPO体验店")</f>
        <v>0</v>
      </c>
      <c r="AB253" s="99">
        <f>COUNTIFS(通讯通路门店!$S:$S,$G253,通讯通路门店!$J:$J,"华为授权体验店")+COUNTIFS(通讯通路门店!$S:$S,$G253,通讯通路门店!$J:$J,"华为堡垒店")</f>
        <v>0</v>
      </c>
      <c r="AC253" s="99">
        <f>COUNTIFS(通讯通路门店!$S:$S,$G253,通讯通路门店!$J:$J,"小米体验店")</f>
        <v>0</v>
      </c>
      <c r="AD253" s="99">
        <f>COUNTIFS(通讯通路门店!$S:$S,$G253,通讯通路门店!$J:$J,"苹果体验店")</f>
        <v>0</v>
      </c>
      <c r="AE253" s="99">
        <f>COUNTIFS(通讯通路门店!$S:$S,$G253,通讯通路门店!$J:$J,"其他品牌专卖店")</f>
        <v>0</v>
      </c>
      <c r="AF253" s="99">
        <f>SUMIFS(通讯通路门店!$BI:$BI,通讯通路门店!$S:$S,$G253)</f>
        <v>0</v>
      </c>
      <c r="AG253" s="99">
        <f>SUMIFS(通讯通路门店!$BH:$BH,通讯通路门店!$S:$S,$G253)</f>
        <v>0</v>
      </c>
      <c r="AH253" s="99">
        <f t="shared" si="16"/>
        <v>0</v>
      </c>
      <c r="AI253" s="99">
        <f>SUMIFS(通讯通路门店!$BB:$BB,通讯通路门店!$S:$S,$G253)</f>
        <v>0</v>
      </c>
      <c r="AJ253" s="99">
        <f>SUMIFS(通讯通路门店!$BE:$BE,通讯通路门店!$S:$S,$G253)</f>
        <v>0</v>
      </c>
      <c r="AK253" s="99">
        <f>SUMIFS(通讯通路门店!$BG:$BG,通讯通路门店!$S:$S,$G253)</f>
        <v>0</v>
      </c>
      <c r="AL253" s="99">
        <f>SUMIFS(通讯通路门店!$BC:$BC,通讯通路门店!$S:$S,$G253)</f>
        <v>0</v>
      </c>
      <c r="AM253" s="99">
        <f>SUMIFS(通讯通路门店!$BD:$BD,通讯通路门店!$S:$S,$G253)</f>
        <v>0</v>
      </c>
      <c r="AN253" s="99">
        <f>SUMIFS(通讯通路门店!$BF:$BF,通讯通路门店!$S:$S,$G253)</f>
        <v>0</v>
      </c>
      <c r="AO253" s="99">
        <f t="shared" si="17"/>
        <v>0</v>
      </c>
      <c r="AP253" s="99">
        <f>SUMIFS(通讯通路门店!$K:$K,通讯通路门店!$S:$S,$G253)</f>
        <v>0</v>
      </c>
      <c r="AQ253" s="83"/>
      <c r="AR253" s="99">
        <f>SUMIFS(通讯通路门店!$T:$T,通讯通路门店!$S:$S,$G253)</f>
        <v>0</v>
      </c>
      <c r="AS253" s="99">
        <f>SUMIFS(通讯通路门店!$U:$U,通讯通路门店!$S:$S,$G253)</f>
        <v>0</v>
      </c>
      <c r="AT253" s="99">
        <f>SUMIFS(通讯通路门店!$V:$V,通讯通路门店!$S:$S,$G253)</f>
        <v>0</v>
      </c>
      <c r="AU253" s="99">
        <f>SUMIFS(通讯通路门店!$W:$W,通讯通路门店!$S:$S,$G253)</f>
        <v>0</v>
      </c>
      <c r="AV253" s="99">
        <f>SUMIFS(通讯通路门店!$Z:$Z,通讯通路门店!$S:$S,$G253)</f>
        <v>0</v>
      </c>
      <c r="AW253" s="99">
        <f>SUMIFS(通讯通路门店!$AB:$AB,通讯通路门店!$S:$S,$G253)</f>
        <v>0</v>
      </c>
      <c r="AX253" s="99">
        <f>SUMIFS(通讯通路门店!$X:$X,通讯通路门店!$S:$S,$G253)</f>
        <v>0</v>
      </c>
      <c r="AY253" s="99">
        <f>SUMIFS(通讯通路门店!$Y:$Y,通讯通路门店!$S:$S,$G253)</f>
        <v>0</v>
      </c>
      <c r="AZ253" s="99">
        <f>SUMIFS(通讯通路门店!$AA:$AA,通讯通路门店!$S:$S,$G253)</f>
        <v>0</v>
      </c>
      <c r="BA253" s="99">
        <f t="shared" si="18"/>
        <v>0</v>
      </c>
      <c r="BB253" s="99">
        <f t="shared" si="19"/>
        <v>0</v>
      </c>
      <c r="BC253" s="99">
        <f>SUMIFS(通讯通路门店!$W:$W,通讯通路门店!$S:$S,$G253,通讯通路门店!$J:$J,"荣耀体验店")+SUMIFS(通讯通路门店!$W:$W,通讯通路门店!$S:$S,$G253,通讯通路门店!$J:$J,"荣耀授权专卖店")</f>
        <v>0</v>
      </c>
      <c r="BD253" s="99">
        <f>SUMIFS(通讯通路门店!$Z:$Z,通讯通路门店!$S:$S,$G253,通讯通路门店!$J:$J,"VIVO体验店")</f>
        <v>0</v>
      </c>
      <c r="BE253" s="99">
        <f>SUMIFS(通讯通路门店!$AB:$AB,通讯通路门店!$S:$S,$G253,通讯通路门店!$J:$J,"OPPO体验店")</f>
        <v>0</v>
      </c>
      <c r="BF253" s="99">
        <f>SUMIFS(通讯通路门店!$X:$X,通讯通路门店!$S:$S,$G253,通讯通路门店!$J:$J,"华为授权体验店")+SUMIFS(通讯通路门店!$AA:$AA,通讯通路门店!$S:$S,$G253,通讯通路门店!$J:$J,"华为堡垒店")</f>
        <v>0</v>
      </c>
      <c r="BG253" s="99">
        <f>SUMIFS(通讯通路门店!$Y:$Y,通讯通路门店!$S:$S,$G253,通讯通路门店!$J:$J,"小米体验店")</f>
        <v>0</v>
      </c>
      <c r="BH253" s="99">
        <f>SUMIFS(通讯通路门店!$AA:$AA,通讯通路门店!$S:$S,$G253,通讯通路门店!$J:$J,"苹果体验店")</f>
        <v>0</v>
      </c>
      <c r="BI253" s="99">
        <f>SUMIFS(通讯通路门店!$K:$K,通讯通路门店!$S:$S,$G253,通讯通路门店!$J:$J,"其他品牌专卖店")</f>
        <v>0</v>
      </c>
      <c r="BJ253" s="99">
        <f>SUMIFS(通讯通路门店!$AC:$AC,通讯通路门店!$S:$S,$G253)</f>
        <v>0</v>
      </c>
      <c r="BK253" s="99">
        <f>SUMIFS(通讯通路门店!$AD:$AD,通讯通路门店!$S:$S,$G253)</f>
        <v>0</v>
      </c>
      <c r="BL253" s="99">
        <f>SUMIFS(通讯通路门店!$AE:$AE,通讯通路门店!$S:$S,$G253)</f>
        <v>0</v>
      </c>
      <c r="BM253" s="99">
        <f>SUMIFS(通讯通路门店!$AF:$AF,通讯通路门店!$S:$S,$G253)</f>
        <v>0</v>
      </c>
      <c r="BN253" s="99">
        <f>SUMIFS(通讯通路门店!$AG:$AG,通讯通路门店!$S:$S,$G253)</f>
        <v>0</v>
      </c>
      <c r="BO253" s="99">
        <f>SUMIFS(通讯通路门店!$AH:$AH,通讯通路门店!$S:$S,$G253)</f>
        <v>0</v>
      </c>
      <c r="BP253" s="99">
        <f>SUMIFS(通讯通路门店!$AI:$AI,通讯通路门店!$S:$S,$G253)</f>
        <v>0</v>
      </c>
      <c r="BQ253" s="83"/>
    </row>
    <row r="254" spans="1:69">
      <c r="A254" s="99" t="str">
        <f>IFERROR(_xlfn.XLOOKUP($G254,通讯通路门店!$S$4:$S$993933,通讯通路门店!$A$4:$A$993933,0,0),"")</f>
        <v/>
      </c>
      <c r="B254" s="99" t="str">
        <f>IFERROR(_xlfn.XLOOKUP($G254,通讯通路门店!$S$4:$S$993933,通讯通路门店!$B$4:$B$993933,0,0),"")</f>
        <v/>
      </c>
      <c r="C254" s="99" t="str">
        <f>IFERROR(_xlfn.XLOOKUP($G254,通讯通路门店!$S$4:$S$993933,通讯通路门店!$C$4:$C$993933,0,0),"")</f>
        <v/>
      </c>
      <c r="D254" s="99" t="str">
        <f>IFERROR(_xlfn.XLOOKUP($G254,通讯通路门店!$S$4:$S$993933,通讯通路门店!$D$4:$D$993933,0,0),"")</f>
        <v/>
      </c>
      <c r="E254" s="83"/>
      <c r="F254" s="83"/>
      <c r="G254" s="101" t="e">
        <v>#N/A</v>
      </c>
      <c r="H254" s="102" t="str">
        <f>IFERROR(_xlfn.XLOOKUP($G254,通讯通路门店!$S$4:$S$993933,通讯通路门店!$R$4:$R$993933,0,0),"")</f>
        <v/>
      </c>
      <c r="I254" s="83"/>
      <c r="J254" s="83"/>
      <c r="K254" s="83"/>
      <c r="L254" s="83"/>
      <c r="M254" s="83"/>
      <c r="N254" s="83"/>
      <c r="O254" s="83"/>
      <c r="P254" s="83"/>
      <c r="Q254" s="83"/>
      <c r="R254" s="83"/>
      <c r="S254" s="83"/>
      <c r="T254" s="83"/>
      <c r="U254" s="99">
        <f>COUNTIF(通讯通路门店!$S:$S,$G254)</f>
        <v>0</v>
      </c>
      <c r="V254" s="99">
        <f>COUNTIFS(通讯通路门店!$S:$S,$G254,通讯通路门店!$J:$J,"综合卖场")</f>
        <v>0</v>
      </c>
      <c r="W254" s="99">
        <f>SUMIFS(通讯通路门店!$AJ:$AJ,通讯通路门店!$S:$S,通讯客户沙盘!$G254)</f>
        <v>0</v>
      </c>
      <c r="X254" s="99">
        <f t="shared" si="15"/>
        <v>0</v>
      </c>
      <c r="Y254" s="99">
        <f>COUNTIFS(通讯通路门店!$S:$S,$G254,通讯通路门店!$J:$J,"荣耀体验店")+COUNTIFS(通讯通路门店!$S:$S,$G254,通讯通路门店!$J:$J,"荣耀授权专卖店")</f>
        <v>0</v>
      </c>
      <c r="Z254" s="99">
        <f>COUNTIFS(通讯通路门店!$S:$S,$G254,通讯通路门店!$J:$J,"VIVO体验店")</f>
        <v>0</v>
      </c>
      <c r="AA254" s="99">
        <f>COUNTIFS(通讯通路门店!$S:$S,$G254,通讯通路门店!$J:$J,"OPPO体验店")</f>
        <v>0</v>
      </c>
      <c r="AB254" s="99">
        <f>COUNTIFS(通讯通路门店!$S:$S,$G254,通讯通路门店!$J:$J,"华为授权体验店")+COUNTIFS(通讯通路门店!$S:$S,$G254,通讯通路门店!$J:$J,"华为堡垒店")</f>
        <v>0</v>
      </c>
      <c r="AC254" s="99">
        <f>COUNTIFS(通讯通路门店!$S:$S,$G254,通讯通路门店!$J:$J,"小米体验店")</f>
        <v>0</v>
      </c>
      <c r="AD254" s="99">
        <f>COUNTIFS(通讯通路门店!$S:$S,$G254,通讯通路门店!$J:$J,"苹果体验店")</f>
        <v>0</v>
      </c>
      <c r="AE254" s="99">
        <f>COUNTIFS(通讯通路门店!$S:$S,$G254,通讯通路门店!$J:$J,"其他品牌专卖店")</f>
        <v>0</v>
      </c>
      <c r="AF254" s="99">
        <f>SUMIFS(通讯通路门店!$BI:$BI,通讯通路门店!$S:$S,$G254)</f>
        <v>0</v>
      </c>
      <c r="AG254" s="99">
        <f>SUMIFS(通讯通路门店!$BH:$BH,通讯通路门店!$S:$S,$G254)</f>
        <v>0</v>
      </c>
      <c r="AH254" s="99">
        <f t="shared" si="16"/>
        <v>0</v>
      </c>
      <c r="AI254" s="99">
        <f>SUMIFS(通讯通路门店!$BB:$BB,通讯通路门店!$S:$S,$G254)</f>
        <v>0</v>
      </c>
      <c r="AJ254" s="99">
        <f>SUMIFS(通讯通路门店!$BE:$BE,通讯通路门店!$S:$S,$G254)</f>
        <v>0</v>
      </c>
      <c r="AK254" s="99">
        <f>SUMIFS(通讯通路门店!$BG:$BG,通讯通路门店!$S:$S,$G254)</f>
        <v>0</v>
      </c>
      <c r="AL254" s="99">
        <f>SUMIFS(通讯通路门店!$BC:$BC,通讯通路门店!$S:$S,$G254)</f>
        <v>0</v>
      </c>
      <c r="AM254" s="99">
        <f>SUMIFS(通讯通路门店!$BD:$BD,通讯通路门店!$S:$S,$G254)</f>
        <v>0</v>
      </c>
      <c r="AN254" s="99">
        <f>SUMIFS(通讯通路门店!$BF:$BF,通讯通路门店!$S:$S,$G254)</f>
        <v>0</v>
      </c>
      <c r="AO254" s="99">
        <f t="shared" si="17"/>
        <v>0</v>
      </c>
      <c r="AP254" s="99">
        <f>SUMIFS(通讯通路门店!$K:$K,通讯通路门店!$S:$S,$G254)</f>
        <v>0</v>
      </c>
      <c r="AQ254" s="83"/>
      <c r="AR254" s="99">
        <f>SUMIFS(通讯通路门店!$T:$T,通讯通路门店!$S:$S,$G254)</f>
        <v>0</v>
      </c>
      <c r="AS254" s="99">
        <f>SUMIFS(通讯通路门店!$U:$U,通讯通路门店!$S:$S,$G254)</f>
        <v>0</v>
      </c>
      <c r="AT254" s="99">
        <f>SUMIFS(通讯通路门店!$V:$V,通讯通路门店!$S:$S,$G254)</f>
        <v>0</v>
      </c>
      <c r="AU254" s="99">
        <f>SUMIFS(通讯通路门店!$W:$W,通讯通路门店!$S:$S,$G254)</f>
        <v>0</v>
      </c>
      <c r="AV254" s="99">
        <f>SUMIFS(通讯通路门店!$Z:$Z,通讯通路门店!$S:$S,$G254)</f>
        <v>0</v>
      </c>
      <c r="AW254" s="99">
        <f>SUMIFS(通讯通路门店!$AB:$AB,通讯通路门店!$S:$S,$G254)</f>
        <v>0</v>
      </c>
      <c r="AX254" s="99">
        <f>SUMIFS(通讯通路门店!$X:$X,通讯通路门店!$S:$S,$G254)</f>
        <v>0</v>
      </c>
      <c r="AY254" s="99">
        <f>SUMIFS(通讯通路门店!$Y:$Y,通讯通路门店!$S:$S,$G254)</f>
        <v>0</v>
      </c>
      <c r="AZ254" s="99">
        <f>SUMIFS(通讯通路门店!$AA:$AA,通讯通路门店!$S:$S,$G254)</f>
        <v>0</v>
      </c>
      <c r="BA254" s="99">
        <f t="shared" si="18"/>
        <v>0</v>
      </c>
      <c r="BB254" s="99">
        <f t="shared" si="19"/>
        <v>0</v>
      </c>
      <c r="BC254" s="99">
        <f>SUMIFS(通讯通路门店!$W:$W,通讯通路门店!$S:$S,$G254,通讯通路门店!$J:$J,"荣耀体验店")+SUMIFS(通讯通路门店!$W:$W,通讯通路门店!$S:$S,$G254,通讯通路门店!$J:$J,"荣耀授权专卖店")</f>
        <v>0</v>
      </c>
      <c r="BD254" s="99">
        <f>SUMIFS(通讯通路门店!$Z:$Z,通讯通路门店!$S:$S,$G254,通讯通路门店!$J:$J,"VIVO体验店")</f>
        <v>0</v>
      </c>
      <c r="BE254" s="99">
        <f>SUMIFS(通讯通路门店!$AB:$AB,通讯通路门店!$S:$S,$G254,通讯通路门店!$J:$J,"OPPO体验店")</f>
        <v>0</v>
      </c>
      <c r="BF254" s="99">
        <f>SUMIFS(通讯通路门店!$X:$X,通讯通路门店!$S:$S,$G254,通讯通路门店!$J:$J,"华为授权体验店")+SUMIFS(通讯通路门店!$AA:$AA,通讯通路门店!$S:$S,$G254,通讯通路门店!$J:$J,"华为堡垒店")</f>
        <v>0</v>
      </c>
      <c r="BG254" s="99">
        <f>SUMIFS(通讯通路门店!$Y:$Y,通讯通路门店!$S:$S,$G254,通讯通路门店!$J:$J,"小米体验店")</f>
        <v>0</v>
      </c>
      <c r="BH254" s="99">
        <f>SUMIFS(通讯通路门店!$AA:$AA,通讯通路门店!$S:$S,$G254,通讯通路门店!$J:$J,"苹果体验店")</f>
        <v>0</v>
      </c>
      <c r="BI254" s="99">
        <f>SUMIFS(通讯通路门店!$K:$K,通讯通路门店!$S:$S,$G254,通讯通路门店!$J:$J,"其他品牌专卖店")</f>
        <v>0</v>
      </c>
      <c r="BJ254" s="99">
        <f>SUMIFS(通讯通路门店!$AC:$AC,通讯通路门店!$S:$S,$G254)</f>
        <v>0</v>
      </c>
      <c r="BK254" s="99">
        <f>SUMIFS(通讯通路门店!$AD:$AD,通讯通路门店!$S:$S,$G254)</f>
        <v>0</v>
      </c>
      <c r="BL254" s="99">
        <f>SUMIFS(通讯通路门店!$AE:$AE,通讯通路门店!$S:$S,$G254)</f>
        <v>0</v>
      </c>
      <c r="BM254" s="99">
        <f>SUMIFS(通讯通路门店!$AF:$AF,通讯通路门店!$S:$S,$G254)</f>
        <v>0</v>
      </c>
      <c r="BN254" s="99">
        <f>SUMIFS(通讯通路门店!$AG:$AG,通讯通路门店!$S:$S,$G254)</f>
        <v>0</v>
      </c>
      <c r="BO254" s="99">
        <f>SUMIFS(通讯通路门店!$AH:$AH,通讯通路门店!$S:$S,$G254)</f>
        <v>0</v>
      </c>
      <c r="BP254" s="99">
        <f>SUMIFS(通讯通路门店!$AI:$AI,通讯通路门店!$S:$S,$G254)</f>
        <v>0</v>
      </c>
      <c r="BQ254" s="83"/>
    </row>
    <row r="255" spans="1:69">
      <c r="A255" s="99" t="str">
        <f>IFERROR(_xlfn.XLOOKUP($G255,通讯通路门店!$S$4:$S$993933,通讯通路门店!$A$4:$A$993933,0,0),"")</f>
        <v/>
      </c>
      <c r="B255" s="99" t="str">
        <f>IFERROR(_xlfn.XLOOKUP($G255,通讯通路门店!$S$4:$S$993933,通讯通路门店!$B$4:$B$993933,0,0),"")</f>
        <v/>
      </c>
      <c r="C255" s="99" t="str">
        <f>IFERROR(_xlfn.XLOOKUP($G255,通讯通路门店!$S$4:$S$993933,通讯通路门店!$C$4:$C$993933,0,0),"")</f>
        <v/>
      </c>
      <c r="D255" s="99" t="str">
        <f>IFERROR(_xlfn.XLOOKUP($G255,通讯通路门店!$S$4:$S$993933,通讯通路门店!$D$4:$D$993933,0,0),"")</f>
        <v/>
      </c>
      <c r="E255" s="83"/>
      <c r="F255" s="83"/>
      <c r="G255" s="101" t="e">
        <v>#N/A</v>
      </c>
      <c r="H255" s="102" t="str">
        <f>IFERROR(_xlfn.XLOOKUP($G255,通讯通路门店!$S$4:$S$993933,通讯通路门店!$R$4:$R$993933,0,0),"")</f>
        <v/>
      </c>
      <c r="I255" s="83"/>
      <c r="J255" s="83"/>
      <c r="K255" s="83"/>
      <c r="L255" s="83"/>
      <c r="M255" s="83"/>
      <c r="N255" s="83"/>
      <c r="O255" s="83"/>
      <c r="P255" s="83"/>
      <c r="Q255" s="83"/>
      <c r="R255" s="83"/>
      <c r="S255" s="83"/>
      <c r="T255" s="83"/>
      <c r="U255" s="99">
        <f>COUNTIF(通讯通路门店!$S:$S,$G255)</f>
        <v>0</v>
      </c>
      <c r="V255" s="99">
        <f>COUNTIFS(通讯通路门店!$S:$S,$G255,通讯通路门店!$J:$J,"综合卖场")</f>
        <v>0</v>
      </c>
      <c r="W255" s="99">
        <f>SUMIFS(通讯通路门店!$AJ:$AJ,通讯通路门店!$S:$S,通讯客户沙盘!$G255)</f>
        <v>0</v>
      </c>
      <c r="X255" s="99">
        <f t="shared" si="15"/>
        <v>0</v>
      </c>
      <c r="Y255" s="99">
        <f>COUNTIFS(通讯通路门店!$S:$S,$G255,通讯通路门店!$J:$J,"荣耀体验店")+COUNTIFS(通讯通路门店!$S:$S,$G255,通讯通路门店!$J:$J,"荣耀授权专卖店")</f>
        <v>0</v>
      </c>
      <c r="Z255" s="99">
        <f>COUNTIFS(通讯通路门店!$S:$S,$G255,通讯通路门店!$J:$J,"VIVO体验店")</f>
        <v>0</v>
      </c>
      <c r="AA255" s="99">
        <f>COUNTIFS(通讯通路门店!$S:$S,$G255,通讯通路门店!$J:$J,"OPPO体验店")</f>
        <v>0</v>
      </c>
      <c r="AB255" s="99">
        <f>COUNTIFS(通讯通路门店!$S:$S,$G255,通讯通路门店!$J:$J,"华为授权体验店")+COUNTIFS(通讯通路门店!$S:$S,$G255,通讯通路门店!$J:$J,"华为堡垒店")</f>
        <v>0</v>
      </c>
      <c r="AC255" s="99">
        <f>COUNTIFS(通讯通路门店!$S:$S,$G255,通讯通路门店!$J:$J,"小米体验店")</f>
        <v>0</v>
      </c>
      <c r="AD255" s="99">
        <f>COUNTIFS(通讯通路门店!$S:$S,$G255,通讯通路门店!$J:$J,"苹果体验店")</f>
        <v>0</v>
      </c>
      <c r="AE255" s="99">
        <f>COUNTIFS(通讯通路门店!$S:$S,$G255,通讯通路门店!$J:$J,"其他品牌专卖店")</f>
        <v>0</v>
      </c>
      <c r="AF255" s="99">
        <f>SUMIFS(通讯通路门店!$BI:$BI,通讯通路门店!$S:$S,$G255)</f>
        <v>0</v>
      </c>
      <c r="AG255" s="99">
        <f>SUMIFS(通讯通路门店!$BH:$BH,通讯通路门店!$S:$S,$G255)</f>
        <v>0</v>
      </c>
      <c r="AH255" s="99">
        <f t="shared" si="16"/>
        <v>0</v>
      </c>
      <c r="AI255" s="99">
        <f>SUMIFS(通讯通路门店!$BB:$BB,通讯通路门店!$S:$S,$G255)</f>
        <v>0</v>
      </c>
      <c r="AJ255" s="99">
        <f>SUMIFS(通讯通路门店!$BE:$BE,通讯通路门店!$S:$S,$G255)</f>
        <v>0</v>
      </c>
      <c r="AK255" s="99">
        <f>SUMIFS(通讯通路门店!$BG:$BG,通讯通路门店!$S:$S,$G255)</f>
        <v>0</v>
      </c>
      <c r="AL255" s="99">
        <f>SUMIFS(通讯通路门店!$BC:$BC,通讯通路门店!$S:$S,$G255)</f>
        <v>0</v>
      </c>
      <c r="AM255" s="99">
        <f>SUMIFS(通讯通路门店!$BD:$BD,通讯通路门店!$S:$S,$G255)</f>
        <v>0</v>
      </c>
      <c r="AN255" s="99">
        <f>SUMIFS(通讯通路门店!$BF:$BF,通讯通路门店!$S:$S,$G255)</f>
        <v>0</v>
      </c>
      <c r="AO255" s="99">
        <f t="shared" si="17"/>
        <v>0</v>
      </c>
      <c r="AP255" s="99">
        <f>SUMIFS(通讯通路门店!$K:$K,通讯通路门店!$S:$S,$G255)</f>
        <v>0</v>
      </c>
      <c r="AQ255" s="83"/>
      <c r="AR255" s="99">
        <f>SUMIFS(通讯通路门店!$T:$T,通讯通路门店!$S:$S,$G255)</f>
        <v>0</v>
      </c>
      <c r="AS255" s="99">
        <f>SUMIFS(通讯通路门店!$U:$U,通讯通路门店!$S:$S,$G255)</f>
        <v>0</v>
      </c>
      <c r="AT255" s="99">
        <f>SUMIFS(通讯通路门店!$V:$V,通讯通路门店!$S:$S,$G255)</f>
        <v>0</v>
      </c>
      <c r="AU255" s="99">
        <f>SUMIFS(通讯通路门店!$W:$W,通讯通路门店!$S:$S,$G255)</f>
        <v>0</v>
      </c>
      <c r="AV255" s="99">
        <f>SUMIFS(通讯通路门店!$Z:$Z,通讯通路门店!$S:$S,$G255)</f>
        <v>0</v>
      </c>
      <c r="AW255" s="99">
        <f>SUMIFS(通讯通路门店!$AB:$AB,通讯通路门店!$S:$S,$G255)</f>
        <v>0</v>
      </c>
      <c r="AX255" s="99">
        <f>SUMIFS(通讯通路门店!$X:$X,通讯通路门店!$S:$S,$G255)</f>
        <v>0</v>
      </c>
      <c r="AY255" s="99">
        <f>SUMIFS(通讯通路门店!$Y:$Y,通讯通路门店!$S:$S,$G255)</f>
        <v>0</v>
      </c>
      <c r="AZ255" s="99">
        <f>SUMIFS(通讯通路门店!$AA:$AA,通讯通路门店!$S:$S,$G255)</f>
        <v>0</v>
      </c>
      <c r="BA255" s="99">
        <f t="shared" si="18"/>
        <v>0</v>
      </c>
      <c r="BB255" s="99">
        <f t="shared" si="19"/>
        <v>0</v>
      </c>
      <c r="BC255" s="99">
        <f>SUMIFS(通讯通路门店!$W:$W,通讯通路门店!$S:$S,$G255,通讯通路门店!$J:$J,"荣耀体验店")+SUMIFS(通讯通路门店!$W:$W,通讯通路门店!$S:$S,$G255,通讯通路门店!$J:$J,"荣耀授权专卖店")</f>
        <v>0</v>
      </c>
      <c r="BD255" s="99">
        <f>SUMIFS(通讯通路门店!$Z:$Z,通讯通路门店!$S:$S,$G255,通讯通路门店!$J:$J,"VIVO体验店")</f>
        <v>0</v>
      </c>
      <c r="BE255" s="99">
        <f>SUMIFS(通讯通路门店!$AB:$AB,通讯通路门店!$S:$S,$G255,通讯通路门店!$J:$J,"OPPO体验店")</f>
        <v>0</v>
      </c>
      <c r="BF255" s="99">
        <f>SUMIFS(通讯通路门店!$X:$X,通讯通路门店!$S:$S,$G255,通讯通路门店!$J:$J,"华为授权体验店")+SUMIFS(通讯通路门店!$AA:$AA,通讯通路门店!$S:$S,$G255,通讯通路门店!$J:$J,"华为堡垒店")</f>
        <v>0</v>
      </c>
      <c r="BG255" s="99">
        <f>SUMIFS(通讯通路门店!$Y:$Y,通讯通路门店!$S:$S,$G255,通讯通路门店!$J:$J,"小米体验店")</f>
        <v>0</v>
      </c>
      <c r="BH255" s="99">
        <f>SUMIFS(通讯通路门店!$AA:$AA,通讯通路门店!$S:$S,$G255,通讯通路门店!$J:$J,"苹果体验店")</f>
        <v>0</v>
      </c>
      <c r="BI255" s="99">
        <f>SUMIFS(通讯通路门店!$K:$K,通讯通路门店!$S:$S,$G255,通讯通路门店!$J:$J,"其他品牌专卖店")</f>
        <v>0</v>
      </c>
      <c r="BJ255" s="99">
        <f>SUMIFS(通讯通路门店!$AC:$AC,通讯通路门店!$S:$S,$G255)</f>
        <v>0</v>
      </c>
      <c r="BK255" s="99">
        <f>SUMIFS(通讯通路门店!$AD:$AD,通讯通路门店!$S:$S,$G255)</f>
        <v>0</v>
      </c>
      <c r="BL255" s="99">
        <f>SUMIFS(通讯通路门店!$AE:$AE,通讯通路门店!$S:$S,$G255)</f>
        <v>0</v>
      </c>
      <c r="BM255" s="99">
        <f>SUMIFS(通讯通路门店!$AF:$AF,通讯通路门店!$S:$S,$G255)</f>
        <v>0</v>
      </c>
      <c r="BN255" s="99">
        <f>SUMIFS(通讯通路门店!$AG:$AG,通讯通路门店!$S:$S,$G255)</f>
        <v>0</v>
      </c>
      <c r="BO255" s="99">
        <f>SUMIFS(通讯通路门店!$AH:$AH,通讯通路门店!$S:$S,$G255)</f>
        <v>0</v>
      </c>
      <c r="BP255" s="99">
        <f>SUMIFS(通讯通路门店!$AI:$AI,通讯通路门店!$S:$S,$G255)</f>
        <v>0</v>
      </c>
      <c r="BQ255" s="83"/>
    </row>
    <row r="256" spans="1:69">
      <c r="A256" s="99" t="str">
        <f>IFERROR(_xlfn.XLOOKUP($G256,通讯通路门店!$S$4:$S$993933,通讯通路门店!$A$4:$A$993933,0,0),"")</f>
        <v/>
      </c>
      <c r="B256" s="99" t="str">
        <f>IFERROR(_xlfn.XLOOKUP($G256,通讯通路门店!$S$4:$S$993933,通讯通路门店!$B$4:$B$993933,0,0),"")</f>
        <v/>
      </c>
      <c r="C256" s="99" t="str">
        <f>IFERROR(_xlfn.XLOOKUP($G256,通讯通路门店!$S$4:$S$993933,通讯通路门店!$C$4:$C$993933,0,0),"")</f>
        <v/>
      </c>
      <c r="D256" s="99" t="str">
        <f>IFERROR(_xlfn.XLOOKUP($G256,通讯通路门店!$S$4:$S$993933,通讯通路门店!$D$4:$D$993933,0,0),"")</f>
        <v/>
      </c>
      <c r="E256" s="83"/>
      <c r="F256" s="83"/>
      <c r="G256" s="101" t="e">
        <v>#N/A</v>
      </c>
      <c r="H256" s="102" t="str">
        <f>IFERROR(_xlfn.XLOOKUP($G256,通讯通路门店!$S$4:$S$993933,通讯通路门店!$R$4:$R$993933,0,0),"")</f>
        <v/>
      </c>
      <c r="I256" s="83"/>
      <c r="J256" s="83"/>
      <c r="K256" s="83"/>
      <c r="L256" s="83"/>
      <c r="M256" s="83"/>
      <c r="N256" s="83"/>
      <c r="O256" s="83"/>
      <c r="P256" s="83"/>
      <c r="Q256" s="83"/>
      <c r="R256" s="83"/>
      <c r="S256" s="83"/>
      <c r="T256" s="83"/>
      <c r="U256" s="99">
        <f>COUNTIF(通讯通路门店!$S:$S,$G256)</f>
        <v>0</v>
      </c>
      <c r="V256" s="99">
        <f>COUNTIFS(通讯通路门店!$S:$S,$G256,通讯通路门店!$J:$J,"综合卖场")</f>
        <v>0</v>
      </c>
      <c r="W256" s="99">
        <f>SUMIFS(通讯通路门店!$AJ:$AJ,通讯通路门店!$S:$S,通讯客户沙盘!$G256)</f>
        <v>0</v>
      </c>
      <c r="X256" s="99">
        <f t="shared" si="15"/>
        <v>0</v>
      </c>
      <c r="Y256" s="99">
        <f>COUNTIFS(通讯通路门店!$S:$S,$G256,通讯通路门店!$J:$J,"荣耀体验店")+COUNTIFS(通讯通路门店!$S:$S,$G256,通讯通路门店!$J:$J,"荣耀授权专卖店")</f>
        <v>0</v>
      </c>
      <c r="Z256" s="99">
        <f>COUNTIFS(通讯通路门店!$S:$S,$G256,通讯通路门店!$J:$J,"VIVO体验店")</f>
        <v>0</v>
      </c>
      <c r="AA256" s="99">
        <f>COUNTIFS(通讯通路门店!$S:$S,$G256,通讯通路门店!$J:$J,"OPPO体验店")</f>
        <v>0</v>
      </c>
      <c r="AB256" s="99">
        <f>COUNTIFS(通讯通路门店!$S:$S,$G256,通讯通路门店!$J:$J,"华为授权体验店")+COUNTIFS(通讯通路门店!$S:$S,$G256,通讯通路门店!$J:$J,"华为堡垒店")</f>
        <v>0</v>
      </c>
      <c r="AC256" s="99">
        <f>COUNTIFS(通讯通路门店!$S:$S,$G256,通讯通路门店!$J:$J,"小米体验店")</f>
        <v>0</v>
      </c>
      <c r="AD256" s="99">
        <f>COUNTIFS(通讯通路门店!$S:$S,$G256,通讯通路门店!$J:$J,"苹果体验店")</f>
        <v>0</v>
      </c>
      <c r="AE256" s="99">
        <f>COUNTIFS(通讯通路门店!$S:$S,$G256,通讯通路门店!$J:$J,"其他品牌专卖店")</f>
        <v>0</v>
      </c>
      <c r="AF256" s="99">
        <f>SUMIFS(通讯通路门店!$BI:$BI,通讯通路门店!$S:$S,$G256)</f>
        <v>0</v>
      </c>
      <c r="AG256" s="99">
        <f>SUMIFS(通讯通路门店!$BH:$BH,通讯通路门店!$S:$S,$G256)</f>
        <v>0</v>
      </c>
      <c r="AH256" s="99">
        <f t="shared" si="16"/>
        <v>0</v>
      </c>
      <c r="AI256" s="99">
        <f>SUMIFS(通讯通路门店!$BB:$BB,通讯通路门店!$S:$S,$G256)</f>
        <v>0</v>
      </c>
      <c r="AJ256" s="99">
        <f>SUMIFS(通讯通路门店!$BE:$BE,通讯通路门店!$S:$S,$G256)</f>
        <v>0</v>
      </c>
      <c r="AK256" s="99">
        <f>SUMIFS(通讯通路门店!$BG:$BG,通讯通路门店!$S:$S,$G256)</f>
        <v>0</v>
      </c>
      <c r="AL256" s="99">
        <f>SUMIFS(通讯通路门店!$BC:$BC,通讯通路门店!$S:$S,$G256)</f>
        <v>0</v>
      </c>
      <c r="AM256" s="99">
        <f>SUMIFS(通讯通路门店!$BD:$BD,通讯通路门店!$S:$S,$G256)</f>
        <v>0</v>
      </c>
      <c r="AN256" s="99">
        <f>SUMIFS(通讯通路门店!$BF:$BF,通讯通路门店!$S:$S,$G256)</f>
        <v>0</v>
      </c>
      <c r="AO256" s="99">
        <f t="shared" si="17"/>
        <v>0</v>
      </c>
      <c r="AP256" s="99">
        <f>SUMIFS(通讯通路门店!$K:$K,通讯通路门店!$S:$S,$G256)</f>
        <v>0</v>
      </c>
      <c r="AQ256" s="83"/>
      <c r="AR256" s="99">
        <f>SUMIFS(通讯通路门店!$T:$T,通讯通路门店!$S:$S,$G256)</f>
        <v>0</v>
      </c>
      <c r="AS256" s="99">
        <f>SUMIFS(通讯通路门店!$U:$U,通讯通路门店!$S:$S,$G256)</f>
        <v>0</v>
      </c>
      <c r="AT256" s="99">
        <f>SUMIFS(通讯通路门店!$V:$V,通讯通路门店!$S:$S,$G256)</f>
        <v>0</v>
      </c>
      <c r="AU256" s="99">
        <f>SUMIFS(通讯通路门店!$W:$W,通讯通路门店!$S:$S,$G256)</f>
        <v>0</v>
      </c>
      <c r="AV256" s="99">
        <f>SUMIFS(通讯通路门店!$Z:$Z,通讯通路门店!$S:$S,$G256)</f>
        <v>0</v>
      </c>
      <c r="AW256" s="99">
        <f>SUMIFS(通讯通路门店!$AB:$AB,通讯通路门店!$S:$S,$G256)</f>
        <v>0</v>
      </c>
      <c r="AX256" s="99">
        <f>SUMIFS(通讯通路门店!$X:$X,通讯通路门店!$S:$S,$G256)</f>
        <v>0</v>
      </c>
      <c r="AY256" s="99">
        <f>SUMIFS(通讯通路门店!$Y:$Y,通讯通路门店!$S:$S,$G256)</f>
        <v>0</v>
      </c>
      <c r="AZ256" s="99">
        <f>SUMIFS(通讯通路门店!$AA:$AA,通讯通路门店!$S:$S,$G256)</f>
        <v>0</v>
      </c>
      <c r="BA256" s="99">
        <f t="shared" si="18"/>
        <v>0</v>
      </c>
      <c r="BB256" s="99">
        <f t="shared" si="19"/>
        <v>0</v>
      </c>
      <c r="BC256" s="99">
        <f>SUMIFS(通讯通路门店!$W:$W,通讯通路门店!$S:$S,$G256,通讯通路门店!$J:$J,"荣耀体验店")+SUMIFS(通讯通路门店!$W:$W,通讯通路门店!$S:$S,$G256,通讯通路门店!$J:$J,"荣耀授权专卖店")</f>
        <v>0</v>
      </c>
      <c r="BD256" s="99">
        <f>SUMIFS(通讯通路门店!$Z:$Z,通讯通路门店!$S:$S,$G256,通讯通路门店!$J:$J,"VIVO体验店")</f>
        <v>0</v>
      </c>
      <c r="BE256" s="99">
        <f>SUMIFS(通讯通路门店!$AB:$AB,通讯通路门店!$S:$S,$G256,通讯通路门店!$J:$J,"OPPO体验店")</f>
        <v>0</v>
      </c>
      <c r="BF256" s="99">
        <f>SUMIFS(通讯通路门店!$X:$X,通讯通路门店!$S:$S,$G256,通讯通路门店!$J:$J,"华为授权体验店")+SUMIFS(通讯通路门店!$AA:$AA,通讯通路门店!$S:$S,$G256,通讯通路门店!$J:$J,"华为堡垒店")</f>
        <v>0</v>
      </c>
      <c r="BG256" s="99">
        <f>SUMIFS(通讯通路门店!$Y:$Y,通讯通路门店!$S:$S,$G256,通讯通路门店!$J:$J,"小米体验店")</f>
        <v>0</v>
      </c>
      <c r="BH256" s="99">
        <f>SUMIFS(通讯通路门店!$AA:$AA,通讯通路门店!$S:$S,$G256,通讯通路门店!$J:$J,"苹果体验店")</f>
        <v>0</v>
      </c>
      <c r="BI256" s="99">
        <f>SUMIFS(通讯通路门店!$K:$K,通讯通路门店!$S:$S,$G256,通讯通路门店!$J:$J,"其他品牌专卖店")</f>
        <v>0</v>
      </c>
      <c r="BJ256" s="99">
        <f>SUMIFS(通讯通路门店!$AC:$AC,通讯通路门店!$S:$S,$G256)</f>
        <v>0</v>
      </c>
      <c r="BK256" s="99">
        <f>SUMIFS(通讯通路门店!$AD:$AD,通讯通路门店!$S:$S,$G256)</f>
        <v>0</v>
      </c>
      <c r="BL256" s="99">
        <f>SUMIFS(通讯通路门店!$AE:$AE,通讯通路门店!$S:$S,$G256)</f>
        <v>0</v>
      </c>
      <c r="BM256" s="99">
        <f>SUMIFS(通讯通路门店!$AF:$AF,通讯通路门店!$S:$S,$G256)</f>
        <v>0</v>
      </c>
      <c r="BN256" s="99">
        <f>SUMIFS(通讯通路门店!$AG:$AG,通讯通路门店!$S:$S,$G256)</f>
        <v>0</v>
      </c>
      <c r="BO256" s="99">
        <f>SUMIFS(通讯通路门店!$AH:$AH,通讯通路门店!$S:$S,$G256)</f>
        <v>0</v>
      </c>
      <c r="BP256" s="99">
        <f>SUMIFS(通讯通路门店!$AI:$AI,通讯通路门店!$S:$S,$G256)</f>
        <v>0</v>
      </c>
      <c r="BQ256" s="83"/>
    </row>
    <row r="257" spans="1:69">
      <c r="A257" s="99" t="str">
        <f>IFERROR(_xlfn.XLOOKUP($G257,通讯通路门店!$S$4:$S$993933,通讯通路门店!$A$4:$A$993933,0,0),"")</f>
        <v/>
      </c>
      <c r="B257" s="99" t="str">
        <f>IFERROR(_xlfn.XLOOKUP($G257,通讯通路门店!$S$4:$S$993933,通讯通路门店!$B$4:$B$993933,0,0),"")</f>
        <v/>
      </c>
      <c r="C257" s="99" t="str">
        <f>IFERROR(_xlfn.XLOOKUP($G257,通讯通路门店!$S$4:$S$993933,通讯通路门店!$C$4:$C$993933,0,0),"")</f>
        <v/>
      </c>
      <c r="D257" s="99" t="str">
        <f>IFERROR(_xlfn.XLOOKUP($G257,通讯通路门店!$S$4:$S$993933,通讯通路门店!$D$4:$D$993933,0,0),"")</f>
        <v/>
      </c>
      <c r="E257" s="83"/>
      <c r="F257" s="83"/>
      <c r="G257" s="101" t="e">
        <v>#N/A</v>
      </c>
      <c r="H257" s="102" t="str">
        <f>IFERROR(_xlfn.XLOOKUP($G257,通讯通路门店!$S$4:$S$993933,通讯通路门店!$R$4:$R$993933,0,0),"")</f>
        <v/>
      </c>
      <c r="I257" s="83"/>
      <c r="J257" s="83"/>
      <c r="K257" s="83"/>
      <c r="L257" s="83"/>
      <c r="M257" s="83"/>
      <c r="N257" s="83"/>
      <c r="O257" s="83"/>
      <c r="P257" s="83"/>
      <c r="Q257" s="83"/>
      <c r="R257" s="83"/>
      <c r="S257" s="83"/>
      <c r="T257" s="83"/>
      <c r="U257" s="99">
        <f>COUNTIF(通讯通路门店!$S:$S,$G257)</f>
        <v>0</v>
      </c>
      <c r="V257" s="99">
        <f>COUNTIFS(通讯通路门店!$S:$S,$G257,通讯通路门店!$J:$J,"综合卖场")</f>
        <v>0</v>
      </c>
      <c r="W257" s="99">
        <f>SUMIFS(通讯通路门店!$AJ:$AJ,通讯通路门店!$S:$S,通讯客户沙盘!$G257)</f>
        <v>0</v>
      </c>
      <c r="X257" s="99">
        <f t="shared" si="15"/>
        <v>0</v>
      </c>
      <c r="Y257" s="99">
        <f>COUNTIFS(通讯通路门店!$S:$S,$G257,通讯通路门店!$J:$J,"荣耀体验店")+COUNTIFS(通讯通路门店!$S:$S,$G257,通讯通路门店!$J:$J,"荣耀授权专卖店")</f>
        <v>0</v>
      </c>
      <c r="Z257" s="99">
        <f>COUNTIFS(通讯通路门店!$S:$S,$G257,通讯通路门店!$J:$J,"VIVO体验店")</f>
        <v>0</v>
      </c>
      <c r="AA257" s="99">
        <f>COUNTIFS(通讯通路门店!$S:$S,$G257,通讯通路门店!$J:$J,"OPPO体验店")</f>
        <v>0</v>
      </c>
      <c r="AB257" s="99">
        <f>COUNTIFS(通讯通路门店!$S:$S,$G257,通讯通路门店!$J:$J,"华为授权体验店")+COUNTIFS(通讯通路门店!$S:$S,$G257,通讯通路门店!$J:$J,"华为堡垒店")</f>
        <v>0</v>
      </c>
      <c r="AC257" s="99">
        <f>COUNTIFS(通讯通路门店!$S:$S,$G257,通讯通路门店!$J:$J,"小米体验店")</f>
        <v>0</v>
      </c>
      <c r="AD257" s="99">
        <f>COUNTIFS(通讯通路门店!$S:$S,$G257,通讯通路门店!$J:$J,"苹果体验店")</f>
        <v>0</v>
      </c>
      <c r="AE257" s="99">
        <f>COUNTIFS(通讯通路门店!$S:$S,$G257,通讯通路门店!$J:$J,"其他品牌专卖店")</f>
        <v>0</v>
      </c>
      <c r="AF257" s="99">
        <f>SUMIFS(通讯通路门店!$BI:$BI,通讯通路门店!$S:$S,$G257)</f>
        <v>0</v>
      </c>
      <c r="AG257" s="99">
        <f>SUMIFS(通讯通路门店!$BH:$BH,通讯通路门店!$S:$S,$G257)</f>
        <v>0</v>
      </c>
      <c r="AH257" s="99">
        <f t="shared" si="16"/>
        <v>0</v>
      </c>
      <c r="AI257" s="99">
        <f>SUMIFS(通讯通路门店!$BB:$BB,通讯通路门店!$S:$S,$G257)</f>
        <v>0</v>
      </c>
      <c r="AJ257" s="99">
        <f>SUMIFS(通讯通路门店!$BE:$BE,通讯通路门店!$S:$S,$G257)</f>
        <v>0</v>
      </c>
      <c r="AK257" s="99">
        <f>SUMIFS(通讯通路门店!$BG:$BG,通讯通路门店!$S:$S,$G257)</f>
        <v>0</v>
      </c>
      <c r="AL257" s="99">
        <f>SUMIFS(通讯通路门店!$BC:$BC,通讯通路门店!$S:$S,$G257)</f>
        <v>0</v>
      </c>
      <c r="AM257" s="99">
        <f>SUMIFS(通讯通路门店!$BD:$BD,通讯通路门店!$S:$S,$G257)</f>
        <v>0</v>
      </c>
      <c r="AN257" s="99">
        <f>SUMIFS(通讯通路门店!$BF:$BF,通讯通路门店!$S:$S,$G257)</f>
        <v>0</v>
      </c>
      <c r="AO257" s="99">
        <f t="shared" si="17"/>
        <v>0</v>
      </c>
      <c r="AP257" s="99">
        <f>SUMIFS(通讯通路门店!$K:$K,通讯通路门店!$S:$S,$G257)</f>
        <v>0</v>
      </c>
      <c r="AQ257" s="83"/>
      <c r="AR257" s="99">
        <f>SUMIFS(通讯通路门店!$T:$T,通讯通路门店!$S:$S,$G257)</f>
        <v>0</v>
      </c>
      <c r="AS257" s="99">
        <f>SUMIFS(通讯通路门店!$U:$U,通讯通路门店!$S:$S,$G257)</f>
        <v>0</v>
      </c>
      <c r="AT257" s="99">
        <f>SUMIFS(通讯通路门店!$V:$V,通讯通路门店!$S:$S,$G257)</f>
        <v>0</v>
      </c>
      <c r="AU257" s="99">
        <f>SUMIFS(通讯通路门店!$W:$W,通讯通路门店!$S:$S,$G257)</f>
        <v>0</v>
      </c>
      <c r="AV257" s="99">
        <f>SUMIFS(通讯通路门店!$Z:$Z,通讯通路门店!$S:$S,$G257)</f>
        <v>0</v>
      </c>
      <c r="AW257" s="99">
        <f>SUMIFS(通讯通路门店!$AB:$AB,通讯通路门店!$S:$S,$G257)</f>
        <v>0</v>
      </c>
      <c r="AX257" s="99">
        <f>SUMIFS(通讯通路门店!$X:$X,通讯通路门店!$S:$S,$G257)</f>
        <v>0</v>
      </c>
      <c r="AY257" s="99">
        <f>SUMIFS(通讯通路门店!$Y:$Y,通讯通路门店!$S:$S,$G257)</f>
        <v>0</v>
      </c>
      <c r="AZ257" s="99">
        <f>SUMIFS(通讯通路门店!$AA:$AA,通讯通路门店!$S:$S,$G257)</f>
        <v>0</v>
      </c>
      <c r="BA257" s="99">
        <f t="shared" si="18"/>
        <v>0</v>
      </c>
      <c r="BB257" s="99">
        <f t="shared" si="19"/>
        <v>0</v>
      </c>
      <c r="BC257" s="99">
        <f>SUMIFS(通讯通路门店!$W:$W,通讯通路门店!$S:$S,$G257,通讯通路门店!$J:$J,"荣耀体验店")+SUMIFS(通讯通路门店!$W:$W,通讯通路门店!$S:$S,$G257,通讯通路门店!$J:$J,"荣耀授权专卖店")</f>
        <v>0</v>
      </c>
      <c r="BD257" s="99">
        <f>SUMIFS(通讯通路门店!$Z:$Z,通讯通路门店!$S:$S,$G257,通讯通路门店!$J:$J,"VIVO体验店")</f>
        <v>0</v>
      </c>
      <c r="BE257" s="99">
        <f>SUMIFS(通讯通路门店!$AB:$AB,通讯通路门店!$S:$S,$G257,通讯通路门店!$J:$J,"OPPO体验店")</f>
        <v>0</v>
      </c>
      <c r="BF257" s="99">
        <f>SUMIFS(通讯通路门店!$X:$X,通讯通路门店!$S:$S,$G257,通讯通路门店!$J:$J,"华为授权体验店")+SUMIFS(通讯通路门店!$AA:$AA,通讯通路门店!$S:$S,$G257,通讯通路门店!$J:$J,"华为堡垒店")</f>
        <v>0</v>
      </c>
      <c r="BG257" s="99">
        <f>SUMIFS(通讯通路门店!$Y:$Y,通讯通路门店!$S:$S,$G257,通讯通路门店!$J:$J,"小米体验店")</f>
        <v>0</v>
      </c>
      <c r="BH257" s="99">
        <f>SUMIFS(通讯通路门店!$AA:$AA,通讯通路门店!$S:$S,$G257,通讯通路门店!$J:$J,"苹果体验店")</f>
        <v>0</v>
      </c>
      <c r="BI257" s="99">
        <f>SUMIFS(通讯通路门店!$K:$K,通讯通路门店!$S:$S,$G257,通讯通路门店!$J:$J,"其他品牌专卖店")</f>
        <v>0</v>
      </c>
      <c r="BJ257" s="99">
        <f>SUMIFS(通讯通路门店!$AC:$AC,通讯通路门店!$S:$S,$G257)</f>
        <v>0</v>
      </c>
      <c r="BK257" s="99">
        <f>SUMIFS(通讯通路门店!$AD:$AD,通讯通路门店!$S:$S,$G257)</f>
        <v>0</v>
      </c>
      <c r="BL257" s="99">
        <f>SUMIFS(通讯通路门店!$AE:$AE,通讯通路门店!$S:$S,$G257)</f>
        <v>0</v>
      </c>
      <c r="BM257" s="99">
        <f>SUMIFS(通讯通路门店!$AF:$AF,通讯通路门店!$S:$S,$G257)</f>
        <v>0</v>
      </c>
      <c r="BN257" s="99">
        <f>SUMIFS(通讯通路门店!$AG:$AG,通讯通路门店!$S:$S,$G257)</f>
        <v>0</v>
      </c>
      <c r="BO257" s="99">
        <f>SUMIFS(通讯通路门店!$AH:$AH,通讯通路门店!$S:$S,$G257)</f>
        <v>0</v>
      </c>
      <c r="BP257" s="99">
        <f>SUMIFS(通讯通路门店!$AI:$AI,通讯通路门店!$S:$S,$G257)</f>
        <v>0</v>
      </c>
      <c r="BQ257" s="83"/>
    </row>
    <row r="258" spans="1:69">
      <c r="A258" s="99" t="str">
        <f>IFERROR(_xlfn.XLOOKUP($G258,通讯通路门店!$S$4:$S$993933,通讯通路门店!$A$4:$A$993933,0,0),"")</f>
        <v/>
      </c>
      <c r="B258" s="99" t="str">
        <f>IFERROR(_xlfn.XLOOKUP($G258,通讯通路门店!$S$4:$S$993933,通讯通路门店!$B$4:$B$993933,0,0),"")</f>
        <v/>
      </c>
      <c r="C258" s="99" t="str">
        <f>IFERROR(_xlfn.XLOOKUP($G258,通讯通路门店!$S$4:$S$993933,通讯通路门店!$C$4:$C$993933,0,0),"")</f>
        <v/>
      </c>
      <c r="D258" s="99" t="str">
        <f>IFERROR(_xlfn.XLOOKUP($G258,通讯通路门店!$S$4:$S$993933,通讯通路门店!$D$4:$D$993933,0,0),"")</f>
        <v/>
      </c>
      <c r="E258" s="83"/>
      <c r="F258" s="83"/>
      <c r="G258" s="101" t="e">
        <v>#N/A</v>
      </c>
      <c r="H258" s="102" t="str">
        <f>IFERROR(_xlfn.XLOOKUP($G258,通讯通路门店!$S$4:$S$993933,通讯通路门店!$R$4:$R$993933,0,0),"")</f>
        <v/>
      </c>
      <c r="I258" s="83"/>
      <c r="J258" s="83"/>
      <c r="K258" s="83"/>
      <c r="L258" s="83"/>
      <c r="M258" s="83"/>
      <c r="N258" s="83"/>
      <c r="O258" s="83"/>
      <c r="P258" s="83"/>
      <c r="Q258" s="83"/>
      <c r="R258" s="83"/>
      <c r="S258" s="83"/>
      <c r="T258" s="83"/>
      <c r="U258" s="99">
        <f>COUNTIF(通讯通路门店!$S:$S,$G258)</f>
        <v>0</v>
      </c>
      <c r="V258" s="99">
        <f>COUNTIFS(通讯通路门店!$S:$S,$G258,通讯通路门店!$J:$J,"综合卖场")</f>
        <v>0</v>
      </c>
      <c r="W258" s="99">
        <f>SUMIFS(通讯通路门店!$AJ:$AJ,通讯通路门店!$S:$S,通讯客户沙盘!$G258)</f>
        <v>0</v>
      </c>
      <c r="X258" s="99">
        <f t="shared" si="15"/>
        <v>0</v>
      </c>
      <c r="Y258" s="99">
        <f>COUNTIFS(通讯通路门店!$S:$S,$G258,通讯通路门店!$J:$J,"荣耀体验店")+COUNTIFS(通讯通路门店!$S:$S,$G258,通讯通路门店!$J:$J,"荣耀授权专卖店")</f>
        <v>0</v>
      </c>
      <c r="Z258" s="99">
        <f>COUNTIFS(通讯通路门店!$S:$S,$G258,通讯通路门店!$J:$J,"VIVO体验店")</f>
        <v>0</v>
      </c>
      <c r="AA258" s="99">
        <f>COUNTIFS(通讯通路门店!$S:$S,$G258,通讯通路门店!$J:$J,"OPPO体验店")</f>
        <v>0</v>
      </c>
      <c r="AB258" s="99">
        <f>COUNTIFS(通讯通路门店!$S:$S,$G258,通讯通路门店!$J:$J,"华为授权体验店")+COUNTIFS(通讯通路门店!$S:$S,$G258,通讯通路门店!$J:$J,"华为堡垒店")</f>
        <v>0</v>
      </c>
      <c r="AC258" s="99">
        <f>COUNTIFS(通讯通路门店!$S:$S,$G258,通讯通路门店!$J:$J,"小米体验店")</f>
        <v>0</v>
      </c>
      <c r="AD258" s="99">
        <f>COUNTIFS(通讯通路门店!$S:$S,$G258,通讯通路门店!$J:$J,"苹果体验店")</f>
        <v>0</v>
      </c>
      <c r="AE258" s="99">
        <f>COUNTIFS(通讯通路门店!$S:$S,$G258,通讯通路门店!$J:$J,"其他品牌专卖店")</f>
        <v>0</v>
      </c>
      <c r="AF258" s="99">
        <f>SUMIFS(通讯通路门店!$BI:$BI,通讯通路门店!$S:$S,$G258)</f>
        <v>0</v>
      </c>
      <c r="AG258" s="99">
        <f>SUMIFS(通讯通路门店!$BH:$BH,通讯通路门店!$S:$S,$G258)</f>
        <v>0</v>
      </c>
      <c r="AH258" s="99">
        <f t="shared" si="16"/>
        <v>0</v>
      </c>
      <c r="AI258" s="99">
        <f>SUMIFS(通讯通路门店!$BB:$BB,通讯通路门店!$S:$S,$G258)</f>
        <v>0</v>
      </c>
      <c r="AJ258" s="99">
        <f>SUMIFS(通讯通路门店!$BE:$BE,通讯通路门店!$S:$S,$G258)</f>
        <v>0</v>
      </c>
      <c r="AK258" s="99">
        <f>SUMIFS(通讯通路门店!$BG:$BG,通讯通路门店!$S:$S,$G258)</f>
        <v>0</v>
      </c>
      <c r="AL258" s="99">
        <f>SUMIFS(通讯通路门店!$BC:$BC,通讯通路门店!$S:$S,$G258)</f>
        <v>0</v>
      </c>
      <c r="AM258" s="99">
        <f>SUMIFS(通讯通路门店!$BD:$BD,通讯通路门店!$S:$S,$G258)</f>
        <v>0</v>
      </c>
      <c r="AN258" s="99">
        <f>SUMIFS(通讯通路门店!$BF:$BF,通讯通路门店!$S:$S,$G258)</f>
        <v>0</v>
      </c>
      <c r="AO258" s="99">
        <f t="shared" si="17"/>
        <v>0</v>
      </c>
      <c r="AP258" s="99">
        <f>SUMIFS(通讯通路门店!$K:$K,通讯通路门店!$S:$S,$G258)</f>
        <v>0</v>
      </c>
      <c r="AQ258" s="83"/>
      <c r="AR258" s="99">
        <f>SUMIFS(通讯通路门店!$T:$T,通讯通路门店!$S:$S,$G258)</f>
        <v>0</v>
      </c>
      <c r="AS258" s="99">
        <f>SUMIFS(通讯通路门店!$U:$U,通讯通路门店!$S:$S,$G258)</f>
        <v>0</v>
      </c>
      <c r="AT258" s="99">
        <f>SUMIFS(通讯通路门店!$V:$V,通讯通路门店!$S:$S,$G258)</f>
        <v>0</v>
      </c>
      <c r="AU258" s="99">
        <f>SUMIFS(通讯通路门店!$W:$W,通讯通路门店!$S:$S,$G258)</f>
        <v>0</v>
      </c>
      <c r="AV258" s="99">
        <f>SUMIFS(通讯通路门店!$Z:$Z,通讯通路门店!$S:$S,$G258)</f>
        <v>0</v>
      </c>
      <c r="AW258" s="99">
        <f>SUMIFS(通讯通路门店!$AB:$AB,通讯通路门店!$S:$S,$G258)</f>
        <v>0</v>
      </c>
      <c r="AX258" s="99">
        <f>SUMIFS(通讯通路门店!$X:$X,通讯通路门店!$S:$S,$G258)</f>
        <v>0</v>
      </c>
      <c r="AY258" s="99">
        <f>SUMIFS(通讯通路门店!$Y:$Y,通讯通路门店!$S:$S,$G258)</f>
        <v>0</v>
      </c>
      <c r="AZ258" s="99">
        <f>SUMIFS(通讯通路门店!$AA:$AA,通讯通路门店!$S:$S,$G258)</f>
        <v>0</v>
      </c>
      <c r="BA258" s="99">
        <f t="shared" si="18"/>
        <v>0</v>
      </c>
      <c r="BB258" s="99">
        <f t="shared" si="19"/>
        <v>0</v>
      </c>
      <c r="BC258" s="99">
        <f>SUMIFS(通讯通路门店!$W:$W,通讯通路门店!$S:$S,$G258,通讯通路门店!$J:$J,"荣耀体验店")+SUMIFS(通讯通路门店!$W:$W,通讯通路门店!$S:$S,$G258,通讯通路门店!$J:$J,"荣耀授权专卖店")</f>
        <v>0</v>
      </c>
      <c r="BD258" s="99">
        <f>SUMIFS(通讯通路门店!$Z:$Z,通讯通路门店!$S:$S,$G258,通讯通路门店!$J:$J,"VIVO体验店")</f>
        <v>0</v>
      </c>
      <c r="BE258" s="99">
        <f>SUMIFS(通讯通路门店!$AB:$AB,通讯通路门店!$S:$S,$G258,通讯通路门店!$J:$J,"OPPO体验店")</f>
        <v>0</v>
      </c>
      <c r="BF258" s="99">
        <f>SUMIFS(通讯通路门店!$X:$X,通讯通路门店!$S:$S,$G258,通讯通路门店!$J:$J,"华为授权体验店")+SUMIFS(通讯通路门店!$AA:$AA,通讯通路门店!$S:$S,$G258,通讯通路门店!$J:$J,"华为堡垒店")</f>
        <v>0</v>
      </c>
      <c r="BG258" s="99">
        <f>SUMIFS(通讯通路门店!$Y:$Y,通讯通路门店!$S:$S,$G258,通讯通路门店!$J:$J,"小米体验店")</f>
        <v>0</v>
      </c>
      <c r="BH258" s="99">
        <f>SUMIFS(通讯通路门店!$AA:$AA,通讯通路门店!$S:$S,$G258,通讯通路门店!$J:$J,"苹果体验店")</f>
        <v>0</v>
      </c>
      <c r="BI258" s="99">
        <f>SUMIFS(通讯通路门店!$K:$K,通讯通路门店!$S:$S,$G258,通讯通路门店!$J:$J,"其他品牌专卖店")</f>
        <v>0</v>
      </c>
      <c r="BJ258" s="99">
        <f>SUMIFS(通讯通路门店!$AC:$AC,通讯通路门店!$S:$S,$G258)</f>
        <v>0</v>
      </c>
      <c r="BK258" s="99">
        <f>SUMIFS(通讯通路门店!$AD:$AD,通讯通路门店!$S:$S,$G258)</f>
        <v>0</v>
      </c>
      <c r="BL258" s="99">
        <f>SUMIFS(通讯通路门店!$AE:$AE,通讯通路门店!$S:$S,$G258)</f>
        <v>0</v>
      </c>
      <c r="BM258" s="99">
        <f>SUMIFS(通讯通路门店!$AF:$AF,通讯通路门店!$S:$S,$G258)</f>
        <v>0</v>
      </c>
      <c r="BN258" s="99">
        <f>SUMIFS(通讯通路门店!$AG:$AG,通讯通路门店!$S:$S,$G258)</f>
        <v>0</v>
      </c>
      <c r="BO258" s="99">
        <f>SUMIFS(通讯通路门店!$AH:$AH,通讯通路门店!$S:$S,$G258)</f>
        <v>0</v>
      </c>
      <c r="BP258" s="99">
        <f>SUMIFS(通讯通路门店!$AI:$AI,通讯通路门店!$S:$S,$G258)</f>
        <v>0</v>
      </c>
      <c r="BQ258" s="83"/>
    </row>
    <row r="259" spans="1:69">
      <c r="A259" s="99" t="str">
        <f>IFERROR(_xlfn.XLOOKUP($G259,通讯通路门店!$S$4:$S$993933,通讯通路门店!$A$4:$A$993933,0,0),"")</f>
        <v/>
      </c>
      <c r="B259" s="99" t="str">
        <f>IFERROR(_xlfn.XLOOKUP($G259,通讯通路门店!$S$4:$S$993933,通讯通路门店!$B$4:$B$993933,0,0),"")</f>
        <v/>
      </c>
      <c r="C259" s="99" t="str">
        <f>IFERROR(_xlfn.XLOOKUP($G259,通讯通路门店!$S$4:$S$993933,通讯通路门店!$C$4:$C$993933,0,0),"")</f>
        <v/>
      </c>
      <c r="D259" s="99" t="str">
        <f>IFERROR(_xlfn.XLOOKUP($G259,通讯通路门店!$S$4:$S$993933,通讯通路门店!$D$4:$D$993933,0,0),"")</f>
        <v/>
      </c>
      <c r="E259" s="83"/>
      <c r="F259" s="83"/>
      <c r="G259" s="101" t="e">
        <v>#N/A</v>
      </c>
      <c r="H259" s="102" t="str">
        <f>IFERROR(_xlfn.XLOOKUP($G259,通讯通路门店!$S$4:$S$993933,通讯通路门店!$R$4:$R$993933,0,0),"")</f>
        <v/>
      </c>
      <c r="I259" s="83"/>
      <c r="J259" s="83"/>
      <c r="K259" s="83"/>
      <c r="L259" s="83"/>
      <c r="M259" s="83"/>
      <c r="N259" s="83"/>
      <c r="O259" s="83"/>
      <c r="P259" s="83"/>
      <c r="Q259" s="83"/>
      <c r="R259" s="83"/>
      <c r="S259" s="83"/>
      <c r="T259" s="83"/>
      <c r="U259" s="99">
        <f>COUNTIF(通讯通路门店!$S:$S,$G259)</f>
        <v>0</v>
      </c>
      <c r="V259" s="99">
        <f>COUNTIFS(通讯通路门店!$S:$S,$G259,通讯通路门店!$J:$J,"综合卖场")</f>
        <v>0</v>
      </c>
      <c r="W259" s="99">
        <f>SUMIFS(通讯通路门店!$AJ:$AJ,通讯通路门店!$S:$S,通讯客户沙盘!$G259)</f>
        <v>0</v>
      </c>
      <c r="X259" s="99">
        <f t="shared" si="15"/>
        <v>0</v>
      </c>
      <c r="Y259" s="99">
        <f>COUNTIFS(通讯通路门店!$S:$S,$G259,通讯通路门店!$J:$J,"荣耀体验店")+COUNTIFS(通讯通路门店!$S:$S,$G259,通讯通路门店!$J:$J,"荣耀授权专卖店")</f>
        <v>0</v>
      </c>
      <c r="Z259" s="99">
        <f>COUNTIFS(通讯通路门店!$S:$S,$G259,通讯通路门店!$J:$J,"VIVO体验店")</f>
        <v>0</v>
      </c>
      <c r="AA259" s="99">
        <f>COUNTIFS(通讯通路门店!$S:$S,$G259,通讯通路门店!$J:$J,"OPPO体验店")</f>
        <v>0</v>
      </c>
      <c r="AB259" s="99">
        <f>COUNTIFS(通讯通路门店!$S:$S,$G259,通讯通路门店!$J:$J,"华为授权体验店")+COUNTIFS(通讯通路门店!$S:$S,$G259,通讯通路门店!$J:$J,"华为堡垒店")</f>
        <v>0</v>
      </c>
      <c r="AC259" s="99">
        <f>COUNTIFS(通讯通路门店!$S:$S,$G259,通讯通路门店!$J:$J,"小米体验店")</f>
        <v>0</v>
      </c>
      <c r="AD259" s="99">
        <f>COUNTIFS(通讯通路门店!$S:$S,$G259,通讯通路门店!$J:$J,"苹果体验店")</f>
        <v>0</v>
      </c>
      <c r="AE259" s="99">
        <f>COUNTIFS(通讯通路门店!$S:$S,$G259,通讯通路门店!$J:$J,"其他品牌专卖店")</f>
        <v>0</v>
      </c>
      <c r="AF259" s="99">
        <f>SUMIFS(通讯通路门店!$BI:$BI,通讯通路门店!$S:$S,$G259)</f>
        <v>0</v>
      </c>
      <c r="AG259" s="99">
        <f>SUMIFS(通讯通路门店!$BH:$BH,通讯通路门店!$S:$S,$G259)</f>
        <v>0</v>
      </c>
      <c r="AH259" s="99">
        <f t="shared" si="16"/>
        <v>0</v>
      </c>
      <c r="AI259" s="99">
        <f>SUMIFS(通讯通路门店!$BB:$BB,通讯通路门店!$S:$S,$G259)</f>
        <v>0</v>
      </c>
      <c r="AJ259" s="99">
        <f>SUMIFS(通讯通路门店!$BE:$BE,通讯通路门店!$S:$S,$G259)</f>
        <v>0</v>
      </c>
      <c r="AK259" s="99">
        <f>SUMIFS(通讯通路门店!$BG:$BG,通讯通路门店!$S:$S,$G259)</f>
        <v>0</v>
      </c>
      <c r="AL259" s="99">
        <f>SUMIFS(通讯通路门店!$BC:$BC,通讯通路门店!$S:$S,$G259)</f>
        <v>0</v>
      </c>
      <c r="AM259" s="99">
        <f>SUMIFS(通讯通路门店!$BD:$BD,通讯通路门店!$S:$S,$G259)</f>
        <v>0</v>
      </c>
      <c r="AN259" s="99">
        <f>SUMIFS(通讯通路门店!$BF:$BF,通讯通路门店!$S:$S,$G259)</f>
        <v>0</v>
      </c>
      <c r="AO259" s="99">
        <f t="shared" si="17"/>
        <v>0</v>
      </c>
      <c r="AP259" s="99">
        <f>SUMIFS(通讯通路门店!$K:$K,通讯通路门店!$S:$S,$G259)</f>
        <v>0</v>
      </c>
      <c r="AQ259" s="83"/>
      <c r="AR259" s="99">
        <f>SUMIFS(通讯通路门店!$T:$T,通讯通路门店!$S:$S,$G259)</f>
        <v>0</v>
      </c>
      <c r="AS259" s="99">
        <f>SUMIFS(通讯通路门店!$U:$U,通讯通路门店!$S:$S,$G259)</f>
        <v>0</v>
      </c>
      <c r="AT259" s="99">
        <f>SUMIFS(通讯通路门店!$V:$V,通讯通路门店!$S:$S,$G259)</f>
        <v>0</v>
      </c>
      <c r="AU259" s="99">
        <f>SUMIFS(通讯通路门店!$W:$W,通讯通路门店!$S:$S,$G259)</f>
        <v>0</v>
      </c>
      <c r="AV259" s="99">
        <f>SUMIFS(通讯通路门店!$Z:$Z,通讯通路门店!$S:$S,$G259)</f>
        <v>0</v>
      </c>
      <c r="AW259" s="99">
        <f>SUMIFS(通讯通路门店!$AB:$AB,通讯通路门店!$S:$S,$G259)</f>
        <v>0</v>
      </c>
      <c r="AX259" s="99">
        <f>SUMIFS(通讯通路门店!$X:$X,通讯通路门店!$S:$S,$G259)</f>
        <v>0</v>
      </c>
      <c r="AY259" s="99">
        <f>SUMIFS(通讯通路门店!$Y:$Y,通讯通路门店!$S:$S,$G259)</f>
        <v>0</v>
      </c>
      <c r="AZ259" s="99">
        <f>SUMIFS(通讯通路门店!$AA:$AA,通讯通路门店!$S:$S,$G259)</f>
        <v>0</v>
      </c>
      <c r="BA259" s="99">
        <f t="shared" si="18"/>
        <v>0</v>
      </c>
      <c r="BB259" s="99">
        <f t="shared" si="19"/>
        <v>0</v>
      </c>
      <c r="BC259" s="99">
        <f>SUMIFS(通讯通路门店!$W:$W,通讯通路门店!$S:$S,$G259,通讯通路门店!$J:$J,"荣耀体验店")+SUMIFS(通讯通路门店!$W:$W,通讯通路门店!$S:$S,$G259,通讯通路门店!$J:$J,"荣耀授权专卖店")</f>
        <v>0</v>
      </c>
      <c r="BD259" s="99">
        <f>SUMIFS(通讯通路门店!$Z:$Z,通讯通路门店!$S:$S,$G259,通讯通路门店!$J:$J,"VIVO体验店")</f>
        <v>0</v>
      </c>
      <c r="BE259" s="99">
        <f>SUMIFS(通讯通路门店!$AB:$AB,通讯通路门店!$S:$S,$G259,通讯通路门店!$J:$J,"OPPO体验店")</f>
        <v>0</v>
      </c>
      <c r="BF259" s="99">
        <f>SUMIFS(通讯通路门店!$X:$X,通讯通路门店!$S:$S,$G259,通讯通路门店!$J:$J,"华为授权体验店")+SUMIFS(通讯通路门店!$AA:$AA,通讯通路门店!$S:$S,$G259,通讯通路门店!$J:$J,"华为堡垒店")</f>
        <v>0</v>
      </c>
      <c r="BG259" s="99">
        <f>SUMIFS(通讯通路门店!$Y:$Y,通讯通路门店!$S:$S,$G259,通讯通路门店!$J:$J,"小米体验店")</f>
        <v>0</v>
      </c>
      <c r="BH259" s="99">
        <f>SUMIFS(通讯通路门店!$AA:$AA,通讯通路门店!$S:$S,$G259,通讯通路门店!$J:$J,"苹果体验店")</f>
        <v>0</v>
      </c>
      <c r="BI259" s="99">
        <f>SUMIFS(通讯通路门店!$K:$K,通讯通路门店!$S:$S,$G259,通讯通路门店!$J:$J,"其他品牌专卖店")</f>
        <v>0</v>
      </c>
      <c r="BJ259" s="99">
        <f>SUMIFS(通讯通路门店!$AC:$AC,通讯通路门店!$S:$S,$G259)</f>
        <v>0</v>
      </c>
      <c r="BK259" s="99">
        <f>SUMIFS(通讯通路门店!$AD:$AD,通讯通路门店!$S:$S,$G259)</f>
        <v>0</v>
      </c>
      <c r="BL259" s="99">
        <f>SUMIFS(通讯通路门店!$AE:$AE,通讯通路门店!$S:$S,$G259)</f>
        <v>0</v>
      </c>
      <c r="BM259" s="99">
        <f>SUMIFS(通讯通路门店!$AF:$AF,通讯通路门店!$S:$S,$G259)</f>
        <v>0</v>
      </c>
      <c r="BN259" s="99">
        <f>SUMIFS(通讯通路门店!$AG:$AG,通讯通路门店!$S:$S,$G259)</f>
        <v>0</v>
      </c>
      <c r="BO259" s="99">
        <f>SUMIFS(通讯通路门店!$AH:$AH,通讯通路门店!$S:$S,$G259)</f>
        <v>0</v>
      </c>
      <c r="BP259" s="99">
        <f>SUMIFS(通讯通路门店!$AI:$AI,通讯通路门店!$S:$S,$G259)</f>
        <v>0</v>
      </c>
      <c r="BQ259" s="83"/>
    </row>
    <row r="260" spans="1:69">
      <c r="A260" s="99" t="str">
        <f>IFERROR(_xlfn.XLOOKUP($G260,通讯通路门店!$S$4:$S$993933,通讯通路门店!$A$4:$A$993933,0,0),"")</f>
        <v/>
      </c>
      <c r="B260" s="99" t="str">
        <f>IFERROR(_xlfn.XLOOKUP($G260,通讯通路门店!$S$4:$S$993933,通讯通路门店!$B$4:$B$993933,0,0),"")</f>
        <v/>
      </c>
      <c r="C260" s="99" t="str">
        <f>IFERROR(_xlfn.XLOOKUP($G260,通讯通路门店!$S$4:$S$993933,通讯通路门店!$C$4:$C$993933,0,0),"")</f>
        <v/>
      </c>
      <c r="D260" s="99" t="str">
        <f>IFERROR(_xlfn.XLOOKUP($G260,通讯通路门店!$S$4:$S$993933,通讯通路门店!$D$4:$D$993933,0,0),"")</f>
        <v/>
      </c>
      <c r="E260" s="83"/>
      <c r="F260" s="83"/>
      <c r="G260" s="101" t="e">
        <v>#N/A</v>
      </c>
      <c r="H260" s="102" t="str">
        <f>IFERROR(_xlfn.XLOOKUP($G260,通讯通路门店!$S$4:$S$993933,通讯通路门店!$R$4:$R$993933,0,0),"")</f>
        <v/>
      </c>
      <c r="I260" s="83"/>
      <c r="J260" s="83"/>
      <c r="K260" s="83"/>
      <c r="L260" s="83"/>
      <c r="M260" s="83"/>
      <c r="N260" s="83"/>
      <c r="O260" s="83"/>
      <c r="P260" s="83"/>
      <c r="Q260" s="83"/>
      <c r="R260" s="83"/>
      <c r="S260" s="83"/>
      <c r="T260" s="83"/>
      <c r="U260" s="99">
        <f>COUNTIF(通讯通路门店!$S:$S,$G260)</f>
        <v>0</v>
      </c>
      <c r="V260" s="99">
        <f>COUNTIFS(通讯通路门店!$S:$S,$G260,通讯通路门店!$J:$J,"综合卖场")</f>
        <v>0</v>
      </c>
      <c r="W260" s="99">
        <f>SUMIFS(通讯通路门店!$AJ:$AJ,通讯通路门店!$S:$S,通讯客户沙盘!$G260)</f>
        <v>0</v>
      </c>
      <c r="X260" s="99">
        <f t="shared" ref="X260:X323" si="20">Y260+Z260+AA260+AB260+AC260+AD260+AE260</f>
        <v>0</v>
      </c>
      <c r="Y260" s="99">
        <f>COUNTIFS(通讯通路门店!$S:$S,$G260,通讯通路门店!$J:$J,"荣耀体验店")+COUNTIFS(通讯通路门店!$S:$S,$G260,通讯通路门店!$J:$J,"荣耀授权专卖店")</f>
        <v>0</v>
      </c>
      <c r="Z260" s="99">
        <f>COUNTIFS(通讯通路门店!$S:$S,$G260,通讯通路门店!$J:$J,"VIVO体验店")</f>
        <v>0</v>
      </c>
      <c r="AA260" s="99">
        <f>COUNTIFS(通讯通路门店!$S:$S,$G260,通讯通路门店!$J:$J,"OPPO体验店")</f>
        <v>0</v>
      </c>
      <c r="AB260" s="99">
        <f>COUNTIFS(通讯通路门店!$S:$S,$G260,通讯通路门店!$J:$J,"华为授权体验店")+COUNTIFS(通讯通路门店!$S:$S,$G260,通讯通路门店!$J:$J,"华为堡垒店")</f>
        <v>0</v>
      </c>
      <c r="AC260" s="99">
        <f>COUNTIFS(通讯通路门店!$S:$S,$G260,通讯通路门店!$J:$J,"小米体验店")</f>
        <v>0</v>
      </c>
      <c r="AD260" s="99">
        <f>COUNTIFS(通讯通路门店!$S:$S,$G260,通讯通路门店!$J:$J,"苹果体验店")</f>
        <v>0</v>
      </c>
      <c r="AE260" s="99">
        <f>COUNTIFS(通讯通路门店!$S:$S,$G260,通讯通路门店!$J:$J,"其他品牌专卖店")</f>
        <v>0</v>
      </c>
      <c r="AF260" s="99">
        <f>SUMIFS(通讯通路门店!$BI:$BI,通讯通路门店!$S:$S,$G260)</f>
        <v>0</v>
      </c>
      <c r="AG260" s="99">
        <f>SUMIFS(通讯通路门店!$BH:$BH,通讯通路门店!$S:$S,$G260)</f>
        <v>0</v>
      </c>
      <c r="AH260" s="99">
        <f t="shared" ref="AH260:AH323" si="21">AI260+AJ260+AK260+AL260+AM260+AN260</f>
        <v>0</v>
      </c>
      <c r="AI260" s="99">
        <f>SUMIFS(通讯通路门店!$BB:$BB,通讯通路门店!$S:$S,$G260)</f>
        <v>0</v>
      </c>
      <c r="AJ260" s="99">
        <f>SUMIFS(通讯通路门店!$BE:$BE,通讯通路门店!$S:$S,$G260)</f>
        <v>0</v>
      </c>
      <c r="AK260" s="99">
        <f>SUMIFS(通讯通路门店!$BG:$BG,通讯通路门店!$S:$S,$G260)</f>
        <v>0</v>
      </c>
      <c r="AL260" s="99">
        <f>SUMIFS(通讯通路门店!$BC:$BC,通讯通路门店!$S:$S,$G260)</f>
        <v>0</v>
      </c>
      <c r="AM260" s="99">
        <f>SUMIFS(通讯通路门店!$BD:$BD,通讯通路门店!$S:$S,$G260)</f>
        <v>0</v>
      </c>
      <c r="AN260" s="99">
        <f>SUMIFS(通讯通路门店!$BF:$BF,通讯通路门店!$S:$S,$G260)</f>
        <v>0</v>
      </c>
      <c r="AO260" s="99">
        <f t="shared" ref="AO260:AO323" si="22">AP260+AQ260</f>
        <v>0</v>
      </c>
      <c r="AP260" s="99">
        <f>SUMIFS(通讯通路门店!$K:$K,通讯通路门店!$S:$S,$G260)</f>
        <v>0</v>
      </c>
      <c r="AQ260" s="83"/>
      <c r="AR260" s="99">
        <f>SUMIFS(通讯通路门店!$T:$T,通讯通路门店!$S:$S,$G260)</f>
        <v>0</v>
      </c>
      <c r="AS260" s="99">
        <f>SUMIFS(通讯通路门店!$U:$U,通讯通路门店!$S:$S,$G260)</f>
        <v>0</v>
      </c>
      <c r="AT260" s="99">
        <f>SUMIFS(通讯通路门店!$V:$V,通讯通路门店!$S:$S,$G260)</f>
        <v>0</v>
      </c>
      <c r="AU260" s="99">
        <f>SUMIFS(通讯通路门店!$W:$W,通讯通路门店!$S:$S,$G260)</f>
        <v>0</v>
      </c>
      <c r="AV260" s="99">
        <f>SUMIFS(通讯通路门店!$Z:$Z,通讯通路门店!$S:$S,$G260)</f>
        <v>0</v>
      </c>
      <c r="AW260" s="99">
        <f>SUMIFS(通讯通路门店!$AB:$AB,通讯通路门店!$S:$S,$G260)</f>
        <v>0</v>
      </c>
      <c r="AX260" s="99">
        <f>SUMIFS(通讯通路门店!$X:$X,通讯通路门店!$S:$S,$G260)</f>
        <v>0</v>
      </c>
      <c r="AY260" s="99">
        <f>SUMIFS(通讯通路门店!$Y:$Y,通讯通路门店!$S:$S,$G260)</f>
        <v>0</v>
      </c>
      <c r="AZ260" s="99">
        <f>SUMIFS(通讯通路门店!$AA:$AA,通讯通路门店!$S:$S,$G260)</f>
        <v>0</v>
      </c>
      <c r="BA260" s="99">
        <f t="shared" ref="BA260:BA323" si="23">AP260-BB260</f>
        <v>0</v>
      </c>
      <c r="BB260" s="99">
        <f t="shared" ref="BB260:BB323" si="24">BC260+BD260+BE260+BF260+BG260+BH260</f>
        <v>0</v>
      </c>
      <c r="BC260" s="99">
        <f>SUMIFS(通讯通路门店!$W:$W,通讯通路门店!$S:$S,$G260,通讯通路门店!$J:$J,"荣耀体验店")+SUMIFS(通讯通路门店!$W:$W,通讯通路门店!$S:$S,$G260,通讯通路门店!$J:$J,"荣耀授权专卖店")</f>
        <v>0</v>
      </c>
      <c r="BD260" s="99">
        <f>SUMIFS(通讯通路门店!$Z:$Z,通讯通路门店!$S:$S,$G260,通讯通路门店!$J:$J,"VIVO体验店")</f>
        <v>0</v>
      </c>
      <c r="BE260" s="99">
        <f>SUMIFS(通讯通路门店!$AB:$AB,通讯通路门店!$S:$S,$G260,通讯通路门店!$J:$J,"OPPO体验店")</f>
        <v>0</v>
      </c>
      <c r="BF260" s="99">
        <f>SUMIFS(通讯通路门店!$X:$X,通讯通路门店!$S:$S,$G260,通讯通路门店!$J:$J,"华为授权体验店")+SUMIFS(通讯通路门店!$AA:$AA,通讯通路门店!$S:$S,$G260,通讯通路门店!$J:$J,"华为堡垒店")</f>
        <v>0</v>
      </c>
      <c r="BG260" s="99">
        <f>SUMIFS(通讯通路门店!$Y:$Y,通讯通路门店!$S:$S,$G260,通讯通路门店!$J:$J,"小米体验店")</f>
        <v>0</v>
      </c>
      <c r="BH260" s="99">
        <f>SUMIFS(通讯通路门店!$AA:$AA,通讯通路门店!$S:$S,$G260,通讯通路门店!$J:$J,"苹果体验店")</f>
        <v>0</v>
      </c>
      <c r="BI260" s="99">
        <f>SUMIFS(通讯通路门店!$K:$K,通讯通路门店!$S:$S,$G260,通讯通路门店!$J:$J,"其他品牌专卖店")</f>
        <v>0</v>
      </c>
      <c r="BJ260" s="99">
        <f>SUMIFS(通讯通路门店!$AC:$AC,通讯通路门店!$S:$S,$G260)</f>
        <v>0</v>
      </c>
      <c r="BK260" s="99">
        <f>SUMIFS(通讯通路门店!$AD:$AD,通讯通路门店!$S:$S,$G260)</f>
        <v>0</v>
      </c>
      <c r="BL260" s="99">
        <f>SUMIFS(通讯通路门店!$AE:$AE,通讯通路门店!$S:$S,$G260)</f>
        <v>0</v>
      </c>
      <c r="BM260" s="99">
        <f>SUMIFS(通讯通路门店!$AF:$AF,通讯通路门店!$S:$S,$G260)</f>
        <v>0</v>
      </c>
      <c r="BN260" s="99">
        <f>SUMIFS(通讯通路门店!$AG:$AG,通讯通路门店!$S:$S,$G260)</f>
        <v>0</v>
      </c>
      <c r="BO260" s="99">
        <f>SUMIFS(通讯通路门店!$AH:$AH,通讯通路门店!$S:$S,$G260)</f>
        <v>0</v>
      </c>
      <c r="BP260" s="99">
        <f>SUMIFS(通讯通路门店!$AI:$AI,通讯通路门店!$S:$S,$G260)</f>
        <v>0</v>
      </c>
      <c r="BQ260" s="83"/>
    </row>
    <row r="261" spans="1:69">
      <c r="A261" s="99" t="str">
        <f>IFERROR(_xlfn.XLOOKUP($G261,通讯通路门店!$S$4:$S$993933,通讯通路门店!$A$4:$A$993933,0,0),"")</f>
        <v/>
      </c>
      <c r="B261" s="99" t="str">
        <f>IFERROR(_xlfn.XLOOKUP($G261,通讯通路门店!$S$4:$S$993933,通讯通路门店!$B$4:$B$993933,0,0),"")</f>
        <v/>
      </c>
      <c r="C261" s="99" t="str">
        <f>IFERROR(_xlfn.XLOOKUP($G261,通讯通路门店!$S$4:$S$993933,通讯通路门店!$C$4:$C$993933,0,0),"")</f>
        <v/>
      </c>
      <c r="D261" s="99" t="str">
        <f>IFERROR(_xlfn.XLOOKUP($G261,通讯通路门店!$S$4:$S$993933,通讯通路门店!$D$4:$D$993933,0,0),"")</f>
        <v/>
      </c>
      <c r="E261" s="83"/>
      <c r="F261" s="83"/>
      <c r="G261" s="101" t="e">
        <v>#N/A</v>
      </c>
      <c r="H261" s="102" t="str">
        <f>IFERROR(_xlfn.XLOOKUP($G261,通讯通路门店!$S$4:$S$993933,通讯通路门店!$R$4:$R$993933,0,0),"")</f>
        <v/>
      </c>
      <c r="I261" s="83"/>
      <c r="J261" s="83"/>
      <c r="K261" s="83"/>
      <c r="L261" s="83"/>
      <c r="M261" s="83"/>
      <c r="N261" s="83"/>
      <c r="O261" s="83"/>
      <c r="P261" s="83"/>
      <c r="Q261" s="83"/>
      <c r="R261" s="83"/>
      <c r="S261" s="83"/>
      <c r="T261" s="83"/>
      <c r="U261" s="99">
        <f>COUNTIF(通讯通路门店!$S:$S,$G261)</f>
        <v>0</v>
      </c>
      <c r="V261" s="99">
        <f>COUNTIFS(通讯通路门店!$S:$S,$G261,通讯通路门店!$J:$J,"综合卖场")</f>
        <v>0</v>
      </c>
      <c r="W261" s="99">
        <f>SUMIFS(通讯通路门店!$AJ:$AJ,通讯通路门店!$S:$S,通讯客户沙盘!$G261)</f>
        <v>0</v>
      </c>
      <c r="X261" s="99">
        <f t="shared" si="20"/>
        <v>0</v>
      </c>
      <c r="Y261" s="99">
        <f>COUNTIFS(通讯通路门店!$S:$S,$G261,通讯通路门店!$J:$J,"荣耀体验店")+COUNTIFS(通讯通路门店!$S:$S,$G261,通讯通路门店!$J:$J,"荣耀授权专卖店")</f>
        <v>0</v>
      </c>
      <c r="Z261" s="99">
        <f>COUNTIFS(通讯通路门店!$S:$S,$G261,通讯通路门店!$J:$J,"VIVO体验店")</f>
        <v>0</v>
      </c>
      <c r="AA261" s="99">
        <f>COUNTIFS(通讯通路门店!$S:$S,$G261,通讯通路门店!$J:$J,"OPPO体验店")</f>
        <v>0</v>
      </c>
      <c r="AB261" s="99">
        <f>COUNTIFS(通讯通路门店!$S:$S,$G261,通讯通路门店!$J:$J,"华为授权体验店")+COUNTIFS(通讯通路门店!$S:$S,$G261,通讯通路门店!$J:$J,"华为堡垒店")</f>
        <v>0</v>
      </c>
      <c r="AC261" s="99">
        <f>COUNTIFS(通讯通路门店!$S:$S,$G261,通讯通路门店!$J:$J,"小米体验店")</f>
        <v>0</v>
      </c>
      <c r="AD261" s="99">
        <f>COUNTIFS(通讯通路门店!$S:$S,$G261,通讯通路门店!$J:$J,"苹果体验店")</f>
        <v>0</v>
      </c>
      <c r="AE261" s="99">
        <f>COUNTIFS(通讯通路门店!$S:$S,$G261,通讯通路门店!$J:$J,"其他品牌专卖店")</f>
        <v>0</v>
      </c>
      <c r="AF261" s="99">
        <f>SUMIFS(通讯通路门店!$BI:$BI,通讯通路门店!$S:$S,$G261)</f>
        <v>0</v>
      </c>
      <c r="AG261" s="99">
        <f>SUMIFS(通讯通路门店!$BH:$BH,通讯通路门店!$S:$S,$G261)</f>
        <v>0</v>
      </c>
      <c r="AH261" s="99">
        <f t="shared" si="21"/>
        <v>0</v>
      </c>
      <c r="AI261" s="99">
        <f>SUMIFS(通讯通路门店!$BB:$BB,通讯通路门店!$S:$S,$G261)</f>
        <v>0</v>
      </c>
      <c r="AJ261" s="99">
        <f>SUMIFS(通讯通路门店!$BE:$BE,通讯通路门店!$S:$S,$G261)</f>
        <v>0</v>
      </c>
      <c r="AK261" s="99">
        <f>SUMIFS(通讯通路门店!$BG:$BG,通讯通路门店!$S:$S,$G261)</f>
        <v>0</v>
      </c>
      <c r="AL261" s="99">
        <f>SUMIFS(通讯通路门店!$BC:$BC,通讯通路门店!$S:$S,$G261)</f>
        <v>0</v>
      </c>
      <c r="AM261" s="99">
        <f>SUMIFS(通讯通路门店!$BD:$BD,通讯通路门店!$S:$S,$G261)</f>
        <v>0</v>
      </c>
      <c r="AN261" s="99">
        <f>SUMIFS(通讯通路门店!$BF:$BF,通讯通路门店!$S:$S,$G261)</f>
        <v>0</v>
      </c>
      <c r="AO261" s="99">
        <f t="shared" si="22"/>
        <v>0</v>
      </c>
      <c r="AP261" s="99">
        <f>SUMIFS(通讯通路门店!$K:$K,通讯通路门店!$S:$S,$G261)</f>
        <v>0</v>
      </c>
      <c r="AQ261" s="83"/>
      <c r="AR261" s="99">
        <f>SUMIFS(通讯通路门店!$T:$T,通讯通路门店!$S:$S,$G261)</f>
        <v>0</v>
      </c>
      <c r="AS261" s="99">
        <f>SUMIFS(通讯通路门店!$U:$U,通讯通路门店!$S:$S,$G261)</f>
        <v>0</v>
      </c>
      <c r="AT261" s="99">
        <f>SUMIFS(通讯通路门店!$V:$V,通讯通路门店!$S:$S,$G261)</f>
        <v>0</v>
      </c>
      <c r="AU261" s="99">
        <f>SUMIFS(通讯通路门店!$W:$W,通讯通路门店!$S:$S,$G261)</f>
        <v>0</v>
      </c>
      <c r="AV261" s="99">
        <f>SUMIFS(通讯通路门店!$Z:$Z,通讯通路门店!$S:$S,$G261)</f>
        <v>0</v>
      </c>
      <c r="AW261" s="99">
        <f>SUMIFS(通讯通路门店!$AB:$AB,通讯通路门店!$S:$S,$G261)</f>
        <v>0</v>
      </c>
      <c r="AX261" s="99">
        <f>SUMIFS(通讯通路门店!$X:$X,通讯通路门店!$S:$S,$G261)</f>
        <v>0</v>
      </c>
      <c r="AY261" s="99">
        <f>SUMIFS(通讯通路门店!$Y:$Y,通讯通路门店!$S:$S,$G261)</f>
        <v>0</v>
      </c>
      <c r="AZ261" s="99">
        <f>SUMIFS(通讯通路门店!$AA:$AA,通讯通路门店!$S:$S,$G261)</f>
        <v>0</v>
      </c>
      <c r="BA261" s="99">
        <f t="shared" si="23"/>
        <v>0</v>
      </c>
      <c r="BB261" s="99">
        <f t="shared" si="24"/>
        <v>0</v>
      </c>
      <c r="BC261" s="99">
        <f>SUMIFS(通讯通路门店!$W:$W,通讯通路门店!$S:$S,$G261,通讯通路门店!$J:$J,"荣耀体验店")+SUMIFS(通讯通路门店!$W:$W,通讯通路门店!$S:$S,$G261,通讯通路门店!$J:$J,"荣耀授权专卖店")</f>
        <v>0</v>
      </c>
      <c r="BD261" s="99">
        <f>SUMIFS(通讯通路门店!$Z:$Z,通讯通路门店!$S:$S,$G261,通讯通路门店!$J:$J,"VIVO体验店")</f>
        <v>0</v>
      </c>
      <c r="BE261" s="99">
        <f>SUMIFS(通讯通路门店!$AB:$AB,通讯通路门店!$S:$S,$G261,通讯通路门店!$J:$J,"OPPO体验店")</f>
        <v>0</v>
      </c>
      <c r="BF261" s="99">
        <f>SUMIFS(通讯通路门店!$X:$X,通讯通路门店!$S:$S,$G261,通讯通路门店!$J:$J,"华为授权体验店")+SUMIFS(通讯通路门店!$AA:$AA,通讯通路门店!$S:$S,$G261,通讯通路门店!$J:$J,"华为堡垒店")</f>
        <v>0</v>
      </c>
      <c r="BG261" s="99">
        <f>SUMIFS(通讯通路门店!$Y:$Y,通讯通路门店!$S:$S,$G261,通讯通路门店!$J:$J,"小米体验店")</f>
        <v>0</v>
      </c>
      <c r="BH261" s="99">
        <f>SUMIFS(通讯通路门店!$AA:$AA,通讯通路门店!$S:$S,$G261,通讯通路门店!$J:$J,"苹果体验店")</f>
        <v>0</v>
      </c>
      <c r="BI261" s="99">
        <f>SUMIFS(通讯通路门店!$K:$K,通讯通路门店!$S:$S,$G261,通讯通路门店!$J:$J,"其他品牌专卖店")</f>
        <v>0</v>
      </c>
      <c r="BJ261" s="99">
        <f>SUMIFS(通讯通路门店!$AC:$AC,通讯通路门店!$S:$S,$G261)</f>
        <v>0</v>
      </c>
      <c r="BK261" s="99">
        <f>SUMIFS(通讯通路门店!$AD:$AD,通讯通路门店!$S:$S,$G261)</f>
        <v>0</v>
      </c>
      <c r="BL261" s="99">
        <f>SUMIFS(通讯通路门店!$AE:$AE,通讯通路门店!$S:$S,$G261)</f>
        <v>0</v>
      </c>
      <c r="BM261" s="99">
        <f>SUMIFS(通讯通路门店!$AF:$AF,通讯通路门店!$S:$S,$G261)</f>
        <v>0</v>
      </c>
      <c r="BN261" s="99">
        <f>SUMIFS(通讯通路门店!$AG:$AG,通讯通路门店!$S:$S,$G261)</f>
        <v>0</v>
      </c>
      <c r="BO261" s="99">
        <f>SUMIFS(通讯通路门店!$AH:$AH,通讯通路门店!$S:$S,$G261)</f>
        <v>0</v>
      </c>
      <c r="BP261" s="99">
        <f>SUMIFS(通讯通路门店!$AI:$AI,通讯通路门店!$S:$S,$G261)</f>
        <v>0</v>
      </c>
      <c r="BQ261" s="83"/>
    </row>
    <row r="262" spans="1:69">
      <c r="A262" s="99" t="str">
        <f>IFERROR(_xlfn.XLOOKUP($G262,通讯通路门店!$S$4:$S$993933,通讯通路门店!$A$4:$A$993933,0,0),"")</f>
        <v/>
      </c>
      <c r="B262" s="99" t="str">
        <f>IFERROR(_xlfn.XLOOKUP($G262,通讯通路门店!$S$4:$S$993933,通讯通路门店!$B$4:$B$993933,0,0),"")</f>
        <v/>
      </c>
      <c r="C262" s="99" t="str">
        <f>IFERROR(_xlfn.XLOOKUP($G262,通讯通路门店!$S$4:$S$993933,通讯通路门店!$C$4:$C$993933,0,0),"")</f>
        <v/>
      </c>
      <c r="D262" s="99" t="str">
        <f>IFERROR(_xlfn.XLOOKUP($G262,通讯通路门店!$S$4:$S$993933,通讯通路门店!$D$4:$D$993933,0,0),"")</f>
        <v/>
      </c>
      <c r="E262" s="83"/>
      <c r="F262" s="83"/>
      <c r="G262" s="101" t="e">
        <v>#N/A</v>
      </c>
      <c r="H262" s="102" t="str">
        <f>IFERROR(_xlfn.XLOOKUP($G262,通讯通路门店!$S$4:$S$993933,通讯通路门店!$R$4:$R$993933,0,0),"")</f>
        <v/>
      </c>
      <c r="I262" s="83"/>
      <c r="J262" s="83"/>
      <c r="K262" s="83"/>
      <c r="L262" s="83"/>
      <c r="M262" s="83"/>
      <c r="N262" s="83"/>
      <c r="O262" s="83"/>
      <c r="P262" s="83"/>
      <c r="Q262" s="83"/>
      <c r="R262" s="83"/>
      <c r="S262" s="83"/>
      <c r="T262" s="83"/>
      <c r="U262" s="99">
        <f>COUNTIF(通讯通路门店!$S:$S,$G262)</f>
        <v>0</v>
      </c>
      <c r="V262" s="99">
        <f>COUNTIFS(通讯通路门店!$S:$S,$G262,通讯通路门店!$J:$J,"综合卖场")</f>
        <v>0</v>
      </c>
      <c r="W262" s="99">
        <f>SUMIFS(通讯通路门店!$AJ:$AJ,通讯通路门店!$S:$S,通讯客户沙盘!$G262)</f>
        <v>0</v>
      </c>
      <c r="X262" s="99">
        <f t="shared" si="20"/>
        <v>0</v>
      </c>
      <c r="Y262" s="99">
        <f>COUNTIFS(通讯通路门店!$S:$S,$G262,通讯通路门店!$J:$J,"荣耀体验店")+COUNTIFS(通讯通路门店!$S:$S,$G262,通讯通路门店!$J:$J,"荣耀授权专卖店")</f>
        <v>0</v>
      </c>
      <c r="Z262" s="99">
        <f>COUNTIFS(通讯通路门店!$S:$S,$G262,通讯通路门店!$J:$J,"VIVO体验店")</f>
        <v>0</v>
      </c>
      <c r="AA262" s="99">
        <f>COUNTIFS(通讯通路门店!$S:$S,$G262,通讯通路门店!$J:$J,"OPPO体验店")</f>
        <v>0</v>
      </c>
      <c r="AB262" s="99">
        <f>COUNTIFS(通讯通路门店!$S:$S,$G262,通讯通路门店!$J:$J,"华为授权体验店")+COUNTIFS(通讯通路门店!$S:$S,$G262,通讯通路门店!$J:$J,"华为堡垒店")</f>
        <v>0</v>
      </c>
      <c r="AC262" s="99">
        <f>COUNTIFS(通讯通路门店!$S:$S,$G262,通讯通路门店!$J:$J,"小米体验店")</f>
        <v>0</v>
      </c>
      <c r="AD262" s="99">
        <f>COUNTIFS(通讯通路门店!$S:$S,$G262,通讯通路门店!$J:$J,"苹果体验店")</f>
        <v>0</v>
      </c>
      <c r="AE262" s="99">
        <f>COUNTIFS(通讯通路门店!$S:$S,$G262,通讯通路门店!$J:$J,"其他品牌专卖店")</f>
        <v>0</v>
      </c>
      <c r="AF262" s="99">
        <f>SUMIFS(通讯通路门店!$BI:$BI,通讯通路门店!$S:$S,$G262)</f>
        <v>0</v>
      </c>
      <c r="AG262" s="99">
        <f>SUMIFS(通讯通路门店!$BH:$BH,通讯通路门店!$S:$S,$G262)</f>
        <v>0</v>
      </c>
      <c r="AH262" s="99">
        <f t="shared" si="21"/>
        <v>0</v>
      </c>
      <c r="AI262" s="99">
        <f>SUMIFS(通讯通路门店!$BB:$BB,通讯通路门店!$S:$S,$G262)</f>
        <v>0</v>
      </c>
      <c r="AJ262" s="99">
        <f>SUMIFS(通讯通路门店!$BE:$BE,通讯通路门店!$S:$S,$G262)</f>
        <v>0</v>
      </c>
      <c r="AK262" s="99">
        <f>SUMIFS(通讯通路门店!$BG:$BG,通讯通路门店!$S:$S,$G262)</f>
        <v>0</v>
      </c>
      <c r="AL262" s="99">
        <f>SUMIFS(通讯通路门店!$BC:$BC,通讯通路门店!$S:$S,$G262)</f>
        <v>0</v>
      </c>
      <c r="AM262" s="99">
        <f>SUMIFS(通讯通路门店!$BD:$BD,通讯通路门店!$S:$S,$G262)</f>
        <v>0</v>
      </c>
      <c r="AN262" s="99">
        <f>SUMIFS(通讯通路门店!$BF:$BF,通讯通路门店!$S:$S,$G262)</f>
        <v>0</v>
      </c>
      <c r="AO262" s="99">
        <f t="shared" si="22"/>
        <v>0</v>
      </c>
      <c r="AP262" s="99">
        <f>SUMIFS(通讯通路门店!$K:$K,通讯通路门店!$S:$S,$G262)</f>
        <v>0</v>
      </c>
      <c r="AQ262" s="83"/>
      <c r="AR262" s="99">
        <f>SUMIFS(通讯通路门店!$T:$T,通讯通路门店!$S:$S,$G262)</f>
        <v>0</v>
      </c>
      <c r="AS262" s="99">
        <f>SUMIFS(通讯通路门店!$U:$U,通讯通路门店!$S:$S,$G262)</f>
        <v>0</v>
      </c>
      <c r="AT262" s="99">
        <f>SUMIFS(通讯通路门店!$V:$V,通讯通路门店!$S:$S,$G262)</f>
        <v>0</v>
      </c>
      <c r="AU262" s="99">
        <f>SUMIFS(通讯通路门店!$W:$W,通讯通路门店!$S:$S,$G262)</f>
        <v>0</v>
      </c>
      <c r="AV262" s="99">
        <f>SUMIFS(通讯通路门店!$Z:$Z,通讯通路门店!$S:$S,$G262)</f>
        <v>0</v>
      </c>
      <c r="AW262" s="99">
        <f>SUMIFS(通讯通路门店!$AB:$AB,通讯通路门店!$S:$S,$G262)</f>
        <v>0</v>
      </c>
      <c r="AX262" s="99">
        <f>SUMIFS(通讯通路门店!$X:$X,通讯通路门店!$S:$S,$G262)</f>
        <v>0</v>
      </c>
      <c r="AY262" s="99">
        <f>SUMIFS(通讯通路门店!$Y:$Y,通讯通路门店!$S:$S,$G262)</f>
        <v>0</v>
      </c>
      <c r="AZ262" s="99">
        <f>SUMIFS(通讯通路门店!$AA:$AA,通讯通路门店!$S:$S,$G262)</f>
        <v>0</v>
      </c>
      <c r="BA262" s="99">
        <f t="shared" si="23"/>
        <v>0</v>
      </c>
      <c r="BB262" s="99">
        <f t="shared" si="24"/>
        <v>0</v>
      </c>
      <c r="BC262" s="99">
        <f>SUMIFS(通讯通路门店!$W:$W,通讯通路门店!$S:$S,$G262,通讯通路门店!$J:$J,"荣耀体验店")+SUMIFS(通讯通路门店!$W:$W,通讯通路门店!$S:$S,$G262,通讯通路门店!$J:$J,"荣耀授权专卖店")</f>
        <v>0</v>
      </c>
      <c r="BD262" s="99">
        <f>SUMIFS(通讯通路门店!$Z:$Z,通讯通路门店!$S:$S,$G262,通讯通路门店!$J:$J,"VIVO体验店")</f>
        <v>0</v>
      </c>
      <c r="BE262" s="99">
        <f>SUMIFS(通讯通路门店!$AB:$AB,通讯通路门店!$S:$S,$G262,通讯通路门店!$J:$J,"OPPO体验店")</f>
        <v>0</v>
      </c>
      <c r="BF262" s="99">
        <f>SUMIFS(通讯通路门店!$X:$X,通讯通路门店!$S:$S,$G262,通讯通路门店!$J:$J,"华为授权体验店")+SUMIFS(通讯通路门店!$AA:$AA,通讯通路门店!$S:$S,$G262,通讯通路门店!$J:$J,"华为堡垒店")</f>
        <v>0</v>
      </c>
      <c r="BG262" s="99">
        <f>SUMIFS(通讯通路门店!$Y:$Y,通讯通路门店!$S:$S,$G262,通讯通路门店!$J:$J,"小米体验店")</f>
        <v>0</v>
      </c>
      <c r="BH262" s="99">
        <f>SUMIFS(通讯通路门店!$AA:$AA,通讯通路门店!$S:$S,$G262,通讯通路门店!$J:$J,"苹果体验店")</f>
        <v>0</v>
      </c>
      <c r="BI262" s="99">
        <f>SUMIFS(通讯通路门店!$K:$K,通讯通路门店!$S:$S,$G262,通讯通路门店!$J:$J,"其他品牌专卖店")</f>
        <v>0</v>
      </c>
      <c r="BJ262" s="99">
        <f>SUMIFS(通讯通路门店!$AC:$AC,通讯通路门店!$S:$S,$G262)</f>
        <v>0</v>
      </c>
      <c r="BK262" s="99">
        <f>SUMIFS(通讯通路门店!$AD:$AD,通讯通路门店!$S:$S,$G262)</f>
        <v>0</v>
      </c>
      <c r="BL262" s="99">
        <f>SUMIFS(通讯通路门店!$AE:$AE,通讯通路门店!$S:$S,$G262)</f>
        <v>0</v>
      </c>
      <c r="BM262" s="99">
        <f>SUMIFS(通讯通路门店!$AF:$AF,通讯通路门店!$S:$S,$G262)</f>
        <v>0</v>
      </c>
      <c r="BN262" s="99">
        <f>SUMIFS(通讯通路门店!$AG:$AG,通讯通路门店!$S:$S,$G262)</f>
        <v>0</v>
      </c>
      <c r="BO262" s="99">
        <f>SUMIFS(通讯通路门店!$AH:$AH,通讯通路门店!$S:$S,$G262)</f>
        <v>0</v>
      </c>
      <c r="BP262" s="99">
        <f>SUMIFS(通讯通路门店!$AI:$AI,通讯通路门店!$S:$S,$G262)</f>
        <v>0</v>
      </c>
      <c r="BQ262" s="83"/>
    </row>
    <row r="263" spans="1:69">
      <c r="A263" s="99" t="str">
        <f>IFERROR(_xlfn.XLOOKUP($G263,通讯通路门店!$S$4:$S$993933,通讯通路门店!$A$4:$A$993933,0,0),"")</f>
        <v/>
      </c>
      <c r="B263" s="99" t="str">
        <f>IFERROR(_xlfn.XLOOKUP($G263,通讯通路门店!$S$4:$S$993933,通讯通路门店!$B$4:$B$993933,0,0),"")</f>
        <v/>
      </c>
      <c r="C263" s="99" t="str">
        <f>IFERROR(_xlfn.XLOOKUP($G263,通讯通路门店!$S$4:$S$993933,通讯通路门店!$C$4:$C$993933,0,0),"")</f>
        <v/>
      </c>
      <c r="D263" s="99" t="str">
        <f>IFERROR(_xlfn.XLOOKUP($G263,通讯通路门店!$S$4:$S$993933,通讯通路门店!$D$4:$D$993933,0,0),"")</f>
        <v/>
      </c>
      <c r="E263" s="83"/>
      <c r="F263" s="83"/>
      <c r="G263" s="101" t="e">
        <v>#N/A</v>
      </c>
      <c r="H263" s="102" t="str">
        <f>IFERROR(_xlfn.XLOOKUP($G263,通讯通路门店!$S$4:$S$993933,通讯通路门店!$R$4:$R$993933,0,0),"")</f>
        <v/>
      </c>
      <c r="I263" s="83"/>
      <c r="J263" s="83"/>
      <c r="K263" s="83"/>
      <c r="L263" s="83"/>
      <c r="M263" s="83"/>
      <c r="N263" s="83"/>
      <c r="O263" s="83"/>
      <c r="P263" s="83"/>
      <c r="Q263" s="83"/>
      <c r="R263" s="83"/>
      <c r="S263" s="83"/>
      <c r="T263" s="83"/>
      <c r="U263" s="99">
        <f>COUNTIF(通讯通路门店!$S:$S,$G263)</f>
        <v>0</v>
      </c>
      <c r="V263" s="99">
        <f>COUNTIFS(通讯通路门店!$S:$S,$G263,通讯通路门店!$J:$J,"综合卖场")</f>
        <v>0</v>
      </c>
      <c r="W263" s="99">
        <f>SUMIFS(通讯通路门店!$AJ:$AJ,通讯通路门店!$S:$S,通讯客户沙盘!$G263)</f>
        <v>0</v>
      </c>
      <c r="X263" s="99">
        <f t="shared" si="20"/>
        <v>0</v>
      </c>
      <c r="Y263" s="99">
        <f>COUNTIFS(通讯通路门店!$S:$S,$G263,通讯通路门店!$J:$J,"荣耀体验店")+COUNTIFS(通讯通路门店!$S:$S,$G263,通讯通路门店!$J:$J,"荣耀授权专卖店")</f>
        <v>0</v>
      </c>
      <c r="Z263" s="99">
        <f>COUNTIFS(通讯通路门店!$S:$S,$G263,通讯通路门店!$J:$J,"VIVO体验店")</f>
        <v>0</v>
      </c>
      <c r="AA263" s="99">
        <f>COUNTIFS(通讯通路门店!$S:$S,$G263,通讯通路门店!$J:$J,"OPPO体验店")</f>
        <v>0</v>
      </c>
      <c r="AB263" s="99">
        <f>COUNTIFS(通讯通路门店!$S:$S,$G263,通讯通路门店!$J:$J,"华为授权体验店")+COUNTIFS(通讯通路门店!$S:$S,$G263,通讯通路门店!$J:$J,"华为堡垒店")</f>
        <v>0</v>
      </c>
      <c r="AC263" s="99">
        <f>COUNTIFS(通讯通路门店!$S:$S,$G263,通讯通路门店!$J:$J,"小米体验店")</f>
        <v>0</v>
      </c>
      <c r="AD263" s="99">
        <f>COUNTIFS(通讯通路门店!$S:$S,$G263,通讯通路门店!$J:$J,"苹果体验店")</f>
        <v>0</v>
      </c>
      <c r="AE263" s="99">
        <f>COUNTIFS(通讯通路门店!$S:$S,$G263,通讯通路门店!$J:$J,"其他品牌专卖店")</f>
        <v>0</v>
      </c>
      <c r="AF263" s="99">
        <f>SUMIFS(通讯通路门店!$BI:$BI,通讯通路门店!$S:$S,$G263)</f>
        <v>0</v>
      </c>
      <c r="AG263" s="99">
        <f>SUMIFS(通讯通路门店!$BH:$BH,通讯通路门店!$S:$S,$G263)</f>
        <v>0</v>
      </c>
      <c r="AH263" s="99">
        <f t="shared" si="21"/>
        <v>0</v>
      </c>
      <c r="AI263" s="99">
        <f>SUMIFS(通讯通路门店!$BB:$BB,通讯通路门店!$S:$S,$G263)</f>
        <v>0</v>
      </c>
      <c r="AJ263" s="99">
        <f>SUMIFS(通讯通路门店!$BE:$BE,通讯通路门店!$S:$S,$G263)</f>
        <v>0</v>
      </c>
      <c r="AK263" s="99">
        <f>SUMIFS(通讯通路门店!$BG:$BG,通讯通路门店!$S:$S,$G263)</f>
        <v>0</v>
      </c>
      <c r="AL263" s="99">
        <f>SUMIFS(通讯通路门店!$BC:$BC,通讯通路门店!$S:$S,$G263)</f>
        <v>0</v>
      </c>
      <c r="AM263" s="99">
        <f>SUMIFS(通讯通路门店!$BD:$BD,通讯通路门店!$S:$S,$G263)</f>
        <v>0</v>
      </c>
      <c r="AN263" s="99">
        <f>SUMIFS(通讯通路门店!$BF:$BF,通讯通路门店!$S:$S,$G263)</f>
        <v>0</v>
      </c>
      <c r="AO263" s="99">
        <f t="shared" si="22"/>
        <v>0</v>
      </c>
      <c r="AP263" s="99">
        <f>SUMIFS(通讯通路门店!$K:$K,通讯通路门店!$S:$S,$G263)</f>
        <v>0</v>
      </c>
      <c r="AQ263" s="83"/>
      <c r="AR263" s="99">
        <f>SUMIFS(通讯通路门店!$T:$T,通讯通路门店!$S:$S,$G263)</f>
        <v>0</v>
      </c>
      <c r="AS263" s="99">
        <f>SUMIFS(通讯通路门店!$U:$U,通讯通路门店!$S:$S,$G263)</f>
        <v>0</v>
      </c>
      <c r="AT263" s="99">
        <f>SUMIFS(通讯通路门店!$V:$V,通讯通路门店!$S:$S,$G263)</f>
        <v>0</v>
      </c>
      <c r="AU263" s="99">
        <f>SUMIFS(通讯通路门店!$W:$W,通讯通路门店!$S:$S,$G263)</f>
        <v>0</v>
      </c>
      <c r="AV263" s="99">
        <f>SUMIFS(通讯通路门店!$Z:$Z,通讯通路门店!$S:$S,$G263)</f>
        <v>0</v>
      </c>
      <c r="AW263" s="99">
        <f>SUMIFS(通讯通路门店!$AB:$AB,通讯通路门店!$S:$S,$G263)</f>
        <v>0</v>
      </c>
      <c r="AX263" s="99">
        <f>SUMIFS(通讯通路门店!$X:$X,通讯通路门店!$S:$S,$G263)</f>
        <v>0</v>
      </c>
      <c r="AY263" s="99">
        <f>SUMIFS(通讯通路门店!$Y:$Y,通讯通路门店!$S:$S,$G263)</f>
        <v>0</v>
      </c>
      <c r="AZ263" s="99">
        <f>SUMIFS(通讯通路门店!$AA:$AA,通讯通路门店!$S:$S,$G263)</f>
        <v>0</v>
      </c>
      <c r="BA263" s="99">
        <f t="shared" si="23"/>
        <v>0</v>
      </c>
      <c r="BB263" s="99">
        <f t="shared" si="24"/>
        <v>0</v>
      </c>
      <c r="BC263" s="99">
        <f>SUMIFS(通讯通路门店!$W:$W,通讯通路门店!$S:$S,$G263,通讯通路门店!$J:$J,"荣耀体验店")+SUMIFS(通讯通路门店!$W:$W,通讯通路门店!$S:$S,$G263,通讯通路门店!$J:$J,"荣耀授权专卖店")</f>
        <v>0</v>
      </c>
      <c r="BD263" s="99">
        <f>SUMIFS(通讯通路门店!$Z:$Z,通讯通路门店!$S:$S,$G263,通讯通路门店!$J:$J,"VIVO体验店")</f>
        <v>0</v>
      </c>
      <c r="BE263" s="99">
        <f>SUMIFS(通讯通路门店!$AB:$AB,通讯通路门店!$S:$S,$G263,通讯通路门店!$J:$J,"OPPO体验店")</f>
        <v>0</v>
      </c>
      <c r="BF263" s="99">
        <f>SUMIFS(通讯通路门店!$X:$X,通讯通路门店!$S:$S,$G263,通讯通路门店!$J:$J,"华为授权体验店")+SUMIFS(通讯通路门店!$AA:$AA,通讯通路门店!$S:$S,$G263,通讯通路门店!$J:$J,"华为堡垒店")</f>
        <v>0</v>
      </c>
      <c r="BG263" s="99">
        <f>SUMIFS(通讯通路门店!$Y:$Y,通讯通路门店!$S:$S,$G263,通讯通路门店!$J:$J,"小米体验店")</f>
        <v>0</v>
      </c>
      <c r="BH263" s="99">
        <f>SUMIFS(通讯通路门店!$AA:$AA,通讯通路门店!$S:$S,$G263,通讯通路门店!$J:$J,"苹果体验店")</f>
        <v>0</v>
      </c>
      <c r="BI263" s="99">
        <f>SUMIFS(通讯通路门店!$K:$K,通讯通路门店!$S:$S,$G263,通讯通路门店!$J:$J,"其他品牌专卖店")</f>
        <v>0</v>
      </c>
      <c r="BJ263" s="99">
        <f>SUMIFS(通讯通路门店!$AC:$AC,通讯通路门店!$S:$S,$G263)</f>
        <v>0</v>
      </c>
      <c r="BK263" s="99">
        <f>SUMIFS(通讯通路门店!$AD:$AD,通讯通路门店!$S:$S,$G263)</f>
        <v>0</v>
      </c>
      <c r="BL263" s="99">
        <f>SUMIFS(通讯通路门店!$AE:$AE,通讯通路门店!$S:$S,$G263)</f>
        <v>0</v>
      </c>
      <c r="BM263" s="99">
        <f>SUMIFS(通讯通路门店!$AF:$AF,通讯通路门店!$S:$S,$G263)</f>
        <v>0</v>
      </c>
      <c r="BN263" s="99">
        <f>SUMIFS(通讯通路门店!$AG:$AG,通讯通路门店!$S:$S,$G263)</f>
        <v>0</v>
      </c>
      <c r="BO263" s="99">
        <f>SUMIFS(通讯通路门店!$AH:$AH,通讯通路门店!$S:$S,$G263)</f>
        <v>0</v>
      </c>
      <c r="BP263" s="99">
        <f>SUMIFS(通讯通路门店!$AI:$AI,通讯通路门店!$S:$S,$G263)</f>
        <v>0</v>
      </c>
      <c r="BQ263" s="83"/>
    </row>
    <row r="264" spans="1:69">
      <c r="A264" s="99" t="str">
        <f>IFERROR(_xlfn.XLOOKUP($G264,通讯通路门店!$S$4:$S$993933,通讯通路门店!$A$4:$A$993933,0,0),"")</f>
        <v/>
      </c>
      <c r="B264" s="99" t="str">
        <f>IFERROR(_xlfn.XLOOKUP($G264,通讯通路门店!$S$4:$S$993933,通讯通路门店!$B$4:$B$993933,0,0),"")</f>
        <v/>
      </c>
      <c r="C264" s="99" t="str">
        <f>IFERROR(_xlfn.XLOOKUP($G264,通讯通路门店!$S$4:$S$993933,通讯通路门店!$C$4:$C$993933,0,0),"")</f>
        <v/>
      </c>
      <c r="D264" s="99" t="str">
        <f>IFERROR(_xlfn.XLOOKUP($G264,通讯通路门店!$S$4:$S$993933,通讯通路门店!$D$4:$D$993933,0,0),"")</f>
        <v/>
      </c>
      <c r="E264" s="83"/>
      <c r="F264" s="83"/>
      <c r="G264" s="101" t="e">
        <v>#N/A</v>
      </c>
      <c r="H264" s="102" t="str">
        <f>IFERROR(_xlfn.XLOOKUP($G264,通讯通路门店!$S$4:$S$993933,通讯通路门店!$R$4:$R$993933,0,0),"")</f>
        <v/>
      </c>
      <c r="I264" s="83"/>
      <c r="J264" s="83"/>
      <c r="K264" s="83"/>
      <c r="L264" s="83"/>
      <c r="M264" s="83"/>
      <c r="N264" s="83"/>
      <c r="O264" s="83"/>
      <c r="P264" s="83"/>
      <c r="Q264" s="83"/>
      <c r="R264" s="83"/>
      <c r="S264" s="83"/>
      <c r="T264" s="83"/>
      <c r="U264" s="99">
        <f>COUNTIF(通讯通路门店!$S:$S,$G264)</f>
        <v>0</v>
      </c>
      <c r="V264" s="99">
        <f>COUNTIFS(通讯通路门店!$S:$S,$G264,通讯通路门店!$J:$J,"综合卖场")</f>
        <v>0</v>
      </c>
      <c r="W264" s="99">
        <f>SUMIFS(通讯通路门店!$AJ:$AJ,通讯通路门店!$S:$S,通讯客户沙盘!$G264)</f>
        <v>0</v>
      </c>
      <c r="X264" s="99">
        <f t="shared" si="20"/>
        <v>0</v>
      </c>
      <c r="Y264" s="99">
        <f>COUNTIFS(通讯通路门店!$S:$S,$G264,通讯通路门店!$J:$J,"荣耀体验店")+COUNTIFS(通讯通路门店!$S:$S,$G264,通讯通路门店!$J:$J,"荣耀授权专卖店")</f>
        <v>0</v>
      </c>
      <c r="Z264" s="99">
        <f>COUNTIFS(通讯通路门店!$S:$S,$G264,通讯通路门店!$J:$J,"VIVO体验店")</f>
        <v>0</v>
      </c>
      <c r="AA264" s="99">
        <f>COUNTIFS(通讯通路门店!$S:$S,$G264,通讯通路门店!$J:$J,"OPPO体验店")</f>
        <v>0</v>
      </c>
      <c r="AB264" s="99">
        <f>COUNTIFS(通讯通路门店!$S:$S,$G264,通讯通路门店!$J:$J,"华为授权体验店")+COUNTIFS(通讯通路门店!$S:$S,$G264,通讯通路门店!$J:$J,"华为堡垒店")</f>
        <v>0</v>
      </c>
      <c r="AC264" s="99">
        <f>COUNTIFS(通讯通路门店!$S:$S,$G264,通讯通路门店!$J:$J,"小米体验店")</f>
        <v>0</v>
      </c>
      <c r="AD264" s="99">
        <f>COUNTIFS(通讯通路门店!$S:$S,$G264,通讯通路门店!$J:$J,"苹果体验店")</f>
        <v>0</v>
      </c>
      <c r="AE264" s="99">
        <f>COUNTIFS(通讯通路门店!$S:$S,$G264,通讯通路门店!$J:$J,"其他品牌专卖店")</f>
        <v>0</v>
      </c>
      <c r="AF264" s="99">
        <f>SUMIFS(通讯通路门店!$BI:$BI,通讯通路门店!$S:$S,$G264)</f>
        <v>0</v>
      </c>
      <c r="AG264" s="99">
        <f>SUMIFS(通讯通路门店!$BH:$BH,通讯通路门店!$S:$S,$G264)</f>
        <v>0</v>
      </c>
      <c r="AH264" s="99">
        <f t="shared" si="21"/>
        <v>0</v>
      </c>
      <c r="AI264" s="99">
        <f>SUMIFS(通讯通路门店!$BB:$BB,通讯通路门店!$S:$S,$G264)</f>
        <v>0</v>
      </c>
      <c r="AJ264" s="99">
        <f>SUMIFS(通讯通路门店!$BE:$BE,通讯通路门店!$S:$S,$G264)</f>
        <v>0</v>
      </c>
      <c r="AK264" s="99">
        <f>SUMIFS(通讯通路门店!$BG:$BG,通讯通路门店!$S:$S,$G264)</f>
        <v>0</v>
      </c>
      <c r="AL264" s="99">
        <f>SUMIFS(通讯通路门店!$BC:$BC,通讯通路门店!$S:$S,$G264)</f>
        <v>0</v>
      </c>
      <c r="AM264" s="99">
        <f>SUMIFS(通讯通路门店!$BD:$BD,通讯通路门店!$S:$S,$G264)</f>
        <v>0</v>
      </c>
      <c r="AN264" s="99">
        <f>SUMIFS(通讯通路门店!$BF:$BF,通讯通路门店!$S:$S,$G264)</f>
        <v>0</v>
      </c>
      <c r="AO264" s="99">
        <f t="shared" si="22"/>
        <v>0</v>
      </c>
      <c r="AP264" s="99">
        <f>SUMIFS(通讯通路门店!$K:$K,通讯通路门店!$S:$S,$G264)</f>
        <v>0</v>
      </c>
      <c r="AQ264" s="83"/>
      <c r="AR264" s="99">
        <f>SUMIFS(通讯通路门店!$T:$T,通讯通路门店!$S:$S,$G264)</f>
        <v>0</v>
      </c>
      <c r="AS264" s="99">
        <f>SUMIFS(通讯通路门店!$U:$U,通讯通路门店!$S:$S,$G264)</f>
        <v>0</v>
      </c>
      <c r="AT264" s="99">
        <f>SUMIFS(通讯通路门店!$V:$V,通讯通路门店!$S:$S,$G264)</f>
        <v>0</v>
      </c>
      <c r="AU264" s="99">
        <f>SUMIFS(通讯通路门店!$W:$W,通讯通路门店!$S:$S,$G264)</f>
        <v>0</v>
      </c>
      <c r="AV264" s="99">
        <f>SUMIFS(通讯通路门店!$Z:$Z,通讯通路门店!$S:$S,$G264)</f>
        <v>0</v>
      </c>
      <c r="AW264" s="99">
        <f>SUMIFS(通讯通路门店!$AB:$AB,通讯通路门店!$S:$S,$G264)</f>
        <v>0</v>
      </c>
      <c r="AX264" s="99">
        <f>SUMIFS(通讯通路门店!$X:$X,通讯通路门店!$S:$S,$G264)</f>
        <v>0</v>
      </c>
      <c r="AY264" s="99">
        <f>SUMIFS(通讯通路门店!$Y:$Y,通讯通路门店!$S:$S,$G264)</f>
        <v>0</v>
      </c>
      <c r="AZ264" s="99">
        <f>SUMIFS(通讯通路门店!$AA:$AA,通讯通路门店!$S:$S,$G264)</f>
        <v>0</v>
      </c>
      <c r="BA264" s="99">
        <f t="shared" si="23"/>
        <v>0</v>
      </c>
      <c r="BB264" s="99">
        <f t="shared" si="24"/>
        <v>0</v>
      </c>
      <c r="BC264" s="99">
        <f>SUMIFS(通讯通路门店!$W:$W,通讯通路门店!$S:$S,$G264,通讯通路门店!$J:$J,"荣耀体验店")+SUMIFS(通讯通路门店!$W:$W,通讯通路门店!$S:$S,$G264,通讯通路门店!$J:$J,"荣耀授权专卖店")</f>
        <v>0</v>
      </c>
      <c r="BD264" s="99">
        <f>SUMIFS(通讯通路门店!$Z:$Z,通讯通路门店!$S:$S,$G264,通讯通路门店!$J:$J,"VIVO体验店")</f>
        <v>0</v>
      </c>
      <c r="BE264" s="99">
        <f>SUMIFS(通讯通路门店!$AB:$AB,通讯通路门店!$S:$S,$G264,通讯通路门店!$J:$J,"OPPO体验店")</f>
        <v>0</v>
      </c>
      <c r="BF264" s="99">
        <f>SUMIFS(通讯通路门店!$X:$X,通讯通路门店!$S:$S,$G264,通讯通路门店!$J:$J,"华为授权体验店")+SUMIFS(通讯通路门店!$AA:$AA,通讯通路门店!$S:$S,$G264,通讯通路门店!$J:$J,"华为堡垒店")</f>
        <v>0</v>
      </c>
      <c r="BG264" s="99">
        <f>SUMIFS(通讯通路门店!$Y:$Y,通讯通路门店!$S:$S,$G264,通讯通路门店!$J:$J,"小米体验店")</f>
        <v>0</v>
      </c>
      <c r="BH264" s="99">
        <f>SUMIFS(通讯通路门店!$AA:$AA,通讯通路门店!$S:$S,$G264,通讯通路门店!$J:$J,"苹果体验店")</f>
        <v>0</v>
      </c>
      <c r="BI264" s="99">
        <f>SUMIFS(通讯通路门店!$K:$K,通讯通路门店!$S:$S,$G264,通讯通路门店!$J:$J,"其他品牌专卖店")</f>
        <v>0</v>
      </c>
      <c r="BJ264" s="99">
        <f>SUMIFS(通讯通路门店!$AC:$AC,通讯通路门店!$S:$S,$G264)</f>
        <v>0</v>
      </c>
      <c r="BK264" s="99">
        <f>SUMIFS(通讯通路门店!$AD:$AD,通讯通路门店!$S:$S,$G264)</f>
        <v>0</v>
      </c>
      <c r="BL264" s="99">
        <f>SUMIFS(通讯通路门店!$AE:$AE,通讯通路门店!$S:$S,$G264)</f>
        <v>0</v>
      </c>
      <c r="BM264" s="99">
        <f>SUMIFS(通讯通路门店!$AF:$AF,通讯通路门店!$S:$S,$G264)</f>
        <v>0</v>
      </c>
      <c r="BN264" s="99">
        <f>SUMIFS(通讯通路门店!$AG:$AG,通讯通路门店!$S:$S,$G264)</f>
        <v>0</v>
      </c>
      <c r="BO264" s="99">
        <f>SUMIFS(通讯通路门店!$AH:$AH,通讯通路门店!$S:$S,$G264)</f>
        <v>0</v>
      </c>
      <c r="BP264" s="99">
        <f>SUMIFS(通讯通路门店!$AI:$AI,通讯通路门店!$S:$S,$G264)</f>
        <v>0</v>
      </c>
      <c r="BQ264" s="83"/>
    </row>
    <row r="265" spans="1:69">
      <c r="A265" s="99" t="str">
        <f>IFERROR(_xlfn.XLOOKUP($G265,通讯通路门店!$S$4:$S$993933,通讯通路门店!$A$4:$A$993933,0,0),"")</f>
        <v/>
      </c>
      <c r="B265" s="99" t="str">
        <f>IFERROR(_xlfn.XLOOKUP($G265,通讯通路门店!$S$4:$S$993933,通讯通路门店!$B$4:$B$993933,0,0),"")</f>
        <v/>
      </c>
      <c r="C265" s="99" t="str">
        <f>IFERROR(_xlfn.XLOOKUP($G265,通讯通路门店!$S$4:$S$993933,通讯通路门店!$C$4:$C$993933,0,0),"")</f>
        <v/>
      </c>
      <c r="D265" s="99" t="str">
        <f>IFERROR(_xlfn.XLOOKUP($G265,通讯通路门店!$S$4:$S$993933,通讯通路门店!$D$4:$D$993933,0,0),"")</f>
        <v/>
      </c>
      <c r="E265" s="83"/>
      <c r="F265" s="83"/>
      <c r="G265" s="101" t="e">
        <v>#N/A</v>
      </c>
      <c r="H265" s="102" t="str">
        <f>IFERROR(_xlfn.XLOOKUP($G265,通讯通路门店!$S$4:$S$993933,通讯通路门店!$R$4:$R$993933,0,0),"")</f>
        <v/>
      </c>
      <c r="I265" s="83"/>
      <c r="J265" s="83"/>
      <c r="K265" s="83"/>
      <c r="L265" s="83"/>
      <c r="M265" s="83"/>
      <c r="N265" s="83"/>
      <c r="O265" s="83"/>
      <c r="P265" s="83"/>
      <c r="Q265" s="83"/>
      <c r="R265" s="83"/>
      <c r="S265" s="83"/>
      <c r="T265" s="83"/>
      <c r="U265" s="99">
        <f>COUNTIF(通讯通路门店!$S:$S,$G265)</f>
        <v>0</v>
      </c>
      <c r="V265" s="99">
        <f>COUNTIFS(通讯通路门店!$S:$S,$G265,通讯通路门店!$J:$J,"综合卖场")</f>
        <v>0</v>
      </c>
      <c r="W265" s="99">
        <f>SUMIFS(通讯通路门店!$AJ:$AJ,通讯通路门店!$S:$S,通讯客户沙盘!$G265)</f>
        <v>0</v>
      </c>
      <c r="X265" s="99">
        <f t="shared" si="20"/>
        <v>0</v>
      </c>
      <c r="Y265" s="99">
        <f>COUNTIFS(通讯通路门店!$S:$S,$G265,通讯通路门店!$J:$J,"荣耀体验店")+COUNTIFS(通讯通路门店!$S:$S,$G265,通讯通路门店!$J:$J,"荣耀授权专卖店")</f>
        <v>0</v>
      </c>
      <c r="Z265" s="99">
        <f>COUNTIFS(通讯通路门店!$S:$S,$G265,通讯通路门店!$J:$J,"VIVO体验店")</f>
        <v>0</v>
      </c>
      <c r="AA265" s="99">
        <f>COUNTIFS(通讯通路门店!$S:$S,$G265,通讯通路门店!$J:$J,"OPPO体验店")</f>
        <v>0</v>
      </c>
      <c r="AB265" s="99">
        <f>COUNTIFS(通讯通路门店!$S:$S,$G265,通讯通路门店!$J:$J,"华为授权体验店")+COUNTIFS(通讯通路门店!$S:$S,$G265,通讯通路门店!$J:$J,"华为堡垒店")</f>
        <v>0</v>
      </c>
      <c r="AC265" s="99">
        <f>COUNTIFS(通讯通路门店!$S:$S,$G265,通讯通路门店!$J:$J,"小米体验店")</f>
        <v>0</v>
      </c>
      <c r="AD265" s="99">
        <f>COUNTIFS(通讯通路门店!$S:$S,$G265,通讯通路门店!$J:$J,"苹果体验店")</f>
        <v>0</v>
      </c>
      <c r="AE265" s="99">
        <f>COUNTIFS(通讯通路门店!$S:$S,$G265,通讯通路门店!$J:$J,"其他品牌专卖店")</f>
        <v>0</v>
      </c>
      <c r="AF265" s="99">
        <f>SUMIFS(通讯通路门店!$BI:$BI,通讯通路门店!$S:$S,$G265)</f>
        <v>0</v>
      </c>
      <c r="AG265" s="99">
        <f>SUMIFS(通讯通路门店!$BH:$BH,通讯通路门店!$S:$S,$G265)</f>
        <v>0</v>
      </c>
      <c r="AH265" s="99">
        <f t="shared" si="21"/>
        <v>0</v>
      </c>
      <c r="AI265" s="99">
        <f>SUMIFS(通讯通路门店!$BB:$BB,通讯通路门店!$S:$S,$G265)</f>
        <v>0</v>
      </c>
      <c r="AJ265" s="99">
        <f>SUMIFS(通讯通路门店!$BE:$BE,通讯通路门店!$S:$S,$G265)</f>
        <v>0</v>
      </c>
      <c r="AK265" s="99">
        <f>SUMIFS(通讯通路门店!$BG:$BG,通讯通路门店!$S:$S,$G265)</f>
        <v>0</v>
      </c>
      <c r="AL265" s="99">
        <f>SUMIFS(通讯通路门店!$BC:$BC,通讯通路门店!$S:$S,$G265)</f>
        <v>0</v>
      </c>
      <c r="AM265" s="99">
        <f>SUMIFS(通讯通路门店!$BD:$BD,通讯通路门店!$S:$S,$G265)</f>
        <v>0</v>
      </c>
      <c r="AN265" s="99">
        <f>SUMIFS(通讯通路门店!$BF:$BF,通讯通路门店!$S:$S,$G265)</f>
        <v>0</v>
      </c>
      <c r="AO265" s="99">
        <f t="shared" si="22"/>
        <v>0</v>
      </c>
      <c r="AP265" s="99">
        <f>SUMIFS(通讯通路门店!$K:$K,通讯通路门店!$S:$S,$G265)</f>
        <v>0</v>
      </c>
      <c r="AQ265" s="83"/>
      <c r="AR265" s="99">
        <f>SUMIFS(通讯通路门店!$T:$T,通讯通路门店!$S:$S,$G265)</f>
        <v>0</v>
      </c>
      <c r="AS265" s="99">
        <f>SUMIFS(通讯通路门店!$U:$U,通讯通路门店!$S:$S,$G265)</f>
        <v>0</v>
      </c>
      <c r="AT265" s="99">
        <f>SUMIFS(通讯通路门店!$V:$V,通讯通路门店!$S:$S,$G265)</f>
        <v>0</v>
      </c>
      <c r="AU265" s="99">
        <f>SUMIFS(通讯通路门店!$W:$W,通讯通路门店!$S:$S,$G265)</f>
        <v>0</v>
      </c>
      <c r="AV265" s="99">
        <f>SUMIFS(通讯通路门店!$Z:$Z,通讯通路门店!$S:$S,$G265)</f>
        <v>0</v>
      </c>
      <c r="AW265" s="99">
        <f>SUMIFS(通讯通路门店!$AB:$AB,通讯通路门店!$S:$S,$G265)</f>
        <v>0</v>
      </c>
      <c r="AX265" s="99">
        <f>SUMIFS(通讯通路门店!$X:$X,通讯通路门店!$S:$S,$G265)</f>
        <v>0</v>
      </c>
      <c r="AY265" s="99">
        <f>SUMIFS(通讯通路门店!$Y:$Y,通讯通路门店!$S:$S,$G265)</f>
        <v>0</v>
      </c>
      <c r="AZ265" s="99">
        <f>SUMIFS(通讯通路门店!$AA:$AA,通讯通路门店!$S:$S,$G265)</f>
        <v>0</v>
      </c>
      <c r="BA265" s="99">
        <f t="shared" si="23"/>
        <v>0</v>
      </c>
      <c r="BB265" s="99">
        <f t="shared" si="24"/>
        <v>0</v>
      </c>
      <c r="BC265" s="99">
        <f>SUMIFS(通讯通路门店!$W:$W,通讯通路门店!$S:$S,$G265,通讯通路门店!$J:$J,"荣耀体验店")+SUMIFS(通讯通路门店!$W:$W,通讯通路门店!$S:$S,$G265,通讯通路门店!$J:$J,"荣耀授权专卖店")</f>
        <v>0</v>
      </c>
      <c r="BD265" s="99">
        <f>SUMIFS(通讯通路门店!$Z:$Z,通讯通路门店!$S:$S,$G265,通讯通路门店!$J:$J,"VIVO体验店")</f>
        <v>0</v>
      </c>
      <c r="BE265" s="99">
        <f>SUMIFS(通讯通路门店!$AB:$AB,通讯通路门店!$S:$S,$G265,通讯通路门店!$J:$J,"OPPO体验店")</f>
        <v>0</v>
      </c>
      <c r="BF265" s="99">
        <f>SUMIFS(通讯通路门店!$X:$X,通讯通路门店!$S:$S,$G265,通讯通路门店!$J:$J,"华为授权体验店")+SUMIFS(通讯通路门店!$AA:$AA,通讯通路门店!$S:$S,$G265,通讯通路门店!$J:$J,"华为堡垒店")</f>
        <v>0</v>
      </c>
      <c r="BG265" s="99">
        <f>SUMIFS(通讯通路门店!$Y:$Y,通讯通路门店!$S:$S,$G265,通讯通路门店!$J:$J,"小米体验店")</f>
        <v>0</v>
      </c>
      <c r="BH265" s="99">
        <f>SUMIFS(通讯通路门店!$AA:$AA,通讯通路门店!$S:$S,$G265,通讯通路门店!$J:$J,"苹果体验店")</f>
        <v>0</v>
      </c>
      <c r="BI265" s="99">
        <f>SUMIFS(通讯通路门店!$K:$K,通讯通路门店!$S:$S,$G265,通讯通路门店!$J:$J,"其他品牌专卖店")</f>
        <v>0</v>
      </c>
      <c r="BJ265" s="99">
        <f>SUMIFS(通讯通路门店!$AC:$AC,通讯通路门店!$S:$S,$G265)</f>
        <v>0</v>
      </c>
      <c r="BK265" s="99">
        <f>SUMIFS(通讯通路门店!$AD:$AD,通讯通路门店!$S:$S,$G265)</f>
        <v>0</v>
      </c>
      <c r="BL265" s="99">
        <f>SUMIFS(通讯通路门店!$AE:$AE,通讯通路门店!$S:$S,$G265)</f>
        <v>0</v>
      </c>
      <c r="BM265" s="99">
        <f>SUMIFS(通讯通路门店!$AF:$AF,通讯通路门店!$S:$S,$G265)</f>
        <v>0</v>
      </c>
      <c r="BN265" s="99">
        <f>SUMIFS(通讯通路门店!$AG:$AG,通讯通路门店!$S:$S,$G265)</f>
        <v>0</v>
      </c>
      <c r="BO265" s="99">
        <f>SUMIFS(通讯通路门店!$AH:$AH,通讯通路门店!$S:$S,$G265)</f>
        <v>0</v>
      </c>
      <c r="BP265" s="99">
        <f>SUMIFS(通讯通路门店!$AI:$AI,通讯通路门店!$S:$S,$G265)</f>
        <v>0</v>
      </c>
      <c r="BQ265" s="83"/>
    </row>
    <row r="266" spans="1:69">
      <c r="A266" s="99" t="str">
        <f>IFERROR(_xlfn.XLOOKUP($G266,通讯通路门店!$S$4:$S$993933,通讯通路门店!$A$4:$A$993933,0,0),"")</f>
        <v/>
      </c>
      <c r="B266" s="99" t="str">
        <f>IFERROR(_xlfn.XLOOKUP($G266,通讯通路门店!$S$4:$S$993933,通讯通路门店!$B$4:$B$993933,0,0),"")</f>
        <v/>
      </c>
      <c r="C266" s="99" t="str">
        <f>IFERROR(_xlfn.XLOOKUP($G266,通讯通路门店!$S$4:$S$993933,通讯通路门店!$C$4:$C$993933,0,0),"")</f>
        <v/>
      </c>
      <c r="D266" s="99" t="str">
        <f>IFERROR(_xlfn.XLOOKUP($G266,通讯通路门店!$S$4:$S$993933,通讯通路门店!$D$4:$D$993933,0,0),"")</f>
        <v/>
      </c>
      <c r="E266" s="83"/>
      <c r="F266" s="83"/>
      <c r="G266" s="101" t="e">
        <v>#N/A</v>
      </c>
      <c r="H266" s="102" t="str">
        <f>IFERROR(_xlfn.XLOOKUP($G266,通讯通路门店!$S$4:$S$993933,通讯通路门店!$R$4:$R$993933,0,0),"")</f>
        <v/>
      </c>
      <c r="I266" s="83"/>
      <c r="J266" s="83"/>
      <c r="K266" s="83"/>
      <c r="L266" s="83"/>
      <c r="M266" s="83"/>
      <c r="N266" s="83"/>
      <c r="O266" s="83"/>
      <c r="P266" s="83"/>
      <c r="Q266" s="83"/>
      <c r="R266" s="83"/>
      <c r="S266" s="83"/>
      <c r="T266" s="83"/>
      <c r="U266" s="99">
        <f>COUNTIF(通讯通路门店!$S:$S,$G266)</f>
        <v>0</v>
      </c>
      <c r="V266" s="99">
        <f>COUNTIFS(通讯通路门店!$S:$S,$G266,通讯通路门店!$J:$J,"综合卖场")</f>
        <v>0</v>
      </c>
      <c r="W266" s="99">
        <f>SUMIFS(通讯通路门店!$AJ:$AJ,通讯通路门店!$S:$S,通讯客户沙盘!$G266)</f>
        <v>0</v>
      </c>
      <c r="X266" s="99">
        <f t="shared" si="20"/>
        <v>0</v>
      </c>
      <c r="Y266" s="99">
        <f>COUNTIFS(通讯通路门店!$S:$S,$G266,通讯通路门店!$J:$J,"荣耀体验店")+COUNTIFS(通讯通路门店!$S:$S,$G266,通讯通路门店!$J:$J,"荣耀授权专卖店")</f>
        <v>0</v>
      </c>
      <c r="Z266" s="99">
        <f>COUNTIFS(通讯通路门店!$S:$S,$G266,通讯通路门店!$J:$J,"VIVO体验店")</f>
        <v>0</v>
      </c>
      <c r="AA266" s="99">
        <f>COUNTIFS(通讯通路门店!$S:$S,$G266,通讯通路门店!$J:$J,"OPPO体验店")</f>
        <v>0</v>
      </c>
      <c r="AB266" s="99">
        <f>COUNTIFS(通讯通路门店!$S:$S,$G266,通讯通路门店!$J:$J,"华为授权体验店")+COUNTIFS(通讯通路门店!$S:$S,$G266,通讯通路门店!$J:$J,"华为堡垒店")</f>
        <v>0</v>
      </c>
      <c r="AC266" s="99">
        <f>COUNTIFS(通讯通路门店!$S:$S,$G266,通讯通路门店!$J:$J,"小米体验店")</f>
        <v>0</v>
      </c>
      <c r="AD266" s="99">
        <f>COUNTIFS(通讯通路门店!$S:$S,$G266,通讯通路门店!$J:$J,"苹果体验店")</f>
        <v>0</v>
      </c>
      <c r="AE266" s="99">
        <f>COUNTIFS(通讯通路门店!$S:$S,$G266,通讯通路门店!$J:$J,"其他品牌专卖店")</f>
        <v>0</v>
      </c>
      <c r="AF266" s="99">
        <f>SUMIFS(通讯通路门店!$BI:$BI,通讯通路门店!$S:$S,$G266)</f>
        <v>0</v>
      </c>
      <c r="AG266" s="99">
        <f>SUMIFS(通讯通路门店!$BH:$BH,通讯通路门店!$S:$S,$G266)</f>
        <v>0</v>
      </c>
      <c r="AH266" s="99">
        <f t="shared" si="21"/>
        <v>0</v>
      </c>
      <c r="AI266" s="99">
        <f>SUMIFS(通讯通路门店!$BB:$BB,通讯通路门店!$S:$S,$G266)</f>
        <v>0</v>
      </c>
      <c r="AJ266" s="99">
        <f>SUMIFS(通讯通路门店!$BE:$BE,通讯通路门店!$S:$S,$G266)</f>
        <v>0</v>
      </c>
      <c r="AK266" s="99">
        <f>SUMIFS(通讯通路门店!$BG:$BG,通讯通路门店!$S:$S,$G266)</f>
        <v>0</v>
      </c>
      <c r="AL266" s="99">
        <f>SUMIFS(通讯通路门店!$BC:$BC,通讯通路门店!$S:$S,$G266)</f>
        <v>0</v>
      </c>
      <c r="AM266" s="99">
        <f>SUMIFS(通讯通路门店!$BD:$BD,通讯通路门店!$S:$S,$G266)</f>
        <v>0</v>
      </c>
      <c r="AN266" s="99">
        <f>SUMIFS(通讯通路门店!$BF:$BF,通讯通路门店!$S:$S,$G266)</f>
        <v>0</v>
      </c>
      <c r="AO266" s="99">
        <f t="shared" si="22"/>
        <v>0</v>
      </c>
      <c r="AP266" s="99">
        <f>SUMIFS(通讯通路门店!$K:$K,通讯通路门店!$S:$S,$G266)</f>
        <v>0</v>
      </c>
      <c r="AQ266" s="83"/>
      <c r="AR266" s="99">
        <f>SUMIFS(通讯通路门店!$T:$T,通讯通路门店!$S:$S,$G266)</f>
        <v>0</v>
      </c>
      <c r="AS266" s="99">
        <f>SUMIFS(通讯通路门店!$U:$U,通讯通路门店!$S:$S,$G266)</f>
        <v>0</v>
      </c>
      <c r="AT266" s="99">
        <f>SUMIFS(通讯通路门店!$V:$V,通讯通路门店!$S:$S,$G266)</f>
        <v>0</v>
      </c>
      <c r="AU266" s="99">
        <f>SUMIFS(通讯通路门店!$W:$W,通讯通路门店!$S:$S,$G266)</f>
        <v>0</v>
      </c>
      <c r="AV266" s="99">
        <f>SUMIFS(通讯通路门店!$Z:$Z,通讯通路门店!$S:$S,$G266)</f>
        <v>0</v>
      </c>
      <c r="AW266" s="99">
        <f>SUMIFS(通讯通路门店!$AB:$AB,通讯通路门店!$S:$S,$G266)</f>
        <v>0</v>
      </c>
      <c r="AX266" s="99">
        <f>SUMIFS(通讯通路门店!$X:$X,通讯通路门店!$S:$S,$G266)</f>
        <v>0</v>
      </c>
      <c r="AY266" s="99">
        <f>SUMIFS(通讯通路门店!$Y:$Y,通讯通路门店!$S:$S,$G266)</f>
        <v>0</v>
      </c>
      <c r="AZ266" s="99">
        <f>SUMIFS(通讯通路门店!$AA:$AA,通讯通路门店!$S:$S,$G266)</f>
        <v>0</v>
      </c>
      <c r="BA266" s="99">
        <f t="shared" si="23"/>
        <v>0</v>
      </c>
      <c r="BB266" s="99">
        <f t="shared" si="24"/>
        <v>0</v>
      </c>
      <c r="BC266" s="99">
        <f>SUMIFS(通讯通路门店!$W:$W,通讯通路门店!$S:$S,$G266,通讯通路门店!$J:$J,"荣耀体验店")+SUMIFS(通讯通路门店!$W:$W,通讯通路门店!$S:$S,$G266,通讯通路门店!$J:$J,"荣耀授权专卖店")</f>
        <v>0</v>
      </c>
      <c r="BD266" s="99">
        <f>SUMIFS(通讯通路门店!$Z:$Z,通讯通路门店!$S:$S,$G266,通讯通路门店!$J:$J,"VIVO体验店")</f>
        <v>0</v>
      </c>
      <c r="BE266" s="99">
        <f>SUMIFS(通讯通路门店!$AB:$AB,通讯通路门店!$S:$S,$G266,通讯通路门店!$J:$J,"OPPO体验店")</f>
        <v>0</v>
      </c>
      <c r="BF266" s="99">
        <f>SUMIFS(通讯通路门店!$X:$X,通讯通路门店!$S:$S,$G266,通讯通路门店!$J:$J,"华为授权体验店")+SUMIFS(通讯通路门店!$AA:$AA,通讯通路门店!$S:$S,$G266,通讯通路门店!$J:$J,"华为堡垒店")</f>
        <v>0</v>
      </c>
      <c r="BG266" s="99">
        <f>SUMIFS(通讯通路门店!$Y:$Y,通讯通路门店!$S:$S,$G266,通讯通路门店!$J:$J,"小米体验店")</f>
        <v>0</v>
      </c>
      <c r="BH266" s="99">
        <f>SUMIFS(通讯通路门店!$AA:$AA,通讯通路门店!$S:$S,$G266,通讯通路门店!$J:$J,"苹果体验店")</f>
        <v>0</v>
      </c>
      <c r="BI266" s="99">
        <f>SUMIFS(通讯通路门店!$K:$K,通讯通路门店!$S:$S,$G266,通讯通路门店!$J:$J,"其他品牌专卖店")</f>
        <v>0</v>
      </c>
      <c r="BJ266" s="99">
        <f>SUMIFS(通讯通路门店!$AC:$AC,通讯通路门店!$S:$S,$G266)</f>
        <v>0</v>
      </c>
      <c r="BK266" s="99">
        <f>SUMIFS(通讯通路门店!$AD:$AD,通讯通路门店!$S:$S,$G266)</f>
        <v>0</v>
      </c>
      <c r="BL266" s="99">
        <f>SUMIFS(通讯通路门店!$AE:$AE,通讯通路门店!$S:$S,$G266)</f>
        <v>0</v>
      </c>
      <c r="BM266" s="99">
        <f>SUMIFS(通讯通路门店!$AF:$AF,通讯通路门店!$S:$S,$G266)</f>
        <v>0</v>
      </c>
      <c r="BN266" s="99">
        <f>SUMIFS(通讯通路门店!$AG:$AG,通讯通路门店!$S:$S,$G266)</f>
        <v>0</v>
      </c>
      <c r="BO266" s="99">
        <f>SUMIFS(通讯通路门店!$AH:$AH,通讯通路门店!$S:$S,$G266)</f>
        <v>0</v>
      </c>
      <c r="BP266" s="99">
        <f>SUMIFS(通讯通路门店!$AI:$AI,通讯通路门店!$S:$S,$G266)</f>
        <v>0</v>
      </c>
      <c r="BQ266" s="83"/>
    </row>
    <row r="267" spans="1:69">
      <c r="A267" s="99" t="str">
        <f>IFERROR(_xlfn.XLOOKUP($G267,通讯通路门店!$S$4:$S$993933,通讯通路门店!$A$4:$A$993933,0,0),"")</f>
        <v/>
      </c>
      <c r="B267" s="99" t="str">
        <f>IFERROR(_xlfn.XLOOKUP($G267,通讯通路门店!$S$4:$S$993933,通讯通路门店!$B$4:$B$993933,0,0),"")</f>
        <v/>
      </c>
      <c r="C267" s="99" t="str">
        <f>IFERROR(_xlfn.XLOOKUP($G267,通讯通路门店!$S$4:$S$993933,通讯通路门店!$C$4:$C$993933,0,0),"")</f>
        <v/>
      </c>
      <c r="D267" s="99" t="str">
        <f>IFERROR(_xlfn.XLOOKUP($G267,通讯通路门店!$S$4:$S$993933,通讯通路门店!$D$4:$D$993933,0,0),"")</f>
        <v/>
      </c>
      <c r="E267" s="83"/>
      <c r="F267" s="83"/>
      <c r="G267" s="101" t="e">
        <v>#N/A</v>
      </c>
      <c r="H267" s="102" t="str">
        <f>IFERROR(_xlfn.XLOOKUP($G267,通讯通路门店!$S$4:$S$993933,通讯通路门店!$R$4:$R$993933,0,0),"")</f>
        <v/>
      </c>
      <c r="I267" s="83"/>
      <c r="J267" s="83"/>
      <c r="K267" s="83"/>
      <c r="L267" s="83"/>
      <c r="M267" s="83"/>
      <c r="N267" s="83"/>
      <c r="O267" s="83"/>
      <c r="P267" s="83"/>
      <c r="Q267" s="83"/>
      <c r="R267" s="83"/>
      <c r="S267" s="83"/>
      <c r="T267" s="83"/>
      <c r="U267" s="99">
        <f>COUNTIF(通讯通路门店!$S:$S,$G267)</f>
        <v>0</v>
      </c>
      <c r="V267" s="99">
        <f>COUNTIFS(通讯通路门店!$S:$S,$G267,通讯通路门店!$J:$J,"综合卖场")</f>
        <v>0</v>
      </c>
      <c r="W267" s="99">
        <f>SUMIFS(通讯通路门店!$AJ:$AJ,通讯通路门店!$S:$S,通讯客户沙盘!$G267)</f>
        <v>0</v>
      </c>
      <c r="X267" s="99">
        <f t="shared" si="20"/>
        <v>0</v>
      </c>
      <c r="Y267" s="99">
        <f>COUNTIFS(通讯通路门店!$S:$S,$G267,通讯通路门店!$J:$J,"荣耀体验店")+COUNTIFS(通讯通路门店!$S:$S,$G267,通讯通路门店!$J:$J,"荣耀授权专卖店")</f>
        <v>0</v>
      </c>
      <c r="Z267" s="99">
        <f>COUNTIFS(通讯通路门店!$S:$S,$G267,通讯通路门店!$J:$J,"VIVO体验店")</f>
        <v>0</v>
      </c>
      <c r="AA267" s="99">
        <f>COUNTIFS(通讯通路门店!$S:$S,$G267,通讯通路门店!$J:$J,"OPPO体验店")</f>
        <v>0</v>
      </c>
      <c r="AB267" s="99">
        <f>COUNTIFS(通讯通路门店!$S:$S,$G267,通讯通路门店!$J:$J,"华为授权体验店")+COUNTIFS(通讯通路门店!$S:$S,$G267,通讯通路门店!$J:$J,"华为堡垒店")</f>
        <v>0</v>
      </c>
      <c r="AC267" s="99">
        <f>COUNTIFS(通讯通路门店!$S:$S,$G267,通讯通路门店!$J:$J,"小米体验店")</f>
        <v>0</v>
      </c>
      <c r="AD267" s="99">
        <f>COUNTIFS(通讯通路门店!$S:$S,$G267,通讯通路门店!$J:$J,"苹果体验店")</f>
        <v>0</v>
      </c>
      <c r="AE267" s="99">
        <f>COUNTIFS(通讯通路门店!$S:$S,$G267,通讯通路门店!$J:$J,"其他品牌专卖店")</f>
        <v>0</v>
      </c>
      <c r="AF267" s="99">
        <f>SUMIFS(通讯通路门店!$BI:$BI,通讯通路门店!$S:$S,$G267)</f>
        <v>0</v>
      </c>
      <c r="AG267" s="99">
        <f>SUMIFS(通讯通路门店!$BH:$BH,通讯通路门店!$S:$S,$G267)</f>
        <v>0</v>
      </c>
      <c r="AH267" s="99">
        <f t="shared" si="21"/>
        <v>0</v>
      </c>
      <c r="AI267" s="99">
        <f>SUMIFS(通讯通路门店!$BB:$BB,通讯通路门店!$S:$S,$G267)</f>
        <v>0</v>
      </c>
      <c r="AJ267" s="99">
        <f>SUMIFS(通讯通路门店!$BE:$BE,通讯通路门店!$S:$S,$G267)</f>
        <v>0</v>
      </c>
      <c r="AK267" s="99">
        <f>SUMIFS(通讯通路门店!$BG:$BG,通讯通路门店!$S:$S,$G267)</f>
        <v>0</v>
      </c>
      <c r="AL267" s="99">
        <f>SUMIFS(通讯通路门店!$BC:$BC,通讯通路门店!$S:$S,$G267)</f>
        <v>0</v>
      </c>
      <c r="AM267" s="99">
        <f>SUMIFS(通讯通路门店!$BD:$BD,通讯通路门店!$S:$S,$G267)</f>
        <v>0</v>
      </c>
      <c r="AN267" s="99">
        <f>SUMIFS(通讯通路门店!$BF:$BF,通讯通路门店!$S:$S,$G267)</f>
        <v>0</v>
      </c>
      <c r="AO267" s="99">
        <f t="shared" si="22"/>
        <v>0</v>
      </c>
      <c r="AP267" s="99">
        <f>SUMIFS(通讯通路门店!$K:$K,通讯通路门店!$S:$S,$G267)</f>
        <v>0</v>
      </c>
      <c r="AQ267" s="83"/>
      <c r="AR267" s="99">
        <f>SUMIFS(通讯通路门店!$T:$T,通讯通路门店!$S:$S,$G267)</f>
        <v>0</v>
      </c>
      <c r="AS267" s="99">
        <f>SUMIFS(通讯通路门店!$U:$U,通讯通路门店!$S:$S,$G267)</f>
        <v>0</v>
      </c>
      <c r="AT267" s="99">
        <f>SUMIFS(通讯通路门店!$V:$V,通讯通路门店!$S:$S,$G267)</f>
        <v>0</v>
      </c>
      <c r="AU267" s="99">
        <f>SUMIFS(通讯通路门店!$W:$W,通讯通路门店!$S:$S,$G267)</f>
        <v>0</v>
      </c>
      <c r="AV267" s="99">
        <f>SUMIFS(通讯通路门店!$Z:$Z,通讯通路门店!$S:$S,$G267)</f>
        <v>0</v>
      </c>
      <c r="AW267" s="99">
        <f>SUMIFS(通讯通路门店!$AB:$AB,通讯通路门店!$S:$S,$G267)</f>
        <v>0</v>
      </c>
      <c r="AX267" s="99">
        <f>SUMIFS(通讯通路门店!$X:$X,通讯通路门店!$S:$S,$G267)</f>
        <v>0</v>
      </c>
      <c r="AY267" s="99">
        <f>SUMIFS(通讯通路门店!$Y:$Y,通讯通路门店!$S:$S,$G267)</f>
        <v>0</v>
      </c>
      <c r="AZ267" s="99">
        <f>SUMIFS(通讯通路门店!$AA:$AA,通讯通路门店!$S:$S,$G267)</f>
        <v>0</v>
      </c>
      <c r="BA267" s="99">
        <f t="shared" si="23"/>
        <v>0</v>
      </c>
      <c r="BB267" s="99">
        <f t="shared" si="24"/>
        <v>0</v>
      </c>
      <c r="BC267" s="99">
        <f>SUMIFS(通讯通路门店!$W:$W,通讯通路门店!$S:$S,$G267,通讯通路门店!$J:$J,"荣耀体验店")+SUMIFS(通讯通路门店!$W:$W,通讯通路门店!$S:$S,$G267,通讯通路门店!$J:$J,"荣耀授权专卖店")</f>
        <v>0</v>
      </c>
      <c r="BD267" s="99">
        <f>SUMIFS(通讯通路门店!$Z:$Z,通讯通路门店!$S:$S,$G267,通讯通路门店!$J:$J,"VIVO体验店")</f>
        <v>0</v>
      </c>
      <c r="BE267" s="99">
        <f>SUMIFS(通讯通路门店!$AB:$AB,通讯通路门店!$S:$S,$G267,通讯通路门店!$J:$J,"OPPO体验店")</f>
        <v>0</v>
      </c>
      <c r="BF267" s="99">
        <f>SUMIFS(通讯通路门店!$X:$X,通讯通路门店!$S:$S,$G267,通讯通路门店!$J:$J,"华为授权体验店")+SUMIFS(通讯通路门店!$AA:$AA,通讯通路门店!$S:$S,$G267,通讯通路门店!$J:$J,"华为堡垒店")</f>
        <v>0</v>
      </c>
      <c r="BG267" s="99">
        <f>SUMIFS(通讯通路门店!$Y:$Y,通讯通路门店!$S:$S,$G267,通讯通路门店!$J:$J,"小米体验店")</f>
        <v>0</v>
      </c>
      <c r="BH267" s="99">
        <f>SUMIFS(通讯通路门店!$AA:$AA,通讯通路门店!$S:$S,$G267,通讯通路门店!$J:$J,"苹果体验店")</f>
        <v>0</v>
      </c>
      <c r="BI267" s="99">
        <f>SUMIFS(通讯通路门店!$K:$K,通讯通路门店!$S:$S,$G267,通讯通路门店!$J:$J,"其他品牌专卖店")</f>
        <v>0</v>
      </c>
      <c r="BJ267" s="99">
        <f>SUMIFS(通讯通路门店!$AC:$AC,通讯通路门店!$S:$S,$G267)</f>
        <v>0</v>
      </c>
      <c r="BK267" s="99">
        <f>SUMIFS(通讯通路门店!$AD:$AD,通讯通路门店!$S:$S,$G267)</f>
        <v>0</v>
      </c>
      <c r="BL267" s="99">
        <f>SUMIFS(通讯通路门店!$AE:$AE,通讯通路门店!$S:$S,$G267)</f>
        <v>0</v>
      </c>
      <c r="BM267" s="99">
        <f>SUMIFS(通讯通路门店!$AF:$AF,通讯通路门店!$S:$S,$G267)</f>
        <v>0</v>
      </c>
      <c r="BN267" s="99">
        <f>SUMIFS(通讯通路门店!$AG:$AG,通讯通路门店!$S:$S,$G267)</f>
        <v>0</v>
      </c>
      <c r="BO267" s="99">
        <f>SUMIFS(通讯通路门店!$AH:$AH,通讯通路门店!$S:$S,$G267)</f>
        <v>0</v>
      </c>
      <c r="BP267" s="99">
        <f>SUMIFS(通讯通路门店!$AI:$AI,通讯通路门店!$S:$S,$G267)</f>
        <v>0</v>
      </c>
      <c r="BQ267" s="83"/>
    </row>
    <row r="268" spans="1:69">
      <c r="A268" s="99" t="str">
        <f>IFERROR(_xlfn.XLOOKUP($G268,通讯通路门店!$S$4:$S$993933,通讯通路门店!$A$4:$A$993933,0,0),"")</f>
        <v/>
      </c>
      <c r="B268" s="99" t="str">
        <f>IFERROR(_xlfn.XLOOKUP($G268,通讯通路门店!$S$4:$S$993933,通讯通路门店!$B$4:$B$993933,0,0),"")</f>
        <v/>
      </c>
      <c r="C268" s="99" t="str">
        <f>IFERROR(_xlfn.XLOOKUP($G268,通讯通路门店!$S$4:$S$993933,通讯通路门店!$C$4:$C$993933,0,0),"")</f>
        <v/>
      </c>
      <c r="D268" s="99" t="str">
        <f>IFERROR(_xlfn.XLOOKUP($G268,通讯通路门店!$S$4:$S$993933,通讯通路门店!$D$4:$D$993933,0,0),"")</f>
        <v/>
      </c>
      <c r="E268" s="83"/>
      <c r="F268" s="83"/>
      <c r="G268" s="101" t="e">
        <v>#N/A</v>
      </c>
      <c r="H268" s="102" t="str">
        <f>IFERROR(_xlfn.XLOOKUP($G268,通讯通路门店!$S$4:$S$993933,通讯通路门店!$R$4:$R$993933,0,0),"")</f>
        <v/>
      </c>
      <c r="I268" s="83"/>
      <c r="J268" s="83"/>
      <c r="K268" s="83"/>
      <c r="L268" s="83"/>
      <c r="M268" s="83"/>
      <c r="N268" s="83"/>
      <c r="O268" s="83"/>
      <c r="P268" s="83"/>
      <c r="Q268" s="83"/>
      <c r="R268" s="83"/>
      <c r="S268" s="83"/>
      <c r="T268" s="83"/>
      <c r="U268" s="99">
        <f>COUNTIF(通讯通路门店!$S:$S,$G268)</f>
        <v>0</v>
      </c>
      <c r="V268" s="99">
        <f>COUNTIFS(通讯通路门店!$S:$S,$G268,通讯通路门店!$J:$J,"综合卖场")</f>
        <v>0</v>
      </c>
      <c r="W268" s="99">
        <f>SUMIFS(通讯通路门店!$AJ:$AJ,通讯通路门店!$S:$S,通讯客户沙盘!$G268)</f>
        <v>0</v>
      </c>
      <c r="X268" s="99">
        <f t="shared" si="20"/>
        <v>0</v>
      </c>
      <c r="Y268" s="99">
        <f>COUNTIFS(通讯通路门店!$S:$S,$G268,通讯通路门店!$J:$J,"荣耀体验店")+COUNTIFS(通讯通路门店!$S:$S,$G268,通讯通路门店!$J:$J,"荣耀授权专卖店")</f>
        <v>0</v>
      </c>
      <c r="Z268" s="99">
        <f>COUNTIFS(通讯通路门店!$S:$S,$G268,通讯通路门店!$J:$J,"VIVO体验店")</f>
        <v>0</v>
      </c>
      <c r="AA268" s="99">
        <f>COUNTIFS(通讯通路门店!$S:$S,$G268,通讯通路门店!$J:$J,"OPPO体验店")</f>
        <v>0</v>
      </c>
      <c r="AB268" s="99">
        <f>COUNTIFS(通讯通路门店!$S:$S,$G268,通讯通路门店!$J:$J,"华为授权体验店")+COUNTIFS(通讯通路门店!$S:$S,$G268,通讯通路门店!$J:$J,"华为堡垒店")</f>
        <v>0</v>
      </c>
      <c r="AC268" s="99">
        <f>COUNTIFS(通讯通路门店!$S:$S,$G268,通讯通路门店!$J:$J,"小米体验店")</f>
        <v>0</v>
      </c>
      <c r="AD268" s="99">
        <f>COUNTIFS(通讯通路门店!$S:$S,$G268,通讯通路门店!$J:$J,"苹果体验店")</f>
        <v>0</v>
      </c>
      <c r="AE268" s="99">
        <f>COUNTIFS(通讯通路门店!$S:$S,$G268,通讯通路门店!$J:$J,"其他品牌专卖店")</f>
        <v>0</v>
      </c>
      <c r="AF268" s="99">
        <f>SUMIFS(通讯通路门店!$BI:$BI,通讯通路门店!$S:$S,$G268)</f>
        <v>0</v>
      </c>
      <c r="AG268" s="99">
        <f>SUMIFS(通讯通路门店!$BH:$BH,通讯通路门店!$S:$S,$G268)</f>
        <v>0</v>
      </c>
      <c r="AH268" s="99">
        <f t="shared" si="21"/>
        <v>0</v>
      </c>
      <c r="AI268" s="99">
        <f>SUMIFS(通讯通路门店!$BB:$BB,通讯通路门店!$S:$S,$G268)</f>
        <v>0</v>
      </c>
      <c r="AJ268" s="99">
        <f>SUMIFS(通讯通路门店!$BE:$BE,通讯通路门店!$S:$S,$G268)</f>
        <v>0</v>
      </c>
      <c r="AK268" s="99">
        <f>SUMIFS(通讯通路门店!$BG:$BG,通讯通路门店!$S:$S,$G268)</f>
        <v>0</v>
      </c>
      <c r="AL268" s="99">
        <f>SUMIFS(通讯通路门店!$BC:$BC,通讯通路门店!$S:$S,$G268)</f>
        <v>0</v>
      </c>
      <c r="AM268" s="99">
        <f>SUMIFS(通讯通路门店!$BD:$BD,通讯通路门店!$S:$S,$G268)</f>
        <v>0</v>
      </c>
      <c r="AN268" s="99">
        <f>SUMIFS(通讯通路门店!$BF:$BF,通讯通路门店!$S:$S,$G268)</f>
        <v>0</v>
      </c>
      <c r="AO268" s="99">
        <f t="shared" si="22"/>
        <v>0</v>
      </c>
      <c r="AP268" s="99">
        <f>SUMIFS(通讯通路门店!$K:$K,通讯通路门店!$S:$S,$G268)</f>
        <v>0</v>
      </c>
      <c r="AQ268" s="83"/>
      <c r="AR268" s="99">
        <f>SUMIFS(通讯通路门店!$T:$T,通讯通路门店!$S:$S,$G268)</f>
        <v>0</v>
      </c>
      <c r="AS268" s="99">
        <f>SUMIFS(通讯通路门店!$U:$U,通讯通路门店!$S:$S,$G268)</f>
        <v>0</v>
      </c>
      <c r="AT268" s="99">
        <f>SUMIFS(通讯通路门店!$V:$V,通讯通路门店!$S:$S,$G268)</f>
        <v>0</v>
      </c>
      <c r="AU268" s="99">
        <f>SUMIFS(通讯通路门店!$W:$W,通讯通路门店!$S:$S,$G268)</f>
        <v>0</v>
      </c>
      <c r="AV268" s="99">
        <f>SUMIFS(通讯通路门店!$Z:$Z,通讯通路门店!$S:$S,$G268)</f>
        <v>0</v>
      </c>
      <c r="AW268" s="99">
        <f>SUMIFS(通讯通路门店!$AB:$AB,通讯通路门店!$S:$S,$G268)</f>
        <v>0</v>
      </c>
      <c r="AX268" s="99">
        <f>SUMIFS(通讯通路门店!$X:$X,通讯通路门店!$S:$S,$G268)</f>
        <v>0</v>
      </c>
      <c r="AY268" s="99">
        <f>SUMIFS(通讯通路门店!$Y:$Y,通讯通路门店!$S:$S,$G268)</f>
        <v>0</v>
      </c>
      <c r="AZ268" s="99">
        <f>SUMIFS(通讯通路门店!$AA:$AA,通讯通路门店!$S:$S,$G268)</f>
        <v>0</v>
      </c>
      <c r="BA268" s="99">
        <f t="shared" si="23"/>
        <v>0</v>
      </c>
      <c r="BB268" s="99">
        <f t="shared" si="24"/>
        <v>0</v>
      </c>
      <c r="BC268" s="99">
        <f>SUMIFS(通讯通路门店!$W:$W,通讯通路门店!$S:$S,$G268,通讯通路门店!$J:$J,"荣耀体验店")+SUMIFS(通讯通路门店!$W:$W,通讯通路门店!$S:$S,$G268,通讯通路门店!$J:$J,"荣耀授权专卖店")</f>
        <v>0</v>
      </c>
      <c r="BD268" s="99">
        <f>SUMIFS(通讯通路门店!$Z:$Z,通讯通路门店!$S:$S,$G268,通讯通路门店!$J:$J,"VIVO体验店")</f>
        <v>0</v>
      </c>
      <c r="BE268" s="99">
        <f>SUMIFS(通讯通路门店!$AB:$AB,通讯通路门店!$S:$S,$G268,通讯通路门店!$J:$J,"OPPO体验店")</f>
        <v>0</v>
      </c>
      <c r="BF268" s="99">
        <f>SUMIFS(通讯通路门店!$X:$X,通讯通路门店!$S:$S,$G268,通讯通路门店!$J:$J,"华为授权体验店")+SUMIFS(通讯通路门店!$AA:$AA,通讯通路门店!$S:$S,$G268,通讯通路门店!$J:$J,"华为堡垒店")</f>
        <v>0</v>
      </c>
      <c r="BG268" s="99">
        <f>SUMIFS(通讯通路门店!$Y:$Y,通讯通路门店!$S:$S,$G268,通讯通路门店!$J:$J,"小米体验店")</f>
        <v>0</v>
      </c>
      <c r="BH268" s="99">
        <f>SUMIFS(通讯通路门店!$AA:$AA,通讯通路门店!$S:$S,$G268,通讯通路门店!$J:$J,"苹果体验店")</f>
        <v>0</v>
      </c>
      <c r="BI268" s="99">
        <f>SUMIFS(通讯通路门店!$K:$K,通讯通路门店!$S:$S,$G268,通讯通路门店!$J:$J,"其他品牌专卖店")</f>
        <v>0</v>
      </c>
      <c r="BJ268" s="99">
        <f>SUMIFS(通讯通路门店!$AC:$AC,通讯通路门店!$S:$S,$G268)</f>
        <v>0</v>
      </c>
      <c r="BK268" s="99">
        <f>SUMIFS(通讯通路门店!$AD:$AD,通讯通路门店!$S:$S,$G268)</f>
        <v>0</v>
      </c>
      <c r="BL268" s="99">
        <f>SUMIFS(通讯通路门店!$AE:$AE,通讯通路门店!$S:$S,$G268)</f>
        <v>0</v>
      </c>
      <c r="BM268" s="99">
        <f>SUMIFS(通讯通路门店!$AF:$AF,通讯通路门店!$S:$S,$G268)</f>
        <v>0</v>
      </c>
      <c r="BN268" s="99">
        <f>SUMIFS(通讯通路门店!$AG:$AG,通讯通路门店!$S:$S,$G268)</f>
        <v>0</v>
      </c>
      <c r="BO268" s="99">
        <f>SUMIFS(通讯通路门店!$AH:$AH,通讯通路门店!$S:$S,$G268)</f>
        <v>0</v>
      </c>
      <c r="BP268" s="99">
        <f>SUMIFS(通讯通路门店!$AI:$AI,通讯通路门店!$S:$S,$G268)</f>
        <v>0</v>
      </c>
      <c r="BQ268" s="83"/>
    </row>
    <row r="269" spans="1:69">
      <c r="A269" s="99" t="str">
        <f>IFERROR(_xlfn.XLOOKUP($G269,通讯通路门店!$S$4:$S$993933,通讯通路门店!$A$4:$A$993933,0,0),"")</f>
        <v/>
      </c>
      <c r="B269" s="99" t="str">
        <f>IFERROR(_xlfn.XLOOKUP($G269,通讯通路门店!$S$4:$S$993933,通讯通路门店!$B$4:$B$993933,0,0),"")</f>
        <v/>
      </c>
      <c r="C269" s="99" t="str">
        <f>IFERROR(_xlfn.XLOOKUP($G269,通讯通路门店!$S$4:$S$993933,通讯通路门店!$C$4:$C$993933,0,0),"")</f>
        <v/>
      </c>
      <c r="D269" s="99" t="str">
        <f>IFERROR(_xlfn.XLOOKUP($G269,通讯通路门店!$S$4:$S$993933,通讯通路门店!$D$4:$D$993933,0,0),"")</f>
        <v/>
      </c>
      <c r="E269" s="83"/>
      <c r="F269" s="83"/>
      <c r="G269" s="101" t="e">
        <v>#N/A</v>
      </c>
      <c r="H269" s="102" t="str">
        <f>IFERROR(_xlfn.XLOOKUP($G269,通讯通路门店!$S$4:$S$993933,通讯通路门店!$R$4:$R$993933,0,0),"")</f>
        <v/>
      </c>
      <c r="I269" s="83"/>
      <c r="J269" s="83"/>
      <c r="K269" s="83"/>
      <c r="L269" s="83"/>
      <c r="M269" s="83"/>
      <c r="N269" s="83"/>
      <c r="O269" s="83"/>
      <c r="P269" s="83"/>
      <c r="Q269" s="83"/>
      <c r="R269" s="83"/>
      <c r="S269" s="83"/>
      <c r="T269" s="83"/>
      <c r="U269" s="99">
        <f>COUNTIF(通讯通路门店!$S:$S,$G269)</f>
        <v>0</v>
      </c>
      <c r="V269" s="99">
        <f>COUNTIFS(通讯通路门店!$S:$S,$G269,通讯通路门店!$J:$J,"综合卖场")</f>
        <v>0</v>
      </c>
      <c r="W269" s="99">
        <f>SUMIFS(通讯通路门店!$AJ:$AJ,通讯通路门店!$S:$S,通讯客户沙盘!$G269)</f>
        <v>0</v>
      </c>
      <c r="X269" s="99">
        <f t="shared" si="20"/>
        <v>0</v>
      </c>
      <c r="Y269" s="99">
        <f>COUNTIFS(通讯通路门店!$S:$S,$G269,通讯通路门店!$J:$J,"荣耀体验店")+COUNTIFS(通讯通路门店!$S:$S,$G269,通讯通路门店!$J:$J,"荣耀授权专卖店")</f>
        <v>0</v>
      </c>
      <c r="Z269" s="99">
        <f>COUNTIFS(通讯通路门店!$S:$S,$G269,通讯通路门店!$J:$J,"VIVO体验店")</f>
        <v>0</v>
      </c>
      <c r="AA269" s="99">
        <f>COUNTIFS(通讯通路门店!$S:$S,$G269,通讯通路门店!$J:$J,"OPPO体验店")</f>
        <v>0</v>
      </c>
      <c r="AB269" s="99">
        <f>COUNTIFS(通讯通路门店!$S:$S,$G269,通讯通路门店!$J:$J,"华为授权体验店")+COUNTIFS(通讯通路门店!$S:$S,$G269,通讯通路门店!$J:$J,"华为堡垒店")</f>
        <v>0</v>
      </c>
      <c r="AC269" s="99">
        <f>COUNTIFS(通讯通路门店!$S:$S,$G269,通讯通路门店!$J:$J,"小米体验店")</f>
        <v>0</v>
      </c>
      <c r="AD269" s="99">
        <f>COUNTIFS(通讯通路门店!$S:$S,$G269,通讯通路门店!$J:$J,"苹果体验店")</f>
        <v>0</v>
      </c>
      <c r="AE269" s="99">
        <f>COUNTIFS(通讯通路门店!$S:$S,$G269,通讯通路门店!$J:$J,"其他品牌专卖店")</f>
        <v>0</v>
      </c>
      <c r="AF269" s="99">
        <f>SUMIFS(通讯通路门店!$BI:$BI,通讯通路门店!$S:$S,$G269)</f>
        <v>0</v>
      </c>
      <c r="AG269" s="99">
        <f>SUMIFS(通讯通路门店!$BH:$BH,通讯通路门店!$S:$S,$G269)</f>
        <v>0</v>
      </c>
      <c r="AH269" s="99">
        <f t="shared" si="21"/>
        <v>0</v>
      </c>
      <c r="AI269" s="99">
        <f>SUMIFS(通讯通路门店!$BB:$BB,通讯通路门店!$S:$S,$G269)</f>
        <v>0</v>
      </c>
      <c r="AJ269" s="99">
        <f>SUMIFS(通讯通路门店!$BE:$BE,通讯通路门店!$S:$S,$G269)</f>
        <v>0</v>
      </c>
      <c r="AK269" s="99">
        <f>SUMIFS(通讯通路门店!$BG:$BG,通讯通路门店!$S:$S,$G269)</f>
        <v>0</v>
      </c>
      <c r="AL269" s="99">
        <f>SUMIFS(通讯通路门店!$BC:$BC,通讯通路门店!$S:$S,$G269)</f>
        <v>0</v>
      </c>
      <c r="AM269" s="99">
        <f>SUMIFS(通讯通路门店!$BD:$BD,通讯通路门店!$S:$S,$G269)</f>
        <v>0</v>
      </c>
      <c r="AN269" s="99">
        <f>SUMIFS(通讯通路门店!$BF:$BF,通讯通路门店!$S:$S,$G269)</f>
        <v>0</v>
      </c>
      <c r="AO269" s="99">
        <f t="shared" si="22"/>
        <v>0</v>
      </c>
      <c r="AP269" s="99">
        <f>SUMIFS(通讯通路门店!$K:$K,通讯通路门店!$S:$S,$G269)</f>
        <v>0</v>
      </c>
      <c r="AQ269" s="83"/>
      <c r="AR269" s="99">
        <f>SUMIFS(通讯通路门店!$T:$T,通讯通路门店!$S:$S,$G269)</f>
        <v>0</v>
      </c>
      <c r="AS269" s="99">
        <f>SUMIFS(通讯通路门店!$U:$U,通讯通路门店!$S:$S,$G269)</f>
        <v>0</v>
      </c>
      <c r="AT269" s="99">
        <f>SUMIFS(通讯通路门店!$V:$V,通讯通路门店!$S:$S,$G269)</f>
        <v>0</v>
      </c>
      <c r="AU269" s="99">
        <f>SUMIFS(通讯通路门店!$W:$W,通讯通路门店!$S:$S,$G269)</f>
        <v>0</v>
      </c>
      <c r="AV269" s="99">
        <f>SUMIFS(通讯通路门店!$Z:$Z,通讯通路门店!$S:$S,$G269)</f>
        <v>0</v>
      </c>
      <c r="AW269" s="99">
        <f>SUMIFS(通讯通路门店!$AB:$AB,通讯通路门店!$S:$S,$G269)</f>
        <v>0</v>
      </c>
      <c r="AX269" s="99">
        <f>SUMIFS(通讯通路门店!$X:$X,通讯通路门店!$S:$S,$G269)</f>
        <v>0</v>
      </c>
      <c r="AY269" s="99">
        <f>SUMIFS(通讯通路门店!$Y:$Y,通讯通路门店!$S:$S,$G269)</f>
        <v>0</v>
      </c>
      <c r="AZ269" s="99">
        <f>SUMIFS(通讯通路门店!$AA:$AA,通讯通路门店!$S:$S,$G269)</f>
        <v>0</v>
      </c>
      <c r="BA269" s="99">
        <f t="shared" si="23"/>
        <v>0</v>
      </c>
      <c r="BB269" s="99">
        <f t="shared" si="24"/>
        <v>0</v>
      </c>
      <c r="BC269" s="99">
        <f>SUMIFS(通讯通路门店!$W:$W,通讯通路门店!$S:$S,$G269,通讯通路门店!$J:$J,"荣耀体验店")+SUMIFS(通讯通路门店!$W:$W,通讯通路门店!$S:$S,$G269,通讯通路门店!$J:$J,"荣耀授权专卖店")</f>
        <v>0</v>
      </c>
      <c r="BD269" s="99">
        <f>SUMIFS(通讯通路门店!$Z:$Z,通讯通路门店!$S:$S,$G269,通讯通路门店!$J:$J,"VIVO体验店")</f>
        <v>0</v>
      </c>
      <c r="BE269" s="99">
        <f>SUMIFS(通讯通路门店!$AB:$AB,通讯通路门店!$S:$S,$G269,通讯通路门店!$J:$J,"OPPO体验店")</f>
        <v>0</v>
      </c>
      <c r="BF269" s="99">
        <f>SUMIFS(通讯通路门店!$X:$X,通讯通路门店!$S:$S,$G269,通讯通路门店!$J:$J,"华为授权体验店")+SUMIFS(通讯通路门店!$AA:$AA,通讯通路门店!$S:$S,$G269,通讯通路门店!$J:$J,"华为堡垒店")</f>
        <v>0</v>
      </c>
      <c r="BG269" s="99">
        <f>SUMIFS(通讯通路门店!$Y:$Y,通讯通路门店!$S:$S,$G269,通讯通路门店!$J:$J,"小米体验店")</f>
        <v>0</v>
      </c>
      <c r="BH269" s="99">
        <f>SUMIFS(通讯通路门店!$AA:$AA,通讯通路门店!$S:$S,$G269,通讯通路门店!$J:$J,"苹果体验店")</f>
        <v>0</v>
      </c>
      <c r="BI269" s="99">
        <f>SUMIFS(通讯通路门店!$K:$K,通讯通路门店!$S:$S,$G269,通讯通路门店!$J:$J,"其他品牌专卖店")</f>
        <v>0</v>
      </c>
      <c r="BJ269" s="99">
        <f>SUMIFS(通讯通路门店!$AC:$AC,通讯通路门店!$S:$S,$G269)</f>
        <v>0</v>
      </c>
      <c r="BK269" s="99">
        <f>SUMIFS(通讯通路门店!$AD:$AD,通讯通路门店!$S:$S,$G269)</f>
        <v>0</v>
      </c>
      <c r="BL269" s="99">
        <f>SUMIFS(通讯通路门店!$AE:$AE,通讯通路门店!$S:$S,$G269)</f>
        <v>0</v>
      </c>
      <c r="BM269" s="99">
        <f>SUMIFS(通讯通路门店!$AF:$AF,通讯通路门店!$S:$S,$G269)</f>
        <v>0</v>
      </c>
      <c r="BN269" s="99">
        <f>SUMIFS(通讯通路门店!$AG:$AG,通讯通路门店!$S:$S,$G269)</f>
        <v>0</v>
      </c>
      <c r="BO269" s="99">
        <f>SUMIFS(通讯通路门店!$AH:$AH,通讯通路门店!$S:$S,$G269)</f>
        <v>0</v>
      </c>
      <c r="BP269" s="99">
        <f>SUMIFS(通讯通路门店!$AI:$AI,通讯通路门店!$S:$S,$G269)</f>
        <v>0</v>
      </c>
      <c r="BQ269" s="83"/>
    </row>
    <row r="270" spans="1:69">
      <c r="A270" s="99" t="str">
        <f>IFERROR(_xlfn.XLOOKUP($G270,通讯通路门店!$S$4:$S$993933,通讯通路门店!$A$4:$A$993933,0,0),"")</f>
        <v/>
      </c>
      <c r="B270" s="99" t="str">
        <f>IFERROR(_xlfn.XLOOKUP($G270,通讯通路门店!$S$4:$S$993933,通讯通路门店!$B$4:$B$993933,0,0),"")</f>
        <v/>
      </c>
      <c r="C270" s="99" t="str">
        <f>IFERROR(_xlfn.XLOOKUP($G270,通讯通路门店!$S$4:$S$993933,通讯通路门店!$C$4:$C$993933,0,0),"")</f>
        <v/>
      </c>
      <c r="D270" s="99" t="str">
        <f>IFERROR(_xlfn.XLOOKUP($G270,通讯通路门店!$S$4:$S$993933,通讯通路门店!$D$4:$D$993933,0,0),"")</f>
        <v/>
      </c>
      <c r="E270" s="83"/>
      <c r="F270" s="83"/>
      <c r="G270" s="101" t="e">
        <v>#N/A</v>
      </c>
      <c r="H270" s="102" t="str">
        <f>IFERROR(_xlfn.XLOOKUP($G270,通讯通路门店!$S$4:$S$993933,通讯通路门店!$R$4:$R$993933,0,0),"")</f>
        <v/>
      </c>
      <c r="I270" s="83"/>
      <c r="J270" s="83"/>
      <c r="K270" s="83"/>
      <c r="L270" s="83"/>
      <c r="M270" s="83"/>
      <c r="N270" s="83"/>
      <c r="O270" s="83"/>
      <c r="P270" s="83"/>
      <c r="Q270" s="83"/>
      <c r="R270" s="83"/>
      <c r="S270" s="83"/>
      <c r="T270" s="83"/>
      <c r="U270" s="99">
        <f>COUNTIF(通讯通路门店!$S:$S,$G270)</f>
        <v>0</v>
      </c>
      <c r="V270" s="99">
        <f>COUNTIFS(通讯通路门店!$S:$S,$G270,通讯通路门店!$J:$J,"综合卖场")</f>
        <v>0</v>
      </c>
      <c r="W270" s="99">
        <f>SUMIFS(通讯通路门店!$AJ:$AJ,通讯通路门店!$S:$S,通讯客户沙盘!$G270)</f>
        <v>0</v>
      </c>
      <c r="X270" s="99">
        <f t="shared" si="20"/>
        <v>0</v>
      </c>
      <c r="Y270" s="99">
        <f>COUNTIFS(通讯通路门店!$S:$S,$G270,通讯通路门店!$J:$J,"荣耀体验店")+COUNTIFS(通讯通路门店!$S:$S,$G270,通讯通路门店!$J:$J,"荣耀授权专卖店")</f>
        <v>0</v>
      </c>
      <c r="Z270" s="99">
        <f>COUNTIFS(通讯通路门店!$S:$S,$G270,通讯通路门店!$J:$J,"VIVO体验店")</f>
        <v>0</v>
      </c>
      <c r="AA270" s="99">
        <f>COUNTIFS(通讯通路门店!$S:$S,$G270,通讯通路门店!$J:$J,"OPPO体验店")</f>
        <v>0</v>
      </c>
      <c r="AB270" s="99">
        <f>COUNTIFS(通讯通路门店!$S:$S,$G270,通讯通路门店!$J:$J,"华为授权体验店")+COUNTIFS(通讯通路门店!$S:$S,$G270,通讯通路门店!$J:$J,"华为堡垒店")</f>
        <v>0</v>
      </c>
      <c r="AC270" s="99">
        <f>COUNTIFS(通讯通路门店!$S:$S,$G270,通讯通路门店!$J:$J,"小米体验店")</f>
        <v>0</v>
      </c>
      <c r="AD270" s="99">
        <f>COUNTIFS(通讯通路门店!$S:$S,$G270,通讯通路门店!$J:$J,"苹果体验店")</f>
        <v>0</v>
      </c>
      <c r="AE270" s="99">
        <f>COUNTIFS(通讯通路门店!$S:$S,$G270,通讯通路门店!$J:$J,"其他品牌专卖店")</f>
        <v>0</v>
      </c>
      <c r="AF270" s="99">
        <f>SUMIFS(通讯通路门店!$BI:$BI,通讯通路门店!$S:$S,$G270)</f>
        <v>0</v>
      </c>
      <c r="AG270" s="99">
        <f>SUMIFS(通讯通路门店!$BH:$BH,通讯通路门店!$S:$S,$G270)</f>
        <v>0</v>
      </c>
      <c r="AH270" s="99">
        <f t="shared" si="21"/>
        <v>0</v>
      </c>
      <c r="AI270" s="99">
        <f>SUMIFS(通讯通路门店!$BB:$BB,通讯通路门店!$S:$S,$G270)</f>
        <v>0</v>
      </c>
      <c r="AJ270" s="99">
        <f>SUMIFS(通讯通路门店!$BE:$BE,通讯通路门店!$S:$S,$G270)</f>
        <v>0</v>
      </c>
      <c r="AK270" s="99">
        <f>SUMIFS(通讯通路门店!$BG:$BG,通讯通路门店!$S:$S,$G270)</f>
        <v>0</v>
      </c>
      <c r="AL270" s="99">
        <f>SUMIFS(通讯通路门店!$BC:$BC,通讯通路门店!$S:$S,$G270)</f>
        <v>0</v>
      </c>
      <c r="AM270" s="99">
        <f>SUMIFS(通讯通路门店!$BD:$BD,通讯通路门店!$S:$S,$G270)</f>
        <v>0</v>
      </c>
      <c r="AN270" s="99">
        <f>SUMIFS(通讯通路门店!$BF:$BF,通讯通路门店!$S:$S,$G270)</f>
        <v>0</v>
      </c>
      <c r="AO270" s="99">
        <f t="shared" si="22"/>
        <v>0</v>
      </c>
      <c r="AP270" s="99">
        <f>SUMIFS(通讯通路门店!$K:$K,通讯通路门店!$S:$S,$G270)</f>
        <v>0</v>
      </c>
      <c r="AQ270" s="83"/>
      <c r="AR270" s="99">
        <f>SUMIFS(通讯通路门店!$T:$T,通讯通路门店!$S:$S,$G270)</f>
        <v>0</v>
      </c>
      <c r="AS270" s="99">
        <f>SUMIFS(通讯通路门店!$U:$U,通讯通路门店!$S:$S,$G270)</f>
        <v>0</v>
      </c>
      <c r="AT270" s="99">
        <f>SUMIFS(通讯通路门店!$V:$V,通讯通路门店!$S:$S,$G270)</f>
        <v>0</v>
      </c>
      <c r="AU270" s="99">
        <f>SUMIFS(通讯通路门店!$W:$W,通讯通路门店!$S:$S,$G270)</f>
        <v>0</v>
      </c>
      <c r="AV270" s="99">
        <f>SUMIFS(通讯通路门店!$Z:$Z,通讯通路门店!$S:$S,$G270)</f>
        <v>0</v>
      </c>
      <c r="AW270" s="99">
        <f>SUMIFS(通讯通路门店!$AB:$AB,通讯通路门店!$S:$S,$G270)</f>
        <v>0</v>
      </c>
      <c r="AX270" s="99">
        <f>SUMIFS(通讯通路门店!$X:$X,通讯通路门店!$S:$S,$G270)</f>
        <v>0</v>
      </c>
      <c r="AY270" s="99">
        <f>SUMIFS(通讯通路门店!$Y:$Y,通讯通路门店!$S:$S,$G270)</f>
        <v>0</v>
      </c>
      <c r="AZ270" s="99">
        <f>SUMIFS(通讯通路门店!$AA:$AA,通讯通路门店!$S:$S,$G270)</f>
        <v>0</v>
      </c>
      <c r="BA270" s="99">
        <f t="shared" si="23"/>
        <v>0</v>
      </c>
      <c r="BB270" s="99">
        <f t="shared" si="24"/>
        <v>0</v>
      </c>
      <c r="BC270" s="99">
        <f>SUMIFS(通讯通路门店!$W:$W,通讯通路门店!$S:$S,$G270,通讯通路门店!$J:$J,"荣耀体验店")+SUMIFS(通讯通路门店!$W:$W,通讯通路门店!$S:$S,$G270,通讯通路门店!$J:$J,"荣耀授权专卖店")</f>
        <v>0</v>
      </c>
      <c r="BD270" s="99">
        <f>SUMIFS(通讯通路门店!$Z:$Z,通讯通路门店!$S:$S,$G270,通讯通路门店!$J:$J,"VIVO体验店")</f>
        <v>0</v>
      </c>
      <c r="BE270" s="99">
        <f>SUMIFS(通讯通路门店!$AB:$AB,通讯通路门店!$S:$S,$G270,通讯通路门店!$J:$J,"OPPO体验店")</f>
        <v>0</v>
      </c>
      <c r="BF270" s="99">
        <f>SUMIFS(通讯通路门店!$X:$X,通讯通路门店!$S:$S,$G270,通讯通路门店!$J:$J,"华为授权体验店")+SUMIFS(通讯通路门店!$AA:$AA,通讯通路门店!$S:$S,$G270,通讯通路门店!$J:$J,"华为堡垒店")</f>
        <v>0</v>
      </c>
      <c r="BG270" s="99">
        <f>SUMIFS(通讯通路门店!$Y:$Y,通讯通路门店!$S:$S,$G270,通讯通路门店!$J:$J,"小米体验店")</f>
        <v>0</v>
      </c>
      <c r="BH270" s="99">
        <f>SUMIFS(通讯通路门店!$AA:$AA,通讯通路门店!$S:$S,$G270,通讯通路门店!$J:$J,"苹果体验店")</f>
        <v>0</v>
      </c>
      <c r="BI270" s="99">
        <f>SUMIFS(通讯通路门店!$K:$K,通讯通路门店!$S:$S,$G270,通讯通路门店!$J:$J,"其他品牌专卖店")</f>
        <v>0</v>
      </c>
      <c r="BJ270" s="99">
        <f>SUMIFS(通讯通路门店!$AC:$AC,通讯通路门店!$S:$S,$G270)</f>
        <v>0</v>
      </c>
      <c r="BK270" s="99">
        <f>SUMIFS(通讯通路门店!$AD:$AD,通讯通路门店!$S:$S,$G270)</f>
        <v>0</v>
      </c>
      <c r="BL270" s="99">
        <f>SUMIFS(通讯通路门店!$AE:$AE,通讯通路门店!$S:$S,$G270)</f>
        <v>0</v>
      </c>
      <c r="BM270" s="99">
        <f>SUMIFS(通讯通路门店!$AF:$AF,通讯通路门店!$S:$S,$G270)</f>
        <v>0</v>
      </c>
      <c r="BN270" s="99">
        <f>SUMIFS(通讯通路门店!$AG:$AG,通讯通路门店!$S:$S,$G270)</f>
        <v>0</v>
      </c>
      <c r="BO270" s="99">
        <f>SUMIFS(通讯通路门店!$AH:$AH,通讯通路门店!$S:$S,$G270)</f>
        <v>0</v>
      </c>
      <c r="BP270" s="99">
        <f>SUMIFS(通讯通路门店!$AI:$AI,通讯通路门店!$S:$S,$G270)</f>
        <v>0</v>
      </c>
      <c r="BQ270" s="83"/>
    </row>
    <row r="271" spans="1:69">
      <c r="A271" s="99" t="str">
        <f>IFERROR(_xlfn.XLOOKUP($G271,通讯通路门店!$S$4:$S$993933,通讯通路门店!$A$4:$A$993933,0,0),"")</f>
        <v/>
      </c>
      <c r="B271" s="99" t="str">
        <f>IFERROR(_xlfn.XLOOKUP($G271,通讯通路门店!$S$4:$S$993933,通讯通路门店!$B$4:$B$993933,0,0),"")</f>
        <v/>
      </c>
      <c r="C271" s="99" t="str">
        <f>IFERROR(_xlfn.XLOOKUP($G271,通讯通路门店!$S$4:$S$993933,通讯通路门店!$C$4:$C$993933,0,0),"")</f>
        <v/>
      </c>
      <c r="D271" s="99" t="str">
        <f>IFERROR(_xlfn.XLOOKUP($G271,通讯通路门店!$S$4:$S$993933,通讯通路门店!$D$4:$D$993933,0,0),"")</f>
        <v/>
      </c>
      <c r="E271" s="83"/>
      <c r="F271" s="83"/>
      <c r="G271" s="101" t="e">
        <v>#N/A</v>
      </c>
      <c r="H271" s="102" t="str">
        <f>IFERROR(_xlfn.XLOOKUP($G271,通讯通路门店!$S$4:$S$993933,通讯通路门店!$R$4:$R$993933,0,0),"")</f>
        <v/>
      </c>
      <c r="I271" s="83"/>
      <c r="J271" s="83"/>
      <c r="K271" s="83"/>
      <c r="L271" s="83"/>
      <c r="M271" s="83"/>
      <c r="N271" s="83"/>
      <c r="O271" s="83"/>
      <c r="P271" s="83"/>
      <c r="Q271" s="83"/>
      <c r="R271" s="83"/>
      <c r="S271" s="83"/>
      <c r="T271" s="83"/>
      <c r="U271" s="99">
        <f>COUNTIF(通讯通路门店!$S:$S,$G271)</f>
        <v>0</v>
      </c>
      <c r="V271" s="99">
        <f>COUNTIFS(通讯通路门店!$S:$S,$G271,通讯通路门店!$J:$J,"综合卖场")</f>
        <v>0</v>
      </c>
      <c r="W271" s="99">
        <f>SUMIFS(通讯通路门店!$AJ:$AJ,通讯通路门店!$S:$S,通讯客户沙盘!$G271)</f>
        <v>0</v>
      </c>
      <c r="X271" s="99">
        <f t="shared" si="20"/>
        <v>0</v>
      </c>
      <c r="Y271" s="99">
        <f>COUNTIFS(通讯通路门店!$S:$S,$G271,通讯通路门店!$J:$J,"荣耀体验店")+COUNTIFS(通讯通路门店!$S:$S,$G271,通讯通路门店!$J:$J,"荣耀授权专卖店")</f>
        <v>0</v>
      </c>
      <c r="Z271" s="99">
        <f>COUNTIFS(通讯通路门店!$S:$S,$G271,通讯通路门店!$J:$J,"VIVO体验店")</f>
        <v>0</v>
      </c>
      <c r="AA271" s="99">
        <f>COUNTIFS(通讯通路门店!$S:$S,$G271,通讯通路门店!$J:$J,"OPPO体验店")</f>
        <v>0</v>
      </c>
      <c r="AB271" s="99">
        <f>COUNTIFS(通讯通路门店!$S:$S,$G271,通讯通路门店!$J:$J,"华为授权体验店")+COUNTIFS(通讯通路门店!$S:$S,$G271,通讯通路门店!$J:$J,"华为堡垒店")</f>
        <v>0</v>
      </c>
      <c r="AC271" s="99">
        <f>COUNTIFS(通讯通路门店!$S:$S,$G271,通讯通路门店!$J:$J,"小米体验店")</f>
        <v>0</v>
      </c>
      <c r="AD271" s="99">
        <f>COUNTIFS(通讯通路门店!$S:$S,$G271,通讯通路门店!$J:$J,"苹果体验店")</f>
        <v>0</v>
      </c>
      <c r="AE271" s="99">
        <f>COUNTIFS(通讯通路门店!$S:$S,$G271,通讯通路门店!$J:$J,"其他品牌专卖店")</f>
        <v>0</v>
      </c>
      <c r="AF271" s="99">
        <f>SUMIFS(通讯通路门店!$BI:$BI,通讯通路门店!$S:$S,$G271)</f>
        <v>0</v>
      </c>
      <c r="AG271" s="99">
        <f>SUMIFS(通讯通路门店!$BH:$BH,通讯通路门店!$S:$S,$G271)</f>
        <v>0</v>
      </c>
      <c r="AH271" s="99">
        <f t="shared" si="21"/>
        <v>0</v>
      </c>
      <c r="AI271" s="99">
        <f>SUMIFS(通讯通路门店!$BB:$BB,通讯通路门店!$S:$S,$G271)</f>
        <v>0</v>
      </c>
      <c r="AJ271" s="99">
        <f>SUMIFS(通讯通路门店!$BE:$BE,通讯通路门店!$S:$S,$G271)</f>
        <v>0</v>
      </c>
      <c r="AK271" s="99">
        <f>SUMIFS(通讯通路门店!$BG:$BG,通讯通路门店!$S:$S,$G271)</f>
        <v>0</v>
      </c>
      <c r="AL271" s="99">
        <f>SUMIFS(通讯通路门店!$BC:$BC,通讯通路门店!$S:$S,$G271)</f>
        <v>0</v>
      </c>
      <c r="AM271" s="99">
        <f>SUMIFS(通讯通路门店!$BD:$BD,通讯通路门店!$S:$S,$G271)</f>
        <v>0</v>
      </c>
      <c r="AN271" s="99">
        <f>SUMIFS(通讯通路门店!$BF:$BF,通讯通路门店!$S:$S,$G271)</f>
        <v>0</v>
      </c>
      <c r="AO271" s="99">
        <f t="shared" si="22"/>
        <v>0</v>
      </c>
      <c r="AP271" s="99">
        <f>SUMIFS(通讯通路门店!$K:$K,通讯通路门店!$S:$S,$G271)</f>
        <v>0</v>
      </c>
      <c r="AQ271" s="83"/>
      <c r="AR271" s="99">
        <f>SUMIFS(通讯通路门店!$T:$T,通讯通路门店!$S:$S,$G271)</f>
        <v>0</v>
      </c>
      <c r="AS271" s="99">
        <f>SUMIFS(通讯通路门店!$U:$U,通讯通路门店!$S:$S,$G271)</f>
        <v>0</v>
      </c>
      <c r="AT271" s="99">
        <f>SUMIFS(通讯通路门店!$V:$V,通讯通路门店!$S:$S,$G271)</f>
        <v>0</v>
      </c>
      <c r="AU271" s="99">
        <f>SUMIFS(通讯通路门店!$W:$W,通讯通路门店!$S:$S,$G271)</f>
        <v>0</v>
      </c>
      <c r="AV271" s="99">
        <f>SUMIFS(通讯通路门店!$Z:$Z,通讯通路门店!$S:$S,$G271)</f>
        <v>0</v>
      </c>
      <c r="AW271" s="99">
        <f>SUMIFS(通讯通路门店!$AB:$AB,通讯通路门店!$S:$S,$G271)</f>
        <v>0</v>
      </c>
      <c r="AX271" s="99">
        <f>SUMIFS(通讯通路门店!$X:$X,通讯通路门店!$S:$S,$G271)</f>
        <v>0</v>
      </c>
      <c r="AY271" s="99">
        <f>SUMIFS(通讯通路门店!$Y:$Y,通讯通路门店!$S:$S,$G271)</f>
        <v>0</v>
      </c>
      <c r="AZ271" s="99">
        <f>SUMIFS(通讯通路门店!$AA:$AA,通讯通路门店!$S:$S,$G271)</f>
        <v>0</v>
      </c>
      <c r="BA271" s="99">
        <f t="shared" si="23"/>
        <v>0</v>
      </c>
      <c r="BB271" s="99">
        <f t="shared" si="24"/>
        <v>0</v>
      </c>
      <c r="BC271" s="99">
        <f>SUMIFS(通讯通路门店!$W:$W,通讯通路门店!$S:$S,$G271,通讯通路门店!$J:$J,"荣耀体验店")+SUMIFS(通讯通路门店!$W:$W,通讯通路门店!$S:$S,$G271,通讯通路门店!$J:$J,"荣耀授权专卖店")</f>
        <v>0</v>
      </c>
      <c r="BD271" s="99">
        <f>SUMIFS(通讯通路门店!$Z:$Z,通讯通路门店!$S:$S,$G271,通讯通路门店!$J:$J,"VIVO体验店")</f>
        <v>0</v>
      </c>
      <c r="BE271" s="99">
        <f>SUMIFS(通讯通路门店!$AB:$AB,通讯通路门店!$S:$S,$G271,通讯通路门店!$J:$J,"OPPO体验店")</f>
        <v>0</v>
      </c>
      <c r="BF271" s="99">
        <f>SUMIFS(通讯通路门店!$X:$X,通讯通路门店!$S:$S,$G271,通讯通路门店!$J:$J,"华为授权体验店")+SUMIFS(通讯通路门店!$AA:$AA,通讯通路门店!$S:$S,$G271,通讯通路门店!$J:$J,"华为堡垒店")</f>
        <v>0</v>
      </c>
      <c r="BG271" s="99">
        <f>SUMIFS(通讯通路门店!$Y:$Y,通讯通路门店!$S:$S,$G271,通讯通路门店!$J:$J,"小米体验店")</f>
        <v>0</v>
      </c>
      <c r="BH271" s="99">
        <f>SUMIFS(通讯通路门店!$AA:$AA,通讯通路门店!$S:$S,$G271,通讯通路门店!$J:$J,"苹果体验店")</f>
        <v>0</v>
      </c>
      <c r="BI271" s="99">
        <f>SUMIFS(通讯通路门店!$K:$K,通讯通路门店!$S:$S,$G271,通讯通路门店!$J:$J,"其他品牌专卖店")</f>
        <v>0</v>
      </c>
      <c r="BJ271" s="99">
        <f>SUMIFS(通讯通路门店!$AC:$AC,通讯通路门店!$S:$S,$G271)</f>
        <v>0</v>
      </c>
      <c r="BK271" s="99">
        <f>SUMIFS(通讯通路门店!$AD:$AD,通讯通路门店!$S:$S,$G271)</f>
        <v>0</v>
      </c>
      <c r="BL271" s="99">
        <f>SUMIFS(通讯通路门店!$AE:$AE,通讯通路门店!$S:$S,$G271)</f>
        <v>0</v>
      </c>
      <c r="BM271" s="99">
        <f>SUMIFS(通讯通路门店!$AF:$AF,通讯通路门店!$S:$S,$G271)</f>
        <v>0</v>
      </c>
      <c r="BN271" s="99">
        <f>SUMIFS(通讯通路门店!$AG:$AG,通讯通路门店!$S:$S,$G271)</f>
        <v>0</v>
      </c>
      <c r="BO271" s="99">
        <f>SUMIFS(通讯通路门店!$AH:$AH,通讯通路门店!$S:$S,$G271)</f>
        <v>0</v>
      </c>
      <c r="BP271" s="99">
        <f>SUMIFS(通讯通路门店!$AI:$AI,通讯通路门店!$S:$S,$G271)</f>
        <v>0</v>
      </c>
      <c r="BQ271" s="83"/>
    </row>
    <row r="272" spans="1:69">
      <c r="A272" s="99" t="str">
        <f>IFERROR(_xlfn.XLOOKUP($G272,通讯通路门店!$S$4:$S$993933,通讯通路门店!$A$4:$A$993933,0,0),"")</f>
        <v/>
      </c>
      <c r="B272" s="99" t="str">
        <f>IFERROR(_xlfn.XLOOKUP($G272,通讯通路门店!$S$4:$S$993933,通讯通路门店!$B$4:$B$993933,0,0),"")</f>
        <v/>
      </c>
      <c r="C272" s="99" t="str">
        <f>IFERROR(_xlfn.XLOOKUP($G272,通讯通路门店!$S$4:$S$993933,通讯通路门店!$C$4:$C$993933,0,0),"")</f>
        <v/>
      </c>
      <c r="D272" s="99" t="str">
        <f>IFERROR(_xlfn.XLOOKUP($G272,通讯通路门店!$S$4:$S$993933,通讯通路门店!$D$4:$D$993933,0,0),"")</f>
        <v/>
      </c>
      <c r="E272" s="83"/>
      <c r="F272" s="83"/>
      <c r="G272" s="101" t="e">
        <v>#N/A</v>
      </c>
      <c r="H272" s="102" t="str">
        <f>IFERROR(_xlfn.XLOOKUP($G272,通讯通路门店!$S$4:$S$993933,通讯通路门店!$R$4:$R$993933,0,0),"")</f>
        <v/>
      </c>
      <c r="I272" s="83"/>
      <c r="J272" s="83"/>
      <c r="K272" s="83"/>
      <c r="L272" s="83"/>
      <c r="M272" s="83"/>
      <c r="N272" s="83"/>
      <c r="O272" s="83"/>
      <c r="P272" s="83"/>
      <c r="Q272" s="83"/>
      <c r="R272" s="83"/>
      <c r="S272" s="83"/>
      <c r="T272" s="83"/>
      <c r="U272" s="99">
        <f>COUNTIF(通讯通路门店!$S:$S,$G272)</f>
        <v>0</v>
      </c>
      <c r="V272" s="99">
        <f>COUNTIFS(通讯通路门店!$S:$S,$G272,通讯通路门店!$J:$J,"综合卖场")</f>
        <v>0</v>
      </c>
      <c r="W272" s="99">
        <f>SUMIFS(通讯通路门店!$AJ:$AJ,通讯通路门店!$S:$S,通讯客户沙盘!$G272)</f>
        <v>0</v>
      </c>
      <c r="X272" s="99">
        <f t="shared" si="20"/>
        <v>0</v>
      </c>
      <c r="Y272" s="99">
        <f>COUNTIFS(通讯通路门店!$S:$S,$G272,通讯通路门店!$J:$J,"荣耀体验店")+COUNTIFS(通讯通路门店!$S:$S,$G272,通讯通路门店!$J:$J,"荣耀授权专卖店")</f>
        <v>0</v>
      </c>
      <c r="Z272" s="99">
        <f>COUNTIFS(通讯通路门店!$S:$S,$G272,通讯通路门店!$J:$J,"VIVO体验店")</f>
        <v>0</v>
      </c>
      <c r="AA272" s="99">
        <f>COUNTIFS(通讯通路门店!$S:$S,$G272,通讯通路门店!$J:$J,"OPPO体验店")</f>
        <v>0</v>
      </c>
      <c r="AB272" s="99">
        <f>COUNTIFS(通讯通路门店!$S:$S,$G272,通讯通路门店!$J:$J,"华为授权体验店")+COUNTIFS(通讯通路门店!$S:$S,$G272,通讯通路门店!$J:$J,"华为堡垒店")</f>
        <v>0</v>
      </c>
      <c r="AC272" s="99">
        <f>COUNTIFS(通讯通路门店!$S:$S,$G272,通讯通路门店!$J:$J,"小米体验店")</f>
        <v>0</v>
      </c>
      <c r="AD272" s="99">
        <f>COUNTIFS(通讯通路门店!$S:$S,$G272,通讯通路门店!$J:$J,"苹果体验店")</f>
        <v>0</v>
      </c>
      <c r="AE272" s="99">
        <f>COUNTIFS(通讯通路门店!$S:$S,$G272,通讯通路门店!$J:$J,"其他品牌专卖店")</f>
        <v>0</v>
      </c>
      <c r="AF272" s="99">
        <f>SUMIFS(通讯通路门店!$BI:$BI,通讯通路门店!$S:$S,$G272)</f>
        <v>0</v>
      </c>
      <c r="AG272" s="99">
        <f>SUMIFS(通讯通路门店!$BH:$BH,通讯通路门店!$S:$S,$G272)</f>
        <v>0</v>
      </c>
      <c r="AH272" s="99">
        <f t="shared" si="21"/>
        <v>0</v>
      </c>
      <c r="AI272" s="99">
        <f>SUMIFS(通讯通路门店!$BB:$BB,通讯通路门店!$S:$S,$G272)</f>
        <v>0</v>
      </c>
      <c r="AJ272" s="99">
        <f>SUMIFS(通讯通路门店!$BE:$BE,通讯通路门店!$S:$S,$G272)</f>
        <v>0</v>
      </c>
      <c r="AK272" s="99">
        <f>SUMIFS(通讯通路门店!$BG:$BG,通讯通路门店!$S:$S,$G272)</f>
        <v>0</v>
      </c>
      <c r="AL272" s="99">
        <f>SUMIFS(通讯通路门店!$BC:$BC,通讯通路门店!$S:$S,$G272)</f>
        <v>0</v>
      </c>
      <c r="AM272" s="99">
        <f>SUMIFS(通讯通路门店!$BD:$BD,通讯通路门店!$S:$S,$G272)</f>
        <v>0</v>
      </c>
      <c r="AN272" s="99">
        <f>SUMIFS(通讯通路门店!$BF:$BF,通讯通路门店!$S:$S,$G272)</f>
        <v>0</v>
      </c>
      <c r="AO272" s="99">
        <f t="shared" si="22"/>
        <v>0</v>
      </c>
      <c r="AP272" s="99">
        <f>SUMIFS(通讯通路门店!$K:$K,通讯通路门店!$S:$S,$G272)</f>
        <v>0</v>
      </c>
      <c r="AQ272" s="83"/>
      <c r="AR272" s="99">
        <f>SUMIFS(通讯通路门店!$T:$T,通讯通路门店!$S:$S,$G272)</f>
        <v>0</v>
      </c>
      <c r="AS272" s="99">
        <f>SUMIFS(通讯通路门店!$U:$U,通讯通路门店!$S:$S,$G272)</f>
        <v>0</v>
      </c>
      <c r="AT272" s="99">
        <f>SUMIFS(通讯通路门店!$V:$V,通讯通路门店!$S:$S,$G272)</f>
        <v>0</v>
      </c>
      <c r="AU272" s="99">
        <f>SUMIFS(通讯通路门店!$W:$W,通讯通路门店!$S:$S,$G272)</f>
        <v>0</v>
      </c>
      <c r="AV272" s="99">
        <f>SUMIFS(通讯通路门店!$Z:$Z,通讯通路门店!$S:$S,$G272)</f>
        <v>0</v>
      </c>
      <c r="AW272" s="99">
        <f>SUMIFS(通讯通路门店!$AB:$AB,通讯通路门店!$S:$S,$G272)</f>
        <v>0</v>
      </c>
      <c r="AX272" s="99">
        <f>SUMIFS(通讯通路门店!$X:$X,通讯通路门店!$S:$S,$G272)</f>
        <v>0</v>
      </c>
      <c r="AY272" s="99">
        <f>SUMIFS(通讯通路门店!$Y:$Y,通讯通路门店!$S:$S,$G272)</f>
        <v>0</v>
      </c>
      <c r="AZ272" s="99">
        <f>SUMIFS(通讯通路门店!$AA:$AA,通讯通路门店!$S:$S,$G272)</f>
        <v>0</v>
      </c>
      <c r="BA272" s="99">
        <f t="shared" si="23"/>
        <v>0</v>
      </c>
      <c r="BB272" s="99">
        <f t="shared" si="24"/>
        <v>0</v>
      </c>
      <c r="BC272" s="99">
        <f>SUMIFS(通讯通路门店!$W:$W,通讯通路门店!$S:$S,$G272,通讯通路门店!$J:$J,"荣耀体验店")+SUMIFS(通讯通路门店!$W:$W,通讯通路门店!$S:$S,$G272,通讯通路门店!$J:$J,"荣耀授权专卖店")</f>
        <v>0</v>
      </c>
      <c r="BD272" s="99">
        <f>SUMIFS(通讯通路门店!$Z:$Z,通讯通路门店!$S:$S,$G272,通讯通路门店!$J:$J,"VIVO体验店")</f>
        <v>0</v>
      </c>
      <c r="BE272" s="99">
        <f>SUMIFS(通讯通路门店!$AB:$AB,通讯通路门店!$S:$S,$G272,通讯通路门店!$J:$J,"OPPO体验店")</f>
        <v>0</v>
      </c>
      <c r="BF272" s="99">
        <f>SUMIFS(通讯通路门店!$X:$X,通讯通路门店!$S:$S,$G272,通讯通路门店!$J:$J,"华为授权体验店")+SUMIFS(通讯通路门店!$AA:$AA,通讯通路门店!$S:$S,$G272,通讯通路门店!$J:$J,"华为堡垒店")</f>
        <v>0</v>
      </c>
      <c r="BG272" s="99">
        <f>SUMIFS(通讯通路门店!$Y:$Y,通讯通路门店!$S:$S,$G272,通讯通路门店!$J:$J,"小米体验店")</f>
        <v>0</v>
      </c>
      <c r="BH272" s="99">
        <f>SUMIFS(通讯通路门店!$AA:$AA,通讯通路门店!$S:$S,$G272,通讯通路门店!$J:$J,"苹果体验店")</f>
        <v>0</v>
      </c>
      <c r="BI272" s="99">
        <f>SUMIFS(通讯通路门店!$K:$K,通讯通路门店!$S:$S,$G272,通讯通路门店!$J:$J,"其他品牌专卖店")</f>
        <v>0</v>
      </c>
      <c r="BJ272" s="99">
        <f>SUMIFS(通讯通路门店!$AC:$AC,通讯通路门店!$S:$S,$G272)</f>
        <v>0</v>
      </c>
      <c r="BK272" s="99">
        <f>SUMIFS(通讯通路门店!$AD:$AD,通讯通路门店!$S:$S,$G272)</f>
        <v>0</v>
      </c>
      <c r="BL272" s="99">
        <f>SUMIFS(通讯通路门店!$AE:$AE,通讯通路门店!$S:$S,$G272)</f>
        <v>0</v>
      </c>
      <c r="BM272" s="99">
        <f>SUMIFS(通讯通路门店!$AF:$AF,通讯通路门店!$S:$S,$G272)</f>
        <v>0</v>
      </c>
      <c r="BN272" s="99">
        <f>SUMIFS(通讯通路门店!$AG:$AG,通讯通路门店!$S:$S,$G272)</f>
        <v>0</v>
      </c>
      <c r="BO272" s="99">
        <f>SUMIFS(通讯通路门店!$AH:$AH,通讯通路门店!$S:$S,$G272)</f>
        <v>0</v>
      </c>
      <c r="BP272" s="99">
        <f>SUMIFS(通讯通路门店!$AI:$AI,通讯通路门店!$S:$S,$G272)</f>
        <v>0</v>
      </c>
      <c r="BQ272" s="83"/>
    </row>
    <row r="273" spans="1:69">
      <c r="A273" s="99" t="str">
        <f>IFERROR(_xlfn.XLOOKUP($G273,通讯通路门店!$S$4:$S$993933,通讯通路门店!$A$4:$A$993933,0,0),"")</f>
        <v/>
      </c>
      <c r="B273" s="99" t="str">
        <f>IFERROR(_xlfn.XLOOKUP($G273,通讯通路门店!$S$4:$S$993933,通讯通路门店!$B$4:$B$993933,0,0),"")</f>
        <v/>
      </c>
      <c r="C273" s="99" t="str">
        <f>IFERROR(_xlfn.XLOOKUP($G273,通讯通路门店!$S$4:$S$993933,通讯通路门店!$C$4:$C$993933,0,0),"")</f>
        <v/>
      </c>
      <c r="D273" s="99" t="str">
        <f>IFERROR(_xlfn.XLOOKUP($G273,通讯通路门店!$S$4:$S$993933,通讯通路门店!$D$4:$D$993933,0,0),"")</f>
        <v/>
      </c>
      <c r="E273" s="83"/>
      <c r="F273" s="83"/>
      <c r="G273" s="101" t="e">
        <v>#N/A</v>
      </c>
      <c r="H273" s="102" t="str">
        <f>IFERROR(_xlfn.XLOOKUP($G273,通讯通路门店!$S$4:$S$993933,通讯通路门店!$R$4:$R$993933,0,0),"")</f>
        <v/>
      </c>
      <c r="I273" s="83"/>
      <c r="J273" s="83"/>
      <c r="K273" s="83"/>
      <c r="L273" s="83"/>
      <c r="M273" s="83"/>
      <c r="N273" s="83"/>
      <c r="O273" s="83"/>
      <c r="P273" s="83"/>
      <c r="Q273" s="83"/>
      <c r="R273" s="83"/>
      <c r="S273" s="83"/>
      <c r="T273" s="83"/>
      <c r="U273" s="99">
        <f>COUNTIF(通讯通路门店!$S:$S,$G273)</f>
        <v>0</v>
      </c>
      <c r="V273" s="99">
        <f>COUNTIFS(通讯通路门店!$S:$S,$G273,通讯通路门店!$J:$J,"综合卖场")</f>
        <v>0</v>
      </c>
      <c r="W273" s="99">
        <f>SUMIFS(通讯通路门店!$AJ:$AJ,通讯通路门店!$S:$S,通讯客户沙盘!$G273)</f>
        <v>0</v>
      </c>
      <c r="X273" s="99">
        <f t="shared" si="20"/>
        <v>0</v>
      </c>
      <c r="Y273" s="99">
        <f>COUNTIFS(通讯通路门店!$S:$S,$G273,通讯通路门店!$J:$J,"荣耀体验店")+COUNTIFS(通讯通路门店!$S:$S,$G273,通讯通路门店!$J:$J,"荣耀授权专卖店")</f>
        <v>0</v>
      </c>
      <c r="Z273" s="99">
        <f>COUNTIFS(通讯通路门店!$S:$S,$G273,通讯通路门店!$J:$J,"VIVO体验店")</f>
        <v>0</v>
      </c>
      <c r="AA273" s="99">
        <f>COUNTIFS(通讯通路门店!$S:$S,$G273,通讯通路门店!$J:$J,"OPPO体验店")</f>
        <v>0</v>
      </c>
      <c r="AB273" s="99">
        <f>COUNTIFS(通讯通路门店!$S:$S,$G273,通讯通路门店!$J:$J,"华为授权体验店")+COUNTIFS(通讯通路门店!$S:$S,$G273,通讯通路门店!$J:$J,"华为堡垒店")</f>
        <v>0</v>
      </c>
      <c r="AC273" s="99">
        <f>COUNTIFS(通讯通路门店!$S:$S,$G273,通讯通路门店!$J:$J,"小米体验店")</f>
        <v>0</v>
      </c>
      <c r="AD273" s="99">
        <f>COUNTIFS(通讯通路门店!$S:$S,$G273,通讯通路门店!$J:$J,"苹果体验店")</f>
        <v>0</v>
      </c>
      <c r="AE273" s="99">
        <f>COUNTIFS(通讯通路门店!$S:$S,$G273,通讯通路门店!$J:$J,"其他品牌专卖店")</f>
        <v>0</v>
      </c>
      <c r="AF273" s="99">
        <f>SUMIFS(通讯通路门店!$BI:$BI,通讯通路门店!$S:$S,$G273)</f>
        <v>0</v>
      </c>
      <c r="AG273" s="99">
        <f>SUMIFS(通讯通路门店!$BH:$BH,通讯通路门店!$S:$S,$G273)</f>
        <v>0</v>
      </c>
      <c r="AH273" s="99">
        <f t="shared" si="21"/>
        <v>0</v>
      </c>
      <c r="AI273" s="99">
        <f>SUMIFS(通讯通路门店!$BB:$BB,通讯通路门店!$S:$S,$G273)</f>
        <v>0</v>
      </c>
      <c r="AJ273" s="99">
        <f>SUMIFS(通讯通路门店!$BE:$BE,通讯通路门店!$S:$S,$G273)</f>
        <v>0</v>
      </c>
      <c r="AK273" s="99">
        <f>SUMIFS(通讯通路门店!$BG:$BG,通讯通路门店!$S:$S,$G273)</f>
        <v>0</v>
      </c>
      <c r="AL273" s="99">
        <f>SUMIFS(通讯通路门店!$BC:$BC,通讯通路门店!$S:$S,$G273)</f>
        <v>0</v>
      </c>
      <c r="AM273" s="99">
        <f>SUMIFS(通讯通路门店!$BD:$BD,通讯通路门店!$S:$S,$G273)</f>
        <v>0</v>
      </c>
      <c r="AN273" s="99">
        <f>SUMIFS(通讯通路门店!$BF:$BF,通讯通路门店!$S:$S,$G273)</f>
        <v>0</v>
      </c>
      <c r="AO273" s="99">
        <f t="shared" si="22"/>
        <v>0</v>
      </c>
      <c r="AP273" s="99">
        <f>SUMIFS(通讯通路门店!$K:$K,通讯通路门店!$S:$S,$G273)</f>
        <v>0</v>
      </c>
      <c r="AQ273" s="83"/>
      <c r="AR273" s="99">
        <f>SUMIFS(通讯通路门店!$T:$T,通讯通路门店!$S:$S,$G273)</f>
        <v>0</v>
      </c>
      <c r="AS273" s="99">
        <f>SUMIFS(通讯通路门店!$U:$U,通讯通路门店!$S:$S,$G273)</f>
        <v>0</v>
      </c>
      <c r="AT273" s="99">
        <f>SUMIFS(通讯通路门店!$V:$V,通讯通路门店!$S:$S,$G273)</f>
        <v>0</v>
      </c>
      <c r="AU273" s="99">
        <f>SUMIFS(通讯通路门店!$W:$W,通讯通路门店!$S:$S,$G273)</f>
        <v>0</v>
      </c>
      <c r="AV273" s="99">
        <f>SUMIFS(通讯通路门店!$Z:$Z,通讯通路门店!$S:$S,$G273)</f>
        <v>0</v>
      </c>
      <c r="AW273" s="99">
        <f>SUMIFS(通讯通路门店!$AB:$AB,通讯通路门店!$S:$S,$G273)</f>
        <v>0</v>
      </c>
      <c r="AX273" s="99">
        <f>SUMIFS(通讯通路门店!$X:$X,通讯通路门店!$S:$S,$G273)</f>
        <v>0</v>
      </c>
      <c r="AY273" s="99">
        <f>SUMIFS(通讯通路门店!$Y:$Y,通讯通路门店!$S:$S,$G273)</f>
        <v>0</v>
      </c>
      <c r="AZ273" s="99">
        <f>SUMIFS(通讯通路门店!$AA:$AA,通讯通路门店!$S:$S,$G273)</f>
        <v>0</v>
      </c>
      <c r="BA273" s="99">
        <f t="shared" si="23"/>
        <v>0</v>
      </c>
      <c r="BB273" s="99">
        <f t="shared" si="24"/>
        <v>0</v>
      </c>
      <c r="BC273" s="99">
        <f>SUMIFS(通讯通路门店!$W:$W,通讯通路门店!$S:$S,$G273,通讯通路门店!$J:$J,"荣耀体验店")+SUMIFS(通讯通路门店!$W:$W,通讯通路门店!$S:$S,$G273,通讯通路门店!$J:$J,"荣耀授权专卖店")</f>
        <v>0</v>
      </c>
      <c r="BD273" s="99">
        <f>SUMIFS(通讯通路门店!$Z:$Z,通讯通路门店!$S:$S,$G273,通讯通路门店!$J:$J,"VIVO体验店")</f>
        <v>0</v>
      </c>
      <c r="BE273" s="99">
        <f>SUMIFS(通讯通路门店!$AB:$AB,通讯通路门店!$S:$S,$G273,通讯通路门店!$J:$J,"OPPO体验店")</f>
        <v>0</v>
      </c>
      <c r="BF273" s="99">
        <f>SUMIFS(通讯通路门店!$X:$X,通讯通路门店!$S:$S,$G273,通讯通路门店!$J:$J,"华为授权体验店")+SUMIFS(通讯通路门店!$AA:$AA,通讯通路门店!$S:$S,$G273,通讯通路门店!$J:$J,"华为堡垒店")</f>
        <v>0</v>
      </c>
      <c r="BG273" s="99">
        <f>SUMIFS(通讯通路门店!$Y:$Y,通讯通路门店!$S:$S,$G273,通讯通路门店!$J:$J,"小米体验店")</f>
        <v>0</v>
      </c>
      <c r="BH273" s="99">
        <f>SUMIFS(通讯通路门店!$AA:$AA,通讯通路门店!$S:$S,$G273,通讯通路门店!$J:$J,"苹果体验店")</f>
        <v>0</v>
      </c>
      <c r="BI273" s="99">
        <f>SUMIFS(通讯通路门店!$K:$K,通讯通路门店!$S:$S,$G273,通讯通路门店!$J:$J,"其他品牌专卖店")</f>
        <v>0</v>
      </c>
      <c r="BJ273" s="99">
        <f>SUMIFS(通讯通路门店!$AC:$AC,通讯通路门店!$S:$S,$G273)</f>
        <v>0</v>
      </c>
      <c r="BK273" s="99">
        <f>SUMIFS(通讯通路门店!$AD:$AD,通讯通路门店!$S:$S,$G273)</f>
        <v>0</v>
      </c>
      <c r="BL273" s="99">
        <f>SUMIFS(通讯通路门店!$AE:$AE,通讯通路门店!$S:$S,$G273)</f>
        <v>0</v>
      </c>
      <c r="BM273" s="99">
        <f>SUMIFS(通讯通路门店!$AF:$AF,通讯通路门店!$S:$S,$G273)</f>
        <v>0</v>
      </c>
      <c r="BN273" s="99">
        <f>SUMIFS(通讯通路门店!$AG:$AG,通讯通路门店!$S:$S,$G273)</f>
        <v>0</v>
      </c>
      <c r="BO273" s="99">
        <f>SUMIFS(通讯通路门店!$AH:$AH,通讯通路门店!$S:$S,$G273)</f>
        <v>0</v>
      </c>
      <c r="BP273" s="99">
        <f>SUMIFS(通讯通路门店!$AI:$AI,通讯通路门店!$S:$S,$G273)</f>
        <v>0</v>
      </c>
      <c r="BQ273" s="83"/>
    </row>
    <row r="274" spans="1:69">
      <c r="A274" s="99" t="str">
        <f>IFERROR(_xlfn.XLOOKUP($G274,通讯通路门店!$S$4:$S$993933,通讯通路门店!$A$4:$A$993933,0,0),"")</f>
        <v/>
      </c>
      <c r="B274" s="99" t="str">
        <f>IFERROR(_xlfn.XLOOKUP($G274,通讯通路门店!$S$4:$S$993933,通讯通路门店!$B$4:$B$993933,0,0),"")</f>
        <v/>
      </c>
      <c r="C274" s="99" t="str">
        <f>IFERROR(_xlfn.XLOOKUP($G274,通讯通路门店!$S$4:$S$993933,通讯通路门店!$C$4:$C$993933,0,0),"")</f>
        <v/>
      </c>
      <c r="D274" s="99" t="str">
        <f>IFERROR(_xlfn.XLOOKUP($G274,通讯通路门店!$S$4:$S$993933,通讯通路门店!$D$4:$D$993933,0,0),"")</f>
        <v/>
      </c>
      <c r="E274" s="83"/>
      <c r="F274" s="83"/>
      <c r="G274" s="101" t="e">
        <v>#N/A</v>
      </c>
      <c r="H274" s="102" t="str">
        <f>IFERROR(_xlfn.XLOOKUP($G274,通讯通路门店!$S$4:$S$993933,通讯通路门店!$R$4:$R$993933,0,0),"")</f>
        <v/>
      </c>
      <c r="I274" s="83"/>
      <c r="J274" s="83"/>
      <c r="K274" s="83"/>
      <c r="L274" s="83"/>
      <c r="M274" s="83"/>
      <c r="N274" s="83"/>
      <c r="O274" s="83"/>
      <c r="P274" s="83"/>
      <c r="Q274" s="83"/>
      <c r="R274" s="83"/>
      <c r="S274" s="83"/>
      <c r="T274" s="83"/>
      <c r="U274" s="99">
        <f>COUNTIF(通讯通路门店!$S:$S,$G274)</f>
        <v>0</v>
      </c>
      <c r="V274" s="99">
        <f>COUNTIFS(通讯通路门店!$S:$S,$G274,通讯通路门店!$J:$J,"综合卖场")</f>
        <v>0</v>
      </c>
      <c r="W274" s="99">
        <f>SUMIFS(通讯通路门店!$AJ:$AJ,通讯通路门店!$S:$S,通讯客户沙盘!$G274)</f>
        <v>0</v>
      </c>
      <c r="X274" s="99">
        <f t="shared" si="20"/>
        <v>0</v>
      </c>
      <c r="Y274" s="99">
        <f>COUNTIFS(通讯通路门店!$S:$S,$G274,通讯通路门店!$J:$J,"荣耀体验店")+COUNTIFS(通讯通路门店!$S:$S,$G274,通讯通路门店!$J:$J,"荣耀授权专卖店")</f>
        <v>0</v>
      </c>
      <c r="Z274" s="99">
        <f>COUNTIFS(通讯通路门店!$S:$S,$G274,通讯通路门店!$J:$J,"VIVO体验店")</f>
        <v>0</v>
      </c>
      <c r="AA274" s="99">
        <f>COUNTIFS(通讯通路门店!$S:$S,$G274,通讯通路门店!$J:$J,"OPPO体验店")</f>
        <v>0</v>
      </c>
      <c r="AB274" s="99">
        <f>COUNTIFS(通讯通路门店!$S:$S,$G274,通讯通路门店!$J:$J,"华为授权体验店")+COUNTIFS(通讯通路门店!$S:$S,$G274,通讯通路门店!$J:$J,"华为堡垒店")</f>
        <v>0</v>
      </c>
      <c r="AC274" s="99">
        <f>COUNTIFS(通讯通路门店!$S:$S,$G274,通讯通路门店!$J:$J,"小米体验店")</f>
        <v>0</v>
      </c>
      <c r="AD274" s="99">
        <f>COUNTIFS(通讯通路门店!$S:$S,$G274,通讯通路门店!$J:$J,"苹果体验店")</f>
        <v>0</v>
      </c>
      <c r="AE274" s="99">
        <f>COUNTIFS(通讯通路门店!$S:$S,$G274,通讯通路门店!$J:$J,"其他品牌专卖店")</f>
        <v>0</v>
      </c>
      <c r="AF274" s="99">
        <f>SUMIFS(通讯通路门店!$BI:$BI,通讯通路门店!$S:$S,$G274)</f>
        <v>0</v>
      </c>
      <c r="AG274" s="99">
        <f>SUMIFS(通讯通路门店!$BH:$BH,通讯通路门店!$S:$S,$G274)</f>
        <v>0</v>
      </c>
      <c r="AH274" s="99">
        <f t="shared" si="21"/>
        <v>0</v>
      </c>
      <c r="AI274" s="99">
        <f>SUMIFS(通讯通路门店!$BB:$BB,通讯通路门店!$S:$S,$G274)</f>
        <v>0</v>
      </c>
      <c r="AJ274" s="99">
        <f>SUMIFS(通讯通路门店!$BE:$BE,通讯通路门店!$S:$S,$G274)</f>
        <v>0</v>
      </c>
      <c r="AK274" s="99">
        <f>SUMIFS(通讯通路门店!$BG:$BG,通讯通路门店!$S:$S,$G274)</f>
        <v>0</v>
      </c>
      <c r="AL274" s="99">
        <f>SUMIFS(通讯通路门店!$BC:$BC,通讯通路门店!$S:$S,$G274)</f>
        <v>0</v>
      </c>
      <c r="AM274" s="99">
        <f>SUMIFS(通讯通路门店!$BD:$BD,通讯通路门店!$S:$S,$G274)</f>
        <v>0</v>
      </c>
      <c r="AN274" s="99">
        <f>SUMIFS(通讯通路门店!$BF:$BF,通讯通路门店!$S:$S,$G274)</f>
        <v>0</v>
      </c>
      <c r="AO274" s="99">
        <f t="shared" si="22"/>
        <v>0</v>
      </c>
      <c r="AP274" s="99">
        <f>SUMIFS(通讯通路门店!$K:$K,通讯通路门店!$S:$S,$G274)</f>
        <v>0</v>
      </c>
      <c r="AQ274" s="83"/>
      <c r="AR274" s="99">
        <f>SUMIFS(通讯通路门店!$T:$T,通讯通路门店!$S:$S,$G274)</f>
        <v>0</v>
      </c>
      <c r="AS274" s="99">
        <f>SUMIFS(通讯通路门店!$U:$U,通讯通路门店!$S:$S,$G274)</f>
        <v>0</v>
      </c>
      <c r="AT274" s="99">
        <f>SUMIFS(通讯通路门店!$V:$V,通讯通路门店!$S:$S,$G274)</f>
        <v>0</v>
      </c>
      <c r="AU274" s="99">
        <f>SUMIFS(通讯通路门店!$W:$W,通讯通路门店!$S:$S,$G274)</f>
        <v>0</v>
      </c>
      <c r="AV274" s="99">
        <f>SUMIFS(通讯通路门店!$Z:$Z,通讯通路门店!$S:$S,$G274)</f>
        <v>0</v>
      </c>
      <c r="AW274" s="99">
        <f>SUMIFS(通讯通路门店!$AB:$AB,通讯通路门店!$S:$S,$G274)</f>
        <v>0</v>
      </c>
      <c r="AX274" s="99">
        <f>SUMIFS(通讯通路门店!$X:$X,通讯通路门店!$S:$S,$G274)</f>
        <v>0</v>
      </c>
      <c r="AY274" s="99">
        <f>SUMIFS(通讯通路门店!$Y:$Y,通讯通路门店!$S:$S,$G274)</f>
        <v>0</v>
      </c>
      <c r="AZ274" s="99">
        <f>SUMIFS(通讯通路门店!$AA:$AA,通讯通路门店!$S:$S,$G274)</f>
        <v>0</v>
      </c>
      <c r="BA274" s="99">
        <f t="shared" si="23"/>
        <v>0</v>
      </c>
      <c r="BB274" s="99">
        <f t="shared" si="24"/>
        <v>0</v>
      </c>
      <c r="BC274" s="99">
        <f>SUMIFS(通讯通路门店!$W:$W,通讯通路门店!$S:$S,$G274,通讯通路门店!$J:$J,"荣耀体验店")+SUMIFS(通讯通路门店!$W:$W,通讯通路门店!$S:$S,$G274,通讯通路门店!$J:$J,"荣耀授权专卖店")</f>
        <v>0</v>
      </c>
      <c r="BD274" s="99">
        <f>SUMIFS(通讯通路门店!$Z:$Z,通讯通路门店!$S:$S,$G274,通讯通路门店!$J:$J,"VIVO体验店")</f>
        <v>0</v>
      </c>
      <c r="BE274" s="99">
        <f>SUMIFS(通讯通路门店!$AB:$AB,通讯通路门店!$S:$S,$G274,通讯通路门店!$J:$J,"OPPO体验店")</f>
        <v>0</v>
      </c>
      <c r="BF274" s="99">
        <f>SUMIFS(通讯通路门店!$X:$X,通讯通路门店!$S:$S,$G274,通讯通路门店!$J:$J,"华为授权体验店")+SUMIFS(通讯通路门店!$AA:$AA,通讯通路门店!$S:$S,$G274,通讯通路门店!$J:$J,"华为堡垒店")</f>
        <v>0</v>
      </c>
      <c r="BG274" s="99">
        <f>SUMIFS(通讯通路门店!$Y:$Y,通讯通路门店!$S:$S,$G274,通讯通路门店!$J:$J,"小米体验店")</f>
        <v>0</v>
      </c>
      <c r="BH274" s="99">
        <f>SUMIFS(通讯通路门店!$AA:$AA,通讯通路门店!$S:$S,$G274,通讯通路门店!$J:$J,"苹果体验店")</f>
        <v>0</v>
      </c>
      <c r="BI274" s="99">
        <f>SUMIFS(通讯通路门店!$K:$K,通讯通路门店!$S:$S,$G274,通讯通路门店!$J:$J,"其他品牌专卖店")</f>
        <v>0</v>
      </c>
      <c r="BJ274" s="99">
        <f>SUMIFS(通讯通路门店!$AC:$AC,通讯通路门店!$S:$S,$G274)</f>
        <v>0</v>
      </c>
      <c r="BK274" s="99">
        <f>SUMIFS(通讯通路门店!$AD:$AD,通讯通路门店!$S:$S,$G274)</f>
        <v>0</v>
      </c>
      <c r="BL274" s="99">
        <f>SUMIFS(通讯通路门店!$AE:$AE,通讯通路门店!$S:$S,$G274)</f>
        <v>0</v>
      </c>
      <c r="BM274" s="99">
        <f>SUMIFS(通讯通路门店!$AF:$AF,通讯通路门店!$S:$S,$G274)</f>
        <v>0</v>
      </c>
      <c r="BN274" s="99">
        <f>SUMIFS(通讯通路门店!$AG:$AG,通讯通路门店!$S:$S,$G274)</f>
        <v>0</v>
      </c>
      <c r="BO274" s="99">
        <f>SUMIFS(通讯通路门店!$AH:$AH,通讯通路门店!$S:$S,$G274)</f>
        <v>0</v>
      </c>
      <c r="BP274" s="99">
        <f>SUMIFS(通讯通路门店!$AI:$AI,通讯通路门店!$S:$S,$G274)</f>
        <v>0</v>
      </c>
      <c r="BQ274" s="83"/>
    </row>
    <row r="275" spans="1:69">
      <c r="A275" s="99" t="str">
        <f>IFERROR(_xlfn.XLOOKUP($G275,通讯通路门店!$S$4:$S$993933,通讯通路门店!$A$4:$A$993933,0,0),"")</f>
        <v/>
      </c>
      <c r="B275" s="99" t="str">
        <f>IFERROR(_xlfn.XLOOKUP($G275,通讯通路门店!$S$4:$S$993933,通讯通路门店!$B$4:$B$993933,0,0),"")</f>
        <v/>
      </c>
      <c r="C275" s="99" t="str">
        <f>IFERROR(_xlfn.XLOOKUP($G275,通讯通路门店!$S$4:$S$993933,通讯通路门店!$C$4:$C$993933,0,0),"")</f>
        <v/>
      </c>
      <c r="D275" s="99" t="str">
        <f>IFERROR(_xlfn.XLOOKUP($G275,通讯通路门店!$S$4:$S$993933,通讯通路门店!$D$4:$D$993933,0,0),"")</f>
        <v/>
      </c>
      <c r="E275" s="83"/>
      <c r="F275" s="83"/>
      <c r="G275" s="101" t="e">
        <v>#N/A</v>
      </c>
      <c r="H275" s="102" t="str">
        <f>IFERROR(_xlfn.XLOOKUP($G275,通讯通路门店!$S$4:$S$993933,通讯通路门店!$R$4:$R$993933,0,0),"")</f>
        <v/>
      </c>
      <c r="I275" s="83"/>
      <c r="J275" s="83"/>
      <c r="K275" s="83"/>
      <c r="L275" s="83"/>
      <c r="M275" s="83"/>
      <c r="N275" s="83"/>
      <c r="O275" s="83"/>
      <c r="P275" s="83"/>
      <c r="Q275" s="83"/>
      <c r="R275" s="83"/>
      <c r="S275" s="83"/>
      <c r="T275" s="83"/>
      <c r="U275" s="99">
        <f>COUNTIF(通讯通路门店!$S:$S,$G275)</f>
        <v>0</v>
      </c>
      <c r="V275" s="99">
        <f>COUNTIFS(通讯通路门店!$S:$S,$G275,通讯通路门店!$J:$J,"综合卖场")</f>
        <v>0</v>
      </c>
      <c r="W275" s="99">
        <f>SUMIFS(通讯通路门店!$AJ:$AJ,通讯通路门店!$S:$S,通讯客户沙盘!$G275)</f>
        <v>0</v>
      </c>
      <c r="X275" s="99">
        <f t="shared" si="20"/>
        <v>0</v>
      </c>
      <c r="Y275" s="99">
        <f>COUNTIFS(通讯通路门店!$S:$S,$G275,通讯通路门店!$J:$J,"荣耀体验店")+COUNTIFS(通讯通路门店!$S:$S,$G275,通讯通路门店!$J:$J,"荣耀授权专卖店")</f>
        <v>0</v>
      </c>
      <c r="Z275" s="99">
        <f>COUNTIFS(通讯通路门店!$S:$S,$G275,通讯通路门店!$J:$J,"VIVO体验店")</f>
        <v>0</v>
      </c>
      <c r="AA275" s="99">
        <f>COUNTIFS(通讯通路门店!$S:$S,$G275,通讯通路门店!$J:$J,"OPPO体验店")</f>
        <v>0</v>
      </c>
      <c r="AB275" s="99">
        <f>COUNTIFS(通讯通路门店!$S:$S,$G275,通讯通路门店!$J:$J,"华为授权体验店")+COUNTIFS(通讯通路门店!$S:$S,$G275,通讯通路门店!$J:$J,"华为堡垒店")</f>
        <v>0</v>
      </c>
      <c r="AC275" s="99">
        <f>COUNTIFS(通讯通路门店!$S:$S,$G275,通讯通路门店!$J:$J,"小米体验店")</f>
        <v>0</v>
      </c>
      <c r="AD275" s="99">
        <f>COUNTIFS(通讯通路门店!$S:$S,$G275,通讯通路门店!$J:$J,"苹果体验店")</f>
        <v>0</v>
      </c>
      <c r="AE275" s="99">
        <f>COUNTIFS(通讯通路门店!$S:$S,$G275,通讯通路门店!$J:$J,"其他品牌专卖店")</f>
        <v>0</v>
      </c>
      <c r="AF275" s="99">
        <f>SUMIFS(通讯通路门店!$BI:$BI,通讯通路门店!$S:$S,$G275)</f>
        <v>0</v>
      </c>
      <c r="AG275" s="99">
        <f>SUMIFS(通讯通路门店!$BH:$BH,通讯通路门店!$S:$S,$G275)</f>
        <v>0</v>
      </c>
      <c r="AH275" s="99">
        <f t="shared" si="21"/>
        <v>0</v>
      </c>
      <c r="AI275" s="99">
        <f>SUMIFS(通讯通路门店!$BB:$BB,通讯通路门店!$S:$S,$G275)</f>
        <v>0</v>
      </c>
      <c r="AJ275" s="99">
        <f>SUMIFS(通讯通路门店!$BE:$BE,通讯通路门店!$S:$S,$G275)</f>
        <v>0</v>
      </c>
      <c r="AK275" s="99">
        <f>SUMIFS(通讯通路门店!$BG:$BG,通讯通路门店!$S:$S,$G275)</f>
        <v>0</v>
      </c>
      <c r="AL275" s="99">
        <f>SUMIFS(通讯通路门店!$BC:$BC,通讯通路门店!$S:$S,$G275)</f>
        <v>0</v>
      </c>
      <c r="AM275" s="99">
        <f>SUMIFS(通讯通路门店!$BD:$BD,通讯通路门店!$S:$S,$G275)</f>
        <v>0</v>
      </c>
      <c r="AN275" s="99">
        <f>SUMIFS(通讯通路门店!$BF:$BF,通讯通路门店!$S:$S,$G275)</f>
        <v>0</v>
      </c>
      <c r="AO275" s="99">
        <f t="shared" si="22"/>
        <v>0</v>
      </c>
      <c r="AP275" s="99">
        <f>SUMIFS(通讯通路门店!$K:$K,通讯通路门店!$S:$S,$G275)</f>
        <v>0</v>
      </c>
      <c r="AQ275" s="83"/>
      <c r="AR275" s="99">
        <f>SUMIFS(通讯通路门店!$T:$T,通讯通路门店!$S:$S,$G275)</f>
        <v>0</v>
      </c>
      <c r="AS275" s="99">
        <f>SUMIFS(通讯通路门店!$U:$U,通讯通路门店!$S:$S,$G275)</f>
        <v>0</v>
      </c>
      <c r="AT275" s="99">
        <f>SUMIFS(通讯通路门店!$V:$V,通讯通路门店!$S:$S,$G275)</f>
        <v>0</v>
      </c>
      <c r="AU275" s="99">
        <f>SUMIFS(通讯通路门店!$W:$W,通讯通路门店!$S:$S,$G275)</f>
        <v>0</v>
      </c>
      <c r="AV275" s="99">
        <f>SUMIFS(通讯通路门店!$Z:$Z,通讯通路门店!$S:$S,$G275)</f>
        <v>0</v>
      </c>
      <c r="AW275" s="99">
        <f>SUMIFS(通讯通路门店!$AB:$AB,通讯通路门店!$S:$S,$G275)</f>
        <v>0</v>
      </c>
      <c r="AX275" s="99">
        <f>SUMIFS(通讯通路门店!$X:$X,通讯通路门店!$S:$S,$G275)</f>
        <v>0</v>
      </c>
      <c r="AY275" s="99">
        <f>SUMIFS(通讯通路门店!$Y:$Y,通讯通路门店!$S:$S,$G275)</f>
        <v>0</v>
      </c>
      <c r="AZ275" s="99">
        <f>SUMIFS(通讯通路门店!$AA:$AA,通讯通路门店!$S:$S,$G275)</f>
        <v>0</v>
      </c>
      <c r="BA275" s="99">
        <f t="shared" si="23"/>
        <v>0</v>
      </c>
      <c r="BB275" s="99">
        <f t="shared" si="24"/>
        <v>0</v>
      </c>
      <c r="BC275" s="99">
        <f>SUMIFS(通讯通路门店!$W:$W,通讯通路门店!$S:$S,$G275,通讯通路门店!$J:$J,"荣耀体验店")+SUMIFS(通讯通路门店!$W:$W,通讯通路门店!$S:$S,$G275,通讯通路门店!$J:$J,"荣耀授权专卖店")</f>
        <v>0</v>
      </c>
      <c r="BD275" s="99">
        <f>SUMIFS(通讯通路门店!$Z:$Z,通讯通路门店!$S:$S,$G275,通讯通路门店!$J:$J,"VIVO体验店")</f>
        <v>0</v>
      </c>
      <c r="BE275" s="99">
        <f>SUMIFS(通讯通路门店!$AB:$AB,通讯通路门店!$S:$S,$G275,通讯通路门店!$J:$J,"OPPO体验店")</f>
        <v>0</v>
      </c>
      <c r="BF275" s="99">
        <f>SUMIFS(通讯通路门店!$X:$X,通讯通路门店!$S:$S,$G275,通讯通路门店!$J:$J,"华为授权体验店")+SUMIFS(通讯通路门店!$AA:$AA,通讯通路门店!$S:$S,$G275,通讯通路门店!$J:$J,"华为堡垒店")</f>
        <v>0</v>
      </c>
      <c r="BG275" s="99">
        <f>SUMIFS(通讯通路门店!$Y:$Y,通讯通路门店!$S:$S,$G275,通讯通路门店!$J:$J,"小米体验店")</f>
        <v>0</v>
      </c>
      <c r="BH275" s="99">
        <f>SUMIFS(通讯通路门店!$AA:$AA,通讯通路门店!$S:$S,$G275,通讯通路门店!$J:$J,"苹果体验店")</f>
        <v>0</v>
      </c>
      <c r="BI275" s="99">
        <f>SUMIFS(通讯通路门店!$K:$K,通讯通路门店!$S:$S,$G275,通讯通路门店!$J:$J,"其他品牌专卖店")</f>
        <v>0</v>
      </c>
      <c r="BJ275" s="99">
        <f>SUMIFS(通讯通路门店!$AC:$AC,通讯通路门店!$S:$S,$G275)</f>
        <v>0</v>
      </c>
      <c r="BK275" s="99">
        <f>SUMIFS(通讯通路门店!$AD:$AD,通讯通路门店!$S:$S,$G275)</f>
        <v>0</v>
      </c>
      <c r="BL275" s="99">
        <f>SUMIFS(通讯通路门店!$AE:$AE,通讯通路门店!$S:$S,$G275)</f>
        <v>0</v>
      </c>
      <c r="BM275" s="99">
        <f>SUMIFS(通讯通路门店!$AF:$AF,通讯通路门店!$S:$S,$G275)</f>
        <v>0</v>
      </c>
      <c r="BN275" s="99">
        <f>SUMIFS(通讯通路门店!$AG:$AG,通讯通路门店!$S:$S,$G275)</f>
        <v>0</v>
      </c>
      <c r="BO275" s="99">
        <f>SUMIFS(通讯通路门店!$AH:$AH,通讯通路门店!$S:$S,$G275)</f>
        <v>0</v>
      </c>
      <c r="BP275" s="99">
        <f>SUMIFS(通讯通路门店!$AI:$AI,通讯通路门店!$S:$S,$G275)</f>
        <v>0</v>
      </c>
      <c r="BQ275" s="83"/>
    </row>
    <row r="276" spans="1:69">
      <c r="A276" s="99" t="str">
        <f>IFERROR(_xlfn.XLOOKUP($G276,通讯通路门店!$S$4:$S$993933,通讯通路门店!$A$4:$A$993933,0,0),"")</f>
        <v/>
      </c>
      <c r="B276" s="99" t="str">
        <f>IFERROR(_xlfn.XLOOKUP($G276,通讯通路门店!$S$4:$S$993933,通讯通路门店!$B$4:$B$993933,0,0),"")</f>
        <v/>
      </c>
      <c r="C276" s="99" t="str">
        <f>IFERROR(_xlfn.XLOOKUP($G276,通讯通路门店!$S$4:$S$993933,通讯通路门店!$C$4:$C$993933,0,0),"")</f>
        <v/>
      </c>
      <c r="D276" s="99" t="str">
        <f>IFERROR(_xlfn.XLOOKUP($G276,通讯通路门店!$S$4:$S$993933,通讯通路门店!$D$4:$D$993933,0,0),"")</f>
        <v/>
      </c>
      <c r="E276" s="83"/>
      <c r="F276" s="83"/>
      <c r="G276" s="101" t="e">
        <v>#N/A</v>
      </c>
      <c r="H276" s="102" t="str">
        <f>IFERROR(_xlfn.XLOOKUP($G276,通讯通路门店!$S$4:$S$993933,通讯通路门店!$R$4:$R$993933,0,0),"")</f>
        <v/>
      </c>
      <c r="I276" s="83"/>
      <c r="J276" s="83"/>
      <c r="K276" s="83"/>
      <c r="L276" s="83"/>
      <c r="M276" s="83"/>
      <c r="N276" s="83"/>
      <c r="O276" s="83"/>
      <c r="P276" s="83"/>
      <c r="Q276" s="83"/>
      <c r="R276" s="83"/>
      <c r="S276" s="83"/>
      <c r="T276" s="83"/>
      <c r="U276" s="99">
        <f>COUNTIF(通讯通路门店!$S:$S,$G276)</f>
        <v>0</v>
      </c>
      <c r="V276" s="99">
        <f>COUNTIFS(通讯通路门店!$S:$S,$G276,通讯通路门店!$J:$J,"综合卖场")</f>
        <v>0</v>
      </c>
      <c r="W276" s="99">
        <f>SUMIFS(通讯通路门店!$AJ:$AJ,通讯通路门店!$S:$S,通讯客户沙盘!$G276)</f>
        <v>0</v>
      </c>
      <c r="X276" s="99">
        <f t="shared" si="20"/>
        <v>0</v>
      </c>
      <c r="Y276" s="99">
        <f>COUNTIFS(通讯通路门店!$S:$S,$G276,通讯通路门店!$J:$J,"荣耀体验店")+COUNTIFS(通讯通路门店!$S:$S,$G276,通讯通路门店!$J:$J,"荣耀授权专卖店")</f>
        <v>0</v>
      </c>
      <c r="Z276" s="99">
        <f>COUNTIFS(通讯通路门店!$S:$S,$G276,通讯通路门店!$J:$J,"VIVO体验店")</f>
        <v>0</v>
      </c>
      <c r="AA276" s="99">
        <f>COUNTIFS(通讯通路门店!$S:$S,$G276,通讯通路门店!$J:$J,"OPPO体验店")</f>
        <v>0</v>
      </c>
      <c r="AB276" s="99">
        <f>COUNTIFS(通讯通路门店!$S:$S,$G276,通讯通路门店!$J:$J,"华为授权体验店")+COUNTIFS(通讯通路门店!$S:$S,$G276,通讯通路门店!$J:$J,"华为堡垒店")</f>
        <v>0</v>
      </c>
      <c r="AC276" s="99">
        <f>COUNTIFS(通讯通路门店!$S:$S,$G276,通讯通路门店!$J:$J,"小米体验店")</f>
        <v>0</v>
      </c>
      <c r="AD276" s="99">
        <f>COUNTIFS(通讯通路门店!$S:$S,$G276,通讯通路门店!$J:$J,"苹果体验店")</f>
        <v>0</v>
      </c>
      <c r="AE276" s="99">
        <f>COUNTIFS(通讯通路门店!$S:$S,$G276,通讯通路门店!$J:$J,"其他品牌专卖店")</f>
        <v>0</v>
      </c>
      <c r="AF276" s="99">
        <f>SUMIFS(通讯通路门店!$BI:$BI,通讯通路门店!$S:$S,$G276)</f>
        <v>0</v>
      </c>
      <c r="AG276" s="99">
        <f>SUMIFS(通讯通路门店!$BH:$BH,通讯通路门店!$S:$S,$G276)</f>
        <v>0</v>
      </c>
      <c r="AH276" s="99">
        <f t="shared" si="21"/>
        <v>0</v>
      </c>
      <c r="AI276" s="99">
        <f>SUMIFS(通讯通路门店!$BB:$BB,通讯通路门店!$S:$S,$G276)</f>
        <v>0</v>
      </c>
      <c r="AJ276" s="99">
        <f>SUMIFS(通讯通路门店!$BE:$BE,通讯通路门店!$S:$S,$G276)</f>
        <v>0</v>
      </c>
      <c r="AK276" s="99">
        <f>SUMIFS(通讯通路门店!$BG:$BG,通讯通路门店!$S:$S,$G276)</f>
        <v>0</v>
      </c>
      <c r="AL276" s="99">
        <f>SUMIFS(通讯通路门店!$BC:$BC,通讯通路门店!$S:$S,$G276)</f>
        <v>0</v>
      </c>
      <c r="AM276" s="99">
        <f>SUMIFS(通讯通路门店!$BD:$BD,通讯通路门店!$S:$S,$G276)</f>
        <v>0</v>
      </c>
      <c r="AN276" s="99">
        <f>SUMIFS(通讯通路门店!$BF:$BF,通讯通路门店!$S:$S,$G276)</f>
        <v>0</v>
      </c>
      <c r="AO276" s="99">
        <f t="shared" si="22"/>
        <v>0</v>
      </c>
      <c r="AP276" s="99">
        <f>SUMIFS(通讯通路门店!$K:$K,通讯通路门店!$S:$S,$G276)</f>
        <v>0</v>
      </c>
      <c r="AQ276" s="83"/>
      <c r="AR276" s="99">
        <f>SUMIFS(通讯通路门店!$T:$T,通讯通路门店!$S:$S,$G276)</f>
        <v>0</v>
      </c>
      <c r="AS276" s="99">
        <f>SUMIFS(通讯通路门店!$U:$U,通讯通路门店!$S:$S,$G276)</f>
        <v>0</v>
      </c>
      <c r="AT276" s="99">
        <f>SUMIFS(通讯通路门店!$V:$V,通讯通路门店!$S:$S,$G276)</f>
        <v>0</v>
      </c>
      <c r="AU276" s="99">
        <f>SUMIFS(通讯通路门店!$W:$W,通讯通路门店!$S:$S,$G276)</f>
        <v>0</v>
      </c>
      <c r="AV276" s="99">
        <f>SUMIFS(通讯通路门店!$Z:$Z,通讯通路门店!$S:$S,$G276)</f>
        <v>0</v>
      </c>
      <c r="AW276" s="99">
        <f>SUMIFS(通讯通路门店!$AB:$AB,通讯通路门店!$S:$S,$G276)</f>
        <v>0</v>
      </c>
      <c r="AX276" s="99">
        <f>SUMIFS(通讯通路门店!$X:$X,通讯通路门店!$S:$S,$G276)</f>
        <v>0</v>
      </c>
      <c r="AY276" s="99">
        <f>SUMIFS(通讯通路门店!$Y:$Y,通讯通路门店!$S:$S,$G276)</f>
        <v>0</v>
      </c>
      <c r="AZ276" s="99">
        <f>SUMIFS(通讯通路门店!$AA:$AA,通讯通路门店!$S:$S,$G276)</f>
        <v>0</v>
      </c>
      <c r="BA276" s="99">
        <f t="shared" si="23"/>
        <v>0</v>
      </c>
      <c r="BB276" s="99">
        <f t="shared" si="24"/>
        <v>0</v>
      </c>
      <c r="BC276" s="99">
        <f>SUMIFS(通讯通路门店!$W:$W,通讯通路门店!$S:$S,$G276,通讯通路门店!$J:$J,"荣耀体验店")+SUMIFS(通讯通路门店!$W:$W,通讯通路门店!$S:$S,$G276,通讯通路门店!$J:$J,"荣耀授权专卖店")</f>
        <v>0</v>
      </c>
      <c r="BD276" s="99">
        <f>SUMIFS(通讯通路门店!$Z:$Z,通讯通路门店!$S:$S,$G276,通讯通路门店!$J:$J,"VIVO体验店")</f>
        <v>0</v>
      </c>
      <c r="BE276" s="99">
        <f>SUMIFS(通讯通路门店!$AB:$AB,通讯通路门店!$S:$S,$G276,通讯通路门店!$J:$J,"OPPO体验店")</f>
        <v>0</v>
      </c>
      <c r="BF276" s="99">
        <f>SUMIFS(通讯通路门店!$X:$X,通讯通路门店!$S:$S,$G276,通讯通路门店!$J:$J,"华为授权体验店")+SUMIFS(通讯通路门店!$AA:$AA,通讯通路门店!$S:$S,$G276,通讯通路门店!$J:$J,"华为堡垒店")</f>
        <v>0</v>
      </c>
      <c r="BG276" s="99">
        <f>SUMIFS(通讯通路门店!$Y:$Y,通讯通路门店!$S:$S,$G276,通讯通路门店!$J:$J,"小米体验店")</f>
        <v>0</v>
      </c>
      <c r="BH276" s="99">
        <f>SUMIFS(通讯通路门店!$AA:$AA,通讯通路门店!$S:$S,$G276,通讯通路门店!$J:$J,"苹果体验店")</f>
        <v>0</v>
      </c>
      <c r="BI276" s="99">
        <f>SUMIFS(通讯通路门店!$K:$K,通讯通路门店!$S:$S,$G276,通讯通路门店!$J:$J,"其他品牌专卖店")</f>
        <v>0</v>
      </c>
      <c r="BJ276" s="99">
        <f>SUMIFS(通讯通路门店!$AC:$AC,通讯通路门店!$S:$S,$G276)</f>
        <v>0</v>
      </c>
      <c r="BK276" s="99">
        <f>SUMIFS(通讯通路门店!$AD:$AD,通讯通路门店!$S:$S,$G276)</f>
        <v>0</v>
      </c>
      <c r="BL276" s="99">
        <f>SUMIFS(通讯通路门店!$AE:$AE,通讯通路门店!$S:$S,$G276)</f>
        <v>0</v>
      </c>
      <c r="BM276" s="99">
        <f>SUMIFS(通讯通路门店!$AF:$AF,通讯通路门店!$S:$S,$G276)</f>
        <v>0</v>
      </c>
      <c r="BN276" s="99">
        <f>SUMIFS(通讯通路门店!$AG:$AG,通讯通路门店!$S:$S,$G276)</f>
        <v>0</v>
      </c>
      <c r="BO276" s="99">
        <f>SUMIFS(通讯通路门店!$AH:$AH,通讯通路门店!$S:$S,$G276)</f>
        <v>0</v>
      </c>
      <c r="BP276" s="99">
        <f>SUMIFS(通讯通路门店!$AI:$AI,通讯通路门店!$S:$S,$G276)</f>
        <v>0</v>
      </c>
      <c r="BQ276" s="83"/>
    </row>
    <row r="277" spans="1:69">
      <c r="A277" s="99" t="str">
        <f>IFERROR(_xlfn.XLOOKUP($G277,通讯通路门店!$S$4:$S$993933,通讯通路门店!$A$4:$A$993933,0,0),"")</f>
        <v/>
      </c>
      <c r="B277" s="99" t="str">
        <f>IFERROR(_xlfn.XLOOKUP($G277,通讯通路门店!$S$4:$S$993933,通讯通路门店!$B$4:$B$993933,0,0),"")</f>
        <v/>
      </c>
      <c r="C277" s="99" t="str">
        <f>IFERROR(_xlfn.XLOOKUP($G277,通讯通路门店!$S$4:$S$993933,通讯通路门店!$C$4:$C$993933,0,0),"")</f>
        <v/>
      </c>
      <c r="D277" s="99" t="str">
        <f>IFERROR(_xlfn.XLOOKUP($G277,通讯通路门店!$S$4:$S$993933,通讯通路门店!$D$4:$D$993933,0,0),"")</f>
        <v/>
      </c>
      <c r="E277" s="83"/>
      <c r="F277" s="83"/>
      <c r="G277" s="101" t="e">
        <v>#N/A</v>
      </c>
      <c r="H277" s="102" t="str">
        <f>IFERROR(_xlfn.XLOOKUP($G277,通讯通路门店!$S$4:$S$993933,通讯通路门店!$R$4:$R$993933,0,0),"")</f>
        <v/>
      </c>
      <c r="I277" s="83"/>
      <c r="J277" s="83"/>
      <c r="K277" s="83"/>
      <c r="L277" s="83"/>
      <c r="M277" s="83"/>
      <c r="N277" s="83"/>
      <c r="O277" s="83"/>
      <c r="P277" s="83"/>
      <c r="Q277" s="83"/>
      <c r="R277" s="83"/>
      <c r="S277" s="83"/>
      <c r="T277" s="83"/>
      <c r="U277" s="99">
        <f>COUNTIF(通讯通路门店!$S:$S,$G277)</f>
        <v>0</v>
      </c>
      <c r="V277" s="99">
        <f>COUNTIFS(通讯通路门店!$S:$S,$G277,通讯通路门店!$J:$J,"综合卖场")</f>
        <v>0</v>
      </c>
      <c r="W277" s="99">
        <f>SUMIFS(通讯通路门店!$AJ:$AJ,通讯通路门店!$S:$S,通讯客户沙盘!$G277)</f>
        <v>0</v>
      </c>
      <c r="X277" s="99">
        <f t="shared" si="20"/>
        <v>0</v>
      </c>
      <c r="Y277" s="99">
        <f>COUNTIFS(通讯通路门店!$S:$S,$G277,通讯通路门店!$J:$J,"荣耀体验店")+COUNTIFS(通讯通路门店!$S:$S,$G277,通讯通路门店!$J:$J,"荣耀授权专卖店")</f>
        <v>0</v>
      </c>
      <c r="Z277" s="99">
        <f>COUNTIFS(通讯通路门店!$S:$S,$G277,通讯通路门店!$J:$J,"VIVO体验店")</f>
        <v>0</v>
      </c>
      <c r="AA277" s="99">
        <f>COUNTIFS(通讯通路门店!$S:$S,$G277,通讯通路门店!$J:$J,"OPPO体验店")</f>
        <v>0</v>
      </c>
      <c r="AB277" s="99">
        <f>COUNTIFS(通讯通路门店!$S:$S,$G277,通讯通路门店!$J:$J,"华为授权体验店")+COUNTIFS(通讯通路门店!$S:$S,$G277,通讯通路门店!$J:$J,"华为堡垒店")</f>
        <v>0</v>
      </c>
      <c r="AC277" s="99">
        <f>COUNTIFS(通讯通路门店!$S:$S,$G277,通讯通路门店!$J:$J,"小米体验店")</f>
        <v>0</v>
      </c>
      <c r="AD277" s="99">
        <f>COUNTIFS(通讯通路门店!$S:$S,$G277,通讯通路门店!$J:$J,"苹果体验店")</f>
        <v>0</v>
      </c>
      <c r="AE277" s="99">
        <f>COUNTIFS(通讯通路门店!$S:$S,$G277,通讯通路门店!$J:$J,"其他品牌专卖店")</f>
        <v>0</v>
      </c>
      <c r="AF277" s="99">
        <f>SUMIFS(通讯通路门店!$BI:$BI,通讯通路门店!$S:$S,$G277)</f>
        <v>0</v>
      </c>
      <c r="AG277" s="99">
        <f>SUMIFS(通讯通路门店!$BH:$BH,通讯通路门店!$S:$S,$G277)</f>
        <v>0</v>
      </c>
      <c r="AH277" s="99">
        <f t="shared" si="21"/>
        <v>0</v>
      </c>
      <c r="AI277" s="99">
        <f>SUMIFS(通讯通路门店!$BB:$BB,通讯通路门店!$S:$S,$G277)</f>
        <v>0</v>
      </c>
      <c r="AJ277" s="99">
        <f>SUMIFS(通讯通路门店!$BE:$BE,通讯通路门店!$S:$S,$G277)</f>
        <v>0</v>
      </c>
      <c r="AK277" s="99">
        <f>SUMIFS(通讯通路门店!$BG:$BG,通讯通路门店!$S:$S,$G277)</f>
        <v>0</v>
      </c>
      <c r="AL277" s="99">
        <f>SUMIFS(通讯通路门店!$BC:$BC,通讯通路门店!$S:$S,$G277)</f>
        <v>0</v>
      </c>
      <c r="AM277" s="99">
        <f>SUMIFS(通讯通路门店!$BD:$BD,通讯通路门店!$S:$S,$G277)</f>
        <v>0</v>
      </c>
      <c r="AN277" s="99">
        <f>SUMIFS(通讯通路门店!$BF:$BF,通讯通路门店!$S:$S,$G277)</f>
        <v>0</v>
      </c>
      <c r="AO277" s="99">
        <f t="shared" si="22"/>
        <v>0</v>
      </c>
      <c r="AP277" s="99">
        <f>SUMIFS(通讯通路门店!$K:$K,通讯通路门店!$S:$S,$G277)</f>
        <v>0</v>
      </c>
      <c r="AQ277" s="83"/>
      <c r="AR277" s="99">
        <f>SUMIFS(通讯通路门店!$T:$T,通讯通路门店!$S:$S,$G277)</f>
        <v>0</v>
      </c>
      <c r="AS277" s="99">
        <f>SUMIFS(通讯通路门店!$U:$U,通讯通路门店!$S:$S,$G277)</f>
        <v>0</v>
      </c>
      <c r="AT277" s="99">
        <f>SUMIFS(通讯通路门店!$V:$V,通讯通路门店!$S:$S,$G277)</f>
        <v>0</v>
      </c>
      <c r="AU277" s="99">
        <f>SUMIFS(通讯通路门店!$W:$W,通讯通路门店!$S:$S,$G277)</f>
        <v>0</v>
      </c>
      <c r="AV277" s="99">
        <f>SUMIFS(通讯通路门店!$Z:$Z,通讯通路门店!$S:$S,$G277)</f>
        <v>0</v>
      </c>
      <c r="AW277" s="99">
        <f>SUMIFS(通讯通路门店!$AB:$AB,通讯通路门店!$S:$S,$G277)</f>
        <v>0</v>
      </c>
      <c r="AX277" s="99">
        <f>SUMIFS(通讯通路门店!$X:$X,通讯通路门店!$S:$S,$G277)</f>
        <v>0</v>
      </c>
      <c r="AY277" s="99">
        <f>SUMIFS(通讯通路门店!$Y:$Y,通讯通路门店!$S:$S,$G277)</f>
        <v>0</v>
      </c>
      <c r="AZ277" s="99">
        <f>SUMIFS(通讯通路门店!$AA:$AA,通讯通路门店!$S:$S,$G277)</f>
        <v>0</v>
      </c>
      <c r="BA277" s="99">
        <f t="shared" si="23"/>
        <v>0</v>
      </c>
      <c r="BB277" s="99">
        <f t="shared" si="24"/>
        <v>0</v>
      </c>
      <c r="BC277" s="99">
        <f>SUMIFS(通讯通路门店!$W:$W,通讯通路门店!$S:$S,$G277,通讯通路门店!$J:$J,"荣耀体验店")+SUMIFS(通讯通路门店!$W:$W,通讯通路门店!$S:$S,$G277,通讯通路门店!$J:$J,"荣耀授权专卖店")</f>
        <v>0</v>
      </c>
      <c r="BD277" s="99">
        <f>SUMIFS(通讯通路门店!$Z:$Z,通讯通路门店!$S:$S,$G277,通讯通路门店!$J:$J,"VIVO体验店")</f>
        <v>0</v>
      </c>
      <c r="BE277" s="99">
        <f>SUMIFS(通讯通路门店!$AB:$AB,通讯通路门店!$S:$S,$G277,通讯通路门店!$J:$J,"OPPO体验店")</f>
        <v>0</v>
      </c>
      <c r="BF277" s="99">
        <f>SUMIFS(通讯通路门店!$X:$X,通讯通路门店!$S:$S,$G277,通讯通路门店!$J:$J,"华为授权体验店")+SUMIFS(通讯通路门店!$AA:$AA,通讯通路门店!$S:$S,$G277,通讯通路门店!$J:$J,"华为堡垒店")</f>
        <v>0</v>
      </c>
      <c r="BG277" s="99">
        <f>SUMIFS(通讯通路门店!$Y:$Y,通讯通路门店!$S:$S,$G277,通讯通路门店!$J:$J,"小米体验店")</f>
        <v>0</v>
      </c>
      <c r="BH277" s="99">
        <f>SUMIFS(通讯通路门店!$AA:$AA,通讯通路门店!$S:$S,$G277,通讯通路门店!$J:$J,"苹果体验店")</f>
        <v>0</v>
      </c>
      <c r="BI277" s="99">
        <f>SUMIFS(通讯通路门店!$K:$K,通讯通路门店!$S:$S,$G277,通讯通路门店!$J:$J,"其他品牌专卖店")</f>
        <v>0</v>
      </c>
      <c r="BJ277" s="99">
        <f>SUMIFS(通讯通路门店!$AC:$AC,通讯通路门店!$S:$S,$G277)</f>
        <v>0</v>
      </c>
      <c r="BK277" s="99">
        <f>SUMIFS(通讯通路门店!$AD:$AD,通讯通路门店!$S:$S,$G277)</f>
        <v>0</v>
      </c>
      <c r="BL277" s="99">
        <f>SUMIFS(通讯通路门店!$AE:$AE,通讯通路门店!$S:$S,$G277)</f>
        <v>0</v>
      </c>
      <c r="BM277" s="99">
        <f>SUMIFS(通讯通路门店!$AF:$AF,通讯通路门店!$S:$S,$G277)</f>
        <v>0</v>
      </c>
      <c r="BN277" s="99">
        <f>SUMIFS(通讯通路门店!$AG:$AG,通讯通路门店!$S:$S,$G277)</f>
        <v>0</v>
      </c>
      <c r="BO277" s="99">
        <f>SUMIFS(通讯通路门店!$AH:$AH,通讯通路门店!$S:$S,$G277)</f>
        <v>0</v>
      </c>
      <c r="BP277" s="99">
        <f>SUMIFS(通讯通路门店!$AI:$AI,通讯通路门店!$S:$S,$G277)</f>
        <v>0</v>
      </c>
      <c r="BQ277" s="83"/>
    </row>
    <row r="278" spans="1:69">
      <c r="A278" s="99" t="str">
        <f>IFERROR(_xlfn.XLOOKUP($G278,通讯通路门店!$S$4:$S$993933,通讯通路门店!$A$4:$A$993933,0,0),"")</f>
        <v/>
      </c>
      <c r="B278" s="99" t="str">
        <f>IFERROR(_xlfn.XLOOKUP($G278,通讯通路门店!$S$4:$S$993933,通讯通路门店!$B$4:$B$993933,0,0),"")</f>
        <v/>
      </c>
      <c r="C278" s="99" t="str">
        <f>IFERROR(_xlfn.XLOOKUP($G278,通讯通路门店!$S$4:$S$993933,通讯通路门店!$C$4:$C$993933,0,0),"")</f>
        <v/>
      </c>
      <c r="D278" s="99" t="str">
        <f>IFERROR(_xlfn.XLOOKUP($G278,通讯通路门店!$S$4:$S$993933,通讯通路门店!$D$4:$D$993933,0,0),"")</f>
        <v/>
      </c>
      <c r="E278" s="83"/>
      <c r="F278" s="83"/>
      <c r="G278" s="101" t="e">
        <v>#N/A</v>
      </c>
      <c r="H278" s="102" t="str">
        <f>IFERROR(_xlfn.XLOOKUP($G278,通讯通路门店!$S$4:$S$993933,通讯通路门店!$R$4:$R$993933,0,0),"")</f>
        <v/>
      </c>
      <c r="I278" s="83"/>
      <c r="J278" s="83"/>
      <c r="K278" s="83"/>
      <c r="L278" s="83"/>
      <c r="M278" s="83"/>
      <c r="N278" s="83"/>
      <c r="O278" s="83"/>
      <c r="P278" s="83"/>
      <c r="Q278" s="83"/>
      <c r="R278" s="83"/>
      <c r="S278" s="83"/>
      <c r="T278" s="83"/>
      <c r="U278" s="99">
        <f>COUNTIF(通讯通路门店!$S:$S,$G278)</f>
        <v>0</v>
      </c>
      <c r="V278" s="99">
        <f>COUNTIFS(通讯通路门店!$S:$S,$G278,通讯通路门店!$J:$J,"综合卖场")</f>
        <v>0</v>
      </c>
      <c r="W278" s="99">
        <f>SUMIFS(通讯通路门店!$AJ:$AJ,通讯通路门店!$S:$S,通讯客户沙盘!$G278)</f>
        <v>0</v>
      </c>
      <c r="X278" s="99">
        <f t="shared" si="20"/>
        <v>0</v>
      </c>
      <c r="Y278" s="99">
        <f>COUNTIFS(通讯通路门店!$S:$S,$G278,通讯通路门店!$J:$J,"荣耀体验店")+COUNTIFS(通讯通路门店!$S:$S,$G278,通讯通路门店!$J:$J,"荣耀授权专卖店")</f>
        <v>0</v>
      </c>
      <c r="Z278" s="99">
        <f>COUNTIFS(通讯通路门店!$S:$S,$G278,通讯通路门店!$J:$J,"VIVO体验店")</f>
        <v>0</v>
      </c>
      <c r="AA278" s="99">
        <f>COUNTIFS(通讯通路门店!$S:$S,$G278,通讯通路门店!$J:$J,"OPPO体验店")</f>
        <v>0</v>
      </c>
      <c r="AB278" s="99">
        <f>COUNTIFS(通讯通路门店!$S:$S,$G278,通讯通路门店!$J:$J,"华为授权体验店")+COUNTIFS(通讯通路门店!$S:$S,$G278,通讯通路门店!$J:$J,"华为堡垒店")</f>
        <v>0</v>
      </c>
      <c r="AC278" s="99">
        <f>COUNTIFS(通讯通路门店!$S:$S,$G278,通讯通路门店!$J:$J,"小米体验店")</f>
        <v>0</v>
      </c>
      <c r="AD278" s="99">
        <f>COUNTIFS(通讯通路门店!$S:$S,$G278,通讯通路门店!$J:$J,"苹果体验店")</f>
        <v>0</v>
      </c>
      <c r="AE278" s="99">
        <f>COUNTIFS(通讯通路门店!$S:$S,$G278,通讯通路门店!$J:$J,"其他品牌专卖店")</f>
        <v>0</v>
      </c>
      <c r="AF278" s="99">
        <f>SUMIFS(通讯通路门店!$BI:$BI,通讯通路门店!$S:$S,$G278)</f>
        <v>0</v>
      </c>
      <c r="AG278" s="99">
        <f>SUMIFS(通讯通路门店!$BH:$BH,通讯通路门店!$S:$S,$G278)</f>
        <v>0</v>
      </c>
      <c r="AH278" s="99">
        <f t="shared" si="21"/>
        <v>0</v>
      </c>
      <c r="AI278" s="99">
        <f>SUMIFS(通讯通路门店!$BB:$BB,通讯通路门店!$S:$S,$G278)</f>
        <v>0</v>
      </c>
      <c r="AJ278" s="99">
        <f>SUMIFS(通讯通路门店!$BE:$BE,通讯通路门店!$S:$S,$G278)</f>
        <v>0</v>
      </c>
      <c r="AK278" s="99">
        <f>SUMIFS(通讯通路门店!$BG:$BG,通讯通路门店!$S:$S,$G278)</f>
        <v>0</v>
      </c>
      <c r="AL278" s="99">
        <f>SUMIFS(通讯通路门店!$BC:$BC,通讯通路门店!$S:$S,$G278)</f>
        <v>0</v>
      </c>
      <c r="AM278" s="99">
        <f>SUMIFS(通讯通路门店!$BD:$BD,通讯通路门店!$S:$S,$G278)</f>
        <v>0</v>
      </c>
      <c r="AN278" s="99">
        <f>SUMIFS(通讯通路门店!$BF:$BF,通讯通路门店!$S:$S,$G278)</f>
        <v>0</v>
      </c>
      <c r="AO278" s="99">
        <f t="shared" si="22"/>
        <v>0</v>
      </c>
      <c r="AP278" s="99">
        <f>SUMIFS(通讯通路门店!$K:$K,通讯通路门店!$S:$S,$G278)</f>
        <v>0</v>
      </c>
      <c r="AQ278" s="83"/>
      <c r="AR278" s="99">
        <f>SUMIFS(通讯通路门店!$T:$T,通讯通路门店!$S:$S,$G278)</f>
        <v>0</v>
      </c>
      <c r="AS278" s="99">
        <f>SUMIFS(通讯通路门店!$U:$U,通讯通路门店!$S:$S,$G278)</f>
        <v>0</v>
      </c>
      <c r="AT278" s="99">
        <f>SUMIFS(通讯通路门店!$V:$V,通讯通路门店!$S:$S,$G278)</f>
        <v>0</v>
      </c>
      <c r="AU278" s="99">
        <f>SUMIFS(通讯通路门店!$W:$W,通讯通路门店!$S:$S,$G278)</f>
        <v>0</v>
      </c>
      <c r="AV278" s="99">
        <f>SUMIFS(通讯通路门店!$Z:$Z,通讯通路门店!$S:$S,$G278)</f>
        <v>0</v>
      </c>
      <c r="AW278" s="99">
        <f>SUMIFS(通讯通路门店!$AB:$AB,通讯通路门店!$S:$S,$G278)</f>
        <v>0</v>
      </c>
      <c r="AX278" s="99">
        <f>SUMIFS(通讯通路门店!$X:$X,通讯通路门店!$S:$S,$G278)</f>
        <v>0</v>
      </c>
      <c r="AY278" s="99">
        <f>SUMIFS(通讯通路门店!$Y:$Y,通讯通路门店!$S:$S,$G278)</f>
        <v>0</v>
      </c>
      <c r="AZ278" s="99">
        <f>SUMIFS(通讯通路门店!$AA:$AA,通讯通路门店!$S:$S,$G278)</f>
        <v>0</v>
      </c>
      <c r="BA278" s="99">
        <f t="shared" si="23"/>
        <v>0</v>
      </c>
      <c r="BB278" s="99">
        <f t="shared" si="24"/>
        <v>0</v>
      </c>
      <c r="BC278" s="99">
        <f>SUMIFS(通讯通路门店!$W:$W,通讯通路门店!$S:$S,$G278,通讯通路门店!$J:$J,"荣耀体验店")+SUMIFS(通讯通路门店!$W:$W,通讯通路门店!$S:$S,$G278,通讯通路门店!$J:$J,"荣耀授权专卖店")</f>
        <v>0</v>
      </c>
      <c r="BD278" s="99">
        <f>SUMIFS(通讯通路门店!$Z:$Z,通讯通路门店!$S:$S,$G278,通讯通路门店!$J:$J,"VIVO体验店")</f>
        <v>0</v>
      </c>
      <c r="BE278" s="99">
        <f>SUMIFS(通讯通路门店!$AB:$AB,通讯通路门店!$S:$S,$G278,通讯通路门店!$J:$J,"OPPO体验店")</f>
        <v>0</v>
      </c>
      <c r="BF278" s="99">
        <f>SUMIFS(通讯通路门店!$X:$X,通讯通路门店!$S:$S,$G278,通讯通路门店!$J:$J,"华为授权体验店")+SUMIFS(通讯通路门店!$AA:$AA,通讯通路门店!$S:$S,$G278,通讯通路门店!$J:$J,"华为堡垒店")</f>
        <v>0</v>
      </c>
      <c r="BG278" s="99">
        <f>SUMIFS(通讯通路门店!$Y:$Y,通讯通路门店!$S:$S,$G278,通讯通路门店!$J:$J,"小米体验店")</f>
        <v>0</v>
      </c>
      <c r="BH278" s="99">
        <f>SUMIFS(通讯通路门店!$AA:$AA,通讯通路门店!$S:$S,$G278,通讯通路门店!$J:$J,"苹果体验店")</f>
        <v>0</v>
      </c>
      <c r="BI278" s="99">
        <f>SUMIFS(通讯通路门店!$K:$K,通讯通路门店!$S:$S,$G278,通讯通路门店!$J:$J,"其他品牌专卖店")</f>
        <v>0</v>
      </c>
      <c r="BJ278" s="99">
        <f>SUMIFS(通讯通路门店!$AC:$AC,通讯通路门店!$S:$S,$G278)</f>
        <v>0</v>
      </c>
      <c r="BK278" s="99">
        <f>SUMIFS(通讯通路门店!$AD:$AD,通讯通路门店!$S:$S,$G278)</f>
        <v>0</v>
      </c>
      <c r="BL278" s="99">
        <f>SUMIFS(通讯通路门店!$AE:$AE,通讯通路门店!$S:$S,$G278)</f>
        <v>0</v>
      </c>
      <c r="BM278" s="99">
        <f>SUMIFS(通讯通路门店!$AF:$AF,通讯通路门店!$S:$S,$G278)</f>
        <v>0</v>
      </c>
      <c r="BN278" s="99">
        <f>SUMIFS(通讯通路门店!$AG:$AG,通讯通路门店!$S:$S,$G278)</f>
        <v>0</v>
      </c>
      <c r="BO278" s="99">
        <f>SUMIFS(通讯通路门店!$AH:$AH,通讯通路门店!$S:$S,$G278)</f>
        <v>0</v>
      </c>
      <c r="BP278" s="99">
        <f>SUMIFS(通讯通路门店!$AI:$AI,通讯通路门店!$S:$S,$G278)</f>
        <v>0</v>
      </c>
      <c r="BQ278" s="83"/>
    </row>
    <row r="279" spans="1:69">
      <c r="A279" s="99" t="str">
        <f>IFERROR(_xlfn.XLOOKUP($G279,通讯通路门店!$S$4:$S$993933,通讯通路门店!$A$4:$A$993933,0,0),"")</f>
        <v/>
      </c>
      <c r="B279" s="99" t="str">
        <f>IFERROR(_xlfn.XLOOKUP($G279,通讯通路门店!$S$4:$S$993933,通讯通路门店!$B$4:$B$993933,0,0),"")</f>
        <v/>
      </c>
      <c r="C279" s="99" t="str">
        <f>IFERROR(_xlfn.XLOOKUP($G279,通讯通路门店!$S$4:$S$993933,通讯通路门店!$C$4:$C$993933,0,0),"")</f>
        <v/>
      </c>
      <c r="D279" s="99" t="str">
        <f>IFERROR(_xlfn.XLOOKUP($G279,通讯通路门店!$S$4:$S$993933,通讯通路门店!$D$4:$D$993933,0,0),"")</f>
        <v/>
      </c>
      <c r="E279" s="83"/>
      <c r="F279" s="83"/>
      <c r="G279" s="101" t="e">
        <v>#N/A</v>
      </c>
      <c r="H279" s="102" t="str">
        <f>IFERROR(_xlfn.XLOOKUP($G279,通讯通路门店!$S$4:$S$993933,通讯通路门店!$R$4:$R$993933,0,0),"")</f>
        <v/>
      </c>
      <c r="I279" s="83"/>
      <c r="J279" s="83"/>
      <c r="K279" s="83"/>
      <c r="L279" s="83"/>
      <c r="M279" s="83"/>
      <c r="N279" s="83"/>
      <c r="O279" s="83"/>
      <c r="P279" s="83"/>
      <c r="Q279" s="83"/>
      <c r="R279" s="83"/>
      <c r="S279" s="83"/>
      <c r="T279" s="83"/>
      <c r="U279" s="99">
        <f>COUNTIF(通讯通路门店!$S:$S,$G279)</f>
        <v>0</v>
      </c>
      <c r="V279" s="99">
        <f>COUNTIFS(通讯通路门店!$S:$S,$G279,通讯通路门店!$J:$J,"综合卖场")</f>
        <v>0</v>
      </c>
      <c r="W279" s="99">
        <f>SUMIFS(通讯通路门店!$AJ:$AJ,通讯通路门店!$S:$S,通讯客户沙盘!$G279)</f>
        <v>0</v>
      </c>
      <c r="X279" s="99">
        <f t="shared" si="20"/>
        <v>0</v>
      </c>
      <c r="Y279" s="99">
        <f>COUNTIFS(通讯通路门店!$S:$S,$G279,通讯通路门店!$J:$J,"荣耀体验店")+COUNTIFS(通讯通路门店!$S:$S,$G279,通讯通路门店!$J:$J,"荣耀授权专卖店")</f>
        <v>0</v>
      </c>
      <c r="Z279" s="99">
        <f>COUNTIFS(通讯通路门店!$S:$S,$G279,通讯通路门店!$J:$J,"VIVO体验店")</f>
        <v>0</v>
      </c>
      <c r="AA279" s="99">
        <f>COUNTIFS(通讯通路门店!$S:$S,$G279,通讯通路门店!$J:$J,"OPPO体验店")</f>
        <v>0</v>
      </c>
      <c r="AB279" s="99">
        <f>COUNTIFS(通讯通路门店!$S:$S,$G279,通讯通路门店!$J:$J,"华为授权体验店")+COUNTIFS(通讯通路门店!$S:$S,$G279,通讯通路门店!$J:$J,"华为堡垒店")</f>
        <v>0</v>
      </c>
      <c r="AC279" s="99">
        <f>COUNTIFS(通讯通路门店!$S:$S,$G279,通讯通路门店!$J:$J,"小米体验店")</f>
        <v>0</v>
      </c>
      <c r="AD279" s="99">
        <f>COUNTIFS(通讯通路门店!$S:$S,$G279,通讯通路门店!$J:$J,"苹果体验店")</f>
        <v>0</v>
      </c>
      <c r="AE279" s="99">
        <f>COUNTIFS(通讯通路门店!$S:$S,$G279,通讯通路门店!$J:$J,"其他品牌专卖店")</f>
        <v>0</v>
      </c>
      <c r="AF279" s="99">
        <f>SUMIFS(通讯通路门店!$BI:$BI,通讯通路门店!$S:$S,$G279)</f>
        <v>0</v>
      </c>
      <c r="AG279" s="99">
        <f>SUMIFS(通讯通路门店!$BH:$BH,通讯通路门店!$S:$S,$G279)</f>
        <v>0</v>
      </c>
      <c r="AH279" s="99">
        <f t="shared" si="21"/>
        <v>0</v>
      </c>
      <c r="AI279" s="99">
        <f>SUMIFS(通讯通路门店!$BB:$BB,通讯通路门店!$S:$S,$G279)</f>
        <v>0</v>
      </c>
      <c r="AJ279" s="99">
        <f>SUMIFS(通讯通路门店!$BE:$BE,通讯通路门店!$S:$S,$G279)</f>
        <v>0</v>
      </c>
      <c r="AK279" s="99">
        <f>SUMIFS(通讯通路门店!$BG:$BG,通讯通路门店!$S:$S,$G279)</f>
        <v>0</v>
      </c>
      <c r="AL279" s="99">
        <f>SUMIFS(通讯通路门店!$BC:$BC,通讯通路门店!$S:$S,$G279)</f>
        <v>0</v>
      </c>
      <c r="AM279" s="99">
        <f>SUMIFS(通讯通路门店!$BD:$BD,通讯通路门店!$S:$S,$G279)</f>
        <v>0</v>
      </c>
      <c r="AN279" s="99">
        <f>SUMIFS(通讯通路门店!$BF:$BF,通讯通路门店!$S:$S,$G279)</f>
        <v>0</v>
      </c>
      <c r="AO279" s="99">
        <f t="shared" si="22"/>
        <v>0</v>
      </c>
      <c r="AP279" s="99">
        <f>SUMIFS(通讯通路门店!$K:$K,通讯通路门店!$S:$S,$G279)</f>
        <v>0</v>
      </c>
      <c r="AQ279" s="83"/>
      <c r="AR279" s="99">
        <f>SUMIFS(通讯通路门店!$T:$T,通讯通路门店!$S:$S,$G279)</f>
        <v>0</v>
      </c>
      <c r="AS279" s="99">
        <f>SUMIFS(通讯通路门店!$U:$U,通讯通路门店!$S:$S,$G279)</f>
        <v>0</v>
      </c>
      <c r="AT279" s="99">
        <f>SUMIFS(通讯通路门店!$V:$V,通讯通路门店!$S:$S,$G279)</f>
        <v>0</v>
      </c>
      <c r="AU279" s="99">
        <f>SUMIFS(通讯通路门店!$W:$W,通讯通路门店!$S:$S,$G279)</f>
        <v>0</v>
      </c>
      <c r="AV279" s="99">
        <f>SUMIFS(通讯通路门店!$Z:$Z,通讯通路门店!$S:$S,$G279)</f>
        <v>0</v>
      </c>
      <c r="AW279" s="99">
        <f>SUMIFS(通讯通路门店!$AB:$AB,通讯通路门店!$S:$S,$G279)</f>
        <v>0</v>
      </c>
      <c r="AX279" s="99">
        <f>SUMIFS(通讯通路门店!$X:$X,通讯通路门店!$S:$S,$G279)</f>
        <v>0</v>
      </c>
      <c r="AY279" s="99">
        <f>SUMIFS(通讯通路门店!$Y:$Y,通讯通路门店!$S:$S,$G279)</f>
        <v>0</v>
      </c>
      <c r="AZ279" s="99">
        <f>SUMIFS(通讯通路门店!$AA:$AA,通讯通路门店!$S:$S,$G279)</f>
        <v>0</v>
      </c>
      <c r="BA279" s="99">
        <f t="shared" si="23"/>
        <v>0</v>
      </c>
      <c r="BB279" s="99">
        <f t="shared" si="24"/>
        <v>0</v>
      </c>
      <c r="BC279" s="99">
        <f>SUMIFS(通讯通路门店!$W:$W,通讯通路门店!$S:$S,$G279,通讯通路门店!$J:$J,"荣耀体验店")+SUMIFS(通讯通路门店!$W:$W,通讯通路门店!$S:$S,$G279,通讯通路门店!$J:$J,"荣耀授权专卖店")</f>
        <v>0</v>
      </c>
      <c r="BD279" s="99">
        <f>SUMIFS(通讯通路门店!$Z:$Z,通讯通路门店!$S:$S,$G279,通讯通路门店!$J:$J,"VIVO体验店")</f>
        <v>0</v>
      </c>
      <c r="BE279" s="99">
        <f>SUMIFS(通讯通路门店!$AB:$AB,通讯通路门店!$S:$S,$G279,通讯通路门店!$J:$J,"OPPO体验店")</f>
        <v>0</v>
      </c>
      <c r="BF279" s="99">
        <f>SUMIFS(通讯通路门店!$X:$X,通讯通路门店!$S:$S,$G279,通讯通路门店!$J:$J,"华为授权体验店")+SUMIFS(通讯通路门店!$AA:$AA,通讯通路门店!$S:$S,$G279,通讯通路门店!$J:$J,"华为堡垒店")</f>
        <v>0</v>
      </c>
      <c r="BG279" s="99">
        <f>SUMIFS(通讯通路门店!$Y:$Y,通讯通路门店!$S:$S,$G279,通讯通路门店!$J:$J,"小米体验店")</f>
        <v>0</v>
      </c>
      <c r="BH279" s="99">
        <f>SUMIFS(通讯通路门店!$AA:$AA,通讯通路门店!$S:$S,$G279,通讯通路门店!$J:$J,"苹果体验店")</f>
        <v>0</v>
      </c>
      <c r="BI279" s="99">
        <f>SUMIFS(通讯通路门店!$K:$K,通讯通路门店!$S:$S,$G279,通讯通路门店!$J:$J,"其他品牌专卖店")</f>
        <v>0</v>
      </c>
      <c r="BJ279" s="99">
        <f>SUMIFS(通讯通路门店!$AC:$AC,通讯通路门店!$S:$S,$G279)</f>
        <v>0</v>
      </c>
      <c r="BK279" s="99">
        <f>SUMIFS(通讯通路门店!$AD:$AD,通讯通路门店!$S:$S,$G279)</f>
        <v>0</v>
      </c>
      <c r="BL279" s="99">
        <f>SUMIFS(通讯通路门店!$AE:$AE,通讯通路门店!$S:$S,$G279)</f>
        <v>0</v>
      </c>
      <c r="BM279" s="99">
        <f>SUMIFS(通讯通路门店!$AF:$AF,通讯通路门店!$S:$S,$G279)</f>
        <v>0</v>
      </c>
      <c r="BN279" s="99">
        <f>SUMIFS(通讯通路门店!$AG:$AG,通讯通路门店!$S:$S,$G279)</f>
        <v>0</v>
      </c>
      <c r="BO279" s="99">
        <f>SUMIFS(通讯通路门店!$AH:$AH,通讯通路门店!$S:$S,$G279)</f>
        <v>0</v>
      </c>
      <c r="BP279" s="99">
        <f>SUMIFS(通讯通路门店!$AI:$AI,通讯通路门店!$S:$S,$G279)</f>
        <v>0</v>
      </c>
      <c r="BQ279" s="83"/>
    </row>
    <row r="280" spans="1:69">
      <c r="A280" s="99" t="str">
        <f>IFERROR(_xlfn.XLOOKUP($G280,通讯通路门店!$S$4:$S$993933,通讯通路门店!$A$4:$A$993933,0,0),"")</f>
        <v/>
      </c>
      <c r="B280" s="99" t="str">
        <f>IFERROR(_xlfn.XLOOKUP($G280,通讯通路门店!$S$4:$S$993933,通讯通路门店!$B$4:$B$993933,0,0),"")</f>
        <v/>
      </c>
      <c r="C280" s="99" t="str">
        <f>IFERROR(_xlfn.XLOOKUP($G280,通讯通路门店!$S$4:$S$993933,通讯通路门店!$C$4:$C$993933,0,0),"")</f>
        <v/>
      </c>
      <c r="D280" s="99" t="str">
        <f>IFERROR(_xlfn.XLOOKUP($G280,通讯通路门店!$S$4:$S$993933,通讯通路门店!$D$4:$D$993933,0,0),"")</f>
        <v/>
      </c>
      <c r="E280" s="83"/>
      <c r="F280" s="83"/>
      <c r="G280" s="101" t="e">
        <v>#N/A</v>
      </c>
      <c r="H280" s="102" t="str">
        <f>IFERROR(_xlfn.XLOOKUP($G280,通讯通路门店!$S$4:$S$993933,通讯通路门店!$R$4:$R$993933,0,0),"")</f>
        <v/>
      </c>
      <c r="I280" s="83"/>
      <c r="J280" s="83"/>
      <c r="K280" s="83"/>
      <c r="L280" s="83"/>
      <c r="M280" s="83"/>
      <c r="N280" s="83"/>
      <c r="O280" s="83"/>
      <c r="P280" s="83"/>
      <c r="Q280" s="83"/>
      <c r="R280" s="83"/>
      <c r="S280" s="83"/>
      <c r="T280" s="83"/>
      <c r="U280" s="99">
        <f>COUNTIF(通讯通路门店!$S:$S,$G280)</f>
        <v>0</v>
      </c>
      <c r="V280" s="99">
        <f>COUNTIFS(通讯通路门店!$S:$S,$G280,通讯通路门店!$J:$J,"综合卖场")</f>
        <v>0</v>
      </c>
      <c r="W280" s="99">
        <f>SUMIFS(通讯通路门店!$AJ:$AJ,通讯通路门店!$S:$S,通讯客户沙盘!$G280)</f>
        <v>0</v>
      </c>
      <c r="X280" s="99">
        <f t="shared" si="20"/>
        <v>0</v>
      </c>
      <c r="Y280" s="99">
        <f>COUNTIFS(通讯通路门店!$S:$S,$G280,通讯通路门店!$J:$J,"荣耀体验店")+COUNTIFS(通讯通路门店!$S:$S,$G280,通讯通路门店!$J:$J,"荣耀授权专卖店")</f>
        <v>0</v>
      </c>
      <c r="Z280" s="99">
        <f>COUNTIFS(通讯通路门店!$S:$S,$G280,通讯通路门店!$J:$J,"VIVO体验店")</f>
        <v>0</v>
      </c>
      <c r="AA280" s="99">
        <f>COUNTIFS(通讯通路门店!$S:$S,$G280,通讯通路门店!$J:$J,"OPPO体验店")</f>
        <v>0</v>
      </c>
      <c r="AB280" s="99">
        <f>COUNTIFS(通讯通路门店!$S:$S,$G280,通讯通路门店!$J:$J,"华为授权体验店")+COUNTIFS(通讯通路门店!$S:$S,$G280,通讯通路门店!$J:$J,"华为堡垒店")</f>
        <v>0</v>
      </c>
      <c r="AC280" s="99">
        <f>COUNTIFS(通讯通路门店!$S:$S,$G280,通讯通路门店!$J:$J,"小米体验店")</f>
        <v>0</v>
      </c>
      <c r="AD280" s="99">
        <f>COUNTIFS(通讯通路门店!$S:$S,$G280,通讯通路门店!$J:$J,"苹果体验店")</f>
        <v>0</v>
      </c>
      <c r="AE280" s="99">
        <f>COUNTIFS(通讯通路门店!$S:$S,$G280,通讯通路门店!$J:$J,"其他品牌专卖店")</f>
        <v>0</v>
      </c>
      <c r="AF280" s="99">
        <f>SUMIFS(通讯通路门店!$BI:$BI,通讯通路门店!$S:$S,$G280)</f>
        <v>0</v>
      </c>
      <c r="AG280" s="99">
        <f>SUMIFS(通讯通路门店!$BH:$BH,通讯通路门店!$S:$S,$G280)</f>
        <v>0</v>
      </c>
      <c r="AH280" s="99">
        <f t="shared" si="21"/>
        <v>0</v>
      </c>
      <c r="AI280" s="99">
        <f>SUMIFS(通讯通路门店!$BB:$BB,通讯通路门店!$S:$S,$G280)</f>
        <v>0</v>
      </c>
      <c r="AJ280" s="99">
        <f>SUMIFS(通讯通路门店!$BE:$BE,通讯通路门店!$S:$S,$G280)</f>
        <v>0</v>
      </c>
      <c r="AK280" s="99">
        <f>SUMIFS(通讯通路门店!$BG:$BG,通讯通路门店!$S:$S,$G280)</f>
        <v>0</v>
      </c>
      <c r="AL280" s="99">
        <f>SUMIFS(通讯通路门店!$BC:$BC,通讯通路门店!$S:$S,$G280)</f>
        <v>0</v>
      </c>
      <c r="AM280" s="99">
        <f>SUMIFS(通讯通路门店!$BD:$BD,通讯通路门店!$S:$S,$G280)</f>
        <v>0</v>
      </c>
      <c r="AN280" s="99">
        <f>SUMIFS(通讯通路门店!$BF:$BF,通讯通路门店!$S:$S,$G280)</f>
        <v>0</v>
      </c>
      <c r="AO280" s="99">
        <f t="shared" si="22"/>
        <v>0</v>
      </c>
      <c r="AP280" s="99">
        <f>SUMIFS(通讯通路门店!$K:$K,通讯通路门店!$S:$S,$G280)</f>
        <v>0</v>
      </c>
      <c r="AQ280" s="83"/>
      <c r="AR280" s="99">
        <f>SUMIFS(通讯通路门店!$T:$T,通讯通路门店!$S:$S,$G280)</f>
        <v>0</v>
      </c>
      <c r="AS280" s="99">
        <f>SUMIFS(通讯通路门店!$U:$U,通讯通路门店!$S:$S,$G280)</f>
        <v>0</v>
      </c>
      <c r="AT280" s="99">
        <f>SUMIFS(通讯通路门店!$V:$V,通讯通路门店!$S:$S,$G280)</f>
        <v>0</v>
      </c>
      <c r="AU280" s="99">
        <f>SUMIFS(通讯通路门店!$W:$W,通讯通路门店!$S:$S,$G280)</f>
        <v>0</v>
      </c>
      <c r="AV280" s="99">
        <f>SUMIFS(通讯通路门店!$Z:$Z,通讯通路门店!$S:$S,$G280)</f>
        <v>0</v>
      </c>
      <c r="AW280" s="99">
        <f>SUMIFS(通讯通路门店!$AB:$AB,通讯通路门店!$S:$S,$G280)</f>
        <v>0</v>
      </c>
      <c r="AX280" s="99">
        <f>SUMIFS(通讯通路门店!$X:$X,通讯通路门店!$S:$S,$G280)</f>
        <v>0</v>
      </c>
      <c r="AY280" s="99">
        <f>SUMIFS(通讯通路门店!$Y:$Y,通讯通路门店!$S:$S,$G280)</f>
        <v>0</v>
      </c>
      <c r="AZ280" s="99">
        <f>SUMIFS(通讯通路门店!$AA:$AA,通讯通路门店!$S:$S,$G280)</f>
        <v>0</v>
      </c>
      <c r="BA280" s="99">
        <f t="shared" si="23"/>
        <v>0</v>
      </c>
      <c r="BB280" s="99">
        <f t="shared" si="24"/>
        <v>0</v>
      </c>
      <c r="BC280" s="99">
        <f>SUMIFS(通讯通路门店!$W:$W,通讯通路门店!$S:$S,$G280,通讯通路门店!$J:$J,"荣耀体验店")+SUMIFS(通讯通路门店!$W:$W,通讯通路门店!$S:$S,$G280,通讯通路门店!$J:$J,"荣耀授权专卖店")</f>
        <v>0</v>
      </c>
      <c r="BD280" s="99">
        <f>SUMIFS(通讯通路门店!$Z:$Z,通讯通路门店!$S:$S,$G280,通讯通路门店!$J:$J,"VIVO体验店")</f>
        <v>0</v>
      </c>
      <c r="BE280" s="99">
        <f>SUMIFS(通讯通路门店!$AB:$AB,通讯通路门店!$S:$S,$G280,通讯通路门店!$J:$J,"OPPO体验店")</f>
        <v>0</v>
      </c>
      <c r="BF280" s="99">
        <f>SUMIFS(通讯通路门店!$X:$X,通讯通路门店!$S:$S,$G280,通讯通路门店!$J:$J,"华为授权体验店")+SUMIFS(通讯通路门店!$AA:$AA,通讯通路门店!$S:$S,$G280,通讯通路门店!$J:$J,"华为堡垒店")</f>
        <v>0</v>
      </c>
      <c r="BG280" s="99">
        <f>SUMIFS(通讯通路门店!$Y:$Y,通讯通路门店!$S:$S,$G280,通讯通路门店!$J:$J,"小米体验店")</f>
        <v>0</v>
      </c>
      <c r="BH280" s="99">
        <f>SUMIFS(通讯通路门店!$AA:$AA,通讯通路门店!$S:$S,$G280,通讯通路门店!$J:$J,"苹果体验店")</f>
        <v>0</v>
      </c>
      <c r="BI280" s="99">
        <f>SUMIFS(通讯通路门店!$K:$K,通讯通路门店!$S:$S,$G280,通讯通路门店!$J:$J,"其他品牌专卖店")</f>
        <v>0</v>
      </c>
      <c r="BJ280" s="99">
        <f>SUMIFS(通讯通路门店!$AC:$AC,通讯通路门店!$S:$S,$G280)</f>
        <v>0</v>
      </c>
      <c r="BK280" s="99">
        <f>SUMIFS(通讯通路门店!$AD:$AD,通讯通路门店!$S:$S,$G280)</f>
        <v>0</v>
      </c>
      <c r="BL280" s="99">
        <f>SUMIFS(通讯通路门店!$AE:$AE,通讯通路门店!$S:$S,$G280)</f>
        <v>0</v>
      </c>
      <c r="BM280" s="99">
        <f>SUMIFS(通讯通路门店!$AF:$AF,通讯通路门店!$S:$S,$G280)</f>
        <v>0</v>
      </c>
      <c r="BN280" s="99">
        <f>SUMIFS(通讯通路门店!$AG:$AG,通讯通路门店!$S:$S,$G280)</f>
        <v>0</v>
      </c>
      <c r="BO280" s="99">
        <f>SUMIFS(通讯通路门店!$AH:$AH,通讯通路门店!$S:$S,$G280)</f>
        <v>0</v>
      </c>
      <c r="BP280" s="99">
        <f>SUMIFS(通讯通路门店!$AI:$AI,通讯通路门店!$S:$S,$G280)</f>
        <v>0</v>
      </c>
      <c r="BQ280" s="83"/>
    </row>
    <row r="281" spans="1:69">
      <c r="A281" s="99" t="str">
        <f>IFERROR(_xlfn.XLOOKUP($G281,通讯通路门店!$S$4:$S$993933,通讯通路门店!$A$4:$A$993933,0,0),"")</f>
        <v/>
      </c>
      <c r="B281" s="99" t="str">
        <f>IFERROR(_xlfn.XLOOKUP($G281,通讯通路门店!$S$4:$S$993933,通讯通路门店!$B$4:$B$993933,0,0),"")</f>
        <v/>
      </c>
      <c r="C281" s="99" t="str">
        <f>IFERROR(_xlfn.XLOOKUP($G281,通讯通路门店!$S$4:$S$993933,通讯通路门店!$C$4:$C$993933,0,0),"")</f>
        <v/>
      </c>
      <c r="D281" s="99" t="str">
        <f>IFERROR(_xlfn.XLOOKUP($G281,通讯通路门店!$S$4:$S$993933,通讯通路门店!$D$4:$D$993933,0,0),"")</f>
        <v/>
      </c>
      <c r="E281" s="83"/>
      <c r="F281" s="83"/>
      <c r="G281" s="101" t="e">
        <v>#N/A</v>
      </c>
      <c r="H281" s="102" t="str">
        <f>IFERROR(_xlfn.XLOOKUP($G281,通讯通路门店!$S$4:$S$993933,通讯通路门店!$R$4:$R$993933,0,0),"")</f>
        <v/>
      </c>
      <c r="I281" s="83"/>
      <c r="J281" s="83"/>
      <c r="K281" s="83"/>
      <c r="L281" s="83"/>
      <c r="M281" s="83"/>
      <c r="N281" s="83"/>
      <c r="O281" s="83"/>
      <c r="P281" s="83"/>
      <c r="Q281" s="83"/>
      <c r="R281" s="83"/>
      <c r="S281" s="83"/>
      <c r="T281" s="83"/>
      <c r="U281" s="99">
        <f>COUNTIF(通讯通路门店!$S:$S,$G281)</f>
        <v>0</v>
      </c>
      <c r="V281" s="99">
        <f>COUNTIFS(通讯通路门店!$S:$S,$G281,通讯通路门店!$J:$J,"综合卖场")</f>
        <v>0</v>
      </c>
      <c r="W281" s="99">
        <f>SUMIFS(通讯通路门店!$AJ:$AJ,通讯通路门店!$S:$S,通讯客户沙盘!$G281)</f>
        <v>0</v>
      </c>
      <c r="X281" s="99">
        <f t="shared" si="20"/>
        <v>0</v>
      </c>
      <c r="Y281" s="99">
        <f>COUNTIFS(通讯通路门店!$S:$S,$G281,通讯通路门店!$J:$J,"荣耀体验店")+COUNTIFS(通讯通路门店!$S:$S,$G281,通讯通路门店!$J:$J,"荣耀授权专卖店")</f>
        <v>0</v>
      </c>
      <c r="Z281" s="99">
        <f>COUNTIFS(通讯通路门店!$S:$S,$G281,通讯通路门店!$J:$J,"VIVO体验店")</f>
        <v>0</v>
      </c>
      <c r="AA281" s="99">
        <f>COUNTIFS(通讯通路门店!$S:$S,$G281,通讯通路门店!$J:$J,"OPPO体验店")</f>
        <v>0</v>
      </c>
      <c r="AB281" s="99">
        <f>COUNTIFS(通讯通路门店!$S:$S,$G281,通讯通路门店!$J:$J,"华为授权体验店")+COUNTIFS(通讯通路门店!$S:$S,$G281,通讯通路门店!$J:$J,"华为堡垒店")</f>
        <v>0</v>
      </c>
      <c r="AC281" s="99">
        <f>COUNTIFS(通讯通路门店!$S:$S,$G281,通讯通路门店!$J:$J,"小米体验店")</f>
        <v>0</v>
      </c>
      <c r="AD281" s="99">
        <f>COUNTIFS(通讯通路门店!$S:$S,$G281,通讯通路门店!$J:$J,"苹果体验店")</f>
        <v>0</v>
      </c>
      <c r="AE281" s="99">
        <f>COUNTIFS(通讯通路门店!$S:$S,$G281,通讯通路门店!$J:$J,"其他品牌专卖店")</f>
        <v>0</v>
      </c>
      <c r="AF281" s="99">
        <f>SUMIFS(通讯通路门店!$BI:$BI,通讯通路门店!$S:$S,$G281)</f>
        <v>0</v>
      </c>
      <c r="AG281" s="99">
        <f>SUMIFS(通讯通路门店!$BH:$BH,通讯通路门店!$S:$S,$G281)</f>
        <v>0</v>
      </c>
      <c r="AH281" s="99">
        <f t="shared" si="21"/>
        <v>0</v>
      </c>
      <c r="AI281" s="99">
        <f>SUMIFS(通讯通路门店!$BB:$BB,通讯通路门店!$S:$S,$G281)</f>
        <v>0</v>
      </c>
      <c r="AJ281" s="99">
        <f>SUMIFS(通讯通路门店!$BE:$BE,通讯通路门店!$S:$S,$G281)</f>
        <v>0</v>
      </c>
      <c r="AK281" s="99">
        <f>SUMIFS(通讯通路门店!$BG:$BG,通讯通路门店!$S:$S,$G281)</f>
        <v>0</v>
      </c>
      <c r="AL281" s="99">
        <f>SUMIFS(通讯通路门店!$BC:$BC,通讯通路门店!$S:$S,$G281)</f>
        <v>0</v>
      </c>
      <c r="AM281" s="99">
        <f>SUMIFS(通讯通路门店!$BD:$BD,通讯通路门店!$S:$S,$G281)</f>
        <v>0</v>
      </c>
      <c r="AN281" s="99">
        <f>SUMIFS(通讯通路门店!$BF:$BF,通讯通路门店!$S:$S,$G281)</f>
        <v>0</v>
      </c>
      <c r="AO281" s="99">
        <f t="shared" si="22"/>
        <v>0</v>
      </c>
      <c r="AP281" s="99">
        <f>SUMIFS(通讯通路门店!$K:$K,通讯通路门店!$S:$S,$G281)</f>
        <v>0</v>
      </c>
      <c r="AQ281" s="83"/>
      <c r="AR281" s="99">
        <f>SUMIFS(通讯通路门店!$T:$T,通讯通路门店!$S:$S,$G281)</f>
        <v>0</v>
      </c>
      <c r="AS281" s="99">
        <f>SUMIFS(通讯通路门店!$U:$U,通讯通路门店!$S:$S,$G281)</f>
        <v>0</v>
      </c>
      <c r="AT281" s="99">
        <f>SUMIFS(通讯通路门店!$V:$V,通讯通路门店!$S:$S,$G281)</f>
        <v>0</v>
      </c>
      <c r="AU281" s="99">
        <f>SUMIFS(通讯通路门店!$W:$W,通讯通路门店!$S:$S,$G281)</f>
        <v>0</v>
      </c>
      <c r="AV281" s="99">
        <f>SUMIFS(通讯通路门店!$Z:$Z,通讯通路门店!$S:$S,$G281)</f>
        <v>0</v>
      </c>
      <c r="AW281" s="99">
        <f>SUMIFS(通讯通路门店!$AB:$AB,通讯通路门店!$S:$S,$G281)</f>
        <v>0</v>
      </c>
      <c r="AX281" s="99">
        <f>SUMIFS(通讯通路门店!$X:$X,通讯通路门店!$S:$S,$G281)</f>
        <v>0</v>
      </c>
      <c r="AY281" s="99">
        <f>SUMIFS(通讯通路门店!$Y:$Y,通讯通路门店!$S:$S,$G281)</f>
        <v>0</v>
      </c>
      <c r="AZ281" s="99">
        <f>SUMIFS(通讯通路门店!$AA:$AA,通讯通路门店!$S:$S,$G281)</f>
        <v>0</v>
      </c>
      <c r="BA281" s="99">
        <f t="shared" si="23"/>
        <v>0</v>
      </c>
      <c r="BB281" s="99">
        <f t="shared" si="24"/>
        <v>0</v>
      </c>
      <c r="BC281" s="99">
        <f>SUMIFS(通讯通路门店!$W:$W,通讯通路门店!$S:$S,$G281,通讯通路门店!$J:$J,"荣耀体验店")+SUMIFS(通讯通路门店!$W:$W,通讯通路门店!$S:$S,$G281,通讯通路门店!$J:$J,"荣耀授权专卖店")</f>
        <v>0</v>
      </c>
      <c r="BD281" s="99">
        <f>SUMIFS(通讯通路门店!$Z:$Z,通讯通路门店!$S:$S,$G281,通讯通路门店!$J:$J,"VIVO体验店")</f>
        <v>0</v>
      </c>
      <c r="BE281" s="99">
        <f>SUMIFS(通讯通路门店!$AB:$AB,通讯通路门店!$S:$S,$G281,通讯通路门店!$J:$J,"OPPO体验店")</f>
        <v>0</v>
      </c>
      <c r="BF281" s="99">
        <f>SUMIFS(通讯通路门店!$X:$X,通讯通路门店!$S:$S,$G281,通讯通路门店!$J:$J,"华为授权体验店")+SUMIFS(通讯通路门店!$AA:$AA,通讯通路门店!$S:$S,$G281,通讯通路门店!$J:$J,"华为堡垒店")</f>
        <v>0</v>
      </c>
      <c r="BG281" s="99">
        <f>SUMIFS(通讯通路门店!$Y:$Y,通讯通路门店!$S:$S,$G281,通讯通路门店!$J:$J,"小米体验店")</f>
        <v>0</v>
      </c>
      <c r="BH281" s="99">
        <f>SUMIFS(通讯通路门店!$AA:$AA,通讯通路门店!$S:$S,$G281,通讯通路门店!$J:$J,"苹果体验店")</f>
        <v>0</v>
      </c>
      <c r="BI281" s="99">
        <f>SUMIFS(通讯通路门店!$K:$K,通讯通路门店!$S:$S,$G281,通讯通路门店!$J:$J,"其他品牌专卖店")</f>
        <v>0</v>
      </c>
      <c r="BJ281" s="99">
        <f>SUMIFS(通讯通路门店!$AC:$AC,通讯通路门店!$S:$S,$G281)</f>
        <v>0</v>
      </c>
      <c r="BK281" s="99">
        <f>SUMIFS(通讯通路门店!$AD:$AD,通讯通路门店!$S:$S,$G281)</f>
        <v>0</v>
      </c>
      <c r="BL281" s="99">
        <f>SUMIFS(通讯通路门店!$AE:$AE,通讯通路门店!$S:$S,$G281)</f>
        <v>0</v>
      </c>
      <c r="BM281" s="99">
        <f>SUMIFS(通讯通路门店!$AF:$AF,通讯通路门店!$S:$S,$G281)</f>
        <v>0</v>
      </c>
      <c r="BN281" s="99">
        <f>SUMIFS(通讯通路门店!$AG:$AG,通讯通路门店!$S:$S,$G281)</f>
        <v>0</v>
      </c>
      <c r="BO281" s="99">
        <f>SUMIFS(通讯通路门店!$AH:$AH,通讯通路门店!$S:$S,$G281)</f>
        <v>0</v>
      </c>
      <c r="BP281" s="99">
        <f>SUMIFS(通讯通路门店!$AI:$AI,通讯通路门店!$S:$S,$G281)</f>
        <v>0</v>
      </c>
      <c r="BQ281" s="83"/>
    </row>
    <row r="282" spans="1:69">
      <c r="A282" s="99" t="str">
        <f>IFERROR(_xlfn.XLOOKUP($G282,通讯通路门店!$S$4:$S$993933,通讯通路门店!$A$4:$A$993933,0,0),"")</f>
        <v/>
      </c>
      <c r="B282" s="99" t="str">
        <f>IFERROR(_xlfn.XLOOKUP($G282,通讯通路门店!$S$4:$S$993933,通讯通路门店!$B$4:$B$993933,0,0),"")</f>
        <v/>
      </c>
      <c r="C282" s="99" t="str">
        <f>IFERROR(_xlfn.XLOOKUP($G282,通讯通路门店!$S$4:$S$993933,通讯通路门店!$C$4:$C$993933,0,0),"")</f>
        <v/>
      </c>
      <c r="D282" s="99" t="str">
        <f>IFERROR(_xlfn.XLOOKUP($G282,通讯通路门店!$S$4:$S$993933,通讯通路门店!$D$4:$D$993933,0,0),"")</f>
        <v/>
      </c>
      <c r="E282" s="83"/>
      <c r="F282" s="83"/>
      <c r="G282" s="101" t="e">
        <v>#N/A</v>
      </c>
      <c r="H282" s="102" t="str">
        <f>IFERROR(_xlfn.XLOOKUP($G282,通讯通路门店!$S$4:$S$993933,通讯通路门店!$R$4:$R$993933,0,0),"")</f>
        <v/>
      </c>
      <c r="I282" s="83"/>
      <c r="J282" s="83"/>
      <c r="K282" s="83"/>
      <c r="L282" s="83"/>
      <c r="M282" s="83"/>
      <c r="N282" s="83"/>
      <c r="O282" s="83"/>
      <c r="P282" s="83"/>
      <c r="Q282" s="83"/>
      <c r="R282" s="83"/>
      <c r="S282" s="83"/>
      <c r="T282" s="83"/>
      <c r="U282" s="99">
        <f>COUNTIF(通讯通路门店!$S:$S,$G282)</f>
        <v>0</v>
      </c>
      <c r="V282" s="99">
        <f>COUNTIFS(通讯通路门店!$S:$S,$G282,通讯通路门店!$J:$J,"综合卖场")</f>
        <v>0</v>
      </c>
      <c r="W282" s="99">
        <f>SUMIFS(通讯通路门店!$AJ:$AJ,通讯通路门店!$S:$S,通讯客户沙盘!$G282)</f>
        <v>0</v>
      </c>
      <c r="X282" s="99">
        <f t="shared" si="20"/>
        <v>0</v>
      </c>
      <c r="Y282" s="99">
        <f>COUNTIFS(通讯通路门店!$S:$S,$G282,通讯通路门店!$J:$J,"荣耀体验店")+COUNTIFS(通讯通路门店!$S:$S,$G282,通讯通路门店!$J:$J,"荣耀授权专卖店")</f>
        <v>0</v>
      </c>
      <c r="Z282" s="99">
        <f>COUNTIFS(通讯通路门店!$S:$S,$G282,通讯通路门店!$J:$J,"VIVO体验店")</f>
        <v>0</v>
      </c>
      <c r="AA282" s="99">
        <f>COUNTIFS(通讯通路门店!$S:$S,$G282,通讯通路门店!$J:$J,"OPPO体验店")</f>
        <v>0</v>
      </c>
      <c r="AB282" s="99">
        <f>COUNTIFS(通讯通路门店!$S:$S,$G282,通讯通路门店!$J:$J,"华为授权体验店")+COUNTIFS(通讯通路门店!$S:$S,$G282,通讯通路门店!$J:$J,"华为堡垒店")</f>
        <v>0</v>
      </c>
      <c r="AC282" s="99">
        <f>COUNTIFS(通讯通路门店!$S:$S,$G282,通讯通路门店!$J:$J,"小米体验店")</f>
        <v>0</v>
      </c>
      <c r="AD282" s="99">
        <f>COUNTIFS(通讯通路门店!$S:$S,$G282,通讯通路门店!$J:$J,"苹果体验店")</f>
        <v>0</v>
      </c>
      <c r="AE282" s="99">
        <f>COUNTIFS(通讯通路门店!$S:$S,$G282,通讯通路门店!$J:$J,"其他品牌专卖店")</f>
        <v>0</v>
      </c>
      <c r="AF282" s="99">
        <f>SUMIFS(通讯通路门店!$BI:$BI,通讯通路门店!$S:$S,$G282)</f>
        <v>0</v>
      </c>
      <c r="AG282" s="99">
        <f>SUMIFS(通讯通路门店!$BH:$BH,通讯通路门店!$S:$S,$G282)</f>
        <v>0</v>
      </c>
      <c r="AH282" s="99">
        <f t="shared" si="21"/>
        <v>0</v>
      </c>
      <c r="AI282" s="99">
        <f>SUMIFS(通讯通路门店!$BB:$BB,通讯通路门店!$S:$S,$G282)</f>
        <v>0</v>
      </c>
      <c r="AJ282" s="99">
        <f>SUMIFS(通讯通路门店!$BE:$BE,通讯通路门店!$S:$S,$G282)</f>
        <v>0</v>
      </c>
      <c r="AK282" s="99">
        <f>SUMIFS(通讯通路门店!$BG:$BG,通讯通路门店!$S:$S,$G282)</f>
        <v>0</v>
      </c>
      <c r="AL282" s="99">
        <f>SUMIFS(通讯通路门店!$BC:$BC,通讯通路门店!$S:$S,$G282)</f>
        <v>0</v>
      </c>
      <c r="AM282" s="99">
        <f>SUMIFS(通讯通路门店!$BD:$BD,通讯通路门店!$S:$S,$G282)</f>
        <v>0</v>
      </c>
      <c r="AN282" s="99">
        <f>SUMIFS(通讯通路门店!$BF:$BF,通讯通路门店!$S:$S,$G282)</f>
        <v>0</v>
      </c>
      <c r="AO282" s="99">
        <f t="shared" si="22"/>
        <v>0</v>
      </c>
      <c r="AP282" s="99">
        <f>SUMIFS(通讯通路门店!$K:$K,通讯通路门店!$S:$S,$G282)</f>
        <v>0</v>
      </c>
      <c r="AQ282" s="83"/>
      <c r="AR282" s="99">
        <f>SUMIFS(通讯通路门店!$T:$T,通讯通路门店!$S:$S,$G282)</f>
        <v>0</v>
      </c>
      <c r="AS282" s="99">
        <f>SUMIFS(通讯通路门店!$U:$U,通讯通路门店!$S:$S,$G282)</f>
        <v>0</v>
      </c>
      <c r="AT282" s="99">
        <f>SUMIFS(通讯通路门店!$V:$V,通讯通路门店!$S:$S,$G282)</f>
        <v>0</v>
      </c>
      <c r="AU282" s="99">
        <f>SUMIFS(通讯通路门店!$W:$W,通讯通路门店!$S:$S,$G282)</f>
        <v>0</v>
      </c>
      <c r="AV282" s="99">
        <f>SUMIFS(通讯通路门店!$Z:$Z,通讯通路门店!$S:$S,$G282)</f>
        <v>0</v>
      </c>
      <c r="AW282" s="99">
        <f>SUMIFS(通讯通路门店!$AB:$AB,通讯通路门店!$S:$S,$G282)</f>
        <v>0</v>
      </c>
      <c r="AX282" s="99">
        <f>SUMIFS(通讯通路门店!$X:$X,通讯通路门店!$S:$S,$G282)</f>
        <v>0</v>
      </c>
      <c r="AY282" s="99">
        <f>SUMIFS(通讯通路门店!$Y:$Y,通讯通路门店!$S:$S,$G282)</f>
        <v>0</v>
      </c>
      <c r="AZ282" s="99">
        <f>SUMIFS(通讯通路门店!$AA:$AA,通讯通路门店!$S:$S,$G282)</f>
        <v>0</v>
      </c>
      <c r="BA282" s="99">
        <f t="shared" si="23"/>
        <v>0</v>
      </c>
      <c r="BB282" s="99">
        <f t="shared" si="24"/>
        <v>0</v>
      </c>
      <c r="BC282" s="99">
        <f>SUMIFS(通讯通路门店!$W:$W,通讯通路门店!$S:$S,$G282,通讯通路门店!$J:$J,"荣耀体验店")+SUMIFS(通讯通路门店!$W:$W,通讯通路门店!$S:$S,$G282,通讯通路门店!$J:$J,"荣耀授权专卖店")</f>
        <v>0</v>
      </c>
      <c r="BD282" s="99">
        <f>SUMIFS(通讯通路门店!$Z:$Z,通讯通路门店!$S:$S,$G282,通讯通路门店!$J:$J,"VIVO体验店")</f>
        <v>0</v>
      </c>
      <c r="BE282" s="99">
        <f>SUMIFS(通讯通路门店!$AB:$AB,通讯通路门店!$S:$S,$G282,通讯通路门店!$J:$J,"OPPO体验店")</f>
        <v>0</v>
      </c>
      <c r="BF282" s="99">
        <f>SUMIFS(通讯通路门店!$X:$X,通讯通路门店!$S:$S,$G282,通讯通路门店!$J:$J,"华为授权体验店")+SUMIFS(通讯通路门店!$AA:$AA,通讯通路门店!$S:$S,$G282,通讯通路门店!$J:$J,"华为堡垒店")</f>
        <v>0</v>
      </c>
      <c r="BG282" s="99">
        <f>SUMIFS(通讯通路门店!$Y:$Y,通讯通路门店!$S:$S,$G282,通讯通路门店!$J:$J,"小米体验店")</f>
        <v>0</v>
      </c>
      <c r="BH282" s="99">
        <f>SUMIFS(通讯通路门店!$AA:$AA,通讯通路门店!$S:$S,$G282,通讯通路门店!$J:$J,"苹果体验店")</f>
        <v>0</v>
      </c>
      <c r="BI282" s="99">
        <f>SUMIFS(通讯通路门店!$K:$K,通讯通路门店!$S:$S,$G282,通讯通路门店!$J:$J,"其他品牌专卖店")</f>
        <v>0</v>
      </c>
      <c r="BJ282" s="99">
        <f>SUMIFS(通讯通路门店!$AC:$AC,通讯通路门店!$S:$S,$G282)</f>
        <v>0</v>
      </c>
      <c r="BK282" s="99">
        <f>SUMIFS(通讯通路门店!$AD:$AD,通讯通路门店!$S:$S,$G282)</f>
        <v>0</v>
      </c>
      <c r="BL282" s="99">
        <f>SUMIFS(通讯通路门店!$AE:$AE,通讯通路门店!$S:$S,$G282)</f>
        <v>0</v>
      </c>
      <c r="BM282" s="99">
        <f>SUMIFS(通讯通路门店!$AF:$AF,通讯通路门店!$S:$S,$G282)</f>
        <v>0</v>
      </c>
      <c r="BN282" s="99">
        <f>SUMIFS(通讯通路门店!$AG:$AG,通讯通路门店!$S:$S,$G282)</f>
        <v>0</v>
      </c>
      <c r="BO282" s="99">
        <f>SUMIFS(通讯通路门店!$AH:$AH,通讯通路门店!$S:$S,$G282)</f>
        <v>0</v>
      </c>
      <c r="BP282" s="99">
        <f>SUMIFS(通讯通路门店!$AI:$AI,通讯通路门店!$S:$S,$G282)</f>
        <v>0</v>
      </c>
      <c r="BQ282" s="83"/>
    </row>
    <row r="283" spans="1:69">
      <c r="A283" s="99" t="str">
        <f>IFERROR(_xlfn.XLOOKUP($G283,通讯通路门店!$S$4:$S$993933,通讯通路门店!$A$4:$A$993933,0,0),"")</f>
        <v/>
      </c>
      <c r="B283" s="99" t="str">
        <f>IFERROR(_xlfn.XLOOKUP($G283,通讯通路门店!$S$4:$S$993933,通讯通路门店!$B$4:$B$993933,0,0),"")</f>
        <v/>
      </c>
      <c r="C283" s="99" t="str">
        <f>IFERROR(_xlfn.XLOOKUP($G283,通讯通路门店!$S$4:$S$993933,通讯通路门店!$C$4:$C$993933,0,0),"")</f>
        <v/>
      </c>
      <c r="D283" s="99" t="str">
        <f>IFERROR(_xlfn.XLOOKUP($G283,通讯通路门店!$S$4:$S$993933,通讯通路门店!$D$4:$D$993933,0,0),"")</f>
        <v/>
      </c>
      <c r="E283" s="83"/>
      <c r="F283" s="83"/>
      <c r="G283" s="101" t="e">
        <v>#N/A</v>
      </c>
      <c r="H283" s="102" t="str">
        <f>IFERROR(_xlfn.XLOOKUP($G283,通讯通路门店!$S$4:$S$993933,通讯通路门店!$R$4:$R$993933,0,0),"")</f>
        <v/>
      </c>
      <c r="I283" s="83"/>
      <c r="J283" s="83"/>
      <c r="K283" s="83"/>
      <c r="L283" s="83"/>
      <c r="M283" s="83"/>
      <c r="N283" s="83"/>
      <c r="O283" s="83"/>
      <c r="P283" s="83"/>
      <c r="Q283" s="83"/>
      <c r="R283" s="83"/>
      <c r="S283" s="83"/>
      <c r="T283" s="83"/>
      <c r="U283" s="99">
        <f>COUNTIF(通讯通路门店!$S:$S,$G283)</f>
        <v>0</v>
      </c>
      <c r="V283" s="99">
        <f>COUNTIFS(通讯通路门店!$S:$S,$G283,通讯通路门店!$J:$J,"综合卖场")</f>
        <v>0</v>
      </c>
      <c r="W283" s="99">
        <f>SUMIFS(通讯通路门店!$AJ:$AJ,通讯通路门店!$S:$S,通讯客户沙盘!$G283)</f>
        <v>0</v>
      </c>
      <c r="X283" s="99">
        <f t="shared" si="20"/>
        <v>0</v>
      </c>
      <c r="Y283" s="99">
        <f>COUNTIFS(通讯通路门店!$S:$S,$G283,通讯通路门店!$J:$J,"荣耀体验店")+COUNTIFS(通讯通路门店!$S:$S,$G283,通讯通路门店!$J:$J,"荣耀授权专卖店")</f>
        <v>0</v>
      </c>
      <c r="Z283" s="99">
        <f>COUNTIFS(通讯通路门店!$S:$S,$G283,通讯通路门店!$J:$J,"VIVO体验店")</f>
        <v>0</v>
      </c>
      <c r="AA283" s="99">
        <f>COUNTIFS(通讯通路门店!$S:$S,$G283,通讯通路门店!$J:$J,"OPPO体验店")</f>
        <v>0</v>
      </c>
      <c r="AB283" s="99">
        <f>COUNTIFS(通讯通路门店!$S:$S,$G283,通讯通路门店!$J:$J,"华为授权体验店")+COUNTIFS(通讯通路门店!$S:$S,$G283,通讯通路门店!$J:$J,"华为堡垒店")</f>
        <v>0</v>
      </c>
      <c r="AC283" s="99">
        <f>COUNTIFS(通讯通路门店!$S:$S,$G283,通讯通路门店!$J:$J,"小米体验店")</f>
        <v>0</v>
      </c>
      <c r="AD283" s="99">
        <f>COUNTIFS(通讯通路门店!$S:$S,$G283,通讯通路门店!$J:$J,"苹果体验店")</f>
        <v>0</v>
      </c>
      <c r="AE283" s="99">
        <f>COUNTIFS(通讯通路门店!$S:$S,$G283,通讯通路门店!$J:$J,"其他品牌专卖店")</f>
        <v>0</v>
      </c>
      <c r="AF283" s="99">
        <f>SUMIFS(通讯通路门店!$BI:$BI,通讯通路门店!$S:$S,$G283)</f>
        <v>0</v>
      </c>
      <c r="AG283" s="99">
        <f>SUMIFS(通讯通路门店!$BH:$BH,通讯通路门店!$S:$S,$G283)</f>
        <v>0</v>
      </c>
      <c r="AH283" s="99">
        <f t="shared" si="21"/>
        <v>0</v>
      </c>
      <c r="AI283" s="99">
        <f>SUMIFS(通讯通路门店!$BB:$BB,通讯通路门店!$S:$S,$G283)</f>
        <v>0</v>
      </c>
      <c r="AJ283" s="99">
        <f>SUMIFS(通讯通路门店!$BE:$BE,通讯通路门店!$S:$S,$G283)</f>
        <v>0</v>
      </c>
      <c r="AK283" s="99">
        <f>SUMIFS(通讯通路门店!$BG:$BG,通讯通路门店!$S:$S,$G283)</f>
        <v>0</v>
      </c>
      <c r="AL283" s="99">
        <f>SUMIFS(通讯通路门店!$BC:$BC,通讯通路门店!$S:$S,$G283)</f>
        <v>0</v>
      </c>
      <c r="AM283" s="99">
        <f>SUMIFS(通讯通路门店!$BD:$BD,通讯通路门店!$S:$S,$G283)</f>
        <v>0</v>
      </c>
      <c r="AN283" s="99">
        <f>SUMIFS(通讯通路门店!$BF:$BF,通讯通路门店!$S:$S,$G283)</f>
        <v>0</v>
      </c>
      <c r="AO283" s="99">
        <f t="shared" si="22"/>
        <v>0</v>
      </c>
      <c r="AP283" s="99">
        <f>SUMIFS(通讯通路门店!$K:$K,通讯通路门店!$S:$S,$G283)</f>
        <v>0</v>
      </c>
      <c r="AQ283" s="83"/>
      <c r="AR283" s="99">
        <f>SUMIFS(通讯通路门店!$T:$T,通讯通路门店!$S:$S,$G283)</f>
        <v>0</v>
      </c>
      <c r="AS283" s="99">
        <f>SUMIFS(通讯通路门店!$U:$U,通讯通路门店!$S:$S,$G283)</f>
        <v>0</v>
      </c>
      <c r="AT283" s="99">
        <f>SUMIFS(通讯通路门店!$V:$V,通讯通路门店!$S:$S,$G283)</f>
        <v>0</v>
      </c>
      <c r="AU283" s="99">
        <f>SUMIFS(通讯通路门店!$W:$W,通讯通路门店!$S:$S,$G283)</f>
        <v>0</v>
      </c>
      <c r="AV283" s="99">
        <f>SUMIFS(通讯通路门店!$Z:$Z,通讯通路门店!$S:$S,$G283)</f>
        <v>0</v>
      </c>
      <c r="AW283" s="99">
        <f>SUMIFS(通讯通路门店!$AB:$AB,通讯通路门店!$S:$S,$G283)</f>
        <v>0</v>
      </c>
      <c r="AX283" s="99">
        <f>SUMIFS(通讯通路门店!$X:$X,通讯通路门店!$S:$S,$G283)</f>
        <v>0</v>
      </c>
      <c r="AY283" s="99">
        <f>SUMIFS(通讯通路门店!$Y:$Y,通讯通路门店!$S:$S,$G283)</f>
        <v>0</v>
      </c>
      <c r="AZ283" s="99">
        <f>SUMIFS(通讯通路门店!$AA:$AA,通讯通路门店!$S:$S,$G283)</f>
        <v>0</v>
      </c>
      <c r="BA283" s="99">
        <f t="shared" si="23"/>
        <v>0</v>
      </c>
      <c r="BB283" s="99">
        <f t="shared" si="24"/>
        <v>0</v>
      </c>
      <c r="BC283" s="99">
        <f>SUMIFS(通讯通路门店!$W:$W,通讯通路门店!$S:$S,$G283,通讯通路门店!$J:$J,"荣耀体验店")+SUMIFS(通讯通路门店!$W:$W,通讯通路门店!$S:$S,$G283,通讯通路门店!$J:$J,"荣耀授权专卖店")</f>
        <v>0</v>
      </c>
      <c r="BD283" s="99">
        <f>SUMIFS(通讯通路门店!$Z:$Z,通讯通路门店!$S:$S,$G283,通讯通路门店!$J:$J,"VIVO体验店")</f>
        <v>0</v>
      </c>
      <c r="BE283" s="99">
        <f>SUMIFS(通讯通路门店!$AB:$AB,通讯通路门店!$S:$S,$G283,通讯通路门店!$J:$J,"OPPO体验店")</f>
        <v>0</v>
      </c>
      <c r="BF283" s="99">
        <f>SUMIFS(通讯通路门店!$X:$X,通讯通路门店!$S:$S,$G283,通讯通路门店!$J:$J,"华为授权体验店")+SUMIFS(通讯通路门店!$AA:$AA,通讯通路门店!$S:$S,$G283,通讯通路门店!$J:$J,"华为堡垒店")</f>
        <v>0</v>
      </c>
      <c r="BG283" s="99">
        <f>SUMIFS(通讯通路门店!$Y:$Y,通讯通路门店!$S:$S,$G283,通讯通路门店!$J:$J,"小米体验店")</f>
        <v>0</v>
      </c>
      <c r="BH283" s="99">
        <f>SUMIFS(通讯通路门店!$AA:$AA,通讯通路门店!$S:$S,$G283,通讯通路门店!$J:$J,"苹果体验店")</f>
        <v>0</v>
      </c>
      <c r="BI283" s="99">
        <f>SUMIFS(通讯通路门店!$K:$K,通讯通路门店!$S:$S,$G283,通讯通路门店!$J:$J,"其他品牌专卖店")</f>
        <v>0</v>
      </c>
      <c r="BJ283" s="99">
        <f>SUMIFS(通讯通路门店!$AC:$AC,通讯通路门店!$S:$S,$G283)</f>
        <v>0</v>
      </c>
      <c r="BK283" s="99">
        <f>SUMIFS(通讯通路门店!$AD:$AD,通讯通路门店!$S:$S,$G283)</f>
        <v>0</v>
      </c>
      <c r="BL283" s="99">
        <f>SUMIFS(通讯通路门店!$AE:$AE,通讯通路门店!$S:$S,$G283)</f>
        <v>0</v>
      </c>
      <c r="BM283" s="99">
        <f>SUMIFS(通讯通路门店!$AF:$AF,通讯通路门店!$S:$S,$G283)</f>
        <v>0</v>
      </c>
      <c r="BN283" s="99">
        <f>SUMIFS(通讯通路门店!$AG:$AG,通讯通路门店!$S:$S,$G283)</f>
        <v>0</v>
      </c>
      <c r="BO283" s="99">
        <f>SUMIFS(通讯通路门店!$AH:$AH,通讯通路门店!$S:$S,$G283)</f>
        <v>0</v>
      </c>
      <c r="BP283" s="99">
        <f>SUMIFS(通讯通路门店!$AI:$AI,通讯通路门店!$S:$S,$G283)</f>
        <v>0</v>
      </c>
      <c r="BQ283" s="83"/>
    </row>
    <row r="284" spans="1:69">
      <c r="A284" s="99" t="str">
        <f>IFERROR(_xlfn.XLOOKUP($G284,通讯通路门店!$S$4:$S$993933,通讯通路门店!$A$4:$A$993933,0,0),"")</f>
        <v/>
      </c>
      <c r="B284" s="99" t="str">
        <f>IFERROR(_xlfn.XLOOKUP($G284,通讯通路门店!$S$4:$S$993933,通讯通路门店!$B$4:$B$993933,0,0),"")</f>
        <v/>
      </c>
      <c r="C284" s="99" t="str">
        <f>IFERROR(_xlfn.XLOOKUP($G284,通讯通路门店!$S$4:$S$993933,通讯通路门店!$C$4:$C$993933,0,0),"")</f>
        <v/>
      </c>
      <c r="D284" s="99" t="str">
        <f>IFERROR(_xlfn.XLOOKUP($G284,通讯通路门店!$S$4:$S$993933,通讯通路门店!$D$4:$D$993933,0,0),"")</f>
        <v/>
      </c>
      <c r="E284" s="83"/>
      <c r="F284" s="83"/>
      <c r="G284" s="101" t="e">
        <v>#N/A</v>
      </c>
      <c r="H284" s="102" t="str">
        <f>IFERROR(_xlfn.XLOOKUP($G284,通讯通路门店!$S$4:$S$993933,通讯通路门店!$R$4:$R$993933,0,0),"")</f>
        <v/>
      </c>
      <c r="I284" s="83"/>
      <c r="J284" s="83"/>
      <c r="K284" s="83"/>
      <c r="L284" s="83"/>
      <c r="M284" s="83"/>
      <c r="N284" s="83"/>
      <c r="O284" s="83"/>
      <c r="P284" s="83"/>
      <c r="Q284" s="83"/>
      <c r="R284" s="83"/>
      <c r="S284" s="83"/>
      <c r="T284" s="83"/>
      <c r="U284" s="99">
        <f>COUNTIF(通讯通路门店!$S:$S,$G284)</f>
        <v>0</v>
      </c>
      <c r="V284" s="99">
        <f>COUNTIFS(通讯通路门店!$S:$S,$G284,通讯通路门店!$J:$J,"综合卖场")</f>
        <v>0</v>
      </c>
      <c r="W284" s="99">
        <f>SUMIFS(通讯通路门店!$AJ:$AJ,通讯通路门店!$S:$S,通讯客户沙盘!$G284)</f>
        <v>0</v>
      </c>
      <c r="X284" s="99">
        <f t="shared" si="20"/>
        <v>0</v>
      </c>
      <c r="Y284" s="99">
        <f>COUNTIFS(通讯通路门店!$S:$S,$G284,通讯通路门店!$J:$J,"荣耀体验店")+COUNTIFS(通讯通路门店!$S:$S,$G284,通讯通路门店!$J:$J,"荣耀授权专卖店")</f>
        <v>0</v>
      </c>
      <c r="Z284" s="99">
        <f>COUNTIFS(通讯通路门店!$S:$S,$G284,通讯通路门店!$J:$J,"VIVO体验店")</f>
        <v>0</v>
      </c>
      <c r="AA284" s="99">
        <f>COUNTIFS(通讯通路门店!$S:$S,$G284,通讯通路门店!$J:$J,"OPPO体验店")</f>
        <v>0</v>
      </c>
      <c r="AB284" s="99">
        <f>COUNTIFS(通讯通路门店!$S:$S,$G284,通讯通路门店!$J:$J,"华为授权体验店")+COUNTIFS(通讯通路门店!$S:$S,$G284,通讯通路门店!$J:$J,"华为堡垒店")</f>
        <v>0</v>
      </c>
      <c r="AC284" s="99">
        <f>COUNTIFS(通讯通路门店!$S:$S,$G284,通讯通路门店!$J:$J,"小米体验店")</f>
        <v>0</v>
      </c>
      <c r="AD284" s="99">
        <f>COUNTIFS(通讯通路门店!$S:$S,$G284,通讯通路门店!$J:$J,"苹果体验店")</f>
        <v>0</v>
      </c>
      <c r="AE284" s="99">
        <f>COUNTIFS(通讯通路门店!$S:$S,$G284,通讯通路门店!$J:$J,"其他品牌专卖店")</f>
        <v>0</v>
      </c>
      <c r="AF284" s="99">
        <f>SUMIFS(通讯通路门店!$BI:$BI,通讯通路门店!$S:$S,$G284)</f>
        <v>0</v>
      </c>
      <c r="AG284" s="99">
        <f>SUMIFS(通讯通路门店!$BH:$BH,通讯通路门店!$S:$S,$G284)</f>
        <v>0</v>
      </c>
      <c r="AH284" s="99">
        <f t="shared" si="21"/>
        <v>0</v>
      </c>
      <c r="AI284" s="99">
        <f>SUMIFS(通讯通路门店!$BB:$BB,通讯通路门店!$S:$S,$G284)</f>
        <v>0</v>
      </c>
      <c r="AJ284" s="99">
        <f>SUMIFS(通讯通路门店!$BE:$BE,通讯通路门店!$S:$S,$G284)</f>
        <v>0</v>
      </c>
      <c r="AK284" s="99">
        <f>SUMIFS(通讯通路门店!$BG:$BG,通讯通路门店!$S:$S,$G284)</f>
        <v>0</v>
      </c>
      <c r="AL284" s="99">
        <f>SUMIFS(通讯通路门店!$BC:$BC,通讯通路门店!$S:$S,$G284)</f>
        <v>0</v>
      </c>
      <c r="AM284" s="99">
        <f>SUMIFS(通讯通路门店!$BD:$BD,通讯通路门店!$S:$S,$G284)</f>
        <v>0</v>
      </c>
      <c r="AN284" s="99">
        <f>SUMIFS(通讯通路门店!$BF:$BF,通讯通路门店!$S:$S,$G284)</f>
        <v>0</v>
      </c>
      <c r="AO284" s="99">
        <f t="shared" si="22"/>
        <v>0</v>
      </c>
      <c r="AP284" s="99">
        <f>SUMIFS(通讯通路门店!$K:$K,通讯通路门店!$S:$S,$G284)</f>
        <v>0</v>
      </c>
      <c r="AQ284" s="83"/>
      <c r="AR284" s="99">
        <f>SUMIFS(通讯通路门店!$T:$T,通讯通路门店!$S:$S,$G284)</f>
        <v>0</v>
      </c>
      <c r="AS284" s="99">
        <f>SUMIFS(通讯通路门店!$U:$U,通讯通路门店!$S:$S,$G284)</f>
        <v>0</v>
      </c>
      <c r="AT284" s="99">
        <f>SUMIFS(通讯通路门店!$V:$V,通讯通路门店!$S:$S,$G284)</f>
        <v>0</v>
      </c>
      <c r="AU284" s="99">
        <f>SUMIFS(通讯通路门店!$W:$W,通讯通路门店!$S:$S,$G284)</f>
        <v>0</v>
      </c>
      <c r="AV284" s="99">
        <f>SUMIFS(通讯通路门店!$Z:$Z,通讯通路门店!$S:$S,$G284)</f>
        <v>0</v>
      </c>
      <c r="AW284" s="99">
        <f>SUMIFS(通讯通路门店!$AB:$AB,通讯通路门店!$S:$S,$G284)</f>
        <v>0</v>
      </c>
      <c r="AX284" s="99">
        <f>SUMIFS(通讯通路门店!$X:$X,通讯通路门店!$S:$S,$G284)</f>
        <v>0</v>
      </c>
      <c r="AY284" s="99">
        <f>SUMIFS(通讯通路门店!$Y:$Y,通讯通路门店!$S:$S,$G284)</f>
        <v>0</v>
      </c>
      <c r="AZ284" s="99">
        <f>SUMIFS(通讯通路门店!$AA:$AA,通讯通路门店!$S:$S,$G284)</f>
        <v>0</v>
      </c>
      <c r="BA284" s="99">
        <f t="shared" si="23"/>
        <v>0</v>
      </c>
      <c r="BB284" s="99">
        <f t="shared" si="24"/>
        <v>0</v>
      </c>
      <c r="BC284" s="99">
        <f>SUMIFS(通讯通路门店!$W:$W,通讯通路门店!$S:$S,$G284,通讯通路门店!$J:$J,"荣耀体验店")+SUMIFS(通讯通路门店!$W:$W,通讯通路门店!$S:$S,$G284,通讯通路门店!$J:$J,"荣耀授权专卖店")</f>
        <v>0</v>
      </c>
      <c r="BD284" s="99">
        <f>SUMIFS(通讯通路门店!$Z:$Z,通讯通路门店!$S:$S,$G284,通讯通路门店!$J:$J,"VIVO体验店")</f>
        <v>0</v>
      </c>
      <c r="BE284" s="99">
        <f>SUMIFS(通讯通路门店!$AB:$AB,通讯通路门店!$S:$S,$G284,通讯通路门店!$J:$J,"OPPO体验店")</f>
        <v>0</v>
      </c>
      <c r="BF284" s="99">
        <f>SUMIFS(通讯通路门店!$X:$X,通讯通路门店!$S:$S,$G284,通讯通路门店!$J:$J,"华为授权体验店")+SUMIFS(通讯通路门店!$AA:$AA,通讯通路门店!$S:$S,$G284,通讯通路门店!$J:$J,"华为堡垒店")</f>
        <v>0</v>
      </c>
      <c r="BG284" s="99">
        <f>SUMIFS(通讯通路门店!$Y:$Y,通讯通路门店!$S:$S,$G284,通讯通路门店!$J:$J,"小米体验店")</f>
        <v>0</v>
      </c>
      <c r="BH284" s="99">
        <f>SUMIFS(通讯通路门店!$AA:$AA,通讯通路门店!$S:$S,$G284,通讯通路门店!$J:$J,"苹果体验店")</f>
        <v>0</v>
      </c>
      <c r="BI284" s="99">
        <f>SUMIFS(通讯通路门店!$K:$K,通讯通路门店!$S:$S,$G284,通讯通路门店!$J:$J,"其他品牌专卖店")</f>
        <v>0</v>
      </c>
      <c r="BJ284" s="99">
        <f>SUMIFS(通讯通路门店!$AC:$AC,通讯通路门店!$S:$S,$G284)</f>
        <v>0</v>
      </c>
      <c r="BK284" s="99">
        <f>SUMIFS(通讯通路门店!$AD:$AD,通讯通路门店!$S:$S,$G284)</f>
        <v>0</v>
      </c>
      <c r="BL284" s="99">
        <f>SUMIFS(通讯通路门店!$AE:$AE,通讯通路门店!$S:$S,$G284)</f>
        <v>0</v>
      </c>
      <c r="BM284" s="99">
        <f>SUMIFS(通讯通路门店!$AF:$AF,通讯通路门店!$S:$S,$G284)</f>
        <v>0</v>
      </c>
      <c r="BN284" s="99">
        <f>SUMIFS(通讯通路门店!$AG:$AG,通讯通路门店!$S:$S,$G284)</f>
        <v>0</v>
      </c>
      <c r="BO284" s="99">
        <f>SUMIFS(通讯通路门店!$AH:$AH,通讯通路门店!$S:$S,$G284)</f>
        <v>0</v>
      </c>
      <c r="BP284" s="99">
        <f>SUMIFS(通讯通路门店!$AI:$AI,通讯通路门店!$S:$S,$G284)</f>
        <v>0</v>
      </c>
      <c r="BQ284" s="83"/>
    </row>
    <row r="285" spans="1:69">
      <c r="A285" s="99" t="str">
        <f>IFERROR(_xlfn.XLOOKUP($G285,通讯通路门店!$S$4:$S$993933,通讯通路门店!$A$4:$A$993933,0,0),"")</f>
        <v/>
      </c>
      <c r="B285" s="99" t="str">
        <f>IFERROR(_xlfn.XLOOKUP($G285,通讯通路门店!$S$4:$S$993933,通讯通路门店!$B$4:$B$993933,0,0),"")</f>
        <v/>
      </c>
      <c r="C285" s="99" t="str">
        <f>IFERROR(_xlfn.XLOOKUP($G285,通讯通路门店!$S$4:$S$993933,通讯通路门店!$C$4:$C$993933,0,0),"")</f>
        <v/>
      </c>
      <c r="D285" s="99" t="str">
        <f>IFERROR(_xlfn.XLOOKUP($G285,通讯通路门店!$S$4:$S$993933,通讯通路门店!$D$4:$D$993933,0,0),"")</f>
        <v/>
      </c>
      <c r="E285" s="83"/>
      <c r="F285" s="83"/>
      <c r="G285" s="101" t="e">
        <v>#N/A</v>
      </c>
      <c r="H285" s="102" t="str">
        <f>IFERROR(_xlfn.XLOOKUP($G285,通讯通路门店!$S$4:$S$993933,通讯通路门店!$R$4:$R$993933,0,0),"")</f>
        <v/>
      </c>
      <c r="I285" s="83"/>
      <c r="J285" s="83"/>
      <c r="K285" s="83"/>
      <c r="L285" s="83"/>
      <c r="M285" s="83"/>
      <c r="N285" s="83"/>
      <c r="O285" s="83"/>
      <c r="P285" s="83"/>
      <c r="Q285" s="83"/>
      <c r="R285" s="83"/>
      <c r="S285" s="83"/>
      <c r="T285" s="83"/>
      <c r="U285" s="99">
        <f>COUNTIF(通讯通路门店!$S:$S,$G285)</f>
        <v>0</v>
      </c>
      <c r="V285" s="99">
        <f>COUNTIFS(通讯通路门店!$S:$S,$G285,通讯通路门店!$J:$J,"综合卖场")</f>
        <v>0</v>
      </c>
      <c r="W285" s="99">
        <f>SUMIFS(通讯通路门店!$AJ:$AJ,通讯通路门店!$S:$S,通讯客户沙盘!$G285)</f>
        <v>0</v>
      </c>
      <c r="X285" s="99">
        <f t="shared" si="20"/>
        <v>0</v>
      </c>
      <c r="Y285" s="99">
        <f>COUNTIFS(通讯通路门店!$S:$S,$G285,通讯通路门店!$J:$J,"荣耀体验店")+COUNTIFS(通讯通路门店!$S:$S,$G285,通讯通路门店!$J:$J,"荣耀授权专卖店")</f>
        <v>0</v>
      </c>
      <c r="Z285" s="99">
        <f>COUNTIFS(通讯通路门店!$S:$S,$G285,通讯通路门店!$J:$J,"VIVO体验店")</f>
        <v>0</v>
      </c>
      <c r="AA285" s="99">
        <f>COUNTIFS(通讯通路门店!$S:$S,$G285,通讯通路门店!$J:$J,"OPPO体验店")</f>
        <v>0</v>
      </c>
      <c r="AB285" s="99">
        <f>COUNTIFS(通讯通路门店!$S:$S,$G285,通讯通路门店!$J:$J,"华为授权体验店")+COUNTIFS(通讯通路门店!$S:$S,$G285,通讯通路门店!$J:$J,"华为堡垒店")</f>
        <v>0</v>
      </c>
      <c r="AC285" s="99">
        <f>COUNTIFS(通讯通路门店!$S:$S,$G285,通讯通路门店!$J:$J,"小米体验店")</f>
        <v>0</v>
      </c>
      <c r="AD285" s="99">
        <f>COUNTIFS(通讯通路门店!$S:$S,$G285,通讯通路门店!$J:$J,"苹果体验店")</f>
        <v>0</v>
      </c>
      <c r="AE285" s="99">
        <f>COUNTIFS(通讯通路门店!$S:$S,$G285,通讯通路门店!$J:$J,"其他品牌专卖店")</f>
        <v>0</v>
      </c>
      <c r="AF285" s="99">
        <f>SUMIFS(通讯通路门店!$BI:$BI,通讯通路门店!$S:$S,$G285)</f>
        <v>0</v>
      </c>
      <c r="AG285" s="99">
        <f>SUMIFS(通讯通路门店!$BH:$BH,通讯通路门店!$S:$S,$G285)</f>
        <v>0</v>
      </c>
      <c r="AH285" s="99">
        <f t="shared" si="21"/>
        <v>0</v>
      </c>
      <c r="AI285" s="99">
        <f>SUMIFS(通讯通路门店!$BB:$BB,通讯通路门店!$S:$S,$G285)</f>
        <v>0</v>
      </c>
      <c r="AJ285" s="99">
        <f>SUMIFS(通讯通路门店!$BE:$BE,通讯通路门店!$S:$S,$G285)</f>
        <v>0</v>
      </c>
      <c r="AK285" s="99">
        <f>SUMIFS(通讯通路门店!$BG:$BG,通讯通路门店!$S:$S,$G285)</f>
        <v>0</v>
      </c>
      <c r="AL285" s="99">
        <f>SUMIFS(通讯通路门店!$BC:$BC,通讯通路门店!$S:$S,$G285)</f>
        <v>0</v>
      </c>
      <c r="AM285" s="99">
        <f>SUMIFS(通讯通路门店!$BD:$BD,通讯通路门店!$S:$S,$G285)</f>
        <v>0</v>
      </c>
      <c r="AN285" s="99">
        <f>SUMIFS(通讯通路门店!$BF:$BF,通讯通路门店!$S:$S,$G285)</f>
        <v>0</v>
      </c>
      <c r="AO285" s="99">
        <f t="shared" si="22"/>
        <v>0</v>
      </c>
      <c r="AP285" s="99">
        <f>SUMIFS(通讯通路门店!$K:$K,通讯通路门店!$S:$S,$G285)</f>
        <v>0</v>
      </c>
      <c r="AQ285" s="83"/>
      <c r="AR285" s="99">
        <f>SUMIFS(通讯通路门店!$T:$T,通讯通路门店!$S:$S,$G285)</f>
        <v>0</v>
      </c>
      <c r="AS285" s="99">
        <f>SUMIFS(通讯通路门店!$U:$U,通讯通路门店!$S:$S,$G285)</f>
        <v>0</v>
      </c>
      <c r="AT285" s="99">
        <f>SUMIFS(通讯通路门店!$V:$V,通讯通路门店!$S:$S,$G285)</f>
        <v>0</v>
      </c>
      <c r="AU285" s="99">
        <f>SUMIFS(通讯通路门店!$W:$W,通讯通路门店!$S:$S,$G285)</f>
        <v>0</v>
      </c>
      <c r="AV285" s="99">
        <f>SUMIFS(通讯通路门店!$Z:$Z,通讯通路门店!$S:$S,$G285)</f>
        <v>0</v>
      </c>
      <c r="AW285" s="99">
        <f>SUMIFS(通讯通路门店!$AB:$AB,通讯通路门店!$S:$S,$G285)</f>
        <v>0</v>
      </c>
      <c r="AX285" s="99">
        <f>SUMIFS(通讯通路门店!$X:$X,通讯通路门店!$S:$S,$G285)</f>
        <v>0</v>
      </c>
      <c r="AY285" s="99">
        <f>SUMIFS(通讯通路门店!$Y:$Y,通讯通路门店!$S:$S,$G285)</f>
        <v>0</v>
      </c>
      <c r="AZ285" s="99">
        <f>SUMIFS(通讯通路门店!$AA:$AA,通讯通路门店!$S:$S,$G285)</f>
        <v>0</v>
      </c>
      <c r="BA285" s="99">
        <f t="shared" si="23"/>
        <v>0</v>
      </c>
      <c r="BB285" s="99">
        <f t="shared" si="24"/>
        <v>0</v>
      </c>
      <c r="BC285" s="99">
        <f>SUMIFS(通讯通路门店!$W:$W,通讯通路门店!$S:$S,$G285,通讯通路门店!$J:$J,"荣耀体验店")+SUMIFS(通讯通路门店!$W:$W,通讯通路门店!$S:$S,$G285,通讯通路门店!$J:$J,"荣耀授权专卖店")</f>
        <v>0</v>
      </c>
      <c r="BD285" s="99">
        <f>SUMIFS(通讯通路门店!$Z:$Z,通讯通路门店!$S:$S,$G285,通讯通路门店!$J:$J,"VIVO体验店")</f>
        <v>0</v>
      </c>
      <c r="BE285" s="99">
        <f>SUMIFS(通讯通路门店!$AB:$AB,通讯通路门店!$S:$S,$G285,通讯通路门店!$J:$J,"OPPO体验店")</f>
        <v>0</v>
      </c>
      <c r="BF285" s="99">
        <f>SUMIFS(通讯通路门店!$X:$X,通讯通路门店!$S:$S,$G285,通讯通路门店!$J:$J,"华为授权体验店")+SUMIFS(通讯通路门店!$AA:$AA,通讯通路门店!$S:$S,$G285,通讯通路门店!$J:$J,"华为堡垒店")</f>
        <v>0</v>
      </c>
      <c r="BG285" s="99">
        <f>SUMIFS(通讯通路门店!$Y:$Y,通讯通路门店!$S:$S,$G285,通讯通路门店!$J:$J,"小米体验店")</f>
        <v>0</v>
      </c>
      <c r="BH285" s="99">
        <f>SUMIFS(通讯通路门店!$AA:$AA,通讯通路门店!$S:$S,$G285,通讯通路门店!$J:$J,"苹果体验店")</f>
        <v>0</v>
      </c>
      <c r="BI285" s="99">
        <f>SUMIFS(通讯通路门店!$K:$K,通讯通路门店!$S:$S,$G285,通讯通路门店!$J:$J,"其他品牌专卖店")</f>
        <v>0</v>
      </c>
      <c r="BJ285" s="99">
        <f>SUMIFS(通讯通路门店!$AC:$AC,通讯通路门店!$S:$S,$G285)</f>
        <v>0</v>
      </c>
      <c r="BK285" s="99">
        <f>SUMIFS(通讯通路门店!$AD:$AD,通讯通路门店!$S:$S,$G285)</f>
        <v>0</v>
      </c>
      <c r="BL285" s="99">
        <f>SUMIFS(通讯通路门店!$AE:$AE,通讯通路门店!$S:$S,$G285)</f>
        <v>0</v>
      </c>
      <c r="BM285" s="99">
        <f>SUMIFS(通讯通路门店!$AF:$AF,通讯通路门店!$S:$S,$G285)</f>
        <v>0</v>
      </c>
      <c r="BN285" s="99">
        <f>SUMIFS(通讯通路门店!$AG:$AG,通讯通路门店!$S:$S,$G285)</f>
        <v>0</v>
      </c>
      <c r="BO285" s="99">
        <f>SUMIFS(通讯通路门店!$AH:$AH,通讯通路门店!$S:$S,$G285)</f>
        <v>0</v>
      </c>
      <c r="BP285" s="99">
        <f>SUMIFS(通讯通路门店!$AI:$AI,通讯通路门店!$S:$S,$G285)</f>
        <v>0</v>
      </c>
      <c r="BQ285" s="83"/>
    </row>
    <row r="286" spans="1:69">
      <c r="A286" s="99" t="str">
        <f>IFERROR(_xlfn.XLOOKUP($G286,通讯通路门店!$S$4:$S$993933,通讯通路门店!$A$4:$A$993933,0,0),"")</f>
        <v/>
      </c>
      <c r="B286" s="99" t="str">
        <f>IFERROR(_xlfn.XLOOKUP($G286,通讯通路门店!$S$4:$S$993933,通讯通路门店!$B$4:$B$993933,0,0),"")</f>
        <v/>
      </c>
      <c r="C286" s="99" t="str">
        <f>IFERROR(_xlfn.XLOOKUP($G286,通讯通路门店!$S$4:$S$993933,通讯通路门店!$C$4:$C$993933,0,0),"")</f>
        <v/>
      </c>
      <c r="D286" s="99" t="str">
        <f>IFERROR(_xlfn.XLOOKUP($G286,通讯通路门店!$S$4:$S$993933,通讯通路门店!$D$4:$D$993933,0,0),"")</f>
        <v/>
      </c>
      <c r="E286" s="83"/>
      <c r="F286" s="83"/>
      <c r="G286" s="101" t="e">
        <v>#N/A</v>
      </c>
      <c r="H286" s="102" t="str">
        <f>IFERROR(_xlfn.XLOOKUP($G286,通讯通路门店!$S$4:$S$993933,通讯通路门店!$R$4:$R$993933,0,0),"")</f>
        <v/>
      </c>
      <c r="I286" s="83"/>
      <c r="J286" s="83"/>
      <c r="K286" s="83"/>
      <c r="L286" s="83"/>
      <c r="M286" s="83"/>
      <c r="N286" s="83"/>
      <c r="O286" s="83"/>
      <c r="P286" s="83"/>
      <c r="Q286" s="83"/>
      <c r="R286" s="83"/>
      <c r="S286" s="83"/>
      <c r="T286" s="83"/>
      <c r="U286" s="99">
        <f>COUNTIF(通讯通路门店!$S:$S,$G286)</f>
        <v>0</v>
      </c>
      <c r="V286" s="99">
        <f>COUNTIFS(通讯通路门店!$S:$S,$G286,通讯通路门店!$J:$J,"综合卖场")</f>
        <v>0</v>
      </c>
      <c r="W286" s="99">
        <f>SUMIFS(通讯通路门店!$AJ:$AJ,通讯通路门店!$S:$S,通讯客户沙盘!$G286)</f>
        <v>0</v>
      </c>
      <c r="X286" s="99">
        <f t="shared" si="20"/>
        <v>0</v>
      </c>
      <c r="Y286" s="99">
        <f>COUNTIFS(通讯通路门店!$S:$S,$G286,通讯通路门店!$J:$J,"荣耀体验店")+COUNTIFS(通讯通路门店!$S:$S,$G286,通讯通路门店!$J:$J,"荣耀授权专卖店")</f>
        <v>0</v>
      </c>
      <c r="Z286" s="99">
        <f>COUNTIFS(通讯通路门店!$S:$S,$G286,通讯通路门店!$J:$J,"VIVO体验店")</f>
        <v>0</v>
      </c>
      <c r="AA286" s="99">
        <f>COUNTIFS(通讯通路门店!$S:$S,$G286,通讯通路门店!$J:$J,"OPPO体验店")</f>
        <v>0</v>
      </c>
      <c r="AB286" s="99">
        <f>COUNTIFS(通讯通路门店!$S:$S,$G286,通讯通路门店!$J:$J,"华为授权体验店")+COUNTIFS(通讯通路门店!$S:$S,$G286,通讯通路门店!$J:$J,"华为堡垒店")</f>
        <v>0</v>
      </c>
      <c r="AC286" s="99">
        <f>COUNTIFS(通讯通路门店!$S:$S,$G286,通讯通路门店!$J:$J,"小米体验店")</f>
        <v>0</v>
      </c>
      <c r="AD286" s="99">
        <f>COUNTIFS(通讯通路门店!$S:$S,$G286,通讯通路门店!$J:$J,"苹果体验店")</f>
        <v>0</v>
      </c>
      <c r="AE286" s="99">
        <f>COUNTIFS(通讯通路门店!$S:$S,$G286,通讯通路门店!$J:$J,"其他品牌专卖店")</f>
        <v>0</v>
      </c>
      <c r="AF286" s="99">
        <f>SUMIFS(通讯通路门店!$BI:$BI,通讯通路门店!$S:$S,$G286)</f>
        <v>0</v>
      </c>
      <c r="AG286" s="99">
        <f>SUMIFS(通讯通路门店!$BH:$BH,通讯通路门店!$S:$S,$G286)</f>
        <v>0</v>
      </c>
      <c r="AH286" s="99">
        <f t="shared" si="21"/>
        <v>0</v>
      </c>
      <c r="AI286" s="99">
        <f>SUMIFS(通讯通路门店!$BB:$BB,通讯通路门店!$S:$S,$G286)</f>
        <v>0</v>
      </c>
      <c r="AJ286" s="99">
        <f>SUMIFS(通讯通路门店!$BE:$BE,通讯通路门店!$S:$S,$G286)</f>
        <v>0</v>
      </c>
      <c r="AK286" s="99">
        <f>SUMIFS(通讯通路门店!$BG:$BG,通讯通路门店!$S:$S,$G286)</f>
        <v>0</v>
      </c>
      <c r="AL286" s="99">
        <f>SUMIFS(通讯通路门店!$BC:$BC,通讯通路门店!$S:$S,$G286)</f>
        <v>0</v>
      </c>
      <c r="AM286" s="99">
        <f>SUMIFS(通讯通路门店!$BD:$BD,通讯通路门店!$S:$S,$G286)</f>
        <v>0</v>
      </c>
      <c r="AN286" s="99">
        <f>SUMIFS(通讯通路门店!$BF:$BF,通讯通路门店!$S:$S,$G286)</f>
        <v>0</v>
      </c>
      <c r="AO286" s="99">
        <f t="shared" si="22"/>
        <v>0</v>
      </c>
      <c r="AP286" s="99">
        <f>SUMIFS(通讯通路门店!$K:$K,通讯通路门店!$S:$S,$G286)</f>
        <v>0</v>
      </c>
      <c r="AQ286" s="83"/>
      <c r="AR286" s="99">
        <f>SUMIFS(通讯通路门店!$T:$T,通讯通路门店!$S:$S,$G286)</f>
        <v>0</v>
      </c>
      <c r="AS286" s="99">
        <f>SUMIFS(通讯通路门店!$U:$U,通讯通路门店!$S:$S,$G286)</f>
        <v>0</v>
      </c>
      <c r="AT286" s="99">
        <f>SUMIFS(通讯通路门店!$V:$V,通讯通路门店!$S:$S,$G286)</f>
        <v>0</v>
      </c>
      <c r="AU286" s="99">
        <f>SUMIFS(通讯通路门店!$W:$W,通讯通路门店!$S:$S,$G286)</f>
        <v>0</v>
      </c>
      <c r="AV286" s="99">
        <f>SUMIFS(通讯通路门店!$Z:$Z,通讯通路门店!$S:$S,$G286)</f>
        <v>0</v>
      </c>
      <c r="AW286" s="99">
        <f>SUMIFS(通讯通路门店!$AB:$AB,通讯通路门店!$S:$S,$G286)</f>
        <v>0</v>
      </c>
      <c r="AX286" s="99">
        <f>SUMIFS(通讯通路门店!$X:$X,通讯通路门店!$S:$S,$G286)</f>
        <v>0</v>
      </c>
      <c r="AY286" s="99">
        <f>SUMIFS(通讯通路门店!$Y:$Y,通讯通路门店!$S:$S,$G286)</f>
        <v>0</v>
      </c>
      <c r="AZ286" s="99">
        <f>SUMIFS(通讯通路门店!$AA:$AA,通讯通路门店!$S:$S,$G286)</f>
        <v>0</v>
      </c>
      <c r="BA286" s="99">
        <f t="shared" si="23"/>
        <v>0</v>
      </c>
      <c r="BB286" s="99">
        <f t="shared" si="24"/>
        <v>0</v>
      </c>
      <c r="BC286" s="99">
        <f>SUMIFS(通讯通路门店!$W:$W,通讯通路门店!$S:$S,$G286,通讯通路门店!$J:$J,"荣耀体验店")+SUMIFS(通讯通路门店!$W:$W,通讯通路门店!$S:$S,$G286,通讯通路门店!$J:$J,"荣耀授权专卖店")</f>
        <v>0</v>
      </c>
      <c r="BD286" s="99">
        <f>SUMIFS(通讯通路门店!$Z:$Z,通讯通路门店!$S:$S,$G286,通讯通路门店!$J:$J,"VIVO体验店")</f>
        <v>0</v>
      </c>
      <c r="BE286" s="99">
        <f>SUMIFS(通讯通路门店!$AB:$AB,通讯通路门店!$S:$S,$G286,通讯通路门店!$J:$J,"OPPO体验店")</f>
        <v>0</v>
      </c>
      <c r="BF286" s="99">
        <f>SUMIFS(通讯通路门店!$X:$X,通讯通路门店!$S:$S,$G286,通讯通路门店!$J:$J,"华为授权体验店")+SUMIFS(通讯通路门店!$AA:$AA,通讯通路门店!$S:$S,$G286,通讯通路门店!$J:$J,"华为堡垒店")</f>
        <v>0</v>
      </c>
      <c r="BG286" s="99">
        <f>SUMIFS(通讯通路门店!$Y:$Y,通讯通路门店!$S:$S,$G286,通讯通路门店!$J:$J,"小米体验店")</f>
        <v>0</v>
      </c>
      <c r="BH286" s="99">
        <f>SUMIFS(通讯通路门店!$AA:$AA,通讯通路门店!$S:$S,$G286,通讯通路门店!$J:$J,"苹果体验店")</f>
        <v>0</v>
      </c>
      <c r="BI286" s="99">
        <f>SUMIFS(通讯通路门店!$K:$K,通讯通路门店!$S:$S,$G286,通讯通路门店!$J:$J,"其他品牌专卖店")</f>
        <v>0</v>
      </c>
      <c r="BJ286" s="99">
        <f>SUMIFS(通讯通路门店!$AC:$AC,通讯通路门店!$S:$S,$G286)</f>
        <v>0</v>
      </c>
      <c r="BK286" s="99">
        <f>SUMIFS(通讯通路门店!$AD:$AD,通讯通路门店!$S:$S,$G286)</f>
        <v>0</v>
      </c>
      <c r="BL286" s="99">
        <f>SUMIFS(通讯通路门店!$AE:$AE,通讯通路门店!$S:$S,$G286)</f>
        <v>0</v>
      </c>
      <c r="BM286" s="99">
        <f>SUMIFS(通讯通路门店!$AF:$AF,通讯通路门店!$S:$S,$G286)</f>
        <v>0</v>
      </c>
      <c r="BN286" s="99">
        <f>SUMIFS(通讯通路门店!$AG:$AG,通讯通路门店!$S:$S,$G286)</f>
        <v>0</v>
      </c>
      <c r="BO286" s="99">
        <f>SUMIFS(通讯通路门店!$AH:$AH,通讯通路门店!$S:$S,$G286)</f>
        <v>0</v>
      </c>
      <c r="BP286" s="99">
        <f>SUMIFS(通讯通路门店!$AI:$AI,通讯通路门店!$S:$S,$G286)</f>
        <v>0</v>
      </c>
      <c r="BQ286" s="83"/>
    </row>
    <row r="287" spans="1:69">
      <c r="A287" s="99" t="str">
        <f>IFERROR(_xlfn.XLOOKUP($G287,通讯通路门店!$S$4:$S$993933,通讯通路门店!$A$4:$A$993933,0,0),"")</f>
        <v/>
      </c>
      <c r="B287" s="99" t="str">
        <f>IFERROR(_xlfn.XLOOKUP($G287,通讯通路门店!$S$4:$S$993933,通讯通路门店!$B$4:$B$993933,0,0),"")</f>
        <v/>
      </c>
      <c r="C287" s="99" t="str">
        <f>IFERROR(_xlfn.XLOOKUP($G287,通讯通路门店!$S$4:$S$993933,通讯通路门店!$C$4:$C$993933,0,0),"")</f>
        <v/>
      </c>
      <c r="D287" s="99" t="str">
        <f>IFERROR(_xlfn.XLOOKUP($G287,通讯通路门店!$S$4:$S$993933,通讯通路门店!$D$4:$D$993933,0,0),"")</f>
        <v/>
      </c>
      <c r="E287" s="83"/>
      <c r="F287" s="83"/>
      <c r="G287" s="101" t="e">
        <v>#N/A</v>
      </c>
      <c r="H287" s="102" t="str">
        <f>IFERROR(_xlfn.XLOOKUP($G287,通讯通路门店!$S$4:$S$993933,通讯通路门店!$R$4:$R$993933,0,0),"")</f>
        <v/>
      </c>
      <c r="I287" s="83"/>
      <c r="J287" s="83"/>
      <c r="K287" s="83"/>
      <c r="L287" s="83"/>
      <c r="M287" s="83"/>
      <c r="N287" s="83"/>
      <c r="O287" s="83"/>
      <c r="P287" s="83"/>
      <c r="Q287" s="83"/>
      <c r="R287" s="83"/>
      <c r="S287" s="83"/>
      <c r="T287" s="83"/>
      <c r="U287" s="99">
        <f>COUNTIF(通讯通路门店!$S:$S,$G287)</f>
        <v>0</v>
      </c>
      <c r="V287" s="99">
        <f>COUNTIFS(通讯通路门店!$S:$S,$G287,通讯通路门店!$J:$J,"综合卖场")</f>
        <v>0</v>
      </c>
      <c r="W287" s="99">
        <f>SUMIFS(通讯通路门店!$AJ:$AJ,通讯通路门店!$S:$S,通讯客户沙盘!$G287)</f>
        <v>0</v>
      </c>
      <c r="X287" s="99">
        <f t="shared" si="20"/>
        <v>0</v>
      </c>
      <c r="Y287" s="99">
        <f>COUNTIFS(通讯通路门店!$S:$S,$G287,通讯通路门店!$J:$J,"荣耀体验店")+COUNTIFS(通讯通路门店!$S:$S,$G287,通讯通路门店!$J:$J,"荣耀授权专卖店")</f>
        <v>0</v>
      </c>
      <c r="Z287" s="99">
        <f>COUNTIFS(通讯通路门店!$S:$S,$G287,通讯通路门店!$J:$J,"VIVO体验店")</f>
        <v>0</v>
      </c>
      <c r="AA287" s="99">
        <f>COUNTIFS(通讯通路门店!$S:$S,$G287,通讯通路门店!$J:$J,"OPPO体验店")</f>
        <v>0</v>
      </c>
      <c r="AB287" s="99">
        <f>COUNTIFS(通讯通路门店!$S:$S,$G287,通讯通路门店!$J:$J,"华为授权体验店")+COUNTIFS(通讯通路门店!$S:$S,$G287,通讯通路门店!$J:$J,"华为堡垒店")</f>
        <v>0</v>
      </c>
      <c r="AC287" s="99">
        <f>COUNTIFS(通讯通路门店!$S:$S,$G287,通讯通路门店!$J:$J,"小米体验店")</f>
        <v>0</v>
      </c>
      <c r="AD287" s="99">
        <f>COUNTIFS(通讯通路门店!$S:$S,$G287,通讯通路门店!$J:$J,"苹果体验店")</f>
        <v>0</v>
      </c>
      <c r="AE287" s="99">
        <f>COUNTIFS(通讯通路门店!$S:$S,$G287,通讯通路门店!$J:$J,"其他品牌专卖店")</f>
        <v>0</v>
      </c>
      <c r="AF287" s="99">
        <f>SUMIFS(通讯通路门店!$BI:$BI,通讯通路门店!$S:$S,$G287)</f>
        <v>0</v>
      </c>
      <c r="AG287" s="99">
        <f>SUMIFS(通讯通路门店!$BH:$BH,通讯通路门店!$S:$S,$G287)</f>
        <v>0</v>
      </c>
      <c r="AH287" s="99">
        <f t="shared" si="21"/>
        <v>0</v>
      </c>
      <c r="AI287" s="99">
        <f>SUMIFS(通讯通路门店!$BB:$BB,通讯通路门店!$S:$S,$G287)</f>
        <v>0</v>
      </c>
      <c r="AJ287" s="99">
        <f>SUMIFS(通讯通路门店!$BE:$BE,通讯通路门店!$S:$S,$G287)</f>
        <v>0</v>
      </c>
      <c r="AK287" s="99">
        <f>SUMIFS(通讯通路门店!$BG:$BG,通讯通路门店!$S:$S,$G287)</f>
        <v>0</v>
      </c>
      <c r="AL287" s="99">
        <f>SUMIFS(通讯通路门店!$BC:$BC,通讯通路门店!$S:$S,$G287)</f>
        <v>0</v>
      </c>
      <c r="AM287" s="99">
        <f>SUMIFS(通讯通路门店!$BD:$BD,通讯通路门店!$S:$S,$G287)</f>
        <v>0</v>
      </c>
      <c r="AN287" s="99">
        <f>SUMIFS(通讯通路门店!$BF:$BF,通讯通路门店!$S:$S,$G287)</f>
        <v>0</v>
      </c>
      <c r="AO287" s="99">
        <f t="shared" si="22"/>
        <v>0</v>
      </c>
      <c r="AP287" s="99">
        <f>SUMIFS(通讯通路门店!$K:$K,通讯通路门店!$S:$S,$G287)</f>
        <v>0</v>
      </c>
      <c r="AQ287" s="83"/>
      <c r="AR287" s="99">
        <f>SUMIFS(通讯通路门店!$T:$T,通讯通路门店!$S:$S,$G287)</f>
        <v>0</v>
      </c>
      <c r="AS287" s="99">
        <f>SUMIFS(通讯通路门店!$U:$U,通讯通路门店!$S:$S,$G287)</f>
        <v>0</v>
      </c>
      <c r="AT287" s="99">
        <f>SUMIFS(通讯通路门店!$V:$V,通讯通路门店!$S:$S,$G287)</f>
        <v>0</v>
      </c>
      <c r="AU287" s="99">
        <f>SUMIFS(通讯通路门店!$W:$W,通讯通路门店!$S:$S,$G287)</f>
        <v>0</v>
      </c>
      <c r="AV287" s="99">
        <f>SUMIFS(通讯通路门店!$Z:$Z,通讯通路门店!$S:$S,$G287)</f>
        <v>0</v>
      </c>
      <c r="AW287" s="99">
        <f>SUMIFS(通讯通路门店!$AB:$AB,通讯通路门店!$S:$S,$G287)</f>
        <v>0</v>
      </c>
      <c r="AX287" s="99">
        <f>SUMIFS(通讯通路门店!$X:$X,通讯通路门店!$S:$S,$G287)</f>
        <v>0</v>
      </c>
      <c r="AY287" s="99">
        <f>SUMIFS(通讯通路门店!$Y:$Y,通讯通路门店!$S:$S,$G287)</f>
        <v>0</v>
      </c>
      <c r="AZ287" s="99">
        <f>SUMIFS(通讯通路门店!$AA:$AA,通讯通路门店!$S:$S,$G287)</f>
        <v>0</v>
      </c>
      <c r="BA287" s="99">
        <f t="shared" si="23"/>
        <v>0</v>
      </c>
      <c r="BB287" s="99">
        <f t="shared" si="24"/>
        <v>0</v>
      </c>
      <c r="BC287" s="99">
        <f>SUMIFS(通讯通路门店!$W:$W,通讯通路门店!$S:$S,$G287,通讯通路门店!$J:$J,"荣耀体验店")+SUMIFS(通讯通路门店!$W:$W,通讯通路门店!$S:$S,$G287,通讯通路门店!$J:$J,"荣耀授权专卖店")</f>
        <v>0</v>
      </c>
      <c r="BD287" s="99">
        <f>SUMIFS(通讯通路门店!$Z:$Z,通讯通路门店!$S:$S,$G287,通讯通路门店!$J:$J,"VIVO体验店")</f>
        <v>0</v>
      </c>
      <c r="BE287" s="99">
        <f>SUMIFS(通讯通路门店!$AB:$AB,通讯通路门店!$S:$S,$G287,通讯通路门店!$J:$J,"OPPO体验店")</f>
        <v>0</v>
      </c>
      <c r="BF287" s="99">
        <f>SUMIFS(通讯通路门店!$X:$X,通讯通路门店!$S:$S,$G287,通讯通路门店!$J:$J,"华为授权体验店")+SUMIFS(通讯通路门店!$AA:$AA,通讯通路门店!$S:$S,$G287,通讯通路门店!$J:$J,"华为堡垒店")</f>
        <v>0</v>
      </c>
      <c r="BG287" s="99">
        <f>SUMIFS(通讯通路门店!$Y:$Y,通讯通路门店!$S:$S,$G287,通讯通路门店!$J:$J,"小米体验店")</f>
        <v>0</v>
      </c>
      <c r="BH287" s="99">
        <f>SUMIFS(通讯通路门店!$AA:$AA,通讯通路门店!$S:$S,$G287,通讯通路门店!$J:$J,"苹果体验店")</f>
        <v>0</v>
      </c>
      <c r="BI287" s="99">
        <f>SUMIFS(通讯通路门店!$K:$K,通讯通路门店!$S:$S,$G287,通讯通路门店!$J:$J,"其他品牌专卖店")</f>
        <v>0</v>
      </c>
      <c r="BJ287" s="99">
        <f>SUMIFS(通讯通路门店!$AC:$AC,通讯通路门店!$S:$S,$G287)</f>
        <v>0</v>
      </c>
      <c r="BK287" s="99">
        <f>SUMIFS(通讯通路门店!$AD:$AD,通讯通路门店!$S:$S,$G287)</f>
        <v>0</v>
      </c>
      <c r="BL287" s="99">
        <f>SUMIFS(通讯通路门店!$AE:$AE,通讯通路门店!$S:$S,$G287)</f>
        <v>0</v>
      </c>
      <c r="BM287" s="99">
        <f>SUMIFS(通讯通路门店!$AF:$AF,通讯通路门店!$S:$S,$G287)</f>
        <v>0</v>
      </c>
      <c r="BN287" s="99">
        <f>SUMIFS(通讯通路门店!$AG:$AG,通讯通路门店!$S:$S,$G287)</f>
        <v>0</v>
      </c>
      <c r="BO287" s="99">
        <f>SUMIFS(通讯通路门店!$AH:$AH,通讯通路门店!$S:$S,$G287)</f>
        <v>0</v>
      </c>
      <c r="BP287" s="99">
        <f>SUMIFS(通讯通路门店!$AI:$AI,通讯通路门店!$S:$S,$G287)</f>
        <v>0</v>
      </c>
      <c r="BQ287" s="83"/>
    </row>
    <row r="288" spans="1:69">
      <c r="A288" s="99" t="str">
        <f>IFERROR(_xlfn.XLOOKUP($G288,通讯通路门店!$S$4:$S$993933,通讯通路门店!$A$4:$A$993933,0,0),"")</f>
        <v/>
      </c>
      <c r="B288" s="99" t="str">
        <f>IFERROR(_xlfn.XLOOKUP($G288,通讯通路门店!$S$4:$S$993933,通讯通路门店!$B$4:$B$993933,0,0),"")</f>
        <v/>
      </c>
      <c r="C288" s="99" t="str">
        <f>IFERROR(_xlfn.XLOOKUP($G288,通讯通路门店!$S$4:$S$993933,通讯通路门店!$C$4:$C$993933,0,0),"")</f>
        <v/>
      </c>
      <c r="D288" s="99" t="str">
        <f>IFERROR(_xlfn.XLOOKUP($G288,通讯通路门店!$S$4:$S$993933,通讯通路门店!$D$4:$D$993933,0,0),"")</f>
        <v/>
      </c>
      <c r="E288" s="83"/>
      <c r="F288" s="83"/>
      <c r="G288" s="101" t="e">
        <v>#N/A</v>
      </c>
      <c r="H288" s="102" t="str">
        <f>IFERROR(_xlfn.XLOOKUP($G288,通讯通路门店!$S$4:$S$993933,通讯通路门店!$R$4:$R$993933,0,0),"")</f>
        <v/>
      </c>
      <c r="I288" s="83"/>
      <c r="J288" s="83"/>
      <c r="K288" s="83"/>
      <c r="L288" s="83"/>
      <c r="M288" s="83"/>
      <c r="N288" s="83"/>
      <c r="O288" s="83"/>
      <c r="P288" s="83"/>
      <c r="Q288" s="83"/>
      <c r="R288" s="83"/>
      <c r="S288" s="83"/>
      <c r="T288" s="83"/>
      <c r="U288" s="99">
        <f>COUNTIF(通讯通路门店!$S:$S,$G288)</f>
        <v>0</v>
      </c>
      <c r="V288" s="99">
        <f>COUNTIFS(通讯通路门店!$S:$S,$G288,通讯通路门店!$J:$J,"综合卖场")</f>
        <v>0</v>
      </c>
      <c r="W288" s="99">
        <f>SUMIFS(通讯通路门店!$AJ:$AJ,通讯通路门店!$S:$S,通讯客户沙盘!$G288)</f>
        <v>0</v>
      </c>
      <c r="X288" s="99">
        <f t="shared" si="20"/>
        <v>0</v>
      </c>
      <c r="Y288" s="99">
        <f>COUNTIFS(通讯通路门店!$S:$S,$G288,通讯通路门店!$J:$J,"荣耀体验店")+COUNTIFS(通讯通路门店!$S:$S,$G288,通讯通路门店!$J:$J,"荣耀授权专卖店")</f>
        <v>0</v>
      </c>
      <c r="Z288" s="99">
        <f>COUNTIFS(通讯通路门店!$S:$S,$G288,通讯通路门店!$J:$J,"VIVO体验店")</f>
        <v>0</v>
      </c>
      <c r="AA288" s="99">
        <f>COUNTIFS(通讯通路门店!$S:$S,$G288,通讯通路门店!$J:$J,"OPPO体验店")</f>
        <v>0</v>
      </c>
      <c r="AB288" s="99">
        <f>COUNTIFS(通讯通路门店!$S:$S,$G288,通讯通路门店!$J:$J,"华为授权体验店")+COUNTIFS(通讯通路门店!$S:$S,$G288,通讯通路门店!$J:$J,"华为堡垒店")</f>
        <v>0</v>
      </c>
      <c r="AC288" s="99">
        <f>COUNTIFS(通讯通路门店!$S:$S,$G288,通讯通路门店!$J:$J,"小米体验店")</f>
        <v>0</v>
      </c>
      <c r="AD288" s="99">
        <f>COUNTIFS(通讯通路门店!$S:$S,$G288,通讯通路门店!$J:$J,"苹果体验店")</f>
        <v>0</v>
      </c>
      <c r="AE288" s="99">
        <f>COUNTIFS(通讯通路门店!$S:$S,$G288,通讯通路门店!$J:$J,"其他品牌专卖店")</f>
        <v>0</v>
      </c>
      <c r="AF288" s="99">
        <f>SUMIFS(通讯通路门店!$BI:$BI,通讯通路门店!$S:$S,$G288)</f>
        <v>0</v>
      </c>
      <c r="AG288" s="99">
        <f>SUMIFS(通讯通路门店!$BH:$BH,通讯通路门店!$S:$S,$G288)</f>
        <v>0</v>
      </c>
      <c r="AH288" s="99">
        <f t="shared" si="21"/>
        <v>0</v>
      </c>
      <c r="AI288" s="99">
        <f>SUMIFS(通讯通路门店!$BB:$BB,通讯通路门店!$S:$S,$G288)</f>
        <v>0</v>
      </c>
      <c r="AJ288" s="99">
        <f>SUMIFS(通讯通路门店!$BE:$BE,通讯通路门店!$S:$S,$G288)</f>
        <v>0</v>
      </c>
      <c r="AK288" s="99">
        <f>SUMIFS(通讯通路门店!$BG:$BG,通讯通路门店!$S:$S,$G288)</f>
        <v>0</v>
      </c>
      <c r="AL288" s="99">
        <f>SUMIFS(通讯通路门店!$BC:$BC,通讯通路门店!$S:$S,$G288)</f>
        <v>0</v>
      </c>
      <c r="AM288" s="99">
        <f>SUMIFS(通讯通路门店!$BD:$BD,通讯通路门店!$S:$S,$G288)</f>
        <v>0</v>
      </c>
      <c r="AN288" s="99">
        <f>SUMIFS(通讯通路门店!$BF:$BF,通讯通路门店!$S:$S,$G288)</f>
        <v>0</v>
      </c>
      <c r="AO288" s="99">
        <f t="shared" si="22"/>
        <v>0</v>
      </c>
      <c r="AP288" s="99">
        <f>SUMIFS(通讯通路门店!$K:$K,通讯通路门店!$S:$S,$G288)</f>
        <v>0</v>
      </c>
      <c r="AQ288" s="83"/>
      <c r="AR288" s="99">
        <f>SUMIFS(通讯通路门店!$T:$T,通讯通路门店!$S:$S,$G288)</f>
        <v>0</v>
      </c>
      <c r="AS288" s="99">
        <f>SUMIFS(通讯通路门店!$U:$U,通讯通路门店!$S:$S,$G288)</f>
        <v>0</v>
      </c>
      <c r="AT288" s="99">
        <f>SUMIFS(通讯通路门店!$V:$V,通讯通路门店!$S:$S,$G288)</f>
        <v>0</v>
      </c>
      <c r="AU288" s="99">
        <f>SUMIFS(通讯通路门店!$W:$W,通讯通路门店!$S:$S,$G288)</f>
        <v>0</v>
      </c>
      <c r="AV288" s="99">
        <f>SUMIFS(通讯通路门店!$Z:$Z,通讯通路门店!$S:$S,$G288)</f>
        <v>0</v>
      </c>
      <c r="AW288" s="99">
        <f>SUMIFS(通讯通路门店!$AB:$AB,通讯通路门店!$S:$S,$G288)</f>
        <v>0</v>
      </c>
      <c r="AX288" s="99">
        <f>SUMIFS(通讯通路门店!$X:$X,通讯通路门店!$S:$S,$G288)</f>
        <v>0</v>
      </c>
      <c r="AY288" s="99">
        <f>SUMIFS(通讯通路门店!$Y:$Y,通讯通路门店!$S:$S,$G288)</f>
        <v>0</v>
      </c>
      <c r="AZ288" s="99">
        <f>SUMIFS(通讯通路门店!$AA:$AA,通讯通路门店!$S:$S,$G288)</f>
        <v>0</v>
      </c>
      <c r="BA288" s="99">
        <f t="shared" si="23"/>
        <v>0</v>
      </c>
      <c r="BB288" s="99">
        <f t="shared" si="24"/>
        <v>0</v>
      </c>
      <c r="BC288" s="99">
        <f>SUMIFS(通讯通路门店!$W:$W,通讯通路门店!$S:$S,$G288,通讯通路门店!$J:$J,"荣耀体验店")+SUMIFS(通讯通路门店!$W:$W,通讯通路门店!$S:$S,$G288,通讯通路门店!$J:$J,"荣耀授权专卖店")</f>
        <v>0</v>
      </c>
      <c r="BD288" s="99">
        <f>SUMIFS(通讯通路门店!$Z:$Z,通讯通路门店!$S:$S,$G288,通讯通路门店!$J:$J,"VIVO体验店")</f>
        <v>0</v>
      </c>
      <c r="BE288" s="99">
        <f>SUMIFS(通讯通路门店!$AB:$AB,通讯通路门店!$S:$S,$G288,通讯通路门店!$J:$J,"OPPO体验店")</f>
        <v>0</v>
      </c>
      <c r="BF288" s="99">
        <f>SUMIFS(通讯通路门店!$X:$X,通讯通路门店!$S:$S,$G288,通讯通路门店!$J:$J,"华为授权体验店")+SUMIFS(通讯通路门店!$AA:$AA,通讯通路门店!$S:$S,$G288,通讯通路门店!$J:$J,"华为堡垒店")</f>
        <v>0</v>
      </c>
      <c r="BG288" s="99">
        <f>SUMIFS(通讯通路门店!$Y:$Y,通讯通路门店!$S:$S,$G288,通讯通路门店!$J:$J,"小米体验店")</f>
        <v>0</v>
      </c>
      <c r="BH288" s="99">
        <f>SUMIFS(通讯通路门店!$AA:$AA,通讯通路门店!$S:$S,$G288,通讯通路门店!$J:$J,"苹果体验店")</f>
        <v>0</v>
      </c>
      <c r="BI288" s="99">
        <f>SUMIFS(通讯通路门店!$K:$K,通讯通路门店!$S:$S,$G288,通讯通路门店!$J:$J,"其他品牌专卖店")</f>
        <v>0</v>
      </c>
      <c r="BJ288" s="99">
        <f>SUMIFS(通讯通路门店!$AC:$AC,通讯通路门店!$S:$S,$G288)</f>
        <v>0</v>
      </c>
      <c r="BK288" s="99">
        <f>SUMIFS(通讯通路门店!$AD:$AD,通讯通路门店!$S:$S,$G288)</f>
        <v>0</v>
      </c>
      <c r="BL288" s="99">
        <f>SUMIFS(通讯通路门店!$AE:$AE,通讯通路门店!$S:$S,$G288)</f>
        <v>0</v>
      </c>
      <c r="BM288" s="99">
        <f>SUMIFS(通讯通路门店!$AF:$AF,通讯通路门店!$S:$S,$G288)</f>
        <v>0</v>
      </c>
      <c r="BN288" s="99">
        <f>SUMIFS(通讯通路门店!$AG:$AG,通讯通路门店!$S:$S,$G288)</f>
        <v>0</v>
      </c>
      <c r="BO288" s="99">
        <f>SUMIFS(通讯通路门店!$AH:$AH,通讯通路门店!$S:$S,$G288)</f>
        <v>0</v>
      </c>
      <c r="BP288" s="99">
        <f>SUMIFS(通讯通路门店!$AI:$AI,通讯通路门店!$S:$S,$G288)</f>
        <v>0</v>
      </c>
      <c r="BQ288" s="83"/>
    </row>
    <row r="289" spans="1:69">
      <c r="A289" s="99" t="str">
        <f>IFERROR(_xlfn.XLOOKUP($G289,通讯通路门店!$S$4:$S$993933,通讯通路门店!$A$4:$A$993933,0,0),"")</f>
        <v/>
      </c>
      <c r="B289" s="99" t="str">
        <f>IFERROR(_xlfn.XLOOKUP($G289,通讯通路门店!$S$4:$S$993933,通讯通路门店!$B$4:$B$993933,0,0),"")</f>
        <v/>
      </c>
      <c r="C289" s="99" t="str">
        <f>IFERROR(_xlfn.XLOOKUP($G289,通讯通路门店!$S$4:$S$993933,通讯通路门店!$C$4:$C$993933,0,0),"")</f>
        <v/>
      </c>
      <c r="D289" s="99" t="str">
        <f>IFERROR(_xlfn.XLOOKUP($G289,通讯通路门店!$S$4:$S$993933,通讯通路门店!$D$4:$D$993933,0,0),"")</f>
        <v/>
      </c>
      <c r="E289" s="83"/>
      <c r="F289" s="83"/>
      <c r="G289" s="101" t="e">
        <v>#N/A</v>
      </c>
      <c r="H289" s="102" t="str">
        <f>IFERROR(_xlfn.XLOOKUP($G289,通讯通路门店!$S$4:$S$993933,通讯通路门店!$R$4:$R$993933,0,0),"")</f>
        <v/>
      </c>
      <c r="I289" s="83"/>
      <c r="J289" s="83"/>
      <c r="K289" s="83"/>
      <c r="L289" s="83"/>
      <c r="M289" s="83"/>
      <c r="N289" s="83"/>
      <c r="O289" s="83"/>
      <c r="P289" s="83"/>
      <c r="Q289" s="83"/>
      <c r="R289" s="83"/>
      <c r="S289" s="83"/>
      <c r="T289" s="83"/>
      <c r="U289" s="99">
        <f>COUNTIF(通讯通路门店!$S:$S,$G289)</f>
        <v>0</v>
      </c>
      <c r="V289" s="99">
        <f>COUNTIFS(通讯通路门店!$S:$S,$G289,通讯通路门店!$J:$J,"综合卖场")</f>
        <v>0</v>
      </c>
      <c r="W289" s="99">
        <f>SUMIFS(通讯通路门店!$AJ:$AJ,通讯通路门店!$S:$S,通讯客户沙盘!$G289)</f>
        <v>0</v>
      </c>
      <c r="X289" s="99">
        <f t="shared" si="20"/>
        <v>0</v>
      </c>
      <c r="Y289" s="99">
        <f>COUNTIFS(通讯通路门店!$S:$S,$G289,通讯通路门店!$J:$J,"荣耀体验店")+COUNTIFS(通讯通路门店!$S:$S,$G289,通讯通路门店!$J:$J,"荣耀授权专卖店")</f>
        <v>0</v>
      </c>
      <c r="Z289" s="99">
        <f>COUNTIFS(通讯通路门店!$S:$S,$G289,通讯通路门店!$J:$J,"VIVO体验店")</f>
        <v>0</v>
      </c>
      <c r="AA289" s="99">
        <f>COUNTIFS(通讯通路门店!$S:$S,$G289,通讯通路门店!$J:$J,"OPPO体验店")</f>
        <v>0</v>
      </c>
      <c r="AB289" s="99">
        <f>COUNTIFS(通讯通路门店!$S:$S,$G289,通讯通路门店!$J:$J,"华为授权体验店")+COUNTIFS(通讯通路门店!$S:$S,$G289,通讯通路门店!$J:$J,"华为堡垒店")</f>
        <v>0</v>
      </c>
      <c r="AC289" s="99">
        <f>COUNTIFS(通讯通路门店!$S:$S,$G289,通讯通路门店!$J:$J,"小米体验店")</f>
        <v>0</v>
      </c>
      <c r="AD289" s="99">
        <f>COUNTIFS(通讯通路门店!$S:$S,$G289,通讯通路门店!$J:$J,"苹果体验店")</f>
        <v>0</v>
      </c>
      <c r="AE289" s="99">
        <f>COUNTIFS(通讯通路门店!$S:$S,$G289,通讯通路门店!$J:$J,"其他品牌专卖店")</f>
        <v>0</v>
      </c>
      <c r="AF289" s="99">
        <f>SUMIFS(通讯通路门店!$BI:$BI,通讯通路门店!$S:$S,$G289)</f>
        <v>0</v>
      </c>
      <c r="AG289" s="99">
        <f>SUMIFS(通讯通路门店!$BH:$BH,通讯通路门店!$S:$S,$G289)</f>
        <v>0</v>
      </c>
      <c r="AH289" s="99">
        <f t="shared" si="21"/>
        <v>0</v>
      </c>
      <c r="AI289" s="99">
        <f>SUMIFS(通讯通路门店!$BB:$BB,通讯通路门店!$S:$S,$G289)</f>
        <v>0</v>
      </c>
      <c r="AJ289" s="99">
        <f>SUMIFS(通讯通路门店!$BE:$BE,通讯通路门店!$S:$S,$G289)</f>
        <v>0</v>
      </c>
      <c r="AK289" s="99">
        <f>SUMIFS(通讯通路门店!$BG:$BG,通讯通路门店!$S:$S,$G289)</f>
        <v>0</v>
      </c>
      <c r="AL289" s="99">
        <f>SUMIFS(通讯通路门店!$BC:$BC,通讯通路门店!$S:$S,$G289)</f>
        <v>0</v>
      </c>
      <c r="AM289" s="99">
        <f>SUMIFS(通讯通路门店!$BD:$BD,通讯通路门店!$S:$S,$G289)</f>
        <v>0</v>
      </c>
      <c r="AN289" s="99">
        <f>SUMIFS(通讯通路门店!$BF:$BF,通讯通路门店!$S:$S,$G289)</f>
        <v>0</v>
      </c>
      <c r="AO289" s="99">
        <f t="shared" si="22"/>
        <v>0</v>
      </c>
      <c r="AP289" s="99">
        <f>SUMIFS(通讯通路门店!$K:$K,通讯通路门店!$S:$S,$G289)</f>
        <v>0</v>
      </c>
      <c r="AQ289" s="83"/>
      <c r="AR289" s="99">
        <f>SUMIFS(通讯通路门店!$T:$T,通讯通路门店!$S:$S,$G289)</f>
        <v>0</v>
      </c>
      <c r="AS289" s="99">
        <f>SUMIFS(通讯通路门店!$U:$U,通讯通路门店!$S:$S,$G289)</f>
        <v>0</v>
      </c>
      <c r="AT289" s="99">
        <f>SUMIFS(通讯通路门店!$V:$V,通讯通路门店!$S:$S,$G289)</f>
        <v>0</v>
      </c>
      <c r="AU289" s="99">
        <f>SUMIFS(通讯通路门店!$W:$W,通讯通路门店!$S:$S,$G289)</f>
        <v>0</v>
      </c>
      <c r="AV289" s="99">
        <f>SUMIFS(通讯通路门店!$Z:$Z,通讯通路门店!$S:$S,$G289)</f>
        <v>0</v>
      </c>
      <c r="AW289" s="99">
        <f>SUMIFS(通讯通路门店!$AB:$AB,通讯通路门店!$S:$S,$G289)</f>
        <v>0</v>
      </c>
      <c r="AX289" s="99">
        <f>SUMIFS(通讯通路门店!$X:$X,通讯通路门店!$S:$S,$G289)</f>
        <v>0</v>
      </c>
      <c r="AY289" s="99">
        <f>SUMIFS(通讯通路门店!$Y:$Y,通讯通路门店!$S:$S,$G289)</f>
        <v>0</v>
      </c>
      <c r="AZ289" s="99">
        <f>SUMIFS(通讯通路门店!$AA:$AA,通讯通路门店!$S:$S,$G289)</f>
        <v>0</v>
      </c>
      <c r="BA289" s="99">
        <f t="shared" si="23"/>
        <v>0</v>
      </c>
      <c r="BB289" s="99">
        <f t="shared" si="24"/>
        <v>0</v>
      </c>
      <c r="BC289" s="99">
        <f>SUMIFS(通讯通路门店!$W:$W,通讯通路门店!$S:$S,$G289,通讯通路门店!$J:$J,"荣耀体验店")+SUMIFS(通讯通路门店!$W:$W,通讯通路门店!$S:$S,$G289,通讯通路门店!$J:$J,"荣耀授权专卖店")</f>
        <v>0</v>
      </c>
      <c r="BD289" s="99">
        <f>SUMIFS(通讯通路门店!$Z:$Z,通讯通路门店!$S:$S,$G289,通讯通路门店!$J:$J,"VIVO体验店")</f>
        <v>0</v>
      </c>
      <c r="BE289" s="99">
        <f>SUMIFS(通讯通路门店!$AB:$AB,通讯通路门店!$S:$S,$G289,通讯通路门店!$J:$J,"OPPO体验店")</f>
        <v>0</v>
      </c>
      <c r="BF289" s="99">
        <f>SUMIFS(通讯通路门店!$X:$X,通讯通路门店!$S:$S,$G289,通讯通路门店!$J:$J,"华为授权体验店")+SUMIFS(通讯通路门店!$AA:$AA,通讯通路门店!$S:$S,$G289,通讯通路门店!$J:$J,"华为堡垒店")</f>
        <v>0</v>
      </c>
      <c r="BG289" s="99">
        <f>SUMIFS(通讯通路门店!$Y:$Y,通讯通路门店!$S:$S,$G289,通讯通路门店!$J:$J,"小米体验店")</f>
        <v>0</v>
      </c>
      <c r="BH289" s="99">
        <f>SUMIFS(通讯通路门店!$AA:$AA,通讯通路门店!$S:$S,$G289,通讯通路门店!$J:$J,"苹果体验店")</f>
        <v>0</v>
      </c>
      <c r="BI289" s="99">
        <f>SUMIFS(通讯通路门店!$K:$K,通讯通路门店!$S:$S,$G289,通讯通路门店!$J:$J,"其他品牌专卖店")</f>
        <v>0</v>
      </c>
      <c r="BJ289" s="99">
        <f>SUMIFS(通讯通路门店!$AC:$AC,通讯通路门店!$S:$S,$G289)</f>
        <v>0</v>
      </c>
      <c r="BK289" s="99">
        <f>SUMIFS(通讯通路门店!$AD:$AD,通讯通路门店!$S:$S,$G289)</f>
        <v>0</v>
      </c>
      <c r="BL289" s="99">
        <f>SUMIFS(通讯通路门店!$AE:$AE,通讯通路门店!$S:$S,$G289)</f>
        <v>0</v>
      </c>
      <c r="BM289" s="99">
        <f>SUMIFS(通讯通路门店!$AF:$AF,通讯通路门店!$S:$S,$G289)</f>
        <v>0</v>
      </c>
      <c r="BN289" s="99">
        <f>SUMIFS(通讯通路门店!$AG:$AG,通讯通路门店!$S:$S,$G289)</f>
        <v>0</v>
      </c>
      <c r="BO289" s="99">
        <f>SUMIFS(通讯通路门店!$AH:$AH,通讯通路门店!$S:$S,$G289)</f>
        <v>0</v>
      </c>
      <c r="BP289" s="99">
        <f>SUMIFS(通讯通路门店!$AI:$AI,通讯通路门店!$S:$S,$G289)</f>
        <v>0</v>
      </c>
      <c r="BQ289" s="83"/>
    </row>
    <row r="290" spans="1:69">
      <c r="A290" s="99" t="str">
        <f>IFERROR(_xlfn.XLOOKUP($G290,通讯通路门店!$S$4:$S$993933,通讯通路门店!$A$4:$A$993933,0,0),"")</f>
        <v/>
      </c>
      <c r="B290" s="99" t="str">
        <f>IFERROR(_xlfn.XLOOKUP($G290,通讯通路门店!$S$4:$S$993933,通讯通路门店!$B$4:$B$993933,0,0),"")</f>
        <v/>
      </c>
      <c r="C290" s="99" t="str">
        <f>IFERROR(_xlfn.XLOOKUP($G290,通讯通路门店!$S$4:$S$993933,通讯通路门店!$C$4:$C$993933,0,0),"")</f>
        <v/>
      </c>
      <c r="D290" s="99" t="str">
        <f>IFERROR(_xlfn.XLOOKUP($G290,通讯通路门店!$S$4:$S$993933,通讯通路门店!$D$4:$D$993933,0,0),"")</f>
        <v/>
      </c>
      <c r="E290" s="83"/>
      <c r="F290" s="83"/>
      <c r="G290" s="101" t="e">
        <v>#N/A</v>
      </c>
      <c r="H290" s="102" t="str">
        <f>IFERROR(_xlfn.XLOOKUP($G290,通讯通路门店!$S$4:$S$993933,通讯通路门店!$R$4:$R$993933,0,0),"")</f>
        <v/>
      </c>
      <c r="I290" s="83"/>
      <c r="J290" s="83"/>
      <c r="K290" s="83"/>
      <c r="L290" s="83"/>
      <c r="M290" s="83"/>
      <c r="N290" s="83"/>
      <c r="O290" s="83"/>
      <c r="P290" s="83"/>
      <c r="Q290" s="83"/>
      <c r="R290" s="83"/>
      <c r="S290" s="83"/>
      <c r="T290" s="83"/>
      <c r="U290" s="99">
        <f>COUNTIF(通讯通路门店!$S:$S,$G290)</f>
        <v>0</v>
      </c>
      <c r="V290" s="99">
        <f>COUNTIFS(通讯通路门店!$S:$S,$G290,通讯通路门店!$J:$J,"综合卖场")</f>
        <v>0</v>
      </c>
      <c r="W290" s="99">
        <f>SUMIFS(通讯通路门店!$AJ:$AJ,通讯通路门店!$S:$S,通讯客户沙盘!$G290)</f>
        <v>0</v>
      </c>
      <c r="X290" s="99">
        <f t="shared" si="20"/>
        <v>0</v>
      </c>
      <c r="Y290" s="99">
        <f>COUNTIFS(通讯通路门店!$S:$S,$G290,通讯通路门店!$J:$J,"荣耀体验店")+COUNTIFS(通讯通路门店!$S:$S,$G290,通讯通路门店!$J:$J,"荣耀授权专卖店")</f>
        <v>0</v>
      </c>
      <c r="Z290" s="99">
        <f>COUNTIFS(通讯通路门店!$S:$S,$G290,通讯通路门店!$J:$J,"VIVO体验店")</f>
        <v>0</v>
      </c>
      <c r="AA290" s="99">
        <f>COUNTIFS(通讯通路门店!$S:$S,$G290,通讯通路门店!$J:$J,"OPPO体验店")</f>
        <v>0</v>
      </c>
      <c r="AB290" s="99">
        <f>COUNTIFS(通讯通路门店!$S:$S,$G290,通讯通路门店!$J:$J,"华为授权体验店")+COUNTIFS(通讯通路门店!$S:$S,$G290,通讯通路门店!$J:$J,"华为堡垒店")</f>
        <v>0</v>
      </c>
      <c r="AC290" s="99">
        <f>COUNTIFS(通讯通路门店!$S:$S,$G290,通讯通路门店!$J:$J,"小米体验店")</f>
        <v>0</v>
      </c>
      <c r="AD290" s="99">
        <f>COUNTIFS(通讯通路门店!$S:$S,$G290,通讯通路门店!$J:$J,"苹果体验店")</f>
        <v>0</v>
      </c>
      <c r="AE290" s="99">
        <f>COUNTIFS(通讯通路门店!$S:$S,$G290,通讯通路门店!$J:$J,"其他品牌专卖店")</f>
        <v>0</v>
      </c>
      <c r="AF290" s="99">
        <f>SUMIFS(通讯通路门店!$BI:$BI,通讯通路门店!$S:$S,$G290)</f>
        <v>0</v>
      </c>
      <c r="AG290" s="99">
        <f>SUMIFS(通讯通路门店!$BH:$BH,通讯通路门店!$S:$S,$G290)</f>
        <v>0</v>
      </c>
      <c r="AH290" s="99">
        <f t="shared" si="21"/>
        <v>0</v>
      </c>
      <c r="AI290" s="99">
        <f>SUMIFS(通讯通路门店!$BB:$BB,通讯通路门店!$S:$S,$G290)</f>
        <v>0</v>
      </c>
      <c r="AJ290" s="99">
        <f>SUMIFS(通讯通路门店!$BE:$BE,通讯通路门店!$S:$S,$G290)</f>
        <v>0</v>
      </c>
      <c r="AK290" s="99">
        <f>SUMIFS(通讯通路门店!$BG:$BG,通讯通路门店!$S:$S,$G290)</f>
        <v>0</v>
      </c>
      <c r="AL290" s="99">
        <f>SUMIFS(通讯通路门店!$BC:$BC,通讯通路门店!$S:$S,$G290)</f>
        <v>0</v>
      </c>
      <c r="AM290" s="99">
        <f>SUMIFS(通讯通路门店!$BD:$BD,通讯通路门店!$S:$S,$G290)</f>
        <v>0</v>
      </c>
      <c r="AN290" s="99">
        <f>SUMIFS(通讯通路门店!$BF:$BF,通讯通路门店!$S:$S,$G290)</f>
        <v>0</v>
      </c>
      <c r="AO290" s="99">
        <f t="shared" si="22"/>
        <v>0</v>
      </c>
      <c r="AP290" s="99">
        <f>SUMIFS(通讯通路门店!$K:$K,通讯通路门店!$S:$S,$G290)</f>
        <v>0</v>
      </c>
      <c r="AQ290" s="83"/>
      <c r="AR290" s="99">
        <f>SUMIFS(通讯通路门店!$T:$T,通讯通路门店!$S:$S,$G290)</f>
        <v>0</v>
      </c>
      <c r="AS290" s="99">
        <f>SUMIFS(通讯通路门店!$U:$U,通讯通路门店!$S:$S,$G290)</f>
        <v>0</v>
      </c>
      <c r="AT290" s="99">
        <f>SUMIFS(通讯通路门店!$V:$V,通讯通路门店!$S:$S,$G290)</f>
        <v>0</v>
      </c>
      <c r="AU290" s="99">
        <f>SUMIFS(通讯通路门店!$W:$W,通讯通路门店!$S:$S,$G290)</f>
        <v>0</v>
      </c>
      <c r="AV290" s="99">
        <f>SUMIFS(通讯通路门店!$Z:$Z,通讯通路门店!$S:$S,$G290)</f>
        <v>0</v>
      </c>
      <c r="AW290" s="99">
        <f>SUMIFS(通讯通路门店!$AB:$AB,通讯通路门店!$S:$S,$G290)</f>
        <v>0</v>
      </c>
      <c r="AX290" s="99">
        <f>SUMIFS(通讯通路门店!$X:$X,通讯通路门店!$S:$S,$G290)</f>
        <v>0</v>
      </c>
      <c r="AY290" s="99">
        <f>SUMIFS(通讯通路门店!$Y:$Y,通讯通路门店!$S:$S,$G290)</f>
        <v>0</v>
      </c>
      <c r="AZ290" s="99">
        <f>SUMIFS(通讯通路门店!$AA:$AA,通讯通路门店!$S:$S,$G290)</f>
        <v>0</v>
      </c>
      <c r="BA290" s="99">
        <f t="shared" si="23"/>
        <v>0</v>
      </c>
      <c r="BB290" s="99">
        <f t="shared" si="24"/>
        <v>0</v>
      </c>
      <c r="BC290" s="99">
        <f>SUMIFS(通讯通路门店!$W:$W,通讯通路门店!$S:$S,$G290,通讯通路门店!$J:$J,"荣耀体验店")+SUMIFS(通讯通路门店!$W:$W,通讯通路门店!$S:$S,$G290,通讯通路门店!$J:$J,"荣耀授权专卖店")</f>
        <v>0</v>
      </c>
      <c r="BD290" s="99">
        <f>SUMIFS(通讯通路门店!$Z:$Z,通讯通路门店!$S:$S,$G290,通讯通路门店!$J:$J,"VIVO体验店")</f>
        <v>0</v>
      </c>
      <c r="BE290" s="99">
        <f>SUMIFS(通讯通路门店!$AB:$AB,通讯通路门店!$S:$S,$G290,通讯通路门店!$J:$J,"OPPO体验店")</f>
        <v>0</v>
      </c>
      <c r="BF290" s="99">
        <f>SUMIFS(通讯通路门店!$X:$X,通讯通路门店!$S:$S,$G290,通讯通路门店!$J:$J,"华为授权体验店")+SUMIFS(通讯通路门店!$AA:$AA,通讯通路门店!$S:$S,$G290,通讯通路门店!$J:$J,"华为堡垒店")</f>
        <v>0</v>
      </c>
      <c r="BG290" s="99">
        <f>SUMIFS(通讯通路门店!$Y:$Y,通讯通路门店!$S:$S,$G290,通讯通路门店!$J:$J,"小米体验店")</f>
        <v>0</v>
      </c>
      <c r="BH290" s="99">
        <f>SUMIFS(通讯通路门店!$AA:$AA,通讯通路门店!$S:$S,$G290,通讯通路门店!$J:$J,"苹果体验店")</f>
        <v>0</v>
      </c>
      <c r="BI290" s="99">
        <f>SUMIFS(通讯通路门店!$K:$K,通讯通路门店!$S:$S,$G290,通讯通路门店!$J:$J,"其他品牌专卖店")</f>
        <v>0</v>
      </c>
      <c r="BJ290" s="99">
        <f>SUMIFS(通讯通路门店!$AC:$AC,通讯通路门店!$S:$S,$G290)</f>
        <v>0</v>
      </c>
      <c r="BK290" s="99">
        <f>SUMIFS(通讯通路门店!$AD:$AD,通讯通路门店!$S:$S,$G290)</f>
        <v>0</v>
      </c>
      <c r="BL290" s="99">
        <f>SUMIFS(通讯通路门店!$AE:$AE,通讯通路门店!$S:$S,$G290)</f>
        <v>0</v>
      </c>
      <c r="BM290" s="99">
        <f>SUMIFS(通讯通路门店!$AF:$AF,通讯通路门店!$S:$S,$G290)</f>
        <v>0</v>
      </c>
      <c r="BN290" s="99">
        <f>SUMIFS(通讯通路门店!$AG:$AG,通讯通路门店!$S:$S,$G290)</f>
        <v>0</v>
      </c>
      <c r="BO290" s="99">
        <f>SUMIFS(通讯通路门店!$AH:$AH,通讯通路门店!$S:$S,$G290)</f>
        <v>0</v>
      </c>
      <c r="BP290" s="99">
        <f>SUMIFS(通讯通路门店!$AI:$AI,通讯通路门店!$S:$S,$G290)</f>
        <v>0</v>
      </c>
      <c r="BQ290" s="83"/>
    </row>
    <row r="291" spans="1:69">
      <c r="A291" s="99" t="str">
        <f>IFERROR(_xlfn.XLOOKUP($G291,通讯通路门店!$S$4:$S$993933,通讯通路门店!$A$4:$A$993933,0,0),"")</f>
        <v/>
      </c>
      <c r="B291" s="99" t="str">
        <f>IFERROR(_xlfn.XLOOKUP($G291,通讯通路门店!$S$4:$S$993933,通讯通路门店!$B$4:$B$993933,0,0),"")</f>
        <v/>
      </c>
      <c r="C291" s="99" t="str">
        <f>IFERROR(_xlfn.XLOOKUP($G291,通讯通路门店!$S$4:$S$993933,通讯通路门店!$C$4:$C$993933,0,0),"")</f>
        <v/>
      </c>
      <c r="D291" s="99" t="str">
        <f>IFERROR(_xlfn.XLOOKUP($G291,通讯通路门店!$S$4:$S$993933,通讯通路门店!$D$4:$D$993933,0,0),"")</f>
        <v/>
      </c>
      <c r="E291" s="83"/>
      <c r="F291" s="83"/>
      <c r="G291" s="101" t="e">
        <v>#N/A</v>
      </c>
      <c r="H291" s="102" t="str">
        <f>IFERROR(_xlfn.XLOOKUP($G291,通讯通路门店!$S$4:$S$993933,通讯通路门店!$R$4:$R$993933,0,0),"")</f>
        <v/>
      </c>
      <c r="I291" s="83"/>
      <c r="J291" s="83"/>
      <c r="K291" s="83"/>
      <c r="L291" s="83"/>
      <c r="M291" s="83"/>
      <c r="N291" s="83"/>
      <c r="O291" s="83"/>
      <c r="P291" s="83"/>
      <c r="Q291" s="83"/>
      <c r="R291" s="83"/>
      <c r="S291" s="83"/>
      <c r="T291" s="83"/>
      <c r="U291" s="99">
        <f>COUNTIF(通讯通路门店!$S:$S,$G291)</f>
        <v>0</v>
      </c>
      <c r="V291" s="99">
        <f>COUNTIFS(通讯通路门店!$S:$S,$G291,通讯通路门店!$J:$J,"综合卖场")</f>
        <v>0</v>
      </c>
      <c r="W291" s="99">
        <f>SUMIFS(通讯通路门店!$AJ:$AJ,通讯通路门店!$S:$S,通讯客户沙盘!$G291)</f>
        <v>0</v>
      </c>
      <c r="X291" s="99">
        <f t="shared" si="20"/>
        <v>0</v>
      </c>
      <c r="Y291" s="99">
        <f>COUNTIFS(通讯通路门店!$S:$S,$G291,通讯通路门店!$J:$J,"荣耀体验店")+COUNTIFS(通讯通路门店!$S:$S,$G291,通讯通路门店!$J:$J,"荣耀授权专卖店")</f>
        <v>0</v>
      </c>
      <c r="Z291" s="99">
        <f>COUNTIFS(通讯通路门店!$S:$S,$G291,通讯通路门店!$J:$J,"VIVO体验店")</f>
        <v>0</v>
      </c>
      <c r="AA291" s="99">
        <f>COUNTIFS(通讯通路门店!$S:$S,$G291,通讯通路门店!$J:$J,"OPPO体验店")</f>
        <v>0</v>
      </c>
      <c r="AB291" s="99">
        <f>COUNTIFS(通讯通路门店!$S:$S,$G291,通讯通路门店!$J:$J,"华为授权体验店")+COUNTIFS(通讯通路门店!$S:$S,$G291,通讯通路门店!$J:$J,"华为堡垒店")</f>
        <v>0</v>
      </c>
      <c r="AC291" s="99">
        <f>COUNTIFS(通讯通路门店!$S:$S,$G291,通讯通路门店!$J:$J,"小米体验店")</f>
        <v>0</v>
      </c>
      <c r="AD291" s="99">
        <f>COUNTIFS(通讯通路门店!$S:$S,$G291,通讯通路门店!$J:$J,"苹果体验店")</f>
        <v>0</v>
      </c>
      <c r="AE291" s="99">
        <f>COUNTIFS(通讯通路门店!$S:$S,$G291,通讯通路门店!$J:$J,"其他品牌专卖店")</f>
        <v>0</v>
      </c>
      <c r="AF291" s="99">
        <f>SUMIFS(通讯通路门店!$BI:$BI,通讯通路门店!$S:$S,$G291)</f>
        <v>0</v>
      </c>
      <c r="AG291" s="99">
        <f>SUMIFS(通讯通路门店!$BH:$BH,通讯通路门店!$S:$S,$G291)</f>
        <v>0</v>
      </c>
      <c r="AH291" s="99">
        <f t="shared" si="21"/>
        <v>0</v>
      </c>
      <c r="AI291" s="99">
        <f>SUMIFS(通讯通路门店!$BB:$BB,通讯通路门店!$S:$S,$G291)</f>
        <v>0</v>
      </c>
      <c r="AJ291" s="99">
        <f>SUMIFS(通讯通路门店!$BE:$BE,通讯通路门店!$S:$S,$G291)</f>
        <v>0</v>
      </c>
      <c r="AK291" s="99">
        <f>SUMIFS(通讯通路门店!$BG:$BG,通讯通路门店!$S:$S,$G291)</f>
        <v>0</v>
      </c>
      <c r="AL291" s="99">
        <f>SUMIFS(通讯通路门店!$BC:$BC,通讯通路门店!$S:$S,$G291)</f>
        <v>0</v>
      </c>
      <c r="AM291" s="99">
        <f>SUMIFS(通讯通路门店!$BD:$BD,通讯通路门店!$S:$S,$G291)</f>
        <v>0</v>
      </c>
      <c r="AN291" s="99">
        <f>SUMIFS(通讯通路门店!$BF:$BF,通讯通路门店!$S:$S,$G291)</f>
        <v>0</v>
      </c>
      <c r="AO291" s="99">
        <f t="shared" si="22"/>
        <v>0</v>
      </c>
      <c r="AP291" s="99">
        <f>SUMIFS(通讯通路门店!$K:$K,通讯通路门店!$S:$S,$G291)</f>
        <v>0</v>
      </c>
      <c r="AQ291" s="83"/>
      <c r="AR291" s="99">
        <f>SUMIFS(通讯通路门店!$T:$T,通讯通路门店!$S:$S,$G291)</f>
        <v>0</v>
      </c>
      <c r="AS291" s="99">
        <f>SUMIFS(通讯通路门店!$U:$U,通讯通路门店!$S:$S,$G291)</f>
        <v>0</v>
      </c>
      <c r="AT291" s="99">
        <f>SUMIFS(通讯通路门店!$V:$V,通讯通路门店!$S:$S,$G291)</f>
        <v>0</v>
      </c>
      <c r="AU291" s="99">
        <f>SUMIFS(通讯通路门店!$W:$W,通讯通路门店!$S:$S,$G291)</f>
        <v>0</v>
      </c>
      <c r="AV291" s="99">
        <f>SUMIFS(通讯通路门店!$Z:$Z,通讯通路门店!$S:$S,$G291)</f>
        <v>0</v>
      </c>
      <c r="AW291" s="99">
        <f>SUMIFS(通讯通路门店!$AB:$AB,通讯通路门店!$S:$S,$G291)</f>
        <v>0</v>
      </c>
      <c r="AX291" s="99">
        <f>SUMIFS(通讯通路门店!$X:$X,通讯通路门店!$S:$S,$G291)</f>
        <v>0</v>
      </c>
      <c r="AY291" s="99">
        <f>SUMIFS(通讯通路门店!$Y:$Y,通讯通路门店!$S:$S,$G291)</f>
        <v>0</v>
      </c>
      <c r="AZ291" s="99">
        <f>SUMIFS(通讯通路门店!$AA:$AA,通讯通路门店!$S:$S,$G291)</f>
        <v>0</v>
      </c>
      <c r="BA291" s="99">
        <f t="shared" si="23"/>
        <v>0</v>
      </c>
      <c r="BB291" s="99">
        <f t="shared" si="24"/>
        <v>0</v>
      </c>
      <c r="BC291" s="99">
        <f>SUMIFS(通讯通路门店!$W:$W,通讯通路门店!$S:$S,$G291,通讯通路门店!$J:$J,"荣耀体验店")+SUMIFS(通讯通路门店!$W:$W,通讯通路门店!$S:$S,$G291,通讯通路门店!$J:$J,"荣耀授权专卖店")</f>
        <v>0</v>
      </c>
      <c r="BD291" s="99">
        <f>SUMIFS(通讯通路门店!$Z:$Z,通讯通路门店!$S:$S,$G291,通讯通路门店!$J:$J,"VIVO体验店")</f>
        <v>0</v>
      </c>
      <c r="BE291" s="99">
        <f>SUMIFS(通讯通路门店!$AB:$AB,通讯通路门店!$S:$S,$G291,通讯通路门店!$J:$J,"OPPO体验店")</f>
        <v>0</v>
      </c>
      <c r="BF291" s="99">
        <f>SUMIFS(通讯通路门店!$X:$X,通讯通路门店!$S:$S,$G291,通讯通路门店!$J:$J,"华为授权体验店")+SUMIFS(通讯通路门店!$AA:$AA,通讯通路门店!$S:$S,$G291,通讯通路门店!$J:$J,"华为堡垒店")</f>
        <v>0</v>
      </c>
      <c r="BG291" s="99">
        <f>SUMIFS(通讯通路门店!$Y:$Y,通讯通路门店!$S:$S,$G291,通讯通路门店!$J:$J,"小米体验店")</f>
        <v>0</v>
      </c>
      <c r="BH291" s="99">
        <f>SUMIFS(通讯通路门店!$AA:$AA,通讯通路门店!$S:$S,$G291,通讯通路门店!$J:$J,"苹果体验店")</f>
        <v>0</v>
      </c>
      <c r="BI291" s="99">
        <f>SUMIFS(通讯通路门店!$K:$K,通讯通路门店!$S:$S,$G291,通讯通路门店!$J:$J,"其他品牌专卖店")</f>
        <v>0</v>
      </c>
      <c r="BJ291" s="99">
        <f>SUMIFS(通讯通路门店!$AC:$AC,通讯通路门店!$S:$S,$G291)</f>
        <v>0</v>
      </c>
      <c r="BK291" s="99">
        <f>SUMIFS(通讯通路门店!$AD:$AD,通讯通路门店!$S:$S,$G291)</f>
        <v>0</v>
      </c>
      <c r="BL291" s="99">
        <f>SUMIFS(通讯通路门店!$AE:$AE,通讯通路门店!$S:$S,$G291)</f>
        <v>0</v>
      </c>
      <c r="BM291" s="99">
        <f>SUMIFS(通讯通路门店!$AF:$AF,通讯通路门店!$S:$S,$G291)</f>
        <v>0</v>
      </c>
      <c r="BN291" s="99">
        <f>SUMIFS(通讯通路门店!$AG:$AG,通讯通路门店!$S:$S,$G291)</f>
        <v>0</v>
      </c>
      <c r="BO291" s="99">
        <f>SUMIFS(通讯通路门店!$AH:$AH,通讯通路门店!$S:$S,$G291)</f>
        <v>0</v>
      </c>
      <c r="BP291" s="99">
        <f>SUMIFS(通讯通路门店!$AI:$AI,通讯通路门店!$S:$S,$G291)</f>
        <v>0</v>
      </c>
      <c r="BQ291" s="83"/>
    </row>
    <row r="292" spans="1:69">
      <c r="A292" s="99" t="str">
        <f>IFERROR(_xlfn.XLOOKUP($G292,通讯通路门店!$S$4:$S$993933,通讯通路门店!$A$4:$A$993933,0,0),"")</f>
        <v/>
      </c>
      <c r="B292" s="99" t="str">
        <f>IFERROR(_xlfn.XLOOKUP($G292,通讯通路门店!$S$4:$S$993933,通讯通路门店!$B$4:$B$993933,0,0),"")</f>
        <v/>
      </c>
      <c r="C292" s="99" t="str">
        <f>IFERROR(_xlfn.XLOOKUP($G292,通讯通路门店!$S$4:$S$993933,通讯通路门店!$C$4:$C$993933,0,0),"")</f>
        <v/>
      </c>
      <c r="D292" s="99" t="str">
        <f>IFERROR(_xlfn.XLOOKUP($G292,通讯通路门店!$S$4:$S$993933,通讯通路门店!$D$4:$D$993933,0,0),"")</f>
        <v/>
      </c>
      <c r="E292" s="83"/>
      <c r="F292" s="83"/>
      <c r="G292" s="101" t="e">
        <v>#N/A</v>
      </c>
      <c r="H292" s="102" t="str">
        <f>IFERROR(_xlfn.XLOOKUP($G292,通讯通路门店!$S$4:$S$993933,通讯通路门店!$R$4:$R$993933,0,0),"")</f>
        <v/>
      </c>
      <c r="I292" s="83"/>
      <c r="J292" s="83"/>
      <c r="K292" s="83"/>
      <c r="L292" s="83"/>
      <c r="M292" s="83"/>
      <c r="N292" s="83"/>
      <c r="O292" s="83"/>
      <c r="P292" s="83"/>
      <c r="Q292" s="83"/>
      <c r="R292" s="83"/>
      <c r="S292" s="83"/>
      <c r="T292" s="83"/>
      <c r="U292" s="99">
        <f>COUNTIF(通讯通路门店!$S:$S,$G292)</f>
        <v>0</v>
      </c>
      <c r="V292" s="99">
        <f>COUNTIFS(通讯通路门店!$S:$S,$G292,通讯通路门店!$J:$J,"综合卖场")</f>
        <v>0</v>
      </c>
      <c r="W292" s="99">
        <f>SUMIFS(通讯通路门店!$AJ:$AJ,通讯通路门店!$S:$S,通讯客户沙盘!$G292)</f>
        <v>0</v>
      </c>
      <c r="X292" s="99">
        <f t="shared" si="20"/>
        <v>0</v>
      </c>
      <c r="Y292" s="99">
        <f>COUNTIFS(通讯通路门店!$S:$S,$G292,通讯通路门店!$J:$J,"荣耀体验店")+COUNTIFS(通讯通路门店!$S:$S,$G292,通讯通路门店!$J:$J,"荣耀授权专卖店")</f>
        <v>0</v>
      </c>
      <c r="Z292" s="99">
        <f>COUNTIFS(通讯通路门店!$S:$S,$G292,通讯通路门店!$J:$J,"VIVO体验店")</f>
        <v>0</v>
      </c>
      <c r="AA292" s="99">
        <f>COUNTIFS(通讯通路门店!$S:$S,$G292,通讯通路门店!$J:$J,"OPPO体验店")</f>
        <v>0</v>
      </c>
      <c r="AB292" s="99">
        <f>COUNTIFS(通讯通路门店!$S:$S,$G292,通讯通路门店!$J:$J,"华为授权体验店")+COUNTIFS(通讯通路门店!$S:$S,$G292,通讯通路门店!$J:$J,"华为堡垒店")</f>
        <v>0</v>
      </c>
      <c r="AC292" s="99">
        <f>COUNTIFS(通讯通路门店!$S:$S,$G292,通讯通路门店!$J:$J,"小米体验店")</f>
        <v>0</v>
      </c>
      <c r="AD292" s="99">
        <f>COUNTIFS(通讯通路门店!$S:$S,$G292,通讯通路门店!$J:$J,"苹果体验店")</f>
        <v>0</v>
      </c>
      <c r="AE292" s="99">
        <f>COUNTIFS(通讯通路门店!$S:$S,$G292,通讯通路门店!$J:$J,"其他品牌专卖店")</f>
        <v>0</v>
      </c>
      <c r="AF292" s="99">
        <f>SUMIFS(通讯通路门店!$BI:$BI,通讯通路门店!$S:$S,$G292)</f>
        <v>0</v>
      </c>
      <c r="AG292" s="99">
        <f>SUMIFS(通讯通路门店!$BH:$BH,通讯通路门店!$S:$S,$G292)</f>
        <v>0</v>
      </c>
      <c r="AH292" s="99">
        <f t="shared" si="21"/>
        <v>0</v>
      </c>
      <c r="AI292" s="99">
        <f>SUMIFS(通讯通路门店!$BB:$BB,通讯通路门店!$S:$S,$G292)</f>
        <v>0</v>
      </c>
      <c r="AJ292" s="99">
        <f>SUMIFS(通讯通路门店!$BE:$BE,通讯通路门店!$S:$S,$G292)</f>
        <v>0</v>
      </c>
      <c r="AK292" s="99">
        <f>SUMIFS(通讯通路门店!$BG:$BG,通讯通路门店!$S:$S,$G292)</f>
        <v>0</v>
      </c>
      <c r="AL292" s="99">
        <f>SUMIFS(通讯通路门店!$BC:$BC,通讯通路门店!$S:$S,$G292)</f>
        <v>0</v>
      </c>
      <c r="AM292" s="99">
        <f>SUMIFS(通讯通路门店!$BD:$BD,通讯通路门店!$S:$S,$G292)</f>
        <v>0</v>
      </c>
      <c r="AN292" s="99">
        <f>SUMIFS(通讯通路门店!$BF:$BF,通讯通路门店!$S:$S,$G292)</f>
        <v>0</v>
      </c>
      <c r="AO292" s="99">
        <f t="shared" si="22"/>
        <v>0</v>
      </c>
      <c r="AP292" s="99">
        <f>SUMIFS(通讯通路门店!$K:$K,通讯通路门店!$S:$S,$G292)</f>
        <v>0</v>
      </c>
      <c r="AQ292" s="83"/>
      <c r="AR292" s="99">
        <f>SUMIFS(通讯通路门店!$T:$T,通讯通路门店!$S:$S,$G292)</f>
        <v>0</v>
      </c>
      <c r="AS292" s="99">
        <f>SUMIFS(通讯通路门店!$U:$U,通讯通路门店!$S:$S,$G292)</f>
        <v>0</v>
      </c>
      <c r="AT292" s="99">
        <f>SUMIFS(通讯通路门店!$V:$V,通讯通路门店!$S:$S,$G292)</f>
        <v>0</v>
      </c>
      <c r="AU292" s="99">
        <f>SUMIFS(通讯通路门店!$W:$W,通讯通路门店!$S:$S,$G292)</f>
        <v>0</v>
      </c>
      <c r="AV292" s="99">
        <f>SUMIFS(通讯通路门店!$Z:$Z,通讯通路门店!$S:$S,$G292)</f>
        <v>0</v>
      </c>
      <c r="AW292" s="99">
        <f>SUMIFS(通讯通路门店!$AB:$AB,通讯通路门店!$S:$S,$G292)</f>
        <v>0</v>
      </c>
      <c r="AX292" s="99">
        <f>SUMIFS(通讯通路门店!$X:$X,通讯通路门店!$S:$S,$G292)</f>
        <v>0</v>
      </c>
      <c r="AY292" s="99">
        <f>SUMIFS(通讯通路门店!$Y:$Y,通讯通路门店!$S:$S,$G292)</f>
        <v>0</v>
      </c>
      <c r="AZ292" s="99">
        <f>SUMIFS(通讯通路门店!$AA:$AA,通讯通路门店!$S:$S,$G292)</f>
        <v>0</v>
      </c>
      <c r="BA292" s="99">
        <f t="shared" si="23"/>
        <v>0</v>
      </c>
      <c r="BB292" s="99">
        <f t="shared" si="24"/>
        <v>0</v>
      </c>
      <c r="BC292" s="99">
        <f>SUMIFS(通讯通路门店!$W:$W,通讯通路门店!$S:$S,$G292,通讯通路门店!$J:$J,"荣耀体验店")+SUMIFS(通讯通路门店!$W:$W,通讯通路门店!$S:$S,$G292,通讯通路门店!$J:$J,"荣耀授权专卖店")</f>
        <v>0</v>
      </c>
      <c r="BD292" s="99">
        <f>SUMIFS(通讯通路门店!$Z:$Z,通讯通路门店!$S:$S,$G292,通讯通路门店!$J:$J,"VIVO体验店")</f>
        <v>0</v>
      </c>
      <c r="BE292" s="99">
        <f>SUMIFS(通讯通路门店!$AB:$AB,通讯通路门店!$S:$S,$G292,通讯通路门店!$J:$J,"OPPO体验店")</f>
        <v>0</v>
      </c>
      <c r="BF292" s="99">
        <f>SUMIFS(通讯通路门店!$X:$X,通讯通路门店!$S:$S,$G292,通讯通路门店!$J:$J,"华为授权体验店")+SUMIFS(通讯通路门店!$AA:$AA,通讯通路门店!$S:$S,$G292,通讯通路门店!$J:$J,"华为堡垒店")</f>
        <v>0</v>
      </c>
      <c r="BG292" s="99">
        <f>SUMIFS(通讯通路门店!$Y:$Y,通讯通路门店!$S:$S,$G292,通讯通路门店!$J:$J,"小米体验店")</f>
        <v>0</v>
      </c>
      <c r="BH292" s="99">
        <f>SUMIFS(通讯通路门店!$AA:$AA,通讯通路门店!$S:$S,$G292,通讯通路门店!$J:$J,"苹果体验店")</f>
        <v>0</v>
      </c>
      <c r="BI292" s="99">
        <f>SUMIFS(通讯通路门店!$K:$K,通讯通路门店!$S:$S,$G292,通讯通路门店!$J:$J,"其他品牌专卖店")</f>
        <v>0</v>
      </c>
      <c r="BJ292" s="99">
        <f>SUMIFS(通讯通路门店!$AC:$AC,通讯通路门店!$S:$S,$G292)</f>
        <v>0</v>
      </c>
      <c r="BK292" s="99">
        <f>SUMIFS(通讯通路门店!$AD:$AD,通讯通路门店!$S:$S,$G292)</f>
        <v>0</v>
      </c>
      <c r="BL292" s="99">
        <f>SUMIFS(通讯通路门店!$AE:$AE,通讯通路门店!$S:$S,$G292)</f>
        <v>0</v>
      </c>
      <c r="BM292" s="99">
        <f>SUMIFS(通讯通路门店!$AF:$AF,通讯通路门店!$S:$S,$G292)</f>
        <v>0</v>
      </c>
      <c r="BN292" s="99">
        <f>SUMIFS(通讯通路门店!$AG:$AG,通讯通路门店!$S:$S,$G292)</f>
        <v>0</v>
      </c>
      <c r="BO292" s="99">
        <f>SUMIFS(通讯通路门店!$AH:$AH,通讯通路门店!$S:$S,$G292)</f>
        <v>0</v>
      </c>
      <c r="BP292" s="99">
        <f>SUMIFS(通讯通路门店!$AI:$AI,通讯通路门店!$S:$S,$G292)</f>
        <v>0</v>
      </c>
      <c r="BQ292" s="83"/>
    </row>
    <row r="293" spans="1:69">
      <c r="A293" s="99" t="str">
        <f>IFERROR(_xlfn.XLOOKUP($G293,通讯通路门店!$S$4:$S$993933,通讯通路门店!$A$4:$A$993933,0,0),"")</f>
        <v/>
      </c>
      <c r="B293" s="99" t="str">
        <f>IFERROR(_xlfn.XLOOKUP($G293,通讯通路门店!$S$4:$S$993933,通讯通路门店!$B$4:$B$993933,0,0),"")</f>
        <v/>
      </c>
      <c r="C293" s="99" t="str">
        <f>IFERROR(_xlfn.XLOOKUP($G293,通讯通路门店!$S$4:$S$993933,通讯通路门店!$C$4:$C$993933,0,0),"")</f>
        <v/>
      </c>
      <c r="D293" s="99" t="str">
        <f>IFERROR(_xlfn.XLOOKUP($G293,通讯通路门店!$S$4:$S$993933,通讯通路门店!$D$4:$D$993933,0,0),"")</f>
        <v/>
      </c>
      <c r="E293" s="83"/>
      <c r="F293" s="83"/>
      <c r="G293" s="101" t="e">
        <v>#N/A</v>
      </c>
      <c r="H293" s="102" t="str">
        <f>IFERROR(_xlfn.XLOOKUP($G293,通讯通路门店!$S$4:$S$993933,通讯通路门店!$R$4:$R$993933,0,0),"")</f>
        <v/>
      </c>
      <c r="I293" s="83"/>
      <c r="J293" s="83"/>
      <c r="K293" s="83"/>
      <c r="L293" s="83"/>
      <c r="M293" s="83"/>
      <c r="N293" s="83"/>
      <c r="O293" s="83"/>
      <c r="P293" s="83"/>
      <c r="Q293" s="83"/>
      <c r="R293" s="83"/>
      <c r="S293" s="83"/>
      <c r="T293" s="83"/>
      <c r="U293" s="99">
        <f>COUNTIF(通讯通路门店!$S:$S,$G293)</f>
        <v>0</v>
      </c>
      <c r="V293" s="99">
        <f>COUNTIFS(通讯通路门店!$S:$S,$G293,通讯通路门店!$J:$J,"综合卖场")</f>
        <v>0</v>
      </c>
      <c r="W293" s="99">
        <f>SUMIFS(通讯通路门店!$AJ:$AJ,通讯通路门店!$S:$S,通讯客户沙盘!$G293)</f>
        <v>0</v>
      </c>
      <c r="X293" s="99">
        <f t="shared" si="20"/>
        <v>0</v>
      </c>
      <c r="Y293" s="99">
        <f>COUNTIFS(通讯通路门店!$S:$S,$G293,通讯通路门店!$J:$J,"荣耀体验店")+COUNTIFS(通讯通路门店!$S:$S,$G293,通讯通路门店!$J:$J,"荣耀授权专卖店")</f>
        <v>0</v>
      </c>
      <c r="Z293" s="99">
        <f>COUNTIFS(通讯通路门店!$S:$S,$G293,通讯通路门店!$J:$J,"VIVO体验店")</f>
        <v>0</v>
      </c>
      <c r="AA293" s="99">
        <f>COUNTIFS(通讯通路门店!$S:$S,$G293,通讯通路门店!$J:$J,"OPPO体验店")</f>
        <v>0</v>
      </c>
      <c r="AB293" s="99">
        <f>COUNTIFS(通讯通路门店!$S:$S,$G293,通讯通路门店!$J:$J,"华为授权体验店")+COUNTIFS(通讯通路门店!$S:$S,$G293,通讯通路门店!$J:$J,"华为堡垒店")</f>
        <v>0</v>
      </c>
      <c r="AC293" s="99">
        <f>COUNTIFS(通讯通路门店!$S:$S,$G293,通讯通路门店!$J:$J,"小米体验店")</f>
        <v>0</v>
      </c>
      <c r="AD293" s="99">
        <f>COUNTIFS(通讯通路门店!$S:$S,$G293,通讯通路门店!$J:$J,"苹果体验店")</f>
        <v>0</v>
      </c>
      <c r="AE293" s="99">
        <f>COUNTIFS(通讯通路门店!$S:$S,$G293,通讯通路门店!$J:$J,"其他品牌专卖店")</f>
        <v>0</v>
      </c>
      <c r="AF293" s="99">
        <f>SUMIFS(通讯通路门店!$BI:$BI,通讯通路门店!$S:$S,$G293)</f>
        <v>0</v>
      </c>
      <c r="AG293" s="99">
        <f>SUMIFS(通讯通路门店!$BH:$BH,通讯通路门店!$S:$S,$G293)</f>
        <v>0</v>
      </c>
      <c r="AH293" s="99">
        <f t="shared" si="21"/>
        <v>0</v>
      </c>
      <c r="AI293" s="99">
        <f>SUMIFS(通讯通路门店!$BB:$BB,通讯通路门店!$S:$S,$G293)</f>
        <v>0</v>
      </c>
      <c r="AJ293" s="99">
        <f>SUMIFS(通讯通路门店!$BE:$BE,通讯通路门店!$S:$S,$G293)</f>
        <v>0</v>
      </c>
      <c r="AK293" s="99">
        <f>SUMIFS(通讯通路门店!$BG:$BG,通讯通路门店!$S:$S,$G293)</f>
        <v>0</v>
      </c>
      <c r="AL293" s="99">
        <f>SUMIFS(通讯通路门店!$BC:$BC,通讯通路门店!$S:$S,$G293)</f>
        <v>0</v>
      </c>
      <c r="AM293" s="99">
        <f>SUMIFS(通讯通路门店!$BD:$BD,通讯通路门店!$S:$S,$G293)</f>
        <v>0</v>
      </c>
      <c r="AN293" s="99">
        <f>SUMIFS(通讯通路门店!$BF:$BF,通讯通路门店!$S:$S,$G293)</f>
        <v>0</v>
      </c>
      <c r="AO293" s="99">
        <f t="shared" si="22"/>
        <v>0</v>
      </c>
      <c r="AP293" s="99">
        <f>SUMIFS(通讯通路门店!$K:$K,通讯通路门店!$S:$S,$G293)</f>
        <v>0</v>
      </c>
      <c r="AQ293" s="83"/>
      <c r="AR293" s="99">
        <f>SUMIFS(通讯通路门店!$T:$T,通讯通路门店!$S:$S,$G293)</f>
        <v>0</v>
      </c>
      <c r="AS293" s="99">
        <f>SUMIFS(通讯通路门店!$U:$U,通讯通路门店!$S:$S,$G293)</f>
        <v>0</v>
      </c>
      <c r="AT293" s="99">
        <f>SUMIFS(通讯通路门店!$V:$V,通讯通路门店!$S:$S,$G293)</f>
        <v>0</v>
      </c>
      <c r="AU293" s="99">
        <f>SUMIFS(通讯通路门店!$W:$W,通讯通路门店!$S:$S,$G293)</f>
        <v>0</v>
      </c>
      <c r="AV293" s="99">
        <f>SUMIFS(通讯通路门店!$Z:$Z,通讯通路门店!$S:$S,$G293)</f>
        <v>0</v>
      </c>
      <c r="AW293" s="99">
        <f>SUMIFS(通讯通路门店!$AB:$AB,通讯通路门店!$S:$S,$G293)</f>
        <v>0</v>
      </c>
      <c r="AX293" s="99">
        <f>SUMIFS(通讯通路门店!$X:$X,通讯通路门店!$S:$S,$G293)</f>
        <v>0</v>
      </c>
      <c r="AY293" s="99">
        <f>SUMIFS(通讯通路门店!$Y:$Y,通讯通路门店!$S:$S,$G293)</f>
        <v>0</v>
      </c>
      <c r="AZ293" s="99">
        <f>SUMIFS(通讯通路门店!$AA:$AA,通讯通路门店!$S:$S,$G293)</f>
        <v>0</v>
      </c>
      <c r="BA293" s="99">
        <f t="shared" si="23"/>
        <v>0</v>
      </c>
      <c r="BB293" s="99">
        <f t="shared" si="24"/>
        <v>0</v>
      </c>
      <c r="BC293" s="99">
        <f>SUMIFS(通讯通路门店!$W:$W,通讯通路门店!$S:$S,$G293,通讯通路门店!$J:$J,"荣耀体验店")+SUMIFS(通讯通路门店!$W:$W,通讯通路门店!$S:$S,$G293,通讯通路门店!$J:$J,"荣耀授权专卖店")</f>
        <v>0</v>
      </c>
      <c r="BD293" s="99">
        <f>SUMIFS(通讯通路门店!$Z:$Z,通讯通路门店!$S:$S,$G293,通讯通路门店!$J:$J,"VIVO体验店")</f>
        <v>0</v>
      </c>
      <c r="BE293" s="99">
        <f>SUMIFS(通讯通路门店!$AB:$AB,通讯通路门店!$S:$S,$G293,通讯通路门店!$J:$J,"OPPO体验店")</f>
        <v>0</v>
      </c>
      <c r="BF293" s="99">
        <f>SUMIFS(通讯通路门店!$X:$X,通讯通路门店!$S:$S,$G293,通讯通路门店!$J:$J,"华为授权体验店")+SUMIFS(通讯通路门店!$AA:$AA,通讯通路门店!$S:$S,$G293,通讯通路门店!$J:$J,"华为堡垒店")</f>
        <v>0</v>
      </c>
      <c r="BG293" s="99">
        <f>SUMIFS(通讯通路门店!$Y:$Y,通讯通路门店!$S:$S,$G293,通讯通路门店!$J:$J,"小米体验店")</f>
        <v>0</v>
      </c>
      <c r="BH293" s="99">
        <f>SUMIFS(通讯通路门店!$AA:$AA,通讯通路门店!$S:$S,$G293,通讯通路门店!$J:$J,"苹果体验店")</f>
        <v>0</v>
      </c>
      <c r="BI293" s="99">
        <f>SUMIFS(通讯通路门店!$K:$K,通讯通路门店!$S:$S,$G293,通讯通路门店!$J:$J,"其他品牌专卖店")</f>
        <v>0</v>
      </c>
      <c r="BJ293" s="99">
        <f>SUMIFS(通讯通路门店!$AC:$AC,通讯通路门店!$S:$S,$G293)</f>
        <v>0</v>
      </c>
      <c r="BK293" s="99">
        <f>SUMIFS(通讯通路门店!$AD:$AD,通讯通路门店!$S:$S,$G293)</f>
        <v>0</v>
      </c>
      <c r="BL293" s="99">
        <f>SUMIFS(通讯通路门店!$AE:$AE,通讯通路门店!$S:$S,$G293)</f>
        <v>0</v>
      </c>
      <c r="BM293" s="99">
        <f>SUMIFS(通讯通路门店!$AF:$AF,通讯通路门店!$S:$S,$G293)</f>
        <v>0</v>
      </c>
      <c r="BN293" s="99">
        <f>SUMIFS(通讯通路门店!$AG:$AG,通讯通路门店!$S:$S,$G293)</f>
        <v>0</v>
      </c>
      <c r="BO293" s="99">
        <f>SUMIFS(通讯通路门店!$AH:$AH,通讯通路门店!$S:$S,$G293)</f>
        <v>0</v>
      </c>
      <c r="BP293" s="99">
        <f>SUMIFS(通讯通路门店!$AI:$AI,通讯通路门店!$S:$S,$G293)</f>
        <v>0</v>
      </c>
      <c r="BQ293" s="83"/>
    </row>
    <row r="294" spans="1:69">
      <c r="A294" s="99" t="str">
        <f>IFERROR(_xlfn.XLOOKUP($G294,通讯通路门店!$S$4:$S$993933,通讯通路门店!$A$4:$A$993933,0,0),"")</f>
        <v/>
      </c>
      <c r="B294" s="99" t="str">
        <f>IFERROR(_xlfn.XLOOKUP($G294,通讯通路门店!$S$4:$S$993933,通讯通路门店!$B$4:$B$993933,0,0),"")</f>
        <v/>
      </c>
      <c r="C294" s="99" t="str">
        <f>IFERROR(_xlfn.XLOOKUP($G294,通讯通路门店!$S$4:$S$993933,通讯通路门店!$C$4:$C$993933,0,0),"")</f>
        <v/>
      </c>
      <c r="D294" s="99" t="str">
        <f>IFERROR(_xlfn.XLOOKUP($G294,通讯通路门店!$S$4:$S$993933,通讯通路门店!$D$4:$D$993933,0,0),"")</f>
        <v/>
      </c>
      <c r="E294" s="83"/>
      <c r="F294" s="83"/>
      <c r="G294" s="101" t="e">
        <v>#N/A</v>
      </c>
      <c r="H294" s="102" t="str">
        <f>IFERROR(_xlfn.XLOOKUP($G294,通讯通路门店!$S$4:$S$993933,通讯通路门店!$R$4:$R$993933,0,0),"")</f>
        <v/>
      </c>
      <c r="I294" s="83"/>
      <c r="J294" s="83"/>
      <c r="K294" s="83"/>
      <c r="L294" s="83"/>
      <c r="M294" s="83"/>
      <c r="N294" s="83"/>
      <c r="O294" s="83"/>
      <c r="P294" s="83"/>
      <c r="Q294" s="83"/>
      <c r="R294" s="83"/>
      <c r="S294" s="83"/>
      <c r="T294" s="83"/>
      <c r="U294" s="99">
        <f>COUNTIF(通讯通路门店!$S:$S,$G294)</f>
        <v>0</v>
      </c>
      <c r="V294" s="99">
        <f>COUNTIFS(通讯通路门店!$S:$S,$G294,通讯通路门店!$J:$J,"综合卖场")</f>
        <v>0</v>
      </c>
      <c r="W294" s="99">
        <f>SUMIFS(通讯通路门店!$AJ:$AJ,通讯通路门店!$S:$S,通讯客户沙盘!$G294)</f>
        <v>0</v>
      </c>
      <c r="X294" s="99">
        <f t="shared" si="20"/>
        <v>0</v>
      </c>
      <c r="Y294" s="99">
        <f>COUNTIFS(通讯通路门店!$S:$S,$G294,通讯通路门店!$J:$J,"荣耀体验店")+COUNTIFS(通讯通路门店!$S:$S,$G294,通讯通路门店!$J:$J,"荣耀授权专卖店")</f>
        <v>0</v>
      </c>
      <c r="Z294" s="99">
        <f>COUNTIFS(通讯通路门店!$S:$S,$G294,通讯通路门店!$J:$J,"VIVO体验店")</f>
        <v>0</v>
      </c>
      <c r="AA294" s="99">
        <f>COUNTIFS(通讯通路门店!$S:$S,$G294,通讯通路门店!$J:$J,"OPPO体验店")</f>
        <v>0</v>
      </c>
      <c r="AB294" s="99">
        <f>COUNTIFS(通讯通路门店!$S:$S,$G294,通讯通路门店!$J:$J,"华为授权体验店")+COUNTIFS(通讯通路门店!$S:$S,$G294,通讯通路门店!$J:$J,"华为堡垒店")</f>
        <v>0</v>
      </c>
      <c r="AC294" s="99">
        <f>COUNTIFS(通讯通路门店!$S:$S,$G294,通讯通路门店!$J:$J,"小米体验店")</f>
        <v>0</v>
      </c>
      <c r="AD294" s="99">
        <f>COUNTIFS(通讯通路门店!$S:$S,$G294,通讯通路门店!$J:$J,"苹果体验店")</f>
        <v>0</v>
      </c>
      <c r="AE294" s="99">
        <f>COUNTIFS(通讯通路门店!$S:$S,$G294,通讯通路门店!$J:$J,"其他品牌专卖店")</f>
        <v>0</v>
      </c>
      <c r="AF294" s="99">
        <f>SUMIFS(通讯通路门店!$BI:$BI,通讯通路门店!$S:$S,$G294)</f>
        <v>0</v>
      </c>
      <c r="AG294" s="99">
        <f>SUMIFS(通讯通路门店!$BH:$BH,通讯通路门店!$S:$S,$G294)</f>
        <v>0</v>
      </c>
      <c r="AH294" s="99">
        <f t="shared" si="21"/>
        <v>0</v>
      </c>
      <c r="AI294" s="99">
        <f>SUMIFS(通讯通路门店!$BB:$BB,通讯通路门店!$S:$S,$G294)</f>
        <v>0</v>
      </c>
      <c r="AJ294" s="99">
        <f>SUMIFS(通讯通路门店!$BE:$BE,通讯通路门店!$S:$S,$G294)</f>
        <v>0</v>
      </c>
      <c r="AK294" s="99">
        <f>SUMIFS(通讯通路门店!$BG:$BG,通讯通路门店!$S:$S,$G294)</f>
        <v>0</v>
      </c>
      <c r="AL294" s="99">
        <f>SUMIFS(通讯通路门店!$BC:$BC,通讯通路门店!$S:$S,$G294)</f>
        <v>0</v>
      </c>
      <c r="AM294" s="99">
        <f>SUMIFS(通讯通路门店!$BD:$BD,通讯通路门店!$S:$S,$G294)</f>
        <v>0</v>
      </c>
      <c r="AN294" s="99">
        <f>SUMIFS(通讯通路门店!$BF:$BF,通讯通路门店!$S:$S,$G294)</f>
        <v>0</v>
      </c>
      <c r="AO294" s="99">
        <f t="shared" si="22"/>
        <v>0</v>
      </c>
      <c r="AP294" s="99">
        <f>SUMIFS(通讯通路门店!$K:$K,通讯通路门店!$S:$S,$G294)</f>
        <v>0</v>
      </c>
      <c r="AQ294" s="83"/>
      <c r="AR294" s="99">
        <f>SUMIFS(通讯通路门店!$T:$T,通讯通路门店!$S:$S,$G294)</f>
        <v>0</v>
      </c>
      <c r="AS294" s="99">
        <f>SUMIFS(通讯通路门店!$U:$U,通讯通路门店!$S:$S,$G294)</f>
        <v>0</v>
      </c>
      <c r="AT294" s="99">
        <f>SUMIFS(通讯通路门店!$V:$V,通讯通路门店!$S:$S,$G294)</f>
        <v>0</v>
      </c>
      <c r="AU294" s="99">
        <f>SUMIFS(通讯通路门店!$W:$W,通讯通路门店!$S:$S,$G294)</f>
        <v>0</v>
      </c>
      <c r="AV294" s="99">
        <f>SUMIFS(通讯通路门店!$Z:$Z,通讯通路门店!$S:$S,$G294)</f>
        <v>0</v>
      </c>
      <c r="AW294" s="99">
        <f>SUMIFS(通讯通路门店!$AB:$AB,通讯通路门店!$S:$S,$G294)</f>
        <v>0</v>
      </c>
      <c r="AX294" s="99">
        <f>SUMIFS(通讯通路门店!$X:$X,通讯通路门店!$S:$S,$G294)</f>
        <v>0</v>
      </c>
      <c r="AY294" s="99">
        <f>SUMIFS(通讯通路门店!$Y:$Y,通讯通路门店!$S:$S,$G294)</f>
        <v>0</v>
      </c>
      <c r="AZ294" s="99">
        <f>SUMIFS(通讯通路门店!$AA:$AA,通讯通路门店!$S:$S,$G294)</f>
        <v>0</v>
      </c>
      <c r="BA294" s="99">
        <f t="shared" si="23"/>
        <v>0</v>
      </c>
      <c r="BB294" s="99">
        <f t="shared" si="24"/>
        <v>0</v>
      </c>
      <c r="BC294" s="99">
        <f>SUMIFS(通讯通路门店!$W:$W,通讯通路门店!$S:$S,$G294,通讯通路门店!$J:$J,"荣耀体验店")+SUMIFS(通讯通路门店!$W:$W,通讯通路门店!$S:$S,$G294,通讯通路门店!$J:$J,"荣耀授权专卖店")</f>
        <v>0</v>
      </c>
      <c r="BD294" s="99">
        <f>SUMIFS(通讯通路门店!$Z:$Z,通讯通路门店!$S:$S,$G294,通讯通路门店!$J:$J,"VIVO体验店")</f>
        <v>0</v>
      </c>
      <c r="BE294" s="99">
        <f>SUMIFS(通讯通路门店!$AB:$AB,通讯通路门店!$S:$S,$G294,通讯通路门店!$J:$J,"OPPO体验店")</f>
        <v>0</v>
      </c>
      <c r="BF294" s="99">
        <f>SUMIFS(通讯通路门店!$X:$X,通讯通路门店!$S:$S,$G294,通讯通路门店!$J:$J,"华为授权体验店")+SUMIFS(通讯通路门店!$AA:$AA,通讯通路门店!$S:$S,$G294,通讯通路门店!$J:$J,"华为堡垒店")</f>
        <v>0</v>
      </c>
      <c r="BG294" s="99">
        <f>SUMIFS(通讯通路门店!$Y:$Y,通讯通路门店!$S:$S,$G294,通讯通路门店!$J:$J,"小米体验店")</f>
        <v>0</v>
      </c>
      <c r="BH294" s="99">
        <f>SUMIFS(通讯通路门店!$AA:$AA,通讯通路门店!$S:$S,$G294,通讯通路门店!$J:$J,"苹果体验店")</f>
        <v>0</v>
      </c>
      <c r="BI294" s="99">
        <f>SUMIFS(通讯通路门店!$K:$K,通讯通路门店!$S:$S,$G294,通讯通路门店!$J:$J,"其他品牌专卖店")</f>
        <v>0</v>
      </c>
      <c r="BJ294" s="99">
        <f>SUMIFS(通讯通路门店!$AC:$AC,通讯通路门店!$S:$S,$G294)</f>
        <v>0</v>
      </c>
      <c r="BK294" s="99">
        <f>SUMIFS(通讯通路门店!$AD:$AD,通讯通路门店!$S:$S,$G294)</f>
        <v>0</v>
      </c>
      <c r="BL294" s="99">
        <f>SUMIFS(通讯通路门店!$AE:$AE,通讯通路门店!$S:$S,$G294)</f>
        <v>0</v>
      </c>
      <c r="BM294" s="99">
        <f>SUMIFS(通讯通路门店!$AF:$AF,通讯通路门店!$S:$S,$G294)</f>
        <v>0</v>
      </c>
      <c r="BN294" s="99">
        <f>SUMIFS(通讯通路门店!$AG:$AG,通讯通路门店!$S:$S,$G294)</f>
        <v>0</v>
      </c>
      <c r="BO294" s="99">
        <f>SUMIFS(通讯通路门店!$AH:$AH,通讯通路门店!$S:$S,$G294)</f>
        <v>0</v>
      </c>
      <c r="BP294" s="99">
        <f>SUMIFS(通讯通路门店!$AI:$AI,通讯通路门店!$S:$S,$G294)</f>
        <v>0</v>
      </c>
      <c r="BQ294" s="83"/>
    </row>
    <row r="295" spans="1:69">
      <c r="A295" s="99" t="str">
        <f>IFERROR(_xlfn.XLOOKUP($G295,通讯通路门店!$S$4:$S$993933,通讯通路门店!$A$4:$A$993933,0,0),"")</f>
        <v/>
      </c>
      <c r="B295" s="99" t="str">
        <f>IFERROR(_xlfn.XLOOKUP($G295,通讯通路门店!$S$4:$S$993933,通讯通路门店!$B$4:$B$993933,0,0),"")</f>
        <v/>
      </c>
      <c r="C295" s="99" t="str">
        <f>IFERROR(_xlfn.XLOOKUP($G295,通讯通路门店!$S$4:$S$993933,通讯通路门店!$C$4:$C$993933,0,0),"")</f>
        <v/>
      </c>
      <c r="D295" s="99" t="str">
        <f>IFERROR(_xlfn.XLOOKUP($G295,通讯通路门店!$S$4:$S$993933,通讯通路门店!$D$4:$D$993933,0,0),"")</f>
        <v/>
      </c>
      <c r="E295" s="83"/>
      <c r="F295" s="83"/>
      <c r="G295" s="101" t="e">
        <v>#N/A</v>
      </c>
      <c r="H295" s="102" t="str">
        <f>IFERROR(_xlfn.XLOOKUP($G295,通讯通路门店!$S$4:$S$993933,通讯通路门店!$R$4:$R$993933,0,0),"")</f>
        <v/>
      </c>
      <c r="I295" s="83"/>
      <c r="J295" s="83"/>
      <c r="K295" s="83"/>
      <c r="L295" s="83"/>
      <c r="M295" s="83"/>
      <c r="N295" s="83"/>
      <c r="O295" s="83"/>
      <c r="P295" s="83"/>
      <c r="Q295" s="83"/>
      <c r="R295" s="83"/>
      <c r="S295" s="83"/>
      <c r="T295" s="83"/>
      <c r="U295" s="99">
        <f>COUNTIF(通讯通路门店!$S:$S,$G295)</f>
        <v>0</v>
      </c>
      <c r="V295" s="99">
        <f>COUNTIFS(通讯通路门店!$S:$S,$G295,通讯通路门店!$J:$J,"综合卖场")</f>
        <v>0</v>
      </c>
      <c r="W295" s="99">
        <f>SUMIFS(通讯通路门店!$AJ:$AJ,通讯通路门店!$S:$S,通讯客户沙盘!$G295)</f>
        <v>0</v>
      </c>
      <c r="X295" s="99">
        <f t="shared" si="20"/>
        <v>0</v>
      </c>
      <c r="Y295" s="99">
        <f>COUNTIFS(通讯通路门店!$S:$S,$G295,通讯通路门店!$J:$J,"荣耀体验店")+COUNTIFS(通讯通路门店!$S:$S,$G295,通讯通路门店!$J:$J,"荣耀授权专卖店")</f>
        <v>0</v>
      </c>
      <c r="Z295" s="99">
        <f>COUNTIFS(通讯通路门店!$S:$S,$G295,通讯通路门店!$J:$J,"VIVO体验店")</f>
        <v>0</v>
      </c>
      <c r="AA295" s="99">
        <f>COUNTIFS(通讯通路门店!$S:$S,$G295,通讯通路门店!$J:$J,"OPPO体验店")</f>
        <v>0</v>
      </c>
      <c r="AB295" s="99">
        <f>COUNTIFS(通讯通路门店!$S:$S,$G295,通讯通路门店!$J:$J,"华为授权体验店")+COUNTIFS(通讯通路门店!$S:$S,$G295,通讯通路门店!$J:$J,"华为堡垒店")</f>
        <v>0</v>
      </c>
      <c r="AC295" s="99">
        <f>COUNTIFS(通讯通路门店!$S:$S,$G295,通讯通路门店!$J:$J,"小米体验店")</f>
        <v>0</v>
      </c>
      <c r="AD295" s="99">
        <f>COUNTIFS(通讯通路门店!$S:$S,$G295,通讯通路门店!$J:$J,"苹果体验店")</f>
        <v>0</v>
      </c>
      <c r="AE295" s="99">
        <f>COUNTIFS(通讯通路门店!$S:$S,$G295,通讯通路门店!$J:$J,"其他品牌专卖店")</f>
        <v>0</v>
      </c>
      <c r="AF295" s="99">
        <f>SUMIFS(通讯通路门店!$BI:$BI,通讯通路门店!$S:$S,$G295)</f>
        <v>0</v>
      </c>
      <c r="AG295" s="99">
        <f>SUMIFS(通讯通路门店!$BH:$BH,通讯通路门店!$S:$S,$G295)</f>
        <v>0</v>
      </c>
      <c r="AH295" s="99">
        <f t="shared" si="21"/>
        <v>0</v>
      </c>
      <c r="AI295" s="99">
        <f>SUMIFS(通讯通路门店!$BB:$BB,通讯通路门店!$S:$S,$G295)</f>
        <v>0</v>
      </c>
      <c r="AJ295" s="99">
        <f>SUMIFS(通讯通路门店!$BE:$BE,通讯通路门店!$S:$S,$G295)</f>
        <v>0</v>
      </c>
      <c r="AK295" s="99">
        <f>SUMIFS(通讯通路门店!$BG:$BG,通讯通路门店!$S:$S,$G295)</f>
        <v>0</v>
      </c>
      <c r="AL295" s="99">
        <f>SUMIFS(通讯通路门店!$BC:$BC,通讯通路门店!$S:$S,$G295)</f>
        <v>0</v>
      </c>
      <c r="AM295" s="99">
        <f>SUMIFS(通讯通路门店!$BD:$BD,通讯通路门店!$S:$S,$G295)</f>
        <v>0</v>
      </c>
      <c r="AN295" s="99">
        <f>SUMIFS(通讯通路门店!$BF:$BF,通讯通路门店!$S:$S,$G295)</f>
        <v>0</v>
      </c>
      <c r="AO295" s="99">
        <f t="shared" si="22"/>
        <v>0</v>
      </c>
      <c r="AP295" s="99">
        <f>SUMIFS(通讯通路门店!$K:$K,通讯通路门店!$S:$S,$G295)</f>
        <v>0</v>
      </c>
      <c r="AQ295" s="83"/>
      <c r="AR295" s="99">
        <f>SUMIFS(通讯通路门店!$T:$T,通讯通路门店!$S:$S,$G295)</f>
        <v>0</v>
      </c>
      <c r="AS295" s="99">
        <f>SUMIFS(通讯通路门店!$U:$U,通讯通路门店!$S:$S,$G295)</f>
        <v>0</v>
      </c>
      <c r="AT295" s="99">
        <f>SUMIFS(通讯通路门店!$V:$V,通讯通路门店!$S:$S,$G295)</f>
        <v>0</v>
      </c>
      <c r="AU295" s="99">
        <f>SUMIFS(通讯通路门店!$W:$W,通讯通路门店!$S:$S,$G295)</f>
        <v>0</v>
      </c>
      <c r="AV295" s="99">
        <f>SUMIFS(通讯通路门店!$Z:$Z,通讯通路门店!$S:$S,$G295)</f>
        <v>0</v>
      </c>
      <c r="AW295" s="99">
        <f>SUMIFS(通讯通路门店!$AB:$AB,通讯通路门店!$S:$S,$G295)</f>
        <v>0</v>
      </c>
      <c r="AX295" s="99">
        <f>SUMIFS(通讯通路门店!$X:$X,通讯通路门店!$S:$S,$G295)</f>
        <v>0</v>
      </c>
      <c r="AY295" s="99">
        <f>SUMIFS(通讯通路门店!$Y:$Y,通讯通路门店!$S:$S,$G295)</f>
        <v>0</v>
      </c>
      <c r="AZ295" s="99">
        <f>SUMIFS(通讯通路门店!$AA:$AA,通讯通路门店!$S:$S,$G295)</f>
        <v>0</v>
      </c>
      <c r="BA295" s="99">
        <f t="shared" si="23"/>
        <v>0</v>
      </c>
      <c r="BB295" s="99">
        <f t="shared" si="24"/>
        <v>0</v>
      </c>
      <c r="BC295" s="99">
        <f>SUMIFS(通讯通路门店!$W:$W,通讯通路门店!$S:$S,$G295,通讯通路门店!$J:$J,"荣耀体验店")+SUMIFS(通讯通路门店!$W:$W,通讯通路门店!$S:$S,$G295,通讯通路门店!$J:$J,"荣耀授权专卖店")</f>
        <v>0</v>
      </c>
      <c r="BD295" s="99">
        <f>SUMIFS(通讯通路门店!$Z:$Z,通讯通路门店!$S:$S,$G295,通讯通路门店!$J:$J,"VIVO体验店")</f>
        <v>0</v>
      </c>
      <c r="BE295" s="99">
        <f>SUMIFS(通讯通路门店!$AB:$AB,通讯通路门店!$S:$S,$G295,通讯通路门店!$J:$J,"OPPO体验店")</f>
        <v>0</v>
      </c>
      <c r="BF295" s="99">
        <f>SUMIFS(通讯通路门店!$X:$X,通讯通路门店!$S:$S,$G295,通讯通路门店!$J:$J,"华为授权体验店")+SUMIFS(通讯通路门店!$AA:$AA,通讯通路门店!$S:$S,$G295,通讯通路门店!$J:$J,"华为堡垒店")</f>
        <v>0</v>
      </c>
      <c r="BG295" s="99">
        <f>SUMIFS(通讯通路门店!$Y:$Y,通讯通路门店!$S:$S,$G295,通讯通路门店!$J:$J,"小米体验店")</f>
        <v>0</v>
      </c>
      <c r="BH295" s="99">
        <f>SUMIFS(通讯通路门店!$AA:$AA,通讯通路门店!$S:$S,$G295,通讯通路门店!$J:$J,"苹果体验店")</f>
        <v>0</v>
      </c>
      <c r="BI295" s="99">
        <f>SUMIFS(通讯通路门店!$K:$K,通讯通路门店!$S:$S,$G295,通讯通路门店!$J:$J,"其他品牌专卖店")</f>
        <v>0</v>
      </c>
      <c r="BJ295" s="99">
        <f>SUMIFS(通讯通路门店!$AC:$AC,通讯通路门店!$S:$S,$G295)</f>
        <v>0</v>
      </c>
      <c r="BK295" s="99">
        <f>SUMIFS(通讯通路门店!$AD:$AD,通讯通路门店!$S:$S,$G295)</f>
        <v>0</v>
      </c>
      <c r="BL295" s="99">
        <f>SUMIFS(通讯通路门店!$AE:$AE,通讯通路门店!$S:$S,$G295)</f>
        <v>0</v>
      </c>
      <c r="BM295" s="99">
        <f>SUMIFS(通讯通路门店!$AF:$AF,通讯通路门店!$S:$S,$G295)</f>
        <v>0</v>
      </c>
      <c r="BN295" s="99">
        <f>SUMIFS(通讯通路门店!$AG:$AG,通讯通路门店!$S:$S,$G295)</f>
        <v>0</v>
      </c>
      <c r="BO295" s="99">
        <f>SUMIFS(通讯通路门店!$AH:$AH,通讯通路门店!$S:$S,$G295)</f>
        <v>0</v>
      </c>
      <c r="BP295" s="99">
        <f>SUMIFS(通讯通路门店!$AI:$AI,通讯通路门店!$S:$S,$G295)</f>
        <v>0</v>
      </c>
      <c r="BQ295" s="83"/>
    </row>
    <row r="296" spans="1:69">
      <c r="A296" s="99" t="str">
        <f>IFERROR(_xlfn.XLOOKUP($G296,通讯通路门店!$S$4:$S$993933,通讯通路门店!$A$4:$A$993933,0,0),"")</f>
        <v/>
      </c>
      <c r="B296" s="99" t="str">
        <f>IFERROR(_xlfn.XLOOKUP($G296,通讯通路门店!$S$4:$S$993933,通讯通路门店!$B$4:$B$993933,0,0),"")</f>
        <v/>
      </c>
      <c r="C296" s="99" t="str">
        <f>IFERROR(_xlfn.XLOOKUP($G296,通讯通路门店!$S$4:$S$993933,通讯通路门店!$C$4:$C$993933,0,0),"")</f>
        <v/>
      </c>
      <c r="D296" s="99" t="str">
        <f>IFERROR(_xlfn.XLOOKUP($G296,通讯通路门店!$S$4:$S$993933,通讯通路门店!$D$4:$D$993933,0,0),"")</f>
        <v/>
      </c>
      <c r="E296" s="83"/>
      <c r="F296" s="83"/>
      <c r="G296" s="101" t="e">
        <v>#N/A</v>
      </c>
      <c r="H296" s="102" t="str">
        <f>IFERROR(_xlfn.XLOOKUP($G296,通讯通路门店!$S$4:$S$993933,通讯通路门店!$R$4:$R$993933,0,0),"")</f>
        <v/>
      </c>
      <c r="I296" s="83"/>
      <c r="J296" s="83"/>
      <c r="K296" s="83"/>
      <c r="L296" s="83"/>
      <c r="M296" s="83"/>
      <c r="N296" s="83"/>
      <c r="O296" s="83"/>
      <c r="P296" s="83"/>
      <c r="Q296" s="83"/>
      <c r="R296" s="83"/>
      <c r="S296" s="83"/>
      <c r="T296" s="83"/>
      <c r="U296" s="99">
        <f>COUNTIF(通讯通路门店!$S:$S,$G296)</f>
        <v>0</v>
      </c>
      <c r="V296" s="99">
        <f>COUNTIFS(通讯通路门店!$S:$S,$G296,通讯通路门店!$J:$J,"综合卖场")</f>
        <v>0</v>
      </c>
      <c r="W296" s="99">
        <f>SUMIFS(通讯通路门店!$AJ:$AJ,通讯通路门店!$S:$S,通讯客户沙盘!$G296)</f>
        <v>0</v>
      </c>
      <c r="X296" s="99">
        <f t="shared" si="20"/>
        <v>0</v>
      </c>
      <c r="Y296" s="99">
        <f>COUNTIFS(通讯通路门店!$S:$S,$G296,通讯通路门店!$J:$J,"荣耀体验店")+COUNTIFS(通讯通路门店!$S:$S,$G296,通讯通路门店!$J:$J,"荣耀授权专卖店")</f>
        <v>0</v>
      </c>
      <c r="Z296" s="99">
        <f>COUNTIFS(通讯通路门店!$S:$S,$G296,通讯通路门店!$J:$J,"VIVO体验店")</f>
        <v>0</v>
      </c>
      <c r="AA296" s="99">
        <f>COUNTIFS(通讯通路门店!$S:$S,$G296,通讯通路门店!$J:$J,"OPPO体验店")</f>
        <v>0</v>
      </c>
      <c r="AB296" s="99">
        <f>COUNTIFS(通讯通路门店!$S:$S,$G296,通讯通路门店!$J:$J,"华为授权体验店")+COUNTIFS(通讯通路门店!$S:$S,$G296,通讯通路门店!$J:$J,"华为堡垒店")</f>
        <v>0</v>
      </c>
      <c r="AC296" s="99">
        <f>COUNTIFS(通讯通路门店!$S:$S,$G296,通讯通路门店!$J:$J,"小米体验店")</f>
        <v>0</v>
      </c>
      <c r="AD296" s="99">
        <f>COUNTIFS(通讯通路门店!$S:$S,$G296,通讯通路门店!$J:$J,"苹果体验店")</f>
        <v>0</v>
      </c>
      <c r="AE296" s="99">
        <f>COUNTIFS(通讯通路门店!$S:$S,$G296,通讯通路门店!$J:$J,"其他品牌专卖店")</f>
        <v>0</v>
      </c>
      <c r="AF296" s="99">
        <f>SUMIFS(通讯通路门店!$BI:$BI,通讯通路门店!$S:$S,$G296)</f>
        <v>0</v>
      </c>
      <c r="AG296" s="99">
        <f>SUMIFS(通讯通路门店!$BH:$BH,通讯通路门店!$S:$S,$G296)</f>
        <v>0</v>
      </c>
      <c r="AH296" s="99">
        <f t="shared" si="21"/>
        <v>0</v>
      </c>
      <c r="AI296" s="99">
        <f>SUMIFS(通讯通路门店!$BB:$BB,通讯通路门店!$S:$S,$G296)</f>
        <v>0</v>
      </c>
      <c r="AJ296" s="99">
        <f>SUMIFS(通讯通路门店!$BE:$BE,通讯通路门店!$S:$S,$G296)</f>
        <v>0</v>
      </c>
      <c r="AK296" s="99">
        <f>SUMIFS(通讯通路门店!$BG:$BG,通讯通路门店!$S:$S,$G296)</f>
        <v>0</v>
      </c>
      <c r="AL296" s="99">
        <f>SUMIFS(通讯通路门店!$BC:$BC,通讯通路门店!$S:$S,$G296)</f>
        <v>0</v>
      </c>
      <c r="AM296" s="99">
        <f>SUMIFS(通讯通路门店!$BD:$BD,通讯通路门店!$S:$S,$G296)</f>
        <v>0</v>
      </c>
      <c r="AN296" s="99">
        <f>SUMIFS(通讯通路门店!$BF:$BF,通讯通路门店!$S:$S,$G296)</f>
        <v>0</v>
      </c>
      <c r="AO296" s="99">
        <f t="shared" si="22"/>
        <v>0</v>
      </c>
      <c r="AP296" s="99">
        <f>SUMIFS(通讯通路门店!$K:$K,通讯通路门店!$S:$S,$G296)</f>
        <v>0</v>
      </c>
      <c r="AQ296" s="83"/>
      <c r="AR296" s="99">
        <f>SUMIFS(通讯通路门店!$T:$T,通讯通路门店!$S:$S,$G296)</f>
        <v>0</v>
      </c>
      <c r="AS296" s="99">
        <f>SUMIFS(通讯通路门店!$U:$U,通讯通路门店!$S:$S,$G296)</f>
        <v>0</v>
      </c>
      <c r="AT296" s="99">
        <f>SUMIFS(通讯通路门店!$V:$V,通讯通路门店!$S:$S,$G296)</f>
        <v>0</v>
      </c>
      <c r="AU296" s="99">
        <f>SUMIFS(通讯通路门店!$W:$W,通讯通路门店!$S:$S,$G296)</f>
        <v>0</v>
      </c>
      <c r="AV296" s="99">
        <f>SUMIFS(通讯通路门店!$Z:$Z,通讯通路门店!$S:$S,$G296)</f>
        <v>0</v>
      </c>
      <c r="AW296" s="99">
        <f>SUMIFS(通讯通路门店!$AB:$AB,通讯通路门店!$S:$S,$G296)</f>
        <v>0</v>
      </c>
      <c r="AX296" s="99">
        <f>SUMIFS(通讯通路门店!$X:$X,通讯通路门店!$S:$S,$G296)</f>
        <v>0</v>
      </c>
      <c r="AY296" s="99">
        <f>SUMIFS(通讯通路门店!$Y:$Y,通讯通路门店!$S:$S,$G296)</f>
        <v>0</v>
      </c>
      <c r="AZ296" s="99">
        <f>SUMIFS(通讯通路门店!$AA:$AA,通讯通路门店!$S:$S,$G296)</f>
        <v>0</v>
      </c>
      <c r="BA296" s="99">
        <f t="shared" si="23"/>
        <v>0</v>
      </c>
      <c r="BB296" s="99">
        <f t="shared" si="24"/>
        <v>0</v>
      </c>
      <c r="BC296" s="99">
        <f>SUMIFS(通讯通路门店!$W:$W,通讯通路门店!$S:$S,$G296,通讯通路门店!$J:$J,"荣耀体验店")+SUMIFS(通讯通路门店!$W:$W,通讯通路门店!$S:$S,$G296,通讯通路门店!$J:$J,"荣耀授权专卖店")</f>
        <v>0</v>
      </c>
      <c r="BD296" s="99">
        <f>SUMIFS(通讯通路门店!$Z:$Z,通讯通路门店!$S:$S,$G296,通讯通路门店!$J:$J,"VIVO体验店")</f>
        <v>0</v>
      </c>
      <c r="BE296" s="99">
        <f>SUMIFS(通讯通路门店!$AB:$AB,通讯通路门店!$S:$S,$G296,通讯通路门店!$J:$J,"OPPO体验店")</f>
        <v>0</v>
      </c>
      <c r="BF296" s="99">
        <f>SUMIFS(通讯通路门店!$X:$X,通讯通路门店!$S:$S,$G296,通讯通路门店!$J:$J,"华为授权体验店")+SUMIFS(通讯通路门店!$AA:$AA,通讯通路门店!$S:$S,$G296,通讯通路门店!$J:$J,"华为堡垒店")</f>
        <v>0</v>
      </c>
      <c r="BG296" s="99">
        <f>SUMIFS(通讯通路门店!$Y:$Y,通讯通路门店!$S:$S,$G296,通讯通路门店!$J:$J,"小米体验店")</f>
        <v>0</v>
      </c>
      <c r="BH296" s="99">
        <f>SUMIFS(通讯通路门店!$AA:$AA,通讯通路门店!$S:$S,$G296,通讯通路门店!$J:$J,"苹果体验店")</f>
        <v>0</v>
      </c>
      <c r="BI296" s="99">
        <f>SUMIFS(通讯通路门店!$K:$K,通讯通路门店!$S:$S,$G296,通讯通路门店!$J:$J,"其他品牌专卖店")</f>
        <v>0</v>
      </c>
      <c r="BJ296" s="99">
        <f>SUMIFS(通讯通路门店!$AC:$AC,通讯通路门店!$S:$S,$G296)</f>
        <v>0</v>
      </c>
      <c r="BK296" s="99">
        <f>SUMIFS(通讯通路门店!$AD:$AD,通讯通路门店!$S:$S,$G296)</f>
        <v>0</v>
      </c>
      <c r="BL296" s="99">
        <f>SUMIFS(通讯通路门店!$AE:$AE,通讯通路门店!$S:$S,$G296)</f>
        <v>0</v>
      </c>
      <c r="BM296" s="99">
        <f>SUMIFS(通讯通路门店!$AF:$AF,通讯通路门店!$S:$S,$G296)</f>
        <v>0</v>
      </c>
      <c r="BN296" s="99">
        <f>SUMIFS(通讯通路门店!$AG:$AG,通讯通路门店!$S:$S,$G296)</f>
        <v>0</v>
      </c>
      <c r="BO296" s="99">
        <f>SUMIFS(通讯通路门店!$AH:$AH,通讯通路门店!$S:$S,$G296)</f>
        <v>0</v>
      </c>
      <c r="BP296" s="99">
        <f>SUMIFS(通讯通路门店!$AI:$AI,通讯通路门店!$S:$S,$G296)</f>
        <v>0</v>
      </c>
      <c r="BQ296" s="83"/>
    </row>
    <row r="297" spans="1:69">
      <c r="A297" s="99" t="str">
        <f>IFERROR(_xlfn.XLOOKUP($G297,通讯通路门店!$S$4:$S$993933,通讯通路门店!$A$4:$A$993933,0,0),"")</f>
        <v/>
      </c>
      <c r="B297" s="99" t="str">
        <f>IFERROR(_xlfn.XLOOKUP($G297,通讯通路门店!$S$4:$S$993933,通讯通路门店!$B$4:$B$993933,0,0),"")</f>
        <v/>
      </c>
      <c r="C297" s="99" t="str">
        <f>IFERROR(_xlfn.XLOOKUP($G297,通讯通路门店!$S$4:$S$993933,通讯通路门店!$C$4:$C$993933,0,0),"")</f>
        <v/>
      </c>
      <c r="D297" s="99" t="str">
        <f>IFERROR(_xlfn.XLOOKUP($G297,通讯通路门店!$S$4:$S$993933,通讯通路门店!$D$4:$D$993933,0,0),"")</f>
        <v/>
      </c>
      <c r="E297" s="83"/>
      <c r="F297" s="83"/>
      <c r="G297" s="101" t="e">
        <v>#N/A</v>
      </c>
      <c r="H297" s="102" t="str">
        <f>IFERROR(_xlfn.XLOOKUP($G297,通讯通路门店!$S$4:$S$993933,通讯通路门店!$R$4:$R$993933,0,0),"")</f>
        <v/>
      </c>
      <c r="I297" s="83"/>
      <c r="J297" s="83"/>
      <c r="K297" s="83"/>
      <c r="L297" s="83"/>
      <c r="M297" s="83"/>
      <c r="N297" s="83"/>
      <c r="O297" s="83"/>
      <c r="P297" s="83"/>
      <c r="Q297" s="83"/>
      <c r="R297" s="83"/>
      <c r="S297" s="83"/>
      <c r="T297" s="83"/>
      <c r="U297" s="99">
        <f>COUNTIF(通讯通路门店!$S:$S,$G297)</f>
        <v>0</v>
      </c>
      <c r="V297" s="99">
        <f>COUNTIFS(通讯通路门店!$S:$S,$G297,通讯通路门店!$J:$J,"综合卖场")</f>
        <v>0</v>
      </c>
      <c r="W297" s="99">
        <f>SUMIFS(通讯通路门店!$AJ:$AJ,通讯通路门店!$S:$S,通讯客户沙盘!$G297)</f>
        <v>0</v>
      </c>
      <c r="X297" s="99">
        <f t="shared" si="20"/>
        <v>0</v>
      </c>
      <c r="Y297" s="99">
        <f>COUNTIFS(通讯通路门店!$S:$S,$G297,通讯通路门店!$J:$J,"荣耀体验店")+COUNTIFS(通讯通路门店!$S:$S,$G297,通讯通路门店!$J:$J,"荣耀授权专卖店")</f>
        <v>0</v>
      </c>
      <c r="Z297" s="99">
        <f>COUNTIFS(通讯通路门店!$S:$S,$G297,通讯通路门店!$J:$J,"VIVO体验店")</f>
        <v>0</v>
      </c>
      <c r="AA297" s="99">
        <f>COUNTIFS(通讯通路门店!$S:$S,$G297,通讯通路门店!$J:$J,"OPPO体验店")</f>
        <v>0</v>
      </c>
      <c r="AB297" s="99">
        <f>COUNTIFS(通讯通路门店!$S:$S,$G297,通讯通路门店!$J:$J,"华为授权体验店")+COUNTIFS(通讯通路门店!$S:$S,$G297,通讯通路门店!$J:$J,"华为堡垒店")</f>
        <v>0</v>
      </c>
      <c r="AC297" s="99">
        <f>COUNTIFS(通讯通路门店!$S:$S,$G297,通讯通路门店!$J:$J,"小米体验店")</f>
        <v>0</v>
      </c>
      <c r="AD297" s="99">
        <f>COUNTIFS(通讯通路门店!$S:$S,$G297,通讯通路门店!$J:$J,"苹果体验店")</f>
        <v>0</v>
      </c>
      <c r="AE297" s="99">
        <f>COUNTIFS(通讯通路门店!$S:$S,$G297,通讯通路门店!$J:$J,"其他品牌专卖店")</f>
        <v>0</v>
      </c>
      <c r="AF297" s="99">
        <f>SUMIFS(通讯通路门店!$BI:$BI,通讯通路门店!$S:$S,$G297)</f>
        <v>0</v>
      </c>
      <c r="AG297" s="99">
        <f>SUMIFS(通讯通路门店!$BH:$BH,通讯通路门店!$S:$S,$G297)</f>
        <v>0</v>
      </c>
      <c r="AH297" s="99">
        <f t="shared" si="21"/>
        <v>0</v>
      </c>
      <c r="AI297" s="99">
        <f>SUMIFS(通讯通路门店!$BB:$BB,通讯通路门店!$S:$S,$G297)</f>
        <v>0</v>
      </c>
      <c r="AJ297" s="99">
        <f>SUMIFS(通讯通路门店!$BE:$BE,通讯通路门店!$S:$S,$G297)</f>
        <v>0</v>
      </c>
      <c r="AK297" s="99">
        <f>SUMIFS(通讯通路门店!$BG:$BG,通讯通路门店!$S:$S,$G297)</f>
        <v>0</v>
      </c>
      <c r="AL297" s="99">
        <f>SUMIFS(通讯通路门店!$BC:$BC,通讯通路门店!$S:$S,$G297)</f>
        <v>0</v>
      </c>
      <c r="AM297" s="99">
        <f>SUMIFS(通讯通路门店!$BD:$BD,通讯通路门店!$S:$S,$G297)</f>
        <v>0</v>
      </c>
      <c r="AN297" s="99">
        <f>SUMIFS(通讯通路门店!$BF:$BF,通讯通路门店!$S:$S,$G297)</f>
        <v>0</v>
      </c>
      <c r="AO297" s="99">
        <f t="shared" si="22"/>
        <v>0</v>
      </c>
      <c r="AP297" s="99">
        <f>SUMIFS(通讯通路门店!$K:$K,通讯通路门店!$S:$S,$G297)</f>
        <v>0</v>
      </c>
      <c r="AQ297" s="83"/>
      <c r="AR297" s="99">
        <f>SUMIFS(通讯通路门店!$T:$T,通讯通路门店!$S:$S,$G297)</f>
        <v>0</v>
      </c>
      <c r="AS297" s="99">
        <f>SUMIFS(通讯通路门店!$U:$U,通讯通路门店!$S:$S,$G297)</f>
        <v>0</v>
      </c>
      <c r="AT297" s="99">
        <f>SUMIFS(通讯通路门店!$V:$V,通讯通路门店!$S:$S,$G297)</f>
        <v>0</v>
      </c>
      <c r="AU297" s="99">
        <f>SUMIFS(通讯通路门店!$W:$W,通讯通路门店!$S:$S,$G297)</f>
        <v>0</v>
      </c>
      <c r="AV297" s="99">
        <f>SUMIFS(通讯通路门店!$Z:$Z,通讯通路门店!$S:$S,$G297)</f>
        <v>0</v>
      </c>
      <c r="AW297" s="99">
        <f>SUMIFS(通讯通路门店!$AB:$AB,通讯通路门店!$S:$S,$G297)</f>
        <v>0</v>
      </c>
      <c r="AX297" s="99">
        <f>SUMIFS(通讯通路门店!$X:$X,通讯通路门店!$S:$S,$G297)</f>
        <v>0</v>
      </c>
      <c r="AY297" s="99">
        <f>SUMIFS(通讯通路门店!$Y:$Y,通讯通路门店!$S:$S,$G297)</f>
        <v>0</v>
      </c>
      <c r="AZ297" s="99">
        <f>SUMIFS(通讯通路门店!$AA:$AA,通讯通路门店!$S:$S,$G297)</f>
        <v>0</v>
      </c>
      <c r="BA297" s="99">
        <f t="shared" si="23"/>
        <v>0</v>
      </c>
      <c r="BB297" s="99">
        <f t="shared" si="24"/>
        <v>0</v>
      </c>
      <c r="BC297" s="99">
        <f>SUMIFS(通讯通路门店!$W:$W,通讯通路门店!$S:$S,$G297,通讯通路门店!$J:$J,"荣耀体验店")+SUMIFS(通讯通路门店!$W:$W,通讯通路门店!$S:$S,$G297,通讯通路门店!$J:$J,"荣耀授权专卖店")</f>
        <v>0</v>
      </c>
      <c r="BD297" s="99">
        <f>SUMIFS(通讯通路门店!$Z:$Z,通讯通路门店!$S:$S,$G297,通讯通路门店!$J:$J,"VIVO体验店")</f>
        <v>0</v>
      </c>
      <c r="BE297" s="99">
        <f>SUMIFS(通讯通路门店!$AB:$AB,通讯通路门店!$S:$S,$G297,通讯通路门店!$J:$J,"OPPO体验店")</f>
        <v>0</v>
      </c>
      <c r="BF297" s="99">
        <f>SUMIFS(通讯通路门店!$X:$X,通讯通路门店!$S:$S,$G297,通讯通路门店!$J:$J,"华为授权体验店")+SUMIFS(通讯通路门店!$AA:$AA,通讯通路门店!$S:$S,$G297,通讯通路门店!$J:$J,"华为堡垒店")</f>
        <v>0</v>
      </c>
      <c r="BG297" s="99">
        <f>SUMIFS(通讯通路门店!$Y:$Y,通讯通路门店!$S:$S,$G297,通讯通路门店!$J:$J,"小米体验店")</f>
        <v>0</v>
      </c>
      <c r="BH297" s="99">
        <f>SUMIFS(通讯通路门店!$AA:$AA,通讯通路门店!$S:$S,$G297,通讯通路门店!$J:$J,"苹果体验店")</f>
        <v>0</v>
      </c>
      <c r="BI297" s="99">
        <f>SUMIFS(通讯通路门店!$K:$K,通讯通路门店!$S:$S,$G297,通讯通路门店!$J:$J,"其他品牌专卖店")</f>
        <v>0</v>
      </c>
      <c r="BJ297" s="99">
        <f>SUMIFS(通讯通路门店!$AC:$AC,通讯通路门店!$S:$S,$G297)</f>
        <v>0</v>
      </c>
      <c r="BK297" s="99">
        <f>SUMIFS(通讯通路门店!$AD:$AD,通讯通路门店!$S:$S,$G297)</f>
        <v>0</v>
      </c>
      <c r="BL297" s="99">
        <f>SUMIFS(通讯通路门店!$AE:$AE,通讯通路门店!$S:$S,$G297)</f>
        <v>0</v>
      </c>
      <c r="BM297" s="99">
        <f>SUMIFS(通讯通路门店!$AF:$AF,通讯通路门店!$S:$S,$G297)</f>
        <v>0</v>
      </c>
      <c r="BN297" s="99">
        <f>SUMIFS(通讯通路门店!$AG:$AG,通讯通路门店!$S:$S,$G297)</f>
        <v>0</v>
      </c>
      <c r="BO297" s="99">
        <f>SUMIFS(通讯通路门店!$AH:$AH,通讯通路门店!$S:$S,$G297)</f>
        <v>0</v>
      </c>
      <c r="BP297" s="99">
        <f>SUMIFS(通讯通路门店!$AI:$AI,通讯通路门店!$S:$S,$G297)</f>
        <v>0</v>
      </c>
      <c r="BQ297" s="83"/>
    </row>
    <row r="298" spans="1:69">
      <c r="A298" s="99" t="str">
        <f>IFERROR(_xlfn.XLOOKUP($G298,通讯通路门店!$S$4:$S$993933,通讯通路门店!$A$4:$A$993933,0,0),"")</f>
        <v/>
      </c>
      <c r="B298" s="99" t="str">
        <f>IFERROR(_xlfn.XLOOKUP($G298,通讯通路门店!$S$4:$S$993933,通讯通路门店!$B$4:$B$993933,0,0),"")</f>
        <v/>
      </c>
      <c r="C298" s="99" t="str">
        <f>IFERROR(_xlfn.XLOOKUP($G298,通讯通路门店!$S$4:$S$993933,通讯通路门店!$C$4:$C$993933,0,0),"")</f>
        <v/>
      </c>
      <c r="D298" s="99" t="str">
        <f>IFERROR(_xlfn.XLOOKUP($G298,通讯通路门店!$S$4:$S$993933,通讯通路门店!$D$4:$D$993933,0,0),"")</f>
        <v/>
      </c>
      <c r="E298" s="83"/>
      <c r="F298" s="83"/>
      <c r="G298" s="101" t="e">
        <v>#N/A</v>
      </c>
      <c r="H298" s="102" t="str">
        <f>IFERROR(_xlfn.XLOOKUP($G298,通讯通路门店!$S$4:$S$993933,通讯通路门店!$R$4:$R$993933,0,0),"")</f>
        <v/>
      </c>
      <c r="I298" s="83"/>
      <c r="J298" s="83"/>
      <c r="K298" s="83"/>
      <c r="L298" s="83"/>
      <c r="M298" s="83"/>
      <c r="N298" s="83"/>
      <c r="O298" s="83"/>
      <c r="P298" s="83"/>
      <c r="Q298" s="83"/>
      <c r="R298" s="83"/>
      <c r="S298" s="83"/>
      <c r="T298" s="83"/>
      <c r="U298" s="99">
        <f>COUNTIF(通讯通路门店!$S:$S,$G298)</f>
        <v>0</v>
      </c>
      <c r="V298" s="99">
        <f>COUNTIFS(通讯通路门店!$S:$S,$G298,通讯通路门店!$J:$J,"综合卖场")</f>
        <v>0</v>
      </c>
      <c r="W298" s="99">
        <f>SUMIFS(通讯通路门店!$AJ:$AJ,通讯通路门店!$S:$S,通讯客户沙盘!$G298)</f>
        <v>0</v>
      </c>
      <c r="X298" s="99">
        <f t="shared" si="20"/>
        <v>0</v>
      </c>
      <c r="Y298" s="99">
        <f>COUNTIFS(通讯通路门店!$S:$S,$G298,通讯通路门店!$J:$J,"荣耀体验店")+COUNTIFS(通讯通路门店!$S:$S,$G298,通讯通路门店!$J:$J,"荣耀授权专卖店")</f>
        <v>0</v>
      </c>
      <c r="Z298" s="99">
        <f>COUNTIFS(通讯通路门店!$S:$S,$G298,通讯通路门店!$J:$J,"VIVO体验店")</f>
        <v>0</v>
      </c>
      <c r="AA298" s="99">
        <f>COUNTIFS(通讯通路门店!$S:$S,$G298,通讯通路门店!$J:$J,"OPPO体验店")</f>
        <v>0</v>
      </c>
      <c r="AB298" s="99">
        <f>COUNTIFS(通讯通路门店!$S:$S,$G298,通讯通路门店!$J:$J,"华为授权体验店")+COUNTIFS(通讯通路门店!$S:$S,$G298,通讯通路门店!$J:$J,"华为堡垒店")</f>
        <v>0</v>
      </c>
      <c r="AC298" s="99">
        <f>COUNTIFS(通讯通路门店!$S:$S,$G298,通讯通路门店!$J:$J,"小米体验店")</f>
        <v>0</v>
      </c>
      <c r="AD298" s="99">
        <f>COUNTIFS(通讯通路门店!$S:$S,$G298,通讯通路门店!$J:$J,"苹果体验店")</f>
        <v>0</v>
      </c>
      <c r="AE298" s="99">
        <f>COUNTIFS(通讯通路门店!$S:$S,$G298,通讯通路门店!$J:$J,"其他品牌专卖店")</f>
        <v>0</v>
      </c>
      <c r="AF298" s="99">
        <f>SUMIFS(通讯通路门店!$BI:$BI,通讯通路门店!$S:$S,$G298)</f>
        <v>0</v>
      </c>
      <c r="AG298" s="99">
        <f>SUMIFS(通讯通路门店!$BH:$BH,通讯通路门店!$S:$S,$G298)</f>
        <v>0</v>
      </c>
      <c r="AH298" s="99">
        <f t="shared" si="21"/>
        <v>0</v>
      </c>
      <c r="AI298" s="99">
        <f>SUMIFS(通讯通路门店!$BB:$BB,通讯通路门店!$S:$S,$G298)</f>
        <v>0</v>
      </c>
      <c r="AJ298" s="99">
        <f>SUMIFS(通讯通路门店!$BE:$BE,通讯通路门店!$S:$S,$G298)</f>
        <v>0</v>
      </c>
      <c r="AK298" s="99">
        <f>SUMIFS(通讯通路门店!$BG:$BG,通讯通路门店!$S:$S,$G298)</f>
        <v>0</v>
      </c>
      <c r="AL298" s="99">
        <f>SUMIFS(通讯通路门店!$BC:$BC,通讯通路门店!$S:$S,$G298)</f>
        <v>0</v>
      </c>
      <c r="AM298" s="99">
        <f>SUMIFS(通讯通路门店!$BD:$BD,通讯通路门店!$S:$S,$G298)</f>
        <v>0</v>
      </c>
      <c r="AN298" s="99">
        <f>SUMIFS(通讯通路门店!$BF:$BF,通讯通路门店!$S:$S,$G298)</f>
        <v>0</v>
      </c>
      <c r="AO298" s="99">
        <f t="shared" si="22"/>
        <v>0</v>
      </c>
      <c r="AP298" s="99">
        <f>SUMIFS(通讯通路门店!$K:$K,通讯通路门店!$S:$S,$G298)</f>
        <v>0</v>
      </c>
      <c r="AQ298" s="83"/>
      <c r="AR298" s="99">
        <f>SUMIFS(通讯通路门店!$T:$T,通讯通路门店!$S:$S,$G298)</f>
        <v>0</v>
      </c>
      <c r="AS298" s="99">
        <f>SUMIFS(通讯通路门店!$U:$U,通讯通路门店!$S:$S,$G298)</f>
        <v>0</v>
      </c>
      <c r="AT298" s="99">
        <f>SUMIFS(通讯通路门店!$V:$V,通讯通路门店!$S:$S,$G298)</f>
        <v>0</v>
      </c>
      <c r="AU298" s="99">
        <f>SUMIFS(通讯通路门店!$W:$W,通讯通路门店!$S:$S,$G298)</f>
        <v>0</v>
      </c>
      <c r="AV298" s="99">
        <f>SUMIFS(通讯通路门店!$Z:$Z,通讯通路门店!$S:$S,$G298)</f>
        <v>0</v>
      </c>
      <c r="AW298" s="99">
        <f>SUMIFS(通讯通路门店!$AB:$AB,通讯通路门店!$S:$S,$G298)</f>
        <v>0</v>
      </c>
      <c r="AX298" s="99">
        <f>SUMIFS(通讯通路门店!$X:$X,通讯通路门店!$S:$S,$G298)</f>
        <v>0</v>
      </c>
      <c r="AY298" s="99">
        <f>SUMIFS(通讯通路门店!$Y:$Y,通讯通路门店!$S:$S,$G298)</f>
        <v>0</v>
      </c>
      <c r="AZ298" s="99">
        <f>SUMIFS(通讯通路门店!$AA:$AA,通讯通路门店!$S:$S,$G298)</f>
        <v>0</v>
      </c>
      <c r="BA298" s="99">
        <f t="shared" si="23"/>
        <v>0</v>
      </c>
      <c r="BB298" s="99">
        <f t="shared" si="24"/>
        <v>0</v>
      </c>
      <c r="BC298" s="99">
        <f>SUMIFS(通讯通路门店!$W:$W,通讯通路门店!$S:$S,$G298,通讯通路门店!$J:$J,"荣耀体验店")+SUMIFS(通讯通路门店!$W:$W,通讯通路门店!$S:$S,$G298,通讯通路门店!$J:$J,"荣耀授权专卖店")</f>
        <v>0</v>
      </c>
      <c r="BD298" s="99">
        <f>SUMIFS(通讯通路门店!$Z:$Z,通讯通路门店!$S:$S,$G298,通讯通路门店!$J:$J,"VIVO体验店")</f>
        <v>0</v>
      </c>
      <c r="BE298" s="99">
        <f>SUMIFS(通讯通路门店!$AB:$AB,通讯通路门店!$S:$S,$G298,通讯通路门店!$J:$J,"OPPO体验店")</f>
        <v>0</v>
      </c>
      <c r="BF298" s="99">
        <f>SUMIFS(通讯通路门店!$X:$X,通讯通路门店!$S:$S,$G298,通讯通路门店!$J:$J,"华为授权体验店")+SUMIFS(通讯通路门店!$AA:$AA,通讯通路门店!$S:$S,$G298,通讯通路门店!$J:$J,"华为堡垒店")</f>
        <v>0</v>
      </c>
      <c r="BG298" s="99">
        <f>SUMIFS(通讯通路门店!$Y:$Y,通讯通路门店!$S:$S,$G298,通讯通路门店!$J:$J,"小米体验店")</f>
        <v>0</v>
      </c>
      <c r="BH298" s="99">
        <f>SUMIFS(通讯通路门店!$AA:$AA,通讯通路门店!$S:$S,$G298,通讯通路门店!$J:$J,"苹果体验店")</f>
        <v>0</v>
      </c>
      <c r="BI298" s="99">
        <f>SUMIFS(通讯通路门店!$K:$K,通讯通路门店!$S:$S,$G298,通讯通路门店!$J:$J,"其他品牌专卖店")</f>
        <v>0</v>
      </c>
      <c r="BJ298" s="99">
        <f>SUMIFS(通讯通路门店!$AC:$AC,通讯通路门店!$S:$S,$G298)</f>
        <v>0</v>
      </c>
      <c r="BK298" s="99">
        <f>SUMIFS(通讯通路门店!$AD:$AD,通讯通路门店!$S:$S,$G298)</f>
        <v>0</v>
      </c>
      <c r="BL298" s="99">
        <f>SUMIFS(通讯通路门店!$AE:$AE,通讯通路门店!$S:$S,$G298)</f>
        <v>0</v>
      </c>
      <c r="BM298" s="99">
        <f>SUMIFS(通讯通路门店!$AF:$AF,通讯通路门店!$S:$S,$G298)</f>
        <v>0</v>
      </c>
      <c r="BN298" s="99">
        <f>SUMIFS(通讯通路门店!$AG:$AG,通讯通路门店!$S:$S,$G298)</f>
        <v>0</v>
      </c>
      <c r="BO298" s="99">
        <f>SUMIFS(通讯通路门店!$AH:$AH,通讯通路门店!$S:$S,$G298)</f>
        <v>0</v>
      </c>
      <c r="BP298" s="99">
        <f>SUMIFS(通讯通路门店!$AI:$AI,通讯通路门店!$S:$S,$G298)</f>
        <v>0</v>
      </c>
      <c r="BQ298" s="83"/>
    </row>
    <row r="299" spans="1:69">
      <c r="A299" s="99" t="str">
        <f>IFERROR(_xlfn.XLOOKUP($G299,通讯通路门店!$S$4:$S$993933,通讯通路门店!$A$4:$A$993933,0,0),"")</f>
        <v/>
      </c>
      <c r="B299" s="99" t="str">
        <f>IFERROR(_xlfn.XLOOKUP($G299,通讯通路门店!$S$4:$S$993933,通讯通路门店!$B$4:$B$993933,0,0),"")</f>
        <v/>
      </c>
      <c r="C299" s="99" t="str">
        <f>IFERROR(_xlfn.XLOOKUP($G299,通讯通路门店!$S$4:$S$993933,通讯通路门店!$C$4:$C$993933,0,0),"")</f>
        <v/>
      </c>
      <c r="D299" s="99" t="str">
        <f>IFERROR(_xlfn.XLOOKUP($G299,通讯通路门店!$S$4:$S$993933,通讯通路门店!$D$4:$D$993933,0,0),"")</f>
        <v/>
      </c>
      <c r="E299" s="83"/>
      <c r="F299" s="83"/>
      <c r="G299" s="101" t="e">
        <v>#N/A</v>
      </c>
      <c r="H299" s="102" t="str">
        <f>IFERROR(_xlfn.XLOOKUP($G299,通讯通路门店!$S$4:$S$993933,通讯通路门店!$R$4:$R$993933,0,0),"")</f>
        <v/>
      </c>
      <c r="I299" s="83"/>
      <c r="J299" s="83"/>
      <c r="K299" s="83"/>
      <c r="L299" s="83"/>
      <c r="M299" s="83"/>
      <c r="N299" s="83"/>
      <c r="O299" s="83"/>
      <c r="P299" s="83"/>
      <c r="Q299" s="83"/>
      <c r="R299" s="83"/>
      <c r="S299" s="83"/>
      <c r="T299" s="83"/>
      <c r="U299" s="99">
        <f>COUNTIF(通讯通路门店!$S:$S,$G299)</f>
        <v>0</v>
      </c>
      <c r="V299" s="99">
        <f>COUNTIFS(通讯通路门店!$S:$S,$G299,通讯通路门店!$J:$J,"综合卖场")</f>
        <v>0</v>
      </c>
      <c r="W299" s="99">
        <f>SUMIFS(通讯通路门店!$AJ:$AJ,通讯通路门店!$S:$S,通讯客户沙盘!$G299)</f>
        <v>0</v>
      </c>
      <c r="X299" s="99">
        <f t="shared" si="20"/>
        <v>0</v>
      </c>
      <c r="Y299" s="99">
        <f>COUNTIFS(通讯通路门店!$S:$S,$G299,通讯通路门店!$J:$J,"荣耀体验店")+COUNTIFS(通讯通路门店!$S:$S,$G299,通讯通路门店!$J:$J,"荣耀授权专卖店")</f>
        <v>0</v>
      </c>
      <c r="Z299" s="99">
        <f>COUNTIFS(通讯通路门店!$S:$S,$G299,通讯通路门店!$J:$J,"VIVO体验店")</f>
        <v>0</v>
      </c>
      <c r="AA299" s="99">
        <f>COUNTIFS(通讯通路门店!$S:$S,$G299,通讯通路门店!$J:$J,"OPPO体验店")</f>
        <v>0</v>
      </c>
      <c r="AB299" s="99">
        <f>COUNTIFS(通讯通路门店!$S:$S,$G299,通讯通路门店!$J:$J,"华为授权体验店")+COUNTIFS(通讯通路门店!$S:$S,$G299,通讯通路门店!$J:$J,"华为堡垒店")</f>
        <v>0</v>
      </c>
      <c r="AC299" s="99">
        <f>COUNTIFS(通讯通路门店!$S:$S,$G299,通讯通路门店!$J:$J,"小米体验店")</f>
        <v>0</v>
      </c>
      <c r="AD299" s="99">
        <f>COUNTIFS(通讯通路门店!$S:$S,$G299,通讯通路门店!$J:$J,"苹果体验店")</f>
        <v>0</v>
      </c>
      <c r="AE299" s="99">
        <f>COUNTIFS(通讯通路门店!$S:$S,$G299,通讯通路门店!$J:$J,"其他品牌专卖店")</f>
        <v>0</v>
      </c>
      <c r="AF299" s="99">
        <f>SUMIFS(通讯通路门店!$BI:$BI,通讯通路门店!$S:$S,$G299)</f>
        <v>0</v>
      </c>
      <c r="AG299" s="99">
        <f>SUMIFS(通讯通路门店!$BH:$BH,通讯通路门店!$S:$S,$G299)</f>
        <v>0</v>
      </c>
      <c r="AH299" s="99">
        <f t="shared" si="21"/>
        <v>0</v>
      </c>
      <c r="AI299" s="99">
        <f>SUMIFS(通讯通路门店!$BB:$BB,通讯通路门店!$S:$S,$G299)</f>
        <v>0</v>
      </c>
      <c r="AJ299" s="99">
        <f>SUMIFS(通讯通路门店!$BE:$BE,通讯通路门店!$S:$S,$G299)</f>
        <v>0</v>
      </c>
      <c r="AK299" s="99">
        <f>SUMIFS(通讯通路门店!$BG:$BG,通讯通路门店!$S:$S,$G299)</f>
        <v>0</v>
      </c>
      <c r="AL299" s="99">
        <f>SUMIFS(通讯通路门店!$BC:$BC,通讯通路门店!$S:$S,$G299)</f>
        <v>0</v>
      </c>
      <c r="AM299" s="99">
        <f>SUMIFS(通讯通路门店!$BD:$BD,通讯通路门店!$S:$S,$G299)</f>
        <v>0</v>
      </c>
      <c r="AN299" s="99">
        <f>SUMIFS(通讯通路门店!$BF:$BF,通讯通路门店!$S:$S,$G299)</f>
        <v>0</v>
      </c>
      <c r="AO299" s="99">
        <f t="shared" si="22"/>
        <v>0</v>
      </c>
      <c r="AP299" s="99">
        <f>SUMIFS(通讯通路门店!$K:$K,通讯通路门店!$S:$S,$G299)</f>
        <v>0</v>
      </c>
      <c r="AQ299" s="83"/>
      <c r="AR299" s="99">
        <f>SUMIFS(通讯通路门店!$T:$T,通讯通路门店!$S:$S,$G299)</f>
        <v>0</v>
      </c>
      <c r="AS299" s="99">
        <f>SUMIFS(通讯通路门店!$U:$U,通讯通路门店!$S:$S,$G299)</f>
        <v>0</v>
      </c>
      <c r="AT299" s="99">
        <f>SUMIFS(通讯通路门店!$V:$V,通讯通路门店!$S:$S,$G299)</f>
        <v>0</v>
      </c>
      <c r="AU299" s="99">
        <f>SUMIFS(通讯通路门店!$W:$W,通讯通路门店!$S:$S,$G299)</f>
        <v>0</v>
      </c>
      <c r="AV299" s="99">
        <f>SUMIFS(通讯通路门店!$Z:$Z,通讯通路门店!$S:$S,$G299)</f>
        <v>0</v>
      </c>
      <c r="AW299" s="99">
        <f>SUMIFS(通讯通路门店!$AB:$AB,通讯通路门店!$S:$S,$G299)</f>
        <v>0</v>
      </c>
      <c r="AX299" s="99">
        <f>SUMIFS(通讯通路门店!$X:$X,通讯通路门店!$S:$S,$G299)</f>
        <v>0</v>
      </c>
      <c r="AY299" s="99">
        <f>SUMIFS(通讯通路门店!$Y:$Y,通讯通路门店!$S:$S,$G299)</f>
        <v>0</v>
      </c>
      <c r="AZ299" s="99">
        <f>SUMIFS(通讯通路门店!$AA:$AA,通讯通路门店!$S:$S,$G299)</f>
        <v>0</v>
      </c>
      <c r="BA299" s="99">
        <f t="shared" si="23"/>
        <v>0</v>
      </c>
      <c r="BB299" s="99">
        <f t="shared" si="24"/>
        <v>0</v>
      </c>
      <c r="BC299" s="99">
        <f>SUMIFS(通讯通路门店!$W:$W,通讯通路门店!$S:$S,$G299,通讯通路门店!$J:$J,"荣耀体验店")+SUMIFS(通讯通路门店!$W:$W,通讯通路门店!$S:$S,$G299,通讯通路门店!$J:$J,"荣耀授权专卖店")</f>
        <v>0</v>
      </c>
      <c r="BD299" s="99">
        <f>SUMIFS(通讯通路门店!$Z:$Z,通讯通路门店!$S:$S,$G299,通讯通路门店!$J:$J,"VIVO体验店")</f>
        <v>0</v>
      </c>
      <c r="BE299" s="99">
        <f>SUMIFS(通讯通路门店!$AB:$AB,通讯通路门店!$S:$S,$G299,通讯通路门店!$J:$J,"OPPO体验店")</f>
        <v>0</v>
      </c>
      <c r="BF299" s="99">
        <f>SUMIFS(通讯通路门店!$X:$X,通讯通路门店!$S:$S,$G299,通讯通路门店!$J:$J,"华为授权体验店")+SUMIFS(通讯通路门店!$AA:$AA,通讯通路门店!$S:$S,$G299,通讯通路门店!$J:$J,"华为堡垒店")</f>
        <v>0</v>
      </c>
      <c r="BG299" s="99">
        <f>SUMIFS(通讯通路门店!$Y:$Y,通讯通路门店!$S:$S,$G299,通讯通路门店!$J:$J,"小米体验店")</f>
        <v>0</v>
      </c>
      <c r="BH299" s="99">
        <f>SUMIFS(通讯通路门店!$AA:$AA,通讯通路门店!$S:$S,$G299,通讯通路门店!$J:$J,"苹果体验店")</f>
        <v>0</v>
      </c>
      <c r="BI299" s="99">
        <f>SUMIFS(通讯通路门店!$K:$K,通讯通路门店!$S:$S,$G299,通讯通路门店!$J:$J,"其他品牌专卖店")</f>
        <v>0</v>
      </c>
      <c r="BJ299" s="99">
        <f>SUMIFS(通讯通路门店!$AC:$AC,通讯通路门店!$S:$S,$G299)</f>
        <v>0</v>
      </c>
      <c r="BK299" s="99">
        <f>SUMIFS(通讯通路门店!$AD:$AD,通讯通路门店!$S:$S,$G299)</f>
        <v>0</v>
      </c>
      <c r="BL299" s="99">
        <f>SUMIFS(通讯通路门店!$AE:$AE,通讯通路门店!$S:$S,$G299)</f>
        <v>0</v>
      </c>
      <c r="BM299" s="99">
        <f>SUMIFS(通讯通路门店!$AF:$AF,通讯通路门店!$S:$S,$G299)</f>
        <v>0</v>
      </c>
      <c r="BN299" s="99">
        <f>SUMIFS(通讯通路门店!$AG:$AG,通讯通路门店!$S:$S,$G299)</f>
        <v>0</v>
      </c>
      <c r="BO299" s="99">
        <f>SUMIFS(通讯通路门店!$AH:$AH,通讯通路门店!$S:$S,$G299)</f>
        <v>0</v>
      </c>
      <c r="BP299" s="99">
        <f>SUMIFS(通讯通路门店!$AI:$AI,通讯通路门店!$S:$S,$G299)</f>
        <v>0</v>
      </c>
      <c r="BQ299" s="83"/>
    </row>
    <row r="300" spans="1:69">
      <c r="A300" s="99" t="str">
        <f>IFERROR(_xlfn.XLOOKUP($G300,通讯通路门店!$S$4:$S$993933,通讯通路门店!$A$4:$A$993933,0,0),"")</f>
        <v/>
      </c>
      <c r="B300" s="99" t="str">
        <f>IFERROR(_xlfn.XLOOKUP($G300,通讯通路门店!$S$4:$S$993933,通讯通路门店!$B$4:$B$993933,0,0),"")</f>
        <v/>
      </c>
      <c r="C300" s="99" t="str">
        <f>IFERROR(_xlfn.XLOOKUP($G300,通讯通路门店!$S$4:$S$993933,通讯通路门店!$C$4:$C$993933,0,0),"")</f>
        <v/>
      </c>
      <c r="D300" s="99" t="str">
        <f>IFERROR(_xlfn.XLOOKUP($G300,通讯通路门店!$S$4:$S$993933,通讯通路门店!$D$4:$D$993933,0,0),"")</f>
        <v/>
      </c>
      <c r="E300" s="83"/>
      <c r="F300" s="83"/>
      <c r="G300" s="101" t="e">
        <v>#N/A</v>
      </c>
      <c r="H300" s="102" t="str">
        <f>IFERROR(_xlfn.XLOOKUP($G300,通讯通路门店!$S$4:$S$993933,通讯通路门店!$R$4:$R$993933,0,0),"")</f>
        <v/>
      </c>
      <c r="I300" s="83"/>
      <c r="J300" s="83"/>
      <c r="K300" s="83"/>
      <c r="L300" s="83"/>
      <c r="M300" s="83"/>
      <c r="N300" s="83"/>
      <c r="O300" s="83"/>
      <c r="P300" s="83"/>
      <c r="Q300" s="83"/>
      <c r="R300" s="83"/>
      <c r="S300" s="83"/>
      <c r="T300" s="83"/>
      <c r="U300" s="99">
        <f>COUNTIF(通讯通路门店!$S:$S,$G300)</f>
        <v>0</v>
      </c>
      <c r="V300" s="99">
        <f>COUNTIFS(通讯通路门店!$S:$S,$G300,通讯通路门店!$J:$J,"综合卖场")</f>
        <v>0</v>
      </c>
      <c r="W300" s="99">
        <f>SUMIFS(通讯通路门店!$AJ:$AJ,通讯通路门店!$S:$S,通讯客户沙盘!$G300)</f>
        <v>0</v>
      </c>
      <c r="X300" s="99">
        <f t="shared" si="20"/>
        <v>0</v>
      </c>
      <c r="Y300" s="99">
        <f>COUNTIFS(通讯通路门店!$S:$S,$G300,通讯通路门店!$J:$J,"荣耀体验店")+COUNTIFS(通讯通路门店!$S:$S,$G300,通讯通路门店!$J:$J,"荣耀授权专卖店")</f>
        <v>0</v>
      </c>
      <c r="Z300" s="99">
        <f>COUNTIFS(通讯通路门店!$S:$S,$G300,通讯通路门店!$J:$J,"VIVO体验店")</f>
        <v>0</v>
      </c>
      <c r="AA300" s="99">
        <f>COUNTIFS(通讯通路门店!$S:$S,$G300,通讯通路门店!$J:$J,"OPPO体验店")</f>
        <v>0</v>
      </c>
      <c r="AB300" s="99">
        <f>COUNTIFS(通讯通路门店!$S:$S,$G300,通讯通路门店!$J:$J,"华为授权体验店")+COUNTIFS(通讯通路门店!$S:$S,$G300,通讯通路门店!$J:$J,"华为堡垒店")</f>
        <v>0</v>
      </c>
      <c r="AC300" s="99">
        <f>COUNTIFS(通讯通路门店!$S:$S,$G300,通讯通路门店!$J:$J,"小米体验店")</f>
        <v>0</v>
      </c>
      <c r="AD300" s="99">
        <f>COUNTIFS(通讯通路门店!$S:$S,$G300,通讯通路门店!$J:$J,"苹果体验店")</f>
        <v>0</v>
      </c>
      <c r="AE300" s="99">
        <f>COUNTIFS(通讯通路门店!$S:$S,$G300,通讯通路门店!$J:$J,"其他品牌专卖店")</f>
        <v>0</v>
      </c>
      <c r="AF300" s="99">
        <f>SUMIFS(通讯通路门店!$BI:$BI,通讯通路门店!$S:$S,$G300)</f>
        <v>0</v>
      </c>
      <c r="AG300" s="99">
        <f>SUMIFS(通讯通路门店!$BH:$BH,通讯通路门店!$S:$S,$G300)</f>
        <v>0</v>
      </c>
      <c r="AH300" s="99">
        <f t="shared" si="21"/>
        <v>0</v>
      </c>
      <c r="AI300" s="99">
        <f>SUMIFS(通讯通路门店!$BB:$BB,通讯通路门店!$S:$S,$G300)</f>
        <v>0</v>
      </c>
      <c r="AJ300" s="99">
        <f>SUMIFS(通讯通路门店!$BE:$BE,通讯通路门店!$S:$S,$G300)</f>
        <v>0</v>
      </c>
      <c r="AK300" s="99">
        <f>SUMIFS(通讯通路门店!$BG:$BG,通讯通路门店!$S:$S,$G300)</f>
        <v>0</v>
      </c>
      <c r="AL300" s="99">
        <f>SUMIFS(通讯通路门店!$BC:$BC,通讯通路门店!$S:$S,$G300)</f>
        <v>0</v>
      </c>
      <c r="AM300" s="99">
        <f>SUMIFS(通讯通路门店!$BD:$BD,通讯通路门店!$S:$S,$G300)</f>
        <v>0</v>
      </c>
      <c r="AN300" s="99">
        <f>SUMIFS(通讯通路门店!$BF:$BF,通讯通路门店!$S:$S,$G300)</f>
        <v>0</v>
      </c>
      <c r="AO300" s="99">
        <f t="shared" si="22"/>
        <v>0</v>
      </c>
      <c r="AP300" s="99">
        <f>SUMIFS(通讯通路门店!$K:$K,通讯通路门店!$S:$S,$G300)</f>
        <v>0</v>
      </c>
      <c r="AQ300" s="83"/>
      <c r="AR300" s="99">
        <f>SUMIFS(通讯通路门店!$T:$T,通讯通路门店!$S:$S,$G300)</f>
        <v>0</v>
      </c>
      <c r="AS300" s="99">
        <f>SUMIFS(通讯通路门店!$U:$U,通讯通路门店!$S:$S,$G300)</f>
        <v>0</v>
      </c>
      <c r="AT300" s="99">
        <f>SUMIFS(通讯通路门店!$V:$V,通讯通路门店!$S:$S,$G300)</f>
        <v>0</v>
      </c>
      <c r="AU300" s="99">
        <f>SUMIFS(通讯通路门店!$W:$W,通讯通路门店!$S:$S,$G300)</f>
        <v>0</v>
      </c>
      <c r="AV300" s="99">
        <f>SUMIFS(通讯通路门店!$Z:$Z,通讯通路门店!$S:$S,$G300)</f>
        <v>0</v>
      </c>
      <c r="AW300" s="99">
        <f>SUMIFS(通讯通路门店!$AB:$AB,通讯通路门店!$S:$S,$G300)</f>
        <v>0</v>
      </c>
      <c r="AX300" s="99">
        <f>SUMIFS(通讯通路门店!$X:$X,通讯通路门店!$S:$S,$G300)</f>
        <v>0</v>
      </c>
      <c r="AY300" s="99">
        <f>SUMIFS(通讯通路门店!$Y:$Y,通讯通路门店!$S:$S,$G300)</f>
        <v>0</v>
      </c>
      <c r="AZ300" s="99">
        <f>SUMIFS(通讯通路门店!$AA:$AA,通讯通路门店!$S:$S,$G300)</f>
        <v>0</v>
      </c>
      <c r="BA300" s="99">
        <f t="shared" si="23"/>
        <v>0</v>
      </c>
      <c r="BB300" s="99">
        <f t="shared" si="24"/>
        <v>0</v>
      </c>
      <c r="BC300" s="99">
        <f>SUMIFS(通讯通路门店!$W:$W,通讯通路门店!$S:$S,$G300,通讯通路门店!$J:$J,"荣耀体验店")+SUMIFS(通讯通路门店!$W:$W,通讯通路门店!$S:$S,$G300,通讯通路门店!$J:$J,"荣耀授权专卖店")</f>
        <v>0</v>
      </c>
      <c r="BD300" s="99">
        <f>SUMIFS(通讯通路门店!$Z:$Z,通讯通路门店!$S:$S,$G300,通讯通路门店!$J:$J,"VIVO体验店")</f>
        <v>0</v>
      </c>
      <c r="BE300" s="99">
        <f>SUMIFS(通讯通路门店!$AB:$AB,通讯通路门店!$S:$S,$G300,通讯通路门店!$J:$J,"OPPO体验店")</f>
        <v>0</v>
      </c>
      <c r="BF300" s="99">
        <f>SUMIFS(通讯通路门店!$X:$X,通讯通路门店!$S:$S,$G300,通讯通路门店!$J:$J,"华为授权体验店")+SUMIFS(通讯通路门店!$AA:$AA,通讯通路门店!$S:$S,$G300,通讯通路门店!$J:$J,"华为堡垒店")</f>
        <v>0</v>
      </c>
      <c r="BG300" s="99">
        <f>SUMIFS(通讯通路门店!$Y:$Y,通讯通路门店!$S:$S,$G300,通讯通路门店!$J:$J,"小米体验店")</f>
        <v>0</v>
      </c>
      <c r="BH300" s="99">
        <f>SUMIFS(通讯通路门店!$AA:$AA,通讯通路门店!$S:$S,$G300,通讯通路门店!$J:$J,"苹果体验店")</f>
        <v>0</v>
      </c>
      <c r="BI300" s="99">
        <f>SUMIFS(通讯通路门店!$K:$K,通讯通路门店!$S:$S,$G300,通讯通路门店!$J:$J,"其他品牌专卖店")</f>
        <v>0</v>
      </c>
      <c r="BJ300" s="99">
        <f>SUMIFS(通讯通路门店!$AC:$AC,通讯通路门店!$S:$S,$G300)</f>
        <v>0</v>
      </c>
      <c r="BK300" s="99">
        <f>SUMIFS(通讯通路门店!$AD:$AD,通讯通路门店!$S:$S,$G300)</f>
        <v>0</v>
      </c>
      <c r="BL300" s="99">
        <f>SUMIFS(通讯通路门店!$AE:$AE,通讯通路门店!$S:$S,$G300)</f>
        <v>0</v>
      </c>
      <c r="BM300" s="99">
        <f>SUMIFS(通讯通路门店!$AF:$AF,通讯通路门店!$S:$S,$G300)</f>
        <v>0</v>
      </c>
      <c r="BN300" s="99">
        <f>SUMIFS(通讯通路门店!$AG:$AG,通讯通路门店!$S:$S,$G300)</f>
        <v>0</v>
      </c>
      <c r="BO300" s="99">
        <f>SUMIFS(通讯通路门店!$AH:$AH,通讯通路门店!$S:$S,$G300)</f>
        <v>0</v>
      </c>
      <c r="BP300" s="99">
        <f>SUMIFS(通讯通路门店!$AI:$AI,通讯通路门店!$S:$S,$G300)</f>
        <v>0</v>
      </c>
      <c r="BQ300" s="83"/>
    </row>
    <row r="301" spans="1:69">
      <c r="A301" s="99" t="str">
        <f>IFERROR(_xlfn.XLOOKUP($G301,通讯通路门店!$S$4:$S$993933,通讯通路门店!$A$4:$A$993933,0,0),"")</f>
        <v/>
      </c>
      <c r="B301" s="99" t="str">
        <f>IFERROR(_xlfn.XLOOKUP($G301,通讯通路门店!$S$4:$S$993933,通讯通路门店!$B$4:$B$993933,0,0),"")</f>
        <v/>
      </c>
      <c r="C301" s="99" t="str">
        <f>IFERROR(_xlfn.XLOOKUP($G301,通讯通路门店!$S$4:$S$993933,通讯通路门店!$C$4:$C$993933,0,0),"")</f>
        <v/>
      </c>
      <c r="D301" s="99" t="str">
        <f>IFERROR(_xlfn.XLOOKUP($G301,通讯通路门店!$S$4:$S$993933,通讯通路门店!$D$4:$D$993933,0,0),"")</f>
        <v/>
      </c>
      <c r="E301" s="83"/>
      <c r="F301" s="83"/>
      <c r="G301" s="101" t="e">
        <v>#N/A</v>
      </c>
      <c r="H301" s="102" t="str">
        <f>IFERROR(_xlfn.XLOOKUP($G301,通讯通路门店!$S$4:$S$993933,通讯通路门店!$R$4:$R$993933,0,0),"")</f>
        <v/>
      </c>
      <c r="I301" s="83"/>
      <c r="J301" s="83"/>
      <c r="K301" s="83"/>
      <c r="L301" s="83"/>
      <c r="M301" s="83"/>
      <c r="N301" s="83"/>
      <c r="O301" s="83"/>
      <c r="P301" s="83"/>
      <c r="Q301" s="83"/>
      <c r="R301" s="83"/>
      <c r="S301" s="83"/>
      <c r="T301" s="83"/>
      <c r="U301" s="99">
        <f>COUNTIF(通讯通路门店!$S:$S,$G301)</f>
        <v>0</v>
      </c>
      <c r="V301" s="99">
        <f>COUNTIFS(通讯通路门店!$S:$S,$G301,通讯通路门店!$J:$J,"综合卖场")</f>
        <v>0</v>
      </c>
      <c r="W301" s="99">
        <f>SUMIFS(通讯通路门店!$AJ:$AJ,通讯通路门店!$S:$S,通讯客户沙盘!$G301)</f>
        <v>0</v>
      </c>
      <c r="X301" s="99">
        <f t="shared" si="20"/>
        <v>0</v>
      </c>
      <c r="Y301" s="99">
        <f>COUNTIFS(通讯通路门店!$S:$S,$G301,通讯通路门店!$J:$J,"荣耀体验店")+COUNTIFS(通讯通路门店!$S:$S,$G301,通讯通路门店!$J:$J,"荣耀授权专卖店")</f>
        <v>0</v>
      </c>
      <c r="Z301" s="99">
        <f>COUNTIFS(通讯通路门店!$S:$S,$G301,通讯通路门店!$J:$J,"VIVO体验店")</f>
        <v>0</v>
      </c>
      <c r="AA301" s="99">
        <f>COUNTIFS(通讯通路门店!$S:$S,$G301,通讯通路门店!$J:$J,"OPPO体验店")</f>
        <v>0</v>
      </c>
      <c r="AB301" s="99">
        <f>COUNTIFS(通讯通路门店!$S:$S,$G301,通讯通路门店!$J:$J,"华为授权体验店")+COUNTIFS(通讯通路门店!$S:$S,$G301,通讯通路门店!$J:$J,"华为堡垒店")</f>
        <v>0</v>
      </c>
      <c r="AC301" s="99">
        <f>COUNTIFS(通讯通路门店!$S:$S,$G301,通讯通路门店!$J:$J,"小米体验店")</f>
        <v>0</v>
      </c>
      <c r="AD301" s="99">
        <f>COUNTIFS(通讯通路门店!$S:$S,$G301,通讯通路门店!$J:$J,"苹果体验店")</f>
        <v>0</v>
      </c>
      <c r="AE301" s="99">
        <f>COUNTIFS(通讯通路门店!$S:$S,$G301,通讯通路门店!$J:$J,"其他品牌专卖店")</f>
        <v>0</v>
      </c>
      <c r="AF301" s="99">
        <f>SUMIFS(通讯通路门店!$BI:$BI,通讯通路门店!$S:$S,$G301)</f>
        <v>0</v>
      </c>
      <c r="AG301" s="99">
        <f>SUMIFS(通讯通路门店!$BH:$BH,通讯通路门店!$S:$S,$G301)</f>
        <v>0</v>
      </c>
      <c r="AH301" s="99">
        <f t="shared" si="21"/>
        <v>0</v>
      </c>
      <c r="AI301" s="99">
        <f>SUMIFS(通讯通路门店!$BB:$BB,通讯通路门店!$S:$S,$G301)</f>
        <v>0</v>
      </c>
      <c r="AJ301" s="99">
        <f>SUMIFS(通讯通路门店!$BE:$BE,通讯通路门店!$S:$S,$G301)</f>
        <v>0</v>
      </c>
      <c r="AK301" s="99">
        <f>SUMIFS(通讯通路门店!$BG:$BG,通讯通路门店!$S:$S,$G301)</f>
        <v>0</v>
      </c>
      <c r="AL301" s="99">
        <f>SUMIFS(通讯通路门店!$BC:$BC,通讯通路门店!$S:$S,$G301)</f>
        <v>0</v>
      </c>
      <c r="AM301" s="99">
        <f>SUMIFS(通讯通路门店!$BD:$BD,通讯通路门店!$S:$S,$G301)</f>
        <v>0</v>
      </c>
      <c r="AN301" s="99">
        <f>SUMIFS(通讯通路门店!$BF:$BF,通讯通路门店!$S:$S,$G301)</f>
        <v>0</v>
      </c>
      <c r="AO301" s="99">
        <f t="shared" si="22"/>
        <v>0</v>
      </c>
      <c r="AP301" s="99">
        <f>SUMIFS(通讯通路门店!$K:$K,通讯通路门店!$S:$S,$G301)</f>
        <v>0</v>
      </c>
      <c r="AQ301" s="83"/>
      <c r="AR301" s="99">
        <f>SUMIFS(通讯通路门店!$T:$T,通讯通路门店!$S:$S,$G301)</f>
        <v>0</v>
      </c>
      <c r="AS301" s="99">
        <f>SUMIFS(通讯通路门店!$U:$U,通讯通路门店!$S:$S,$G301)</f>
        <v>0</v>
      </c>
      <c r="AT301" s="99">
        <f>SUMIFS(通讯通路门店!$V:$V,通讯通路门店!$S:$S,$G301)</f>
        <v>0</v>
      </c>
      <c r="AU301" s="99">
        <f>SUMIFS(通讯通路门店!$W:$W,通讯通路门店!$S:$S,$G301)</f>
        <v>0</v>
      </c>
      <c r="AV301" s="99">
        <f>SUMIFS(通讯通路门店!$Z:$Z,通讯通路门店!$S:$S,$G301)</f>
        <v>0</v>
      </c>
      <c r="AW301" s="99">
        <f>SUMIFS(通讯通路门店!$AB:$AB,通讯通路门店!$S:$S,$G301)</f>
        <v>0</v>
      </c>
      <c r="AX301" s="99">
        <f>SUMIFS(通讯通路门店!$X:$X,通讯通路门店!$S:$S,$G301)</f>
        <v>0</v>
      </c>
      <c r="AY301" s="99">
        <f>SUMIFS(通讯通路门店!$Y:$Y,通讯通路门店!$S:$S,$G301)</f>
        <v>0</v>
      </c>
      <c r="AZ301" s="99">
        <f>SUMIFS(通讯通路门店!$AA:$AA,通讯通路门店!$S:$S,$G301)</f>
        <v>0</v>
      </c>
      <c r="BA301" s="99">
        <f t="shared" si="23"/>
        <v>0</v>
      </c>
      <c r="BB301" s="99">
        <f t="shared" si="24"/>
        <v>0</v>
      </c>
      <c r="BC301" s="99">
        <f>SUMIFS(通讯通路门店!$W:$W,通讯通路门店!$S:$S,$G301,通讯通路门店!$J:$J,"荣耀体验店")+SUMIFS(通讯通路门店!$W:$W,通讯通路门店!$S:$S,$G301,通讯通路门店!$J:$J,"荣耀授权专卖店")</f>
        <v>0</v>
      </c>
      <c r="BD301" s="99">
        <f>SUMIFS(通讯通路门店!$Z:$Z,通讯通路门店!$S:$S,$G301,通讯通路门店!$J:$J,"VIVO体验店")</f>
        <v>0</v>
      </c>
      <c r="BE301" s="99">
        <f>SUMIFS(通讯通路门店!$AB:$AB,通讯通路门店!$S:$S,$G301,通讯通路门店!$J:$J,"OPPO体验店")</f>
        <v>0</v>
      </c>
      <c r="BF301" s="99">
        <f>SUMIFS(通讯通路门店!$X:$X,通讯通路门店!$S:$S,$G301,通讯通路门店!$J:$J,"华为授权体验店")+SUMIFS(通讯通路门店!$AA:$AA,通讯通路门店!$S:$S,$G301,通讯通路门店!$J:$J,"华为堡垒店")</f>
        <v>0</v>
      </c>
      <c r="BG301" s="99">
        <f>SUMIFS(通讯通路门店!$Y:$Y,通讯通路门店!$S:$S,$G301,通讯通路门店!$J:$J,"小米体验店")</f>
        <v>0</v>
      </c>
      <c r="BH301" s="99">
        <f>SUMIFS(通讯通路门店!$AA:$AA,通讯通路门店!$S:$S,$G301,通讯通路门店!$J:$J,"苹果体验店")</f>
        <v>0</v>
      </c>
      <c r="BI301" s="99">
        <f>SUMIFS(通讯通路门店!$K:$K,通讯通路门店!$S:$S,$G301,通讯通路门店!$J:$J,"其他品牌专卖店")</f>
        <v>0</v>
      </c>
      <c r="BJ301" s="99">
        <f>SUMIFS(通讯通路门店!$AC:$AC,通讯通路门店!$S:$S,$G301)</f>
        <v>0</v>
      </c>
      <c r="BK301" s="99">
        <f>SUMIFS(通讯通路门店!$AD:$AD,通讯通路门店!$S:$S,$G301)</f>
        <v>0</v>
      </c>
      <c r="BL301" s="99">
        <f>SUMIFS(通讯通路门店!$AE:$AE,通讯通路门店!$S:$S,$G301)</f>
        <v>0</v>
      </c>
      <c r="BM301" s="99">
        <f>SUMIFS(通讯通路门店!$AF:$AF,通讯通路门店!$S:$S,$G301)</f>
        <v>0</v>
      </c>
      <c r="BN301" s="99">
        <f>SUMIFS(通讯通路门店!$AG:$AG,通讯通路门店!$S:$S,$G301)</f>
        <v>0</v>
      </c>
      <c r="BO301" s="99">
        <f>SUMIFS(通讯通路门店!$AH:$AH,通讯通路门店!$S:$S,$G301)</f>
        <v>0</v>
      </c>
      <c r="BP301" s="99">
        <f>SUMIFS(通讯通路门店!$AI:$AI,通讯通路门店!$S:$S,$G301)</f>
        <v>0</v>
      </c>
      <c r="BQ301" s="83"/>
    </row>
    <row r="302" spans="1:69">
      <c r="A302" s="99" t="str">
        <f>IFERROR(_xlfn.XLOOKUP($G302,通讯通路门店!$S$4:$S$993933,通讯通路门店!$A$4:$A$993933,0,0),"")</f>
        <v/>
      </c>
      <c r="B302" s="99" t="str">
        <f>IFERROR(_xlfn.XLOOKUP($G302,通讯通路门店!$S$4:$S$993933,通讯通路门店!$B$4:$B$993933,0,0),"")</f>
        <v/>
      </c>
      <c r="C302" s="99" t="str">
        <f>IFERROR(_xlfn.XLOOKUP($G302,通讯通路门店!$S$4:$S$993933,通讯通路门店!$C$4:$C$993933,0,0),"")</f>
        <v/>
      </c>
      <c r="D302" s="99" t="str">
        <f>IFERROR(_xlfn.XLOOKUP($G302,通讯通路门店!$S$4:$S$993933,通讯通路门店!$D$4:$D$993933,0,0),"")</f>
        <v/>
      </c>
      <c r="E302" s="83"/>
      <c r="F302" s="83"/>
      <c r="G302" s="101" t="e">
        <v>#N/A</v>
      </c>
      <c r="H302" s="102" t="str">
        <f>IFERROR(_xlfn.XLOOKUP($G302,通讯通路门店!$S$4:$S$993933,通讯通路门店!$R$4:$R$993933,0,0),"")</f>
        <v/>
      </c>
      <c r="I302" s="83"/>
      <c r="J302" s="83"/>
      <c r="K302" s="83"/>
      <c r="L302" s="83"/>
      <c r="M302" s="83"/>
      <c r="N302" s="83"/>
      <c r="O302" s="83"/>
      <c r="P302" s="83"/>
      <c r="Q302" s="83"/>
      <c r="R302" s="83"/>
      <c r="S302" s="83"/>
      <c r="T302" s="83"/>
      <c r="U302" s="99">
        <f>COUNTIF(通讯通路门店!$S:$S,$G302)</f>
        <v>0</v>
      </c>
      <c r="V302" s="99">
        <f>COUNTIFS(通讯通路门店!$S:$S,$G302,通讯通路门店!$J:$J,"综合卖场")</f>
        <v>0</v>
      </c>
      <c r="W302" s="99">
        <f>SUMIFS(通讯通路门店!$AJ:$AJ,通讯通路门店!$S:$S,通讯客户沙盘!$G302)</f>
        <v>0</v>
      </c>
      <c r="X302" s="99">
        <f t="shared" si="20"/>
        <v>0</v>
      </c>
      <c r="Y302" s="99">
        <f>COUNTIFS(通讯通路门店!$S:$S,$G302,通讯通路门店!$J:$J,"荣耀体验店")+COUNTIFS(通讯通路门店!$S:$S,$G302,通讯通路门店!$J:$J,"荣耀授权专卖店")</f>
        <v>0</v>
      </c>
      <c r="Z302" s="99">
        <f>COUNTIFS(通讯通路门店!$S:$S,$G302,通讯通路门店!$J:$J,"VIVO体验店")</f>
        <v>0</v>
      </c>
      <c r="AA302" s="99">
        <f>COUNTIFS(通讯通路门店!$S:$S,$G302,通讯通路门店!$J:$J,"OPPO体验店")</f>
        <v>0</v>
      </c>
      <c r="AB302" s="99">
        <f>COUNTIFS(通讯通路门店!$S:$S,$G302,通讯通路门店!$J:$J,"华为授权体验店")+COUNTIFS(通讯通路门店!$S:$S,$G302,通讯通路门店!$J:$J,"华为堡垒店")</f>
        <v>0</v>
      </c>
      <c r="AC302" s="99">
        <f>COUNTIFS(通讯通路门店!$S:$S,$G302,通讯通路门店!$J:$J,"小米体验店")</f>
        <v>0</v>
      </c>
      <c r="AD302" s="99">
        <f>COUNTIFS(通讯通路门店!$S:$S,$G302,通讯通路门店!$J:$J,"苹果体验店")</f>
        <v>0</v>
      </c>
      <c r="AE302" s="99">
        <f>COUNTIFS(通讯通路门店!$S:$S,$G302,通讯通路门店!$J:$J,"其他品牌专卖店")</f>
        <v>0</v>
      </c>
      <c r="AF302" s="99">
        <f>SUMIFS(通讯通路门店!$BI:$BI,通讯通路门店!$S:$S,$G302)</f>
        <v>0</v>
      </c>
      <c r="AG302" s="99">
        <f>SUMIFS(通讯通路门店!$BH:$BH,通讯通路门店!$S:$S,$G302)</f>
        <v>0</v>
      </c>
      <c r="AH302" s="99">
        <f t="shared" si="21"/>
        <v>0</v>
      </c>
      <c r="AI302" s="99">
        <f>SUMIFS(通讯通路门店!$BB:$BB,通讯通路门店!$S:$S,$G302)</f>
        <v>0</v>
      </c>
      <c r="AJ302" s="99">
        <f>SUMIFS(通讯通路门店!$BE:$BE,通讯通路门店!$S:$S,$G302)</f>
        <v>0</v>
      </c>
      <c r="AK302" s="99">
        <f>SUMIFS(通讯通路门店!$BG:$BG,通讯通路门店!$S:$S,$G302)</f>
        <v>0</v>
      </c>
      <c r="AL302" s="99">
        <f>SUMIFS(通讯通路门店!$BC:$BC,通讯通路门店!$S:$S,$G302)</f>
        <v>0</v>
      </c>
      <c r="AM302" s="99">
        <f>SUMIFS(通讯通路门店!$BD:$BD,通讯通路门店!$S:$S,$G302)</f>
        <v>0</v>
      </c>
      <c r="AN302" s="99">
        <f>SUMIFS(通讯通路门店!$BF:$BF,通讯通路门店!$S:$S,$G302)</f>
        <v>0</v>
      </c>
      <c r="AO302" s="99">
        <f t="shared" si="22"/>
        <v>0</v>
      </c>
      <c r="AP302" s="99">
        <f>SUMIFS(通讯通路门店!$K:$K,通讯通路门店!$S:$S,$G302)</f>
        <v>0</v>
      </c>
      <c r="AQ302" s="83"/>
      <c r="AR302" s="99">
        <f>SUMIFS(通讯通路门店!$T:$T,通讯通路门店!$S:$S,$G302)</f>
        <v>0</v>
      </c>
      <c r="AS302" s="99">
        <f>SUMIFS(通讯通路门店!$U:$U,通讯通路门店!$S:$S,$G302)</f>
        <v>0</v>
      </c>
      <c r="AT302" s="99">
        <f>SUMIFS(通讯通路门店!$V:$V,通讯通路门店!$S:$S,$G302)</f>
        <v>0</v>
      </c>
      <c r="AU302" s="99">
        <f>SUMIFS(通讯通路门店!$W:$W,通讯通路门店!$S:$S,$G302)</f>
        <v>0</v>
      </c>
      <c r="AV302" s="99">
        <f>SUMIFS(通讯通路门店!$Z:$Z,通讯通路门店!$S:$S,$G302)</f>
        <v>0</v>
      </c>
      <c r="AW302" s="99">
        <f>SUMIFS(通讯通路门店!$AB:$AB,通讯通路门店!$S:$S,$G302)</f>
        <v>0</v>
      </c>
      <c r="AX302" s="99">
        <f>SUMIFS(通讯通路门店!$X:$X,通讯通路门店!$S:$S,$G302)</f>
        <v>0</v>
      </c>
      <c r="AY302" s="99">
        <f>SUMIFS(通讯通路门店!$Y:$Y,通讯通路门店!$S:$S,$G302)</f>
        <v>0</v>
      </c>
      <c r="AZ302" s="99">
        <f>SUMIFS(通讯通路门店!$AA:$AA,通讯通路门店!$S:$S,$G302)</f>
        <v>0</v>
      </c>
      <c r="BA302" s="99">
        <f t="shared" si="23"/>
        <v>0</v>
      </c>
      <c r="BB302" s="99">
        <f t="shared" si="24"/>
        <v>0</v>
      </c>
      <c r="BC302" s="99">
        <f>SUMIFS(通讯通路门店!$W:$W,通讯通路门店!$S:$S,$G302,通讯通路门店!$J:$J,"荣耀体验店")+SUMIFS(通讯通路门店!$W:$W,通讯通路门店!$S:$S,$G302,通讯通路门店!$J:$J,"荣耀授权专卖店")</f>
        <v>0</v>
      </c>
      <c r="BD302" s="99">
        <f>SUMIFS(通讯通路门店!$Z:$Z,通讯通路门店!$S:$S,$G302,通讯通路门店!$J:$J,"VIVO体验店")</f>
        <v>0</v>
      </c>
      <c r="BE302" s="99">
        <f>SUMIFS(通讯通路门店!$AB:$AB,通讯通路门店!$S:$S,$G302,通讯通路门店!$J:$J,"OPPO体验店")</f>
        <v>0</v>
      </c>
      <c r="BF302" s="99">
        <f>SUMIFS(通讯通路门店!$X:$X,通讯通路门店!$S:$S,$G302,通讯通路门店!$J:$J,"华为授权体验店")+SUMIFS(通讯通路门店!$AA:$AA,通讯通路门店!$S:$S,$G302,通讯通路门店!$J:$J,"华为堡垒店")</f>
        <v>0</v>
      </c>
      <c r="BG302" s="99">
        <f>SUMIFS(通讯通路门店!$Y:$Y,通讯通路门店!$S:$S,$G302,通讯通路门店!$J:$J,"小米体验店")</f>
        <v>0</v>
      </c>
      <c r="BH302" s="99">
        <f>SUMIFS(通讯通路门店!$AA:$AA,通讯通路门店!$S:$S,$G302,通讯通路门店!$J:$J,"苹果体验店")</f>
        <v>0</v>
      </c>
      <c r="BI302" s="99">
        <f>SUMIFS(通讯通路门店!$K:$K,通讯通路门店!$S:$S,$G302,通讯通路门店!$J:$J,"其他品牌专卖店")</f>
        <v>0</v>
      </c>
      <c r="BJ302" s="99">
        <f>SUMIFS(通讯通路门店!$AC:$AC,通讯通路门店!$S:$S,$G302)</f>
        <v>0</v>
      </c>
      <c r="BK302" s="99">
        <f>SUMIFS(通讯通路门店!$AD:$AD,通讯通路门店!$S:$S,$G302)</f>
        <v>0</v>
      </c>
      <c r="BL302" s="99">
        <f>SUMIFS(通讯通路门店!$AE:$AE,通讯通路门店!$S:$S,$G302)</f>
        <v>0</v>
      </c>
      <c r="BM302" s="99">
        <f>SUMIFS(通讯通路门店!$AF:$AF,通讯通路门店!$S:$S,$G302)</f>
        <v>0</v>
      </c>
      <c r="BN302" s="99">
        <f>SUMIFS(通讯通路门店!$AG:$AG,通讯通路门店!$S:$S,$G302)</f>
        <v>0</v>
      </c>
      <c r="BO302" s="99">
        <f>SUMIFS(通讯通路门店!$AH:$AH,通讯通路门店!$S:$S,$G302)</f>
        <v>0</v>
      </c>
      <c r="BP302" s="99">
        <f>SUMIFS(通讯通路门店!$AI:$AI,通讯通路门店!$S:$S,$G302)</f>
        <v>0</v>
      </c>
      <c r="BQ302" s="83"/>
    </row>
    <row r="303" spans="1:69">
      <c r="A303" s="99" t="str">
        <f>IFERROR(_xlfn.XLOOKUP($G303,通讯通路门店!$S$4:$S$993933,通讯通路门店!$A$4:$A$993933,0,0),"")</f>
        <v/>
      </c>
      <c r="B303" s="99" t="str">
        <f>IFERROR(_xlfn.XLOOKUP($G303,通讯通路门店!$S$4:$S$993933,通讯通路门店!$B$4:$B$993933,0,0),"")</f>
        <v/>
      </c>
      <c r="C303" s="99" t="str">
        <f>IFERROR(_xlfn.XLOOKUP($G303,通讯通路门店!$S$4:$S$993933,通讯通路门店!$C$4:$C$993933,0,0),"")</f>
        <v/>
      </c>
      <c r="D303" s="99" t="str">
        <f>IFERROR(_xlfn.XLOOKUP($G303,通讯通路门店!$S$4:$S$993933,通讯通路门店!$D$4:$D$993933,0,0),"")</f>
        <v/>
      </c>
      <c r="E303" s="83"/>
      <c r="F303" s="83"/>
      <c r="G303" s="101" t="e">
        <v>#N/A</v>
      </c>
      <c r="H303" s="102" t="str">
        <f>IFERROR(_xlfn.XLOOKUP($G303,通讯通路门店!$S$4:$S$993933,通讯通路门店!$R$4:$R$993933,0,0),"")</f>
        <v/>
      </c>
      <c r="I303" s="83"/>
      <c r="J303" s="83"/>
      <c r="K303" s="83"/>
      <c r="L303" s="83"/>
      <c r="M303" s="83"/>
      <c r="N303" s="83"/>
      <c r="O303" s="83"/>
      <c r="P303" s="83"/>
      <c r="Q303" s="83"/>
      <c r="R303" s="83"/>
      <c r="S303" s="83"/>
      <c r="T303" s="83"/>
      <c r="U303" s="99">
        <f>COUNTIF(通讯通路门店!$S:$S,$G303)</f>
        <v>0</v>
      </c>
      <c r="V303" s="99">
        <f>COUNTIFS(通讯通路门店!$S:$S,$G303,通讯通路门店!$J:$J,"综合卖场")</f>
        <v>0</v>
      </c>
      <c r="W303" s="99">
        <f>SUMIFS(通讯通路门店!$AJ:$AJ,通讯通路门店!$S:$S,通讯客户沙盘!$G303)</f>
        <v>0</v>
      </c>
      <c r="X303" s="99">
        <f t="shared" si="20"/>
        <v>0</v>
      </c>
      <c r="Y303" s="99">
        <f>COUNTIFS(通讯通路门店!$S:$S,$G303,通讯通路门店!$J:$J,"荣耀体验店")+COUNTIFS(通讯通路门店!$S:$S,$G303,通讯通路门店!$J:$J,"荣耀授权专卖店")</f>
        <v>0</v>
      </c>
      <c r="Z303" s="99">
        <f>COUNTIFS(通讯通路门店!$S:$S,$G303,通讯通路门店!$J:$J,"VIVO体验店")</f>
        <v>0</v>
      </c>
      <c r="AA303" s="99">
        <f>COUNTIFS(通讯通路门店!$S:$S,$G303,通讯通路门店!$J:$J,"OPPO体验店")</f>
        <v>0</v>
      </c>
      <c r="AB303" s="99">
        <f>COUNTIFS(通讯通路门店!$S:$S,$G303,通讯通路门店!$J:$J,"华为授权体验店")+COUNTIFS(通讯通路门店!$S:$S,$G303,通讯通路门店!$J:$J,"华为堡垒店")</f>
        <v>0</v>
      </c>
      <c r="AC303" s="99">
        <f>COUNTIFS(通讯通路门店!$S:$S,$G303,通讯通路门店!$J:$J,"小米体验店")</f>
        <v>0</v>
      </c>
      <c r="AD303" s="99">
        <f>COUNTIFS(通讯通路门店!$S:$S,$G303,通讯通路门店!$J:$J,"苹果体验店")</f>
        <v>0</v>
      </c>
      <c r="AE303" s="99">
        <f>COUNTIFS(通讯通路门店!$S:$S,$G303,通讯通路门店!$J:$J,"其他品牌专卖店")</f>
        <v>0</v>
      </c>
      <c r="AF303" s="99">
        <f>SUMIFS(通讯通路门店!$BI:$BI,通讯通路门店!$S:$S,$G303)</f>
        <v>0</v>
      </c>
      <c r="AG303" s="99">
        <f>SUMIFS(通讯通路门店!$BH:$BH,通讯通路门店!$S:$S,$G303)</f>
        <v>0</v>
      </c>
      <c r="AH303" s="99">
        <f t="shared" si="21"/>
        <v>0</v>
      </c>
      <c r="AI303" s="99">
        <f>SUMIFS(通讯通路门店!$BB:$BB,通讯通路门店!$S:$S,$G303)</f>
        <v>0</v>
      </c>
      <c r="AJ303" s="99">
        <f>SUMIFS(通讯通路门店!$BE:$BE,通讯通路门店!$S:$S,$G303)</f>
        <v>0</v>
      </c>
      <c r="AK303" s="99">
        <f>SUMIFS(通讯通路门店!$BG:$BG,通讯通路门店!$S:$S,$G303)</f>
        <v>0</v>
      </c>
      <c r="AL303" s="99">
        <f>SUMIFS(通讯通路门店!$BC:$BC,通讯通路门店!$S:$S,$G303)</f>
        <v>0</v>
      </c>
      <c r="AM303" s="99">
        <f>SUMIFS(通讯通路门店!$BD:$BD,通讯通路门店!$S:$S,$G303)</f>
        <v>0</v>
      </c>
      <c r="AN303" s="99">
        <f>SUMIFS(通讯通路门店!$BF:$BF,通讯通路门店!$S:$S,$G303)</f>
        <v>0</v>
      </c>
      <c r="AO303" s="99">
        <f t="shared" si="22"/>
        <v>0</v>
      </c>
      <c r="AP303" s="99">
        <f>SUMIFS(通讯通路门店!$K:$K,通讯通路门店!$S:$S,$G303)</f>
        <v>0</v>
      </c>
      <c r="AQ303" s="83"/>
      <c r="AR303" s="99">
        <f>SUMIFS(通讯通路门店!$T:$T,通讯通路门店!$S:$S,$G303)</f>
        <v>0</v>
      </c>
      <c r="AS303" s="99">
        <f>SUMIFS(通讯通路门店!$U:$U,通讯通路门店!$S:$S,$G303)</f>
        <v>0</v>
      </c>
      <c r="AT303" s="99">
        <f>SUMIFS(通讯通路门店!$V:$V,通讯通路门店!$S:$S,$G303)</f>
        <v>0</v>
      </c>
      <c r="AU303" s="99">
        <f>SUMIFS(通讯通路门店!$W:$W,通讯通路门店!$S:$S,$G303)</f>
        <v>0</v>
      </c>
      <c r="AV303" s="99">
        <f>SUMIFS(通讯通路门店!$Z:$Z,通讯通路门店!$S:$S,$G303)</f>
        <v>0</v>
      </c>
      <c r="AW303" s="99">
        <f>SUMIFS(通讯通路门店!$AB:$AB,通讯通路门店!$S:$S,$G303)</f>
        <v>0</v>
      </c>
      <c r="AX303" s="99">
        <f>SUMIFS(通讯通路门店!$X:$X,通讯通路门店!$S:$S,$G303)</f>
        <v>0</v>
      </c>
      <c r="AY303" s="99">
        <f>SUMIFS(通讯通路门店!$Y:$Y,通讯通路门店!$S:$S,$G303)</f>
        <v>0</v>
      </c>
      <c r="AZ303" s="99">
        <f>SUMIFS(通讯通路门店!$AA:$AA,通讯通路门店!$S:$S,$G303)</f>
        <v>0</v>
      </c>
      <c r="BA303" s="99">
        <f t="shared" si="23"/>
        <v>0</v>
      </c>
      <c r="BB303" s="99">
        <f t="shared" si="24"/>
        <v>0</v>
      </c>
      <c r="BC303" s="99">
        <f>SUMIFS(通讯通路门店!$W:$W,通讯通路门店!$S:$S,$G303,通讯通路门店!$J:$J,"荣耀体验店")+SUMIFS(通讯通路门店!$W:$W,通讯通路门店!$S:$S,$G303,通讯通路门店!$J:$J,"荣耀授权专卖店")</f>
        <v>0</v>
      </c>
      <c r="BD303" s="99">
        <f>SUMIFS(通讯通路门店!$Z:$Z,通讯通路门店!$S:$S,$G303,通讯通路门店!$J:$J,"VIVO体验店")</f>
        <v>0</v>
      </c>
      <c r="BE303" s="99">
        <f>SUMIFS(通讯通路门店!$AB:$AB,通讯通路门店!$S:$S,$G303,通讯通路门店!$J:$J,"OPPO体验店")</f>
        <v>0</v>
      </c>
      <c r="BF303" s="99">
        <f>SUMIFS(通讯通路门店!$X:$X,通讯通路门店!$S:$S,$G303,通讯通路门店!$J:$J,"华为授权体验店")+SUMIFS(通讯通路门店!$AA:$AA,通讯通路门店!$S:$S,$G303,通讯通路门店!$J:$J,"华为堡垒店")</f>
        <v>0</v>
      </c>
      <c r="BG303" s="99">
        <f>SUMIFS(通讯通路门店!$Y:$Y,通讯通路门店!$S:$S,$G303,通讯通路门店!$J:$J,"小米体验店")</f>
        <v>0</v>
      </c>
      <c r="BH303" s="99">
        <f>SUMIFS(通讯通路门店!$AA:$AA,通讯通路门店!$S:$S,$G303,通讯通路门店!$J:$J,"苹果体验店")</f>
        <v>0</v>
      </c>
      <c r="BI303" s="99">
        <f>SUMIFS(通讯通路门店!$K:$K,通讯通路门店!$S:$S,$G303,通讯通路门店!$J:$J,"其他品牌专卖店")</f>
        <v>0</v>
      </c>
      <c r="BJ303" s="99">
        <f>SUMIFS(通讯通路门店!$AC:$AC,通讯通路门店!$S:$S,$G303)</f>
        <v>0</v>
      </c>
      <c r="BK303" s="99">
        <f>SUMIFS(通讯通路门店!$AD:$AD,通讯通路门店!$S:$S,$G303)</f>
        <v>0</v>
      </c>
      <c r="BL303" s="99">
        <f>SUMIFS(通讯通路门店!$AE:$AE,通讯通路门店!$S:$S,$G303)</f>
        <v>0</v>
      </c>
      <c r="BM303" s="99">
        <f>SUMIFS(通讯通路门店!$AF:$AF,通讯通路门店!$S:$S,$G303)</f>
        <v>0</v>
      </c>
      <c r="BN303" s="99">
        <f>SUMIFS(通讯通路门店!$AG:$AG,通讯通路门店!$S:$S,$G303)</f>
        <v>0</v>
      </c>
      <c r="BO303" s="99">
        <f>SUMIFS(通讯通路门店!$AH:$AH,通讯通路门店!$S:$S,$G303)</f>
        <v>0</v>
      </c>
      <c r="BP303" s="99">
        <f>SUMIFS(通讯通路门店!$AI:$AI,通讯通路门店!$S:$S,$G303)</f>
        <v>0</v>
      </c>
      <c r="BQ303" s="83"/>
    </row>
    <row r="304" spans="1:69">
      <c r="A304" s="99" t="str">
        <f>IFERROR(_xlfn.XLOOKUP($G304,通讯通路门店!$S$4:$S$993933,通讯通路门店!$A$4:$A$993933,0,0),"")</f>
        <v/>
      </c>
      <c r="B304" s="99" t="str">
        <f>IFERROR(_xlfn.XLOOKUP($G304,通讯通路门店!$S$4:$S$993933,通讯通路门店!$B$4:$B$993933,0,0),"")</f>
        <v/>
      </c>
      <c r="C304" s="99" t="str">
        <f>IFERROR(_xlfn.XLOOKUP($G304,通讯通路门店!$S$4:$S$993933,通讯通路门店!$C$4:$C$993933,0,0),"")</f>
        <v/>
      </c>
      <c r="D304" s="99" t="str">
        <f>IFERROR(_xlfn.XLOOKUP($G304,通讯通路门店!$S$4:$S$993933,通讯通路门店!$D$4:$D$993933,0,0),"")</f>
        <v/>
      </c>
      <c r="E304" s="83"/>
      <c r="F304" s="83"/>
      <c r="G304" s="101" t="e">
        <v>#N/A</v>
      </c>
      <c r="H304" s="102" t="str">
        <f>IFERROR(_xlfn.XLOOKUP($G304,通讯通路门店!$S$4:$S$993933,通讯通路门店!$R$4:$R$993933,0,0),"")</f>
        <v/>
      </c>
      <c r="I304" s="83"/>
      <c r="J304" s="83"/>
      <c r="K304" s="83"/>
      <c r="L304" s="83"/>
      <c r="M304" s="83"/>
      <c r="N304" s="83"/>
      <c r="O304" s="83"/>
      <c r="P304" s="83"/>
      <c r="Q304" s="83"/>
      <c r="R304" s="83"/>
      <c r="S304" s="83"/>
      <c r="T304" s="83"/>
      <c r="U304" s="99">
        <f>COUNTIF(通讯通路门店!$S:$S,$G304)</f>
        <v>0</v>
      </c>
      <c r="V304" s="99">
        <f>COUNTIFS(通讯通路门店!$S:$S,$G304,通讯通路门店!$J:$J,"综合卖场")</f>
        <v>0</v>
      </c>
      <c r="W304" s="99">
        <f>SUMIFS(通讯通路门店!$AJ:$AJ,通讯通路门店!$S:$S,通讯客户沙盘!$G304)</f>
        <v>0</v>
      </c>
      <c r="X304" s="99">
        <f t="shared" si="20"/>
        <v>0</v>
      </c>
      <c r="Y304" s="99">
        <f>COUNTIFS(通讯通路门店!$S:$S,$G304,通讯通路门店!$J:$J,"荣耀体验店")+COUNTIFS(通讯通路门店!$S:$S,$G304,通讯通路门店!$J:$J,"荣耀授权专卖店")</f>
        <v>0</v>
      </c>
      <c r="Z304" s="99">
        <f>COUNTIFS(通讯通路门店!$S:$S,$G304,通讯通路门店!$J:$J,"VIVO体验店")</f>
        <v>0</v>
      </c>
      <c r="AA304" s="99">
        <f>COUNTIFS(通讯通路门店!$S:$S,$G304,通讯通路门店!$J:$J,"OPPO体验店")</f>
        <v>0</v>
      </c>
      <c r="AB304" s="99">
        <f>COUNTIFS(通讯通路门店!$S:$S,$G304,通讯通路门店!$J:$J,"华为授权体验店")+COUNTIFS(通讯通路门店!$S:$S,$G304,通讯通路门店!$J:$J,"华为堡垒店")</f>
        <v>0</v>
      </c>
      <c r="AC304" s="99">
        <f>COUNTIFS(通讯通路门店!$S:$S,$G304,通讯通路门店!$J:$J,"小米体验店")</f>
        <v>0</v>
      </c>
      <c r="AD304" s="99">
        <f>COUNTIFS(通讯通路门店!$S:$S,$G304,通讯通路门店!$J:$J,"苹果体验店")</f>
        <v>0</v>
      </c>
      <c r="AE304" s="99">
        <f>COUNTIFS(通讯通路门店!$S:$S,$G304,通讯通路门店!$J:$J,"其他品牌专卖店")</f>
        <v>0</v>
      </c>
      <c r="AF304" s="99">
        <f>SUMIFS(通讯通路门店!$BI:$BI,通讯通路门店!$S:$S,$G304)</f>
        <v>0</v>
      </c>
      <c r="AG304" s="99">
        <f>SUMIFS(通讯通路门店!$BH:$BH,通讯通路门店!$S:$S,$G304)</f>
        <v>0</v>
      </c>
      <c r="AH304" s="99">
        <f t="shared" si="21"/>
        <v>0</v>
      </c>
      <c r="AI304" s="99">
        <f>SUMIFS(通讯通路门店!$BB:$BB,通讯通路门店!$S:$S,$G304)</f>
        <v>0</v>
      </c>
      <c r="AJ304" s="99">
        <f>SUMIFS(通讯通路门店!$BE:$BE,通讯通路门店!$S:$S,$G304)</f>
        <v>0</v>
      </c>
      <c r="AK304" s="99">
        <f>SUMIFS(通讯通路门店!$BG:$BG,通讯通路门店!$S:$S,$G304)</f>
        <v>0</v>
      </c>
      <c r="AL304" s="99">
        <f>SUMIFS(通讯通路门店!$BC:$BC,通讯通路门店!$S:$S,$G304)</f>
        <v>0</v>
      </c>
      <c r="AM304" s="99">
        <f>SUMIFS(通讯通路门店!$BD:$BD,通讯通路门店!$S:$S,$G304)</f>
        <v>0</v>
      </c>
      <c r="AN304" s="99">
        <f>SUMIFS(通讯通路门店!$BF:$BF,通讯通路门店!$S:$S,$G304)</f>
        <v>0</v>
      </c>
      <c r="AO304" s="99">
        <f t="shared" si="22"/>
        <v>0</v>
      </c>
      <c r="AP304" s="99">
        <f>SUMIFS(通讯通路门店!$K:$K,通讯通路门店!$S:$S,$G304)</f>
        <v>0</v>
      </c>
      <c r="AQ304" s="83"/>
      <c r="AR304" s="99">
        <f>SUMIFS(通讯通路门店!$T:$T,通讯通路门店!$S:$S,$G304)</f>
        <v>0</v>
      </c>
      <c r="AS304" s="99">
        <f>SUMIFS(通讯通路门店!$U:$U,通讯通路门店!$S:$S,$G304)</f>
        <v>0</v>
      </c>
      <c r="AT304" s="99">
        <f>SUMIFS(通讯通路门店!$V:$V,通讯通路门店!$S:$S,$G304)</f>
        <v>0</v>
      </c>
      <c r="AU304" s="99">
        <f>SUMIFS(通讯通路门店!$W:$W,通讯通路门店!$S:$S,$G304)</f>
        <v>0</v>
      </c>
      <c r="AV304" s="99">
        <f>SUMIFS(通讯通路门店!$Z:$Z,通讯通路门店!$S:$S,$G304)</f>
        <v>0</v>
      </c>
      <c r="AW304" s="99">
        <f>SUMIFS(通讯通路门店!$AB:$AB,通讯通路门店!$S:$S,$G304)</f>
        <v>0</v>
      </c>
      <c r="AX304" s="99">
        <f>SUMIFS(通讯通路门店!$X:$X,通讯通路门店!$S:$S,$G304)</f>
        <v>0</v>
      </c>
      <c r="AY304" s="99">
        <f>SUMIFS(通讯通路门店!$Y:$Y,通讯通路门店!$S:$S,$G304)</f>
        <v>0</v>
      </c>
      <c r="AZ304" s="99">
        <f>SUMIFS(通讯通路门店!$AA:$AA,通讯通路门店!$S:$S,$G304)</f>
        <v>0</v>
      </c>
      <c r="BA304" s="99">
        <f t="shared" si="23"/>
        <v>0</v>
      </c>
      <c r="BB304" s="99">
        <f t="shared" si="24"/>
        <v>0</v>
      </c>
      <c r="BC304" s="99">
        <f>SUMIFS(通讯通路门店!$W:$W,通讯通路门店!$S:$S,$G304,通讯通路门店!$J:$J,"荣耀体验店")+SUMIFS(通讯通路门店!$W:$W,通讯通路门店!$S:$S,$G304,通讯通路门店!$J:$J,"荣耀授权专卖店")</f>
        <v>0</v>
      </c>
      <c r="BD304" s="99">
        <f>SUMIFS(通讯通路门店!$Z:$Z,通讯通路门店!$S:$S,$G304,通讯通路门店!$J:$J,"VIVO体验店")</f>
        <v>0</v>
      </c>
      <c r="BE304" s="99">
        <f>SUMIFS(通讯通路门店!$AB:$AB,通讯通路门店!$S:$S,$G304,通讯通路门店!$J:$J,"OPPO体验店")</f>
        <v>0</v>
      </c>
      <c r="BF304" s="99">
        <f>SUMIFS(通讯通路门店!$X:$X,通讯通路门店!$S:$S,$G304,通讯通路门店!$J:$J,"华为授权体验店")+SUMIFS(通讯通路门店!$AA:$AA,通讯通路门店!$S:$S,$G304,通讯通路门店!$J:$J,"华为堡垒店")</f>
        <v>0</v>
      </c>
      <c r="BG304" s="99">
        <f>SUMIFS(通讯通路门店!$Y:$Y,通讯通路门店!$S:$S,$G304,通讯通路门店!$J:$J,"小米体验店")</f>
        <v>0</v>
      </c>
      <c r="BH304" s="99">
        <f>SUMIFS(通讯通路门店!$AA:$AA,通讯通路门店!$S:$S,$G304,通讯通路门店!$J:$J,"苹果体验店")</f>
        <v>0</v>
      </c>
      <c r="BI304" s="99">
        <f>SUMIFS(通讯通路门店!$K:$K,通讯通路门店!$S:$S,$G304,通讯通路门店!$J:$J,"其他品牌专卖店")</f>
        <v>0</v>
      </c>
      <c r="BJ304" s="99">
        <f>SUMIFS(通讯通路门店!$AC:$AC,通讯通路门店!$S:$S,$G304)</f>
        <v>0</v>
      </c>
      <c r="BK304" s="99">
        <f>SUMIFS(通讯通路门店!$AD:$AD,通讯通路门店!$S:$S,$G304)</f>
        <v>0</v>
      </c>
      <c r="BL304" s="99">
        <f>SUMIFS(通讯通路门店!$AE:$AE,通讯通路门店!$S:$S,$G304)</f>
        <v>0</v>
      </c>
      <c r="BM304" s="99">
        <f>SUMIFS(通讯通路门店!$AF:$AF,通讯通路门店!$S:$S,$G304)</f>
        <v>0</v>
      </c>
      <c r="BN304" s="99">
        <f>SUMIFS(通讯通路门店!$AG:$AG,通讯通路门店!$S:$S,$G304)</f>
        <v>0</v>
      </c>
      <c r="BO304" s="99">
        <f>SUMIFS(通讯通路门店!$AH:$AH,通讯通路门店!$S:$S,$G304)</f>
        <v>0</v>
      </c>
      <c r="BP304" s="99">
        <f>SUMIFS(通讯通路门店!$AI:$AI,通讯通路门店!$S:$S,$G304)</f>
        <v>0</v>
      </c>
      <c r="BQ304" s="83"/>
    </row>
    <row r="305" spans="1:69">
      <c r="A305" s="99" t="str">
        <f>IFERROR(_xlfn.XLOOKUP($G305,通讯通路门店!$S$4:$S$993933,通讯通路门店!$A$4:$A$993933,0,0),"")</f>
        <v/>
      </c>
      <c r="B305" s="99" t="str">
        <f>IFERROR(_xlfn.XLOOKUP($G305,通讯通路门店!$S$4:$S$993933,通讯通路门店!$B$4:$B$993933,0,0),"")</f>
        <v/>
      </c>
      <c r="C305" s="99" t="str">
        <f>IFERROR(_xlfn.XLOOKUP($G305,通讯通路门店!$S$4:$S$993933,通讯通路门店!$C$4:$C$993933,0,0),"")</f>
        <v/>
      </c>
      <c r="D305" s="99" t="str">
        <f>IFERROR(_xlfn.XLOOKUP($G305,通讯通路门店!$S$4:$S$993933,通讯通路门店!$D$4:$D$993933,0,0),"")</f>
        <v/>
      </c>
      <c r="E305" s="83"/>
      <c r="F305" s="83"/>
      <c r="G305" s="101" t="e">
        <v>#N/A</v>
      </c>
      <c r="H305" s="102" t="str">
        <f>IFERROR(_xlfn.XLOOKUP($G305,通讯通路门店!$S$4:$S$993933,通讯通路门店!$R$4:$R$993933,0,0),"")</f>
        <v/>
      </c>
      <c r="I305" s="83"/>
      <c r="J305" s="83"/>
      <c r="K305" s="83"/>
      <c r="L305" s="83"/>
      <c r="M305" s="83"/>
      <c r="N305" s="83"/>
      <c r="O305" s="83"/>
      <c r="P305" s="83"/>
      <c r="Q305" s="83"/>
      <c r="R305" s="83"/>
      <c r="S305" s="83"/>
      <c r="T305" s="83"/>
      <c r="U305" s="99">
        <f>COUNTIF(通讯通路门店!$S:$S,$G305)</f>
        <v>0</v>
      </c>
      <c r="V305" s="99">
        <f>COUNTIFS(通讯通路门店!$S:$S,$G305,通讯通路门店!$J:$J,"综合卖场")</f>
        <v>0</v>
      </c>
      <c r="W305" s="99">
        <f>SUMIFS(通讯通路门店!$AJ:$AJ,通讯通路门店!$S:$S,通讯客户沙盘!$G305)</f>
        <v>0</v>
      </c>
      <c r="X305" s="99">
        <f t="shared" si="20"/>
        <v>0</v>
      </c>
      <c r="Y305" s="99">
        <f>COUNTIFS(通讯通路门店!$S:$S,$G305,通讯通路门店!$J:$J,"荣耀体验店")+COUNTIFS(通讯通路门店!$S:$S,$G305,通讯通路门店!$J:$J,"荣耀授权专卖店")</f>
        <v>0</v>
      </c>
      <c r="Z305" s="99">
        <f>COUNTIFS(通讯通路门店!$S:$S,$G305,通讯通路门店!$J:$J,"VIVO体验店")</f>
        <v>0</v>
      </c>
      <c r="AA305" s="99">
        <f>COUNTIFS(通讯通路门店!$S:$S,$G305,通讯通路门店!$J:$J,"OPPO体验店")</f>
        <v>0</v>
      </c>
      <c r="AB305" s="99">
        <f>COUNTIFS(通讯通路门店!$S:$S,$G305,通讯通路门店!$J:$J,"华为授权体验店")+COUNTIFS(通讯通路门店!$S:$S,$G305,通讯通路门店!$J:$J,"华为堡垒店")</f>
        <v>0</v>
      </c>
      <c r="AC305" s="99">
        <f>COUNTIFS(通讯通路门店!$S:$S,$G305,通讯通路门店!$J:$J,"小米体验店")</f>
        <v>0</v>
      </c>
      <c r="AD305" s="99">
        <f>COUNTIFS(通讯通路门店!$S:$S,$G305,通讯通路门店!$J:$J,"苹果体验店")</f>
        <v>0</v>
      </c>
      <c r="AE305" s="99">
        <f>COUNTIFS(通讯通路门店!$S:$S,$G305,通讯通路门店!$J:$J,"其他品牌专卖店")</f>
        <v>0</v>
      </c>
      <c r="AF305" s="99">
        <f>SUMIFS(通讯通路门店!$BI:$BI,通讯通路门店!$S:$S,$G305)</f>
        <v>0</v>
      </c>
      <c r="AG305" s="99">
        <f>SUMIFS(通讯通路门店!$BH:$BH,通讯通路门店!$S:$S,$G305)</f>
        <v>0</v>
      </c>
      <c r="AH305" s="99">
        <f t="shared" si="21"/>
        <v>0</v>
      </c>
      <c r="AI305" s="99">
        <f>SUMIFS(通讯通路门店!$BB:$BB,通讯通路门店!$S:$S,$G305)</f>
        <v>0</v>
      </c>
      <c r="AJ305" s="99">
        <f>SUMIFS(通讯通路门店!$BE:$BE,通讯通路门店!$S:$S,$G305)</f>
        <v>0</v>
      </c>
      <c r="AK305" s="99">
        <f>SUMIFS(通讯通路门店!$BG:$BG,通讯通路门店!$S:$S,$G305)</f>
        <v>0</v>
      </c>
      <c r="AL305" s="99">
        <f>SUMIFS(通讯通路门店!$BC:$BC,通讯通路门店!$S:$S,$G305)</f>
        <v>0</v>
      </c>
      <c r="AM305" s="99">
        <f>SUMIFS(通讯通路门店!$BD:$BD,通讯通路门店!$S:$S,$G305)</f>
        <v>0</v>
      </c>
      <c r="AN305" s="99">
        <f>SUMIFS(通讯通路门店!$BF:$BF,通讯通路门店!$S:$S,$G305)</f>
        <v>0</v>
      </c>
      <c r="AO305" s="99">
        <f t="shared" si="22"/>
        <v>0</v>
      </c>
      <c r="AP305" s="99">
        <f>SUMIFS(通讯通路门店!$K:$K,通讯通路门店!$S:$S,$G305)</f>
        <v>0</v>
      </c>
      <c r="AQ305" s="83"/>
      <c r="AR305" s="99">
        <f>SUMIFS(通讯通路门店!$T:$T,通讯通路门店!$S:$S,$G305)</f>
        <v>0</v>
      </c>
      <c r="AS305" s="99">
        <f>SUMIFS(通讯通路门店!$U:$U,通讯通路门店!$S:$S,$G305)</f>
        <v>0</v>
      </c>
      <c r="AT305" s="99">
        <f>SUMIFS(通讯通路门店!$V:$V,通讯通路门店!$S:$S,$G305)</f>
        <v>0</v>
      </c>
      <c r="AU305" s="99">
        <f>SUMIFS(通讯通路门店!$W:$W,通讯通路门店!$S:$S,$G305)</f>
        <v>0</v>
      </c>
      <c r="AV305" s="99">
        <f>SUMIFS(通讯通路门店!$Z:$Z,通讯通路门店!$S:$S,$G305)</f>
        <v>0</v>
      </c>
      <c r="AW305" s="99">
        <f>SUMIFS(通讯通路门店!$AB:$AB,通讯通路门店!$S:$S,$G305)</f>
        <v>0</v>
      </c>
      <c r="AX305" s="99">
        <f>SUMIFS(通讯通路门店!$X:$X,通讯通路门店!$S:$S,$G305)</f>
        <v>0</v>
      </c>
      <c r="AY305" s="99">
        <f>SUMIFS(通讯通路门店!$Y:$Y,通讯通路门店!$S:$S,$G305)</f>
        <v>0</v>
      </c>
      <c r="AZ305" s="99">
        <f>SUMIFS(通讯通路门店!$AA:$AA,通讯通路门店!$S:$S,$G305)</f>
        <v>0</v>
      </c>
      <c r="BA305" s="99">
        <f t="shared" si="23"/>
        <v>0</v>
      </c>
      <c r="BB305" s="99">
        <f t="shared" si="24"/>
        <v>0</v>
      </c>
      <c r="BC305" s="99">
        <f>SUMIFS(通讯通路门店!$W:$W,通讯通路门店!$S:$S,$G305,通讯通路门店!$J:$J,"荣耀体验店")+SUMIFS(通讯通路门店!$W:$W,通讯通路门店!$S:$S,$G305,通讯通路门店!$J:$J,"荣耀授权专卖店")</f>
        <v>0</v>
      </c>
      <c r="BD305" s="99">
        <f>SUMIFS(通讯通路门店!$Z:$Z,通讯通路门店!$S:$S,$G305,通讯通路门店!$J:$J,"VIVO体验店")</f>
        <v>0</v>
      </c>
      <c r="BE305" s="99">
        <f>SUMIFS(通讯通路门店!$AB:$AB,通讯通路门店!$S:$S,$G305,通讯通路门店!$J:$J,"OPPO体验店")</f>
        <v>0</v>
      </c>
      <c r="BF305" s="99">
        <f>SUMIFS(通讯通路门店!$X:$X,通讯通路门店!$S:$S,$G305,通讯通路门店!$J:$J,"华为授权体验店")+SUMIFS(通讯通路门店!$AA:$AA,通讯通路门店!$S:$S,$G305,通讯通路门店!$J:$J,"华为堡垒店")</f>
        <v>0</v>
      </c>
      <c r="BG305" s="99">
        <f>SUMIFS(通讯通路门店!$Y:$Y,通讯通路门店!$S:$S,$G305,通讯通路门店!$J:$J,"小米体验店")</f>
        <v>0</v>
      </c>
      <c r="BH305" s="99">
        <f>SUMIFS(通讯通路门店!$AA:$AA,通讯通路门店!$S:$S,$G305,通讯通路门店!$J:$J,"苹果体验店")</f>
        <v>0</v>
      </c>
      <c r="BI305" s="99">
        <f>SUMIFS(通讯通路门店!$K:$K,通讯通路门店!$S:$S,$G305,通讯通路门店!$J:$J,"其他品牌专卖店")</f>
        <v>0</v>
      </c>
      <c r="BJ305" s="99">
        <f>SUMIFS(通讯通路门店!$AC:$AC,通讯通路门店!$S:$S,$G305)</f>
        <v>0</v>
      </c>
      <c r="BK305" s="99">
        <f>SUMIFS(通讯通路门店!$AD:$AD,通讯通路门店!$S:$S,$G305)</f>
        <v>0</v>
      </c>
      <c r="BL305" s="99">
        <f>SUMIFS(通讯通路门店!$AE:$AE,通讯通路门店!$S:$S,$G305)</f>
        <v>0</v>
      </c>
      <c r="BM305" s="99">
        <f>SUMIFS(通讯通路门店!$AF:$AF,通讯通路门店!$S:$S,$G305)</f>
        <v>0</v>
      </c>
      <c r="BN305" s="99">
        <f>SUMIFS(通讯通路门店!$AG:$AG,通讯通路门店!$S:$S,$G305)</f>
        <v>0</v>
      </c>
      <c r="BO305" s="99">
        <f>SUMIFS(通讯通路门店!$AH:$AH,通讯通路门店!$S:$S,$G305)</f>
        <v>0</v>
      </c>
      <c r="BP305" s="99">
        <f>SUMIFS(通讯通路门店!$AI:$AI,通讯通路门店!$S:$S,$G305)</f>
        <v>0</v>
      </c>
      <c r="BQ305" s="83"/>
    </row>
    <row r="306" spans="1:69">
      <c r="A306" s="99" t="str">
        <f>IFERROR(_xlfn.XLOOKUP($G306,通讯通路门店!$S$4:$S$993933,通讯通路门店!$A$4:$A$993933,0,0),"")</f>
        <v/>
      </c>
      <c r="B306" s="99" t="str">
        <f>IFERROR(_xlfn.XLOOKUP($G306,通讯通路门店!$S$4:$S$993933,通讯通路门店!$B$4:$B$993933,0,0),"")</f>
        <v/>
      </c>
      <c r="C306" s="99" t="str">
        <f>IFERROR(_xlfn.XLOOKUP($G306,通讯通路门店!$S$4:$S$993933,通讯通路门店!$C$4:$C$993933,0,0),"")</f>
        <v/>
      </c>
      <c r="D306" s="99" t="str">
        <f>IFERROR(_xlfn.XLOOKUP($G306,通讯通路门店!$S$4:$S$993933,通讯通路门店!$D$4:$D$993933,0,0),"")</f>
        <v/>
      </c>
      <c r="E306" s="83"/>
      <c r="F306" s="83"/>
      <c r="G306" s="101" t="e">
        <v>#N/A</v>
      </c>
      <c r="H306" s="102" t="str">
        <f>IFERROR(_xlfn.XLOOKUP($G306,通讯通路门店!$S$4:$S$993933,通讯通路门店!$R$4:$R$993933,0,0),"")</f>
        <v/>
      </c>
      <c r="I306" s="83"/>
      <c r="J306" s="83"/>
      <c r="K306" s="83"/>
      <c r="L306" s="83"/>
      <c r="M306" s="83"/>
      <c r="N306" s="83"/>
      <c r="O306" s="83"/>
      <c r="P306" s="83"/>
      <c r="Q306" s="83"/>
      <c r="R306" s="83"/>
      <c r="S306" s="83"/>
      <c r="T306" s="83"/>
      <c r="U306" s="99">
        <f>COUNTIF(通讯通路门店!$S:$S,$G306)</f>
        <v>0</v>
      </c>
      <c r="V306" s="99">
        <f>COUNTIFS(通讯通路门店!$S:$S,$G306,通讯通路门店!$J:$J,"综合卖场")</f>
        <v>0</v>
      </c>
      <c r="W306" s="99">
        <f>SUMIFS(通讯通路门店!$AJ:$AJ,通讯通路门店!$S:$S,通讯客户沙盘!$G306)</f>
        <v>0</v>
      </c>
      <c r="X306" s="99">
        <f t="shared" si="20"/>
        <v>0</v>
      </c>
      <c r="Y306" s="99">
        <f>COUNTIFS(通讯通路门店!$S:$S,$G306,通讯通路门店!$J:$J,"荣耀体验店")+COUNTIFS(通讯通路门店!$S:$S,$G306,通讯通路门店!$J:$J,"荣耀授权专卖店")</f>
        <v>0</v>
      </c>
      <c r="Z306" s="99">
        <f>COUNTIFS(通讯通路门店!$S:$S,$G306,通讯通路门店!$J:$J,"VIVO体验店")</f>
        <v>0</v>
      </c>
      <c r="AA306" s="99">
        <f>COUNTIFS(通讯通路门店!$S:$S,$G306,通讯通路门店!$J:$J,"OPPO体验店")</f>
        <v>0</v>
      </c>
      <c r="AB306" s="99">
        <f>COUNTIFS(通讯通路门店!$S:$S,$G306,通讯通路门店!$J:$J,"华为授权体验店")+COUNTIFS(通讯通路门店!$S:$S,$G306,通讯通路门店!$J:$J,"华为堡垒店")</f>
        <v>0</v>
      </c>
      <c r="AC306" s="99">
        <f>COUNTIFS(通讯通路门店!$S:$S,$G306,通讯通路门店!$J:$J,"小米体验店")</f>
        <v>0</v>
      </c>
      <c r="AD306" s="99">
        <f>COUNTIFS(通讯通路门店!$S:$S,$G306,通讯通路门店!$J:$J,"苹果体验店")</f>
        <v>0</v>
      </c>
      <c r="AE306" s="99">
        <f>COUNTIFS(通讯通路门店!$S:$S,$G306,通讯通路门店!$J:$J,"其他品牌专卖店")</f>
        <v>0</v>
      </c>
      <c r="AF306" s="99">
        <f>SUMIFS(通讯通路门店!$BI:$BI,通讯通路门店!$S:$S,$G306)</f>
        <v>0</v>
      </c>
      <c r="AG306" s="99">
        <f>SUMIFS(通讯通路门店!$BH:$BH,通讯通路门店!$S:$S,$G306)</f>
        <v>0</v>
      </c>
      <c r="AH306" s="99">
        <f t="shared" si="21"/>
        <v>0</v>
      </c>
      <c r="AI306" s="99">
        <f>SUMIFS(通讯通路门店!$BB:$BB,通讯通路门店!$S:$S,$G306)</f>
        <v>0</v>
      </c>
      <c r="AJ306" s="99">
        <f>SUMIFS(通讯通路门店!$BE:$BE,通讯通路门店!$S:$S,$G306)</f>
        <v>0</v>
      </c>
      <c r="AK306" s="99">
        <f>SUMIFS(通讯通路门店!$BG:$BG,通讯通路门店!$S:$S,$G306)</f>
        <v>0</v>
      </c>
      <c r="AL306" s="99">
        <f>SUMIFS(通讯通路门店!$BC:$BC,通讯通路门店!$S:$S,$G306)</f>
        <v>0</v>
      </c>
      <c r="AM306" s="99">
        <f>SUMIFS(通讯通路门店!$BD:$BD,通讯通路门店!$S:$S,$G306)</f>
        <v>0</v>
      </c>
      <c r="AN306" s="99">
        <f>SUMIFS(通讯通路门店!$BF:$BF,通讯通路门店!$S:$S,$G306)</f>
        <v>0</v>
      </c>
      <c r="AO306" s="99">
        <f t="shared" si="22"/>
        <v>0</v>
      </c>
      <c r="AP306" s="99">
        <f>SUMIFS(通讯通路门店!$K:$K,通讯通路门店!$S:$S,$G306)</f>
        <v>0</v>
      </c>
      <c r="AQ306" s="83"/>
      <c r="AR306" s="99">
        <f>SUMIFS(通讯通路门店!$T:$T,通讯通路门店!$S:$S,$G306)</f>
        <v>0</v>
      </c>
      <c r="AS306" s="99">
        <f>SUMIFS(通讯通路门店!$U:$U,通讯通路门店!$S:$S,$G306)</f>
        <v>0</v>
      </c>
      <c r="AT306" s="99">
        <f>SUMIFS(通讯通路门店!$V:$V,通讯通路门店!$S:$S,$G306)</f>
        <v>0</v>
      </c>
      <c r="AU306" s="99">
        <f>SUMIFS(通讯通路门店!$W:$W,通讯通路门店!$S:$S,$G306)</f>
        <v>0</v>
      </c>
      <c r="AV306" s="99">
        <f>SUMIFS(通讯通路门店!$Z:$Z,通讯通路门店!$S:$S,$G306)</f>
        <v>0</v>
      </c>
      <c r="AW306" s="99">
        <f>SUMIFS(通讯通路门店!$AB:$AB,通讯通路门店!$S:$S,$G306)</f>
        <v>0</v>
      </c>
      <c r="AX306" s="99">
        <f>SUMIFS(通讯通路门店!$X:$X,通讯通路门店!$S:$S,$G306)</f>
        <v>0</v>
      </c>
      <c r="AY306" s="99">
        <f>SUMIFS(通讯通路门店!$Y:$Y,通讯通路门店!$S:$S,$G306)</f>
        <v>0</v>
      </c>
      <c r="AZ306" s="99">
        <f>SUMIFS(通讯通路门店!$AA:$AA,通讯通路门店!$S:$S,$G306)</f>
        <v>0</v>
      </c>
      <c r="BA306" s="99">
        <f t="shared" si="23"/>
        <v>0</v>
      </c>
      <c r="BB306" s="99">
        <f t="shared" si="24"/>
        <v>0</v>
      </c>
      <c r="BC306" s="99">
        <f>SUMIFS(通讯通路门店!$W:$W,通讯通路门店!$S:$S,$G306,通讯通路门店!$J:$J,"荣耀体验店")+SUMIFS(通讯通路门店!$W:$W,通讯通路门店!$S:$S,$G306,通讯通路门店!$J:$J,"荣耀授权专卖店")</f>
        <v>0</v>
      </c>
      <c r="BD306" s="99">
        <f>SUMIFS(通讯通路门店!$Z:$Z,通讯通路门店!$S:$S,$G306,通讯通路门店!$J:$J,"VIVO体验店")</f>
        <v>0</v>
      </c>
      <c r="BE306" s="99">
        <f>SUMIFS(通讯通路门店!$AB:$AB,通讯通路门店!$S:$S,$G306,通讯通路门店!$J:$J,"OPPO体验店")</f>
        <v>0</v>
      </c>
      <c r="BF306" s="99">
        <f>SUMIFS(通讯通路门店!$X:$X,通讯通路门店!$S:$S,$G306,通讯通路门店!$J:$J,"华为授权体验店")+SUMIFS(通讯通路门店!$AA:$AA,通讯通路门店!$S:$S,$G306,通讯通路门店!$J:$J,"华为堡垒店")</f>
        <v>0</v>
      </c>
      <c r="BG306" s="99">
        <f>SUMIFS(通讯通路门店!$Y:$Y,通讯通路门店!$S:$S,$G306,通讯通路门店!$J:$J,"小米体验店")</f>
        <v>0</v>
      </c>
      <c r="BH306" s="99">
        <f>SUMIFS(通讯通路门店!$AA:$AA,通讯通路门店!$S:$S,$G306,通讯通路门店!$J:$J,"苹果体验店")</f>
        <v>0</v>
      </c>
      <c r="BI306" s="99">
        <f>SUMIFS(通讯通路门店!$K:$K,通讯通路门店!$S:$S,$G306,通讯通路门店!$J:$J,"其他品牌专卖店")</f>
        <v>0</v>
      </c>
      <c r="BJ306" s="99">
        <f>SUMIFS(通讯通路门店!$AC:$AC,通讯通路门店!$S:$S,$G306)</f>
        <v>0</v>
      </c>
      <c r="BK306" s="99">
        <f>SUMIFS(通讯通路门店!$AD:$AD,通讯通路门店!$S:$S,$G306)</f>
        <v>0</v>
      </c>
      <c r="BL306" s="99">
        <f>SUMIFS(通讯通路门店!$AE:$AE,通讯通路门店!$S:$S,$G306)</f>
        <v>0</v>
      </c>
      <c r="BM306" s="99">
        <f>SUMIFS(通讯通路门店!$AF:$AF,通讯通路门店!$S:$S,$G306)</f>
        <v>0</v>
      </c>
      <c r="BN306" s="99">
        <f>SUMIFS(通讯通路门店!$AG:$AG,通讯通路门店!$S:$S,$G306)</f>
        <v>0</v>
      </c>
      <c r="BO306" s="99">
        <f>SUMIFS(通讯通路门店!$AH:$AH,通讯通路门店!$S:$S,$G306)</f>
        <v>0</v>
      </c>
      <c r="BP306" s="99">
        <f>SUMIFS(通讯通路门店!$AI:$AI,通讯通路门店!$S:$S,$G306)</f>
        <v>0</v>
      </c>
      <c r="BQ306" s="83"/>
    </row>
    <row r="307" spans="1:69">
      <c r="A307" s="99" t="str">
        <f>IFERROR(_xlfn.XLOOKUP($G307,通讯通路门店!$S$4:$S$993933,通讯通路门店!$A$4:$A$993933,0,0),"")</f>
        <v/>
      </c>
      <c r="B307" s="99" t="str">
        <f>IFERROR(_xlfn.XLOOKUP($G307,通讯通路门店!$S$4:$S$993933,通讯通路门店!$B$4:$B$993933,0,0),"")</f>
        <v/>
      </c>
      <c r="C307" s="99" t="str">
        <f>IFERROR(_xlfn.XLOOKUP($G307,通讯通路门店!$S$4:$S$993933,通讯通路门店!$C$4:$C$993933,0,0),"")</f>
        <v/>
      </c>
      <c r="D307" s="99" t="str">
        <f>IFERROR(_xlfn.XLOOKUP($G307,通讯通路门店!$S$4:$S$993933,通讯通路门店!$D$4:$D$993933,0,0),"")</f>
        <v/>
      </c>
      <c r="E307" s="83"/>
      <c r="F307" s="83"/>
      <c r="G307" s="101" t="e">
        <v>#N/A</v>
      </c>
      <c r="H307" s="102" t="str">
        <f>IFERROR(_xlfn.XLOOKUP($G307,通讯通路门店!$S$4:$S$993933,通讯通路门店!$R$4:$R$993933,0,0),"")</f>
        <v/>
      </c>
      <c r="I307" s="83"/>
      <c r="J307" s="83"/>
      <c r="K307" s="83"/>
      <c r="L307" s="83"/>
      <c r="M307" s="83"/>
      <c r="N307" s="83"/>
      <c r="O307" s="83"/>
      <c r="P307" s="83"/>
      <c r="Q307" s="83"/>
      <c r="R307" s="83"/>
      <c r="S307" s="83"/>
      <c r="T307" s="83"/>
      <c r="U307" s="99">
        <f>COUNTIF(通讯通路门店!$S:$S,$G307)</f>
        <v>0</v>
      </c>
      <c r="V307" s="99">
        <f>COUNTIFS(通讯通路门店!$S:$S,$G307,通讯通路门店!$J:$J,"综合卖场")</f>
        <v>0</v>
      </c>
      <c r="W307" s="99">
        <f>SUMIFS(通讯通路门店!$AJ:$AJ,通讯通路门店!$S:$S,通讯客户沙盘!$G307)</f>
        <v>0</v>
      </c>
      <c r="X307" s="99">
        <f t="shared" si="20"/>
        <v>0</v>
      </c>
      <c r="Y307" s="99">
        <f>COUNTIFS(通讯通路门店!$S:$S,$G307,通讯通路门店!$J:$J,"荣耀体验店")+COUNTIFS(通讯通路门店!$S:$S,$G307,通讯通路门店!$J:$J,"荣耀授权专卖店")</f>
        <v>0</v>
      </c>
      <c r="Z307" s="99">
        <f>COUNTIFS(通讯通路门店!$S:$S,$G307,通讯通路门店!$J:$J,"VIVO体验店")</f>
        <v>0</v>
      </c>
      <c r="AA307" s="99">
        <f>COUNTIFS(通讯通路门店!$S:$S,$G307,通讯通路门店!$J:$J,"OPPO体验店")</f>
        <v>0</v>
      </c>
      <c r="AB307" s="99">
        <f>COUNTIFS(通讯通路门店!$S:$S,$G307,通讯通路门店!$J:$J,"华为授权体验店")+COUNTIFS(通讯通路门店!$S:$S,$G307,通讯通路门店!$J:$J,"华为堡垒店")</f>
        <v>0</v>
      </c>
      <c r="AC307" s="99">
        <f>COUNTIFS(通讯通路门店!$S:$S,$G307,通讯通路门店!$J:$J,"小米体验店")</f>
        <v>0</v>
      </c>
      <c r="AD307" s="99">
        <f>COUNTIFS(通讯通路门店!$S:$S,$G307,通讯通路门店!$J:$J,"苹果体验店")</f>
        <v>0</v>
      </c>
      <c r="AE307" s="99">
        <f>COUNTIFS(通讯通路门店!$S:$S,$G307,通讯通路门店!$J:$J,"其他品牌专卖店")</f>
        <v>0</v>
      </c>
      <c r="AF307" s="99">
        <f>SUMIFS(通讯通路门店!$BI:$BI,通讯通路门店!$S:$S,$G307)</f>
        <v>0</v>
      </c>
      <c r="AG307" s="99">
        <f>SUMIFS(通讯通路门店!$BH:$BH,通讯通路门店!$S:$S,$G307)</f>
        <v>0</v>
      </c>
      <c r="AH307" s="99">
        <f t="shared" si="21"/>
        <v>0</v>
      </c>
      <c r="AI307" s="99">
        <f>SUMIFS(通讯通路门店!$BB:$BB,通讯通路门店!$S:$S,$G307)</f>
        <v>0</v>
      </c>
      <c r="AJ307" s="99">
        <f>SUMIFS(通讯通路门店!$BE:$BE,通讯通路门店!$S:$S,$G307)</f>
        <v>0</v>
      </c>
      <c r="AK307" s="99">
        <f>SUMIFS(通讯通路门店!$BG:$BG,通讯通路门店!$S:$S,$G307)</f>
        <v>0</v>
      </c>
      <c r="AL307" s="99">
        <f>SUMIFS(通讯通路门店!$BC:$BC,通讯通路门店!$S:$S,$G307)</f>
        <v>0</v>
      </c>
      <c r="AM307" s="99">
        <f>SUMIFS(通讯通路门店!$BD:$BD,通讯通路门店!$S:$S,$G307)</f>
        <v>0</v>
      </c>
      <c r="AN307" s="99">
        <f>SUMIFS(通讯通路门店!$BF:$BF,通讯通路门店!$S:$S,$G307)</f>
        <v>0</v>
      </c>
      <c r="AO307" s="99">
        <f t="shared" si="22"/>
        <v>0</v>
      </c>
      <c r="AP307" s="99">
        <f>SUMIFS(通讯通路门店!$K:$K,通讯通路门店!$S:$S,$G307)</f>
        <v>0</v>
      </c>
      <c r="AQ307" s="83"/>
      <c r="AR307" s="99">
        <f>SUMIFS(通讯通路门店!$T:$T,通讯通路门店!$S:$S,$G307)</f>
        <v>0</v>
      </c>
      <c r="AS307" s="99">
        <f>SUMIFS(通讯通路门店!$U:$U,通讯通路门店!$S:$S,$G307)</f>
        <v>0</v>
      </c>
      <c r="AT307" s="99">
        <f>SUMIFS(通讯通路门店!$V:$V,通讯通路门店!$S:$S,$G307)</f>
        <v>0</v>
      </c>
      <c r="AU307" s="99">
        <f>SUMIFS(通讯通路门店!$W:$W,通讯通路门店!$S:$S,$G307)</f>
        <v>0</v>
      </c>
      <c r="AV307" s="99">
        <f>SUMIFS(通讯通路门店!$Z:$Z,通讯通路门店!$S:$S,$G307)</f>
        <v>0</v>
      </c>
      <c r="AW307" s="99">
        <f>SUMIFS(通讯通路门店!$AB:$AB,通讯通路门店!$S:$S,$G307)</f>
        <v>0</v>
      </c>
      <c r="AX307" s="99">
        <f>SUMIFS(通讯通路门店!$X:$X,通讯通路门店!$S:$S,$G307)</f>
        <v>0</v>
      </c>
      <c r="AY307" s="99">
        <f>SUMIFS(通讯通路门店!$Y:$Y,通讯通路门店!$S:$S,$G307)</f>
        <v>0</v>
      </c>
      <c r="AZ307" s="99">
        <f>SUMIFS(通讯通路门店!$AA:$AA,通讯通路门店!$S:$S,$G307)</f>
        <v>0</v>
      </c>
      <c r="BA307" s="99">
        <f t="shared" si="23"/>
        <v>0</v>
      </c>
      <c r="BB307" s="99">
        <f t="shared" si="24"/>
        <v>0</v>
      </c>
      <c r="BC307" s="99">
        <f>SUMIFS(通讯通路门店!$W:$W,通讯通路门店!$S:$S,$G307,通讯通路门店!$J:$J,"荣耀体验店")+SUMIFS(通讯通路门店!$W:$W,通讯通路门店!$S:$S,$G307,通讯通路门店!$J:$J,"荣耀授权专卖店")</f>
        <v>0</v>
      </c>
      <c r="BD307" s="99">
        <f>SUMIFS(通讯通路门店!$Z:$Z,通讯通路门店!$S:$S,$G307,通讯通路门店!$J:$J,"VIVO体验店")</f>
        <v>0</v>
      </c>
      <c r="BE307" s="99">
        <f>SUMIFS(通讯通路门店!$AB:$AB,通讯通路门店!$S:$S,$G307,通讯通路门店!$J:$J,"OPPO体验店")</f>
        <v>0</v>
      </c>
      <c r="BF307" s="99">
        <f>SUMIFS(通讯通路门店!$X:$X,通讯通路门店!$S:$S,$G307,通讯通路门店!$J:$J,"华为授权体验店")+SUMIFS(通讯通路门店!$AA:$AA,通讯通路门店!$S:$S,$G307,通讯通路门店!$J:$J,"华为堡垒店")</f>
        <v>0</v>
      </c>
      <c r="BG307" s="99">
        <f>SUMIFS(通讯通路门店!$Y:$Y,通讯通路门店!$S:$S,$G307,通讯通路门店!$J:$J,"小米体验店")</f>
        <v>0</v>
      </c>
      <c r="BH307" s="99">
        <f>SUMIFS(通讯通路门店!$AA:$AA,通讯通路门店!$S:$S,$G307,通讯通路门店!$J:$J,"苹果体验店")</f>
        <v>0</v>
      </c>
      <c r="BI307" s="99">
        <f>SUMIFS(通讯通路门店!$K:$K,通讯通路门店!$S:$S,$G307,通讯通路门店!$J:$J,"其他品牌专卖店")</f>
        <v>0</v>
      </c>
      <c r="BJ307" s="99">
        <f>SUMIFS(通讯通路门店!$AC:$AC,通讯通路门店!$S:$S,$G307)</f>
        <v>0</v>
      </c>
      <c r="BK307" s="99">
        <f>SUMIFS(通讯通路门店!$AD:$AD,通讯通路门店!$S:$S,$G307)</f>
        <v>0</v>
      </c>
      <c r="BL307" s="99">
        <f>SUMIFS(通讯通路门店!$AE:$AE,通讯通路门店!$S:$S,$G307)</f>
        <v>0</v>
      </c>
      <c r="BM307" s="99">
        <f>SUMIFS(通讯通路门店!$AF:$AF,通讯通路门店!$S:$S,$G307)</f>
        <v>0</v>
      </c>
      <c r="BN307" s="99">
        <f>SUMIFS(通讯通路门店!$AG:$AG,通讯通路门店!$S:$S,$G307)</f>
        <v>0</v>
      </c>
      <c r="BO307" s="99">
        <f>SUMIFS(通讯通路门店!$AH:$AH,通讯通路门店!$S:$S,$G307)</f>
        <v>0</v>
      </c>
      <c r="BP307" s="99">
        <f>SUMIFS(通讯通路门店!$AI:$AI,通讯通路门店!$S:$S,$G307)</f>
        <v>0</v>
      </c>
      <c r="BQ307" s="83"/>
    </row>
    <row r="308" spans="1:69">
      <c r="A308" s="99" t="str">
        <f>IFERROR(_xlfn.XLOOKUP($G308,通讯通路门店!$S$4:$S$993933,通讯通路门店!$A$4:$A$993933,0,0),"")</f>
        <v/>
      </c>
      <c r="B308" s="99" t="str">
        <f>IFERROR(_xlfn.XLOOKUP($G308,通讯通路门店!$S$4:$S$993933,通讯通路门店!$B$4:$B$993933,0,0),"")</f>
        <v/>
      </c>
      <c r="C308" s="99" t="str">
        <f>IFERROR(_xlfn.XLOOKUP($G308,通讯通路门店!$S$4:$S$993933,通讯通路门店!$C$4:$C$993933,0,0),"")</f>
        <v/>
      </c>
      <c r="D308" s="99" t="str">
        <f>IFERROR(_xlfn.XLOOKUP($G308,通讯通路门店!$S$4:$S$993933,通讯通路门店!$D$4:$D$993933,0,0),"")</f>
        <v/>
      </c>
      <c r="E308" s="83"/>
      <c r="F308" s="83"/>
      <c r="G308" s="101" t="e">
        <v>#N/A</v>
      </c>
      <c r="H308" s="102" t="str">
        <f>IFERROR(_xlfn.XLOOKUP($G308,通讯通路门店!$S$4:$S$993933,通讯通路门店!$R$4:$R$993933,0,0),"")</f>
        <v/>
      </c>
      <c r="I308" s="83"/>
      <c r="J308" s="83"/>
      <c r="K308" s="83"/>
      <c r="L308" s="83"/>
      <c r="M308" s="83"/>
      <c r="N308" s="83"/>
      <c r="O308" s="83"/>
      <c r="P308" s="83"/>
      <c r="Q308" s="83"/>
      <c r="R308" s="83"/>
      <c r="S308" s="83"/>
      <c r="T308" s="83"/>
      <c r="U308" s="99">
        <f>COUNTIF(通讯通路门店!$S:$S,$G308)</f>
        <v>0</v>
      </c>
      <c r="V308" s="99">
        <f>COUNTIFS(通讯通路门店!$S:$S,$G308,通讯通路门店!$J:$J,"综合卖场")</f>
        <v>0</v>
      </c>
      <c r="W308" s="99">
        <f>SUMIFS(通讯通路门店!$AJ:$AJ,通讯通路门店!$S:$S,通讯客户沙盘!$G308)</f>
        <v>0</v>
      </c>
      <c r="X308" s="99">
        <f t="shared" si="20"/>
        <v>0</v>
      </c>
      <c r="Y308" s="99">
        <f>COUNTIFS(通讯通路门店!$S:$S,$G308,通讯通路门店!$J:$J,"荣耀体验店")+COUNTIFS(通讯通路门店!$S:$S,$G308,通讯通路门店!$J:$J,"荣耀授权专卖店")</f>
        <v>0</v>
      </c>
      <c r="Z308" s="99">
        <f>COUNTIFS(通讯通路门店!$S:$S,$G308,通讯通路门店!$J:$J,"VIVO体验店")</f>
        <v>0</v>
      </c>
      <c r="AA308" s="99">
        <f>COUNTIFS(通讯通路门店!$S:$S,$G308,通讯通路门店!$J:$J,"OPPO体验店")</f>
        <v>0</v>
      </c>
      <c r="AB308" s="99">
        <f>COUNTIFS(通讯通路门店!$S:$S,$G308,通讯通路门店!$J:$J,"华为授权体验店")+COUNTIFS(通讯通路门店!$S:$S,$G308,通讯通路门店!$J:$J,"华为堡垒店")</f>
        <v>0</v>
      </c>
      <c r="AC308" s="99">
        <f>COUNTIFS(通讯通路门店!$S:$S,$G308,通讯通路门店!$J:$J,"小米体验店")</f>
        <v>0</v>
      </c>
      <c r="AD308" s="99">
        <f>COUNTIFS(通讯通路门店!$S:$S,$G308,通讯通路门店!$J:$J,"苹果体验店")</f>
        <v>0</v>
      </c>
      <c r="AE308" s="99">
        <f>COUNTIFS(通讯通路门店!$S:$S,$G308,通讯通路门店!$J:$J,"其他品牌专卖店")</f>
        <v>0</v>
      </c>
      <c r="AF308" s="99">
        <f>SUMIFS(通讯通路门店!$BI:$BI,通讯通路门店!$S:$S,$G308)</f>
        <v>0</v>
      </c>
      <c r="AG308" s="99">
        <f>SUMIFS(通讯通路门店!$BH:$BH,通讯通路门店!$S:$S,$G308)</f>
        <v>0</v>
      </c>
      <c r="AH308" s="99">
        <f t="shared" si="21"/>
        <v>0</v>
      </c>
      <c r="AI308" s="99">
        <f>SUMIFS(通讯通路门店!$BB:$BB,通讯通路门店!$S:$S,$G308)</f>
        <v>0</v>
      </c>
      <c r="AJ308" s="99">
        <f>SUMIFS(通讯通路门店!$BE:$BE,通讯通路门店!$S:$S,$G308)</f>
        <v>0</v>
      </c>
      <c r="AK308" s="99">
        <f>SUMIFS(通讯通路门店!$BG:$BG,通讯通路门店!$S:$S,$G308)</f>
        <v>0</v>
      </c>
      <c r="AL308" s="99">
        <f>SUMIFS(通讯通路门店!$BC:$BC,通讯通路门店!$S:$S,$G308)</f>
        <v>0</v>
      </c>
      <c r="AM308" s="99">
        <f>SUMIFS(通讯通路门店!$BD:$BD,通讯通路门店!$S:$S,$G308)</f>
        <v>0</v>
      </c>
      <c r="AN308" s="99">
        <f>SUMIFS(通讯通路门店!$BF:$BF,通讯通路门店!$S:$S,$G308)</f>
        <v>0</v>
      </c>
      <c r="AO308" s="99">
        <f t="shared" si="22"/>
        <v>0</v>
      </c>
      <c r="AP308" s="99">
        <f>SUMIFS(通讯通路门店!$K:$K,通讯通路门店!$S:$S,$G308)</f>
        <v>0</v>
      </c>
      <c r="AQ308" s="83"/>
      <c r="AR308" s="99">
        <f>SUMIFS(通讯通路门店!$T:$T,通讯通路门店!$S:$S,$G308)</f>
        <v>0</v>
      </c>
      <c r="AS308" s="99">
        <f>SUMIFS(通讯通路门店!$U:$U,通讯通路门店!$S:$S,$G308)</f>
        <v>0</v>
      </c>
      <c r="AT308" s="99">
        <f>SUMIFS(通讯通路门店!$V:$V,通讯通路门店!$S:$S,$G308)</f>
        <v>0</v>
      </c>
      <c r="AU308" s="99">
        <f>SUMIFS(通讯通路门店!$W:$W,通讯通路门店!$S:$S,$G308)</f>
        <v>0</v>
      </c>
      <c r="AV308" s="99">
        <f>SUMIFS(通讯通路门店!$Z:$Z,通讯通路门店!$S:$S,$G308)</f>
        <v>0</v>
      </c>
      <c r="AW308" s="99">
        <f>SUMIFS(通讯通路门店!$AB:$AB,通讯通路门店!$S:$S,$G308)</f>
        <v>0</v>
      </c>
      <c r="AX308" s="99">
        <f>SUMIFS(通讯通路门店!$X:$X,通讯通路门店!$S:$S,$G308)</f>
        <v>0</v>
      </c>
      <c r="AY308" s="99">
        <f>SUMIFS(通讯通路门店!$Y:$Y,通讯通路门店!$S:$S,$G308)</f>
        <v>0</v>
      </c>
      <c r="AZ308" s="99">
        <f>SUMIFS(通讯通路门店!$AA:$AA,通讯通路门店!$S:$S,$G308)</f>
        <v>0</v>
      </c>
      <c r="BA308" s="99">
        <f t="shared" si="23"/>
        <v>0</v>
      </c>
      <c r="BB308" s="99">
        <f t="shared" si="24"/>
        <v>0</v>
      </c>
      <c r="BC308" s="99">
        <f>SUMIFS(通讯通路门店!$W:$W,通讯通路门店!$S:$S,$G308,通讯通路门店!$J:$J,"荣耀体验店")+SUMIFS(通讯通路门店!$W:$W,通讯通路门店!$S:$S,$G308,通讯通路门店!$J:$J,"荣耀授权专卖店")</f>
        <v>0</v>
      </c>
      <c r="BD308" s="99">
        <f>SUMIFS(通讯通路门店!$Z:$Z,通讯通路门店!$S:$S,$G308,通讯通路门店!$J:$J,"VIVO体验店")</f>
        <v>0</v>
      </c>
      <c r="BE308" s="99">
        <f>SUMIFS(通讯通路门店!$AB:$AB,通讯通路门店!$S:$S,$G308,通讯通路门店!$J:$J,"OPPO体验店")</f>
        <v>0</v>
      </c>
      <c r="BF308" s="99">
        <f>SUMIFS(通讯通路门店!$X:$X,通讯通路门店!$S:$S,$G308,通讯通路门店!$J:$J,"华为授权体验店")+SUMIFS(通讯通路门店!$AA:$AA,通讯通路门店!$S:$S,$G308,通讯通路门店!$J:$J,"华为堡垒店")</f>
        <v>0</v>
      </c>
      <c r="BG308" s="99">
        <f>SUMIFS(通讯通路门店!$Y:$Y,通讯通路门店!$S:$S,$G308,通讯通路门店!$J:$J,"小米体验店")</f>
        <v>0</v>
      </c>
      <c r="BH308" s="99">
        <f>SUMIFS(通讯通路门店!$AA:$AA,通讯通路门店!$S:$S,$G308,通讯通路门店!$J:$J,"苹果体验店")</f>
        <v>0</v>
      </c>
      <c r="BI308" s="99">
        <f>SUMIFS(通讯通路门店!$K:$K,通讯通路门店!$S:$S,$G308,通讯通路门店!$J:$J,"其他品牌专卖店")</f>
        <v>0</v>
      </c>
      <c r="BJ308" s="99">
        <f>SUMIFS(通讯通路门店!$AC:$AC,通讯通路门店!$S:$S,$G308)</f>
        <v>0</v>
      </c>
      <c r="BK308" s="99">
        <f>SUMIFS(通讯通路门店!$AD:$AD,通讯通路门店!$S:$S,$G308)</f>
        <v>0</v>
      </c>
      <c r="BL308" s="99">
        <f>SUMIFS(通讯通路门店!$AE:$AE,通讯通路门店!$S:$S,$G308)</f>
        <v>0</v>
      </c>
      <c r="BM308" s="99">
        <f>SUMIFS(通讯通路门店!$AF:$AF,通讯通路门店!$S:$S,$G308)</f>
        <v>0</v>
      </c>
      <c r="BN308" s="99">
        <f>SUMIFS(通讯通路门店!$AG:$AG,通讯通路门店!$S:$S,$G308)</f>
        <v>0</v>
      </c>
      <c r="BO308" s="99">
        <f>SUMIFS(通讯通路门店!$AH:$AH,通讯通路门店!$S:$S,$G308)</f>
        <v>0</v>
      </c>
      <c r="BP308" s="99">
        <f>SUMIFS(通讯通路门店!$AI:$AI,通讯通路门店!$S:$S,$G308)</f>
        <v>0</v>
      </c>
      <c r="BQ308" s="83"/>
    </row>
    <row r="309" spans="1:69">
      <c r="A309" s="99" t="str">
        <f>IFERROR(_xlfn.XLOOKUP($G309,通讯通路门店!$S$4:$S$993933,通讯通路门店!$A$4:$A$993933,0,0),"")</f>
        <v/>
      </c>
      <c r="B309" s="99" t="str">
        <f>IFERROR(_xlfn.XLOOKUP($G309,通讯通路门店!$S$4:$S$993933,通讯通路门店!$B$4:$B$993933,0,0),"")</f>
        <v/>
      </c>
      <c r="C309" s="99" t="str">
        <f>IFERROR(_xlfn.XLOOKUP($G309,通讯通路门店!$S$4:$S$993933,通讯通路门店!$C$4:$C$993933,0,0),"")</f>
        <v/>
      </c>
      <c r="D309" s="99" t="str">
        <f>IFERROR(_xlfn.XLOOKUP($G309,通讯通路门店!$S$4:$S$993933,通讯通路门店!$D$4:$D$993933,0,0),"")</f>
        <v/>
      </c>
      <c r="E309" s="83"/>
      <c r="F309" s="83"/>
      <c r="G309" s="101" t="e">
        <v>#N/A</v>
      </c>
      <c r="H309" s="102" t="str">
        <f>IFERROR(_xlfn.XLOOKUP($G309,通讯通路门店!$S$4:$S$993933,通讯通路门店!$R$4:$R$993933,0,0),"")</f>
        <v/>
      </c>
      <c r="I309" s="83"/>
      <c r="J309" s="83"/>
      <c r="K309" s="83"/>
      <c r="L309" s="83"/>
      <c r="M309" s="83"/>
      <c r="N309" s="83"/>
      <c r="O309" s="83"/>
      <c r="P309" s="83"/>
      <c r="Q309" s="83"/>
      <c r="R309" s="83"/>
      <c r="S309" s="83"/>
      <c r="T309" s="83"/>
      <c r="U309" s="99">
        <f>COUNTIF(通讯通路门店!$S:$S,$G309)</f>
        <v>0</v>
      </c>
      <c r="V309" s="99">
        <f>COUNTIFS(通讯通路门店!$S:$S,$G309,通讯通路门店!$J:$J,"综合卖场")</f>
        <v>0</v>
      </c>
      <c r="W309" s="99">
        <f>SUMIFS(通讯通路门店!$AJ:$AJ,通讯通路门店!$S:$S,通讯客户沙盘!$G309)</f>
        <v>0</v>
      </c>
      <c r="X309" s="99">
        <f t="shared" si="20"/>
        <v>0</v>
      </c>
      <c r="Y309" s="99">
        <f>COUNTIFS(通讯通路门店!$S:$S,$G309,通讯通路门店!$J:$J,"荣耀体验店")+COUNTIFS(通讯通路门店!$S:$S,$G309,通讯通路门店!$J:$J,"荣耀授权专卖店")</f>
        <v>0</v>
      </c>
      <c r="Z309" s="99">
        <f>COUNTIFS(通讯通路门店!$S:$S,$G309,通讯通路门店!$J:$J,"VIVO体验店")</f>
        <v>0</v>
      </c>
      <c r="AA309" s="99">
        <f>COUNTIFS(通讯通路门店!$S:$S,$G309,通讯通路门店!$J:$J,"OPPO体验店")</f>
        <v>0</v>
      </c>
      <c r="AB309" s="99">
        <f>COUNTIFS(通讯通路门店!$S:$S,$G309,通讯通路门店!$J:$J,"华为授权体验店")+COUNTIFS(通讯通路门店!$S:$S,$G309,通讯通路门店!$J:$J,"华为堡垒店")</f>
        <v>0</v>
      </c>
      <c r="AC309" s="99">
        <f>COUNTIFS(通讯通路门店!$S:$S,$G309,通讯通路门店!$J:$J,"小米体验店")</f>
        <v>0</v>
      </c>
      <c r="AD309" s="99">
        <f>COUNTIFS(通讯通路门店!$S:$S,$G309,通讯通路门店!$J:$J,"苹果体验店")</f>
        <v>0</v>
      </c>
      <c r="AE309" s="99">
        <f>COUNTIFS(通讯通路门店!$S:$S,$G309,通讯通路门店!$J:$J,"其他品牌专卖店")</f>
        <v>0</v>
      </c>
      <c r="AF309" s="99">
        <f>SUMIFS(通讯通路门店!$BI:$BI,通讯通路门店!$S:$S,$G309)</f>
        <v>0</v>
      </c>
      <c r="AG309" s="99">
        <f>SUMIFS(通讯通路门店!$BH:$BH,通讯通路门店!$S:$S,$G309)</f>
        <v>0</v>
      </c>
      <c r="AH309" s="99">
        <f t="shared" si="21"/>
        <v>0</v>
      </c>
      <c r="AI309" s="99">
        <f>SUMIFS(通讯通路门店!$BB:$BB,通讯通路门店!$S:$S,$G309)</f>
        <v>0</v>
      </c>
      <c r="AJ309" s="99">
        <f>SUMIFS(通讯通路门店!$BE:$BE,通讯通路门店!$S:$S,$G309)</f>
        <v>0</v>
      </c>
      <c r="AK309" s="99">
        <f>SUMIFS(通讯通路门店!$BG:$BG,通讯通路门店!$S:$S,$G309)</f>
        <v>0</v>
      </c>
      <c r="AL309" s="99">
        <f>SUMIFS(通讯通路门店!$BC:$BC,通讯通路门店!$S:$S,$G309)</f>
        <v>0</v>
      </c>
      <c r="AM309" s="99">
        <f>SUMIFS(通讯通路门店!$BD:$BD,通讯通路门店!$S:$S,$G309)</f>
        <v>0</v>
      </c>
      <c r="AN309" s="99">
        <f>SUMIFS(通讯通路门店!$BF:$BF,通讯通路门店!$S:$S,$G309)</f>
        <v>0</v>
      </c>
      <c r="AO309" s="99">
        <f t="shared" si="22"/>
        <v>0</v>
      </c>
      <c r="AP309" s="99">
        <f>SUMIFS(通讯通路门店!$K:$K,通讯通路门店!$S:$S,$G309)</f>
        <v>0</v>
      </c>
      <c r="AQ309" s="83"/>
      <c r="AR309" s="99">
        <f>SUMIFS(通讯通路门店!$T:$T,通讯通路门店!$S:$S,$G309)</f>
        <v>0</v>
      </c>
      <c r="AS309" s="99">
        <f>SUMIFS(通讯通路门店!$U:$U,通讯通路门店!$S:$S,$G309)</f>
        <v>0</v>
      </c>
      <c r="AT309" s="99">
        <f>SUMIFS(通讯通路门店!$V:$V,通讯通路门店!$S:$S,$G309)</f>
        <v>0</v>
      </c>
      <c r="AU309" s="99">
        <f>SUMIFS(通讯通路门店!$W:$W,通讯通路门店!$S:$S,$G309)</f>
        <v>0</v>
      </c>
      <c r="AV309" s="99">
        <f>SUMIFS(通讯通路门店!$Z:$Z,通讯通路门店!$S:$S,$G309)</f>
        <v>0</v>
      </c>
      <c r="AW309" s="99">
        <f>SUMIFS(通讯通路门店!$AB:$AB,通讯通路门店!$S:$S,$G309)</f>
        <v>0</v>
      </c>
      <c r="AX309" s="99">
        <f>SUMIFS(通讯通路门店!$X:$X,通讯通路门店!$S:$S,$G309)</f>
        <v>0</v>
      </c>
      <c r="AY309" s="99">
        <f>SUMIFS(通讯通路门店!$Y:$Y,通讯通路门店!$S:$S,$G309)</f>
        <v>0</v>
      </c>
      <c r="AZ309" s="99">
        <f>SUMIFS(通讯通路门店!$AA:$AA,通讯通路门店!$S:$S,$G309)</f>
        <v>0</v>
      </c>
      <c r="BA309" s="99">
        <f t="shared" si="23"/>
        <v>0</v>
      </c>
      <c r="BB309" s="99">
        <f t="shared" si="24"/>
        <v>0</v>
      </c>
      <c r="BC309" s="99">
        <f>SUMIFS(通讯通路门店!$W:$W,通讯通路门店!$S:$S,$G309,通讯通路门店!$J:$J,"荣耀体验店")+SUMIFS(通讯通路门店!$W:$W,通讯通路门店!$S:$S,$G309,通讯通路门店!$J:$J,"荣耀授权专卖店")</f>
        <v>0</v>
      </c>
      <c r="BD309" s="99">
        <f>SUMIFS(通讯通路门店!$Z:$Z,通讯通路门店!$S:$S,$G309,通讯通路门店!$J:$J,"VIVO体验店")</f>
        <v>0</v>
      </c>
      <c r="BE309" s="99">
        <f>SUMIFS(通讯通路门店!$AB:$AB,通讯通路门店!$S:$S,$G309,通讯通路门店!$J:$J,"OPPO体验店")</f>
        <v>0</v>
      </c>
      <c r="BF309" s="99">
        <f>SUMIFS(通讯通路门店!$X:$X,通讯通路门店!$S:$S,$G309,通讯通路门店!$J:$J,"华为授权体验店")+SUMIFS(通讯通路门店!$AA:$AA,通讯通路门店!$S:$S,$G309,通讯通路门店!$J:$J,"华为堡垒店")</f>
        <v>0</v>
      </c>
      <c r="BG309" s="99">
        <f>SUMIFS(通讯通路门店!$Y:$Y,通讯通路门店!$S:$S,$G309,通讯通路门店!$J:$J,"小米体验店")</f>
        <v>0</v>
      </c>
      <c r="BH309" s="99">
        <f>SUMIFS(通讯通路门店!$AA:$AA,通讯通路门店!$S:$S,$G309,通讯通路门店!$J:$J,"苹果体验店")</f>
        <v>0</v>
      </c>
      <c r="BI309" s="99">
        <f>SUMIFS(通讯通路门店!$K:$K,通讯通路门店!$S:$S,$G309,通讯通路门店!$J:$J,"其他品牌专卖店")</f>
        <v>0</v>
      </c>
      <c r="BJ309" s="99">
        <f>SUMIFS(通讯通路门店!$AC:$AC,通讯通路门店!$S:$S,$G309)</f>
        <v>0</v>
      </c>
      <c r="BK309" s="99">
        <f>SUMIFS(通讯通路门店!$AD:$AD,通讯通路门店!$S:$S,$G309)</f>
        <v>0</v>
      </c>
      <c r="BL309" s="99">
        <f>SUMIFS(通讯通路门店!$AE:$AE,通讯通路门店!$S:$S,$G309)</f>
        <v>0</v>
      </c>
      <c r="BM309" s="99">
        <f>SUMIFS(通讯通路门店!$AF:$AF,通讯通路门店!$S:$S,$G309)</f>
        <v>0</v>
      </c>
      <c r="BN309" s="99">
        <f>SUMIFS(通讯通路门店!$AG:$AG,通讯通路门店!$S:$S,$G309)</f>
        <v>0</v>
      </c>
      <c r="BO309" s="99">
        <f>SUMIFS(通讯通路门店!$AH:$AH,通讯通路门店!$S:$S,$G309)</f>
        <v>0</v>
      </c>
      <c r="BP309" s="99">
        <f>SUMIFS(通讯通路门店!$AI:$AI,通讯通路门店!$S:$S,$G309)</f>
        <v>0</v>
      </c>
      <c r="BQ309" s="83"/>
    </row>
    <row r="310" spans="1:69">
      <c r="A310" s="99" t="str">
        <f>IFERROR(_xlfn.XLOOKUP($G310,通讯通路门店!$S$4:$S$993933,通讯通路门店!$A$4:$A$993933,0,0),"")</f>
        <v/>
      </c>
      <c r="B310" s="99" t="str">
        <f>IFERROR(_xlfn.XLOOKUP($G310,通讯通路门店!$S$4:$S$993933,通讯通路门店!$B$4:$B$993933,0,0),"")</f>
        <v/>
      </c>
      <c r="C310" s="99" t="str">
        <f>IFERROR(_xlfn.XLOOKUP($G310,通讯通路门店!$S$4:$S$993933,通讯通路门店!$C$4:$C$993933,0,0),"")</f>
        <v/>
      </c>
      <c r="D310" s="99" t="str">
        <f>IFERROR(_xlfn.XLOOKUP($G310,通讯通路门店!$S$4:$S$993933,通讯通路门店!$D$4:$D$993933,0,0),"")</f>
        <v/>
      </c>
      <c r="E310" s="83"/>
      <c r="F310" s="83"/>
      <c r="G310" s="101" t="e">
        <v>#N/A</v>
      </c>
      <c r="H310" s="102" t="str">
        <f>IFERROR(_xlfn.XLOOKUP($G310,通讯通路门店!$S$4:$S$993933,通讯通路门店!$R$4:$R$993933,0,0),"")</f>
        <v/>
      </c>
      <c r="I310" s="83"/>
      <c r="J310" s="83"/>
      <c r="K310" s="83"/>
      <c r="L310" s="83"/>
      <c r="M310" s="83"/>
      <c r="N310" s="83"/>
      <c r="O310" s="83"/>
      <c r="P310" s="83"/>
      <c r="Q310" s="83"/>
      <c r="R310" s="83"/>
      <c r="S310" s="83"/>
      <c r="T310" s="83"/>
      <c r="U310" s="99">
        <f>COUNTIF(通讯通路门店!$S:$S,$G310)</f>
        <v>0</v>
      </c>
      <c r="V310" s="99">
        <f>COUNTIFS(通讯通路门店!$S:$S,$G310,通讯通路门店!$J:$J,"综合卖场")</f>
        <v>0</v>
      </c>
      <c r="W310" s="99">
        <f>SUMIFS(通讯通路门店!$AJ:$AJ,通讯通路门店!$S:$S,通讯客户沙盘!$G310)</f>
        <v>0</v>
      </c>
      <c r="X310" s="99">
        <f t="shared" si="20"/>
        <v>0</v>
      </c>
      <c r="Y310" s="99">
        <f>COUNTIFS(通讯通路门店!$S:$S,$G310,通讯通路门店!$J:$J,"荣耀体验店")+COUNTIFS(通讯通路门店!$S:$S,$G310,通讯通路门店!$J:$J,"荣耀授权专卖店")</f>
        <v>0</v>
      </c>
      <c r="Z310" s="99">
        <f>COUNTIFS(通讯通路门店!$S:$S,$G310,通讯通路门店!$J:$J,"VIVO体验店")</f>
        <v>0</v>
      </c>
      <c r="AA310" s="99">
        <f>COUNTIFS(通讯通路门店!$S:$S,$G310,通讯通路门店!$J:$J,"OPPO体验店")</f>
        <v>0</v>
      </c>
      <c r="AB310" s="99">
        <f>COUNTIFS(通讯通路门店!$S:$S,$G310,通讯通路门店!$J:$J,"华为授权体验店")+COUNTIFS(通讯通路门店!$S:$S,$G310,通讯通路门店!$J:$J,"华为堡垒店")</f>
        <v>0</v>
      </c>
      <c r="AC310" s="99">
        <f>COUNTIFS(通讯通路门店!$S:$S,$G310,通讯通路门店!$J:$J,"小米体验店")</f>
        <v>0</v>
      </c>
      <c r="AD310" s="99">
        <f>COUNTIFS(通讯通路门店!$S:$S,$G310,通讯通路门店!$J:$J,"苹果体验店")</f>
        <v>0</v>
      </c>
      <c r="AE310" s="99">
        <f>COUNTIFS(通讯通路门店!$S:$S,$G310,通讯通路门店!$J:$J,"其他品牌专卖店")</f>
        <v>0</v>
      </c>
      <c r="AF310" s="99">
        <f>SUMIFS(通讯通路门店!$BI:$BI,通讯通路门店!$S:$S,$G310)</f>
        <v>0</v>
      </c>
      <c r="AG310" s="99">
        <f>SUMIFS(通讯通路门店!$BH:$BH,通讯通路门店!$S:$S,$G310)</f>
        <v>0</v>
      </c>
      <c r="AH310" s="99">
        <f t="shared" si="21"/>
        <v>0</v>
      </c>
      <c r="AI310" s="99">
        <f>SUMIFS(通讯通路门店!$BB:$BB,通讯通路门店!$S:$S,$G310)</f>
        <v>0</v>
      </c>
      <c r="AJ310" s="99">
        <f>SUMIFS(通讯通路门店!$BE:$BE,通讯通路门店!$S:$S,$G310)</f>
        <v>0</v>
      </c>
      <c r="AK310" s="99">
        <f>SUMIFS(通讯通路门店!$BG:$BG,通讯通路门店!$S:$S,$G310)</f>
        <v>0</v>
      </c>
      <c r="AL310" s="99">
        <f>SUMIFS(通讯通路门店!$BC:$BC,通讯通路门店!$S:$S,$G310)</f>
        <v>0</v>
      </c>
      <c r="AM310" s="99">
        <f>SUMIFS(通讯通路门店!$BD:$BD,通讯通路门店!$S:$S,$G310)</f>
        <v>0</v>
      </c>
      <c r="AN310" s="99">
        <f>SUMIFS(通讯通路门店!$BF:$BF,通讯通路门店!$S:$S,$G310)</f>
        <v>0</v>
      </c>
      <c r="AO310" s="99">
        <f t="shared" si="22"/>
        <v>0</v>
      </c>
      <c r="AP310" s="99">
        <f>SUMIFS(通讯通路门店!$K:$K,通讯通路门店!$S:$S,$G310)</f>
        <v>0</v>
      </c>
      <c r="AQ310" s="83"/>
      <c r="AR310" s="99">
        <f>SUMIFS(通讯通路门店!$T:$T,通讯通路门店!$S:$S,$G310)</f>
        <v>0</v>
      </c>
      <c r="AS310" s="99">
        <f>SUMIFS(通讯通路门店!$U:$U,通讯通路门店!$S:$S,$G310)</f>
        <v>0</v>
      </c>
      <c r="AT310" s="99">
        <f>SUMIFS(通讯通路门店!$V:$V,通讯通路门店!$S:$S,$G310)</f>
        <v>0</v>
      </c>
      <c r="AU310" s="99">
        <f>SUMIFS(通讯通路门店!$W:$W,通讯通路门店!$S:$S,$G310)</f>
        <v>0</v>
      </c>
      <c r="AV310" s="99">
        <f>SUMIFS(通讯通路门店!$Z:$Z,通讯通路门店!$S:$S,$G310)</f>
        <v>0</v>
      </c>
      <c r="AW310" s="99">
        <f>SUMIFS(通讯通路门店!$AB:$AB,通讯通路门店!$S:$S,$G310)</f>
        <v>0</v>
      </c>
      <c r="AX310" s="99">
        <f>SUMIFS(通讯通路门店!$X:$X,通讯通路门店!$S:$S,$G310)</f>
        <v>0</v>
      </c>
      <c r="AY310" s="99">
        <f>SUMIFS(通讯通路门店!$Y:$Y,通讯通路门店!$S:$S,$G310)</f>
        <v>0</v>
      </c>
      <c r="AZ310" s="99">
        <f>SUMIFS(通讯通路门店!$AA:$AA,通讯通路门店!$S:$S,$G310)</f>
        <v>0</v>
      </c>
      <c r="BA310" s="99">
        <f t="shared" si="23"/>
        <v>0</v>
      </c>
      <c r="BB310" s="99">
        <f t="shared" si="24"/>
        <v>0</v>
      </c>
      <c r="BC310" s="99">
        <f>SUMIFS(通讯通路门店!$W:$W,通讯通路门店!$S:$S,$G310,通讯通路门店!$J:$J,"荣耀体验店")+SUMIFS(通讯通路门店!$W:$W,通讯通路门店!$S:$S,$G310,通讯通路门店!$J:$J,"荣耀授权专卖店")</f>
        <v>0</v>
      </c>
      <c r="BD310" s="99">
        <f>SUMIFS(通讯通路门店!$Z:$Z,通讯通路门店!$S:$S,$G310,通讯通路门店!$J:$J,"VIVO体验店")</f>
        <v>0</v>
      </c>
      <c r="BE310" s="99">
        <f>SUMIFS(通讯通路门店!$AB:$AB,通讯通路门店!$S:$S,$G310,通讯通路门店!$J:$J,"OPPO体验店")</f>
        <v>0</v>
      </c>
      <c r="BF310" s="99">
        <f>SUMIFS(通讯通路门店!$X:$X,通讯通路门店!$S:$S,$G310,通讯通路门店!$J:$J,"华为授权体验店")+SUMIFS(通讯通路门店!$AA:$AA,通讯通路门店!$S:$S,$G310,通讯通路门店!$J:$J,"华为堡垒店")</f>
        <v>0</v>
      </c>
      <c r="BG310" s="99">
        <f>SUMIFS(通讯通路门店!$Y:$Y,通讯通路门店!$S:$S,$G310,通讯通路门店!$J:$J,"小米体验店")</f>
        <v>0</v>
      </c>
      <c r="BH310" s="99">
        <f>SUMIFS(通讯通路门店!$AA:$AA,通讯通路门店!$S:$S,$G310,通讯通路门店!$J:$J,"苹果体验店")</f>
        <v>0</v>
      </c>
      <c r="BI310" s="99">
        <f>SUMIFS(通讯通路门店!$K:$K,通讯通路门店!$S:$S,$G310,通讯通路门店!$J:$J,"其他品牌专卖店")</f>
        <v>0</v>
      </c>
      <c r="BJ310" s="99">
        <f>SUMIFS(通讯通路门店!$AC:$AC,通讯通路门店!$S:$S,$G310)</f>
        <v>0</v>
      </c>
      <c r="BK310" s="99">
        <f>SUMIFS(通讯通路门店!$AD:$AD,通讯通路门店!$S:$S,$G310)</f>
        <v>0</v>
      </c>
      <c r="BL310" s="99">
        <f>SUMIFS(通讯通路门店!$AE:$AE,通讯通路门店!$S:$S,$G310)</f>
        <v>0</v>
      </c>
      <c r="BM310" s="99">
        <f>SUMIFS(通讯通路门店!$AF:$AF,通讯通路门店!$S:$S,$G310)</f>
        <v>0</v>
      </c>
      <c r="BN310" s="99">
        <f>SUMIFS(通讯通路门店!$AG:$AG,通讯通路门店!$S:$S,$G310)</f>
        <v>0</v>
      </c>
      <c r="BO310" s="99">
        <f>SUMIFS(通讯通路门店!$AH:$AH,通讯通路门店!$S:$S,$G310)</f>
        <v>0</v>
      </c>
      <c r="BP310" s="99">
        <f>SUMIFS(通讯通路门店!$AI:$AI,通讯通路门店!$S:$S,$G310)</f>
        <v>0</v>
      </c>
      <c r="BQ310" s="83"/>
    </row>
    <row r="311" spans="1:69">
      <c r="A311" s="99" t="str">
        <f>IFERROR(_xlfn.XLOOKUP($G311,通讯通路门店!$S$4:$S$993933,通讯通路门店!$A$4:$A$993933,0,0),"")</f>
        <v/>
      </c>
      <c r="B311" s="99" t="str">
        <f>IFERROR(_xlfn.XLOOKUP($G311,通讯通路门店!$S$4:$S$993933,通讯通路门店!$B$4:$B$993933,0,0),"")</f>
        <v/>
      </c>
      <c r="C311" s="99" t="str">
        <f>IFERROR(_xlfn.XLOOKUP($G311,通讯通路门店!$S$4:$S$993933,通讯通路门店!$C$4:$C$993933,0,0),"")</f>
        <v/>
      </c>
      <c r="D311" s="99" t="str">
        <f>IFERROR(_xlfn.XLOOKUP($G311,通讯通路门店!$S$4:$S$993933,通讯通路门店!$D$4:$D$993933,0,0),"")</f>
        <v/>
      </c>
      <c r="E311" s="83"/>
      <c r="F311" s="83"/>
      <c r="G311" s="101" t="e">
        <v>#N/A</v>
      </c>
      <c r="H311" s="102" t="str">
        <f>IFERROR(_xlfn.XLOOKUP($G311,通讯通路门店!$S$4:$S$993933,通讯通路门店!$R$4:$R$993933,0,0),"")</f>
        <v/>
      </c>
      <c r="I311" s="83"/>
      <c r="J311" s="83"/>
      <c r="K311" s="83"/>
      <c r="L311" s="83"/>
      <c r="M311" s="83"/>
      <c r="N311" s="83"/>
      <c r="O311" s="83"/>
      <c r="P311" s="83"/>
      <c r="Q311" s="83"/>
      <c r="R311" s="83"/>
      <c r="S311" s="83"/>
      <c r="T311" s="83"/>
      <c r="U311" s="99">
        <f>COUNTIF(通讯通路门店!$S:$S,$G311)</f>
        <v>0</v>
      </c>
      <c r="V311" s="99">
        <f>COUNTIFS(通讯通路门店!$S:$S,$G311,通讯通路门店!$J:$J,"综合卖场")</f>
        <v>0</v>
      </c>
      <c r="W311" s="99">
        <f>SUMIFS(通讯通路门店!$AJ:$AJ,通讯通路门店!$S:$S,通讯客户沙盘!$G311)</f>
        <v>0</v>
      </c>
      <c r="X311" s="99">
        <f t="shared" si="20"/>
        <v>0</v>
      </c>
      <c r="Y311" s="99">
        <f>COUNTIFS(通讯通路门店!$S:$S,$G311,通讯通路门店!$J:$J,"荣耀体验店")+COUNTIFS(通讯通路门店!$S:$S,$G311,通讯通路门店!$J:$J,"荣耀授权专卖店")</f>
        <v>0</v>
      </c>
      <c r="Z311" s="99">
        <f>COUNTIFS(通讯通路门店!$S:$S,$G311,通讯通路门店!$J:$J,"VIVO体验店")</f>
        <v>0</v>
      </c>
      <c r="AA311" s="99">
        <f>COUNTIFS(通讯通路门店!$S:$S,$G311,通讯通路门店!$J:$J,"OPPO体验店")</f>
        <v>0</v>
      </c>
      <c r="AB311" s="99">
        <f>COUNTIFS(通讯通路门店!$S:$S,$G311,通讯通路门店!$J:$J,"华为授权体验店")+COUNTIFS(通讯通路门店!$S:$S,$G311,通讯通路门店!$J:$J,"华为堡垒店")</f>
        <v>0</v>
      </c>
      <c r="AC311" s="99">
        <f>COUNTIFS(通讯通路门店!$S:$S,$G311,通讯通路门店!$J:$J,"小米体验店")</f>
        <v>0</v>
      </c>
      <c r="AD311" s="99">
        <f>COUNTIFS(通讯通路门店!$S:$S,$G311,通讯通路门店!$J:$J,"苹果体验店")</f>
        <v>0</v>
      </c>
      <c r="AE311" s="99">
        <f>COUNTIFS(通讯通路门店!$S:$S,$G311,通讯通路门店!$J:$J,"其他品牌专卖店")</f>
        <v>0</v>
      </c>
      <c r="AF311" s="99">
        <f>SUMIFS(通讯通路门店!$BI:$BI,通讯通路门店!$S:$S,$G311)</f>
        <v>0</v>
      </c>
      <c r="AG311" s="99">
        <f>SUMIFS(通讯通路门店!$BH:$BH,通讯通路门店!$S:$S,$G311)</f>
        <v>0</v>
      </c>
      <c r="AH311" s="99">
        <f t="shared" si="21"/>
        <v>0</v>
      </c>
      <c r="AI311" s="99">
        <f>SUMIFS(通讯通路门店!$BB:$BB,通讯通路门店!$S:$S,$G311)</f>
        <v>0</v>
      </c>
      <c r="AJ311" s="99">
        <f>SUMIFS(通讯通路门店!$BE:$BE,通讯通路门店!$S:$S,$G311)</f>
        <v>0</v>
      </c>
      <c r="AK311" s="99">
        <f>SUMIFS(通讯通路门店!$BG:$BG,通讯通路门店!$S:$S,$G311)</f>
        <v>0</v>
      </c>
      <c r="AL311" s="99">
        <f>SUMIFS(通讯通路门店!$BC:$BC,通讯通路门店!$S:$S,$G311)</f>
        <v>0</v>
      </c>
      <c r="AM311" s="99">
        <f>SUMIFS(通讯通路门店!$BD:$BD,通讯通路门店!$S:$S,$G311)</f>
        <v>0</v>
      </c>
      <c r="AN311" s="99">
        <f>SUMIFS(通讯通路门店!$BF:$BF,通讯通路门店!$S:$S,$G311)</f>
        <v>0</v>
      </c>
      <c r="AO311" s="99">
        <f t="shared" si="22"/>
        <v>0</v>
      </c>
      <c r="AP311" s="99">
        <f>SUMIFS(通讯通路门店!$K:$K,通讯通路门店!$S:$S,$G311)</f>
        <v>0</v>
      </c>
      <c r="AQ311" s="83"/>
      <c r="AR311" s="99">
        <f>SUMIFS(通讯通路门店!$T:$T,通讯通路门店!$S:$S,$G311)</f>
        <v>0</v>
      </c>
      <c r="AS311" s="99">
        <f>SUMIFS(通讯通路门店!$U:$U,通讯通路门店!$S:$S,$G311)</f>
        <v>0</v>
      </c>
      <c r="AT311" s="99">
        <f>SUMIFS(通讯通路门店!$V:$V,通讯通路门店!$S:$S,$G311)</f>
        <v>0</v>
      </c>
      <c r="AU311" s="99">
        <f>SUMIFS(通讯通路门店!$W:$W,通讯通路门店!$S:$S,$G311)</f>
        <v>0</v>
      </c>
      <c r="AV311" s="99">
        <f>SUMIFS(通讯通路门店!$Z:$Z,通讯通路门店!$S:$S,$G311)</f>
        <v>0</v>
      </c>
      <c r="AW311" s="99">
        <f>SUMIFS(通讯通路门店!$AB:$AB,通讯通路门店!$S:$S,$G311)</f>
        <v>0</v>
      </c>
      <c r="AX311" s="99">
        <f>SUMIFS(通讯通路门店!$X:$X,通讯通路门店!$S:$S,$G311)</f>
        <v>0</v>
      </c>
      <c r="AY311" s="99">
        <f>SUMIFS(通讯通路门店!$Y:$Y,通讯通路门店!$S:$S,$G311)</f>
        <v>0</v>
      </c>
      <c r="AZ311" s="99">
        <f>SUMIFS(通讯通路门店!$AA:$AA,通讯通路门店!$S:$S,$G311)</f>
        <v>0</v>
      </c>
      <c r="BA311" s="99">
        <f t="shared" si="23"/>
        <v>0</v>
      </c>
      <c r="BB311" s="99">
        <f t="shared" si="24"/>
        <v>0</v>
      </c>
      <c r="BC311" s="99">
        <f>SUMIFS(通讯通路门店!$W:$W,通讯通路门店!$S:$S,$G311,通讯通路门店!$J:$J,"荣耀体验店")+SUMIFS(通讯通路门店!$W:$W,通讯通路门店!$S:$S,$G311,通讯通路门店!$J:$J,"荣耀授权专卖店")</f>
        <v>0</v>
      </c>
      <c r="BD311" s="99">
        <f>SUMIFS(通讯通路门店!$Z:$Z,通讯通路门店!$S:$S,$G311,通讯通路门店!$J:$J,"VIVO体验店")</f>
        <v>0</v>
      </c>
      <c r="BE311" s="99">
        <f>SUMIFS(通讯通路门店!$AB:$AB,通讯通路门店!$S:$S,$G311,通讯通路门店!$J:$J,"OPPO体验店")</f>
        <v>0</v>
      </c>
      <c r="BF311" s="99">
        <f>SUMIFS(通讯通路门店!$X:$X,通讯通路门店!$S:$S,$G311,通讯通路门店!$J:$J,"华为授权体验店")+SUMIFS(通讯通路门店!$AA:$AA,通讯通路门店!$S:$S,$G311,通讯通路门店!$J:$J,"华为堡垒店")</f>
        <v>0</v>
      </c>
      <c r="BG311" s="99">
        <f>SUMIFS(通讯通路门店!$Y:$Y,通讯通路门店!$S:$S,$G311,通讯通路门店!$J:$J,"小米体验店")</f>
        <v>0</v>
      </c>
      <c r="BH311" s="99">
        <f>SUMIFS(通讯通路门店!$AA:$AA,通讯通路门店!$S:$S,$G311,通讯通路门店!$J:$J,"苹果体验店")</f>
        <v>0</v>
      </c>
      <c r="BI311" s="99">
        <f>SUMIFS(通讯通路门店!$K:$K,通讯通路门店!$S:$S,$G311,通讯通路门店!$J:$J,"其他品牌专卖店")</f>
        <v>0</v>
      </c>
      <c r="BJ311" s="99">
        <f>SUMIFS(通讯通路门店!$AC:$AC,通讯通路门店!$S:$S,$G311)</f>
        <v>0</v>
      </c>
      <c r="BK311" s="99">
        <f>SUMIFS(通讯通路门店!$AD:$AD,通讯通路门店!$S:$S,$G311)</f>
        <v>0</v>
      </c>
      <c r="BL311" s="99">
        <f>SUMIFS(通讯通路门店!$AE:$AE,通讯通路门店!$S:$S,$G311)</f>
        <v>0</v>
      </c>
      <c r="BM311" s="99">
        <f>SUMIFS(通讯通路门店!$AF:$AF,通讯通路门店!$S:$S,$G311)</f>
        <v>0</v>
      </c>
      <c r="BN311" s="99">
        <f>SUMIFS(通讯通路门店!$AG:$AG,通讯通路门店!$S:$S,$G311)</f>
        <v>0</v>
      </c>
      <c r="BO311" s="99">
        <f>SUMIFS(通讯通路门店!$AH:$AH,通讯通路门店!$S:$S,$G311)</f>
        <v>0</v>
      </c>
      <c r="BP311" s="99">
        <f>SUMIFS(通讯通路门店!$AI:$AI,通讯通路门店!$S:$S,$G311)</f>
        <v>0</v>
      </c>
      <c r="BQ311" s="83"/>
    </row>
    <row r="312" spans="1:69">
      <c r="A312" s="99" t="str">
        <f>IFERROR(_xlfn.XLOOKUP($G312,通讯通路门店!$S$4:$S$993933,通讯通路门店!$A$4:$A$993933,0,0),"")</f>
        <v/>
      </c>
      <c r="B312" s="99" t="str">
        <f>IFERROR(_xlfn.XLOOKUP($G312,通讯通路门店!$S$4:$S$993933,通讯通路门店!$B$4:$B$993933,0,0),"")</f>
        <v/>
      </c>
      <c r="C312" s="99" t="str">
        <f>IFERROR(_xlfn.XLOOKUP($G312,通讯通路门店!$S$4:$S$993933,通讯通路门店!$C$4:$C$993933,0,0),"")</f>
        <v/>
      </c>
      <c r="D312" s="99" t="str">
        <f>IFERROR(_xlfn.XLOOKUP($G312,通讯通路门店!$S$4:$S$993933,通讯通路门店!$D$4:$D$993933,0,0),"")</f>
        <v/>
      </c>
      <c r="E312" s="83"/>
      <c r="F312" s="83"/>
      <c r="G312" s="101" t="e">
        <v>#N/A</v>
      </c>
      <c r="H312" s="102" t="str">
        <f>IFERROR(_xlfn.XLOOKUP($G312,通讯通路门店!$S$4:$S$993933,通讯通路门店!$R$4:$R$993933,0,0),"")</f>
        <v/>
      </c>
      <c r="I312" s="83"/>
      <c r="J312" s="83"/>
      <c r="K312" s="83"/>
      <c r="L312" s="83"/>
      <c r="M312" s="83"/>
      <c r="N312" s="83"/>
      <c r="O312" s="83"/>
      <c r="P312" s="83"/>
      <c r="Q312" s="83"/>
      <c r="R312" s="83"/>
      <c r="S312" s="83"/>
      <c r="T312" s="83"/>
      <c r="U312" s="99">
        <f>COUNTIF(通讯通路门店!$S:$S,$G312)</f>
        <v>0</v>
      </c>
      <c r="V312" s="99">
        <f>COUNTIFS(通讯通路门店!$S:$S,$G312,通讯通路门店!$J:$J,"综合卖场")</f>
        <v>0</v>
      </c>
      <c r="W312" s="99">
        <f>SUMIFS(通讯通路门店!$AJ:$AJ,通讯通路门店!$S:$S,通讯客户沙盘!$G312)</f>
        <v>0</v>
      </c>
      <c r="X312" s="99">
        <f t="shared" si="20"/>
        <v>0</v>
      </c>
      <c r="Y312" s="99">
        <f>COUNTIFS(通讯通路门店!$S:$S,$G312,通讯通路门店!$J:$J,"荣耀体验店")+COUNTIFS(通讯通路门店!$S:$S,$G312,通讯通路门店!$J:$J,"荣耀授权专卖店")</f>
        <v>0</v>
      </c>
      <c r="Z312" s="99">
        <f>COUNTIFS(通讯通路门店!$S:$S,$G312,通讯通路门店!$J:$J,"VIVO体验店")</f>
        <v>0</v>
      </c>
      <c r="AA312" s="99">
        <f>COUNTIFS(通讯通路门店!$S:$S,$G312,通讯通路门店!$J:$J,"OPPO体验店")</f>
        <v>0</v>
      </c>
      <c r="AB312" s="99">
        <f>COUNTIFS(通讯通路门店!$S:$S,$G312,通讯通路门店!$J:$J,"华为授权体验店")+COUNTIFS(通讯通路门店!$S:$S,$G312,通讯通路门店!$J:$J,"华为堡垒店")</f>
        <v>0</v>
      </c>
      <c r="AC312" s="99">
        <f>COUNTIFS(通讯通路门店!$S:$S,$G312,通讯通路门店!$J:$J,"小米体验店")</f>
        <v>0</v>
      </c>
      <c r="AD312" s="99">
        <f>COUNTIFS(通讯通路门店!$S:$S,$G312,通讯通路门店!$J:$J,"苹果体验店")</f>
        <v>0</v>
      </c>
      <c r="AE312" s="99">
        <f>COUNTIFS(通讯通路门店!$S:$S,$G312,通讯通路门店!$J:$J,"其他品牌专卖店")</f>
        <v>0</v>
      </c>
      <c r="AF312" s="99">
        <f>SUMIFS(通讯通路门店!$BI:$BI,通讯通路门店!$S:$S,$G312)</f>
        <v>0</v>
      </c>
      <c r="AG312" s="99">
        <f>SUMIFS(通讯通路门店!$BH:$BH,通讯通路门店!$S:$S,$G312)</f>
        <v>0</v>
      </c>
      <c r="AH312" s="99">
        <f t="shared" si="21"/>
        <v>0</v>
      </c>
      <c r="AI312" s="99">
        <f>SUMIFS(通讯通路门店!$BB:$BB,通讯通路门店!$S:$S,$G312)</f>
        <v>0</v>
      </c>
      <c r="AJ312" s="99">
        <f>SUMIFS(通讯通路门店!$BE:$BE,通讯通路门店!$S:$S,$G312)</f>
        <v>0</v>
      </c>
      <c r="AK312" s="99">
        <f>SUMIFS(通讯通路门店!$BG:$BG,通讯通路门店!$S:$S,$G312)</f>
        <v>0</v>
      </c>
      <c r="AL312" s="99">
        <f>SUMIFS(通讯通路门店!$BC:$BC,通讯通路门店!$S:$S,$G312)</f>
        <v>0</v>
      </c>
      <c r="AM312" s="99">
        <f>SUMIFS(通讯通路门店!$BD:$BD,通讯通路门店!$S:$S,$G312)</f>
        <v>0</v>
      </c>
      <c r="AN312" s="99">
        <f>SUMIFS(通讯通路门店!$BF:$BF,通讯通路门店!$S:$S,$G312)</f>
        <v>0</v>
      </c>
      <c r="AO312" s="99">
        <f t="shared" si="22"/>
        <v>0</v>
      </c>
      <c r="AP312" s="99">
        <f>SUMIFS(通讯通路门店!$K:$K,通讯通路门店!$S:$S,$G312)</f>
        <v>0</v>
      </c>
      <c r="AQ312" s="83"/>
      <c r="AR312" s="99">
        <f>SUMIFS(通讯通路门店!$T:$T,通讯通路门店!$S:$S,$G312)</f>
        <v>0</v>
      </c>
      <c r="AS312" s="99">
        <f>SUMIFS(通讯通路门店!$U:$U,通讯通路门店!$S:$S,$G312)</f>
        <v>0</v>
      </c>
      <c r="AT312" s="99">
        <f>SUMIFS(通讯通路门店!$V:$V,通讯通路门店!$S:$S,$G312)</f>
        <v>0</v>
      </c>
      <c r="AU312" s="99">
        <f>SUMIFS(通讯通路门店!$W:$W,通讯通路门店!$S:$S,$G312)</f>
        <v>0</v>
      </c>
      <c r="AV312" s="99">
        <f>SUMIFS(通讯通路门店!$Z:$Z,通讯通路门店!$S:$S,$G312)</f>
        <v>0</v>
      </c>
      <c r="AW312" s="99">
        <f>SUMIFS(通讯通路门店!$AB:$AB,通讯通路门店!$S:$S,$G312)</f>
        <v>0</v>
      </c>
      <c r="AX312" s="99">
        <f>SUMIFS(通讯通路门店!$X:$X,通讯通路门店!$S:$S,$G312)</f>
        <v>0</v>
      </c>
      <c r="AY312" s="99">
        <f>SUMIFS(通讯通路门店!$Y:$Y,通讯通路门店!$S:$S,$G312)</f>
        <v>0</v>
      </c>
      <c r="AZ312" s="99">
        <f>SUMIFS(通讯通路门店!$AA:$AA,通讯通路门店!$S:$S,$G312)</f>
        <v>0</v>
      </c>
      <c r="BA312" s="99">
        <f t="shared" si="23"/>
        <v>0</v>
      </c>
      <c r="BB312" s="99">
        <f t="shared" si="24"/>
        <v>0</v>
      </c>
      <c r="BC312" s="99">
        <f>SUMIFS(通讯通路门店!$W:$W,通讯通路门店!$S:$S,$G312,通讯通路门店!$J:$J,"荣耀体验店")+SUMIFS(通讯通路门店!$W:$W,通讯通路门店!$S:$S,$G312,通讯通路门店!$J:$J,"荣耀授权专卖店")</f>
        <v>0</v>
      </c>
      <c r="BD312" s="99">
        <f>SUMIFS(通讯通路门店!$Z:$Z,通讯通路门店!$S:$S,$G312,通讯通路门店!$J:$J,"VIVO体验店")</f>
        <v>0</v>
      </c>
      <c r="BE312" s="99">
        <f>SUMIFS(通讯通路门店!$AB:$AB,通讯通路门店!$S:$S,$G312,通讯通路门店!$J:$J,"OPPO体验店")</f>
        <v>0</v>
      </c>
      <c r="BF312" s="99">
        <f>SUMIFS(通讯通路门店!$X:$X,通讯通路门店!$S:$S,$G312,通讯通路门店!$J:$J,"华为授权体验店")+SUMIFS(通讯通路门店!$AA:$AA,通讯通路门店!$S:$S,$G312,通讯通路门店!$J:$J,"华为堡垒店")</f>
        <v>0</v>
      </c>
      <c r="BG312" s="99">
        <f>SUMIFS(通讯通路门店!$Y:$Y,通讯通路门店!$S:$S,$G312,通讯通路门店!$J:$J,"小米体验店")</f>
        <v>0</v>
      </c>
      <c r="BH312" s="99">
        <f>SUMIFS(通讯通路门店!$AA:$AA,通讯通路门店!$S:$S,$G312,通讯通路门店!$J:$J,"苹果体验店")</f>
        <v>0</v>
      </c>
      <c r="BI312" s="99">
        <f>SUMIFS(通讯通路门店!$K:$K,通讯通路门店!$S:$S,$G312,通讯通路门店!$J:$J,"其他品牌专卖店")</f>
        <v>0</v>
      </c>
      <c r="BJ312" s="99">
        <f>SUMIFS(通讯通路门店!$AC:$AC,通讯通路门店!$S:$S,$G312)</f>
        <v>0</v>
      </c>
      <c r="BK312" s="99">
        <f>SUMIFS(通讯通路门店!$AD:$AD,通讯通路门店!$S:$S,$G312)</f>
        <v>0</v>
      </c>
      <c r="BL312" s="99">
        <f>SUMIFS(通讯通路门店!$AE:$AE,通讯通路门店!$S:$S,$G312)</f>
        <v>0</v>
      </c>
      <c r="BM312" s="99">
        <f>SUMIFS(通讯通路门店!$AF:$AF,通讯通路门店!$S:$S,$G312)</f>
        <v>0</v>
      </c>
      <c r="BN312" s="99">
        <f>SUMIFS(通讯通路门店!$AG:$AG,通讯通路门店!$S:$S,$G312)</f>
        <v>0</v>
      </c>
      <c r="BO312" s="99">
        <f>SUMIFS(通讯通路门店!$AH:$AH,通讯通路门店!$S:$S,$G312)</f>
        <v>0</v>
      </c>
      <c r="BP312" s="99">
        <f>SUMIFS(通讯通路门店!$AI:$AI,通讯通路门店!$S:$S,$G312)</f>
        <v>0</v>
      </c>
      <c r="BQ312" s="83"/>
    </row>
    <row r="313" spans="1:69">
      <c r="A313" s="99" t="str">
        <f>IFERROR(_xlfn.XLOOKUP($G313,通讯通路门店!$S$4:$S$993933,通讯通路门店!$A$4:$A$993933,0,0),"")</f>
        <v/>
      </c>
      <c r="B313" s="99" t="str">
        <f>IFERROR(_xlfn.XLOOKUP($G313,通讯通路门店!$S$4:$S$993933,通讯通路门店!$B$4:$B$993933,0,0),"")</f>
        <v/>
      </c>
      <c r="C313" s="99" t="str">
        <f>IFERROR(_xlfn.XLOOKUP($G313,通讯通路门店!$S$4:$S$993933,通讯通路门店!$C$4:$C$993933,0,0),"")</f>
        <v/>
      </c>
      <c r="D313" s="99" t="str">
        <f>IFERROR(_xlfn.XLOOKUP($G313,通讯通路门店!$S$4:$S$993933,通讯通路门店!$D$4:$D$993933,0,0),"")</f>
        <v/>
      </c>
      <c r="E313" s="83"/>
      <c r="F313" s="83"/>
      <c r="G313" s="101" t="e">
        <v>#N/A</v>
      </c>
      <c r="H313" s="102" t="str">
        <f>IFERROR(_xlfn.XLOOKUP($G313,通讯通路门店!$S$4:$S$993933,通讯通路门店!$R$4:$R$993933,0,0),"")</f>
        <v/>
      </c>
      <c r="I313" s="83"/>
      <c r="J313" s="83"/>
      <c r="K313" s="83"/>
      <c r="L313" s="83"/>
      <c r="M313" s="83"/>
      <c r="N313" s="83"/>
      <c r="O313" s="83"/>
      <c r="P313" s="83"/>
      <c r="Q313" s="83"/>
      <c r="R313" s="83"/>
      <c r="S313" s="83"/>
      <c r="T313" s="83"/>
      <c r="U313" s="99">
        <f>COUNTIF(通讯通路门店!$S:$S,$G313)</f>
        <v>0</v>
      </c>
      <c r="V313" s="99">
        <f>COUNTIFS(通讯通路门店!$S:$S,$G313,通讯通路门店!$J:$J,"综合卖场")</f>
        <v>0</v>
      </c>
      <c r="W313" s="99">
        <f>SUMIFS(通讯通路门店!$AJ:$AJ,通讯通路门店!$S:$S,通讯客户沙盘!$G313)</f>
        <v>0</v>
      </c>
      <c r="X313" s="99">
        <f t="shared" si="20"/>
        <v>0</v>
      </c>
      <c r="Y313" s="99">
        <f>COUNTIFS(通讯通路门店!$S:$S,$G313,通讯通路门店!$J:$J,"荣耀体验店")+COUNTIFS(通讯通路门店!$S:$S,$G313,通讯通路门店!$J:$J,"荣耀授权专卖店")</f>
        <v>0</v>
      </c>
      <c r="Z313" s="99">
        <f>COUNTIFS(通讯通路门店!$S:$S,$G313,通讯通路门店!$J:$J,"VIVO体验店")</f>
        <v>0</v>
      </c>
      <c r="AA313" s="99">
        <f>COUNTIFS(通讯通路门店!$S:$S,$G313,通讯通路门店!$J:$J,"OPPO体验店")</f>
        <v>0</v>
      </c>
      <c r="AB313" s="99">
        <f>COUNTIFS(通讯通路门店!$S:$S,$G313,通讯通路门店!$J:$J,"华为授权体验店")+COUNTIFS(通讯通路门店!$S:$S,$G313,通讯通路门店!$J:$J,"华为堡垒店")</f>
        <v>0</v>
      </c>
      <c r="AC313" s="99">
        <f>COUNTIFS(通讯通路门店!$S:$S,$G313,通讯通路门店!$J:$J,"小米体验店")</f>
        <v>0</v>
      </c>
      <c r="AD313" s="99">
        <f>COUNTIFS(通讯通路门店!$S:$S,$G313,通讯通路门店!$J:$J,"苹果体验店")</f>
        <v>0</v>
      </c>
      <c r="AE313" s="99">
        <f>COUNTIFS(通讯通路门店!$S:$S,$G313,通讯通路门店!$J:$J,"其他品牌专卖店")</f>
        <v>0</v>
      </c>
      <c r="AF313" s="99">
        <f>SUMIFS(通讯通路门店!$BI:$BI,通讯通路门店!$S:$S,$G313)</f>
        <v>0</v>
      </c>
      <c r="AG313" s="99">
        <f>SUMIFS(通讯通路门店!$BH:$BH,通讯通路门店!$S:$S,$G313)</f>
        <v>0</v>
      </c>
      <c r="AH313" s="99">
        <f t="shared" si="21"/>
        <v>0</v>
      </c>
      <c r="AI313" s="99">
        <f>SUMIFS(通讯通路门店!$BB:$BB,通讯通路门店!$S:$S,$G313)</f>
        <v>0</v>
      </c>
      <c r="AJ313" s="99">
        <f>SUMIFS(通讯通路门店!$BE:$BE,通讯通路门店!$S:$S,$G313)</f>
        <v>0</v>
      </c>
      <c r="AK313" s="99">
        <f>SUMIFS(通讯通路门店!$BG:$BG,通讯通路门店!$S:$S,$G313)</f>
        <v>0</v>
      </c>
      <c r="AL313" s="99">
        <f>SUMIFS(通讯通路门店!$BC:$BC,通讯通路门店!$S:$S,$G313)</f>
        <v>0</v>
      </c>
      <c r="AM313" s="99">
        <f>SUMIFS(通讯通路门店!$BD:$BD,通讯通路门店!$S:$S,$G313)</f>
        <v>0</v>
      </c>
      <c r="AN313" s="99">
        <f>SUMIFS(通讯通路门店!$BF:$BF,通讯通路门店!$S:$S,$G313)</f>
        <v>0</v>
      </c>
      <c r="AO313" s="99">
        <f t="shared" si="22"/>
        <v>0</v>
      </c>
      <c r="AP313" s="99">
        <f>SUMIFS(通讯通路门店!$K:$K,通讯通路门店!$S:$S,$G313)</f>
        <v>0</v>
      </c>
      <c r="AQ313" s="83"/>
      <c r="AR313" s="99">
        <f>SUMIFS(通讯通路门店!$T:$T,通讯通路门店!$S:$S,$G313)</f>
        <v>0</v>
      </c>
      <c r="AS313" s="99">
        <f>SUMIFS(通讯通路门店!$U:$U,通讯通路门店!$S:$S,$G313)</f>
        <v>0</v>
      </c>
      <c r="AT313" s="99">
        <f>SUMIFS(通讯通路门店!$V:$V,通讯通路门店!$S:$S,$G313)</f>
        <v>0</v>
      </c>
      <c r="AU313" s="99">
        <f>SUMIFS(通讯通路门店!$W:$W,通讯通路门店!$S:$S,$G313)</f>
        <v>0</v>
      </c>
      <c r="AV313" s="99">
        <f>SUMIFS(通讯通路门店!$Z:$Z,通讯通路门店!$S:$S,$G313)</f>
        <v>0</v>
      </c>
      <c r="AW313" s="99">
        <f>SUMIFS(通讯通路门店!$AB:$AB,通讯通路门店!$S:$S,$G313)</f>
        <v>0</v>
      </c>
      <c r="AX313" s="99">
        <f>SUMIFS(通讯通路门店!$X:$X,通讯通路门店!$S:$S,$G313)</f>
        <v>0</v>
      </c>
      <c r="AY313" s="99">
        <f>SUMIFS(通讯通路门店!$Y:$Y,通讯通路门店!$S:$S,$G313)</f>
        <v>0</v>
      </c>
      <c r="AZ313" s="99">
        <f>SUMIFS(通讯通路门店!$AA:$AA,通讯通路门店!$S:$S,$G313)</f>
        <v>0</v>
      </c>
      <c r="BA313" s="99">
        <f t="shared" si="23"/>
        <v>0</v>
      </c>
      <c r="BB313" s="99">
        <f t="shared" si="24"/>
        <v>0</v>
      </c>
      <c r="BC313" s="99">
        <f>SUMIFS(通讯通路门店!$W:$W,通讯通路门店!$S:$S,$G313,通讯通路门店!$J:$J,"荣耀体验店")+SUMIFS(通讯通路门店!$W:$W,通讯通路门店!$S:$S,$G313,通讯通路门店!$J:$J,"荣耀授权专卖店")</f>
        <v>0</v>
      </c>
      <c r="BD313" s="99">
        <f>SUMIFS(通讯通路门店!$Z:$Z,通讯通路门店!$S:$S,$G313,通讯通路门店!$J:$J,"VIVO体验店")</f>
        <v>0</v>
      </c>
      <c r="BE313" s="99">
        <f>SUMIFS(通讯通路门店!$AB:$AB,通讯通路门店!$S:$S,$G313,通讯通路门店!$J:$J,"OPPO体验店")</f>
        <v>0</v>
      </c>
      <c r="BF313" s="99">
        <f>SUMIFS(通讯通路门店!$X:$X,通讯通路门店!$S:$S,$G313,通讯通路门店!$J:$J,"华为授权体验店")+SUMIFS(通讯通路门店!$AA:$AA,通讯通路门店!$S:$S,$G313,通讯通路门店!$J:$J,"华为堡垒店")</f>
        <v>0</v>
      </c>
      <c r="BG313" s="99">
        <f>SUMIFS(通讯通路门店!$Y:$Y,通讯通路门店!$S:$S,$G313,通讯通路门店!$J:$J,"小米体验店")</f>
        <v>0</v>
      </c>
      <c r="BH313" s="99">
        <f>SUMIFS(通讯通路门店!$AA:$AA,通讯通路门店!$S:$S,$G313,通讯通路门店!$J:$J,"苹果体验店")</f>
        <v>0</v>
      </c>
      <c r="BI313" s="99">
        <f>SUMIFS(通讯通路门店!$K:$K,通讯通路门店!$S:$S,$G313,通讯通路门店!$J:$J,"其他品牌专卖店")</f>
        <v>0</v>
      </c>
      <c r="BJ313" s="99">
        <f>SUMIFS(通讯通路门店!$AC:$AC,通讯通路门店!$S:$S,$G313)</f>
        <v>0</v>
      </c>
      <c r="BK313" s="99">
        <f>SUMIFS(通讯通路门店!$AD:$AD,通讯通路门店!$S:$S,$G313)</f>
        <v>0</v>
      </c>
      <c r="BL313" s="99">
        <f>SUMIFS(通讯通路门店!$AE:$AE,通讯通路门店!$S:$S,$G313)</f>
        <v>0</v>
      </c>
      <c r="BM313" s="99">
        <f>SUMIFS(通讯通路门店!$AF:$AF,通讯通路门店!$S:$S,$G313)</f>
        <v>0</v>
      </c>
      <c r="BN313" s="99">
        <f>SUMIFS(通讯通路门店!$AG:$AG,通讯通路门店!$S:$S,$G313)</f>
        <v>0</v>
      </c>
      <c r="BO313" s="99">
        <f>SUMIFS(通讯通路门店!$AH:$AH,通讯通路门店!$S:$S,$G313)</f>
        <v>0</v>
      </c>
      <c r="BP313" s="99">
        <f>SUMIFS(通讯通路门店!$AI:$AI,通讯通路门店!$S:$S,$G313)</f>
        <v>0</v>
      </c>
      <c r="BQ313" s="83"/>
    </row>
    <row r="314" spans="1:69">
      <c r="A314" s="99" t="str">
        <f>IFERROR(_xlfn.XLOOKUP($G314,通讯通路门店!$S$4:$S$993933,通讯通路门店!$A$4:$A$993933,0,0),"")</f>
        <v/>
      </c>
      <c r="B314" s="99" t="str">
        <f>IFERROR(_xlfn.XLOOKUP($G314,通讯通路门店!$S$4:$S$993933,通讯通路门店!$B$4:$B$993933,0,0),"")</f>
        <v/>
      </c>
      <c r="C314" s="99" t="str">
        <f>IFERROR(_xlfn.XLOOKUP($G314,通讯通路门店!$S$4:$S$993933,通讯通路门店!$C$4:$C$993933,0,0),"")</f>
        <v/>
      </c>
      <c r="D314" s="99" t="str">
        <f>IFERROR(_xlfn.XLOOKUP($G314,通讯通路门店!$S$4:$S$993933,通讯通路门店!$D$4:$D$993933,0,0),"")</f>
        <v/>
      </c>
      <c r="E314" s="83"/>
      <c r="F314" s="83"/>
      <c r="G314" s="101" t="e">
        <v>#N/A</v>
      </c>
      <c r="H314" s="102" t="str">
        <f>IFERROR(_xlfn.XLOOKUP($G314,通讯通路门店!$S$4:$S$993933,通讯通路门店!$R$4:$R$993933,0,0),"")</f>
        <v/>
      </c>
      <c r="I314" s="83"/>
      <c r="J314" s="83"/>
      <c r="K314" s="83"/>
      <c r="L314" s="83"/>
      <c r="M314" s="83"/>
      <c r="N314" s="83"/>
      <c r="O314" s="83"/>
      <c r="P314" s="83"/>
      <c r="Q314" s="83"/>
      <c r="R314" s="83"/>
      <c r="S314" s="83"/>
      <c r="T314" s="83"/>
      <c r="U314" s="99">
        <f>COUNTIF(通讯通路门店!$S:$S,$G314)</f>
        <v>0</v>
      </c>
      <c r="V314" s="99">
        <f>COUNTIFS(通讯通路门店!$S:$S,$G314,通讯通路门店!$J:$J,"综合卖场")</f>
        <v>0</v>
      </c>
      <c r="W314" s="99">
        <f>SUMIFS(通讯通路门店!$AJ:$AJ,通讯通路门店!$S:$S,通讯客户沙盘!$G314)</f>
        <v>0</v>
      </c>
      <c r="X314" s="99">
        <f t="shared" si="20"/>
        <v>0</v>
      </c>
      <c r="Y314" s="99">
        <f>COUNTIFS(通讯通路门店!$S:$S,$G314,通讯通路门店!$J:$J,"荣耀体验店")+COUNTIFS(通讯通路门店!$S:$S,$G314,通讯通路门店!$J:$J,"荣耀授权专卖店")</f>
        <v>0</v>
      </c>
      <c r="Z314" s="99">
        <f>COUNTIFS(通讯通路门店!$S:$S,$G314,通讯通路门店!$J:$J,"VIVO体验店")</f>
        <v>0</v>
      </c>
      <c r="AA314" s="99">
        <f>COUNTIFS(通讯通路门店!$S:$S,$G314,通讯通路门店!$J:$J,"OPPO体验店")</f>
        <v>0</v>
      </c>
      <c r="AB314" s="99">
        <f>COUNTIFS(通讯通路门店!$S:$S,$G314,通讯通路门店!$J:$J,"华为授权体验店")+COUNTIFS(通讯通路门店!$S:$S,$G314,通讯通路门店!$J:$J,"华为堡垒店")</f>
        <v>0</v>
      </c>
      <c r="AC314" s="99">
        <f>COUNTIFS(通讯通路门店!$S:$S,$G314,通讯通路门店!$J:$J,"小米体验店")</f>
        <v>0</v>
      </c>
      <c r="AD314" s="99">
        <f>COUNTIFS(通讯通路门店!$S:$S,$G314,通讯通路门店!$J:$J,"苹果体验店")</f>
        <v>0</v>
      </c>
      <c r="AE314" s="99">
        <f>COUNTIFS(通讯通路门店!$S:$S,$G314,通讯通路门店!$J:$J,"其他品牌专卖店")</f>
        <v>0</v>
      </c>
      <c r="AF314" s="99">
        <f>SUMIFS(通讯通路门店!$BI:$BI,通讯通路门店!$S:$S,$G314)</f>
        <v>0</v>
      </c>
      <c r="AG314" s="99">
        <f>SUMIFS(通讯通路门店!$BH:$BH,通讯通路门店!$S:$S,$G314)</f>
        <v>0</v>
      </c>
      <c r="AH314" s="99">
        <f t="shared" si="21"/>
        <v>0</v>
      </c>
      <c r="AI314" s="99">
        <f>SUMIFS(通讯通路门店!$BB:$BB,通讯通路门店!$S:$S,$G314)</f>
        <v>0</v>
      </c>
      <c r="AJ314" s="99">
        <f>SUMIFS(通讯通路门店!$BE:$BE,通讯通路门店!$S:$S,$G314)</f>
        <v>0</v>
      </c>
      <c r="AK314" s="99">
        <f>SUMIFS(通讯通路门店!$BG:$BG,通讯通路门店!$S:$S,$G314)</f>
        <v>0</v>
      </c>
      <c r="AL314" s="99">
        <f>SUMIFS(通讯通路门店!$BC:$BC,通讯通路门店!$S:$S,$G314)</f>
        <v>0</v>
      </c>
      <c r="AM314" s="99">
        <f>SUMIFS(通讯通路门店!$BD:$BD,通讯通路门店!$S:$S,$G314)</f>
        <v>0</v>
      </c>
      <c r="AN314" s="99">
        <f>SUMIFS(通讯通路门店!$BF:$BF,通讯通路门店!$S:$S,$G314)</f>
        <v>0</v>
      </c>
      <c r="AO314" s="99">
        <f t="shared" si="22"/>
        <v>0</v>
      </c>
      <c r="AP314" s="99">
        <f>SUMIFS(通讯通路门店!$K:$K,通讯通路门店!$S:$S,$G314)</f>
        <v>0</v>
      </c>
      <c r="AQ314" s="83"/>
      <c r="AR314" s="99">
        <f>SUMIFS(通讯通路门店!$T:$T,通讯通路门店!$S:$S,$G314)</f>
        <v>0</v>
      </c>
      <c r="AS314" s="99">
        <f>SUMIFS(通讯通路门店!$U:$U,通讯通路门店!$S:$S,$G314)</f>
        <v>0</v>
      </c>
      <c r="AT314" s="99">
        <f>SUMIFS(通讯通路门店!$V:$V,通讯通路门店!$S:$S,$G314)</f>
        <v>0</v>
      </c>
      <c r="AU314" s="99">
        <f>SUMIFS(通讯通路门店!$W:$W,通讯通路门店!$S:$S,$G314)</f>
        <v>0</v>
      </c>
      <c r="AV314" s="99">
        <f>SUMIFS(通讯通路门店!$Z:$Z,通讯通路门店!$S:$S,$G314)</f>
        <v>0</v>
      </c>
      <c r="AW314" s="99">
        <f>SUMIFS(通讯通路门店!$AB:$AB,通讯通路门店!$S:$S,$G314)</f>
        <v>0</v>
      </c>
      <c r="AX314" s="99">
        <f>SUMIFS(通讯通路门店!$X:$X,通讯通路门店!$S:$S,$G314)</f>
        <v>0</v>
      </c>
      <c r="AY314" s="99">
        <f>SUMIFS(通讯通路门店!$Y:$Y,通讯通路门店!$S:$S,$G314)</f>
        <v>0</v>
      </c>
      <c r="AZ314" s="99">
        <f>SUMIFS(通讯通路门店!$AA:$AA,通讯通路门店!$S:$S,$G314)</f>
        <v>0</v>
      </c>
      <c r="BA314" s="99">
        <f t="shared" si="23"/>
        <v>0</v>
      </c>
      <c r="BB314" s="99">
        <f t="shared" si="24"/>
        <v>0</v>
      </c>
      <c r="BC314" s="99">
        <f>SUMIFS(通讯通路门店!$W:$W,通讯通路门店!$S:$S,$G314,通讯通路门店!$J:$J,"荣耀体验店")+SUMIFS(通讯通路门店!$W:$W,通讯通路门店!$S:$S,$G314,通讯通路门店!$J:$J,"荣耀授权专卖店")</f>
        <v>0</v>
      </c>
      <c r="BD314" s="99">
        <f>SUMIFS(通讯通路门店!$Z:$Z,通讯通路门店!$S:$S,$G314,通讯通路门店!$J:$J,"VIVO体验店")</f>
        <v>0</v>
      </c>
      <c r="BE314" s="99">
        <f>SUMIFS(通讯通路门店!$AB:$AB,通讯通路门店!$S:$S,$G314,通讯通路门店!$J:$J,"OPPO体验店")</f>
        <v>0</v>
      </c>
      <c r="BF314" s="99">
        <f>SUMIFS(通讯通路门店!$X:$X,通讯通路门店!$S:$S,$G314,通讯通路门店!$J:$J,"华为授权体验店")+SUMIFS(通讯通路门店!$AA:$AA,通讯通路门店!$S:$S,$G314,通讯通路门店!$J:$J,"华为堡垒店")</f>
        <v>0</v>
      </c>
      <c r="BG314" s="99">
        <f>SUMIFS(通讯通路门店!$Y:$Y,通讯通路门店!$S:$S,$G314,通讯通路门店!$J:$J,"小米体验店")</f>
        <v>0</v>
      </c>
      <c r="BH314" s="99">
        <f>SUMIFS(通讯通路门店!$AA:$AA,通讯通路门店!$S:$S,$G314,通讯通路门店!$J:$J,"苹果体验店")</f>
        <v>0</v>
      </c>
      <c r="BI314" s="99">
        <f>SUMIFS(通讯通路门店!$K:$K,通讯通路门店!$S:$S,$G314,通讯通路门店!$J:$J,"其他品牌专卖店")</f>
        <v>0</v>
      </c>
      <c r="BJ314" s="99">
        <f>SUMIFS(通讯通路门店!$AC:$AC,通讯通路门店!$S:$S,$G314)</f>
        <v>0</v>
      </c>
      <c r="BK314" s="99">
        <f>SUMIFS(通讯通路门店!$AD:$AD,通讯通路门店!$S:$S,$G314)</f>
        <v>0</v>
      </c>
      <c r="BL314" s="99">
        <f>SUMIFS(通讯通路门店!$AE:$AE,通讯通路门店!$S:$S,$G314)</f>
        <v>0</v>
      </c>
      <c r="BM314" s="99">
        <f>SUMIFS(通讯通路门店!$AF:$AF,通讯通路门店!$S:$S,$G314)</f>
        <v>0</v>
      </c>
      <c r="BN314" s="99">
        <f>SUMIFS(通讯通路门店!$AG:$AG,通讯通路门店!$S:$S,$G314)</f>
        <v>0</v>
      </c>
      <c r="BO314" s="99">
        <f>SUMIFS(通讯通路门店!$AH:$AH,通讯通路门店!$S:$S,$G314)</f>
        <v>0</v>
      </c>
      <c r="BP314" s="99">
        <f>SUMIFS(通讯通路门店!$AI:$AI,通讯通路门店!$S:$S,$G314)</f>
        <v>0</v>
      </c>
      <c r="BQ314" s="83"/>
    </row>
    <row r="315" spans="1:69">
      <c r="A315" s="99" t="str">
        <f>IFERROR(_xlfn.XLOOKUP($G315,通讯通路门店!$S$4:$S$993933,通讯通路门店!$A$4:$A$993933,0,0),"")</f>
        <v/>
      </c>
      <c r="B315" s="99" t="str">
        <f>IFERROR(_xlfn.XLOOKUP($G315,通讯通路门店!$S$4:$S$993933,通讯通路门店!$B$4:$B$993933,0,0),"")</f>
        <v/>
      </c>
      <c r="C315" s="99" t="str">
        <f>IFERROR(_xlfn.XLOOKUP($G315,通讯通路门店!$S$4:$S$993933,通讯通路门店!$C$4:$C$993933,0,0),"")</f>
        <v/>
      </c>
      <c r="D315" s="99" t="str">
        <f>IFERROR(_xlfn.XLOOKUP($G315,通讯通路门店!$S$4:$S$993933,通讯通路门店!$D$4:$D$993933,0,0),"")</f>
        <v/>
      </c>
      <c r="E315" s="83"/>
      <c r="F315" s="83"/>
      <c r="G315" s="101" t="e">
        <v>#N/A</v>
      </c>
      <c r="H315" s="102" t="str">
        <f>IFERROR(_xlfn.XLOOKUP($G315,通讯通路门店!$S$4:$S$993933,通讯通路门店!$R$4:$R$993933,0,0),"")</f>
        <v/>
      </c>
      <c r="I315" s="83"/>
      <c r="J315" s="83"/>
      <c r="K315" s="83"/>
      <c r="L315" s="83"/>
      <c r="M315" s="83"/>
      <c r="N315" s="83"/>
      <c r="O315" s="83"/>
      <c r="P315" s="83"/>
      <c r="Q315" s="83"/>
      <c r="R315" s="83"/>
      <c r="S315" s="83"/>
      <c r="T315" s="83"/>
      <c r="U315" s="99">
        <f>COUNTIF(通讯通路门店!$S:$S,$G315)</f>
        <v>0</v>
      </c>
      <c r="V315" s="99">
        <f>COUNTIFS(通讯通路门店!$S:$S,$G315,通讯通路门店!$J:$J,"综合卖场")</f>
        <v>0</v>
      </c>
      <c r="W315" s="99">
        <f>SUMIFS(通讯通路门店!$AJ:$AJ,通讯通路门店!$S:$S,通讯客户沙盘!$G315)</f>
        <v>0</v>
      </c>
      <c r="X315" s="99">
        <f t="shared" si="20"/>
        <v>0</v>
      </c>
      <c r="Y315" s="99">
        <f>COUNTIFS(通讯通路门店!$S:$S,$G315,通讯通路门店!$J:$J,"荣耀体验店")+COUNTIFS(通讯通路门店!$S:$S,$G315,通讯通路门店!$J:$J,"荣耀授权专卖店")</f>
        <v>0</v>
      </c>
      <c r="Z315" s="99">
        <f>COUNTIFS(通讯通路门店!$S:$S,$G315,通讯通路门店!$J:$J,"VIVO体验店")</f>
        <v>0</v>
      </c>
      <c r="AA315" s="99">
        <f>COUNTIFS(通讯通路门店!$S:$S,$G315,通讯通路门店!$J:$J,"OPPO体验店")</f>
        <v>0</v>
      </c>
      <c r="AB315" s="99">
        <f>COUNTIFS(通讯通路门店!$S:$S,$G315,通讯通路门店!$J:$J,"华为授权体验店")+COUNTIFS(通讯通路门店!$S:$S,$G315,通讯通路门店!$J:$J,"华为堡垒店")</f>
        <v>0</v>
      </c>
      <c r="AC315" s="99">
        <f>COUNTIFS(通讯通路门店!$S:$S,$G315,通讯通路门店!$J:$J,"小米体验店")</f>
        <v>0</v>
      </c>
      <c r="AD315" s="99">
        <f>COUNTIFS(通讯通路门店!$S:$S,$G315,通讯通路门店!$J:$J,"苹果体验店")</f>
        <v>0</v>
      </c>
      <c r="AE315" s="99">
        <f>COUNTIFS(通讯通路门店!$S:$S,$G315,通讯通路门店!$J:$J,"其他品牌专卖店")</f>
        <v>0</v>
      </c>
      <c r="AF315" s="99">
        <f>SUMIFS(通讯通路门店!$BI:$BI,通讯通路门店!$S:$S,$G315)</f>
        <v>0</v>
      </c>
      <c r="AG315" s="99">
        <f>SUMIFS(通讯通路门店!$BH:$BH,通讯通路门店!$S:$S,$G315)</f>
        <v>0</v>
      </c>
      <c r="AH315" s="99">
        <f t="shared" si="21"/>
        <v>0</v>
      </c>
      <c r="AI315" s="99">
        <f>SUMIFS(通讯通路门店!$BB:$BB,通讯通路门店!$S:$S,$G315)</f>
        <v>0</v>
      </c>
      <c r="AJ315" s="99">
        <f>SUMIFS(通讯通路门店!$BE:$BE,通讯通路门店!$S:$S,$G315)</f>
        <v>0</v>
      </c>
      <c r="AK315" s="99">
        <f>SUMIFS(通讯通路门店!$BG:$BG,通讯通路门店!$S:$S,$G315)</f>
        <v>0</v>
      </c>
      <c r="AL315" s="99">
        <f>SUMIFS(通讯通路门店!$BC:$BC,通讯通路门店!$S:$S,$G315)</f>
        <v>0</v>
      </c>
      <c r="AM315" s="99">
        <f>SUMIFS(通讯通路门店!$BD:$BD,通讯通路门店!$S:$S,$G315)</f>
        <v>0</v>
      </c>
      <c r="AN315" s="99">
        <f>SUMIFS(通讯通路门店!$BF:$BF,通讯通路门店!$S:$S,$G315)</f>
        <v>0</v>
      </c>
      <c r="AO315" s="99">
        <f t="shared" si="22"/>
        <v>0</v>
      </c>
      <c r="AP315" s="99">
        <f>SUMIFS(通讯通路门店!$K:$K,通讯通路门店!$S:$S,$G315)</f>
        <v>0</v>
      </c>
      <c r="AQ315" s="83"/>
      <c r="AR315" s="99">
        <f>SUMIFS(通讯通路门店!$T:$T,通讯通路门店!$S:$S,$G315)</f>
        <v>0</v>
      </c>
      <c r="AS315" s="99">
        <f>SUMIFS(通讯通路门店!$U:$U,通讯通路门店!$S:$S,$G315)</f>
        <v>0</v>
      </c>
      <c r="AT315" s="99">
        <f>SUMIFS(通讯通路门店!$V:$V,通讯通路门店!$S:$S,$G315)</f>
        <v>0</v>
      </c>
      <c r="AU315" s="99">
        <f>SUMIFS(通讯通路门店!$W:$W,通讯通路门店!$S:$S,$G315)</f>
        <v>0</v>
      </c>
      <c r="AV315" s="99">
        <f>SUMIFS(通讯通路门店!$Z:$Z,通讯通路门店!$S:$S,$G315)</f>
        <v>0</v>
      </c>
      <c r="AW315" s="99">
        <f>SUMIFS(通讯通路门店!$AB:$AB,通讯通路门店!$S:$S,$G315)</f>
        <v>0</v>
      </c>
      <c r="AX315" s="99">
        <f>SUMIFS(通讯通路门店!$X:$X,通讯通路门店!$S:$S,$G315)</f>
        <v>0</v>
      </c>
      <c r="AY315" s="99">
        <f>SUMIFS(通讯通路门店!$Y:$Y,通讯通路门店!$S:$S,$G315)</f>
        <v>0</v>
      </c>
      <c r="AZ315" s="99">
        <f>SUMIFS(通讯通路门店!$AA:$AA,通讯通路门店!$S:$S,$G315)</f>
        <v>0</v>
      </c>
      <c r="BA315" s="99">
        <f t="shared" si="23"/>
        <v>0</v>
      </c>
      <c r="BB315" s="99">
        <f t="shared" si="24"/>
        <v>0</v>
      </c>
      <c r="BC315" s="99">
        <f>SUMIFS(通讯通路门店!$W:$W,通讯通路门店!$S:$S,$G315,通讯通路门店!$J:$J,"荣耀体验店")+SUMIFS(通讯通路门店!$W:$W,通讯通路门店!$S:$S,$G315,通讯通路门店!$J:$J,"荣耀授权专卖店")</f>
        <v>0</v>
      </c>
      <c r="BD315" s="99">
        <f>SUMIFS(通讯通路门店!$Z:$Z,通讯通路门店!$S:$S,$G315,通讯通路门店!$J:$J,"VIVO体验店")</f>
        <v>0</v>
      </c>
      <c r="BE315" s="99">
        <f>SUMIFS(通讯通路门店!$AB:$AB,通讯通路门店!$S:$S,$G315,通讯通路门店!$J:$J,"OPPO体验店")</f>
        <v>0</v>
      </c>
      <c r="BF315" s="99">
        <f>SUMIFS(通讯通路门店!$X:$X,通讯通路门店!$S:$S,$G315,通讯通路门店!$J:$J,"华为授权体验店")+SUMIFS(通讯通路门店!$AA:$AA,通讯通路门店!$S:$S,$G315,通讯通路门店!$J:$J,"华为堡垒店")</f>
        <v>0</v>
      </c>
      <c r="BG315" s="99">
        <f>SUMIFS(通讯通路门店!$Y:$Y,通讯通路门店!$S:$S,$G315,通讯通路门店!$J:$J,"小米体验店")</f>
        <v>0</v>
      </c>
      <c r="BH315" s="99">
        <f>SUMIFS(通讯通路门店!$AA:$AA,通讯通路门店!$S:$S,$G315,通讯通路门店!$J:$J,"苹果体验店")</f>
        <v>0</v>
      </c>
      <c r="BI315" s="99">
        <f>SUMIFS(通讯通路门店!$K:$K,通讯通路门店!$S:$S,$G315,通讯通路门店!$J:$J,"其他品牌专卖店")</f>
        <v>0</v>
      </c>
      <c r="BJ315" s="99">
        <f>SUMIFS(通讯通路门店!$AC:$AC,通讯通路门店!$S:$S,$G315)</f>
        <v>0</v>
      </c>
      <c r="BK315" s="99">
        <f>SUMIFS(通讯通路门店!$AD:$AD,通讯通路门店!$S:$S,$G315)</f>
        <v>0</v>
      </c>
      <c r="BL315" s="99">
        <f>SUMIFS(通讯通路门店!$AE:$AE,通讯通路门店!$S:$S,$G315)</f>
        <v>0</v>
      </c>
      <c r="BM315" s="99">
        <f>SUMIFS(通讯通路门店!$AF:$AF,通讯通路门店!$S:$S,$G315)</f>
        <v>0</v>
      </c>
      <c r="BN315" s="99">
        <f>SUMIFS(通讯通路门店!$AG:$AG,通讯通路门店!$S:$S,$G315)</f>
        <v>0</v>
      </c>
      <c r="BO315" s="99">
        <f>SUMIFS(通讯通路门店!$AH:$AH,通讯通路门店!$S:$S,$G315)</f>
        <v>0</v>
      </c>
      <c r="BP315" s="99">
        <f>SUMIFS(通讯通路门店!$AI:$AI,通讯通路门店!$S:$S,$G315)</f>
        <v>0</v>
      </c>
      <c r="BQ315" s="83"/>
    </row>
    <row r="316" spans="1:69">
      <c r="A316" s="99" t="str">
        <f>IFERROR(_xlfn.XLOOKUP($G316,通讯通路门店!$S$4:$S$993933,通讯通路门店!$A$4:$A$993933,0,0),"")</f>
        <v/>
      </c>
      <c r="B316" s="99" t="str">
        <f>IFERROR(_xlfn.XLOOKUP($G316,通讯通路门店!$S$4:$S$993933,通讯通路门店!$B$4:$B$993933,0,0),"")</f>
        <v/>
      </c>
      <c r="C316" s="99" t="str">
        <f>IFERROR(_xlfn.XLOOKUP($G316,通讯通路门店!$S$4:$S$993933,通讯通路门店!$C$4:$C$993933,0,0),"")</f>
        <v/>
      </c>
      <c r="D316" s="99" t="str">
        <f>IFERROR(_xlfn.XLOOKUP($G316,通讯通路门店!$S$4:$S$993933,通讯通路门店!$D$4:$D$993933,0,0),"")</f>
        <v/>
      </c>
      <c r="E316" s="83"/>
      <c r="F316" s="83"/>
      <c r="G316" s="101" t="e">
        <v>#N/A</v>
      </c>
      <c r="H316" s="102" t="str">
        <f>IFERROR(_xlfn.XLOOKUP($G316,通讯通路门店!$S$4:$S$993933,通讯通路门店!$R$4:$R$993933,0,0),"")</f>
        <v/>
      </c>
      <c r="I316" s="83"/>
      <c r="J316" s="83"/>
      <c r="K316" s="83"/>
      <c r="L316" s="83"/>
      <c r="M316" s="83"/>
      <c r="N316" s="83"/>
      <c r="O316" s="83"/>
      <c r="P316" s="83"/>
      <c r="Q316" s="83"/>
      <c r="R316" s="83"/>
      <c r="S316" s="83"/>
      <c r="T316" s="83"/>
      <c r="U316" s="99">
        <f>COUNTIF(通讯通路门店!$S:$S,$G316)</f>
        <v>0</v>
      </c>
      <c r="V316" s="99">
        <f>COUNTIFS(通讯通路门店!$S:$S,$G316,通讯通路门店!$J:$J,"综合卖场")</f>
        <v>0</v>
      </c>
      <c r="W316" s="99">
        <f>SUMIFS(通讯通路门店!$AJ:$AJ,通讯通路门店!$S:$S,通讯客户沙盘!$G316)</f>
        <v>0</v>
      </c>
      <c r="X316" s="99">
        <f t="shared" si="20"/>
        <v>0</v>
      </c>
      <c r="Y316" s="99">
        <f>COUNTIFS(通讯通路门店!$S:$S,$G316,通讯通路门店!$J:$J,"荣耀体验店")+COUNTIFS(通讯通路门店!$S:$S,$G316,通讯通路门店!$J:$J,"荣耀授权专卖店")</f>
        <v>0</v>
      </c>
      <c r="Z316" s="99">
        <f>COUNTIFS(通讯通路门店!$S:$S,$G316,通讯通路门店!$J:$J,"VIVO体验店")</f>
        <v>0</v>
      </c>
      <c r="AA316" s="99">
        <f>COUNTIFS(通讯通路门店!$S:$S,$G316,通讯通路门店!$J:$J,"OPPO体验店")</f>
        <v>0</v>
      </c>
      <c r="AB316" s="99">
        <f>COUNTIFS(通讯通路门店!$S:$S,$G316,通讯通路门店!$J:$J,"华为授权体验店")+COUNTIFS(通讯通路门店!$S:$S,$G316,通讯通路门店!$J:$J,"华为堡垒店")</f>
        <v>0</v>
      </c>
      <c r="AC316" s="99">
        <f>COUNTIFS(通讯通路门店!$S:$S,$G316,通讯通路门店!$J:$J,"小米体验店")</f>
        <v>0</v>
      </c>
      <c r="AD316" s="99">
        <f>COUNTIFS(通讯通路门店!$S:$S,$G316,通讯通路门店!$J:$J,"苹果体验店")</f>
        <v>0</v>
      </c>
      <c r="AE316" s="99">
        <f>COUNTIFS(通讯通路门店!$S:$S,$G316,通讯通路门店!$J:$J,"其他品牌专卖店")</f>
        <v>0</v>
      </c>
      <c r="AF316" s="99">
        <f>SUMIFS(通讯通路门店!$BI:$BI,通讯通路门店!$S:$S,$G316)</f>
        <v>0</v>
      </c>
      <c r="AG316" s="99">
        <f>SUMIFS(通讯通路门店!$BH:$BH,通讯通路门店!$S:$S,$G316)</f>
        <v>0</v>
      </c>
      <c r="AH316" s="99">
        <f t="shared" si="21"/>
        <v>0</v>
      </c>
      <c r="AI316" s="99">
        <f>SUMIFS(通讯通路门店!$BB:$BB,通讯通路门店!$S:$S,$G316)</f>
        <v>0</v>
      </c>
      <c r="AJ316" s="99">
        <f>SUMIFS(通讯通路门店!$BE:$BE,通讯通路门店!$S:$S,$G316)</f>
        <v>0</v>
      </c>
      <c r="AK316" s="99">
        <f>SUMIFS(通讯通路门店!$BG:$BG,通讯通路门店!$S:$S,$G316)</f>
        <v>0</v>
      </c>
      <c r="AL316" s="99">
        <f>SUMIFS(通讯通路门店!$BC:$BC,通讯通路门店!$S:$S,$G316)</f>
        <v>0</v>
      </c>
      <c r="AM316" s="99">
        <f>SUMIFS(通讯通路门店!$BD:$BD,通讯通路门店!$S:$S,$G316)</f>
        <v>0</v>
      </c>
      <c r="AN316" s="99">
        <f>SUMIFS(通讯通路门店!$BF:$BF,通讯通路门店!$S:$S,$G316)</f>
        <v>0</v>
      </c>
      <c r="AO316" s="99">
        <f t="shared" si="22"/>
        <v>0</v>
      </c>
      <c r="AP316" s="99">
        <f>SUMIFS(通讯通路门店!$K:$K,通讯通路门店!$S:$S,$G316)</f>
        <v>0</v>
      </c>
      <c r="AQ316" s="83"/>
      <c r="AR316" s="99">
        <f>SUMIFS(通讯通路门店!$T:$T,通讯通路门店!$S:$S,$G316)</f>
        <v>0</v>
      </c>
      <c r="AS316" s="99">
        <f>SUMIFS(通讯通路门店!$U:$U,通讯通路门店!$S:$S,$G316)</f>
        <v>0</v>
      </c>
      <c r="AT316" s="99">
        <f>SUMIFS(通讯通路门店!$V:$V,通讯通路门店!$S:$S,$G316)</f>
        <v>0</v>
      </c>
      <c r="AU316" s="99">
        <f>SUMIFS(通讯通路门店!$W:$W,通讯通路门店!$S:$S,$G316)</f>
        <v>0</v>
      </c>
      <c r="AV316" s="99">
        <f>SUMIFS(通讯通路门店!$Z:$Z,通讯通路门店!$S:$S,$G316)</f>
        <v>0</v>
      </c>
      <c r="AW316" s="99">
        <f>SUMIFS(通讯通路门店!$AB:$AB,通讯通路门店!$S:$S,$G316)</f>
        <v>0</v>
      </c>
      <c r="AX316" s="99">
        <f>SUMIFS(通讯通路门店!$X:$X,通讯通路门店!$S:$S,$G316)</f>
        <v>0</v>
      </c>
      <c r="AY316" s="99">
        <f>SUMIFS(通讯通路门店!$Y:$Y,通讯通路门店!$S:$S,$G316)</f>
        <v>0</v>
      </c>
      <c r="AZ316" s="99">
        <f>SUMIFS(通讯通路门店!$AA:$AA,通讯通路门店!$S:$S,$G316)</f>
        <v>0</v>
      </c>
      <c r="BA316" s="99">
        <f t="shared" si="23"/>
        <v>0</v>
      </c>
      <c r="BB316" s="99">
        <f t="shared" si="24"/>
        <v>0</v>
      </c>
      <c r="BC316" s="99">
        <f>SUMIFS(通讯通路门店!$W:$W,通讯通路门店!$S:$S,$G316,通讯通路门店!$J:$J,"荣耀体验店")+SUMIFS(通讯通路门店!$W:$W,通讯通路门店!$S:$S,$G316,通讯通路门店!$J:$J,"荣耀授权专卖店")</f>
        <v>0</v>
      </c>
      <c r="BD316" s="99">
        <f>SUMIFS(通讯通路门店!$Z:$Z,通讯通路门店!$S:$S,$G316,通讯通路门店!$J:$J,"VIVO体验店")</f>
        <v>0</v>
      </c>
      <c r="BE316" s="99">
        <f>SUMIFS(通讯通路门店!$AB:$AB,通讯通路门店!$S:$S,$G316,通讯通路门店!$J:$J,"OPPO体验店")</f>
        <v>0</v>
      </c>
      <c r="BF316" s="99">
        <f>SUMIFS(通讯通路门店!$X:$X,通讯通路门店!$S:$S,$G316,通讯通路门店!$J:$J,"华为授权体验店")+SUMIFS(通讯通路门店!$AA:$AA,通讯通路门店!$S:$S,$G316,通讯通路门店!$J:$J,"华为堡垒店")</f>
        <v>0</v>
      </c>
      <c r="BG316" s="99">
        <f>SUMIFS(通讯通路门店!$Y:$Y,通讯通路门店!$S:$S,$G316,通讯通路门店!$J:$J,"小米体验店")</f>
        <v>0</v>
      </c>
      <c r="BH316" s="99">
        <f>SUMIFS(通讯通路门店!$AA:$AA,通讯通路门店!$S:$S,$G316,通讯通路门店!$J:$J,"苹果体验店")</f>
        <v>0</v>
      </c>
      <c r="BI316" s="99">
        <f>SUMIFS(通讯通路门店!$K:$K,通讯通路门店!$S:$S,$G316,通讯通路门店!$J:$J,"其他品牌专卖店")</f>
        <v>0</v>
      </c>
      <c r="BJ316" s="99">
        <f>SUMIFS(通讯通路门店!$AC:$AC,通讯通路门店!$S:$S,$G316)</f>
        <v>0</v>
      </c>
      <c r="BK316" s="99">
        <f>SUMIFS(通讯通路门店!$AD:$AD,通讯通路门店!$S:$S,$G316)</f>
        <v>0</v>
      </c>
      <c r="BL316" s="99">
        <f>SUMIFS(通讯通路门店!$AE:$AE,通讯通路门店!$S:$S,$G316)</f>
        <v>0</v>
      </c>
      <c r="BM316" s="99">
        <f>SUMIFS(通讯通路门店!$AF:$AF,通讯通路门店!$S:$S,$G316)</f>
        <v>0</v>
      </c>
      <c r="BN316" s="99">
        <f>SUMIFS(通讯通路门店!$AG:$AG,通讯通路门店!$S:$S,$G316)</f>
        <v>0</v>
      </c>
      <c r="BO316" s="99">
        <f>SUMIFS(通讯通路门店!$AH:$AH,通讯通路门店!$S:$S,$G316)</f>
        <v>0</v>
      </c>
      <c r="BP316" s="99">
        <f>SUMIFS(通讯通路门店!$AI:$AI,通讯通路门店!$S:$S,$G316)</f>
        <v>0</v>
      </c>
      <c r="BQ316" s="83"/>
    </row>
    <row r="317" spans="1:69">
      <c r="A317" s="99" t="str">
        <f>IFERROR(_xlfn.XLOOKUP($G317,通讯通路门店!$S$4:$S$993933,通讯通路门店!$A$4:$A$993933,0,0),"")</f>
        <v/>
      </c>
      <c r="B317" s="99" t="str">
        <f>IFERROR(_xlfn.XLOOKUP($G317,通讯通路门店!$S$4:$S$993933,通讯通路门店!$B$4:$B$993933,0,0),"")</f>
        <v/>
      </c>
      <c r="C317" s="99" t="str">
        <f>IFERROR(_xlfn.XLOOKUP($G317,通讯通路门店!$S$4:$S$993933,通讯通路门店!$C$4:$C$993933,0,0),"")</f>
        <v/>
      </c>
      <c r="D317" s="99" t="str">
        <f>IFERROR(_xlfn.XLOOKUP($G317,通讯通路门店!$S$4:$S$993933,通讯通路门店!$D$4:$D$993933,0,0),"")</f>
        <v/>
      </c>
      <c r="E317" s="83"/>
      <c r="F317" s="83"/>
      <c r="G317" s="101" t="e">
        <v>#N/A</v>
      </c>
      <c r="H317" s="102" t="str">
        <f>IFERROR(_xlfn.XLOOKUP($G317,通讯通路门店!$S$4:$S$993933,通讯通路门店!$R$4:$R$993933,0,0),"")</f>
        <v/>
      </c>
      <c r="I317" s="83"/>
      <c r="J317" s="83"/>
      <c r="K317" s="83"/>
      <c r="L317" s="83"/>
      <c r="M317" s="83"/>
      <c r="N317" s="83"/>
      <c r="O317" s="83"/>
      <c r="P317" s="83"/>
      <c r="Q317" s="83"/>
      <c r="R317" s="83"/>
      <c r="S317" s="83"/>
      <c r="T317" s="83"/>
      <c r="U317" s="99">
        <f>COUNTIF(通讯通路门店!$S:$S,$G317)</f>
        <v>0</v>
      </c>
      <c r="V317" s="99">
        <f>COUNTIFS(通讯通路门店!$S:$S,$G317,通讯通路门店!$J:$J,"综合卖场")</f>
        <v>0</v>
      </c>
      <c r="W317" s="99">
        <f>SUMIFS(通讯通路门店!$AJ:$AJ,通讯通路门店!$S:$S,通讯客户沙盘!$G317)</f>
        <v>0</v>
      </c>
      <c r="X317" s="99">
        <f t="shared" si="20"/>
        <v>0</v>
      </c>
      <c r="Y317" s="99">
        <f>COUNTIFS(通讯通路门店!$S:$S,$G317,通讯通路门店!$J:$J,"荣耀体验店")+COUNTIFS(通讯通路门店!$S:$S,$G317,通讯通路门店!$J:$J,"荣耀授权专卖店")</f>
        <v>0</v>
      </c>
      <c r="Z317" s="99">
        <f>COUNTIFS(通讯通路门店!$S:$S,$G317,通讯通路门店!$J:$J,"VIVO体验店")</f>
        <v>0</v>
      </c>
      <c r="AA317" s="99">
        <f>COUNTIFS(通讯通路门店!$S:$S,$G317,通讯通路门店!$J:$J,"OPPO体验店")</f>
        <v>0</v>
      </c>
      <c r="AB317" s="99">
        <f>COUNTIFS(通讯通路门店!$S:$S,$G317,通讯通路门店!$J:$J,"华为授权体验店")+COUNTIFS(通讯通路门店!$S:$S,$G317,通讯通路门店!$J:$J,"华为堡垒店")</f>
        <v>0</v>
      </c>
      <c r="AC317" s="99">
        <f>COUNTIFS(通讯通路门店!$S:$S,$G317,通讯通路门店!$J:$J,"小米体验店")</f>
        <v>0</v>
      </c>
      <c r="AD317" s="99">
        <f>COUNTIFS(通讯通路门店!$S:$S,$G317,通讯通路门店!$J:$J,"苹果体验店")</f>
        <v>0</v>
      </c>
      <c r="AE317" s="99">
        <f>COUNTIFS(通讯通路门店!$S:$S,$G317,通讯通路门店!$J:$J,"其他品牌专卖店")</f>
        <v>0</v>
      </c>
      <c r="AF317" s="99">
        <f>SUMIFS(通讯通路门店!$BI:$BI,通讯通路门店!$S:$S,$G317)</f>
        <v>0</v>
      </c>
      <c r="AG317" s="99">
        <f>SUMIFS(通讯通路门店!$BH:$BH,通讯通路门店!$S:$S,$G317)</f>
        <v>0</v>
      </c>
      <c r="AH317" s="99">
        <f t="shared" si="21"/>
        <v>0</v>
      </c>
      <c r="AI317" s="99">
        <f>SUMIFS(通讯通路门店!$BB:$BB,通讯通路门店!$S:$S,$G317)</f>
        <v>0</v>
      </c>
      <c r="AJ317" s="99">
        <f>SUMIFS(通讯通路门店!$BE:$BE,通讯通路门店!$S:$S,$G317)</f>
        <v>0</v>
      </c>
      <c r="AK317" s="99">
        <f>SUMIFS(通讯通路门店!$BG:$BG,通讯通路门店!$S:$S,$G317)</f>
        <v>0</v>
      </c>
      <c r="AL317" s="99">
        <f>SUMIFS(通讯通路门店!$BC:$BC,通讯通路门店!$S:$S,$G317)</f>
        <v>0</v>
      </c>
      <c r="AM317" s="99">
        <f>SUMIFS(通讯通路门店!$BD:$BD,通讯通路门店!$S:$S,$G317)</f>
        <v>0</v>
      </c>
      <c r="AN317" s="99">
        <f>SUMIFS(通讯通路门店!$BF:$BF,通讯通路门店!$S:$S,$G317)</f>
        <v>0</v>
      </c>
      <c r="AO317" s="99">
        <f t="shared" si="22"/>
        <v>0</v>
      </c>
      <c r="AP317" s="99">
        <f>SUMIFS(通讯通路门店!$K:$K,通讯通路门店!$S:$S,$G317)</f>
        <v>0</v>
      </c>
      <c r="AQ317" s="83"/>
      <c r="AR317" s="99">
        <f>SUMIFS(通讯通路门店!$T:$T,通讯通路门店!$S:$S,$G317)</f>
        <v>0</v>
      </c>
      <c r="AS317" s="99">
        <f>SUMIFS(通讯通路门店!$U:$U,通讯通路门店!$S:$S,$G317)</f>
        <v>0</v>
      </c>
      <c r="AT317" s="99">
        <f>SUMIFS(通讯通路门店!$V:$V,通讯通路门店!$S:$S,$G317)</f>
        <v>0</v>
      </c>
      <c r="AU317" s="99">
        <f>SUMIFS(通讯通路门店!$W:$W,通讯通路门店!$S:$S,$G317)</f>
        <v>0</v>
      </c>
      <c r="AV317" s="99">
        <f>SUMIFS(通讯通路门店!$Z:$Z,通讯通路门店!$S:$S,$G317)</f>
        <v>0</v>
      </c>
      <c r="AW317" s="99">
        <f>SUMIFS(通讯通路门店!$AB:$AB,通讯通路门店!$S:$S,$G317)</f>
        <v>0</v>
      </c>
      <c r="AX317" s="99">
        <f>SUMIFS(通讯通路门店!$X:$X,通讯通路门店!$S:$S,$G317)</f>
        <v>0</v>
      </c>
      <c r="AY317" s="99">
        <f>SUMIFS(通讯通路门店!$Y:$Y,通讯通路门店!$S:$S,$G317)</f>
        <v>0</v>
      </c>
      <c r="AZ317" s="99">
        <f>SUMIFS(通讯通路门店!$AA:$AA,通讯通路门店!$S:$S,$G317)</f>
        <v>0</v>
      </c>
      <c r="BA317" s="99">
        <f t="shared" si="23"/>
        <v>0</v>
      </c>
      <c r="BB317" s="99">
        <f t="shared" si="24"/>
        <v>0</v>
      </c>
      <c r="BC317" s="99">
        <f>SUMIFS(通讯通路门店!$W:$W,通讯通路门店!$S:$S,$G317,通讯通路门店!$J:$J,"荣耀体验店")+SUMIFS(通讯通路门店!$W:$W,通讯通路门店!$S:$S,$G317,通讯通路门店!$J:$J,"荣耀授权专卖店")</f>
        <v>0</v>
      </c>
      <c r="BD317" s="99">
        <f>SUMIFS(通讯通路门店!$Z:$Z,通讯通路门店!$S:$S,$G317,通讯通路门店!$J:$J,"VIVO体验店")</f>
        <v>0</v>
      </c>
      <c r="BE317" s="99">
        <f>SUMIFS(通讯通路门店!$AB:$AB,通讯通路门店!$S:$S,$G317,通讯通路门店!$J:$J,"OPPO体验店")</f>
        <v>0</v>
      </c>
      <c r="BF317" s="99">
        <f>SUMIFS(通讯通路门店!$X:$X,通讯通路门店!$S:$S,$G317,通讯通路门店!$J:$J,"华为授权体验店")+SUMIFS(通讯通路门店!$AA:$AA,通讯通路门店!$S:$S,$G317,通讯通路门店!$J:$J,"华为堡垒店")</f>
        <v>0</v>
      </c>
      <c r="BG317" s="99">
        <f>SUMIFS(通讯通路门店!$Y:$Y,通讯通路门店!$S:$S,$G317,通讯通路门店!$J:$J,"小米体验店")</f>
        <v>0</v>
      </c>
      <c r="BH317" s="99">
        <f>SUMIFS(通讯通路门店!$AA:$AA,通讯通路门店!$S:$S,$G317,通讯通路门店!$J:$J,"苹果体验店")</f>
        <v>0</v>
      </c>
      <c r="BI317" s="99">
        <f>SUMIFS(通讯通路门店!$K:$K,通讯通路门店!$S:$S,$G317,通讯通路门店!$J:$J,"其他品牌专卖店")</f>
        <v>0</v>
      </c>
      <c r="BJ317" s="99">
        <f>SUMIFS(通讯通路门店!$AC:$AC,通讯通路门店!$S:$S,$G317)</f>
        <v>0</v>
      </c>
      <c r="BK317" s="99">
        <f>SUMIFS(通讯通路门店!$AD:$AD,通讯通路门店!$S:$S,$G317)</f>
        <v>0</v>
      </c>
      <c r="BL317" s="99">
        <f>SUMIFS(通讯通路门店!$AE:$AE,通讯通路门店!$S:$S,$G317)</f>
        <v>0</v>
      </c>
      <c r="BM317" s="99">
        <f>SUMIFS(通讯通路门店!$AF:$AF,通讯通路门店!$S:$S,$G317)</f>
        <v>0</v>
      </c>
      <c r="BN317" s="99">
        <f>SUMIFS(通讯通路门店!$AG:$AG,通讯通路门店!$S:$S,$G317)</f>
        <v>0</v>
      </c>
      <c r="BO317" s="99">
        <f>SUMIFS(通讯通路门店!$AH:$AH,通讯通路门店!$S:$S,$G317)</f>
        <v>0</v>
      </c>
      <c r="BP317" s="99">
        <f>SUMIFS(通讯通路门店!$AI:$AI,通讯通路门店!$S:$S,$G317)</f>
        <v>0</v>
      </c>
      <c r="BQ317" s="83"/>
    </row>
    <row r="318" spans="1:69">
      <c r="A318" s="99" t="str">
        <f>IFERROR(_xlfn.XLOOKUP($G318,通讯通路门店!$S$4:$S$993933,通讯通路门店!$A$4:$A$993933,0,0),"")</f>
        <v/>
      </c>
      <c r="B318" s="99" t="str">
        <f>IFERROR(_xlfn.XLOOKUP($G318,通讯通路门店!$S$4:$S$993933,通讯通路门店!$B$4:$B$993933,0,0),"")</f>
        <v/>
      </c>
      <c r="C318" s="99" t="str">
        <f>IFERROR(_xlfn.XLOOKUP($G318,通讯通路门店!$S$4:$S$993933,通讯通路门店!$C$4:$C$993933,0,0),"")</f>
        <v/>
      </c>
      <c r="D318" s="99" t="str">
        <f>IFERROR(_xlfn.XLOOKUP($G318,通讯通路门店!$S$4:$S$993933,通讯通路门店!$D$4:$D$993933,0,0),"")</f>
        <v/>
      </c>
      <c r="E318" s="83"/>
      <c r="F318" s="83"/>
      <c r="G318" s="101" t="e">
        <v>#N/A</v>
      </c>
      <c r="H318" s="102" t="str">
        <f>IFERROR(_xlfn.XLOOKUP($G318,通讯通路门店!$S$4:$S$993933,通讯通路门店!$R$4:$R$993933,0,0),"")</f>
        <v/>
      </c>
      <c r="I318" s="83"/>
      <c r="J318" s="83"/>
      <c r="K318" s="83"/>
      <c r="L318" s="83"/>
      <c r="M318" s="83"/>
      <c r="N318" s="83"/>
      <c r="O318" s="83"/>
      <c r="P318" s="83"/>
      <c r="Q318" s="83"/>
      <c r="R318" s="83"/>
      <c r="S318" s="83"/>
      <c r="T318" s="83"/>
      <c r="U318" s="99">
        <f>COUNTIF(通讯通路门店!$S:$S,$G318)</f>
        <v>0</v>
      </c>
      <c r="V318" s="99">
        <f>COUNTIFS(通讯通路门店!$S:$S,$G318,通讯通路门店!$J:$J,"综合卖场")</f>
        <v>0</v>
      </c>
      <c r="W318" s="99">
        <f>SUMIFS(通讯通路门店!$AJ:$AJ,通讯通路门店!$S:$S,通讯客户沙盘!$G318)</f>
        <v>0</v>
      </c>
      <c r="X318" s="99">
        <f t="shared" si="20"/>
        <v>0</v>
      </c>
      <c r="Y318" s="99">
        <f>COUNTIFS(通讯通路门店!$S:$S,$G318,通讯通路门店!$J:$J,"荣耀体验店")+COUNTIFS(通讯通路门店!$S:$S,$G318,通讯通路门店!$J:$J,"荣耀授权专卖店")</f>
        <v>0</v>
      </c>
      <c r="Z318" s="99">
        <f>COUNTIFS(通讯通路门店!$S:$S,$G318,通讯通路门店!$J:$J,"VIVO体验店")</f>
        <v>0</v>
      </c>
      <c r="AA318" s="99">
        <f>COUNTIFS(通讯通路门店!$S:$S,$G318,通讯通路门店!$J:$J,"OPPO体验店")</f>
        <v>0</v>
      </c>
      <c r="AB318" s="99">
        <f>COUNTIFS(通讯通路门店!$S:$S,$G318,通讯通路门店!$J:$J,"华为授权体验店")+COUNTIFS(通讯通路门店!$S:$S,$G318,通讯通路门店!$J:$J,"华为堡垒店")</f>
        <v>0</v>
      </c>
      <c r="AC318" s="99">
        <f>COUNTIFS(通讯通路门店!$S:$S,$G318,通讯通路门店!$J:$J,"小米体验店")</f>
        <v>0</v>
      </c>
      <c r="AD318" s="99">
        <f>COUNTIFS(通讯通路门店!$S:$S,$G318,通讯通路门店!$J:$J,"苹果体验店")</f>
        <v>0</v>
      </c>
      <c r="AE318" s="99">
        <f>COUNTIFS(通讯通路门店!$S:$S,$G318,通讯通路门店!$J:$J,"其他品牌专卖店")</f>
        <v>0</v>
      </c>
      <c r="AF318" s="99">
        <f>SUMIFS(通讯通路门店!$BI:$BI,通讯通路门店!$S:$S,$G318)</f>
        <v>0</v>
      </c>
      <c r="AG318" s="99">
        <f>SUMIFS(通讯通路门店!$BH:$BH,通讯通路门店!$S:$S,$G318)</f>
        <v>0</v>
      </c>
      <c r="AH318" s="99">
        <f t="shared" si="21"/>
        <v>0</v>
      </c>
      <c r="AI318" s="99">
        <f>SUMIFS(通讯通路门店!$BB:$BB,通讯通路门店!$S:$S,$G318)</f>
        <v>0</v>
      </c>
      <c r="AJ318" s="99">
        <f>SUMIFS(通讯通路门店!$BE:$BE,通讯通路门店!$S:$S,$G318)</f>
        <v>0</v>
      </c>
      <c r="AK318" s="99">
        <f>SUMIFS(通讯通路门店!$BG:$BG,通讯通路门店!$S:$S,$G318)</f>
        <v>0</v>
      </c>
      <c r="AL318" s="99">
        <f>SUMIFS(通讯通路门店!$BC:$BC,通讯通路门店!$S:$S,$G318)</f>
        <v>0</v>
      </c>
      <c r="AM318" s="99">
        <f>SUMIFS(通讯通路门店!$BD:$BD,通讯通路门店!$S:$S,$G318)</f>
        <v>0</v>
      </c>
      <c r="AN318" s="99">
        <f>SUMIFS(通讯通路门店!$BF:$BF,通讯通路门店!$S:$S,$G318)</f>
        <v>0</v>
      </c>
      <c r="AO318" s="99">
        <f t="shared" si="22"/>
        <v>0</v>
      </c>
      <c r="AP318" s="99">
        <f>SUMIFS(通讯通路门店!$K:$K,通讯通路门店!$S:$S,$G318)</f>
        <v>0</v>
      </c>
      <c r="AQ318" s="83"/>
      <c r="AR318" s="99">
        <f>SUMIFS(通讯通路门店!$T:$T,通讯通路门店!$S:$S,$G318)</f>
        <v>0</v>
      </c>
      <c r="AS318" s="99">
        <f>SUMIFS(通讯通路门店!$U:$U,通讯通路门店!$S:$S,$G318)</f>
        <v>0</v>
      </c>
      <c r="AT318" s="99">
        <f>SUMIFS(通讯通路门店!$V:$V,通讯通路门店!$S:$S,$G318)</f>
        <v>0</v>
      </c>
      <c r="AU318" s="99">
        <f>SUMIFS(通讯通路门店!$W:$W,通讯通路门店!$S:$S,$G318)</f>
        <v>0</v>
      </c>
      <c r="AV318" s="99">
        <f>SUMIFS(通讯通路门店!$Z:$Z,通讯通路门店!$S:$S,$G318)</f>
        <v>0</v>
      </c>
      <c r="AW318" s="99">
        <f>SUMIFS(通讯通路门店!$AB:$AB,通讯通路门店!$S:$S,$G318)</f>
        <v>0</v>
      </c>
      <c r="AX318" s="99">
        <f>SUMIFS(通讯通路门店!$X:$X,通讯通路门店!$S:$S,$G318)</f>
        <v>0</v>
      </c>
      <c r="AY318" s="99">
        <f>SUMIFS(通讯通路门店!$Y:$Y,通讯通路门店!$S:$S,$G318)</f>
        <v>0</v>
      </c>
      <c r="AZ318" s="99">
        <f>SUMIFS(通讯通路门店!$AA:$AA,通讯通路门店!$S:$S,$G318)</f>
        <v>0</v>
      </c>
      <c r="BA318" s="99">
        <f t="shared" si="23"/>
        <v>0</v>
      </c>
      <c r="BB318" s="99">
        <f t="shared" si="24"/>
        <v>0</v>
      </c>
      <c r="BC318" s="99">
        <f>SUMIFS(通讯通路门店!$W:$W,通讯通路门店!$S:$S,$G318,通讯通路门店!$J:$J,"荣耀体验店")+SUMIFS(通讯通路门店!$W:$W,通讯通路门店!$S:$S,$G318,通讯通路门店!$J:$J,"荣耀授权专卖店")</f>
        <v>0</v>
      </c>
      <c r="BD318" s="99">
        <f>SUMIFS(通讯通路门店!$Z:$Z,通讯通路门店!$S:$S,$G318,通讯通路门店!$J:$J,"VIVO体验店")</f>
        <v>0</v>
      </c>
      <c r="BE318" s="99">
        <f>SUMIFS(通讯通路门店!$AB:$AB,通讯通路门店!$S:$S,$G318,通讯通路门店!$J:$J,"OPPO体验店")</f>
        <v>0</v>
      </c>
      <c r="BF318" s="99">
        <f>SUMIFS(通讯通路门店!$X:$X,通讯通路门店!$S:$S,$G318,通讯通路门店!$J:$J,"华为授权体验店")+SUMIFS(通讯通路门店!$AA:$AA,通讯通路门店!$S:$S,$G318,通讯通路门店!$J:$J,"华为堡垒店")</f>
        <v>0</v>
      </c>
      <c r="BG318" s="99">
        <f>SUMIFS(通讯通路门店!$Y:$Y,通讯通路门店!$S:$S,$G318,通讯通路门店!$J:$J,"小米体验店")</f>
        <v>0</v>
      </c>
      <c r="BH318" s="99">
        <f>SUMIFS(通讯通路门店!$AA:$AA,通讯通路门店!$S:$S,$G318,通讯通路门店!$J:$J,"苹果体验店")</f>
        <v>0</v>
      </c>
      <c r="BI318" s="99">
        <f>SUMIFS(通讯通路门店!$K:$K,通讯通路门店!$S:$S,$G318,通讯通路门店!$J:$J,"其他品牌专卖店")</f>
        <v>0</v>
      </c>
      <c r="BJ318" s="99">
        <f>SUMIFS(通讯通路门店!$AC:$AC,通讯通路门店!$S:$S,$G318)</f>
        <v>0</v>
      </c>
      <c r="BK318" s="99">
        <f>SUMIFS(通讯通路门店!$AD:$AD,通讯通路门店!$S:$S,$G318)</f>
        <v>0</v>
      </c>
      <c r="BL318" s="99">
        <f>SUMIFS(通讯通路门店!$AE:$AE,通讯通路门店!$S:$S,$G318)</f>
        <v>0</v>
      </c>
      <c r="BM318" s="99">
        <f>SUMIFS(通讯通路门店!$AF:$AF,通讯通路门店!$S:$S,$G318)</f>
        <v>0</v>
      </c>
      <c r="BN318" s="99">
        <f>SUMIFS(通讯通路门店!$AG:$AG,通讯通路门店!$S:$S,$G318)</f>
        <v>0</v>
      </c>
      <c r="BO318" s="99">
        <f>SUMIFS(通讯通路门店!$AH:$AH,通讯通路门店!$S:$S,$G318)</f>
        <v>0</v>
      </c>
      <c r="BP318" s="99">
        <f>SUMIFS(通讯通路门店!$AI:$AI,通讯通路门店!$S:$S,$G318)</f>
        <v>0</v>
      </c>
      <c r="BQ318" s="83"/>
    </row>
    <row r="319" spans="1:69">
      <c r="A319" s="99" t="str">
        <f>IFERROR(_xlfn.XLOOKUP($G319,通讯通路门店!$S$4:$S$993933,通讯通路门店!$A$4:$A$993933,0,0),"")</f>
        <v/>
      </c>
      <c r="B319" s="99" t="str">
        <f>IFERROR(_xlfn.XLOOKUP($G319,通讯通路门店!$S$4:$S$993933,通讯通路门店!$B$4:$B$993933,0,0),"")</f>
        <v/>
      </c>
      <c r="C319" s="99" t="str">
        <f>IFERROR(_xlfn.XLOOKUP($G319,通讯通路门店!$S$4:$S$993933,通讯通路门店!$C$4:$C$993933,0,0),"")</f>
        <v/>
      </c>
      <c r="D319" s="99" t="str">
        <f>IFERROR(_xlfn.XLOOKUP($G319,通讯通路门店!$S$4:$S$993933,通讯通路门店!$D$4:$D$993933,0,0),"")</f>
        <v/>
      </c>
      <c r="E319" s="83"/>
      <c r="F319" s="83"/>
      <c r="G319" s="101" t="e">
        <v>#N/A</v>
      </c>
      <c r="H319" s="102" t="str">
        <f>IFERROR(_xlfn.XLOOKUP($G319,通讯通路门店!$S$4:$S$993933,通讯通路门店!$R$4:$R$993933,0,0),"")</f>
        <v/>
      </c>
      <c r="I319" s="83"/>
      <c r="J319" s="83"/>
      <c r="K319" s="83"/>
      <c r="L319" s="83"/>
      <c r="M319" s="83"/>
      <c r="N319" s="83"/>
      <c r="O319" s="83"/>
      <c r="P319" s="83"/>
      <c r="Q319" s="83"/>
      <c r="R319" s="83"/>
      <c r="S319" s="83"/>
      <c r="T319" s="83"/>
      <c r="U319" s="99">
        <f>COUNTIF(通讯通路门店!$S:$S,$G319)</f>
        <v>0</v>
      </c>
      <c r="V319" s="99">
        <f>COUNTIFS(通讯通路门店!$S:$S,$G319,通讯通路门店!$J:$J,"综合卖场")</f>
        <v>0</v>
      </c>
      <c r="W319" s="99">
        <f>SUMIFS(通讯通路门店!$AJ:$AJ,通讯通路门店!$S:$S,通讯客户沙盘!$G319)</f>
        <v>0</v>
      </c>
      <c r="X319" s="99">
        <f t="shared" si="20"/>
        <v>0</v>
      </c>
      <c r="Y319" s="99">
        <f>COUNTIFS(通讯通路门店!$S:$S,$G319,通讯通路门店!$J:$J,"荣耀体验店")+COUNTIFS(通讯通路门店!$S:$S,$G319,通讯通路门店!$J:$J,"荣耀授权专卖店")</f>
        <v>0</v>
      </c>
      <c r="Z319" s="99">
        <f>COUNTIFS(通讯通路门店!$S:$S,$G319,通讯通路门店!$J:$J,"VIVO体验店")</f>
        <v>0</v>
      </c>
      <c r="AA319" s="99">
        <f>COUNTIFS(通讯通路门店!$S:$S,$G319,通讯通路门店!$J:$J,"OPPO体验店")</f>
        <v>0</v>
      </c>
      <c r="AB319" s="99">
        <f>COUNTIFS(通讯通路门店!$S:$S,$G319,通讯通路门店!$J:$J,"华为授权体验店")+COUNTIFS(通讯通路门店!$S:$S,$G319,通讯通路门店!$J:$J,"华为堡垒店")</f>
        <v>0</v>
      </c>
      <c r="AC319" s="99">
        <f>COUNTIFS(通讯通路门店!$S:$S,$G319,通讯通路门店!$J:$J,"小米体验店")</f>
        <v>0</v>
      </c>
      <c r="AD319" s="99">
        <f>COUNTIFS(通讯通路门店!$S:$S,$G319,通讯通路门店!$J:$J,"苹果体验店")</f>
        <v>0</v>
      </c>
      <c r="AE319" s="99">
        <f>COUNTIFS(通讯通路门店!$S:$S,$G319,通讯通路门店!$J:$J,"其他品牌专卖店")</f>
        <v>0</v>
      </c>
      <c r="AF319" s="99">
        <f>SUMIFS(通讯通路门店!$BI:$BI,通讯通路门店!$S:$S,$G319)</f>
        <v>0</v>
      </c>
      <c r="AG319" s="99">
        <f>SUMIFS(通讯通路门店!$BH:$BH,通讯通路门店!$S:$S,$G319)</f>
        <v>0</v>
      </c>
      <c r="AH319" s="99">
        <f t="shared" si="21"/>
        <v>0</v>
      </c>
      <c r="AI319" s="99">
        <f>SUMIFS(通讯通路门店!$BB:$BB,通讯通路门店!$S:$S,$G319)</f>
        <v>0</v>
      </c>
      <c r="AJ319" s="99">
        <f>SUMIFS(通讯通路门店!$BE:$BE,通讯通路门店!$S:$S,$G319)</f>
        <v>0</v>
      </c>
      <c r="AK319" s="99">
        <f>SUMIFS(通讯通路门店!$BG:$BG,通讯通路门店!$S:$S,$G319)</f>
        <v>0</v>
      </c>
      <c r="AL319" s="99">
        <f>SUMIFS(通讯通路门店!$BC:$BC,通讯通路门店!$S:$S,$G319)</f>
        <v>0</v>
      </c>
      <c r="AM319" s="99">
        <f>SUMIFS(通讯通路门店!$BD:$BD,通讯通路门店!$S:$S,$G319)</f>
        <v>0</v>
      </c>
      <c r="AN319" s="99">
        <f>SUMIFS(通讯通路门店!$BF:$BF,通讯通路门店!$S:$S,$G319)</f>
        <v>0</v>
      </c>
      <c r="AO319" s="99">
        <f t="shared" si="22"/>
        <v>0</v>
      </c>
      <c r="AP319" s="99">
        <f>SUMIFS(通讯通路门店!$K:$K,通讯通路门店!$S:$S,$G319)</f>
        <v>0</v>
      </c>
      <c r="AQ319" s="83"/>
      <c r="AR319" s="99">
        <f>SUMIFS(通讯通路门店!$T:$T,通讯通路门店!$S:$S,$G319)</f>
        <v>0</v>
      </c>
      <c r="AS319" s="99">
        <f>SUMIFS(通讯通路门店!$U:$U,通讯通路门店!$S:$S,$G319)</f>
        <v>0</v>
      </c>
      <c r="AT319" s="99">
        <f>SUMIFS(通讯通路门店!$V:$V,通讯通路门店!$S:$S,$G319)</f>
        <v>0</v>
      </c>
      <c r="AU319" s="99">
        <f>SUMIFS(通讯通路门店!$W:$W,通讯通路门店!$S:$S,$G319)</f>
        <v>0</v>
      </c>
      <c r="AV319" s="99">
        <f>SUMIFS(通讯通路门店!$Z:$Z,通讯通路门店!$S:$S,$G319)</f>
        <v>0</v>
      </c>
      <c r="AW319" s="99">
        <f>SUMIFS(通讯通路门店!$AB:$AB,通讯通路门店!$S:$S,$G319)</f>
        <v>0</v>
      </c>
      <c r="AX319" s="99">
        <f>SUMIFS(通讯通路门店!$X:$X,通讯通路门店!$S:$S,$G319)</f>
        <v>0</v>
      </c>
      <c r="AY319" s="99">
        <f>SUMIFS(通讯通路门店!$Y:$Y,通讯通路门店!$S:$S,$G319)</f>
        <v>0</v>
      </c>
      <c r="AZ319" s="99">
        <f>SUMIFS(通讯通路门店!$AA:$AA,通讯通路门店!$S:$S,$G319)</f>
        <v>0</v>
      </c>
      <c r="BA319" s="99">
        <f t="shared" si="23"/>
        <v>0</v>
      </c>
      <c r="BB319" s="99">
        <f t="shared" si="24"/>
        <v>0</v>
      </c>
      <c r="BC319" s="99">
        <f>SUMIFS(通讯通路门店!$W:$W,通讯通路门店!$S:$S,$G319,通讯通路门店!$J:$J,"荣耀体验店")+SUMIFS(通讯通路门店!$W:$W,通讯通路门店!$S:$S,$G319,通讯通路门店!$J:$J,"荣耀授权专卖店")</f>
        <v>0</v>
      </c>
      <c r="BD319" s="99">
        <f>SUMIFS(通讯通路门店!$Z:$Z,通讯通路门店!$S:$S,$G319,通讯通路门店!$J:$J,"VIVO体验店")</f>
        <v>0</v>
      </c>
      <c r="BE319" s="99">
        <f>SUMIFS(通讯通路门店!$AB:$AB,通讯通路门店!$S:$S,$G319,通讯通路门店!$J:$J,"OPPO体验店")</f>
        <v>0</v>
      </c>
      <c r="BF319" s="99">
        <f>SUMIFS(通讯通路门店!$X:$X,通讯通路门店!$S:$S,$G319,通讯通路门店!$J:$J,"华为授权体验店")+SUMIFS(通讯通路门店!$AA:$AA,通讯通路门店!$S:$S,$G319,通讯通路门店!$J:$J,"华为堡垒店")</f>
        <v>0</v>
      </c>
      <c r="BG319" s="99">
        <f>SUMIFS(通讯通路门店!$Y:$Y,通讯通路门店!$S:$S,$G319,通讯通路门店!$J:$J,"小米体验店")</f>
        <v>0</v>
      </c>
      <c r="BH319" s="99">
        <f>SUMIFS(通讯通路门店!$AA:$AA,通讯通路门店!$S:$S,$G319,通讯通路门店!$J:$J,"苹果体验店")</f>
        <v>0</v>
      </c>
      <c r="BI319" s="99">
        <f>SUMIFS(通讯通路门店!$K:$K,通讯通路门店!$S:$S,$G319,通讯通路门店!$J:$J,"其他品牌专卖店")</f>
        <v>0</v>
      </c>
      <c r="BJ319" s="99">
        <f>SUMIFS(通讯通路门店!$AC:$AC,通讯通路门店!$S:$S,$G319)</f>
        <v>0</v>
      </c>
      <c r="BK319" s="99">
        <f>SUMIFS(通讯通路门店!$AD:$AD,通讯通路门店!$S:$S,$G319)</f>
        <v>0</v>
      </c>
      <c r="BL319" s="99">
        <f>SUMIFS(通讯通路门店!$AE:$AE,通讯通路门店!$S:$S,$G319)</f>
        <v>0</v>
      </c>
      <c r="BM319" s="99">
        <f>SUMIFS(通讯通路门店!$AF:$AF,通讯通路门店!$S:$S,$G319)</f>
        <v>0</v>
      </c>
      <c r="BN319" s="99">
        <f>SUMIFS(通讯通路门店!$AG:$AG,通讯通路门店!$S:$S,$G319)</f>
        <v>0</v>
      </c>
      <c r="BO319" s="99">
        <f>SUMIFS(通讯通路门店!$AH:$AH,通讯通路门店!$S:$S,$G319)</f>
        <v>0</v>
      </c>
      <c r="BP319" s="99">
        <f>SUMIFS(通讯通路门店!$AI:$AI,通讯通路门店!$S:$S,$G319)</f>
        <v>0</v>
      </c>
      <c r="BQ319" s="83"/>
    </row>
    <row r="320" spans="1:69">
      <c r="A320" s="99" t="str">
        <f>IFERROR(_xlfn.XLOOKUP($G320,通讯通路门店!$S$4:$S$993933,通讯通路门店!$A$4:$A$993933,0,0),"")</f>
        <v/>
      </c>
      <c r="B320" s="99" t="str">
        <f>IFERROR(_xlfn.XLOOKUP($G320,通讯通路门店!$S$4:$S$993933,通讯通路门店!$B$4:$B$993933,0,0),"")</f>
        <v/>
      </c>
      <c r="C320" s="99" t="str">
        <f>IFERROR(_xlfn.XLOOKUP($G320,通讯通路门店!$S$4:$S$993933,通讯通路门店!$C$4:$C$993933,0,0),"")</f>
        <v/>
      </c>
      <c r="D320" s="99" t="str">
        <f>IFERROR(_xlfn.XLOOKUP($G320,通讯通路门店!$S$4:$S$993933,通讯通路门店!$D$4:$D$993933,0,0),"")</f>
        <v/>
      </c>
      <c r="E320" s="83"/>
      <c r="F320" s="83"/>
      <c r="G320" s="101" t="e">
        <v>#N/A</v>
      </c>
      <c r="H320" s="102" t="str">
        <f>IFERROR(_xlfn.XLOOKUP($G320,通讯通路门店!$S$4:$S$993933,通讯通路门店!$R$4:$R$993933,0,0),"")</f>
        <v/>
      </c>
      <c r="I320" s="83"/>
      <c r="J320" s="83"/>
      <c r="K320" s="83"/>
      <c r="L320" s="83"/>
      <c r="M320" s="83"/>
      <c r="N320" s="83"/>
      <c r="O320" s="83"/>
      <c r="P320" s="83"/>
      <c r="Q320" s="83"/>
      <c r="R320" s="83"/>
      <c r="S320" s="83"/>
      <c r="T320" s="83"/>
      <c r="U320" s="99">
        <f>COUNTIF(通讯通路门店!$S:$S,$G320)</f>
        <v>0</v>
      </c>
      <c r="V320" s="99">
        <f>COUNTIFS(通讯通路门店!$S:$S,$G320,通讯通路门店!$J:$J,"综合卖场")</f>
        <v>0</v>
      </c>
      <c r="W320" s="99">
        <f>SUMIFS(通讯通路门店!$AJ:$AJ,通讯通路门店!$S:$S,通讯客户沙盘!$G320)</f>
        <v>0</v>
      </c>
      <c r="X320" s="99">
        <f t="shared" si="20"/>
        <v>0</v>
      </c>
      <c r="Y320" s="99">
        <f>COUNTIFS(通讯通路门店!$S:$S,$G320,通讯通路门店!$J:$J,"荣耀体验店")+COUNTIFS(通讯通路门店!$S:$S,$G320,通讯通路门店!$J:$J,"荣耀授权专卖店")</f>
        <v>0</v>
      </c>
      <c r="Z320" s="99">
        <f>COUNTIFS(通讯通路门店!$S:$S,$G320,通讯通路门店!$J:$J,"VIVO体验店")</f>
        <v>0</v>
      </c>
      <c r="AA320" s="99">
        <f>COUNTIFS(通讯通路门店!$S:$S,$G320,通讯通路门店!$J:$J,"OPPO体验店")</f>
        <v>0</v>
      </c>
      <c r="AB320" s="99">
        <f>COUNTIFS(通讯通路门店!$S:$S,$G320,通讯通路门店!$J:$J,"华为授权体验店")+COUNTIFS(通讯通路门店!$S:$S,$G320,通讯通路门店!$J:$J,"华为堡垒店")</f>
        <v>0</v>
      </c>
      <c r="AC320" s="99">
        <f>COUNTIFS(通讯通路门店!$S:$S,$G320,通讯通路门店!$J:$J,"小米体验店")</f>
        <v>0</v>
      </c>
      <c r="AD320" s="99">
        <f>COUNTIFS(通讯通路门店!$S:$S,$G320,通讯通路门店!$J:$J,"苹果体验店")</f>
        <v>0</v>
      </c>
      <c r="AE320" s="99">
        <f>COUNTIFS(通讯通路门店!$S:$S,$G320,通讯通路门店!$J:$J,"其他品牌专卖店")</f>
        <v>0</v>
      </c>
      <c r="AF320" s="99">
        <f>SUMIFS(通讯通路门店!$BI:$BI,通讯通路门店!$S:$S,$G320)</f>
        <v>0</v>
      </c>
      <c r="AG320" s="99">
        <f>SUMIFS(通讯通路门店!$BH:$BH,通讯通路门店!$S:$S,$G320)</f>
        <v>0</v>
      </c>
      <c r="AH320" s="99">
        <f t="shared" si="21"/>
        <v>0</v>
      </c>
      <c r="AI320" s="99">
        <f>SUMIFS(通讯通路门店!$BB:$BB,通讯通路门店!$S:$S,$G320)</f>
        <v>0</v>
      </c>
      <c r="AJ320" s="99">
        <f>SUMIFS(通讯通路门店!$BE:$BE,通讯通路门店!$S:$S,$G320)</f>
        <v>0</v>
      </c>
      <c r="AK320" s="99">
        <f>SUMIFS(通讯通路门店!$BG:$BG,通讯通路门店!$S:$S,$G320)</f>
        <v>0</v>
      </c>
      <c r="AL320" s="99">
        <f>SUMIFS(通讯通路门店!$BC:$BC,通讯通路门店!$S:$S,$G320)</f>
        <v>0</v>
      </c>
      <c r="AM320" s="99">
        <f>SUMIFS(通讯通路门店!$BD:$BD,通讯通路门店!$S:$S,$G320)</f>
        <v>0</v>
      </c>
      <c r="AN320" s="99">
        <f>SUMIFS(通讯通路门店!$BF:$BF,通讯通路门店!$S:$S,$G320)</f>
        <v>0</v>
      </c>
      <c r="AO320" s="99">
        <f t="shared" si="22"/>
        <v>0</v>
      </c>
      <c r="AP320" s="99">
        <f>SUMIFS(通讯通路门店!$K:$K,通讯通路门店!$S:$S,$G320)</f>
        <v>0</v>
      </c>
      <c r="AQ320" s="83"/>
      <c r="AR320" s="99">
        <f>SUMIFS(通讯通路门店!$T:$T,通讯通路门店!$S:$S,$G320)</f>
        <v>0</v>
      </c>
      <c r="AS320" s="99">
        <f>SUMIFS(通讯通路门店!$U:$U,通讯通路门店!$S:$S,$G320)</f>
        <v>0</v>
      </c>
      <c r="AT320" s="99">
        <f>SUMIFS(通讯通路门店!$V:$V,通讯通路门店!$S:$S,$G320)</f>
        <v>0</v>
      </c>
      <c r="AU320" s="99">
        <f>SUMIFS(通讯通路门店!$W:$W,通讯通路门店!$S:$S,$G320)</f>
        <v>0</v>
      </c>
      <c r="AV320" s="99">
        <f>SUMIFS(通讯通路门店!$Z:$Z,通讯通路门店!$S:$S,$G320)</f>
        <v>0</v>
      </c>
      <c r="AW320" s="99">
        <f>SUMIFS(通讯通路门店!$AB:$AB,通讯通路门店!$S:$S,$G320)</f>
        <v>0</v>
      </c>
      <c r="AX320" s="99">
        <f>SUMIFS(通讯通路门店!$X:$X,通讯通路门店!$S:$S,$G320)</f>
        <v>0</v>
      </c>
      <c r="AY320" s="99">
        <f>SUMIFS(通讯通路门店!$Y:$Y,通讯通路门店!$S:$S,$G320)</f>
        <v>0</v>
      </c>
      <c r="AZ320" s="99">
        <f>SUMIFS(通讯通路门店!$AA:$AA,通讯通路门店!$S:$S,$G320)</f>
        <v>0</v>
      </c>
      <c r="BA320" s="99">
        <f t="shared" si="23"/>
        <v>0</v>
      </c>
      <c r="BB320" s="99">
        <f t="shared" si="24"/>
        <v>0</v>
      </c>
      <c r="BC320" s="99">
        <f>SUMIFS(通讯通路门店!$W:$W,通讯通路门店!$S:$S,$G320,通讯通路门店!$J:$J,"荣耀体验店")+SUMIFS(通讯通路门店!$W:$W,通讯通路门店!$S:$S,$G320,通讯通路门店!$J:$J,"荣耀授权专卖店")</f>
        <v>0</v>
      </c>
      <c r="BD320" s="99">
        <f>SUMIFS(通讯通路门店!$Z:$Z,通讯通路门店!$S:$S,$G320,通讯通路门店!$J:$J,"VIVO体验店")</f>
        <v>0</v>
      </c>
      <c r="BE320" s="99">
        <f>SUMIFS(通讯通路门店!$AB:$AB,通讯通路门店!$S:$S,$G320,通讯通路门店!$J:$J,"OPPO体验店")</f>
        <v>0</v>
      </c>
      <c r="BF320" s="99">
        <f>SUMIFS(通讯通路门店!$X:$X,通讯通路门店!$S:$S,$G320,通讯通路门店!$J:$J,"华为授权体验店")+SUMIFS(通讯通路门店!$AA:$AA,通讯通路门店!$S:$S,$G320,通讯通路门店!$J:$J,"华为堡垒店")</f>
        <v>0</v>
      </c>
      <c r="BG320" s="99">
        <f>SUMIFS(通讯通路门店!$Y:$Y,通讯通路门店!$S:$S,$G320,通讯通路门店!$J:$J,"小米体验店")</f>
        <v>0</v>
      </c>
      <c r="BH320" s="99">
        <f>SUMIFS(通讯通路门店!$AA:$AA,通讯通路门店!$S:$S,$G320,通讯通路门店!$J:$J,"苹果体验店")</f>
        <v>0</v>
      </c>
      <c r="BI320" s="99">
        <f>SUMIFS(通讯通路门店!$K:$K,通讯通路门店!$S:$S,$G320,通讯通路门店!$J:$J,"其他品牌专卖店")</f>
        <v>0</v>
      </c>
      <c r="BJ320" s="99">
        <f>SUMIFS(通讯通路门店!$AC:$AC,通讯通路门店!$S:$S,$G320)</f>
        <v>0</v>
      </c>
      <c r="BK320" s="99">
        <f>SUMIFS(通讯通路门店!$AD:$AD,通讯通路门店!$S:$S,$G320)</f>
        <v>0</v>
      </c>
      <c r="BL320" s="99">
        <f>SUMIFS(通讯通路门店!$AE:$AE,通讯通路门店!$S:$S,$G320)</f>
        <v>0</v>
      </c>
      <c r="BM320" s="99">
        <f>SUMIFS(通讯通路门店!$AF:$AF,通讯通路门店!$S:$S,$G320)</f>
        <v>0</v>
      </c>
      <c r="BN320" s="99">
        <f>SUMIFS(通讯通路门店!$AG:$AG,通讯通路门店!$S:$S,$G320)</f>
        <v>0</v>
      </c>
      <c r="BO320" s="99">
        <f>SUMIFS(通讯通路门店!$AH:$AH,通讯通路门店!$S:$S,$G320)</f>
        <v>0</v>
      </c>
      <c r="BP320" s="99">
        <f>SUMIFS(通讯通路门店!$AI:$AI,通讯通路门店!$S:$S,$G320)</f>
        <v>0</v>
      </c>
      <c r="BQ320" s="83"/>
    </row>
    <row r="321" spans="1:69">
      <c r="A321" s="99" t="str">
        <f>IFERROR(_xlfn.XLOOKUP($G321,通讯通路门店!$S$4:$S$993933,通讯通路门店!$A$4:$A$993933,0,0),"")</f>
        <v/>
      </c>
      <c r="B321" s="99" t="str">
        <f>IFERROR(_xlfn.XLOOKUP($G321,通讯通路门店!$S$4:$S$993933,通讯通路门店!$B$4:$B$993933,0,0),"")</f>
        <v/>
      </c>
      <c r="C321" s="99" t="str">
        <f>IFERROR(_xlfn.XLOOKUP($G321,通讯通路门店!$S$4:$S$993933,通讯通路门店!$C$4:$C$993933,0,0),"")</f>
        <v/>
      </c>
      <c r="D321" s="99" t="str">
        <f>IFERROR(_xlfn.XLOOKUP($G321,通讯通路门店!$S$4:$S$993933,通讯通路门店!$D$4:$D$993933,0,0),"")</f>
        <v/>
      </c>
      <c r="E321" s="83"/>
      <c r="F321" s="83"/>
      <c r="G321" s="101" t="e">
        <v>#N/A</v>
      </c>
      <c r="H321" s="102" t="str">
        <f>IFERROR(_xlfn.XLOOKUP($G321,通讯通路门店!$S$4:$S$993933,通讯通路门店!$R$4:$R$993933,0,0),"")</f>
        <v/>
      </c>
      <c r="I321" s="83"/>
      <c r="J321" s="83"/>
      <c r="K321" s="83"/>
      <c r="L321" s="83"/>
      <c r="M321" s="83"/>
      <c r="N321" s="83"/>
      <c r="O321" s="83"/>
      <c r="P321" s="83"/>
      <c r="Q321" s="83"/>
      <c r="R321" s="83"/>
      <c r="S321" s="83"/>
      <c r="T321" s="83"/>
      <c r="U321" s="99">
        <f>COUNTIF(通讯通路门店!$S:$S,$G321)</f>
        <v>0</v>
      </c>
      <c r="V321" s="99">
        <f>COUNTIFS(通讯通路门店!$S:$S,$G321,通讯通路门店!$J:$J,"综合卖场")</f>
        <v>0</v>
      </c>
      <c r="W321" s="99">
        <f>SUMIFS(通讯通路门店!$AJ:$AJ,通讯通路门店!$S:$S,通讯客户沙盘!$G321)</f>
        <v>0</v>
      </c>
      <c r="X321" s="99">
        <f t="shared" si="20"/>
        <v>0</v>
      </c>
      <c r="Y321" s="99">
        <f>COUNTIFS(通讯通路门店!$S:$S,$G321,通讯通路门店!$J:$J,"荣耀体验店")+COUNTIFS(通讯通路门店!$S:$S,$G321,通讯通路门店!$J:$J,"荣耀授权专卖店")</f>
        <v>0</v>
      </c>
      <c r="Z321" s="99">
        <f>COUNTIFS(通讯通路门店!$S:$S,$G321,通讯通路门店!$J:$J,"VIVO体验店")</f>
        <v>0</v>
      </c>
      <c r="AA321" s="99">
        <f>COUNTIFS(通讯通路门店!$S:$S,$G321,通讯通路门店!$J:$J,"OPPO体验店")</f>
        <v>0</v>
      </c>
      <c r="AB321" s="99">
        <f>COUNTIFS(通讯通路门店!$S:$S,$G321,通讯通路门店!$J:$J,"华为授权体验店")+COUNTIFS(通讯通路门店!$S:$S,$G321,通讯通路门店!$J:$J,"华为堡垒店")</f>
        <v>0</v>
      </c>
      <c r="AC321" s="99">
        <f>COUNTIFS(通讯通路门店!$S:$S,$G321,通讯通路门店!$J:$J,"小米体验店")</f>
        <v>0</v>
      </c>
      <c r="AD321" s="99">
        <f>COUNTIFS(通讯通路门店!$S:$S,$G321,通讯通路门店!$J:$J,"苹果体验店")</f>
        <v>0</v>
      </c>
      <c r="AE321" s="99">
        <f>COUNTIFS(通讯通路门店!$S:$S,$G321,通讯通路门店!$J:$J,"其他品牌专卖店")</f>
        <v>0</v>
      </c>
      <c r="AF321" s="99">
        <f>SUMIFS(通讯通路门店!$BI:$BI,通讯通路门店!$S:$S,$G321)</f>
        <v>0</v>
      </c>
      <c r="AG321" s="99">
        <f>SUMIFS(通讯通路门店!$BH:$BH,通讯通路门店!$S:$S,$G321)</f>
        <v>0</v>
      </c>
      <c r="AH321" s="99">
        <f t="shared" si="21"/>
        <v>0</v>
      </c>
      <c r="AI321" s="99">
        <f>SUMIFS(通讯通路门店!$BB:$BB,通讯通路门店!$S:$S,$G321)</f>
        <v>0</v>
      </c>
      <c r="AJ321" s="99">
        <f>SUMIFS(通讯通路门店!$BE:$BE,通讯通路门店!$S:$S,$G321)</f>
        <v>0</v>
      </c>
      <c r="AK321" s="99">
        <f>SUMIFS(通讯通路门店!$BG:$BG,通讯通路门店!$S:$S,$G321)</f>
        <v>0</v>
      </c>
      <c r="AL321" s="99">
        <f>SUMIFS(通讯通路门店!$BC:$BC,通讯通路门店!$S:$S,$G321)</f>
        <v>0</v>
      </c>
      <c r="AM321" s="99">
        <f>SUMIFS(通讯通路门店!$BD:$BD,通讯通路门店!$S:$S,$G321)</f>
        <v>0</v>
      </c>
      <c r="AN321" s="99">
        <f>SUMIFS(通讯通路门店!$BF:$BF,通讯通路门店!$S:$S,$G321)</f>
        <v>0</v>
      </c>
      <c r="AO321" s="99">
        <f t="shared" si="22"/>
        <v>0</v>
      </c>
      <c r="AP321" s="99">
        <f>SUMIFS(通讯通路门店!$K:$K,通讯通路门店!$S:$S,$G321)</f>
        <v>0</v>
      </c>
      <c r="AQ321" s="83"/>
      <c r="AR321" s="99">
        <f>SUMIFS(通讯通路门店!$T:$T,通讯通路门店!$S:$S,$G321)</f>
        <v>0</v>
      </c>
      <c r="AS321" s="99">
        <f>SUMIFS(通讯通路门店!$U:$U,通讯通路门店!$S:$S,$G321)</f>
        <v>0</v>
      </c>
      <c r="AT321" s="99">
        <f>SUMIFS(通讯通路门店!$V:$V,通讯通路门店!$S:$S,$G321)</f>
        <v>0</v>
      </c>
      <c r="AU321" s="99">
        <f>SUMIFS(通讯通路门店!$W:$W,通讯通路门店!$S:$S,$G321)</f>
        <v>0</v>
      </c>
      <c r="AV321" s="99">
        <f>SUMIFS(通讯通路门店!$Z:$Z,通讯通路门店!$S:$S,$G321)</f>
        <v>0</v>
      </c>
      <c r="AW321" s="99">
        <f>SUMIFS(通讯通路门店!$AB:$AB,通讯通路门店!$S:$S,$G321)</f>
        <v>0</v>
      </c>
      <c r="AX321" s="99">
        <f>SUMIFS(通讯通路门店!$X:$X,通讯通路门店!$S:$S,$G321)</f>
        <v>0</v>
      </c>
      <c r="AY321" s="99">
        <f>SUMIFS(通讯通路门店!$Y:$Y,通讯通路门店!$S:$S,$G321)</f>
        <v>0</v>
      </c>
      <c r="AZ321" s="99">
        <f>SUMIFS(通讯通路门店!$AA:$AA,通讯通路门店!$S:$S,$G321)</f>
        <v>0</v>
      </c>
      <c r="BA321" s="99">
        <f t="shared" si="23"/>
        <v>0</v>
      </c>
      <c r="BB321" s="99">
        <f t="shared" si="24"/>
        <v>0</v>
      </c>
      <c r="BC321" s="99">
        <f>SUMIFS(通讯通路门店!$W:$W,通讯通路门店!$S:$S,$G321,通讯通路门店!$J:$J,"荣耀体验店")+SUMIFS(通讯通路门店!$W:$W,通讯通路门店!$S:$S,$G321,通讯通路门店!$J:$J,"荣耀授权专卖店")</f>
        <v>0</v>
      </c>
      <c r="BD321" s="99">
        <f>SUMIFS(通讯通路门店!$Z:$Z,通讯通路门店!$S:$S,$G321,通讯通路门店!$J:$J,"VIVO体验店")</f>
        <v>0</v>
      </c>
      <c r="BE321" s="99">
        <f>SUMIFS(通讯通路门店!$AB:$AB,通讯通路门店!$S:$S,$G321,通讯通路门店!$J:$J,"OPPO体验店")</f>
        <v>0</v>
      </c>
      <c r="BF321" s="99">
        <f>SUMIFS(通讯通路门店!$X:$X,通讯通路门店!$S:$S,$G321,通讯通路门店!$J:$J,"华为授权体验店")+SUMIFS(通讯通路门店!$AA:$AA,通讯通路门店!$S:$S,$G321,通讯通路门店!$J:$J,"华为堡垒店")</f>
        <v>0</v>
      </c>
      <c r="BG321" s="99">
        <f>SUMIFS(通讯通路门店!$Y:$Y,通讯通路门店!$S:$S,$G321,通讯通路门店!$J:$J,"小米体验店")</f>
        <v>0</v>
      </c>
      <c r="BH321" s="99">
        <f>SUMIFS(通讯通路门店!$AA:$AA,通讯通路门店!$S:$S,$G321,通讯通路门店!$J:$J,"苹果体验店")</f>
        <v>0</v>
      </c>
      <c r="BI321" s="99">
        <f>SUMIFS(通讯通路门店!$K:$K,通讯通路门店!$S:$S,$G321,通讯通路门店!$J:$J,"其他品牌专卖店")</f>
        <v>0</v>
      </c>
      <c r="BJ321" s="99">
        <f>SUMIFS(通讯通路门店!$AC:$AC,通讯通路门店!$S:$S,$G321)</f>
        <v>0</v>
      </c>
      <c r="BK321" s="99">
        <f>SUMIFS(通讯通路门店!$AD:$AD,通讯通路门店!$S:$S,$G321)</f>
        <v>0</v>
      </c>
      <c r="BL321" s="99">
        <f>SUMIFS(通讯通路门店!$AE:$AE,通讯通路门店!$S:$S,$G321)</f>
        <v>0</v>
      </c>
      <c r="BM321" s="99">
        <f>SUMIFS(通讯通路门店!$AF:$AF,通讯通路门店!$S:$S,$G321)</f>
        <v>0</v>
      </c>
      <c r="BN321" s="99">
        <f>SUMIFS(通讯通路门店!$AG:$AG,通讯通路门店!$S:$S,$G321)</f>
        <v>0</v>
      </c>
      <c r="BO321" s="99">
        <f>SUMIFS(通讯通路门店!$AH:$AH,通讯通路门店!$S:$S,$G321)</f>
        <v>0</v>
      </c>
      <c r="BP321" s="99">
        <f>SUMIFS(通讯通路门店!$AI:$AI,通讯通路门店!$S:$S,$G321)</f>
        <v>0</v>
      </c>
      <c r="BQ321" s="83"/>
    </row>
    <row r="322" spans="1:69">
      <c r="A322" s="99" t="str">
        <f>IFERROR(_xlfn.XLOOKUP($G322,通讯通路门店!$S$4:$S$993933,通讯通路门店!$A$4:$A$993933,0,0),"")</f>
        <v/>
      </c>
      <c r="B322" s="99" t="str">
        <f>IFERROR(_xlfn.XLOOKUP($G322,通讯通路门店!$S$4:$S$993933,通讯通路门店!$B$4:$B$993933,0,0),"")</f>
        <v/>
      </c>
      <c r="C322" s="99" t="str">
        <f>IFERROR(_xlfn.XLOOKUP($G322,通讯通路门店!$S$4:$S$993933,通讯通路门店!$C$4:$C$993933,0,0),"")</f>
        <v/>
      </c>
      <c r="D322" s="99" t="str">
        <f>IFERROR(_xlfn.XLOOKUP($G322,通讯通路门店!$S$4:$S$993933,通讯通路门店!$D$4:$D$993933,0,0),"")</f>
        <v/>
      </c>
      <c r="E322" s="83"/>
      <c r="F322" s="83"/>
      <c r="G322" s="101" t="e">
        <v>#N/A</v>
      </c>
      <c r="H322" s="102" t="str">
        <f>IFERROR(_xlfn.XLOOKUP($G322,通讯通路门店!$S$4:$S$993933,通讯通路门店!$R$4:$R$993933,0,0),"")</f>
        <v/>
      </c>
      <c r="I322" s="83"/>
      <c r="J322" s="83"/>
      <c r="K322" s="83"/>
      <c r="L322" s="83"/>
      <c r="M322" s="83"/>
      <c r="N322" s="83"/>
      <c r="O322" s="83"/>
      <c r="P322" s="83"/>
      <c r="Q322" s="83"/>
      <c r="R322" s="83"/>
      <c r="S322" s="83"/>
      <c r="T322" s="83"/>
      <c r="U322" s="99">
        <f>COUNTIF(通讯通路门店!$S:$S,$G322)</f>
        <v>0</v>
      </c>
      <c r="V322" s="99">
        <f>COUNTIFS(通讯通路门店!$S:$S,$G322,通讯通路门店!$J:$J,"综合卖场")</f>
        <v>0</v>
      </c>
      <c r="W322" s="99">
        <f>SUMIFS(通讯通路门店!$AJ:$AJ,通讯通路门店!$S:$S,通讯客户沙盘!$G322)</f>
        <v>0</v>
      </c>
      <c r="X322" s="99">
        <f t="shared" si="20"/>
        <v>0</v>
      </c>
      <c r="Y322" s="99">
        <f>COUNTIFS(通讯通路门店!$S:$S,$G322,通讯通路门店!$J:$J,"荣耀体验店")+COUNTIFS(通讯通路门店!$S:$S,$G322,通讯通路门店!$J:$J,"荣耀授权专卖店")</f>
        <v>0</v>
      </c>
      <c r="Z322" s="99">
        <f>COUNTIFS(通讯通路门店!$S:$S,$G322,通讯通路门店!$J:$J,"VIVO体验店")</f>
        <v>0</v>
      </c>
      <c r="AA322" s="99">
        <f>COUNTIFS(通讯通路门店!$S:$S,$G322,通讯通路门店!$J:$J,"OPPO体验店")</f>
        <v>0</v>
      </c>
      <c r="AB322" s="99">
        <f>COUNTIFS(通讯通路门店!$S:$S,$G322,通讯通路门店!$J:$J,"华为授权体验店")+COUNTIFS(通讯通路门店!$S:$S,$G322,通讯通路门店!$J:$J,"华为堡垒店")</f>
        <v>0</v>
      </c>
      <c r="AC322" s="99">
        <f>COUNTIFS(通讯通路门店!$S:$S,$G322,通讯通路门店!$J:$J,"小米体验店")</f>
        <v>0</v>
      </c>
      <c r="AD322" s="99">
        <f>COUNTIFS(通讯通路门店!$S:$S,$G322,通讯通路门店!$J:$J,"苹果体验店")</f>
        <v>0</v>
      </c>
      <c r="AE322" s="99">
        <f>COUNTIFS(通讯通路门店!$S:$S,$G322,通讯通路门店!$J:$J,"其他品牌专卖店")</f>
        <v>0</v>
      </c>
      <c r="AF322" s="99">
        <f>SUMIFS(通讯通路门店!$BI:$BI,通讯通路门店!$S:$S,$G322)</f>
        <v>0</v>
      </c>
      <c r="AG322" s="99">
        <f>SUMIFS(通讯通路门店!$BH:$BH,通讯通路门店!$S:$S,$G322)</f>
        <v>0</v>
      </c>
      <c r="AH322" s="99">
        <f t="shared" si="21"/>
        <v>0</v>
      </c>
      <c r="AI322" s="99">
        <f>SUMIFS(通讯通路门店!$BB:$BB,通讯通路门店!$S:$S,$G322)</f>
        <v>0</v>
      </c>
      <c r="AJ322" s="99">
        <f>SUMIFS(通讯通路门店!$BE:$BE,通讯通路门店!$S:$S,$G322)</f>
        <v>0</v>
      </c>
      <c r="AK322" s="99">
        <f>SUMIFS(通讯通路门店!$BG:$BG,通讯通路门店!$S:$S,$G322)</f>
        <v>0</v>
      </c>
      <c r="AL322" s="99">
        <f>SUMIFS(通讯通路门店!$BC:$BC,通讯通路门店!$S:$S,$G322)</f>
        <v>0</v>
      </c>
      <c r="AM322" s="99">
        <f>SUMIFS(通讯通路门店!$BD:$BD,通讯通路门店!$S:$S,$G322)</f>
        <v>0</v>
      </c>
      <c r="AN322" s="99">
        <f>SUMIFS(通讯通路门店!$BF:$BF,通讯通路门店!$S:$S,$G322)</f>
        <v>0</v>
      </c>
      <c r="AO322" s="99">
        <f t="shared" si="22"/>
        <v>0</v>
      </c>
      <c r="AP322" s="99">
        <f>SUMIFS(通讯通路门店!$K:$K,通讯通路门店!$S:$S,$G322)</f>
        <v>0</v>
      </c>
      <c r="AQ322" s="83"/>
      <c r="AR322" s="99">
        <f>SUMIFS(通讯通路门店!$T:$T,通讯通路门店!$S:$S,$G322)</f>
        <v>0</v>
      </c>
      <c r="AS322" s="99">
        <f>SUMIFS(通讯通路门店!$U:$U,通讯通路门店!$S:$S,$G322)</f>
        <v>0</v>
      </c>
      <c r="AT322" s="99">
        <f>SUMIFS(通讯通路门店!$V:$V,通讯通路门店!$S:$S,$G322)</f>
        <v>0</v>
      </c>
      <c r="AU322" s="99">
        <f>SUMIFS(通讯通路门店!$W:$W,通讯通路门店!$S:$S,$G322)</f>
        <v>0</v>
      </c>
      <c r="AV322" s="99">
        <f>SUMIFS(通讯通路门店!$Z:$Z,通讯通路门店!$S:$S,$G322)</f>
        <v>0</v>
      </c>
      <c r="AW322" s="99">
        <f>SUMIFS(通讯通路门店!$AB:$AB,通讯通路门店!$S:$S,$G322)</f>
        <v>0</v>
      </c>
      <c r="AX322" s="99">
        <f>SUMIFS(通讯通路门店!$X:$X,通讯通路门店!$S:$S,$G322)</f>
        <v>0</v>
      </c>
      <c r="AY322" s="99">
        <f>SUMIFS(通讯通路门店!$Y:$Y,通讯通路门店!$S:$S,$G322)</f>
        <v>0</v>
      </c>
      <c r="AZ322" s="99">
        <f>SUMIFS(通讯通路门店!$AA:$AA,通讯通路门店!$S:$S,$G322)</f>
        <v>0</v>
      </c>
      <c r="BA322" s="99">
        <f t="shared" si="23"/>
        <v>0</v>
      </c>
      <c r="BB322" s="99">
        <f t="shared" si="24"/>
        <v>0</v>
      </c>
      <c r="BC322" s="99">
        <f>SUMIFS(通讯通路门店!$W:$W,通讯通路门店!$S:$S,$G322,通讯通路门店!$J:$J,"荣耀体验店")+SUMIFS(通讯通路门店!$W:$W,通讯通路门店!$S:$S,$G322,通讯通路门店!$J:$J,"荣耀授权专卖店")</f>
        <v>0</v>
      </c>
      <c r="BD322" s="99">
        <f>SUMIFS(通讯通路门店!$Z:$Z,通讯通路门店!$S:$S,$G322,通讯通路门店!$J:$J,"VIVO体验店")</f>
        <v>0</v>
      </c>
      <c r="BE322" s="99">
        <f>SUMIFS(通讯通路门店!$AB:$AB,通讯通路门店!$S:$S,$G322,通讯通路门店!$J:$J,"OPPO体验店")</f>
        <v>0</v>
      </c>
      <c r="BF322" s="99">
        <f>SUMIFS(通讯通路门店!$X:$X,通讯通路门店!$S:$S,$G322,通讯通路门店!$J:$J,"华为授权体验店")+SUMIFS(通讯通路门店!$AA:$AA,通讯通路门店!$S:$S,$G322,通讯通路门店!$J:$J,"华为堡垒店")</f>
        <v>0</v>
      </c>
      <c r="BG322" s="99">
        <f>SUMIFS(通讯通路门店!$Y:$Y,通讯通路门店!$S:$S,$G322,通讯通路门店!$J:$J,"小米体验店")</f>
        <v>0</v>
      </c>
      <c r="BH322" s="99">
        <f>SUMIFS(通讯通路门店!$AA:$AA,通讯通路门店!$S:$S,$G322,通讯通路门店!$J:$J,"苹果体验店")</f>
        <v>0</v>
      </c>
      <c r="BI322" s="99">
        <f>SUMIFS(通讯通路门店!$K:$K,通讯通路门店!$S:$S,$G322,通讯通路门店!$J:$J,"其他品牌专卖店")</f>
        <v>0</v>
      </c>
      <c r="BJ322" s="99">
        <f>SUMIFS(通讯通路门店!$AC:$AC,通讯通路门店!$S:$S,$G322)</f>
        <v>0</v>
      </c>
      <c r="BK322" s="99">
        <f>SUMIFS(通讯通路门店!$AD:$AD,通讯通路门店!$S:$S,$G322)</f>
        <v>0</v>
      </c>
      <c r="BL322" s="99">
        <f>SUMIFS(通讯通路门店!$AE:$AE,通讯通路门店!$S:$S,$G322)</f>
        <v>0</v>
      </c>
      <c r="BM322" s="99">
        <f>SUMIFS(通讯通路门店!$AF:$AF,通讯通路门店!$S:$S,$G322)</f>
        <v>0</v>
      </c>
      <c r="BN322" s="99">
        <f>SUMIFS(通讯通路门店!$AG:$AG,通讯通路门店!$S:$S,$G322)</f>
        <v>0</v>
      </c>
      <c r="BO322" s="99">
        <f>SUMIFS(通讯通路门店!$AH:$AH,通讯通路门店!$S:$S,$G322)</f>
        <v>0</v>
      </c>
      <c r="BP322" s="99">
        <f>SUMIFS(通讯通路门店!$AI:$AI,通讯通路门店!$S:$S,$G322)</f>
        <v>0</v>
      </c>
      <c r="BQ322" s="83"/>
    </row>
    <row r="323" spans="1:69">
      <c r="A323" s="99" t="str">
        <f>IFERROR(_xlfn.XLOOKUP($G323,通讯通路门店!$S$4:$S$993933,通讯通路门店!$A$4:$A$993933,0,0),"")</f>
        <v/>
      </c>
      <c r="B323" s="99" t="str">
        <f>IFERROR(_xlfn.XLOOKUP($G323,通讯通路门店!$S$4:$S$993933,通讯通路门店!$B$4:$B$993933,0,0),"")</f>
        <v/>
      </c>
      <c r="C323" s="99" t="str">
        <f>IFERROR(_xlfn.XLOOKUP($G323,通讯通路门店!$S$4:$S$993933,通讯通路门店!$C$4:$C$993933,0,0),"")</f>
        <v/>
      </c>
      <c r="D323" s="99" t="str">
        <f>IFERROR(_xlfn.XLOOKUP($G323,通讯通路门店!$S$4:$S$993933,通讯通路门店!$D$4:$D$993933,0,0),"")</f>
        <v/>
      </c>
      <c r="E323" s="83"/>
      <c r="F323" s="83"/>
      <c r="G323" s="101" t="e">
        <v>#N/A</v>
      </c>
      <c r="H323" s="102" t="str">
        <f>IFERROR(_xlfn.XLOOKUP($G323,通讯通路门店!$S$4:$S$993933,通讯通路门店!$R$4:$R$993933,0,0),"")</f>
        <v/>
      </c>
      <c r="I323" s="83"/>
      <c r="J323" s="83"/>
      <c r="K323" s="83"/>
      <c r="L323" s="83"/>
      <c r="M323" s="83"/>
      <c r="N323" s="83"/>
      <c r="O323" s="83"/>
      <c r="P323" s="83"/>
      <c r="Q323" s="83"/>
      <c r="R323" s="83"/>
      <c r="S323" s="83"/>
      <c r="T323" s="83"/>
      <c r="U323" s="99">
        <f>COUNTIF(通讯通路门店!$S:$S,$G323)</f>
        <v>0</v>
      </c>
      <c r="V323" s="99">
        <f>COUNTIFS(通讯通路门店!$S:$S,$G323,通讯通路门店!$J:$J,"综合卖场")</f>
        <v>0</v>
      </c>
      <c r="W323" s="99">
        <f>SUMIFS(通讯通路门店!$AJ:$AJ,通讯通路门店!$S:$S,通讯客户沙盘!$G323)</f>
        <v>0</v>
      </c>
      <c r="X323" s="99">
        <f t="shared" si="20"/>
        <v>0</v>
      </c>
      <c r="Y323" s="99">
        <f>COUNTIFS(通讯通路门店!$S:$S,$G323,通讯通路门店!$J:$J,"荣耀体验店")+COUNTIFS(通讯通路门店!$S:$S,$G323,通讯通路门店!$J:$J,"荣耀授权专卖店")</f>
        <v>0</v>
      </c>
      <c r="Z323" s="99">
        <f>COUNTIFS(通讯通路门店!$S:$S,$G323,通讯通路门店!$J:$J,"VIVO体验店")</f>
        <v>0</v>
      </c>
      <c r="AA323" s="99">
        <f>COUNTIFS(通讯通路门店!$S:$S,$G323,通讯通路门店!$J:$J,"OPPO体验店")</f>
        <v>0</v>
      </c>
      <c r="AB323" s="99">
        <f>COUNTIFS(通讯通路门店!$S:$S,$G323,通讯通路门店!$J:$J,"华为授权体验店")+COUNTIFS(通讯通路门店!$S:$S,$G323,通讯通路门店!$J:$J,"华为堡垒店")</f>
        <v>0</v>
      </c>
      <c r="AC323" s="99">
        <f>COUNTIFS(通讯通路门店!$S:$S,$G323,通讯通路门店!$J:$J,"小米体验店")</f>
        <v>0</v>
      </c>
      <c r="AD323" s="99">
        <f>COUNTIFS(通讯通路门店!$S:$S,$G323,通讯通路门店!$J:$J,"苹果体验店")</f>
        <v>0</v>
      </c>
      <c r="AE323" s="99">
        <f>COUNTIFS(通讯通路门店!$S:$S,$G323,通讯通路门店!$J:$J,"其他品牌专卖店")</f>
        <v>0</v>
      </c>
      <c r="AF323" s="99">
        <f>SUMIFS(通讯通路门店!$BI:$BI,通讯通路门店!$S:$S,$G323)</f>
        <v>0</v>
      </c>
      <c r="AG323" s="99">
        <f>SUMIFS(通讯通路门店!$BH:$BH,通讯通路门店!$S:$S,$G323)</f>
        <v>0</v>
      </c>
      <c r="AH323" s="99">
        <f t="shared" si="21"/>
        <v>0</v>
      </c>
      <c r="AI323" s="99">
        <f>SUMIFS(通讯通路门店!$BB:$BB,通讯通路门店!$S:$S,$G323)</f>
        <v>0</v>
      </c>
      <c r="AJ323" s="99">
        <f>SUMIFS(通讯通路门店!$BE:$BE,通讯通路门店!$S:$S,$G323)</f>
        <v>0</v>
      </c>
      <c r="AK323" s="99">
        <f>SUMIFS(通讯通路门店!$BG:$BG,通讯通路门店!$S:$S,$G323)</f>
        <v>0</v>
      </c>
      <c r="AL323" s="99">
        <f>SUMIFS(通讯通路门店!$BC:$BC,通讯通路门店!$S:$S,$G323)</f>
        <v>0</v>
      </c>
      <c r="AM323" s="99">
        <f>SUMIFS(通讯通路门店!$BD:$BD,通讯通路门店!$S:$S,$G323)</f>
        <v>0</v>
      </c>
      <c r="AN323" s="99">
        <f>SUMIFS(通讯通路门店!$BF:$BF,通讯通路门店!$S:$S,$G323)</f>
        <v>0</v>
      </c>
      <c r="AO323" s="99">
        <f t="shared" si="22"/>
        <v>0</v>
      </c>
      <c r="AP323" s="99">
        <f>SUMIFS(通讯通路门店!$K:$K,通讯通路门店!$S:$S,$G323)</f>
        <v>0</v>
      </c>
      <c r="AQ323" s="83"/>
      <c r="AR323" s="99">
        <f>SUMIFS(通讯通路门店!$T:$T,通讯通路门店!$S:$S,$G323)</f>
        <v>0</v>
      </c>
      <c r="AS323" s="99">
        <f>SUMIFS(通讯通路门店!$U:$U,通讯通路门店!$S:$S,$G323)</f>
        <v>0</v>
      </c>
      <c r="AT323" s="99">
        <f>SUMIFS(通讯通路门店!$V:$V,通讯通路门店!$S:$S,$G323)</f>
        <v>0</v>
      </c>
      <c r="AU323" s="99">
        <f>SUMIFS(通讯通路门店!$W:$W,通讯通路门店!$S:$S,$G323)</f>
        <v>0</v>
      </c>
      <c r="AV323" s="99">
        <f>SUMIFS(通讯通路门店!$Z:$Z,通讯通路门店!$S:$S,$G323)</f>
        <v>0</v>
      </c>
      <c r="AW323" s="99">
        <f>SUMIFS(通讯通路门店!$AB:$AB,通讯通路门店!$S:$S,$G323)</f>
        <v>0</v>
      </c>
      <c r="AX323" s="99">
        <f>SUMIFS(通讯通路门店!$X:$X,通讯通路门店!$S:$S,$G323)</f>
        <v>0</v>
      </c>
      <c r="AY323" s="99">
        <f>SUMIFS(通讯通路门店!$Y:$Y,通讯通路门店!$S:$S,$G323)</f>
        <v>0</v>
      </c>
      <c r="AZ323" s="99">
        <f>SUMIFS(通讯通路门店!$AA:$AA,通讯通路门店!$S:$S,$G323)</f>
        <v>0</v>
      </c>
      <c r="BA323" s="99">
        <f t="shared" si="23"/>
        <v>0</v>
      </c>
      <c r="BB323" s="99">
        <f t="shared" si="24"/>
        <v>0</v>
      </c>
      <c r="BC323" s="99">
        <f>SUMIFS(通讯通路门店!$W:$W,通讯通路门店!$S:$S,$G323,通讯通路门店!$J:$J,"荣耀体验店")+SUMIFS(通讯通路门店!$W:$W,通讯通路门店!$S:$S,$G323,通讯通路门店!$J:$J,"荣耀授权专卖店")</f>
        <v>0</v>
      </c>
      <c r="BD323" s="99">
        <f>SUMIFS(通讯通路门店!$Z:$Z,通讯通路门店!$S:$S,$G323,通讯通路门店!$J:$J,"VIVO体验店")</f>
        <v>0</v>
      </c>
      <c r="BE323" s="99">
        <f>SUMIFS(通讯通路门店!$AB:$AB,通讯通路门店!$S:$S,$G323,通讯通路门店!$J:$J,"OPPO体验店")</f>
        <v>0</v>
      </c>
      <c r="BF323" s="99">
        <f>SUMIFS(通讯通路门店!$X:$X,通讯通路门店!$S:$S,$G323,通讯通路门店!$J:$J,"华为授权体验店")+SUMIFS(通讯通路门店!$AA:$AA,通讯通路门店!$S:$S,$G323,通讯通路门店!$J:$J,"华为堡垒店")</f>
        <v>0</v>
      </c>
      <c r="BG323" s="99">
        <f>SUMIFS(通讯通路门店!$Y:$Y,通讯通路门店!$S:$S,$G323,通讯通路门店!$J:$J,"小米体验店")</f>
        <v>0</v>
      </c>
      <c r="BH323" s="99">
        <f>SUMIFS(通讯通路门店!$AA:$AA,通讯通路门店!$S:$S,$G323,通讯通路门店!$J:$J,"苹果体验店")</f>
        <v>0</v>
      </c>
      <c r="BI323" s="99">
        <f>SUMIFS(通讯通路门店!$K:$K,通讯通路门店!$S:$S,$G323,通讯通路门店!$J:$J,"其他品牌专卖店")</f>
        <v>0</v>
      </c>
      <c r="BJ323" s="99">
        <f>SUMIFS(通讯通路门店!$AC:$AC,通讯通路门店!$S:$S,$G323)</f>
        <v>0</v>
      </c>
      <c r="BK323" s="99">
        <f>SUMIFS(通讯通路门店!$AD:$AD,通讯通路门店!$S:$S,$G323)</f>
        <v>0</v>
      </c>
      <c r="BL323" s="99">
        <f>SUMIFS(通讯通路门店!$AE:$AE,通讯通路门店!$S:$S,$G323)</f>
        <v>0</v>
      </c>
      <c r="BM323" s="99">
        <f>SUMIFS(通讯通路门店!$AF:$AF,通讯通路门店!$S:$S,$G323)</f>
        <v>0</v>
      </c>
      <c r="BN323" s="99">
        <f>SUMIFS(通讯通路门店!$AG:$AG,通讯通路门店!$S:$S,$G323)</f>
        <v>0</v>
      </c>
      <c r="BO323" s="99">
        <f>SUMIFS(通讯通路门店!$AH:$AH,通讯通路门店!$S:$S,$G323)</f>
        <v>0</v>
      </c>
      <c r="BP323" s="99">
        <f>SUMIFS(通讯通路门店!$AI:$AI,通讯通路门店!$S:$S,$G323)</f>
        <v>0</v>
      </c>
      <c r="BQ323" s="83"/>
    </row>
    <row r="324" spans="1:69">
      <c r="A324" s="99" t="str">
        <f>IFERROR(_xlfn.XLOOKUP($G324,通讯通路门店!$S$4:$S$993933,通讯通路门店!$A$4:$A$993933,0,0),"")</f>
        <v/>
      </c>
      <c r="B324" s="99" t="str">
        <f>IFERROR(_xlfn.XLOOKUP($G324,通讯通路门店!$S$4:$S$993933,通讯通路门店!$B$4:$B$993933,0,0),"")</f>
        <v/>
      </c>
      <c r="C324" s="99" t="str">
        <f>IFERROR(_xlfn.XLOOKUP($G324,通讯通路门店!$S$4:$S$993933,通讯通路门店!$C$4:$C$993933,0,0),"")</f>
        <v/>
      </c>
      <c r="D324" s="99" t="str">
        <f>IFERROR(_xlfn.XLOOKUP($G324,通讯通路门店!$S$4:$S$993933,通讯通路门店!$D$4:$D$993933,0,0),"")</f>
        <v/>
      </c>
      <c r="E324" s="83"/>
      <c r="F324" s="83"/>
      <c r="G324" s="101" t="e">
        <v>#N/A</v>
      </c>
      <c r="H324" s="102" t="str">
        <f>IFERROR(_xlfn.XLOOKUP($G324,通讯通路门店!$S$4:$S$993933,通讯通路门店!$R$4:$R$993933,0,0),"")</f>
        <v/>
      </c>
      <c r="I324" s="83"/>
      <c r="J324" s="83"/>
      <c r="K324" s="83"/>
      <c r="L324" s="83"/>
      <c r="M324" s="83"/>
      <c r="N324" s="83"/>
      <c r="O324" s="83"/>
      <c r="P324" s="83"/>
      <c r="Q324" s="83"/>
      <c r="R324" s="83"/>
      <c r="S324" s="83"/>
      <c r="T324" s="83"/>
      <c r="U324" s="99">
        <f>COUNTIF(通讯通路门店!$S:$S,$G324)</f>
        <v>0</v>
      </c>
      <c r="V324" s="99">
        <f>COUNTIFS(通讯通路门店!$S:$S,$G324,通讯通路门店!$J:$J,"综合卖场")</f>
        <v>0</v>
      </c>
      <c r="W324" s="99">
        <f>SUMIFS(通讯通路门店!$AJ:$AJ,通讯通路门店!$S:$S,通讯客户沙盘!$G324)</f>
        <v>0</v>
      </c>
      <c r="X324" s="99">
        <f t="shared" ref="X324:X387" si="25">Y324+Z324+AA324+AB324+AC324+AD324+AE324</f>
        <v>0</v>
      </c>
      <c r="Y324" s="99">
        <f>COUNTIFS(通讯通路门店!$S:$S,$G324,通讯通路门店!$J:$J,"荣耀体验店")+COUNTIFS(通讯通路门店!$S:$S,$G324,通讯通路门店!$J:$J,"荣耀授权专卖店")</f>
        <v>0</v>
      </c>
      <c r="Z324" s="99">
        <f>COUNTIFS(通讯通路门店!$S:$S,$G324,通讯通路门店!$J:$J,"VIVO体验店")</f>
        <v>0</v>
      </c>
      <c r="AA324" s="99">
        <f>COUNTIFS(通讯通路门店!$S:$S,$G324,通讯通路门店!$J:$J,"OPPO体验店")</f>
        <v>0</v>
      </c>
      <c r="AB324" s="99">
        <f>COUNTIFS(通讯通路门店!$S:$S,$G324,通讯通路门店!$J:$J,"华为授权体验店")+COUNTIFS(通讯通路门店!$S:$S,$G324,通讯通路门店!$J:$J,"华为堡垒店")</f>
        <v>0</v>
      </c>
      <c r="AC324" s="99">
        <f>COUNTIFS(通讯通路门店!$S:$S,$G324,通讯通路门店!$J:$J,"小米体验店")</f>
        <v>0</v>
      </c>
      <c r="AD324" s="99">
        <f>COUNTIFS(通讯通路门店!$S:$S,$G324,通讯通路门店!$J:$J,"苹果体验店")</f>
        <v>0</v>
      </c>
      <c r="AE324" s="99">
        <f>COUNTIFS(通讯通路门店!$S:$S,$G324,通讯通路门店!$J:$J,"其他品牌专卖店")</f>
        <v>0</v>
      </c>
      <c r="AF324" s="99">
        <f>SUMIFS(通讯通路门店!$BI:$BI,通讯通路门店!$S:$S,$G324)</f>
        <v>0</v>
      </c>
      <c r="AG324" s="99">
        <f>SUMIFS(通讯通路门店!$BH:$BH,通讯通路门店!$S:$S,$G324)</f>
        <v>0</v>
      </c>
      <c r="AH324" s="99">
        <f t="shared" ref="AH324:AH387" si="26">AI324+AJ324+AK324+AL324+AM324+AN324</f>
        <v>0</v>
      </c>
      <c r="AI324" s="99">
        <f>SUMIFS(通讯通路门店!$BB:$BB,通讯通路门店!$S:$S,$G324)</f>
        <v>0</v>
      </c>
      <c r="AJ324" s="99">
        <f>SUMIFS(通讯通路门店!$BE:$BE,通讯通路门店!$S:$S,$G324)</f>
        <v>0</v>
      </c>
      <c r="AK324" s="99">
        <f>SUMIFS(通讯通路门店!$BG:$BG,通讯通路门店!$S:$S,$G324)</f>
        <v>0</v>
      </c>
      <c r="AL324" s="99">
        <f>SUMIFS(通讯通路门店!$BC:$BC,通讯通路门店!$S:$S,$G324)</f>
        <v>0</v>
      </c>
      <c r="AM324" s="99">
        <f>SUMIFS(通讯通路门店!$BD:$BD,通讯通路门店!$S:$S,$G324)</f>
        <v>0</v>
      </c>
      <c r="AN324" s="99">
        <f>SUMIFS(通讯通路门店!$BF:$BF,通讯通路门店!$S:$S,$G324)</f>
        <v>0</v>
      </c>
      <c r="AO324" s="99">
        <f t="shared" ref="AO324:AO387" si="27">AP324+AQ324</f>
        <v>0</v>
      </c>
      <c r="AP324" s="99">
        <f>SUMIFS(通讯通路门店!$K:$K,通讯通路门店!$S:$S,$G324)</f>
        <v>0</v>
      </c>
      <c r="AQ324" s="83"/>
      <c r="AR324" s="99">
        <f>SUMIFS(通讯通路门店!$T:$T,通讯通路门店!$S:$S,$G324)</f>
        <v>0</v>
      </c>
      <c r="AS324" s="99">
        <f>SUMIFS(通讯通路门店!$U:$U,通讯通路门店!$S:$S,$G324)</f>
        <v>0</v>
      </c>
      <c r="AT324" s="99">
        <f>SUMIFS(通讯通路门店!$V:$V,通讯通路门店!$S:$S,$G324)</f>
        <v>0</v>
      </c>
      <c r="AU324" s="99">
        <f>SUMIFS(通讯通路门店!$W:$W,通讯通路门店!$S:$S,$G324)</f>
        <v>0</v>
      </c>
      <c r="AV324" s="99">
        <f>SUMIFS(通讯通路门店!$Z:$Z,通讯通路门店!$S:$S,$G324)</f>
        <v>0</v>
      </c>
      <c r="AW324" s="99">
        <f>SUMIFS(通讯通路门店!$AB:$AB,通讯通路门店!$S:$S,$G324)</f>
        <v>0</v>
      </c>
      <c r="AX324" s="99">
        <f>SUMIFS(通讯通路门店!$X:$X,通讯通路门店!$S:$S,$G324)</f>
        <v>0</v>
      </c>
      <c r="AY324" s="99">
        <f>SUMIFS(通讯通路门店!$Y:$Y,通讯通路门店!$S:$S,$G324)</f>
        <v>0</v>
      </c>
      <c r="AZ324" s="99">
        <f>SUMIFS(通讯通路门店!$AA:$AA,通讯通路门店!$S:$S,$G324)</f>
        <v>0</v>
      </c>
      <c r="BA324" s="99">
        <f t="shared" ref="BA324:BA387" si="28">AP324-BB324</f>
        <v>0</v>
      </c>
      <c r="BB324" s="99">
        <f t="shared" ref="BB324:BB387" si="29">BC324+BD324+BE324+BF324+BG324+BH324</f>
        <v>0</v>
      </c>
      <c r="BC324" s="99">
        <f>SUMIFS(通讯通路门店!$W:$W,通讯通路门店!$S:$S,$G324,通讯通路门店!$J:$J,"荣耀体验店")+SUMIFS(通讯通路门店!$W:$W,通讯通路门店!$S:$S,$G324,通讯通路门店!$J:$J,"荣耀授权专卖店")</f>
        <v>0</v>
      </c>
      <c r="BD324" s="99">
        <f>SUMIFS(通讯通路门店!$Z:$Z,通讯通路门店!$S:$S,$G324,通讯通路门店!$J:$J,"VIVO体验店")</f>
        <v>0</v>
      </c>
      <c r="BE324" s="99">
        <f>SUMIFS(通讯通路门店!$AB:$AB,通讯通路门店!$S:$S,$G324,通讯通路门店!$J:$J,"OPPO体验店")</f>
        <v>0</v>
      </c>
      <c r="BF324" s="99">
        <f>SUMIFS(通讯通路门店!$X:$X,通讯通路门店!$S:$S,$G324,通讯通路门店!$J:$J,"华为授权体验店")+SUMIFS(通讯通路门店!$AA:$AA,通讯通路门店!$S:$S,$G324,通讯通路门店!$J:$J,"华为堡垒店")</f>
        <v>0</v>
      </c>
      <c r="BG324" s="99">
        <f>SUMIFS(通讯通路门店!$Y:$Y,通讯通路门店!$S:$S,$G324,通讯通路门店!$J:$J,"小米体验店")</f>
        <v>0</v>
      </c>
      <c r="BH324" s="99">
        <f>SUMIFS(通讯通路门店!$AA:$AA,通讯通路门店!$S:$S,$G324,通讯通路门店!$J:$J,"苹果体验店")</f>
        <v>0</v>
      </c>
      <c r="BI324" s="99">
        <f>SUMIFS(通讯通路门店!$K:$K,通讯通路门店!$S:$S,$G324,通讯通路门店!$J:$J,"其他品牌专卖店")</f>
        <v>0</v>
      </c>
      <c r="BJ324" s="99">
        <f>SUMIFS(通讯通路门店!$AC:$AC,通讯通路门店!$S:$S,$G324)</f>
        <v>0</v>
      </c>
      <c r="BK324" s="99">
        <f>SUMIFS(通讯通路门店!$AD:$AD,通讯通路门店!$S:$S,$G324)</f>
        <v>0</v>
      </c>
      <c r="BL324" s="99">
        <f>SUMIFS(通讯通路门店!$AE:$AE,通讯通路门店!$S:$S,$G324)</f>
        <v>0</v>
      </c>
      <c r="BM324" s="99">
        <f>SUMIFS(通讯通路门店!$AF:$AF,通讯通路门店!$S:$S,$G324)</f>
        <v>0</v>
      </c>
      <c r="BN324" s="99">
        <f>SUMIFS(通讯通路门店!$AG:$AG,通讯通路门店!$S:$S,$G324)</f>
        <v>0</v>
      </c>
      <c r="BO324" s="99">
        <f>SUMIFS(通讯通路门店!$AH:$AH,通讯通路门店!$S:$S,$G324)</f>
        <v>0</v>
      </c>
      <c r="BP324" s="99">
        <f>SUMIFS(通讯通路门店!$AI:$AI,通讯通路门店!$S:$S,$G324)</f>
        <v>0</v>
      </c>
      <c r="BQ324" s="83"/>
    </row>
    <row r="325" spans="1:69">
      <c r="A325" s="99" t="str">
        <f>IFERROR(_xlfn.XLOOKUP($G325,通讯通路门店!$S$4:$S$993933,通讯通路门店!$A$4:$A$993933,0,0),"")</f>
        <v/>
      </c>
      <c r="B325" s="99" t="str">
        <f>IFERROR(_xlfn.XLOOKUP($G325,通讯通路门店!$S$4:$S$993933,通讯通路门店!$B$4:$B$993933,0,0),"")</f>
        <v/>
      </c>
      <c r="C325" s="99" t="str">
        <f>IFERROR(_xlfn.XLOOKUP($G325,通讯通路门店!$S$4:$S$993933,通讯通路门店!$C$4:$C$993933,0,0),"")</f>
        <v/>
      </c>
      <c r="D325" s="99" t="str">
        <f>IFERROR(_xlfn.XLOOKUP($G325,通讯通路门店!$S$4:$S$993933,通讯通路门店!$D$4:$D$993933,0,0),"")</f>
        <v/>
      </c>
      <c r="E325" s="83"/>
      <c r="F325" s="83"/>
      <c r="G325" s="101" t="e">
        <v>#N/A</v>
      </c>
      <c r="H325" s="102" t="str">
        <f>IFERROR(_xlfn.XLOOKUP($G325,通讯通路门店!$S$4:$S$993933,通讯通路门店!$R$4:$R$993933,0,0),"")</f>
        <v/>
      </c>
      <c r="I325" s="83"/>
      <c r="J325" s="83"/>
      <c r="K325" s="83"/>
      <c r="L325" s="83"/>
      <c r="M325" s="83"/>
      <c r="N325" s="83"/>
      <c r="O325" s="83"/>
      <c r="P325" s="83"/>
      <c r="Q325" s="83"/>
      <c r="R325" s="83"/>
      <c r="S325" s="83"/>
      <c r="T325" s="83"/>
      <c r="U325" s="99">
        <f>COUNTIF(通讯通路门店!$S:$S,$G325)</f>
        <v>0</v>
      </c>
      <c r="V325" s="99">
        <f>COUNTIFS(通讯通路门店!$S:$S,$G325,通讯通路门店!$J:$J,"综合卖场")</f>
        <v>0</v>
      </c>
      <c r="W325" s="99">
        <f>SUMIFS(通讯通路门店!$AJ:$AJ,通讯通路门店!$S:$S,通讯客户沙盘!$G325)</f>
        <v>0</v>
      </c>
      <c r="X325" s="99">
        <f t="shared" si="25"/>
        <v>0</v>
      </c>
      <c r="Y325" s="99">
        <f>COUNTIFS(通讯通路门店!$S:$S,$G325,通讯通路门店!$J:$J,"荣耀体验店")+COUNTIFS(通讯通路门店!$S:$S,$G325,通讯通路门店!$J:$J,"荣耀授权专卖店")</f>
        <v>0</v>
      </c>
      <c r="Z325" s="99">
        <f>COUNTIFS(通讯通路门店!$S:$S,$G325,通讯通路门店!$J:$J,"VIVO体验店")</f>
        <v>0</v>
      </c>
      <c r="AA325" s="99">
        <f>COUNTIFS(通讯通路门店!$S:$S,$G325,通讯通路门店!$J:$J,"OPPO体验店")</f>
        <v>0</v>
      </c>
      <c r="AB325" s="99">
        <f>COUNTIFS(通讯通路门店!$S:$S,$G325,通讯通路门店!$J:$J,"华为授权体验店")+COUNTIFS(通讯通路门店!$S:$S,$G325,通讯通路门店!$J:$J,"华为堡垒店")</f>
        <v>0</v>
      </c>
      <c r="AC325" s="99">
        <f>COUNTIFS(通讯通路门店!$S:$S,$G325,通讯通路门店!$J:$J,"小米体验店")</f>
        <v>0</v>
      </c>
      <c r="AD325" s="99">
        <f>COUNTIFS(通讯通路门店!$S:$S,$G325,通讯通路门店!$J:$J,"苹果体验店")</f>
        <v>0</v>
      </c>
      <c r="AE325" s="99">
        <f>COUNTIFS(通讯通路门店!$S:$S,$G325,通讯通路门店!$J:$J,"其他品牌专卖店")</f>
        <v>0</v>
      </c>
      <c r="AF325" s="99">
        <f>SUMIFS(通讯通路门店!$BI:$BI,通讯通路门店!$S:$S,$G325)</f>
        <v>0</v>
      </c>
      <c r="AG325" s="99">
        <f>SUMIFS(通讯通路门店!$BH:$BH,通讯通路门店!$S:$S,$G325)</f>
        <v>0</v>
      </c>
      <c r="AH325" s="99">
        <f t="shared" si="26"/>
        <v>0</v>
      </c>
      <c r="AI325" s="99">
        <f>SUMIFS(通讯通路门店!$BB:$BB,通讯通路门店!$S:$S,$G325)</f>
        <v>0</v>
      </c>
      <c r="AJ325" s="99">
        <f>SUMIFS(通讯通路门店!$BE:$BE,通讯通路门店!$S:$S,$G325)</f>
        <v>0</v>
      </c>
      <c r="AK325" s="99">
        <f>SUMIFS(通讯通路门店!$BG:$BG,通讯通路门店!$S:$S,$G325)</f>
        <v>0</v>
      </c>
      <c r="AL325" s="99">
        <f>SUMIFS(通讯通路门店!$BC:$BC,通讯通路门店!$S:$S,$G325)</f>
        <v>0</v>
      </c>
      <c r="AM325" s="99">
        <f>SUMIFS(通讯通路门店!$BD:$BD,通讯通路门店!$S:$S,$G325)</f>
        <v>0</v>
      </c>
      <c r="AN325" s="99">
        <f>SUMIFS(通讯通路门店!$BF:$BF,通讯通路门店!$S:$S,$G325)</f>
        <v>0</v>
      </c>
      <c r="AO325" s="99">
        <f t="shared" si="27"/>
        <v>0</v>
      </c>
      <c r="AP325" s="99">
        <f>SUMIFS(通讯通路门店!$K:$K,通讯通路门店!$S:$S,$G325)</f>
        <v>0</v>
      </c>
      <c r="AQ325" s="83"/>
      <c r="AR325" s="99">
        <f>SUMIFS(通讯通路门店!$T:$T,通讯通路门店!$S:$S,$G325)</f>
        <v>0</v>
      </c>
      <c r="AS325" s="99">
        <f>SUMIFS(通讯通路门店!$U:$U,通讯通路门店!$S:$S,$G325)</f>
        <v>0</v>
      </c>
      <c r="AT325" s="99">
        <f>SUMIFS(通讯通路门店!$V:$V,通讯通路门店!$S:$S,$G325)</f>
        <v>0</v>
      </c>
      <c r="AU325" s="99">
        <f>SUMIFS(通讯通路门店!$W:$W,通讯通路门店!$S:$S,$G325)</f>
        <v>0</v>
      </c>
      <c r="AV325" s="99">
        <f>SUMIFS(通讯通路门店!$Z:$Z,通讯通路门店!$S:$S,$G325)</f>
        <v>0</v>
      </c>
      <c r="AW325" s="99">
        <f>SUMIFS(通讯通路门店!$AB:$AB,通讯通路门店!$S:$S,$G325)</f>
        <v>0</v>
      </c>
      <c r="AX325" s="99">
        <f>SUMIFS(通讯通路门店!$X:$X,通讯通路门店!$S:$S,$G325)</f>
        <v>0</v>
      </c>
      <c r="AY325" s="99">
        <f>SUMIFS(通讯通路门店!$Y:$Y,通讯通路门店!$S:$S,$G325)</f>
        <v>0</v>
      </c>
      <c r="AZ325" s="99">
        <f>SUMIFS(通讯通路门店!$AA:$AA,通讯通路门店!$S:$S,$G325)</f>
        <v>0</v>
      </c>
      <c r="BA325" s="99">
        <f t="shared" si="28"/>
        <v>0</v>
      </c>
      <c r="BB325" s="99">
        <f t="shared" si="29"/>
        <v>0</v>
      </c>
      <c r="BC325" s="99">
        <f>SUMIFS(通讯通路门店!$W:$W,通讯通路门店!$S:$S,$G325,通讯通路门店!$J:$J,"荣耀体验店")+SUMIFS(通讯通路门店!$W:$W,通讯通路门店!$S:$S,$G325,通讯通路门店!$J:$J,"荣耀授权专卖店")</f>
        <v>0</v>
      </c>
      <c r="BD325" s="99">
        <f>SUMIFS(通讯通路门店!$Z:$Z,通讯通路门店!$S:$S,$G325,通讯通路门店!$J:$J,"VIVO体验店")</f>
        <v>0</v>
      </c>
      <c r="BE325" s="99">
        <f>SUMIFS(通讯通路门店!$AB:$AB,通讯通路门店!$S:$S,$G325,通讯通路门店!$J:$J,"OPPO体验店")</f>
        <v>0</v>
      </c>
      <c r="BF325" s="99">
        <f>SUMIFS(通讯通路门店!$X:$X,通讯通路门店!$S:$S,$G325,通讯通路门店!$J:$J,"华为授权体验店")+SUMIFS(通讯通路门店!$AA:$AA,通讯通路门店!$S:$S,$G325,通讯通路门店!$J:$J,"华为堡垒店")</f>
        <v>0</v>
      </c>
      <c r="BG325" s="99">
        <f>SUMIFS(通讯通路门店!$Y:$Y,通讯通路门店!$S:$S,$G325,通讯通路门店!$J:$J,"小米体验店")</f>
        <v>0</v>
      </c>
      <c r="BH325" s="99">
        <f>SUMIFS(通讯通路门店!$AA:$AA,通讯通路门店!$S:$S,$G325,通讯通路门店!$J:$J,"苹果体验店")</f>
        <v>0</v>
      </c>
      <c r="BI325" s="99">
        <f>SUMIFS(通讯通路门店!$K:$K,通讯通路门店!$S:$S,$G325,通讯通路门店!$J:$J,"其他品牌专卖店")</f>
        <v>0</v>
      </c>
      <c r="BJ325" s="99">
        <f>SUMIFS(通讯通路门店!$AC:$AC,通讯通路门店!$S:$S,$G325)</f>
        <v>0</v>
      </c>
      <c r="BK325" s="99">
        <f>SUMIFS(通讯通路门店!$AD:$AD,通讯通路门店!$S:$S,$G325)</f>
        <v>0</v>
      </c>
      <c r="BL325" s="99">
        <f>SUMIFS(通讯通路门店!$AE:$AE,通讯通路门店!$S:$S,$G325)</f>
        <v>0</v>
      </c>
      <c r="BM325" s="99">
        <f>SUMIFS(通讯通路门店!$AF:$AF,通讯通路门店!$S:$S,$G325)</f>
        <v>0</v>
      </c>
      <c r="BN325" s="99">
        <f>SUMIFS(通讯通路门店!$AG:$AG,通讯通路门店!$S:$S,$G325)</f>
        <v>0</v>
      </c>
      <c r="BO325" s="99">
        <f>SUMIFS(通讯通路门店!$AH:$AH,通讯通路门店!$S:$S,$G325)</f>
        <v>0</v>
      </c>
      <c r="BP325" s="99">
        <f>SUMIFS(通讯通路门店!$AI:$AI,通讯通路门店!$S:$S,$G325)</f>
        <v>0</v>
      </c>
      <c r="BQ325" s="83"/>
    </row>
    <row r="326" spans="1:69">
      <c r="A326" s="99" t="str">
        <f>IFERROR(_xlfn.XLOOKUP($G326,通讯通路门店!$S$4:$S$993933,通讯通路门店!$A$4:$A$993933,0,0),"")</f>
        <v/>
      </c>
      <c r="B326" s="99" t="str">
        <f>IFERROR(_xlfn.XLOOKUP($G326,通讯通路门店!$S$4:$S$993933,通讯通路门店!$B$4:$B$993933,0,0),"")</f>
        <v/>
      </c>
      <c r="C326" s="99" t="str">
        <f>IFERROR(_xlfn.XLOOKUP($G326,通讯通路门店!$S$4:$S$993933,通讯通路门店!$C$4:$C$993933,0,0),"")</f>
        <v/>
      </c>
      <c r="D326" s="99" t="str">
        <f>IFERROR(_xlfn.XLOOKUP($G326,通讯通路门店!$S$4:$S$993933,通讯通路门店!$D$4:$D$993933,0,0),"")</f>
        <v/>
      </c>
      <c r="E326" s="83"/>
      <c r="F326" s="83"/>
      <c r="G326" s="101" t="e">
        <v>#N/A</v>
      </c>
      <c r="H326" s="102" t="str">
        <f>IFERROR(_xlfn.XLOOKUP($G326,通讯通路门店!$S$4:$S$993933,通讯通路门店!$R$4:$R$993933,0,0),"")</f>
        <v/>
      </c>
      <c r="I326" s="83"/>
      <c r="J326" s="83"/>
      <c r="K326" s="83"/>
      <c r="L326" s="83"/>
      <c r="M326" s="83"/>
      <c r="N326" s="83"/>
      <c r="O326" s="83"/>
      <c r="P326" s="83"/>
      <c r="Q326" s="83"/>
      <c r="R326" s="83"/>
      <c r="S326" s="83"/>
      <c r="T326" s="83"/>
      <c r="U326" s="99">
        <f>COUNTIF(通讯通路门店!$S:$S,$G326)</f>
        <v>0</v>
      </c>
      <c r="V326" s="99">
        <f>COUNTIFS(通讯通路门店!$S:$S,$G326,通讯通路门店!$J:$J,"综合卖场")</f>
        <v>0</v>
      </c>
      <c r="W326" s="99">
        <f>SUMIFS(通讯通路门店!$AJ:$AJ,通讯通路门店!$S:$S,通讯客户沙盘!$G326)</f>
        <v>0</v>
      </c>
      <c r="X326" s="99">
        <f t="shared" si="25"/>
        <v>0</v>
      </c>
      <c r="Y326" s="99">
        <f>COUNTIFS(通讯通路门店!$S:$S,$G326,通讯通路门店!$J:$J,"荣耀体验店")+COUNTIFS(通讯通路门店!$S:$S,$G326,通讯通路门店!$J:$J,"荣耀授权专卖店")</f>
        <v>0</v>
      </c>
      <c r="Z326" s="99">
        <f>COUNTIFS(通讯通路门店!$S:$S,$G326,通讯通路门店!$J:$J,"VIVO体验店")</f>
        <v>0</v>
      </c>
      <c r="AA326" s="99">
        <f>COUNTIFS(通讯通路门店!$S:$S,$G326,通讯通路门店!$J:$J,"OPPO体验店")</f>
        <v>0</v>
      </c>
      <c r="AB326" s="99">
        <f>COUNTIFS(通讯通路门店!$S:$S,$G326,通讯通路门店!$J:$J,"华为授权体验店")+COUNTIFS(通讯通路门店!$S:$S,$G326,通讯通路门店!$J:$J,"华为堡垒店")</f>
        <v>0</v>
      </c>
      <c r="AC326" s="99">
        <f>COUNTIFS(通讯通路门店!$S:$S,$G326,通讯通路门店!$J:$J,"小米体验店")</f>
        <v>0</v>
      </c>
      <c r="AD326" s="99">
        <f>COUNTIFS(通讯通路门店!$S:$S,$G326,通讯通路门店!$J:$J,"苹果体验店")</f>
        <v>0</v>
      </c>
      <c r="AE326" s="99">
        <f>COUNTIFS(通讯通路门店!$S:$S,$G326,通讯通路门店!$J:$J,"其他品牌专卖店")</f>
        <v>0</v>
      </c>
      <c r="AF326" s="99">
        <f>SUMIFS(通讯通路门店!$BI:$BI,通讯通路门店!$S:$S,$G326)</f>
        <v>0</v>
      </c>
      <c r="AG326" s="99">
        <f>SUMIFS(通讯通路门店!$BH:$BH,通讯通路门店!$S:$S,$G326)</f>
        <v>0</v>
      </c>
      <c r="AH326" s="99">
        <f t="shared" si="26"/>
        <v>0</v>
      </c>
      <c r="AI326" s="99">
        <f>SUMIFS(通讯通路门店!$BB:$BB,通讯通路门店!$S:$S,$G326)</f>
        <v>0</v>
      </c>
      <c r="AJ326" s="99">
        <f>SUMIFS(通讯通路门店!$BE:$BE,通讯通路门店!$S:$S,$G326)</f>
        <v>0</v>
      </c>
      <c r="AK326" s="99">
        <f>SUMIFS(通讯通路门店!$BG:$BG,通讯通路门店!$S:$S,$G326)</f>
        <v>0</v>
      </c>
      <c r="AL326" s="99">
        <f>SUMIFS(通讯通路门店!$BC:$BC,通讯通路门店!$S:$S,$G326)</f>
        <v>0</v>
      </c>
      <c r="AM326" s="99">
        <f>SUMIFS(通讯通路门店!$BD:$BD,通讯通路门店!$S:$S,$G326)</f>
        <v>0</v>
      </c>
      <c r="AN326" s="99">
        <f>SUMIFS(通讯通路门店!$BF:$BF,通讯通路门店!$S:$S,$G326)</f>
        <v>0</v>
      </c>
      <c r="AO326" s="99">
        <f t="shared" si="27"/>
        <v>0</v>
      </c>
      <c r="AP326" s="99">
        <f>SUMIFS(通讯通路门店!$K:$K,通讯通路门店!$S:$S,$G326)</f>
        <v>0</v>
      </c>
      <c r="AQ326" s="83"/>
      <c r="AR326" s="99">
        <f>SUMIFS(通讯通路门店!$T:$T,通讯通路门店!$S:$S,$G326)</f>
        <v>0</v>
      </c>
      <c r="AS326" s="99">
        <f>SUMIFS(通讯通路门店!$U:$U,通讯通路门店!$S:$S,$G326)</f>
        <v>0</v>
      </c>
      <c r="AT326" s="99">
        <f>SUMIFS(通讯通路门店!$V:$V,通讯通路门店!$S:$S,$G326)</f>
        <v>0</v>
      </c>
      <c r="AU326" s="99">
        <f>SUMIFS(通讯通路门店!$W:$W,通讯通路门店!$S:$S,$G326)</f>
        <v>0</v>
      </c>
      <c r="AV326" s="99">
        <f>SUMIFS(通讯通路门店!$Z:$Z,通讯通路门店!$S:$S,$G326)</f>
        <v>0</v>
      </c>
      <c r="AW326" s="99">
        <f>SUMIFS(通讯通路门店!$AB:$AB,通讯通路门店!$S:$S,$G326)</f>
        <v>0</v>
      </c>
      <c r="AX326" s="99">
        <f>SUMIFS(通讯通路门店!$X:$X,通讯通路门店!$S:$S,$G326)</f>
        <v>0</v>
      </c>
      <c r="AY326" s="99">
        <f>SUMIFS(通讯通路门店!$Y:$Y,通讯通路门店!$S:$S,$G326)</f>
        <v>0</v>
      </c>
      <c r="AZ326" s="99">
        <f>SUMIFS(通讯通路门店!$AA:$AA,通讯通路门店!$S:$S,$G326)</f>
        <v>0</v>
      </c>
      <c r="BA326" s="99">
        <f t="shared" si="28"/>
        <v>0</v>
      </c>
      <c r="BB326" s="99">
        <f t="shared" si="29"/>
        <v>0</v>
      </c>
      <c r="BC326" s="99">
        <f>SUMIFS(通讯通路门店!$W:$W,通讯通路门店!$S:$S,$G326,通讯通路门店!$J:$J,"荣耀体验店")+SUMIFS(通讯通路门店!$W:$W,通讯通路门店!$S:$S,$G326,通讯通路门店!$J:$J,"荣耀授权专卖店")</f>
        <v>0</v>
      </c>
      <c r="BD326" s="99">
        <f>SUMIFS(通讯通路门店!$Z:$Z,通讯通路门店!$S:$S,$G326,通讯通路门店!$J:$J,"VIVO体验店")</f>
        <v>0</v>
      </c>
      <c r="BE326" s="99">
        <f>SUMIFS(通讯通路门店!$AB:$AB,通讯通路门店!$S:$S,$G326,通讯通路门店!$J:$J,"OPPO体验店")</f>
        <v>0</v>
      </c>
      <c r="BF326" s="99">
        <f>SUMIFS(通讯通路门店!$X:$X,通讯通路门店!$S:$S,$G326,通讯通路门店!$J:$J,"华为授权体验店")+SUMIFS(通讯通路门店!$AA:$AA,通讯通路门店!$S:$S,$G326,通讯通路门店!$J:$J,"华为堡垒店")</f>
        <v>0</v>
      </c>
      <c r="BG326" s="99">
        <f>SUMIFS(通讯通路门店!$Y:$Y,通讯通路门店!$S:$S,$G326,通讯通路门店!$J:$J,"小米体验店")</f>
        <v>0</v>
      </c>
      <c r="BH326" s="99">
        <f>SUMIFS(通讯通路门店!$AA:$AA,通讯通路门店!$S:$S,$G326,通讯通路门店!$J:$J,"苹果体验店")</f>
        <v>0</v>
      </c>
      <c r="BI326" s="99">
        <f>SUMIFS(通讯通路门店!$K:$K,通讯通路门店!$S:$S,$G326,通讯通路门店!$J:$J,"其他品牌专卖店")</f>
        <v>0</v>
      </c>
      <c r="BJ326" s="99">
        <f>SUMIFS(通讯通路门店!$AC:$AC,通讯通路门店!$S:$S,$G326)</f>
        <v>0</v>
      </c>
      <c r="BK326" s="99">
        <f>SUMIFS(通讯通路门店!$AD:$AD,通讯通路门店!$S:$S,$G326)</f>
        <v>0</v>
      </c>
      <c r="BL326" s="99">
        <f>SUMIFS(通讯通路门店!$AE:$AE,通讯通路门店!$S:$S,$G326)</f>
        <v>0</v>
      </c>
      <c r="BM326" s="99">
        <f>SUMIFS(通讯通路门店!$AF:$AF,通讯通路门店!$S:$S,$G326)</f>
        <v>0</v>
      </c>
      <c r="BN326" s="99">
        <f>SUMIFS(通讯通路门店!$AG:$AG,通讯通路门店!$S:$S,$G326)</f>
        <v>0</v>
      </c>
      <c r="BO326" s="99">
        <f>SUMIFS(通讯通路门店!$AH:$AH,通讯通路门店!$S:$S,$G326)</f>
        <v>0</v>
      </c>
      <c r="BP326" s="99">
        <f>SUMIFS(通讯通路门店!$AI:$AI,通讯通路门店!$S:$S,$G326)</f>
        <v>0</v>
      </c>
      <c r="BQ326" s="83"/>
    </row>
    <row r="327" spans="1:69">
      <c r="A327" s="99" t="str">
        <f>IFERROR(_xlfn.XLOOKUP($G327,通讯通路门店!$S$4:$S$993933,通讯通路门店!$A$4:$A$993933,0,0),"")</f>
        <v/>
      </c>
      <c r="B327" s="99" t="str">
        <f>IFERROR(_xlfn.XLOOKUP($G327,通讯通路门店!$S$4:$S$993933,通讯通路门店!$B$4:$B$993933,0,0),"")</f>
        <v/>
      </c>
      <c r="C327" s="99" t="str">
        <f>IFERROR(_xlfn.XLOOKUP($G327,通讯通路门店!$S$4:$S$993933,通讯通路门店!$C$4:$C$993933,0,0),"")</f>
        <v/>
      </c>
      <c r="D327" s="99" t="str">
        <f>IFERROR(_xlfn.XLOOKUP($G327,通讯通路门店!$S$4:$S$993933,通讯通路门店!$D$4:$D$993933,0,0),"")</f>
        <v/>
      </c>
      <c r="E327" s="83"/>
      <c r="F327" s="83"/>
      <c r="G327" s="101" t="e">
        <v>#N/A</v>
      </c>
      <c r="H327" s="102" t="str">
        <f>IFERROR(_xlfn.XLOOKUP($G327,通讯通路门店!$S$4:$S$993933,通讯通路门店!$R$4:$R$993933,0,0),"")</f>
        <v/>
      </c>
      <c r="I327" s="83"/>
      <c r="J327" s="83"/>
      <c r="K327" s="83"/>
      <c r="L327" s="83"/>
      <c r="M327" s="83"/>
      <c r="N327" s="83"/>
      <c r="O327" s="83"/>
      <c r="P327" s="83"/>
      <c r="Q327" s="83"/>
      <c r="R327" s="83"/>
      <c r="S327" s="83"/>
      <c r="T327" s="83"/>
      <c r="U327" s="99">
        <f>COUNTIF(通讯通路门店!$S:$S,$G327)</f>
        <v>0</v>
      </c>
      <c r="V327" s="99">
        <f>COUNTIFS(通讯通路门店!$S:$S,$G327,通讯通路门店!$J:$J,"综合卖场")</f>
        <v>0</v>
      </c>
      <c r="W327" s="99">
        <f>SUMIFS(通讯通路门店!$AJ:$AJ,通讯通路门店!$S:$S,通讯客户沙盘!$G327)</f>
        <v>0</v>
      </c>
      <c r="X327" s="99">
        <f t="shared" si="25"/>
        <v>0</v>
      </c>
      <c r="Y327" s="99">
        <f>COUNTIFS(通讯通路门店!$S:$S,$G327,通讯通路门店!$J:$J,"荣耀体验店")+COUNTIFS(通讯通路门店!$S:$S,$G327,通讯通路门店!$J:$J,"荣耀授权专卖店")</f>
        <v>0</v>
      </c>
      <c r="Z327" s="99">
        <f>COUNTIFS(通讯通路门店!$S:$S,$G327,通讯通路门店!$J:$J,"VIVO体验店")</f>
        <v>0</v>
      </c>
      <c r="AA327" s="99">
        <f>COUNTIFS(通讯通路门店!$S:$S,$G327,通讯通路门店!$J:$J,"OPPO体验店")</f>
        <v>0</v>
      </c>
      <c r="AB327" s="99">
        <f>COUNTIFS(通讯通路门店!$S:$S,$G327,通讯通路门店!$J:$J,"华为授权体验店")+COUNTIFS(通讯通路门店!$S:$S,$G327,通讯通路门店!$J:$J,"华为堡垒店")</f>
        <v>0</v>
      </c>
      <c r="AC327" s="99">
        <f>COUNTIFS(通讯通路门店!$S:$S,$G327,通讯通路门店!$J:$J,"小米体验店")</f>
        <v>0</v>
      </c>
      <c r="AD327" s="99">
        <f>COUNTIFS(通讯通路门店!$S:$S,$G327,通讯通路门店!$J:$J,"苹果体验店")</f>
        <v>0</v>
      </c>
      <c r="AE327" s="99">
        <f>COUNTIFS(通讯通路门店!$S:$S,$G327,通讯通路门店!$J:$J,"其他品牌专卖店")</f>
        <v>0</v>
      </c>
      <c r="AF327" s="99">
        <f>SUMIFS(通讯通路门店!$BI:$BI,通讯通路门店!$S:$S,$G327)</f>
        <v>0</v>
      </c>
      <c r="AG327" s="99">
        <f>SUMIFS(通讯通路门店!$BH:$BH,通讯通路门店!$S:$S,$G327)</f>
        <v>0</v>
      </c>
      <c r="AH327" s="99">
        <f t="shared" si="26"/>
        <v>0</v>
      </c>
      <c r="AI327" s="99">
        <f>SUMIFS(通讯通路门店!$BB:$BB,通讯通路门店!$S:$S,$G327)</f>
        <v>0</v>
      </c>
      <c r="AJ327" s="99">
        <f>SUMIFS(通讯通路门店!$BE:$BE,通讯通路门店!$S:$S,$G327)</f>
        <v>0</v>
      </c>
      <c r="AK327" s="99">
        <f>SUMIFS(通讯通路门店!$BG:$BG,通讯通路门店!$S:$S,$G327)</f>
        <v>0</v>
      </c>
      <c r="AL327" s="99">
        <f>SUMIFS(通讯通路门店!$BC:$BC,通讯通路门店!$S:$S,$G327)</f>
        <v>0</v>
      </c>
      <c r="AM327" s="99">
        <f>SUMIFS(通讯通路门店!$BD:$BD,通讯通路门店!$S:$S,$G327)</f>
        <v>0</v>
      </c>
      <c r="AN327" s="99">
        <f>SUMIFS(通讯通路门店!$BF:$BF,通讯通路门店!$S:$S,$G327)</f>
        <v>0</v>
      </c>
      <c r="AO327" s="99">
        <f t="shared" si="27"/>
        <v>0</v>
      </c>
      <c r="AP327" s="99">
        <f>SUMIFS(通讯通路门店!$K:$K,通讯通路门店!$S:$S,$G327)</f>
        <v>0</v>
      </c>
      <c r="AQ327" s="83"/>
      <c r="AR327" s="99">
        <f>SUMIFS(通讯通路门店!$T:$T,通讯通路门店!$S:$S,$G327)</f>
        <v>0</v>
      </c>
      <c r="AS327" s="99">
        <f>SUMIFS(通讯通路门店!$U:$U,通讯通路门店!$S:$S,$G327)</f>
        <v>0</v>
      </c>
      <c r="AT327" s="99">
        <f>SUMIFS(通讯通路门店!$V:$V,通讯通路门店!$S:$S,$G327)</f>
        <v>0</v>
      </c>
      <c r="AU327" s="99">
        <f>SUMIFS(通讯通路门店!$W:$W,通讯通路门店!$S:$S,$G327)</f>
        <v>0</v>
      </c>
      <c r="AV327" s="99">
        <f>SUMIFS(通讯通路门店!$Z:$Z,通讯通路门店!$S:$S,$G327)</f>
        <v>0</v>
      </c>
      <c r="AW327" s="99">
        <f>SUMIFS(通讯通路门店!$AB:$AB,通讯通路门店!$S:$S,$G327)</f>
        <v>0</v>
      </c>
      <c r="AX327" s="99">
        <f>SUMIFS(通讯通路门店!$X:$X,通讯通路门店!$S:$S,$G327)</f>
        <v>0</v>
      </c>
      <c r="AY327" s="99">
        <f>SUMIFS(通讯通路门店!$Y:$Y,通讯通路门店!$S:$S,$G327)</f>
        <v>0</v>
      </c>
      <c r="AZ327" s="99">
        <f>SUMIFS(通讯通路门店!$AA:$AA,通讯通路门店!$S:$S,$G327)</f>
        <v>0</v>
      </c>
      <c r="BA327" s="99">
        <f t="shared" si="28"/>
        <v>0</v>
      </c>
      <c r="BB327" s="99">
        <f t="shared" si="29"/>
        <v>0</v>
      </c>
      <c r="BC327" s="99">
        <f>SUMIFS(通讯通路门店!$W:$W,通讯通路门店!$S:$S,$G327,通讯通路门店!$J:$J,"荣耀体验店")+SUMIFS(通讯通路门店!$W:$W,通讯通路门店!$S:$S,$G327,通讯通路门店!$J:$J,"荣耀授权专卖店")</f>
        <v>0</v>
      </c>
      <c r="BD327" s="99">
        <f>SUMIFS(通讯通路门店!$Z:$Z,通讯通路门店!$S:$S,$G327,通讯通路门店!$J:$J,"VIVO体验店")</f>
        <v>0</v>
      </c>
      <c r="BE327" s="99">
        <f>SUMIFS(通讯通路门店!$AB:$AB,通讯通路门店!$S:$S,$G327,通讯通路门店!$J:$J,"OPPO体验店")</f>
        <v>0</v>
      </c>
      <c r="BF327" s="99">
        <f>SUMIFS(通讯通路门店!$X:$X,通讯通路门店!$S:$S,$G327,通讯通路门店!$J:$J,"华为授权体验店")+SUMIFS(通讯通路门店!$AA:$AA,通讯通路门店!$S:$S,$G327,通讯通路门店!$J:$J,"华为堡垒店")</f>
        <v>0</v>
      </c>
      <c r="BG327" s="99">
        <f>SUMIFS(通讯通路门店!$Y:$Y,通讯通路门店!$S:$S,$G327,通讯通路门店!$J:$J,"小米体验店")</f>
        <v>0</v>
      </c>
      <c r="BH327" s="99">
        <f>SUMIFS(通讯通路门店!$AA:$AA,通讯通路门店!$S:$S,$G327,通讯通路门店!$J:$J,"苹果体验店")</f>
        <v>0</v>
      </c>
      <c r="BI327" s="99">
        <f>SUMIFS(通讯通路门店!$K:$K,通讯通路门店!$S:$S,$G327,通讯通路门店!$J:$J,"其他品牌专卖店")</f>
        <v>0</v>
      </c>
      <c r="BJ327" s="99">
        <f>SUMIFS(通讯通路门店!$AC:$AC,通讯通路门店!$S:$S,$G327)</f>
        <v>0</v>
      </c>
      <c r="BK327" s="99">
        <f>SUMIFS(通讯通路门店!$AD:$AD,通讯通路门店!$S:$S,$G327)</f>
        <v>0</v>
      </c>
      <c r="BL327" s="99">
        <f>SUMIFS(通讯通路门店!$AE:$AE,通讯通路门店!$S:$S,$G327)</f>
        <v>0</v>
      </c>
      <c r="BM327" s="99">
        <f>SUMIFS(通讯通路门店!$AF:$AF,通讯通路门店!$S:$S,$G327)</f>
        <v>0</v>
      </c>
      <c r="BN327" s="99">
        <f>SUMIFS(通讯通路门店!$AG:$AG,通讯通路门店!$S:$S,$G327)</f>
        <v>0</v>
      </c>
      <c r="BO327" s="99">
        <f>SUMIFS(通讯通路门店!$AH:$AH,通讯通路门店!$S:$S,$G327)</f>
        <v>0</v>
      </c>
      <c r="BP327" s="99">
        <f>SUMIFS(通讯通路门店!$AI:$AI,通讯通路门店!$S:$S,$G327)</f>
        <v>0</v>
      </c>
      <c r="BQ327" s="83"/>
    </row>
    <row r="328" spans="1:69">
      <c r="A328" s="99" t="str">
        <f>IFERROR(_xlfn.XLOOKUP($G328,通讯通路门店!$S$4:$S$993933,通讯通路门店!$A$4:$A$993933,0,0),"")</f>
        <v/>
      </c>
      <c r="B328" s="99" t="str">
        <f>IFERROR(_xlfn.XLOOKUP($G328,通讯通路门店!$S$4:$S$993933,通讯通路门店!$B$4:$B$993933,0,0),"")</f>
        <v/>
      </c>
      <c r="C328" s="99" t="str">
        <f>IFERROR(_xlfn.XLOOKUP($G328,通讯通路门店!$S$4:$S$993933,通讯通路门店!$C$4:$C$993933,0,0),"")</f>
        <v/>
      </c>
      <c r="D328" s="99" t="str">
        <f>IFERROR(_xlfn.XLOOKUP($G328,通讯通路门店!$S$4:$S$993933,通讯通路门店!$D$4:$D$993933,0,0),"")</f>
        <v/>
      </c>
      <c r="E328" s="83"/>
      <c r="F328" s="83"/>
      <c r="G328" s="101" t="e">
        <v>#N/A</v>
      </c>
      <c r="H328" s="102" t="str">
        <f>IFERROR(_xlfn.XLOOKUP($G328,通讯通路门店!$S$4:$S$993933,通讯通路门店!$R$4:$R$993933,0,0),"")</f>
        <v/>
      </c>
      <c r="I328" s="83"/>
      <c r="J328" s="83"/>
      <c r="K328" s="83"/>
      <c r="L328" s="83"/>
      <c r="M328" s="83"/>
      <c r="N328" s="83"/>
      <c r="O328" s="83"/>
      <c r="P328" s="83"/>
      <c r="Q328" s="83"/>
      <c r="R328" s="83"/>
      <c r="S328" s="83"/>
      <c r="T328" s="83"/>
      <c r="U328" s="99">
        <f>COUNTIF(通讯通路门店!$S:$S,$G328)</f>
        <v>0</v>
      </c>
      <c r="V328" s="99">
        <f>COUNTIFS(通讯通路门店!$S:$S,$G328,通讯通路门店!$J:$J,"综合卖场")</f>
        <v>0</v>
      </c>
      <c r="W328" s="99">
        <f>SUMIFS(通讯通路门店!$AJ:$AJ,通讯通路门店!$S:$S,通讯客户沙盘!$G328)</f>
        <v>0</v>
      </c>
      <c r="X328" s="99">
        <f t="shared" si="25"/>
        <v>0</v>
      </c>
      <c r="Y328" s="99">
        <f>COUNTIFS(通讯通路门店!$S:$S,$G328,通讯通路门店!$J:$J,"荣耀体验店")+COUNTIFS(通讯通路门店!$S:$S,$G328,通讯通路门店!$J:$J,"荣耀授权专卖店")</f>
        <v>0</v>
      </c>
      <c r="Z328" s="99">
        <f>COUNTIFS(通讯通路门店!$S:$S,$G328,通讯通路门店!$J:$J,"VIVO体验店")</f>
        <v>0</v>
      </c>
      <c r="AA328" s="99">
        <f>COUNTIFS(通讯通路门店!$S:$S,$G328,通讯通路门店!$J:$J,"OPPO体验店")</f>
        <v>0</v>
      </c>
      <c r="AB328" s="99">
        <f>COUNTIFS(通讯通路门店!$S:$S,$G328,通讯通路门店!$J:$J,"华为授权体验店")+COUNTIFS(通讯通路门店!$S:$S,$G328,通讯通路门店!$J:$J,"华为堡垒店")</f>
        <v>0</v>
      </c>
      <c r="AC328" s="99">
        <f>COUNTIFS(通讯通路门店!$S:$S,$G328,通讯通路门店!$J:$J,"小米体验店")</f>
        <v>0</v>
      </c>
      <c r="AD328" s="99">
        <f>COUNTIFS(通讯通路门店!$S:$S,$G328,通讯通路门店!$J:$J,"苹果体验店")</f>
        <v>0</v>
      </c>
      <c r="AE328" s="99">
        <f>COUNTIFS(通讯通路门店!$S:$S,$G328,通讯通路门店!$J:$J,"其他品牌专卖店")</f>
        <v>0</v>
      </c>
      <c r="AF328" s="99">
        <f>SUMIFS(通讯通路门店!$BI:$BI,通讯通路门店!$S:$S,$G328)</f>
        <v>0</v>
      </c>
      <c r="AG328" s="99">
        <f>SUMIFS(通讯通路门店!$BH:$BH,通讯通路门店!$S:$S,$G328)</f>
        <v>0</v>
      </c>
      <c r="AH328" s="99">
        <f t="shared" si="26"/>
        <v>0</v>
      </c>
      <c r="AI328" s="99">
        <f>SUMIFS(通讯通路门店!$BB:$BB,通讯通路门店!$S:$S,$G328)</f>
        <v>0</v>
      </c>
      <c r="AJ328" s="99">
        <f>SUMIFS(通讯通路门店!$BE:$BE,通讯通路门店!$S:$S,$G328)</f>
        <v>0</v>
      </c>
      <c r="AK328" s="99">
        <f>SUMIFS(通讯通路门店!$BG:$BG,通讯通路门店!$S:$S,$G328)</f>
        <v>0</v>
      </c>
      <c r="AL328" s="99">
        <f>SUMIFS(通讯通路门店!$BC:$BC,通讯通路门店!$S:$S,$G328)</f>
        <v>0</v>
      </c>
      <c r="AM328" s="99">
        <f>SUMIFS(通讯通路门店!$BD:$BD,通讯通路门店!$S:$S,$G328)</f>
        <v>0</v>
      </c>
      <c r="AN328" s="99">
        <f>SUMIFS(通讯通路门店!$BF:$BF,通讯通路门店!$S:$S,$G328)</f>
        <v>0</v>
      </c>
      <c r="AO328" s="99">
        <f t="shared" si="27"/>
        <v>0</v>
      </c>
      <c r="AP328" s="99">
        <f>SUMIFS(通讯通路门店!$K:$K,通讯通路门店!$S:$S,$G328)</f>
        <v>0</v>
      </c>
      <c r="AQ328" s="83"/>
      <c r="AR328" s="99">
        <f>SUMIFS(通讯通路门店!$T:$T,通讯通路门店!$S:$S,$G328)</f>
        <v>0</v>
      </c>
      <c r="AS328" s="99">
        <f>SUMIFS(通讯通路门店!$U:$U,通讯通路门店!$S:$S,$G328)</f>
        <v>0</v>
      </c>
      <c r="AT328" s="99">
        <f>SUMIFS(通讯通路门店!$V:$V,通讯通路门店!$S:$S,$G328)</f>
        <v>0</v>
      </c>
      <c r="AU328" s="99">
        <f>SUMIFS(通讯通路门店!$W:$W,通讯通路门店!$S:$S,$G328)</f>
        <v>0</v>
      </c>
      <c r="AV328" s="99">
        <f>SUMIFS(通讯通路门店!$Z:$Z,通讯通路门店!$S:$S,$G328)</f>
        <v>0</v>
      </c>
      <c r="AW328" s="99">
        <f>SUMIFS(通讯通路门店!$AB:$AB,通讯通路门店!$S:$S,$G328)</f>
        <v>0</v>
      </c>
      <c r="AX328" s="99">
        <f>SUMIFS(通讯通路门店!$X:$X,通讯通路门店!$S:$S,$G328)</f>
        <v>0</v>
      </c>
      <c r="AY328" s="99">
        <f>SUMIFS(通讯通路门店!$Y:$Y,通讯通路门店!$S:$S,$G328)</f>
        <v>0</v>
      </c>
      <c r="AZ328" s="99">
        <f>SUMIFS(通讯通路门店!$AA:$AA,通讯通路门店!$S:$S,$G328)</f>
        <v>0</v>
      </c>
      <c r="BA328" s="99">
        <f t="shared" si="28"/>
        <v>0</v>
      </c>
      <c r="BB328" s="99">
        <f t="shared" si="29"/>
        <v>0</v>
      </c>
      <c r="BC328" s="99">
        <f>SUMIFS(通讯通路门店!$W:$W,通讯通路门店!$S:$S,$G328,通讯通路门店!$J:$J,"荣耀体验店")+SUMIFS(通讯通路门店!$W:$W,通讯通路门店!$S:$S,$G328,通讯通路门店!$J:$J,"荣耀授权专卖店")</f>
        <v>0</v>
      </c>
      <c r="BD328" s="99">
        <f>SUMIFS(通讯通路门店!$Z:$Z,通讯通路门店!$S:$S,$G328,通讯通路门店!$J:$J,"VIVO体验店")</f>
        <v>0</v>
      </c>
      <c r="BE328" s="99">
        <f>SUMIFS(通讯通路门店!$AB:$AB,通讯通路门店!$S:$S,$G328,通讯通路门店!$J:$J,"OPPO体验店")</f>
        <v>0</v>
      </c>
      <c r="BF328" s="99">
        <f>SUMIFS(通讯通路门店!$X:$X,通讯通路门店!$S:$S,$G328,通讯通路门店!$J:$J,"华为授权体验店")+SUMIFS(通讯通路门店!$AA:$AA,通讯通路门店!$S:$S,$G328,通讯通路门店!$J:$J,"华为堡垒店")</f>
        <v>0</v>
      </c>
      <c r="BG328" s="99">
        <f>SUMIFS(通讯通路门店!$Y:$Y,通讯通路门店!$S:$S,$G328,通讯通路门店!$J:$J,"小米体验店")</f>
        <v>0</v>
      </c>
      <c r="BH328" s="99">
        <f>SUMIFS(通讯通路门店!$AA:$AA,通讯通路门店!$S:$S,$G328,通讯通路门店!$J:$J,"苹果体验店")</f>
        <v>0</v>
      </c>
      <c r="BI328" s="99">
        <f>SUMIFS(通讯通路门店!$K:$K,通讯通路门店!$S:$S,$G328,通讯通路门店!$J:$J,"其他品牌专卖店")</f>
        <v>0</v>
      </c>
      <c r="BJ328" s="99">
        <f>SUMIFS(通讯通路门店!$AC:$AC,通讯通路门店!$S:$S,$G328)</f>
        <v>0</v>
      </c>
      <c r="BK328" s="99">
        <f>SUMIFS(通讯通路门店!$AD:$AD,通讯通路门店!$S:$S,$G328)</f>
        <v>0</v>
      </c>
      <c r="BL328" s="99">
        <f>SUMIFS(通讯通路门店!$AE:$AE,通讯通路门店!$S:$S,$G328)</f>
        <v>0</v>
      </c>
      <c r="BM328" s="99">
        <f>SUMIFS(通讯通路门店!$AF:$AF,通讯通路门店!$S:$S,$G328)</f>
        <v>0</v>
      </c>
      <c r="BN328" s="99">
        <f>SUMIFS(通讯通路门店!$AG:$AG,通讯通路门店!$S:$S,$G328)</f>
        <v>0</v>
      </c>
      <c r="BO328" s="99">
        <f>SUMIFS(通讯通路门店!$AH:$AH,通讯通路门店!$S:$S,$G328)</f>
        <v>0</v>
      </c>
      <c r="BP328" s="99">
        <f>SUMIFS(通讯通路门店!$AI:$AI,通讯通路门店!$S:$S,$G328)</f>
        <v>0</v>
      </c>
      <c r="BQ328" s="83"/>
    </row>
    <row r="329" spans="1:69">
      <c r="A329" s="99" t="str">
        <f>IFERROR(_xlfn.XLOOKUP($G329,通讯通路门店!$S$4:$S$993933,通讯通路门店!$A$4:$A$993933,0,0),"")</f>
        <v/>
      </c>
      <c r="B329" s="99" t="str">
        <f>IFERROR(_xlfn.XLOOKUP($G329,通讯通路门店!$S$4:$S$993933,通讯通路门店!$B$4:$B$993933,0,0),"")</f>
        <v/>
      </c>
      <c r="C329" s="99" t="str">
        <f>IFERROR(_xlfn.XLOOKUP($G329,通讯通路门店!$S$4:$S$993933,通讯通路门店!$C$4:$C$993933,0,0),"")</f>
        <v/>
      </c>
      <c r="D329" s="99" t="str">
        <f>IFERROR(_xlfn.XLOOKUP($G329,通讯通路门店!$S$4:$S$993933,通讯通路门店!$D$4:$D$993933,0,0),"")</f>
        <v/>
      </c>
      <c r="E329" s="83"/>
      <c r="F329" s="83"/>
      <c r="G329" s="101" t="e">
        <v>#N/A</v>
      </c>
      <c r="H329" s="102" t="str">
        <f>IFERROR(_xlfn.XLOOKUP($G329,通讯通路门店!$S$4:$S$993933,通讯通路门店!$R$4:$R$993933,0,0),"")</f>
        <v/>
      </c>
      <c r="I329" s="83"/>
      <c r="J329" s="83"/>
      <c r="K329" s="83"/>
      <c r="L329" s="83"/>
      <c r="M329" s="83"/>
      <c r="N329" s="83"/>
      <c r="O329" s="83"/>
      <c r="P329" s="83"/>
      <c r="Q329" s="83"/>
      <c r="R329" s="83"/>
      <c r="S329" s="83"/>
      <c r="T329" s="83"/>
      <c r="U329" s="99">
        <f>COUNTIF(通讯通路门店!$S:$S,$G329)</f>
        <v>0</v>
      </c>
      <c r="V329" s="99">
        <f>COUNTIFS(通讯通路门店!$S:$S,$G329,通讯通路门店!$J:$J,"综合卖场")</f>
        <v>0</v>
      </c>
      <c r="W329" s="99">
        <f>SUMIFS(通讯通路门店!$AJ:$AJ,通讯通路门店!$S:$S,通讯客户沙盘!$G329)</f>
        <v>0</v>
      </c>
      <c r="X329" s="99">
        <f t="shared" si="25"/>
        <v>0</v>
      </c>
      <c r="Y329" s="99">
        <f>COUNTIFS(通讯通路门店!$S:$S,$G329,通讯通路门店!$J:$J,"荣耀体验店")+COUNTIFS(通讯通路门店!$S:$S,$G329,通讯通路门店!$J:$J,"荣耀授权专卖店")</f>
        <v>0</v>
      </c>
      <c r="Z329" s="99">
        <f>COUNTIFS(通讯通路门店!$S:$S,$G329,通讯通路门店!$J:$J,"VIVO体验店")</f>
        <v>0</v>
      </c>
      <c r="AA329" s="99">
        <f>COUNTIFS(通讯通路门店!$S:$S,$G329,通讯通路门店!$J:$J,"OPPO体验店")</f>
        <v>0</v>
      </c>
      <c r="AB329" s="99">
        <f>COUNTIFS(通讯通路门店!$S:$S,$G329,通讯通路门店!$J:$J,"华为授权体验店")+COUNTIFS(通讯通路门店!$S:$S,$G329,通讯通路门店!$J:$J,"华为堡垒店")</f>
        <v>0</v>
      </c>
      <c r="AC329" s="99">
        <f>COUNTIFS(通讯通路门店!$S:$S,$G329,通讯通路门店!$J:$J,"小米体验店")</f>
        <v>0</v>
      </c>
      <c r="AD329" s="99">
        <f>COUNTIFS(通讯通路门店!$S:$S,$G329,通讯通路门店!$J:$J,"苹果体验店")</f>
        <v>0</v>
      </c>
      <c r="AE329" s="99">
        <f>COUNTIFS(通讯通路门店!$S:$S,$G329,通讯通路门店!$J:$J,"其他品牌专卖店")</f>
        <v>0</v>
      </c>
      <c r="AF329" s="99">
        <f>SUMIFS(通讯通路门店!$BI:$BI,通讯通路门店!$S:$S,$G329)</f>
        <v>0</v>
      </c>
      <c r="AG329" s="99">
        <f>SUMIFS(通讯通路门店!$BH:$BH,通讯通路门店!$S:$S,$G329)</f>
        <v>0</v>
      </c>
      <c r="AH329" s="99">
        <f t="shared" si="26"/>
        <v>0</v>
      </c>
      <c r="AI329" s="99">
        <f>SUMIFS(通讯通路门店!$BB:$BB,通讯通路门店!$S:$S,$G329)</f>
        <v>0</v>
      </c>
      <c r="AJ329" s="99">
        <f>SUMIFS(通讯通路门店!$BE:$BE,通讯通路门店!$S:$S,$G329)</f>
        <v>0</v>
      </c>
      <c r="AK329" s="99">
        <f>SUMIFS(通讯通路门店!$BG:$BG,通讯通路门店!$S:$S,$G329)</f>
        <v>0</v>
      </c>
      <c r="AL329" s="99">
        <f>SUMIFS(通讯通路门店!$BC:$BC,通讯通路门店!$S:$S,$G329)</f>
        <v>0</v>
      </c>
      <c r="AM329" s="99">
        <f>SUMIFS(通讯通路门店!$BD:$BD,通讯通路门店!$S:$S,$G329)</f>
        <v>0</v>
      </c>
      <c r="AN329" s="99">
        <f>SUMIFS(通讯通路门店!$BF:$BF,通讯通路门店!$S:$S,$G329)</f>
        <v>0</v>
      </c>
      <c r="AO329" s="99">
        <f t="shared" si="27"/>
        <v>0</v>
      </c>
      <c r="AP329" s="99">
        <f>SUMIFS(通讯通路门店!$K:$K,通讯通路门店!$S:$S,$G329)</f>
        <v>0</v>
      </c>
      <c r="AQ329" s="83"/>
      <c r="AR329" s="99">
        <f>SUMIFS(通讯通路门店!$T:$T,通讯通路门店!$S:$S,$G329)</f>
        <v>0</v>
      </c>
      <c r="AS329" s="99">
        <f>SUMIFS(通讯通路门店!$U:$U,通讯通路门店!$S:$S,$G329)</f>
        <v>0</v>
      </c>
      <c r="AT329" s="99">
        <f>SUMIFS(通讯通路门店!$V:$V,通讯通路门店!$S:$S,$G329)</f>
        <v>0</v>
      </c>
      <c r="AU329" s="99">
        <f>SUMIFS(通讯通路门店!$W:$W,通讯通路门店!$S:$S,$G329)</f>
        <v>0</v>
      </c>
      <c r="AV329" s="99">
        <f>SUMIFS(通讯通路门店!$Z:$Z,通讯通路门店!$S:$S,$G329)</f>
        <v>0</v>
      </c>
      <c r="AW329" s="99">
        <f>SUMIFS(通讯通路门店!$AB:$AB,通讯通路门店!$S:$S,$G329)</f>
        <v>0</v>
      </c>
      <c r="AX329" s="99">
        <f>SUMIFS(通讯通路门店!$X:$X,通讯通路门店!$S:$S,$G329)</f>
        <v>0</v>
      </c>
      <c r="AY329" s="99">
        <f>SUMIFS(通讯通路门店!$Y:$Y,通讯通路门店!$S:$S,$G329)</f>
        <v>0</v>
      </c>
      <c r="AZ329" s="99">
        <f>SUMIFS(通讯通路门店!$AA:$AA,通讯通路门店!$S:$S,$G329)</f>
        <v>0</v>
      </c>
      <c r="BA329" s="99">
        <f t="shared" si="28"/>
        <v>0</v>
      </c>
      <c r="BB329" s="99">
        <f t="shared" si="29"/>
        <v>0</v>
      </c>
      <c r="BC329" s="99">
        <f>SUMIFS(通讯通路门店!$W:$W,通讯通路门店!$S:$S,$G329,通讯通路门店!$J:$J,"荣耀体验店")+SUMIFS(通讯通路门店!$W:$W,通讯通路门店!$S:$S,$G329,通讯通路门店!$J:$J,"荣耀授权专卖店")</f>
        <v>0</v>
      </c>
      <c r="BD329" s="99">
        <f>SUMIFS(通讯通路门店!$Z:$Z,通讯通路门店!$S:$S,$G329,通讯通路门店!$J:$J,"VIVO体验店")</f>
        <v>0</v>
      </c>
      <c r="BE329" s="99">
        <f>SUMIFS(通讯通路门店!$AB:$AB,通讯通路门店!$S:$S,$G329,通讯通路门店!$J:$J,"OPPO体验店")</f>
        <v>0</v>
      </c>
      <c r="BF329" s="99">
        <f>SUMIFS(通讯通路门店!$X:$X,通讯通路门店!$S:$S,$G329,通讯通路门店!$J:$J,"华为授权体验店")+SUMIFS(通讯通路门店!$AA:$AA,通讯通路门店!$S:$S,$G329,通讯通路门店!$J:$J,"华为堡垒店")</f>
        <v>0</v>
      </c>
      <c r="BG329" s="99">
        <f>SUMIFS(通讯通路门店!$Y:$Y,通讯通路门店!$S:$S,$G329,通讯通路门店!$J:$J,"小米体验店")</f>
        <v>0</v>
      </c>
      <c r="BH329" s="99">
        <f>SUMIFS(通讯通路门店!$AA:$AA,通讯通路门店!$S:$S,$G329,通讯通路门店!$J:$J,"苹果体验店")</f>
        <v>0</v>
      </c>
      <c r="BI329" s="99">
        <f>SUMIFS(通讯通路门店!$K:$K,通讯通路门店!$S:$S,$G329,通讯通路门店!$J:$J,"其他品牌专卖店")</f>
        <v>0</v>
      </c>
      <c r="BJ329" s="99">
        <f>SUMIFS(通讯通路门店!$AC:$AC,通讯通路门店!$S:$S,$G329)</f>
        <v>0</v>
      </c>
      <c r="BK329" s="99">
        <f>SUMIFS(通讯通路门店!$AD:$AD,通讯通路门店!$S:$S,$G329)</f>
        <v>0</v>
      </c>
      <c r="BL329" s="99">
        <f>SUMIFS(通讯通路门店!$AE:$AE,通讯通路门店!$S:$S,$G329)</f>
        <v>0</v>
      </c>
      <c r="BM329" s="99">
        <f>SUMIFS(通讯通路门店!$AF:$AF,通讯通路门店!$S:$S,$G329)</f>
        <v>0</v>
      </c>
      <c r="BN329" s="99">
        <f>SUMIFS(通讯通路门店!$AG:$AG,通讯通路门店!$S:$S,$G329)</f>
        <v>0</v>
      </c>
      <c r="BO329" s="99">
        <f>SUMIFS(通讯通路门店!$AH:$AH,通讯通路门店!$S:$S,$G329)</f>
        <v>0</v>
      </c>
      <c r="BP329" s="99">
        <f>SUMIFS(通讯通路门店!$AI:$AI,通讯通路门店!$S:$S,$G329)</f>
        <v>0</v>
      </c>
      <c r="BQ329" s="83"/>
    </row>
    <row r="330" spans="1:69">
      <c r="A330" s="99" t="str">
        <f>IFERROR(_xlfn.XLOOKUP($G330,通讯通路门店!$S$4:$S$993933,通讯通路门店!$A$4:$A$993933,0,0),"")</f>
        <v/>
      </c>
      <c r="B330" s="99" t="str">
        <f>IFERROR(_xlfn.XLOOKUP($G330,通讯通路门店!$S$4:$S$993933,通讯通路门店!$B$4:$B$993933,0,0),"")</f>
        <v/>
      </c>
      <c r="C330" s="99" t="str">
        <f>IFERROR(_xlfn.XLOOKUP($G330,通讯通路门店!$S$4:$S$993933,通讯通路门店!$C$4:$C$993933,0,0),"")</f>
        <v/>
      </c>
      <c r="D330" s="99" t="str">
        <f>IFERROR(_xlfn.XLOOKUP($G330,通讯通路门店!$S$4:$S$993933,通讯通路门店!$D$4:$D$993933,0,0),"")</f>
        <v/>
      </c>
      <c r="E330" s="83"/>
      <c r="F330" s="83"/>
      <c r="G330" s="101" t="e">
        <v>#N/A</v>
      </c>
      <c r="H330" s="102" t="str">
        <f>IFERROR(_xlfn.XLOOKUP($G330,通讯通路门店!$S$4:$S$993933,通讯通路门店!$R$4:$R$993933,0,0),"")</f>
        <v/>
      </c>
      <c r="I330" s="83"/>
      <c r="J330" s="83"/>
      <c r="K330" s="83"/>
      <c r="L330" s="83"/>
      <c r="M330" s="83"/>
      <c r="N330" s="83"/>
      <c r="O330" s="83"/>
      <c r="P330" s="83"/>
      <c r="Q330" s="83"/>
      <c r="R330" s="83"/>
      <c r="S330" s="83"/>
      <c r="T330" s="83"/>
      <c r="U330" s="99">
        <f>COUNTIF(通讯通路门店!$S:$S,$G330)</f>
        <v>0</v>
      </c>
      <c r="V330" s="99">
        <f>COUNTIFS(通讯通路门店!$S:$S,$G330,通讯通路门店!$J:$J,"综合卖场")</f>
        <v>0</v>
      </c>
      <c r="W330" s="99">
        <f>SUMIFS(通讯通路门店!$AJ:$AJ,通讯通路门店!$S:$S,通讯客户沙盘!$G330)</f>
        <v>0</v>
      </c>
      <c r="X330" s="99">
        <f t="shared" si="25"/>
        <v>0</v>
      </c>
      <c r="Y330" s="99">
        <f>COUNTIFS(通讯通路门店!$S:$S,$G330,通讯通路门店!$J:$J,"荣耀体验店")+COUNTIFS(通讯通路门店!$S:$S,$G330,通讯通路门店!$J:$J,"荣耀授权专卖店")</f>
        <v>0</v>
      </c>
      <c r="Z330" s="99">
        <f>COUNTIFS(通讯通路门店!$S:$S,$G330,通讯通路门店!$J:$J,"VIVO体验店")</f>
        <v>0</v>
      </c>
      <c r="AA330" s="99">
        <f>COUNTIFS(通讯通路门店!$S:$S,$G330,通讯通路门店!$J:$J,"OPPO体验店")</f>
        <v>0</v>
      </c>
      <c r="AB330" s="99">
        <f>COUNTIFS(通讯通路门店!$S:$S,$G330,通讯通路门店!$J:$J,"华为授权体验店")+COUNTIFS(通讯通路门店!$S:$S,$G330,通讯通路门店!$J:$J,"华为堡垒店")</f>
        <v>0</v>
      </c>
      <c r="AC330" s="99">
        <f>COUNTIFS(通讯通路门店!$S:$S,$G330,通讯通路门店!$J:$J,"小米体验店")</f>
        <v>0</v>
      </c>
      <c r="AD330" s="99">
        <f>COUNTIFS(通讯通路门店!$S:$S,$G330,通讯通路门店!$J:$J,"苹果体验店")</f>
        <v>0</v>
      </c>
      <c r="AE330" s="99">
        <f>COUNTIFS(通讯通路门店!$S:$S,$G330,通讯通路门店!$J:$J,"其他品牌专卖店")</f>
        <v>0</v>
      </c>
      <c r="AF330" s="99">
        <f>SUMIFS(通讯通路门店!$BI:$BI,通讯通路门店!$S:$S,$G330)</f>
        <v>0</v>
      </c>
      <c r="AG330" s="99">
        <f>SUMIFS(通讯通路门店!$BH:$BH,通讯通路门店!$S:$S,$G330)</f>
        <v>0</v>
      </c>
      <c r="AH330" s="99">
        <f t="shared" si="26"/>
        <v>0</v>
      </c>
      <c r="AI330" s="99">
        <f>SUMIFS(通讯通路门店!$BB:$BB,通讯通路门店!$S:$S,$G330)</f>
        <v>0</v>
      </c>
      <c r="AJ330" s="99">
        <f>SUMIFS(通讯通路门店!$BE:$BE,通讯通路门店!$S:$S,$G330)</f>
        <v>0</v>
      </c>
      <c r="AK330" s="99">
        <f>SUMIFS(通讯通路门店!$BG:$BG,通讯通路门店!$S:$S,$G330)</f>
        <v>0</v>
      </c>
      <c r="AL330" s="99">
        <f>SUMIFS(通讯通路门店!$BC:$BC,通讯通路门店!$S:$S,$G330)</f>
        <v>0</v>
      </c>
      <c r="AM330" s="99">
        <f>SUMIFS(通讯通路门店!$BD:$BD,通讯通路门店!$S:$S,$G330)</f>
        <v>0</v>
      </c>
      <c r="AN330" s="99">
        <f>SUMIFS(通讯通路门店!$BF:$BF,通讯通路门店!$S:$S,$G330)</f>
        <v>0</v>
      </c>
      <c r="AO330" s="99">
        <f t="shared" si="27"/>
        <v>0</v>
      </c>
      <c r="AP330" s="99">
        <f>SUMIFS(通讯通路门店!$K:$K,通讯通路门店!$S:$S,$G330)</f>
        <v>0</v>
      </c>
      <c r="AQ330" s="83"/>
      <c r="AR330" s="99">
        <f>SUMIFS(通讯通路门店!$T:$T,通讯通路门店!$S:$S,$G330)</f>
        <v>0</v>
      </c>
      <c r="AS330" s="99">
        <f>SUMIFS(通讯通路门店!$U:$U,通讯通路门店!$S:$S,$G330)</f>
        <v>0</v>
      </c>
      <c r="AT330" s="99">
        <f>SUMIFS(通讯通路门店!$V:$V,通讯通路门店!$S:$S,$G330)</f>
        <v>0</v>
      </c>
      <c r="AU330" s="99">
        <f>SUMIFS(通讯通路门店!$W:$W,通讯通路门店!$S:$S,$G330)</f>
        <v>0</v>
      </c>
      <c r="AV330" s="99">
        <f>SUMIFS(通讯通路门店!$Z:$Z,通讯通路门店!$S:$S,$G330)</f>
        <v>0</v>
      </c>
      <c r="AW330" s="99">
        <f>SUMIFS(通讯通路门店!$AB:$AB,通讯通路门店!$S:$S,$G330)</f>
        <v>0</v>
      </c>
      <c r="AX330" s="99">
        <f>SUMIFS(通讯通路门店!$X:$X,通讯通路门店!$S:$S,$G330)</f>
        <v>0</v>
      </c>
      <c r="AY330" s="99">
        <f>SUMIFS(通讯通路门店!$Y:$Y,通讯通路门店!$S:$S,$G330)</f>
        <v>0</v>
      </c>
      <c r="AZ330" s="99">
        <f>SUMIFS(通讯通路门店!$AA:$AA,通讯通路门店!$S:$S,$G330)</f>
        <v>0</v>
      </c>
      <c r="BA330" s="99">
        <f t="shared" si="28"/>
        <v>0</v>
      </c>
      <c r="BB330" s="99">
        <f t="shared" si="29"/>
        <v>0</v>
      </c>
      <c r="BC330" s="99">
        <f>SUMIFS(通讯通路门店!$W:$W,通讯通路门店!$S:$S,$G330,通讯通路门店!$J:$J,"荣耀体验店")+SUMIFS(通讯通路门店!$W:$W,通讯通路门店!$S:$S,$G330,通讯通路门店!$J:$J,"荣耀授权专卖店")</f>
        <v>0</v>
      </c>
      <c r="BD330" s="99">
        <f>SUMIFS(通讯通路门店!$Z:$Z,通讯通路门店!$S:$S,$G330,通讯通路门店!$J:$J,"VIVO体验店")</f>
        <v>0</v>
      </c>
      <c r="BE330" s="99">
        <f>SUMIFS(通讯通路门店!$AB:$AB,通讯通路门店!$S:$S,$G330,通讯通路门店!$J:$J,"OPPO体验店")</f>
        <v>0</v>
      </c>
      <c r="BF330" s="99">
        <f>SUMIFS(通讯通路门店!$X:$X,通讯通路门店!$S:$S,$G330,通讯通路门店!$J:$J,"华为授权体验店")+SUMIFS(通讯通路门店!$AA:$AA,通讯通路门店!$S:$S,$G330,通讯通路门店!$J:$J,"华为堡垒店")</f>
        <v>0</v>
      </c>
      <c r="BG330" s="99">
        <f>SUMIFS(通讯通路门店!$Y:$Y,通讯通路门店!$S:$S,$G330,通讯通路门店!$J:$J,"小米体验店")</f>
        <v>0</v>
      </c>
      <c r="BH330" s="99">
        <f>SUMIFS(通讯通路门店!$AA:$AA,通讯通路门店!$S:$S,$G330,通讯通路门店!$J:$J,"苹果体验店")</f>
        <v>0</v>
      </c>
      <c r="BI330" s="99">
        <f>SUMIFS(通讯通路门店!$K:$K,通讯通路门店!$S:$S,$G330,通讯通路门店!$J:$J,"其他品牌专卖店")</f>
        <v>0</v>
      </c>
      <c r="BJ330" s="99">
        <f>SUMIFS(通讯通路门店!$AC:$AC,通讯通路门店!$S:$S,$G330)</f>
        <v>0</v>
      </c>
      <c r="BK330" s="99">
        <f>SUMIFS(通讯通路门店!$AD:$AD,通讯通路门店!$S:$S,$G330)</f>
        <v>0</v>
      </c>
      <c r="BL330" s="99">
        <f>SUMIFS(通讯通路门店!$AE:$AE,通讯通路门店!$S:$S,$G330)</f>
        <v>0</v>
      </c>
      <c r="BM330" s="99">
        <f>SUMIFS(通讯通路门店!$AF:$AF,通讯通路门店!$S:$S,$G330)</f>
        <v>0</v>
      </c>
      <c r="BN330" s="99">
        <f>SUMIFS(通讯通路门店!$AG:$AG,通讯通路门店!$S:$S,$G330)</f>
        <v>0</v>
      </c>
      <c r="BO330" s="99">
        <f>SUMIFS(通讯通路门店!$AH:$AH,通讯通路门店!$S:$S,$G330)</f>
        <v>0</v>
      </c>
      <c r="BP330" s="99">
        <f>SUMIFS(通讯通路门店!$AI:$AI,通讯通路门店!$S:$S,$G330)</f>
        <v>0</v>
      </c>
      <c r="BQ330" s="83"/>
    </row>
    <row r="331" spans="1:69">
      <c r="A331" s="99" t="str">
        <f>IFERROR(_xlfn.XLOOKUP($G331,通讯通路门店!$S$4:$S$993933,通讯通路门店!$A$4:$A$993933,0,0),"")</f>
        <v/>
      </c>
      <c r="B331" s="99" t="str">
        <f>IFERROR(_xlfn.XLOOKUP($G331,通讯通路门店!$S$4:$S$993933,通讯通路门店!$B$4:$B$993933,0,0),"")</f>
        <v/>
      </c>
      <c r="C331" s="99" t="str">
        <f>IFERROR(_xlfn.XLOOKUP($G331,通讯通路门店!$S$4:$S$993933,通讯通路门店!$C$4:$C$993933,0,0),"")</f>
        <v/>
      </c>
      <c r="D331" s="99" t="str">
        <f>IFERROR(_xlfn.XLOOKUP($G331,通讯通路门店!$S$4:$S$993933,通讯通路门店!$D$4:$D$993933,0,0),"")</f>
        <v/>
      </c>
      <c r="E331" s="83"/>
      <c r="F331" s="83"/>
      <c r="G331" s="101" t="e">
        <v>#N/A</v>
      </c>
      <c r="H331" s="102" t="str">
        <f>IFERROR(_xlfn.XLOOKUP($G331,通讯通路门店!$S$4:$S$993933,通讯通路门店!$R$4:$R$993933,0,0),"")</f>
        <v/>
      </c>
      <c r="I331" s="83"/>
      <c r="J331" s="83"/>
      <c r="K331" s="83"/>
      <c r="L331" s="83"/>
      <c r="M331" s="83"/>
      <c r="N331" s="83"/>
      <c r="O331" s="83"/>
      <c r="P331" s="83"/>
      <c r="Q331" s="83"/>
      <c r="R331" s="83"/>
      <c r="S331" s="83"/>
      <c r="T331" s="83"/>
      <c r="U331" s="99">
        <f>COUNTIF(通讯通路门店!$S:$S,$G331)</f>
        <v>0</v>
      </c>
      <c r="V331" s="99">
        <f>COUNTIFS(通讯通路门店!$S:$S,$G331,通讯通路门店!$J:$J,"综合卖场")</f>
        <v>0</v>
      </c>
      <c r="W331" s="99">
        <f>SUMIFS(通讯通路门店!$AJ:$AJ,通讯通路门店!$S:$S,通讯客户沙盘!$G331)</f>
        <v>0</v>
      </c>
      <c r="X331" s="99">
        <f t="shared" si="25"/>
        <v>0</v>
      </c>
      <c r="Y331" s="99">
        <f>COUNTIFS(通讯通路门店!$S:$S,$G331,通讯通路门店!$J:$J,"荣耀体验店")+COUNTIFS(通讯通路门店!$S:$S,$G331,通讯通路门店!$J:$J,"荣耀授权专卖店")</f>
        <v>0</v>
      </c>
      <c r="Z331" s="99">
        <f>COUNTIFS(通讯通路门店!$S:$S,$G331,通讯通路门店!$J:$J,"VIVO体验店")</f>
        <v>0</v>
      </c>
      <c r="AA331" s="99">
        <f>COUNTIFS(通讯通路门店!$S:$S,$G331,通讯通路门店!$J:$J,"OPPO体验店")</f>
        <v>0</v>
      </c>
      <c r="AB331" s="99">
        <f>COUNTIFS(通讯通路门店!$S:$S,$G331,通讯通路门店!$J:$J,"华为授权体验店")+COUNTIFS(通讯通路门店!$S:$S,$G331,通讯通路门店!$J:$J,"华为堡垒店")</f>
        <v>0</v>
      </c>
      <c r="AC331" s="99">
        <f>COUNTIFS(通讯通路门店!$S:$S,$G331,通讯通路门店!$J:$J,"小米体验店")</f>
        <v>0</v>
      </c>
      <c r="AD331" s="99">
        <f>COUNTIFS(通讯通路门店!$S:$S,$G331,通讯通路门店!$J:$J,"苹果体验店")</f>
        <v>0</v>
      </c>
      <c r="AE331" s="99">
        <f>COUNTIFS(通讯通路门店!$S:$S,$G331,通讯通路门店!$J:$J,"其他品牌专卖店")</f>
        <v>0</v>
      </c>
      <c r="AF331" s="99">
        <f>SUMIFS(通讯通路门店!$BI:$BI,通讯通路门店!$S:$S,$G331)</f>
        <v>0</v>
      </c>
      <c r="AG331" s="99">
        <f>SUMIFS(通讯通路门店!$BH:$BH,通讯通路门店!$S:$S,$G331)</f>
        <v>0</v>
      </c>
      <c r="AH331" s="99">
        <f t="shared" si="26"/>
        <v>0</v>
      </c>
      <c r="AI331" s="99">
        <f>SUMIFS(通讯通路门店!$BB:$BB,通讯通路门店!$S:$S,$G331)</f>
        <v>0</v>
      </c>
      <c r="AJ331" s="99">
        <f>SUMIFS(通讯通路门店!$BE:$BE,通讯通路门店!$S:$S,$G331)</f>
        <v>0</v>
      </c>
      <c r="AK331" s="99">
        <f>SUMIFS(通讯通路门店!$BG:$BG,通讯通路门店!$S:$S,$G331)</f>
        <v>0</v>
      </c>
      <c r="AL331" s="99">
        <f>SUMIFS(通讯通路门店!$BC:$BC,通讯通路门店!$S:$S,$G331)</f>
        <v>0</v>
      </c>
      <c r="AM331" s="99">
        <f>SUMIFS(通讯通路门店!$BD:$BD,通讯通路门店!$S:$S,$G331)</f>
        <v>0</v>
      </c>
      <c r="AN331" s="99">
        <f>SUMIFS(通讯通路门店!$BF:$BF,通讯通路门店!$S:$S,$G331)</f>
        <v>0</v>
      </c>
      <c r="AO331" s="99">
        <f t="shared" si="27"/>
        <v>0</v>
      </c>
      <c r="AP331" s="99">
        <f>SUMIFS(通讯通路门店!$K:$K,通讯通路门店!$S:$S,$G331)</f>
        <v>0</v>
      </c>
      <c r="AQ331" s="83"/>
      <c r="AR331" s="99">
        <f>SUMIFS(通讯通路门店!$T:$T,通讯通路门店!$S:$S,$G331)</f>
        <v>0</v>
      </c>
      <c r="AS331" s="99">
        <f>SUMIFS(通讯通路门店!$U:$U,通讯通路门店!$S:$S,$G331)</f>
        <v>0</v>
      </c>
      <c r="AT331" s="99">
        <f>SUMIFS(通讯通路门店!$V:$V,通讯通路门店!$S:$S,$G331)</f>
        <v>0</v>
      </c>
      <c r="AU331" s="99">
        <f>SUMIFS(通讯通路门店!$W:$W,通讯通路门店!$S:$S,$G331)</f>
        <v>0</v>
      </c>
      <c r="AV331" s="99">
        <f>SUMIFS(通讯通路门店!$Z:$Z,通讯通路门店!$S:$S,$G331)</f>
        <v>0</v>
      </c>
      <c r="AW331" s="99">
        <f>SUMIFS(通讯通路门店!$AB:$AB,通讯通路门店!$S:$S,$G331)</f>
        <v>0</v>
      </c>
      <c r="AX331" s="99">
        <f>SUMIFS(通讯通路门店!$X:$X,通讯通路门店!$S:$S,$G331)</f>
        <v>0</v>
      </c>
      <c r="AY331" s="99">
        <f>SUMIFS(通讯通路门店!$Y:$Y,通讯通路门店!$S:$S,$G331)</f>
        <v>0</v>
      </c>
      <c r="AZ331" s="99">
        <f>SUMIFS(通讯通路门店!$AA:$AA,通讯通路门店!$S:$S,$G331)</f>
        <v>0</v>
      </c>
      <c r="BA331" s="99">
        <f t="shared" si="28"/>
        <v>0</v>
      </c>
      <c r="BB331" s="99">
        <f t="shared" si="29"/>
        <v>0</v>
      </c>
      <c r="BC331" s="99">
        <f>SUMIFS(通讯通路门店!$W:$W,通讯通路门店!$S:$S,$G331,通讯通路门店!$J:$J,"荣耀体验店")+SUMIFS(通讯通路门店!$W:$W,通讯通路门店!$S:$S,$G331,通讯通路门店!$J:$J,"荣耀授权专卖店")</f>
        <v>0</v>
      </c>
      <c r="BD331" s="99">
        <f>SUMIFS(通讯通路门店!$Z:$Z,通讯通路门店!$S:$S,$G331,通讯通路门店!$J:$J,"VIVO体验店")</f>
        <v>0</v>
      </c>
      <c r="BE331" s="99">
        <f>SUMIFS(通讯通路门店!$AB:$AB,通讯通路门店!$S:$S,$G331,通讯通路门店!$J:$J,"OPPO体验店")</f>
        <v>0</v>
      </c>
      <c r="BF331" s="99">
        <f>SUMIFS(通讯通路门店!$X:$X,通讯通路门店!$S:$S,$G331,通讯通路门店!$J:$J,"华为授权体验店")+SUMIFS(通讯通路门店!$AA:$AA,通讯通路门店!$S:$S,$G331,通讯通路门店!$J:$J,"华为堡垒店")</f>
        <v>0</v>
      </c>
      <c r="BG331" s="99">
        <f>SUMIFS(通讯通路门店!$Y:$Y,通讯通路门店!$S:$S,$G331,通讯通路门店!$J:$J,"小米体验店")</f>
        <v>0</v>
      </c>
      <c r="BH331" s="99">
        <f>SUMIFS(通讯通路门店!$AA:$AA,通讯通路门店!$S:$S,$G331,通讯通路门店!$J:$J,"苹果体验店")</f>
        <v>0</v>
      </c>
      <c r="BI331" s="99">
        <f>SUMIFS(通讯通路门店!$K:$K,通讯通路门店!$S:$S,$G331,通讯通路门店!$J:$J,"其他品牌专卖店")</f>
        <v>0</v>
      </c>
      <c r="BJ331" s="99">
        <f>SUMIFS(通讯通路门店!$AC:$AC,通讯通路门店!$S:$S,$G331)</f>
        <v>0</v>
      </c>
      <c r="BK331" s="99">
        <f>SUMIFS(通讯通路门店!$AD:$AD,通讯通路门店!$S:$S,$G331)</f>
        <v>0</v>
      </c>
      <c r="BL331" s="99">
        <f>SUMIFS(通讯通路门店!$AE:$AE,通讯通路门店!$S:$S,$G331)</f>
        <v>0</v>
      </c>
      <c r="BM331" s="99">
        <f>SUMIFS(通讯通路门店!$AF:$AF,通讯通路门店!$S:$S,$G331)</f>
        <v>0</v>
      </c>
      <c r="BN331" s="99">
        <f>SUMIFS(通讯通路门店!$AG:$AG,通讯通路门店!$S:$S,$G331)</f>
        <v>0</v>
      </c>
      <c r="BO331" s="99">
        <f>SUMIFS(通讯通路门店!$AH:$AH,通讯通路门店!$S:$S,$G331)</f>
        <v>0</v>
      </c>
      <c r="BP331" s="99">
        <f>SUMIFS(通讯通路门店!$AI:$AI,通讯通路门店!$S:$S,$G331)</f>
        <v>0</v>
      </c>
      <c r="BQ331" s="83"/>
    </row>
    <row r="332" spans="1:69">
      <c r="A332" s="99" t="str">
        <f>IFERROR(_xlfn.XLOOKUP($G332,通讯通路门店!$S$4:$S$993933,通讯通路门店!$A$4:$A$993933,0,0),"")</f>
        <v/>
      </c>
      <c r="B332" s="99" t="str">
        <f>IFERROR(_xlfn.XLOOKUP($G332,通讯通路门店!$S$4:$S$993933,通讯通路门店!$B$4:$B$993933,0,0),"")</f>
        <v/>
      </c>
      <c r="C332" s="99" t="str">
        <f>IFERROR(_xlfn.XLOOKUP($G332,通讯通路门店!$S$4:$S$993933,通讯通路门店!$C$4:$C$993933,0,0),"")</f>
        <v/>
      </c>
      <c r="D332" s="99" t="str">
        <f>IFERROR(_xlfn.XLOOKUP($G332,通讯通路门店!$S$4:$S$993933,通讯通路门店!$D$4:$D$993933,0,0),"")</f>
        <v/>
      </c>
      <c r="E332" s="83"/>
      <c r="F332" s="83"/>
      <c r="G332" s="101" t="e">
        <v>#N/A</v>
      </c>
      <c r="H332" s="102" t="str">
        <f>IFERROR(_xlfn.XLOOKUP($G332,通讯通路门店!$S$4:$S$993933,通讯通路门店!$R$4:$R$993933,0,0),"")</f>
        <v/>
      </c>
      <c r="I332" s="83"/>
      <c r="J332" s="83"/>
      <c r="K332" s="83"/>
      <c r="L332" s="83"/>
      <c r="M332" s="83"/>
      <c r="N332" s="83"/>
      <c r="O332" s="83"/>
      <c r="P332" s="83"/>
      <c r="Q332" s="83"/>
      <c r="R332" s="83"/>
      <c r="S332" s="83"/>
      <c r="T332" s="83"/>
      <c r="U332" s="99">
        <f>COUNTIF(通讯通路门店!$S:$S,$G332)</f>
        <v>0</v>
      </c>
      <c r="V332" s="99">
        <f>COUNTIFS(通讯通路门店!$S:$S,$G332,通讯通路门店!$J:$J,"综合卖场")</f>
        <v>0</v>
      </c>
      <c r="W332" s="99">
        <f>SUMIFS(通讯通路门店!$AJ:$AJ,通讯通路门店!$S:$S,通讯客户沙盘!$G332)</f>
        <v>0</v>
      </c>
      <c r="X332" s="99">
        <f t="shared" si="25"/>
        <v>0</v>
      </c>
      <c r="Y332" s="99">
        <f>COUNTIFS(通讯通路门店!$S:$S,$G332,通讯通路门店!$J:$J,"荣耀体验店")+COUNTIFS(通讯通路门店!$S:$S,$G332,通讯通路门店!$J:$J,"荣耀授权专卖店")</f>
        <v>0</v>
      </c>
      <c r="Z332" s="99">
        <f>COUNTIFS(通讯通路门店!$S:$S,$G332,通讯通路门店!$J:$J,"VIVO体验店")</f>
        <v>0</v>
      </c>
      <c r="AA332" s="99">
        <f>COUNTIFS(通讯通路门店!$S:$S,$G332,通讯通路门店!$J:$J,"OPPO体验店")</f>
        <v>0</v>
      </c>
      <c r="AB332" s="99">
        <f>COUNTIFS(通讯通路门店!$S:$S,$G332,通讯通路门店!$J:$J,"华为授权体验店")+COUNTIFS(通讯通路门店!$S:$S,$G332,通讯通路门店!$J:$J,"华为堡垒店")</f>
        <v>0</v>
      </c>
      <c r="AC332" s="99">
        <f>COUNTIFS(通讯通路门店!$S:$S,$G332,通讯通路门店!$J:$J,"小米体验店")</f>
        <v>0</v>
      </c>
      <c r="AD332" s="99">
        <f>COUNTIFS(通讯通路门店!$S:$S,$G332,通讯通路门店!$J:$J,"苹果体验店")</f>
        <v>0</v>
      </c>
      <c r="AE332" s="99">
        <f>COUNTIFS(通讯通路门店!$S:$S,$G332,通讯通路门店!$J:$J,"其他品牌专卖店")</f>
        <v>0</v>
      </c>
      <c r="AF332" s="99">
        <f>SUMIFS(通讯通路门店!$BI:$BI,通讯通路门店!$S:$S,$G332)</f>
        <v>0</v>
      </c>
      <c r="AG332" s="99">
        <f>SUMIFS(通讯通路门店!$BH:$BH,通讯通路门店!$S:$S,$G332)</f>
        <v>0</v>
      </c>
      <c r="AH332" s="99">
        <f t="shared" si="26"/>
        <v>0</v>
      </c>
      <c r="AI332" s="99">
        <f>SUMIFS(通讯通路门店!$BB:$BB,通讯通路门店!$S:$S,$G332)</f>
        <v>0</v>
      </c>
      <c r="AJ332" s="99">
        <f>SUMIFS(通讯通路门店!$BE:$BE,通讯通路门店!$S:$S,$G332)</f>
        <v>0</v>
      </c>
      <c r="AK332" s="99">
        <f>SUMIFS(通讯通路门店!$BG:$BG,通讯通路门店!$S:$S,$G332)</f>
        <v>0</v>
      </c>
      <c r="AL332" s="99">
        <f>SUMIFS(通讯通路门店!$BC:$BC,通讯通路门店!$S:$S,$G332)</f>
        <v>0</v>
      </c>
      <c r="AM332" s="99">
        <f>SUMIFS(通讯通路门店!$BD:$BD,通讯通路门店!$S:$S,$G332)</f>
        <v>0</v>
      </c>
      <c r="AN332" s="99">
        <f>SUMIFS(通讯通路门店!$BF:$BF,通讯通路门店!$S:$S,$G332)</f>
        <v>0</v>
      </c>
      <c r="AO332" s="99">
        <f t="shared" si="27"/>
        <v>0</v>
      </c>
      <c r="AP332" s="99">
        <f>SUMIFS(通讯通路门店!$K:$K,通讯通路门店!$S:$S,$G332)</f>
        <v>0</v>
      </c>
      <c r="AQ332" s="83"/>
      <c r="AR332" s="99">
        <f>SUMIFS(通讯通路门店!$T:$T,通讯通路门店!$S:$S,$G332)</f>
        <v>0</v>
      </c>
      <c r="AS332" s="99">
        <f>SUMIFS(通讯通路门店!$U:$U,通讯通路门店!$S:$S,$G332)</f>
        <v>0</v>
      </c>
      <c r="AT332" s="99">
        <f>SUMIFS(通讯通路门店!$V:$V,通讯通路门店!$S:$S,$G332)</f>
        <v>0</v>
      </c>
      <c r="AU332" s="99">
        <f>SUMIFS(通讯通路门店!$W:$W,通讯通路门店!$S:$S,$G332)</f>
        <v>0</v>
      </c>
      <c r="AV332" s="99">
        <f>SUMIFS(通讯通路门店!$Z:$Z,通讯通路门店!$S:$S,$G332)</f>
        <v>0</v>
      </c>
      <c r="AW332" s="99">
        <f>SUMIFS(通讯通路门店!$AB:$AB,通讯通路门店!$S:$S,$G332)</f>
        <v>0</v>
      </c>
      <c r="AX332" s="99">
        <f>SUMIFS(通讯通路门店!$X:$X,通讯通路门店!$S:$S,$G332)</f>
        <v>0</v>
      </c>
      <c r="AY332" s="99">
        <f>SUMIFS(通讯通路门店!$Y:$Y,通讯通路门店!$S:$S,$G332)</f>
        <v>0</v>
      </c>
      <c r="AZ332" s="99">
        <f>SUMIFS(通讯通路门店!$AA:$AA,通讯通路门店!$S:$S,$G332)</f>
        <v>0</v>
      </c>
      <c r="BA332" s="99">
        <f t="shared" si="28"/>
        <v>0</v>
      </c>
      <c r="BB332" s="99">
        <f t="shared" si="29"/>
        <v>0</v>
      </c>
      <c r="BC332" s="99">
        <f>SUMIFS(通讯通路门店!$W:$W,通讯通路门店!$S:$S,$G332,通讯通路门店!$J:$J,"荣耀体验店")+SUMIFS(通讯通路门店!$W:$W,通讯通路门店!$S:$S,$G332,通讯通路门店!$J:$J,"荣耀授权专卖店")</f>
        <v>0</v>
      </c>
      <c r="BD332" s="99">
        <f>SUMIFS(通讯通路门店!$Z:$Z,通讯通路门店!$S:$S,$G332,通讯通路门店!$J:$J,"VIVO体验店")</f>
        <v>0</v>
      </c>
      <c r="BE332" s="99">
        <f>SUMIFS(通讯通路门店!$AB:$AB,通讯通路门店!$S:$S,$G332,通讯通路门店!$J:$J,"OPPO体验店")</f>
        <v>0</v>
      </c>
      <c r="BF332" s="99">
        <f>SUMIFS(通讯通路门店!$X:$X,通讯通路门店!$S:$S,$G332,通讯通路门店!$J:$J,"华为授权体验店")+SUMIFS(通讯通路门店!$AA:$AA,通讯通路门店!$S:$S,$G332,通讯通路门店!$J:$J,"华为堡垒店")</f>
        <v>0</v>
      </c>
      <c r="BG332" s="99">
        <f>SUMIFS(通讯通路门店!$Y:$Y,通讯通路门店!$S:$S,$G332,通讯通路门店!$J:$J,"小米体验店")</f>
        <v>0</v>
      </c>
      <c r="BH332" s="99">
        <f>SUMIFS(通讯通路门店!$AA:$AA,通讯通路门店!$S:$S,$G332,通讯通路门店!$J:$J,"苹果体验店")</f>
        <v>0</v>
      </c>
      <c r="BI332" s="99">
        <f>SUMIFS(通讯通路门店!$K:$K,通讯通路门店!$S:$S,$G332,通讯通路门店!$J:$J,"其他品牌专卖店")</f>
        <v>0</v>
      </c>
      <c r="BJ332" s="99">
        <f>SUMIFS(通讯通路门店!$AC:$AC,通讯通路门店!$S:$S,$G332)</f>
        <v>0</v>
      </c>
      <c r="BK332" s="99">
        <f>SUMIFS(通讯通路门店!$AD:$AD,通讯通路门店!$S:$S,$G332)</f>
        <v>0</v>
      </c>
      <c r="BL332" s="99">
        <f>SUMIFS(通讯通路门店!$AE:$AE,通讯通路门店!$S:$S,$G332)</f>
        <v>0</v>
      </c>
      <c r="BM332" s="99">
        <f>SUMIFS(通讯通路门店!$AF:$AF,通讯通路门店!$S:$S,$G332)</f>
        <v>0</v>
      </c>
      <c r="BN332" s="99">
        <f>SUMIFS(通讯通路门店!$AG:$AG,通讯通路门店!$S:$S,$G332)</f>
        <v>0</v>
      </c>
      <c r="BO332" s="99">
        <f>SUMIFS(通讯通路门店!$AH:$AH,通讯通路门店!$S:$S,$G332)</f>
        <v>0</v>
      </c>
      <c r="BP332" s="99">
        <f>SUMIFS(通讯通路门店!$AI:$AI,通讯通路门店!$S:$S,$G332)</f>
        <v>0</v>
      </c>
      <c r="BQ332" s="83"/>
    </row>
    <row r="333" spans="1:69">
      <c r="A333" s="99" t="str">
        <f>IFERROR(_xlfn.XLOOKUP($G333,通讯通路门店!$S$4:$S$993933,通讯通路门店!$A$4:$A$993933,0,0),"")</f>
        <v/>
      </c>
      <c r="B333" s="99" t="str">
        <f>IFERROR(_xlfn.XLOOKUP($G333,通讯通路门店!$S$4:$S$993933,通讯通路门店!$B$4:$B$993933,0,0),"")</f>
        <v/>
      </c>
      <c r="C333" s="99" t="str">
        <f>IFERROR(_xlfn.XLOOKUP($G333,通讯通路门店!$S$4:$S$993933,通讯通路门店!$C$4:$C$993933,0,0),"")</f>
        <v/>
      </c>
      <c r="D333" s="99" t="str">
        <f>IFERROR(_xlfn.XLOOKUP($G333,通讯通路门店!$S$4:$S$993933,通讯通路门店!$D$4:$D$993933,0,0),"")</f>
        <v/>
      </c>
      <c r="E333" s="83"/>
      <c r="F333" s="83"/>
      <c r="G333" s="101" t="e">
        <v>#N/A</v>
      </c>
      <c r="H333" s="102" t="str">
        <f>IFERROR(_xlfn.XLOOKUP($G333,通讯通路门店!$S$4:$S$993933,通讯通路门店!$R$4:$R$993933,0,0),"")</f>
        <v/>
      </c>
      <c r="I333" s="83"/>
      <c r="J333" s="83"/>
      <c r="K333" s="83"/>
      <c r="L333" s="83"/>
      <c r="M333" s="83"/>
      <c r="N333" s="83"/>
      <c r="O333" s="83"/>
      <c r="P333" s="83"/>
      <c r="Q333" s="83"/>
      <c r="R333" s="83"/>
      <c r="S333" s="83"/>
      <c r="T333" s="83"/>
      <c r="U333" s="99">
        <f>COUNTIF(通讯通路门店!$S:$S,$G333)</f>
        <v>0</v>
      </c>
      <c r="V333" s="99">
        <f>COUNTIFS(通讯通路门店!$S:$S,$G333,通讯通路门店!$J:$J,"综合卖场")</f>
        <v>0</v>
      </c>
      <c r="W333" s="99">
        <f>SUMIFS(通讯通路门店!$AJ:$AJ,通讯通路门店!$S:$S,通讯客户沙盘!$G333)</f>
        <v>0</v>
      </c>
      <c r="X333" s="99">
        <f t="shared" si="25"/>
        <v>0</v>
      </c>
      <c r="Y333" s="99">
        <f>COUNTIFS(通讯通路门店!$S:$S,$G333,通讯通路门店!$J:$J,"荣耀体验店")+COUNTIFS(通讯通路门店!$S:$S,$G333,通讯通路门店!$J:$J,"荣耀授权专卖店")</f>
        <v>0</v>
      </c>
      <c r="Z333" s="99">
        <f>COUNTIFS(通讯通路门店!$S:$S,$G333,通讯通路门店!$J:$J,"VIVO体验店")</f>
        <v>0</v>
      </c>
      <c r="AA333" s="99">
        <f>COUNTIFS(通讯通路门店!$S:$S,$G333,通讯通路门店!$J:$J,"OPPO体验店")</f>
        <v>0</v>
      </c>
      <c r="AB333" s="99">
        <f>COUNTIFS(通讯通路门店!$S:$S,$G333,通讯通路门店!$J:$J,"华为授权体验店")+COUNTIFS(通讯通路门店!$S:$S,$G333,通讯通路门店!$J:$J,"华为堡垒店")</f>
        <v>0</v>
      </c>
      <c r="AC333" s="99">
        <f>COUNTIFS(通讯通路门店!$S:$S,$G333,通讯通路门店!$J:$J,"小米体验店")</f>
        <v>0</v>
      </c>
      <c r="AD333" s="99">
        <f>COUNTIFS(通讯通路门店!$S:$S,$G333,通讯通路门店!$J:$J,"苹果体验店")</f>
        <v>0</v>
      </c>
      <c r="AE333" s="99">
        <f>COUNTIFS(通讯通路门店!$S:$S,$G333,通讯通路门店!$J:$J,"其他品牌专卖店")</f>
        <v>0</v>
      </c>
      <c r="AF333" s="99">
        <f>SUMIFS(通讯通路门店!$BI:$BI,通讯通路门店!$S:$S,$G333)</f>
        <v>0</v>
      </c>
      <c r="AG333" s="99">
        <f>SUMIFS(通讯通路门店!$BH:$BH,通讯通路门店!$S:$S,$G333)</f>
        <v>0</v>
      </c>
      <c r="AH333" s="99">
        <f t="shared" si="26"/>
        <v>0</v>
      </c>
      <c r="AI333" s="99">
        <f>SUMIFS(通讯通路门店!$BB:$BB,通讯通路门店!$S:$S,$G333)</f>
        <v>0</v>
      </c>
      <c r="AJ333" s="99">
        <f>SUMIFS(通讯通路门店!$BE:$BE,通讯通路门店!$S:$S,$G333)</f>
        <v>0</v>
      </c>
      <c r="AK333" s="99">
        <f>SUMIFS(通讯通路门店!$BG:$BG,通讯通路门店!$S:$S,$G333)</f>
        <v>0</v>
      </c>
      <c r="AL333" s="99">
        <f>SUMIFS(通讯通路门店!$BC:$BC,通讯通路门店!$S:$S,$G333)</f>
        <v>0</v>
      </c>
      <c r="AM333" s="99">
        <f>SUMIFS(通讯通路门店!$BD:$BD,通讯通路门店!$S:$S,$G333)</f>
        <v>0</v>
      </c>
      <c r="AN333" s="99">
        <f>SUMIFS(通讯通路门店!$BF:$BF,通讯通路门店!$S:$S,$G333)</f>
        <v>0</v>
      </c>
      <c r="AO333" s="99">
        <f t="shared" si="27"/>
        <v>0</v>
      </c>
      <c r="AP333" s="99">
        <f>SUMIFS(通讯通路门店!$K:$K,通讯通路门店!$S:$S,$G333)</f>
        <v>0</v>
      </c>
      <c r="AQ333" s="83"/>
      <c r="AR333" s="99">
        <f>SUMIFS(通讯通路门店!$T:$T,通讯通路门店!$S:$S,$G333)</f>
        <v>0</v>
      </c>
      <c r="AS333" s="99">
        <f>SUMIFS(通讯通路门店!$U:$U,通讯通路门店!$S:$S,$G333)</f>
        <v>0</v>
      </c>
      <c r="AT333" s="99">
        <f>SUMIFS(通讯通路门店!$V:$V,通讯通路门店!$S:$S,$G333)</f>
        <v>0</v>
      </c>
      <c r="AU333" s="99">
        <f>SUMIFS(通讯通路门店!$W:$W,通讯通路门店!$S:$S,$G333)</f>
        <v>0</v>
      </c>
      <c r="AV333" s="99">
        <f>SUMIFS(通讯通路门店!$Z:$Z,通讯通路门店!$S:$S,$G333)</f>
        <v>0</v>
      </c>
      <c r="AW333" s="99">
        <f>SUMIFS(通讯通路门店!$AB:$AB,通讯通路门店!$S:$S,$G333)</f>
        <v>0</v>
      </c>
      <c r="AX333" s="99">
        <f>SUMIFS(通讯通路门店!$X:$X,通讯通路门店!$S:$S,$G333)</f>
        <v>0</v>
      </c>
      <c r="AY333" s="99">
        <f>SUMIFS(通讯通路门店!$Y:$Y,通讯通路门店!$S:$S,$G333)</f>
        <v>0</v>
      </c>
      <c r="AZ333" s="99">
        <f>SUMIFS(通讯通路门店!$AA:$AA,通讯通路门店!$S:$S,$G333)</f>
        <v>0</v>
      </c>
      <c r="BA333" s="99">
        <f t="shared" si="28"/>
        <v>0</v>
      </c>
      <c r="BB333" s="99">
        <f t="shared" si="29"/>
        <v>0</v>
      </c>
      <c r="BC333" s="99">
        <f>SUMIFS(通讯通路门店!$W:$W,通讯通路门店!$S:$S,$G333,通讯通路门店!$J:$J,"荣耀体验店")+SUMIFS(通讯通路门店!$W:$W,通讯通路门店!$S:$S,$G333,通讯通路门店!$J:$J,"荣耀授权专卖店")</f>
        <v>0</v>
      </c>
      <c r="BD333" s="99">
        <f>SUMIFS(通讯通路门店!$Z:$Z,通讯通路门店!$S:$S,$G333,通讯通路门店!$J:$J,"VIVO体验店")</f>
        <v>0</v>
      </c>
      <c r="BE333" s="99">
        <f>SUMIFS(通讯通路门店!$AB:$AB,通讯通路门店!$S:$S,$G333,通讯通路门店!$J:$J,"OPPO体验店")</f>
        <v>0</v>
      </c>
      <c r="BF333" s="99">
        <f>SUMIFS(通讯通路门店!$X:$X,通讯通路门店!$S:$S,$G333,通讯通路门店!$J:$J,"华为授权体验店")+SUMIFS(通讯通路门店!$AA:$AA,通讯通路门店!$S:$S,$G333,通讯通路门店!$J:$J,"华为堡垒店")</f>
        <v>0</v>
      </c>
      <c r="BG333" s="99">
        <f>SUMIFS(通讯通路门店!$Y:$Y,通讯通路门店!$S:$S,$G333,通讯通路门店!$J:$J,"小米体验店")</f>
        <v>0</v>
      </c>
      <c r="BH333" s="99">
        <f>SUMIFS(通讯通路门店!$AA:$AA,通讯通路门店!$S:$S,$G333,通讯通路门店!$J:$J,"苹果体验店")</f>
        <v>0</v>
      </c>
      <c r="BI333" s="99">
        <f>SUMIFS(通讯通路门店!$K:$K,通讯通路门店!$S:$S,$G333,通讯通路门店!$J:$J,"其他品牌专卖店")</f>
        <v>0</v>
      </c>
      <c r="BJ333" s="99">
        <f>SUMIFS(通讯通路门店!$AC:$AC,通讯通路门店!$S:$S,$G333)</f>
        <v>0</v>
      </c>
      <c r="BK333" s="99">
        <f>SUMIFS(通讯通路门店!$AD:$AD,通讯通路门店!$S:$S,$G333)</f>
        <v>0</v>
      </c>
      <c r="BL333" s="99">
        <f>SUMIFS(通讯通路门店!$AE:$AE,通讯通路门店!$S:$S,$G333)</f>
        <v>0</v>
      </c>
      <c r="BM333" s="99">
        <f>SUMIFS(通讯通路门店!$AF:$AF,通讯通路门店!$S:$S,$G333)</f>
        <v>0</v>
      </c>
      <c r="BN333" s="99">
        <f>SUMIFS(通讯通路门店!$AG:$AG,通讯通路门店!$S:$S,$G333)</f>
        <v>0</v>
      </c>
      <c r="BO333" s="99">
        <f>SUMIFS(通讯通路门店!$AH:$AH,通讯通路门店!$S:$S,$G333)</f>
        <v>0</v>
      </c>
      <c r="BP333" s="99">
        <f>SUMIFS(通讯通路门店!$AI:$AI,通讯通路门店!$S:$S,$G333)</f>
        <v>0</v>
      </c>
      <c r="BQ333" s="83"/>
    </row>
    <row r="334" spans="1:69">
      <c r="A334" s="99" t="str">
        <f>IFERROR(_xlfn.XLOOKUP($G334,通讯通路门店!$S$4:$S$993933,通讯通路门店!$A$4:$A$993933,0,0),"")</f>
        <v/>
      </c>
      <c r="B334" s="99" t="str">
        <f>IFERROR(_xlfn.XLOOKUP($G334,通讯通路门店!$S$4:$S$993933,通讯通路门店!$B$4:$B$993933,0,0),"")</f>
        <v/>
      </c>
      <c r="C334" s="99" t="str">
        <f>IFERROR(_xlfn.XLOOKUP($G334,通讯通路门店!$S$4:$S$993933,通讯通路门店!$C$4:$C$993933,0,0),"")</f>
        <v/>
      </c>
      <c r="D334" s="99" t="str">
        <f>IFERROR(_xlfn.XLOOKUP($G334,通讯通路门店!$S$4:$S$993933,通讯通路门店!$D$4:$D$993933,0,0),"")</f>
        <v/>
      </c>
      <c r="E334" s="83"/>
      <c r="F334" s="83"/>
      <c r="G334" s="101" t="e">
        <v>#N/A</v>
      </c>
      <c r="H334" s="102" t="str">
        <f>IFERROR(_xlfn.XLOOKUP($G334,通讯通路门店!$S$4:$S$993933,通讯通路门店!$R$4:$R$993933,0,0),"")</f>
        <v/>
      </c>
      <c r="I334" s="83"/>
      <c r="J334" s="83"/>
      <c r="K334" s="83"/>
      <c r="L334" s="83"/>
      <c r="M334" s="83"/>
      <c r="N334" s="83"/>
      <c r="O334" s="83"/>
      <c r="P334" s="83"/>
      <c r="Q334" s="83"/>
      <c r="R334" s="83"/>
      <c r="S334" s="83"/>
      <c r="T334" s="83"/>
      <c r="U334" s="99">
        <f>COUNTIF(通讯通路门店!$S:$S,$G334)</f>
        <v>0</v>
      </c>
      <c r="V334" s="99">
        <f>COUNTIFS(通讯通路门店!$S:$S,$G334,通讯通路门店!$J:$J,"综合卖场")</f>
        <v>0</v>
      </c>
      <c r="W334" s="99">
        <f>SUMIFS(通讯通路门店!$AJ:$AJ,通讯通路门店!$S:$S,通讯客户沙盘!$G334)</f>
        <v>0</v>
      </c>
      <c r="X334" s="99">
        <f t="shared" si="25"/>
        <v>0</v>
      </c>
      <c r="Y334" s="99">
        <f>COUNTIFS(通讯通路门店!$S:$S,$G334,通讯通路门店!$J:$J,"荣耀体验店")+COUNTIFS(通讯通路门店!$S:$S,$G334,通讯通路门店!$J:$J,"荣耀授权专卖店")</f>
        <v>0</v>
      </c>
      <c r="Z334" s="99">
        <f>COUNTIFS(通讯通路门店!$S:$S,$G334,通讯通路门店!$J:$J,"VIVO体验店")</f>
        <v>0</v>
      </c>
      <c r="AA334" s="99">
        <f>COUNTIFS(通讯通路门店!$S:$S,$G334,通讯通路门店!$J:$J,"OPPO体验店")</f>
        <v>0</v>
      </c>
      <c r="AB334" s="99">
        <f>COUNTIFS(通讯通路门店!$S:$S,$G334,通讯通路门店!$J:$J,"华为授权体验店")+COUNTIFS(通讯通路门店!$S:$S,$G334,通讯通路门店!$J:$J,"华为堡垒店")</f>
        <v>0</v>
      </c>
      <c r="AC334" s="99">
        <f>COUNTIFS(通讯通路门店!$S:$S,$G334,通讯通路门店!$J:$J,"小米体验店")</f>
        <v>0</v>
      </c>
      <c r="AD334" s="99">
        <f>COUNTIFS(通讯通路门店!$S:$S,$G334,通讯通路门店!$J:$J,"苹果体验店")</f>
        <v>0</v>
      </c>
      <c r="AE334" s="99">
        <f>COUNTIFS(通讯通路门店!$S:$S,$G334,通讯通路门店!$J:$J,"其他品牌专卖店")</f>
        <v>0</v>
      </c>
      <c r="AF334" s="99">
        <f>SUMIFS(通讯通路门店!$BI:$BI,通讯通路门店!$S:$S,$G334)</f>
        <v>0</v>
      </c>
      <c r="AG334" s="99">
        <f>SUMIFS(通讯通路门店!$BH:$BH,通讯通路门店!$S:$S,$G334)</f>
        <v>0</v>
      </c>
      <c r="AH334" s="99">
        <f t="shared" si="26"/>
        <v>0</v>
      </c>
      <c r="AI334" s="99">
        <f>SUMIFS(通讯通路门店!$BB:$BB,通讯通路门店!$S:$S,$G334)</f>
        <v>0</v>
      </c>
      <c r="AJ334" s="99">
        <f>SUMIFS(通讯通路门店!$BE:$BE,通讯通路门店!$S:$S,$G334)</f>
        <v>0</v>
      </c>
      <c r="AK334" s="99">
        <f>SUMIFS(通讯通路门店!$BG:$BG,通讯通路门店!$S:$S,$G334)</f>
        <v>0</v>
      </c>
      <c r="AL334" s="99">
        <f>SUMIFS(通讯通路门店!$BC:$BC,通讯通路门店!$S:$S,$G334)</f>
        <v>0</v>
      </c>
      <c r="AM334" s="99">
        <f>SUMIFS(通讯通路门店!$BD:$BD,通讯通路门店!$S:$S,$G334)</f>
        <v>0</v>
      </c>
      <c r="AN334" s="99">
        <f>SUMIFS(通讯通路门店!$BF:$BF,通讯通路门店!$S:$S,$G334)</f>
        <v>0</v>
      </c>
      <c r="AO334" s="99">
        <f t="shared" si="27"/>
        <v>0</v>
      </c>
      <c r="AP334" s="99">
        <f>SUMIFS(通讯通路门店!$K:$K,通讯通路门店!$S:$S,$G334)</f>
        <v>0</v>
      </c>
      <c r="AQ334" s="83"/>
      <c r="AR334" s="99">
        <f>SUMIFS(通讯通路门店!$T:$T,通讯通路门店!$S:$S,$G334)</f>
        <v>0</v>
      </c>
      <c r="AS334" s="99">
        <f>SUMIFS(通讯通路门店!$U:$U,通讯通路门店!$S:$S,$G334)</f>
        <v>0</v>
      </c>
      <c r="AT334" s="99">
        <f>SUMIFS(通讯通路门店!$V:$V,通讯通路门店!$S:$S,$G334)</f>
        <v>0</v>
      </c>
      <c r="AU334" s="99">
        <f>SUMIFS(通讯通路门店!$W:$W,通讯通路门店!$S:$S,$G334)</f>
        <v>0</v>
      </c>
      <c r="AV334" s="99">
        <f>SUMIFS(通讯通路门店!$Z:$Z,通讯通路门店!$S:$S,$G334)</f>
        <v>0</v>
      </c>
      <c r="AW334" s="99">
        <f>SUMIFS(通讯通路门店!$AB:$AB,通讯通路门店!$S:$S,$G334)</f>
        <v>0</v>
      </c>
      <c r="AX334" s="99">
        <f>SUMIFS(通讯通路门店!$X:$X,通讯通路门店!$S:$S,$G334)</f>
        <v>0</v>
      </c>
      <c r="AY334" s="99">
        <f>SUMIFS(通讯通路门店!$Y:$Y,通讯通路门店!$S:$S,$G334)</f>
        <v>0</v>
      </c>
      <c r="AZ334" s="99">
        <f>SUMIFS(通讯通路门店!$AA:$AA,通讯通路门店!$S:$S,$G334)</f>
        <v>0</v>
      </c>
      <c r="BA334" s="99">
        <f t="shared" si="28"/>
        <v>0</v>
      </c>
      <c r="BB334" s="99">
        <f t="shared" si="29"/>
        <v>0</v>
      </c>
      <c r="BC334" s="99">
        <f>SUMIFS(通讯通路门店!$W:$W,通讯通路门店!$S:$S,$G334,通讯通路门店!$J:$J,"荣耀体验店")+SUMIFS(通讯通路门店!$W:$W,通讯通路门店!$S:$S,$G334,通讯通路门店!$J:$J,"荣耀授权专卖店")</f>
        <v>0</v>
      </c>
      <c r="BD334" s="99">
        <f>SUMIFS(通讯通路门店!$Z:$Z,通讯通路门店!$S:$S,$G334,通讯通路门店!$J:$J,"VIVO体验店")</f>
        <v>0</v>
      </c>
      <c r="BE334" s="99">
        <f>SUMIFS(通讯通路门店!$AB:$AB,通讯通路门店!$S:$S,$G334,通讯通路门店!$J:$J,"OPPO体验店")</f>
        <v>0</v>
      </c>
      <c r="BF334" s="99">
        <f>SUMIFS(通讯通路门店!$X:$X,通讯通路门店!$S:$S,$G334,通讯通路门店!$J:$J,"华为授权体验店")+SUMIFS(通讯通路门店!$AA:$AA,通讯通路门店!$S:$S,$G334,通讯通路门店!$J:$J,"华为堡垒店")</f>
        <v>0</v>
      </c>
      <c r="BG334" s="99">
        <f>SUMIFS(通讯通路门店!$Y:$Y,通讯通路门店!$S:$S,$G334,通讯通路门店!$J:$J,"小米体验店")</f>
        <v>0</v>
      </c>
      <c r="BH334" s="99">
        <f>SUMIFS(通讯通路门店!$AA:$AA,通讯通路门店!$S:$S,$G334,通讯通路门店!$J:$J,"苹果体验店")</f>
        <v>0</v>
      </c>
      <c r="BI334" s="99">
        <f>SUMIFS(通讯通路门店!$K:$K,通讯通路门店!$S:$S,$G334,通讯通路门店!$J:$J,"其他品牌专卖店")</f>
        <v>0</v>
      </c>
      <c r="BJ334" s="99">
        <f>SUMIFS(通讯通路门店!$AC:$AC,通讯通路门店!$S:$S,$G334)</f>
        <v>0</v>
      </c>
      <c r="BK334" s="99">
        <f>SUMIFS(通讯通路门店!$AD:$AD,通讯通路门店!$S:$S,$G334)</f>
        <v>0</v>
      </c>
      <c r="BL334" s="99">
        <f>SUMIFS(通讯通路门店!$AE:$AE,通讯通路门店!$S:$S,$G334)</f>
        <v>0</v>
      </c>
      <c r="BM334" s="99">
        <f>SUMIFS(通讯通路门店!$AF:$AF,通讯通路门店!$S:$S,$G334)</f>
        <v>0</v>
      </c>
      <c r="BN334" s="99">
        <f>SUMIFS(通讯通路门店!$AG:$AG,通讯通路门店!$S:$S,$G334)</f>
        <v>0</v>
      </c>
      <c r="BO334" s="99">
        <f>SUMIFS(通讯通路门店!$AH:$AH,通讯通路门店!$S:$S,$G334)</f>
        <v>0</v>
      </c>
      <c r="BP334" s="99">
        <f>SUMIFS(通讯通路门店!$AI:$AI,通讯通路门店!$S:$S,$G334)</f>
        <v>0</v>
      </c>
      <c r="BQ334" s="83"/>
    </row>
    <row r="335" spans="1:69">
      <c r="A335" s="99" t="str">
        <f>IFERROR(_xlfn.XLOOKUP($G335,通讯通路门店!$S$4:$S$993933,通讯通路门店!$A$4:$A$993933,0,0),"")</f>
        <v/>
      </c>
      <c r="B335" s="99" t="str">
        <f>IFERROR(_xlfn.XLOOKUP($G335,通讯通路门店!$S$4:$S$993933,通讯通路门店!$B$4:$B$993933,0,0),"")</f>
        <v/>
      </c>
      <c r="C335" s="99" t="str">
        <f>IFERROR(_xlfn.XLOOKUP($G335,通讯通路门店!$S$4:$S$993933,通讯通路门店!$C$4:$C$993933,0,0),"")</f>
        <v/>
      </c>
      <c r="D335" s="99" t="str">
        <f>IFERROR(_xlfn.XLOOKUP($G335,通讯通路门店!$S$4:$S$993933,通讯通路门店!$D$4:$D$993933,0,0),"")</f>
        <v/>
      </c>
      <c r="E335" s="83"/>
      <c r="F335" s="83"/>
      <c r="G335" s="101" t="e">
        <v>#N/A</v>
      </c>
      <c r="H335" s="102" t="str">
        <f>IFERROR(_xlfn.XLOOKUP($G335,通讯通路门店!$S$4:$S$993933,通讯通路门店!$R$4:$R$993933,0,0),"")</f>
        <v/>
      </c>
      <c r="I335" s="83"/>
      <c r="J335" s="83"/>
      <c r="K335" s="83"/>
      <c r="L335" s="83"/>
      <c r="M335" s="83"/>
      <c r="N335" s="83"/>
      <c r="O335" s="83"/>
      <c r="P335" s="83"/>
      <c r="Q335" s="83"/>
      <c r="R335" s="83"/>
      <c r="S335" s="83"/>
      <c r="T335" s="83"/>
      <c r="U335" s="99">
        <f>COUNTIF(通讯通路门店!$S:$S,$G335)</f>
        <v>0</v>
      </c>
      <c r="V335" s="99">
        <f>COUNTIFS(通讯通路门店!$S:$S,$G335,通讯通路门店!$J:$J,"综合卖场")</f>
        <v>0</v>
      </c>
      <c r="W335" s="99">
        <f>SUMIFS(通讯通路门店!$AJ:$AJ,通讯通路门店!$S:$S,通讯客户沙盘!$G335)</f>
        <v>0</v>
      </c>
      <c r="X335" s="99">
        <f t="shared" si="25"/>
        <v>0</v>
      </c>
      <c r="Y335" s="99">
        <f>COUNTIFS(通讯通路门店!$S:$S,$G335,通讯通路门店!$J:$J,"荣耀体验店")+COUNTIFS(通讯通路门店!$S:$S,$G335,通讯通路门店!$J:$J,"荣耀授权专卖店")</f>
        <v>0</v>
      </c>
      <c r="Z335" s="99">
        <f>COUNTIFS(通讯通路门店!$S:$S,$G335,通讯通路门店!$J:$J,"VIVO体验店")</f>
        <v>0</v>
      </c>
      <c r="AA335" s="99">
        <f>COUNTIFS(通讯通路门店!$S:$S,$G335,通讯通路门店!$J:$J,"OPPO体验店")</f>
        <v>0</v>
      </c>
      <c r="AB335" s="99">
        <f>COUNTIFS(通讯通路门店!$S:$S,$G335,通讯通路门店!$J:$J,"华为授权体验店")+COUNTIFS(通讯通路门店!$S:$S,$G335,通讯通路门店!$J:$J,"华为堡垒店")</f>
        <v>0</v>
      </c>
      <c r="AC335" s="99">
        <f>COUNTIFS(通讯通路门店!$S:$S,$G335,通讯通路门店!$J:$J,"小米体验店")</f>
        <v>0</v>
      </c>
      <c r="AD335" s="99">
        <f>COUNTIFS(通讯通路门店!$S:$S,$G335,通讯通路门店!$J:$J,"苹果体验店")</f>
        <v>0</v>
      </c>
      <c r="AE335" s="99">
        <f>COUNTIFS(通讯通路门店!$S:$S,$G335,通讯通路门店!$J:$J,"其他品牌专卖店")</f>
        <v>0</v>
      </c>
      <c r="AF335" s="99">
        <f>SUMIFS(通讯通路门店!$BI:$BI,通讯通路门店!$S:$S,$G335)</f>
        <v>0</v>
      </c>
      <c r="AG335" s="99">
        <f>SUMIFS(通讯通路门店!$BH:$BH,通讯通路门店!$S:$S,$G335)</f>
        <v>0</v>
      </c>
      <c r="AH335" s="99">
        <f t="shared" si="26"/>
        <v>0</v>
      </c>
      <c r="AI335" s="99">
        <f>SUMIFS(通讯通路门店!$BB:$BB,通讯通路门店!$S:$S,$G335)</f>
        <v>0</v>
      </c>
      <c r="AJ335" s="99">
        <f>SUMIFS(通讯通路门店!$BE:$BE,通讯通路门店!$S:$S,$G335)</f>
        <v>0</v>
      </c>
      <c r="AK335" s="99">
        <f>SUMIFS(通讯通路门店!$BG:$BG,通讯通路门店!$S:$S,$G335)</f>
        <v>0</v>
      </c>
      <c r="AL335" s="99">
        <f>SUMIFS(通讯通路门店!$BC:$BC,通讯通路门店!$S:$S,$G335)</f>
        <v>0</v>
      </c>
      <c r="AM335" s="99">
        <f>SUMIFS(通讯通路门店!$BD:$BD,通讯通路门店!$S:$S,$G335)</f>
        <v>0</v>
      </c>
      <c r="AN335" s="99">
        <f>SUMIFS(通讯通路门店!$BF:$BF,通讯通路门店!$S:$S,$G335)</f>
        <v>0</v>
      </c>
      <c r="AO335" s="99">
        <f t="shared" si="27"/>
        <v>0</v>
      </c>
      <c r="AP335" s="99">
        <f>SUMIFS(通讯通路门店!$K:$K,通讯通路门店!$S:$S,$G335)</f>
        <v>0</v>
      </c>
      <c r="AQ335" s="83"/>
      <c r="AR335" s="99">
        <f>SUMIFS(通讯通路门店!$T:$T,通讯通路门店!$S:$S,$G335)</f>
        <v>0</v>
      </c>
      <c r="AS335" s="99">
        <f>SUMIFS(通讯通路门店!$U:$U,通讯通路门店!$S:$S,$G335)</f>
        <v>0</v>
      </c>
      <c r="AT335" s="99">
        <f>SUMIFS(通讯通路门店!$V:$V,通讯通路门店!$S:$S,$G335)</f>
        <v>0</v>
      </c>
      <c r="AU335" s="99">
        <f>SUMIFS(通讯通路门店!$W:$W,通讯通路门店!$S:$S,$G335)</f>
        <v>0</v>
      </c>
      <c r="AV335" s="99">
        <f>SUMIFS(通讯通路门店!$Z:$Z,通讯通路门店!$S:$S,$G335)</f>
        <v>0</v>
      </c>
      <c r="AW335" s="99">
        <f>SUMIFS(通讯通路门店!$AB:$AB,通讯通路门店!$S:$S,$G335)</f>
        <v>0</v>
      </c>
      <c r="AX335" s="99">
        <f>SUMIFS(通讯通路门店!$X:$X,通讯通路门店!$S:$S,$G335)</f>
        <v>0</v>
      </c>
      <c r="AY335" s="99">
        <f>SUMIFS(通讯通路门店!$Y:$Y,通讯通路门店!$S:$S,$G335)</f>
        <v>0</v>
      </c>
      <c r="AZ335" s="99">
        <f>SUMIFS(通讯通路门店!$AA:$AA,通讯通路门店!$S:$S,$G335)</f>
        <v>0</v>
      </c>
      <c r="BA335" s="99">
        <f t="shared" si="28"/>
        <v>0</v>
      </c>
      <c r="BB335" s="99">
        <f t="shared" si="29"/>
        <v>0</v>
      </c>
      <c r="BC335" s="99">
        <f>SUMIFS(通讯通路门店!$W:$W,通讯通路门店!$S:$S,$G335,通讯通路门店!$J:$J,"荣耀体验店")+SUMIFS(通讯通路门店!$W:$W,通讯通路门店!$S:$S,$G335,通讯通路门店!$J:$J,"荣耀授权专卖店")</f>
        <v>0</v>
      </c>
      <c r="BD335" s="99">
        <f>SUMIFS(通讯通路门店!$Z:$Z,通讯通路门店!$S:$S,$G335,通讯通路门店!$J:$J,"VIVO体验店")</f>
        <v>0</v>
      </c>
      <c r="BE335" s="99">
        <f>SUMIFS(通讯通路门店!$AB:$AB,通讯通路门店!$S:$S,$G335,通讯通路门店!$J:$J,"OPPO体验店")</f>
        <v>0</v>
      </c>
      <c r="BF335" s="99">
        <f>SUMIFS(通讯通路门店!$X:$X,通讯通路门店!$S:$S,$G335,通讯通路门店!$J:$J,"华为授权体验店")+SUMIFS(通讯通路门店!$AA:$AA,通讯通路门店!$S:$S,$G335,通讯通路门店!$J:$J,"华为堡垒店")</f>
        <v>0</v>
      </c>
      <c r="BG335" s="99">
        <f>SUMIFS(通讯通路门店!$Y:$Y,通讯通路门店!$S:$S,$G335,通讯通路门店!$J:$J,"小米体验店")</f>
        <v>0</v>
      </c>
      <c r="BH335" s="99">
        <f>SUMIFS(通讯通路门店!$AA:$AA,通讯通路门店!$S:$S,$G335,通讯通路门店!$J:$J,"苹果体验店")</f>
        <v>0</v>
      </c>
      <c r="BI335" s="99">
        <f>SUMIFS(通讯通路门店!$K:$K,通讯通路门店!$S:$S,$G335,通讯通路门店!$J:$J,"其他品牌专卖店")</f>
        <v>0</v>
      </c>
      <c r="BJ335" s="99">
        <f>SUMIFS(通讯通路门店!$AC:$AC,通讯通路门店!$S:$S,$G335)</f>
        <v>0</v>
      </c>
      <c r="BK335" s="99">
        <f>SUMIFS(通讯通路门店!$AD:$AD,通讯通路门店!$S:$S,$G335)</f>
        <v>0</v>
      </c>
      <c r="BL335" s="99">
        <f>SUMIFS(通讯通路门店!$AE:$AE,通讯通路门店!$S:$S,$G335)</f>
        <v>0</v>
      </c>
      <c r="BM335" s="99">
        <f>SUMIFS(通讯通路门店!$AF:$AF,通讯通路门店!$S:$S,$G335)</f>
        <v>0</v>
      </c>
      <c r="BN335" s="99">
        <f>SUMIFS(通讯通路门店!$AG:$AG,通讯通路门店!$S:$S,$G335)</f>
        <v>0</v>
      </c>
      <c r="BO335" s="99">
        <f>SUMIFS(通讯通路门店!$AH:$AH,通讯通路门店!$S:$S,$G335)</f>
        <v>0</v>
      </c>
      <c r="BP335" s="99">
        <f>SUMIFS(通讯通路门店!$AI:$AI,通讯通路门店!$S:$S,$G335)</f>
        <v>0</v>
      </c>
      <c r="BQ335" s="83"/>
    </row>
    <row r="336" spans="1:69">
      <c r="A336" s="99" t="str">
        <f>IFERROR(_xlfn.XLOOKUP($G336,通讯通路门店!$S$4:$S$993933,通讯通路门店!$A$4:$A$993933,0,0),"")</f>
        <v/>
      </c>
      <c r="B336" s="99" t="str">
        <f>IFERROR(_xlfn.XLOOKUP($G336,通讯通路门店!$S$4:$S$993933,通讯通路门店!$B$4:$B$993933,0,0),"")</f>
        <v/>
      </c>
      <c r="C336" s="99" t="str">
        <f>IFERROR(_xlfn.XLOOKUP($G336,通讯通路门店!$S$4:$S$993933,通讯通路门店!$C$4:$C$993933,0,0),"")</f>
        <v/>
      </c>
      <c r="D336" s="99" t="str">
        <f>IFERROR(_xlfn.XLOOKUP($G336,通讯通路门店!$S$4:$S$993933,通讯通路门店!$D$4:$D$993933,0,0),"")</f>
        <v/>
      </c>
      <c r="E336" s="83"/>
      <c r="F336" s="83"/>
      <c r="G336" s="101" t="e">
        <v>#N/A</v>
      </c>
      <c r="H336" s="102" t="str">
        <f>IFERROR(_xlfn.XLOOKUP($G336,通讯通路门店!$S$4:$S$993933,通讯通路门店!$R$4:$R$993933,0,0),"")</f>
        <v/>
      </c>
      <c r="I336" s="83"/>
      <c r="J336" s="83"/>
      <c r="K336" s="83"/>
      <c r="L336" s="83"/>
      <c r="M336" s="83"/>
      <c r="N336" s="83"/>
      <c r="O336" s="83"/>
      <c r="P336" s="83"/>
      <c r="Q336" s="83"/>
      <c r="R336" s="83"/>
      <c r="S336" s="83"/>
      <c r="T336" s="83"/>
      <c r="U336" s="99">
        <f>COUNTIF(通讯通路门店!$S:$S,$G336)</f>
        <v>0</v>
      </c>
      <c r="V336" s="99">
        <f>COUNTIFS(通讯通路门店!$S:$S,$G336,通讯通路门店!$J:$J,"综合卖场")</f>
        <v>0</v>
      </c>
      <c r="W336" s="99">
        <f>SUMIFS(通讯通路门店!$AJ:$AJ,通讯通路门店!$S:$S,通讯客户沙盘!$G336)</f>
        <v>0</v>
      </c>
      <c r="X336" s="99">
        <f t="shared" si="25"/>
        <v>0</v>
      </c>
      <c r="Y336" s="99">
        <f>COUNTIFS(通讯通路门店!$S:$S,$G336,通讯通路门店!$J:$J,"荣耀体验店")+COUNTIFS(通讯通路门店!$S:$S,$G336,通讯通路门店!$J:$J,"荣耀授权专卖店")</f>
        <v>0</v>
      </c>
      <c r="Z336" s="99">
        <f>COUNTIFS(通讯通路门店!$S:$S,$G336,通讯通路门店!$J:$J,"VIVO体验店")</f>
        <v>0</v>
      </c>
      <c r="AA336" s="99">
        <f>COUNTIFS(通讯通路门店!$S:$S,$G336,通讯通路门店!$J:$J,"OPPO体验店")</f>
        <v>0</v>
      </c>
      <c r="AB336" s="99">
        <f>COUNTIFS(通讯通路门店!$S:$S,$G336,通讯通路门店!$J:$J,"华为授权体验店")+COUNTIFS(通讯通路门店!$S:$S,$G336,通讯通路门店!$J:$J,"华为堡垒店")</f>
        <v>0</v>
      </c>
      <c r="AC336" s="99">
        <f>COUNTIFS(通讯通路门店!$S:$S,$G336,通讯通路门店!$J:$J,"小米体验店")</f>
        <v>0</v>
      </c>
      <c r="AD336" s="99">
        <f>COUNTIFS(通讯通路门店!$S:$S,$G336,通讯通路门店!$J:$J,"苹果体验店")</f>
        <v>0</v>
      </c>
      <c r="AE336" s="99">
        <f>COUNTIFS(通讯通路门店!$S:$S,$G336,通讯通路门店!$J:$J,"其他品牌专卖店")</f>
        <v>0</v>
      </c>
      <c r="AF336" s="99">
        <f>SUMIFS(通讯通路门店!$BI:$BI,通讯通路门店!$S:$S,$G336)</f>
        <v>0</v>
      </c>
      <c r="AG336" s="99">
        <f>SUMIFS(通讯通路门店!$BH:$BH,通讯通路门店!$S:$S,$G336)</f>
        <v>0</v>
      </c>
      <c r="AH336" s="99">
        <f t="shared" si="26"/>
        <v>0</v>
      </c>
      <c r="AI336" s="99">
        <f>SUMIFS(通讯通路门店!$BB:$BB,通讯通路门店!$S:$S,$G336)</f>
        <v>0</v>
      </c>
      <c r="AJ336" s="99">
        <f>SUMIFS(通讯通路门店!$BE:$BE,通讯通路门店!$S:$S,$G336)</f>
        <v>0</v>
      </c>
      <c r="AK336" s="99">
        <f>SUMIFS(通讯通路门店!$BG:$BG,通讯通路门店!$S:$S,$G336)</f>
        <v>0</v>
      </c>
      <c r="AL336" s="99">
        <f>SUMIFS(通讯通路门店!$BC:$BC,通讯通路门店!$S:$S,$G336)</f>
        <v>0</v>
      </c>
      <c r="AM336" s="99">
        <f>SUMIFS(通讯通路门店!$BD:$BD,通讯通路门店!$S:$S,$G336)</f>
        <v>0</v>
      </c>
      <c r="AN336" s="99">
        <f>SUMIFS(通讯通路门店!$BF:$BF,通讯通路门店!$S:$S,$G336)</f>
        <v>0</v>
      </c>
      <c r="AO336" s="99">
        <f t="shared" si="27"/>
        <v>0</v>
      </c>
      <c r="AP336" s="99">
        <f>SUMIFS(通讯通路门店!$K:$K,通讯通路门店!$S:$S,$G336)</f>
        <v>0</v>
      </c>
      <c r="AQ336" s="83"/>
      <c r="AR336" s="99">
        <f>SUMIFS(通讯通路门店!$T:$T,通讯通路门店!$S:$S,$G336)</f>
        <v>0</v>
      </c>
      <c r="AS336" s="99">
        <f>SUMIFS(通讯通路门店!$U:$U,通讯通路门店!$S:$S,$G336)</f>
        <v>0</v>
      </c>
      <c r="AT336" s="99">
        <f>SUMIFS(通讯通路门店!$V:$V,通讯通路门店!$S:$S,$G336)</f>
        <v>0</v>
      </c>
      <c r="AU336" s="99">
        <f>SUMIFS(通讯通路门店!$W:$W,通讯通路门店!$S:$S,$G336)</f>
        <v>0</v>
      </c>
      <c r="AV336" s="99">
        <f>SUMIFS(通讯通路门店!$Z:$Z,通讯通路门店!$S:$S,$G336)</f>
        <v>0</v>
      </c>
      <c r="AW336" s="99">
        <f>SUMIFS(通讯通路门店!$AB:$AB,通讯通路门店!$S:$S,$G336)</f>
        <v>0</v>
      </c>
      <c r="AX336" s="99">
        <f>SUMIFS(通讯通路门店!$X:$X,通讯通路门店!$S:$S,$G336)</f>
        <v>0</v>
      </c>
      <c r="AY336" s="99">
        <f>SUMIFS(通讯通路门店!$Y:$Y,通讯通路门店!$S:$S,$G336)</f>
        <v>0</v>
      </c>
      <c r="AZ336" s="99">
        <f>SUMIFS(通讯通路门店!$AA:$AA,通讯通路门店!$S:$S,$G336)</f>
        <v>0</v>
      </c>
      <c r="BA336" s="99">
        <f t="shared" si="28"/>
        <v>0</v>
      </c>
      <c r="BB336" s="99">
        <f t="shared" si="29"/>
        <v>0</v>
      </c>
      <c r="BC336" s="99">
        <f>SUMIFS(通讯通路门店!$W:$W,通讯通路门店!$S:$S,$G336,通讯通路门店!$J:$J,"荣耀体验店")+SUMIFS(通讯通路门店!$W:$W,通讯通路门店!$S:$S,$G336,通讯通路门店!$J:$J,"荣耀授权专卖店")</f>
        <v>0</v>
      </c>
      <c r="BD336" s="99">
        <f>SUMIFS(通讯通路门店!$Z:$Z,通讯通路门店!$S:$S,$G336,通讯通路门店!$J:$J,"VIVO体验店")</f>
        <v>0</v>
      </c>
      <c r="BE336" s="99">
        <f>SUMIFS(通讯通路门店!$AB:$AB,通讯通路门店!$S:$S,$G336,通讯通路门店!$J:$J,"OPPO体验店")</f>
        <v>0</v>
      </c>
      <c r="BF336" s="99">
        <f>SUMIFS(通讯通路门店!$X:$X,通讯通路门店!$S:$S,$G336,通讯通路门店!$J:$J,"华为授权体验店")+SUMIFS(通讯通路门店!$AA:$AA,通讯通路门店!$S:$S,$G336,通讯通路门店!$J:$J,"华为堡垒店")</f>
        <v>0</v>
      </c>
      <c r="BG336" s="99">
        <f>SUMIFS(通讯通路门店!$Y:$Y,通讯通路门店!$S:$S,$G336,通讯通路门店!$J:$J,"小米体验店")</f>
        <v>0</v>
      </c>
      <c r="BH336" s="99">
        <f>SUMIFS(通讯通路门店!$AA:$AA,通讯通路门店!$S:$S,$G336,通讯通路门店!$J:$J,"苹果体验店")</f>
        <v>0</v>
      </c>
      <c r="BI336" s="99">
        <f>SUMIFS(通讯通路门店!$K:$K,通讯通路门店!$S:$S,$G336,通讯通路门店!$J:$J,"其他品牌专卖店")</f>
        <v>0</v>
      </c>
      <c r="BJ336" s="99">
        <f>SUMIFS(通讯通路门店!$AC:$AC,通讯通路门店!$S:$S,$G336)</f>
        <v>0</v>
      </c>
      <c r="BK336" s="99">
        <f>SUMIFS(通讯通路门店!$AD:$AD,通讯通路门店!$S:$S,$G336)</f>
        <v>0</v>
      </c>
      <c r="BL336" s="99">
        <f>SUMIFS(通讯通路门店!$AE:$AE,通讯通路门店!$S:$S,$G336)</f>
        <v>0</v>
      </c>
      <c r="BM336" s="99">
        <f>SUMIFS(通讯通路门店!$AF:$AF,通讯通路门店!$S:$S,$G336)</f>
        <v>0</v>
      </c>
      <c r="BN336" s="99">
        <f>SUMIFS(通讯通路门店!$AG:$AG,通讯通路门店!$S:$S,$G336)</f>
        <v>0</v>
      </c>
      <c r="BO336" s="99">
        <f>SUMIFS(通讯通路门店!$AH:$AH,通讯通路门店!$S:$S,$G336)</f>
        <v>0</v>
      </c>
      <c r="BP336" s="99">
        <f>SUMIFS(通讯通路门店!$AI:$AI,通讯通路门店!$S:$S,$G336)</f>
        <v>0</v>
      </c>
      <c r="BQ336" s="83"/>
    </row>
    <row r="337" spans="1:69">
      <c r="A337" s="99" t="str">
        <f>IFERROR(_xlfn.XLOOKUP($G337,通讯通路门店!$S$4:$S$993933,通讯通路门店!$A$4:$A$993933,0,0),"")</f>
        <v/>
      </c>
      <c r="B337" s="99" t="str">
        <f>IFERROR(_xlfn.XLOOKUP($G337,通讯通路门店!$S$4:$S$993933,通讯通路门店!$B$4:$B$993933,0,0),"")</f>
        <v/>
      </c>
      <c r="C337" s="99" t="str">
        <f>IFERROR(_xlfn.XLOOKUP($G337,通讯通路门店!$S$4:$S$993933,通讯通路门店!$C$4:$C$993933,0,0),"")</f>
        <v/>
      </c>
      <c r="D337" s="99" t="str">
        <f>IFERROR(_xlfn.XLOOKUP($G337,通讯通路门店!$S$4:$S$993933,通讯通路门店!$D$4:$D$993933,0,0),"")</f>
        <v/>
      </c>
      <c r="E337" s="83"/>
      <c r="F337" s="83"/>
      <c r="G337" s="101" t="e">
        <v>#N/A</v>
      </c>
      <c r="H337" s="102" t="str">
        <f>IFERROR(_xlfn.XLOOKUP($G337,通讯通路门店!$S$4:$S$993933,通讯通路门店!$R$4:$R$993933,0,0),"")</f>
        <v/>
      </c>
      <c r="I337" s="83"/>
      <c r="J337" s="83"/>
      <c r="K337" s="83"/>
      <c r="L337" s="83"/>
      <c r="M337" s="83"/>
      <c r="N337" s="83"/>
      <c r="O337" s="83"/>
      <c r="P337" s="83"/>
      <c r="Q337" s="83"/>
      <c r="R337" s="83"/>
      <c r="S337" s="83"/>
      <c r="T337" s="83"/>
      <c r="U337" s="99">
        <f>COUNTIF(通讯通路门店!$S:$S,$G337)</f>
        <v>0</v>
      </c>
      <c r="V337" s="99">
        <f>COUNTIFS(通讯通路门店!$S:$S,$G337,通讯通路门店!$J:$J,"综合卖场")</f>
        <v>0</v>
      </c>
      <c r="W337" s="99">
        <f>SUMIFS(通讯通路门店!$AJ:$AJ,通讯通路门店!$S:$S,通讯客户沙盘!$G337)</f>
        <v>0</v>
      </c>
      <c r="X337" s="99">
        <f t="shared" si="25"/>
        <v>0</v>
      </c>
      <c r="Y337" s="99">
        <f>COUNTIFS(通讯通路门店!$S:$S,$G337,通讯通路门店!$J:$J,"荣耀体验店")+COUNTIFS(通讯通路门店!$S:$S,$G337,通讯通路门店!$J:$J,"荣耀授权专卖店")</f>
        <v>0</v>
      </c>
      <c r="Z337" s="99">
        <f>COUNTIFS(通讯通路门店!$S:$S,$G337,通讯通路门店!$J:$J,"VIVO体验店")</f>
        <v>0</v>
      </c>
      <c r="AA337" s="99">
        <f>COUNTIFS(通讯通路门店!$S:$S,$G337,通讯通路门店!$J:$J,"OPPO体验店")</f>
        <v>0</v>
      </c>
      <c r="AB337" s="99">
        <f>COUNTIFS(通讯通路门店!$S:$S,$G337,通讯通路门店!$J:$J,"华为授权体验店")+COUNTIFS(通讯通路门店!$S:$S,$G337,通讯通路门店!$J:$J,"华为堡垒店")</f>
        <v>0</v>
      </c>
      <c r="AC337" s="99">
        <f>COUNTIFS(通讯通路门店!$S:$S,$G337,通讯通路门店!$J:$J,"小米体验店")</f>
        <v>0</v>
      </c>
      <c r="AD337" s="99">
        <f>COUNTIFS(通讯通路门店!$S:$S,$G337,通讯通路门店!$J:$J,"苹果体验店")</f>
        <v>0</v>
      </c>
      <c r="AE337" s="99">
        <f>COUNTIFS(通讯通路门店!$S:$S,$G337,通讯通路门店!$J:$J,"其他品牌专卖店")</f>
        <v>0</v>
      </c>
      <c r="AF337" s="99">
        <f>SUMIFS(通讯通路门店!$BI:$BI,通讯通路门店!$S:$S,$G337)</f>
        <v>0</v>
      </c>
      <c r="AG337" s="99">
        <f>SUMIFS(通讯通路门店!$BH:$BH,通讯通路门店!$S:$S,$G337)</f>
        <v>0</v>
      </c>
      <c r="AH337" s="99">
        <f t="shared" si="26"/>
        <v>0</v>
      </c>
      <c r="AI337" s="99">
        <f>SUMIFS(通讯通路门店!$BB:$BB,通讯通路门店!$S:$S,$G337)</f>
        <v>0</v>
      </c>
      <c r="AJ337" s="99">
        <f>SUMIFS(通讯通路门店!$BE:$BE,通讯通路门店!$S:$S,$G337)</f>
        <v>0</v>
      </c>
      <c r="AK337" s="99">
        <f>SUMIFS(通讯通路门店!$BG:$BG,通讯通路门店!$S:$S,$G337)</f>
        <v>0</v>
      </c>
      <c r="AL337" s="99">
        <f>SUMIFS(通讯通路门店!$BC:$BC,通讯通路门店!$S:$S,$G337)</f>
        <v>0</v>
      </c>
      <c r="AM337" s="99">
        <f>SUMIFS(通讯通路门店!$BD:$BD,通讯通路门店!$S:$S,$G337)</f>
        <v>0</v>
      </c>
      <c r="AN337" s="99">
        <f>SUMIFS(通讯通路门店!$BF:$BF,通讯通路门店!$S:$S,$G337)</f>
        <v>0</v>
      </c>
      <c r="AO337" s="99">
        <f t="shared" si="27"/>
        <v>0</v>
      </c>
      <c r="AP337" s="99">
        <f>SUMIFS(通讯通路门店!$K:$K,通讯通路门店!$S:$S,$G337)</f>
        <v>0</v>
      </c>
      <c r="AQ337" s="83"/>
      <c r="AR337" s="99">
        <f>SUMIFS(通讯通路门店!$T:$T,通讯通路门店!$S:$S,$G337)</f>
        <v>0</v>
      </c>
      <c r="AS337" s="99">
        <f>SUMIFS(通讯通路门店!$U:$U,通讯通路门店!$S:$S,$G337)</f>
        <v>0</v>
      </c>
      <c r="AT337" s="99">
        <f>SUMIFS(通讯通路门店!$V:$V,通讯通路门店!$S:$S,$G337)</f>
        <v>0</v>
      </c>
      <c r="AU337" s="99">
        <f>SUMIFS(通讯通路门店!$W:$W,通讯通路门店!$S:$S,$G337)</f>
        <v>0</v>
      </c>
      <c r="AV337" s="99">
        <f>SUMIFS(通讯通路门店!$Z:$Z,通讯通路门店!$S:$S,$G337)</f>
        <v>0</v>
      </c>
      <c r="AW337" s="99">
        <f>SUMIFS(通讯通路门店!$AB:$AB,通讯通路门店!$S:$S,$G337)</f>
        <v>0</v>
      </c>
      <c r="AX337" s="99">
        <f>SUMIFS(通讯通路门店!$X:$X,通讯通路门店!$S:$S,$G337)</f>
        <v>0</v>
      </c>
      <c r="AY337" s="99">
        <f>SUMIFS(通讯通路门店!$Y:$Y,通讯通路门店!$S:$S,$G337)</f>
        <v>0</v>
      </c>
      <c r="AZ337" s="99">
        <f>SUMIFS(通讯通路门店!$AA:$AA,通讯通路门店!$S:$S,$G337)</f>
        <v>0</v>
      </c>
      <c r="BA337" s="99">
        <f t="shared" si="28"/>
        <v>0</v>
      </c>
      <c r="BB337" s="99">
        <f t="shared" si="29"/>
        <v>0</v>
      </c>
      <c r="BC337" s="99">
        <f>SUMIFS(通讯通路门店!$W:$W,通讯通路门店!$S:$S,$G337,通讯通路门店!$J:$J,"荣耀体验店")+SUMIFS(通讯通路门店!$W:$W,通讯通路门店!$S:$S,$G337,通讯通路门店!$J:$J,"荣耀授权专卖店")</f>
        <v>0</v>
      </c>
      <c r="BD337" s="99">
        <f>SUMIFS(通讯通路门店!$Z:$Z,通讯通路门店!$S:$S,$G337,通讯通路门店!$J:$J,"VIVO体验店")</f>
        <v>0</v>
      </c>
      <c r="BE337" s="99">
        <f>SUMIFS(通讯通路门店!$AB:$AB,通讯通路门店!$S:$S,$G337,通讯通路门店!$J:$J,"OPPO体验店")</f>
        <v>0</v>
      </c>
      <c r="BF337" s="99">
        <f>SUMIFS(通讯通路门店!$X:$X,通讯通路门店!$S:$S,$G337,通讯通路门店!$J:$J,"华为授权体验店")+SUMIFS(通讯通路门店!$AA:$AA,通讯通路门店!$S:$S,$G337,通讯通路门店!$J:$J,"华为堡垒店")</f>
        <v>0</v>
      </c>
      <c r="BG337" s="99">
        <f>SUMIFS(通讯通路门店!$Y:$Y,通讯通路门店!$S:$S,$G337,通讯通路门店!$J:$J,"小米体验店")</f>
        <v>0</v>
      </c>
      <c r="BH337" s="99">
        <f>SUMIFS(通讯通路门店!$AA:$AA,通讯通路门店!$S:$S,$G337,通讯通路门店!$J:$J,"苹果体验店")</f>
        <v>0</v>
      </c>
      <c r="BI337" s="99">
        <f>SUMIFS(通讯通路门店!$K:$K,通讯通路门店!$S:$S,$G337,通讯通路门店!$J:$J,"其他品牌专卖店")</f>
        <v>0</v>
      </c>
      <c r="BJ337" s="99">
        <f>SUMIFS(通讯通路门店!$AC:$AC,通讯通路门店!$S:$S,$G337)</f>
        <v>0</v>
      </c>
      <c r="BK337" s="99">
        <f>SUMIFS(通讯通路门店!$AD:$AD,通讯通路门店!$S:$S,$G337)</f>
        <v>0</v>
      </c>
      <c r="BL337" s="99">
        <f>SUMIFS(通讯通路门店!$AE:$AE,通讯通路门店!$S:$S,$G337)</f>
        <v>0</v>
      </c>
      <c r="BM337" s="99">
        <f>SUMIFS(通讯通路门店!$AF:$AF,通讯通路门店!$S:$S,$G337)</f>
        <v>0</v>
      </c>
      <c r="BN337" s="99">
        <f>SUMIFS(通讯通路门店!$AG:$AG,通讯通路门店!$S:$S,$G337)</f>
        <v>0</v>
      </c>
      <c r="BO337" s="99">
        <f>SUMIFS(通讯通路门店!$AH:$AH,通讯通路门店!$S:$S,$G337)</f>
        <v>0</v>
      </c>
      <c r="BP337" s="99">
        <f>SUMIFS(通讯通路门店!$AI:$AI,通讯通路门店!$S:$S,$G337)</f>
        <v>0</v>
      </c>
      <c r="BQ337" s="83"/>
    </row>
    <row r="338" spans="1:69">
      <c r="A338" s="99" t="str">
        <f>IFERROR(_xlfn.XLOOKUP($G338,通讯通路门店!$S$4:$S$993933,通讯通路门店!$A$4:$A$993933,0,0),"")</f>
        <v/>
      </c>
      <c r="B338" s="99" t="str">
        <f>IFERROR(_xlfn.XLOOKUP($G338,通讯通路门店!$S$4:$S$993933,通讯通路门店!$B$4:$B$993933,0,0),"")</f>
        <v/>
      </c>
      <c r="C338" s="99" t="str">
        <f>IFERROR(_xlfn.XLOOKUP($G338,通讯通路门店!$S$4:$S$993933,通讯通路门店!$C$4:$C$993933,0,0),"")</f>
        <v/>
      </c>
      <c r="D338" s="99" t="str">
        <f>IFERROR(_xlfn.XLOOKUP($G338,通讯通路门店!$S$4:$S$993933,通讯通路门店!$D$4:$D$993933,0,0),"")</f>
        <v/>
      </c>
      <c r="E338" s="83"/>
      <c r="F338" s="83"/>
      <c r="G338" s="101" t="e">
        <v>#N/A</v>
      </c>
      <c r="H338" s="102" t="str">
        <f>IFERROR(_xlfn.XLOOKUP($G338,通讯通路门店!$S$4:$S$993933,通讯通路门店!$R$4:$R$993933,0,0),"")</f>
        <v/>
      </c>
      <c r="I338" s="83"/>
      <c r="J338" s="83"/>
      <c r="K338" s="83"/>
      <c r="L338" s="83"/>
      <c r="M338" s="83"/>
      <c r="N338" s="83"/>
      <c r="O338" s="83"/>
      <c r="P338" s="83"/>
      <c r="Q338" s="83"/>
      <c r="R338" s="83"/>
      <c r="S338" s="83"/>
      <c r="T338" s="83"/>
      <c r="U338" s="99">
        <f>COUNTIF(通讯通路门店!$S:$S,$G338)</f>
        <v>0</v>
      </c>
      <c r="V338" s="99">
        <f>COUNTIFS(通讯通路门店!$S:$S,$G338,通讯通路门店!$J:$J,"综合卖场")</f>
        <v>0</v>
      </c>
      <c r="W338" s="99">
        <f>SUMIFS(通讯通路门店!$AJ:$AJ,通讯通路门店!$S:$S,通讯客户沙盘!$G338)</f>
        <v>0</v>
      </c>
      <c r="X338" s="99">
        <f t="shared" si="25"/>
        <v>0</v>
      </c>
      <c r="Y338" s="99">
        <f>COUNTIFS(通讯通路门店!$S:$S,$G338,通讯通路门店!$J:$J,"荣耀体验店")+COUNTIFS(通讯通路门店!$S:$S,$G338,通讯通路门店!$J:$J,"荣耀授权专卖店")</f>
        <v>0</v>
      </c>
      <c r="Z338" s="99">
        <f>COUNTIFS(通讯通路门店!$S:$S,$G338,通讯通路门店!$J:$J,"VIVO体验店")</f>
        <v>0</v>
      </c>
      <c r="AA338" s="99">
        <f>COUNTIFS(通讯通路门店!$S:$S,$G338,通讯通路门店!$J:$J,"OPPO体验店")</f>
        <v>0</v>
      </c>
      <c r="AB338" s="99">
        <f>COUNTIFS(通讯通路门店!$S:$S,$G338,通讯通路门店!$J:$J,"华为授权体验店")+COUNTIFS(通讯通路门店!$S:$S,$G338,通讯通路门店!$J:$J,"华为堡垒店")</f>
        <v>0</v>
      </c>
      <c r="AC338" s="99">
        <f>COUNTIFS(通讯通路门店!$S:$S,$G338,通讯通路门店!$J:$J,"小米体验店")</f>
        <v>0</v>
      </c>
      <c r="AD338" s="99">
        <f>COUNTIFS(通讯通路门店!$S:$S,$G338,通讯通路门店!$J:$J,"苹果体验店")</f>
        <v>0</v>
      </c>
      <c r="AE338" s="99">
        <f>COUNTIFS(通讯通路门店!$S:$S,$G338,通讯通路门店!$J:$J,"其他品牌专卖店")</f>
        <v>0</v>
      </c>
      <c r="AF338" s="99">
        <f>SUMIFS(通讯通路门店!$BI:$BI,通讯通路门店!$S:$S,$G338)</f>
        <v>0</v>
      </c>
      <c r="AG338" s="99">
        <f>SUMIFS(通讯通路门店!$BH:$BH,通讯通路门店!$S:$S,$G338)</f>
        <v>0</v>
      </c>
      <c r="AH338" s="99">
        <f t="shared" si="26"/>
        <v>0</v>
      </c>
      <c r="AI338" s="99">
        <f>SUMIFS(通讯通路门店!$BB:$BB,通讯通路门店!$S:$S,$G338)</f>
        <v>0</v>
      </c>
      <c r="AJ338" s="99">
        <f>SUMIFS(通讯通路门店!$BE:$BE,通讯通路门店!$S:$S,$G338)</f>
        <v>0</v>
      </c>
      <c r="AK338" s="99">
        <f>SUMIFS(通讯通路门店!$BG:$BG,通讯通路门店!$S:$S,$G338)</f>
        <v>0</v>
      </c>
      <c r="AL338" s="99">
        <f>SUMIFS(通讯通路门店!$BC:$BC,通讯通路门店!$S:$S,$G338)</f>
        <v>0</v>
      </c>
      <c r="AM338" s="99">
        <f>SUMIFS(通讯通路门店!$BD:$BD,通讯通路门店!$S:$S,$G338)</f>
        <v>0</v>
      </c>
      <c r="AN338" s="99">
        <f>SUMIFS(通讯通路门店!$BF:$BF,通讯通路门店!$S:$S,$G338)</f>
        <v>0</v>
      </c>
      <c r="AO338" s="99">
        <f t="shared" si="27"/>
        <v>0</v>
      </c>
      <c r="AP338" s="99">
        <f>SUMIFS(通讯通路门店!$K:$K,通讯通路门店!$S:$S,$G338)</f>
        <v>0</v>
      </c>
      <c r="AQ338" s="83"/>
      <c r="AR338" s="99">
        <f>SUMIFS(通讯通路门店!$T:$T,通讯通路门店!$S:$S,$G338)</f>
        <v>0</v>
      </c>
      <c r="AS338" s="99">
        <f>SUMIFS(通讯通路门店!$U:$U,通讯通路门店!$S:$S,$G338)</f>
        <v>0</v>
      </c>
      <c r="AT338" s="99">
        <f>SUMIFS(通讯通路门店!$V:$V,通讯通路门店!$S:$S,$G338)</f>
        <v>0</v>
      </c>
      <c r="AU338" s="99">
        <f>SUMIFS(通讯通路门店!$W:$W,通讯通路门店!$S:$S,$G338)</f>
        <v>0</v>
      </c>
      <c r="AV338" s="99">
        <f>SUMIFS(通讯通路门店!$Z:$Z,通讯通路门店!$S:$S,$G338)</f>
        <v>0</v>
      </c>
      <c r="AW338" s="99">
        <f>SUMIFS(通讯通路门店!$AB:$AB,通讯通路门店!$S:$S,$G338)</f>
        <v>0</v>
      </c>
      <c r="AX338" s="99">
        <f>SUMIFS(通讯通路门店!$X:$X,通讯通路门店!$S:$S,$G338)</f>
        <v>0</v>
      </c>
      <c r="AY338" s="99">
        <f>SUMIFS(通讯通路门店!$Y:$Y,通讯通路门店!$S:$S,$G338)</f>
        <v>0</v>
      </c>
      <c r="AZ338" s="99">
        <f>SUMIFS(通讯通路门店!$AA:$AA,通讯通路门店!$S:$S,$G338)</f>
        <v>0</v>
      </c>
      <c r="BA338" s="99">
        <f t="shared" si="28"/>
        <v>0</v>
      </c>
      <c r="BB338" s="99">
        <f t="shared" si="29"/>
        <v>0</v>
      </c>
      <c r="BC338" s="99">
        <f>SUMIFS(通讯通路门店!$W:$W,通讯通路门店!$S:$S,$G338,通讯通路门店!$J:$J,"荣耀体验店")+SUMIFS(通讯通路门店!$W:$W,通讯通路门店!$S:$S,$G338,通讯通路门店!$J:$J,"荣耀授权专卖店")</f>
        <v>0</v>
      </c>
      <c r="BD338" s="99">
        <f>SUMIFS(通讯通路门店!$Z:$Z,通讯通路门店!$S:$S,$G338,通讯通路门店!$J:$J,"VIVO体验店")</f>
        <v>0</v>
      </c>
      <c r="BE338" s="99">
        <f>SUMIFS(通讯通路门店!$AB:$AB,通讯通路门店!$S:$S,$G338,通讯通路门店!$J:$J,"OPPO体验店")</f>
        <v>0</v>
      </c>
      <c r="BF338" s="99">
        <f>SUMIFS(通讯通路门店!$X:$X,通讯通路门店!$S:$S,$G338,通讯通路门店!$J:$J,"华为授权体验店")+SUMIFS(通讯通路门店!$AA:$AA,通讯通路门店!$S:$S,$G338,通讯通路门店!$J:$J,"华为堡垒店")</f>
        <v>0</v>
      </c>
      <c r="BG338" s="99">
        <f>SUMIFS(通讯通路门店!$Y:$Y,通讯通路门店!$S:$S,$G338,通讯通路门店!$J:$J,"小米体验店")</f>
        <v>0</v>
      </c>
      <c r="BH338" s="99">
        <f>SUMIFS(通讯通路门店!$AA:$AA,通讯通路门店!$S:$S,$G338,通讯通路门店!$J:$J,"苹果体验店")</f>
        <v>0</v>
      </c>
      <c r="BI338" s="99">
        <f>SUMIFS(通讯通路门店!$K:$K,通讯通路门店!$S:$S,$G338,通讯通路门店!$J:$J,"其他品牌专卖店")</f>
        <v>0</v>
      </c>
      <c r="BJ338" s="99">
        <f>SUMIFS(通讯通路门店!$AC:$AC,通讯通路门店!$S:$S,$G338)</f>
        <v>0</v>
      </c>
      <c r="BK338" s="99">
        <f>SUMIFS(通讯通路门店!$AD:$AD,通讯通路门店!$S:$S,$G338)</f>
        <v>0</v>
      </c>
      <c r="BL338" s="99">
        <f>SUMIFS(通讯通路门店!$AE:$AE,通讯通路门店!$S:$S,$G338)</f>
        <v>0</v>
      </c>
      <c r="BM338" s="99">
        <f>SUMIFS(通讯通路门店!$AF:$AF,通讯通路门店!$S:$S,$G338)</f>
        <v>0</v>
      </c>
      <c r="BN338" s="99">
        <f>SUMIFS(通讯通路门店!$AG:$AG,通讯通路门店!$S:$S,$G338)</f>
        <v>0</v>
      </c>
      <c r="BO338" s="99">
        <f>SUMIFS(通讯通路门店!$AH:$AH,通讯通路门店!$S:$S,$G338)</f>
        <v>0</v>
      </c>
      <c r="BP338" s="99">
        <f>SUMIFS(通讯通路门店!$AI:$AI,通讯通路门店!$S:$S,$G338)</f>
        <v>0</v>
      </c>
      <c r="BQ338" s="83"/>
    </row>
    <row r="339" spans="1:69">
      <c r="A339" s="99" t="str">
        <f>IFERROR(_xlfn.XLOOKUP($G339,通讯通路门店!$S$4:$S$993933,通讯通路门店!$A$4:$A$993933,0,0),"")</f>
        <v/>
      </c>
      <c r="B339" s="99" t="str">
        <f>IFERROR(_xlfn.XLOOKUP($G339,通讯通路门店!$S$4:$S$993933,通讯通路门店!$B$4:$B$993933,0,0),"")</f>
        <v/>
      </c>
      <c r="C339" s="99" t="str">
        <f>IFERROR(_xlfn.XLOOKUP($G339,通讯通路门店!$S$4:$S$993933,通讯通路门店!$C$4:$C$993933,0,0),"")</f>
        <v/>
      </c>
      <c r="D339" s="99" t="str">
        <f>IFERROR(_xlfn.XLOOKUP($G339,通讯通路门店!$S$4:$S$993933,通讯通路门店!$D$4:$D$993933,0,0),"")</f>
        <v/>
      </c>
      <c r="E339" s="83"/>
      <c r="F339" s="83"/>
      <c r="G339" s="101" t="e">
        <v>#N/A</v>
      </c>
      <c r="H339" s="102" t="str">
        <f>IFERROR(_xlfn.XLOOKUP($G339,通讯通路门店!$S$4:$S$993933,通讯通路门店!$R$4:$R$993933,0,0),"")</f>
        <v/>
      </c>
      <c r="I339" s="83"/>
      <c r="J339" s="83"/>
      <c r="K339" s="83"/>
      <c r="L339" s="83"/>
      <c r="M339" s="83"/>
      <c r="N339" s="83"/>
      <c r="O339" s="83"/>
      <c r="P339" s="83"/>
      <c r="Q339" s="83"/>
      <c r="R339" s="83"/>
      <c r="S339" s="83"/>
      <c r="T339" s="83"/>
      <c r="U339" s="99">
        <f>COUNTIF(通讯通路门店!$S:$S,$G339)</f>
        <v>0</v>
      </c>
      <c r="V339" s="99">
        <f>COUNTIFS(通讯通路门店!$S:$S,$G339,通讯通路门店!$J:$J,"综合卖场")</f>
        <v>0</v>
      </c>
      <c r="W339" s="99">
        <f>SUMIFS(通讯通路门店!$AJ:$AJ,通讯通路门店!$S:$S,通讯客户沙盘!$G339)</f>
        <v>0</v>
      </c>
      <c r="X339" s="99">
        <f t="shared" si="25"/>
        <v>0</v>
      </c>
      <c r="Y339" s="99">
        <f>COUNTIFS(通讯通路门店!$S:$S,$G339,通讯通路门店!$J:$J,"荣耀体验店")+COUNTIFS(通讯通路门店!$S:$S,$G339,通讯通路门店!$J:$J,"荣耀授权专卖店")</f>
        <v>0</v>
      </c>
      <c r="Z339" s="99">
        <f>COUNTIFS(通讯通路门店!$S:$S,$G339,通讯通路门店!$J:$J,"VIVO体验店")</f>
        <v>0</v>
      </c>
      <c r="AA339" s="99">
        <f>COUNTIFS(通讯通路门店!$S:$S,$G339,通讯通路门店!$J:$J,"OPPO体验店")</f>
        <v>0</v>
      </c>
      <c r="AB339" s="99">
        <f>COUNTIFS(通讯通路门店!$S:$S,$G339,通讯通路门店!$J:$J,"华为授权体验店")+COUNTIFS(通讯通路门店!$S:$S,$G339,通讯通路门店!$J:$J,"华为堡垒店")</f>
        <v>0</v>
      </c>
      <c r="AC339" s="99">
        <f>COUNTIFS(通讯通路门店!$S:$S,$G339,通讯通路门店!$J:$J,"小米体验店")</f>
        <v>0</v>
      </c>
      <c r="AD339" s="99">
        <f>COUNTIFS(通讯通路门店!$S:$S,$G339,通讯通路门店!$J:$J,"苹果体验店")</f>
        <v>0</v>
      </c>
      <c r="AE339" s="99">
        <f>COUNTIFS(通讯通路门店!$S:$S,$G339,通讯通路门店!$J:$J,"其他品牌专卖店")</f>
        <v>0</v>
      </c>
      <c r="AF339" s="99">
        <f>SUMIFS(通讯通路门店!$BI:$BI,通讯通路门店!$S:$S,$G339)</f>
        <v>0</v>
      </c>
      <c r="AG339" s="99">
        <f>SUMIFS(通讯通路门店!$BH:$BH,通讯通路门店!$S:$S,$G339)</f>
        <v>0</v>
      </c>
      <c r="AH339" s="99">
        <f t="shared" si="26"/>
        <v>0</v>
      </c>
      <c r="AI339" s="99">
        <f>SUMIFS(通讯通路门店!$BB:$BB,通讯通路门店!$S:$S,$G339)</f>
        <v>0</v>
      </c>
      <c r="AJ339" s="99">
        <f>SUMIFS(通讯通路门店!$BE:$BE,通讯通路门店!$S:$S,$G339)</f>
        <v>0</v>
      </c>
      <c r="AK339" s="99">
        <f>SUMIFS(通讯通路门店!$BG:$BG,通讯通路门店!$S:$S,$G339)</f>
        <v>0</v>
      </c>
      <c r="AL339" s="99">
        <f>SUMIFS(通讯通路门店!$BC:$BC,通讯通路门店!$S:$S,$G339)</f>
        <v>0</v>
      </c>
      <c r="AM339" s="99">
        <f>SUMIFS(通讯通路门店!$BD:$BD,通讯通路门店!$S:$S,$G339)</f>
        <v>0</v>
      </c>
      <c r="AN339" s="99">
        <f>SUMIFS(通讯通路门店!$BF:$BF,通讯通路门店!$S:$S,$G339)</f>
        <v>0</v>
      </c>
      <c r="AO339" s="99">
        <f t="shared" si="27"/>
        <v>0</v>
      </c>
      <c r="AP339" s="99">
        <f>SUMIFS(通讯通路门店!$K:$K,通讯通路门店!$S:$S,$G339)</f>
        <v>0</v>
      </c>
      <c r="AQ339" s="83"/>
      <c r="AR339" s="99">
        <f>SUMIFS(通讯通路门店!$T:$T,通讯通路门店!$S:$S,$G339)</f>
        <v>0</v>
      </c>
      <c r="AS339" s="99">
        <f>SUMIFS(通讯通路门店!$U:$U,通讯通路门店!$S:$S,$G339)</f>
        <v>0</v>
      </c>
      <c r="AT339" s="99">
        <f>SUMIFS(通讯通路门店!$V:$V,通讯通路门店!$S:$S,$G339)</f>
        <v>0</v>
      </c>
      <c r="AU339" s="99">
        <f>SUMIFS(通讯通路门店!$W:$W,通讯通路门店!$S:$S,$G339)</f>
        <v>0</v>
      </c>
      <c r="AV339" s="99">
        <f>SUMIFS(通讯通路门店!$Z:$Z,通讯通路门店!$S:$S,$G339)</f>
        <v>0</v>
      </c>
      <c r="AW339" s="99">
        <f>SUMIFS(通讯通路门店!$AB:$AB,通讯通路门店!$S:$S,$G339)</f>
        <v>0</v>
      </c>
      <c r="AX339" s="99">
        <f>SUMIFS(通讯通路门店!$X:$X,通讯通路门店!$S:$S,$G339)</f>
        <v>0</v>
      </c>
      <c r="AY339" s="99">
        <f>SUMIFS(通讯通路门店!$Y:$Y,通讯通路门店!$S:$S,$G339)</f>
        <v>0</v>
      </c>
      <c r="AZ339" s="99">
        <f>SUMIFS(通讯通路门店!$AA:$AA,通讯通路门店!$S:$S,$G339)</f>
        <v>0</v>
      </c>
      <c r="BA339" s="99">
        <f t="shared" si="28"/>
        <v>0</v>
      </c>
      <c r="BB339" s="99">
        <f t="shared" si="29"/>
        <v>0</v>
      </c>
      <c r="BC339" s="99">
        <f>SUMIFS(通讯通路门店!$W:$W,通讯通路门店!$S:$S,$G339,通讯通路门店!$J:$J,"荣耀体验店")+SUMIFS(通讯通路门店!$W:$W,通讯通路门店!$S:$S,$G339,通讯通路门店!$J:$J,"荣耀授权专卖店")</f>
        <v>0</v>
      </c>
      <c r="BD339" s="99">
        <f>SUMIFS(通讯通路门店!$Z:$Z,通讯通路门店!$S:$S,$G339,通讯通路门店!$J:$J,"VIVO体验店")</f>
        <v>0</v>
      </c>
      <c r="BE339" s="99">
        <f>SUMIFS(通讯通路门店!$AB:$AB,通讯通路门店!$S:$S,$G339,通讯通路门店!$J:$J,"OPPO体验店")</f>
        <v>0</v>
      </c>
      <c r="BF339" s="99">
        <f>SUMIFS(通讯通路门店!$X:$X,通讯通路门店!$S:$S,$G339,通讯通路门店!$J:$J,"华为授权体验店")+SUMIFS(通讯通路门店!$AA:$AA,通讯通路门店!$S:$S,$G339,通讯通路门店!$J:$J,"华为堡垒店")</f>
        <v>0</v>
      </c>
      <c r="BG339" s="99">
        <f>SUMIFS(通讯通路门店!$Y:$Y,通讯通路门店!$S:$S,$G339,通讯通路门店!$J:$J,"小米体验店")</f>
        <v>0</v>
      </c>
      <c r="BH339" s="99">
        <f>SUMIFS(通讯通路门店!$AA:$AA,通讯通路门店!$S:$S,$G339,通讯通路门店!$J:$J,"苹果体验店")</f>
        <v>0</v>
      </c>
      <c r="BI339" s="99">
        <f>SUMIFS(通讯通路门店!$K:$K,通讯通路门店!$S:$S,$G339,通讯通路门店!$J:$J,"其他品牌专卖店")</f>
        <v>0</v>
      </c>
      <c r="BJ339" s="99">
        <f>SUMIFS(通讯通路门店!$AC:$AC,通讯通路门店!$S:$S,$G339)</f>
        <v>0</v>
      </c>
      <c r="BK339" s="99">
        <f>SUMIFS(通讯通路门店!$AD:$AD,通讯通路门店!$S:$S,$G339)</f>
        <v>0</v>
      </c>
      <c r="BL339" s="99">
        <f>SUMIFS(通讯通路门店!$AE:$AE,通讯通路门店!$S:$S,$G339)</f>
        <v>0</v>
      </c>
      <c r="BM339" s="99">
        <f>SUMIFS(通讯通路门店!$AF:$AF,通讯通路门店!$S:$S,$G339)</f>
        <v>0</v>
      </c>
      <c r="BN339" s="99">
        <f>SUMIFS(通讯通路门店!$AG:$AG,通讯通路门店!$S:$S,$G339)</f>
        <v>0</v>
      </c>
      <c r="BO339" s="99">
        <f>SUMIFS(通讯通路门店!$AH:$AH,通讯通路门店!$S:$S,$G339)</f>
        <v>0</v>
      </c>
      <c r="BP339" s="99">
        <f>SUMIFS(通讯通路门店!$AI:$AI,通讯通路门店!$S:$S,$G339)</f>
        <v>0</v>
      </c>
      <c r="BQ339" s="83"/>
    </row>
    <row r="340" spans="1:69">
      <c r="A340" s="99" t="str">
        <f>IFERROR(_xlfn.XLOOKUP($G340,通讯通路门店!$S$4:$S$993933,通讯通路门店!$A$4:$A$993933,0,0),"")</f>
        <v/>
      </c>
      <c r="B340" s="99" t="str">
        <f>IFERROR(_xlfn.XLOOKUP($G340,通讯通路门店!$S$4:$S$993933,通讯通路门店!$B$4:$B$993933,0,0),"")</f>
        <v/>
      </c>
      <c r="C340" s="99" t="str">
        <f>IFERROR(_xlfn.XLOOKUP($G340,通讯通路门店!$S$4:$S$993933,通讯通路门店!$C$4:$C$993933,0,0),"")</f>
        <v/>
      </c>
      <c r="D340" s="99" t="str">
        <f>IFERROR(_xlfn.XLOOKUP($G340,通讯通路门店!$S$4:$S$993933,通讯通路门店!$D$4:$D$993933,0,0),"")</f>
        <v/>
      </c>
      <c r="E340" s="83"/>
      <c r="F340" s="83"/>
      <c r="G340" s="101" t="e">
        <v>#N/A</v>
      </c>
      <c r="H340" s="102" t="str">
        <f>IFERROR(_xlfn.XLOOKUP($G340,通讯通路门店!$S$4:$S$993933,通讯通路门店!$R$4:$R$993933,0,0),"")</f>
        <v/>
      </c>
      <c r="I340" s="83"/>
      <c r="J340" s="83"/>
      <c r="K340" s="83"/>
      <c r="L340" s="83"/>
      <c r="M340" s="83"/>
      <c r="N340" s="83"/>
      <c r="O340" s="83"/>
      <c r="P340" s="83"/>
      <c r="Q340" s="83"/>
      <c r="R340" s="83"/>
      <c r="S340" s="83"/>
      <c r="T340" s="83"/>
      <c r="U340" s="99">
        <f>COUNTIF(通讯通路门店!$S:$S,$G340)</f>
        <v>0</v>
      </c>
      <c r="V340" s="99">
        <f>COUNTIFS(通讯通路门店!$S:$S,$G340,通讯通路门店!$J:$J,"综合卖场")</f>
        <v>0</v>
      </c>
      <c r="W340" s="99">
        <f>SUMIFS(通讯通路门店!$AJ:$AJ,通讯通路门店!$S:$S,通讯客户沙盘!$G340)</f>
        <v>0</v>
      </c>
      <c r="X340" s="99">
        <f t="shared" si="25"/>
        <v>0</v>
      </c>
      <c r="Y340" s="99">
        <f>COUNTIFS(通讯通路门店!$S:$S,$G340,通讯通路门店!$J:$J,"荣耀体验店")+COUNTIFS(通讯通路门店!$S:$S,$G340,通讯通路门店!$J:$J,"荣耀授权专卖店")</f>
        <v>0</v>
      </c>
      <c r="Z340" s="99">
        <f>COUNTIFS(通讯通路门店!$S:$S,$G340,通讯通路门店!$J:$J,"VIVO体验店")</f>
        <v>0</v>
      </c>
      <c r="AA340" s="99">
        <f>COUNTIFS(通讯通路门店!$S:$S,$G340,通讯通路门店!$J:$J,"OPPO体验店")</f>
        <v>0</v>
      </c>
      <c r="AB340" s="99">
        <f>COUNTIFS(通讯通路门店!$S:$S,$G340,通讯通路门店!$J:$J,"华为授权体验店")+COUNTIFS(通讯通路门店!$S:$S,$G340,通讯通路门店!$J:$J,"华为堡垒店")</f>
        <v>0</v>
      </c>
      <c r="AC340" s="99">
        <f>COUNTIFS(通讯通路门店!$S:$S,$G340,通讯通路门店!$J:$J,"小米体验店")</f>
        <v>0</v>
      </c>
      <c r="AD340" s="99">
        <f>COUNTIFS(通讯通路门店!$S:$S,$G340,通讯通路门店!$J:$J,"苹果体验店")</f>
        <v>0</v>
      </c>
      <c r="AE340" s="99">
        <f>COUNTIFS(通讯通路门店!$S:$S,$G340,通讯通路门店!$J:$J,"其他品牌专卖店")</f>
        <v>0</v>
      </c>
      <c r="AF340" s="99">
        <f>SUMIFS(通讯通路门店!$BI:$BI,通讯通路门店!$S:$S,$G340)</f>
        <v>0</v>
      </c>
      <c r="AG340" s="99">
        <f>SUMIFS(通讯通路门店!$BH:$BH,通讯通路门店!$S:$S,$G340)</f>
        <v>0</v>
      </c>
      <c r="AH340" s="99">
        <f t="shared" si="26"/>
        <v>0</v>
      </c>
      <c r="AI340" s="99">
        <f>SUMIFS(通讯通路门店!$BB:$BB,通讯通路门店!$S:$S,$G340)</f>
        <v>0</v>
      </c>
      <c r="AJ340" s="99">
        <f>SUMIFS(通讯通路门店!$BE:$BE,通讯通路门店!$S:$S,$G340)</f>
        <v>0</v>
      </c>
      <c r="AK340" s="99">
        <f>SUMIFS(通讯通路门店!$BG:$BG,通讯通路门店!$S:$S,$G340)</f>
        <v>0</v>
      </c>
      <c r="AL340" s="99">
        <f>SUMIFS(通讯通路门店!$BC:$BC,通讯通路门店!$S:$S,$G340)</f>
        <v>0</v>
      </c>
      <c r="AM340" s="99">
        <f>SUMIFS(通讯通路门店!$BD:$BD,通讯通路门店!$S:$S,$G340)</f>
        <v>0</v>
      </c>
      <c r="AN340" s="99">
        <f>SUMIFS(通讯通路门店!$BF:$BF,通讯通路门店!$S:$S,$G340)</f>
        <v>0</v>
      </c>
      <c r="AO340" s="99">
        <f t="shared" si="27"/>
        <v>0</v>
      </c>
      <c r="AP340" s="99">
        <f>SUMIFS(通讯通路门店!$K:$K,通讯通路门店!$S:$S,$G340)</f>
        <v>0</v>
      </c>
      <c r="AQ340" s="83"/>
      <c r="AR340" s="99">
        <f>SUMIFS(通讯通路门店!$T:$T,通讯通路门店!$S:$S,$G340)</f>
        <v>0</v>
      </c>
      <c r="AS340" s="99">
        <f>SUMIFS(通讯通路门店!$U:$U,通讯通路门店!$S:$S,$G340)</f>
        <v>0</v>
      </c>
      <c r="AT340" s="99">
        <f>SUMIFS(通讯通路门店!$V:$V,通讯通路门店!$S:$S,$G340)</f>
        <v>0</v>
      </c>
      <c r="AU340" s="99">
        <f>SUMIFS(通讯通路门店!$W:$W,通讯通路门店!$S:$S,$G340)</f>
        <v>0</v>
      </c>
      <c r="AV340" s="99">
        <f>SUMIFS(通讯通路门店!$Z:$Z,通讯通路门店!$S:$S,$G340)</f>
        <v>0</v>
      </c>
      <c r="AW340" s="99">
        <f>SUMIFS(通讯通路门店!$AB:$AB,通讯通路门店!$S:$S,$G340)</f>
        <v>0</v>
      </c>
      <c r="AX340" s="99">
        <f>SUMIFS(通讯通路门店!$X:$X,通讯通路门店!$S:$S,$G340)</f>
        <v>0</v>
      </c>
      <c r="AY340" s="99">
        <f>SUMIFS(通讯通路门店!$Y:$Y,通讯通路门店!$S:$S,$G340)</f>
        <v>0</v>
      </c>
      <c r="AZ340" s="99">
        <f>SUMIFS(通讯通路门店!$AA:$AA,通讯通路门店!$S:$S,$G340)</f>
        <v>0</v>
      </c>
      <c r="BA340" s="99">
        <f t="shared" si="28"/>
        <v>0</v>
      </c>
      <c r="BB340" s="99">
        <f t="shared" si="29"/>
        <v>0</v>
      </c>
      <c r="BC340" s="99">
        <f>SUMIFS(通讯通路门店!$W:$W,通讯通路门店!$S:$S,$G340,通讯通路门店!$J:$J,"荣耀体验店")+SUMIFS(通讯通路门店!$W:$W,通讯通路门店!$S:$S,$G340,通讯通路门店!$J:$J,"荣耀授权专卖店")</f>
        <v>0</v>
      </c>
      <c r="BD340" s="99">
        <f>SUMIFS(通讯通路门店!$Z:$Z,通讯通路门店!$S:$S,$G340,通讯通路门店!$J:$J,"VIVO体验店")</f>
        <v>0</v>
      </c>
      <c r="BE340" s="99">
        <f>SUMIFS(通讯通路门店!$AB:$AB,通讯通路门店!$S:$S,$G340,通讯通路门店!$J:$J,"OPPO体验店")</f>
        <v>0</v>
      </c>
      <c r="BF340" s="99">
        <f>SUMIFS(通讯通路门店!$X:$X,通讯通路门店!$S:$S,$G340,通讯通路门店!$J:$J,"华为授权体验店")+SUMIFS(通讯通路门店!$AA:$AA,通讯通路门店!$S:$S,$G340,通讯通路门店!$J:$J,"华为堡垒店")</f>
        <v>0</v>
      </c>
      <c r="BG340" s="99">
        <f>SUMIFS(通讯通路门店!$Y:$Y,通讯通路门店!$S:$S,$G340,通讯通路门店!$J:$J,"小米体验店")</f>
        <v>0</v>
      </c>
      <c r="BH340" s="99">
        <f>SUMIFS(通讯通路门店!$AA:$AA,通讯通路门店!$S:$S,$G340,通讯通路门店!$J:$J,"苹果体验店")</f>
        <v>0</v>
      </c>
      <c r="BI340" s="99">
        <f>SUMIFS(通讯通路门店!$K:$K,通讯通路门店!$S:$S,$G340,通讯通路门店!$J:$J,"其他品牌专卖店")</f>
        <v>0</v>
      </c>
      <c r="BJ340" s="99">
        <f>SUMIFS(通讯通路门店!$AC:$AC,通讯通路门店!$S:$S,$G340)</f>
        <v>0</v>
      </c>
      <c r="BK340" s="99">
        <f>SUMIFS(通讯通路门店!$AD:$AD,通讯通路门店!$S:$S,$G340)</f>
        <v>0</v>
      </c>
      <c r="BL340" s="99">
        <f>SUMIFS(通讯通路门店!$AE:$AE,通讯通路门店!$S:$S,$G340)</f>
        <v>0</v>
      </c>
      <c r="BM340" s="99">
        <f>SUMIFS(通讯通路门店!$AF:$AF,通讯通路门店!$S:$S,$G340)</f>
        <v>0</v>
      </c>
      <c r="BN340" s="99">
        <f>SUMIFS(通讯通路门店!$AG:$AG,通讯通路门店!$S:$S,$G340)</f>
        <v>0</v>
      </c>
      <c r="BO340" s="99">
        <f>SUMIFS(通讯通路门店!$AH:$AH,通讯通路门店!$S:$S,$G340)</f>
        <v>0</v>
      </c>
      <c r="BP340" s="99">
        <f>SUMIFS(通讯通路门店!$AI:$AI,通讯通路门店!$S:$S,$G340)</f>
        <v>0</v>
      </c>
      <c r="BQ340" s="83"/>
    </row>
    <row r="341" spans="1:69">
      <c r="A341" s="99" t="str">
        <f>IFERROR(_xlfn.XLOOKUP($G341,通讯通路门店!$S$4:$S$993933,通讯通路门店!$A$4:$A$993933,0,0),"")</f>
        <v/>
      </c>
      <c r="B341" s="99" t="str">
        <f>IFERROR(_xlfn.XLOOKUP($G341,通讯通路门店!$S$4:$S$993933,通讯通路门店!$B$4:$B$993933,0,0),"")</f>
        <v/>
      </c>
      <c r="C341" s="99" t="str">
        <f>IFERROR(_xlfn.XLOOKUP($G341,通讯通路门店!$S$4:$S$993933,通讯通路门店!$C$4:$C$993933,0,0),"")</f>
        <v/>
      </c>
      <c r="D341" s="99" t="str">
        <f>IFERROR(_xlfn.XLOOKUP($G341,通讯通路门店!$S$4:$S$993933,通讯通路门店!$D$4:$D$993933,0,0),"")</f>
        <v/>
      </c>
      <c r="E341" s="83"/>
      <c r="F341" s="83"/>
      <c r="G341" s="101" t="e">
        <v>#N/A</v>
      </c>
      <c r="H341" s="102" t="str">
        <f>IFERROR(_xlfn.XLOOKUP($G341,通讯通路门店!$S$4:$S$993933,通讯通路门店!$R$4:$R$993933,0,0),"")</f>
        <v/>
      </c>
      <c r="I341" s="83"/>
      <c r="J341" s="83"/>
      <c r="K341" s="83"/>
      <c r="L341" s="83"/>
      <c r="M341" s="83"/>
      <c r="N341" s="83"/>
      <c r="O341" s="83"/>
      <c r="P341" s="83"/>
      <c r="Q341" s="83"/>
      <c r="R341" s="83"/>
      <c r="S341" s="83"/>
      <c r="T341" s="83"/>
      <c r="U341" s="99">
        <f>COUNTIF(通讯通路门店!$S:$S,$G341)</f>
        <v>0</v>
      </c>
      <c r="V341" s="99">
        <f>COUNTIFS(通讯通路门店!$S:$S,$G341,通讯通路门店!$J:$J,"综合卖场")</f>
        <v>0</v>
      </c>
      <c r="W341" s="99">
        <f>SUMIFS(通讯通路门店!$AJ:$AJ,通讯通路门店!$S:$S,通讯客户沙盘!$G341)</f>
        <v>0</v>
      </c>
      <c r="X341" s="99">
        <f t="shared" si="25"/>
        <v>0</v>
      </c>
      <c r="Y341" s="99">
        <f>COUNTIFS(通讯通路门店!$S:$S,$G341,通讯通路门店!$J:$J,"荣耀体验店")+COUNTIFS(通讯通路门店!$S:$S,$G341,通讯通路门店!$J:$J,"荣耀授权专卖店")</f>
        <v>0</v>
      </c>
      <c r="Z341" s="99">
        <f>COUNTIFS(通讯通路门店!$S:$S,$G341,通讯通路门店!$J:$J,"VIVO体验店")</f>
        <v>0</v>
      </c>
      <c r="AA341" s="99">
        <f>COUNTIFS(通讯通路门店!$S:$S,$G341,通讯通路门店!$J:$J,"OPPO体验店")</f>
        <v>0</v>
      </c>
      <c r="AB341" s="99">
        <f>COUNTIFS(通讯通路门店!$S:$S,$G341,通讯通路门店!$J:$J,"华为授权体验店")+COUNTIFS(通讯通路门店!$S:$S,$G341,通讯通路门店!$J:$J,"华为堡垒店")</f>
        <v>0</v>
      </c>
      <c r="AC341" s="99">
        <f>COUNTIFS(通讯通路门店!$S:$S,$G341,通讯通路门店!$J:$J,"小米体验店")</f>
        <v>0</v>
      </c>
      <c r="AD341" s="99">
        <f>COUNTIFS(通讯通路门店!$S:$S,$G341,通讯通路门店!$J:$J,"苹果体验店")</f>
        <v>0</v>
      </c>
      <c r="AE341" s="99">
        <f>COUNTIFS(通讯通路门店!$S:$S,$G341,通讯通路门店!$J:$J,"其他品牌专卖店")</f>
        <v>0</v>
      </c>
      <c r="AF341" s="99">
        <f>SUMIFS(通讯通路门店!$BI:$BI,通讯通路门店!$S:$S,$G341)</f>
        <v>0</v>
      </c>
      <c r="AG341" s="99">
        <f>SUMIFS(通讯通路门店!$BH:$BH,通讯通路门店!$S:$S,$G341)</f>
        <v>0</v>
      </c>
      <c r="AH341" s="99">
        <f t="shared" si="26"/>
        <v>0</v>
      </c>
      <c r="AI341" s="99">
        <f>SUMIFS(通讯通路门店!$BB:$BB,通讯通路门店!$S:$S,$G341)</f>
        <v>0</v>
      </c>
      <c r="AJ341" s="99">
        <f>SUMIFS(通讯通路门店!$BE:$BE,通讯通路门店!$S:$S,$G341)</f>
        <v>0</v>
      </c>
      <c r="AK341" s="99">
        <f>SUMIFS(通讯通路门店!$BG:$BG,通讯通路门店!$S:$S,$G341)</f>
        <v>0</v>
      </c>
      <c r="AL341" s="99">
        <f>SUMIFS(通讯通路门店!$BC:$BC,通讯通路门店!$S:$S,$G341)</f>
        <v>0</v>
      </c>
      <c r="AM341" s="99">
        <f>SUMIFS(通讯通路门店!$BD:$BD,通讯通路门店!$S:$S,$G341)</f>
        <v>0</v>
      </c>
      <c r="AN341" s="99">
        <f>SUMIFS(通讯通路门店!$BF:$BF,通讯通路门店!$S:$S,$G341)</f>
        <v>0</v>
      </c>
      <c r="AO341" s="99">
        <f t="shared" si="27"/>
        <v>0</v>
      </c>
      <c r="AP341" s="99">
        <f>SUMIFS(通讯通路门店!$K:$K,通讯通路门店!$S:$S,$G341)</f>
        <v>0</v>
      </c>
      <c r="AQ341" s="83"/>
      <c r="AR341" s="99">
        <f>SUMIFS(通讯通路门店!$T:$T,通讯通路门店!$S:$S,$G341)</f>
        <v>0</v>
      </c>
      <c r="AS341" s="99">
        <f>SUMIFS(通讯通路门店!$U:$U,通讯通路门店!$S:$S,$G341)</f>
        <v>0</v>
      </c>
      <c r="AT341" s="99">
        <f>SUMIFS(通讯通路门店!$V:$V,通讯通路门店!$S:$S,$G341)</f>
        <v>0</v>
      </c>
      <c r="AU341" s="99">
        <f>SUMIFS(通讯通路门店!$W:$W,通讯通路门店!$S:$S,$G341)</f>
        <v>0</v>
      </c>
      <c r="AV341" s="99">
        <f>SUMIFS(通讯通路门店!$Z:$Z,通讯通路门店!$S:$S,$G341)</f>
        <v>0</v>
      </c>
      <c r="AW341" s="99">
        <f>SUMIFS(通讯通路门店!$AB:$AB,通讯通路门店!$S:$S,$G341)</f>
        <v>0</v>
      </c>
      <c r="AX341" s="99">
        <f>SUMIFS(通讯通路门店!$X:$X,通讯通路门店!$S:$S,$G341)</f>
        <v>0</v>
      </c>
      <c r="AY341" s="99">
        <f>SUMIFS(通讯通路门店!$Y:$Y,通讯通路门店!$S:$S,$G341)</f>
        <v>0</v>
      </c>
      <c r="AZ341" s="99">
        <f>SUMIFS(通讯通路门店!$AA:$AA,通讯通路门店!$S:$S,$G341)</f>
        <v>0</v>
      </c>
      <c r="BA341" s="99">
        <f t="shared" si="28"/>
        <v>0</v>
      </c>
      <c r="BB341" s="99">
        <f t="shared" si="29"/>
        <v>0</v>
      </c>
      <c r="BC341" s="99">
        <f>SUMIFS(通讯通路门店!$W:$W,通讯通路门店!$S:$S,$G341,通讯通路门店!$J:$J,"荣耀体验店")+SUMIFS(通讯通路门店!$W:$W,通讯通路门店!$S:$S,$G341,通讯通路门店!$J:$J,"荣耀授权专卖店")</f>
        <v>0</v>
      </c>
      <c r="BD341" s="99">
        <f>SUMIFS(通讯通路门店!$Z:$Z,通讯通路门店!$S:$S,$G341,通讯通路门店!$J:$J,"VIVO体验店")</f>
        <v>0</v>
      </c>
      <c r="BE341" s="99">
        <f>SUMIFS(通讯通路门店!$AB:$AB,通讯通路门店!$S:$S,$G341,通讯通路门店!$J:$J,"OPPO体验店")</f>
        <v>0</v>
      </c>
      <c r="BF341" s="99">
        <f>SUMIFS(通讯通路门店!$X:$X,通讯通路门店!$S:$S,$G341,通讯通路门店!$J:$J,"华为授权体验店")+SUMIFS(通讯通路门店!$AA:$AA,通讯通路门店!$S:$S,$G341,通讯通路门店!$J:$J,"华为堡垒店")</f>
        <v>0</v>
      </c>
      <c r="BG341" s="99">
        <f>SUMIFS(通讯通路门店!$Y:$Y,通讯通路门店!$S:$S,$G341,通讯通路门店!$J:$J,"小米体验店")</f>
        <v>0</v>
      </c>
      <c r="BH341" s="99">
        <f>SUMIFS(通讯通路门店!$AA:$AA,通讯通路门店!$S:$S,$G341,通讯通路门店!$J:$J,"苹果体验店")</f>
        <v>0</v>
      </c>
      <c r="BI341" s="99">
        <f>SUMIFS(通讯通路门店!$K:$K,通讯通路门店!$S:$S,$G341,通讯通路门店!$J:$J,"其他品牌专卖店")</f>
        <v>0</v>
      </c>
      <c r="BJ341" s="99">
        <f>SUMIFS(通讯通路门店!$AC:$AC,通讯通路门店!$S:$S,$G341)</f>
        <v>0</v>
      </c>
      <c r="BK341" s="99">
        <f>SUMIFS(通讯通路门店!$AD:$AD,通讯通路门店!$S:$S,$G341)</f>
        <v>0</v>
      </c>
      <c r="BL341" s="99">
        <f>SUMIFS(通讯通路门店!$AE:$AE,通讯通路门店!$S:$S,$G341)</f>
        <v>0</v>
      </c>
      <c r="BM341" s="99">
        <f>SUMIFS(通讯通路门店!$AF:$AF,通讯通路门店!$S:$S,$G341)</f>
        <v>0</v>
      </c>
      <c r="BN341" s="99">
        <f>SUMIFS(通讯通路门店!$AG:$AG,通讯通路门店!$S:$S,$G341)</f>
        <v>0</v>
      </c>
      <c r="BO341" s="99">
        <f>SUMIFS(通讯通路门店!$AH:$AH,通讯通路门店!$S:$S,$G341)</f>
        <v>0</v>
      </c>
      <c r="BP341" s="99">
        <f>SUMIFS(通讯通路门店!$AI:$AI,通讯通路门店!$S:$S,$G341)</f>
        <v>0</v>
      </c>
      <c r="BQ341" s="83"/>
    </row>
    <row r="342" spans="1:69">
      <c r="A342" s="99" t="str">
        <f>IFERROR(_xlfn.XLOOKUP($G342,通讯通路门店!$S$4:$S$993933,通讯通路门店!$A$4:$A$993933,0,0),"")</f>
        <v/>
      </c>
      <c r="B342" s="99" t="str">
        <f>IFERROR(_xlfn.XLOOKUP($G342,通讯通路门店!$S$4:$S$993933,通讯通路门店!$B$4:$B$993933,0,0),"")</f>
        <v/>
      </c>
      <c r="C342" s="99" t="str">
        <f>IFERROR(_xlfn.XLOOKUP($G342,通讯通路门店!$S$4:$S$993933,通讯通路门店!$C$4:$C$993933,0,0),"")</f>
        <v/>
      </c>
      <c r="D342" s="99" t="str">
        <f>IFERROR(_xlfn.XLOOKUP($G342,通讯通路门店!$S$4:$S$993933,通讯通路门店!$D$4:$D$993933,0,0),"")</f>
        <v/>
      </c>
      <c r="E342" s="83"/>
      <c r="F342" s="83"/>
      <c r="G342" s="101" t="e">
        <v>#N/A</v>
      </c>
      <c r="H342" s="102" t="str">
        <f>IFERROR(_xlfn.XLOOKUP($G342,通讯通路门店!$S$4:$S$993933,通讯通路门店!$R$4:$R$993933,0,0),"")</f>
        <v/>
      </c>
      <c r="I342" s="83"/>
      <c r="J342" s="83"/>
      <c r="K342" s="83"/>
      <c r="L342" s="83"/>
      <c r="M342" s="83"/>
      <c r="N342" s="83"/>
      <c r="O342" s="83"/>
      <c r="P342" s="83"/>
      <c r="Q342" s="83"/>
      <c r="R342" s="83"/>
      <c r="S342" s="83"/>
      <c r="T342" s="83"/>
      <c r="U342" s="99">
        <f>COUNTIF(通讯通路门店!$S:$S,$G342)</f>
        <v>0</v>
      </c>
      <c r="V342" s="99">
        <f>COUNTIFS(通讯通路门店!$S:$S,$G342,通讯通路门店!$J:$J,"综合卖场")</f>
        <v>0</v>
      </c>
      <c r="W342" s="99">
        <f>SUMIFS(通讯通路门店!$AJ:$AJ,通讯通路门店!$S:$S,通讯客户沙盘!$G342)</f>
        <v>0</v>
      </c>
      <c r="X342" s="99">
        <f t="shared" si="25"/>
        <v>0</v>
      </c>
      <c r="Y342" s="99">
        <f>COUNTIFS(通讯通路门店!$S:$S,$G342,通讯通路门店!$J:$J,"荣耀体验店")+COUNTIFS(通讯通路门店!$S:$S,$G342,通讯通路门店!$J:$J,"荣耀授权专卖店")</f>
        <v>0</v>
      </c>
      <c r="Z342" s="99">
        <f>COUNTIFS(通讯通路门店!$S:$S,$G342,通讯通路门店!$J:$J,"VIVO体验店")</f>
        <v>0</v>
      </c>
      <c r="AA342" s="99">
        <f>COUNTIFS(通讯通路门店!$S:$S,$G342,通讯通路门店!$J:$J,"OPPO体验店")</f>
        <v>0</v>
      </c>
      <c r="AB342" s="99">
        <f>COUNTIFS(通讯通路门店!$S:$S,$G342,通讯通路门店!$J:$J,"华为授权体验店")+COUNTIFS(通讯通路门店!$S:$S,$G342,通讯通路门店!$J:$J,"华为堡垒店")</f>
        <v>0</v>
      </c>
      <c r="AC342" s="99">
        <f>COUNTIFS(通讯通路门店!$S:$S,$G342,通讯通路门店!$J:$J,"小米体验店")</f>
        <v>0</v>
      </c>
      <c r="AD342" s="99">
        <f>COUNTIFS(通讯通路门店!$S:$S,$G342,通讯通路门店!$J:$J,"苹果体验店")</f>
        <v>0</v>
      </c>
      <c r="AE342" s="99">
        <f>COUNTIFS(通讯通路门店!$S:$S,$G342,通讯通路门店!$J:$J,"其他品牌专卖店")</f>
        <v>0</v>
      </c>
      <c r="AF342" s="99">
        <f>SUMIFS(通讯通路门店!$BI:$BI,通讯通路门店!$S:$S,$G342)</f>
        <v>0</v>
      </c>
      <c r="AG342" s="99">
        <f>SUMIFS(通讯通路门店!$BH:$BH,通讯通路门店!$S:$S,$G342)</f>
        <v>0</v>
      </c>
      <c r="AH342" s="99">
        <f t="shared" si="26"/>
        <v>0</v>
      </c>
      <c r="AI342" s="99">
        <f>SUMIFS(通讯通路门店!$BB:$BB,通讯通路门店!$S:$S,$G342)</f>
        <v>0</v>
      </c>
      <c r="AJ342" s="99">
        <f>SUMIFS(通讯通路门店!$BE:$BE,通讯通路门店!$S:$S,$G342)</f>
        <v>0</v>
      </c>
      <c r="AK342" s="99">
        <f>SUMIFS(通讯通路门店!$BG:$BG,通讯通路门店!$S:$S,$G342)</f>
        <v>0</v>
      </c>
      <c r="AL342" s="99">
        <f>SUMIFS(通讯通路门店!$BC:$BC,通讯通路门店!$S:$S,$G342)</f>
        <v>0</v>
      </c>
      <c r="AM342" s="99">
        <f>SUMIFS(通讯通路门店!$BD:$BD,通讯通路门店!$S:$S,$G342)</f>
        <v>0</v>
      </c>
      <c r="AN342" s="99">
        <f>SUMIFS(通讯通路门店!$BF:$BF,通讯通路门店!$S:$S,$G342)</f>
        <v>0</v>
      </c>
      <c r="AO342" s="99">
        <f t="shared" si="27"/>
        <v>0</v>
      </c>
      <c r="AP342" s="99">
        <f>SUMIFS(通讯通路门店!$K:$K,通讯通路门店!$S:$S,$G342)</f>
        <v>0</v>
      </c>
      <c r="AQ342" s="83"/>
      <c r="AR342" s="99">
        <f>SUMIFS(通讯通路门店!$T:$T,通讯通路门店!$S:$S,$G342)</f>
        <v>0</v>
      </c>
      <c r="AS342" s="99">
        <f>SUMIFS(通讯通路门店!$U:$U,通讯通路门店!$S:$S,$G342)</f>
        <v>0</v>
      </c>
      <c r="AT342" s="99">
        <f>SUMIFS(通讯通路门店!$V:$V,通讯通路门店!$S:$S,$G342)</f>
        <v>0</v>
      </c>
      <c r="AU342" s="99">
        <f>SUMIFS(通讯通路门店!$W:$W,通讯通路门店!$S:$S,$G342)</f>
        <v>0</v>
      </c>
      <c r="AV342" s="99">
        <f>SUMIFS(通讯通路门店!$Z:$Z,通讯通路门店!$S:$S,$G342)</f>
        <v>0</v>
      </c>
      <c r="AW342" s="99">
        <f>SUMIFS(通讯通路门店!$AB:$AB,通讯通路门店!$S:$S,$G342)</f>
        <v>0</v>
      </c>
      <c r="AX342" s="99">
        <f>SUMIFS(通讯通路门店!$X:$X,通讯通路门店!$S:$S,$G342)</f>
        <v>0</v>
      </c>
      <c r="AY342" s="99">
        <f>SUMIFS(通讯通路门店!$Y:$Y,通讯通路门店!$S:$S,$G342)</f>
        <v>0</v>
      </c>
      <c r="AZ342" s="99">
        <f>SUMIFS(通讯通路门店!$AA:$AA,通讯通路门店!$S:$S,$G342)</f>
        <v>0</v>
      </c>
      <c r="BA342" s="99">
        <f t="shared" si="28"/>
        <v>0</v>
      </c>
      <c r="BB342" s="99">
        <f t="shared" si="29"/>
        <v>0</v>
      </c>
      <c r="BC342" s="99">
        <f>SUMIFS(通讯通路门店!$W:$W,通讯通路门店!$S:$S,$G342,通讯通路门店!$J:$J,"荣耀体验店")+SUMIFS(通讯通路门店!$W:$W,通讯通路门店!$S:$S,$G342,通讯通路门店!$J:$J,"荣耀授权专卖店")</f>
        <v>0</v>
      </c>
      <c r="BD342" s="99">
        <f>SUMIFS(通讯通路门店!$Z:$Z,通讯通路门店!$S:$S,$G342,通讯通路门店!$J:$J,"VIVO体验店")</f>
        <v>0</v>
      </c>
      <c r="BE342" s="99">
        <f>SUMIFS(通讯通路门店!$AB:$AB,通讯通路门店!$S:$S,$G342,通讯通路门店!$J:$J,"OPPO体验店")</f>
        <v>0</v>
      </c>
      <c r="BF342" s="99">
        <f>SUMIFS(通讯通路门店!$X:$X,通讯通路门店!$S:$S,$G342,通讯通路门店!$J:$J,"华为授权体验店")+SUMIFS(通讯通路门店!$AA:$AA,通讯通路门店!$S:$S,$G342,通讯通路门店!$J:$J,"华为堡垒店")</f>
        <v>0</v>
      </c>
      <c r="BG342" s="99">
        <f>SUMIFS(通讯通路门店!$Y:$Y,通讯通路门店!$S:$S,$G342,通讯通路门店!$J:$J,"小米体验店")</f>
        <v>0</v>
      </c>
      <c r="BH342" s="99">
        <f>SUMIFS(通讯通路门店!$AA:$AA,通讯通路门店!$S:$S,$G342,通讯通路门店!$J:$J,"苹果体验店")</f>
        <v>0</v>
      </c>
      <c r="BI342" s="99">
        <f>SUMIFS(通讯通路门店!$K:$K,通讯通路门店!$S:$S,$G342,通讯通路门店!$J:$J,"其他品牌专卖店")</f>
        <v>0</v>
      </c>
      <c r="BJ342" s="99">
        <f>SUMIFS(通讯通路门店!$AC:$AC,通讯通路门店!$S:$S,$G342)</f>
        <v>0</v>
      </c>
      <c r="BK342" s="99">
        <f>SUMIFS(通讯通路门店!$AD:$AD,通讯通路门店!$S:$S,$G342)</f>
        <v>0</v>
      </c>
      <c r="BL342" s="99">
        <f>SUMIFS(通讯通路门店!$AE:$AE,通讯通路门店!$S:$S,$G342)</f>
        <v>0</v>
      </c>
      <c r="BM342" s="99">
        <f>SUMIFS(通讯通路门店!$AF:$AF,通讯通路门店!$S:$S,$G342)</f>
        <v>0</v>
      </c>
      <c r="BN342" s="99">
        <f>SUMIFS(通讯通路门店!$AG:$AG,通讯通路门店!$S:$S,$G342)</f>
        <v>0</v>
      </c>
      <c r="BO342" s="99">
        <f>SUMIFS(通讯通路门店!$AH:$AH,通讯通路门店!$S:$S,$G342)</f>
        <v>0</v>
      </c>
      <c r="BP342" s="99">
        <f>SUMIFS(通讯通路门店!$AI:$AI,通讯通路门店!$S:$S,$G342)</f>
        <v>0</v>
      </c>
      <c r="BQ342" s="83"/>
    </row>
    <row r="343" spans="1:69">
      <c r="A343" s="99" t="str">
        <f>IFERROR(_xlfn.XLOOKUP($G343,通讯通路门店!$S$4:$S$993933,通讯通路门店!$A$4:$A$993933,0,0),"")</f>
        <v/>
      </c>
      <c r="B343" s="99" t="str">
        <f>IFERROR(_xlfn.XLOOKUP($G343,通讯通路门店!$S$4:$S$993933,通讯通路门店!$B$4:$B$993933,0,0),"")</f>
        <v/>
      </c>
      <c r="C343" s="99" t="str">
        <f>IFERROR(_xlfn.XLOOKUP($G343,通讯通路门店!$S$4:$S$993933,通讯通路门店!$C$4:$C$993933,0,0),"")</f>
        <v/>
      </c>
      <c r="D343" s="99" t="str">
        <f>IFERROR(_xlfn.XLOOKUP($G343,通讯通路门店!$S$4:$S$993933,通讯通路门店!$D$4:$D$993933,0,0),"")</f>
        <v/>
      </c>
      <c r="E343" s="83"/>
      <c r="F343" s="83"/>
      <c r="G343" s="101" t="e">
        <v>#N/A</v>
      </c>
      <c r="H343" s="102" t="str">
        <f>IFERROR(_xlfn.XLOOKUP($G343,通讯通路门店!$S$4:$S$993933,通讯通路门店!$R$4:$R$993933,0,0),"")</f>
        <v/>
      </c>
      <c r="I343" s="83"/>
      <c r="J343" s="83"/>
      <c r="K343" s="83"/>
      <c r="L343" s="83"/>
      <c r="M343" s="83"/>
      <c r="N343" s="83"/>
      <c r="O343" s="83"/>
      <c r="P343" s="83"/>
      <c r="Q343" s="83"/>
      <c r="R343" s="83"/>
      <c r="S343" s="83"/>
      <c r="T343" s="83"/>
      <c r="U343" s="99">
        <f>COUNTIF(通讯通路门店!$S:$S,$G343)</f>
        <v>0</v>
      </c>
      <c r="V343" s="99">
        <f>COUNTIFS(通讯通路门店!$S:$S,$G343,通讯通路门店!$J:$J,"综合卖场")</f>
        <v>0</v>
      </c>
      <c r="W343" s="99">
        <f>SUMIFS(通讯通路门店!$AJ:$AJ,通讯通路门店!$S:$S,通讯客户沙盘!$G343)</f>
        <v>0</v>
      </c>
      <c r="X343" s="99">
        <f t="shared" si="25"/>
        <v>0</v>
      </c>
      <c r="Y343" s="99">
        <f>COUNTIFS(通讯通路门店!$S:$S,$G343,通讯通路门店!$J:$J,"荣耀体验店")+COUNTIFS(通讯通路门店!$S:$S,$G343,通讯通路门店!$J:$J,"荣耀授权专卖店")</f>
        <v>0</v>
      </c>
      <c r="Z343" s="99">
        <f>COUNTIFS(通讯通路门店!$S:$S,$G343,通讯通路门店!$J:$J,"VIVO体验店")</f>
        <v>0</v>
      </c>
      <c r="AA343" s="99">
        <f>COUNTIFS(通讯通路门店!$S:$S,$G343,通讯通路门店!$J:$J,"OPPO体验店")</f>
        <v>0</v>
      </c>
      <c r="AB343" s="99">
        <f>COUNTIFS(通讯通路门店!$S:$S,$G343,通讯通路门店!$J:$J,"华为授权体验店")+COUNTIFS(通讯通路门店!$S:$S,$G343,通讯通路门店!$J:$J,"华为堡垒店")</f>
        <v>0</v>
      </c>
      <c r="AC343" s="99">
        <f>COUNTIFS(通讯通路门店!$S:$S,$G343,通讯通路门店!$J:$J,"小米体验店")</f>
        <v>0</v>
      </c>
      <c r="AD343" s="99">
        <f>COUNTIFS(通讯通路门店!$S:$S,$G343,通讯通路门店!$J:$J,"苹果体验店")</f>
        <v>0</v>
      </c>
      <c r="AE343" s="99">
        <f>COUNTIFS(通讯通路门店!$S:$S,$G343,通讯通路门店!$J:$J,"其他品牌专卖店")</f>
        <v>0</v>
      </c>
      <c r="AF343" s="99">
        <f>SUMIFS(通讯通路门店!$BI:$BI,通讯通路门店!$S:$S,$G343)</f>
        <v>0</v>
      </c>
      <c r="AG343" s="99">
        <f>SUMIFS(通讯通路门店!$BH:$BH,通讯通路门店!$S:$S,$G343)</f>
        <v>0</v>
      </c>
      <c r="AH343" s="99">
        <f t="shared" si="26"/>
        <v>0</v>
      </c>
      <c r="AI343" s="99">
        <f>SUMIFS(通讯通路门店!$BB:$BB,通讯通路门店!$S:$S,$G343)</f>
        <v>0</v>
      </c>
      <c r="AJ343" s="99">
        <f>SUMIFS(通讯通路门店!$BE:$BE,通讯通路门店!$S:$S,$G343)</f>
        <v>0</v>
      </c>
      <c r="AK343" s="99">
        <f>SUMIFS(通讯通路门店!$BG:$BG,通讯通路门店!$S:$S,$G343)</f>
        <v>0</v>
      </c>
      <c r="AL343" s="99">
        <f>SUMIFS(通讯通路门店!$BC:$BC,通讯通路门店!$S:$S,$G343)</f>
        <v>0</v>
      </c>
      <c r="AM343" s="99">
        <f>SUMIFS(通讯通路门店!$BD:$BD,通讯通路门店!$S:$S,$G343)</f>
        <v>0</v>
      </c>
      <c r="AN343" s="99">
        <f>SUMIFS(通讯通路门店!$BF:$BF,通讯通路门店!$S:$S,$G343)</f>
        <v>0</v>
      </c>
      <c r="AO343" s="99">
        <f t="shared" si="27"/>
        <v>0</v>
      </c>
      <c r="AP343" s="99">
        <f>SUMIFS(通讯通路门店!$K:$K,通讯通路门店!$S:$S,$G343)</f>
        <v>0</v>
      </c>
      <c r="AQ343" s="83"/>
      <c r="AR343" s="99">
        <f>SUMIFS(通讯通路门店!$T:$T,通讯通路门店!$S:$S,$G343)</f>
        <v>0</v>
      </c>
      <c r="AS343" s="99">
        <f>SUMIFS(通讯通路门店!$U:$U,通讯通路门店!$S:$S,$G343)</f>
        <v>0</v>
      </c>
      <c r="AT343" s="99">
        <f>SUMIFS(通讯通路门店!$V:$V,通讯通路门店!$S:$S,$G343)</f>
        <v>0</v>
      </c>
      <c r="AU343" s="99">
        <f>SUMIFS(通讯通路门店!$W:$W,通讯通路门店!$S:$S,$G343)</f>
        <v>0</v>
      </c>
      <c r="AV343" s="99">
        <f>SUMIFS(通讯通路门店!$Z:$Z,通讯通路门店!$S:$S,$G343)</f>
        <v>0</v>
      </c>
      <c r="AW343" s="99">
        <f>SUMIFS(通讯通路门店!$AB:$AB,通讯通路门店!$S:$S,$G343)</f>
        <v>0</v>
      </c>
      <c r="AX343" s="99">
        <f>SUMIFS(通讯通路门店!$X:$X,通讯通路门店!$S:$S,$G343)</f>
        <v>0</v>
      </c>
      <c r="AY343" s="99">
        <f>SUMIFS(通讯通路门店!$Y:$Y,通讯通路门店!$S:$S,$G343)</f>
        <v>0</v>
      </c>
      <c r="AZ343" s="99">
        <f>SUMIFS(通讯通路门店!$AA:$AA,通讯通路门店!$S:$S,$G343)</f>
        <v>0</v>
      </c>
      <c r="BA343" s="99">
        <f t="shared" si="28"/>
        <v>0</v>
      </c>
      <c r="BB343" s="99">
        <f t="shared" si="29"/>
        <v>0</v>
      </c>
      <c r="BC343" s="99">
        <f>SUMIFS(通讯通路门店!$W:$W,通讯通路门店!$S:$S,$G343,通讯通路门店!$J:$J,"荣耀体验店")+SUMIFS(通讯通路门店!$W:$W,通讯通路门店!$S:$S,$G343,通讯通路门店!$J:$J,"荣耀授权专卖店")</f>
        <v>0</v>
      </c>
      <c r="BD343" s="99">
        <f>SUMIFS(通讯通路门店!$Z:$Z,通讯通路门店!$S:$S,$G343,通讯通路门店!$J:$J,"VIVO体验店")</f>
        <v>0</v>
      </c>
      <c r="BE343" s="99">
        <f>SUMIFS(通讯通路门店!$AB:$AB,通讯通路门店!$S:$S,$G343,通讯通路门店!$J:$J,"OPPO体验店")</f>
        <v>0</v>
      </c>
      <c r="BF343" s="99">
        <f>SUMIFS(通讯通路门店!$X:$X,通讯通路门店!$S:$S,$G343,通讯通路门店!$J:$J,"华为授权体验店")+SUMIFS(通讯通路门店!$AA:$AA,通讯通路门店!$S:$S,$G343,通讯通路门店!$J:$J,"华为堡垒店")</f>
        <v>0</v>
      </c>
      <c r="BG343" s="99">
        <f>SUMIFS(通讯通路门店!$Y:$Y,通讯通路门店!$S:$S,$G343,通讯通路门店!$J:$J,"小米体验店")</f>
        <v>0</v>
      </c>
      <c r="BH343" s="99">
        <f>SUMIFS(通讯通路门店!$AA:$AA,通讯通路门店!$S:$S,$G343,通讯通路门店!$J:$J,"苹果体验店")</f>
        <v>0</v>
      </c>
      <c r="BI343" s="99">
        <f>SUMIFS(通讯通路门店!$K:$K,通讯通路门店!$S:$S,$G343,通讯通路门店!$J:$J,"其他品牌专卖店")</f>
        <v>0</v>
      </c>
      <c r="BJ343" s="99">
        <f>SUMIFS(通讯通路门店!$AC:$AC,通讯通路门店!$S:$S,$G343)</f>
        <v>0</v>
      </c>
      <c r="BK343" s="99">
        <f>SUMIFS(通讯通路门店!$AD:$AD,通讯通路门店!$S:$S,$G343)</f>
        <v>0</v>
      </c>
      <c r="BL343" s="99">
        <f>SUMIFS(通讯通路门店!$AE:$AE,通讯通路门店!$S:$S,$G343)</f>
        <v>0</v>
      </c>
      <c r="BM343" s="99">
        <f>SUMIFS(通讯通路门店!$AF:$AF,通讯通路门店!$S:$S,$G343)</f>
        <v>0</v>
      </c>
      <c r="BN343" s="99">
        <f>SUMIFS(通讯通路门店!$AG:$AG,通讯通路门店!$S:$S,$G343)</f>
        <v>0</v>
      </c>
      <c r="BO343" s="99">
        <f>SUMIFS(通讯通路门店!$AH:$AH,通讯通路门店!$S:$S,$G343)</f>
        <v>0</v>
      </c>
      <c r="BP343" s="99">
        <f>SUMIFS(通讯通路门店!$AI:$AI,通讯通路门店!$S:$S,$G343)</f>
        <v>0</v>
      </c>
      <c r="BQ343" s="83"/>
    </row>
    <row r="344" spans="1:69">
      <c r="A344" s="99" t="str">
        <f>IFERROR(_xlfn.XLOOKUP($G344,通讯通路门店!$S$4:$S$993933,通讯通路门店!$A$4:$A$993933,0,0),"")</f>
        <v/>
      </c>
      <c r="B344" s="99" t="str">
        <f>IFERROR(_xlfn.XLOOKUP($G344,通讯通路门店!$S$4:$S$993933,通讯通路门店!$B$4:$B$993933,0,0),"")</f>
        <v/>
      </c>
      <c r="C344" s="99" t="str">
        <f>IFERROR(_xlfn.XLOOKUP($G344,通讯通路门店!$S$4:$S$993933,通讯通路门店!$C$4:$C$993933,0,0),"")</f>
        <v/>
      </c>
      <c r="D344" s="99" t="str">
        <f>IFERROR(_xlfn.XLOOKUP($G344,通讯通路门店!$S$4:$S$993933,通讯通路门店!$D$4:$D$993933,0,0),"")</f>
        <v/>
      </c>
      <c r="E344" s="83"/>
      <c r="F344" s="83"/>
      <c r="G344" s="101" t="e">
        <v>#N/A</v>
      </c>
      <c r="H344" s="102" t="str">
        <f>IFERROR(_xlfn.XLOOKUP($G344,通讯通路门店!$S$4:$S$993933,通讯通路门店!$R$4:$R$993933,0,0),"")</f>
        <v/>
      </c>
      <c r="I344" s="83"/>
      <c r="J344" s="83"/>
      <c r="K344" s="83"/>
      <c r="L344" s="83"/>
      <c r="M344" s="83"/>
      <c r="N344" s="83"/>
      <c r="O344" s="83"/>
      <c r="P344" s="83"/>
      <c r="Q344" s="83"/>
      <c r="R344" s="83"/>
      <c r="S344" s="83"/>
      <c r="T344" s="83"/>
      <c r="U344" s="99">
        <f>COUNTIF(通讯通路门店!$S:$S,$G344)</f>
        <v>0</v>
      </c>
      <c r="V344" s="99">
        <f>COUNTIFS(通讯通路门店!$S:$S,$G344,通讯通路门店!$J:$J,"综合卖场")</f>
        <v>0</v>
      </c>
      <c r="W344" s="99">
        <f>SUMIFS(通讯通路门店!$AJ:$AJ,通讯通路门店!$S:$S,通讯客户沙盘!$G344)</f>
        <v>0</v>
      </c>
      <c r="X344" s="99">
        <f t="shared" si="25"/>
        <v>0</v>
      </c>
      <c r="Y344" s="99">
        <f>COUNTIFS(通讯通路门店!$S:$S,$G344,通讯通路门店!$J:$J,"荣耀体验店")+COUNTIFS(通讯通路门店!$S:$S,$G344,通讯通路门店!$J:$J,"荣耀授权专卖店")</f>
        <v>0</v>
      </c>
      <c r="Z344" s="99">
        <f>COUNTIFS(通讯通路门店!$S:$S,$G344,通讯通路门店!$J:$J,"VIVO体验店")</f>
        <v>0</v>
      </c>
      <c r="AA344" s="99">
        <f>COUNTIFS(通讯通路门店!$S:$S,$G344,通讯通路门店!$J:$J,"OPPO体验店")</f>
        <v>0</v>
      </c>
      <c r="AB344" s="99">
        <f>COUNTIFS(通讯通路门店!$S:$S,$G344,通讯通路门店!$J:$J,"华为授权体验店")+COUNTIFS(通讯通路门店!$S:$S,$G344,通讯通路门店!$J:$J,"华为堡垒店")</f>
        <v>0</v>
      </c>
      <c r="AC344" s="99">
        <f>COUNTIFS(通讯通路门店!$S:$S,$G344,通讯通路门店!$J:$J,"小米体验店")</f>
        <v>0</v>
      </c>
      <c r="AD344" s="99">
        <f>COUNTIFS(通讯通路门店!$S:$S,$G344,通讯通路门店!$J:$J,"苹果体验店")</f>
        <v>0</v>
      </c>
      <c r="AE344" s="99">
        <f>COUNTIFS(通讯通路门店!$S:$S,$G344,通讯通路门店!$J:$J,"其他品牌专卖店")</f>
        <v>0</v>
      </c>
      <c r="AF344" s="99">
        <f>SUMIFS(通讯通路门店!$BI:$BI,通讯通路门店!$S:$S,$G344)</f>
        <v>0</v>
      </c>
      <c r="AG344" s="99">
        <f>SUMIFS(通讯通路门店!$BH:$BH,通讯通路门店!$S:$S,$G344)</f>
        <v>0</v>
      </c>
      <c r="AH344" s="99">
        <f t="shared" si="26"/>
        <v>0</v>
      </c>
      <c r="AI344" s="99">
        <f>SUMIFS(通讯通路门店!$BB:$BB,通讯通路门店!$S:$S,$G344)</f>
        <v>0</v>
      </c>
      <c r="AJ344" s="99">
        <f>SUMIFS(通讯通路门店!$BE:$BE,通讯通路门店!$S:$S,$G344)</f>
        <v>0</v>
      </c>
      <c r="AK344" s="99">
        <f>SUMIFS(通讯通路门店!$BG:$BG,通讯通路门店!$S:$S,$G344)</f>
        <v>0</v>
      </c>
      <c r="AL344" s="99">
        <f>SUMIFS(通讯通路门店!$BC:$BC,通讯通路门店!$S:$S,$G344)</f>
        <v>0</v>
      </c>
      <c r="AM344" s="99">
        <f>SUMIFS(通讯通路门店!$BD:$BD,通讯通路门店!$S:$S,$G344)</f>
        <v>0</v>
      </c>
      <c r="AN344" s="99">
        <f>SUMIFS(通讯通路门店!$BF:$BF,通讯通路门店!$S:$S,$G344)</f>
        <v>0</v>
      </c>
      <c r="AO344" s="99">
        <f t="shared" si="27"/>
        <v>0</v>
      </c>
      <c r="AP344" s="99">
        <f>SUMIFS(通讯通路门店!$K:$K,通讯通路门店!$S:$S,$G344)</f>
        <v>0</v>
      </c>
      <c r="AQ344" s="83"/>
      <c r="AR344" s="99">
        <f>SUMIFS(通讯通路门店!$T:$T,通讯通路门店!$S:$S,$G344)</f>
        <v>0</v>
      </c>
      <c r="AS344" s="99">
        <f>SUMIFS(通讯通路门店!$U:$U,通讯通路门店!$S:$S,$G344)</f>
        <v>0</v>
      </c>
      <c r="AT344" s="99">
        <f>SUMIFS(通讯通路门店!$V:$V,通讯通路门店!$S:$S,$G344)</f>
        <v>0</v>
      </c>
      <c r="AU344" s="99">
        <f>SUMIFS(通讯通路门店!$W:$W,通讯通路门店!$S:$S,$G344)</f>
        <v>0</v>
      </c>
      <c r="AV344" s="99">
        <f>SUMIFS(通讯通路门店!$Z:$Z,通讯通路门店!$S:$S,$G344)</f>
        <v>0</v>
      </c>
      <c r="AW344" s="99">
        <f>SUMIFS(通讯通路门店!$AB:$AB,通讯通路门店!$S:$S,$G344)</f>
        <v>0</v>
      </c>
      <c r="AX344" s="99">
        <f>SUMIFS(通讯通路门店!$X:$X,通讯通路门店!$S:$S,$G344)</f>
        <v>0</v>
      </c>
      <c r="AY344" s="99">
        <f>SUMIFS(通讯通路门店!$Y:$Y,通讯通路门店!$S:$S,$G344)</f>
        <v>0</v>
      </c>
      <c r="AZ344" s="99">
        <f>SUMIFS(通讯通路门店!$AA:$AA,通讯通路门店!$S:$S,$G344)</f>
        <v>0</v>
      </c>
      <c r="BA344" s="99">
        <f t="shared" si="28"/>
        <v>0</v>
      </c>
      <c r="BB344" s="99">
        <f t="shared" si="29"/>
        <v>0</v>
      </c>
      <c r="BC344" s="99">
        <f>SUMIFS(通讯通路门店!$W:$W,通讯通路门店!$S:$S,$G344,通讯通路门店!$J:$J,"荣耀体验店")+SUMIFS(通讯通路门店!$W:$W,通讯通路门店!$S:$S,$G344,通讯通路门店!$J:$J,"荣耀授权专卖店")</f>
        <v>0</v>
      </c>
      <c r="BD344" s="99">
        <f>SUMIFS(通讯通路门店!$Z:$Z,通讯通路门店!$S:$S,$G344,通讯通路门店!$J:$J,"VIVO体验店")</f>
        <v>0</v>
      </c>
      <c r="BE344" s="99">
        <f>SUMIFS(通讯通路门店!$AB:$AB,通讯通路门店!$S:$S,$G344,通讯通路门店!$J:$J,"OPPO体验店")</f>
        <v>0</v>
      </c>
      <c r="BF344" s="99">
        <f>SUMIFS(通讯通路门店!$X:$X,通讯通路门店!$S:$S,$G344,通讯通路门店!$J:$J,"华为授权体验店")+SUMIFS(通讯通路门店!$AA:$AA,通讯通路门店!$S:$S,$G344,通讯通路门店!$J:$J,"华为堡垒店")</f>
        <v>0</v>
      </c>
      <c r="BG344" s="99">
        <f>SUMIFS(通讯通路门店!$Y:$Y,通讯通路门店!$S:$S,$G344,通讯通路门店!$J:$J,"小米体验店")</f>
        <v>0</v>
      </c>
      <c r="BH344" s="99">
        <f>SUMIFS(通讯通路门店!$AA:$AA,通讯通路门店!$S:$S,$G344,通讯通路门店!$J:$J,"苹果体验店")</f>
        <v>0</v>
      </c>
      <c r="BI344" s="99">
        <f>SUMIFS(通讯通路门店!$K:$K,通讯通路门店!$S:$S,$G344,通讯通路门店!$J:$J,"其他品牌专卖店")</f>
        <v>0</v>
      </c>
      <c r="BJ344" s="99">
        <f>SUMIFS(通讯通路门店!$AC:$AC,通讯通路门店!$S:$S,$G344)</f>
        <v>0</v>
      </c>
      <c r="BK344" s="99">
        <f>SUMIFS(通讯通路门店!$AD:$AD,通讯通路门店!$S:$S,$G344)</f>
        <v>0</v>
      </c>
      <c r="BL344" s="99">
        <f>SUMIFS(通讯通路门店!$AE:$AE,通讯通路门店!$S:$S,$G344)</f>
        <v>0</v>
      </c>
      <c r="BM344" s="99">
        <f>SUMIFS(通讯通路门店!$AF:$AF,通讯通路门店!$S:$S,$G344)</f>
        <v>0</v>
      </c>
      <c r="BN344" s="99">
        <f>SUMIFS(通讯通路门店!$AG:$AG,通讯通路门店!$S:$S,$G344)</f>
        <v>0</v>
      </c>
      <c r="BO344" s="99">
        <f>SUMIFS(通讯通路门店!$AH:$AH,通讯通路门店!$S:$S,$G344)</f>
        <v>0</v>
      </c>
      <c r="BP344" s="99">
        <f>SUMIFS(通讯通路门店!$AI:$AI,通讯通路门店!$S:$S,$G344)</f>
        <v>0</v>
      </c>
      <c r="BQ344" s="83"/>
    </row>
    <row r="345" spans="1:69">
      <c r="A345" s="99" t="str">
        <f>IFERROR(_xlfn.XLOOKUP($G345,通讯通路门店!$S$4:$S$993933,通讯通路门店!$A$4:$A$993933,0,0),"")</f>
        <v/>
      </c>
      <c r="B345" s="99" t="str">
        <f>IFERROR(_xlfn.XLOOKUP($G345,通讯通路门店!$S$4:$S$993933,通讯通路门店!$B$4:$B$993933,0,0),"")</f>
        <v/>
      </c>
      <c r="C345" s="99" t="str">
        <f>IFERROR(_xlfn.XLOOKUP($G345,通讯通路门店!$S$4:$S$993933,通讯通路门店!$C$4:$C$993933,0,0),"")</f>
        <v/>
      </c>
      <c r="D345" s="99" t="str">
        <f>IFERROR(_xlfn.XLOOKUP($G345,通讯通路门店!$S$4:$S$993933,通讯通路门店!$D$4:$D$993933,0,0),"")</f>
        <v/>
      </c>
      <c r="E345" s="83"/>
      <c r="F345" s="83"/>
      <c r="G345" s="101" t="e">
        <v>#N/A</v>
      </c>
      <c r="H345" s="102" t="str">
        <f>IFERROR(_xlfn.XLOOKUP($G345,通讯通路门店!$S$4:$S$993933,通讯通路门店!$R$4:$R$993933,0,0),"")</f>
        <v/>
      </c>
      <c r="I345" s="83"/>
      <c r="J345" s="83"/>
      <c r="K345" s="83"/>
      <c r="L345" s="83"/>
      <c r="M345" s="83"/>
      <c r="N345" s="83"/>
      <c r="O345" s="83"/>
      <c r="P345" s="83"/>
      <c r="Q345" s="83"/>
      <c r="R345" s="83"/>
      <c r="S345" s="83"/>
      <c r="T345" s="83"/>
      <c r="U345" s="99">
        <f>COUNTIF(通讯通路门店!$S:$S,$G345)</f>
        <v>0</v>
      </c>
      <c r="V345" s="99">
        <f>COUNTIFS(通讯通路门店!$S:$S,$G345,通讯通路门店!$J:$J,"综合卖场")</f>
        <v>0</v>
      </c>
      <c r="W345" s="99">
        <f>SUMIFS(通讯通路门店!$AJ:$AJ,通讯通路门店!$S:$S,通讯客户沙盘!$G345)</f>
        <v>0</v>
      </c>
      <c r="X345" s="99">
        <f t="shared" si="25"/>
        <v>0</v>
      </c>
      <c r="Y345" s="99">
        <f>COUNTIFS(通讯通路门店!$S:$S,$G345,通讯通路门店!$J:$J,"荣耀体验店")+COUNTIFS(通讯通路门店!$S:$S,$G345,通讯通路门店!$J:$J,"荣耀授权专卖店")</f>
        <v>0</v>
      </c>
      <c r="Z345" s="99">
        <f>COUNTIFS(通讯通路门店!$S:$S,$G345,通讯通路门店!$J:$J,"VIVO体验店")</f>
        <v>0</v>
      </c>
      <c r="AA345" s="99">
        <f>COUNTIFS(通讯通路门店!$S:$S,$G345,通讯通路门店!$J:$J,"OPPO体验店")</f>
        <v>0</v>
      </c>
      <c r="AB345" s="99">
        <f>COUNTIFS(通讯通路门店!$S:$S,$G345,通讯通路门店!$J:$J,"华为授权体验店")+COUNTIFS(通讯通路门店!$S:$S,$G345,通讯通路门店!$J:$J,"华为堡垒店")</f>
        <v>0</v>
      </c>
      <c r="AC345" s="99">
        <f>COUNTIFS(通讯通路门店!$S:$S,$G345,通讯通路门店!$J:$J,"小米体验店")</f>
        <v>0</v>
      </c>
      <c r="AD345" s="99">
        <f>COUNTIFS(通讯通路门店!$S:$S,$G345,通讯通路门店!$J:$J,"苹果体验店")</f>
        <v>0</v>
      </c>
      <c r="AE345" s="99">
        <f>COUNTIFS(通讯通路门店!$S:$S,$G345,通讯通路门店!$J:$J,"其他品牌专卖店")</f>
        <v>0</v>
      </c>
      <c r="AF345" s="99">
        <f>SUMIFS(通讯通路门店!$BI:$BI,通讯通路门店!$S:$S,$G345)</f>
        <v>0</v>
      </c>
      <c r="AG345" s="99">
        <f>SUMIFS(通讯通路门店!$BH:$BH,通讯通路门店!$S:$S,$G345)</f>
        <v>0</v>
      </c>
      <c r="AH345" s="99">
        <f t="shared" si="26"/>
        <v>0</v>
      </c>
      <c r="AI345" s="99">
        <f>SUMIFS(通讯通路门店!$BB:$BB,通讯通路门店!$S:$S,$G345)</f>
        <v>0</v>
      </c>
      <c r="AJ345" s="99">
        <f>SUMIFS(通讯通路门店!$BE:$BE,通讯通路门店!$S:$S,$G345)</f>
        <v>0</v>
      </c>
      <c r="AK345" s="99">
        <f>SUMIFS(通讯通路门店!$BG:$BG,通讯通路门店!$S:$S,$G345)</f>
        <v>0</v>
      </c>
      <c r="AL345" s="99">
        <f>SUMIFS(通讯通路门店!$BC:$BC,通讯通路门店!$S:$S,$G345)</f>
        <v>0</v>
      </c>
      <c r="AM345" s="99">
        <f>SUMIFS(通讯通路门店!$BD:$BD,通讯通路门店!$S:$S,$G345)</f>
        <v>0</v>
      </c>
      <c r="AN345" s="99">
        <f>SUMIFS(通讯通路门店!$BF:$BF,通讯通路门店!$S:$S,$G345)</f>
        <v>0</v>
      </c>
      <c r="AO345" s="99">
        <f t="shared" si="27"/>
        <v>0</v>
      </c>
      <c r="AP345" s="99">
        <f>SUMIFS(通讯通路门店!$K:$K,通讯通路门店!$S:$S,$G345)</f>
        <v>0</v>
      </c>
      <c r="AQ345" s="83"/>
      <c r="AR345" s="99">
        <f>SUMIFS(通讯通路门店!$T:$T,通讯通路门店!$S:$S,$G345)</f>
        <v>0</v>
      </c>
      <c r="AS345" s="99">
        <f>SUMIFS(通讯通路门店!$U:$U,通讯通路门店!$S:$S,$G345)</f>
        <v>0</v>
      </c>
      <c r="AT345" s="99">
        <f>SUMIFS(通讯通路门店!$V:$V,通讯通路门店!$S:$S,$G345)</f>
        <v>0</v>
      </c>
      <c r="AU345" s="99">
        <f>SUMIFS(通讯通路门店!$W:$W,通讯通路门店!$S:$S,$G345)</f>
        <v>0</v>
      </c>
      <c r="AV345" s="99">
        <f>SUMIFS(通讯通路门店!$Z:$Z,通讯通路门店!$S:$S,$G345)</f>
        <v>0</v>
      </c>
      <c r="AW345" s="99">
        <f>SUMIFS(通讯通路门店!$AB:$AB,通讯通路门店!$S:$S,$G345)</f>
        <v>0</v>
      </c>
      <c r="AX345" s="99">
        <f>SUMIFS(通讯通路门店!$X:$X,通讯通路门店!$S:$S,$G345)</f>
        <v>0</v>
      </c>
      <c r="AY345" s="99">
        <f>SUMIFS(通讯通路门店!$Y:$Y,通讯通路门店!$S:$S,$G345)</f>
        <v>0</v>
      </c>
      <c r="AZ345" s="99">
        <f>SUMIFS(通讯通路门店!$AA:$AA,通讯通路门店!$S:$S,$G345)</f>
        <v>0</v>
      </c>
      <c r="BA345" s="99">
        <f t="shared" si="28"/>
        <v>0</v>
      </c>
      <c r="BB345" s="99">
        <f t="shared" si="29"/>
        <v>0</v>
      </c>
      <c r="BC345" s="99">
        <f>SUMIFS(通讯通路门店!$W:$W,通讯通路门店!$S:$S,$G345,通讯通路门店!$J:$J,"荣耀体验店")+SUMIFS(通讯通路门店!$W:$W,通讯通路门店!$S:$S,$G345,通讯通路门店!$J:$J,"荣耀授权专卖店")</f>
        <v>0</v>
      </c>
      <c r="BD345" s="99">
        <f>SUMIFS(通讯通路门店!$Z:$Z,通讯通路门店!$S:$S,$G345,通讯通路门店!$J:$J,"VIVO体验店")</f>
        <v>0</v>
      </c>
      <c r="BE345" s="99">
        <f>SUMIFS(通讯通路门店!$AB:$AB,通讯通路门店!$S:$S,$G345,通讯通路门店!$J:$J,"OPPO体验店")</f>
        <v>0</v>
      </c>
      <c r="BF345" s="99">
        <f>SUMIFS(通讯通路门店!$X:$X,通讯通路门店!$S:$S,$G345,通讯通路门店!$J:$J,"华为授权体验店")+SUMIFS(通讯通路门店!$AA:$AA,通讯通路门店!$S:$S,$G345,通讯通路门店!$J:$J,"华为堡垒店")</f>
        <v>0</v>
      </c>
      <c r="BG345" s="99">
        <f>SUMIFS(通讯通路门店!$Y:$Y,通讯通路门店!$S:$S,$G345,通讯通路门店!$J:$J,"小米体验店")</f>
        <v>0</v>
      </c>
      <c r="BH345" s="99">
        <f>SUMIFS(通讯通路门店!$AA:$AA,通讯通路门店!$S:$S,$G345,通讯通路门店!$J:$J,"苹果体验店")</f>
        <v>0</v>
      </c>
      <c r="BI345" s="99">
        <f>SUMIFS(通讯通路门店!$K:$K,通讯通路门店!$S:$S,$G345,通讯通路门店!$J:$J,"其他品牌专卖店")</f>
        <v>0</v>
      </c>
      <c r="BJ345" s="99">
        <f>SUMIFS(通讯通路门店!$AC:$AC,通讯通路门店!$S:$S,$G345)</f>
        <v>0</v>
      </c>
      <c r="BK345" s="99">
        <f>SUMIFS(通讯通路门店!$AD:$AD,通讯通路门店!$S:$S,$G345)</f>
        <v>0</v>
      </c>
      <c r="BL345" s="99">
        <f>SUMIFS(通讯通路门店!$AE:$AE,通讯通路门店!$S:$S,$G345)</f>
        <v>0</v>
      </c>
      <c r="BM345" s="99">
        <f>SUMIFS(通讯通路门店!$AF:$AF,通讯通路门店!$S:$S,$G345)</f>
        <v>0</v>
      </c>
      <c r="BN345" s="99">
        <f>SUMIFS(通讯通路门店!$AG:$AG,通讯通路门店!$S:$S,$G345)</f>
        <v>0</v>
      </c>
      <c r="BO345" s="99">
        <f>SUMIFS(通讯通路门店!$AH:$AH,通讯通路门店!$S:$S,$G345)</f>
        <v>0</v>
      </c>
      <c r="BP345" s="99">
        <f>SUMIFS(通讯通路门店!$AI:$AI,通讯通路门店!$S:$S,$G345)</f>
        <v>0</v>
      </c>
      <c r="BQ345" s="83"/>
    </row>
    <row r="346" spans="1:69">
      <c r="A346" s="99" t="str">
        <f>IFERROR(_xlfn.XLOOKUP($G346,通讯通路门店!$S$4:$S$993933,通讯通路门店!$A$4:$A$993933,0,0),"")</f>
        <v/>
      </c>
      <c r="B346" s="99" t="str">
        <f>IFERROR(_xlfn.XLOOKUP($G346,通讯通路门店!$S$4:$S$993933,通讯通路门店!$B$4:$B$993933,0,0),"")</f>
        <v/>
      </c>
      <c r="C346" s="99" t="str">
        <f>IFERROR(_xlfn.XLOOKUP($G346,通讯通路门店!$S$4:$S$993933,通讯通路门店!$C$4:$C$993933,0,0),"")</f>
        <v/>
      </c>
      <c r="D346" s="99" t="str">
        <f>IFERROR(_xlfn.XLOOKUP($G346,通讯通路门店!$S$4:$S$993933,通讯通路门店!$D$4:$D$993933,0,0),"")</f>
        <v/>
      </c>
      <c r="E346" s="83"/>
      <c r="F346" s="83"/>
      <c r="G346" s="101" t="e">
        <v>#N/A</v>
      </c>
      <c r="H346" s="102" t="str">
        <f>IFERROR(_xlfn.XLOOKUP($G346,通讯通路门店!$S$4:$S$993933,通讯通路门店!$R$4:$R$993933,0,0),"")</f>
        <v/>
      </c>
      <c r="I346" s="83"/>
      <c r="J346" s="83"/>
      <c r="K346" s="83"/>
      <c r="L346" s="83"/>
      <c r="M346" s="83"/>
      <c r="N346" s="83"/>
      <c r="O346" s="83"/>
      <c r="P346" s="83"/>
      <c r="Q346" s="83"/>
      <c r="R346" s="83"/>
      <c r="S346" s="83"/>
      <c r="T346" s="83"/>
      <c r="U346" s="99">
        <f>COUNTIF(通讯通路门店!$S:$S,$G346)</f>
        <v>0</v>
      </c>
      <c r="V346" s="99">
        <f>COUNTIFS(通讯通路门店!$S:$S,$G346,通讯通路门店!$J:$J,"综合卖场")</f>
        <v>0</v>
      </c>
      <c r="W346" s="99">
        <f>SUMIFS(通讯通路门店!$AJ:$AJ,通讯通路门店!$S:$S,通讯客户沙盘!$G346)</f>
        <v>0</v>
      </c>
      <c r="X346" s="99">
        <f t="shared" si="25"/>
        <v>0</v>
      </c>
      <c r="Y346" s="99">
        <f>COUNTIFS(通讯通路门店!$S:$S,$G346,通讯通路门店!$J:$J,"荣耀体验店")+COUNTIFS(通讯通路门店!$S:$S,$G346,通讯通路门店!$J:$J,"荣耀授权专卖店")</f>
        <v>0</v>
      </c>
      <c r="Z346" s="99">
        <f>COUNTIFS(通讯通路门店!$S:$S,$G346,通讯通路门店!$J:$J,"VIVO体验店")</f>
        <v>0</v>
      </c>
      <c r="AA346" s="99">
        <f>COUNTIFS(通讯通路门店!$S:$S,$G346,通讯通路门店!$J:$J,"OPPO体验店")</f>
        <v>0</v>
      </c>
      <c r="AB346" s="99">
        <f>COUNTIFS(通讯通路门店!$S:$S,$G346,通讯通路门店!$J:$J,"华为授权体验店")+COUNTIFS(通讯通路门店!$S:$S,$G346,通讯通路门店!$J:$J,"华为堡垒店")</f>
        <v>0</v>
      </c>
      <c r="AC346" s="99">
        <f>COUNTIFS(通讯通路门店!$S:$S,$G346,通讯通路门店!$J:$J,"小米体验店")</f>
        <v>0</v>
      </c>
      <c r="AD346" s="99">
        <f>COUNTIFS(通讯通路门店!$S:$S,$G346,通讯通路门店!$J:$J,"苹果体验店")</f>
        <v>0</v>
      </c>
      <c r="AE346" s="99">
        <f>COUNTIFS(通讯通路门店!$S:$S,$G346,通讯通路门店!$J:$J,"其他品牌专卖店")</f>
        <v>0</v>
      </c>
      <c r="AF346" s="99">
        <f>SUMIFS(通讯通路门店!$BI:$BI,通讯通路门店!$S:$S,$G346)</f>
        <v>0</v>
      </c>
      <c r="AG346" s="99">
        <f>SUMIFS(通讯通路门店!$BH:$BH,通讯通路门店!$S:$S,$G346)</f>
        <v>0</v>
      </c>
      <c r="AH346" s="99">
        <f t="shared" si="26"/>
        <v>0</v>
      </c>
      <c r="AI346" s="99">
        <f>SUMIFS(通讯通路门店!$BB:$BB,通讯通路门店!$S:$S,$G346)</f>
        <v>0</v>
      </c>
      <c r="AJ346" s="99">
        <f>SUMIFS(通讯通路门店!$BE:$BE,通讯通路门店!$S:$S,$G346)</f>
        <v>0</v>
      </c>
      <c r="AK346" s="99">
        <f>SUMIFS(通讯通路门店!$BG:$BG,通讯通路门店!$S:$S,$G346)</f>
        <v>0</v>
      </c>
      <c r="AL346" s="99">
        <f>SUMIFS(通讯通路门店!$BC:$BC,通讯通路门店!$S:$S,$G346)</f>
        <v>0</v>
      </c>
      <c r="AM346" s="99">
        <f>SUMIFS(通讯通路门店!$BD:$BD,通讯通路门店!$S:$S,$G346)</f>
        <v>0</v>
      </c>
      <c r="AN346" s="99">
        <f>SUMIFS(通讯通路门店!$BF:$BF,通讯通路门店!$S:$S,$G346)</f>
        <v>0</v>
      </c>
      <c r="AO346" s="99">
        <f t="shared" si="27"/>
        <v>0</v>
      </c>
      <c r="AP346" s="99">
        <f>SUMIFS(通讯通路门店!$K:$K,通讯通路门店!$S:$S,$G346)</f>
        <v>0</v>
      </c>
      <c r="AQ346" s="83"/>
      <c r="AR346" s="99">
        <f>SUMIFS(通讯通路门店!$T:$T,通讯通路门店!$S:$S,$G346)</f>
        <v>0</v>
      </c>
      <c r="AS346" s="99">
        <f>SUMIFS(通讯通路门店!$U:$U,通讯通路门店!$S:$S,$G346)</f>
        <v>0</v>
      </c>
      <c r="AT346" s="99">
        <f>SUMIFS(通讯通路门店!$V:$V,通讯通路门店!$S:$S,$G346)</f>
        <v>0</v>
      </c>
      <c r="AU346" s="99">
        <f>SUMIFS(通讯通路门店!$W:$W,通讯通路门店!$S:$S,$G346)</f>
        <v>0</v>
      </c>
      <c r="AV346" s="99">
        <f>SUMIFS(通讯通路门店!$Z:$Z,通讯通路门店!$S:$S,$G346)</f>
        <v>0</v>
      </c>
      <c r="AW346" s="99">
        <f>SUMIFS(通讯通路门店!$AB:$AB,通讯通路门店!$S:$S,$G346)</f>
        <v>0</v>
      </c>
      <c r="AX346" s="99">
        <f>SUMIFS(通讯通路门店!$X:$X,通讯通路门店!$S:$S,$G346)</f>
        <v>0</v>
      </c>
      <c r="AY346" s="99">
        <f>SUMIFS(通讯通路门店!$Y:$Y,通讯通路门店!$S:$S,$G346)</f>
        <v>0</v>
      </c>
      <c r="AZ346" s="99">
        <f>SUMIFS(通讯通路门店!$AA:$AA,通讯通路门店!$S:$S,$G346)</f>
        <v>0</v>
      </c>
      <c r="BA346" s="99">
        <f t="shared" si="28"/>
        <v>0</v>
      </c>
      <c r="BB346" s="99">
        <f t="shared" si="29"/>
        <v>0</v>
      </c>
      <c r="BC346" s="99">
        <f>SUMIFS(通讯通路门店!$W:$W,通讯通路门店!$S:$S,$G346,通讯通路门店!$J:$J,"荣耀体验店")+SUMIFS(通讯通路门店!$W:$W,通讯通路门店!$S:$S,$G346,通讯通路门店!$J:$J,"荣耀授权专卖店")</f>
        <v>0</v>
      </c>
      <c r="BD346" s="99">
        <f>SUMIFS(通讯通路门店!$Z:$Z,通讯通路门店!$S:$S,$G346,通讯通路门店!$J:$J,"VIVO体验店")</f>
        <v>0</v>
      </c>
      <c r="BE346" s="99">
        <f>SUMIFS(通讯通路门店!$AB:$AB,通讯通路门店!$S:$S,$G346,通讯通路门店!$J:$J,"OPPO体验店")</f>
        <v>0</v>
      </c>
      <c r="BF346" s="99">
        <f>SUMIFS(通讯通路门店!$X:$X,通讯通路门店!$S:$S,$G346,通讯通路门店!$J:$J,"华为授权体验店")+SUMIFS(通讯通路门店!$AA:$AA,通讯通路门店!$S:$S,$G346,通讯通路门店!$J:$J,"华为堡垒店")</f>
        <v>0</v>
      </c>
      <c r="BG346" s="99">
        <f>SUMIFS(通讯通路门店!$Y:$Y,通讯通路门店!$S:$S,$G346,通讯通路门店!$J:$J,"小米体验店")</f>
        <v>0</v>
      </c>
      <c r="BH346" s="99">
        <f>SUMIFS(通讯通路门店!$AA:$AA,通讯通路门店!$S:$S,$G346,通讯通路门店!$J:$J,"苹果体验店")</f>
        <v>0</v>
      </c>
      <c r="BI346" s="99">
        <f>SUMIFS(通讯通路门店!$K:$K,通讯通路门店!$S:$S,$G346,通讯通路门店!$J:$J,"其他品牌专卖店")</f>
        <v>0</v>
      </c>
      <c r="BJ346" s="99">
        <f>SUMIFS(通讯通路门店!$AC:$AC,通讯通路门店!$S:$S,$G346)</f>
        <v>0</v>
      </c>
      <c r="BK346" s="99">
        <f>SUMIFS(通讯通路门店!$AD:$AD,通讯通路门店!$S:$S,$G346)</f>
        <v>0</v>
      </c>
      <c r="BL346" s="99">
        <f>SUMIFS(通讯通路门店!$AE:$AE,通讯通路门店!$S:$S,$G346)</f>
        <v>0</v>
      </c>
      <c r="BM346" s="99">
        <f>SUMIFS(通讯通路门店!$AF:$AF,通讯通路门店!$S:$S,$G346)</f>
        <v>0</v>
      </c>
      <c r="BN346" s="99">
        <f>SUMIFS(通讯通路门店!$AG:$AG,通讯通路门店!$S:$S,$G346)</f>
        <v>0</v>
      </c>
      <c r="BO346" s="99">
        <f>SUMIFS(通讯通路门店!$AH:$AH,通讯通路门店!$S:$S,$G346)</f>
        <v>0</v>
      </c>
      <c r="BP346" s="99">
        <f>SUMIFS(通讯通路门店!$AI:$AI,通讯通路门店!$S:$S,$G346)</f>
        <v>0</v>
      </c>
      <c r="BQ346" s="83"/>
    </row>
    <row r="347" spans="1:69">
      <c r="A347" s="99" t="str">
        <f>IFERROR(_xlfn.XLOOKUP($G347,通讯通路门店!$S$4:$S$993933,通讯通路门店!$A$4:$A$993933,0,0),"")</f>
        <v/>
      </c>
      <c r="B347" s="99" t="str">
        <f>IFERROR(_xlfn.XLOOKUP($G347,通讯通路门店!$S$4:$S$993933,通讯通路门店!$B$4:$B$993933,0,0),"")</f>
        <v/>
      </c>
      <c r="C347" s="99" t="str">
        <f>IFERROR(_xlfn.XLOOKUP($G347,通讯通路门店!$S$4:$S$993933,通讯通路门店!$C$4:$C$993933,0,0),"")</f>
        <v/>
      </c>
      <c r="D347" s="99" t="str">
        <f>IFERROR(_xlfn.XLOOKUP($G347,通讯通路门店!$S$4:$S$993933,通讯通路门店!$D$4:$D$993933,0,0),"")</f>
        <v/>
      </c>
      <c r="E347" s="83"/>
      <c r="F347" s="83"/>
      <c r="G347" s="101" t="e">
        <v>#N/A</v>
      </c>
      <c r="H347" s="102" t="str">
        <f>IFERROR(_xlfn.XLOOKUP($G347,通讯通路门店!$S$4:$S$993933,通讯通路门店!$R$4:$R$993933,0,0),"")</f>
        <v/>
      </c>
      <c r="I347" s="83"/>
      <c r="J347" s="83"/>
      <c r="K347" s="83"/>
      <c r="L347" s="83"/>
      <c r="M347" s="83"/>
      <c r="N347" s="83"/>
      <c r="O347" s="83"/>
      <c r="P347" s="83"/>
      <c r="Q347" s="83"/>
      <c r="R347" s="83"/>
      <c r="S347" s="83"/>
      <c r="T347" s="83"/>
      <c r="U347" s="99">
        <f>COUNTIF(通讯通路门店!$S:$S,$G347)</f>
        <v>0</v>
      </c>
      <c r="V347" s="99">
        <f>COUNTIFS(通讯通路门店!$S:$S,$G347,通讯通路门店!$J:$J,"综合卖场")</f>
        <v>0</v>
      </c>
      <c r="W347" s="99">
        <f>SUMIFS(通讯通路门店!$AJ:$AJ,通讯通路门店!$S:$S,通讯客户沙盘!$G347)</f>
        <v>0</v>
      </c>
      <c r="X347" s="99">
        <f t="shared" si="25"/>
        <v>0</v>
      </c>
      <c r="Y347" s="99">
        <f>COUNTIFS(通讯通路门店!$S:$S,$G347,通讯通路门店!$J:$J,"荣耀体验店")+COUNTIFS(通讯通路门店!$S:$S,$G347,通讯通路门店!$J:$J,"荣耀授权专卖店")</f>
        <v>0</v>
      </c>
      <c r="Z347" s="99">
        <f>COUNTIFS(通讯通路门店!$S:$S,$G347,通讯通路门店!$J:$J,"VIVO体验店")</f>
        <v>0</v>
      </c>
      <c r="AA347" s="99">
        <f>COUNTIFS(通讯通路门店!$S:$S,$G347,通讯通路门店!$J:$J,"OPPO体验店")</f>
        <v>0</v>
      </c>
      <c r="AB347" s="99">
        <f>COUNTIFS(通讯通路门店!$S:$S,$G347,通讯通路门店!$J:$J,"华为授权体验店")+COUNTIFS(通讯通路门店!$S:$S,$G347,通讯通路门店!$J:$J,"华为堡垒店")</f>
        <v>0</v>
      </c>
      <c r="AC347" s="99">
        <f>COUNTIFS(通讯通路门店!$S:$S,$G347,通讯通路门店!$J:$J,"小米体验店")</f>
        <v>0</v>
      </c>
      <c r="AD347" s="99">
        <f>COUNTIFS(通讯通路门店!$S:$S,$G347,通讯通路门店!$J:$J,"苹果体验店")</f>
        <v>0</v>
      </c>
      <c r="AE347" s="99">
        <f>COUNTIFS(通讯通路门店!$S:$S,$G347,通讯通路门店!$J:$J,"其他品牌专卖店")</f>
        <v>0</v>
      </c>
      <c r="AF347" s="99">
        <f>SUMIFS(通讯通路门店!$BI:$BI,通讯通路门店!$S:$S,$G347)</f>
        <v>0</v>
      </c>
      <c r="AG347" s="99">
        <f>SUMIFS(通讯通路门店!$BH:$BH,通讯通路门店!$S:$S,$G347)</f>
        <v>0</v>
      </c>
      <c r="AH347" s="99">
        <f t="shared" si="26"/>
        <v>0</v>
      </c>
      <c r="AI347" s="99">
        <f>SUMIFS(通讯通路门店!$BB:$BB,通讯通路门店!$S:$S,$G347)</f>
        <v>0</v>
      </c>
      <c r="AJ347" s="99">
        <f>SUMIFS(通讯通路门店!$BE:$BE,通讯通路门店!$S:$S,$G347)</f>
        <v>0</v>
      </c>
      <c r="AK347" s="99">
        <f>SUMIFS(通讯通路门店!$BG:$BG,通讯通路门店!$S:$S,$G347)</f>
        <v>0</v>
      </c>
      <c r="AL347" s="99">
        <f>SUMIFS(通讯通路门店!$BC:$BC,通讯通路门店!$S:$S,$G347)</f>
        <v>0</v>
      </c>
      <c r="AM347" s="99">
        <f>SUMIFS(通讯通路门店!$BD:$BD,通讯通路门店!$S:$S,$G347)</f>
        <v>0</v>
      </c>
      <c r="AN347" s="99">
        <f>SUMIFS(通讯通路门店!$BF:$BF,通讯通路门店!$S:$S,$G347)</f>
        <v>0</v>
      </c>
      <c r="AO347" s="99">
        <f t="shared" si="27"/>
        <v>0</v>
      </c>
      <c r="AP347" s="99">
        <f>SUMIFS(通讯通路门店!$K:$K,通讯通路门店!$S:$S,$G347)</f>
        <v>0</v>
      </c>
      <c r="AQ347" s="83"/>
      <c r="AR347" s="99">
        <f>SUMIFS(通讯通路门店!$T:$T,通讯通路门店!$S:$S,$G347)</f>
        <v>0</v>
      </c>
      <c r="AS347" s="99">
        <f>SUMIFS(通讯通路门店!$U:$U,通讯通路门店!$S:$S,$G347)</f>
        <v>0</v>
      </c>
      <c r="AT347" s="99">
        <f>SUMIFS(通讯通路门店!$V:$V,通讯通路门店!$S:$S,$G347)</f>
        <v>0</v>
      </c>
      <c r="AU347" s="99">
        <f>SUMIFS(通讯通路门店!$W:$W,通讯通路门店!$S:$S,$G347)</f>
        <v>0</v>
      </c>
      <c r="AV347" s="99">
        <f>SUMIFS(通讯通路门店!$Z:$Z,通讯通路门店!$S:$S,$G347)</f>
        <v>0</v>
      </c>
      <c r="AW347" s="99">
        <f>SUMIFS(通讯通路门店!$AB:$AB,通讯通路门店!$S:$S,$G347)</f>
        <v>0</v>
      </c>
      <c r="AX347" s="99">
        <f>SUMIFS(通讯通路门店!$X:$X,通讯通路门店!$S:$S,$G347)</f>
        <v>0</v>
      </c>
      <c r="AY347" s="99">
        <f>SUMIFS(通讯通路门店!$Y:$Y,通讯通路门店!$S:$S,$G347)</f>
        <v>0</v>
      </c>
      <c r="AZ347" s="99">
        <f>SUMIFS(通讯通路门店!$AA:$AA,通讯通路门店!$S:$S,$G347)</f>
        <v>0</v>
      </c>
      <c r="BA347" s="99">
        <f t="shared" si="28"/>
        <v>0</v>
      </c>
      <c r="BB347" s="99">
        <f t="shared" si="29"/>
        <v>0</v>
      </c>
      <c r="BC347" s="99">
        <f>SUMIFS(通讯通路门店!$W:$W,通讯通路门店!$S:$S,$G347,通讯通路门店!$J:$J,"荣耀体验店")+SUMIFS(通讯通路门店!$W:$W,通讯通路门店!$S:$S,$G347,通讯通路门店!$J:$J,"荣耀授权专卖店")</f>
        <v>0</v>
      </c>
      <c r="BD347" s="99">
        <f>SUMIFS(通讯通路门店!$Z:$Z,通讯通路门店!$S:$S,$G347,通讯通路门店!$J:$J,"VIVO体验店")</f>
        <v>0</v>
      </c>
      <c r="BE347" s="99">
        <f>SUMIFS(通讯通路门店!$AB:$AB,通讯通路门店!$S:$S,$G347,通讯通路门店!$J:$J,"OPPO体验店")</f>
        <v>0</v>
      </c>
      <c r="BF347" s="99">
        <f>SUMIFS(通讯通路门店!$X:$X,通讯通路门店!$S:$S,$G347,通讯通路门店!$J:$J,"华为授权体验店")+SUMIFS(通讯通路门店!$AA:$AA,通讯通路门店!$S:$S,$G347,通讯通路门店!$J:$J,"华为堡垒店")</f>
        <v>0</v>
      </c>
      <c r="BG347" s="99">
        <f>SUMIFS(通讯通路门店!$Y:$Y,通讯通路门店!$S:$S,$G347,通讯通路门店!$J:$J,"小米体验店")</f>
        <v>0</v>
      </c>
      <c r="BH347" s="99">
        <f>SUMIFS(通讯通路门店!$AA:$AA,通讯通路门店!$S:$S,$G347,通讯通路门店!$J:$J,"苹果体验店")</f>
        <v>0</v>
      </c>
      <c r="BI347" s="99">
        <f>SUMIFS(通讯通路门店!$K:$K,通讯通路门店!$S:$S,$G347,通讯通路门店!$J:$J,"其他品牌专卖店")</f>
        <v>0</v>
      </c>
      <c r="BJ347" s="99">
        <f>SUMIFS(通讯通路门店!$AC:$AC,通讯通路门店!$S:$S,$G347)</f>
        <v>0</v>
      </c>
      <c r="BK347" s="99">
        <f>SUMIFS(通讯通路门店!$AD:$AD,通讯通路门店!$S:$S,$G347)</f>
        <v>0</v>
      </c>
      <c r="BL347" s="99">
        <f>SUMIFS(通讯通路门店!$AE:$AE,通讯通路门店!$S:$S,$G347)</f>
        <v>0</v>
      </c>
      <c r="BM347" s="99">
        <f>SUMIFS(通讯通路门店!$AF:$AF,通讯通路门店!$S:$S,$G347)</f>
        <v>0</v>
      </c>
      <c r="BN347" s="99">
        <f>SUMIFS(通讯通路门店!$AG:$AG,通讯通路门店!$S:$S,$G347)</f>
        <v>0</v>
      </c>
      <c r="BO347" s="99">
        <f>SUMIFS(通讯通路门店!$AH:$AH,通讯通路门店!$S:$S,$G347)</f>
        <v>0</v>
      </c>
      <c r="BP347" s="99">
        <f>SUMIFS(通讯通路门店!$AI:$AI,通讯通路门店!$S:$S,$G347)</f>
        <v>0</v>
      </c>
      <c r="BQ347" s="83"/>
    </row>
    <row r="348" spans="1:69">
      <c r="A348" s="99" t="str">
        <f>IFERROR(_xlfn.XLOOKUP($G348,通讯通路门店!$S$4:$S$993933,通讯通路门店!$A$4:$A$993933,0,0),"")</f>
        <v/>
      </c>
      <c r="B348" s="99" t="str">
        <f>IFERROR(_xlfn.XLOOKUP($G348,通讯通路门店!$S$4:$S$993933,通讯通路门店!$B$4:$B$993933,0,0),"")</f>
        <v/>
      </c>
      <c r="C348" s="99" t="str">
        <f>IFERROR(_xlfn.XLOOKUP($G348,通讯通路门店!$S$4:$S$993933,通讯通路门店!$C$4:$C$993933,0,0),"")</f>
        <v/>
      </c>
      <c r="D348" s="99" t="str">
        <f>IFERROR(_xlfn.XLOOKUP($G348,通讯通路门店!$S$4:$S$993933,通讯通路门店!$D$4:$D$993933,0,0),"")</f>
        <v/>
      </c>
      <c r="E348" s="83"/>
      <c r="F348" s="83"/>
      <c r="G348" s="101" t="e">
        <v>#N/A</v>
      </c>
      <c r="H348" s="102" t="str">
        <f>IFERROR(_xlfn.XLOOKUP($G348,通讯通路门店!$S$4:$S$993933,通讯通路门店!$R$4:$R$993933,0,0),"")</f>
        <v/>
      </c>
      <c r="I348" s="83"/>
      <c r="J348" s="83"/>
      <c r="K348" s="83"/>
      <c r="L348" s="83"/>
      <c r="M348" s="83"/>
      <c r="N348" s="83"/>
      <c r="O348" s="83"/>
      <c r="P348" s="83"/>
      <c r="Q348" s="83"/>
      <c r="R348" s="83"/>
      <c r="S348" s="83"/>
      <c r="T348" s="83"/>
      <c r="U348" s="99">
        <f>COUNTIF(通讯通路门店!$S:$S,$G348)</f>
        <v>0</v>
      </c>
      <c r="V348" s="99">
        <f>COUNTIFS(通讯通路门店!$S:$S,$G348,通讯通路门店!$J:$J,"综合卖场")</f>
        <v>0</v>
      </c>
      <c r="W348" s="99">
        <f>SUMIFS(通讯通路门店!$AJ:$AJ,通讯通路门店!$S:$S,通讯客户沙盘!$G348)</f>
        <v>0</v>
      </c>
      <c r="X348" s="99">
        <f t="shared" si="25"/>
        <v>0</v>
      </c>
      <c r="Y348" s="99">
        <f>COUNTIFS(通讯通路门店!$S:$S,$G348,通讯通路门店!$J:$J,"荣耀体验店")+COUNTIFS(通讯通路门店!$S:$S,$G348,通讯通路门店!$J:$J,"荣耀授权专卖店")</f>
        <v>0</v>
      </c>
      <c r="Z348" s="99">
        <f>COUNTIFS(通讯通路门店!$S:$S,$G348,通讯通路门店!$J:$J,"VIVO体验店")</f>
        <v>0</v>
      </c>
      <c r="AA348" s="99">
        <f>COUNTIFS(通讯通路门店!$S:$S,$G348,通讯通路门店!$J:$J,"OPPO体验店")</f>
        <v>0</v>
      </c>
      <c r="AB348" s="99">
        <f>COUNTIFS(通讯通路门店!$S:$S,$G348,通讯通路门店!$J:$J,"华为授权体验店")+COUNTIFS(通讯通路门店!$S:$S,$G348,通讯通路门店!$J:$J,"华为堡垒店")</f>
        <v>0</v>
      </c>
      <c r="AC348" s="99">
        <f>COUNTIFS(通讯通路门店!$S:$S,$G348,通讯通路门店!$J:$J,"小米体验店")</f>
        <v>0</v>
      </c>
      <c r="AD348" s="99">
        <f>COUNTIFS(通讯通路门店!$S:$S,$G348,通讯通路门店!$J:$J,"苹果体验店")</f>
        <v>0</v>
      </c>
      <c r="AE348" s="99">
        <f>COUNTIFS(通讯通路门店!$S:$S,$G348,通讯通路门店!$J:$J,"其他品牌专卖店")</f>
        <v>0</v>
      </c>
      <c r="AF348" s="99">
        <f>SUMIFS(通讯通路门店!$BI:$BI,通讯通路门店!$S:$S,$G348)</f>
        <v>0</v>
      </c>
      <c r="AG348" s="99">
        <f>SUMIFS(通讯通路门店!$BH:$BH,通讯通路门店!$S:$S,$G348)</f>
        <v>0</v>
      </c>
      <c r="AH348" s="99">
        <f t="shared" si="26"/>
        <v>0</v>
      </c>
      <c r="AI348" s="99">
        <f>SUMIFS(通讯通路门店!$BB:$BB,通讯通路门店!$S:$S,$G348)</f>
        <v>0</v>
      </c>
      <c r="AJ348" s="99">
        <f>SUMIFS(通讯通路门店!$BE:$BE,通讯通路门店!$S:$S,$G348)</f>
        <v>0</v>
      </c>
      <c r="AK348" s="99">
        <f>SUMIFS(通讯通路门店!$BG:$BG,通讯通路门店!$S:$S,$G348)</f>
        <v>0</v>
      </c>
      <c r="AL348" s="99">
        <f>SUMIFS(通讯通路门店!$BC:$BC,通讯通路门店!$S:$S,$G348)</f>
        <v>0</v>
      </c>
      <c r="AM348" s="99">
        <f>SUMIFS(通讯通路门店!$BD:$BD,通讯通路门店!$S:$S,$G348)</f>
        <v>0</v>
      </c>
      <c r="AN348" s="99">
        <f>SUMIFS(通讯通路门店!$BF:$BF,通讯通路门店!$S:$S,$G348)</f>
        <v>0</v>
      </c>
      <c r="AO348" s="99">
        <f t="shared" si="27"/>
        <v>0</v>
      </c>
      <c r="AP348" s="99">
        <f>SUMIFS(通讯通路门店!$K:$K,通讯通路门店!$S:$S,$G348)</f>
        <v>0</v>
      </c>
      <c r="AQ348" s="83"/>
      <c r="AR348" s="99">
        <f>SUMIFS(通讯通路门店!$T:$T,通讯通路门店!$S:$S,$G348)</f>
        <v>0</v>
      </c>
      <c r="AS348" s="99">
        <f>SUMIFS(通讯通路门店!$U:$U,通讯通路门店!$S:$S,$G348)</f>
        <v>0</v>
      </c>
      <c r="AT348" s="99">
        <f>SUMIFS(通讯通路门店!$V:$V,通讯通路门店!$S:$S,$G348)</f>
        <v>0</v>
      </c>
      <c r="AU348" s="99">
        <f>SUMIFS(通讯通路门店!$W:$W,通讯通路门店!$S:$S,$G348)</f>
        <v>0</v>
      </c>
      <c r="AV348" s="99">
        <f>SUMIFS(通讯通路门店!$Z:$Z,通讯通路门店!$S:$S,$G348)</f>
        <v>0</v>
      </c>
      <c r="AW348" s="99">
        <f>SUMIFS(通讯通路门店!$AB:$AB,通讯通路门店!$S:$S,$G348)</f>
        <v>0</v>
      </c>
      <c r="AX348" s="99">
        <f>SUMIFS(通讯通路门店!$X:$X,通讯通路门店!$S:$S,$G348)</f>
        <v>0</v>
      </c>
      <c r="AY348" s="99">
        <f>SUMIFS(通讯通路门店!$Y:$Y,通讯通路门店!$S:$S,$G348)</f>
        <v>0</v>
      </c>
      <c r="AZ348" s="99">
        <f>SUMIFS(通讯通路门店!$AA:$AA,通讯通路门店!$S:$S,$G348)</f>
        <v>0</v>
      </c>
      <c r="BA348" s="99">
        <f t="shared" si="28"/>
        <v>0</v>
      </c>
      <c r="BB348" s="99">
        <f t="shared" si="29"/>
        <v>0</v>
      </c>
      <c r="BC348" s="99">
        <f>SUMIFS(通讯通路门店!$W:$W,通讯通路门店!$S:$S,$G348,通讯通路门店!$J:$J,"荣耀体验店")+SUMIFS(通讯通路门店!$W:$W,通讯通路门店!$S:$S,$G348,通讯通路门店!$J:$J,"荣耀授权专卖店")</f>
        <v>0</v>
      </c>
      <c r="BD348" s="99">
        <f>SUMIFS(通讯通路门店!$Z:$Z,通讯通路门店!$S:$S,$G348,通讯通路门店!$J:$J,"VIVO体验店")</f>
        <v>0</v>
      </c>
      <c r="BE348" s="99">
        <f>SUMIFS(通讯通路门店!$AB:$AB,通讯通路门店!$S:$S,$G348,通讯通路门店!$J:$J,"OPPO体验店")</f>
        <v>0</v>
      </c>
      <c r="BF348" s="99">
        <f>SUMIFS(通讯通路门店!$X:$X,通讯通路门店!$S:$S,$G348,通讯通路门店!$J:$J,"华为授权体验店")+SUMIFS(通讯通路门店!$AA:$AA,通讯通路门店!$S:$S,$G348,通讯通路门店!$J:$J,"华为堡垒店")</f>
        <v>0</v>
      </c>
      <c r="BG348" s="99">
        <f>SUMIFS(通讯通路门店!$Y:$Y,通讯通路门店!$S:$S,$G348,通讯通路门店!$J:$J,"小米体验店")</f>
        <v>0</v>
      </c>
      <c r="BH348" s="99">
        <f>SUMIFS(通讯通路门店!$AA:$AA,通讯通路门店!$S:$S,$G348,通讯通路门店!$J:$J,"苹果体验店")</f>
        <v>0</v>
      </c>
      <c r="BI348" s="99">
        <f>SUMIFS(通讯通路门店!$K:$K,通讯通路门店!$S:$S,$G348,通讯通路门店!$J:$J,"其他品牌专卖店")</f>
        <v>0</v>
      </c>
      <c r="BJ348" s="99">
        <f>SUMIFS(通讯通路门店!$AC:$AC,通讯通路门店!$S:$S,$G348)</f>
        <v>0</v>
      </c>
      <c r="BK348" s="99">
        <f>SUMIFS(通讯通路门店!$AD:$AD,通讯通路门店!$S:$S,$G348)</f>
        <v>0</v>
      </c>
      <c r="BL348" s="99">
        <f>SUMIFS(通讯通路门店!$AE:$AE,通讯通路门店!$S:$S,$G348)</f>
        <v>0</v>
      </c>
      <c r="BM348" s="99">
        <f>SUMIFS(通讯通路门店!$AF:$AF,通讯通路门店!$S:$S,$G348)</f>
        <v>0</v>
      </c>
      <c r="BN348" s="99">
        <f>SUMIFS(通讯通路门店!$AG:$AG,通讯通路门店!$S:$S,$G348)</f>
        <v>0</v>
      </c>
      <c r="BO348" s="99">
        <f>SUMIFS(通讯通路门店!$AH:$AH,通讯通路门店!$S:$S,$G348)</f>
        <v>0</v>
      </c>
      <c r="BP348" s="99">
        <f>SUMIFS(通讯通路门店!$AI:$AI,通讯通路门店!$S:$S,$G348)</f>
        <v>0</v>
      </c>
      <c r="BQ348" s="83"/>
    </row>
    <row r="349" spans="1:69">
      <c r="A349" s="99" t="str">
        <f>IFERROR(_xlfn.XLOOKUP($G349,通讯通路门店!$S$4:$S$993933,通讯通路门店!$A$4:$A$993933,0,0),"")</f>
        <v/>
      </c>
      <c r="B349" s="99" t="str">
        <f>IFERROR(_xlfn.XLOOKUP($G349,通讯通路门店!$S$4:$S$993933,通讯通路门店!$B$4:$B$993933,0,0),"")</f>
        <v/>
      </c>
      <c r="C349" s="99" t="str">
        <f>IFERROR(_xlfn.XLOOKUP($G349,通讯通路门店!$S$4:$S$993933,通讯通路门店!$C$4:$C$993933,0,0),"")</f>
        <v/>
      </c>
      <c r="D349" s="99" t="str">
        <f>IFERROR(_xlfn.XLOOKUP($G349,通讯通路门店!$S$4:$S$993933,通讯通路门店!$D$4:$D$993933,0,0),"")</f>
        <v/>
      </c>
      <c r="E349" s="83"/>
      <c r="F349" s="83"/>
      <c r="G349" s="101" t="e">
        <v>#N/A</v>
      </c>
      <c r="H349" s="102" t="str">
        <f>IFERROR(_xlfn.XLOOKUP($G349,通讯通路门店!$S$4:$S$993933,通讯通路门店!$R$4:$R$993933,0,0),"")</f>
        <v/>
      </c>
      <c r="I349" s="83"/>
      <c r="J349" s="83"/>
      <c r="K349" s="83"/>
      <c r="L349" s="83"/>
      <c r="M349" s="83"/>
      <c r="N349" s="83"/>
      <c r="O349" s="83"/>
      <c r="P349" s="83"/>
      <c r="Q349" s="83"/>
      <c r="R349" s="83"/>
      <c r="S349" s="83"/>
      <c r="T349" s="83"/>
      <c r="U349" s="99">
        <f>COUNTIF(通讯通路门店!$S:$S,$G349)</f>
        <v>0</v>
      </c>
      <c r="V349" s="99">
        <f>COUNTIFS(通讯通路门店!$S:$S,$G349,通讯通路门店!$J:$J,"综合卖场")</f>
        <v>0</v>
      </c>
      <c r="W349" s="99">
        <f>SUMIFS(通讯通路门店!$AJ:$AJ,通讯通路门店!$S:$S,通讯客户沙盘!$G349)</f>
        <v>0</v>
      </c>
      <c r="X349" s="99">
        <f t="shared" si="25"/>
        <v>0</v>
      </c>
      <c r="Y349" s="99">
        <f>COUNTIFS(通讯通路门店!$S:$S,$G349,通讯通路门店!$J:$J,"荣耀体验店")+COUNTIFS(通讯通路门店!$S:$S,$G349,通讯通路门店!$J:$J,"荣耀授权专卖店")</f>
        <v>0</v>
      </c>
      <c r="Z349" s="99">
        <f>COUNTIFS(通讯通路门店!$S:$S,$G349,通讯通路门店!$J:$J,"VIVO体验店")</f>
        <v>0</v>
      </c>
      <c r="AA349" s="99">
        <f>COUNTIFS(通讯通路门店!$S:$S,$G349,通讯通路门店!$J:$J,"OPPO体验店")</f>
        <v>0</v>
      </c>
      <c r="AB349" s="99">
        <f>COUNTIFS(通讯通路门店!$S:$S,$G349,通讯通路门店!$J:$J,"华为授权体验店")+COUNTIFS(通讯通路门店!$S:$S,$G349,通讯通路门店!$J:$J,"华为堡垒店")</f>
        <v>0</v>
      </c>
      <c r="AC349" s="99">
        <f>COUNTIFS(通讯通路门店!$S:$S,$G349,通讯通路门店!$J:$J,"小米体验店")</f>
        <v>0</v>
      </c>
      <c r="AD349" s="99">
        <f>COUNTIFS(通讯通路门店!$S:$S,$G349,通讯通路门店!$J:$J,"苹果体验店")</f>
        <v>0</v>
      </c>
      <c r="AE349" s="99">
        <f>COUNTIFS(通讯通路门店!$S:$S,$G349,通讯通路门店!$J:$J,"其他品牌专卖店")</f>
        <v>0</v>
      </c>
      <c r="AF349" s="99">
        <f>SUMIFS(通讯通路门店!$BI:$BI,通讯通路门店!$S:$S,$G349)</f>
        <v>0</v>
      </c>
      <c r="AG349" s="99">
        <f>SUMIFS(通讯通路门店!$BH:$BH,通讯通路门店!$S:$S,$G349)</f>
        <v>0</v>
      </c>
      <c r="AH349" s="99">
        <f t="shared" si="26"/>
        <v>0</v>
      </c>
      <c r="AI349" s="99">
        <f>SUMIFS(通讯通路门店!$BB:$BB,通讯通路门店!$S:$S,$G349)</f>
        <v>0</v>
      </c>
      <c r="AJ349" s="99">
        <f>SUMIFS(通讯通路门店!$BE:$BE,通讯通路门店!$S:$S,$G349)</f>
        <v>0</v>
      </c>
      <c r="AK349" s="99">
        <f>SUMIFS(通讯通路门店!$BG:$BG,通讯通路门店!$S:$S,$G349)</f>
        <v>0</v>
      </c>
      <c r="AL349" s="99">
        <f>SUMIFS(通讯通路门店!$BC:$BC,通讯通路门店!$S:$S,$G349)</f>
        <v>0</v>
      </c>
      <c r="AM349" s="99">
        <f>SUMIFS(通讯通路门店!$BD:$BD,通讯通路门店!$S:$S,$G349)</f>
        <v>0</v>
      </c>
      <c r="AN349" s="99">
        <f>SUMIFS(通讯通路门店!$BF:$BF,通讯通路门店!$S:$S,$G349)</f>
        <v>0</v>
      </c>
      <c r="AO349" s="99">
        <f t="shared" si="27"/>
        <v>0</v>
      </c>
      <c r="AP349" s="99">
        <f>SUMIFS(通讯通路门店!$K:$K,通讯通路门店!$S:$S,$G349)</f>
        <v>0</v>
      </c>
      <c r="AQ349" s="83"/>
      <c r="AR349" s="99">
        <f>SUMIFS(通讯通路门店!$T:$T,通讯通路门店!$S:$S,$G349)</f>
        <v>0</v>
      </c>
      <c r="AS349" s="99">
        <f>SUMIFS(通讯通路门店!$U:$U,通讯通路门店!$S:$S,$G349)</f>
        <v>0</v>
      </c>
      <c r="AT349" s="99">
        <f>SUMIFS(通讯通路门店!$V:$V,通讯通路门店!$S:$S,$G349)</f>
        <v>0</v>
      </c>
      <c r="AU349" s="99">
        <f>SUMIFS(通讯通路门店!$W:$W,通讯通路门店!$S:$S,$G349)</f>
        <v>0</v>
      </c>
      <c r="AV349" s="99">
        <f>SUMIFS(通讯通路门店!$Z:$Z,通讯通路门店!$S:$S,$G349)</f>
        <v>0</v>
      </c>
      <c r="AW349" s="99">
        <f>SUMIFS(通讯通路门店!$AB:$AB,通讯通路门店!$S:$S,$G349)</f>
        <v>0</v>
      </c>
      <c r="AX349" s="99">
        <f>SUMIFS(通讯通路门店!$X:$X,通讯通路门店!$S:$S,$G349)</f>
        <v>0</v>
      </c>
      <c r="AY349" s="99">
        <f>SUMIFS(通讯通路门店!$Y:$Y,通讯通路门店!$S:$S,$G349)</f>
        <v>0</v>
      </c>
      <c r="AZ349" s="99">
        <f>SUMIFS(通讯通路门店!$AA:$AA,通讯通路门店!$S:$S,$G349)</f>
        <v>0</v>
      </c>
      <c r="BA349" s="99">
        <f t="shared" si="28"/>
        <v>0</v>
      </c>
      <c r="BB349" s="99">
        <f t="shared" si="29"/>
        <v>0</v>
      </c>
      <c r="BC349" s="99">
        <f>SUMIFS(通讯通路门店!$W:$W,通讯通路门店!$S:$S,$G349,通讯通路门店!$J:$J,"荣耀体验店")+SUMIFS(通讯通路门店!$W:$W,通讯通路门店!$S:$S,$G349,通讯通路门店!$J:$J,"荣耀授权专卖店")</f>
        <v>0</v>
      </c>
      <c r="BD349" s="99">
        <f>SUMIFS(通讯通路门店!$Z:$Z,通讯通路门店!$S:$S,$G349,通讯通路门店!$J:$J,"VIVO体验店")</f>
        <v>0</v>
      </c>
      <c r="BE349" s="99">
        <f>SUMIFS(通讯通路门店!$AB:$AB,通讯通路门店!$S:$S,$G349,通讯通路门店!$J:$J,"OPPO体验店")</f>
        <v>0</v>
      </c>
      <c r="BF349" s="99">
        <f>SUMIFS(通讯通路门店!$X:$X,通讯通路门店!$S:$S,$G349,通讯通路门店!$J:$J,"华为授权体验店")+SUMIFS(通讯通路门店!$AA:$AA,通讯通路门店!$S:$S,$G349,通讯通路门店!$J:$J,"华为堡垒店")</f>
        <v>0</v>
      </c>
      <c r="BG349" s="99">
        <f>SUMIFS(通讯通路门店!$Y:$Y,通讯通路门店!$S:$S,$G349,通讯通路门店!$J:$J,"小米体验店")</f>
        <v>0</v>
      </c>
      <c r="BH349" s="99">
        <f>SUMIFS(通讯通路门店!$AA:$AA,通讯通路门店!$S:$S,$G349,通讯通路门店!$J:$J,"苹果体验店")</f>
        <v>0</v>
      </c>
      <c r="BI349" s="99">
        <f>SUMIFS(通讯通路门店!$K:$K,通讯通路门店!$S:$S,$G349,通讯通路门店!$J:$J,"其他品牌专卖店")</f>
        <v>0</v>
      </c>
      <c r="BJ349" s="99">
        <f>SUMIFS(通讯通路门店!$AC:$AC,通讯通路门店!$S:$S,$G349)</f>
        <v>0</v>
      </c>
      <c r="BK349" s="99">
        <f>SUMIFS(通讯通路门店!$AD:$AD,通讯通路门店!$S:$S,$G349)</f>
        <v>0</v>
      </c>
      <c r="BL349" s="99">
        <f>SUMIFS(通讯通路门店!$AE:$AE,通讯通路门店!$S:$S,$G349)</f>
        <v>0</v>
      </c>
      <c r="BM349" s="99">
        <f>SUMIFS(通讯通路门店!$AF:$AF,通讯通路门店!$S:$S,$G349)</f>
        <v>0</v>
      </c>
      <c r="BN349" s="99">
        <f>SUMIFS(通讯通路门店!$AG:$AG,通讯通路门店!$S:$S,$G349)</f>
        <v>0</v>
      </c>
      <c r="BO349" s="99">
        <f>SUMIFS(通讯通路门店!$AH:$AH,通讯通路门店!$S:$S,$G349)</f>
        <v>0</v>
      </c>
      <c r="BP349" s="99">
        <f>SUMIFS(通讯通路门店!$AI:$AI,通讯通路门店!$S:$S,$G349)</f>
        <v>0</v>
      </c>
      <c r="BQ349" s="83"/>
    </row>
    <row r="350" spans="1:69">
      <c r="A350" s="99" t="str">
        <f>IFERROR(_xlfn.XLOOKUP($G350,通讯通路门店!$S$4:$S$993933,通讯通路门店!$A$4:$A$993933,0,0),"")</f>
        <v/>
      </c>
      <c r="B350" s="99" t="str">
        <f>IFERROR(_xlfn.XLOOKUP($G350,通讯通路门店!$S$4:$S$993933,通讯通路门店!$B$4:$B$993933,0,0),"")</f>
        <v/>
      </c>
      <c r="C350" s="99" t="str">
        <f>IFERROR(_xlfn.XLOOKUP($G350,通讯通路门店!$S$4:$S$993933,通讯通路门店!$C$4:$C$993933,0,0),"")</f>
        <v/>
      </c>
      <c r="D350" s="99" t="str">
        <f>IFERROR(_xlfn.XLOOKUP($G350,通讯通路门店!$S$4:$S$993933,通讯通路门店!$D$4:$D$993933,0,0),"")</f>
        <v/>
      </c>
      <c r="E350" s="83"/>
      <c r="F350" s="83"/>
      <c r="G350" s="101" t="e">
        <v>#N/A</v>
      </c>
      <c r="H350" s="102" t="str">
        <f>IFERROR(_xlfn.XLOOKUP($G350,通讯通路门店!$S$4:$S$993933,通讯通路门店!$R$4:$R$993933,0,0),"")</f>
        <v/>
      </c>
      <c r="I350" s="83"/>
      <c r="J350" s="83"/>
      <c r="K350" s="83"/>
      <c r="L350" s="83"/>
      <c r="M350" s="83"/>
      <c r="N350" s="83"/>
      <c r="O350" s="83"/>
      <c r="P350" s="83"/>
      <c r="Q350" s="83"/>
      <c r="R350" s="83"/>
      <c r="S350" s="83"/>
      <c r="T350" s="83"/>
      <c r="U350" s="99">
        <f>COUNTIF(通讯通路门店!$S:$S,$G350)</f>
        <v>0</v>
      </c>
      <c r="V350" s="99">
        <f>COUNTIFS(通讯通路门店!$S:$S,$G350,通讯通路门店!$J:$J,"综合卖场")</f>
        <v>0</v>
      </c>
      <c r="W350" s="99">
        <f>SUMIFS(通讯通路门店!$AJ:$AJ,通讯通路门店!$S:$S,通讯客户沙盘!$G350)</f>
        <v>0</v>
      </c>
      <c r="X350" s="99">
        <f t="shared" si="25"/>
        <v>0</v>
      </c>
      <c r="Y350" s="99">
        <f>COUNTIFS(通讯通路门店!$S:$S,$G350,通讯通路门店!$J:$J,"荣耀体验店")+COUNTIFS(通讯通路门店!$S:$S,$G350,通讯通路门店!$J:$J,"荣耀授权专卖店")</f>
        <v>0</v>
      </c>
      <c r="Z350" s="99">
        <f>COUNTIFS(通讯通路门店!$S:$S,$G350,通讯通路门店!$J:$J,"VIVO体验店")</f>
        <v>0</v>
      </c>
      <c r="AA350" s="99">
        <f>COUNTIFS(通讯通路门店!$S:$S,$G350,通讯通路门店!$J:$J,"OPPO体验店")</f>
        <v>0</v>
      </c>
      <c r="AB350" s="99">
        <f>COUNTIFS(通讯通路门店!$S:$S,$G350,通讯通路门店!$J:$J,"华为授权体验店")+COUNTIFS(通讯通路门店!$S:$S,$G350,通讯通路门店!$J:$J,"华为堡垒店")</f>
        <v>0</v>
      </c>
      <c r="AC350" s="99">
        <f>COUNTIFS(通讯通路门店!$S:$S,$G350,通讯通路门店!$J:$J,"小米体验店")</f>
        <v>0</v>
      </c>
      <c r="AD350" s="99">
        <f>COUNTIFS(通讯通路门店!$S:$S,$G350,通讯通路门店!$J:$J,"苹果体验店")</f>
        <v>0</v>
      </c>
      <c r="AE350" s="99">
        <f>COUNTIFS(通讯通路门店!$S:$S,$G350,通讯通路门店!$J:$J,"其他品牌专卖店")</f>
        <v>0</v>
      </c>
      <c r="AF350" s="99">
        <f>SUMIFS(通讯通路门店!$BI:$BI,通讯通路门店!$S:$S,$G350)</f>
        <v>0</v>
      </c>
      <c r="AG350" s="99">
        <f>SUMIFS(通讯通路门店!$BH:$BH,通讯通路门店!$S:$S,$G350)</f>
        <v>0</v>
      </c>
      <c r="AH350" s="99">
        <f t="shared" si="26"/>
        <v>0</v>
      </c>
      <c r="AI350" s="99">
        <f>SUMIFS(通讯通路门店!$BB:$BB,通讯通路门店!$S:$S,$G350)</f>
        <v>0</v>
      </c>
      <c r="AJ350" s="99">
        <f>SUMIFS(通讯通路门店!$BE:$BE,通讯通路门店!$S:$S,$G350)</f>
        <v>0</v>
      </c>
      <c r="AK350" s="99">
        <f>SUMIFS(通讯通路门店!$BG:$BG,通讯通路门店!$S:$S,$G350)</f>
        <v>0</v>
      </c>
      <c r="AL350" s="99">
        <f>SUMIFS(通讯通路门店!$BC:$BC,通讯通路门店!$S:$S,$G350)</f>
        <v>0</v>
      </c>
      <c r="AM350" s="99">
        <f>SUMIFS(通讯通路门店!$BD:$BD,通讯通路门店!$S:$S,$G350)</f>
        <v>0</v>
      </c>
      <c r="AN350" s="99">
        <f>SUMIFS(通讯通路门店!$BF:$BF,通讯通路门店!$S:$S,$G350)</f>
        <v>0</v>
      </c>
      <c r="AO350" s="99">
        <f t="shared" si="27"/>
        <v>0</v>
      </c>
      <c r="AP350" s="99">
        <f>SUMIFS(通讯通路门店!$K:$K,通讯通路门店!$S:$S,$G350)</f>
        <v>0</v>
      </c>
      <c r="AQ350" s="83"/>
      <c r="AR350" s="99">
        <f>SUMIFS(通讯通路门店!$T:$T,通讯通路门店!$S:$S,$G350)</f>
        <v>0</v>
      </c>
      <c r="AS350" s="99">
        <f>SUMIFS(通讯通路门店!$U:$U,通讯通路门店!$S:$S,$G350)</f>
        <v>0</v>
      </c>
      <c r="AT350" s="99">
        <f>SUMIFS(通讯通路门店!$V:$V,通讯通路门店!$S:$S,$G350)</f>
        <v>0</v>
      </c>
      <c r="AU350" s="99">
        <f>SUMIFS(通讯通路门店!$W:$W,通讯通路门店!$S:$S,$G350)</f>
        <v>0</v>
      </c>
      <c r="AV350" s="99">
        <f>SUMIFS(通讯通路门店!$Z:$Z,通讯通路门店!$S:$S,$G350)</f>
        <v>0</v>
      </c>
      <c r="AW350" s="99">
        <f>SUMIFS(通讯通路门店!$AB:$AB,通讯通路门店!$S:$S,$G350)</f>
        <v>0</v>
      </c>
      <c r="AX350" s="99">
        <f>SUMIFS(通讯通路门店!$X:$X,通讯通路门店!$S:$S,$G350)</f>
        <v>0</v>
      </c>
      <c r="AY350" s="99">
        <f>SUMIFS(通讯通路门店!$Y:$Y,通讯通路门店!$S:$S,$G350)</f>
        <v>0</v>
      </c>
      <c r="AZ350" s="99">
        <f>SUMIFS(通讯通路门店!$AA:$AA,通讯通路门店!$S:$S,$G350)</f>
        <v>0</v>
      </c>
      <c r="BA350" s="99">
        <f t="shared" si="28"/>
        <v>0</v>
      </c>
      <c r="BB350" s="99">
        <f t="shared" si="29"/>
        <v>0</v>
      </c>
      <c r="BC350" s="99">
        <f>SUMIFS(通讯通路门店!$W:$W,通讯通路门店!$S:$S,$G350,通讯通路门店!$J:$J,"荣耀体验店")+SUMIFS(通讯通路门店!$W:$W,通讯通路门店!$S:$S,$G350,通讯通路门店!$J:$J,"荣耀授权专卖店")</f>
        <v>0</v>
      </c>
      <c r="BD350" s="99">
        <f>SUMIFS(通讯通路门店!$Z:$Z,通讯通路门店!$S:$S,$G350,通讯通路门店!$J:$J,"VIVO体验店")</f>
        <v>0</v>
      </c>
      <c r="BE350" s="99">
        <f>SUMIFS(通讯通路门店!$AB:$AB,通讯通路门店!$S:$S,$G350,通讯通路门店!$J:$J,"OPPO体验店")</f>
        <v>0</v>
      </c>
      <c r="BF350" s="99">
        <f>SUMIFS(通讯通路门店!$X:$X,通讯通路门店!$S:$S,$G350,通讯通路门店!$J:$J,"华为授权体验店")+SUMIFS(通讯通路门店!$AA:$AA,通讯通路门店!$S:$S,$G350,通讯通路门店!$J:$J,"华为堡垒店")</f>
        <v>0</v>
      </c>
      <c r="BG350" s="99">
        <f>SUMIFS(通讯通路门店!$Y:$Y,通讯通路门店!$S:$S,$G350,通讯通路门店!$J:$J,"小米体验店")</f>
        <v>0</v>
      </c>
      <c r="BH350" s="99">
        <f>SUMIFS(通讯通路门店!$AA:$AA,通讯通路门店!$S:$S,$G350,通讯通路门店!$J:$J,"苹果体验店")</f>
        <v>0</v>
      </c>
      <c r="BI350" s="99">
        <f>SUMIFS(通讯通路门店!$K:$K,通讯通路门店!$S:$S,$G350,通讯通路门店!$J:$J,"其他品牌专卖店")</f>
        <v>0</v>
      </c>
      <c r="BJ350" s="99">
        <f>SUMIFS(通讯通路门店!$AC:$AC,通讯通路门店!$S:$S,$G350)</f>
        <v>0</v>
      </c>
      <c r="BK350" s="99">
        <f>SUMIFS(通讯通路门店!$AD:$AD,通讯通路门店!$S:$S,$G350)</f>
        <v>0</v>
      </c>
      <c r="BL350" s="99">
        <f>SUMIFS(通讯通路门店!$AE:$AE,通讯通路门店!$S:$S,$G350)</f>
        <v>0</v>
      </c>
      <c r="BM350" s="99">
        <f>SUMIFS(通讯通路门店!$AF:$AF,通讯通路门店!$S:$S,$G350)</f>
        <v>0</v>
      </c>
      <c r="BN350" s="99">
        <f>SUMIFS(通讯通路门店!$AG:$AG,通讯通路门店!$S:$S,$G350)</f>
        <v>0</v>
      </c>
      <c r="BO350" s="99">
        <f>SUMIFS(通讯通路门店!$AH:$AH,通讯通路门店!$S:$S,$G350)</f>
        <v>0</v>
      </c>
      <c r="BP350" s="99">
        <f>SUMIFS(通讯通路门店!$AI:$AI,通讯通路门店!$S:$S,$G350)</f>
        <v>0</v>
      </c>
      <c r="BQ350" s="83"/>
    </row>
    <row r="351" spans="1:69">
      <c r="A351" s="99" t="str">
        <f>IFERROR(_xlfn.XLOOKUP($G351,通讯通路门店!$S$4:$S$993933,通讯通路门店!$A$4:$A$993933,0,0),"")</f>
        <v/>
      </c>
      <c r="B351" s="99" t="str">
        <f>IFERROR(_xlfn.XLOOKUP($G351,通讯通路门店!$S$4:$S$993933,通讯通路门店!$B$4:$B$993933,0,0),"")</f>
        <v/>
      </c>
      <c r="C351" s="99" t="str">
        <f>IFERROR(_xlfn.XLOOKUP($G351,通讯通路门店!$S$4:$S$993933,通讯通路门店!$C$4:$C$993933,0,0),"")</f>
        <v/>
      </c>
      <c r="D351" s="99" t="str">
        <f>IFERROR(_xlfn.XLOOKUP($G351,通讯通路门店!$S$4:$S$993933,通讯通路门店!$D$4:$D$993933,0,0),"")</f>
        <v/>
      </c>
      <c r="E351" s="83"/>
      <c r="F351" s="83"/>
      <c r="G351" s="101" t="e">
        <v>#N/A</v>
      </c>
      <c r="H351" s="102" t="str">
        <f>IFERROR(_xlfn.XLOOKUP($G351,通讯通路门店!$S$4:$S$993933,通讯通路门店!$R$4:$R$993933,0,0),"")</f>
        <v/>
      </c>
      <c r="I351" s="83"/>
      <c r="J351" s="83"/>
      <c r="K351" s="83"/>
      <c r="L351" s="83"/>
      <c r="M351" s="83"/>
      <c r="N351" s="83"/>
      <c r="O351" s="83"/>
      <c r="P351" s="83"/>
      <c r="Q351" s="83"/>
      <c r="R351" s="83"/>
      <c r="S351" s="83"/>
      <c r="T351" s="83"/>
      <c r="U351" s="99">
        <f>COUNTIF(通讯通路门店!$S:$S,$G351)</f>
        <v>0</v>
      </c>
      <c r="V351" s="99">
        <f>COUNTIFS(通讯通路门店!$S:$S,$G351,通讯通路门店!$J:$J,"综合卖场")</f>
        <v>0</v>
      </c>
      <c r="W351" s="99">
        <f>SUMIFS(通讯通路门店!$AJ:$AJ,通讯通路门店!$S:$S,通讯客户沙盘!$G351)</f>
        <v>0</v>
      </c>
      <c r="X351" s="99">
        <f t="shared" si="25"/>
        <v>0</v>
      </c>
      <c r="Y351" s="99">
        <f>COUNTIFS(通讯通路门店!$S:$S,$G351,通讯通路门店!$J:$J,"荣耀体验店")+COUNTIFS(通讯通路门店!$S:$S,$G351,通讯通路门店!$J:$J,"荣耀授权专卖店")</f>
        <v>0</v>
      </c>
      <c r="Z351" s="99">
        <f>COUNTIFS(通讯通路门店!$S:$S,$G351,通讯通路门店!$J:$J,"VIVO体验店")</f>
        <v>0</v>
      </c>
      <c r="AA351" s="99">
        <f>COUNTIFS(通讯通路门店!$S:$S,$G351,通讯通路门店!$J:$J,"OPPO体验店")</f>
        <v>0</v>
      </c>
      <c r="AB351" s="99">
        <f>COUNTIFS(通讯通路门店!$S:$S,$G351,通讯通路门店!$J:$J,"华为授权体验店")+COUNTIFS(通讯通路门店!$S:$S,$G351,通讯通路门店!$J:$J,"华为堡垒店")</f>
        <v>0</v>
      </c>
      <c r="AC351" s="99">
        <f>COUNTIFS(通讯通路门店!$S:$S,$G351,通讯通路门店!$J:$J,"小米体验店")</f>
        <v>0</v>
      </c>
      <c r="AD351" s="99">
        <f>COUNTIFS(通讯通路门店!$S:$S,$G351,通讯通路门店!$J:$J,"苹果体验店")</f>
        <v>0</v>
      </c>
      <c r="AE351" s="99">
        <f>COUNTIFS(通讯通路门店!$S:$S,$G351,通讯通路门店!$J:$J,"其他品牌专卖店")</f>
        <v>0</v>
      </c>
      <c r="AF351" s="99">
        <f>SUMIFS(通讯通路门店!$BI:$BI,通讯通路门店!$S:$S,$G351)</f>
        <v>0</v>
      </c>
      <c r="AG351" s="99">
        <f>SUMIFS(通讯通路门店!$BH:$BH,通讯通路门店!$S:$S,$G351)</f>
        <v>0</v>
      </c>
      <c r="AH351" s="99">
        <f t="shared" si="26"/>
        <v>0</v>
      </c>
      <c r="AI351" s="99">
        <f>SUMIFS(通讯通路门店!$BB:$BB,通讯通路门店!$S:$S,$G351)</f>
        <v>0</v>
      </c>
      <c r="AJ351" s="99">
        <f>SUMIFS(通讯通路门店!$BE:$BE,通讯通路门店!$S:$S,$G351)</f>
        <v>0</v>
      </c>
      <c r="AK351" s="99">
        <f>SUMIFS(通讯通路门店!$BG:$BG,通讯通路门店!$S:$S,$G351)</f>
        <v>0</v>
      </c>
      <c r="AL351" s="99">
        <f>SUMIFS(通讯通路门店!$BC:$BC,通讯通路门店!$S:$S,$G351)</f>
        <v>0</v>
      </c>
      <c r="AM351" s="99">
        <f>SUMIFS(通讯通路门店!$BD:$BD,通讯通路门店!$S:$S,$G351)</f>
        <v>0</v>
      </c>
      <c r="AN351" s="99">
        <f>SUMIFS(通讯通路门店!$BF:$BF,通讯通路门店!$S:$S,$G351)</f>
        <v>0</v>
      </c>
      <c r="AO351" s="99">
        <f t="shared" si="27"/>
        <v>0</v>
      </c>
      <c r="AP351" s="99">
        <f>SUMIFS(通讯通路门店!$K:$K,通讯通路门店!$S:$S,$G351)</f>
        <v>0</v>
      </c>
      <c r="AQ351" s="83"/>
      <c r="AR351" s="99">
        <f>SUMIFS(通讯通路门店!$T:$T,通讯通路门店!$S:$S,$G351)</f>
        <v>0</v>
      </c>
      <c r="AS351" s="99">
        <f>SUMIFS(通讯通路门店!$U:$U,通讯通路门店!$S:$S,$G351)</f>
        <v>0</v>
      </c>
      <c r="AT351" s="99">
        <f>SUMIFS(通讯通路门店!$V:$V,通讯通路门店!$S:$S,$G351)</f>
        <v>0</v>
      </c>
      <c r="AU351" s="99">
        <f>SUMIFS(通讯通路门店!$W:$W,通讯通路门店!$S:$S,$G351)</f>
        <v>0</v>
      </c>
      <c r="AV351" s="99">
        <f>SUMIFS(通讯通路门店!$Z:$Z,通讯通路门店!$S:$S,$G351)</f>
        <v>0</v>
      </c>
      <c r="AW351" s="99">
        <f>SUMIFS(通讯通路门店!$AB:$AB,通讯通路门店!$S:$S,$G351)</f>
        <v>0</v>
      </c>
      <c r="AX351" s="99">
        <f>SUMIFS(通讯通路门店!$X:$X,通讯通路门店!$S:$S,$G351)</f>
        <v>0</v>
      </c>
      <c r="AY351" s="99">
        <f>SUMIFS(通讯通路门店!$Y:$Y,通讯通路门店!$S:$S,$G351)</f>
        <v>0</v>
      </c>
      <c r="AZ351" s="99">
        <f>SUMIFS(通讯通路门店!$AA:$AA,通讯通路门店!$S:$S,$G351)</f>
        <v>0</v>
      </c>
      <c r="BA351" s="99">
        <f t="shared" si="28"/>
        <v>0</v>
      </c>
      <c r="BB351" s="99">
        <f t="shared" si="29"/>
        <v>0</v>
      </c>
      <c r="BC351" s="99">
        <f>SUMIFS(通讯通路门店!$W:$W,通讯通路门店!$S:$S,$G351,通讯通路门店!$J:$J,"荣耀体验店")+SUMIFS(通讯通路门店!$W:$W,通讯通路门店!$S:$S,$G351,通讯通路门店!$J:$J,"荣耀授权专卖店")</f>
        <v>0</v>
      </c>
      <c r="BD351" s="99">
        <f>SUMIFS(通讯通路门店!$Z:$Z,通讯通路门店!$S:$S,$G351,通讯通路门店!$J:$J,"VIVO体验店")</f>
        <v>0</v>
      </c>
      <c r="BE351" s="99">
        <f>SUMIFS(通讯通路门店!$AB:$AB,通讯通路门店!$S:$S,$G351,通讯通路门店!$J:$J,"OPPO体验店")</f>
        <v>0</v>
      </c>
      <c r="BF351" s="99">
        <f>SUMIFS(通讯通路门店!$X:$X,通讯通路门店!$S:$S,$G351,通讯通路门店!$J:$J,"华为授权体验店")+SUMIFS(通讯通路门店!$AA:$AA,通讯通路门店!$S:$S,$G351,通讯通路门店!$J:$J,"华为堡垒店")</f>
        <v>0</v>
      </c>
      <c r="BG351" s="99">
        <f>SUMIFS(通讯通路门店!$Y:$Y,通讯通路门店!$S:$S,$G351,通讯通路门店!$J:$J,"小米体验店")</f>
        <v>0</v>
      </c>
      <c r="BH351" s="99">
        <f>SUMIFS(通讯通路门店!$AA:$AA,通讯通路门店!$S:$S,$G351,通讯通路门店!$J:$J,"苹果体验店")</f>
        <v>0</v>
      </c>
      <c r="BI351" s="99">
        <f>SUMIFS(通讯通路门店!$K:$K,通讯通路门店!$S:$S,$G351,通讯通路门店!$J:$J,"其他品牌专卖店")</f>
        <v>0</v>
      </c>
      <c r="BJ351" s="99">
        <f>SUMIFS(通讯通路门店!$AC:$AC,通讯通路门店!$S:$S,$G351)</f>
        <v>0</v>
      </c>
      <c r="BK351" s="99">
        <f>SUMIFS(通讯通路门店!$AD:$AD,通讯通路门店!$S:$S,$G351)</f>
        <v>0</v>
      </c>
      <c r="BL351" s="99">
        <f>SUMIFS(通讯通路门店!$AE:$AE,通讯通路门店!$S:$S,$G351)</f>
        <v>0</v>
      </c>
      <c r="BM351" s="99">
        <f>SUMIFS(通讯通路门店!$AF:$AF,通讯通路门店!$S:$S,$G351)</f>
        <v>0</v>
      </c>
      <c r="BN351" s="99">
        <f>SUMIFS(通讯通路门店!$AG:$AG,通讯通路门店!$S:$S,$G351)</f>
        <v>0</v>
      </c>
      <c r="BO351" s="99">
        <f>SUMIFS(通讯通路门店!$AH:$AH,通讯通路门店!$S:$S,$G351)</f>
        <v>0</v>
      </c>
      <c r="BP351" s="99">
        <f>SUMIFS(通讯通路门店!$AI:$AI,通讯通路门店!$S:$S,$G351)</f>
        <v>0</v>
      </c>
      <c r="BQ351" s="83"/>
    </row>
    <row r="352" spans="1:69">
      <c r="A352" s="99" t="str">
        <f>IFERROR(_xlfn.XLOOKUP($G352,通讯通路门店!$S$4:$S$993933,通讯通路门店!$A$4:$A$993933,0,0),"")</f>
        <v/>
      </c>
      <c r="B352" s="99" t="str">
        <f>IFERROR(_xlfn.XLOOKUP($G352,通讯通路门店!$S$4:$S$993933,通讯通路门店!$B$4:$B$993933,0,0),"")</f>
        <v/>
      </c>
      <c r="C352" s="99" t="str">
        <f>IFERROR(_xlfn.XLOOKUP($G352,通讯通路门店!$S$4:$S$993933,通讯通路门店!$C$4:$C$993933,0,0),"")</f>
        <v/>
      </c>
      <c r="D352" s="99" t="str">
        <f>IFERROR(_xlfn.XLOOKUP($G352,通讯通路门店!$S$4:$S$993933,通讯通路门店!$D$4:$D$993933,0,0),"")</f>
        <v/>
      </c>
      <c r="E352" s="83"/>
      <c r="F352" s="83"/>
      <c r="G352" s="101" t="e">
        <v>#N/A</v>
      </c>
      <c r="H352" s="102" t="str">
        <f>IFERROR(_xlfn.XLOOKUP($G352,通讯通路门店!$S$4:$S$993933,通讯通路门店!$R$4:$R$993933,0,0),"")</f>
        <v/>
      </c>
      <c r="I352" s="83"/>
      <c r="J352" s="83"/>
      <c r="K352" s="83"/>
      <c r="L352" s="83"/>
      <c r="M352" s="83"/>
      <c r="N352" s="83"/>
      <c r="O352" s="83"/>
      <c r="P352" s="83"/>
      <c r="Q352" s="83"/>
      <c r="R352" s="83"/>
      <c r="S352" s="83"/>
      <c r="T352" s="83"/>
      <c r="U352" s="99">
        <f>COUNTIF(通讯通路门店!$S:$S,$G352)</f>
        <v>0</v>
      </c>
      <c r="V352" s="99">
        <f>COUNTIFS(通讯通路门店!$S:$S,$G352,通讯通路门店!$J:$J,"综合卖场")</f>
        <v>0</v>
      </c>
      <c r="W352" s="99">
        <f>SUMIFS(通讯通路门店!$AJ:$AJ,通讯通路门店!$S:$S,通讯客户沙盘!$G352)</f>
        <v>0</v>
      </c>
      <c r="X352" s="99">
        <f t="shared" si="25"/>
        <v>0</v>
      </c>
      <c r="Y352" s="99">
        <f>COUNTIFS(通讯通路门店!$S:$S,$G352,通讯通路门店!$J:$J,"荣耀体验店")+COUNTIFS(通讯通路门店!$S:$S,$G352,通讯通路门店!$J:$J,"荣耀授权专卖店")</f>
        <v>0</v>
      </c>
      <c r="Z352" s="99">
        <f>COUNTIFS(通讯通路门店!$S:$S,$G352,通讯通路门店!$J:$J,"VIVO体验店")</f>
        <v>0</v>
      </c>
      <c r="AA352" s="99">
        <f>COUNTIFS(通讯通路门店!$S:$S,$G352,通讯通路门店!$J:$J,"OPPO体验店")</f>
        <v>0</v>
      </c>
      <c r="AB352" s="99">
        <f>COUNTIFS(通讯通路门店!$S:$S,$G352,通讯通路门店!$J:$J,"华为授权体验店")+COUNTIFS(通讯通路门店!$S:$S,$G352,通讯通路门店!$J:$J,"华为堡垒店")</f>
        <v>0</v>
      </c>
      <c r="AC352" s="99">
        <f>COUNTIFS(通讯通路门店!$S:$S,$G352,通讯通路门店!$J:$J,"小米体验店")</f>
        <v>0</v>
      </c>
      <c r="AD352" s="99">
        <f>COUNTIFS(通讯通路门店!$S:$S,$G352,通讯通路门店!$J:$J,"苹果体验店")</f>
        <v>0</v>
      </c>
      <c r="AE352" s="99">
        <f>COUNTIFS(通讯通路门店!$S:$S,$G352,通讯通路门店!$J:$J,"其他品牌专卖店")</f>
        <v>0</v>
      </c>
      <c r="AF352" s="99">
        <f>SUMIFS(通讯通路门店!$BI:$BI,通讯通路门店!$S:$S,$G352)</f>
        <v>0</v>
      </c>
      <c r="AG352" s="99">
        <f>SUMIFS(通讯通路门店!$BH:$BH,通讯通路门店!$S:$S,$G352)</f>
        <v>0</v>
      </c>
      <c r="AH352" s="99">
        <f t="shared" si="26"/>
        <v>0</v>
      </c>
      <c r="AI352" s="99">
        <f>SUMIFS(通讯通路门店!$BB:$BB,通讯通路门店!$S:$S,$G352)</f>
        <v>0</v>
      </c>
      <c r="AJ352" s="99">
        <f>SUMIFS(通讯通路门店!$BE:$BE,通讯通路门店!$S:$S,$G352)</f>
        <v>0</v>
      </c>
      <c r="AK352" s="99">
        <f>SUMIFS(通讯通路门店!$BG:$BG,通讯通路门店!$S:$S,$G352)</f>
        <v>0</v>
      </c>
      <c r="AL352" s="99">
        <f>SUMIFS(通讯通路门店!$BC:$BC,通讯通路门店!$S:$S,$G352)</f>
        <v>0</v>
      </c>
      <c r="AM352" s="99">
        <f>SUMIFS(通讯通路门店!$BD:$BD,通讯通路门店!$S:$S,$G352)</f>
        <v>0</v>
      </c>
      <c r="AN352" s="99">
        <f>SUMIFS(通讯通路门店!$BF:$BF,通讯通路门店!$S:$S,$G352)</f>
        <v>0</v>
      </c>
      <c r="AO352" s="99">
        <f t="shared" si="27"/>
        <v>0</v>
      </c>
      <c r="AP352" s="99">
        <f>SUMIFS(通讯通路门店!$K:$K,通讯通路门店!$S:$S,$G352)</f>
        <v>0</v>
      </c>
      <c r="AQ352" s="83"/>
      <c r="AR352" s="99">
        <f>SUMIFS(通讯通路门店!$T:$T,通讯通路门店!$S:$S,$G352)</f>
        <v>0</v>
      </c>
      <c r="AS352" s="99">
        <f>SUMIFS(通讯通路门店!$U:$U,通讯通路门店!$S:$S,$G352)</f>
        <v>0</v>
      </c>
      <c r="AT352" s="99">
        <f>SUMIFS(通讯通路门店!$V:$V,通讯通路门店!$S:$S,$G352)</f>
        <v>0</v>
      </c>
      <c r="AU352" s="99">
        <f>SUMIFS(通讯通路门店!$W:$W,通讯通路门店!$S:$S,$G352)</f>
        <v>0</v>
      </c>
      <c r="AV352" s="99">
        <f>SUMIFS(通讯通路门店!$Z:$Z,通讯通路门店!$S:$S,$G352)</f>
        <v>0</v>
      </c>
      <c r="AW352" s="99">
        <f>SUMIFS(通讯通路门店!$AB:$AB,通讯通路门店!$S:$S,$G352)</f>
        <v>0</v>
      </c>
      <c r="AX352" s="99">
        <f>SUMIFS(通讯通路门店!$X:$X,通讯通路门店!$S:$S,$G352)</f>
        <v>0</v>
      </c>
      <c r="AY352" s="99">
        <f>SUMIFS(通讯通路门店!$Y:$Y,通讯通路门店!$S:$S,$G352)</f>
        <v>0</v>
      </c>
      <c r="AZ352" s="99">
        <f>SUMIFS(通讯通路门店!$AA:$AA,通讯通路门店!$S:$S,$G352)</f>
        <v>0</v>
      </c>
      <c r="BA352" s="99">
        <f t="shared" si="28"/>
        <v>0</v>
      </c>
      <c r="BB352" s="99">
        <f t="shared" si="29"/>
        <v>0</v>
      </c>
      <c r="BC352" s="99">
        <f>SUMIFS(通讯通路门店!$W:$W,通讯通路门店!$S:$S,$G352,通讯通路门店!$J:$J,"荣耀体验店")+SUMIFS(通讯通路门店!$W:$W,通讯通路门店!$S:$S,$G352,通讯通路门店!$J:$J,"荣耀授权专卖店")</f>
        <v>0</v>
      </c>
      <c r="BD352" s="99">
        <f>SUMIFS(通讯通路门店!$Z:$Z,通讯通路门店!$S:$S,$G352,通讯通路门店!$J:$J,"VIVO体验店")</f>
        <v>0</v>
      </c>
      <c r="BE352" s="99">
        <f>SUMIFS(通讯通路门店!$AB:$AB,通讯通路门店!$S:$S,$G352,通讯通路门店!$J:$J,"OPPO体验店")</f>
        <v>0</v>
      </c>
      <c r="BF352" s="99">
        <f>SUMIFS(通讯通路门店!$X:$X,通讯通路门店!$S:$S,$G352,通讯通路门店!$J:$J,"华为授权体验店")+SUMIFS(通讯通路门店!$AA:$AA,通讯通路门店!$S:$S,$G352,通讯通路门店!$J:$J,"华为堡垒店")</f>
        <v>0</v>
      </c>
      <c r="BG352" s="99">
        <f>SUMIFS(通讯通路门店!$Y:$Y,通讯通路门店!$S:$S,$G352,通讯通路门店!$J:$J,"小米体验店")</f>
        <v>0</v>
      </c>
      <c r="BH352" s="99">
        <f>SUMIFS(通讯通路门店!$AA:$AA,通讯通路门店!$S:$S,$G352,通讯通路门店!$J:$J,"苹果体验店")</f>
        <v>0</v>
      </c>
      <c r="BI352" s="99">
        <f>SUMIFS(通讯通路门店!$K:$K,通讯通路门店!$S:$S,$G352,通讯通路门店!$J:$J,"其他品牌专卖店")</f>
        <v>0</v>
      </c>
      <c r="BJ352" s="99">
        <f>SUMIFS(通讯通路门店!$AC:$AC,通讯通路门店!$S:$S,$G352)</f>
        <v>0</v>
      </c>
      <c r="BK352" s="99">
        <f>SUMIFS(通讯通路门店!$AD:$AD,通讯通路门店!$S:$S,$G352)</f>
        <v>0</v>
      </c>
      <c r="BL352" s="99">
        <f>SUMIFS(通讯通路门店!$AE:$AE,通讯通路门店!$S:$S,$G352)</f>
        <v>0</v>
      </c>
      <c r="BM352" s="99">
        <f>SUMIFS(通讯通路门店!$AF:$AF,通讯通路门店!$S:$S,$G352)</f>
        <v>0</v>
      </c>
      <c r="BN352" s="99">
        <f>SUMIFS(通讯通路门店!$AG:$AG,通讯通路门店!$S:$S,$G352)</f>
        <v>0</v>
      </c>
      <c r="BO352" s="99">
        <f>SUMIFS(通讯通路门店!$AH:$AH,通讯通路门店!$S:$S,$G352)</f>
        <v>0</v>
      </c>
      <c r="BP352" s="99">
        <f>SUMIFS(通讯通路门店!$AI:$AI,通讯通路门店!$S:$S,$G352)</f>
        <v>0</v>
      </c>
      <c r="BQ352" s="83"/>
    </row>
    <row r="353" spans="1:69">
      <c r="A353" s="99" t="str">
        <f>IFERROR(_xlfn.XLOOKUP($G353,通讯通路门店!$S$4:$S$993933,通讯通路门店!$A$4:$A$993933,0,0),"")</f>
        <v/>
      </c>
      <c r="B353" s="99" t="str">
        <f>IFERROR(_xlfn.XLOOKUP($G353,通讯通路门店!$S$4:$S$993933,通讯通路门店!$B$4:$B$993933,0,0),"")</f>
        <v/>
      </c>
      <c r="C353" s="99" t="str">
        <f>IFERROR(_xlfn.XLOOKUP($G353,通讯通路门店!$S$4:$S$993933,通讯通路门店!$C$4:$C$993933,0,0),"")</f>
        <v/>
      </c>
      <c r="D353" s="99" t="str">
        <f>IFERROR(_xlfn.XLOOKUP($G353,通讯通路门店!$S$4:$S$993933,通讯通路门店!$D$4:$D$993933,0,0),"")</f>
        <v/>
      </c>
      <c r="E353" s="83"/>
      <c r="F353" s="83"/>
      <c r="G353" s="101" t="e">
        <v>#N/A</v>
      </c>
      <c r="H353" s="102" t="str">
        <f>IFERROR(_xlfn.XLOOKUP($G353,通讯通路门店!$S$4:$S$993933,通讯通路门店!$R$4:$R$993933,0,0),"")</f>
        <v/>
      </c>
      <c r="I353" s="83"/>
      <c r="J353" s="83"/>
      <c r="K353" s="83"/>
      <c r="L353" s="83"/>
      <c r="M353" s="83"/>
      <c r="N353" s="83"/>
      <c r="O353" s="83"/>
      <c r="P353" s="83"/>
      <c r="Q353" s="83"/>
      <c r="R353" s="83"/>
      <c r="S353" s="83"/>
      <c r="T353" s="83"/>
      <c r="U353" s="99">
        <f>COUNTIF(通讯通路门店!$S:$S,$G353)</f>
        <v>0</v>
      </c>
      <c r="V353" s="99">
        <f>COUNTIFS(通讯通路门店!$S:$S,$G353,通讯通路门店!$J:$J,"综合卖场")</f>
        <v>0</v>
      </c>
      <c r="W353" s="99">
        <f>SUMIFS(通讯通路门店!$AJ:$AJ,通讯通路门店!$S:$S,通讯客户沙盘!$G353)</f>
        <v>0</v>
      </c>
      <c r="X353" s="99">
        <f t="shared" si="25"/>
        <v>0</v>
      </c>
      <c r="Y353" s="99">
        <f>COUNTIFS(通讯通路门店!$S:$S,$G353,通讯通路门店!$J:$J,"荣耀体验店")+COUNTIFS(通讯通路门店!$S:$S,$G353,通讯通路门店!$J:$J,"荣耀授权专卖店")</f>
        <v>0</v>
      </c>
      <c r="Z353" s="99">
        <f>COUNTIFS(通讯通路门店!$S:$S,$G353,通讯通路门店!$J:$J,"VIVO体验店")</f>
        <v>0</v>
      </c>
      <c r="AA353" s="99">
        <f>COUNTIFS(通讯通路门店!$S:$S,$G353,通讯通路门店!$J:$J,"OPPO体验店")</f>
        <v>0</v>
      </c>
      <c r="AB353" s="99">
        <f>COUNTIFS(通讯通路门店!$S:$S,$G353,通讯通路门店!$J:$J,"华为授权体验店")+COUNTIFS(通讯通路门店!$S:$S,$G353,通讯通路门店!$J:$J,"华为堡垒店")</f>
        <v>0</v>
      </c>
      <c r="AC353" s="99">
        <f>COUNTIFS(通讯通路门店!$S:$S,$G353,通讯通路门店!$J:$J,"小米体验店")</f>
        <v>0</v>
      </c>
      <c r="AD353" s="99">
        <f>COUNTIFS(通讯通路门店!$S:$S,$G353,通讯通路门店!$J:$J,"苹果体验店")</f>
        <v>0</v>
      </c>
      <c r="AE353" s="99">
        <f>COUNTIFS(通讯通路门店!$S:$S,$G353,通讯通路门店!$J:$J,"其他品牌专卖店")</f>
        <v>0</v>
      </c>
      <c r="AF353" s="99">
        <f>SUMIFS(通讯通路门店!$BI:$BI,通讯通路门店!$S:$S,$G353)</f>
        <v>0</v>
      </c>
      <c r="AG353" s="99">
        <f>SUMIFS(通讯通路门店!$BH:$BH,通讯通路门店!$S:$S,$G353)</f>
        <v>0</v>
      </c>
      <c r="AH353" s="99">
        <f t="shared" si="26"/>
        <v>0</v>
      </c>
      <c r="AI353" s="99">
        <f>SUMIFS(通讯通路门店!$BB:$BB,通讯通路门店!$S:$S,$G353)</f>
        <v>0</v>
      </c>
      <c r="AJ353" s="99">
        <f>SUMIFS(通讯通路门店!$BE:$BE,通讯通路门店!$S:$S,$G353)</f>
        <v>0</v>
      </c>
      <c r="AK353" s="99">
        <f>SUMIFS(通讯通路门店!$BG:$BG,通讯通路门店!$S:$S,$G353)</f>
        <v>0</v>
      </c>
      <c r="AL353" s="99">
        <f>SUMIFS(通讯通路门店!$BC:$BC,通讯通路门店!$S:$S,$G353)</f>
        <v>0</v>
      </c>
      <c r="AM353" s="99">
        <f>SUMIFS(通讯通路门店!$BD:$BD,通讯通路门店!$S:$S,$G353)</f>
        <v>0</v>
      </c>
      <c r="AN353" s="99">
        <f>SUMIFS(通讯通路门店!$BF:$BF,通讯通路门店!$S:$S,$G353)</f>
        <v>0</v>
      </c>
      <c r="AO353" s="99">
        <f t="shared" si="27"/>
        <v>0</v>
      </c>
      <c r="AP353" s="99">
        <f>SUMIFS(通讯通路门店!$K:$K,通讯通路门店!$S:$S,$G353)</f>
        <v>0</v>
      </c>
      <c r="AQ353" s="83"/>
      <c r="AR353" s="99">
        <f>SUMIFS(通讯通路门店!$T:$T,通讯通路门店!$S:$S,$G353)</f>
        <v>0</v>
      </c>
      <c r="AS353" s="99">
        <f>SUMIFS(通讯通路门店!$U:$U,通讯通路门店!$S:$S,$G353)</f>
        <v>0</v>
      </c>
      <c r="AT353" s="99">
        <f>SUMIFS(通讯通路门店!$V:$V,通讯通路门店!$S:$S,$G353)</f>
        <v>0</v>
      </c>
      <c r="AU353" s="99">
        <f>SUMIFS(通讯通路门店!$W:$W,通讯通路门店!$S:$S,$G353)</f>
        <v>0</v>
      </c>
      <c r="AV353" s="99">
        <f>SUMIFS(通讯通路门店!$Z:$Z,通讯通路门店!$S:$S,$G353)</f>
        <v>0</v>
      </c>
      <c r="AW353" s="99">
        <f>SUMIFS(通讯通路门店!$AB:$AB,通讯通路门店!$S:$S,$G353)</f>
        <v>0</v>
      </c>
      <c r="AX353" s="99">
        <f>SUMIFS(通讯通路门店!$X:$X,通讯通路门店!$S:$S,$G353)</f>
        <v>0</v>
      </c>
      <c r="AY353" s="99">
        <f>SUMIFS(通讯通路门店!$Y:$Y,通讯通路门店!$S:$S,$G353)</f>
        <v>0</v>
      </c>
      <c r="AZ353" s="99">
        <f>SUMIFS(通讯通路门店!$AA:$AA,通讯通路门店!$S:$S,$G353)</f>
        <v>0</v>
      </c>
      <c r="BA353" s="99">
        <f t="shared" si="28"/>
        <v>0</v>
      </c>
      <c r="BB353" s="99">
        <f t="shared" si="29"/>
        <v>0</v>
      </c>
      <c r="BC353" s="99">
        <f>SUMIFS(通讯通路门店!$W:$W,通讯通路门店!$S:$S,$G353,通讯通路门店!$J:$J,"荣耀体验店")+SUMIFS(通讯通路门店!$W:$W,通讯通路门店!$S:$S,$G353,通讯通路门店!$J:$J,"荣耀授权专卖店")</f>
        <v>0</v>
      </c>
      <c r="BD353" s="99">
        <f>SUMIFS(通讯通路门店!$Z:$Z,通讯通路门店!$S:$S,$G353,通讯通路门店!$J:$J,"VIVO体验店")</f>
        <v>0</v>
      </c>
      <c r="BE353" s="99">
        <f>SUMIFS(通讯通路门店!$AB:$AB,通讯通路门店!$S:$S,$G353,通讯通路门店!$J:$J,"OPPO体验店")</f>
        <v>0</v>
      </c>
      <c r="BF353" s="99">
        <f>SUMIFS(通讯通路门店!$X:$X,通讯通路门店!$S:$S,$G353,通讯通路门店!$J:$J,"华为授权体验店")+SUMIFS(通讯通路门店!$AA:$AA,通讯通路门店!$S:$S,$G353,通讯通路门店!$J:$J,"华为堡垒店")</f>
        <v>0</v>
      </c>
      <c r="BG353" s="99">
        <f>SUMIFS(通讯通路门店!$Y:$Y,通讯通路门店!$S:$S,$G353,通讯通路门店!$J:$J,"小米体验店")</f>
        <v>0</v>
      </c>
      <c r="BH353" s="99">
        <f>SUMIFS(通讯通路门店!$AA:$AA,通讯通路门店!$S:$S,$G353,通讯通路门店!$J:$J,"苹果体验店")</f>
        <v>0</v>
      </c>
      <c r="BI353" s="99">
        <f>SUMIFS(通讯通路门店!$K:$K,通讯通路门店!$S:$S,$G353,通讯通路门店!$J:$J,"其他品牌专卖店")</f>
        <v>0</v>
      </c>
      <c r="BJ353" s="99">
        <f>SUMIFS(通讯通路门店!$AC:$AC,通讯通路门店!$S:$S,$G353)</f>
        <v>0</v>
      </c>
      <c r="BK353" s="99">
        <f>SUMIFS(通讯通路门店!$AD:$AD,通讯通路门店!$S:$S,$G353)</f>
        <v>0</v>
      </c>
      <c r="BL353" s="99">
        <f>SUMIFS(通讯通路门店!$AE:$AE,通讯通路门店!$S:$S,$G353)</f>
        <v>0</v>
      </c>
      <c r="BM353" s="99">
        <f>SUMIFS(通讯通路门店!$AF:$AF,通讯通路门店!$S:$S,$G353)</f>
        <v>0</v>
      </c>
      <c r="BN353" s="99">
        <f>SUMIFS(通讯通路门店!$AG:$AG,通讯通路门店!$S:$S,$G353)</f>
        <v>0</v>
      </c>
      <c r="BO353" s="99">
        <f>SUMIFS(通讯通路门店!$AH:$AH,通讯通路门店!$S:$S,$G353)</f>
        <v>0</v>
      </c>
      <c r="BP353" s="99">
        <f>SUMIFS(通讯通路门店!$AI:$AI,通讯通路门店!$S:$S,$G353)</f>
        <v>0</v>
      </c>
      <c r="BQ353" s="83"/>
    </row>
    <row r="354" spans="1:69">
      <c r="A354" s="99" t="str">
        <f>IFERROR(_xlfn.XLOOKUP($G354,通讯通路门店!$S$4:$S$993933,通讯通路门店!$A$4:$A$993933,0,0),"")</f>
        <v/>
      </c>
      <c r="B354" s="99" t="str">
        <f>IFERROR(_xlfn.XLOOKUP($G354,通讯通路门店!$S$4:$S$993933,通讯通路门店!$B$4:$B$993933,0,0),"")</f>
        <v/>
      </c>
      <c r="C354" s="99" t="str">
        <f>IFERROR(_xlfn.XLOOKUP($G354,通讯通路门店!$S$4:$S$993933,通讯通路门店!$C$4:$C$993933,0,0),"")</f>
        <v/>
      </c>
      <c r="D354" s="99" t="str">
        <f>IFERROR(_xlfn.XLOOKUP($G354,通讯通路门店!$S$4:$S$993933,通讯通路门店!$D$4:$D$993933,0,0),"")</f>
        <v/>
      </c>
      <c r="E354" s="83"/>
      <c r="F354" s="83"/>
      <c r="G354" s="101" t="e">
        <v>#N/A</v>
      </c>
      <c r="H354" s="102" t="str">
        <f>IFERROR(_xlfn.XLOOKUP($G354,通讯通路门店!$S$4:$S$993933,通讯通路门店!$R$4:$R$993933,0,0),"")</f>
        <v/>
      </c>
      <c r="I354" s="83"/>
      <c r="J354" s="83"/>
      <c r="K354" s="83"/>
      <c r="L354" s="83"/>
      <c r="M354" s="83"/>
      <c r="N354" s="83"/>
      <c r="O354" s="83"/>
      <c r="P354" s="83"/>
      <c r="Q354" s="83"/>
      <c r="R354" s="83"/>
      <c r="S354" s="83"/>
      <c r="T354" s="83"/>
      <c r="U354" s="99">
        <f>COUNTIF(通讯通路门店!$S:$S,$G354)</f>
        <v>0</v>
      </c>
      <c r="V354" s="99">
        <f>COUNTIFS(通讯通路门店!$S:$S,$G354,通讯通路门店!$J:$J,"综合卖场")</f>
        <v>0</v>
      </c>
      <c r="W354" s="99">
        <f>SUMIFS(通讯通路门店!$AJ:$AJ,通讯通路门店!$S:$S,通讯客户沙盘!$G354)</f>
        <v>0</v>
      </c>
      <c r="X354" s="99">
        <f t="shared" si="25"/>
        <v>0</v>
      </c>
      <c r="Y354" s="99">
        <f>COUNTIFS(通讯通路门店!$S:$S,$G354,通讯通路门店!$J:$J,"荣耀体验店")+COUNTIFS(通讯通路门店!$S:$S,$G354,通讯通路门店!$J:$J,"荣耀授权专卖店")</f>
        <v>0</v>
      </c>
      <c r="Z354" s="99">
        <f>COUNTIFS(通讯通路门店!$S:$S,$G354,通讯通路门店!$J:$J,"VIVO体验店")</f>
        <v>0</v>
      </c>
      <c r="AA354" s="99">
        <f>COUNTIFS(通讯通路门店!$S:$S,$G354,通讯通路门店!$J:$J,"OPPO体验店")</f>
        <v>0</v>
      </c>
      <c r="AB354" s="99">
        <f>COUNTIFS(通讯通路门店!$S:$S,$G354,通讯通路门店!$J:$J,"华为授权体验店")+COUNTIFS(通讯通路门店!$S:$S,$G354,通讯通路门店!$J:$J,"华为堡垒店")</f>
        <v>0</v>
      </c>
      <c r="AC354" s="99">
        <f>COUNTIFS(通讯通路门店!$S:$S,$G354,通讯通路门店!$J:$J,"小米体验店")</f>
        <v>0</v>
      </c>
      <c r="AD354" s="99">
        <f>COUNTIFS(通讯通路门店!$S:$S,$G354,通讯通路门店!$J:$J,"苹果体验店")</f>
        <v>0</v>
      </c>
      <c r="AE354" s="99">
        <f>COUNTIFS(通讯通路门店!$S:$S,$G354,通讯通路门店!$J:$J,"其他品牌专卖店")</f>
        <v>0</v>
      </c>
      <c r="AF354" s="99">
        <f>SUMIFS(通讯通路门店!$BI:$BI,通讯通路门店!$S:$S,$G354)</f>
        <v>0</v>
      </c>
      <c r="AG354" s="99">
        <f>SUMIFS(通讯通路门店!$BH:$BH,通讯通路门店!$S:$S,$G354)</f>
        <v>0</v>
      </c>
      <c r="AH354" s="99">
        <f t="shared" si="26"/>
        <v>0</v>
      </c>
      <c r="AI354" s="99">
        <f>SUMIFS(通讯通路门店!$BB:$BB,通讯通路门店!$S:$S,$G354)</f>
        <v>0</v>
      </c>
      <c r="AJ354" s="99">
        <f>SUMIFS(通讯通路门店!$BE:$BE,通讯通路门店!$S:$S,$G354)</f>
        <v>0</v>
      </c>
      <c r="AK354" s="99">
        <f>SUMIFS(通讯通路门店!$BG:$BG,通讯通路门店!$S:$S,$G354)</f>
        <v>0</v>
      </c>
      <c r="AL354" s="99">
        <f>SUMIFS(通讯通路门店!$BC:$BC,通讯通路门店!$S:$S,$G354)</f>
        <v>0</v>
      </c>
      <c r="AM354" s="99">
        <f>SUMIFS(通讯通路门店!$BD:$BD,通讯通路门店!$S:$S,$G354)</f>
        <v>0</v>
      </c>
      <c r="AN354" s="99">
        <f>SUMIFS(通讯通路门店!$BF:$BF,通讯通路门店!$S:$S,$G354)</f>
        <v>0</v>
      </c>
      <c r="AO354" s="99">
        <f t="shared" si="27"/>
        <v>0</v>
      </c>
      <c r="AP354" s="99">
        <f>SUMIFS(通讯通路门店!$K:$K,通讯通路门店!$S:$S,$G354)</f>
        <v>0</v>
      </c>
      <c r="AQ354" s="83"/>
      <c r="AR354" s="99">
        <f>SUMIFS(通讯通路门店!$T:$T,通讯通路门店!$S:$S,$G354)</f>
        <v>0</v>
      </c>
      <c r="AS354" s="99">
        <f>SUMIFS(通讯通路门店!$U:$U,通讯通路门店!$S:$S,$G354)</f>
        <v>0</v>
      </c>
      <c r="AT354" s="99">
        <f>SUMIFS(通讯通路门店!$V:$V,通讯通路门店!$S:$S,$G354)</f>
        <v>0</v>
      </c>
      <c r="AU354" s="99">
        <f>SUMIFS(通讯通路门店!$W:$W,通讯通路门店!$S:$S,$G354)</f>
        <v>0</v>
      </c>
      <c r="AV354" s="99">
        <f>SUMIFS(通讯通路门店!$Z:$Z,通讯通路门店!$S:$S,$G354)</f>
        <v>0</v>
      </c>
      <c r="AW354" s="99">
        <f>SUMIFS(通讯通路门店!$AB:$AB,通讯通路门店!$S:$S,$G354)</f>
        <v>0</v>
      </c>
      <c r="AX354" s="99">
        <f>SUMIFS(通讯通路门店!$X:$X,通讯通路门店!$S:$S,$G354)</f>
        <v>0</v>
      </c>
      <c r="AY354" s="99">
        <f>SUMIFS(通讯通路门店!$Y:$Y,通讯通路门店!$S:$S,$G354)</f>
        <v>0</v>
      </c>
      <c r="AZ354" s="99">
        <f>SUMIFS(通讯通路门店!$AA:$AA,通讯通路门店!$S:$S,$G354)</f>
        <v>0</v>
      </c>
      <c r="BA354" s="99">
        <f t="shared" si="28"/>
        <v>0</v>
      </c>
      <c r="BB354" s="99">
        <f t="shared" si="29"/>
        <v>0</v>
      </c>
      <c r="BC354" s="99">
        <f>SUMIFS(通讯通路门店!$W:$W,通讯通路门店!$S:$S,$G354,通讯通路门店!$J:$J,"荣耀体验店")+SUMIFS(通讯通路门店!$W:$W,通讯通路门店!$S:$S,$G354,通讯通路门店!$J:$J,"荣耀授权专卖店")</f>
        <v>0</v>
      </c>
      <c r="BD354" s="99">
        <f>SUMIFS(通讯通路门店!$Z:$Z,通讯通路门店!$S:$S,$G354,通讯通路门店!$J:$J,"VIVO体验店")</f>
        <v>0</v>
      </c>
      <c r="BE354" s="99">
        <f>SUMIFS(通讯通路门店!$AB:$AB,通讯通路门店!$S:$S,$G354,通讯通路门店!$J:$J,"OPPO体验店")</f>
        <v>0</v>
      </c>
      <c r="BF354" s="99">
        <f>SUMIFS(通讯通路门店!$X:$X,通讯通路门店!$S:$S,$G354,通讯通路门店!$J:$J,"华为授权体验店")+SUMIFS(通讯通路门店!$AA:$AA,通讯通路门店!$S:$S,$G354,通讯通路门店!$J:$J,"华为堡垒店")</f>
        <v>0</v>
      </c>
      <c r="BG354" s="99">
        <f>SUMIFS(通讯通路门店!$Y:$Y,通讯通路门店!$S:$S,$G354,通讯通路门店!$J:$J,"小米体验店")</f>
        <v>0</v>
      </c>
      <c r="BH354" s="99">
        <f>SUMIFS(通讯通路门店!$AA:$AA,通讯通路门店!$S:$S,$G354,通讯通路门店!$J:$J,"苹果体验店")</f>
        <v>0</v>
      </c>
      <c r="BI354" s="99">
        <f>SUMIFS(通讯通路门店!$K:$K,通讯通路门店!$S:$S,$G354,通讯通路门店!$J:$J,"其他品牌专卖店")</f>
        <v>0</v>
      </c>
      <c r="BJ354" s="99">
        <f>SUMIFS(通讯通路门店!$AC:$AC,通讯通路门店!$S:$S,$G354)</f>
        <v>0</v>
      </c>
      <c r="BK354" s="99">
        <f>SUMIFS(通讯通路门店!$AD:$AD,通讯通路门店!$S:$S,$G354)</f>
        <v>0</v>
      </c>
      <c r="BL354" s="99">
        <f>SUMIFS(通讯通路门店!$AE:$AE,通讯通路门店!$S:$S,$G354)</f>
        <v>0</v>
      </c>
      <c r="BM354" s="99">
        <f>SUMIFS(通讯通路门店!$AF:$AF,通讯通路门店!$S:$S,$G354)</f>
        <v>0</v>
      </c>
      <c r="BN354" s="99">
        <f>SUMIFS(通讯通路门店!$AG:$AG,通讯通路门店!$S:$S,$G354)</f>
        <v>0</v>
      </c>
      <c r="BO354" s="99">
        <f>SUMIFS(通讯通路门店!$AH:$AH,通讯通路门店!$S:$S,$G354)</f>
        <v>0</v>
      </c>
      <c r="BP354" s="99">
        <f>SUMIFS(通讯通路门店!$AI:$AI,通讯通路门店!$S:$S,$G354)</f>
        <v>0</v>
      </c>
      <c r="BQ354" s="83"/>
    </row>
    <row r="355" spans="1:69">
      <c r="A355" s="99" t="str">
        <f>IFERROR(_xlfn.XLOOKUP($G355,通讯通路门店!$S$4:$S$993933,通讯通路门店!$A$4:$A$993933,0,0),"")</f>
        <v/>
      </c>
      <c r="B355" s="99" t="str">
        <f>IFERROR(_xlfn.XLOOKUP($G355,通讯通路门店!$S$4:$S$993933,通讯通路门店!$B$4:$B$993933,0,0),"")</f>
        <v/>
      </c>
      <c r="C355" s="99" t="str">
        <f>IFERROR(_xlfn.XLOOKUP($G355,通讯通路门店!$S$4:$S$993933,通讯通路门店!$C$4:$C$993933,0,0),"")</f>
        <v/>
      </c>
      <c r="D355" s="99" t="str">
        <f>IFERROR(_xlfn.XLOOKUP($G355,通讯通路门店!$S$4:$S$993933,通讯通路门店!$D$4:$D$993933,0,0),"")</f>
        <v/>
      </c>
      <c r="E355" s="83"/>
      <c r="F355" s="83"/>
      <c r="G355" s="101" t="e">
        <v>#N/A</v>
      </c>
      <c r="H355" s="102" t="str">
        <f>IFERROR(_xlfn.XLOOKUP($G355,通讯通路门店!$S$4:$S$993933,通讯通路门店!$R$4:$R$993933,0,0),"")</f>
        <v/>
      </c>
      <c r="I355" s="83"/>
      <c r="J355" s="83"/>
      <c r="K355" s="83"/>
      <c r="L355" s="83"/>
      <c r="M355" s="83"/>
      <c r="N355" s="83"/>
      <c r="O355" s="83"/>
      <c r="P355" s="83"/>
      <c r="Q355" s="83"/>
      <c r="R355" s="83"/>
      <c r="S355" s="83"/>
      <c r="T355" s="83"/>
      <c r="U355" s="99">
        <f>COUNTIF(通讯通路门店!$S:$S,$G355)</f>
        <v>0</v>
      </c>
      <c r="V355" s="99">
        <f>COUNTIFS(通讯通路门店!$S:$S,$G355,通讯通路门店!$J:$J,"综合卖场")</f>
        <v>0</v>
      </c>
      <c r="W355" s="99">
        <f>SUMIFS(通讯通路门店!$AJ:$AJ,通讯通路门店!$S:$S,通讯客户沙盘!$G355)</f>
        <v>0</v>
      </c>
      <c r="X355" s="99">
        <f t="shared" si="25"/>
        <v>0</v>
      </c>
      <c r="Y355" s="99">
        <f>COUNTIFS(通讯通路门店!$S:$S,$G355,通讯通路门店!$J:$J,"荣耀体验店")+COUNTIFS(通讯通路门店!$S:$S,$G355,通讯通路门店!$J:$J,"荣耀授权专卖店")</f>
        <v>0</v>
      </c>
      <c r="Z355" s="99">
        <f>COUNTIFS(通讯通路门店!$S:$S,$G355,通讯通路门店!$J:$J,"VIVO体验店")</f>
        <v>0</v>
      </c>
      <c r="AA355" s="99">
        <f>COUNTIFS(通讯通路门店!$S:$S,$G355,通讯通路门店!$J:$J,"OPPO体验店")</f>
        <v>0</v>
      </c>
      <c r="AB355" s="99">
        <f>COUNTIFS(通讯通路门店!$S:$S,$G355,通讯通路门店!$J:$J,"华为授权体验店")+COUNTIFS(通讯通路门店!$S:$S,$G355,通讯通路门店!$J:$J,"华为堡垒店")</f>
        <v>0</v>
      </c>
      <c r="AC355" s="99">
        <f>COUNTIFS(通讯通路门店!$S:$S,$G355,通讯通路门店!$J:$J,"小米体验店")</f>
        <v>0</v>
      </c>
      <c r="AD355" s="99">
        <f>COUNTIFS(通讯通路门店!$S:$S,$G355,通讯通路门店!$J:$J,"苹果体验店")</f>
        <v>0</v>
      </c>
      <c r="AE355" s="99">
        <f>COUNTIFS(通讯通路门店!$S:$S,$G355,通讯通路门店!$J:$J,"其他品牌专卖店")</f>
        <v>0</v>
      </c>
      <c r="AF355" s="99">
        <f>SUMIFS(通讯通路门店!$BI:$BI,通讯通路门店!$S:$S,$G355)</f>
        <v>0</v>
      </c>
      <c r="AG355" s="99">
        <f>SUMIFS(通讯通路门店!$BH:$BH,通讯通路门店!$S:$S,$G355)</f>
        <v>0</v>
      </c>
      <c r="AH355" s="99">
        <f t="shared" si="26"/>
        <v>0</v>
      </c>
      <c r="AI355" s="99">
        <f>SUMIFS(通讯通路门店!$BB:$BB,通讯通路门店!$S:$S,$G355)</f>
        <v>0</v>
      </c>
      <c r="AJ355" s="99">
        <f>SUMIFS(通讯通路门店!$BE:$BE,通讯通路门店!$S:$S,$G355)</f>
        <v>0</v>
      </c>
      <c r="AK355" s="99">
        <f>SUMIFS(通讯通路门店!$BG:$BG,通讯通路门店!$S:$S,$G355)</f>
        <v>0</v>
      </c>
      <c r="AL355" s="99">
        <f>SUMIFS(通讯通路门店!$BC:$BC,通讯通路门店!$S:$S,$G355)</f>
        <v>0</v>
      </c>
      <c r="AM355" s="99">
        <f>SUMIFS(通讯通路门店!$BD:$BD,通讯通路门店!$S:$S,$G355)</f>
        <v>0</v>
      </c>
      <c r="AN355" s="99">
        <f>SUMIFS(通讯通路门店!$BF:$BF,通讯通路门店!$S:$S,$G355)</f>
        <v>0</v>
      </c>
      <c r="AO355" s="99">
        <f t="shared" si="27"/>
        <v>0</v>
      </c>
      <c r="AP355" s="99">
        <f>SUMIFS(通讯通路门店!$K:$K,通讯通路门店!$S:$S,$G355)</f>
        <v>0</v>
      </c>
      <c r="AQ355" s="83"/>
      <c r="AR355" s="99">
        <f>SUMIFS(通讯通路门店!$T:$T,通讯通路门店!$S:$S,$G355)</f>
        <v>0</v>
      </c>
      <c r="AS355" s="99">
        <f>SUMIFS(通讯通路门店!$U:$U,通讯通路门店!$S:$S,$G355)</f>
        <v>0</v>
      </c>
      <c r="AT355" s="99">
        <f>SUMIFS(通讯通路门店!$V:$V,通讯通路门店!$S:$S,$G355)</f>
        <v>0</v>
      </c>
      <c r="AU355" s="99">
        <f>SUMIFS(通讯通路门店!$W:$W,通讯通路门店!$S:$S,$G355)</f>
        <v>0</v>
      </c>
      <c r="AV355" s="99">
        <f>SUMIFS(通讯通路门店!$Z:$Z,通讯通路门店!$S:$S,$G355)</f>
        <v>0</v>
      </c>
      <c r="AW355" s="99">
        <f>SUMIFS(通讯通路门店!$AB:$AB,通讯通路门店!$S:$S,$G355)</f>
        <v>0</v>
      </c>
      <c r="AX355" s="99">
        <f>SUMIFS(通讯通路门店!$X:$X,通讯通路门店!$S:$S,$G355)</f>
        <v>0</v>
      </c>
      <c r="AY355" s="99">
        <f>SUMIFS(通讯通路门店!$Y:$Y,通讯通路门店!$S:$S,$G355)</f>
        <v>0</v>
      </c>
      <c r="AZ355" s="99">
        <f>SUMIFS(通讯通路门店!$AA:$AA,通讯通路门店!$S:$S,$G355)</f>
        <v>0</v>
      </c>
      <c r="BA355" s="99">
        <f t="shared" si="28"/>
        <v>0</v>
      </c>
      <c r="BB355" s="99">
        <f t="shared" si="29"/>
        <v>0</v>
      </c>
      <c r="BC355" s="99">
        <f>SUMIFS(通讯通路门店!$W:$W,通讯通路门店!$S:$S,$G355,通讯通路门店!$J:$J,"荣耀体验店")+SUMIFS(通讯通路门店!$W:$W,通讯通路门店!$S:$S,$G355,通讯通路门店!$J:$J,"荣耀授权专卖店")</f>
        <v>0</v>
      </c>
      <c r="BD355" s="99">
        <f>SUMIFS(通讯通路门店!$Z:$Z,通讯通路门店!$S:$S,$G355,通讯通路门店!$J:$J,"VIVO体验店")</f>
        <v>0</v>
      </c>
      <c r="BE355" s="99">
        <f>SUMIFS(通讯通路门店!$AB:$AB,通讯通路门店!$S:$S,$G355,通讯通路门店!$J:$J,"OPPO体验店")</f>
        <v>0</v>
      </c>
      <c r="BF355" s="99">
        <f>SUMIFS(通讯通路门店!$X:$X,通讯通路门店!$S:$S,$G355,通讯通路门店!$J:$J,"华为授权体验店")+SUMIFS(通讯通路门店!$AA:$AA,通讯通路门店!$S:$S,$G355,通讯通路门店!$J:$J,"华为堡垒店")</f>
        <v>0</v>
      </c>
      <c r="BG355" s="99">
        <f>SUMIFS(通讯通路门店!$Y:$Y,通讯通路门店!$S:$S,$G355,通讯通路门店!$J:$J,"小米体验店")</f>
        <v>0</v>
      </c>
      <c r="BH355" s="99">
        <f>SUMIFS(通讯通路门店!$AA:$AA,通讯通路门店!$S:$S,$G355,通讯通路门店!$J:$J,"苹果体验店")</f>
        <v>0</v>
      </c>
      <c r="BI355" s="99">
        <f>SUMIFS(通讯通路门店!$K:$K,通讯通路门店!$S:$S,$G355,通讯通路门店!$J:$J,"其他品牌专卖店")</f>
        <v>0</v>
      </c>
      <c r="BJ355" s="99">
        <f>SUMIFS(通讯通路门店!$AC:$AC,通讯通路门店!$S:$S,$G355)</f>
        <v>0</v>
      </c>
      <c r="BK355" s="99">
        <f>SUMIFS(通讯通路门店!$AD:$AD,通讯通路门店!$S:$S,$G355)</f>
        <v>0</v>
      </c>
      <c r="BL355" s="99">
        <f>SUMIFS(通讯通路门店!$AE:$AE,通讯通路门店!$S:$S,$G355)</f>
        <v>0</v>
      </c>
      <c r="BM355" s="99">
        <f>SUMIFS(通讯通路门店!$AF:$AF,通讯通路门店!$S:$S,$G355)</f>
        <v>0</v>
      </c>
      <c r="BN355" s="99">
        <f>SUMIFS(通讯通路门店!$AG:$AG,通讯通路门店!$S:$S,$G355)</f>
        <v>0</v>
      </c>
      <c r="BO355" s="99">
        <f>SUMIFS(通讯通路门店!$AH:$AH,通讯通路门店!$S:$S,$G355)</f>
        <v>0</v>
      </c>
      <c r="BP355" s="99">
        <f>SUMIFS(通讯通路门店!$AI:$AI,通讯通路门店!$S:$S,$G355)</f>
        <v>0</v>
      </c>
      <c r="BQ355" s="83"/>
    </row>
    <row r="356" spans="1:69">
      <c r="A356" s="99" t="str">
        <f>IFERROR(_xlfn.XLOOKUP($G356,通讯通路门店!$S$4:$S$993933,通讯通路门店!$A$4:$A$993933,0,0),"")</f>
        <v/>
      </c>
      <c r="B356" s="99" t="str">
        <f>IFERROR(_xlfn.XLOOKUP($G356,通讯通路门店!$S$4:$S$993933,通讯通路门店!$B$4:$B$993933,0,0),"")</f>
        <v/>
      </c>
      <c r="C356" s="99" t="str">
        <f>IFERROR(_xlfn.XLOOKUP($G356,通讯通路门店!$S$4:$S$993933,通讯通路门店!$C$4:$C$993933,0,0),"")</f>
        <v/>
      </c>
      <c r="D356" s="99" t="str">
        <f>IFERROR(_xlfn.XLOOKUP($G356,通讯通路门店!$S$4:$S$993933,通讯通路门店!$D$4:$D$993933,0,0),"")</f>
        <v/>
      </c>
      <c r="E356" s="83"/>
      <c r="F356" s="83"/>
      <c r="G356" s="101" t="e">
        <v>#N/A</v>
      </c>
      <c r="H356" s="102" t="str">
        <f>IFERROR(_xlfn.XLOOKUP($G356,通讯通路门店!$S$4:$S$993933,通讯通路门店!$R$4:$R$993933,0,0),"")</f>
        <v/>
      </c>
      <c r="I356" s="83"/>
      <c r="J356" s="83"/>
      <c r="K356" s="83"/>
      <c r="L356" s="83"/>
      <c r="M356" s="83"/>
      <c r="N356" s="83"/>
      <c r="O356" s="83"/>
      <c r="P356" s="83"/>
      <c r="Q356" s="83"/>
      <c r="R356" s="83"/>
      <c r="S356" s="83"/>
      <c r="T356" s="83"/>
      <c r="U356" s="99">
        <f>COUNTIF(通讯通路门店!$S:$S,$G356)</f>
        <v>0</v>
      </c>
      <c r="V356" s="99">
        <f>COUNTIFS(通讯通路门店!$S:$S,$G356,通讯通路门店!$J:$J,"综合卖场")</f>
        <v>0</v>
      </c>
      <c r="W356" s="99">
        <f>SUMIFS(通讯通路门店!$AJ:$AJ,通讯通路门店!$S:$S,通讯客户沙盘!$G356)</f>
        <v>0</v>
      </c>
      <c r="X356" s="99">
        <f t="shared" si="25"/>
        <v>0</v>
      </c>
      <c r="Y356" s="99">
        <f>COUNTIFS(通讯通路门店!$S:$S,$G356,通讯通路门店!$J:$J,"荣耀体验店")+COUNTIFS(通讯通路门店!$S:$S,$G356,通讯通路门店!$J:$J,"荣耀授权专卖店")</f>
        <v>0</v>
      </c>
      <c r="Z356" s="99">
        <f>COUNTIFS(通讯通路门店!$S:$S,$G356,通讯通路门店!$J:$J,"VIVO体验店")</f>
        <v>0</v>
      </c>
      <c r="AA356" s="99">
        <f>COUNTIFS(通讯通路门店!$S:$S,$G356,通讯通路门店!$J:$J,"OPPO体验店")</f>
        <v>0</v>
      </c>
      <c r="AB356" s="99">
        <f>COUNTIFS(通讯通路门店!$S:$S,$G356,通讯通路门店!$J:$J,"华为授权体验店")+COUNTIFS(通讯通路门店!$S:$S,$G356,通讯通路门店!$J:$J,"华为堡垒店")</f>
        <v>0</v>
      </c>
      <c r="AC356" s="99">
        <f>COUNTIFS(通讯通路门店!$S:$S,$G356,通讯通路门店!$J:$J,"小米体验店")</f>
        <v>0</v>
      </c>
      <c r="AD356" s="99">
        <f>COUNTIFS(通讯通路门店!$S:$S,$G356,通讯通路门店!$J:$J,"苹果体验店")</f>
        <v>0</v>
      </c>
      <c r="AE356" s="99">
        <f>COUNTIFS(通讯通路门店!$S:$S,$G356,通讯通路门店!$J:$J,"其他品牌专卖店")</f>
        <v>0</v>
      </c>
      <c r="AF356" s="99">
        <f>SUMIFS(通讯通路门店!$BI:$BI,通讯通路门店!$S:$S,$G356)</f>
        <v>0</v>
      </c>
      <c r="AG356" s="99">
        <f>SUMIFS(通讯通路门店!$BH:$BH,通讯通路门店!$S:$S,$G356)</f>
        <v>0</v>
      </c>
      <c r="AH356" s="99">
        <f t="shared" si="26"/>
        <v>0</v>
      </c>
      <c r="AI356" s="99">
        <f>SUMIFS(通讯通路门店!$BB:$BB,通讯通路门店!$S:$S,$G356)</f>
        <v>0</v>
      </c>
      <c r="AJ356" s="99">
        <f>SUMIFS(通讯通路门店!$BE:$BE,通讯通路门店!$S:$S,$G356)</f>
        <v>0</v>
      </c>
      <c r="AK356" s="99">
        <f>SUMIFS(通讯通路门店!$BG:$BG,通讯通路门店!$S:$S,$G356)</f>
        <v>0</v>
      </c>
      <c r="AL356" s="99">
        <f>SUMIFS(通讯通路门店!$BC:$BC,通讯通路门店!$S:$S,$G356)</f>
        <v>0</v>
      </c>
      <c r="AM356" s="99">
        <f>SUMIFS(通讯通路门店!$BD:$BD,通讯通路门店!$S:$S,$G356)</f>
        <v>0</v>
      </c>
      <c r="AN356" s="99">
        <f>SUMIFS(通讯通路门店!$BF:$BF,通讯通路门店!$S:$S,$G356)</f>
        <v>0</v>
      </c>
      <c r="AO356" s="99">
        <f t="shared" si="27"/>
        <v>0</v>
      </c>
      <c r="AP356" s="99">
        <f>SUMIFS(通讯通路门店!$K:$K,通讯通路门店!$S:$S,$G356)</f>
        <v>0</v>
      </c>
      <c r="AQ356" s="83"/>
      <c r="AR356" s="99">
        <f>SUMIFS(通讯通路门店!$T:$T,通讯通路门店!$S:$S,$G356)</f>
        <v>0</v>
      </c>
      <c r="AS356" s="99">
        <f>SUMIFS(通讯通路门店!$U:$U,通讯通路门店!$S:$S,$G356)</f>
        <v>0</v>
      </c>
      <c r="AT356" s="99">
        <f>SUMIFS(通讯通路门店!$V:$V,通讯通路门店!$S:$S,$G356)</f>
        <v>0</v>
      </c>
      <c r="AU356" s="99">
        <f>SUMIFS(通讯通路门店!$W:$W,通讯通路门店!$S:$S,$G356)</f>
        <v>0</v>
      </c>
      <c r="AV356" s="99">
        <f>SUMIFS(通讯通路门店!$Z:$Z,通讯通路门店!$S:$S,$G356)</f>
        <v>0</v>
      </c>
      <c r="AW356" s="99">
        <f>SUMIFS(通讯通路门店!$AB:$AB,通讯通路门店!$S:$S,$G356)</f>
        <v>0</v>
      </c>
      <c r="AX356" s="99">
        <f>SUMIFS(通讯通路门店!$X:$X,通讯通路门店!$S:$S,$G356)</f>
        <v>0</v>
      </c>
      <c r="AY356" s="99">
        <f>SUMIFS(通讯通路门店!$Y:$Y,通讯通路门店!$S:$S,$G356)</f>
        <v>0</v>
      </c>
      <c r="AZ356" s="99">
        <f>SUMIFS(通讯通路门店!$AA:$AA,通讯通路门店!$S:$S,$G356)</f>
        <v>0</v>
      </c>
      <c r="BA356" s="99">
        <f t="shared" si="28"/>
        <v>0</v>
      </c>
      <c r="BB356" s="99">
        <f t="shared" si="29"/>
        <v>0</v>
      </c>
      <c r="BC356" s="99">
        <f>SUMIFS(通讯通路门店!$W:$W,通讯通路门店!$S:$S,$G356,通讯通路门店!$J:$J,"荣耀体验店")+SUMIFS(通讯通路门店!$W:$W,通讯通路门店!$S:$S,$G356,通讯通路门店!$J:$J,"荣耀授权专卖店")</f>
        <v>0</v>
      </c>
      <c r="BD356" s="99">
        <f>SUMIFS(通讯通路门店!$Z:$Z,通讯通路门店!$S:$S,$G356,通讯通路门店!$J:$J,"VIVO体验店")</f>
        <v>0</v>
      </c>
      <c r="BE356" s="99">
        <f>SUMIFS(通讯通路门店!$AB:$AB,通讯通路门店!$S:$S,$G356,通讯通路门店!$J:$J,"OPPO体验店")</f>
        <v>0</v>
      </c>
      <c r="BF356" s="99">
        <f>SUMIFS(通讯通路门店!$X:$X,通讯通路门店!$S:$S,$G356,通讯通路门店!$J:$J,"华为授权体验店")+SUMIFS(通讯通路门店!$AA:$AA,通讯通路门店!$S:$S,$G356,通讯通路门店!$J:$J,"华为堡垒店")</f>
        <v>0</v>
      </c>
      <c r="BG356" s="99">
        <f>SUMIFS(通讯通路门店!$Y:$Y,通讯通路门店!$S:$S,$G356,通讯通路门店!$J:$J,"小米体验店")</f>
        <v>0</v>
      </c>
      <c r="BH356" s="99">
        <f>SUMIFS(通讯通路门店!$AA:$AA,通讯通路门店!$S:$S,$G356,通讯通路门店!$J:$J,"苹果体验店")</f>
        <v>0</v>
      </c>
      <c r="BI356" s="99">
        <f>SUMIFS(通讯通路门店!$K:$K,通讯通路门店!$S:$S,$G356,通讯通路门店!$J:$J,"其他品牌专卖店")</f>
        <v>0</v>
      </c>
      <c r="BJ356" s="99">
        <f>SUMIFS(通讯通路门店!$AC:$AC,通讯通路门店!$S:$S,$G356)</f>
        <v>0</v>
      </c>
      <c r="BK356" s="99">
        <f>SUMIFS(通讯通路门店!$AD:$AD,通讯通路门店!$S:$S,$G356)</f>
        <v>0</v>
      </c>
      <c r="BL356" s="99">
        <f>SUMIFS(通讯通路门店!$AE:$AE,通讯通路门店!$S:$S,$G356)</f>
        <v>0</v>
      </c>
      <c r="BM356" s="99">
        <f>SUMIFS(通讯通路门店!$AF:$AF,通讯通路门店!$S:$S,$G356)</f>
        <v>0</v>
      </c>
      <c r="BN356" s="99">
        <f>SUMIFS(通讯通路门店!$AG:$AG,通讯通路门店!$S:$S,$G356)</f>
        <v>0</v>
      </c>
      <c r="BO356" s="99">
        <f>SUMIFS(通讯通路门店!$AH:$AH,通讯通路门店!$S:$S,$G356)</f>
        <v>0</v>
      </c>
      <c r="BP356" s="99">
        <f>SUMIFS(通讯通路门店!$AI:$AI,通讯通路门店!$S:$S,$G356)</f>
        <v>0</v>
      </c>
      <c r="BQ356" s="83"/>
    </row>
    <row r="357" spans="1:69">
      <c r="A357" s="99" t="str">
        <f>IFERROR(_xlfn.XLOOKUP($G357,通讯通路门店!$S$4:$S$993933,通讯通路门店!$A$4:$A$993933,0,0),"")</f>
        <v/>
      </c>
      <c r="B357" s="99" t="str">
        <f>IFERROR(_xlfn.XLOOKUP($G357,通讯通路门店!$S$4:$S$993933,通讯通路门店!$B$4:$B$993933,0,0),"")</f>
        <v/>
      </c>
      <c r="C357" s="99" t="str">
        <f>IFERROR(_xlfn.XLOOKUP($G357,通讯通路门店!$S$4:$S$993933,通讯通路门店!$C$4:$C$993933,0,0),"")</f>
        <v/>
      </c>
      <c r="D357" s="99" t="str">
        <f>IFERROR(_xlfn.XLOOKUP($G357,通讯通路门店!$S$4:$S$993933,通讯通路门店!$D$4:$D$993933,0,0),"")</f>
        <v/>
      </c>
      <c r="E357" s="83"/>
      <c r="F357" s="83"/>
      <c r="G357" s="101" t="e">
        <v>#N/A</v>
      </c>
      <c r="H357" s="102" t="str">
        <f>IFERROR(_xlfn.XLOOKUP($G357,通讯通路门店!$S$4:$S$993933,通讯通路门店!$R$4:$R$993933,0,0),"")</f>
        <v/>
      </c>
      <c r="I357" s="83"/>
      <c r="J357" s="83"/>
      <c r="K357" s="83"/>
      <c r="L357" s="83"/>
      <c r="M357" s="83"/>
      <c r="N357" s="83"/>
      <c r="O357" s="83"/>
      <c r="P357" s="83"/>
      <c r="Q357" s="83"/>
      <c r="R357" s="83"/>
      <c r="S357" s="83"/>
      <c r="T357" s="83"/>
      <c r="U357" s="99">
        <f>COUNTIF(通讯通路门店!$S:$S,$G357)</f>
        <v>0</v>
      </c>
      <c r="V357" s="99">
        <f>COUNTIFS(通讯通路门店!$S:$S,$G357,通讯通路门店!$J:$J,"综合卖场")</f>
        <v>0</v>
      </c>
      <c r="W357" s="99">
        <f>SUMIFS(通讯通路门店!$AJ:$AJ,通讯通路门店!$S:$S,通讯客户沙盘!$G357)</f>
        <v>0</v>
      </c>
      <c r="X357" s="99">
        <f t="shared" si="25"/>
        <v>0</v>
      </c>
      <c r="Y357" s="99">
        <f>COUNTIFS(通讯通路门店!$S:$S,$G357,通讯通路门店!$J:$J,"荣耀体验店")+COUNTIFS(通讯通路门店!$S:$S,$G357,通讯通路门店!$J:$J,"荣耀授权专卖店")</f>
        <v>0</v>
      </c>
      <c r="Z357" s="99">
        <f>COUNTIFS(通讯通路门店!$S:$S,$G357,通讯通路门店!$J:$J,"VIVO体验店")</f>
        <v>0</v>
      </c>
      <c r="AA357" s="99">
        <f>COUNTIFS(通讯通路门店!$S:$S,$G357,通讯通路门店!$J:$J,"OPPO体验店")</f>
        <v>0</v>
      </c>
      <c r="AB357" s="99">
        <f>COUNTIFS(通讯通路门店!$S:$S,$G357,通讯通路门店!$J:$J,"华为授权体验店")+COUNTIFS(通讯通路门店!$S:$S,$G357,通讯通路门店!$J:$J,"华为堡垒店")</f>
        <v>0</v>
      </c>
      <c r="AC357" s="99">
        <f>COUNTIFS(通讯通路门店!$S:$S,$G357,通讯通路门店!$J:$J,"小米体验店")</f>
        <v>0</v>
      </c>
      <c r="AD357" s="99">
        <f>COUNTIFS(通讯通路门店!$S:$S,$G357,通讯通路门店!$J:$J,"苹果体验店")</f>
        <v>0</v>
      </c>
      <c r="AE357" s="99">
        <f>COUNTIFS(通讯通路门店!$S:$S,$G357,通讯通路门店!$J:$J,"其他品牌专卖店")</f>
        <v>0</v>
      </c>
      <c r="AF357" s="99">
        <f>SUMIFS(通讯通路门店!$BI:$BI,通讯通路门店!$S:$S,$G357)</f>
        <v>0</v>
      </c>
      <c r="AG357" s="99">
        <f>SUMIFS(通讯通路门店!$BH:$BH,通讯通路门店!$S:$S,$G357)</f>
        <v>0</v>
      </c>
      <c r="AH357" s="99">
        <f t="shared" si="26"/>
        <v>0</v>
      </c>
      <c r="AI357" s="99">
        <f>SUMIFS(通讯通路门店!$BB:$BB,通讯通路门店!$S:$S,$G357)</f>
        <v>0</v>
      </c>
      <c r="AJ357" s="99">
        <f>SUMIFS(通讯通路门店!$BE:$BE,通讯通路门店!$S:$S,$G357)</f>
        <v>0</v>
      </c>
      <c r="AK357" s="99">
        <f>SUMIFS(通讯通路门店!$BG:$BG,通讯通路门店!$S:$S,$G357)</f>
        <v>0</v>
      </c>
      <c r="AL357" s="99">
        <f>SUMIFS(通讯通路门店!$BC:$BC,通讯通路门店!$S:$S,$G357)</f>
        <v>0</v>
      </c>
      <c r="AM357" s="99">
        <f>SUMIFS(通讯通路门店!$BD:$BD,通讯通路门店!$S:$S,$G357)</f>
        <v>0</v>
      </c>
      <c r="AN357" s="99">
        <f>SUMIFS(通讯通路门店!$BF:$BF,通讯通路门店!$S:$S,$G357)</f>
        <v>0</v>
      </c>
      <c r="AO357" s="99">
        <f t="shared" si="27"/>
        <v>0</v>
      </c>
      <c r="AP357" s="99">
        <f>SUMIFS(通讯通路门店!$K:$K,通讯通路门店!$S:$S,$G357)</f>
        <v>0</v>
      </c>
      <c r="AQ357" s="83"/>
      <c r="AR357" s="99">
        <f>SUMIFS(通讯通路门店!$T:$T,通讯通路门店!$S:$S,$G357)</f>
        <v>0</v>
      </c>
      <c r="AS357" s="99">
        <f>SUMIFS(通讯通路门店!$U:$U,通讯通路门店!$S:$S,$G357)</f>
        <v>0</v>
      </c>
      <c r="AT357" s="99">
        <f>SUMIFS(通讯通路门店!$V:$V,通讯通路门店!$S:$S,$G357)</f>
        <v>0</v>
      </c>
      <c r="AU357" s="99">
        <f>SUMIFS(通讯通路门店!$W:$W,通讯通路门店!$S:$S,$G357)</f>
        <v>0</v>
      </c>
      <c r="AV357" s="99">
        <f>SUMIFS(通讯通路门店!$Z:$Z,通讯通路门店!$S:$S,$G357)</f>
        <v>0</v>
      </c>
      <c r="AW357" s="99">
        <f>SUMIFS(通讯通路门店!$AB:$AB,通讯通路门店!$S:$S,$G357)</f>
        <v>0</v>
      </c>
      <c r="AX357" s="99">
        <f>SUMIFS(通讯通路门店!$X:$X,通讯通路门店!$S:$S,$G357)</f>
        <v>0</v>
      </c>
      <c r="AY357" s="99">
        <f>SUMIFS(通讯通路门店!$Y:$Y,通讯通路门店!$S:$S,$G357)</f>
        <v>0</v>
      </c>
      <c r="AZ357" s="99">
        <f>SUMIFS(通讯通路门店!$AA:$AA,通讯通路门店!$S:$S,$G357)</f>
        <v>0</v>
      </c>
      <c r="BA357" s="99">
        <f t="shared" si="28"/>
        <v>0</v>
      </c>
      <c r="BB357" s="99">
        <f t="shared" si="29"/>
        <v>0</v>
      </c>
      <c r="BC357" s="99">
        <f>SUMIFS(通讯通路门店!$W:$W,通讯通路门店!$S:$S,$G357,通讯通路门店!$J:$J,"荣耀体验店")+SUMIFS(通讯通路门店!$W:$W,通讯通路门店!$S:$S,$G357,通讯通路门店!$J:$J,"荣耀授权专卖店")</f>
        <v>0</v>
      </c>
      <c r="BD357" s="99">
        <f>SUMIFS(通讯通路门店!$Z:$Z,通讯通路门店!$S:$S,$G357,通讯通路门店!$J:$J,"VIVO体验店")</f>
        <v>0</v>
      </c>
      <c r="BE357" s="99">
        <f>SUMIFS(通讯通路门店!$AB:$AB,通讯通路门店!$S:$S,$G357,通讯通路门店!$J:$J,"OPPO体验店")</f>
        <v>0</v>
      </c>
      <c r="BF357" s="99">
        <f>SUMIFS(通讯通路门店!$X:$X,通讯通路门店!$S:$S,$G357,通讯通路门店!$J:$J,"华为授权体验店")+SUMIFS(通讯通路门店!$AA:$AA,通讯通路门店!$S:$S,$G357,通讯通路门店!$J:$J,"华为堡垒店")</f>
        <v>0</v>
      </c>
      <c r="BG357" s="99">
        <f>SUMIFS(通讯通路门店!$Y:$Y,通讯通路门店!$S:$S,$G357,通讯通路门店!$J:$J,"小米体验店")</f>
        <v>0</v>
      </c>
      <c r="BH357" s="99">
        <f>SUMIFS(通讯通路门店!$AA:$AA,通讯通路门店!$S:$S,$G357,通讯通路门店!$J:$J,"苹果体验店")</f>
        <v>0</v>
      </c>
      <c r="BI357" s="99">
        <f>SUMIFS(通讯通路门店!$K:$K,通讯通路门店!$S:$S,$G357,通讯通路门店!$J:$J,"其他品牌专卖店")</f>
        <v>0</v>
      </c>
      <c r="BJ357" s="99">
        <f>SUMIFS(通讯通路门店!$AC:$AC,通讯通路门店!$S:$S,$G357)</f>
        <v>0</v>
      </c>
      <c r="BK357" s="99">
        <f>SUMIFS(通讯通路门店!$AD:$AD,通讯通路门店!$S:$S,$G357)</f>
        <v>0</v>
      </c>
      <c r="BL357" s="99">
        <f>SUMIFS(通讯通路门店!$AE:$AE,通讯通路门店!$S:$S,$G357)</f>
        <v>0</v>
      </c>
      <c r="BM357" s="99">
        <f>SUMIFS(通讯通路门店!$AF:$AF,通讯通路门店!$S:$S,$G357)</f>
        <v>0</v>
      </c>
      <c r="BN357" s="99">
        <f>SUMIFS(通讯通路门店!$AG:$AG,通讯通路门店!$S:$S,$G357)</f>
        <v>0</v>
      </c>
      <c r="BO357" s="99">
        <f>SUMIFS(通讯通路门店!$AH:$AH,通讯通路门店!$S:$S,$G357)</f>
        <v>0</v>
      </c>
      <c r="BP357" s="99">
        <f>SUMIFS(通讯通路门店!$AI:$AI,通讯通路门店!$S:$S,$G357)</f>
        <v>0</v>
      </c>
      <c r="BQ357" s="83"/>
    </row>
    <row r="358" spans="1:69">
      <c r="A358" s="99" t="str">
        <f>IFERROR(_xlfn.XLOOKUP($G358,通讯通路门店!$S$4:$S$993933,通讯通路门店!$A$4:$A$993933,0,0),"")</f>
        <v/>
      </c>
      <c r="B358" s="99" t="str">
        <f>IFERROR(_xlfn.XLOOKUP($G358,通讯通路门店!$S$4:$S$993933,通讯通路门店!$B$4:$B$993933,0,0),"")</f>
        <v/>
      </c>
      <c r="C358" s="99" t="str">
        <f>IFERROR(_xlfn.XLOOKUP($G358,通讯通路门店!$S$4:$S$993933,通讯通路门店!$C$4:$C$993933,0,0),"")</f>
        <v/>
      </c>
      <c r="D358" s="99" t="str">
        <f>IFERROR(_xlfn.XLOOKUP($G358,通讯通路门店!$S$4:$S$993933,通讯通路门店!$D$4:$D$993933,0,0),"")</f>
        <v/>
      </c>
      <c r="E358" s="83"/>
      <c r="F358" s="83"/>
      <c r="G358" s="101" t="e">
        <v>#N/A</v>
      </c>
      <c r="H358" s="102" t="str">
        <f>IFERROR(_xlfn.XLOOKUP($G358,通讯通路门店!$S$4:$S$993933,通讯通路门店!$R$4:$R$993933,0,0),"")</f>
        <v/>
      </c>
      <c r="I358" s="83"/>
      <c r="J358" s="83"/>
      <c r="K358" s="83"/>
      <c r="L358" s="83"/>
      <c r="M358" s="83"/>
      <c r="N358" s="83"/>
      <c r="O358" s="83"/>
      <c r="P358" s="83"/>
      <c r="Q358" s="83"/>
      <c r="R358" s="83"/>
      <c r="S358" s="83"/>
      <c r="T358" s="83"/>
      <c r="U358" s="99">
        <f>COUNTIF(通讯通路门店!$S:$S,$G358)</f>
        <v>0</v>
      </c>
      <c r="V358" s="99">
        <f>COUNTIFS(通讯通路门店!$S:$S,$G358,通讯通路门店!$J:$J,"综合卖场")</f>
        <v>0</v>
      </c>
      <c r="W358" s="99">
        <f>SUMIFS(通讯通路门店!$AJ:$AJ,通讯通路门店!$S:$S,通讯客户沙盘!$G358)</f>
        <v>0</v>
      </c>
      <c r="X358" s="99">
        <f t="shared" si="25"/>
        <v>0</v>
      </c>
      <c r="Y358" s="99">
        <f>COUNTIFS(通讯通路门店!$S:$S,$G358,通讯通路门店!$J:$J,"荣耀体验店")+COUNTIFS(通讯通路门店!$S:$S,$G358,通讯通路门店!$J:$J,"荣耀授权专卖店")</f>
        <v>0</v>
      </c>
      <c r="Z358" s="99">
        <f>COUNTIFS(通讯通路门店!$S:$S,$G358,通讯通路门店!$J:$J,"VIVO体验店")</f>
        <v>0</v>
      </c>
      <c r="AA358" s="99">
        <f>COUNTIFS(通讯通路门店!$S:$S,$G358,通讯通路门店!$J:$J,"OPPO体验店")</f>
        <v>0</v>
      </c>
      <c r="AB358" s="99">
        <f>COUNTIFS(通讯通路门店!$S:$S,$G358,通讯通路门店!$J:$J,"华为授权体验店")+COUNTIFS(通讯通路门店!$S:$S,$G358,通讯通路门店!$J:$J,"华为堡垒店")</f>
        <v>0</v>
      </c>
      <c r="AC358" s="99">
        <f>COUNTIFS(通讯通路门店!$S:$S,$G358,通讯通路门店!$J:$J,"小米体验店")</f>
        <v>0</v>
      </c>
      <c r="AD358" s="99">
        <f>COUNTIFS(通讯通路门店!$S:$S,$G358,通讯通路门店!$J:$J,"苹果体验店")</f>
        <v>0</v>
      </c>
      <c r="AE358" s="99">
        <f>COUNTIFS(通讯通路门店!$S:$S,$G358,通讯通路门店!$J:$J,"其他品牌专卖店")</f>
        <v>0</v>
      </c>
      <c r="AF358" s="99">
        <f>SUMIFS(通讯通路门店!$BI:$BI,通讯通路门店!$S:$S,$G358)</f>
        <v>0</v>
      </c>
      <c r="AG358" s="99">
        <f>SUMIFS(通讯通路门店!$BH:$BH,通讯通路门店!$S:$S,$G358)</f>
        <v>0</v>
      </c>
      <c r="AH358" s="99">
        <f t="shared" si="26"/>
        <v>0</v>
      </c>
      <c r="AI358" s="99">
        <f>SUMIFS(通讯通路门店!$BB:$BB,通讯通路门店!$S:$S,$G358)</f>
        <v>0</v>
      </c>
      <c r="AJ358" s="99">
        <f>SUMIFS(通讯通路门店!$BE:$BE,通讯通路门店!$S:$S,$G358)</f>
        <v>0</v>
      </c>
      <c r="AK358" s="99">
        <f>SUMIFS(通讯通路门店!$BG:$BG,通讯通路门店!$S:$S,$G358)</f>
        <v>0</v>
      </c>
      <c r="AL358" s="99">
        <f>SUMIFS(通讯通路门店!$BC:$BC,通讯通路门店!$S:$S,$G358)</f>
        <v>0</v>
      </c>
      <c r="AM358" s="99">
        <f>SUMIFS(通讯通路门店!$BD:$BD,通讯通路门店!$S:$S,$G358)</f>
        <v>0</v>
      </c>
      <c r="AN358" s="99">
        <f>SUMIFS(通讯通路门店!$BF:$BF,通讯通路门店!$S:$S,$G358)</f>
        <v>0</v>
      </c>
      <c r="AO358" s="99">
        <f t="shared" si="27"/>
        <v>0</v>
      </c>
      <c r="AP358" s="99">
        <f>SUMIFS(通讯通路门店!$K:$K,通讯通路门店!$S:$S,$G358)</f>
        <v>0</v>
      </c>
      <c r="AQ358" s="83"/>
      <c r="AR358" s="99">
        <f>SUMIFS(通讯通路门店!$T:$T,通讯通路门店!$S:$S,$G358)</f>
        <v>0</v>
      </c>
      <c r="AS358" s="99">
        <f>SUMIFS(通讯通路门店!$U:$U,通讯通路门店!$S:$S,$G358)</f>
        <v>0</v>
      </c>
      <c r="AT358" s="99">
        <f>SUMIFS(通讯通路门店!$V:$V,通讯通路门店!$S:$S,$G358)</f>
        <v>0</v>
      </c>
      <c r="AU358" s="99">
        <f>SUMIFS(通讯通路门店!$W:$W,通讯通路门店!$S:$S,$G358)</f>
        <v>0</v>
      </c>
      <c r="AV358" s="99">
        <f>SUMIFS(通讯通路门店!$Z:$Z,通讯通路门店!$S:$S,$G358)</f>
        <v>0</v>
      </c>
      <c r="AW358" s="99">
        <f>SUMIFS(通讯通路门店!$AB:$AB,通讯通路门店!$S:$S,$G358)</f>
        <v>0</v>
      </c>
      <c r="AX358" s="99">
        <f>SUMIFS(通讯通路门店!$X:$X,通讯通路门店!$S:$S,$G358)</f>
        <v>0</v>
      </c>
      <c r="AY358" s="99">
        <f>SUMIFS(通讯通路门店!$Y:$Y,通讯通路门店!$S:$S,$G358)</f>
        <v>0</v>
      </c>
      <c r="AZ358" s="99">
        <f>SUMIFS(通讯通路门店!$AA:$AA,通讯通路门店!$S:$S,$G358)</f>
        <v>0</v>
      </c>
      <c r="BA358" s="99">
        <f t="shared" si="28"/>
        <v>0</v>
      </c>
      <c r="BB358" s="99">
        <f t="shared" si="29"/>
        <v>0</v>
      </c>
      <c r="BC358" s="99">
        <f>SUMIFS(通讯通路门店!$W:$W,通讯通路门店!$S:$S,$G358,通讯通路门店!$J:$J,"荣耀体验店")+SUMIFS(通讯通路门店!$W:$W,通讯通路门店!$S:$S,$G358,通讯通路门店!$J:$J,"荣耀授权专卖店")</f>
        <v>0</v>
      </c>
      <c r="BD358" s="99">
        <f>SUMIFS(通讯通路门店!$Z:$Z,通讯通路门店!$S:$S,$G358,通讯通路门店!$J:$J,"VIVO体验店")</f>
        <v>0</v>
      </c>
      <c r="BE358" s="99">
        <f>SUMIFS(通讯通路门店!$AB:$AB,通讯通路门店!$S:$S,$G358,通讯通路门店!$J:$J,"OPPO体验店")</f>
        <v>0</v>
      </c>
      <c r="BF358" s="99">
        <f>SUMIFS(通讯通路门店!$X:$X,通讯通路门店!$S:$S,$G358,通讯通路门店!$J:$J,"华为授权体验店")+SUMIFS(通讯通路门店!$AA:$AA,通讯通路门店!$S:$S,$G358,通讯通路门店!$J:$J,"华为堡垒店")</f>
        <v>0</v>
      </c>
      <c r="BG358" s="99">
        <f>SUMIFS(通讯通路门店!$Y:$Y,通讯通路门店!$S:$S,$G358,通讯通路门店!$J:$J,"小米体验店")</f>
        <v>0</v>
      </c>
      <c r="BH358" s="99">
        <f>SUMIFS(通讯通路门店!$AA:$AA,通讯通路门店!$S:$S,$G358,通讯通路门店!$J:$J,"苹果体验店")</f>
        <v>0</v>
      </c>
      <c r="BI358" s="99">
        <f>SUMIFS(通讯通路门店!$K:$K,通讯通路门店!$S:$S,$G358,通讯通路门店!$J:$J,"其他品牌专卖店")</f>
        <v>0</v>
      </c>
      <c r="BJ358" s="99">
        <f>SUMIFS(通讯通路门店!$AC:$AC,通讯通路门店!$S:$S,$G358)</f>
        <v>0</v>
      </c>
      <c r="BK358" s="99">
        <f>SUMIFS(通讯通路门店!$AD:$AD,通讯通路门店!$S:$S,$G358)</f>
        <v>0</v>
      </c>
      <c r="BL358" s="99">
        <f>SUMIFS(通讯通路门店!$AE:$AE,通讯通路门店!$S:$S,$G358)</f>
        <v>0</v>
      </c>
      <c r="BM358" s="99">
        <f>SUMIFS(通讯通路门店!$AF:$AF,通讯通路门店!$S:$S,$G358)</f>
        <v>0</v>
      </c>
      <c r="BN358" s="99">
        <f>SUMIFS(通讯通路门店!$AG:$AG,通讯通路门店!$S:$S,$G358)</f>
        <v>0</v>
      </c>
      <c r="BO358" s="99">
        <f>SUMIFS(通讯通路门店!$AH:$AH,通讯通路门店!$S:$S,$G358)</f>
        <v>0</v>
      </c>
      <c r="BP358" s="99">
        <f>SUMIFS(通讯通路门店!$AI:$AI,通讯通路门店!$S:$S,$G358)</f>
        <v>0</v>
      </c>
      <c r="BQ358" s="83"/>
    </row>
    <row r="359" spans="1:69">
      <c r="A359" s="99" t="str">
        <f>IFERROR(_xlfn.XLOOKUP($G359,通讯通路门店!$S$4:$S$993933,通讯通路门店!$A$4:$A$993933,0,0),"")</f>
        <v/>
      </c>
      <c r="B359" s="99" t="str">
        <f>IFERROR(_xlfn.XLOOKUP($G359,通讯通路门店!$S$4:$S$993933,通讯通路门店!$B$4:$B$993933,0,0),"")</f>
        <v/>
      </c>
      <c r="C359" s="99" t="str">
        <f>IFERROR(_xlfn.XLOOKUP($G359,通讯通路门店!$S$4:$S$993933,通讯通路门店!$C$4:$C$993933,0,0),"")</f>
        <v/>
      </c>
      <c r="D359" s="99" t="str">
        <f>IFERROR(_xlfn.XLOOKUP($G359,通讯通路门店!$S$4:$S$993933,通讯通路门店!$D$4:$D$993933,0,0),"")</f>
        <v/>
      </c>
      <c r="E359" s="83"/>
      <c r="F359" s="83"/>
      <c r="G359" s="101" t="e">
        <v>#N/A</v>
      </c>
      <c r="H359" s="102" t="str">
        <f>IFERROR(_xlfn.XLOOKUP($G359,通讯通路门店!$S$4:$S$993933,通讯通路门店!$R$4:$R$993933,0,0),"")</f>
        <v/>
      </c>
      <c r="I359" s="83"/>
      <c r="J359" s="83"/>
      <c r="K359" s="83"/>
      <c r="L359" s="83"/>
      <c r="M359" s="83"/>
      <c r="N359" s="83"/>
      <c r="O359" s="83"/>
      <c r="P359" s="83"/>
      <c r="Q359" s="83"/>
      <c r="R359" s="83"/>
      <c r="S359" s="83"/>
      <c r="T359" s="83"/>
      <c r="U359" s="99">
        <f>COUNTIF(通讯通路门店!$S:$S,$G359)</f>
        <v>0</v>
      </c>
      <c r="V359" s="99">
        <f>COUNTIFS(通讯通路门店!$S:$S,$G359,通讯通路门店!$J:$J,"综合卖场")</f>
        <v>0</v>
      </c>
      <c r="W359" s="99">
        <f>SUMIFS(通讯通路门店!$AJ:$AJ,通讯通路门店!$S:$S,通讯客户沙盘!$G359)</f>
        <v>0</v>
      </c>
      <c r="X359" s="99">
        <f t="shared" si="25"/>
        <v>0</v>
      </c>
      <c r="Y359" s="99">
        <f>COUNTIFS(通讯通路门店!$S:$S,$G359,通讯通路门店!$J:$J,"荣耀体验店")+COUNTIFS(通讯通路门店!$S:$S,$G359,通讯通路门店!$J:$J,"荣耀授权专卖店")</f>
        <v>0</v>
      </c>
      <c r="Z359" s="99">
        <f>COUNTIFS(通讯通路门店!$S:$S,$G359,通讯通路门店!$J:$J,"VIVO体验店")</f>
        <v>0</v>
      </c>
      <c r="AA359" s="99">
        <f>COUNTIFS(通讯通路门店!$S:$S,$G359,通讯通路门店!$J:$J,"OPPO体验店")</f>
        <v>0</v>
      </c>
      <c r="AB359" s="99">
        <f>COUNTIFS(通讯通路门店!$S:$S,$G359,通讯通路门店!$J:$J,"华为授权体验店")+COUNTIFS(通讯通路门店!$S:$S,$G359,通讯通路门店!$J:$J,"华为堡垒店")</f>
        <v>0</v>
      </c>
      <c r="AC359" s="99">
        <f>COUNTIFS(通讯通路门店!$S:$S,$G359,通讯通路门店!$J:$J,"小米体验店")</f>
        <v>0</v>
      </c>
      <c r="AD359" s="99">
        <f>COUNTIFS(通讯通路门店!$S:$S,$G359,通讯通路门店!$J:$J,"苹果体验店")</f>
        <v>0</v>
      </c>
      <c r="AE359" s="99">
        <f>COUNTIFS(通讯通路门店!$S:$S,$G359,通讯通路门店!$J:$J,"其他品牌专卖店")</f>
        <v>0</v>
      </c>
      <c r="AF359" s="99">
        <f>SUMIFS(通讯通路门店!$BI:$BI,通讯通路门店!$S:$S,$G359)</f>
        <v>0</v>
      </c>
      <c r="AG359" s="99">
        <f>SUMIFS(通讯通路门店!$BH:$BH,通讯通路门店!$S:$S,$G359)</f>
        <v>0</v>
      </c>
      <c r="AH359" s="99">
        <f t="shared" si="26"/>
        <v>0</v>
      </c>
      <c r="AI359" s="99">
        <f>SUMIFS(通讯通路门店!$BB:$BB,通讯通路门店!$S:$S,$G359)</f>
        <v>0</v>
      </c>
      <c r="AJ359" s="99">
        <f>SUMIFS(通讯通路门店!$BE:$BE,通讯通路门店!$S:$S,$G359)</f>
        <v>0</v>
      </c>
      <c r="AK359" s="99">
        <f>SUMIFS(通讯通路门店!$BG:$BG,通讯通路门店!$S:$S,$G359)</f>
        <v>0</v>
      </c>
      <c r="AL359" s="99">
        <f>SUMIFS(通讯通路门店!$BC:$BC,通讯通路门店!$S:$S,$G359)</f>
        <v>0</v>
      </c>
      <c r="AM359" s="99">
        <f>SUMIFS(通讯通路门店!$BD:$BD,通讯通路门店!$S:$S,$G359)</f>
        <v>0</v>
      </c>
      <c r="AN359" s="99">
        <f>SUMIFS(通讯通路门店!$BF:$BF,通讯通路门店!$S:$S,$G359)</f>
        <v>0</v>
      </c>
      <c r="AO359" s="99">
        <f t="shared" si="27"/>
        <v>0</v>
      </c>
      <c r="AP359" s="99">
        <f>SUMIFS(通讯通路门店!$K:$K,通讯通路门店!$S:$S,$G359)</f>
        <v>0</v>
      </c>
      <c r="AQ359" s="83"/>
      <c r="AR359" s="99">
        <f>SUMIFS(通讯通路门店!$T:$T,通讯通路门店!$S:$S,$G359)</f>
        <v>0</v>
      </c>
      <c r="AS359" s="99">
        <f>SUMIFS(通讯通路门店!$U:$U,通讯通路门店!$S:$S,$G359)</f>
        <v>0</v>
      </c>
      <c r="AT359" s="99">
        <f>SUMIFS(通讯通路门店!$V:$V,通讯通路门店!$S:$S,$G359)</f>
        <v>0</v>
      </c>
      <c r="AU359" s="99">
        <f>SUMIFS(通讯通路门店!$W:$W,通讯通路门店!$S:$S,$G359)</f>
        <v>0</v>
      </c>
      <c r="AV359" s="99">
        <f>SUMIFS(通讯通路门店!$Z:$Z,通讯通路门店!$S:$S,$G359)</f>
        <v>0</v>
      </c>
      <c r="AW359" s="99">
        <f>SUMIFS(通讯通路门店!$AB:$AB,通讯通路门店!$S:$S,$G359)</f>
        <v>0</v>
      </c>
      <c r="AX359" s="99">
        <f>SUMIFS(通讯通路门店!$X:$X,通讯通路门店!$S:$S,$G359)</f>
        <v>0</v>
      </c>
      <c r="AY359" s="99">
        <f>SUMIFS(通讯通路门店!$Y:$Y,通讯通路门店!$S:$S,$G359)</f>
        <v>0</v>
      </c>
      <c r="AZ359" s="99">
        <f>SUMIFS(通讯通路门店!$AA:$AA,通讯通路门店!$S:$S,$G359)</f>
        <v>0</v>
      </c>
      <c r="BA359" s="99">
        <f t="shared" si="28"/>
        <v>0</v>
      </c>
      <c r="BB359" s="99">
        <f t="shared" si="29"/>
        <v>0</v>
      </c>
      <c r="BC359" s="99">
        <f>SUMIFS(通讯通路门店!$W:$W,通讯通路门店!$S:$S,$G359,通讯通路门店!$J:$J,"荣耀体验店")+SUMIFS(通讯通路门店!$W:$W,通讯通路门店!$S:$S,$G359,通讯通路门店!$J:$J,"荣耀授权专卖店")</f>
        <v>0</v>
      </c>
      <c r="BD359" s="99">
        <f>SUMIFS(通讯通路门店!$Z:$Z,通讯通路门店!$S:$S,$G359,通讯通路门店!$J:$J,"VIVO体验店")</f>
        <v>0</v>
      </c>
      <c r="BE359" s="99">
        <f>SUMIFS(通讯通路门店!$AB:$AB,通讯通路门店!$S:$S,$G359,通讯通路门店!$J:$J,"OPPO体验店")</f>
        <v>0</v>
      </c>
      <c r="BF359" s="99">
        <f>SUMIFS(通讯通路门店!$X:$X,通讯通路门店!$S:$S,$G359,通讯通路门店!$J:$J,"华为授权体验店")+SUMIFS(通讯通路门店!$AA:$AA,通讯通路门店!$S:$S,$G359,通讯通路门店!$J:$J,"华为堡垒店")</f>
        <v>0</v>
      </c>
      <c r="BG359" s="99">
        <f>SUMIFS(通讯通路门店!$Y:$Y,通讯通路门店!$S:$S,$G359,通讯通路门店!$J:$J,"小米体验店")</f>
        <v>0</v>
      </c>
      <c r="BH359" s="99">
        <f>SUMIFS(通讯通路门店!$AA:$AA,通讯通路门店!$S:$S,$G359,通讯通路门店!$J:$J,"苹果体验店")</f>
        <v>0</v>
      </c>
      <c r="BI359" s="99">
        <f>SUMIFS(通讯通路门店!$K:$K,通讯通路门店!$S:$S,$G359,通讯通路门店!$J:$J,"其他品牌专卖店")</f>
        <v>0</v>
      </c>
      <c r="BJ359" s="99">
        <f>SUMIFS(通讯通路门店!$AC:$AC,通讯通路门店!$S:$S,$G359)</f>
        <v>0</v>
      </c>
      <c r="BK359" s="99">
        <f>SUMIFS(通讯通路门店!$AD:$AD,通讯通路门店!$S:$S,$G359)</f>
        <v>0</v>
      </c>
      <c r="BL359" s="99">
        <f>SUMIFS(通讯通路门店!$AE:$AE,通讯通路门店!$S:$S,$G359)</f>
        <v>0</v>
      </c>
      <c r="BM359" s="99">
        <f>SUMIFS(通讯通路门店!$AF:$AF,通讯通路门店!$S:$S,$G359)</f>
        <v>0</v>
      </c>
      <c r="BN359" s="99">
        <f>SUMIFS(通讯通路门店!$AG:$AG,通讯通路门店!$S:$S,$G359)</f>
        <v>0</v>
      </c>
      <c r="BO359" s="99">
        <f>SUMIFS(通讯通路门店!$AH:$AH,通讯通路门店!$S:$S,$G359)</f>
        <v>0</v>
      </c>
      <c r="BP359" s="99">
        <f>SUMIFS(通讯通路门店!$AI:$AI,通讯通路门店!$S:$S,$G359)</f>
        <v>0</v>
      </c>
      <c r="BQ359" s="83"/>
    </row>
    <row r="360" spans="1:69">
      <c r="A360" s="99" t="str">
        <f>IFERROR(_xlfn.XLOOKUP($G360,通讯通路门店!$S$4:$S$993933,通讯通路门店!$A$4:$A$993933,0,0),"")</f>
        <v/>
      </c>
      <c r="B360" s="99" t="str">
        <f>IFERROR(_xlfn.XLOOKUP($G360,通讯通路门店!$S$4:$S$993933,通讯通路门店!$B$4:$B$993933,0,0),"")</f>
        <v/>
      </c>
      <c r="C360" s="99" t="str">
        <f>IFERROR(_xlfn.XLOOKUP($G360,通讯通路门店!$S$4:$S$993933,通讯通路门店!$C$4:$C$993933,0,0),"")</f>
        <v/>
      </c>
      <c r="D360" s="99" t="str">
        <f>IFERROR(_xlfn.XLOOKUP($G360,通讯通路门店!$S$4:$S$993933,通讯通路门店!$D$4:$D$993933,0,0),"")</f>
        <v/>
      </c>
      <c r="E360" s="83"/>
      <c r="F360" s="83"/>
      <c r="G360" s="101" t="e">
        <v>#N/A</v>
      </c>
      <c r="H360" s="102" t="str">
        <f>IFERROR(_xlfn.XLOOKUP($G360,通讯通路门店!$S$4:$S$993933,通讯通路门店!$R$4:$R$993933,0,0),"")</f>
        <v/>
      </c>
      <c r="I360" s="83"/>
      <c r="J360" s="83"/>
      <c r="K360" s="83"/>
      <c r="L360" s="83"/>
      <c r="M360" s="83"/>
      <c r="N360" s="83"/>
      <c r="O360" s="83"/>
      <c r="P360" s="83"/>
      <c r="Q360" s="83"/>
      <c r="R360" s="83"/>
      <c r="S360" s="83"/>
      <c r="T360" s="83"/>
      <c r="U360" s="99">
        <f>COUNTIF(通讯通路门店!$S:$S,$G360)</f>
        <v>0</v>
      </c>
      <c r="V360" s="99">
        <f>COUNTIFS(通讯通路门店!$S:$S,$G360,通讯通路门店!$J:$J,"综合卖场")</f>
        <v>0</v>
      </c>
      <c r="W360" s="99">
        <f>SUMIFS(通讯通路门店!$AJ:$AJ,通讯通路门店!$S:$S,通讯客户沙盘!$G360)</f>
        <v>0</v>
      </c>
      <c r="X360" s="99">
        <f t="shared" si="25"/>
        <v>0</v>
      </c>
      <c r="Y360" s="99">
        <f>COUNTIFS(通讯通路门店!$S:$S,$G360,通讯通路门店!$J:$J,"荣耀体验店")+COUNTIFS(通讯通路门店!$S:$S,$G360,通讯通路门店!$J:$J,"荣耀授权专卖店")</f>
        <v>0</v>
      </c>
      <c r="Z360" s="99">
        <f>COUNTIFS(通讯通路门店!$S:$S,$G360,通讯通路门店!$J:$J,"VIVO体验店")</f>
        <v>0</v>
      </c>
      <c r="AA360" s="99">
        <f>COUNTIFS(通讯通路门店!$S:$S,$G360,通讯通路门店!$J:$J,"OPPO体验店")</f>
        <v>0</v>
      </c>
      <c r="AB360" s="99">
        <f>COUNTIFS(通讯通路门店!$S:$S,$G360,通讯通路门店!$J:$J,"华为授权体验店")+COUNTIFS(通讯通路门店!$S:$S,$G360,通讯通路门店!$J:$J,"华为堡垒店")</f>
        <v>0</v>
      </c>
      <c r="AC360" s="99">
        <f>COUNTIFS(通讯通路门店!$S:$S,$G360,通讯通路门店!$J:$J,"小米体验店")</f>
        <v>0</v>
      </c>
      <c r="AD360" s="99">
        <f>COUNTIFS(通讯通路门店!$S:$S,$G360,通讯通路门店!$J:$J,"苹果体验店")</f>
        <v>0</v>
      </c>
      <c r="AE360" s="99">
        <f>COUNTIFS(通讯通路门店!$S:$S,$G360,通讯通路门店!$J:$J,"其他品牌专卖店")</f>
        <v>0</v>
      </c>
      <c r="AF360" s="99">
        <f>SUMIFS(通讯通路门店!$BI:$BI,通讯通路门店!$S:$S,$G360)</f>
        <v>0</v>
      </c>
      <c r="AG360" s="99">
        <f>SUMIFS(通讯通路门店!$BH:$BH,通讯通路门店!$S:$S,$G360)</f>
        <v>0</v>
      </c>
      <c r="AH360" s="99">
        <f t="shared" si="26"/>
        <v>0</v>
      </c>
      <c r="AI360" s="99">
        <f>SUMIFS(通讯通路门店!$BB:$BB,通讯通路门店!$S:$S,$G360)</f>
        <v>0</v>
      </c>
      <c r="AJ360" s="99">
        <f>SUMIFS(通讯通路门店!$BE:$BE,通讯通路门店!$S:$S,$G360)</f>
        <v>0</v>
      </c>
      <c r="AK360" s="99">
        <f>SUMIFS(通讯通路门店!$BG:$BG,通讯通路门店!$S:$S,$G360)</f>
        <v>0</v>
      </c>
      <c r="AL360" s="99">
        <f>SUMIFS(通讯通路门店!$BC:$BC,通讯通路门店!$S:$S,$G360)</f>
        <v>0</v>
      </c>
      <c r="AM360" s="99">
        <f>SUMIFS(通讯通路门店!$BD:$BD,通讯通路门店!$S:$S,$G360)</f>
        <v>0</v>
      </c>
      <c r="AN360" s="99">
        <f>SUMIFS(通讯通路门店!$BF:$BF,通讯通路门店!$S:$S,$G360)</f>
        <v>0</v>
      </c>
      <c r="AO360" s="99">
        <f t="shared" si="27"/>
        <v>0</v>
      </c>
      <c r="AP360" s="99">
        <f>SUMIFS(通讯通路门店!$K:$K,通讯通路门店!$S:$S,$G360)</f>
        <v>0</v>
      </c>
      <c r="AQ360" s="83"/>
      <c r="AR360" s="99">
        <f>SUMIFS(通讯通路门店!$T:$T,通讯通路门店!$S:$S,$G360)</f>
        <v>0</v>
      </c>
      <c r="AS360" s="99">
        <f>SUMIFS(通讯通路门店!$U:$U,通讯通路门店!$S:$S,$G360)</f>
        <v>0</v>
      </c>
      <c r="AT360" s="99">
        <f>SUMIFS(通讯通路门店!$V:$V,通讯通路门店!$S:$S,$G360)</f>
        <v>0</v>
      </c>
      <c r="AU360" s="99">
        <f>SUMIFS(通讯通路门店!$W:$W,通讯通路门店!$S:$S,$G360)</f>
        <v>0</v>
      </c>
      <c r="AV360" s="99">
        <f>SUMIFS(通讯通路门店!$Z:$Z,通讯通路门店!$S:$S,$G360)</f>
        <v>0</v>
      </c>
      <c r="AW360" s="99">
        <f>SUMIFS(通讯通路门店!$AB:$AB,通讯通路门店!$S:$S,$G360)</f>
        <v>0</v>
      </c>
      <c r="AX360" s="99">
        <f>SUMIFS(通讯通路门店!$X:$X,通讯通路门店!$S:$S,$G360)</f>
        <v>0</v>
      </c>
      <c r="AY360" s="99">
        <f>SUMIFS(通讯通路门店!$Y:$Y,通讯通路门店!$S:$S,$G360)</f>
        <v>0</v>
      </c>
      <c r="AZ360" s="99">
        <f>SUMIFS(通讯通路门店!$AA:$AA,通讯通路门店!$S:$S,$G360)</f>
        <v>0</v>
      </c>
      <c r="BA360" s="99">
        <f t="shared" si="28"/>
        <v>0</v>
      </c>
      <c r="BB360" s="99">
        <f t="shared" si="29"/>
        <v>0</v>
      </c>
      <c r="BC360" s="99">
        <f>SUMIFS(通讯通路门店!$W:$W,通讯通路门店!$S:$S,$G360,通讯通路门店!$J:$J,"荣耀体验店")+SUMIFS(通讯通路门店!$W:$W,通讯通路门店!$S:$S,$G360,通讯通路门店!$J:$J,"荣耀授权专卖店")</f>
        <v>0</v>
      </c>
      <c r="BD360" s="99">
        <f>SUMIFS(通讯通路门店!$Z:$Z,通讯通路门店!$S:$S,$G360,通讯通路门店!$J:$J,"VIVO体验店")</f>
        <v>0</v>
      </c>
      <c r="BE360" s="99">
        <f>SUMIFS(通讯通路门店!$AB:$AB,通讯通路门店!$S:$S,$G360,通讯通路门店!$J:$J,"OPPO体验店")</f>
        <v>0</v>
      </c>
      <c r="BF360" s="99">
        <f>SUMIFS(通讯通路门店!$X:$X,通讯通路门店!$S:$S,$G360,通讯通路门店!$J:$J,"华为授权体验店")+SUMIFS(通讯通路门店!$AA:$AA,通讯通路门店!$S:$S,$G360,通讯通路门店!$J:$J,"华为堡垒店")</f>
        <v>0</v>
      </c>
      <c r="BG360" s="99">
        <f>SUMIFS(通讯通路门店!$Y:$Y,通讯通路门店!$S:$S,$G360,通讯通路门店!$J:$J,"小米体验店")</f>
        <v>0</v>
      </c>
      <c r="BH360" s="99">
        <f>SUMIFS(通讯通路门店!$AA:$AA,通讯通路门店!$S:$S,$G360,通讯通路门店!$J:$J,"苹果体验店")</f>
        <v>0</v>
      </c>
      <c r="BI360" s="99">
        <f>SUMIFS(通讯通路门店!$K:$K,通讯通路门店!$S:$S,$G360,通讯通路门店!$J:$J,"其他品牌专卖店")</f>
        <v>0</v>
      </c>
      <c r="BJ360" s="99">
        <f>SUMIFS(通讯通路门店!$AC:$AC,通讯通路门店!$S:$S,$G360)</f>
        <v>0</v>
      </c>
      <c r="BK360" s="99">
        <f>SUMIFS(通讯通路门店!$AD:$AD,通讯通路门店!$S:$S,$G360)</f>
        <v>0</v>
      </c>
      <c r="BL360" s="99">
        <f>SUMIFS(通讯通路门店!$AE:$AE,通讯通路门店!$S:$S,$G360)</f>
        <v>0</v>
      </c>
      <c r="BM360" s="99">
        <f>SUMIFS(通讯通路门店!$AF:$AF,通讯通路门店!$S:$S,$G360)</f>
        <v>0</v>
      </c>
      <c r="BN360" s="99">
        <f>SUMIFS(通讯通路门店!$AG:$AG,通讯通路门店!$S:$S,$G360)</f>
        <v>0</v>
      </c>
      <c r="BO360" s="99">
        <f>SUMIFS(通讯通路门店!$AH:$AH,通讯通路门店!$S:$S,$G360)</f>
        <v>0</v>
      </c>
      <c r="BP360" s="99">
        <f>SUMIFS(通讯通路门店!$AI:$AI,通讯通路门店!$S:$S,$G360)</f>
        <v>0</v>
      </c>
      <c r="BQ360" s="83"/>
    </row>
    <row r="361" spans="1:69">
      <c r="A361" s="99" t="str">
        <f>IFERROR(_xlfn.XLOOKUP($G361,通讯通路门店!$S$4:$S$993933,通讯通路门店!$A$4:$A$993933,0,0),"")</f>
        <v/>
      </c>
      <c r="B361" s="99" t="str">
        <f>IFERROR(_xlfn.XLOOKUP($G361,通讯通路门店!$S$4:$S$993933,通讯通路门店!$B$4:$B$993933,0,0),"")</f>
        <v/>
      </c>
      <c r="C361" s="99" t="str">
        <f>IFERROR(_xlfn.XLOOKUP($G361,通讯通路门店!$S$4:$S$993933,通讯通路门店!$C$4:$C$993933,0,0),"")</f>
        <v/>
      </c>
      <c r="D361" s="99" t="str">
        <f>IFERROR(_xlfn.XLOOKUP($G361,通讯通路门店!$S$4:$S$993933,通讯通路门店!$D$4:$D$993933,0,0),"")</f>
        <v/>
      </c>
      <c r="E361" s="83"/>
      <c r="F361" s="83"/>
      <c r="G361" s="101" t="e">
        <v>#N/A</v>
      </c>
      <c r="H361" s="102" t="str">
        <f>IFERROR(_xlfn.XLOOKUP($G361,通讯通路门店!$S$4:$S$993933,通讯通路门店!$R$4:$R$993933,0,0),"")</f>
        <v/>
      </c>
      <c r="I361" s="83"/>
      <c r="J361" s="83"/>
      <c r="K361" s="83"/>
      <c r="L361" s="83"/>
      <c r="M361" s="83"/>
      <c r="N361" s="83"/>
      <c r="O361" s="83"/>
      <c r="P361" s="83"/>
      <c r="Q361" s="83"/>
      <c r="R361" s="83"/>
      <c r="S361" s="83"/>
      <c r="T361" s="83"/>
      <c r="U361" s="99">
        <f>COUNTIF(通讯通路门店!$S:$S,$G361)</f>
        <v>0</v>
      </c>
      <c r="V361" s="99">
        <f>COUNTIFS(通讯通路门店!$S:$S,$G361,通讯通路门店!$J:$J,"综合卖场")</f>
        <v>0</v>
      </c>
      <c r="W361" s="99">
        <f>SUMIFS(通讯通路门店!$AJ:$AJ,通讯通路门店!$S:$S,通讯客户沙盘!$G361)</f>
        <v>0</v>
      </c>
      <c r="X361" s="99">
        <f t="shared" si="25"/>
        <v>0</v>
      </c>
      <c r="Y361" s="99">
        <f>COUNTIFS(通讯通路门店!$S:$S,$G361,通讯通路门店!$J:$J,"荣耀体验店")+COUNTIFS(通讯通路门店!$S:$S,$G361,通讯通路门店!$J:$J,"荣耀授权专卖店")</f>
        <v>0</v>
      </c>
      <c r="Z361" s="99">
        <f>COUNTIFS(通讯通路门店!$S:$S,$G361,通讯通路门店!$J:$J,"VIVO体验店")</f>
        <v>0</v>
      </c>
      <c r="AA361" s="99">
        <f>COUNTIFS(通讯通路门店!$S:$S,$G361,通讯通路门店!$J:$J,"OPPO体验店")</f>
        <v>0</v>
      </c>
      <c r="AB361" s="99">
        <f>COUNTIFS(通讯通路门店!$S:$S,$G361,通讯通路门店!$J:$J,"华为授权体验店")+COUNTIFS(通讯通路门店!$S:$S,$G361,通讯通路门店!$J:$J,"华为堡垒店")</f>
        <v>0</v>
      </c>
      <c r="AC361" s="99">
        <f>COUNTIFS(通讯通路门店!$S:$S,$G361,通讯通路门店!$J:$J,"小米体验店")</f>
        <v>0</v>
      </c>
      <c r="AD361" s="99">
        <f>COUNTIFS(通讯通路门店!$S:$S,$G361,通讯通路门店!$J:$J,"苹果体验店")</f>
        <v>0</v>
      </c>
      <c r="AE361" s="99">
        <f>COUNTIFS(通讯通路门店!$S:$S,$G361,通讯通路门店!$J:$J,"其他品牌专卖店")</f>
        <v>0</v>
      </c>
      <c r="AF361" s="99">
        <f>SUMIFS(通讯通路门店!$BI:$BI,通讯通路门店!$S:$S,$G361)</f>
        <v>0</v>
      </c>
      <c r="AG361" s="99">
        <f>SUMIFS(通讯通路门店!$BH:$BH,通讯通路门店!$S:$S,$G361)</f>
        <v>0</v>
      </c>
      <c r="AH361" s="99">
        <f t="shared" si="26"/>
        <v>0</v>
      </c>
      <c r="AI361" s="99">
        <f>SUMIFS(通讯通路门店!$BB:$BB,通讯通路门店!$S:$S,$G361)</f>
        <v>0</v>
      </c>
      <c r="AJ361" s="99">
        <f>SUMIFS(通讯通路门店!$BE:$BE,通讯通路门店!$S:$S,$G361)</f>
        <v>0</v>
      </c>
      <c r="AK361" s="99">
        <f>SUMIFS(通讯通路门店!$BG:$BG,通讯通路门店!$S:$S,$G361)</f>
        <v>0</v>
      </c>
      <c r="AL361" s="99">
        <f>SUMIFS(通讯通路门店!$BC:$BC,通讯通路门店!$S:$S,$G361)</f>
        <v>0</v>
      </c>
      <c r="AM361" s="99">
        <f>SUMIFS(通讯通路门店!$BD:$BD,通讯通路门店!$S:$S,$G361)</f>
        <v>0</v>
      </c>
      <c r="AN361" s="99">
        <f>SUMIFS(通讯通路门店!$BF:$BF,通讯通路门店!$S:$S,$G361)</f>
        <v>0</v>
      </c>
      <c r="AO361" s="99">
        <f t="shared" si="27"/>
        <v>0</v>
      </c>
      <c r="AP361" s="99">
        <f>SUMIFS(通讯通路门店!$K:$K,通讯通路门店!$S:$S,$G361)</f>
        <v>0</v>
      </c>
      <c r="AQ361" s="83"/>
      <c r="AR361" s="99">
        <f>SUMIFS(通讯通路门店!$T:$T,通讯通路门店!$S:$S,$G361)</f>
        <v>0</v>
      </c>
      <c r="AS361" s="99">
        <f>SUMIFS(通讯通路门店!$U:$U,通讯通路门店!$S:$S,$G361)</f>
        <v>0</v>
      </c>
      <c r="AT361" s="99">
        <f>SUMIFS(通讯通路门店!$V:$V,通讯通路门店!$S:$S,$G361)</f>
        <v>0</v>
      </c>
      <c r="AU361" s="99">
        <f>SUMIFS(通讯通路门店!$W:$W,通讯通路门店!$S:$S,$G361)</f>
        <v>0</v>
      </c>
      <c r="AV361" s="99">
        <f>SUMIFS(通讯通路门店!$Z:$Z,通讯通路门店!$S:$S,$G361)</f>
        <v>0</v>
      </c>
      <c r="AW361" s="99">
        <f>SUMIFS(通讯通路门店!$AB:$AB,通讯通路门店!$S:$S,$G361)</f>
        <v>0</v>
      </c>
      <c r="AX361" s="99">
        <f>SUMIFS(通讯通路门店!$X:$X,通讯通路门店!$S:$S,$G361)</f>
        <v>0</v>
      </c>
      <c r="AY361" s="99">
        <f>SUMIFS(通讯通路门店!$Y:$Y,通讯通路门店!$S:$S,$G361)</f>
        <v>0</v>
      </c>
      <c r="AZ361" s="99">
        <f>SUMIFS(通讯通路门店!$AA:$AA,通讯通路门店!$S:$S,$G361)</f>
        <v>0</v>
      </c>
      <c r="BA361" s="99">
        <f t="shared" si="28"/>
        <v>0</v>
      </c>
      <c r="BB361" s="99">
        <f t="shared" si="29"/>
        <v>0</v>
      </c>
      <c r="BC361" s="99">
        <f>SUMIFS(通讯通路门店!$W:$W,通讯通路门店!$S:$S,$G361,通讯通路门店!$J:$J,"荣耀体验店")+SUMIFS(通讯通路门店!$W:$W,通讯通路门店!$S:$S,$G361,通讯通路门店!$J:$J,"荣耀授权专卖店")</f>
        <v>0</v>
      </c>
      <c r="BD361" s="99">
        <f>SUMIFS(通讯通路门店!$Z:$Z,通讯通路门店!$S:$S,$G361,通讯通路门店!$J:$J,"VIVO体验店")</f>
        <v>0</v>
      </c>
      <c r="BE361" s="99">
        <f>SUMIFS(通讯通路门店!$AB:$AB,通讯通路门店!$S:$S,$G361,通讯通路门店!$J:$J,"OPPO体验店")</f>
        <v>0</v>
      </c>
      <c r="BF361" s="99">
        <f>SUMIFS(通讯通路门店!$X:$X,通讯通路门店!$S:$S,$G361,通讯通路门店!$J:$J,"华为授权体验店")+SUMIFS(通讯通路门店!$AA:$AA,通讯通路门店!$S:$S,$G361,通讯通路门店!$J:$J,"华为堡垒店")</f>
        <v>0</v>
      </c>
      <c r="BG361" s="99">
        <f>SUMIFS(通讯通路门店!$Y:$Y,通讯通路门店!$S:$S,$G361,通讯通路门店!$J:$J,"小米体验店")</f>
        <v>0</v>
      </c>
      <c r="BH361" s="99">
        <f>SUMIFS(通讯通路门店!$AA:$AA,通讯通路门店!$S:$S,$G361,通讯通路门店!$J:$J,"苹果体验店")</f>
        <v>0</v>
      </c>
      <c r="BI361" s="99">
        <f>SUMIFS(通讯通路门店!$K:$K,通讯通路门店!$S:$S,$G361,通讯通路门店!$J:$J,"其他品牌专卖店")</f>
        <v>0</v>
      </c>
      <c r="BJ361" s="99">
        <f>SUMIFS(通讯通路门店!$AC:$AC,通讯通路门店!$S:$S,$G361)</f>
        <v>0</v>
      </c>
      <c r="BK361" s="99">
        <f>SUMIFS(通讯通路门店!$AD:$AD,通讯通路门店!$S:$S,$G361)</f>
        <v>0</v>
      </c>
      <c r="BL361" s="99">
        <f>SUMIFS(通讯通路门店!$AE:$AE,通讯通路门店!$S:$S,$G361)</f>
        <v>0</v>
      </c>
      <c r="BM361" s="99">
        <f>SUMIFS(通讯通路门店!$AF:$AF,通讯通路门店!$S:$S,$G361)</f>
        <v>0</v>
      </c>
      <c r="BN361" s="99">
        <f>SUMIFS(通讯通路门店!$AG:$AG,通讯通路门店!$S:$S,$G361)</f>
        <v>0</v>
      </c>
      <c r="BO361" s="99">
        <f>SUMIFS(通讯通路门店!$AH:$AH,通讯通路门店!$S:$S,$G361)</f>
        <v>0</v>
      </c>
      <c r="BP361" s="99">
        <f>SUMIFS(通讯通路门店!$AI:$AI,通讯通路门店!$S:$S,$G361)</f>
        <v>0</v>
      </c>
      <c r="BQ361" s="83"/>
    </row>
    <row r="362" spans="1:69">
      <c r="A362" s="99" t="str">
        <f>IFERROR(_xlfn.XLOOKUP($G362,通讯通路门店!$S$4:$S$993933,通讯通路门店!$A$4:$A$993933,0,0),"")</f>
        <v/>
      </c>
      <c r="B362" s="99" t="str">
        <f>IFERROR(_xlfn.XLOOKUP($G362,通讯通路门店!$S$4:$S$993933,通讯通路门店!$B$4:$B$993933,0,0),"")</f>
        <v/>
      </c>
      <c r="C362" s="99" t="str">
        <f>IFERROR(_xlfn.XLOOKUP($G362,通讯通路门店!$S$4:$S$993933,通讯通路门店!$C$4:$C$993933,0,0),"")</f>
        <v/>
      </c>
      <c r="D362" s="99" t="str">
        <f>IFERROR(_xlfn.XLOOKUP($G362,通讯通路门店!$S$4:$S$993933,通讯通路门店!$D$4:$D$993933,0,0),"")</f>
        <v/>
      </c>
      <c r="E362" s="83"/>
      <c r="F362" s="83"/>
      <c r="G362" s="101" t="e">
        <v>#N/A</v>
      </c>
      <c r="H362" s="102" t="str">
        <f>IFERROR(_xlfn.XLOOKUP($G362,通讯通路门店!$S$4:$S$993933,通讯通路门店!$R$4:$R$993933,0,0),"")</f>
        <v/>
      </c>
      <c r="I362" s="83"/>
      <c r="J362" s="83"/>
      <c r="K362" s="83"/>
      <c r="L362" s="83"/>
      <c r="M362" s="83"/>
      <c r="N362" s="83"/>
      <c r="O362" s="83"/>
      <c r="P362" s="83"/>
      <c r="Q362" s="83"/>
      <c r="R362" s="83"/>
      <c r="S362" s="83"/>
      <c r="T362" s="83"/>
      <c r="U362" s="99">
        <f>COUNTIF(通讯通路门店!$S:$S,$G362)</f>
        <v>0</v>
      </c>
      <c r="V362" s="99">
        <f>COUNTIFS(通讯通路门店!$S:$S,$G362,通讯通路门店!$J:$J,"综合卖场")</f>
        <v>0</v>
      </c>
      <c r="W362" s="99">
        <f>SUMIFS(通讯通路门店!$AJ:$AJ,通讯通路门店!$S:$S,通讯客户沙盘!$G362)</f>
        <v>0</v>
      </c>
      <c r="X362" s="99">
        <f t="shared" si="25"/>
        <v>0</v>
      </c>
      <c r="Y362" s="99">
        <f>COUNTIFS(通讯通路门店!$S:$S,$G362,通讯通路门店!$J:$J,"荣耀体验店")+COUNTIFS(通讯通路门店!$S:$S,$G362,通讯通路门店!$J:$J,"荣耀授权专卖店")</f>
        <v>0</v>
      </c>
      <c r="Z362" s="99">
        <f>COUNTIFS(通讯通路门店!$S:$S,$G362,通讯通路门店!$J:$J,"VIVO体验店")</f>
        <v>0</v>
      </c>
      <c r="AA362" s="99">
        <f>COUNTIFS(通讯通路门店!$S:$S,$G362,通讯通路门店!$J:$J,"OPPO体验店")</f>
        <v>0</v>
      </c>
      <c r="AB362" s="99">
        <f>COUNTIFS(通讯通路门店!$S:$S,$G362,通讯通路门店!$J:$J,"华为授权体验店")+COUNTIFS(通讯通路门店!$S:$S,$G362,通讯通路门店!$J:$J,"华为堡垒店")</f>
        <v>0</v>
      </c>
      <c r="AC362" s="99">
        <f>COUNTIFS(通讯通路门店!$S:$S,$G362,通讯通路门店!$J:$J,"小米体验店")</f>
        <v>0</v>
      </c>
      <c r="AD362" s="99">
        <f>COUNTIFS(通讯通路门店!$S:$S,$G362,通讯通路门店!$J:$J,"苹果体验店")</f>
        <v>0</v>
      </c>
      <c r="AE362" s="99">
        <f>COUNTIFS(通讯通路门店!$S:$S,$G362,通讯通路门店!$J:$J,"其他品牌专卖店")</f>
        <v>0</v>
      </c>
      <c r="AF362" s="99">
        <f>SUMIFS(通讯通路门店!$BI:$BI,通讯通路门店!$S:$S,$G362)</f>
        <v>0</v>
      </c>
      <c r="AG362" s="99">
        <f>SUMIFS(通讯通路门店!$BH:$BH,通讯通路门店!$S:$S,$G362)</f>
        <v>0</v>
      </c>
      <c r="AH362" s="99">
        <f t="shared" si="26"/>
        <v>0</v>
      </c>
      <c r="AI362" s="99">
        <f>SUMIFS(通讯通路门店!$BB:$BB,通讯通路门店!$S:$S,$G362)</f>
        <v>0</v>
      </c>
      <c r="AJ362" s="99">
        <f>SUMIFS(通讯通路门店!$BE:$BE,通讯通路门店!$S:$S,$G362)</f>
        <v>0</v>
      </c>
      <c r="AK362" s="99">
        <f>SUMIFS(通讯通路门店!$BG:$BG,通讯通路门店!$S:$S,$G362)</f>
        <v>0</v>
      </c>
      <c r="AL362" s="99">
        <f>SUMIFS(通讯通路门店!$BC:$BC,通讯通路门店!$S:$S,$G362)</f>
        <v>0</v>
      </c>
      <c r="AM362" s="99">
        <f>SUMIFS(通讯通路门店!$BD:$BD,通讯通路门店!$S:$S,$G362)</f>
        <v>0</v>
      </c>
      <c r="AN362" s="99">
        <f>SUMIFS(通讯通路门店!$BF:$BF,通讯通路门店!$S:$S,$G362)</f>
        <v>0</v>
      </c>
      <c r="AO362" s="99">
        <f t="shared" si="27"/>
        <v>0</v>
      </c>
      <c r="AP362" s="99">
        <f>SUMIFS(通讯通路门店!$K:$K,通讯通路门店!$S:$S,$G362)</f>
        <v>0</v>
      </c>
      <c r="AQ362" s="83"/>
      <c r="AR362" s="99">
        <f>SUMIFS(通讯通路门店!$T:$T,通讯通路门店!$S:$S,$G362)</f>
        <v>0</v>
      </c>
      <c r="AS362" s="99">
        <f>SUMIFS(通讯通路门店!$U:$U,通讯通路门店!$S:$S,$G362)</f>
        <v>0</v>
      </c>
      <c r="AT362" s="99">
        <f>SUMIFS(通讯通路门店!$V:$V,通讯通路门店!$S:$S,$G362)</f>
        <v>0</v>
      </c>
      <c r="AU362" s="99">
        <f>SUMIFS(通讯通路门店!$W:$W,通讯通路门店!$S:$S,$G362)</f>
        <v>0</v>
      </c>
      <c r="AV362" s="99">
        <f>SUMIFS(通讯通路门店!$Z:$Z,通讯通路门店!$S:$S,$G362)</f>
        <v>0</v>
      </c>
      <c r="AW362" s="99">
        <f>SUMIFS(通讯通路门店!$AB:$AB,通讯通路门店!$S:$S,$G362)</f>
        <v>0</v>
      </c>
      <c r="AX362" s="99">
        <f>SUMIFS(通讯通路门店!$X:$X,通讯通路门店!$S:$S,$G362)</f>
        <v>0</v>
      </c>
      <c r="AY362" s="99">
        <f>SUMIFS(通讯通路门店!$Y:$Y,通讯通路门店!$S:$S,$G362)</f>
        <v>0</v>
      </c>
      <c r="AZ362" s="99">
        <f>SUMIFS(通讯通路门店!$AA:$AA,通讯通路门店!$S:$S,$G362)</f>
        <v>0</v>
      </c>
      <c r="BA362" s="99">
        <f t="shared" si="28"/>
        <v>0</v>
      </c>
      <c r="BB362" s="99">
        <f t="shared" si="29"/>
        <v>0</v>
      </c>
      <c r="BC362" s="99">
        <f>SUMIFS(通讯通路门店!$W:$W,通讯通路门店!$S:$S,$G362,通讯通路门店!$J:$J,"荣耀体验店")+SUMIFS(通讯通路门店!$W:$W,通讯通路门店!$S:$S,$G362,通讯通路门店!$J:$J,"荣耀授权专卖店")</f>
        <v>0</v>
      </c>
      <c r="BD362" s="99">
        <f>SUMIFS(通讯通路门店!$Z:$Z,通讯通路门店!$S:$S,$G362,通讯通路门店!$J:$J,"VIVO体验店")</f>
        <v>0</v>
      </c>
      <c r="BE362" s="99">
        <f>SUMIFS(通讯通路门店!$AB:$AB,通讯通路门店!$S:$S,$G362,通讯通路门店!$J:$J,"OPPO体验店")</f>
        <v>0</v>
      </c>
      <c r="BF362" s="99">
        <f>SUMIFS(通讯通路门店!$X:$X,通讯通路门店!$S:$S,$G362,通讯通路门店!$J:$J,"华为授权体验店")+SUMIFS(通讯通路门店!$AA:$AA,通讯通路门店!$S:$S,$G362,通讯通路门店!$J:$J,"华为堡垒店")</f>
        <v>0</v>
      </c>
      <c r="BG362" s="99">
        <f>SUMIFS(通讯通路门店!$Y:$Y,通讯通路门店!$S:$S,$G362,通讯通路门店!$J:$J,"小米体验店")</f>
        <v>0</v>
      </c>
      <c r="BH362" s="99">
        <f>SUMIFS(通讯通路门店!$AA:$AA,通讯通路门店!$S:$S,$G362,通讯通路门店!$J:$J,"苹果体验店")</f>
        <v>0</v>
      </c>
      <c r="BI362" s="99">
        <f>SUMIFS(通讯通路门店!$K:$K,通讯通路门店!$S:$S,$G362,通讯通路门店!$J:$J,"其他品牌专卖店")</f>
        <v>0</v>
      </c>
      <c r="BJ362" s="99">
        <f>SUMIFS(通讯通路门店!$AC:$AC,通讯通路门店!$S:$S,$G362)</f>
        <v>0</v>
      </c>
      <c r="BK362" s="99">
        <f>SUMIFS(通讯通路门店!$AD:$AD,通讯通路门店!$S:$S,$G362)</f>
        <v>0</v>
      </c>
      <c r="BL362" s="99">
        <f>SUMIFS(通讯通路门店!$AE:$AE,通讯通路门店!$S:$S,$G362)</f>
        <v>0</v>
      </c>
      <c r="BM362" s="99">
        <f>SUMIFS(通讯通路门店!$AF:$AF,通讯通路门店!$S:$S,$G362)</f>
        <v>0</v>
      </c>
      <c r="BN362" s="99">
        <f>SUMIFS(通讯通路门店!$AG:$AG,通讯通路门店!$S:$S,$G362)</f>
        <v>0</v>
      </c>
      <c r="BO362" s="99">
        <f>SUMIFS(通讯通路门店!$AH:$AH,通讯通路门店!$S:$S,$G362)</f>
        <v>0</v>
      </c>
      <c r="BP362" s="99">
        <f>SUMIFS(通讯通路门店!$AI:$AI,通讯通路门店!$S:$S,$G362)</f>
        <v>0</v>
      </c>
      <c r="BQ362" s="83"/>
    </row>
    <row r="363" spans="1:69">
      <c r="A363" s="99" t="str">
        <f>IFERROR(_xlfn.XLOOKUP($G363,通讯通路门店!$S$4:$S$993933,通讯通路门店!$A$4:$A$993933,0,0),"")</f>
        <v/>
      </c>
      <c r="B363" s="99" t="str">
        <f>IFERROR(_xlfn.XLOOKUP($G363,通讯通路门店!$S$4:$S$993933,通讯通路门店!$B$4:$B$993933,0,0),"")</f>
        <v/>
      </c>
      <c r="C363" s="99" t="str">
        <f>IFERROR(_xlfn.XLOOKUP($G363,通讯通路门店!$S$4:$S$993933,通讯通路门店!$C$4:$C$993933,0,0),"")</f>
        <v/>
      </c>
      <c r="D363" s="99" t="str">
        <f>IFERROR(_xlfn.XLOOKUP($G363,通讯通路门店!$S$4:$S$993933,通讯通路门店!$D$4:$D$993933,0,0),"")</f>
        <v/>
      </c>
      <c r="E363" s="83"/>
      <c r="F363" s="83"/>
      <c r="G363" s="101" t="e">
        <v>#N/A</v>
      </c>
      <c r="H363" s="102" t="str">
        <f>IFERROR(_xlfn.XLOOKUP($G363,通讯通路门店!$S$4:$S$993933,通讯通路门店!$R$4:$R$993933,0,0),"")</f>
        <v/>
      </c>
      <c r="I363" s="83"/>
      <c r="J363" s="83"/>
      <c r="K363" s="83"/>
      <c r="L363" s="83"/>
      <c r="M363" s="83"/>
      <c r="N363" s="83"/>
      <c r="O363" s="83"/>
      <c r="P363" s="83"/>
      <c r="Q363" s="83"/>
      <c r="R363" s="83"/>
      <c r="S363" s="83"/>
      <c r="T363" s="83"/>
      <c r="U363" s="99">
        <f>COUNTIF(通讯通路门店!$S:$S,$G363)</f>
        <v>0</v>
      </c>
      <c r="V363" s="99">
        <f>COUNTIFS(通讯通路门店!$S:$S,$G363,通讯通路门店!$J:$J,"综合卖场")</f>
        <v>0</v>
      </c>
      <c r="W363" s="99">
        <f>SUMIFS(通讯通路门店!$AJ:$AJ,通讯通路门店!$S:$S,通讯客户沙盘!$G363)</f>
        <v>0</v>
      </c>
      <c r="X363" s="99">
        <f t="shared" si="25"/>
        <v>0</v>
      </c>
      <c r="Y363" s="99">
        <f>COUNTIFS(通讯通路门店!$S:$S,$G363,通讯通路门店!$J:$J,"荣耀体验店")+COUNTIFS(通讯通路门店!$S:$S,$G363,通讯通路门店!$J:$J,"荣耀授权专卖店")</f>
        <v>0</v>
      </c>
      <c r="Z363" s="99">
        <f>COUNTIFS(通讯通路门店!$S:$S,$G363,通讯通路门店!$J:$J,"VIVO体验店")</f>
        <v>0</v>
      </c>
      <c r="AA363" s="99">
        <f>COUNTIFS(通讯通路门店!$S:$S,$G363,通讯通路门店!$J:$J,"OPPO体验店")</f>
        <v>0</v>
      </c>
      <c r="AB363" s="99">
        <f>COUNTIFS(通讯通路门店!$S:$S,$G363,通讯通路门店!$J:$J,"华为授权体验店")+COUNTIFS(通讯通路门店!$S:$S,$G363,通讯通路门店!$J:$J,"华为堡垒店")</f>
        <v>0</v>
      </c>
      <c r="AC363" s="99">
        <f>COUNTIFS(通讯通路门店!$S:$S,$G363,通讯通路门店!$J:$J,"小米体验店")</f>
        <v>0</v>
      </c>
      <c r="AD363" s="99">
        <f>COUNTIFS(通讯通路门店!$S:$S,$G363,通讯通路门店!$J:$J,"苹果体验店")</f>
        <v>0</v>
      </c>
      <c r="AE363" s="99">
        <f>COUNTIFS(通讯通路门店!$S:$S,$G363,通讯通路门店!$J:$J,"其他品牌专卖店")</f>
        <v>0</v>
      </c>
      <c r="AF363" s="99">
        <f>SUMIFS(通讯通路门店!$BI:$BI,通讯通路门店!$S:$S,$G363)</f>
        <v>0</v>
      </c>
      <c r="AG363" s="99">
        <f>SUMIFS(通讯通路门店!$BH:$BH,通讯通路门店!$S:$S,$G363)</f>
        <v>0</v>
      </c>
      <c r="AH363" s="99">
        <f t="shared" si="26"/>
        <v>0</v>
      </c>
      <c r="AI363" s="99">
        <f>SUMIFS(通讯通路门店!$BB:$BB,通讯通路门店!$S:$S,$G363)</f>
        <v>0</v>
      </c>
      <c r="AJ363" s="99">
        <f>SUMIFS(通讯通路门店!$BE:$BE,通讯通路门店!$S:$S,$G363)</f>
        <v>0</v>
      </c>
      <c r="AK363" s="99">
        <f>SUMIFS(通讯通路门店!$BG:$BG,通讯通路门店!$S:$S,$G363)</f>
        <v>0</v>
      </c>
      <c r="AL363" s="99">
        <f>SUMIFS(通讯通路门店!$BC:$BC,通讯通路门店!$S:$S,$G363)</f>
        <v>0</v>
      </c>
      <c r="AM363" s="99">
        <f>SUMIFS(通讯通路门店!$BD:$BD,通讯通路门店!$S:$S,$G363)</f>
        <v>0</v>
      </c>
      <c r="AN363" s="99">
        <f>SUMIFS(通讯通路门店!$BF:$BF,通讯通路门店!$S:$S,$G363)</f>
        <v>0</v>
      </c>
      <c r="AO363" s="99">
        <f t="shared" si="27"/>
        <v>0</v>
      </c>
      <c r="AP363" s="99">
        <f>SUMIFS(通讯通路门店!$K:$K,通讯通路门店!$S:$S,$G363)</f>
        <v>0</v>
      </c>
      <c r="AQ363" s="83"/>
      <c r="AR363" s="99">
        <f>SUMIFS(通讯通路门店!$T:$T,通讯通路门店!$S:$S,$G363)</f>
        <v>0</v>
      </c>
      <c r="AS363" s="99">
        <f>SUMIFS(通讯通路门店!$U:$U,通讯通路门店!$S:$S,$G363)</f>
        <v>0</v>
      </c>
      <c r="AT363" s="99">
        <f>SUMIFS(通讯通路门店!$V:$V,通讯通路门店!$S:$S,$G363)</f>
        <v>0</v>
      </c>
      <c r="AU363" s="99">
        <f>SUMIFS(通讯通路门店!$W:$W,通讯通路门店!$S:$S,$G363)</f>
        <v>0</v>
      </c>
      <c r="AV363" s="99">
        <f>SUMIFS(通讯通路门店!$Z:$Z,通讯通路门店!$S:$S,$G363)</f>
        <v>0</v>
      </c>
      <c r="AW363" s="99">
        <f>SUMIFS(通讯通路门店!$AB:$AB,通讯通路门店!$S:$S,$G363)</f>
        <v>0</v>
      </c>
      <c r="AX363" s="99">
        <f>SUMIFS(通讯通路门店!$X:$X,通讯通路门店!$S:$S,$G363)</f>
        <v>0</v>
      </c>
      <c r="AY363" s="99">
        <f>SUMIFS(通讯通路门店!$Y:$Y,通讯通路门店!$S:$S,$G363)</f>
        <v>0</v>
      </c>
      <c r="AZ363" s="99">
        <f>SUMIFS(通讯通路门店!$AA:$AA,通讯通路门店!$S:$S,$G363)</f>
        <v>0</v>
      </c>
      <c r="BA363" s="99">
        <f t="shared" si="28"/>
        <v>0</v>
      </c>
      <c r="BB363" s="99">
        <f t="shared" si="29"/>
        <v>0</v>
      </c>
      <c r="BC363" s="99">
        <f>SUMIFS(通讯通路门店!$W:$W,通讯通路门店!$S:$S,$G363,通讯通路门店!$J:$J,"荣耀体验店")+SUMIFS(通讯通路门店!$W:$W,通讯通路门店!$S:$S,$G363,通讯通路门店!$J:$J,"荣耀授权专卖店")</f>
        <v>0</v>
      </c>
      <c r="BD363" s="99">
        <f>SUMIFS(通讯通路门店!$Z:$Z,通讯通路门店!$S:$S,$G363,通讯通路门店!$J:$J,"VIVO体验店")</f>
        <v>0</v>
      </c>
      <c r="BE363" s="99">
        <f>SUMIFS(通讯通路门店!$AB:$AB,通讯通路门店!$S:$S,$G363,通讯通路门店!$J:$J,"OPPO体验店")</f>
        <v>0</v>
      </c>
      <c r="BF363" s="99">
        <f>SUMIFS(通讯通路门店!$X:$X,通讯通路门店!$S:$S,$G363,通讯通路门店!$J:$J,"华为授权体验店")+SUMIFS(通讯通路门店!$AA:$AA,通讯通路门店!$S:$S,$G363,通讯通路门店!$J:$J,"华为堡垒店")</f>
        <v>0</v>
      </c>
      <c r="BG363" s="99">
        <f>SUMIFS(通讯通路门店!$Y:$Y,通讯通路门店!$S:$S,$G363,通讯通路门店!$J:$J,"小米体验店")</f>
        <v>0</v>
      </c>
      <c r="BH363" s="99">
        <f>SUMIFS(通讯通路门店!$AA:$AA,通讯通路门店!$S:$S,$G363,通讯通路门店!$J:$J,"苹果体验店")</f>
        <v>0</v>
      </c>
      <c r="BI363" s="99">
        <f>SUMIFS(通讯通路门店!$K:$K,通讯通路门店!$S:$S,$G363,通讯通路门店!$J:$J,"其他品牌专卖店")</f>
        <v>0</v>
      </c>
      <c r="BJ363" s="99">
        <f>SUMIFS(通讯通路门店!$AC:$AC,通讯通路门店!$S:$S,$G363)</f>
        <v>0</v>
      </c>
      <c r="BK363" s="99">
        <f>SUMIFS(通讯通路门店!$AD:$AD,通讯通路门店!$S:$S,$G363)</f>
        <v>0</v>
      </c>
      <c r="BL363" s="99">
        <f>SUMIFS(通讯通路门店!$AE:$AE,通讯通路门店!$S:$S,$G363)</f>
        <v>0</v>
      </c>
      <c r="BM363" s="99">
        <f>SUMIFS(通讯通路门店!$AF:$AF,通讯通路门店!$S:$S,$G363)</f>
        <v>0</v>
      </c>
      <c r="BN363" s="99">
        <f>SUMIFS(通讯通路门店!$AG:$AG,通讯通路门店!$S:$S,$G363)</f>
        <v>0</v>
      </c>
      <c r="BO363" s="99">
        <f>SUMIFS(通讯通路门店!$AH:$AH,通讯通路门店!$S:$S,$G363)</f>
        <v>0</v>
      </c>
      <c r="BP363" s="99">
        <f>SUMIFS(通讯通路门店!$AI:$AI,通讯通路门店!$S:$S,$G363)</f>
        <v>0</v>
      </c>
      <c r="BQ363" s="83"/>
    </row>
    <row r="364" spans="1:69">
      <c r="A364" s="99" t="str">
        <f>IFERROR(_xlfn.XLOOKUP($G364,通讯通路门店!$S$4:$S$993933,通讯通路门店!$A$4:$A$993933,0,0),"")</f>
        <v/>
      </c>
      <c r="B364" s="99" t="str">
        <f>IFERROR(_xlfn.XLOOKUP($G364,通讯通路门店!$S$4:$S$993933,通讯通路门店!$B$4:$B$993933,0,0),"")</f>
        <v/>
      </c>
      <c r="C364" s="99" t="str">
        <f>IFERROR(_xlfn.XLOOKUP($G364,通讯通路门店!$S$4:$S$993933,通讯通路门店!$C$4:$C$993933,0,0),"")</f>
        <v/>
      </c>
      <c r="D364" s="99" t="str">
        <f>IFERROR(_xlfn.XLOOKUP($G364,通讯通路门店!$S$4:$S$993933,通讯通路门店!$D$4:$D$993933,0,0),"")</f>
        <v/>
      </c>
      <c r="E364" s="83"/>
      <c r="F364" s="83"/>
      <c r="G364" s="101" t="e">
        <v>#N/A</v>
      </c>
      <c r="H364" s="102" t="str">
        <f>IFERROR(_xlfn.XLOOKUP($G364,通讯通路门店!$S$4:$S$993933,通讯通路门店!$R$4:$R$993933,0,0),"")</f>
        <v/>
      </c>
      <c r="I364" s="83"/>
      <c r="J364" s="83"/>
      <c r="K364" s="83"/>
      <c r="L364" s="83"/>
      <c r="M364" s="83"/>
      <c r="N364" s="83"/>
      <c r="O364" s="83"/>
      <c r="P364" s="83"/>
      <c r="Q364" s="83"/>
      <c r="R364" s="83"/>
      <c r="S364" s="83"/>
      <c r="T364" s="83"/>
      <c r="U364" s="99">
        <f>COUNTIF(通讯通路门店!$S:$S,$G364)</f>
        <v>0</v>
      </c>
      <c r="V364" s="99">
        <f>COUNTIFS(通讯通路门店!$S:$S,$G364,通讯通路门店!$J:$J,"综合卖场")</f>
        <v>0</v>
      </c>
      <c r="W364" s="99">
        <f>SUMIFS(通讯通路门店!$AJ:$AJ,通讯通路门店!$S:$S,通讯客户沙盘!$G364)</f>
        <v>0</v>
      </c>
      <c r="X364" s="99">
        <f t="shared" si="25"/>
        <v>0</v>
      </c>
      <c r="Y364" s="99">
        <f>COUNTIFS(通讯通路门店!$S:$S,$G364,通讯通路门店!$J:$J,"荣耀体验店")+COUNTIFS(通讯通路门店!$S:$S,$G364,通讯通路门店!$J:$J,"荣耀授权专卖店")</f>
        <v>0</v>
      </c>
      <c r="Z364" s="99">
        <f>COUNTIFS(通讯通路门店!$S:$S,$G364,通讯通路门店!$J:$J,"VIVO体验店")</f>
        <v>0</v>
      </c>
      <c r="AA364" s="99">
        <f>COUNTIFS(通讯通路门店!$S:$S,$G364,通讯通路门店!$J:$J,"OPPO体验店")</f>
        <v>0</v>
      </c>
      <c r="AB364" s="99">
        <f>COUNTIFS(通讯通路门店!$S:$S,$G364,通讯通路门店!$J:$J,"华为授权体验店")+COUNTIFS(通讯通路门店!$S:$S,$G364,通讯通路门店!$J:$J,"华为堡垒店")</f>
        <v>0</v>
      </c>
      <c r="AC364" s="99">
        <f>COUNTIFS(通讯通路门店!$S:$S,$G364,通讯通路门店!$J:$J,"小米体验店")</f>
        <v>0</v>
      </c>
      <c r="AD364" s="99">
        <f>COUNTIFS(通讯通路门店!$S:$S,$G364,通讯通路门店!$J:$J,"苹果体验店")</f>
        <v>0</v>
      </c>
      <c r="AE364" s="99">
        <f>COUNTIFS(通讯通路门店!$S:$S,$G364,通讯通路门店!$J:$J,"其他品牌专卖店")</f>
        <v>0</v>
      </c>
      <c r="AF364" s="99">
        <f>SUMIFS(通讯通路门店!$BI:$BI,通讯通路门店!$S:$S,$G364)</f>
        <v>0</v>
      </c>
      <c r="AG364" s="99">
        <f>SUMIFS(通讯通路门店!$BH:$BH,通讯通路门店!$S:$S,$G364)</f>
        <v>0</v>
      </c>
      <c r="AH364" s="99">
        <f t="shared" si="26"/>
        <v>0</v>
      </c>
      <c r="AI364" s="99">
        <f>SUMIFS(通讯通路门店!$BB:$BB,通讯通路门店!$S:$S,$G364)</f>
        <v>0</v>
      </c>
      <c r="AJ364" s="99">
        <f>SUMIFS(通讯通路门店!$BE:$BE,通讯通路门店!$S:$S,$G364)</f>
        <v>0</v>
      </c>
      <c r="AK364" s="99">
        <f>SUMIFS(通讯通路门店!$BG:$BG,通讯通路门店!$S:$S,$G364)</f>
        <v>0</v>
      </c>
      <c r="AL364" s="99">
        <f>SUMIFS(通讯通路门店!$BC:$BC,通讯通路门店!$S:$S,$G364)</f>
        <v>0</v>
      </c>
      <c r="AM364" s="99">
        <f>SUMIFS(通讯通路门店!$BD:$BD,通讯通路门店!$S:$S,$G364)</f>
        <v>0</v>
      </c>
      <c r="AN364" s="99">
        <f>SUMIFS(通讯通路门店!$BF:$BF,通讯通路门店!$S:$S,$G364)</f>
        <v>0</v>
      </c>
      <c r="AO364" s="99">
        <f t="shared" si="27"/>
        <v>0</v>
      </c>
      <c r="AP364" s="99">
        <f>SUMIFS(通讯通路门店!$K:$K,通讯通路门店!$S:$S,$G364)</f>
        <v>0</v>
      </c>
      <c r="AQ364" s="83"/>
      <c r="AR364" s="99">
        <f>SUMIFS(通讯通路门店!$T:$T,通讯通路门店!$S:$S,$G364)</f>
        <v>0</v>
      </c>
      <c r="AS364" s="99">
        <f>SUMIFS(通讯通路门店!$U:$U,通讯通路门店!$S:$S,$G364)</f>
        <v>0</v>
      </c>
      <c r="AT364" s="99">
        <f>SUMIFS(通讯通路门店!$V:$V,通讯通路门店!$S:$S,$G364)</f>
        <v>0</v>
      </c>
      <c r="AU364" s="99">
        <f>SUMIFS(通讯通路门店!$W:$W,通讯通路门店!$S:$S,$G364)</f>
        <v>0</v>
      </c>
      <c r="AV364" s="99">
        <f>SUMIFS(通讯通路门店!$Z:$Z,通讯通路门店!$S:$S,$G364)</f>
        <v>0</v>
      </c>
      <c r="AW364" s="99">
        <f>SUMIFS(通讯通路门店!$AB:$AB,通讯通路门店!$S:$S,$G364)</f>
        <v>0</v>
      </c>
      <c r="AX364" s="99">
        <f>SUMIFS(通讯通路门店!$X:$X,通讯通路门店!$S:$S,$G364)</f>
        <v>0</v>
      </c>
      <c r="AY364" s="99">
        <f>SUMIFS(通讯通路门店!$Y:$Y,通讯通路门店!$S:$S,$G364)</f>
        <v>0</v>
      </c>
      <c r="AZ364" s="99">
        <f>SUMIFS(通讯通路门店!$AA:$AA,通讯通路门店!$S:$S,$G364)</f>
        <v>0</v>
      </c>
      <c r="BA364" s="99">
        <f t="shared" si="28"/>
        <v>0</v>
      </c>
      <c r="BB364" s="99">
        <f t="shared" si="29"/>
        <v>0</v>
      </c>
      <c r="BC364" s="99">
        <f>SUMIFS(通讯通路门店!$W:$W,通讯通路门店!$S:$S,$G364,通讯通路门店!$J:$J,"荣耀体验店")+SUMIFS(通讯通路门店!$W:$W,通讯通路门店!$S:$S,$G364,通讯通路门店!$J:$J,"荣耀授权专卖店")</f>
        <v>0</v>
      </c>
      <c r="BD364" s="99">
        <f>SUMIFS(通讯通路门店!$Z:$Z,通讯通路门店!$S:$S,$G364,通讯通路门店!$J:$J,"VIVO体验店")</f>
        <v>0</v>
      </c>
      <c r="BE364" s="99">
        <f>SUMIFS(通讯通路门店!$AB:$AB,通讯通路门店!$S:$S,$G364,通讯通路门店!$J:$J,"OPPO体验店")</f>
        <v>0</v>
      </c>
      <c r="BF364" s="99">
        <f>SUMIFS(通讯通路门店!$X:$X,通讯通路门店!$S:$S,$G364,通讯通路门店!$J:$J,"华为授权体验店")+SUMIFS(通讯通路门店!$AA:$AA,通讯通路门店!$S:$S,$G364,通讯通路门店!$J:$J,"华为堡垒店")</f>
        <v>0</v>
      </c>
      <c r="BG364" s="99">
        <f>SUMIFS(通讯通路门店!$Y:$Y,通讯通路门店!$S:$S,$G364,通讯通路门店!$J:$J,"小米体验店")</f>
        <v>0</v>
      </c>
      <c r="BH364" s="99">
        <f>SUMIFS(通讯通路门店!$AA:$AA,通讯通路门店!$S:$S,$G364,通讯通路门店!$J:$J,"苹果体验店")</f>
        <v>0</v>
      </c>
      <c r="BI364" s="99">
        <f>SUMIFS(通讯通路门店!$K:$K,通讯通路门店!$S:$S,$G364,通讯通路门店!$J:$J,"其他品牌专卖店")</f>
        <v>0</v>
      </c>
      <c r="BJ364" s="99">
        <f>SUMIFS(通讯通路门店!$AC:$AC,通讯通路门店!$S:$S,$G364)</f>
        <v>0</v>
      </c>
      <c r="BK364" s="99">
        <f>SUMIFS(通讯通路门店!$AD:$AD,通讯通路门店!$S:$S,$G364)</f>
        <v>0</v>
      </c>
      <c r="BL364" s="99">
        <f>SUMIFS(通讯通路门店!$AE:$AE,通讯通路门店!$S:$S,$G364)</f>
        <v>0</v>
      </c>
      <c r="BM364" s="99">
        <f>SUMIFS(通讯通路门店!$AF:$AF,通讯通路门店!$S:$S,$G364)</f>
        <v>0</v>
      </c>
      <c r="BN364" s="99">
        <f>SUMIFS(通讯通路门店!$AG:$AG,通讯通路门店!$S:$S,$G364)</f>
        <v>0</v>
      </c>
      <c r="BO364" s="99">
        <f>SUMIFS(通讯通路门店!$AH:$AH,通讯通路门店!$S:$S,$G364)</f>
        <v>0</v>
      </c>
      <c r="BP364" s="99">
        <f>SUMIFS(通讯通路门店!$AI:$AI,通讯通路门店!$S:$S,$G364)</f>
        <v>0</v>
      </c>
      <c r="BQ364" s="83"/>
    </row>
    <row r="365" spans="1:69">
      <c r="A365" s="99" t="str">
        <f>IFERROR(_xlfn.XLOOKUP($G365,通讯通路门店!$S$4:$S$993933,通讯通路门店!$A$4:$A$993933,0,0),"")</f>
        <v/>
      </c>
      <c r="B365" s="99" t="str">
        <f>IFERROR(_xlfn.XLOOKUP($G365,通讯通路门店!$S$4:$S$993933,通讯通路门店!$B$4:$B$993933,0,0),"")</f>
        <v/>
      </c>
      <c r="C365" s="99" t="str">
        <f>IFERROR(_xlfn.XLOOKUP($G365,通讯通路门店!$S$4:$S$993933,通讯通路门店!$C$4:$C$993933,0,0),"")</f>
        <v/>
      </c>
      <c r="D365" s="99" t="str">
        <f>IFERROR(_xlfn.XLOOKUP($G365,通讯通路门店!$S$4:$S$993933,通讯通路门店!$D$4:$D$993933,0,0),"")</f>
        <v/>
      </c>
      <c r="E365" s="83"/>
      <c r="F365" s="83"/>
      <c r="G365" s="101" t="e">
        <v>#N/A</v>
      </c>
      <c r="H365" s="102" t="str">
        <f>IFERROR(_xlfn.XLOOKUP($G365,通讯通路门店!$S$4:$S$993933,通讯通路门店!$R$4:$R$993933,0,0),"")</f>
        <v/>
      </c>
      <c r="I365" s="83"/>
      <c r="J365" s="83"/>
      <c r="K365" s="83"/>
      <c r="L365" s="83"/>
      <c r="M365" s="83"/>
      <c r="N365" s="83"/>
      <c r="O365" s="83"/>
      <c r="P365" s="83"/>
      <c r="Q365" s="83"/>
      <c r="R365" s="83"/>
      <c r="S365" s="83"/>
      <c r="T365" s="83"/>
      <c r="U365" s="99">
        <f>COUNTIF(通讯通路门店!$S:$S,$G365)</f>
        <v>0</v>
      </c>
      <c r="V365" s="99">
        <f>COUNTIFS(通讯通路门店!$S:$S,$G365,通讯通路门店!$J:$J,"综合卖场")</f>
        <v>0</v>
      </c>
      <c r="W365" s="99">
        <f>SUMIFS(通讯通路门店!$AJ:$AJ,通讯通路门店!$S:$S,通讯客户沙盘!$G365)</f>
        <v>0</v>
      </c>
      <c r="X365" s="99">
        <f t="shared" si="25"/>
        <v>0</v>
      </c>
      <c r="Y365" s="99">
        <f>COUNTIFS(通讯通路门店!$S:$S,$G365,通讯通路门店!$J:$J,"荣耀体验店")+COUNTIFS(通讯通路门店!$S:$S,$G365,通讯通路门店!$J:$J,"荣耀授权专卖店")</f>
        <v>0</v>
      </c>
      <c r="Z365" s="99">
        <f>COUNTIFS(通讯通路门店!$S:$S,$G365,通讯通路门店!$J:$J,"VIVO体验店")</f>
        <v>0</v>
      </c>
      <c r="AA365" s="99">
        <f>COUNTIFS(通讯通路门店!$S:$S,$G365,通讯通路门店!$J:$J,"OPPO体验店")</f>
        <v>0</v>
      </c>
      <c r="AB365" s="99">
        <f>COUNTIFS(通讯通路门店!$S:$S,$G365,通讯通路门店!$J:$J,"华为授权体验店")+COUNTIFS(通讯通路门店!$S:$S,$G365,通讯通路门店!$J:$J,"华为堡垒店")</f>
        <v>0</v>
      </c>
      <c r="AC365" s="99">
        <f>COUNTIFS(通讯通路门店!$S:$S,$G365,通讯通路门店!$J:$J,"小米体验店")</f>
        <v>0</v>
      </c>
      <c r="AD365" s="99">
        <f>COUNTIFS(通讯通路门店!$S:$S,$G365,通讯通路门店!$J:$J,"苹果体验店")</f>
        <v>0</v>
      </c>
      <c r="AE365" s="99">
        <f>COUNTIFS(通讯通路门店!$S:$S,$G365,通讯通路门店!$J:$J,"其他品牌专卖店")</f>
        <v>0</v>
      </c>
      <c r="AF365" s="99">
        <f>SUMIFS(通讯通路门店!$BI:$BI,通讯通路门店!$S:$S,$G365)</f>
        <v>0</v>
      </c>
      <c r="AG365" s="99">
        <f>SUMIFS(通讯通路门店!$BH:$BH,通讯通路门店!$S:$S,$G365)</f>
        <v>0</v>
      </c>
      <c r="AH365" s="99">
        <f t="shared" si="26"/>
        <v>0</v>
      </c>
      <c r="AI365" s="99">
        <f>SUMIFS(通讯通路门店!$BB:$BB,通讯通路门店!$S:$S,$G365)</f>
        <v>0</v>
      </c>
      <c r="AJ365" s="99">
        <f>SUMIFS(通讯通路门店!$BE:$BE,通讯通路门店!$S:$S,$G365)</f>
        <v>0</v>
      </c>
      <c r="AK365" s="99">
        <f>SUMIFS(通讯通路门店!$BG:$BG,通讯通路门店!$S:$S,$G365)</f>
        <v>0</v>
      </c>
      <c r="AL365" s="99">
        <f>SUMIFS(通讯通路门店!$BC:$BC,通讯通路门店!$S:$S,$G365)</f>
        <v>0</v>
      </c>
      <c r="AM365" s="99">
        <f>SUMIFS(通讯通路门店!$BD:$BD,通讯通路门店!$S:$S,$G365)</f>
        <v>0</v>
      </c>
      <c r="AN365" s="99">
        <f>SUMIFS(通讯通路门店!$BF:$BF,通讯通路门店!$S:$S,$G365)</f>
        <v>0</v>
      </c>
      <c r="AO365" s="99">
        <f t="shared" si="27"/>
        <v>0</v>
      </c>
      <c r="AP365" s="99">
        <f>SUMIFS(通讯通路门店!$K:$K,通讯通路门店!$S:$S,$G365)</f>
        <v>0</v>
      </c>
      <c r="AQ365" s="83"/>
      <c r="AR365" s="99">
        <f>SUMIFS(通讯通路门店!$T:$T,通讯通路门店!$S:$S,$G365)</f>
        <v>0</v>
      </c>
      <c r="AS365" s="99">
        <f>SUMIFS(通讯通路门店!$U:$U,通讯通路门店!$S:$S,$G365)</f>
        <v>0</v>
      </c>
      <c r="AT365" s="99">
        <f>SUMIFS(通讯通路门店!$V:$V,通讯通路门店!$S:$S,$G365)</f>
        <v>0</v>
      </c>
      <c r="AU365" s="99">
        <f>SUMIFS(通讯通路门店!$W:$W,通讯通路门店!$S:$S,$G365)</f>
        <v>0</v>
      </c>
      <c r="AV365" s="99">
        <f>SUMIFS(通讯通路门店!$Z:$Z,通讯通路门店!$S:$S,$G365)</f>
        <v>0</v>
      </c>
      <c r="AW365" s="99">
        <f>SUMIFS(通讯通路门店!$AB:$AB,通讯通路门店!$S:$S,$G365)</f>
        <v>0</v>
      </c>
      <c r="AX365" s="99">
        <f>SUMIFS(通讯通路门店!$X:$X,通讯通路门店!$S:$S,$G365)</f>
        <v>0</v>
      </c>
      <c r="AY365" s="99">
        <f>SUMIFS(通讯通路门店!$Y:$Y,通讯通路门店!$S:$S,$G365)</f>
        <v>0</v>
      </c>
      <c r="AZ365" s="99">
        <f>SUMIFS(通讯通路门店!$AA:$AA,通讯通路门店!$S:$S,$G365)</f>
        <v>0</v>
      </c>
      <c r="BA365" s="99">
        <f t="shared" si="28"/>
        <v>0</v>
      </c>
      <c r="BB365" s="99">
        <f t="shared" si="29"/>
        <v>0</v>
      </c>
      <c r="BC365" s="99">
        <f>SUMIFS(通讯通路门店!$W:$W,通讯通路门店!$S:$S,$G365,通讯通路门店!$J:$J,"荣耀体验店")+SUMIFS(通讯通路门店!$W:$W,通讯通路门店!$S:$S,$G365,通讯通路门店!$J:$J,"荣耀授权专卖店")</f>
        <v>0</v>
      </c>
      <c r="BD365" s="99">
        <f>SUMIFS(通讯通路门店!$Z:$Z,通讯通路门店!$S:$S,$G365,通讯通路门店!$J:$J,"VIVO体验店")</f>
        <v>0</v>
      </c>
      <c r="BE365" s="99">
        <f>SUMIFS(通讯通路门店!$AB:$AB,通讯通路门店!$S:$S,$G365,通讯通路门店!$J:$J,"OPPO体验店")</f>
        <v>0</v>
      </c>
      <c r="BF365" s="99">
        <f>SUMIFS(通讯通路门店!$X:$X,通讯通路门店!$S:$S,$G365,通讯通路门店!$J:$J,"华为授权体验店")+SUMIFS(通讯通路门店!$AA:$AA,通讯通路门店!$S:$S,$G365,通讯通路门店!$J:$J,"华为堡垒店")</f>
        <v>0</v>
      </c>
      <c r="BG365" s="99">
        <f>SUMIFS(通讯通路门店!$Y:$Y,通讯通路门店!$S:$S,$G365,通讯通路门店!$J:$J,"小米体验店")</f>
        <v>0</v>
      </c>
      <c r="BH365" s="99">
        <f>SUMIFS(通讯通路门店!$AA:$AA,通讯通路门店!$S:$S,$G365,通讯通路门店!$J:$J,"苹果体验店")</f>
        <v>0</v>
      </c>
      <c r="BI365" s="99">
        <f>SUMIFS(通讯通路门店!$K:$K,通讯通路门店!$S:$S,$G365,通讯通路门店!$J:$J,"其他品牌专卖店")</f>
        <v>0</v>
      </c>
      <c r="BJ365" s="99">
        <f>SUMIFS(通讯通路门店!$AC:$AC,通讯通路门店!$S:$S,$G365)</f>
        <v>0</v>
      </c>
      <c r="BK365" s="99">
        <f>SUMIFS(通讯通路门店!$AD:$AD,通讯通路门店!$S:$S,$G365)</f>
        <v>0</v>
      </c>
      <c r="BL365" s="99">
        <f>SUMIFS(通讯通路门店!$AE:$AE,通讯通路门店!$S:$S,$G365)</f>
        <v>0</v>
      </c>
      <c r="BM365" s="99">
        <f>SUMIFS(通讯通路门店!$AF:$AF,通讯通路门店!$S:$S,$G365)</f>
        <v>0</v>
      </c>
      <c r="BN365" s="99">
        <f>SUMIFS(通讯通路门店!$AG:$AG,通讯通路门店!$S:$S,$G365)</f>
        <v>0</v>
      </c>
      <c r="BO365" s="99">
        <f>SUMIFS(通讯通路门店!$AH:$AH,通讯通路门店!$S:$S,$G365)</f>
        <v>0</v>
      </c>
      <c r="BP365" s="99">
        <f>SUMIFS(通讯通路门店!$AI:$AI,通讯通路门店!$S:$S,$G365)</f>
        <v>0</v>
      </c>
      <c r="BQ365" s="83"/>
    </row>
    <row r="366" spans="1:69">
      <c r="A366" s="99" t="str">
        <f>IFERROR(_xlfn.XLOOKUP($G366,通讯通路门店!$S$4:$S$993933,通讯通路门店!$A$4:$A$993933,0,0),"")</f>
        <v/>
      </c>
      <c r="B366" s="99" t="str">
        <f>IFERROR(_xlfn.XLOOKUP($G366,通讯通路门店!$S$4:$S$993933,通讯通路门店!$B$4:$B$993933,0,0),"")</f>
        <v/>
      </c>
      <c r="C366" s="99" t="str">
        <f>IFERROR(_xlfn.XLOOKUP($G366,通讯通路门店!$S$4:$S$993933,通讯通路门店!$C$4:$C$993933,0,0),"")</f>
        <v/>
      </c>
      <c r="D366" s="99" t="str">
        <f>IFERROR(_xlfn.XLOOKUP($G366,通讯通路门店!$S$4:$S$993933,通讯通路门店!$D$4:$D$993933,0,0),"")</f>
        <v/>
      </c>
      <c r="E366" s="83"/>
      <c r="F366" s="83"/>
      <c r="G366" s="101" t="e">
        <v>#N/A</v>
      </c>
      <c r="H366" s="102" t="str">
        <f>IFERROR(_xlfn.XLOOKUP($G366,通讯通路门店!$S$4:$S$993933,通讯通路门店!$R$4:$R$993933,0,0),"")</f>
        <v/>
      </c>
      <c r="I366" s="83"/>
      <c r="J366" s="83"/>
      <c r="K366" s="83"/>
      <c r="L366" s="83"/>
      <c r="M366" s="83"/>
      <c r="N366" s="83"/>
      <c r="O366" s="83"/>
      <c r="P366" s="83"/>
      <c r="Q366" s="83"/>
      <c r="R366" s="83"/>
      <c r="S366" s="83"/>
      <c r="T366" s="83"/>
      <c r="U366" s="99">
        <f>COUNTIF(通讯通路门店!$S:$S,$G366)</f>
        <v>0</v>
      </c>
      <c r="V366" s="99">
        <f>COUNTIFS(通讯通路门店!$S:$S,$G366,通讯通路门店!$J:$J,"综合卖场")</f>
        <v>0</v>
      </c>
      <c r="W366" s="99">
        <f>SUMIFS(通讯通路门店!$AJ:$AJ,通讯通路门店!$S:$S,通讯客户沙盘!$G366)</f>
        <v>0</v>
      </c>
      <c r="X366" s="99">
        <f t="shared" si="25"/>
        <v>0</v>
      </c>
      <c r="Y366" s="99">
        <f>COUNTIFS(通讯通路门店!$S:$S,$G366,通讯通路门店!$J:$J,"荣耀体验店")+COUNTIFS(通讯通路门店!$S:$S,$G366,通讯通路门店!$J:$J,"荣耀授权专卖店")</f>
        <v>0</v>
      </c>
      <c r="Z366" s="99">
        <f>COUNTIFS(通讯通路门店!$S:$S,$G366,通讯通路门店!$J:$J,"VIVO体验店")</f>
        <v>0</v>
      </c>
      <c r="AA366" s="99">
        <f>COUNTIFS(通讯通路门店!$S:$S,$G366,通讯通路门店!$J:$J,"OPPO体验店")</f>
        <v>0</v>
      </c>
      <c r="AB366" s="99">
        <f>COUNTIFS(通讯通路门店!$S:$S,$G366,通讯通路门店!$J:$J,"华为授权体验店")+COUNTIFS(通讯通路门店!$S:$S,$G366,通讯通路门店!$J:$J,"华为堡垒店")</f>
        <v>0</v>
      </c>
      <c r="AC366" s="99">
        <f>COUNTIFS(通讯通路门店!$S:$S,$G366,通讯通路门店!$J:$J,"小米体验店")</f>
        <v>0</v>
      </c>
      <c r="AD366" s="99">
        <f>COUNTIFS(通讯通路门店!$S:$S,$G366,通讯通路门店!$J:$J,"苹果体验店")</f>
        <v>0</v>
      </c>
      <c r="AE366" s="99">
        <f>COUNTIFS(通讯通路门店!$S:$S,$G366,通讯通路门店!$J:$J,"其他品牌专卖店")</f>
        <v>0</v>
      </c>
      <c r="AF366" s="99">
        <f>SUMIFS(通讯通路门店!$BI:$BI,通讯通路门店!$S:$S,$G366)</f>
        <v>0</v>
      </c>
      <c r="AG366" s="99">
        <f>SUMIFS(通讯通路门店!$BH:$BH,通讯通路门店!$S:$S,$G366)</f>
        <v>0</v>
      </c>
      <c r="AH366" s="99">
        <f t="shared" si="26"/>
        <v>0</v>
      </c>
      <c r="AI366" s="99">
        <f>SUMIFS(通讯通路门店!$BB:$BB,通讯通路门店!$S:$S,$G366)</f>
        <v>0</v>
      </c>
      <c r="AJ366" s="99">
        <f>SUMIFS(通讯通路门店!$BE:$BE,通讯通路门店!$S:$S,$G366)</f>
        <v>0</v>
      </c>
      <c r="AK366" s="99">
        <f>SUMIFS(通讯通路门店!$BG:$BG,通讯通路门店!$S:$S,$G366)</f>
        <v>0</v>
      </c>
      <c r="AL366" s="99">
        <f>SUMIFS(通讯通路门店!$BC:$BC,通讯通路门店!$S:$S,$G366)</f>
        <v>0</v>
      </c>
      <c r="AM366" s="99">
        <f>SUMIFS(通讯通路门店!$BD:$BD,通讯通路门店!$S:$S,$G366)</f>
        <v>0</v>
      </c>
      <c r="AN366" s="99">
        <f>SUMIFS(通讯通路门店!$BF:$BF,通讯通路门店!$S:$S,$G366)</f>
        <v>0</v>
      </c>
      <c r="AO366" s="99">
        <f t="shared" si="27"/>
        <v>0</v>
      </c>
      <c r="AP366" s="99">
        <f>SUMIFS(通讯通路门店!$K:$K,通讯通路门店!$S:$S,$G366)</f>
        <v>0</v>
      </c>
      <c r="AQ366" s="83"/>
      <c r="AR366" s="99">
        <f>SUMIFS(通讯通路门店!$T:$T,通讯通路门店!$S:$S,$G366)</f>
        <v>0</v>
      </c>
      <c r="AS366" s="99">
        <f>SUMIFS(通讯通路门店!$U:$U,通讯通路门店!$S:$S,$G366)</f>
        <v>0</v>
      </c>
      <c r="AT366" s="99">
        <f>SUMIFS(通讯通路门店!$V:$V,通讯通路门店!$S:$S,$G366)</f>
        <v>0</v>
      </c>
      <c r="AU366" s="99">
        <f>SUMIFS(通讯通路门店!$W:$W,通讯通路门店!$S:$S,$G366)</f>
        <v>0</v>
      </c>
      <c r="AV366" s="99">
        <f>SUMIFS(通讯通路门店!$Z:$Z,通讯通路门店!$S:$S,$G366)</f>
        <v>0</v>
      </c>
      <c r="AW366" s="99">
        <f>SUMIFS(通讯通路门店!$AB:$AB,通讯通路门店!$S:$S,$G366)</f>
        <v>0</v>
      </c>
      <c r="AX366" s="99">
        <f>SUMIFS(通讯通路门店!$X:$X,通讯通路门店!$S:$S,$G366)</f>
        <v>0</v>
      </c>
      <c r="AY366" s="99">
        <f>SUMIFS(通讯通路门店!$Y:$Y,通讯通路门店!$S:$S,$G366)</f>
        <v>0</v>
      </c>
      <c r="AZ366" s="99">
        <f>SUMIFS(通讯通路门店!$AA:$AA,通讯通路门店!$S:$S,$G366)</f>
        <v>0</v>
      </c>
      <c r="BA366" s="99">
        <f t="shared" si="28"/>
        <v>0</v>
      </c>
      <c r="BB366" s="99">
        <f t="shared" si="29"/>
        <v>0</v>
      </c>
      <c r="BC366" s="99">
        <f>SUMIFS(通讯通路门店!$W:$W,通讯通路门店!$S:$S,$G366,通讯通路门店!$J:$J,"荣耀体验店")+SUMIFS(通讯通路门店!$W:$W,通讯通路门店!$S:$S,$G366,通讯通路门店!$J:$J,"荣耀授权专卖店")</f>
        <v>0</v>
      </c>
      <c r="BD366" s="99">
        <f>SUMIFS(通讯通路门店!$Z:$Z,通讯通路门店!$S:$S,$G366,通讯通路门店!$J:$J,"VIVO体验店")</f>
        <v>0</v>
      </c>
      <c r="BE366" s="99">
        <f>SUMIFS(通讯通路门店!$AB:$AB,通讯通路门店!$S:$S,$G366,通讯通路门店!$J:$J,"OPPO体验店")</f>
        <v>0</v>
      </c>
      <c r="BF366" s="99">
        <f>SUMIFS(通讯通路门店!$X:$X,通讯通路门店!$S:$S,$G366,通讯通路门店!$J:$J,"华为授权体验店")+SUMIFS(通讯通路门店!$AA:$AA,通讯通路门店!$S:$S,$G366,通讯通路门店!$J:$J,"华为堡垒店")</f>
        <v>0</v>
      </c>
      <c r="BG366" s="99">
        <f>SUMIFS(通讯通路门店!$Y:$Y,通讯通路门店!$S:$S,$G366,通讯通路门店!$J:$J,"小米体验店")</f>
        <v>0</v>
      </c>
      <c r="BH366" s="99">
        <f>SUMIFS(通讯通路门店!$AA:$AA,通讯通路门店!$S:$S,$G366,通讯通路门店!$J:$J,"苹果体验店")</f>
        <v>0</v>
      </c>
      <c r="BI366" s="99">
        <f>SUMIFS(通讯通路门店!$K:$K,通讯通路门店!$S:$S,$G366,通讯通路门店!$J:$J,"其他品牌专卖店")</f>
        <v>0</v>
      </c>
      <c r="BJ366" s="99">
        <f>SUMIFS(通讯通路门店!$AC:$AC,通讯通路门店!$S:$S,$G366)</f>
        <v>0</v>
      </c>
      <c r="BK366" s="99">
        <f>SUMIFS(通讯通路门店!$AD:$AD,通讯通路门店!$S:$S,$G366)</f>
        <v>0</v>
      </c>
      <c r="BL366" s="99">
        <f>SUMIFS(通讯通路门店!$AE:$AE,通讯通路门店!$S:$S,$G366)</f>
        <v>0</v>
      </c>
      <c r="BM366" s="99">
        <f>SUMIFS(通讯通路门店!$AF:$AF,通讯通路门店!$S:$S,$G366)</f>
        <v>0</v>
      </c>
      <c r="BN366" s="99">
        <f>SUMIFS(通讯通路门店!$AG:$AG,通讯通路门店!$S:$S,$G366)</f>
        <v>0</v>
      </c>
      <c r="BO366" s="99">
        <f>SUMIFS(通讯通路门店!$AH:$AH,通讯通路门店!$S:$S,$G366)</f>
        <v>0</v>
      </c>
      <c r="BP366" s="99">
        <f>SUMIFS(通讯通路门店!$AI:$AI,通讯通路门店!$S:$S,$G366)</f>
        <v>0</v>
      </c>
      <c r="BQ366" s="83"/>
    </row>
    <row r="367" spans="1:69">
      <c r="A367" s="99" t="str">
        <f>IFERROR(_xlfn.XLOOKUP($G367,通讯通路门店!$S$4:$S$993933,通讯通路门店!$A$4:$A$993933,0,0),"")</f>
        <v/>
      </c>
      <c r="B367" s="99" t="str">
        <f>IFERROR(_xlfn.XLOOKUP($G367,通讯通路门店!$S$4:$S$993933,通讯通路门店!$B$4:$B$993933,0,0),"")</f>
        <v/>
      </c>
      <c r="C367" s="99" t="str">
        <f>IFERROR(_xlfn.XLOOKUP($G367,通讯通路门店!$S$4:$S$993933,通讯通路门店!$C$4:$C$993933,0,0),"")</f>
        <v/>
      </c>
      <c r="D367" s="99" t="str">
        <f>IFERROR(_xlfn.XLOOKUP($G367,通讯通路门店!$S$4:$S$993933,通讯通路门店!$D$4:$D$993933,0,0),"")</f>
        <v/>
      </c>
      <c r="E367" s="83"/>
      <c r="F367" s="83"/>
      <c r="G367" s="101" t="e">
        <v>#N/A</v>
      </c>
      <c r="H367" s="102" t="str">
        <f>IFERROR(_xlfn.XLOOKUP($G367,通讯通路门店!$S$4:$S$993933,通讯通路门店!$R$4:$R$993933,0,0),"")</f>
        <v/>
      </c>
      <c r="I367" s="83"/>
      <c r="J367" s="83"/>
      <c r="K367" s="83"/>
      <c r="L367" s="83"/>
      <c r="M367" s="83"/>
      <c r="N367" s="83"/>
      <c r="O367" s="83"/>
      <c r="P367" s="83"/>
      <c r="Q367" s="83"/>
      <c r="R367" s="83"/>
      <c r="S367" s="83"/>
      <c r="T367" s="83"/>
      <c r="U367" s="99">
        <f>COUNTIF(通讯通路门店!$S:$S,$G367)</f>
        <v>0</v>
      </c>
      <c r="V367" s="99">
        <f>COUNTIFS(通讯通路门店!$S:$S,$G367,通讯通路门店!$J:$J,"综合卖场")</f>
        <v>0</v>
      </c>
      <c r="W367" s="99">
        <f>SUMIFS(通讯通路门店!$AJ:$AJ,通讯通路门店!$S:$S,通讯客户沙盘!$G367)</f>
        <v>0</v>
      </c>
      <c r="X367" s="99">
        <f t="shared" si="25"/>
        <v>0</v>
      </c>
      <c r="Y367" s="99">
        <f>COUNTIFS(通讯通路门店!$S:$S,$G367,通讯通路门店!$J:$J,"荣耀体验店")+COUNTIFS(通讯通路门店!$S:$S,$G367,通讯通路门店!$J:$J,"荣耀授权专卖店")</f>
        <v>0</v>
      </c>
      <c r="Z367" s="99">
        <f>COUNTIFS(通讯通路门店!$S:$S,$G367,通讯通路门店!$J:$J,"VIVO体验店")</f>
        <v>0</v>
      </c>
      <c r="AA367" s="99">
        <f>COUNTIFS(通讯通路门店!$S:$S,$G367,通讯通路门店!$J:$J,"OPPO体验店")</f>
        <v>0</v>
      </c>
      <c r="AB367" s="99">
        <f>COUNTIFS(通讯通路门店!$S:$S,$G367,通讯通路门店!$J:$J,"华为授权体验店")+COUNTIFS(通讯通路门店!$S:$S,$G367,通讯通路门店!$J:$J,"华为堡垒店")</f>
        <v>0</v>
      </c>
      <c r="AC367" s="99">
        <f>COUNTIFS(通讯通路门店!$S:$S,$G367,通讯通路门店!$J:$J,"小米体验店")</f>
        <v>0</v>
      </c>
      <c r="AD367" s="99">
        <f>COUNTIFS(通讯通路门店!$S:$S,$G367,通讯通路门店!$J:$J,"苹果体验店")</f>
        <v>0</v>
      </c>
      <c r="AE367" s="99">
        <f>COUNTIFS(通讯通路门店!$S:$S,$G367,通讯通路门店!$J:$J,"其他品牌专卖店")</f>
        <v>0</v>
      </c>
      <c r="AF367" s="99">
        <f>SUMIFS(通讯通路门店!$BI:$BI,通讯通路门店!$S:$S,$G367)</f>
        <v>0</v>
      </c>
      <c r="AG367" s="99">
        <f>SUMIFS(通讯通路门店!$BH:$BH,通讯通路门店!$S:$S,$G367)</f>
        <v>0</v>
      </c>
      <c r="AH367" s="99">
        <f t="shared" si="26"/>
        <v>0</v>
      </c>
      <c r="AI367" s="99">
        <f>SUMIFS(通讯通路门店!$BB:$BB,通讯通路门店!$S:$S,$G367)</f>
        <v>0</v>
      </c>
      <c r="AJ367" s="99">
        <f>SUMIFS(通讯通路门店!$BE:$BE,通讯通路门店!$S:$S,$G367)</f>
        <v>0</v>
      </c>
      <c r="AK367" s="99">
        <f>SUMIFS(通讯通路门店!$BG:$BG,通讯通路门店!$S:$S,$G367)</f>
        <v>0</v>
      </c>
      <c r="AL367" s="99">
        <f>SUMIFS(通讯通路门店!$BC:$BC,通讯通路门店!$S:$S,$G367)</f>
        <v>0</v>
      </c>
      <c r="AM367" s="99">
        <f>SUMIFS(通讯通路门店!$BD:$BD,通讯通路门店!$S:$S,$G367)</f>
        <v>0</v>
      </c>
      <c r="AN367" s="99">
        <f>SUMIFS(通讯通路门店!$BF:$BF,通讯通路门店!$S:$S,$G367)</f>
        <v>0</v>
      </c>
      <c r="AO367" s="99">
        <f t="shared" si="27"/>
        <v>0</v>
      </c>
      <c r="AP367" s="99">
        <f>SUMIFS(通讯通路门店!$K:$K,通讯通路门店!$S:$S,$G367)</f>
        <v>0</v>
      </c>
      <c r="AQ367" s="83"/>
      <c r="AR367" s="99">
        <f>SUMIFS(通讯通路门店!$T:$T,通讯通路门店!$S:$S,$G367)</f>
        <v>0</v>
      </c>
      <c r="AS367" s="99">
        <f>SUMIFS(通讯通路门店!$U:$U,通讯通路门店!$S:$S,$G367)</f>
        <v>0</v>
      </c>
      <c r="AT367" s="99">
        <f>SUMIFS(通讯通路门店!$V:$V,通讯通路门店!$S:$S,$G367)</f>
        <v>0</v>
      </c>
      <c r="AU367" s="99">
        <f>SUMIFS(通讯通路门店!$W:$W,通讯通路门店!$S:$S,$G367)</f>
        <v>0</v>
      </c>
      <c r="AV367" s="99">
        <f>SUMIFS(通讯通路门店!$Z:$Z,通讯通路门店!$S:$S,$G367)</f>
        <v>0</v>
      </c>
      <c r="AW367" s="99">
        <f>SUMIFS(通讯通路门店!$AB:$AB,通讯通路门店!$S:$S,$G367)</f>
        <v>0</v>
      </c>
      <c r="AX367" s="99">
        <f>SUMIFS(通讯通路门店!$X:$X,通讯通路门店!$S:$S,$G367)</f>
        <v>0</v>
      </c>
      <c r="AY367" s="99">
        <f>SUMIFS(通讯通路门店!$Y:$Y,通讯通路门店!$S:$S,$G367)</f>
        <v>0</v>
      </c>
      <c r="AZ367" s="99">
        <f>SUMIFS(通讯通路门店!$AA:$AA,通讯通路门店!$S:$S,$G367)</f>
        <v>0</v>
      </c>
      <c r="BA367" s="99">
        <f t="shared" si="28"/>
        <v>0</v>
      </c>
      <c r="BB367" s="99">
        <f t="shared" si="29"/>
        <v>0</v>
      </c>
      <c r="BC367" s="99">
        <f>SUMIFS(通讯通路门店!$W:$W,通讯通路门店!$S:$S,$G367,通讯通路门店!$J:$J,"荣耀体验店")+SUMIFS(通讯通路门店!$W:$W,通讯通路门店!$S:$S,$G367,通讯通路门店!$J:$J,"荣耀授权专卖店")</f>
        <v>0</v>
      </c>
      <c r="BD367" s="99">
        <f>SUMIFS(通讯通路门店!$Z:$Z,通讯通路门店!$S:$S,$G367,通讯通路门店!$J:$J,"VIVO体验店")</f>
        <v>0</v>
      </c>
      <c r="BE367" s="99">
        <f>SUMIFS(通讯通路门店!$AB:$AB,通讯通路门店!$S:$S,$G367,通讯通路门店!$J:$J,"OPPO体验店")</f>
        <v>0</v>
      </c>
      <c r="BF367" s="99">
        <f>SUMIFS(通讯通路门店!$X:$X,通讯通路门店!$S:$S,$G367,通讯通路门店!$J:$J,"华为授权体验店")+SUMIFS(通讯通路门店!$AA:$AA,通讯通路门店!$S:$S,$G367,通讯通路门店!$J:$J,"华为堡垒店")</f>
        <v>0</v>
      </c>
      <c r="BG367" s="99">
        <f>SUMIFS(通讯通路门店!$Y:$Y,通讯通路门店!$S:$S,$G367,通讯通路门店!$J:$J,"小米体验店")</f>
        <v>0</v>
      </c>
      <c r="BH367" s="99">
        <f>SUMIFS(通讯通路门店!$AA:$AA,通讯通路门店!$S:$S,$G367,通讯通路门店!$J:$J,"苹果体验店")</f>
        <v>0</v>
      </c>
      <c r="BI367" s="99">
        <f>SUMIFS(通讯通路门店!$K:$K,通讯通路门店!$S:$S,$G367,通讯通路门店!$J:$J,"其他品牌专卖店")</f>
        <v>0</v>
      </c>
      <c r="BJ367" s="99">
        <f>SUMIFS(通讯通路门店!$AC:$AC,通讯通路门店!$S:$S,$G367)</f>
        <v>0</v>
      </c>
      <c r="BK367" s="99">
        <f>SUMIFS(通讯通路门店!$AD:$AD,通讯通路门店!$S:$S,$G367)</f>
        <v>0</v>
      </c>
      <c r="BL367" s="99">
        <f>SUMIFS(通讯通路门店!$AE:$AE,通讯通路门店!$S:$S,$G367)</f>
        <v>0</v>
      </c>
      <c r="BM367" s="99">
        <f>SUMIFS(通讯通路门店!$AF:$AF,通讯通路门店!$S:$S,$G367)</f>
        <v>0</v>
      </c>
      <c r="BN367" s="99">
        <f>SUMIFS(通讯通路门店!$AG:$AG,通讯通路门店!$S:$S,$G367)</f>
        <v>0</v>
      </c>
      <c r="BO367" s="99">
        <f>SUMIFS(通讯通路门店!$AH:$AH,通讯通路门店!$S:$S,$G367)</f>
        <v>0</v>
      </c>
      <c r="BP367" s="99">
        <f>SUMIFS(通讯通路门店!$AI:$AI,通讯通路门店!$S:$S,$G367)</f>
        <v>0</v>
      </c>
      <c r="BQ367" s="83"/>
    </row>
    <row r="368" spans="1:69">
      <c r="A368" s="99" t="str">
        <f>IFERROR(_xlfn.XLOOKUP($G368,通讯通路门店!$S$4:$S$993933,通讯通路门店!$A$4:$A$993933,0,0),"")</f>
        <v/>
      </c>
      <c r="B368" s="99" t="str">
        <f>IFERROR(_xlfn.XLOOKUP($G368,通讯通路门店!$S$4:$S$993933,通讯通路门店!$B$4:$B$993933,0,0),"")</f>
        <v/>
      </c>
      <c r="C368" s="99" t="str">
        <f>IFERROR(_xlfn.XLOOKUP($G368,通讯通路门店!$S$4:$S$993933,通讯通路门店!$C$4:$C$993933,0,0),"")</f>
        <v/>
      </c>
      <c r="D368" s="99" t="str">
        <f>IFERROR(_xlfn.XLOOKUP($G368,通讯通路门店!$S$4:$S$993933,通讯通路门店!$D$4:$D$993933,0,0),"")</f>
        <v/>
      </c>
      <c r="E368" s="83"/>
      <c r="F368" s="83"/>
      <c r="G368" s="101" t="e">
        <v>#N/A</v>
      </c>
      <c r="H368" s="102" t="str">
        <f>IFERROR(_xlfn.XLOOKUP($G368,通讯通路门店!$S$4:$S$993933,通讯通路门店!$R$4:$R$993933,0,0),"")</f>
        <v/>
      </c>
      <c r="I368" s="83"/>
      <c r="J368" s="83"/>
      <c r="K368" s="83"/>
      <c r="L368" s="83"/>
      <c r="M368" s="83"/>
      <c r="N368" s="83"/>
      <c r="O368" s="83"/>
      <c r="P368" s="83"/>
      <c r="Q368" s="83"/>
      <c r="R368" s="83"/>
      <c r="S368" s="83"/>
      <c r="T368" s="83"/>
      <c r="U368" s="99">
        <f>COUNTIF(通讯通路门店!$S:$S,$G368)</f>
        <v>0</v>
      </c>
      <c r="V368" s="99">
        <f>COUNTIFS(通讯通路门店!$S:$S,$G368,通讯通路门店!$J:$J,"综合卖场")</f>
        <v>0</v>
      </c>
      <c r="W368" s="99">
        <f>SUMIFS(通讯通路门店!$AJ:$AJ,通讯通路门店!$S:$S,通讯客户沙盘!$G368)</f>
        <v>0</v>
      </c>
      <c r="X368" s="99">
        <f t="shared" si="25"/>
        <v>0</v>
      </c>
      <c r="Y368" s="99">
        <f>COUNTIFS(通讯通路门店!$S:$S,$G368,通讯通路门店!$J:$J,"荣耀体验店")+COUNTIFS(通讯通路门店!$S:$S,$G368,通讯通路门店!$J:$J,"荣耀授权专卖店")</f>
        <v>0</v>
      </c>
      <c r="Z368" s="99">
        <f>COUNTIFS(通讯通路门店!$S:$S,$G368,通讯通路门店!$J:$J,"VIVO体验店")</f>
        <v>0</v>
      </c>
      <c r="AA368" s="99">
        <f>COUNTIFS(通讯通路门店!$S:$S,$G368,通讯通路门店!$J:$J,"OPPO体验店")</f>
        <v>0</v>
      </c>
      <c r="AB368" s="99">
        <f>COUNTIFS(通讯通路门店!$S:$S,$G368,通讯通路门店!$J:$J,"华为授权体验店")+COUNTIFS(通讯通路门店!$S:$S,$G368,通讯通路门店!$J:$J,"华为堡垒店")</f>
        <v>0</v>
      </c>
      <c r="AC368" s="99">
        <f>COUNTIFS(通讯通路门店!$S:$S,$G368,通讯通路门店!$J:$J,"小米体验店")</f>
        <v>0</v>
      </c>
      <c r="AD368" s="99">
        <f>COUNTIFS(通讯通路门店!$S:$S,$G368,通讯通路门店!$J:$J,"苹果体验店")</f>
        <v>0</v>
      </c>
      <c r="AE368" s="99">
        <f>COUNTIFS(通讯通路门店!$S:$S,$G368,通讯通路门店!$J:$J,"其他品牌专卖店")</f>
        <v>0</v>
      </c>
      <c r="AF368" s="99">
        <f>SUMIFS(通讯通路门店!$BI:$BI,通讯通路门店!$S:$S,$G368)</f>
        <v>0</v>
      </c>
      <c r="AG368" s="99">
        <f>SUMIFS(通讯通路门店!$BH:$BH,通讯通路门店!$S:$S,$G368)</f>
        <v>0</v>
      </c>
      <c r="AH368" s="99">
        <f t="shared" si="26"/>
        <v>0</v>
      </c>
      <c r="AI368" s="99">
        <f>SUMIFS(通讯通路门店!$BB:$BB,通讯通路门店!$S:$S,$G368)</f>
        <v>0</v>
      </c>
      <c r="AJ368" s="99">
        <f>SUMIFS(通讯通路门店!$BE:$BE,通讯通路门店!$S:$S,$G368)</f>
        <v>0</v>
      </c>
      <c r="AK368" s="99">
        <f>SUMIFS(通讯通路门店!$BG:$BG,通讯通路门店!$S:$S,$G368)</f>
        <v>0</v>
      </c>
      <c r="AL368" s="99">
        <f>SUMIFS(通讯通路门店!$BC:$BC,通讯通路门店!$S:$S,$G368)</f>
        <v>0</v>
      </c>
      <c r="AM368" s="99">
        <f>SUMIFS(通讯通路门店!$BD:$BD,通讯通路门店!$S:$S,$G368)</f>
        <v>0</v>
      </c>
      <c r="AN368" s="99">
        <f>SUMIFS(通讯通路门店!$BF:$BF,通讯通路门店!$S:$S,$G368)</f>
        <v>0</v>
      </c>
      <c r="AO368" s="99">
        <f t="shared" si="27"/>
        <v>0</v>
      </c>
      <c r="AP368" s="99">
        <f>SUMIFS(通讯通路门店!$K:$K,通讯通路门店!$S:$S,$G368)</f>
        <v>0</v>
      </c>
      <c r="AQ368" s="83"/>
      <c r="AR368" s="99">
        <f>SUMIFS(通讯通路门店!$T:$T,通讯通路门店!$S:$S,$G368)</f>
        <v>0</v>
      </c>
      <c r="AS368" s="99">
        <f>SUMIFS(通讯通路门店!$U:$U,通讯通路门店!$S:$S,$G368)</f>
        <v>0</v>
      </c>
      <c r="AT368" s="99">
        <f>SUMIFS(通讯通路门店!$V:$V,通讯通路门店!$S:$S,$G368)</f>
        <v>0</v>
      </c>
      <c r="AU368" s="99">
        <f>SUMIFS(通讯通路门店!$W:$W,通讯通路门店!$S:$S,$G368)</f>
        <v>0</v>
      </c>
      <c r="AV368" s="99">
        <f>SUMIFS(通讯通路门店!$Z:$Z,通讯通路门店!$S:$S,$G368)</f>
        <v>0</v>
      </c>
      <c r="AW368" s="99">
        <f>SUMIFS(通讯通路门店!$AB:$AB,通讯通路门店!$S:$S,$G368)</f>
        <v>0</v>
      </c>
      <c r="AX368" s="99">
        <f>SUMIFS(通讯通路门店!$X:$X,通讯通路门店!$S:$S,$G368)</f>
        <v>0</v>
      </c>
      <c r="AY368" s="99">
        <f>SUMIFS(通讯通路门店!$Y:$Y,通讯通路门店!$S:$S,$G368)</f>
        <v>0</v>
      </c>
      <c r="AZ368" s="99">
        <f>SUMIFS(通讯通路门店!$AA:$AA,通讯通路门店!$S:$S,$G368)</f>
        <v>0</v>
      </c>
      <c r="BA368" s="99">
        <f t="shared" si="28"/>
        <v>0</v>
      </c>
      <c r="BB368" s="99">
        <f t="shared" si="29"/>
        <v>0</v>
      </c>
      <c r="BC368" s="99">
        <f>SUMIFS(通讯通路门店!$W:$W,通讯通路门店!$S:$S,$G368,通讯通路门店!$J:$J,"荣耀体验店")+SUMIFS(通讯通路门店!$W:$W,通讯通路门店!$S:$S,$G368,通讯通路门店!$J:$J,"荣耀授权专卖店")</f>
        <v>0</v>
      </c>
      <c r="BD368" s="99">
        <f>SUMIFS(通讯通路门店!$Z:$Z,通讯通路门店!$S:$S,$G368,通讯通路门店!$J:$J,"VIVO体验店")</f>
        <v>0</v>
      </c>
      <c r="BE368" s="99">
        <f>SUMIFS(通讯通路门店!$AB:$AB,通讯通路门店!$S:$S,$G368,通讯通路门店!$J:$J,"OPPO体验店")</f>
        <v>0</v>
      </c>
      <c r="BF368" s="99">
        <f>SUMIFS(通讯通路门店!$X:$X,通讯通路门店!$S:$S,$G368,通讯通路门店!$J:$J,"华为授权体验店")+SUMIFS(通讯通路门店!$AA:$AA,通讯通路门店!$S:$S,$G368,通讯通路门店!$J:$J,"华为堡垒店")</f>
        <v>0</v>
      </c>
      <c r="BG368" s="99">
        <f>SUMIFS(通讯通路门店!$Y:$Y,通讯通路门店!$S:$S,$G368,通讯通路门店!$J:$J,"小米体验店")</f>
        <v>0</v>
      </c>
      <c r="BH368" s="99">
        <f>SUMIFS(通讯通路门店!$AA:$AA,通讯通路门店!$S:$S,$G368,通讯通路门店!$J:$J,"苹果体验店")</f>
        <v>0</v>
      </c>
      <c r="BI368" s="99">
        <f>SUMIFS(通讯通路门店!$K:$K,通讯通路门店!$S:$S,$G368,通讯通路门店!$J:$J,"其他品牌专卖店")</f>
        <v>0</v>
      </c>
      <c r="BJ368" s="99">
        <f>SUMIFS(通讯通路门店!$AC:$AC,通讯通路门店!$S:$S,$G368)</f>
        <v>0</v>
      </c>
      <c r="BK368" s="99">
        <f>SUMIFS(通讯通路门店!$AD:$AD,通讯通路门店!$S:$S,$G368)</f>
        <v>0</v>
      </c>
      <c r="BL368" s="99">
        <f>SUMIFS(通讯通路门店!$AE:$AE,通讯通路门店!$S:$S,$G368)</f>
        <v>0</v>
      </c>
      <c r="BM368" s="99">
        <f>SUMIFS(通讯通路门店!$AF:$AF,通讯通路门店!$S:$S,$G368)</f>
        <v>0</v>
      </c>
      <c r="BN368" s="99">
        <f>SUMIFS(通讯通路门店!$AG:$AG,通讯通路门店!$S:$S,$G368)</f>
        <v>0</v>
      </c>
      <c r="BO368" s="99">
        <f>SUMIFS(通讯通路门店!$AH:$AH,通讯通路门店!$S:$S,$G368)</f>
        <v>0</v>
      </c>
      <c r="BP368" s="99">
        <f>SUMIFS(通讯通路门店!$AI:$AI,通讯通路门店!$S:$S,$G368)</f>
        <v>0</v>
      </c>
      <c r="BQ368" s="83"/>
    </row>
    <row r="369" spans="1:69">
      <c r="A369" s="99" t="str">
        <f>IFERROR(_xlfn.XLOOKUP($G369,通讯通路门店!$S$4:$S$993933,通讯通路门店!$A$4:$A$993933,0,0),"")</f>
        <v/>
      </c>
      <c r="B369" s="99" t="str">
        <f>IFERROR(_xlfn.XLOOKUP($G369,通讯通路门店!$S$4:$S$993933,通讯通路门店!$B$4:$B$993933,0,0),"")</f>
        <v/>
      </c>
      <c r="C369" s="99" t="str">
        <f>IFERROR(_xlfn.XLOOKUP($G369,通讯通路门店!$S$4:$S$993933,通讯通路门店!$C$4:$C$993933,0,0),"")</f>
        <v/>
      </c>
      <c r="D369" s="99" t="str">
        <f>IFERROR(_xlfn.XLOOKUP($G369,通讯通路门店!$S$4:$S$993933,通讯通路门店!$D$4:$D$993933,0,0),"")</f>
        <v/>
      </c>
      <c r="E369" s="83"/>
      <c r="F369" s="83"/>
      <c r="G369" s="101" t="e">
        <v>#N/A</v>
      </c>
      <c r="H369" s="102" t="str">
        <f>IFERROR(_xlfn.XLOOKUP($G369,通讯通路门店!$S$4:$S$993933,通讯通路门店!$R$4:$R$993933,0,0),"")</f>
        <v/>
      </c>
      <c r="I369" s="83"/>
      <c r="J369" s="83"/>
      <c r="K369" s="83"/>
      <c r="L369" s="83"/>
      <c r="M369" s="83"/>
      <c r="N369" s="83"/>
      <c r="O369" s="83"/>
      <c r="P369" s="83"/>
      <c r="Q369" s="83"/>
      <c r="R369" s="83"/>
      <c r="S369" s="83"/>
      <c r="T369" s="83"/>
      <c r="U369" s="99">
        <f>COUNTIF(通讯通路门店!$S:$S,$G369)</f>
        <v>0</v>
      </c>
      <c r="V369" s="99">
        <f>COUNTIFS(通讯通路门店!$S:$S,$G369,通讯通路门店!$J:$J,"综合卖场")</f>
        <v>0</v>
      </c>
      <c r="W369" s="99">
        <f>SUMIFS(通讯通路门店!$AJ:$AJ,通讯通路门店!$S:$S,通讯客户沙盘!$G369)</f>
        <v>0</v>
      </c>
      <c r="X369" s="99">
        <f t="shared" si="25"/>
        <v>0</v>
      </c>
      <c r="Y369" s="99">
        <f>COUNTIFS(通讯通路门店!$S:$S,$G369,通讯通路门店!$J:$J,"荣耀体验店")+COUNTIFS(通讯通路门店!$S:$S,$G369,通讯通路门店!$J:$J,"荣耀授权专卖店")</f>
        <v>0</v>
      </c>
      <c r="Z369" s="99">
        <f>COUNTIFS(通讯通路门店!$S:$S,$G369,通讯通路门店!$J:$J,"VIVO体验店")</f>
        <v>0</v>
      </c>
      <c r="AA369" s="99">
        <f>COUNTIFS(通讯通路门店!$S:$S,$G369,通讯通路门店!$J:$J,"OPPO体验店")</f>
        <v>0</v>
      </c>
      <c r="AB369" s="99">
        <f>COUNTIFS(通讯通路门店!$S:$S,$G369,通讯通路门店!$J:$J,"华为授权体验店")+COUNTIFS(通讯通路门店!$S:$S,$G369,通讯通路门店!$J:$J,"华为堡垒店")</f>
        <v>0</v>
      </c>
      <c r="AC369" s="99">
        <f>COUNTIFS(通讯通路门店!$S:$S,$G369,通讯通路门店!$J:$J,"小米体验店")</f>
        <v>0</v>
      </c>
      <c r="AD369" s="99">
        <f>COUNTIFS(通讯通路门店!$S:$S,$G369,通讯通路门店!$J:$J,"苹果体验店")</f>
        <v>0</v>
      </c>
      <c r="AE369" s="99">
        <f>COUNTIFS(通讯通路门店!$S:$S,$G369,通讯通路门店!$J:$J,"其他品牌专卖店")</f>
        <v>0</v>
      </c>
      <c r="AF369" s="99">
        <f>SUMIFS(通讯通路门店!$BI:$BI,通讯通路门店!$S:$S,$G369)</f>
        <v>0</v>
      </c>
      <c r="AG369" s="99">
        <f>SUMIFS(通讯通路门店!$BH:$BH,通讯通路门店!$S:$S,$G369)</f>
        <v>0</v>
      </c>
      <c r="AH369" s="99">
        <f t="shared" si="26"/>
        <v>0</v>
      </c>
      <c r="AI369" s="99">
        <f>SUMIFS(通讯通路门店!$BB:$BB,通讯通路门店!$S:$S,$G369)</f>
        <v>0</v>
      </c>
      <c r="AJ369" s="99">
        <f>SUMIFS(通讯通路门店!$BE:$BE,通讯通路门店!$S:$S,$G369)</f>
        <v>0</v>
      </c>
      <c r="AK369" s="99">
        <f>SUMIFS(通讯通路门店!$BG:$BG,通讯通路门店!$S:$S,$G369)</f>
        <v>0</v>
      </c>
      <c r="AL369" s="99">
        <f>SUMIFS(通讯通路门店!$BC:$BC,通讯通路门店!$S:$S,$G369)</f>
        <v>0</v>
      </c>
      <c r="AM369" s="99">
        <f>SUMIFS(通讯通路门店!$BD:$BD,通讯通路门店!$S:$S,$G369)</f>
        <v>0</v>
      </c>
      <c r="AN369" s="99">
        <f>SUMIFS(通讯通路门店!$BF:$BF,通讯通路门店!$S:$S,$G369)</f>
        <v>0</v>
      </c>
      <c r="AO369" s="99">
        <f t="shared" si="27"/>
        <v>0</v>
      </c>
      <c r="AP369" s="99">
        <f>SUMIFS(通讯通路门店!$K:$K,通讯通路门店!$S:$S,$G369)</f>
        <v>0</v>
      </c>
      <c r="AQ369" s="83"/>
      <c r="AR369" s="99">
        <f>SUMIFS(通讯通路门店!$T:$T,通讯通路门店!$S:$S,$G369)</f>
        <v>0</v>
      </c>
      <c r="AS369" s="99">
        <f>SUMIFS(通讯通路门店!$U:$U,通讯通路门店!$S:$S,$G369)</f>
        <v>0</v>
      </c>
      <c r="AT369" s="99">
        <f>SUMIFS(通讯通路门店!$V:$V,通讯通路门店!$S:$S,$G369)</f>
        <v>0</v>
      </c>
      <c r="AU369" s="99">
        <f>SUMIFS(通讯通路门店!$W:$W,通讯通路门店!$S:$S,$G369)</f>
        <v>0</v>
      </c>
      <c r="AV369" s="99">
        <f>SUMIFS(通讯通路门店!$Z:$Z,通讯通路门店!$S:$S,$G369)</f>
        <v>0</v>
      </c>
      <c r="AW369" s="99">
        <f>SUMIFS(通讯通路门店!$AB:$AB,通讯通路门店!$S:$S,$G369)</f>
        <v>0</v>
      </c>
      <c r="AX369" s="99">
        <f>SUMIFS(通讯通路门店!$X:$X,通讯通路门店!$S:$S,$G369)</f>
        <v>0</v>
      </c>
      <c r="AY369" s="99">
        <f>SUMIFS(通讯通路门店!$Y:$Y,通讯通路门店!$S:$S,$G369)</f>
        <v>0</v>
      </c>
      <c r="AZ369" s="99">
        <f>SUMIFS(通讯通路门店!$AA:$AA,通讯通路门店!$S:$S,$G369)</f>
        <v>0</v>
      </c>
      <c r="BA369" s="99">
        <f t="shared" si="28"/>
        <v>0</v>
      </c>
      <c r="BB369" s="99">
        <f t="shared" si="29"/>
        <v>0</v>
      </c>
      <c r="BC369" s="99">
        <f>SUMIFS(通讯通路门店!$W:$W,通讯通路门店!$S:$S,$G369,通讯通路门店!$J:$J,"荣耀体验店")+SUMIFS(通讯通路门店!$W:$W,通讯通路门店!$S:$S,$G369,通讯通路门店!$J:$J,"荣耀授权专卖店")</f>
        <v>0</v>
      </c>
      <c r="BD369" s="99">
        <f>SUMIFS(通讯通路门店!$Z:$Z,通讯通路门店!$S:$S,$G369,通讯通路门店!$J:$J,"VIVO体验店")</f>
        <v>0</v>
      </c>
      <c r="BE369" s="99">
        <f>SUMIFS(通讯通路门店!$AB:$AB,通讯通路门店!$S:$S,$G369,通讯通路门店!$J:$J,"OPPO体验店")</f>
        <v>0</v>
      </c>
      <c r="BF369" s="99">
        <f>SUMIFS(通讯通路门店!$X:$X,通讯通路门店!$S:$S,$G369,通讯通路门店!$J:$J,"华为授权体验店")+SUMIFS(通讯通路门店!$AA:$AA,通讯通路门店!$S:$S,$G369,通讯通路门店!$J:$J,"华为堡垒店")</f>
        <v>0</v>
      </c>
      <c r="BG369" s="99">
        <f>SUMIFS(通讯通路门店!$Y:$Y,通讯通路门店!$S:$S,$G369,通讯通路门店!$J:$J,"小米体验店")</f>
        <v>0</v>
      </c>
      <c r="BH369" s="99">
        <f>SUMIFS(通讯通路门店!$AA:$AA,通讯通路门店!$S:$S,$G369,通讯通路门店!$J:$J,"苹果体验店")</f>
        <v>0</v>
      </c>
      <c r="BI369" s="99">
        <f>SUMIFS(通讯通路门店!$K:$K,通讯通路门店!$S:$S,$G369,通讯通路门店!$J:$J,"其他品牌专卖店")</f>
        <v>0</v>
      </c>
      <c r="BJ369" s="99">
        <f>SUMIFS(通讯通路门店!$AC:$AC,通讯通路门店!$S:$S,$G369)</f>
        <v>0</v>
      </c>
      <c r="BK369" s="99">
        <f>SUMIFS(通讯通路门店!$AD:$AD,通讯通路门店!$S:$S,$G369)</f>
        <v>0</v>
      </c>
      <c r="BL369" s="99">
        <f>SUMIFS(通讯通路门店!$AE:$AE,通讯通路门店!$S:$S,$G369)</f>
        <v>0</v>
      </c>
      <c r="BM369" s="99">
        <f>SUMIFS(通讯通路门店!$AF:$AF,通讯通路门店!$S:$S,$G369)</f>
        <v>0</v>
      </c>
      <c r="BN369" s="99">
        <f>SUMIFS(通讯通路门店!$AG:$AG,通讯通路门店!$S:$S,$G369)</f>
        <v>0</v>
      </c>
      <c r="BO369" s="99">
        <f>SUMIFS(通讯通路门店!$AH:$AH,通讯通路门店!$S:$S,$G369)</f>
        <v>0</v>
      </c>
      <c r="BP369" s="99">
        <f>SUMIFS(通讯通路门店!$AI:$AI,通讯通路门店!$S:$S,$G369)</f>
        <v>0</v>
      </c>
      <c r="BQ369" s="83"/>
    </row>
    <row r="370" spans="1:69">
      <c r="A370" s="99" t="str">
        <f>IFERROR(_xlfn.XLOOKUP($G370,通讯通路门店!$S$4:$S$993933,通讯通路门店!$A$4:$A$993933,0,0),"")</f>
        <v/>
      </c>
      <c r="B370" s="99" t="str">
        <f>IFERROR(_xlfn.XLOOKUP($G370,通讯通路门店!$S$4:$S$993933,通讯通路门店!$B$4:$B$993933,0,0),"")</f>
        <v/>
      </c>
      <c r="C370" s="99" t="str">
        <f>IFERROR(_xlfn.XLOOKUP($G370,通讯通路门店!$S$4:$S$993933,通讯通路门店!$C$4:$C$993933,0,0),"")</f>
        <v/>
      </c>
      <c r="D370" s="99" t="str">
        <f>IFERROR(_xlfn.XLOOKUP($G370,通讯通路门店!$S$4:$S$993933,通讯通路门店!$D$4:$D$993933,0,0),"")</f>
        <v/>
      </c>
      <c r="E370" s="83"/>
      <c r="F370" s="83"/>
      <c r="G370" s="101" t="e">
        <v>#N/A</v>
      </c>
      <c r="H370" s="102" t="str">
        <f>IFERROR(_xlfn.XLOOKUP($G370,通讯通路门店!$S$4:$S$993933,通讯通路门店!$R$4:$R$993933,0,0),"")</f>
        <v/>
      </c>
      <c r="I370" s="83"/>
      <c r="J370" s="83"/>
      <c r="K370" s="83"/>
      <c r="L370" s="83"/>
      <c r="M370" s="83"/>
      <c r="N370" s="83"/>
      <c r="O370" s="83"/>
      <c r="P370" s="83"/>
      <c r="Q370" s="83"/>
      <c r="R370" s="83"/>
      <c r="S370" s="83"/>
      <c r="T370" s="83"/>
      <c r="U370" s="99">
        <f>COUNTIF(通讯通路门店!$S:$S,$G370)</f>
        <v>0</v>
      </c>
      <c r="V370" s="99">
        <f>COUNTIFS(通讯通路门店!$S:$S,$G370,通讯通路门店!$J:$J,"综合卖场")</f>
        <v>0</v>
      </c>
      <c r="W370" s="99">
        <f>SUMIFS(通讯通路门店!$AJ:$AJ,通讯通路门店!$S:$S,通讯客户沙盘!$G370)</f>
        <v>0</v>
      </c>
      <c r="X370" s="99">
        <f t="shared" si="25"/>
        <v>0</v>
      </c>
      <c r="Y370" s="99">
        <f>COUNTIFS(通讯通路门店!$S:$S,$G370,通讯通路门店!$J:$J,"荣耀体验店")+COUNTIFS(通讯通路门店!$S:$S,$G370,通讯通路门店!$J:$J,"荣耀授权专卖店")</f>
        <v>0</v>
      </c>
      <c r="Z370" s="99">
        <f>COUNTIFS(通讯通路门店!$S:$S,$G370,通讯通路门店!$J:$J,"VIVO体验店")</f>
        <v>0</v>
      </c>
      <c r="AA370" s="99">
        <f>COUNTIFS(通讯通路门店!$S:$S,$G370,通讯通路门店!$J:$J,"OPPO体验店")</f>
        <v>0</v>
      </c>
      <c r="AB370" s="99">
        <f>COUNTIFS(通讯通路门店!$S:$S,$G370,通讯通路门店!$J:$J,"华为授权体验店")+COUNTIFS(通讯通路门店!$S:$S,$G370,通讯通路门店!$J:$J,"华为堡垒店")</f>
        <v>0</v>
      </c>
      <c r="AC370" s="99">
        <f>COUNTIFS(通讯通路门店!$S:$S,$G370,通讯通路门店!$J:$J,"小米体验店")</f>
        <v>0</v>
      </c>
      <c r="AD370" s="99">
        <f>COUNTIFS(通讯通路门店!$S:$S,$G370,通讯通路门店!$J:$J,"苹果体验店")</f>
        <v>0</v>
      </c>
      <c r="AE370" s="99">
        <f>COUNTIFS(通讯通路门店!$S:$S,$G370,通讯通路门店!$J:$J,"其他品牌专卖店")</f>
        <v>0</v>
      </c>
      <c r="AF370" s="99">
        <f>SUMIFS(通讯通路门店!$BI:$BI,通讯通路门店!$S:$S,$G370)</f>
        <v>0</v>
      </c>
      <c r="AG370" s="99">
        <f>SUMIFS(通讯通路门店!$BH:$BH,通讯通路门店!$S:$S,$G370)</f>
        <v>0</v>
      </c>
      <c r="AH370" s="99">
        <f t="shared" si="26"/>
        <v>0</v>
      </c>
      <c r="AI370" s="99">
        <f>SUMIFS(通讯通路门店!$BB:$BB,通讯通路门店!$S:$S,$G370)</f>
        <v>0</v>
      </c>
      <c r="AJ370" s="99">
        <f>SUMIFS(通讯通路门店!$BE:$BE,通讯通路门店!$S:$S,$G370)</f>
        <v>0</v>
      </c>
      <c r="AK370" s="99">
        <f>SUMIFS(通讯通路门店!$BG:$BG,通讯通路门店!$S:$S,$G370)</f>
        <v>0</v>
      </c>
      <c r="AL370" s="99">
        <f>SUMIFS(通讯通路门店!$BC:$BC,通讯通路门店!$S:$S,$G370)</f>
        <v>0</v>
      </c>
      <c r="AM370" s="99">
        <f>SUMIFS(通讯通路门店!$BD:$BD,通讯通路门店!$S:$S,$G370)</f>
        <v>0</v>
      </c>
      <c r="AN370" s="99">
        <f>SUMIFS(通讯通路门店!$BF:$BF,通讯通路门店!$S:$S,$G370)</f>
        <v>0</v>
      </c>
      <c r="AO370" s="99">
        <f t="shared" si="27"/>
        <v>0</v>
      </c>
      <c r="AP370" s="99">
        <f>SUMIFS(通讯通路门店!$K:$K,通讯通路门店!$S:$S,$G370)</f>
        <v>0</v>
      </c>
      <c r="AQ370" s="83"/>
      <c r="AR370" s="99">
        <f>SUMIFS(通讯通路门店!$T:$T,通讯通路门店!$S:$S,$G370)</f>
        <v>0</v>
      </c>
      <c r="AS370" s="99">
        <f>SUMIFS(通讯通路门店!$U:$U,通讯通路门店!$S:$S,$G370)</f>
        <v>0</v>
      </c>
      <c r="AT370" s="99">
        <f>SUMIFS(通讯通路门店!$V:$V,通讯通路门店!$S:$S,$G370)</f>
        <v>0</v>
      </c>
      <c r="AU370" s="99">
        <f>SUMIFS(通讯通路门店!$W:$W,通讯通路门店!$S:$S,$G370)</f>
        <v>0</v>
      </c>
      <c r="AV370" s="99">
        <f>SUMIFS(通讯通路门店!$Z:$Z,通讯通路门店!$S:$S,$G370)</f>
        <v>0</v>
      </c>
      <c r="AW370" s="99">
        <f>SUMIFS(通讯通路门店!$AB:$AB,通讯通路门店!$S:$S,$G370)</f>
        <v>0</v>
      </c>
      <c r="AX370" s="99">
        <f>SUMIFS(通讯通路门店!$X:$X,通讯通路门店!$S:$S,$G370)</f>
        <v>0</v>
      </c>
      <c r="AY370" s="99">
        <f>SUMIFS(通讯通路门店!$Y:$Y,通讯通路门店!$S:$S,$G370)</f>
        <v>0</v>
      </c>
      <c r="AZ370" s="99">
        <f>SUMIFS(通讯通路门店!$AA:$AA,通讯通路门店!$S:$S,$G370)</f>
        <v>0</v>
      </c>
      <c r="BA370" s="99">
        <f t="shared" si="28"/>
        <v>0</v>
      </c>
      <c r="BB370" s="99">
        <f t="shared" si="29"/>
        <v>0</v>
      </c>
      <c r="BC370" s="99">
        <f>SUMIFS(通讯通路门店!$W:$W,通讯通路门店!$S:$S,$G370,通讯通路门店!$J:$J,"荣耀体验店")+SUMIFS(通讯通路门店!$W:$W,通讯通路门店!$S:$S,$G370,通讯通路门店!$J:$J,"荣耀授权专卖店")</f>
        <v>0</v>
      </c>
      <c r="BD370" s="99">
        <f>SUMIFS(通讯通路门店!$Z:$Z,通讯通路门店!$S:$S,$G370,通讯通路门店!$J:$J,"VIVO体验店")</f>
        <v>0</v>
      </c>
      <c r="BE370" s="99">
        <f>SUMIFS(通讯通路门店!$AB:$AB,通讯通路门店!$S:$S,$G370,通讯通路门店!$J:$J,"OPPO体验店")</f>
        <v>0</v>
      </c>
      <c r="BF370" s="99">
        <f>SUMIFS(通讯通路门店!$X:$X,通讯通路门店!$S:$S,$G370,通讯通路门店!$J:$J,"华为授权体验店")+SUMIFS(通讯通路门店!$AA:$AA,通讯通路门店!$S:$S,$G370,通讯通路门店!$J:$J,"华为堡垒店")</f>
        <v>0</v>
      </c>
      <c r="BG370" s="99">
        <f>SUMIFS(通讯通路门店!$Y:$Y,通讯通路门店!$S:$S,$G370,通讯通路门店!$J:$J,"小米体验店")</f>
        <v>0</v>
      </c>
      <c r="BH370" s="99">
        <f>SUMIFS(通讯通路门店!$AA:$AA,通讯通路门店!$S:$S,$G370,通讯通路门店!$J:$J,"苹果体验店")</f>
        <v>0</v>
      </c>
      <c r="BI370" s="99">
        <f>SUMIFS(通讯通路门店!$K:$K,通讯通路门店!$S:$S,$G370,通讯通路门店!$J:$J,"其他品牌专卖店")</f>
        <v>0</v>
      </c>
      <c r="BJ370" s="99">
        <f>SUMIFS(通讯通路门店!$AC:$AC,通讯通路门店!$S:$S,$G370)</f>
        <v>0</v>
      </c>
      <c r="BK370" s="99">
        <f>SUMIFS(通讯通路门店!$AD:$AD,通讯通路门店!$S:$S,$G370)</f>
        <v>0</v>
      </c>
      <c r="BL370" s="99">
        <f>SUMIFS(通讯通路门店!$AE:$AE,通讯通路门店!$S:$S,$G370)</f>
        <v>0</v>
      </c>
      <c r="BM370" s="99">
        <f>SUMIFS(通讯通路门店!$AF:$AF,通讯通路门店!$S:$S,$G370)</f>
        <v>0</v>
      </c>
      <c r="BN370" s="99">
        <f>SUMIFS(通讯通路门店!$AG:$AG,通讯通路门店!$S:$S,$G370)</f>
        <v>0</v>
      </c>
      <c r="BO370" s="99">
        <f>SUMIFS(通讯通路门店!$AH:$AH,通讯通路门店!$S:$S,$G370)</f>
        <v>0</v>
      </c>
      <c r="BP370" s="99">
        <f>SUMIFS(通讯通路门店!$AI:$AI,通讯通路门店!$S:$S,$G370)</f>
        <v>0</v>
      </c>
      <c r="BQ370" s="83"/>
    </row>
    <row r="371" spans="1:69">
      <c r="A371" s="99" t="str">
        <f>IFERROR(_xlfn.XLOOKUP($G371,通讯通路门店!$S$4:$S$993933,通讯通路门店!$A$4:$A$993933,0,0),"")</f>
        <v/>
      </c>
      <c r="B371" s="99" t="str">
        <f>IFERROR(_xlfn.XLOOKUP($G371,通讯通路门店!$S$4:$S$993933,通讯通路门店!$B$4:$B$993933,0,0),"")</f>
        <v/>
      </c>
      <c r="C371" s="99" t="str">
        <f>IFERROR(_xlfn.XLOOKUP($G371,通讯通路门店!$S$4:$S$993933,通讯通路门店!$C$4:$C$993933,0,0),"")</f>
        <v/>
      </c>
      <c r="D371" s="99" t="str">
        <f>IFERROR(_xlfn.XLOOKUP($G371,通讯通路门店!$S$4:$S$993933,通讯通路门店!$D$4:$D$993933,0,0),"")</f>
        <v/>
      </c>
      <c r="E371" s="83"/>
      <c r="F371" s="83"/>
      <c r="G371" s="101" t="e">
        <v>#N/A</v>
      </c>
      <c r="H371" s="102" t="str">
        <f>IFERROR(_xlfn.XLOOKUP($G371,通讯通路门店!$S$4:$S$993933,通讯通路门店!$R$4:$R$993933,0,0),"")</f>
        <v/>
      </c>
      <c r="I371" s="83"/>
      <c r="J371" s="83"/>
      <c r="K371" s="83"/>
      <c r="L371" s="83"/>
      <c r="M371" s="83"/>
      <c r="N371" s="83"/>
      <c r="O371" s="83"/>
      <c r="P371" s="83"/>
      <c r="Q371" s="83"/>
      <c r="R371" s="83"/>
      <c r="S371" s="83"/>
      <c r="T371" s="83"/>
      <c r="U371" s="99">
        <f>COUNTIF(通讯通路门店!$S:$S,$G371)</f>
        <v>0</v>
      </c>
      <c r="V371" s="99">
        <f>COUNTIFS(通讯通路门店!$S:$S,$G371,通讯通路门店!$J:$J,"综合卖场")</f>
        <v>0</v>
      </c>
      <c r="W371" s="99">
        <f>SUMIFS(通讯通路门店!$AJ:$AJ,通讯通路门店!$S:$S,通讯客户沙盘!$G371)</f>
        <v>0</v>
      </c>
      <c r="X371" s="99">
        <f t="shared" si="25"/>
        <v>0</v>
      </c>
      <c r="Y371" s="99">
        <f>COUNTIFS(通讯通路门店!$S:$S,$G371,通讯通路门店!$J:$J,"荣耀体验店")+COUNTIFS(通讯通路门店!$S:$S,$G371,通讯通路门店!$J:$J,"荣耀授权专卖店")</f>
        <v>0</v>
      </c>
      <c r="Z371" s="99">
        <f>COUNTIFS(通讯通路门店!$S:$S,$G371,通讯通路门店!$J:$J,"VIVO体验店")</f>
        <v>0</v>
      </c>
      <c r="AA371" s="99">
        <f>COUNTIFS(通讯通路门店!$S:$S,$G371,通讯通路门店!$J:$J,"OPPO体验店")</f>
        <v>0</v>
      </c>
      <c r="AB371" s="99">
        <f>COUNTIFS(通讯通路门店!$S:$S,$G371,通讯通路门店!$J:$J,"华为授权体验店")+COUNTIFS(通讯通路门店!$S:$S,$G371,通讯通路门店!$J:$J,"华为堡垒店")</f>
        <v>0</v>
      </c>
      <c r="AC371" s="99">
        <f>COUNTIFS(通讯通路门店!$S:$S,$G371,通讯通路门店!$J:$J,"小米体验店")</f>
        <v>0</v>
      </c>
      <c r="AD371" s="99">
        <f>COUNTIFS(通讯通路门店!$S:$S,$G371,通讯通路门店!$J:$J,"苹果体验店")</f>
        <v>0</v>
      </c>
      <c r="AE371" s="99">
        <f>COUNTIFS(通讯通路门店!$S:$S,$G371,通讯通路门店!$J:$J,"其他品牌专卖店")</f>
        <v>0</v>
      </c>
      <c r="AF371" s="99">
        <f>SUMIFS(通讯通路门店!$BI:$BI,通讯通路门店!$S:$S,$G371)</f>
        <v>0</v>
      </c>
      <c r="AG371" s="99">
        <f>SUMIFS(通讯通路门店!$BH:$BH,通讯通路门店!$S:$S,$G371)</f>
        <v>0</v>
      </c>
      <c r="AH371" s="99">
        <f t="shared" si="26"/>
        <v>0</v>
      </c>
      <c r="AI371" s="99">
        <f>SUMIFS(通讯通路门店!$BB:$BB,通讯通路门店!$S:$S,$G371)</f>
        <v>0</v>
      </c>
      <c r="AJ371" s="99">
        <f>SUMIFS(通讯通路门店!$BE:$BE,通讯通路门店!$S:$S,$G371)</f>
        <v>0</v>
      </c>
      <c r="AK371" s="99">
        <f>SUMIFS(通讯通路门店!$BG:$BG,通讯通路门店!$S:$S,$G371)</f>
        <v>0</v>
      </c>
      <c r="AL371" s="99">
        <f>SUMIFS(通讯通路门店!$BC:$BC,通讯通路门店!$S:$S,$G371)</f>
        <v>0</v>
      </c>
      <c r="AM371" s="99">
        <f>SUMIFS(通讯通路门店!$BD:$BD,通讯通路门店!$S:$S,$G371)</f>
        <v>0</v>
      </c>
      <c r="AN371" s="99">
        <f>SUMIFS(通讯通路门店!$BF:$BF,通讯通路门店!$S:$S,$G371)</f>
        <v>0</v>
      </c>
      <c r="AO371" s="99">
        <f t="shared" si="27"/>
        <v>0</v>
      </c>
      <c r="AP371" s="99">
        <f>SUMIFS(通讯通路门店!$K:$K,通讯通路门店!$S:$S,$G371)</f>
        <v>0</v>
      </c>
      <c r="AQ371" s="83"/>
      <c r="AR371" s="99">
        <f>SUMIFS(通讯通路门店!$T:$T,通讯通路门店!$S:$S,$G371)</f>
        <v>0</v>
      </c>
      <c r="AS371" s="99">
        <f>SUMIFS(通讯通路门店!$U:$U,通讯通路门店!$S:$S,$G371)</f>
        <v>0</v>
      </c>
      <c r="AT371" s="99">
        <f>SUMIFS(通讯通路门店!$V:$V,通讯通路门店!$S:$S,$G371)</f>
        <v>0</v>
      </c>
      <c r="AU371" s="99">
        <f>SUMIFS(通讯通路门店!$W:$W,通讯通路门店!$S:$S,$G371)</f>
        <v>0</v>
      </c>
      <c r="AV371" s="99">
        <f>SUMIFS(通讯通路门店!$Z:$Z,通讯通路门店!$S:$S,$G371)</f>
        <v>0</v>
      </c>
      <c r="AW371" s="99">
        <f>SUMIFS(通讯通路门店!$AB:$AB,通讯通路门店!$S:$S,$G371)</f>
        <v>0</v>
      </c>
      <c r="AX371" s="99">
        <f>SUMIFS(通讯通路门店!$X:$X,通讯通路门店!$S:$S,$G371)</f>
        <v>0</v>
      </c>
      <c r="AY371" s="99">
        <f>SUMIFS(通讯通路门店!$Y:$Y,通讯通路门店!$S:$S,$G371)</f>
        <v>0</v>
      </c>
      <c r="AZ371" s="99">
        <f>SUMIFS(通讯通路门店!$AA:$AA,通讯通路门店!$S:$S,$G371)</f>
        <v>0</v>
      </c>
      <c r="BA371" s="99">
        <f t="shared" si="28"/>
        <v>0</v>
      </c>
      <c r="BB371" s="99">
        <f t="shared" si="29"/>
        <v>0</v>
      </c>
      <c r="BC371" s="99">
        <f>SUMIFS(通讯通路门店!$W:$W,通讯通路门店!$S:$S,$G371,通讯通路门店!$J:$J,"荣耀体验店")+SUMIFS(通讯通路门店!$W:$W,通讯通路门店!$S:$S,$G371,通讯通路门店!$J:$J,"荣耀授权专卖店")</f>
        <v>0</v>
      </c>
      <c r="BD371" s="99">
        <f>SUMIFS(通讯通路门店!$Z:$Z,通讯通路门店!$S:$S,$G371,通讯通路门店!$J:$J,"VIVO体验店")</f>
        <v>0</v>
      </c>
      <c r="BE371" s="99">
        <f>SUMIFS(通讯通路门店!$AB:$AB,通讯通路门店!$S:$S,$G371,通讯通路门店!$J:$J,"OPPO体验店")</f>
        <v>0</v>
      </c>
      <c r="BF371" s="99">
        <f>SUMIFS(通讯通路门店!$X:$X,通讯通路门店!$S:$S,$G371,通讯通路门店!$J:$J,"华为授权体验店")+SUMIFS(通讯通路门店!$AA:$AA,通讯通路门店!$S:$S,$G371,通讯通路门店!$J:$J,"华为堡垒店")</f>
        <v>0</v>
      </c>
      <c r="BG371" s="99">
        <f>SUMIFS(通讯通路门店!$Y:$Y,通讯通路门店!$S:$S,$G371,通讯通路门店!$J:$J,"小米体验店")</f>
        <v>0</v>
      </c>
      <c r="BH371" s="99">
        <f>SUMIFS(通讯通路门店!$AA:$AA,通讯通路门店!$S:$S,$G371,通讯通路门店!$J:$J,"苹果体验店")</f>
        <v>0</v>
      </c>
      <c r="BI371" s="99">
        <f>SUMIFS(通讯通路门店!$K:$K,通讯通路门店!$S:$S,$G371,通讯通路门店!$J:$J,"其他品牌专卖店")</f>
        <v>0</v>
      </c>
      <c r="BJ371" s="99">
        <f>SUMIFS(通讯通路门店!$AC:$AC,通讯通路门店!$S:$S,$G371)</f>
        <v>0</v>
      </c>
      <c r="BK371" s="99">
        <f>SUMIFS(通讯通路门店!$AD:$AD,通讯通路门店!$S:$S,$G371)</f>
        <v>0</v>
      </c>
      <c r="BL371" s="99">
        <f>SUMIFS(通讯通路门店!$AE:$AE,通讯通路门店!$S:$S,$G371)</f>
        <v>0</v>
      </c>
      <c r="BM371" s="99">
        <f>SUMIFS(通讯通路门店!$AF:$AF,通讯通路门店!$S:$S,$G371)</f>
        <v>0</v>
      </c>
      <c r="BN371" s="99">
        <f>SUMIFS(通讯通路门店!$AG:$AG,通讯通路门店!$S:$S,$G371)</f>
        <v>0</v>
      </c>
      <c r="BO371" s="99">
        <f>SUMIFS(通讯通路门店!$AH:$AH,通讯通路门店!$S:$S,$G371)</f>
        <v>0</v>
      </c>
      <c r="BP371" s="99">
        <f>SUMIFS(通讯通路门店!$AI:$AI,通讯通路门店!$S:$S,$G371)</f>
        <v>0</v>
      </c>
      <c r="BQ371" s="83"/>
    </row>
    <row r="372" spans="1:69">
      <c r="A372" s="99" t="str">
        <f>IFERROR(_xlfn.XLOOKUP($G372,通讯通路门店!$S$4:$S$993933,通讯通路门店!$A$4:$A$993933,0,0),"")</f>
        <v/>
      </c>
      <c r="B372" s="99" t="str">
        <f>IFERROR(_xlfn.XLOOKUP($G372,通讯通路门店!$S$4:$S$993933,通讯通路门店!$B$4:$B$993933,0,0),"")</f>
        <v/>
      </c>
      <c r="C372" s="99" t="str">
        <f>IFERROR(_xlfn.XLOOKUP($G372,通讯通路门店!$S$4:$S$993933,通讯通路门店!$C$4:$C$993933,0,0),"")</f>
        <v/>
      </c>
      <c r="D372" s="99" t="str">
        <f>IFERROR(_xlfn.XLOOKUP($G372,通讯通路门店!$S$4:$S$993933,通讯通路门店!$D$4:$D$993933,0,0),"")</f>
        <v/>
      </c>
      <c r="E372" s="83"/>
      <c r="F372" s="83"/>
      <c r="G372" s="101" t="e">
        <v>#N/A</v>
      </c>
      <c r="H372" s="102" t="str">
        <f>IFERROR(_xlfn.XLOOKUP($G372,通讯通路门店!$S$4:$S$993933,通讯通路门店!$R$4:$R$993933,0,0),"")</f>
        <v/>
      </c>
      <c r="I372" s="83"/>
      <c r="J372" s="83"/>
      <c r="K372" s="83"/>
      <c r="L372" s="83"/>
      <c r="M372" s="83"/>
      <c r="N372" s="83"/>
      <c r="O372" s="83"/>
      <c r="P372" s="83"/>
      <c r="Q372" s="83"/>
      <c r="R372" s="83"/>
      <c r="S372" s="83"/>
      <c r="T372" s="83"/>
      <c r="U372" s="99">
        <f>COUNTIF(通讯通路门店!$S:$S,$G372)</f>
        <v>0</v>
      </c>
      <c r="V372" s="99">
        <f>COUNTIFS(通讯通路门店!$S:$S,$G372,通讯通路门店!$J:$J,"综合卖场")</f>
        <v>0</v>
      </c>
      <c r="W372" s="99">
        <f>SUMIFS(通讯通路门店!$AJ:$AJ,通讯通路门店!$S:$S,通讯客户沙盘!$G372)</f>
        <v>0</v>
      </c>
      <c r="X372" s="99">
        <f t="shared" si="25"/>
        <v>0</v>
      </c>
      <c r="Y372" s="99">
        <f>COUNTIFS(通讯通路门店!$S:$S,$G372,通讯通路门店!$J:$J,"荣耀体验店")+COUNTIFS(通讯通路门店!$S:$S,$G372,通讯通路门店!$J:$J,"荣耀授权专卖店")</f>
        <v>0</v>
      </c>
      <c r="Z372" s="99">
        <f>COUNTIFS(通讯通路门店!$S:$S,$G372,通讯通路门店!$J:$J,"VIVO体验店")</f>
        <v>0</v>
      </c>
      <c r="AA372" s="99">
        <f>COUNTIFS(通讯通路门店!$S:$S,$G372,通讯通路门店!$J:$J,"OPPO体验店")</f>
        <v>0</v>
      </c>
      <c r="AB372" s="99">
        <f>COUNTIFS(通讯通路门店!$S:$S,$G372,通讯通路门店!$J:$J,"华为授权体验店")+COUNTIFS(通讯通路门店!$S:$S,$G372,通讯通路门店!$J:$J,"华为堡垒店")</f>
        <v>0</v>
      </c>
      <c r="AC372" s="99">
        <f>COUNTIFS(通讯通路门店!$S:$S,$G372,通讯通路门店!$J:$J,"小米体验店")</f>
        <v>0</v>
      </c>
      <c r="AD372" s="99">
        <f>COUNTIFS(通讯通路门店!$S:$S,$G372,通讯通路门店!$J:$J,"苹果体验店")</f>
        <v>0</v>
      </c>
      <c r="AE372" s="99">
        <f>COUNTIFS(通讯通路门店!$S:$S,$G372,通讯通路门店!$J:$J,"其他品牌专卖店")</f>
        <v>0</v>
      </c>
      <c r="AF372" s="99">
        <f>SUMIFS(通讯通路门店!$BI:$BI,通讯通路门店!$S:$S,$G372)</f>
        <v>0</v>
      </c>
      <c r="AG372" s="99">
        <f>SUMIFS(通讯通路门店!$BH:$BH,通讯通路门店!$S:$S,$G372)</f>
        <v>0</v>
      </c>
      <c r="AH372" s="99">
        <f t="shared" si="26"/>
        <v>0</v>
      </c>
      <c r="AI372" s="99">
        <f>SUMIFS(通讯通路门店!$BB:$BB,通讯通路门店!$S:$S,$G372)</f>
        <v>0</v>
      </c>
      <c r="AJ372" s="99">
        <f>SUMIFS(通讯通路门店!$BE:$BE,通讯通路门店!$S:$S,$G372)</f>
        <v>0</v>
      </c>
      <c r="AK372" s="99">
        <f>SUMIFS(通讯通路门店!$BG:$BG,通讯通路门店!$S:$S,$G372)</f>
        <v>0</v>
      </c>
      <c r="AL372" s="99">
        <f>SUMIFS(通讯通路门店!$BC:$BC,通讯通路门店!$S:$S,$G372)</f>
        <v>0</v>
      </c>
      <c r="AM372" s="99">
        <f>SUMIFS(通讯通路门店!$BD:$BD,通讯通路门店!$S:$S,$G372)</f>
        <v>0</v>
      </c>
      <c r="AN372" s="99">
        <f>SUMIFS(通讯通路门店!$BF:$BF,通讯通路门店!$S:$S,$G372)</f>
        <v>0</v>
      </c>
      <c r="AO372" s="99">
        <f t="shared" si="27"/>
        <v>0</v>
      </c>
      <c r="AP372" s="99">
        <f>SUMIFS(通讯通路门店!$K:$K,通讯通路门店!$S:$S,$G372)</f>
        <v>0</v>
      </c>
      <c r="AQ372" s="83"/>
      <c r="AR372" s="99">
        <f>SUMIFS(通讯通路门店!$T:$T,通讯通路门店!$S:$S,$G372)</f>
        <v>0</v>
      </c>
      <c r="AS372" s="99">
        <f>SUMIFS(通讯通路门店!$U:$U,通讯通路门店!$S:$S,$G372)</f>
        <v>0</v>
      </c>
      <c r="AT372" s="99">
        <f>SUMIFS(通讯通路门店!$V:$V,通讯通路门店!$S:$S,$G372)</f>
        <v>0</v>
      </c>
      <c r="AU372" s="99">
        <f>SUMIFS(通讯通路门店!$W:$W,通讯通路门店!$S:$S,$G372)</f>
        <v>0</v>
      </c>
      <c r="AV372" s="99">
        <f>SUMIFS(通讯通路门店!$Z:$Z,通讯通路门店!$S:$S,$G372)</f>
        <v>0</v>
      </c>
      <c r="AW372" s="99">
        <f>SUMIFS(通讯通路门店!$AB:$AB,通讯通路门店!$S:$S,$G372)</f>
        <v>0</v>
      </c>
      <c r="AX372" s="99">
        <f>SUMIFS(通讯通路门店!$X:$X,通讯通路门店!$S:$S,$G372)</f>
        <v>0</v>
      </c>
      <c r="AY372" s="99">
        <f>SUMIFS(通讯通路门店!$Y:$Y,通讯通路门店!$S:$S,$G372)</f>
        <v>0</v>
      </c>
      <c r="AZ372" s="99">
        <f>SUMIFS(通讯通路门店!$AA:$AA,通讯通路门店!$S:$S,$G372)</f>
        <v>0</v>
      </c>
      <c r="BA372" s="99">
        <f t="shared" si="28"/>
        <v>0</v>
      </c>
      <c r="BB372" s="99">
        <f t="shared" si="29"/>
        <v>0</v>
      </c>
      <c r="BC372" s="99">
        <f>SUMIFS(通讯通路门店!$W:$W,通讯通路门店!$S:$S,$G372,通讯通路门店!$J:$J,"荣耀体验店")+SUMIFS(通讯通路门店!$W:$W,通讯通路门店!$S:$S,$G372,通讯通路门店!$J:$J,"荣耀授权专卖店")</f>
        <v>0</v>
      </c>
      <c r="BD372" s="99">
        <f>SUMIFS(通讯通路门店!$Z:$Z,通讯通路门店!$S:$S,$G372,通讯通路门店!$J:$J,"VIVO体验店")</f>
        <v>0</v>
      </c>
      <c r="BE372" s="99">
        <f>SUMIFS(通讯通路门店!$AB:$AB,通讯通路门店!$S:$S,$G372,通讯通路门店!$J:$J,"OPPO体验店")</f>
        <v>0</v>
      </c>
      <c r="BF372" s="99">
        <f>SUMIFS(通讯通路门店!$X:$X,通讯通路门店!$S:$S,$G372,通讯通路门店!$J:$J,"华为授权体验店")+SUMIFS(通讯通路门店!$AA:$AA,通讯通路门店!$S:$S,$G372,通讯通路门店!$J:$J,"华为堡垒店")</f>
        <v>0</v>
      </c>
      <c r="BG372" s="99">
        <f>SUMIFS(通讯通路门店!$Y:$Y,通讯通路门店!$S:$S,$G372,通讯通路门店!$J:$J,"小米体验店")</f>
        <v>0</v>
      </c>
      <c r="BH372" s="99">
        <f>SUMIFS(通讯通路门店!$AA:$AA,通讯通路门店!$S:$S,$G372,通讯通路门店!$J:$J,"苹果体验店")</f>
        <v>0</v>
      </c>
      <c r="BI372" s="99">
        <f>SUMIFS(通讯通路门店!$K:$K,通讯通路门店!$S:$S,$G372,通讯通路门店!$J:$J,"其他品牌专卖店")</f>
        <v>0</v>
      </c>
      <c r="BJ372" s="99">
        <f>SUMIFS(通讯通路门店!$AC:$AC,通讯通路门店!$S:$S,$G372)</f>
        <v>0</v>
      </c>
      <c r="BK372" s="99">
        <f>SUMIFS(通讯通路门店!$AD:$AD,通讯通路门店!$S:$S,$G372)</f>
        <v>0</v>
      </c>
      <c r="BL372" s="99">
        <f>SUMIFS(通讯通路门店!$AE:$AE,通讯通路门店!$S:$S,$G372)</f>
        <v>0</v>
      </c>
      <c r="BM372" s="99">
        <f>SUMIFS(通讯通路门店!$AF:$AF,通讯通路门店!$S:$S,$G372)</f>
        <v>0</v>
      </c>
      <c r="BN372" s="99">
        <f>SUMIFS(通讯通路门店!$AG:$AG,通讯通路门店!$S:$S,$G372)</f>
        <v>0</v>
      </c>
      <c r="BO372" s="99">
        <f>SUMIFS(通讯通路门店!$AH:$AH,通讯通路门店!$S:$S,$G372)</f>
        <v>0</v>
      </c>
      <c r="BP372" s="99">
        <f>SUMIFS(通讯通路门店!$AI:$AI,通讯通路门店!$S:$S,$G372)</f>
        <v>0</v>
      </c>
      <c r="BQ372" s="83"/>
    </row>
    <row r="373" spans="1:69">
      <c r="A373" s="99" t="str">
        <f>IFERROR(_xlfn.XLOOKUP($G373,通讯通路门店!$S$4:$S$993933,通讯通路门店!$A$4:$A$993933,0,0),"")</f>
        <v/>
      </c>
      <c r="B373" s="99" t="str">
        <f>IFERROR(_xlfn.XLOOKUP($G373,通讯通路门店!$S$4:$S$993933,通讯通路门店!$B$4:$B$993933,0,0),"")</f>
        <v/>
      </c>
      <c r="C373" s="99" t="str">
        <f>IFERROR(_xlfn.XLOOKUP($G373,通讯通路门店!$S$4:$S$993933,通讯通路门店!$C$4:$C$993933,0,0),"")</f>
        <v/>
      </c>
      <c r="D373" s="99" t="str">
        <f>IFERROR(_xlfn.XLOOKUP($G373,通讯通路门店!$S$4:$S$993933,通讯通路门店!$D$4:$D$993933,0,0),"")</f>
        <v/>
      </c>
      <c r="E373" s="83"/>
      <c r="F373" s="83"/>
      <c r="G373" s="101" t="e">
        <v>#N/A</v>
      </c>
      <c r="H373" s="102" t="str">
        <f>IFERROR(_xlfn.XLOOKUP($G373,通讯通路门店!$S$4:$S$993933,通讯通路门店!$R$4:$R$993933,0,0),"")</f>
        <v/>
      </c>
      <c r="I373" s="83"/>
      <c r="J373" s="83"/>
      <c r="K373" s="83"/>
      <c r="L373" s="83"/>
      <c r="M373" s="83"/>
      <c r="N373" s="83"/>
      <c r="O373" s="83"/>
      <c r="P373" s="83"/>
      <c r="Q373" s="83"/>
      <c r="R373" s="83"/>
      <c r="S373" s="83"/>
      <c r="T373" s="83"/>
      <c r="U373" s="99">
        <f>COUNTIF(通讯通路门店!$S:$S,$G373)</f>
        <v>0</v>
      </c>
      <c r="V373" s="99">
        <f>COUNTIFS(通讯通路门店!$S:$S,$G373,通讯通路门店!$J:$J,"综合卖场")</f>
        <v>0</v>
      </c>
      <c r="W373" s="99">
        <f>SUMIFS(通讯通路门店!$AJ:$AJ,通讯通路门店!$S:$S,通讯客户沙盘!$G373)</f>
        <v>0</v>
      </c>
      <c r="X373" s="99">
        <f t="shared" si="25"/>
        <v>0</v>
      </c>
      <c r="Y373" s="99">
        <f>COUNTIFS(通讯通路门店!$S:$S,$G373,通讯通路门店!$J:$J,"荣耀体验店")+COUNTIFS(通讯通路门店!$S:$S,$G373,通讯通路门店!$J:$J,"荣耀授权专卖店")</f>
        <v>0</v>
      </c>
      <c r="Z373" s="99">
        <f>COUNTIFS(通讯通路门店!$S:$S,$G373,通讯通路门店!$J:$J,"VIVO体验店")</f>
        <v>0</v>
      </c>
      <c r="AA373" s="99">
        <f>COUNTIFS(通讯通路门店!$S:$S,$G373,通讯通路门店!$J:$J,"OPPO体验店")</f>
        <v>0</v>
      </c>
      <c r="AB373" s="99">
        <f>COUNTIFS(通讯通路门店!$S:$S,$G373,通讯通路门店!$J:$J,"华为授权体验店")+COUNTIFS(通讯通路门店!$S:$S,$G373,通讯通路门店!$J:$J,"华为堡垒店")</f>
        <v>0</v>
      </c>
      <c r="AC373" s="99">
        <f>COUNTIFS(通讯通路门店!$S:$S,$G373,通讯通路门店!$J:$J,"小米体验店")</f>
        <v>0</v>
      </c>
      <c r="AD373" s="99">
        <f>COUNTIFS(通讯通路门店!$S:$S,$G373,通讯通路门店!$J:$J,"苹果体验店")</f>
        <v>0</v>
      </c>
      <c r="AE373" s="99">
        <f>COUNTIFS(通讯通路门店!$S:$S,$G373,通讯通路门店!$J:$J,"其他品牌专卖店")</f>
        <v>0</v>
      </c>
      <c r="AF373" s="99">
        <f>SUMIFS(通讯通路门店!$BI:$BI,通讯通路门店!$S:$S,$G373)</f>
        <v>0</v>
      </c>
      <c r="AG373" s="99">
        <f>SUMIFS(通讯通路门店!$BH:$BH,通讯通路门店!$S:$S,$G373)</f>
        <v>0</v>
      </c>
      <c r="AH373" s="99">
        <f t="shared" si="26"/>
        <v>0</v>
      </c>
      <c r="AI373" s="99">
        <f>SUMIFS(通讯通路门店!$BB:$BB,通讯通路门店!$S:$S,$G373)</f>
        <v>0</v>
      </c>
      <c r="AJ373" s="99">
        <f>SUMIFS(通讯通路门店!$BE:$BE,通讯通路门店!$S:$S,$G373)</f>
        <v>0</v>
      </c>
      <c r="AK373" s="99">
        <f>SUMIFS(通讯通路门店!$BG:$BG,通讯通路门店!$S:$S,$G373)</f>
        <v>0</v>
      </c>
      <c r="AL373" s="99">
        <f>SUMIFS(通讯通路门店!$BC:$BC,通讯通路门店!$S:$S,$G373)</f>
        <v>0</v>
      </c>
      <c r="AM373" s="99">
        <f>SUMIFS(通讯通路门店!$BD:$BD,通讯通路门店!$S:$S,$G373)</f>
        <v>0</v>
      </c>
      <c r="AN373" s="99">
        <f>SUMIFS(通讯通路门店!$BF:$BF,通讯通路门店!$S:$S,$G373)</f>
        <v>0</v>
      </c>
      <c r="AO373" s="99">
        <f t="shared" si="27"/>
        <v>0</v>
      </c>
      <c r="AP373" s="99">
        <f>SUMIFS(通讯通路门店!$K:$K,通讯通路门店!$S:$S,$G373)</f>
        <v>0</v>
      </c>
      <c r="AQ373" s="83"/>
      <c r="AR373" s="99">
        <f>SUMIFS(通讯通路门店!$T:$T,通讯通路门店!$S:$S,$G373)</f>
        <v>0</v>
      </c>
      <c r="AS373" s="99">
        <f>SUMIFS(通讯通路门店!$U:$U,通讯通路门店!$S:$S,$G373)</f>
        <v>0</v>
      </c>
      <c r="AT373" s="99">
        <f>SUMIFS(通讯通路门店!$V:$V,通讯通路门店!$S:$S,$G373)</f>
        <v>0</v>
      </c>
      <c r="AU373" s="99">
        <f>SUMIFS(通讯通路门店!$W:$W,通讯通路门店!$S:$S,$G373)</f>
        <v>0</v>
      </c>
      <c r="AV373" s="99">
        <f>SUMIFS(通讯通路门店!$Z:$Z,通讯通路门店!$S:$S,$G373)</f>
        <v>0</v>
      </c>
      <c r="AW373" s="99">
        <f>SUMIFS(通讯通路门店!$AB:$AB,通讯通路门店!$S:$S,$G373)</f>
        <v>0</v>
      </c>
      <c r="AX373" s="99">
        <f>SUMIFS(通讯通路门店!$X:$X,通讯通路门店!$S:$S,$G373)</f>
        <v>0</v>
      </c>
      <c r="AY373" s="99">
        <f>SUMIFS(通讯通路门店!$Y:$Y,通讯通路门店!$S:$S,$G373)</f>
        <v>0</v>
      </c>
      <c r="AZ373" s="99">
        <f>SUMIFS(通讯通路门店!$AA:$AA,通讯通路门店!$S:$S,$G373)</f>
        <v>0</v>
      </c>
      <c r="BA373" s="99">
        <f t="shared" si="28"/>
        <v>0</v>
      </c>
      <c r="BB373" s="99">
        <f t="shared" si="29"/>
        <v>0</v>
      </c>
      <c r="BC373" s="99">
        <f>SUMIFS(通讯通路门店!$W:$W,通讯通路门店!$S:$S,$G373,通讯通路门店!$J:$J,"荣耀体验店")+SUMIFS(通讯通路门店!$W:$W,通讯通路门店!$S:$S,$G373,通讯通路门店!$J:$J,"荣耀授权专卖店")</f>
        <v>0</v>
      </c>
      <c r="BD373" s="99">
        <f>SUMIFS(通讯通路门店!$Z:$Z,通讯通路门店!$S:$S,$G373,通讯通路门店!$J:$J,"VIVO体验店")</f>
        <v>0</v>
      </c>
      <c r="BE373" s="99">
        <f>SUMIFS(通讯通路门店!$AB:$AB,通讯通路门店!$S:$S,$G373,通讯通路门店!$J:$J,"OPPO体验店")</f>
        <v>0</v>
      </c>
      <c r="BF373" s="99">
        <f>SUMIFS(通讯通路门店!$X:$X,通讯通路门店!$S:$S,$G373,通讯通路门店!$J:$J,"华为授权体验店")+SUMIFS(通讯通路门店!$AA:$AA,通讯通路门店!$S:$S,$G373,通讯通路门店!$J:$J,"华为堡垒店")</f>
        <v>0</v>
      </c>
      <c r="BG373" s="99">
        <f>SUMIFS(通讯通路门店!$Y:$Y,通讯通路门店!$S:$S,$G373,通讯通路门店!$J:$J,"小米体验店")</f>
        <v>0</v>
      </c>
      <c r="BH373" s="99">
        <f>SUMIFS(通讯通路门店!$AA:$AA,通讯通路门店!$S:$S,$G373,通讯通路门店!$J:$J,"苹果体验店")</f>
        <v>0</v>
      </c>
      <c r="BI373" s="99">
        <f>SUMIFS(通讯通路门店!$K:$K,通讯通路门店!$S:$S,$G373,通讯通路门店!$J:$J,"其他品牌专卖店")</f>
        <v>0</v>
      </c>
      <c r="BJ373" s="99">
        <f>SUMIFS(通讯通路门店!$AC:$AC,通讯通路门店!$S:$S,$G373)</f>
        <v>0</v>
      </c>
      <c r="BK373" s="99">
        <f>SUMIFS(通讯通路门店!$AD:$AD,通讯通路门店!$S:$S,$G373)</f>
        <v>0</v>
      </c>
      <c r="BL373" s="99">
        <f>SUMIFS(通讯通路门店!$AE:$AE,通讯通路门店!$S:$S,$G373)</f>
        <v>0</v>
      </c>
      <c r="BM373" s="99">
        <f>SUMIFS(通讯通路门店!$AF:$AF,通讯通路门店!$S:$S,$G373)</f>
        <v>0</v>
      </c>
      <c r="BN373" s="99">
        <f>SUMIFS(通讯通路门店!$AG:$AG,通讯通路门店!$S:$S,$G373)</f>
        <v>0</v>
      </c>
      <c r="BO373" s="99">
        <f>SUMIFS(通讯通路门店!$AH:$AH,通讯通路门店!$S:$S,$G373)</f>
        <v>0</v>
      </c>
      <c r="BP373" s="99">
        <f>SUMIFS(通讯通路门店!$AI:$AI,通讯通路门店!$S:$S,$G373)</f>
        <v>0</v>
      </c>
      <c r="BQ373" s="83"/>
    </row>
    <row r="374" spans="1:69">
      <c r="A374" s="99" t="str">
        <f>IFERROR(_xlfn.XLOOKUP($G374,通讯通路门店!$S$4:$S$993933,通讯通路门店!$A$4:$A$993933,0,0),"")</f>
        <v/>
      </c>
      <c r="B374" s="99" t="str">
        <f>IFERROR(_xlfn.XLOOKUP($G374,通讯通路门店!$S$4:$S$993933,通讯通路门店!$B$4:$B$993933,0,0),"")</f>
        <v/>
      </c>
      <c r="C374" s="99" t="str">
        <f>IFERROR(_xlfn.XLOOKUP($G374,通讯通路门店!$S$4:$S$993933,通讯通路门店!$C$4:$C$993933,0,0),"")</f>
        <v/>
      </c>
      <c r="D374" s="99" t="str">
        <f>IFERROR(_xlfn.XLOOKUP($G374,通讯通路门店!$S$4:$S$993933,通讯通路门店!$D$4:$D$993933,0,0),"")</f>
        <v/>
      </c>
      <c r="E374" s="83"/>
      <c r="F374" s="83"/>
      <c r="G374" s="101" t="e">
        <v>#N/A</v>
      </c>
      <c r="H374" s="102" t="str">
        <f>IFERROR(_xlfn.XLOOKUP($G374,通讯通路门店!$S$4:$S$993933,通讯通路门店!$R$4:$R$993933,0,0),"")</f>
        <v/>
      </c>
      <c r="I374" s="83"/>
      <c r="J374" s="83"/>
      <c r="K374" s="83"/>
      <c r="L374" s="83"/>
      <c r="M374" s="83"/>
      <c r="N374" s="83"/>
      <c r="O374" s="83"/>
      <c r="P374" s="83"/>
      <c r="Q374" s="83"/>
      <c r="R374" s="83"/>
      <c r="S374" s="83"/>
      <c r="T374" s="83"/>
      <c r="U374" s="99">
        <f>COUNTIF(通讯通路门店!$S:$S,$G374)</f>
        <v>0</v>
      </c>
      <c r="V374" s="99">
        <f>COUNTIFS(通讯通路门店!$S:$S,$G374,通讯通路门店!$J:$J,"综合卖场")</f>
        <v>0</v>
      </c>
      <c r="W374" s="99">
        <f>SUMIFS(通讯通路门店!$AJ:$AJ,通讯通路门店!$S:$S,通讯客户沙盘!$G374)</f>
        <v>0</v>
      </c>
      <c r="X374" s="99">
        <f t="shared" si="25"/>
        <v>0</v>
      </c>
      <c r="Y374" s="99">
        <f>COUNTIFS(通讯通路门店!$S:$S,$G374,通讯通路门店!$J:$J,"荣耀体验店")+COUNTIFS(通讯通路门店!$S:$S,$G374,通讯通路门店!$J:$J,"荣耀授权专卖店")</f>
        <v>0</v>
      </c>
      <c r="Z374" s="99">
        <f>COUNTIFS(通讯通路门店!$S:$S,$G374,通讯通路门店!$J:$J,"VIVO体验店")</f>
        <v>0</v>
      </c>
      <c r="AA374" s="99">
        <f>COUNTIFS(通讯通路门店!$S:$S,$G374,通讯通路门店!$J:$J,"OPPO体验店")</f>
        <v>0</v>
      </c>
      <c r="AB374" s="99">
        <f>COUNTIFS(通讯通路门店!$S:$S,$G374,通讯通路门店!$J:$J,"华为授权体验店")+COUNTIFS(通讯通路门店!$S:$S,$G374,通讯通路门店!$J:$J,"华为堡垒店")</f>
        <v>0</v>
      </c>
      <c r="AC374" s="99">
        <f>COUNTIFS(通讯通路门店!$S:$S,$G374,通讯通路门店!$J:$J,"小米体验店")</f>
        <v>0</v>
      </c>
      <c r="AD374" s="99">
        <f>COUNTIFS(通讯通路门店!$S:$S,$G374,通讯通路门店!$J:$J,"苹果体验店")</f>
        <v>0</v>
      </c>
      <c r="AE374" s="99">
        <f>COUNTIFS(通讯通路门店!$S:$S,$G374,通讯通路门店!$J:$J,"其他品牌专卖店")</f>
        <v>0</v>
      </c>
      <c r="AF374" s="99">
        <f>SUMIFS(通讯通路门店!$BI:$BI,通讯通路门店!$S:$S,$G374)</f>
        <v>0</v>
      </c>
      <c r="AG374" s="99">
        <f>SUMIFS(通讯通路门店!$BH:$BH,通讯通路门店!$S:$S,$G374)</f>
        <v>0</v>
      </c>
      <c r="AH374" s="99">
        <f t="shared" si="26"/>
        <v>0</v>
      </c>
      <c r="AI374" s="99">
        <f>SUMIFS(通讯通路门店!$BB:$BB,通讯通路门店!$S:$S,$G374)</f>
        <v>0</v>
      </c>
      <c r="AJ374" s="99">
        <f>SUMIFS(通讯通路门店!$BE:$BE,通讯通路门店!$S:$S,$G374)</f>
        <v>0</v>
      </c>
      <c r="AK374" s="99">
        <f>SUMIFS(通讯通路门店!$BG:$BG,通讯通路门店!$S:$S,$G374)</f>
        <v>0</v>
      </c>
      <c r="AL374" s="99">
        <f>SUMIFS(通讯通路门店!$BC:$BC,通讯通路门店!$S:$S,$G374)</f>
        <v>0</v>
      </c>
      <c r="AM374" s="99">
        <f>SUMIFS(通讯通路门店!$BD:$BD,通讯通路门店!$S:$S,$G374)</f>
        <v>0</v>
      </c>
      <c r="AN374" s="99">
        <f>SUMIFS(通讯通路门店!$BF:$BF,通讯通路门店!$S:$S,$G374)</f>
        <v>0</v>
      </c>
      <c r="AO374" s="99">
        <f t="shared" si="27"/>
        <v>0</v>
      </c>
      <c r="AP374" s="99">
        <f>SUMIFS(通讯通路门店!$K:$K,通讯通路门店!$S:$S,$G374)</f>
        <v>0</v>
      </c>
      <c r="AQ374" s="83"/>
      <c r="AR374" s="99">
        <f>SUMIFS(通讯通路门店!$T:$T,通讯通路门店!$S:$S,$G374)</f>
        <v>0</v>
      </c>
      <c r="AS374" s="99">
        <f>SUMIFS(通讯通路门店!$U:$U,通讯通路门店!$S:$S,$G374)</f>
        <v>0</v>
      </c>
      <c r="AT374" s="99">
        <f>SUMIFS(通讯通路门店!$V:$V,通讯通路门店!$S:$S,$G374)</f>
        <v>0</v>
      </c>
      <c r="AU374" s="99">
        <f>SUMIFS(通讯通路门店!$W:$W,通讯通路门店!$S:$S,$G374)</f>
        <v>0</v>
      </c>
      <c r="AV374" s="99">
        <f>SUMIFS(通讯通路门店!$Z:$Z,通讯通路门店!$S:$S,$G374)</f>
        <v>0</v>
      </c>
      <c r="AW374" s="99">
        <f>SUMIFS(通讯通路门店!$AB:$AB,通讯通路门店!$S:$S,$G374)</f>
        <v>0</v>
      </c>
      <c r="AX374" s="99">
        <f>SUMIFS(通讯通路门店!$X:$X,通讯通路门店!$S:$S,$G374)</f>
        <v>0</v>
      </c>
      <c r="AY374" s="99">
        <f>SUMIFS(通讯通路门店!$Y:$Y,通讯通路门店!$S:$S,$G374)</f>
        <v>0</v>
      </c>
      <c r="AZ374" s="99">
        <f>SUMIFS(通讯通路门店!$AA:$AA,通讯通路门店!$S:$S,$G374)</f>
        <v>0</v>
      </c>
      <c r="BA374" s="99">
        <f t="shared" si="28"/>
        <v>0</v>
      </c>
      <c r="BB374" s="99">
        <f t="shared" si="29"/>
        <v>0</v>
      </c>
      <c r="BC374" s="99">
        <f>SUMIFS(通讯通路门店!$W:$W,通讯通路门店!$S:$S,$G374,通讯通路门店!$J:$J,"荣耀体验店")+SUMIFS(通讯通路门店!$W:$W,通讯通路门店!$S:$S,$G374,通讯通路门店!$J:$J,"荣耀授权专卖店")</f>
        <v>0</v>
      </c>
      <c r="BD374" s="99">
        <f>SUMIFS(通讯通路门店!$Z:$Z,通讯通路门店!$S:$S,$G374,通讯通路门店!$J:$J,"VIVO体验店")</f>
        <v>0</v>
      </c>
      <c r="BE374" s="99">
        <f>SUMIFS(通讯通路门店!$AB:$AB,通讯通路门店!$S:$S,$G374,通讯通路门店!$J:$J,"OPPO体验店")</f>
        <v>0</v>
      </c>
      <c r="BF374" s="99">
        <f>SUMIFS(通讯通路门店!$X:$X,通讯通路门店!$S:$S,$G374,通讯通路门店!$J:$J,"华为授权体验店")+SUMIFS(通讯通路门店!$AA:$AA,通讯通路门店!$S:$S,$G374,通讯通路门店!$J:$J,"华为堡垒店")</f>
        <v>0</v>
      </c>
      <c r="BG374" s="99">
        <f>SUMIFS(通讯通路门店!$Y:$Y,通讯通路门店!$S:$S,$G374,通讯通路门店!$J:$J,"小米体验店")</f>
        <v>0</v>
      </c>
      <c r="BH374" s="99">
        <f>SUMIFS(通讯通路门店!$AA:$AA,通讯通路门店!$S:$S,$G374,通讯通路门店!$J:$J,"苹果体验店")</f>
        <v>0</v>
      </c>
      <c r="BI374" s="99">
        <f>SUMIFS(通讯通路门店!$K:$K,通讯通路门店!$S:$S,$G374,通讯通路门店!$J:$J,"其他品牌专卖店")</f>
        <v>0</v>
      </c>
      <c r="BJ374" s="99">
        <f>SUMIFS(通讯通路门店!$AC:$AC,通讯通路门店!$S:$S,$G374)</f>
        <v>0</v>
      </c>
      <c r="BK374" s="99">
        <f>SUMIFS(通讯通路门店!$AD:$AD,通讯通路门店!$S:$S,$G374)</f>
        <v>0</v>
      </c>
      <c r="BL374" s="99">
        <f>SUMIFS(通讯通路门店!$AE:$AE,通讯通路门店!$S:$S,$G374)</f>
        <v>0</v>
      </c>
      <c r="BM374" s="99">
        <f>SUMIFS(通讯通路门店!$AF:$AF,通讯通路门店!$S:$S,$G374)</f>
        <v>0</v>
      </c>
      <c r="BN374" s="99">
        <f>SUMIFS(通讯通路门店!$AG:$AG,通讯通路门店!$S:$S,$G374)</f>
        <v>0</v>
      </c>
      <c r="BO374" s="99">
        <f>SUMIFS(通讯通路门店!$AH:$AH,通讯通路门店!$S:$S,$G374)</f>
        <v>0</v>
      </c>
      <c r="BP374" s="99">
        <f>SUMIFS(通讯通路门店!$AI:$AI,通讯通路门店!$S:$S,$G374)</f>
        <v>0</v>
      </c>
      <c r="BQ374" s="83"/>
    </row>
    <row r="375" spans="1:69">
      <c r="A375" s="99" t="str">
        <f>IFERROR(_xlfn.XLOOKUP($G375,通讯通路门店!$S$4:$S$993933,通讯通路门店!$A$4:$A$993933,0,0),"")</f>
        <v/>
      </c>
      <c r="B375" s="99" t="str">
        <f>IFERROR(_xlfn.XLOOKUP($G375,通讯通路门店!$S$4:$S$993933,通讯通路门店!$B$4:$B$993933,0,0),"")</f>
        <v/>
      </c>
      <c r="C375" s="99" t="str">
        <f>IFERROR(_xlfn.XLOOKUP($G375,通讯通路门店!$S$4:$S$993933,通讯通路门店!$C$4:$C$993933,0,0),"")</f>
        <v/>
      </c>
      <c r="D375" s="99" t="str">
        <f>IFERROR(_xlfn.XLOOKUP($G375,通讯通路门店!$S$4:$S$993933,通讯通路门店!$D$4:$D$993933,0,0),"")</f>
        <v/>
      </c>
      <c r="E375" s="83"/>
      <c r="F375" s="83"/>
      <c r="G375" s="101" t="e">
        <v>#N/A</v>
      </c>
      <c r="H375" s="102" t="str">
        <f>IFERROR(_xlfn.XLOOKUP($G375,通讯通路门店!$S$4:$S$993933,通讯通路门店!$R$4:$R$993933,0,0),"")</f>
        <v/>
      </c>
      <c r="I375" s="83"/>
      <c r="J375" s="83"/>
      <c r="K375" s="83"/>
      <c r="L375" s="83"/>
      <c r="M375" s="83"/>
      <c r="N375" s="83"/>
      <c r="O375" s="83"/>
      <c r="P375" s="83"/>
      <c r="Q375" s="83"/>
      <c r="R375" s="83"/>
      <c r="S375" s="83"/>
      <c r="T375" s="83"/>
      <c r="U375" s="99">
        <f>COUNTIF(通讯通路门店!$S:$S,$G375)</f>
        <v>0</v>
      </c>
      <c r="V375" s="99">
        <f>COUNTIFS(通讯通路门店!$S:$S,$G375,通讯通路门店!$J:$J,"综合卖场")</f>
        <v>0</v>
      </c>
      <c r="W375" s="99">
        <f>SUMIFS(通讯通路门店!$AJ:$AJ,通讯通路门店!$S:$S,通讯客户沙盘!$G375)</f>
        <v>0</v>
      </c>
      <c r="X375" s="99">
        <f t="shared" si="25"/>
        <v>0</v>
      </c>
      <c r="Y375" s="99">
        <f>COUNTIFS(通讯通路门店!$S:$S,$G375,通讯通路门店!$J:$J,"荣耀体验店")+COUNTIFS(通讯通路门店!$S:$S,$G375,通讯通路门店!$J:$J,"荣耀授权专卖店")</f>
        <v>0</v>
      </c>
      <c r="Z375" s="99">
        <f>COUNTIFS(通讯通路门店!$S:$S,$G375,通讯通路门店!$J:$J,"VIVO体验店")</f>
        <v>0</v>
      </c>
      <c r="AA375" s="99">
        <f>COUNTIFS(通讯通路门店!$S:$S,$G375,通讯通路门店!$J:$J,"OPPO体验店")</f>
        <v>0</v>
      </c>
      <c r="AB375" s="99">
        <f>COUNTIFS(通讯通路门店!$S:$S,$G375,通讯通路门店!$J:$J,"华为授权体验店")+COUNTIFS(通讯通路门店!$S:$S,$G375,通讯通路门店!$J:$J,"华为堡垒店")</f>
        <v>0</v>
      </c>
      <c r="AC375" s="99">
        <f>COUNTIFS(通讯通路门店!$S:$S,$G375,通讯通路门店!$J:$J,"小米体验店")</f>
        <v>0</v>
      </c>
      <c r="AD375" s="99">
        <f>COUNTIFS(通讯通路门店!$S:$S,$G375,通讯通路门店!$J:$J,"苹果体验店")</f>
        <v>0</v>
      </c>
      <c r="AE375" s="99">
        <f>COUNTIFS(通讯通路门店!$S:$S,$G375,通讯通路门店!$J:$J,"其他品牌专卖店")</f>
        <v>0</v>
      </c>
      <c r="AF375" s="99">
        <f>SUMIFS(通讯通路门店!$BI:$BI,通讯通路门店!$S:$S,$G375)</f>
        <v>0</v>
      </c>
      <c r="AG375" s="99">
        <f>SUMIFS(通讯通路门店!$BH:$BH,通讯通路门店!$S:$S,$G375)</f>
        <v>0</v>
      </c>
      <c r="AH375" s="99">
        <f t="shared" si="26"/>
        <v>0</v>
      </c>
      <c r="AI375" s="99">
        <f>SUMIFS(通讯通路门店!$BB:$BB,通讯通路门店!$S:$S,$G375)</f>
        <v>0</v>
      </c>
      <c r="AJ375" s="99">
        <f>SUMIFS(通讯通路门店!$BE:$BE,通讯通路门店!$S:$S,$G375)</f>
        <v>0</v>
      </c>
      <c r="AK375" s="99">
        <f>SUMIFS(通讯通路门店!$BG:$BG,通讯通路门店!$S:$S,$G375)</f>
        <v>0</v>
      </c>
      <c r="AL375" s="99">
        <f>SUMIFS(通讯通路门店!$BC:$BC,通讯通路门店!$S:$S,$G375)</f>
        <v>0</v>
      </c>
      <c r="AM375" s="99">
        <f>SUMIFS(通讯通路门店!$BD:$BD,通讯通路门店!$S:$S,$G375)</f>
        <v>0</v>
      </c>
      <c r="AN375" s="99">
        <f>SUMIFS(通讯通路门店!$BF:$BF,通讯通路门店!$S:$S,$G375)</f>
        <v>0</v>
      </c>
      <c r="AO375" s="99">
        <f t="shared" si="27"/>
        <v>0</v>
      </c>
      <c r="AP375" s="99">
        <f>SUMIFS(通讯通路门店!$K:$K,通讯通路门店!$S:$S,$G375)</f>
        <v>0</v>
      </c>
      <c r="AQ375" s="83"/>
      <c r="AR375" s="99">
        <f>SUMIFS(通讯通路门店!$T:$T,通讯通路门店!$S:$S,$G375)</f>
        <v>0</v>
      </c>
      <c r="AS375" s="99">
        <f>SUMIFS(通讯通路门店!$U:$U,通讯通路门店!$S:$S,$G375)</f>
        <v>0</v>
      </c>
      <c r="AT375" s="99">
        <f>SUMIFS(通讯通路门店!$V:$V,通讯通路门店!$S:$S,$G375)</f>
        <v>0</v>
      </c>
      <c r="AU375" s="99">
        <f>SUMIFS(通讯通路门店!$W:$W,通讯通路门店!$S:$S,$G375)</f>
        <v>0</v>
      </c>
      <c r="AV375" s="99">
        <f>SUMIFS(通讯通路门店!$Z:$Z,通讯通路门店!$S:$S,$G375)</f>
        <v>0</v>
      </c>
      <c r="AW375" s="99">
        <f>SUMIFS(通讯通路门店!$AB:$AB,通讯通路门店!$S:$S,$G375)</f>
        <v>0</v>
      </c>
      <c r="AX375" s="99">
        <f>SUMIFS(通讯通路门店!$X:$X,通讯通路门店!$S:$S,$G375)</f>
        <v>0</v>
      </c>
      <c r="AY375" s="99">
        <f>SUMIFS(通讯通路门店!$Y:$Y,通讯通路门店!$S:$S,$G375)</f>
        <v>0</v>
      </c>
      <c r="AZ375" s="99">
        <f>SUMIFS(通讯通路门店!$AA:$AA,通讯通路门店!$S:$S,$G375)</f>
        <v>0</v>
      </c>
      <c r="BA375" s="99">
        <f t="shared" si="28"/>
        <v>0</v>
      </c>
      <c r="BB375" s="99">
        <f t="shared" si="29"/>
        <v>0</v>
      </c>
      <c r="BC375" s="99">
        <f>SUMIFS(通讯通路门店!$W:$W,通讯通路门店!$S:$S,$G375,通讯通路门店!$J:$J,"荣耀体验店")+SUMIFS(通讯通路门店!$W:$W,通讯通路门店!$S:$S,$G375,通讯通路门店!$J:$J,"荣耀授权专卖店")</f>
        <v>0</v>
      </c>
      <c r="BD375" s="99">
        <f>SUMIFS(通讯通路门店!$Z:$Z,通讯通路门店!$S:$S,$G375,通讯通路门店!$J:$J,"VIVO体验店")</f>
        <v>0</v>
      </c>
      <c r="BE375" s="99">
        <f>SUMIFS(通讯通路门店!$AB:$AB,通讯通路门店!$S:$S,$G375,通讯通路门店!$J:$J,"OPPO体验店")</f>
        <v>0</v>
      </c>
      <c r="BF375" s="99">
        <f>SUMIFS(通讯通路门店!$X:$X,通讯通路门店!$S:$S,$G375,通讯通路门店!$J:$J,"华为授权体验店")+SUMIFS(通讯通路门店!$AA:$AA,通讯通路门店!$S:$S,$G375,通讯通路门店!$J:$J,"华为堡垒店")</f>
        <v>0</v>
      </c>
      <c r="BG375" s="99">
        <f>SUMIFS(通讯通路门店!$Y:$Y,通讯通路门店!$S:$S,$G375,通讯通路门店!$J:$J,"小米体验店")</f>
        <v>0</v>
      </c>
      <c r="BH375" s="99">
        <f>SUMIFS(通讯通路门店!$AA:$AA,通讯通路门店!$S:$S,$G375,通讯通路门店!$J:$J,"苹果体验店")</f>
        <v>0</v>
      </c>
      <c r="BI375" s="99">
        <f>SUMIFS(通讯通路门店!$K:$K,通讯通路门店!$S:$S,$G375,通讯通路门店!$J:$J,"其他品牌专卖店")</f>
        <v>0</v>
      </c>
      <c r="BJ375" s="99">
        <f>SUMIFS(通讯通路门店!$AC:$AC,通讯通路门店!$S:$S,$G375)</f>
        <v>0</v>
      </c>
      <c r="BK375" s="99">
        <f>SUMIFS(通讯通路门店!$AD:$AD,通讯通路门店!$S:$S,$G375)</f>
        <v>0</v>
      </c>
      <c r="BL375" s="99">
        <f>SUMIFS(通讯通路门店!$AE:$AE,通讯通路门店!$S:$S,$G375)</f>
        <v>0</v>
      </c>
      <c r="BM375" s="99">
        <f>SUMIFS(通讯通路门店!$AF:$AF,通讯通路门店!$S:$S,$G375)</f>
        <v>0</v>
      </c>
      <c r="BN375" s="99">
        <f>SUMIFS(通讯通路门店!$AG:$AG,通讯通路门店!$S:$S,$G375)</f>
        <v>0</v>
      </c>
      <c r="BO375" s="99">
        <f>SUMIFS(通讯通路门店!$AH:$AH,通讯通路门店!$S:$S,$G375)</f>
        <v>0</v>
      </c>
      <c r="BP375" s="99">
        <f>SUMIFS(通讯通路门店!$AI:$AI,通讯通路门店!$S:$S,$G375)</f>
        <v>0</v>
      </c>
      <c r="BQ375" s="83"/>
    </row>
    <row r="376" spans="1:69">
      <c r="A376" s="99" t="str">
        <f>IFERROR(_xlfn.XLOOKUP($G376,通讯通路门店!$S$4:$S$993933,通讯通路门店!$A$4:$A$993933,0,0),"")</f>
        <v/>
      </c>
      <c r="B376" s="99" t="str">
        <f>IFERROR(_xlfn.XLOOKUP($G376,通讯通路门店!$S$4:$S$993933,通讯通路门店!$B$4:$B$993933,0,0),"")</f>
        <v/>
      </c>
      <c r="C376" s="99" t="str">
        <f>IFERROR(_xlfn.XLOOKUP($G376,通讯通路门店!$S$4:$S$993933,通讯通路门店!$C$4:$C$993933,0,0),"")</f>
        <v/>
      </c>
      <c r="D376" s="99" t="str">
        <f>IFERROR(_xlfn.XLOOKUP($G376,通讯通路门店!$S$4:$S$993933,通讯通路门店!$D$4:$D$993933,0,0),"")</f>
        <v/>
      </c>
      <c r="E376" s="83"/>
      <c r="F376" s="83"/>
      <c r="G376" s="101" t="e">
        <v>#N/A</v>
      </c>
      <c r="H376" s="102" t="str">
        <f>IFERROR(_xlfn.XLOOKUP($G376,通讯通路门店!$S$4:$S$993933,通讯通路门店!$R$4:$R$993933,0,0),"")</f>
        <v/>
      </c>
      <c r="I376" s="83"/>
      <c r="J376" s="83"/>
      <c r="K376" s="83"/>
      <c r="L376" s="83"/>
      <c r="M376" s="83"/>
      <c r="N376" s="83"/>
      <c r="O376" s="83"/>
      <c r="P376" s="83"/>
      <c r="Q376" s="83"/>
      <c r="R376" s="83"/>
      <c r="S376" s="83"/>
      <c r="T376" s="83"/>
      <c r="U376" s="99">
        <f>COUNTIF(通讯通路门店!$S:$S,$G376)</f>
        <v>0</v>
      </c>
      <c r="V376" s="99">
        <f>COUNTIFS(通讯通路门店!$S:$S,$G376,通讯通路门店!$J:$J,"综合卖场")</f>
        <v>0</v>
      </c>
      <c r="W376" s="99">
        <f>SUMIFS(通讯通路门店!$AJ:$AJ,通讯通路门店!$S:$S,通讯客户沙盘!$G376)</f>
        <v>0</v>
      </c>
      <c r="X376" s="99">
        <f t="shared" si="25"/>
        <v>0</v>
      </c>
      <c r="Y376" s="99">
        <f>COUNTIFS(通讯通路门店!$S:$S,$G376,通讯通路门店!$J:$J,"荣耀体验店")+COUNTIFS(通讯通路门店!$S:$S,$G376,通讯通路门店!$J:$J,"荣耀授权专卖店")</f>
        <v>0</v>
      </c>
      <c r="Z376" s="99">
        <f>COUNTIFS(通讯通路门店!$S:$S,$G376,通讯通路门店!$J:$J,"VIVO体验店")</f>
        <v>0</v>
      </c>
      <c r="AA376" s="99">
        <f>COUNTIFS(通讯通路门店!$S:$S,$G376,通讯通路门店!$J:$J,"OPPO体验店")</f>
        <v>0</v>
      </c>
      <c r="AB376" s="99">
        <f>COUNTIFS(通讯通路门店!$S:$S,$G376,通讯通路门店!$J:$J,"华为授权体验店")+COUNTIFS(通讯通路门店!$S:$S,$G376,通讯通路门店!$J:$J,"华为堡垒店")</f>
        <v>0</v>
      </c>
      <c r="AC376" s="99">
        <f>COUNTIFS(通讯通路门店!$S:$S,$G376,通讯通路门店!$J:$J,"小米体验店")</f>
        <v>0</v>
      </c>
      <c r="AD376" s="99">
        <f>COUNTIFS(通讯通路门店!$S:$S,$G376,通讯通路门店!$J:$J,"苹果体验店")</f>
        <v>0</v>
      </c>
      <c r="AE376" s="99">
        <f>COUNTIFS(通讯通路门店!$S:$S,$G376,通讯通路门店!$J:$J,"其他品牌专卖店")</f>
        <v>0</v>
      </c>
      <c r="AF376" s="99">
        <f>SUMIFS(通讯通路门店!$BI:$BI,通讯通路门店!$S:$S,$G376)</f>
        <v>0</v>
      </c>
      <c r="AG376" s="99">
        <f>SUMIFS(通讯通路门店!$BH:$BH,通讯通路门店!$S:$S,$G376)</f>
        <v>0</v>
      </c>
      <c r="AH376" s="99">
        <f t="shared" si="26"/>
        <v>0</v>
      </c>
      <c r="AI376" s="99">
        <f>SUMIFS(通讯通路门店!$BB:$BB,通讯通路门店!$S:$S,$G376)</f>
        <v>0</v>
      </c>
      <c r="AJ376" s="99">
        <f>SUMIFS(通讯通路门店!$BE:$BE,通讯通路门店!$S:$S,$G376)</f>
        <v>0</v>
      </c>
      <c r="AK376" s="99">
        <f>SUMIFS(通讯通路门店!$BG:$BG,通讯通路门店!$S:$S,$G376)</f>
        <v>0</v>
      </c>
      <c r="AL376" s="99">
        <f>SUMIFS(通讯通路门店!$BC:$BC,通讯通路门店!$S:$S,$G376)</f>
        <v>0</v>
      </c>
      <c r="AM376" s="99">
        <f>SUMIFS(通讯通路门店!$BD:$BD,通讯通路门店!$S:$S,$G376)</f>
        <v>0</v>
      </c>
      <c r="AN376" s="99">
        <f>SUMIFS(通讯通路门店!$BF:$BF,通讯通路门店!$S:$S,$G376)</f>
        <v>0</v>
      </c>
      <c r="AO376" s="99">
        <f t="shared" si="27"/>
        <v>0</v>
      </c>
      <c r="AP376" s="99">
        <f>SUMIFS(通讯通路门店!$K:$K,通讯通路门店!$S:$S,$G376)</f>
        <v>0</v>
      </c>
      <c r="AQ376" s="83"/>
      <c r="AR376" s="99">
        <f>SUMIFS(通讯通路门店!$T:$T,通讯通路门店!$S:$S,$G376)</f>
        <v>0</v>
      </c>
      <c r="AS376" s="99">
        <f>SUMIFS(通讯通路门店!$U:$U,通讯通路门店!$S:$S,$G376)</f>
        <v>0</v>
      </c>
      <c r="AT376" s="99">
        <f>SUMIFS(通讯通路门店!$V:$V,通讯通路门店!$S:$S,$G376)</f>
        <v>0</v>
      </c>
      <c r="AU376" s="99">
        <f>SUMIFS(通讯通路门店!$W:$W,通讯通路门店!$S:$S,$G376)</f>
        <v>0</v>
      </c>
      <c r="AV376" s="99">
        <f>SUMIFS(通讯通路门店!$Z:$Z,通讯通路门店!$S:$S,$G376)</f>
        <v>0</v>
      </c>
      <c r="AW376" s="99">
        <f>SUMIFS(通讯通路门店!$AB:$AB,通讯通路门店!$S:$S,$G376)</f>
        <v>0</v>
      </c>
      <c r="AX376" s="99">
        <f>SUMIFS(通讯通路门店!$X:$X,通讯通路门店!$S:$S,$G376)</f>
        <v>0</v>
      </c>
      <c r="AY376" s="99">
        <f>SUMIFS(通讯通路门店!$Y:$Y,通讯通路门店!$S:$S,$G376)</f>
        <v>0</v>
      </c>
      <c r="AZ376" s="99">
        <f>SUMIFS(通讯通路门店!$AA:$AA,通讯通路门店!$S:$S,$G376)</f>
        <v>0</v>
      </c>
      <c r="BA376" s="99">
        <f t="shared" si="28"/>
        <v>0</v>
      </c>
      <c r="BB376" s="99">
        <f t="shared" si="29"/>
        <v>0</v>
      </c>
      <c r="BC376" s="99">
        <f>SUMIFS(通讯通路门店!$W:$W,通讯通路门店!$S:$S,$G376,通讯通路门店!$J:$J,"荣耀体验店")+SUMIFS(通讯通路门店!$W:$W,通讯通路门店!$S:$S,$G376,通讯通路门店!$J:$J,"荣耀授权专卖店")</f>
        <v>0</v>
      </c>
      <c r="BD376" s="99">
        <f>SUMIFS(通讯通路门店!$Z:$Z,通讯通路门店!$S:$S,$G376,通讯通路门店!$J:$J,"VIVO体验店")</f>
        <v>0</v>
      </c>
      <c r="BE376" s="99">
        <f>SUMIFS(通讯通路门店!$AB:$AB,通讯通路门店!$S:$S,$G376,通讯通路门店!$J:$J,"OPPO体验店")</f>
        <v>0</v>
      </c>
      <c r="BF376" s="99">
        <f>SUMIFS(通讯通路门店!$X:$X,通讯通路门店!$S:$S,$G376,通讯通路门店!$J:$J,"华为授权体验店")+SUMIFS(通讯通路门店!$AA:$AA,通讯通路门店!$S:$S,$G376,通讯通路门店!$J:$J,"华为堡垒店")</f>
        <v>0</v>
      </c>
      <c r="BG376" s="99">
        <f>SUMIFS(通讯通路门店!$Y:$Y,通讯通路门店!$S:$S,$G376,通讯通路门店!$J:$J,"小米体验店")</f>
        <v>0</v>
      </c>
      <c r="BH376" s="99">
        <f>SUMIFS(通讯通路门店!$AA:$AA,通讯通路门店!$S:$S,$G376,通讯通路门店!$J:$J,"苹果体验店")</f>
        <v>0</v>
      </c>
      <c r="BI376" s="99">
        <f>SUMIFS(通讯通路门店!$K:$K,通讯通路门店!$S:$S,$G376,通讯通路门店!$J:$J,"其他品牌专卖店")</f>
        <v>0</v>
      </c>
      <c r="BJ376" s="99">
        <f>SUMIFS(通讯通路门店!$AC:$AC,通讯通路门店!$S:$S,$G376)</f>
        <v>0</v>
      </c>
      <c r="BK376" s="99">
        <f>SUMIFS(通讯通路门店!$AD:$AD,通讯通路门店!$S:$S,$G376)</f>
        <v>0</v>
      </c>
      <c r="BL376" s="99">
        <f>SUMIFS(通讯通路门店!$AE:$AE,通讯通路门店!$S:$S,$G376)</f>
        <v>0</v>
      </c>
      <c r="BM376" s="99">
        <f>SUMIFS(通讯通路门店!$AF:$AF,通讯通路门店!$S:$S,$G376)</f>
        <v>0</v>
      </c>
      <c r="BN376" s="99">
        <f>SUMIFS(通讯通路门店!$AG:$AG,通讯通路门店!$S:$S,$G376)</f>
        <v>0</v>
      </c>
      <c r="BO376" s="99">
        <f>SUMIFS(通讯通路门店!$AH:$AH,通讯通路门店!$S:$S,$G376)</f>
        <v>0</v>
      </c>
      <c r="BP376" s="99">
        <f>SUMIFS(通讯通路门店!$AI:$AI,通讯通路门店!$S:$S,$G376)</f>
        <v>0</v>
      </c>
      <c r="BQ376" s="83"/>
    </row>
    <row r="377" spans="1:69">
      <c r="A377" s="99" t="str">
        <f>IFERROR(_xlfn.XLOOKUP($G377,通讯通路门店!$S$4:$S$993933,通讯通路门店!$A$4:$A$993933,0,0),"")</f>
        <v/>
      </c>
      <c r="B377" s="99" t="str">
        <f>IFERROR(_xlfn.XLOOKUP($G377,通讯通路门店!$S$4:$S$993933,通讯通路门店!$B$4:$B$993933,0,0),"")</f>
        <v/>
      </c>
      <c r="C377" s="99" t="str">
        <f>IFERROR(_xlfn.XLOOKUP($G377,通讯通路门店!$S$4:$S$993933,通讯通路门店!$C$4:$C$993933,0,0),"")</f>
        <v/>
      </c>
      <c r="D377" s="99" t="str">
        <f>IFERROR(_xlfn.XLOOKUP($G377,通讯通路门店!$S$4:$S$993933,通讯通路门店!$D$4:$D$993933,0,0),"")</f>
        <v/>
      </c>
      <c r="E377" s="83"/>
      <c r="F377" s="83"/>
      <c r="G377" s="101" t="e">
        <v>#N/A</v>
      </c>
      <c r="H377" s="102" t="str">
        <f>IFERROR(_xlfn.XLOOKUP($G377,通讯通路门店!$S$4:$S$993933,通讯通路门店!$R$4:$R$993933,0,0),"")</f>
        <v/>
      </c>
      <c r="I377" s="83"/>
      <c r="J377" s="83"/>
      <c r="K377" s="83"/>
      <c r="L377" s="83"/>
      <c r="M377" s="83"/>
      <c r="N377" s="83"/>
      <c r="O377" s="83"/>
      <c r="P377" s="83"/>
      <c r="Q377" s="83"/>
      <c r="R377" s="83"/>
      <c r="S377" s="83"/>
      <c r="T377" s="83"/>
      <c r="U377" s="99">
        <f>COUNTIF(通讯通路门店!$S:$S,$G377)</f>
        <v>0</v>
      </c>
      <c r="V377" s="99">
        <f>COUNTIFS(通讯通路门店!$S:$S,$G377,通讯通路门店!$J:$J,"综合卖场")</f>
        <v>0</v>
      </c>
      <c r="W377" s="99">
        <f>SUMIFS(通讯通路门店!$AJ:$AJ,通讯通路门店!$S:$S,通讯客户沙盘!$G377)</f>
        <v>0</v>
      </c>
      <c r="X377" s="99">
        <f t="shared" si="25"/>
        <v>0</v>
      </c>
      <c r="Y377" s="99">
        <f>COUNTIFS(通讯通路门店!$S:$S,$G377,通讯通路门店!$J:$J,"荣耀体验店")+COUNTIFS(通讯通路门店!$S:$S,$G377,通讯通路门店!$J:$J,"荣耀授权专卖店")</f>
        <v>0</v>
      </c>
      <c r="Z377" s="99">
        <f>COUNTIFS(通讯通路门店!$S:$S,$G377,通讯通路门店!$J:$J,"VIVO体验店")</f>
        <v>0</v>
      </c>
      <c r="AA377" s="99">
        <f>COUNTIFS(通讯通路门店!$S:$S,$G377,通讯通路门店!$J:$J,"OPPO体验店")</f>
        <v>0</v>
      </c>
      <c r="AB377" s="99">
        <f>COUNTIFS(通讯通路门店!$S:$S,$G377,通讯通路门店!$J:$J,"华为授权体验店")+COUNTIFS(通讯通路门店!$S:$S,$G377,通讯通路门店!$J:$J,"华为堡垒店")</f>
        <v>0</v>
      </c>
      <c r="AC377" s="99">
        <f>COUNTIFS(通讯通路门店!$S:$S,$G377,通讯通路门店!$J:$J,"小米体验店")</f>
        <v>0</v>
      </c>
      <c r="AD377" s="99">
        <f>COUNTIFS(通讯通路门店!$S:$S,$G377,通讯通路门店!$J:$J,"苹果体验店")</f>
        <v>0</v>
      </c>
      <c r="AE377" s="99">
        <f>COUNTIFS(通讯通路门店!$S:$S,$G377,通讯通路门店!$J:$J,"其他品牌专卖店")</f>
        <v>0</v>
      </c>
      <c r="AF377" s="99">
        <f>SUMIFS(通讯通路门店!$BI:$BI,通讯通路门店!$S:$S,$G377)</f>
        <v>0</v>
      </c>
      <c r="AG377" s="99">
        <f>SUMIFS(通讯通路门店!$BH:$BH,通讯通路门店!$S:$S,$G377)</f>
        <v>0</v>
      </c>
      <c r="AH377" s="99">
        <f t="shared" si="26"/>
        <v>0</v>
      </c>
      <c r="AI377" s="99">
        <f>SUMIFS(通讯通路门店!$BB:$BB,通讯通路门店!$S:$S,$G377)</f>
        <v>0</v>
      </c>
      <c r="AJ377" s="99">
        <f>SUMIFS(通讯通路门店!$BE:$BE,通讯通路门店!$S:$S,$G377)</f>
        <v>0</v>
      </c>
      <c r="AK377" s="99">
        <f>SUMIFS(通讯通路门店!$BG:$BG,通讯通路门店!$S:$S,$G377)</f>
        <v>0</v>
      </c>
      <c r="AL377" s="99">
        <f>SUMIFS(通讯通路门店!$BC:$BC,通讯通路门店!$S:$S,$G377)</f>
        <v>0</v>
      </c>
      <c r="AM377" s="99">
        <f>SUMIFS(通讯通路门店!$BD:$BD,通讯通路门店!$S:$S,$G377)</f>
        <v>0</v>
      </c>
      <c r="AN377" s="99">
        <f>SUMIFS(通讯通路门店!$BF:$BF,通讯通路门店!$S:$S,$G377)</f>
        <v>0</v>
      </c>
      <c r="AO377" s="99">
        <f t="shared" si="27"/>
        <v>0</v>
      </c>
      <c r="AP377" s="99">
        <f>SUMIFS(通讯通路门店!$K:$K,通讯通路门店!$S:$S,$G377)</f>
        <v>0</v>
      </c>
      <c r="AQ377" s="83"/>
      <c r="AR377" s="99">
        <f>SUMIFS(通讯通路门店!$T:$T,通讯通路门店!$S:$S,$G377)</f>
        <v>0</v>
      </c>
      <c r="AS377" s="99">
        <f>SUMIFS(通讯通路门店!$U:$U,通讯通路门店!$S:$S,$G377)</f>
        <v>0</v>
      </c>
      <c r="AT377" s="99">
        <f>SUMIFS(通讯通路门店!$V:$V,通讯通路门店!$S:$S,$G377)</f>
        <v>0</v>
      </c>
      <c r="AU377" s="99">
        <f>SUMIFS(通讯通路门店!$W:$W,通讯通路门店!$S:$S,$G377)</f>
        <v>0</v>
      </c>
      <c r="AV377" s="99">
        <f>SUMIFS(通讯通路门店!$Z:$Z,通讯通路门店!$S:$S,$G377)</f>
        <v>0</v>
      </c>
      <c r="AW377" s="99">
        <f>SUMIFS(通讯通路门店!$AB:$AB,通讯通路门店!$S:$S,$G377)</f>
        <v>0</v>
      </c>
      <c r="AX377" s="99">
        <f>SUMIFS(通讯通路门店!$X:$X,通讯通路门店!$S:$S,$G377)</f>
        <v>0</v>
      </c>
      <c r="AY377" s="99">
        <f>SUMIFS(通讯通路门店!$Y:$Y,通讯通路门店!$S:$S,$G377)</f>
        <v>0</v>
      </c>
      <c r="AZ377" s="99">
        <f>SUMIFS(通讯通路门店!$AA:$AA,通讯通路门店!$S:$S,$G377)</f>
        <v>0</v>
      </c>
      <c r="BA377" s="99">
        <f t="shared" si="28"/>
        <v>0</v>
      </c>
      <c r="BB377" s="99">
        <f t="shared" si="29"/>
        <v>0</v>
      </c>
      <c r="BC377" s="99">
        <f>SUMIFS(通讯通路门店!$W:$W,通讯通路门店!$S:$S,$G377,通讯通路门店!$J:$J,"荣耀体验店")+SUMIFS(通讯通路门店!$W:$W,通讯通路门店!$S:$S,$G377,通讯通路门店!$J:$J,"荣耀授权专卖店")</f>
        <v>0</v>
      </c>
      <c r="BD377" s="99">
        <f>SUMIFS(通讯通路门店!$Z:$Z,通讯通路门店!$S:$S,$G377,通讯通路门店!$J:$J,"VIVO体验店")</f>
        <v>0</v>
      </c>
      <c r="BE377" s="99">
        <f>SUMIFS(通讯通路门店!$AB:$AB,通讯通路门店!$S:$S,$G377,通讯通路门店!$J:$J,"OPPO体验店")</f>
        <v>0</v>
      </c>
      <c r="BF377" s="99">
        <f>SUMIFS(通讯通路门店!$X:$X,通讯通路门店!$S:$S,$G377,通讯通路门店!$J:$J,"华为授权体验店")+SUMIFS(通讯通路门店!$AA:$AA,通讯通路门店!$S:$S,$G377,通讯通路门店!$J:$J,"华为堡垒店")</f>
        <v>0</v>
      </c>
      <c r="BG377" s="99">
        <f>SUMIFS(通讯通路门店!$Y:$Y,通讯通路门店!$S:$S,$G377,通讯通路门店!$J:$J,"小米体验店")</f>
        <v>0</v>
      </c>
      <c r="BH377" s="99">
        <f>SUMIFS(通讯通路门店!$AA:$AA,通讯通路门店!$S:$S,$G377,通讯通路门店!$J:$J,"苹果体验店")</f>
        <v>0</v>
      </c>
      <c r="BI377" s="99">
        <f>SUMIFS(通讯通路门店!$K:$K,通讯通路门店!$S:$S,$G377,通讯通路门店!$J:$J,"其他品牌专卖店")</f>
        <v>0</v>
      </c>
      <c r="BJ377" s="99">
        <f>SUMIFS(通讯通路门店!$AC:$AC,通讯通路门店!$S:$S,$G377)</f>
        <v>0</v>
      </c>
      <c r="BK377" s="99">
        <f>SUMIFS(通讯通路门店!$AD:$AD,通讯通路门店!$S:$S,$G377)</f>
        <v>0</v>
      </c>
      <c r="BL377" s="99">
        <f>SUMIFS(通讯通路门店!$AE:$AE,通讯通路门店!$S:$S,$G377)</f>
        <v>0</v>
      </c>
      <c r="BM377" s="99">
        <f>SUMIFS(通讯通路门店!$AF:$AF,通讯通路门店!$S:$S,$G377)</f>
        <v>0</v>
      </c>
      <c r="BN377" s="99">
        <f>SUMIFS(通讯通路门店!$AG:$AG,通讯通路门店!$S:$S,$G377)</f>
        <v>0</v>
      </c>
      <c r="BO377" s="99">
        <f>SUMIFS(通讯通路门店!$AH:$AH,通讯通路门店!$S:$S,$G377)</f>
        <v>0</v>
      </c>
      <c r="BP377" s="99">
        <f>SUMIFS(通讯通路门店!$AI:$AI,通讯通路门店!$S:$S,$G377)</f>
        <v>0</v>
      </c>
      <c r="BQ377" s="83"/>
    </row>
    <row r="378" spans="1:69">
      <c r="A378" s="99" t="str">
        <f>IFERROR(_xlfn.XLOOKUP($G378,通讯通路门店!$S$4:$S$993933,通讯通路门店!$A$4:$A$993933,0,0),"")</f>
        <v/>
      </c>
      <c r="B378" s="99" t="str">
        <f>IFERROR(_xlfn.XLOOKUP($G378,通讯通路门店!$S$4:$S$993933,通讯通路门店!$B$4:$B$993933,0,0),"")</f>
        <v/>
      </c>
      <c r="C378" s="99" t="str">
        <f>IFERROR(_xlfn.XLOOKUP($G378,通讯通路门店!$S$4:$S$993933,通讯通路门店!$C$4:$C$993933,0,0),"")</f>
        <v/>
      </c>
      <c r="D378" s="99" t="str">
        <f>IFERROR(_xlfn.XLOOKUP($G378,通讯通路门店!$S$4:$S$993933,通讯通路门店!$D$4:$D$993933,0,0),"")</f>
        <v/>
      </c>
      <c r="E378" s="83"/>
      <c r="F378" s="83"/>
      <c r="G378" s="101" t="e">
        <v>#N/A</v>
      </c>
      <c r="H378" s="102" t="str">
        <f>IFERROR(_xlfn.XLOOKUP($G378,通讯通路门店!$S$4:$S$993933,通讯通路门店!$R$4:$R$993933,0,0),"")</f>
        <v/>
      </c>
      <c r="I378" s="83"/>
      <c r="J378" s="83"/>
      <c r="K378" s="83"/>
      <c r="L378" s="83"/>
      <c r="M378" s="83"/>
      <c r="N378" s="83"/>
      <c r="O378" s="83"/>
      <c r="P378" s="83"/>
      <c r="Q378" s="83"/>
      <c r="R378" s="83"/>
      <c r="S378" s="83"/>
      <c r="T378" s="83"/>
      <c r="U378" s="99">
        <f>COUNTIF(通讯通路门店!$S:$S,$G378)</f>
        <v>0</v>
      </c>
      <c r="V378" s="99">
        <f>COUNTIFS(通讯通路门店!$S:$S,$G378,通讯通路门店!$J:$J,"综合卖场")</f>
        <v>0</v>
      </c>
      <c r="W378" s="99">
        <f>SUMIFS(通讯通路门店!$AJ:$AJ,通讯通路门店!$S:$S,通讯客户沙盘!$G378)</f>
        <v>0</v>
      </c>
      <c r="X378" s="99">
        <f t="shared" si="25"/>
        <v>0</v>
      </c>
      <c r="Y378" s="99">
        <f>COUNTIFS(通讯通路门店!$S:$S,$G378,通讯通路门店!$J:$J,"荣耀体验店")+COUNTIFS(通讯通路门店!$S:$S,$G378,通讯通路门店!$J:$J,"荣耀授权专卖店")</f>
        <v>0</v>
      </c>
      <c r="Z378" s="99">
        <f>COUNTIFS(通讯通路门店!$S:$S,$G378,通讯通路门店!$J:$J,"VIVO体验店")</f>
        <v>0</v>
      </c>
      <c r="AA378" s="99">
        <f>COUNTIFS(通讯通路门店!$S:$S,$G378,通讯通路门店!$J:$J,"OPPO体验店")</f>
        <v>0</v>
      </c>
      <c r="AB378" s="99">
        <f>COUNTIFS(通讯通路门店!$S:$S,$G378,通讯通路门店!$J:$J,"华为授权体验店")+COUNTIFS(通讯通路门店!$S:$S,$G378,通讯通路门店!$J:$J,"华为堡垒店")</f>
        <v>0</v>
      </c>
      <c r="AC378" s="99">
        <f>COUNTIFS(通讯通路门店!$S:$S,$G378,通讯通路门店!$J:$J,"小米体验店")</f>
        <v>0</v>
      </c>
      <c r="AD378" s="99">
        <f>COUNTIFS(通讯通路门店!$S:$S,$G378,通讯通路门店!$J:$J,"苹果体验店")</f>
        <v>0</v>
      </c>
      <c r="AE378" s="99">
        <f>COUNTIFS(通讯通路门店!$S:$S,$G378,通讯通路门店!$J:$J,"其他品牌专卖店")</f>
        <v>0</v>
      </c>
      <c r="AF378" s="99">
        <f>SUMIFS(通讯通路门店!$BI:$BI,通讯通路门店!$S:$S,$G378)</f>
        <v>0</v>
      </c>
      <c r="AG378" s="99">
        <f>SUMIFS(通讯通路门店!$BH:$BH,通讯通路门店!$S:$S,$G378)</f>
        <v>0</v>
      </c>
      <c r="AH378" s="99">
        <f t="shared" si="26"/>
        <v>0</v>
      </c>
      <c r="AI378" s="99">
        <f>SUMIFS(通讯通路门店!$BB:$BB,通讯通路门店!$S:$S,$G378)</f>
        <v>0</v>
      </c>
      <c r="AJ378" s="99">
        <f>SUMIFS(通讯通路门店!$BE:$BE,通讯通路门店!$S:$S,$G378)</f>
        <v>0</v>
      </c>
      <c r="AK378" s="99">
        <f>SUMIFS(通讯通路门店!$BG:$BG,通讯通路门店!$S:$S,$G378)</f>
        <v>0</v>
      </c>
      <c r="AL378" s="99">
        <f>SUMIFS(通讯通路门店!$BC:$BC,通讯通路门店!$S:$S,$G378)</f>
        <v>0</v>
      </c>
      <c r="AM378" s="99">
        <f>SUMIFS(通讯通路门店!$BD:$BD,通讯通路门店!$S:$S,$G378)</f>
        <v>0</v>
      </c>
      <c r="AN378" s="99">
        <f>SUMIFS(通讯通路门店!$BF:$BF,通讯通路门店!$S:$S,$G378)</f>
        <v>0</v>
      </c>
      <c r="AO378" s="99">
        <f t="shared" si="27"/>
        <v>0</v>
      </c>
      <c r="AP378" s="99">
        <f>SUMIFS(通讯通路门店!$K:$K,通讯通路门店!$S:$S,$G378)</f>
        <v>0</v>
      </c>
      <c r="AQ378" s="83"/>
      <c r="AR378" s="99">
        <f>SUMIFS(通讯通路门店!$T:$T,通讯通路门店!$S:$S,$G378)</f>
        <v>0</v>
      </c>
      <c r="AS378" s="99">
        <f>SUMIFS(通讯通路门店!$U:$U,通讯通路门店!$S:$S,$G378)</f>
        <v>0</v>
      </c>
      <c r="AT378" s="99">
        <f>SUMIFS(通讯通路门店!$V:$V,通讯通路门店!$S:$S,$G378)</f>
        <v>0</v>
      </c>
      <c r="AU378" s="99">
        <f>SUMIFS(通讯通路门店!$W:$W,通讯通路门店!$S:$S,$G378)</f>
        <v>0</v>
      </c>
      <c r="AV378" s="99">
        <f>SUMIFS(通讯通路门店!$Z:$Z,通讯通路门店!$S:$S,$G378)</f>
        <v>0</v>
      </c>
      <c r="AW378" s="99">
        <f>SUMIFS(通讯通路门店!$AB:$AB,通讯通路门店!$S:$S,$G378)</f>
        <v>0</v>
      </c>
      <c r="AX378" s="99">
        <f>SUMIFS(通讯通路门店!$X:$X,通讯通路门店!$S:$S,$G378)</f>
        <v>0</v>
      </c>
      <c r="AY378" s="99">
        <f>SUMIFS(通讯通路门店!$Y:$Y,通讯通路门店!$S:$S,$G378)</f>
        <v>0</v>
      </c>
      <c r="AZ378" s="99">
        <f>SUMIFS(通讯通路门店!$AA:$AA,通讯通路门店!$S:$S,$G378)</f>
        <v>0</v>
      </c>
      <c r="BA378" s="99">
        <f t="shared" si="28"/>
        <v>0</v>
      </c>
      <c r="BB378" s="99">
        <f t="shared" si="29"/>
        <v>0</v>
      </c>
      <c r="BC378" s="99">
        <f>SUMIFS(通讯通路门店!$W:$W,通讯通路门店!$S:$S,$G378,通讯通路门店!$J:$J,"荣耀体验店")+SUMIFS(通讯通路门店!$W:$W,通讯通路门店!$S:$S,$G378,通讯通路门店!$J:$J,"荣耀授权专卖店")</f>
        <v>0</v>
      </c>
      <c r="BD378" s="99">
        <f>SUMIFS(通讯通路门店!$Z:$Z,通讯通路门店!$S:$S,$G378,通讯通路门店!$J:$J,"VIVO体验店")</f>
        <v>0</v>
      </c>
      <c r="BE378" s="99">
        <f>SUMIFS(通讯通路门店!$AB:$AB,通讯通路门店!$S:$S,$G378,通讯通路门店!$J:$J,"OPPO体验店")</f>
        <v>0</v>
      </c>
      <c r="BF378" s="99">
        <f>SUMIFS(通讯通路门店!$X:$X,通讯通路门店!$S:$S,$G378,通讯通路门店!$J:$J,"华为授权体验店")+SUMIFS(通讯通路门店!$AA:$AA,通讯通路门店!$S:$S,$G378,通讯通路门店!$J:$J,"华为堡垒店")</f>
        <v>0</v>
      </c>
      <c r="BG378" s="99">
        <f>SUMIFS(通讯通路门店!$Y:$Y,通讯通路门店!$S:$S,$G378,通讯通路门店!$J:$J,"小米体验店")</f>
        <v>0</v>
      </c>
      <c r="BH378" s="99">
        <f>SUMIFS(通讯通路门店!$AA:$AA,通讯通路门店!$S:$S,$G378,通讯通路门店!$J:$J,"苹果体验店")</f>
        <v>0</v>
      </c>
      <c r="BI378" s="99">
        <f>SUMIFS(通讯通路门店!$K:$K,通讯通路门店!$S:$S,$G378,通讯通路门店!$J:$J,"其他品牌专卖店")</f>
        <v>0</v>
      </c>
      <c r="BJ378" s="99">
        <f>SUMIFS(通讯通路门店!$AC:$AC,通讯通路门店!$S:$S,$G378)</f>
        <v>0</v>
      </c>
      <c r="BK378" s="99">
        <f>SUMIFS(通讯通路门店!$AD:$AD,通讯通路门店!$S:$S,$G378)</f>
        <v>0</v>
      </c>
      <c r="BL378" s="99">
        <f>SUMIFS(通讯通路门店!$AE:$AE,通讯通路门店!$S:$S,$G378)</f>
        <v>0</v>
      </c>
      <c r="BM378" s="99">
        <f>SUMIFS(通讯通路门店!$AF:$AF,通讯通路门店!$S:$S,$G378)</f>
        <v>0</v>
      </c>
      <c r="BN378" s="99">
        <f>SUMIFS(通讯通路门店!$AG:$AG,通讯通路门店!$S:$S,$G378)</f>
        <v>0</v>
      </c>
      <c r="BO378" s="99">
        <f>SUMIFS(通讯通路门店!$AH:$AH,通讯通路门店!$S:$S,$G378)</f>
        <v>0</v>
      </c>
      <c r="BP378" s="99">
        <f>SUMIFS(通讯通路门店!$AI:$AI,通讯通路门店!$S:$S,$G378)</f>
        <v>0</v>
      </c>
      <c r="BQ378" s="83"/>
    </row>
    <row r="379" spans="1:69">
      <c r="A379" s="99" t="str">
        <f>IFERROR(_xlfn.XLOOKUP($G379,通讯通路门店!$S$4:$S$993933,通讯通路门店!$A$4:$A$993933,0,0),"")</f>
        <v/>
      </c>
      <c r="B379" s="99" t="str">
        <f>IFERROR(_xlfn.XLOOKUP($G379,通讯通路门店!$S$4:$S$993933,通讯通路门店!$B$4:$B$993933,0,0),"")</f>
        <v/>
      </c>
      <c r="C379" s="99" t="str">
        <f>IFERROR(_xlfn.XLOOKUP($G379,通讯通路门店!$S$4:$S$993933,通讯通路门店!$C$4:$C$993933,0,0),"")</f>
        <v/>
      </c>
      <c r="D379" s="99" t="str">
        <f>IFERROR(_xlfn.XLOOKUP($G379,通讯通路门店!$S$4:$S$993933,通讯通路门店!$D$4:$D$993933,0,0),"")</f>
        <v/>
      </c>
      <c r="E379" s="83"/>
      <c r="F379" s="83"/>
      <c r="G379" s="101" t="e">
        <v>#N/A</v>
      </c>
      <c r="H379" s="102" t="str">
        <f>IFERROR(_xlfn.XLOOKUP($G379,通讯通路门店!$S$4:$S$993933,通讯通路门店!$R$4:$R$993933,0,0),"")</f>
        <v/>
      </c>
      <c r="I379" s="83"/>
      <c r="J379" s="83"/>
      <c r="K379" s="83"/>
      <c r="L379" s="83"/>
      <c r="M379" s="83"/>
      <c r="N379" s="83"/>
      <c r="O379" s="83"/>
      <c r="P379" s="83"/>
      <c r="Q379" s="83"/>
      <c r="R379" s="83"/>
      <c r="S379" s="83"/>
      <c r="T379" s="83"/>
      <c r="U379" s="99">
        <f>COUNTIF(通讯通路门店!$S:$S,$G379)</f>
        <v>0</v>
      </c>
      <c r="V379" s="99">
        <f>COUNTIFS(通讯通路门店!$S:$S,$G379,通讯通路门店!$J:$J,"综合卖场")</f>
        <v>0</v>
      </c>
      <c r="W379" s="99">
        <f>SUMIFS(通讯通路门店!$AJ:$AJ,通讯通路门店!$S:$S,通讯客户沙盘!$G379)</f>
        <v>0</v>
      </c>
      <c r="X379" s="99">
        <f t="shared" si="25"/>
        <v>0</v>
      </c>
      <c r="Y379" s="99">
        <f>COUNTIFS(通讯通路门店!$S:$S,$G379,通讯通路门店!$J:$J,"荣耀体验店")+COUNTIFS(通讯通路门店!$S:$S,$G379,通讯通路门店!$J:$J,"荣耀授权专卖店")</f>
        <v>0</v>
      </c>
      <c r="Z379" s="99">
        <f>COUNTIFS(通讯通路门店!$S:$S,$G379,通讯通路门店!$J:$J,"VIVO体验店")</f>
        <v>0</v>
      </c>
      <c r="AA379" s="99">
        <f>COUNTIFS(通讯通路门店!$S:$S,$G379,通讯通路门店!$J:$J,"OPPO体验店")</f>
        <v>0</v>
      </c>
      <c r="AB379" s="99">
        <f>COUNTIFS(通讯通路门店!$S:$S,$G379,通讯通路门店!$J:$J,"华为授权体验店")+COUNTIFS(通讯通路门店!$S:$S,$G379,通讯通路门店!$J:$J,"华为堡垒店")</f>
        <v>0</v>
      </c>
      <c r="AC379" s="99">
        <f>COUNTIFS(通讯通路门店!$S:$S,$G379,通讯通路门店!$J:$J,"小米体验店")</f>
        <v>0</v>
      </c>
      <c r="AD379" s="99">
        <f>COUNTIFS(通讯通路门店!$S:$S,$G379,通讯通路门店!$J:$J,"苹果体验店")</f>
        <v>0</v>
      </c>
      <c r="AE379" s="99">
        <f>COUNTIFS(通讯通路门店!$S:$S,$G379,通讯通路门店!$J:$J,"其他品牌专卖店")</f>
        <v>0</v>
      </c>
      <c r="AF379" s="99">
        <f>SUMIFS(通讯通路门店!$BI:$BI,通讯通路门店!$S:$S,$G379)</f>
        <v>0</v>
      </c>
      <c r="AG379" s="99">
        <f>SUMIFS(通讯通路门店!$BH:$BH,通讯通路门店!$S:$S,$G379)</f>
        <v>0</v>
      </c>
      <c r="AH379" s="99">
        <f t="shared" si="26"/>
        <v>0</v>
      </c>
      <c r="AI379" s="99">
        <f>SUMIFS(通讯通路门店!$BB:$BB,通讯通路门店!$S:$S,$G379)</f>
        <v>0</v>
      </c>
      <c r="AJ379" s="99">
        <f>SUMIFS(通讯通路门店!$BE:$BE,通讯通路门店!$S:$S,$G379)</f>
        <v>0</v>
      </c>
      <c r="AK379" s="99">
        <f>SUMIFS(通讯通路门店!$BG:$BG,通讯通路门店!$S:$S,$G379)</f>
        <v>0</v>
      </c>
      <c r="AL379" s="99">
        <f>SUMIFS(通讯通路门店!$BC:$BC,通讯通路门店!$S:$S,$G379)</f>
        <v>0</v>
      </c>
      <c r="AM379" s="99">
        <f>SUMIFS(通讯通路门店!$BD:$BD,通讯通路门店!$S:$S,$G379)</f>
        <v>0</v>
      </c>
      <c r="AN379" s="99">
        <f>SUMIFS(通讯通路门店!$BF:$BF,通讯通路门店!$S:$S,$G379)</f>
        <v>0</v>
      </c>
      <c r="AO379" s="99">
        <f t="shared" si="27"/>
        <v>0</v>
      </c>
      <c r="AP379" s="99">
        <f>SUMIFS(通讯通路门店!$K:$K,通讯通路门店!$S:$S,$G379)</f>
        <v>0</v>
      </c>
      <c r="AQ379" s="83"/>
      <c r="AR379" s="99">
        <f>SUMIFS(通讯通路门店!$T:$T,通讯通路门店!$S:$S,$G379)</f>
        <v>0</v>
      </c>
      <c r="AS379" s="99">
        <f>SUMIFS(通讯通路门店!$U:$U,通讯通路门店!$S:$S,$G379)</f>
        <v>0</v>
      </c>
      <c r="AT379" s="99">
        <f>SUMIFS(通讯通路门店!$V:$V,通讯通路门店!$S:$S,$G379)</f>
        <v>0</v>
      </c>
      <c r="AU379" s="99">
        <f>SUMIFS(通讯通路门店!$W:$W,通讯通路门店!$S:$S,$G379)</f>
        <v>0</v>
      </c>
      <c r="AV379" s="99">
        <f>SUMIFS(通讯通路门店!$Z:$Z,通讯通路门店!$S:$S,$G379)</f>
        <v>0</v>
      </c>
      <c r="AW379" s="99">
        <f>SUMIFS(通讯通路门店!$AB:$AB,通讯通路门店!$S:$S,$G379)</f>
        <v>0</v>
      </c>
      <c r="AX379" s="99">
        <f>SUMIFS(通讯通路门店!$X:$X,通讯通路门店!$S:$S,$G379)</f>
        <v>0</v>
      </c>
      <c r="AY379" s="99">
        <f>SUMIFS(通讯通路门店!$Y:$Y,通讯通路门店!$S:$S,$G379)</f>
        <v>0</v>
      </c>
      <c r="AZ379" s="99">
        <f>SUMIFS(通讯通路门店!$AA:$AA,通讯通路门店!$S:$S,$G379)</f>
        <v>0</v>
      </c>
      <c r="BA379" s="99">
        <f t="shared" si="28"/>
        <v>0</v>
      </c>
      <c r="BB379" s="99">
        <f t="shared" si="29"/>
        <v>0</v>
      </c>
      <c r="BC379" s="99">
        <f>SUMIFS(通讯通路门店!$W:$W,通讯通路门店!$S:$S,$G379,通讯通路门店!$J:$J,"荣耀体验店")+SUMIFS(通讯通路门店!$W:$W,通讯通路门店!$S:$S,$G379,通讯通路门店!$J:$J,"荣耀授权专卖店")</f>
        <v>0</v>
      </c>
      <c r="BD379" s="99">
        <f>SUMIFS(通讯通路门店!$Z:$Z,通讯通路门店!$S:$S,$G379,通讯通路门店!$J:$J,"VIVO体验店")</f>
        <v>0</v>
      </c>
      <c r="BE379" s="99">
        <f>SUMIFS(通讯通路门店!$AB:$AB,通讯通路门店!$S:$S,$G379,通讯通路门店!$J:$J,"OPPO体验店")</f>
        <v>0</v>
      </c>
      <c r="BF379" s="99">
        <f>SUMIFS(通讯通路门店!$X:$X,通讯通路门店!$S:$S,$G379,通讯通路门店!$J:$J,"华为授权体验店")+SUMIFS(通讯通路门店!$AA:$AA,通讯通路门店!$S:$S,$G379,通讯通路门店!$J:$J,"华为堡垒店")</f>
        <v>0</v>
      </c>
      <c r="BG379" s="99">
        <f>SUMIFS(通讯通路门店!$Y:$Y,通讯通路门店!$S:$S,$G379,通讯通路门店!$J:$J,"小米体验店")</f>
        <v>0</v>
      </c>
      <c r="BH379" s="99">
        <f>SUMIFS(通讯通路门店!$AA:$AA,通讯通路门店!$S:$S,$G379,通讯通路门店!$J:$J,"苹果体验店")</f>
        <v>0</v>
      </c>
      <c r="BI379" s="99">
        <f>SUMIFS(通讯通路门店!$K:$K,通讯通路门店!$S:$S,$G379,通讯通路门店!$J:$J,"其他品牌专卖店")</f>
        <v>0</v>
      </c>
      <c r="BJ379" s="99">
        <f>SUMIFS(通讯通路门店!$AC:$AC,通讯通路门店!$S:$S,$G379)</f>
        <v>0</v>
      </c>
      <c r="BK379" s="99">
        <f>SUMIFS(通讯通路门店!$AD:$AD,通讯通路门店!$S:$S,$G379)</f>
        <v>0</v>
      </c>
      <c r="BL379" s="99">
        <f>SUMIFS(通讯通路门店!$AE:$AE,通讯通路门店!$S:$S,$G379)</f>
        <v>0</v>
      </c>
      <c r="BM379" s="99">
        <f>SUMIFS(通讯通路门店!$AF:$AF,通讯通路门店!$S:$S,$G379)</f>
        <v>0</v>
      </c>
      <c r="BN379" s="99">
        <f>SUMIFS(通讯通路门店!$AG:$AG,通讯通路门店!$S:$S,$G379)</f>
        <v>0</v>
      </c>
      <c r="BO379" s="99">
        <f>SUMIFS(通讯通路门店!$AH:$AH,通讯通路门店!$S:$S,$G379)</f>
        <v>0</v>
      </c>
      <c r="BP379" s="99">
        <f>SUMIFS(通讯通路门店!$AI:$AI,通讯通路门店!$S:$S,$G379)</f>
        <v>0</v>
      </c>
      <c r="BQ379" s="83"/>
    </row>
    <row r="380" spans="1:69">
      <c r="A380" s="99" t="str">
        <f>IFERROR(_xlfn.XLOOKUP($G380,通讯通路门店!$S$4:$S$993933,通讯通路门店!$A$4:$A$993933,0,0),"")</f>
        <v/>
      </c>
      <c r="B380" s="99" t="str">
        <f>IFERROR(_xlfn.XLOOKUP($G380,通讯通路门店!$S$4:$S$993933,通讯通路门店!$B$4:$B$993933,0,0),"")</f>
        <v/>
      </c>
      <c r="C380" s="99" t="str">
        <f>IFERROR(_xlfn.XLOOKUP($G380,通讯通路门店!$S$4:$S$993933,通讯通路门店!$C$4:$C$993933,0,0),"")</f>
        <v/>
      </c>
      <c r="D380" s="99" t="str">
        <f>IFERROR(_xlfn.XLOOKUP($G380,通讯通路门店!$S$4:$S$993933,通讯通路门店!$D$4:$D$993933,0,0),"")</f>
        <v/>
      </c>
      <c r="E380" s="83"/>
      <c r="F380" s="83"/>
      <c r="G380" s="101" t="e">
        <v>#N/A</v>
      </c>
      <c r="H380" s="102" t="str">
        <f>IFERROR(_xlfn.XLOOKUP($G380,通讯通路门店!$S$4:$S$993933,通讯通路门店!$R$4:$R$993933,0,0),"")</f>
        <v/>
      </c>
      <c r="I380" s="83"/>
      <c r="J380" s="83"/>
      <c r="K380" s="83"/>
      <c r="L380" s="83"/>
      <c r="M380" s="83"/>
      <c r="N380" s="83"/>
      <c r="O380" s="83"/>
      <c r="P380" s="83"/>
      <c r="Q380" s="83"/>
      <c r="R380" s="83"/>
      <c r="S380" s="83"/>
      <c r="T380" s="83"/>
      <c r="U380" s="99">
        <f>COUNTIF(通讯通路门店!$S:$S,$G380)</f>
        <v>0</v>
      </c>
      <c r="V380" s="99">
        <f>COUNTIFS(通讯通路门店!$S:$S,$G380,通讯通路门店!$J:$J,"综合卖场")</f>
        <v>0</v>
      </c>
      <c r="W380" s="99">
        <f>SUMIFS(通讯通路门店!$AJ:$AJ,通讯通路门店!$S:$S,通讯客户沙盘!$G380)</f>
        <v>0</v>
      </c>
      <c r="X380" s="99">
        <f t="shared" si="25"/>
        <v>0</v>
      </c>
      <c r="Y380" s="99">
        <f>COUNTIFS(通讯通路门店!$S:$S,$G380,通讯通路门店!$J:$J,"荣耀体验店")+COUNTIFS(通讯通路门店!$S:$S,$G380,通讯通路门店!$J:$J,"荣耀授权专卖店")</f>
        <v>0</v>
      </c>
      <c r="Z380" s="99">
        <f>COUNTIFS(通讯通路门店!$S:$S,$G380,通讯通路门店!$J:$J,"VIVO体验店")</f>
        <v>0</v>
      </c>
      <c r="AA380" s="99">
        <f>COUNTIFS(通讯通路门店!$S:$S,$G380,通讯通路门店!$J:$J,"OPPO体验店")</f>
        <v>0</v>
      </c>
      <c r="AB380" s="99">
        <f>COUNTIFS(通讯通路门店!$S:$S,$G380,通讯通路门店!$J:$J,"华为授权体验店")+COUNTIFS(通讯通路门店!$S:$S,$G380,通讯通路门店!$J:$J,"华为堡垒店")</f>
        <v>0</v>
      </c>
      <c r="AC380" s="99">
        <f>COUNTIFS(通讯通路门店!$S:$S,$G380,通讯通路门店!$J:$J,"小米体验店")</f>
        <v>0</v>
      </c>
      <c r="AD380" s="99">
        <f>COUNTIFS(通讯通路门店!$S:$S,$G380,通讯通路门店!$J:$J,"苹果体验店")</f>
        <v>0</v>
      </c>
      <c r="AE380" s="99">
        <f>COUNTIFS(通讯通路门店!$S:$S,$G380,通讯通路门店!$J:$J,"其他品牌专卖店")</f>
        <v>0</v>
      </c>
      <c r="AF380" s="99">
        <f>SUMIFS(通讯通路门店!$BI:$BI,通讯通路门店!$S:$S,$G380)</f>
        <v>0</v>
      </c>
      <c r="AG380" s="99">
        <f>SUMIFS(通讯通路门店!$BH:$BH,通讯通路门店!$S:$S,$G380)</f>
        <v>0</v>
      </c>
      <c r="AH380" s="99">
        <f t="shared" si="26"/>
        <v>0</v>
      </c>
      <c r="AI380" s="99">
        <f>SUMIFS(通讯通路门店!$BB:$BB,通讯通路门店!$S:$S,$G380)</f>
        <v>0</v>
      </c>
      <c r="AJ380" s="99">
        <f>SUMIFS(通讯通路门店!$BE:$BE,通讯通路门店!$S:$S,$G380)</f>
        <v>0</v>
      </c>
      <c r="AK380" s="99">
        <f>SUMIFS(通讯通路门店!$BG:$BG,通讯通路门店!$S:$S,$G380)</f>
        <v>0</v>
      </c>
      <c r="AL380" s="99">
        <f>SUMIFS(通讯通路门店!$BC:$BC,通讯通路门店!$S:$S,$G380)</f>
        <v>0</v>
      </c>
      <c r="AM380" s="99">
        <f>SUMIFS(通讯通路门店!$BD:$BD,通讯通路门店!$S:$S,$G380)</f>
        <v>0</v>
      </c>
      <c r="AN380" s="99">
        <f>SUMIFS(通讯通路门店!$BF:$BF,通讯通路门店!$S:$S,$G380)</f>
        <v>0</v>
      </c>
      <c r="AO380" s="99">
        <f t="shared" si="27"/>
        <v>0</v>
      </c>
      <c r="AP380" s="99">
        <f>SUMIFS(通讯通路门店!$K:$K,通讯通路门店!$S:$S,$G380)</f>
        <v>0</v>
      </c>
      <c r="AQ380" s="83"/>
      <c r="AR380" s="99">
        <f>SUMIFS(通讯通路门店!$T:$T,通讯通路门店!$S:$S,$G380)</f>
        <v>0</v>
      </c>
      <c r="AS380" s="99">
        <f>SUMIFS(通讯通路门店!$U:$U,通讯通路门店!$S:$S,$G380)</f>
        <v>0</v>
      </c>
      <c r="AT380" s="99">
        <f>SUMIFS(通讯通路门店!$V:$V,通讯通路门店!$S:$S,$G380)</f>
        <v>0</v>
      </c>
      <c r="AU380" s="99">
        <f>SUMIFS(通讯通路门店!$W:$W,通讯通路门店!$S:$S,$G380)</f>
        <v>0</v>
      </c>
      <c r="AV380" s="99">
        <f>SUMIFS(通讯通路门店!$Z:$Z,通讯通路门店!$S:$S,$G380)</f>
        <v>0</v>
      </c>
      <c r="AW380" s="99">
        <f>SUMIFS(通讯通路门店!$AB:$AB,通讯通路门店!$S:$S,$G380)</f>
        <v>0</v>
      </c>
      <c r="AX380" s="99">
        <f>SUMIFS(通讯通路门店!$X:$X,通讯通路门店!$S:$S,$G380)</f>
        <v>0</v>
      </c>
      <c r="AY380" s="99">
        <f>SUMIFS(通讯通路门店!$Y:$Y,通讯通路门店!$S:$S,$G380)</f>
        <v>0</v>
      </c>
      <c r="AZ380" s="99">
        <f>SUMIFS(通讯通路门店!$AA:$AA,通讯通路门店!$S:$S,$G380)</f>
        <v>0</v>
      </c>
      <c r="BA380" s="99">
        <f t="shared" si="28"/>
        <v>0</v>
      </c>
      <c r="BB380" s="99">
        <f t="shared" si="29"/>
        <v>0</v>
      </c>
      <c r="BC380" s="99">
        <f>SUMIFS(通讯通路门店!$W:$W,通讯通路门店!$S:$S,$G380,通讯通路门店!$J:$J,"荣耀体验店")+SUMIFS(通讯通路门店!$W:$W,通讯通路门店!$S:$S,$G380,通讯通路门店!$J:$J,"荣耀授权专卖店")</f>
        <v>0</v>
      </c>
      <c r="BD380" s="99">
        <f>SUMIFS(通讯通路门店!$Z:$Z,通讯通路门店!$S:$S,$G380,通讯通路门店!$J:$J,"VIVO体验店")</f>
        <v>0</v>
      </c>
      <c r="BE380" s="99">
        <f>SUMIFS(通讯通路门店!$AB:$AB,通讯通路门店!$S:$S,$G380,通讯通路门店!$J:$J,"OPPO体验店")</f>
        <v>0</v>
      </c>
      <c r="BF380" s="99">
        <f>SUMIFS(通讯通路门店!$X:$X,通讯通路门店!$S:$S,$G380,通讯通路门店!$J:$J,"华为授权体验店")+SUMIFS(通讯通路门店!$AA:$AA,通讯通路门店!$S:$S,$G380,通讯通路门店!$J:$J,"华为堡垒店")</f>
        <v>0</v>
      </c>
      <c r="BG380" s="99">
        <f>SUMIFS(通讯通路门店!$Y:$Y,通讯通路门店!$S:$S,$G380,通讯通路门店!$J:$J,"小米体验店")</f>
        <v>0</v>
      </c>
      <c r="BH380" s="99">
        <f>SUMIFS(通讯通路门店!$AA:$AA,通讯通路门店!$S:$S,$G380,通讯通路门店!$J:$J,"苹果体验店")</f>
        <v>0</v>
      </c>
      <c r="BI380" s="99">
        <f>SUMIFS(通讯通路门店!$K:$K,通讯通路门店!$S:$S,$G380,通讯通路门店!$J:$J,"其他品牌专卖店")</f>
        <v>0</v>
      </c>
      <c r="BJ380" s="99">
        <f>SUMIFS(通讯通路门店!$AC:$AC,通讯通路门店!$S:$S,$G380)</f>
        <v>0</v>
      </c>
      <c r="BK380" s="99">
        <f>SUMIFS(通讯通路门店!$AD:$AD,通讯通路门店!$S:$S,$G380)</f>
        <v>0</v>
      </c>
      <c r="BL380" s="99">
        <f>SUMIFS(通讯通路门店!$AE:$AE,通讯通路门店!$S:$S,$G380)</f>
        <v>0</v>
      </c>
      <c r="BM380" s="99">
        <f>SUMIFS(通讯通路门店!$AF:$AF,通讯通路门店!$S:$S,$G380)</f>
        <v>0</v>
      </c>
      <c r="BN380" s="99">
        <f>SUMIFS(通讯通路门店!$AG:$AG,通讯通路门店!$S:$S,$G380)</f>
        <v>0</v>
      </c>
      <c r="BO380" s="99">
        <f>SUMIFS(通讯通路门店!$AH:$AH,通讯通路门店!$S:$S,$G380)</f>
        <v>0</v>
      </c>
      <c r="BP380" s="99">
        <f>SUMIFS(通讯通路门店!$AI:$AI,通讯通路门店!$S:$S,$G380)</f>
        <v>0</v>
      </c>
      <c r="BQ380" s="83"/>
    </row>
    <row r="381" spans="1:69">
      <c r="A381" s="99" t="str">
        <f>IFERROR(_xlfn.XLOOKUP($G381,通讯通路门店!$S$4:$S$993933,通讯通路门店!$A$4:$A$993933,0,0),"")</f>
        <v/>
      </c>
      <c r="B381" s="99" t="str">
        <f>IFERROR(_xlfn.XLOOKUP($G381,通讯通路门店!$S$4:$S$993933,通讯通路门店!$B$4:$B$993933,0,0),"")</f>
        <v/>
      </c>
      <c r="C381" s="99" t="str">
        <f>IFERROR(_xlfn.XLOOKUP($G381,通讯通路门店!$S$4:$S$993933,通讯通路门店!$C$4:$C$993933,0,0),"")</f>
        <v/>
      </c>
      <c r="D381" s="99" t="str">
        <f>IFERROR(_xlfn.XLOOKUP($G381,通讯通路门店!$S$4:$S$993933,通讯通路门店!$D$4:$D$993933,0,0),"")</f>
        <v/>
      </c>
      <c r="E381" s="83"/>
      <c r="F381" s="83"/>
      <c r="G381" s="101" t="e">
        <v>#N/A</v>
      </c>
      <c r="H381" s="102" t="str">
        <f>IFERROR(_xlfn.XLOOKUP($G381,通讯通路门店!$S$4:$S$993933,通讯通路门店!$R$4:$R$993933,0,0),"")</f>
        <v/>
      </c>
      <c r="I381" s="83"/>
      <c r="J381" s="83"/>
      <c r="K381" s="83"/>
      <c r="L381" s="83"/>
      <c r="M381" s="83"/>
      <c r="N381" s="83"/>
      <c r="O381" s="83"/>
      <c r="P381" s="83"/>
      <c r="Q381" s="83"/>
      <c r="R381" s="83"/>
      <c r="S381" s="83"/>
      <c r="T381" s="83"/>
      <c r="U381" s="99">
        <f>COUNTIF(通讯通路门店!$S:$S,$G381)</f>
        <v>0</v>
      </c>
      <c r="V381" s="99">
        <f>COUNTIFS(通讯通路门店!$S:$S,$G381,通讯通路门店!$J:$J,"综合卖场")</f>
        <v>0</v>
      </c>
      <c r="W381" s="99">
        <f>SUMIFS(通讯通路门店!$AJ:$AJ,通讯通路门店!$S:$S,通讯客户沙盘!$G381)</f>
        <v>0</v>
      </c>
      <c r="X381" s="99">
        <f t="shared" si="25"/>
        <v>0</v>
      </c>
      <c r="Y381" s="99">
        <f>COUNTIFS(通讯通路门店!$S:$S,$G381,通讯通路门店!$J:$J,"荣耀体验店")+COUNTIFS(通讯通路门店!$S:$S,$G381,通讯通路门店!$J:$J,"荣耀授权专卖店")</f>
        <v>0</v>
      </c>
      <c r="Z381" s="99">
        <f>COUNTIFS(通讯通路门店!$S:$S,$G381,通讯通路门店!$J:$J,"VIVO体验店")</f>
        <v>0</v>
      </c>
      <c r="AA381" s="99">
        <f>COUNTIFS(通讯通路门店!$S:$S,$G381,通讯通路门店!$J:$J,"OPPO体验店")</f>
        <v>0</v>
      </c>
      <c r="AB381" s="99">
        <f>COUNTIFS(通讯通路门店!$S:$S,$G381,通讯通路门店!$J:$J,"华为授权体验店")+COUNTIFS(通讯通路门店!$S:$S,$G381,通讯通路门店!$J:$J,"华为堡垒店")</f>
        <v>0</v>
      </c>
      <c r="AC381" s="99">
        <f>COUNTIFS(通讯通路门店!$S:$S,$G381,通讯通路门店!$J:$J,"小米体验店")</f>
        <v>0</v>
      </c>
      <c r="AD381" s="99">
        <f>COUNTIFS(通讯通路门店!$S:$S,$G381,通讯通路门店!$J:$J,"苹果体验店")</f>
        <v>0</v>
      </c>
      <c r="AE381" s="99">
        <f>COUNTIFS(通讯通路门店!$S:$S,$G381,通讯通路门店!$J:$J,"其他品牌专卖店")</f>
        <v>0</v>
      </c>
      <c r="AF381" s="99">
        <f>SUMIFS(通讯通路门店!$BI:$BI,通讯通路门店!$S:$S,$G381)</f>
        <v>0</v>
      </c>
      <c r="AG381" s="99">
        <f>SUMIFS(通讯通路门店!$BH:$BH,通讯通路门店!$S:$S,$G381)</f>
        <v>0</v>
      </c>
      <c r="AH381" s="99">
        <f t="shared" si="26"/>
        <v>0</v>
      </c>
      <c r="AI381" s="99">
        <f>SUMIFS(通讯通路门店!$BB:$BB,通讯通路门店!$S:$S,$G381)</f>
        <v>0</v>
      </c>
      <c r="AJ381" s="99">
        <f>SUMIFS(通讯通路门店!$BE:$BE,通讯通路门店!$S:$S,$G381)</f>
        <v>0</v>
      </c>
      <c r="AK381" s="99">
        <f>SUMIFS(通讯通路门店!$BG:$BG,通讯通路门店!$S:$S,$G381)</f>
        <v>0</v>
      </c>
      <c r="AL381" s="99">
        <f>SUMIFS(通讯通路门店!$BC:$BC,通讯通路门店!$S:$S,$G381)</f>
        <v>0</v>
      </c>
      <c r="AM381" s="99">
        <f>SUMIFS(通讯通路门店!$BD:$BD,通讯通路门店!$S:$S,$G381)</f>
        <v>0</v>
      </c>
      <c r="AN381" s="99">
        <f>SUMIFS(通讯通路门店!$BF:$BF,通讯通路门店!$S:$S,$G381)</f>
        <v>0</v>
      </c>
      <c r="AO381" s="99">
        <f t="shared" si="27"/>
        <v>0</v>
      </c>
      <c r="AP381" s="99">
        <f>SUMIFS(通讯通路门店!$K:$K,通讯通路门店!$S:$S,$G381)</f>
        <v>0</v>
      </c>
      <c r="AQ381" s="83"/>
      <c r="AR381" s="99">
        <f>SUMIFS(通讯通路门店!$T:$T,通讯通路门店!$S:$S,$G381)</f>
        <v>0</v>
      </c>
      <c r="AS381" s="99">
        <f>SUMIFS(通讯通路门店!$U:$U,通讯通路门店!$S:$S,$G381)</f>
        <v>0</v>
      </c>
      <c r="AT381" s="99">
        <f>SUMIFS(通讯通路门店!$V:$V,通讯通路门店!$S:$S,$G381)</f>
        <v>0</v>
      </c>
      <c r="AU381" s="99">
        <f>SUMIFS(通讯通路门店!$W:$W,通讯通路门店!$S:$S,$G381)</f>
        <v>0</v>
      </c>
      <c r="AV381" s="99">
        <f>SUMIFS(通讯通路门店!$Z:$Z,通讯通路门店!$S:$S,$G381)</f>
        <v>0</v>
      </c>
      <c r="AW381" s="99">
        <f>SUMIFS(通讯通路门店!$AB:$AB,通讯通路门店!$S:$S,$G381)</f>
        <v>0</v>
      </c>
      <c r="AX381" s="99">
        <f>SUMIFS(通讯通路门店!$X:$X,通讯通路门店!$S:$S,$G381)</f>
        <v>0</v>
      </c>
      <c r="AY381" s="99">
        <f>SUMIFS(通讯通路门店!$Y:$Y,通讯通路门店!$S:$S,$G381)</f>
        <v>0</v>
      </c>
      <c r="AZ381" s="99">
        <f>SUMIFS(通讯通路门店!$AA:$AA,通讯通路门店!$S:$S,$G381)</f>
        <v>0</v>
      </c>
      <c r="BA381" s="99">
        <f t="shared" si="28"/>
        <v>0</v>
      </c>
      <c r="BB381" s="99">
        <f t="shared" si="29"/>
        <v>0</v>
      </c>
      <c r="BC381" s="99">
        <f>SUMIFS(通讯通路门店!$W:$W,通讯通路门店!$S:$S,$G381,通讯通路门店!$J:$J,"荣耀体验店")+SUMIFS(通讯通路门店!$W:$W,通讯通路门店!$S:$S,$G381,通讯通路门店!$J:$J,"荣耀授权专卖店")</f>
        <v>0</v>
      </c>
      <c r="BD381" s="99">
        <f>SUMIFS(通讯通路门店!$Z:$Z,通讯通路门店!$S:$S,$G381,通讯通路门店!$J:$J,"VIVO体验店")</f>
        <v>0</v>
      </c>
      <c r="BE381" s="99">
        <f>SUMIFS(通讯通路门店!$AB:$AB,通讯通路门店!$S:$S,$G381,通讯通路门店!$J:$J,"OPPO体验店")</f>
        <v>0</v>
      </c>
      <c r="BF381" s="99">
        <f>SUMIFS(通讯通路门店!$X:$X,通讯通路门店!$S:$S,$G381,通讯通路门店!$J:$J,"华为授权体验店")+SUMIFS(通讯通路门店!$AA:$AA,通讯通路门店!$S:$S,$G381,通讯通路门店!$J:$J,"华为堡垒店")</f>
        <v>0</v>
      </c>
      <c r="BG381" s="99">
        <f>SUMIFS(通讯通路门店!$Y:$Y,通讯通路门店!$S:$S,$G381,通讯通路门店!$J:$J,"小米体验店")</f>
        <v>0</v>
      </c>
      <c r="BH381" s="99">
        <f>SUMIFS(通讯通路门店!$AA:$AA,通讯通路门店!$S:$S,$G381,通讯通路门店!$J:$J,"苹果体验店")</f>
        <v>0</v>
      </c>
      <c r="BI381" s="99">
        <f>SUMIFS(通讯通路门店!$K:$K,通讯通路门店!$S:$S,$G381,通讯通路门店!$J:$J,"其他品牌专卖店")</f>
        <v>0</v>
      </c>
      <c r="BJ381" s="99">
        <f>SUMIFS(通讯通路门店!$AC:$AC,通讯通路门店!$S:$S,$G381)</f>
        <v>0</v>
      </c>
      <c r="BK381" s="99">
        <f>SUMIFS(通讯通路门店!$AD:$AD,通讯通路门店!$S:$S,$G381)</f>
        <v>0</v>
      </c>
      <c r="BL381" s="99">
        <f>SUMIFS(通讯通路门店!$AE:$AE,通讯通路门店!$S:$S,$G381)</f>
        <v>0</v>
      </c>
      <c r="BM381" s="99">
        <f>SUMIFS(通讯通路门店!$AF:$AF,通讯通路门店!$S:$S,$G381)</f>
        <v>0</v>
      </c>
      <c r="BN381" s="99">
        <f>SUMIFS(通讯通路门店!$AG:$AG,通讯通路门店!$S:$S,$G381)</f>
        <v>0</v>
      </c>
      <c r="BO381" s="99">
        <f>SUMIFS(通讯通路门店!$AH:$AH,通讯通路门店!$S:$S,$G381)</f>
        <v>0</v>
      </c>
      <c r="BP381" s="99">
        <f>SUMIFS(通讯通路门店!$AI:$AI,通讯通路门店!$S:$S,$G381)</f>
        <v>0</v>
      </c>
      <c r="BQ381" s="83"/>
    </row>
    <row r="382" spans="1:69">
      <c r="A382" s="99" t="str">
        <f>IFERROR(_xlfn.XLOOKUP($G382,通讯通路门店!$S$4:$S$993933,通讯通路门店!$A$4:$A$993933,0,0),"")</f>
        <v/>
      </c>
      <c r="B382" s="99" t="str">
        <f>IFERROR(_xlfn.XLOOKUP($G382,通讯通路门店!$S$4:$S$993933,通讯通路门店!$B$4:$B$993933,0,0),"")</f>
        <v/>
      </c>
      <c r="C382" s="99" t="str">
        <f>IFERROR(_xlfn.XLOOKUP($G382,通讯通路门店!$S$4:$S$993933,通讯通路门店!$C$4:$C$993933,0,0),"")</f>
        <v/>
      </c>
      <c r="D382" s="99" t="str">
        <f>IFERROR(_xlfn.XLOOKUP($G382,通讯通路门店!$S$4:$S$993933,通讯通路门店!$D$4:$D$993933,0,0),"")</f>
        <v/>
      </c>
      <c r="E382" s="83"/>
      <c r="F382" s="83"/>
      <c r="G382" s="101" t="e">
        <v>#N/A</v>
      </c>
      <c r="H382" s="102" t="str">
        <f>IFERROR(_xlfn.XLOOKUP($G382,通讯通路门店!$S$4:$S$993933,通讯通路门店!$R$4:$R$993933,0,0),"")</f>
        <v/>
      </c>
      <c r="I382" s="83"/>
      <c r="J382" s="83"/>
      <c r="K382" s="83"/>
      <c r="L382" s="83"/>
      <c r="M382" s="83"/>
      <c r="N382" s="83"/>
      <c r="O382" s="83"/>
      <c r="P382" s="83"/>
      <c r="Q382" s="83"/>
      <c r="R382" s="83"/>
      <c r="S382" s="83"/>
      <c r="T382" s="83"/>
      <c r="U382" s="99">
        <f>COUNTIF(通讯通路门店!$S:$S,$G382)</f>
        <v>0</v>
      </c>
      <c r="V382" s="99">
        <f>COUNTIFS(通讯通路门店!$S:$S,$G382,通讯通路门店!$J:$J,"综合卖场")</f>
        <v>0</v>
      </c>
      <c r="W382" s="99">
        <f>SUMIFS(通讯通路门店!$AJ:$AJ,通讯通路门店!$S:$S,通讯客户沙盘!$G382)</f>
        <v>0</v>
      </c>
      <c r="X382" s="99">
        <f t="shared" si="25"/>
        <v>0</v>
      </c>
      <c r="Y382" s="99">
        <f>COUNTIFS(通讯通路门店!$S:$S,$G382,通讯通路门店!$J:$J,"荣耀体验店")+COUNTIFS(通讯通路门店!$S:$S,$G382,通讯通路门店!$J:$J,"荣耀授权专卖店")</f>
        <v>0</v>
      </c>
      <c r="Z382" s="99">
        <f>COUNTIFS(通讯通路门店!$S:$S,$G382,通讯通路门店!$J:$J,"VIVO体验店")</f>
        <v>0</v>
      </c>
      <c r="AA382" s="99">
        <f>COUNTIFS(通讯通路门店!$S:$S,$G382,通讯通路门店!$J:$J,"OPPO体验店")</f>
        <v>0</v>
      </c>
      <c r="AB382" s="99">
        <f>COUNTIFS(通讯通路门店!$S:$S,$G382,通讯通路门店!$J:$J,"华为授权体验店")+COUNTIFS(通讯通路门店!$S:$S,$G382,通讯通路门店!$J:$J,"华为堡垒店")</f>
        <v>0</v>
      </c>
      <c r="AC382" s="99">
        <f>COUNTIFS(通讯通路门店!$S:$S,$G382,通讯通路门店!$J:$J,"小米体验店")</f>
        <v>0</v>
      </c>
      <c r="AD382" s="99">
        <f>COUNTIFS(通讯通路门店!$S:$S,$G382,通讯通路门店!$J:$J,"苹果体验店")</f>
        <v>0</v>
      </c>
      <c r="AE382" s="99">
        <f>COUNTIFS(通讯通路门店!$S:$S,$G382,通讯通路门店!$J:$J,"其他品牌专卖店")</f>
        <v>0</v>
      </c>
      <c r="AF382" s="99">
        <f>SUMIFS(通讯通路门店!$BI:$BI,通讯通路门店!$S:$S,$G382)</f>
        <v>0</v>
      </c>
      <c r="AG382" s="99">
        <f>SUMIFS(通讯通路门店!$BH:$BH,通讯通路门店!$S:$S,$G382)</f>
        <v>0</v>
      </c>
      <c r="AH382" s="99">
        <f t="shared" si="26"/>
        <v>0</v>
      </c>
      <c r="AI382" s="99">
        <f>SUMIFS(通讯通路门店!$BB:$BB,通讯通路门店!$S:$S,$G382)</f>
        <v>0</v>
      </c>
      <c r="AJ382" s="99">
        <f>SUMIFS(通讯通路门店!$BE:$BE,通讯通路门店!$S:$S,$G382)</f>
        <v>0</v>
      </c>
      <c r="AK382" s="99">
        <f>SUMIFS(通讯通路门店!$BG:$BG,通讯通路门店!$S:$S,$G382)</f>
        <v>0</v>
      </c>
      <c r="AL382" s="99">
        <f>SUMIFS(通讯通路门店!$BC:$BC,通讯通路门店!$S:$S,$G382)</f>
        <v>0</v>
      </c>
      <c r="AM382" s="99">
        <f>SUMIFS(通讯通路门店!$BD:$BD,通讯通路门店!$S:$S,$G382)</f>
        <v>0</v>
      </c>
      <c r="AN382" s="99">
        <f>SUMIFS(通讯通路门店!$BF:$BF,通讯通路门店!$S:$S,$G382)</f>
        <v>0</v>
      </c>
      <c r="AO382" s="99">
        <f t="shared" si="27"/>
        <v>0</v>
      </c>
      <c r="AP382" s="99">
        <f>SUMIFS(通讯通路门店!$K:$K,通讯通路门店!$S:$S,$G382)</f>
        <v>0</v>
      </c>
      <c r="AQ382" s="83"/>
      <c r="AR382" s="99">
        <f>SUMIFS(通讯通路门店!$T:$T,通讯通路门店!$S:$S,$G382)</f>
        <v>0</v>
      </c>
      <c r="AS382" s="99">
        <f>SUMIFS(通讯通路门店!$U:$U,通讯通路门店!$S:$S,$G382)</f>
        <v>0</v>
      </c>
      <c r="AT382" s="99">
        <f>SUMIFS(通讯通路门店!$V:$V,通讯通路门店!$S:$S,$G382)</f>
        <v>0</v>
      </c>
      <c r="AU382" s="99">
        <f>SUMIFS(通讯通路门店!$W:$W,通讯通路门店!$S:$S,$G382)</f>
        <v>0</v>
      </c>
      <c r="AV382" s="99">
        <f>SUMIFS(通讯通路门店!$Z:$Z,通讯通路门店!$S:$S,$G382)</f>
        <v>0</v>
      </c>
      <c r="AW382" s="99">
        <f>SUMIFS(通讯通路门店!$AB:$AB,通讯通路门店!$S:$S,$G382)</f>
        <v>0</v>
      </c>
      <c r="AX382" s="99">
        <f>SUMIFS(通讯通路门店!$X:$X,通讯通路门店!$S:$S,$G382)</f>
        <v>0</v>
      </c>
      <c r="AY382" s="99">
        <f>SUMIFS(通讯通路门店!$Y:$Y,通讯通路门店!$S:$S,$G382)</f>
        <v>0</v>
      </c>
      <c r="AZ382" s="99">
        <f>SUMIFS(通讯通路门店!$AA:$AA,通讯通路门店!$S:$S,$G382)</f>
        <v>0</v>
      </c>
      <c r="BA382" s="99">
        <f t="shared" si="28"/>
        <v>0</v>
      </c>
      <c r="BB382" s="99">
        <f t="shared" si="29"/>
        <v>0</v>
      </c>
      <c r="BC382" s="99">
        <f>SUMIFS(通讯通路门店!$W:$W,通讯通路门店!$S:$S,$G382,通讯通路门店!$J:$J,"荣耀体验店")+SUMIFS(通讯通路门店!$W:$W,通讯通路门店!$S:$S,$G382,通讯通路门店!$J:$J,"荣耀授权专卖店")</f>
        <v>0</v>
      </c>
      <c r="BD382" s="99">
        <f>SUMIFS(通讯通路门店!$Z:$Z,通讯通路门店!$S:$S,$G382,通讯通路门店!$J:$J,"VIVO体验店")</f>
        <v>0</v>
      </c>
      <c r="BE382" s="99">
        <f>SUMIFS(通讯通路门店!$AB:$AB,通讯通路门店!$S:$S,$G382,通讯通路门店!$J:$J,"OPPO体验店")</f>
        <v>0</v>
      </c>
      <c r="BF382" s="99">
        <f>SUMIFS(通讯通路门店!$X:$X,通讯通路门店!$S:$S,$G382,通讯通路门店!$J:$J,"华为授权体验店")+SUMIFS(通讯通路门店!$AA:$AA,通讯通路门店!$S:$S,$G382,通讯通路门店!$J:$J,"华为堡垒店")</f>
        <v>0</v>
      </c>
      <c r="BG382" s="99">
        <f>SUMIFS(通讯通路门店!$Y:$Y,通讯通路门店!$S:$S,$G382,通讯通路门店!$J:$J,"小米体验店")</f>
        <v>0</v>
      </c>
      <c r="BH382" s="99">
        <f>SUMIFS(通讯通路门店!$AA:$AA,通讯通路门店!$S:$S,$G382,通讯通路门店!$J:$J,"苹果体验店")</f>
        <v>0</v>
      </c>
      <c r="BI382" s="99">
        <f>SUMIFS(通讯通路门店!$K:$K,通讯通路门店!$S:$S,$G382,通讯通路门店!$J:$J,"其他品牌专卖店")</f>
        <v>0</v>
      </c>
      <c r="BJ382" s="99">
        <f>SUMIFS(通讯通路门店!$AC:$AC,通讯通路门店!$S:$S,$G382)</f>
        <v>0</v>
      </c>
      <c r="BK382" s="99">
        <f>SUMIFS(通讯通路门店!$AD:$AD,通讯通路门店!$S:$S,$G382)</f>
        <v>0</v>
      </c>
      <c r="BL382" s="99">
        <f>SUMIFS(通讯通路门店!$AE:$AE,通讯通路门店!$S:$S,$G382)</f>
        <v>0</v>
      </c>
      <c r="BM382" s="99">
        <f>SUMIFS(通讯通路门店!$AF:$AF,通讯通路门店!$S:$S,$G382)</f>
        <v>0</v>
      </c>
      <c r="BN382" s="99">
        <f>SUMIFS(通讯通路门店!$AG:$AG,通讯通路门店!$S:$S,$G382)</f>
        <v>0</v>
      </c>
      <c r="BO382" s="99">
        <f>SUMIFS(通讯通路门店!$AH:$AH,通讯通路门店!$S:$S,$G382)</f>
        <v>0</v>
      </c>
      <c r="BP382" s="99">
        <f>SUMIFS(通讯通路门店!$AI:$AI,通讯通路门店!$S:$S,$G382)</f>
        <v>0</v>
      </c>
      <c r="BQ382" s="83"/>
    </row>
    <row r="383" spans="1:69">
      <c r="A383" s="99" t="str">
        <f>IFERROR(_xlfn.XLOOKUP($G383,通讯通路门店!$S$4:$S$993933,通讯通路门店!$A$4:$A$993933,0,0),"")</f>
        <v/>
      </c>
      <c r="B383" s="99" t="str">
        <f>IFERROR(_xlfn.XLOOKUP($G383,通讯通路门店!$S$4:$S$993933,通讯通路门店!$B$4:$B$993933,0,0),"")</f>
        <v/>
      </c>
      <c r="C383" s="99" t="str">
        <f>IFERROR(_xlfn.XLOOKUP($G383,通讯通路门店!$S$4:$S$993933,通讯通路门店!$C$4:$C$993933,0,0),"")</f>
        <v/>
      </c>
      <c r="D383" s="99" t="str">
        <f>IFERROR(_xlfn.XLOOKUP($G383,通讯通路门店!$S$4:$S$993933,通讯通路门店!$D$4:$D$993933,0,0),"")</f>
        <v/>
      </c>
      <c r="E383" s="83"/>
      <c r="F383" s="83"/>
      <c r="G383" s="101" t="e">
        <v>#N/A</v>
      </c>
      <c r="H383" s="102" t="str">
        <f>IFERROR(_xlfn.XLOOKUP($G383,通讯通路门店!$S$4:$S$993933,通讯通路门店!$R$4:$R$993933,0,0),"")</f>
        <v/>
      </c>
      <c r="I383" s="83"/>
      <c r="J383" s="83"/>
      <c r="K383" s="83"/>
      <c r="L383" s="83"/>
      <c r="M383" s="83"/>
      <c r="N383" s="83"/>
      <c r="O383" s="83"/>
      <c r="P383" s="83"/>
      <c r="Q383" s="83"/>
      <c r="R383" s="83"/>
      <c r="S383" s="83"/>
      <c r="T383" s="83"/>
      <c r="U383" s="99">
        <f>COUNTIF(通讯通路门店!$S:$S,$G383)</f>
        <v>0</v>
      </c>
      <c r="V383" s="99">
        <f>COUNTIFS(通讯通路门店!$S:$S,$G383,通讯通路门店!$J:$J,"综合卖场")</f>
        <v>0</v>
      </c>
      <c r="W383" s="99">
        <f>SUMIFS(通讯通路门店!$AJ:$AJ,通讯通路门店!$S:$S,通讯客户沙盘!$G383)</f>
        <v>0</v>
      </c>
      <c r="X383" s="99">
        <f t="shared" si="25"/>
        <v>0</v>
      </c>
      <c r="Y383" s="99">
        <f>COUNTIFS(通讯通路门店!$S:$S,$G383,通讯通路门店!$J:$J,"荣耀体验店")+COUNTIFS(通讯通路门店!$S:$S,$G383,通讯通路门店!$J:$J,"荣耀授权专卖店")</f>
        <v>0</v>
      </c>
      <c r="Z383" s="99">
        <f>COUNTIFS(通讯通路门店!$S:$S,$G383,通讯通路门店!$J:$J,"VIVO体验店")</f>
        <v>0</v>
      </c>
      <c r="AA383" s="99">
        <f>COUNTIFS(通讯通路门店!$S:$S,$G383,通讯通路门店!$J:$J,"OPPO体验店")</f>
        <v>0</v>
      </c>
      <c r="AB383" s="99">
        <f>COUNTIFS(通讯通路门店!$S:$S,$G383,通讯通路门店!$J:$J,"华为授权体验店")+COUNTIFS(通讯通路门店!$S:$S,$G383,通讯通路门店!$J:$J,"华为堡垒店")</f>
        <v>0</v>
      </c>
      <c r="AC383" s="99">
        <f>COUNTIFS(通讯通路门店!$S:$S,$G383,通讯通路门店!$J:$J,"小米体验店")</f>
        <v>0</v>
      </c>
      <c r="AD383" s="99">
        <f>COUNTIFS(通讯通路门店!$S:$S,$G383,通讯通路门店!$J:$J,"苹果体验店")</f>
        <v>0</v>
      </c>
      <c r="AE383" s="99">
        <f>COUNTIFS(通讯通路门店!$S:$S,$G383,通讯通路门店!$J:$J,"其他品牌专卖店")</f>
        <v>0</v>
      </c>
      <c r="AF383" s="99">
        <f>SUMIFS(通讯通路门店!$BI:$BI,通讯通路门店!$S:$S,$G383)</f>
        <v>0</v>
      </c>
      <c r="AG383" s="99">
        <f>SUMIFS(通讯通路门店!$BH:$BH,通讯通路门店!$S:$S,$G383)</f>
        <v>0</v>
      </c>
      <c r="AH383" s="99">
        <f t="shared" si="26"/>
        <v>0</v>
      </c>
      <c r="AI383" s="99">
        <f>SUMIFS(通讯通路门店!$BB:$BB,通讯通路门店!$S:$S,$G383)</f>
        <v>0</v>
      </c>
      <c r="AJ383" s="99">
        <f>SUMIFS(通讯通路门店!$BE:$BE,通讯通路门店!$S:$S,$G383)</f>
        <v>0</v>
      </c>
      <c r="AK383" s="99">
        <f>SUMIFS(通讯通路门店!$BG:$BG,通讯通路门店!$S:$S,$G383)</f>
        <v>0</v>
      </c>
      <c r="AL383" s="99">
        <f>SUMIFS(通讯通路门店!$BC:$BC,通讯通路门店!$S:$S,$G383)</f>
        <v>0</v>
      </c>
      <c r="AM383" s="99">
        <f>SUMIFS(通讯通路门店!$BD:$BD,通讯通路门店!$S:$S,$G383)</f>
        <v>0</v>
      </c>
      <c r="AN383" s="99">
        <f>SUMIFS(通讯通路门店!$BF:$BF,通讯通路门店!$S:$S,$G383)</f>
        <v>0</v>
      </c>
      <c r="AO383" s="99">
        <f t="shared" si="27"/>
        <v>0</v>
      </c>
      <c r="AP383" s="99">
        <f>SUMIFS(通讯通路门店!$K:$K,通讯通路门店!$S:$S,$G383)</f>
        <v>0</v>
      </c>
      <c r="AQ383" s="83"/>
      <c r="AR383" s="99">
        <f>SUMIFS(通讯通路门店!$T:$T,通讯通路门店!$S:$S,$G383)</f>
        <v>0</v>
      </c>
      <c r="AS383" s="99">
        <f>SUMIFS(通讯通路门店!$U:$U,通讯通路门店!$S:$S,$G383)</f>
        <v>0</v>
      </c>
      <c r="AT383" s="99">
        <f>SUMIFS(通讯通路门店!$V:$V,通讯通路门店!$S:$S,$G383)</f>
        <v>0</v>
      </c>
      <c r="AU383" s="99">
        <f>SUMIFS(通讯通路门店!$W:$W,通讯通路门店!$S:$S,$G383)</f>
        <v>0</v>
      </c>
      <c r="AV383" s="99">
        <f>SUMIFS(通讯通路门店!$Z:$Z,通讯通路门店!$S:$S,$G383)</f>
        <v>0</v>
      </c>
      <c r="AW383" s="99">
        <f>SUMIFS(通讯通路门店!$AB:$AB,通讯通路门店!$S:$S,$G383)</f>
        <v>0</v>
      </c>
      <c r="AX383" s="99">
        <f>SUMIFS(通讯通路门店!$X:$X,通讯通路门店!$S:$S,$G383)</f>
        <v>0</v>
      </c>
      <c r="AY383" s="99">
        <f>SUMIFS(通讯通路门店!$Y:$Y,通讯通路门店!$S:$S,$G383)</f>
        <v>0</v>
      </c>
      <c r="AZ383" s="99">
        <f>SUMIFS(通讯通路门店!$AA:$AA,通讯通路门店!$S:$S,$G383)</f>
        <v>0</v>
      </c>
      <c r="BA383" s="99">
        <f t="shared" si="28"/>
        <v>0</v>
      </c>
      <c r="BB383" s="99">
        <f t="shared" si="29"/>
        <v>0</v>
      </c>
      <c r="BC383" s="99">
        <f>SUMIFS(通讯通路门店!$W:$W,通讯通路门店!$S:$S,$G383,通讯通路门店!$J:$J,"荣耀体验店")+SUMIFS(通讯通路门店!$W:$W,通讯通路门店!$S:$S,$G383,通讯通路门店!$J:$J,"荣耀授权专卖店")</f>
        <v>0</v>
      </c>
      <c r="BD383" s="99">
        <f>SUMIFS(通讯通路门店!$Z:$Z,通讯通路门店!$S:$S,$G383,通讯通路门店!$J:$J,"VIVO体验店")</f>
        <v>0</v>
      </c>
      <c r="BE383" s="99">
        <f>SUMIFS(通讯通路门店!$AB:$AB,通讯通路门店!$S:$S,$G383,通讯通路门店!$J:$J,"OPPO体验店")</f>
        <v>0</v>
      </c>
      <c r="BF383" s="99">
        <f>SUMIFS(通讯通路门店!$X:$X,通讯通路门店!$S:$S,$G383,通讯通路门店!$J:$J,"华为授权体验店")+SUMIFS(通讯通路门店!$AA:$AA,通讯通路门店!$S:$S,$G383,通讯通路门店!$J:$J,"华为堡垒店")</f>
        <v>0</v>
      </c>
      <c r="BG383" s="99">
        <f>SUMIFS(通讯通路门店!$Y:$Y,通讯通路门店!$S:$S,$G383,通讯通路门店!$J:$J,"小米体验店")</f>
        <v>0</v>
      </c>
      <c r="BH383" s="99">
        <f>SUMIFS(通讯通路门店!$AA:$AA,通讯通路门店!$S:$S,$G383,通讯通路门店!$J:$J,"苹果体验店")</f>
        <v>0</v>
      </c>
      <c r="BI383" s="99">
        <f>SUMIFS(通讯通路门店!$K:$K,通讯通路门店!$S:$S,$G383,通讯通路门店!$J:$J,"其他品牌专卖店")</f>
        <v>0</v>
      </c>
      <c r="BJ383" s="99">
        <f>SUMIFS(通讯通路门店!$AC:$AC,通讯通路门店!$S:$S,$G383)</f>
        <v>0</v>
      </c>
      <c r="BK383" s="99">
        <f>SUMIFS(通讯通路门店!$AD:$AD,通讯通路门店!$S:$S,$G383)</f>
        <v>0</v>
      </c>
      <c r="BL383" s="99">
        <f>SUMIFS(通讯通路门店!$AE:$AE,通讯通路门店!$S:$S,$G383)</f>
        <v>0</v>
      </c>
      <c r="BM383" s="99">
        <f>SUMIFS(通讯通路门店!$AF:$AF,通讯通路门店!$S:$S,$G383)</f>
        <v>0</v>
      </c>
      <c r="BN383" s="99">
        <f>SUMIFS(通讯通路门店!$AG:$AG,通讯通路门店!$S:$S,$G383)</f>
        <v>0</v>
      </c>
      <c r="BO383" s="99">
        <f>SUMIFS(通讯通路门店!$AH:$AH,通讯通路门店!$S:$S,$G383)</f>
        <v>0</v>
      </c>
      <c r="BP383" s="99">
        <f>SUMIFS(通讯通路门店!$AI:$AI,通讯通路门店!$S:$S,$G383)</f>
        <v>0</v>
      </c>
      <c r="BQ383" s="83"/>
    </row>
    <row r="384" spans="1:69">
      <c r="A384" s="99" t="str">
        <f>IFERROR(_xlfn.XLOOKUP($G384,通讯通路门店!$S$4:$S$993933,通讯通路门店!$A$4:$A$993933,0,0),"")</f>
        <v/>
      </c>
      <c r="B384" s="99" t="str">
        <f>IFERROR(_xlfn.XLOOKUP($G384,通讯通路门店!$S$4:$S$993933,通讯通路门店!$B$4:$B$993933,0,0),"")</f>
        <v/>
      </c>
      <c r="C384" s="99" t="str">
        <f>IFERROR(_xlfn.XLOOKUP($G384,通讯通路门店!$S$4:$S$993933,通讯通路门店!$C$4:$C$993933,0,0),"")</f>
        <v/>
      </c>
      <c r="D384" s="99" t="str">
        <f>IFERROR(_xlfn.XLOOKUP($G384,通讯通路门店!$S$4:$S$993933,通讯通路门店!$D$4:$D$993933,0,0),"")</f>
        <v/>
      </c>
      <c r="E384" s="83"/>
      <c r="F384" s="83"/>
      <c r="G384" s="101" t="e">
        <v>#N/A</v>
      </c>
      <c r="H384" s="102" t="str">
        <f>IFERROR(_xlfn.XLOOKUP($G384,通讯通路门店!$S$4:$S$993933,通讯通路门店!$R$4:$R$993933,0,0),"")</f>
        <v/>
      </c>
      <c r="I384" s="83"/>
      <c r="J384" s="83"/>
      <c r="K384" s="83"/>
      <c r="L384" s="83"/>
      <c r="M384" s="83"/>
      <c r="N384" s="83"/>
      <c r="O384" s="83"/>
      <c r="P384" s="83"/>
      <c r="Q384" s="83"/>
      <c r="R384" s="83"/>
      <c r="S384" s="83"/>
      <c r="T384" s="83"/>
      <c r="U384" s="99">
        <f>COUNTIF(通讯通路门店!$S:$S,$G384)</f>
        <v>0</v>
      </c>
      <c r="V384" s="99">
        <f>COUNTIFS(通讯通路门店!$S:$S,$G384,通讯通路门店!$J:$J,"综合卖场")</f>
        <v>0</v>
      </c>
      <c r="W384" s="99">
        <f>SUMIFS(通讯通路门店!$AJ:$AJ,通讯通路门店!$S:$S,通讯客户沙盘!$G384)</f>
        <v>0</v>
      </c>
      <c r="X384" s="99">
        <f t="shared" si="25"/>
        <v>0</v>
      </c>
      <c r="Y384" s="99">
        <f>COUNTIFS(通讯通路门店!$S:$S,$G384,通讯通路门店!$J:$J,"荣耀体验店")+COUNTIFS(通讯通路门店!$S:$S,$G384,通讯通路门店!$J:$J,"荣耀授权专卖店")</f>
        <v>0</v>
      </c>
      <c r="Z384" s="99">
        <f>COUNTIFS(通讯通路门店!$S:$S,$G384,通讯通路门店!$J:$J,"VIVO体验店")</f>
        <v>0</v>
      </c>
      <c r="AA384" s="99">
        <f>COUNTIFS(通讯通路门店!$S:$S,$G384,通讯通路门店!$J:$J,"OPPO体验店")</f>
        <v>0</v>
      </c>
      <c r="AB384" s="99">
        <f>COUNTIFS(通讯通路门店!$S:$S,$G384,通讯通路门店!$J:$J,"华为授权体验店")+COUNTIFS(通讯通路门店!$S:$S,$G384,通讯通路门店!$J:$J,"华为堡垒店")</f>
        <v>0</v>
      </c>
      <c r="AC384" s="99">
        <f>COUNTIFS(通讯通路门店!$S:$S,$G384,通讯通路门店!$J:$J,"小米体验店")</f>
        <v>0</v>
      </c>
      <c r="AD384" s="99">
        <f>COUNTIFS(通讯通路门店!$S:$S,$G384,通讯通路门店!$J:$J,"苹果体验店")</f>
        <v>0</v>
      </c>
      <c r="AE384" s="99">
        <f>COUNTIFS(通讯通路门店!$S:$S,$G384,通讯通路门店!$J:$J,"其他品牌专卖店")</f>
        <v>0</v>
      </c>
      <c r="AF384" s="99">
        <f>SUMIFS(通讯通路门店!$BI:$BI,通讯通路门店!$S:$S,$G384)</f>
        <v>0</v>
      </c>
      <c r="AG384" s="99">
        <f>SUMIFS(通讯通路门店!$BH:$BH,通讯通路门店!$S:$S,$G384)</f>
        <v>0</v>
      </c>
      <c r="AH384" s="99">
        <f t="shared" si="26"/>
        <v>0</v>
      </c>
      <c r="AI384" s="99">
        <f>SUMIFS(通讯通路门店!$BB:$BB,通讯通路门店!$S:$S,$G384)</f>
        <v>0</v>
      </c>
      <c r="AJ384" s="99">
        <f>SUMIFS(通讯通路门店!$BE:$BE,通讯通路门店!$S:$S,$G384)</f>
        <v>0</v>
      </c>
      <c r="AK384" s="99">
        <f>SUMIFS(通讯通路门店!$BG:$BG,通讯通路门店!$S:$S,$G384)</f>
        <v>0</v>
      </c>
      <c r="AL384" s="99">
        <f>SUMIFS(通讯通路门店!$BC:$BC,通讯通路门店!$S:$S,$G384)</f>
        <v>0</v>
      </c>
      <c r="AM384" s="99">
        <f>SUMIFS(通讯通路门店!$BD:$BD,通讯通路门店!$S:$S,$G384)</f>
        <v>0</v>
      </c>
      <c r="AN384" s="99">
        <f>SUMIFS(通讯通路门店!$BF:$BF,通讯通路门店!$S:$S,$G384)</f>
        <v>0</v>
      </c>
      <c r="AO384" s="99">
        <f t="shared" si="27"/>
        <v>0</v>
      </c>
      <c r="AP384" s="99">
        <f>SUMIFS(通讯通路门店!$K:$K,通讯通路门店!$S:$S,$G384)</f>
        <v>0</v>
      </c>
      <c r="AQ384" s="83"/>
      <c r="AR384" s="99">
        <f>SUMIFS(通讯通路门店!$T:$T,通讯通路门店!$S:$S,$G384)</f>
        <v>0</v>
      </c>
      <c r="AS384" s="99">
        <f>SUMIFS(通讯通路门店!$U:$U,通讯通路门店!$S:$S,$G384)</f>
        <v>0</v>
      </c>
      <c r="AT384" s="99">
        <f>SUMIFS(通讯通路门店!$V:$V,通讯通路门店!$S:$S,$G384)</f>
        <v>0</v>
      </c>
      <c r="AU384" s="99">
        <f>SUMIFS(通讯通路门店!$W:$W,通讯通路门店!$S:$S,$G384)</f>
        <v>0</v>
      </c>
      <c r="AV384" s="99">
        <f>SUMIFS(通讯通路门店!$Z:$Z,通讯通路门店!$S:$S,$G384)</f>
        <v>0</v>
      </c>
      <c r="AW384" s="99">
        <f>SUMIFS(通讯通路门店!$AB:$AB,通讯通路门店!$S:$S,$G384)</f>
        <v>0</v>
      </c>
      <c r="AX384" s="99">
        <f>SUMIFS(通讯通路门店!$X:$X,通讯通路门店!$S:$S,$G384)</f>
        <v>0</v>
      </c>
      <c r="AY384" s="99">
        <f>SUMIFS(通讯通路门店!$Y:$Y,通讯通路门店!$S:$S,$G384)</f>
        <v>0</v>
      </c>
      <c r="AZ384" s="99">
        <f>SUMIFS(通讯通路门店!$AA:$AA,通讯通路门店!$S:$S,$G384)</f>
        <v>0</v>
      </c>
      <c r="BA384" s="99">
        <f t="shared" si="28"/>
        <v>0</v>
      </c>
      <c r="BB384" s="99">
        <f t="shared" si="29"/>
        <v>0</v>
      </c>
      <c r="BC384" s="99">
        <f>SUMIFS(通讯通路门店!$W:$W,通讯通路门店!$S:$S,$G384,通讯通路门店!$J:$J,"荣耀体验店")+SUMIFS(通讯通路门店!$W:$W,通讯通路门店!$S:$S,$G384,通讯通路门店!$J:$J,"荣耀授权专卖店")</f>
        <v>0</v>
      </c>
      <c r="BD384" s="99">
        <f>SUMIFS(通讯通路门店!$Z:$Z,通讯通路门店!$S:$S,$G384,通讯通路门店!$J:$J,"VIVO体验店")</f>
        <v>0</v>
      </c>
      <c r="BE384" s="99">
        <f>SUMIFS(通讯通路门店!$AB:$AB,通讯通路门店!$S:$S,$G384,通讯通路门店!$J:$J,"OPPO体验店")</f>
        <v>0</v>
      </c>
      <c r="BF384" s="99">
        <f>SUMIFS(通讯通路门店!$X:$X,通讯通路门店!$S:$S,$G384,通讯通路门店!$J:$J,"华为授权体验店")+SUMIFS(通讯通路门店!$AA:$AA,通讯通路门店!$S:$S,$G384,通讯通路门店!$J:$J,"华为堡垒店")</f>
        <v>0</v>
      </c>
      <c r="BG384" s="99">
        <f>SUMIFS(通讯通路门店!$Y:$Y,通讯通路门店!$S:$S,$G384,通讯通路门店!$J:$J,"小米体验店")</f>
        <v>0</v>
      </c>
      <c r="BH384" s="99">
        <f>SUMIFS(通讯通路门店!$AA:$AA,通讯通路门店!$S:$S,$G384,通讯通路门店!$J:$J,"苹果体验店")</f>
        <v>0</v>
      </c>
      <c r="BI384" s="99">
        <f>SUMIFS(通讯通路门店!$K:$K,通讯通路门店!$S:$S,$G384,通讯通路门店!$J:$J,"其他品牌专卖店")</f>
        <v>0</v>
      </c>
      <c r="BJ384" s="99">
        <f>SUMIFS(通讯通路门店!$AC:$AC,通讯通路门店!$S:$S,$G384)</f>
        <v>0</v>
      </c>
      <c r="BK384" s="99">
        <f>SUMIFS(通讯通路门店!$AD:$AD,通讯通路门店!$S:$S,$G384)</f>
        <v>0</v>
      </c>
      <c r="BL384" s="99">
        <f>SUMIFS(通讯通路门店!$AE:$AE,通讯通路门店!$S:$S,$G384)</f>
        <v>0</v>
      </c>
      <c r="BM384" s="99">
        <f>SUMIFS(通讯通路门店!$AF:$AF,通讯通路门店!$S:$S,$G384)</f>
        <v>0</v>
      </c>
      <c r="BN384" s="99">
        <f>SUMIFS(通讯通路门店!$AG:$AG,通讯通路门店!$S:$S,$G384)</f>
        <v>0</v>
      </c>
      <c r="BO384" s="99">
        <f>SUMIFS(通讯通路门店!$AH:$AH,通讯通路门店!$S:$S,$G384)</f>
        <v>0</v>
      </c>
      <c r="BP384" s="99">
        <f>SUMIFS(通讯通路门店!$AI:$AI,通讯通路门店!$S:$S,$G384)</f>
        <v>0</v>
      </c>
      <c r="BQ384" s="83"/>
    </row>
    <row r="385" spans="1:69">
      <c r="A385" s="99" t="str">
        <f>IFERROR(_xlfn.XLOOKUP($G385,通讯通路门店!$S$4:$S$993933,通讯通路门店!$A$4:$A$993933,0,0),"")</f>
        <v/>
      </c>
      <c r="B385" s="99" t="str">
        <f>IFERROR(_xlfn.XLOOKUP($G385,通讯通路门店!$S$4:$S$993933,通讯通路门店!$B$4:$B$993933,0,0),"")</f>
        <v/>
      </c>
      <c r="C385" s="99" t="str">
        <f>IFERROR(_xlfn.XLOOKUP($G385,通讯通路门店!$S$4:$S$993933,通讯通路门店!$C$4:$C$993933,0,0),"")</f>
        <v/>
      </c>
      <c r="D385" s="99" t="str">
        <f>IFERROR(_xlfn.XLOOKUP($G385,通讯通路门店!$S$4:$S$993933,通讯通路门店!$D$4:$D$993933,0,0),"")</f>
        <v/>
      </c>
      <c r="E385" s="83"/>
      <c r="F385" s="83"/>
      <c r="G385" s="101" t="e">
        <v>#N/A</v>
      </c>
      <c r="H385" s="102" t="str">
        <f>IFERROR(_xlfn.XLOOKUP($G385,通讯通路门店!$S$4:$S$993933,通讯通路门店!$R$4:$R$993933,0,0),"")</f>
        <v/>
      </c>
      <c r="I385" s="83"/>
      <c r="J385" s="83"/>
      <c r="K385" s="83"/>
      <c r="L385" s="83"/>
      <c r="M385" s="83"/>
      <c r="N385" s="83"/>
      <c r="O385" s="83"/>
      <c r="P385" s="83"/>
      <c r="Q385" s="83"/>
      <c r="R385" s="83"/>
      <c r="S385" s="83"/>
      <c r="T385" s="83"/>
      <c r="U385" s="99">
        <f>COUNTIF(通讯通路门店!$S:$S,$G385)</f>
        <v>0</v>
      </c>
      <c r="V385" s="99">
        <f>COUNTIFS(通讯通路门店!$S:$S,$G385,通讯通路门店!$J:$J,"综合卖场")</f>
        <v>0</v>
      </c>
      <c r="W385" s="99">
        <f>SUMIFS(通讯通路门店!$AJ:$AJ,通讯通路门店!$S:$S,通讯客户沙盘!$G385)</f>
        <v>0</v>
      </c>
      <c r="X385" s="99">
        <f t="shared" si="25"/>
        <v>0</v>
      </c>
      <c r="Y385" s="99">
        <f>COUNTIFS(通讯通路门店!$S:$S,$G385,通讯通路门店!$J:$J,"荣耀体验店")+COUNTIFS(通讯通路门店!$S:$S,$G385,通讯通路门店!$J:$J,"荣耀授权专卖店")</f>
        <v>0</v>
      </c>
      <c r="Z385" s="99">
        <f>COUNTIFS(通讯通路门店!$S:$S,$G385,通讯通路门店!$J:$J,"VIVO体验店")</f>
        <v>0</v>
      </c>
      <c r="AA385" s="99">
        <f>COUNTIFS(通讯通路门店!$S:$S,$G385,通讯通路门店!$J:$J,"OPPO体验店")</f>
        <v>0</v>
      </c>
      <c r="AB385" s="99">
        <f>COUNTIFS(通讯通路门店!$S:$S,$G385,通讯通路门店!$J:$J,"华为授权体验店")+COUNTIFS(通讯通路门店!$S:$S,$G385,通讯通路门店!$J:$J,"华为堡垒店")</f>
        <v>0</v>
      </c>
      <c r="AC385" s="99">
        <f>COUNTIFS(通讯通路门店!$S:$S,$G385,通讯通路门店!$J:$J,"小米体验店")</f>
        <v>0</v>
      </c>
      <c r="AD385" s="99">
        <f>COUNTIFS(通讯通路门店!$S:$S,$G385,通讯通路门店!$J:$J,"苹果体验店")</f>
        <v>0</v>
      </c>
      <c r="AE385" s="99">
        <f>COUNTIFS(通讯通路门店!$S:$S,$G385,通讯通路门店!$J:$J,"其他品牌专卖店")</f>
        <v>0</v>
      </c>
      <c r="AF385" s="99">
        <f>SUMIFS(通讯通路门店!$BI:$BI,通讯通路门店!$S:$S,$G385)</f>
        <v>0</v>
      </c>
      <c r="AG385" s="99">
        <f>SUMIFS(通讯通路门店!$BH:$BH,通讯通路门店!$S:$S,$G385)</f>
        <v>0</v>
      </c>
      <c r="AH385" s="99">
        <f t="shared" si="26"/>
        <v>0</v>
      </c>
      <c r="AI385" s="99">
        <f>SUMIFS(通讯通路门店!$BB:$BB,通讯通路门店!$S:$S,$G385)</f>
        <v>0</v>
      </c>
      <c r="AJ385" s="99">
        <f>SUMIFS(通讯通路门店!$BE:$BE,通讯通路门店!$S:$S,$G385)</f>
        <v>0</v>
      </c>
      <c r="AK385" s="99">
        <f>SUMIFS(通讯通路门店!$BG:$BG,通讯通路门店!$S:$S,$G385)</f>
        <v>0</v>
      </c>
      <c r="AL385" s="99">
        <f>SUMIFS(通讯通路门店!$BC:$BC,通讯通路门店!$S:$S,$G385)</f>
        <v>0</v>
      </c>
      <c r="AM385" s="99">
        <f>SUMIFS(通讯通路门店!$BD:$BD,通讯通路门店!$S:$S,$G385)</f>
        <v>0</v>
      </c>
      <c r="AN385" s="99">
        <f>SUMIFS(通讯通路门店!$BF:$BF,通讯通路门店!$S:$S,$G385)</f>
        <v>0</v>
      </c>
      <c r="AO385" s="99">
        <f t="shared" si="27"/>
        <v>0</v>
      </c>
      <c r="AP385" s="99">
        <f>SUMIFS(通讯通路门店!$K:$K,通讯通路门店!$S:$S,$G385)</f>
        <v>0</v>
      </c>
      <c r="AQ385" s="83"/>
      <c r="AR385" s="99">
        <f>SUMIFS(通讯通路门店!$T:$T,通讯通路门店!$S:$S,$G385)</f>
        <v>0</v>
      </c>
      <c r="AS385" s="99">
        <f>SUMIFS(通讯通路门店!$U:$U,通讯通路门店!$S:$S,$G385)</f>
        <v>0</v>
      </c>
      <c r="AT385" s="99">
        <f>SUMIFS(通讯通路门店!$V:$V,通讯通路门店!$S:$S,$G385)</f>
        <v>0</v>
      </c>
      <c r="AU385" s="99">
        <f>SUMIFS(通讯通路门店!$W:$W,通讯通路门店!$S:$S,$G385)</f>
        <v>0</v>
      </c>
      <c r="AV385" s="99">
        <f>SUMIFS(通讯通路门店!$Z:$Z,通讯通路门店!$S:$S,$G385)</f>
        <v>0</v>
      </c>
      <c r="AW385" s="99">
        <f>SUMIFS(通讯通路门店!$AB:$AB,通讯通路门店!$S:$S,$G385)</f>
        <v>0</v>
      </c>
      <c r="AX385" s="99">
        <f>SUMIFS(通讯通路门店!$X:$X,通讯通路门店!$S:$S,$G385)</f>
        <v>0</v>
      </c>
      <c r="AY385" s="99">
        <f>SUMIFS(通讯通路门店!$Y:$Y,通讯通路门店!$S:$S,$G385)</f>
        <v>0</v>
      </c>
      <c r="AZ385" s="99">
        <f>SUMIFS(通讯通路门店!$AA:$AA,通讯通路门店!$S:$S,$G385)</f>
        <v>0</v>
      </c>
      <c r="BA385" s="99">
        <f t="shared" si="28"/>
        <v>0</v>
      </c>
      <c r="BB385" s="99">
        <f t="shared" si="29"/>
        <v>0</v>
      </c>
      <c r="BC385" s="99">
        <f>SUMIFS(通讯通路门店!$W:$W,通讯通路门店!$S:$S,$G385,通讯通路门店!$J:$J,"荣耀体验店")+SUMIFS(通讯通路门店!$W:$W,通讯通路门店!$S:$S,$G385,通讯通路门店!$J:$J,"荣耀授权专卖店")</f>
        <v>0</v>
      </c>
      <c r="BD385" s="99">
        <f>SUMIFS(通讯通路门店!$Z:$Z,通讯通路门店!$S:$S,$G385,通讯通路门店!$J:$J,"VIVO体验店")</f>
        <v>0</v>
      </c>
      <c r="BE385" s="99">
        <f>SUMIFS(通讯通路门店!$AB:$AB,通讯通路门店!$S:$S,$G385,通讯通路门店!$J:$J,"OPPO体验店")</f>
        <v>0</v>
      </c>
      <c r="BF385" s="99">
        <f>SUMIFS(通讯通路门店!$X:$X,通讯通路门店!$S:$S,$G385,通讯通路门店!$J:$J,"华为授权体验店")+SUMIFS(通讯通路门店!$AA:$AA,通讯通路门店!$S:$S,$G385,通讯通路门店!$J:$J,"华为堡垒店")</f>
        <v>0</v>
      </c>
      <c r="BG385" s="99">
        <f>SUMIFS(通讯通路门店!$Y:$Y,通讯通路门店!$S:$S,$G385,通讯通路门店!$J:$J,"小米体验店")</f>
        <v>0</v>
      </c>
      <c r="BH385" s="99">
        <f>SUMIFS(通讯通路门店!$AA:$AA,通讯通路门店!$S:$S,$G385,通讯通路门店!$J:$J,"苹果体验店")</f>
        <v>0</v>
      </c>
      <c r="BI385" s="99">
        <f>SUMIFS(通讯通路门店!$K:$K,通讯通路门店!$S:$S,$G385,通讯通路门店!$J:$J,"其他品牌专卖店")</f>
        <v>0</v>
      </c>
      <c r="BJ385" s="99">
        <f>SUMIFS(通讯通路门店!$AC:$AC,通讯通路门店!$S:$S,$G385)</f>
        <v>0</v>
      </c>
      <c r="BK385" s="99">
        <f>SUMIFS(通讯通路门店!$AD:$AD,通讯通路门店!$S:$S,$G385)</f>
        <v>0</v>
      </c>
      <c r="BL385" s="99">
        <f>SUMIFS(通讯通路门店!$AE:$AE,通讯通路门店!$S:$S,$G385)</f>
        <v>0</v>
      </c>
      <c r="BM385" s="99">
        <f>SUMIFS(通讯通路门店!$AF:$AF,通讯通路门店!$S:$S,$G385)</f>
        <v>0</v>
      </c>
      <c r="BN385" s="99">
        <f>SUMIFS(通讯通路门店!$AG:$AG,通讯通路门店!$S:$S,$G385)</f>
        <v>0</v>
      </c>
      <c r="BO385" s="99">
        <f>SUMIFS(通讯通路门店!$AH:$AH,通讯通路门店!$S:$S,$G385)</f>
        <v>0</v>
      </c>
      <c r="BP385" s="99">
        <f>SUMIFS(通讯通路门店!$AI:$AI,通讯通路门店!$S:$S,$G385)</f>
        <v>0</v>
      </c>
      <c r="BQ385" s="83"/>
    </row>
    <row r="386" spans="1:69">
      <c r="A386" s="99" t="str">
        <f>IFERROR(_xlfn.XLOOKUP($G386,通讯通路门店!$S$4:$S$993933,通讯通路门店!$A$4:$A$993933,0,0),"")</f>
        <v/>
      </c>
      <c r="B386" s="99" t="str">
        <f>IFERROR(_xlfn.XLOOKUP($G386,通讯通路门店!$S$4:$S$993933,通讯通路门店!$B$4:$B$993933,0,0),"")</f>
        <v/>
      </c>
      <c r="C386" s="99" t="str">
        <f>IFERROR(_xlfn.XLOOKUP($G386,通讯通路门店!$S$4:$S$993933,通讯通路门店!$C$4:$C$993933,0,0),"")</f>
        <v/>
      </c>
      <c r="D386" s="99" t="str">
        <f>IFERROR(_xlfn.XLOOKUP($G386,通讯通路门店!$S$4:$S$993933,通讯通路门店!$D$4:$D$993933,0,0),"")</f>
        <v/>
      </c>
      <c r="E386" s="83"/>
      <c r="F386" s="83"/>
      <c r="G386" s="101" t="e">
        <v>#N/A</v>
      </c>
      <c r="H386" s="102" t="str">
        <f>IFERROR(_xlfn.XLOOKUP($G386,通讯通路门店!$S$4:$S$993933,通讯通路门店!$R$4:$R$993933,0,0),"")</f>
        <v/>
      </c>
      <c r="I386" s="83"/>
      <c r="J386" s="83"/>
      <c r="K386" s="83"/>
      <c r="L386" s="83"/>
      <c r="M386" s="83"/>
      <c r="N386" s="83"/>
      <c r="O386" s="83"/>
      <c r="P386" s="83"/>
      <c r="Q386" s="83"/>
      <c r="R386" s="83"/>
      <c r="S386" s="83"/>
      <c r="T386" s="83"/>
      <c r="U386" s="99">
        <f>COUNTIF(通讯通路门店!$S:$S,$G386)</f>
        <v>0</v>
      </c>
      <c r="V386" s="99">
        <f>COUNTIFS(通讯通路门店!$S:$S,$G386,通讯通路门店!$J:$J,"综合卖场")</f>
        <v>0</v>
      </c>
      <c r="W386" s="99">
        <f>SUMIFS(通讯通路门店!$AJ:$AJ,通讯通路门店!$S:$S,通讯客户沙盘!$G386)</f>
        <v>0</v>
      </c>
      <c r="X386" s="99">
        <f t="shared" si="25"/>
        <v>0</v>
      </c>
      <c r="Y386" s="99">
        <f>COUNTIFS(通讯通路门店!$S:$S,$G386,通讯通路门店!$J:$J,"荣耀体验店")+COUNTIFS(通讯通路门店!$S:$S,$G386,通讯通路门店!$J:$J,"荣耀授权专卖店")</f>
        <v>0</v>
      </c>
      <c r="Z386" s="99">
        <f>COUNTIFS(通讯通路门店!$S:$S,$G386,通讯通路门店!$J:$J,"VIVO体验店")</f>
        <v>0</v>
      </c>
      <c r="AA386" s="99">
        <f>COUNTIFS(通讯通路门店!$S:$S,$G386,通讯通路门店!$J:$J,"OPPO体验店")</f>
        <v>0</v>
      </c>
      <c r="AB386" s="99">
        <f>COUNTIFS(通讯通路门店!$S:$S,$G386,通讯通路门店!$J:$J,"华为授权体验店")+COUNTIFS(通讯通路门店!$S:$S,$G386,通讯通路门店!$J:$J,"华为堡垒店")</f>
        <v>0</v>
      </c>
      <c r="AC386" s="99">
        <f>COUNTIFS(通讯通路门店!$S:$S,$G386,通讯通路门店!$J:$J,"小米体验店")</f>
        <v>0</v>
      </c>
      <c r="AD386" s="99">
        <f>COUNTIFS(通讯通路门店!$S:$S,$G386,通讯通路门店!$J:$J,"苹果体验店")</f>
        <v>0</v>
      </c>
      <c r="AE386" s="99">
        <f>COUNTIFS(通讯通路门店!$S:$S,$G386,通讯通路门店!$J:$J,"其他品牌专卖店")</f>
        <v>0</v>
      </c>
      <c r="AF386" s="99">
        <f>SUMIFS(通讯通路门店!$BI:$BI,通讯通路门店!$S:$S,$G386)</f>
        <v>0</v>
      </c>
      <c r="AG386" s="99">
        <f>SUMIFS(通讯通路门店!$BH:$BH,通讯通路门店!$S:$S,$G386)</f>
        <v>0</v>
      </c>
      <c r="AH386" s="99">
        <f t="shared" si="26"/>
        <v>0</v>
      </c>
      <c r="AI386" s="99">
        <f>SUMIFS(通讯通路门店!$BB:$BB,通讯通路门店!$S:$S,$G386)</f>
        <v>0</v>
      </c>
      <c r="AJ386" s="99">
        <f>SUMIFS(通讯通路门店!$BE:$BE,通讯通路门店!$S:$S,$G386)</f>
        <v>0</v>
      </c>
      <c r="AK386" s="99">
        <f>SUMIFS(通讯通路门店!$BG:$BG,通讯通路门店!$S:$S,$G386)</f>
        <v>0</v>
      </c>
      <c r="AL386" s="99">
        <f>SUMIFS(通讯通路门店!$BC:$BC,通讯通路门店!$S:$S,$G386)</f>
        <v>0</v>
      </c>
      <c r="AM386" s="99">
        <f>SUMIFS(通讯通路门店!$BD:$BD,通讯通路门店!$S:$S,$G386)</f>
        <v>0</v>
      </c>
      <c r="AN386" s="99">
        <f>SUMIFS(通讯通路门店!$BF:$BF,通讯通路门店!$S:$S,$G386)</f>
        <v>0</v>
      </c>
      <c r="AO386" s="99">
        <f t="shared" si="27"/>
        <v>0</v>
      </c>
      <c r="AP386" s="99">
        <f>SUMIFS(通讯通路门店!$K:$K,通讯通路门店!$S:$S,$G386)</f>
        <v>0</v>
      </c>
      <c r="AQ386" s="83"/>
      <c r="AR386" s="99">
        <f>SUMIFS(通讯通路门店!$T:$T,通讯通路门店!$S:$S,$G386)</f>
        <v>0</v>
      </c>
      <c r="AS386" s="99">
        <f>SUMIFS(通讯通路门店!$U:$U,通讯通路门店!$S:$S,$G386)</f>
        <v>0</v>
      </c>
      <c r="AT386" s="99">
        <f>SUMIFS(通讯通路门店!$V:$V,通讯通路门店!$S:$S,$G386)</f>
        <v>0</v>
      </c>
      <c r="AU386" s="99">
        <f>SUMIFS(通讯通路门店!$W:$W,通讯通路门店!$S:$S,$G386)</f>
        <v>0</v>
      </c>
      <c r="AV386" s="99">
        <f>SUMIFS(通讯通路门店!$Z:$Z,通讯通路门店!$S:$S,$G386)</f>
        <v>0</v>
      </c>
      <c r="AW386" s="99">
        <f>SUMIFS(通讯通路门店!$AB:$AB,通讯通路门店!$S:$S,$G386)</f>
        <v>0</v>
      </c>
      <c r="AX386" s="99">
        <f>SUMIFS(通讯通路门店!$X:$X,通讯通路门店!$S:$S,$G386)</f>
        <v>0</v>
      </c>
      <c r="AY386" s="99">
        <f>SUMIFS(通讯通路门店!$Y:$Y,通讯通路门店!$S:$S,$G386)</f>
        <v>0</v>
      </c>
      <c r="AZ386" s="99">
        <f>SUMIFS(通讯通路门店!$AA:$AA,通讯通路门店!$S:$S,$G386)</f>
        <v>0</v>
      </c>
      <c r="BA386" s="99">
        <f t="shared" si="28"/>
        <v>0</v>
      </c>
      <c r="BB386" s="99">
        <f t="shared" si="29"/>
        <v>0</v>
      </c>
      <c r="BC386" s="99">
        <f>SUMIFS(通讯通路门店!$W:$W,通讯通路门店!$S:$S,$G386,通讯通路门店!$J:$J,"荣耀体验店")+SUMIFS(通讯通路门店!$W:$W,通讯通路门店!$S:$S,$G386,通讯通路门店!$J:$J,"荣耀授权专卖店")</f>
        <v>0</v>
      </c>
      <c r="BD386" s="99">
        <f>SUMIFS(通讯通路门店!$Z:$Z,通讯通路门店!$S:$S,$G386,通讯通路门店!$J:$J,"VIVO体验店")</f>
        <v>0</v>
      </c>
      <c r="BE386" s="99">
        <f>SUMIFS(通讯通路门店!$AB:$AB,通讯通路门店!$S:$S,$G386,通讯通路门店!$J:$J,"OPPO体验店")</f>
        <v>0</v>
      </c>
      <c r="BF386" s="99">
        <f>SUMIFS(通讯通路门店!$X:$X,通讯通路门店!$S:$S,$G386,通讯通路门店!$J:$J,"华为授权体验店")+SUMIFS(通讯通路门店!$AA:$AA,通讯通路门店!$S:$S,$G386,通讯通路门店!$J:$J,"华为堡垒店")</f>
        <v>0</v>
      </c>
      <c r="BG386" s="99">
        <f>SUMIFS(通讯通路门店!$Y:$Y,通讯通路门店!$S:$S,$G386,通讯通路门店!$J:$J,"小米体验店")</f>
        <v>0</v>
      </c>
      <c r="BH386" s="99">
        <f>SUMIFS(通讯通路门店!$AA:$AA,通讯通路门店!$S:$S,$G386,通讯通路门店!$J:$J,"苹果体验店")</f>
        <v>0</v>
      </c>
      <c r="BI386" s="99">
        <f>SUMIFS(通讯通路门店!$K:$K,通讯通路门店!$S:$S,$G386,通讯通路门店!$J:$J,"其他品牌专卖店")</f>
        <v>0</v>
      </c>
      <c r="BJ386" s="99">
        <f>SUMIFS(通讯通路门店!$AC:$AC,通讯通路门店!$S:$S,$G386)</f>
        <v>0</v>
      </c>
      <c r="BK386" s="99">
        <f>SUMIFS(通讯通路门店!$AD:$AD,通讯通路门店!$S:$S,$G386)</f>
        <v>0</v>
      </c>
      <c r="BL386" s="99">
        <f>SUMIFS(通讯通路门店!$AE:$AE,通讯通路门店!$S:$S,$G386)</f>
        <v>0</v>
      </c>
      <c r="BM386" s="99">
        <f>SUMIFS(通讯通路门店!$AF:$AF,通讯通路门店!$S:$S,$G386)</f>
        <v>0</v>
      </c>
      <c r="BN386" s="99">
        <f>SUMIFS(通讯通路门店!$AG:$AG,通讯通路门店!$S:$S,$G386)</f>
        <v>0</v>
      </c>
      <c r="BO386" s="99">
        <f>SUMIFS(通讯通路门店!$AH:$AH,通讯通路门店!$S:$S,$G386)</f>
        <v>0</v>
      </c>
      <c r="BP386" s="99">
        <f>SUMIFS(通讯通路门店!$AI:$AI,通讯通路门店!$S:$S,$G386)</f>
        <v>0</v>
      </c>
      <c r="BQ386" s="83"/>
    </row>
    <row r="387" spans="1:69">
      <c r="A387" s="99" t="str">
        <f>IFERROR(_xlfn.XLOOKUP($G387,通讯通路门店!$S$4:$S$993933,通讯通路门店!$A$4:$A$993933,0,0),"")</f>
        <v/>
      </c>
      <c r="B387" s="99" t="str">
        <f>IFERROR(_xlfn.XLOOKUP($G387,通讯通路门店!$S$4:$S$993933,通讯通路门店!$B$4:$B$993933,0,0),"")</f>
        <v/>
      </c>
      <c r="C387" s="99" t="str">
        <f>IFERROR(_xlfn.XLOOKUP($G387,通讯通路门店!$S$4:$S$993933,通讯通路门店!$C$4:$C$993933,0,0),"")</f>
        <v/>
      </c>
      <c r="D387" s="99" t="str">
        <f>IFERROR(_xlfn.XLOOKUP($G387,通讯通路门店!$S$4:$S$993933,通讯通路门店!$D$4:$D$993933,0,0),"")</f>
        <v/>
      </c>
      <c r="E387" s="83"/>
      <c r="F387" s="83"/>
      <c r="G387" s="101" t="e">
        <v>#N/A</v>
      </c>
      <c r="H387" s="102" t="str">
        <f>IFERROR(_xlfn.XLOOKUP($G387,通讯通路门店!$S$4:$S$993933,通讯通路门店!$R$4:$R$993933,0,0),"")</f>
        <v/>
      </c>
      <c r="I387" s="83"/>
      <c r="J387" s="83"/>
      <c r="K387" s="83"/>
      <c r="L387" s="83"/>
      <c r="M387" s="83"/>
      <c r="N387" s="83"/>
      <c r="O387" s="83"/>
      <c r="P387" s="83"/>
      <c r="Q387" s="83"/>
      <c r="R387" s="83"/>
      <c r="S387" s="83"/>
      <c r="T387" s="83"/>
      <c r="U387" s="99">
        <f>COUNTIF(通讯通路门店!$S:$S,$G387)</f>
        <v>0</v>
      </c>
      <c r="V387" s="99">
        <f>COUNTIFS(通讯通路门店!$S:$S,$G387,通讯通路门店!$J:$J,"综合卖场")</f>
        <v>0</v>
      </c>
      <c r="W387" s="99">
        <f>SUMIFS(通讯通路门店!$AJ:$AJ,通讯通路门店!$S:$S,通讯客户沙盘!$G387)</f>
        <v>0</v>
      </c>
      <c r="X387" s="99">
        <f t="shared" si="25"/>
        <v>0</v>
      </c>
      <c r="Y387" s="99">
        <f>COUNTIFS(通讯通路门店!$S:$S,$G387,通讯通路门店!$J:$J,"荣耀体验店")+COUNTIFS(通讯通路门店!$S:$S,$G387,通讯通路门店!$J:$J,"荣耀授权专卖店")</f>
        <v>0</v>
      </c>
      <c r="Z387" s="99">
        <f>COUNTIFS(通讯通路门店!$S:$S,$G387,通讯通路门店!$J:$J,"VIVO体验店")</f>
        <v>0</v>
      </c>
      <c r="AA387" s="99">
        <f>COUNTIFS(通讯通路门店!$S:$S,$G387,通讯通路门店!$J:$J,"OPPO体验店")</f>
        <v>0</v>
      </c>
      <c r="AB387" s="99">
        <f>COUNTIFS(通讯通路门店!$S:$S,$G387,通讯通路门店!$J:$J,"华为授权体验店")+COUNTIFS(通讯通路门店!$S:$S,$G387,通讯通路门店!$J:$J,"华为堡垒店")</f>
        <v>0</v>
      </c>
      <c r="AC387" s="99">
        <f>COUNTIFS(通讯通路门店!$S:$S,$G387,通讯通路门店!$J:$J,"小米体验店")</f>
        <v>0</v>
      </c>
      <c r="AD387" s="99">
        <f>COUNTIFS(通讯通路门店!$S:$S,$G387,通讯通路门店!$J:$J,"苹果体验店")</f>
        <v>0</v>
      </c>
      <c r="AE387" s="99">
        <f>COUNTIFS(通讯通路门店!$S:$S,$G387,通讯通路门店!$J:$J,"其他品牌专卖店")</f>
        <v>0</v>
      </c>
      <c r="AF387" s="99">
        <f>SUMIFS(通讯通路门店!$BI:$BI,通讯通路门店!$S:$S,$G387)</f>
        <v>0</v>
      </c>
      <c r="AG387" s="99">
        <f>SUMIFS(通讯通路门店!$BH:$BH,通讯通路门店!$S:$S,$G387)</f>
        <v>0</v>
      </c>
      <c r="AH387" s="99">
        <f t="shared" si="26"/>
        <v>0</v>
      </c>
      <c r="AI387" s="99">
        <f>SUMIFS(通讯通路门店!$BB:$BB,通讯通路门店!$S:$S,$G387)</f>
        <v>0</v>
      </c>
      <c r="AJ387" s="99">
        <f>SUMIFS(通讯通路门店!$BE:$BE,通讯通路门店!$S:$S,$G387)</f>
        <v>0</v>
      </c>
      <c r="AK387" s="99">
        <f>SUMIFS(通讯通路门店!$BG:$BG,通讯通路门店!$S:$S,$G387)</f>
        <v>0</v>
      </c>
      <c r="AL387" s="99">
        <f>SUMIFS(通讯通路门店!$BC:$BC,通讯通路门店!$S:$S,$G387)</f>
        <v>0</v>
      </c>
      <c r="AM387" s="99">
        <f>SUMIFS(通讯通路门店!$BD:$BD,通讯通路门店!$S:$S,$G387)</f>
        <v>0</v>
      </c>
      <c r="AN387" s="99">
        <f>SUMIFS(通讯通路门店!$BF:$BF,通讯通路门店!$S:$S,$G387)</f>
        <v>0</v>
      </c>
      <c r="AO387" s="99">
        <f t="shared" si="27"/>
        <v>0</v>
      </c>
      <c r="AP387" s="99">
        <f>SUMIFS(通讯通路门店!$K:$K,通讯通路门店!$S:$S,$G387)</f>
        <v>0</v>
      </c>
      <c r="AQ387" s="83"/>
      <c r="AR387" s="99">
        <f>SUMIFS(通讯通路门店!$T:$T,通讯通路门店!$S:$S,$G387)</f>
        <v>0</v>
      </c>
      <c r="AS387" s="99">
        <f>SUMIFS(通讯通路门店!$U:$U,通讯通路门店!$S:$S,$G387)</f>
        <v>0</v>
      </c>
      <c r="AT387" s="99">
        <f>SUMIFS(通讯通路门店!$V:$V,通讯通路门店!$S:$S,$G387)</f>
        <v>0</v>
      </c>
      <c r="AU387" s="99">
        <f>SUMIFS(通讯通路门店!$W:$W,通讯通路门店!$S:$S,$G387)</f>
        <v>0</v>
      </c>
      <c r="AV387" s="99">
        <f>SUMIFS(通讯通路门店!$Z:$Z,通讯通路门店!$S:$S,$G387)</f>
        <v>0</v>
      </c>
      <c r="AW387" s="99">
        <f>SUMIFS(通讯通路门店!$AB:$AB,通讯通路门店!$S:$S,$G387)</f>
        <v>0</v>
      </c>
      <c r="AX387" s="99">
        <f>SUMIFS(通讯通路门店!$X:$X,通讯通路门店!$S:$S,$G387)</f>
        <v>0</v>
      </c>
      <c r="AY387" s="99">
        <f>SUMIFS(通讯通路门店!$Y:$Y,通讯通路门店!$S:$S,$G387)</f>
        <v>0</v>
      </c>
      <c r="AZ387" s="99">
        <f>SUMIFS(通讯通路门店!$AA:$AA,通讯通路门店!$S:$S,$G387)</f>
        <v>0</v>
      </c>
      <c r="BA387" s="99">
        <f t="shared" si="28"/>
        <v>0</v>
      </c>
      <c r="BB387" s="99">
        <f t="shared" si="29"/>
        <v>0</v>
      </c>
      <c r="BC387" s="99">
        <f>SUMIFS(通讯通路门店!$W:$W,通讯通路门店!$S:$S,$G387,通讯通路门店!$J:$J,"荣耀体验店")+SUMIFS(通讯通路门店!$W:$W,通讯通路门店!$S:$S,$G387,通讯通路门店!$J:$J,"荣耀授权专卖店")</f>
        <v>0</v>
      </c>
      <c r="BD387" s="99">
        <f>SUMIFS(通讯通路门店!$Z:$Z,通讯通路门店!$S:$S,$G387,通讯通路门店!$J:$J,"VIVO体验店")</f>
        <v>0</v>
      </c>
      <c r="BE387" s="99">
        <f>SUMIFS(通讯通路门店!$AB:$AB,通讯通路门店!$S:$S,$G387,通讯通路门店!$J:$J,"OPPO体验店")</f>
        <v>0</v>
      </c>
      <c r="BF387" s="99">
        <f>SUMIFS(通讯通路门店!$X:$X,通讯通路门店!$S:$S,$G387,通讯通路门店!$J:$J,"华为授权体验店")+SUMIFS(通讯通路门店!$AA:$AA,通讯通路门店!$S:$S,$G387,通讯通路门店!$J:$J,"华为堡垒店")</f>
        <v>0</v>
      </c>
      <c r="BG387" s="99">
        <f>SUMIFS(通讯通路门店!$Y:$Y,通讯通路门店!$S:$S,$G387,通讯通路门店!$J:$J,"小米体验店")</f>
        <v>0</v>
      </c>
      <c r="BH387" s="99">
        <f>SUMIFS(通讯通路门店!$AA:$AA,通讯通路门店!$S:$S,$G387,通讯通路门店!$J:$J,"苹果体验店")</f>
        <v>0</v>
      </c>
      <c r="BI387" s="99">
        <f>SUMIFS(通讯通路门店!$K:$K,通讯通路门店!$S:$S,$G387,通讯通路门店!$J:$J,"其他品牌专卖店")</f>
        <v>0</v>
      </c>
      <c r="BJ387" s="99">
        <f>SUMIFS(通讯通路门店!$AC:$AC,通讯通路门店!$S:$S,$G387)</f>
        <v>0</v>
      </c>
      <c r="BK387" s="99">
        <f>SUMIFS(通讯通路门店!$AD:$AD,通讯通路门店!$S:$S,$G387)</f>
        <v>0</v>
      </c>
      <c r="BL387" s="99">
        <f>SUMIFS(通讯通路门店!$AE:$AE,通讯通路门店!$S:$S,$G387)</f>
        <v>0</v>
      </c>
      <c r="BM387" s="99">
        <f>SUMIFS(通讯通路门店!$AF:$AF,通讯通路门店!$S:$S,$G387)</f>
        <v>0</v>
      </c>
      <c r="BN387" s="99">
        <f>SUMIFS(通讯通路门店!$AG:$AG,通讯通路门店!$S:$S,$G387)</f>
        <v>0</v>
      </c>
      <c r="BO387" s="99">
        <f>SUMIFS(通讯通路门店!$AH:$AH,通讯通路门店!$S:$S,$G387)</f>
        <v>0</v>
      </c>
      <c r="BP387" s="99">
        <f>SUMIFS(通讯通路门店!$AI:$AI,通讯通路门店!$S:$S,$G387)</f>
        <v>0</v>
      </c>
      <c r="BQ387" s="83"/>
    </row>
    <row r="388" spans="1:69">
      <c r="A388" s="99" t="str">
        <f>IFERROR(_xlfn.XLOOKUP($G388,通讯通路门店!$S$4:$S$993933,通讯通路门店!$A$4:$A$993933,0,0),"")</f>
        <v/>
      </c>
      <c r="B388" s="99" t="str">
        <f>IFERROR(_xlfn.XLOOKUP($G388,通讯通路门店!$S$4:$S$993933,通讯通路门店!$B$4:$B$993933,0,0),"")</f>
        <v/>
      </c>
      <c r="C388" s="99" t="str">
        <f>IFERROR(_xlfn.XLOOKUP($G388,通讯通路门店!$S$4:$S$993933,通讯通路门店!$C$4:$C$993933,0,0),"")</f>
        <v/>
      </c>
      <c r="D388" s="99" t="str">
        <f>IFERROR(_xlfn.XLOOKUP($G388,通讯通路门店!$S$4:$S$993933,通讯通路门店!$D$4:$D$993933,0,0),"")</f>
        <v/>
      </c>
      <c r="E388" s="83"/>
      <c r="F388" s="83"/>
      <c r="G388" s="101" t="e">
        <v>#N/A</v>
      </c>
      <c r="H388" s="102" t="str">
        <f>IFERROR(_xlfn.XLOOKUP($G388,通讯通路门店!$S$4:$S$993933,通讯通路门店!$R$4:$R$993933,0,0),"")</f>
        <v/>
      </c>
      <c r="I388" s="83"/>
      <c r="J388" s="83"/>
      <c r="K388" s="83"/>
      <c r="L388" s="83"/>
      <c r="M388" s="83"/>
      <c r="N388" s="83"/>
      <c r="O388" s="83"/>
      <c r="P388" s="83"/>
      <c r="Q388" s="83"/>
      <c r="R388" s="83"/>
      <c r="S388" s="83"/>
      <c r="T388" s="83"/>
      <c r="U388" s="99">
        <f>COUNTIF(通讯通路门店!$S:$S,$G388)</f>
        <v>0</v>
      </c>
      <c r="V388" s="99">
        <f>COUNTIFS(通讯通路门店!$S:$S,$G388,通讯通路门店!$J:$J,"综合卖场")</f>
        <v>0</v>
      </c>
      <c r="W388" s="99">
        <f>SUMIFS(通讯通路门店!$AJ:$AJ,通讯通路门店!$S:$S,通讯客户沙盘!$G388)</f>
        <v>0</v>
      </c>
      <c r="X388" s="99">
        <f t="shared" ref="X388:X451" si="30">Y388+Z388+AA388+AB388+AC388+AD388+AE388</f>
        <v>0</v>
      </c>
      <c r="Y388" s="99">
        <f>COUNTIFS(通讯通路门店!$S:$S,$G388,通讯通路门店!$J:$J,"荣耀体验店")+COUNTIFS(通讯通路门店!$S:$S,$G388,通讯通路门店!$J:$J,"荣耀授权专卖店")</f>
        <v>0</v>
      </c>
      <c r="Z388" s="99">
        <f>COUNTIFS(通讯通路门店!$S:$S,$G388,通讯通路门店!$J:$J,"VIVO体验店")</f>
        <v>0</v>
      </c>
      <c r="AA388" s="99">
        <f>COUNTIFS(通讯通路门店!$S:$S,$G388,通讯通路门店!$J:$J,"OPPO体验店")</f>
        <v>0</v>
      </c>
      <c r="AB388" s="99">
        <f>COUNTIFS(通讯通路门店!$S:$S,$G388,通讯通路门店!$J:$J,"华为授权体验店")+COUNTIFS(通讯通路门店!$S:$S,$G388,通讯通路门店!$J:$J,"华为堡垒店")</f>
        <v>0</v>
      </c>
      <c r="AC388" s="99">
        <f>COUNTIFS(通讯通路门店!$S:$S,$G388,通讯通路门店!$J:$J,"小米体验店")</f>
        <v>0</v>
      </c>
      <c r="AD388" s="99">
        <f>COUNTIFS(通讯通路门店!$S:$S,$G388,通讯通路门店!$J:$J,"苹果体验店")</f>
        <v>0</v>
      </c>
      <c r="AE388" s="99">
        <f>COUNTIFS(通讯通路门店!$S:$S,$G388,通讯通路门店!$J:$J,"其他品牌专卖店")</f>
        <v>0</v>
      </c>
      <c r="AF388" s="99">
        <f>SUMIFS(通讯通路门店!$BI:$BI,通讯通路门店!$S:$S,$G388)</f>
        <v>0</v>
      </c>
      <c r="AG388" s="99">
        <f>SUMIFS(通讯通路门店!$BH:$BH,通讯通路门店!$S:$S,$G388)</f>
        <v>0</v>
      </c>
      <c r="AH388" s="99">
        <f t="shared" ref="AH388:AH451" si="31">AI388+AJ388+AK388+AL388+AM388+AN388</f>
        <v>0</v>
      </c>
      <c r="AI388" s="99">
        <f>SUMIFS(通讯通路门店!$BB:$BB,通讯通路门店!$S:$S,$G388)</f>
        <v>0</v>
      </c>
      <c r="AJ388" s="99">
        <f>SUMIFS(通讯通路门店!$BE:$BE,通讯通路门店!$S:$S,$G388)</f>
        <v>0</v>
      </c>
      <c r="AK388" s="99">
        <f>SUMIFS(通讯通路门店!$BG:$BG,通讯通路门店!$S:$S,$G388)</f>
        <v>0</v>
      </c>
      <c r="AL388" s="99">
        <f>SUMIFS(通讯通路门店!$BC:$BC,通讯通路门店!$S:$S,$G388)</f>
        <v>0</v>
      </c>
      <c r="AM388" s="99">
        <f>SUMIFS(通讯通路门店!$BD:$BD,通讯通路门店!$S:$S,$G388)</f>
        <v>0</v>
      </c>
      <c r="AN388" s="99">
        <f>SUMIFS(通讯通路门店!$BF:$BF,通讯通路门店!$S:$S,$G388)</f>
        <v>0</v>
      </c>
      <c r="AO388" s="99">
        <f t="shared" ref="AO388:AO451" si="32">AP388+AQ388</f>
        <v>0</v>
      </c>
      <c r="AP388" s="99">
        <f>SUMIFS(通讯通路门店!$K:$K,通讯通路门店!$S:$S,$G388)</f>
        <v>0</v>
      </c>
      <c r="AQ388" s="83"/>
      <c r="AR388" s="99">
        <f>SUMIFS(通讯通路门店!$T:$T,通讯通路门店!$S:$S,$G388)</f>
        <v>0</v>
      </c>
      <c r="AS388" s="99">
        <f>SUMIFS(通讯通路门店!$U:$U,通讯通路门店!$S:$S,$G388)</f>
        <v>0</v>
      </c>
      <c r="AT388" s="99">
        <f>SUMIFS(通讯通路门店!$V:$V,通讯通路门店!$S:$S,$G388)</f>
        <v>0</v>
      </c>
      <c r="AU388" s="99">
        <f>SUMIFS(通讯通路门店!$W:$W,通讯通路门店!$S:$S,$G388)</f>
        <v>0</v>
      </c>
      <c r="AV388" s="99">
        <f>SUMIFS(通讯通路门店!$Z:$Z,通讯通路门店!$S:$S,$G388)</f>
        <v>0</v>
      </c>
      <c r="AW388" s="99">
        <f>SUMIFS(通讯通路门店!$AB:$AB,通讯通路门店!$S:$S,$G388)</f>
        <v>0</v>
      </c>
      <c r="AX388" s="99">
        <f>SUMIFS(通讯通路门店!$X:$X,通讯通路门店!$S:$S,$G388)</f>
        <v>0</v>
      </c>
      <c r="AY388" s="99">
        <f>SUMIFS(通讯通路门店!$Y:$Y,通讯通路门店!$S:$S,$G388)</f>
        <v>0</v>
      </c>
      <c r="AZ388" s="99">
        <f>SUMIFS(通讯通路门店!$AA:$AA,通讯通路门店!$S:$S,$G388)</f>
        <v>0</v>
      </c>
      <c r="BA388" s="99">
        <f t="shared" ref="BA388:BA451" si="33">AP388-BB388</f>
        <v>0</v>
      </c>
      <c r="BB388" s="99">
        <f t="shared" ref="BB388:BB451" si="34">BC388+BD388+BE388+BF388+BG388+BH388</f>
        <v>0</v>
      </c>
      <c r="BC388" s="99">
        <f>SUMIFS(通讯通路门店!$W:$W,通讯通路门店!$S:$S,$G388,通讯通路门店!$J:$J,"荣耀体验店")+SUMIFS(通讯通路门店!$W:$W,通讯通路门店!$S:$S,$G388,通讯通路门店!$J:$J,"荣耀授权专卖店")</f>
        <v>0</v>
      </c>
      <c r="BD388" s="99">
        <f>SUMIFS(通讯通路门店!$Z:$Z,通讯通路门店!$S:$S,$G388,通讯通路门店!$J:$J,"VIVO体验店")</f>
        <v>0</v>
      </c>
      <c r="BE388" s="99">
        <f>SUMIFS(通讯通路门店!$AB:$AB,通讯通路门店!$S:$S,$G388,通讯通路门店!$J:$J,"OPPO体验店")</f>
        <v>0</v>
      </c>
      <c r="BF388" s="99">
        <f>SUMIFS(通讯通路门店!$X:$X,通讯通路门店!$S:$S,$G388,通讯通路门店!$J:$J,"华为授权体验店")+SUMIFS(通讯通路门店!$AA:$AA,通讯通路门店!$S:$S,$G388,通讯通路门店!$J:$J,"华为堡垒店")</f>
        <v>0</v>
      </c>
      <c r="BG388" s="99">
        <f>SUMIFS(通讯通路门店!$Y:$Y,通讯通路门店!$S:$S,$G388,通讯通路门店!$J:$J,"小米体验店")</f>
        <v>0</v>
      </c>
      <c r="BH388" s="99">
        <f>SUMIFS(通讯通路门店!$AA:$AA,通讯通路门店!$S:$S,$G388,通讯通路门店!$J:$J,"苹果体验店")</f>
        <v>0</v>
      </c>
      <c r="BI388" s="99">
        <f>SUMIFS(通讯通路门店!$K:$K,通讯通路门店!$S:$S,$G388,通讯通路门店!$J:$J,"其他品牌专卖店")</f>
        <v>0</v>
      </c>
      <c r="BJ388" s="99">
        <f>SUMIFS(通讯通路门店!$AC:$AC,通讯通路门店!$S:$S,$G388)</f>
        <v>0</v>
      </c>
      <c r="BK388" s="99">
        <f>SUMIFS(通讯通路门店!$AD:$AD,通讯通路门店!$S:$S,$G388)</f>
        <v>0</v>
      </c>
      <c r="BL388" s="99">
        <f>SUMIFS(通讯通路门店!$AE:$AE,通讯通路门店!$S:$S,$G388)</f>
        <v>0</v>
      </c>
      <c r="BM388" s="99">
        <f>SUMIFS(通讯通路门店!$AF:$AF,通讯通路门店!$S:$S,$G388)</f>
        <v>0</v>
      </c>
      <c r="BN388" s="99">
        <f>SUMIFS(通讯通路门店!$AG:$AG,通讯通路门店!$S:$S,$G388)</f>
        <v>0</v>
      </c>
      <c r="BO388" s="99">
        <f>SUMIFS(通讯通路门店!$AH:$AH,通讯通路门店!$S:$S,$G388)</f>
        <v>0</v>
      </c>
      <c r="BP388" s="99">
        <f>SUMIFS(通讯通路门店!$AI:$AI,通讯通路门店!$S:$S,$G388)</f>
        <v>0</v>
      </c>
      <c r="BQ388" s="83"/>
    </row>
    <row r="389" spans="1:69">
      <c r="A389" s="99" t="str">
        <f>IFERROR(_xlfn.XLOOKUP($G389,通讯通路门店!$S$4:$S$993933,通讯通路门店!$A$4:$A$993933,0,0),"")</f>
        <v/>
      </c>
      <c r="B389" s="99" t="str">
        <f>IFERROR(_xlfn.XLOOKUP($G389,通讯通路门店!$S$4:$S$993933,通讯通路门店!$B$4:$B$993933,0,0),"")</f>
        <v/>
      </c>
      <c r="C389" s="99" t="str">
        <f>IFERROR(_xlfn.XLOOKUP($G389,通讯通路门店!$S$4:$S$993933,通讯通路门店!$C$4:$C$993933,0,0),"")</f>
        <v/>
      </c>
      <c r="D389" s="99" t="str">
        <f>IFERROR(_xlfn.XLOOKUP($G389,通讯通路门店!$S$4:$S$993933,通讯通路门店!$D$4:$D$993933,0,0),"")</f>
        <v/>
      </c>
      <c r="E389" s="83"/>
      <c r="F389" s="83"/>
      <c r="G389" s="101" t="e">
        <v>#N/A</v>
      </c>
      <c r="H389" s="102" t="str">
        <f>IFERROR(_xlfn.XLOOKUP($G389,通讯通路门店!$S$4:$S$993933,通讯通路门店!$R$4:$R$993933,0,0),"")</f>
        <v/>
      </c>
      <c r="I389" s="83"/>
      <c r="J389" s="83"/>
      <c r="K389" s="83"/>
      <c r="L389" s="83"/>
      <c r="M389" s="83"/>
      <c r="N389" s="83"/>
      <c r="O389" s="83"/>
      <c r="P389" s="83"/>
      <c r="Q389" s="83"/>
      <c r="R389" s="83"/>
      <c r="S389" s="83"/>
      <c r="T389" s="83"/>
      <c r="U389" s="99">
        <f>COUNTIF(通讯通路门店!$S:$S,$G389)</f>
        <v>0</v>
      </c>
      <c r="V389" s="99">
        <f>COUNTIFS(通讯通路门店!$S:$S,$G389,通讯通路门店!$J:$J,"综合卖场")</f>
        <v>0</v>
      </c>
      <c r="W389" s="99">
        <f>SUMIFS(通讯通路门店!$AJ:$AJ,通讯通路门店!$S:$S,通讯客户沙盘!$G389)</f>
        <v>0</v>
      </c>
      <c r="X389" s="99">
        <f t="shared" si="30"/>
        <v>0</v>
      </c>
      <c r="Y389" s="99">
        <f>COUNTIFS(通讯通路门店!$S:$S,$G389,通讯通路门店!$J:$J,"荣耀体验店")+COUNTIFS(通讯通路门店!$S:$S,$G389,通讯通路门店!$J:$J,"荣耀授权专卖店")</f>
        <v>0</v>
      </c>
      <c r="Z389" s="99">
        <f>COUNTIFS(通讯通路门店!$S:$S,$G389,通讯通路门店!$J:$J,"VIVO体验店")</f>
        <v>0</v>
      </c>
      <c r="AA389" s="99">
        <f>COUNTIFS(通讯通路门店!$S:$S,$G389,通讯通路门店!$J:$J,"OPPO体验店")</f>
        <v>0</v>
      </c>
      <c r="AB389" s="99">
        <f>COUNTIFS(通讯通路门店!$S:$S,$G389,通讯通路门店!$J:$J,"华为授权体验店")+COUNTIFS(通讯通路门店!$S:$S,$G389,通讯通路门店!$J:$J,"华为堡垒店")</f>
        <v>0</v>
      </c>
      <c r="AC389" s="99">
        <f>COUNTIFS(通讯通路门店!$S:$S,$G389,通讯通路门店!$J:$J,"小米体验店")</f>
        <v>0</v>
      </c>
      <c r="AD389" s="99">
        <f>COUNTIFS(通讯通路门店!$S:$S,$G389,通讯通路门店!$J:$J,"苹果体验店")</f>
        <v>0</v>
      </c>
      <c r="AE389" s="99">
        <f>COUNTIFS(通讯通路门店!$S:$S,$G389,通讯通路门店!$J:$J,"其他品牌专卖店")</f>
        <v>0</v>
      </c>
      <c r="AF389" s="99">
        <f>SUMIFS(通讯通路门店!$BI:$BI,通讯通路门店!$S:$S,$G389)</f>
        <v>0</v>
      </c>
      <c r="AG389" s="99">
        <f>SUMIFS(通讯通路门店!$BH:$BH,通讯通路门店!$S:$S,$G389)</f>
        <v>0</v>
      </c>
      <c r="AH389" s="99">
        <f t="shared" si="31"/>
        <v>0</v>
      </c>
      <c r="AI389" s="99">
        <f>SUMIFS(通讯通路门店!$BB:$BB,通讯通路门店!$S:$S,$G389)</f>
        <v>0</v>
      </c>
      <c r="AJ389" s="99">
        <f>SUMIFS(通讯通路门店!$BE:$BE,通讯通路门店!$S:$S,$G389)</f>
        <v>0</v>
      </c>
      <c r="AK389" s="99">
        <f>SUMIFS(通讯通路门店!$BG:$BG,通讯通路门店!$S:$S,$G389)</f>
        <v>0</v>
      </c>
      <c r="AL389" s="99">
        <f>SUMIFS(通讯通路门店!$BC:$BC,通讯通路门店!$S:$S,$G389)</f>
        <v>0</v>
      </c>
      <c r="AM389" s="99">
        <f>SUMIFS(通讯通路门店!$BD:$BD,通讯通路门店!$S:$S,$G389)</f>
        <v>0</v>
      </c>
      <c r="AN389" s="99">
        <f>SUMIFS(通讯通路门店!$BF:$BF,通讯通路门店!$S:$S,$G389)</f>
        <v>0</v>
      </c>
      <c r="AO389" s="99">
        <f t="shared" si="32"/>
        <v>0</v>
      </c>
      <c r="AP389" s="99">
        <f>SUMIFS(通讯通路门店!$K:$K,通讯通路门店!$S:$S,$G389)</f>
        <v>0</v>
      </c>
      <c r="AQ389" s="83"/>
      <c r="AR389" s="99">
        <f>SUMIFS(通讯通路门店!$T:$T,通讯通路门店!$S:$S,$G389)</f>
        <v>0</v>
      </c>
      <c r="AS389" s="99">
        <f>SUMIFS(通讯通路门店!$U:$U,通讯通路门店!$S:$S,$G389)</f>
        <v>0</v>
      </c>
      <c r="AT389" s="99">
        <f>SUMIFS(通讯通路门店!$V:$V,通讯通路门店!$S:$S,$G389)</f>
        <v>0</v>
      </c>
      <c r="AU389" s="99">
        <f>SUMIFS(通讯通路门店!$W:$W,通讯通路门店!$S:$S,$G389)</f>
        <v>0</v>
      </c>
      <c r="AV389" s="99">
        <f>SUMIFS(通讯通路门店!$Z:$Z,通讯通路门店!$S:$S,$G389)</f>
        <v>0</v>
      </c>
      <c r="AW389" s="99">
        <f>SUMIFS(通讯通路门店!$AB:$AB,通讯通路门店!$S:$S,$G389)</f>
        <v>0</v>
      </c>
      <c r="AX389" s="99">
        <f>SUMIFS(通讯通路门店!$X:$X,通讯通路门店!$S:$S,$G389)</f>
        <v>0</v>
      </c>
      <c r="AY389" s="99">
        <f>SUMIFS(通讯通路门店!$Y:$Y,通讯通路门店!$S:$S,$G389)</f>
        <v>0</v>
      </c>
      <c r="AZ389" s="99">
        <f>SUMIFS(通讯通路门店!$AA:$AA,通讯通路门店!$S:$S,$G389)</f>
        <v>0</v>
      </c>
      <c r="BA389" s="99">
        <f t="shared" si="33"/>
        <v>0</v>
      </c>
      <c r="BB389" s="99">
        <f t="shared" si="34"/>
        <v>0</v>
      </c>
      <c r="BC389" s="99">
        <f>SUMIFS(通讯通路门店!$W:$W,通讯通路门店!$S:$S,$G389,通讯通路门店!$J:$J,"荣耀体验店")+SUMIFS(通讯通路门店!$W:$W,通讯通路门店!$S:$S,$G389,通讯通路门店!$J:$J,"荣耀授权专卖店")</f>
        <v>0</v>
      </c>
      <c r="BD389" s="99">
        <f>SUMIFS(通讯通路门店!$Z:$Z,通讯通路门店!$S:$S,$G389,通讯通路门店!$J:$J,"VIVO体验店")</f>
        <v>0</v>
      </c>
      <c r="BE389" s="99">
        <f>SUMIFS(通讯通路门店!$AB:$AB,通讯通路门店!$S:$S,$G389,通讯通路门店!$J:$J,"OPPO体验店")</f>
        <v>0</v>
      </c>
      <c r="BF389" s="99">
        <f>SUMIFS(通讯通路门店!$X:$X,通讯通路门店!$S:$S,$G389,通讯通路门店!$J:$J,"华为授权体验店")+SUMIFS(通讯通路门店!$AA:$AA,通讯通路门店!$S:$S,$G389,通讯通路门店!$J:$J,"华为堡垒店")</f>
        <v>0</v>
      </c>
      <c r="BG389" s="99">
        <f>SUMIFS(通讯通路门店!$Y:$Y,通讯通路门店!$S:$S,$G389,通讯通路门店!$J:$J,"小米体验店")</f>
        <v>0</v>
      </c>
      <c r="BH389" s="99">
        <f>SUMIFS(通讯通路门店!$AA:$AA,通讯通路门店!$S:$S,$G389,通讯通路门店!$J:$J,"苹果体验店")</f>
        <v>0</v>
      </c>
      <c r="BI389" s="99">
        <f>SUMIFS(通讯通路门店!$K:$K,通讯通路门店!$S:$S,$G389,通讯通路门店!$J:$J,"其他品牌专卖店")</f>
        <v>0</v>
      </c>
      <c r="BJ389" s="99">
        <f>SUMIFS(通讯通路门店!$AC:$AC,通讯通路门店!$S:$S,$G389)</f>
        <v>0</v>
      </c>
      <c r="BK389" s="99">
        <f>SUMIFS(通讯通路门店!$AD:$AD,通讯通路门店!$S:$S,$G389)</f>
        <v>0</v>
      </c>
      <c r="BL389" s="99">
        <f>SUMIFS(通讯通路门店!$AE:$AE,通讯通路门店!$S:$S,$G389)</f>
        <v>0</v>
      </c>
      <c r="BM389" s="99">
        <f>SUMIFS(通讯通路门店!$AF:$AF,通讯通路门店!$S:$S,$G389)</f>
        <v>0</v>
      </c>
      <c r="BN389" s="99">
        <f>SUMIFS(通讯通路门店!$AG:$AG,通讯通路门店!$S:$S,$G389)</f>
        <v>0</v>
      </c>
      <c r="BO389" s="99">
        <f>SUMIFS(通讯通路门店!$AH:$AH,通讯通路门店!$S:$S,$G389)</f>
        <v>0</v>
      </c>
      <c r="BP389" s="99">
        <f>SUMIFS(通讯通路门店!$AI:$AI,通讯通路门店!$S:$S,$G389)</f>
        <v>0</v>
      </c>
      <c r="BQ389" s="83"/>
    </row>
    <row r="390" spans="1:69">
      <c r="A390" s="99" t="str">
        <f>IFERROR(_xlfn.XLOOKUP($G390,通讯通路门店!$S$4:$S$993933,通讯通路门店!$A$4:$A$993933,0,0),"")</f>
        <v/>
      </c>
      <c r="B390" s="99" t="str">
        <f>IFERROR(_xlfn.XLOOKUP($G390,通讯通路门店!$S$4:$S$993933,通讯通路门店!$B$4:$B$993933,0,0),"")</f>
        <v/>
      </c>
      <c r="C390" s="99" t="str">
        <f>IFERROR(_xlfn.XLOOKUP($G390,通讯通路门店!$S$4:$S$993933,通讯通路门店!$C$4:$C$993933,0,0),"")</f>
        <v/>
      </c>
      <c r="D390" s="99" t="str">
        <f>IFERROR(_xlfn.XLOOKUP($G390,通讯通路门店!$S$4:$S$993933,通讯通路门店!$D$4:$D$993933,0,0),"")</f>
        <v/>
      </c>
      <c r="E390" s="83"/>
      <c r="F390" s="83"/>
      <c r="G390" s="101" t="e">
        <v>#N/A</v>
      </c>
      <c r="H390" s="102" t="str">
        <f>IFERROR(_xlfn.XLOOKUP($G390,通讯通路门店!$S$4:$S$993933,通讯通路门店!$R$4:$R$993933,0,0),"")</f>
        <v/>
      </c>
      <c r="I390" s="83"/>
      <c r="J390" s="83"/>
      <c r="K390" s="83"/>
      <c r="L390" s="83"/>
      <c r="M390" s="83"/>
      <c r="N390" s="83"/>
      <c r="O390" s="83"/>
      <c r="P390" s="83"/>
      <c r="Q390" s="83"/>
      <c r="R390" s="83"/>
      <c r="S390" s="83"/>
      <c r="T390" s="83"/>
      <c r="U390" s="99">
        <f>COUNTIF(通讯通路门店!$S:$S,$G390)</f>
        <v>0</v>
      </c>
      <c r="V390" s="99">
        <f>COUNTIFS(通讯通路门店!$S:$S,$G390,通讯通路门店!$J:$J,"综合卖场")</f>
        <v>0</v>
      </c>
      <c r="W390" s="99">
        <f>SUMIFS(通讯通路门店!$AJ:$AJ,通讯通路门店!$S:$S,通讯客户沙盘!$G390)</f>
        <v>0</v>
      </c>
      <c r="X390" s="99">
        <f t="shared" si="30"/>
        <v>0</v>
      </c>
      <c r="Y390" s="99">
        <f>COUNTIFS(通讯通路门店!$S:$S,$G390,通讯通路门店!$J:$J,"荣耀体验店")+COUNTIFS(通讯通路门店!$S:$S,$G390,通讯通路门店!$J:$J,"荣耀授权专卖店")</f>
        <v>0</v>
      </c>
      <c r="Z390" s="99">
        <f>COUNTIFS(通讯通路门店!$S:$S,$G390,通讯通路门店!$J:$J,"VIVO体验店")</f>
        <v>0</v>
      </c>
      <c r="AA390" s="99">
        <f>COUNTIFS(通讯通路门店!$S:$S,$G390,通讯通路门店!$J:$J,"OPPO体验店")</f>
        <v>0</v>
      </c>
      <c r="AB390" s="99">
        <f>COUNTIFS(通讯通路门店!$S:$S,$G390,通讯通路门店!$J:$J,"华为授权体验店")+COUNTIFS(通讯通路门店!$S:$S,$G390,通讯通路门店!$J:$J,"华为堡垒店")</f>
        <v>0</v>
      </c>
      <c r="AC390" s="99">
        <f>COUNTIFS(通讯通路门店!$S:$S,$G390,通讯通路门店!$J:$J,"小米体验店")</f>
        <v>0</v>
      </c>
      <c r="AD390" s="99">
        <f>COUNTIFS(通讯通路门店!$S:$S,$G390,通讯通路门店!$J:$J,"苹果体验店")</f>
        <v>0</v>
      </c>
      <c r="AE390" s="99">
        <f>COUNTIFS(通讯通路门店!$S:$S,$G390,通讯通路门店!$J:$J,"其他品牌专卖店")</f>
        <v>0</v>
      </c>
      <c r="AF390" s="99">
        <f>SUMIFS(通讯通路门店!$BI:$BI,通讯通路门店!$S:$S,$G390)</f>
        <v>0</v>
      </c>
      <c r="AG390" s="99">
        <f>SUMIFS(通讯通路门店!$BH:$BH,通讯通路门店!$S:$S,$G390)</f>
        <v>0</v>
      </c>
      <c r="AH390" s="99">
        <f t="shared" si="31"/>
        <v>0</v>
      </c>
      <c r="AI390" s="99">
        <f>SUMIFS(通讯通路门店!$BB:$BB,通讯通路门店!$S:$S,$G390)</f>
        <v>0</v>
      </c>
      <c r="AJ390" s="99">
        <f>SUMIFS(通讯通路门店!$BE:$BE,通讯通路门店!$S:$S,$G390)</f>
        <v>0</v>
      </c>
      <c r="AK390" s="99">
        <f>SUMIFS(通讯通路门店!$BG:$BG,通讯通路门店!$S:$S,$G390)</f>
        <v>0</v>
      </c>
      <c r="AL390" s="99">
        <f>SUMIFS(通讯通路门店!$BC:$BC,通讯通路门店!$S:$S,$G390)</f>
        <v>0</v>
      </c>
      <c r="AM390" s="99">
        <f>SUMIFS(通讯通路门店!$BD:$BD,通讯通路门店!$S:$S,$G390)</f>
        <v>0</v>
      </c>
      <c r="AN390" s="99">
        <f>SUMIFS(通讯通路门店!$BF:$BF,通讯通路门店!$S:$S,$G390)</f>
        <v>0</v>
      </c>
      <c r="AO390" s="99">
        <f t="shared" si="32"/>
        <v>0</v>
      </c>
      <c r="AP390" s="99">
        <f>SUMIFS(通讯通路门店!$K:$K,通讯通路门店!$S:$S,$G390)</f>
        <v>0</v>
      </c>
      <c r="AQ390" s="83"/>
      <c r="AR390" s="99">
        <f>SUMIFS(通讯通路门店!$T:$T,通讯通路门店!$S:$S,$G390)</f>
        <v>0</v>
      </c>
      <c r="AS390" s="99">
        <f>SUMIFS(通讯通路门店!$U:$U,通讯通路门店!$S:$S,$G390)</f>
        <v>0</v>
      </c>
      <c r="AT390" s="99">
        <f>SUMIFS(通讯通路门店!$V:$V,通讯通路门店!$S:$S,$G390)</f>
        <v>0</v>
      </c>
      <c r="AU390" s="99">
        <f>SUMIFS(通讯通路门店!$W:$W,通讯通路门店!$S:$S,$G390)</f>
        <v>0</v>
      </c>
      <c r="AV390" s="99">
        <f>SUMIFS(通讯通路门店!$Z:$Z,通讯通路门店!$S:$S,$G390)</f>
        <v>0</v>
      </c>
      <c r="AW390" s="99">
        <f>SUMIFS(通讯通路门店!$AB:$AB,通讯通路门店!$S:$S,$G390)</f>
        <v>0</v>
      </c>
      <c r="AX390" s="99">
        <f>SUMIFS(通讯通路门店!$X:$X,通讯通路门店!$S:$S,$G390)</f>
        <v>0</v>
      </c>
      <c r="AY390" s="99">
        <f>SUMIFS(通讯通路门店!$Y:$Y,通讯通路门店!$S:$S,$G390)</f>
        <v>0</v>
      </c>
      <c r="AZ390" s="99">
        <f>SUMIFS(通讯通路门店!$AA:$AA,通讯通路门店!$S:$S,$G390)</f>
        <v>0</v>
      </c>
      <c r="BA390" s="99">
        <f t="shared" si="33"/>
        <v>0</v>
      </c>
      <c r="BB390" s="99">
        <f t="shared" si="34"/>
        <v>0</v>
      </c>
      <c r="BC390" s="99">
        <f>SUMIFS(通讯通路门店!$W:$W,通讯通路门店!$S:$S,$G390,通讯通路门店!$J:$J,"荣耀体验店")+SUMIFS(通讯通路门店!$W:$W,通讯通路门店!$S:$S,$G390,通讯通路门店!$J:$J,"荣耀授权专卖店")</f>
        <v>0</v>
      </c>
      <c r="BD390" s="99">
        <f>SUMIFS(通讯通路门店!$Z:$Z,通讯通路门店!$S:$S,$G390,通讯通路门店!$J:$J,"VIVO体验店")</f>
        <v>0</v>
      </c>
      <c r="BE390" s="99">
        <f>SUMIFS(通讯通路门店!$AB:$AB,通讯通路门店!$S:$S,$G390,通讯通路门店!$J:$J,"OPPO体验店")</f>
        <v>0</v>
      </c>
      <c r="BF390" s="99">
        <f>SUMIFS(通讯通路门店!$X:$X,通讯通路门店!$S:$S,$G390,通讯通路门店!$J:$J,"华为授权体验店")+SUMIFS(通讯通路门店!$AA:$AA,通讯通路门店!$S:$S,$G390,通讯通路门店!$J:$J,"华为堡垒店")</f>
        <v>0</v>
      </c>
      <c r="BG390" s="99">
        <f>SUMIFS(通讯通路门店!$Y:$Y,通讯通路门店!$S:$S,$G390,通讯通路门店!$J:$J,"小米体验店")</f>
        <v>0</v>
      </c>
      <c r="BH390" s="99">
        <f>SUMIFS(通讯通路门店!$AA:$AA,通讯通路门店!$S:$S,$G390,通讯通路门店!$J:$J,"苹果体验店")</f>
        <v>0</v>
      </c>
      <c r="BI390" s="99">
        <f>SUMIFS(通讯通路门店!$K:$K,通讯通路门店!$S:$S,$G390,通讯通路门店!$J:$J,"其他品牌专卖店")</f>
        <v>0</v>
      </c>
      <c r="BJ390" s="99">
        <f>SUMIFS(通讯通路门店!$AC:$AC,通讯通路门店!$S:$S,$G390)</f>
        <v>0</v>
      </c>
      <c r="BK390" s="99">
        <f>SUMIFS(通讯通路门店!$AD:$AD,通讯通路门店!$S:$S,$G390)</f>
        <v>0</v>
      </c>
      <c r="BL390" s="99">
        <f>SUMIFS(通讯通路门店!$AE:$AE,通讯通路门店!$S:$S,$G390)</f>
        <v>0</v>
      </c>
      <c r="BM390" s="99">
        <f>SUMIFS(通讯通路门店!$AF:$AF,通讯通路门店!$S:$S,$G390)</f>
        <v>0</v>
      </c>
      <c r="BN390" s="99">
        <f>SUMIFS(通讯通路门店!$AG:$AG,通讯通路门店!$S:$S,$G390)</f>
        <v>0</v>
      </c>
      <c r="BO390" s="99">
        <f>SUMIFS(通讯通路门店!$AH:$AH,通讯通路门店!$S:$S,$G390)</f>
        <v>0</v>
      </c>
      <c r="BP390" s="99">
        <f>SUMIFS(通讯通路门店!$AI:$AI,通讯通路门店!$S:$S,$G390)</f>
        <v>0</v>
      </c>
      <c r="BQ390" s="83"/>
    </row>
    <row r="391" spans="1:69">
      <c r="A391" s="99" t="str">
        <f>IFERROR(_xlfn.XLOOKUP($G391,通讯通路门店!$S$4:$S$993933,通讯通路门店!$A$4:$A$993933,0,0),"")</f>
        <v/>
      </c>
      <c r="B391" s="99" t="str">
        <f>IFERROR(_xlfn.XLOOKUP($G391,通讯通路门店!$S$4:$S$993933,通讯通路门店!$B$4:$B$993933,0,0),"")</f>
        <v/>
      </c>
      <c r="C391" s="99" t="str">
        <f>IFERROR(_xlfn.XLOOKUP($G391,通讯通路门店!$S$4:$S$993933,通讯通路门店!$C$4:$C$993933,0,0),"")</f>
        <v/>
      </c>
      <c r="D391" s="99" t="str">
        <f>IFERROR(_xlfn.XLOOKUP($G391,通讯通路门店!$S$4:$S$993933,通讯通路门店!$D$4:$D$993933,0,0),"")</f>
        <v/>
      </c>
      <c r="E391" s="83"/>
      <c r="F391" s="83"/>
      <c r="G391" s="101" t="e">
        <v>#N/A</v>
      </c>
      <c r="H391" s="102" t="str">
        <f>IFERROR(_xlfn.XLOOKUP($G391,通讯通路门店!$S$4:$S$993933,通讯通路门店!$R$4:$R$993933,0,0),"")</f>
        <v/>
      </c>
      <c r="I391" s="83"/>
      <c r="J391" s="83"/>
      <c r="K391" s="83"/>
      <c r="L391" s="83"/>
      <c r="M391" s="83"/>
      <c r="N391" s="83"/>
      <c r="O391" s="83"/>
      <c r="P391" s="83"/>
      <c r="Q391" s="83"/>
      <c r="R391" s="83"/>
      <c r="S391" s="83"/>
      <c r="T391" s="83"/>
      <c r="U391" s="99">
        <f>COUNTIF(通讯通路门店!$S:$S,$G391)</f>
        <v>0</v>
      </c>
      <c r="V391" s="99">
        <f>COUNTIFS(通讯通路门店!$S:$S,$G391,通讯通路门店!$J:$J,"综合卖场")</f>
        <v>0</v>
      </c>
      <c r="W391" s="99">
        <f>SUMIFS(通讯通路门店!$AJ:$AJ,通讯通路门店!$S:$S,通讯客户沙盘!$G391)</f>
        <v>0</v>
      </c>
      <c r="X391" s="99">
        <f t="shared" si="30"/>
        <v>0</v>
      </c>
      <c r="Y391" s="99">
        <f>COUNTIFS(通讯通路门店!$S:$S,$G391,通讯通路门店!$J:$J,"荣耀体验店")+COUNTIFS(通讯通路门店!$S:$S,$G391,通讯通路门店!$J:$J,"荣耀授权专卖店")</f>
        <v>0</v>
      </c>
      <c r="Z391" s="99">
        <f>COUNTIFS(通讯通路门店!$S:$S,$G391,通讯通路门店!$J:$J,"VIVO体验店")</f>
        <v>0</v>
      </c>
      <c r="AA391" s="99">
        <f>COUNTIFS(通讯通路门店!$S:$S,$G391,通讯通路门店!$J:$J,"OPPO体验店")</f>
        <v>0</v>
      </c>
      <c r="AB391" s="99">
        <f>COUNTIFS(通讯通路门店!$S:$S,$G391,通讯通路门店!$J:$J,"华为授权体验店")+COUNTIFS(通讯通路门店!$S:$S,$G391,通讯通路门店!$J:$J,"华为堡垒店")</f>
        <v>0</v>
      </c>
      <c r="AC391" s="99">
        <f>COUNTIFS(通讯通路门店!$S:$S,$G391,通讯通路门店!$J:$J,"小米体验店")</f>
        <v>0</v>
      </c>
      <c r="AD391" s="99">
        <f>COUNTIFS(通讯通路门店!$S:$S,$G391,通讯通路门店!$J:$J,"苹果体验店")</f>
        <v>0</v>
      </c>
      <c r="AE391" s="99">
        <f>COUNTIFS(通讯通路门店!$S:$S,$G391,通讯通路门店!$J:$J,"其他品牌专卖店")</f>
        <v>0</v>
      </c>
      <c r="AF391" s="99">
        <f>SUMIFS(通讯通路门店!$BI:$BI,通讯通路门店!$S:$S,$G391)</f>
        <v>0</v>
      </c>
      <c r="AG391" s="99">
        <f>SUMIFS(通讯通路门店!$BH:$BH,通讯通路门店!$S:$S,$G391)</f>
        <v>0</v>
      </c>
      <c r="AH391" s="99">
        <f t="shared" si="31"/>
        <v>0</v>
      </c>
      <c r="AI391" s="99">
        <f>SUMIFS(通讯通路门店!$BB:$BB,通讯通路门店!$S:$S,$G391)</f>
        <v>0</v>
      </c>
      <c r="AJ391" s="99">
        <f>SUMIFS(通讯通路门店!$BE:$BE,通讯通路门店!$S:$S,$G391)</f>
        <v>0</v>
      </c>
      <c r="AK391" s="99">
        <f>SUMIFS(通讯通路门店!$BG:$BG,通讯通路门店!$S:$S,$G391)</f>
        <v>0</v>
      </c>
      <c r="AL391" s="99">
        <f>SUMIFS(通讯通路门店!$BC:$BC,通讯通路门店!$S:$S,$G391)</f>
        <v>0</v>
      </c>
      <c r="AM391" s="99">
        <f>SUMIFS(通讯通路门店!$BD:$BD,通讯通路门店!$S:$S,$G391)</f>
        <v>0</v>
      </c>
      <c r="AN391" s="99">
        <f>SUMIFS(通讯通路门店!$BF:$BF,通讯通路门店!$S:$S,$G391)</f>
        <v>0</v>
      </c>
      <c r="AO391" s="99">
        <f t="shared" si="32"/>
        <v>0</v>
      </c>
      <c r="AP391" s="99">
        <f>SUMIFS(通讯通路门店!$K:$K,通讯通路门店!$S:$S,$G391)</f>
        <v>0</v>
      </c>
      <c r="AQ391" s="83"/>
      <c r="AR391" s="99">
        <f>SUMIFS(通讯通路门店!$T:$T,通讯通路门店!$S:$S,$G391)</f>
        <v>0</v>
      </c>
      <c r="AS391" s="99">
        <f>SUMIFS(通讯通路门店!$U:$U,通讯通路门店!$S:$S,$G391)</f>
        <v>0</v>
      </c>
      <c r="AT391" s="99">
        <f>SUMIFS(通讯通路门店!$V:$V,通讯通路门店!$S:$S,$G391)</f>
        <v>0</v>
      </c>
      <c r="AU391" s="99">
        <f>SUMIFS(通讯通路门店!$W:$W,通讯通路门店!$S:$S,$G391)</f>
        <v>0</v>
      </c>
      <c r="AV391" s="99">
        <f>SUMIFS(通讯通路门店!$Z:$Z,通讯通路门店!$S:$S,$G391)</f>
        <v>0</v>
      </c>
      <c r="AW391" s="99">
        <f>SUMIFS(通讯通路门店!$AB:$AB,通讯通路门店!$S:$S,$G391)</f>
        <v>0</v>
      </c>
      <c r="AX391" s="99">
        <f>SUMIFS(通讯通路门店!$X:$X,通讯通路门店!$S:$S,$G391)</f>
        <v>0</v>
      </c>
      <c r="AY391" s="99">
        <f>SUMIFS(通讯通路门店!$Y:$Y,通讯通路门店!$S:$S,$G391)</f>
        <v>0</v>
      </c>
      <c r="AZ391" s="99">
        <f>SUMIFS(通讯通路门店!$AA:$AA,通讯通路门店!$S:$S,$G391)</f>
        <v>0</v>
      </c>
      <c r="BA391" s="99">
        <f t="shared" si="33"/>
        <v>0</v>
      </c>
      <c r="BB391" s="99">
        <f t="shared" si="34"/>
        <v>0</v>
      </c>
      <c r="BC391" s="99">
        <f>SUMIFS(通讯通路门店!$W:$W,通讯通路门店!$S:$S,$G391,通讯通路门店!$J:$J,"荣耀体验店")+SUMIFS(通讯通路门店!$W:$W,通讯通路门店!$S:$S,$G391,通讯通路门店!$J:$J,"荣耀授权专卖店")</f>
        <v>0</v>
      </c>
      <c r="BD391" s="99">
        <f>SUMIFS(通讯通路门店!$Z:$Z,通讯通路门店!$S:$S,$G391,通讯通路门店!$J:$J,"VIVO体验店")</f>
        <v>0</v>
      </c>
      <c r="BE391" s="99">
        <f>SUMIFS(通讯通路门店!$AB:$AB,通讯通路门店!$S:$S,$G391,通讯通路门店!$J:$J,"OPPO体验店")</f>
        <v>0</v>
      </c>
      <c r="BF391" s="99">
        <f>SUMIFS(通讯通路门店!$X:$X,通讯通路门店!$S:$S,$G391,通讯通路门店!$J:$J,"华为授权体验店")+SUMIFS(通讯通路门店!$AA:$AA,通讯通路门店!$S:$S,$G391,通讯通路门店!$J:$J,"华为堡垒店")</f>
        <v>0</v>
      </c>
      <c r="BG391" s="99">
        <f>SUMIFS(通讯通路门店!$Y:$Y,通讯通路门店!$S:$S,$G391,通讯通路门店!$J:$J,"小米体验店")</f>
        <v>0</v>
      </c>
      <c r="BH391" s="99">
        <f>SUMIFS(通讯通路门店!$AA:$AA,通讯通路门店!$S:$S,$G391,通讯通路门店!$J:$J,"苹果体验店")</f>
        <v>0</v>
      </c>
      <c r="BI391" s="99">
        <f>SUMIFS(通讯通路门店!$K:$K,通讯通路门店!$S:$S,$G391,通讯通路门店!$J:$J,"其他品牌专卖店")</f>
        <v>0</v>
      </c>
      <c r="BJ391" s="99">
        <f>SUMIFS(通讯通路门店!$AC:$AC,通讯通路门店!$S:$S,$G391)</f>
        <v>0</v>
      </c>
      <c r="BK391" s="99">
        <f>SUMIFS(通讯通路门店!$AD:$AD,通讯通路门店!$S:$S,$G391)</f>
        <v>0</v>
      </c>
      <c r="BL391" s="99">
        <f>SUMIFS(通讯通路门店!$AE:$AE,通讯通路门店!$S:$S,$G391)</f>
        <v>0</v>
      </c>
      <c r="BM391" s="99">
        <f>SUMIFS(通讯通路门店!$AF:$AF,通讯通路门店!$S:$S,$G391)</f>
        <v>0</v>
      </c>
      <c r="BN391" s="99">
        <f>SUMIFS(通讯通路门店!$AG:$AG,通讯通路门店!$S:$S,$G391)</f>
        <v>0</v>
      </c>
      <c r="BO391" s="99">
        <f>SUMIFS(通讯通路门店!$AH:$AH,通讯通路门店!$S:$S,$G391)</f>
        <v>0</v>
      </c>
      <c r="BP391" s="99">
        <f>SUMIFS(通讯通路门店!$AI:$AI,通讯通路门店!$S:$S,$G391)</f>
        <v>0</v>
      </c>
      <c r="BQ391" s="83"/>
    </row>
    <row r="392" spans="1:69">
      <c r="A392" s="99" t="str">
        <f>IFERROR(_xlfn.XLOOKUP($G392,通讯通路门店!$S$4:$S$993933,通讯通路门店!$A$4:$A$993933,0,0),"")</f>
        <v/>
      </c>
      <c r="B392" s="99" t="str">
        <f>IFERROR(_xlfn.XLOOKUP($G392,通讯通路门店!$S$4:$S$993933,通讯通路门店!$B$4:$B$993933,0,0),"")</f>
        <v/>
      </c>
      <c r="C392" s="99" t="str">
        <f>IFERROR(_xlfn.XLOOKUP($G392,通讯通路门店!$S$4:$S$993933,通讯通路门店!$C$4:$C$993933,0,0),"")</f>
        <v/>
      </c>
      <c r="D392" s="99" t="str">
        <f>IFERROR(_xlfn.XLOOKUP($G392,通讯通路门店!$S$4:$S$993933,通讯通路门店!$D$4:$D$993933,0,0),"")</f>
        <v/>
      </c>
      <c r="E392" s="83"/>
      <c r="F392" s="83"/>
      <c r="G392" s="101" t="e">
        <v>#N/A</v>
      </c>
      <c r="H392" s="102" t="str">
        <f>IFERROR(_xlfn.XLOOKUP($G392,通讯通路门店!$S$4:$S$993933,通讯通路门店!$R$4:$R$993933,0,0),"")</f>
        <v/>
      </c>
      <c r="I392" s="83"/>
      <c r="J392" s="83"/>
      <c r="K392" s="83"/>
      <c r="L392" s="83"/>
      <c r="M392" s="83"/>
      <c r="N392" s="83"/>
      <c r="O392" s="83"/>
      <c r="P392" s="83"/>
      <c r="Q392" s="83"/>
      <c r="R392" s="83"/>
      <c r="S392" s="83"/>
      <c r="T392" s="83"/>
      <c r="U392" s="99">
        <f>COUNTIF(通讯通路门店!$S:$S,$G392)</f>
        <v>0</v>
      </c>
      <c r="V392" s="99">
        <f>COUNTIFS(通讯通路门店!$S:$S,$G392,通讯通路门店!$J:$J,"综合卖场")</f>
        <v>0</v>
      </c>
      <c r="W392" s="99">
        <f>SUMIFS(通讯通路门店!$AJ:$AJ,通讯通路门店!$S:$S,通讯客户沙盘!$G392)</f>
        <v>0</v>
      </c>
      <c r="X392" s="99">
        <f t="shared" si="30"/>
        <v>0</v>
      </c>
      <c r="Y392" s="99">
        <f>COUNTIFS(通讯通路门店!$S:$S,$G392,通讯通路门店!$J:$J,"荣耀体验店")+COUNTIFS(通讯通路门店!$S:$S,$G392,通讯通路门店!$J:$J,"荣耀授权专卖店")</f>
        <v>0</v>
      </c>
      <c r="Z392" s="99">
        <f>COUNTIFS(通讯通路门店!$S:$S,$G392,通讯通路门店!$J:$J,"VIVO体验店")</f>
        <v>0</v>
      </c>
      <c r="AA392" s="99">
        <f>COUNTIFS(通讯通路门店!$S:$S,$G392,通讯通路门店!$J:$J,"OPPO体验店")</f>
        <v>0</v>
      </c>
      <c r="AB392" s="99">
        <f>COUNTIFS(通讯通路门店!$S:$S,$G392,通讯通路门店!$J:$J,"华为授权体验店")+COUNTIFS(通讯通路门店!$S:$S,$G392,通讯通路门店!$J:$J,"华为堡垒店")</f>
        <v>0</v>
      </c>
      <c r="AC392" s="99">
        <f>COUNTIFS(通讯通路门店!$S:$S,$G392,通讯通路门店!$J:$J,"小米体验店")</f>
        <v>0</v>
      </c>
      <c r="AD392" s="99">
        <f>COUNTIFS(通讯通路门店!$S:$S,$G392,通讯通路门店!$J:$J,"苹果体验店")</f>
        <v>0</v>
      </c>
      <c r="AE392" s="99">
        <f>COUNTIFS(通讯通路门店!$S:$S,$G392,通讯通路门店!$J:$J,"其他品牌专卖店")</f>
        <v>0</v>
      </c>
      <c r="AF392" s="99">
        <f>SUMIFS(通讯通路门店!$BI:$BI,通讯通路门店!$S:$S,$G392)</f>
        <v>0</v>
      </c>
      <c r="AG392" s="99">
        <f>SUMIFS(通讯通路门店!$BH:$BH,通讯通路门店!$S:$S,$G392)</f>
        <v>0</v>
      </c>
      <c r="AH392" s="99">
        <f t="shared" si="31"/>
        <v>0</v>
      </c>
      <c r="AI392" s="99">
        <f>SUMIFS(通讯通路门店!$BB:$BB,通讯通路门店!$S:$S,$G392)</f>
        <v>0</v>
      </c>
      <c r="AJ392" s="99">
        <f>SUMIFS(通讯通路门店!$BE:$BE,通讯通路门店!$S:$S,$G392)</f>
        <v>0</v>
      </c>
      <c r="AK392" s="99">
        <f>SUMIFS(通讯通路门店!$BG:$BG,通讯通路门店!$S:$S,$G392)</f>
        <v>0</v>
      </c>
      <c r="AL392" s="99">
        <f>SUMIFS(通讯通路门店!$BC:$BC,通讯通路门店!$S:$S,$G392)</f>
        <v>0</v>
      </c>
      <c r="AM392" s="99">
        <f>SUMIFS(通讯通路门店!$BD:$BD,通讯通路门店!$S:$S,$G392)</f>
        <v>0</v>
      </c>
      <c r="AN392" s="99">
        <f>SUMIFS(通讯通路门店!$BF:$BF,通讯通路门店!$S:$S,$G392)</f>
        <v>0</v>
      </c>
      <c r="AO392" s="99">
        <f t="shared" si="32"/>
        <v>0</v>
      </c>
      <c r="AP392" s="99">
        <f>SUMIFS(通讯通路门店!$K:$K,通讯通路门店!$S:$S,$G392)</f>
        <v>0</v>
      </c>
      <c r="AQ392" s="83"/>
      <c r="AR392" s="99">
        <f>SUMIFS(通讯通路门店!$T:$T,通讯通路门店!$S:$S,$G392)</f>
        <v>0</v>
      </c>
      <c r="AS392" s="99">
        <f>SUMIFS(通讯通路门店!$U:$U,通讯通路门店!$S:$S,$G392)</f>
        <v>0</v>
      </c>
      <c r="AT392" s="99">
        <f>SUMIFS(通讯通路门店!$V:$V,通讯通路门店!$S:$S,$G392)</f>
        <v>0</v>
      </c>
      <c r="AU392" s="99">
        <f>SUMIFS(通讯通路门店!$W:$W,通讯通路门店!$S:$S,$G392)</f>
        <v>0</v>
      </c>
      <c r="AV392" s="99">
        <f>SUMIFS(通讯通路门店!$Z:$Z,通讯通路门店!$S:$S,$G392)</f>
        <v>0</v>
      </c>
      <c r="AW392" s="99">
        <f>SUMIFS(通讯通路门店!$AB:$AB,通讯通路门店!$S:$S,$G392)</f>
        <v>0</v>
      </c>
      <c r="AX392" s="99">
        <f>SUMIFS(通讯通路门店!$X:$X,通讯通路门店!$S:$S,$G392)</f>
        <v>0</v>
      </c>
      <c r="AY392" s="99">
        <f>SUMIFS(通讯通路门店!$Y:$Y,通讯通路门店!$S:$S,$G392)</f>
        <v>0</v>
      </c>
      <c r="AZ392" s="99">
        <f>SUMIFS(通讯通路门店!$AA:$AA,通讯通路门店!$S:$S,$G392)</f>
        <v>0</v>
      </c>
      <c r="BA392" s="99">
        <f t="shared" si="33"/>
        <v>0</v>
      </c>
      <c r="BB392" s="99">
        <f t="shared" si="34"/>
        <v>0</v>
      </c>
      <c r="BC392" s="99">
        <f>SUMIFS(通讯通路门店!$W:$W,通讯通路门店!$S:$S,$G392,通讯通路门店!$J:$J,"荣耀体验店")+SUMIFS(通讯通路门店!$W:$W,通讯通路门店!$S:$S,$G392,通讯通路门店!$J:$J,"荣耀授权专卖店")</f>
        <v>0</v>
      </c>
      <c r="BD392" s="99">
        <f>SUMIFS(通讯通路门店!$Z:$Z,通讯通路门店!$S:$S,$G392,通讯通路门店!$J:$J,"VIVO体验店")</f>
        <v>0</v>
      </c>
      <c r="BE392" s="99">
        <f>SUMIFS(通讯通路门店!$AB:$AB,通讯通路门店!$S:$S,$G392,通讯通路门店!$J:$J,"OPPO体验店")</f>
        <v>0</v>
      </c>
      <c r="BF392" s="99">
        <f>SUMIFS(通讯通路门店!$X:$X,通讯通路门店!$S:$S,$G392,通讯通路门店!$J:$J,"华为授权体验店")+SUMIFS(通讯通路门店!$AA:$AA,通讯通路门店!$S:$S,$G392,通讯通路门店!$J:$J,"华为堡垒店")</f>
        <v>0</v>
      </c>
      <c r="BG392" s="99">
        <f>SUMIFS(通讯通路门店!$Y:$Y,通讯通路门店!$S:$S,$G392,通讯通路门店!$J:$J,"小米体验店")</f>
        <v>0</v>
      </c>
      <c r="BH392" s="99">
        <f>SUMIFS(通讯通路门店!$AA:$AA,通讯通路门店!$S:$S,$G392,通讯通路门店!$J:$J,"苹果体验店")</f>
        <v>0</v>
      </c>
      <c r="BI392" s="99">
        <f>SUMIFS(通讯通路门店!$K:$K,通讯通路门店!$S:$S,$G392,通讯通路门店!$J:$J,"其他品牌专卖店")</f>
        <v>0</v>
      </c>
      <c r="BJ392" s="99">
        <f>SUMIFS(通讯通路门店!$AC:$AC,通讯通路门店!$S:$S,$G392)</f>
        <v>0</v>
      </c>
      <c r="BK392" s="99">
        <f>SUMIFS(通讯通路门店!$AD:$AD,通讯通路门店!$S:$S,$G392)</f>
        <v>0</v>
      </c>
      <c r="BL392" s="99">
        <f>SUMIFS(通讯通路门店!$AE:$AE,通讯通路门店!$S:$S,$G392)</f>
        <v>0</v>
      </c>
      <c r="BM392" s="99">
        <f>SUMIFS(通讯通路门店!$AF:$AF,通讯通路门店!$S:$S,$G392)</f>
        <v>0</v>
      </c>
      <c r="BN392" s="99">
        <f>SUMIFS(通讯通路门店!$AG:$AG,通讯通路门店!$S:$S,$G392)</f>
        <v>0</v>
      </c>
      <c r="BO392" s="99">
        <f>SUMIFS(通讯通路门店!$AH:$AH,通讯通路门店!$S:$S,$G392)</f>
        <v>0</v>
      </c>
      <c r="BP392" s="99">
        <f>SUMIFS(通讯通路门店!$AI:$AI,通讯通路门店!$S:$S,$G392)</f>
        <v>0</v>
      </c>
      <c r="BQ392" s="83"/>
    </row>
    <row r="393" spans="1:69">
      <c r="A393" s="99" t="str">
        <f>IFERROR(_xlfn.XLOOKUP($G393,通讯通路门店!$S$4:$S$993933,通讯通路门店!$A$4:$A$993933,0,0),"")</f>
        <v/>
      </c>
      <c r="B393" s="99" t="str">
        <f>IFERROR(_xlfn.XLOOKUP($G393,通讯通路门店!$S$4:$S$993933,通讯通路门店!$B$4:$B$993933,0,0),"")</f>
        <v/>
      </c>
      <c r="C393" s="99" t="str">
        <f>IFERROR(_xlfn.XLOOKUP($G393,通讯通路门店!$S$4:$S$993933,通讯通路门店!$C$4:$C$993933,0,0),"")</f>
        <v/>
      </c>
      <c r="D393" s="99" t="str">
        <f>IFERROR(_xlfn.XLOOKUP($G393,通讯通路门店!$S$4:$S$993933,通讯通路门店!$D$4:$D$993933,0,0),"")</f>
        <v/>
      </c>
      <c r="E393" s="83"/>
      <c r="F393" s="83"/>
      <c r="G393" s="101" t="e">
        <v>#N/A</v>
      </c>
      <c r="H393" s="102" t="str">
        <f>IFERROR(_xlfn.XLOOKUP($G393,通讯通路门店!$S$4:$S$993933,通讯通路门店!$R$4:$R$993933,0,0),"")</f>
        <v/>
      </c>
      <c r="I393" s="83"/>
      <c r="J393" s="83"/>
      <c r="K393" s="83"/>
      <c r="L393" s="83"/>
      <c r="M393" s="83"/>
      <c r="N393" s="83"/>
      <c r="O393" s="83"/>
      <c r="P393" s="83"/>
      <c r="Q393" s="83"/>
      <c r="R393" s="83"/>
      <c r="S393" s="83"/>
      <c r="T393" s="83"/>
      <c r="U393" s="99">
        <f>COUNTIF(通讯通路门店!$S:$S,$G393)</f>
        <v>0</v>
      </c>
      <c r="V393" s="99">
        <f>COUNTIFS(通讯通路门店!$S:$S,$G393,通讯通路门店!$J:$J,"综合卖场")</f>
        <v>0</v>
      </c>
      <c r="W393" s="99">
        <f>SUMIFS(通讯通路门店!$AJ:$AJ,通讯通路门店!$S:$S,通讯客户沙盘!$G393)</f>
        <v>0</v>
      </c>
      <c r="X393" s="99">
        <f t="shared" si="30"/>
        <v>0</v>
      </c>
      <c r="Y393" s="99">
        <f>COUNTIFS(通讯通路门店!$S:$S,$G393,通讯通路门店!$J:$J,"荣耀体验店")+COUNTIFS(通讯通路门店!$S:$S,$G393,通讯通路门店!$J:$J,"荣耀授权专卖店")</f>
        <v>0</v>
      </c>
      <c r="Z393" s="99">
        <f>COUNTIFS(通讯通路门店!$S:$S,$G393,通讯通路门店!$J:$J,"VIVO体验店")</f>
        <v>0</v>
      </c>
      <c r="AA393" s="99">
        <f>COUNTIFS(通讯通路门店!$S:$S,$G393,通讯通路门店!$J:$J,"OPPO体验店")</f>
        <v>0</v>
      </c>
      <c r="AB393" s="99">
        <f>COUNTIFS(通讯通路门店!$S:$S,$G393,通讯通路门店!$J:$J,"华为授权体验店")+COUNTIFS(通讯通路门店!$S:$S,$G393,通讯通路门店!$J:$J,"华为堡垒店")</f>
        <v>0</v>
      </c>
      <c r="AC393" s="99">
        <f>COUNTIFS(通讯通路门店!$S:$S,$G393,通讯通路门店!$J:$J,"小米体验店")</f>
        <v>0</v>
      </c>
      <c r="AD393" s="99">
        <f>COUNTIFS(通讯通路门店!$S:$S,$G393,通讯通路门店!$J:$J,"苹果体验店")</f>
        <v>0</v>
      </c>
      <c r="AE393" s="99">
        <f>COUNTIFS(通讯通路门店!$S:$S,$G393,通讯通路门店!$J:$J,"其他品牌专卖店")</f>
        <v>0</v>
      </c>
      <c r="AF393" s="99">
        <f>SUMIFS(通讯通路门店!$BI:$BI,通讯通路门店!$S:$S,$G393)</f>
        <v>0</v>
      </c>
      <c r="AG393" s="99">
        <f>SUMIFS(通讯通路门店!$BH:$BH,通讯通路门店!$S:$S,$G393)</f>
        <v>0</v>
      </c>
      <c r="AH393" s="99">
        <f t="shared" si="31"/>
        <v>0</v>
      </c>
      <c r="AI393" s="99">
        <f>SUMIFS(通讯通路门店!$BB:$BB,通讯通路门店!$S:$S,$G393)</f>
        <v>0</v>
      </c>
      <c r="AJ393" s="99">
        <f>SUMIFS(通讯通路门店!$BE:$BE,通讯通路门店!$S:$S,$G393)</f>
        <v>0</v>
      </c>
      <c r="AK393" s="99">
        <f>SUMIFS(通讯通路门店!$BG:$BG,通讯通路门店!$S:$S,$G393)</f>
        <v>0</v>
      </c>
      <c r="AL393" s="99">
        <f>SUMIFS(通讯通路门店!$BC:$BC,通讯通路门店!$S:$S,$G393)</f>
        <v>0</v>
      </c>
      <c r="AM393" s="99">
        <f>SUMIFS(通讯通路门店!$BD:$BD,通讯通路门店!$S:$S,$G393)</f>
        <v>0</v>
      </c>
      <c r="AN393" s="99">
        <f>SUMIFS(通讯通路门店!$BF:$BF,通讯通路门店!$S:$S,$G393)</f>
        <v>0</v>
      </c>
      <c r="AO393" s="99">
        <f t="shared" si="32"/>
        <v>0</v>
      </c>
      <c r="AP393" s="99">
        <f>SUMIFS(通讯通路门店!$K:$K,通讯通路门店!$S:$S,$G393)</f>
        <v>0</v>
      </c>
      <c r="AQ393" s="83"/>
      <c r="AR393" s="99">
        <f>SUMIFS(通讯通路门店!$T:$T,通讯通路门店!$S:$S,$G393)</f>
        <v>0</v>
      </c>
      <c r="AS393" s="99">
        <f>SUMIFS(通讯通路门店!$U:$U,通讯通路门店!$S:$S,$G393)</f>
        <v>0</v>
      </c>
      <c r="AT393" s="99">
        <f>SUMIFS(通讯通路门店!$V:$V,通讯通路门店!$S:$S,$G393)</f>
        <v>0</v>
      </c>
      <c r="AU393" s="99">
        <f>SUMIFS(通讯通路门店!$W:$W,通讯通路门店!$S:$S,$G393)</f>
        <v>0</v>
      </c>
      <c r="AV393" s="99">
        <f>SUMIFS(通讯通路门店!$Z:$Z,通讯通路门店!$S:$S,$G393)</f>
        <v>0</v>
      </c>
      <c r="AW393" s="99">
        <f>SUMIFS(通讯通路门店!$AB:$AB,通讯通路门店!$S:$S,$G393)</f>
        <v>0</v>
      </c>
      <c r="AX393" s="99">
        <f>SUMIFS(通讯通路门店!$X:$X,通讯通路门店!$S:$S,$G393)</f>
        <v>0</v>
      </c>
      <c r="AY393" s="99">
        <f>SUMIFS(通讯通路门店!$Y:$Y,通讯通路门店!$S:$S,$G393)</f>
        <v>0</v>
      </c>
      <c r="AZ393" s="99">
        <f>SUMIFS(通讯通路门店!$AA:$AA,通讯通路门店!$S:$S,$G393)</f>
        <v>0</v>
      </c>
      <c r="BA393" s="99">
        <f t="shared" si="33"/>
        <v>0</v>
      </c>
      <c r="BB393" s="99">
        <f t="shared" si="34"/>
        <v>0</v>
      </c>
      <c r="BC393" s="99">
        <f>SUMIFS(通讯通路门店!$W:$W,通讯通路门店!$S:$S,$G393,通讯通路门店!$J:$J,"荣耀体验店")+SUMIFS(通讯通路门店!$W:$W,通讯通路门店!$S:$S,$G393,通讯通路门店!$J:$J,"荣耀授权专卖店")</f>
        <v>0</v>
      </c>
      <c r="BD393" s="99">
        <f>SUMIFS(通讯通路门店!$Z:$Z,通讯通路门店!$S:$S,$G393,通讯通路门店!$J:$J,"VIVO体验店")</f>
        <v>0</v>
      </c>
      <c r="BE393" s="99">
        <f>SUMIFS(通讯通路门店!$AB:$AB,通讯通路门店!$S:$S,$G393,通讯通路门店!$J:$J,"OPPO体验店")</f>
        <v>0</v>
      </c>
      <c r="BF393" s="99">
        <f>SUMIFS(通讯通路门店!$X:$X,通讯通路门店!$S:$S,$G393,通讯通路门店!$J:$J,"华为授权体验店")+SUMIFS(通讯通路门店!$AA:$AA,通讯通路门店!$S:$S,$G393,通讯通路门店!$J:$J,"华为堡垒店")</f>
        <v>0</v>
      </c>
      <c r="BG393" s="99">
        <f>SUMIFS(通讯通路门店!$Y:$Y,通讯通路门店!$S:$S,$G393,通讯通路门店!$J:$J,"小米体验店")</f>
        <v>0</v>
      </c>
      <c r="BH393" s="99">
        <f>SUMIFS(通讯通路门店!$AA:$AA,通讯通路门店!$S:$S,$G393,通讯通路门店!$J:$J,"苹果体验店")</f>
        <v>0</v>
      </c>
      <c r="BI393" s="99">
        <f>SUMIFS(通讯通路门店!$K:$K,通讯通路门店!$S:$S,$G393,通讯通路门店!$J:$J,"其他品牌专卖店")</f>
        <v>0</v>
      </c>
      <c r="BJ393" s="99">
        <f>SUMIFS(通讯通路门店!$AC:$AC,通讯通路门店!$S:$S,$G393)</f>
        <v>0</v>
      </c>
      <c r="BK393" s="99">
        <f>SUMIFS(通讯通路门店!$AD:$AD,通讯通路门店!$S:$S,$G393)</f>
        <v>0</v>
      </c>
      <c r="BL393" s="99">
        <f>SUMIFS(通讯通路门店!$AE:$AE,通讯通路门店!$S:$S,$G393)</f>
        <v>0</v>
      </c>
      <c r="BM393" s="99">
        <f>SUMIFS(通讯通路门店!$AF:$AF,通讯通路门店!$S:$S,$G393)</f>
        <v>0</v>
      </c>
      <c r="BN393" s="99">
        <f>SUMIFS(通讯通路门店!$AG:$AG,通讯通路门店!$S:$S,$G393)</f>
        <v>0</v>
      </c>
      <c r="BO393" s="99">
        <f>SUMIFS(通讯通路门店!$AH:$AH,通讯通路门店!$S:$S,$G393)</f>
        <v>0</v>
      </c>
      <c r="BP393" s="99">
        <f>SUMIFS(通讯通路门店!$AI:$AI,通讯通路门店!$S:$S,$G393)</f>
        <v>0</v>
      </c>
      <c r="BQ393" s="83"/>
    </row>
    <row r="394" spans="1:69">
      <c r="A394" s="99" t="str">
        <f>IFERROR(_xlfn.XLOOKUP($G394,通讯通路门店!$S$4:$S$993933,通讯通路门店!$A$4:$A$993933,0,0),"")</f>
        <v/>
      </c>
      <c r="B394" s="99" t="str">
        <f>IFERROR(_xlfn.XLOOKUP($G394,通讯通路门店!$S$4:$S$993933,通讯通路门店!$B$4:$B$993933,0,0),"")</f>
        <v/>
      </c>
      <c r="C394" s="99" t="str">
        <f>IFERROR(_xlfn.XLOOKUP($G394,通讯通路门店!$S$4:$S$993933,通讯通路门店!$C$4:$C$993933,0,0),"")</f>
        <v/>
      </c>
      <c r="D394" s="99" t="str">
        <f>IFERROR(_xlfn.XLOOKUP($G394,通讯通路门店!$S$4:$S$993933,通讯通路门店!$D$4:$D$993933,0,0),"")</f>
        <v/>
      </c>
      <c r="E394" s="83"/>
      <c r="F394" s="83"/>
      <c r="G394" s="101" t="e">
        <v>#N/A</v>
      </c>
      <c r="H394" s="102" t="str">
        <f>IFERROR(_xlfn.XLOOKUP($G394,通讯通路门店!$S$4:$S$993933,通讯通路门店!$R$4:$R$993933,0,0),"")</f>
        <v/>
      </c>
      <c r="I394" s="83"/>
      <c r="J394" s="83"/>
      <c r="K394" s="83"/>
      <c r="L394" s="83"/>
      <c r="M394" s="83"/>
      <c r="N394" s="83"/>
      <c r="O394" s="83"/>
      <c r="P394" s="83"/>
      <c r="Q394" s="83"/>
      <c r="R394" s="83"/>
      <c r="S394" s="83"/>
      <c r="T394" s="83"/>
      <c r="U394" s="99">
        <f>COUNTIF(通讯通路门店!$S:$S,$G394)</f>
        <v>0</v>
      </c>
      <c r="V394" s="99">
        <f>COUNTIFS(通讯通路门店!$S:$S,$G394,通讯通路门店!$J:$J,"综合卖场")</f>
        <v>0</v>
      </c>
      <c r="W394" s="99">
        <f>SUMIFS(通讯通路门店!$AJ:$AJ,通讯通路门店!$S:$S,通讯客户沙盘!$G394)</f>
        <v>0</v>
      </c>
      <c r="X394" s="99">
        <f t="shared" si="30"/>
        <v>0</v>
      </c>
      <c r="Y394" s="99">
        <f>COUNTIFS(通讯通路门店!$S:$S,$G394,通讯通路门店!$J:$J,"荣耀体验店")+COUNTIFS(通讯通路门店!$S:$S,$G394,通讯通路门店!$J:$J,"荣耀授权专卖店")</f>
        <v>0</v>
      </c>
      <c r="Z394" s="99">
        <f>COUNTIFS(通讯通路门店!$S:$S,$G394,通讯通路门店!$J:$J,"VIVO体验店")</f>
        <v>0</v>
      </c>
      <c r="AA394" s="99">
        <f>COUNTIFS(通讯通路门店!$S:$S,$G394,通讯通路门店!$J:$J,"OPPO体验店")</f>
        <v>0</v>
      </c>
      <c r="AB394" s="99">
        <f>COUNTIFS(通讯通路门店!$S:$S,$G394,通讯通路门店!$J:$J,"华为授权体验店")+COUNTIFS(通讯通路门店!$S:$S,$G394,通讯通路门店!$J:$J,"华为堡垒店")</f>
        <v>0</v>
      </c>
      <c r="AC394" s="99">
        <f>COUNTIFS(通讯通路门店!$S:$S,$G394,通讯通路门店!$J:$J,"小米体验店")</f>
        <v>0</v>
      </c>
      <c r="AD394" s="99">
        <f>COUNTIFS(通讯通路门店!$S:$S,$G394,通讯通路门店!$J:$J,"苹果体验店")</f>
        <v>0</v>
      </c>
      <c r="AE394" s="99">
        <f>COUNTIFS(通讯通路门店!$S:$S,$G394,通讯通路门店!$J:$J,"其他品牌专卖店")</f>
        <v>0</v>
      </c>
      <c r="AF394" s="99">
        <f>SUMIFS(通讯通路门店!$BI:$BI,通讯通路门店!$S:$S,$G394)</f>
        <v>0</v>
      </c>
      <c r="AG394" s="99">
        <f>SUMIFS(通讯通路门店!$BH:$BH,通讯通路门店!$S:$S,$G394)</f>
        <v>0</v>
      </c>
      <c r="AH394" s="99">
        <f t="shared" si="31"/>
        <v>0</v>
      </c>
      <c r="AI394" s="99">
        <f>SUMIFS(通讯通路门店!$BB:$BB,通讯通路门店!$S:$S,$G394)</f>
        <v>0</v>
      </c>
      <c r="AJ394" s="99">
        <f>SUMIFS(通讯通路门店!$BE:$BE,通讯通路门店!$S:$S,$G394)</f>
        <v>0</v>
      </c>
      <c r="AK394" s="99">
        <f>SUMIFS(通讯通路门店!$BG:$BG,通讯通路门店!$S:$S,$G394)</f>
        <v>0</v>
      </c>
      <c r="AL394" s="99">
        <f>SUMIFS(通讯通路门店!$BC:$BC,通讯通路门店!$S:$S,$G394)</f>
        <v>0</v>
      </c>
      <c r="AM394" s="99">
        <f>SUMIFS(通讯通路门店!$BD:$BD,通讯通路门店!$S:$S,$G394)</f>
        <v>0</v>
      </c>
      <c r="AN394" s="99">
        <f>SUMIFS(通讯通路门店!$BF:$BF,通讯通路门店!$S:$S,$G394)</f>
        <v>0</v>
      </c>
      <c r="AO394" s="99">
        <f t="shared" si="32"/>
        <v>0</v>
      </c>
      <c r="AP394" s="99">
        <f>SUMIFS(通讯通路门店!$K:$K,通讯通路门店!$S:$S,$G394)</f>
        <v>0</v>
      </c>
      <c r="AQ394" s="83"/>
      <c r="AR394" s="99">
        <f>SUMIFS(通讯通路门店!$T:$T,通讯通路门店!$S:$S,$G394)</f>
        <v>0</v>
      </c>
      <c r="AS394" s="99">
        <f>SUMIFS(通讯通路门店!$U:$U,通讯通路门店!$S:$S,$G394)</f>
        <v>0</v>
      </c>
      <c r="AT394" s="99">
        <f>SUMIFS(通讯通路门店!$V:$V,通讯通路门店!$S:$S,$G394)</f>
        <v>0</v>
      </c>
      <c r="AU394" s="99">
        <f>SUMIFS(通讯通路门店!$W:$W,通讯通路门店!$S:$S,$G394)</f>
        <v>0</v>
      </c>
      <c r="AV394" s="99">
        <f>SUMIFS(通讯通路门店!$Z:$Z,通讯通路门店!$S:$S,$G394)</f>
        <v>0</v>
      </c>
      <c r="AW394" s="99">
        <f>SUMIFS(通讯通路门店!$AB:$AB,通讯通路门店!$S:$S,$G394)</f>
        <v>0</v>
      </c>
      <c r="AX394" s="99">
        <f>SUMIFS(通讯通路门店!$X:$X,通讯通路门店!$S:$S,$G394)</f>
        <v>0</v>
      </c>
      <c r="AY394" s="99">
        <f>SUMIFS(通讯通路门店!$Y:$Y,通讯通路门店!$S:$S,$G394)</f>
        <v>0</v>
      </c>
      <c r="AZ394" s="99">
        <f>SUMIFS(通讯通路门店!$AA:$AA,通讯通路门店!$S:$S,$G394)</f>
        <v>0</v>
      </c>
      <c r="BA394" s="99">
        <f t="shared" si="33"/>
        <v>0</v>
      </c>
      <c r="BB394" s="99">
        <f t="shared" si="34"/>
        <v>0</v>
      </c>
      <c r="BC394" s="99">
        <f>SUMIFS(通讯通路门店!$W:$W,通讯通路门店!$S:$S,$G394,通讯通路门店!$J:$J,"荣耀体验店")+SUMIFS(通讯通路门店!$W:$W,通讯通路门店!$S:$S,$G394,通讯通路门店!$J:$J,"荣耀授权专卖店")</f>
        <v>0</v>
      </c>
      <c r="BD394" s="99">
        <f>SUMIFS(通讯通路门店!$Z:$Z,通讯通路门店!$S:$S,$G394,通讯通路门店!$J:$J,"VIVO体验店")</f>
        <v>0</v>
      </c>
      <c r="BE394" s="99">
        <f>SUMIFS(通讯通路门店!$AB:$AB,通讯通路门店!$S:$S,$G394,通讯通路门店!$J:$J,"OPPO体验店")</f>
        <v>0</v>
      </c>
      <c r="BF394" s="99">
        <f>SUMIFS(通讯通路门店!$X:$X,通讯通路门店!$S:$S,$G394,通讯通路门店!$J:$J,"华为授权体验店")+SUMIFS(通讯通路门店!$AA:$AA,通讯通路门店!$S:$S,$G394,通讯通路门店!$J:$J,"华为堡垒店")</f>
        <v>0</v>
      </c>
      <c r="BG394" s="99">
        <f>SUMIFS(通讯通路门店!$Y:$Y,通讯通路门店!$S:$S,$G394,通讯通路门店!$J:$J,"小米体验店")</f>
        <v>0</v>
      </c>
      <c r="BH394" s="99">
        <f>SUMIFS(通讯通路门店!$AA:$AA,通讯通路门店!$S:$S,$G394,通讯通路门店!$J:$J,"苹果体验店")</f>
        <v>0</v>
      </c>
      <c r="BI394" s="99">
        <f>SUMIFS(通讯通路门店!$K:$K,通讯通路门店!$S:$S,$G394,通讯通路门店!$J:$J,"其他品牌专卖店")</f>
        <v>0</v>
      </c>
      <c r="BJ394" s="99">
        <f>SUMIFS(通讯通路门店!$AC:$AC,通讯通路门店!$S:$S,$G394)</f>
        <v>0</v>
      </c>
      <c r="BK394" s="99">
        <f>SUMIFS(通讯通路门店!$AD:$AD,通讯通路门店!$S:$S,$G394)</f>
        <v>0</v>
      </c>
      <c r="BL394" s="99">
        <f>SUMIFS(通讯通路门店!$AE:$AE,通讯通路门店!$S:$S,$G394)</f>
        <v>0</v>
      </c>
      <c r="BM394" s="99">
        <f>SUMIFS(通讯通路门店!$AF:$AF,通讯通路门店!$S:$S,$G394)</f>
        <v>0</v>
      </c>
      <c r="BN394" s="99">
        <f>SUMIFS(通讯通路门店!$AG:$AG,通讯通路门店!$S:$S,$G394)</f>
        <v>0</v>
      </c>
      <c r="BO394" s="99">
        <f>SUMIFS(通讯通路门店!$AH:$AH,通讯通路门店!$S:$S,$G394)</f>
        <v>0</v>
      </c>
      <c r="BP394" s="99">
        <f>SUMIFS(通讯通路门店!$AI:$AI,通讯通路门店!$S:$S,$G394)</f>
        <v>0</v>
      </c>
      <c r="BQ394" s="83"/>
    </row>
    <row r="395" spans="1:69">
      <c r="A395" s="99" t="str">
        <f>IFERROR(_xlfn.XLOOKUP($G395,通讯通路门店!$S$4:$S$993933,通讯通路门店!$A$4:$A$993933,0,0),"")</f>
        <v/>
      </c>
      <c r="B395" s="99" t="str">
        <f>IFERROR(_xlfn.XLOOKUP($G395,通讯通路门店!$S$4:$S$993933,通讯通路门店!$B$4:$B$993933,0,0),"")</f>
        <v/>
      </c>
      <c r="C395" s="99" t="str">
        <f>IFERROR(_xlfn.XLOOKUP($G395,通讯通路门店!$S$4:$S$993933,通讯通路门店!$C$4:$C$993933,0,0),"")</f>
        <v/>
      </c>
      <c r="D395" s="99" t="str">
        <f>IFERROR(_xlfn.XLOOKUP($G395,通讯通路门店!$S$4:$S$993933,通讯通路门店!$D$4:$D$993933,0,0),"")</f>
        <v/>
      </c>
      <c r="E395" s="83"/>
      <c r="F395" s="83"/>
      <c r="G395" s="101" t="e">
        <v>#N/A</v>
      </c>
      <c r="H395" s="102" t="str">
        <f>IFERROR(_xlfn.XLOOKUP($G395,通讯通路门店!$S$4:$S$993933,通讯通路门店!$R$4:$R$993933,0,0),"")</f>
        <v/>
      </c>
      <c r="I395" s="83"/>
      <c r="J395" s="83"/>
      <c r="K395" s="83"/>
      <c r="L395" s="83"/>
      <c r="M395" s="83"/>
      <c r="N395" s="83"/>
      <c r="O395" s="83"/>
      <c r="P395" s="83"/>
      <c r="Q395" s="83"/>
      <c r="R395" s="83"/>
      <c r="S395" s="83"/>
      <c r="T395" s="83"/>
      <c r="U395" s="99">
        <f>COUNTIF(通讯通路门店!$S:$S,$G395)</f>
        <v>0</v>
      </c>
      <c r="V395" s="99">
        <f>COUNTIFS(通讯通路门店!$S:$S,$G395,通讯通路门店!$J:$J,"综合卖场")</f>
        <v>0</v>
      </c>
      <c r="W395" s="99">
        <f>SUMIFS(通讯通路门店!$AJ:$AJ,通讯通路门店!$S:$S,通讯客户沙盘!$G395)</f>
        <v>0</v>
      </c>
      <c r="X395" s="99">
        <f t="shared" si="30"/>
        <v>0</v>
      </c>
      <c r="Y395" s="99">
        <f>COUNTIFS(通讯通路门店!$S:$S,$G395,通讯通路门店!$J:$J,"荣耀体验店")+COUNTIFS(通讯通路门店!$S:$S,$G395,通讯通路门店!$J:$J,"荣耀授权专卖店")</f>
        <v>0</v>
      </c>
      <c r="Z395" s="99">
        <f>COUNTIFS(通讯通路门店!$S:$S,$G395,通讯通路门店!$J:$J,"VIVO体验店")</f>
        <v>0</v>
      </c>
      <c r="AA395" s="99">
        <f>COUNTIFS(通讯通路门店!$S:$S,$G395,通讯通路门店!$J:$J,"OPPO体验店")</f>
        <v>0</v>
      </c>
      <c r="AB395" s="99">
        <f>COUNTIFS(通讯通路门店!$S:$S,$G395,通讯通路门店!$J:$J,"华为授权体验店")+COUNTIFS(通讯通路门店!$S:$S,$G395,通讯通路门店!$J:$J,"华为堡垒店")</f>
        <v>0</v>
      </c>
      <c r="AC395" s="99">
        <f>COUNTIFS(通讯通路门店!$S:$S,$G395,通讯通路门店!$J:$J,"小米体验店")</f>
        <v>0</v>
      </c>
      <c r="AD395" s="99">
        <f>COUNTIFS(通讯通路门店!$S:$S,$G395,通讯通路门店!$J:$J,"苹果体验店")</f>
        <v>0</v>
      </c>
      <c r="AE395" s="99">
        <f>COUNTIFS(通讯通路门店!$S:$S,$G395,通讯通路门店!$J:$J,"其他品牌专卖店")</f>
        <v>0</v>
      </c>
      <c r="AF395" s="99">
        <f>SUMIFS(通讯通路门店!$BI:$BI,通讯通路门店!$S:$S,$G395)</f>
        <v>0</v>
      </c>
      <c r="AG395" s="99">
        <f>SUMIFS(通讯通路门店!$BH:$BH,通讯通路门店!$S:$S,$G395)</f>
        <v>0</v>
      </c>
      <c r="AH395" s="99">
        <f t="shared" si="31"/>
        <v>0</v>
      </c>
      <c r="AI395" s="99">
        <f>SUMIFS(通讯通路门店!$BB:$BB,通讯通路门店!$S:$S,$G395)</f>
        <v>0</v>
      </c>
      <c r="AJ395" s="99">
        <f>SUMIFS(通讯通路门店!$BE:$BE,通讯通路门店!$S:$S,$G395)</f>
        <v>0</v>
      </c>
      <c r="AK395" s="99">
        <f>SUMIFS(通讯通路门店!$BG:$BG,通讯通路门店!$S:$S,$G395)</f>
        <v>0</v>
      </c>
      <c r="AL395" s="99">
        <f>SUMIFS(通讯通路门店!$BC:$BC,通讯通路门店!$S:$S,$G395)</f>
        <v>0</v>
      </c>
      <c r="AM395" s="99">
        <f>SUMIFS(通讯通路门店!$BD:$BD,通讯通路门店!$S:$S,$G395)</f>
        <v>0</v>
      </c>
      <c r="AN395" s="99">
        <f>SUMIFS(通讯通路门店!$BF:$BF,通讯通路门店!$S:$S,$G395)</f>
        <v>0</v>
      </c>
      <c r="AO395" s="99">
        <f t="shared" si="32"/>
        <v>0</v>
      </c>
      <c r="AP395" s="99">
        <f>SUMIFS(通讯通路门店!$K:$K,通讯通路门店!$S:$S,$G395)</f>
        <v>0</v>
      </c>
      <c r="AQ395" s="83"/>
      <c r="AR395" s="99">
        <f>SUMIFS(通讯通路门店!$T:$T,通讯通路门店!$S:$S,$G395)</f>
        <v>0</v>
      </c>
      <c r="AS395" s="99">
        <f>SUMIFS(通讯通路门店!$U:$U,通讯通路门店!$S:$S,$G395)</f>
        <v>0</v>
      </c>
      <c r="AT395" s="99">
        <f>SUMIFS(通讯通路门店!$V:$V,通讯通路门店!$S:$S,$G395)</f>
        <v>0</v>
      </c>
      <c r="AU395" s="99">
        <f>SUMIFS(通讯通路门店!$W:$W,通讯通路门店!$S:$S,$G395)</f>
        <v>0</v>
      </c>
      <c r="AV395" s="99">
        <f>SUMIFS(通讯通路门店!$Z:$Z,通讯通路门店!$S:$S,$G395)</f>
        <v>0</v>
      </c>
      <c r="AW395" s="99">
        <f>SUMIFS(通讯通路门店!$AB:$AB,通讯通路门店!$S:$S,$G395)</f>
        <v>0</v>
      </c>
      <c r="AX395" s="99">
        <f>SUMIFS(通讯通路门店!$X:$X,通讯通路门店!$S:$S,$G395)</f>
        <v>0</v>
      </c>
      <c r="AY395" s="99">
        <f>SUMIFS(通讯通路门店!$Y:$Y,通讯通路门店!$S:$S,$G395)</f>
        <v>0</v>
      </c>
      <c r="AZ395" s="99">
        <f>SUMIFS(通讯通路门店!$AA:$AA,通讯通路门店!$S:$S,$G395)</f>
        <v>0</v>
      </c>
      <c r="BA395" s="99">
        <f t="shared" si="33"/>
        <v>0</v>
      </c>
      <c r="BB395" s="99">
        <f t="shared" si="34"/>
        <v>0</v>
      </c>
      <c r="BC395" s="99">
        <f>SUMIFS(通讯通路门店!$W:$W,通讯通路门店!$S:$S,$G395,通讯通路门店!$J:$J,"荣耀体验店")+SUMIFS(通讯通路门店!$W:$W,通讯通路门店!$S:$S,$G395,通讯通路门店!$J:$J,"荣耀授权专卖店")</f>
        <v>0</v>
      </c>
      <c r="BD395" s="99">
        <f>SUMIFS(通讯通路门店!$Z:$Z,通讯通路门店!$S:$S,$G395,通讯通路门店!$J:$J,"VIVO体验店")</f>
        <v>0</v>
      </c>
      <c r="BE395" s="99">
        <f>SUMIFS(通讯通路门店!$AB:$AB,通讯通路门店!$S:$S,$G395,通讯通路门店!$J:$J,"OPPO体验店")</f>
        <v>0</v>
      </c>
      <c r="BF395" s="99">
        <f>SUMIFS(通讯通路门店!$X:$X,通讯通路门店!$S:$S,$G395,通讯通路门店!$J:$J,"华为授权体验店")+SUMIFS(通讯通路门店!$AA:$AA,通讯通路门店!$S:$S,$G395,通讯通路门店!$J:$J,"华为堡垒店")</f>
        <v>0</v>
      </c>
      <c r="BG395" s="99">
        <f>SUMIFS(通讯通路门店!$Y:$Y,通讯通路门店!$S:$S,$G395,通讯通路门店!$J:$J,"小米体验店")</f>
        <v>0</v>
      </c>
      <c r="BH395" s="99">
        <f>SUMIFS(通讯通路门店!$AA:$AA,通讯通路门店!$S:$S,$G395,通讯通路门店!$J:$J,"苹果体验店")</f>
        <v>0</v>
      </c>
      <c r="BI395" s="99">
        <f>SUMIFS(通讯通路门店!$K:$K,通讯通路门店!$S:$S,$G395,通讯通路门店!$J:$J,"其他品牌专卖店")</f>
        <v>0</v>
      </c>
      <c r="BJ395" s="99">
        <f>SUMIFS(通讯通路门店!$AC:$AC,通讯通路门店!$S:$S,$G395)</f>
        <v>0</v>
      </c>
      <c r="BK395" s="99">
        <f>SUMIFS(通讯通路门店!$AD:$AD,通讯通路门店!$S:$S,$G395)</f>
        <v>0</v>
      </c>
      <c r="BL395" s="99">
        <f>SUMIFS(通讯通路门店!$AE:$AE,通讯通路门店!$S:$S,$G395)</f>
        <v>0</v>
      </c>
      <c r="BM395" s="99">
        <f>SUMIFS(通讯通路门店!$AF:$AF,通讯通路门店!$S:$S,$G395)</f>
        <v>0</v>
      </c>
      <c r="BN395" s="99">
        <f>SUMIFS(通讯通路门店!$AG:$AG,通讯通路门店!$S:$S,$G395)</f>
        <v>0</v>
      </c>
      <c r="BO395" s="99">
        <f>SUMIFS(通讯通路门店!$AH:$AH,通讯通路门店!$S:$S,$G395)</f>
        <v>0</v>
      </c>
      <c r="BP395" s="99">
        <f>SUMIFS(通讯通路门店!$AI:$AI,通讯通路门店!$S:$S,$G395)</f>
        <v>0</v>
      </c>
      <c r="BQ395" s="83"/>
    </row>
    <row r="396" spans="1:69">
      <c r="A396" s="99" t="str">
        <f>IFERROR(_xlfn.XLOOKUP($G396,通讯通路门店!$S$4:$S$993933,通讯通路门店!$A$4:$A$993933,0,0),"")</f>
        <v/>
      </c>
      <c r="B396" s="99" t="str">
        <f>IFERROR(_xlfn.XLOOKUP($G396,通讯通路门店!$S$4:$S$993933,通讯通路门店!$B$4:$B$993933,0,0),"")</f>
        <v/>
      </c>
      <c r="C396" s="99" t="str">
        <f>IFERROR(_xlfn.XLOOKUP($G396,通讯通路门店!$S$4:$S$993933,通讯通路门店!$C$4:$C$993933,0,0),"")</f>
        <v/>
      </c>
      <c r="D396" s="99" t="str">
        <f>IFERROR(_xlfn.XLOOKUP($G396,通讯通路门店!$S$4:$S$993933,通讯通路门店!$D$4:$D$993933,0,0),"")</f>
        <v/>
      </c>
      <c r="E396" s="83"/>
      <c r="F396" s="83"/>
      <c r="G396" s="101" t="e">
        <v>#N/A</v>
      </c>
      <c r="H396" s="102" t="str">
        <f>IFERROR(_xlfn.XLOOKUP($G396,通讯通路门店!$S$4:$S$993933,通讯通路门店!$R$4:$R$993933,0,0),"")</f>
        <v/>
      </c>
      <c r="I396" s="83"/>
      <c r="J396" s="83"/>
      <c r="K396" s="83"/>
      <c r="L396" s="83"/>
      <c r="M396" s="83"/>
      <c r="N396" s="83"/>
      <c r="O396" s="83"/>
      <c r="P396" s="83"/>
      <c r="Q396" s="83"/>
      <c r="R396" s="83"/>
      <c r="S396" s="83"/>
      <c r="T396" s="83"/>
      <c r="U396" s="99">
        <f>COUNTIF(通讯通路门店!$S:$S,$G396)</f>
        <v>0</v>
      </c>
      <c r="V396" s="99">
        <f>COUNTIFS(通讯通路门店!$S:$S,$G396,通讯通路门店!$J:$J,"综合卖场")</f>
        <v>0</v>
      </c>
      <c r="W396" s="99">
        <f>SUMIFS(通讯通路门店!$AJ:$AJ,通讯通路门店!$S:$S,通讯客户沙盘!$G396)</f>
        <v>0</v>
      </c>
      <c r="X396" s="99">
        <f t="shared" si="30"/>
        <v>0</v>
      </c>
      <c r="Y396" s="99">
        <f>COUNTIFS(通讯通路门店!$S:$S,$G396,通讯通路门店!$J:$J,"荣耀体验店")+COUNTIFS(通讯通路门店!$S:$S,$G396,通讯通路门店!$J:$J,"荣耀授权专卖店")</f>
        <v>0</v>
      </c>
      <c r="Z396" s="99">
        <f>COUNTIFS(通讯通路门店!$S:$S,$G396,通讯通路门店!$J:$J,"VIVO体验店")</f>
        <v>0</v>
      </c>
      <c r="AA396" s="99">
        <f>COUNTIFS(通讯通路门店!$S:$S,$G396,通讯通路门店!$J:$J,"OPPO体验店")</f>
        <v>0</v>
      </c>
      <c r="AB396" s="99">
        <f>COUNTIFS(通讯通路门店!$S:$S,$G396,通讯通路门店!$J:$J,"华为授权体验店")+COUNTIFS(通讯通路门店!$S:$S,$G396,通讯通路门店!$J:$J,"华为堡垒店")</f>
        <v>0</v>
      </c>
      <c r="AC396" s="99">
        <f>COUNTIFS(通讯通路门店!$S:$S,$G396,通讯通路门店!$J:$J,"小米体验店")</f>
        <v>0</v>
      </c>
      <c r="AD396" s="99">
        <f>COUNTIFS(通讯通路门店!$S:$S,$G396,通讯通路门店!$J:$J,"苹果体验店")</f>
        <v>0</v>
      </c>
      <c r="AE396" s="99">
        <f>COUNTIFS(通讯通路门店!$S:$S,$G396,通讯通路门店!$J:$J,"其他品牌专卖店")</f>
        <v>0</v>
      </c>
      <c r="AF396" s="99">
        <f>SUMIFS(通讯通路门店!$BI:$BI,通讯通路门店!$S:$S,$G396)</f>
        <v>0</v>
      </c>
      <c r="AG396" s="99">
        <f>SUMIFS(通讯通路门店!$BH:$BH,通讯通路门店!$S:$S,$G396)</f>
        <v>0</v>
      </c>
      <c r="AH396" s="99">
        <f t="shared" si="31"/>
        <v>0</v>
      </c>
      <c r="AI396" s="99">
        <f>SUMIFS(通讯通路门店!$BB:$BB,通讯通路门店!$S:$S,$G396)</f>
        <v>0</v>
      </c>
      <c r="AJ396" s="99">
        <f>SUMIFS(通讯通路门店!$BE:$BE,通讯通路门店!$S:$S,$G396)</f>
        <v>0</v>
      </c>
      <c r="AK396" s="99">
        <f>SUMIFS(通讯通路门店!$BG:$BG,通讯通路门店!$S:$S,$G396)</f>
        <v>0</v>
      </c>
      <c r="AL396" s="99">
        <f>SUMIFS(通讯通路门店!$BC:$BC,通讯通路门店!$S:$S,$G396)</f>
        <v>0</v>
      </c>
      <c r="AM396" s="99">
        <f>SUMIFS(通讯通路门店!$BD:$BD,通讯通路门店!$S:$S,$G396)</f>
        <v>0</v>
      </c>
      <c r="AN396" s="99">
        <f>SUMIFS(通讯通路门店!$BF:$BF,通讯通路门店!$S:$S,$G396)</f>
        <v>0</v>
      </c>
      <c r="AO396" s="99">
        <f t="shared" si="32"/>
        <v>0</v>
      </c>
      <c r="AP396" s="99">
        <f>SUMIFS(通讯通路门店!$K:$K,通讯通路门店!$S:$S,$G396)</f>
        <v>0</v>
      </c>
      <c r="AQ396" s="83"/>
      <c r="AR396" s="99">
        <f>SUMIFS(通讯通路门店!$T:$T,通讯通路门店!$S:$S,$G396)</f>
        <v>0</v>
      </c>
      <c r="AS396" s="99">
        <f>SUMIFS(通讯通路门店!$U:$U,通讯通路门店!$S:$S,$G396)</f>
        <v>0</v>
      </c>
      <c r="AT396" s="99">
        <f>SUMIFS(通讯通路门店!$V:$V,通讯通路门店!$S:$S,$G396)</f>
        <v>0</v>
      </c>
      <c r="AU396" s="99">
        <f>SUMIFS(通讯通路门店!$W:$W,通讯通路门店!$S:$S,$G396)</f>
        <v>0</v>
      </c>
      <c r="AV396" s="99">
        <f>SUMIFS(通讯通路门店!$Z:$Z,通讯通路门店!$S:$S,$G396)</f>
        <v>0</v>
      </c>
      <c r="AW396" s="99">
        <f>SUMIFS(通讯通路门店!$AB:$AB,通讯通路门店!$S:$S,$G396)</f>
        <v>0</v>
      </c>
      <c r="AX396" s="99">
        <f>SUMIFS(通讯通路门店!$X:$X,通讯通路门店!$S:$S,$G396)</f>
        <v>0</v>
      </c>
      <c r="AY396" s="99">
        <f>SUMIFS(通讯通路门店!$Y:$Y,通讯通路门店!$S:$S,$G396)</f>
        <v>0</v>
      </c>
      <c r="AZ396" s="99">
        <f>SUMIFS(通讯通路门店!$AA:$AA,通讯通路门店!$S:$S,$G396)</f>
        <v>0</v>
      </c>
      <c r="BA396" s="99">
        <f t="shared" si="33"/>
        <v>0</v>
      </c>
      <c r="BB396" s="99">
        <f t="shared" si="34"/>
        <v>0</v>
      </c>
      <c r="BC396" s="99">
        <f>SUMIFS(通讯通路门店!$W:$W,通讯通路门店!$S:$S,$G396,通讯通路门店!$J:$J,"荣耀体验店")+SUMIFS(通讯通路门店!$W:$W,通讯通路门店!$S:$S,$G396,通讯通路门店!$J:$J,"荣耀授权专卖店")</f>
        <v>0</v>
      </c>
      <c r="BD396" s="99">
        <f>SUMIFS(通讯通路门店!$Z:$Z,通讯通路门店!$S:$S,$G396,通讯通路门店!$J:$J,"VIVO体验店")</f>
        <v>0</v>
      </c>
      <c r="BE396" s="99">
        <f>SUMIFS(通讯通路门店!$AB:$AB,通讯通路门店!$S:$S,$G396,通讯通路门店!$J:$J,"OPPO体验店")</f>
        <v>0</v>
      </c>
      <c r="BF396" s="99">
        <f>SUMIFS(通讯通路门店!$X:$X,通讯通路门店!$S:$S,$G396,通讯通路门店!$J:$J,"华为授权体验店")+SUMIFS(通讯通路门店!$AA:$AA,通讯通路门店!$S:$S,$G396,通讯通路门店!$J:$J,"华为堡垒店")</f>
        <v>0</v>
      </c>
      <c r="BG396" s="99">
        <f>SUMIFS(通讯通路门店!$Y:$Y,通讯通路门店!$S:$S,$G396,通讯通路门店!$J:$J,"小米体验店")</f>
        <v>0</v>
      </c>
      <c r="BH396" s="99">
        <f>SUMIFS(通讯通路门店!$AA:$AA,通讯通路门店!$S:$S,$G396,通讯通路门店!$J:$J,"苹果体验店")</f>
        <v>0</v>
      </c>
      <c r="BI396" s="99">
        <f>SUMIFS(通讯通路门店!$K:$K,通讯通路门店!$S:$S,$G396,通讯通路门店!$J:$J,"其他品牌专卖店")</f>
        <v>0</v>
      </c>
      <c r="BJ396" s="99">
        <f>SUMIFS(通讯通路门店!$AC:$AC,通讯通路门店!$S:$S,$G396)</f>
        <v>0</v>
      </c>
      <c r="BK396" s="99">
        <f>SUMIFS(通讯通路门店!$AD:$AD,通讯通路门店!$S:$S,$G396)</f>
        <v>0</v>
      </c>
      <c r="BL396" s="99">
        <f>SUMIFS(通讯通路门店!$AE:$AE,通讯通路门店!$S:$S,$G396)</f>
        <v>0</v>
      </c>
      <c r="BM396" s="99">
        <f>SUMIFS(通讯通路门店!$AF:$AF,通讯通路门店!$S:$S,$G396)</f>
        <v>0</v>
      </c>
      <c r="BN396" s="99">
        <f>SUMIFS(通讯通路门店!$AG:$AG,通讯通路门店!$S:$S,$G396)</f>
        <v>0</v>
      </c>
      <c r="BO396" s="99">
        <f>SUMIFS(通讯通路门店!$AH:$AH,通讯通路门店!$S:$S,$G396)</f>
        <v>0</v>
      </c>
      <c r="BP396" s="99">
        <f>SUMIFS(通讯通路门店!$AI:$AI,通讯通路门店!$S:$S,$G396)</f>
        <v>0</v>
      </c>
      <c r="BQ396" s="83"/>
    </row>
    <row r="397" spans="1:69">
      <c r="A397" s="99" t="str">
        <f>IFERROR(_xlfn.XLOOKUP($G397,通讯通路门店!$S$4:$S$993933,通讯通路门店!$A$4:$A$993933,0,0),"")</f>
        <v/>
      </c>
      <c r="B397" s="99" t="str">
        <f>IFERROR(_xlfn.XLOOKUP($G397,通讯通路门店!$S$4:$S$993933,通讯通路门店!$B$4:$B$993933,0,0),"")</f>
        <v/>
      </c>
      <c r="C397" s="99" t="str">
        <f>IFERROR(_xlfn.XLOOKUP($G397,通讯通路门店!$S$4:$S$993933,通讯通路门店!$C$4:$C$993933,0,0),"")</f>
        <v/>
      </c>
      <c r="D397" s="99" t="str">
        <f>IFERROR(_xlfn.XLOOKUP($G397,通讯通路门店!$S$4:$S$993933,通讯通路门店!$D$4:$D$993933,0,0),"")</f>
        <v/>
      </c>
      <c r="E397" s="83"/>
      <c r="F397" s="83"/>
      <c r="G397" s="101" t="e">
        <v>#N/A</v>
      </c>
      <c r="H397" s="102" t="str">
        <f>IFERROR(_xlfn.XLOOKUP($G397,通讯通路门店!$S$4:$S$993933,通讯通路门店!$R$4:$R$993933,0,0),"")</f>
        <v/>
      </c>
      <c r="I397" s="83"/>
      <c r="J397" s="83"/>
      <c r="K397" s="83"/>
      <c r="L397" s="83"/>
      <c r="M397" s="83"/>
      <c r="N397" s="83"/>
      <c r="O397" s="83"/>
      <c r="P397" s="83"/>
      <c r="Q397" s="83"/>
      <c r="R397" s="83"/>
      <c r="S397" s="83"/>
      <c r="T397" s="83"/>
      <c r="U397" s="99">
        <f>COUNTIF(通讯通路门店!$S:$S,$G397)</f>
        <v>0</v>
      </c>
      <c r="V397" s="99">
        <f>COUNTIFS(通讯通路门店!$S:$S,$G397,通讯通路门店!$J:$J,"综合卖场")</f>
        <v>0</v>
      </c>
      <c r="W397" s="99">
        <f>SUMIFS(通讯通路门店!$AJ:$AJ,通讯通路门店!$S:$S,通讯客户沙盘!$G397)</f>
        <v>0</v>
      </c>
      <c r="X397" s="99">
        <f t="shared" si="30"/>
        <v>0</v>
      </c>
      <c r="Y397" s="99">
        <f>COUNTIFS(通讯通路门店!$S:$S,$G397,通讯通路门店!$J:$J,"荣耀体验店")+COUNTIFS(通讯通路门店!$S:$S,$G397,通讯通路门店!$J:$J,"荣耀授权专卖店")</f>
        <v>0</v>
      </c>
      <c r="Z397" s="99">
        <f>COUNTIFS(通讯通路门店!$S:$S,$G397,通讯通路门店!$J:$J,"VIVO体验店")</f>
        <v>0</v>
      </c>
      <c r="AA397" s="99">
        <f>COUNTIFS(通讯通路门店!$S:$S,$G397,通讯通路门店!$J:$J,"OPPO体验店")</f>
        <v>0</v>
      </c>
      <c r="AB397" s="99">
        <f>COUNTIFS(通讯通路门店!$S:$S,$G397,通讯通路门店!$J:$J,"华为授权体验店")+COUNTIFS(通讯通路门店!$S:$S,$G397,通讯通路门店!$J:$J,"华为堡垒店")</f>
        <v>0</v>
      </c>
      <c r="AC397" s="99">
        <f>COUNTIFS(通讯通路门店!$S:$S,$G397,通讯通路门店!$J:$J,"小米体验店")</f>
        <v>0</v>
      </c>
      <c r="AD397" s="99">
        <f>COUNTIFS(通讯通路门店!$S:$S,$G397,通讯通路门店!$J:$J,"苹果体验店")</f>
        <v>0</v>
      </c>
      <c r="AE397" s="99">
        <f>COUNTIFS(通讯通路门店!$S:$S,$G397,通讯通路门店!$J:$J,"其他品牌专卖店")</f>
        <v>0</v>
      </c>
      <c r="AF397" s="99">
        <f>SUMIFS(通讯通路门店!$BI:$BI,通讯通路门店!$S:$S,$G397)</f>
        <v>0</v>
      </c>
      <c r="AG397" s="99">
        <f>SUMIFS(通讯通路门店!$BH:$BH,通讯通路门店!$S:$S,$G397)</f>
        <v>0</v>
      </c>
      <c r="AH397" s="99">
        <f t="shared" si="31"/>
        <v>0</v>
      </c>
      <c r="AI397" s="99">
        <f>SUMIFS(通讯通路门店!$BB:$BB,通讯通路门店!$S:$S,$G397)</f>
        <v>0</v>
      </c>
      <c r="AJ397" s="99">
        <f>SUMIFS(通讯通路门店!$BE:$BE,通讯通路门店!$S:$S,$G397)</f>
        <v>0</v>
      </c>
      <c r="AK397" s="99">
        <f>SUMIFS(通讯通路门店!$BG:$BG,通讯通路门店!$S:$S,$G397)</f>
        <v>0</v>
      </c>
      <c r="AL397" s="99">
        <f>SUMIFS(通讯通路门店!$BC:$BC,通讯通路门店!$S:$S,$G397)</f>
        <v>0</v>
      </c>
      <c r="AM397" s="99">
        <f>SUMIFS(通讯通路门店!$BD:$BD,通讯通路门店!$S:$S,$G397)</f>
        <v>0</v>
      </c>
      <c r="AN397" s="99">
        <f>SUMIFS(通讯通路门店!$BF:$BF,通讯通路门店!$S:$S,$G397)</f>
        <v>0</v>
      </c>
      <c r="AO397" s="99">
        <f t="shared" si="32"/>
        <v>0</v>
      </c>
      <c r="AP397" s="99">
        <f>SUMIFS(通讯通路门店!$K:$K,通讯通路门店!$S:$S,$G397)</f>
        <v>0</v>
      </c>
      <c r="AQ397" s="83"/>
      <c r="AR397" s="99">
        <f>SUMIFS(通讯通路门店!$T:$T,通讯通路门店!$S:$S,$G397)</f>
        <v>0</v>
      </c>
      <c r="AS397" s="99">
        <f>SUMIFS(通讯通路门店!$U:$U,通讯通路门店!$S:$S,$G397)</f>
        <v>0</v>
      </c>
      <c r="AT397" s="99">
        <f>SUMIFS(通讯通路门店!$V:$V,通讯通路门店!$S:$S,$G397)</f>
        <v>0</v>
      </c>
      <c r="AU397" s="99">
        <f>SUMIFS(通讯通路门店!$W:$W,通讯通路门店!$S:$S,$G397)</f>
        <v>0</v>
      </c>
      <c r="AV397" s="99">
        <f>SUMIFS(通讯通路门店!$Z:$Z,通讯通路门店!$S:$S,$G397)</f>
        <v>0</v>
      </c>
      <c r="AW397" s="99">
        <f>SUMIFS(通讯通路门店!$AB:$AB,通讯通路门店!$S:$S,$G397)</f>
        <v>0</v>
      </c>
      <c r="AX397" s="99">
        <f>SUMIFS(通讯通路门店!$X:$X,通讯通路门店!$S:$S,$G397)</f>
        <v>0</v>
      </c>
      <c r="AY397" s="99">
        <f>SUMIFS(通讯通路门店!$Y:$Y,通讯通路门店!$S:$S,$G397)</f>
        <v>0</v>
      </c>
      <c r="AZ397" s="99">
        <f>SUMIFS(通讯通路门店!$AA:$AA,通讯通路门店!$S:$S,$G397)</f>
        <v>0</v>
      </c>
      <c r="BA397" s="99">
        <f t="shared" si="33"/>
        <v>0</v>
      </c>
      <c r="BB397" s="99">
        <f t="shared" si="34"/>
        <v>0</v>
      </c>
      <c r="BC397" s="99">
        <f>SUMIFS(通讯通路门店!$W:$W,通讯通路门店!$S:$S,$G397,通讯通路门店!$J:$J,"荣耀体验店")+SUMIFS(通讯通路门店!$W:$W,通讯通路门店!$S:$S,$G397,通讯通路门店!$J:$J,"荣耀授权专卖店")</f>
        <v>0</v>
      </c>
      <c r="BD397" s="99">
        <f>SUMIFS(通讯通路门店!$Z:$Z,通讯通路门店!$S:$S,$G397,通讯通路门店!$J:$J,"VIVO体验店")</f>
        <v>0</v>
      </c>
      <c r="BE397" s="99">
        <f>SUMIFS(通讯通路门店!$AB:$AB,通讯通路门店!$S:$S,$G397,通讯通路门店!$J:$J,"OPPO体验店")</f>
        <v>0</v>
      </c>
      <c r="BF397" s="99">
        <f>SUMIFS(通讯通路门店!$X:$X,通讯通路门店!$S:$S,$G397,通讯通路门店!$J:$J,"华为授权体验店")+SUMIFS(通讯通路门店!$AA:$AA,通讯通路门店!$S:$S,$G397,通讯通路门店!$J:$J,"华为堡垒店")</f>
        <v>0</v>
      </c>
      <c r="BG397" s="99">
        <f>SUMIFS(通讯通路门店!$Y:$Y,通讯通路门店!$S:$S,$G397,通讯通路门店!$J:$J,"小米体验店")</f>
        <v>0</v>
      </c>
      <c r="BH397" s="99">
        <f>SUMIFS(通讯通路门店!$AA:$AA,通讯通路门店!$S:$S,$G397,通讯通路门店!$J:$J,"苹果体验店")</f>
        <v>0</v>
      </c>
      <c r="BI397" s="99">
        <f>SUMIFS(通讯通路门店!$K:$K,通讯通路门店!$S:$S,$G397,通讯通路门店!$J:$J,"其他品牌专卖店")</f>
        <v>0</v>
      </c>
      <c r="BJ397" s="99">
        <f>SUMIFS(通讯通路门店!$AC:$AC,通讯通路门店!$S:$S,$G397)</f>
        <v>0</v>
      </c>
      <c r="BK397" s="99">
        <f>SUMIFS(通讯通路门店!$AD:$AD,通讯通路门店!$S:$S,$G397)</f>
        <v>0</v>
      </c>
      <c r="BL397" s="99">
        <f>SUMIFS(通讯通路门店!$AE:$AE,通讯通路门店!$S:$S,$G397)</f>
        <v>0</v>
      </c>
      <c r="BM397" s="99">
        <f>SUMIFS(通讯通路门店!$AF:$AF,通讯通路门店!$S:$S,$G397)</f>
        <v>0</v>
      </c>
      <c r="BN397" s="99">
        <f>SUMIFS(通讯通路门店!$AG:$AG,通讯通路门店!$S:$S,$G397)</f>
        <v>0</v>
      </c>
      <c r="BO397" s="99">
        <f>SUMIFS(通讯通路门店!$AH:$AH,通讯通路门店!$S:$S,$G397)</f>
        <v>0</v>
      </c>
      <c r="BP397" s="99">
        <f>SUMIFS(通讯通路门店!$AI:$AI,通讯通路门店!$S:$S,$G397)</f>
        <v>0</v>
      </c>
      <c r="BQ397" s="83"/>
    </row>
    <row r="398" spans="1:69">
      <c r="A398" s="99" t="str">
        <f>IFERROR(_xlfn.XLOOKUP($G398,通讯通路门店!$S$4:$S$993933,通讯通路门店!$A$4:$A$993933,0,0),"")</f>
        <v/>
      </c>
      <c r="B398" s="99" t="str">
        <f>IFERROR(_xlfn.XLOOKUP($G398,通讯通路门店!$S$4:$S$993933,通讯通路门店!$B$4:$B$993933,0,0),"")</f>
        <v/>
      </c>
      <c r="C398" s="99" t="str">
        <f>IFERROR(_xlfn.XLOOKUP($G398,通讯通路门店!$S$4:$S$993933,通讯通路门店!$C$4:$C$993933,0,0),"")</f>
        <v/>
      </c>
      <c r="D398" s="99" t="str">
        <f>IFERROR(_xlfn.XLOOKUP($G398,通讯通路门店!$S$4:$S$993933,通讯通路门店!$D$4:$D$993933,0,0),"")</f>
        <v/>
      </c>
      <c r="E398" s="83"/>
      <c r="F398" s="83"/>
      <c r="G398" s="101" t="e">
        <v>#N/A</v>
      </c>
      <c r="H398" s="102" t="str">
        <f>IFERROR(_xlfn.XLOOKUP($G398,通讯通路门店!$S$4:$S$993933,通讯通路门店!$R$4:$R$993933,0,0),"")</f>
        <v/>
      </c>
      <c r="I398" s="83"/>
      <c r="J398" s="83"/>
      <c r="K398" s="83"/>
      <c r="L398" s="83"/>
      <c r="M398" s="83"/>
      <c r="N398" s="83"/>
      <c r="O398" s="83"/>
      <c r="P398" s="83"/>
      <c r="Q398" s="83"/>
      <c r="R398" s="83"/>
      <c r="S398" s="83"/>
      <c r="T398" s="83"/>
      <c r="U398" s="99">
        <f>COUNTIF(通讯通路门店!$S:$S,$G398)</f>
        <v>0</v>
      </c>
      <c r="V398" s="99">
        <f>COUNTIFS(通讯通路门店!$S:$S,$G398,通讯通路门店!$J:$J,"综合卖场")</f>
        <v>0</v>
      </c>
      <c r="W398" s="99">
        <f>SUMIFS(通讯通路门店!$AJ:$AJ,通讯通路门店!$S:$S,通讯客户沙盘!$G398)</f>
        <v>0</v>
      </c>
      <c r="X398" s="99">
        <f t="shared" si="30"/>
        <v>0</v>
      </c>
      <c r="Y398" s="99">
        <f>COUNTIFS(通讯通路门店!$S:$S,$G398,通讯通路门店!$J:$J,"荣耀体验店")+COUNTIFS(通讯通路门店!$S:$S,$G398,通讯通路门店!$J:$J,"荣耀授权专卖店")</f>
        <v>0</v>
      </c>
      <c r="Z398" s="99">
        <f>COUNTIFS(通讯通路门店!$S:$S,$G398,通讯通路门店!$J:$J,"VIVO体验店")</f>
        <v>0</v>
      </c>
      <c r="AA398" s="99">
        <f>COUNTIFS(通讯通路门店!$S:$S,$G398,通讯通路门店!$J:$J,"OPPO体验店")</f>
        <v>0</v>
      </c>
      <c r="AB398" s="99">
        <f>COUNTIFS(通讯通路门店!$S:$S,$G398,通讯通路门店!$J:$J,"华为授权体验店")+COUNTIFS(通讯通路门店!$S:$S,$G398,通讯通路门店!$J:$J,"华为堡垒店")</f>
        <v>0</v>
      </c>
      <c r="AC398" s="99">
        <f>COUNTIFS(通讯通路门店!$S:$S,$G398,通讯通路门店!$J:$J,"小米体验店")</f>
        <v>0</v>
      </c>
      <c r="AD398" s="99">
        <f>COUNTIFS(通讯通路门店!$S:$S,$G398,通讯通路门店!$J:$J,"苹果体验店")</f>
        <v>0</v>
      </c>
      <c r="AE398" s="99">
        <f>COUNTIFS(通讯通路门店!$S:$S,$G398,通讯通路门店!$J:$J,"其他品牌专卖店")</f>
        <v>0</v>
      </c>
      <c r="AF398" s="99">
        <f>SUMIFS(通讯通路门店!$BI:$BI,通讯通路门店!$S:$S,$G398)</f>
        <v>0</v>
      </c>
      <c r="AG398" s="99">
        <f>SUMIFS(通讯通路门店!$BH:$BH,通讯通路门店!$S:$S,$G398)</f>
        <v>0</v>
      </c>
      <c r="AH398" s="99">
        <f t="shared" si="31"/>
        <v>0</v>
      </c>
      <c r="AI398" s="99">
        <f>SUMIFS(通讯通路门店!$BB:$BB,通讯通路门店!$S:$S,$G398)</f>
        <v>0</v>
      </c>
      <c r="AJ398" s="99">
        <f>SUMIFS(通讯通路门店!$BE:$BE,通讯通路门店!$S:$S,$G398)</f>
        <v>0</v>
      </c>
      <c r="AK398" s="99">
        <f>SUMIFS(通讯通路门店!$BG:$BG,通讯通路门店!$S:$S,$G398)</f>
        <v>0</v>
      </c>
      <c r="AL398" s="99">
        <f>SUMIFS(通讯通路门店!$BC:$BC,通讯通路门店!$S:$S,$G398)</f>
        <v>0</v>
      </c>
      <c r="AM398" s="99">
        <f>SUMIFS(通讯通路门店!$BD:$BD,通讯通路门店!$S:$S,$G398)</f>
        <v>0</v>
      </c>
      <c r="AN398" s="99">
        <f>SUMIFS(通讯通路门店!$BF:$BF,通讯通路门店!$S:$S,$G398)</f>
        <v>0</v>
      </c>
      <c r="AO398" s="99">
        <f t="shared" si="32"/>
        <v>0</v>
      </c>
      <c r="AP398" s="99">
        <f>SUMIFS(通讯通路门店!$K:$K,通讯通路门店!$S:$S,$G398)</f>
        <v>0</v>
      </c>
      <c r="AQ398" s="83"/>
      <c r="AR398" s="99">
        <f>SUMIFS(通讯通路门店!$T:$T,通讯通路门店!$S:$S,$G398)</f>
        <v>0</v>
      </c>
      <c r="AS398" s="99">
        <f>SUMIFS(通讯通路门店!$U:$U,通讯通路门店!$S:$S,$G398)</f>
        <v>0</v>
      </c>
      <c r="AT398" s="99">
        <f>SUMIFS(通讯通路门店!$V:$V,通讯通路门店!$S:$S,$G398)</f>
        <v>0</v>
      </c>
      <c r="AU398" s="99">
        <f>SUMIFS(通讯通路门店!$W:$W,通讯通路门店!$S:$S,$G398)</f>
        <v>0</v>
      </c>
      <c r="AV398" s="99">
        <f>SUMIFS(通讯通路门店!$Z:$Z,通讯通路门店!$S:$S,$G398)</f>
        <v>0</v>
      </c>
      <c r="AW398" s="99">
        <f>SUMIFS(通讯通路门店!$AB:$AB,通讯通路门店!$S:$S,$G398)</f>
        <v>0</v>
      </c>
      <c r="AX398" s="99">
        <f>SUMIFS(通讯通路门店!$X:$X,通讯通路门店!$S:$S,$G398)</f>
        <v>0</v>
      </c>
      <c r="AY398" s="99">
        <f>SUMIFS(通讯通路门店!$Y:$Y,通讯通路门店!$S:$S,$G398)</f>
        <v>0</v>
      </c>
      <c r="AZ398" s="99">
        <f>SUMIFS(通讯通路门店!$AA:$AA,通讯通路门店!$S:$S,$G398)</f>
        <v>0</v>
      </c>
      <c r="BA398" s="99">
        <f t="shared" si="33"/>
        <v>0</v>
      </c>
      <c r="BB398" s="99">
        <f t="shared" si="34"/>
        <v>0</v>
      </c>
      <c r="BC398" s="99">
        <f>SUMIFS(通讯通路门店!$W:$W,通讯通路门店!$S:$S,$G398,通讯通路门店!$J:$J,"荣耀体验店")+SUMIFS(通讯通路门店!$W:$W,通讯通路门店!$S:$S,$G398,通讯通路门店!$J:$J,"荣耀授权专卖店")</f>
        <v>0</v>
      </c>
      <c r="BD398" s="99">
        <f>SUMIFS(通讯通路门店!$Z:$Z,通讯通路门店!$S:$S,$G398,通讯通路门店!$J:$J,"VIVO体验店")</f>
        <v>0</v>
      </c>
      <c r="BE398" s="99">
        <f>SUMIFS(通讯通路门店!$AB:$AB,通讯通路门店!$S:$S,$G398,通讯通路门店!$J:$J,"OPPO体验店")</f>
        <v>0</v>
      </c>
      <c r="BF398" s="99">
        <f>SUMIFS(通讯通路门店!$X:$X,通讯通路门店!$S:$S,$G398,通讯通路门店!$J:$J,"华为授权体验店")+SUMIFS(通讯通路门店!$AA:$AA,通讯通路门店!$S:$S,$G398,通讯通路门店!$J:$J,"华为堡垒店")</f>
        <v>0</v>
      </c>
      <c r="BG398" s="99">
        <f>SUMIFS(通讯通路门店!$Y:$Y,通讯通路门店!$S:$S,$G398,通讯通路门店!$J:$J,"小米体验店")</f>
        <v>0</v>
      </c>
      <c r="BH398" s="99">
        <f>SUMIFS(通讯通路门店!$AA:$AA,通讯通路门店!$S:$S,$G398,通讯通路门店!$J:$J,"苹果体验店")</f>
        <v>0</v>
      </c>
      <c r="BI398" s="99">
        <f>SUMIFS(通讯通路门店!$K:$K,通讯通路门店!$S:$S,$G398,通讯通路门店!$J:$J,"其他品牌专卖店")</f>
        <v>0</v>
      </c>
      <c r="BJ398" s="99">
        <f>SUMIFS(通讯通路门店!$AC:$AC,通讯通路门店!$S:$S,$G398)</f>
        <v>0</v>
      </c>
      <c r="BK398" s="99">
        <f>SUMIFS(通讯通路门店!$AD:$AD,通讯通路门店!$S:$S,$G398)</f>
        <v>0</v>
      </c>
      <c r="BL398" s="99">
        <f>SUMIFS(通讯通路门店!$AE:$AE,通讯通路门店!$S:$S,$G398)</f>
        <v>0</v>
      </c>
      <c r="BM398" s="99">
        <f>SUMIFS(通讯通路门店!$AF:$AF,通讯通路门店!$S:$S,$G398)</f>
        <v>0</v>
      </c>
      <c r="BN398" s="99">
        <f>SUMIFS(通讯通路门店!$AG:$AG,通讯通路门店!$S:$S,$G398)</f>
        <v>0</v>
      </c>
      <c r="BO398" s="99">
        <f>SUMIFS(通讯通路门店!$AH:$AH,通讯通路门店!$S:$S,$G398)</f>
        <v>0</v>
      </c>
      <c r="BP398" s="99">
        <f>SUMIFS(通讯通路门店!$AI:$AI,通讯通路门店!$S:$S,$G398)</f>
        <v>0</v>
      </c>
      <c r="BQ398" s="83"/>
    </row>
    <row r="399" spans="1:69">
      <c r="A399" s="99" t="str">
        <f>IFERROR(_xlfn.XLOOKUP($G399,通讯通路门店!$S$4:$S$993933,通讯通路门店!$A$4:$A$993933,0,0),"")</f>
        <v/>
      </c>
      <c r="B399" s="99" t="str">
        <f>IFERROR(_xlfn.XLOOKUP($G399,通讯通路门店!$S$4:$S$993933,通讯通路门店!$B$4:$B$993933,0,0),"")</f>
        <v/>
      </c>
      <c r="C399" s="99" t="str">
        <f>IFERROR(_xlfn.XLOOKUP($G399,通讯通路门店!$S$4:$S$993933,通讯通路门店!$C$4:$C$993933,0,0),"")</f>
        <v/>
      </c>
      <c r="D399" s="99" t="str">
        <f>IFERROR(_xlfn.XLOOKUP($G399,通讯通路门店!$S$4:$S$993933,通讯通路门店!$D$4:$D$993933,0,0),"")</f>
        <v/>
      </c>
      <c r="E399" s="83"/>
      <c r="F399" s="83"/>
      <c r="G399" s="101" t="e">
        <v>#N/A</v>
      </c>
      <c r="H399" s="102" t="str">
        <f>IFERROR(_xlfn.XLOOKUP($G399,通讯通路门店!$S$4:$S$993933,通讯通路门店!$R$4:$R$993933,0,0),"")</f>
        <v/>
      </c>
      <c r="I399" s="83"/>
      <c r="J399" s="83"/>
      <c r="K399" s="83"/>
      <c r="L399" s="83"/>
      <c r="M399" s="83"/>
      <c r="N399" s="83"/>
      <c r="O399" s="83"/>
      <c r="P399" s="83"/>
      <c r="Q399" s="83"/>
      <c r="R399" s="83"/>
      <c r="S399" s="83"/>
      <c r="T399" s="83"/>
      <c r="U399" s="99">
        <f>COUNTIF(通讯通路门店!$S:$S,$G399)</f>
        <v>0</v>
      </c>
      <c r="V399" s="99">
        <f>COUNTIFS(通讯通路门店!$S:$S,$G399,通讯通路门店!$J:$J,"综合卖场")</f>
        <v>0</v>
      </c>
      <c r="W399" s="99">
        <f>SUMIFS(通讯通路门店!$AJ:$AJ,通讯通路门店!$S:$S,通讯客户沙盘!$G399)</f>
        <v>0</v>
      </c>
      <c r="X399" s="99">
        <f t="shared" si="30"/>
        <v>0</v>
      </c>
      <c r="Y399" s="99">
        <f>COUNTIFS(通讯通路门店!$S:$S,$G399,通讯通路门店!$J:$J,"荣耀体验店")+COUNTIFS(通讯通路门店!$S:$S,$G399,通讯通路门店!$J:$J,"荣耀授权专卖店")</f>
        <v>0</v>
      </c>
      <c r="Z399" s="99">
        <f>COUNTIFS(通讯通路门店!$S:$S,$G399,通讯通路门店!$J:$J,"VIVO体验店")</f>
        <v>0</v>
      </c>
      <c r="AA399" s="99">
        <f>COUNTIFS(通讯通路门店!$S:$S,$G399,通讯通路门店!$J:$J,"OPPO体验店")</f>
        <v>0</v>
      </c>
      <c r="AB399" s="99">
        <f>COUNTIFS(通讯通路门店!$S:$S,$G399,通讯通路门店!$J:$J,"华为授权体验店")+COUNTIFS(通讯通路门店!$S:$S,$G399,通讯通路门店!$J:$J,"华为堡垒店")</f>
        <v>0</v>
      </c>
      <c r="AC399" s="99">
        <f>COUNTIFS(通讯通路门店!$S:$S,$G399,通讯通路门店!$J:$J,"小米体验店")</f>
        <v>0</v>
      </c>
      <c r="AD399" s="99">
        <f>COUNTIFS(通讯通路门店!$S:$S,$G399,通讯通路门店!$J:$J,"苹果体验店")</f>
        <v>0</v>
      </c>
      <c r="AE399" s="99">
        <f>COUNTIFS(通讯通路门店!$S:$S,$G399,通讯通路门店!$J:$J,"其他品牌专卖店")</f>
        <v>0</v>
      </c>
      <c r="AF399" s="99">
        <f>SUMIFS(通讯通路门店!$BI:$BI,通讯通路门店!$S:$S,$G399)</f>
        <v>0</v>
      </c>
      <c r="AG399" s="99">
        <f>SUMIFS(通讯通路门店!$BH:$BH,通讯通路门店!$S:$S,$G399)</f>
        <v>0</v>
      </c>
      <c r="AH399" s="99">
        <f t="shared" si="31"/>
        <v>0</v>
      </c>
      <c r="AI399" s="99">
        <f>SUMIFS(通讯通路门店!$BB:$BB,通讯通路门店!$S:$S,$G399)</f>
        <v>0</v>
      </c>
      <c r="AJ399" s="99">
        <f>SUMIFS(通讯通路门店!$BE:$BE,通讯通路门店!$S:$S,$G399)</f>
        <v>0</v>
      </c>
      <c r="AK399" s="99">
        <f>SUMIFS(通讯通路门店!$BG:$BG,通讯通路门店!$S:$S,$G399)</f>
        <v>0</v>
      </c>
      <c r="AL399" s="99">
        <f>SUMIFS(通讯通路门店!$BC:$BC,通讯通路门店!$S:$S,$G399)</f>
        <v>0</v>
      </c>
      <c r="AM399" s="99">
        <f>SUMIFS(通讯通路门店!$BD:$BD,通讯通路门店!$S:$S,$G399)</f>
        <v>0</v>
      </c>
      <c r="AN399" s="99">
        <f>SUMIFS(通讯通路门店!$BF:$BF,通讯通路门店!$S:$S,$G399)</f>
        <v>0</v>
      </c>
      <c r="AO399" s="99">
        <f t="shared" si="32"/>
        <v>0</v>
      </c>
      <c r="AP399" s="99">
        <f>SUMIFS(通讯通路门店!$K:$K,通讯通路门店!$S:$S,$G399)</f>
        <v>0</v>
      </c>
      <c r="AQ399" s="83"/>
      <c r="AR399" s="99">
        <f>SUMIFS(通讯通路门店!$T:$T,通讯通路门店!$S:$S,$G399)</f>
        <v>0</v>
      </c>
      <c r="AS399" s="99">
        <f>SUMIFS(通讯通路门店!$U:$U,通讯通路门店!$S:$S,$G399)</f>
        <v>0</v>
      </c>
      <c r="AT399" s="99">
        <f>SUMIFS(通讯通路门店!$V:$V,通讯通路门店!$S:$S,$G399)</f>
        <v>0</v>
      </c>
      <c r="AU399" s="99">
        <f>SUMIFS(通讯通路门店!$W:$W,通讯通路门店!$S:$S,$G399)</f>
        <v>0</v>
      </c>
      <c r="AV399" s="99">
        <f>SUMIFS(通讯通路门店!$Z:$Z,通讯通路门店!$S:$S,$G399)</f>
        <v>0</v>
      </c>
      <c r="AW399" s="99">
        <f>SUMIFS(通讯通路门店!$AB:$AB,通讯通路门店!$S:$S,$G399)</f>
        <v>0</v>
      </c>
      <c r="AX399" s="99">
        <f>SUMIFS(通讯通路门店!$X:$X,通讯通路门店!$S:$S,$G399)</f>
        <v>0</v>
      </c>
      <c r="AY399" s="99">
        <f>SUMIFS(通讯通路门店!$Y:$Y,通讯通路门店!$S:$S,$G399)</f>
        <v>0</v>
      </c>
      <c r="AZ399" s="99">
        <f>SUMIFS(通讯通路门店!$AA:$AA,通讯通路门店!$S:$S,$G399)</f>
        <v>0</v>
      </c>
      <c r="BA399" s="99">
        <f t="shared" si="33"/>
        <v>0</v>
      </c>
      <c r="BB399" s="99">
        <f t="shared" si="34"/>
        <v>0</v>
      </c>
      <c r="BC399" s="99">
        <f>SUMIFS(通讯通路门店!$W:$W,通讯通路门店!$S:$S,$G399,通讯通路门店!$J:$J,"荣耀体验店")+SUMIFS(通讯通路门店!$W:$W,通讯通路门店!$S:$S,$G399,通讯通路门店!$J:$J,"荣耀授权专卖店")</f>
        <v>0</v>
      </c>
      <c r="BD399" s="99">
        <f>SUMIFS(通讯通路门店!$Z:$Z,通讯通路门店!$S:$S,$G399,通讯通路门店!$J:$J,"VIVO体验店")</f>
        <v>0</v>
      </c>
      <c r="BE399" s="99">
        <f>SUMIFS(通讯通路门店!$AB:$AB,通讯通路门店!$S:$S,$G399,通讯通路门店!$J:$J,"OPPO体验店")</f>
        <v>0</v>
      </c>
      <c r="BF399" s="99">
        <f>SUMIFS(通讯通路门店!$X:$X,通讯通路门店!$S:$S,$G399,通讯通路门店!$J:$J,"华为授权体验店")+SUMIFS(通讯通路门店!$AA:$AA,通讯通路门店!$S:$S,$G399,通讯通路门店!$J:$J,"华为堡垒店")</f>
        <v>0</v>
      </c>
      <c r="BG399" s="99">
        <f>SUMIFS(通讯通路门店!$Y:$Y,通讯通路门店!$S:$S,$G399,通讯通路门店!$J:$J,"小米体验店")</f>
        <v>0</v>
      </c>
      <c r="BH399" s="99">
        <f>SUMIFS(通讯通路门店!$AA:$AA,通讯通路门店!$S:$S,$G399,通讯通路门店!$J:$J,"苹果体验店")</f>
        <v>0</v>
      </c>
      <c r="BI399" s="99">
        <f>SUMIFS(通讯通路门店!$K:$K,通讯通路门店!$S:$S,$G399,通讯通路门店!$J:$J,"其他品牌专卖店")</f>
        <v>0</v>
      </c>
      <c r="BJ399" s="99">
        <f>SUMIFS(通讯通路门店!$AC:$AC,通讯通路门店!$S:$S,$G399)</f>
        <v>0</v>
      </c>
      <c r="BK399" s="99">
        <f>SUMIFS(通讯通路门店!$AD:$AD,通讯通路门店!$S:$S,$G399)</f>
        <v>0</v>
      </c>
      <c r="BL399" s="99">
        <f>SUMIFS(通讯通路门店!$AE:$AE,通讯通路门店!$S:$S,$G399)</f>
        <v>0</v>
      </c>
      <c r="BM399" s="99">
        <f>SUMIFS(通讯通路门店!$AF:$AF,通讯通路门店!$S:$S,$G399)</f>
        <v>0</v>
      </c>
      <c r="BN399" s="99">
        <f>SUMIFS(通讯通路门店!$AG:$AG,通讯通路门店!$S:$S,$G399)</f>
        <v>0</v>
      </c>
      <c r="BO399" s="99">
        <f>SUMIFS(通讯通路门店!$AH:$AH,通讯通路门店!$S:$S,$G399)</f>
        <v>0</v>
      </c>
      <c r="BP399" s="99">
        <f>SUMIFS(通讯通路门店!$AI:$AI,通讯通路门店!$S:$S,$G399)</f>
        <v>0</v>
      </c>
      <c r="BQ399" s="83"/>
    </row>
    <row r="400" spans="1:69">
      <c r="A400" s="99" t="str">
        <f>IFERROR(_xlfn.XLOOKUP($G400,通讯通路门店!$S$4:$S$993933,通讯通路门店!$A$4:$A$993933,0,0),"")</f>
        <v/>
      </c>
      <c r="B400" s="99" t="str">
        <f>IFERROR(_xlfn.XLOOKUP($G400,通讯通路门店!$S$4:$S$993933,通讯通路门店!$B$4:$B$993933,0,0),"")</f>
        <v/>
      </c>
      <c r="C400" s="99" t="str">
        <f>IFERROR(_xlfn.XLOOKUP($G400,通讯通路门店!$S$4:$S$993933,通讯通路门店!$C$4:$C$993933,0,0),"")</f>
        <v/>
      </c>
      <c r="D400" s="99" t="str">
        <f>IFERROR(_xlfn.XLOOKUP($G400,通讯通路门店!$S$4:$S$993933,通讯通路门店!$D$4:$D$993933,0,0),"")</f>
        <v/>
      </c>
      <c r="E400" s="83"/>
      <c r="F400" s="83"/>
      <c r="G400" s="101" t="e">
        <v>#N/A</v>
      </c>
      <c r="H400" s="102" t="str">
        <f>IFERROR(_xlfn.XLOOKUP($G400,通讯通路门店!$S$4:$S$993933,通讯通路门店!$R$4:$R$993933,0,0),"")</f>
        <v/>
      </c>
      <c r="I400" s="83"/>
      <c r="J400" s="83"/>
      <c r="K400" s="83"/>
      <c r="L400" s="83"/>
      <c r="M400" s="83"/>
      <c r="N400" s="83"/>
      <c r="O400" s="83"/>
      <c r="P400" s="83"/>
      <c r="Q400" s="83"/>
      <c r="R400" s="83"/>
      <c r="S400" s="83"/>
      <c r="T400" s="83"/>
      <c r="U400" s="99">
        <f>COUNTIF(通讯通路门店!$S:$S,$G400)</f>
        <v>0</v>
      </c>
      <c r="V400" s="99">
        <f>COUNTIFS(通讯通路门店!$S:$S,$G400,通讯通路门店!$J:$J,"综合卖场")</f>
        <v>0</v>
      </c>
      <c r="W400" s="99">
        <f>SUMIFS(通讯通路门店!$AJ:$AJ,通讯通路门店!$S:$S,通讯客户沙盘!$G400)</f>
        <v>0</v>
      </c>
      <c r="X400" s="99">
        <f t="shared" si="30"/>
        <v>0</v>
      </c>
      <c r="Y400" s="99">
        <f>COUNTIFS(通讯通路门店!$S:$S,$G400,通讯通路门店!$J:$J,"荣耀体验店")+COUNTIFS(通讯通路门店!$S:$S,$G400,通讯通路门店!$J:$J,"荣耀授权专卖店")</f>
        <v>0</v>
      </c>
      <c r="Z400" s="99">
        <f>COUNTIFS(通讯通路门店!$S:$S,$G400,通讯通路门店!$J:$J,"VIVO体验店")</f>
        <v>0</v>
      </c>
      <c r="AA400" s="99">
        <f>COUNTIFS(通讯通路门店!$S:$S,$G400,通讯通路门店!$J:$J,"OPPO体验店")</f>
        <v>0</v>
      </c>
      <c r="AB400" s="99">
        <f>COUNTIFS(通讯通路门店!$S:$S,$G400,通讯通路门店!$J:$J,"华为授权体验店")+COUNTIFS(通讯通路门店!$S:$S,$G400,通讯通路门店!$J:$J,"华为堡垒店")</f>
        <v>0</v>
      </c>
      <c r="AC400" s="99">
        <f>COUNTIFS(通讯通路门店!$S:$S,$G400,通讯通路门店!$J:$J,"小米体验店")</f>
        <v>0</v>
      </c>
      <c r="AD400" s="99">
        <f>COUNTIFS(通讯通路门店!$S:$S,$G400,通讯通路门店!$J:$J,"苹果体验店")</f>
        <v>0</v>
      </c>
      <c r="AE400" s="99">
        <f>COUNTIFS(通讯通路门店!$S:$S,$G400,通讯通路门店!$J:$J,"其他品牌专卖店")</f>
        <v>0</v>
      </c>
      <c r="AF400" s="99">
        <f>SUMIFS(通讯通路门店!$BI:$BI,通讯通路门店!$S:$S,$G400)</f>
        <v>0</v>
      </c>
      <c r="AG400" s="99">
        <f>SUMIFS(通讯通路门店!$BH:$BH,通讯通路门店!$S:$S,$G400)</f>
        <v>0</v>
      </c>
      <c r="AH400" s="99">
        <f t="shared" si="31"/>
        <v>0</v>
      </c>
      <c r="AI400" s="99">
        <f>SUMIFS(通讯通路门店!$BB:$BB,通讯通路门店!$S:$S,$G400)</f>
        <v>0</v>
      </c>
      <c r="AJ400" s="99">
        <f>SUMIFS(通讯通路门店!$BE:$BE,通讯通路门店!$S:$S,$G400)</f>
        <v>0</v>
      </c>
      <c r="AK400" s="99">
        <f>SUMIFS(通讯通路门店!$BG:$BG,通讯通路门店!$S:$S,$G400)</f>
        <v>0</v>
      </c>
      <c r="AL400" s="99">
        <f>SUMIFS(通讯通路门店!$BC:$BC,通讯通路门店!$S:$S,$G400)</f>
        <v>0</v>
      </c>
      <c r="AM400" s="99">
        <f>SUMIFS(通讯通路门店!$BD:$BD,通讯通路门店!$S:$S,$G400)</f>
        <v>0</v>
      </c>
      <c r="AN400" s="99">
        <f>SUMIFS(通讯通路门店!$BF:$BF,通讯通路门店!$S:$S,$G400)</f>
        <v>0</v>
      </c>
      <c r="AO400" s="99">
        <f t="shared" si="32"/>
        <v>0</v>
      </c>
      <c r="AP400" s="99">
        <f>SUMIFS(通讯通路门店!$K:$K,通讯通路门店!$S:$S,$G400)</f>
        <v>0</v>
      </c>
      <c r="AQ400" s="83"/>
      <c r="AR400" s="99">
        <f>SUMIFS(通讯通路门店!$T:$T,通讯通路门店!$S:$S,$G400)</f>
        <v>0</v>
      </c>
      <c r="AS400" s="99">
        <f>SUMIFS(通讯通路门店!$U:$U,通讯通路门店!$S:$S,$G400)</f>
        <v>0</v>
      </c>
      <c r="AT400" s="99">
        <f>SUMIFS(通讯通路门店!$V:$V,通讯通路门店!$S:$S,$G400)</f>
        <v>0</v>
      </c>
      <c r="AU400" s="99">
        <f>SUMIFS(通讯通路门店!$W:$W,通讯通路门店!$S:$S,$G400)</f>
        <v>0</v>
      </c>
      <c r="AV400" s="99">
        <f>SUMIFS(通讯通路门店!$Z:$Z,通讯通路门店!$S:$S,$G400)</f>
        <v>0</v>
      </c>
      <c r="AW400" s="99">
        <f>SUMIFS(通讯通路门店!$AB:$AB,通讯通路门店!$S:$S,$G400)</f>
        <v>0</v>
      </c>
      <c r="AX400" s="99">
        <f>SUMIFS(通讯通路门店!$X:$X,通讯通路门店!$S:$S,$G400)</f>
        <v>0</v>
      </c>
      <c r="AY400" s="99">
        <f>SUMIFS(通讯通路门店!$Y:$Y,通讯通路门店!$S:$S,$G400)</f>
        <v>0</v>
      </c>
      <c r="AZ400" s="99">
        <f>SUMIFS(通讯通路门店!$AA:$AA,通讯通路门店!$S:$S,$G400)</f>
        <v>0</v>
      </c>
      <c r="BA400" s="99">
        <f t="shared" si="33"/>
        <v>0</v>
      </c>
      <c r="BB400" s="99">
        <f t="shared" si="34"/>
        <v>0</v>
      </c>
      <c r="BC400" s="99">
        <f>SUMIFS(通讯通路门店!$W:$W,通讯通路门店!$S:$S,$G400,通讯通路门店!$J:$J,"荣耀体验店")+SUMIFS(通讯通路门店!$W:$W,通讯通路门店!$S:$S,$G400,通讯通路门店!$J:$J,"荣耀授权专卖店")</f>
        <v>0</v>
      </c>
      <c r="BD400" s="99">
        <f>SUMIFS(通讯通路门店!$Z:$Z,通讯通路门店!$S:$S,$G400,通讯通路门店!$J:$J,"VIVO体验店")</f>
        <v>0</v>
      </c>
      <c r="BE400" s="99">
        <f>SUMIFS(通讯通路门店!$AB:$AB,通讯通路门店!$S:$S,$G400,通讯通路门店!$J:$J,"OPPO体验店")</f>
        <v>0</v>
      </c>
      <c r="BF400" s="99">
        <f>SUMIFS(通讯通路门店!$X:$X,通讯通路门店!$S:$S,$G400,通讯通路门店!$J:$J,"华为授权体验店")+SUMIFS(通讯通路门店!$AA:$AA,通讯通路门店!$S:$S,$G400,通讯通路门店!$J:$J,"华为堡垒店")</f>
        <v>0</v>
      </c>
      <c r="BG400" s="99">
        <f>SUMIFS(通讯通路门店!$Y:$Y,通讯通路门店!$S:$S,$G400,通讯通路门店!$J:$J,"小米体验店")</f>
        <v>0</v>
      </c>
      <c r="BH400" s="99">
        <f>SUMIFS(通讯通路门店!$AA:$AA,通讯通路门店!$S:$S,$G400,通讯通路门店!$J:$J,"苹果体验店")</f>
        <v>0</v>
      </c>
      <c r="BI400" s="99">
        <f>SUMIFS(通讯通路门店!$K:$K,通讯通路门店!$S:$S,$G400,通讯通路门店!$J:$J,"其他品牌专卖店")</f>
        <v>0</v>
      </c>
      <c r="BJ400" s="99">
        <f>SUMIFS(通讯通路门店!$AC:$AC,通讯通路门店!$S:$S,$G400)</f>
        <v>0</v>
      </c>
      <c r="BK400" s="99">
        <f>SUMIFS(通讯通路门店!$AD:$AD,通讯通路门店!$S:$S,$G400)</f>
        <v>0</v>
      </c>
      <c r="BL400" s="99">
        <f>SUMIFS(通讯通路门店!$AE:$AE,通讯通路门店!$S:$S,$G400)</f>
        <v>0</v>
      </c>
      <c r="BM400" s="99">
        <f>SUMIFS(通讯通路门店!$AF:$AF,通讯通路门店!$S:$S,$G400)</f>
        <v>0</v>
      </c>
      <c r="BN400" s="99">
        <f>SUMIFS(通讯通路门店!$AG:$AG,通讯通路门店!$S:$S,$G400)</f>
        <v>0</v>
      </c>
      <c r="BO400" s="99">
        <f>SUMIFS(通讯通路门店!$AH:$AH,通讯通路门店!$S:$S,$G400)</f>
        <v>0</v>
      </c>
      <c r="BP400" s="99">
        <f>SUMIFS(通讯通路门店!$AI:$AI,通讯通路门店!$S:$S,$G400)</f>
        <v>0</v>
      </c>
      <c r="BQ400" s="83"/>
    </row>
    <row r="401" spans="1:69">
      <c r="A401" s="99" t="str">
        <f>IFERROR(_xlfn.XLOOKUP($G401,通讯通路门店!$S$4:$S$993933,通讯通路门店!$A$4:$A$993933,0,0),"")</f>
        <v/>
      </c>
      <c r="B401" s="99" t="str">
        <f>IFERROR(_xlfn.XLOOKUP($G401,通讯通路门店!$S$4:$S$993933,通讯通路门店!$B$4:$B$993933,0,0),"")</f>
        <v/>
      </c>
      <c r="C401" s="99" t="str">
        <f>IFERROR(_xlfn.XLOOKUP($G401,通讯通路门店!$S$4:$S$993933,通讯通路门店!$C$4:$C$993933,0,0),"")</f>
        <v/>
      </c>
      <c r="D401" s="99" t="str">
        <f>IFERROR(_xlfn.XLOOKUP($G401,通讯通路门店!$S$4:$S$993933,通讯通路门店!$D$4:$D$993933,0,0),"")</f>
        <v/>
      </c>
      <c r="E401" s="83"/>
      <c r="F401" s="83"/>
      <c r="G401" s="101" t="e">
        <v>#N/A</v>
      </c>
      <c r="H401" s="102" t="str">
        <f>IFERROR(_xlfn.XLOOKUP($G401,通讯通路门店!$S$4:$S$993933,通讯通路门店!$R$4:$R$993933,0,0),"")</f>
        <v/>
      </c>
      <c r="I401" s="83"/>
      <c r="J401" s="83"/>
      <c r="K401" s="83"/>
      <c r="L401" s="83"/>
      <c r="M401" s="83"/>
      <c r="N401" s="83"/>
      <c r="O401" s="83"/>
      <c r="P401" s="83"/>
      <c r="Q401" s="83"/>
      <c r="R401" s="83"/>
      <c r="S401" s="83"/>
      <c r="T401" s="83"/>
      <c r="U401" s="99">
        <f>COUNTIF(通讯通路门店!$S:$S,$G401)</f>
        <v>0</v>
      </c>
      <c r="V401" s="99">
        <f>COUNTIFS(通讯通路门店!$S:$S,$G401,通讯通路门店!$J:$J,"综合卖场")</f>
        <v>0</v>
      </c>
      <c r="W401" s="99">
        <f>SUMIFS(通讯通路门店!$AJ:$AJ,通讯通路门店!$S:$S,通讯客户沙盘!$G401)</f>
        <v>0</v>
      </c>
      <c r="X401" s="99">
        <f t="shared" si="30"/>
        <v>0</v>
      </c>
      <c r="Y401" s="99">
        <f>COUNTIFS(通讯通路门店!$S:$S,$G401,通讯通路门店!$J:$J,"荣耀体验店")+COUNTIFS(通讯通路门店!$S:$S,$G401,通讯通路门店!$J:$J,"荣耀授权专卖店")</f>
        <v>0</v>
      </c>
      <c r="Z401" s="99">
        <f>COUNTIFS(通讯通路门店!$S:$S,$G401,通讯通路门店!$J:$J,"VIVO体验店")</f>
        <v>0</v>
      </c>
      <c r="AA401" s="99">
        <f>COUNTIFS(通讯通路门店!$S:$S,$G401,通讯通路门店!$J:$J,"OPPO体验店")</f>
        <v>0</v>
      </c>
      <c r="AB401" s="99">
        <f>COUNTIFS(通讯通路门店!$S:$S,$G401,通讯通路门店!$J:$J,"华为授权体验店")+COUNTIFS(通讯通路门店!$S:$S,$G401,通讯通路门店!$J:$J,"华为堡垒店")</f>
        <v>0</v>
      </c>
      <c r="AC401" s="99">
        <f>COUNTIFS(通讯通路门店!$S:$S,$G401,通讯通路门店!$J:$J,"小米体验店")</f>
        <v>0</v>
      </c>
      <c r="AD401" s="99">
        <f>COUNTIFS(通讯通路门店!$S:$S,$G401,通讯通路门店!$J:$J,"苹果体验店")</f>
        <v>0</v>
      </c>
      <c r="AE401" s="99">
        <f>COUNTIFS(通讯通路门店!$S:$S,$G401,通讯通路门店!$J:$J,"其他品牌专卖店")</f>
        <v>0</v>
      </c>
      <c r="AF401" s="99">
        <f>SUMIFS(通讯通路门店!$BI:$BI,通讯通路门店!$S:$S,$G401)</f>
        <v>0</v>
      </c>
      <c r="AG401" s="99">
        <f>SUMIFS(通讯通路门店!$BH:$BH,通讯通路门店!$S:$S,$G401)</f>
        <v>0</v>
      </c>
      <c r="AH401" s="99">
        <f t="shared" si="31"/>
        <v>0</v>
      </c>
      <c r="AI401" s="99">
        <f>SUMIFS(通讯通路门店!$BB:$BB,通讯通路门店!$S:$S,$G401)</f>
        <v>0</v>
      </c>
      <c r="AJ401" s="99">
        <f>SUMIFS(通讯通路门店!$BE:$BE,通讯通路门店!$S:$S,$G401)</f>
        <v>0</v>
      </c>
      <c r="AK401" s="99">
        <f>SUMIFS(通讯通路门店!$BG:$BG,通讯通路门店!$S:$S,$G401)</f>
        <v>0</v>
      </c>
      <c r="AL401" s="99">
        <f>SUMIFS(通讯通路门店!$BC:$BC,通讯通路门店!$S:$S,$G401)</f>
        <v>0</v>
      </c>
      <c r="AM401" s="99">
        <f>SUMIFS(通讯通路门店!$BD:$BD,通讯通路门店!$S:$S,$G401)</f>
        <v>0</v>
      </c>
      <c r="AN401" s="99">
        <f>SUMIFS(通讯通路门店!$BF:$BF,通讯通路门店!$S:$S,$G401)</f>
        <v>0</v>
      </c>
      <c r="AO401" s="99">
        <f t="shared" si="32"/>
        <v>0</v>
      </c>
      <c r="AP401" s="99">
        <f>SUMIFS(通讯通路门店!$K:$K,通讯通路门店!$S:$S,$G401)</f>
        <v>0</v>
      </c>
      <c r="AQ401" s="83"/>
      <c r="AR401" s="99">
        <f>SUMIFS(通讯通路门店!$T:$T,通讯通路门店!$S:$S,$G401)</f>
        <v>0</v>
      </c>
      <c r="AS401" s="99">
        <f>SUMIFS(通讯通路门店!$U:$U,通讯通路门店!$S:$S,$G401)</f>
        <v>0</v>
      </c>
      <c r="AT401" s="99">
        <f>SUMIFS(通讯通路门店!$V:$V,通讯通路门店!$S:$S,$G401)</f>
        <v>0</v>
      </c>
      <c r="AU401" s="99">
        <f>SUMIFS(通讯通路门店!$W:$W,通讯通路门店!$S:$S,$G401)</f>
        <v>0</v>
      </c>
      <c r="AV401" s="99">
        <f>SUMIFS(通讯通路门店!$Z:$Z,通讯通路门店!$S:$S,$G401)</f>
        <v>0</v>
      </c>
      <c r="AW401" s="99">
        <f>SUMIFS(通讯通路门店!$AB:$AB,通讯通路门店!$S:$S,$G401)</f>
        <v>0</v>
      </c>
      <c r="AX401" s="99">
        <f>SUMIFS(通讯通路门店!$X:$X,通讯通路门店!$S:$S,$G401)</f>
        <v>0</v>
      </c>
      <c r="AY401" s="99">
        <f>SUMIFS(通讯通路门店!$Y:$Y,通讯通路门店!$S:$S,$G401)</f>
        <v>0</v>
      </c>
      <c r="AZ401" s="99">
        <f>SUMIFS(通讯通路门店!$AA:$AA,通讯通路门店!$S:$S,$G401)</f>
        <v>0</v>
      </c>
      <c r="BA401" s="99">
        <f t="shared" si="33"/>
        <v>0</v>
      </c>
      <c r="BB401" s="99">
        <f t="shared" si="34"/>
        <v>0</v>
      </c>
      <c r="BC401" s="99">
        <f>SUMIFS(通讯通路门店!$W:$W,通讯通路门店!$S:$S,$G401,通讯通路门店!$J:$J,"荣耀体验店")+SUMIFS(通讯通路门店!$W:$W,通讯通路门店!$S:$S,$G401,通讯通路门店!$J:$J,"荣耀授权专卖店")</f>
        <v>0</v>
      </c>
      <c r="BD401" s="99">
        <f>SUMIFS(通讯通路门店!$Z:$Z,通讯通路门店!$S:$S,$G401,通讯通路门店!$J:$J,"VIVO体验店")</f>
        <v>0</v>
      </c>
      <c r="BE401" s="99">
        <f>SUMIFS(通讯通路门店!$AB:$AB,通讯通路门店!$S:$S,$G401,通讯通路门店!$J:$J,"OPPO体验店")</f>
        <v>0</v>
      </c>
      <c r="BF401" s="99">
        <f>SUMIFS(通讯通路门店!$X:$X,通讯通路门店!$S:$S,$G401,通讯通路门店!$J:$J,"华为授权体验店")+SUMIFS(通讯通路门店!$AA:$AA,通讯通路门店!$S:$S,$G401,通讯通路门店!$J:$J,"华为堡垒店")</f>
        <v>0</v>
      </c>
      <c r="BG401" s="99">
        <f>SUMIFS(通讯通路门店!$Y:$Y,通讯通路门店!$S:$S,$G401,通讯通路门店!$J:$J,"小米体验店")</f>
        <v>0</v>
      </c>
      <c r="BH401" s="99">
        <f>SUMIFS(通讯通路门店!$AA:$AA,通讯通路门店!$S:$S,$G401,通讯通路门店!$J:$J,"苹果体验店")</f>
        <v>0</v>
      </c>
      <c r="BI401" s="99">
        <f>SUMIFS(通讯通路门店!$K:$K,通讯通路门店!$S:$S,$G401,通讯通路门店!$J:$J,"其他品牌专卖店")</f>
        <v>0</v>
      </c>
      <c r="BJ401" s="99">
        <f>SUMIFS(通讯通路门店!$AC:$AC,通讯通路门店!$S:$S,$G401)</f>
        <v>0</v>
      </c>
      <c r="BK401" s="99">
        <f>SUMIFS(通讯通路门店!$AD:$AD,通讯通路门店!$S:$S,$G401)</f>
        <v>0</v>
      </c>
      <c r="BL401" s="99">
        <f>SUMIFS(通讯通路门店!$AE:$AE,通讯通路门店!$S:$S,$G401)</f>
        <v>0</v>
      </c>
      <c r="BM401" s="99">
        <f>SUMIFS(通讯通路门店!$AF:$AF,通讯通路门店!$S:$S,$G401)</f>
        <v>0</v>
      </c>
      <c r="BN401" s="99">
        <f>SUMIFS(通讯通路门店!$AG:$AG,通讯通路门店!$S:$S,$G401)</f>
        <v>0</v>
      </c>
      <c r="BO401" s="99">
        <f>SUMIFS(通讯通路门店!$AH:$AH,通讯通路门店!$S:$S,$G401)</f>
        <v>0</v>
      </c>
      <c r="BP401" s="99">
        <f>SUMIFS(通讯通路门店!$AI:$AI,通讯通路门店!$S:$S,$G401)</f>
        <v>0</v>
      </c>
      <c r="BQ401" s="83"/>
    </row>
    <row r="402" spans="1:69">
      <c r="A402" s="99" t="str">
        <f>IFERROR(_xlfn.XLOOKUP($G402,通讯通路门店!$S$4:$S$993933,通讯通路门店!$A$4:$A$993933,0,0),"")</f>
        <v/>
      </c>
      <c r="B402" s="99" t="str">
        <f>IFERROR(_xlfn.XLOOKUP($G402,通讯通路门店!$S$4:$S$993933,通讯通路门店!$B$4:$B$993933,0,0),"")</f>
        <v/>
      </c>
      <c r="C402" s="99" t="str">
        <f>IFERROR(_xlfn.XLOOKUP($G402,通讯通路门店!$S$4:$S$993933,通讯通路门店!$C$4:$C$993933,0,0),"")</f>
        <v/>
      </c>
      <c r="D402" s="99" t="str">
        <f>IFERROR(_xlfn.XLOOKUP($G402,通讯通路门店!$S$4:$S$993933,通讯通路门店!$D$4:$D$993933,0,0),"")</f>
        <v/>
      </c>
      <c r="E402" s="83"/>
      <c r="F402" s="83"/>
      <c r="G402" s="101" t="e">
        <v>#N/A</v>
      </c>
      <c r="H402" s="102" t="str">
        <f>IFERROR(_xlfn.XLOOKUP($G402,通讯通路门店!$S$4:$S$993933,通讯通路门店!$R$4:$R$993933,0,0),"")</f>
        <v/>
      </c>
      <c r="I402" s="83"/>
      <c r="J402" s="83"/>
      <c r="K402" s="83"/>
      <c r="L402" s="83"/>
      <c r="M402" s="83"/>
      <c r="N402" s="83"/>
      <c r="O402" s="83"/>
      <c r="P402" s="83"/>
      <c r="Q402" s="83"/>
      <c r="R402" s="83"/>
      <c r="S402" s="83"/>
      <c r="T402" s="83"/>
      <c r="U402" s="99">
        <f>COUNTIF(通讯通路门店!$S:$S,$G402)</f>
        <v>0</v>
      </c>
      <c r="V402" s="99">
        <f>COUNTIFS(通讯通路门店!$S:$S,$G402,通讯通路门店!$J:$J,"综合卖场")</f>
        <v>0</v>
      </c>
      <c r="W402" s="99">
        <f>SUMIFS(通讯通路门店!$AJ:$AJ,通讯通路门店!$S:$S,通讯客户沙盘!$G402)</f>
        <v>0</v>
      </c>
      <c r="X402" s="99">
        <f t="shared" si="30"/>
        <v>0</v>
      </c>
      <c r="Y402" s="99">
        <f>COUNTIFS(通讯通路门店!$S:$S,$G402,通讯通路门店!$J:$J,"荣耀体验店")+COUNTIFS(通讯通路门店!$S:$S,$G402,通讯通路门店!$J:$J,"荣耀授权专卖店")</f>
        <v>0</v>
      </c>
      <c r="Z402" s="99">
        <f>COUNTIFS(通讯通路门店!$S:$S,$G402,通讯通路门店!$J:$J,"VIVO体验店")</f>
        <v>0</v>
      </c>
      <c r="AA402" s="99">
        <f>COUNTIFS(通讯通路门店!$S:$S,$G402,通讯通路门店!$J:$J,"OPPO体验店")</f>
        <v>0</v>
      </c>
      <c r="AB402" s="99">
        <f>COUNTIFS(通讯通路门店!$S:$S,$G402,通讯通路门店!$J:$J,"华为授权体验店")+COUNTIFS(通讯通路门店!$S:$S,$G402,通讯通路门店!$J:$J,"华为堡垒店")</f>
        <v>0</v>
      </c>
      <c r="AC402" s="99">
        <f>COUNTIFS(通讯通路门店!$S:$S,$G402,通讯通路门店!$J:$J,"小米体验店")</f>
        <v>0</v>
      </c>
      <c r="AD402" s="99">
        <f>COUNTIFS(通讯通路门店!$S:$S,$G402,通讯通路门店!$J:$J,"苹果体验店")</f>
        <v>0</v>
      </c>
      <c r="AE402" s="99">
        <f>COUNTIFS(通讯通路门店!$S:$S,$G402,通讯通路门店!$J:$J,"其他品牌专卖店")</f>
        <v>0</v>
      </c>
      <c r="AF402" s="99">
        <f>SUMIFS(通讯通路门店!$BI:$BI,通讯通路门店!$S:$S,$G402)</f>
        <v>0</v>
      </c>
      <c r="AG402" s="99">
        <f>SUMIFS(通讯通路门店!$BH:$BH,通讯通路门店!$S:$S,$G402)</f>
        <v>0</v>
      </c>
      <c r="AH402" s="99">
        <f t="shared" si="31"/>
        <v>0</v>
      </c>
      <c r="AI402" s="99">
        <f>SUMIFS(通讯通路门店!$BB:$BB,通讯通路门店!$S:$S,$G402)</f>
        <v>0</v>
      </c>
      <c r="AJ402" s="99">
        <f>SUMIFS(通讯通路门店!$BE:$BE,通讯通路门店!$S:$S,$G402)</f>
        <v>0</v>
      </c>
      <c r="AK402" s="99">
        <f>SUMIFS(通讯通路门店!$BG:$BG,通讯通路门店!$S:$S,$G402)</f>
        <v>0</v>
      </c>
      <c r="AL402" s="99">
        <f>SUMIFS(通讯通路门店!$BC:$BC,通讯通路门店!$S:$S,$G402)</f>
        <v>0</v>
      </c>
      <c r="AM402" s="99">
        <f>SUMIFS(通讯通路门店!$BD:$BD,通讯通路门店!$S:$S,$G402)</f>
        <v>0</v>
      </c>
      <c r="AN402" s="99">
        <f>SUMIFS(通讯通路门店!$BF:$BF,通讯通路门店!$S:$S,$G402)</f>
        <v>0</v>
      </c>
      <c r="AO402" s="99">
        <f t="shared" si="32"/>
        <v>0</v>
      </c>
      <c r="AP402" s="99">
        <f>SUMIFS(通讯通路门店!$K:$K,通讯通路门店!$S:$S,$G402)</f>
        <v>0</v>
      </c>
      <c r="AQ402" s="83"/>
      <c r="AR402" s="99">
        <f>SUMIFS(通讯通路门店!$T:$T,通讯通路门店!$S:$S,$G402)</f>
        <v>0</v>
      </c>
      <c r="AS402" s="99">
        <f>SUMIFS(通讯通路门店!$U:$U,通讯通路门店!$S:$S,$G402)</f>
        <v>0</v>
      </c>
      <c r="AT402" s="99">
        <f>SUMIFS(通讯通路门店!$V:$V,通讯通路门店!$S:$S,$G402)</f>
        <v>0</v>
      </c>
      <c r="AU402" s="99">
        <f>SUMIFS(通讯通路门店!$W:$W,通讯通路门店!$S:$S,$G402)</f>
        <v>0</v>
      </c>
      <c r="AV402" s="99">
        <f>SUMIFS(通讯通路门店!$Z:$Z,通讯通路门店!$S:$S,$G402)</f>
        <v>0</v>
      </c>
      <c r="AW402" s="99">
        <f>SUMIFS(通讯通路门店!$AB:$AB,通讯通路门店!$S:$S,$G402)</f>
        <v>0</v>
      </c>
      <c r="AX402" s="99">
        <f>SUMIFS(通讯通路门店!$X:$X,通讯通路门店!$S:$S,$G402)</f>
        <v>0</v>
      </c>
      <c r="AY402" s="99">
        <f>SUMIFS(通讯通路门店!$Y:$Y,通讯通路门店!$S:$S,$G402)</f>
        <v>0</v>
      </c>
      <c r="AZ402" s="99">
        <f>SUMIFS(通讯通路门店!$AA:$AA,通讯通路门店!$S:$S,$G402)</f>
        <v>0</v>
      </c>
      <c r="BA402" s="99">
        <f t="shared" si="33"/>
        <v>0</v>
      </c>
      <c r="BB402" s="99">
        <f t="shared" si="34"/>
        <v>0</v>
      </c>
      <c r="BC402" s="99">
        <f>SUMIFS(通讯通路门店!$W:$W,通讯通路门店!$S:$S,$G402,通讯通路门店!$J:$J,"荣耀体验店")+SUMIFS(通讯通路门店!$W:$W,通讯通路门店!$S:$S,$G402,通讯通路门店!$J:$J,"荣耀授权专卖店")</f>
        <v>0</v>
      </c>
      <c r="BD402" s="99">
        <f>SUMIFS(通讯通路门店!$Z:$Z,通讯通路门店!$S:$S,$G402,通讯通路门店!$J:$J,"VIVO体验店")</f>
        <v>0</v>
      </c>
      <c r="BE402" s="99">
        <f>SUMIFS(通讯通路门店!$AB:$AB,通讯通路门店!$S:$S,$G402,通讯通路门店!$J:$J,"OPPO体验店")</f>
        <v>0</v>
      </c>
      <c r="BF402" s="99">
        <f>SUMIFS(通讯通路门店!$X:$X,通讯通路门店!$S:$S,$G402,通讯通路门店!$J:$J,"华为授权体验店")+SUMIFS(通讯通路门店!$AA:$AA,通讯通路门店!$S:$S,$G402,通讯通路门店!$J:$J,"华为堡垒店")</f>
        <v>0</v>
      </c>
      <c r="BG402" s="99">
        <f>SUMIFS(通讯通路门店!$Y:$Y,通讯通路门店!$S:$S,$G402,通讯通路门店!$J:$J,"小米体验店")</f>
        <v>0</v>
      </c>
      <c r="BH402" s="99">
        <f>SUMIFS(通讯通路门店!$AA:$AA,通讯通路门店!$S:$S,$G402,通讯通路门店!$J:$J,"苹果体验店")</f>
        <v>0</v>
      </c>
      <c r="BI402" s="99">
        <f>SUMIFS(通讯通路门店!$K:$K,通讯通路门店!$S:$S,$G402,通讯通路门店!$J:$J,"其他品牌专卖店")</f>
        <v>0</v>
      </c>
      <c r="BJ402" s="99">
        <f>SUMIFS(通讯通路门店!$AC:$AC,通讯通路门店!$S:$S,$G402)</f>
        <v>0</v>
      </c>
      <c r="BK402" s="99">
        <f>SUMIFS(通讯通路门店!$AD:$AD,通讯通路门店!$S:$S,$G402)</f>
        <v>0</v>
      </c>
      <c r="BL402" s="99">
        <f>SUMIFS(通讯通路门店!$AE:$AE,通讯通路门店!$S:$S,$G402)</f>
        <v>0</v>
      </c>
      <c r="BM402" s="99">
        <f>SUMIFS(通讯通路门店!$AF:$AF,通讯通路门店!$S:$S,$G402)</f>
        <v>0</v>
      </c>
      <c r="BN402" s="99">
        <f>SUMIFS(通讯通路门店!$AG:$AG,通讯通路门店!$S:$S,$G402)</f>
        <v>0</v>
      </c>
      <c r="BO402" s="99">
        <f>SUMIFS(通讯通路门店!$AH:$AH,通讯通路门店!$S:$S,$G402)</f>
        <v>0</v>
      </c>
      <c r="BP402" s="99">
        <f>SUMIFS(通讯通路门店!$AI:$AI,通讯通路门店!$S:$S,$G402)</f>
        <v>0</v>
      </c>
      <c r="BQ402" s="83"/>
    </row>
    <row r="403" spans="1:69">
      <c r="A403" s="99" t="str">
        <f>IFERROR(_xlfn.XLOOKUP($G403,通讯通路门店!$S$4:$S$993933,通讯通路门店!$A$4:$A$993933,0,0),"")</f>
        <v/>
      </c>
      <c r="B403" s="99" t="str">
        <f>IFERROR(_xlfn.XLOOKUP($G403,通讯通路门店!$S$4:$S$993933,通讯通路门店!$B$4:$B$993933,0,0),"")</f>
        <v/>
      </c>
      <c r="C403" s="99" t="str">
        <f>IFERROR(_xlfn.XLOOKUP($G403,通讯通路门店!$S$4:$S$993933,通讯通路门店!$C$4:$C$993933,0,0),"")</f>
        <v/>
      </c>
      <c r="D403" s="99" t="str">
        <f>IFERROR(_xlfn.XLOOKUP($G403,通讯通路门店!$S$4:$S$993933,通讯通路门店!$D$4:$D$993933,0,0),"")</f>
        <v/>
      </c>
      <c r="E403" s="83"/>
      <c r="F403" s="83"/>
      <c r="G403" s="101" t="e">
        <v>#N/A</v>
      </c>
      <c r="H403" s="102" t="str">
        <f>IFERROR(_xlfn.XLOOKUP($G403,通讯通路门店!$S$4:$S$993933,通讯通路门店!$R$4:$R$993933,0,0),"")</f>
        <v/>
      </c>
      <c r="I403" s="83"/>
      <c r="J403" s="83"/>
      <c r="K403" s="83"/>
      <c r="L403" s="83"/>
      <c r="M403" s="83"/>
      <c r="N403" s="83"/>
      <c r="O403" s="83"/>
      <c r="P403" s="83"/>
      <c r="Q403" s="83"/>
      <c r="R403" s="83"/>
      <c r="S403" s="83"/>
      <c r="T403" s="83"/>
      <c r="U403" s="99">
        <f>COUNTIF(通讯通路门店!$S:$S,$G403)</f>
        <v>0</v>
      </c>
      <c r="V403" s="99">
        <f>COUNTIFS(通讯通路门店!$S:$S,$G403,通讯通路门店!$J:$J,"综合卖场")</f>
        <v>0</v>
      </c>
      <c r="W403" s="99">
        <f>SUMIFS(通讯通路门店!$AJ:$AJ,通讯通路门店!$S:$S,通讯客户沙盘!$G403)</f>
        <v>0</v>
      </c>
      <c r="X403" s="99">
        <f t="shared" si="30"/>
        <v>0</v>
      </c>
      <c r="Y403" s="99">
        <f>COUNTIFS(通讯通路门店!$S:$S,$G403,通讯通路门店!$J:$J,"荣耀体验店")+COUNTIFS(通讯通路门店!$S:$S,$G403,通讯通路门店!$J:$J,"荣耀授权专卖店")</f>
        <v>0</v>
      </c>
      <c r="Z403" s="99">
        <f>COUNTIFS(通讯通路门店!$S:$S,$G403,通讯通路门店!$J:$J,"VIVO体验店")</f>
        <v>0</v>
      </c>
      <c r="AA403" s="99">
        <f>COUNTIFS(通讯通路门店!$S:$S,$G403,通讯通路门店!$J:$J,"OPPO体验店")</f>
        <v>0</v>
      </c>
      <c r="AB403" s="99">
        <f>COUNTIFS(通讯通路门店!$S:$S,$G403,通讯通路门店!$J:$J,"华为授权体验店")+COUNTIFS(通讯通路门店!$S:$S,$G403,通讯通路门店!$J:$J,"华为堡垒店")</f>
        <v>0</v>
      </c>
      <c r="AC403" s="99">
        <f>COUNTIFS(通讯通路门店!$S:$S,$G403,通讯通路门店!$J:$J,"小米体验店")</f>
        <v>0</v>
      </c>
      <c r="AD403" s="99">
        <f>COUNTIFS(通讯通路门店!$S:$S,$G403,通讯通路门店!$J:$J,"苹果体验店")</f>
        <v>0</v>
      </c>
      <c r="AE403" s="99">
        <f>COUNTIFS(通讯通路门店!$S:$S,$G403,通讯通路门店!$J:$J,"其他品牌专卖店")</f>
        <v>0</v>
      </c>
      <c r="AF403" s="99">
        <f>SUMIFS(通讯通路门店!$BI:$BI,通讯通路门店!$S:$S,$G403)</f>
        <v>0</v>
      </c>
      <c r="AG403" s="99">
        <f>SUMIFS(通讯通路门店!$BH:$BH,通讯通路门店!$S:$S,$G403)</f>
        <v>0</v>
      </c>
      <c r="AH403" s="99">
        <f t="shared" si="31"/>
        <v>0</v>
      </c>
      <c r="AI403" s="99">
        <f>SUMIFS(通讯通路门店!$BB:$BB,通讯通路门店!$S:$S,$G403)</f>
        <v>0</v>
      </c>
      <c r="AJ403" s="99">
        <f>SUMIFS(通讯通路门店!$BE:$BE,通讯通路门店!$S:$S,$G403)</f>
        <v>0</v>
      </c>
      <c r="AK403" s="99">
        <f>SUMIFS(通讯通路门店!$BG:$BG,通讯通路门店!$S:$S,$G403)</f>
        <v>0</v>
      </c>
      <c r="AL403" s="99">
        <f>SUMIFS(通讯通路门店!$BC:$BC,通讯通路门店!$S:$S,$G403)</f>
        <v>0</v>
      </c>
      <c r="AM403" s="99">
        <f>SUMIFS(通讯通路门店!$BD:$BD,通讯通路门店!$S:$S,$G403)</f>
        <v>0</v>
      </c>
      <c r="AN403" s="99">
        <f>SUMIFS(通讯通路门店!$BF:$BF,通讯通路门店!$S:$S,$G403)</f>
        <v>0</v>
      </c>
      <c r="AO403" s="99">
        <f t="shared" si="32"/>
        <v>0</v>
      </c>
      <c r="AP403" s="99">
        <f>SUMIFS(通讯通路门店!$K:$K,通讯通路门店!$S:$S,$G403)</f>
        <v>0</v>
      </c>
      <c r="AQ403" s="83"/>
      <c r="AR403" s="99">
        <f>SUMIFS(通讯通路门店!$T:$T,通讯通路门店!$S:$S,$G403)</f>
        <v>0</v>
      </c>
      <c r="AS403" s="99">
        <f>SUMIFS(通讯通路门店!$U:$U,通讯通路门店!$S:$S,$G403)</f>
        <v>0</v>
      </c>
      <c r="AT403" s="99">
        <f>SUMIFS(通讯通路门店!$V:$V,通讯通路门店!$S:$S,$G403)</f>
        <v>0</v>
      </c>
      <c r="AU403" s="99">
        <f>SUMIFS(通讯通路门店!$W:$W,通讯通路门店!$S:$S,$G403)</f>
        <v>0</v>
      </c>
      <c r="AV403" s="99">
        <f>SUMIFS(通讯通路门店!$Z:$Z,通讯通路门店!$S:$S,$G403)</f>
        <v>0</v>
      </c>
      <c r="AW403" s="99">
        <f>SUMIFS(通讯通路门店!$AB:$AB,通讯通路门店!$S:$S,$G403)</f>
        <v>0</v>
      </c>
      <c r="AX403" s="99">
        <f>SUMIFS(通讯通路门店!$X:$X,通讯通路门店!$S:$S,$G403)</f>
        <v>0</v>
      </c>
      <c r="AY403" s="99">
        <f>SUMIFS(通讯通路门店!$Y:$Y,通讯通路门店!$S:$S,$G403)</f>
        <v>0</v>
      </c>
      <c r="AZ403" s="99">
        <f>SUMIFS(通讯通路门店!$AA:$AA,通讯通路门店!$S:$S,$G403)</f>
        <v>0</v>
      </c>
      <c r="BA403" s="99">
        <f t="shared" si="33"/>
        <v>0</v>
      </c>
      <c r="BB403" s="99">
        <f t="shared" si="34"/>
        <v>0</v>
      </c>
      <c r="BC403" s="99">
        <f>SUMIFS(通讯通路门店!$W:$W,通讯通路门店!$S:$S,$G403,通讯通路门店!$J:$J,"荣耀体验店")+SUMIFS(通讯通路门店!$W:$W,通讯通路门店!$S:$S,$G403,通讯通路门店!$J:$J,"荣耀授权专卖店")</f>
        <v>0</v>
      </c>
      <c r="BD403" s="99">
        <f>SUMIFS(通讯通路门店!$Z:$Z,通讯通路门店!$S:$S,$G403,通讯通路门店!$J:$J,"VIVO体验店")</f>
        <v>0</v>
      </c>
      <c r="BE403" s="99">
        <f>SUMIFS(通讯通路门店!$AB:$AB,通讯通路门店!$S:$S,$G403,通讯通路门店!$J:$J,"OPPO体验店")</f>
        <v>0</v>
      </c>
      <c r="BF403" s="99">
        <f>SUMIFS(通讯通路门店!$X:$X,通讯通路门店!$S:$S,$G403,通讯通路门店!$J:$J,"华为授权体验店")+SUMIFS(通讯通路门店!$AA:$AA,通讯通路门店!$S:$S,$G403,通讯通路门店!$J:$J,"华为堡垒店")</f>
        <v>0</v>
      </c>
      <c r="BG403" s="99">
        <f>SUMIFS(通讯通路门店!$Y:$Y,通讯通路门店!$S:$S,$G403,通讯通路门店!$J:$J,"小米体验店")</f>
        <v>0</v>
      </c>
      <c r="BH403" s="99">
        <f>SUMIFS(通讯通路门店!$AA:$AA,通讯通路门店!$S:$S,$G403,通讯通路门店!$J:$J,"苹果体验店")</f>
        <v>0</v>
      </c>
      <c r="BI403" s="99">
        <f>SUMIFS(通讯通路门店!$K:$K,通讯通路门店!$S:$S,$G403,通讯通路门店!$J:$J,"其他品牌专卖店")</f>
        <v>0</v>
      </c>
      <c r="BJ403" s="99">
        <f>SUMIFS(通讯通路门店!$AC:$AC,通讯通路门店!$S:$S,$G403)</f>
        <v>0</v>
      </c>
      <c r="BK403" s="99">
        <f>SUMIFS(通讯通路门店!$AD:$AD,通讯通路门店!$S:$S,$G403)</f>
        <v>0</v>
      </c>
      <c r="BL403" s="99">
        <f>SUMIFS(通讯通路门店!$AE:$AE,通讯通路门店!$S:$S,$G403)</f>
        <v>0</v>
      </c>
      <c r="BM403" s="99">
        <f>SUMIFS(通讯通路门店!$AF:$AF,通讯通路门店!$S:$S,$G403)</f>
        <v>0</v>
      </c>
      <c r="BN403" s="99">
        <f>SUMIFS(通讯通路门店!$AG:$AG,通讯通路门店!$S:$S,$G403)</f>
        <v>0</v>
      </c>
      <c r="BO403" s="99">
        <f>SUMIFS(通讯通路门店!$AH:$AH,通讯通路门店!$S:$S,$G403)</f>
        <v>0</v>
      </c>
      <c r="BP403" s="99">
        <f>SUMIFS(通讯通路门店!$AI:$AI,通讯通路门店!$S:$S,$G403)</f>
        <v>0</v>
      </c>
      <c r="BQ403" s="83"/>
    </row>
    <row r="404" spans="1:69">
      <c r="A404" s="99" t="str">
        <f>IFERROR(_xlfn.XLOOKUP($G404,通讯通路门店!$S$4:$S$993933,通讯通路门店!$A$4:$A$993933,0,0),"")</f>
        <v/>
      </c>
      <c r="B404" s="99" t="str">
        <f>IFERROR(_xlfn.XLOOKUP($G404,通讯通路门店!$S$4:$S$993933,通讯通路门店!$B$4:$B$993933,0,0),"")</f>
        <v/>
      </c>
      <c r="C404" s="99" t="str">
        <f>IFERROR(_xlfn.XLOOKUP($G404,通讯通路门店!$S$4:$S$993933,通讯通路门店!$C$4:$C$993933,0,0),"")</f>
        <v/>
      </c>
      <c r="D404" s="99" t="str">
        <f>IFERROR(_xlfn.XLOOKUP($G404,通讯通路门店!$S$4:$S$993933,通讯通路门店!$D$4:$D$993933,0,0),"")</f>
        <v/>
      </c>
      <c r="E404" s="83"/>
      <c r="F404" s="83"/>
      <c r="G404" s="101" t="e">
        <v>#N/A</v>
      </c>
      <c r="H404" s="102" t="str">
        <f>IFERROR(_xlfn.XLOOKUP($G404,通讯通路门店!$S$4:$S$993933,通讯通路门店!$R$4:$R$993933,0,0),"")</f>
        <v/>
      </c>
      <c r="I404" s="83"/>
      <c r="J404" s="83"/>
      <c r="K404" s="83"/>
      <c r="L404" s="83"/>
      <c r="M404" s="83"/>
      <c r="N404" s="83"/>
      <c r="O404" s="83"/>
      <c r="P404" s="83"/>
      <c r="Q404" s="83"/>
      <c r="R404" s="83"/>
      <c r="S404" s="83"/>
      <c r="T404" s="83"/>
      <c r="U404" s="99">
        <f>COUNTIF(通讯通路门店!$S:$S,$G404)</f>
        <v>0</v>
      </c>
      <c r="V404" s="99">
        <f>COUNTIFS(通讯通路门店!$S:$S,$G404,通讯通路门店!$J:$J,"综合卖场")</f>
        <v>0</v>
      </c>
      <c r="W404" s="99">
        <f>SUMIFS(通讯通路门店!$AJ:$AJ,通讯通路门店!$S:$S,通讯客户沙盘!$G404)</f>
        <v>0</v>
      </c>
      <c r="X404" s="99">
        <f t="shared" si="30"/>
        <v>0</v>
      </c>
      <c r="Y404" s="99">
        <f>COUNTIFS(通讯通路门店!$S:$S,$G404,通讯通路门店!$J:$J,"荣耀体验店")+COUNTIFS(通讯通路门店!$S:$S,$G404,通讯通路门店!$J:$J,"荣耀授权专卖店")</f>
        <v>0</v>
      </c>
      <c r="Z404" s="99">
        <f>COUNTIFS(通讯通路门店!$S:$S,$G404,通讯通路门店!$J:$J,"VIVO体验店")</f>
        <v>0</v>
      </c>
      <c r="AA404" s="99">
        <f>COUNTIFS(通讯通路门店!$S:$S,$G404,通讯通路门店!$J:$J,"OPPO体验店")</f>
        <v>0</v>
      </c>
      <c r="AB404" s="99">
        <f>COUNTIFS(通讯通路门店!$S:$S,$G404,通讯通路门店!$J:$J,"华为授权体验店")+COUNTIFS(通讯通路门店!$S:$S,$G404,通讯通路门店!$J:$J,"华为堡垒店")</f>
        <v>0</v>
      </c>
      <c r="AC404" s="99">
        <f>COUNTIFS(通讯通路门店!$S:$S,$G404,通讯通路门店!$J:$J,"小米体验店")</f>
        <v>0</v>
      </c>
      <c r="AD404" s="99">
        <f>COUNTIFS(通讯通路门店!$S:$S,$G404,通讯通路门店!$J:$J,"苹果体验店")</f>
        <v>0</v>
      </c>
      <c r="AE404" s="99">
        <f>COUNTIFS(通讯通路门店!$S:$S,$G404,通讯通路门店!$J:$J,"其他品牌专卖店")</f>
        <v>0</v>
      </c>
      <c r="AF404" s="99">
        <f>SUMIFS(通讯通路门店!$BI:$BI,通讯通路门店!$S:$S,$G404)</f>
        <v>0</v>
      </c>
      <c r="AG404" s="99">
        <f>SUMIFS(通讯通路门店!$BH:$BH,通讯通路门店!$S:$S,$G404)</f>
        <v>0</v>
      </c>
      <c r="AH404" s="99">
        <f t="shared" si="31"/>
        <v>0</v>
      </c>
      <c r="AI404" s="99">
        <f>SUMIFS(通讯通路门店!$BB:$BB,通讯通路门店!$S:$S,$G404)</f>
        <v>0</v>
      </c>
      <c r="AJ404" s="99">
        <f>SUMIFS(通讯通路门店!$BE:$BE,通讯通路门店!$S:$S,$G404)</f>
        <v>0</v>
      </c>
      <c r="AK404" s="99">
        <f>SUMIFS(通讯通路门店!$BG:$BG,通讯通路门店!$S:$S,$G404)</f>
        <v>0</v>
      </c>
      <c r="AL404" s="99">
        <f>SUMIFS(通讯通路门店!$BC:$BC,通讯通路门店!$S:$S,$G404)</f>
        <v>0</v>
      </c>
      <c r="AM404" s="99">
        <f>SUMIFS(通讯通路门店!$BD:$BD,通讯通路门店!$S:$S,$G404)</f>
        <v>0</v>
      </c>
      <c r="AN404" s="99">
        <f>SUMIFS(通讯通路门店!$BF:$BF,通讯通路门店!$S:$S,$G404)</f>
        <v>0</v>
      </c>
      <c r="AO404" s="99">
        <f t="shared" si="32"/>
        <v>0</v>
      </c>
      <c r="AP404" s="99">
        <f>SUMIFS(通讯通路门店!$K:$K,通讯通路门店!$S:$S,$G404)</f>
        <v>0</v>
      </c>
      <c r="AQ404" s="83"/>
      <c r="AR404" s="99">
        <f>SUMIFS(通讯通路门店!$T:$T,通讯通路门店!$S:$S,$G404)</f>
        <v>0</v>
      </c>
      <c r="AS404" s="99">
        <f>SUMIFS(通讯通路门店!$U:$U,通讯通路门店!$S:$S,$G404)</f>
        <v>0</v>
      </c>
      <c r="AT404" s="99">
        <f>SUMIFS(通讯通路门店!$V:$V,通讯通路门店!$S:$S,$G404)</f>
        <v>0</v>
      </c>
      <c r="AU404" s="99">
        <f>SUMIFS(通讯通路门店!$W:$W,通讯通路门店!$S:$S,$G404)</f>
        <v>0</v>
      </c>
      <c r="AV404" s="99">
        <f>SUMIFS(通讯通路门店!$Z:$Z,通讯通路门店!$S:$S,$G404)</f>
        <v>0</v>
      </c>
      <c r="AW404" s="99">
        <f>SUMIFS(通讯通路门店!$AB:$AB,通讯通路门店!$S:$S,$G404)</f>
        <v>0</v>
      </c>
      <c r="AX404" s="99">
        <f>SUMIFS(通讯通路门店!$X:$X,通讯通路门店!$S:$S,$G404)</f>
        <v>0</v>
      </c>
      <c r="AY404" s="99">
        <f>SUMIFS(通讯通路门店!$Y:$Y,通讯通路门店!$S:$S,$G404)</f>
        <v>0</v>
      </c>
      <c r="AZ404" s="99">
        <f>SUMIFS(通讯通路门店!$AA:$AA,通讯通路门店!$S:$S,$G404)</f>
        <v>0</v>
      </c>
      <c r="BA404" s="99">
        <f t="shared" si="33"/>
        <v>0</v>
      </c>
      <c r="BB404" s="99">
        <f t="shared" si="34"/>
        <v>0</v>
      </c>
      <c r="BC404" s="99">
        <f>SUMIFS(通讯通路门店!$W:$W,通讯通路门店!$S:$S,$G404,通讯通路门店!$J:$J,"荣耀体验店")+SUMIFS(通讯通路门店!$W:$W,通讯通路门店!$S:$S,$G404,通讯通路门店!$J:$J,"荣耀授权专卖店")</f>
        <v>0</v>
      </c>
      <c r="BD404" s="99">
        <f>SUMIFS(通讯通路门店!$Z:$Z,通讯通路门店!$S:$S,$G404,通讯通路门店!$J:$J,"VIVO体验店")</f>
        <v>0</v>
      </c>
      <c r="BE404" s="99">
        <f>SUMIFS(通讯通路门店!$AB:$AB,通讯通路门店!$S:$S,$G404,通讯通路门店!$J:$J,"OPPO体验店")</f>
        <v>0</v>
      </c>
      <c r="BF404" s="99">
        <f>SUMIFS(通讯通路门店!$X:$X,通讯通路门店!$S:$S,$G404,通讯通路门店!$J:$J,"华为授权体验店")+SUMIFS(通讯通路门店!$AA:$AA,通讯通路门店!$S:$S,$G404,通讯通路门店!$J:$J,"华为堡垒店")</f>
        <v>0</v>
      </c>
      <c r="BG404" s="99">
        <f>SUMIFS(通讯通路门店!$Y:$Y,通讯通路门店!$S:$S,$G404,通讯通路门店!$J:$J,"小米体验店")</f>
        <v>0</v>
      </c>
      <c r="BH404" s="99">
        <f>SUMIFS(通讯通路门店!$AA:$AA,通讯通路门店!$S:$S,$G404,通讯通路门店!$J:$J,"苹果体验店")</f>
        <v>0</v>
      </c>
      <c r="BI404" s="99">
        <f>SUMIFS(通讯通路门店!$K:$K,通讯通路门店!$S:$S,$G404,通讯通路门店!$J:$J,"其他品牌专卖店")</f>
        <v>0</v>
      </c>
      <c r="BJ404" s="99">
        <f>SUMIFS(通讯通路门店!$AC:$AC,通讯通路门店!$S:$S,$G404)</f>
        <v>0</v>
      </c>
      <c r="BK404" s="99">
        <f>SUMIFS(通讯通路门店!$AD:$AD,通讯通路门店!$S:$S,$G404)</f>
        <v>0</v>
      </c>
      <c r="BL404" s="99">
        <f>SUMIFS(通讯通路门店!$AE:$AE,通讯通路门店!$S:$S,$G404)</f>
        <v>0</v>
      </c>
      <c r="BM404" s="99">
        <f>SUMIFS(通讯通路门店!$AF:$AF,通讯通路门店!$S:$S,$G404)</f>
        <v>0</v>
      </c>
      <c r="BN404" s="99">
        <f>SUMIFS(通讯通路门店!$AG:$AG,通讯通路门店!$S:$S,$G404)</f>
        <v>0</v>
      </c>
      <c r="BO404" s="99">
        <f>SUMIFS(通讯通路门店!$AH:$AH,通讯通路门店!$S:$S,$G404)</f>
        <v>0</v>
      </c>
      <c r="BP404" s="99">
        <f>SUMIFS(通讯通路门店!$AI:$AI,通讯通路门店!$S:$S,$G404)</f>
        <v>0</v>
      </c>
      <c r="BQ404" s="83"/>
    </row>
    <row r="405" spans="1:69">
      <c r="A405" s="99" t="str">
        <f>IFERROR(_xlfn.XLOOKUP($G405,通讯通路门店!$S$4:$S$993933,通讯通路门店!$A$4:$A$993933,0,0),"")</f>
        <v/>
      </c>
      <c r="B405" s="99" t="str">
        <f>IFERROR(_xlfn.XLOOKUP($G405,通讯通路门店!$S$4:$S$993933,通讯通路门店!$B$4:$B$993933,0,0),"")</f>
        <v/>
      </c>
      <c r="C405" s="99" t="str">
        <f>IFERROR(_xlfn.XLOOKUP($G405,通讯通路门店!$S$4:$S$993933,通讯通路门店!$C$4:$C$993933,0,0),"")</f>
        <v/>
      </c>
      <c r="D405" s="99" t="str">
        <f>IFERROR(_xlfn.XLOOKUP($G405,通讯通路门店!$S$4:$S$993933,通讯通路门店!$D$4:$D$993933,0,0),"")</f>
        <v/>
      </c>
      <c r="E405" s="83"/>
      <c r="F405" s="83"/>
      <c r="G405" s="101" t="e">
        <v>#N/A</v>
      </c>
      <c r="H405" s="102" t="str">
        <f>IFERROR(_xlfn.XLOOKUP($G405,通讯通路门店!$S$4:$S$993933,通讯通路门店!$R$4:$R$993933,0,0),"")</f>
        <v/>
      </c>
      <c r="I405" s="83"/>
      <c r="J405" s="83"/>
      <c r="K405" s="83"/>
      <c r="L405" s="83"/>
      <c r="M405" s="83"/>
      <c r="N405" s="83"/>
      <c r="O405" s="83"/>
      <c r="P405" s="83"/>
      <c r="Q405" s="83"/>
      <c r="R405" s="83"/>
      <c r="S405" s="83"/>
      <c r="T405" s="83"/>
      <c r="U405" s="99">
        <f>COUNTIF(通讯通路门店!$S:$S,$G405)</f>
        <v>0</v>
      </c>
      <c r="V405" s="99">
        <f>COUNTIFS(通讯通路门店!$S:$S,$G405,通讯通路门店!$J:$J,"综合卖场")</f>
        <v>0</v>
      </c>
      <c r="W405" s="99">
        <f>SUMIFS(通讯通路门店!$AJ:$AJ,通讯通路门店!$S:$S,通讯客户沙盘!$G405)</f>
        <v>0</v>
      </c>
      <c r="X405" s="99">
        <f t="shared" si="30"/>
        <v>0</v>
      </c>
      <c r="Y405" s="99">
        <f>COUNTIFS(通讯通路门店!$S:$S,$G405,通讯通路门店!$J:$J,"荣耀体验店")+COUNTIFS(通讯通路门店!$S:$S,$G405,通讯通路门店!$J:$J,"荣耀授权专卖店")</f>
        <v>0</v>
      </c>
      <c r="Z405" s="99">
        <f>COUNTIFS(通讯通路门店!$S:$S,$G405,通讯通路门店!$J:$J,"VIVO体验店")</f>
        <v>0</v>
      </c>
      <c r="AA405" s="99">
        <f>COUNTIFS(通讯通路门店!$S:$S,$G405,通讯通路门店!$J:$J,"OPPO体验店")</f>
        <v>0</v>
      </c>
      <c r="AB405" s="99">
        <f>COUNTIFS(通讯通路门店!$S:$S,$G405,通讯通路门店!$J:$J,"华为授权体验店")+COUNTIFS(通讯通路门店!$S:$S,$G405,通讯通路门店!$J:$J,"华为堡垒店")</f>
        <v>0</v>
      </c>
      <c r="AC405" s="99">
        <f>COUNTIFS(通讯通路门店!$S:$S,$G405,通讯通路门店!$J:$J,"小米体验店")</f>
        <v>0</v>
      </c>
      <c r="AD405" s="99">
        <f>COUNTIFS(通讯通路门店!$S:$S,$G405,通讯通路门店!$J:$J,"苹果体验店")</f>
        <v>0</v>
      </c>
      <c r="AE405" s="99">
        <f>COUNTIFS(通讯通路门店!$S:$S,$G405,通讯通路门店!$J:$J,"其他品牌专卖店")</f>
        <v>0</v>
      </c>
      <c r="AF405" s="99">
        <f>SUMIFS(通讯通路门店!$BI:$BI,通讯通路门店!$S:$S,$G405)</f>
        <v>0</v>
      </c>
      <c r="AG405" s="99">
        <f>SUMIFS(通讯通路门店!$BH:$BH,通讯通路门店!$S:$S,$G405)</f>
        <v>0</v>
      </c>
      <c r="AH405" s="99">
        <f t="shared" si="31"/>
        <v>0</v>
      </c>
      <c r="AI405" s="99">
        <f>SUMIFS(通讯通路门店!$BB:$BB,通讯通路门店!$S:$S,$G405)</f>
        <v>0</v>
      </c>
      <c r="AJ405" s="99">
        <f>SUMIFS(通讯通路门店!$BE:$BE,通讯通路门店!$S:$S,$G405)</f>
        <v>0</v>
      </c>
      <c r="AK405" s="99">
        <f>SUMIFS(通讯通路门店!$BG:$BG,通讯通路门店!$S:$S,$G405)</f>
        <v>0</v>
      </c>
      <c r="AL405" s="99">
        <f>SUMIFS(通讯通路门店!$BC:$BC,通讯通路门店!$S:$S,$G405)</f>
        <v>0</v>
      </c>
      <c r="AM405" s="99">
        <f>SUMIFS(通讯通路门店!$BD:$BD,通讯通路门店!$S:$S,$G405)</f>
        <v>0</v>
      </c>
      <c r="AN405" s="99">
        <f>SUMIFS(通讯通路门店!$BF:$BF,通讯通路门店!$S:$S,$G405)</f>
        <v>0</v>
      </c>
      <c r="AO405" s="99">
        <f t="shared" si="32"/>
        <v>0</v>
      </c>
      <c r="AP405" s="99">
        <f>SUMIFS(通讯通路门店!$K:$K,通讯通路门店!$S:$S,$G405)</f>
        <v>0</v>
      </c>
      <c r="AQ405" s="83"/>
      <c r="AR405" s="99">
        <f>SUMIFS(通讯通路门店!$T:$T,通讯通路门店!$S:$S,$G405)</f>
        <v>0</v>
      </c>
      <c r="AS405" s="99">
        <f>SUMIFS(通讯通路门店!$U:$U,通讯通路门店!$S:$S,$G405)</f>
        <v>0</v>
      </c>
      <c r="AT405" s="99">
        <f>SUMIFS(通讯通路门店!$V:$V,通讯通路门店!$S:$S,$G405)</f>
        <v>0</v>
      </c>
      <c r="AU405" s="99">
        <f>SUMIFS(通讯通路门店!$W:$W,通讯通路门店!$S:$S,$G405)</f>
        <v>0</v>
      </c>
      <c r="AV405" s="99">
        <f>SUMIFS(通讯通路门店!$Z:$Z,通讯通路门店!$S:$S,$G405)</f>
        <v>0</v>
      </c>
      <c r="AW405" s="99">
        <f>SUMIFS(通讯通路门店!$AB:$AB,通讯通路门店!$S:$S,$G405)</f>
        <v>0</v>
      </c>
      <c r="AX405" s="99">
        <f>SUMIFS(通讯通路门店!$X:$X,通讯通路门店!$S:$S,$G405)</f>
        <v>0</v>
      </c>
      <c r="AY405" s="99">
        <f>SUMIFS(通讯通路门店!$Y:$Y,通讯通路门店!$S:$S,$G405)</f>
        <v>0</v>
      </c>
      <c r="AZ405" s="99">
        <f>SUMIFS(通讯通路门店!$AA:$AA,通讯通路门店!$S:$S,$G405)</f>
        <v>0</v>
      </c>
      <c r="BA405" s="99">
        <f t="shared" si="33"/>
        <v>0</v>
      </c>
      <c r="BB405" s="99">
        <f t="shared" si="34"/>
        <v>0</v>
      </c>
      <c r="BC405" s="99">
        <f>SUMIFS(通讯通路门店!$W:$W,通讯通路门店!$S:$S,$G405,通讯通路门店!$J:$J,"荣耀体验店")+SUMIFS(通讯通路门店!$W:$W,通讯通路门店!$S:$S,$G405,通讯通路门店!$J:$J,"荣耀授权专卖店")</f>
        <v>0</v>
      </c>
      <c r="BD405" s="99">
        <f>SUMIFS(通讯通路门店!$Z:$Z,通讯通路门店!$S:$S,$G405,通讯通路门店!$J:$J,"VIVO体验店")</f>
        <v>0</v>
      </c>
      <c r="BE405" s="99">
        <f>SUMIFS(通讯通路门店!$AB:$AB,通讯通路门店!$S:$S,$G405,通讯通路门店!$J:$J,"OPPO体验店")</f>
        <v>0</v>
      </c>
      <c r="BF405" s="99">
        <f>SUMIFS(通讯通路门店!$X:$X,通讯通路门店!$S:$S,$G405,通讯通路门店!$J:$J,"华为授权体验店")+SUMIFS(通讯通路门店!$AA:$AA,通讯通路门店!$S:$S,$G405,通讯通路门店!$J:$J,"华为堡垒店")</f>
        <v>0</v>
      </c>
      <c r="BG405" s="99">
        <f>SUMIFS(通讯通路门店!$Y:$Y,通讯通路门店!$S:$S,$G405,通讯通路门店!$J:$J,"小米体验店")</f>
        <v>0</v>
      </c>
      <c r="BH405" s="99">
        <f>SUMIFS(通讯通路门店!$AA:$AA,通讯通路门店!$S:$S,$G405,通讯通路门店!$J:$J,"苹果体验店")</f>
        <v>0</v>
      </c>
      <c r="BI405" s="99">
        <f>SUMIFS(通讯通路门店!$K:$K,通讯通路门店!$S:$S,$G405,通讯通路门店!$J:$J,"其他品牌专卖店")</f>
        <v>0</v>
      </c>
      <c r="BJ405" s="99">
        <f>SUMIFS(通讯通路门店!$AC:$AC,通讯通路门店!$S:$S,$G405)</f>
        <v>0</v>
      </c>
      <c r="BK405" s="99">
        <f>SUMIFS(通讯通路门店!$AD:$AD,通讯通路门店!$S:$S,$G405)</f>
        <v>0</v>
      </c>
      <c r="BL405" s="99">
        <f>SUMIFS(通讯通路门店!$AE:$AE,通讯通路门店!$S:$S,$G405)</f>
        <v>0</v>
      </c>
      <c r="BM405" s="99">
        <f>SUMIFS(通讯通路门店!$AF:$AF,通讯通路门店!$S:$S,$G405)</f>
        <v>0</v>
      </c>
      <c r="BN405" s="99">
        <f>SUMIFS(通讯通路门店!$AG:$AG,通讯通路门店!$S:$S,$G405)</f>
        <v>0</v>
      </c>
      <c r="BO405" s="99">
        <f>SUMIFS(通讯通路门店!$AH:$AH,通讯通路门店!$S:$S,$G405)</f>
        <v>0</v>
      </c>
      <c r="BP405" s="99">
        <f>SUMIFS(通讯通路门店!$AI:$AI,通讯通路门店!$S:$S,$G405)</f>
        <v>0</v>
      </c>
      <c r="BQ405" s="83"/>
    </row>
    <row r="406" spans="1:69">
      <c r="A406" s="99" t="str">
        <f>IFERROR(_xlfn.XLOOKUP($G406,通讯通路门店!$S$4:$S$993933,通讯通路门店!$A$4:$A$993933,0,0),"")</f>
        <v/>
      </c>
      <c r="B406" s="99" t="str">
        <f>IFERROR(_xlfn.XLOOKUP($G406,通讯通路门店!$S$4:$S$993933,通讯通路门店!$B$4:$B$993933,0,0),"")</f>
        <v/>
      </c>
      <c r="C406" s="99" t="str">
        <f>IFERROR(_xlfn.XLOOKUP($G406,通讯通路门店!$S$4:$S$993933,通讯通路门店!$C$4:$C$993933,0,0),"")</f>
        <v/>
      </c>
      <c r="D406" s="99" t="str">
        <f>IFERROR(_xlfn.XLOOKUP($G406,通讯通路门店!$S$4:$S$993933,通讯通路门店!$D$4:$D$993933,0,0),"")</f>
        <v/>
      </c>
      <c r="E406" s="83"/>
      <c r="F406" s="83"/>
      <c r="G406" s="101" t="e">
        <v>#N/A</v>
      </c>
      <c r="H406" s="102" t="str">
        <f>IFERROR(_xlfn.XLOOKUP($G406,通讯通路门店!$S$4:$S$993933,通讯通路门店!$R$4:$R$993933,0,0),"")</f>
        <v/>
      </c>
      <c r="I406" s="83"/>
      <c r="J406" s="83"/>
      <c r="K406" s="83"/>
      <c r="L406" s="83"/>
      <c r="M406" s="83"/>
      <c r="N406" s="83"/>
      <c r="O406" s="83"/>
      <c r="P406" s="83"/>
      <c r="Q406" s="83"/>
      <c r="R406" s="83"/>
      <c r="S406" s="83"/>
      <c r="T406" s="83"/>
      <c r="U406" s="99">
        <f>COUNTIF(通讯通路门店!$S:$S,$G406)</f>
        <v>0</v>
      </c>
      <c r="V406" s="99">
        <f>COUNTIFS(通讯通路门店!$S:$S,$G406,通讯通路门店!$J:$J,"综合卖场")</f>
        <v>0</v>
      </c>
      <c r="W406" s="99">
        <f>SUMIFS(通讯通路门店!$AJ:$AJ,通讯通路门店!$S:$S,通讯客户沙盘!$G406)</f>
        <v>0</v>
      </c>
      <c r="X406" s="99">
        <f t="shared" si="30"/>
        <v>0</v>
      </c>
      <c r="Y406" s="99">
        <f>COUNTIFS(通讯通路门店!$S:$S,$G406,通讯通路门店!$J:$J,"荣耀体验店")+COUNTIFS(通讯通路门店!$S:$S,$G406,通讯通路门店!$J:$J,"荣耀授权专卖店")</f>
        <v>0</v>
      </c>
      <c r="Z406" s="99">
        <f>COUNTIFS(通讯通路门店!$S:$S,$G406,通讯通路门店!$J:$J,"VIVO体验店")</f>
        <v>0</v>
      </c>
      <c r="AA406" s="99">
        <f>COUNTIFS(通讯通路门店!$S:$S,$G406,通讯通路门店!$J:$J,"OPPO体验店")</f>
        <v>0</v>
      </c>
      <c r="AB406" s="99">
        <f>COUNTIFS(通讯通路门店!$S:$S,$G406,通讯通路门店!$J:$J,"华为授权体验店")+COUNTIFS(通讯通路门店!$S:$S,$G406,通讯通路门店!$J:$J,"华为堡垒店")</f>
        <v>0</v>
      </c>
      <c r="AC406" s="99">
        <f>COUNTIFS(通讯通路门店!$S:$S,$G406,通讯通路门店!$J:$J,"小米体验店")</f>
        <v>0</v>
      </c>
      <c r="AD406" s="99">
        <f>COUNTIFS(通讯通路门店!$S:$S,$G406,通讯通路门店!$J:$J,"苹果体验店")</f>
        <v>0</v>
      </c>
      <c r="AE406" s="99">
        <f>COUNTIFS(通讯通路门店!$S:$S,$G406,通讯通路门店!$J:$J,"其他品牌专卖店")</f>
        <v>0</v>
      </c>
      <c r="AF406" s="99">
        <f>SUMIFS(通讯通路门店!$BI:$BI,通讯通路门店!$S:$S,$G406)</f>
        <v>0</v>
      </c>
      <c r="AG406" s="99">
        <f>SUMIFS(通讯通路门店!$BH:$BH,通讯通路门店!$S:$S,$G406)</f>
        <v>0</v>
      </c>
      <c r="AH406" s="99">
        <f t="shared" si="31"/>
        <v>0</v>
      </c>
      <c r="AI406" s="99">
        <f>SUMIFS(通讯通路门店!$BB:$BB,通讯通路门店!$S:$S,$G406)</f>
        <v>0</v>
      </c>
      <c r="AJ406" s="99">
        <f>SUMIFS(通讯通路门店!$BE:$BE,通讯通路门店!$S:$S,$G406)</f>
        <v>0</v>
      </c>
      <c r="AK406" s="99">
        <f>SUMIFS(通讯通路门店!$BG:$BG,通讯通路门店!$S:$S,$G406)</f>
        <v>0</v>
      </c>
      <c r="AL406" s="99">
        <f>SUMIFS(通讯通路门店!$BC:$BC,通讯通路门店!$S:$S,$G406)</f>
        <v>0</v>
      </c>
      <c r="AM406" s="99">
        <f>SUMIFS(通讯通路门店!$BD:$BD,通讯通路门店!$S:$S,$G406)</f>
        <v>0</v>
      </c>
      <c r="AN406" s="99">
        <f>SUMIFS(通讯通路门店!$BF:$BF,通讯通路门店!$S:$S,$G406)</f>
        <v>0</v>
      </c>
      <c r="AO406" s="99">
        <f t="shared" si="32"/>
        <v>0</v>
      </c>
      <c r="AP406" s="99">
        <f>SUMIFS(通讯通路门店!$K:$K,通讯通路门店!$S:$S,$G406)</f>
        <v>0</v>
      </c>
      <c r="AQ406" s="83"/>
      <c r="AR406" s="99">
        <f>SUMIFS(通讯通路门店!$T:$T,通讯通路门店!$S:$S,$G406)</f>
        <v>0</v>
      </c>
      <c r="AS406" s="99">
        <f>SUMIFS(通讯通路门店!$U:$U,通讯通路门店!$S:$S,$G406)</f>
        <v>0</v>
      </c>
      <c r="AT406" s="99">
        <f>SUMIFS(通讯通路门店!$V:$V,通讯通路门店!$S:$S,$G406)</f>
        <v>0</v>
      </c>
      <c r="AU406" s="99">
        <f>SUMIFS(通讯通路门店!$W:$W,通讯通路门店!$S:$S,$G406)</f>
        <v>0</v>
      </c>
      <c r="AV406" s="99">
        <f>SUMIFS(通讯通路门店!$Z:$Z,通讯通路门店!$S:$S,$G406)</f>
        <v>0</v>
      </c>
      <c r="AW406" s="99">
        <f>SUMIFS(通讯通路门店!$AB:$AB,通讯通路门店!$S:$S,$G406)</f>
        <v>0</v>
      </c>
      <c r="AX406" s="99">
        <f>SUMIFS(通讯通路门店!$X:$X,通讯通路门店!$S:$S,$G406)</f>
        <v>0</v>
      </c>
      <c r="AY406" s="99">
        <f>SUMIFS(通讯通路门店!$Y:$Y,通讯通路门店!$S:$S,$G406)</f>
        <v>0</v>
      </c>
      <c r="AZ406" s="99">
        <f>SUMIFS(通讯通路门店!$AA:$AA,通讯通路门店!$S:$S,$G406)</f>
        <v>0</v>
      </c>
      <c r="BA406" s="99">
        <f t="shared" si="33"/>
        <v>0</v>
      </c>
      <c r="BB406" s="99">
        <f t="shared" si="34"/>
        <v>0</v>
      </c>
      <c r="BC406" s="99">
        <f>SUMIFS(通讯通路门店!$W:$W,通讯通路门店!$S:$S,$G406,通讯通路门店!$J:$J,"荣耀体验店")+SUMIFS(通讯通路门店!$W:$W,通讯通路门店!$S:$S,$G406,通讯通路门店!$J:$J,"荣耀授权专卖店")</f>
        <v>0</v>
      </c>
      <c r="BD406" s="99">
        <f>SUMIFS(通讯通路门店!$Z:$Z,通讯通路门店!$S:$S,$G406,通讯通路门店!$J:$J,"VIVO体验店")</f>
        <v>0</v>
      </c>
      <c r="BE406" s="99">
        <f>SUMIFS(通讯通路门店!$AB:$AB,通讯通路门店!$S:$S,$G406,通讯通路门店!$J:$J,"OPPO体验店")</f>
        <v>0</v>
      </c>
      <c r="BF406" s="99">
        <f>SUMIFS(通讯通路门店!$X:$X,通讯通路门店!$S:$S,$G406,通讯通路门店!$J:$J,"华为授权体验店")+SUMIFS(通讯通路门店!$AA:$AA,通讯通路门店!$S:$S,$G406,通讯通路门店!$J:$J,"华为堡垒店")</f>
        <v>0</v>
      </c>
      <c r="BG406" s="99">
        <f>SUMIFS(通讯通路门店!$Y:$Y,通讯通路门店!$S:$S,$G406,通讯通路门店!$J:$J,"小米体验店")</f>
        <v>0</v>
      </c>
      <c r="BH406" s="99">
        <f>SUMIFS(通讯通路门店!$AA:$AA,通讯通路门店!$S:$S,$G406,通讯通路门店!$J:$J,"苹果体验店")</f>
        <v>0</v>
      </c>
      <c r="BI406" s="99">
        <f>SUMIFS(通讯通路门店!$K:$K,通讯通路门店!$S:$S,$G406,通讯通路门店!$J:$J,"其他品牌专卖店")</f>
        <v>0</v>
      </c>
      <c r="BJ406" s="99">
        <f>SUMIFS(通讯通路门店!$AC:$AC,通讯通路门店!$S:$S,$G406)</f>
        <v>0</v>
      </c>
      <c r="BK406" s="99">
        <f>SUMIFS(通讯通路门店!$AD:$AD,通讯通路门店!$S:$S,$G406)</f>
        <v>0</v>
      </c>
      <c r="BL406" s="99">
        <f>SUMIFS(通讯通路门店!$AE:$AE,通讯通路门店!$S:$S,$G406)</f>
        <v>0</v>
      </c>
      <c r="BM406" s="99">
        <f>SUMIFS(通讯通路门店!$AF:$AF,通讯通路门店!$S:$S,$G406)</f>
        <v>0</v>
      </c>
      <c r="BN406" s="99">
        <f>SUMIFS(通讯通路门店!$AG:$AG,通讯通路门店!$S:$S,$G406)</f>
        <v>0</v>
      </c>
      <c r="BO406" s="99">
        <f>SUMIFS(通讯通路门店!$AH:$AH,通讯通路门店!$S:$S,$G406)</f>
        <v>0</v>
      </c>
      <c r="BP406" s="99">
        <f>SUMIFS(通讯通路门店!$AI:$AI,通讯通路门店!$S:$S,$G406)</f>
        <v>0</v>
      </c>
      <c r="BQ406" s="83"/>
    </row>
    <row r="407" spans="1:69">
      <c r="A407" s="99" t="str">
        <f>IFERROR(_xlfn.XLOOKUP($G407,通讯通路门店!$S$4:$S$993933,通讯通路门店!$A$4:$A$993933,0,0),"")</f>
        <v/>
      </c>
      <c r="B407" s="99" t="str">
        <f>IFERROR(_xlfn.XLOOKUP($G407,通讯通路门店!$S$4:$S$993933,通讯通路门店!$B$4:$B$993933,0,0),"")</f>
        <v/>
      </c>
      <c r="C407" s="99" t="str">
        <f>IFERROR(_xlfn.XLOOKUP($G407,通讯通路门店!$S$4:$S$993933,通讯通路门店!$C$4:$C$993933,0,0),"")</f>
        <v/>
      </c>
      <c r="D407" s="99" t="str">
        <f>IFERROR(_xlfn.XLOOKUP($G407,通讯通路门店!$S$4:$S$993933,通讯通路门店!$D$4:$D$993933,0,0),"")</f>
        <v/>
      </c>
      <c r="E407" s="83"/>
      <c r="F407" s="83"/>
      <c r="G407" s="101" t="e">
        <v>#N/A</v>
      </c>
      <c r="H407" s="102" t="str">
        <f>IFERROR(_xlfn.XLOOKUP($G407,通讯通路门店!$S$4:$S$993933,通讯通路门店!$R$4:$R$993933,0,0),"")</f>
        <v/>
      </c>
      <c r="I407" s="83"/>
      <c r="J407" s="83"/>
      <c r="K407" s="83"/>
      <c r="L407" s="83"/>
      <c r="M407" s="83"/>
      <c r="N407" s="83"/>
      <c r="O407" s="83"/>
      <c r="P407" s="83"/>
      <c r="Q407" s="83"/>
      <c r="R407" s="83"/>
      <c r="S407" s="83"/>
      <c r="T407" s="83"/>
      <c r="U407" s="99">
        <f>COUNTIF(通讯通路门店!$S:$S,$G407)</f>
        <v>0</v>
      </c>
      <c r="V407" s="99">
        <f>COUNTIFS(通讯通路门店!$S:$S,$G407,通讯通路门店!$J:$J,"综合卖场")</f>
        <v>0</v>
      </c>
      <c r="W407" s="99">
        <f>SUMIFS(通讯通路门店!$AJ:$AJ,通讯通路门店!$S:$S,通讯客户沙盘!$G407)</f>
        <v>0</v>
      </c>
      <c r="X407" s="99">
        <f t="shared" si="30"/>
        <v>0</v>
      </c>
      <c r="Y407" s="99">
        <f>COUNTIFS(通讯通路门店!$S:$S,$G407,通讯通路门店!$J:$J,"荣耀体验店")+COUNTIFS(通讯通路门店!$S:$S,$G407,通讯通路门店!$J:$J,"荣耀授权专卖店")</f>
        <v>0</v>
      </c>
      <c r="Z407" s="99">
        <f>COUNTIFS(通讯通路门店!$S:$S,$G407,通讯通路门店!$J:$J,"VIVO体验店")</f>
        <v>0</v>
      </c>
      <c r="AA407" s="99">
        <f>COUNTIFS(通讯通路门店!$S:$S,$G407,通讯通路门店!$J:$J,"OPPO体验店")</f>
        <v>0</v>
      </c>
      <c r="AB407" s="99">
        <f>COUNTIFS(通讯通路门店!$S:$S,$G407,通讯通路门店!$J:$J,"华为授权体验店")+COUNTIFS(通讯通路门店!$S:$S,$G407,通讯通路门店!$J:$J,"华为堡垒店")</f>
        <v>0</v>
      </c>
      <c r="AC407" s="99">
        <f>COUNTIFS(通讯通路门店!$S:$S,$G407,通讯通路门店!$J:$J,"小米体验店")</f>
        <v>0</v>
      </c>
      <c r="AD407" s="99">
        <f>COUNTIFS(通讯通路门店!$S:$S,$G407,通讯通路门店!$J:$J,"苹果体验店")</f>
        <v>0</v>
      </c>
      <c r="AE407" s="99">
        <f>COUNTIFS(通讯通路门店!$S:$S,$G407,通讯通路门店!$J:$J,"其他品牌专卖店")</f>
        <v>0</v>
      </c>
      <c r="AF407" s="99">
        <f>SUMIFS(通讯通路门店!$BI:$BI,通讯通路门店!$S:$S,$G407)</f>
        <v>0</v>
      </c>
      <c r="AG407" s="99">
        <f>SUMIFS(通讯通路门店!$BH:$BH,通讯通路门店!$S:$S,$G407)</f>
        <v>0</v>
      </c>
      <c r="AH407" s="99">
        <f t="shared" si="31"/>
        <v>0</v>
      </c>
      <c r="AI407" s="99">
        <f>SUMIFS(通讯通路门店!$BB:$BB,通讯通路门店!$S:$S,$G407)</f>
        <v>0</v>
      </c>
      <c r="AJ407" s="99">
        <f>SUMIFS(通讯通路门店!$BE:$BE,通讯通路门店!$S:$S,$G407)</f>
        <v>0</v>
      </c>
      <c r="AK407" s="99">
        <f>SUMIFS(通讯通路门店!$BG:$BG,通讯通路门店!$S:$S,$G407)</f>
        <v>0</v>
      </c>
      <c r="AL407" s="99">
        <f>SUMIFS(通讯通路门店!$BC:$BC,通讯通路门店!$S:$S,$G407)</f>
        <v>0</v>
      </c>
      <c r="AM407" s="99">
        <f>SUMIFS(通讯通路门店!$BD:$BD,通讯通路门店!$S:$S,$G407)</f>
        <v>0</v>
      </c>
      <c r="AN407" s="99">
        <f>SUMIFS(通讯通路门店!$BF:$BF,通讯通路门店!$S:$S,$G407)</f>
        <v>0</v>
      </c>
      <c r="AO407" s="99">
        <f t="shared" si="32"/>
        <v>0</v>
      </c>
      <c r="AP407" s="99">
        <f>SUMIFS(通讯通路门店!$K:$K,通讯通路门店!$S:$S,$G407)</f>
        <v>0</v>
      </c>
      <c r="AQ407" s="83"/>
      <c r="AR407" s="99">
        <f>SUMIFS(通讯通路门店!$T:$T,通讯通路门店!$S:$S,$G407)</f>
        <v>0</v>
      </c>
      <c r="AS407" s="99">
        <f>SUMIFS(通讯通路门店!$U:$U,通讯通路门店!$S:$S,$G407)</f>
        <v>0</v>
      </c>
      <c r="AT407" s="99">
        <f>SUMIFS(通讯通路门店!$V:$V,通讯通路门店!$S:$S,$G407)</f>
        <v>0</v>
      </c>
      <c r="AU407" s="99">
        <f>SUMIFS(通讯通路门店!$W:$W,通讯通路门店!$S:$S,$G407)</f>
        <v>0</v>
      </c>
      <c r="AV407" s="99">
        <f>SUMIFS(通讯通路门店!$Z:$Z,通讯通路门店!$S:$S,$G407)</f>
        <v>0</v>
      </c>
      <c r="AW407" s="99">
        <f>SUMIFS(通讯通路门店!$AB:$AB,通讯通路门店!$S:$S,$G407)</f>
        <v>0</v>
      </c>
      <c r="AX407" s="99">
        <f>SUMIFS(通讯通路门店!$X:$X,通讯通路门店!$S:$S,$G407)</f>
        <v>0</v>
      </c>
      <c r="AY407" s="99">
        <f>SUMIFS(通讯通路门店!$Y:$Y,通讯通路门店!$S:$S,$G407)</f>
        <v>0</v>
      </c>
      <c r="AZ407" s="99">
        <f>SUMIFS(通讯通路门店!$AA:$AA,通讯通路门店!$S:$S,$G407)</f>
        <v>0</v>
      </c>
      <c r="BA407" s="99">
        <f t="shared" si="33"/>
        <v>0</v>
      </c>
      <c r="BB407" s="99">
        <f t="shared" si="34"/>
        <v>0</v>
      </c>
      <c r="BC407" s="99">
        <f>SUMIFS(通讯通路门店!$W:$W,通讯通路门店!$S:$S,$G407,通讯通路门店!$J:$J,"荣耀体验店")+SUMIFS(通讯通路门店!$W:$W,通讯通路门店!$S:$S,$G407,通讯通路门店!$J:$J,"荣耀授权专卖店")</f>
        <v>0</v>
      </c>
      <c r="BD407" s="99">
        <f>SUMIFS(通讯通路门店!$Z:$Z,通讯通路门店!$S:$S,$G407,通讯通路门店!$J:$J,"VIVO体验店")</f>
        <v>0</v>
      </c>
      <c r="BE407" s="99">
        <f>SUMIFS(通讯通路门店!$AB:$AB,通讯通路门店!$S:$S,$G407,通讯通路门店!$J:$J,"OPPO体验店")</f>
        <v>0</v>
      </c>
      <c r="BF407" s="99">
        <f>SUMIFS(通讯通路门店!$X:$X,通讯通路门店!$S:$S,$G407,通讯通路门店!$J:$J,"华为授权体验店")+SUMIFS(通讯通路门店!$AA:$AA,通讯通路门店!$S:$S,$G407,通讯通路门店!$J:$J,"华为堡垒店")</f>
        <v>0</v>
      </c>
      <c r="BG407" s="99">
        <f>SUMIFS(通讯通路门店!$Y:$Y,通讯通路门店!$S:$S,$G407,通讯通路门店!$J:$J,"小米体验店")</f>
        <v>0</v>
      </c>
      <c r="BH407" s="99">
        <f>SUMIFS(通讯通路门店!$AA:$AA,通讯通路门店!$S:$S,$G407,通讯通路门店!$J:$J,"苹果体验店")</f>
        <v>0</v>
      </c>
      <c r="BI407" s="99">
        <f>SUMIFS(通讯通路门店!$K:$K,通讯通路门店!$S:$S,$G407,通讯通路门店!$J:$J,"其他品牌专卖店")</f>
        <v>0</v>
      </c>
      <c r="BJ407" s="99">
        <f>SUMIFS(通讯通路门店!$AC:$AC,通讯通路门店!$S:$S,$G407)</f>
        <v>0</v>
      </c>
      <c r="BK407" s="99">
        <f>SUMIFS(通讯通路门店!$AD:$AD,通讯通路门店!$S:$S,$G407)</f>
        <v>0</v>
      </c>
      <c r="BL407" s="99">
        <f>SUMIFS(通讯通路门店!$AE:$AE,通讯通路门店!$S:$S,$G407)</f>
        <v>0</v>
      </c>
      <c r="BM407" s="99">
        <f>SUMIFS(通讯通路门店!$AF:$AF,通讯通路门店!$S:$S,$G407)</f>
        <v>0</v>
      </c>
      <c r="BN407" s="99">
        <f>SUMIFS(通讯通路门店!$AG:$AG,通讯通路门店!$S:$S,$G407)</f>
        <v>0</v>
      </c>
      <c r="BO407" s="99">
        <f>SUMIFS(通讯通路门店!$AH:$AH,通讯通路门店!$S:$S,$G407)</f>
        <v>0</v>
      </c>
      <c r="BP407" s="99">
        <f>SUMIFS(通讯通路门店!$AI:$AI,通讯通路门店!$S:$S,$G407)</f>
        <v>0</v>
      </c>
      <c r="BQ407" s="83"/>
    </row>
    <row r="408" spans="1:69">
      <c r="A408" s="99" t="str">
        <f>IFERROR(_xlfn.XLOOKUP($G408,通讯通路门店!$S$4:$S$993933,通讯通路门店!$A$4:$A$993933,0,0),"")</f>
        <v/>
      </c>
      <c r="B408" s="99" t="str">
        <f>IFERROR(_xlfn.XLOOKUP($G408,通讯通路门店!$S$4:$S$993933,通讯通路门店!$B$4:$B$993933,0,0),"")</f>
        <v/>
      </c>
      <c r="C408" s="99" t="str">
        <f>IFERROR(_xlfn.XLOOKUP($G408,通讯通路门店!$S$4:$S$993933,通讯通路门店!$C$4:$C$993933,0,0),"")</f>
        <v/>
      </c>
      <c r="D408" s="99" t="str">
        <f>IFERROR(_xlfn.XLOOKUP($G408,通讯通路门店!$S$4:$S$993933,通讯通路门店!$D$4:$D$993933,0,0),"")</f>
        <v/>
      </c>
      <c r="E408" s="83"/>
      <c r="F408" s="83"/>
      <c r="G408" s="101" t="e">
        <v>#N/A</v>
      </c>
      <c r="H408" s="102" t="str">
        <f>IFERROR(_xlfn.XLOOKUP($G408,通讯通路门店!$S$4:$S$993933,通讯通路门店!$R$4:$R$993933,0,0),"")</f>
        <v/>
      </c>
      <c r="I408" s="83"/>
      <c r="J408" s="83"/>
      <c r="K408" s="83"/>
      <c r="L408" s="83"/>
      <c r="M408" s="83"/>
      <c r="N408" s="83"/>
      <c r="O408" s="83"/>
      <c r="P408" s="83"/>
      <c r="Q408" s="83"/>
      <c r="R408" s="83"/>
      <c r="S408" s="83"/>
      <c r="T408" s="83"/>
      <c r="U408" s="99">
        <f>COUNTIF(通讯通路门店!$S:$S,$G408)</f>
        <v>0</v>
      </c>
      <c r="V408" s="99">
        <f>COUNTIFS(通讯通路门店!$S:$S,$G408,通讯通路门店!$J:$J,"综合卖场")</f>
        <v>0</v>
      </c>
      <c r="W408" s="99">
        <f>SUMIFS(通讯通路门店!$AJ:$AJ,通讯通路门店!$S:$S,通讯客户沙盘!$G408)</f>
        <v>0</v>
      </c>
      <c r="X408" s="99">
        <f t="shared" si="30"/>
        <v>0</v>
      </c>
      <c r="Y408" s="99">
        <f>COUNTIFS(通讯通路门店!$S:$S,$G408,通讯通路门店!$J:$J,"荣耀体验店")+COUNTIFS(通讯通路门店!$S:$S,$G408,通讯通路门店!$J:$J,"荣耀授权专卖店")</f>
        <v>0</v>
      </c>
      <c r="Z408" s="99">
        <f>COUNTIFS(通讯通路门店!$S:$S,$G408,通讯通路门店!$J:$J,"VIVO体验店")</f>
        <v>0</v>
      </c>
      <c r="AA408" s="99">
        <f>COUNTIFS(通讯通路门店!$S:$S,$G408,通讯通路门店!$J:$J,"OPPO体验店")</f>
        <v>0</v>
      </c>
      <c r="AB408" s="99">
        <f>COUNTIFS(通讯通路门店!$S:$S,$G408,通讯通路门店!$J:$J,"华为授权体验店")+COUNTIFS(通讯通路门店!$S:$S,$G408,通讯通路门店!$J:$J,"华为堡垒店")</f>
        <v>0</v>
      </c>
      <c r="AC408" s="99">
        <f>COUNTIFS(通讯通路门店!$S:$S,$G408,通讯通路门店!$J:$J,"小米体验店")</f>
        <v>0</v>
      </c>
      <c r="AD408" s="99">
        <f>COUNTIFS(通讯通路门店!$S:$S,$G408,通讯通路门店!$J:$J,"苹果体验店")</f>
        <v>0</v>
      </c>
      <c r="AE408" s="99">
        <f>COUNTIFS(通讯通路门店!$S:$S,$G408,通讯通路门店!$J:$J,"其他品牌专卖店")</f>
        <v>0</v>
      </c>
      <c r="AF408" s="99">
        <f>SUMIFS(通讯通路门店!$BI:$BI,通讯通路门店!$S:$S,$G408)</f>
        <v>0</v>
      </c>
      <c r="AG408" s="99">
        <f>SUMIFS(通讯通路门店!$BH:$BH,通讯通路门店!$S:$S,$G408)</f>
        <v>0</v>
      </c>
      <c r="AH408" s="99">
        <f t="shared" si="31"/>
        <v>0</v>
      </c>
      <c r="AI408" s="99">
        <f>SUMIFS(通讯通路门店!$BB:$BB,通讯通路门店!$S:$S,$G408)</f>
        <v>0</v>
      </c>
      <c r="AJ408" s="99">
        <f>SUMIFS(通讯通路门店!$BE:$BE,通讯通路门店!$S:$S,$G408)</f>
        <v>0</v>
      </c>
      <c r="AK408" s="99">
        <f>SUMIFS(通讯通路门店!$BG:$BG,通讯通路门店!$S:$S,$G408)</f>
        <v>0</v>
      </c>
      <c r="AL408" s="99">
        <f>SUMIFS(通讯通路门店!$BC:$BC,通讯通路门店!$S:$S,$G408)</f>
        <v>0</v>
      </c>
      <c r="AM408" s="99">
        <f>SUMIFS(通讯通路门店!$BD:$BD,通讯通路门店!$S:$S,$G408)</f>
        <v>0</v>
      </c>
      <c r="AN408" s="99">
        <f>SUMIFS(通讯通路门店!$BF:$BF,通讯通路门店!$S:$S,$G408)</f>
        <v>0</v>
      </c>
      <c r="AO408" s="99">
        <f t="shared" si="32"/>
        <v>0</v>
      </c>
      <c r="AP408" s="99">
        <f>SUMIFS(通讯通路门店!$K:$K,通讯通路门店!$S:$S,$G408)</f>
        <v>0</v>
      </c>
      <c r="AQ408" s="83"/>
      <c r="AR408" s="99">
        <f>SUMIFS(通讯通路门店!$T:$T,通讯通路门店!$S:$S,$G408)</f>
        <v>0</v>
      </c>
      <c r="AS408" s="99">
        <f>SUMIFS(通讯通路门店!$U:$U,通讯通路门店!$S:$S,$G408)</f>
        <v>0</v>
      </c>
      <c r="AT408" s="99">
        <f>SUMIFS(通讯通路门店!$V:$V,通讯通路门店!$S:$S,$G408)</f>
        <v>0</v>
      </c>
      <c r="AU408" s="99">
        <f>SUMIFS(通讯通路门店!$W:$W,通讯通路门店!$S:$S,$G408)</f>
        <v>0</v>
      </c>
      <c r="AV408" s="99">
        <f>SUMIFS(通讯通路门店!$Z:$Z,通讯通路门店!$S:$S,$G408)</f>
        <v>0</v>
      </c>
      <c r="AW408" s="99">
        <f>SUMIFS(通讯通路门店!$AB:$AB,通讯通路门店!$S:$S,$G408)</f>
        <v>0</v>
      </c>
      <c r="AX408" s="99">
        <f>SUMIFS(通讯通路门店!$X:$X,通讯通路门店!$S:$S,$G408)</f>
        <v>0</v>
      </c>
      <c r="AY408" s="99">
        <f>SUMIFS(通讯通路门店!$Y:$Y,通讯通路门店!$S:$S,$G408)</f>
        <v>0</v>
      </c>
      <c r="AZ408" s="99">
        <f>SUMIFS(通讯通路门店!$AA:$AA,通讯通路门店!$S:$S,$G408)</f>
        <v>0</v>
      </c>
      <c r="BA408" s="99">
        <f t="shared" si="33"/>
        <v>0</v>
      </c>
      <c r="BB408" s="99">
        <f t="shared" si="34"/>
        <v>0</v>
      </c>
      <c r="BC408" s="99">
        <f>SUMIFS(通讯通路门店!$W:$W,通讯通路门店!$S:$S,$G408,通讯通路门店!$J:$J,"荣耀体验店")+SUMIFS(通讯通路门店!$W:$W,通讯通路门店!$S:$S,$G408,通讯通路门店!$J:$J,"荣耀授权专卖店")</f>
        <v>0</v>
      </c>
      <c r="BD408" s="99">
        <f>SUMIFS(通讯通路门店!$Z:$Z,通讯通路门店!$S:$S,$G408,通讯通路门店!$J:$J,"VIVO体验店")</f>
        <v>0</v>
      </c>
      <c r="BE408" s="99">
        <f>SUMIFS(通讯通路门店!$AB:$AB,通讯通路门店!$S:$S,$G408,通讯通路门店!$J:$J,"OPPO体验店")</f>
        <v>0</v>
      </c>
      <c r="BF408" s="99">
        <f>SUMIFS(通讯通路门店!$X:$X,通讯通路门店!$S:$S,$G408,通讯通路门店!$J:$J,"华为授权体验店")+SUMIFS(通讯通路门店!$AA:$AA,通讯通路门店!$S:$S,$G408,通讯通路门店!$J:$J,"华为堡垒店")</f>
        <v>0</v>
      </c>
      <c r="BG408" s="99">
        <f>SUMIFS(通讯通路门店!$Y:$Y,通讯通路门店!$S:$S,$G408,通讯通路门店!$J:$J,"小米体验店")</f>
        <v>0</v>
      </c>
      <c r="BH408" s="99">
        <f>SUMIFS(通讯通路门店!$AA:$AA,通讯通路门店!$S:$S,$G408,通讯通路门店!$J:$J,"苹果体验店")</f>
        <v>0</v>
      </c>
      <c r="BI408" s="99">
        <f>SUMIFS(通讯通路门店!$K:$K,通讯通路门店!$S:$S,$G408,通讯通路门店!$J:$J,"其他品牌专卖店")</f>
        <v>0</v>
      </c>
      <c r="BJ408" s="99">
        <f>SUMIFS(通讯通路门店!$AC:$AC,通讯通路门店!$S:$S,$G408)</f>
        <v>0</v>
      </c>
      <c r="BK408" s="99">
        <f>SUMIFS(通讯通路门店!$AD:$AD,通讯通路门店!$S:$S,$G408)</f>
        <v>0</v>
      </c>
      <c r="BL408" s="99">
        <f>SUMIFS(通讯通路门店!$AE:$AE,通讯通路门店!$S:$S,$G408)</f>
        <v>0</v>
      </c>
      <c r="BM408" s="99">
        <f>SUMIFS(通讯通路门店!$AF:$AF,通讯通路门店!$S:$S,$G408)</f>
        <v>0</v>
      </c>
      <c r="BN408" s="99">
        <f>SUMIFS(通讯通路门店!$AG:$AG,通讯通路门店!$S:$S,$G408)</f>
        <v>0</v>
      </c>
      <c r="BO408" s="99">
        <f>SUMIFS(通讯通路门店!$AH:$AH,通讯通路门店!$S:$S,$G408)</f>
        <v>0</v>
      </c>
      <c r="BP408" s="99">
        <f>SUMIFS(通讯通路门店!$AI:$AI,通讯通路门店!$S:$S,$G408)</f>
        <v>0</v>
      </c>
      <c r="BQ408" s="83"/>
    </row>
    <row r="409" spans="1:69">
      <c r="A409" s="99" t="str">
        <f>IFERROR(_xlfn.XLOOKUP($G409,通讯通路门店!$S$4:$S$993933,通讯通路门店!$A$4:$A$993933,0,0),"")</f>
        <v/>
      </c>
      <c r="B409" s="99" t="str">
        <f>IFERROR(_xlfn.XLOOKUP($G409,通讯通路门店!$S$4:$S$993933,通讯通路门店!$B$4:$B$993933,0,0),"")</f>
        <v/>
      </c>
      <c r="C409" s="99" t="str">
        <f>IFERROR(_xlfn.XLOOKUP($G409,通讯通路门店!$S$4:$S$993933,通讯通路门店!$C$4:$C$993933,0,0),"")</f>
        <v/>
      </c>
      <c r="D409" s="99" t="str">
        <f>IFERROR(_xlfn.XLOOKUP($G409,通讯通路门店!$S$4:$S$993933,通讯通路门店!$D$4:$D$993933,0,0),"")</f>
        <v/>
      </c>
      <c r="E409" s="83"/>
      <c r="F409" s="83"/>
      <c r="G409" s="101" t="e">
        <v>#N/A</v>
      </c>
      <c r="H409" s="102" t="str">
        <f>IFERROR(_xlfn.XLOOKUP($G409,通讯通路门店!$S$4:$S$993933,通讯通路门店!$R$4:$R$993933,0,0),"")</f>
        <v/>
      </c>
      <c r="I409" s="83"/>
      <c r="J409" s="83"/>
      <c r="K409" s="83"/>
      <c r="L409" s="83"/>
      <c r="M409" s="83"/>
      <c r="N409" s="83"/>
      <c r="O409" s="83"/>
      <c r="P409" s="83"/>
      <c r="Q409" s="83"/>
      <c r="R409" s="83"/>
      <c r="S409" s="83"/>
      <c r="T409" s="83"/>
      <c r="U409" s="99">
        <f>COUNTIF(通讯通路门店!$S:$S,$G409)</f>
        <v>0</v>
      </c>
      <c r="V409" s="99">
        <f>COUNTIFS(通讯通路门店!$S:$S,$G409,通讯通路门店!$J:$J,"综合卖场")</f>
        <v>0</v>
      </c>
      <c r="W409" s="99">
        <f>SUMIFS(通讯通路门店!$AJ:$AJ,通讯通路门店!$S:$S,通讯客户沙盘!$G409)</f>
        <v>0</v>
      </c>
      <c r="X409" s="99">
        <f t="shared" si="30"/>
        <v>0</v>
      </c>
      <c r="Y409" s="99">
        <f>COUNTIFS(通讯通路门店!$S:$S,$G409,通讯通路门店!$J:$J,"荣耀体验店")+COUNTIFS(通讯通路门店!$S:$S,$G409,通讯通路门店!$J:$J,"荣耀授权专卖店")</f>
        <v>0</v>
      </c>
      <c r="Z409" s="99">
        <f>COUNTIFS(通讯通路门店!$S:$S,$G409,通讯通路门店!$J:$J,"VIVO体验店")</f>
        <v>0</v>
      </c>
      <c r="AA409" s="99">
        <f>COUNTIFS(通讯通路门店!$S:$S,$G409,通讯通路门店!$J:$J,"OPPO体验店")</f>
        <v>0</v>
      </c>
      <c r="AB409" s="99">
        <f>COUNTIFS(通讯通路门店!$S:$S,$G409,通讯通路门店!$J:$J,"华为授权体验店")+COUNTIFS(通讯通路门店!$S:$S,$G409,通讯通路门店!$J:$J,"华为堡垒店")</f>
        <v>0</v>
      </c>
      <c r="AC409" s="99">
        <f>COUNTIFS(通讯通路门店!$S:$S,$G409,通讯通路门店!$J:$J,"小米体验店")</f>
        <v>0</v>
      </c>
      <c r="AD409" s="99">
        <f>COUNTIFS(通讯通路门店!$S:$S,$G409,通讯通路门店!$J:$J,"苹果体验店")</f>
        <v>0</v>
      </c>
      <c r="AE409" s="99">
        <f>COUNTIFS(通讯通路门店!$S:$S,$G409,通讯通路门店!$J:$J,"其他品牌专卖店")</f>
        <v>0</v>
      </c>
      <c r="AF409" s="99">
        <f>SUMIFS(通讯通路门店!$BI:$BI,通讯通路门店!$S:$S,$G409)</f>
        <v>0</v>
      </c>
      <c r="AG409" s="99">
        <f>SUMIFS(通讯通路门店!$BH:$BH,通讯通路门店!$S:$S,$G409)</f>
        <v>0</v>
      </c>
      <c r="AH409" s="99">
        <f t="shared" si="31"/>
        <v>0</v>
      </c>
      <c r="AI409" s="99">
        <f>SUMIFS(通讯通路门店!$BB:$BB,通讯通路门店!$S:$S,$G409)</f>
        <v>0</v>
      </c>
      <c r="AJ409" s="99">
        <f>SUMIFS(通讯通路门店!$BE:$BE,通讯通路门店!$S:$S,$G409)</f>
        <v>0</v>
      </c>
      <c r="AK409" s="99">
        <f>SUMIFS(通讯通路门店!$BG:$BG,通讯通路门店!$S:$S,$G409)</f>
        <v>0</v>
      </c>
      <c r="AL409" s="99">
        <f>SUMIFS(通讯通路门店!$BC:$BC,通讯通路门店!$S:$S,$G409)</f>
        <v>0</v>
      </c>
      <c r="AM409" s="99">
        <f>SUMIFS(通讯通路门店!$BD:$BD,通讯通路门店!$S:$S,$G409)</f>
        <v>0</v>
      </c>
      <c r="AN409" s="99">
        <f>SUMIFS(通讯通路门店!$BF:$BF,通讯通路门店!$S:$S,$G409)</f>
        <v>0</v>
      </c>
      <c r="AO409" s="99">
        <f t="shared" si="32"/>
        <v>0</v>
      </c>
      <c r="AP409" s="99">
        <f>SUMIFS(通讯通路门店!$K:$K,通讯通路门店!$S:$S,$G409)</f>
        <v>0</v>
      </c>
      <c r="AQ409" s="83"/>
      <c r="AR409" s="99">
        <f>SUMIFS(通讯通路门店!$T:$T,通讯通路门店!$S:$S,$G409)</f>
        <v>0</v>
      </c>
      <c r="AS409" s="99">
        <f>SUMIFS(通讯通路门店!$U:$U,通讯通路门店!$S:$S,$G409)</f>
        <v>0</v>
      </c>
      <c r="AT409" s="99">
        <f>SUMIFS(通讯通路门店!$V:$V,通讯通路门店!$S:$S,$G409)</f>
        <v>0</v>
      </c>
      <c r="AU409" s="99">
        <f>SUMIFS(通讯通路门店!$W:$W,通讯通路门店!$S:$S,$G409)</f>
        <v>0</v>
      </c>
      <c r="AV409" s="99">
        <f>SUMIFS(通讯通路门店!$Z:$Z,通讯通路门店!$S:$S,$G409)</f>
        <v>0</v>
      </c>
      <c r="AW409" s="99">
        <f>SUMIFS(通讯通路门店!$AB:$AB,通讯通路门店!$S:$S,$G409)</f>
        <v>0</v>
      </c>
      <c r="AX409" s="99">
        <f>SUMIFS(通讯通路门店!$X:$X,通讯通路门店!$S:$S,$G409)</f>
        <v>0</v>
      </c>
      <c r="AY409" s="99">
        <f>SUMIFS(通讯通路门店!$Y:$Y,通讯通路门店!$S:$S,$G409)</f>
        <v>0</v>
      </c>
      <c r="AZ409" s="99">
        <f>SUMIFS(通讯通路门店!$AA:$AA,通讯通路门店!$S:$S,$G409)</f>
        <v>0</v>
      </c>
      <c r="BA409" s="99">
        <f t="shared" si="33"/>
        <v>0</v>
      </c>
      <c r="BB409" s="99">
        <f t="shared" si="34"/>
        <v>0</v>
      </c>
      <c r="BC409" s="99">
        <f>SUMIFS(通讯通路门店!$W:$W,通讯通路门店!$S:$S,$G409,通讯通路门店!$J:$J,"荣耀体验店")+SUMIFS(通讯通路门店!$W:$W,通讯通路门店!$S:$S,$G409,通讯通路门店!$J:$J,"荣耀授权专卖店")</f>
        <v>0</v>
      </c>
      <c r="BD409" s="99">
        <f>SUMIFS(通讯通路门店!$Z:$Z,通讯通路门店!$S:$S,$G409,通讯通路门店!$J:$J,"VIVO体验店")</f>
        <v>0</v>
      </c>
      <c r="BE409" s="99">
        <f>SUMIFS(通讯通路门店!$AB:$AB,通讯通路门店!$S:$S,$G409,通讯通路门店!$J:$J,"OPPO体验店")</f>
        <v>0</v>
      </c>
      <c r="BF409" s="99">
        <f>SUMIFS(通讯通路门店!$X:$X,通讯通路门店!$S:$S,$G409,通讯通路门店!$J:$J,"华为授权体验店")+SUMIFS(通讯通路门店!$AA:$AA,通讯通路门店!$S:$S,$G409,通讯通路门店!$J:$J,"华为堡垒店")</f>
        <v>0</v>
      </c>
      <c r="BG409" s="99">
        <f>SUMIFS(通讯通路门店!$Y:$Y,通讯通路门店!$S:$S,$G409,通讯通路门店!$J:$J,"小米体验店")</f>
        <v>0</v>
      </c>
      <c r="BH409" s="99">
        <f>SUMIFS(通讯通路门店!$AA:$AA,通讯通路门店!$S:$S,$G409,通讯通路门店!$J:$J,"苹果体验店")</f>
        <v>0</v>
      </c>
      <c r="BI409" s="99">
        <f>SUMIFS(通讯通路门店!$K:$K,通讯通路门店!$S:$S,$G409,通讯通路门店!$J:$J,"其他品牌专卖店")</f>
        <v>0</v>
      </c>
      <c r="BJ409" s="99">
        <f>SUMIFS(通讯通路门店!$AC:$AC,通讯通路门店!$S:$S,$G409)</f>
        <v>0</v>
      </c>
      <c r="BK409" s="99">
        <f>SUMIFS(通讯通路门店!$AD:$AD,通讯通路门店!$S:$S,$G409)</f>
        <v>0</v>
      </c>
      <c r="BL409" s="99">
        <f>SUMIFS(通讯通路门店!$AE:$AE,通讯通路门店!$S:$S,$G409)</f>
        <v>0</v>
      </c>
      <c r="BM409" s="99">
        <f>SUMIFS(通讯通路门店!$AF:$AF,通讯通路门店!$S:$S,$G409)</f>
        <v>0</v>
      </c>
      <c r="BN409" s="99">
        <f>SUMIFS(通讯通路门店!$AG:$AG,通讯通路门店!$S:$S,$G409)</f>
        <v>0</v>
      </c>
      <c r="BO409" s="99">
        <f>SUMIFS(通讯通路门店!$AH:$AH,通讯通路门店!$S:$S,$G409)</f>
        <v>0</v>
      </c>
      <c r="BP409" s="99">
        <f>SUMIFS(通讯通路门店!$AI:$AI,通讯通路门店!$S:$S,$G409)</f>
        <v>0</v>
      </c>
      <c r="BQ409" s="83"/>
    </row>
    <row r="410" spans="1:69">
      <c r="A410" s="99" t="str">
        <f>IFERROR(_xlfn.XLOOKUP($G410,通讯通路门店!$S$4:$S$993933,通讯通路门店!$A$4:$A$993933,0,0),"")</f>
        <v/>
      </c>
      <c r="B410" s="99" t="str">
        <f>IFERROR(_xlfn.XLOOKUP($G410,通讯通路门店!$S$4:$S$993933,通讯通路门店!$B$4:$B$993933,0,0),"")</f>
        <v/>
      </c>
      <c r="C410" s="99" t="str">
        <f>IFERROR(_xlfn.XLOOKUP($G410,通讯通路门店!$S$4:$S$993933,通讯通路门店!$C$4:$C$993933,0,0),"")</f>
        <v/>
      </c>
      <c r="D410" s="99" t="str">
        <f>IFERROR(_xlfn.XLOOKUP($G410,通讯通路门店!$S$4:$S$993933,通讯通路门店!$D$4:$D$993933,0,0),"")</f>
        <v/>
      </c>
      <c r="E410" s="83"/>
      <c r="F410" s="83"/>
      <c r="G410" s="101" t="e">
        <v>#N/A</v>
      </c>
      <c r="H410" s="102" t="str">
        <f>IFERROR(_xlfn.XLOOKUP($G410,通讯通路门店!$S$4:$S$993933,通讯通路门店!$R$4:$R$993933,0,0),"")</f>
        <v/>
      </c>
      <c r="I410" s="83"/>
      <c r="J410" s="83"/>
      <c r="K410" s="83"/>
      <c r="L410" s="83"/>
      <c r="M410" s="83"/>
      <c r="N410" s="83"/>
      <c r="O410" s="83"/>
      <c r="P410" s="83"/>
      <c r="Q410" s="83"/>
      <c r="R410" s="83"/>
      <c r="S410" s="83"/>
      <c r="T410" s="83"/>
      <c r="U410" s="99">
        <f>COUNTIF(通讯通路门店!$S:$S,$G410)</f>
        <v>0</v>
      </c>
      <c r="V410" s="99">
        <f>COUNTIFS(通讯通路门店!$S:$S,$G410,通讯通路门店!$J:$J,"综合卖场")</f>
        <v>0</v>
      </c>
      <c r="W410" s="99">
        <f>SUMIFS(通讯通路门店!$AJ:$AJ,通讯通路门店!$S:$S,通讯客户沙盘!$G410)</f>
        <v>0</v>
      </c>
      <c r="X410" s="99">
        <f t="shared" si="30"/>
        <v>0</v>
      </c>
      <c r="Y410" s="99">
        <f>COUNTIFS(通讯通路门店!$S:$S,$G410,通讯通路门店!$J:$J,"荣耀体验店")+COUNTIFS(通讯通路门店!$S:$S,$G410,通讯通路门店!$J:$J,"荣耀授权专卖店")</f>
        <v>0</v>
      </c>
      <c r="Z410" s="99">
        <f>COUNTIFS(通讯通路门店!$S:$S,$G410,通讯通路门店!$J:$J,"VIVO体验店")</f>
        <v>0</v>
      </c>
      <c r="AA410" s="99">
        <f>COUNTIFS(通讯通路门店!$S:$S,$G410,通讯通路门店!$J:$J,"OPPO体验店")</f>
        <v>0</v>
      </c>
      <c r="AB410" s="99">
        <f>COUNTIFS(通讯通路门店!$S:$S,$G410,通讯通路门店!$J:$J,"华为授权体验店")+COUNTIFS(通讯通路门店!$S:$S,$G410,通讯通路门店!$J:$J,"华为堡垒店")</f>
        <v>0</v>
      </c>
      <c r="AC410" s="99">
        <f>COUNTIFS(通讯通路门店!$S:$S,$G410,通讯通路门店!$J:$J,"小米体验店")</f>
        <v>0</v>
      </c>
      <c r="AD410" s="99">
        <f>COUNTIFS(通讯通路门店!$S:$S,$G410,通讯通路门店!$J:$J,"苹果体验店")</f>
        <v>0</v>
      </c>
      <c r="AE410" s="99">
        <f>COUNTIFS(通讯通路门店!$S:$S,$G410,通讯通路门店!$J:$J,"其他品牌专卖店")</f>
        <v>0</v>
      </c>
      <c r="AF410" s="99">
        <f>SUMIFS(通讯通路门店!$BI:$BI,通讯通路门店!$S:$S,$G410)</f>
        <v>0</v>
      </c>
      <c r="AG410" s="99">
        <f>SUMIFS(通讯通路门店!$BH:$BH,通讯通路门店!$S:$S,$G410)</f>
        <v>0</v>
      </c>
      <c r="AH410" s="99">
        <f t="shared" si="31"/>
        <v>0</v>
      </c>
      <c r="AI410" s="99">
        <f>SUMIFS(通讯通路门店!$BB:$BB,通讯通路门店!$S:$S,$G410)</f>
        <v>0</v>
      </c>
      <c r="AJ410" s="99">
        <f>SUMIFS(通讯通路门店!$BE:$BE,通讯通路门店!$S:$S,$G410)</f>
        <v>0</v>
      </c>
      <c r="AK410" s="99">
        <f>SUMIFS(通讯通路门店!$BG:$BG,通讯通路门店!$S:$S,$G410)</f>
        <v>0</v>
      </c>
      <c r="AL410" s="99">
        <f>SUMIFS(通讯通路门店!$BC:$BC,通讯通路门店!$S:$S,$G410)</f>
        <v>0</v>
      </c>
      <c r="AM410" s="99">
        <f>SUMIFS(通讯通路门店!$BD:$BD,通讯通路门店!$S:$S,$G410)</f>
        <v>0</v>
      </c>
      <c r="AN410" s="99">
        <f>SUMIFS(通讯通路门店!$BF:$BF,通讯通路门店!$S:$S,$G410)</f>
        <v>0</v>
      </c>
      <c r="AO410" s="99">
        <f t="shared" si="32"/>
        <v>0</v>
      </c>
      <c r="AP410" s="99">
        <f>SUMIFS(通讯通路门店!$K:$K,通讯通路门店!$S:$S,$G410)</f>
        <v>0</v>
      </c>
      <c r="AQ410" s="83"/>
      <c r="AR410" s="99">
        <f>SUMIFS(通讯通路门店!$T:$T,通讯通路门店!$S:$S,$G410)</f>
        <v>0</v>
      </c>
      <c r="AS410" s="99">
        <f>SUMIFS(通讯通路门店!$U:$U,通讯通路门店!$S:$S,$G410)</f>
        <v>0</v>
      </c>
      <c r="AT410" s="99">
        <f>SUMIFS(通讯通路门店!$V:$V,通讯通路门店!$S:$S,$G410)</f>
        <v>0</v>
      </c>
      <c r="AU410" s="99">
        <f>SUMIFS(通讯通路门店!$W:$W,通讯通路门店!$S:$S,$G410)</f>
        <v>0</v>
      </c>
      <c r="AV410" s="99">
        <f>SUMIFS(通讯通路门店!$Z:$Z,通讯通路门店!$S:$S,$G410)</f>
        <v>0</v>
      </c>
      <c r="AW410" s="99">
        <f>SUMIFS(通讯通路门店!$AB:$AB,通讯通路门店!$S:$S,$G410)</f>
        <v>0</v>
      </c>
      <c r="AX410" s="99">
        <f>SUMIFS(通讯通路门店!$X:$X,通讯通路门店!$S:$S,$G410)</f>
        <v>0</v>
      </c>
      <c r="AY410" s="99">
        <f>SUMIFS(通讯通路门店!$Y:$Y,通讯通路门店!$S:$S,$G410)</f>
        <v>0</v>
      </c>
      <c r="AZ410" s="99">
        <f>SUMIFS(通讯通路门店!$AA:$AA,通讯通路门店!$S:$S,$G410)</f>
        <v>0</v>
      </c>
      <c r="BA410" s="99">
        <f t="shared" si="33"/>
        <v>0</v>
      </c>
      <c r="BB410" s="99">
        <f t="shared" si="34"/>
        <v>0</v>
      </c>
      <c r="BC410" s="99">
        <f>SUMIFS(通讯通路门店!$W:$W,通讯通路门店!$S:$S,$G410,通讯通路门店!$J:$J,"荣耀体验店")+SUMIFS(通讯通路门店!$W:$W,通讯通路门店!$S:$S,$G410,通讯通路门店!$J:$J,"荣耀授权专卖店")</f>
        <v>0</v>
      </c>
      <c r="BD410" s="99">
        <f>SUMIFS(通讯通路门店!$Z:$Z,通讯通路门店!$S:$S,$G410,通讯通路门店!$J:$J,"VIVO体验店")</f>
        <v>0</v>
      </c>
      <c r="BE410" s="99">
        <f>SUMIFS(通讯通路门店!$AB:$AB,通讯通路门店!$S:$S,$G410,通讯通路门店!$J:$J,"OPPO体验店")</f>
        <v>0</v>
      </c>
      <c r="BF410" s="99">
        <f>SUMIFS(通讯通路门店!$X:$X,通讯通路门店!$S:$S,$G410,通讯通路门店!$J:$J,"华为授权体验店")+SUMIFS(通讯通路门店!$AA:$AA,通讯通路门店!$S:$S,$G410,通讯通路门店!$J:$J,"华为堡垒店")</f>
        <v>0</v>
      </c>
      <c r="BG410" s="99">
        <f>SUMIFS(通讯通路门店!$Y:$Y,通讯通路门店!$S:$S,$G410,通讯通路门店!$J:$J,"小米体验店")</f>
        <v>0</v>
      </c>
      <c r="BH410" s="99">
        <f>SUMIFS(通讯通路门店!$AA:$AA,通讯通路门店!$S:$S,$G410,通讯通路门店!$J:$J,"苹果体验店")</f>
        <v>0</v>
      </c>
      <c r="BI410" s="99">
        <f>SUMIFS(通讯通路门店!$K:$K,通讯通路门店!$S:$S,$G410,通讯通路门店!$J:$J,"其他品牌专卖店")</f>
        <v>0</v>
      </c>
      <c r="BJ410" s="99">
        <f>SUMIFS(通讯通路门店!$AC:$AC,通讯通路门店!$S:$S,$G410)</f>
        <v>0</v>
      </c>
      <c r="BK410" s="99">
        <f>SUMIFS(通讯通路门店!$AD:$AD,通讯通路门店!$S:$S,$G410)</f>
        <v>0</v>
      </c>
      <c r="BL410" s="99">
        <f>SUMIFS(通讯通路门店!$AE:$AE,通讯通路门店!$S:$S,$G410)</f>
        <v>0</v>
      </c>
      <c r="BM410" s="99">
        <f>SUMIFS(通讯通路门店!$AF:$AF,通讯通路门店!$S:$S,$G410)</f>
        <v>0</v>
      </c>
      <c r="BN410" s="99">
        <f>SUMIFS(通讯通路门店!$AG:$AG,通讯通路门店!$S:$S,$G410)</f>
        <v>0</v>
      </c>
      <c r="BO410" s="99">
        <f>SUMIFS(通讯通路门店!$AH:$AH,通讯通路门店!$S:$S,$G410)</f>
        <v>0</v>
      </c>
      <c r="BP410" s="99">
        <f>SUMIFS(通讯通路门店!$AI:$AI,通讯通路门店!$S:$S,$G410)</f>
        <v>0</v>
      </c>
      <c r="BQ410" s="83"/>
    </row>
    <row r="411" spans="1:69">
      <c r="A411" s="99" t="str">
        <f>IFERROR(_xlfn.XLOOKUP($G411,通讯通路门店!$S$4:$S$993933,通讯通路门店!$A$4:$A$993933,0,0),"")</f>
        <v/>
      </c>
      <c r="B411" s="99" t="str">
        <f>IFERROR(_xlfn.XLOOKUP($G411,通讯通路门店!$S$4:$S$993933,通讯通路门店!$B$4:$B$993933,0,0),"")</f>
        <v/>
      </c>
      <c r="C411" s="99" t="str">
        <f>IFERROR(_xlfn.XLOOKUP($G411,通讯通路门店!$S$4:$S$993933,通讯通路门店!$C$4:$C$993933,0,0),"")</f>
        <v/>
      </c>
      <c r="D411" s="99" t="str">
        <f>IFERROR(_xlfn.XLOOKUP($G411,通讯通路门店!$S$4:$S$993933,通讯通路门店!$D$4:$D$993933,0,0),"")</f>
        <v/>
      </c>
      <c r="E411" s="83"/>
      <c r="F411" s="83"/>
      <c r="G411" s="101" t="e">
        <v>#N/A</v>
      </c>
      <c r="H411" s="102" t="str">
        <f>IFERROR(_xlfn.XLOOKUP($G411,通讯通路门店!$S$4:$S$993933,通讯通路门店!$R$4:$R$993933,0,0),"")</f>
        <v/>
      </c>
      <c r="I411" s="83"/>
      <c r="J411" s="83"/>
      <c r="K411" s="83"/>
      <c r="L411" s="83"/>
      <c r="M411" s="83"/>
      <c r="N411" s="83"/>
      <c r="O411" s="83"/>
      <c r="P411" s="83"/>
      <c r="Q411" s="83"/>
      <c r="R411" s="83"/>
      <c r="S411" s="83"/>
      <c r="T411" s="83"/>
      <c r="U411" s="99">
        <f>COUNTIF(通讯通路门店!$S:$S,$G411)</f>
        <v>0</v>
      </c>
      <c r="V411" s="99">
        <f>COUNTIFS(通讯通路门店!$S:$S,$G411,通讯通路门店!$J:$J,"综合卖场")</f>
        <v>0</v>
      </c>
      <c r="W411" s="99">
        <f>SUMIFS(通讯通路门店!$AJ:$AJ,通讯通路门店!$S:$S,通讯客户沙盘!$G411)</f>
        <v>0</v>
      </c>
      <c r="X411" s="99">
        <f t="shared" si="30"/>
        <v>0</v>
      </c>
      <c r="Y411" s="99">
        <f>COUNTIFS(通讯通路门店!$S:$S,$G411,通讯通路门店!$J:$J,"荣耀体验店")+COUNTIFS(通讯通路门店!$S:$S,$G411,通讯通路门店!$J:$J,"荣耀授权专卖店")</f>
        <v>0</v>
      </c>
      <c r="Z411" s="99">
        <f>COUNTIFS(通讯通路门店!$S:$S,$G411,通讯通路门店!$J:$J,"VIVO体验店")</f>
        <v>0</v>
      </c>
      <c r="AA411" s="99">
        <f>COUNTIFS(通讯通路门店!$S:$S,$G411,通讯通路门店!$J:$J,"OPPO体验店")</f>
        <v>0</v>
      </c>
      <c r="AB411" s="99">
        <f>COUNTIFS(通讯通路门店!$S:$S,$G411,通讯通路门店!$J:$J,"华为授权体验店")+COUNTIFS(通讯通路门店!$S:$S,$G411,通讯通路门店!$J:$J,"华为堡垒店")</f>
        <v>0</v>
      </c>
      <c r="AC411" s="99">
        <f>COUNTIFS(通讯通路门店!$S:$S,$G411,通讯通路门店!$J:$J,"小米体验店")</f>
        <v>0</v>
      </c>
      <c r="AD411" s="99">
        <f>COUNTIFS(通讯通路门店!$S:$S,$G411,通讯通路门店!$J:$J,"苹果体验店")</f>
        <v>0</v>
      </c>
      <c r="AE411" s="99">
        <f>COUNTIFS(通讯通路门店!$S:$S,$G411,通讯通路门店!$J:$J,"其他品牌专卖店")</f>
        <v>0</v>
      </c>
      <c r="AF411" s="99">
        <f>SUMIFS(通讯通路门店!$BI:$BI,通讯通路门店!$S:$S,$G411)</f>
        <v>0</v>
      </c>
      <c r="AG411" s="99">
        <f>SUMIFS(通讯通路门店!$BH:$BH,通讯通路门店!$S:$S,$G411)</f>
        <v>0</v>
      </c>
      <c r="AH411" s="99">
        <f t="shared" si="31"/>
        <v>0</v>
      </c>
      <c r="AI411" s="99">
        <f>SUMIFS(通讯通路门店!$BB:$BB,通讯通路门店!$S:$S,$G411)</f>
        <v>0</v>
      </c>
      <c r="AJ411" s="99">
        <f>SUMIFS(通讯通路门店!$BE:$BE,通讯通路门店!$S:$S,$G411)</f>
        <v>0</v>
      </c>
      <c r="AK411" s="99">
        <f>SUMIFS(通讯通路门店!$BG:$BG,通讯通路门店!$S:$S,$G411)</f>
        <v>0</v>
      </c>
      <c r="AL411" s="99">
        <f>SUMIFS(通讯通路门店!$BC:$BC,通讯通路门店!$S:$S,$G411)</f>
        <v>0</v>
      </c>
      <c r="AM411" s="99">
        <f>SUMIFS(通讯通路门店!$BD:$BD,通讯通路门店!$S:$S,$G411)</f>
        <v>0</v>
      </c>
      <c r="AN411" s="99">
        <f>SUMIFS(通讯通路门店!$BF:$BF,通讯通路门店!$S:$S,$G411)</f>
        <v>0</v>
      </c>
      <c r="AO411" s="99">
        <f t="shared" si="32"/>
        <v>0</v>
      </c>
      <c r="AP411" s="99">
        <f>SUMIFS(通讯通路门店!$K:$K,通讯通路门店!$S:$S,$G411)</f>
        <v>0</v>
      </c>
      <c r="AQ411" s="83"/>
      <c r="AR411" s="99">
        <f>SUMIFS(通讯通路门店!$T:$T,通讯通路门店!$S:$S,$G411)</f>
        <v>0</v>
      </c>
      <c r="AS411" s="99">
        <f>SUMIFS(通讯通路门店!$U:$U,通讯通路门店!$S:$S,$G411)</f>
        <v>0</v>
      </c>
      <c r="AT411" s="99">
        <f>SUMIFS(通讯通路门店!$V:$V,通讯通路门店!$S:$S,$G411)</f>
        <v>0</v>
      </c>
      <c r="AU411" s="99">
        <f>SUMIFS(通讯通路门店!$W:$W,通讯通路门店!$S:$S,$G411)</f>
        <v>0</v>
      </c>
      <c r="AV411" s="99">
        <f>SUMIFS(通讯通路门店!$Z:$Z,通讯通路门店!$S:$S,$G411)</f>
        <v>0</v>
      </c>
      <c r="AW411" s="99">
        <f>SUMIFS(通讯通路门店!$AB:$AB,通讯通路门店!$S:$S,$G411)</f>
        <v>0</v>
      </c>
      <c r="AX411" s="99">
        <f>SUMIFS(通讯通路门店!$X:$X,通讯通路门店!$S:$S,$G411)</f>
        <v>0</v>
      </c>
      <c r="AY411" s="99">
        <f>SUMIFS(通讯通路门店!$Y:$Y,通讯通路门店!$S:$S,$G411)</f>
        <v>0</v>
      </c>
      <c r="AZ411" s="99">
        <f>SUMIFS(通讯通路门店!$AA:$AA,通讯通路门店!$S:$S,$G411)</f>
        <v>0</v>
      </c>
      <c r="BA411" s="99">
        <f t="shared" si="33"/>
        <v>0</v>
      </c>
      <c r="BB411" s="99">
        <f t="shared" si="34"/>
        <v>0</v>
      </c>
      <c r="BC411" s="99">
        <f>SUMIFS(通讯通路门店!$W:$W,通讯通路门店!$S:$S,$G411,通讯通路门店!$J:$J,"荣耀体验店")+SUMIFS(通讯通路门店!$W:$W,通讯通路门店!$S:$S,$G411,通讯通路门店!$J:$J,"荣耀授权专卖店")</f>
        <v>0</v>
      </c>
      <c r="BD411" s="99">
        <f>SUMIFS(通讯通路门店!$Z:$Z,通讯通路门店!$S:$S,$G411,通讯通路门店!$J:$J,"VIVO体验店")</f>
        <v>0</v>
      </c>
      <c r="BE411" s="99">
        <f>SUMIFS(通讯通路门店!$AB:$AB,通讯通路门店!$S:$S,$G411,通讯通路门店!$J:$J,"OPPO体验店")</f>
        <v>0</v>
      </c>
      <c r="BF411" s="99">
        <f>SUMIFS(通讯通路门店!$X:$X,通讯通路门店!$S:$S,$G411,通讯通路门店!$J:$J,"华为授权体验店")+SUMIFS(通讯通路门店!$AA:$AA,通讯通路门店!$S:$S,$G411,通讯通路门店!$J:$J,"华为堡垒店")</f>
        <v>0</v>
      </c>
      <c r="BG411" s="99">
        <f>SUMIFS(通讯通路门店!$Y:$Y,通讯通路门店!$S:$S,$G411,通讯通路门店!$J:$J,"小米体验店")</f>
        <v>0</v>
      </c>
      <c r="BH411" s="99">
        <f>SUMIFS(通讯通路门店!$AA:$AA,通讯通路门店!$S:$S,$G411,通讯通路门店!$J:$J,"苹果体验店")</f>
        <v>0</v>
      </c>
      <c r="BI411" s="99">
        <f>SUMIFS(通讯通路门店!$K:$K,通讯通路门店!$S:$S,$G411,通讯通路门店!$J:$J,"其他品牌专卖店")</f>
        <v>0</v>
      </c>
      <c r="BJ411" s="99">
        <f>SUMIFS(通讯通路门店!$AC:$AC,通讯通路门店!$S:$S,$G411)</f>
        <v>0</v>
      </c>
      <c r="BK411" s="99">
        <f>SUMIFS(通讯通路门店!$AD:$AD,通讯通路门店!$S:$S,$G411)</f>
        <v>0</v>
      </c>
      <c r="BL411" s="99">
        <f>SUMIFS(通讯通路门店!$AE:$AE,通讯通路门店!$S:$S,$G411)</f>
        <v>0</v>
      </c>
      <c r="BM411" s="99">
        <f>SUMIFS(通讯通路门店!$AF:$AF,通讯通路门店!$S:$S,$G411)</f>
        <v>0</v>
      </c>
      <c r="BN411" s="99">
        <f>SUMIFS(通讯通路门店!$AG:$AG,通讯通路门店!$S:$S,$G411)</f>
        <v>0</v>
      </c>
      <c r="BO411" s="99">
        <f>SUMIFS(通讯通路门店!$AH:$AH,通讯通路门店!$S:$S,$G411)</f>
        <v>0</v>
      </c>
      <c r="BP411" s="99">
        <f>SUMIFS(通讯通路门店!$AI:$AI,通讯通路门店!$S:$S,$G411)</f>
        <v>0</v>
      </c>
      <c r="BQ411" s="83"/>
    </row>
    <row r="412" spans="1:69">
      <c r="A412" s="99" t="str">
        <f>IFERROR(_xlfn.XLOOKUP($G412,通讯通路门店!$S$4:$S$993933,通讯通路门店!$A$4:$A$993933,0,0),"")</f>
        <v/>
      </c>
      <c r="B412" s="99" t="str">
        <f>IFERROR(_xlfn.XLOOKUP($G412,通讯通路门店!$S$4:$S$993933,通讯通路门店!$B$4:$B$993933,0,0),"")</f>
        <v/>
      </c>
      <c r="C412" s="99" t="str">
        <f>IFERROR(_xlfn.XLOOKUP($G412,通讯通路门店!$S$4:$S$993933,通讯通路门店!$C$4:$C$993933,0,0),"")</f>
        <v/>
      </c>
      <c r="D412" s="99" t="str">
        <f>IFERROR(_xlfn.XLOOKUP($G412,通讯通路门店!$S$4:$S$993933,通讯通路门店!$D$4:$D$993933,0,0),"")</f>
        <v/>
      </c>
      <c r="E412" s="83"/>
      <c r="F412" s="83"/>
      <c r="G412" s="101" t="e">
        <v>#N/A</v>
      </c>
      <c r="H412" s="102" t="str">
        <f>IFERROR(_xlfn.XLOOKUP($G412,通讯通路门店!$S$4:$S$993933,通讯通路门店!$R$4:$R$993933,0,0),"")</f>
        <v/>
      </c>
      <c r="I412" s="83"/>
      <c r="J412" s="83"/>
      <c r="K412" s="83"/>
      <c r="L412" s="83"/>
      <c r="M412" s="83"/>
      <c r="N412" s="83"/>
      <c r="O412" s="83"/>
      <c r="P412" s="83"/>
      <c r="Q412" s="83"/>
      <c r="R412" s="83"/>
      <c r="S412" s="83"/>
      <c r="T412" s="83"/>
      <c r="U412" s="99">
        <f>COUNTIF(通讯通路门店!$S:$S,$G412)</f>
        <v>0</v>
      </c>
      <c r="V412" s="99">
        <f>COUNTIFS(通讯通路门店!$S:$S,$G412,通讯通路门店!$J:$J,"综合卖场")</f>
        <v>0</v>
      </c>
      <c r="W412" s="99">
        <f>SUMIFS(通讯通路门店!$AJ:$AJ,通讯通路门店!$S:$S,通讯客户沙盘!$G412)</f>
        <v>0</v>
      </c>
      <c r="X412" s="99">
        <f t="shared" si="30"/>
        <v>0</v>
      </c>
      <c r="Y412" s="99">
        <f>COUNTIFS(通讯通路门店!$S:$S,$G412,通讯通路门店!$J:$J,"荣耀体验店")+COUNTIFS(通讯通路门店!$S:$S,$G412,通讯通路门店!$J:$J,"荣耀授权专卖店")</f>
        <v>0</v>
      </c>
      <c r="Z412" s="99">
        <f>COUNTIFS(通讯通路门店!$S:$S,$G412,通讯通路门店!$J:$J,"VIVO体验店")</f>
        <v>0</v>
      </c>
      <c r="AA412" s="99">
        <f>COUNTIFS(通讯通路门店!$S:$S,$G412,通讯通路门店!$J:$J,"OPPO体验店")</f>
        <v>0</v>
      </c>
      <c r="AB412" s="99">
        <f>COUNTIFS(通讯通路门店!$S:$S,$G412,通讯通路门店!$J:$J,"华为授权体验店")+COUNTIFS(通讯通路门店!$S:$S,$G412,通讯通路门店!$J:$J,"华为堡垒店")</f>
        <v>0</v>
      </c>
      <c r="AC412" s="99">
        <f>COUNTIFS(通讯通路门店!$S:$S,$G412,通讯通路门店!$J:$J,"小米体验店")</f>
        <v>0</v>
      </c>
      <c r="AD412" s="99">
        <f>COUNTIFS(通讯通路门店!$S:$S,$G412,通讯通路门店!$J:$J,"苹果体验店")</f>
        <v>0</v>
      </c>
      <c r="AE412" s="99">
        <f>COUNTIFS(通讯通路门店!$S:$S,$G412,通讯通路门店!$J:$J,"其他品牌专卖店")</f>
        <v>0</v>
      </c>
      <c r="AF412" s="99">
        <f>SUMIFS(通讯通路门店!$BI:$BI,通讯通路门店!$S:$S,$G412)</f>
        <v>0</v>
      </c>
      <c r="AG412" s="99">
        <f>SUMIFS(通讯通路门店!$BH:$BH,通讯通路门店!$S:$S,$G412)</f>
        <v>0</v>
      </c>
      <c r="AH412" s="99">
        <f t="shared" si="31"/>
        <v>0</v>
      </c>
      <c r="AI412" s="99">
        <f>SUMIFS(通讯通路门店!$BB:$BB,通讯通路门店!$S:$S,$G412)</f>
        <v>0</v>
      </c>
      <c r="AJ412" s="99">
        <f>SUMIFS(通讯通路门店!$BE:$BE,通讯通路门店!$S:$S,$G412)</f>
        <v>0</v>
      </c>
      <c r="AK412" s="99">
        <f>SUMIFS(通讯通路门店!$BG:$BG,通讯通路门店!$S:$S,$G412)</f>
        <v>0</v>
      </c>
      <c r="AL412" s="99">
        <f>SUMIFS(通讯通路门店!$BC:$BC,通讯通路门店!$S:$S,$G412)</f>
        <v>0</v>
      </c>
      <c r="AM412" s="99">
        <f>SUMIFS(通讯通路门店!$BD:$BD,通讯通路门店!$S:$S,$G412)</f>
        <v>0</v>
      </c>
      <c r="AN412" s="99">
        <f>SUMIFS(通讯通路门店!$BF:$BF,通讯通路门店!$S:$S,$G412)</f>
        <v>0</v>
      </c>
      <c r="AO412" s="99">
        <f t="shared" si="32"/>
        <v>0</v>
      </c>
      <c r="AP412" s="99">
        <f>SUMIFS(通讯通路门店!$K:$K,通讯通路门店!$S:$S,$G412)</f>
        <v>0</v>
      </c>
      <c r="AQ412" s="83"/>
      <c r="AR412" s="99">
        <f>SUMIFS(通讯通路门店!$T:$T,通讯通路门店!$S:$S,$G412)</f>
        <v>0</v>
      </c>
      <c r="AS412" s="99">
        <f>SUMIFS(通讯通路门店!$U:$U,通讯通路门店!$S:$S,$G412)</f>
        <v>0</v>
      </c>
      <c r="AT412" s="99">
        <f>SUMIFS(通讯通路门店!$V:$V,通讯通路门店!$S:$S,$G412)</f>
        <v>0</v>
      </c>
      <c r="AU412" s="99">
        <f>SUMIFS(通讯通路门店!$W:$W,通讯通路门店!$S:$S,$G412)</f>
        <v>0</v>
      </c>
      <c r="AV412" s="99">
        <f>SUMIFS(通讯通路门店!$Z:$Z,通讯通路门店!$S:$S,$G412)</f>
        <v>0</v>
      </c>
      <c r="AW412" s="99">
        <f>SUMIFS(通讯通路门店!$AB:$AB,通讯通路门店!$S:$S,$G412)</f>
        <v>0</v>
      </c>
      <c r="AX412" s="99">
        <f>SUMIFS(通讯通路门店!$X:$X,通讯通路门店!$S:$S,$G412)</f>
        <v>0</v>
      </c>
      <c r="AY412" s="99">
        <f>SUMIFS(通讯通路门店!$Y:$Y,通讯通路门店!$S:$S,$G412)</f>
        <v>0</v>
      </c>
      <c r="AZ412" s="99">
        <f>SUMIFS(通讯通路门店!$AA:$AA,通讯通路门店!$S:$S,$G412)</f>
        <v>0</v>
      </c>
      <c r="BA412" s="99">
        <f t="shared" si="33"/>
        <v>0</v>
      </c>
      <c r="BB412" s="99">
        <f t="shared" si="34"/>
        <v>0</v>
      </c>
      <c r="BC412" s="99">
        <f>SUMIFS(通讯通路门店!$W:$W,通讯通路门店!$S:$S,$G412,通讯通路门店!$J:$J,"荣耀体验店")+SUMIFS(通讯通路门店!$W:$W,通讯通路门店!$S:$S,$G412,通讯通路门店!$J:$J,"荣耀授权专卖店")</f>
        <v>0</v>
      </c>
      <c r="BD412" s="99">
        <f>SUMIFS(通讯通路门店!$Z:$Z,通讯通路门店!$S:$S,$G412,通讯通路门店!$J:$J,"VIVO体验店")</f>
        <v>0</v>
      </c>
      <c r="BE412" s="99">
        <f>SUMIFS(通讯通路门店!$AB:$AB,通讯通路门店!$S:$S,$G412,通讯通路门店!$J:$J,"OPPO体验店")</f>
        <v>0</v>
      </c>
      <c r="BF412" s="99">
        <f>SUMIFS(通讯通路门店!$X:$X,通讯通路门店!$S:$S,$G412,通讯通路门店!$J:$J,"华为授权体验店")+SUMIFS(通讯通路门店!$AA:$AA,通讯通路门店!$S:$S,$G412,通讯通路门店!$J:$J,"华为堡垒店")</f>
        <v>0</v>
      </c>
      <c r="BG412" s="99">
        <f>SUMIFS(通讯通路门店!$Y:$Y,通讯通路门店!$S:$S,$G412,通讯通路门店!$J:$J,"小米体验店")</f>
        <v>0</v>
      </c>
      <c r="BH412" s="99">
        <f>SUMIFS(通讯通路门店!$AA:$AA,通讯通路门店!$S:$S,$G412,通讯通路门店!$J:$J,"苹果体验店")</f>
        <v>0</v>
      </c>
      <c r="BI412" s="99">
        <f>SUMIFS(通讯通路门店!$K:$K,通讯通路门店!$S:$S,$G412,通讯通路门店!$J:$J,"其他品牌专卖店")</f>
        <v>0</v>
      </c>
      <c r="BJ412" s="99">
        <f>SUMIFS(通讯通路门店!$AC:$AC,通讯通路门店!$S:$S,$G412)</f>
        <v>0</v>
      </c>
      <c r="BK412" s="99">
        <f>SUMIFS(通讯通路门店!$AD:$AD,通讯通路门店!$S:$S,$G412)</f>
        <v>0</v>
      </c>
      <c r="BL412" s="99">
        <f>SUMIFS(通讯通路门店!$AE:$AE,通讯通路门店!$S:$S,$G412)</f>
        <v>0</v>
      </c>
      <c r="BM412" s="99">
        <f>SUMIFS(通讯通路门店!$AF:$AF,通讯通路门店!$S:$S,$G412)</f>
        <v>0</v>
      </c>
      <c r="BN412" s="99">
        <f>SUMIFS(通讯通路门店!$AG:$AG,通讯通路门店!$S:$S,$G412)</f>
        <v>0</v>
      </c>
      <c r="BO412" s="99">
        <f>SUMIFS(通讯通路门店!$AH:$AH,通讯通路门店!$S:$S,$G412)</f>
        <v>0</v>
      </c>
      <c r="BP412" s="99">
        <f>SUMIFS(通讯通路门店!$AI:$AI,通讯通路门店!$S:$S,$G412)</f>
        <v>0</v>
      </c>
      <c r="BQ412" s="83"/>
    </row>
    <row r="413" spans="1:69">
      <c r="A413" s="99" t="str">
        <f>IFERROR(_xlfn.XLOOKUP($G413,通讯通路门店!$S$4:$S$993933,通讯通路门店!$A$4:$A$993933,0,0),"")</f>
        <v/>
      </c>
      <c r="B413" s="99" t="str">
        <f>IFERROR(_xlfn.XLOOKUP($G413,通讯通路门店!$S$4:$S$993933,通讯通路门店!$B$4:$B$993933,0,0),"")</f>
        <v/>
      </c>
      <c r="C413" s="99" t="str">
        <f>IFERROR(_xlfn.XLOOKUP($G413,通讯通路门店!$S$4:$S$993933,通讯通路门店!$C$4:$C$993933,0,0),"")</f>
        <v/>
      </c>
      <c r="D413" s="99" t="str">
        <f>IFERROR(_xlfn.XLOOKUP($G413,通讯通路门店!$S$4:$S$993933,通讯通路门店!$D$4:$D$993933,0,0),"")</f>
        <v/>
      </c>
      <c r="E413" s="83"/>
      <c r="F413" s="83"/>
      <c r="G413" s="101" t="e">
        <v>#N/A</v>
      </c>
      <c r="H413" s="102" t="str">
        <f>IFERROR(_xlfn.XLOOKUP($G413,通讯通路门店!$S$4:$S$993933,通讯通路门店!$R$4:$R$993933,0,0),"")</f>
        <v/>
      </c>
      <c r="I413" s="83"/>
      <c r="J413" s="83"/>
      <c r="K413" s="83"/>
      <c r="L413" s="83"/>
      <c r="M413" s="83"/>
      <c r="N413" s="83"/>
      <c r="O413" s="83"/>
      <c r="P413" s="83"/>
      <c r="Q413" s="83"/>
      <c r="R413" s="83"/>
      <c r="S413" s="83"/>
      <c r="T413" s="83"/>
      <c r="U413" s="99">
        <f>COUNTIF(通讯通路门店!$S:$S,$G413)</f>
        <v>0</v>
      </c>
      <c r="V413" s="99">
        <f>COUNTIFS(通讯通路门店!$S:$S,$G413,通讯通路门店!$J:$J,"综合卖场")</f>
        <v>0</v>
      </c>
      <c r="W413" s="99">
        <f>SUMIFS(通讯通路门店!$AJ:$AJ,通讯通路门店!$S:$S,通讯客户沙盘!$G413)</f>
        <v>0</v>
      </c>
      <c r="X413" s="99">
        <f t="shared" si="30"/>
        <v>0</v>
      </c>
      <c r="Y413" s="99">
        <f>COUNTIFS(通讯通路门店!$S:$S,$G413,通讯通路门店!$J:$J,"荣耀体验店")+COUNTIFS(通讯通路门店!$S:$S,$G413,通讯通路门店!$J:$J,"荣耀授权专卖店")</f>
        <v>0</v>
      </c>
      <c r="Z413" s="99">
        <f>COUNTIFS(通讯通路门店!$S:$S,$G413,通讯通路门店!$J:$J,"VIVO体验店")</f>
        <v>0</v>
      </c>
      <c r="AA413" s="99">
        <f>COUNTIFS(通讯通路门店!$S:$S,$G413,通讯通路门店!$J:$J,"OPPO体验店")</f>
        <v>0</v>
      </c>
      <c r="AB413" s="99">
        <f>COUNTIFS(通讯通路门店!$S:$S,$G413,通讯通路门店!$J:$J,"华为授权体验店")+COUNTIFS(通讯通路门店!$S:$S,$G413,通讯通路门店!$J:$J,"华为堡垒店")</f>
        <v>0</v>
      </c>
      <c r="AC413" s="99">
        <f>COUNTIFS(通讯通路门店!$S:$S,$G413,通讯通路门店!$J:$J,"小米体验店")</f>
        <v>0</v>
      </c>
      <c r="AD413" s="99">
        <f>COUNTIFS(通讯通路门店!$S:$S,$G413,通讯通路门店!$J:$J,"苹果体验店")</f>
        <v>0</v>
      </c>
      <c r="AE413" s="99">
        <f>COUNTIFS(通讯通路门店!$S:$S,$G413,通讯通路门店!$J:$J,"其他品牌专卖店")</f>
        <v>0</v>
      </c>
      <c r="AF413" s="99">
        <f>SUMIFS(通讯通路门店!$BI:$BI,通讯通路门店!$S:$S,$G413)</f>
        <v>0</v>
      </c>
      <c r="AG413" s="99">
        <f>SUMIFS(通讯通路门店!$BH:$BH,通讯通路门店!$S:$S,$G413)</f>
        <v>0</v>
      </c>
      <c r="AH413" s="99">
        <f t="shared" si="31"/>
        <v>0</v>
      </c>
      <c r="AI413" s="99">
        <f>SUMIFS(通讯通路门店!$BB:$BB,通讯通路门店!$S:$S,$G413)</f>
        <v>0</v>
      </c>
      <c r="AJ413" s="99">
        <f>SUMIFS(通讯通路门店!$BE:$BE,通讯通路门店!$S:$S,$G413)</f>
        <v>0</v>
      </c>
      <c r="AK413" s="99">
        <f>SUMIFS(通讯通路门店!$BG:$BG,通讯通路门店!$S:$S,$G413)</f>
        <v>0</v>
      </c>
      <c r="AL413" s="99">
        <f>SUMIFS(通讯通路门店!$BC:$BC,通讯通路门店!$S:$S,$G413)</f>
        <v>0</v>
      </c>
      <c r="AM413" s="99">
        <f>SUMIFS(通讯通路门店!$BD:$BD,通讯通路门店!$S:$S,$G413)</f>
        <v>0</v>
      </c>
      <c r="AN413" s="99">
        <f>SUMIFS(通讯通路门店!$BF:$BF,通讯通路门店!$S:$S,$G413)</f>
        <v>0</v>
      </c>
      <c r="AO413" s="99">
        <f t="shared" si="32"/>
        <v>0</v>
      </c>
      <c r="AP413" s="99">
        <f>SUMIFS(通讯通路门店!$K:$K,通讯通路门店!$S:$S,$G413)</f>
        <v>0</v>
      </c>
      <c r="AQ413" s="83"/>
      <c r="AR413" s="99">
        <f>SUMIFS(通讯通路门店!$T:$T,通讯通路门店!$S:$S,$G413)</f>
        <v>0</v>
      </c>
      <c r="AS413" s="99">
        <f>SUMIFS(通讯通路门店!$U:$U,通讯通路门店!$S:$S,$G413)</f>
        <v>0</v>
      </c>
      <c r="AT413" s="99">
        <f>SUMIFS(通讯通路门店!$V:$V,通讯通路门店!$S:$S,$G413)</f>
        <v>0</v>
      </c>
      <c r="AU413" s="99">
        <f>SUMIFS(通讯通路门店!$W:$W,通讯通路门店!$S:$S,$G413)</f>
        <v>0</v>
      </c>
      <c r="AV413" s="99">
        <f>SUMIFS(通讯通路门店!$Z:$Z,通讯通路门店!$S:$S,$G413)</f>
        <v>0</v>
      </c>
      <c r="AW413" s="99">
        <f>SUMIFS(通讯通路门店!$AB:$AB,通讯通路门店!$S:$S,$G413)</f>
        <v>0</v>
      </c>
      <c r="AX413" s="99">
        <f>SUMIFS(通讯通路门店!$X:$X,通讯通路门店!$S:$S,$G413)</f>
        <v>0</v>
      </c>
      <c r="AY413" s="99">
        <f>SUMIFS(通讯通路门店!$Y:$Y,通讯通路门店!$S:$S,$G413)</f>
        <v>0</v>
      </c>
      <c r="AZ413" s="99">
        <f>SUMIFS(通讯通路门店!$AA:$AA,通讯通路门店!$S:$S,$G413)</f>
        <v>0</v>
      </c>
      <c r="BA413" s="99">
        <f t="shared" si="33"/>
        <v>0</v>
      </c>
      <c r="BB413" s="99">
        <f t="shared" si="34"/>
        <v>0</v>
      </c>
      <c r="BC413" s="99">
        <f>SUMIFS(通讯通路门店!$W:$W,通讯通路门店!$S:$S,$G413,通讯通路门店!$J:$J,"荣耀体验店")+SUMIFS(通讯通路门店!$W:$W,通讯通路门店!$S:$S,$G413,通讯通路门店!$J:$J,"荣耀授权专卖店")</f>
        <v>0</v>
      </c>
      <c r="BD413" s="99">
        <f>SUMIFS(通讯通路门店!$Z:$Z,通讯通路门店!$S:$S,$G413,通讯通路门店!$J:$J,"VIVO体验店")</f>
        <v>0</v>
      </c>
      <c r="BE413" s="99">
        <f>SUMIFS(通讯通路门店!$AB:$AB,通讯通路门店!$S:$S,$G413,通讯通路门店!$J:$J,"OPPO体验店")</f>
        <v>0</v>
      </c>
      <c r="BF413" s="99">
        <f>SUMIFS(通讯通路门店!$X:$X,通讯通路门店!$S:$S,$G413,通讯通路门店!$J:$J,"华为授权体验店")+SUMIFS(通讯通路门店!$AA:$AA,通讯通路门店!$S:$S,$G413,通讯通路门店!$J:$J,"华为堡垒店")</f>
        <v>0</v>
      </c>
      <c r="BG413" s="99">
        <f>SUMIFS(通讯通路门店!$Y:$Y,通讯通路门店!$S:$S,$G413,通讯通路门店!$J:$J,"小米体验店")</f>
        <v>0</v>
      </c>
      <c r="BH413" s="99">
        <f>SUMIFS(通讯通路门店!$AA:$AA,通讯通路门店!$S:$S,$G413,通讯通路门店!$J:$J,"苹果体验店")</f>
        <v>0</v>
      </c>
      <c r="BI413" s="99">
        <f>SUMIFS(通讯通路门店!$K:$K,通讯通路门店!$S:$S,$G413,通讯通路门店!$J:$J,"其他品牌专卖店")</f>
        <v>0</v>
      </c>
      <c r="BJ413" s="99">
        <f>SUMIFS(通讯通路门店!$AC:$AC,通讯通路门店!$S:$S,$G413)</f>
        <v>0</v>
      </c>
      <c r="BK413" s="99">
        <f>SUMIFS(通讯通路门店!$AD:$AD,通讯通路门店!$S:$S,$G413)</f>
        <v>0</v>
      </c>
      <c r="BL413" s="99">
        <f>SUMIFS(通讯通路门店!$AE:$AE,通讯通路门店!$S:$S,$G413)</f>
        <v>0</v>
      </c>
      <c r="BM413" s="99">
        <f>SUMIFS(通讯通路门店!$AF:$AF,通讯通路门店!$S:$S,$G413)</f>
        <v>0</v>
      </c>
      <c r="BN413" s="99">
        <f>SUMIFS(通讯通路门店!$AG:$AG,通讯通路门店!$S:$S,$G413)</f>
        <v>0</v>
      </c>
      <c r="BO413" s="99">
        <f>SUMIFS(通讯通路门店!$AH:$AH,通讯通路门店!$S:$S,$G413)</f>
        <v>0</v>
      </c>
      <c r="BP413" s="99">
        <f>SUMIFS(通讯通路门店!$AI:$AI,通讯通路门店!$S:$S,$G413)</f>
        <v>0</v>
      </c>
      <c r="BQ413" s="83"/>
    </row>
    <row r="414" spans="1:69">
      <c r="A414" s="99" t="str">
        <f>IFERROR(_xlfn.XLOOKUP($G414,通讯通路门店!$S$4:$S$993933,通讯通路门店!$A$4:$A$993933,0,0),"")</f>
        <v/>
      </c>
      <c r="B414" s="99" t="str">
        <f>IFERROR(_xlfn.XLOOKUP($G414,通讯通路门店!$S$4:$S$993933,通讯通路门店!$B$4:$B$993933,0,0),"")</f>
        <v/>
      </c>
      <c r="C414" s="99" t="str">
        <f>IFERROR(_xlfn.XLOOKUP($G414,通讯通路门店!$S$4:$S$993933,通讯通路门店!$C$4:$C$993933,0,0),"")</f>
        <v/>
      </c>
      <c r="D414" s="99" t="str">
        <f>IFERROR(_xlfn.XLOOKUP($G414,通讯通路门店!$S$4:$S$993933,通讯通路门店!$D$4:$D$993933,0,0),"")</f>
        <v/>
      </c>
      <c r="E414" s="83"/>
      <c r="F414" s="83"/>
      <c r="G414" s="101" t="e">
        <v>#N/A</v>
      </c>
      <c r="H414" s="102" t="str">
        <f>IFERROR(_xlfn.XLOOKUP($G414,通讯通路门店!$S$4:$S$993933,通讯通路门店!$R$4:$R$993933,0,0),"")</f>
        <v/>
      </c>
      <c r="I414" s="83"/>
      <c r="J414" s="83"/>
      <c r="K414" s="83"/>
      <c r="L414" s="83"/>
      <c r="M414" s="83"/>
      <c r="N414" s="83"/>
      <c r="O414" s="83"/>
      <c r="P414" s="83"/>
      <c r="Q414" s="83"/>
      <c r="R414" s="83"/>
      <c r="S414" s="83"/>
      <c r="T414" s="83"/>
      <c r="U414" s="99">
        <f>COUNTIF(通讯通路门店!$S:$S,$G414)</f>
        <v>0</v>
      </c>
      <c r="V414" s="99">
        <f>COUNTIFS(通讯通路门店!$S:$S,$G414,通讯通路门店!$J:$J,"综合卖场")</f>
        <v>0</v>
      </c>
      <c r="W414" s="99">
        <f>SUMIFS(通讯通路门店!$AJ:$AJ,通讯通路门店!$S:$S,通讯客户沙盘!$G414)</f>
        <v>0</v>
      </c>
      <c r="X414" s="99">
        <f t="shared" si="30"/>
        <v>0</v>
      </c>
      <c r="Y414" s="99">
        <f>COUNTIFS(通讯通路门店!$S:$S,$G414,通讯通路门店!$J:$J,"荣耀体验店")+COUNTIFS(通讯通路门店!$S:$S,$G414,通讯通路门店!$J:$J,"荣耀授权专卖店")</f>
        <v>0</v>
      </c>
      <c r="Z414" s="99">
        <f>COUNTIFS(通讯通路门店!$S:$S,$G414,通讯通路门店!$J:$J,"VIVO体验店")</f>
        <v>0</v>
      </c>
      <c r="AA414" s="99">
        <f>COUNTIFS(通讯通路门店!$S:$S,$G414,通讯通路门店!$J:$J,"OPPO体验店")</f>
        <v>0</v>
      </c>
      <c r="AB414" s="99">
        <f>COUNTIFS(通讯通路门店!$S:$S,$G414,通讯通路门店!$J:$J,"华为授权体验店")+COUNTIFS(通讯通路门店!$S:$S,$G414,通讯通路门店!$J:$J,"华为堡垒店")</f>
        <v>0</v>
      </c>
      <c r="AC414" s="99">
        <f>COUNTIFS(通讯通路门店!$S:$S,$G414,通讯通路门店!$J:$J,"小米体验店")</f>
        <v>0</v>
      </c>
      <c r="AD414" s="99">
        <f>COUNTIFS(通讯通路门店!$S:$S,$G414,通讯通路门店!$J:$J,"苹果体验店")</f>
        <v>0</v>
      </c>
      <c r="AE414" s="99">
        <f>COUNTIFS(通讯通路门店!$S:$S,$G414,通讯通路门店!$J:$J,"其他品牌专卖店")</f>
        <v>0</v>
      </c>
      <c r="AF414" s="99">
        <f>SUMIFS(通讯通路门店!$BI:$BI,通讯通路门店!$S:$S,$G414)</f>
        <v>0</v>
      </c>
      <c r="AG414" s="99">
        <f>SUMIFS(通讯通路门店!$BH:$BH,通讯通路门店!$S:$S,$G414)</f>
        <v>0</v>
      </c>
      <c r="AH414" s="99">
        <f t="shared" si="31"/>
        <v>0</v>
      </c>
      <c r="AI414" s="99">
        <f>SUMIFS(通讯通路门店!$BB:$BB,通讯通路门店!$S:$S,$G414)</f>
        <v>0</v>
      </c>
      <c r="AJ414" s="99">
        <f>SUMIFS(通讯通路门店!$BE:$BE,通讯通路门店!$S:$S,$G414)</f>
        <v>0</v>
      </c>
      <c r="AK414" s="99">
        <f>SUMIFS(通讯通路门店!$BG:$BG,通讯通路门店!$S:$S,$G414)</f>
        <v>0</v>
      </c>
      <c r="AL414" s="99">
        <f>SUMIFS(通讯通路门店!$BC:$BC,通讯通路门店!$S:$S,$G414)</f>
        <v>0</v>
      </c>
      <c r="AM414" s="99">
        <f>SUMIFS(通讯通路门店!$BD:$BD,通讯通路门店!$S:$S,$G414)</f>
        <v>0</v>
      </c>
      <c r="AN414" s="99">
        <f>SUMIFS(通讯通路门店!$BF:$BF,通讯通路门店!$S:$S,$G414)</f>
        <v>0</v>
      </c>
      <c r="AO414" s="99">
        <f t="shared" si="32"/>
        <v>0</v>
      </c>
      <c r="AP414" s="99">
        <f>SUMIFS(通讯通路门店!$K:$K,通讯通路门店!$S:$S,$G414)</f>
        <v>0</v>
      </c>
      <c r="AQ414" s="83"/>
      <c r="AR414" s="99">
        <f>SUMIFS(通讯通路门店!$T:$T,通讯通路门店!$S:$S,$G414)</f>
        <v>0</v>
      </c>
      <c r="AS414" s="99">
        <f>SUMIFS(通讯通路门店!$U:$U,通讯通路门店!$S:$S,$G414)</f>
        <v>0</v>
      </c>
      <c r="AT414" s="99">
        <f>SUMIFS(通讯通路门店!$V:$V,通讯通路门店!$S:$S,$G414)</f>
        <v>0</v>
      </c>
      <c r="AU414" s="99">
        <f>SUMIFS(通讯通路门店!$W:$W,通讯通路门店!$S:$S,$G414)</f>
        <v>0</v>
      </c>
      <c r="AV414" s="99">
        <f>SUMIFS(通讯通路门店!$Z:$Z,通讯通路门店!$S:$S,$G414)</f>
        <v>0</v>
      </c>
      <c r="AW414" s="99">
        <f>SUMIFS(通讯通路门店!$AB:$AB,通讯通路门店!$S:$S,$G414)</f>
        <v>0</v>
      </c>
      <c r="AX414" s="99">
        <f>SUMIFS(通讯通路门店!$X:$X,通讯通路门店!$S:$S,$G414)</f>
        <v>0</v>
      </c>
      <c r="AY414" s="99">
        <f>SUMIFS(通讯通路门店!$Y:$Y,通讯通路门店!$S:$S,$G414)</f>
        <v>0</v>
      </c>
      <c r="AZ414" s="99">
        <f>SUMIFS(通讯通路门店!$AA:$AA,通讯通路门店!$S:$S,$G414)</f>
        <v>0</v>
      </c>
      <c r="BA414" s="99">
        <f t="shared" si="33"/>
        <v>0</v>
      </c>
      <c r="BB414" s="99">
        <f t="shared" si="34"/>
        <v>0</v>
      </c>
      <c r="BC414" s="99">
        <f>SUMIFS(通讯通路门店!$W:$W,通讯通路门店!$S:$S,$G414,通讯通路门店!$J:$J,"荣耀体验店")+SUMIFS(通讯通路门店!$W:$W,通讯通路门店!$S:$S,$G414,通讯通路门店!$J:$J,"荣耀授权专卖店")</f>
        <v>0</v>
      </c>
      <c r="BD414" s="99">
        <f>SUMIFS(通讯通路门店!$Z:$Z,通讯通路门店!$S:$S,$G414,通讯通路门店!$J:$J,"VIVO体验店")</f>
        <v>0</v>
      </c>
      <c r="BE414" s="99">
        <f>SUMIFS(通讯通路门店!$AB:$AB,通讯通路门店!$S:$S,$G414,通讯通路门店!$J:$J,"OPPO体验店")</f>
        <v>0</v>
      </c>
      <c r="BF414" s="99">
        <f>SUMIFS(通讯通路门店!$X:$X,通讯通路门店!$S:$S,$G414,通讯通路门店!$J:$J,"华为授权体验店")+SUMIFS(通讯通路门店!$AA:$AA,通讯通路门店!$S:$S,$G414,通讯通路门店!$J:$J,"华为堡垒店")</f>
        <v>0</v>
      </c>
      <c r="BG414" s="99">
        <f>SUMIFS(通讯通路门店!$Y:$Y,通讯通路门店!$S:$S,$G414,通讯通路门店!$J:$J,"小米体验店")</f>
        <v>0</v>
      </c>
      <c r="BH414" s="99">
        <f>SUMIFS(通讯通路门店!$AA:$AA,通讯通路门店!$S:$S,$G414,通讯通路门店!$J:$J,"苹果体验店")</f>
        <v>0</v>
      </c>
      <c r="BI414" s="99">
        <f>SUMIFS(通讯通路门店!$K:$K,通讯通路门店!$S:$S,$G414,通讯通路门店!$J:$J,"其他品牌专卖店")</f>
        <v>0</v>
      </c>
      <c r="BJ414" s="99">
        <f>SUMIFS(通讯通路门店!$AC:$AC,通讯通路门店!$S:$S,$G414)</f>
        <v>0</v>
      </c>
      <c r="BK414" s="99">
        <f>SUMIFS(通讯通路门店!$AD:$AD,通讯通路门店!$S:$S,$G414)</f>
        <v>0</v>
      </c>
      <c r="BL414" s="99">
        <f>SUMIFS(通讯通路门店!$AE:$AE,通讯通路门店!$S:$S,$G414)</f>
        <v>0</v>
      </c>
      <c r="BM414" s="99">
        <f>SUMIFS(通讯通路门店!$AF:$AF,通讯通路门店!$S:$S,$G414)</f>
        <v>0</v>
      </c>
      <c r="BN414" s="99">
        <f>SUMIFS(通讯通路门店!$AG:$AG,通讯通路门店!$S:$S,$G414)</f>
        <v>0</v>
      </c>
      <c r="BO414" s="99">
        <f>SUMIFS(通讯通路门店!$AH:$AH,通讯通路门店!$S:$S,$G414)</f>
        <v>0</v>
      </c>
      <c r="BP414" s="99">
        <f>SUMIFS(通讯通路门店!$AI:$AI,通讯通路门店!$S:$S,$G414)</f>
        <v>0</v>
      </c>
      <c r="BQ414" s="83"/>
    </row>
    <row r="415" spans="1:69">
      <c r="A415" s="99" t="str">
        <f>IFERROR(_xlfn.XLOOKUP($G415,通讯通路门店!$S$4:$S$993933,通讯通路门店!$A$4:$A$993933,0,0),"")</f>
        <v/>
      </c>
      <c r="B415" s="99" t="str">
        <f>IFERROR(_xlfn.XLOOKUP($G415,通讯通路门店!$S$4:$S$993933,通讯通路门店!$B$4:$B$993933,0,0),"")</f>
        <v/>
      </c>
      <c r="C415" s="99" t="str">
        <f>IFERROR(_xlfn.XLOOKUP($G415,通讯通路门店!$S$4:$S$993933,通讯通路门店!$C$4:$C$993933,0,0),"")</f>
        <v/>
      </c>
      <c r="D415" s="99" t="str">
        <f>IFERROR(_xlfn.XLOOKUP($G415,通讯通路门店!$S$4:$S$993933,通讯通路门店!$D$4:$D$993933,0,0),"")</f>
        <v/>
      </c>
      <c r="E415" s="83"/>
      <c r="F415" s="83"/>
      <c r="G415" s="101" t="e">
        <v>#N/A</v>
      </c>
      <c r="H415" s="102" t="str">
        <f>IFERROR(_xlfn.XLOOKUP($G415,通讯通路门店!$S$4:$S$993933,通讯通路门店!$R$4:$R$993933,0,0),"")</f>
        <v/>
      </c>
      <c r="I415" s="83"/>
      <c r="J415" s="83"/>
      <c r="K415" s="83"/>
      <c r="L415" s="83"/>
      <c r="M415" s="83"/>
      <c r="N415" s="83"/>
      <c r="O415" s="83"/>
      <c r="P415" s="83"/>
      <c r="Q415" s="83"/>
      <c r="R415" s="83"/>
      <c r="S415" s="83"/>
      <c r="T415" s="83"/>
      <c r="U415" s="99">
        <f>COUNTIF(通讯通路门店!$S:$S,$G415)</f>
        <v>0</v>
      </c>
      <c r="V415" s="99">
        <f>COUNTIFS(通讯通路门店!$S:$S,$G415,通讯通路门店!$J:$J,"综合卖场")</f>
        <v>0</v>
      </c>
      <c r="W415" s="99">
        <f>SUMIFS(通讯通路门店!$AJ:$AJ,通讯通路门店!$S:$S,通讯客户沙盘!$G415)</f>
        <v>0</v>
      </c>
      <c r="X415" s="99">
        <f t="shared" si="30"/>
        <v>0</v>
      </c>
      <c r="Y415" s="99">
        <f>COUNTIFS(通讯通路门店!$S:$S,$G415,通讯通路门店!$J:$J,"荣耀体验店")+COUNTIFS(通讯通路门店!$S:$S,$G415,通讯通路门店!$J:$J,"荣耀授权专卖店")</f>
        <v>0</v>
      </c>
      <c r="Z415" s="99">
        <f>COUNTIFS(通讯通路门店!$S:$S,$G415,通讯通路门店!$J:$J,"VIVO体验店")</f>
        <v>0</v>
      </c>
      <c r="AA415" s="99">
        <f>COUNTIFS(通讯通路门店!$S:$S,$G415,通讯通路门店!$J:$J,"OPPO体验店")</f>
        <v>0</v>
      </c>
      <c r="AB415" s="99">
        <f>COUNTIFS(通讯通路门店!$S:$S,$G415,通讯通路门店!$J:$J,"华为授权体验店")+COUNTIFS(通讯通路门店!$S:$S,$G415,通讯通路门店!$J:$J,"华为堡垒店")</f>
        <v>0</v>
      </c>
      <c r="AC415" s="99">
        <f>COUNTIFS(通讯通路门店!$S:$S,$G415,通讯通路门店!$J:$J,"小米体验店")</f>
        <v>0</v>
      </c>
      <c r="AD415" s="99">
        <f>COUNTIFS(通讯通路门店!$S:$S,$G415,通讯通路门店!$J:$J,"苹果体验店")</f>
        <v>0</v>
      </c>
      <c r="AE415" s="99">
        <f>COUNTIFS(通讯通路门店!$S:$S,$G415,通讯通路门店!$J:$J,"其他品牌专卖店")</f>
        <v>0</v>
      </c>
      <c r="AF415" s="99">
        <f>SUMIFS(通讯通路门店!$BI:$BI,通讯通路门店!$S:$S,$G415)</f>
        <v>0</v>
      </c>
      <c r="AG415" s="99">
        <f>SUMIFS(通讯通路门店!$BH:$BH,通讯通路门店!$S:$S,$G415)</f>
        <v>0</v>
      </c>
      <c r="AH415" s="99">
        <f t="shared" si="31"/>
        <v>0</v>
      </c>
      <c r="AI415" s="99">
        <f>SUMIFS(通讯通路门店!$BB:$BB,通讯通路门店!$S:$S,$G415)</f>
        <v>0</v>
      </c>
      <c r="AJ415" s="99">
        <f>SUMIFS(通讯通路门店!$BE:$BE,通讯通路门店!$S:$S,$G415)</f>
        <v>0</v>
      </c>
      <c r="AK415" s="99">
        <f>SUMIFS(通讯通路门店!$BG:$BG,通讯通路门店!$S:$S,$G415)</f>
        <v>0</v>
      </c>
      <c r="AL415" s="99">
        <f>SUMIFS(通讯通路门店!$BC:$BC,通讯通路门店!$S:$S,$G415)</f>
        <v>0</v>
      </c>
      <c r="AM415" s="99">
        <f>SUMIFS(通讯通路门店!$BD:$BD,通讯通路门店!$S:$S,$G415)</f>
        <v>0</v>
      </c>
      <c r="AN415" s="99">
        <f>SUMIFS(通讯通路门店!$BF:$BF,通讯通路门店!$S:$S,$G415)</f>
        <v>0</v>
      </c>
      <c r="AO415" s="99">
        <f t="shared" si="32"/>
        <v>0</v>
      </c>
      <c r="AP415" s="99">
        <f>SUMIFS(通讯通路门店!$K:$K,通讯通路门店!$S:$S,$G415)</f>
        <v>0</v>
      </c>
      <c r="AQ415" s="83"/>
      <c r="AR415" s="99">
        <f>SUMIFS(通讯通路门店!$T:$T,通讯通路门店!$S:$S,$G415)</f>
        <v>0</v>
      </c>
      <c r="AS415" s="99">
        <f>SUMIFS(通讯通路门店!$U:$U,通讯通路门店!$S:$S,$G415)</f>
        <v>0</v>
      </c>
      <c r="AT415" s="99">
        <f>SUMIFS(通讯通路门店!$V:$V,通讯通路门店!$S:$S,$G415)</f>
        <v>0</v>
      </c>
      <c r="AU415" s="99">
        <f>SUMIFS(通讯通路门店!$W:$W,通讯通路门店!$S:$S,$G415)</f>
        <v>0</v>
      </c>
      <c r="AV415" s="99">
        <f>SUMIFS(通讯通路门店!$Z:$Z,通讯通路门店!$S:$S,$G415)</f>
        <v>0</v>
      </c>
      <c r="AW415" s="99">
        <f>SUMIFS(通讯通路门店!$AB:$AB,通讯通路门店!$S:$S,$G415)</f>
        <v>0</v>
      </c>
      <c r="AX415" s="99">
        <f>SUMIFS(通讯通路门店!$X:$X,通讯通路门店!$S:$S,$G415)</f>
        <v>0</v>
      </c>
      <c r="AY415" s="99">
        <f>SUMIFS(通讯通路门店!$Y:$Y,通讯通路门店!$S:$S,$G415)</f>
        <v>0</v>
      </c>
      <c r="AZ415" s="99">
        <f>SUMIFS(通讯通路门店!$AA:$AA,通讯通路门店!$S:$S,$G415)</f>
        <v>0</v>
      </c>
      <c r="BA415" s="99">
        <f t="shared" si="33"/>
        <v>0</v>
      </c>
      <c r="BB415" s="99">
        <f t="shared" si="34"/>
        <v>0</v>
      </c>
      <c r="BC415" s="99">
        <f>SUMIFS(通讯通路门店!$W:$W,通讯通路门店!$S:$S,$G415,通讯通路门店!$J:$J,"荣耀体验店")+SUMIFS(通讯通路门店!$W:$W,通讯通路门店!$S:$S,$G415,通讯通路门店!$J:$J,"荣耀授权专卖店")</f>
        <v>0</v>
      </c>
      <c r="BD415" s="99">
        <f>SUMIFS(通讯通路门店!$Z:$Z,通讯通路门店!$S:$S,$G415,通讯通路门店!$J:$J,"VIVO体验店")</f>
        <v>0</v>
      </c>
      <c r="BE415" s="99">
        <f>SUMIFS(通讯通路门店!$AB:$AB,通讯通路门店!$S:$S,$G415,通讯通路门店!$J:$J,"OPPO体验店")</f>
        <v>0</v>
      </c>
      <c r="BF415" s="99">
        <f>SUMIFS(通讯通路门店!$X:$X,通讯通路门店!$S:$S,$G415,通讯通路门店!$J:$J,"华为授权体验店")+SUMIFS(通讯通路门店!$AA:$AA,通讯通路门店!$S:$S,$G415,通讯通路门店!$J:$J,"华为堡垒店")</f>
        <v>0</v>
      </c>
      <c r="BG415" s="99">
        <f>SUMIFS(通讯通路门店!$Y:$Y,通讯通路门店!$S:$S,$G415,通讯通路门店!$J:$J,"小米体验店")</f>
        <v>0</v>
      </c>
      <c r="BH415" s="99">
        <f>SUMIFS(通讯通路门店!$AA:$AA,通讯通路门店!$S:$S,$G415,通讯通路门店!$J:$J,"苹果体验店")</f>
        <v>0</v>
      </c>
      <c r="BI415" s="99">
        <f>SUMIFS(通讯通路门店!$K:$K,通讯通路门店!$S:$S,$G415,通讯通路门店!$J:$J,"其他品牌专卖店")</f>
        <v>0</v>
      </c>
      <c r="BJ415" s="99">
        <f>SUMIFS(通讯通路门店!$AC:$AC,通讯通路门店!$S:$S,$G415)</f>
        <v>0</v>
      </c>
      <c r="BK415" s="99">
        <f>SUMIFS(通讯通路门店!$AD:$AD,通讯通路门店!$S:$S,$G415)</f>
        <v>0</v>
      </c>
      <c r="BL415" s="99">
        <f>SUMIFS(通讯通路门店!$AE:$AE,通讯通路门店!$S:$S,$G415)</f>
        <v>0</v>
      </c>
      <c r="BM415" s="99">
        <f>SUMIFS(通讯通路门店!$AF:$AF,通讯通路门店!$S:$S,$G415)</f>
        <v>0</v>
      </c>
      <c r="BN415" s="99">
        <f>SUMIFS(通讯通路门店!$AG:$AG,通讯通路门店!$S:$S,$G415)</f>
        <v>0</v>
      </c>
      <c r="BO415" s="99">
        <f>SUMIFS(通讯通路门店!$AH:$AH,通讯通路门店!$S:$S,$G415)</f>
        <v>0</v>
      </c>
      <c r="BP415" s="99">
        <f>SUMIFS(通讯通路门店!$AI:$AI,通讯通路门店!$S:$S,$G415)</f>
        <v>0</v>
      </c>
      <c r="BQ415" s="83"/>
    </row>
    <row r="416" spans="1:69">
      <c r="A416" s="99" t="str">
        <f>IFERROR(_xlfn.XLOOKUP($G416,通讯通路门店!$S$4:$S$993933,通讯通路门店!$A$4:$A$993933,0,0),"")</f>
        <v/>
      </c>
      <c r="B416" s="99" t="str">
        <f>IFERROR(_xlfn.XLOOKUP($G416,通讯通路门店!$S$4:$S$993933,通讯通路门店!$B$4:$B$993933,0,0),"")</f>
        <v/>
      </c>
      <c r="C416" s="99" t="str">
        <f>IFERROR(_xlfn.XLOOKUP($G416,通讯通路门店!$S$4:$S$993933,通讯通路门店!$C$4:$C$993933,0,0),"")</f>
        <v/>
      </c>
      <c r="D416" s="99" t="str">
        <f>IFERROR(_xlfn.XLOOKUP($G416,通讯通路门店!$S$4:$S$993933,通讯通路门店!$D$4:$D$993933,0,0),"")</f>
        <v/>
      </c>
      <c r="E416" s="83"/>
      <c r="F416" s="83"/>
      <c r="G416" s="101" t="e">
        <v>#N/A</v>
      </c>
      <c r="H416" s="102" t="str">
        <f>IFERROR(_xlfn.XLOOKUP($G416,通讯通路门店!$S$4:$S$993933,通讯通路门店!$R$4:$R$993933,0,0),"")</f>
        <v/>
      </c>
      <c r="I416" s="83"/>
      <c r="J416" s="83"/>
      <c r="K416" s="83"/>
      <c r="L416" s="83"/>
      <c r="M416" s="83"/>
      <c r="N416" s="83"/>
      <c r="O416" s="83"/>
      <c r="P416" s="83"/>
      <c r="Q416" s="83"/>
      <c r="R416" s="83"/>
      <c r="S416" s="83"/>
      <c r="T416" s="83"/>
      <c r="U416" s="99">
        <f>COUNTIF(通讯通路门店!$S:$S,$G416)</f>
        <v>0</v>
      </c>
      <c r="V416" s="99">
        <f>COUNTIFS(通讯通路门店!$S:$S,$G416,通讯通路门店!$J:$J,"综合卖场")</f>
        <v>0</v>
      </c>
      <c r="W416" s="99">
        <f>SUMIFS(通讯通路门店!$AJ:$AJ,通讯通路门店!$S:$S,通讯客户沙盘!$G416)</f>
        <v>0</v>
      </c>
      <c r="X416" s="99">
        <f t="shared" si="30"/>
        <v>0</v>
      </c>
      <c r="Y416" s="99">
        <f>COUNTIFS(通讯通路门店!$S:$S,$G416,通讯通路门店!$J:$J,"荣耀体验店")+COUNTIFS(通讯通路门店!$S:$S,$G416,通讯通路门店!$J:$J,"荣耀授权专卖店")</f>
        <v>0</v>
      </c>
      <c r="Z416" s="99">
        <f>COUNTIFS(通讯通路门店!$S:$S,$G416,通讯通路门店!$J:$J,"VIVO体验店")</f>
        <v>0</v>
      </c>
      <c r="AA416" s="99">
        <f>COUNTIFS(通讯通路门店!$S:$S,$G416,通讯通路门店!$J:$J,"OPPO体验店")</f>
        <v>0</v>
      </c>
      <c r="AB416" s="99">
        <f>COUNTIFS(通讯通路门店!$S:$S,$G416,通讯通路门店!$J:$J,"华为授权体验店")+COUNTIFS(通讯通路门店!$S:$S,$G416,通讯通路门店!$J:$J,"华为堡垒店")</f>
        <v>0</v>
      </c>
      <c r="AC416" s="99">
        <f>COUNTIFS(通讯通路门店!$S:$S,$G416,通讯通路门店!$J:$J,"小米体验店")</f>
        <v>0</v>
      </c>
      <c r="AD416" s="99">
        <f>COUNTIFS(通讯通路门店!$S:$S,$G416,通讯通路门店!$J:$J,"苹果体验店")</f>
        <v>0</v>
      </c>
      <c r="AE416" s="99">
        <f>COUNTIFS(通讯通路门店!$S:$S,$G416,通讯通路门店!$J:$J,"其他品牌专卖店")</f>
        <v>0</v>
      </c>
      <c r="AF416" s="99">
        <f>SUMIFS(通讯通路门店!$BI:$BI,通讯通路门店!$S:$S,$G416)</f>
        <v>0</v>
      </c>
      <c r="AG416" s="99">
        <f>SUMIFS(通讯通路门店!$BH:$BH,通讯通路门店!$S:$S,$G416)</f>
        <v>0</v>
      </c>
      <c r="AH416" s="99">
        <f t="shared" si="31"/>
        <v>0</v>
      </c>
      <c r="AI416" s="99">
        <f>SUMIFS(通讯通路门店!$BB:$BB,通讯通路门店!$S:$S,$G416)</f>
        <v>0</v>
      </c>
      <c r="AJ416" s="99">
        <f>SUMIFS(通讯通路门店!$BE:$BE,通讯通路门店!$S:$S,$G416)</f>
        <v>0</v>
      </c>
      <c r="AK416" s="99">
        <f>SUMIFS(通讯通路门店!$BG:$BG,通讯通路门店!$S:$S,$G416)</f>
        <v>0</v>
      </c>
      <c r="AL416" s="99">
        <f>SUMIFS(通讯通路门店!$BC:$BC,通讯通路门店!$S:$S,$G416)</f>
        <v>0</v>
      </c>
      <c r="AM416" s="99">
        <f>SUMIFS(通讯通路门店!$BD:$BD,通讯通路门店!$S:$S,$G416)</f>
        <v>0</v>
      </c>
      <c r="AN416" s="99">
        <f>SUMIFS(通讯通路门店!$BF:$BF,通讯通路门店!$S:$S,$G416)</f>
        <v>0</v>
      </c>
      <c r="AO416" s="99">
        <f t="shared" si="32"/>
        <v>0</v>
      </c>
      <c r="AP416" s="99">
        <f>SUMIFS(通讯通路门店!$K:$K,通讯通路门店!$S:$S,$G416)</f>
        <v>0</v>
      </c>
      <c r="AQ416" s="83"/>
      <c r="AR416" s="99">
        <f>SUMIFS(通讯通路门店!$T:$T,通讯通路门店!$S:$S,$G416)</f>
        <v>0</v>
      </c>
      <c r="AS416" s="99">
        <f>SUMIFS(通讯通路门店!$U:$U,通讯通路门店!$S:$S,$G416)</f>
        <v>0</v>
      </c>
      <c r="AT416" s="99">
        <f>SUMIFS(通讯通路门店!$V:$V,通讯通路门店!$S:$S,$G416)</f>
        <v>0</v>
      </c>
      <c r="AU416" s="99">
        <f>SUMIFS(通讯通路门店!$W:$W,通讯通路门店!$S:$S,$G416)</f>
        <v>0</v>
      </c>
      <c r="AV416" s="99">
        <f>SUMIFS(通讯通路门店!$Z:$Z,通讯通路门店!$S:$S,$G416)</f>
        <v>0</v>
      </c>
      <c r="AW416" s="99">
        <f>SUMIFS(通讯通路门店!$AB:$AB,通讯通路门店!$S:$S,$G416)</f>
        <v>0</v>
      </c>
      <c r="AX416" s="99">
        <f>SUMIFS(通讯通路门店!$X:$X,通讯通路门店!$S:$S,$G416)</f>
        <v>0</v>
      </c>
      <c r="AY416" s="99">
        <f>SUMIFS(通讯通路门店!$Y:$Y,通讯通路门店!$S:$S,$G416)</f>
        <v>0</v>
      </c>
      <c r="AZ416" s="99">
        <f>SUMIFS(通讯通路门店!$AA:$AA,通讯通路门店!$S:$S,$G416)</f>
        <v>0</v>
      </c>
      <c r="BA416" s="99">
        <f t="shared" si="33"/>
        <v>0</v>
      </c>
      <c r="BB416" s="99">
        <f t="shared" si="34"/>
        <v>0</v>
      </c>
      <c r="BC416" s="99">
        <f>SUMIFS(通讯通路门店!$W:$W,通讯通路门店!$S:$S,$G416,通讯通路门店!$J:$J,"荣耀体验店")+SUMIFS(通讯通路门店!$W:$W,通讯通路门店!$S:$S,$G416,通讯通路门店!$J:$J,"荣耀授权专卖店")</f>
        <v>0</v>
      </c>
      <c r="BD416" s="99">
        <f>SUMIFS(通讯通路门店!$Z:$Z,通讯通路门店!$S:$S,$G416,通讯通路门店!$J:$J,"VIVO体验店")</f>
        <v>0</v>
      </c>
      <c r="BE416" s="99">
        <f>SUMIFS(通讯通路门店!$AB:$AB,通讯通路门店!$S:$S,$G416,通讯通路门店!$J:$J,"OPPO体验店")</f>
        <v>0</v>
      </c>
      <c r="BF416" s="99">
        <f>SUMIFS(通讯通路门店!$X:$X,通讯通路门店!$S:$S,$G416,通讯通路门店!$J:$J,"华为授权体验店")+SUMIFS(通讯通路门店!$AA:$AA,通讯通路门店!$S:$S,$G416,通讯通路门店!$J:$J,"华为堡垒店")</f>
        <v>0</v>
      </c>
      <c r="BG416" s="99">
        <f>SUMIFS(通讯通路门店!$Y:$Y,通讯通路门店!$S:$S,$G416,通讯通路门店!$J:$J,"小米体验店")</f>
        <v>0</v>
      </c>
      <c r="BH416" s="99">
        <f>SUMIFS(通讯通路门店!$AA:$AA,通讯通路门店!$S:$S,$G416,通讯通路门店!$J:$J,"苹果体验店")</f>
        <v>0</v>
      </c>
      <c r="BI416" s="99">
        <f>SUMIFS(通讯通路门店!$K:$K,通讯通路门店!$S:$S,$G416,通讯通路门店!$J:$J,"其他品牌专卖店")</f>
        <v>0</v>
      </c>
      <c r="BJ416" s="99">
        <f>SUMIFS(通讯通路门店!$AC:$AC,通讯通路门店!$S:$S,$G416)</f>
        <v>0</v>
      </c>
      <c r="BK416" s="99">
        <f>SUMIFS(通讯通路门店!$AD:$AD,通讯通路门店!$S:$S,$G416)</f>
        <v>0</v>
      </c>
      <c r="BL416" s="99">
        <f>SUMIFS(通讯通路门店!$AE:$AE,通讯通路门店!$S:$S,$G416)</f>
        <v>0</v>
      </c>
      <c r="BM416" s="99">
        <f>SUMIFS(通讯通路门店!$AF:$AF,通讯通路门店!$S:$S,$G416)</f>
        <v>0</v>
      </c>
      <c r="BN416" s="99">
        <f>SUMIFS(通讯通路门店!$AG:$AG,通讯通路门店!$S:$S,$G416)</f>
        <v>0</v>
      </c>
      <c r="BO416" s="99">
        <f>SUMIFS(通讯通路门店!$AH:$AH,通讯通路门店!$S:$S,$G416)</f>
        <v>0</v>
      </c>
      <c r="BP416" s="99">
        <f>SUMIFS(通讯通路门店!$AI:$AI,通讯通路门店!$S:$S,$G416)</f>
        <v>0</v>
      </c>
      <c r="BQ416" s="83"/>
    </row>
    <row r="417" spans="1:69">
      <c r="A417" s="99" t="str">
        <f>IFERROR(_xlfn.XLOOKUP($G417,通讯通路门店!$S$4:$S$993933,通讯通路门店!$A$4:$A$993933,0,0),"")</f>
        <v/>
      </c>
      <c r="B417" s="99" t="str">
        <f>IFERROR(_xlfn.XLOOKUP($G417,通讯通路门店!$S$4:$S$993933,通讯通路门店!$B$4:$B$993933,0,0),"")</f>
        <v/>
      </c>
      <c r="C417" s="99" t="str">
        <f>IFERROR(_xlfn.XLOOKUP($G417,通讯通路门店!$S$4:$S$993933,通讯通路门店!$C$4:$C$993933,0,0),"")</f>
        <v/>
      </c>
      <c r="D417" s="99" t="str">
        <f>IFERROR(_xlfn.XLOOKUP($G417,通讯通路门店!$S$4:$S$993933,通讯通路门店!$D$4:$D$993933,0,0),"")</f>
        <v/>
      </c>
      <c r="E417" s="83"/>
      <c r="F417" s="83"/>
      <c r="G417" s="101" t="e">
        <v>#N/A</v>
      </c>
      <c r="H417" s="102" t="str">
        <f>IFERROR(_xlfn.XLOOKUP($G417,通讯通路门店!$S$4:$S$993933,通讯通路门店!$R$4:$R$993933,0,0),"")</f>
        <v/>
      </c>
      <c r="I417" s="83"/>
      <c r="J417" s="83"/>
      <c r="K417" s="83"/>
      <c r="L417" s="83"/>
      <c r="M417" s="83"/>
      <c r="N417" s="83"/>
      <c r="O417" s="83"/>
      <c r="P417" s="83"/>
      <c r="Q417" s="83"/>
      <c r="R417" s="83"/>
      <c r="S417" s="83"/>
      <c r="T417" s="83"/>
      <c r="U417" s="99">
        <f>COUNTIF(通讯通路门店!$S:$S,$G417)</f>
        <v>0</v>
      </c>
      <c r="V417" s="99">
        <f>COUNTIFS(通讯通路门店!$S:$S,$G417,通讯通路门店!$J:$J,"综合卖场")</f>
        <v>0</v>
      </c>
      <c r="W417" s="99">
        <f>SUMIFS(通讯通路门店!$AJ:$AJ,通讯通路门店!$S:$S,通讯客户沙盘!$G417)</f>
        <v>0</v>
      </c>
      <c r="X417" s="99">
        <f t="shared" si="30"/>
        <v>0</v>
      </c>
      <c r="Y417" s="99">
        <f>COUNTIFS(通讯通路门店!$S:$S,$G417,通讯通路门店!$J:$J,"荣耀体验店")+COUNTIFS(通讯通路门店!$S:$S,$G417,通讯通路门店!$J:$J,"荣耀授权专卖店")</f>
        <v>0</v>
      </c>
      <c r="Z417" s="99">
        <f>COUNTIFS(通讯通路门店!$S:$S,$G417,通讯通路门店!$J:$J,"VIVO体验店")</f>
        <v>0</v>
      </c>
      <c r="AA417" s="99">
        <f>COUNTIFS(通讯通路门店!$S:$S,$G417,通讯通路门店!$J:$J,"OPPO体验店")</f>
        <v>0</v>
      </c>
      <c r="AB417" s="99">
        <f>COUNTIFS(通讯通路门店!$S:$S,$G417,通讯通路门店!$J:$J,"华为授权体验店")+COUNTIFS(通讯通路门店!$S:$S,$G417,通讯通路门店!$J:$J,"华为堡垒店")</f>
        <v>0</v>
      </c>
      <c r="AC417" s="99">
        <f>COUNTIFS(通讯通路门店!$S:$S,$G417,通讯通路门店!$J:$J,"小米体验店")</f>
        <v>0</v>
      </c>
      <c r="AD417" s="99">
        <f>COUNTIFS(通讯通路门店!$S:$S,$G417,通讯通路门店!$J:$J,"苹果体验店")</f>
        <v>0</v>
      </c>
      <c r="AE417" s="99">
        <f>COUNTIFS(通讯通路门店!$S:$S,$G417,通讯通路门店!$J:$J,"其他品牌专卖店")</f>
        <v>0</v>
      </c>
      <c r="AF417" s="99">
        <f>SUMIFS(通讯通路门店!$BI:$BI,通讯通路门店!$S:$S,$G417)</f>
        <v>0</v>
      </c>
      <c r="AG417" s="99">
        <f>SUMIFS(通讯通路门店!$BH:$BH,通讯通路门店!$S:$S,$G417)</f>
        <v>0</v>
      </c>
      <c r="AH417" s="99">
        <f t="shared" si="31"/>
        <v>0</v>
      </c>
      <c r="AI417" s="99">
        <f>SUMIFS(通讯通路门店!$BB:$BB,通讯通路门店!$S:$S,$G417)</f>
        <v>0</v>
      </c>
      <c r="AJ417" s="99">
        <f>SUMIFS(通讯通路门店!$BE:$BE,通讯通路门店!$S:$S,$G417)</f>
        <v>0</v>
      </c>
      <c r="AK417" s="99">
        <f>SUMIFS(通讯通路门店!$BG:$BG,通讯通路门店!$S:$S,$G417)</f>
        <v>0</v>
      </c>
      <c r="AL417" s="99">
        <f>SUMIFS(通讯通路门店!$BC:$BC,通讯通路门店!$S:$S,$G417)</f>
        <v>0</v>
      </c>
      <c r="AM417" s="99">
        <f>SUMIFS(通讯通路门店!$BD:$BD,通讯通路门店!$S:$S,$G417)</f>
        <v>0</v>
      </c>
      <c r="AN417" s="99">
        <f>SUMIFS(通讯通路门店!$BF:$BF,通讯通路门店!$S:$S,$G417)</f>
        <v>0</v>
      </c>
      <c r="AO417" s="99">
        <f t="shared" si="32"/>
        <v>0</v>
      </c>
      <c r="AP417" s="99">
        <f>SUMIFS(通讯通路门店!$K:$K,通讯通路门店!$S:$S,$G417)</f>
        <v>0</v>
      </c>
      <c r="AQ417" s="83"/>
      <c r="AR417" s="99">
        <f>SUMIFS(通讯通路门店!$T:$T,通讯通路门店!$S:$S,$G417)</f>
        <v>0</v>
      </c>
      <c r="AS417" s="99">
        <f>SUMIFS(通讯通路门店!$U:$U,通讯通路门店!$S:$S,$G417)</f>
        <v>0</v>
      </c>
      <c r="AT417" s="99">
        <f>SUMIFS(通讯通路门店!$V:$V,通讯通路门店!$S:$S,$G417)</f>
        <v>0</v>
      </c>
      <c r="AU417" s="99">
        <f>SUMIFS(通讯通路门店!$W:$W,通讯通路门店!$S:$S,$G417)</f>
        <v>0</v>
      </c>
      <c r="AV417" s="99">
        <f>SUMIFS(通讯通路门店!$Z:$Z,通讯通路门店!$S:$S,$G417)</f>
        <v>0</v>
      </c>
      <c r="AW417" s="99">
        <f>SUMIFS(通讯通路门店!$AB:$AB,通讯通路门店!$S:$S,$G417)</f>
        <v>0</v>
      </c>
      <c r="AX417" s="99">
        <f>SUMIFS(通讯通路门店!$X:$X,通讯通路门店!$S:$S,$G417)</f>
        <v>0</v>
      </c>
      <c r="AY417" s="99">
        <f>SUMIFS(通讯通路门店!$Y:$Y,通讯通路门店!$S:$S,$G417)</f>
        <v>0</v>
      </c>
      <c r="AZ417" s="99">
        <f>SUMIFS(通讯通路门店!$AA:$AA,通讯通路门店!$S:$S,$G417)</f>
        <v>0</v>
      </c>
      <c r="BA417" s="99">
        <f t="shared" si="33"/>
        <v>0</v>
      </c>
      <c r="BB417" s="99">
        <f t="shared" si="34"/>
        <v>0</v>
      </c>
      <c r="BC417" s="99">
        <f>SUMIFS(通讯通路门店!$W:$W,通讯通路门店!$S:$S,$G417,通讯通路门店!$J:$J,"荣耀体验店")+SUMIFS(通讯通路门店!$W:$W,通讯通路门店!$S:$S,$G417,通讯通路门店!$J:$J,"荣耀授权专卖店")</f>
        <v>0</v>
      </c>
      <c r="BD417" s="99">
        <f>SUMIFS(通讯通路门店!$Z:$Z,通讯通路门店!$S:$S,$G417,通讯通路门店!$J:$J,"VIVO体验店")</f>
        <v>0</v>
      </c>
      <c r="BE417" s="99">
        <f>SUMIFS(通讯通路门店!$AB:$AB,通讯通路门店!$S:$S,$G417,通讯通路门店!$J:$J,"OPPO体验店")</f>
        <v>0</v>
      </c>
      <c r="BF417" s="99">
        <f>SUMIFS(通讯通路门店!$X:$X,通讯通路门店!$S:$S,$G417,通讯通路门店!$J:$J,"华为授权体验店")+SUMIFS(通讯通路门店!$AA:$AA,通讯通路门店!$S:$S,$G417,通讯通路门店!$J:$J,"华为堡垒店")</f>
        <v>0</v>
      </c>
      <c r="BG417" s="99">
        <f>SUMIFS(通讯通路门店!$Y:$Y,通讯通路门店!$S:$S,$G417,通讯通路门店!$J:$J,"小米体验店")</f>
        <v>0</v>
      </c>
      <c r="BH417" s="99">
        <f>SUMIFS(通讯通路门店!$AA:$AA,通讯通路门店!$S:$S,$G417,通讯通路门店!$J:$J,"苹果体验店")</f>
        <v>0</v>
      </c>
      <c r="BI417" s="99">
        <f>SUMIFS(通讯通路门店!$K:$K,通讯通路门店!$S:$S,$G417,通讯通路门店!$J:$J,"其他品牌专卖店")</f>
        <v>0</v>
      </c>
      <c r="BJ417" s="99">
        <f>SUMIFS(通讯通路门店!$AC:$AC,通讯通路门店!$S:$S,$G417)</f>
        <v>0</v>
      </c>
      <c r="BK417" s="99">
        <f>SUMIFS(通讯通路门店!$AD:$AD,通讯通路门店!$S:$S,$G417)</f>
        <v>0</v>
      </c>
      <c r="BL417" s="99">
        <f>SUMIFS(通讯通路门店!$AE:$AE,通讯通路门店!$S:$S,$G417)</f>
        <v>0</v>
      </c>
      <c r="BM417" s="99">
        <f>SUMIFS(通讯通路门店!$AF:$AF,通讯通路门店!$S:$S,$G417)</f>
        <v>0</v>
      </c>
      <c r="BN417" s="99">
        <f>SUMIFS(通讯通路门店!$AG:$AG,通讯通路门店!$S:$S,$G417)</f>
        <v>0</v>
      </c>
      <c r="BO417" s="99">
        <f>SUMIFS(通讯通路门店!$AH:$AH,通讯通路门店!$S:$S,$G417)</f>
        <v>0</v>
      </c>
      <c r="BP417" s="99">
        <f>SUMIFS(通讯通路门店!$AI:$AI,通讯通路门店!$S:$S,$G417)</f>
        <v>0</v>
      </c>
      <c r="BQ417" s="83"/>
    </row>
    <row r="418" spans="1:69">
      <c r="A418" s="99" t="str">
        <f>IFERROR(_xlfn.XLOOKUP($G418,通讯通路门店!$S$4:$S$993933,通讯通路门店!$A$4:$A$993933,0,0),"")</f>
        <v/>
      </c>
      <c r="B418" s="99" t="str">
        <f>IFERROR(_xlfn.XLOOKUP($G418,通讯通路门店!$S$4:$S$993933,通讯通路门店!$B$4:$B$993933,0,0),"")</f>
        <v/>
      </c>
      <c r="C418" s="99" t="str">
        <f>IFERROR(_xlfn.XLOOKUP($G418,通讯通路门店!$S$4:$S$993933,通讯通路门店!$C$4:$C$993933,0,0),"")</f>
        <v/>
      </c>
      <c r="D418" s="99" t="str">
        <f>IFERROR(_xlfn.XLOOKUP($G418,通讯通路门店!$S$4:$S$993933,通讯通路门店!$D$4:$D$993933,0,0),"")</f>
        <v/>
      </c>
      <c r="E418" s="83"/>
      <c r="F418" s="83"/>
      <c r="G418" s="101" t="e">
        <v>#N/A</v>
      </c>
      <c r="H418" s="102" t="str">
        <f>IFERROR(_xlfn.XLOOKUP($G418,通讯通路门店!$S$4:$S$993933,通讯通路门店!$R$4:$R$993933,0,0),"")</f>
        <v/>
      </c>
      <c r="I418" s="83"/>
      <c r="J418" s="83"/>
      <c r="K418" s="83"/>
      <c r="L418" s="83"/>
      <c r="M418" s="83"/>
      <c r="N418" s="83"/>
      <c r="O418" s="83"/>
      <c r="P418" s="83"/>
      <c r="Q418" s="83"/>
      <c r="R418" s="83"/>
      <c r="S418" s="83"/>
      <c r="T418" s="83"/>
      <c r="U418" s="99">
        <f>COUNTIF(通讯通路门店!$S:$S,$G418)</f>
        <v>0</v>
      </c>
      <c r="V418" s="99">
        <f>COUNTIFS(通讯通路门店!$S:$S,$G418,通讯通路门店!$J:$J,"综合卖场")</f>
        <v>0</v>
      </c>
      <c r="W418" s="99">
        <f>SUMIFS(通讯通路门店!$AJ:$AJ,通讯通路门店!$S:$S,通讯客户沙盘!$G418)</f>
        <v>0</v>
      </c>
      <c r="X418" s="99">
        <f t="shared" si="30"/>
        <v>0</v>
      </c>
      <c r="Y418" s="99">
        <f>COUNTIFS(通讯通路门店!$S:$S,$G418,通讯通路门店!$J:$J,"荣耀体验店")+COUNTIFS(通讯通路门店!$S:$S,$G418,通讯通路门店!$J:$J,"荣耀授权专卖店")</f>
        <v>0</v>
      </c>
      <c r="Z418" s="99">
        <f>COUNTIFS(通讯通路门店!$S:$S,$G418,通讯通路门店!$J:$J,"VIVO体验店")</f>
        <v>0</v>
      </c>
      <c r="AA418" s="99">
        <f>COUNTIFS(通讯通路门店!$S:$S,$G418,通讯通路门店!$J:$J,"OPPO体验店")</f>
        <v>0</v>
      </c>
      <c r="AB418" s="99">
        <f>COUNTIFS(通讯通路门店!$S:$S,$G418,通讯通路门店!$J:$J,"华为授权体验店")+COUNTIFS(通讯通路门店!$S:$S,$G418,通讯通路门店!$J:$J,"华为堡垒店")</f>
        <v>0</v>
      </c>
      <c r="AC418" s="99">
        <f>COUNTIFS(通讯通路门店!$S:$S,$G418,通讯通路门店!$J:$J,"小米体验店")</f>
        <v>0</v>
      </c>
      <c r="AD418" s="99">
        <f>COUNTIFS(通讯通路门店!$S:$S,$G418,通讯通路门店!$J:$J,"苹果体验店")</f>
        <v>0</v>
      </c>
      <c r="AE418" s="99">
        <f>COUNTIFS(通讯通路门店!$S:$S,$G418,通讯通路门店!$J:$J,"其他品牌专卖店")</f>
        <v>0</v>
      </c>
      <c r="AF418" s="99">
        <f>SUMIFS(通讯通路门店!$BI:$BI,通讯通路门店!$S:$S,$G418)</f>
        <v>0</v>
      </c>
      <c r="AG418" s="99">
        <f>SUMIFS(通讯通路门店!$BH:$BH,通讯通路门店!$S:$S,$G418)</f>
        <v>0</v>
      </c>
      <c r="AH418" s="99">
        <f t="shared" si="31"/>
        <v>0</v>
      </c>
      <c r="AI418" s="99">
        <f>SUMIFS(通讯通路门店!$BB:$BB,通讯通路门店!$S:$S,$G418)</f>
        <v>0</v>
      </c>
      <c r="AJ418" s="99">
        <f>SUMIFS(通讯通路门店!$BE:$BE,通讯通路门店!$S:$S,$G418)</f>
        <v>0</v>
      </c>
      <c r="AK418" s="99">
        <f>SUMIFS(通讯通路门店!$BG:$BG,通讯通路门店!$S:$S,$G418)</f>
        <v>0</v>
      </c>
      <c r="AL418" s="99">
        <f>SUMIFS(通讯通路门店!$BC:$BC,通讯通路门店!$S:$S,$G418)</f>
        <v>0</v>
      </c>
      <c r="AM418" s="99">
        <f>SUMIFS(通讯通路门店!$BD:$BD,通讯通路门店!$S:$S,$G418)</f>
        <v>0</v>
      </c>
      <c r="AN418" s="99">
        <f>SUMIFS(通讯通路门店!$BF:$BF,通讯通路门店!$S:$S,$G418)</f>
        <v>0</v>
      </c>
      <c r="AO418" s="99">
        <f t="shared" si="32"/>
        <v>0</v>
      </c>
      <c r="AP418" s="99">
        <f>SUMIFS(通讯通路门店!$K:$K,通讯通路门店!$S:$S,$G418)</f>
        <v>0</v>
      </c>
      <c r="AQ418" s="83"/>
      <c r="AR418" s="99">
        <f>SUMIFS(通讯通路门店!$T:$T,通讯通路门店!$S:$S,$G418)</f>
        <v>0</v>
      </c>
      <c r="AS418" s="99">
        <f>SUMIFS(通讯通路门店!$U:$U,通讯通路门店!$S:$S,$G418)</f>
        <v>0</v>
      </c>
      <c r="AT418" s="99">
        <f>SUMIFS(通讯通路门店!$V:$V,通讯通路门店!$S:$S,$G418)</f>
        <v>0</v>
      </c>
      <c r="AU418" s="99">
        <f>SUMIFS(通讯通路门店!$W:$W,通讯通路门店!$S:$S,$G418)</f>
        <v>0</v>
      </c>
      <c r="AV418" s="99">
        <f>SUMIFS(通讯通路门店!$Z:$Z,通讯通路门店!$S:$S,$G418)</f>
        <v>0</v>
      </c>
      <c r="AW418" s="99">
        <f>SUMIFS(通讯通路门店!$AB:$AB,通讯通路门店!$S:$S,$G418)</f>
        <v>0</v>
      </c>
      <c r="AX418" s="99">
        <f>SUMIFS(通讯通路门店!$X:$X,通讯通路门店!$S:$S,$G418)</f>
        <v>0</v>
      </c>
      <c r="AY418" s="99">
        <f>SUMIFS(通讯通路门店!$Y:$Y,通讯通路门店!$S:$S,$G418)</f>
        <v>0</v>
      </c>
      <c r="AZ418" s="99">
        <f>SUMIFS(通讯通路门店!$AA:$AA,通讯通路门店!$S:$S,$G418)</f>
        <v>0</v>
      </c>
      <c r="BA418" s="99">
        <f t="shared" si="33"/>
        <v>0</v>
      </c>
      <c r="BB418" s="99">
        <f t="shared" si="34"/>
        <v>0</v>
      </c>
      <c r="BC418" s="99">
        <f>SUMIFS(通讯通路门店!$W:$W,通讯通路门店!$S:$S,$G418,通讯通路门店!$J:$J,"荣耀体验店")+SUMIFS(通讯通路门店!$W:$W,通讯通路门店!$S:$S,$G418,通讯通路门店!$J:$J,"荣耀授权专卖店")</f>
        <v>0</v>
      </c>
      <c r="BD418" s="99">
        <f>SUMIFS(通讯通路门店!$Z:$Z,通讯通路门店!$S:$S,$G418,通讯通路门店!$J:$J,"VIVO体验店")</f>
        <v>0</v>
      </c>
      <c r="BE418" s="99">
        <f>SUMIFS(通讯通路门店!$AB:$AB,通讯通路门店!$S:$S,$G418,通讯通路门店!$J:$J,"OPPO体验店")</f>
        <v>0</v>
      </c>
      <c r="BF418" s="99">
        <f>SUMIFS(通讯通路门店!$X:$X,通讯通路门店!$S:$S,$G418,通讯通路门店!$J:$J,"华为授权体验店")+SUMIFS(通讯通路门店!$AA:$AA,通讯通路门店!$S:$S,$G418,通讯通路门店!$J:$J,"华为堡垒店")</f>
        <v>0</v>
      </c>
      <c r="BG418" s="99">
        <f>SUMIFS(通讯通路门店!$Y:$Y,通讯通路门店!$S:$S,$G418,通讯通路门店!$J:$J,"小米体验店")</f>
        <v>0</v>
      </c>
      <c r="BH418" s="99">
        <f>SUMIFS(通讯通路门店!$AA:$AA,通讯通路门店!$S:$S,$G418,通讯通路门店!$J:$J,"苹果体验店")</f>
        <v>0</v>
      </c>
      <c r="BI418" s="99">
        <f>SUMIFS(通讯通路门店!$K:$K,通讯通路门店!$S:$S,$G418,通讯通路门店!$J:$J,"其他品牌专卖店")</f>
        <v>0</v>
      </c>
      <c r="BJ418" s="99">
        <f>SUMIFS(通讯通路门店!$AC:$AC,通讯通路门店!$S:$S,$G418)</f>
        <v>0</v>
      </c>
      <c r="BK418" s="99">
        <f>SUMIFS(通讯通路门店!$AD:$AD,通讯通路门店!$S:$S,$G418)</f>
        <v>0</v>
      </c>
      <c r="BL418" s="99">
        <f>SUMIFS(通讯通路门店!$AE:$AE,通讯通路门店!$S:$S,$G418)</f>
        <v>0</v>
      </c>
      <c r="BM418" s="99">
        <f>SUMIFS(通讯通路门店!$AF:$AF,通讯通路门店!$S:$S,$G418)</f>
        <v>0</v>
      </c>
      <c r="BN418" s="99">
        <f>SUMIFS(通讯通路门店!$AG:$AG,通讯通路门店!$S:$S,$G418)</f>
        <v>0</v>
      </c>
      <c r="BO418" s="99">
        <f>SUMIFS(通讯通路门店!$AH:$AH,通讯通路门店!$S:$S,$G418)</f>
        <v>0</v>
      </c>
      <c r="BP418" s="99">
        <f>SUMIFS(通讯通路门店!$AI:$AI,通讯通路门店!$S:$S,$G418)</f>
        <v>0</v>
      </c>
      <c r="BQ418" s="83"/>
    </row>
    <row r="419" spans="1:69">
      <c r="A419" s="99" t="str">
        <f>IFERROR(_xlfn.XLOOKUP($G419,通讯通路门店!$S$4:$S$993933,通讯通路门店!$A$4:$A$993933,0,0),"")</f>
        <v/>
      </c>
      <c r="B419" s="99" t="str">
        <f>IFERROR(_xlfn.XLOOKUP($G419,通讯通路门店!$S$4:$S$993933,通讯通路门店!$B$4:$B$993933,0,0),"")</f>
        <v/>
      </c>
      <c r="C419" s="99" t="str">
        <f>IFERROR(_xlfn.XLOOKUP($G419,通讯通路门店!$S$4:$S$993933,通讯通路门店!$C$4:$C$993933,0,0),"")</f>
        <v/>
      </c>
      <c r="D419" s="99" t="str">
        <f>IFERROR(_xlfn.XLOOKUP($G419,通讯通路门店!$S$4:$S$993933,通讯通路门店!$D$4:$D$993933,0,0),"")</f>
        <v/>
      </c>
      <c r="E419" s="83"/>
      <c r="F419" s="83"/>
      <c r="G419" s="101" t="e">
        <v>#N/A</v>
      </c>
      <c r="H419" s="102" t="str">
        <f>IFERROR(_xlfn.XLOOKUP($G419,通讯通路门店!$S$4:$S$993933,通讯通路门店!$R$4:$R$993933,0,0),"")</f>
        <v/>
      </c>
      <c r="I419" s="83"/>
      <c r="J419" s="83"/>
      <c r="K419" s="83"/>
      <c r="L419" s="83"/>
      <c r="M419" s="83"/>
      <c r="N419" s="83"/>
      <c r="O419" s="83"/>
      <c r="P419" s="83"/>
      <c r="Q419" s="83"/>
      <c r="R419" s="83"/>
      <c r="S419" s="83"/>
      <c r="T419" s="83"/>
      <c r="U419" s="99">
        <f>COUNTIF(通讯通路门店!$S:$S,$G419)</f>
        <v>0</v>
      </c>
      <c r="V419" s="99">
        <f>COUNTIFS(通讯通路门店!$S:$S,$G419,通讯通路门店!$J:$J,"综合卖场")</f>
        <v>0</v>
      </c>
      <c r="W419" s="99">
        <f>SUMIFS(通讯通路门店!$AJ:$AJ,通讯通路门店!$S:$S,通讯客户沙盘!$G419)</f>
        <v>0</v>
      </c>
      <c r="X419" s="99">
        <f t="shared" si="30"/>
        <v>0</v>
      </c>
      <c r="Y419" s="99">
        <f>COUNTIFS(通讯通路门店!$S:$S,$G419,通讯通路门店!$J:$J,"荣耀体验店")+COUNTIFS(通讯通路门店!$S:$S,$G419,通讯通路门店!$J:$J,"荣耀授权专卖店")</f>
        <v>0</v>
      </c>
      <c r="Z419" s="99">
        <f>COUNTIFS(通讯通路门店!$S:$S,$G419,通讯通路门店!$J:$J,"VIVO体验店")</f>
        <v>0</v>
      </c>
      <c r="AA419" s="99">
        <f>COUNTIFS(通讯通路门店!$S:$S,$G419,通讯通路门店!$J:$J,"OPPO体验店")</f>
        <v>0</v>
      </c>
      <c r="AB419" s="99">
        <f>COUNTIFS(通讯通路门店!$S:$S,$G419,通讯通路门店!$J:$J,"华为授权体验店")+COUNTIFS(通讯通路门店!$S:$S,$G419,通讯通路门店!$J:$J,"华为堡垒店")</f>
        <v>0</v>
      </c>
      <c r="AC419" s="99">
        <f>COUNTIFS(通讯通路门店!$S:$S,$G419,通讯通路门店!$J:$J,"小米体验店")</f>
        <v>0</v>
      </c>
      <c r="AD419" s="99">
        <f>COUNTIFS(通讯通路门店!$S:$S,$G419,通讯通路门店!$J:$J,"苹果体验店")</f>
        <v>0</v>
      </c>
      <c r="AE419" s="99">
        <f>COUNTIFS(通讯通路门店!$S:$S,$G419,通讯通路门店!$J:$J,"其他品牌专卖店")</f>
        <v>0</v>
      </c>
      <c r="AF419" s="99">
        <f>SUMIFS(通讯通路门店!$BI:$BI,通讯通路门店!$S:$S,$G419)</f>
        <v>0</v>
      </c>
      <c r="AG419" s="99">
        <f>SUMIFS(通讯通路门店!$BH:$BH,通讯通路门店!$S:$S,$G419)</f>
        <v>0</v>
      </c>
      <c r="AH419" s="99">
        <f t="shared" si="31"/>
        <v>0</v>
      </c>
      <c r="AI419" s="99">
        <f>SUMIFS(通讯通路门店!$BB:$BB,通讯通路门店!$S:$S,$G419)</f>
        <v>0</v>
      </c>
      <c r="AJ419" s="99">
        <f>SUMIFS(通讯通路门店!$BE:$BE,通讯通路门店!$S:$S,$G419)</f>
        <v>0</v>
      </c>
      <c r="AK419" s="99">
        <f>SUMIFS(通讯通路门店!$BG:$BG,通讯通路门店!$S:$S,$G419)</f>
        <v>0</v>
      </c>
      <c r="AL419" s="99">
        <f>SUMIFS(通讯通路门店!$BC:$BC,通讯通路门店!$S:$S,$G419)</f>
        <v>0</v>
      </c>
      <c r="AM419" s="99">
        <f>SUMIFS(通讯通路门店!$BD:$BD,通讯通路门店!$S:$S,$G419)</f>
        <v>0</v>
      </c>
      <c r="AN419" s="99">
        <f>SUMIFS(通讯通路门店!$BF:$BF,通讯通路门店!$S:$S,$G419)</f>
        <v>0</v>
      </c>
      <c r="AO419" s="99">
        <f t="shared" si="32"/>
        <v>0</v>
      </c>
      <c r="AP419" s="99">
        <f>SUMIFS(通讯通路门店!$K:$K,通讯通路门店!$S:$S,$G419)</f>
        <v>0</v>
      </c>
      <c r="AQ419" s="83"/>
      <c r="AR419" s="99">
        <f>SUMIFS(通讯通路门店!$T:$T,通讯通路门店!$S:$S,$G419)</f>
        <v>0</v>
      </c>
      <c r="AS419" s="99">
        <f>SUMIFS(通讯通路门店!$U:$U,通讯通路门店!$S:$S,$G419)</f>
        <v>0</v>
      </c>
      <c r="AT419" s="99">
        <f>SUMIFS(通讯通路门店!$V:$V,通讯通路门店!$S:$S,$G419)</f>
        <v>0</v>
      </c>
      <c r="AU419" s="99">
        <f>SUMIFS(通讯通路门店!$W:$W,通讯通路门店!$S:$S,$G419)</f>
        <v>0</v>
      </c>
      <c r="AV419" s="99">
        <f>SUMIFS(通讯通路门店!$Z:$Z,通讯通路门店!$S:$S,$G419)</f>
        <v>0</v>
      </c>
      <c r="AW419" s="99">
        <f>SUMIFS(通讯通路门店!$AB:$AB,通讯通路门店!$S:$S,$G419)</f>
        <v>0</v>
      </c>
      <c r="AX419" s="99">
        <f>SUMIFS(通讯通路门店!$X:$X,通讯通路门店!$S:$S,$G419)</f>
        <v>0</v>
      </c>
      <c r="AY419" s="99">
        <f>SUMIFS(通讯通路门店!$Y:$Y,通讯通路门店!$S:$S,$G419)</f>
        <v>0</v>
      </c>
      <c r="AZ419" s="99">
        <f>SUMIFS(通讯通路门店!$AA:$AA,通讯通路门店!$S:$S,$G419)</f>
        <v>0</v>
      </c>
      <c r="BA419" s="99">
        <f t="shared" si="33"/>
        <v>0</v>
      </c>
      <c r="BB419" s="99">
        <f t="shared" si="34"/>
        <v>0</v>
      </c>
      <c r="BC419" s="99">
        <f>SUMIFS(通讯通路门店!$W:$W,通讯通路门店!$S:$S,$G419,通讯通路门店!$J:$J,"荣耀体验店")+SUMIFS(通讯通路门店!$W:$W,通讯通路门店!$S:$S,$G419,通讯通路门店!$J:$J,"荣耀授权专卖店")</f>
        <v>0</v>
      </c>
      <c r="BD419" s="99">
        <f>SUMIFS(通讯通路门店!$Z:$Z,通讯通路门店!$S:$S,$G419,通讯通路门店!$J:$J,"VIVO体验店")</f>
        <v>0</v>
      </c>
      <c r="BE419" s="99">
        <f>SUMIFS(通讯通路门店!$AB:$AB,通讯通路门店!$S:$S,$G419,通讯通路门店!$J:$J,"OPPO体验店")</f>
        <v>0</v>
      </c>
      <c r="BF419" s="99">
        <f>SUMIFS(通讯通路门店!$X:$X,通讯通路门店!$S:$S,$G419,通讯通路门店!$J:$J,"华为授权体验店")+SUMIFS(通讯通路门店!$AA:$AA,通讯通路门店!$S:$S,$G419,通讯通路门店!$J:$J,"华为堡垒店")</f>
        <v>0</v>
      </c>
      <c r="BG419" s="99">
        <f>SUMIFS(通讯通路门店!$Y:$Y,通讯通路门店!$S:$S,$G419,通讯通路门店!$J:$J,"小米体验店")</f>
        <v>0</v>
      </c>
      <c r="BH419" s="99">
        <f>SUMIFS(通讯通路门店!$AA:$AA,通讯通路门店!$S:$S,$G419,通讯通路门店!$J:$J,"苹果体验店")</f>
        <v>0</v>
      </c>
      <c r="BI419" s="99">
        <f>SUMIFS(通讯通路门店!$K:$K,通讯通路门店!$S:$S,$G419,通讯通路门店!$J:$J,"其他品牌专卖店")</f>
        <v>0</v>
      </c>
      <c r="BJ419" s="99">
        <f>SUMIFS(通讯通路门店!$AC:$AC,通讯通路门店!$S:$S,$G419)</f>
        <v>0</v>
      </c>
      <c r="BK419" s="99">
        <f>SUMIFS(通讯通路门店!$AD:$AD,通讯通路门店!$S:$S,$G419)</f>
        <v>0</v>
      </c>
      <c r="BL419" s="99">
        <f>SUMIFS(通讯通路门店!$AE:$AE,通讯通路门店!$S:$S,$G419)</f>
        <v>0</v>
      </c>
      <c r="BM419" s="99">
        <f>SUMIFS(通讯通路门店!$AF:$AF,通讯通路门店!$S:$S,$G419)</f>
        <v>0</v>
      </c>
      <c r="BN419" s="99">
        <f>SUMIFS(通讯通路门店!$AG:$AG,通讯通路门店!$S:$S,$G419)</f>
        <v>0</v>
      </c>
      <c r="BO419" s="99">
        <f>SUMIFS(通讯通路门店!$AH:$AH,通讯通路门店!$S:$S,$G419)</f>
        <v>0</v>
      </c>
      <c r="BP419" s="99">
        <f>SUMIFS(通讯通路门店!$AI:$AI,通讯通路门店!$S:$S,$G419)</f>
        <v>0</v>
      </c>
      <c r="BQ419" s="83"/>
    </row>
    <row r="420" spans="1:69">
      <c r="A420" s="99" t="str">
        <f>IFERROR(_xlfn.XLOOKUP($G420,通讯通路门店!$S$4:$S$993933,通讯通路门店!$A$4:$A$993933,0,0),"")</f>
        <v/>
      </c>
      <c r="B420" s="99" t="str">
        <f>IFERROR(_xlfn.XLOOKUP($G420,通讯通路门店!$S$4:$S$993933,通讯通路门店!$B$4:$B$993933,0,0),"")</f>
        <v/>
      </c>
      <c r="C420" s="99" t="str">
        <f>IFERROR(_xlfn.XLOOKUP($G420,通讯通路门店!$S$4:$S$993933,通讯通路门店!$C$4:$C$993933,0,0),"")</f>
        <v/>
      </c>
      <c r="D420" s="99" t="str">
        <f>IFERROR(_xlfn.XLOOKUP($G420,通讯通路门店!$S$4:$S$993933,通讯通路门店!$D$4:$D$993933,0,0),"")</f>
        <v/>
      </c>
      <c r="E420" s="83"/>
      <c r="F420" s="83"/>
      <c r="G420" s="101" t="e">
        <v>#N/A</v>
      </c>
      <c r="H420" s="102" t="str">
        <f>IFERROR(_xlfn.XLOOKUP($G420,通讯通路门店!$S$4:$S$993933,通讯通路门店!$R$4:$R$993933,0,0),"")</f>
        <v/>
      </c>
      <c r="I420" s="83"/>
      <c r="J420" s="83"/>
      <c r="K420" s="83"/>
      <c r="L420" s="83"/>
      <c r="M420" s="83"/>
      <c r="N420" s="83"/>
      <c r="O420" s="83"/>
      <c r="P420" s="83"/>
      <c r="Q420" s="83"/>
      <c r="R420" s="83"/>
      <c r="S420" s="83"/>
      <c r="T420" s="83"/>
      <c r="U420" s="99">
        <f>COUNTIF(通讯通路门店!$S:$S,$G420)</f>
        <v>0</v>
      </c>
      <c r="V420" s="99">
        <f>COUNTIFS(通讯通路门店!$S:$S,$G420,通讯通路门店!$J:$J,"综合卖场")</f>
        <v>0</v>
      </c>
      <c r="W420" s="99">
        <f>SUMIFS(通讯通路门店!$AJ:$AJ,通讯通路门店!$S:$S,通讯客户沙盘!$G420)</f>
        <v>0</v>
      </c>
      <c r="X420" s="99">
        <f t="shared" si="30"/>
        <v>0</v>
      </c>
      <c r="Y420" s="99">
        <f>COUNTIFS(通讯通路门店!$S:$S,$G420,通讯通路门店!$J:$J,"荣耀体验店")+COUNTIFS(通讯通路门店!$S:$S,$G420,通讯通路门店!$J:$J,"荣耀授权专卖店")</f>
        <v>0</v>
      </c>
      <c r="Z420" s="99">
        <f>COUNTIFS(通讯通路门店!$S:$S,$G420,通讯通路门店!$J:$J,"VIVO体验店")</f>
        <v>0</v>
      </c>
      <c r="AA420" s="99">
        <f>COUNTIFS(通讯通路门店!$S:$S,$G420,通讯通路门店!$J:$J,"OPPO体验店")</f>
        <v>0</v>
      </c>
      <c r="AB420" s="99">
        <f>COUNTIFS(通讯通路门店!$S:$S,$G420,通讯通路门店!$J:$J,"华为授权体验店")+COUNTIFS(通讯通路门店!$S:$S,$G420,通讯通路门店!$J:$J,"华为堡垒店")</f>
        <v>0</v>
      </c>
      <c r="AC420" s="99">
        <f>COUNTIFS(通讯通路门店!$S:$S,$G420,通讯通路门店!$J:$J,"小米体验店")</f>
        <v>0</v>
      </c>
      <c r="AD420" s="99">
        <f>COUNTIFS(通讯通路门店!$S:$S,$G420,通讯通路门店!$J:$J,"苹果体验店")</f>
        <v>0</v>
      </c>
      <c r="AE420" s="99">
        <f>COUNTIFS(通讯通路门店!$S:$S,$G420,通讯通路门店!$J:$J,"其他品牌专卖店")</f>
        <v>0</v>
      </c>
      <c r="AF420" s="99">
        <f>SUMIFS(通讯通路门店!$BI:$BI,通讯通路门店!$S:$S,$G420)</f>
        <v>0</v>
      </c>
      <c r="AG420" s="99">
        <f>SUMIFS(通讯通路门店!$BH:$BH,通讯通路门店!$S:$S,$G420)</f>
        <v>0</v>
      </c>
      <c r="AH420" s="99">
        <f t="shared" si="31"/>
        <v>0</v>
      </c>
      <c r="AI420" s="99">
        <f>SUMIFS(通讯通路门店!$BB:$BB,通讯通路门店!$S:$S,$G420)</f>
        <v>0</v>
      </c>
      <c r="AJ420" s="99">
        <f>SUMIFS(通讯通路门店!$BE:$BE,通讯通路门店!$S:$S,$G420)</f>
        <v>0</v>
      </c>
      <c r="AK420" s="99">
        <f>SUMIFS(通讯通路门店!$BG:$BG,通讯通路门店!$S:$S,$G420)</f>
        <v>0</v>
      </c>
      <c r="AL420" s="99">
        <f>SUMIFS(通讯通路门店!$BC:$BC,通讯通路门店!$S:$S,$G420)</f>
        <v>0</v>
      </c>
      <c r="AM420" s="99">
        <f>SUMIFS(通讯通路门店!$BD:$BD,通讯通路门店!$S:$S,$G420)</f>
        <v>0</v>
      </c>
      <c r="AN420" s="99">
        <f>SUMIFS(通讯通路门店!$BF:$BF,通讯通路门店!$S:$S,$G420)</f>
        <v>0</v>
      </c>
      <c r="AO420" s="99">
        <f t="shared" si="32"/>
        <v>0</v>
      </c>
      <c r="AP420" s="99">
        <f>SUMIFS(通讯通路门店!$K:$K,通讯通路门店!$S:$S,$G420)</f>
        <v>0</v>
      </c>
      <c r="AQ420" s="83"/>
      <c r="AR420" s="99">
        <f>SUMIFS(通讯通路门店!$T:$T,通讯通路门店!$S:$S,$G420)</f>
        <v>0</v>
      </c>
      <c r="AS420" s="99">
        <f>SUMIFS(通讯通路门店!$U:$U,通讯通路门店!$S:$S,$G420)</f>
        <v>0</v>
      </c>
      <c r="AT420" s="99">
        <f>SUMIFS(通讯通路门店!$V:$V,通讯通路门店!$S:$S,$G420)</f>
        <v>0</v>
      </c>
      <c r="AU420" s="99">
        <f>SUMIFS(通讯通路门店!$W:$W,通讯通路门店!$S:$S,$G420)</f>
        <v>0</v>
      </c>
      <c r="AV420" s="99">
        <f>SUMIFS(通讯通路门店!$Z:$Z,通讯通路门店!$S:$S,$G420)</f>
        <v>0</v>
      </c>
      <c r="AW420" s="99">
        <f>SUMIFS(通讯通路门店!$AB:$AB,通讯通路门店!$S:$S,$G420)</f>
        <v>0</v>
      </c>
      <c r="AX420" s="99">
        <f>SUMIFS(通讯通路门店!$X:$X,通讯通路门店!$S:$S,$G420)</f>
        <v>0</v>
      </c>
      <c r="AY420" s="99">
        <f>SUMIFS(通讯通路门店!$Y:$Y,通讯通路门店!$S:$S,$G420)</f>
        <v>0</v>
      </c>
      <c r="AZ420" s="99">
        <f>SUMIFS(通讯通路门店!$AA:$AA,通讯通路门店!$S:$S,$G420)</f>
        <v>0</v>
      </c>
      <c r="BA420" s="99">
        <f t="shared" si="33"/>
        <v>0</v>
      </c>
      <c r="BB420" s="99">
        <f t="shared" si="34"/>
        <v>0</v>
      </c>
      <c r="BC420" s="99">
        <f>SUMIFS(通讯通路门店!$W:$W,通讯通路门店!$S:$S,$G420,通讯通路门店!$J:$J,"荣耀体验店")+SUMIFS(通讯通路门店!$W:$W,通讯通路门店!$S:$S,$G420,通讯通路门店!$J:$J,"荣耀授权专卖店")</f>
        <v>0</v>
      </c>
      <c r="BD420" s="99">
        <f>SUMIFS(通讯通路门店!$Z:$Z,通讯通路门店!$S:$S,$G420,通讯通路门店!$J:$J,"VIVO体验店")</f>
        <v>0</v>
      </c>
      <c r="BE420" s="99">
        <f>SUMIFS(通讯通路门店!$AB:$AB,通讯通路门店!$S:$S,$G420,通讯通路门店!$J:$J,"OPPO体验店")</f>
        <v>0</v>
      </c>
      <c r="BF420" s="99">
        <f>SUMIFS(通讯通路门店!$X:$X,通讯通路门店!$S:$S,$G420,通讯通路门店!$J:$J,"华为授权体验店")+SUMIFS(通讯通路门店!$AA:$AA,通讯通路门店!$S:$S,$G420,通讯通路门店!$J:$J,"华为堡垒店")</f>
        <v>0</v>
      </c>
      <c r="BG420" s="99">
        <f>SUMIFS(通讯通路门店!$Y:$Y,通讯通路门店!$S:$S,$G420,通讯通路门店!$J:$J,"小米体验店")</f>
        <v>0</v>
      </c>
      <c r="BH420" s="99">
        <f>SUMIFS(通讯通路门店!$AA:$AA,通讯通路门店!$S:$S,$G420,通讯通路门店!$J:$J,"苹果体验店")</f>
        <v>0</v>
      </c>
      <c r="BI420" s="99">
        <f>SUMIFS(通讯通路门店!$K:$K,通讯通路门店!$S:$S,$G420,通讯通路门店!$J:$J,"其他品牌专卖店")</f>
        <v>0</v>
      </c>
      <c r="BJ420" s="99">
        <f>SUMIFS(通讯通路门店!$AC:$AC,通讯通路门店!$S:$S,$G420)</f>
        <v>0</v>
      </c>
      <c r="BK420" s="99">
        <f>SUMIFS(通讯通路门店!$AD:$AD,通讯通路门店!$S:$S,$G420)</f>
        <v>0</v>
      </c>
      <c r="BL420" s="99">
        <f>SUMIFS(通讯通路门店!$AE:$AE,通讯通路门店!$S:$S,$G420)</f>
        <v>0</v>
      </c>
      <c r="BM420" s="99">
        <f>SUMIFS(通讯通路门店!$AF:$AF,通讯通路门店!$S:$S,$G420)</f>
        <v>0</v>
      </c>
      <c r="BN420" s="99">
        <f>SUMIFS(通讯通路门店!$AG:$AG,通讯通路门店!$S:$S,$G420)</f>
        <v>0</v>
      </c>
      <c r="BO420" s="99">
        <f>SUMIFS(通讯通路门店!$AH:$AH,通讯通路门店!$S:$S,$G420)</f>
        <v>0</v>
      </c>
      <c r="BP420" s="99">
        <f>SUMIFS(通讯通路门店!$AI:$AI,通讯通路门店!$S:$S,$G420)</f>
        <v>0</v>
      </c>
      <c r="BQ420" s="83"/>
    </row>
    <row r="421" spans="1:69">
      <c r="A421" s="99" t="str">
        <f>IFERROR(_xlfn.XLOOKUP($G421,通讯通路门店!$S$4:$S$993933,通讯通路门店!$A$4:$A$993933,0,0),"")</f>
        <v/>
      </c>
      <c r="B421" s="99" t="str">
        <f>IFERROR(_xlfn.XLOOKUP($G421,通讯通路门店!$S$4:$S$993933,通讯通路门店!$B$4:$B$993933,0,0),"")</f>
        <v/>
      </c>
      <c r="C421" s="99" t="str">
        <f>IFERROR(_xlfn.XLOOKUP($G421,通讯通路门店!$S$4:$S$993933,通讯通路门店!$C$4:$C$993933,0,0),"")</f>
        <v/>
      </c>
      <c r="D421" s="99" t="str">
        <f>IFERROR(_xlfn.XLOOKUP($G421,通讯通路门店!$S$4:$S$993933,通讯通路门店!$D$4:$D$993933,0,0),"")</f>
        <v/>
      </c>
      <c r="E421" s="83"/>
      <c r="F421" s="83"/>
      <c r="G421" s="101" t="e">
        <v>#N/A</v>
      </c>
      <c r="H421" s="102" t="str">
        <f>IFERROR(_xlfn.XLOOKUP($G421,通讯通路门店!$S$4:$S$993933,通讯通路门店!$R$4:$R$993933,0,0),"")</f>
        <v/>
      </c>
      <c r="I421" s="83"/>
      <c r="J421" s="83"/>
      <c r="K421" s="83"/>
      <c r="L421" s="83"/>
      <c r="M421" s="83"/>
      <c r="N421" s="83"/>
      <c r="O421" s="83"/>
      <c r="P421" s="83"/>
      <c r="Q421" s="83"/>
      <c r="R421" s="83"/>
      <c r="S421" s="83"/>
      <c r="T421" s="83"/>
      <c r="U421" s="99">
        <f>COUNTIF(通讯通路门店!$S:$S,$G421)</f>
        <v>0</v>
      </c>
      <c r="V421" s="99">
        <f>COUNTIFS(通讯通路门店!$S:$S,$G421,通讯通路门店!$J:$J,"综合卖场")</f>
        <v>0</v>
      </c>
      <c r="W421" s="99">
        <f>SUMIFS(通讯通路门店!$AJ:$AJ,通讯通路门店!$S:$S,通讯客户沙盘!$G421)</f>
        <v>0</v>
      </c>
      <c r="X421" s="99">
        <f t="shared" si="30"/>
        <v>0</v>
      </c>
      <c r="Y421" s="99">
        <f>COUNTIFS(通讯通路门店!$S:$S,$G421,通讯通路门店!$J:$J,"荣耀体验店")+COUNTIFS(通讯通路门店!$S:$S,$G421,通讯通路门店!$J:$J,"荣耀授权专卖店")</f>
        <v>0</v>
      </c>
      <c r="Z421" s="99">
        <f>COUNTIFS(通讯通路门店!$S:$S,$G421,通讯通路门店!$J:$J,"VIVO体验店")</f>
        <v>0</v>
      </c>
      <c r="AA421" s="99">
        <f>COUNTIFS(通讯通路门店!$S:$S,$G421,通讯通路门店!$J:$J,"OPPO体验店")</f>
        <v>0</v>
      </c>
      <c r="AB421" s="99">
        <f>COUNTIFS(通讯通路门店!$S:$S,$G421,通讯通路门店!$J:$J,"华为授权体验店")+COUNTIFS(通讯通路门店!$S:$S,$G421,通讯通路门店!$J:$J,"华为堡垒店")</f>
        <v>0</v>
      </c>
      <c r="AC421" s="99">
        <f>COUNTIFS(通讯通路门店!$S:$S,$G421,通讯通路门店!$J:$J,"小米体验店")</f>
        <v>0</v>
      </c>
      <c r="AD421" s="99">
        <f>COUNTIFS(通讯通路门店!$S:$S,$G421,通讯通路门店!$J:$J,"苹果体验店")</f>
        <v>0</v>
      </c>
      <c r="AE421" s="99">
        <f>COUNTIFS(通讯通路门店!$S:$S,$G421,通讯通路门店!$J:$J,"其他品牌专卖店")</f>
        <v>0</v>
      </c>
      <c r="AF421" s="99">
        <f>SUMIFS(通讯通路门店!$BI:$BI,通讯通路门店!$S:$S,$G421)</f>
        <v>0</v>
      </c>
      <c r="AG421" s="99">
        <f>SUMIFS(通讯通路门店!$BH:$BH,通讯通路门店!$S:$S,$G421)</f>
        <v>0</v>
      </c>
      <c r="AH421" s="99">
        <f t="shared" si="31"/>
        <v>0</v>
      </c>
      <c r="AI421" s="99">
        <f>SUMIFS(通讯通路门店!$BB:$BB,通讯通路门店!$S:$S,$G421)</f>
        <v>0</v>
      </c>
      <c r="AJ421" s="99">
        <f>SUMIFS(通讯通路门店!$BE:$BE,通讯通路门店!$S:$S,$G421)</f>
        <v>0</v>
      </c>
      <c r="AK421" s="99">
        <f>SUMIFS(通讯通路门店!$BG:$BG,通讯通路门店!$S:$S,$G421)</f>
        <v>0</v>
      </c>
      <c r="AL421" s="99">
        <f>SUMIFS(通讯通路门店!$BC:$BC,通讯通路门店!$S:$S,$G421)</f>
        <v>0</v>
      </c>
      <c r="AM421" s="99">
        <f>SUMIFS(通讯通路门店!$BD:$BD,通讯通路门店!$S:$S,$G421)</f>
        <v>0</v>
      </c>
      <c r="AN421" s="99">
        <f>SUMIFS(通讯通路门店!$BF:$BF,通讯通路门店!$S:$S,$G421)</f>
        <v>0</v>
      </c>
      <c r="AO421" s="99">
        <f t="shared" si="32"/>
        <v>0</v>
      </c>
      <c r="AP421" s="99">
        <f>SUMIFS(通讯通路门店!$K:$K,通讯通路门店!$S:$S,$G421)</f>
        <v>0</v>
      </c>
      <c r="AQ421" s="83"/>
      <c r="AR421" s="99">
        <f>SUMIFS(通讯通路门店!$T:$T,通讯通路门店!$S:$S,$G421)</f>
        <v>0</v>
      </c>
      <c r="AS421" s="99">
        <f>SUMIFS(通讯通路门店!$U:$U,通讯通路门店!$S:$S,$G421)</f>
        <v>0</v>
      </c>
      <c r="AT421" s="99">
        <f>SUMIFS(通讯通路门店!$V:$V,通讯通路门店!$S:$S,$G421)</f>
        <v>0</v>
      </c>
      <c r="AU421" s="99">
        <f>SUMIFS(通讯通路门店!$W:$W,通讯通路门店!$S:$S,$G421)</f>
        <v>0</v>
      </c>
      <c r="AV421" s="99">
        <f>SUMIFS(通讯通路门店!$Z:$Z,通讯通路门店!$S:$S,$G421)</f>
        <v>0</v>
      </c>
      <c r="AW421" s="99">
        <f>SUMIFS(通讯通路门店!$AB:$AB,通讯通路门店!$S:$S,$G421)</f>
        <v>0</v>
      </c>
      <c r="AX421" s="99">
        <f>SUMIFS(通讯通路门店!$X:$X,通讯通路门店!$S:$S,$G421)</f>
        <v>0</v>
      </c>
      <c r="AY421" s="99">
        <f>SUMIFS(通讯通路门店!$Y:$Y,通讯通路门店!$S:$S,$G421)</f>
        <v>0</v>
      </c>
      <c r="AZ421" s="99">
        <f>SUMIFS(通讯通路门店!$AA:$AA,通讯通路门店!$S:$S,$G421)</f>
        <v>0</v>
      </c>
      <c r="BA421" s="99">
        <f t="shared" si="33"/>
        <v>0</v>
      </c>
      <c r="BB421" s="99">
        <f t="shared" si="34"/>
        <v>0</v>
      </c>
      <c r="BC421" s="99">
        <f>SUMIFS(通讯通路门店!$W:$W,通讯通路门店!$S:$S,$G421,通讯通路门店!$J:$J,"荣耀体验店")+SUMIFS(通讯通路门店!$W:$W,通讯通路门店!$S:$S,$G421,通讯通路门店!$J:$J,"荣耀授权专卖店")</f>
        <v>0</v>
      </c>
      <c r="BD421" s="99">
        <f>SUMIFS(通讯通路门店!$Z:$Z,通讯通路门店!$S:$S,$G421,通讯通路门店!$J:$J,"VIVO体验店")</f>
        <v>0</v>
      </c>
      <c r="BE421" s="99">
        <f>SUMIFS(通讯通路门店!$AB:$AB,通讯通路门店!$S:$S,$G421,通讯通路门店!$J:$J,"OPPO体验店")</f>
        <v>0</v>
      </c>
      <c r="BF421" s="99">
        <f>SUMIFS(通讯通路门店!$X:$X,通讯通路门店!$S:$S,$G421,通讯通路门店!$J:$J,"华为授权体验店")+SUMIFS(通讯通路门店!$AA:$AA,通讯通路门店!$S:$S,$G421,通讯通路门店!$J:$J,"华为堡垒店")</f>
        <v>0</v>
      </c>
      <c r="BG421" s="99">
        <f>SUMIFS(通讯通路门店!$Y:$Y,通讯通路门店!$S:$S,$G421,通讯通路门店!$J:$J,"小米体验店")</f>
        <v>0</v>
      </c>
      <c r="BH421" s="99">
        <f>SUMIFS(通讯通路门店!$AA:$AA,通讯通路门店!$S:$S,$G421,通讯通路门店!$J:$J,"苹果体验店")</f>
        <v>0</v>
      </c>
      <c r="BI421" s="99">
        <f>SUMIFS(通讯通路门店!$K:$K,通讯通路门店!$S:$S,$G421,通讯通路门店!$J:$J,"其他品牌专卖店")</f>
        <v>0</v>
      </c>
      <c r="BJ421" s="99">
        <f>SUMIFS(通讯通路门店!$AC:$AC,通讯通路门店!$S:$S,$G421)</f>
        <v>0</v>
      </c>
      <c r="BK421" s="99">
        <f>SUMIFS(通讯通路门店!$AD:$AD,通讯通路门店!$S:$S,$G421)</f>
        <v>0</v>
      </c>
      <c r="BL421" s="99">
        <f>SUMIFS(通讯通路门店!$AE:$AE,通讯通路门店!$S:$S,$G421)</f>
        <v>0</v>
      </c>
      <c r="BM421" s="99">
        <f>SUMIFS(通讯通路门店!$AF:$AF,通讯通路门店!$S:$S,$G421)</f>
        <v>0</v>
      </c>
      <c r="BN421" s="99">
        <f>SUMIFS(通讯通路门店!$AG:$AG,通讯通路门店!$S:$S,$G421)</f>
        <v>0</v>
      </c>
      <c r="BO421" s="99">
        <f>SUMIFS(通讯通路门店!$AH:$AH,通讯通路门店!$S:$S,$G421)</f>
        <v>0</v>
      </c>
      <c r="BP421" s="99">
        <f>SUMIFS(通讯通路门店!$AI:$AI,通讯通路门店!$S:$S,$G421)</f>
        <v>0</v>
      </c>
      <c r="BQ421" s="83"/>
    </row>
    <row r="422" spans="1:69">
      <c r="A422" s="99" t="str">
        <f>IFERROR(_xlfn.XLOOKUP($G422,通讯通路门店!$S$4:$S$993933,通讯通路门店!$A$4:$A$993933,0,0),"")</f>
        <v/>
      </c>
      <c r="B422" s="99" t="str">
        <f>IFERROR(_xlfn.XLOOKUP($G422,通讯通路门店!$S$4:$S$993933,通讯通路门店!$B$4:$B$993933,0,0),"")</f>
        <v/>
      </c>
      <c r="C422" s="99" t="str">
        <f>IFERROR(_xlfn.XLOOKUP($G422,通讯通路门店!$S$4:$S$993933,通讯通路门店!$C$4:$C$993933,0,0),"")</f>
        <v/>
      </c>
      <c r="D422" s="99" t="str">
        <f>IFERROR(_xlfn.XLOOKUP($G422,通讯通路门店!$S$4:$S$993933,通讯通路门店!$D$4:$D$993933,0,0),"")</f>
        <v/>
      </c>
      <c r="E422" s="83"/>
      <c r="F422" s="83"/>
      <c r="G422" s="101" t="e">
        <v>#N/A</v>
      </c>
      <c r="H422" s="102" t="str">
        <f>IFERROR(_xlfn.XLOOKUP($G422,通讯通路门店!$S$4:$S$993933,通讯通路门店!$R$4:$R$993933,0,0),"")</f>
        <v/>
      </c>
      <c r="I422" s="83"/>
      <c r="J422" s="83"/>
      <c r="K422" s="83"/>
      <c r="L422" s="83"/>
      <c r="M422" s="83"/>
      <c r="N422" s="83"/>
      <c r="O422" s="83"/>
      <c r="P422" s="83"/>
      <c r="Q422" s="83"/>
      <c r="R422" s="83"/>
      <c r="S422" s="83"/>
      <c r="T422" s="83"/>
      <c r="U422" s="99">
        <f>COUNTIF(通讯通路门店!$S:$S,$G422)</f>
        <v>0</v>
      </c>
      <c r="V422" s="99">
        <f>COUNTIFS(通讯通路门店!$S:$S,$G422,通讯通路门店!$J:$J,"综合卖场")</f>
        <v>0</v>
      </c>
      <c r="W422" s="99">
        <f>SUMIFS(通讯通路门店!$AJ:$AJ,通讯通路门店!$S:$S,通讯客户沙盘!$G422)</f>
        <v>0</v>
      </c>
      <c r="X422" s="99">
        <f t="shared" si="30"/>
        <v>0</v>
      </c>
      <c r="Y422" s="99">
        <f>COUNTIFS(通讯通路门店!$S:$S,$G422,通讯通路门店!$J:$J,"荣耀体验店")+COUNTIFS(通讯通路门店!$S:$S,$G422,通讯通路门店!$J:$J,"荣耀授权专卖店")</f>
        <v>0</v>
      </c>
      <c r="Z422" s="99">
        <f>COUNTIFS(通讯通路门店!$S:$S,$G422,通讯通路门店!$J:$J,"VIVO体验店")</f>
        <v>0</v>
      </c>
      <c r="AA422" s="99">
        <f>COUNTIFS(通讯通路门店!$S:$S,$G422,通讯通路门店!$J:$J,"OPPO体验店")</f>
        <v>0</v>
      </c>
      <c r="AB422" s="99">
        <f>COUNTIFS(通讯通路门店!$S:$S,$G422,通讯通路门店!$J:$J,"华为授权体验店")+COUNTIFS(通讯通路门店!$S:$S,$G422,通讯通路门店!$J:$J,"华为堡垒店")</f>
        <v>0</v>
      </c>
      <c r="AC422" s="99">
        <f>COUNTIFS(通讯通路门店!$S:$S,$G422,通讯通路门店!$J:$J,"小米体验店")</f>
        <v>0</v>
      </c>
      <c r="AD422" s="99">
        <f>COUNTIFS(通讯通路门店!$S:$S,$G422,通讯通路门店!$J:$J,"苹果体验店")</f>
        <v>0</v>
      </c>
      <c r="AE422" s="99">
        <f>COUNTIFS(通讯通路门店!$S:$S,$G422,通讯通路门店!$J:$J,"其他品牌专卖店")</f>
        <v>0</v>
      </c>
      <c r="AF422" s="99">
        <f>SUMIFS(通讯通路门店!$BI:$BI,通讯通路门店!$S:$S,$G422)</f>
        <v>0</v>
      </c>
      <c r="AG422" s="99">
        <f>SUMIFS(通讯通路门店!$BH:$BH,通讯通路门店!$S:$S,$G422)</f>
        <v>0</v>
      </c>
      <c r="AH422" s="99">
        <f t="shared" si="31"/>
        <v>0</v>
      </c>
      <c r="AI422" s="99">
        <f>SUMIFS(通讯通路门店!$BB:$BB,通讯通路门店!$S:$S,$G422)</f>
        <v>0</v>
      </c>
      <c r="AJ422" s="99">
        <f>SUMIFS(通讯通路门店!$BE:$BE,通讯通路门店!$S:$S,$G422)</f>
        <v>0</v>
      </c>
      <c r="AK422" s="99">
        <f>SUMIFS(通讯通路门店!$BG:$BG,通讯通路门店!$S:$S,$G422)</f>
        <v>0</v>
      </c>
      <c r="AL422" s="99">
        <f>SUMIFS(通讯通路门店!$BC:$BC,通讯通路门店!$S:$S,$G422)</f>
        <v>0</v>
      </c>
      <c r="AM422" s="99">
        <f>SUMIFS(通讯通路门店!$BD:$BD,通讯通路门店!$S:$S,$G422)</f>
        <v>0</v>
      </c>
      <c r="AN422" s="99">
        <f>SUMIFS(通讯通路门店!$BF:$BF,通讯通路门店!$S:$S,$G422)</f>
        <v>0</v>
      </c>
      <c r="AO422" s="99">
        <f t="shared" si="32"/>
        <v>0</v>
      </c>
      <c r="AP422" s="99">
        <f>SUMIFS(通讯通路门店!$K:$K,通讯通路门店!$S:$S,$G422)</f>
        <v>0</v>
      </c>
      <c r="AQ422" s="83"/>
      <c r="AR422" s="99">
        <f>SUMIFS(通讯通路门店!$T:$T,通讯通路门店!$S:$S,$G422)</f>
        <v>0</v>
      </c>
      <c r="AS422" s="99">
        <f>SUMIFS(通讯通路门店!$U:$U,通讯通路门店!$S:$S,$G422)</f>
        <v>0</v>
      </c>
      <c r="AT422" s="99">
        <f>SUMIFS(通讯通路门店!$V:$V,通讯通路门店!$S:$S,$G422)</f>
        <v>0</v>
      </c>
      <c r="AU422" s="99">
        <f>SUMIFS(通讯通路门店!$W:$W,通讯通路门店!$S:$S,$G422)</f>
        <v>0</v>
      </c>
      <c r="AV422" s="99">
        <f>SUMIFS(通讯通路门店!$Z:$Z,通讯通路门店!$S:$S,$G422)</f>
        <v>0</v>
      </c>
      <c r="AW422" s="99">
        <f>SUMIFS(通讯通路门店!$AB:$AB,通讯通路门店!$S:$S,$G422)</f>
        <v>0</v>
      </c>
      <c r="AX422" s="99">
        <f>SUMIFS(通讯通路门店!$X:$X,通讯通路门店!$S:$S,$G422)</f>
        <v>0</v>
      </c>
      <c r="AY422" s="99">
        <f>SUMIFS(通讯通路门店!$Y:$Y,通讯通路门店!$S:$S,$G422)</f>
        <v>0</v>
      </c>
      <c r="AZ422" s="99">
        <f>SUMIFS(通讯通路门店!$AA:$AA,通讯通路门店!$S:$S,$G422)</f>
        <v>0</v>
      </c>
      <c r="BA422" s="99">
        <f t="shared" si="33"/>
        <v>0</v>
      </c>
      <c r="BB422" s="99">
        <f t="shared" si="34"/>
        <v>0</v>
      </c>
      <c r="BC422" s="99">
        <f>SUMIFS(通讯通路门店!$W:$W,通讯通路门店!$S:$S,$G422,通讯通路门店!$J:$J,"荣耀体验店")+SUMIFS(通讯通路门店!$W:$W,通讯通路门店!$S:$S,$G422,通讯通路门店!$J:$J,"荣耀授权专卖店")</f>
        <v>0</v>
      </c>
      <c r="BD422" s="99">
        <f>SUMIFS(通讯通路门店!$Z:$Z,通讯通路门店!$S:$S,$G422,通讯通路门店!$J:$J,"VIVO体验店")</f>
        <v>0</v>
      </c>
      <c r="BE422" s="99">
        <f>SUMIFS(通讯通路门店!$AB:$AB,通讯通路门店!$S:$S,$G422,通讯通路门店!$J:$J,"OPPO体验店")</f>
        <v>0</v>
      </c>
      <c r="BF422" s="99">
        <f>SUMIFS(通讯通路门店!$X:$X,通讯通路门店!$S:$S,$G422,通讯通路门店!$J:$J,"华为授权体验店")+SUMIFS(通讯通路门店!$AA:$AA,通讯通路门店!$S:$S,$G422,通讯通路门店!$J:$J,"华为堡垒店")</f>
        <v>0</v>
      </c>
      <c r="BG422" s="99">
        <f>SUMIFS(通讯通路门店!$Y:$Y,通讯通路门店!$S:$S,$G422,通讯通路门店!$J:$J,"小米体验店")</f>
        <v>0</v>
      </c>
      <c r="BH422" s="99">
        <f>SUMIFS(通讯通路门店!$AA:$AA,通讯通路门店!$S:$S,$G422,通讯通路门店!$J:$J,"苹果体验店")</f>
        <v>0</v>
      </c>
      <c r="BI422" s="99">
        <f>SUMIFS(通讯通路门店!$K:$K,通讯通路门店!$S:$S,$G422,通讯通路门店!$J:$J,"其他品牌专卖店")</f>
        <v>0</v>
      </c>
      <c r="BJ422" s="99">
        <f>SUMIFS(通讯通路门店!$AC:$AC,通讯通路门店!$S:$S,$G422)</f>
        <v>0</v>
      </c>
      <c r="BK422" s="99">
        <f>SUMIFS(通讯通路门店!$AD:$AD,通讯通路门店!$S:$S,$G422)</f>
        <v>0</v>
      </c>
      <c r="BL422" s="99">
        <f>SUMIFS(通讯通路门店!$AE:$AE,通讯通路门店!$S:$S,$G422)</f>
        <v>0</v>
      </c>
      <c r="BM422" s="99">
        <f>SUMIFS(通讯通路门店!$AF:$AF,通讯通路门店!$S:$S,$G422)</f>
        <v>0</v>
      </c>
      <c r="BN422" s="99">
        <f>SUMIFS(通讯通路门店!$AG:$AG,通讯通路门店!$S:$S,$G422)</f>
        <v>0</v>
      </c>
      <c r="BO422" s="99">
        <f>SUMIFS(通讯通路门店!$AH:$AH,通讯通路门店!$S:$S,$G422)</f>
        <v>0</v>
      </c>
      <c r="BP422" s="99">
        <f>SUMIFS(通讯通路门店!$AI:$AI,通讯通路门店!$S:$S,$G422)</f>
        <v>0</v>
      </c>
      <c r="BQ422" s="83"/>
    </row>
    <row r="423" spans="1:69">
      <c r="A423" s="99" t="str">
        <f>IFERROR(_xlfn.XLOOKUP($G423,通讯通路门店!$S$4:$S$993933,通讯通路门店!$A$4:$A$993933,0,0),"")</f>
        <v/>
      </c>
      <c r="B423" s="99" t="str">
        <f>IFERROR(_xlfn.XLOOKUP($G423,通讯通路门店!$S$4:$S$993933,通讯通路门店!$B$4:$B$993933,0,0),"")</f>
        <v/>
      </c>
      <c r="C423" s="99" t="str">
        <f>IFERROR(_xlfn.XLOOKUP($G423,通讯通路门店!$S$4:$S$993933,通讯通路门店!$C$4:$C$993933,0,0),"")</f>
        <v/>
      </c>
      <c r="D423" s="99" t="str">
        <f>IFERROR(_xlfn.XLOOKUP($G423,通讯通路门店!$S$4:$S$993933,通讯通路门店!$D$4:$D$993933,0,0),"")</f>
        <v/>
      </c>
      <c r="E423" s="83"/>
      <c r="F423" s="83"/>
      <c r="G423" s="101" t="e">
        <v>#N/A</v>
      </c>
      <c r="H423" s="102" t="str">
        <f>IFERROR(_xlfn.XLOOKUP($G423,通讯通路门店!$S$4:$S$993933,通讯通路门店!$R$4:$R$993933,0,0),"")</f>
        <v/>
      </c>
      <c r="I423" s="83"/>
      <c r="J423" s="83"/>
      <c r="K423" s="83"/>
      <c r="L423" s="83"/>
      <c r="M423" s="83"/>
      <c r="N423" s="83"/>
      <c r="O423" s="83"/>
      <c r="P423" s="83"/>
      <c r="Q423" s="83"/>
      <c r="R423" s="83"/>
      <c r="S423" s="83"/>
      <c r="T423" s="83"/>
      <c r="U423" s="99">
        <f>COUNTIF(通讯通路门店!$S:$S,$G423)</f>
        <v>0</v>
      </c>
      <c r="V423" s="99">
        <f>COUNTIFS(通讯通路门店!$S:$S,$G423,通讯通路门店!$J:$J,"综合卖场")</f>
        <v>0</v>
      </c>
      <c r="W423" s="99">
        <f>SUMIFS(通讯通路门店!$AJ:$AJ,通讯通路门店!$S:$S,通讯客户沙盘!$G423)</f>
        <v>0</v>
      </c>
      <c r="X423" s="99">
        <f t="shared" si="30"/>
        <v>0</v>
      </c>
      <c r="Y423" s="99">
        <f>COUNTIFS(通讯通路门店!$S:$S,$G423,通讯通路门店!$J:$J,"荣耀体验店")+COUNTIFS(通讯通路门店!$S:$S,$G423,通讯通路门店!$J:$J,"荣耀授权专卖店")</f>
        <v>0</v>
      </c>
      <c r="Z423" s="99">
        <f>COUNTIFS(通讯通路门店!$S:$S,$G423,通讯通路门店!$J:$J,"VIVO体验店")</f>
        <v>0</v>
      </c>
      <c r="AA423" s="99">
        <f>COUNTIFS(通讯通路门店!$S:$S,$G423,通讯通路门店!$J:$J,"OPPO体验店")</f>
        <v>0</v>
      </c>
      <c r="AB423" s="99">
        <f>COUNTIFS(通讯通路门店!$S:$S,$G423,通讯通路门店!$J:$J,"华为授权体验店")+COUNTIFS(通讯通路门店!$S:$S,$G423,通讯通路门店!$J:$J,"华为堡垒店")</f>
        <v>0</v>
      </c>
      <c r="AC423" s="99">
        <f>COUNTIFS(通讯通路门店!$S:$S,$G423,通讯通路门店!$J:$J,"小米体验店")</f>
        <v>0</v>
      </c>
      <c r="AD423" s="99">
        <f>COUNTIFS(通讯通路门店!$S:$S,$G423,通讯通路门店!$J:$J,"苹果体验店")</f>
        <v>0</v>
      </c>
      <c r="AE423" s="99">
        <f>COUNTIFS(通讯通路门店!$S:$S,$G423,通讯通路门店!$J:$J,"其他品牌专卖店")</f>
        <v>0</v>
      </c>
      <c r="AF423" s="99">
        <f>SUMIFS(通讯通路门店!$BI:$BI,通讯通路门店!$S:$S,$G423)</f>
        <v>0</v>
      </c>
      <c r="AG423" s="99">
        <f>SUMIFS(通讯通路门店!$BH:$BH,通讯通路门店!$S:$S,$G423)</f>
        <v>0</v>
      </c>
      <c r="AH423" s="99">
        <f t="shared" si="31"/>
        <v>0</v>
      </c>
      <c r="AI423" s="99">
        <f>SUMIFS(通讯通路门店!$BB:$BB,通讯通路门店!$S:$S,$G423)</f>
        <v>0</v>
      </c>
      <c r="AJ423" s="99">
        <f>SUMIFS(通讯通路门店!$BE:$BE,通讯通路门店!$S:$S,$G423)</f>
        <v>0</v>
      </c>
      <c r="AK423" s="99">
        <f>SUMIFS(通讯通路门店!$BG:$BG,通讯通路门店!$S:$S,$G423)</f>
        <v>0</v>
      </c>
      <c r="AL423" s="99">
        <f>SUMIFS(通讯通路门店!$BC:$BC,通讯通路门店!$S:$S,$G423)</f>
        <v>0</v>
      </c>
      <c r="AM423" s="99">
        <f>SUMIFS(通讯通路门店!$BD:$BD,通讯通路门店!$S:$S,$G423)</f>
        <v>0</v>
      </c>
      <c r="AN423" s="99">
        <f>SUMIFS(通讯通路门店!$BF:$BF,通讯通路门店!$S:$S,$G423)</f>
        <v>0</v>
      </c>
      <c r="AO423" s="99">
        <f t="shared" si="32"/>
        <v>0</v>
      </c>
      <c r="AP423" s="99">
        <f>SUMIFS(通讯通路门店!$K:$K,通讯通路门店!$S:$S,$G423)</f>
        <v>0</v>
      </c>
      <c r="AQ423" s="83"/>
      <c r="AR423" s="99">
        <f>SUMIFS(通讯通路门店!$T:$T,通讯通路门店!$S:$S,$G423)</f>
        <v>0</v>
      </c>
      <c r="AS423" s="99">
        <f>SUMIFS(通讯通路门店!$U:$U,通讯通路门店!$S:$S,$G423)</f>
        <v>0</v>
      </c>
      <c r="AT423" s="99">
        <f>SUMIFS(通讯通路门店!$V:$V,通讯通路门店!$S:$S,$G423)</f>
        <v>0</v>
      </c>
      <c r="AU423" s="99">
        <f>SUMIFS(通讯通路门店!$W:$W,通讯通路门店!$S:$S,$G423)</f>
        <v>0</v>
      </c>
      <c r="AV423" s="99">
        <f>SUMIFS(通讯通路门店!$Z:$Z,通讯通路门店!$S:$S,$G423)</f>
        <v>0</v>
      </c>
      <c r="AW423" s="99">
        <f>SUMIFS(通讯通路门店!$AB:$AB,通讯通路门店!$S:$S,$G423)</f>
        <v>0</v>
      </c>
      <c r="AX423" s="99">
        <f>SUMIFS(通讯通路门店!$X:$X,通讯通路门店!$S:$S,$G423)</f>
        <v>0</v>
      </c>
      <c r="AY423" s="99">
        <f>SUMIFS(通讯通路门店!$Y:$Y,通讯通路门店!$S:$S,$G423)</f>
        <v>0</v>
      </c>
      <c r="AZ423" s="99">
        <f>SUMIFS(通讯通路门店!$AA:$AA,通讯通路门店!$S:$S,$G423)</f>
        <v>0</v>
      </c>
      <c r="BA423" s="99">
        <f t="shared" si="33"/>
        <v>0</v>
      </c>
      <c r="BB423" s="99">
        <f t="shared" si="34"/>
        <v>0</v>
      </c>
      <c r="BC423" s="99">
        <f>SUMIFS(通讯通路门店!$W:$W,通讯通路门店!$S:$S,$G423,通讯通路门店!$J:$J,"荣耀体验店")+SUMIFS(通讯通路门店!$W:$W,通讯通路门店!$S:$S,$G423,通讯通路门店!$J:$J,"荣耀授权专卖店")</f>
        <v>0</v>
      </c>
      <c r="BD423" s="99">
        <f>SUMIFS(通讯通路门店!$Z:$Z,通讯通路门店!$S:$S,$G423,通讯通路门店!$J:$J,"VIVO体验店")</f>
        <v>0</v>
      </c>
      <c r="BE423" s="99">
        <f>SUMIFS(通讯通路门店!$AB:$AB,通讯通路门店!$S:$S,$G423,通讯通路门店!$J:$J,"OPPO体验店")</f>
        <v>0</v>
      </c>
      <c r="BF423" s="99">
        <f>SUMIFS(通讯通路门店!$X:$X,通讯通路门店!$S:$S,$G423,通讯通路门店!$J:$J,"华为授权体验店")+SUMIFS(通讯通路门店!$AA:$AA,通讯通路门店!$S:$S,$G423,通讯通路门店!$J:$J,"华为堡垒店")</f>
        <v>0</v>
      </c>
      <c r="BG423" s="99">
        <f>SUMIFS(通讯通路门店!$Y:$Y,通讯通路门店!$S:$S,$G423,通讯通路门店!$J:$J,"小米体验店")</f>
        <v>0</v>
      </c>
      <c r="BH423" s="99">
        <f>SUMIFS(通讯通路门店!$AA:$AA,通讯通路门店!$S:$S,$G423,通讯通路门店!$J:$J,"苹果体验店")</f>
        <v>0</v>
      </c>
      <c r="BI423" s="99">
        <f>SUMIFS(通讯通路门店!$K:$K,通讯通路门店!$S:$S,$G423,通讯通路门店!$J:$J,"其他品牌专卖店")</f>
        <v>0</v>
      </c>
      <c r="BJ423" s="99">
        <f>SUMIFS(通讯通路门店!$AC:$AC,通讯通路门店!$S:$S,$G423)</f>
        <v>0</v>
      </c>
      <c r="BK423" s="99">
        <f>SUMIFS(通讯通路门店!$AD:$AD,通讯通路门店!$S:$S,$G423)</f>
        <v>0</v>
      </c>
      <c r="BL423" s="99">
        <f>SUMIFS(通讯通路门店!$AE:$AE,通讯通路门店!$S:$S,$G423)</f>
        <v>0</v>
      </c>
      <c r="BM423" s="99">
        <f>SUMIFS(通讯通路门店!$AF:$AF,通讯通路门店!$S:$S,$G423)</f>
        <v>0</v>
      </c>
      <c r="BN423" s="99">
        <f>SUMIFS(通讯通路门店!$AG:$AG,通讯通路门店!$S:$S,$G423)</f>
        <v>0</v>
      </c>
      <c r="BO423" s="99">
        <f>SUMIFS(通讯通路门店!$AH:$AH,通讯通路门店!$S:$S,$G423)</f>
        <v>0</v>
      </c>
      <c r="BP423" s="99">
        <f>SUMIFS(通讯通路门店!$AI:$AI,通讯通路门店!$S:$S,$G423)</f>
        <v>0</v>
      </c>
      <c r="BQ423" s="83"/>
    </row>
    <row r="424" spans="1:69">
      <c r="A424" s="99" t="str">
        <f>IFERROR(_xlfn.XLOOKUP($G424,通讯通路门店!$S$4:$S$993933,通讯通路门店!$A$4:$A$993933,0,0),"")</f>
        <v/>
      </c>
      <c r="B424" s="99" t="str">
        <f>IFERROR(_xlfn.XLOOKUP($G424,通讯通路门店!$S$4:$S$993933,通讯通路门店!$B$4:$B$993933,0,0),"")</f>
        <v/>
      </c>
      <c r="C424" s="99" t="str">
        <f>IFERROR(_xlfn.XLOOKUP($G424,通讯通路门店!$S$4:$S$993933,通讯通路门店!$C$4:$C$993933,0,0),"")</f>
        <v/>
      </c>
      <c r="D424" s="99" t="str">
        <f>IFERROR(_xlfn.XLOOKUP($G424,通讯通路门店!$S$4:$S$993933,通讯通路门店!$D$4:$D$993933,0,0),"")</f>
        <v/>
      </c>
      <c r="E424" s="83"/>
      <c r="F424" s="83"/>
      <c r="G424" s="101" t="e">
        <v>#N/A</v>
      </c>
      <c r="H424" s="102" t="str">
        <f>IFERROR(_xlfn.XLOOKUP($G424,通讯通路门店!$S$4:$S$993933,通讯通路门店!$R$4:$R$993933,0,0),"")</f>
        <v/>
      </c>
      <c r="I424" s="83"/>
      <c r="J424" s="83"/>
      <c r="K424" s="83"/>
      <c r="L424" s="83"/>
      <c r="M424" s="83"/>
      <c r="N424" s="83"/>
      <c r="O424" s="83"/>
      <c r="P424" s="83"/>
      <c r="Q424" s="83"/>
      <c r="R424" s="83"/>
      <c r="S424" s="83"/>
      <c r="T424" s="83"/>
      <c r="U424" s="99">
        <f>COUNTIF(通讯通路门店!$S:$S,$G424)</f>
        <v>0</v>
      </c>
      <c r="V424" s="99">
        <f>COUNTIFS(通讯通路门店!$S:$S,$G424,通讯通路门店!$J:$J,"综合卖场")</f>
        <v>0</v>
      </c>
      <c r="W424" s="99">
        <f>SUMIFS(通讯通路门店!$AJ:$AJ,通讯通路门店!$S:$S,通讯客户沙盘!$G424)</f>
        <v>0</v>
      </c>
      <c r="X424" s="99">
        <f t="shared" si="30"/>
        <v>0</v>
      </c>
      <c r="Y424" s="99">
        <f>COUNTIFS(通讯通路门店!$S:$S,$G424,通讯通路门店!$J:$J,"荣耀体验店")+COUNTIFS(通讯通路门店!$S:$S,$G424,通讯通路门店!$J:$J,"荣耀授权专卖店")</f>
        <v>0</v>
      </c>
      <c r="Z424" s="99">
        <f>COUNTIFS(通讯通路门店!$S:$S,$G424,通讯通路门店!$J:$J,"VIVO体验店")</f>
        <v>0</v>
      </c>
      <c r="AA424" s="99">
        <f>COUNTIFS(通讯通路门店!$S:$S,$G424,通讯通路门店!$J:$J,"OPPO体验店")</f>
        <v>0</v>
      </c>
      <c r="AB424" s="99">
        <f>COUNTIFS(通讯通路门店!$S:$S,$G424,通讯通路门店!$J:$J,"华为授权体验店")+COUNTIFS(通讯通路门店!$S:$S,$G424,通讯通路门店!$J:$J,"华为堡垒店")</f>
        <v>0</v>
      </c>
      <c r="AC424" s="99">
        <f>COUNTIFS(通讯通路门店!$S:$S,$G424,通讯通路门店!$J:$J,"小米体验店")</f>
        <v>0</v>
      </c>
      <c r="AD424" s="99">
        <f>COUNTIFS(通讯通路门店!$S:$S,$G424,通讯通路门店!$J:$J,"苹果体验店")</f>
        <v>0</v>
      </c>
      <c r="AE424" s="99">
        <f>COUNTIFS(通讯通路门店!$S:$S,$G424,通讯通路门店!$J:$J,"其他品牌专卖店")</f>
        <v>0</v>
      </c>
      <c r="AF424" s="99">
        <f>SUMIFS(通讯通路门店!$BI:$BI,通讯通路门店!$S:$S,$G424)</f>
        <v>0</v>
      </c>
      <c r="AG424" s="99">
        <f>SUMIFS(通讯通路门店!$BH:$BH,通讯通路门店!$S:$S,$G424)</f>
        <v>0</v>
      </c>
      <c r="AH424" s="99">
        <f t="shared" si="31"/>
        <v>0</v>
      </c>
      <c r="AI424" s="99">
        <f>SUMIFS(通讯通路门店!$BB:$BB,通讯通路门店!$S:$S,$G424)</f>
        <v>0</v>
      </c>
      <c r="AJ424" s="99">
        <f>SUMIFS(通讯通路门店!$BE:$BE,通讯通路门店!$S:$S,$G424)</f>
        <v>0</v>
      </c>
      <c r="AK424" s="99">
        <f>SUMIFS(通讯通路门店!$BG:$BG,通讯通路门店!$S:$S,$G424)</f>
        <v>0</v>
      </c>
      <c r="AL424" s="99">
        <f>SUMIFS(通讯通路门店!$BC:$BC,通讯通路门店!$S:$S,$G424)</f>
        <v>0</v>
      </c>
      <c r="AM424" s="99">
        <f>SUMIFS(通讯通路门店!$BD:$BD,通讯通路门店!$S:$S,$G424)</f>
        <v>0</v>
      </c>
      <c r="AN424" s="99">
        <f>SUMIFS(通讯通路门店!$BF:$BF,通讯通路门店!$S:$S,$G424)</f>
        <v>0</v>
      </c>
      <c r="AO424" s="99">
        <f t="shared" si="32"/>
        <v>0</v>
      </c>
      <c r="AP424" s="99">
        <f>SUMIFS(通讯通路门店!$K:$K,通讯通路门店!$S:$S,$G424)</f>
        <v>0</v>
      </c>
      <c r="AQ424" s="83"/>
      <c r="AR424" s="99">
        <f>SUMIFS(通讯通路门店!$T:$T,通讯通路门店!$S:$S,$G424)</f>
        <v>0</v>
      </c>
      <c r="AS424" s="99">
        <f>SUMIFS(通讯通路门店!$U:$U,通讯通路门店!$S:$S,$G424)</f>
        <v>0</v>
      </c>
      <c r="AT424" s="99">
        <f>SUMIFS(通讯通路门店!$V:$V,通讯通路门店!$S:$S,$G424)</f>
        <v>0</v>
      </c>
      <c r="AU424" s="99">
        <f>SUMIFS(通讯通路门店!$W:$W,通讯通路门店!$S:$S,$G424)</f>
        <v>0</v>
      </c>
      <c r="AV424" s="99">
        <f>SUMIFS(通讯通路门店!$Z:$Z,通讯通路门店!$S:$S,$G424)</f>
        <v>0</v>
      </c>
      <c r="AW424" s="99">
        <f>SUMIFS(通讯通路门店!$AB:$AB,通讯通路门店!$S:$S,$G424)</f>
        <v>0</v>
      </c>
      <c r="AX424" s="99">
        <f>SUMIFS(通讯通路门店!$X:$X,通讯通路门店!$S:$S,$G424)</f>
        <v>0</v>
      </c>
      <c r="AY424" s="99">
        <f>SUMIFS(通讯通路门店!$Y:$Y,通讯通路门店!$S:$S,$G424)</f>
        <v>0</v>
      </c>
      <c r="AZ424" s="99">
        <f>SUMIFS(通讯通路门店!$AA:$AA,通讯通路门店!$S:$S,$G424)</f>
        <v>0</v>
      </c>
      <c r="BA424" s="99">
        <f t="shared" si="33"/>
        <v>0</v>
      </c>
      <c r="BB424" s="99">
        <f t="shared" si="34"/>
        <v>0</v>
      </c>
      <c r="BC424" s="99">
        <f>SUMIFS(通讯通路门店!$W:$W,通讯通路门店!$S:$S,$G424,通讯通路门店!$J:$J,"荣耀体验店")+SUMIFS(通讯通路门店!$W:$W,通讯通路门店!$S:$S,$G424,通讯通路门店!$J:$J,"荣耀授权专卖店")</f>
        <v>0</v>
      </c>
      <c r="BD424" s="99">
        <f>SUMIFS(通讯通路门店!$Z:$Z,通讯通路门店!$S:$S,$G424,通讯通路门店!$J:$J,"VIVO体验店")</f>
        <v>0</v>
      </c>
      <c r="BE424" s="99">
        <f>SUMIFS(通讯通路门店!$AB:$AB,通讯通路门店!$S:$S,$G424,通讯通路门店!$J:$J,"OPPO体验店")</f>
        <v>0</v>
      </c>
      <c r="BF424" s="99">
        <f>SUMIFS(通讯通路门店!$X:$X,通讯通路门店!$S:$S,$G424,通讯通路门店!$J:$J,"华为授权体验店")+SUMIFS(通讯通路门店!$AA:$AA,通讯通路门店!$S:$S,$G424,通讯通路门店!$J:$J,"华为堡垒店")</f>
        <v>0</v>
      </c>
      <c r="BG424" s="99">
        <f>SUMIFS(通讯通路门店!$Y:$Y,通讯通路门店!$S:$S,$G424,通讯通路门店!$J:$J,"小米体验店")</f>
        <v>0</v>
      </c>
      <c r="BH424" s="99">
        <f>SUMIFS(通讯通路门店!$AA:$AA,通讯通路门店!$S:$S,$G424,通讯通路门店!$J:$J,"苹果体验店")</f>
        <v>0</v>
      </c>
      <c r="BI424" s="99">
        <f>SUMIFS(通讯通路门店!$K:$K,通讯通路门店!$S:$S,$G424,通讯通路门店!$J:$J,"其他品牌专卖店")</f>
        <v>0</v>
      </c>
      <c r="BJ424" s="99">
        <f>SUMIFS(通讯通路门店!$AC:$AC,通讯通路门店!$S:$S,$G424)</f>
        <v>0</v>
      </c>
      <c r="BK424" s="99">
        <f>SUMIFS(通讯通路门店!$AD:$AD,通讯通路门店!$S:$S,$G424)</f>
        <v>0</v>
      </c>
      <c r="BL424" s="99">
        <f>SUMIFS(通讯通路门店!$AE:$AE,通讯通路门店!$S:$S,$G424)</f>
        <v>0</v>
      </c>
      <c r="BM424" s="99">
        <f>SUMIFS(通讯通路门店!$AF:$AF,通讯通路门店!$S:$S,$G424)</f>
        <v>0</v>
      </c>
      <c r="BN424" s="99">
        <f>SUMIFS(通讯通路门店!$AG:$AG,通讯通路门店!$S:$S,$G424)</f>
        <v>0</v>
      </c>
      <c r="BO424" s="99">
        <f>SUMIFS(通讯通路门店!$AH:$AH,通讯通路门店!$S:$S,$G424)</f>
        <v>0</v>
      </c>
      <c r="BP424" s="99">
        <f>SUMIFS(通讯通路门店!$AI:$AI,通讯通路门店!$S:$S,$G424)</f>
        <v>0</v>
      </c>
      <c r="BQ424" s="83"/>
    </row>
    <row r="425" spans="1:69">
      <c r="A425" s="99" t="str">
        <f>IFERROR(_xlfn.XLOOKUP($G425,通讯通路门店!$S$4:$S$993933,通讯通路门店!$A$4:$A$993933,0,0),"")</f>
        <v/>
      </c>
      <c r="B425" s="99" t="str">
        <f>IFERROR(_xlfn.XLOOKUP($G425,通讯通路门店!$S$4:$S$993933,通讯通路门店!$B$4:$B$993933,0,0),"")</f>
        <v/>
      </c>
      <c r="C425" s="99" t="str">
        <f>IFERROR(_xlfn.XLOOKUP($G425,通讯通路门店!$S$4:$S$993933,通讯通路门店!$C$4:$C$993933,0,0),"")</f>
        <v/>
      </c>
      <c r="D425" s="99" t="str">
        <f>IFERROR(_xlfn.XLOOKUP($G425,通讯通路门店!$S$4:$S$993933,通讯通路门店!$D$4:$D$993933,0,0),"")</f>
        <v/>
      </c>
      <c r="E425" s="83"/>
      <c r="F425" s="83"/>
      <c r="G425" s="101" t="e">
        <v>#N/A</v>
      </c>
      <c r="H425" s="102" t="str">
        <f>IFERROR(_xlfn.XLOOKUP($G425,通讯通路门店!$S$4:$S$993933,通讯通路门店!$R$4:$R$993933,0,0),"")</f>
        <v/>
      </c>
      <c r="I425" s="83"/>
      <c r="J425" s="83"/>
      <c r="K425" s="83"/>
      <c r="L425" s="83"/>
      <c r="M425" s="83"/>
      <c r="N425" s="83"/>
      <c r="O425" s="83"/>
      <c r="P425" s="83"/>
      <c r="Q425" s="83"/>
      <c r="R425" s="83"/>
      <c r="S425" s="83"/>
      <c r="T425" s="83"/>
      <c r="U425" s="99">
        <f>COUNTIF(通讯通路门店!$S:$S,$G425)</f>
        <v>0</v>
      </c>
      <c r="V425" s="99">
        <f>COUNTIFS(通讯通路门店!$S:$S,$G425,通讯通路门店!$J:$J,"综合卖场")</f>
        <v>0</v>
      </c>
      <c r="W425" s="99">
        <f>SUMIFS(通讯通路门店!$AJ:$AJ,通讯通路门店!$S:$S,通讯客户沙盘!$G425)</f>
        <v>0</v>
      </c>
      <c r="X425" s="99">
        <f t="shared" si="30"/>
        <v>0</v>
      </c>
      <c r="Y425" s="99">
        <f>COUNTIFS(通讯通路门店!$S:$S,$G425,通讯通路门店!$J:$J,"荣耀体验店")+COUNTIFS(通讯通路门店!$S:$S,$G425,通讯通路门店!$J:$J,"荣耀授权专卖店")</f>
        <v>0</v>
      </c>
      <c r="Z425" s="99">
        <f>COUNTIFS(通讯通路门店!$S:$S,$G425,通讯通路门店!$J:$J,"VIVO体验店")</f>
        <v>0</v>
      </c>
      <c r="AA425" s="99">
        <f>COUNTIFS(通讯通路门店!$S:$S,$G425,通讯通路门店!$J:$J,"OPPO体验店")</f>
        <v>0</v>
      </c>
      <c r="AB425" s="99">
        <f>COUNTIFS(通讯通路门店!$S:$S,$G425,通讯通路门店!$J:$J,"华为授权体验店")+COUNTIFS(通讯通路门店!$S:$S,$G425,通讯通路门店!$J:$J,"华为堡垒店")</f>
        <v>0</v>
      </c>
      <c r="AC425" s="99">
        <f>COUNTIFS(通讯通路门店!$S:$S,$G425,通讯通路门店!$J:$J,"小米体验店")</f>
        <v>0</v>
      </c>
      <c r="AD425" s="99">
        <f>COUNTIFS(通讯通路门店!$S:$S,$G425,通讯通路门店!$J:$J,"苹果体验店")</f>
        <v>0</v>
      </c>
      <c r="AE425" s="99">
        <f>COUNTIFS(通讯通路门店!$S:$S,$G425,通讯通路门店!$J:$J,"其他品牌专卖店")</f>
        <v>0</v>
      </c>
      <c r="AF425" s="99">
        <f>SUMIFS(通讯通路门店!$BI:$BI,通讯通路门店!$S:$S,$G425)</f>
        <v>0</v>
      </c>
      <c r="AG425" s="99">
        <f>SUMIFS(通讯通路门店!$BH:$BH,通讯通路门店!$S:$S,$G425)</f>
        <v>0</v>
      </c>
      <c r="AH425" s="99">
        <f t="shared" si="31"/>
        <v>0</v>
      </c>
      <c r="AI425" s="99">
        <f>SUMIFS(通讯通路门店!$BB:$BB,通讯通路门店!$S:$S,$G425)</f>
        <v>0</v>
      </c>
      <c r="AJ425" s="99">
        <f>SUMIFS(通讯通路门店!$BE:$BE,通讯通路门店!$S:$S,$G425)</f>
        <v>0</v>
      </c>
      <c r="AK425" s="99">
        <f>SUMIFS(通讯通路门店!$BG:$BG,通讯通路门店!$S:$S,$G425)</f>
        <v>0</v>
      </c>
      <c r="AL425" s="99">
        <f>SUMIFS(通讯通路门店!$BC:$BC,通讯通路门店!$S:$S,$G425)</f>
        <v>0</v>
      </c>
      <c r="AM425" s="99">
        <f>SUMIFS(通讯通路门店!$BD:$BD,通讯通路门店!$S:$S,$G425)</f>
        <v>0</v>
      </c>
      <c r="AN425" s="99">
        <f>SUMIFS(通讯通路门店!$BF:$BF,通讯通路门店!$S:$S,$G425)</f>
        <v>0</v>
      </c>
      <c r="AO425" s="99">
        <f t="shared" si="32"/>
        <v>0</v>
      </c>
      <c r="AP425" s="99">
        <f>SUMIFS(通讯通路门店!$K:$K,通讯通路门店!$S:$S,$G425)</f>
        <v>0</v>
      </c>
      <c r="AQ425" s="83"/>
      <c r="AR425" s="99">
        <f>SUMIFS(通讯通路门店!$T:$T,通讯通路门店!$S:$S,$G425)</f>
        <v>0</v>
      </c>
      <c r="AS425" s="99">
        <f>SUMIFS(通讯通路门店!$U:$U,通讯通路门店!$S:$S,$G425)</f>
        <v>0</v>
      </c>
      <c r="AT425" s="99">
        <f>SUMIFS(通讯通路门店!$V:$V,通讯通路门店!$S:$S,$G425)</f>
        <v>0</v>
      </c>
      <c r="AU425" s="99">
        <f>SUMIFS(通讯通路门店!$W:$W,通讯通路门店!$S:$S,$G425)</f>
        <v>0</v>
      </c>
      <c r="AV425" s="99">
        <f>SUMIFS(通讯通路门店!$Z:$Z,通讯通路门店!$S:$S,$G425)</f>
        <v>0</v>
      </c>
      <c r="AW425" s="99">
        <f>SUMIFS(通讯通路门店!$AB:$AB,通讯通路门店!$S:$S,$G425)</f>
        <v>0</v>
      </c>
      <c r="AX425" s="99">
        <f>SUMIFS(通讯通路门店!$X:$X,通讯通路门店!$S:$S,$G425)</f>
        <v>0</v>
      </c>
      <c r="AY425" s="99">
        <f>SUMIFS(通讯通路门店!$Y:$Y,通讯通路门店!$S:$S,$G425)</f>
        <v>0</v>
      </c>
      <c r="AZ425" s="99">
        <f>SUMIFS(通讯通路门店!$AA:$AA,通讯通路门店!$S:$S,$G425)</f>
        <v>0</v>
      </c>
      <c r="BA425" s="99">
        <f t="shared" si="33"/>
        <v>0</v>
      </c>
      <c r="BB425" s="99">
        <f t="shared" si="34"/>
        <v>0</v>
      </c>
      <c r="BC425" s="99">
        <f>SUMIFS(通讯通路门店!$W:$W,通讯通路门店!$S:$S,$G425,通讯通路门店!$J:$J,"荣耀体验店")+SUMIFS(通讯通路门店!$W:$W,通讯通路门店!$S:$S,$G425,通讯通路门店!$J:$J,"荣耀授权专卖店")</f>
        <v>0</v>
      </c>
      <c r="BD425" s="99">
        <f>SUMIFS(通讯通路门店!$Z:$Z,通讯通路门店!$S:$S,$G425,通讯通路门店!$J:$J,"VIVO体验店")</f>
        <v>0</v>
      </c>
      <c r="BE425" s="99">
        <f>SUMIFS(通讯通路门店!$AB:$AB,通讯通路门店!$S:$S,$G425,通讯通路门店!$J:$J,"OPPO体验店")</f>
        <v>0</v>
      </c>
      <c r="BF425" s="99">
        <f>SUMIFS(通讯通路门店!$X:$X,通讯通路门店!$S:$S,$G425,通讯通路门店!$J:$J,"华为授权体验店")+SUMIFS(通讯通路门店!$AA:$AA,通讯通路门店!$S:$S,$G425,通讯通路门店!$J:$J,"华为堡垒店")</f>
        <v>0</v>
      </c>
      <c r="BG425" s="99">
        <f>SUMIFS(通讯通路门店!$Y:$Y,通讯通路门店!$S:$S,$G425,通讯通路门店!$J:$J,"小米体验店")</f>
        <v>0</v>
      </c>
      <c r="BH425" s="99">
        <f>SUMIFS(通讯通路门店!$AA:$AA,通讯通路门店!$S:$S,$G425,通讯通路门店!$J:$J,"苹果体验店")</f>
        <v>0</v>
      </c>
      <c r="BI425" s="99">
        <f>SUMIFS(通讯通路门店!$K:$K,通讯通路门店!$S:$S,$G425,通讯通路门店!$J:$J,"其他品牌专卖店")</f>
        <v>0</v>
      </c>
      <c r="BJ425" s="99">
        <f>SUMIFS(通讯通路门店!$AC:$AC,通讯通路门店!$S:$S,$G425)</f>
        <v>0</v>
      </c>
      <c r="BK425" s="99">
        <f>SUMIFS(通讯通路门店!$AD:$AD,通讯通路门店!$S:$S,$G425)</f>
        <v>0</v>
      </c>
      <c r="BL425" s="99">
        <f>SUMIFS(通讯通路门店!$AE:$AE,通讯通路门店!$S:$S,$G425)</f>
        <v>0</v>
      </c>
      <c r="BM425" s="99">
        <f>SUMIFS(通讯通路门店!$AF:$AF,通讯通路门店!$S:$S,$G425)</f>
        <v>0</v>
      </c>
      <c r="BN425" s="99">
        <f>SUMIFS(通讯通路门店!$AG:$AG,通讯通路门店!$S:$S,$G425)</f>
        <v>0</v>
      </c>
      <c r="BO425" s="99">
        <f>SUMIFS(通讯通路门店!$AH:$AH,通讯通路门店!$S:$S,$G425)</f>
        <v>0</v>
      </c>
      <c r="BP425" s="99">
        <f>SUMIFS(通讯通路门店!$AI:$AI,通讯通路门店!$S:$S,$G425)</f>
        <v>0</v>
      </c>
      <c r="BQ425" s="83"/>
    </row>
    <row r="426" spans="1:69">
      <c r="A426" s="99" t="str">
        <f>IFERROR(_xlfn.XLOOKUP($G426,通讯通路门店!$S$4:$S$993933,通讯通路门店!$A$4:$A$993933,0,0),"")</f>
        <v/>
      </c>
      <c r="B426" s="99" t="str">
        <f>IFERROR(_xlfn.XLOOKUP($G426,通讯通路门店!$S$4:$S$993933,通讯通路门店!$B$4:$B$993933,0,0),"")</f>
        <v/>
      </c>
      <c r="C426" s="99" t="str">
        <f>IFERROR(_xlfn.XLOOKUP($G426,通讯通路门店!$S$4:$S$993933,通讯通路门店!$C$4:$C$993933,0,0),"")</f>
        <v/>
      </c>
      <c r="D426" s="99" t="str">
        <f>IFERROR(_xlfn.XLOOKUP($G426,通讯通路门店!$S$4:$S$993933,通讯通路门店!$D$4:$D$993933,0,0),"")</f>
        <v/>
      </c>
      <c r="E426" s="83"/>
      <c r="F426" s="83"/>
      <c r="G426" s="101" t="e">
        <v>#N/A</v>
      </c>
      <c r="H426" s="102" t="str">
        <f>IFERROR(_xlfn.XLOOKUP($G426,通讯通路门店!$S$4:$S$993933,通讯通路门店!$R$4:$R$993933,0,0),"")</f>
        <v/>
      </c>
      <c r="I426" s="83"/>
      <c r="J426" s="83"/>
      <c r="K426" s="83"/>
      <c r="L426" s="83"/>
      <c r="M426" s="83"/>
      <c r="N426" s="83"/>
      <c r="O426" s="83"/>
      <c r="P426" s="83"/>
      <c r="Q426" s="83"/>
      <c r="R426" s="83"/>
      <c r="S426" s="83"/>
      <c r="T426" s="83"/>
      <c r="U426" s="99">
        <f>COUNTIF(通讯通路门店!$S:$S,$G426)</f>
        <v>0</v>
      </c>
      <c r="V426" s="99">
        <f>COUNTIFS(通讯通路门店!$S:$S,$G426,通讯通路门店!$J:$J,"综合卖场")</f>
        <v>0</v>
      </c>
      <c r="W426" s="99">
        <f>SUMIFS(通讯通路门店!$AJ:$AJ,通讯通路门店!$S:$S,通讯客户沙盘!$G426)</f>
        <v>0</v>
      </c>
      <c r="X426" s="99">
        <f t="shared" si="30"/>
        <v>0</v>
      </c>
      <c r="Y426" s="99">
        <f>COUNTIFS(通讯通路门店!$S:$S,$G426,通讯通路门店!$J:$J,"荣耀体验店")+COUNTIFS(通讯通路门店!$S:$S,$G426,通讯通路门店!$J:$J,"荣耀授权专卖店")</f>
        <v>0</v>
      </c>
      <c r="Z426" s="99">
        <f>COUNTIFS(通讯通路门店!$S:$S,$G426,通讯通路门店!$J:$J,"VIVO体验店")</f>
        <v>0</v>
      </c>
      <c r="AA426" s="99">
        <f>COUNTIFS(通讯通路门店!$S:$S,$G426,通讯通路门店!$J:$J,"OPPO体验店")</f>
        <v>0</v>
      </c>
      <c r="AB426" s="99">
        <f>COUNTIFS(通讯通路门店!$S:$S,$G426,通讯通路门店!$J:$J,"华为授权体验店")+COUNTIFS(通讯通路门店!$S:$S,$G426,通讯通路门店!$J:$J,"华为堡垒店")</f>
        <v>0</v>
      </c>
      <c r="AC426" s="99">
        <f>COUNTIFS(通讯通路门店!$S:$S,$G426,通讯通路门店!$J:$J,"小米体验店")</f>
        <v>0</v>
      </c>
      <c r="AD426" s="99">
        <f>COUNTIFS(通讯通路门店!$S:$S,$G426,通讯通路门店!$J:$J,"苹果体验店")</f>
        <v>0</v>
      </c>
      <c r="AE426" s="99">
        <f>COUNTIFS(通讯通路门店!$S:$S,$G426,通讯通路门店!$J:$J,"其他品牌专卖店")</f>
        <v>0</v>
      </c>
      <c r="AF426" s="99">
        <f>SUMIFS(通讯通路门店!$BI:$BI,通讯通路门店!$S:$S,$G426)</f>
        <v>0</v>
      </c>
      <c r="AG426" s="99">
        <f>SUMIFS(通讯通路门店!$BH:$BH,通讯通路门店!$S:$S,$G426)</f>
        <v>0</v>
      </c>
      <c r="AH426" s="99">
        <f t="shared" si="31"/>
        <v>0</v>
      </c>
      <c r="AI426" s="99">
        <f>SUMIFS(通讯通路门店!$BB:$BB,通讯通路门店!$S:$S,$G426)</f>
        <v>0</v>
      </c>
      <c r="AJ426" s="99">
        <f>SUMIFS(通讯通路门店!$BE:$BE,通讯通路门店!$S:$S,$G426)</f>
        <v>0</v>
      </c>
      <c r="AK426" s="99">
        <f>SUMIFS(通讯通路门店!$BG:$BG,通讯通路门店!$S:$S,$G426)</f>
        <v>0</v>
      </c>
      <c r="AL426" s="99">
        <f>SUMIFS(通讯通路门店!$BC:$BC,通讯通路门店!$S:$S,$G426)</f>
        <v>0</v>
      </c>
      <c r="AM426" s="99">
        <f>SUMIFS(通讯通路门店!$BD:$BD,通讯通路门店!$S:$S,$G426)</f>
        <v>0</v>
      </c>
      <c r="AN426" s="99">
        <f>SUMIFS(通讯通路门店!$BF:$BF,通讯通路门店!$S:$S,$G426)</f>
        <v>0</v>
      </c>
      <c r="AO426" s="99">
        <f t="shared" si="32"/>
        <v>0</v>
      </c>
      <c r="AP426" s="99">
        <f>SUMIFS(通讯通路门店!$K:$K,通讯通路门店!$S:$S,$G426)</f>
        <v>0</v>
      </c>
      <c r="AQ426" s="83"/>
      <c r="AR426" s="99">
        <f>SUMIFS(通讯通路门店!$T:$T,通讯通路门店!$S:$S,$G426)</f>
        <v>0</v>
      </c>
      <c r="AS426" s="99">
        <f>SUMIFS(通讯通路门店!$U:$U,通讯通路门店!$S:$S,$G426)</f>
        <v>0</v>
      </c>
      <c r="AT426" s="99">
        <f>SUMIFS(通讯通路门店!$V:$V,通讯通路门店!$S:$S,$G426)</f>
        <v>0</v>
      </c>
      <c r="AU426" s="99">
        <f>SUMIFS(通讯通路门店!$W:$W,通讯通路门店!$S:$S,$G426)</f>
        <v>0</v>
      </c>
      <c r="AV426" s="99">
        <f>SUMIFS(通讯通路门店!$Z:$Z,通讯通路门店!$S:$S,$G426)</f>
        <v>0</v>
      </c>
      <c r="AW426" s="99">
        <f>SUMIFS(通讯通路门店!$AB:$AB,通讯通路门店!$S:$S,$G426)</f>
        <v>0</v>
      </c>
      <c r="AX426" s="99">
        <f>SUMIFS(通讯通路门店!$X:$X,通讯通路门店!$S:$S,$G426)</f>
        <v>0</v>
      </c>
      <c r="AY426" s="99">
        <f>SUMIFS(通讯通路门店!$Y:$Y,通讯通路门店!$S:$S,$G426)</f>
        <v>0</v>
      </c>
      <c r="AZ426" s="99">
        <f>SUMIFS(通讯通路门店!$AA:$AA,通讯通路门店!$S:$S,$G426)</f>
        <v>0</v>
      </c>
      <c r="BA426" s="99">
        <f t="shared" si="33"/>
        <v>0</v>
      </c>
      <c r="BB426" s="99">
        <f t="shared" si="34"/>
        <v>0</v>
      </c>
      <c r="BC426" s="99">
        <f>SUMIFS(通讯通路门店!$W:$W,通讯通路门店!$S:$S,$G426,通讯通路门店!$J:$J,"荣耀体验店")+SUMIFS(通讯通路门店!$W:$W,通讯通路门店!$S:$S,$G426,通讯通路门店!$J:$J,"荣耀授权专卖店")</f>
        <v>0</v>
      </c>
      <c r="BD426" s="99">
        <f>SUMIFS(通讯通路门店!$Z:$Z,通讯通路门店!$S:$S,$G426,通讯通路门店!$J:$J,"VIVO体验店")</f>
        <v>0</v>
      </c>
      <c r="BE426" s="99">
        <f>SUMIFS(通讯通路门店!$AB:$AB,通讯通路门店!$S:$S,$G426,通讯通路门店!$J:$J,"OPPO体验店")</f>
        <v>0</v>
      </c>
      <c r="BF426" s="99">
        <f>SUMIFS(通讯通路门店!$X:$X,通讯通路门店!$S:$S,$G426,通讯通路门店!$J:$J,"华为授权体验店")+SUMIFS(通讯通路门店!$AA:$AA,通讯通路门店!$S:$S,$G426,通讯通路门店!$J:$J,"华为堡垒店")</f>
        <v>0</v>
      </c>
      <c r="BG426" s="99">
        <f>SUMIFS(通讯通路门店!$Y:$Y,通讯通路门店!$S:$S,$G426,通讯通路门店!$J:$J,"小米体验店")</f>
        <v>0</v>
      </c>
      <c r="BH426" s="99">
        <f>SUMIFS(通讯通路门店!$AA:$AA,通讯通路门店!$S:$S,$G426,通讯通路门店!$J:$J,"苹果体验店")</f>
        <v>0</v>
      </c>
      <c r="BI426" s="99">
        <f>SUMIFS(通讯通路门店!$K:$K,通讯通路门店!$S:$S,$G426,通讯通路门店!$J:$J,"其他品牌专卖店")</f>
        <v>0</v>
      </c>
      <c r="BJ426" s="99">
        <f>SUMIFS(通讯通路门店!$AC:$AC,通讯通路门店!$S:$S,$G426)</f>
        <v>0</v>
      </c>
      <c r="BK426" s="99">
        <f>SUMIFS(通讯通路门店!$AD:$AD,通讯通路门店!$S:$S,$G426)</f>
        <v>0</v>
      </c>
      <c r="BL426" s="99">
        <f>SUMIFS(通讯通路门店!$AE:$AE,通讯通路门店!$S:$S,$G426)</f>
        <v>0</v>
      </c>
      <c r="BM426" s="99">
        <f>SUMIFS(通讯通路门店!$AF:$AF,通讯通路门店!$S:$S,$G426)</f>
        <v>0</v>
      </c>
      <c r="BN426" s="99">
        <f>SUMIFS(通讯通路门店!$AG:$AG,通讯通路门店!$S:$S,$G426)</f>
        <v>0</v>
      </c>
      <c r="BO426" s="99">
        <f>SUMIFS(通讯通路门店!$AH:$AH,通讯通路门店!$S:$S,$G426)</f>
        <v>0</v>
      </c>
      <c r="BP426" s="99">
        <f>SUMIFS(通讯通路门店!$AI:$AI,通讯通路门店!$S:$S,$G426)</f>
        <v>0</v>
      </c>
      <c r="BQ426" s="83"/>
    </row>
    <row r="427" spans="1:69">
      <c r="A427" s="99" t="str">
        <f>IFERROR(_xlfn.XLOOKUP($G427,通讯通路门店!$S$4:$S$993933,通讯通路门店!$A$4:$A$993933,0,0),"")</f>
        <v/>
      </c>
      <c r="B427" s="99" t="str">
        <f>IFERROR(_xlfn.XLOOKUP($G427,通讯通路门店!$S$4:$S$993933,通讯通路门店!$B$4:$B$993933,0,0),"")</f>
        <v/>
      </c>
      <c r="C427" s="99" t="str">
        <f>IFERROR(_xlfn.XLOOKUP($G427,通讯通路门店!$S$4:$S$993933,通讯通路门店!$C$4:$C$993933,0,0),"")</f>
        <v/>
      </c>
      <c r="D427" s="99" t="str">
        <f>IFERROR(_xlfn.XLOOKUP($G427,通讯通路门店!$S$4:$S$993933,通讯通路门店!$D$4:$D$993933,0,0),"")</f>
        <v/>
      </c>
      <c r="E427" s="83"/>
      <c r="F427" s="83"/>
      <c r="G427" s="101" t="e">
        <v>#N/A</v>
      </c>
      <c r="H427" s="102" t="str">
        <f>IFERROR(_xlfn.XLOOKUP($G427,通讯通路门店!$S$4:$S$993933,通讯通路门店!$R$4:$R$993933,0,0),"")</f>
        <v/>
      </c>
      <c r="I427" s="83"/>
      <c r="J427" s="83"/>
      <c r="K427" s="83"/>
      <c r="L427" s="83"/>
      <c r="M427" s="83"/>
      <c r="N427" s="83"/>
      <c r="O427" s="83"/>
      <c r="P427" s="83"/>
      <c r="Q427" s="83"/>
      <c r="R427" s="83"/>
      <c r="S427" s="83"/>
      <c r="T427" s="83"/>
      <c r="U427" s="99">
        <f>COUNTIF(通讯通路门店!$S:$S,$G427)</f>
        <v>0</v>
      </c>
      <c r="V427" s="99">
        <f>COUNTIFS(通讯通路门店!$S:$S,$G427,通讯通路门店!$J:$J,"综合卖场")</f>
        <v>0</v>
      </c>
      <c r="W427" s="99">
        <f>SUMIFS(通讯通路门店!$AJ:$AJ,通讯通路门店!$S:$S,通讯客户沙盘!$G427)</f>
        <v>0</v>
      </c>
      <c r="X427" s="99">
        <f t="shared" si="30"/>
        <v>0</v>
      </c>
      <c r="Y427" s="99">
        <f>COUNTIFS(通讯通路门店!$S:$S,$G427,通讯通路门店!$J:$J,"荣耀体验店")+COUNTIFS(通讯通路门店!$S:$S,$G427,通讯通路门店!$J:$J,"荣耀授权专卖店")</f>
        <v>0</v>
      </c>
      <c r="Z427" s="99">
        <f>COUNTIFS(通讯通路门店!$S:$S,$G427,通讯通路门店!$J:$J,"VIVO体验店")</f>
        <v>0</v>
      </c>
      <c r="AA427" s="99">
        <f>COUNTIFS(通讯通路门店!$S:$S,$G427,通讯通路门店!$J:$J,"OPPO体验店")</f>
        <v>0</v>
      </c>
      <c r="AB427" s="99">
        <f>COUNTIFS(通讯通路门店!$S:$S,$G427,通讯通路门店!$J:$J,"华为授权体验店")+COUNTIFS(通讯通路门店!$S:$S,$G427,通讯通路门店!$J:$J,"华为堡垒店")</f>
        <v>0</v>
      </c>
      <c r="AC427" s="99">
        <f>COUNTIFS(通讯通路门店!$S:$S,$G427,通讯通路门店!$J:$J,"小米体验店")</f>
        <v>0</v>
      </c>
      <c r="AD427" s="99">
        <f>COUNTIFS(通讯通路门店!$S:$S,$G427,通讯通路门店!$J:$J,"苹果体验店")</f>
        <v>0</v>
      </c>
      <c r="AE427" s="99">
        <f>COUNTIFS(通讯通路门店!$S:$S,$G427,通讯通路门店!$J:$J,"其他品牌专卖店")</f>
        <v>0</v>
      </c>
      <c r="AF427" s="99">
        <f>SUMIFS(通讯通路门店!$BI:$BI,通讯通路门店!$S:$S,$G427)</f>
        <v>0</v>
      </c>
      <c r="AG427" s="99">
        <f>SUMIFS(通讯通路门店!$BH:$BH,通讯通路门店!$S:$S,$G427)</f>
        <v>0</v>
      </c>
      <c r="AH427" s="99">
        <f t="shared" si="31"/>
        <v>0</v>
      </c>
      <c r="AI427" s="99">
        <f>SUMIFS(通讯通路门店!$BB:$BB,通讯通路门店!$S:$S,$G427)</f>
        <v>0</v>
      </c>
      <c r="AJ427" s="99">
        <f>SUMIFS(通讯通路门店!$BE:$BE,通讯通路门店!$S:$S,$G427)</f>
        <v>0</v>
      </c>
      <c r="AK427" s="99">
        <f>SUMIFS(通讯通路门店!$BG:$BG,通讯通路门店!$S:$S,$G427)</f>
        <v>0</v>
      </c>
      <c r="AL427" s="99">
        <f>SUMIFS(通讯通路门店!$BC:$BC,通讯通路门店!$S:$S,$G427)</f>
        <v>0</v>
      </c>
      <c r="AM427" s="99">
        <f>SUMIFS(通讯通路门店!$BD:$BD,通讯通路门店!$S:$S,$G427)</f>
        <v>0</v>
      </c>
      <c r="AN427" s="99">
        <f>SUMIFS(通讯通路门店!$BF:$BF,通讯通路门店!$S:$S,$G427)</f>
        <v>0</v>
      </c>
      <c r="AO427" s="99">
        <f t="shared" si="32"/>
        <v>0</v>
      </c>
      <c r="AP427" s="99">
        <f>SUMIFS(通讯通路门店!$K:$K,通讯通路门店!$S:$S,$G427)</f>
        <v>0</v>
      </c>
      <c r="AQ427" s="83"/>
      <c r="AR427" s="99">
        <f>SUMIFS(通讯通路门店!$T:$T,通讯通路门店!$S:$S,$G427)</f>
        <v>0</v>
      </c>
      <c r="AS427" s="99">
        <f>SUMIFS(通讯通路门店!$U:$U,通讯通路门店!$S:$S,$G427)</f>
        <v>0</v>
      </c>
      <c r="AT427" s="99">
        <f>SUMIFS(通讯通路门店!$V:$V,通讯通路门店!$S:$S,$G427)</f>
        <v>0</v>
      </c>
      <c r="AU427" s="99">
        <f>SUMIFS(通讯通路门店!$W:$W,通讯通路门店!$S:$S,$G427)</f>
        <v>0</v>
      </c>
      <c r="AV427" s="99">
        <f>SUMIFS(通讯通路门店!$Z:$Z,通讯通路门店!$S:$S,$G427)</f>
        <v>0</v>
      </c>
      <c r="AW427" s="99">
        <f>SUMIFS(通讯通路门店!$AB:$AB,通讯通路门店!$S:$S,$G427)</f>
        <v>0</v>
      </c>
      <c r="AX427" s="99">
        <f>SUMIFS(通讯通路门店!$X:$X,通讯通路门店!$S:$S,$G427)</f>
        <v>0</v>
      </c>
      <c r="AY427" s="99">
        <f>SUMIFS(通讯通路门店!$Y:$Y,通讯通路门店!$S:$S,$G427)</f>
        <v>0</v>
      </c>
      <c r="AZ427" s="99">
        <f>SUMIFS(通讯通路门店!$AA:$AA,通讯通路门店!$S:$S,$G427)</f>
        <v>0</v>
      </c>
      <c r="BA427" s="99">
        <f t="shared" si="33"/>
        <v>0</v>
      </c>
      <c r="BB427" s="99">
        <f t="shared" si="34"/>
        <v>0</v>
      </c>
      <c r="BC427" s="99">
        <f>SUMIFS(通讯通路门店!$W:$W,通讯通路门店!$S:$S,$G427,通讯通路门店!$J:$J,"荣耀体验店")+SUMIFS(通讯通路门店!$W:$W,通讯通路门店!$S:$S,$G427,通讯通路门店!$J:$J,"荣耀授权专卖店")</f>
        <v>0</v>
      </c>
      <c r="BD427" s="99">
        <f>SUMIFS(通讯通路门店!$Z:$Z,通讯通路门店!$S:$S,$G427,通讯通路门店!$J:$J,"VIVO体验店")</f>
        <v>0</v>
      </c>
      <c r="BE427" s="99">
        <f>SUMIFS(通讯通路门店!$AB:$AB,通讯通路门店!$S:$S,$G427,通讯通路门店!$J:$J,"OPPO体验店")</f>
        <v>0</v>
      </c>
      <c r="BF427" s="99">
        <f>SUMIFS(通讯通路门店!$X:$X,通讯通路门店!$S:$S,$G427,通讯通路门店!$J:$J,"华为授权体验店")+SUMIFS(通讯通路门店!$AA:$AA,通讯通路门店!$S:$S,$G427,通讯通路门店!$J:$J,"华为堡垒店")</f>
        <v>0</v>
      </c>
      <c r="BG427" s="99">
        <f>SUMIFS(通讯通路门店!$Y:$Y,通讯通路门店!$S:$S,$G427,通讯通路门店!$J:$J,"小米体验店")</f>
        <v>0</v>
      </c>
      <c r="BH427" s="99">
        <f>SUMIFS(通讯通路门店!$AA:$AA,通讯通路门店!$S:$S,$G427,通讯通路门店!$J:$J,"苹果体验店")</f>
        <v>0</v>
      </c>
      <c r="BI427" s="99">
        <f>SUMIFS(通讯通路门店!$K:$K,通讯通路门店!$S:$S,$G427,通讯通路门店!$J:$J,"其他品牌专卖店")</f>
        <v>0</v>
      </c>
      <c r="BJ427" s="99">
        <f>SUMIFS(通讯通路门店!$AC:$AC,通讯通路门店!$S:$S,$G427)</f>
        <v>0</v>
      </c>
      <c r="BK427" s="99">
        <f>SUMIFS(通讯通路门店!$AD:$AD,通讯通路门店!$S:$S,$G427)</f>
        <v>0</v>
      </c>
      <c r="BL427" s="99">
        <f>SUMIFS(通讯通路门店!$AE:$AE,通讯通路门店!$S:$S,$G427)</f>
        <v>0</v>
      </c>
      <c r="BM427" s="99">
        <f>SUMIFS(通讯通路门店!$AF:$AF,通讯通路门店!$S:$S,$G427)</f>
        <v>0</v>
      </c>
      <c r="BN427" s="99">
        <f>SUMIFS(通讯通路门店!$AG:$AG,通讯通路门店!$S:$S,$G427)</f>
        <v>0</v>
      </c>
      <c r="BO427" s="99">
        <f>SUMIFS(通讯通路门店!$AH:$AH,通讯通路门店!$S:$S,$G427)</f>
        <v>0</v>
      </c>
      <c r="BP427" s="99">
        <f>SUMIFS(通讯通路门店!$AI:$AI,通讯通路门店!$S:$S,$G427)</f>
        <v>0</v>
      </c>
      <c r="BQ427" s="83"/>
    </row>
    <row r="428" spans="1:69">
      <c r="A428" s="99" t="str">
        <f>IFERROR(_xlfn.XLOOKUP($G428,通讯通路门店!$S$4:$S$993933,通讯通路门店!$A$4:$A$993933,0,0),"")</f>
        <v/>
      </c>
      <c r="B428" s="99" t="str">
        <f>IFERROR(_xlfn.XLOOKUP($G428,通讯通路门店!$S$4:$S$993933,通讯通路门店!$B$4:$B$993933,0,0),"")</f>
        <v/>
      </c>
      <c r="C428" s="99" t="str">
        <f>IFERROR(_xlfn.XLOOKUP($G428,通讯通路门店!$S$4:$S$993933,通讯通路门店!$C$4:$C$993933,0,0),"")</f>
        <v/>
      </c>
      <c r="D428" s="99" t="str">
        <f>IFERROR(_xlfn.XLOOKUP($G428,通讯通路门店!$S$4:$S$993933,通讯通路门店!$D$4:$D$993933,0,0),"")</f>
        <v/>
      </c>
      <c r="E428" s="83"/>
      <c r="F428" s="83"/>
      <c r="G428" s="101" t="e">
        <v>#N/A</v>
      </c>
      <c r="H428" s="102" t="str">
        <f>IFERROR(_xlfn.XLOOKUP($G428,通讯通路门店!$S$4:$S$993933,通讯通路门店!$R$4:$R$993933,0,0),"")</f>
        <v/>
      </c>
      <c r="I428" s="83"/>
      <c r="J428" s="83"/>
      <c r="K428" s="83"/>
      <c r="L428" s="83"/>
      <c r="M428" s="83"/>
      <c r="N428" s="83"/>
      <c r="O428" s="83"/>
      <c r="P428" s="83"/>
      <c r="Q428" s="83"/>
      <c r="R428" s="83"/>
      <c r="S428" s="83"/>
      <c r="T428" s="83"/>
      <c r="U428" s="99">
        <f>COUNTIF(通讯通路门店!$S:$S,$G428)</f>
        <v>0</v>
      </c>
      <c r="V428" s="99">
        <f>COUNTIFS(通讯通路门店!$S:$S,$G428,通讯通路门店!$J:$J,"综合卖场")</f>
        <v>0</v>
      </c>
      <c r="W428" s="99">
        <f>SUMIFS(通讯通路门店!$AJ:$AJ,通讯通路门店!$S:$S,通讯客户沙盘!$G428)</f>
        <v>0</v>
      </c>
      <c r="X428" s="99">
        <f t="shared" si="30"/>
        <v>0</v>
      </c>
      <c r="Y428" s="99">
        <f>COUNTIFS(通讯通路门店!$S:$S,$G428,通讯通路门店!$J:$J,"荣耀体验店")+COUNTIFS(通讯通路门店!$S:$S,$G428,通讯通路门店!$J:$J,"荣耀授权专卖店")</f>
        <v>0</v>
      </c>
      <c r="Z428" s="99">
        <f>COUNTIFS(通讯通路门店!$S:$S,$G428,通讯通路门店!$J:$J,"VIVO体验店")</f>
        <v>0</v>
      </c>
      <c r="AA428" s="99">
        <f>COUNTIFS(通讯通路门店!$S:$S,$G428,通讯通路门店!$J:$J,"OPPO体验店")</f>
        <v>0</v>
      </c>
      <c r="AB428" s="99">
        <f>COUNTIFS(通讯通路门店!$S:$S,$G428,通讯通路门店!$J:$J,"华为授权体验店")+COUNTIFS(通讯通路门店!$S:$S,$G428,通讯通路门店!$J:$J,"华为堡垒店")</f>
        <v>0</v>
      </c>
      <c r="AC428" s="99">
        <f>COUNTIFS(通讯通路门店!$S:$S,$G428,通讯通路门店!$J:$J,"小米体验店")</f>
        <v>0</v>
      </c>
      <c r="AD428" s="99">
        <f>COUNTIFS(通讯通路门店!$S:$S,$G428,通讯通路门店!$J:$J,"苹果体验店")</f>
        <v>0</v>
      </c>
      <c r="AE428" s="99">
        <f>COUNTIFS(通讯通路门店!$S:$S,$G428,通讯通路门店!$J:$J,"其他品牌专卖店")</f>
        <v>0</v>
      </c>
      <c r="AF428" s="99">
        <f>SUMIFS(通讯通路门店!$BI:$BI,通讯通路门店!$S:$S,$G428)</f>
        <v>0</v>
      </c>
      <c r="AG428" s="99">
        <f>SUMIFS(通讯通路门店!$BH:$BH,通讯通路门店!$S:$S,$G428)</f>
        <v>0</v>
      </c>
      <c r="AH428" s="99">
        <f t="shared" si="31"/>
        <v>0</v>
      </c>
      <c r="AI428" s="99">
        <f>SUMIFS(通讯通路门店!$BB:$BB,通讯通路门店!$S:$S,$G428)</f>
        <v>0</v>
      </c>
      <c r="AJ428" s="99">
        <f>SUMIFS(通讯通路门店!$BE:$BE,通讯通路门店!$S:$S,$G428)</f>
        <v>0</v>
      </c>
      <c r="AK428" s="99">
        <f>SUMIFS(通讯通路门店!$BG:$BG,通讯通路门店!$S:$S,$G428)</f>
        <v>0</v>
      </c>
      <c r="AL428" s="99">
        <f>SUMIFS(通讯通路门店!$BC:$BC,通讯通路门店!$S:$S,$G428)</f>
        <v>0</v>
      </c>
      <c r="AM428" s="99">
        <f>SUMIFS(通讯通路门店!$BD:$BD,通讯通路门店!$S:$S,$G428)</f>
        <v>0</v>
      </c>
      <c r="AN428" s="99">
        <f>SUMIFS(通讯通路门店!$BF:$BF,通讯通路门店!$S:$S,$G428)</f>
        <v>0</v>
      </c>
      <c r="AO428" s="99">
        <f t="shared" si="32"/>
        <v>0</v>
      </c>
      <c r="AP428" s="99">
        <f>SUMIFS(通讯通路门店!$K:$K,通讯通路门店!$S:$S,$G428)</f>
        <v>0</v>
      </c>
      <c r="AQ428" s="83"/>
      <c r="AR428" s="99">
        <f>SUMIFS(通讯通路门店!$T:$T,通讯通路门店!$S:$S,$G428)</f>
        <v>0</v>
      </c>
      <c r="AS428" s="99">
        <f>SUMIFS(通讯通路门店!$U:$U,通讯通路门店!$S:$S,$G428)</f>
        <v>0</v>
      </c>
      <c r="AT428" s="99">
        <f>SUMIFS(通讯通路门店!$V:$V,通讯通路门店!$S:$S,$G428)</f>
        <v>0</v>
      </c>
      <c r="AU428" s="99">
        <f>SUMIFS(通讯通路门店!$W:$W,通讯通路门店!$S:$S,$G428)</f>
        <v>0</v>
      </c>
      <c r="AV428" s="99">
        <f>SUMIFS(通讯通路门店!$Z:$Z,通讯通路门店!$S:$S,$G428)</f>
        <v>0</v>
      </c>
      <c r="AW428" s="99">
        <f>SUMIFS(通讯通路门店!$AB:$AB,通讯通路门店!$S:$S,$G428)</f>
        <v>0</v>
      </c>
      <c r="AX428" s="99">
        <f>SUMIFS(通讯通路门店!$X:$X,通讯通路门店!$S:$S,$G428)</f>
        <v>0</v>
      </c>
      <c r="AY428" s="99">
        <f>SUMIFS(通讯通路门店!$Y:$Y,通讯通路门店!$S:$S,$G428)</f>
        <v>0</v>
      </c>
      <c r="AZ428" s="99">
        <f>SUMIFS(通讯通路门店!$AA:$AA,通讯通路门店!$S:$S,$G428)</f>
        <v>0</v>
      </c>
      <c r="BA428" s="99">
        <f t="shared" si="33"/>
        <v>0</v>
      </c>
      <c r="BB428" s="99">
        <f t="shared" si="34"/>
        <v>0</v>
      </c>
      <c r="BC428" s="99">
        <f>SUMIFS(通讯通路门店!$W:$W,通讯通路门店!$S:$S,$G428,通讯通路门店!$J:$J,"荣耀体验店")+SUMIFS(通讯通路门店!$W:$W,通讯通路门店!$S:$S,$G428,通讯通路门店!$J:$J,"荣耀授权专卖店")</f>
        <v>0</v>
      </c>
      <c r="BD428" s="99">
        <f>SUMIFS(通讯通路门店!$Z:$Z,通讯通路门店!$S:$S,$G428,通讯通路门店!$J:$J,"VIVO体验店")</f>
        <v>0</v>
      </c>
      <c r="BE428" s="99">
        <f>SUMIFS(通讯通路门店!$AB:$AB,通讯通路门店!$S:$S,$G428,通讯通路门店!$J:$J,"OPPO体验店")</f>
        <v>0</v>
      </c>
      <c r="BF428" s="99">
        <f>SUMIFS(通讯通路门店!$X:$X,通讯通路门店!$S:$S,$G428,通讯通路门店!$J:$J,"华为授权体验店")+SUMIFS(通讯通路门店!$AA:$AA,通讯通路门店!$S:$S,$G428,通讯通路门店!$J:$J,"华为堡垒店")</f>
        <v>0</v>
      </c>
      <c r="BG428" s="99">
        <f>SUMIFS(通讯通路门店!$Y:$Y,通讯通路门店!$S:$S,$G428,通讯通路门店!$J:$J,"小米体验店")</f>
        <v>0</v>
      </c>
      <c r="BH428" s="99">
        <f>SUMIFS(通讯通路门店!$AA:$AA,通讯通路门店!$S:$S,$G428,通讯通路门店!$J:$J,"苹果体验店")</f>
        <v>0</v>
      </c>
      <c r="BI428" s="99">
        <f>SUMIFS(通讯通路门店!$K:$K,通讯通路门店!$S:$S,$G428,通讯通路门店!$J:$J,"其他品牌专卖店")</f>
        <v>0</v>
      </c>
      <c r="BJ428" s="99">
        <f>SUMIFS(通讯通路门店!$AC:$AC,通讯通路门店!$S:$S,$G428)</f>
        <v>0</v>
      </c>
      <c r="BK428" s="99">
        <f>SUMIFS(通讯通路门店!$AD:$AD,通讯通路门店!$S:$S,$G428)</f>
        <v>0</v>
      </c>
      <c r="BL428" s="99">
        <f>SUMIFS(通讯通路门店!$AE:$AE,通讯通路门店!$S:$S,$G428)</f>
        <v>0</v>
      </c>
      <c r="BM428" s="99">
        <f>SUMIFS(通讯通路门店!$AF:$AF,通讯通路门店!$S:$S,$G428)</f>
        <v>0</v>
      </c>
      <c r="BN428" s="99">
        <f>SUMIFS(通讯通路门店!$AG:$AG,通讯通路门店!$S:$S,$G428)</f>
        <v>0</v>
      </c>
      <c r="BO428" s="99">
        <f>SUMIFS(通讯通路门店!$AH:$AH,通讯通路门店!$S:$S,$G428)</f>
        <v>0</v>
      </c>
      <c r="BP428" s="99">
        <f>SUMIFS(通讯通路门店!$AI:$AI,通讯通路门店!$S:$S,$G428)</f>
        <v>0</v>
      </c>
      <c r="BQ428" s="83"/>
    </row>
    <row r="429" spans="1:69">
      <c r="A429" s="99" t="str">
        <f>IFERROR(_xlfn.XLOOKUP($G429,通讯通路门店!$S$4:$S$993933,通讯通路门店!$A$4:$A$993933,0,0),"")</f>
        <v/>
      </c>
      <c r="B429" s="99" t="str">
        <f>IFERROR(_xlfn.XLOOKUP($G429,通讯通路门店!$S$4:$S$993933,通讯通路门店!$B$4:$B$993933,0,0),"")</f>
        <v/>
      </c>
      <c r="C429" s="99" t="str">
        <f>IFERROR(_xlfn.XLOOKUP($G429,通讯通路门店!$S$4:$S$993933,通讯通路门店!$C$4:$C$993933,0,0),"")</f>
        <v/>
      </c>
      <c r="D429" s="99" t="str">
        <f>IFERROR(_xlfn.XLOOKUP($G429,通讯通路门店!$S$4:$S$993933,通讯通路门店!$D$4:$D$993933,0,0),"")</f>
        <v/>
      </c>
      <c r="E429" s="83"/>
      <c r="F429" s="83"/>
      <c r="G429" s="101" t="e">
        <v>#N/A</v>
      </c>
      <c r="H429" s="102" t="str">
        <f>IFERROR(_xlfn.XLOOKUP($G429,通讯通路门店!$S$4:$S$993933,通讯通路门店!$R$4:$R$993933,0,0),"")</f>
        <v/>
      </c>
      <c r="I429" s="83"/>
      <c r="J429" s="83"/>
      <c r="K429" s="83"/>
      <c r="L429" s="83"/>
      <c r="M429" s="83"/>
      <c r="N429" s="83"/>
      <c r="O429" s="83"/>
      <c r="P429" s="83"/>
      <c r="Q429" s="83"/>
      <c r="R429" s="83"/>
      <c r="S429" s="83"/>
      <c r="T429" s="83"/>
      <c r="U429" s="99">
        <f>COUNTIF(通讯通路门店!$S:$S,$G429)</f>
        <v>0</v>
      </c>
      <c r="V429" s="99">
        <f>COUNTIFS(通讯通路门店!$S:$S,$G429,通讯通路门店!$J:$J,"综合卖场")</f>
        <v>0</v>
      </c>
      <c r="W429" s="99">
        <f>SUMIFS(通讯通路门店!$AJ:$AJ,通讯通路门店!$S:$S,通讯客户沙盘!$G429)</f>
        <v>0</v>
      </c>
      <c r="X429" s="99">
        <f t="shared" si="30"/>
        <v>0</v>
      </c>
      <c r="Y429" s="99">
        <f>COUNTIFS(通讯通路门店!$S:$S,$G429,通讯通路门店!$J:$J,"荣耀体验店")+COUNTIFS(通讯通路门店!$S:$S,$G429,通讯通路门店!$J:$J,"荣耀授权专卖店")</f>
        <v>0</v>
      </c>
      <c r="Z429" s="99">
        <f>COUNTIFS(通讯通路门店!$S:$S,$G429,通讯通路门店!$J:$J,"VIVO体验店")</f>
        <v>0</v>
      </c>
      <c r="AA429" s="99">
        <f>COUNTIFS(通讯通路门店!$S:$S,$G429,通讯通路门店!$J:$J,"OPPO体验店")</f>
        <v>0</v>
      </c>
      <c r="AB429" s="99">
        <f>COUNTIFS(通讯通路门店!$S:$S,$G429,通讯通路门店!$J:$J,"华为授权体验店")+COUNTIFS(通讯通路门店!$S:$S,$G429,通讯通路门店!$J:$J,"华为堡垒店")</f>
        <v>0</v>
      </c>
      <c r="AC429" s="99">
        <f>COUNTIFS(通讯通路门店!$S:$S,$G429,通讯通路门店!$J:$J,"小米体验店")</f>
        <v>0</v>
      </c>
      <c r="AD429" s="99">
        <f>COUNTIFS(通讯通路门店!$S:$S,$G429,通讯通路门店!$J:$J,"苹果体验店")</f>
        <v>0</v>
      </c>
      <c r="AE429" s="99">
        <f>COUNTIFS(通讯通路门店!$S:$S,$G429,通讯通路门店!$J:$J,"其他品牌专卖店")</f>
        <v>0</v>
      </c>
      <c r="AF429" s="99">
        <f>SUMIFS(通讯通路门店!$BI:$BI,通讯通路门店!$S:$S,$G429)</f>
        <v>0</v>
      </c>
      <c r="AG429" s="99">
        <f>SUMIFS(通讯通路门店!$BH:$BH,通讯通路门店!$S:$S,$G429)</f>
        <v>0</v>
      </c>
      <c r="AH429" s="99">
        <f t="shared" si="31"/>
        <v>0</v>
      </c>
      <c r="AI429" s="99">
        <f>SUMIFS(通讯通路门店!$BB:$BB,通讯通路门店!$S:$S,$G429)</f>
        <v>0</v>
      </c>
      <c r="AJ429" s="99">
        <f>SUMIFS(通讯通路门店!$BE:$BE,通讯通路门店!$S:$S,$G429)</f>
        <v>0</v>
      </c>
      <c r="AK429" s="99">
        <f>SUMIFS(通讯通路门店!$BG:$BG,通讯通路门店!$S:$S,$G429)</f>
        <v>0</v>
      </c>
      <c r="AL429" s="99">
        <f>SUMIFS(通讯通路门店!$BC:$BC,通讯通路门店!$S:$S,$G429)</f>
        <v>0</v>
      </c>
      <c r="AM429" s="99">
        <f>SUMIFS(通讯通路门店!$BD:$BD,通讯通路门店!$S:$S,$G429)</f>
        <v>0</v>
      </c>
      <c r="AN429" s="99">
        <f>SUMIFS(通讯通路门店!$BF:$BF,通讯通路门店!$S:$S,$G429)</f>
        <v>0</v>
      </c>
      <c r="AO429" s="99">
        <f t="shared" si="32"/>
        <v>0</v>
      </c>
      <c r="AP429" s="99">
        <f>SUMIFS(通讯通路门店!$K:$K,通讯通路门店!$S:$S,$G429)</f>
        <v>0</v>
      </c>
      <c r="AQ429" s="83"/>
      <c r="AR429" s="99">
        <f>SUMIFS(通讯通路门店!$T:$T,通讯通路门店!$S:$S,$G429)</f>
        <v>0</v>
      </c>
      <c r="AS429" s="99">
        <f>SUMIFS(通讯通路门店!$U:$U,通讯通路门店!$S:$S,$G429)</f>
        <v>0</v>
      </c>
      <c r="AT429" s="99">
        <f>SUMIFS(通讯通路门店!$V:$V,通讯通路门店!$S:$S,$G429)</f>
        <v>0</v>
      </c>
      <c r="AU429" s="99">
        <f>SUMIFS(通讯通路门店!$W:$W,通讯通路门店!$S:$S,$G429)</f>
        <v>0</v>
      </c>
      <c r="AV429" s="99">
        <f>SUMIFS(通讯通路门店!$Z:$Z,通讯通路门店!$S:$S,$G429)</f>
        <v>0</v>
      </c>
      <c r="AW429" s="99">
        <f>SUMIFS(通讯通路门店!$AB:$AB,通讯通路门店!$S:$S,$G429)</f>
        <v>0</v>
      </c>
      <c r="AX429" s="99">
        <f>SUMIFS(通讯通路门店!$X:$X,通讯通路门店!$S:$S,$G429)</f>
        <v>0</v>
      </c>
      <c r="AY429" s="99">
        <f>SUMIFS(通讯通路门店!$Y:$Y,通讯通路门店!$S:$S,$G429)</f>
        <v>0</v>
      </c>
      <c r="AZ429" s="99">
        <f>SUMIFS(通讯通路门店!$AA:$AA,通讯通路门店!$S:$S,$G429)</f>
        <v>0</v>
      </c>
      <c r="BA429" s="99">
        <f t="shared" si="33"/>
        <v>0</v>
      </c>
      <c r="BB429" s="99">
        <f t="shared" si="34"/>
        <v>0</v>
      </c>
      <c r="BC429" s="99">
        <f>SUMIFS(通讯通路门店!$W:$W,通讯通路门店!$S:$S,$G429,通讯通路门店!$J:$J,"荣耀体验店")+SUMIFS(通讯通路门店!$W:$W,通讯通路门店!$S:$S,$G429,通讯通路门店!$J:$J,"荣耀授权专卖店")</f>
        <v>0</v>
      </c>
      <c r="BD429" s="99">
        <f>SUMIFS(通讯通路门店!$Z:$Z,通讯通路门店!$S:$S,$G429,通讯通路门店!$J:$J,"VIVO体验店")</f>
        <v>0</v>
      </c>
      <c r="BE429" s="99">
        <f>SUMIFS(通讯通路门店!$AB:$AB,通讯通路门店!$S:$S,$G429,通讯通路门店!$J:$J,"OPPO体验店")</f>
        <v>0</v>
      </c>
      <c r="BF429" s="99">
        <f>SUMIFS(通讯通路门店!$X:$X,通讯通路门店!$S:$S,$G429,通讯通路门店!$J:$J,"华为授权体验店")+SUMIFS(通讯通路门店!$AA:$AA,通讯通路门店!$S:$S,$G429,通讯通路门店!$J:$J,"华为堡垒店")</f>
        <v>0</v>
      </c>
      <c r="BG429" s="99">
        <f>SUMIFS(通讯通路门店!$Y:$Y,通讯通路门店!$S:$S,$G429,通讯通路门店!$J:$J,"小米体验店")</f>
        <v>0</v>
      </c>
      <c r="BH429" s="99">
        <f>SUMIFS(通讯通路门店!$AA:$AA,通讯通路门店!$S:$S,$G429,通讯通路门店!$J:$J,"苹果体验店")</f>
        <v>0</v>
      </c>
      <c r="BI429" s="99">
        <f>SUMIFS(通讯通路门店!$K:$K,通讯通路门店!$S:$S,$G429,通讯通路门店!$J:$J,"其他品牌专卖店")</f>
        <v>0</v>
      </c>
      <c r="BJ429" s="99">
        <f>SUMIFS(通讯通路门店!$AC:$AC,通讯通路门店!$S:$S,$G429)</f>
        <v>0</v>
      </c>
      <c r="BK429" s="99">
        <f>SUMIFS(通讯通路门店!$AD:$AD,通讯通路门店!$S:$S,$G429)</f>
        <v>0</v>
      </c>
      <c r="BL429" s="99">
        <f>SUMIFS(通讯通路门店!$AE:$AE,通讯通路门店!$S:$S,$G429)</f>
        <v>0</v>
      </c>
      <c r="BM429" s="99">
        <f>SUMIFS(通讯通路门店!$AF:$AF,通讯通路门店!$S:$S,$G429)</f>
        <v>0</v>
      </c>
      <c r="BN429" s="99">
        <f>SUMIFS(通讯通路门店!$AG:$AG,通讯通路门店!$S:$S,$G429)</f>
        <v>0</v>
      </c>
      <c r="BO429" s="99">
        <f>SUMIFS(通讯通路门店!$AH:$AH,通讯通路门店!$S:$S,$G429)</f>
        <v>0</v>
      </c>
      <c r="BP429" s="99">
        <f>SUMIFS(通讯通路门店!$AI:$AI,通讯通路门店!$S:$S,$G429)</f>
        <v>0</v>
      </c>
      <c r="BQ429" s="83"/>
    </row>
    <row r="430" spans="1:69">
      <c r="A430" s="99" t="str">
        <f>IFERROR(_xlfn.XLOOKUP($G430,通讯通路门店!$S$4:$S$993933,通讯通路门店!$A$4:$A$993933,0,0),"")</f>
        <v/>
      </c>
      <c r="B430" s="99" t="str">
        <f>IFERROR(_xlfn.XLOOKUP($G430,通讯通路门店!$S$4:$S$993933,通讯通路门店!$B$4:$B$993933,0,0),"")</f>
        <v/>
      </c>
      <c r="C430" s="99" t="str">
        <f>IFERROR(_xlfn.XLOOKUP($G430,通讯通路门店!$S$4:$S$993933,通讯通路门店!$C$4:$C$993933,0,0),"")</f>
        <v/>
      </c>
      <c r="D430" s="99" t="str">
        <f>IFERROR(_xlfn.XLOOKUP($G430,通讯通路门店!$S$4:$S$993933,通讯通路门店!$D$4:$D$993933,0,0),"")</f>
        <v/>
      </c>
      <c r="E430" s="83"/>
      <c r="F430" s="83"/>
      <c r="G430" s="101" t="e">
        <v>#N/A</v>
      </c>
      <c r="H430" s="102" t="str">
        <f>IFERROR(_xlfn.XLOOKUP($G430,通讯通路门店!$S$4:$S$993933,通讯通路门店!$R$4:$R$993933,0,0),"")</f>
        <v/>
      </c>
      <c r="I430" s="83"/>
      <c r="J430" s="83"/>
      <c r="K430" s="83"/>
      <c r="L430" s="83"/>
      <c r="M430" s="83"/>
      <c r="N430" s="83"/>
      <c r="O430" s="83"/>
      <c r="P430" s="83"/>
      <c r="Q430" s="83"/>
      <c r="R430" s="83"/>
      <c r="S430" s="83"/>
      <c r="T430" s="83"/>
      <c r="U430" s="99">
        <f>COUNTIF(通讯通路门店!$S:$S,$G430)</f>
        <v>0</v>
      </c>
      <c r="V430" s="99">
        <f>COUNTIFS(通讯通路门店!$S:$S,$G430,通讯通路门店!$J:$J,"综合卖场")</f>
        <v>0</v>
      </c>
      <c r="W430" s="99">
        <f>SUMIFS(通讯通路门店!$AJ:$AJ,通讯通路门店!$S:$S,通讯客户沙盘!$G430)</f>
        <v>0</v>
      </c>
      <c r="X430" s="99">
        <f t="shared" si="30"/>
        <v>0</v>
      </c>
      <c r="Y430" s="99">
        <f>COUNTIFS(通讯通路门店!$S:$S,$G430,通讯通路门店!$J:$J,"荣耀体验店")+COUNTIFS(通讯通路门店!$S:$S,$G430,通讯通路门店!$J:$J,"荣耀授权专卖店")</f>
        <v>0</v>
      </c>
      <c r="Z430" s="99">
        <f>COUNTIFS(通讯通路门店!$S:$S,$G430,通讯通路门店!$J:$J,"VIVO体验店")</f>
        <v>0</v>
      </c>
      <c r="AA430" s="99">
        <f>COUNTIFS(通讯通路门店!$S:$S,$G430,通讯通路门店!$J:$J,"OPPO体验店")</f>
        <v>0</v>
      </c>
      <c r="AB430" s="99">
        <f>COUNTIFS(通讯通路门店!$S:$S,$G430,通讯通路门店!$J:$J,"华为授权体验店")+COUNTIFS(通讯通路门店!$S:$S,$G430,通讯通路门店!$J:$J,"华为堡垒店")</f>
        <v>0</v>
      </c>
      <c r="AC430" s="99">
        <f>COUNTIFS(通讯通路门店!$S:$S,$G430,通讯通路门店!$J:$J,"小米体验店")</f>
        <v>0</v>
      </c>
      <c r="AD430" s="99">
        <f>COUNTIFS(通讯通路门店!$S:$S,$G430,通讯通路门店!$J:$J,"苹果体验店")</f>
        <v>0</v>
      </c>
      <c r="AE430" s="99">
        <f>COUNTIFS(通讯通路门店!$S:$S,$G430,通讯通路门店!$J:$J,"其他品牌专卖店")</f>
        <v>0</v>
      </c>
      <c r="AF430" s="99">
        <f>SUMIFS(通讯通路门店!$BI:$BI,通讯通路门店!$S:$S,$G430)</f>
        <v>0</v>
      </c>
      <c r="AG430" s="99">
        <f>SUMIFS(通讯通路门店!$BH:$BH,通讯通路门店!$S:$S,$G430)</f>
        <v>0</v>
      </c>
      <c r="AH430" s="99">
        <f t="shared" si="31"/>
        <v>0</v>
      </c>
      <c r="AI430" s="99">
        <f>SUMIFS(通讯通路门店!$BB:$BB,通讯通路门店!$S:$S,$G430)</f>
        <v>0</v>
      </c>
      <c r="AJ430" s="99">
        <f>SUMIFS(通讯通路门店!$BE:$BE,通讯通路门店!$S:$S,$G430)</f>
        <v>0</v>
      </c>
      <c r="AK430" s="99">
        <f>SUMIFS(通讯通路门店!$BG:$BG,通讯通路门店!$S:$S,$G430)</f>
        <v>0</v>
      </c>
      <c r="AL430" s="99">
        <f>SUMIFS(通讯通路门店!$BC:$BC,通讯通路门店!$S:$S,$G430)</f>
        <v>0</v>
      </c>
      <c r="AM430" s="99">
        <f>SUMIFS(通讯通路门店!$BD:$BD,通讯通路门店!$S:$S,$G430)</f>
        <v>0</v>
      </c>
      <c r="AN430" s="99">
        <f>SUMIFS(通讯通路门店!$BF:$BF,通讯通路门店!$S:$S,$G430)</f>
        <v>0</v>
      </c>
      <c r="AO430" s="99">
        <f t="shared" si="32"/>
        <v>0</v>
      </c>
      <c r="AP430" s="99">
        <f>SUMIFS(通讯通路门店!$K:$K,通讯通路门店!$S:$S,$G430)</f>
        <v>0</v>
      </c>
      <c r="AQ430" s="83"/>
      <c r="AR430" s="99">
        <f>SUMIFS(通讯通路门店!$T:$T,通讯通路门店!$S:$S,$G430)</f>
        <v>0</v>
      </c>
      <c r="AS430" s="99">
        <f>SUMIFS(通讯通路门店!$U:$U,通讯通路门店!$S:$S,$G430)</f>
        <v>0</v>
      </c>
      <c r="AT430" s="99">
        <f>SUMIFS(通讯通路门店!$V:$V,通讯通路门店!$S:$S,$G430)</f>
        <v>0</v>
      </c>
      <c r="AU430" s="99">
        <f>SUMIFS(通讯通路门店!$W:$W,通讯通路门店!$S:$S,$G430)</f>
        <v>0</v>
      </c>
      <c r="AV430" s="99">
        <f>SUMIFS(通讯通路门店!$Z:$Z,通讯通路门店!$S:$S,$G430)</f>
        <v>0</v>
      </c>
      <c r="AW430" s="99">
        <f>SUMIFS(通讯通路门店!$AB:$AB,通讯通路门店!$S:$S,$G430)</f>
        <v>0</v>
      </c>
      <c r="AX430" s="99">
        <f>SUMIFS(通讯通路门店!$X:$X,通讯通路门店!$S:$S,$G430)</f>
        <v>0</v>
      </c>
      <c r="AY430" s="99">
        <f>SUMIFS(通讯通路门店!$Y:$Y,通讯通路门店!$S:$S,$G430)</f>
        <v>0</v>
      </c>
      <c r="AZ430" s="99">
        <f>SUMIFS(通讯通路门店!$AA:$AA,通讯通路门店!$S:$S,$G430)</f>
        <v>0</v>
      </c>
      <c r="BA430" s="99">
        <f t="shared" si="33"/>
        <v>0</v>
      </c>
      <c r="BB430" s="99">
        <f t="shared" si="34"/>
        <v>0</v>
      </c>
      <c r="BC430" s="99">
        <f>SUMIFS(通讯通路门店!$W:$W,通讯通路门店!$S:$S,$G430,通讯通路门店!$J:$J,"荣耀体验店")+SUMIFS(通讯通路门店!$W:$W,通讯通路门店!$S:$S,$G430,通讯通路门店!$J:$J,"荣耀授权专卖店")</f>
        <v>0</v>
      </c>
      <c r="BD430" s="99">
        <f>SUMIFS(通讯通路门店!$Z:$Z,通讯通路门店!$S:$S,$G430,通讯通路门店!$J:$J,"VIVO体验店")</f>
        <v>0</v>
      </c>
      <c r="BE430" s="99">
        <f>SUMIFS(通讯通路门店!$AB:$AB,通讯通路门店!$S:$S,$G430,通讯通路门店!$J:$J,"OPPO体验店")</f>
        <v>0</v>
      </c>
      <c r="BF430" s="99">
        <f>SUMIFS(通讯通路门店!$X:$X,通讯通路门店!$S:$S,$G430,通讯通路门店!$J:$J,"华为授权体验店")+SUMIFS(通讯通路门店!$AA:$AA,通讯通路门店!$S:$S,$G430,通讯通路门店!$J:$J,"华为堡垒店")</f>
        <v>0</v>
      </c>
      <c r="BG430" s="99">
        <f>SUMIFS(通讯通路门店!$Y:$Y,通讯通路门店!$S:$S,$G430,通讯通路门店!$J:$J,"小米体验店")</f>
        <v>0</v>
      </c>
      <c r="BH430" s="99">
        <f>SUMIFS(通讯通路门店!$AA:$AA,通讯通路门店!$S:$S,$G430,通讯通路门店!$J:$J,"苹果体验店")</f>
        <v>0</v>
      </c>
      <c r="BI430" s="99">
        <f>SUMIFS(通讯通路门店!$K:$K,通讯通路门店!$S:$S,$G430,通讯通路门店!$J:$J,"其他品牌专卖店")</f>
        <v>0</v>
      </c>
      <c r="BJ430" s="99">
        <f>SUMIFS(通讯通路门店!$AC:$AC,通讯通路门店!$S:$S,$G430)</f>
        <v>0</v>
      </c>
      <c r="BK430" s="99">
        <f>SUMIFS(通讯通路门店!$AD:$AD,通讯通路门店!$S:$S,$G430)</f>
        <v>0</v>
      </c>
      <c r="BL430" s="99">
        <f>SUMIFS(通讯通路门店!$AE:$AE,通讯通路门店!$S:$S,$G430)</f>
        <v>0</v>
      </c>
      <c r="BM430" s="99">
        <f>SUMIFS(通讯通路门店!$AF:$AF,通讯通路门店!$S:$S,$G430)</f>
        <v>0</v>
      </c>
      <c r="BN430" s="99">
        <f>SUMIFS(通讯通路门店!$AG:$AG,通讯通路门店!$S:$S,$G430)</f>
        <v>0</v>
      </c>
      <c r="BO430" s="99">
        <f>SUMIFS(通讯通路门店!$AH:$AH,通讯通路门店!$S:$S,$G430)</f>
        <v>0</v>
      </c>
      <c r="BP430" s="99">
        <f>SUMIFS(通讯通路门店!$AI:$AI,通讯通路门店!$S:$S,$G430)</f>
        <v>0</v>
      </c>
      <c r="BQ430" s="83"/>
    </row>
    <row r="431" spans="1:69">
      <c r="A431" s="99" t="str">
        <f>IFERROR(_xlfn.XLOOKUP($G431,通讯通路门店!$S$4:$S$993933,通讯通路门店!$A$4:$A$993933,0,0),"")</f>
        <v/>
      </c>
      <c r="B431" s="99" t="str">
        <f>IFERROR(_xlfn.XLOOKUP($G431,通讯通路门店!$S$4:$S$993933,通讯通路门店!$B$4:$B$993933,0,0),"")</f>
        <v/>
      </c>
      <c r="C431" s="99" t="str">
        <f>IFERROR(_xlfn.XLOOKUP($G431,通讯通路门店!$S$4:$S$993933,通讯通路门店!$C$4:$C$993933,0,0),"")</f>
        <v/>
      </c>
      <c r="D431" s="99" t="str">
        <f>IFERROR(_xlfn.XLOOKUP($G431,通讯通路门店!$S$4:$S$993933,通讯通路门店!$D$4:$D$993933,0,0),"")</f>
        <v/>
      </c>
      <c r="E431" s="83"/>
      <c r="F431" s="83"/>
      <c r="G431" s="101" t="e">
        <v>#N/A</v>
      </c>
      <c r="H431" s="102" t="str">
        <f>IFERROR(_xlfn.XLOOKUP($G431,通讯通路门店!$S$4:$S$993933,通讯通路门店!$R$4:$R$993933,0,0),"")</f>
        <v/>
      </c>
      <c r="I431" s="83"/>
      <c r="J431" s="83"/>
      <c r="K431" s="83"/>
      <c r="L431" s="83"/>
      <c r="M431" s="83"/>
      <c r="N431" s="83"/>
      <c r="O431" s="83"/>
      <c r="P431" s="83"/>
      <c r="Q431" s="83"/>
      <c r="R431" s="83"/>
      <c r="S431" s="83"/>
      <c r="T431" s="83"/>
      <c r="U431" s="99">
        <f>COUNTIF(通讯通路门店!$S:$S,$G431)</f>
        <v>0</v>
      </c>
      <c r="V431" s="99">
        <f>COUNTIFS(通讯通路门店!$S:$S,$G431,通讯通路门店!$J:$J,"综合卖场")</f>
        <v>0</v>
      </c>
      <c r="W431" s="99">
        <f>SUMIFS(通讯通路门店!$AJ:$AJ,通讯通路门店!$S:$S,通讯客户沙盘!$G431)</f>
        <v>0</v>
      </c>
      <c r="X431" s="99">
        <f t="shared" si="30"/>
        <v>0</v>
      </c>
      <c r="Y431" s="99">
        <f>COUNTIFS(通讯通路门店!$S:$S,$G431,通讯通路门店!$J:$J,"荣耀体验店")+COUNTIFS(通讯通路门店!$S:$S,$G431,通讯通路门店!$J:$J,"荣耀授权专卖店")</f>
        <v>0</v>
      </c>
      <c r="Z431" s="99">
        <f>COUNTIFS(通讯通路门店!$S:$S,$G431,通讯通路门店!$J:$J,"VIVO体验店")</f>
        <v>0</v>
      </c>
      <c r="AA431" s="99">
        <f>COUNTIFS(通讯通路门店!$S:$S,$G431,通讯通路门店!$J:$J,"OPPO体验店")</f>
        <v>0</v>
      </c>
      <c r="AB431" s="99">
        <f>COUNTIFS(通讯通路门店!$S:$S,$G431,通讯通路门店!$J:$J,"华为授权体验店")+COUNTIFS(通讯通路门店!$S:$S,$G431,通讯通路门店!$J:$J,"华为堡垒店")</f>
        <v>0</v>
      </c>
      <c r="AC431" s="99">
        <f>COUNTIFS(通讯通路门店!$S:$S,$G431,通讯通路门店!$J:$J,"小米体验店")</f>
        <v>0</v>
      </c>
      <c r="AD431" s="99">
        <f>COUNTIFS(通讯通路门店!$S:$S,$G431,通讯通路门店!$J:$J,"苹果体验店")</f>
        <v>0</v>
      </c>
      <c r="AE431" s="99">
        <f>COUNTIFS(通讯通路门店!$S:$S,$G431,通讯通路门店!$J:$J,"其他品牌专卖店")</f>
        <v>0</v>
      </c>
      <c r="AF431" s="99">
        <f>SUMIFS(通讯通路门店!$BI:$BI,通讯通路门店!$S:$S,$G431)</f>
        <v>0</v>
      </c>
      <c r="AG431" s="99">
        <f>SUMIFS(通讯通路门店!$BH:$BH,通讯通路门店!$S:$S,$G431)</f>
        <v>0</v>
      </c>
      <c r="AH431" s="99">
        <f t="shared" si="31"/>
        <v>0</v>
      </c>
      <c r="AI431" s="99">
        <f>SUMIFS(通讯通路门店!$BB:$BB,通讯通路门店!$S:$S,$G431)</f>
        <v>0</v>
      </c>
      <c r="AJ431" s="99">
        <f>SUMIFS(通讯通路门店!$BE:$BE,通讯通路门店!$S:$S,$G431)</f>
        <v>0</v>
      </c>
      <c r="AK431" s="99">
        <f>SUMIFS(通讯通路门店!$BG:$BG,通讯通路门店!$S:$S,$G431)</f>
        <v>0</v>
      </c>
      <c r="AL431" s="99">
        <f>SUMIFS(通讯通路门店!$BC:$BC,通讯通路门店!$S:$S,$G431)</f>
        <v>0</v>
      </c>
      <c r="AM431" s="99">
        <f>SUMIFS(通讯通路门店!$BD:$BD,通讯通路门店!$S:$S,$G431)</f>
        <v>0</v>
      </c>
      <c r="AN431" s="99">
        <f>SUMIFS(通讯通路门店!$BF:$BF,通讯通路门店!$S:$S,$G431)</f>
        <v>0</v>
      </c>
      <c r="AO431" s="99">
        <f t="shared" si="32"/>
        <v>0</v>
      </c>
      <c r="AP431" s="99">
        <f>SUMIFS(通讯通路门店!$K:$K,通讯通路门店!$S:$S,$G431)</f>
        <v>0</v>
      </c>
      <c r="AQ431" s="83"/>
      <c r="AR431" s="99">
        <f>SUMIFS(通讯通路门店!$T:$T,通讯通路门店!$S:$S,$G431)</f>
        <v>0</v>
      </c>
      <c r="AS431" s="99">
        <f>SUMIFS(通讯通路门店!$U:$U,通讯通路门店!$S:$S,$G431)</f>
        <v>0</v>
      </c>
      <c r="AT431" s="99">
        <f>SUMIFS(通讯通路门店!$V:$V,通讯通路门店!$S:$S,$G431)</f>
        <v>0</v>
      </c>
      <c r="AU431" s="99">
        <f>SUMIFS(通讯通路门店!$W:$W,通讯通路门店!$S:$S,$G431)</f>
        <v>0</v>
      </c>
      <c r="AV431" s="99">
        <f>SUMIFS(通讯通路门店!$Z:$Z,通讯通路门店!$S:$S,$G431)</f>
        <v>0</v>
      </c>
      <c r="AW431" s="99">
        <f>SUMIFS(通讯通路门店!$AB:$AB,通讯通路门店!$S:$S,$G431)</f>
        <v>0</v>
      </c>
      <c r="AX431" s="99">
        <f>SUMIFS(通讯通路门店!$X:$X,通讯通路门店!$S:$S,$G431)</f>
        <v>0</v>
      </c>
      <c r="AY431" s="99">
        <f>SUMIFS(通讯通路门店!$Y:$Y,通讯通路门店!$S:$S,$G431)</f>
        <v>0</v>
      </c>
      <c r="AZ431" s="99">
        <f>SUMIFS(通讯通路门店!$AA:$AA,通讯通路门店!$S:$S,$G431)</f>
        <v>0</v>
      </c>
      <c r="BA431" s="99">
        <f t="shared" si="33"/>
        <v>0</v>
      </c>
      <c r="BB431" s="99">
        <f t="shared" si="34"/>
        <v>0</v>
      </c>
      <c r="BC431" s="99">
        <f>SUMIFS(通讯通路门店!$W:$W,通讯通路门店!$S:$S,$G431,通讯通路门店!$J:$J,"荣耀体验店")+SUMIFS(通讯通路门店!$W:$W,通讯通路门店!$S:$S,$G431,通讯通路门店!$J:$J,"荣耀授权专卖店")</f>
        <v>0</v>
      </c>
      <c r="BD431" s="99">
        <f>SUMIFS(通讯通路门店!$Z:$Z,通讯通路门店!$S:$S,$G431,通讯通路门店!$J:$J,"VIVO体验店")</f>
        <v>0</v>
      </c>
      <c r="BE431" s="99">
        <f>SUMIFS(通讯通路门店!$AB:$AB,通讯通路门店!$S:$S,$G431,通讯通路门店!$J:$J,"OPPO体验店")</f>
        <v>0</v>
      </c>
      <c r="BF431" s="99">
        <f>SUMIFS(通讯通路门店!$X:$X,通讯通路门店!$S:$S,$G431,通讯通路门店!$J:$J,"华为授权体验店")+SUMIFS(通讯通路门店!$AA:$AA,通讯通路门店!$S:$S,$G431,通讯通路门店!$J:$J,"华为堡垒店")</f>
        <v>0</v>
      </c>
      <c r="BG431" s="99">
        <f>SUMIFS(通讯通路门店!$Y:$Y,通讯通路门店!$S:$S,$G431,通讯通路门店!$J:$J,"小米体验店")</f>
        <v>0</v>
      </c>
      <c r="BH431" s="99">
        <f>SUMIFS(通讯通路门店!$AA:$AA,通讯通路门店!$S:$S,$G431,通讯通路门店!$J:$J,"苹果体验店")</f>
        <v>0</v>
      </c>
      <c r="BI431" s="99">
        <f>SUMIFS(通讯通路门店!$K:$K,通讯通路门店!$S:$S,$G431,通讯通路门店!$J:$J,"其他品牌专卖店")</f>
        <v>0</v>
      </c>
      <c r="BJ431" s="99">
        <f>SUMIFS(通讯通路门店!$AC:$AC,通讯通路门店!$S:$S,$G431)</f>
        <v>0</v>
      </c>
      <c r="BK431" s="99">
        <f>SUMIFS(通讯通路门店!$AD:$AD,通讯通路门店!$S:$S,$G431)</f>
        <v>0</v>
      </c>
      <c r="BL431" s="99">
        <f>SUMIFS(通讯通路门店!$AE:$AE,通讯通路门店!$S:$S,$G431)</f>
        <v>0</v>
      </c>
      <c r="BM431" s="99">
        <f>SUMIFS(通讯通路门店!$AF:$AF,通讯通路门店!$S:$S,$G431)</f>
        <v>0</v>
      </c>
      <c r="BN431" s="99">
        <f>SUMIFS(通讯通路门店!$AG:$AG,通讯通路门店!$S:$S,$G431)</f>
        <v>0</v>
      </c>
      <c r="BO431" s="99">
        <f>SUMIFS(通讯通路门店!$AH:$AH,通讯通路门店!$S:$S,$G431)</f>
        <v>0</v>
      </c>
      <c r="BP431" s="99">
        <f>SUMIFS(通讯通路门店!$AI:$AI,通讯通路门店!$S:$S,$G431)</f>
        <v>0</v>
      </c>
      <c r="BQ431" s="83"/>
    </row>
    <row r="432" spans="1:69">
      <c r="A432" s="99" t="str">
        <f>IFERROR(_xlfn.XLOOKUP($G432,通讯通路门店!$S$4:$S$993933,通讯通路门店!$A$4:$A$993933,0,0),"")</f>
        <v/>
      </c>
      <c r="B432" s="99" t="str">
        <f>IFERROR(_xlfn.XLOOKUP($G432,通讯通路门店!$S$4:$S$993933,通讯通路门店!$B$4:$B$993933,0,0),"")</f>
        <v/>
      </c>
      <c r="C432" s="99" t="str">
        <f>IFERROR(_xlfn.XLOOKUP($G432,通讯通路门店!$S$4:$S$993933,通讯通路门店!$C$4:$C$993933,0,0),"")</f>
        <v/>
      </c>
      <c r="D432" s="99" t="str">
        <f>IFERROR(_xlfn.XLOOKUP($G432,通讯通路门店!$S$4:$S$993933,通讯通路门店!$D$4:$D$993933,0,0),"")</f>
        <v/>
      </c>
      <c r="E432" s="83"/>
      <c r="F432" s="83"/>
      <c r="G432" s="101" t="e">
        <v>#N/A</v>
      </c>
      <c r="H432" s="102" t="str">
        <f>IFERROR(_xlfn.XLOOKUP($G432,通讯通路门店!$S$4:$S$993933,通讯通路门店!$R$4:$R$993933,0,0),"")</f>
        <v/>
      </c>
      <c r="I432" s="83"/>
      <c r="J432" s="83"/>
      <c r="K432" s="83"/>
      <c r="L432" s="83"/>
      <c r="M432" s="83"/>
      <c r="N432" s="83"/>
      <c r="O432" s="83"/>
      <c r="P432" s="83"/>
      <c r="Q432" s="83"/>
      <c r="R432" s="83"/>
      <c r="S432" s="83"/>
      <c r="T432" s="83"/>
      <c r="U432" s="99">
        <f>COUNTIF(通讯通路门店!$S:$S,$G432)</f>
        <v>0</v>
      </c>
      <c r="V432" s="99">
        <f>COUNTIFS(通讯通路门店!$S:$S,$G432,通讯通路门店!$J:$J,"综合卖场")</f>
        <v>0</v>
      </c>
      <c r="W432" s="99">
        <f>SUMIFS(通讯通路门店!$AJ:$AJ,通讯通路门店!$S:$S,通讯客户沙盘!$G432)</f>
        <v>0</v>
      </c>
      <c r="X432" s="99">
        <f t="shared" si="30"/>
        <v>0</v>
      </c>
      <c r="Y432" s="99">
        <f>COUNTIFS(通讯通路门店!$S:$S,$G432,通讯通路门店!$J:$J,"荣耀体验店")+COUNTIFS(通讯通路门店!$S:$S,$G432,通讯通路门店!$J:$J,"荣耀授权专卖店")</f>
        <v>0</v>
      </c>
      <c r="Z432" s="99">
        <f>COUNTIFS(通讯通路门店!$S:$S,$G432,通讯通路门店!$J:$J,"VIVO体验店")</f>
        <v>0</v>
      </c>
      <c r="AA432" s="99">
        <f>COUNTIFS(通讯通路门店!$S:$S,$G432,通讯通路门店!$J:$J,"OPPO体验店")</f>
        <v>0</v>
      </c>
      <c r="AB432" s="99">
        <f>COUNTIFS(通讯通路门店!$S:$S,$G432,通讯通路门店!$J:$J,"华为授权体验店")+COUNTIFS(通讯通路门店!$S:$S,$G432,通讯通路门店!$J:$J,"华为堡垒店")</f>
        <v>0</v>
      </c>
      <c r="AC432" s="99">
        <f>COUNTIFS(通讯通路门店!$S:$S,$G432,通讯通路门店!$J:$J,"小米体验店")</f>
        <v>0</v>
      </c>
      <c r="AD432" s="99">
        <f>COUNTIFS(通讯通路门店!$S:$S,$G432,通讯通路门店!$J:$J,"苹果体验店")</f>
        <v>0</v>
      </c>
      <c r="AE432" s="99">
        <f>COUNTIFS(通讯通路门店!$S:$S,$G432,通讯通路门店!$J:$J,"其他品牌专卖店")</f>
        <v>0</v>
      </c>
      <c r="AF432" s="99">
        <f>SUMIFS(通讯通路门店!$BI:$BI,通讯通路门店!$S:$S,$G432)</f>
        <v>0</v>
      </c>
      <c r="AG432" s="99">
        <f>SUMIFS(通讯通路门店!$BH:$BH,通讯通路门店!$S:$S,$G432)</f>
        <v>0</v>
      </c>
      <c r="AH432" s="99">
        <f t="shared" si="31"/>
        <v>0</v>
      </c>
      <c r="AI432" s="99">
        <f>SUMIFS(通讯通路门店!$BB:$BB,通讯通路门店!$S:$S,$G432)</f>
        <v>0</v>
      </c>
      <c r="AJ432" s="99">
        <f>SUMIFS(通讯通路门店!$BE:$BE,通讯通路门店!$S:$S,$G432)</f>
        <v>0</v>
      </c>
      <c r="AK432" s="99">
        <f>SUMIFS(通讯通路门店!$BG:$BG,通讯通路门店!$S:$S,$G432)</f>
        <v>0</v>
      </c>
      <c r="AL432" s="99">
        <f>SUMIFS(通讯通路门店!$BC:$BC,通讯通路门店!$S:$S,$G432)</f>
        <v>0</v>
      </c>
      <c r="AM432" s="99">
        <f>SUMIFS(通讯通路门店!$BD:$BD,通讯通路门店!$S:$S,$G432)</f>
        <v>0</v>
      </c>
      <c r="AN432" s="99">
        <f>SUMIFS(通讯通路门店!$BF:$BF,通讯通路门店!$S:$S,$G432)</f>
        <v>0</v>
      </c>
      <c r="AO432" s="99">
        <f t="shared" si="32"/>
        <v>0</v>
      </c>
      <c r="AP432" s="99">
        <f>SUMIFS(通讯通路门店!$K:$K,通讯通路门店!$S:$S,$G432)</f>
        <v>0</v>
      </c>
      <c r="AQ432" s="83"/>
      <c r="AR432" s="99">
        <f>SUMIFS(通讯通路门店!$T:$T,通讯通路门店!$S:$S,$G432)</f>
        <v>0</v>
      </c>
      <c r="AS432" s="99">
        <f>SUMIFS(通讯通路门店!$U:$U,通讯通路门店!$S:$S,$G432)</f>
        <v>0</v>
      </c>
      <c r="AT432" s="99">
        <f>SUMIFS(通讯通路门店!$V:$V,通讯通路门店!$S:$S,$G432)</f>
        <v>0</v>
      </c>
      <c r="AU432" s="99">
        <f>SUMIFS(通讯通路门店!$W:$W,通讯通路门店!$S:$S,$G432)</f>
        <v>0</v>
      </c>
      <c r="AV432" s="99">
        <f>SUMIFS(通讯通路门店!$Z:$Z,通讯通路门店!$S:$S,$G432)</f>
        <v>0</v>
      </c>
      <c r="AW432" s="99">
        <f>SUMIFS(通讯通路门店!$AB:$AB,通讯通路门店!$S:$S,$G432)</f>
        <v>0</v>
      </c>
      <c r="AX432" s="99">
        <f>SUMIFS(通讯通路门店!$X:$X,通讯通路门店!$S:$S,$G432)</f>
        <v>0</v>
      </c>
      <c r="AY432" s="99">
        <f>SUMIFS(通讯通路门店!$Y:$Y,通讯通路门店!$S:$S,$G432)</f>
        <v>0</v>
      </c>
      <c r="AZ432" s="99">
        <f>SUMIFS(通讯通路门店!$AA:$AA,通讯通路门店!$S:$S,$G432)</f>
        <v>0</v>
      </c>
      <c r="BA432" s="99">
        <f t="shared" si="33"/>
        <v>0</v>
      </c>
      <c r="BB432" s="99">
        <f t="shared" si="34"/>
        <v>0</v>
      </c>
      <c r="BC432" s="99">
        <f>SUMIFS(通讯通路门店!$W:$W,通讯通路门店!$S:$S,$G432,通讯通路门店!$J:$J,"荣耀体验店")+SUMIFS(通讯通路门店!$W:$W,通讯通路门店!$S:$S,$G432,通讯通路门店!$J:$J,"荣耀授权专卖店")</f>
        <v>0</v>
      </c>
      <c r="BD432" s="99">
        <f>SUMIFS(通讯通路门店!$Z:$Z,通讯通路门店!$S:$S,$G432,通讯通路门店!$J:$J,"VIVO体验店")</f>
        <v>0</v>
      </c>
      <c r="BE432" s="99">
        <f>SUMIFS(通讯通路门店!$AB:$AB,通讯通路门店!$S:$S,$G432,通讯通路门店!$J:$J,"OPPO体验店")</f>
        <v>0</v>
      </c>
      <c r="BF432" s="99">
        <f>SUMIFS(通讯通路门店!$X:$X,通讯通路门店!$S:$S,$G432,通讯通路门店!$J:$J,"华为授权体验店")+SUMIFS(通讯通路门店!$AA:$AA,通讯通路门店!$S:$S,$G432,通讯通路门店!$J:$J,"华为堡垒店")</f>
        <v>0</v>
      </c>
      <c r="BG432" s="99">
        <f>SUMIFS(通讯通路门店!$Y:$Y,通讯通路门店!$S:$S,$G432,通讯通路门店!$J:$J,"小米体验店")</f>
        <v>0</v>
      </c>
      <c r="BH432" s="99">
        <f>SUMIFS(通讯通路门店!$AA:$AA,通讯通路门店!$S:$S,$G432,通讯通路门店!$J:$J,"苹果体验店")</f>
        <v>0</v>
      </c>
      <c r="BI432" s="99">
        <f>SUMIFS(通讯通路门店!$K:$K,通讯通路门店!$S:$S,$G432,通讯通路门店!$J:$J,"其他品牌专卖店")</f>
        <v>0</v>
      </c>
      <c r="BJ432" s="99">
        <f>SUMIFS(通讯通路门店!$AC:$AC,通讯通路门店!$S:$S,$G432)</f>
        <v>0</v>
      </c>
      <c r="BK432" s="99">
        <f>SUMIFS(通讯通路门店!$AD:$AD,通讯通路门店!$S:$S,$G432)</f>
        <v>0</v>
      </c>
      <c r="BL432" s="99">
        <f>SUMIFS(通讯通路门店!$AE:$AE,通讯通路门店!$S:$S,$G432)</f>
        <v>0</v>
      </c>
      <c r="BM432" s="99">
        <f>SUMIFS(通讯通路门店!$AF:$AF,通讯通路门店!$S:$S,$G432)</f>
        <v>0</v>
      </c>
      <c r="BN432" s="99">
        <f>SUMIFS(通讯通路门店!$AG:$AG,通讯通路门店!$S:$S,$G432)</f>
        <v>0</v>
      </c>
      <c r="BO432" s="99">
        <f>SUMIFS(通讯通路门店!$AH:$AH,通讯通路门店!$S:$S,$G432)</f>
        <v>0</v>
      </c>
      <c r="BP432" s="99">
        <f>SUMIFS(通讯通路门店!$AI:$AI,通讯通路门店!$S:$S,$G432)</f>
        <v>0</v>
      </c>
      <c r="BQ432" s="83"/>
    </row>
    <row r="433" spans="1:69">
      <c r="A433" s="99" t="str">
        <f>IFERROR(_xlfn.XLOOKUP($G433,通讯通路门店!$S$4:$S$993933,通讯通路门店!$A$4:$A$993933,0,0),"")</f>
        <v/>
      </c>
      <c r="B433" s="99" t="str">
        <f>IFERROR(_xlfn.XLOOKUP($G433,通讯通路门店!$S$4:$S$993933,通讯通路门店!$B$4:$B$993933,0,0),"")</f>
        <v/>
      </c>
      <c r="C433" s="99" t="str">
        <f>IFERROR(_xlfn.XLOOKUP($G433,通讯通路门店!$S$4:$S$993933,通讯通路门店!$C$4:$C$993933,0,0),"")</f>
        <v/>
      </c>
      <c r="D433" s="99" t="str">
        <f>IFERROR(_xlfn.XLOOKUP($G433,通讯通路门店!$S$4:$S$993933,通讯通路门店!$D$4:$D$993933,0,0),"")</f>
        <v/>
      </c>
      <c r="E433" s="83"/>
      <c r="F433" s="83"/>
      <c r="G433" s="101" t="e">
        <v>#N/A</v>
      </c>
      <c r="H433" s="102" t="str">
        <f>IFERROR(_xlfn.XLOOKUP($G433,通讯通路门店!$S$4:$S$993933,通讯通路门店!$R$4:$R$993933,0,0),"")</f>
        <v/>
      </c>
      <c r="I433" s="83"/>
      <c r="J433" s="83"/>
      <c r="K433" s="83"/>
      <c r="L433" s="83"/>
      <c r="M433" s="83"/>
      <c r="N433" s="83"/>
      <c r="O433" s="83"/>
      <c r="P433" s="83"/>
      <c r="Q433" s="83"/>
      <c r="R433" s="83"/>
      <c r="S433" s="83"/>
      <c r="T433" s="83"/>
      <c r="U433" s="99">
        <f>COUNTIF(通讯通路门店!$S:$S,$G433)</f>
        <v>0</v>
      </c>
      <c r="V433" s="99">
        <f>COUNTIFS(通讯通路门店!$S:$S,$G433,通讯通路门店!$J:$J,"综合卖场")</f>
        <v>0</v>
      </c>
      <c r="W433" s="99">
        <f>SUMIFS(通讯通路门店!$AJ:$AJ,通讯通路门店!$S:$S,通讯客户沙盘!$G433)</f>
        <v>0</v>
      </c>
      <c r="X433" s="99">
        <f t="shared" si="30"/>
        <v>0</v>
      </c>
      <c r="Y433" s="99">
        <f>COUNTIFS(通讯通路门店!$S:$S,$G433,通讯通路门店!$J:$J,"荣耀体验店")+COUNTIFS(通讯通路门店!$S:$S,$G433,通讯通路门店!$J:$J,"荣耀授权专卖店")</f>
        <v>0</v>
      </c>
      <c r="Z433" s="99">
        <f>COUNTIFS(通讯通路门店!$S:$S,$G433,通讯通路门店!$J:$J,"VIVO体验店")</f>
        <v>0</v>
      </c>
      <c r="AA433" s="99">
        <f>COUNTIFS(通讯通路门店!$S:$S,$G433,通讯通路门店!$J:$J,"OPPO体验店")</f>
        <v>0</v>
      </c>
      <c r="AB433" s="99">
        <f>COUNTIFS(通讯通路门店!$S:$S,$G433,通讯通路门店!$J:$J,"华为授权体验店")+COUNTIFS(通讯通路门店!$S:$S,$G433,通讯通路门店!$J:$J,"华为堡垒店")</f>
        <v>0</v>
      </c>
      <c r="AC433" s="99">
        <f>COUNTIFS(通讯通路门店!$S:$S,$G433,通讯通路门店!$J:$J,"小米体验店")</f>
        <v>0</v>
      </c>
      <c r="AD433" s="99">
        <f>COUNTIFS(通讯通路门店!$S:$S,$G433,通讯通路门店!$J:$J,"苹果体验店")</f>
        <v>0</v>
      </c>
      <c r="AE433" s="99">
        <f>COUNTIFS(通讯通路门店!$S:$S,$G433,通讯通路门店!$J:$J,"其他品牌专卖店")</f>
        <v>0</v>
      </c>
      <c r="AF433" s="99">
        <f>SUMIFS(通讯通路门店!$BI:$BI,通讯通路门店!$S:$S,$G433)</f>
        <v>0</v>
      </c>
      <c r="AG433" s="99">
        <f>SUMIFS(通讯通路门店!$BH:$BH,通讯通路门店!$S:$S,$G433)</f>
        <v>0</v>
      </c>
      <c r="AH433" s="99">
        <f t="shared" si="31"/>
        <v>0</v>
      </c>
      <c r="AI433" s="99">
        <f>SUMIFS(通讯通路门店!$BB:$BB,通讯通路门店!$S:$S,$G433)</f>
        <v>0</v>
      </c>
      <c r="AJ433" s="99">
        <f>SUMIFS(通讯通路门店!$BE:$BE,通讯通路门店!$S:$S,$G433)</f>
        <v>0</v>
      </c>
      <c r="AK433" s="99">
        <f>SUMIFS(通讯通路门店!$BG:$BG,通讯通路门店!$S:$S,$G433)</f>
        <v>0</v>
      </c>
      <c r="AL433" s="99">
        <f>SUMIFS(通讯通路门店!$BC:$BC,通讯通路门店!$S:$S,$G433)</f>
        <v>0</v>
      </c>
      <c r="AM433" s="99">
        <f>SUMIFS(通讯通路门店!$BD:$BD,通讯通路门店!$S:$S,$G433)</f>
        <v>0</v>
      </c>
      <c r="AN433" s="99">
        <f>SUMIFS(通讯通路门店!$BF:$BF,通讯通路门店!$S:$S,$G433)</f>
        <v>0</v>
      </c>
      <c r="AO433" s="99">
        <f t="shared" si="32"/>
        <v>0</v>
      </c>
      <c r="AP433" s="99">
        <f>SUMIFS(通讯通路门店!$K:$K,通讯通路门店!$S:$S,$G433)</f>
        <v>0</v>
      </c>
      <c r="AQ433" s="83"/>
      <c r="AR433" s="99">
        <f>SUMIFS(通讯通路门店!$T:$T,通讯通路门店!$S:$S,$G433)</f>
        <v>0</v>
      </c>
      <c r="AS433" s="99">
        <f>SUMIFS(通讯通路门店!$U:$U,通讯通路门店!$S:$S,$G433)</f>
        <v>0</v>
      </c>
      <c r="AT433" s="99">
        <f>SUMIFS(通讯通路门店!$V:$V,通讯通路门店!$S:$S,$G433)</f>
        <v>0</v>
      </c>
      <c r="AU433" s="99">
        <f>SUMIFS(通讯通路门店!$W:$W,通讯通路门店!$S:$S,$G433)</f>
        <v>0</v>
      </c>
      <c r="AV433" s="99">
        <f>SUMIFS(通讯通路门店!$Z:$Z,通讯通路门店!$S:$S,$G433)</f>
        <v>0</v>
      </c>
      <c r="AW433" s="99">
        <f>SUMIFS(通讯通路门店!$AB:$AB,通讯通路门店!$S:$S,$G433)</f>
        <v>0</v>
      </c>
      <c r="AX433" s="99">
        <f>SUMIFS(通讯通路门店!$X:$X,通讯通路门店!$S:$S,$G433)</f>
        <v>0</v>
      </c>
      <c r="AY433" s="99">
        <f>SUMIFS(通讯通路门店!$Y:$Y,通讯通路门店!$S:$S,$G433)</f>
        <v>0</v>
      </c>
      <c r="AZ433" s="99">
        <f>SUMIFS(通讯通路门店!$AA:$AA,通讯通路门店!$S:$S,$G433)</f>
        <v>0</v>
      </c>
      <c r="BA433" s="99">
        <f t="shared" si="33"/>
        <v>0</v>
      </c>
      <c r="BB433" s="99">
        <f t="shared" si="34"/>
        <v>0</v>
      </c>
      <c r="BC433" s="99">
        <f>SUMIFS(通讯通路门店!$W:$W,通讯通路门店!$S:$S,$G433,通讯通路门店!$J:$J,"荣耀体验店")+SUMIFS(通讯通路门店!$W:$W,通讯通路门店!$S:$S,$G433,通讯通路门店!$J:$J,"荣耀授权专卖店")</f>
        <v>0</v>
      </c>
      <c r="BD433" s="99">
        <f>SUMIFS(通讯通路门店!$Z:$Z,通讯通路门店!$S:$S,$G433,通讯通路门店!$J:$J,"VIVO体验店")</f>
        <v>0</v>
      </c>
      <c r="BE433" s="99">
        <f>SUMIFS(通讯通路门店!$AB:$AB,通讯通路门店!$S:$S,$G433,通讯通路门店!$J:$J,"OPPO体验店")</f>
        <v>0</v>
      </c>
      <c r="BF433" s="99">
        <f>SUMIFS(通讯通路门店!$X:$X,通讯通路门店!$S:$S,$G433,通讯通路门店!$J:$J,"华为授权体验店")+SUMIFS(通讯通路门店!$AA:$AA,通讯通路门店!$S:$S,$G433,通讯通路门店!$J:$J,"华为堡垒店")</f>
        <v>0</v>
      </c>
      <c r="BG433" s="99">
        <f>SUMIFS(通讯通路门店!$Y:$Y,通讯通路门店!$S:$S,$G433,通讯通路门店!$J:$J,"小米体验店")</f>
        <v>0</v>
      </c>
      <c r="BH433" s="99">
        <f>SUMIFS(通讯通路门店!$AA:$AA,通讯通路门店!$S:$S,$G433,通讯通路门店!$J:$J,"苹果体验店")</f>
        <v>0</v>
      </c>
      <c r="BI433" s="99">
        <f>SUMIFS(通讯通路门店!$K:$K,通讯通路门店!$S:$S,$G433,通讯通路门店!$J:$J,"其他品牌专卖店")</f>
        <v>0</v>
      </c>
      <c r="BJ433" s="99">
        <f>SUMIFS(通讯通路门店!$AC:$AC,通讯通路门店!$S:$S,$G433)</f>
        <v>0</v>
      </c>
      <c r="BK433" s="99">
        <f>SUMIFS(通讯通路门店!$AD:$AD,通讯通路门店!$S:$S,$G433)</f>
        <v>0</v>
      </c>
      <c r="BL433" s="99">
        <f>SUMIFS(通讯通路门店!$AE:$AE,通讯通路门店!$S:$S,$G433)</f>
        <v>0</v>
      </c>
      <c r="BM433" s="99">
        <f>SUMIFS(通讯通路门店!$AF:$AF,通讯通路门店!$S:$S,$G433)</f>
        <v>0</v>
      </c>
      <c r="BN433" s="99">
        <f>SUMIFS(通讯通路门店!$AG:$AG,通讯通路门店!$S:$S,$G433)</f>
        <v>0</v>
      </c>
      <c r="BO433" s="99">
        <f>SUMIFS(通讯通路门店!$AH:$AH,通讯通路门店!$S:$S,$G433)</f>
        <v>0</v>
      </c>
      <c r="BP433" s="99">
        <f>SUMIFS(通讯通路门店!$AI:$AI,通讯通路门店!$S:$S,$G433)</f>
        <v>0</v>
      </c>
      <c r="BQ433" s="83"/>
    </row>
    <row r="434" spans="1:69">
      <c r="A434" s="99" t="str">
        <f>IFERROR(_xlfn.XLOOKUP($G434,通讯通路门店!$S$4:$S$993933,通讯通路门店!$A$4:$A$993933,0,0),"")</f>
        <v/>
      </c>
      <c r="B434" s="99" t="str">
        <f>IFERROR(_xlfn.XLOOKUP($G434,通讯通路门店!$S$4:$S$993933,通讯通路门店!$B$4:$B$993933,0,0),"")</f>
        <v/>
      </c>
      <c r="C434" s="99" t="str">
        <f>IFERROR(_xlfn.XLOOKUP($G434,通讯通路门店!$S$4:$S$993933,通讯通路门店!$C$4:$C$993933,0,0),"")</f>
        <v/>
      </c>
      <c r="D434" s="99" t="str">
        <f>IFERROR(_xlfn.XLOOKUP($G434,通讯通路门店!$S$4:$S$993933,通讯通路门店!$D$4:$D$993933,0,0),"")</f>
        <v/>
      </c>
      <c r="E434" s="83"/>
      <c r="F434" s="83"/>
      <c r="G434" s="101" t="e">
        <v>#N/A</v>
      </c>
      <c r="H434" s="102" t="str">
        <f>IFERROR(_xlfn.XLOOKUP($G434,通讯通路门店!$S$4:$S$993933,通讯通路门店!$R$4:$R$993933,0,0),"")</f>
        <v/>
      </c>
      <c r="I434" s="83"/>
      <c r="J434" s="83"/>
      <c r="K434" s="83"/>
      <c r="L434" s="83"/>
      <c r="M434" s="83"/>
      <c r="N434" s="83"/>
      <c r="O434" s="83"/>
      <c r="P434" s="83"/>
      <c r="Q434" s="83"/>
      <c r="R434" s="83"/>
      <c r="S434" s="83"/>
      <c r="T434" s="83"/>
      <c r="U434" s="99">
        <f>COUNTIF(通讯通路门店!$S:$S,$G434)</f>
        <v>0</v>
      </c>
      <c r="V434" s="99">
        <f>COUNTIFS(通讯通路门店!$S:$S,$G434,通讯通路门店!$J:$J,"综合卖场")</f>
        <v>0</v>
      </c>
      <c r="W434" s="99">
        <f>SUMIFS(通讯通路门店!$AJ:$AJ,通讯通路门店!$S:$S,通讯客户沙盘!$G434)</f>
        <v>0</v>
      </c>
      <c r="X434" s="99">
        <f t="shared" si="30"/>
        <v>0</v>
      </c>
      <c r="Y434" s="99">
        <f>COUNTIFS(通讯通路门店!$S:$S,$G434,通讯通路门店!$J:$J,"荣耀体验店")+COUNTIFS(通讯通路门店!$S:$S,$G434,通讯通路门店!$J:$J,"荣耀授权专卖店")</f>
        <v>0</v>
      </c>
      <c r="Z434" s="99">
        <f>COUNTIFS(通讯通路门店!$S:$S,$G434,通讯通路门店!$J:$J,"VIVO体验店")</f>
        <v>0</v>
      </c>
      <c r="AA434" s="99">
        <f>COUNTIFS(通讯通路门店!$S:$S,$G434,通讯通路门店!$J:$J,"OPPO体验店")</f>
        <v>0</v>
      </c>
      <c r="AB434" s="99">
        <f>COUNTIFS(通讯通路门店!$S:$S,$G434,通讯通路门店!$J:$J,"华为授权体验店")+COUNTIFS(通讯通路门店!$S:$S,$G434,通讯通路门店!$J:$J,"华为堡垒店")</f>
        <v>0</v>
      </c>
      <c r="AC434" s="99">
        <f>COUNTIFS(通讯通路门店!$S:$S,$G434,通讯通路门店!$J:$J,"小米体验店")</f>
        <v>0</v>
      </c>
      <c r="AD434" s="99">
        <f>COUNTIFS(通讯通路门店!$S:$S,$G434,通讯通路门店!$J:$J,"苹果体验店")</f>
        <v>0</v>
      </c>
      <c r="AE434" s="99">
        <f>COUNTIFS(通讯通路门店!$S:$S,$G434,通讯通路门店!$J:$J,"其他品牌专卖店")</f>
        <v>0</v>
      </c>
      <c r="AF434" s="99">
        <f>SUMIFS(通讯通路门店!$BI:$BI,通讯通路门店!$S:$S,$G434)</f>
        <v>0</v>
      </c>
      <c r="AG434" s="99">
        <f>SUMIFS(通讯通路门店!$BH:$BH,通讯通路门店!$S:$S,$G434)</f>
        <v>0</v>
      </c>
      <c r="AH434" s="99">
        <f t="shared" si="31"/>
        <v>0</v>
      </c>
      <c r="AI434" s="99">
        <f>SUMIFS(通讯通路门店!$BB:$BB,通讯通路门店!$S:$S,$G434)</f>
        <v>0</v>
      </c>
      <c r="AJ434" s="99">
        <f>SUMIFS(通讯通路门店!$BE:$BE,通讯通路门店!$S:$S,$G434)</f>
        <v>0</v>
      </c>
      <c r="AK434" s="99">
        <f>SUMIFS(通讯通路门店!$BG:$BG,通讯通路门店!$S:$S,$G434)</f>
        <v>0</v>
      </c>
      <c r="AL434" s="99">
        <f>SUMIFS(通讯通路门店!$BC:$BC,通讯通路门店!$S:$S,$G434)</f>
        <v>0</v>
      </c>
      <c r="AM434" s="99">
        <f>SUMIFS(通讯通路门店!$BD:$BD,通讯通路门店!$S:$S,$G434)</f>
        <v>0</v>
      </c>
      <c r="AN434" s="99">
        <f>SUMIFS(通讯通路门店!$BF:$BF,通讯通路门店!$S:$S,$G434)</f>
        <v>0</v>
      </c>
      <c r="AO434" s="99">
        <f t="shared" si="32"/>
        <v>0</v>
      </c>
      <c r="AP434" s="99">
        <f>SUMIFS(通讯通路门店!$K:$K,通讯通路门店!$S:$S,$G434)</f>
        <v>0</v>
      </c>
      <c r="AQ434" s="83"/>
      <c r="AR434" s="99">
        <f>SUMIFS(通讯通路门店!$T:$T,通讯通路门店!$S:$S,$G434)</f>
        <v>0</v>
      </c>
      <c r="AS434" s="99">
        <f>SUMIFS(通讯通路门店!$U:$U,通讯通路门店!$S:$S,$G434)</f>
        <v>0</v>
      </c>
      <c r="AT434" s="99">
        <f>SUMIFS(通讯通路门店!$V:$V,通讯通路门店!$S:$S,$G434)</f>
        <v>0</v>
      </c>
      <c r="AU434" s="99">
        <f>SUMIFS(通讯通路门店!$W:$W,通讯通路门店!$S:$S,$G434)</f>
        <v>0</v>
      </c>
      <c r="AV434" s="99">
        <f>SUMIFS(通讯通路门店!$Z:$Z,通讯通路门店!$S:$S,$G434)</f>
        <v>0</v>
      </c>
      <c r="AW434" s="99">
        <f>SUMIFS(通讯通路门店!$AB:$AB,通讯通路门店!$S:$S,$G434)</f>
        <v>0</v>
      </c>
      <c r="AX434" s="99">
        <f>SUMIFS(通讯通路门店!$X:$X,通讯通路门店!$S:$S,$G434)</f>
        <v>0</v>
      </c>
      <c r="AY434" s="99">
        <f>SUMIFS(通讯通路门店!$Y:$Y,通讯通路门店!$S:$S,$G434)</f>
        <v>0</v>
      </c>
      <c r="AZ434" s="99">
        <f>SUMIFS(通讯通路门店!$AA:$AA,通讯通路门店!$S:$S,$G434)</f>
        <v>0</v>
      </c>
      <c r="BA434" s="99">
        <f t="shared" si="33"/>
        <v>0</v>
      </c>
      <c r="BB434" s="99">
        <f t="shared" si="34"/>
        <v>0</v>
      </c>
      <c r="BC434" s="99">
        <f>SUMIFS(通讯通路门店!$W:$W,通讯通路门店!$S:$S,$G434,通讯通路门店!$J:$J,"荣耀体验店")+SUMIFS(通讯通路门店!$W:$W,通讯通路门店!$S:$S,$G434,通讯通路门店!$J:$J,"荣耀授权专卖店")</f>
        <v>0</v>
      </c>
      <c r="BD434" s="99">
        <f>SUMIFS(通讯通路门店!$Z:$Z,通讯通路门店!$S:$S,$G434,通讯通路门店!$J:$J,"VIVO体验店")</f>
        <v>0</v>
      </c>
      <c r="BE434" s="99">
        <f>SUMIFS(通讯通路门店!$AB:$AB,通讯通路门店!$S:$S,$G434,通讯通路门店!$J:$J,"OPPO体验店")</f>
        <v>0</v>
      </c>
      <c r="BF434" s="99">
        <f>SUMIFS(通讯通路门店!$X:$X,通讯通路门店!$S:$S,$G434,通讯通路门店!$J:$J,"华为授权体验店")+SUMIFS(通讯通路门店!$AA:$AA,通讯通路门店!$S:$S,$G434,通讯通路门店!$J:$J,"华为堡垒店")</f>
        <v>0</v>
      </c>
      <c r="BG434" s="99">
        <f>SUMIFS(通讯通路门店!$Y:$Y,通讯通路门店!$S:$S,$G434,通讯通路门店!$J:$J,"小米体验店")</f>
        <v>0</v>
      </c>
      <c r="BH434" s="99">
        <f>SUMIFS(通讯通路门店!$AA:$AA,通讯通路门店!$S:$S,$G434,通讯通路门店!$J:$J,"苹果体验店")</f>
        <v>0</v>
      </c>
      <c r="BI434" s="99">
        <f>SUMIFS(通讯通路门店!$K:$K,通讯通路门店!$S:$S,$G434,通讯通路门店!$J:$J,"其他品牌专卖店")</f>
        <v>0</v>
      </c>
      <c r="BJ434" s="99">
        <f>SUMIFS(通讯通路门店!$AC:$AC,通讯通路门店!$S:$S,$G434)</f>
        <v>0</v>
      </c>
      <c r="BK434" s="99">
        <f>SUMIFS(通讯通路门店!$AD:$AD,通讯通路门店!$S:$S,$G434)</f>
        <v>0</v>
      </c>
      <c r="BL434" s="99">
        <f>SUMIFS(通讯通路门店!$AE:$AE,通讯通路门店!$S:$S,$G434)</f>
        <v>0</v>
      </c>
      <c r="BM434" s="99">
        <f>SUMIFS(通讯通路门店!$AF:$AF,通讯通路门店!$S:$S,$G434)</f>
        <v>0</v>
      </c>
      <c r="BN434" s="99">
        <f>SUMIFS(通讯通路门店!$AG:$AG,通讯通路门店!$S:$S,$G434)</f>
        <v>0</v>
      </c>
      <c r="BO434" s="99">
        <f>SUMIFS(通讯通路门店!$AH:$AH,通讯通路门店!$S:$S,$G434)</f>
        <v>0</v>
      </c>
      <c r="BP434" s="99">
        <f>SUMIFS(通讯通路门店!$AI:$AI,通讯通路门店!$S:$S,$G434)</f>
        <v>0</v>
      </c>
      <c r="BQ434" s="83"/>
    </row>
    <row r="435" spans="1:69">
      <c r="A435" s="99" t="str">
        <f>IFERROR(_xlfn.XLOOKUP($G435,通讯通路门店!$S$4:$S$993933,通讯通路门店!$A$4:$A$993933,0,0),"")</f>
        <v/>
      </c>
      <c r="B435" s="99" t="str">
        <f>IFERROR(_xlfn.XLOOKUP($G435,通讯通路门店!$S$4:$S$993933,通讯通路门店!$B$4:$B$993933,0,0),"")</f>
        <v/>
      </c>
      <c r="C435" s="99" t="str">
        <f>IFERROR(_xlfn.XLOOKUP($G435,通讯通路门店!$S$4:$S$993933,通讯通路门店!$C$4:$C$993933,0,0),"")</f>
        <v/>
      </c>
      <c r="D435" s="99" t="str">
        <f>IFERROR(_xlfn.XLOOKUP($G435,通讯通路门店!$S$4:$S$993933,通讯通路门店!$D$4:$D$993933,0,0),"")</f>
        <v/>
      </c>
      <c r="E435" s="83"/>
      <c r="F435" s="83"/>
      <c r="G435" s="101" t="e">
        <v>#N/A</v>
      </c>
      <c r="H435" s="102" t="str">
        <f>IFERROR(_xlfn.XLOOKUP($G435,通讯通路门店!$S$4:$S$993933,通讯通路门店!$R$4:$R$993933,0,0),"")</f>
        <v/>
      </c>
      <c r="I435" s="83"/>
      <c r="J435" s="83"/>
      <c r="K435" s="83"/>
      <c r="L435" s="83"/>
      <c r="M435" s="83"/>
      <c r="N435" s="83"/>
      <c r="O435" s="83"/>
      <c r="P435" s="83"/>
      <c r="Q435" s="83"/>
      <c r="R435" s="83"/>
      <c r="S435" s="83"/>
      <c r="T435" s="83"/>
      <c r="U435" s="99">
        <f>COUNTIF(通讯通路门店!$S:$S,$G435)</f>
        <v>0</v>
      </c>
      <c r="V435" s="99">
        <f>COUNTIFS(通讯通路门店!$S:$S,$G435,通讯通路门店!$J:$J,"综合卖场")</f>
        <v>0</v>
      </c>
      <c r="W435" s="99">
        <f>SUMIFS(通讯通路门店!$AJ:$AJ,通讯通路门店!$S:$S,通讯客户沙盘!$G435)</f>
        <v>0</v>
      </c>
      <c r="X435" s="99">
        <f t="shared" si="30"/>
        <v>0</v>
      </c>
      <c r="Y435" s="99">
        <f>COUNTIFS(通讯通路门店!$S:$S,$G435,通讯通路门店!$J:$J,"荣耀体验店")+COUNTIFS(通讯通路门店!$S:$S,$G435,通讯通路门店!$J:$J,"荣耀授权专卖店")</f>
        <v>0</v>
      </c>
      <c r="Z435" s="99">
        <f>COUNTIFS(通讯通路门店!$S:$S,$G435,通讯通路门店!$J:$J,"VIVO体验店")</f>
        <v>0</v>
      </c>
      <c r="AA435" s="99">
        <f>COUNTIFS(通讯通路门店!$S:$S,$G435,通讯通路门店!$J:$J,"OPPO体验店")</f>
        <v>0</v>
      </c>
      <c r="AB435" s="99">
        <f>COUNTIFS(通讯通路门店!$S:$S,$G435,通讯通路门店!$J:$J,"华为授权体验店")+COUNTIFS(通讯通路门店!$S:$S,$G435,通讯通路门店!$J:$J,"华为堡垒店")</f>
        <v>0</v>
      </c>
      <c r="AC435" s="99">
        <f>COUNTIFS(通讯通路门店!$S:$S,$G435,通讯通路门店!$J:$J,"小米体验店")</f>
        <v>0</v>
      </c>
      <c r="AD435" s="99">
        <f>COUNTIFS(通讯通路门店!$S:$S,$G435,通讯通路门店!$J:$J,"苹果体验店")</f>
        <v>0</v>
      </c>
      <c r="AE435" s="99">
        <f>COUNTIFS(通讯通路门店!$S:$S,$G435,通讯通路门店!$J:$J,"其他品牌专卖店")</f>
        <v>0</v>
      </c>
      <c r="AF435" s="99">
        <f>SUMIFS(通讯通路门店!$BI:$BI,通讯通路门店!$S:$S,$G435)</f>
        <v>0</v>
      </c>
      <c r="AG435" s="99">
        <f>SUMIFS(通讯通路门店!$BH:$BH,通讯通路门店!$S:$S,$G435)</f>
        <v>0</v>
      </c>
      <c r="AH435" s="99">
        <f t="shared" si="31"/>
        <v>0</v>
      </c>
      <c r="AI435" s="99">
        <f>SUMIFS(通讯通路门店!$BB:$BB,通讯通路门店!$S:$S,$G435)</f>
        <v>0</v>
      </c>
      <c r="AJ435" s="99">
        <f>SUMIFS(通讯通路门店!$BE:$BE,通讯通路门店!$S:$S,$G435)</f>
        <v>0</v>
      </c>
      <c r="AK435" s="99">
        <f>SUMIFS(通讯通路门店!$BG:$BG,通讯通路门店!$S:$S,$G435)</f>
        <v>0</v>
      </c>
      <c r="AL435" s="99">
        <f>SUMIFS(通讯通路门店!$BC:$BC,通讯通路门店!$S:$S,$G435)</f>
        <v>0</v>
      </c>
      <c r="AM435" s="99">
        <f>SUMIFS(通讯通路门店!$BD:$BD,通讯通路门店!$S:$S,$G435)</f>
        <v>0</v>
      </c>
      <c r="AN435" s="99">
        <f>SUMIFS(通讯通路门店!$BF:$BF,通讯通路门店!$S:$S,$G435)</f>
        <v>0</v>
      </c>
      <c r="AO435" s="99">
        <f t="shared" si="32"/>
        <v>0</v>
      </c>
      <c r="AP435" s="99">
        <f>SUMIFS(通讯通路门店!$K:$K,通讯通路门店!$S:$S,$G435)</f>
        <v>0</v>
      </c>
      <c r="AQ435" s="83"/>
      <c r="AR435" s="99">
        <f>SUMIFS(通讯通路门店!$T:$T,通讯通路门店!$S:$S,$G435)</f>
        <v>0</v>
      </c>
      <c r="AS435" s="99">
        <f>SUMIFS(通讯通路门店!$U:$U,通讯通路门店!$S:$S,$G435)</f>
        <v>0</v>
      </c>
      <c r="AT435" s="99">
        <f>SUMIFS(通讯通路门店!$V:$V,通讯通路门店!$S:$S,$G435)</f>
        <v>0</v>
      </c>
      <c r="AU435" s="99">
        <f>SUMIFS(通讯通路门店!$W:$W,通讯通路门店!$S:$S,$G435)</f>
        <v>0</v>
      </c>
      <c r="AV435" s="99">
        <f>SUMIFS(通讯通路门店!$Z:$Z,通讯通路门店!$S:$S,$G435)</f>
        <v>0</v>
      </c>
      <c r="AW435" s="99">
        <f>SUMIFS(通讯通路门店!$AB:$AB,通讯通路门店!$S:$S,$G435)</f>
        <v>0</v>
      </c>
      <c r="AX435" s="99">
        <f>SUMIFS(通讯通路门店!$X:$X,通讯通路门店!$S:$S,$G435)</f>
        <v>0</v>
      </c>
      <c r="AY435" s="99">
        <f>SUMIFS(通讯通路门店!$Y:$Y,通讯通路门店!$S:$S,$G435)</f>
        <v>0</v>
      </c>
      <c r="AZ435" s="99">
        <f>SUMIFS(通讯通路门店!$AA:$AA,通讯通路门店!$S:$S,$G435)</f>
        <v>0</v>
      </c>
      <c r="BA435" s="99">
        <f t="shared" si="33"/>
        <v>0</v>
      </c>
      <c r="BB435" s="99">
        <f t="shared" si="34"/>
        <v>0</v>
      </c>
      <c r="BC435" s="99">
        <f>SUMIFS(通讯通路门店!$W:$W,通讯通路门店!$S:$S,$G435,通讯通路门店!$J:$J,"荣耀体验店")+SUMIFS(通讯通路门店!$W:$W,通讯通路门店!$S:$S,$G435,通讯通路门店!$J:$J,"荣耀授权专卖店")</f>
        <v>0</v>
      </c>
      <c r="BD435" s="99">
        <f>SUMIFS(通讯通路门店!$Z:$Z,通讯通路门店!$S:$S,$G435,通讯通路门店!$J:$J,"VIVO体验店")</f>
        <v>0</v>
      </c>
      <c r="BE435" s="99">
        <f>SUMIFS(通讯通路门店!$AB:$AB,通讯通路门店!$S:$S,$G435,通讯通路门店!$J:$J,"OPPO体验店")</f>
        <v>0</v>
      </c>
      <c r="BF435" s="99">
        <f>SUMIFS(通讯通路门店!$X:$X,通讯通路门店!$S:$S,$G435,通讯通路门店!$J:$J,"华为授权体验店")+SUMIFS(通讯通路门店!$AA:$AA,通讯通路门店!$S:$S,$G435,通讯通路门店!$J:$J,"华为堡垒店")</f>
        <v>0</v>
      </c>
      <c r="BG435" s="99">
        <f>SUMIFS(通讯通路门店!$Y:$Y,通讯通路门店!$S:$S,$G435,通讯通路门店!$J:$J,"小米体验店")</f>
        <v>0</v>
      </c>
      <c r="BH435" s="99">
        <f>SUMIFS(通讯通路门店!$AA:$AA,通讯通路门店!$S:$S,$G435,通讯通路门店!$J:$J,"苹果体验店")</f>
        <v>0</v>
      </c>
      <c r="BI435" s="99">
        <f>SUMIFS(通讯通路门店!$K:$K,通讯通路门店!$S:$S,$G435,通讯通路门店!$J:$J,"其他品牌专卖店")</f>
        <v>0</v>
      </c>
      <c r="BJ435" s="99">
        <f>SUMIFS(通讯通路门店!$AC:$AC,通讯通路门店!$S:$S,$G435)</f>
        <v>0</v>
      </c>
      <c r="BK435" s="99">
        <f>SUMIFS(通讯通路门店!$AD:$AD,通讯通路门店!$S:$S,$G435)</f>
        <v>0</v>
      </c>
      <c r="BL435" s="99">
        <f>SUMIFS(通讯通路门店!$AE:$AE,通讯通路门店!$S:$S,$G435)</f>
        <v>0</v>
      </c>
      <c r="BM435" s="99">
        <f>SUMIFS(通讯通路门店!$AF:$AF,通讯通路门店!$S:$S,$G435)</f>
        <v>0</v>
      </c>
      <c r="BN435" s="99">
        <f>SUMIFS(通讯通路门店!$AG:$AG,通讯通路门店!$S:$S,$G435)</f>
        <v>0</v>
      </c>
      <c r="BO435" s="99">
        <f>SUMIFS(通讯通路门店!$AH:$AH,通讯通路门店!$S:$S,$G435)</f>
        <v>0</v>
      </c>
      <c r="BP435" s="99">
        <f>SUMIFS(通讯通路门店!$AI:$AI,通讯通路门店!$S:$S,$G435)</f>
        <v>0</v>
      </c>
      <c r="BQ435" s="83"/>
    </row>
    <row r="436" spans="1:69">
      <c r="A436" s="99" t="str">
        <f>IFERROR(_xlfn.XLOOKUP($G436,通讯通路门店!$S$4:$S$993933,通讯通路门店!$A$4:$A$993933,0,0),"")</f>
        <v/>
      </c>
      <c r="B436" s="99" t="str">
        <f>IFERROR(_xlfn.XLOOKUP($G436,通讯通路门店!$S$4:$S$993933,通讯通路门店!$B$4:$B$993933,0,0),"")</f>
        <v/>
      </c>
      <c r="C436" s="99" t="str">
        <f>IFERROR(_xlfn.XLOOKUP($G436,通讯通路门店!$S$4:$S$993933,通讯通路门店!$C$4:$C$993933,0,0),"")</f>
        <v/>
      </c>
      <c r="D436" s="99" t="str">
        <f>IFERROR(_xlfn.XLOOKUP($G436,通讯通路门店!$S$4:$S$993933,通讯通路门店!$D$4:$D$993933,0,0),"")</f>
        <v/>
      </c>
      <c r="E436" s="83"/>
      <c r="F436" s="83"/>
      <c r="G436" s="101" t="e">
        <v>#N/A</v>
      </c>
      <c r="H436" s="102" t="str">
        <f>IFERROR(_xlfn.XLOOKUP($G436,通讯通路门店!$S$4:$S$993933,通讯通路门店!$R$4:$R$993933,0,0),"")</f>
        <v/>
      </c>
      <c r="I436" s="83"/>
      <c r="J436" s="83"/>
      <c r="K436" s="83"/>
      <c r="L436" s="83"/>
      <c r="M436" s="83"/>
      <c r="N436" s="83"/>
      <c r="O436" s="83"/>
      <c r="P436" s="83"/>
      <c r="Q436" s="83"/>
      <c r="R436" s="83"/>
      <c r="S436" s="83"/>
      <c r="T436" s="83"/>
      <c r="U436" s="99">
        <f>COUNTIF(通讯通路门店!$S:$S,$G436)</f>
        <v>0</v>
      </c>
      <c r="V436" s="99">
        <f>COUNTIFS(通讯通路门店!$S:$S,$G436,通讯通路门店!$J:$J,"综合卖场")</f>
        <v>0</v>
      </c>
      <c r="W436" s="99">
        <f>SUMIFS(通讯通路门店!$AJ:$AJ,通讯通路门店!$S:$S,通讯客户沙盘!$G436)</f>
        <v>0</v>
      </c>
      <c r="X436" s="99">
        <f t="shared" si="30"/>
        <v>0</v>
      </c>
      <c r="Y436" s="99">
        <f>COUNTIFS(通讯通路门店!$S:$S,$G436,通讯通路门店!$J:$J,"荣耀体验店")+COUNTIFS(通讯通路门店!$S:$S,$G436,通讯通路门店!$J:$J,"荣耀授权专卖店")</f>
        <v>0</v>
      </c>
      <c r="Z436" s="99">
        <f>COUNTIFS(通讯通路门店!$S:$S,$G436,通讯通路门店!$J:$J,"VIVO体验店")</f>
        <v>0</v>
      </c>
      <c r="AA436" s="99">
        <f>COUNTIFS(通讯通路门店!$S:$S,$G436,通讯通路门店!$J:$J,"OPPO体验店")</f>
        <v>0</v>
      </c>
      <c r="AB436" s="99">
        <f>COUNTIFS(通讯通路门店!$S:$S,$G436,通讯通路门店!$J:$J,"华为授权体验店")+COUNTIFS(通讯通路门店!$S:$S,$G436,通讯通路门店!$J:$J,"华为堡垒店")</f>
        <v>0</v>
      </c>
      <c r="AC436" s="99">
        <f>COUNTIFS(通讯通路门店!$S:$S,$G436,通讯通路门店!$J:$J,"小米体验店")</f>
        <v>0</v>
      </c>
      <c r="AD436" s="99">
        <f>COUNTIFS(通讯通路门店!$S:$S,$G436,通讯通路门店!$J:$J,"苹果体验店")</f>
        <v>0</v>
      </c>
      <c r="AE436" s="99">
        <f>COUNTIFS(通讯通路门店!$S:$S,$G436,通讯通路门店!$J:$J,"其他品牌专卖店")</f>
        <v>0</v>
      </c>
      <c r="AF436" s="99">
        <f>SUMIFS(通讯通路门店!$BI:$BI,通讯通路门店!$S:$S,$G436)</f>
        <v>0</v>
      </c>
      <c r="AG436" s="99">
        <f>SUMIFS(通讯通路门店!$BH:$BH,通讯通路门店!$S:$S,$G436)</f>
        <v>0</v>
      </c>
      <c r="AH436" s="99">
        <f t="shared" si="31"/>
        <v>0</v>
      </c>
      <c r="AI436" s="99">
        <f>SUMIFS(通讯通路门店!$BB:$BB,通讯通路门店!$S:$S,$G436)</f>
        <v>0</v>
      </c>
      <c r="AJ436" s="99">
        <f>SUMIFS(通讯通路门店!$BE:$BE,通讯通路门店!$S:$S,$G436)</f>
        <v>0</v>
      </c>
      <c r="AK436" s="99">
        <f>SUMIFS(通讯通路门店!$BG:$BG,通讯通路门店!$S:$S,$G436)</f>
        <v>0</v>
      </c>
      <c r="AL436" s="99">
        <f>SUMIFS(通讯通路门店!$BC:$BC,通讯通路门店!$S:$S,$G436)</f>
        <v>0</v>
      </c>
      <c r="AM436" s="99">
        <f>SUMIFS(通讯通路门店!$BD:$BD,通讯通路门店!$S:$S,$G436)</f>
        <v>0</v>
      </c>
      <c r="AN436" s="99">
        <f>SUMIFS(通讯通路门店!$BF:$BF,通讯通路门店!$S:$S,$G436)</f>
        <v>0</v>
      </c>
      <c r="AO436" s="99">
        <f t="shared" si="32"/>
        <v>0</v>
      </c>
      <c r="AP436" s="99">
        <f>SUMIFS(通讯通路门店!$K:$K,通讯通路门店!$S:$S,$G436)</f>
        <v>0</v>
      </c>
      <c r="AQ436" s="83"/>
      <c r="AR436" s="99">
        <f>SUMIFS(通讯通路门店!$T:$T,通讯通路门店!$S:$S,$G436)</f>
        <v>0</v>
      </c>
      <c r="AS436" s="99">
        <f>SUMIFS(通讯通路门店!$U:$U,通讯通路门店!$S:$S,$G436)</f>
        <v>0</v>
      </c>
      <c r="AT436" s="99">
        <f>SUMIFS(通讯通路门店!$V:$V,通讯通路门店!$S:$S,$G436)</f>
        <v>0</v>
      </c>
      <c r="AU436" s="99">
        <f>SUMIFS(通讯通路门店!$W:$W,通讯通路门店!$S:$S,$G436)</f>
        <v>0</v>
      </c>
      <c r="AV436" s="99">
        <f>SUMIFS(通讯通路门店!$Z:$Z,通讯通路门店!$S:$S,$G436)</f>
        <v>0</v>
      </c>
      <c r="AW436" s="99">
        <f>SUMIFS(通讯通路门店!$AB:$AB,通讯通路门店!$S:$S,$G436)</f>
        <v>0</v>
      </c>
      <c r="AX436" s="99">
        <f>SUMIFS(通讯通路门店!$X:$X,通讯通路门店!$S:$S,$G436)</f>
        <v>0</v>
      </c>
      <c r="AY436" s="99">
        <f>SUMIFS(通讯通路门店!$Y:$Y,通讯通路门店!$S:$S,$G436)</f>
        <v>0</v>
      </c>
      <c r="AZ436" s="99">
        <f>SUMIFS(通讯通路门店!$AA:$AA,通讯通路门店!$S:$S,$G436)</f>
        <v>0</v>
      </c>
      <c r="BA436" s="99">
        <f t="shared" si="33"/>
        <v>0</v>
      </c>
      <c r="BB436" s="99">
        <f t="shared" si="34"/>
        <v>0</v>
      </c>
      <c r="BC436" s="99">
        <f>SUMIFS(通讯通路门店!$W:$W,通讯通路门店!$S:$S,$G436,通讯通路门店!$J:$J,"荣耀体验店")+SUMIFS(通讯通路门店!$W:$W,通讯通路门店!$S:$S,$G436,通讯通路门店!$J:$J,"荣耀授权专卖店")</f>
        <v>0</v>
      </c>
      <c r="BD436" s="99">
        <f>SUMIFS(通讯通路门店!$Z:$Z,通讯通路门店!$S:$S,$G436,通讯通路门店!$J:$J,"VIVO体验店")</f>
        <v>0</v>
      </c>
      <c r="BE436" s="99">
        <f>SUMIFS(通讯通路门店!$AB:$AB,通讯通路门店!$S:$S,$G436,通讯通路门店!$J:$J,"OPPO体验店")</f>
        <v>0</v>
      </c>
      <c r="BF436" s="99">
        <f>SUMIFS(通讯通路门店!$X:$X,通讯通路门店!$S:$S,$G436,通讯通路门店!$J:$J,"华为授权体验店")+SUMIFS(通讯通路门店!$AA:$AA,通讯通路门店!$S:$S,$G436,通讯通路门店!$J:$J,"华为堡垒店")</f>
        <v>0</v>
      </c>
      <c r="BG436" s="99">
        <f>SUMIFS(通讯通路门店!$Y:$Y,通讯通路门店!$S:$S,$G436,通讯通路门店!$J:$J,"小米体验店")</f>
        <v>0</v>
      </c>
      <c r="BH436" s="99">
        <f>SUMIFS(通讯通路门店!$AA:$AA,通讯通路门店!$S:$S,$G436,通讯通路门店!$J:$J,"苹果体验店")</f>
        <v>0</v>
      </c>
      <c r="BI436" s="99">
        <f>SUMIFS(通讯通路门店!$K:$K,通讯通路门店!$S:$S,$G436,通讯通路门店!$J:$J,"其他品牌专卖店")</f>
        <v>0</v>
      </c>
      <c r="BJ436" s="99">
        <f>SUMIFS(通讯通路门店!$AC:$AC,通讯通路门店!$S:$S,$G436)</f>
        <v>0</v>
      </c>
      <c r="BK436" s="99">
        <f>SUMIFS(通讯通路门店!$AD:$AD,通讯通路门店!$S:$S,$G436)</f>
        <v>0</v>
      </c>
      <c r="BL436" s="99">
        <f>SUMIFS(通讯通路门店!$AE:$AE,通讯通路门店!$S:$S,$G436)</f>
        <v>0</v>
      </c>
      <c r="BM436" s="99">
        <f>SUMIFS(通讯通路门店!$AF:$AF,通讯通路门店!$S:$S,$G436)</f>
        <v>0</v>
      </c>
      <c r="BN436" s="99">
        <f>SUMIFS(通讯通路门店!$AG:$AG,通讯通路门店!$S:$S,$G436)</f>
        <v>0</v>
      </c>
      <c r="BO436" s="99">
        <f>SUMIFS(通讯通路门店!$AH:$AH,通讯通路门店!$S:$S,$G436)</f>
        <v>0</v>
      </c>
      <c r="BP436" s="99">
        <f>SUMIFS(通讯通路门店!$AI:$AI,通讯通路门店!$S:$S,$G436)</f>
        <v>0</v>
      </c>
      <c r="BQ436" s="83"/>
    </row>
    <row r="437" spans="1:69">
      <c r="A437" s="99" t="str">
        <f>IFERROR(_xlfn.XLOOKUP($G437,通讯通路门店!$S$4:$S$993933,通讯通路门店!$A$4:$A$993933,0,0),"")</f>
        <v/>
      </c>
      <c r="B437" s="99" t="str">
        <f>IFERROR(_xlfn.XLOOKUP($G437,通讯通路门店!$S$4:$S$993933,通讯通路门店!$B$4:$B$993933,0,0),"")</f>
        <v/>
      </c>
      <c r="C437" s="99" t="str">
        <f>IFERROR(_xlfn.XLOOKUP($G437,通讯通路门店!$S$4:$S$993933,通讯通路门店!$C$4:$C$993933,0,0),"")</f>
        <v/>
      </c>
      <c r="D437" s="99" t="str">
        <f>IFERROR(_xlfn.XLOOKUP($G437,通讯通路门店!$S$4:$S$993933,通讯通路门店!$D$4:$D$993933,0,0),"")</f>
        <v/>
      </c>
      <c r="E437" s="83"/>
      <c r="F437" s="83"/>
      <c r="G437" s="101" t="e">
        <v>#N/A</v>
      </c>
      <c r="H437" s="102" t="str">
        <f>IFERROR(_xlfn.XLOOKUP($G437,通讯通路门店!$S$4:$S$993933,通讯通路门店!$R$4:$R$993933,0,0),"")</f>
        <v/>
      </c>
      <c r="I437" s="83"/>
      <c r="J437" s="83"/>
      <c r="K437" s="83"/>
      <c r="L437" s="83"/>
      <c r="M437" s="83"/>
      <c r="N437" s="83"/>
      <c r="O437" s="83"/>
      <c r="P437" s="83"/>
      <c r="Q437" s="83"/>
      <c r="R437" s="83"/>
      <c r="S437" s="83"/>
      <c r="T437" s="83"/>
      <c r="U437" s="99">
        <f>COUNTIF(通讯通路门店!$S:$S,$G437)</f>
        <v>0</v>
      </c>
      <c r="V437" s="99">
        <f>COUNTIFS(通讯通路门店!$S:$S,$G437,通讯通路门店!$J:$J,"综合卖场")</f>
        <v>0</v>
      </c>
      <c r="W437" s="99">
        <f>SUMIFS(通讯通路门店!$AJ:$AJ,通讯通路门店!$S:$S,通讯客户沙盘!$G437)</f>
        <v>0</v>
      </c>
      <c r="X437" s="99">
        <f t="shared" si="30"/>
        <v>0</v>
      </c>
      <c r="Y437" s="99">
        <f>COUNTIFS(通讯通路门店!$S:$S,$G437,通讯通路门店!$J:$J,"荣耀体验店")+COUNTIFS(通讯通路门店!$S:$S,$G437,通讯通路门店!$J:$J,"荣耀授权专卖店")</f>
        <v>0</v>
      </c>
      <c r="Z437" s="99">
        <f>COUNTIFS(通讯通路门店!$S:$S,$G437,通讯通路门店!$J:$J,"VIVO体验店")</f>
        <v>0</v>
      </c>
      <c r="AA437" s="99">
        <f>COUNTIFS(通讯通路门店!$S:$S,$G437,通讯通路门店!$J:$J,"OPPO体验店")</f>
        <v>0</v>
      </c>
      <c r="AB437" s="99">
        <f>COUNTIFS(通讯通路门店!$S:$S,$G437,通讯通路门店!$J:$J,"华为授权体验店")+COUNTIFS(通讯通路门店!$S:$S,$G437,通讯通路门店!$J:$J,"华为堡垒店")</f>
        <v>0</v>
      </c>
      <c r="AC437" s="99">
        <f>COUNTIFS(通讯通路门店!$S:$S,$G437,通讯通路门店!$J:$J,"小米体验店")</f>
        <v>0</v>
      </c>
      <c r="AD437" s="99">
        <f>COUNTIFS(通讯通路门店!$S:$S,$G437,通讯通路门店!$J:$J,"苹果体验店")</f>
        <v>0</v>
      </c>
      <c r="AE437" s="99">
        <f>COUNTIFS(通讯通路门店!$S:$S,$G437,通讯通路门店!$J:$J,"其他品牌专卖店")</f>
        <v>0</v>
      </c>
      <c r="AF437" s="99">
        <f>SUMIFS(通讯通路门店!$BI:$BI,通讯通路门店!$S:$S,$G437)</f>
        <v>0</v>
      </c>
      <c r="AG437" s="99">
        <f>SUMIFS(通讯通路门店!$BH:$BH,通讯通路门店!$S:$S,$G437)</f>
        <v>0</v>
      </c>
      <c r="AH437" s="99">
        <f t="shared" si="31"/>
        <v>0</v>
      </c>
      <c r="AI437" s="99">
        <f>SUMIFS(通讯通路门店!$BB:$BB,通讯通路门店!$S:$S,$G437)</f>
        <v>0</v>
      </c>
      <c r="AJ437" s="99">
        <f>SUMIFS(通讯通路门店!$BE:$BE,通讯通路门店!$S:$S,$G437)</f>
        <v>0</v>
      </c>
      <c r="AK437" s="99">
        <f>SUMIFS(通讯通路门店!$BG:$BG,通讯通路门店!$S:$S,$G437)</f>
        <v>0</v>
      </c>
      <c r="AL437" s="99">
        <f>SUMIFS(通讯通路门店!$BC:$BC,通讯通路门店!$S:$S,$G437)</f>
        <v>0</v>
      </c>
      <c r="AM437" s="99">
        <f>SUMIFS(通讯通路门店!$BD:$BD,通讯通路门店!$S:$S,$G437)</f>
        <v>0</v>
      </c>
      <c r="AN437" s="99">
        <f>SUMIFS(通讯通路门店!$BF:$BF,通讯通路门店!$S:$S,$G437)</f>
        <v>0</v>
      </c>
      <c r="AO437" s="99">
        <f t="shared" si="32"/>
        <v>0</v>
      </c>
      <c r="AP437" s="99">
        <f>SUMIFS(通讯通路门店!$K:$K,通讯通路门店!$S:$S,$G437)</f>
        <v>0</v>
      </c>
      <c r="AQ437" s="83"/>
      <c r="AR437" s="99">
        <f>SUMIFS(通讯通路门店!$T:$T,通讯通路门店!$S:$S,$G437)</f>
        <v>0</v>
      </c>
      <c r="AS437" s="99">
        <f>SUMIFS(通讯通路门店!$U:$U,通讯通路门店!$S:$S,$G437)</f>
        <v>0</v>
      </c>
      <c r="AT437" s="99">
        <f>SUMIFS(通讯通路门店!$V:$V,通讯通路门店!$S:$S,$G437)</f>
        <v>0</v>
      </c>
      <c r="AU437" s="99">
        <f>SUMIFS(通讯通路门店!$W:$W,通讯通路门店!$S:$S,$G437)</f>
        <v>0</v>
      </c>
      <c r="AV437" s="99">
        <f>SUMIFS(通讯通路门店!$Z:$Z,通讯通路门店!$S:$S,$G437)</f>
        <v>0</v>
      </c>
      <c r="AW437" s="99">
        <f>SUMIFS(通讯通路门店!$AB:$AB,通讯通路门店!$S:$S,$G437)</f>
        <v>0</v>
      </c>
      <c r="AX437" s="99">
        <f>SUMIFS(通讯通路门店!$X:$X,通讯通路门店!$S:$S,$G437)</f>
        <v>0</v>
      </c>
      <c r="AY437" s="99">
        <f>SUMIFS(通讯通路门店!$Y:$Y,通讯通路门店!$S:$S,$G437)</f>
        <v>0</v>
      </c>
      <c r="AZ437" s="99">
        <f>SUMIFS(通讯通路门店!$AA:$AA,通讯通路门店!$S:$S,$G437)</f>
        <v>0</v>
      </c>
      <c r="BA437" s="99">
        <f t="shared" si="33"/>
        <v>0</v>
      </c>
      <c r="BB437" s="99">
        <f t="shared" si="34"/>
        <v>0</v>
      </c>
      <c r="BC437" s="99">
        <f>SUMIFS(通讯通路门店!$W:$W,通讯通路门店!$S:$S,$G437,通讯通路门店!$J:$J,"荣耀体验店")+SUMIFS(通讯通路门店!$W:$W,通讯通路门店!$S:$S,$G437,通讯通路门店!$J:$J,"荣耀授权专卖店")</f>
        <v>0</v>
      </c>
      <c r="BD437" s="99">
        <f>SUMIFS(通讯通路门店!$Z:$Z,通讯通路门店!$S:$S,$G437,通讯通路门店!$J:$J,"VIVO体验店")</f>
        <v>0</v>
      </c>
      <c r="BE437" s="99">
        <f>SUMIFS(通讯通路门店!$AB:$AB,通讯通路门店!$S:$S,$G437,通讯通路门店!$J:$J,"OPPO体验店")</f>
        <v>0</v>
      </c>
      <c r="BF437" s="99">
        <f>SUMIFS(通讯通路门店!$X:$X,通讯通路门店!$S:$S,$G437,通讯通路门店!$J:$J,"华为授权体验店")+SUMIFS(通讯通路门店!$AA:$AA,通讯通路门店!$S:$S,$G437,通讯通路门店!$J:$J,"华为堡垒店")</f>
        <v>0</v>
      </c>
      <c r="BG437" s="99">
        <f>SUMIFS(通讯通路门店!$Y:$Y,通讯通路门店!$S:$S,$G437,通讯通路门店!$J:$J,"小米体验店")</f>
        <v>0</v>
      </c>
      <c r="BH437" s="99">
        <f>SUMIFS(通讯通路门店!$AA:$AA,通讯通路门店!$S:$S,$G437,通讯通路门店!$J:$J,"苹果体验店")</f>
        <v>0</v>
      </c>
      <c r="BI437" s="99">
        <f>SUMIFS(通讯通路门店!$K:$K,通讯通路门店!$S:$S,$G437,通讯通路门店!$J:$J,"其他品牌专卖店")</f>
        <v>0</v>
      </c>
      <c r="BJ437" s="99">
        <f>SUMIFS(通讯通路门店!$AC:$AC,通讯通路门店!$S:$S,$G437)</f>
        <v>0</v>
      </c>
      <c r="BK437" s="99">
        <f>SUMIFS(通讯通路门店!$AD:$AD,通讯通路门店!$S:$S,$G437)</f>
        <v>0</v>
      </c>
      <c r="BL437" s="99">
        <f>SUMIFS(通讯通路门店!$AE:$AE,通讯通路门店!$S:$S,$G437)</f>
        <v>0</v>
      </c>
      <c r="BM437" s="99">
        <f>SUMIFS(通讯通路门店!$AF:$AF,通讯通路门店!$S:$S,$G437)</f>
        <v>0</v>
      </c>
      <c r="BN437" s="99">
        <f>SUMIFS(通讯通路门店!$AG:$AG,通讯通路门店!$S:$S,$G437)</f>
        <v>0</v>
      </c>
      <c r="BO437" s="99">
        <f>SUMIFS(通讯通路门店!$AH:$AH,通讯通路门店!$S:$S,$G437)</f>
        <v>0</v>
      </c>
      <c r="BP437" s="99">
        <f>SUMIFS(通讯通路门店!$AI:$AI,通讯通路门店!$S:$S,$G437)</f>
        <v>0</v>
      </c>
      <c r="BQ437" s="83"/>
    </row>
    <row r="438" spans="1:69">
      <c r="A438" s="99" t="str">
        <f>IFERROR(_xlfn.XLOOKUP($G438,通讯通路门店!$S$4:$S$993933,通讯通路门店!$A$4:$A$993933,0,0),"")</f>
        <v/>
      </c>
      <c r="B438" s="99" t="str">
        <f>IFERROR(_xlfn.XLOOKUP($G438,通讯通路门店!$S$4:$S$993933,通讯通路门店!$B$4:$B$993933,0,0),"")</f>
        <v/>
      </c>
      <c r="C438" s="99" t="str">
        <f>IFERROR(_xlfn.XLOOKUP($G438,通讯通路门店!$S$4:$S$993933,通讯通路门店!$C$4:$C$993933,0,0),"")</f>
        <v/>
      </c>
      <c r="D438" s="99" t="str">
        <f>IFERROR(_xlfn.XLOOKUP($G438,通讯通路门店!$S$4:$S$993933,通讯通路门店!$D$4:$D$993933,0,0),"")</f>
        <v/>
      </c>
      <c r="E438" s="83"/>
      <c r="F438" s="83"/>
      <c r="G438" s="101" t="e">
        <v>#N/A</v>
      </c>
      <c r="H438" s="102" t="str">
        <f>IFERROR(_xlfn.XLOOKUP($G438,通讯通路门店!$S$4:$S$993933,通讯通路门店!$R$4:$R$993933,0,0),"")</f>
        <v/>
      </c>
      <c r="I438" s="83"/>
      <c r="J438" s="83"/>
      <c r="K438" s="83"/>
      <c r="L438" s="83"/>
      <c r="M438" s="83"/>
      <c r="N438" s="83"/>
      <c r="O438" s="83"/>
      <c r="P438" s="83"/>
      <c r="Q438" s="83"/>
      <c r="R438" s="83"/>
      <c r="S438" s="83"/>
      <c r="T438" s="83"/>
      <c r="U438" s="99">
        <f>COUNTIF(通讯通路门店!$S:$S,$G438)</f>
        <v>0</v>
      </c>
      <c r="V438" s="99">
        <f>COUNTIFS(通讯通路门店!$S:$S,$G438,通讯通路门店!$J:$J,"综合卖场")</f>
        <v>0</v>
      </c>
      <c r="W438" s="99">
        <f>SUMIFS(通讯通路门店!$AJ:$AJ,通讯通路门店!$S:$S,通讯客户沙盘!$G438)</f>
        <v>0</v>
      </c>
      <c r="X438" s="99">
        <f t="shared" si="30"/>
        <v>0</v>
      </c>
      <c r="Y438" s="99">
        <f>COUNTIFS(通讯通路门店!$S:$S,$G438,通讯通路门店!$J:$J,"荣耀体验店")+COUNTIFS(通讯通路门店!$S:$S,$G438,通讯通路门店!$J:$J,"荣耀授权专卖店")</f>
        <v>0</v>
      </c>
      <c r="Z438" s="99">
        <f>COUNTIFS(通讯通路门店!$S:$S,$G438,通讯通路门店!$J:$J,"VIVO体验店")</f>
        <v>0</v>
      </c>
      <c r="AA438" s="99">
        <f>COUNTIFS(通讯通路门店!$S:$S,$G438,通讯通路门店!$J:$J,"OPPO体验店")</f>
        <v>0</v>
      </c>
      <c r="AB438" s="99">
        <f>COUNTIFS(通讯通路门店!$S:$S,$G438,通讯通路门店!$J:$J,"华为授权体验店")+COUNTIFS(通讯通路门店!$S:$S,$G438,通讯通路门店!$J:$J,"华为堡垒店")</f>
        <v>0</v>
      </c>
      <c r="AC438" s="99">
        <f>COUNTIFS(通讯通路门店!$S:$S,$G438,通讯通路门店!$J:$J,"小米体验店")</f>
        <v>0</v>
      </c>
      <c r="AD438" s="99">
        <f>COUNTIFS(通讯通路门店!$S:$S,$G438,通讯通路门店!$J:$J,"苹果体验店")</f>
        <v>0</v>
      </c>
      <c r="AE438" s="99">
        <f>COUNTIFS(通讯通路门店!$S:$S,$G438,通讯通路门店!$J:$J,"其他品牌专卖店")</f>
        <v>0</v>
      </c>
      <c r="AF438" s="99">
        <f>SUMIFS(通讯通路门店!$BI:$BI,通讯通路门店!$S:$S,$G438)</f>
        <v>0</v>
      </c>
      <c r="AG438" s="99">
        <f>SUMIFS(通讯通路门店!$BH:$BH,通讯通路门店!$S:$S,$G438)</f>
        <v>0</v>
      </c>
      <c r="AH438" s="99">
        <f t="shared" si="31"/>
        <v>0</v>
      </c>
      <c r="AI438" s="99">
        <f>SUMIFS(通讯通路门店!$BB:$BB,通讯通路门店!$S:$S,$G438)</f>
        <v>0</v>
      </c>
      <c r="AJ438" s="99">
        <f>SUMIFS(通讯通路门店!$BE:$BE,通讯通路门店!$S:$S,$G438)</f>
        <v>0</v>
      </c>
      <c r="AK438" s="99">
        <f>SUMIFS(通讯通路门店!$BG:$BG,通讯通路门店!$S:$S,$G438)</f>
        <v>0</v>
      </c>
      <c r="AL438" s="99">
        <f>SUMIFS(通讯通路门店!$BC:$BC,通讯通路门店!$S:$S,$G438)</f>
        <v>0</v>
      </c>
      <c r="AM438" s="99">
        <f>SUMIFS(通讯通路门店!$BD:$BD,通讯通路门店!$S:$S,$G438)</f>
        <v>0</v>
      </c>
      <c r="AN438" s="99">
        <f>SUMIFS(通讯通路门店!$BF:$BF,通讯通路门店!$S:$S,$G438)</f>
        <v>0</v>
      </c>
      <c r="AO438" s="99">
        <f t="shared" si="32"/>
        <v>0</v>
      </c>
      <c r="AP438" s="99">
        <f>SUMIFS(通讯通路门店!$K:$K,通讯通路门店!$S:$S,$G438)</f>
        <v>0</v>
      </c>
      <c r="AQ438" s="83"/>
      <c r="AR438" s="99">
        <f>SUMIFS(通讯通路门店!$T:$T,通讯通路门店!$S:$S,$G438)</f>
        <v>0</v>
      </c>
      <c r="AS438" s="99">
        <f>SUMIFS(通讯通路门店!$U:$U,通讯通路门店!$S:$S,$G438)</f>
        <v>0</v>
      </c>
      <c r="AT438" s="99">
        <f>SUMIFS(通讯通路门店!$V:$V,通讯通路门店!$S:$S,$G438)</f>
        <v>0</v>
      </c>
      <c r="AU438" s="99">
        <f>SUMIFS(通讯通路门店!$W:$W,通讯通路门店!$S:$S,$G438)</f>
        <v>0</v>
      </c>
      <c r="AV438" s="99">
        <f>SUMIFS(通讯通路门店!$Z:$Z,通讯通路门店!$S:$S,$G438)</f>
        <v>0</v>
      </c>
      <c r="AW438" s="99">
        <f>SUMIFS(通讯通路门店!$AB:$AB,通讯通路门店!$S:$S,$G438)</f>
        <v>0</v>
      </c>
      <c r="AX438" s="99">
        <f>SUMIFS(通讯通路门店!$X:$X,通讯通路门店!$S:$S,$G438)</f>
        <v>0</v>
      </c>
      <c r="AY438" s="99">
        <f>SUMIFS(通讯通路门店!$Y:$Y,通讯通路门店!$S:$S,$G438)</f>
        <v>0</v>
      </c>
      <c r="AZ438" s="99">
        <f>SUMIFS(通讯通路门店!$AA:$AA,通讯通路门店!$S:$S,$G438)</f>
        <v>0</v>
      </c>
      <c r="BA438" s="99">
        <f t="shared" si="33"/>
        <v>0</v>
      </c>
      <c r="BB438" s="99">
        <f t="shared" si="34"/>
        <v>0</v>
      </c>
      <c r="BC438" s="99">
        <f>SUMIFS(通讯通路门店!$W:$W,通讯通路门店!$S:$S,$G438,通讯通路门店!$J:$J,"荣耀体验店")+SUMIFS(通讯通路门店!$W:$W,通讯通路门店!$S:$S,$G438,通讯通路门店!$J:$J,"荣耀授权专卖店")</f>
        <v>0</v>
      </c>
      <c r="BD438" s="99">
        <f>SUMIFS(通讯通路门店!$Z:$Z,通讯通路门店!$S:$S,$G438,通讯通路门店!$J:$J,"VIVO体验店")</f>
        <v>0</v>
      </c>
      <c r="BE438" s="99">
        <f>SUMIFS(通讯通路门店!$AB:$AB,通讯通路门店!$S:$S,$G438,通讯通路门店!$J:$J,"OPPO体验店")</f>
        <v>0</v>
      </c>
      <c r="BF438" s="99">
        <f>SUMIFS(通讯通路门店!$X:$X,通讯通路门店!$S:$S,$G438,通讯通路门店!$J:$J,"华为授权体验店")+SUMIFS(通讯通路门店!$AA:$AA,通讯通路门店!$S:$S,$G438,通讯通路门店!$J:$J,"华为堡垒店")</f>
        <v>0</v>
      </c>
      <c r="BG438" s="99">
        <f>SUMIFS(通讯通路门店!$Y:$Y,通讯通路门店!$S:$S,$G438,通讯通路门店!$J:$J,"小米体验店")</f>
        <v>0</v>
      </c>
      <c r="BH438" s="99">
        <f>SUMIFS(通讯通路门店!$AA:$AA,通讯通路门店!$S:$S,$G438,通讯通路门店!$J:$J,"苹果体验店")</f>
        <v>0</v>
      </c>
      <c r="BI438" s="99">
        <f>SUMIFS(通讯通路门店!$K:$K,通讯通路门店!$S:$S,$G438,通讯通路门店!$J:$J,"其他品牌专卖店")</f>
        <v>0</v>
      </c>
      <c r="BJ438" s="99">
        <f>SUMIFS(通讯通路门店!$AC:$AC,通讯通路门店!$S:$S,$G438)</f>
        <v>0</v>
      </c>
      <c r="BK438" s="99">
        <f>SUMIFS(通讯通路门店!$AD:$AD,通讯通路门店!$S:$S,$G438)</f>
        <v>0</v>
      </c>
      <c r="BL438" s="99">
        <f>SUMIFS(通讯通路门店!$AE:$AE,通讯通路门店!$S:$S,$G438)</f>
        <v>0</v>
      </c>
      <c r="BM438" s="99">
        <f>SUMIFS(通讯通路门店!$AF:$AF,通讯通路门店!$S:$S,$G438)</f>
        <v>0</v>
      </c>
      <c r="BN438" s="99">
        <f>SUMIFS(通讯通路门店!$AG:$AG,通讯通路门店!$S:$S,$G438)</f>
        <v>0</v>
      </c>
      <c r="BO438" s="99">
        <f>SUMIFS(通讯通路门店!$AH:$AH,通讯通路门店!$S:$S,$G438)</f>
        <v>0</v>
      </c>
      <c r="BP438" s="99">
        <f>SUMIFS(通讯通路门店!$AI:$AI,通讯通路门店!$S:$S,$G438)</f>
        <v>0</v>
      </c>
      <c r="BQ438" s="83"/>
    </row>
    <row r="439" spans="1:69">
      <c r="A439" s="99" t="str">
        <f>IFERROR(_xlfn.XLOOKUP($G439,通讯通路门店!$S$4:$S$993933,通讯通路门店!$A$4:$A$993933,0,0),"")</f>
        <v/>
      </c>
      <c r="B439" s="99" t="str">
        <f>IFERROR(_xlfn.XLOOKUP($G439,通讯通路门店!$S$4:$S$993933,通讯通路门店!$B$4:$B$993933,0,0),"")</f>
        <v/>
      </c>
      <c r="C439" s="99" t="str">
        <f>IFERROR(_xlfn.XLOOKUP($G439,通讯通路门店!$S$4:$S$993933,通讯通路门店!$C$4:$C$993933,0,0),"")</f>
        <v/>
      </c>
      <c r="D439" s="99" t="str">
        <f>IFERROR(_xlfn.XLOOKUP($G439,通讯通路门店!$S$4:$S$993933,通讯通路门店!$D$4:$D$993933,0,0),"")</f>
        <v/>
      </c>
      <c r="E439" s="83"/>
      <c r="F439" s="83"/>
      <c r="G439" s="101" t="e">
        <v>#N/A</v>
      </c>
      <c r="H439" s="102" t="str">
        <f>IFERROR(_xlfn.XLOOKUP($G439,通讯通路门店!$S$4:$S$993933,通讯通路门店!$R$4:$R$993933,0,0),"")</f>
        <v/>
      </c>
      <c r="I439" s="83"/>
      <c r="J439" s="83"/>
      <c r="K439" s="83"/>
      <c r="L439" s="83"/>
      <c r="M439" s="83"/>
      <c r="N439" s="83"/>
      <c r="O439" s="83"/>
      <c r="P439" s="83"/>
      <c r="Q439" s="83"/>
      <c r="R439" s="83"/>
      <c r="S439" s="83"/>
      <c r="T439" s="83"/>
      <c r="U439" s="99">
        <f>COUNTIF(通讯通路门店!$S:$S,$G439)</f>
        <v>0</v>
      </c>
      <c r="V439" s="99">
        <f>COUNTIFS(通讯通路门店!$S:$S,$G439,通讯通路门店!$J:$J,"综合卖场")</f>
        <v>0</v>
      </c>
      <c r="W439" s="99">
        <f>SUMIFS(通讯通路门店!$AJ:$AJ,通讯通路门店!$S:$S,通讯客户沙盘!$G439)</f>
        <v>0</v>
      </c>
      <c r="X439" s="99">
        <f t="shared" si="30"/>
        <v>0</v>
      </c>
      <c r="Y439" s="99">
        <f>COUNTIFS(通讯通路门店!$S:$S,$G439,通讯通路门店!$J:$J,"荣耀体验店")+COUNTIFS(通讯通路门店!$S:$S,$G439,通讯通路门店!$J:$J,"荣耀授权专卖店")</f>
        <v>0</v>
      </c>
      <c r="Z439" s="99">
        <f>COUNTIFS(通讯通路门店!$S:$S,$G439,通讯通路门店!$J:$J,"VIVO体验店")</f>
        <v>0</v>
      </c>
      <c r="AA439" s="99">
        <f>COUNTIFS(通讯通路门店!$S:$S,$G439,通讯通路门店!$J:$J,"OPPO体验店")</f>
        <v>0</v>
      </c>
      <c r="AB439" s="99">
        <f>COUNTIFS(通讯通路门店!$S:$S,$G439,通讯通路门店!$J:$J,"华为授权体验店")+COUNTIFS(通讯通路门店!$S:$S,$G439,通讯通路门店!$J:$J,"华为堡垒店")</f>
        <v>0</v>
      </c>
      <c r="AC439" s="99">
        <f>COUNTIFS(通讯通路门店!$S:$S,$G439,通讯通路门店!$J:$J,"小米体验店")</f>
        <v>0</v>
      </c>
      <c r="AD439" s="99">
        <f>COUNTIFS(通讯通路门店!$S:$S,$G439,通讯通路门店!$J:$J,"苹果体验店")</f>
        <v>0</v>
      </c>
      <c r="AE439" s="99">
        <f>COUNTIFS(通讯通路门店!$S:$S,$G439,通讯通路门店!$J:$J,"其他品牌专卖店")</f>
        <v>0</v>
      </c>
      <c r="AF439" s="99">
        <f>SUMIFS(通讯通路门店!$BI:$BI,通讯通路门店!$S:$S,$G439)</f>
        <v>0</v>
      </c>
      <c r="AG439" s="99">
        <f>SUMIFS(通讯通路门店!$BH:$BH,通讯通路门店!$S:$S,$G439)</f>
        <v>0</v>
      </c>
      <c r="AH439" s="99">
        <f t="shared" si="31"/>
        <v>0</v>
      </c>
      <c r="AI439" s="99">
        <f>SUMIFS(通讯通路门店!$BB:$BB,通讯通路门店!$S:$S,$G439)</f>
        <v>0</v>
      </c>
      <c r="AJ439" s="99">
        <f>SUMIFS(通讯通路门店!$BE:$BE,通讯通路门店!$S:$S,$G439)</f>
        <v>0</v>
      </c>
      <c r="AK439" s="99">
        <f>SUMIFS(通讯通路门店!$BG:$BG,通讯通路门店!$S:$S,$G439)</f>
        <v>0</v>
      </c>
      <c r="AL439" s="99">
        <f>SUMIFS(通讯通路门店!$BC:$BC,通讯通路门店!$S:$S,$G439)</f>
        <v>0</v>
      </c>
      <c r="AM439" s="99">
        <f>SUMIFS(通讯通路门店!$BD:$BD,通讯通路门店!$S:$S,$G439)</f>
        <v>0</v>
      </c>
      <c r="AN439" s="99">
        <f>SUMIFS(通讯通路门店!$BF:$BF,通讯通路门店!$S:$S,$G439)</f>
        <v>0</v>
      </c>
      <c r="AO439" s="99">
        <f t="shared" si="32"/>
        <v>0</v>
      </c>
      <c r="AP439" s="99">
        <f>SUMIFS(通讯通路门店!$K:$K,通讯通路门店!$S:$S,$G439)</f>
        <v>0</v>
      </c>
      <c r="AQ439" s="83"/>
      <c r="AR439" s="99">
        <f>SUMIFS(通讯通路门店!$T:$T,通讯通路门店!$S:$S,$G439)</f>
        <v>0</v>
      </c>
      <c r="AS439" s="99">
        <f>SUMIFS(通讯通路门店!$U:$U,通讯通路门店!$S:$S,$G439)</f>
        <v>0</v>
      </c>
      <c r="AT439" s="99">
        <f>SUMIFS(通讯通路门店!$V:$V,通讯通路门店!$S:$S,$G439)</f>
        <v>0</v>
      </c>
      <c r="AU439" s="99">
        <f>SUMIFS(通讯通路门店!$W:$W,通讯通路门店!$S:$S,$G439)</f>
        <v>0</v>
      </c>
      <c r="AV439" s="99">
        <f>SUMIFS(通讯通路门店!$Z:$Z,通讯通路门店!$S:$S,$G439)</f>
        <v>0</v>
      </c>
      <c r="AW439" s="99">
        <f>SUMIFS(通讯通路门店!$AB:$AB,通讯通路门店!$S:$S,$G439)</f>
        <v>0</v>
      </c>
      <c r="AX439" s="99">
        <f>SUMIFS(通讯通路门店!$X:$X,通讯通路门店!$S:$S,$G439)</f>
        <v>0</v>
      </c>
      <c r="AY439" s="99">
        <f>SUMIFS(通讯通路门店!$Y:$Y,通讯通路门店!$S:$S,$G439)</f>
        <v>0</v>
      </c>
      <c r="AZ439" s="99">
        <f>SUMIFS(通讯通路门店!$AA:$AA,通讯通路门店!$S:$S,$G439)</f>
        <v>0</v>
      </c>
      <c r="BA439" s="99">
        <f t="shared" si="33"/>
        <v>0</v>
      </c>
      <c r="BB439" s="99">
        <f t="shared" si="34"/>
        <v>0</v>
      </c>
      <c r="BC439" s="99">
        <f>SUMIFS(通讯通路门店!$W:$W,通讯通路门店!$S:$S,$G439,通讯通路门店!$J:$J,"荣耀体验店")+SUMIFS(通讯通路门店!$W:$W,通讯通路门店!$S:$S,$G439,通讯通路门店!$J:$J,"荣耀授权专卖店")</f>
        <v>0</v>
      </c>
      <c r="BD439" s="99">
        <f>SUMIFS(通讯通路门店!$Z:$Z,通讯通路门店!$S:$S,$G439,通讯通路门店!$J:$J,"VIVO体验店")</f>
        <v>0</v>
      </c>
      <c r="BE439" s="99">
        <f>SUMIFS(通讯通路门店!$AB:$AB,通讯通路门店!$S:$S,$G439,通讯通路门店!$J:$J,"OPPO体验店")</f>
        <v>0</v>
      </c>
      <c r="BF439" s="99">
        <f>SUMIFS(通讯通路门店!$X:$X,通讯通路门店!$S:$S,$G439,通讯通路门店!$J:$J,"华为授权体验店")+SUMIFS(通讯通路门店!$AA:$AA,通讯通路门店!$S:$S,$G439,通讯通路门店!$J:$J,"华为堡垒店")</f>
        <v>0</v>
      </c>
      <c r="BG439" s="99">
        <f>SUMIFS(通讯通路门店!$Y:$Y,通讯通路门店!$S:$S,$G439,通讯通路门店!$J:$J,"小米体验店")</f>
        <v>0</v>
      </c>
      <c r="BH439" s="99">
        <f>SUMIFS(通讯通路门店!$AA:$AA,通讯通路门店!$S:$S,$G439,通讯通路门店!$J:$J,"苹果体验店")</f>
        <v>0</v>
      </c>
      <c r="BI439" s="99">
        <f>SUMIFS(通讯通路门店!$K:$K,通讯通路门店!$S:$S,$G439,通讯通路门店!$J:$J,"其他品牌专卖店")</f>
        <v>0</v>
      </c>
      <c r="BJ439" s="99">
        <f>SUMIFS(通讯通路门店!$AC:$AC,通讯通路门店!$S:$S,$G439)</f>
        <v>0</v>
      </c>
      <c r="BK439" s="99">
        <f>SUMIFS(通讯通路门店!$AD:$AD,通讯通路门店!$S:$S,$G439)</f>
        <v>0</v>
      </c>
      <c r="BL439" s="99">
        <f>SUMIFS(通讯通路门店!$AE:$AE,通讯通路门店!$S:$S,$G439)</f>
        <v>0</v>
      </c>
      <c r="BM439" s="99">
        <f>SUMIFS(通讯通路门店!$AF:$AF,通讯通路门店!$S:$S,$G439)</f>
        <v>0</v>
      </c>
      <c r="BN439" s="99">
        <f>SUMIFS(通讯通路门店!$AG:$AG,通讯通路门店!$S:$S,$G439)</f>
        <v>0</v>
      </c>
      <c r="BO439" s="99">
        <f>SUMIFS(通讯通路门店!$AH:$AH,通讯通路门店!$S:$S,$G439)</f>
        <v>0</v>
      </c>
      <c r="BP439" s="99">
        <f>SUMIFS(通讯通路门店!$AI:$AI,通讯通路门店!$S:$S,$G439)</f>
        <v>0</v>
      </c>
      <c r="BQ439" s="83"/>
    </row>
    <row r="440" spans="1:69">
      <c r="A440" s="99" t="str">
        <f>IFERROR(_xlfn.XLOOKUP($G440,通讯通路门店!$S$4:$S$993933,通讯通路门店!$A$4:$A$993933,0,0),"")</f>
        <v/>
      </c>
      <c r="B440" s="99" t="str">
        <f>IFERROR(_xlfn.XLOOKUP($G440,通讯通路门店!$S$4:$S$993933,通讯通路门店!$B$4:$B$993933,0,0),"")</f>
        <v/>
      </c>
      <c r="C440" s="99" t="str">
        <f>IFERROR(_xlfn.XLOOKUP($G440,通讯通路门店!$S$4:$S$993933,通讯通路门店!$C$4:$C$993933,0,0),"")</f>
        <v/>
      </c>
      <c r="D440" s="99" t="str">
        <f>IFERROR(_xlfn.XLOOKUP($G440,通讯通路门店!$S$4:$S$993933,通讯通路门店!$D$4:$D$993933,0,0),"")</f>
        <v/>
      </c>
      <c r="E440" s="83"/>
      <c r="F440" s="83"/>
      <c r="G440" s="101" t="e">
        <v>#N/A</v>
      </c>
      <c r="H440" s="102" t="str">
        <f>IFERROR(_xlfn.XLOOKUP($G440,通讯通路门店!$S$4:$S$993933,通讯通路门店!$R$4:$R$993933,0,0),"")</f>
        <v/>
      </c>
      <c r="I440" s="83"/>
      <c r="J440" s="83"/>
      <c r="K440" s="83"/>
      <c r="L440" s="83"/>
      <c r="M440" s="83"/>
      <c r="N440" s="83"/>
      <c r="O440" s="83"/>
      <c r="P440" s="83"/>
      <c r="Q440" s="83"/>
      <c r="R440" s="83"/>
      <c r="S440" s="83"/>
      <c r="T440" s="83"/>
      <c r="U440" s="99">
        <f>COUNTIF(通讯通路门店!$S:$S,$G440)</f>
        <v>0</v>
      </c>
      <c r="V440" s="99">
        <f>COUNTIFS(通讯通路门店!$S:$S,$G440,通讯通路门店!$J:$J,"综合卖场")</f>
        <v>0</v>
      </c>
      <c r="W440" s="99">
        <f>SUMIFS(通讯通路门店!$AJ:$AJ,通讯通路门店!$S:$S,通讯客户沙盘!$G440)</f>
        <v>0</v>
      </c>
      <c r="X440" s="99">
        <f t="shared" si="30"/>
        <v>0</v>
      </c>
      <c r="Y440" s="99">
        <f>COUNTIFS(通讯通路门店!$S:$S,$G440,通讯通路门店!$J:$J,"荣耀体验店")+COUNTIFS(通讯通路门店!$S:$S,$G440,通讯通路门店!$J:$J,"荣耀授权专卖店")</f>
        <v>0</v>
      </c>
      <c r="Z440" s="99">
        <f>COUNTIFS(通讯通路门店!$S:$S,$G440,通讯通路门店!$J:$J,"VIVO体验店")</f>
        <v>0</v>
      </c>
      <c r="AA440" s="99">
        <f>COUNTIFS(通讯通路门店!$S:$S,$G440,通讯通路门店!$J:$J,"OPPO体验店")</f>
        <v>0</v>
      </c>
      <c r="AB440" s="99">
        <f>COUNTIFS(通讯通路门店!$S:$S,$G440,通讯通路门店!$J:$J,"华为授权体验店")+COUNTIFS(通讯通路门店!$S:$S,$G440,通讯通路门店!$J:$J,"华为堡垒店")</f>
        <v>0</v>
      </c>
      <c r="AC440" s="99">
        <f>COUNTIFS(通讯通路门店!$S:$S,$G440,通讯通路门店!$J:$J,"小米体验店")</f>
        <v>0</v>
      </c>
      <c r="AD440" s="99">
        <f>COUNTIFS(通讯通路门店!$S:$S,$G440,通讯通路门店!$J:$J,"苹果体验店")</f>
        <v>0</v>
      </c>
      <c r="AE440" s="99">
        <f>COUNTIFS(通讯通路门店!$S:$S,$G440,通讯通路门店!$J:$J,"其他品牌专卖店")</f>
        <v>0</v>
      </c>
      <c r="AF440" s="99">
        <f>SUMIFS(通讯通路门店!$BI:$BI,通讯通路门店!$S:$S,$G440)</f>
        <v>0</v>
      </c>
      <c r="AG440" s="99">
        <f>SUMIFS(通讯通路门店!$BH:$BH,通讯通路门店!$S:$S,$G440)</f>
        <v>0</v>
      </c>
      <c r="AH440" s="99">
        <f t="shared" si="31"/>
        <v>0</v>
      </c>
      <c r="AI440" s="99">
        <f>SUMIFS(通讯通路门店!$BB:$BB,通讯通路门店!$S:$S,$G440)</f>
        <v>0</v>
      </c>
      <c r="AJ440" s="99">
        <f>SUMIFS(通讯通路门店!$BE:$BE,通讯通路门店!$S:$S,$G440)</f>
        <v>0</v>
      </c>
      <c r="AK440" s="99">
        <f>SUMIFS(通讯通路门店!$BG:$BG,通讯通路门店!$S:$S,$G440)</f>
        <v>0</v>
      </c>
      <c r="AL440" s="99">
        <f>SUMIFS(通讯通路门店!$BC:$BC,通讯通路门店!$S:$S,$G440)</f>
        <v>0</v>
      </c>
      <c r="AM440" s="99">
        <f>SUMIFS(通讯通路门店!$BD:$BD,通讯通路门店!$S:$S,$G440)</f>
        <v>0</v>
      </c>
      <c r="AN440" s="99">
        <f>SUMIFS(通讯通路门店!$BF:$BF,通讯通路门店!$S:$S,$G440)</f>
        <v>0</v>
      </c>
      <c r="AO440" s="99">
        <f t="shared" si="32"/>
        <v>0</v>
      </c>
      <c r="AP440" s="99">
        <f>SUMIFS(通讯通路门店!$K:$K,通讯通路门店!$S:$S,$G440)</f>
        <v>0</v>
      </c>
      <c r="AQ440" s="83"/>
      <c r="AR440" s="99">
        <f>SUMIFS(通讯通路门店!$T:$T,通讯通路门店!$S:$S,$G440)</f>
        <v>0</v>
      </c>
      <c r="AS440" s="99">
        <f>SUMIFS(通讯通路门店!$U:$U,通讯通路门店!$S:$S,$G440)</f>
        <v>0</v>
      </c>
      <c r="AT440" s="99">
        <f>SUMIFS(通讯通路门店!$V:$V,通讯通路门店!$S:$S,$G440)</f>
        <v>0</v>
      </c>
      <c r="AU440" s="99">
        <f>SUMIFS(通讯通路门店!$W:$W,通讯通路门店!$S:$S,$G440)</f>
        <v>0</v>
      </c>
      <c r="AV440" s="99">
        <f>SUMIFS(通讯通路门店!$Z:$Z,通讯通路门店!$S:$S,$G440)</f>
        <v>0</v>
      </c>
      <c r="AW440" s="99">
        <f>SUMIFS(通讯通路门店!$AB:$AB,通讯通路门店!$S:$S,$G440)</f>
        <v>0</v>
      </c>
      <c r="AX440" s="99">
        <f>SUMIFS(通讯通路门店!$X:$X,通讯通路门店!$S:$S,$G440)</f>
        <v>0</v>
      </c>
      <c r="AY440" s="99">
        <f>SUMIFS(通讯通路门店!$Y:$Y,通讯通路门店!$S:$S,$G440)</f>
        <v>0</v>
      </c>
      <c r="AZ440" s="99">
        <f>SUMIFS(通讯通路门店!$AA:$AA,通讯通路门店!$S:$S,$G440)</f>
        <v>0</v>
      </c>
      <c r="BA440" s="99">
        <f t="shared" si="33"/>
        <v>0</v>
      </c>
      <c r="BB440" s="99">
        <f t="shared" si="34"/>
        <v>0</v>
      </c>
      <c r="BC440" s="99">
        <f>SUMIFS(通讯通路门店!$W:$W,通讯通路门店!$S:$S,$G440,通讯通路门店!$J:$J,"荣耀体验店")+SUMIFS(通讯通路门店!$W:$W,通讯通路门店!$S:$S,$G440,通讯通路门店!$J:$J,"荣耀授权专卖店")</f>
        <v>0</v>
      </c>
      <c r="BD440" s="99">
        <f>SUMIFS(通讯通路门店!$Z:$Z,通讯通路门店!$S:$S,$G440,通讯通路门店!$J:$J,"VIVO体验店")</f>
        <v>0</v>
      </c>
      <c r="BE440" s="99">
        <f>SUMIFS(通讯通路门店!$AB:$AB,通讯通路门店!$S:$S,$G440,通讯通路门店!$J:$J,"OPPO体验店")</f>
        <v>0</v>
      </c>
      <c r="BF440" s="99">
        <f>SUMIFS(通讯通路门店!$X:$X,通讯通路门店!$S:$S,$G440,通讯通路门店!$J:$J,"华为授权体验店")+SUMIFS(通讯通路门店!$AA:$AA,通讯通路门店!$S:$S,$G440,通讯通路门店!$J:$J,"华为堡垒店")</f>
        <v>0</v>
      </c>
      <c r="BG440" s="99">
        <f>SUMIFS(通讯通路门店!$Y:$Y,通讯通路门店!$S:$S,$G440,通讯通路门店!$J:$J,"小米体验店")</f>
        <v>0</v>
      </c>
      <c r="BH440" s="99">
        <f>SUMIFS(通讯通路门店!$AA:$AA,通讯通路门店!$S:$S,$G440,通讯通路门店!$J:$J,"苹果体验店")</f>
        <v>0</v>
      </c>
      <c r="BI440" s="99">
        <f>SUMIFS(通讯通路门店!$K:$K,通讯通路门店!$S:$S,$G440,通讯通路门店!$J:$J,"其他品牌专卖店")</f>
        <v>0</v>
      </c>
      <c r="BJ440" s="99">
        <f>SUMIFS(通讯通路门店!$AC:$AC,通讯通路门店!$S:$S,$G440)</f>
        <v>0</v>
      </c>
      <c r="BK440" s="99">
        <f>SUMIFS(通讯通路门店!$AD:$AD,通讯通路门店!$S:$S,$G440)</f>
        <v>0</v>
      </c>
      <c r="BL440" s="99">
        <f>SUMIFS(通讯通路门店!$AE:$AE,通讯通路门店!$S:$S,$G440)</f>
        <v>0</v>
      </c>
      <c r="BM440" s="99">
        <f>SUMIFS(通讯通路门店!$AF:$AF,通讯通路门店!$S:$S,$G440)</f>
        <v>0</v>
      </c>
      <c r="BN440" s="99">
        <f>SUMIFS(通讯通路门店!$AG:$AG,通讯通路门店!$S:$S,$G440)</f>
        <v>0</v>
      </c>
      <c r="BO440" s="99">
        <f>SUMIFS(通讯通路门店!$AH:$AH,通讯通路门店!$S:$S,$G440)</f>
        <v>0</v>
      </c>
      <c r="BP440" s="99">
        <f>SUMIFS(通讯通路门店!$AI:$AI,通讯通路门店!$S:$S,$G440)</f>
        <v>0</v>
      </c>
      <c r="BQ440" s="83"/>
    </row>
    <row r="441" spans="1:69">
      <c r="A441" s="99" t="str">
        <f>IFERROR(_xlfn.XLOOKUP($G441,通讯通路门店!$S$4:$S$993933,通讯通路门店!$A$4:$A$993933,0,0),"")</f>
        <v/>
      </c>
      <c r="B441" s="99" t="str">
        <f>IFERROR(_xlfn.XLOOKUP($G441,通讯通路门店!$S$4:$S$993933,通讯通路门店!$B$4:$B$993933,0,0),"")</f>
        <v/>
      </c>
      <c r="C441" s="99" t="str">
        <f>IFERROR(_xlfn.XLOOKUP($G441,通讯通路门店!$S$4:$S$993933,通讯通路门店!$C$4:$C$993933,0,0),"")</f>
        <v/>
      </c>
      <c r="D441" s="99" t="str">
        <f>IFERROR(_xlfn.XLOOKUP($G441,通讯通路门店!$S$4:$S$993933,通讯通路门店!$D$4:$D$993933,0,0),"")</f>
        <v/>
      </c>
      <c r="E441" s="83"/>
      <c r="F441" s="83"/>
      <c r="G441" s="101" t="e">
        <v>#N/A</v>
      </c>
      <c r="H441" s="102" t="str">
        <f>IFERROR(_xlfn.XLOOKUP($G441,通讯通路门店!$S$4:$S$993933,通讯通路门店!$R$4:$R$993933,0,0),"")</f>
        <v/>
      </c>
      <c r="I441" s="83"/>
      <c r="J441" s="83"/>
      <c r="K441" s="83"/>
      <c r="L441" s="83"/>
      <c r="M441" s="83"/>
      <c r="N441" s="83"/>
      <c r="O441" s="83"/>
      <c r="P441" s="83"/>
      <c r="Q441" s="83"/>
      <c r="R441" s="83"/>
      <c r="S441" s="83"/>
      <c r="T441" s="83"/>
      <c r="U441" s="99">
        <f>COUNTIF(通讯通路门店!$S:$S,$G441)</f>
        <v>0</v>
      </c>
      <c r="V441" s="99">
        <f>COUNTIFS(通讯通路门店!$S:$S,$G441,通讯通路门店!$J:$J,"综合卖场")</f>
        <v>0</v>
      </c>
      <c r="W441" s="99">
        <f>SUMIFS(通讯通路门店!$AJ:$AJ,通讯通路门店!$S:$S,通讯客户沙盘!$G441)</f>
        <v>0</v>
      </c>
      <c r="X441" s="99">
        <f t="shared" si="30"/>
        <v>0</v>
      </c>
      <c r="Y441" s="99">
        <f>COUNTIFS(通讯通路门店!$S:$S,$G441,通讯通路门店!$J:$J,"荣耀体验店")+COUNTIFS(通讯通路门店!$S:$S,$G441,通讯通路门店!$J:$J,"荣耀授权专卖店")</f>
        <v>0</v>
      </c>
      <c r="Z441" s="99">
        <f>COUNTIFS(通讯通路门店!$S:$S,$G441,通讯通路门店!$J:$J,"VIVO体验店")</f>
        <v>0</v>
      </c>
      <c r="AA441" s="99">
        <f>COUNTIFS(通讯通路门店!$S:$S,$G441,通讯通路门店!$J:$J,"OPPO体验店")</f>
        <v>0</v>
      </c>
      <c r="AB441" s="99">
        <f>COUNTIFS(通讯通路门店!$S:$S,$G441,通讯通路门店!$J:$J,"华为授权体验店")+COUNTIFS(通讯通路门店!$S:$S,$G441,通讯通路门店!$J:$J,"华为堡垒店")</f>
        <v>0</v>
      </c>
      <c r="AC441" s="99">
        <f>COUNTIFS(通讯通路门店!$S:$S,$G441,通讯通路门店!$J:$J,"小米体验店")</f>
        <v>0</v>
      </c>
      <c r="AD441" s="99">
        <f>COUNTIFS(通讯通路门店!$S:$S,$G441,通讯通路门店!$J:$J,"苹果体验店")</f>
        <v>0</v>
      </c>
      <c r="AE441" s="99">
        <f>COUNTIFS(通讯通路门店!$S:$S,$G441,通讯通路门店!$J:$J,"其他品牌专卖店")</f>
        <v>0</v>
      </c>
      <c r="AF441" s="99">
        <f>SUMIFS(通讯通路门店!$BI:$BI,通讯通路门店!$S:$S,$G441)</f>
        <v>0</v>
      </c>
      <c r="AG441" s="99">
        <f>SUMIFS(通讯通路门店!$BH:$BH,通讯通路门店!$S:$S,$G441)</f>
        <v>0</v>
      </c>
      <c r="AH441" s="99">
        <f t="shared" si="31"/>
        <v>0</v>
      </c>
      <c r="AI441" s="99">
        <f>SUMIFS(通讯通路门店!$BB:$BB,通讯通路门店!$S:$S,$G441)</f>
        <v>0</v>
      </c>
      <c r="AJ441" s="99">
        <f>SUMIFS(通讯通路门店!$BE:$BE,通讯通路门店!$S:$S,$G441)</f>
        <v>0</v>
      </c>
      <c r="AK441" s="99">
        <f>SUMIFS(通讯通路门店!$BG:$BG,通讯通路门店!$S:$S,$G441)</f>
        <v>0</v>
      </c>
      <c r="AL441" s="99">
        <f>SUMIFS(通讯通路门店!$BC:$BC,通讯通路门店!$S:$S,$G441)</f>
        <v>0</v>
      </c>
      <c r="AM441" s="99">
        <f>SUMIFS(通讯通路门店!$BD:$BD,通讯通路门店!$S:$S,$G441)</f>
        <v>0</v>
      </c>
      <c r="AN441" s="99">
        <f>SUMIFS(通讯通路门店!$BF:$BF,通讯通路门店!$S:$S,$G441)</f>
        <v>0</v>
      </c>
      <c r="AO441" s="99">
        <f t="shared" si="32"/>
        <v>0</v>
      </c>
      <c r="AP441" s="99">
        <f>SUMIFS(通讯通路门店!$K:$K,通讯通路门店!$S:$S,$G441)</f>
        <v>0</v>
      </c>
      <c r="AQ441" s="83"/>
      <c r="AR441" s="99">
        <f>SUMIFS(通讯通路门店!$T:$T,通讯通路门店!$S:$S,$G441)</f>
        <v>0</v>
      </c>
      <c r="AS441" s="99">
        <f>SUMIFS(通讯通路门店!$U:$U,通讯通路门店!$S:$S,$G441)</f>
        <v>0</v>
      </c>
      <c r="AT441" s="99">
        <f>SUMIFS(通讯通路门店!$V:$V,通讯通路门店!$S:$S,$G441)</f>
        <v>0</v>
      </c>
      <c r="AU441" s="99">
        <f>SUMIFS(通讯通路门店!$W:$W,通讯通路门店!$S:$S,$G441)</f>
        <v>0</v>
      </c>
      <c r="AV441" s="99">
        <f>SUMIFS(通讯通路门店!$Z:$Z,通讯通路门店!$S:$S,$G441)</f>
        <v>0</v>
      </c>
      <c r="AW441" s="99">
        <f>SUMIFS(通讯通路门店!$AB:$AB,通讯通路门店!$S:$S,$G441)</f>
        <v>0</v>
      </c>
      <c r="AX441" s="99">
        <f>SUMIFS(通讯通路门店!$X:$X,通讯通路门店!$S:$S,$G441)</f>
        <v>0</v>
      </c>
      <c r="AY441" s="99">
        <f>SUMIFS(通讯通路门店!$Y:$Y,通讯通路门店!$S:$S,$G441)</f>
        <v>0</v>
      </c>
      <c r="AZ441" s="99">
        <f>SUMIFS(通讯通路门店!$AA:$AA,通讯通路门店!$S:$S,$G441)</f>
        <v>0</v>
      </c>
      <c r="BA441" s="99">
        <f t="shared" si="33"/>
        <v>0</v>
      </c>
      <c r="BB441" s="99">
        <f t="shared" si="34"/>
        <v>0</v>
      </c>
      <c r="BC441" s="99">
        <f>SUMIFS(通讯通路门店!$W:$W,通讯通路门店!$S:$S,$G441,通讯通路门店!$J:$J,"荣耀体验店")+SUMIFS(通讯通路门店!$W:$W,通讯通路门店!$S:$S,$G441,通讯通路门店!$J:$J,"荣耀授权专卖店")</f>
        <v>0</v>
      </c>
      <c r="BD441" s="99">
        <f>SUMIFS(通讯通路门店!$Z:$Z,通讯通路门店!$S:$S,$G441,通讯通路门店!$J:$J,"VIVO体验店")</f>
        <v>0</v>
      </c>
      <c r="BE441" s="99">
        <f>SUMIFS(通讯通路门店!$AB:$AB,通讯通路门店!$S:$S,$G441,通讯通路门店!$J:$J,"OPPO体验店")</f>
        <v>0</v>
      </c>
      <c r="BF441" s="99">
        <f>SUMIFS(通讯通路门店!$X:$X,通讯通路门店!$S:$S,$G441,通讯通路门店!$J:$J,"华为授权体验店")+SUMIFS(通讯通路门店!$AA:$AA,通讯通路门店!$S:$S,$G441,通讯通路门店!$J:$J,"华为堡垒店")</f>
        <v>0</v>
      </c>
      <c r="BG441" s="99">
        <f>SUMIFS(通讯通路门店!$Y:$Y,通讯通路门店!$S:$S,$G441,通讯通路门店!$J:$J,"小米体验店")</f>
        <v>0</v>
      </c>
      <c r="BH441" s="99">
        <f>SUMIFS(通讯通路门店!$AA:$AA,通讯通路门店!$S:$S,$G441,通讯通路门店!$J:$J,"苹果体验店")</f>
        <v>0</v>
      </c>
      <c r="BI441" s="99">
        <f>SUMIFS(通讯通路门店!$K:$K,通讯通路门店!$S:$S,$G441,通讯通路门店!$J:$J,"其他品牌专卖店")</f>
        <v>0</v>
      </c>
      <c r="BJ441" s="99">
        <f>SUMIFS(通讯通路门店!$AC:$AC,通讯通路门店!$S:$S,$G441)</f>
        <v>0</v>
      </c>
      <c r="BK441" s="99">
        <f>SUMIFS(通讯通路门店!$AD:$AD,通讯通路门店!$S:$S,$G441)</f>
        <v>0</v>
      </c>
      <c r="BL441" s="99">
        <f>SUMIFS(通讯通路门店!$AE:$AE,通讯通路门店!$S:$S,$G441)</f>
        <v>0</v>
      </c>
      <c r="BM441" s="99">
        <f>SUMIFS(通讯通路门店!$AF:$AF,通讯通路门店!$S:$S,$G441)</f>
        <v>0</v>
      </c>
      <c r="BN441" s="99">
        <f>SUMIFS(通讯通路门店!$AG:$AG,通讯通路门店!$S:$S,$G441)</f>
        <v>0</v>
      </c>
      <c r="BO441" s="99">
        <f>SUMIFS(通讯通路门店!$AH:$AH,通讯通路门店!$S:$S,$G441)</f>
        <v>0</v>
      </c>
      <c r="BP441" s="99">
        <f>SUMIFS(通讯通路门店!$AI:$AI,通讯通路门店!$S:$S,$G441)</f>
        <v>0</v>
      </c>
      <c r="BQ441" s="83"/>
    </row>
    <row r="442" spans="1:69">
      <c r="A442" s="99" t="str">
        <f>IFERROR(_xlfn.XLOOKUP($G442,通讯通路门店!$S$4:$S$993933,通讯通路门店!$A$4:$A$993933,0,0),"")</f>
        <v/>
      </c>
      <c r="B442" s="99" t="str">
        <f>IFERROR(_xlfn.XLOOKUP($G442,通讯通路门店!$S$4:$S$993933,通讯通路门店!$B$4:$B$993933,0,0),"")</f>
        <v/>
      </c>
      <c r="C442" s="99" t="str">
        <f>IFERROR(_xlfn.XLOOKUP($G442,通讯通路门店!$S$4:$S$993933,通讯通路门店!$C$4:$C$993933,0,0),"")</f>
        <v/>
      </c>
      <c r="D442" s="99" t="str">
        <f>IFERROR(_xlfn.XLOOKUP($G442,通讯通路门店!$S$4:$S$993933,通讯通路门店!$D$4:$D$993933,0,0),"")</f>
        <v/>
      </c>
      <c r="E442" s="83"/>
      <c r="F442" s="83"/>
      <c r="G442" s="101" t="e">
        <v>#N/A</v>
      </c>
      <c r="H442" s="102" t="str">
        <f>IFERROR(_xlfn.XLOOKUP($G442,通讯通路门店!$S$4:$S$993933,通讯通路门店!$R$4:$R$993933,0,0),"")</f>
        <v/>
      </c>
      <c r="I442" s="83"/>
      <c r="J442" s="83"/>
      <c r="K442" s="83"/>
      <c r="L442" s="83"/>
      <c r="M442" s="83"/>
      <c r="N442" s="83"/>
      <c r="O442" s="83"/>
      <c r="P442" s="83"/>
      <c r="Q442" s="83"/>
      <c r="R442" s="83"/>
      <c r="S442" s="83"/>
      <c r="T442" s="83"/>
      <c r="U442" s="99">
        <f>COUNTIF(通讯通路门店!$S:$S,$G442)</f>
        <v>0</v>
      </c>
      <c r="V442" s="99">
        <f>COUNTIFS(通讯通路门店!$S:$S,$G442,通讯通路门店!$J:$J,"综合卖场")</f>
        <v>0</v>
      </c>
      <c r="W442" s="99">
        <f>SUMIFS(通讯通路门店!$AJ:$AJ,通讯通路门店!$S:$S,通讯客户沙盘!$G442)</f>
        <v>0</v>
      </c>
      <c r="X442" s="99">
        <f t="shared" si="30"/>
        <v>0</v>
      </c>
      <c r="Y442" s="99">
        <f>COUNTIFS(通讯通路门店!$S:$S,$G442,通讯通路门店!$J:$J,"荣耀体验店")+COUNTIFS(通讯通路门店!$S:$S,$G442,通讯通路门店!$J:$J,"荣耀授权专卖店")</f>
        <v>0</v>
      </c>
      <c r="Z442" s="99">
        <f>COUNTIFS(通讯通路门店!$S:$S,$G442,通讯通路门店!$J:$J,"VIVO体验店")</f>
        <v>0</v>
      </c>
      <c r="AA442" s="99">
        <f>COUNTIFS(通讯通路门店!$S:$S,$G442,通讯通路门店!$J:$J,"OPPO体验店")</f>
        <v>0</v>
      </c>
      <c r="AB442" s="99">
        <f>COUNTIFS(通讯通路门店!$S:$S,$G442,通讯通路门店!$J:$J,"华为授权体验店")+COUNTIFS(通讯通路门店!$S:$S,$G442,通讯通路门店!$J:$J,"华为堡垒店")</f>
        <v>0</v>
      </c>
      <c r="AC442" s="99">
        <f>COUNTIFS(通讯通路门店!$S:$S,$G442,通讯通路门店!$J:$J,"小米体验店")</f>
        <v>0</v>
      </c>
      <c r="AD442" s="99">
        <f>COUNTIFS(通讯通路门店!$S:$S,$G442,通讯通路门店!$J:$J,"苹果体验店")</f>
        <v>0</v>
      </c>
      <c r="AE442" s="99">
        <f>COUNTIFS(通讯通路门店!$S:$S,$G442,通讯通路门店!$J:$J,"其他品牌专卖店")</f>
        <v>0</v>
      </c>
      <c r="AF442" s="99">
        <f>SUMIFS(通讯通路门店!$BI:$BI,通讯通路门店!$S:$S,$G442)</f>
        <v>0</v>
      </c>
      <c r="AG442" s="99">
        <f>SUMIFS(通讯通路门店!$BH:$BH,通讯通路门店!$S:$S,$G442)</f>
        <v>0</v>
      </c>
      <c r="AH442" s="99">
        <f t="shared" si="31"/>
        <v>0</v>
      </c>
      <c r="AI442" s="99">
        <f>SUMIFS(通讯通路门店!$BB:$BB,通讯通路门店!$S:$S,$G442)</f>
        <v>0</v>
      </c>
      <c r="AJ442" s="99">
        <f>SUMIFS(通讯通路门店!$BE:$BE,通讯通路门店!$S:$S,$G442)</f>
        <v>0</v>
      </c>
      <c r="AK442" s="99">
        <f>SUMIFS(通讯通路门店!$BG:$BG,通讯通路门店!$S:$S,$G442)</f>
        <v>0</v>
      </c>
      <c r="AL442" s="99">
        <f>SUMIFS(通讯通路门店!$BC:$BC,通讯通路门店!$S:$S,$G442)</f>
        <v>0</v>
      </c>
      <c r="AM442" s="99">
        <f>SUMIFS(通讯通路门店!$BD:$BD,通讯通路门店!$S:$S,$G442)</f>
        <v>0</v>
      </c>
      <c r="AN442" s="99">
        <f>SUMIFS(通讯通路门店!$BF:$BF,通讯通路门店!$S:$S,$G442)</f>
        <v>0</v>
      </c>
      <c r="AO442" s="99">
        <f t="shared" si="32"/>
        <v>0</v>
      </c>
      <c r="AP442" s="99">
        <f>SUMIFS(通讯通路门店!$K:$K,通讯通路门店!$S:$S,$G442)</f>
        <v>0</v>
      </c>
      <c r="AQ442" s="83"/>
      <c r="AR442" s="99">
        <f>SUMIFS(通讯通路门店!$T:$T,通讯通路门店!$S:$S,$G442)</f>
        <v>0</v>
      </c>
      <c r="AS442" s="99">
        <f>SUMIFS(通讯通路门店!$U:$U,通讯通路门店!$S:$S,$G442)</f>
        <v>0</v>
      </c>
      <c r="AT442" s="99">
        <f>SUMIFS(通讯通路门店!$V:$V,通讯通路门店!$S:$S,$G442)</f>
        <v>0</v>
      </c>
      <c r="AU442" s="99">
        <f>SUMIFS(通讯通路门店!$W:$W,通讯通路门店!$S:$S,$G442)</f>
        <v>0</v>
      </c>
      <c r="AV442" s="99">
        <f>SUMIFS(通讯通路门店!$Z:$Z,通讯通路门店!$S:$S,$G442)</f>
        <v>0</v>
      </c>
      <c r="AW442" s="99">
        <f>SUMIFS(通讯通路门店!$AB:$AB,通讯通路门店!$S:$S,$G442)</f>
        <v>0</v>
      </c>
      <c r="AX442" s="99">
        <f>SUMIFS(通讯通路门店!$X:$X,通讯通路门店!$S:$S,$G442)</f>
        <v>0</v>
      </c>
      <c r="AY442" s="99">
        <f>SUMIFS(通讯通路门店!$Y:$Y,通讯通路门店!$S:$S,$G442)</f>
        <v>0</v>
      </c>
      <c r="AZ442" s="99">
        <f>SUMIFS(通讯通路门店!$AA:$AA,通讯通路门店!$S:$S,$G442)</f>
        <v>0</v>
      </c>
      <c r="BA442" s="99">
        <f t="shared" si="33"/>
        <v>0</v>
      </c>
      <c r="BB442" s="99">
        <f t="shared" si="34"/>
        <v>0</v>
      </c>
      <c r="BC442" s="99">
        <f>SUMIFS(通讯通路门店!$W:$W,通讯通路门店!$S:$S,$G442,通讯通路门店!$J:$J,"荣耀体验店")+SUMIFS(通讯通路门店!$W:$W,通讯通路门店!$S:$S,$G442,通讯通路门店!$J:$J,"荣耀授权专卖店")</f>
        <v>0</v>
      </c>
      <c r="BD442" s="99">
        <f>SUMIFS(通讯通路门店!$Z:$Z,通讯通路门店!$S:$S,$G442,通讯通路门店!$J:$J,"VIVO体验店")</f>
        <v>0</v>
      </c>
      <c r="BE442" s="99">
        <f>SUMIFS(通讯通路门店!$AB:$AB,通讯通路门店!$S:$S,$G442,通讯通路门店!$J:$J,"OPPO体验店")</f>
        <v>0</v>
      </c>
      <c r="BF442" s="99">
        <f>SUMIFS(通讯通路门店!$X:$X,通讯通路门店!$S:$S,$G442,通讯通路门店!$J:$J,"华为授权体验店")+SUMIFS(通讯通路门店!$AA:$AA,通讯通路门店!$S:$S,$G442,通讯通路门店!$J:$J,"华为堡垒店")</f>
        <v>0</v>
      </c>
      <c r="BG442" s="99">
        <f>SUMIFS(通讯通路门店!$Y:$Y,通讯通路门店!$S:$S,$G442,通讯通路门店!$J:$J,"小米体验店")</f>
        <v>0</v>
      </c>
      <c r="BH442" s="99">
        <f>SUMIFS(通讯通路门店!$AA:$AA,通讯通路门店!$S:$S,$G442,通讯通路门店!$J:$J,"苹果体验店")</f>
        <v>0</v>
      </c>
      <c r="BI442" s="99">
        <f>SUMIFS(通讯通路门店!$K:$K,通讯通路门店!$S:$S,$G442,通讯通路门店!$J:$J,"其他品牌专卖店")</f>
        <v>0</v>
      </c>
      <c r="BJ442" s="99">
        <f>SUMIFS(通讯通路门店!$AC:$AC,通讯通路门店!$S:$S,$G442)</f>
        <v>0</v>
      </c>
      <c r="BK442" s="99">
        <f>SUMIFS(通讯通路门店!$AD:$AD,通讯通路门店!$S:$S,$G442)</f>
        <v>0</v>
      </c>
      <c r="BL442" s="99">
        <f>SUMIFS(通讯通路门店!$AE:$AE,通讯通路门店!$S:$S,$G442)</f>
        <v>0</v>
      </c>
      <c r="BM442" s="99">
        <f>SUMIFS(通讯通路门店!$AF:$AF,通讯通路门店!$S:$S,$G442)</f>
        <v>0</v>
      </c>
      <c r="BN442" s="99">
        <f>SUMIFS(通讯通路门店!$AG:$AG,通讯通路门店!$S:$S,$G442)</f>
        <v>0</v>
      </c>
      <c r="BO442" s="99">
        <f>SUMIFS(通讯通路门店!$AH:$AH,通讯通路门店!$S:$S,$G442)</f>
        <v>0</v>
      </c>
      <c r="BP442" s="99">
        <f>SUMIFS(通讯通路门店!$AI:$AI,通讯通路门店!$S:$S,$G442)</f>
        <v>0</v>
      </c>
      <c r="BQ442" s="83"/>
    </row>
    <row r="443" spans="1:69">
      <c r="A443" s="99" t="str">
        <f>IFERROR(_xlfn.XLOOKUP($G443,通讯通路门店!$S$4:$S$993933,通讯通路门店!$A$4:$A$993933,0,0),"")</f>
        <v/>
      </c>
      <c r="B443" s="99" t="str">
        <f>IFERROR(_xlfn.XLOOKUP($G443,通讯通路门店!$S$4:$S$993933,通讯通路门店!$B$4:$B$993933,0,0),"")</f>
        <v/>
      </c>
      <c r="C443" s="99" t="str">
        <f>IFERROR(_xlfn.XLOOKUP($G443,通讯通路门店!$S$4:$S$993933,通讯通路门店!$C$4:$C$993933,0,0),"")</f>
        <v/>
      </c>
      <c r="D443" s="99" t="str">
        <f>IFERROR(_xlfn.XLOOKUP($G443,通讯通路门店!$S$4:$S$993933,通讯通路门店!$D$4:$D$993933,0,0),"")</f>
        <v/>
      </c>
      <c r="E443" s="83"/>
      <c r="F443" s="83"/>
      <c r="G443" s="101" t="e">
        <v>#N/A</v>
      </c>
      <c r="H443" s="102" t="str">
        <f>IFERROR(_xlfn.XLOOKUP($G443,通讯通路门店!$S$4:$S$993933,通讯通路门店!$R$4:$R$993933,0,0),"")</f>
        <v/>
      </c>
      <c r="I443" s="83"/>
      <c r="J443" s="83"/>
      <c r="K443" s="83"/>
      <c r="L443" s="83"/>
      <c r="M443" s="83"/>
      <c r="N443" s="83"/>
      <c r="O443" s="83"/>
      <c r="P443" s="83"/>
      <c r="Q443" s="83"/>
      <c r="R443" s="83"/>
      <c r="S443" s="83"/>
      <c r="T443" s="83"/>
      <c r="U443" s="99">
        <f>COUNTIF(通讯通路门店!$S:$S,$G443)</f>
        <v>0</v>
      </c>
      <c r="V443" s="99">
        <f>COUNTIFS(通讯通路门店!$S:$S,$G443,通讯通路门店!$J:$J,"综合卖场")</f>
        <v>0</v>
      </c>
      <c r="W443" s="99">
        <f>SUMIFS(通讯通路门店!$AJ:$AJ,通讯通路门店!$S:$S,通讯客户沙盘!$G443)</f>
        <v>0</v>
      </c>
      <c r="X443" s="99">
        <f t="shared" si="30"/>
        <v>0</v>
      </c>
      <c r="Y443" s="99">
        <f>COUNTIFS(通讯通路门店!$S:$S,$G443,通讯通路门店!$J:$J,"荣耀体验店")+COUNTIFS(通讯通路门店!$S:$S,$G443,通讯通路门店!$J:$J,"荣耀授权专卖店")</f>
        <v>0</v>
      </c>
      <c r="Z443" s="99">
        <f>COUNTIFS(通讯通路门店!$S:$S,$G443,通讯通路门店!$J:$J,"VIVO体验店")</f>
        <v>0</v>
      </c>
      <c r="AA443" s="99">
        <f>COUNTIFS(通讯通路门店!$S:$S,$G443,通讯通路门店!$J:$J,"OPPO体验店")</f>
        <v>0</v>
      </c>
      <c r="AB443" s="99">
        <f>COUNTIFS(通讯通路门店!$S:$S,$G443,通讯通路门店!$J:$J,"华为授权体验店")+COUNTIFS(通讯通路门店!$S:$S,$G443,通讯通路门店!$J:$J,"华为堡垒店")</f>
        <v>0</v>
      </c>
      <c r="AC443" s="99">
        <f>COUNTIFS(通讯通路门店!$S:$S,$G443,通讯通路门店!$J:$J,"小米体验店")</f>
        <v>0</v>
      </c>
      <c r="AD443" s="99">
        <f>COUNTIFS(通讯通路门店!$S:$S,$G443,通讯通路门店!$J:$J,"苹果体验店")</f>
        <v>0</v>
      </c>
      <c r="AE443" s="99">
        <f>COUNTIFS(通讯通路门店!$S:$S,$G443,通讯通路门店!$J:$J,"其他品牌专卖店")</f>
        <v>0</v>
      </c>
      <c r="AF443" s="99">
        <f>SUMIFS(通讯通路门店!$BI:$BI,通讯通路门店!$S:$S,$G443)</f>
        <v>0</v>
      </c>
      <c r="AG443" s="99">
        <f>SUMIFS(通讯通路门店!$BH:$BH,通讯通路门店!$S:$S,$G443)</f>
        <v>0</v>
      </c>
      <c r="AH443" s="99">
        <f t="shared" si="31"/>
        <v>0</v>
      </c>
      <c r="AI443" s="99">
        <f>SUMIFS(通讯通路门店!$BB:$BB,通讯通路门店!$S:$S,$G443)</f>
        <v>0</v>
      </c>
      <c r="AJ443" s="99">
        <f>SUMIFS(通讯通路门店!$BE:$BE,通讯通路门店!$S:$S,$G443)</f>
        <v>0</v>
      </c>
      <c r="AK443" s="99">
        <f>SUMIFS(通讯通路门店!$BG:$BG,通讯通路门店!$S:$S,$G443)</f>
        <v>0</v>
      </c>
      <c r="AL443" s="99">
        <f>SUMIFS(通讯通路门店!$BC:$BC,通讯通路门店!$S:$S,$G443)</f>
        <v>0</v>
      </c>
      <c r="AM443" s="99">
        <f>SUMIFS(通讯通路门店!$BD:$BD,通讯通路门店!$S:$S,$G443)</f>
        <v>0</v>
      </c>
      <c r="AN443" s="99">
        <f>SUMIFS(通讯通路门店!$BF:$BF,通讯通路门店!$S:$S,$G443)</f>
        <v>0</v>
      </c>
      <c r="AO443" s="99">
        <f t="shared" si="32"/>
        <v>0</v>
      </c>
      <c r="AP443" s="99">
        <f>SUMIFS(通讯通路门店!$K:$K,通讯通路门店!$S:$S,$G443)</f>
        <v>0</v>
      </c>
      <c r="AQ443" s="83"/>
      <c r="AR443" s="99">
        <f>SUMIFS(通讯通路门店!$T:$T,通讯通路门店!$S:$S,$G443)</f>
        <v>0</v>
      </c>
      <c r="AS443" s="99">
        <f>SUMIFS(通讯通路门店!$U:$U,通讯通路门店!$S:$S,$G443)</f>
        <v>0</v>
      </c>
      <c r="AT443" s="99">
        <f>SUMIFS(通讯通路门店!$V:$V,通讯通路门店!$S:$S,$G443)</f>
        <v>0</v>
      </c>
      <c r="AU443" s="99">
        <f>SUMIFS(通讯通路门店!$W:$W,通讯通路门店!$S:$S,$G443)</f>
        <v>0</v>
      </c>
      <c r="AV443" s="99">
        <f>SUMIFS(通讯通路门店!$Z:$Z,通讯通路门店!$S:$S,$G443)</f>
        <v>0</v>
      </c>
      <c r="AW443" s="99">
        <f>SUMIFS(通讯通路门店!$AB:$AB,通讯通路门店!$S:$S,$G443)</f>
        <v>0</v>
      </c>
      <c r="AX443" s="99">
        <f>SUMIFS(通讯通路门店!$X:$X,通讯通路门店!$S:$S,$G443)</f>
        <v>0</v>
      </c>
      <c r="AY443" s="99">
        <f>SUMIFS(通讯通路门店!$Y:$Y,通讯通路门店!$S:$S,$G443)</f>
        <v>0</v>
      </c>
      <c r="AZ443" s="99">
        <f>SUMIFS(通讯通路门店!$AA:$AA,通讯通路门店!$S:$S,$G443)</f>
        <v>0</v>
      </c>
      <c r="BA443" s="99">
        <f t="shared" si="33"/>
        <v>0</v>
      </c>
      <c r="BB443" s="99">
        <f t="shared" si="34"/>
        <v>0</v>
      </c>
      <c r="BC443" s="99">
        <f>SUMIFS(通讯通路门店!$W:$W,通讯通路门店!$S:$S,$G443,通讯通路门店!$J:$J,"荣耀体验店")+SUMIFS(通讯通路门店!$W:$W,通讯通路门店!$S:$S,$G443,通讯通路门店!$J:$J,"荣耀授权专卖店")</f>
        <v>0</v>
      </c>
      <c r="BD443" s="99">
        <f>SUMIFS(通讯通路门店!$Z:$Z,通讯通路门店!$S:$S,$G443,通讯通路门店!$J:$J,"VIVO体验店")</f>
        <v>0</v>
      </c>
      <c r="BE443" s="99">
        <f>SUMIFS(通讯通路门店!$AB:$AB,通讯通路门店!$S:$S,$G443,通讯通路门店!$J:$J,"OPPO体验店")</f>
        <v>0</v>
      </c>
      <c r="BF443" s="99">
        <f>SUMIFS(通讯通路门店!$X:$X,通讯通路门店!$S:$S,$G443,通讯通路门店!$J:$J,"华为授权体验店")+SUMIFS(通讯通路门店!$AA:$AA,通讯通路门店!$S:$S,$G443,通讯通路门店!$J:$J,"华为堡垒店")</f>
        <v>0</v>
      </c>
      <c r="BG443" s="99">
        <f>SUMIFS(通讯通路门店!$Y:$Y,通讯通路门店!$S:$S,$G443,通讯通路门店!$J:$J,"小米体验店")</f>
        <v>0</v>
      </c>
      <c r="BH443" s="99">
        <f>SUMIFS(通讯通路门店!$AA:$AA,通讯通路门店!$S:$S,$G443,通讯通路门店!$J:$J,"苹果体验店")</f>
        <v>0</v>
      </c>
      <c r="BI443" s="99">
        <f>SUMIFS(通讯通路门店!$K:$K,通讯通路门店!$S:$S,$G443,通讯通路门店!$J:$J,"其他品牌专卖店")</f>
        <v>0</v>
      </c>
      <c r="BJ443" s="99">
        <f>SUMIFS(通讯通路门店!$AC:$AC,通讯通路门店!$S:$S,$G443)</f>
        <v>0</v>
      </c>
      <c r="BK443" s="99">
        <f>SUMIFS(通讯通路门店!$AD:$AD,通讯通路门店!$S:$S,$G443)</f>
        <v>0</v>
      </c>
      <c r="BL443" s="99">
        <f>SUMIFS(通讯通路门店!$AE:$AE,通讯通路门店!$S:$S,$G443)</f>
        <v>0</v>
      </c>
      <c r="BM443" s="99">
        <f>SUMIFS(通讯通路门店!$AF:$AF,通讯通路门店!$S:$S,$G443)</f>
        <v>0</v>
      </c>
      <c r="BN443" s="99">
        <f>SUMIFS(通讯通路门店!$AG:$AG,通讯通路门店!$S:$S,$G443)</f>
        <v>0</v>
      </c>
      <c r="BO443" s="99">
        <f>SUMIFS(通讯通路门店!$AH:$AH,通讯通路门店!$S:$S,$G443)</f>
        <v>0</v>
      </c>
      <c r="BP443" s="99">
        <f>SUMIFS(通讯通路门店!$AI:$AI,通讯通路门店!$S:$S,$G443)</f>
        <v>0</v>
      </c>
      <c r="BQ443" s="83"/>
    </row>
    <row r="444" spans="1:69">
      <c r="A444" s="99" t="str">
        <f>IFERROR(_xlfn.XLOOKUP($G444,通讯通路门店!$S$4:$S$993933,通讯通路门店!$A$4:$A$993933,0,0),"")</f>
        <v/>
      </c>
      <c r="B444" s="99" t="str">
        <f>IFERROR(_xlfn.XLOOKUP($G444,通讯通路门店!$S$4:$S$993933,通讯通路门店!$B$4:$B$993933,0,0),"")</f>
        <v/>
      </c>
      <c r="C444" s="99" t="str">
        <f>IFERROR(_xlfn.XLOOKUP($G444,通讯通路门店!$S$4:$S$993933,通讯通路门店!$C$4:$C$993933,0,0),"")</f>
        <v/>
      </c>
      <c r="D444" s="99" t="str">
        <f>IFERROR(_xlfn.XLOOKUP($G444,通讯通路门店!$S$4:$S$993933,通讯通路门店!$D$4:$D$993933,0,0),"")</f>
        <v/>
      </c>
      <c r="E444" s="83"/>
      <c r="F444" s="83"/>
      <c r="G444" s="101" t="e">
        <v>#N/A</v>
      </c>
      <c r="H444" s="102" t="str">
        <f>IFERROR(_xlfn.XLOOKUP($G444,通讯通路门店!$S$4:$S$993933,通讯通路门店!$R$4:$R$993933,0,0),"")</f>
        <v/>
      </c>
      <c r="I444" s="83"/>
      <c r="J444" s="83"/>
      <c r="K444" s="83"/>
      <c r="L444" s="83"/>
      <c r="M444" s="83"/>
      <c r="N444" s="83"/>
      <c r="O444" s="83"/>
      <c r="P444" s="83"/>
      <c r="Q444" s="83"/>
      <c r="R444" s="83"/>
      <c r="S444" s="83"/>
      <c r="T444" s="83"/>
      <c r="U444" s="99">
        <f>COUNTIF(通讯通路门店!$S:$S,$G444)</f>
        <v>0</v>
      </c>
      <c r="V444" s="99">
        <f>COUNTIFS(通讯通路门店!$S:$S,$G444,通讯通路门店!$J:$J,"综合卖场")</f>
        <v>0</v>
      </c>
      <c r="W444" s="99">
        <f>SUMIFS(通讯通路门店!$AJ:$AJ,通讯通路门店!$S:$S,通讯客户沙盘!$G444)</f>
        <v>0</v>
      </c>
      <c r="X444" s="99">
        <f t="shared" si="30"/>
        <v>0</v>
      </c>
      <c r="Y444" s="99">
        <f>COUNTIFS(通讯通路门店!$S:$S,$G444,通讯通路门店!$J:$J,"荣耀体验店")+COUNTIFS(通讯通路门店!$S:$S,$G444,通讯通路门店!$J:$J,"荣耀授权专卖店")</f>
        <v>0</v>
      </c>
      <c r="Z444" s="99">
        <f>COUNTIFS(通讯通路门店!$S:$S,$G444,通讯通路门店!$J:$J,"VIVO体验店")</f>
        <v>0</v>
      </c>
      <c r="AA444" s="99">
        <f>COUNTIFS(通讯通路门店!$S:$S,$G444,通讯通路门店!$J:$J,"OPPO体验店")</f>
        <v>0</v>
      </c>
      <c r="AB444" s="99">
        <f>COUNTIFS(通讯通路门店!$S:$S,$G444,通讯通路门店!$J:$J,"华为授权体验店")+COUNTIFS(通讯通路门店!$S:$S,$G444,通讯通路门店!$J:$J,"华为堡垒店")</f>
        <v>0</v>
      </c>
      <c r="AC444" s="99">
        <f>COUNTIFS(通讯通路门店!$S:$S,$G444,通讯通路门店!$J:$J,"小米体验店")</f>
        <v>0</v>
      </c>
      <c r="AD444" s="99">
        <f>COUNTIFS(通讯通路门店!$S:$S,$G444,通讯通路门店!$J:$J,"苹果体验店")</f>
        <v>0</v>
      </c>
      <c r="AE444" s="99">
        <f>COUNTIFS(通讯通路门店!$S:$S,$G444,通讯通路门店!$J:$J,"其他品牌专卖店")</f>
        <v>0</v>
      </c>
      <c r="AF444" s="99">
        <f>SUMIFS(通讯通路门店!$BI:$BI,通讯通路门店!$S:$S,$G444)</f>
        <v>0</v>
      </c>
      <c r="AG444" s="99">
        <f>SUMIFS(通讯通路门店!$BH:$BH,通讯通路门店!$S:$S,$G444)</f>
        <v>0</v>
      </c>
      <c r="AH444" s="99">
        <f t="shared" si="31"/>
        <v>0</v>
      </c>
      <c r="AI444" s="99">
        <f>SUMIFS(通讯通路门店!$BB:$BB,通讯通路门店!$S:$S,$G444)</f>
        <v>0</v>
      </c>
      <c r="AJ444" s="99">
        <f>SUMIFS(通讯通路门店!$BE:$BE,通讯通路门店!$S:$S,$G444)</f>
        <v>0</v>
      </c>
      <c r="AK444" s="99">
        <f>SUMIFS(通讯通路门店!$BG:$BG,通讯通路门店!$S:$S,$G444)</f>
        <v>0</v>
      </c>
      <c r="AL444" s="99">
        <f>SUMIFS(通讯通路门店!$BC:$BC,通讯通路门店!$S:$S,$G444)</f>
        <v>0</v>
      </c>
      <c r="AM444" s="99">
        <f>SUMIFS(通讯通路门店!$BD:$BD,通讯通路门店!$S:$S,$G444)</f>
        <v>0</v>
      </c>
      <c r="AN444" s="99">
        <f>SUMIFS(通讯通路门店!$BF:$BF,通讯通路门店!$S:$S,$G444)</f>
        <v>0</v>
      </c>
      <c r="AO444" s="99">
        <f t="shared" si="32"/>
        <v>0</v>
      </c>
      <c r="AP444" s="99">
        <f>SUMIFS(通讯通路门店!$K:$K,通讯通路门店!$S:$S,$G444)</f>
        <v>0</v>
      </c>
      <c r="AQ444" s="83"/>
      <c r="AR444" s="99">
        <f>SUMIFS(通讯通路门店!$T:$T,通讯通路门店!$S:$S,$G444)</f>
        <v>0</v>
      </c>
      <c r="AS444" s="99">
        <f>SUMIFS(通讯通路门店!$U:$U,通讯通路门店!$S:$S,$G444)</f>
        <v>0</v>
      </c>
      <c r="AT444" s="99">
        <f>SUMIFS(通讯通路门店!$V:$V,通讯通路门店!$S:$S,$G444)</f>
        <v>0</v>
      </c>
      <c r="AU444" s="99">
        <f>SUMIFS(通讯通路门店!$W:$W,通讯通路门店!$S:$S,$G444)</f>
        <v>0</v>
      </c>
      <c r="AV444" s="99">
        <f>SUMIFS(通讯通路门店!$Z:$Z,通讯通路门店!$S:$S,$G444)</f>
        <v>0</v>
      </c>
      <c r="AW444" s="99">
        <f>SUMIFS(通讯通路门店!$AB:$AB,通讯通路门店!$S:$S,$G444)</f>
        <v>0</v>
      </c>
      <c r="AX444" s="99">
        <f>SUMIFS(通讯通路门店!$X:$X,通讯通路门店!$S:$S,$G444)</f>
        <v>0</v>
      </c>
      <c r="AY444" s="99">
        <f>SUMIFS(通讯通路门店!$Y:$Y,通讯通路门店!$S:$S,$G444)</f>
        <v>0</v>
      </c>
      <c r="AZ444" s="99">
        <f>SUMIFS(通讯通路门店!$AA:$AA,通讯通路门店!$S:$S,$G444)</f>
        <v>0</v>
      </c>
      <c r="BA444" s="99">
        <f t="shared" si="33"/>
        <v>0</v>
      </c>
      <c r="BB444" s="99">
        <f t="shared" si="34"/>
        <v>0</v>
      </c>
      <c r="BC444" s="99">
        <f>SUMIFS(通讯通路门店!$W:$W,通讯通路门店!$S:$S,$G444,通讯通路门店!$J:$J,"荣耀体验店")+SUMIFS(通讯通路门店!$W:$W,通讯通路门店!$S:$S,$G444,通讯通路门店!$J:$J,"荣耀授权专卖店")</f>
        <v>0</v>
      </c>
      <c r="BD444" s="99">
        <f>SUMIFS(通讯通路门店!$Z:$Z,通讯通路门店!$S:$S,$G444,通讯通路门店!$J:$J,"VIVO体验店")</f>
        <v>0</v>
      </c>
      <c r="BE444" s="99">
        <f>SUMIFS(通讯通路门店!$AB:$AB,通讯通路门店!$S:$S,$G444,通讯通路门店!$J:$J,"OPPO体验店")</f>
        <v>0</v>
      </c>
      <c r="BF444" s="99">
        <f>SUMIFS(通讯通路门店!$X:$X,通讯通路门店!$S:$S,$G444,通讯通路门店!$J:$J,"华为授权体验店")+SUMIFS(通讯通路门店!$AA:$AA,通讯通路门店!$S:$S,$G444,通讯通路门店!$J:$J,"华为堡垒店")</f>
        <v>0</v>
      </c>
      <c r="BG444" s="99">
        <f>SUMIFS(通讯通路门店!$Y:$Y,通讯通路门店!$S:$S,$G444,通讯通路门店!$J:$J,"小米体验店")</f>
        <v>0</v>
      </c>
      <c r="BH444" s="99">
        <f>SUMIFS(通讯通路门店!$AA:$AA,通讯通路门店!$S:$S,$G444,通讯通路门店!$J:$J,"苹果体验店")</f>
        <v>0</v>
      </c>
      <c r="BI444" s="99">
        <f>SUMIFS(通讯通路门店!$K:$K,通讯通路门店!$S:$S,$G444,通讯通路门店!$J:$J,"其他品牌专卖店")</f>
        <v>0</v>
      </c>
      <c r="BJ444" s="99">
        <f>SUMIFS(通讯通路门店!$AC:$AC,通讯通路门店!$S:$S,$G444)</f>
        <v>0</v>
      </c>
      <c r="BK444" s="99">
        <f>SUMIFS(通讯通路门店!$AD:$AD,通讯通路门店!$S:$S,$G444)</f>
        <v>0</v>
      </c>
      <c r="BL444" s="99">
        <f>SUMIFS(通讯通路门店!$AE:$AE,通讯通路门店!$S:$S,$G444)</f>
        <v>0</v>
      </c>
      <c r="BM444" s="99">
        <f>SUMIFS(通讯通路门店!$AF:$AF,通讯通路门店!$S:$S,$G444)</f>
        <v>0</v>
      </c>
      <c r="BN444" s="99">
        <f>SUMIFS(通讯通路门店!$AG:$AG,通讯通路门店!$S:$S,$G444)</f>
        <v>0</v>
      </c>
      <c r="BO444" s="99">
        <f>SUMIFS(通讯通路门店!$AH:$AH,通讯通路门店!$S:$S,$G444)</f>
        <v>0</v>
      </c>
      <c r="BP444" s="99">
        <f>SUMIFS(通讯通路门店!$AI:$AI,通讯通路门店!$S:$S,$G444)</f>
        <v>0</v>
      </c>
      <c r="BQ444" s="83"/>
    </row>
    <row r="445" spans="1:69">
      <c r="A445" s="99" t="str">
        <f>IFERROR(_xlfn.XLOOKUP($G445,通讯通路门店!$S$4:$S$993933,通讯通路门店!$A$4:$A$993933,0,0),"")</f>
        <v/>
      </c>
      <c r="B445" s="99" t="str">
        <f>IFERROR(_xlfn.XLOOKUP($G445,通讯通路门店!$S$4:$S$993933,通讯通路门店!$B$4:$B$993933,0,0),"")</f>
        <v/>
      </c>
      <c r="C445" s="99" t="str">
        <f>IFERROR(_xlfn.XLOOKUP($G445,通讯通路门店!$S$4:$S$993933,通讯通路门店!$C$4:$C$993933,0,0),"")</f>
        <v/>
      </c>
      <c r="D445" s="99" t="str">
        <f>IFERROR(_xlfn.XLOOKUP($G445,通讯通路门店!$S$4:$S$993933,通讯通路门店!$D$4:$D$993933,0,0),"")</f>
        <v/>
      </c>
      <c r="E445" s="83"/>
      <c r="F445" s="83"/>
      <c r="G445" s="101" t="e">
        <v>#N/A</v>
      </c>
      <c r="H445" s="102" t="str">
        <f>IFERROR(_xlfn.XLOOKUP($G445,通讯通路门店!$S$4:$S$993933,通讯通路门店!$R$4:$R$993933,0,0),"")</f>
        <v/>
      </c>
      <c r="I445" s="83"/>
      <c r="J445" s="83"/>
      <c r="K445" s="83"/>
      <c r="L445" s="83"/>
      <c r="M445" s="83"/>
      <c r="N445" s="83"/>
      <c r="O445" s="83"/>
      <c r="P445" s="83"/>
      <c r="Q445" s="83"/>
      <c r="R445" s="83"/>
      <c r="S445" s="83"/>
      <c r="T445" s="83"/>
      <c r="U445" s="99">
        <f>COUNTIF(通讯通路门店!$S:$S,$G445)</f>
        <v>0</v>
      </c>
      <c r="V445" s="99">
        <f>COUNTIFS(通讯通路门店!$S:$S,$G445,通讯通路门店!$J:$J,"综合卖场")</f>
        <v>0</v>
      </c>
      <c r="W445" s="99">
        <f>SUMIFS(通讯通路门店!$AJ:$AJ,通讯通路门店!$S:$S,通讯客户沙盘!$G445)</f>
        <v>0</v>
      </c>
      <c r="X445" s="99">
        <f t="shared" si="30"/>
        <v>0</v>
      </c>
      <c r="Y445" s="99">
        <f>COUNTIFS(通讯通路门店!$S:$S,$G445,通讯通路门店!$J:$J,"荣耀体验店")+COUNTIFS(通讯通路门店!$S:$S,$G445,通讯通路门店!$J:$J,"荣耀授权专卖店")</f>
        <v>0</v>
      </c>
      <c r="Z445" s="99">
        <f>COUNTIFS(通讯通路门店!$S:$S,$G445,通讯通路门店!$J:$J,"VIVO体验店")</f>
        <v>0</v>
      </c>
      <c r="AA445" s="99">
        <f>COUNTIFS(通讯通路门店!$S:$S,$G445,通讯通路门店!$J:$J,"OPPO体验店")</f>
        <v>0</v>
      </c>
      <c r="AB445" s="99">
        <f>COUNTIFS(通讯通路门店!$S:$S,$G445,通讯通路门店!$J:$J,"华为授权体验店")+COUNTIFS(通讯通路门店!$S:$S,$G445,通讯通路门店!$J:$J,"华为堡垒店")</f>
        <v>0</v>
      </c>
      <c r="AC445" s="99">
        <f>COUNTIFS(通讯通路门店!$S:$S,$G445,通讯通路门店!$J:$J,"小米体验店")</f>
        <v>0</v>
      </c>
      <c r="AD445" s="99">
        <f>COUNTIFS(通讯通路门店!$S:$S,$G445,通讯通路门店!$J:$J,"苹果体验店")</f>
        <v>0</v>
      </c>
      <c r="AE445" s="99">
        <f>COUNTIFS(通讯通路门店!$S:$S,$G445,通讯通路门店!$J:$J,"其他品牌专卖店")</f>
        <v>0</v>
      </c>
      <c r="AF445" s="99">
        <f>SUMIFS(通讯通路门店!$BI:$BI,通讯通路门店!$S:$S,$G445)</f>
        <v>0</v>
      </c>
      <c r="AG445" s="99">
        <f>SUMIFS(通讯通路门店!$BH:$BH,通讯通路门店!$S:$S,$G445)</f>
        <v>0</v>
      </c>
      <c r="AH445" s="99">
        <f t="shared" si="31"/>
        <v>0</v>
      </c>
      <c r="AI445" s="99">
        <f>SUMIFS(通讯通路门店!$BB:$BB,通讯通路门店!$S:$S,$G445)</f>
        <v>0</v>
      </c>
      <c r="AJ445" s="99">
        <f>SUMIFS(通讯通路门店!$BE:$BE,通讯通路门店!$S:$S,$G445)</f>
        <v>0</v>
      </c>
      <c r="AK445" s="99">
        <f>SUMIFS(通讯通路门店!$BG:$BG,通讯通路门店!$S:$S,$G445)</f>
        <v>0</v>
      </c>
      <c r="AL445" s="99">
        <f>SUMIFS(通讯通路门店!$BC:$BC,通讯通路门店!$S:$S,$G445)</f>
        <v>0</v>
      </c>
      <c r="AM445" s="99">
        <f>SUMIFS(通讯通路门店!$BD:$BD,通讯通路门店!$S:$S,$G445)</f>
        <v>0</v>
      </c>
      <c r="AN445" s="99">
        <f>SUMIFS(通讯通路门店!$BF:$BF,通讯通路门店!$S:$S,$G445)</f>
        <v>0</v>
      </c>
      <c r="AO445" s="99">
        <f t="shared" si="32"/>
        <v>0</v>
      </c>
      <c r="AP445" s="99">
        <f>SUMIFS(通讯通路门店!$K:$K,通讯通路门店!$S:$S,$G445)</f>
        <v>0</v>
      </c>
      <c r="AQ445" s="83"/>
      <c r="AR445" s="99">
        <f>SUMIFS(通讯通路门店!$T:$T,通讯通路门店!$S:$S,$G445)</f>
        <v>0</v>
      </c>
      <c r="AS445" s="99">
        <f>SUMIFS(通讯通路门店!$U:$U,通讯通路门店!$S:$S,$G445)</f>
        <v>0</v>
      </c>
      <c r="AT445" s="99">
        <f>SUMIFS(通讯通路门店!$V:$V,通讯通路门店!$S:$S,$G445)</f>
        <v>0</v>
      </c>
      <c r="AU445" s="99">
        <f>SUMIFS(通讯通路门店!$W:$W,通讯通路门店!$S:$S,$G445)</f>
        <v>0</v>
      </c>
      <c r="AV445" s="99">
        <f>SUMIFS(通讯通路门店!$Z:$Z,通讯通路门店!$S:$S,$G445)</f>
        <v>0</v>
      </c>
      <c r="AW445" s="99">
        <f>SUMIFS(通讯通路门店!$AB:$AB,通讯通路门店!$S:$S,$G445)</f>
        <v>0</v>
      </c>
      <c r="AX445" s="99">
        <f>SUMIFS(通讯通路门店!$X:$X,通讯通路门店!$S:$S,$G445)</f>
        <v>0</v>
      </c>
      <c r="AY445" s="99">
        <f>SUMIFS(通讯通路门店!$Y:$Y,通讯通路门店!$S:$S,$G445)</f>
        <v>0</v>
      </c>
      <c r="AZ445" s="99">
        <f>SUMIFS(通讯通路门店!$AA:$AA,通讯通路门店!$S:$S,$G445)</f>
        <v>0</v>
      </c>
      <c r="BA445" s="99">
        <f t="shared" si="33"/>
        <v>0</v>
      </c>
      <c r="BB445" s="99">
        <f t="shared" si="34"/>
        <v>0</v>
      </c>
      <c r="BC445" s="99">
        <f>SUMIFS(通讯通路门店!$W:$W,通讯通路门店!$S:$S,$G445,通讯通路门店!$J:$J,"荣耀体验店")+SUMIFS(通讯通路门店!$W:$W,通讯通路门店!$S:$S,$G445,通讯通路门店!$J:$J,"荣耀授权专卖店")</f>
        <v>0</v>
      </c>
      <c r="BD445" s="99">
        <f>SUMIFS(通讯通路门店!$Z:$Z,通讯通路门店!$S:$S,$G445,通讯通路门店!$J:$J,"VIVO体验店")</f>
        <v>0</v>
      </c>
      <c r="BE445" s="99">
        <f>SUMIFS(通讯通路门店!$AB:$AB,通讯通路门店!$S:$S,$G445,通讯通路门店!$J:$J,"OPPO体验店")</f>
        <v>0</v>
      </c>
      <c r="BF445" s="99">
        <f>SUMIFS(通讯通路门店!$X:$X,通讯通路门店!$S:$S,$G445,通讯通路门店!$J:$J,"华为授权体验店")+SUMIFS(通讯通路门店!$AA:$AA,通讯通路门店!$S:$S,$G445,通讯通路门店!$J:$J,"华为堡垒店")</f>
        <v>0</v>
      </c>
      <c r="BG445" s="99">
        <f>SUMIFS(通讯通路门店!$Y:$Y,通讯通路门店!$S:$S,$G445,通讯通路门店!$J:$J,"小米体验店")</f>
        <v>0</v>
      </c>
      <c r="BH445" s="99">
        <f>SUMIFS(通讯通路门店!$AA:$AA,通讯通路门店!$S:$S,$G445,通讯通路门店!$J:$J,"苹果体验店")</f>
        <v>0</v>
      </c>
      <c r="BI445" s="99">
        <f>SUMIFS(通讯通路门店!$K:$K,通讯通路门店!$S:$S,$G445,通讯通路门店!$J:$J,"其他品牌专卖店")</f>
        <v>0</v>
      </c>
      <c r="BJ445" s="99">
        <f>SUMIFS(通讯通路门店!$AC:$AC,通讯通路门店!$S:$S,$G445)</f>
        <v>0</v>
      </c>
      <c r="BK445" s="99">
        <f>SUMIFS(通讯通路门店!$AD:$AD,通讯通路门店!$S:$S,$G445)</f>
        <v>0</v>
      </c>
      <c r="BL445" s="99">
        <f>SUMIFS(通讯通路门店!$AE:$AE,通讯通路门店!$S:$S,$G445)</f>
        <v>0</v>
      </c>
      <c r="BM445" s="99">
        <f>SUMIFS(通讯通路门店!$AF:$AF,通讯通路门店!$S:$S,$G445)</f>
        <v>0</v>
      </c>
      <c r="BN445" s="99">
        <f>SUMIFS(通讯通路门店!$AG:$AG,通讯通路门店!$S:$S,$G445)</f>
        <v>0</v>
      </c>
      <c r="BO445" s="99">
        <f>SUMIFS(通讯通路门店!$AH:$AH,通讯通路门店!$S:$S,$G445)</f>
        <v>0</v>
      </c>
      <c r="BP445" s="99">
        <f>SUMIFS(通讯通路门店!$AI:$AI,通讯通路门店!$S:$S,$G445)</f>
        <v>0</v>
      </c>
      <c r="BQ445" s="83"/>
    </row>
    <row r="446" spans="1:69">
      <c r="A446" s="99" t="str">
        <f>IFERROR(_xlfn.XLOOKUP($G446,通讯通路门店!$S$4:$S$993933,通讯通路门店!$A$4:$A$993933,0,0),"")</f>
        <v/>
      </c>
      <c r="B446" s="99" t="str">
        <f>IFERROR(_xlfn.XLOOKUP($G446,通讯通路门店!$S$4:$S$993933,通讯通路门店!$B$4:$B$993933,0,0),"")</f>
        <v/>
      </c>
      <c r="C446" s="99" t="str">
        <f>IFERROR(_xlfn.XLOOKUP($G446,通讯通路门店!$S$4:$S$993933,通讯通路门店!$C$4:$C$993933,0,0),"")</f>
        <v/>
      </c>
      <c r="D446" s="99" t="str">
        <f>IFERROR(_xlfn.XLOOKUP($G446,通讯通路门店!$S$4:$S$993933,通讯通路门店!$D$4:$D$993933,0,0),"")</f>
        <v/>
      </c>
      <c r="E446" s="83"/>
      <c r="F446" s="83"/>
      <c r="G446" s="101" t="e">
        <v>#N/A</v>
      </c>
      <c r="H446" s="102" t="str">
        <f>IFERROR(_xlfn.XLOOKUP($G446,通讯通路门店!$S$4:$S$993933,通讯通路门店!$R$4:$R$993933,0,0),"")</f>
        <v/>
      </c>
      <c r="I446" s="83"/>
      <c r="J446" s="83"/>
      <c r="K446" s="83"/>
      <c r="L446" s="83"/>
      <c r="M446" s="83"/>
      <c r="N446" s="83"/>
      <c r="O446" s="83"/>
      <c r="P446" s="83"/>
      <c r="Q446" s="83"/>
      <c r="R446" s="83"/>
      <c r="S446" s="83"/>
      <c r="T446" s="83"/>
      <c r="U446" s="99">
        <f>COUNTIF(通讯通路门店!$S:$S,$G446)</f>
        <v>0</v>
      </c>
      <c r="V446" s="99">
        <f>COUNTIFS(通讯通路门店!$S:$S,$G446,通讯通路门店!$J:$J,"综合卖场")</f>
        <v>0</v>
      </c>
      <c r="W446" s="99">
        <f>SUMIFS(通讯通路门店!$AJ:$AJ,通讯通路门店!$S:$S,通讯客户沙盘!$G446)</f>
        <v>0</v>
      </c>
      <c r="X446" s="99">
        <f t="shared" si="30"/>
        <v>0</v>
      </c>
      <c r="Y446" s="99">
        <f>COUNTIFS(通讯通路门店!$S:$S,$G446,通讯通路门店!$J:$J,"荣耀体验店")+COUNTIFS(通讯通路门店!$S:$S,$G446,通讯通路门店!$J:$J,"荣耀授权专卖店")</f>
        <v>0</v>
      </c>
      <c r="Z446" s="99">
        <f>COUNTIFS(通讯通路门店!$S:$S,$G446,通讯通路门店!$J:$J,"VIVO体验店")</f>
        <v>0</v>
      </c>
      <c r="AA446" s="99">
        <f>COUNTIFS(通讯通路门店!$S:$S,$G446,通讯通路门店!$J:$J,"OPPO体验店")</f>
        <v>0</v>
      </c>
      <c r="AB446" s="99">
        <f>COUNTIFS(通讯通路门店!$S:$S,$G446,通讯通路门店!$J:$J,"华为授权体验店")+COUNTIFS(通讯通路门店!$S:$S,$G446,通讯通路门店!$J:$J,"华为堡垒店")</f>
        <v>0</v>
      </c>
      <c r="AC446" s="99">
        <f>COUNTIFS(通讯通路门店!$S:$S,$G446,通讯通路门店!$J:$J,"小米体验店")</f>
        <v>0</v>
      </c>
      <c r="AD446" s="99">
        <f>COUNTIFS(通讯通路门店!$S:$S,$G446,通讯通路门店!$J:$J,"苹果体验店")</f>
        <v>0</v>
      </c>
      <c r="AE446" s="99">
        <f>COUNTIFS(通讯通路门店!$S:$S,$G446,通讯通路门店!$J:$J,"其他品牌专卖店")</f>
        <v>0</v>
      </c>
      <c r="AF446" s="99">
        <f>SUMIFS(通讯通路门店!$BI:$BI,通讯通路门店!$S:$S,$G446)</f>
        <v>0</v>
      </c>
      <c r="AG446" s="99">
        <f>SUMIFS(通讯通路门店!$BH:$BH,通讯通路门店!$S:$S,$G446)</f>
        <v>0</v>
      </c>
      <c r="AH446" s="99">
        <f t="shared" si="31"/>
        <v>0</v>
      </c>
      <c r="AI446" s="99">
        <f>SUMIFS(通讯通路门店!$BB:$BB,通讯通路门店!$S:$S,$G446)</f>
        <v>0</v>
      </c>
      <c r="AJ446" s="99">
        <f>SUMIFS(通讯通路门店!$BE:$BE,通讯通路门店!$S:$S,$G446)</f>
        <v>0</v>
      </c>
      <c r="AK446" s="99">
        <f>SUMIFS(通讯通路门店!$BG:$BG,通讯通路门店!$S:$S,$G446)</f>
        <v>0</v>
      </c>
      <c r="AL446" s="99">
        <f>SUMIFS(通讯通路门店!$BC:$BC,通讯通路门店!$S:$S,$G446)</f>
        <v>0</v>
      </c>
      <c r="AM446" s="99">
        <f>SUMIFS(通讯通路门店!$BD:$BD,通讯通路门店!$S:$S,$G446)</f>
        <v>0</v>
      </c>
      <c r="AN446" s="99">
        <f>SUMIFS(通讯通路门店!$BF:$BF,通讯通路门店!$S:$S,$G446)</f>
        <v>0</v>
      </c>
      <c r="AO446" s="99">
        <f t="shared" si="32"/>
        <v>0</v>
      </c>
      <c r="AP446" s="99">
        <f>SUMIFS(通讯通路门店!$K:$K,通讯通路门店!$S:$S,$G446)</f>
        <v>0</v>
      </c>
      <c r="AQ446" s="83"/>
      <c r="AR446" s="99">
        <f>SUMIFS(通讯通路门店!$T:$T,通讯通路门店!$S:$S,$G446)</f>
        <v>0</v>
      </c>
      <c r="AS446" s="99">
        <f>SUMIFS(通讯通路门店!$U:$U,通讯通路门店!$S:$S,$G446)</f>
        <v>0</v>
      </c>
      <c r="AT446" s="99">
        <f>SUMIFS(通讯通路门店!$V:$V,通讯通路门店!$S:$S,$G446)</f>
        <v>0</v>
      </c>
      <c r="AU446" s="99">
        <f>SUMIFS(通讯通路门店!$W:$W,通讯通路门店!$S:$S,$G446)</f>
        <v>0</v>
      </c>
      <c r="AV446" s="99">
        <f>SUMIFS(通讯通路门店!$Z:$Z,通讯通路门店!$S:$S,$G446)</f>
        <v>0</v>
      </c>
      <c r="AW446" s="99">
        <f>SUMIFS(通讯通路门店!$AB:$AB,通讯通路门店!$S:$S,$G446)</f>
        <v>0</v>
      </c>
      <c r="AX446" s="99">
        <f>SUMIFS(通讯通路门店!$X:$X,通讯通路门店!$S:$S,$G446)</f>
        <v>0</v>
      </c>
      <c r="AY446" s="99">
        <f>SUMIFS(通讯通路门店!$Y:$Y,通讯通路门店!$S:$S,$G446)</f>
        <v>0</v>
      </c>
      <c r="AZ446" s="99">
        <f>SUMIFS(通讯通路门店!$AA:$AA,通讯通路门店!$S:$S,$G446)</f>
        <v>0</v>
      </c>
      <c r="BA446" s="99">
        <f t="shared" si="33"/>
        <v>0</v>
      </c>
      <c r="BB446" s="99">
        <f t="shared" si="34"/>
        <v>0</v>
      </c>
      <c r="BC446" s="99">
        <f>SUMIFS(通讯通路门店!$W:$W,通讯通路门店!$S:$S,$G446,通讯通路门店!$J:$J,"荣耀体验店")+SUMIFS(通讯通路门店!$W:$W,通讯通路门店!$S:$S,$G446,通讯通路门店!$J:$J,"荣耀授权专卖店")</f>
        <v>0</v>
      </c>
      <c r="BD446" s="99">
        <f>SUMIFS(通讯通路门店!$Z:$Z,通讯通路门店!$S:$S,$G446,通讯通路门店!$J:$J,"VIVO体验店")</f>
        <v>0</v>
      </c>
      <c r="BE446" s="99">
        <f>SUMIFS(通讯通路门店!$AB:$AB,通讯通路门店!$S:$S,$G446,通讯通路门店!$J:$J,"OPPO体验店")</f>
        <v>0</v>
      </c>
      <c r="BF446" s="99">
        <f>SUMIFS(通讯通路门店!$X:$X,通讯通路门店!$S:$S,$G446,通讯通路门店!$J:$J,"华为授权体验店")+SUMIFS(通讯通路门店!$AA:$AA,通讯通路门店!$S:$S,$G446,通讯通路门店!$J:$J,"华为堡垒店")</f>
        <v>0</v>
      </c>
      <c r="BG446" s="99">
        <f>SUMIFS(通讯通路门店!$Y:$Y,通讯通路门店!$S:$S,$G446,通讯通路门店!$J:$J,"小米体验店")</f>
        <v>0</v>
      </c>
      <c r="BH446" s="99">
        <f>SUMIFS(通讯通路门店!$AA:$AA,通讯通路门店!$S:$S,$G446,通讯通路门店!$J:$J,"苹果体验店")</f>
        <v>0</v>
      </c>
      <c r="BI446" s="99">
        <f>SUMIFS(通讯通路门店!$K:$K,通讯通路门店!$S:$S,$G446,通讯通路门店!$J:$J,"其他品牌专卖店")</f>
        <v>0</v>
      </c>
      <c r="BJ446" s="99">
        <f>SUMIFS(通讯通路门店!$AC:$AC,通讯通路门店!$S:$S,$G446)</f>
        <v>0</v>
      </c>
      <c r="BK446" s="99">
        <f>SUMIFS(通讯通路门店!$AD:$AD,通讯通路门店!$S:$S,$G446)</f>
        <v>0</v>
      </c>
      <c r="BL446" s="99">
        <f>SUMIFS(通讯通路门店!$AE:$AE,通讯通路门店!$S:$S,$G446)</f>
        <v>0</v>
      </c>
      <c r="BM446" s="99">
        <f>SUMIFS(通讯通路门店!$AF:$AF,通讯通路门店!$S:$S,$G446)</f>
        <v>0</v>
      </c>
      <c r="BN446" s="99">
        <f>SUMIFS(通讯通路门店!$AG:$AG,通讯通路门店!$S:$S,$G446)</f>
        <v>0</v>
      </c>
      <c r="BO446" s="99">
        <f>SUMIFS(通讯通路门店!$AH:$AH,通讯通路门店!$S:$S,$G446)</f>
        <v>0</v>
      </c>
      <c r="BP446" s="99">
        <f>SUMIFS(通讯通路门店!$AI:$AI,通讯通路门店!$S:$S,$G446)</f>
        <v>0</v>
      </c>
      <c r="BQ446" s="83"/>
    </row>
    <row r="447" spans="1:69">
      <c r="A447" s="99" t="str">
        <f>IFERROR(_xlfn.XLOOKUP($G447,通讯通路门店!$S$4:$S$993933,通讯通路门店!$A$4:$A$993933,0,0),"")</f>
        <v/>
      </c>
      <c r="B447" s="99" t="str">
        <f>IFERROR(_xlfn.XLOOKUP($G447,通讯通路门店!$S$4:$S$993933,通讯通路门店!$B$4:$B$993933,0,0),"")</f>
        <v/>
      </c>
      <c r="C447" s="99" t="str">
        <f>IFERROR(_xlfn.XLOOKUP($G447,通讯通路门店!$S$4:$S$993933,通讯通路门店!$C$4:$C$993933,0,0),"")</f>
        <v/>
      </c>
      <c r="D447" s="99" t="str">
        <f>IFERROR(_xlfn.XLOOKUP($G447,通讯通路门店!$S$4:$S$993933,通讯通路门店!$D$4:$D$993933,0,0),"")</f>
        <v/>
      </c>
      <c r="E447" s="83"/>
      <c r="F447" s="83"/>
      <c r="G447" s="101" t="e">
        <v>#N/A</v>
      </c>
      <c r="H447" s="102" t="str">
        <f>IFERROR(_xlfn.XLOOKUP($G447,通讯通路门店!$S$4:$S$993933,通讯通路门店!$R$4:$R$993933,0,0),"")</f>
        <v/>
      </c>
      <c r="I447" s="83"/>
      <c r="J447" s="83"/>
      <c r="K447" s="83"/>
      <c r="L447" s="83"/>
      <c r="M447" s="83"/>
      <c r="N447" s="83"/>
      <c r="O447" s="83"/>
      <c r="P447" s="83"/>
      <c r="Q447" s="83"/>
      <c r="R447" s="83"/>
      <c r="S447" s="83"/>
      <c r="T447" s="83"/>
      <c r="U447" s="99">
        <f>COUNTIF(通讯通路门店!$S:$S,$G447)</f>
        <v>0</v>
      </c>
      <c r="V447" s="99">
        <f>COUNTIFS(通讯通路门店!$S:$S,$G447,通讯通路门店!$J:$J,"综合卖场")</f>
        <v>0</v>
      </c>
      <c r="W447" s="99">
        <f>SUMIFS(通讯通路门店!$AJ:$AJ,通讯通路门店!$S:$S,通讯客户沙盘!$G447)</f>
        <v>0</v>
      </c>
      <c r="X447" s="99">
        <f t="shared" si="30"/>
        <v>0</v>
      </c>
      <c r="Y447" s="99">
        <f>COUNTIFS(通讯通路门店!$S:$S,$G447,通讯通路门店!$J:$J,"荣耀体验店")+COUNTIFS(通讯通路门店!$S:$S,$G447,通讯通路门店!$J:$J,"荣耀授权专卖店")</f>
        <v>0</v>
      </c>
      <c r="Z447" s="99">
        <f>COUNTIFS(通讯通路门店!$S:$S,$G447,通讯通路门店!$J:$J,"VIVO体验店")</f>
        <v>0</v>
      </c>
      <c r="AA447" s="99">
        <f>COUNTIFS(通讯通路门店!$S:$S,$G447,通讯通路门店!$J:$J,"OPPO体验店")</f>
        <v>0</v>
      </c>
      <c r="AB447" s="99">
        <f>COUNTIFS(通讯通路门店!$S:$S,$G447,通讯通路门店!$J:$J,"华为授权体验店")+COUNTIFS(通讯通路门店!$S:$S,$G447,通讯通路门店!$J:$J,"华为堡垒店")</f>
        <v>0</v>
      </c>
      <c r="AC447" s="99">
        <f>COUNTIFS(通讯通路门店!$S:$S,$G447,通讯通路门店!$J:$J,"小米体验店")</f>
        <v>0</v>
      </c>
      <c r="AD447" s="99">
        <f>COUNTIFS(通讯通路门店!$S:$S,$G447,通讯通路门店!$J:$J,"苹果体验店")</f>
        <v>0</v>
      </c>
      <c r="AE447" s="99">
        <f>COUNTIFS(通讯通路门店!$S:$S,$G447,通讯通路门店!$J:$J,"其他品牌专卖店")</f>
        <v>0</v>
      </c>
      <c r="AF447" s="99">
        <f>SUMIFS(通讯通路门店!$BI:$BI,通讯通路门店!$S:$S,$G447)</f>
        <v>0</v>
      </c>
      <c r="AG447" s="99">
        <f>SUMIFS(通讯通路门店!$BH:$BH,通讯通路门店!$S:$S,$G447)</f>
        <v>0</v>
      </c>
      <c r="AH447" s="99">
        <f t="shared" si="31"/>
        <v>0</v>
      </c>
      <c r="AI447" s="99">
        <f>SUMIFS(通讯通路门店!$BB:$BB,通讯通路门店!$S:$S,$G447)</f>
        <v>0</v>
      </c>
      <c r="AJ447" s="99">
        <f>SUMIFS(通讯通路门店!$BE:$BE,通讯通路门店!$S:$S,$G447)</f>
        <v>0</v>
      </c>
      <c r="AK447" s="99">
        <f>SUMIFS(通讯通路门店!$BG:$BG,通讯通路门店!$S:$S,$G447)</f>
        <v>0</v>
      </c>
      <c r="AL447" s="99">
        <f>SUMIFS(通讯通路门店!$BC:$BC,通讯通路门店!$S:$S,$G447)</f>
        <v>0</v>
      </c>
      <c r="AM447" s="99">
        <f>SUMIFS(通讯通路门店!$BD:$BD,通讯通路门店!$S:$S,$G447)</f>
        <v>0</v>
      </c>
      <c r="AN447" s="99">
        <f>SUMIFS(通讯通路门店!$BF:$BF,通讯通路门店!$S:$S,$G447)</f>
        <v>0</v>
      </c>
      <c r="AO447" s="99">
        <f t="shared" si="32"/>
        <v>0</v>
      </c>
      <c r="AP447" s="99">
        <f>SUMIFS(通讯通路门店!$K:$K,通讯通路门店!$S:$S,$G447)</f>
        <v>0</v>
      </c>
      <c r="AQ447" s="83"/>
      <c r="AR447" s="99">
        <f>SUMIFS(通讯通路门店!$T:$T,通讯通路门店!$S:$S,$G447)</f>
        <v>0</v>
      </c>
      <c r="AS447" s="99">
        <f>SUMIFS(通讯通路门店!$U:$U,通讯通路门店!$S:$S,$G447)</f>
        <v>0</v>
      </c>
      <c r="AT447" s="99">
        <f>SUMIFS(通讯通路门店!$V:$V,通讯通路门店!$S:$S,$G447)</f>
        <v>0</v>
      </c>
      <c r="AU447" s="99">
        <f>SUMIFS(通讯通路门店!$W:$W,通讯通路门店!$S:$S,$G447)</f>
        <v>0</v>
      </c>
      <c r="AV447" s="99">
        <f>SUMIFS(通讯通路门店!$Z:$Z,通讯通路门店!$S:$S,$G447)</f>
        <v>0</v>
      </c>
      <c r="AW447" s="99">
        <f>SUMIFS(通讯通路门店!$AB:$AB,通讯通路门店!$S:$S,$G447)</f>
        <v>0</v>
      </c>
      <c r="AX447" s="99">
        <f>SUMIFS(通讯通路门店!$X:$X,通讯通路门店!$S:$S,$G447)</f>
        <v>0</v>
      </c>
      <c r="AY447" s="99">
        <f>SUMIFS(通讯通路门店!$Y:$Y,通讯通路门店!$S:$S,$G447)</f>
        <v>0</v>
      </c>
      <c r="AZ447" s="99">
        <f>SUMIFS(通讯通路门店!$AA:$AA,通讯通路门店!$S:$S,$G447)</f>
        <v>0</v>
      </c>
      <c r="BA447" s="99">
        <f t="shared" si="33"/>
        <v>0</v>
      </c>
      <c r="BB447" s="99">
        <f t="shared" si="34"/>
        <v>0</v>
      </c>
      <c r="BC447" s="99">
        <f>SUMIFS(通讯通路门店!$W:$W,通讯通路门店!$S:$S,$G447,通讯通路门店!$J:$J,"荣耀体验店")+SUMIFS(通讯通路门店!$W:$W,通讯通路门店!$S:$S,$G447,通讯通路门店!$J:$J,"荣耀授权专卖店")</f>
        <v>0</v>
      </c>
      <c r="BD447" s="99">
        <f>SUMIFS(通讯通路门店!$Z:$Z,通讯通路门店!$S:$S,$G447,通讯通路门店!$J:$J,"VIVO体验店")</f>
        <v>0</v>
      </c>
      <c r="BE447" s="99">
        <f>SUMIFS(通讯通路门店!$AB:$AB,通讯通路门店!$S:$S,$G447,通讯通路门店!$J:$J,"OPPO体验店")</f>
        <v>0</v>
      </c>
      <c r="BF447" s="99">
        <f>SUMIFS(通讯通路门店!$X:$X,通讯通路门店!$S:$S,$G447,通讯通路门店!$J:$J,"华为授权体验店")+SUMIFS(通讯通路门店!$AA:$AA,通讯通路门店!$S:$S,$G447,通讯通路门店!$J:$J,"华为堡垒店")</f>
        <v>0</v>
      </c>
      <c r="BG447" s="99">
        <f>SUMIFS(通讯通路门店!$Y:$Y,通讯通路门店!$S:$S,$G447,通讯通路门店!$J:$J,"小米体验店")</f>
        <v>0</v>
      </c>
      <c r="BH447" s="99">
        <f>SUMIFS(通讯通路门店!$AA:$AA,通讯通路门店!$S:$S,$G447,通讯通路门店!$J:$J,"苹果体验店")</f>
        <v>0</v>
      </c>
      <c r="BI447" s="99">
        <f>SUMIFS(通讯通路门店!$K:$K,通讯通路门店!$S:$S,$G447,通讯通路门店!$J:$J,"其他品牌专卖店")</f>
        <v>0</v>
      </c>
      <c r="BJ447" s="99">
        <f>SUMIFS(通讯通路门店!$AC:$AC,通讯通路门店!$S:$S,$G447)</f>
        <v>0</v>
      </c>
      <c r="BK447" s="99">
        <f>SUMIFS(通讯通路门店!$AD:$AD,通讯通路门店!$S:$S,$G447)</f>
        <v>0</v>
      </c>
      <c r="BL447" s="99">
        <f>SUMIFS(通讯通路门店!$AE:$AE,通讯通路门店!$S:$S,$G447)</f>
        <v>0</v>
      </c>
      <c r="BM447" s="99">
        <f>SUMIFS(通讯通路门店!$AF:$AF,通讯通路门店!$S:$S,$G447)</f>
        <v>0</v>
      </c>
      <c r="BN447" s="99">
        <f>SUMIFS(通讯通路门店!$AG:$AG,通讯通路门店!$S:$S,$G447)</f>
        <v>0</v>
      </c>
      <c r="BO447" s="99">
        <f>SUMIFS(通讯通路门店!$AH:$AH,通讯通路门店!$S:$S,$G447)</f>
        <v>0</v>
      </c>
      <c r="BP447" s="99">
        <f>SUMIFS(通讯通路门店!$AI:$AI,通讯通路门店!$S:$S,$G447)</f>
        <v>0</v>
      </c>
      <c r="BQ447" s="83"/>
    </row>
    <row r="448" spans="1:69">
      <c r="A448" s="99" t="str">
        <f>IFERROR(_xlfn.XLOOKUP($G448,通讯通路门店!$S$4:$S$993933,通讯通路门店!$A$4:$A$993933,0,0),"")</f>
        <v/>
      </c>
      <c r="B448" s="99" t="str">
        <f>IFERROR(_xlfn.XLOOKUP($G448,通讯通路门店!$S$4:$S$993933,通讯通路门店!$B$4:$B$993933,0,0),"")</f>
        <v/>
      </c>
      <c r="C448" s="99" t="str">
        <f>IFERROR(_xlfn.XLOOKUP($G448,通讯通路门店!$S$4:$S$993933,通讯通路门店!$C$4:$C$993933,0,0),"")</f>
        <v/>
      </c>
      <c r="D448" s="99" t="str">
        <f>IFERROR(_xlfn.XLOOKUP($G448,通讯通路门店!$S$4:$S$993933,通讯通路门店!$D$4:$D$993933,0,0),"")</f>
        <v/>
      </c>
      <c r="E448" s="83"/>
      <c r="F448" s="83"/>
      <c r="G448" s="101" t="e">
        <v>#N/A</v>
      </c>
      <c r="H448" s="102" t="str">
        <f>IFERROR(_xlfn.XLOOKUP($G448,通讯通路门店!$S$4:$S$993933,通讯通路门店!$R$4:$R$993933,0,0),"")</f>
        <v/>
      </c>
      <c r="I448" s="83"/>
      <c r="J448" s="83"/>
      <c r="K448" s="83"/>
      <c r="L448" s="83"/>
      <c r="M448" s="83"/>
      <c r="N448" s="83"/>
      <c r="O448" s="83"/>
      <c r="P448" s="83"/>
      <c r="Q448" s="83"/>
      <c r="R448" s="83"/>
      <c r="S448" s="83"/>
      <c r="T448" s="83"/>
      <c r="U448" s="99">
        <f>COUNTIF(通讯通路门店!$S:$S,$G448)</f>
        <v>0</v>
      </c>
      <c r="V448" s="99">
        <f>COUNTIFS(通讯通路门店!$S:$S,$G448,通讯通路门店!$J:$J,"综合卖场")</f>
        <v>0</v>
      </c>
      <c r="W448" s="99">
        <f>SUMIFS(通讯通路门店!$AJ:$AJ,通讯通路门店!$S:$S,通讯客户沙盘!$G448)</f>
        <v>0</v>
      </c>
      <c r="X448" s="99">
        <f t="shared" si="30"/>
        <v>0</v>
      </c>
      <c r="Y448" s="99">
        <f>COUNTIFS(通讯通路门店!$S:$S,$G448,通讯通路门店!$J:$J,"荣耀体验店")+COUNTIFS(通讯通路门店!$S:$S,$G448,通讯通路门店!$J:$J,"荣耀授权专卖店")</f>
        <v>0</v>
      </c>
      <c r="Z448" s="99">
        <f>COUNTIFS(通讯通路门店!$S:$S,$G448,通讯通路门店!$J:$J,"VIVO体验店")</f>
        <v>0</v>
      </c>
      <c r="AA448" s="99">
        <f>COUNTIFS(通讯通路门店!$S:$S,$G448,通讯通路门店!$J:$J,"OPPO体验店")</f>
        <v>0</v>
      </c>
      <c r="AB448" s="99">
        <f>COUNTIFS(通讯通路门店!$S:$S,$G448,通讯通路门店!$J:$J,"华为授权体验店")+COUNTIFS(通讯通路门店!$S:$S,$G448,通讯通路门店!$J:$J,"华为堡垒店")</f>
        <v>0</v>
      </c>
      <c r="AC448" s="99">
        <f>COUNTIFS(通讯通路门店!$S:$S,$G448,通讯通路门店!$J:$J,"小米体验店")</f>
        <v>0</v>
      </c>
      <c r="AD448" s="99">
        <f>COUNTIFS(通讯通路门店!$S:$S,$G448,通讯通路门店!$J:$J,"苹果体验店")</f>
        <v>0</v>
      </c>
      <c r="AE448" s="99">
        <f>COUNTIFS(通讯通路门店!$S:$S,$G448,通讯通路门店!$J:$J,"其他品牌专卖店")</f>
        <v>0</v>
      </c>
      <c r="AF448" s="99">
        <f>SUMIFS(通讯通路门店!$BI:$BI,通讯通路门店!$S:$S,$G448)</f>
        <v>0</v>
      </c>
      <c r="AG448" s="99">
        <f>SUMIFS(通讯通路门店!$BH:$BH,通讯通路门店!$S:$S,$G448)</f>
        <v>0</v>
      </c>
      <c r="AH448" s="99">
        <f t="shared" si="31"/>
        <v>0</v>
      </c>
      <c r="AI448" s="99">
        <f>SUMIFS(通讯通路门店!$BB:$BB,通讯通路门店!$S:$S,$G448)</f>
        <v>0</v>
      </c>
      <c r="AJ448" s="99">
        <f>SUMIFS(通讯通路门店!$BE:$BE,通讯通路门店!$S:$S,$G448)</f>
        <v>0</v>
      </c>
      <c r="AK448" s="99">
        <f>SUMIFS(通讯通路门店!$BG:$BG,通讯通路门店!$S:$S,$G448)</f>
        <v>0</v>
      </c>
      <c r="AL448" s="99">
        <f>SUMIFS(通讯通路门店!$BC:$BC,通讯通路门店!$S:$S,$G448)</f>
        <v>0</v>
      </c>
      <c r="AM448" s="99">
        <f>SUMIFS(通讯通路门店!$BD:$BD,通讯通路门店!$S:$S,$G448)</f>
        <v>0</v>
      </c>
      <c r="AN448" s="99">
        <f>SUMIFS(通讯通路门店!$BF:$BF,通讯通路门店!$S:$S,$G448)</f>
        <v>0</v>
      </c>
      <c r="AO448" s="99">
        <f t="shared" si="32"/>
        <v>0</v>
      </c>
      <c r="AP448" s="99">
        <f>SUMIFS(通讯通路门店!$K:$K,通讯通路门店!$S:$S,$G448)</f>
        <v>0</v>
      </c>
      <c r="AQ448" s="83"/>
      <c r="AR448" s="99">
        <f>SUMIFS(通讯通路门店!$T:$T,通讯通路门店!$S:$S,$G448)</f>
        <v>0</v>
      </c>
      <c r="AS448" s="99">
        <f>SUMIFS(通讯通路门店!$U:$U,通讯通路门店!$S:$S,$G448)</f>
        <v>0</v>
      </c>
      <c r="AT448" s="99">
        <f>SUMIFS(通讯通路门店!$V:$V,通讯通路门店!$S:$S,$G448)</f>
        <v>0</v>
      </c>
      <c r="AU448" s="99">
        <f>SUMIFS(通讯通路门店!$W:$W,通讯通路门店!$S:$S,$G448)</f>
        <v>0</v>
      </c>
      <c r="AV448" s="99">
        <f>SUMIFS(通讯通路门店!$Z:$Z,通讯通路门店!$S:$S,$G448)</f>
        <v>0</v>
      </c>
      <c r="AW448" s="99">
        <f>SUMIFS(通讯通路门店!$AB:$AB,通讯通路门店!$S:$S,$G448)</f>
        <v>0</v>
      </c>
      <c r="AX448" s="99">
        <f>SUMIFS(通讯通路门店!$X:$X,通讯通路门店!$S:$S,$G448)</f>
        <v>0</v>
      </c>
      <c r="AY448" s="99">
        <f>SUMIFS(通讯通路门店!$Y:$Y,通讯通路门店!$S:$S,$G448)</f>
        <v>0</v>
      </c>
      <c r="AZ448" s="99">
        <f>SUMIFS(通讯通路门店!$AA:$AA,通讯通路门店!$S:$S,$G448)</f>
        <v>0</v>
      </c>
      <c r="BA448" s="99">
        <f t="shared" si="33"/>
        <v>0</v>
      </c>
      <c r="BB448" s="99">
        <f t="shared" si="34"/>
        <v>0</v>
      </c>
      <c r="BC448" s="99">
        <f>SUMIFS(通讯通路门店!$W:$W,通讯通路门店!$S:$S,$G448,通讯通路门店!$J:$J,"荣耀体验店")+SUMIFS(通讯通路门店!$W:$W,通讯通路门店!$S:$S,$G448,通讯通路门店!$J:$J,"荣耀授权专卖店")</f>
        <v>0</v>
      </c>
      <c r="BD448" s="99">
        <f>SUMIFS(通讯通路门店!$Z:$Z,通讯通路门店!$S:$S,$G448,通讯通路门店!$J:$J,"VIVO体验店")</f>
        <v>0</v>
      </c>
      <c r="BE448" s="99">
        <f>SUMIFS(通讯通路门店!$AB:$AB,通讯通路门店!$S:$S,$G448,通讯通路门店!$J:$J,"OPPO体验店")</f>
        <v>0</v>
      </c>
      <c r="BF448" s="99">
        <f>SUMIFS(通讯通路门店!$X:$X,通讯通路门店!$S:$S,$G448,通讯通路门店!$J:$J,"华为授权体验店")+SUMIFS(通讯通路门店!$AA:$AA,通讯通路门店!$S:$S,$G448,通讯通路门店!$J:$J,"华为堡垒店")</f>
        <v>0</v>
      </c>
      <c r="BG448" s="99">
        <f>SUMIFS(通讯通路门店!$Y:$Y,通讯通路门店!$S:$S,$G448,通讯通路门店!$J:$J,"小米体验店")</f>
        <v>0</v>
      </c>
      <c r="BH448" s="99">
        <f>SUMIFS(通讯通路门店!$AA:$AA,通讯通路门店!$S:$S,$G448,通讯通路门店!$J:$J,"苹果体验店")</f>
        <v>0</v>
      </c>
      <c r="BI448" s="99">
        <f>SUMIFS(通讯通路门店!$K:$K,通讯通路门店!$S:$S,$G448,通讯通路门店!$J:$J,"其他品牌专卖店")</f>
        <v>0</v>
      </c>
      <c r="BJ448" s="99">
        <f>SUMIFS(通讯通路门店!$AC:$AC,通讯通路门店!$S:$S,$G448)</f>
        <v>0</v>
      </c>
      <c r="BK448" s="99">
        <f>SUMIFS(通讯通路门店!$AD:$AD,通讯通路门店!$S:$S,$G448)</f>
        <v>0</v>
      </c>
      <c r="BL448" s="99">
        <f>SUMIFS(通讯通路门店!$AE:$AE,通讯通路门店!$S:$S,$G448)</f>
        <v>0</v>
      </c>
      <c r="BM448" s="99">
        <f>SUMIFS(通讯通路门店!$AF:$AF,通讯通路门店!$S:$S,$G448)</f>
        <v>0</v>
      </c>
      <c r="BN448" s="99">
        <f>SUMIFS(通讯通路门店!$AG:$AG,通讯通路门店!$S:$S,$G448)</f>
        <v>0</v>
      </c>
      <c r="BO448" s="99">
        <f>SUMIFS(通讯通路门店!$AH:$AH,通讯通路门店!$S:$S,$G448)</f>
        <v>0</v>
      </c>
      <c r="BP448" s="99">
        <f>SUMIFS(通讯通路门店!$AI:$AI,通讯通路门店!$S:$S,$G448)</f>
        <v>0</v>
      </c>
      <c r="BQ448" s="83"/>
    </row>
    <row r="449" spans="1:69">
      <c r="A449" s="99" t="str">
        <f>IFERROR(_xlfn.XLOOKUP($G449,通讯通路门店!$S$4:$S$993933,通讯通路门店!$A$4:$A$993933,0,0),"")</f>
        <v/>
      </c>
      <c r="B449" s="99" t="str">
        <f>IFERROR(_xlfn.XLOOKUP($G449,通讯通路门店!$S$4:$S$993933,通讯通路门店!$B$4:$B$993933,0,0),"")</f>
        <v/>
      </c>
      <c r="C449" s="99" t="str">
        <f>IFERROR(_xlfn.XLOOKUP($G449,通讯通路门店!$S$4:$S$993933,通讯通路门店!$C$4:$C$993933,0,0),"")</f>
        <v/>
      </c>
      <c r="D449" s="99" t="str">
        <f>IFERROR(_xlfn.XLOOKUP($G449,通讯通路门店!$S$4:$S$993933,通讯通路门店!$D$4:$D$993933,0,0),"")</f>
        <v/>
      </c>
      <c r="E449" s="83"/>
      <c r="F449" s="83"/>
      <c r="G449" s="101" t="e">
        <v>#N/A</v>
      </c>
      <c r="H449" s="102" t="str">
        <f>IFERROR(_xlfn.XLOOKUP($G449,通讯通路门店!$S$4:$S$993933,通讯通路门店!$R$4:$R$993933,0,0),"")</f>
        <v/>
      </c>
      <c r="I449" s="83"/>
      <c r="J449" s="83"/>
      <c r="K449" s="83"/>
      <c r="L449" s="83"/>
      <c r="M449" s="83"/>
      <c r="N449" s="83"/>
      <c r="O449" s="83"/>
      <c r="P449" s="83"/>
      <c r="Q449" s="83"/>
      <c r="R449" s="83"/>
      <c r="S449" s="83"/>
      <c r="T449" s="83"/>
      <c r="U449" s="99">
        <f>COUNTIF(通讯通路门店!$S:$S,$G449)</f>
        <v>0</v>
      </c>
      <c r="V449" s="99">
        <f>COUNTIFS(通讯通路门店!$S:$S,$G449,通讯通路门店!$J:$J,"综合卖场")</f>
        <v>0</v>
      </c>
      <c r="W449" s="99">
        <f>SUMIFS(通讯通路门店!$AJ:$AJ,通讯通路门店!$S:$S,通讯客户沙盘!$G449)</f>
        <v>0</v>
      </c>
      <c r="X449" s="99">
        <f t="shared" si="30"/>
        <v>0</v>
      </c>
      <c r="Y449" s="99">
        <f>COUNTIFS(通讯通路门店!$S:$S,$G449,通讯通路门店!$J:$J,"荣耀体验店")+COUNTIFS(通讯通路门店!$S:$S,$G449,通讯通路门店!$J:$J,"荣耀授权专卖店")</f>
        <v>0</v>
      </c>
      <c r="Z449" s="99">
        <f>COUNTIFS(通讯通路门店!$S:$S,$G449,通讯通路门店!$J:$J,"VIVO体验店")</f>
        <v>0</v>
      </c>
      <c r="AA449" s="99">
        <f>COUNTIFS(通讯通路门店!$S:$S,$G449,通讯通路门店!$J:$J,"OPPO体验店")</f>
        <v>0</v>
      </c>
      <c r="AB449" s="99">
        <f>COUNTIFS(通讯通路门店!$S:$S,$G449,通讯通路门店!$J:$J,"华为授权体验店")+COUNTIFS(通讯通路门店!$S:$S,$G449,通讯通路门店!$J:$J,"华为堡垒店")</f>
        <v>0</v>
      </c>
      <c r="AC449" s="99">
        <f>COUNTIFS(通讯通路门店!$S:$S,$G449,通讯通路门店!$J:$J,"小米体验店")</f>
        <v>0</v>
      </c>
      <c r="AD449" s="99">
        <f>COUNTIFS(通讯通路门店!$S:$S,$G449,通讯通路门店!$J:$J,"苹果体验店")</f>
        <v>0</v>
      </c>
      <c r="AE449" s="99">
        <f>COUNTIFS(通讯通路门店!$S:$S,$G449,通讯通路门店!$J:$J,"其他品牌专卖店")</f>
        <v>0</v>
      </c>
      <c r="AF449" s="99">
        <f>SUMIFS(通讯通路门店!$BI:$BI,通讯通路门店!$S:$S,$G449)</f>
        <v>0</v>
      </c>
      <c r="AG449" s="99">
        <f>SUMIFS(通讯通路门店!$BH:$BH,通讯通路门店!$S:$S,$G449)</f>
        <v>0</v>
      </c>
      <c r="AH449" s="99">
        <f t="shared" si="31"/>
        <v>0</v>
      </c>
      <c r="AI449" s="99">
        <f>SUMIFS(通讯通路门店!$BB:$BB,通讯通路门店!$S:$S,$G449)</f>
        <v>0</v>
      </c>
      <c r="AJ449" s="99">
        <f>SUMIFS(通讯通路门店!$BE:$BE,通讯通路门店!$S:$S,$G449)</f>
        <v>0</v>
      </c>
      <c r="AK449" s="99">
        <f>SUMIFS(通讯通路门店!$BG:$BG,通讯通路门店!$S:$S,$G449)</f>
        <v>0</v>
      </c>
      <c r="AL449" s="99">
        <f>SUMIFS(通讯通路门店!$BC:$BC,通讯通路门店!$S:$S,$G449)</f>
        <v>0</v>
      </c>
      <c r="AM449" s="99">
        <f>SUMIFS(通讯通路门店!$BD:$BD,通讯通路门店!$S:$S,$G449)</f>
        <v>0</v>
      </c>
      <c r="AN449" s="99">
        <f>SUMIFS(通讯通路门店!$BF:$BF,通讯通路门店!$S:$S,$G449)</f>
        <v>0</v>
      </c>
      <c r="AO449" s="99">
        <f t="shared" si="32"/>
        <v>0</v>
      </c>
      <c r="AP449" s="99">
        <f>SUMIFS(通讯通路门店!$K:$K,通讯通路门店!$S:$S,$G449)</f>
        <v>0</v>
      </c>
      <c r="AQ449" s="83"/>
      <c r="AR449" s="99">
        <f>SUMIFS(通讯通路门店!$T:$T,通讯通路门店!$S:$S,$G449)</f>
        <v>0</v>
      </c>
      <c r="AS449" s="99">
        <f>SUMIFS(通讯通路门店!$U:$U,通讯通路门店!$S:$S,$G449)</f>
        <v>0</v>
      </c>
      <c r="AT449" s="99">
        <f>SUMIFS(通讯通路门店!$V:$V,通讯通路门店!$S:$S,$G449)</f>
        <v>0</v>
      </c>
      <c r="AU449" s="99">
        <f>SUMIFS(通讯通路门店!$W:$W,通讯通路门店!$S:$S,$G449)</f>
        <v>0</v>
      </c>
      <c r="AV449" s="99">
        <f>SUMIFS(通讯通路门店!$Z:$Z,通讯通路门店!$S:$S,$G449)</f>
        <v>0</v>
      </c>
      <c r="AW449" s="99">
        <f>SUMIFS(通讯通路门店!$AB:$AB,通讯通路门店!$S:$S,$G449)</f>
        <v>0</v>
      </c>
      <c r="AX449" s="99">
        <f>SUMIFS(通讯通路门店!$X:$X,通讯通路门店!$S:$S,$G449)</f>
        <v>0</v>
      </c>
      <c r="AY449" s="99">
        <f>SUMIFS(通讯通路门店!$Y:$Y,通讯通路门店!$S:$S,$G449)</f>
        <v>0</v>
      </c>
      <c r="AZ449" s="99">
        <f>SUMIFS(通讯通路门店!$AA:$AA,通讯通路门店!$S:$S,$G449)</f>
        <v>0</v>
      </c>
      <c r="BA449" s="99">
        <f t="shared" si="33"/>
        <v>0</v>
      </c>
      <c r="BB449" s="99">
        <f t="shared" si="34"/>
        <v>0</v>
      </c>
      <c r="BC449" s="99">
        <f>SUMIFS(通讯通路门店!$W:$W,通讯通路门店!$S:$S,$G449,通讯通路门店!$J:$J,"荣耀体验店")+SUMIFS(通讯通路门店!$W:$W,通讯通路门店!$S:$S,$G449,通讯通路门店!$J:$J,"荣耀授权专卖店")</f>
        <v>0</v>
      </c>
      <c r="BD449" s="99">
        <f>SUMIFS(通讯通路门店!$Z:$Z,通讯通路门店!$S:$S,$G449,通讯通路门店!$J:$J,"VIVO体验店")</f>
        <v>0</v>
      </c>
      <c r="BE449" s="99">
        <f>SUMIFS(通讯通路门店!$AB:$AB,通讯通路门店!$S:$S,$G449,通讯通路门店!$J:$J,"OPPO体验店")</f>
        <v>0</v>
      </c>
      <c r="BF449" s="99">
        <f>SUMIFS(通讯通路门店!$X:$X,通讯通路门店!$S:$S,$G449,通讯通路门店!$J:$J,"华为授权体验店")+SUMIFS(通讯通路门店!$AA:$AA,通讯通路门店!$S:$S,$G449,通讯通路门店!$J:$J,"华为堡垒店")</f>
        <v>0</v>
      </c>
      <c r="BG449" s="99">
        <f>SUMIFS(通讯通路门店!$Y:$Y,通讯通路门店!$S:$S,$G449,通讯通路门店!$J:$J,"小米体验店")</f>
        <v>0</v>
      </c>
      <c r="BH449" s="99">
        <f>SUMIFS(通讯通路门店!$AA:$AA,通讯通路门店!$S:$S,$G449,通讯通路门店!$J:$J,"苹果体验店")</f>
        <v>0</v>
      </c>
      <c r="BI449" s="99">
        <f>SUMIFS(通讯通路门店!$K:$K,通讯通路门店!$S:$S,$G449,通讯通路门店!$J:$J,"其他品牌专卖店")</f>
        <v>0</v>
      </c>
      <c r="BJ449" s="99">
        <f>SUMIFS(通讯通路门店!$AC:$AC,通讯通路门店!$S:$S,$G449)</f>
        <v>0</v>
      </c>
      <c r="BK449" s="99">
        <f>SUMIFS(通讯通路门店!$AD:$AD,通讯通路门店!$S:$S,$G449)</f>
        <v>0</v>
      </c>
      <c r="BL449" s="99">
        <f>SUMIFS(通讯通路门店!$AE:$AE,通讯通路门店!$S:$S,$G449)</f>
        <v>0</v>
      </c>
      <c r="BM449" s="99">
        <f>SUMIFS(通讯通路门店!$AF:$AF,通讯通路门店!$S:$S,$G449)</f>
        <v>0</v>
      </c>
      <c r="BN449" s="99">
        <f>SUMIFS(通讯通路门店!$AG:$AG,通讯通路门店!$S:$S,$G449)</f>
        <v>0</v>
      </c>
      <c r="BO449" s="99">
        <f>SUMIFS(通讯通路门店!$AH:$AH,通讯通路门店!$S:$S,$G449)</f>
        <v>0</v>
      </c>
      <c r="BP449" s="99">
        <f>SUMIFS(通讯通路门店!$AI:$AI,通讯通路门店!$S:$S,$G449)</f>
        <v>0</v>
      </c>
      <c r="BQ449" s="83"/>
    </row>
    <row r="450" spans="1:69">
      <c r="A450" s="99" t="str">
        <f>IFERROR(_xlfn.XLOOKUP($G450,通讯通路门店!$S$4:$S$993933,通讯通路门店!$A$4:$A$993933,0,0),"")</f>
        <v/>
      </c>
      <c r="B450" s="99" t="str">
        <f>IFERROR(_xlfn.XLOOKUP($G450,通讯通路门店!$S$4:$S$993933,通讯通路门店!$B$4:$B$993933,0,0),"")</f>
        <v/>
      </c>
      <c r="C450" s="99" t="str">
        <f>IFERROR(_xlfn.XLOOKUP($G450,通讯通路门店!$S$4:$S$993933,通讯通路门店!$C$4:$C$993933,0,0),"")</f>
        <v/>
      </c>
      <c r="D450" s="99" t="str">
        <f>IFERROR(_xlfn.XLOOKUP($G450,通讯通路门店!$S$4:$S$993933,通讯通路门店!$D$4:$D$993933,0,0),"")</f>
        <v/>
      </c>
      <c r="E450" s="83"/>
      <c r="F450" s="83"/>
      <c r="G450" s="101" t="e">
        <v>#N/A</v>
      </c>
      <c r="H450" s="102" t="str">
        <f>IFERROR(_xlfn.XLOOKUP($G450,通讯通路门店!$S$4:$S$993933,通讯通路门店!$R$4:$R$993933,0,0),"")</f>
        <v/>
      </c>
      <c r="I450" s="83"/>
      <c r="J450" s="83"/>
      <c r="K450" s="83"/>
      <c r="L450" s="83"/>
      <c r="M450" s="83"/>
      <c r="N450" s="83"/>
      <c r="O450" s="83"/>
      <c r="P450" s="83"/>
      <c r="Q450" s="83"/>
      <c r="R450" s="83"/>
      <c r="S450" s="83"/>
      <c r="T450" s="83"/>
      <c r="U450" s="99">
        <f>COUNTIF(通讯通路门店!$S:$S,$G450)</f>
        <v>0</v>
      </c>
      <c r="V450" s="99">
        <f>COUNTIFS(通讯通路门店!$S:$S,$G450,通讯通路门店!$J:$J,"综合卖场")</f>
        <v>0</v>
      </c>
      <c r="W450" s="99">
        <f>SUMIFS(通讯通路门店!$AJ:$AJ,通讯通路门店!$S:$S,通讯客户沙盘!$G450)</f>
        <v>0</v>
      </c>
      <c r="X450" s="99">
        <f t="shared" si="30"/>
        <v>0</v>
      </c>
      <c r="Y450" s="99">
        <f>COUNTIFS(通讯通路门店!$S:$S,$G450,通讯通路门店!$J:$J,"荣耀体验店")+COUNTIFS(通讯通路门店!$S:$S,$G450,通讯通路门店!$J:$J,"荣耀授权专卖店")</f>
        <v>0</v>
      </c>
      <c r="Z450" s="99">
        <f>COUNTIFS(通讯通路门店!$S:$S,$G450,通讯通路门店!$J:$J,"VIVO体验店")</f>
        <v>0</v>
      </c>
      <c r="AA450" s="99">
        <f>COUNTIFS(通讯通路门店!$S:$S,$G450,通讯通路门店!$J:$J,"OPPO体验店")</f>
        <v>0</v>
      </c>
      <c r="AB450" s="99">
        <f>COUNTIFS(通讯通路门店!$S:$S,$G450,通讯通路门店!$J:$J,"华为授权体验店")+COUNTIFS(通讯通路门店!$S:$S,$G450,通讯通路门店!$J:$J,"华为堡垒店")</f>
        <v>0</v>
      </c>
      <c r="AC450" s="99">
        <f>COUNTIFS(通讯通路门店!$S:$S,$G450,通讯通路门店!$J:$J,"小米体验店")</f>
        <v>0</v>
      </c>
      <c r="AD450" s="99">
        <f>COUNTIFS(通讯通路门店!$S:$S,$G450,通讯通路门店!$J:$J,"苹果体验店")</f>
        <v>0</v>
      </c>
      <c r="AE450" s="99">
        <f>COUNTIFS(通讯通路门店!$S:$S,$G450,通讯通路门店!$J:$J,"其他品牌专卖店")</f>
        <v>0</v>
      </c>
      <c r="AF450" s="99">
        <f>SUMIFS(通讯通路门店!$BI:$BI,通讯通路门店!$S:$S,$G450)</f>
        <v>0</v>
      </c>
      <c r="AG450" s="99">
        <f>SUMIFS(通讯通路门店!$BH:$BH,通讯通路门店!$S:$S,$G450)</f>
        <v>0</v>
      </c>
      <c r="AH450" s="99">
        <f t="shared" si="31"/>
        <v>0</v>
      </c>
      <c r="AI450" s="99">
        <f>SUMIFS(通讯通路门店!$BB:$BB,通讯通路门店!$S:$S,$G450)</f>
        <v>0</v>
      </c>
      <c r="AJ450" s="99">
        <f>SUMIFS(通讯通路门店!$BE:$BE,通讯通路门店!$S:$S,$G450)</f>
        <v>0</v>
      </c>
      <c r="AK450" s="99">
        <f>SUMIFS(通讯通路门店!$BG:$BG,通讯通路门店!$S:$S,$G450)</f>
        <v>0</v>
      </c>
      <c r="AL450" s="99">
        <f>SUMIFS(通讯通路门店!$BC:$BC,通讯通路门店!$S:$S,$G450)</f>
        <v>0</v>
      </c>
      <c r="AM450" s="99">
        <f>SUMIFS(通讯通路门店!$BD:$BD,通讯通路门店!$S:$S,$G450)</f>
        <v>0</v>
      </c>
      <c r="AN450" s="99">
        <f>SUMIFS(通讯通路门店!$BF:$BF,通讯通路门店!$S:$S,$G450)</f>
        <v>0</v>
      </c>
      <c r="AO450" s="99">
        <f t="shared" si="32"/>
        <v>0</v>
      </c>
      <c r="AP450" s="99">
        <f>SUMIFS(通讯通路门店!$K:$K,通讯通路门店!$S:$S,$G450)</f>
        <v>0</v>
      </c>
      <c r="AQ450" s="83"/>
      <c r="AR450" s="99">
        <f>SUMIFS(通讯通路门店!$T:$T,通讯通路门店!$S:$S,$G450)</f>
        <v>0</v>
      </c>
      <c r="AS450" s="99">
        <f>SUMIFS(通讯通路门店!$U:$U,通讯通路门店!$S:$S,$G450)</f>
        <v>0</v>
      </c>
      <c r="AT450" s="99">
        <f>SUMIFS(通讯通路门店!$V:$V,通讯通路门店!$S:$S,$G450)</f>
        <v>0</v>
      </c>
      <c r="AU450" s="99">
        <f>SUMIFS(通讯通路门店!$W:$W,通讯通路门店!$S:$S,$G450)</f>
        <v>0</v>
      </c>
      <c r="AV450" s="99">
        <f>SUMIFS(通讯通路门店!$Z:$Z,通讯通路门店!$S:$S,$G450)</f>
        <v>0</v>
      </c>
      <c r="AW450" s="99">
        <f>SUMIFS(通讯通路门店!$AB:$AB,通讯通路门店!$S:$S,$G450)</f>
        <v>0</v>
      </c>
      <c r="AX450" s="99">
        <f>SUMIFS(通讯通路门店!$X:$X,通讯通路门店!$S:$S,$G450)</f>
        <v>0</v>
      </c>
      <c r="AY450" s="99">
        <f>SUMIFS(通讯通路门店!$Y:$Y,通讯通路门店!$S:$S,$G450)</f>
        <v>0</v>
      </c>
      <c r="AZ450" s="99">
        <f>SUMIFS(通讯通路门店!$AA:$AA,通讯通路门店!$S:$S,$G450)</f>
        <v>0</v>
      </c>
      <c r="BA450" s="99">
        <f t="shared" si="33"/>
        <v>0</v>
      </c>
      <c r="BB450" s="99">
        <f t="shared" si="34"/>
        <v>0</v>
      </c>
      <c r="BC450" s="99">
        <f>SUMIFS(通讯通路门店!$W:$W,通讯通路门店!$S:$S,$G450,通讯通路门店!$J:$J,"荣耀体验店")+SUMIFS(通讯通路门店!$W:$W,通讯通路门店!$S:$S,$G450,通讯通路门店!$J:$J,"荣耀授权专卖店")</f>
        <v>0</v>
      </c>
      <c r="BD450" s="99">
        <f>SUMIFS(通讯通路门店!$Z:$Z,通讯通路门店!$S:$S,$G450,通讯通路门店!$J:$J,"VIVO体验店")</f>
        <v>0</v>
      </c>
      <c r="BE450" s="99">
        <f>SUMIFS(通讯通路门店!$AB:$AB,通讯通路门店!$S:$S,$G450,通讯通路门店!$J:$J,"OPPO体验店")</f>
        <v>0</v>
      </c>
      <c r="BF450" s="99">
        <f>SUMIFS(通讯通路门店!$X:$X,通讯通路门店!$S:$S,$G450,通讯通路门店!$J:$J,"华为授权体验店")+SUMIFS(通讯通路门店!$AA:$AA,通讯通路门店!$S:$S,$G450,通讯通路门店!$J:$J,"华为堡垒店")</f>
        <v>0</v>
      </c>
      <c r="BG450" s="99">
        <f>SUMIFS(通讯通路门店!$Y:$Y,通讯通路门店!$S:$S,$G450,通讯通路门店!$J:$J,"小米体验店")</f>
        <v>0</v>
      </c>
      <c r="BH450" s="99">
        <f>SUMIFS(通讯通路门店!$AA:$AA,通讯通路门店!$S:$S,$G450,通讯通路门店!$J:$J,"苹果体验店")</f>
        <v>0</v>
      </c>
      <c r="BI450" s="99">
        <f>SUMIFS(通讯通路门店!$K:$K,通讯通路门店!$S:$S,$G450,通讯通路门店!$J:$J,"其他品牌专卖店")</f>
        <v>0</v>
      </c>
      <c r="BJ450" s="99">
        <f>SUMIFS(通讯通路门店!$AC:$AC,通讯通路门店!$S:$S,$G450)</f>
        <v>0</v>
      </c>
      <c r="BK450" s="99">
        <f>SUMIFS(通讯通路门店!$AD:$AD,通讯通路门店!$S:$S,$G450)</f>
        <v>0</v>
      </c>
      <c r="BL450" s="99">
        <f>SUMIFS(通讯通路门店!$AE:$AE,通讯通路门店!$S:$S,$G450)</f>
        <v>0</v>
      </c>
      <c r="BM450" s="99">
        <f>SUMIFS(通讯通路门店!$AF:$AF,通讯通路门店!$S:$S,$G450)</f>
        <v>0</v>
      </c>
      <c r="BN450" s="99">
        <f>SUMIFS(通讯通路门店!$AG:$AG,通讯通路门店!$S:$S,$G450)</f>
        <v>0</v>
      </c>
      <c r="BO450" s="99">
        <f>SUMIFS(通讯通路门店!$AH:$AH,通讯通路门店!$S:$S,$G450)</f>
        <v>0</v>
      </c>
      <c r="BP450" s="99">
        <f>SUMIFS(通讯通路门店!$AI:$AI,通讯通路门店!$S:$S,$G450)</f>
        <v>0</v>
      </c>
      <c r="BQ450" s="83"/>
    </row>
    <row r="451" spans="1:69">
      <c r="A451" s="99" t="str">
        <f>IFERROR(_xlfn.XLOOKUP($G451,通讯通路门店!$S$4:$S$993933,通讯通路门店!$A$4:$A$993933,0,0),"")</f>
        <v/>
      </c>
      <c r="B451" s="99" t="str">
        <f>IFERROR(_xlfn.XLOOKUP($G451,通讯通路门店!$S$4:$S$993933,通讯通路门店!$B$4:$B$993933,0,0),"")</f>
        <v/>
      </c>
      <c r="C451" s="99" t="str">
        <f>IFERROR(_xlfn.XLOOKUP($G451,通讯通路门店!$S$4:$S$993933,通讯通路门店!$C$4:$C$993933,0,0),"")</f>
        <v/>
      </c>
      <c r="D451" s="99" t="str">
        <f>IFERROR(_xlfn.XLOOKUP($G451,通讯通路门店!$S$4:$S$993933,通讯通路门店!$D$4:$D$993933,0,0),"")</f>
        <v/>
      </c>
      <c r="E451" s="83"/>
      <c r="F451" s="83"/>
      <c r="G451" s="101" t="e">
        <v>#N/A</v>
      </c>
      <c r="H451" s="102" t="str">
        <f>IFERROR(_xlfn.XLOOKUP($G451,通讯通路门店!$S$4:$S$993933,通讯通路门店!$R$4:$R$993933,0,0),"")</f>
        <v/>
      </c>
      <c r="I451" s="83"/>
      <c r="J451" s="83"/>
      <c r="K451" s="83"/>
      <c r="L451" s="83"/>
      <c r="M451" s="83"/>
      <c r="N451" s="83"/>
      <c r="O451" s="83"/>
      <c r="P451" s="83"/>
      <c r="Q451" s="83"/>
      <c r="R451" s="83"/>
      <c r="S451" s="83"/>
      <c r="T451" s="83"/>
      <c r="U451" s="99">
        <f>COUNTIF(通讯通路门店!$S:$S,$G451)</f>
        <v>0</v>
      </c>
      <c r="V451" s="99">
        <f>COUNTIFS(通讯通路门店!$S:$S,$G451,通讯通路门店!$J:$J,"综合卖场")</f>
        <v>0</v>
      </c>
      <c r="W451" s="99">
        <f>SUMIFS(通讯通路门店!$AJ:$AJ,通讯通路门店!$S:$S,通讯客户沙盘!$G451)</f>
        <v>0</v>
      </c>
      <c r="X451" s="99">
        <f t="shared" si="30"/>
        <v>0</v>
      </c>
      <c r="Y451" s="99">
        <f>COUNTIFS(通讯通路门店!$S:$S,$G451,通讯通路门店!$J:$J,"荣耀体验店")+COUNTIFS(通讯通路门店!$S:$S,$G451,通讯通路门店!$J:$J,"荣耀授权专卖店")</f>
        <v>0</v>
      </c>
      <c r="Z451" s="99">
        <f>COUNTIFS(通讯通路门店!$S:$S,$G451,通讯通路门店!$J:$J,"VIVO体验店")</f>
        <v>0</v>
      </c>
      <c r="AA451" s="99">
        <f>COUNTIFS(通讯通路门店!$S:$S,$G451,通讯通路门店!$J:$J,"OPPO体验店")</f>
        <v>0</v>
      </c>
      <c r="AB451" s="99">
        <f>COUNTIFS(通讯通路门店!$S:$S,$G451,通讯通路门店!$J:$J,"华为授权体验店")+COUNTIFS(通讯通路门店!$S:$S,$G451,通讯通路门店!$J:$J,"华为堡垒店")</f>
        <v>0</v>
      </c>
      <c r="AC451" s="99">
        <f>COUNTIFS(通讯通路门店!$S:$S,$G451,通讯通路门店!$J:$J,"小米体验店")</f>
        <v>0</v>
      </c>
      <c r="AD451" s="99">
        <f>COUNTIFS(通讯通路门店!$S:$S,$G451,通讯通路门店!$J:$J,"苹果体验店")</f>
        <v>0</v>
      </c>
      <c r="AE451" s="99">
        <f>COUNTIFS(通讯通路门店!$S:$S,$G451,通讯通路门店!$J:$J,"其他品牌专卖店")</f>
        <v>0</v>
      </c>
      <c r="AF451" s="99">
        <f>SUMIFS(通讯通路门店!$BI:$BI,通讯通路门店!$S:$S,$G451)</f>
        <v>0</v>
      </c>
      <c r="AG451" s="99">
        <f>SUMIFS(通讯通路门店!$BH:$BH,通讯通路门店!$S:$S,$G451)</f>
        <v>0</v>
      </c>
      <c r="AH451" s="99">
        <f t="shared" si="31"/>
        <v>0</v>
      </c>
      <c r="AI451" s="99">
        <f>SUMIFS(通讯通路门店!$BB:$BB,通讯通路门店!$S:$S,$G451)</f>
        <v>0</v>
      </c>
      <c r="AJ451" s="99">
        <f>SUMIFS(通讯通路门店!$BE:$BE,通讯通路门店!$S:$S,$G451)</f>
        <v>0</v>
      </c>
      <c r="AK451" s="99">
        <f>SUMIFS(通讯通路门店!$BG:$BG,通讯通路门店!$S:$S,$G451)</f>
        <v>0</v>
      </c>
      <c r="AL451" s="99">
        <f>SUMIFS(通讯通路门店!$BC:$BC,通讯通路门店!$S:$S,$G451)</f>
        <v>0</v>
      </c>
      <c r="AM451" s="99">
        <f>SUMIFS(通讯通路门店!$BD:$BD,通讯通路门店!$S:$S,$G451)</f>
        <v>0</v>
      </c>
      <c r="AN451" s="99">
        <f>SUMIFS(通讯通路门店!$BF:$BF,通讯通路门店!$S:$S,$G451)</f>
        <v>0</v>
      </c>
      <c r="AO451" s="99">
        <f t="shared" si="32"/>
        <v>0</v>
      </c>
      <c r="AP451" s="99">
        <f>SUMIFS(通讯通路门店!$K:$K,通讯通路门店!$S:$S,$G451)</f>
        <v>0</v>
      </c>
      <c r="AQ451" s="83"/>
      <c r="AR451" s="99">
        <f>SUMIFS(通讯通路门店!$T:$T,通讯通路门店!$S:$S,$G451)</f>
        <v>0</v>
      </c>
      <c r="AS451" s="99">
        <f>SUMIFS(通讯通路门店!$U:$U,通讯通路门店!$S:$S,$G451)</f>
        <v>0</v>
      </c>
      <c r="AT451" s="99">
        <f>SUMIFS(通讯通路门店!$V:$V,通讯通路门店!$S:$S,$G451)</f>
        <v>0</v>
      </c>
      <c r="AU451" s="99">
        <f>SUMIFS(通讯通路门店!$W:$W,通讯通路门店!$S:$S,$G451)</f>
        <v>0</v>
      </c>
      <c r="AV451" s="99">
        <f>SUMIFS(通讯通路门店!$Z:$Z,通讯通路门店!$S:$S,$G451)</f>
        <v>0</v>
      </c>
      <c r="AW451" s="99">
        <f>SUMIFS(通讯通路门店!$AB:$AB,通讯通路门店!$S:$S,$G451)</f>
        <v>0</v>
      </c>
      <c r="AX451" s="99">
        <f>SUMIFS(通讯通路门店!$X:$X,通讯通路门店!$S:$S,$G451)</f>
        <v>0</v>
      </c>
      <c r="AY451" s="99">
        <f>SUMIFS(通讯通路门店!$Y:$Y,通讯通路门店!$S:$S,$G451)</f>
        <v>0</v>
      </c>
      <c r="AZ451" s="99">
        <f>SUMIFS(通讯通路门店!$AA:$AA,通讯通路门店!$S:$S,$G451)</f>
        <v>0</v>
      </c>
      <c r="BA451" s="99">
        <f t="shared" si="33"/>
        <v>0</v>
      </c>
      <c r="BB451" s="99">
        <f t="shared" si="34"/>
        <v>0</v>
      </c>
      <c r="BC451" s="99">
        <f>SUMIFS(通讯通路门店!$W:$W,通讯通路门店!$S:$S,$G451,通讯通路门店!$J:$J,"荣耀体验店")+SUMIFS(通讯通路门店!$W:$W,通讯通路门店!$S:$S,$G451,通讯通路门店!$J:$J,"荣耀授权专卖店")</f>
        <v>0</v>
      </c>
      <c r="BD451" s="99">
        <f>SUMIFS(通讯通路门店!$Z:$Z,通讯通路门店!$S:$S,$G451,通讯通路门店!$J:$J,"VIVO体验店")</f>
        <v>0</v>
      </c>
      <c r="BE451" s="99">
        <f>SUMIFS(通讯通路门店!$AB:$AB,通讯通路门店!$S:$S,$G451,通讯通路门店!$J:$J,"OPPO体验店")</f>
        <v>0</v>
      </c>
      <c r="BF451" s="99">
        <f>SUMIFS(通讯通路门店!$X:$X,通讯通路门店!$S:$S,$G451,通讯通路门店!$J:$J,"华为授权体验店")+SUMIFS(通讯通路门店!$AA:$AA,通讯通路门店!$S:$S,$G451,通讯通路门店!$J:$J,"华为堡垒店")</f>
        <v>0</v>
      </c>
      <c r="BG451" s="99">
        <f>SUMIFS(通讯通路门店!$Y:$Y,通讯通路门店!$S:$S,$G451,通讯通路门店!$J:$J,"小米体验店")</f>
        <v>0</v>
      </c>
      <c r="BH451" s="99">
        <f>SUMIFS(通讯通路门店!$AA:$AA,通讯通路门店!$S:$S,$G451,通讯通路门店!$J:$J,"苹果体验店")</f>
        <v>0</v>
      </c>
      <c r="BI451" s="99">
        <f>SUMIFS(通讯通路门店!$K:$K,通讯通路门店!$S:$S,$G451,通讯通路门店!$J:$J,"其他品牌专卖店")</f>
        <v>0</v>
      </c>
      <c r="BJ451" s="99">
        <f>SUMIFS(通讯通路门店!$AC:$AC,通讯通路门店!$S:$S,$G451)</f>
        <v>0</v>
      </c>
      <c r="BK451" s="99">
        <f>SUMIFS(通讯通路门店!$AD:$AD,通讯通路门店!$S:$S,$G451)</f>
        <v>0</v>
      </c>
      <c r="BL451" s="99">
        <f>SUMIFS(通讯通路门店!$AE:$AE,通讯通路门店!$S:$S,$G451)</f>
        <v>0</v>
      </c>
      <c r="BM451" s="99">
        <f>SUMIFS(通讯通路门店!$AF:$AF,通讯通路门店!$S:$S,$G451)</f>
        <v>0</v>
      </c>
      <c r="BN451" s="99">
        <f>SUMIFS(通讯通路门店!$AG:$AG,通讯通路门店!$S:$S,$G451)</f>
        <v>0</v>
      </c>
      <c r="BO451" s="99">
        <f>SUMIFS(通讯通路门店!$AH:$AH,通讯通路门店!$S:$S,$G451)</f>
        <v>0</v>
      </c>
      <c r="BP451" s="99">
        <f>SUMIFS(通讯通路门店!$AI:$AI,通讯通路门店!$S:$S,$G451)</f>
        <v>0</v>
      </c>
      <c r="BQ451" s="83"/>
    </row>
    <row r="452" spans="1:69">
      <c r="A452" s="99" t="str">
        <f>IFERROR(_xlfn.XLOOKUP($G452,通讯通路门店!$S$4:$S$993933,通讯通路门店!$A$4:$A$993933,0,0),"")</f>
        <v/>
      </c>
      <c r="B452" s="99" t="str">
        <f>IFERROR(_xlfn.XLOOKUP($G452,通讯通路门店!$S$4:$S$993933,通讯通路门店!$B$4:$B$993933,0,0),"")</f>
        <v/>
      </c>
      <c r="C452" s="99" t="str">
        <f>IFERROR(_xlfn.XLOOKUP($G452,通讯通路门店!$S$4:$S$993933,通讯通路门店!$C$4:$C$993933,0,0),"")</f>
        <v/>
      </c>
      <c r="D452" s="99" t="str">
        <f>IFERROR(_xlfn.XLOOKUP($G452,通讯通路门店!$S$4:$S$993933,通讯通路门店!$D$4:$D$993933,0,0),"")</f>
        <v/>
      </c>
      <c r="E452" s="83"/>
      <c r="F452" s="83"/>
      <c r="G452" s="101" t="e">
        <v>#N/A</v>
      </c>
      <c r="H452" s="102" t="str">
        <f>IFERROR(_xlfn.XLOOKUP($G452,通讯通路门店!$S$4:$S$993933,通讯通路门店!$R$4:$R$993933,0,0),"")</f>
        <v/>
      </c>
      <c r="I452" s="83"/>
      <c r="J452" s="83"/>
      <c r="K452" s="83"/>
      <c r="L452" s="83"/>
      <c r="M452" s="83"/>
      <c r="N452" s="83"/>
      <c r="O452" s="83"/>
      <c r="P452" s="83"/>
      <c r="Q452" s="83"/>
      <c r="R452" s="83"/>
      <c r="S452" s="83"/>
      <c r="T452" s="83"/>
      <c r="U452" s="99">
        <f>COUNTIF(通讯通路门店!$S:$S,$G452)</f>
        <v>0</v>
      </c>
      <c r="V452" s="99">
        <f>COUNTIFS(通讯通路门店!$S:$S,$G452,通讯通路门店!$J:$J,"综合卖场")</f>
        <v>0</v>
      </c>
      <c r="W452" s="99">
        <f>SUMIFS(通讯通路门店!$AJ:$AJ,通讯通路门店!$S:$S,通讯客户沙盘!$G452)</f>
        <v>0</v>
      </c>
      <c r="X452" s="99">
        <f t="shared" ref="X452:X515" si="35">Y452+Z452+AA452+AB452+AC452+AD452+AE452</f>
        <v>0</v>
      </c>
      <c r="Y452" s="99">
        <f>COUNTIFS(通讯通路门店!$S:$S,$G452,通讯通路门店!$J:$J,"荣耀体验店")+COUNTIFS(通讯通路门店!$S:$S,$G452,通讯通路门店!$J:$J,"荣耀授权专卖店")</f>
        <v>0</v>
      </c>
      <c r="Z452" s="99">
        <f>COUNTIFS(通讯通路门店!$S:$S,$G452,通讯通路门店!$J:$J,"VIVO体验店")</f>
        <v>0</v>
      </c>
      <c r="AA452" s="99">
        <f>COUNTIFS(通讯通路门店!$S:$S,$G452,通讯通路门店!$J:$J,"OPPO体验店")</f>
        <v>0</v>
      </c>
      <c r="AB452" s="99">
        <f>COUNTIFS(通讯通路门店!$S:$S,$G452,通讯通路门店!$J:$J,"华为授权体验店")+COUNTIFS(通讯通路门店!$S:$S,$G452,通讯通路门店!$J:$J,"华为堡垒店")</f>
        <v>0</v>
      </c>
      <c r="AC452" s="99">
        <f>COUNTIFS(通讯通路门店!$S:$S,$G452,通讯通路门店!$J:$J,"小米体验店")</f>
        <v>0</v>
      </c>
      <c r="AD452" s="99">
        <f>COUNTIFS(通讯通路门店!$S:$S,$G452,通讯通路门店!$J:$J,"苹果体验店")</f>
        <v>0</v>
      </c>
      <c r="AE452" s="99">
        <f>COUNTIFS(通讯通路门店!$S:$S,$G452,通讯通路门店!$J:$J,"其他品牌专卖店")</f>
        <v>0</v>
      </c>
      <c r="AF452" s="99">
        <f>SUMIFS(通讯通路门店!$BI:$BI,通讯通路门店!$S:$S,$G452)</f>
        <v>0</v>
      </c>
      <c r="AG452" s="99">
        <f>SUMIFS(通讯通路门店!$BH:$BH,通讯通路门店!$S:$S,$G452)</f>
        <v>0</v>
      </c>
      <c r="AH452" s="99">
        <f t="shared" ref="AH452:AH515" si="36">AI452+AJ452+AK452+AL452+AM452+AN452</f>
        <v>0</v>
      </c>
      <c r="AI452" s="99">
        <f>SUMIFS(通讯通路门店!$BB:$BB,通讯通路门店!$S:$S,$G452)</f>
        <v>0</v>
      </c>
      <c r="AJ452" s="99">
        <f>SUMIFS(通讯通路门店!$BE:$BE,通讯通路门店!$S:$S,$G452)</f>
        <v>0</v>
      </c>
      <c r="AK452" s="99">
        <f>SUMIFS(通讯通路门店!$BG:$BG,通讯通路门店!$S:$S,$G452)</f>
        <v>0</v>
      </c>
      <c r="AL452" s="99">
        <f>SUMIFS(通讯通路门店!$BC:$BC,通讯通路门店!$S:$S,$G452)</f>
        <v>0</v>
      </c>
      <c r="AM452" s="99">
        <f>SUMIFS(通讯通路门店!$BD:$BD,通讯通路门店!$S:$S,$G452)</f>
        <v>0</v>
      </c>
      <c r="AN452" s="99">
        <f>SUMIFS(通讯通路门店!$BF:$BF,通讯通路门店!$S:$S,$G452)</f>
        <v>0</v>
      </c>
      <c r="AO452" s="99">
        <f t="shared" ref="AO452:AO515" si="37">AP452+AQ452</f>
        <v>0</v>
      </c>
      <c r="AP452" s="99">
        <f>SUMIFS(通讯通路门店!$K:$K,通讯通路门店!$S:$S,$G452)</f>
        <v>0</v>
      </c>
      <c r="AQ452" s="83"/>
      <c r="AR452" s="99">
        <f>SUMIFS(通讯通路门店!$T:$T,通讯通路门店!$S:$S,$G452)</f>
        <v>0</v>
      </c>
      <c r="AS452" s="99">
        <f>SUMIFS(通讯通路门店!$U:$U,通讯通路门店!$S:$S,$G452)</f>
        <v>0</v>
      </c>
      <c r="AT452" s="99">
        <f>SUMIFS(通讯通路门店!$V:$V,通讯通路门店!$S:$S,$G452)</f>
        <v>0</v>
      </c>
      <c r="AU452" s="99">
        <f>SUMIFS(通讯通路门店!$W:$W,通讯通路门店!$S:$S,$G452)</f>
        <v>0</v>
      </c>
      <c r="AV452" s="99">
        <f>SUMIFS(通讯通路门店!$Z:$Z,通讯通路门店!$S:$S,$G452)</f>
        <v>0</v>
      </c>
      <c r="AW452" s="99">
        <f>SUMIFS(通讯通路门店!$AB:$AB,通讯通路门店!$S:$S,$G452)</f>
        <v>0</v>
      </c>
      <c r="AX452" s="99">
        <f>SUMIFS(通讯通路门店!$X:$X,通讯通路门店!$S:$S,$G452)</f>
        <v>0</v>
      </c>
      <c r="AY452" s="99">
        <f>SUMIFS(通讯通路门店!$Y:$Y,通讯通路门店!$S:$S,$G452)</f>
        <v>0</v>
      </c>
      <c r="AZ452" s="99">
        <f>SUMIFS(通讯通路门店!$AA:$AA,通讯通路门店!$S:$S,$G452)</f>
        <v>0</v>
      </c>
      <c r="BA452" s="99">
        <f t="shared" ref="BA452:BA515" si="38">AP452-BB452</f>
        <v>0</v>
      </c>
      <c r="BB452" s="99">
        <f t="shared" ref="BB452:BB515" si="39">BC452+BD452+BE452+BF452+BG452+BH452</f>
        <v>0</v>
      </c>
      <c r="BC452" s="99">
        <f>SUMIFS(通讯通路门店!$W:$W,通讯通路门店!$S:$S,$G452,通讯通路门店!$J:$J,"荣耀体验店")+SUMIFS(通讯通路门店!$W:$W,通讯通路门店!$S:$S,$G452,通讯通路门店!$J:$J,"荣耀授权专卖店")</f>
        <v>0</v>
      </c>
      <c r="BD452" s="99">
        <f>SUMIFS(通讯通路门店!$Z:$Z,通讯通路门店!$S:$S,$G452,通讯通路门店!$J:$J,"VIVO体验店")</f>
        <v>0</v>
      </c>
      <c r="BE452" s="99">
        <f>SUMIFS(通讯通路门店!$AB:$AB,通讯通路门店!$S:$S,$G452,通讯通路门店!$J:$J,"OPPO体验店")</f>
        <v>0</v>
      </c>
      <c r="BF452" s="99">
        <f>SUMIFS(通讯通路门店!$X:$X,通讯通路门店!$S:$S,$G452,通讯通路门店!$J:$J,"华为授权体验店")+SUMIFS(通讯通路门店!$AA:$AA,通讯通路门店!$S:$S,$G452,通讯通路门店!$J:$J,"华为堡垒店")</f>
        <v>0</v>
      </c>
      <c r="BG452" s="99">
        <f>SUMIFS(通讯通路门店!$Y:$Y,通讯通路门店!$S:$S,$G452,通讯通路门店!$J:$J,"小米体验店")</f>
        <v>0</v>
      </c>
      <c r="BH452" s="99">
        <f>SUMIFS(通讯通路门店!$AA:$AA,通讯通路门店!$S:$S,$G452,通讯通路门店!$J:$J,"苹果体验店")</f>
        <v>0</v>
      </c>
      <c r="BI452" s="99">
        <f>SUMIFS(通讯通路门店!$K:$K,通讯通路门店!$S:$S,$G452,通讯通路门店!$J:$J,"其他品牌专卖店")</f>
        <v>0</v>
      </c>
      <c r="BJ452" s="99">
        <f>SUMIFS(通讯通路门店!$AC:$AC,通讯通路门店!$S:$S,$G452)</f>
        <v>0</v>
      </c>
      <c r="BK452" s="99">
        <f>SUMIFS(通讯通路门店!$AD:$AD,通讯通路门店!$S:$S,$G452)</f>
        <v>0</v>
      </c>
      <c r="BL452" s="99">
        <f>SUMIFS(通讯通路门店!$AE:$AE,通讯通路门店!$S:$S,$G452)</f>
        <v>0</v>
      </c>
      <c r="BM452" s="99">
        <f>SUMIFS(通讯通路门店!$AF:$AF,通讯通路门店!$S:$S,$G452)</f>
        <v>0</v>
      </c>
      <c r="BN452" s="99">
        <f>SUMIFS(通讯通路门店!$AG:$AG,通讯通路门店!$S:$S,$G452)</f>
        <v>0</v>
      </c>
      <c r="BO452" s="99">
        <f>SUMIFS(通讯通路门店!$AH:$AH,通讯通路门店!$S:$S,$G452)</f>
        <v>0</v>
      </c>
      <c r="BP452" s="99">
        <f>SUMIFS(通讯通路门店!$AI:$AI,通讯通路门店!$S:$S,$G452)</f>
        <v>0</v>
      </c>
      <c r="BQ452" s="83"/>
    </row>
    <row r="453" spans="1:69">
      <c r="A453" s="99" t="str">
        <f>IFERROR(_xlfn.XLOOKUP($G453,通讯通路门店!$S$4:$S$993933,通讯通路门店!$A$4:$A$993933,0,0),"")</f>
        <v/>
      </c>
      <c r="B453" s="99" t="str">
        <f>IFERROR(_xlfn.XLOOKUP($G453,通讯通路门店!$S$4:$S$993933,通讯通路门店!$B$4:$B$993933,0,0),"")</f>
        <v/>
      </c>
      <c r="C453" s="99" t="str">
        <f>IFERROR(_xlfn.XLOOKUP($G453,通讯通路门店!$S$4:$S$993933,通讯通路门店!$C$4:$C$993933,0,0),"")</f>
        <v/>
      </c>
      <c r="D453" s="99" t="str">
        <f>IFERROR(_xlfn.XLOOKUP($G453,通讯通路门店!$S$4:$S$993933,通讯通路门店!$D$4:$D$993933,0,0),"")</f>
        <v/>
      </c>
      <c r="E453" s="83"/>
      <c r="F453" s="83"/>
      <c r="G453" s="101" t="e">
        <v>#N/A</v>
      </c>
      <c r="H453" s="102" t="str">
        <f>IFERROR(_xlfn.XLOOKUP($G453,通讯通路门店!$S$4:$S$993933,通讯通路门店!$R$4:$R$993933,0,0),"")</f>
        <v/>
      </c>
      <c r="I453" s="83"/>
      <c r="J453" s="83"/>
      <c r="K453" s="83"/>
      <c r="L453" s="83"/>
      <c r="M453" s="83"/>
      <c r="N453" s="83"/>
      <c r="O453" s="83"/>
      <c r="P453" s="83"/>
      <c r="Q453" s="83"/>
      <c r="R453" s="83"/>
      <c r="S453" s="83"/>
      <c r="T453" s="83"/>
      <c r="U453" s="99">
        <f>COUNTIF(通讯通路门店!$S:$S,$G453)</f>
        <v>0</v>
      </c>
      <c r="V453" s="99">
        <f>COUNTIFS(通讯通路门店!$S:$S,$G453,通讯通路门店!$J:$J,"综合卖场")</f>
        <v>0</v>
      </c>
      <c r="W453" s="99">
        <f>SUMIFS(通讯通路门店!$AJ:$AJ,通讯通路门店!$S:$S,通讯客户沙盘!$G453)</f>
        <v>0</v>
      </c>
      <c r="X453" s="99">
        <f t="shared" si="35"/>
        <v>0</v>
      </c>
      <c r="Y453" s="99">
        <f>COUNTIFS(通讯通路门店!$S:$S,$G453,通讯通路门店!$J:$J,"荣耀体验店")+COUNTIFS(通讯通路门店!$S:$S,$G453,通讯通路门店!$J:$J,"荣耀授权专卖店")</f>
        <v>0</v>
      </c>
      <c r="Z453" s="99">
        <f>COUNTIFS(通讯通路门店!$S:$S,$G453,通讯通路门店!$J:$J,"VIVO体验店")</f>
        <v>0</v>
      </c>
      <c r="AA453" s="99">
        <f>COUNTIFS(通讯通路门店!$S:$S,$G453,通讯通路门店!$J:$J,"OPPO体验店")</f>
        <v>0</v>
      </c>
      <c r="AB453" s="99">
        <f>COUNTIFS(通讯通路门店!$S:$S,$G453,通讯通路门店!$J:$J,"华为授权体验店")+COUNTIFS(通讯通路门店!$S:$S,$G453,通讯通路门店!$J:$J,"华为堡垒店")</f>
        <v>0</v>
      </c>
      <c r="AC453" s="99">
        <f>COUNTIFS(通讯通路门店!$S:$S,$G453,通讯通路门店!$J:$J,"小米体验店")</f>
        <v>0</v>
      </c>
      <c r="AD453" s="99">
        <f>COUNTIFS(通讯通路门店!$S:$S,$G453,通讯通路门店!$J:$J,"苹果体验店")</f>
        <v>0</v>
      </c>
      <c r="AE453" s="99">
        <f>COUNTIFS(通讯通路门店!$S:$S,$G453,通讯通路门店!$J:$J,"其他品牌专卖店")</f>
        <v>0</v>
      </c>
      <c r="AF453" s="99">
        <f>SUMIFS(通讯通路门店!$BI:$BI,通讯通路门店!$S:$S,$G453)</f>
        <v>0</v>
      </c>
      <c r="AG453" s="99">
        <f>SUMIFS(通讯通路门店!$BH:$BH,通讯通路门店!$S:$S,$G453)</f>
        <v>0</v>
      </c>
      <c r="AH453" s="99">
        <f t="shared" si="36"/>
        <v>0</v>
      </c>
      <c r="AI453" s="99">
        <f>SUMIFS(通讯通路门店!$BB:$BB,通讯通路门店!$S:$S,$G453)</f>
        <v>0</v>
      </c>
      <c r="AJ453" s="99">
        <f>SUMIFS(通讯通路门店!$BE:$BE,通讯通路门店!$S:$S,$G453)</f>
        <v>0</v>
      </c>
      <c r="AK453" s="99">
        <f>SUMIFS(通讯通路门店!$BG:$BG,通讯通路门店!$S:$S,$G453)</f>
        <v>0</v>
      </c>
      <c r="AL453" s="99">
        <f>SUMIFS(通讯通路门店!$BC:$BC,通讯通路门店!$S:$S,$G453)</f>
        <v>0</v>
      </c>
      <c r="AM453" s="99">
        <f>SUMIFS(通讯通路门店!$BD:$BD,通讯通路门店!$S:$S,$G453)</f>
        <v>0</v>
      </c>
      <c r="AN453" s="99">
        <f>SUMIFS(通讯通路门店!$BF:$BF,通讯通路门店!$S:$S,$G453)</f>
        <v>0</v>
      </c>
      <c r="AO453" s="99">
        <f t="shared" si="37"/>
        <v>0</v>
      </c>
      <c r="AP453" s="99">
        <f>SUMIFS(通讯通路门店!$K:$K,通讯通路门店!$S:$S,$G453)</f>
        <v>0</v>
      </c>
      <c r="AQ453" s="83"/>
      <c r="AR453" s="99">
        <f>SUMIFS(通讯通路门店!$T:$T,通讯通路门店!$S:$S,$G453)</f>
        <v>0</v>
      </c>
      <c r="AS453" s="99">
        <f>SUMIFS(通讯通路门店!$U:$U,通讯通路门店!$S:$S,$G453)</f>
        <v>0</v>
      </c>
      <c r="AT453" s="99">
        <f>SUMIFS(通讯通路门店!$V:$V,通讯通路门店!$S:$S,$G453)</f>
        <v>0</v>
      </c>
      <c r="AU453" s="99">
        <f>SUMIFS(通讯通路门店!$W:$W,通讯通路门店!$S:$S,$G453)</f>
        <v>0</v>
      </c>
      <c r="AV453" s="99">
        <f>SUMIFS(通讯通路门店!$Z:$Z,通讯通路门店!$S:$S,$G453)</f>
        <v>0</v>
      </c>
      <c r="AW453" s="99">
        <f>SUMIFS(通讯通路门店!$AB:$AB,通讯通路门店!$S:$S,$G453)</f>
        <v>0</v>
      </c>
      <c r="AX453" s="99">
        <f>SUMIFS(通讯通路门店!$X:$X,通讯通路门店!$S:$S,$G453)</f>
        <v>0</v>
      </c>
      <c r="AY453" s="99">
        <f>SUMIFS(通讯通路门店!$Y:$Y,通讯通路门店!$S:$S,$G453)</f>
        <v>0</v>
      </c>
      <c r="AZ453" s="99">
        <f>SUMIFS(通讯通路门店!$AA:$AA,通讯通路门店!$S:$S,$G453)</f>
        <v>0</v>
      </c>
      <c r="BA453" s="99">
        <f t="shared" si="38"/>
        <v>0</v>
      </c>
      <c r="BB453" s="99">
        <f t="shared" si="39"/>
        <v>0</v>
      </c>
      <c r="BC453" s="99">
        <f>SUMIFS(通讯通路门店!$W:$W,通讯通路门店!$S:$S,$G453,通讯通路门店!$J:$J,"荣耀体验店")+SUMIFS(通讯通路门店!$W:$W,通讯通路门店!$S:$S,$G453,通讯通路门店!$J:$J,"荣耀授权专卖店")</f>
        <v>0</v>
      </c>
      <c r="BD453" s="99">
        <f>SUMIFS(通讯通路门店!$Z:$Z,通讯通路门店!$S:$S,$G453,通讯通路门店!$J:$J,"VIVO体验店")</f>
        <v>0</v>
      </c>
      <c r="BE453" s="99">
        <f>SUMIFS(通讯通路门店!$AB:$AB,通讯通路门店!$S:$S,$G453,通讯通路门店!$J:$J,"OPPO体验店")</f>
        <v>0</v>
      </c>
      <c r="BF453" s="99">
        <f>SUMIFS(通讯通路门店!$X:$X,通讯通路门店!$S:$S,$G453,通讯通路门店!$J:$J,"华为授权体验店")+SUMIFS(通讯通路门店!$AA:$AA,通讯通路门店!$S:$S,$G453,通讯通路门店!$J:$J,"华为堡垒店")</f>
        <v>0</v>
      </c>
      <c r="BG453" s="99">
        <f>SUMIFS(通讯通路门店!$Y:$Y,通讯通路门店!$S:$S,$G453,通讯通路门店!$J:$J,"小米体验店")</f>
        <v>0</v>
      </c>
      <c r="BH453" s="99">
        <f>SUMIFS(通讯通路门店!$AA:$AA,通讯通路门店!$S:$S,$G453,通讯通路门店!$J:$J,"苹果体验店")</f>
        <v>0</v>
      </c>
      <c r="BI453" s="99">
        <f>SUMIFS(通讯通路门店!$K:$K,通讯通路门店!$S:$S,$G453,通讯通路门店!$J:$J,"其他品牌专卖店")</f>
        <v>0</v>
      </c>
      <c r="BJ453" s="99">
        <f>SUMIFS(通讯通路门店!$AC:$AC,通讯通路门店!$S:$S,$G453)</f>
        <v>0</v>
      </c>
      <c r="BK453" s="99">
        <f>SUMIFS(通讯通路门店!$AD:$AD,通讯通路门店!$S:$S,$G453)</f>
        <v>0</v>
      </c>
      <c r="BL453" s="99">
        <f>SUMIFS(通讯通路门店!$AE:$AE,通讯通路门店!$S:$S,$G453)</f>
        <v>0</v>
      </c>
      <c r="BM453" s="99">
        <f>SUMIFS(通讯通路门店!$AF:$AF,通讯通路门店!$S:$S,$G453)</f>
        <v>0</v>
      </c>
      <c r="BN453" s="99">
        <f>SUMIFS(通讯通路门店!$AG:$AG,通讯通路门店!$S:$S,$G453)</f>
        <v>0</v>
      </c>
      <c r="BO453" s="99">
        <f>SUMIFS(通讯通路门店!$AH:$AH,通讯通路门店!$S:$S,$G453)</f>
        <v>0</v>
      </c>
      <c r="BP453" s="99">
        <f>SUMIFS(通讯通路门店!$AI:$AI,通讯通路门店!$S:$S,$G453)</f>
        <v>0</v>
      </c>
      <c r="BQ453" s="83"/>
    </row>
    <row r="454" spans="1:69">
      <c r="A454" s="99" t="str">
        <f>IFERROR(_xlfn.XLOOKUP($G454,通讯通路门店!$S$4:$S$993933,通讯通路门店!$A$4:$A$993933,0,0),"")</f>
        <v/>
      </c>
      <c r="B454" s="99" t="str">
        <f>IFERROR(_xlfn.XLOOKUP($G454,通讯通路门店!$S$4:$S$993933,通讯通路门店!$B$4:$B$993933,0,0),"")</f>
        <v/>
      </c>
      <c r="C454" s="99" t="str">
        <f>IFERROR(_xlfn.XLOOKUP($G454,通讯通路门店!$S$4:$S$993933,通讯通路门店!$C$4:$C$993933,0,0),"")</f>
        <v/>
      </c>
      <c r="D454" s="99" t="str">
        <f>IFERROR(_xlfn.XLOOKUP($G454,通讯通路门店!$S$4:$S$993933,通讯通路门店!$D$4:$D$993933,0,0),"")</f>
        <v/>
      </c>
      <c r="E454" s="83"/>
      <c r="F454" s="83"/>
      <c r="G454" s="101" t="e">
        <v>#N/A</v>
      </c>
      <c r="H454" s="102" t="str">
        <f>IFERROR(_xlfn.XLOOKUP($G454,通讯通路门店!$S$4:$S$993933,通讯通路门店!$R$4:$R$993933,0,0),"")</f>
        <v/>
      </c>
      <c r="I454" s="83"/>
      <c r="J454" s="83"/>
      <c r="K454" s="83"/>
      <c r="L454" s="83"/>
      <c r="M454" s="83"/>
      <c r="N454" s="83"/>
      <c r="O454" s="83"/>
      <c r="P454" s="83"/>
      <c r="Q454" s="83"/>
      <c r="R454" s="83"/>
      <c r="S454" s="83"/>
      <c r="T454" s="83"/>
      <c r="U454" s="99">
        <f>COUNTIF(通讯通路门店!$S:$S,$G454)</f>
        <v>0</v>
      </c>
      <c r="V454" s="99">
        <f>COUNTIFS(通讯通路门店!$S:$S,$G454,通讯通路门店!$J:$J,"综合卖场")</f>
        <v>0</v>
      </c>
      <c r="W454" s="99">
        <f>SUMIFS(通讯通路门店!$AJ:$AJ,通讯通路门店!$S:$S,通讯客户沙盘!$G454)</f>
        <v>0</v>
      </c>
      <c r="X454" s="99">
        <f t="shared" si="35"/>
        <v>0</v>
      </c>
      <c r="Y454" s="99">
        <f>COUNTIFS(通讯通路门店!$S:$S,$G454,通讯通路门店!$J:$J,"荣耀体验店")+COUNTIFS(通讯通路门店!$S:$S,$G454,通讯通路门店!$J:$J,"荣耀授权专卖店")</f>
        <v>0</v>
      </c>
      <c r="Z454" s="99">
        <f>COUNTIFS(通讯通路门店!$S:$S,$G454,通讯通路门店!$J:$J,"VIVO体验店")</f>
        <v>0</v>
      </c>
      <c r="AA454" s="99">
        <f>COUNTIFS(通讯通路门店!$S:$S,$G454,通讯通路门店!$J:$J,"OPPO体验店")</f>
        <v>0</v>
      </c>
      <c r="AB454" s="99">
        <f>COUNTIFS(通讯通路门店!$S:$S,$G454,通讯通路门店!$J:$J,"华为授权体验店")+COUNTIFS(通讯通路门店!$S:$S,$G454,通讯通路门店!$J:$J,"华为堡垒店")</f>
        <v>0</v>
      </c>
      <c r="AC454" s="99">
        <f>COUNTIFS(通讯通路门店!$S:$S,$G454,通讯通路门店!$J:$J,"小米体验店")</f>
        <v>0</v>
      </c>
      <c r="AD454" s="99">
        <f>COUNTIFS(通讯通路门店!$S:$S,$G454,通讯通路门店!$J:$J,"苹果体验店")</f>
        <v>0</v>
      </c>
      <c r="AE454" s="99">
        <f>COUNTIFS(通讯通路门店!$S:$S,$G454,通讯通路门店!$J:$J,"其他品牌专卖店")</f>
        <v>0</v>
      </c>
      <c r="AF454" s="99">
        <f>SUMIFS(通讯通路门店!$BI:$BI,通讯通路门店!$S:$S,$G454)</f>
        <v>0</v>
      </c>
      <c r="AG454" s="99">
        <f>SUMIFS(通讯通路门店!$BH:$BH,通讯通路门店!$S:$S,$G454)</f>
        <v>0</v>
      </c>
      <c r="AH454" s="99">
        <f t="shared" si="36"/>
        <v>0</v>
      </c>
      <c r="AI454" s="99">
        <f>SUMIFS(通讯通路门店!$BB:$BB,通讯通路门店!$S:$S,$G454)</f>
        <v>0</v>
      </c>
      <c r="AJ454" s="99">
        <f>SUMIFS(通讯通路门店!$BE:$BE,通讯通路门店!$S:$S,$G454)</f>
        <v>0</v>
      </c>
      <c r="AK454" s="99">
        <f>SUMIFS(通讯通路门店!$BG:$BG,通讯通路门店!$S:$S,$G454)</f>
        <v>0</v>
      </c>
      <c r="AL454" s="99">
        <f>SUMIFS(通讯通路门店!$BC:$BC,通讯通路门店!$S:$S,$G454)</f>
        <v>0</v>
      </c>
      <c r="AM454" s="99">
        <f>SUMIFS(通讯通路门店!$BD:$BD,通讯通路门店!$S:$S,$G454)</f>
        <v>0</v>
      </c>
      <c r="AN454" s="99">
        <f>SUMIFS(通讯通路门店!$BF:$BF,通讯通路门店!$S:$S,$G454)</f>
        <v>0</v>
      </c>
      <c r="AO454" s="99">
        <f t="shared" si="37"/>
        <v>0</v>
      </c>
      <c r="AP454" s="99">
        <f>SUMIFS(通讯通路门店!$K:$K,通讯通路门店!$S:$S,$G454)</f>
        <v>0</v>
      </c>
      <c r="AQ454" s="83"/>
      <c r="AR454" s="99">
        <f>SUMIFS(通讯通路门店!$T:$T,通讯通路门店!$S:$S,$G454)</f>
        <v>0</v>
      </c>
      <c r="AS454" s="99">
        <f>SUMIFS(通讯通路门店!$U:$U,通讯通路门店!$S:$S,$G454)</f>
        <v>0</v>
      </c>
      <c r="AT454" s="99">
        <f>SUMIFS(通讯通路门店!$V:$V,通讯通路门店!$S:$S,$G454)</f>
        <v>0</v>
      </c>
      <c r="AU454" s="99">
        <f>SUMIFS(通讯通路门店!$W:$W,通讯通路门店!$S:$S,$G454)</f>
        <v>0</v>
      </c>
      <c r="AV454" s="99">
        <f>SUMIFS(通讯通路门店!$Z:$Z,通讯通路门店!$S:$S,$G454)</f>
        <v>0</v>
      </c>
      <c r="AW454" s="99">
        <f>SUMIFS(通讯通路门店!$AB:$AB,通讯通路门店!$S:$S,$G454)</f>
        <v>0</v>
      </c>
      <c r="AX454" s="99">
        <f>SUMIFS(通讯通路门店!$X:$X,通讯通路门店!$S:$S,$G454)</f>
        <v>0</v>
      </c>
      <c r="AY454" s="99">
        <f>SUMIFS(通讯通路门店!$Y:$Y,通讯通路门店!$S:$S,$G454)</f>
        <v>0</v>
      </c>
      <c r="AZ454" s="99">
        <f>SUMIFS(通讯通路门店!$AA:$AA,通讯通路门店!$S:$S,$G454)</f>
        <v>0</v>
      </c>
      <c r="BA454" s="99">
        <f t="shared" si="38"/>
        <v>0</v>
      </c>
      <c r="BB454" s="99">
        <f t="shared" si="39"/>
        <v>0</v>
      </c>
      <c r="BC454" s="99">
        <f>SUMIFS(通讯通路门店!$W:$W,通讯通路门店!$S:$S,$G454,通讯通路门店!$J:$J,"荣耀体验店")+SUMIFS(通讯通路门店!$W:$W,通讯通路门店!$S:$S,$G454,通讯通路门店!$J:$J,"荣耀授权专卖店")</f>
        <v>0</v>
      </c>
      <c r="BD454" s="99">
        <f>SUMIFS(通讯通路门店!$Z:$Z,通讯通路门店!$S:$S,$G454,通讯通路门店!$J:$J,"VIVO体验店")</f>
        <v>0</v>
      </c>
      <c r="BE454" s="99">
        <f>SUMIFS(通讯通路门店!$AB:$AB,通讯通路门店!$S:$S,$G454,通讯通路门店!$J:$J,"OPPO体验店")</f>
        <v>0</v>
      </c>
      <c r="BF454" s="99">
        <f>SUMIFS(通讯通路门店!$X:$X,通讯通路门店!$S:$S,$G454,通讯通路门店!$J:$J,"华为授权体验店")+SUMIFS(通讯通路门店!$AA:$AA,通讯通路门店!$S:$S,$G454,通讯通路门店!$J:$J,"华为堡垒店")</f>
        <v>0</v>
      </c>
      <c r="BG454" s="99">
        <f>SUMIFS(通讯通路门店!$Y:$Y,通讯通路门店!$S:$S,$G454,通讯通路门店!$J:$J,"小米体验店")</f>
        <v>0</v>
      </c>
      <c r="BH454" s="99">
        <f>SUMIFS(通讯通路门店!$AA:$AA,通讯通路门店!$S:$S,$G454,通讯通路门店!$J:$J,"苹果体验店")</f>
        <v>0</v>
      </c>
      <c r="BI454" s="99">
        <f>SUMIFS(通讯通路门店!$K:$K,通讯通路门店!$S:$S,$G454,通讯通路门店!$J:$J,"其他品牌专卖店")</f>
        <v>0</v>
      </c>
      <c r="BJ454" s="99">
        <f>SUMIFS(通讯通路门店!$AC:$AC,通讯通路门店!$S:$S,$G454)</f>
        <v>0</v>
      </c>
      <c r="BK454" s="99">
        <f>SUMIFS(通讯通路门店!$AD:$AD,通讯通路门店!$S:$S,$G454)</f>
        <v>0</v>
      </c>
      <c r="BL454" s="99">
        <f>SUMIFS(通讯通路门店!$AE:$AE,通讯通路门店!$S:$S,$G454)</f>
        <v>0</v>
      </c>
      <c r="BM454" s="99">
        <f>SUMIFS(通讯通路门店!$AF:$AF,通讯通路门店!$S:$S,$G454)</f>
        <v>0</v>
      </c>
      <c r="BN454" s="99">
        <f>SUMIFS(通讯通路门店!$AG:$AG,通讯通路门店!$S:$S,$G454)</f>
        <v>0</v>
      </c>
      <c r="BO454" s="99">
        <f>SUMIFS(通讯通路门店!$AH:$AH,通讯通路门店!$S:$S,$G454)</f>
        <v>0</v>
      </c>
      <c r="BP454" s="99">
        <f>SUMIFS(通讯通路门店!$AI:$AI,通讯通路门店!$S:$S,$G454)</f>
        <v>0</v>
      </c>
      <c r="BQ454" s="83"/>
    </row>
    <row r="455" spans="1:69">
      <c r="A455" s="99" t="str">
        <f>IFERROR(_xlfn.XLOOKUP($G455,通讯通路门店!$S$4:$S$993933,通讯通路门店!$A$4:$A$993933,0,0),"")</f>
        <v/>
      </c>
      <c r="B455" s="99" t="str">
        <f>IFERROR(_xlfn.XLOOKUP($G455,通讯通路门店!$S$4:$S$993933,通讯通路门店!$B$4:$B$993933,0,0),"")</f>
        <v/>
      </c>
      <c r="C455" s="99" t="str">
        <f>IFERROR(_xlfn.XLOOKUP($G455,通讯通路门店!$S$4:$S$993933,通讯通路门店!$C$4:$C$993933,0,0),"")</f>
        <v/>
      </c>
      <c r="D455" s="99" t="str">
        <f>IFERROR(_xlfn.XLOOKUP($G455,通讯通路门店!$S$4:$S$993933,通讯通路门店!$D$4:$D$993933,0,0),"")</f>
        <v/>
      </c>
      <c r="E455" s="83"/>
      <c r="F455" s="83"/>
      <c r="G455" s="101" t="e">
        <v>#N/A</v>
      </c>
      <c r="H455" s="102" t="str">
        <f>IFERROR(_xlfn.XLOOKUP($G455,通讯通路门店!$S$4:$S$993933,通讯通路门店!$R$4:$R$993933,0,0),"")</f>
        <v/>
      </c>
      <c r="I455" s="83"/>
      <c r="J455" s="83"/>
      <c r="K455" s="83"/>
      <c r="L455" s="83"/>
      <c r="M455" s="83"/>
      <c r="N455" s="83"/>
      <c r="O455" s="83"/>
      <c r="P455" s="83"/>
      <c r="Q455" s="83"/>
      <c r="R455" s="83"/>
      <c r="S455" s="83"/>
      <c r="T455" s="83"/>
      <c r="U455" s="99">
        <f>COUNTIF(通讯通路门店!$S:$S,$G455)</f>
        <v>0</v>
      </c>
      <c r="V455" s="99">
        <f>COUNTIFS(通讯通路门店!$S:$S,$G455,通讯通路门店!$J:$J,"综合卖场")</f>
        <v>0</v>
      </c>
      <c r="W455" s="99">
        <f>SUMIFS(通讯通路门店!$AJ:$AJ,通讯通路门店!$S:$S,通讯客户沙盘!$G455)</f>
        <v>0</v>
      </c>
      <c r="X455" s="99">
        <f t="shared" si="35"/>
        <v>0</v>
      </c>
      <c r="Y455" s="99">
        <f>COUNTIFS(通讯通路门店!$S:$S,$G455,通讯通路门店!$J:$J,"荣耀体验店")+COUNTIFS(通讯通路门店!$S:$S,$G455,通讯通路门店!$J:$J,"荣耀授权专卖店")</f>
        <v>0</v>
      </c>
      <c r="Z455" s="99">
        <f>COUNTIFS(通讯通路门店!$S:$S,$G455,通讯通路门店!$J:$J,"VIVO体验店")</f>
        <v>0</v>
      </c>
      <c r="AA455" s="99">
        <f>COUNTIFS(通讯通路门店!$S:$S,$G455,通讯通路门店!$J:$J,"OPPO体验店")</f>
        <v>0</v>
      </c>
      <c r="AB455" s="99">
        <f>COUNTIFS(通讯通路门店!$S:$S,$G455,通讯通路门店!$J:$J,"华为授权体验店")+COUNTIFS(通讯通路门店!$S:$S,$G455,通讯通路门店!$J:$J,"华为堡垒店")</f>
        <v>0</v>
      </c>
      <c r="AC455" s="99">
        <f>COUNTIFS(通讯通路门店!$S:$S,$G455,通讯通路门店!$J:$J,"小米体验店")</f>
        <v>0</v>
      </c>
      <c r="AD455" s="99">
        <f>COUNTIFS(通讯通路门店!$S:$S,$G455,通讯通路门店!$J:$J,"苹果体验店")</f>
        <v>0</v>
      </c>
      <c r="AE455" s="99">
        <f>COUNTIFS(通讯通路门店!$S:$S,$G455,通讯通路门店!$J:$J,"其他品牌专卖店")</f>
        <v>0</v>
      </c>
      <c r="AF455" s="99">
        <f>SUMIFS(通讯通路门店!$BI:$BI,通讯通路门店!$S:$S,$G455)</f>
        <v>0</v>
      </c>
      <c r="AG455" s="99">
        <f>SUMIFS(通讯通路门店!$BH:$BH,通讯通路门店!$S:$S,$G455)</f>
        <v>0</v>
      </c>
      <c r="AH455" s="99">
        <f t="shared" si="36"/>
        <v>0</v>
      </c>
      <c r="AI455" s="99">
        <f>SUMIFS(通讯通路门店!$BB:$BB,通讯通路门店!$S:$S,$G455)</f>
        <v>0</v>
      </c>
      <c r="AJ455" s="99">
        <f>SUMIFS(通讯通路门店!$BE:$BE,通讯通路门店!$S:$S,$G455)</f>
        <v>0</v>
      </c>
      <c r="AK455" s="99">
        <f>SUMIFS(通讯通路门店!$BG:$BG,通讯通路门店!$S:$S,$G455)</f>
        <v>0</v>
      </c>
      <c r="AL455" s="99">
        <f>SUMIFS(通讯通路门店!$BC:$BC,通讯通路门店!$S:$S,$G455)</f>
        <v>0</v>
      </c>
      <c r="AM455" s="99">
        <f>SUMIFS(通讯通路门店!$BD:$BD,通讯通路门店!$S:$S,$G455)</f>
        <v>0</v>
      </c>
      <c r="AN455" s="99">
        <f>SUMIFS(通讯通路门店!$BF:$BF,通讯通路门店!$S:$S,$G455)</f>
        <v>0</v>
      </c>
      <c r="AO455" s="99">
        <f t="shared" si="37"/>
        <v>0</v>
      </c>
      <c r="AP455" s="99">
        <f>SUMIFS(通讯通路门店!$K:$K,通讯通路门店!$S:$S,$G455)</f>
        <v>0</v>
      </c>
      <c r="AQ455" s="83"/>
      <c r="AR455" s="99">
        <f>SUMIFS(通讯通路门店!$T:$T,通讯通路门店!$S:$S,$G455)</f>
        <v>0</v>
      </c>
      <c r="AS455" s="99">
        <f>SUMIFS(通讯通路门店!$U:$U,通讯通路门店!$S:$S,$G455)</f>
        <v>0</v>
      </c>
      <c r="AT455" s="99">
        <f>SUMIFS(通讯通路门店!$V:$V,通讯通路门店!$S:$S,$G455)</f>
        <v>0</v>
      </c>
      <c r="AU455" s="99">
        <f>SUMIFS(通讯通路门店!$W:$W,通讯通路门店!$S:$S,$G455)</f>
        <v>0</v>
      </c>
      <c r="AV455" s="99">
        <f>SUMIFS(通讯通路门店!$Z:$Z,通讯通路门店!$S:$S,$G455)</f>
        <v>0</v>
      </c>
      <c r="AW455" s="99">
        <f>SUMIFS(通讯通路门店!$AB:$AB,通讯通路门店!$S:$S,$G455)</f>
        <v>0</v>
      </c>
      <c r="AX455" s="99">
        <f>SUMIFS(通讯通路门店!$X:$X,通讯通路门店!$S:$S,$G455)</f>
        <v>0</v>
      </c>
      <c r="AY455" s="99">
        <f>SUMIFS(通讯通路门店!$Y:$Y,通讯通路门店!$S:$S,$G455)</f>
        <v>0</v>
      </c>
      <c r="AZ455" s="99">
        <f>SUMIFS(通讯通路门店!$AA:$AA,通讯通路门店!$S:$S,$G455)</f>
        <v>0</v>
      </c>
      <c r="BA455" s="99">
        <f t="shared" si="38"/>
        <v>0</v>
      </c>
      <c r="BB455" s="99">
        <f t="shared" si="39"/>
        <v>0</v>
      </c>
      <c r="BC455" s="99">
        <f>SUMIFS(通讯通路门店!$W:$W,通讯通路门店!$S:$S,$G455,通讯通路门店!$J:$J,"荣耀体验店")+SUMIFS(通讯通路门店!$W:$W,通讯通路门店!$S:$S,$G455,通讯通路门店!$J:$J,"荣耀授权专卖店")</f>
        <v>0</v>
      </c>
      <c r="BD455" s="99">
        <f>SUMIFS(通讯通路门店!$Z:$Z,通讯通路门店!$S:$S,$G455,通讯通路门店!$J:$J,"VIVO体验店")</f>
        <v>0</v>
      </c>
      <c r="BE455" s="99">
        <f>SUMIFS(通讯通路门店!$AB:$AB,通讯通路门店!$S:$S,$G455,通讯通路门店!$J:$J,"OPPO体验店")</f>
        <v>0</v>
      </c>
      <c r="BF455" s="99">
        <f>SUMIFS(通讯通路门店!$X:$X,通讯通路门店!$S:$S,$G455,通讯通路门店!$J:$J,"华为授权体验店")+SUMIFS(通讯通路门店!$AA:$AA,通讯通路门店!$S:$S,$G455,通讯通路门店!$J:$J,"华为堡垒店")</f>
        <v>0</v>
      </c>
      <c r="BG455" s="99">
        <f>SUMIFS(通讯通路门店!$Y:$Y,通讯通路门店!$S:$S,$G455,通讯通路门店!$J:$J,"小米体验店")</f>
        <v>0</v>
      </c>
      <c r="BH455" s="99">
        <f>SUMIFS(通讯通路门店!$AA:$AA,通讯通路门店!$S:$S,$G455,通讯通路门店!$J:$J,"苹果体验店")</f>
        <v>0</v>
      </c>
      <c r="BI455" s="99">
        <f>SUMIFS(通讯通路门店!$K:$K,通讯通路门店!$S:$S,$G455,通讯通路门店!$J:$J,"其他品牌专卖店")</f>
        <v>0</v>
      </c>
      <c r="BJ455" s="99">
        <f>SUMIFS(通讯通路门店!$AC:$AC,通讯通路门店!$S:$S,$G455)</f>
        <v>0</v>
      </c>
      <c r="BK455" s="99">
        <f>SUMIFS(通讯通路门店!$AD:$AD,通讯通路门店!$S:$S,$G455)</f>
        <v>0</v>
      </c>
      <c r="BL455" s="99">
        <f>SUMIFS(通讯通路门店!$AE:$AE,通讯通路门店!$S:$S,$G455)</f>
        <v>0</v>
      </c>
      <c r="BM455" s="99">
        <f>SUMIFS(通讯通路门店!$AF:$AF,通讯通路门店!$S:$S,$G455)</f>
        <v>0</v>
      </c>
      <c r="BN455" s="99">
        <f>SUMIFS(通讯通路门店!$AG:$AG,通讯通路门店!$S:$S,$G455)</f>
        <v>0</v>
      </c>
      <c r="BO455" s="99">
        <f>SUMIFS(通讯通路门店!$AH:$AH,通讯通路门店!$S:$S,$G455)</f>
        <v>0</v>
      </c>
      <c r="BP455" s="99">
        <f>SUMIFS(通讯通路门店!$AI:$AI,通讯通路门店!$S:$S,$G455)</f>
        <v>0</v>
      </c>
      <c r="BQ455" s="83"/>
    </row>
    <row r="456" spans="1:69">
      <c r="A456" s="99" t="str">
        <f>IFERROR(_xlfn.XLOOKUP($G456,通讯通路门店!$S$4:$S$993933,通讯通路门店!$A$4:$A$993933,0,0),"")</f>
        <v/>
      </c>
      <c r="B456" s="99" t="str">
        <f>IFERROR(_xlfn.XLOOKUP($G456,通讯通路门店!$S$4:$S$993933,通讯通路门店!$B$4:$B$993933,0,0),"")</f>
        <v/>
      </c>
      <c r="C456" s="99" t="str">
        <f>IFERROR(_xlfn.XLOOKUP($G456,通讯通路门店!$S$4:$S$993933,通讯通路门店!$C$4:$C$993933,0,0),"")</f>
        <v/>
      </c>
      <c r="D456" s="99" t="str">
        <f>IFERROR(_xlfn.XLOOKUP($G456,通讯通路门店!$S$4:$S$993933,通讯通路门店!$D$4:$D$993933,0,0),"")</f>
        <v/>
      </c>
      <c r="E456" s="83"/>
      <c r="F456" s="83"/>
      <c r="G456" s="101" t="e">
        <v>#N/A</v>
      </c>
      <c r="H456" s="102" t="str">
        <f>IFERROR(_xlfn.XLOOKUP($G456,通讯通路门店!$S$4:$S$993933,通讯通路门店!$R$4:$R$993933,0,0),"")</f>
        <v/>
      </c>
      <c r="I456" s="83"/>
      <c r="J456" s="83"/>
      <c r="K456" s="83"/>
      <c r="L456" s="83"/>
      <c r="M456" s="83"/>
      <c r="N456" s="83"/>
      <c r="O456" s="83"/>
      <c r="P456" s="83"/>
      <c r="Q456" s="83"/>
      <c r="R456" s="83"/>
      <c r="S456" s="83"/>
      <c r="T456" s="83"/>
      <c r="U456" s="99">
        <f>COUNTIF(通讯通路门店!$S:$S,$G456)</f>
        <v>0</v>
      </c>
      <c r="V456" s="99">
        <f>COUNTIFS(通讯通路门店!$S:$S,$G456,通讯通路门店!$J:$J,"综合卖场")</f>
        <v>0</v>
      </c>
      <c r="W456" s="99">
        <f>SUMIFS(通讯通路门店!$AJ:$AJ,通讯通路门店!$S:$S,通讯客户沙盘!$G456)</f>
        <v>0</v>
      </c>
      <c r="X456" s="99">
        <f t="shared" si="35"/>
        <v>0</v>
      </c>
      <c r="Y456" s="99">
        <f>COUNTIFS(通讯通路门店!$S:$S,$G456,通讯通路门店!$J:$J,"荣耀体验店")+COUNTIFS(通讯通路门店!$S:$S,$G456,通讯通路门店!$J:$J,"荣耀授权专卖店")</f>
        <v>0</v>
      </c>
      <c r="Z456" s="99">
        <f>COUNTIFS(通讯通路门店!$S:$S,$G456,通讯通路门店!$J:$J,"VIVO体验店")</f>
        <v>0</v>
      </c>
      <c r="AA456" s="99">
        <f>COUNTIFS(通讯通路门店!$S:$S,$G456,通讯通路门店!$J:$J,"OPPO体验店")</f>
        <v>0</v>
      </c>
      <c r="AB456" s="99">
        <f>COUNTIFS(通讯通路门店!$S:$S,$G456,通讯通路门店!$J:$J,"华为授权体验店")+COUNTIFS(通讯通路门店!$S:$S,$G456,通讯通路门店!$J:$J,"华为堡垒店")</f>
        <v>0</v>
      </c>
      <c r="AC456" s="99">
        <f>COUNTIFS(通讯通路门店!$S:$S,$G456,通讯通路门店!$J:$J,"小米体验店")</f>
        <v>0</v>
      </c>
      <c r="AD456" s="99">
        <f>COUNTIFS(通讯通路门店!$S:$S,$G456,通讯通路门店!$J:$J,"苹果体验店")</f>
        <v>0</v>
      </c>
      <c r="AE456" s="99">
        <f>COUNTIFS(通讯通路门店!$S:$S,$G456,通讯通路门店!$J:$J,"其他品牌专卖店")</f>
        <v>0</v>
      </c>
      <c r="AF456" s="99">
        <f>SUMIFS(通讯通路门店!$BI:$BI,通讯通路门店!$S:$S,$G456)</f>
        <v>0</v>
      </c>
      <c r="AG456" s="99">
        <f>SUMIFS(通讯通路门店!$BH:$BH,通讯通路门店!$S:$S,$G456)</f>
        <v>0</v>
      </c>
      <c r="AH456" s="99">
        <f t="shared" si="36"/>
        <v>0</v>
      </c>
      <c r="AI456" s="99">
        <f>SUMIFS(通讯通路门店!$BB:$BB,通讯通路门店!$S:$S,$G456)</f>
        <v>0</v>
      </c>
      <c r="AJ456" s="99">
        <f>SUMIFS(通讯通路门店!$BE:$BE,通讯通路门店!$S:$S,$G456)</f>
        <v>0</v>
      </c>
      <c r="AK456" s="99">
        <f>SUMIFS(通讯通路门店!$BG:$BG,通讯通路门店!$S:$S,$G456)</f>
        <v>0</v>
      </c>
      <c r="AL456" s="99">
        <f>SUMIFS(通讯通路门店!$BC:$BC,通讯通路门店!$S:$S,$G456)</f>
        <v>0</v>
      </c>
      <c r="AM456" s="99">
        <f>SUMIFS(通讯通路门店!$BD:$BD,通讯通路门店!$S:$S,$G456)</f>
        <v>0</v>
      </c>
      <c r="AN456" s="99">
        <f>SUMIFS(通讯通路门店!$BF:$BF,通讯通路门店!$S:$S,$G456)</f>
        <v>0</v>
      </c>
      <c r="AO456" s="99">
        <f t="shared" si="37"/>
        <v>0</v>
      </c>
      <c r="AP456" s="99">
        <f>SUMIFS(通讯通路门店!$K:$K,通讯通路门店!$S:$S,$G456)</f>
        <v>0</v>
      </c>
      <c r="AQ456" s="83"/>
      <c r="AR456" s="99">
        <f>SUMIFS(通讯通路门店!$T:$T,通讯通路门店!$S:$S,$G456)</f>
        <v>0</v>
      </c>
      <c r="AS456" s="99">
        <f>SUMIFS(通讯通路门店!$U:$U,通讯通路门店!$S:$S,$G456)</f>
        <v>0</v>
      </c>
      <c r="AT456" s="99">
        <f>SUMIFS(通讯通路门店!$V:$V,通讯通路门店!$S:$S,$G456)</f>
        <v>0</v>
      </c>
      <c r="AU456" s="99">
        <f>SUMIFS(通讯通路门店!$W:$W,通讯通路门店!$S:$S,$G456)</f>
        <v>0</v>
      </c>
      <c r="AV456" s="99">
        <f>SUMIFS(通讯通路门店!$Z:$Z,通讯通路门店!$S:$S,$G456)</f>
        <v>0</v>
      </c>
      <c r="AW456" s="99">
        <f>SUMIFS(通讯通路门店!$AB:$AB,通讯通路门店!$S:$S,$G456)</f>
        <v>0</v>
      </c>
      <c r="AX456" s="99">
        <f>SUMIFS(通讯通路门店!$X:$X,通讯通路门店!$S:$S,$G456)</f>
        <v>0</v>
      </c>
      <c r="AY456" s="99">
        <f>SUMIFS(通讯通路门店!$Y:$Y,通讯通路门店!$S:$S,$G456)</f>
        <v>0</v>
      </c>
      <c r="AZ456" s="99">
        <f>SUMIFS(通讯通路门店!$AA:$AA,通讯通路门店!$S:$S,$G456)</f>
        <v>0</v>
      </c>
      <c r="BA456" s="99">
        <f t="shared" si="38"/>
        <v>0</v>
      </c>
      <c r="BB456" s="99">
        <f t="shared" si="39"/>
        <v>0</v>
      </c>
      <c r="BC456" s="99">
        <f>SUMIFS(通讯通路门店!$W:$W,通讯通路门店!$S:$S,$G456,通讯通路门店!$J:$J,"荣耀体验店")+SUMIFS(通讯通路门店!$W:$W,通讯通路门店!$S:$S,$G456,通讯通路门店!$J:$J,"荣耀授权专卖店")</f>
        <v>0</v>
      </c>
      <c r="BD456" s="99">
        <f>SUMIFS(通讯通路门店!$Z:$Z,通讯通路门店!$S:$S,$G456,通讯通路门店!$J:$J,"VIVO体验店")</f>
        <v>0</v>
      </c>
      <c r="BE456" s="99">
        <f>SUMIFS(通讯通路门店!$AB:$AB,通讯通路门店!$S:$S,$G456,通讯通路门店!$J:$J,"OPPO体验店")</f>
        <v>0</v>
      </c>
      <c r="BF456" s="99">
        <f>SUMIFS(通讯通路门店!$X:$X,通讯通路门店!$S:$S,$G456,通讯通路门店!$J:$J,"华为授权体验店")+SUMIFS(通讯通路门店!$AA:$AA,通讯通路门店!$S:$S,$G456,通讯通路门店!$J:$J,"华为堡垒店")</f>
        <v>0</v>
      </c>
      <c r="BG456" s="99">
        <f>SUMIFS(通讯通路门店!$Y:$Y,通讯通路门店!$S:$S,$G456,通讯通路门店!$J:$J,"小米体验店")</f>
        <v>0</v>
      </c>
      <c r="BH456" s="99">
        <f>SUMIFS(通讯通路门店!$AA:$AA,通讯通路门店!$S:$S,$G456,通讯通路门店!$J:$J,"苹果体验店")</f>
        <v>0</v>
      </c>
      <c r="BI456" s="99">
        <f>SUMIFS(通讯通路门店!$K:$K,通讯通路门店!$S:$S,$G456,通讯通路门店!$J:$J,"其他品牌专卖店")</f>
        <v>0</v>
      </c>
      <c r="BJ456" s="99">
        <f>SUMIFS(通讯通路门店!$AC:$AC,通讯通路门店!$S:$S,$G456)</f>
        <v>0</v>
      </c>
      <c r="BK456" s="99">
        <f>SUMIFS(通讯通路门店!$AD:$AD,通讯通路门店!$S:$S,$G456)</f>
        <v>0</v>
      </c>
      <c r="BL456" s="99">
        <f>SUMIFS(通讯通路门店!$AE:$AE,通讯通路门店!$S:$S,$G456)</f>
        <v>0</v>
      </c>
      <c r="BM456" s="99">
        <f>SUMIFS(通讯通路门店!$AF:$AF,通讯通路门店!$S:$S,$G456)</f>
        <v>0</v>
      </c>
      <c r="BN456" s="99">
        <f>SUMIFS(通讯通路门店!$AG:$AG,通讯通路门店!$S:$S,$G456)</f>
        <v>0</v>
      </c>
      <c r="BO456" s="99">
        <f>SUMIFS(通讯通路门店!$AH:$AH,通讯通路门店!$S:$S,$G456)</f>
        <v>0</v>
      </c>
      <c r="BP456" s="99">
        <f>SUMIFS(通讯通路门店!$AI:$AI,通讯通路门店!$S:$S,$G456)</f>
        <v>0</v>
      </c>
      <c r="BQ456" s="83"/>
    </row>
    <row r="457" spans="1:69">
      <c r="A457" s="99" t="str">
        <f>IFERROR(_xlfn.XLOOKUP($G457,通讯通路门店!$S$4:$S$993933,通讯通路门店!$A$4:$A$993933,0,0),"")</f>
        <v/>
      </c>
      <c r="B457" s="99" t="str">
        <f>IFERROR(_xlfn.XLOOKUP($G457,通讯通路门店!$S$4:$S$993933,通讯通路门店!$B$4:$B$993933,0,0),"")</f>
        <v/>
      </c>
      <c r="C457" s="99" t="str">
        <f>IFERROR(_xlfn.XLOOKUP($G457,通讯通路门店!$S$4:$S$993933,通讯通路门店!$C$4:$C$993933,0,0),"")</f>
        <v/>
      </c>
      <c r="D457" s="99" t="str">
        <f>IFERROR(_xlfn.XLOOKUP($G457,通讯通路门店!$S$4:$S$993933,通讯通路门店!$D$4:$D$993933,0,0),"")</f>
        <v/>
      </c>
      <c r="E457" s="83"/>
      <c r="F457" s="83"/>
      <c r="G457" s="101" t="e">
        <v>#N/A</v>
      </c>
      <c r="H457" s="102" t="str">
        <f>IFERROR(_xlfn.XLOOKUP($G457,通讯通路门店!$S$4:$S$993933,通讯通路门店!$R$4:$R$993933,0,0),"")</f>
        <v/>
      </c>
      <c r="I457" s="83"/>
      <c r="J457" s="83"/>
      <c r="K457" s="83"/>
      <c r="L457" s="83"/>
      <c r="M457" s="83"/>
      <c r="N457" s="83"/>
      <c r="O457" s="83"/>
      <c r="P457" s="83"/>
      <c r="Q457" s="83"/>
      <c r="R457" s="83"/>
      <c r="S457" s="83"/>
      <c r="T457" s="83"/>
      <c r="U457" s="99">
        <f>COUNTIF(通讯通路门店!$S:$S,$G457)</f>
        <v>0</v>
      </c>
      <c r="V457" s="99">
        <f>COUNTIFS(通讯通路门店!$S:$S,$G457,通讯通路门店!$J:$J,"综合卖场")</f>
        <v>0</v>
      </c>
      <c r="W457" s="99">
        <f>SUMIFS(通讯通路门店!$AJ:$AJ,通讯通路门店!$S:$S,通讯客户沙盘!$G457)</f>
        <v>0</v>
      </c>
      <c r="X457" s="99">
        <f t="shared" si="35"/>
        <v>0</v>
      </c>
      <c r="Y457" s="99">
        <f>COUNTIFS(通讯通路门店!$S:$S,$G457,通讯通路门店!$J:$J,"荣耀体验店")+COUNTIFS(通讯通路门店!$S:$S,$G457,通讯通路门店!$J:$J,"荣耀授权专卖店")</f>
        <v>0</v>
      </c>
      <c r="Z457" s="99">
        <f>COUNTIFS(通讯通路门店!$S:$S,$G457,通讯通路门店!$J:$J,"VIVO体验店")</f>
        <v>0</v>
      </c>
      <c r="AA457" s="99">
        <f>COUNTIFS(通讯通路门店!$S:$S,$G457,通讯通路门店!$J:$J,"OPPO体验店")</f>
        <v>0</v>
      </c>
      <c r="AB457" s="99">
        <f>COUNTIFS(通讯通路门店!$S:$S,$G457,通讯通路门店!$J:$J,"华为授权体验店")+COUNTIFS(通讯通路门店!$S:$S,$G457,通讯通路门店!$J:$J,"华为堡垒店")</f>
        <v>0</v>
      </c>
      <c r="AC457" s="99">
        <f>COUNTIFS(通讯通路门店!$S:$S,$G457,通讯通路门店!$J:$J,"小米体验店")</f>
        <v>0</v>
      </c>
      <c r="AD457" s="99">
        <f>COUNTIFS(通讯通路门店!$S:$S,$G457,通讯通路门店!$J:$J,"苹果体验店")</f>
        <v>0</v>
      </c>
      <c r="AE457" s="99">
        <f>COUNTIFS(通讯通路门店!$S:$S,$G457,通讯通路门店!$J:$J,"其他品牌专卖店")</f>
        <v>0</v>
      </c>
      <c r="AF457" s="99">
        <f>SUMIFS(通讯通路门店!$BI:$BI,通讯通路门店!$S:$S,$G457)</f>
        <v>0</v>
      </c>
      <c r="AG457" s="99">
        <f>SUMIFS(通讯通路门店!$BH:$BH,通讯通路门店!$S:$S,$G457)</f>
        <v>0</v>
      </c>
      <c r="AH457" s="99">
        <f t="shared" si="36"/>
        <v>0</v>
      </c>
      <c r="AI457" s="99">
        <f>SUMIFS(通讯通路门店!$BB:$BB,通讯通路门店!$S:$S,$G457)</f>
        <v>0</v>
      </c>
      <c r="AJ457" s="99">
        <f>SUMIFS(通讯通路门店!$BE:$BE,通讯通路门店!$S:$S,$G457)</f>
        <v>0</v>
      </c>
      <c r="AK457" s="99">
        <f>SUMIFS(通讯通路门店!$BG:$BG,通讯通路门店!$S:$S,$G457)</f>
        <v>0</v>
      </c>
      <c r="AL457" s="99">
        <f>SUMIFS(通讯通路门店!$BC:$BC,通讯通路门店!$S:$S,$G457)</f>
        <v>0</v>
      </c>
      <c r="AM457" s="99">
        <f>SUMIFS(通讯通路门店!$BD:$BD,通讯通路门店!$S:$S,$G457)</f>
        <v>0</v>
      </c>
      <c r="AN457" s="99">
        <f>SUMIFS(通讯通路门店!$BF:$BF,通讯通路门店!$S:$S,$G457)</f>
        <v>0</v>
      </c>
      <c r="AO457" s="99">
        <f t="shared" si="37"/>
        <v>0</v>
      </c>
      <c r="AP457" s="99">
        <f>SUMIFS(通讯通路门店!$K:$K,通讯通路门店!$S:$S,$G457)</f>
        <v>0</v>
      </c>
      <c r="AQ457" s="83"/>
      <c r="AR457" s="99">
        <f>SUMIFS(通讯通路门店!$T:$T,通讯通路门店!$S:$S,$G457)</f>
        <v>0</v>
      </c>
      <c r="AS457" s="99">
        <f>SUMIFS(通讯通路门店!$U:$U,通讯通路门店!$S:$S,$G457)</f>
        <v>0</v>
      </c>
      <c r="AT457" s="99">
        <f>SUMIFS(通讯通路门店!$V:$V,通讯通路门店!$S:$S,$G457)</f>
        <v>0</v>
      </c>
      <c r="AU457" s="99">
        <f>SUMIFS(通讯通路门店!$W:$W,通讯通路门店!$S:$S,$G457)</f>
        <v>0</v>
      </c>
      <c r="AV457" s="99">
        <f>SUMIFS(通讯通路门店!$Z:$Z,通讯通路门店!$S:$S,$G457)</f>
        <v>0</v>
      </c>
      <c r="AW457" s="99">
        <f>SUMIFS(通讯通路门店!$AB:$AB,通讯通路门店!$S:$S,$G457)</f>
        <v>0</v>
      </c>
      <c r="AX457" s="99">
        <f>SUMIFS(通讯通路门店!$X:$X,通讯通路门店!$S:$S,$G457)</f>
        <v>0</v>
      </c>
      <c r="AY457" s="99">
        <f>SUMIFS(通讯通路门店!$Y:$Y,通讯通路门店!$S:$S,$G457)</f>
        <v>0</v>
      </c>
      <c r="AZ457" s="99">
        <f>SUMIFS(通讯通路门店!$AA:$AA,通讯通路门店!$S:$S,$G457)</f>
        <v>0</v>
      </c>
      <c r="BA457" s="99">
        <f t="shared" si="38"/>
        <v>0</v>
      </c>
      <c r="BB457" s="99">
        <f t="shared" si="39"/>
        <v>0</v>
      </c>
      <c r="BC457" s="99">
        <f>SUMIFS(通讯通路门店!$W:$W,通讯通路门店!$S:$S,$G457,通讯通路门店!$J:$J,"荣耀体验店")+SUMIFS(通讯通路门店!$W:$W,通讯通路门店!$S:$S,$G457,通讯通路门店!$J:$J,"荣耀授权专卖店")</f>
        <v>0</v>
      </c>
      <c r="BD457" s="99">
        <f>SUMIFS(通讯通路门店!$Z:$Z,通讯通路门店!$S:$S,$G457,通讯通路门店!$J:$J,"VIVO体验店")</f>
        <v>0</v>
      </c>
      <c r="BE457" s="99">
        <f>SUMIFS(通讯通路门店!$AB:$AB,通讯通路门店!$S:$S,$G457,通讯通路门店!$J:$J,"OPPO体验店")</f>
        <v>0</v>
      </c>
      <c r="BF457" s="99">
        <f>SUMIFS(通讯通路门店!$X:$X,通讯通路门店!$S:$S,$G457,通讯通路门店!$J:$J,"华为授权体验店")+SUMIFS(通讯通路门店!$AA:$AA,通讯通路门店!$S:$S,$G457,通讯通路门店!$J:$J,"华为堡垒店")</f>
        <v>0</v>
      </c>
      <c r="BG457" s="99">
        <f>SUMIFS(通讯通路门店!$Y:$Y,通讯通路门店!$S:$S,$G457,通讯通路门店!$J:$J,"小米体验店")</f>
        <v>0</v>
      </c>
      <c r="BH457" s="99">
        <f>SUMIFS(通讯通路门店!$AA:$AA,通讯通路门店!$S:$S,$G457,通讯通路门店!$J:$J,"苹果体验店")</f>
        <v>0</v>
      </c>
      <c r="BI457" s="99">
        <f>SUMIFS(通讯通路门店!$K:$K,通讯通路门店!$S:$S,$G457,通讯通路门店!$J:$J,"其他品牌专卖店")</f>
        <v>0</v>
      </c>
      <c r="BJ457" s="99">
        <f>SUMIFS(通讯通路门店!$AC:$AC,通讯通路门店!$S:$S,$G457)</f>
        <v>0</v>
      </c>
      <c r="BK457" s="99">
        <f>SUMIFS(通讯通路门店!$AD:$AD,通讯通路门店!$S:$S,$G457)</f>
        <v>0</v>
      </c>
      <c r="BL457" s="99">
        <f>SUMIFS(通讯通路门店!$AE:$AE,通讯通路门店!$S:$S,$G457)</f>
        <v>0</v>
      </c>
      <c r="BM457" s="99">
        <f>SUMIFS(通讯通路门店!$AF:$AF,通讯通路门店!$S:$S,$G457)</f>
        <v>0</v>
      </c>
      <c r="BN457" s="99">
        <f>SUMIFS(通讯通路门店!$AG:$AG,通讯通路门店!$S:$S,$G457)</f>
        <v>0</v>
      </c>
      <c r="BO457" s="99">
        <f>SUMIFS(通讯通路门店!$AH:$AH,通讯通路门店!$S:$S,$G457)</f>
        <v>0</v>
      </c>
      <c r="BP457" s="99">
        <f>SUMIFS(通讯通路门店!$AI:$AI,通讯通路门店!$S:$S,$G457)</f>
        <v>0</v>
      </c>
      <c r="BQ457" s="83"/>
    </row>
    <row r="458" spans="1:69">
      <c r="A458" s="99" t="str">
        <f>IFERROR(_xlfn.XLOOKUP($G458,通讯通路门店!$S$4:$S$993933,通讯通路门店!$A$4:$A$993933,0,0),"")</f>
        <v/>
      </c>
      <c r="B458" s="99" t="str">
        <f>IFERROR(_xlfn.XLOOKUP($G458,通讯通路门店!$S$4:$S$993933,通讯通路门店!$B$4:$B$993933,0,0),"")</f>
        <v/>
      </c>
      <c r="C458" s="99" t="str">
        <f>IFERROR(_xlfn.XLOOKUP($G458,通讯通路门店!$S$4:$S$993933,通讯通路门店!$C$4:$C$993933,0,0),"")</f>
        <v/>
      </c>
      <c r="D458" s="99" t="str">
        <f>IFERROR(_xlfn.XLOOKUP($G458,通讯通路门店!$S$4:$S$993933,通讯通路门店!$D$4:$D$993933,0,0),"")</f>
        <v/>
      </c>
      <c r="E458" s="83"/>
      <c r="F458" s="83"/>
      <c r="G458" s="101" t="e">
        <v>#N/A</v>
      </c>
      <c r="H458" s="102" t="str">
        <f>IFERROR(_xlfn.XLOOKUP($G458,通讯通路门店!$S$4:$S$993933,通讯通路门店!$R$4:$R$993933,0,0),"")</f>
        <v/>
      </c>
      <c r="I458" s="83"/>
      <c r="J458" s="83"/>
      <c r="K458" s="83"/>
      <c r="L458" s="83"/>
      <c r="M458" s="83"/>
      <c r="N458" s="83"/>
      <c r="O458" s="83"/>
      <c r="P458" s="83"/>
      <c r="Q458" s="83"/>
      <c r="R458" s="83"/>
      <c r="S458" s="83"/>
      <c r="T458" s="83"/>
      <c r="U458" s="99">
        <f>COUNTIF(通讯通路门店!$S:$S,$G458)</f>
        <v>0</v>
      </c>
      <c r="V458" s="99">
        <f>COUNTIFS(通讯通路门店!$S:$S,$G458,通讯通路门店!$J:$J,"综合卖场")</f>
        <v>0</v>
      </c>
      <c r="W458" s="99">
        <f>SUMIFS(通讯通路门店!$AJ:$AJ,通讯通路门店!$S:$S,通讯客户沙盘!$G458)</f>
        <v>0</v>
      </c>
      <c r="X458" s="99">
        <f t="shared" si="35"/>
        <v>0</v>
      </c>
      <c r="Y458" s="99">
        <f>COUNTIFS(通讯通路门店!$S:$S,$G458,通讯通路门店!$J:$J,"荣耀体验店")+COUNTIFS(通讯通路门店!$S:$S,$G458,通讯通路门店!$J:$J,"荣耀授权专卖店")</f>
        <v>0</v>
      </c>
      <c r="Z458" s="99">
        <f>COUNTIFS(通讯通路门店!$S:$S,$G458,通讯通路门店!$J:$J,"VIVO体验店")</f>
        <v>0</v>
      </c>
      <c r="AA458" s="99">
        <f>COUNTIFS(通讯通路门店!$S:$S,$G458,通讯通路门店!$J:$J,"OPPO体验店")</f>
        <v>0</v>
      </c>
      <c r="AB458" s="99">
        <f>COUNTIFS(通讯通路门店!$S:$S,$G458,通讯通路门店!$J:$J,"华为授权体验店")+COUNTIFS(通讯通路门店!$S:$S,$G458,通讯通路门店!$J:$J,"华为堡垒店")</f>
        <v>0</v>
      </c>
      <c r="AC458" s="99">
        <f>COUNTIFS(通讯通路门店!$S:$S,$G458,通讯通路门店!$J:$J,"小米体验店")</f>
        <v>0</v>
      </c>
      <c r="AD458" s="99">
        <f>COUNTIFS(通讯通路门店!$S:$S,$G458,通讯通路门店!$J:$J,"苹果体验店")</f>
        <v>0</v>
      </c>
      <c r="AE458" s="99">
        <f>COUNTIFS(通讯通路门店!$S:$S,$G458,通讯通路门店!$J:$J,"其他品牌专卖店")</f>
        <v>0</v>
      </c>
      <c r="AF458" s="99">
        <f>SUMIFS(通讯通路门店!$BI:$BI,通讯通路门店!$S:$S,$G458)</f>
        <v>0</v>
      </c>
      <c r="AG458" s="99">
        <f>SUMIFS(通讯通路门店!$BH:$BH,通讯通路门店!$S:$S,$G458)</f>
        <v>0</v>
      </c>
      <c r="AH458" s="99">
        <f t="shared" si="36"/>
        <v>0</v>
      </c>
      <c r="AI458" s="99">
        <f>SUMIFS(通讯通路门店!$BB:$BB,通讯通路门店!$S:$S,$G458)</f>
        <v>0</v>
      </c>
      <c r="AJ458" s="99">
        <f>SUMIFS(通讯通路门店!$BE:$BE,通讯通路门店!$S:$S,$G458)</f>
        <v>0</v>
      </c>
      <c r="AK458" s="99">
        <f>SUMIFS(通讯通路门店!$BG:$BG,通讯通路门店!$S:$S,$G458)</f>
        <v>0</v>
      </c>
      <c r="AL458" s="99">
        <f>SUMIFS(通讯通路门店!$BC:$BC,通讯通路门店!$S:$S,$G458)</f>
        <v>0</v>
      </c>
      <c r="AM458" s="99">
        <f>SUMIFS(通讯通路门店!$BD:$BD,通讯通路门店!$S:$S,$G458)</f>
        <v>0</v>
      </c>
      <c r="AN458" s="99">
        <f>SUMIFS(通讯通路门店!$BF:$BF,通讯通路门店!$S:$S,$G458)</f>
        <v>0</v>
      </c>
      <c r="AO458" s="99">
        <f t="shared" si="37"/>
        <v>0</v>
      </c>
      <c r="AP458" s="99">
        <f>SUMIFS(通讯通路门店!$K:$K,通讯通路门店!$S:$S,$G458)</f>
        <v>0</v>
      </c>
      <c r="AQ458" s="83"/>
      <c r="AR458" s="99">
        <f>SUMIFS(通讯通路门店!$T:$T,通讯通路门店!$S:$S,$G458)</f>
        <v>0</v>
      </c>
      <c r="AS458" s="99">
        <f>SUMIFS(通讯通路门店!$U:$U,通讯通路门店!$S:$S,$G458)</f>
        <v>0</v>
      </c>
      <c r="AT458" s="99">
        <f>SUMIFS(通讯通路门店!$V:$V,通讯通路门店!$S:$S,$G458)</f>
        <v>0</v>
      </c>
      <c r="AU458" s="99">
        <f>SUMIFS(通讯通路门店!$W:$W,通讯通路门店!$S:$S,$G458)</f>
        <v>0</v>
      </c>
      <c r="AV458" s="99">
        <f>SUMIFS(通讯通路门店!$Z:$Z,通讯通路门店!$S:$S,$G458)</f>
        <v>0</v>
      </c>
      <c r="AW458" s="99">
        <f>SUMIFS(通讯通路门店!$AB:$AB,通讯通路门店!$S:$S,$G458)</f>
        <v>0</v>
      </c>
      <c r="AX458" s="99">
        <f>SUMIFS(通讯通路门店!$X:$X,通讯通路门店!$S:$S,$G458)</f>
        <v>0</v>
      </c>
      <c r="AY458" s="99">
        <f>SUMIFS(通讯通路门店!$Y:$Y,通讯通路门店!$S:$S,$G458)</f>
        <v>0</v>
      </c>
      <c r="AZ458" s="99">
        <f>SUMIFS(通讯通路门店!$AA:$AA,通讯通路门店!$S:$S,$G458)</f>
        <v>0</v>
      </c>
      <c r="BA458" s="99">
        <f t="shared" si="38"/>
        <v>0</v>
      </c>
      <c r="BB458" s="99">
        <f t="shared" si="39"/>
        <v>0</v>
      </c>
      <c r="BC458" s="99">
        <f>SUMIFS(通讯通路门店!$W:$W,通讯通路门店!$S:$S,$G458,通讯通路门店!$J:$J,"荣耀体验店")+SUMIFS(通讯通路门店!$W:$W,通讯通路门店!$S:$S,$G458,通讯通路门店!$J:$J,"荣耀授权专卖店")</f>
        <v>0</v>
      </c>
      <c r="BD458" s="99">
        <f>SUMIFS(通讯通路门店!$Z:$Z,通讯通路门店!$S:$S,$G458,通讯通路门店!$J:$J,"VIVO体验店")</f>
        <v>0</v>
      </c>
      <c r="BE458" s="99">
        <f>SUMIFS(通讯通路门店!$AB:$AB,通讯通路门店!$S:$S,$G458,通讯通路门店!$J:$J,"OPPO体验店")</f>
        <v>0</v>
      </c>
      <c r="BF458" s="99">
        <f>SUMIFS(通讯通路门店!$X:$X,通讯通路门店!$S:$S,$G458,通讯通路门店!$J:$J,"华为授权体验店")+SUMIFS(通讯通路门店!$AA:$AA,通讯通路门店!$S:$S,$G458,通讯通路门店!$J:$J,"华为堡垒店")</f>
        <v>0</v>
      </c>
      <c r="BG458" s="99">
        <f>SUMIFS(通讯通路门店!$Y:$Y,通讯通路门店!$S:$S,$G458,通讯通路门店!$J:$J,"小米体验店")</f>
        <v>0</v>
      </c>
      <c r="BH458" s="99">
        <f>SUMIFS(通讯通路门店!$AA:$AA,通讯通路门店!$S:$S,$G458,通讯通路门店!$J:$J,"苹果体验店")</f>
        <v>0</v>
      </c>
      <c r="BI458" s="99">
        <f>SUMIFS(通讯通路门店!$K:$K,通讯通路门店!$S:$S,$G458,通讯通路门店!$J:$J,"其他品牌专卖店")</f>
        <v>0</v>
      </c>
      <c r="BJ458" s="99">
        <f>SUMIFS(通讯通路门店!$AC:$AC,通讯通路门店!$S:$S,$G458)</f>
        <v>0</v>
      </c>
      <c r="BK458" s="99">
        <f>SUMIFS(通讯通路门店!$AD:$AD,通讯通路门店!$S:$S,$G458)</f>
        <v>0</v>
      </c>
      <c r="BL458" s="99">
        <f>SUMIFS(通讯通路门店!$AE:$AE,通讯通路门店!$S:$S,$G458)</f>
        <v>0</v>
      </c>
      <c r="BM458" s="99">
        <f>SUMIFS(通讯通路门店!$AF:$AF,通讯通路门店!$S:$S,$G458)</f>
        <v>0</v>
      </c>
      <c r="BN458" s="99">
        <f>SUMIFS(通讯通路门店!$AG:$AG,通讯通路门店!$S:$S,$G458)</f>
        <v>0</v>
      </c>
      <c r="BO458" s="99">
        <f>SUMIFS(通讯通路门店!$AH:$AH,通讯通路门店!$S:$S,$G458)</f>
        <v>0</v>
      </c>
      <c r="BP458" s="99">
        <f>SUMIFS(通讯通路门店!$AI:$AI,通讯通路门店!$S:$S,$G458)</f>
        <v>0</v>
      </c>
      <c r="BQ458" s="83"/>
    </row>
    <row r="459" spans="1:69">
      <c r="A459" s="99" t="str">
        <f>IFERROR(_xlfn.XLOOKUP($G459,通讯通路门店!$S$4:$S$993933,通讯通路门店!$A$4:$A$993933,0,0),"")</f>
        <v/>
      </c>
      <c r="B459" s="99" t="str">
        <f>IFERROR(_xlfn.XLOOKUP($G459,通讯通路门店!$S$4:$S$993933,通讯通路门店!$B$4:$B$993933,0,0),"")</f>
        <v/>
      </c>
      <c r="C459" s="99" t="str">
        <f>IFERROR(_xlfn.XLOOKUP($G459,通讯通路门店!$S$4:$S$993933,通讯通路门店!$C$4:$C$993933,0,0),"")</f>
        <v/>
      </c>
      <c r="D459" s="99" t="str">
        <f>IFERROR(_xlfn.XLOOKUP($G459,通讯通路门店!$S$4:$S$993933,通讯通路门店!$D$4:$D$993933,0,0),"")</f>
        <v/>
      </c>
      <c r="E459" s="83"/>
      <c r="F459" s="83"/>
      <c r="G459" s="101" t="e">
        <v>#N/A</v>
      </c>
      <c r="H459" s="102" t="str">
        <f>IFERROR(_xlfn.XLOOKUP($G459,通讯通路门店!$S$4:$S$993933,通讯通路门店!$R$4:$R$993933,0,0),"")</f>
        <v/>
      </c>
      <c r="I459" s="83"/>
      <c r="J459" s="83"/>
      <c r="K459" s="83"/>
      <c r="L459" s="83"/>
      <c r="M459" s="83"/>
      <c r="N459" s="83"/>
      <c r="O459" s="83"/>
      <c r="P459" s="83"/>
      <c r="Q459" s="83"/>
      <c r="R459" s="83"/>
      <c r="S459" s="83"/>
      <c r="T459" s="83"/>
      <c r="U459" s="99">
        <f>COUNTIF(通讯通路门店!$S:$S,$G459)</f>
        <v>0</v>
      </c>
      <c r="V459" s="99">
        <f>COUNTIFS(通讯通路门店!$S:$S,$G459,通讯通路门店!$J:$J,"综合卖场")</f>
        <v>0</v>
      </c>
      <c r="W459" s="99">
        <f>SUMIFS(通讯通路门店!$AJ:$AJ,通讯通路门店!$S:$S,通讯客户沙盘!$G459)</f>
        <v>0</v>
      </c>
      <c r="X459" s="99">
        <f t="shared" si="35"/>
        <v>0</v>
      </c>
      <c r="Y459" s="99">
        <f>COUNTIFS(通讯通路门店!$S:$S,$G459,通讯通路门店!$J:$J,"荣耀体验店")+COUNTIFS(通讯通路门店!$S:$S,$G459,通讯通路门店!$J:$J,"荣耀授权专卖店")</f>
        <v>0</v>
      </c>
      <c r="Z459" s="99">
        <f>COUNTIFS(通讯通路门店!$S:$S,$G459,通讯通路门店!$J:$J,"VIVO体验店")</f>
        <v>0</v>
      </c>
      <c r="AA459" s="99">
        <f>COUNTIFS(通讯通路门店!$S:$S,$G459,通讯通路门店!$J:$J,"OPPO体验店")</f>
        <v>0</v>
      </c>
      <c r="AB459" s="99">
        <f>COUNTIFS(通讯通路门店!$S:$S,$G459,通讯通路门店!$J:$J,"华为授权体验店")+COUNTIFS(通讯通路门店!$S:$S,$G459,通讯通路门店!$J:$J,"华为堡垒店")</f>
        <v>0</v>
      </c>
      <c r="AC459" s="99">
        <f>COUNTIFS(通讯通路门店!$S:$S,$G459,通讯通路门店!$J:$J,"小米体验店")</f>
        <v>0</v>
      </c>
      <c r="AD459" s="99">
        <f>COUNTIFS(通讯通路门店!$S:$S,$G459,通讯通路门店!$J:$J,"苹果体验店")</f>
        <v>0</v>
      </c>
      <c r="AE459" s="99">
        <f>COUNTIFS(通讯通路门店!$S:$S,$G459,通讯通路门店!$J:$J,"其他品牌专卖店")</f>
        <v>0</v>
      </c>
      <c r="AF459" s="99">
        <f>SUMIFS(通讯通路门店!$BI:$BI,通讯通路门店!$S:$S,$G459)</f>
        <v>0</v>
      </c>
      <c r="AG459" s="99">
        <f>SUMIFS(通讯通路门店!$BH:$BH,通讯通路门店!$S:$S,$G459)</f>
        <v>0</v>
      </c>
      <c r="AH459" s="99">
        <f t="shared" si="36"/>
        <v>0</v>
      </c>
      <c r="AI459" s="99">
        <f>SUMIFS(通讯通路门店!$BB:$BB,通讯通路门店!$S:$S,$G459)</f>
        <v>0</v>
      </c>
      <c r="AJ459" s="99">
        <f>SUMIFS(通讯通路门店!$BE:$BE,通讯通路门店!$S:$S,$G459)</f>
        <v>0</v>
      </c>
      <c r="AK459" s="99">
        <f>SUMIFS(通讯通路门店!$BG:$BG,通讯通路门店!$S:$S,$G459)</f>
        <v>0</v>
      </c>
      <c r="AL459" s="99">
        <f>SUMIFS(通讯通路门店!$BC:$BC,通讯通路门店!$S:$S,$G459)</f>
        <v>0</v>
      </c>
      <c r="AM459" s="99">
        <f>SUMIFS(通讯通路门店!$BD:$BD,通讯通路门店!$S:$S,$G459)</f>
        <v>0</v>
      </c>
      <c r="AN459" s="99">
        <f>SUMIFS(通讯通路门店!$BF:$BF,通讯通路门店!$S:$S,$G459)</f>
        <v>0</v>
      </c>
      <c r="AO459" s="99">
        <f t="shared" si="37"/>
        <v>0</v>
      </c>
      <c r="AP459" s="99">
        <f>SUMIFS(通讯通路门店!$K:$K,通讯通路门店!$S:$S,$G459)</f>
        <v>0</v>
      </c>
      <c r="AQ459" s="83"/>
      <c r="AR459" s="99">
        <f>SUMIFS(通讯通路门店!$T:$T,通讯通路门店!$S:$S,$G459)</f>
        <v>0</v>
      </c>
      <c r="AS459" s="99">
        <f>SUMIFS(通讯通路门店!$U:$U,通讯通路门店!$S:$S,$G459)</f>
        <v>0</v>
      </c>
      <c r="AT459" s="99">
        <f>SUMIFS(通讯通路门店!$V:$V,通讯通路门店!$S:$S,$G459)</f>
        <v>0</v>
      </c>
      <c r="AU459" s="99">
        <f>SUMIFS(通讯通路门店!$W:$W,通讯通路门店!$S:$S,$G459)</f>
        <v>0</v>
      </c>
      <c r="AV459" s="99">
        <f>SUMIFS(通讯通路门店!$Z:$Z,通讯通路门店!$S:$S,$G459)</f>
        <v>0</v>
      </c>
      <c r="AW459" s="99">
        <f>SUMIFS(通讯通路门店!$AB:$AB,通讯通路门店!$S:$S,$G459)</f>
        <v>0</v>
      </c>
      <c r="AX459" s="99">
        <f>SUMIFS(通讯通路门店!$X:$X,通讯通路门店!$S:$S,$G459)</f>
        <v>0</v>
      </c>
      <c r="AY459" s="99">
        <f>SUMIFS(通讯通路门店!$Y:$Y,通讯通路门店!$S:$S,$G459)</f>
        <v>0</v>
      </c>
      <c r="AZ459" s="99">
        <f>SUMIFS(通讯通路门店!$AA:$AA,通讯通路门店!$S:$S,$G459)</f>
        <v>0</v>
      </c>
      <c r="BA459" s="99">
        <f t="shared" si="38"/>
        <v>0</v>
      </c>
      <c r="BB459" s="99">
        <f t="shared" si="39"/>
        <v>0</v>
      </c>
      <c r="BC459" s="99">
        <f>SUMIFS(通讯通路门店!$W:$W,通讯通路门店!$S:$S,$G459,通讯通路门店!$J:$J,"荣耀体验店")+SUMIFS(通讯通路门店!$W:$W,通讯通路门店!$S:$S,$G459,通讯通路门店!$J:$J,"荣耀授权专卖店")</f>
        <v>0</v>
      </c>
      <c r="BD459" s="99">
        <f>SUMIFS(通讯通路门店!$Z:$Z,通讯通路门店!$S:$S,$G459,通讯通路门店!$J:$J,"VIVO体验店")</f>
        <v>0</v>
      </c>
      <c r="BE459" s="99">
        <f>SUMIFS(通讯通路门店!$AB:$AB,通讯通路门店!$S:$S,$G459,通讯通路门店!$J:$J,"OPPO体验店")</f>
        <v>0</v>
      </c>
      <c r="BF459" s="99">
        <f>SUMIFS(通讯通路门店!$X:$X,通讯通路门店!$S:$S,$G459,通讯通路门店!$J:$J,"华为授权体验店")+SUMIFS(通讯通路门店!$AA:$AA,通讯通路门店!$S:$S,$G459,通讯通路门店!$J:$J,"华为堡垒店")</f>
        <v>0</v>
      </c>
      <c r="BG459" s="99">
        <f>SUMIFS(通讯通路门店!$Y:$Y,通讯通路门店!$S:$S,$G459,通讯通路门店!$J:$J,"小米体验店")</f>
        <v>0</v>
      </c>
      <c r="BH459" s="99">
        <f>SUMIFS(通讯通路门店!$AA:$AA,通讯通路门店!$S:$S,$G459,通讯通路门店!$J:$J,"苹果体验店")</f>
        <v>0</v>
      </c>
      <c r="BI459" s="99">
        <f>SUMIFS(通讯通路门店!$K:$K,通讯通路门店!$S:$S,$G459,通讯通路门店!$J:$J,"其他品牌专卖店")</f>
        <v>0</v>
      </c>
      <c r="BJ459" s="99">
        <f>SUMIFS(通讯通路门店!$AC:$AC,通讯通路门店!$S:$S,$G459)</f>
        <v>0</v>
      </c>
      <c r="BK459" s="99">
        <f>SUMIFS(通讯通路门店!$AD:$AD,通讯通路门店!$S:$S,$G459)</f>
        <v>0</v>
      </c>
      <c r="BL459" s="99">
        <f>SUMIFS(通讯通路门店!$AE:$AE,通讯通路门店!$S:$S,$G459)</f>
        <v>0</v>
      </c>
      <c r="BM459" s="99">
        <f>SUMIFS(通讯通路门店!$AF:$AF,通讯通路门店!$S:$S,$G459)</f>
        <v>0</v>
      </c>
      <c r="BN459" s="99">
        <f>SUMIFS(通讯通路门店!$AG:$AG,通讯通路门店!$S:$S,$G459)</f>
        <v>0</v>
      </c>
      <c r="BO459" s="99">
        <f>SUMIFS(通讯通路门店!$AH:$AH,通讯通路门店!$S:$S,$G459)</f>
        <v>0</v>
      </c>
      <c r="BP459" s="99">
        <f>SUMIFS(通讯通路门店!$AI:$AI,通讯通路门店!$S:$S,$G459)</f>
        <v>0</v>
      </c>
      <c r="BQ459" s="83"/>
    </row>
    <row r="460" spans="1:69">
      <c r="A460" s="99" t="str">
        <f>IFERROR(_xlfn.XLOOKUP($G460,通讯通路门店!$S$4:$S$993933,通讯通路门店!$A$4:$A$993933,0,0),"")</f>
        <v/>
      </c>
      <c r="B460" s="99" t="str">
        <f>IFERROR(_xlfn.XLOOKUP($G460,通讯通路门店!$S$4:$S$993933,通讯通路门店!$B$4:$B$993933,0,0),"")</f>
        <v/>
      </c>
      <c r="C460" s="99" t="str">
        <f>IFERROR(_xlfn.XLOOKUP($G460,通讯通路门店!$S$4:$S$993933,通讯通路门店!$C$4:$C$993933,0,0),"")</f>
        <v/>
      </c>
      <c r="D460" s="99" t="str">
        <f>IFERROR(_xlfn.XLOOKUP($G460,通讯通路门店!$S$4:$S$993933,通讯通路门店!$D$4:$D$993933,0,0),"")</f>
        <v/>
      </c>
      <c r="E460" s="83"/>
      <c r="F460" s="83"/>
      <c r="G460" s="101" t="e">
        <v>#N/A</v>
      </c>
      <c r="H460" s="102" t="str">
        <f>IFERROR(_xlfn.XLOOKUP($G460,通讯通路门店!$S$4:$S$993933,通讯通路门店!$R$4:$R$993933,0,0),"")</f>
        <v/>
      </c>
      <c r="I460" s="83"/>
      <c r="J460" s="83"/>
      <c r="K460" s="83"/>
      <c r="L460" s="83"/>
      <c r="M460" s="83"/>
      <c r="N460" s="83"/>
      <c r="O460" s="83"/>
      <c r="P460" s="83"/>
      <c r="Q460" s="83"/>
      <c r="R460" s="83"/>
      <c r="S460" s="83"/>
      <c r="T460" s="83"/>
      <c r="U460" s="99">
        <f>COUNTIF(通讯通路门店!$S:$S,$G460)</f>
        <v>0</v>
      </c>
      <c r="V460" s="99">
        <f>COUNTIFS(通讯通路门店!$S:$S,$G460,通讯通路门店!$J:$J,"综合卖场")</f>
        <v>0</v>
      </c>
      <c r="W460" s="99">
        <f>SUMIFS(通讯通路门店!$AJ:$AJ,通讯通路门店!$S:$S,通讯客户沙盘!$G460)</f>
        <v>0</v>
      </c>
      <c r="X460" s="99">
        <f t="shared" si="35"/>
        <v>0</v>
      </c>
      <c r="Y460" s="99">
        <f>COUNTIFS(通讯通路门店!$S:$S,$G460,通讯通路门店!$J:$J,"荣耀体验店")+COUNTIFS(通讯通路门店!$S:$S,$G460,通讯通路门店!$J:$J,"荣耀授权专卖店")</f>
        <v>0</v>
      </c>
      <c r="Z460" s="99">
        <f>COUNTIFS(通讯通路门店!$S:$S,$G460,通讯通路门店!$J:$J,"VIVO体验店")</f>
        <v>0</v>
      </c>
      <c r="AA460" s="99">
        <f>COUNTIFS(通讯通路门店!$S:$S,$G460,通讯通路门店!$J:$J,"OPPO体验店")</f>
        <v>0</v>
      </c>
      <c r="AB460" s="99">
        <f>COUNTIFS(通讯通路门店!$S:$S,$G460,通讯通路门店!$J:$J,"华为授权体验店")+COUNTIFS(通讯通路门店!$S:$S,$G460,通讯通路门店!$J:$J,"华为堡垒店")</f>
        <v>0</v>
      </c>
      <c r="AC460" s="99">
        <f>COUNTIFS(通讯通路门店!$S:$S,$G460,通讯通路门店!$J:$J,"小米体验店")</f>
        <v>0</v>
      </c>
      <c r="AD460" s="99">
        <f>COUNTIFS(通讯通路门店!$S:$S,$G460,通讯通路门店!$J:$J,"苹果体验店")</f>
        <v>0</v>
      </c>
      <c r="AE460" s="99">
        <f>COUNTIFS(通讯通路门店!$S:$S,$G460,通讯通路门店!$J:$J,"其他品牌专卖店")</f>
        <v>0</v>
      </c>
      <c r="AF460" s="99">
        <f>SUMIFS(通讯通路门店!$BI:$BI,通讯通路门店!$S:$S,$G460)</f>
        <v>0</v>
      </c>
      <c r="AG460" s="99">
        <f>SUMIFS(通讯通路门店!$BH:$BH,通讯通路门店!$S:$S,$G460)</f>
        <v>0</v>
      </c>
      <c r="AH460" s="99">
        <f t="shared" si="36"/>
        <v>0</v>
      </c>
      <c r="AI460" s="99">
        <f>SUMIFS(通讯通路门店!$BB:$BB,通讯通路门店!$S:$S,$G460)</f>
        <v>0</v>
      </c>
      <c r="AJ460" s="99">
        <f>SUMIFS(通讯通路门店!$BE:$BE,通讯通路门店!$S:$S,$G460)</f>
        <v>0</v>
      </c>
      <c r="AK460" s="99">
        <f>SUMIFS(通讯通路门店!$BG:$BG,通讯通路门店!$S:$S,$G460)</f>
        <v>0</v>
      </c>
      <c r="AL460" s="99">
        <f>SUMIFS(通讯通路门店!$BC:$BC,通讯通路门店!$S:$S,$G460)</f>
        <v>0</v>
      </c>
      <c r="AM460" s="99">
        <f>SUMIFS(通讯通路门店!$BD:$BD,通讯通路门店!$S:$S,$G460)</f>
        <v>0</v>
      </c>
      <c r="AN460" s="99">
        <f>SUMIFS(通讯通路门店!$BF:$BF,通讯通路门店!$S:$S,$G460)</f>
        <v>0</v>
      </c>
      <c r="AO460" s="99">
        <f t="shared" si="37"/>
        <v>0</v>
      </c>
      <c r="AP460" s="99">
        <f>SUMIFS(通讯通路门店!$K:$K,通讯通路门店!$S:$S,$G460)</f>
        <v>0</v>
      </c>
      <c r="AQ460" s="83"/>
      <c r="AR460" s="99">
        <f>SUMIFS(通讯通路门店!$T:$T,通讯通路门店!$S:$S,$G460)</f>
        <v>0</v>
      </c>
      <c r="AS460" s="99">
        <f>SUMIFS(通讯通路门店!$U:$U,通讯通路门店!$S:$S,$G460)</f>
        <v>0</v>
      </c>
      <c r="AT460" s="99">
        <f>SUMIFS(通讯通路门店!$V:$V,通讯通路门店!$S:$S,$G460)</f>
        <v>0</v>
      </c>
      <c r="AU460" s="99">
        <f>SUMIFS(通讯通路门店!$W:$W,通讯通路门店!$S:$S,$G460)</f>
        <v>0</v>
      </c>
      <c r="AV460" s="99">
        <f>SUMIFS(通讯通路门店!$Z:$Z,通讯通路门店!$S:$S,$G460)</f>
        <v>0</v>
      </c>
      <c r="AW460" s="99">
        <f>SUMIFS(通讯通路门店!$AB:$AB,通讯通路门店!$S:$S,$G460)</f>
        <v>0</v>
      </c>
      <c r="AX460" s="99">
        <f>SUMIFS(通讯通路门店!$X:$X,通讯通路门店!$S:$S,$G460)</f>
        <v>0</v>
      </c>
      <c r="AY460" s="99">
        <f>SUMIFS(通讯通路门店!$Y:$Y,通讯通路门店!$S:$S,$G460)</f>
        <v>0</v>
      </c>
      <c r="AZ460" s="99">
        <f>SUMIFS(通讯通路门店!$AA:$AA,通讯通路门店!$S:$S,$G460)</f>
        <v>0</v>
      </c>
      <c r="BA460" s="99">
        <f t="shared" si="38"/>
        <v>0</v>
      </c>
      <c r="BB460" s="99">
        <f t="shared" si="39"/>
        <v>0</v>
      </c>
      <c r="BC460" s="99">
        <f>SUMIFS(通讯通路门店!$W:$W,通讯通路门店!$S:$S,$G460,通讯通路门店!$J:$J,"荣耀体验店")+SUMIFS(通讯通路门店!$W:$W,通讯通路门店!$S:$S,$G460,通讯通路门店!$J:$J,"荣耀授权专卖店")</f>
        <v>0</v>
      </c>
      <c r="BD460" s="99">
        <f>SUMIFS(通讯通路门店!$Z:$Z,通讯通路门店!$S:$S,$G460,通讯通路门店!$J:$J,"VIVO体验店")</f>
        <v>0</v>
      </c>
      <c r="BE460" s="99">
        <f>SUMIFS(通讯通路门店!$AB:$AB,通讯通路门店!$S:$S,$G460,通讯通路门店!$J:$J,"OPPO体验店")</f>
        <v>0</v>
      </c>
      <c r="BF460" s="99">
        <f>SUMIFS(通讯通路门店!$X:$X,通讯通路门店!$S:$S,$G460,通讯通路门店!$J:$J,"华为授权体验店")+SUMIFS(通讯通路门店!$AA:$AA,通讯通路门店!$S:$S,$G460,通讯通路门店!$J:$J,"华为堡垒店")</f>
        <v>0</v>
      </c>
      <c r="BG460" s="99">
        <f>SUMIFS(通讯通路门店!$Y:$Y,通讯通路门店!$S:$S,$G460,通讯通路门店!$J:$J,"小米体验店")</f>
        <v>0</v>
      </c>
      <c r="BH460" s="99">
        <f>SUMIFS(通讯通路门店!$AA:$AA,通讯通路门店!$S:$S,$G460,通讯通路门店!$J:$J,"苹果体验店")</f>
        <v>0</v>
      </c>
      <c r="BI460" s="99">
        <f>SUMIFS(通讯通路门店!$K:$K,通讯通路门店!$S:$S,$G460,通讯通路门店!$J:$J,"其他品牌专卖店")</f>
        <v>0</v>
      </c>
      <c r="BJ460" s="99">
        <f>SUMIFS(通讯通路门店!$AC:$AC,通讯通路门店!$S:$S,$G460)</f>
        <v>0</v>
      </c>
      <c r="BK460" s="99">
        <f>SUMIFS(通讯通路门店!$AD:$AD,通讯通路门店!$S:$S,$G460)</f>
        <v>0</v>
      </c>
      <c r="BL460" s="99">
        <f>SUMIFS(通讯通路门店!$AE:$AE,通讯通路门店!$S:$S,$G460)</f>
        <v>0</v>
      </c>
      <c r="BM460" s="99">
        <f>SUMIFS(通讯通路门店!$AF:$AF,通讯通路门店!$S:$S,$G460)</f>
        <v>0</v>
      </c>
      <c r="BN460" s="99">
        <f>SUMIFS(通讯通路门店!$AG:$AG,通讯通路门店!$S:$S,$G460)</f>
        <v>0</v>
      </c>
      <c r="BO460" s="99">
        <f>SUMIFS(通讯通路门店!$AH:$AH,通讯通路门店!$S:$S,$G460)</f>
        <v>0</v>
      </c>
      <c r="BP460" s="99">
        <f>SUMIFS(通讯通路门店!$AI:$AI,通讯通路门店!$S:$S,$G460)</f>
        <v>0</v>
      </c>
      <c r="BQ460" s="83"/>
    </row>
    <row r="461" spans="1:69">
      <c r="A461" s="99" t="str">
        <f>IFERROR(_xlfn.XLOOKUP($G461,通讯通路门店!$S$4:$S$993933,通讯通路门店!$A$4:$A$993933,0,0),"")</f>
        <v/>
      </c>
      <c r="B461" s="99" t="str">
        <f>IFERROR(_xlfn.XLOOKUP($G461,通讯通路门店!$S$4:$S$993933,通讯通路门店!$B$4:$B$993933,0,0),"")</f>
        <v/>
      </c>
      <c r="C461" s="99" t="str">
        <f>IFERROR(_xlfn.XLOOKUP($G461,通讯通路门店!$S$4:$S$993933,通讯通路门店!$C$4:$C$993933,0,0),"")</f>
        <v/>
      </c>
      <c r="D461" s="99" t="str">
        <f>IFERROR(_xlfn.XLOOKUP($G461,通讯通路门店!$S$4:$S$993933,通讯通路门店!$D$4:$D$993933,0,0),"")</f>
        <v/>
      </c>
      <c r="E461" s="83"/>
      <c r="F461" s="83"/>
      <c r="G461" s="101" t="e">
        <v>#N/A</v>
      </c>
      <c r="H461" s="102" t="str">
        <f>IFERROR(_xlfn.XLOOKUP($G461,通讯通路门店!$S$4:$S$993933,通讯通路门店!$R$4:$R$993933,0,0),"")</f>
        <v/>
      </c>
      <c r="I461" s="83"/>
      <c r="J461" s="83"/>
      <c r="K461" s="83"/>
      <c r="L461" s="83"/>
      <c r="M461" s="83"/>
      <c r="N461" s="83"/>
      <c r="O461" s="83"/>
      <c r="P461" s="83"/>
      <c r="Q461" s="83"/>
      <c r="R461" s="83"/>
      <c r="S461" s="83"/>
      <c r="T461" s="83"/>
      <c r="U461" s="99">
        <f>COUNTIF(通讯通路门店!$S:$S,$G461)</f>
        <v>0</v>
      </c>
      <c r="V461" s="99">
        <f>COUNTIFS(通讯通路门店!$S:$S,$G461,通讯通路门店!$J:$J,"综合卖场")</f>
        <v>0</v>
      </c>
      <c r="W461" s="99">
        <f>SUMIFS(通讯通路门店!$AJ:$AJ,通讯通路门店!$S:$S,通讯客户沙盘!$G461)</f>
        <v>0</v>
      </c>
      <c r="X461" s="99">
        <f t="shared" si="35"/>
        <v>0</v>
      </c>
      <c r="Y461" s="99">
        <f>COUNTIFS(通讯通路门店!$S:$S,$G461,通讯通路门店!$J:$J,"荣耀体验店")+COUNTIFS(通讯通路门店!$S:$S,$G461,通讯通路门店!$J:$J,"荣耀授权专卖店")</f>
        <v>0</v>
      </c>
      <c r="Z461" s="99">
        <f>COUNTIFS(通讯通路门店!$S:$S,$G461,通讯通路门店!$J:$J,"VIVO体验店")</f>
        <v>0</v>
      </c>
      <c r="AA461" s="99">
        <f>COUNTIFS(通讯通路门店!$S:$S,$G461,通讯通路门店!$J:$J,"OPPO体验店")</f>
        <v>0</v>
      </c>
      <c r="AB461" s="99">
        <f>COUNTIFS(通讯通路门店!$S:$S,$G461,通讯通路门店!$J:$J,"华为授权体验店")+COUNTIFS(通讯通路门店!$S:$S,$G461,通讯通路门店!$J:$J,"华为堡垒店")</f>
        <v>0</v>
      </c>
      <c r="AC461" s="99">
        <f>COUNTIFS(通讯通路门店!$S:$S,$G461,通讯通路门店!$J:$J,"小米体验店")</f>
        <v>0</v>
      </c>
      <c r="AD461" s="99">
        <f>COUNTIFS(通讯通路门店!$S:$S,$G461,通讯通路门店!$J:$J,"苹果体验店")</f>
        <v>0</v>
      </c>
      <c r="AE461" s="99">
        <f>COUNTIFS(通讯通路门店!$S:$S,$G461,通讯通路门店!$J:$J,"其他品牌专卖店")</f>
        <v>0</v>
      </c>
      <c r="AF461" s="99">
        <f>SUMIFS(通讯通路门店!$BI:$BI,通讯通路门店!$S:$S,$G461)</f>
        <v>0</v>
      </c>
      <c r="AG461" s="99">
        <f>SUMIFS(通讯通路门店!$BH:$BH,通讯通路门店!$S:$S,$G461)</f>
        <v>0</v>
      </c>
      <c r="AH461" s="99">
        <f t="shared" si="36"/>
        <v>0</v>
      </c>
      <c r="AI461" s="99">
        <f>SUMIFS(通讯通路门店!$BB:$BB,通讯通路门店!$S:$S,$G461)</f>
        <v>0</v>
      </c>
      <c r="AJ461" s="99">
        <f>SUMIFS(通讯通路门店!$BE:$BE,通讯通路门店!$S:$S,$G461)</f>
        <v>0</v>
      </c>
      <c r="AK461" s="99">
        <f>SUMIFS(通讯通路门店!$BG:$BG,通讯通路门店!$S:$S,$G461)</f>
        <v>0</v>
      </c>
      <c r="AL461" s="99">
        <f>SUMIFS(通讯通路门店!$BC:$BC,通讯通路门店!$S:$S,$G461)</f>
        <v>0</v>
      </c>
      <c r="AM461" s="99">
        <f>SUMIFS(通讯通路门店!$BD:$BD,通讯通路门店!$S:$S,$G461)</f>
        <v>0</v>
      </c>
      <c r="AN461" s="99">
        <f>SUMIFS(通讯通路门店!$BF:$BF,通讯通路门店!$S:$S,$G461)</f>
        <v>0</v>
      </c>
      <c r="AO461" s="99">
        <f t="shared" si="37"/>
        <v>0</v>
      </c>
      <c r="AP461" s="99">
        <f>SUMIFS(通讯通路门店!$K:$K,通讯通路门店!$S:$S,$G461)</f>
        <v>0</v>
      </c>
      <c r="AQ461" s="83"/>
      <c r="AR461" s="99">
        <f>SUMIFS(通讯通路门店!$T:$T,通讯通路门店!$S:$S,$G461)</f>
        <v>0</v>
      </c>
      <c r="AS461" s="99">
        <f>SUMIFS(通讯通路门店!$U:$U,通讯通路门店!$S:$S,$G461)</f>
        <v>0</v>
      </c>
      <c r="AT461" s="99">
        <f>SUMIFS(通讯通路门店!$V:$V,通讯通路门店!$S:$S,$G461)</f>
        <v>0</v>
      </c>
      <c r="AU461" s="99">
        <f>SUMIFS(通讯通路门店!$W:$W,通讯通路门店!$S:$S,$G461)</f>
        <v>0</v>
      </c>
      <c r="AV461" s="99">
        <f>SUMIFS(通讯通路门店!$Z:$Z,通讯通路门店!$S:$S,$G461)</f>
        <v>0</v>
      </c>
      <c r="AW461" s="99">
        <f>SUMIFS(通讯通路门店!$AB:$AB,通讯通路门店!$S:$S,$G461)</f>
        <v>0</v>
      </c>
      <c r="AX461" s="99">
        <f>SUMIFS(通讯通路门店!$X:$X,通讯通路门店!$S:$S,$G461)</f>
        <v>0</v>
      </c>
      <c r="AY461" s="99">
        <f>SUMIFS(通讯通路门店!$Y:$Y,通讯通路门店!$S:$S,$G461)</f>
        <v>0</v>
      </c>
      <c r="AZ461" s="99">
        <f>SUMIFS(通讯通路门店!$AA:$AA,通讯通路门店!$S:$S,$G461)</f>
        <v>0</v>
      </c>
      <c r="BA461" s="99">
        <f t="shared" si="38"/>
        <v>0</v>
      </c>
      <c r="BB461" s="99">
        <f t="shared" si="39"/>
        <v>0</v>
      </c>
      <c r="BC461" s="99">
        <f>SUMIFS(通讯通路门店!$W:$W,通讯通路门店!$S:$S,$G461,通讯通路门店!$J:$J,"荣耀体验店")+SUMIFS(通讯通路门店!$W:$W,通讯通路门店!$S:$S,$G461,通讯通路门店!$J:$J,"荣耀授权专卖店")</f>
        <v>0</v>
      </c>
      <c r="BD461" s="99">
        <f>SUMIFS(通讯通路门店!$Z:$Z,通讯通路门店!$S:$S,$G461,通讯通路门店!$J:$J,"VIVO体验店")</f>
        <v>0</v>
      </c>
      <c r="BE461" s="99">
        <f>SUMIFS(通讯通路门店!$AB:$AB,通讯通路门店!$S:$S,$G461,通讯通路门店!$J:$J,"OPPO体验店")</f>
        <v>0</v>
      </c>
      <c r="BF461" s="99">
        <f>SUMIFS(通讯通路门店!$X:$X,通讯通路门店!$S:$S,$G461,通讯通路门店!$J:$J,"华为授权体验店")+SUMIFS(通讯通路门店!$AA:$AA,通讯通路门店!$S:$S,$G461,通讯通路门店!$J:$J,"华为堡垒店")</f>
        <v>0</v>
      </c>
      <c r="BG461" s="99">
        <f>SUMIFS(通讯通路门店!$Y:$Y,通讯通路门店!$S:$S,$G461,通讯通路门店!$J:$J,"小米体验店")</f>
        <v>0</v>
      </c>
      <c r="BH461" s="99">
        <f>SUMIFS(通讯通路门店!$AA:$AA,通讯通路门店!$S:$S,$G461,通讯通路门店!$J:$J,"苹果体验店")</f>
        <v>0</v>
      </c>
      <c r="BI461" s="99">
        <f>SUMIFS(通讯通路门店!$K:$K,通讯通路门店!$S:$S,$G461,通讯通路门店!$J:$J,"其他品牌专卖店")</f>
        <v>0</v>
      </c>
      <c r="BJ461" s="99">
        <f>SUMIFS(通讯通路门店!$AC:$AC,通讯通路门店!$S:$S,$G461)</f>
        <v>0</v>
      </c>
      <c r="BK461" s="99">
        <f>SUMIFS(通讯通路门店!$AD:$AD,通讯通路门店!$S:$S,$G461)</f>
        <v>0</v>
      </c>
      <c r="BL461" s="99">
        <f>SUMIFS(通讯通路门店!$AE:$AE,通讯通路门店!$S:$S,$G461)</f>
        <v>0</v>
      </c>
      <c r="BM461" s="99">
        <f>SUMIFS(通讯通路门店!$AF:$AF,通讯通路门店!$S:$S,$G461)</f>
        <v>0</v>
      </c>
      <c r="BN461" s="99">
        <f>SUMIFS(通讯通路门店!$AG:$AG,通讯通路门店!$S:$S,$G461)</f>
        <v>0</v>
      </c>
      <c r="BO461" s="99">
        <f>SUMIFS(通讯通路门店!$AH:$AH,通讯通路门店!$S:$S,$G461)</f>
        <v>0</v>
      </c>
      <c r="BP461" s="99">
        <f>SUMIFS(通讯通路门店!$AI:$AI,通讯通路门店!$S:$S,$G461)</f>
        <v>0</v>
      </c>
      <c r="BQ461" s="83"/>
    </row>
    <row r="462" spans="1:69">
      <c r="A462" s="99" t="str">
        <f>IFERROR(_xlfn.XLOOKUP($G462,通讯通路门店!$S$4:$S$993933,通讯通路门店!$A$4:$A$993933,0,0),"")</f>
        <v/>
      </c>
      <c r="B462" s="99" t="str">
        <f>IFERROR(_xlfn.XLOOKUP($G462,通讯通路门店!$S$4:$S$993933,通讯通路门店!$B$4:$B$993933,0,0),"")</f>
        <v/>
      </c>
      <c r="C462" s="99" t="str">
        <f>IFERROR(_xlfn.XLOOKUP($G462,通讯通路门店!$S$4:$S$993933,通讯通路门店!$C$4:$C$993933,0,0),"")</f>
        <v/>
      </c>
      <c r="D462" s="99" t="str">
        <f>IFERROR(_xlfn.XLOOKUP($G462,通讯通路门店!$S$4:$S$993933,通讯通路门店!$D$4:$D$993933,0,0),"")</f>
        <v/>
      </c>
      <c r="E462" s="83"/>
      <c r="F462" s="83"/>
      <c r="G462" s="101" t="e">
        <v>#N/A</v>
      </c>
      <c r="H462" s="102" t="str">
        <f>IFERROR(_xlfn.XLOOKUP($G462,通讯通路门店!$S$4:$S$993933,通讯通路门店!$R$4:$R$993933,0,0),"")</f>
        <v/>
      </c>
      <c r="I462" s="83"/>
      <c r="J462" s="83"/>
      <c r="K462" s="83"/>
      <c r="L462" s="83"/>
      <c r="M462" s="83"/>
      <c r="N462" s="83"/>
      <c r="O462" s="83"/>
      <c r="P462" s="83"/>
      <c r="Q462" s="83"/>
      <c r="R462" s="83"/>
      <c r="S462" s="83"/>
      <c r="T462" s="83"/>
      <c r="U462" s="99">
        <f>COUNTIF(通讯通路门店!$S:$S,$G462)</f>
        <v>0</v>
      </c>
      <c r="V462" s="99">
        <f>COUNTIFS(通讯通路门店!$S:$S,$G462,通讯通路门店!$J:$J,"综合卖场")</f>
        <v>0</v>
      </c>
      <c r="W462" s="99">
        <f>SUMIFS(通讯通路门店!$AJ:$AJ,通讯通路门店!$S:$S,通讯客户沙盘!$G462)</f>
        <v>0</v>
      </c>
      <c r="X462" s="99">
        <f t="shared" si="35"/>
        <v>0</v>
      </c>
      <c r="Y462" s="99">
        <f>COUNTIFS(通讯通路门店!$S:$S,$G462,通讯通路门店!$J:$J,"荣耀体验店")+COUNTIFS(通讯通路门店!$S:$S,$G462,通讯通路门店!$J:$J,"荣耀授权专卖店")</f>
        <v>0</v>
      </c>
      <c r="Z462" s="99">
        <f>COUNTIFS(通讯通路门店!$S:$S,$G462,通讯通路门店!$J:$J,"VIVO体验店")</f>
        <v>0</v>
      </c>
      <c r="AA462" s="99">
        <f>COUNTIFS(通讯通路门店!$S:$S,$G462,通讯通路门店!$J:$J,"OPPO体验店")</f>
        <v>0</v>
      </c>
      <c r="AB462" s="99">
        <f>COUNTIFS(通讯通路门店!$S:$S,$G462,通讯通路门店!$J:$J,"华为授权体验店")+COUNTIFS(通讯通路门店!$S:$S,$G462,通讯通路门店!$J:$J,"华为堡垒店")</f>
        <v>0</v>
      </c>
      <c r="AC462" s="99">
        <f>COUNTIFS(通讯通路门店!$S:$S,$G462,通讯通路门店!$J:$J,"小米体验店")</f>
        <v>0</v>
      </c>
      <c r="AD462" s="99">
        <f>COUNTIFS(通讯通路门店!$S:$S,$G462,通讯通路门店!$J:$J,"苹果体验店")</f>
        <v>0</v>
      </c>
      <c r="AE462" s="99">
        <f>COUNTIFS(通讯通路门店!$S:$S,$G462,通讯通路门店!$J:$J,"其他品牌专卖店")</f>
        <v>0</v>
      </c>
      <c r="AF462" s="99">
        <f>SUMIFS(通讯通路门店!$BI:$BI,通讯通路门店!$S:$S,$G462)</f>
        <v>0</v>
      </c>
      <c r="AG462" s="99">
        <f>SUMIFS(通讯通路门店!$BH:$BH,通讯通路门店!$S:$S,$G462)</f>
        <v>0</v>
      </c>
      <c r="AH462" s="99">
        <f t="shared" si="36"/>
        <v>0</v>
      </c>
      <c r="AI462" s="99">
        <f>SUMIFS(通讯通路门店!$BB:$BB,通讯通路门店!$S:$S,$G462)</f>
        <v>0</v>
      </c>
      <c r="AJ462" s="99">
        <f>SUMIFS(通讯通路门店!$BE:$BE,通讯通路门店!$S:$S,$G462)</f>
        <v>0</v>
      </c>
      <c r="AK462" s="99">
        <f>SUMIFS(通讯通路门店!$BG:$BG,通讯通路门店!$S:$S,$G462)</f>
        <v>0</v>
      </c>
      <c r="AL462" s="99">
        <f>SUMIFS(通讯通路门店!$BC:$BC,通讯通路门店!$S:$S,$G462)</f>
        <v>0</v>
      </c>
      <c r="AM462" s="99">
        <f>SUMIFS(通讯通路门店!$BD:$BD,通讯通路门店!$S:$S,$G462)</f>
        <v>0</v>
      </c>
      <c r="AN462" s="99">
        <f>SUMIFS(通讯通路门店!$BF:$BF,通讯通路门店!$S:$S,$G462)</f>
        <v>0</v>
      </c>
      <c r="AO462" s="99">
        <f t="shared" si="37"/>
        <v>0</v>
      </c>
      <c r="AP462" s="99">
        <f>SUMIFS(通讯通路门店!$K:$K,通讯通路门店!$S:$S,$G462)</f>
        <v>0</v>
      </c>
      <c r="AQ462" s="83"/>
      <c r="AR462" s="99">
        <f>SUMIFS(通讯通路门店!$T:$T,通讯通路门店!$S:$S,$G462)</f>
        <v>0</v>
      </c>
      <c r="AS462" s="99">
        <f>SUMIFS(通讯通路门店!$U:$U,通讯通路门店!$S:$S,$G462)</f>
        <v>0</v>
      </c>
      <c r="AT462" s="99">
        <f>SUMIFS(通讯通路门店!$V:$V,通讯通路门店!$S:$S,$G462)</f>
        <v>0</v>
      </c>
      <c r="AU462" s="99">
        <f>SUMIFS(通讯通路门店!$W:$W,通讯通路门店!$S:$S,$G462)</f>
        <v>0</v>
      </c>
      <c r="AV462" s="99">
        <f>SUMIFS(通讯通路门店!$Z:$Z,通讯通路门店!$S:$S,$G462)</f>
        <v>0</v>
      </c>
      <c r="AW462" s="99">
        <f>SUMIFS(通讯通路门店!$AB:$AB,通讯通路门店!$S:$S,$G462)</f>
        <v>0</v>
      </c>
      <c r="AX462" s="99">
        <f>SUMIFS(通讯通路门店!$X:$X,通讯通路门店!$S:$S,$G462)</f>
        <v>0</v>
      </c>
      <c r="AY462" s="99">
        <f>SUMIFS(通讯通路门店!$Y:$Y,通讯通路门店!$S:$S,$G462)</f>
        <v>0</v>
      </c>
      <c r="AZ462" s="99">
        <f>SUMIFS(通讯通路门店!$AA:$AA,通讯通路门店!$S:$S,$G462)</f>
        <v>0</v>
      </c>
      <c r="BA462" s="99">
        <f t="shared" si="38"/>
        <v>0</v>
      </c>
      <c r="BB462" s="99">
        <f t="shared" si="39"/>
        <v>0</v>
      </c>
      <c r="BC462" s="99">
        <f>SUMIFS(通讯通路门店!$W:$W,通讯通路门店!$S:$S,$G462,通讯通路门店!$J:$J,"荣耀体验店")+SUMIFS(通讯通路门店!$W:$W,通讯通路门店!$S:$S,$G462,通讯通路门店!$J:$J,"荣耀授权专卖店")</f>
        <v>0</v>
      </c>
      <c r="BD462" s="99">
        <f>SUMIFS(通讯通路门店!$Z:$Z,通讯通路门店!$S:$S,$G462,通讯通路门店!$J:$J,"VIVO体验店")</f>
        <v>0</v>
      </c>
      <c r="BE462" s="99">
        <f>SUMIFS(通讯通路门店!$AB:$AB,通讯通路门店!$S:$S,$G462,通讯通路门店!$J:$J,"OPPO体验店")</f>
        <v>0</v>
      </c>
      <c r="BF462" s="99">
        <f>SUMIFS(通讯通路门店!$X:$X,通讯通路门店!$S:$S,$G462,通讯通路门店!$J:$J,"华为授权体验店")+SUMIFS(通讯通路门店!$AA:$AA,通讯通路门店!$S:$S,$G462,通讯通路门店!$J:$J,"华为堡垒店")</f>
        <v>0</v>
      </c>
      <c r="BG462" s="99">
        <f>SUMIFS(通讯通路门店!$Y:$Y,通讯通路门店!$S:$S,$G462,通讯通路门店!$J:$J,"小米体验店")</f>
        <v>0</v>
      </c>
      <c r="BH462" s="99">
        <f>SUMIFS(通讯通路门店!$AA:$AA,通讯通路门店!$S:$S,$G462,通讯通路门店!$J:$J,"苹果体验店")</f>
        <v>0</v>
      </c>
      <c r="BI462" s="99">
        <f>SUMIFS(通讯通路门店!$K:$K,通讯通路门店!$S:$S,$G462,通讯通路门店!$J:$J,"其他品牌专卖店")</f>
        <v>0</v>
      </c>
      <c r="BJ462" s="99">
        <f>SUMIFS(通讯通路门店!$AC:$AC,通讯通路门店!$S:$S,$G462)</f>
        <v>0</v>
      </c>
      <c r="BK462" s="99">
        <f>SUMIFS(通讯通路门店!$AD:$AD,通讯通路门店!$S:$S,$G462)</f>
        <v>0</v>
      </c>
      <c r="BL462" s="99">
        <f>SUMIFS(通讯通路门店!$AE:$AE,通讯通路门店!$S:$S,$G462)</f>
        <v>0</v>
      </c>
      <c r="BM462" s="99">
        <f>SUMIFS(通讯通路门店!$AF:$AF,通讯通路门店!$S:$S,$G462)</f>
        <v>0</v>
      </c>
      <c r="BN462" s="99">
        <f>SUMIFS(通讯通路门店!$AG:$AG,通讯通路门店!$S:$S,$G462)</f>
        <v>0</v>
      </c>
      <c r="BO462" s="99">
        <f>SUMIFS(通讯通路门店!$AH:$AH,通讯通路门店!$S:$S,$G462)</f>
        <v>0</v>
      </c>
      <c r="BP462" s="99">
        <f>SUMIFS(通讯通路门店!$AI:$AI,通讯通路门店!$S:$S,$G462)</f>
        <v>0</v>
      </c>
      <c r="BQ462" s="83"/>
    </row>
    <row r="463" spans="1:69">
      <c r="A463" s="99" t="str">
        <f>IFERROR(_xlfn.XLOOKUP($G463,通讯通路门店!$S$4:$S$993933,通讯通路门店!$A$4:$A$993933,0,0),"")</f>
        <v/>
      </c>
      <c r="B463" s="99" t="str">
        <f>IFERROR(_xlfn.XLOOKUP($G463,通讯通路门店!$S$4:$S$993933,通讯通路门店!$B$4:$B$993933,0,0),"")</f>
        <v/>
      </c>
      <c r="C463" s="99" t="str">
        <f>IFERROR(_xlfn.XLOOKUP($G463,通讯通路门店!$S$4:$S$993933,通讯通路门店!$C$4:$C$993933,0,0),"")</f>
        <v/>
      </c>
      <c r="D463" s="99" t="str">
        <f>IFERROR(_xlfn.XLOOKUP($G463,通讯通路门店!$S$4:$S$993933,通讯通路门店!$D$4:$D$993933,0,0),"")</f>
        <v/>
      </c>
      <c r="E463" s="83"/>
      <c r="F463" s="83"/>
      <c r="G463" s="101" t="e">
        <v>#N/A</v>
      </c>
      <c r="H463" s="102" t="str">
        <f>IFERROR(_xlfn.XLOOKUP($G463,通讯通路门店!$S$4:$S$993933,通讯通路门店!$R$4:$R$993933,0,0),"")</f>
        <v/>
      </c>
      <c r="I463" s="83"/>
      <c r="J463" s="83"/>
      <c r="K463" s="83"/>
      <c r="L463" s="83"/>
      <c r="M463" s="83"/>
      <c r="N463" s="83"/>
      <c r="O463" s="83"/>
      <c r="P463" s="83"/>
      <c r="Q463" s="83"/>
      <c r="R463" s="83"/>
      <c r="S463" s="83"/>
      <c r="T463" s="83"/>
      <c r="U463" s="99">
        <f>COUNTIF(通讯通路门店!$S:$S,$G463)</f>
        <v>0</v>
      </c>
      <c r="V463" s="99">
        <f>COUNTIFS(通讯通路门店!$S:$S,$G463,通讯通路门店!$J:$J,"综合卖场")</f>
        <v>0</v>
      </c>
      <c r="W463" s="99">
        <f>SUMIFS(通讯通路门店!$AJ:$AJ,通讯通路门店!$S:$S,通讯客户沙盘!$G463)</f>
        <v>0</v>
      </c>
      <c r="X463" s="99">
        <f t="shared" si="35"/>
        <v>0</v>
      </c>
      <c r="Y463" s="99">
        <f>COUNTIFS(通讯通路门店!$S:$S,$G463,通讯通路门店!$J:$J,"荣耀体验店")+COUNTIFS(通讯通路门店!$S:$S,$G463,通讯通路门店!$J:$J,"荣耀授权专卖店")</f>
        <v>0</v>
      </c>
      <c r="Z463" s="99">
        <f>COUNTIFS(通讯通路门店!$S:$S,$G463,通讯通路门店!$J:$J,"VIVO体验店")</f>
        <v>0</v>
      </c>
      <c r="AA463" s="99">
        <f>COUNTIFS(通讯通路门店!$S:$S,$G463,通讯通路门店!$J:$J,"OPPO体验店")</f>
        <v>0</v>
      </c>
      <c r="AB463" s="99">
        <f>COUNTIFS(通讯通路门店!$S:$S,$G463,通讯通路门店!$J:$J,"华为授权体验店")+COUNTIFS(通讯通路门店!$S:$S,$G463,通讯通路门店!$J:$J,"华为堡垒店")</f>
        <v>0</v>
      </c>
      <c r="AC463" s="99">
        <f>COUNTIFS(通讯通路门店!$S:$S,$G463,通讯通路门店!$J:$J,"小米体验店")</f>
        <v>0</v>
      </c>
      <c r="AD463" s="99">
        <f>COUNTIFS(通讯通路门店!$S:$S,$G463,通讯通路门店!$J:$J,"苹果体验店")</f>
        <v>0</v>
      </c>
      <c r="AE463" s="99">
        <f>COUNTIFS(通讯通路门店!$S:$S,$G463,通讯通路门店!$J:$J,"其他品牌专卖店")</f>
        <v>0</v>
      </c>
      <c r="AF463" s="99">
        <f>SUMIFS(通讯通路门店!$BI:$BI,通讯通路门店!$S:$S,$G463)</f>
        <v>0</v>
      </c>
      <c r="AG463" s="99">
        <f>SUMIFS(通讯通路门店!$BH:$BH,通讯通路门店!$S:$S,$G463)</f>
        <v>0</v>
      </c>
      <c r="AH463" s="99">
        <f t="shared" si="36"/>
        <v>0</v>
      </c>
      <c r="AI463" s="99">
        <f>SUMIFS(通讯通路门店!$BB:$BB,通讯通路门店!$S:$S,$G463)</f>
        <v>0</v>
      </c>
      <c r="AJ463" s="99">
        <f>SUMIFS(通讯通路门店!$BE:$BE,通讯通路门店!$S:$S,$G463)</f>
        <v>0</v>
      </c>
      <c r="AK463" s="99">
        <f>SUMIFS(通讯通路门店!$BG:$BG,通讯通路门店!$S:$S,$G463)</f>
        <v>0</v>
      </c>
      <c r="AL463" s="99">
        <f>SUMIFS(通讯通路门店!$BC:$BC,通讯通路门店!$S:$S,$G463)</f>
        <v>0</v>
      </c>
      <c r="AM463" s="99">
        <f>SUMIFS(通讯通路门店!$BD:$BD,通讯通路门店!$S:$S,$G463)</f>
        <v>0</v>
      </c>
      <c r="AN463" s="99">
        <f>SUMIFS(通讯通路门店!$BF:$BF,通讯通路门店!$S:$S,$G463)</f>
        <v>0</v>
      </c>
      <c r="AO463" s="99">
        <f t="shared" si="37"/>
        <v>0</v>
      </c>
      <c r="AP463" s="99">
        <f>SUMIFS(通讯通路门店!$K:$K,通讯通路门店!$S:$S,$G463)</f>
        <v>0</v>
      </c>
      <c r="AQ463" s="83"/>
      <c r="AR463" s="99">
        <f>SUMIFS(通讯通路门店!$T:$T,通讯通路门店!$S:$S,$G463)</f>
        <v>0</v>
      </c>
      <c r="AS463" s="99">
        <f>SUMIFS(通讯通路门店!$U:$U,通讯通路门店!$S:$S,$G463)</f>
        <v>0</v>
      </c>
      <c r="AT463" s="99">
        <f>SUMIFS(通讯通路门店!$V:$V,通讯通路门店!$S:$S,$G463)</f>
        <v>0</v>
      </c>
      <c r="AU463" s="99">
        <f>SUMIFS(通讯通路门店!$W:$W,通讯通路门店!$S:$S,$G463)</f>
        <v>0</v>
      </c>
      <c r="AV463" s="99">
        <f>SUMIFS(通讯通路门店!$Z:$Z,通讯通路门店!$S:$S,$G463)</f>
        <v>0</v>
      </c>
      <c r="AW463" s="99">
        <f>SUMIFS(通讯通路门店!$AB:$AB,通讯通路门店!$S:$S,$G463)</f>
        <v>0</v>
      </c>
      <c r="AX463" s="99">
        <f>SUMIFS(通讯通路门店!$X:$X,通讯通路门店!$S:$S,$G463)</f>
        <v>0</v>
      </c>
      <c r="AY463" s="99">
        <f>SUMIFS(通讯通路门店!$Y:$Y,通讯通路门店!$S:$S,$G463)</f>
        <v>0</v>
      </c>
      <c r="AZ463" s="99">
        <f>SUMIFS(通讯通路门店!$AA:$AA,通讯通路门店!$S:$S,$G463)</f>
        <v>0</v>
      </c>
      <c r="BA463" s="99">
        <f t="shared" si="38"/>
        <v>0</v>
      </c>
      <c r="BB463" s="99">
        <f t="shared" si="39"/>
        <v>0</v>
      </c>
      <c r="BC463" s="99">
        <f>SUMIFS(通讯通路门店!$W:$W,通讯通路门店!$S:$S,$G463,通讯通路门店!$J:$J,"荣耀体验店")+SUMIFS(通讯通路门店!$W:$W,通讯通路门店!$S:$S,$G463,通讯通路门店!$J:$J,"荣耀授权专卖店")</f>
        <v>0</v>
      </c>
      <c r="BD463" s="99">
        <f>SUMIFS(通讯通路门店!$Z:$Z,通讯通路门店!$S:$S,$G463,通讯通路门店!$J:$J,"VIVO体验店")</f>
        <v>0</v>
      </c>
      <c r="BE463" s="99">
        <f>SUMIFS(通讯通路门店!$AB:$AB,通讯通路门店!$S:$S,$G463,通讯通路门店!$J:$J,"OPPO体验店")</f>
        <v>0</v>
      </c>
      <c r="BF463" s="99">
        <f>SUMIFS(通讯通路门店!$X:$X,通讯通路门店!$S:$S,$G463,通讯通路门店!$J:$J,"华为授权体验店")+SUMIFS(通讯通路门店!$AA:$AA,通讯通路门店!$S:$S,$G463,通讯通路门店!$J:$J,"华为堡垒店")</f>
        <v>0</v>
      </c>
      <c r="BG463" s="99">
        <f>SUMIFS(通讯通路门店!$Y:$Y,通讯通路门店!$S:$S,$G463,通讯通路门店!$J:$J,"小米体验店")</f>
        <v>0</v>
      </c>
      <c r="BH463" s="99">
        <f>SUMIFS(通讯通路门店!$AA:$AA,通讯通路门店!$S:$S,$G463,通讯通路门店!$J:$J,"苹果体验店")</f>
        <v>0</v>
      </c>
      <c r="BI463" s="99">
        <f>SUMIFS(通讯通路门店!$K:$K,通讯通路门店!$S:$S,$G463,通讯通路门店!$J:$J,"其他品牌专卖店")</f>
        <v>0</v>
      </c>
      <c r="BJ463" s="99">
        <f>SUMIFS(通讯通路门店!$AC:$AC,通讯通路门店!$S:$S,$G463)</f>
        <v>0</v>
      </c>
      <c r="BK463" s="99">
        <f>SUMIFS(通讯通路门店!$AD:$AD,通讯通路门店!$S:$S,$G463)</f>
        <v>0</v>
      </c>
      <c r="BL463" s="99">
        <f>SUMIFS(通讯通路门店!$AE:$AE,通讯通路门店!$S:$S,$G463)</f>
        <v>0</v>
      </c>
      <c r="BM463" s="99">
        <f>SUMIFS(通讯通路门店!$AF:$AF,通讯通路门店!$S:$S,$G463)</f>
        <v>0</v>
      </c>
      <c r="BN463" s="99">
        <f>SUMIFS(通讯通路门店!$AG:$AG,通讯通路门店!$S:$S,$G463)</f>
        <v>0</v>
      </c>
      <c r="BO463" s="99">
        <f>SUMIFS(通讯通路门店!$AH:$AH,通讯通路门店!$S:$S,$G463)</f>
        <v>0</v>
      </c>
      <c r="BP463" s="99">
        <f>SUMIFS(通讯通路门店!$AI:$AI,通讯通路门店!$S:$S,$G463)</f>
        <v>0</v>
      </c>
      <c r="BQ463" s="83"/>
    </row>
    <row r="464" spans="1:69">
      <c r="A464" s="99" t="str">
        <f>IFERROR(_xlfn.XLOOKUP($G464,通讯通路门店!$S$4:$S$993933,通讯通路门店!$A$4:$A$993933,0,0),"")</f>
        <v/>
      </c>
      <c r="B464" s="99" t="str">
        <f>IFERROR(_xlfn.XLOOKUP($G464,通讯通路门店!$S$4:$S$993933,通讯通路门店!$B$4:$B$993933,0,0),"")</f>
        <v/>
      </c>
      <c r="C464" s="99" t="str">
        <f>IFERROR(_xlfn.XLOOKUP($G464,通讯通路门店!$S$4:$S$993933,通讯通路门店!$C$4:$C$993933,0,0),"")</f>
        <v/>
      </c>
      <c r="D464" s="99" t="str">
        <f>IFERROR(_xlfn.XLOOKUP($G464,通讯通路门店!$S$4:$S$993933,通讯通路门店!$D$4:$D$993933,0,0),"")</f>
        <v/>
      </c>
      <c r="E464" s="83"/>
      <c r="F464" s="83"/>
      <c r="G464" s="101" t="e">
        <v>#N/A</v>
      </c>
      <c r="H464" s="102" t="str">
        <f>IFERROR(_xlfn.XLOOKUP($G464,通讯通路门店!$S$4:$S$993933,通讯通路门店!$R$4:$R$993933,0,0),"")</f>
        <v/>
      </c>
      <c r="I464" s="83"/>
      <c r="J464" s="83"/>
      <c r="K464" s="83"/>
      <c r="L464" s="83"/>
      <c r="M464" s="83"/>
      <c r="N464" s="83"/>
      <c r="O464" s="83"/>
      <c r="P464" s="83"/>
      <c r="Q464" s="83"/>
      <c r="R464" s="83"/>
      <c r="S464" s="83"/>
      <c r="T464" s="83"/>
      <c r="U464" s="99">
        <f>COUNTIF(通讯通路门店!$S:$S,$G464)</f>
        <v>0</v>
      </c>
      <c r="V464" s="99">
        <f>COUNTIFS(通讯通路门店!$S:$S,$G464,通讯通路门店!$J:$J,"综合卖场")</f>
        <v>0</v>
      </c>
      <c r="W464" s="99">
        <f>SUMIFS(通讯通路门店!$AJ:$AJ,通讯通路门店!$S:$S,通讯客户沙盘!$G464)</f>
        <v>0</v>
      </c>
      <c r="X464" s="99">
        <f t="shared" si="35"/>
        <v>0</v>
      </c>
      <c r="Y464" s="99">
        <f>COUNTIFS(通讯通路门店!$S:$S,$G464,通讯通路门店!$J:$J,"荣耀体验店")+COUNTIFS(通讯通路门店!$S:$S,$G464,通讯通路门店!$J:$J,"荣耀授权专卖店")</f>
        <v>0</v>
      </c>
      <c r="Z464" s="99">
        <f>COUNTIFS(通讯通路门店!$S:$S,$G464,通讯通路门店!$J:$J,"VIVO体验店")</f>
        <v>0</v>
      </c>
      <c r="AA464" s="99">
        <f>COUNTIFS(通讯通路门店!$S:$S,$G464,通讯通路门店!$J:$J,"OPPO体验店")</f>
        <v>0</v>
      </c>
      <c r="AB464" s="99">
        <f>COUNTIFS(通讯通路门店!$S:$S,$G464,通讯通路门店!$J:$J,"华为授权体验店")+COUNTIFS(通讯通路门店!$S:$S,$G464,通讯通路门店!$J:$J,"华为堡垒店")</f>
        <v>0</v>
      </c>
      <c r="AC464" s="99">
        <f>COUNTIFS(通讯通路门店!$S:$S,$G464,通讯通路门店!$J:$J,"小米体验店")</f>
        <v>0</v>
      </c>
      <c r="AD464" s="99">
        <f>COUNTIFS(通讯通路门店!$S:$S,$G464,通讯通路门店!$J:$J,"苹果体验店")</f>
        <v>0</v>
      </c>
      <c r="AE464" s="99">
        <f>COUNTIFS(通讯通路门店!$S:$S,$G464,通讯通路门店!$J:$J,"其他品牌专卖店")</f>
        <v>0</v>
      </c>
      <c r="AF464" s="99">
        <f>SUMIFS(通讯通路门店!$BI:$BI,通讯通路门店!$S:$S,$G464)</f>
        <v>0</v>
      </c>
      <c r="AG464" s="99">
        <f>SUMIFS(通讯通路门店!$BH:$BH,通讯通路门店!$S:$S,$G464)</f>
        <v>0</v>
      </c>
      <c r="AH464" s="99">
        <f t="shared" si="36"/>
        <v>0</v>
      </c>
      <c r="AI464" s="99">
        <f>SUMIFS(通讯通路门店!$BB:$BB,通讯通路门店!$S:$S,$G464)</f>
        <v>0</v>
      </c>
      <c r="AJ464" s="99">
        <f>SUMIFS(通讯通路门店!$BE:$BE,通讯通路门店!$S:$S,$G464)</f>
        <v>0</v>
      </c>
      <c r="AK464" s="99">
        <f>SUMIFS(通讯通路门店!$BG:$BG,通讯通路门店!$S:$S,$G464)</f>
        <v>0</v>
      </c>
      <c r="AL464" s="99">
        <f>SUMIFS(通讯通路门店!$BC:$BC,通讯通路门店!$S:$S,$G464)</f>
        <v>0</v>
      </c>
      <c r="AM464" s="99">
        <f>SUMIFS(通讯通路门店!$BD:$BD,通讯通路门店!$S:$S,$G464)</f>
        <v>0</v>
      </c>
      <c r="AN464" s="99">
        <f>SUMIFS(通讯通路门店!$BF:$BF,通讯通路门店!$S:$S,$G464)</f>
        <v>0</v>
      </c>
      <c r="AO464" s="99">
        <f t="shared" si="37"/>
        <v>0</v>
      </c>
      <c r="AP464" s="99">
        <f>SUMIFS(通讯通路门店!$K:$K,通讯通路门店!$S:$S,$G464)</f>
        <v>0</v>
      </c>
      <c r="AQ464" s="83"/>
      <c r="AR464" s="99">
        <f>SUMIFS(通讯通路门店!$T:$T,通讯通路门店!$S:$S,$G464)</f>
        <v>0</v>
      </c>
      <c r="AS464" s="99">
        <f>SUMIFS(通讯通路门店!$U:$U,通讯通路门店!$S:$S,$G464)</f>
        <v>0</v>
      </c>
      <c r="AT464" s="99">
        <f>SUMIFS(通讯通路门店!$V:$V,通讯通路门店!$S:$S,$G464)</f>
        <v>0</v>
      </c>
      <c r="AU464" s="99">
        <f>SUMIFS(通讯通路门店!$W:$W,通讯通路门店!$S:$S,$G464)</f>
        <v>0</v>
      </c>
      <c r="AV464" s="99">
        <f>SUMIFS(通讯通路门店!$Z:$Z,通讯通路门店!$S:$S,$G464)</f>
        <v>0</v>
      </c>
      <c r="AW464" s="99">
        <f>SUMIFS(通讯通路门店!$AB:$AB,通讯通路门店!$S:$S,$G464)</f>
        <v>0</v>
      </c>
      <c r="AX464" s="99">
        <f>SUMIFS(通讯通路门店!$X:$X,通讯通路门店!$S:$S,$G464)</f>
        <v>0</v>
      </c>
      <c r="AY464" s="99">
        <f>SUMIFS(通讯通路门店!$Y:$Y,通讯通路门店!$S:$S,$G464)</f>
        <v>0</v>
      </c>
      <c r="AZ464" s="99">
        <f>SUMIFS(通讯通路门店!$AA:$AA,通讯通路门店!$S:$S,$G464)</f>
        <v>0</v>
      </c>
      <c r="BA464" s="99">
        <f t="shared" si="38"/>
        <v>0</v>
      </c>
      <c r="BB464" s="99">
        <f t="shared" si="39"/>
        <v>0</v>
      </c>
      <c r="BC464" s="99">
        <f>SUMIFS(通讯通路门店!$W:$W,通讯通路门店!$S:$S,$G464,通讯通路门店!$J:$J,"荣耀体验店")+SUMIFS(通讯通路门店!$W:$W,通讯通路门店!$S:$S,$G464,通讯通路门店!$J:$J,"荣耀授权专卖店")</f>
        <v>0</v>
      </c>
      <c r="BD464" s="99">
        <f>SUMIFS(通讯通路门店!$Z:$Z,通讯通路门店!$S:$S,$G464,通讯通路门店!$J:$J,"VIVO体验店")</f>
        <v>0</v>
      </c>
      <c r="BE464" s="99">
        <f>SUMIFS(通讯通路门店!$AB:$AB,通讯通路门店!$S:$S,$G464,通讯通路门店!$J:$J,"OPPO体验店")</f>
        <v>0</v>
      </c>
      <c r="BF464" s="99">
        <f>SUMIFS(通讯通路门店!$X:$X,通讯通路门店!$S:$S,$G464,通讯通路门店!$J:$J,"华为授权体验店")+SUMIFS(通讯通路门店!$AA:$AA,通讯通路门店!$S:$S,$G464,通讯通路门店!$J:$J,"华为堡垒店")</f>
        <v>0</v>
      </c>
      <c r="BG464" s="99">
        <f>SUMIFS(通讯通路门店!$Y:$Y,通讯通路门店!$S:$S,$G464,通讯通路门店!$J:$J,"小米体验店")</f>
        <v>0</v>
      </c>
      <c r="BH464" s="99">
        <f>SUMIFS(通讯通路门店!$AA:$AA,通讯通路门店!$S:$S,$G464,通讯通路门店!$J:$J,"苹果体验店")</f>
        <v>0</v>
      </c>
      <c r="BI464" s="99">
        <f>SUMIFS(通讯通路门店!$K:$K,通讯通路门店!$S:$S,$G464,通讯通路门店!$J:$J,"其他品牌专卖店")</f>
        <v>0</v>
      </c>
      <c r="BJ464" s="99">
        <f>SUMIFS(通讯通路门店!$AC:$AC,通讯通路门店!$S:$S,$G464)</f>
        <v>0</v>
      </c>
      <c r="BK464" s="99">
        <f>SUMIFS(通讯通路门店!$AD:$AD,通讯通路门店!$S:$S,$G464)</f>
        <v>0</v>
      </c>
      <c r="BL464" s="99">
        <f>SUMIFS(通讯通路门店!$AE:$AE,通讯通路门店!$S:$S,$G464)</f>
        <v>0</v>
      </c>
      <c r="BM464" s="99">
        <f>SUMIFS(通讯通路门店!$AF:$AF,通讯通路门店!$S:$S,$G464)</f>
        <v>0</v>
      </c>
      <c r="BN464" s="99">
        <f>SUMIFS(通讯通路门店!$AG:$AG,通讯通路门店!$S:$S,$G464)</f>
        <v>0</v>
      </c>
      <c r="BO464" s="99">
        <f>SUMIFS(通讯通路门店!$AH:$AH,通讯通路门店!$S:$S,$G464)</f>
        <v>0</v>
      </c>
      <c r="BP464" s="99">
        <f>SUMIFS(通讯通路门店!$AI:$AI,通讯通路门店!$S:$S,$G464)</f>
        <v>0</v>
      </c>
      <c r="BQ464" s="83"/>
    </row>
    <row r="465" spans="1:69">
      <c r="A465" s="99" t="str">
        <f>IFERROR(_xlfn.XLOOKUP($G465,通讯通路门店!$S$4:$S$993933,通讯通路门店!$A$4:$A$993933,0,0),"")</f>
        <v/>
      </c>
      <c r="B465" s="99" t="str">
        <f>IFERROR(_xlfn.XLOOKUP($G465,通讯通路门店!$S$4:$S$993933,通讯通路门店!$B$4:$B$993933,0,0),"")</f>
        <v/>
      </c>
      <c r="C465" s="99" t="str">
        <f>IFERROR(_xlfn.XLOOKUP($G465,通讯通路门店!$S$4:$S$993933,通讯通路门店!$C$4:$C$993933,0,0),"")</f>
        <v/>
      </c>
      <c r="D465" s="99" t="str">
        <f>IFERROR(_xlfn.XLOOKUP($G465,通讯通路门店!$S$4:$S$993933,通讯通路门店!$D$4:$D$993933,0,0),"")</f>
        <v/>
      </c>
      <c r="E465" s="83"/>
      <c r="F465" s="83"/>
      <c r="G465" s="101" t="e">
        <v>#N/A</v>
      </c>
      <c r="H465" s="102" t="str">
        <f>IFERROR(_xlfn.XLOOKUP($G465,通讯通路门店!$S$4:$S$993933,通讯通路门店!$R$4:$R$993933,0,0),"")</f>
        <v/>
      </c>
      <c r="I465" s="83"/>
      <c r="J465" s="83"/>
      <c r="K465" s="83"/>
      <c r="L465" s="83"/>
      <c r="M465" s="83"/>
      <c r="N465" s="83"/>
      <c r="O465" s="83"/>
      <c r="P465" s="83"/>
      <c r="Q465" s="83"/>
      <c r="R465" s="83"/>
      <c r="S465" s="83"/>
      <c r="T465" s="83"/>
      <c r="U465" s="99">
        <f>COUNTIF(通讯通路门店!$S:$S,$G465)</f>
        <v>0</v>
      </c>
      <c r="V465" s="99">
        <f>COUNTIFS(通讯通路门店!$S:$S,$G465,通讯通路门店!$J:$J,"综合卖场")</f>
        <v>0</v>
      </c>
      <c r="W465" s="99">
        <f>SUMIFS(通讯通路门店!$AJ:$AJ,通讯通路门店!$S:$S,通讯客户沙盘!$G465)</f>
        <v>0</v>
      </c>
      <c r="X465" s="99">
        <f t="shared" si="35"/>
        <v>0</v>
      </c>
      <c r="Y465" s="99">
        <f>COUNTIFS(通讯通路门店!$S:$S,$G465,通讯通路门店!$J:$J,"荣耀体验店")+COUNTIFS(通讯通路门店!$S:$S,$G465,通讯通路门店!$J:$J,"荣耀授权专卖店")</f>
        <v>0</v>
      </c>
      <c r="Z465" s="99">
        <f>COUNTIFS(通讯通路门店!$S:$S,$G465,通讯通路门店!$J:$J,"VIVO体验店")</f>
        <v>0</v>
      </c>
      <c r="AA465" s="99">
        <f>COUNTIFS(通讯通路门店!$S:$S,$G465,通讯通路门店!$J:$J,"OPPO体验店")</f>
        <v>0</v>
      </c>
      <c r="AB465" s="99">
        <f>COUNTIFS(通讯通路门店!$S:$S,$G465,通讯通路门店!$J:$J,"华为授权体验店")+COUNTIFS(通讯通路门店!$S:$S,$G465,通讯通路门店!$J:$J,"华为堡垒店")</f>
        <v>0</v>
      </c>
      <c r="AC465" s="99">
        <f>COUNTIFS(通讯通路门店!$S:$S,$G465,通讯通路门店!$J:$J,"小米体验店")</f>
        <v>0</v>
      </c>
      <c r="AD465" s="99">
        <f>COUNTIFS(通讯通路门店!$S:$S,$G465,通讯通路门店!$J:$J,"苹果体验店")</f>
        <v>0</v>
      </c>
      <c r="AE465" s="99">
        <f>COUNTIFS(通讯通路门店!$S:$S,$G465,通讯通路门店!$J:$J,"其他品牌专卖店")</f>
        <v>0</v>
      </c>
      <c r="AF465" s="99">
        <f>SUMIFS(通讯通路门店!$BI:$BI,通讯通路门店!$S:$S,$G465)</f>
        <v>0</v>
      </c>
      <c r="AG465" s="99">
        <f>SUMIFS(通讯通路门店!$BH:$BH,通讯通路门店!$S:$S,$G465)</f>
        <v>0</v>
      </c>
      <c r="AH465" s="99">
        <f t="shared" si="36"/>
        <v>0</v>
      </c>
      <c r="AI465" s="99">
        <f>SUMIFS(通讯通路门店!$BB:$BB,通讯通路门店!$S:$S,$G465)</f>
        <v>0</v>
      </c>
      <c r="AJ465" s="99">
        <f>SUMIFS(通讯通路门店!$BE:$BE,通讯通路门店!$S:$S,$G465)</f>
        <v>0</v>
      </c>
      <c r="AK465" s="99">
        <f>SUMIFS(通讯通路门店!$BG:$BG,通讯通路门店!$S:$S,$G465)</f>
        <v>0</v>
      </c>
      <c r="AL465" s="99">
        <f>SUMIFS(通讯通路门店!$BC:$BC,通讯通路门店!$S:$S,$G465)</f>
        <v>0</v>
      </c>
      <c r="AM465" s="99">
        <f>SUMIFS(通讯通路门店!$BD:$BD,通讯通路门店!$S:$S,$G465)</f>
        <v>0</v>
      </c>
      <c r="AN465" s="99">
        <f>SUMIFS(通讯通路门店!$BF:$BF,通讯通路门店!$S:$S,$G465)</f>
        <v>0</v>
      </c>
      <c r="AO465" s="99">
        <f t="shared" si="37"/>
        <v>0</v>
      </c>
      <c r="AP465" s="99">
        <f>SUMIFS(通讯通路门店!$K:$K,通讯通路门店!$S:$S,$G465)</f>
        <v>0</v>
      </c>
      <c r="AQ465" s="83"/>
      <c r="AR465" s="99">
        <f>SUMIFS(通讯通路门店!$T:$T,通讯通路门店!$S:$S,$G465)</f>
        <v>0</v>
      </c>
      <c r="AS465" s="99">
        <f>SUMIFS(通讯通路门店!$U:$U,通讯通路门店!$S:$S,$G465)</f>
        <v>0</v>
      </c>
      <c r="AT465" s="99">
        <f>SUMIFS(通讯通路门店!$V:$V,通讯通路门店!$S:$S,$G465)</f>
        <v>0</v>
      </c>
      <c r="AU465" s="99">
        <f>SUMIFS(通讯通路门店!$W:$W,通讯通路门店!$S:$S,$G465)</f>
        <v>0</v>
      </c>
      <c r="AV465" s="99">
        <f>SUMIFS(通讯通路门店!$Z:$Z,通讯通路门店!$S:$S,$G465)</f>
        <v>0</v>
      </c>
      <c r="AW465" s="99">
        <f>SUMIFS(通讯通路门店!$AB:$AB,通讯通路门店!$S:$S,$G465)</f>
        <v>0</v>
      </c>
      <c r="AX465" s="99">
        <f>SUMIFS(通讯通路门店!$X:$X,通讯通路门店!$S:$S,$G465)</f>
        <v>0</v>
      </c>
      <c r="AY465" s="99">
        <f>SUMIFS(通讯通路门店!$Y:$Y,通讯通路门店!$S:$S,$G465)</f>
        <v>0</v>
      </c>
      <c r="AZ465" s="99">
        <f>SUMIFS(通讯通路门店!$AA:$AA,通讯通路门店!$S:$S,$G465)</f>
        <v>0</v>
      </c>
      <c r="BA465" s="99">
        <f t="shared" si="38"/>
        <v>0</v>
      </c>
      <c r="BB465" s="99">
        <f t="shared" si="39"/>
        <v>0</v>
      </c>
      <c r="BC465" s="99">
        <f>SUMIFS(通讯通路门店!$W:$W,通讯通路门店!$S:$S,$G465,通讯通路门店!$J:$J,"荣耀体验店")+SUMIFS(通讯通路门店!$W:$W,通讯通路门店!$S:$S,$G465,通讯通路门店!$J:$J,"荣耀授权专卖店")</f>
        <v>0</v>
      </c>
      <c r="BD465" s="99">
        <f>SUMIFS(通讯通路门店!$Z:$Z,通讯通路门店!$S:$S,$G465,通讯通路门店!$J:$J,"VIVO体验店")</f>
        <v>0</v>
      </c>
      <c r="BE465" s="99">
        <f>SUMIFS(通讯通路门店!$AB:$AB,通讯通路门店!$S:$S,$G465,通讯通路门店!$J:$J,"OPPO体验店")</f>
        <v>0</v>
      </c>
      <c r="BF465" s="99">
        <f>SUMIFS(通讯通路门店!$X:$X,通讯通路门店!$S:$S,$G465,通讯通路门店!$J:$J,"华为授权体验店")+SUMIFS(通讯通路门店!$AA:$AA,通讯通路门店!$S:$S,$G465,通讯通路门店!$J:$J,"华为堡垒店")</f>
        <v>0</v>
      </c>
      <c r="BG465" s="99">
        <f>SUMIFS(通讯通路门店!$Y:$Y,通讯通路门店!$S:$S,$G465,通讯通路门店!$J:$J,"小米体验店")</f>
        <v>0</v>
      </c>
      <c r="BH465" s="99">
        <f>SUMIFS(通讯通路门店!$AA:$AA,通讯通路门店!$S:$S,$G465,通讯通路门店!$J:$J,"苹果体验店")</f>
        <v>0</v>
      </c>
      <c r="BI465" s="99">
        <f>SUMIFS(通讯通路门店!$K:$K,通讯通路门店!$S:$S,$G465,通讯通路门店!$J:$J,"其他品牌专卖店")</f>
        <v>0</v>
      </c>
      <c r="BJ465" s="99">
        <f>SUMIFS(通讯通路门店!$AC:$AC,通讯通路门店!$S:$S,$G465)</f>
        <v>0</v>
      </c>
      <c r="BK465" s="99">
        <f>SUMIFS(通讯通路门店!$AD:$AD,通讯通路门店!$S:$S,$G465)</f>
        <v>0</v>
      </c>
      <c r="BL465" s="99">
        <f>SUMIFS(通讯通路门店!$AE:$AE,通讯通路门店!$S:$S,$G465)</f>
        <v>0</v>
      </c>
      <c r="BM465" s="99">
        <f>SUMIFS(通讯通路门店!$AF:$AF,通讯通路门店!$S:$S,$G465)</f>
        <v>0</v>
      </c>
      <c r="BN465" s="99">
        <f>SUMIFS(通讯通路门店!$AG:$AG,通讯通路门店!$S:$S,$G465)</f>
        <v>0</v>
      </c>
      <c r="BO465" s="99">
        <f>SUMIFS(通讯通路门店!$AH:$AH,通讯通路门店!$S:$S,$G465)</f>
        <v>0</v>
      </c>
      <c r="BP465" s="99">
        <f>SUMIFS(通讯通路门店!$AI:$AI,通讯通路门店!$S:$S,$G465)</f>
        <v>0</v>
      </c>
      <c r="BQ465" s="83"/>
    </row>
    <row r="466" spans="1:69">
      <c r="A466" s="99" t="str">
        <f>IFERROR(_xlfn.XLOOKUP($G466,通讯通路门店!$S$4:$S$993933,通讯通路门店!$A$4:$A$993933,0,0),"")</f>
        <v/>
      </c>
      <c r="B466" s="99" t="str">
        <f>IFERROR(_xlfn.XLOOKUP($G466,通讯通路门店!$S$4:$S$993933,通讯通路门店!$B$4:$B$993933,0,0),"")</f>
        <v/>
      </c>
      <c r="C466" s="99" t="str">
        <f>IFERROR(_xlfn.XLOOKUP($G466,通讯通路门店!$S$4:$S$993933,通讯通路门店!$C$4:$C$993933,0,0),"")</f>
        <v/>
      </c>
      <c r="D466" s="99" t="str">
        <f>IFERROR(_xlfn.XLOOKUP($G466,通讯通路门店!$S$4:$S$993933,通讯通路门店!$D$4:$D$993933,0,0),"")</f>
        <v/>
      </c>
      <c r="E466" s="83"/>
      <c r="F466" s="83"/>
      <c r="G466" s="101" t="e">
        <v>#N/A</v>
      </c>
      <c r="H466" s="102" t="str">
        <f>IFERROR(_xlfn.XLOOKUP($G466,通讯通路门店!$S$4:$S$993933,通讯通路门店!$R$4:$R$993933,0,0),"")</f>
        <v/>
      </c>
      <c r="I466" s="83"/>
      <c r="J466" s="83"/>
      <c r="K466" s="83"/>
      <c r="L466" s="83"/>
      <c r="M466" s="83"/>
      <c r="N466" s="83"/>
      <c r="O466" s="83"/>
      <c r="P466" s="83"/>
      <c r="Q466" s="83"/>
      <c r="R466" s="83"/>
      <c r="S466" s="83"/>
      <c r="T466" s="83"/>
      <c r="U466" s="99">
        <f>COUNTIF(通讯通路门店!$S:$S,$G466)</f>
        <v>0</v>
      </c>
      <c r="V466" s="99">
        <f>COUNTIFS(通讯通路门店!$S:$S,$G466,通讯通路门店!$J:$J,"综合卖场")</f>
        <v>0</v>
      </c>
      <c r="W466" s="99">
        <f>SUMIFS(通讯通路门店!$AJ:$AJ,通讯通路门店!$S:$S,通讯客户沙盘!$G466)</f>
        <v>0</v>
      </c>
      <c r="X466" s="99">
        <f t="shared" si="35"/>
        <v>0</v>
      </c>
      <c r="Y466" s="99">
        <f>COUNTIFS(通讯通路门店!$S:$S,$G466,通讯通路门店!$J:$J,"荣耀体验店")+COUNTIFS(通讯通路门店!$S:$S,$G466,通讯通路门店!$J:$J,"荣耀授权专卖店")</f>
        <v>0</v>
      </c>
      <c r="Z466" s="99">
        <f>COUNTIFS(通讯通路门店!$S:$S,$G466,通讯通路门店!$J:$J,"VIVO体验店")</f>
        <v>0</v>
      </c>
      <c r="AA466" s="99">
        <f>COUNTIFS(通讯通路门店!$S:$S,$G466,通讯通路门店!$J:$J,"OPPO体验店")</f>
        <v>0</v>
      </c>
      <c r="AB466" s="99">
        <f>COUNTIFS(通讯通路门店!$S:$S,$G466,通讯通路门店!$J:$J,"华为授权体验店")+COUNTIFS(通讯通路门店!$S:$S,$G466,通讯通路门店!$J:$J,"华为堡垒店")</f>
        <v>0</v>
      </c>
      <c r="AC466" s="99">
        <f>COUNTIFS(通讯通路门店!$S:$S,$G466,通讯通路门店!$J:$J,"小米体验店")</f>
        <v>0</v>
      </c>
      <c r="AD466" s="99">
        <f>COUNTIFS(通讯通路门店!$S:$S,$G466,通讯通路门店!$J:$J,"苹果体验店")</f>
        <v>0</v>
      </c>
      <c r="AE466" s="99">
        <f>COUNTIFS(通讯通路门店!$S:$S,$G466,通讯通路门店!$J:$J,"其他品牌专卖店")</f>
        <v>0</v>
      </c>
      <c r="AF466" s="99">
        <f>SUMIFS(通讯通路门店!$BI:$BI,通讯通路门店!$S:$S,$G466)</f>
        <v>0</v>
      </c>
      <c r="AG466" s="99">
        <f>SUMIFS(通讯通路门店!$BH:$BH,通讯通路门店!$S:$S,$G466)</f>
        <v>0</v>
      </c>
      <c r="AH466" s="99">
        <f t="shared" si="36"/>
        <v>0</v>
      </c>
      <c r="AI466" s="99">
        <f>SUMIFS(通讯通路门店!$BB:$BB,通讯通路门店!$S:$S,$G466)</f>
        <v>0</v>
      </c>
      <c r="AJ466" s="99">
        <f>SUMIFS(通讯通路门店!$BE:$BE,通讯通路门店!$S:$S,$G466)</f>
        <v>0</v>
      </c>
      <c r="AK466" s="99">
        <f>SUMIFS(通讯通路门店!$BG:$BG,通讯通路门店!$S:$S,$G466)</f>
        <v>0</v>
      </c>
      <c r="AL466" s="99">
        <f>SUMIFS(通讯通路门店!$BC:$BC,通讯通路门店!$S:$S,$G466)</f>
        <v>0</v>
      </c>
      <c r="AM466" s="99">
        <f>SUMIFS(通讯通路门店!$BD:$BD,通讯通路门店!$S:$S,$G466)</f>
        <v>0</v>
      </c>
      <c r="AN466" s="99">
        <f>SUMIFS(通讯通路门店!$BF:$BF,通讯通路门店!$S:$S,$G466)</f>
        <v>0</v>
      </c>
      <c r="AO466" s="99">
        <f t="shared" si="37"/>
        <v>0</v>
      </c>
      <c r="AP466" s="99">
        <f>SUMIFS(通讯通路门店!$K:$K,通讯通路门店!$S:$S,$G466)</f>
        <v>0</v>
      </c>
      <c r="AQ466" s="83"/>
      <c r="AR466" s="99">
        <f>SUMIFS(通讯通路门店!$T:$T,通讯通路门店!$S:$S,$G466)</f>
        <v>0</v>
      </c>
      <c r="AS466" s="99">
        <f>SUMIFS(通讯通路门店!$U:$U,通讯通路门店!$S:$S,$G466)</f>
        <v>0</v>
      </c>
      <c r="AT466" s="99">
        <f>SUMIFS(通讯通路门店!$V:$V,通讯通路门店!$S:$S,$G466)</f>
        <v>0</v>
      </c>
      <c r="AU466" s="99">
        <f>SUMIFS(通讯通路门店!$W:$W,通讯通路门店!$S:$S,$G466)</f>
        <v>0</v>
      </c>
      <c r="AV466" s="99">
        <f>SUMIFS(通讯通路门店!$Z:$Z,通讯通路门店!$S:$S,$G466)</f>
        <v>0</v>
      </c>
      <c r="AW466" s="99">
        <f>SUMIFS(通讯通路门店!$AB:$AB,通讯通路门店!$S:$S,$G466)</f>
        <v>0</v>
      </c>
      <c r="AX466" s="99">
        <f>SUMIFS(通讯通路门店!$X:$X,通讯通路门店!$S:$S,$G466)</f>
        <v>0</v>
      </c>
      <c r="AY466" s="99">
        <f>SUMIFS(通讯通路门店!$Y:$Y,通讯通路门店!$S:$S,$G466)</f>
        <v>0</v>
      </c>
      <c r="AZ466" s="99">
        <f>SUMIFS(通讯通路门店!$AA:$AA,通讯通路门店!$S:$S,$G466)</f>
        <v>0</v>
      </c>
      <c r="BA466" s="99">
        <f t="shared" si="38"/>
        <v>0</v>
      </c>
      <c r="BB466" s="99">
        <f t="shared" si="39"/>
        <v>0</v>
      </c>
      <c r="BC466" s="99">
        <f>SUMIFS(通讯通路门店!$W:$W,通讯通路门店!$S:$S,$G466,通讯通路门店!$J:$J,"荣耀体验店")+SUMIFS(通讯通路门店!$W:$W,通讯通路门店!$S:$S,$G466,通讯通路门店!$J:$J,"荣耀授权专卖店")</f>
        <v>0</v>
      </c>
      <c r="BD466" s="99">
        <f>SUMIFS(通讯通路门店!$Z:$Z,通讯通路门店!$S:$S,$G466,通讯通路门店!$J:$J,"VIVO体验店")</f>
        <v>0</v>
      </c>
      <c r="BE466" s="99">
        <f>SUMIFS(通讯通路门店!$AB:$AB,通讯通路门店!$S:$S,$G466,通讯通路门店!$J:$J,"OPPO体验店")</f>
        <v>0</v>
      </c>
      <c r="BF466" s="99">
        <f>SUMIFS(通讯通路门店!$X:$X,通讯通路门店!$S:$S,$G466,通讯通路门店!$J:$J,"华为授权体验店")+SUMIFS(通讯通路门店!$AA:$AA,通讯通路门店!$S:$S,$G466,通讯通路门店!$J:$J,"华为堡垒店")</f>
        <v>0</v>
      </c>
      <c r="BG466" s="99">
        <f>SUMIFS(通讯通路门店!$Y:$Y,通讯通路门店!$S:$S,$G466,通讯通路门店!$J:$J,"小米体验店")</f>
        <v>0</v>
      </c>
      <c r="BH466" s="99">
        <f>SUMIFS(通讯通路门店!$AA:$AA,通讯通路门店!$S:$S,$G466,通讯通路门店!$J:$J,"苹果体验店")</f>
        <v>0</v>
      </c>
      <c r="BI466" s="99">
        <f>SUMIFS(通讯通路门店!$K:$K,通讯通路门店!$S:$S,$G466,通讯通路门店!$J:$J,"其他品牌专卖店")</f>
        <v>0</v>
      </c>
      <c r="BJ466" s="99">
        <f>SUMIFS(通讯通路门店!$AC:$AC,通讯通路门店!$S:$S,$G466)</f>
        <v>0</v>
      </c>
      <c r="BK466" s="99">
        <f>SUMIFS(通讯通路门店!$AD:$AD,通讯通路门店!$S:$S,$G466)</f>
        <v>0</v>
      </c>
      <c r="BL466" s="99">
        <f>SUMIFS(通讯通路门店!$AE:$AE,通讯通路门店!$S:$S,$G466)</f>
        <v>0</v>
      </c>
      <c r="BM466" s="99">
        <f>SUMIFS(通讯通路门店!$AF:$AF,通讯通路门店!$S:$S,$G466)</f>
        <v>0</v>
      </c>
      <c r="BN466" s="99">
        <f>SUMIFS(通讯通路门店!$AG:$AG,通讯通路门店!$S:$S,$G466)</f>
        <v>0</v>
      </c>
      <c r="BO466" s="99">
        <f>SUMIFS(通讯通路门店!$AH:$AH,通讯通路门店!$S:$S,$G466)</f>
        <v>0</v>
      </c>
      <c r="BP466" s="99">
        <f>SUMIFS(通讯通路门店!$AI:$AI,通讯通路门店!$S:$S,$G466)</f>
        <v>0</v>
      </c>
      <c r="BQ466" s="83"/>
    </row>
    <row r="467" spans="1:69">
      <c r="A467" s="99" t="str">
        <f>IFERROR(_xlfn.XLOOKUP($G467,通讯通路门店!$S$4:$S$993933,通讯通路门店!$A$4:$A$993933,0,0),"")</f>
        <v/>
      </c>
      <c r="B467" s="99" t="str">
        <f>IFERROR(_xlfn.XLOOKUP($G467,通讯通路门店!$S$4:$S$993933,通讯通路门店!$B$4:$B$993933,0,0),"")</f>
        <v/>
      </c>
      <c r="C467" s="99" t="str">
        <f>IFERROR(_xlfn.XLOOKUP($G467,通讯通路门店!$S$4:$S$993933,通讯通路门店!$C$4:$C$993933,0,0),"")</f>
        <v/>
      </c>
      <c r="D467" s="99" t="str">
        <f>IFERROR(_xlfn.XLOOKUP($G467,通讯通路门店!$S$4:$S$993933,通讯通路门店!$D$4:$D$993933,0,0),"")</f>
        <v/>
      </c>
      <c r="E467" s="83"/>
      <c r="F467" s="83"/>
      <c r="G467" s="101" t="e">
        <v>#N/A</v>
      </c>
      <c r="H467" s="102" t="str">
        <f>IFERROR(_xlfn.XLOOKUP($G467,通讯通路门店!$S$4:$S$993933,通讯通路门店!$R$4:$R$993933,0,0),"")</f>
        <v/>
      </c>
      <c r="I467" s="83"/>
      <c r="J467" s="83"/>
      <c r="K467" s="83"/>
      <c r="L467" s="83"/>
      <c r="M467" s="83"/>
      <c r="N467" s="83"/>
      <c r="O467" s="83"/>
      <c r="P467" s="83"/>
      <c r="Q467" s="83"/>
      <c r="R467" s="83"/>
      <c r="S467" s="83"/>
      <c r="T467" s="83"/>
      <c r="U467" s="99">
        <f>COUNTIF(通讯通路门店!$S:$S,$G467)</f>
        <v>0</v>
      </c>
      <c r="V467" s="99">
        <f>COUNTIFS(通讯通路门店!$S:$S,$G467,通讯通路门店!$J:$J,"综合卖场")</f>
        <v>0</v>
      </c>
      <c r="W467" s="99">
        <f>SUMIFS(通讯通路门店!$AJ:$AJ,通讯通路门店!$S:$S,通讯客户沙盘!$G467)</f>
        <v>0</v>
      </c>
      <c r="X467" s="99">
        <f t="shared" si="35"/>
        <v>0</v>
      </c>
      <c r="Y467" s="99">
        <f>COUNTIFS(通讯通路门店!$S:$S,$G467,通讯通路门店!$J:$J,"荣耀体验店")+COUNTIFS(通讯通路门店!$S:$S,$G467,通讯通路门店!$J:$J,"荣耀授权专卖店")</f>
        <v>0</v>
      </c>
      <c r="Z467" s="99">
        <f>COUNTIFS(通讯通路门店!$S:$S,$G467,通讯通路门店!$J:$J,"VIVO体验店")</f>
        <v>0</v>
      </c>
      <c r="AA467" s="99">
        <f>COUNTIFS(通讯通路门店!$S:$S,$G467,通讯通路门店!$J:$J,"OPPO体验店")</f>
        <v>0</v>
      </c>
      <c r="AB467" s="99">
        <f>COUNTIFS(通讯通路门店!$S:$S,$G467,通讯通路门店!$J:$J,"华为授权体验店")+COUNTIFS(通讯通路门店!$S:$S,$G467,通讯通路门店!$J:$J,"华为堡垒店")</f>
        <v>0</v>
      </c>
      <c r="AC467" s="99">
        <f>COUNTIFS(通讯通路门店!$S:$S,$G467,通讯通路门店!$J:$J,"小米体验店")</f>
        <v>0</v>
      </c>
      <c r="AD467" s="99">
        <f>COUNTIFS(通讯通路门店!$S:$S,$G467,通讯通路门店!$J:$J,"苹果体验店")</f>
        <v>0</v>
      </c>
      <c r="AE467" s="99">
        <f>COUNTIFS(通讯通路门店!$S:$S,$G467,通讯通路门店!$J:$J,"其他品牌专卖店")</f>
        <v>0</v>
      </c>
      <c r="AF467" s="99">
        <f>SUMIFS(通讯通路门店!$BI:$BI,通讯通路门店!$S:$S,$G467)</f>
        <v>0</v>
      </c>
      <c r="AG467" s="99">
        <f>SUMIFS(通讯通路门店!$BH:$BH,通讯通路门店!$S:$S,$G467)</f>
        <v>0</v>
      </c>
      <c r="AH467" s="99">
        <f t="shared" si="36"/>
        <v>0</v>
      </c>
      <c r="AI467" s="99">
        <f>SUMIFS(通讯通路门店!$BB:$BB,通讯通路门店!$S:$S,$G467)</f>
        <v>0</v>
      </c>
      <c r="AJ467" s="99">
        <f>SUMIFS(通讯通路门店!$BE:$BE,通讯通路门店!$S:$S,$G467)</f>
        <v>0</v>
      </c>
      <c r="AK467" s="99">
        <f>SUMIFS(通讯通路门店!$BG:$BG,通讯通路门店!$S:$S,$G467)</f>
        <v>0</v>
      </c>
      <c r="AL467" s="99">
        <f>SUMIFS(通讯通路门店!$BC:$BC,通讯通路门店!$S:$S,$G467)</f>
        <v>0</v>
      </c>
      <c r="AM467" s="99">
        <f>SUMIFS(通讯通路门店!$BD:$BD,通讯通路门店!$S:$S,$G467)</f>
        <v>0</v>
      </c>
      <c r="AN467" s="99">
        <f>SUMIFS(通讯通路门店!$BF:$BF,通讯通路门店!$S:$S,$G467)</f>
        <v>0</v>
      </c>
      <c r="AO467" s="99">
        <f t="shared" si="37"/>
        <v>0</v>
      </c>
      <c r="AP467" s="99">
        <f>SUMIFS(通讯通路门店!$K:$K,通讯通路门店!$S:$S,$G467)</f>
        <v>0</v>
      </c>
      <c r="AQ467" s="83"/>
      <c r="AR467" s="99">
        <f>SUMIFS(通讯通路门店!$T:$T,通讯通路门店!$S:$S,$G467)</f>
        <v>0</v>
      </c>
      <c r="AS467" s="99">
        <f>SUMIFS(通讯通路门店!$U:$U,通讯通路门店!$S:$S,$G467)</f>
        <v>0</v>
      </c>
      <c r="AT467" s="99">
        <f>SUMIFS(通讯通路门店!$V:$V,通讯通路门店!$S:$S,$G467)</f>
        <v>0</v>
      </c>
      <c r="AU467" s="99">
        <f>SUMIFS(通讯通路门店!$W:$W,通讯通路门店!$S:$S,$G467)</f>
        <v>0</v>
      </c>
      <c r="AV467" s="99">
        <f>SUMIFS(通讯通路门店!$Z:$Z,通讯通路门店!$S:$S,$G467)</f>
        <v>0</v>
      </c>
      <c r="AW467" s="99">
        <f>SUMIFS(通讯通路门店!$AB:$AB,通讯通路门店!$S:$S,$G467)</f>
        <v>0</v>
      </c>
      <c r="AX467" s="99">
        <f>SUMIFS(通讯通路门店!$X:$X,通讯通路门店!$S:$S,$G467)</f>
        <v>0</v>
      </c>
      <c r="AY467" s="99">
        <f>SUMIFS(通讯通路门店!$Y:$Y,通讯通路门店!$S:$S,$G467)</f>
        <v>0</v>
      </c>
      <c r="AZ467" s="99">
        <f>SUMIFS(通讯通路门店!$AA:$AA,通讯通路门店!$S:$S,$G467)</f>
        <v>0</v>
      </c>
      <c r="BA467" s="99">
        <f t="shared" si="38"/>
        <v>0</v>
      </c>
      <c r="BB467" s="99">
        <f t="shared" si="39"/>
        <v>0</v>
      </c>
      <c r="BC467" s="99">
        <f>SUMIFS(通讯通路门店!$W:$W,通讯通路门店!$S:$S,$G467,通讯通路门店!$J:$J,"荣耀体验店")+SUMIFS(通讯通路门店!$W:$W,通讯通路门店!$S:$S,$G467,通讯通路门店!$J:$J,"荣耀授权专卖店")</f>
        <v>0</v>
      </c>
      <c r="BD467" s="99">
        <f>SUMIFS(通讯通路门店!$Z:$Z,通讯通路门店!$S:$S,$G467,通讯通路门店!$J:$J,"VIVO体验店")</f>
        <v>0</v>
      </c>
      <c r="BE467" s="99">
        <f>SUMIFS(通讯通路门店!$AB:$AB,通讯通路门店!$S:$S,$G467,通讯通路门店!$J:$J,"OPPO体验店")</f>
        <v>0</v>
      </c>
      <c r="BF467" s="99">
        <f>SUMIFS(通讯通路门店!$X:$X,通讯通路门店!$S:$S,$G467,通讯通路门店!$J:$J,"华为授权体验店")+SUMIFS(通讯通路门店!$AA:$AA,通讯通路门店!$S:$S,$G467,通讯通路门店!$J:$J,"华为堡垒店")</f>
        <v>0</v>
      </c>
      <c r="BG467" s="99">
        <f>SUMIFS(通讯通路门店!$Y:$Y,通讯通路门店!$S:$S,$G467,通讯通路门店!$J:$J,"小米体验店")</f>
        <v>0</v>
      </c>
      <c r="BH467" s="99">
        <f>SUMIFS(通讯通路门店!$AA:$AA,通讯通路门店!$S:$S,$G467,通讯通路门店!$J:$J,"苹果体验店")</f>
        <v>0</v>
      </c>
      <c r="BI467" s="99">
        <f>SUMIFS(通讯通路门店!$K:$K,通讯通路门店!$S:$S,$G467,通讯通路门店!$J:$J,"其他品牌专卖店")</f>
        <v>0</v>
      </c>
      <c r="BJ467" s="99">
        <f>SUMIFS(通讯通路门店!$AC:$AC,通讯通路门店!$S:$S,$G467)</f>
        <v>0</v>
      </c>
      <c r="BK467" s="99">
        <f>SUMIFS(通讯通路门店!$AD:$AD,通讯通路门店!$S:$S,$G467)</f>
        <v>0</v>
      </c>
      <c r="BL467" s="99">
        <f>SUMIFS(通讯通路门店!$AE:$AE,通讯通路门店!$S:$S,$G467)</f>
        <v>0</v>
      </c>
      <c r="BM467" s="99">
        <f>SUMIFS(通讯通路门店!$AF:$AF,通讯通路门店!$S:$S,$G467)</f>
        <v>0</v>
      </c>
      <c r="BN467" s="99">
        <f>SUMIFS(通讯通路门店!$AG:$AG,通讯通路门店!$S:$S,$G467)</f>
        <v>0</v>
      </c>
      <c r="BO467" s="99">
        <f>SUMIFS(通讯通路门店!$AH:$AH,通讯通路门店!$S:$S,$G467)</f>
        <v>0</v>
      </c>
      <c r="BP467" s="99">
        <f>SUMIFS(通讯通路门店!$AI:$AI,通讯通路门店!$S:$S,$G467)</f>
        <v>0</v>
      </c>
      <c r="BQ467" s="83"/>
    </row>
    <row r="468" spans="1:69">
      <c r="A468" s="99" t="str">
        <f>IFERROR(_xlfn.XLOOKUP($G468,通讯通路门店!$S$4:$S$993933,通讯通路门店!$A$4:$A$993933,0,0),"")</f>
        <v/>
      </c>
      <c r="B468" s="99" t="str">
        <f>IFERROR(_xlfn.XLOOKUP($G468,通讯通路门店!$S$4:$S$993933,通讯通路门店!$B$4:$B$993933,0,0),"")</f>
        <v/>
      </c>
      <c r="C468" s="99" t="str">
        <f>IFERROR(_xlfn.XLOOKUP($G468,通讯通路门店!$S$4:$S$993933,通讯通路门店!$C$4:$C$993933,0,0),"")</f>
        <v/>
      </c>
      <c r="D468" s="99" t="str">
        <f>IFERROR(_xlfn.XLOOKUP($G468,通讯通路门店!$S$4:$S$993933,通讯通路门店!$D$4:$D$993933,0,0),"")</f>
        <v/>
      </c>
      <c r="E468" s="83"/>
      <c r="F468" s="83"/>
      <c r="G468" s="101" t="e">
        <v>#N/A</v>
      </c>
      <c r="H468" s="102" t="str">
        <f>IFERROR(_xlfn.XLOOKUP($G468,通讯通路门店!$S$4:$S$993933,通讯通路门店!$R$4:$R$993933,0,0),"")</f>
        <v/>
      </c>
      <c r="I468" s="83"/>
      <c r="J468" s="83"/>
      <c r="K468" s="83"/>
      <c r="L468" s="83"/>
      <c r="M468" s="83"/>
      <c r="N468" s="83"/>
      <c r="O468" s="83"/>
      <c r="P468" s="83"/>
      <c r="Q468" s="83"/>
      <c r="R468" s="83"/>
      <c r="S468" s="83"/>
      <c r="T468" s="83"/>
      <c r="U468" s="99">
        <f>COUNTIF(通讯通路门店!$S:$S,$G468)</f>
        <v>0</v>
      </c>
      <c r="V468" s="99">
        <f>COUNTIFS(通讯通路门店!$S:$S,$G468,通讯通路门店!$J:$J,"综合卖场")</f>
        <v>0</v>
      </c>
      <c r="W468" s="99">
        <f>SUMIFS(通讯通路门店!$AJ:$AJ,通讯通路门店!$S:$S,通讯客户沙盘!$G468)</f>
        <v>0</v>
      </c>
      <c r="X468" s="99">
        <f t="shared" si="35"/>
        <v>0</v>
      </c>
      <c r="Y468" s="99">
        <f>COUNTIFS(通讯通路门店!$S:$S,$G468,通讯通路门店!$J:$J,"荣耀体验店")+COUNTIFS(通讯通路门店!$S:$S,$G468,通讯通路门店!$J:$J,"荣耀授权专卖店")</f>
        <v>0</v>
      </c>
      <c r="Z468" s="99">
        <f>COUNTIFS(通讯通路门店!$S:$S,$G468,通讯通路门店!$J:$J,"VIVO体验店")</f>
        <v>0</v>
      </c>
      <c r="AA468" s="99">
        <f>COUNTIFS(通讯通路门店!$S:$S,$G468,通讯通路门店!$J:$J,"OPPO体验店")</f>
        <v>0</v>
      </c>
      <c r="AB468" s="99">
        <f>COUNTIFS(通讯通路门店!$S:$S,$G468,通讯通路门店!$J:$J,"华为授权体验店")+COUNTIFS(通讯通路门店!$S:$S,$G468,通讯通路门店!$J:$J,"华为堡垒店")</f>
        <v>0</v>
      </c>
      <c r="AC468" s="99">
        <f>COUNTIFS(通讯通路门店!$S:$S,$G468,通讯通路门店!$J:$J,"小米体验店")</f>
        <v>0</v>
      </c>
      <c r="AD468" s="99">
        <f>COUNTIFS(通讯通路门店!$S:$S,$G468,通讯通路门店!$J:$J,"苹果体验店")</f>
        <v>0</v>
      </c>
      <c r="AE468" s="99">
        <f>COUNTIFS(通讯通路门店!$S:$S,$G468,通讯通路门店!$J:$J,"其他品牌专卖店")</f>
        <v>0</v>
      </c>
      <c r="AF468" s="99">
        <f>SUMIFS(通讯通路门店!$BI:$BI,通讯通路门店!$S:$S,$G468)</f>
        <v>0</v>
      </c>
      <c r="AG468" s="99">
        <f>SUMIFS(通讯通路门店!$BH:$BH,通讯通路门店!$S:$S,$G468)</f>
        <v>0</v>
      </c>
      <c r="AH468" s="99">
        <f t="shared" si="36"/>
        <v>0</v>
      </c>
      <c r="AI468" s="99">
        <f>SUMIFS(通讯通路门店!$BB:$BB,通讯通路门店!$S:$S,$G468)</f>
        <v>0</v>
      </c>
      <c r="AJ468" s="99">
        <f>SUMIFS(通讯通路门店!$BE:$BE,通讯通路门店!$S:$S,$G468)</f>
        <v>0</v>
      </c>
      <c r="AK468" s="99">
        <f>SUMIFS(通讯通路门店!$BG:$BG,通讯通路门店!$S:$S,$G468)</f>
        <v>0</v>
      </c>
      <c r="AL468" s="99">
        <f>SUMIFS(通讯通路门店!$BC:$BC,通讯通路门店!$S:$S,$G468)</f>
        <v>0</v>
      </c>
      <c r="AM468" s="99">
        <f>SUMIFS(通讯通路门店!$BD:$BD,通讯通路门店!$S:$S,$G468)</f>
        <v>0</v>
      </c>
      <c r="AN468" s="99">
        <f>SUMIFS(通讯通路门店!$BF:$BF,通讯通路门店!$S:$S,$G468)</f>
        <v>0</v>
      </c>
      <c r="AO468" s="99">
        <f t="shared" si="37"/>
        <v>0</v>
      </c>
      <c r="AP468" s="99">
        <f>SUMIFS(通讯通路门店!$K:$K,通讯通路门店!$S:$S,$G468)</f>
        <v>0</v>
      </c>
      <c r="AQ468" s="83"/>
      <c r="AR468" s="99">
        <f>SUMIFS(通讯通路门店!$T:$T,通讯通路门店!$S:$S,$G468)</f>
        <v>0</v>
      </c>
      <c r="AS468" s="99">
        <f>SUMIFS(通讯通路门店!$U:$U,通讯通路门店!$S:$S,$G468)</f>
        <v>0</v>
      </c>
      <c r="AT468" s="99">
        <f>SUMIFS(通讯通路门店!$V:$V,通讯通路门店!$S:$S,$G468)</f>
        <v>0</v>
      </c>
      <c r="AU468" s="99">
        <f>SUMIFS(通讯通路门店!$W:$W,通讯通路门店!$S:$S,$G468)</f>
        <v>0</v>
      </c>
      <c r="AV468" s="99">
        <f>SUMIFS(通讯通路门店!$Z:$Z,通讯通路门店!$S:$S,$G468)</f>
        <v>0</v>
      </c>
      <c r="AW468" s="99">
        <f>SUMIFS(通讯通路门店!$AB:$AB,通讯通路门店!$S:$S,$G468)</f>
        <v>0</v>
      </c>
      <c r="AX468" s="99">
        <f>SUMIFS(通讯通路门店!$X:$X,通讯通路门店!$S:$S,$G468)</f>
        <v>0</v>
      </c>
      <c r="AY468" s="99">
        <f>SUMIFS(通讯通路门店!$Y:$Y,通讯通路门店!$S:$S,$G468)</f>
        <v>0</v>
      </c>
      <c r="AZ468" s="99">
        <f>SUMIFS(通讯通路门店!$AA:$AA,通讯通路门店!$S:$S,$G468)</f>
        <v>0</v>
      </c>
      <c r="BA468" s="99">
        <f t="shared" si="38"/>
        <v>0</v>
      </c>
      <c r="BB468" s="99">
        <f t="shared" si="39"/>
        <v>0</v>
      </c>
      <c r="BC468" s="99">
        <f>SUMIFS(通讯通路门店!$W:$W,通讯通路门店!$S:$S,$G468,通讯通路门店!$J:$J,"荣耀体验店")+SUMIFS(通讯通路门店!$W:$W,通讯通路门店!$S:$S,$G468,通讯通路门店!$J:$J,"荣耀授权专卖店")</f>
        <v>0</v>
      </c>
      <c r="BD468" s="99">
        <f>SUMIFS(通讯通路门店!$Z:$Z,通讯通路门店!$S:$S,$G468,通讯通路门店!$J:$J,"VIVO体验店")</f>
        <v>0</v>
      </c>
      <c r="BE468" s="99">
        <f>SUMIFS(通讯通路门店!$AB:$AB,通讯通路门店!$S:$S,$G468,通讯通路门店!$J:$J,"OPPO体验店")</f>
        <v>0</v>
      </c>
      <c r="BF468" s="99">
        <f>SUMIFS(通讯通路门店!$X:$X,通讯通路门店!$S:$S,$G468,通讯通路门店!$J:$J,"华为授权体验店")+SUMIFS(通讯通路门店!$AA:$AA,通讯通路门店!$S:$S,$G468,通讯通路门店!$J:$J,"华为堡垒店")</f>
        <v>0</v>
      </c>
      <c r="BG468" s="99">
        <f>SUMIFS(通讯通路门店!$Y:$Y,通讯通路门店!$S:$S,$G468,通讯通路门店!$J:$J,"小米体验店")</f>
        <v>0</v>
      </c>
      <c r="BH468" s="99">
        <f>SUMIFS(通讯通路门店!$AA:$AA,通讯通路门店!$S:$S,$G468,通讯通路门店!$J:$J,"苹果体验店")</f>
        <v>0</v>
      </c>
      <c r="BI468" s="99">
        <f>SUMIFS(通讯通路门店!$K:$K,通讯通路门店!$S:$S,$G468,通讯通路门店!$J:$J,"其他品牌专卖店")</f>
        <v>0</v>
      </c>
      <c r="BJ468" s="99">
        <f>SUMIFS(通讯通路门店!$AC:$AC,通讯通路门店!$S:$S,$G468)</f>
        <v>0</v>
      </c>
      <c r="BK468" s="99">
        <f>SUMIFS(通讯通路门店!$AD:$AD,通讯通路门店!$S:$S,$G468)</f>
        <v>0</v>
      </c>
      <c r="BL468" s="99">
        <f>SUMIFS(通讯通路门店!$AE:$AE,通讯通路门店!$S:$S,$G468)</f>
        <v>0</v>
      </c>
      <c r="BM468" s="99">
        <f>SUMIFS(通讯通路门店!$AF:$AF,通讯通路门店!$S:$S,$G468)</f>
        <v>0</v>
      </c>
      <c r="BN468" s="99">
        <f>SUMIFS(通讯通路门店!$AG:$AG,通讯通路门店!$S:$S,$G468)</f>
        <v>0</v>
      </c>
      <c r="BO468" s="99">
        <f>SUMIFS(通讯通路门店!$AH:$AH,通讯通路门店!$S:$S,$G468)</f>
        <v>0</v>
      </c>
      <c r="BP468" s="99">
        <f>SUMIFS(通讯通路门店!$AI:$AI,通讯通路门店!$S:$S,$G468)</f>
        <v>0</v>
      </c>
      <c r="BQ468" s="83"/>
    </row>
    <row r="469" spans="1:69">
      <c r="A469" s="99" t="str">
        <f>IFERROR(_xlfn.XLOOKUP($G469,通讯通路门店!$S$4:$S$993933,通讯通路门店!$A$4:$A$993933,0,0),"")</f>
        <v/>
      </c>
      <c r="B469" s="99" t="str">
        <f>IFERROR(_xlfn.XLOOKUP($G469,通讯通路门店!$S$4:$S$993933,通讯通路门店!$B$4:$B$993933,0,0),"")</f>
        <v/>
      </c>
      <c r="C469" s="99" t="str">
        <f>IFERROR(_xlfn.XLOOKUP($G469,通讯通路门店!$S$4:$S$993933,通讯通路门店!$C$4:$C$993933,0,0),"")</f>
        <v/>
      </c>
      <c r="D469" s="99" t="str">
        <f>IFERROR(_xlfn.XLOOKUP($G469,通讯通路门店!$S$4:$S$993933,通讯通路门店!$D$4:$D$993933,0,0),"")</f>
        <v/>
      </c>
      <c r="E469" s="83"/>
      <c r="F469" s="83"/>
      <c r="G469" s="101" t="e">
        <v>#N/A</v>
      </c>
      <c r="H469" s="102" t="str">
        <f>IFERROR(_xlfn.XLOOKUP($G469,通讯通路门店!$S$4:$S$993933,通讯通路门店!$R$4:$R$993933,0,0),"")</f>
        <v/>
      </c>
      <c r="I469" s="83"/>
      <c r="J469" s="83"/>
      <c r="K469" s="83"/>
      <c r="L469" s="83"/>
      <c r="M469" s="83"/>
      <c r="N469" s="83"/>
      <c r="O469" s="83"/>
      <c r="P469" s="83"/>
      <c r="Q469" s="83"/>
      <c r="R469" s="83"/>
      <c r="S469" s="83"/>
      <c r="T469" s="83"/>
      <c r="U469" s="99">
        <f>COUNTIF(通讯通路门店!$S:$S,$G469)</f>
        <v>0</v>
      </c>
      <c r="V469" s="99">
        <f>COUNTIFS(通讯通路门店!$S:$S,$G469,通讯通路门店!$J:$J,"综合卖场")</f>
        <v>0</v>
      </c>
      <c r="W469" s="99">
        <f>SUMIFS(通讯通路门店!$AJ:$AJ,通讯通路门店!$S:$S,通讯客户沙盘!$G469)</f>
        <v>0</v>
      </c>
      <c r="X469" s="99">
        <f t="shared" si="35"/>
        <v>0</v>
      </c>
      <c r="Y469" s="99">
        <f>COUNTIFS(通讯通路门店!$S:$S,$G469,通讯通路门店!$J:$J,"荣耀体验店")+COUNTIFS(通讯通路门店!$S:$S,$G469,通讯通路门店!$J:$J,"荣耀授权专卖店")</f>
        <v>0</v>
      </c>
      <c r="Z469" s="99">
        <f>COUNTIFS(通讯通路门店!$S:$S,$G469,通讯通路门店!$J:$J,"VIVO体验店")</f>
        <v>0</v>
      </c>
      <c r="AA469" s="99">
        <f>COUNTIFS(通讯通路门店!$S:$S,$G469,通讯通路门店!$J:$J,"OPPO体验店")</f>
        <v>0</v>
      </c>
      <c r="AB469" s="99">
        <f>COUNTIFS(通讯通路门店!$S:$S,$G469,通讯通路门店!$J:$J,"华为授权体验店")+COUNTIFS(通讯通路门店!$S:$S,$G469,通讯通路门店!$J:$J,"华为堡垒店")</f>
        <v>0</v>
      </c>
      <c r="AC469" s="99">
        <f>COUNTIFS(通讯通路门店!$S:$S,$G469,通讯通路门店!$J:$J,"小米体验店")</f>
        <v>0</v>
      </c>
      <c r="AD469" s="99">
        <f>COUNTIFS(通讯通路门店!$S:$S,$G469,通讯通路门店!$J:$J,"苹果体验店")</f>
        <v>0</v>
      </c>
      <c r="AE469" s="99">
        <f>COUNTIFS(通讯通路门店!$S:$S,$G469,通讯通路门店!$J:$J,"其他品牌专卖店")</f>
        <v>0</v>
      </c>
      <c r="AF469" s="99">
        <f>SUMIFS(通讯通路门店!$BI:$BI,通讯通路门店!$S:$S,$G469)</f>
        <v>0</v>
      </c>
      <c r="AG469" s="99">
        <f>SUMIFS(通讯通路门店!$BH:$BH,通讯通路门店!$S:$S,$G469)</f>
        <v>0</v>
      </c>
      <c r="AH469" s="99">
        <f t="shared" si="36"/>
        <v>0</v>
      </c>
      <c r="AI469" s="99">
        <f>SUMIFS(通讯通路门店!$BB:$BB,通讯通路门店!$S:$S,$G469)</f>
        <v>0</v>
      </c>
      <c r="AJ469" s="99">
        <f>SUMIFS(通讯通路门店!$BE:$BE,通讯通路门店!$S:$S,$G469)</f>
        <v>0</v>
      </c>
      <c r="AK469" s="99">
        <f>SUMIFS(通讯通路门店!$BG:$BG,通讯通路门店!$S:$S,$G469)</f>
        <v>0</v>
      </c>
      <c r="AL469" s="99">
        <f>SUMIFS(通讯通路门店!$BC:$BC,通讯通路门店!$S:$S,$G469)</f>
        <v>0</v>
      </c>
      <c r="AM469" s="99">
        <f>SUMIFS(通讯通路门店!$BD:$BD,通讯通路门店!$S:$S,$G469)</f>
        <v>0</v>
      </c>
      <c r="AN469" s="99">
        <f>SUMIFS(通讯通路门店!$BF:$BF,通讯通路门店!$S:$S,$G469)</f>
        <v>0</v>
      </c>
      <c r="AO469" s="99">
        <f t="shared" si="37"/>
        <v>0</v>
      </c>
      <c r="AP469" s="99">
        <f>SUMIFS(通讯通路门店!$K:$K,通讯通路门店!$S:$S,$G469)</f>
        <v>0</v>
      </c>
      <c r="AQ469" s="83"/>
      <c r="AR469" s="99">
        <f>SUMIFS(通讯通路门店!$T:$T,通讯通路门店!$S:$S,$G469)</f>
        <v>0</v>
      </c>
      <c r="AS469" s="99">
        <f>SUMIFS(通讯通路门店!$U:$U,通讯通路门店!$S:$S,$G469)</f>
        <v>0</v>
      </c>
      <c r="AT469" s="99">
        <f>SUMIFS(通讯通路门店!$V:$V,通讯通路门店!$S:$S,$G469)</f>
        <v>0</v>
      </c>
      <c r="AU469" s="99">
        <f>SUMIFS(通讯通路门店!$W:$W,通讯通路门店!$S:$S,$G469)</f>
        <v>0</v>
      </c>
      <c r="AV469" s="99">
        <f>SUMIFS(通讯通路门店!$Z:$Z,通讯通路门店!$S:$S,$G469)</f>
        <v>0</v>
      </c>
      <c r="AW469" s="99">
        <f>SUMIFS(通讯通路门店!$AB:$AB,通讯通路门店!$S:$S,$G469)</f>
        <v>0</v>
      </c>
      <c r="AX469" s="99">
        <f>SUMIFS(通讯通路门店!$X:$X,通讯通路门店!$S:$S,$G469)</f>
        <v>0</v>
      </c>
      <c r="AY469" s="99">
        <f>SUMIFS(通讯通路门店!$Y:$Y,通讯通路门店!$S:$S,$G469)</f>
        <v>0</v>
      </c>
      <c r="AZ469" s="99">
        <f>SUMIFS(通讯通路门店!$AA:$AA,通讯通路门店!$S:$S,$G469)</f>
        <v>0</v>
      </c>
      <c r="BA469" s="99">
        <f t="shared" si="38"/>
        <v>0</v>
      </c>
      <c r="BB469" s="99">
        <f t="shared" si="39"/>
        <v>0</v>
      </c>
      <c r="BC469" s="99">
        <f>SUMIFS(通讯通路门店!$W:$W,通讯通路门店!$S:$S,$G469,通讯通路门店!$J:$J,"荣耀体验店")+SUMIFS(通讯通路门店!$W:$W,通讯通路门店!$S:$S,$G469,通讯通路门店!$J:$J,"荣耀授权专卖店")</f>
        <v>0</v>
      </c>
      <c r="BD469" s="99">
        <f>SUMIFS(通讯通路门店!$Z:$Z,通讯通路门店!$S:$S,$G469,通讯通路门店!$J:$J,"VIVO体验店")</f>
        <v>0</v>
      </c>
      <c r="BE469" s="99">
        <f>SUMIFS(通讯通路门店!$AB:$AB,通讯通路门店!$S:$S,$G469,通讯通路门店!$J:$J,"OPPO体验店")</f>
        <v>0</v>
      </c>
      <c r="BF469" s="99">
        <f>SUMIFS(通讯通路门店!$X:$X,通讯通路门店!$S:$S,$G469,通讯通路门店!$J:$J,"华为授权体验店")+SUMIFS(通讯通路门店!$AA:$AA,通讯通路门店!$S:$S,$G469,通讯通路门店!$J:$J,"华为堡垒店")</f>
        <v>0</v>
      </c>
      <c r="BG469" s="99">
        <f>SUMIFS(通讯通路门店!$Y:$Y,通讯通路门店!$S:$S,$G469,通讯通路门店!$J:$J,"小米体验店")</f>
        <v>0</v>
      </c>
      <c r="BH469" s="99">
        <f>SUMIFS(通讯通路门店!$AA:$AA,通讯通路门店!$S:$S,$G469,通讯通路门店!$J:$J,"苹果体验店")</f>
        <v>0</v>
      </c>
      <c r="BI469" s="99">
        <f>SUMIFS(通讯通路门店!$K:$K,通讯通路门店!$S:$S,$G469,通讯通路门店!$J:$J,"其他品牌专卖店")</f>
        <v>0</v>
      </c>
      <c r="BJ469" s="99">
        <f>SUMIFS(通讯通路门店!$AC:$AC,通讯通路门店!$S:$S,$G469)</f>
        <v>0</v>
      </c>
      <c r="BK469" s="99">
        <f>SUMIFS(通讯通路门店!$AD:$AD,通讯通路门店!$S:$S,$G469)</f>
        <v>0</v>
      </c>
      <c r="BL469" s="99">
        <f>SUMIFS(通讯通路门店!$AE:$AE,通讯通路门店!$S:$S,$G469)</f>
        <v>0</v>
      </c>
      <c r="BM469" s="99">
        <f>SUMIFS(通讯通路门店!$AF:$AF,通讯通路门店!$S:$S,$G469)</f>
        <v>0</v>
      </c>
      <c r="BN469" s="99">
        <f>SUMIFS(通讯通路门店!$AG:$AG,通讯通路门店!$S:$S,$G469)</f>
        <v>0</v>
      </c>
      <c r="BO469" s="99">
        <f>SUMIFS(通讯通路门店!$AH:$AH,通讯通路门店!$S:$S,$G469)</f>
        <v>0</v>
      </c>
      <c r="BP469" s="99">
        <f>SUMIFS(通讯通路门店!$AI:$AI,通讯通路门店!$S:$S,$G469)</f>
        <v>0</v>
      </c>
      <c r="BQ469" s="83"/>
    </row>
    <row r="470" spans="1:69">
      <c r="A470" s="99" t="str">
        <f>IFERROR(_xlfn.XLOOKUP($G470,通讯通路门店!$S$4:$S$993933,通讯通路门店!$A$4:$A$993933,0,0),"")</f>
        <v/>
      </c>
      <c r="B470" s="99" t="str">
        <f>IFERROR(_xlfn.XLOOKUP($G470,通讯通路门店!$S$4:$S$993933,通讯通路门店!$B$4:$B$993933,0,0),"")</f>
        <v/>
      </c>
      <c r="C470" s="99" t="str">
        <f>IFERROR(_xlfn.XLOOKUP($G470,通讯通路门店!$S$4:$S$993933,通讯通路门店!$C$4:$C$993933,0,0),"")</f>
        <v/>
      </c>
      <c r="D470" s="99" t="str">
        <f>IFERROR(_xlfn.XLOOKUP($G470,通讯通路门店!$S$4:$S$993933,通讯通路门店!$D$4:$D$993933,0,0),"")</f>
        <v/>
      </c>
      <c r="E470" s="83"/>
      <c r="F470" s="83"/>
      <c r="G470" s="101" t="e">
        <v>#N/A</v>
      </c>
      <c r="H470" s="102" t="str">
        <f>IFERROR(_xlfn.XLOOKUP($G470,通讯通路门店!$S$4:$S$993933,通讯通路门店!$R$4:$R$993933,0,0),"")</f>
        <v/>
      </c>
      <c r="I470" s="83"/>
      <c r="J470" s="83"/>
      <c r="K470" s="83"/>
      <c r="L470" s="83"/>
      <c r="M470" s="83"/>
      <c r="N470" s="83"/>
      <c r="O470" s="83"/>
      <c r="P470" s="83"/>
      <c r="Q470" s="83"/>
      <c r="R470" s="83"/>
      <c r="S470" s="83"/>
      <c r="T470" s="83"/>
      <c r="U470" s="99">
        <f>COUNTIF(通讯通路门店!$S:$S,$G470)</f>
        <v>0</v>
      </c>
      <c r="V470" s="99">
        <f>COUNTIFS(通讯通路门店!$S:$S,$G470,通讯通路门店!$J:$J,"综合卖场")</f>
        <v>0</v>
      </c>
      <c r="W470" s="99">
        <f>SUMIFS(通讯通路门店!$AJ:$AJ,通讯通路门店!$S:$S,通讯客户沙盘!$G470)</f>
        <v>0</v>
      </c>
      <c r="X470" s="99">
        <f t="shared" si="35"/>
        <v>0</v>
      </c>
      <c r="Y470" s="99">
        <f>COUNTIFS(通讯通路门店!$S:$S,$G470,通讯通路门店!$J:$J,"荣耀体验店")+COUNTIFS(通讯通路门店!$S:$S,$G470,通讯通路门店!$J:$J,"荣耀授权专卖店")</f>
        <v>0</v>
      </c>
      <c r="Z470" s="99">
        <f>COUNTIFS(通讯通路门店!$S:$S,$G470,通讯通路门店!$J:$J,"VIVO体验店")</f>
        <v>0</v>
      </c>
      <c r="AA470" s="99">
        <f>COUNTIFS(通讯通路门店!$S:$S,$G470,通讯通路门店!$J:$J,"OPPO体验店")</f>
        <v>0</v>
      </c>
      <c r="AB470" s="99">
        <f>COUNTIFS(通讯通路门店!$S:$S,$G470,通讯通路门店!$J:$J,"华为授权体验店")+COUNTIFS(通讯通路门店!$S:$S,$G470,通讯通路门店!$J:$J,"华为堡垒店")</f>
        <v>0</v>
      </c>
      <c r="AC470" s="99">
        <f>COUNTIFS(通讯通路门店!$S:$S,$G470,通讯通路门店!$J:$J,"小米体验店")</f>
        <v>0</v>
      </c>
      <c r="AD470" s="99">
        <f>COUNTIFS(通讯通路门店!$S:$S,$G470,通讯通路门店!$J:$J,"苹果体验店")</f>
        <v>0</v>
      </c>
      <c r="AE470" s="99">
        <f>COUNTIFS(通讯通路门店!$S:$S,$G470,通讯通路门店!$J:$J,"其他品牌专卖店")</f>
        <v>0</v>
      </c>
      <c r="AF470" s="99">
        <f>SUMIFS(通讯通路门店!$BI:$BI,通讯通路门店!$S:$S,$G470)</f>
        <v>0</v>
      </c>
      <c r="AG470" s="99">
        <f>SUMIFS(通讯通路门店!$BH:$BH,通讯通路门店!$S:$S,$G470)</f>
        <v>0</v>
      </c>
      <c r="AH470" s="99">
        <f t="shared" si="36"/>
        <v>0</v>
      </c>
      <c r="AI470" s="99">
        <f>SUMIFS(通讯通路门店!$BB:$BB,通讯通路门店!$S:$S,$G470)</f>
        <v>0</v>
      </c>
      <c r="AJ470" s="99">
        <f>SUMIFS(通讯通路门店!$BE:$BE,通讯通路门店!$S:$S,$G470)</f>
        <v>0</v>
      </c>
      <c r="AK470" s="99">
        <f>SUMIFS(通讯通路门店!$BG:$BG,通讯通路门店!$S:$S,$G470)</f>
        <v>0</v>
      </c>
      <c r="AL470" s="99">
        <f>SUMIFS(通讯通路门店!$BC:$BC,通讯通路门店!$S:$S,$G470)</f>
        <v>0</v>
      </c>
      <c r="AM470" s="99">
        <f>SUMIFS(通讯通路门店!$BD:$BD,通讯通路门店!$S:$S,$G470)</f>
        <v>0</v>
      </c>
      <c r="AN470" s="99">
        <f>SUMIFS(通讯通路门店!$BF:$BF,通讯通路门店!$S:$S,$G470)</f>
        <v>0</v>
      </c>
      <c r="AO470" s="99">
        <f t="shared" si="37"/>
        <v>0</v>
      </c>
      <c r="AP470" s="99">
        <f>SUMIFS(通讯通路门店!$K:$K,通讯通路门店!$S:$S,$G470)</f>
        <v>0</v>
      </c>
      <c r="AQ470" s="83"/>
      <c r="AR470" s="99">
        <f>SUMIFS(通讯通路门店!$T:$T,通讯通路门店!$S:$S,$G470)</f>
        <v>0</v>
      </c>
      <c r="AS470" s="99">
        <f>SUMIFS(通讯通路门店!$U:$U,通讯通路门店!$S:$S,$G470)</f>
        <v>0</v>
      </c>
      <c r="AT470" s="99">
        <f>SUMIFS(通讯通路门店!$V:$V,通讯通路门店!$S:$S,$G470)</f>
        <v>0</v>
      </c>
      <c r="AU470" s="99">
        <f>SUMIFS(通讯通路门店!$W:$W,通讯通路门店!$S:$S,$G470)</f>
        <v>0</v>
      </c>
      <c r="AV470" s="99">
        <f>SUMIFS(通讯通路门店!$Z:$Z,通讯通路门店!$S:$S,$G470)</f>
        <v>0</v>
      </c>
      <c r="AW470" s="99">
        <f>SUMIFS(通讯通路门店!$AB:$AB,通讯通路门店!$S:$S,$G470)</f>
        <v>0</v>
      </c>
      <c r="AX470" s="99">
        <f>SUMIFS(通讯通路门店!$X:$X,通讯通路门店!$S:$S,$G470)</f>
        <v>0</v>
      </c>
      <c r="AY470" s="99">
        <f>SUMIFS(通讯通路门店!$Y:$Y,通讯通路门店!$S:$S,$G470)</f>
        <v>0</v>
      </c>
      <c r="AZ470" s="99">
        <f>SUMIFS(通讯通路门店!$AA:$AA,通讯通路门店!$S:$S,$G470)</f>
        <v>0</v>
      </c>
      <c r="BA470" s="99">
        <f t="shared" si="38"/>
        <v>0</v>
      </c>
      <c r="BB470" s="99">
        <f t="shared" si="39"/>
        <v>0</v>
      </c>
      <c r="BC470" s="99">
        <f>SUMIFS(通讯通路门店!$W:$W,通讯通路门店!$S:$S,$G470,通讯通路门店!$J:$J,"荣耀体验店")+SUMIFS(通讯通路门店!$W:$W,通讯通路门店!$S:$S,$G470,通讯通路门店!$J:$J,"荣耀授权专卖店")</f>
        <v>0</v>
      </c>
      <c r="BD470" s="99">
        <f>SUMIFS(通讯通路门店!$Z:$Z,通讯通路门店!$S:$S,$G470,通讯通路门店!$J:$J,"VIVO体验店")</f>
        <v>0</v>
      </c>
      <c r="BE470" s="99">
        <f>SUMIFS(通讯通路门店!$AB:$AB,通讯通路门店!$S:$S,$G470,通讯通路门店!$J:$J,"OPPO体验店")</f>
        <v>0</v>
      </c>
      <c r="BF470" s="99">
        <f>SUMIFS(通讯通路门店!$X:$X,通讯通路门店!$S:$S,$G470,通讯通路门店!$J:$J,"华为授权体验店")+SUMIFS(通讯通路门店!$AA:$AA,通讯通路门店!$S:$S,$G470,通讯通路门店!$J:$J,"华为堡垒店")</f>
        <v>0</v>
      </c>
      <c r="BG470" s="99">
        <f>SUMIFS(通讯通路门店!$Y:$Y,通讯通路门店!$S:$S,$G470,通讯通路门店!$J:$J,"小米体验店")</f>
        <v>0</v>
      </c>
      <c r="BH470" s="99">
        <f>SUMIFS(通讯通路门店!$AA:$AA,通讯通路门店!$S:$S,$G470,通讯通路门店!$J:$J,"苹果体验店")</f>
        <v>0</v>
      </c>
      <c r="BI470" s="99">
        <f>SUMIFS(通讯通路门店!$K:$K,通讯通路门店!$S:$S,$G470,通讯通路门店!$J:$J,"其他品牌专卖店")</f>
        <v>0</v>
      </c>
      <c r="BJ470" s="99">
        <f>SUMIFS(通讯通路门店!$AC:$AC,通讯通路门店!$S:$S,$G470)</f>
        <v>0</v>
      </c>
      <c r="BK470" s="99">
        <f>SUMIFS(通讯通路门店!$AD:$AD,通讯通路门店!$S:$S,$G470)</f>
        <v>0</v>
      </c>
      <c r="BL470" s="99">
        <f>SUMIFS(通讯通路门店!$AE:$AE,通讯通路门店!$S:$S,$G470)</f>
        <v>0</v>
      </c>
      <c r="BM470" s="99">
        <f>SUMIFS(通讯通路门店!$AF:$AF,通讯通路门店!$S:$S,$G470)</f>
        <v>0</v>
      </c>
      <c r="BN470" s="99">
        <f>SUMIFS(通讯通路门店!$AG:$AG,通讯通路门店!$S:$S,$G470)</f>
        <v>0</v>
      </c>
      <c r="BO470" s="99">
        <f>SUMIFS(通讯通路门店!$AH:$AH,通讯通路门店!$S:$S,$G470)</f>
        <v>0</v>
      </c>
      <c r="BP470" s="99">
        <f>SUMIFS(通讯通路门店!$AI:$AI,通讯通路门店!$S:$S,$G470)</f>
        <v>0</v>
      </c>
      <c r="BQ470" s="83"/>
    </row>
    <row r="471" spans="1:69">
      <c r="A471" s="99" t="str">
        <f>IFERROR(_xlfn.XLOOKUP($G471,通讯通路门店!$S$4:$S$993933,通讯通路门店!$A$4:$A$993933,0,0),"")</f>
        <v/>
      </c>
      <c r="B471" s="99" t="str">
        <f>IFERROR(_xlfn.XLOOKUP($G471,通讯通路门店!$S$4:$S$993933,通讯通路门店!$B$4:$B$993933,0,0),"")</f>
        <v/>
      </c>
      <c r="C471" s="99" t="str">
        <f>IFERROR(_xlfn.XLOOKUP($G471,通讯通路门店!$S$4:$S$993933,通讯通路门店!$C$4:$C$993933,0,0),"")</f>
        <v/>
      </c>
      <c r="D471" s="99" t="str">
        <f>IFERROR(_xlfn.XLOOKUP($G471,通讯通路门店!$S$4:$S$993933,通讯通路门店!$D$4:$D$993933,0,0),"")</f>
        <v/>
      </c>
      <c r="E471" s="83"/>
      <c r="F471" s="83"/>
      <c r="G471" s="101" t="e">
        <v>#N/A</v>
      </c>
      <c r="H471" s="102" t="str">
        <f>IFERROR(_xlfn.XLOOKUP($G471,通讯通路门店!$S$4:$S$993933,通讯通路门店!$R$4:$R$993933,0,0),"")</f>
        <v/>
      </c>
      <c r="I471" s="83"/>
      <c r="J471" s="83"/>
      <c r="K471" s="83"/>
      <c r="L471" s="83"/>
      <c r="M471" s="83"/>
      <c r="N471" s="83"/>
      <c r="O471" s="83"/>
      <c r="P471" s="83"/>
      <c r="Q471" s="83"/>
      <c r="R471" s="83"/>
      <c r="S471" s="83"/>
      <c r="T471" s="83"/>
      <c r="U471" s="99">
        <f>COUNTIF(通讯通路门店!$S:$S,$G471)</f>
        <v>0</v>
      </c>
      <c r="V471" s="99">
        <f>COUNTIFS(通讯通路门店!$S:$S,$G471,通讯通路门店!$J:$J,"综合卖场")</f>
        <v>0</v>
      </c>
      <c r="W471" s="99">
        <f>SUMIFS(通讯通路门店!$AJ:$AJ,通讯通路门店!$S:$S,通讯客户沙盘!$G471)</f>
        <v>0</v>
      </c>
      <c r="X471" s="99">
        <f t="shared" si="35"/>
        <v>0</v>
      </c>
      <c r="Y471" s="99">
        <f>COUNTIFS(通讯通路门店!$S:$S,$G471,通讯通路门店!$J:$J,"荣耀体验店")+COUNTIFS(通讯通路门店!$S:$S,$G471,通讯通路门店!$J:$J,"荣耀授权专卖店")</f>
        <v>0</v>
      </c>
      <c r="Z471" s="99">
        <f>COUNTIFS(通讯通路门店!$S:$S,$G471,通讯通路门店!$J:$J,"VIVO体验店")</f>
        <v>0</v>
      </c>
      <c r="AA471" s="99">
        <f>COUNTIFS(通讯通路门店!$S:$S,$G471,通讯通路门店!$J:$J,"OPPO体验店")</f>
        <v>0</v>
      </c>
      <c r="AB471" s="99">
        <f>COUNTIFS(通讯通路门店!$S:$S,$G471,通讯通路门店!$J:$J,"华为授权体验店")+COUNTIFS(通讯通路门店!$S:$S,$G471,通讯通路门店!$J:$J,"华为堡垒店")</f>
        <v>0</v>
      </c>
      <c r="AC471" s="99">
        <f>COUNTIFS(通讯通路门店!$S:$S,$G471,通讯通路门店!$J:$J,"小米体验店")</f>
        <v>0</v>
      </c>
      <c r="AD471" s="99">
        <f>COUNTIFS(通讯通路门店!$S:$S,$G471,通讯通路门店!$J:$J,"苹果体验店")</f>
        <v>0</v>
      </c>
      <c r="AE471" s="99">
        <f>COUNTIFS(通讯通路门店!$S:$S,$G471,通讯通路门店!$J:$J,"其他品牌专卖店")</f>
        <v>0</v>
      </c>
      <c r="AF471" s="99">
        <f>SUMIFS(通讯通路门店!$BI:$BI,通讯通路门店!$S:$S,$G471)</f>
        <v>0</v>
      </c>
      <c r="AG471" s="99">
        <f>SUMIFS(通讯通路门店!$BH:$BH,通讯通路门店!$S:$S,$G471)</f>
        <v>0</v>
      </c>
      <c r="AH471" s="99">
        <f t="shared" si="36"/>
        <v>0</v>
      </c>
      <c r="AI471" s="99">
        <f>SUMIFS(通讯通路门店!$BB:$BB,通讯通路门店!$S:$S,$G471)</f>
        <v>0</v>
      </c>
      <c r="AJ471" s="99">
        <f>SUMIFS(通讯通路门店!$BE:$BE,通讯通路门店!$S:$S,$G471)</f>
        <v>0</v>
      </c>
      <c r="AK471" s="99">
        <f>SUMIFS(通讯通路门店!$BG:$BG,通讯通路门店!$S:$S,$G471)</f>
        <v>0</v>
      </c>
      <c r="AL471" s="99">
        <f>SUMIFS(通讯通路门店!$BC:$BC,通讯通路门店!$S:$S,$G471)</f>
        <v>0</v>
      </c>
      <c r="AM471" s="99">
        <f>SUMIFS(通讯通路门店!$BD:$BD,通讯通路门店!$S:$S,$G471)</f>
        <v>0</v>
      </c>
      <c r="AN471" s="99">
        <f>SUMIFS(通讯通路门店!$BF:$BF,通讯通路门店!$S:$S,$G471)</f>
        <v>0</v>
      </c>
      <c r="AO471" s="99">
        <f t="shared" si="37"/>
        <v>0</v>
      </c>
      <c r="AP471" s="99">
        <f>SUMIFS(通讯通路门店!$K:$K,通讯通路门店!$S:$S,$G471)</f>
        <v>0</v>
      </c>
      <c r="AQ471" s="83"/>
      <c r="AR471" s="99">
        <f>SUMIFS(通讯通路门店!$T:$T,通讯通路门店!$S:$S,$G471)</f>
        <v>0</v>
      </c>
      <c r="AS471" s="99">
        <f>SUMIFS(通讯通路门店!$U:$U,通讯通路门店!$S:$S,$G471)</f>
        <v>0</v>
      </c>
      <c r="AT471" s="99">
        <f>SUMIFS(通讯通路门店!$V:$V,通讯通路门店!$S:$S,$G471)</f>
        <v>0</v>
      </c>
      <c r="AU471" s="99">
        <f>SUMIFS(通讯通路门店!$W:$W,通讯通路门店!$S:$S,$G471)</f>
        <v>0</v>
      </c>
      <c r="AV471" s="99">
        <f>SUMIFS(通讯通路门店!$Z:$Z,通讯通路门店!$S:$S,$G471)</f>
        <v>0</v>
      </c>
      <c r="AW471" s="99">
        <f>SUMIFS(通讯通路门店!$AB:$AB,通讯通路门店!$S:$S,$G471)</f>
        <v>0</v>
      </c>
      <c r="AX471" s="99">
        <f>SUMIFS(通讯通路门店!$X:$X,通讯通路门店!$S:$S,$G471)</f>
        <v>0</v>
      </c>
      <c r="AY471" s="99">
        <f>SUMIFS(通讯通路门店!$Y:$Y,通讯通路门店!$S:$S,$G471)</f>
        <v>0</v>
      </c>
      <c r="AZ471" s="99">
        <f>SUMIFS(通讯通路门店!$AA:$AA,通讯通路门店!$S:$S,$G471)</f>
        <v>0</v>
      </c>
      <c r="BA471" s="99">
        <f t="shared" si="38"/>
        <v>0</v>
      </c>
      <c r="BB471" s="99">
        <f t="shared" si="39"/>
        <v>0</v>
      </c>
      <c r="BC471" s="99">
        <f>SUMIFS(通讯通路门店!$W:$W,通讯通路门店!$S:$S,$G471,通讯通路门店!$J:$J,"荣耀体验店")+SUMIFS(通讯通路门店!$W:$W,通讯通路门店!$S:$S,$G471,通讯通路门店!$J:$J,"荣耀授权专卖店")</f>
        <v>0</v>
      </c>
      <c r="BD471" s="99">
        <f>SUMIFS(通讯通路门店!$Z:$Z,通讯通路门店!$S:$S,$G471,通讯通路门店!$J:$J,"VIVO体验店")</f>
        <v>0</v>
      </c>
      <c r="BE471" s="99">
        <f>SUMIFS(通讯通路门店!$AB:$AB,通讯通路门店!$S:$S,$G471,通讯通路门店!$J:$J,"OPPO体验店")</f>
        <v>0</v>
      </c>
      <c r="BF471" s="99">
        <f>SUMIFS(通讯通路门店!$X:$X,通讯通路门店!$S:$S,$G471,通讯通路门店!$J:$J,"华为授权体验店")+SUMIFS(通讯通路门店!$AA:$AA,通讯通路门店!$S:$S,$G471,通讯通路门店!$J:$J,"华为堡垒店")</f>
        <v>0</v>
      </c>
      <c r="BG471" s="99">
        <f>SUMIFS(通讯通路门店!$Y:$Y,通讯通路门店!$S:$S,$G471,通讯通路门店!$J:$J,"小米体验店")</f>
        <v>0</v>
      </c>
      <c r="BH471" s="99">
        <f>SUMIFS(通讯通路门店!$AA:$AA,通讯通路门店!$S:$S,$G471,通讯通路门店!$J:$J,"苹果体验店")</f>
        <v>0</v>
      </c>
      <c r="BI471" s="99">
        <f>SUMIFS(通讯通路门店!$K:$K,通讯通路门店!$S:$S,$G471,通讯通路门店!$J:$J,"其他品牌专卖店")</f>
        <v>0</v>
      </c>
      <c r="BJ471" s="99">
        <f>SUMIFS(通讯通路门店!$AC:$AC,通讯通路门店!$S:$S,$G471)</f>
        <v>0</v>
      </c>
      <c r="BK471" s="99">
        <f>SUMIFS(通讯通路门店!$AD:$AD,通讯通路门店!$S:$S,$G471)</f>
        <v>0</v>
      </c>
      <c r="BL471" s="99">
        <f>SUMIFS(通讯通路门店!$AE:$AE,通讯通路门店!$S:$S,$G471)</f>
        <v>0</v>
      </c>
      <c r="BM471" s="99">
        <f>SUMIFS(通讯通路门店!$AF:$AF,通讯通路门店!$S:$S,$G471)</f>
        <v>0</v>
      </c>
      <c r="BN471" s="99">
        <f>SUMIFS(通讯通路门店!$AG:$AG,通讯通路门店!$S:$S,$G471)</f>
        <v>0</v>
      </c>
      <c r="BO471" s="99">
        <f>SUMIFS(通讯通路门店!$AH:$AH,通讯通路门店!$S:$S,$G471)</f>
        <v>0</v>
      </c>
      <c r="BP471" s="99">
        <f>SUMIFS(通讯通路门店!$AI:$AI,通讯通路门店!$S:$S,$G471)</f>
        <v>0</v>
      </c>
      <c r="BQ471" s="83"/>
    </row>
    <row r="472" spans="1:69">
      <c r="A472" s="99" t="str">
        <f>IFERROR(_xlfn.XLOOKUP($G472,通讯通路门店!$S$4:$S$993933,通讯通路门店!$A$4:$A$993933,0,0),"")</f>
        <v/>
      </c>
      <c r="B472" s="99" t="str">
        <f>IFERROR(_xlfn.XLOOKUP($G472,通讯通路门店!$S$4:$S$993933,通讯通路门店!$B$4:$B$993933,0,0),"")</f>
        <v/>
      </c>
      <c r="C472" s="99" t="str">
        <f>IFERROR(_xlfn.XLOOKUP($G472,通讯通路门店!$S$4:$S$993933,通讯通路门店!$C$4:$C$993933,0,0),"")</f>
        <v/>
      </c>
      <c r="D472" s="99" t="str">
        <f>IFERROR(_xlfn.XLOOKUP($G472,通讯通路门店!$S$4:$S$993933,通讯通路门店!$D$4:$D$993933,0,0),"")</f>
        <v/>
      </c>
      <c r="E472" s="83"/>
      <c r="F472" s="83"/>
      <c r="G472" s="101" t="e">
        <v>#N/A</v>
      </c>
      <c r="H472" s="102" t="str">
        <f>IFERROR(_xlfn.XLOOKUP($G472,通讯通路门店!$S$4:$S$993933,通讯通路门店!$R$4:$R$993933,0,0),"")</f>
        <v/>
      </c>
      <c r="I472" s="83"/>
      <c r="J472" s="83"/>
      <c r="K472" s="83"/>
      <c r="L472" s="83"/>
      <c r="M472" s="83"/>
      <c r="N472" s="83"/>
      <c r="O472" s="83"/>
      <c r="P472" s="83"/>
      <c r="Q472" s="83"/>
      <c r="R472" s="83"/>
      <c r="S472" s="83"/>
      <c r="T472" s="83"/>
      <c r="U472" s="99">
        <f>COUNTIF(通讯通路门店!$S:$S,$G472)</f>
        <v>0</v>
      </c>
      <c r="V472" s="99">
        <f>COUNTIFS(通讯通路门店!$S:$S,$G472,通讯通路门店!$J:$J,"综合卖场")</f>
        <v>0</v>
      </c>
      <c r="W472" s="99">
        <f>SUMIFS(通讯通路门店!$AJ:$AJ,通讯通路门店!$S:$S,通讯客户沙盘!$G472)</f>
        <v>0</v>
      </c>
      <c r="X472" s="99">
        <f t="shared" si="35"/>
        <v>0</v>
      </c>
      <c r="Y472" s="99">
        <f>COUNTIFS(通讯通路门店!$S:$S,$G472,通讯通路门店!$J:$J,"荣耀体验店")+COUNTIFS(通讯通路门店!$S:$S,$G472,通讯通路门店!$J:$J,"荣耀授权专卖店")</f>
        <v>0</v>
      </c>
      <c r="Z472" s="99">
        <f>COUNTIFS(通讯通路门店!$S:$S,$G472,通讯通路门店!$J:$J,"VIVO体验店")</f>
        <v>0</v>
      </c>
      <c r="AA472" s="99">
        <f>COUNTIFS(通讯通路门店!$S:$S,$G472,通讯通路门店!$J:$J,"OPPO体验店")</f>
        <v>0</v>
      </c>
      <c r="AB472" s="99">
        <f>COUNTIFS(通讯通路门店!$S:$S,$G472,通讯通路门店!$J:$J,"华为授权体验店")+COUNTIFS(通讯通路门店!$S:$S,$G472,通讯通路门店!$J:$J,"华为堡垒店")</f>
        <v>0</v>
      </c>
      <c r="AC472" s="99">
        <f>COUNTIFS(通讯通路门店!$S:$S,$G472,通讯通路门店!$J:$J,"小米体验店")</f>
        <v>0</v>
      </c>
      <c r="AD472" s="99">
        <f>COUNTIFS(通讯通路门店!$S:$S,$G472,通讯通路门店!$J:$J,"苹果体验店")</f>
        <v>0</v>
      </c>
      <c r="AE472" s="99">
        <f>COUNTIFS(通讯通路门店!$S:$S,$G472,通讯通路门店!$J:$J,"其他品牌专卖店")</f>
        <v>0</v>
      </c>
      <c r="AF472" s="99">
        <f>SUMIFS(通讯通路门店!$BI:$BI,通讯通路门店!$S:$S,$G472)</f>
        <v>0</v>
      </c>
      <c r="AG472" s="99">
        <f>SUMIFS(通讯通路门店!$BH:$BH,通讯通路门店!$S:$S,$G472)</f>
        <v>0</v>
      </c>
      <c r="AH472" s="99">
        <f t="shared" si="36"/>
        <v>0</v>
      </c>
      <c r="AI472" s="99">
        <f>SUMIFS(通讯通路门店!$BB:$BB,通讯通路门店!$S:$S,$G472)</f>
        <v>0</v>
      </c>
      <c r="AJ472" s="99">
        <f>SUMIFS(通讯通路门店!$BE:$BE,通讯通路门店!$S:$S,$G472)</f>
        <v>0</v>
      </c>
      <c r="AK472" s="99">
        <f>SUMIFS(通讯通路门店!$BG:$BG,通讯通路门店!$S:$S,$G472)</f>
        <v>0</v>
      </c>
      <c r="AL472" s="99">
        <f>SUMIFS(通讯通路门店!$BC:$BC,通讯通路门店!$S:$S,$G472)</f>
        <v>0</v>
      </c>
      <c r="AM472" s="99">
        <f>SUMIFS(通讯通路门店!$BD:$BD,通讯通路门店!$S:$S,$G472)</f>
        <v>0</v>
      </c>
      <c r="AN472" s="99">
        <f>SUMIFS(通讯通路门店!$BF:$BF,通讯通路门店!$S:$S,$G472)</f>
        <v>0</v>
      </c>
      <c r="AO472" s="99">
        <f t="shared" si="37"/>
        <v>0</v>
      </c>
      <c r="AP472" s="99">
        <f>SUMIFS(通讯通路门店!$K:$K,通讯通路门店!$S:$S,$G472)</f>
        <v>0</v>
      </c>
      <c r="AQ472" s="83"/>
      <c r="AR472" s="99">
        <f>SUMIFS(通讯通路门店!$T:$T,通讯通路门店!$S:$S,$G472)</f>
        <v>0</v>
      </c>
      <c r="AS472" s="99">
        <f>SUMIFS(通讯通路门店!$U:$U,通讯通路门店!$S:$S,$G472)</f>
        <v>0</v>
      </c>
      <c r="AT472" s="99">
        <f>SUMIFS(通讯通路门店!$V:$V,通讯通路门店!$S:$S,$G472)</f>
        <v>0</v>
      </c>
      <c r="AU472" s="99">
        <f>SUMIFS(通讯通路门店!$W:$W,通讯通路门店!$S:$S,$G472)</f>
        <v>0</v>
      </c>
      <c r="AV472" s="99">
        <f>SUMIFS(通讯通路门店!$Z:$Z,通讯通路门店!$S:$S,$G472)</f>
        <v>0</v>
      </c>
      <c r="AW472" s="99">
        <f>SUMIFS(通讯通路门店!$AB:$AB,通讯通路门店!$S:$S,$G472)</f>
        <v>0</v>
      </c>
      <c r="AX472" s="99">
        <f>SUMIFS(通讯通路门店!$X:$X,通讯通路门店!$S:$S,$G472)</f>
        <v>0</v>
      </c>
      <c r="AY472" s="99">
        <f>SUMIFS(通讯通路门店!$Y:$Y,通讯通路门店!$S:$S,$G472)</f>
        <v>0</v>
      </c>
      <c r="AZ472" s="99">
        <f>SUMIFS(通讯通路门店!$AA:$AA,通讯通路门店!$S:$S,$G472)</f>
        <v>0</v>
      </c>
      <c r="BA472" s="99">
        <f t="shared" si="38"/>
        <v>0</v>
      </c>
      <c r="BB472" s="99">
        <f t="shared" si="39"/>
        <v>0</v>
      </c>
      <c r="BC472" s="99">
        <f>SUMIFS(通讯通路门店!$W:$W,通讯通路门店!$S:$S,$G472,通讯通路门店!$J:$J,"荣耀体验店")+SUMIFS(通讯通路门店!$W:$W,通讯通路门店!$S:$S,$G472,通讯通路门店!$J:$J,"荣耀授权专卖店")</f>
        <v>0</v>
      </c>
      <c r="BD472" s="99">
        <f>SUMIFS(通讯通路门店!$Z:$Z,通讯通路门店!$S:$S,$G472,通讯通路门店!$J:$J,"VIVO体验店")</f>
        <v>0</v>
      </c>
      <c r="BE472" s="99">
        <f>SUMIFS(通讯通路门店!$AB:$AB,通讯通路门店!$S:$S,$G472,通讯通路门店!$J:$J,"OPPO体验店")</f>
        <v>0</v>
      </c>
      <c r="BF472" s="99">
        <f>SUMIFS(通讯通路门店!$X:$X,通讯通路门店!$S:$S,$G472,通讯通路门店!$J:$J,"华为授权体验店")+SUMIFS(通讯通路门店!$AA:$AA,通讯通路门店!$S:$S,$G472,通讯通路门店!$J:$J,"华为堡垒店")</f>
        <v>0</v>
      </c>
      <c r="BG472" s="99">
        <f>SUMIFS(通讯通路门店!$Y:$Y,通讯通路门店!$S:$S,$G472,通讯通路门店!$J:$J,"小米体验店")</f>
        <v>0</v>
      </c>
      <c r="BH472" s="99">
        <f>SUMIFS(通讯通路门店!$AA:$AA,通讯通路门店!$S:$S,$G472,通讯通路门店!$J:$J,"苹果体验店")</f>
        <v>0</v>
      </c>
      <c r="BI472" s="99">
        <f>SUMIFS(通讯通路门店!$K:$K,通讯通路门店!$S:$S,$G472,通讯通路门店!$J:$J,"其他品牌专卖店")</f>
        <v>0</v>
      </c>
      <c r="BJ472" s="99">
        <f>SUMIFS(通讯通路门店!$AC:$AC,通讯通路门店!$S:$S,$G472)</f>
        <v>0</v>
      </c>
      <c r="BK472" s="99">
        <f>SUMIFS(通讯通路门店!$AD:$AD,通讯通路门店!$S:$S,$G472)</f>
        <v>0</v>
      </c>
      <c r="BL472" s="99">
        <f>SUMIFS(通讯通路门店!$AE:$AE,通讯通路门店!$S:$S,$G472)</f>
        <v>0</v>
      </c>
      <c r="BM472" s="99">
        <f>SUMIFS(通讯通路门店!$AF:$AF,通讯通路门店!$S:$S,$G472)</f>
        <v>0</v>
      </c>
      <c r="BN472" s="99">
        <f>SUMIFS(通讯通路门店!$AG:$AG,通讯通路门店!$S:$S,$G472)</f>
        <v>0</v>
      </c>
      <c r="BO472" s="99">
        <f>SUMIFS(通讯通路门店!$AH:$AH,通讯通路门店!$S:$S,$G472)</f>
        <v>0</v>
      </c>
      <c r="BP472" s="99">
        <f>SUMIFS(通讯通路门店!$AI:$AI,通讯通路门店!$S:$S,$G472)</f>
        <v>0</v>
      </c>
      <c r="BQ472" s="83"/>
    </row>
    <row r="473" spans="1:69">
      <c r="A473" s="99" t="str">
        <f>IFERROR(_xlfn.XLOOKUP($G473,通讯通路门店!$S$4:$S$993933,通讯通路门店!$A$4:$A$993933,0,0),"")</f>
        <v/>
      </c>
      <c r="B473" s="99" t="str">
        <f>IFERROR(_xlfn.XLOOKUP($G473,通讯通路门店!$S$4:$S$993933,通讯通路门店!$B$4:$B$993933,0,0),"")</f>
        <v/>
      </c>
      <c r="C473" s="99" t="str">
        <f>IFERROR(_xlfn.XLOOKUP($G473,通讯通路门店!$S$4:$S$993933,通讯通路门店!$C$4:$C$993933,0,0),"")</f>
        <v/>
      </c>
      <c r="D473" s="99" t="str">
        <f>IFERROR(_xlfn.XLOOKUP($G473,通讯通路门店!$S$4:$S$993933,通讯通路门店!$D$4:$D$993933,0,0),"")</f>
        <v/>
      </c>
      <c r="E473" s="83"/>
      <c r="F473" s="83"/>
      <c r="G473" s="101" t="e">
        <v>#N/A</v>
      </c>
      <c r="H473" s="102" t="str">
        <f>IFERROR(_xlfn.XLOOKUP($G473,通讯通路门店!$S$4:$S$993933,通讯通路门店!$R$4:$R$993933,0,0),"")</f>
        <v/>
      </c>
      <c r="I473" s="83"/>
      <c r="J473" s="83"/>
      <c r="K473" s="83"/>
      <c r="L473" s="83"/>
      <c r="M473" s="83"/>
      <c r="N473" s="83"/>
      <c r="O473" s="83"/>
      <c r="P473" s="83"/>
      <c r="Q473" s="83"/>
      <c r="R473" s="83"/>
      <c r="S473" s="83"/>
      <c r="T473" s="83"/>
      <c r="U473" s="99">
        <f>COUNTIF(通讯通路门店!$S:$S,$G473)</f>
        <v>0</v>
      </c>
      <c r="V473" s="99">
        <f>COUNTIFS(通讯通路门店!$S:$S,$G473,通讯通路门店!$J:$J,"综合卖场")</f>
        <v>0</v>
      </c>
      <c r="W473" s="99">
        <f>SUMIFS(通讯通路门店!$AJ:$AJ,通讯通路门店!$S:$S,通讯客户沙盘!$G473)</f>
        <v>0</v>
      </c>
      <c r="X473" s="99">
        <f t="shared" si="35"/>
        <v>0</v>
      </c>
      <c r="Y473" s="99">
        <f>COUNTIFS(通讯通路门店!$S:$S,$G473,通讯通路门店!$J:$J,"荣耀体验店")+COUNTIFS(通讯通路门店!$S:$S,$G473,通讯通路门店!$J:$J,"荣耀授权专卖店")</f>
        <v>0</v>
      </c>
      <c r="Z473" s="99">
        <f>COUNTIFS(通讯通路门店!$S:$S,$G473,通讯通路门店!$J:$J,"VIVO体验店")</f>
        <v>0</v>
      </c>
      <c r="AA473" s="99">
        <f>COUNTIFS(通讯通路门店!$S:$S,$G473,通讯通路门店!$J:$J,"OPPO体验店")</f>
        <v>0</v>
      </c>
      <c r="AB473" s="99">
        <f>COUNTIFS(通讯通路门店!$S:$S,$G473,通讯通路门店!$J:$J,"华为授权体验店")+COUNTIFS(通讯通路门店!$S:$S,$G473,通讯通路门店!$J:$J,"华为堡垒店")</f>
        <v>0</v>
      </c>
      <c r="AC473" s="99">
        <f>COUNTIFS(通讯通路门店!$S:$S,$G473,通讯通路门店!$J:$J,"小米体验店")</f>
        <v>0</v>
      </c>
      <c r="AD473" s="99">
        <f>COUNTIFS(通讯通路门店!$S:$S,$G473,通讯通路门店!$J:$J,"苹果体验店")</f>
        <v>0</v>
      </c>
      <c r="AE473" s="99">
        <f>COUNTIFS(通讯通路门店!$S:$S,$G473,通讯通路门店!$J:$J,"其他品牌专卖店")</f>
        <v>0</v>
      </c>
      <c r="AF473" s="99">
        <f>SUMIFS(通讯通路门店!$BI:$BI,通讯通路门店!$S:$S,$G473)</f>
        <v>0</v>
      </c>
      <c r="AG473" s="99">
        <f>SUMIFS(通讯通路门店!$BH:$BH,通讯通路门店!$S:$S,$G473)</f>
        <v>0</v>
      </c>
      <c r="AH473" s="99">
        <f t="shared" si="36"/>
        <v>0</v>
      </c>
      <c r="AI473" s="99">
        <f>SUMIFS(通讯通路门店!$BB:$BB,通讯通路门店!$S:$S,$G473)</f>
        <v>0</v>
      </c>
      <c r="AJ473" s="99">
        <f>SUMIFS(通讯通路门店!$BE:$BE,通讯通路门店!$S:$S,$G473)</f>
        <v>0</v>
      </c>
      <c r="AK473" s="99">
        <f>SUMIFS(通讯通路门店!$BG:$BG,通讯通路门店!$S:$S,$G473)</f>
        <v>0</v>
      </c>
      <c r="AL473" s="99">
        <f>SUMIFS(通讯通路门店!$BC:$BC,通讯通路门店!$S:$S,$G473)</f>
        <v>0</v>
      </c>
      <c r="AM473" s="99">
        <f>SUMIFS(通讯通路门店!$BD:$BD,通讯通路门店!$S:$S,$G473)</f>
        <v>0</v>
      </c>
      <c r="AN473" s="99">
        <f>SUMIFS(通讯通路门店!$BF:$BF,通讯通路门店!$S:$S,$G473)</f>
        <v>0</v>
      </c>
      <c r="AO473" s="99">
        <f t="shared" si="37"/>
        <v>0</v>
      </c>
      <c r="AP473" s="99">
        <f>SUMIFS(通讯通路门店!$K:$K,通讯通路门店!$S:$S,$G473)</f>
        <v>0</v>
      </c>
      <c r="AQ473" s="83"/>
      <c r="AR473" s="99">
        <f>SUMIFS(通讯通路门店!$T:$T,通讯通路门店!$S:$S,$G473)</f>
        <v>0</v>
      </c>
      <c r="AS473" s="99">
        <f>SUMIFS(通讯通路门店!$U:$U,通讯通路门店!$S:$S,$G473)</f>
        <v>0</v>
      </c>
      <c r="AT473" s="99">
        <f>SUMIFS(通讯通路门店!$V:$V,通讯通路门店!$S:$S,$G473)</f>
        <v>0</v>
      </c>
      <c r="AU473" s="99">
        <f>SUMIFS(通讯通路门店!$W:$W,通讯通路门店!$S:$S,$G473)</f>
        <v>0</v>
      </c>
      <c r="AV473" s="99">
        <f>SUMIFS(通讯通路门店!$Z:$Z,通讯通路门店!$S:$S,$G473)</f>
        <v>0</v>
      </c>
      <c r="AW473" s="99">
        <f>SUMIFS(通讯通路门店!$AB:$AB,通讯通路门店!$S:$S,$G473)</f>
        <v>0</v>
      </c>
      <c r="AX473" s="99">
        <f>SUMIFS(通讯通路门店!$X:$X,通讯通路门店!$S:$S,$G473)</f>
        <v>0</v>
      </c>
      <c r="AY473" s="99">
        <f>SUMIFS(通讯通路门店!$Y:$Y,通讯通路门店!$S:$S,$G473)</f>
        <v>0</v>
      </c>
      <c r="AZ473" s="99">
        <f>SUMIFS(通讯通路门店!$AA:$AA,通讯通路门店!$S:$S,$G473)</f>
        <v>0</v>
      </c>
      <c r="BA473" s="99">
        <f t="shared" si="38"/>
        <v>0</v>
      </c>
      <c r="BB473" s="99">
        <f t="shared" si="39"/>
        <v>0</v>
      </c>
      <c r="BC473" s="99">
        <f>SUMIFS(通讯通路门店!$W:$W,通讯通路门店!$S:$S,$G473,通讯通路门店!$J:$J,"荣耀体验店")+SUMIFS(通讯通路门店!$W:$W,通讯通路门店!$S:$S,$G473,通讯通路门店!$J:$J,"荣耀授权专卖店")</f>
        <v>0</v>
      </c>
      <c r="BD473" s="99">
        <f>SUMIFS(通讯通路门店!$Z:$Z,通讯通路门店!$S:$S,$G473,通讯通路门店!$J:$J,"VIVO体验店")</f>
        <v>0</v>
      </c>
      <c r="BE473" s="99">
        <f>SUMIFS(通讯通路门店!$AB:$AB,通讯通路门店!$S:$S,$G473,通讯通路门店!$J:$J,"OPPO体验店")</f>
        <v>0</v>
      </c>
      <c r="BF473" s="99">
        <f>SUMIFS(通讯通路门店!$X:$X,通讯通路门店!$S:$S,$G473,通讯通路门店!$J:$J,"华为授权体验店")+SUMIFS(通讯通路门店!$AA:$AA,通讯通路门店!$S:$S,$G473,通讯通路门店!$J:$J,"华为堡垒店")</f>
        <v>0</v>
      </c>
      <c r="BG473" s="99">
        <f>SUMIFS(通讯通路门店!$Y:$Y,通讯通路门店!$S:$S,$G473,通讯通路门店!$J:$J,"小米体验店")</f>
        <v>0</v>
      </c>
      <c r="BH473" s="99">
        <f>SUMIFS(通讯通路门店!$AA:$AA,通讯通路门店!$S:$S,$G473,通讯通路门店!$J:$J,"苹果体验店")</f>
        <v>0</v>
      </c>
      <c r="BI473" s="99">
        <f>SUMIFS(通讯通路门店!$K:$K,通讯通路门店!$S:$S,$G473,通讯通路门店!$J:$J,"其他品牌专卖店")</f>
        <v>0</v>
      </c>
      <c r="BJ473" s="99">
        <f>SUMIFS(通讯通路门店!$AC:$AC,通讯通路门店!$S:$S,$G473)</f>
        <v>0</v>
      </c>
      <c r="BK473" s="99">
        <f>SUMIFS(通讯通路门店!$AD:$AD,通讯通路门店!$S:$S,$G473)</f>
        <v>0</v>
      </c>
      <c r="BL473" s="99">
        <f>SUMIFS(通讯通路门店!$AE:$AE,通讯通路门店!$S:$S,$G473)</f>
        <v>0</v>
      </c>
      <c r="BM473" s="99">
        <f>SUMIFS(通讯通路门店!$AF:$AF,通讯通路门店!$S:$S,$G473)</f>
        <v>0</v>
      </c>
      <c r="BN473" s="99">
        <f>SUMIFS(通讯通路门店!$AG:$AG,通讯通路门店!$S:$S,$G473)</f>
        <v>0</v>
      </c>
      <c r="BO473" s="99">
        <f>SUMIFS(通讯通路门店!$AH:$AH,通讯通路门店!$S:$S,$G473)</f>
        <v>0</v>
      </c>
      <c r="BP473" s="99">
        <f>SUMIFS(通讯通路门店!$AI:$AI,通讯通路门店!$S:$S,$G473)</f>
        <v>0</v>
      </c>
      <c r="BQ473" s="83"/>
    </row>
    <row r="474" spans="1:69">
      <c r="A474" s="99" t="str">
        <f>IFERROR(_xlfn.XLOOKUP($G474,通讯通路门店!$S$4:$S$993933,通讯通路门店!$A$4:$A$993933,0,0),"")</f>
        <v/>
      </c>
      <c r="B474" s="99" t="str">
        <f>IFERROR(_xlfn.XLOOKUP($G474,通讯通路门店!$S$4:$S$993933,通讯通路门店!$B$4:$B$993933,0,0),"")</f>
        <v/>
      </c>
      <c r="C474" s="99" t="str">
        <f>IFERROR(_xlfn.XLOOKUP($G474,通讯通路门店!$S$4:$S$993933,通讯通路门店!$C$4:$C$993933,0,0),"")</f>
        <v/>
      </c>
      <c r="D474" s="99" t="str">
        <f>IFERROR(_xlfn.XLOOKUP($G474,通讯通路门店!$S$4:$S$993933,通讯通路门店!$D$4:$D$993933,0,0),"")</f>
        <v/>
      </c>
      <c r="E474" s="83"/>
      <c r="F474" s="83"/>
      <c r="G474" s="101" t="e">
        <v>#N/A</v>
      </c>
      <c r="H474" s="102" t="str">
        <f>IFERROR(_xlfn.XLOOKUP($G474,通讯通路门店!$S$4:$S$993933,通讯通路门店!$R$4:$R$993933,0,0),"")</f>
        <v/>
      </c>
      <c r="I474" s="83"/>
      <c r="J474" s="83"/>
      <c r="K474" s="83"/>
      <c r="L474" s="83"/>
      <c r="M474" s="83"/>
      <c r="N474" s="83"/>
      <c r="O474" s="83"/>
      <c r="P474" s="83"/>
      <c r="Q474" s="83"/>
      <c r="R474" s="83"/>
      <c r="S474" s="83"/>
      <c r="T474" s="83"/>
      <c r="U474" s="99">
        <f>COUNTIF(通讯通路门店!$S:$S,$G474)</f>
        <v>0</v>
      </c>
      <c r="V474" s="99">
        <f>COUNTIFS(通讯通路门店!$S:$S,$G474,通讯通路门店!$J:$J,"综合卖场")</f>
        <v>0</v>
      </c>
      <c r="W474" s="99">
        <f>SUMIFS(通讯通路门店!$AJ:$AJ,通讯通路门店!$S:$S,通讯客户沙盘!$G474)</f>
        <v>0</v>
      </c>
      <c r="X474" s="99">
        <f t="shared" si="35"/>
        <v>0</v>
      </c>
      <c r="Y474" s="99">
        <f>COUNTIFS(通讯通路门店!$S:$S,$G474,通讯通路门店!$J:$J,"荣耀体验店")+COUNTIFS(通讯通路门店!$S:$S,$G474,通讯通路门店!$J:$J,"荣耀授权专卖店")</f>
        <v>0</v>
      </c>
      <c r="Z474" s="99">
        <f>COUNTIFS(通讯通路门店!$S:$S,$G474,通讯通路门店!$J:$J,"VIVO体验店")</f>
        <v>0</v>
      </c>
      <c r="AA474" s="99">
        <f>COUNTIFS(通讯通路门店!$S:$S,$G474,通讯通路门店!$J:$J,"OPPO体验店")</f>
        <v>0</v>
      </c>
      <c r="AB474" s="99">
        <f>COUNTIFS(通讯通路门店!$S:$S,$G474,通讯通路门店!$J:$J,"华为授权体验店")+COUNTIFS(通讯通路门店!$S:$S,$G474,通讯通路门店!$J:$J,"华为堡垒店")</f>
        <v>0</v>
      </c>
      <c r="AC474" s="99">
        <f>COUNTIFS(通讯通路门店!$S:$S,$G474,通讯通路门店!$J:$J,"小米体验店")</f>
        <v>0</v>
      </c>
      <c r="AD474" s="99">
        <f>COUNTIFS(通讯通路门店!$S:$S,$G474,通讯通路门店!$J:$J,"苹果体验店")</f>
        <v>0</v>
      </c>
      <c r="AE474" s="99">
        <f>COUNTIFS(通讯通路门店!$S:$S,$G474,通讯通路门店!$J:$J,"其他品牌专卖店")</f>
        <v>0</v>
      </c>
      <c r="AF474" s="99">
        <f>SUMIFS(通讯通路门店!$BI:$BI,通讯通路门店!$S:$S,$G474)</f>
        <v>0</v>
      </c>
      <c r="AG474" s="99">
        <f>SUMIFS(通讯通路门店!$BH:$BH,通讯通路门店!$S:$S,$G474)</f>
        <v>0</v>
      </c>
      <c r="AH474" s="99">
        <f t="shared" si="36"/>
        <v>0</v>
      </c>
      <c r="AI474" s="99">
        <f>SUMIFS(通讯通路门店!$BB:$BB,通讯通路门店!$S:$S,$G474)</f>
        <v>0</v>
      </c>
      <c r="AJ474" s="99">
        <f>SUMIFS(通讯通路门店!$BE:$BE,通讯通路门店!$S:$S,$G474)</f>
        <v>0</v>
      </c>
      <c r="AK474" s="99">
        <f>SUMIFS(通讯通路门店!$BG:$BG,通讯通路门店!$S:$S,$G474)</f>
        <v>0</v>
      </c>
      <c r="AL474" s="99">
        <f>SUMIFS(通讯通路门店!$BC:$BC,通讯通路门店!$S:$S,$G474)</f>
        <v>0</v>
      </c>
      <c r="AM474" s="99">
        <f>SUMIFS(通讯通路门店!$BD:$BD,通讯通路门店!$S:$S,$G474)</f>
        <v>0</v>
      </c>
      <c r="AN474" s="99">
        <f>SUMIFS(通讯通路门店!$BF:$BF,通讯通路门店!$S:$S,$G474)</f>
        <v>0</v>
      </c>
      <c r="AO474" s="99">
        <f t="shared" si="37"/>
        <v>0</v>
      </c>
      <c r="AP474" s="99">
        <f>SUMIFS(通讯通路门店!$K:$K,通讯通路门店!$S:$S,$G474)</f>
        <v>0</v>
      </c>
      <c r="AQ474" s="83"/>
      <c r="AR474" s="99">
        <f>SUMIFS(通讯通路门店!$T:$T,通讯通路门店!$S:$S,$G474)</f>
        <v>0</v>
      </c>
      <c r="AS474" s="99">
        <f>SUMIFS(通讯通路门店!$U:$U,通讯通路门店!$S:$S,$G474)</f>
        <v>0</v>
      </c>
      <c r="AT474" s="99">
        <f>SUMIFS(通讯通路门店!$V:$V,通讯通路门店!$S:$S,$G474)</f>
        <v>0</v>
      </c>
      <c r="AU474" s="99">
        <f>SUMIFS(通讯通路门店!$W:$W,通讯通路门店!$S:$S,$G474)</f>
        <v>0</v>
      </c>
      <c r="AV474" s="99">
        <f>SUMIFS(通讯通路门店!$Z:$Z,通讯通路门店!$S:$S,$G474)</f>
        <v>0</v>
      </c>
      <c r="AW474" s="99">
        <f>SUMIFS(通讯通路门店!$AB:$AB,通讯通路门店!$S:$S,$G474)</f>
        <v>0</v>
      </c>
      <c r="AX474" s="99">
        <f>SUMIFS(通讯通路门店!$X:$X,通讯通路门店!$S:$S,$G474)</f>
        <v>0</v>
      </c>
      <c r="AY474" s="99">
        <f>SUMIFS(通讯通路门店!$Y:$Y,通讯通路门店!$S:$S,$G474)</f>
        <v>0</v>
      </c>
      <c r="AZ474" s="99">
        <f>SUMIFS(通讯通路门店!$AA:$AA,通讯通路门店!$S:$S,$G474)</f>
        <v>0</v>
      </c>
      <c r="BA474" s="99">
        <f t="shared" si="38"/>
        <v>0</v>
      </c>
      <c r="BB474" s="99">
        <f t="shared" si="39"/>
        <v>0</v>
      </c>
      <c r="BC474" s="99">
        <f>SUMIFS(通讯通路门店!$W:$W,通讯通路门店!$S:$S,$G474,通讯通路门店!$J:$J,"荣耀体验店")+SUMIFS(通讯通路门店!$W:$W,通讯通路门店!$S:$S,$G474,通讯通路门店!$J:$J,"荣耀授权专卖店")</f>
        <v>0</v>
      </c>
      <c r="BD474" s="99">
        <f>SUMIFS(通讯通路门店!$Z:$Z,通讯通路门店!$S:$S,$G474,通讯通路门店!$J:$J,"VIVO体验店")</f>
        <v>0</v>
      </c>
      <c r="BE474" s="99">
        <f>SUMIFS(通讯通路门店!$AB:$AB,通讯通路门店!$S:$S,$G474,通讯通路门店!$J:$J,"OPPO体验店")</f>
        <v>0</v>
      </c>
      <c r="BF474" s="99">
        <f>SUMIFS(通讯通路门店!$X:$X,通讯通路门店!$S:$S,$G474,通讯通路门店!$J:$J,"华为授权体验店")+SUMIFS(通讯通路门店!$AA:$AA,通讯通路门店!$S:$S,$G474,通讯通路门店!$J:$J,"华为堡垒店")</f>
        <v>0</v>
      </c>
      <c r="BG474" s="99">
        <f>SUMIFS(通讯通路门店!$Y:$Y,通讯通路门店!$S:$S,$G474,通讯通路门店!$J:$J,"小米体验店")</f>
        <v>0</v>
      </c>
      <c r="BH474" s="99">
        <f>SUMIFS(通讯通路门店!$AA:$AA,通讯通路门店!$S:$S,$G474,通讯通路门店!$J:$J,"苹果体验店")</f>
        <v>0</v>
      </c>
      <c r="BI474" s="99">
        <f>SUMIFS(通讯通路门店!$K:$K,通讯通路门店!$S:$S,$G474,通讯通路门店!$J:$J,"其他品牌专卖店")</f>
        <v>0</v>
      </c>
      <c r="BJ474" s="99">
        <f>SUMIFS(通讯通路门店!$AC:$AC,通讯通路门店!$S:$S,$G474)</f>
        <v>0</v>
      </c>
      <c r="BK474" s="99">
        <f>SUMIFS(通讯通路门店!$AD:$AD,通讯通路门店!$S:$S,$G474)</f>
        <v>0</v>
      </c>
      <c r="BL474" s="99">
        <f>SUMIFS(通讯通路门店!$AE:$AE,通讯通路门店!$S:$S,$G474)</f>
        <v>0</v>
      </c>
      <c r="BM474" s="99">
        <f>SUMIFS(通讯通路门店!$AF:$AF,通讯通路门店!$S:$S,$G474)</f>
        <v>0</v>
      </c>
      <c r="BN474" s="99">
        <f>SUMIFS(通讯通路门店!$AG:$AG,通讯通路门店!$S:$S,$G474)</f>
        <v>0</v>
      </c>
      <c r="BO474" s="99">
        <f>SUMIFS(通讯通路门店!$AH:$AH,通讯通路门店!$S:$S,$G474)</f>
        <v>0</v>
      </c>
      <c r="BP474" s="99">
        <f>SUMIFS(通讯通路门店!$AI:$AI,通讯通路门店!$S:$S,$G474)</f>
        <v>0</v>
      </c>
      <c r="BQ474" s="83"/>
    </row>
    <row r="475" spans="1:69">
      <c r="A475" s="99" t="str">
        <f>IFERROR(_xlfn.XLOOKUP($G475,通讯通路门店!$S$4:$S$993933,通讯通路门店!$A$4:$A$993933,0,0),"")</f>
        <v/>
      </c>
      <c r="B475" s="99" t="str">
        <f>IFERROR(_xlfn.XLOOKUP($G475,通讯通路门店!$S$4:$S$993933,通讯通路门店!$B$4:$B$993933,0,0),"")</f>
        <v/>
      </c>
      <c r="C475" s="99" t="str">
        <f>IFERROR(_xlfn.XLOOKUP($G475,通讯通路门店!$S$4:$S$993933,通讯通路门店!$C$4:$C$993933,0,0),"")</f>
        <v/>
      </c>
      <c r="D475" s="99" t="str">
        <f>IFERROR(_xlfn.XLOOKUP($G475,通讯通路门店!$S$4:$S$993933,通讯通路门店!$D$4:$D$993933,0,0),"")</f>
        <v/>
      </c>
      <c r="E475" s="83"/>
      <c r="F475" s="83"/>
      <c r="G475" s="101" t="e">
        <v>#N/A</v>
      </c>
      <c r="H475" s="102" t="str">
        <f>IFERROR(_xlfn.XLOOKUP($G475,通讯通路门店!$S$4:$S$993933,通讯通路门店!$R$4:$R$993933,0,0),"")</f>
        <v/>
      </c>
      <c r="I475" s="83"/>
      <c r="J475" s="83"/>
      <c r="K475" s="83"/>
      <c r="L475" s="83"/>
      <c r="M475" s="83"/>
      <c r="N475" s="83"/>
      <c r="O475" s="83"/>
      <c r="P475" s="83"/>
      <c r="Q475" s="83"/>
      <c r="R475" s="83"/>
      <c r="S475" s="83"/>
      <c r="T475" s="83"/>
      <c r="U475" s="99">
        <f>COUNTIF(通讯通路门店!$S:$S,$G475)</f>
        <v>0</v>
      </c>
      <c r="V475" s="99">
        <f>COUNTIFS(通讯通路门店!$S:$S,$G475,通讯通路门店!$J:$J,"综合卖场")</f>
        <v>0</v>
      </c>
      <c r="W475" s="99">
        <f>SUMIFS(通讯通路门店!$AJ:$AJ,通讯通路门店!$S:$S,通讯客户沙盘!$G475)</f>
        <v>0</v>
      </c>
      <c r="X475" s="99">
        <f t="shared" si="35"/>
        <v>0</v>
      </c>
      <c r="Y475" s="99">
        <f>COUNTIFS(通讯通路门店!$S:$S,$G475,通讯通路门店!$J:$J,"荣耀体验店")+COUNTIFS(通讯通路门店!$S:$S,$G475,通讯通路门店!$J:$J,"荣耀授权专卖店")</f>
        <v>0</v>
      </c>
      <c r="Z475" s="99">
        <f>COUNTIFS(通讯通路门店!$S:$S,$G475,通讯通路门店!$J:$J,"VIVO体验店")</f>
        <v>0</v>
      </c>
      <c r="AA475" s="99">
        <f>COUNTIFS(通讯通路门店!$S:$S,$G475,通讯通路门店!$J:$J,"OPPO体验店")</f>
        <v>0</v>
      </c>
      <c r="AB475" s="99">
        <f>COUNTIFS(通讯通路门店!$S:$S,$G475,通讯通路门店!$J:$J,"华为授权体验店")+COUNTIFS(通讯通路门店!$S:$S,$G475,通讯通路门店!$J:$J,"华为堡垒店")</f>
        <v>0</v>
      </c>
      <c r="AC475" s="99">
        <f>COUNTIFS(通讯通路门店!$S:$S,$G475,通讯通路门店!$J:$J,"小米体验店")</f>
        <v>0</v>
      </c>
      <c r="AD475" s="99">
        <f>COUNTIFS(通讯通路门店!$S:$S,$G475,通讯通路门店!$J:$J,"苹果体验店")</f>
        <v>0</v>
      </c>
      <c r="AE475" s="99">
        <f>COUNTIFS(通讯通路门店!$S:$S,$G475,通讯通路门店!$J:$J,"其他品牌专卖店")</f>
        <v>0</v>
      </c>
      <c r="AF475" s="99">
        <f>SUMIFS(通讯通路门店!$BI:$BI,通讯通路门店!$S:$S,$G475)</f>
        <v>0</v>
      </c>
      <c r="AG475" s="99">
        <f>SUMIFS(通讯通路门店!$BH:$BH,通讯通路门店!$S:$S,$G475)</f>
        <v>0</v>
      </c>
      <c r="AH475" s="99">
        <f t="shared" si="36"/>
        <v>0</v>
      </c>
      <c r="AI475" s="99">
        <f>SUMIFS(通讯通路门店!$BB:$BB,通讯通路门店!$S:$S,$G475)</f>
        <v>0</v>
      </c>
      <c r="AJ475" s="99">
        <f>SUMIFS(通讯通路门店!$BE:$BE,通讯通路门店!$S:$S,$G475)</f>
        <v>0</v>
      </c>
      <c r="AK475" s="99">
        <f>SUMIFS(通讯通路门店!$BG:$BG,通讯通路门店!$S:$S,$G475)</f>
        <v>0</v>
      </c>
      <c r="AL475" s="99">
        <f>SUMIFS(通讯通路门店!$BC:$BC,通讯通路门店!$S:$S,$G475)</f>
        <v>0</v>
      </c>
      <c r="AM475" s="99">
        <f>SUMIFS(通讯通路门店!$BD:$BD,通讯通路门店!$S:$S,$G475)</f>
        <v>0</v>
      </c>
      <c r="AN475" s="99">
        <f>SUMIFS(通讯通路门店!$BF:$BF,通讯通路门店!$S:$S,$G475)</f>
        <v>0</v>
      </c>
      <c r="AO475" s="99">
        <f t="shared" si="37"/>
        <v>0</v>
      </c>
      <c r="AP475" s="99">
        <f>SUMIFS(通讯通路门店!$K:$K,通讯通路门店!$S:$S,$G475)</f>
        <v>0</v>
      </c>
      <c r="AQ475" s="83"/>
      <c r="AR475" s="99">
        <f>SUMIFS(通讯通路门店!$T:$T,通讯通路门店!$S:$S,$G475)</f>
        <v>0</v>
      </c>
      <c r="AS475" s="99">
        <f>SUMIFS(通讯通路门店!$U:$U,通讯通路门店!$S:$S,$G475)</f>
        <v>0</v>
      </c>
      <c r="AT475" s="99">
        <f>SUMIFS(通讯通路门店!$V:$V,通讯通路门店!$S:$S,$G475)</f>
        <v>0</v>
      </c>
      <c r="AU475" s="99">
        <f>SUMIFS(通讯通路门店!$W:$W,通讯通路门店!$S:$S,$G475)</f>
        <v>0</v>
      </c>
      <c r="AV475" s="99">
        <f>SUMIFS(通讯通路门店!$Z:$Z,通讯通路门店!$S:$S,$G475)</f>
        <v>0</v>
      </c>
      <c r="AW475" s="99">
        <f>SUMIFS(通讯通路门店!$AB:$AB,通讯通路门店!$S:$S,$G475)</f>
        <v>0</v>
      </c>
      <c r="AX475" s="99">
        <f>SUMIFS(通讯通路门店!$X:$X,通讯通路门店!$S:$S,$G475)</f>
        <v>0</v>
      </c>
      <c r="AY475" s="99">
        <f>SUMIFS(通讯通路门店!$Y:$Y,通讯通路门店!$S:$S,$G475)</f>
        <v>0</v>
      </c>
      <c r="AZ475" s="99">
        <f>SUMIFS(通讯通路门店!$AA:$AA,通讯通路门店!$S:$S,$G475)</f>
        <v>0</v>
      </c>
      <c r="BA475" s="99">
        <f t="shared" si="38"/>
        <v>0</v>
      </c>
      <c r="BB475" s="99">
        <f t="shared" si="39"/>
        <v>0</v>
      </c>
      <c r="BC475" s="99">
        <f>SUMIFS(通讯通路门店!$W:$W,通讯通路门店!$S:$S,$G475,通讯通路门店!$J:$J,"荣耀体验店")+SUMIFS(通讯通路门店!$W:$W,通讯通路门店!$S:$S,$G475,通讯通路门店!$J:$J,"荣耀授权专卖店")</f>
        <v>0</v>
      </c>
      <c r="BD475" s="99">
        <f>SUMIFS(通讯通路门店!$Z:$Z,通讯通路门店!$S:$S,$G475,通讯通路门店!$J:$J,"VIVO体验店")</f>
        <v>0</v>
      </c>
      <c r="BE475" s="99">
        <f>SUMIFS(通讯通路门店!$AB:$AB,通讯通路门店!$S:$S,$G475,通讯通路门店!$J:$J,"OPPO体验店")</f>
        <v>0</v>
      </c>
      <c r="BF475" s="99">
        <f>SUMIFS(通讯通路门店!$X:$X,通讯通路门店!$S:$S,$G475,通讯通路门店!$J:$J,"华为授权体验店")+SUMIFS(通讯通路门店!$AA:$AA,通讯通路门店!$S:$S,$G475,通讯通路门店!$J:$J,"华为堡垒店")</f>
        <v>0</v>
      </c>
      <c r="BG475" s="99">
        <f>SUMIFS(通讯通路门店!$Y:$Y,通讯通路门店!$S:$S,$G475,通讯通路门店!$J:$J,"小米体验店")</f>
        <v>0</v>
      </c>
      <c r="BH475" s="99">
        <f>SUMIFS(通讯通路门店!$AA:$AA,通讯通路门店!$S:$S,$G475,通讯通路门店!$J:$J,"苹果体验店")</f>
        <v>0</v>
      </c>
      <c r="BI475" s="99">
        <f>SUMIFS(通讯通路门店!$K:$K,通讯通路门店!$S:$S,$G475,通讯通路门店!$J:$J,"其他品牌专卖店")</f>
        <v>0</v>
      </c>
      <c r="BJ475" s="99">
        <f>SUMIFS(通讯通路门店!$AC:$AC,通讯通路门店!$S:$S,$G475)</f>
        <v>0</v>
      </c>
      <c r="BK475" s="99">
        <f>SUMIFS(通讯通路门店!$AD:$AD,通讯通路门店!$S:$S,$G475)</f>
        <v>0</v>
      </c>
      <c r="BL475" s="99">
        <f>SUMIFS(通讯通路门店!$AE:$AE,通讯通路门店!$S:$S,$G475)</f>
        <v>0</v>
      </c>
      <c r="BM475" s="99">
        <f>SUMIFS(通讯通路门店!$AF:$AF,通讯通路门店!$S:$S,$G475)</f>
        <v>0</v>
      </c>
      <c r="BN475" s="99">
        <f>SUMIFS(通讯通路门店!$AG:$AG,通讯通路门店!$S:$S,$G475)</f>
        <v>0</v>
      </c>
      <c r="BO475" s="99">
        <f>SUMIFS(通讯通路门店!$AH:$AH,通讯通路门店!$S:$S,$G475)</f>
        <v>0</v>
      </c>
      <c r="BP475" s="99">
        <f>SUMIFS(通讯通路门店!$AI:$AI,通讯通路门店!$S:$S,$G475)</f>
        <v>0</v>
      </c>
      <c r="BQ475" s="83"/>
    </row>
    <row r="476" spans="1:69">
      <c r="A476" s="99" t="str">
        <f>IFERROR(_xlfn.XLOOKUP($G476,通讯通路门店!$S$4:$S$993933,通讯通路门店!$A$4:$A$993933,0,0),"")</f>
        <v/>
      </c>
      <c r="B476" s="99" t="str">
        <f>IFERROR(_xlfn.XLOOKUP($G476,通讯通路门店!$S$4:$S$993933,通讯通路门店!$B$4:$B$993933,0,0),"")</f>
        <v/>
      </c>
      <c r="C476" s="99" t="str">
        <f>IFERROR(_xlfn.XLOOKUP($G476,通讯通路门店!$S$4:$S$993933,通讯通路门店!$C$4:$C$993933,0,0),"")</f>
        <v/>
      </c>
      <c r="D476" s="99" t="str">
        <f>IFERROR(_xlfn.XLOOKUP($G476,通讯通路门店!$S$4:$S$993933,通讯通路门店!$D$4:$D$993933,0,0),"")</f>
        <v/>
      </c>
      <c r="E476" s="83"/>
      <c r="F476" s="83"/>
      <c r="G476" s="101" t="e">
        <v>#N/A</v>
      </c>
      <c r="H476" s="102" t="str">
        <f>IFERROR(_xlfn.XLOOKUP($G476,通讯通路门店!$S$4:$S$993933,通讯通路门店!$R$4:$R$993933,0,0),"")</f>
        <v/>
      </c>
      <c r="I476" s="83"/>
      <c r="J476" s="83"/>
      <c r="K476" s="83"/>
      <c r="L476" s="83"/>
      <c r="M476" s="83"/>
      <c r="N476" s="83"/>
      <c r="O476" s="83"/>
      <c r="P476" s="83"/>
      <c r="Q476" s="83"/>
      <c r="R476" s="83"/>
      <c r="S476" s="83"/>
      <c r="T476" s="83"/>
      <c r="U476" s="99">
        <f>COUNTIF(通讯通路门店!$S:$S,$G476)</f>
        <v>0</v>
      </c>
      <c r="V476" s="99">
        <f>COUNTIFS(通讯通路门店!$S:$S,$G476,通讯通路门店!$J:$J,"综合卖场")</f>
        <v>0</v>
      </c>
      <c r="W476" s="99">
        <f>SUMIFS(通讯通路门店!$AJ:$AJ,通讯通路门店!$S:$S,通讯客户沙盘!$G476)</f>
        <v>0</v>
      </c>
      <c r="X476" s="99">
        <f t="shared" si="35"/>
        <v>0</v>
      </c>
      <c r="Y476" s="99">
        <f>COUNTIFS(通讯通路门店!$S:$S,$G476,通讯通路门店!$J:$J,"荣耀体验店")+COUNTIFS(通讯通路门店!$S:$S,$G476,通讯通路门店!$J:$J,"荣耀授权专卖店")</f>
        <v>0</v>
      </c>
      <c r="Z476" s="99">
        <f>COUNTIFS(通讯通路门店!$S:$S,$G476,通讯通路门店!$J:$J,"VIVO体验店")</f>
        <v>0</v>
      </c>
      <c r="AA476" s="99">
        <f>COUNTIFS(通讯通路门店!$S:$S,$G476,通讯通路门店!$J:$J,"OPPO体验店")</f>
        <v>0</v>
      </c>
      <c r="AB476" s="99">
        <f>COUNTIFS(通讯通路门店!$S:$S,$G476,通讯通路门店!$J:$J,"华为授权体验店")+COUNTIFS(通讯通路门店!$S:$S,$G476,通讯通路门店!$J:$J,"华为堡垒店")</f>
        <v>0</v>
      </c>
      <c r="AC476" s="99">
        <f>COUNTIFS(通讯通路门店!$S:$S,$G476,通讯通路门店!$J:$J,"小米体验店")</f>
        <v>0</v>
      </c>
      <c r="AD476" s="99">
        <f>COUNTIFS(通讯通路门店!$S:$S,$G476,通讯通路门店!$J:$J,"苹果体验店")</f>
        <v>0</v>
      </c>
      <c r="AE476" s="99">
        <f>COUNTIFS(通讯通路门店!$S:$S,$G476,通讯通路门店!$J:$J,"其他品牌专卖店")</f>
        <v>0</v>
      </c>
      <c r="AF476" s="99">
        <f>SUMIFS(通讯通路门店!$BI:$BI,通讯通路门店!$S:$S,$G476)</f>
        <v>0</v>
      </c>
      <c r="AG476" s="99">
        <f>SUMIFS(通讯通路门店!$BH:$BH,通讯通路门店!$S:$S,$G476)</f>
        <v>0</v>
      </c>
      <c r="AH476" s="99">
        <f t="shared" si="36"/>
        <v>0</v>
      </c>
      <c r="AI476" s="99">
        <f>SUMIFS(通讯通路门店!$BB:$BB,通讯通路门店!$S:$S,$G476)</f>
        <v>0</v>
      </c>
      <c r="AJ476" s="99">
        <f>SUMIFS(通讯通路门店!$BE:$BE,通讯通路门店!$S:$S,$G476)</f>
        <v>0</v>
      </c>
      <c r="AK476" s="99">
        <f>SUMIFS(通讯通路门店!$BG:$BG,通讯通路门店!$S:$S,$G476)</f>
        <v>0</v>
      </c>
      <c r="AL476" s="99">
        <f>SUMIFS(通讯通路门店!$BC:$BC,通讯通路门店!$S:$S,$G476)</f>
        <v>0</v>
      </c>
      <c r="AM476" s="99">
        <f>SUMIFS(通讯通路门店!$BD:$BD,通讯通路门店!$S:$S,$G476)</f>
        <v>0</v>
      </c>
      <c r="AN476" s="99">
        <f>SUMIFS(通讯通路门店!$BF:$BF,通讯通路门店!$S:$S,$G476)</f>
        <v>0</v>
      </c>
      <c r="AO476" s="99">
        <f t="shared" si="37"/>
        <v>0</v>
      </c>
      <c r="AP476" s="99">
        <f>SUMIFS(通讯通路门店!$K:$K,通讯通路门店!$S:$S,$G476)</f>
        <v>0</v>
      </c>
      <c r="AQ476" s="83"/>
      <c r="AR476" s="99">
        <f>SUMIFS(通讯通路门店!$T:$T,通讯通路门店!$S:$S,$G476)</f>
        <v>0</v>
      </c>
      <c r="AS476" s="99">
        <f>SUMIFS(通讯通路门店!$U:$U,通讯通路门店!$S:$S,$G476)</f>
        <v>0</v>
      </c>
      <c r="AT476" s="99">
        <f>SUMIFS(通讯通路门店!$V:$V,通讯通路门店!$S:$S,$G476)</f>
        <v>0</v>
      </c>
      <c r="AU476" s="99">
        <f>SUMIFS(通讯通路门店!$W:$W,通讯通路门店!$S:$S,$G476)</f>
        <v>0</v>
      </c>
      <c r="AV476" s="99">
        <f>SUMIFS(通讯通路门店!$Z:$Z,通讯通路门店!$S:$S,$G476)</f>
        <v>0</v>
      </c>
      <c r="AW476" s="99">
        <f>SUMIFS(通讯通路门店!$AB:$AB,通讯通路门店!$S:$S,$G476)</f>
        <v>0</v>
      </c>
      <c r="AX476" s="99">
        <f>SUMIFS(通讯通路门店!$X:$X,通讯通路门店!$S:$S,$G476)</f>
        <v>0</v>
      </c>
      <c r="AY476" s="99">
        <f>SUMIFS(通讯通路门店!$Y:$Y,通讯通路门店!$S:$S,$G476)</f>
        <v>0</v>
      </c>
      <c r="AZ476" s="99">
        <f>SUMIFS(通讯通路门店!$AA:$AA,通讯通路门店!$S:$S,$G476)</f>
        <v>0</v>
      </c>
      <c r="BA476" s="99">
        <f t="shared" si="38"/>
        <v>0</v>
      </c>
      <c r="BB476" s="99">
        <f t="shared" si="39"/>
        <v>0</v>
      </c>
      <c r="BC476" s="99">
        <f>SUMIFS(通讯通路门店!$W:$W,通讯通路门店!$S:$S,$G476,通讯通路门店!$J:$J,"荣耀体验店")+SUMIFS(通讯通路门店!$W:$W,通讯通路门店!$S:$S,$G476,通讯通路门店!$J:$J,"荣耀授权专卖店")</f>
        <v>0</v>
      </c>
      <c r="BD476" s="99">
        <f>SUMIFS(通讯通路门店!$Z:$Z,通讯通路门店!$S:$S,$G476,通讯通路门店!$J:$J,"VIVO体验店")</f>
        <v>0</v>
      </c>
      <c r="BE476" s="99">
        <f>SUMIFS(通讯通路门店!$AB:$AB,通讯通路门店!$S:$S,$G476,通讯通路门店!$J:$J,"OPPO体验店")</f>
        <v>0</v>
      </c>
      <c r="BF476" s="99">
        <f>SUMIFS(通讯通路门店!$X:$X,通讯通路门店!$S:$S,$G476,通讯通路门店!$J:$J,"华为授权体验店")+SUMIFS(通讯通路门店!$AA:$AA,通讯通路门店!$S:$S,$G476,通讯通路门店!$J:$J,"华为堡垒店")</f>
        <v>0</v>
      </c>
      <c r="BG476" s="99">
        <f>SUMIFS(通讯通路门店!$Y:$Y,通讯通路门店!$S:$S,$G476,通讯通路门店!$J:$J,"小米体验店")</f>
        <v>0</v>
      </c>
      <c r="BH476" s="99">
        <f>SUMIFS(通讯通路门店!$AA:$AA,通讯通路门店!$S:$S,$G476,通讯通路门店!$J:$J,"苹果体验店")</f>
        <v>0</v>
      </c>
      <c r="BI476" s="99">
        <f>SUMIFS(通讯通路门店!$K:$K,通讯通路门店!$S:$S,$G476,通讯通路门店!$J:$J,"其他品牌专卖店")</f>
        <v>0</v>
      </c>
      <c r="BJ476" s="99">
        <f>SUMIFS(通讯通路门店!$AC:$AC,通讯通路门店!$S:$S,$G476)</f>
        <v>0</v>
      </c>
      <c r="BK476" s="99">
        <f>SUMIFS(通讯通路门店!$AD:$AD,通讯通路门店!$S:$S,$G476)</f>
        <v>0</v>
      </c>
      <c r="BL476" s="99">
        <f>SUMIFS(通讯通路门店!$AE:$AE,通讯通路门店!$S:$S,$G476)</f>
        <v>0</v>
      </c>
      <c r="BM476" s="99">
        <f>SUMIFS(通讯通路门店!$AF:$AF,通讯通路门店!$S:$S,$G476)</f>
        <v>0</v>
      </c>
      <c r="BN476" s="99">
        <f>SUMIFS(通讯通路门店!$AG:$AG,通讯通路门店!$S:$S,$G476)</f>
        <v>0</v>
      </c>
      <c r="BO476" s="99">
        <f>SUMIFS(通讯通路门店!$AH:$AH,通讯通路门店!$S:$S,$G476)</f>
        <v>0</v>
      </c>
      <c r="BP476" s="99">
        <f>SUMIFS(通讯通路门店!$AI:$AI,通讯通路门店!$S:$S,$G476)</f>
        <v>0</v>
      </c>
      <c r="BQ476" s="83"/>
    </row>
    <row r="477" spans="1:69">
      <c r="A477" s="99" t="str">
        <f>IFERROR(_xlfn.XLOOKUP($G477,通讯通路门店!$S$4:$S$993933,通讯通路门店!$A$4:$A$993933,0,0),"")</f>
        <v/>
      </c>
      <c r="B477" s="99" t="str">
        <f>IFERROR(_xlfn.XLOOKUP($G477,通讯通路门店!$S$4:$S$993933,通讯通路门店!$B$4:$B$993933,0,0),"")</f>
        <v/>
      </c>
      <c r="C477" s="99" t="str">
        <f>IFERROR(_xlfn.XLOOKUP($G477,通讯通路门店!$S$4:$S$993933,通讯通路门店!$C$4:$C$993933,0,0),"")</f>
        <v/>
      </c>
      <c r="D477" s="99" t="str">
        <f>IFERROR(_xlfn.XLOOKUP($G477,通讯通路门店!$S$4:$S$993933,通讯通路门店!$D$4:$D$993933,0,0),"")</f>
        <v/>
      </c>
      <c r="E477" s="83"/>
      <c r="F477" s="83"/>
      <c r="G477" s="101" t="e">
        <v>#N/A</v>
      </c>
      <c r="H477" s="102" t="str">
        <f>IFERROR(_xlfn.XLOOKUP($G477,通讯通路门店!$S$4:$S$993933,通讯通路门店!$R$4:$R$993933,0,0),"")</f>
        <v/>
      </c>
      <c r="I477" s="83"/>
      <c r="J477" s="83"/>
      <c r="K477" s="83"/>
      <c r="L477" s="83"/>
      <c r="M477" s="83"/>
      <c r="N477" s="83"/>
      <c r="O477" s="83"/>
      <c r="P477" s="83"/>
      <c r="Q477" s="83"/>
      <c r="R477" s="83"/>
      <c r="S477" s="83"/>
      <c r="T477" s="83"/>
      <c r="U477" s="99">
        <f>COUNTIF(通讯通路门店!$S:$S,$G477)</f>
        <v>0</v>
      </c>
      <c r="V477" s="99">
        <f>COUNTIFS(通讯通路门店!$S:$S,$G477,通讯通路门店!$J:$J,"综合卖场")</f>
        <v>0</v>
      </c>
      <c r="W477" s="99">
        <f>SUMIFS(通讯通路门店!$AJ:$AJ,通讯通路门店!$S:$S,通讯客户沙盘!$G477)</f>
        <v>0</v>
      </c>
      <c r="X477" s="99">
        <f t="shared" si="35"/>
        <v>0</v>
      </c>
      <c r="Y477" s="99">
        <f>COUNTIFS(通讯通路门店!$S:$S,$G477,通讯通路门店!$J:$J,"荣耀体验店")+COUNTIFS(通讯通路门店!$S:$S,$G477,通讯通路门店!$J:$J,"荣耀授权专卖店")</f>
        <v>0</v>
      </c>
      <c r="Z477" s="99">
        <f>COUNTIFS(通讯通路门店!$S:$S,$G477,通讯通路门店!$J:$J,"VIVO体验店")</f>
        <v>0</v>
      </c>
      <c r="AA477" s="99">
        <f>COUNTIFS(通讯通路门店!$S:$S,$G477,通讯通路门店!$J:$J,"OPPO体验店")</f>
        <v>0</v>
      </c>
      <c r="AB477" s="99">
        <f>COUNTIFS(通讯通路门店!$S:$S,$G477,通讯通路门店!$J:$J,"华为授权体验店")+COUNTIFS(通讯通路门店!$S:$S,$G477,通讯通路门店!$J:$J,"华为堡垒店")</f>
        <v>0</v>
      </c>
      <c r="AC477" s="99">
        <f>COUNTIFS(通讯通路门店!$S:$S,$G477,通讯通路门店!$J:$J,"小米体验店")</f>
        <v>0</v>
      </c>
      <c r="AD477" s="99">
        <f>COUNTIFS(通讯通路门店!$S:$S,$G477,通讯通路门店!$J:$J,"苹果体验店")</f>
        <v>0</v>
      </c>
      <c r="AE477" s="99">
        <f>COUNTIFS(通讯通路门店!$S:$S,$G477,通讯通路门店!$J:$J,"其他品牌专卖店")</f>
        <v>0</v>
      </c>
      <c r="AF477" s="99">
        <f>SUMIFS(通讯通路门店!$BI:$BI,通讯通路门店!$S:$S,$G477)</f>
        <v>0</v>
      </c>
      <c r="AG477" s="99">
        <f>SUMIFS(通讯通路门店!$BH:$BH,通讯通路门店!$S:$S,$G477)</f>
        <v>0</v>
      </c>
      <c r="AH477" s="99">
        <f t="shared" si="36"/>
        <v>0</v>
      </c>
      <c r="AI477" s="99">
        <f>SUMIFS(通讯通路门店!$BB:$BB,通讯通路门店!$S:$S,$G477)</f>
        <v>0</v>
      </c>
      <c r="AJ477" s="99">
        <f>SUMIFS(通讯通路门店!$BE:$BE,通讯通路门店!$S:$S,$G477)</f>
        <v>0</v>
      </c>
      <c r="AK477" s="99">
        <f>SUMIFS(通讯通路门店!$BG:$BG,通讯通路门店!$S:$S,$G477)</f>
        <v>0</v>
      </c>
      <c r="AL477" s="99">
        <f>SUMIFS(通讯通路门店!$BC:$BC,通讯通路门店!$S:$S,$G477)</f>
        <v>0</v>
      </c>
      <c r="AM477" s="99">
        <f>SUMIFS(通讯通路门店!$BD:$BD,通讯通路门店!$S:$S,$G477)</f>
        <v>0</v>
      </c>
      <c r="AN477" s="99">
        <f>SUMIFS(通讯通路门店!$BF:$BF,通讯通路门店!$S:$S,$G477)</f>
        <v>0</v>
      </c>
      <c r="AO477" s="99">
        <f t="shared" si="37"/>
        <v>0</v>
      </c>
      <c r="AP477" s="99">
        <f>SUMIFS(通讯通路门店!$K:$K,通讯通路门店!$S:$S,$G477)</f>
        <v>0</v>
      </c>
      <c r="AQ477" s="83"/>
      <c r="AR477" s="99">
        <f>SUMIFS(通讯通路门店!$T:$T,通讯通路门店!$S:$S,$G477)</f>
        <v>0</v>
      </c>
      <c r="AS477" s="99">
        <f>SUMIFS(通讯通路门店!$U:$U,通讯通路门店!$S:$S,$G477)</f>
        <v>0</v>
      </c>
      <c r="AT477" s="99">
        <f>SUMIFS(通讯通路门店!$V:$V,通讯通路门店!$S:$S,$G477)</f>
        <v>0</v>
      </c>
      <c r="AU477" s="99">
        <f>SUMIFS(通讯通路门店!$W:$W,通讯通路门店!$S:$S,$G477)</f>
        <v>0</v>
      </c>
      <c r="AV477" s="99">
        <f>SUMIFS(通讯通路门店!$Z:$Z,通讯通路门店!$S:$S,$G477)</f>
        <v>0</v>
      </c>
      <c r="AW477" s="99">
        <f>SUMIFS(通讯通路门店!$AB:$AB,通讯通路门店!$S:$S,$G477)</f>
        <v>0</v>
      </c>
      <c r="AX477" s="99">
        <f>SUMIFS(通讯通路门店!$X:$X,通讯通路门店!$S:$S,$G477)</f>
        <v>0</v>
      </c>
      <c r="AY477" s="99">
        <f>SUMIFS(通讯通路门店!$Y:$Y,通讯通路门店!$S:$S,$G477)</f>
        <v>0</v>
      </c>
      <c r="AZ477" s="99">
        <f>SUMIFS(通讯通路门店!$AA:$AA,通讯通路门店!$S:$S,$G477)</f>
        <v>0</v>
      </c>
      <c r="BA477" s="99">
        <f t="shared" si="38"/>
        <v>0</v>
      </c>
      <c r="BB477" s="99">
        <f t="shared" si="39"/>
        <v>0</v>
      </c>
      <c r="BC477" s="99">
        <f>SUMIFS(通讯通路门店!$W:$W,通讯通路门店!$S:$S,$G477,通讯通路门店!$J:$J,"荣耀体验店")+SUMIFS(通讯通路门店!$W:$W,通讯通路门店!$S:$S,$G477,通讯通路门店!$J:$J,"荣耀授权专卖店")</f>
        <v>0</v>
      </c>
      <c r="BD477" s="99">
        <f>SUMIFS(通讯通路门店!$Z:$Z,通讯通路门店!$S:$S,$G477,通讯通路门店!$J:$J,"VIVO体验店")</f>
        <v>0</v>
      </c>
      <c r="BE477" s="99">
        <f>SUMIFS(通讯通路门店!$AB:$AB,通讯通路门店!$S:$S,$G477,通讯通路门店!$J:$J,"OPPO体验店")</f>
        <v>0</v>
      </c>
      <c r="BF477" s="99">
        <f>SUMIFS(通讯通路门店!$X:$X,通讯通路门店!$S:$S,$G477,通讯通路门店!$J:$J,"华为授权体验店")+SUMIFS(通讯通路门店!$AA:$AA,通讯通路门店!$S:$S,$G477,通讯通路门店!$J:$J,"华为堡垒店")</f>
        <v>0</v>
      </c>
      <c r="BG477" s="99">
        <f>SUMIFS(通讯通路门店!$Y:$Y,通讯通路门店!$S:$S,$G477,通讯通路门店!$J:$J,"小米体验店")</f>
        <v>0</v>
      </c>
      <c r="BH477" s="99">
        <f>SUMIFS(通讯通路门店!$AA:$AA,通讯通路门店!$S:$S,$G477,通讯通路门店!$J:$J,"苹果体验店")</f>
        <v>0</v>
      </c>
      <c r="BI477" s="99">
        <f>SUMIFS(通讯通路门店!$K:$K,通讯通路门店!$S:$S,$G477,通讯通路门店!$J:$J,"其他品牌专卖店")</f>
        <v>0</v>
      </c>
      <c r="BJ477" s="99">
        <f>SUMIFS(通讯通路门店!$AC:$AC,通讯通路门店!$S:$S,$G477)</f>
        <v>0</v>
      </c>
      <c r="BK477" s="99">
        <f>SUMIFS(通讯通路门店!$AD:$AD,通讯通路门店!$S:$S,$G477)</f>
        <v>0</v>
      </c>
      <c r="BL477" s="99">
        <f>SUMIFS(通讯通路门店!$AE:$AE,通讯通路门店!$S:$S,$G477)</f>
        <v>0</v>
      </c>
      <c r="BM477" s="99">
        <f>SUMIFS(通讯通路门店!$AF:$AF,通讯通路门店!$S:$S,$G477)</f>
        <v>0</v>
      </c>
      <c r="BN477" s="99">
        <f>SUMIFS(通讯通路门店!$AG:$AG,通讯通路门店!$S:$S,$G477)</f>
        <v>0</v>
      </c>
      <c r="BO477" s="99">
        <f>SUMIFS(通讯通路门店!$AH:$AH,通讯通路门店!$S:$S,$G477)</f>
        <v>0</v>
      </c>
      <c r="BP477" s="99">
        <f>SUMIFS(通讯通路门店!$AI:$AI,通讯通路门店!$S:$S,$G477)</f>
        <v>0</v>
      </c>
      <c r="BQ477" s="83"/>
    </row>
    <row r="478" spans="1:69">
      <c r="A478" s="99" t="str">
        <f>IFERROR(_xlfn.XLOOKUP($G478,通讯通路门店!$S$4:$S$993933,通讯通路门店!$A$4:$A$993933,0,0),"")</f>
        <v/>
      </c>
      <c r="B478" s="99" t="str">
        <f>IFERROR(_xlfn.XLOOKUP($G478,通讯通路门店!$S$4:$S$993933,通讯通路门店!$B$4:$B$993933,0,0),"")</f>
        <v/>
      </c>
      <c r="C478" s="99" t="str">
        <f>IFERROR(_xlfn.XLOOKUP($G478,通讯通路门店!$S$4:$S$993933,通讯通路门店!$C$4:$C$993933,0,0),"")</f>
        <v/>
      </c>
      <c r="D478" s="99" t="str">
        <f>IFERROR(_xlfn.XLOOKUP($G478,通讯通路门店!$S$4:$S$993933,通讯通路门店!$D$4:$D$993933,0,0),"")</f>
        <v/>
      </c>
      <c r="E478" s="83"/>
      <c r="F478" s="83"/>
      <c r="G478" s="101" t="e">
        <v>#N/A</v>
      </c>
      <c r="H478" s="102" t="str">
        <f>IFERROR(_xlfn.XLOOKUP($G478,通讯通路门店!$S$4:$S$993933,通讯通路门店!$R$4:$R$993933,0,0),"")</f>
        <v/>
      </c>
      <c r="I478" s="83"/>
      <c r="J478" s="83"/>
      <c r="K478" s="83"/>
      <c r="L478" s="83"/>
      <c r="M478" s="83"/>
      <c r="N478" s="83"/>
      <c r="O478" s="83"/>
      <c r="P478" s="83"/>
      <c r="Q478" s="83"/>
      <c r="R478" s="83"/>
      <c r="S478" s="83"/>
      <c r="T478" s="83"/>
      <c r="U478" s="99">
        <f>COUNTIF(通讯通路门店!$S:$S,$G478)</f>
        <v>0</v>
      </c>
      <c r="V478" s="99">
        <f>COUNTIFS(通讯通路门店!$S:$S,$G478,通讯通路门店!$J:$J,"综合卖场")</f>
        <v>0</v>
      </c>
      <c r="W478" s="99">
        <f>SUMIFS(通讯通路门店!$AJ:$AJ,通讯通路门店!$S:$S,通讯客户沙盘!$G478)</f>
        <v>0</v>
      </c>
      <c r="X478" s="99">
        <f t="shared" si="35"/>
        <v>0</v>
      </c>
      <c r="Y478" s="99">
        <f>COUNTIFS(通讯通路门店!$S:$S,$G478,通讯通路门店!$J:$J,"荣耀体验店")+COUNTIFS(通讯通路门店!$S:$S,$G478,通讯通路门店!$J:$J,"荣耀授权专卖店")</f>
        <v>0</v>
      </c>
      <c r="Z478" s="99">
        <f>COUNTIFS(通讯通路门店!$S:$S,$G478,通讯通路门店!$J:$J,"VIVO体验店")</f>
        <v>0</v>
      </c>
      <c r="AA478" s="99">
        <f>COUNTIFS(通讯通路门店!$S:$S,$G478,通讯通路门店!$J:$J,"OPPO体验店")</f>
        <v>0</v>
      </c>
      <c r="AB478" s="99">
        <f>COUNTIFS(通讯通路门店!$S:$S,$G478,通讯通路门店!$J:$J,"华为授权体验店")+COUNTIFS(通讯通路门店!$S:$S,$G478,通讯通路门店!$J:$J,"华为堡垒店")</f>
        <v>0</v>
      </c>
      <c r="AC478" s="99">
        <f>COUNTIFS(通讯通路门店!$S:$S,$G478,通讯通路门店!$J:$J,"小米体验店")</f>
        <v>0</v>
      </c>
      <c r="AD478" s="99">
        <f>COUNTIFS(通讯通路门店!$S:$S,$G478,通讯通路门店!$J:$J,"苹果体验店")</f>
        <v>0</v>
      </c>
      <c r="AE478" s="99">
        <f>COUNTIFS(通讯通路门店!$S:$S,$G478,通讯通路门店!$J:$J,"其他品牌专卖店")</f>
        <v>0</v>
      </c>
      <c r="AF478" s="99">
        <f>SUMIFS(通讯通路门店!$BI:$BI,通讯通路门店!$S:$S,$G478)</f>
        <v>0</v>
      </c>
      <c r="AG478" s="99">
        <f>SUMIFS(通讯通路门店!$BH:$BH,通讯通路门店!$S:$S,$G478)</f>
        <v>0</v>
      </c>
      <c r="AH478" s="99">
        <f t="shared" si="36"/>
        <v>0</v>
      </c>
      <c r="AI478" s="99">
        <f>SUMIFS(通讯通路门店!$BB:$BB,通讯通路门店!$S:$S,$G478)</f>
        <v>0</v>
      </c>
      <c r="AJ478" s="99">
        <f>SUMIFS(通讯通路门店!$BE:$BE,通讯通路门店!$S:$S,$G478)</f>
        <v>0</v>
      </c>
      <c r="AK478" s="99">
        <f>SUMIFS(通讯通路门店!$BG:$BG,通讯通路门店!$S:$S,$G478)</f>
        <v>0</v>
      </c>
      <c r="AL478" s="99">
        <f>SUMIFS(通讯通路门店!$BC:$BC,通讯通路门店!$S:$S,$G478)</f>
        <v>0</v>
      </c>
      <c r="AM478" s="99">
        <f>SUMIFS(通讯通路门店!$BD:$BD,通讯通路门店!$S:$S,$G478)</f>
        <v>0</v>
      </c>
      <c r="AN478" s="99">
        <f>SUMIFS(通讯通路门店!$BF:$BF,通讯通路门店!$S:$S,$G478)</f>
        <v>0</v>
      </c>
      <c r="AO478" s="99">
        <f t="shared" si="37"/>
        <v>0</v>
      </c>
      <c r="AP478" s="99">
        <f>SUMIFS(通讯通路门店!$K:$K,通讯通路门店!$S:$S,$G478)</f>
        <v>0</v>
      </c>
      <c r="AQ478" s="83"/>
      <c r="AR478" s="99">
        <f>SUMIFS(通讯通路门店!$T:$T,通讯通路门店!$S:$S,$G478)</f>
        <v>0</v>
      </c>
      <c r="AS478" s="99">
        <f>SUMIFS(通讯通路门店!$U:$U,通讯通路门店!$S:$S,$G478)</f>
        <v>0</v>
      </c>
      <c r="AT478" s="99">
        <f>SUMIFS(通讯通路门店!$V:$V,通讯通路门店!$S:$S,$G478)</f>
        <v>0</v>
      </c>
      <c r="AU478" s="99">
        <f>SUMIFS(通讯通路门店!$W:$W,通讯通路门店!$S:$S,$G478)</f>
        <v>0</v>
      </c>
      <c r="AV478" s="99">
        <f>SUMIFS(通讯通路门店!$Z:$Z,通讯通路门店!$S:$S,$G478)</f>
        <v>0</v>
      </c>
      <c r="AW478" s="99">
        <f>SUMIFS(通讯通路门店!$AB:$AB,通讯通路门店!$S:$S,$G478)</f>
        <v>0</v>
      </c>
      <c r="AX478" s="99">
        <f>SUMIFS(通讯通路门店!$X:$X,通讯通路门店!$S:$S,$G478)</f>
        <v>0</v>
      </c>
      <c r="AY478" s="99">
        <f>SUMIFS(通讯通路门店!$Y:$Y,通讯通路门店!$S:$S,$G478)</f>
        <v>0</v>
      </c>
      <c r="AZ478" s="99">
        <f>SUMIFS(通讯通路门店!$AA:$AA,通讯通路门店!$S:$S,$G478)</f>
        <v>0</v>
      </c>
      <c r="BA478" s="99">
        <f t="shared" si="38"/>
        <v>0</v>
      </c>
      <c r="BB478" s="99">
        <f t="shared" si="39"/>
        <v>0</v>
      </c>
      <c r="BC478" s="99">
        <f>SUMIFS(通讯通路门店!$W:$W,通讯通路门店!$S:$S,$G478,通讯通路门店!$J:$J,"荣耀体验店")+SUMIFS(通讯通路门店!$W:$W,通讯通路门店!$S:$S,$G478,通讯通路门店!$J:$J,"荣耀授权专卖店")</f>
        <v>0</v>
      </c>
      <c r="BD478" s="99">
        <f>SUMIFS(通讯通路门店!$Z:$Z,通讯通路门店!$S:$S,$G478,通讯通路门店!$J:$J,"VIVO体验店")</f>
        <v>0</v>
      </c>
      <c r="BE478" s="99">
        <f>SUMIFS(通讯通路门店!$AB:$AB,通讯通路门店!$S:$S,$G478,通讯通路门店!$J:$J,"OPPO体验店")</f>
        <v>0</v>
      </c>
      <c r="BF478" s="99">
        <f>SUMIFS(通讯通路门店!$X:$X,通讯通路门店!$S:$S,$G478,通讯通路门店!$J:$J,"华为授权体验店")+SUMIFS(通讯通路门店!$AA:$AA,通讯通路门店!$S:$S,$G478,通讯通路门店!$J:$J,"华为堡垒店")</f>
        <v>0</v>
      </c>
      <c r="BG478" s="99">
        <f>SUMIFS(通讯通路门店!$Y:$Y,通讯通路门店!$S:$S,$G478,通讯通路门店!$J:$J,"小米体验店")</f>
        <v>0</v>
      </c>
      <c r="BH478" s="99">
        <f>SUMIFS(通讯通路门店!$AA:$AA,通讯通路门店!$S:$S,$G478,通讯通路门店!$J:$J,"苹果体验店")</f>
        <v>0</v>
      </c>
      <c r="BI478" s="99">
        <f>SUMIFS(通讯通路门店!$K:$K,通讯通路门店!$S:$S,$G478,通讯通路门店!$J:$J,"其他品牌专卖店")</f>
        <v>0</v>
      </c>
      <c r="BJ478" s="99">
        <f>SUMIFS(通讯通路门店!$AC:$AC,通讯通路门店!$S:$S,$G478)</f>
        <v>0</v>
      </c>
      <c r="BK478" s="99">
        <f>SUMIFS(通讯通路门店!$AD:$AD,通讯通路门店!$S:$S,$G478)</f>
        <v>0</v>
      </c>
      <c r="BL478" s="99">
        <f>SUMIFS(通讯通路门店!$AE:$AE,通讯通路门店!$S:$S,$G478)</f>
        <v>0</v>
      </c>
      <c r="BM478" s="99">
        <f>SUMIFS(通讯通路门店!$AF:$AF,通讯通路门店!$S:$S,$G478)</f>
        <v>0</v>
      </c>
      <c r="BN478" s="99">
        <f>SUMIFS(通讯通路门店!$AG:$AG,通讯通路门店!$S:$S,$G478)</f>
        <v>0</v>
      </c>
      <c r="BO478" s="99">
        <f>SUMIFS(通讯通路门店!$AH:$AH,通讯通路门店!$S:$S,$G478)</f>
        <v>0</v>
      </c>
      <c r="BP478" s="99">
        <f>SUMIFS(通讯通路门店!$AI:$AI,通讯通路门店!$S:$S,$G478)</f>
        <v>0</v>
      </c>
      <c r="BQ478" s="83"/>
    </row>
    <row r="479" spans="1:69">
      <c r="A479" s="99" t="str">
        <f>IFERROR(_xlfn.XLOOKUP($G479,通讯通路门店!$S$4:$S$993933,通讯通路门店!$A$4:$A$993933,0,0),"")</f>
        <v/>
      </c>
      <c r="B479" s="99" t="str">
        <f>IFERROR(_xlfn.XLOOKUP($G479,通讯通路门店!$S$4:$S$993933,通讯通路门店!$B$4:$B$993933,0,0),"")</f>
        <v/>
      </c>
      <c r="C479" s="99" t="str">
        <f>IFERROR(_xlfn.XLOOKUP($G479,通讯通路门店!$S$4:$S$993933,通讯通路门店!$C$4:$C$993933,0,0),"")</f>
        <v/>
      </c>
      <c r="D479" s="99" t="str">
        <f>IFERROR(_xlfn.XLOOKUP($G479,通讯通路门店!$S$4:$S$993933,通讯通路门店!$D$4:$D$993933,0,0),"")</f>
        <v/>
      </c>
      <c r="E479" s="83"/>
      <c r="F479" s="83"/>
      <c r="G479" s="101" t="e">
        <v>#N/A</v>
      </c>
      <c r="H479" s="102" t="str">
        <f>IFERROR(_xlfn.XLOOKUP($G479,通讯通路门店!$S$4:$S$993933,通讯通路门店!$R$4:$R$993933,0,0),"")</f>
        <v/>
      </c>
      <c r="I479" s="83"/>
      <c r="J479" s="83"/>
      <c r="K479" s="83"/>
      <c r="L479" s="83"/>
      <c r="M479" s="83"/>
      <c r="N479" s="83"/>
      <c r="O479" s="83"/>
      <c r="P479" s="83"/>
      <c r="Q479" s="83"/>
      <c r="R479" s="83"/>
      <c r="S479" s="83"/>
      <c r="T479" s="83"/>
      <c r="U479" s="99">
        <f>COUNTIF(通讯通路门店!$S:$S,$G479)</f>
        <v>0</v>
      </c>
      <c r="V479" s="99">
        <f>COUNTIFS(通讯通路门店!$S:$S,$G479,通讯通路门店!$J:$J,"综合卖场")</f>
        <v>0</v>
      </c>
      <c r="W479" s="99">
        <f>SUMIFS(通讯通路门店!$AJ:$AJ,通讯通路门店!$S:$S,通讯客户沙盘!$G479)</f>
        <v>0</v>
      </c>
      <c r="X479" s="99">
        <f t="shared" si="35"/>
        <v>0</v>
      </c>
      <c r="Y479" s="99">
        <f>COUNTIFS(通讯通路门店!$S:$S,$G479,通讯通路门店!$J:$J,"荣耀体验店")+COUNTIFS(通讯通路门店!$S:$S,$G479,通讯通路门店!$J:$J,"荣耀授权专卖店")</f>
        <v>0</v>
      </c>
      <c r="Z479" s="99">
        <f>COUNTIFS(通讯通路门店!$S:$S,$G479,通讯通路门店!$J:$J,"VIVO体验店")</f>
        <v>0</v>
      </c>
      <c r="AA479" s="99">
        <f>COUNTIFS(通讯通路门店!$S:$S,$G479,通讯通路门店!$J:$J,"OPPO体验店")</f>
        <v>0</v>
      </c>
      <c r="AB479" s="99">
        <f>COUNTIFS(通讯通路门店!$S:$S,$G479,通讯通路门店!$J:$J,"华为授权体验店")+COUNTIFS(通讯通路门店!$S:$S,$G479,通讯通路门店!$J:$J,"华为堡垒店")</f>
        <v>0</v>
      </c>
      <c r="AC479" s="99">
        <f>COUNTIFS(通讯通路门店!$S:$S,$G479,通讯通路门店!$J:$J,"小米体验店")</f>
        <v>0</v>
      </c>
      <c r="AD479" s="99">
        <f>COUNTIFS(通讯通路门店!$S:$S,$G479,通讯通路门店!$J:$J,"苹果体验店")</f>
        <v>0</v>
      </c>
      <c r="AE479" s="99">
        <f>COUNTIFS(通讯通路门店!$S:$S,$G479,通讯通路门店!$J:$J,"其他品牌专卖店")</f>
        <v>0</v>
      </c>
      <c r="AF479" s="99">
        <f>SUMIFS(通讯通路门店!$BI:$BI,通讯通路门店!$S:$S,$G479)</f>
        <v>0</v>
      </c>
      <c r="AG479" s="99">
        <f>SUMIFS(通讯通路门店!$BH:$BH,通讯通路门店!$S:$S,$G479)</f>
        <v>0</v>
      </c>
      <c r="AH479" s="99">
        <f t="shared" si="36"/>
        <v>0</v>
      </c>
      <c r="AI479" s="99">
        <f>SUMIFS(通讯通路门店!$BB:$BB,通讯通路门店!$S:$S,$G479)</f>
        <v>0</v>
      </c>
      <c r="AJ479" s="99">
        <f>SUMIFS(通讯通路门店!$BE:$BE,通讯通路门店!$S:$S,$G479)</f>
        <v>0</v>
      </c>
      <c r="AK479" s="99">
        <f>SUMIFS(通讯通路门店!$BG:$BG,通讯通路门店!$S:$S,$G479)</f>
        <v>0</v>
      </c>
      <c r="AL479" s="99">
        <f>SUMIFS(通讯通路门店!$BC:$BC,通讯通路门店!$S:$S,$G479)</f>
        <v>0</v>
      </c>
      <c r="AM479" s="99">
        <f>SUMIFS(通讯通路门店!$BD:$BD,通讯通路门店!$S:$S,$G479)</f>
        <v>0</v>
      </c>
      <c r="AN479" s="99">
        <f>SUMIFS(通讯通路门店!$BF:$BF,通讯通路门店!$S:$S,$G479)</f>
        <v>0</v>
      </c>
      <c r="AO479" s="99">
        <f t="shared" si="37"/>
        <v>0</v>
      </c>
      <c r="AP479" s="99">
        <f>SUMIFS(通讯通路门店!$K:$K,通讯通路门店!$S:$S,$G479)</f>
        <v>0</v>
      </c>
      <c r="AQ479" s="83"/>
      <c r="AR479" s="99">
        <f>SUMIFS(通讯通路门店!$T:$T,通讯通路门店!$S:$S,$G479)</f>
        <v>0</v>
      </c>
      <c r="AS479" s="99">
        <f>SUMIFS(通讯通路门店!$U:$U,通讯通路门店!$S:$S,$G479)</f>
        <v>0</v>
      </c>
      <c r="AT479" s="99">
        <f>SUMIFS(通讯通路门店!$V:$V,通讯通路门店!$S:$S,$G479)</f>
        <v>0</v>
      </c>
      <c r="AU479" s="99">
        <f>SUMIFS(通讯通路门店!$W:$W,通讯通路门店!$S:$S,$G479)</f>
        <v>0</v>
      </c>
      <c r="AV479" s="99">
        <f>SUMIFS(通讯通路门店!$Z:$Z,通讯通路门店!$S:$S,$G479)</f>
        <v>0</v>
      </c>
      <c r="AW479" s="99">
        <f>SUMIFS(通讯通路门店!$AB:$AB,通讯通路门店!$S:$S,$G479)</f>
        <v>0</v>
      </c>
      <c r="AX479" s="99">
        <f>SUMIFS(通讯通路门店!$X:$X,通讯通路门店!$S:$S,$G479)</f>
        <v>0</v>
      </c>
      <c r="AY479" s="99">
        <f>SUMIFS(通讯通路门店!$Y:$Y,通讯通路门店!$S:$S,$G479)</f>
        <v>0</v>
      </c>
      <c r="AZ479" s="99">
        <f>SUMIFS(通讯通路门店!$AA:$AA,通讯通路门店!$S:$S,$G479)</f>
        <v>0</v>
      </c>
      <c r="BA479" s="99">
        <f t="shared" si="38"/>
        <v>0</v>
      </c>
      <c r="BB479" s="99">
        <f t="shared" si="39"/>
        <v>0</v>
      </c>
      <c r="BC479" s="99">
        <f>SUMIFS(通讯通路门店!$W:$W,通讯通路门店!$S:$S,$G479,通讯通路门店!$J:$J,"荣耀体验店")+SUMIFS(通讯通路门店!$W:$W,通讯通路门店!$S:$S,$G479,通讯通路门店!$J:$J,"荣耀授权专卖店")</f>
        <v>0</v>
      </c>
      <c r="BD479" s="99">
        <f>SUMIFS(通讯通路门店!$Z:$Z,通讯通路门店!$S:$S,$G479,通讯通路门店!$J:$J,"VIVO体验店")</f>
        <v>0</v>
      </c>
      <c r="BE479" s="99">
        <f>SUMIFS(通讯通路门店!$AB:$AB,通讯通路门店!$S:$S,$G479,通讯通路门店!$J:$J,"OPPO体验店")</f>
        <v>0</v>
      </c>
      <c r="BF479" s="99">
        <f>SUMIFS(通讯通路门店!$X:$X,通讯通路门店!$S:$S,$G479,通讯通路门店!$J:$J,"华为授权体验店")+SUMIFS(通讯通路门店!$AA:$AA,通讯通路门店!$S:$S,$G479,通讯通路门店!$J:$J,"华为堡垒店")</f>
        <v>0</v>
      </c>
      <c r="BG479" s="99">
        <f>SUMIFS(通讯通路门店!$Y:$Y,通讯通路门店!$S:$S,$G479,通讯通路门店!$J:$J,"小米体验店")</f>
        <v>0</v>
      </c>
      <c r="BH479" s="99">
        <f>SUMIFS(通讯通路门店!$AA:$AA,通讯通路门店!$S:$S,$G479,通讯通路门店!$J:$J,"苹果体验店")</f>
        <v>0</v>
      </c>
      <c r="BI479" s="99">
        <f>SUMIFS(通讯通路门店!$K:$K,通讯通路门店!$S:$S,$G479,通讯通路门店!$J:$J,"其他品牌专卖店")</f>
        <v>0</v>
      </c>
      <c r="BJ479" s="99">
        <f>SUMIFS(通讯通路门店!$AC:$AC,通讯通路门店!$S:$S,$G479)</f>
        <v>0</v>
      </c>
      <c r="BK479" s="99">
        <f>SUMIFS(通讯通路门店!$AD:$AD,通讯通路门店!$S:$S,$G479)</f>
        <v>0</v>
      </c>
      <c r="BL479" s="99">
        <f>SUMIFS(通讯通路门店!$AE:$AE,通讯通路门店!$S:$S,$G479)</f>
        <v>0</v>
      </c>
      <c r="BM479" s="99">
        <f>SUMIFS(通讯通路门店!$AF:$AF,通讯通路门店!$S:$S,$G479)</f>
        <v>0</v>
      </c>
      <c r="BN479" s="99">
        <f>SUMIFS(通讯通路门店!$AG:$AG,通讯通路门店!$S:$S,$G479)</f>
        <v>0</v>
      </c>
      <c r="BO479" s="99">
        <f>SUMIFS(通讯通路门店!$AH:$AH,通讯通路门店!$S:$S,$G479)</f>
        <v>0</v>
      </c>
      <c r="BP479" s="99">
        <f>SUMIFS(通讯通路门店!$AI:$AI,通讯通路门店!$S:$S,$G479)</f>
        <v>0</v>
      </c>
      <c r="BQ479" s="83"/>
    </row>
    <row r="480" spans="1:69">
      <c r="A480" s="99" t="str">
        <f>IFERROR(_xlfn.XLOOKUP($G480,通讯通路门店!$S$4:$S$993933,通讯通路门店!$A$4:$A$993933,0,0),"")</f>
        <v/>
      </c>
      <c r="B480" s="99" t="str">
        <f>IFERROR(_xlfn.XLOOKUP($G480,通讯通路门店!$S$4:$S$993933,通讯通路门店!$B$4:$B$993933,0,0),"")</f>
        <v/>
      </c>
      <c r="C480" s="99" t="str">
        <f>IFERROR(_xlfn.XLOOKUP($G480,通讯通路门店!$S$4:$S$993933,通讯通路门店!$C$4:$C$993933,0,0),"")</f>
        <v/>
      </c>
      <c r="D480" s="99" t="str">
        <f>IFERROR(_xlfn.XLOOKUP($G480,通讯通路门店!$S$4:$S$993933,通讯通路门店!$D$4:$D$993933,0,0),"")</f>
        <v/>
      </c>
      <c r="E480" s="83"/>
      <c r="F480" s="83"/>
      <c r="G480" s="101" t="e">
        <v>#N/A</v>
      </c>
      <c r="H480" s="102" t="str">
        <f>IFERROR(_xlfn.XLOOKUP($G480,通讯通路门店!$S$4:$S$993933,通讯通路门店!$R$4:$R$993933,0,0),"")</f>
        <v/>
      </c>
      <c r="I480" s="83"/>
      <c r="J480" s="83"/>
      <c r="K480" s="83"/>
      <c r="L480" s="83"/>
      <c r="M480" s="83"/>
      <c r="N480" s="83"/>
      <c r="O480" s="83"/>
      <c r="P480" s="83"/>
      <c r="Q480" s="83"/>
      <c r="R480" s="83"/>
      <c r="S480" s="83"/>
      <c r="T480" s="83"/>
      <c r="U480" s="99">
        <f>COUNTIF(通讯通路门店!$S:$S,$G480)</f>
        <v>0</v>
      </c>
      <c r="V480" s="99">
        <f>COUNTIFS(通讯通路门店!$S:$S,$G480,通讯通路门店!$J:$J,"综合卖场")</f>
        <v>0</v>
      </c>
      <c r="W480" s="99">
        <f>SUMIFS(通讯通路门店!$AJ:$AJ,通讯通路门店!$S:$S,通讯客户沙盘!$G480)</f>
        <v>0</v>
      </c>
      <c r="X480" s="99">
        <f t="shared" si="35"/>
        <v>0</v>
      </c>
      <c r="Y480" s="99">
        <f>COUNTIFS(通讯通路门店!$S:$S,$G480,通讯通路门店!$J:$J,"荣耀体验店")+COUNTIFS(通讯通路门店!$S:$S,$G480,通讯通路门店!$J:$J,"荣耀授权专卖店")</f>
        <v>0</v>
      </c>
      <c r="Z480" s="99">
        <f>COUNTIFS(通讯通路门店!$S:$S,$G480,通讯通路门店!$J:$J,"VIVO体验店")</f>
        <v>0</v>
      </c>
      <c r="AA480" s="99">
        <f>COUNTIFS(通讯通路门店!$S:$S,$G480,通讯通路门店!$J:$J,"OPPO体验店")</f>
        <v>0</v>
      </c>
      <c r="AB480" s="99">
        <f>COUNTIFS(通讯通路门店!$S:$S,$G480,通讯通路门店!$J:$J,"华为授权体验店")+COUNTIFS(通讯通路门店!$S:$S,$G480,通讯通路门店!$J:$J,"华为堡垒店")</f>
        <v>0</v>
      </c>
      <c r="AC480" s="99">
        <f>COUNTIFS(通讯通路门店!$S:$S,$G480,通讯通路门店!$J:$J,"小米体验店")</f>
        <v>0</v>
      </c>
      <c r="AD480" s="99">
        <f>COUNTIFS(通讯通路门店!$S:$S,$G480,通讯通路门店!$J:$J,"苹果体验店")</f>
        <v>0</v>
      </c>
      <c r="AE480" s="99">
        <f>COUNTIFS(通讯通路门店!$S:$S,$G480,通讯通路门店!$J:$J,"其他品牌专卖店")</f>
        <v>0</v>
      </c>
      <c r="AF480" s="99">
        <f>SUMIFS(通讯通路门店!$BI:$BI,通讯通路门店!$S:$S,$G480)</f>
        <v>0</v>
      </c>
      <c r="AG480" s="99">
        <f>SUMIFS(通讯通路门店!$BH:$BH,通讯通路门店!$S:$S,$G480)</f>
        <v>0</v>
      </c>
      <c r="AH480" s="99">
        <f t="shared" si="36"/>
        <v>0</v>
      </c>
      <c r="AI480" s="99">
        <f>SUMIFS(通讯通路门店!$BB:$BB,通讯通路门店!$S:$S,$G480)</f>
        <v>0</v>
      </c>
      <c r="AJ480" s="99">
        <f>SUMIFS(通讯通路门店!$BE:$BE,通讯通路门店!$S:$S,$G480)</f>
        <v>0</v>
      </c>
      <c r="AK480" s="99">
        <f>SUMIFS(通讯通路门店!$BG:$BG,通讯通路门店!$S:$S,$G480)</f>
        <v>0</v>
      </c>
      <c r="AL480" s="99">
        <f>SUMIFS(通讯通路门店!$BC:$BC,通讯通路门店!$S:$S,$G480)</f>
        <v>0</v>
      </c>
      <c r="AM480" s="99">
        <f>SUMIFS(通讯通路门店!$BD:$BD,通讯通路门店!$S:$S,$G480)</f>
        <v>0</v>
      </c>
      <c r="AN480" s="99">
        <f>SUMIFS(通讯通路门店!$BF:$BF,通讯通路门店!$S:$S,$G480)</f>
        <v>0</v>
      </c>
      <c r="AO480" s="99">
        <f t="shared" si="37"/>
        <v>0</v>
      </c>
      <c r="AP480" s="99">
        <f>SUMIFS(通讯通路门店!$K:$K,通讯通路门店!$S:$S,$G480)</f>
        <v>0</v>
      </c>
      <c r="AQ480" s="83"/>
      <c r="AR480" s="99">
        <f>SUMIFS(通讯通路门店!$T:$T,通讯通路门店!$S:$S,$G480)</f>
        <v>0</v>
      </c>
      <c r="AS480" s="99">
        <f>SUMIFS(通讯通路门店!$U:$U,通讯通路门店!$S:$S,$G480)</f>
        <v>0</v>
      </c>
      <c r="AT480" s="99">
        <f>SUMIFS(通讯通路门店!$V:$V,通讯通路门店!$S:$S,$G480)</f>
        <v>0</v>
      </c>
      <c r="AU480" s="99">
        <f>SUMIFS(通讯通路门店!$W:$W,通讯通路门店!$S:$S,$G480)</f>
        <v>0</v>
      </c>
      <c r="AV480" s="99">
        <f>SUMIFS(通讯通路门店!$Z:$Z,通讯通路门店!$S:$S,$G480)</f>
        <v>0</v>
      </c>
      <c r="AW480" s="99">
        <f>SUMIFS(通讯通路门店!$AB:$AB,通讯通路门店!$S:$S,$G480)</f>
        <v>0</v>
      </c>
      <c r="AX480" s="99">
        <f>SUMIFS(通讯通路门店!$X:$X,通讯通路门店!$S:$S,$G480)</f>
        <v>0</v>
      </c>
      <c r="AY480" s="99">
        <f>SUMIFS(通讯通路门店!$Y:$Y,通讯通路门店!$S:$S,$G480)</f>
        <v>0</v>
      </c>
      <c r="AZ480" s="99">
        <f>SUMIFS(通讯通路门店!$AA:$AA,通讯通路门店!$S:$S,$G480)</f>
        <v>0</v>
      </c>
      <c r="BA480" s="99">
        <f t="shared" si="38"/>
        <v>0</v>
      </c>
      <c r="BB480" s="99">
        <f t="shared" si="39"/>
        <v>0</v>
      </c>
      <c r="BC480" s="99">
        <f>SUMIFS(通讯通路门店!$W:$W,通讯通路门店!$S:$S,$G480,通讯通路门店!$J:$J,"荣耀体验店")+SUMIFS(通讯通路门店!$W:$W,通讯通路门店!$S:$S,$G480,通讯通路门店!$J:$J,"荣耀授权专卖店")</f>
        <v>0</v>
      </c>
      <c r="BD480" s="99">
        <f>SUMIFS(通讯通路门店!$Z:$Z,通讯通路门店!$S:$S,$G480,通讯通路门店!$J:$J,"VIVO体验店")</f>
        <v>0</v>
      </c>
      <c r="BE480" s="99">
        <f>SUMIFS(通讯通路门店!$AB:$AB,通讯通路门店!$S:$S,$G480,通讯通路门店!$J:$J,"OPPO体验店")</f>
        <v>0</v>
      </c>
      <c r="BF480" s="99">
        <f>SUMIFS(通讯通路门店!$X:$X,通讯通路门店!$S:$S,$G480,通讯通路门店!$J:$J,"华为授权体验店")+SUMIFS(通讯通路门店!$AA:$AA,通讯通路门店!$S:$S,$G480,通讯通路门店!$J:$J,"华为堡垒店")</f>
        <v>0</v>
      </c>
      <c r="BG480" s="99">
        <f>SUMIFS(通讯通路门店!$Y:$Y,通讯通路门店!$S:$S,$G480,通讯通路门店!$J:$J,"小米体验店")</f>
        <v>0</v>
      </c>
      <c r="BH480" s="99">
        <f>SUMIFS(通讯通路门店!$AA:$AA,通讯通路门店!$S:$S,$G480,通讯通路门店!$J:$J,"苹果体验店")</f>
        <v>0</v>
      </c>
      <c r="BI480" s="99">
        <f>SUMIFS(通讯通路门店!$K:$K,通讯通路门店!$S:$S,$G480,通讯通路门店!$J:$J,"其他品牌专卖店")</f>
        <v>0</v>
      </c>
      <c r="BJ480" s="99">
        <f>SUMIFS(通讯通路门店!$AC:$AC,通讯通路门店!$S:$S,$G480)</f>
        <v>0</v>
      </c>
      <c r="BK480" s="99">
        <f>SUMIFS(通讯通路门店!$AD:$AD,通讯通路门店!$S:$S,$G480)</f>
        <v>0</v>
      </c>
      <c r="BL480" s="99">
        <f>SUMIFS(通讯通路门店!$AE:$AE,通讯通路门店!$S:$S,$G480)</f>
        <v>0</v>
      </c>
      <c r="BM480" s="99">
        <f>SUMIFS(通讯通路门店!$AF:$AF,通讯通路门店!$S:$S,$G480)</f>
        <v>0</v>
      </c>
      <c r="BN480" s="99">
        <f>SUMIFS(通讯通路门店!$AG:$AG,通讯通路门店!$S:$S,$G480)</f>
        <v>0</v>
      </c>
      <c r="BO480" s="99">
        <f>SUMIFS(通讯通路门店!$AH:$AH,通讯通路门店!$S:$S,$G480)</f>
        <v>0</v>
      </c>
      <c r="BP480" s="99">
        <f>SUMIFS(通讯通路门店!$AI:$AI,通讯通路门店!$S:$S,$G480)</f>
        <v>0</v>
      </c>
      <c r="BQ480" s="83"/>
    </row>
    <row r="481" spans="1:69">
      <c r="A481" s="99" t="str">
        <f>IFERROR(_xlfn.XLOOKUP($G481,通讯通路门店!$S$4:$S$993933,通讯通路门店!$A$4:$A$993933,0,0),"")</f>
        <v/>
      </c>
      <c r="B481" s="99" t="str">
        <f>IFERROR(_xlfn.XLOOKUP($G481,通讯通路门店!$S$4:$S$993933,通讯通路门店!$B$4:$B$993933,0,0),"")</f>
        <v/>
      </c>
      <c r="C481" s="99" t="str">
        <f>IFERROR(_xlfn.XLOOKUP($G481,通讯通路门店!$S$4:$S$993933,通讯通路门店!$C$4:$C$993933,0,0),"")</f>
        <v/>
      </c>
      <c r="D481" s="99" t="str">
        <f>IFERROR(_xlfn.XLOOKUP($G481,通讯通路门店!$S$4:$S$993933,通讯通路门店!$D$4:$D$993933,0,0),"")</f>
        <v/>
      </c>
      <c r="E481" s="83"/>
      <c r="F481" s="83"/>
      <c r="G481" s="101" t="e">
        <v>#N/A</v>
      </c>
      <c r="H481" s="102" t="str">
        <f>IFERROR(_xlfn.XLOOKUP($G481,通讯通路门店!$S$4:$S$993933,通讯通路门店!$R$4:$R$993933,0,0),"")</f>
        <v/>
      </c>
      <c r="I481" s="83"/>
      <c r="J481" s="83"/>
      <c r="K481" s="83"/>
      <c r="L481" s="83"/>
      <c r="M481" s="83"/>
      <c r="N481" s="83"/>
      <c r="O481" s="83"/>
      <c r="P481" s="83"/>
      <c r="Q481" s="83"/>
      <c r="R481" s="83"/>
      <c r="S481" s="83"/>
      <c r="T481" s="83"/>
      <c r="U481" s="99">
        <f>COUNTIF(通讯通路门店!$S:$S,$G481)</f>
        <v>0</v>
      </c>
      <c r="V481" s="99">
        <f>COUNTIFS(通讯通路门店!$S:$S,$G481,通讯通路门店!$J:$J,"综合卖场")</f>
        <v>0</v>
      </c>
      <c r="W481" s="99">
        <f>SUMIFS(通讯通路门店!$AJ:$AJ,通讯通路门店!$S:$S,通讯客户沙盘!$G481)</f>
        <v>0</v>
      </c>
      <c r="X481" s="99">
        <f t="shared" si="35"/>
        <v>0</v>
      </c>
      <c r="Y481" s="99">
        <f>COUNTIFS(通讯通路门店!$S:$S,$G481,通讯通路门店!$J:$J,"荣耀体验店")+COUNTIFS(通讯通路门店!$S:$S,$G481,通讯通路门店!$J:$J,"荣耀授权专卖店")</f>
        <v>0</v>
      </c>
      <c r="Z481" s="99">
        <f>COUNTIFS(通讯通路门店!$S:$S,$G481,通讯通路门店!$J:$J,"VIVO体验店")</f>
        <v>0</v>
      </c>
      <c r="AA481" s="99">
        <f>COUNTIFS(通讯通路门店!$S:$S,$G481,通讯通路门店!$J:$J,"OPPO体验店")</f>
        <v>0</v>
      </c>
      <c r="AB481" s="99">
        <f>COUNTIFS(通讯通路门店!$S:$S,$G481,通讯通路门店!$J:$J,"华为授权体验店")+COUNTIFS(通讯通路门店!$S:$S,$G481,通讯通路门店!$J:$J,"华为堡垒店")</f>
        <v>0</v>
      </c>
      <c r="AC481" s="99">
        <f>COUNTIFS(通讯通路门店!$S:$S,$G481,通讯通路门店!$J:$J,"小米体验店")</f>
        <v>0</v>
      </c>
      <c r="AD481" s="99">
        <f>COUNTIFS(通讯通路门店!$S:$S,$G481,通讯通路门店!$J:$J,"苹果体验店")</f>
        <v>0</v>
      </c>
      <c r="AE481" s="99">
        <f>COUNTIFS(通讯通路门店!$S:$S,$G481,通讯通路门店!$J:$J,"其他品牌专卖店")</f>
        <v>0</v>
      </c>
      <c r="AF481" s="99">
        <f>SUMIFS(通讯通路门店!$BI:$BI,通讯通路门店!$S:$S,$G481)</f>
        <v>0</v>
      </c>
      <c r="AG481" s="99">
        <f>SUMIFS(通讯通路门店!$BH:$BH,通讯通路门店!$S:$S,$G481)</f>
        <v>0</v>
      </c>
      <c r="AH481" s="99">
        <f t="shared" si="36"/>
        <v>0</v>
      </c>
      <c r="AI481" s="99">
        <f>SUMIFS(通讯通路门店!$BB:$BB,通讯通路门店!$S:$S,$G481)</f>
        <v>0</v>
      </c>
      <c r="AJ481" s="99">
        <f>SUMIFS(通讯通路门店!$BE:$BE,通讯通路门店!$S:$S,$G481)</f>
        <v>0</v>
      </c>
      <c r="AK481" s="99">
        <f>SUMIFS(通讯通路门店!$BG:$BG,通讯通路门店!$S:$S,$G481)</f>
        <v>0</v>
      </c>
      <c r="AL481" s="99">
        <f>SUMIFS(通讯通路门店!$BC:$BC,通讯通路门店!$S:$S,$G481)</f>
        <v>0</v>
      </c>
      <c r="AM481" s="99">
        <f>SUMIFS(通讯通路门店!$BD:$BD,通讯通路门店!$S:$S,$G481)</f>
        <v>0</v>
      </c>
      <c r="AN481" s="99">
        <f>SUMIFS(通讯通路门店!$BF:$BF,通讯通路门店!$S:$S,$G481)</f>
        <v>0</v>
      </c>
      <c r="AO481" s="99">
        <f t="shared" si="37"/>
        <v>0</v>
      </c>
      <c r="AP481" s="99">
        <f>SUMIFS(通讯通路门店!$K:$K,通讯通路门店!$S:$S,$G481)</f>
        <v>0</v>
      </c>
      <c r="AQ481" s="83"/>
      <c r="AR481" s="99">
        <f>SUMIFS(通讯通路门店!$T:$T,通讯通路门店!$S:$S,$G481)</f>
        <v>0</v>
      </c>
      <c r="AS481" s="99">
        <f>SUMIFS(通讯通路门店!$U:$U,通讯通路门店!$S:$S,$G481)</f>
        <v>0</v>
      </c>
      <c r="AT481" s="99">
        <f>SUMIFS(通讯通路门店!$V:$V,通讯通路门店!$S:$S,$G481)</f>
        <v>0</v>
      </c>
      <c r="AU481" s="99">
        <f>SUMIFS(通讯通路门店!$W:$W,通讯通路门店!$S:$S,$G481)</f>
        <v>0</v>
      </c>
      <c r="AV481" s="99">
        <f>SUMIFS(通讯通路门店!$Z:$Z,通讯通路门店!$S:$S,$G481)</f>
        <v>0</v>
      </c>
      <c r="AW481" s="99">
        <f>SUMIFS(通讯通路门店!$AB:$AB,通讯通路门店!$S:$S,$G481)</f>
        <v>0</v>
      </c>
      <c r="AX481" s="99">
        <f>SUMIFS(通讯通路门店!$X:$X,通讯通路门店!$S:$S,$G481)</f>
        <v>0</v>
      </c>
      <c r="AY481" s="99">
        <f>SUMIFS(通讯通路门店!$Y:$Y,通讯通路门店!$S:$S,$G481)</f>
        <v>0</v>
      </c>
      <c r="AZ481" s="99">
        <f>SUMIFS(通讯通路门店!$AA:$AA,通讯通路门店!$S:$S,$G481)</f>
        <v>0</v>
      </c>
      <c r="BA481" s="99">
        <f t="shared" si="38"/>
        <v>0</v>
      </c>
      <c r="BB481" s="99">
        <f t="shared" si="39"/>
        <v>0</v>
      </c>
      <c r="BC481" s="99">
        <f>SUMIFS(通讯通路门店!$W:$W,通讯通路门店!$S:$S,$G481,通讯通路门店!$J:$J,"荣耀体验店")+SUMIFS(通讯通路门店!$W:$W,通讯通路门店!$S:$S,$G481,通讯通路门店!$J:$J,"荣耀授权专卖店")</f>
        <v>0</v>
      </c>
      <c r="BD481" s="99">
        <f>SUMIFS(通讯通路门店!$Z:$Z,通讯通路门店!$S:$S,$G481,通讯通路门店!$J:$J,"VIVO体验店")</f>
        <v>0</v>
      </c>
      <c r="BE481" s="99">
        <f>SUMIFS(通讯通路门店!$AB:$AB,通讯通路门店!$S:$S,$G481,通讯通路门店!$J:$J,"OPPO体验店")</f>
        <v>0</v>
      </c>
      <c r="BF481" s="99">
        <f>SUMIFS(通讯通路门店!$X:$X,通讯通路门店!$S:$S,$G481,通讯通路门店!$J:$J,"华为授权体验店")+SUMIFS(通讯通路门店!$AA:$AA,通讯通路门店!$S:$S,$G481,通讯通路门店!$J:$J,"华为堡垒店")</f>
        <v>0</v>
      </c>
      <c r="BG481" s="99">
        <f>SUMIFS(通讯通路门店!$Y:$Y,通讯通路门店!$S:$S,$G481,通讯通路门店!$J:$J,"小米体验店")</f>
        <v>0</v>
      </c>
      <c r="BH481" s="99">
        <f>SUMIFS(通讯通路门店!$AA:$AA,通讯通路门店!$S:$S,$G481,通讯通路门店!$J:$J,"苹果体验店")</f>
        <v>0</v>
      </c>
      <c r="BI481" s="99">
        <f>SUMIFS(通讯通路门店!$K:$K,通讯通路门店!$S:$S,$G481,通讯通路门店!$J:$J,"其他品牌专卖店")</f>
        <v>0</v>
      </c>
      <c r="BJ481" s="99">
        <f>SUMIFS(通讯通路门店!$AC:$AC,通讯通路门店!$S:$S,$G481)</f>
        <v>0</v>
      </c>
      <c r="BK481" s="99">
        <f>SUMIFS(通讯通路门店!$AD:$AD,通讯通路门店!$S:$S,$G481)</f>
        <v>0</v>
      </c>
      <c r="BL481" s="99">
        <f>SUMIFS(通讯通路门店!$AE:$AE,通讯通路门店!$S:$S,$G481)</f>
        <v>0</v>
      </c>
      <c r="BM481" s="99">
        <f>SUMIFS(通讯通路门店!$AF:$AF,通讯通路门店!$S:$S,$G481)</f>
        <v>0</v>
      </c>
      <c r="BN481" s="99">
        <f>SUMIFS(通讯通路门店!$AG:$AG,通讯通路门店!$S:$S,$G481)</f>
        <v>0</v>
      </c>
      <c r="BO481" s="99">
        <f>SUMIFS(通讯通路门店!$AH:$AH,通讯通路门店!$S:$S,$G481)</f>
        <v>0</v>
      </c>
      <c r="BP481" s="99">
        <f>SUMIFS(通讯通路门店!$AI:$AI,通讯通路门店!$S:$S,$G481)</f>
        <v>0</v>
      </c>
      <c r="BQ481" s="83"/>
    </row>
    <row r="482" spans="1:69">
      <c r="A482" s="99" t="str">
        <f>IFERROR(_xlfn.XLOOKUP($G482,通讯通路门店!$S$4:$S$993933,通讯通路门店!$A$4:$A$993933,0,0),"")</f>
        <v/>
      </c>
      <c r="B482" s="99" t="str">
        <f>IFERROR(_xlfn.XLOOKUP($G482,通讯通路门店!$S$4:$S$993933,通讯通路门店!$B$4:$B$993933,0,0),"")</f>
        <v/>
      </c>
      <c r="C482" s="99" t="str">
        <f>IFERROR(_xlfn.XLOOKUP($G482,通讯通路门店!$S$4:$S$993933,通讯通路门店!$C$4:$C$993933,0,0),"")</f>
        <v/>
      </c>
      <c r="D482" s="99" t="str">
        <f>IFERROR(_xlfn.XLOOKUP($G482,通讯通路门店!$S$4:$S$993933,通讯通路门店!$D$4:$D$993933,0,0),"")</f>
        <v/>
      </c>
      <c r="E482" s="83"/>
      <c r="F482" s="83"/>
      <c r="G482" s="101" t="e">
        <v>#N/A</v>
      </c>
      <c r="H482" s="102" t="str">
        <f>IFERROR(_xlfn.XLOOKUP($G482,通讯通路门店!$S$4:$S$993933,通讯通路门店!$R$4:$R$993933,0,0),"")</f>
        <v/>
      </c>
      <c r="I482" s="83"/>
      <c r="J482" s="83"/>
      <c r="K482" s="83"/>
      <c r="L482" s="83"/>
      <c r="M482" s="83"/>
      <c r="N482" s="83"/>
      <c r="O482" s="83"/>
      <c r="P482" s="83"/>
      <c r="Q482" s="83"/>
      <c r="R482" s="83"/>
      <c r="S482" s="83"/>
      <c r="T482" s="83"/>
      <c r="U482" s="99">
        <f>COUNTIF(通讯通路门店!$S:$S,$G482)</f>
        <v>0</v>
      </c>
      <c r="V482" s="99">
        <f>COUNTIFS(通讯通路门店!$S:$S,$G482,通讯通路门店!$J:$J,"综合卖场")</f>
        <v>0</v>
      </c>
      <c r="W482" s="99">
        <f>SUMIFS(通讯通路门店!$AJ:$AJ,通讯通路门店!$S:$S,通讯客户沙盘!$G482)</f>
        <v>0</v>
      </c>
      <c r="X482" s="99">
        <f t="shared" si="35"/>
        <v>0</v>
      </c>
      <c r="Y482" s="99">
        <f>COUNTIFS(通讯通路门店!$S:$S,$G482,通讯通路门店!$J:$J,"荣耀体验店")+COUNTIFS(通讯通路门店!$S:$S,$G482,通讯通路门店!$J:$J,"荣耀授权专卖店")</f>
        <v>0</v>
      </c>
      <c r="Z482" s="99">
        <f>COUNTIFS(通讯通路门店!$S:$S,$G482,通讯通路门店!$J:$J,"VIVO体验店")</f>
        <v>0</v>
      </c>
      <c r="AA482" s="99">
        <f>COUNTIFS(通讯通路门店!$S:$S,$G482,通讯通路门店!$J:$J,"OPPO体验店")</f>
        <v>0</v>
      </c>
      <c r="AB482" s="99">
        <f>COUNTIFS(通讯通路门店!$S:$S,$G482,通讯通路门店!$J:$J,"华为授权体验店")+COUNTIFS(通讯通路门店!$S:$S,$G482,通讯通路门店!$J:$J,"华为堡垒店")</f>
        <v>0</v>
      </c>
      <c r="AC482" s="99">
        <f>COUNTIFS(通讯通路门店!$S:$S,$G482,通讯通路门店!$J:$J,"小米体验店")</f>
        <v>0</v>
      </c>
      <c r="AD482" s="99">
        <f>COUNTIFS(通讯通路门店!$S:$S,$G482,通讯通路门店!$J:$J,"苹果体验店")</f>
        <v>0</v>
      </c>
      <c r="AE482" s="99">
        <f>COUNTIFS(通讯通路门店!$S:$S,$G482,通讯通路门店!$J:$J,"其他品牌专卖店")</f>
        <v>0</v>
      </c>
      <c r="AF482" s="99">
        <f>SUMIFS(通讯通路门店!$BI:$BI,通讯通路门店!$S:$S,$G482)</f>
        <v>0</v>
      </c>
      <c r="AG482" s="99">
        <f>SUMIFS(通讯通路门店!$BH:$BH,通讯通路门店!$S:$S,$G482)</f>
        <v>0</v>
      </c>
      <c r="AH482" s="99">
        <f t="shared" si="36"/>
        <v>0</v>
      </c>
      <c r="AI482" s="99">
        <f>SUMIFS(通讯通路门店!$BB:$BB,通讯通路门店!$S:$S,$G482)</f>
        <v>0</v>
      </c>
      <c r="AJ482" s="99">
        <f>SUMIFS(通讯通路门店!$BE:$BE,通讯通路门店!$S:$S,$G482)</f>
        <v>0</v>
      </c>
      <c r="AK482" s="99">
        <f>SUMIFS(通讯通路门店!$BG:$BG,通讯通路门店!$S:$S,$G482)</f>
        <v>0</v>
      </c>
      <c r="AL482" s="99">
        <f>SUMIFS(通讯通路门店!$BC:$BC,通讯通路门店!$S:$S,$G482)</f>
        <v>0</v>
      </c>
      <c r="AM482" s="99">
        <f>SUMIFS(通讯通路门店!$BD:$BD,通讯通路门店!$S:$S,$G482)</f>
        <v>0</v>
      </c>
      <c r="AN482" s="99">
        <f>SUMIFS(通讯通路门店!$BF:$BF,通讯通路门店!$S:$S,$G482)</f>
        <v>0</v>
      </c>
      <c r="AO482" s="99">
        <f t="shared" si="37"/>
        <v>0</v>
      </c>
      <c r="AP482" s="99">
        <f>SUMIFS(通讯通路门店!$K:$K,通讯通路门店!$S:$S,$G482)</f>
        <v>0</v>
      </c>
      <c r="AQ482" s="83"/>
      <c r="AR482" s="99">
        <f>SUMIFS(通讯通路门店!$T:$T,通讯通路门店!$S:$S,$G482)</f>
        <v>0</v>
      </c>
      <c r="AS482" s="99">
        <f>SUMIFS(通讯通路门店!$U:$U,通讯通路门店!$S:$S,$G482)</f>
        <v>0</v>
      </c>
      <c r="AT482" s="99">
        <f>SUMIFS(通讯通路门店!$V:$V,通讯通路门店!$S:$S,$G482)</f>
        <v>0</v>
      </c>
      <c r="AU482" s="99">
        <f>SUMIFS(通讯通路门店!$W:$W,通讯通路门店!$S:$S,$G482)</f>
        <v>0</v>
      </c>
      <c r="AV482" s="99">
        <f>SUMIFS(通讯通路门店!$Z:$Z,通讯通路门店!$S:$S,$G482)</f>
        <v>0</v>
      </c>
      <c r="AW482" s="99">
        <f>SUMIFS(通讯通路门店!$AB:$AB,通讯通路门店!$S:$S,$G482)</f>
        <v>0</v>
      </c>
      <c r="AX482" s="99">
        <f>SUMIFS(通讯通路门店!$X:$X,通讯通路门店!$S:$S,$G482)</f>
        <v>0</v>
      </c>
      <c r="AY482" s="99">
        <f>SUMIFS(通讯通路门店!$Y:$Y,通讯通路门店!$S:$S,$G482)</f>
        <v>0</v>
      </c>
      <c r="AZ482" s="99">
        <f>SUMIFS(通讯通路门店!$AA:$AA,通讯通路门店!$S:$S,$G482)</f>
        <v>0</v>
      </c>
      <c r="BA482" s="99">
        <f t="shared" si="38"/>
        <v>0</v>
      </c>
      <c r="BB482" s="99">
        <f t="shared" si="39"/>
        <v>0</v>
      </c>
      <c r="BC482" s="99">
        <f>SUMIFS(通讯通路门店!$W:$W,通讯通路门店!$S:$S,$G482,通讯通路门店!$J:$J,"荣耀体验店")+SUMIFS(通讯通路门店!$W:$W,通讯通路门店!$S:$S,$G482,通讯通路门店!$J:$J,"荣耀授权专卖店")</f>
        <v>0</v>
      </c>
      <c r="BD482" s="99">
        <f>SUMIFS(通讯通路门店!$Z:$Z,通讯通路门店!$S:$S,$G482,通讯通路门店!$J:$J,"VIVO体验店")</f>
        <v>0</v>
      </c>
      <c r="BE482" s="99">
        <f>SUMIFS(通讯通路门店!$AB:$AB,通讯通路门店!$S:$S,$G482,通讯通路门店!$J:$J,"OPPO体验店")</f>
        <v>0</v>
      </c>
      <c r="BF482" s="99">
        <f>SUMIFS(通讯通路门店!$X:$X,通讯通路门店!$S:$S,$G482,通讯通路门店!$J:$J,"华为授权体验店")+SUMIFS(通讯通路门店!$AA:$AA,通讯通路门店!$S:$S,$G482,通讯通路门店!$J:$J,"华为堡垒店")</f>
        <v>0</v>
      </c>
      <c r="BG482" s="99">
        <f>SUMIFS(通讯通路门店!$Y:$Y,通讯通路门店!$S:$S,$G482,通讯通路门店!$J:$J,"小米体验店")</f>
        <v>0</v>
      </c>
      <c r="BH482" s="99">
        <f>SUMIFS(通讯通路门店!$AA:$AA,通讯通路门店!$S:$S,$G482,通讯通路门店!$J:$J,"苹果体验店")</f>
        <v>0</v>
      </c>
      <c r="BI482" s="99">
        <f>SUMIFS(通讯通路门店!$K:$K,通讯通路门店!$S:$S,$G482,通讯通路门店!$J:$J,"其他品牌专卖店")</f>
        <v>0</v>
      </c>
      <c r="BJ482" s="99">
        <f>SUMIFS(通讯通路门店!$AC:$AC,通讯通路门店!$S:$S,$G482)</f>
        <v>0</v>
      </c>
      <c r="BK482" s="99">
        <f>SUMIFS(通讯通路门店!$AD:$AD,通讯通路门店!$S:$S,$G482)</f>
        <v>0</v>
      </c>
      <c r="BL482" s="99">
        <f>SUMIFS(通讯通路门店!$AE:$AE,通讯通路门店!$S:$S,$G482)</f>
        <v>0</v>
      </c>
      <c r="BM482" s="99">
        <f>SUMIFS(通讯通路门店!$AF:$AF,通讯通路门店!$S:$S,$G482)</f>
        <v>0</v>
      </c>
      <c r="BN482" s="99">
        <f>SUMIFS(通讯通路门店!$AG:$AG,通讯通路门店!$S:$S,$G482)</f>
        <v>0</v>
      </c>
      <c r="BO482" s="99">
        <f>SUMIFS(通讯通路门店!$AH:$AH,通讯通路门店!$S:$S,$G482)</f>
        <v>0</v>
      </c>
      <c r="BP482" s="99">
        <f>SUMIFS(通讯通路门店!$AI:$AI,通讯通路门店!$S:$S,$G482)</f>
        <v>0</v>
      </c>
      <c r="BQ482" s="83"/>
    </row>
    <row r="483" spans="1:69">
      <c r="A483" s="99" t="str">
        <f>IFERROR(_xlfn.XLOOKUP($G483,通讯通路门店!$S$4:$S$993933,通讯通路门店!$A$4:$A$993933,0,0),"")</f>
        <v/>
      </c>
      <c r="B483" s="99" t="str">
        <f>IFERROR(_xlfn.XLOOKUP($G483,通讯通路门店!$S$4:$S$993933,通讯通路门店!$B$4:$B$993933,0,0),"")</f>
        <v/>
      </c>
      <c r="C483" s="99" t="str">
        <f>IFERROR(_xlfn.XLOOKUP($G483,通讯通路门店!$S$4:$S$993933,通讯通路门店!$C$4:$C$993933,0,0),"")</f>
        <v/>
      </c>
      <c r="D483" s="99" t="str">
        <f>IFERROR(_xlfn.XLOOKUP($G483,通讯通路门店!$S$4:$S$993933,通讯通路门店!$D$4:$D$993933,0,0),"")</f>
        <v/>
      </c>
      <c r="E483" s="83"/>
      <c r="F483" s="83"/>
      <c r="G483" s="101" t="e">
        <v>#N/A</v>
      </c>
      <c r="H483" s="102" t="str">
        <f>IFERROR(_xlfn.XLOOKUP($G483,通讯通路门店!$S$4:$S$993933,通讯通路门店!$R$4:$R$993933,0,0),"")</f>
        <v/>
      </c>
      <c r="I483" s="83"/>
      <c r="J483" s="83"/>
      <c r="K483" s="83"/>
      <c r="L483" s="83"/>
      <c r="M483" s="83"/>
      <c r="N483" s="83"/>
      <c r="O483" s="83"/>
      <c r="P483" s="83"/>
      <c r="Q483" s="83"/>
      <c r="R483" s="83"/>
      <c r="S483" s="83"/>
      <c r="T483" s="83"/>
      <c r="U483" s="99">
        <f>COUNTIF(通讯通路门店!$S:$S,$G483)</f>
        <v>0</v>
      </c>
      <c r="V483" s="99">
        <f>COUNTIFS(通讯通路门店!$S:$S,$G483,通讯通路门店!$J:$J,"综合卖场")</f>
        <v>0</v>
      </c>
      <c r="W483" s="99">
        <f>SUMIFS(通讯通路门店!$AJ:$AJ,通讯通路门店!$S:$S,通讯客户沙盘!$G483)</f>
        <v>0</v>
      </c>
      <c r="X483" s="99">
        <f t="shared" si="35"/>
        <v>0</v>
      </c>
      <c r="Y483" s="99">
        <f>COUNTIFS(通讯通路门店!$S:$S,$G483,通讯通路门店!$J:$J,"荣耀体验店")+COUNTIFS(通讯通路门店!$S:$S,$G483,通讯通路门店!$J:$J,"荣耀授权专卖店")</f>
        <v>0</v>
      </c>
      <c r="Z483" s="99">
        <f>COUNTIFS(通讯通路门店!$S:$S,$G483,通讯通路门店!$J:$J,"VIVO体验店")</f>
        <v>0</v>
      </c>
      <c r="AA483" s="99">
        <f>COUNTIFS(通讯通路门店!$S:$S,$G483,通讯通路门店!$J:$J,"OPPO体验店")</f>
        <v>0</v>
      </c>
      <c r="AB483" s="99">
        <f>COUNTIFS(通讯通路门店!$S:$S,$G483,通讯通路门店!$J:$J,"华为授权体验店")+COUNTIFS(通讯通路门店!$S:$S,$G483,通讯通路门店!$J:$J,"华为堡垒店")</f>
        <v>0</v>
      </c>
      <c r="AC483" s="99">
        <f>COUNTIFS(通讯通路门店!$S:$S,$G483,通讯通路门店!$J:$J,"小米体验店")</f>
        <v>0</v>
      </c>
      <c r="AD483" s="99">
        <f>COUNTIFS(通讯通路门店!$S:$S,$G483,通讯通路门店!$J:$J,"苹果体验店")</f>
        <v>0</v>
      </c>
      <c r="AE483" s="99">
        <f>COUNTIFS(通讯通路门店!$S:$S,$G483,通讯通路门店!$J:$J,"其他品牌专卖店")</f>
        <v>0</v>
      </c>
      <c r="AF483" s="99">
        <f>SUMIFS(通讯通路门店!$BI:$BI,通讯通路门店!$S:$S,$G483)</f>
        <v>0</v>
      </c>
      <c r="AG483" s="99">
        <f>SUMIFS(通讯通路门店!$BH:$BH,通讯通路门店!$S:$S,$G483)</f>
        <v>0</v>
      </c>
      <c r="AH483" s="99">
        <f t="shared" si="36"/>
        <v>0</v>
      </c>
      <c r="AI483" s="99">
        <f>SUMIFS(通讯通路门店!$BB:$BB,通讯通路门店!$S:$S,$G483)</f>
        <v>0</v>
      </c>
      <c r="AJ483" s="99">
        <f>SUMIFS(通讯通路门店!$BE:$BE,通讯通路门店!$S:$S,$G483)</f>
        <v>0</v>
      </c>
      <c r="AK483" s="99">
        <f>SUMIFS(通讯通路门店!$BG:$BG,通讯通路门店!$S:$S,$G483)</f>
        <v>0</v>
      </c>
      <c r="AL483" s="99">
        <f>SUMIFS(通讯通路门店!$BC:$BC,通讯通路门店!$S:$S,$G483)</f>
        <v>0</v>
      </c>
      <c r="AM483" s="99">
        <f>SUMIFS(通讯通路门店!$BD:$BD,通讯通路门店!$S:$S,$G483)</f>
        <v>0</v>
      </c>
      <c r="AN483" s="99">
        <f>SUMIFS(通讯通路门店!$BF:$BF,通讯通路门店!$S:$S,$G483)</f>
        <v>0</v>
      </c>
      <c r="AO483" s="99">
        <f t="shared" si="37"/>
        <v>0</v>
      </c>
      <c r="AP483" s="99">
        <f>SUMIFS(通讯通路门店!$K:$K,通讯通路门店!$S:$S,$G483)</f>
        <v>0</v>
      </c>
      <c r="AQ483" s="83"/>
      <c r="AR483" s="99">
        <f>SUMIFS(通讯通路门店!$T:$T,通讯通路门店!$S:$S,$G483)</f>
        <v>0</v>
      </c>
      <c r="AS483" s="99">
        <f>SUMIFS(通讯通路门店!$U:$U,通讯通路门店!$S:$S,$G483)</f>
        <v>0</v>
      </c>
      <c r="AT483" s="99">
        <f>SUMIFS(通讯通路门店!$V:$V,通讯通路门店!$S:$S,$G483)</f>
        <v>0</v>
      </c>
      <c r="AU483" s="99">
        <f>SUMIFS(通讯通路门店!$W:$W,通讯通路门店!$S:$S,$G483)</f>
        <v>0</v>
      </c>
      <c r="AV483" s="99">
        <f>SUMIFS(通讯通路门店!$Z:$Z,通讯通路门店!$S:$S,$G483)</f>
        <v>0</v>
      </c>
      <c r="AW483" s="99">
        <f>SUMIFS(通讯通路门店!$AB:$AB,通讯通路门店!$S:$S,$G483)</f>
        <v>0</v>
      </c>
      <c r="AX483" s="99">
        <f>SUMIFS(通讯通路门店!$X:$X,通讯通路门店!$S:$S,$G483)</f>
        <v>0</v>
      </c>
      <c r="AY483" s="99">
        <f>SUMIFS(通讯通路门店!$Y:$Y,通讯通路门店!$S:$S,$G483)</f>
        <v>0</v>
      </c>
      <c r="AZ483" s="99">
        <f>SUMIFS(通讯通路门店!$AA:$AA,通讯通路门店!$S:$S,$G483)</f>
        <v>0</v>
      </c>
      <c r="BA483" s="99">
        <f t="shared" si="38"/>
        <v>0</v>
      </c>
      <c r="BB483" s="99">
        <f t="shared" si="39"/>
        <v>0</v>
      </c>
      <c r="BC483" s="99">
        <f>SUMIFS(通讯通路门店!$W:$W,通讯通路门店!$S:$S,$G483,通讯通路门店!$J:$J,"荣耀体验店")+SUMIFS(通讯通路门店!$W:$W,通讯通路门店!$S:$S,$G483,通讯通路门店!$J:$J,"荣耀授权专卖店")</f>
        <v>0</v>
      </c>
      <c r="BD483" s="99">
        <f>SUMIFS(通讯通路门店!$Z:$Z,通讯通路门店!$S:$S,$G483,通讯通路门店!$J:$J,"VIVO体验店")</f>
        <v>0</v>
      </c>
      <c r="BE483" s="99">
        <f>SUMIFS(通讯通路门店!$AB:$AB,通讯通路门店!$S:$S,$G483,通讯通路门店!$J:$J,"OPPO体验店")</f>
        <v>0</v>
      </c>
      <c r="BF483" s="99">
        <f>SUMIFS(通讯通路门店!$X:$X,通讯通路门店!$S:$S,$G483,通讯通路门店!$J:$J,"华为授权体验店")+SUMIFS(通讯通路门店!$AA:$AA,通讯通路门店!$S:$S,$G483,通讯通路门店!$J:$J,"华为堡垒店")</f>
        <v>0</v>
      </c>
      <c r="BG483" s="99">
        <f>SUMIFS(通讯通路门店!$Y:$Y,通讯通路门店!$S:$S,$G483,通讯通路门店!$J:$J,"小米体验店")</f>
        <v>0</v>
      </c>
      <c r="BH483" s="99">
        <f>SUMIFS(通讯通路门店!$AA:$AA,通讯通路门店!$S:$S,$G483,通讯通路门店!$J:$J,"苹果体验店")</f>
        <v>0</v>
      </c>
      <c r="BI483" s="99">
        <f>SUMIFS(通讯通路门店!$K:$K,通讯通路门店!$S:$S,$G483,通讯通路门店!$J:$J,"其他品牌专卖店")</f>
        <v>0</v>
      </c>
      <c r="BJ483" s="99">
        <f>SUMIFS(通讯通路门店!$AC:$AC,通讯通路门店!$S:$S,$G483)</f>
        <v>0</v>
      </c>
      <c r="BK483" s="99">
        <f>SUMIFS(通讯通路门店!$AD:$AD,通讯通路门店!$S:$S,$G483)</f>
        <v>0</v>
      </c>
      <c r="BL483" s="99">
        <f>SUMIFS(通讯通路门店!$AE:$AE,通讯通路门店!$S:$S,$G483)</f>
        <v>0</v>
      </c>
      <c r="BM483" s="99">
        <f>SUMIFS(通讯通路门店!$AF:$AF,通讯通路门店!$S:$S,$G483)</f>
        <v>0</v>
      </c>
      <c r="BN483" s="99">
        <f>SUMIFS(通讯通路门店!$AG:$AG,通讯通路门店!$S:$S,$G483)</f>
        <v>0</v>
      </c>
      <c r="BO483" s="99">
        <f>SUMIFS(通讯通路门店!$AH:$AH,通讯通路门店!$S:$S,$G483)</f>
        <v>0</v>
      </c>
      <c r="BP483" s="99">
        <f>SUMIFS(通讯通路门店!$AI:$AI,通讯通路门店!$S:$S,$G483)</f>
        <v>0</v>
      </c>
      <c r="BQ483" s="83"/>
    </row>
    <row r="484" spans="1:69">
      <c r="A484" s="99" t="str">
        <f>IFERROR(_xlfn.XLOOKUP($G484,通讯通路门店!$S$4:$S$993933,通讯通路门店!$A$4:$A$993933,0,0),"")</f>
        <v/>
      </c>
      <c r="B484" s="99" t="str">
        <f>IFERROR(_xlfn.XLOOKUP($G484,通讯通路门店!$S$4:$S$993933,通讯通路门店!$B$4:$B$993933,0,0),"")</f>
        <v/>
      </c>
      <c r="C484" s="99" t="str">
        <f>IFERROR(_xlfn.XLOOKUP($G484,通讯通路门店!$S$4:$S$993933,通讯通路门店!$C$4:$C$993933,0,0),"")</f>
        <v/>
      </c>
      <c r="D484" s="99" t="str">
        <f>IFERROR(_xlfn.XLOOKUP($G484,通讯通路门店!$S$4:$S$993933,通讯通路门店!$D$4:$D$993933,0,0),"")</f>
        <v/>
      </c>
      <c r="E484" s="83"/>
      <c r="F484" s="83"/>
      <c r="G484" s="101" t="e">
        <v>#N/A</v>
      </c>
      <c r="H484" s="102" t="str">
        <f>IFERROR(_xlfn.XLOOKUP($G484,通讯通路门店!$S$4:$S$993933,通讯通路门店!$R$4:$R$993933,0,0),"")</f>
        <v/>
      </c>
      <c r="I484" s="83"/>
      <c r="J484" s="83"/>
      <c r="K484" s="83"/>
      <c r="L484" s="83"/>
      <c r="M484" s="83"/>
      <c r="N484" s="83"/>
      <c r="O484" s="83"/>
      <c r="P484" s="83"/>
      <c r="Q484" s="83"/>
      <c r="R484" s="83"/>
      <c r="S484" s="83"/>
      <c r="T484" s="83"/>
      <c r="U484" s="99">
        <f>COUNTIF(通讯通路门店!$S:$S,$G484)</f>
        <v>0</v>
      </c>
      <c r="V484" s="99">
        <f>COUNTIFS(通讯通路门店!$S:$S,$G484,通讯通路门店!$J:$J,"综合卖场")</f>
        <v>0</v>
      </c>
      <c r="W484" s="99">
        <f>SUMIFS(通讯通路门店!$AJ:$AJ,通讯通路门店!$S:$S,通讯客户沙盘!$G484)</f>
        <v>0</v>
      </c>
      <c r="X484" s="99">
        <f t="shared" si="35"/>
        <v>0</v>
      </c>
      <c r="Y484" s="99">
        <f>COUNTIFS(通讯通路门店!$S:$S,$G484,通讯通路门店!$J:$J,"荣耀体验店")+COUNTIFS(通讯通路门店!$S:$S,$G484,通讯通路门店!$J:$J,"荣耀授权专卖店")</f>
        <v>0</v>
      </c>
      <c r="Z484" s="99">
        <f>COUNTIFS(通讯通路门店!$S:$S,$G484,通讯通路门店!$J:$J,"VIVO体验店")</f>
        <v>0</v>
      </c>
      <c r="AA484" s="99">
        <f>COUNTIFS(通讯通路门店!$S:$S,$G484,通讯通路门店!$J:$J,"OPPO体验店")</f>
        <v>0</v>
      </c>
      <c r="AB484" s="99">
        <f>COUNTIFS(通讯通路门店!$S:$S,$G484,通讯通路门店!$J:$J,"华为授权体验店")+COUNTIFS(通讯通路门店!$S:$S,$G484,通讯通路门店!$J:$J,"华为堡垒店")</f>
        <v>0</v>
      </c>
      <c r="AC484" s="99">
        <f>COUNTIFS(通讯通路门店!$S:$S,$G484,通讯通路门店!$J:$J,"小米体验店")</f>
        <v>0</v>
      </c>
      <c r="AD484" s="99">
        <f>COUNTIFS(通讯通路门店!$S:$S,$G484,通讯通路门店!$J:$J,"苹果体验店")</f>
        <v>0</v>
      </c>
      <c r="AE484" s="99">
        <f>COUNTIFS(通讯通路门店!$S:$S,$G484,通讯通路门店!$J:$J,"其他品牌专卖店")</f>
        <v>0</v>
      </c>
      <c r="AF484" s="99">
        <f>SUMIFS(通讯通路门店!$BI:$BI,通讯通路门店!$S:$S,$G484)</f>
        <v>0</v>
      </c>
      <c r="AG484" s="99">
        <f>SUMIFS(通讯通路门店!$BH:$BH,通讯通路门店!$S:$S,$G484)</f>
        <v>0</v>
      </c>
      <c r="AH484" s="99">
        <f t="shared" si="36"/>
        <v>0</v>
      </c>
      <c r="AI484" s="99">
        <f>SUMIFS(通讯通路门店!$BB:$BB,通讯通路门店!$S:$S,$G484)</f>
        <v>0</v>
      </c>
      <c r="AJ484" s="99">
        <f>SUMIFS(通讯通路门店!$BE:$BE,通讯通路门店!$S:$S,$G484)</f>
        <v>0</v>
      </c>
      <c r="AK484" s="99">
        <f>SUMIFS(通讯通路门店!$BG:$BG,通讯通路门店!$S:$S,$G484)</f>
        <v>0</v>
      </c>
      <c r="AL484" s="99">
        <f>SUMIFS(通讯通路门店!$BC:$BC,通讯通路门店!$S:$S,$G484)</f>
        <v>0</v>
      </c>
      <c r="AM484" s="99">
        <f>SUMIFS(通讯通路门店!$BD:$BD,通讯通路门店!$S:$S,$G484)</f>
        <v>0</v>
      </c>
      <c r="AN484" s="99">
        <f>SUMIFS(通讯通路门店!$BF:$BF,通讯通路门店!$S:$S,$G484)</f>
        <v>0</v>
      </c>
      <c r="AO484" s="99">
        <f t="shared" si="37"/>
        <v>0</v>
      </c>
      <c r="AP484" s="99">
        <f>SUMIFS(通讯通路门店!$K:$K,通讯通路门店!$S:$S,$G484)</f>
        <v>0</v>
      </c>
      <c r="AQ484" s="83"/>
      <c r="AR484" s="99">
        <f>SUMIFS(通讯通路门店!$T:$T,通讯通路门店!$S:$S,$G484)</f>
        <v>0</v>
      </c>
      <c r="AS484" s="99">
        <f>SUMIFS(通讯通路门店!$U:$U,通讯通路门店!$S:$S,$G484)</f>
        <v>0</v>
      </c>
      <c r="AT484" s="99">
        <f>SUMIFS(通讯通路门店!$V:$V,通讯通路门店!$S:$S,$G484)</f>
        <v>0</v>
      </c>
      <c r="AU484" s="99">
        <f>SUMIFS(通讯通路门店!$W:$W,通讯通路门店!$S:$S,$G484)</f>
        <v>0</v>
      </c>
      <c r="AV484" s="99">
        <f>SUMIFS(通讯通路门店!$Z:$Z,通讯通路门店!$S:$S,$G484)</f>
        <v>0</v>
      </c>
      <c r="AW484" s="99">
        <f>SUMIFS(通讯通路门店!$AB:$AB,通讯通路门店!$S:$S,$G484)</f>
        <v>0</v>
      </c>
      <c r="AX484" s="99">
        <f>SUMIFS(通讯通路门店!$X:$X,通讯通路门店!$S:$S,$G484)</f>
        <v>0</v>
      </c>
      <c r="AY484" s="99">
        <f>SUMIFS(通讯通路门店!$Y:$Y,通讯通路门店!$S:$S,$G484)</f>
        <v>0</v>
      </c>
      <c r="AZ484" s="99">
        <f>SUMIFS(通讯通路门店!$AA:$AA,通讯通路门店!$S:$S,$G484)</f>
        <v>0</v>
      </c>
      <c r="BA484" s="99">
        <f t="shared" si="38"/>
        <v>0</v>
      </c>
      <c r="BB484" s="99">
        <f t="shared" si="39"/>
        <v>0</v>
      </c>
      <c r="BC484" s="99">
        <f>SUMIFS(通讯通路门店!$W:$W,通讯通路门店!$S:$S,$G484,通讯通路门店!$J:$J,"荣耀体验店")+SUMIFS(通讯通路门店!$W:$W,通讯通路门店!$S:$S,$G484,通讯通路门店!$J:$J,"荣耀授权专卖店")</f>
        <v>0</v>
      </c>
      <c r="BD484" s="99">
        <f>SUMIFS(通讯通路门店!$Z:$Z,通讯通路门店!$S:$S,$G484,通讯通路门店!$J:$J,"VIVO体验店")</f>
        <v>0</v>
      </c>
      <c r="BE484" s="99">
        <f>SUMIFS(通讯通路门店!$AB:$AB,通讯通路门店!$S:$S,$G484,通讯通路门店!$J:$J,"OPPO体验店")</f>
        <v>0</v>
      </c>
      <c r="BF484" s="99">
        <f>SUMIFS(通讯通路门店!$X:$X,通讯通路门店!$S:$S,$G484,通讯通路门店!$J:$J,"华为授权体验店")+SUMIFS(通讯通路门店!$AA:$AA,通讯通路门店!$S:$S,$G484,通讯通路门店!$J:$J,"华为堡垒店")</f>
        <v>0</v>
      </c>
      <c r="BG484" s="99">
        <f>SUMIFS(通讯通路门店!$Y:$Y,通讯通路门店!$S:$S,$G484,通讯通路门店!$J:$J,"小米体验店")</f>
        <v>0</v>
      </c>
      <c r="BH484" s="99">
        <f>SUMIFS(通讯通路门店!$AA:$AA,通讯通路门店!$S:$S,$G484,通讯通路门店!$J:$J,"苹果体验店")</f>
        <v>0</v>
      </c>
      <c r="BI484" s="99">
        <f>SUMIFS(通讯通路门店!$K:$K,通讯通路门店!$S:$S,$G484,通讯通路门店!$J:$J,"其他品牌专卖店")</f>
        <v>0</v>
      </c>
      <c r="BJ484" s="99">
        <f>SUMIFS(通讯通路门店!$AC:$AC,通讯通路门店!$S:$S,$G484)</f>
        <v>0</v>
      </c>
      <c r="BK484" s="99">
        <f>SUMIFS(通讯通路门店!$AD:$AD,通讯通路门店!$S:$S,$G484)</f>
        <v>0</v>
      </c>
      <c r="BL484" s="99">
        <f>SUMIFS(通讯通路门店!$AE:$AE,通讯通路门店!$S:$S,$G484)</f>
        <v>0</v>
      </c>
      <c r="BM484" s="99">
        <f>SUMIFS(通讯通路门店!$AF:$AF,通讯通路门店!$S:$S,$G484)</f>
        <v>0</v>
      </c>
      <c r="BN484" s="99">
        <f>SUMIFS(通讯通路门店!$AG:$AG,通讯通路门店!$S:$S,$G484)</f>
        <v>0</v>
      </c>
      <c r="BO484" s="99">
        <f>SUMIFS(通讯通路门店!$AH:$AH,通讯通路门店!$S:$S,$G484)</f>
        <v>0</v>
      </c>
      <c r="BP484" s="99">
        <f>SUMIFS(通讯通路门店!$AI:$AI,通讯通路门店!$S:$S,$G484)</f>
        <v>0</v>
      </c>
      <c r="BQ484" s="83"/>
    </row>
    <row r="485" spans="1:69">
      <c r="A485" s="99" t="str">
        <f>IFERROR(_xlfn.XLOOKUP($G485,通讯通路门店!$S$4:$S$993933,通讯通路门店!$A$4:$A$993933,0,0),"")</f>
        <v/>
      </c>
      <c r="B485" s="99" t="str">
        <f>IFERROR(_xlfn.XLOOKUP($G485,通讯通路门店!$S$4:$S$993933,通讯通路门店!$B$4:$B$993933,0,0),"")</f>
        <v/>
      </c>
      <c r="C485" s="99" t="str">
        <f>IFERROR(_xlfn.XLOOKUP($G485,通讯通路门店!$S$4:$S$993933,通讯通路门店!$C$4:$C$993933,0,0),"")</f>
        <v/>
      </c>
      <c r="D485" s="99" t="str">
        <f>IFERROR(_xlfn.XLOOKUP($G485,通讯通路门店!$S$4:$S$993933,通讯通路门店!$D$4:$D$993933,0,0),"")</f>
        <v/>
      </c>
      <c r="E485" s="83"/>
      <c r="F485" s="83"/>
      <c r="G485" s="101" t="e">
        <v>#N/A</v>
      </c>
      <c r="H485" s="102" t="str">
        <f>IFERROR(_xlfn.XLOOKUP($G485,通讯通路门店!$S$4:$S$993933,通讯通路门店!$R$4:$R$993933,0,0),"")</f>
        <v/>
      </c>
      <c r="I485" s="83"/>
      <c r="J485" s="83"/>
      <c r="K485" s="83"/>
      <c r="L485" s="83"/>
      <c r="M485" s="83"/>
      <c r="N485" s="83"/>
      <c r="O485" s="83"/>
      <c r="P485" s="83"/>
      <c r="Q485" s="83"/>
      <c r="R485" s="83"/>
      <c r="S485" s="83"/>
      <c r="T485" s="83"/>
      <c r="U485" s="99">
        <f>COUNTIF(通讯通路门店!$S:$S,$G485)</f>
        <v>0</v>
      </c>
      <c r="V485" s="99">
        <f>COUNTIFS(通讯通路门店!$S:$S,$G485,通讯通路门店!$J:$J,"综合卖场")</f>
        <v>0</v>
      </c>
      <c r="W485" s="99">
        <f>SUMIFS(通讯通路门店!$AJ:$AJ,通讯通路门店!$S:$S,通讯客户沙盘!$G485)</f>
        <v>0</v>
      </c>
      <c r="X485" s="99">
        <f t="shared" si="35"/>
        <v>0</v>
      </c>
      <c r="Y485" s="99">
        <f>COUNTIFS(通讯通路门店!$S:$S,$G485,通讯通路门店!$J:$J,"荣耀体验店")+COUNTIFS(通讯通路门店!$S:$S,$G485,通讯通路门店!$J:$J,"荣耀授权专卖店")</f>
        <v>0</v>
      </c>
      <c r="Z485" s="99">
        <f>COUNTIFS(通讯通路门店!$S:$S,$G485,通讯通路门店!$J:$J,"VIVO体验店")</f>
        <v>0</v>
      </c>
      <c r="AA485" s="99">
        <f>COUNTIFS(通讯通路门店!$S:$S,$G485,通讯通路门店!$J:$J,"OPPO体验店")</f>
        <v>0</v>
      </c>
      <c r="AB485" s="99">
        <f>COUNTIFS(通讯通路门店!$S:$S,$G485,通讯通路门店!$J:$J,"华为授权体验店")+COUNTIFS(通讯通路门店!$S:$S,$G485,通讯通路门店!$J:$J,"华为堡垒店")</f>
        <v>0</v>
      </c>
      <c r="AC485" s="99">
        <f>COUNTIFS(通讯通路门店!$S:$S,$G485,通讯通路门店!$J:$J,"小米体验店")</f>
        <v>0</v>
      </c>
      <c r="AD485" s="99">
        <f>COUNTIFS(通讯通路门店!$S:$S,$G485,通讯通路门店!$J:$J,"苹果体验店")</f>
        <v>0</v>
      </c>
      <c r="AE485" s="99">
        <f>COUNTIFS(通讯通路门店!$S:$S,$G485,通讯通路门店!$J:$J,"其他品牌专卖店")</f>
        <v>0</v>
      </c>
      <c r="AF485" s="99">
        <f>SUMIFS(通讯通路门店!$BI:$BI,通讯通路门店!$S:$S,$G485)</f>
        <v>0</v>
      </c>
      <c r="AG485" s="99">
        <f>SUMIFS(通讯通路门店!$BH:$BH,通讯通路门店!$S:$S,$G485)</f>
        <v>0</v>
      </c>
      <c r="AH485" s="99">
        <f t="shared" si="36"/>
        <v>0</v>
      </c>
      <c r="AI485" s="99">
        <f>SUMIFS(通讯通路门店!$BB:$BB,通讯通路门店!$S:$S,$G485)</f>
        <v>0</v>
      </c>
      <c r="AJ485" s="99">
        <f>SUMIFS(通讯通路门店!$BE:$BE,通讯通路门店!$S:$S,$G485)</f>
        <v>0</v>
      </c>
      <c r="AK485" s="99">
        <f>SUMIFS(通讯通路门店!$BG:$BG,通讯通路门店!$S:$S,$G485)</f>
        <v>0</v>
      </c>
      <c r="AL485" s="99">
        <f>SUMIFS(通讯通路门店!$BC:$BC,通讯通路门店!$S:$S,$G485)</f>
        <v>0</v>
      </c>
      <c r="AM485" s="99">
        <f>SUMIFS(通讯通路门店!$BD:$BD,通讯通路门店!$S:$S,$G485)</f>
        <v>0</v>
      </c>
      <c r="AN485" s="99">
        <f>SUMIFS(通讯通路门店!$BF:$BF,通讯通路门店!$S:$S,$G485)</f>
        <v>0</v>
      </c>
      <c r="AO485" s="99">
        <f t="shared" si="37"/>
        <v>0</v>
      </c>
      <c r="AP485" s="99">
        <f>SUMIFS(通讯通路门店!$K:$K,通讯通路门店!$S:$S,$G485)</f>
        <v>0</v>
      </c>
      <c r="AQ485" s="83"/>
      <c r="AR485" s="99">
        <f>SUMIFS(通讯通路门店!$T:$T,通讯通路门店!$S:$S,$G485)</f>
        <v>0</v>
      </c>
      <c r="AS485" s="99">
        <f>SUMIFS(通讯通路门店!$U:$U,通讯通路门店!$S:$S,$G485)</f>
        <v>0</v>
      </c>
      <c r="AT485" s="99">
        <f>SUMIFS(通讯通路门店!$V:$V,通讯通路门店!$S:$S,$G485)</f>
        <v>0</v>
      </c>
      <c r="AU485" s="99">
        <f>SUMIFS(通讯通路门店!$W:$W,通讯通路门店!$S:$S,$G485)</f>
        <v>0</v>
      </c>
      <c r="AV485" s="99">
        <f>SUMIFS(通讯通路门店!$Z:$Z,通讯通路门店!$S:$S,$G485)</f>
        <v>0</v>
      </c>
      <c r="AW485" s="99">
        <f>SUMIFS(通讯通路门店!$AB:$AB,通讯通路门店!$S:$S,$G485)</f>
        <v>0</v>
      </c>
      <c r="AX485" s="99">
        <f>SUMIFS(通讯通路门店!$X:$X,通讯通路门店!$S:$S,$G485)</f>
        <v>0</v>
      </c>
      <c r="AY485" s="99">
        <f>SUMIFS(通讯通路门店!$Y:$Y,通讯通路门店!$S:$S,$G485)</f>
        <v>0</v>
      </c>
      <c r="AZ485" s="99">
        <f>SUMIFS(通讯通路门店!$AA:$AA,通讯通路门店!$S:$S,$G485)</f>
        <v>0</v>
      </c>
      <c r="BA485" s="99">
        <f t="shared" si="38"/>
        <v>0</v>
      </c>
      <c r="BB485" s="99">
        <f t="shared" si="39"/>
        <v>0</v>
      </c>
      <c r="BC485" s="99">
        <f>SUMIFS(通讯通路门店!$W:$W,通讯通路门店!$S:$S,$G485,通讯通路门店!$J:$J,"荣耀体验店")+SUMIFS(通讯通路门店!$W:$W,通讯通路门店!$S:$S,$G485,通讯通路门店!$J:$J,"荣耀授权专卖店")</f>
        <v>0</v>
      </c>
      <c r="BD485" s="99">
        <f>SUMIFS(通讯通路门店!$Z:$Z,通讯通路门店!$S:$S,$G485,通讯通路门店!$J:$J,"VIVO体验店")</f>
        <v>0</v>
      </c>
      <c r="BE485" s="99">
        <f>SUMIFS(通讯通路门店!$AB:$AB,通讯通路门店!$S:$S,$G485,通讯通路门店!$J:$J,"OPPO体验店")</f>
        <v>0</v>
      </c>
      <c r="BF485" s="99">
        <f>SUMIFS(通讯通路门店!$X:$X,通讯通路门店!$S:$S,$G485,通讯通路门店!$J:$J,"华为授权体验店")+SUMIFS(通讯通路门店!$AA:$AA,通讯通路门店!$S:$S,$G485,通讯通路门店!$J:$J,"华为堡垒店")</f>
        <v>0</v>
      </c>
      <c r="BG485" s="99">
        <f>SUMIFS(通讯通路门店!$Y:$Y,通讯通路门店!$S:$S,$G485,通讯通路门店!$J:$J,"小米体验店")</f>
        <v>0</v>
      </c>
      <c r="BH485" s="99">
        <f>SUMIFS(通讯通路门店!$AA:$AA,通讯通路门店!$S:$S,$G485,通讯通路门店!$J:$J,"苹果体验店")</f>
        <v>0</v>
      </c>
      <c r="BI485" s="99">
        <f>SUMIFS(通讯通路门店!$K:$K,通讯通路门店!$S:$S,$G485,通讯通路门店!$J:$J,"其他品牌专卖店")</f>
        <v>0</v>
      </c>
      <c r="BJ485" s="99">
        <f>SUMIFS(通讯通路门店!$AC:$AC,通讯通路门店!$S:$S,$G485)</f>
        <v>0</v>
      </c>
      <c r="BK485" s="99">
        <f>SUMIFS(通讯通路门店!$AD:$AD,通讯通路门店!$S:$S,$G485)</f>
        <v>0</v>
      </c>
      <c r="BL485" s="99">
        <f>SUMIFS(通讯通路门店!$AE:$AE,通讯通路门店!$S:$S,$G485)</f>
        <v>0</v>
      </c>
      <c r="BM485" s="99">
        <f>SUMIFS(通讯通路门店!$AF:$AF,通讯通路门店!$S:$S,$G485)</f>
        <v>0</v>
      </c>
      <c r="BN485" s="99">
        <f>SUMIFS(通讯通路门店!$AG:$AG,通讯通路门店!$S:$S,$G485)</f>
        <v>0</v>
      </c>
      <c r="BO485" s="99">
        <f>SUMIFS(通讯通路门店!$AH:$AH,通讯通路门店!$S:$S,$G485)</f>
        <v>0</v>
      </c>
      <c r="BP485" s="99">
        <f>SUMIFS(通讯通路门店!$AI:$AI,通讯通路门店!$S:$S,$G485)</f>
        <v>0</v>
      </c>
      <c r="BQ485" s="83"/>
    </row>
    <row r="486" spans="1:69">
      <c r="A486" s="99" t="str">
        <f>IFERROR(_xlfn.XLOOKUP($G486,通讯通路门店!$S$4:$S$993933,通讯通路门店!$A$4:$A$993933,0,0),"")</f>
        <v/>
      </c>
      <c r="B486" s="99" t="str">
        <f>IFERROR(_xlfn.XLOOKUP($G486,通讯通路门店!$S$4:$S$993933,通讯通路门店!$B$4:$B$993933,0,0),"")</f>
        <v/>
      </c>
      <c r="C486" s="99" t="str">
        <f>IFERROR(_xlfn.XLOOKUP($G486,通讯通路门店!$S$4:$S$993933,通讯通路门店!$C$4:$C$993933,0,0),"")</f>
        <v/>
      </c>
      <c r="D486" s="99" t="str">
        <f>IFERROR(_xlfn.XLOOKUP($G486,通讯通路门店!$S$4:$S$993933,通讯通路门店!$D$4:$D$993933,0,0),"")</f>
        <v/>
      </c>
      <c r="E486" s="83"/>
      <c r="F486" s="83"/>
      <c r="G486" s="101" t="e">
        <v>#N/A</v>
      </c>
      <c r="H486" s="102" t="str">
        <f>IFERROR(_xlfn.XLOOKUP($G486,通讯通路门店!$S$4:$S$993933,通讯通路门店!$R$4:$R$993933,0,0),"")</f>
        <v/>
      </c>
      <c r="I486" s="83"/>
      <c r="J486" s="83"/>
      <c r="K486" s="83"/>
      <c r="L486" s="83"/>
      <c r="M486" s="83"/>
      <c r="N486" s="83"/>
      <c r="O486" s="83"/>
      <c r="P486" s="83"/>
      <c r="Q486" s="83"/>
      <c r="R486" s="83"/>
      <c r="S486" s="83"/>
      <c r="T486" s="83"/>
      <c r="U486" s="99">
        <f>COUNTIF(通讯通路门店!$S:$S,$G486)</f>
        <v>0</v>
      </c>
      <c r="V486" s="99">
        <f>COUNTIFS(通讯通路门店!$S:$S,$G486,通讯通路门店!$J:$J,"综合卖场")</f>
        <v>0</v>
      </c>
      <c r="W486" s="99">
        <f>SUMIFS(通讯通路门店!$AJ:$AJ,通讯通路门店!$S:$S,通讯客户沙盘!$G486)</f>
        <v>0</v>
      </c>
      <c r="X486" s="99">
        <f t="shared" si="35"/>
        <v>0</v>
      </c>
      <c r="Y486" s="99">
        <f>COUNTIFS(通讯通路门店!$S:$S,$G486,通讯通路门店!$J:$J,"荣耀体验店")+COUNTIFS(通讯通路门店!$S:$S,$G486,通讯通路门店!$J:$J,"荣耀授权专卖店")</f>
        <v>0</v>
      </c>
      <c r="Z486" s="99">
        <f>COUNTIFS(通讯通路门店!$S:$S,$G486,通讯通路门店!$J:$J,"VIVO体验店")</f>
        <v>0</v>
      </c>
      <c r="AA486" s="99">
        <f>COUNTIFS(通讯通路门店!$S:$S,$G486,通讯通路门店!$J:$J,"OPPO体验店")</f>
        <v>0</v>
      </c>
      <c r="AB486" s="99">
        <f>COUNTIFS(通讯通路门店!$S:$S,$G486,通讯通路门店!$J:$J,"华为授权体验店")+COUNTIFS(通讯通路门店!$S:$S,$G486,通讯通路门店!$J:$J,"华为堡垒店")</f>
        <v>0</v>
      </c>
      <c r="AC486" s="99">
        <f>COUNTIFS(通讯通路门店!$S:$S,$G486,通讯通路门店!$J:$J,"小米体验店")</f>
        <v>0</v>
      </c>
      <c r="AD486" s="99">
        <f>COUNTIFS(通讯通路门店!$S:$S,$G486,通讯通路门店!$J:$J,"苹果体验店")</f>
        <v>0</v>
      </c>
      <c r="AE486" s="99">
        <f>COUNTIFS(通讯通路门店!$S:$S,$G486,通讯通路门店!$J:$J,"其他品牌专卖店")</f>
        <v>0</v>
      </c>
      <c r="AF486" s="99">
        <f>SUMIFS(通讯通路门店!$BI:$BI,通讯通路门店!$S:$S,$G486)</f>
        <v>0</v>
      </c>
      <c r="AG486" s="99">
        <f>SUMIFS(通讯通路门店!$BH:$BH,通讯通路门店!$S:$S,$G486)</f>
        <v>0</v>
      </c>
      <c r="AH486" s="99">
        <f t="shared" si="36"/>
        <v>0</v>
      </c>
      <c r="AI486" s="99">
        <f>SUMIFS(通讯通路门店!$BB:$BB,通讯通路门店!$S:$S,$G486)</f>
        <v>0</v>
      </c>
      <c r="AJ486" s="99">
        <f>SUMIFS(通讯通路门店!$BE:$BE,通讯通路门店!$S:$S,$G486)</f>
        <v>0</v>
      </c>
      <c r="AK486" s="99">
        <f>SUMIFS(通讯通路门店!$BG:$BG,通讯通路门店!$S:$S,$G486)</f>
        <v>0</v>
      </c>
      <c r="AL486" s="99">
        <f>SUMIFS(通讯通路门店!$BC:$BC,通讯通路门店!$S:$S,$G486)</f>
        <v>0</v>
      </c>
      <c r="AM486" s="99">
        <f>SUMIFS(通讯通路门店!$BD:$BD,通讯通路门店!$S:$S,$G486)</f>
        <v>0</v>
      </c>
      <c r="AN486" s="99">
        <f>SUMIFS(通讯通路门店!$BF:$BF,通讯通路门店!$S:$S,$G486)</f>
        <v>0</v>
      </c>
      <c r="AO486" s="99">
        <f t="shared" si="37"/>
        <v>0</v>
      </c>
      <c r="AP486" s="99">
        <f>SUMIFS(通讯通路门店!$K:$K,通讯通路门店!$S:$S,$G486)</f>
        <v>0</v>
      </c>
      <c r="AQ486" s="83"/>
      <c r="AR486" s="99">
        <f>SUMIFS(通讯通路门店!$T:$T,通讯通路门店!$S:$S,$G486)</f>
        <v>0</v>
      </c>
      <c r="AS486" s="99">
        <f>SUMIFS(通讯通路门店!$U:$U,通讯通路门店!$S:$S,$G486)</f>
        <v>0</v>
      </c>
      <c r="AT486" s="99">
        <f>SUMIFS(通讯通路门店!$V:$V,通讯通路门店!$S:$S,$G486)</f>
        <v>0</v>
      </c>
      <c r="AU486" s="99">
        <f>SUMIFS(通讯通路门店!$W:$W,通讯通路门店!$S:$S,$G486)</f>
        <v>0</v>
      </c>
      <c r="AV486" s="99">
        <f>SUMIFS(通讯通路门店!$Z:$Z,通讯通路门店!$S:$S,$G486)</f>
        <v>0</v>
      </c>
      <c r="AW486" s="99">
        <f>SUMIFS(通讯通路门店!$AB:$AB,通讯通路门店!$S:$S,$G486)</f>
        <v>0</v>
      </c>
      <c r="AX486" s="99">
        <f>SUMIFS(通讯通路门店!$X:$X,通讯通路门店!$S:$S,$G486)</f>
        <v>0</v>
      </c>
      <c r="AY486" s="99">
        <f>SUMIFS(通讯通路门店!$Y:$Y,通讯通路门店!$S:$S,$G486)</f>
        <v>0</v>
      </c>
      <c r="AZ486" s="99">
        <f>SUMIFS(通讯通路门店!$AA:$AA,通讯通路门店!$S:$S,$G486)</f>
        <v>0</v>
      </c>
      <c r="BA486" s="99">
        <f t="shared" si="38"/>
        <v>0</v>
      </c>
      <c r="BB486" s="99">
        <f t="shared" si="39"/>
        <v>0</v>
      </c>
      <c r="BC486" s="99">
        <f>SUMIFS(通讯通路门店!$W:$W,通讯通路门店!$S:$S,$G486,通讯通路门店!$J:$J,"荣耀体验店")+SUMIFS(通讯通路门店!$W:$W,通讯通路门店!$S:$S,$G486,通讯通路门店!$J:$J,"荣耀授权专卖店")</f>
        <v>0</v>
      </c>
      <c r="BD486" s="99">
        <f>SUMIFS(通讯通路门店!$Z:$Z,通讯通路门店!$S:$S,$G486,通讯通路门店!$J:$J,"VIVO体验店")</f>
        <v>0</v>
      </c>
      <c r="BE486" s="99">
        <f>SUMIFS(通讯通路门店!$AB:$AB,通讯通路门店!$S:$S,$G486,通讯通路门店!$J:$J,"OPPO体验店")</f>
        <v>0</v>
      </c>
      <c r="BF486" s="99">
        <f>SUMIFS(通讯通路门店!$X:$X,通讯通路门店!$S:$S,$G486,通讯通路门店!$J:$J,"华为授权体验店")+SUMIFS(通讯通路门店!$AA:$AA,通讯通路门店!$S:$S,$G486,通讯通路门店!$J:$J,"华为堡垒店")</f>
        <v>0</v>
      </c>
      <c r="BG486" s="99">
        <f>SUMIFS(通讯通路门店!$Y:$Y,通讯通路门店!$S:$S,$G486,通讯通路门店!$J:$J,"小米体验店")</f>
        <v>0</v>
      </c>
      <c r="BH486" s="99">
        <f>SUMIFS(通讯通路门店!$AA:$AA,通讯通路门店!$S:$S,$G486,通讯通路门店!$J:$J,"苹果体验店")</f>
        <v>0</v>
      </c>
      <c r="BI486" s="99">
        <f>SUMIFS(通讯通路门店!$K:$K,通讯通路门店!$S:$S,$G486,通讯通路门店!$J:$J,"其他品牌专卖店")</f>
        <v>0</v>
      </c>
      <c r="BJ486" s="99">
        <f>SUMIFS(通讯通路门店!$AC:$AC,通讯通路门店!$S:$S,$G486)</f>
        <v>0</v>
      </c>
      <c r="BK486" s="99">
        <f>SUMIFS(通讯通路门店!$AD:$AD,通讯通路门店!$S:$S,$G486)</f>
        <v>0</v>
      </c>
      <c r="BL486" s="99">
        <f>SUMIFS(通讯通路门店!$AE:$AE,通讯通路门店!$S:$S,$G486)</f>
        <v>0</v>
      </c>
      <c r="BM486" s="99">
        <f>SUMIFS(通讯通路门店!$AF:$AF,通讯通路门店!$S:$S,$G486)</f>
        <v>0</v>
      </c>
      <c r="BN486" s="99">
        <f>SUMIFS(通讯通路门店!$AG:$AG,通讯通路门店!$S:$S,$G486)</f>
        <v>0</v>
      </c>
      <c r="BO486" s="99">
        <f>SUMIFS(通讯通路门店!$AH:$AH,通讯通路门店!$S:$S,$G486)</f>
        <v>0</v>
      </c>
      <c r="BP486" s="99">
        <f>SUMIFS(通讯通路门店!$AI:$AI,通讯通路门店!$S:$S,$G486)</f>
        <v>0</v>
      </c>
      <c r="BQ486" s="83"/>
    </row>
    <row r="487" spans="1:69">
      <c r="A487" s="99" t="str">
        <f>IFERROR(_xlfn.XLOOKUP($G487,通讯通路门店!$S$4:$S$993933,通讯通路门店!$A$4:$A$993933,0,0),"")</f>
        <v/>
      </c>
      <c r="B487" s="99" t="str">
        <f>IFERROR(_xlfn.XLOOKUP($G487,通讯通路门店!$S$4:$S$993933,通讯通路门店!$B$4:$B$993933,0,0),"")</f>
        <v/>
      </c>
      <c r="C487" s="99" t="str">
        <f>IFERROR(_xlfn.XLOOKUP($G487,通讯通路门店!$S$4:$S$993933,通讯通路门店!$C$4:$C$993933,0,0),"")</f>
        <v/>
      </c>
      <c r="D487" s="99" t="str">
        <f>IFERROR(_xlfn.XLOOKUP($G487,通讯通路门店!$S$4:$S$993933,通讯通路门店!$D$4:$D$993933,0,0),"")</f>
        <v/>
      </c>
      <c r="E487" s="83"/>
      <c r="F487" s="83"/>
      <c r="G487" s="101" t="e">
        <v>#N/A</v>
      </c>
      <c r="H487" s="102" t="str">
        <f>IFERROR(_xlfn.XLOOKUP($G487,通讯通路门店!$S$4:$S$993933,通讯通路门店!$R$4:$R$993933,0,0),"")</f>
        <v/>
      </c>
      <c r="I487" s="83"/>
      <c r="J487" s="83"/>
      <c r="K487" s="83"/>
      <c r="L487" s="83"/>
      <c r="M487" s="83"/>
      <c r="N487" s="83"/>
      <c r="O487" s="83"/>
      <c r="P487" s="83"/>
      <c r="Q487" s="83"/>
      <c r="R487" s="83"/>
      <c r="S487" s="83"/>
      <c r="T487" s="83"/>
      <c r="U487" s="99">
        <f>COUNTIF(通讯通路门店!$S:$S,$G487)</f>
        <v>0</v>
      </c>
      <c r="V487" s="99">
        <f>COUNTIFS(通讯通路门店!$S:$S,$G487,通讯通路门店!$J:$J,"综合卖场")</f>
        <v>0</v>
      </c>
      <c r="W487" s="99">
        <f>SUMIFS(通讯通路门店!$AJ:$AJ,通讯通路门店!$S:$S,通讯客户沙盘!$G487)</f>
        <v>0</v>
      </c>
      <c r="X487" s="99">
        <f t="shared" si="35"/>
        <v>0</v>
      </c>
      <c r="Y487" s="99">
        <f>COUNTIFS(通讯通路门店!$S:$S,$G487,通讯通路门店!$J:$J,"荣耀体验店")+COUNTIFS(通讯通路门店!$S:$S,$G487,通讯通路门店!$J:$J,"荣耀授权专卖店")</f>
        <v>0</v>
      </c>
      <c r="Z487" s="99">
        <f>COUNTIFS(通讯通路门店!$S:$S,$G487,通讯通路门店!$J:$J,"VIVO体验店")</f>
        <v>0</v>
      </c>
      <c r="AA487" s="99">
        <f>COUNTIFS(通讯通路门店!$S:$S,$G487,通讯通路门店!$J:$J,"OPPO体验店")</f>
        <v>0</v>
      </c>
      <c r="AB487" s="99">
        <f>COUNTIFS(通讯通路门店!$S:$S,$G487,通讯通路门店!$J:$J,"华为授权体验店")+COUNTIFS(通讯通路门店!$S:$S,$G487,通讯通路门店!$J:$J,"华为堡垒店")</f>
        <v>0</v>
      </c>
      <c r="AC487" s="99">
        <f>COUNTIFS(通讯通路门店!$S:$S,$G487,通讯通路门店!$J:$J,"小米体验店")</f>
        <v>0</v>
      </c>
      <c r="AD487" s="99">
        <f>COUNTIFS(通讯通路门店!$S:$S,$G487,通讯通路门店!$J:$J,"苹果体验店")</f>
        <v>0</v>
      </c>
      <c r="AE487" s="99">
        <f>COUNTIFS(通讯通路门店!$S:$S,$G487,通讯通路门店!$J:$J,"其他品牌专卖店")</f>
        <v>0</v>
      </c>
      <c r="AF487" s="99">
        <f>SUMIFS(通讯通路门店!$BI:$BI,通讯通路门店!$S:$S,$G487)</f>
        <v>0</v>
      </c>
      <c r="AG487" s="99">
        <f>SUMIFS(通讯通路门店!$BH:$BH,通讯通路门店!$S:$S,$G487)</f>
        <v>0</v>
      </c>
      <c r="AH487" s="99">
        <f t="shared" si="36"/>
        <v>0</v>
      </c>
      <c r="AI487" s="99">
        <f>SUMIFS(通讯通路门店!$BB:$BB,通讯通路门店!$S:$S,$G487)</f>
        <v>0</v>
      </c>
      <c r="AJ487" s="99">
        <f>SUMIFS(通讯通路门店!$BE:$BE,通讯通路门店!$S:$S,$G487)</f>
        <v>0</v>
      </c>
      <c r="AK487" s="99">
        <f>SUMIFS(通讯通路门店!$BG:$BG,通讯通路门店!$S:$S,$G487)</f>
        <v>0</v>
      </c>
      <c r="AL487" s="99">
        <f>SUMIFS(通讯通路门店!$BC:$BC,通讯通路门店!$S:$S,$G487)</f>
        <v>0</v>
      </c>
      <c r="AM487" s="99">
        <f>SUMIFS(通讯通路门店!$BD:$BD,通讯通路门店!$S:$S,$G487)</f>
        <v>0</v>
      </c>
      <c r="AN487" s="99">
        <f>SUMIFS(通讯通路门店!$BF:$BF,通讯通路门店!$S:$S,$G487)</f>
        <v>0</v>
      </c>
      <c r="AO487" s="99">
        <f t="shared" si="37"/>
        <v>0</v>
      </c>
      <c r="AP487" s="99">
        <f>SUMIFS(通讯通路门店!$K:$K,通讯通路门店!$S:$S,$G487)</f>
        <v>0</v>
      </c>
      <c r="AQ487" s="83"/>
      <c r="AR487" s="99">
        <f>SUMIFS(通讯通路门店!$T:$T,通讯通路门店!$S:$S,$G487)</f>
        <v>0</v>
      </c>
      <c r="AS487" s="99">
        <f>SUMIFS(通讯通路门店!$U:$U,通讯通路门店!$S:$S,$G487)</f>
        <v>0</v>
      </c>
      <c r="AT487" s="99">
        <f>SUMIFS(通讯通路门店!$V:$V,通讯通路门店!$S:$S,$G487)</f>
        <v>0</v>
      </c>
      <c r="AU487" s="99">
        <f>SUMIFS(通讯通路门店!$W:$W,通讯通路门店!$S:$S,$G487)</f>
        <v>0</v>
      </c>
      <c r="AV487" s="99">
        <f>SUMIFS(通讯通路门店!$Z:$Z,通讯通路门店!$S:$S,$G487)</f>
        <v>0</v>
      </c>
      <c r="AW487" s="99">
        <f>SUMIFS(通讯通路门店!$AB:$AB,通讯通路门店!$S:$S,$G487)</f>
        <v>0</v>
      </c>
      <c r="AX487" s="99">
        <f>SUMIFS(通讯通路门店!$X:$X,通讯通路门店!$S:$S,$G487)</f>
        <v>0</v>
      </c>
      <c r="AY487" s="99">
        <f>SUMIFS(通讯通路门店!$Y:$Y,通讯通路门店!$S:$S,$G487)</f>
        <v>0</v>
      </c>
      <c r="AZ487" s="99">
        <f>SUMIFS(通讯通路门店!$AA:$AA,通讯通路门店!$S:$S,$G487)</f>
        <v>0</v>
      </c>
      <c r="BA487" s="99">
        <f t="shared" si="38"/>
        <v>0</v>
      </c>
      <c r="BB487" s="99">
        <f t="shared" si="39"/>
        <v>0</v>
      </c>
      <c r="BC487" s="99">
        <f>SUMIFS(通讯通路门店!$W:$W,通讯通路门店!$S:$S,$G487,通讯通路门店!$J:$J,"荣耀体验店")+SUMIFS(通讯通路门店!$W:$W,通讯通路门店!$S:$S,$G487,通讯通路门店!$J:$J,"荣耀授权专卖店")</f>
        <v>0</v>
      </c>
      <c r="BD487" s="99">
        <f>SUMIFS(通讯通路门店!$Z:$Z,通讯通路门店!$S:$S,$G487,通讯通路门店!$J:$J,"VIVO体验店")</f>
        <v>0</v>
      </c>
      <c r="BE487" s="99">
        <f>SUMIFS(通讯通路门店!$AB:$AB,通讯通路门店!$S:$S,$G487,通讯通路门店!$J:$J,"OPPO体验店")</f>
        <v>0</v>
      </c>
      <c r="BF487" s="99">
        <f>SUMIFS(通讯通路门店!$X:$X,通讯通路门店!$S:$S,$G487,通讯通路门店!$J:$J,"华为授权体验店")+SUMIFS(通讯通路门店!$AA:$AA,通讯通路门店!$S:$S,$G487,通讯通路门店!$J:$J,"华为堡垒店")</f>
        <v>0</v>
      </c>
      <c r="BG487" s="99">
        <f>SUMIFS(通讯通路门店!$Y:$Y,通讯通路门店!$S:$S,$G487,通讯通路门店!$J:$J,"小米体验店")</f>
        <v>0</v>
      </c>
      <c r="BH487" s="99">
        <f>SUMIFS(通讯通路门店!$AA:$AA,通讯通路门店!$S:$S,$G487,通讯通路门店!$J:$J,"苹果体验店")</f>
        <v>0</v>
      </c>
      <c r="BI487" s="99">
        <f>SUMIFS(通讯通路门店!$K:$K,通讯通路门店!$S:$S,$G487,通讯通路门店!$J:$J,"其他品牌专卖店")</f>
        <v>0</v>
      </c>
      <c r="BJ487" s="99">
        <f>SUMIFS(通讯通路门店!$AC:$AC,通讯通路门店!$S:$S,$G487)</f>
        <v>0</v>
      </c>
      <c r="BK487" s="99">
        <f>SUMIFS(通讯通路门店!$AD:$AD,通讯通路门店!$S:$S,$G487)</f>
        <v>0</v>
      </c>
      <c r="BL487" s="99">
        <f>SUMIFS(通讯通路门店!$AE:$AE,通讯通路门店!$S:$S,$G487)</f>
        <v>0</v>
      </c>
      <c r="BM487" s="99">
        <f>SUMIFS(通讯通路门店!$AF:$AF,通讯通路门店!$S:$S,$G487)</f>
        <v>0</v>
      </c>
      <c r="BN487" s="99">
        <f>SUMIFS(通讯通路门店!$AG:$AG,通讯通路门店!$S:$S,$G487)</f>
        <v>0</v>
      </c>
      <c r="BO487" s="99">
        <f>SUMIFS(通讯通路门店!$AH:$AH,通讯通路门店!$S:$S,$G487)</f>
        <v>0</v>
      </c>
      <c r="BP487" s="99">
        <f>SUMIFS(通讯通路门店!$AI:$AI,通讯通路门店!$S:$S,$G487)</f>
        <v>0</v>
      </c>
      <c r="BQ487" s="83"/>
    </row>
    <row r="488" spans="1:69">
      <c r="A488" s="99" t="str">
        <f>IFERROR(_xlfn.XLOOKUP($G488,通讯通路门店!$S$4:$S$993933,通讯通路门店!$A$4:$A$993933,0,0),"")</f>
        <v/>
      </c>
      <c r="B488" s="99" t="str">
        <f>IFERROR(_xlfn.XLOOKUP($G488,通讯通路门店!$S$4:$S$993933,通讯通路门店!$B$4:$B$993933,0,0),"")</f>
        <v/>
      </c>
      <c r="C488" s="99" t="str">
        <f>IFERROR(_xlfn.XLOOKUP($G488,通讯通路门店!$S$4:$S$993933,通讯通路门店!$C$4:$C$993933,0,0),"")</f>
        <v/>
      </c>
      <c r="D488" s="99" t="str">
        <f>IFERROR(_xlfn.XLOOKUP($G488,通讯通路门店!$S$4:$S$993933,通讯通路门店!$D$4:$D$993933,0,0),"")</f>
        <v/>
      </c>
      <c r="E488" s="83"/>
      <c r="F488" s="83"/>
      <c r="G488" s="101" t="e">
        <v>#N/A</v>
      </c>
      <c r="H488" s="102" t="str">
        <f>IFERROR(_xlfn.XLOOKUP($G488,通讯通路门店!$S$4:$S$993933,通讯通路门店!$R$4:$R$993933,0,0),"")</f>
        <v/>
      </c>
      <c r="I488" s="83"/>
      <c r="J488" s="83"/>
      <c r="K488" s="83"/>
      <c r="L488" s="83"/>
      <c r="M488" s="83"/>
      <c r="N488" s="83"/>
      <c r="O488" s="83"/>
      <c r="P488" s="83"/>
      <c r="Q488" s="83"/>
      <c r="R488" s="83"/>
      <c r="S488" s="83"/>
      <c r="T488" s="83"/>
      <c r="U488" s="99">
        <f>COUNTIF(通讯通路门店!$S:$S,$G488)</f>
        <v>0</v>
      </c>
      <c r="V488" s="99">
        <f>COUNTIFS(通讯通路门店!$S:$S,$G488,通讯通路门店!$J:$J,"综合卖场")</f>
        <v>0</v>
      </c>
      <c r="W488" s="99">
        <f>SUMIFS(通讯通路门店!$AJ:$AJ,通讯通路门店!$S:$S,通讯客户沙盘!$G488)</f>
        <v>0</v>
      </c>
      <c r="X488" s="99">
        <f t="shared" si="35"/>
        <v>0</v>
      </c>
      <c r="Y488" s="99">
        <f>COUNTIFS(通讯通路门店!$S:$S,$G488,通讯通路门店!$J:$J,"荣耀体验店")+COUNTIFS(通讯通路门店!$S:$S,$G488,通讯通路门店!$J:$J,"荣耀授权专卖店")</f>
        <v>0</v>
      </c>
      <c r="Z488" s="99">
        <f>COUNTIFS(通讯通路门店!$S:$S,$G488,通讯通路门店!$J:$J,"VIVO体验店")</f>
        <v>0</v>
      </c>
      <c r="AA488" s="99">
        <f>COUNTIFS(通讯通路门店!$S:$S,$G488,通讯通路门店!$J:$J,"OPPO体验店")</f>
        <v>0</v>
      </c>
      <c r="AB488" s="99">
        <f>COUNTIFS(通讯通路门店!$S:$S,$G488,通讯通路门店!$J:$J,"华为授权体验店")+COUNTIFS(通讯通路门店!$S:$S,$G488,通讯通路门店!$J:$J,"华为堡垒店")</f>
        <v>0</v>
      </c>
      <c r="AC488" s="99">
        <f>COUNTIFS(通讯通路门店!$S:$S,$G488,通讯通路门店!$J:$J,"小米体验店")</f>
        <v>0</v>
      </c>
      <c r="AD488" s="99">
        <f>COUNTIFS(通讯通路门店!$S:$S,$G488,通讯通路门店!$J:$J,"苹果体验店")</f>
        <v>0</v>
      </c>
      <c r="AE488" s="99">
        <f>COUNTIFS(通讯通路门店!$S:$S,$G488,通讯通路门店!$J:$J,"其他品牌专卖店")</f>
        <v>0</v>
      </c>
      <c r="AF488" s="99">
        <f>SUMIFS(通讯通路门店!$BI:$BI,通讯通路门店!$S:$S,$G488)</f>
        <v>0</v>
      </c>
      <c r="AG488" s="99">
        <f>SUMIFS(通讯通路门店!$BH:$BH,通讯通路门店!$S:$S,$G488)</f>
        <v>0</v>
      </c>
      <c r="AH488" s="99">
        <f t="shared" si="36"/>
        <v>0</v>
      </c>
      <c r="AI488" s="99">
        <f>SUMIFS(通讯通路门店!$BB:$BB,通讯通路门店!$S:$S,$G488)</f>
        <v>0</v>
      </c>
      <c r="AJ488" s="99">
        <f>SUMIFS(通讯通路门店!$BE:$BE,通讯通路门店!$S:$S,$G488)</f>
        <v>0</v>
      </c>
      <c r="AK488" s="99">
        <f>SUMIFS(通讯通路门店!$BG:$BG,通讯通路门店!$S:$S,$G488)</f>
        <v>0</v>
      </c>
      <c r="AL488" s="99">
        <f>SUMIFS(通讯通路门店!$BC:$BC,通讯通路门店!$S:$S,$G488)</f>
        <v>0</v>
      </c>
      <c r="AM488" s="99">
        <f>SUMIFS(通讯通路门店!$BD:$BD,通讯通路门店!$S:$S,$G488)</f>
        <v>0</v>
      </c>
      <c r="AN488" s="99">
        <f>SUMIFS(通讯通路门店!$BF:$BF,通讯通路门店!$S:$S,$G488)</f>
        <v>0</v>
      </c>
      <c r="AO488" s="99">
        <f t="shared" si="37"/>
        <v>0</v>
      </c>
      <c r="AP488" s="99">
        <f>SUMIFS(通讯通路门店!$K:$K,通讯通路门店!$S:$S,$G488)</f>
        <v>0</v>
      </c>
      <c r="AQ488" s="83"/>
      <c r="AR488" s="99">
        <f>SUMIFS(通讯通路门店!$T:$T,通讯通路门店!$S:$S,$G488)</f>
        <v>0</v>
      </c>
      <c r="AS488" s="99">
        <f>SUMIFS(通讯通路门店!$U:$U,通讯通路门店!$S:$S,$G488)</f>
        <v>0</v>
      </c>
      <c r="AT488" s="99">
        <f>SUMIFS(通讯通路门店!$V:$V,通讯通路门店!$S:$S,$G488)</f>
        <v>0</v>
      </c>
      <c r="AU488" s="99">
        <f>SUMIFS(通讯通路门店!$W:$W,通讯通路门店!$S:$S,$G488)</f>
        <v>0</v>
      </c>
      <c r="AV488" s="99">
        <f>SUMIFS(通讯通路门店!$Z:$Z,通讯通路门店!$S:$S,$G488)</f>
        <v>0</v>
      </c>
      <c r="AW488" s="99">
        <f>SUMIFS(通讯通路门店!$AB:$AB,通讯通路门店!$S:$S,$G488)</f>
        <v>0</v>
      </c>
      <c r="AX488" s="99">
        <f>SUMIFS(通讯通路门店!$X:$X,通讯通路门店!$S:$S,$G488)</f>
        <v>0</v>
      </c>
      <c r="AY488" s="99">
        <f>SUMIFS(通讯通路门店!$Y:$Y,通讯通路门店!$S:$S,$G488)</f>
        <v>0</v>
      </c>
      <c r="AZ488" s="99">
        <f>SUMIFS(通讯通路门店!$AA:$AA,通讯通路门店!$S:$S,$G488)</f>
        <v>0</v>
      </c>
      <c r="BA488" s="99">
        <f t="shared" si="38"/>
        <v>0</v>
      </c>
      <c r="BB488" s="99">
        <f t="shared" si="39"/>
        <v>0</v>
      </c>
      <c r="BC488" s="99">
        <f>SUMIFS(通讯通路门店!$W:$W,通讯通路门店!$S:$S,$G488,通讯通路门店!$J:$J,"荣耀体验店")+SUMIFS(通讯通路门店!$W:$W,通讯通路门店!$S:$S,$G488,通讯通路门店!$J:$J,"荣耀授权专卖店")</f>
        <v>0</v>
      </c>
      <c r="BD488" s="99">
        <f>SUMIFS(通讯通路门店!$Z:$Z,通讯通路门店!$S:$S,$G488,通讯通路门店!$J:$J,"VIVO体验店")</f>
        <v>0</v>
      </c>
      <c r="BE488" s="99">
        <f>SUMIFS(通讯通路门店!$AB:$AB,通讯通路门店!$S:$S,$G488,通讯通路门店!$J:$J,"OPPO体验店")</f>
        <v>0</v>
      </c>
      <c r="BF488" s="99">
        <f>SUMIFS(通讯通路门店!$X:$X,通讯通路门店!$S:$S,$G488,通讯通路门店!$J:$J,"华为授权体验店")+SUMIFS(通讯通路门店!$AA:$AA,通讯通路门店!$S:$S,$G488,通讯通路门店!$J:$J,"华为堡垒店")</f>
        <v>0</v>
      </c>
      <c r="BG488" s="99">
        <f>SUMIFS(通讯通路门店!$Y:$Y,通讯通路门店!$S:$S,$G488,通讯通路门店!$J:$J,"小米体验店")</f>
        <v>0</v>
      </c>
      <c r="BH488" s="99">
        <f>SUMIFS(通讯通路门店!$AA:$AA,通讯通路门店!$S:$S,$G488,通讯通路门店!$J:$J,"苹果体验店")</f>
        <v>0</v>
      </c>
      <c r="BI488" s="99">
        <f>SUMIFS(通讯通路门店!$K:$K,通讯通路门店!$S:$S,$G488,通讯通路门店!$J:$J,"其他品牌专卖店")</f>
        <v>0</v>
      </c>
      <c r="BJ488" s="99">
        <f>SUMIFS(通讯通路门店!$AC:$AC,通讯通路门店!$S:$S,$G488)</f>
        <v>0</v>
      </c>
      <c r="BK488" s="99">
        <f>SUMIFS(通讯通路门店!$AD:$AD,通讯通路门店!$S:$S,$G488)</f>
        <v>0</v>
      </c>
      <c r="BL488" s="99">
        <f>SUMIFS(通讯通路门店!$AE:$AE,通讯通路门店!$S:$S,$G488)</f>
        <v>0</v>
      </c>
      <c r="BM488" s="99">
        <f>SUMIFS(通讯通路门店!$AF:$AF,通讯通路门店!$S:$S,$G488)</f>
        <v>0</v>
      </c>
      <c r="BN488" s="99">
        <f>SUMIFS(通讯通路门店!$AG:$AG,通讯通路门店!$S:$S,$G488)</f>
        <v>0</v>
      </c>
      <c r="BO488" s="99">
        <f>SUMIFS(通讯通路门店!$AH:$AH,通讯通路门店!$S:$S,$G488)</f>
        <v>0</v>
      </c>
      <c r="BP488" s="99">
        <f>SUMIFS(通讯通路门店!$AI:$AI,通讯通路门店!$S:$S,$G488)</f>
        <v>0</v>
      </c>
      <c r="BQ488" s="83"/>
    </row>
    <row r="489" spans="1:69">
      <c r="A489" s="99" t="str">
        <f>IFERROR(_xlfn.XLOOKUP($G489,通讯通路门店!$S$4:$S$993933,通讯通路门店!$A$4:$A$993933,0,0),"")</f>
        <v/>
      </c>
      <c r="B489" s="99" t="str">
        <f>IFERROR(_xlfn.XLOOKUP($G489,通讯通路门店!$S$4:$S$993933,通讯通路门店!$B$4:$B$993933,0,0),"")</f>
        <v/>
      </c>
      <c r="C489" s="99" t="str">
        <f>IFERROR(_xlfn.XLOOKUP($G489,通讯通路门店!$S$4:$S$993933,通讯通路门店!$C$4:$C$993933,0,0),"")</f>
        <v/>
      </c>
      <c r="D489" s="99" t="str">
        <f>IFERROR(_xlfn.XLOOKUP($G489,通讯通路门店!$S$4:$S$993933,通讯通路门店!$D$4:$D$993933,0,0),"")</f>
        <v/>
      </c>
      <c r="E489" s="83"/>
      <c r="F489" s="83"/>
      <c r="G489" s="101" t="e">
        <v>#N/A</v>
      </c>
      <c r="H489" s="102" t="str">
        <f>IFERROR(_xlfn.XLOOKUP($G489,通讯通路门店!$S$4:$S$993933,通讯通路门店!$R$4:$R$993933,0,0),"")</f>
        <v/>
      </c>
      <c r="I489" s="83"/>
      <c r="J489" s="83"/>
      <c r="K489" s="83"/>
      <c r="L489" s="83"/>
      <c r="M489" s="83"/>
      <c r="N489" s="83"/>
      <c r="O489" s="83"/>
      <c r="P489" s="83"/>
      <c r="Q489" s="83"/>
      <c r="R489" s="83"/>
      <c r="S489" s="83"/>
      <c r="T489" s="83"/>
      <c r="U489" s="99">
        <f>COUNTIF(通讯通路门店!$S:$S,$G489)</f>
        <v>0</v>
      </c>
      <c r="V489" s="99">
        <f>COUNTIFS(通讯通路门店!$S:$S,$G489,通讯通路门店!$J:$J,"综合卖场")</f>
        <v>0</v>
      </c>
      <c r="W489" s="99">
        <f>SUMIFS(通讯通路门店!$AJ:$AJ,通讯通路门店!$S:$S,通讯客户沙盘!$G489)</f>
        <v>0</v>
      </c>
      <c r="X489" s="99">
        <f t="shared" si="35"/>
        <v>0</v>
      </c>
      <c r="Y489" s="99">
        <f>COUNTIFS(通讯通路门店!$S:$S,$G489,通讯通路门店!$J:$J,"荣耀体验店")+COUNTIFS(通讯通路门店!$S:$S,$G489,通讯通路门店!$J:$J,"荣耀授权专卖店")</f>
        <v>0</v>
      </c>
      <c r="Z489" s="99">
        <f>COUNTIFS(通讯通路门店!$S:$S,$G489,通讯通路门店!$J:$J,"VIVO体验店")</f>
        <v>0</v>
      </c>
      <c r="AA489" s="99">
        <f>COUNTIFS(通讯通路门店!$S:$S,$G489,通讯通路门店!$J:$J,"OPPO体验店")</f>
        <v>0</v>
      </c>
      <c r="AB489" s="99">
        <f>COUNTIFS(通讯通路门店!$S:$S,$G489,通讯通路门店!$J:$J,"华为授权体验店")+COUNTIFS(通讯通路门店!$S:$S,$G489,通讯通路门店!$J:$J,"华为堡垒店")</f>
        <v>0</v>
      </c>
      <c r="AC489" s="99">
        <f>COUNTIFS(通讯通路门店!$S:$S,$G489,通讯通路门店!$J:$J,"小米体验店")</f>
        <v>0</v>
      </c>
      <c r="AD489" s="99">
        <f>COUNTIFS(通讯通路门店!$S:$S,$G489,通讯通路门店!$J:$J,"苹果体验店")</f>
        <v>0</v>
      </c>
      <c r="AE489" s="99">
        <f>COUNTIFS(通讯通路门店!$S:$S,$G489,通讯通路门店!$J:$J,"其他品牌专卖店")</f>
        <v>0</v>
      </c>
      <c r="AF489" s="99">
        <f>SUMIFS(通讯通路门店!$BI:$BI,通讯通路门店!$S:$S,$G489)</f>
        <v>0</v>
      </c>
      <c r="AG489" s="99">
        <f>SUMIFS(通讯通路门店!$BH:$BH,通讯通路门店!$S:$S,$G489)</f>
        <v>0</v>
      </c>
      <c r="AH489" s="99">
        <f t="shared" si="36"/>
        <v>0</v>
      </c>
      <c r="AI489" s="99">
        <f>SUMIFS(通讯通路门店!$BB:$BB,通讯通路门店!$S:$S,$G489)</f>
        <v>0</v>
      </c>
      <c r="AJ489" s="99">
        <f>SUMIFS(通讯通路门店!$BE:$BE,通讯通路门店!$S:$S,$G489)</f>
        <v>0</v>
      </c>
      <c r="AK489" s="99">
        <f>SUMIFS(通讯通路门店!$BG:$BG,通讯通路门店!$S:$S,$G489)</f>
        <v>0</v>
      </c>
      <c r="AL489" s="99">
        <f>SUMIFS(通讯通路门店!$BC:$BC,通讯通路门店!$S:$S,$G489)</f>
        <v>0</v>
      </c>
      <c r="AM489" s="99">
        <f>SUMIFS(通讯通路门店!$BD:$BD,通讯通路门店!$S:$S,$G489)</f>
        <v>0</v>
      </c>
      <c r="AN489" s="99">
        <f>SUMIFS(通讯通路门店!$BF:$BF,通讯通路门店!$S:$S,$G489)</f>
        <v>0</v>
      </c>
      <c r="AO489" s="99">
        <f t="shared" si="37"/>
        <v>0</v>
      </c>
      <c r="AP489" s="99">
        <f>SUMIFS(通讯通路门店!$K:$K,通讯通路门店!$S:$S,$G489)</f>
        <v>0</v>
      </c>
      <c r="AQ489" s="83"/>
      <c r="AR489" s="99">
        <f>SUMIFS(通讯通路门店!$T:$T,通讯通路门店!$S:$S,$G489)</f>
        <v>0</v>
      </c>
      <c r="AS489" s="99">
        <f>SUMIFS(通讯通路门店!$U:$U,通讯通路门店!$S:$S,$G489)</f>
        <v>0</v>
      </c>
      <c r="AT489" s="99">
        <f>SUMIFS(通讯通路门店!$V:$V,通讯通路门店!$S:$S,$G489)</f>
        <v>0</v>
      </c>
      <c r="AU489" s="99">
        <f>SUMIFS(通讯通路门店!$W:$W,通讯通路门店!$S:$S,$G489)</f>
        <v>0</v>
      </c>
      <c r="AV489" s="99">
        <f>SUMIFS(通讯通路门店!$Z:$Z,通讯通路门店!$S:$S,$G489)</f>
        <v>0</v>
      </c>
      <c r="AW489" s="99">
        <f>SUMIFS(通讯通路门店!$AB:$AB,通讯通路门店!$S:$S,$G489)</f>
        <v>0</v>
      </c>
      <c r="AX489" s="99">
        <f>SUMIFS(通讯通路门店!$X:$X,通讯通路门店!$S:$S,$G489)</f>
        <v>0</v>
      </c>
      <c r="AY489" s="99">
        <f>SUMIFS(通讯通路门店!$Y:$Y,通讯通路门店!$S:$S,$G489)</f>
        <v>0</v>
      </c>
      <c r="AZ489" s="99">
        <f>SUMIFS(通讯通路门店!$AA:$AA,通讯通路门店!$S:$S,$G489)</f>
        <v>0</v>
      </c>
      <c r="BA489" s="99">
        <f t="shared" si="38"/>
        <v>0</v>
      </c>
      <c r="BB489" s="99">
        <f t="shared" si="39"/>
        <v>0</v>
      </c>
      <c r="BC489" s="99">
        <f>SUMIFS(通讯通路门店!$W:$W,通讯通路门店!$S:$S,$G489,通讯通路门店!$J:$J,"荣耀体验店")+SUMIFS(通讯通路门店!$W:$W,通讯通路门店!$S:$S,$G489,通讯通路门店!$J:$J,"荣耀授权专卖店")</f>
        <v>0</v>
      </c>
      <c r="BD489" s="99">
        <f>SUMIFS(通讯通路门店!$Z:$Z,通讯通路门店!$S:$S,$G489,通讯通路门店!$J:$J,"VIVO体验店")</f>
        <v>0</v>
      </c>
      <c r="BE489" s="99">
        <f>SUMIFS(通讯通路门店!$AB:$AB,通讯通路门店!$S:$S,$G489,通讯通路门店!$J:$J,"OPPO体验店")</f>
        <v>0</v>
      </c>
      <c r="BF489" s="99">
        <f>SUMIFS(通讯通路门店!$X:$X,通讯通路门店!$S:$S,$G489,通讯通路门店!$J:$J,"华为授权体验店")+SUMIFS(通讯通路门店!$AA:$AA,通讯通路门店!$S:$S,$G489,通讯通路门店!$J:$J,"华为堡垒店")</f>
        <v>0</v>
      </c>
      <c r="BG489" s="99">
        <f>SUMIFS(通讯通路门店!$Y:$Y,通讯通路门店!$S:$S,$G489,通讯通路门店!$J:$J,"小米体验店")</f>
        <v>0</v>
      </c>
      <c r="BH489" s="99">
        <f>SUMIFS(通讯通路门店!$AA:$AA,通讯通路门店!$S:$S,$G489,通讯通路门店!$J:$J,"苹果体验店")</f>
        <v>0</v>
      </c>
      <c r="BI489" s="99">
        <f>SUMIFS(通讯通路门店!$K:$K,通讯通路门店!$S:$S,$G489,通讯通路门店!$J:$J,"其他品牌专卖店")</f>
        <v>0</v>
      </c>
      <c r="BJ489" s="99">
        <f>SUMIFS(通讯通路门店!$AC:$AC,通讯通路门店!$S:$S,$G489)</f>
        <v>0</v>
      </c>
      <c r="BK489" s="99">
        <f>SUMIFS(通讯通路门店!$AD:$AD,通讯通路门店!$S:$S,$G489)</f>
        <v>0</v>
      </c>
      <c r="BL489" s="99">
        <f>SUMIFS(通讯通路门店!$AE:$AE,通讯通路门店!$S:$S,$G489)</f>
        <v>0</v>
      </c>
      <c r="BM489" s="99">
        <f>SUMIFS(通讯通路门店!$AF:$AF,通讯通路门店!$S:$S,$G489)</f>
        <v>0</v>
      </c>
      <c r="BN489" s="99">
        <f>SUMIFS(通讯通路门店!$AG:$AG,通讯通路门店!$S:$S,$G489)</f>
        <v>0</v>
      </c>
      <c r="BO489" s="99">
        <f>SUMIFS(通讯通路门店!$AH:$AH,通讯通路门店!$S:$S,$G489)</f>
        <v>0</v>
      </c>
      <c r="BP489" s="99">
        <f>SUMIFS(通讯通路门店!$AI:$AI,通讯通路门店!$S:$S,$G489)</f>
        <v>0</v>
      </c>
      <c r="BQ489" s="83"/>
    </row>
    <row r="490" spans="1:69">
      <c r="A490" s="99" t="str">
        <f>IFERROR(_xlfn.XLOOKUP($G490,通讯通路门店!$S$4:$S$993933,通讯通路门店!$A$4:$A$993933,0,0),"")</f>
        <v/>
      </c>
      <c r="B490" s="99" t="str">
        <f>IFERROR(_xlfn.XLOOKUP($G490,通讯通路门店!$S$4:$S$993933,通讯通路门店!$B$4:$B$993933,0,0),"")</f>
        <v/>
      </c>
      <c r="C490" s="99" t="str">
        <f>IFERROR(_xlfn.XLOOKUP($G490,通讯通路门店!$S$4:$S$993933,通讯通路门店!$C$4:$C$993933,0,0),"")</f>
        <v/>
      </c>
      <c r="D490" s="99" t="str">
        <f>IFERROR(_xlfn.XLOOKUP($G490,通讯通路门店!$S$4:$S$993933,通讯通路门店!$D$4:$D$993933,0,0),"")</f>
        <v/>
      </c>
      <c r="E490" s="83"/>
      <c r="F490" s="83"/>
      <c r="G490" s="101" t="e">
        <v>#N/A</v>
      </c>
      <c r="H490" s="102" t="str">
        <f>IFERROR(_xlfn.XLOOKUP($G490,通讯通路门店!$S$4:$S$993933,通讯通路门店!$R$4:$R$993933,0,0),"")</f>
        <v/>
      </c>
      <c r="I490" s="83"/>
      <c r="J490" s="83"/>
      <c r="K490" s="83"/>
      <c r="L490" s="83"/>
      <c r="M490" s="83"/>
      <c r="N490" s="83"/>
      <c r="O490" s="83"/>
      <c r="P490" s="83"/>
      <c r="Q490" s="83"/>
      <c r="R490" s="83"/>
      <c r="S490" s="83"/>
      <c r="T490" s="83"/>
      <c r="U490" s="99">
        <f>COUNTIF(通讯通路门店!$S:$S,$G490)</f>
        <v>0</v>
      </c>
      <c r="V490" s="99">
        <f>COUNTIFS(通讯通路门店!$S:$S,$G490,通讯通路门店!$J:$J,"综合卖场")</f>
        <v>0</v>
      </c>
      <c r="W490" s="99">
        <f>SUMIFS(通讯通路门店!$AJ:$AJ,通讯通路门店!$S:$S,通讯客户沙盘!$G490)</f>
        <v>0</v>
      </c>
      <c r="X490" s="99">
        <f t="shared" si="35"/>
        <v>0</v>
      </c>
      <c r="Y490" s="99">
        <f>COUNTIFS(通讯通路门店!$S:$S,$G490,通讯通路门店!$J:$J,"荣耀体验店")+COUNTIFS(通讯通路门店!$S:$S,$G490,通讯通路门店!$J:$J,"荣耀授权专卖店")</f>
        <v>0</v>
      </c>
      <c r="Z490" s="99">
        <f>COUNTIFS(通讯通路门店!$S:$S,$G490,通讯通路门店!$J:$J,"VIVO体验店")</f>
        <v>0</v>
      </c>
      <c r="AA490" s="99">
        <f>COUNTIFS(通讯通路门店!$S:$S,$G490,通讯通路门店!$J:$J,"OPPO体验店")</f>
        <v>0</v>
      </c>
      <c r="AB490" s="99">
        <f>COUNTIFS(通讯通路门店!$S:$S,$G490,通讯通路门店!$J:$J,"华为授权体验店")+COUNTIFS(通讯通路门店!$S:$S,$G490,通讯通路门店!$J:$J,"华为堡垒店")</f>
        <v>0</v>
      </c>
      <c r="AC490" s="99">
        <f>COUNTIFS(通讯通路门店!$S:$S,$G490,通讯通路门店!$J:$J,"小米体验店")</f>
        <v>0</v>
      </c>
      <c r="AD490" s="99">
        <f>COUNTIFS(通讯通路门店!$S:$S,$G490,通讯通路门店!$J:$J,"苹果体验店")</f>
        <v>0</v>
      </c>
      <c r="AE490" s="99">
        <f>COUNTIFS(通讯通路门店!$S:$S,$G490,通讯通路门店!$J:$J,"其他品牌专卖店")</f>
        <v>0</v>
      </c>
      <c r="AF490" s="99">
        <f>SUMIFS(通讯通路门店!$BI:$BI,通讯通路门店!$S:$S,$G490)</f>
        <v>0</v>
      </c>
      <c r="AG490" s="99">
        <f>SUMIFS(通讯通路门店!$BH:$BH,通讯通路门店!$S:$S,$G490)</f>
        <v>0</v>
      </c>
      <c r="AH490" s="99">
        <f t="shared" si="36"/>
        <v>0</v>
      </c>
      <c r="AI490" s="99">
        <f>SUMIFS(通讯通路门店!$BB:$BB,通讯通路门店!$S:$S,$G490)</f>
        <v>0</v>
      </c>
      <c r="AJ490" s="99">
        <f>SUMIFS(通讯通路门店!$BE:$BE,通讯通路门店!$S:$S,$G490)</f>
        <v>0</v>
      </c>
      <c r="AK490" s="99">
        <f>SUMIFS(通讯通路门店!$BG:$BG,通讯通路门店!$S:$S,$G490)</f>
        <v>0</v>
      </c>
      <c r="AL490" s="99">
        <f>SUMIFS(通讯通路门店!$BC:$BC,通讯通路门店!$S:$S,$G490)</f>
        <v>0</v>
      </c>
      <c r="AM490" s="99">
        <f>SUMIFS(通讯通路门店!$BD:$BD,通讯通路门店!$S:$S,$G490)</f>
        <v>0</v>
      </c>
      <c r="AN490" s="99">
        <f>SUMIFS(通讯通路门店!$BF:$BF,通讯通路门店!$S:$S,$G490)</f>
        <v>0</v>
      </c>
      <c r="AO490" s="99">
        <f t="shared" si="37"/>
        <v>0</v>
      </c>
      <c r="AP490" s="99">
        <f>SUMIFS(通讯通路门店!$K:$K,通讯通路门店!$S:$S,$G490)</f>
        <v>0</v>
      </c>
      <c r="AQ490" s="83"/>
      <c r="AR490" s="99">
        <f>SUMIFS(通讯通路门店!$T:$T,通讯通路门店!$S:$S,$G490)</f>
        <v>0</v>
      </c>
      <c r="AS490" s="99">
        <f>SUMIFS(通讯通路门店!$U:$U,通讯通路门店!$S:$S,$G490)</f>
        <v>0</v>
      </c>
      <c r="AT490" s="99">
        <f>SUMIFS(通讯通路门店!$V:$V,通讯通路门店!$S:$S,$G490)</f>
        <v>0</v>
      </c>
      <c r="AU490" s="99">
        <f>SUMIFS(通讯通路门店!$W:$W,通讯通路门店!$S:$S,$G490)</f>
        <v>0</v>
      </c>
      <c r="AV490" s="99">
        <f>SUMIFS(通讯通路门店!$Z:$Z,通讯通路门店!$S:$S,$G490)</f>
        <v>0</v>
      </c>
      <c r="AW490" s="99">
        <f>SUMIFS(通讯通路门店!$AB:$AB,通讯通路门店!$S:$S,$G490)</f>
        <v>0</v>
      </c>
      <c r="AX490" s="99">
        <f>SUMIFS(通讯通路门店!$X:$X,通讯通路门店!$S:$S,$G490)</f>
        <v>0</v>
      </c>
      <c r="AY490" s="99">
        <f>SUMIFS(通讯通路门店!$Y:$Y,通讯通路门店!$S:$S,$G490)</f>
        <v>0</v>
      </c>
      <c r="AZ490" s="99">
        <f>SUMIFS(通讯通路门店!$AA:$AA,通讯通路门店!$S:$S,$G490)</f>
        <v>0</v>
      </c>
      <c r="BA490" s="99">
        <f t="shared" si="38"/>
        <v>0</v>
      </c>
      <c r="BB490" s="99">
        <f t="shared" si="39"/>
        <v>0</v>
      </c>
      <c r="BC490" s="99">
        <f>SUMIFS(通讯通路门店!$W:$W,通讯通路门店!$S:$S,$G490,通讯通路门店!$J:$J,"荣耀体验店")+SUMIFS(通讯通路门店!$W:$W,通讯通路门店!$S:$S,$G490,通讯通路门店!$J:$J,"荣耀授权专卖店")</f>
        <v>0</v>
      </c>
      <c r="BD490" s="99">
        <f>SUMIFS(通讯通路门店!$Z:$Z,通讯通路门店!$S:$S,$G490,通讯通路门店!$J:$J,"VIVO体验店")</f>
        <v>0</v>
      </c>
      <c r="BE490" s="99">
        <f>SUMIFS(通讯通路门店!$AB:$AB,通讯通路门店!$S:$S,$G490,通讯通路门店!$J:$J,"OPPO体验店")</f>
        <v>0</v>
      </c>
      <c r="BF490" s="99">
        <f>SUMIFS(通讯通路门店!$X:$X,通讯通路门店!$S:$S,$G490,通讯通路门店!$J:$J,"华为授权体验店")+SUMIFS(通讯通路门店!$AA:$AA,通讯通路门店!$S:$S,$G490,通讯通路门店!$J:$J,"华为堡垒店")</f>
        <v>0</v>
      </c>
      <c r="BG490" s="99">
        <f>SUMIFS(通讯通路门店!$Y:$Y,通讯通路门店!$S:$S,$G490,通讯通路门店!$J:$J,"小米体验店")</f>
        <v>0</v>
      </c>
      <c r="BH490" s="99">
        <f>SUMIFS(通讯通路门店!$AA:$AA,通讯通路门店!$S:$S,$G490,通讯通路门店!$J:$J,"苹果体验店")</f>
        <v>0</v>
      </c>
      <c r="BI490" s="99">
        <f>SUMIFS(通讯通路门店!$K:$K,通讯通路门店!$S:$S,$G490,通讯通路门店!$J:$J,"其他品牌专卖店")</f>
        <v>0</v>
      </c>
      <c r="BJ490" s="99">
        <f>SUMIFS(通讯通路门店!$AC:$AC,通讯通路门店!$S:$S,$G490)</f>
        <v>0</v>
      </c>
      <c r="BK490" s="99">
        <f>SUMIFS(通讯通路门店!$AD:$AD,通讯通路门店!$S:$S,$G490)</f>
        <v>0</v>
      </c>
      <c r="BL490" s="99">
        <f>SUMIFS(通讯通路门店!$AE:$AE,通讯通路门店!$S:$S,$G490)</f>
        <v>0</v>
      </c>
      <c r="BM490" s="99">
        <f>SUMIFS(通讯通路门店!$AF:$AF,通讯通路门店!$S:$S,$G490)</f>
        <v>0</v>
      </c>
      <c r="BN490" s="99">
        <f>SUMIFS(通讯通路门店!$AG:$AG,通讯通路门店!$S:$S,$G490)</f>
        <v>0</v>
      </c>
      <c r="BO490" s="99">
        <f>SUMIFS(通讯通路门店!$AH:$AH,通讯通路门店!$S:$S,$G490)</f>
        <v>0</v>
      </c>
      <c r="BP490" s="99">
        <f>SUMIFS(通讯通路门店!$AI:$AI,通讯通路门店!$S:$S,$G490)</f>
        <v>0</v>
      </c>
      <c r="BQ490" s="83"/>
    </row>
    <row r="491" spans="1:69">
      <c r="A491" s="99" t="str">
        <f>IFERROR(_xlfn.XLOOKUP($G491,通讯通路门店!$S$4:$S$993933,通讯通路门店!$A$4:$A$993933,0,0),"")</f>
        <v/>
      </c>
      <c r="B491" s="99" t="str">
        <f>IFERROR(_xlfn.XLOOKUP($G491,通讯通路门店!$S$4:$S$993933,通讯通路门店!$B$4:$B$993933,0,0),"")</f>
        <v/>
      </c>
      <c r="C491" s="99" t="str">
        <f>IFERROR(_xlfn.XLOOKUP($G491,通讯通路门店!$S$4:$S$993933,通讯通路门店!$C$4:$C$993933,0,0),"")</f>
        <v/>
      </c>
      <c r="D491" s="99" t="str">
        <f>IFERROR(_xlfn.XLOOKUP($G491,通讯通路门店!$S$4:$S$993933,通讯通路门店!$D$4:$D$993933,0,0),"")</f>
        <v/>
      </c>
      <c r="E491" s="83"/>
      <c r="F491" s="83"/>
      <c r="G491" s="101" t="e">
        <v>#N/A</v>
      </c>
      <c r="H491" s="102" t="str">
        <f>IFERROR(_xlfn.XLOOKUP($G491,通讯通路门店!$S$4:$S$993933,通讯通路门店!$R$4:$R$993933,0,0),"")</f>
        <v/>
      </c>
      <c r="I491" s="83"/>
      <c r="J491" s="83"/>
      <c r="K491" s="83"/>
      <c r="L491" s="83"/>
      <c r="M491" s="83"/>
      <c r="N491" s="83"/>
      <c r="O491" s="83"/>
      <c r="P491" s="83"/>
      <c r="Q491" s="83"/>
      <c r="R491" s="83"/>
      <c r="S491" s="83"/>
      <c r="T491" s="83"/>
      <c r="U491" s="99">
        <f>COUNTIF(通讯通路门店!$S:$S,$G491)</f>
        <v>0</v>
      </c>
      <c r="V491" s="99">
        <f>COUNTIFS(通讯通路门店!$S:$S,$G491,通讯通路门店!$J:$J,"综合卖场")</f>
        <v>0</v>
      </c>
      <c r="W491" s="99">
        <f>SUMIFS(通讯通路门店!$AJ:$AJ,通讯通路门店!$S:$S,通讯客户沙盘!$G491)</f>
        <v>0</v>
      </c>
      <c r="X491" s="99">
        <f t="shared" si="35"/>
        <v>0</v>
      </c>
      <c r="Y491" s="99">
        <f>COUNTIFS(通讯通路门店!$S:$S,$G491,通讯通路门店!$J:$J,"荣耀体验店")+COUNTIFS(通讯通路门店!$S:$S,$G491,通讯通路门店!$J:$J,"荣耀授权专卖店")</f>
        <v>0</v>
      </c>
      <c r="Z491" s="99">
        <f>COUNTIFS(通讯通路门店!$S:$S,$G491,通讯通路门店!$J:$J,"VIVO体验店")</f>
        <v>0</v>
      </c>
      <c r="AA491" s="99">
        <f>COUNTIFS(通讯通路门店!$S:$S,$G491,通讯通路门店!$J:$J,"OPPO体验店")</f>
        <v>0</v>
      </c>
      <c r="AB491" s="99">
        <f>COUNTIFS(通讯通路门店!$S:$S,$G491,通讯通路门店!$J:$J,"华为授权体验店")+COUNTIFS(通讯通路门店!$S:$S,$G491,通讯通路门店!$J:$J,"华为堡垒店")</f>
        <v>0</v>
      </c>
      <c r="AC491" s="99">
        <f>COUNTIFS(通讯通路门店!$S:$S,$G491,通讯通路门店!$J:$J,"小米体验店")</f>
        <v>0</v>
      </c>
      <c r="AD491" s="99">
        <f>COUNTIFS(通讯通路门店!$S:$S,$G491,通讯通路门店!$J:$J,"苹果体验店")</f>
        <v>0</v>
      </c>
      <c r="AE491" s="99">
        <f>COUNTIFS(通讯通路门店!$S:$S,$G491,通讯通路门店!$J:$J,"其他品牌专卖店")</f>
        <v>0</v>
      </c>
      <c r="AF491" s="99">
        <f>SUMIFS(通讯通路门店!$BI:$BI,通讯通路门店!$S:$S,$G491)</f>
        <v>0</v>
      </c>
      <c r="AG491" s="99">
        <f>SUMIFS(通讯通路门店!$BH:$BH,通讯通路门店!$S:$S,$G491)</f>
        <v>0</v>
      </c>
      <c r="AH491" s="99">
        <f t="shared" si="36"/>
        <v>0</v>
      </c>
      <c r="AI491" s="99">
        <f>SUMIFS(通讯通路门店!$BB:$BB,通讯通路门店!$S:$S,$G491)</f>
        <v>0</v>
      </c>
      <c r="AJ491" s="99">
        <f>SUMIFS(通讯通路门店!$BE:$BE,通讯通路门店!$S:$S,$G491)</f>
        <v>0</v>
      </c>
      <c r="AK491" s="99">
        <f>SUMIFS(通讯通路门店!$BG:$BG,通讯通路门店!$S:$S,$G491)</f>
        <v>0</v>
      </c>
      <c r="AL491" s="99">
        <f>SUMIFS(通讯通路门店!$BC:$BC,通讯通路门店!$S:$S,$G491)</f>
        <v>0</v>
      </c>
      <c r="AM491" s="99">
        <f>SUMIFS(通讯通路门店!$BD:$BD,通讯通路门店!$S:$S,$G491)</f>
        <v>0</v>
      </c>
      <c r="AN491" s="99">
        <f>SUMIFS(通讯通路门店!$BF:$BF,通讯通路门店!$S:$S,$G491)</f>
        <v>0</v>
      </c>
      <c r="AO491" s="99">
        <f t="shared" si="37"/>
        <v>0</v>
      </c>
      <c r="AP491" s="99">
        <f>SUMIFS(通讯通路门店!$K:$K,通讯通路门店!$S:$S,$G491)</f>
        <v>0</v>
      </c>
      <c r="AQ491" s="83"/>
      <c r="AR491" s="99">
        <f>SUMIFS(通讯通路门店!$T:$T,通讯通路门店!$S:$S,$G491)</f>
        <v>0</v>
      </c>
      <c r="AS491" s="99">
        <f>SUMIFS(通讯通路门店!$U:$U,通讯通路门店!$S:$S,$G491)</f>
        <v>0</v>
      </c>
      <c r="AT491" s="99">
        <f>SUMIFS(通讯通路门店!$V:$V,通讯通路门店!$S:$S,$G491)</f>
        <v>0</v>
      </c>
      <c r="AU491" s="99">
        <f>SUMIFS(通讯通路门店!$W:$W,通讯通路门店!$S:$S,$G491)</f>
        <v>0</v>
      </c>
      <c r="AV491" s="99">
        <f>SUMIFS(通讯通路门店!$Z:$Z,通讯通路门店!$S:$S,$G491)</f>
        <v>0</v>
      </c>
      <c r="AW491" s="99">
        <f>SUMIFS(通讯通路门店!$AB:$AB,通讯通路门店!$S:$S,$G491)</f>
        <v>0</v>
      </c>
      <c r="AX491" s="99">
        <f>SUMIFS(通讯通路门店!$X:$X,通讯通路门店!$S:$S,$G491)</f>
        <v>0</v>
      </c>
      <c r="AY491" s="99">
        <f>SUMIFS(通讯通路门店!$Y:$Y,通讯通路门店!$S:$S,$G491)</f>
        <v>0</v>
      </c>
      <c r="AZ491" s="99">
        <f>SUMIFS(通讯通路门店!$AA:$AA,通讯通路门店!$S:$S,$G491)</f>
        <v>0</v>
      </c>
      <c r="BA491" s="99">
        <f t="shared" si="38"/>
        <v>0</v>
      </c>
      <c r="BB491" s="99">
        <f t="shared" si="39"/>
        <v>0</v>
      </c>
      <c r="BC491" s="99">
        <f>SUMIFS(通讯通路门店!$W:$W,通讯通路门店!$S:$S,$G491,通讯通路门店!$J:$J,"荣耀体验店")+SUMIFS(通讯通路门店!$W:$W,通讯通路门店!$S:$S,$G491,通讯通路门店!$J:$J,"荣耀授权专卖店")</f>
        <v>0</v>
      </c>
      <c r="BD491" s="99">
        <f>SUMIFS(通讯通路门店!$Z:$Z,通讯通路门店!$S:$S,$G491,通讯通路门店!$J:$J,"VIVO体验店")</f>
        <v>0</v>
      </c>
      <c r="BE491" s="99">
        <f>SUMIFS(通讯通路门店!$AB:$AB,通讯通路门店!$S:$S,$G491,通讯通路门店!$J:$J,"OPPO体验店")</f>
        <v>0</v>
      </c>
      <c r="BF491" s="99">
        <f>SUMIFS(通讯通路门店!$X:$X,通讯通路门店!$S:$S,$G491,通讯通路门店!$J:$J,"华为授权体验店")+SUMIFS(通讯通路门店!$AA:$AA,通讯通路门店!$S:$S,$G491,通讯通路门店!$J:$J,"华为堡垒店")</f>
        <v>0</v>
      </c>
      <c r="BG491" s="99">
        <f>SUMIFS(通讯通路门店!$Y:$Y,通讯通路门店!$S:$S,$G491,通讯通路门店!$J:$J,"小米体验店")</f>
        <v>0</v>
      </c>
      <c r="BH491" s="99">
        <f>SUMIFS(通讯通路门店!$AA:$AA,通讯通路门店!$S:$S,$G491,通讯通路门店!$J:$J,"苹果体验店")</f>
        <v>0</v>
      </c>
      <c r="BI491" s="99">
        <f>SUMIFS(通讯通路门店!$K:$K,通讯通路门店!$S:$S,$G491,通讯通路门店!$J:$J,"其他品牌专卖店")</f>
        <v>0</v>
      </c>
      <c r="BJ491" s="99">
        <f>SUMIFS(通讯通路门店!$AC:$AC,通讯通路门店!$S:$S,$G491)</f>
        <v>0</v>
      </c>
      <c r="BK491" s="99">
        <f>SUMIFS(通讯通路门店!$AD:$AD,通讯通路门店!$S:$S,$G491)</f>
        <v>0</v>
      </c>
      <c r="BL491" s="99">
        <f>SUMIFS(通讯通路门店!$AE:$AE,通讯通路门店!$S:$S,$G491)</f>
        <v>0</v>
      </c>
      <c r="BM491" s="99">
        <f>SUMIFS(通讯通路门店!$AF:$AF,通讯通路门店!$S:$S,$G491)</f>
        <v>0</v>
      </c>
      <c r="BN491" s="99">
        <f>SUMIFS(通讯通路门店!$AG:$AG,通讯通路门店!$S:$S,$G491)</f>
        <v>0</v>
      </c>
      <c r="BO491" s="99">
        <f>SUMIFS(通讯通路门店!$AH:$AH,通讯通路门店!$S:$S,$G491)</f>
        <v>0</v>
      </c>
      <c r="BP491" s="99">
        <f>SUMIFS(通讯通路门店!$AI:$AI,通讯通路门店!$S:$S,$G491)</f>
        <v>0</v>
      </c>
      <c r="BQ491" s="83"/>
    </row>
    <row r="492" spans="1:69">
      <c r="A492" s="99" t="str">
        <f>IFERROR(_xlfn.XLOOKUP($G492,通讯通路门店!$S$4:$S$993933,通讯通路门店!$A$4:$A$993933,0,0),"")</f>
        <v/>
      </c>
      <c r="B492" s="99" t="str">
        <f>IFERROR(_xlfn.XLOOKUP($G492,通讯通路门店!$S$4:$S$993933,通讯通路门店!$B$4:$B$993933,0,0),"")</f>
        <v/>
      </c>
      <c r="C492" s="99" t="str">
        <f>IFERROR(_xlfn.XLOOKUP($G492,通讯通路门店!$S$4:$S$993933,通讯通路门店!$C$4:$C$993933,0,0),"")</f>
        <v/>
      </c>
      <c r="D492" s="99" t="str">
        <f>IFERROR(_xlfn.XLOOKUP($G492,通讯通路门店!$S$4:$S$993933,通讯通路门店!$D$4:$D$993933,0,0),"")</f>
        <v/>
      </c>
      <c r="E492" s="83"/>
      <c r="F492" s="83"/>
      <c r="G492" s="101" t="e">
        <v>#N/A</v>
      </c>
      <c r="H492" s="102" t="str">
        <f>IFERROR(_xlfn.XLOOKUP($G492,通讯通路门店!$S$4:$S$993933,通讯通路门店!$R$4:$R$993933,0,0),"")</f>
        <v/>
      </c>
      <c r="I492" s="83"/>
      <c r="J492" s="83"/>
      <c r="K492" s="83"/>
      <c r="L492" s="83"/>
      <c r="M492" s="83"/>
      <c r="N492" s="83"/>
      <c r="O492" s="83"/>
      <c r="P492" s="83"/>
      <c r="Q492" s="83"/>
      <c r="R492" s="83"/>
      <c r="S492" s="83"/>
      <c r="T492" s="83"/>
      <c r="U492" s="99">
        <f>COUNTIF(通讯通路门店!$S:$S,$G492)</f>
        <v>0</v>
      </c>
      <c r="V492" s="99">
        <f>COUNTIFS(通讯通路门店!$S:$S,$G492,通讯通路门店!$J:$J,"综合卖场")</f>
        <v>0</v>
      </c>
      <c r="W492" s="99">
        <f>SUMIFS(通讯通路门店!$AJ:$AJ,通讯通路门店!$S:$S,通讯客户沙盘!$G492)</f>
        <v>0</v>
      </c>
      <c r="X492" s="99">
        <f t="shared" si="35"/>
        <v>0</v>
      </c>
      <c r="Y492" s="99">
        <f>COUNTIFS(通讯通路门店!$S:$S,$G492,通讯通路门店!$J:$J,"荣耀体验店")+COUNTIFS(通讯通路门店!$S:$S,$G492,通讯通路门店!$J:$J,"荣耀授权专卖店")</f>
        <v>0</v>
      </c>
      <c r="Z492" s="99">
        <f>COUNTIFS(通讯通路门店!$S:$S,$G492,通讯通路门店!$J:$J,"VIVO体验店")</f>
        <v>0</v>
      </c>
      <c r="AA492" s="99">
        <f>COUNTIFS(通讯通路门店!$S:$S,$G492,通讯通路门店!$J:$J,"OPPO体验店")</f>
        <v>0</v>
      </c>
      <c r="AB492" s="99">
        <f>COUNTIFS(通讯通路门店!$S:$S,$G492,通讯通路门店!$J:$J,"华为授权体验店")+COUNTIFS(通讯通路门店!$S:$S,$G492,通讯通路门店!$J:$J,"华为堡垒店")</f>
        <v>0</v>
      </c>
      <c r="AC492" s="99">
        <f>COUNTIFS(通讯通路门店!$S:$S,$G492,通讯通路门店!$J:$J,"小米体验店")</f>
        <v>0</v>
      </c>
      <c r="AD492" s="99">
        <f>COUNTIFS(通讯通路门店!$S:$S,$G492,通讯通路门店!$J:$J,"苹果体验店")</f>
        <v>0</v>
      </c>
      <c r="AE492" s="99">
        <f>COUNTIFS(通讯通路门店!$S:$S,$G492,通讯通路门店!$J:$J,"其他品牌专卖店")</f>
        <v>0</v>
      </c>
      <c r="AF492" s="99">
        <f>SUMIFS(通讯通路门店!$BI:$BI,通讯通路门店!$S:$S,$G492)</f>
        <v>0</v>
      </c>
      <c r="AG492" s="99">
        <f>SUMIFS(通讯通路门店!$BH:$BH,通讯通路门店!$S:$S,$G492)</f>
        <v>0</v>
      </c>
      <c r="AH492" s="99">
        <f t="shared" si="36"/>
        <v>0</v>
      </c>
      <c r="AI492" s="99">
        <f>SUMIFS(通讯通路门店!$BB:$BB,通讯通路门店!$S:$S,$G492)</f>
        <v>0</v>
      </c>
      <c r="AJ492" s="99">
        <f>SUMIFS(通讯通路门店!$BE:$BE,通讯通路门店!$S:$S,$G492)</f>
        <v>0</v>
      </c>
      <c r="AK492" s="99">
        <f>SUMIFS(通讯通路门店!$BG:$BG,通讯通路门店!$S:$S,$G492)</f>
        <v>0</v>
      </c>
      <c r="AL492" s="99">
        <f>SUMIFS(通讯通路门店!$BC:$BC,通讯通路门店!$S:$S,$G492)</f>
        <v>0</v>
      </c>
      <c r="AM492" s="99">
        <f>SUMIFS(通讯通路门店!$BD:$BD,通讯通路门店!$S:$S,$G492)</f>
        <v>0</v>
      </c>
      <c r="AN492" s="99">
        <f>SUMIFS(通讯通路门店!$BF:$BF,通讯通路门店!$S:$S,$G492)</f>
        <v>0</v>
      </c>
      <c r="AO492" s="99">
        <f t="shared" si="37"/>
        <v>0</v>
      </c>
      <c r="AP492" s="99">
        <f>SUMIFS(通讯通路门店!$K:$K,通讯通路门店!$S:$S,$G492)</f>
        <v>0</v>
      </c>
      <c r="AQ492" s="83"/>
      <c r="AR492" s="99">
        <f>SUMIFS(通讯通路门店!$T:$T,通讯通路门店!$S:$S,$G492)</f>
        <v>0</v>
      </c>
      <c r="AS492" s="99">
        <f>SUMIFS(通讯通路门店!$U:$U,通讯通路门店!$S:$S,$G492)</f>
        <v>0</v>
      </c>
      <c r="AT492" s="99">
        <f>SUMIFS(通讯通路门店!$V:$V,通讯通路门店!$S:$S,$G492)</f>
        <v>0</v>
      </c>
      <c r="AU492" s="99">
        <f>SUMIFS(通讯通路门店!$W:$W,通讯通路门店!$S:$S,$G492)</f>
        <v>0</v>
      </c>
      <c r="AV492" s="99">
        <f>SUMIFS(通讯通路门店!$Z:$Z,通讯通路门店!$S:$S,$G492)</f>
        <v>0</v>
      </c>
      <c r="AW492" s="99">
        <f>SUMIFS(通讯通路门店!$AB:$AB,通讯通路门店!$S:$S,$G492)</f>
        <v>0</v>
      </c>
      <c r="AX492" s="99">
        <f>SUMIFS(通讯通路门店!$X:$X,通讯通路门店!$S:$S,$G492)</f>
        <v>0</v>
      </c>
      <c r="AY492" s="99">
        <f>SUMIFS(通讯通路门店!$Y:$Y,通讯通路门店!$S:$S,$G492)</f>
        <v>0</v>
      </c>
      <c r="AZ492" s="99">
        <f>SUMIFS(通讯通路门店!$AA:$AA,通讯通路门店!$S:$S,$G492)</f>
        <v>0</v>
      </c>
      <c r="BA492" s="99">
        <f t="shared" si="38"/>
        <v>0</v>
      </c>
      <c r="BB492" s="99">
        <f t="shared" si="39"/>
        <v>0</v>
      </c>
      <c r="BC492" s="99">
        <f>SUMIFS(通讯通路门店!$W:$W,通讯通路门店!$S:$S,$G492,通讯通路门店!$J:$J,"荣耀体验店")+SUMIFS(通讯通路门店!$W:$W,通讯通路门店!$S:$S,$G492,通讯通路门店!$J:$J,"荣耀授权专卖店")</f>
        <v>0</v>
      </c>
      <c r="BD492" s="99">
        <f>SUMIFS(通讯通路门店!$Z:$Z,通讯通路门店!$S:$S,$G492,通讯通路门店!$J:$J,"VIVO体验店")</f>
        <v>0</v>
      </c>
      <c r="BE492" s="99">
        <f>SUMIFS(通讯通路门店!$AB:$AB,通讯通路门店!$S:$S,$G492,通讯通路门店!$J:$J,"OPPO体验店")</f>
        <v>0</v>
      </c>
      <c r="BF492" s="99">
        <f>SUMIFS(通讯通路门店!$X:$X,通讯通路门店!$S:$S,$G492,通讯通路门店!$J:$J,"华为授权体验店")+SUMIFS(通讯通路门店!$AA:$AA,通讯通路门店!$S:$S,$G492,通讯通路门店!$J:$J,"华为堡垒店")</f>
        <v>0</v>
      </c>
      <c r="BG492" s="99">
        <f>SUMIFS(通讯通路门店!$Y:$Y,通讯通路门店!$S:$S,$G492,通讯通路门店!$J:$J,"小米体验店")</f>
        <v>0</v>
      </c>
      <c r="BH492" s="99">
        <f>SUMIFS(通讯通路门店!$AA:$AA,通讯通路门店!$S:$S,$G492,通讯通路门店!$J:$J,"苹果体验店")</f>
        <v>0</v>
      </c>
      <c r="BI492" s="99">
        <f>SUMIFS(通讯通路门店!$K:$K,通讯通路门店!$S:$S,$G492,通讯通路门店!$J:$J,"其他品牌专卖店")</f>
        <v>0</v>
      </c>
      <c r="BJ492" s="99">
        <f>SUMIFS(通讯通路门店!$AC:$AC,通讯通路门店!$S:$S,$G492)</f>
        <v>0</v>
      </c>
      <c r="BK492" s="99">
        <f>SUMIFS(通讯通路门店!$AD:$AD,通讯通路门店!$S:$S,$G492)</f>
        <v>0</v>
      </c>
      <c r="BL492" s="99">
        <f>SUMIFS(通讯通路门店!$AE:$AE,通讯通路门店!$S:$S,$G492)</f>
        <v>0</v>
      </c>
      <c r="BM492" s="99">
        <f>SUMIFS(通讯通路门店!$AF:$AF,通讯通路门店!$S:$S,$G492)</f>
        <v>0</v>
      </c>
      <c r="BN492" s="99">
        <f>SUMIFS(通讯通路门店!$AG:$AG,通讯通路门店!$S:$S,$G492)</f>
        <v>0</v>
      </c>
      <c r="BO492" s="99">
        <f>SUMIFS(通讯通路门店!$AH:$AH,通讯通路门店!$S:$S,$G492)</f>
        <v>0</v>
      </c>
      <c r="BP492" s="99">
        <f>SUMIFS(通讯通路门店!$AI:$AI,通讯通路门店!$S:$S,$G492)</f>
        <v>0</v>
      </c>
      <c r="BQ492" s="83"/>
    </row>
    <row r="493" spans="1:69">
      <c r="A493" s="99" t="str">
        <f>IFERROR(_xlfn.XLOOKUP($G493,通讯通路门店!$S$4:$S$993933,通讯通路门店!$A$4:$A$993933,0,0),"")</f>
        <v/>
      </c>
      <c r="B493" s="99" t="str">
        <f>IFERROR(_xlfn.XLOOKUP($G493,通讯通路门店!$S$4:$S$993933,通讯通路门店!$B$4:$B$993933,0,0),"")</f>
        <v/>
      </c>
      <c r="C493" s="99" t="str">
        <f>IFERROR(_xlfn.XLOOKUP($G493,通讯通路门店!$S$4:$S$993933,通讯通路门店!$C$4:$C$993933,0,0),"")</f>
        <v/>
      </c>
      <c r="D493" s="99" t="str">
        <f>IFERROR(_xlfn.XLOOKUP($G493,通讯通路门店!$S$4:$S$993933,通讯通路门店!$D$4:$D$993933,0,0),"")</f>
        <v/>
      </c>
      <c r="E493" s="83"/>
      <c r="F493" s="83"/>
      <c r="G493" s="101" t="e">
        <v>#N/A</v>
      </c>
      <c r="H493" s="102" t="str">
        <f>IFERROR(_xlfn.XLOOKUP($G493,通讯通路门店!$S$4:$S$993933,通讯通路门店!$R$4:$R$993933,0,0),"")</f>
        <v/>
      </c>
      <c r="I493" s="83"/>
      <c r="J493" s="83"/>
      <c r="K493" s="83"/>
      <c r="L493" s="83"/>
      <c r="M493" s="83"/>
      <c r="N493" s="83"/>
      <c r="O493" s="83"/>
      <c r="P493" s="83"/>
      <c r="Q493" s="83"/>
      <c r="R493" s="83"/>
      <c r="S493" s="83"/>
      <c r="T493" s="83"/>
      <c r="U493" s="99">
        <f>COUNTIF(通讯通路门店!$S:$S,$G493)</f>
        <v>0</v>
      </c>
      <c r="V493" s="99">
        <f>COUNTIFS(通讯通路门店!$S:$S,$G493,通讯通路门店!$J:$J,"综合卖场")</f>
        <v>0</v>
      </c>
      <c r="W493" s="99">
        <f>SUMIFS(通讯通路门店!$AJ:$AJ,通讯通路门店!$S:$S,通讯客户沙盘!$G493)</f>
        <v>0</v>
      </c>
      <c r="X493" s="99">
        <f t="shared" si="35"/>
        <v>0</v>
      </c>
      <c r="Y493" s="99">
        <f>COUNTIFS(通讯通路门店!$S:$S,$G493,通讯通路门店!$J:$J,"荣耀体验店")+COUNTIFS(通讯通路门店!$S:$S,$G493,通讯通路门店!$J:$J,"荣耀授权专卖店")</f>
        <v>0</v>
      </c>
      <c r="Z493" s="99">
        <f>COUNTIFS(通讯通路门店!$S:$S,$G493,通讯通路门店!$J:$J,"VIVO体验店")</f>
        <v>0</v>
      </c>
      <c r="AA493" s="99">
        <f>COUNTIFS(通讯通路门店!$S:$S,$G493,通讯通路门店!$J:$J,"OPPO体验店")</f>
        <v>0</v>
      </c>
      <c r="AB493" s="99">
        <f>COUNTIFS(通讯通路门店!$S:$S,$G493,通讯通路门店!$J:$J,"华为授权体验店")+COUNTIFS(通讯通路门店!$S:$S,$G493,通讯通路门店!$J:$J,"华为堡垒店")</f>
        <v>0</v>
      </c>
      <c r="AC493" s="99">
        <f>COUNTIFS(通讯通路门店!$S:$S,$G493,通讯通路门店!$J:$J,"小米体验店")</f>
        <v>0</v>
      </c>
      <c r="AD493" s="99">
        <f>COUNTIFS(通讯通路门店!$S:$S,$G493,通讯通路门店!$J:$J,"苹果体验店")</f>
        <v>0</v>
      </c>
      <c r="AE493" s="99">
        <f>COUNTIFS(通讯通路门店!$S:$S,$G493,通讯通路门店!$J:$J,"其他品牌专卖店")</f>
        <v>0</v>
      </c>
      <c r="AF493" s="99">
        <f>SUMIFS(通讯通路门店!$BI:$BI,通讯通路门店!$S:$S,$G493)</f>
        <v>0</v>
      </c>
      <c r="AG493" s="99">
        <f>SUMIFS(通讯通路门店!$BH:$BH,通讯通路门店!$S:$S,$G493)</f>
        <v>0</v>
      </c>
      <c r="AH493" s="99">
        <f t="shared" si="36"/>
        <v>0</v>
      </c>
      <c r="AI493" s="99">
        <f>SUMIFS(通讯通路门店!$BB:$BB,通讯通路门店!$S:$S,$G493)</f>
        <v>0</v>
      </c>
      <c r="AJ493" s="99">
        <f>SUMIFS(通讯通路门店!$BE:$BE,通讯通路门店!$S:$S,$G493)</f>
        <v>0</v>
      </c>
      <c r="AK493" s="99">
        <f>SUMIFS(通讯通路门店!$BG:$BG,通讯通路门店!$S:$S,$G493)</f>
        <v>0</v>
      </c>
      <c r="AL493" s="99">
        <f>SUMIFS(通讯通路门店!$BC:$BC,通讯通路门店!$S:$S,$G493)</f>
        <v>0</v>
      </c>
      <c r="AM493" s="99">
        <f>SUMIFS(通讯通路门店!$BD:$BD,通讯通路门店!$S:$S,$G493)</f>
        <v>0</v>
      </c>
      <c r="AN493" s="99">
        <f>SUMIFS(通讯通路门店!$BF:$BF,通讯通路门店!$S:$S,$G493)</f>
        <v>0</v>
      </c>
      <c r="AO493" s="99">
        <f t="shared" si="37"/>
        <v>0</v>
      </c>
      <c r="AP493" s="99">
        <f>SUMIFS(通讯通路门店!$K:$K,通讯通路门店!$S:$S,$G493)</f>
        <v>0</v>
      </c>
      <c r="AQ493" s="83"/>
      <c r="AR493" s="99">
        <f>SUMIFS(通讯通路门店!$T:$T,通讯通路门店!$S:$S,$G493)</f>
        <v>0</v>
      </c>
      <c r="AS493" s="99">
        <f>SUMIFS(通讯通路门店!$U:$U,通讯通路门店!$S:$S,$G493)</f>
        <v>0</v>
      </c>
      <c r="AT493" s="99">
        <f>SUMIFS(通讯通路门店!$V:$V,通讯通路门店!$S:$S,$G493)</f>
        <v>0</v>
      </c>
      <c r="AU493" s="99">
        <f>SUMIFS(通讯通路门店!$W:$W,通讯通路门店!$S:$S,$G493)</f>
        <v>0</v>
      </c>
      <c r="AV493" s="99">
        <f>SUMIFS(通讯通路门店!$Z:$Z,通讯通路门店!$S:$S,$G493)</f>
        <v>0</v>
      </c>
      <c r="AW493" s="99">
        <f>SUMIFS(通讯通路门店!$AB:$AB,通讯通路门店!$S:$S,$G493)</f>
        <v>0</v>
      </c>
      <c r="AX493" s="99">
        <f>SUMIFS(通讯通路门店!$X:$X,通讯通路门店!$S:$S,$G493)</f>
        <v>0</v>
      </c>
      <c r="AY493" s="99">
        <f>SUMIFS(通讯通路门店!$Y:$Y,通讯通路门店!$S:$S,$G493)</f>
        <v>0</v>
      </c>
      <c r="AZ493" s="99">
        <f>SUMIFS(通讯通路门店!$AA:$AA,通讯通路门店!$S:$S,$G493)</f>
        <v>0</v>
      </c>
      <c r="BA493" s="99">
        <f t="shared" si="38"/>
        <v>0</v>
      </c>
      <c r="BB493" s="99">
        <f t="shared" si="39"/>
        <v>0</v>
      </c>
      <c r="BC493" s="99">
        <f>SUMIFS(通讯通路门店!$W:$W,通讯通路门店!$S:$S,$G493,通讯通路门店!$J:$J,"荣耀体验店")+SUMIFS(通讯通路门店!$W:$W,通讯通路门店!$S:$S,$G493,通讯通路门店!$J:$J,"荣耀授权专卖店")</f>
        <v>0</v>
      </c>
      <c r="BD493" s="99">
        <f>SUMIFS(通讯通路门店!$Z:$Z,通讯通路门店!$S:$S,$G493,通讯通路门店!$J:$J,"VIVO体验店")</f>
        <v>0</v>
      </c>
      <c r="BE493" s="99">
        <f>SUMIFS(通讯通路门店!$AB:$AB,通讯通路门店!$S:$S,$G493,通讯通路门店!$J:$J,"OPPO体验店")</f>
        <v>0</v>
      </c>
      <c r="BF493" s="99">
        <f>SUMIFS(通讯通路门店!$X:$X,通讯通路门店!$S:$S,$G493,通讯通路门店!$J:$J,"华为授权体验店")+SUMIFS(通讯通路门店!$AA:$AA,通讯通路门店!$S:$S,$G493,通讯通路门店!$J:$J,"华为堡垒店")</f>
        <v>0</v>
      </c>
      <c r="BG493" s="99">
        <f>SUMIFS(通讯通路门店!$Y:$Y,通讯通路门店!$S:$S,$G493,通讯通路门店!$J:$J,"小米体验店")</f>
        <v>0</v>
      </c>
      <c r="BH493" s="99">
        <f>SUMIFS(通讯通路门店!$AA:$AA,通讯通路门店!$S:$S,$G493,通讯通路门店!$J:$J,"苹果体验店")</f>
        <v>0</v>
      </c>
      <c r="BI493" s="99">
        <f>SUMIFS(通讯通路门店!$K:$K,通讯通路门店!$S:$S,$G493,通讯通路门店!$J:$J,"其他品牌专卖店")</f>
        <v>0</v>
      </c>
      <c r="BJ493" s="99">
        <f>SUMIFS(通讯通路门店!$AC:$AC,通讯通路门店!$S:$S,$G493)</f>
        <v>0</v>
      </c>
      <c r="BK493" s="99">
        <f>SUMIFS(通讯通路门店!$AD:$AD,通讯通路门店!$S:$S,$G493)</f>
        <v>0</v>
      </c>
      <c r="BL493" s="99">
        <f>SUMIFS(通讯通路门店!$AE:$AE,通讯通路门店!$S:$S,$G493)</f>
        <v>0</v>
      </c>
      <c r="BM493" s="99">
        <f>SUMIFS(通讯通路门店!$AF:$AF,通讯通路门店!$S:$S,$G493)</f>
        <v>0</v>
      </c>
      <c r="BN493" s="99">
        <f>SUMIFS(通讯通路门店!$AG:$AG,通讯通路门店!$S:$S,$G493)</f>
        <v>0</v>
      </c>
      <c r="BO493" s="99">
        <f>SUMIFS(通讯通路门店!$AH:$AH,通讯通路门店!$S:$S,$G493)</f>
        <v>0</v>
      </c>
      <c r="BP493" s="99">
        <f>SUMIFS(通讯通路门店!$AI:$AI,通讯通路门店!$S:$S,$G493)</f>
        <v>0</v>
      </c>
      <c r="BQ493" s="83"/>
    </row>
    <row r="494" spans="1:69">
      <c r="A494" s="99" t="str">
        <f>IFERROR(_xlfn.XLOOKUP($G494,通讯通路门店!$S$4:$S$993933,通讯通路门店!$A$4:$A$993933,0,0),"")</f>
        <v/>
      </c>
      <c r="B494" s="99" t="str">
        <f>IFERROR(_xlfn.XLOOKUP($G494,通讯通路门店!$S$4:$S$993933,通讯通路门店!$B$4:$B$993933,0,0),"")</f>
        <v/>
      </c>
      <c r="C494" s="99" t="str">
        <f>IFERROR(_xlfn.XLOOKUP($G494,通讯通路门店!$S$4:$S$993933,通讯通路门店!$C$4:$C$993933,0,0),"")</f>
        <v/>
      </c>
      <c r="D494" s="99" t="str">
        <f>IFERROR(_xlfn.XLOOKUP($G494,通讯通路门店!$S$4:$S$993933,通讯通路门店!$D$4:$D$993933,0,0),"")</f>
        <v/>
      </c>
      <c r="E494" s="83"/>
      <c r="F494" s="83"/>
      <c r="G494" s="101" t="e">
        <v>#N/A</v>
      </c>
      <c r="H494" s="102" t="str">
        <f>IFERROR(_xlfn.XLOOKUP($G494,通讯通路门店!$S$4:$S$993933,通讯通路门店!$R$4:$R$993933,0,0),"")</f>
        <v/>
      </c>
      <c r="I494" s="83"/>
      <c r="J494" s="83"/>
      <c r="K494" s="83"/>
      <c r="L494" s="83"/>
      <c r="M494" s="83"/>
      <c r="N494" s="83"/>
      <c r="O494" s="83"/>
      <c r="P494" s="83"/>
      <c r="Q494" s="83"/>
      <c r="R494" s="83"/>
      <c r="S494" s="83"/>
      <c r="T494" s="83"/>
      <c r="U494" s="99">
        <f>COUNTIF(通讯通路门店!$S:$S,$G494)</f>
        <v>0</v>
      </c>
      <c r="V494" s="99">
        <f>COUNTIFS(通讯通路门店!$S:$S,$G494,通讯通路门店!$J:$J,"综合卖场")</f>
        <v>0</v>
      </c>
      <c r="W494" s="99">
        <f>SUMIFS(通讯通路门店!$AJ:$AJ,通讯通路门店!$S:$S,通讯客户沙盘!$G494)</f>
        <v>0</v>
      </c>
      <c r="X494" s="99">
        <f t="shared" si="35"/>
        <v>0</v>
      </c>
      <c r="Y494" s="99">
        <f>COUNTIFS(通讯通路门店!$S:$S,$G494,通讯通路门店!$J:$J,"荣耀体验店")+COUNTIFS(通讯通路门店!$S:$S,$G494,通讯通路门店!$J:$J,"荣耀授权专卖店")</f>
        <v>0</v>
      </c>
      <c r="Z494" s="99">
        <f>COUNTIFS(通讯通路门店!$S:$S,$G494,通讯通路门店!$J:$J,"VIVO体验店")</f>
        <v>0</v>
      </c>
      <c r="AA494" s="99">
        <f>COUNTIFS(通讯通路门店!$S:$S,$G494,通讯通路门店!$J:$J,"OPPO体验店")</f>
        <v>0</v>
      </c>
      <c r="AB494" s="99">
        <f>COUNTIFS(通讯通路门店!$S:$S,$G494,通讯通路门店!$J:$J,"华为授权体验店")+COUNTIFS(通讯通路门店!$S:$S,$G494,通讯通路门店!$J:$J,"华为堡垒店")</f>
        <v>0</v>
      </c>
      <c r="AC494" s="99">
        <f>COUNTIFS(通讯通路门店!$S:$S,$G494,通讯通路门店!$J:$J,"小米体验店")</f>
        <v>0</v>
      </c>
      <c r="AD494" s="99">
        <f>COUNTIFS(通讯通路门店!$S:$S,$G494,通讯通路门店!$J:$J,"苹果体验店")</f>
        <v>0</v>
      </c>
      <c r="AE494" s="99">
        <f>COUNTIFS(通讯通路门店!$S:$S,$G494,通讯通路门店!$J:$J,"其他品牌专卖店")</f>
        <v>0</v>
      </c>
      <c r="AF494" s="99">
        <f>SUMIFS(通讯通路门店!$BI:$BI,通讯通路门店!$S:$S,$G494)</f>
        <v>0</v>
      </c>
      <c r="AG494" s="99">
        <f>SUMIFS(通讯通路门店!$BH:$BH,通讯通路门店!$S:$S,$G494)</f>
        <v>0</v>
      </c>
      <c r="AH494" s="99">
        <f t="shared" si="36"/>
        <v>0</v>
      </c>
      <c r="AI494" s="99">
        <f>SUMIFS(通讯通路门店!$BB:$BB,通讯通路门店!$S:$S,$G494)</f>
        <v>0</v>
      </c>
      <c r="AJ494" s="99">
        <f>SUMIFS(通讯通路门店!$BE:$BE,通讯通路门店!$S:$S,$G494)</f>
        <v>0</v>
      </c>
      <c r="AK494" s="99">
        <f>SUMIFS(通讯通路门店!$BG:$BG,通讯通路门店!$S:$S,$G494)</f>
        <v>0</v>
      </c>
      <c r="AL494" s="99">
        <f>SUMIFS(通讯通路门店!$BC:$BC,通讯通路门店!$S:$S,$G494)</f>
        <v>0</v>
      </c>
      <c r="AM494" s="99">
        <f>SUMIFS(通讯通路门店!$BD:$BD,通讯通路门店!$S:$S,$G494)</f>
        <v>0</v>
      </c>
      <c r="AN494" s="99">
        <f>SUMIFS(通讯通路门店!$BF:$BF,通讯通路门店!$S:$S,$G494)</f>
        <v>0</v>
      </c>
      <c r="AO494" s="99">
        <f t="shared" si="37"/>
        <v>0</v>
      </c>
      <c r="AP494" s="99">
        <f>SUMIFS(通讯通路门店!$K:$K,通讯通路门店!$S:$S,$G494)</f>
        <v>0</v>
      </c>
      <c r="AQ494" s="83"/>
      <c r="AR494" s="99">
        <f>SUMIFS(通讯通路门店!$T:$T,通讯通路门店!$S:$S,$G494)</f>
        <v>0</v>
      </c>
      <c r="AS494" s="99">
        <f>SUMIFS(通讯通路门店!$U:$U,通讯通路门店!$S:$S,$G494)</f>
        <v>0</v>
      </c>
      <c r="AT494" s="99">
        <f>SUMIFS(通讯通路门店!$V:$V,通讯通路门店!$S:$S,$G494)</f>
        <v>0</v>
      </c>
      <c r="AU494" s="99">
        <f>SUMIFS(通讯通路门店!$W:$W,通讯通路门店!$S:$S,$G494)</f>
        <v>0</v>
      </c>
      <c r="AV494" s="99">
        <f>SUMIFS(通讯通路门店!$Z:$Z,通讯通路门店!$S:$S,$G494)</f>
        <v>0</v>
      </c>
      <c r="AW494" s="99">
        <f>SUMIFS(通讯通路门店!$AB:$AB,通讯通路门店!$S:$S,$G494)</f>
        <v>0</v>
      </c>
      <c r="AX494" s="99">
        <f>SUMIFS(通讯通路门店!$X:$X,通讯通路门店!$S:$S,$G494)</f>
        <v>0</v>
      </c>
      <c r="AY494" s="99">
        <f>SUMIFS(通讯通路门店!$Y:$Y,通讯通路门店!$S:$S,$G494)</f>
        <v>0</v>
      </c>
      <c r="AZ494" s="99">
        <f>SUMIFS(通讯通路门店!$AA:$AA,通讯通路门店!$S:$S,$G494)</f>
        <v>0</v>
      </c>
      <c r="BA494" s="99">
        <f t="shared" si="38"/>
        <v>0</v>
      </c>
      <c r="BB494" s="99">
        <f t="shared" si="39"/>
        <v>0</v>
      </c>
      <c r="BC494" s="99">
        <f>SUMIFS(通讯通路门店!$W:$W,通讯通路门店!$S:$S,$G494,通讯通路门店!$J:$J,"荣耀体验店")+SUMIFS(通讯通路门店!$W:$W,通讯通路门店!$S:$S,$G494,通讯通路门店!$J:$J,"荣耀授权专卖店")</f>
        <v>0</v>
      </c>
      <c r="BD494" s="99">
        <f>SUMIFS(通讯通路门店!$Z:$Z,通讯通路门店!$S:$S,$G494,通讯通路门店!$J:$J,"VIVO体验店")</f>
        <v>0</v>
      </c>
      <c r="BE494" s="99">
        <f>SUMIFS(通讯通路门店!$AB:$AB,通讯通路门店!$S:$S,$G494,通讯通路门店!$J:$J,"OPPO体验店")</f>
        <v>0</v>
      </c>
      <c r="BF494" s="99">
        <f>SUMIFS(通讯通路门店!$X:$X,通讯通路门店!$S:$S,$G494,通讯通路门店!$J:$J,"华为授权体验店")+SUMIFS(通讯通路门店!$AA:$AA,通讯通路门店!$S:$S,$G494,通讯通路门店!$J:$J,"华为堡垒店")</f>
        <v>0</v>
      </c>
      <c r="BG494" s="99">
        <f>SUMIFS(通讯通路门店!$Y:$Y,通讯通路门店!$S:$S,$G494,通讯通路门店!$J:$J,"小米体验店")</f>
        <v>0</v>
      </c>
      <c r="BH494" s="99">
        <f>SUMIFS(通讯通路门店!$AA:$AA,通讯通路门店!$S:$S,$G494,通讯通路门店!$J:$J,"苹果体验店")</f>
        <v>0</v>
      </c>
      <c r="BI494" s="99">
        <f>SUMIFS(通讯通路门店!$K:$K,通讯通路门店!$S:$S,$G494,通讯通路门店!$J:$J,"其他品牌专卖店")</f>
        <v>0</v>
      </c>
      <c r="BJ494" s="99">
        <f>SUMIFS(通讯通路门店!$AC:$AC,通讯通路门店!$S:$S,$G494)</f>
        <v>0</v>
      </c>
      <c r="BK494" s="99">
        <f>SUMIFS(通讯通路门店!$AD:$AD,通讯通路门店!$S:$S,$G494)</f>
        <v>0</v>
      </c>
      <c r="BL494" s="99">
        <f>SUMIFS(通讯通路门店!$AE:$AE,通讯通路门店!$S:$S,$G494)</f>
        <v>0</v>
      </c>
      <c r="BM494" s="99">
        <f>SUMIFS(通讯通路门店!$AF:$AF,通讯通路门店!$S:$S,$G494)</f>
        <v>0</v>
      </c>
      <c r="BN494" s="99">
        <f>SUMIFS(通讯通路门店!$AG:$AG,通讯通路门店!$S:$S,$G494)</f>
        <v>0</v>
      </c>
      <c r="BO494" s="99">
        <f>SUMIFS(通讯通路门店!$AH:$AH,通讯通路门店!$S:$S,$G494)</f>
        <v>0</v>
      </c>
      <c r="BP494" s="99">
        <f>SUMIFS(通讯通路门店!$AI:$AI,通讯通路门店!$S:$S,$G494)</f>
        <v>0</v>
      </c>
      <c r="BQ494" s="83"/>
    </row>
    <row r="495" spans="1:69">
      <c r="A495" s="99" t="str">
        <f>IFERROR(_xlfn.XLOOKUP($G495,通讯通路门店!$S$4:$S$993933,通讯通路门店!$A$4:$A$993933,0,0),"")</f>
        <v/>
      </c>
      <c r="B495" s="99" t="str">
        <f>IFERROR(_xlfn.XLOOKUP($G495,通讯通路门店!$S$4:$S$993933,通讯通路门店!$B$4:$B$993933,0,0),"")</f>
        <v/>
      </c>
      <c r="C495" s="99" t="str">
        <f>IFERROR(_xlfn.XLOOKUP($G495,通讯通路门店!$S$4:$S$993933,通讯通路门店!$C$4:$C$993933,0,0),"")</f>
        <v/>
      </c>
      <c r="D495" s="99" t="str">
        <f>IFERROR(_xlfn.XLOOKUP($G495,通讯通路门店!$S$4:$S$993933,通讯通路门店!$D$4:$D$993933,0,0),"")</f>
        <v/>
      </c>
      <c r="E495" s="83"/>
      <c r="F495" s="83"/>
      <c r="G495" s="101" t="e">
        <v>#N/A</v>
      </c>
      <c r="H495" s="102" t="str">
        <f>IFERROR(_xlfn.XLOOKUP($G495,通讯通路门店!$S$4:$S$993933,通讯通路门店!$R$4:$R$993933,0,0),"")</f>
        <v/>
      </c>
      <c r="I495" s="83"/>
      <c r="J495" s="83"/>
      <c r="K495" s="83"/>
      <c r="L495" s="83"/>
      <c r="M495" s="83"/>
      <c r="N495" s="83"/>
      <c r="O495" s="83"/>
      <c r="P495" s="83"/>
      <c r="Q495" s="83"/>
      <c r="R495" s="83"/>
      <c r="S495" s="83"/>
      <c r="T495" s="83"/>
      <c r="U495" s="99">
        <f>COUNTIF(通讯通路门店!$S:$S,$G495)</f>
        <v>0</v>
      </c>
      <c r="V495" s="99">
        <f>COUNTIFS(通讯通路门店!$S:$S,$G495,通讯通路门店!$J:$J,"综合卖场")</f>
        <v>0</v>
      </c>
      <c r="W495" s="99">
        <f>SUMIFS(通讯通路门店!$AJ:$AJ,通讯通路门店!$S:$S,通讯客户沙盘!$G495)</f>
        <v>0</v>
      </c>
      <c r="X495" s="99">
        <f t="shared" si="35"/>
        <v>0</v>
      </c>
      <c r="Y495" s="99">
        <f>COUNTIFS(通讯通路门店!$S:$S,$G495,通讯通路门店!$J:$J,"荣耀体验店")+COUNTIFS(通讯通路门店!$S:$S,$G495,通讯通路门店!$J:$J,"荣耀授权专卖店")</f>
        <v>0</v>
      </c>
      <c r="Z495" s="99">
        <f>COUNTIFS(通讯通路门店!$S:$S,$G495,通讯通路门店!$J:$J,"VIVO体验店")</f>
        <v>0</v>
      </c>
      <c r="AA495" s="99">
        <f>COUNTIFS(通讯通路门店!$S:$S,$G495,通讯通路门店!$J:$J,"OPPO体验店")</f>
        <v>0</v>
      </c>
      <c r="AB495" s="99">
        <f>COUNTIFS(通讯通路门店!$S:$S,$G495,通讯通路门店!$J:$J,"华为授权体验店")+COUNTIFS(通讯通路门店!$S:$S,$G495,通讯通路门店!$J:$J,"华为堡垒店")</f>
        <v>0</v>
      </c>
      <c r="AC495" s="99">
        <f>COUNTIFS(通讯通路门店!$S:$S,$G495,通讯通路门店!$J:$J,"小米体验店")</f>
        <v>0</v>
      </c>
      <c r="AD495" s="99">
        <f>COUNTIFS(通讯通路门店!$S:$S,$G495,通讯通路门店!$J:$J,"苹果体验店")</f>
        <v>0</v>
      </c>
      <c r="AE495" s="99">
        <f>COUNTIFS(通讯通路门店!$S:$S,$G495,通讯通路门店!$J:$J,"其他品牌专卖店")</f>
        <v>0</v>
      </c>
      <c r="AF495" s="99">
        <f>SUMIFS(通讯通路门店!$BI:$BI,通讯通路门店!$S:$S,$G495)</f>
        <v>0</v>
      </c>
      <c r="AG495" s="99">
        <f>SUMIFS(通讯通路门店!$BH:$BH,通讯通路门店!$S:$S,$G495)</f>
        <v>0</v>
      </c>
      <c r="AH495" s="99">
        <f t="shared" si="36"/>
        <v>0</v>
      </c>
      <c r="AI495" s="99">
        <f>SUMIFS(通讯通路门店!$BB:$BB,通讯通路门店!$S:$S,$G495)</f>
        <v>0</v>
      </c>
      <c r="AJ495" s="99">
        <f>SUMIFS(通讯通路门店!$BE:$BE,通讯通路门店!$S:$S,$G495)</f>
        <v>0</v>
      </c>
      <c r="AK495" s="99">
        <f>SUMIFS(通讯通路门店!$BG:$BG,通讯通路门店!$S:$S,$G495)</f>
        <v>0</v>
      </c>
      <c r="AL495" s="99">
        <f>SUMIFS(通讯通路门店!$BC:$BC,通讯通路门店!$S:$S,$G495)</f>
        <v>0</v>
      </c>
      <c r="AM495" s="99">
        <f>SUMIFS(通讯通路门店!$BD:$BD,通讯通路门店!$S:$S,$G495)</f>
        <v>0</v>
      </c>
      <c r="AN495" s="99">
        <f>SUMIFS(通讯通路门店!$BF:$BF,通讯通路门店!$S:$S,$G495)</f>
        <v>0</v>
      </c>
      <c r="AO495" s="99">
        <f t="shared" si="37"/>
        <v>0</v>
      </c>
      <c r="AP495" s="99">
        <f>SUMIFS(通讯通路门店!$K:$K,通讯通路门店!$S:$S,$G495)</f>
        <v>0</v>
      </c>
      <c r="AQ495" s="83"/>
      <c r="AR495" s="99">
        <f>SUMIFS(通讯通路门店!$T:$T,通讯通路门店!$S:$S,$G495)</f>
        <v>0</v>
      </c>
      <c r="AS495" s="99">
        <f>SUMIFS(通讯通路门店!$U:$U,通讯通路门店!$S:$S,$G495)</f>
        <v>0</v>
      </c>
      <c r="AT495" s="99">
        <f>SUMIFS(通讯通路门店!$V:$V,通讯通路门店!$S:$S,$G495)</f>
        <v>0</v>
      </c>
      <c r="AU495" s="99">
        <f>SUMIFS(通讯通路门店!$W:$W,通讯通路门店!$S:$S,$G495)</f>
        <v>0</v>
      </c>
      <c r="AV495" s="99">
        <f>SUMIFS(通讯通路门店!$Z:$Z,通讯通路门店!$S:$S,$G495)</f>
        <v>0</v>
      </c>
      <c r="AW495" s="99">
        <f>SUMIFS(通讯通路门店!$AB:$AB,通讯通路门店!$S:$S,$G495)</f>
        <v>0</v>
      </c>
      <c r="AX495" s="99">
        <f>SUMIFS(通讯通路门店!$X:$X,通讯通路门店!$S:$S,$G495)</f>
        <v>0</v>
      </c>
      <c r="AY495" s="99">
        <f>SUMIFS(通讯通路门店!$Y:$Y,通讯通路门店!$S:$S,$G495)</f>
        <v>0</v>
      </c>
      <c r="AZ495" s="99">
        <f>SUMIFS(通讯通路门店!$AA:$AA,通讯通路门店!$S:$S,$G495)</f>
        <v>0</v>
      </c>
      <c r="BA495" s="99">
        <f t="shared" si="38"/>
        <v>0</v>
      </c>
      <c r="BB495" s="99">
        <f t="shared" si="39"/>
        <v>0</v>
      </c>
      <c r="BC495" s="99">
        <f>SUMIFS(通讯通路门店!$W:$W,通讯通路门店!$S:$S,$G495,通讯通路门店!$J:$J,"荣耀体验店")+SUMIFS(通讯通路门店!$W:$W,通讯通路门店!$S:$S,$G495,通讯通路门店!$J:$J,"荣耀授权专卖店")</f>
        <v>0</v>
      </c>
      <c r="BD495" s="99">
        <f>SUMIFS(通讯通路门店!$Z:$Z,通讯通路门店!$S:$S,$G495,通讯通路门店!$J:$J,"VIVO体验店")</f>
        <v>0</v>
      </c>
      <c r="BE495" s="99">
        <f>SUMIFS(通讯通路门店!$AB:$AB,通讯通路门店!$S:$S,$G495,通讯通路门店!$J:$J,"OPPO体验店")</f>
        <v>0</v>
      </c>
      <c r="BF495" s="99">
        <f>SUMIFS(通讯通路门店!$X:$X,通讯通路门店!$S:$S,$G495,通讯通路门店!$J:$J,"华为授权体验店")+SUMIFS(通讯通路门店!$AA:$AA,通讯通路门店!$S:$S,$G495,通讯通路门店!$J:$J,"华为堡垒店")</f>
        <v>0</v>
      </c>
      <c r="BG495" s="99">
        <f>SUMIFS(通讯通路门店!$Y:$Y,通讯通路门店!$S:$S,$G495,通讯通路门店!$J:$J,"小米体验店")</f>
        <v>0</v>
      </c>
      <c r="BH495" s="99">
        <f>SUMIFS(通讯通路门店!$AA:$AA,通讯通路门店!$S:$S,$G495,通讯通路门店!$J:$J,"苹果体验店")</f>
        <v>0</v>
      </c>
      <c r="BI495" s="99">
        <f>SUMIFS(通讯通路门店!$K:$K,通讯通路门店!$S:$S,$G495,通讯通路门店!$J:$J,"其他品牌专卖店")</f>
        <v>0</v>
      </c>
      <c r="BJ495" s="99">
        <f>SUMIFS(通讯通路门店!$AC:$AC,通讯通路门店!$S:$S,$G495)</f>
        <v>0</v>
      </c>
      <c r="BK495" s="99">
        <f>SUMIFS(通讯通路门店!$AD:$AD,通讯通路门店!$S:$S,$G495)</f>
        <v>0</v>
      </c>
      <c r="BL495" s="99">
        <f>SUMIFS(通讯通路门店!$AE:$AE,通讯通路门店!$S:$S,$G495)</f>
        <v>0</v>
      </c>
      <c r="BM495" s="99">
        <f>SUMIFS(通讯通路门店!$AF:$AF,通讯通路门店!$S:$S,$G495)</f>
        <v>0</v>
      </c>
      <c r="BN495" s="99">
        <f>SUMIFS(通讯通路门店!$AG:$AG,通讯通路门店!$S:$S,$G495)</f>
        <v>0</v>
      </c>
      <c r="BO495" s="99">
        <f>SUMIFS(通讯通路门店!$AH:$AH,通讯通路门店!$S:$S,$G495)</f>
        <v>0</v>
      </c>
      <c r="BP495" s="99">
        <f>SUMIFS(通讯通路门店!$AI:$AI,通讯通路门店!$S:$S,$G495)</f>
        <v>0</v>
      </c>
      <c r="BQ495" s="83"/>
    </row>
    <row r="496" spans="1:69">
      <c r="A496" s="99" t="str">
        <f>IFERROR(_xlfn.XLOOKUP($G496,通讯通路门店!$S$4:$S$993933,通讯通路门店!$A$4:$A$993933,0,0),"")</f>
        <v/>
      </c>
      <c r="B496" s="99" t="str">
        <f>IFERROR(_xlfn.XLOOKUP($G496,通讯通路门店!$S$4:$S$993933,通讯通路门店!$B$4:$B$993933,0,0),"")</f>
        <v/>
      </c>
      <c r="C496" s="99" t="str">
        <f>IFERROR(_xlfn.XLOOKUP($G496,通讯通路门店!$S$4:$S$993933,通讯通路门店!$C$4:$C$993933,0,0),"")</f>
        <v/>
      </c>
      <c r="D496" s="99" t="str">
        <f>IFERROR(_xlfn.XLOOKUP($G496,通讯通路门店!$S$4:$S$993933,通讯通路门店!$D$4:$D$993933,0,0),"")</f>
        <v/>
      </c>
      <c r="E496" s="83"/>
      <c r="F496" s="83"/>
      <c r="G496" s="101" t="e">
        <v>#N/A</v>
      </c>
      <c r="H496" s="102" t="str">
        <f>IFERROR(_xlfn.XLOOKUP($G496,通讯通路门店!$S$4:$S$993933,通讯通路门店!$R$4:$R$993933,0,0),"")</f>
        <v/>
      </c>
      <c r="I496" s="83"/>
      <c r="J496" s="83"/>
      <c r="K496" s="83"/>
      <c r="L496" s="83"/>
      <c r="M496" s="83"/>
      <c r="N496" s="83"/>
      <c r="O496" s="83"/>
      <c r="P496" s="83"/>
      <c r="Q496" s="83"/>
      <c r="R496" s="83"/>
      <c r="S496" s="83"/>
      <c r="T496" s="83"/>
      <c r="U496" s="99">
        <f>COUNTIF(通讯通路门店!$S:$S,$G496)</f>
        <v>0</v>
      </c>
      <c r="V496" s="99">
        <f>COUNTIFS(通讯通路门店!$S:$S,$G496,通讯通路门店!$J:$J,"综合卖场")</f>
        <v>0</v>
      </c>
      <c r="W496" s="99">
        <f>SUMIFS(通讯通路门店!$AJ:$AJ,通讯通路门店!$S:$S,通讯客户沙盘!$G496)</f>
        <v>0</v>
      </c>
      <c r="X496" s="99">
        <f t="shared" si="35"/>
        <v>0</v>
      </c>
      <c r="Y496" s="99">
        <f>COUNTIFS(通讯通路门店!$S:$S,$G496,通讯通路门店!$J:$J,"荣耀体验店")+COUNTIFS(通讯通路门店!$S:$S,$G496,通讯通路门店!$J:$J,"荣耀授权专卖店")</f>
        <v>0</v>
      </c>
      <c r="Z496" s="99">
        <f>COUNTIFS(通讯通路门店!$S:$S,$G496,通讯通路门店!$J:$J,"VIVO体验店")</f>
        <v>0</v>
      </c>
      <c r="AA496" s="99">
        <f>COUNTIFS(通讯通路门店!$S:$S,$G496,通讯通路门店!$J:$J,"OPPO体验店")</f>
        <v>0</v>
      </c>
      <c r="AB496" s="99">
        <f>COUNTIFS(通讯通路门店!$S:$S,$G496,通讯通路门店!$J:$J,"华为授权体验店")+COUNTIFS(通讯通路门店!$S:$S,$G496,通讯通路门店!$J:$J,"华为堡垒店")</f>
        <v>0</v>
      </c>
      <c r="AC496" s="99">
        <f>COUNTIFS(通讯通路门店!$S:$S,$G496,通讯通路门店!$J:$J,"小米体验店")</f>
        <v>0</v>
      </c>
      <c r="AD496" s="99">
        <f>COUNTIFS(通讯通路门店!$S:$S,$G496,通讯通路门店!$J:$J,"苹果体验店")</f>
        <v>0</v>
      </c>
      <c r="AE496" s="99">
        <f>COUNTIFS(通讯通路门店!$S:$S,$G496,通讯通路门店!$J:$J,"其他品牌专卖店")</f>
        <v>0</v>
      </c>
      <c r="AF496" s="99">
        <f>SUMIFS(通讯通路门店!$BI:$BI,通讯通路门店!$S:$S,$G496)</f>
        <v>0</v>
      </c>
      <c r="AG496" s="99">
        <f>SUMIFS(通讯通路门店!$BH:$BH,通讯通路门店!$S:$S,$G496)</f>
        <v>0</v>
      </c>
      <c r="AH496" s="99">
        <f t="shared" si="36"/>
        <v>0</v>
      </c>
      <c r="AI496" s="99">
        <f>SUMIFS(通讯通路门店!$BB:$BB,通讯通路门店!$S:$S,$G496)</f>
        <v>0</v>
      </c>
      <c r="AJ496" s="99">
        <f>SUMIFS(通讯通路门店!$BE:$BE,通讯通路门店!$S:$S,$G496)</f>
        <v>0</v>
      </c>
      <c r="AK496" s="99">
        <f>SUMIFS(通讯通路门店!$BG:$BG,通讯通路门店!$S:$S,$G496)</f>
        <v>0</v>
      </c>
      <c r="AL496" s="99">
        <f>SUMIFS(通讯通路门店!$BC:$BC,通讯通路门店!$S:$S,$G496)</f>
        <v>0</v>
      </c>
      <c r="AM496" s="99">
        <f>SUMIFS(通讯通路门店!$BD:$BD,通讯通路门店!$S:$S,$G496)</f>
        <v>0</v>
      </c>
      <c r="AN496" s="99">
        <f>SUMIFS(通讯通路门店!$BF:$BF,通讯通路门店!$S:$S,$G496)</f>
        <v>0</v>
      </c>
      <c r="AO496" s="99">
        <f t="shared" si="37"/>
        <v>0</v>
      </c>
      <c r="AP496" s="99">
        <f>SUMIFS(通讯通路门店!$K:$K,通讯通路门店!$S:$S,$G496)</f>
        <v>0</v>
      </c>
      <c r="AQ496" s="83"/>
      <c r="AR496" s="99">
        <f>SUMIFS(通讯通路门店!$T:$T,通讯通路门店!$S:$S,$G496)</f>
        <v>0</v>
      </c>
      <c r="AS496" s="99">
        <f>SUMIFS(通讯通路门店!$U:$U,通讯通路门店!$S:$S,$G496)</f>
        <v>0</v>
      </c>
      <c r="AT496" s="99">
        <f>SUMIFS(通讯通路门店!$V:$V,通讯通路门店!$S:$S,$G496)</f>
        <v>0</v>
      </c>
      <c r="AU496" s="99">
        <f>SUMIFS(通讯通路门店!$W:$W,通讯通路门店!$S:$S,$G496)</f>
        <v>0</v>
      </c>
      <c r="AV496" s="99">
        <f>SUMIFS(通讯通路门店!$Z:$Z,通讯通路门店!$S:$S,$G496)</f>
        <v>0</v>
      </c>
      <c r="AW496" s="99">
        <f>SUMIFS(通讯通路门店!$AB:$AB,通讯通路门店!$S:$S,$G496)</f>
        <v>0</v>
      </c>
      <c r="AX496" s="99">
        <f>SUMIFS(通讯通路门店!$X:$X,通讯通路门店!$S:$S,$G496)</f>
        <v>0</v>
      </c>
      <c r="AY496" s="99">
        <f>SUMIFS(通讯通路门店!$Y:$Y,通讯通路门店!$S:$S,$G496)</f>
        <v>0</v>
      </c>
      <c r="AZ496" s="99">
        <f>SUMIFS(通讯通路门店!$AA:$AA,通讯通路门店!$S:$S,$G496)</f>
        <v>0</v>
      </c>
      <c r="BA496" s="99">
        <f t="shared" si="38"/>
        <v>0</v>
      </c>
      <c r="BB496" s="99">
        <f t="shared" si="39"/>
        <v>0</v>
      </c>
      <c r="BC496" s="99">
        <f>SUMIFS(通讯通路门店!$W:$W,通讯通路门店!$S:$S,$G496,通讯通路门店!$J:$J,"荣耀体验店")+SUMIFS(通讯通路门店!$W:$W,通讯通路门店!$S:$S,$G496,通讯通路门店!$J:$J,"荣耀授权专卖店")</f>
        <v>0</v>
      </c>
      <c r="BD496" s="99">
        <f>SUMIFS(通讯通路门店!$Z:$Z,通讯通路门店!$S:$S,$G496,通讯通路门店!$J:$J,"VIVO体验店")</f>
        <v>0</v>
      </c>
      <c r="BE496" s="99">
        <f>SUMIFS(通讯通路门店!$AB:$AB,通讯通路门店!$S:$S,$G496,通讯通路门店!$J:$J,"OPPO体验店")</f>
        <v>0</v>
      </c>
      <c r="BF496" s="99">
        <f>SUMIFS(通讯通路门店!$X:$X,通讯通路门店!$S:$S,$G496,通讯通路门店!$J:$J,"华为授权体验店")+SUMIFS(通讯通路门店!$AA:$AA,通讯通路门店!$S:$S,$G496,通讯通路门店!$J:$J,"华为堡垒店")</f>
        <v>0</v>
      </c>
      <c r="BG496" s="99">
        <f>SUMIFS(通讯通路门店!$Y:$Y,通讯通路门店!$S:$S,$G496,通讯通路门店!$J:$J,"小米体验店")</f>
        <v>0</v>
      </c>
      <c r="BH496" s="99">
        <f>SUMIFS(通讯通路门店!$AA:$AA,通讯通路门店!$S:$S,$G496,通讯通路门店!$J:$J,"苹果体验店")</f>
        <v>0</v>
      </c>
      <c r="BI496" s="99">
        <f>SUMIFS(通讯通路门店!$K:$K,通讯通路门店!$S:$S,$G496,通讯通路门店!$J:$J,"其他品牌专卖店")</f>
        <v>0</v>
      </c>
      <c r="BJ496" s="99">
        <f>SUMIFS(通讯通路门店!$AC:$AC,通讯通路门店!$S:$S,$G496)</f>
        <v>0</v>
      </c>
      <c r="BK496" s="99">
        <f>SUMIFS(通讯通路门店!$AD:$AD,通讯通路门店!$S:$S,$G496)</f>
        <v>0</v>
      </c>
      <c r="BL496" s="99">
        <f>SUMIFS(通讯通路门店!$AE:$AE,通讯通路门店!$S:$S,$G496)</f>
        <v>0</v>
      </c>
      <c r="BM496" s="99">
        <f>SUMIFS(通讯通路门店!$AF:$AF,通讯通路门店!$S:$S,$G496)</f>
        <v>0</v>
      </c>
      <c r="BN496" s="99">
        <f>SUMIFS(通讯通路门店!$AG:$AG,通讯通路门店!$S:$S,$G496)</f>
        <v>0</v>
      </c>
      <c r="BO496" s="99">
        <f>SUMIFS(通讯通路门店!$AH:$AH,通讯通路门店!$S:$S,$G496)</f>
        <v>0</v>
      </c>
      <c r="BP496" s="99">
        <f>SUMIFS(通讯通路门店!$AI:$AI,通讯通路门店!$S:$S,$G496)</f>
        <v>0</v>
      </c>
      <c r="BQ496" s="83"/>
    </row>
    <row r="497" spans="1:69">
      <c r="A497" s="99" t="str">
        <f>IFERROR(_xlfn.XLOOKUP($G497,通讯通路门店!$S$4:$S$993933,通讯通路门店!$A$4:$A$993933,0,0),"")</f>
        <v/>
      </c>
      <c r="B497" s="99" t="str">
        <f>IFERROR(_xlfn.XLOOKUP($G497,通讯通路门店!$S$4:$S$993933,通讯通路门店!$B$4:$B$993933,0,0),"")</f>
        <v/>
      </c>
      <c r="C497" s="99" t="str">
        <f>IFERROR(_xlfn.XLOOKUP($G497,通讯通路门店!$S$4:$S$993933,通讯通路门店!$C$4:$C$993933,0,0),"")</f>
        <v/>
      </c>
      <c r="D497" s="99" t="str">
        <f>IFERROR(_xlfn.XLOOKUP($G497,通讯通路门店!$S$4:$S$993933,通讯通路门店!$D$4:$D$993933,0,0),"")</f>
        <v/>
      </c>
      <c r="E497" s="83"/>
      <c r="F497" s="83"/>
      <c r="G497" s="101" t="e">
        <v>#N/A</v>
      </c>
      <c r="H497" s="102" t="str">
        <f>IFERROR(_xlfn.XLOOKUP($G497,通讯通路门店!$S$4:$S$993933,通讯通路门店!$R$4:$R$993933,0,0),"")</f>
        <v/>
      </c>
      <c r="I497" s="83"/>
      <c r="J497" s="83"/>
      <c r="K497" s="83"/>
      <c r="L497" s="83"/>
      <c r="M497" s="83"/>
      <c r="N497" s="83"/>
      <c r="O497" s="83"/>
      <c r="P497" s="83"/>
      <c r="Q497" s="83"/>
      <c r="R497" s="83"/>
      <c r="S497" s="83"/>
      <c r="T497" s="83"/>
      <c r="U497" s="99">
        <f>COUNTIF(通讯通路门店!$S:$S,$G497)</f>
        <v>0</v>
      </c>
      <c r="V497" s="99">
        <f>COUNTIFS(通讯通路门店!$S:$S,$G497,通讯通路门店!$J:$J,"综合卖场")</f>
        <v>0</v>
      </c>
      <c r="W497" s="99">
        <f>SUMIFS(通讯通路门店!$AJ:$AJ,通讯通路门店!$S:$S,通讯客户沙盘!$G497)</f>
        <v>0</v>
      </c>
      <c r="X497" s="99">
        <f t="shared" si="35"/>
        <v>0</v>
      </c>
      <c r="Y497" s="99">
        <f>COUNTIFS(通讯通路门店!$S:$S,$G497,通讯通路门店!$J:$J,"荣耀体验店")+COUNTIFS(通讯通路门店!$S:$S,$G497,通讯通路门店!$J:$J,"荣耀授权专卖店")</f>
        <v>0</v>
      </c>
      <c r="Z497" s="99">
        <f>COUNTIFS(通讯通路门店!$S:$S,$G497,通讯通路门店!$J:$J,"VIVO体验店")</f>
        <v>0</v>
      </c>
      <c r="AA497" s="99">
        <f>COUNTIFS(通讯通路门店!$S:$S,$G497,通讯通路门店!$J:$J,"OPPO体验店")</f>
        <v>0</v>
      </c>
      <c r="AB497" s="99">
        <f>COUNTIFS(通讯通路门店!$S:$S,$G497,通讯通路门店!$J:$J,"华为授权体验店")+COUNTIFS(通讯通路门店!$S:$S,$G497,通讯通路门店!$J:$J,"华为堡垒店")</f>
        <v>0</v>
      </c>
      <c r="AC497" s="99">
        <f>COUNTIFS(通讯通路门店!$S:$S,$G497,通讯通路门店!$J:$J,"小米体验店")</f>
        <v>0</v>
      </c>
      <c r="AD497" s="99">
        <f>COUNTIFS(通讯通路门店!$S:$S,$G497,通讯通路门店!$J:$J,"苹果体验店")</f>
        <v>0</v>
      </c>
      <c r="AE497" s="99">
        <f>COUNTIFS(通讯通路门店!$S:$S,$G497,通讯通路门店!$J:$J,"其他品牌专卖店")</f>
        <v>0</v>
      </c>
      <c r="AF497" s="99">
        <f>SUMIFS(通讯通路门店!$BI:$BI,通讯通路门店!$S:$S,$G497)</f>
        <v>0</v>
      </c>
      <c r="AG497" s="99">
        <f>SUMIFS(通讯通路门店!$BH:$BH,通讯通路门店!$S:$S,$G497)</f>
        <v>0</v>
      </c>
      <c r="AH497" s="99">
        <f t="shared" si="36"/>
        <v>0</v>
      </c>
      <c r="AI497" s="99">
        <f>SUMIFS(通讯通路门店!$BB:$BB,通讯通路门店!$S:$S,$G497)</f>
        <v>0</v>
      </c>
      <c r="AJ497" s="99">
        <f>SUMIFS(通讯通路门店!$BE:$BE,通讯通路门店!$S:$S,$G497)</f>
        <v>0</v>
      </c>
      <c r="AK497" s="99">
        <f>SUMIFS(通讯通路门店!$BG:$BG,通讯通路门店!$S:$S,$G497)</f>
        <v>0</v>
      </c>
      <c r="AL497" s="99">
        <f>SUMIFS(通讯通路门店!$BC:$BC,通讯通路门店!$S:$S,$G497)</f>
        <v>0</v>
      </c>
      <c r="AM497" s="99">
        <f>SUMIFS(通讯通路门店!$BD:$BD,通讯通路门店!$S:$S,$G497)</f>
        <v>0</v>
      </c>
      <c r="AN497" s="99">
        <f>SUMIFS(通讯通路门店!$BF:$BF,通讯通路门店!$S:$S,$G497)</f>
        <v>0</v>
      </c>
      <c r="AO497" s="99">
        <f t="shared" si="37"/>
        <v>0</v>
      </c>
      <c r="AP497" s="99">
        <f>SUMIFS(通讯通路门店!$K:$K,通讯通路门店!$S:$S,$G497)</f>
        <v>0</v>
      </c>
      <c r="AQ497" s="83"/>
      <c r="AR497" s="99">
        <f>SUMIFS(通讯通路门店!$T:$T,通讯通路门店!$S:$S,$G497)</f>
        <v>0</v>
      </c>
      <c r="AS497" s="99">
        <f>SUMIFS(通讯通路门店!$U:$U,通讯通路门店!$S:$S,$G497)</f>
        <v>0</v>
      </c>
      <c r="AT497" s="99">
        <f>SUMIFS(通讯通路门店!$V:$V,通讯通路门店!$S:$S,$G497)</f>
        <v>0</v>
      </c>
      <c r="AU497" s="99">
        <f>SUMIFS(通讯通路门店!$W:$W,通讯通路门店!$S:$S,$G497)</f>
        <v>0</v>
      </c>
      <c r="AV497" s="99">
        <f>SUMIFS(通讯通路门店!$Z:$Z,通讯通路门店!$S:$S,$G497)</f>
        <v>0</v>
      </c>
      <c r="AW497" s="99">
        <f>SUMIFS(通讯通路门店!$AB:$AB,通讯通路门店!$S:$S,$G497)</f>
        <v>0</v>
      </c>
      <c r="AX497" s="99">
        <f>SUMIFS(通讯通路门店!$X:$X,通讯通路门店!$S:$S,$G497)</f>
        <v>0</v>
      </c>
      <c r="AY497" s="99">
        <f>SUMIFS(通讯通路门店!$Y:$Y,通讯通路门店!$S:$S,$G497)</f>
        <v>0</v>
      </c>
      <c r="AZ497" s="99">
        <f>SUMIFS(通讯通路门店!$AA:$AA,通讯通路门店!$S:$S,$G497)</f>
        <v>0</v>
      </c>
      <c r="BA497" s="99">
        <f t="shared" si="38"/>
        <v>0</v>
      </c>
      <c r="BB497" s="99">
        <f t="shared" si="39"/>
        <v>0</v>
      </c>
      <c r="BC497" s="99">
        <f>SUMIFS(通讯通路门店!$W:$W,通讯通路门店!$S:$S,$G497,通讯通路门店!$J:$J,"荣耀体验店")+SUMIFS(通讯通路门店!$W:$W,通讯通路门店!$S:$S,$G497,通讯通路门店!$J:$J,"荣耀授权专卖店")</f>
        <v>0</v>
      </c>
      <c r="BD497" s="99">
        <f>SUMIFS(通讯通路门店!$Z:$Z,通讯通路门店!$S:$S,$G497,通讯通路门店!$J:$J,"VIVO体验店")</f>
        <v>0</v>
      </c>
      <c r="BE497" s="99">
        <f>SUMIFS(通讯通路门店!$AB:$AB,通讯通路门店!$S:$S,$G497,通讯通路门店!$J:$J,"OPPO体验店")</f>
        <v>0</v>
      </c>
      <c r="BF497" s="99">
        <f>SUMIFS(通讯通路门店!$X:$X,通讯通路门店!$S:$S,$G497,通讯通路门店!$J:$J,"华为授权体验店")+SUMIFS(通讯通路门店!$AA:$AA,通讯通路门店!$S:$S,$G497,通讯通路门店!$J:$J,"华为堡垒店")</f>
        <v>0</v>
      </c>
      <c r="BG497" s="99">
        <f>SUMIFS(通讯通路门店!$Y:$Y,通讯通路门店!$S:$S,$G497,通讯通路门店!$J:$J,"小米体验店")</f>
        <v>0</v>
      </c>
      <c r="BH497" s="99">
        <f>SUMIFS(通讯通路门店!$AA:$AA,通讯通路门店!$S:$S,$G497,通讯通路门店!$J:$J,"苹果体验店")</f>
        <v>0</v>
      </c>
      <c r="BI497" s="99">
        <f>SUMIFS(通讯通路门店!$K:$K,通讯通路门店!$S:$S,$G497,通讯通路门店!$J:$J,"其他品牌专卖店")</f>
        <v>0</v>
      </c>
      <c r="BJ497" s="99">
        <f>SUMIFS(通讯通路门店!$AC:$AC,通讯通路门店!$S:$S,$G497)</f>
        <v>0</v>
      </c>
      <c r="BK497" s="99">
        <f>SUMIFS(通讯通路门店!$AD:$AD,通讯通路门店!$S:$S,$G497)</f>
        <v>0</v>
      </c>
      <c r="BL497" s="99">
        <f>SUMIFS(通讯通路门店!$AE:$AE,通讯通路门店!$S:$S,$G497)</f>
        <v>0</v>
      </c>
      <c r="BM497" s="99">
        <f>SUMIFS(通讯通路门店!$AF:$AF,通讯通路门店!$S:$S,$G497)</f>
        <v>0</v>
      </c>
      <c r="BN497" s="99">
        <f>SUMIFS(通讯通路门店!$AG:$AG,通讯通路门店!$S:$S,$G497)</f>
        <v>0</v>
      </c>
      <c r="BO497" s="99">
        <f>SUMIFS(通讯通路门店!$AH:$AH,通讯通路门店!$S:$S,$G497)</f>
        <v>0</v>
      </c>
      <c r="BP497" s="99">
        <f>SUMIFS(通讯通路门店!$AI:$AI,通讯通路门店!$S:$S,$G497)</f>
        <v>0</v>
      </c>
      <c r="BQ497" s="83"/>
    </row>
    <row r="498" spans="1:69">
      <c r="A498" s="99" t="str">
        <f>IFERROR(_xlfn.XLOOKUP($G498,通讯通路门店!$S$4:$S$993933,通讯通路门店!$A$4:$A$993933,0,0),"")</f>
        <v/>
      </c>
      <c r="B498" s="99" t="str">
        <f>IFERROR(_xlfn.XLOOKUP($G498,通讯通路门店!$S$4:$S$993933,通讯通路门店!$B$4:$B$993933,0,0),"")</f>
        <v/>
      </c>
      <c r="C498" s="99" t="str">
        <f>IFERROR(_xlfn.XLOOKUP($G498,通讯通路门店!$S$4:$S$993933,通讯通路门店!$C$4:$C$993933,0,0),"")</f>
        <v/>
      </c>
      <c r="D498" s="99" t="str">
        <f>IFERROR(_xlfn.XLOOKUP($G498,通讯通路门店!$S$4:$S$993933,通讯通路门店!$D$4:$D$993933,0,0),"")</f>
        <v/>
      </c>
      <c r="E498" s="83"/>
      <c r="F498" s="83"/>
      <c r="G498" s="101" t="e">
        <v>#N/A</v>
      </c>
      <c r="H498" s="102" t="str">
        <f>IFERROR(_xlfn.XLOOKUP($G498,通讯通路门店!$S$4:$S$993933,通讯通路门店!$R$4:$R$993933,0,0),"")</f>
        <v/>
      </c>
      <c r="I498" s="83"/>
      <c r="J498" s="83"/>
      <c r="K498" s="83"/>
      <c r="L498" s="83"/>
      <c r="M498" s="83"/>
      <c r="N498" s="83"/>
      <c r="O498" s="83"/>
      <c r="P498" s="83"/>
      <c r="Q498" s="83"/>
      <c r="R498" s="83"/>
      <c r="S498" s="83"/>
      <c r="T498" s="83"/>
      <c r="U498" s="99">
        <f>COUNTIF(通讯通路门店!$S:$S,$G498)</f>
        <v>0</v>
      </c>
      <c r="V498" s="99">
        <f>COUNTIFS(通讯通路门店!$S:$S,$G498,通讯通路门店!$J:$J,"综合卖场")</f>
        <v>0</v>
      </c>
      <c r="W498" s="99">
        <f>SUMIFS(通讯通路门店!$AJ:$AJ,通讯通路门店!$S:$S,通讯客户沙盘!$G498)</f>
        <v>0</v>
      </c>
      <c r="X498" s="99">
        <f t="shared" si="35"/>
        <v>0</v>
      </c>
      <c r="Y498" s="99">
        <f>COUNTIFS(通讯通路门店!$S:$S,$G498,通讯通路门店!$J:$J,"荣耀体验店")+COUNTIFS(通讯通路门店!$S:$S,$G498,通讯通路门店!$J:$J,"荣耀授权专卖店")</f>
        <v>0</v>
      </c>
      <c r="Z498" s="99">
        <f>COUNTIFS(通讯通路门店!$S:$S,$G498,通讯通路门店!$J:$J,"VIVO体验店")</f>
        <v>0</v>
      </c>
      <c r="AA498" s="99">
        <f>COUNTIFS(通讯通路门店!$S:$S,$G498,通讯通路门店!$J:$J,"OPPO体验店")</f>
        <v>0</v>
      </c>
      <c r="AB498" s="99">
        <f>COUNTIFS(通讯通路门店!$S:$S,$G498,通讯通路门店!$J:$J,"华为授权体验店")+COUNTIFS(通讯通路门店!$S:$S,$G498,通讯通路门店!$J:$J,"华为堡垒店")</f>
        <v>0</v>
      </c>
      <c r="AC498" s="99">
        <f>COUNTIFS(通讯通路门店!$S:$S,$G498,通讯通路门店!$J:$J,"小米体验店")</f>
        <v>0</v>
      </c>
      <c r="AD498" s="99">
        <f>COUNTIFS(通讯通路门店!$S:$S,$G498,通讯通路门店!$J:$J,"苹果体验店")</f>
        <v>0</v>
      </c>
      <c r="AE498" s="99">
        <f>COUNTIFS(通讯通路门店!$S:$S,$G498,通讯通路门店!$J:$J,"其他品牌专卖店")</f>
        <v>0</v>
      </c>
      <c r="AF498" s="99">
        <f>SUMIFS(通讯通路门店!$BI:$BI,通讯通路门店!$S:$S,$G498)</f>
        <v>0</v>
      </c>
      <c r="AG498" s="99">
        <f>SUMIFS(通讯通路门店!$BH:$BH,通讯通路门店!$S:$S,$G498)</f>
        <v>0</v>
      </c>
      <c r="AH498" s="99">
        <f t="shared" si="36"/>
        <v>0</v>
      </c>
      <c r="AI498" s="99">
        <f>SUMIFS(通讯通路门店!$BB:$BB,通讯通路门店!$S:$S,$G498)</f>
        <v>0</v>
      </c>
      <c r="AJ498" s="99">
        <f>SUMIFS(通讯通路门店!$BE:$BE,通讯通路门店!$S:$S,$G498)</f>
        <v>0</v>
      </c>
      <c r="AK498" s="99">
        <f>SUMIFS(通讯通路门店!$BG:$BG,通讯通路门店!$S:$S,$G498)</f>
        <v>0</v>
      </c>
      <c r="AL498" s="99">
        <f>SUMIFS(通讯通路门店!$BC:$BC,通讯通路门店!$S:$S,$G498)</f>
        <v>0</v>
      </c>
      <c r="AM498" s="99">
        <f>SUMIFS(通讯通路门店!$BD:$BD,通讯通路门店!$S:$S,$G498)</f>
        <v>0</v>
      </c>
      <c r="AN498" s="99">
        <f>SUMIFS(通讯通路门店!$BF:$BF,通讯通路门店!$S:$S,$G498)</f>
        <v>0</v>
      </c>
      <c r="AO498" s="99">
        <f t="shared" si="37"/>
        <v>0</v>
      </c>
      <c r="AP498" s="99">
        <f>SUMIFS(通讯通路门店!$K:$K,通讯通路门店!$S:$S,$G498)</f>
        <v>0</v>
      </c>
      <c r="AQ498" s="83"/>
      <c r="AR498" s="99">
        <f>SUMIFS(通讯通路门店!$T:$T,通讯通路门店!$S:$S,$G498)</f>
        <v>0</v>
      </c>
      <c r="AS498" s="99">
        <f>SUMIFS(通讯通路门店!$U:$U,通讯通路门店!$S:$S,$G498)</f>
        <v>0</v>
      </c>
      <c r="AT498" s="99">
        <f>SUMIFS(通讯通路门店!$V:$V,通讯通路门店!$S:$S,$G498)</f>
        <v>0</v>
      </c>
      <c r="AU498" s="99">
        <f>SUMIFS(通讯通路门店!$W:$W,通讯通路门店!$S:$S,$G498)</f>
        <v>0</v>
      </c>
      <c r="AV498" s="99">
        <f>SUMIFS(通讯通路门店!$Z:$Z,通讯通路门店!$S:$S,$G498)</f>
        <v>0</v>
      </c>
      <c r="AW498" s="99">
        <f>SUMIFS(通讯通路门店!$AB:$AB,通讯通路门店!$S:$S,$G498)</f>
        <v>0</v>
      </c>
      <c r="AX498" s="99">
        <f>SUMIFS(通讯通路门店!$X:$X,通讯通路门店!$S:$S,$G498)</f>
        <v>0</v>
      </c>
      <c r="AY498" s="99">
        <f>SUMIFS(通讯通路门店!$Y:$Y,通讯通路门店!$S:$S,$G498)</f>
        <v>0</v>
      </c>
      <c r="AZ498" s="99">
        <f>SUMIFS(通讯通路门店!$AA:$AA,通讯通路门店!$S:$S,$G498)</f>
        <v>0</v>
      </c>
      <c r="BA498" s="99">
        <f t="shared" si="38"/>
        <v>0</v>
      </c>
      <c r="BB498" s="99">
        <f t="shared" si="39"/>
        <v>0</v>
      </c>
      <c r="BC498" s="99">
        <f>SUMIFS(通讯通路门店!$W:$W,通讯通路门店!$S:$S,$G498,通讯通路门店!$J:$J,"荣耀体验店")+SUMIFS(通讯通路门店!$W:$W,通讯通路门店!$S:$S,$G498,通讯通路门店!$J:$J,"荣耀授权专卖店")</f>
        <v>0</v>
      </c>
      <c r="BD498" s="99">
        <f>SUMIFS(通讯通路门店!$Z:$Z,通讯通路门店!$S:$S,$G498,通讯通路门店!$J:$J,"VIVO体验店")</f>
        <v>0</v>
      </c>
      <c r="BE498" s="99">
        <f>SUMIFS(通讯通路门店!$AB:$AB,通讯通路门店!$S:$S,$G498,通讯通路门店!$J:$J,"OPPO体验店")</f>
        <v>0</v>
      </c>
      <c r="BF498" s="99">
        <f>SUMIFS(通讯通路门店!$X:$X,通讯通路门店!$S:$S,$G498,通讯通路门店!$J:$J,"华为授权体验店")+SUMIFS(通讯通路门店!$AA:$AA,通讯通路门店!$S:$S,$G498,通讯通路门店!$J:$J,"华为堡垒店")</f>
        <v>0</v>
      </c>
      <c r="BG498" s="99">
        <f>SUMIFS(通讯通路门店!$Y:$Y,通讯通路门店!$S:$S,$G498,通讯通路门店!$J:$J,"小米体验店")</f>
        <v>0</v>
      </c>
      <c r="BH498" s="99">
        <f>SUMIFS(通讯通路门店!$AA:$AA,通讯通路门店!$S:$S,$G498,通讯通路门店!$J:$J,"苹果体验店")</f>
        <v>0</v>
      </c>
      <c r="BI498" s="99">
        <f>SUMIFS(通讯通路门店!$K:$K,通讯通路门店!$S:$S,$G498,通讯通路门店!$J:$J,"其他品牌专卖店")</f>
        <v>0</v>
      </c>
      <c r="BJ498" s="99">
        <f>SUMIFS(通讯通路门店!$AC:$AC,通讯通路门店!$S:$S,$G498)</f>
        <v>0</v>
      </c>
      <c r="BK498" s="99">
        <f>SUMIFS(通讯通路门店!$AD:$AD,通讯通路门店!$S:$S,$G498)</f>
        <v>0</v>
      </c>
      <c r="BL498" s="99">
        <f>SUMIFS(通讯通路门店!$AE:$AE,通讯通路门店!$S:$S,$G498)</f>
        <v>0</v>
      </c>
      <c r="BM498" s="99">
        <f>SUMIFS(通讯通路门店!$AF:$AF,通讯通路门店!$S:$S,$G498)</f>
        <v>0</v>
      </c>
      <c r="BN498" s="99">
        <f>SUMIFS(通讯通路门店!$AG:$AG,通讯通路门店!$S:$S,$G498)</f>
        <v>0</v>
      </c>
      <c r="BO498" s="99">
        <f>SUMIFS(通讯通路门店!$AH:$AH,通讯通路门店!$S:$S,$G498)</f>
        <v>0</v>
      </c>
      <c r="BP498" s="99">
        <f>SUMIFS(通讯通路门店!$AI:$AI,通讯通路门店!$S:$S,$G498)</f>
        <v>0</v>
      </c>
      <c r="BQ498" s="83"/>
    </row>
    <row r="499" spans="1:69">
      <c r="A499" s="99" t="str">
        <f>IFERROR(_xlfn.XLOOKUP($G499,通讯通路门店!$S$4:$S$993933,通讯通路门店!$A$4:$A$993933,0,0),"")</f>
        <v/>
      </c>
      <c r="B499" s="99" t="str">
        <f>IFERROR(_xlfn.XLOOKUP($G499,通讯通路门店!$S$4:$S$993933,通讯通路门店!$B$4:$B$993933,0,0),"")</f>
        <v/>
      </c>
      <c r="C499" s="99" t="str">
        <f>IFERROR(_xlfn.XLOOKUP($G499,通讯通路门店!$S$4:$S$993933,通讯通路门店!$C$4:$C$993933,0,0),"")</f>
        <v/>
      </c>
      <c r="D499" s="99" t="str">
        <f>IFERROR(_xlfn.XLOOKUP($G499,通讯通路门店!$S$4:$S$993933,通讯通路门店!$D$4:$D$993933,0,0),"")</f>
        <v/>
      </c>
      <c r="E499" s="83"/>
      <c r="F499" s="83"/>
      <c r="G499" s="101" t="e">
        <v>#N/A</v>
      </c>
      <c r="H499" s="102" t="str">
        <f>IFERROR(_xlfn.XLOOKUP($G499,通讯通路门店!$S$4:$S$993933,通讯通路门店!$R$4:$R$993933,0,0),"")</f>
        <v/>
      </c>
      <c r="I499" s="83"/>
      <c r="J499" s="83"/>
      <c r="K499" s="83"/>
      <c r="L499" s="83"/>
      <c r="M499" s="83"/>
      <c r="N499" s="83"/>
      <c r="O499" s="83"/>
      <c r="P499" s="83"/>
      <c r="Q499" s="83"/>
      <c r="R499" s="83"/>
      <c r="S499" s="83"/>
      <c r="T499" s="83"/>
      <c r="U499" s="99">
        <f>COUNTIF(通讯通路门店!$S:$S,$G499)</f>
        <v>0</v>
      </c>
      <c r="V499" s="99">
        <f>COUNTIFS(通讯通路门店!$S:$S,$G499,通讯通路门店!$J:$J,"综合卖场")</f>
        <v>0</v>
      </c>
      <c r="W499" s="99">
        <f>SUMIFS(通讯通路门店!$AJ:$AJ,通讯通路门店!$S:$S,通讯客户沙盘!$G499)</f>
        <v>0</v>
      </c>
      <c r="X499" s="99">
        <f t="shared" si="35"/>
        <v>0</v>
      </c>
      <c r="Y499" s="99">
        <f>COUNTIFS(通讯通路门店!$S:$S,$G499,通讯通路门店!$J:$J,"荣耀体验店")+COUNTIFS(通讯通路门店!$S:$S,$G499,通讯通路门店!$J:$J,"荣耀授权专卖店")</f>
        <v>0</v>
      </c>
      <c r="Z499" s="99">
        <f>COUNTIFS(通讯通路门店!$S:$S,$G499,通讯通路门店!$J:$J,"VIVO体验店")</f>
        <v>0</v>
      </c>
      <c r="AA499" s="99">
        <f>COUNTIFS(通讯通路门店!$S:$S,$G499,通讯通路门店!$J:$J,"OPPO体验店")</f>
        <v>0</v>
      </c>
      <c r="AB499" s="99">
        <f>COUNTIFS(通讯通路门店!$S:$S,$G499,通讯通路门店!$J:$J,"华为授权体验店")+COUNTIFS(通讯通路门店!$S:$S,$G499,通讯通路门店!$J:$J,"华为堡垒店")</f>
        <v>0</v>
      </c>
      <c r="AC499" s="99">
        <f>COUNTIFS(通讯通路门店!$S:$S,$G499,通讯通路门店!$J:$J,"小米体验店")</f>
        <v>0</v>
      </c>
      <c r="AD499" s="99">
        <f>COUNTIFS(通讯通路门店!$S:$S,$G499,通讯通路门店!$J:$J,"苹果体验店")</f>
        <v>0</v>
      </c>
      <c r="AE499" s="99">
        <f>COUNTIFS(通讯通路门店!$S:$S,$G499,通讯通路门店!$J:$J,"其他品牌专卖店")</f>
        <v>0</v>
      </c>
      <c r="AF499" s="99">
        <f>SUMIFS(通讯通路门店!$BI:$BI,通讯通路门店!$S:$S,$G499)</f>
        <v>0</v>
      </c>
      <c r="AG499" s="99">
        <f>SUMIFS(通讯通路门店!$BH:$BH,通讯通路门店!$S:$S,$G499)</f>
        <v>0</v>
      </c>
      <c r="AH499" s="99">
        <f t="shared" si="36"/>
        <v>0</v>
      </c>
      <c r="AI499" s="99">
        <f>SUMIFS(通讯通路门店!$BB:$BB,通讯通路门店!$S:$S,$G499)</f>
        <v>0</v>
      </c>
      <c r="AJ499" s="99">
        <f>SUMIFS(通讯通路门店!$BE:$BE,通讯通路门店!$S:$S,$G499)</f>
        <v>0</v>
      </c>
      <c r="AK499" s="99">
        <f>SUMIFS(通讯通路门店!$BG:$BG,通讯通路门店!$S:$S,$G499)</f>
        <v>0</v>
      </c>
      <c r="AL499" s="99">
        <f>SUMIFS(通讯通路门店!$BC:$BC,通讯通路门店!$S:$S,$G499)</f>
        <v>0</v>
      </c>
      <c r="AM499" s="99">
        <f>SUMIFS(通讯通路门店!$BD:$BD,通讯通路门店!$S:$S,$G499)</f>
        <v>0</v>
      </c>
      <c r="AN499" s="99">
        <f>SUMIFS(通讯通路门店!$BF:$BF,通讯通路门店!$S:$S,$G499)</f>
        <v>0</v>
      </c>
      <c r="AO499" s="99">
        <f t="shared" si="37"/>
        <v>0</v>
      </c>
      <c r="AP499" s="99">
        <f>SUMIFS(通讯通路门店!$K:$K,通讯通路门店!$S:$S,$G499)</f>
        <v>0</v>
      </c>
      <c r="AQ499" s="83"/>
      <c r="AR499" s="99">
        <f>SUMIFS(通讯通路门店!$T:$T,通讯通路门店!$S:$S,$G499)</f>
        <v>0</v>
      </c>
      <c r="AS499" s="99">
        <f>SUMIFS(通讯通路门店!$U:$U,通讯通路门店!$S:$S,$G499)</f>
        <v>0</v>
      </c>
      <c r="AT499" s="99">
        <f>SUMIFS(通讯通路门店!$V:$V,通讯通路门店!$S:$S,$G499)</f>
        <v>0</v>
      </c>
      <c r="AU499" s="99">
        <f>SUMIFS(通讯通路门店!$W:$W,通讯通路门店!$S:$S,$G499)</f>
        <v>0</v>
      </c>
      <c r="AV499" s="99">
        <f>SUMIFS(通讯通路门店!$Z:$Z,通讯通路门店!$S:$S,$G499)</f>
        <v>0</v>
      </c>
      <c r="AW499" s="99">
        <f>SUMIFS(通讯通路门店!$AB:$AB,通讯通路门店!$S:$S,$G499)</f>
        <v>0</v>
      </c>
      <c r="AX499" s="99">
        <f>SUMIFS(通讯通路门店!$X:$X,通讯通路门店!$S:$S,$G499)</f>
        <v>0</v>
      </c>
      <c r="AY499" s="99">
        <f>SUMIFS(通讯通路门店!$Y:$Y,通讯通路门店!$S:$S,$G499)</f>
        <v>0</v>
      </c>
      <c r="AZ499" s="99">
        <f>SUMIFS(通讯通路门店!$AA:$AA,通讯通路门店!$S:$S,$G499)</f>
        <v>0</v>
      </c>
      <c r="BA499" s="99">
        <f t="shared" si="38"/>
        <v>0</v>
      </c>
      <c r="BB499" s="99">
        <f t="shared" si="39"/>
        <v>0</v>
      </c>
      <c r="BC499" s="99">
        <f>SUMIFS(通讯通路门店!$W:$W,通讯通路门店!$S:$S,$G499,通讯通路门店!$J:$J,"荣耀体验店")+SUMIFS(通讯通路门店!$W:$W,通讯通路门店!$S:$S,$G499,通讯通路门店!$J:$J,"荣耀授权专卖店")</f>
        <v>0</v>
      </c>
      <c r="BD499" s="99">
        <f>SUMIFS(通讯通路门店!$Z:$Z,通讯通路门店!$S:$S,$G499,通讯通路门店!$J:$J,"VIVO体验店")</f>
        <v>0</v>
      </c>
      <c r="BE499" s="99">
        <f>SUMIFS(通讯通路门店!$AB:$AB,通讯通路门店!$S:$S,$G499,通讯通路门店!$J:$J,"OPPO体验店")</f>
        <v>0</v>
      </c>
      <c r="BF499" s="99">
        <f>SUMIFS(通讯通路门店!$X:$X,通讯通路门店!$S:$S,$G499,通讯通路门店!$J:$J,"华为授权体验店")+SUMIFS(通讯通路门店!$AA:$AA,通讯通路门店!$S:$S,$G499,通讯通路门店!$J:$J,"华为堡垒店")</f>
        <v>0</v>
      </c>
      <c r="BG499" s="99">
        <f>SUMIFS(通讯通路门店!$Y:$Y,通讯通路门店!$S:$S,$G499,通讯通路门店!$J:$J,"小米体验店")</f>
        <v>0</v>
      </c>
      <c r="BH499" s="99">
        <f>SUMIFS(通讯通路门店!$AA:$AA,通讯通路门店!$S:$S,$G499,通讯通路门店!$J:$J,"苹果体验店")</f>
        <v>0</v>
      </c>
      <c r="BI499" s="99">
        <f>SUMIFS(通讯通路门店!$K:$K,通讯通路门店!$S:$S,$G499,通讯通路门店!$J:$J,"其他品牌专卖店")</f>
        <v>0</v>
      </c>
      <c r="BJ499" s="99">
        <f>SUMIFS(通讯通路门店!$AC:$AC,通讯通路门店!$S:$S,$G499)</f>
        <v>0</v>
      </c>
      <c r="BK499" s="99">
        <f>SUMIFS(通讯通路门店!$AD:$AD,通讯通路门店!$S:$S,$G499)</f>
        <v>0</v>
      </c>
      <c r="BL499" s="99">
        <f>SUMIFS(通讯通路门店!$AE:$AE,通讯通路门店!$S:$S,$G499)</f>
        <v>0</v>
      </c>
      <c r="BM499" s="99">
        <f>SUMIFS(通讯通路门店!$AF:$AF,通讯通路门店!$S:$S,$G499)</f>
        <v>0</v>
      </c>
      <c r="BN499" s="99">
        <f>SUMIFS(通讯通路门店!$AG:$AG,通讯通路门店!$S:$S,$G499)</f>
        <v>0</v>
      </c>
      <c r="BO499" s="99">
        <f>SUMIFS(通讯通路门店!$AH:$AH,通讯通路门店!$S:$S,$G499)</f>
        <v>0</v>
      </c>
      <c r="BP499" s="99">
        <f>SUMIFS(通讯通路门店!$AI:$AI,通讯通路门店!$S:$S,$G499)</f>
        <v>0</v>
      </c>
      <c r="BQ499" s="83"/>
    </row>
    <row r="500" spans="1:69">
      <c r="A500" s="99" t="str">
        <f>IFERROR(_xlfn.XLOOKUP($G500,通讯通路门店!$S$4:$S$993933,通讯通路门店!$A$4:$A$993933,0,0),"")</f>
        <v/>
      </c>
      <c r="B500" s="99" t="str">
        <f>IFERROR(_xlfn.XLOOKUP($G500,通讯通路门店!$S$4:$S$993933,通讯通路门店!$B$4:$B$993933,0,0),"")</f>
        <v/>
      </c>
      <c r="C500" s="99" t="str">
        <f>IFERROR(_xlfn.XLOOKUP($G500,通讯通路门店!$S$4:$S$993933,通讯通路门店!$C$4:$C$993933,0,0),"")</f>
        <v/>
      </c>
      <c r="D500" s="99" t="str">
        <f>IFERROR(_xlfn.XLOOKUP($G500,通讯通路门店!$S$4:$S$993933,通讯通路门店!$D$4:$D$993933,0,0),"")</f>
        <v/>
      </c>
      <c r="E500" s="83"/>
      <c r="F500" s="83"/>
      <c r="G500" s="101" t="e">
        <v>#N/A</v>
      </c>
      <c r="H500" s="102" t="str">
        <f>IFERROR(_xlfn.XLOOKUP($G500,通讯通路门店!$S$4:$S$993933,通讯通路门店!$R$4:$R$993933,0,0),"")</f>
        <v/>
      </c>
      <c r="I500" s="83"/>
      <c r="J500" s="83"/>
      <c r="K500" s="83"/>
      <c r="L500" s="83"/>
      <c r="M500" s="83"/>
      <c r="N500" s="83"/>
      <c r="O500" s="83"/>
      <c r="P500" s="83"/>
      <c r="Q500" s="83"/>
      <c r="R500" s="83"/>
      <c r="S500" s="83"/>
      <c r="T500" s="83"/>
      <c r="U500" s="99">
        <f>COUNTIF(通讯通路门店!$S:$S,$G500)</f>
        <v>0</v>
      </c>
      <c r="V500" s="99">
        <f>COUNTIFS(通讯通路门店!$S:$S,$G500,通讯通路门店!$J:$J,"综合卖场")</f>
        <v>0</v>
      </c>
      <c r="W500" s="99">
        <f>SUMIFS(通讯通路门店!$AJ:$AJ,通讯通路门店!$S:$S,通讯客户沙盘!$G500)</f>
        <v>0</v>
      </c>
      <c r="X500" s="99">
        <f t="shared" si="35"/>
        <v>0</v>
      </c>
      <c r="Y500" s="99">
        <f>COUNTIFS(通讯通路门店!$S:$S,$G500,通讯通路门店!$J:$J,"荣耀体验店")+COUNTIFS(通讯通路门店!$S:$S,$G500,通讯通路门店!$J:$J,"荣耀授权专卖店")</f>
        <v>0</v>
      </c>
      <c r="Z500" s="99">
        <f>COUNTIFS(通讯通路门店!$S:$S,$G500,通讯通路门店!$J:$J,"VIVO体验店")</f>
        <v>0</v>
      </c>
      <c r="AA500" s="99">
        <f>COUNTIFS(通讯通路门店!$S:$S,$G500,通讯通路门店!$J:$J,"OPPO体验店")</f>
        <v>0</v>
      </c>
      <c r="AB500" s="99">
        <f>COUNTIFS(通讯通路门店!$S:$S,$G500,通讯通路门店!$J:$J,"华为授权体验店")+COUNTIFS(通讯通路门店!$S:$S,$G500,通讯通路门店!$J:$J,"华为堡垒店")</f>
        <v>0</v>
      </c>
      <c r="AC500" s="99">
        <f>COUNTIFS(通讯通路门店!$S:$S,$G500,通讯通路门店!$J:$J,"小米体验店")</f>
        <v>0</v>
      </c>
      <c r="AD500" s="99">
        <f>COUNTIFS(通讯通路门店!$S:$S,$G500,通讯通路门店!$J:$J,"苹果体验店")</f>
        <v>0</v>
      </c>
      <c r="AE500" s="99">
        <f>COUNTIFS(通讯通路门店!$S:$S,$G500,通讯通路门店!$J:$J,"其他品牌专卖店")</f>
        <v>0</v>
      </c>
      <c r="AF500" s="99">
        <f>SUMIFS(通讯通路门店!$BI:$BI,通讯通路门店!$S:$S,$G500)</f>
        <v>0</v>
      </c>
      <c r="AG500" s="99">
        <f>SUMIFS(通讯通路门店!$BH:$BH,通讯通路门店!$S:$S,$G500)</f>
        <v>0</v>
      </c>
      <c r="AH500" s="99">
        <f t="shared" si="36"/>
        <v>0</v>
      </c>
      <c r="AI500" s="99">
        <f>SUMIFS(通讯通路门店!$BB:$BB,通讯通路门店!$S:$S,$G500)</f>
        <v>0</v>
      </c>
      <c r="AJ500" s="99">
        <f>SUMIFS(通讯通路门店!$BE:$BE,通讯通路门店!$S:$S,$G500)</f>
        <v>0</v>
      </c>
      <c r="AK500" s="99">
        <f>SUMIFS(通讯通路门店!$BG:$BG,通讯通路门店!$S:$S,$G500)</f>
        <v>0</v>
      </c>
      <c r="AL500" s="99">
        <f>SUMIFS(通讯通路门店!$BC:$BC,通讯通路门店!$S:$S,$G500)</f>
        <v>0</v>
      </c>
      <c r="AM500" s="99">
        <f>SUMIFS(通讯通路门店!$BD:$BD,通讯通路门店!$S:$S,$G500)</f>
        <v>0</v>
      </c>
      <c r="AN500" s="99">
        <f>SUMIFS(通讯通路门店!$BF:$BF,通讯通路门店!$S:$S,$G500)</f>
        <v>0</v>
      </c>
      <c r="AO500" s="99">
        <f t="shared" si="37"/>
        <v>0</v>
      </c>
      <c r="AP500" s="99">
        <f>SUMIFS(通讯通路门店!$K:$K,通讯通路门店!$S:$S,$G500)</f>
        <v>0</v>
      </c>
      <c r="AQ500" s="83"/>
      <c r="AR500" s="99">
        <f>SUMIFS(通讯通路门店!$T:$T,通讯通路门店!$S:$S,$G500)</f>
        <v>0</v>
      </c>
      <c r="AS500" s="99">
        <f>SUMIFS(通讯通路门店!$U:$U,通讯通路门店!$S:$S,$G500)</f>
        <v>0</v>
      </c>
      <c r="AT500" s="99">
        <f>SUMIFS(通讯通路门店!$V:$V,通讯通路门店!$S:$S,$G500)</f>
        <v>0</v>
      </c>
      <c r="AU500" s="99">
        <f>SUMIFS(通讯通路门店!$W:$W,通讯通路门店!$S:$S,$G500)</f>
        <v>0</v>
      </c>
      <c r="AV500" s="99">
        <f>SUMIFS(通讯通路门店!$Z:$Z,通讯通路门店!$S:$S,$G500)</f>
        <v>0</v>
      </c>
      <c r="AW500" s="99">
        <f>SUMIFS(通讯通路门店!$AB:$AB,通讯通路门店!$S:$S,$G500)</f>
        <v>0</v>
      </c>
      <c r="AX500" s="99">
        <f>SUMIFS(通讯通路门店!$X:$X,通讯通路门店!$S:$S,$G500)</f>
        <v>0</v>
      </c>
      <c r="AY500" s="99">
        <f>SUMIFS(通讯通路门店!$Y:$Y,通讯通路门店!$S:$S,$G500)</f>
        <v>0</v>
      </c>
      <c r="AZ500" s="99">
        <f>SUMIFS(通讯通路门店!$AA:$AA,通讯通路门店!$S:$S,$G500)</f>
        <v>0</v>
      </c>
      <c r="BA500" s="99">
        <f t="shared" si="38"/>
        <v>0</v>
      </c>
      <c r="BB500" s="99">
        <f t="shared" si="39"/>
        <v>0</v>
      </c>
      <c r="BC500" s="99">
        <f>SUMIFS(通讯通路门店!$W:$W,通讯通路门店!$S:$S,$G500,通讯通路门店!$J:$J,"荣耀体验店")+SUMIFS(通讯通路门店!$W:$W,通讯通路门店!$S:$S,$G500,通讯通路门店!$J:$J,"荣耀授权专卖店")</f>
        <v>0</v>
      </c>
      <c r="BD500" s="99">
        <f>SUMIFS(通讯通路门店!$Z:$Z,通讯通路门店!$S:$S,$G500,通讯通路门店!$J:$J,"VIVO体验店")</f>
        <v>0</v>
      </c>
      <c r="BE500" s="99">
        <f>SUMIFS(通讯通路门店!$AB:$AB,通讯通路门店!$S:$S,$G500,通讯通路门店!$J:$J,"OPPO体验店")</f>
        <v>0</v>
      </c>
      <c r="BF500" s="99">
        <f>SUMIFS(通讯通路门店!$X:$X,通讯通路门店!$S:$S,$G500,通讯通路门店!$J:$J,"华为授权体验店")+SUMIFS(通讯通路门店!$AA:$AA,通讯通路门店!$S:$S,$G500,通讯通路门店!$J:$J,"华为堡垒店")</f>
        <v>0</v>
      </c>
      <c r="BG500" s="99">
        <f>SUMIFS(通讯通路门店!$Y:$Y,通讯通路门店!$S:$S,$G500,通讯通路门店!$J:$J,"小米体验店")</f>
        <v>0</v>
      </c>
      <c r="BH500" s="99">
        <f>SUMIFS(通讯通路门店!$AA:$AA,通讯通路门店!$S:$S,$G500,通讯通路门店!$J:$J,"苹果体验店")</f>
        <v>0</v>
      </c>
      <c r="BI500" s="99">
        <f>SUMIFS(通讯通路门店!$K:$K,通讯通路门店!$S:$S,$G500,通讯通路门店!$J:$J,"其他品牌专卖店")</f>
        <v>0</v>
      </c>
      <c r="BJ500" s="99">
        <f>SUMIFS(通讯通路门店!$AC:$AC,通讯通路门店!$S:$S,$G500)</f>
        <v>0</v>
      </c>
      <c r="BK500" s="99">
        <f>SUMIFS(通讯通路门店!$AD:$AD,通讯通路门店!$S:$S,$G500)</f>
        <v>0</v>
      </c>
      <c r="BL500" s="99">
        <f>SUMIFS(通讯通路门店!$AE:$AE,通讯通路门店!$S:$S,$G500)</f>
        <v>0</v>
      </c>
      <c r="BM500" s="99">
        <f>SUMIFS(通讯通路门店!$AF:$AF,通讯通路门店!$S:$S,$G500)</f>
        <v>0</v>
      </c>
      <c r="BN500" s="99">
        <f>SUMIFS(通讯通路门店!$AG:$AG,通讯通路门店!$S:$S,$G500)</f>
        <v>0</v>
      </c>
      <c r="BO500" s="99">
        <f>SUMIFS(通讯通路门店!$AH:$AH,通讯通路门店!$S:$S,$G500)</f>
        <v>0</v>
      </c>
      <c r="BP500" s="99">
        <f>SUMIFS(通讯通路门店!$AI:$AI,通讯通路门店!$S:$S,$G500)</f>
        <v>0</v>
      </c>
      <c r="BQ500" s="83"/>
    </row>
    <row r="501" spans="1:69">
      <c r="A501" s="99" t="str">
        <f>IFERROR(_xlfn.XLOOKUP($G501,通讯通路门店!$S$4:$S$993933,通讯通路门店!$A$4:$A$993933,0,0),"")</f>
        <v/>
      </c>
      <c r="B501" s="99" t="str">
        <f>IFERROR(_xlfn.XLOOKUP($G501,通讯通路门店!$S$4:$S$993933,通讯通路门店!$B$4:$B$993933,0,0),"")</f>
        <v/>
      </c>
      <c r="C501" s="99" t="str">
        <f>IFERROR(_xlfn.XLOOKUP($G501,通讯通路门店!$S$4:$S$993933,通讯通路门店!$C$4:$C$993933,0,0),"")</f>
        <v/>
      </c>
      <c r="D501" s="99" t="str">
        <f>IFERROR(_xlfn.XLOOKUP($G501,通讯通路门店!$S$4:$S$993933,通讯通路门店!$D$4:$D$993933,0,0),"")</f>
        <v/>
      </c>
      <c r="E501" s="83"/>
      <c r="F501" s="83"/>
      <c r="G501" s="101" t="e">
        <v>#N/A</v>
      </c>
      <c r="H501" s="102" t="str">
        <f>IFERROR(_xlfn.XLOOKUP($G501,通讯通路门店!$S$4:$S$993933,通讯通路门店!$R$4:$R$993933,0,0),"")</f>
        <v/>
      </c>
      <c r="I501" s="83"/>
      <c r="J501" s="83"/>
      <c r="K501" s="83"/>
      <c r="L501" s="83"/>
      <c r="M501" s="83"/>
      <c r="N501" s="83"/>
      <c r="O501" s="83"/>
      <c r="P501" s="83"/>
      <c r="Q501" s="83"/>
      <c r="R501" s="83"/>
      <c r="S501" s="83"/>
      <c r="T501" s="83"/>
      <c r="U501" s="99">
        <f>COUNTIF(通讯通路门店!$S:$S,$G501)</f>
        <v>0</v>
      </c>
      <c r="V501" s="99">
        <f>COUNTIFS(通讯通路门店!$S:$S,$G501,通讯通路门店!$J:$J,"综合卖场")</f>
        <v>0</v>
      </c>
      <c r="W501" s="99">
        <f>SUMIFS(通讯通路门店!$AJ:$AJ,通讯通路门店!$S:$S,通讯客户沙盘!$G501)</f>
        <v>0</v>
      </c>
      <c r="X501" s="99">
        <f t="shared" si="35"/>
        <v>0</v>
      </c>
      <c r="Y501" s="99">
        <f>COUNTIFS(通讯通路门店!$S:$S,$G501,通讯通路门店!$J:$J,"荣耀体验店")+COUNTIFS(通讯通路门店!$S:$S,$G501,通讯通路门店!$J:$J,"荣耀授权专卖店")</f>
        <v>0</v>
      </c>
      <c r="Z501" s="99">
        <f>COUNTIFS(通讯通路门店!$S:$S,$G501,通讯通路门店!$J:$J,"VIVO体验店")</f>
        <v>0</v>
      </c>
      <c r="AA501" s="99">
        <f>COUNTIFS(通讯通路门店!$S:$S,$G501,通讯通路门店!$J:$J,"OPPO体验店")</f>
        <v>0</v>
      </c>
      <c r="AB501" s="99">
        <f>COUNTIFS(通讯通路门店!$S:$S,$G501,通讯通路门店!$J:$J,"华为授权体验店")+COUNTIFS(通讯通路门店!$S:$S,$G501,通讯通路门店!$J:$J,"华为堡垒店")</f>
        <v>0</v>
      </c>
      <c r="AC501" s="99">
        <f>COUNTIFS(通讯通路门店!$S:$S,$G501,通讯通路门店!$J:$J,"小米体验店")</f>
        <v>0</v>
      </c>
      <c r="AD501" s="99">
        <f>COUNTIFS(通讯通路门店!$S:$S,$G501,通讯通路门店!$J:$J,"苹果体验店")</f>
        <v>0</v>
      </c>
      <c r="AE501" s="99">
        <f>COUNTIFS(通讯通路门店!$S:$S,$G501,通讯通路门店!$J:$J,"其他品牌专卖店")</f>
        <v>0</v>
      </c>
      <c r="AF501" s="99">
        <f>SUMIFS(通讯通路门店!$BI:$BI,通讯通路门店!$S:$S,$G501)</f>
        <v>0</v>
      </c>
      <c r="AG501" s="99">
        <f>SUMIFS(通讯通路门店!$BH:$BH,通讯通路门店!$S:$S,$G501)</f>
        <v>0</v>
      </c>
      <c r="AH501" s="99">
        <f t="shared" si="36"/>
        <v>0</v>
      </c>
      <c r="AI501" s="99">
        <f>SUMIFS(通讯通路门店!$BB:$BB,通讯通路门店!$S:$S,$G501)</f>
        <v>0</v>
      </c>
      <c r="AJ501" s="99">
        <f>SUMIFS(通讯通路门店!$BE:$BE,通讯通路门店!$S:$S,$G501)</f>
        <v>0</v>
      </c>
      <c r="AK501" s="99">
        <f>SUMIFS(通讯通路门店!$BG:$BG,通讯通路门店!$S:$S,$G501)</f>
        <v>0</v>
      </c>
      <c r="AL501" s="99">
        <f>SUMIFS(通讯通路门店!$BC:$BC,通讯通路门店!$S:$S,$G501)</f>
        <v>0</v>
      </c>
      <c r="AM501" s="99">
        <f>SUMIFS(通讯通路门店!$BD:$BD,通讯通路门店!$S:$S,$G501)</f>
        <v>0</v>
      </c>
      <c r="AN501" s="99">
        <f>SUMIFS(通讯通路门店!$BF:$BF,通讯通路门店!$S:$S,$G501)</f>
        <v>0</v>
      </c>
      <c r="AO501" s="99">
        <f t="shared" si="37"/>
        <v>0</v>
      </c>
      <c r="AP501" s="99">
        <f>SUMIFS(通讯通路门店!$K:$K,通讯通路门店!$S:$S,$G501)</f>
        <v>0</v>
      </c>
      <c r="AQ501" s="83"/>
      <c r="AR501" s="99">
        <f>SUMIFS(通讯通路门店!$T:$T,通讯通路门店!$S:$S,$G501)</f>
        <v>0</v>
      </c>
      <c r="AS501" s="99">
        <f>SUMIFS(通讯通路门店!$U:$U,通讯通路门店!$S:$S,$G501)</f>
        <v>0</v>
      </c>
      <c r="AT501" s="99">
        <f>SUMIFS(通讯通路门店!$V:$V,通讯通路门店!$S:$S,$G501)</f>
        <v>0</v>
      </c>
      <c r="AU501" s="99">
        <f>SUMIFS(通讯通路门店!$W:$W,通讯通路门店!$S:$S,$G501)</f>
        <v>0</v>
      </c>
      <c r="AV501" s="99">
        <f>SUMIFS(通讯通路门店!$Z:$Z,通讯通路门店!$S:$S,$G501)</f>
        <v>0</v>
      </c>
      <c r="AW501" s="99">
        <f>SUMIFS(通讯通路门店!$AB:$AB,通讯通路门店!$S:$S,$G501)</f>
        <v>0</v>
      </c>
      <c r="AX501" s="99">
        <f>SUMIFS(通讯通路门店!$X:$X,通讯通路门店!$S:$S,$G501)</f>
        <v>0</v>
      </c>
      <c r="AY501" s="99">
        <f>SUMIFS(通讯通路门店!$Y:$Y,通讯通路门店!$S:$S,$G501)</f>
        <v>0</v>
      </c>
      <c r="AZ501" s="99">
        <f>SUMIFS(通讯通路门店!$AA:$AA,通讯通路门店!$S:$S,$G501)</f>
        <v>0</v>
      </c>
      <c r="BA501" s="99">
        <f t="shared" si="38"/>
        <v>0</v>
      </c>
      <c r="BB501" s="99">
        <f t="shared" si="39"/>
        <v>0</v>
      </c>
      <c r="BC501" s="99">
        <f>SUMIFS(通讯通路门店!$W:$W,通讯通路门店!$S:$S,$G501,通讯通路门店!$J:$J,"荣耀体验店")+SUMIFS(通讯通路门店!$W:$W,通讯通路门店!$S:$S,$G501,通讯通路门店!$J:$J,"荣耀授权专卖店")</f>
        <v>0</v>
      </c>
      <c r="BD501" s="99">
        <f>SUMIFS(通讯通路门店!$Z:$Z,通讯通路门店!$S:$S,$G501,通讯通路门店!$J:$J,"VIVO体验店")</f>
        <v>0</v>
      </c>
      <c r="BE501" s="99">
        <f>SUMIFS(通讯通路门店!$AB:$AB,通讯通路门店!$S:$S,$G501,通讯通路门店!$J:$J,"OPPO体验店")</f>
        <v>0</v>
      </c>
      <c r="BF501" s="99">
        <f>SUMIFS(通讯通路门店!$X:$X,通讯通路门店!$S:$S,$G501,通讯通路门店!$J:$J,"华为授权体验店")+SUMIFS(通讯通路门店!$AA:$AA,通讯通路门店!$S:$S,$G501,通讯通路门店!$J:$J,"华为堡垒店")</f>
        <v>0</v>
      </c>
      <c r="BG501" s="99">
        <f>SUMIFS(通讯通路门店!$Y:$Y,通讯通路门店!$S:$S,$G501,通讯通路门店!$J:$J,"小米体验店")</f>
        <v>0</v>
      </c>
      <c r="BH501" s="99">
        <f>SUMIFS(通讯通路门店!$AA:$AA,通讯通路门店!$S:$S,$G501,通讯通路门店!$J:$J,"苹果体验店")</f>
        <v>0</v>
      </c>
      <c r="BI501" s="99">
        <f>SUMIFS(通讯通路门店!$K:$K,通讯通路门店!$S:$S,$G501,通讯通路门店!$J:$J,"其他品牌专卖店")</f>
        <v>0</v>
      </c>
      <c r="BJ501" s="99">
        <f>SUMIFS(通讯通路门店!$AC:$AC,通讯通路门店!$S:$S,$G501)</f>
        <v>0</v>
      </c>
      <c r="BK501" s="99">
        <f>SUMIFS(通讯通路门店!$AD:$AD,通讯通路门店!$S:$S,$G501)</f>
        <v>0</v>
      </c>
      <c r="BL501" s="99">
        <f>SUMIFS(通讯通路门店!$AE:$AE,通讯通路门店!$S:$S,$G501)</f>
        <v>0</v>
      </c>
      <c r="BM501" s="99">
        <f>SUMIFS(通讯通路门店!$AF:$AF,通讯通路门店!$S:$S,$G501)</f>
        <v>0</v>
      </c>
      <c r="BN501" s="99">
        <f>SUMIFS(通讯通路门店!$AG:$AG,通讯通路门店!$S:$S,$G501)</f>
        <v>0</v>
      </c>
      <c r="BO501" s="99">
        <f>SUMIFS(通讯通路门店!$AH:$AH,通讯通路门店!$S:$S,$G501)</f>
        <v>0</v>
      </c>
      <c r="BP501" s="99">
        <f>SUMIFS(通讯通路门店!$AI:$AI,通讯通路门店!$S:$S,$G501)</f>
        <v>0</v>
      </c>
      <c r="BQ501" s="83"/>
    </row>
    <row r="502" spans="1:69">
      <c r="A502" s="99" t="str">
        <f>IFERROR(_xlfn.XLOOKUP($G502,通讯通路门店!$S$4:$S$993933,通讯通路门店!$A$4:$A$993933,0,0),"")</f>
        <v/>
      </c>
      <c r="B502" s="99" t="str">
        <f>IFERROR(_xlfn.XLOOKUP($G502,通讯通路门店!$S$4:$S$993933,通讯通路门店!$B$4:$B$993933,0,0),"")</f>
        <v/>
      </c>
      <c r="C502" s="99" t="str">
        <f>IFERROR(_xlfn.XLOOKUP($G502,通讯通路门店!$S$4:$S$993933,通讯通路门店!$C$4:$C$993933,0,0),"")</f>
        <v/>
      </c>
      <c r="D502" s="99" t="str">
        <f>IFERROR(_xlfn.XLOOKUP($G502,通讯通路门店!$S$4:$S$993933,通讯通路门店!$D$4:$D$993933,0,0),"")</f>
        <v/>
      </c>
      <c r="E502" s="83"/>
      <c r="F502" s="83"/>
      <c r="G502" s="101" t="e">
        <v>#N/A</v>
      </c>
      <c r="H502" s="102" t="str">
        <f>IFERROR(_xlfn.XLOOKUP($G502,通讯通路门店!$S$4:$S$993933,通讯通路门店!$R$4:$R$993933,0,0),"")</f>
        <v/>
      </c>
      <c r="I502" s="83"/>
      <c r="J502" s="83"/>
      <c r="K502" s="83"/>
      <c r="L502" s="83"/>
      <c r="M502" s="83"/>
      <c r="N502" s="83"/>
      <c r="O502" s="83"/>
      <c r="P502" s="83"/>
      <c r="Q502" s="83"/>
      <c r="R502" s="83"/>
      <c r="S502" s="83"/>
      <c r="T502" s="83"/>
      <c r="U502" s="99">
        <f>COUNTIF(通讯通路门店!$S:$S,$G502)</f>
        <v>0</v>
      </c>
      <c r="V502" s="99">
        <f>COUNTIFS(通讯通路门店!$S:$S,$G502,通讯通路门店!$J:$J,"综合卖场")</f>
        <v>0</v>
      </c>
      <c r="W502" s="99">
        <f>SUMIFS(通讯通路门店!$AJ:$AJ,通讯通路门店!$S:$S,通讯客户沙盘!$G502)</f>
        <v>0</v>
      </c>
      <c r="X502" s="99">
        <f t="shared" si="35"/>
        <v>0</v>
      </c>
      <c r="Y502" s="99">
        <f>COUNTIFS(通讯通路门店!$S:$S,$G502,通讯通路门店!$J:$J,"荣耀体验店")+COUNTIFS(通讯通路门店!$S:$S,$G502,通讯通路门店!$J:$J,"荣耀授权专卖店")</f>
        <v>0</v>
      </c>
      <c r="Z502" s="99">
        <f>COUNTIFS(通讯通路门店!$S:$S,$G502,通讯通路门店!$J:$J,"VIVO体验店")</f>
        <v>0</v>
      </c>
      <c r="AA502" s="99">
        <f>COUNTIFS(通讯通路门店!$S:$S,$G502,通讯通路门店!$J:$J,"OPPO体验店")</f>
        <v>0</v>
      </c>
      <c r="AB502" s="99">
        <f>COUNTIFS(通讯通路门店!$S:$S,$G502,通讯通路门店!$J:$J,"华为授权体验店")+COUNTIFS(通讯通路门店!$S:$S,$G502,通讯通路门店!$J:$J,"华为堡垒店")</f>
        <v>0</v>
      </c>
      <c r="AC502" s="99">
        <f>COUNTIFS(通讯通路门店!$S:$S,$G502,通讯通路门店!$J:$J,"小米体验店")</f>
        <v>0</v>
      </c>
      <c r="AD502" s="99">
        <f>COUNTIFS(通讯通路门店!$S:$S,$G502,通讯通路门店!$J:$J,"苹果体验店")</f>
        <v>0</v>
      </c>
      <c r="AE502" s="99">
        <f>COUNTIFS(通讯通路门店!$S:$S,$G502,通讯通路门店!$J:$J,"其他品牌专卖店")</f>
        <v>0</v>
      </c>
      <c r="AF502" s="99">
        <f>SUMIFS(通讯通路门店!$BI:$BI,通讯通路门店!$S:$S,$G502)</f>
        <v>0</v>
      </c>
      <c r="AG502" s="99">
        <f>SUMIFS(通讯通路门店!$BH:$BH,通讯通路门店!$S:$S,$G502)</f>
        <v>0</v>
      </c>
      <c r="AH502" s="99">
        <f t="shared" si="36"/>
        <v>0</v>
      </c>
      <c r="AI502" s="99">
        <f>SUMIFS(通讯通路门店!$BB:$BB,通讯通路门店!$S:$S,$G502)</f>
        <v>0</v>
      </c>
      <c r="AJ502" s="99">
        <f>SUMIFS(通讯通路门店!$BE:$BE,通讯通路门店!$S:$S,$G502)</f>
        <v>0</v>
      </c>
      <c r="AK502" s="99">
        <f>SUMIFS(通讯通路门店!$BG:$BG,通讯通路门店!$S:$S,$G502)</f>
        <v>0</v>
      </c>
      <c r="AL502" s="99">
        <f>SUMIFS(通讯通路门店!$BC:$BC,通讯通路门店!$S:$S,$G502)</f>
        <v>0</v>
      </c>
      <c r="AM502" s="99">
        <f>SUMIFS(通讯通路门店!$BD:$BD,通讯通路门店!$S:$S,$G502)</f>
        <v>0</v>
      </c>
      <c r="AN502" s="99">
        <f>SUMIFS(通讯通路门店!$BF:$BF,通讯通路门店!$S:$S,$G502)</f>
        <v>0</v>
      </c>
      <c r="AO502" s="99">
        <f t="shared" si="37"/>
        <v>0</v>
      </c>
      <c r="AP502" s="99">
        <f>SUMIFS(通讯通路门店!$K:$K,通讯通路门店!$S:$S,$G502)</f>
        <v>0</v>
      </c>
      <c r="AQ502" s="83"/>
      <c r="AR502" s="99">
        <f>SUMIFS(通讯通路门店!$T:$T,通讯通路门店!$S:$S,$G502)</f>
        <v>0</v>
      </c>
      <c r="AS502" s="99">
        <f>SUMIFS(通讯通路门店!$U:$U,通讯通路门店!$S:$S,$G502)</f>
        <v>0</v>
      </c>
      <c r="AT502" s="99">
        <f>SUMIFS(通讯通路门店!$V:$V,通讯通路门店!$S:$S,$G502)</f>
        <v>0</v>
      </c>
      <c r="AU502" s="99">
        <f>SUMIFS(通讯通路门店!$W:$W,通讯通路门店!$S:$S,$G502)</f>
        <v>0</v>
      </c>
      <c r="AV502" s="99">
        <f>SUMIFS(通讯通路门店!$Z:$Z,通讯通路门店!$S:$S,$G502)</f>
        <v>0</v>
      </c>
      <c r="AW502" s="99">
        <f>SUMIFS(通讯通路门店!$AB:$AB,通讯通路门店!$S:$S,$G502)</f>
        <v>0</v>
      </c>
      <c r="AX502" s="99">
        <f>SUMIFS(通讯通路门店!$X:$X,通讯通路门店!$S:$S,$G502)</f>
        <v>0</v>
      </c>
      <c r="AY502" s="99">
        <f>SUMIFS(通讯通路门店!$Y:$Y,通讯通路门店!$S:$S,$G502)</f>
        <v>0</v>
      </c>
      <c r="AZ502" s="99">
        <f>SUMIFS(通讯通路门店!$AA:$AA,通讯通路门店!$S:$S,$G502)</f>
        <v>0</v>
      </c>
      <c r="BA502" s="99">
        <f t="shared" si="38"/>
        <v>0</v>
      </c>
      <c r="BB502" s="99">
        <f t="shared" si="39"/>
        <v>0</v>
      </c>
      <c r="BC502" s="99">
        <f>SUMIFS(通讯通路门店!$W:$W,通讯通路门店!$S:$S,$G502,通讯通路门店!$J:$J,"荣耀体验店")+SUMIFS(通讯通路门店!$W:$W,通讯通路门店!$S:$S,$G502,通讯通路门店!$J:$J,"荣耀授权专卖店")</f>
        <v>0</v>
      </c>
      <c r="BD502" s="99">
        <f>SUMIFS(通讯通路门店!$Z:$Z,通讯通路门店!$S:$S,$G502,通讯通路门店!$J:$J,"VIVO体验店")</f>
        <v>0</v>
      </c>
      <c r="BE502" s="99">
        <f>SUMIFS(通讯通路门店!$AB:$AB,通讯通路门店!$S:$S,$G502,通讯通路门店!$J:$J,"OPPO体验店")</f>
        <v>0</v>
      </c>
      <c r="BF502" s="99">
        <f>SUMIFS(通讯通路门店!$X:$X,通讯通路门店!$S:$S,$G502,通讯通路门店!$J:$J,"华为授权体验店")+SUMIFS(通讯通路门店!$AA:$AA,通讯通路门店!$S:$S,$G502,通讯通路门店!$J:$J,"华为堡垒店")</f>
        <v>0</v>
      </c>
      <c r="BG502" s="99">
        <f>SUMIFS(通讯通路门店!$Y:$Y,通讯通路门店!$S:$S,$G502,通讯通路门店!$J:$J,"小米体验店")</f>
        <v>0</v>
      </c>
      <c r="BH502" s="99">
        <f>SUMIFS(通讯通路门店!$AA:$AA,通讯通路门店!$S:$S,$G502,通讯通路门店!$J:$J,"苹果体验店")</f>
        <v>0</v>
      </c>
      <c r="BI502" s="99">
        <f>SUMIFS(通讯通路门店!$K:$K,通讯通路门店!$S:$S,$G502,通讯通路门店!$J:$J,"其他品牌专卖店")</f>
        <v>0</v>
      </c>
      <c r="BJ502" s="99">
        <f>SUMIFS(通讯通路门店!$AC:$AC,通讯通路门店!$S:$S,$G502)</f>
        <v>0</v>
      </c>
      <c r="BK502" s="99">
        <f>SUMIFS(通讯通路门店!$AD:$AD,通讯通路门店!$S:$S,$G502)</f>
        <v>0</v>
      </c>
      <c r="BL502" s="99">
        <f>SUMIFS(通讯通路门店!$AE:$AE,通讯通路门店!$S:$S,$G502)</f>
        <v>0</v>
      </c>
      <c r="BM502" s="99">
        <f>SUMIFS(通讯通路门店!$AF:$AF,通讯通路门店!$S:$S,$G502)</f>
        <v>0</v>
      </c>
      <c r="BN502" s="99">
        <f>SUMIFS(通讯通路门店!$AG:$AG,通讯通路门店!$S:$S,$G502)</f>
        <v>0</v>
      </c>
      <c r="BO502" s="99">
        <f>SUMIFS(通讯通路门店!$AH:$AH,通讯通路门店!$S:$S,$G502)</f>
        <v>0</v>
      </c>
      <c r="BP502" s="99">
        <f>SUMIFS(通讯通路门店!$AI:$AI,通讯通路门店!$S:$S,$G502)</f>
        <v>0</v>
      </c>
      <c r="BQ502" s="83"/>
    </row>
    <row r="503" spans="1:69">
      <c r="A503" s="99" t="str">
        <f>IFERROR(_xlfn.XLOOKUP($G503,通讯通路门店!$S$4:$S$993933,通讯通路门店!$A$4:$A$993933,0,0),"")</f>
        <v/>
      </c>
      <c r="B503" s="99" t="str">
        <f>IFERROR(_xlfn.XLOOKUP($G503,通讯通路门店!$S$4:$S$993933,通讯通路门店!$B$4:$B$993933,0,0),"")</f>
        <v/>
      </c>
      <c r="C503" s="99" t="str">
        <f>IFERROR(_xlfn.XLOOKUP($G503,通讯通路门店!$S$4:$S$993933,通讯通路门店!$C$4:$C$993933,0,0),"")</f>
        <v/>
      </c>
      <c r="D503" s="99" t="str">
        <f>IFERROR(_xlfn.XLOOKUP($G503,通讯通路门店!$S$4:$S$993933,通讯通路门店!$D$4:$D$993933,0,0),"")</f>
        <v/>
      </c>
      <c r="E503" s="83"/>
      <c r="F503" s="83"/>
      <c r="G503" s="101" t="e">
        <v>#N/A</v>
      </c>
      <c r="H503" s="102" t="str">
        <f>IFERROR(_xlfn.XLOOKUP($G503,通讯通路门店!$S$4:$S$993933,通讯通路门店!$R$4:$R$993933,0,0),"")</f>
        <v/>
      </c>
      <c r="I503" s="83"/>
      <c r="J503" s="83"/>
      <c r="K503" s="83"/>
      <c r="L503" s="83"/>
      <c r="M503" s="83"/>
      <c r="N503" s="83"/>
      <c r="O503" s="83"/>
      <c r="P503" s="83"/>
      <c r="Q503" s="83"/>
      <c r="R503" s="83"/>
      <c r="S503" s="83"/>
      <c r="T503" s="83"/>
      <c r="U503" s="99">
        <f>COUNTIF(通讯通路门店!$S:$S,$G503)</f>
        <v>0</v>
      </c>
      <c r="V503" s="99">
        <f>COUNTIFS(通讯通路门店!$S:$S,$G503,通讯通路门店!$J:$J,"综合卖场")</f>
        <v>0</v>
      </c>
      <c r="W503" s="99">
        <f>SUMIFS(通讯通路门店!$AJ:$AJ,通讯通路门店!$S:$S,通讯客户沙盘!$G503)</f>
        <v>0</v>
      </c>
      <c r="X503" s="99">
        <f t="shared" si="35"/>
        <v>0</v>
      </c>
      <c r="Y503" s="99">
        <f>COUNTIFS(通讯通路门店!$S:$S,$G503,通讯通路门店!$J:$J,"荣耀体验店")+COUNTIFS(通讯通路门店!$S:$S,$G503,通讯通路门店!$J:$J,"荣耀授权专卖店")</f>
        <v>0</v>
      </c>
      <c r="Z503" s="99">
        <f>COUNTIFS(通讯通路门店!$S:$S,$G503,通讯通路门店!$J:$J,"VIVO体验店")</f>
        <v>0</v>
      </c>
      <c r="AA503" s="99">
        <f>COUNTIFS(通讯通路门店!$S:$S,$G503,通讯通路门店!$J:$J,"OPPO体验店")</f>
        <v>0</v>
      </c>
      <c r="AB503" s="99">
        <f>COUNTIFS(通讯通路门店!$S:$S,$G503,通讯通路门店!$J:$J,"华为授权体验店")+COUNTIFS(通讯通路门店!$S:$S,$G503,通讯通路门店!$J:$J,"华为堡垒店")</f>
        <v>0</v>
      </c>
      <c r="AC503" s="99">
        <f>COUNTIFS(通讯通路门店!$S:$S,$G503,通讯通路门店!$J:$J,"小米体验店")</f>
        <v>0</v>
      </c>
      <c r="AD503" s="99">
        <f>COUNTIFS(通讯通路门店!$S:$S,$G503,通讯通路门店!$J:$J,"苹果体验店")</f>
        <v>0</v>
      </c>
      <c r="AE503" s="99">
        <f>COUNTIFS(通讯通路门店!$S:$S,$G503,通讯通路门店!$J:$J,"其他品牌专卖店")</f>
        <v>0</v>
      </c>
      <c r="AF503" s="99">
        <f>SUMIFS(通讯通路门店!$BI:$BI,通讯通路门店!$S:$S,$G503)</f>
        <v>0</v>
      </c>
      <c r="AG503" s="99">
        <f>SUMIFS(通讯通路门店!$BH:$BH,通讯通路门店!$S:$S,$G503)</f>
        <v>0</v>
      </c>
      <c r="AH503" s="99">
        <f t="shared" si="36"/>
        <v>0</v>
      </c>
      <c r="AI503" s="99">
        <f>SUMIFS(通讯通路门店!$BB:$BB,通讯通路门店!$S:$S,$G503)</f>
        <v>0</v>
      </c>
      <c r="AJ503" s="99">
        <f>SUMIFS(通讯通路门店!$BE:$BE,通讯通路门店!$S:$S,$G503)</f>
        <v>0</v>
      </c>
      <c r="AK503" s="99">
        <f>SUMIFS(通讯通路门店!$BG:$BG,通讯通路门店!$S:$S,$G503)</f>
        <v>0</v>
      </c>
      <c r="AL503" s="99">
        <f>SUMIFS(通讯通路门店!$BC:$BC,通讯通路门店!$S:$S,$G503)</f>
        <v>0</v>
      </c>
      <c r="AM503" s="99">
        <f>SUMIFS(通讯通路门店!$BD:$BD,通讯通路门店!$S:$S,$G503)</f>
        <v>0</v>
      </c>
      <c r="AN503" s="99">
        <f>SUMIFS(通讯通路门店!$BF:$BF,通讯通路门店!$S:$S,$G503)</f>
        <v>0</v>
      </c>
      <c r="AO503" s="99">
        <f t="shared" si="37"/>
        <v>0</v>
      </c>
      <c r="AP503" s="99">
        <f>SUMIFS(通讯通路门店!$K:$K,通讯通路门店!$S:$S,$G503)</f>
        <v>0</v>
      </c>
      <c r="AQ503" s="83"/>
      <c r="AR503" s="99">
        <f>SUMIFS(通讯通路门店!$T:$T,通讯通路门店!$S:$S,$G503)</f>
        <v>0</v>
      </c>
      <c r="AS503" s="99">
        <f>SUMIFS(通讯通路门店!$U:$U,通讯通路门店!$S:$S,$G503)</f>
        <v>0</v>
      </c>
      <c r="AT503" s="99">
        <f>SUMIFS(通讯通路门店!$V:$V,通讯通路门店!$S:$S,$G503)</f>
        <v>0</v>
      </c>
      <c r="AU503" s="99">
        <f>SUMIFS(通讯通路门店!$W:$W,通讯通路门店!$S:$S,$G503)</f>
        <v>0</v>
      </c>
      <c r="AV503" s="99">
        <f>SUMIFS(通讯通路门店!$Z:$Z,通讯通路门店!$S:$S,$G503)</f>
        <v>0</v>
      </c>
      <c r="AW503" s="99">
        <f>SUMIFS(通讯通路门店!$AB:$AB,通讯通路门店!$S:$S,$G503)</f>
        <v>0</v>
      </c>
      <c r="AX503" s="99">
        <f>SUMIFS(通讯通路门店!$X:$X,通讯通路门店!$S:$S,$G503)</f>
        <v>0</v>
      </c>
      <c r="AY503" s="99">
        <f>SUMIFS(通讯通路门店!$Y:$Y,通讯通路门店!$S:$S,$G503)</f>
        <v>0</v>
      </c>
      <c r="AZ503" s="99">
        <f>SUMIFS(通讯通路门店!$AA:$AA,通讯通路门店!$S:$S,$G503)</f>
        <v>0</v>
      </c>
      <c r="BA503" s="99">
        <f t="shared" si="38"/>
        <v>0</v>
      </c>
      <c r="BB503" s="99">
        <f t="shared" si="39"/>
        <v>0</v>
      </c>
      <c r="BC503" s="99">
        <f>SUMIFS(通讯通路门店!$W:$W,通讯通路门店!$S:$S,$G503,通讯通路门店!$J:$J,"荣耀体验店")+SUMIFS(通讯通路门店!$W:$W,通讯通路门店!$S:$S,$G503,通讯通路门店!$J:$J,"荣耀授权专卖店")</f>
        <v>0</v>
      </c>
      <c r="BD503" s="99">
        <f>SUMIFS(通讯通路门店!$Z:$Z,通讯通路门店!$S:$S,$G503,通讯通路门店!$J:$J,"VIVO体验店")</f>
        <v>0</v>
      </c>
      <c r="BE503" s="99">
        <f>SUMIFS(通讯通路门店!$AB:$AB,通讯通路门店!$S:$S,$G503,通讯通路门店!$J:$J,"OPPO体验店")</f>
        <v>0</v>
      </c>
      <c r="BF503" s="99">
        <f>SUMIFS(通讯通路门店!$X:$X,通讯通路门店!$S:$S,$G503,通讯通路门店!$J:$J,"华为授权体验店")+SUMIFS(通讯通路门店!$AA:$AA,通讯通路门店!$S:$S,$G503,通讯通路门店!$J:$J,"华为堡垒店")</f>
        <v>0</v>
      </c>
      <c r="BG503" s="99">
        <f>SUMIFS(通讯通路门店!$Y:$Y,通讯通路门店!$S:$S,$G503,通讯通路门店!$J:$J,"小米体验店")</f>
        <v>0</v>
      </c>
      <c r="BH503" s="99">
        <f>SUMIFS(通讯通路门店!$AA:$AA,通讯通路门店!$S:$S,$G503,通讯通路门店!$J:$J,"苹果体验店")</f>
        <v>0</v>
      </c>
      <c r="BI503" s="99">
        <f>SUMIFS(通讯通路门店!$K:$K,通讯通路门店!$S:$S,$G503,通讯通路门店!$J:$J,"其他品牌专卖店")</f>
        <v>0</v>
      </c>
      <c r="BJ503" s="99">
        <f>SUMIFS(通讯通路门店!$AC:$AC,通讯通路门店!$S:$S,$G503)</f>
        <v>0</v>
      </c>
      <c r="BK503" s="99">
        <f>SUMIFS(通讯通路门店!$AD:$AD,通讯通路门店!$S:$S,$G503)</f>
        <v>0</v>
      </c>
      <c r="BL503" s="99">
        <f>SUMIFS(通讯通路门店!$AE:$AE,通讯通路门店!$S:$S,$G503)</f>
        <v>0</v>
      </c>
      <c r="BM503" s="99">
        <f>SUMIFS(通讯通路门店!$AF:$AF,通讯通路门店!$S:$S,$G503)</f>
        <v>0</v>
      </c>
      <c r="BN503" s="99">
        <f>SUMIFS(通讯通路门店!$AG:$AG,通讯通路门店!$S:$S,$G503)</f>
        <v>0</v>
      </c>
      <c r="BO503" s="99">
        <f>SUMIFS(通讯通路门店!$AH:$AH,通讯通路门店!$S:$S,$G503)</f>
        <v>0</v>
      </c>
      <c r="BP503" s="99">
        <f>SUMIFS(通讯通路门店!$AI:$AI,通讯通路门店!$S:$S,$G503)</f>
        <v>0</v>
      </c>
      <c r="BQ503" s="83"/>
    </row>
    <row r="504" spans="1:69">
      <c r="A504" s="99" t="str">
        <f>IFERROR(_xlfn.XLOOKUP($G504,通讯通路门店!$S$4:$S$993933,通讯通路门店!$A$4:$A$993933,0,0),"")</f>
        <v/>
      </c>
      <c r="B504" s="99" t="str">
        <f>IFERROR(_xlfn.XLOOKUP($G504,通讯通路门店!$S$4:$S$993933,通讯通路门店!$B$4:$B$993933,0,0),"")</f>
        <v/>
      </c>
      <c r="C504" s="99" t="str">
        <f>IFERROR(_xlfn.XLOOKUP($G504,通讯通路门店!$S$4:$S$993933,通讯通路门店!$C$4:$C$993933,0,0),"")</f>
        <v/>
      </c>
      <c r="D504" s="99" t="str">
        <f>IFERROR(_xlfn.XLOOKUP($G504,通讯通路门店!$S$4:$S$993933,通讯通路门店!$D$4:$D$993933,0,0),"")</f>
        <v/>
      </c>
      <c r="E504" s="83"/>
      <c r="F504" s="83"/>
      <c r="G504" s="101" t="e">
        <v>#N/A</v>
      </c>
      <c r="H504" s="102" t="str">
        <f>IFERROR(_xlfn.XLOOKUP($G504,通讯通路门店!$S$4:$S$993933,通讯通路门店!$R$4:$R$993933,0,0),"")</f>
        <v/>
      </c>
      <c r="I504" s="83"/>
      <c r="J504" s="83"/>
      <c r="K504" s="83"/>
      <c r="L504" s="83"/>
      <c r="M504" s="83"/>
      <c r="N504" s="83"/>
      <c r="O504" s="83"/>
      <c r="P504" s="83"/>
      <c r="Q504" s="83"/>
      <c r="R504" s="83"/>
      <c r="S504" s="83"/>
      <c r="T504" s="83"/>
      <c r="U504" s="99">
        <f>COUNTIF(通讯通路门店!$S:$S,$G504)</f>
        <v>0</v>
      </c>
      <c r="V504" s="99">
        <f>COUNTIFS(通讯通路门店!$S:$S,$G504,通讯通路门店!$J:$J,"综合卖场")</f>
        <v>0</v>
      </c>
      <c r="W504" s="99">
        <f>SUMIFS(通讯通路门店!$AJ:$AJ,通讯通路门店!$S:$S,通讯客户沙盘!$G504)</f>
        <v>0</v>
      </c>
      <c r="X504" s="99">
        <f t="shared" si="35"/>
        <v>0</v>
      </c>
      <c r="Y504" s="99">
        <f>COUNTIFS(通讯通路门店!$S:$S,$G504,通讯通路门店!$J:$J,"荣耀体验店")+COUNTIFS(通讯通路门店!$S:$S,$G504,通讯通路门店!$J:$J,"荣耀授权专卖店")</f>
        <v>0</v>
      </c>
      <c r="Z504" s="99">
        <f>COUNTIFS(通讯通路门店!$S:$S,$G504,通讯通路门店!$J:$J,"VIVO体验店")</f>
        <v>0</v>
      </c>
      <c r="AA504" s="99">
        <f>COUNTIFS(通讯通路门店!$S:$S,$G504,通讯通路门店!$J:$J,"OPPO体验店")</f>
        <v>0</v>
      </c>
      <c r="AB504" s="99">
        <f>COUNTIFS(通讯通路门店!$S:$S,$G504,通讯通路门店!$J:$J,"华为授权体验店")+COUNTIFS(通讯通路门店!$S:$S,$G504,通讯通路门店!$J:$J,"华为堡垒店")</f>
        <v>0</v>
      </c>
      <c r="AC504" s="99">
        <f>COUNTIFS(通讯通路门店!$S:$S,$G504,通讯通路门店!$J:$J,"小米体验店")</f>
        <v>0</v>
      </c>
      <c r="AD504" s="99">
        <f>COUNTIFS(通讯通路门店!$S:$S,$G504,通讯通路门店!$J:$J,"苹果体验店")</f>
        <v>0</v>
      </c>
      <c r="AE504" s="99">
        <f>COUNTIFS(通讯通路门店!$S:$S,$G504,通讯通路门店!$J:$J,"其他品牌专卖店")</f>
        <v>0</v>
      </c>
      <c r="AF504" s="99">
        <f>SUMIFS(通讯通路门店!$BI:$BI,通讯通路门店!$S:$S,$G504)</f>
        <v>0</v>
      </c>
      <c r="AG504" s="99">
        <f>SUMIFS(通讯通路门店!$BH:$BH,通讯通路门店!$S:$S,$G504)</f>
        <v>0</v>
      </c>
      <c r="AH504" s="99">
        <f t="shared" si="36"/>
        <v>0</v>
      </c>
      <c r="AI504" s="99">
        <f>SUMIFS(通讯通路门店!$BB:$BB,通讯通路门店!$S:$S,$G504)</f>
        <v>0</v>
      </c>
      <c r="AJ504" s="99">
        <f>SUMIFS(通讯通路门店!$BE:$BE,通讯通路门店!$S:$S,$G504)</f>
        <v>0</v>
      </c>
      <c r="AK504" s="99">
        <f>SUMIFS(通讯通路门店!$BG:$BG,通讯通路门店!$S:$S,$G504)</f>
        <v>0</v>
      </c>
      <c r="AL504" s="99">
        <f>SUMIFS(通讯通路门店!$BC:$BC,通讯通路门店!$S:$S,$G504)</f>
        <v>0</v>
      </c>
      <c r="AM504" s="99">
        <f>SUMIFS(通讯通路门店!$BD:$BD,通讯通路门店!$S:$S,$G504)</f>
        <v>0</v>
      </c>
      <c r="AN504" s="99">
        <f>SUMIFS(通讯通路门店!$BF:$BF,通讯通路门店!$S:$S,$G504)</f>
        <v>0</v>
      </c>
      <c r="AO504" s="99">
        <f t="shared" si="37"/>
        <v>0</v>
      </c>
      <c r="AP504" s="99">
        <f>SUMIFS(通讯通路门店!$K:$K,通讯通路门店!$S:$S,$G504)</f>
        <v>0</v>
      </c>
      <c r="AQ504" s="83"/>
      <c r="AR504" s="99">
        <f>SUMIFS(通讯通路门店!$T:$T,通讯通路门店!$S:$S,$G504)</f>
        <v>0</v>
      </c>
      <c r="AS504" s="99">
        <f>SUMIFS(通讯通路门店!$U:$U,通讯通路门店!$S:$S,$G504)</f>
        <v>0</v>
      </c>
      <c r="AT504" s="99">
        <f>SUMIFS(通讯通路门店!$V:$V,通讯通路门店!$S:$S,$G504)</f>
        <v>0</v>
      </c>
      <c r="AU504" s="99">
        <f>SUMIFS(通讯通路门店!$W:$W,通讯通路门店!$S:$S,$G504)</f>
        <v>0</v>
      </c>
      <c r="AV504" s="99">
        <f>SUMIFS(通讯通路门店!$Z:$Z,通讯通路门店!$S:$S,$G504)</f>
        <v>0</v>
      </c>
      <c r="AW504" s="99">
        <f>SUMIFS(通讯通路门店!$AB:$AB,通讯通路门店!$S:$S,$G504)</f>
        <v>0</v>
      </c>
      <c r="AX504" s="99">
        <f>SUMIFS(通讯通路门店!$X:$X,通讯通路门店!$S:$S,$G504)</f>
        <v>0</v>
      </c>
      <c r="AY504" s="99">
        <f>SUMIFS(通讯通路门店!$Y:$Y,通讯通路门店!$S:$S,$G504)</f>
        <v>0</v>
      </c>
      <c r="AZ504" s="99">
        <f>SUMIFS(通讯通路门店!$AA:$AA,通讯通路门店!$S:$S,$G504)</f>
        <v>0</v>
      </c>
      <c r="BA504" s="99">
        <f t="shared" si="38"/>
        <v>0</v>
      </c>
      <c r="BB504" s="99">
        <f t="shared" si="39"/>
        <v>0</v>
      </c>
      <c r="BC504" s="99">
        <f>SUMIFS(通讯通路门店!$W:$W,通讯通路门店!$S:$S,$G504,通讯通路门店!$J:$J,"荣耀体验店")+SUMIFS(通讯通路门店!$W:$W,通讯通路门店!$S:$S,$G504,通讯通路门店!$J:$J,"荣耀授权专卖店")</f>
        <v>0</v>
      </c>
      <c r="BD504" s="99">
        <f>SUMIFS(通讯通路门店!$Z:$Z,通讯通路门店!$S:$S,$G504,通讯通路门店!$J:$J,"VIVO体验店")</f>
        <v>0</v>
      </c>
      <c r="BE504" s="99">
        <f>SUMIFS(通讯通路门店!$AB:$AB,通讯通路门店!$S:$S,$G504,通讯通路门店!$J:$J,"OPPO体验店")</f>
        <v>0</v>
      </c>
      <c r="BF504" s="99">
        <f>SUMIFS(通讯通路门店!$X:$X,通讯通路门店!$S:$S,$G504,通讯通路门店!$J:$J,"华为授权体验店")+SUMIFS(通讯通路门店!$AA:$AA,通讯通路门店!$S:$S,$G504,通讯通路门店!$J:$J,"华为堡垒店")</f>
        <v>0</v>
      </c>
      <c r="BG504" s="99">
        <f>SUMIFS(通讯通路门店!$Y:$Y,通讯通路门店!$S:$S,$G504,通讯通路门店!$J:$J,"小米体验店")</f>
        <v>0</v>
      </c>
      <c r="BH504" s="99">
        <f>SUMIFS(通讯通路门店!$AA:$AA,通讯通路门店!$S:$S,$G504,通讯通路门店!$J:$J,"苹果体验店")</f>
        <v>0</v>
      </c>
      <c r="BI504" s="99">
        <f>SUMIFS(通讯通路门店!$K:$K,通讯通路门店!$S:$S,$G504,通讯通路门店!$J:$J,"其他品牌专卖店")</f>
        <v>0</v>
      </c>
      <c r="BJ504" s="99">
        <f>SUMIFS(通讯通路门店!$AC:$AC,通讯通路门店!$S:$S,$G504)</f>
        <v>0</v>
      </c>
      <c r="BK504" s="99">
        <f>SUMIFS(通讯通路门店!$AD:$AD,通讯通路门店!$S:$S,$G504)</f>
        <v>0</v>
      </c>
      <c r="BL504" s="99">
        <f>SUMIFS(通讯通路门店!$AE:$AE,通讯通路门店!$S:$S,$G504)</f>
        <v>0</v>
      </c>
      <c r="BM504" s="99">
        <f>SUMIFS(通讯通路门店!$AF:$AF,通讯通路门店!$S:$S,$G504)</f>
        <v>0</v>
      </c>
      <c r="BN504" s="99">
        <f>SUMIFS(通讯通路门店!$AG:$AG,通讯通路门店!$S:$S,$G504)</f>
        <v>0</v>
      </c>
      <c r="BO504" s="99">
        <f>SUMIFS(通讯通路门店!$AH:$AH,通讯通路门店!$S:$S,$G504)</f>
        <v>0</v>
      </c>
      <c r="BP504" s="99">
        <f>SUMIFS(通讯通路门店!$AI:$AI,通讯通路门店!$S:$S,$G504)</f>
        <v>0</v>
      </c>
      <c r="BQ504" s="83"/>
    </row>
    <row r="505" spans="1:69">
      <c r="A505" s="99" t="str">
        <f>IFERROR(_xlfn.XLOOKUP($G505,通讯通路门店!$S$4:$S$993933,通讯通路门店!$A$4:$A$993933,0,0),"")</f>
        <v/>
      </c>
      <c r="B505" s="99" t="str">
        <f>IFERROR(_xlfn.XLOOKUP($G505,通讯通路门店!$S$4:$S$993933,通讯通路门店!$B$4:$B$993933,0,0),"")</f>
        <v/>
      </c>
      <c r="C505" s="99" t="str">
        <f>IFERROR(_xlfn.XLOOKUP($G505,通讯通路门店!$S$4:$S$993933,通讯通路门店!$C$4:$C$993933,0,0),"")</f>
        <v/>
      </c>
      <c r="D505" s="99" t="str">
        <f>IFERROR(_xlfn.XLOOKUP($G505,通讯通路门店!$S$4:$S$993933,通讯通路门店!$D$4:$D$993933,0,0),"")</f>
        <v/>
      </c>
      <c r="E505" s="83"/>
      <c r="F505" s="83"/>
      <c r="G505" s="101" t="e">
        <v>#N/A</v>
      </c>
      <c r="H505" s="102" t="str">
        <f>IFERROR(_xlfn.XLOOKUP($G505,通讯通路门店!$S$4:$S$993933,通讯通路门店!$R$4:$R$993933,0,0),"")</f>
        <v/>
      </c>
      <c r="I505" s="83"/>
      <c r="J505" s="83"/>
      <c r="K505" s="83"/>
      <c r="L505" s="83"/>
      <c r="M505" s="83"/>
      <c r="N505" s="83"/>
      <c r="O505" s="83"/>
      <c r="P505" s="83"/>
      <c r="Q505" s="83"/>
      <c r="R505" s="83"/>
      <c r="S505" s="83"/>
      <c r="T505" s="83"/>
      <c r="U505" s="99">
        <f>COUNTIF(通讯通路门店!$S:$S,$G505)</f>
        <v>0</v>
      </c>
      <c r="V505" s="99">
        <f>COUNTIFS(通讯通路门店!$S:$S,$G505,通讯通路门店!$J:$J,"综合卖场")</f>
        <v>0</v>
      </c>
      <c r="W505" s="99">
        <f>SUMIFS(通讯通路门店!$AJ:$AJ,通讯通路门店!$S:$S,通讯客户沙盘!$G505)</f>
        <v>0</v>
      </c>
      <c r="X505" s="99">
        <f t="shared" si="35"/>
        <v>0</v>
      </c>
      <c r="Y505" s="99">
        <f>COUNTIFS(通讯通路门店!$S:$S,$G505,通讯通路门店!$J:$J,"荣耀体验店")+COUNTIFS(通讯通路门店!$S:$S,$G505,通讯通路门店!$J:$J,"荣耀授权专卖店")</f>
        <v>0</v>
      </c>
      <c r="Z505" s="99">
        <f>COUNTIFS(通讯通路门店!$S:$S,$G505,通讯通路门店!$J:$J,"VIVO体验店")</f>
        <v>0</v>
      </c>
      <c r="AA505" s="99">
        <f>COUNTIFS(通讯通路门店!$S:$S,$G505,通讯通路门店!$J:$J,"OPPO体验店")</f>
        <v>0</v>
      </c>
      <c r="AB505" s="99">
        <f>COUNTIFS(通讯通路门店!$S:$S,$G505,通讯通路门店!$J:$J,"华为授权体验店")+COUNTIFS(通讯通路门店!$S:$S,$G505,通讯通路门店!$J:$J,"华为堡垒店")</f>
        <v>0</v>
      </c>
      <c r="AC505" s="99">
        <f>COUNTIFS(通讯通路门店!$S:$S,$G505,通讯通路门店!$J:$J,"小米体验店")</f>
        <v>0</v>
      </c>
      <c r="AD505" s="99">
        <f>COUNTIFS(通讯通路门店!$S:$S,$G505,通讯通路门店!$J:$J,"苹果体验店")</f>
        <v>0</v>
      </c>
      <c r="AE505" s="99">
        <f>COUNTIFS(通讯通路门店!$S:$S,$G505,通讯通路门店!$J:$J,"其他品牌专卖店")</f>
        <v>0</v>
      </c>
      <c r="AF505" s="99">
        <f>SUMIFS(通讯通路门店!$BI:$BI,通讯通路门店!$S:$S,$G505)</f>
        <v>0</v>
      </c>
      <c r="AG505" s="99">
        <f>SUMIFS(通讯通路门店!$BH:$BH,通讯通路门店!$S:$S,$G505)</f>
        <v>0</v>
      </c>
      <c r="AH505" s="99">
        <f t="shared" si="36"/>
        <v>0</v>
      </c>
      <c r="AI505" s="99">
        <f>SUMIFS(通讯通路门店!$BB:$BB,通讯通路门店!$S:$S,$G505)</f>
        <v>0</v>
      </c>
      <c r="AJ505" s="99">
        <f>SUMIFS(通讯通路门店!$BE:$BE,通讯通路门店!$S:$S,$G505)</f>
        <v>0</v>
      </c>
      <c r="AK505" s="99">
        <f>SUMIFS(通讯通路门店!$BG:$BG,通讯通路门店!$S:$S,$G505)</f>
        <v>0</v>
      </c>
      <c r="AL505" s="99">
        <f>SUMIFS(通讯通路门店!$BC:$BC,通讯通路门店!$S:$S,$G505)</f>
        <v>0</v>
      </c>
      <c r="AM505" s="99">
        <f>SUMIFS(通讯通路门店!$BD:$BD,通讯通路门店!$S:$S,$G505)</f>
        <v>0</v>
      </c>
      <c r="AN505" s="99">
        <f>SUMIFS(通讯通路门店!$BF:$BF,通讯通路门店!$S:$S,$G505)</f>
        <v>0</v>
      </c>
      <c r="AO505" s="99">
        <f t="shared" si="37"/>
        <v>0</v>
      </c>
      <c r="AP505" s="99">
        <f>SUMIFS(通讯通路门店!$K:$K,通讯通路门店!$S:$S,$G505)</f>
        <v>0</v>
      </c>
      <c r="AQ505" s="83"/>
      <c r="AR505" s="99">
        <f>SUMIFS(通讯通路门店!$T:$T,通讯通路门店!$S:$S,$G505)</f>
        <v>0</v>
      </c>
      <c r="AS505" s="99">
        <f>SUMIFS(通讯通路门店!$U:$U,通讯通路门店!$S:$S,$G505)</f>
        <v>0</v>
      </c>
      <c r="AT505" s="99">
        <f>SUMIFS(通讯通路门店!$V:$V,通讯通路门店!$S:$S,$G505)</f>
        <v>0</v>
      </c>
      <c r="AU505" s="99">
        <f>SUMIFS(通讯通路门店!$W:$W,通讯通路门店!$S:$S,$G505)</f>
        <v>0</v>
      </c>
      <c r="AV505" s="99">
        <f>SUMIFS(通讯通路门店!$Z:$Z,通讯通路门店!$S:$S,$G505)</f>
        <v>0</v>
      </c>
      <c r="AW505" s="99">
        <f>SUMIFS(通讯通路门店!$AB:$AB,通讯通路门店!$S:$S,$G505)</f>
        <v>0</v>
      </c>
      <c r="AX505" s="99">
        <f>SUMIFS(通讯通路门店!$X:$X,通讯通路门店!$S:$S,$G505)</f>
        <v>0</v>
      </c>
      <c r="AY505" s="99">
        <f>SUMIFS(通讯通路门店!$Y:$Y,通讯通路门店!$S:$S,$G505)</f>
        <v>0</v>
      </c>
      <c r="AZ505" s="99">
        <f>SUMIFS(通讯通路门店!$AA:$AA,通讯通路门店!$S:$S,$G505)</f>
        <v>0</v>
      </c>
      <c r="BA505" s="99">
        <f t="shared" si="38"/>
        <v>0</v>
      </c>
      <c r="BB505" s="99">
        <f t="shared" si="39"/>
        <v>0</v>
      </c>
      <c r="BC505" s="99">
        <f>SUMIFS(通讯通路门店!$W:$W,通讯通路门店!$S:$S,$G505,通讯通路门店!$J:$J,"荣耀体验店")+SUMIFS(通讯通路门店!$W:$W,通讯通路门店!$S:$S,$G505,通讯通路门店!$J:$J,"荣耀授权专卖店")</f>
        <v>0</v>
      </c>
      <c r="BD505" s="99">
        <f>SUMIFS(通讯通路门店!$Z:$Z,通讯通路门店!$S:$S,$G505,通讯通路门店!$J:$J,"VIVO体验店")</f>
        <v>0</v>
      </c>
      <c r="BE505" s="99">
        <f>SUMIFS(通讯通路门店!$AB:$AB,通讯通路门店!$S:$S,$G505,通讯通路门店!$J:$J,"OPPO体验店")</f>
        <v>0</v>
      </c>
      <c r="BF505" s="99">
        <f>SUMIFS(通讯通路门店!$X:$X,通讯通路门店!$S:$S,$G505,通讯通路门店!$J:$J,"华为授权体验店")+SUMIFS(通讯通路门店!$AA:$AA,通讯通路门店!$S:$S,$G505,通讯通路门店!$J:$J,"华为堡垒店")</f>
        <v>0</v>
      </c>
      <c r="BG505" s="99">
        <f>SUMIFS(通讯通路门店!$Y:$Y,通讯通路门店!$S:$S,$G505,通讯通路门店!$J:$J,"小米体验店")</f>
        <v>0</v>
      </c>
      <c r="BH505" s="99">
        <f>SUMIFS(通讯通路门店!$AA:$AA,通讯通路门店!$S:$S,$G505,通讯通路门店!$J:$J,"苹果体验店")</f>
        <v>0</v>
      </c>
      <c r="BI505" s="99">
        <f>SUMIFS(通讯通路门店!$K:$K,通讯通路门店!$S:$S,$G505,通讯通路门店!$J:$J,"其他品牌专卖店")</f>
        <v>0</v>
      </c>
      <c r="BJ505" s="99">
        <f>SUMIFS(通讯通路门店!$AC:$AC,通讯通路门店!$S:$S,$G505)</f>
        <v>0</v>
      </c>
      <c r="BK505" s="99">
        <f>SUMIFS(通讯通路门店!$AD:$AD,通讯通路门店!$S:$S,$G505)</f>
        <v>0</v>
      </c>
      <c r="BL505" s="99">
        <f>SUMIFS(通讯通路门店!$AE:$AE,通讯通路门店!$S:$S,$G505)</f>
        <v>0</v>
      </c>
      <c r="BM505" s="99">
        <f>SUMIFS(通讯通路门店!$AF:$AF,通讯通路门店!$S:$S,$G505)</f>
        <v>0</v>
      </c>
      <c r="BN505" s="99">
        <f>SUMIFS(通讯通路门店!$AG:$AG,通讯通路门店!$S:$S,$G505)</f>
        <v>0</v>
      </c>
      <c r="BO505" s="99">
        <f>SUMIFS(通讯通路门店!$AH:$AH,通讯通路门店!$S:$S,$G505)</f>
        <v>0</v>
      </c>
      <c r="BP505" s="99">
        <f>SUMIFS(通讯通路门店!$AI:$AI,通讯通路门店!$S:$S,$G505)</f>
        <v>0</v>
      </c>
      <c r="BQ505" s="83"/>
    </row>
    <row r="506" spans="1:69">
      <c r="A506" s="99" t="str">
        <f>IFERROR(_xlfn.XLOOKUP($G506,通讯通路门店!$S$4:$S$993933,通讯通路门店!$A$4:$A$993933,0,0),"")</f>
        <v/>
      </c>
      <c r="B506" s="99" t="str">
        <f>IFERROR(_xlfn.XLOOKUP($G506,通讯通路门店!$S$4:$S$993933,通讯通路门店!$B$4:$B$993933,0,0),"")</f>
        <v/>
      </c>
      <c r="C506" s="99" t="str">
        <f>IFERROR(_xlfn.XLOOKUP($G506,通讯通路门店!$S$4:$S$993933,通讯通路门店!$C$4:$C$993933,0,0),"")</f>
        <v/>
      </c>
      <c r="D506" s="99" t="str">
        <f>IFERROR(_xlfn.XLOOKUP($G506,通讯通路门店!$S$4:$S$993933,通讯通路门店!$D$4:$D$993933,0,0),"")</f>
        <v/>
      </c>
      <c r="E506" s="83"/>
      <c r="F506" s="83"/>
      <c r="G506" s="101" t="e">
        <v>#N/A</v>
      </c>
      <c r="H506" s="102" t="str">
        <f>IFERROR(_xlfn.XLOOKUP($G506,通讯通路门店!$S$4:$S$993933,通讯通路门店!$R$4:$R$993933,0,0),"")</f>
        <v/>
      </c>
      <c r="I506" s="83"/>
      <c r="J506" s="83"/>
      <c r="K506" s="83"/>
      <c r="L506" s="83"/>
      <c r="M506" s="83"/>
      <c r="N506" s="83"/>
      <c r="O506" s="83"/>
      <c r="P506" s="83"/>
      <c r="Q506" s="83"/>
      <c r="R506" s="83"/>
      <c r="S506" s="83"/>
      <c r="T506" s="83"/>
      <c r="U506" s="99">
        <f>COUNTIF(通讯通路门店!$S:$S,$G506)</f>
        <v>0</v>
      </c>
      <c r="V506" s="99">
        <f>COUNTIFS(通讯通路门店!$S:$S,$G506,通讯通路门店!$J:$J,"综合卖场")</f>
        <v>0</v>
      </c>
      <c r="W506" s="99">
        <f>SUMIFS(通讯通路门店!$AJ:$AJ,通讯通路门店!$S:$S,通讯客户沙盘!$G506)</f>
        <v>0</v>
      </c>
      <c r="X506" s="99">
        <f t="shared" si="35"/>
        <v>0</v>
      </c>
      <c r="Y506" s="99">
        <f>COUNTIFS(通讯通路门店!$S:$S,$G506,通讯通路门店!$J:$J,"荣耀体验店")+COUNTIFS(通讯通路门店!$S:$S,$G506,通讯通路门店!$J:$J,"荣耀授权专卖店")</f>
        <v>0</v>
      </c>
      <c r="Z506" s="99">
        <f>COUNTIFS(通讯通路门店!$S:$S,$G506,通讯通路门店!$J:$J,"VIVO体验店")</f>
        <v>0</v>
      </c>
      <c r="AA506" s="99">
        <f>COUNTIFS(通讯通路门店!$S:$S,$G506,通讯通路门店!$J:$J,"OPPO体验店")</f>
        <v>0</v>
      </c>
      <c r="AB506" s="99">
        <f>COUNTIFS(通讯通路门店!$S:$S,$G506,通讯通路门店!$J:$J,"华为授权体验店")+COUNTIFS(通讯通路门店!$S:$S,$G506,通讯通路门店!$J:$J,"华为堡垒店")</f>
        <v>0</v>
      </c>
      <c r="AC506" s="99">
        <f>COUNTIFS(通讯通路门店!$S:$S,$G506,通讯通路门店!$J:$J,"小米体验店")</f>
        <v>0</v>
      </c>
      <c r="AD506" s="99">
        <f>COUNTIFS(通讯通路门店!$S:$S,$G506,通讯通路门店!$J:$J,"苹果体验店")</f>
        <v>0</v>
      </c>
      <c r="AE506" s="99">
        <f>COUNTIFS(通讯通路门店!$S:$S,$G506,通讯通路门店!$J:$J,"其他品牌专卖店")</f>
        <v>0</v>
      </c>
      <c r="AF506" s="99">
        <f>SUMIFS(通讯通路门店!$BI:$BI,通讯通路门店!$S:$S,$G506)</f>
        <v>0</v>
      </c>
      <c r="AG506" s="99">
        <f>SUMIFS(通讯通路门店!$BH:$BH,通讯通路门店!$S:$S,$G506)</f>
        <v>0</v>
      </c>
      <c r="AH506" s="99">
        <f t="shared" si="36"/>
        <v>0</v>
      </c>
      <c r="AI506" s="99">
        <f>SUMIFS(通讯通路门店!$BB:$BB,通讯通路门店!$S:$S,$G506)</f>
        <v>0</v>
      </c>
      <c r="AJ506" s="99">
        <f>SUMIFS(通讯通路门店!$BE:$BE,通讯通路门店!$S:$S,$G506)</f>
        <v>0</v>
      </c>
      <c r="AK506" s="99">
        <f>SUMIFS(通讯通路门店!$BG:$BG,通讯通路门店!$S:$S,$G506)</f>
        <v>0</v>
      </c>
      <c r="AL506" s="99">
        <f>SUMIFS(通讯通路门店!$BC:$BC,通讯通路门店!$S:$S,$G506)</f>
        <v>0</v>
      </c>
      <c r="AM506" s="99">
        <f>SUMIFS(通讯通路门店!$BD:$BD,通讯通路门店!$S:$S,$G506)</f>
        <v>0</v>
      </c>
      <c r="AN506" s="99">
        <f>SUMIFS(通讯通路门店!$BF:$BF,通讯通路门店!$S:$S,$G506)</f>
        <v>0</v>
      </c>
      <c r="AO506" s="99">
        <f t="shared" si="37"/>
        <v>0</v>
      </c>
      <c r="AP506" s="99">
        <f>SUMIFS(通讯通路门店!$K:$K,通讯通路门店!$S:$S,$G506)</f>
        <v>0</v>
      </c>
      <c r="AQ506" s="83"/>
      <c r="AR506" s="99">
        <f>SUMIFS(通讯通路门店!$T:$T,通讯通路门店!$S:$S,$G506)</f>
        <v>0</v>
      </c>
      <c r="AS506" s="99">
        <f>SUMIFS(通讯通路门店!$U:$U,通讯通路门店!$S:$S,$G506)</f>
        <v>0</v>
      </c>
      <c r="AT506" s="99">
        <f>SUMIFS(通讯通路门店!$V:$V,通讯通路门店!$S:$S,$G506)</f>
        <v>0</v>
      </c>
      <c r="AU506" s="99">
        <f>SUMIFS(通讯通路门店!$W:$W,通讯通路门店!$S:$S,$G506)</f>
        <v>0</v>
      </c>
      <c r="AV506" s="99">
        <f>SUMIFS(通讯通路门店!$Z:$Z,通讯通路门店!$S:$S,$G506)</f>
        <v>0</v>
      </c>
      <c r="AW506" s="99">
        <f>SUMIFS(通讯通路门店!$AB:$AB,通讯通路门店!$S:$S,$G506)</f>
        <v>0</v>
      </c>
      <c r="AX506" s="99">
        <f>SUMIFS(通讯通路门店!$X:$X,通讯通路门店!$S:$S,$G506)</f>
        <v>0</v>
      </c>
      <c r="AY506" s="99">
        <f>SUMIFS(通讯通路门店!$Y:$Y,通讯通路门店!$S:$S,$G506)</f>
        <v>0</v>
      </c>
      <c r="AZ506" s="99">
        <f>SUMIFS(通讯通路门店!$AA:$AA,通讯通路门店!$S:$S,$G506)</f>
        <v>0</v>
      </c>
      <c r="BA506" s="99">
        <f t="shared" si="38"/>
        <v>0</v>
      </c>
      <c r="BB506" s="99">
        <f t="shared" si="39"/>
        <v>0</v>
      </c>
      <c r="BC506" s="99">
        <f>SUMIFS(通讯通路门店!$W:$W,通讯通路门店!$S:$S,$G506,通讯通路门店!$J:$J,"荣耀体验店")+SUMIFS(通讯通路门店!$W:$W,通讯通路门店!$S:$S,$G506,通讯通路门店!$J:$J,"荣耀授权专卖店")</f>
        <v>0</v>
      </c>
      <c r="BD506" s="99">
        <f>SUMIFS(通讯通路门店!$Z:$Z,通讯通路门店!$S:$S,$G506,通讯通路门店!$J:$J,"VIVO体验店")</f>
        <v>0</v>
      </c>
      <c r="BE506" s="99">
        <f>SUMIFS(通讯通路门店!$AB:$AB,通讯通路门店!$S:$S,$G506,通讯通路门店!$J:$J,"OPPO体验店")</f>
        <v>0</v>
      </c>
      <c r="BF506" s="99">
        <f>SUMIFS(通讯通路门店!$X:$X,通讯通路门店!$S:$S,$G506,通讯通路门店!$J:$J,"华为授权体验店")+SUMIFS(通讯通路门店!$AA:$AA,通讯通路门店!$S:$S,$G506,通讯通路门店!$J:$J,"华为堡垒店")</f>
        <v>0</v>
      </c>
      <c r="BG506" s="99">
        <f>SUMIFS(通讯通路门店!$Y:$Y,通讯通路门店!$S:$S,$G506,通讯通路门店!$J:$J,"小米体验店")</f>
        <v>0</v>
      </c>
      <c r="BH506" s="99">
        <f>SUMIFS(通讯通路门店!$AA:$AA,通讯通路门店!$S:$S,$G506,通讯通路门店!$J:$J,"苹果体验店")</f>
        <v>0</v>
      </c>
      <c r="BI506" s="99">
        <f>SUMIFS(通讯通路门店!$K:$K,通讯通路门店!$S:$S,$G506,通讯通路门店!$J:$J,"其他品牌专卖店")</f>
        <v>0</v>
      </c>
      <c r="BJ506" s="99">
        <f>SUMIFS(通讯通路门店!$AC:$AC,通讯通路门店!$S:$S,$G506)</f>
        <v>0</v>
      </c>
      <c r="BK506" s="99">
        <f>SUMIFS(通讯通路门店!$AD:$AD,通讯通路门店!$S:$S,$G506)</f>
        <v>0</v>
      </c>
      <c r="BL506" s="99">
        <f>SUMIFS(通讯通路门店!$AE:$AE,通讯通路门店!$S:$S,$G506)</f>
        <v>0</v>
      </c>
      <c r="BM506" s="99">
        <f>SUMIFS(通讯通路门店!$AF:$AF,通讯通路门店!$S:$S,$G506)</f>
        <v>0</v>
      </c>
      <c r="BN506" s="99">
        <f>SUMIFS(通讯通路门店!$AG:$AG,通讯通路门店!$S:$S,$G506)</f>
        <v>0</v>
      </c>
      <c r="BO506" s="99">
        <f>SUMIFS(通讯通路门店!$AH:$AH,通讯通路门店!$S:$S,$G506)</f>
        <v>0</v>
      </c>
      <c r="BP506" s="99">
        <f>SUMIFS(通讯通路门店!$AI:$AI,通讯通路门店!$S:$S,$G506)</f>
        <v>0</v>
      </c>
      <c r="BQ506" s="83"/>
    </row>
    <row r="507" spans="1:69">
      <c r="A507" s="99" t="str">
        <f>IFERROR(_xlfn.XLOOKUP($G507,通讯通路门店!$S$4:$S$993933,通讯通路门店!$A$4:$A$993933,0,0),"")</f>
        <v/>
      </c>
      <c r="B507" s="99" t="str">
        <f>IFERROR(_xlfn.XLOOKUP($G507,通讯通路门店!$S$4:$S$993933,通讯通路门店!$B$4:$B$993933,0,0),"")</f>
        <v/>
      </c>
      <c r="C507" s="99" t="str">
        <f>IFERROR(_xlfn.XLOOKUP($G507,通讯通路门店!$S$4:$S$993933,通讯通路门店!$C$4:$C$993933,0,0),"")</f>
        <v/>
      </c>
      <c r="D507" s="99" t="str">
        <f>IFERROR(_xlfn.XLOOKUP($G507,通讯通路门店!$S$4:$S$993933,通讯通路门店!$D$4:$D$993933,0,0),"")</f>
        <v/>
      </c>
      <c r="E507" s="83"/>
      <c r="F507" s="83"/>
      <c r="G507" s="101" t="e">
        <v>#N/A</v>
      </c>
      <c r="H507" s="102" t="str">
        <f>IFERROR(_xlfn.XLOOKUP($G507,通讯通路门店!$S$4:$S$993933,通讯通路门店!$R$4:$R$993933,0,0),"")</f>
        <v/>
      </c>
      <c r="I507" s="83"/>
      <c r="J507" s="83"/>
      <c r="K507" s="83"/>
      <c r="L507" s="83"/>
      <c r="M507" s="83"/>
      <c r="N507" s="83"/>
      <c r="O507" s="83"/>
      <c r="P507" s="83"/>
      <c r="Q507" s="83"/>
      <c r="R507" s="83"/>
      <c r="S507" s="83"/>
      <c r="T507" s="83"/>
      <c r="U507" s="99">
        <f>COUNTIF(通讯通路门店!$S:$S,$G507)</f>
        <v>0</v>
      </c>
      <c r="V507" s="99">
        <f>COUNTIFS(通讯通路门店!$S:$S,$G507,通讯通路门店!$J:$J,"综合卖场")</f>
        <v>0</v>
      </c>
      <c r="W507" s="99">
        <f>SUMIFS(通讯通路门店!$AJ:$AJ,通讯通路门店!$S:$S,通讯客户沙盘!$G507)</f>
        <v>0</v>
      </c>
      <c r="X507" s="99">
        <f t="shared" si="35"/>
        <v>0</v>
      </c>
      <c r="Y507" s="99">
        <f>COUNTIFS(通讯通路门店!$S:$S,$G507,通讯通路门店!$J:$J,"荣耀体验店")+COUNTIFS(通讯通路门店!$S:$S,$G507,通讯通路门店!$J:$J,"荣耀授权专卖店")</f>
        <v>0</v>
      </c>
      <c r="Z507" s="99">
        <f>COUNTIFS(通讯通路门店!$S:$S,$G507,通讯通路门店!$J:$J,"VIVO体验店")</f>
        <v>0</v>
      </c>
      <c r="AA507" s="99">
        <f>COUNTIFS(通讯通路门店!$S:$S,$G507,通讯通路门店!$J:$J,"OPPO体验店")</f>
        <v>0</v>
      </c>
      <c r="AB507" s="99">
        <f>COUNTIFS(通讯通路门店!$S:$S,$G507,通讯通路门店!$J:$J,"华为授权体验店")+COUNTIFS(通讯通路门店!$S:$S,$G507,通讯通路门店!$J:$J,"华为堡垒店")</f>
        <v>0</v>
      </c>
      <c r="AC507" s="99">
        <f>COUNTIFS(通讯通路门店!$S:$S,$G507,通讯通路门店!$J:$J,"小米体验店")</f>
        <v>0</v>
      </c>
      <c r="AD507" s="99">
        <f>COUNTIFS(通讯通路门店!$S:$S,$G507,通讯通路门店!$J:$J,"苹果体验店")</f>
        <v>0</v>
      </c>
      <c r="AE507" s="99">
        <f>COUNTIFS(通讯通路门店!$S:$S,$G507,通讯通路门店!$J:$J,"其他品牌专卖店")</f>
        <v>0</v>
      </c>
      <c r="AF507" s="99">
        <f>SUMIFS(通讯通路门店!$BI:$BI,通讯通路门店!$S:$S,$G507)</f>
        <v>0</v>
      </c>
      <c r="AG507" s="99">
        <f>SUMIFS(通讯通路门店!$BH:$BH,通讯通路门店!$S:$S,$G507)</f>
        <v>0</v>
      </c>
      <c r="AH507" s="99">
        <f t="shared" si="36"/>
        <v>0</v>
      </c>
      <c r="AI507" s="99">
        <f>SUMIFS(通讯通路门店!$BB:$BB,通讯通路门店!$S:$S,$G507)</f>
        <v>0</v>
      </c>
      <c r="AJ507" s="99">
        <f>SUMIFS(通讯通路门店!$BE:$BE,通讯通路门店!$S:$S,$G507)</f>
        <v>0</v>
      </c>
      <c r="AK507" s="99">
        <f>SUMIFS(通讯通路门店!$BG:$BG,通讯通路门店!$S:$S,$G507)</f>
        <v>0</v>
      </c>
      <c r="AL507" s="99">
        <f>SUMIFS(通讯通路门店!$BC:$BC,通讯通路门店!$S:$S,$G507)</f>
        <v>0</v>
      </c>
      <c r="AM507" s="99">
        <f>SUMIFS(通讯通路门店!$BD:$BD,通讯通路门店!$S:$S,$G507)</f>
        <v>0</v>
      </c>
      <c r="AN507" s="99">
        <f>SUMIFS(通讯通路门店!$BF:$BF,通讯通路门店!$S:$S,$G507)</f>
        <v>0</v>
      </c>
      <c r="AO507" s="99">
        <f t="shared" si="37"/>
        <v>0</v>
      </c>
      <c r="AP507" s="99">
        <f>SUMIFS(通讯通路门店!$K:$K,通讯通路门店!$S:$S,$G507)</f>
        <v>0</v>
      </c>
      <c r="AQ507" s="83"/>
      <c r="AR507" s="99">
        <f>SUMIFS(通讯通路门店!$T:$T,通讯通路门店!$S:$S,$G507)</f>
        <v>0</v>
      </c>
      <c r="AS507" s="99">
        <f>SUMIFS(通讯通路门店!$U:$U,通讯通路门店!$S:$S,$G507)</f>
        <v>0</v>
      </c>
      <c r="AT507" s="99">
        <f>SUMIFS(通讯通路门店!$V:$V,通讯通路门店!$S:$S,$G507)</f>
        <v>0</v>
      </c>
      <c r="AU507" s="99">
        <f>SUMIFS(通讯通路门店!$W:$W,通讯通路门店!$S:$S,$G507)</f>
        <v>0</v>
      </c>
      <c r="AV507" s="99">
        <f>SUMIFS(通讯通路门店!$Z:$Z,通讯通路门店!$S:$S,$G507)</f>
        <v>0</v>
      </c>
      <c r="AW507" s="99">
        <f>SUMIFS(通讯通路门店!$AB:$AB,通讯通路门店!$S:$S,$G507)</f>
        <v>0</v>
      </c>
      <c r="AX507" s="99">
        <f>SUMIFS(通讯通路门店!$X:$X,通讯通路门店!$S:$S,$G507)</f>
        <v>0</v>
      </c>
      <c r="AY507" s="99">
        <f>SUMIFS(通讯通路门店!$Y:$Y,通讯通路门店!$S:$S,$G507)</f>
        <v>0</v>
      </c>
      <c r="AZ507" s="99">
        <f>SUMIFS(通讯通路门店!$AA:$AA,通讯通路门店!$S:$S,$G507)</f>
        <v>0</v>
      </c>
      <c r="BA507" s="99">
        <f t="shared" si="38"/>
        <v>0</v>
      </c>
      <c r="BB507" s="99">
        <f t="shared" si="39"/>
        <v>0</v>
      </c>
      <c r="BC507" s="99">
        <f>SUMIFS(通讯通路门店!$W:$W,通讯通路门店!$S:$S,$G507,通讯通路门店!$J:$J,"荣耀体验店")+SUMIFS(通讯通路门店!$W:$W,通讯通路门店!$S:$S,$G507,通讯通路门店!$J:$J,"荣耀授权专卖店")</f>
        <v>0</v>
      </c>
      <c r="BD507" s="99">
        <f>SUMIFS(通讯通路门店!$Z:$Z,通讯通路门店!$S:$S,$G507,通讯通路门店!$J:$J,"VIVO体验店")</f>
        <v>0</v>
      </c>
      <c r="BE507" s="99">
        <f>SUMIFS(通讯通路门店!$AB:$AB,通讯通路门店!$S:$S,$G507,通讯通路门店!$J:$J,"OPPO体验店")</f>
        <v>0</v>
      </c>
      <c r="BF507" s="99">
        <f>SUMIFS(通讯通路门店!$X:$X,通讯通路门店!$S:$S,$G507,通讯通路门店!$J:$J,"华为授权体验店")+SUMIFS(通讯通路门店!$AA:$AA,通讯通路门店!$S:$S,$G507,通讯通路门店!$J:$J,"华为堡垒店")</f>
        <v>0</v>
      </c>
      <c r="BG507" s="99">
        <f>SUMIFS(通讯通路门店!$Y:$Y,通讯通路门店!$S:$S,$G507,通讯通路门店!$J:$J,"小米体验店")</f>
        <v>0</v>
      </c>
      <c r="BH507" s="99">
        <f>SUMIFS(通讯通路门店!$AA:$AA,通讯通路门店!$S:$S,$G507,通讯通路门店!$J:$J,"苹果体验店")</f>
        <v>0</v>
      </c>
      <c r="BI507" s="99">
        <f>SUMIFS(通讯通路门店!$K:$K,通讯通路门店!$S:$S,$G507,通讯通路门店!$J:$J,"其他品牌专卖店")</f>
        <v>0</v>
      </c>
      <c r="BJ507" s="99">
        <f>SUMIFS(通讯通路门店!$AC:$AC,通讯通路门店!$S:$S,$G507)</f>
        <v>0</v>
      </c>
      <c r="BK507" s="99">
        <f>SUMIFS(通讯通路门店!$AD:$AD,通讯通路门店!$S:$S,$G507)</f>
        <v>0</v>
      </c>
      <c r="BL507" s="99">
        <f>SUMIFS(通讯通路门店!$AE:$AE,通讯通路门店!$S:$S,$G507)</f>
        <v>0</v>
      </c>
      <c r="BM507" s="99">
        <f>SUMIFS(通讯通路门店!$AF:$AF,通讯通路门店!$S:$S,$G507)</f>
        <v>0</v>
      </c>
      <c r="BN507" s="99">
        <f>SUMIFS(通讯通路门店!$AG:$AG,通讯通路门店!$S:$S,$G507)</f>
        <v>0</v>
      </c>
      <c r="BO507" s="99">
        <f>SUMIFS(通讯通路门店!$AH:$AH,通讯通路门店!$S:$S,$G507)</f>
        <v>0</v>
      </c>
      <c r="BP507" s="99">
        <f>SUMIFS(通讯通路门店!$AI:$AI,通讯通路门店!$S:$S,$G507)</f>
        <v>0</v>
      </c>
      <c r="BQ507" s="83"/>
    </row>
    <row r="508" spans="1:69">
      <c r="A508" s="99" t="str">
        <f>IFERROR(_xlfn.XLOOKUP($G508,通讯通路门店!$S$4:$S$993933,通讯通路门店!$A$4:$A$993933,0,0),"")</f>
        <v/>
      </c>
      <c r="B508" s="99" t="str">
        <f>IFERROR(_xlfn.XLOOKUP($G508,通讯通路门店!$S$4:$S$993933,通讯通路门店!$B$4:$B$993933,0,0),"")</f>
        <v/>
      </c>
      <c r="C508" s="99" t="str">
        <f>IFERROR(_xlfn.XLOOKUP($G508,通讯通路门店!$S$4:$S$993933,通讯通路门店!$C$4:$C$993933,0,0),"")</f>
        <v/>
      </c>
      <c r="D508" s="99" t="str">
        <f>IFERROR(_xlfn.XLOOKUP($G508,通讯通路门店!$S$4:$S$993933,通讯通路门店!$D$4:$D$993933,0,0),"")</f>
        <v/>
      </c>
      <c r="E508" s="83"/>
      <c r="F508" s="83"/>
      <c r="G508" s="101" t="e">
        <v>#N/A</v>
      </c>
      <c r="H508" s="102" t="str">
        <f>IFERROR(_xlfn.XLOOKUP($G508,通讯通路门店!$S$4:$S$993933,通讯通路门店!$R$4:$R$993933,0,0),"")</f>
        <v/>
      </c>
      <c r="I508" s="83"/>
      <c r="J508" s="83"/>
      <c r="K508" s="83"/>
      <c r="L508" s="83"/>
      <c r="M508" s="83"/>
      <c r="N508" s="83"/>
      <c r="O508" s="83"/>
      <c r="P508" s="83"/>
      <c r="Q508" s="83"/>
      <c r="R508" s="83"/>
      <c r="S508" s="83"/>
      <c r="T508" s="83"/>
      <c r="U508" s="99">
        <f>COUNTIF(通讯通路门店!$S:$S,$G508)</f>
        <v>0</v>
      </c>
      <c r="V508" s="99">
        <f>COUNTIFS(通讯通路门店!$S:$S,$G508,通讯通路门店!$J:$J,"综合卖场")</f>
        <v>0</v>
      </c>
      <c r="W508" s="99">
        <f>SUMIFS(通讯通路门店!$AJ:$AJ,通讯通路门店!$S:$S,通讯客户沙盘!$G508)</f>
        <v>0</v>
      </c>
      <c r="X508" s="99">
        <f t="shared" si="35"/>
        <v>0</v>
      </c>
      <c r="Y508" s="99">
        <f>COUNTIFS(通讯通路门店!$S:$S,$G508,通讯通路门店!$J:$J,"荣耀体验店")+COUNTIFS(通讯通路门店!$S:$S,$G508,通讯通路门店!$J:$J,"荣耀授权专卖店")</f>
        <v>0</v>
      </c>
      <c r="Z508" s="99">
        <f>COUNTIFS(通讯通路门店!$S:$S,$G508,通讯通路门店!$J:$J,"VIVO体验店")</f>
        <v>0</v>
      </c>
      <c r="AA508" s="99">
        <f>COUNTIFS(通讯通路门店!$S:$S,$G508,通讯通路门店!$J:$J,"OPPO体验店")</f>
        <v>0</v>
      </c>
      <c r="AB508" s="99">
        <f>COUNTIFS(通讯通路门店!$S:$S,$G508,通讯通路门店!$J:$J,"华为授权体验店")+COUNTIFS(通讯通路门店!$S:$S,$G508,通讯通路门店!$J:$J,"华为堡垒店")</f>
        <v>0</v>
      </c>
      <c r="AC508" s="99">
        <f>COUNTIFS(通讯通路门店!$S:$S,$G508,通讯通路门店!$J:$J,"小米体验店")</f>
        <v>0</v>
      </c>
      <c r="AD508" s="99">
        <f>COUNTIFS(通讯通路门店!$S:$S,$G508,通讯通路门店!$J:$J,"苹果体验店")</f>
        <v>0</v>
      </c>
      <c r="AE508" s="99">
        <f>COUNTIFS(通讯通路门店!$S:$S,$G508,通讯通路门店!$J:$J,"其他品牌专卖店")</f>
        <v>0</v>
      </c>
      <c r="AF508" s="99">
        <f>SUMIFS(通讯通路门店!$BI:$BI,通讯通路门店!$S:$S,$G508)</f>
        <v>0</v>
      </c>
      <c r="AG508" s="99">
        <f>SUMIFS(通讯通路门店!$BH:$BH,通讯通路门店!$S:$S,$G508)</f>
        <v>0</v>
      </c>
      <c r="AH508" s="99">
        <f t="shared" si="36"/>
        <v>0</v>
      </c>
      <c r="AI508" s="99">
        <f>SUMIFS(通讯通路门店!$BB:$BB,通讯通路门店!$S:$S,$G508)</f>
        <v>0</v>
      </c>
      <c r="AJ508" s="99">
        <f>SUMIFS(通讯通路门店!$BE:$BE,通讯通路门店!$S:$S,$G508)</f>
        <v>0</v>
      </c>
      <c r="AK508" s="99">
        <f>SUMIFS(通讯通路门店!$BG:$BG,通讯通路门店!$S:$S,$G508)</f>
        <v>0</v>
      </c>
      <c r="AL508" s="99">
        <f>SUMIFS(通讯通路门店!$BC:$BC,通讯通路门店!$S:$S,$G508)</f>
        <v>0</v>
      </c>
      <c r="AM508" s="99">
        <f>SUMIFS(通讯通路门店!$BD:$BD,通讯通路门店!$S:$S,$G508)</f>
        <v>0</v>
      </c>
      <c r="AN508" s="99">
        <f>SUMIFS(通讯通路门店!$BF:$BF,通讯通路门店!$S:$S,$G508)</f>
        <v>0</v>
      </c>
      <c r="AO508" s="99">
        <f t="shared" si="37"/>
        <v>0</v>
      </c>
      <c r="AP508" s="99">
        <f>SUMIFS(通讯通路门店!$K:$K,通讯通路门店!$S:$S,$G508)</f>
        <v>0</v>
      </c>
      <c r="AQ508" s="83"/>
      <c r="AR508" s="99">
        <f>SUMIFS(通讯通路门店!$T:$T,通讯通路门店!$S:$S,$G508)</f>
        <v>0</v>
      </c>
      <c r="AS508" s="99">
        <f>SUMIFS(通讯通路门店!$U:$U,通讯通路门店!$S:$S,$G508)</f>
        <v>0</v>
      </c>
      <c r="AT508" s="99">
        <f>SUMIFS(通讯通路门店!$V:$V,通讯通路门店!$S:$S,$G508)</f>
        <v>0</v>
      </c>
      <c r="AU508" s="99">
        <f>SUMIFS(通讯通路门店!$W:$W,通讯通路门店!$S:$S,$G508)</f>
        <v>0</v>
      </c>
      <c r="AV508" s="99">
        <f>SUMIFS(通讯通路门店!$Z:$Z,通讯通路门店!$S:$S,$G508)</f>
        <v>0</v>
      </c>
      <c r="AW508" s="99">
        <f>SUMIFS(通讯通路门店!$AB:$AB,通讯通路门店!$S:$S,$G508)</f>
        <v>0</v>
      </c>
      <c r="AX508" s="99">
        <f>SUMIFS(通讯通路门店!$X:$X,通讯通路门店!$S:$S,$G508)</f>
        <v>0</v>
      </c>
      <c r="AY508" s="99">
        <f>SUMIFS(通讯通路门店!$Y:$Y,通讯通路门店!$S:$S,$G508)</f>
        <v>0</v>
      </c>
      <c r="AZ508" s="99">
        <f>SUMIFS(通讯通路门店!$AA:$AA,通讯通路门店!$S:$S,$G508)</f>
        <v>0</v>
      </c>
      <c r="BA508" s="99">
        <f t="shared" si="38"/>
        <v>0</v>
      </c>
      <c r="BB508" s="99">
        <f t="shared" si="39"/>
        <v>0</v>
      </c>
      <c r="BC508" s="99">
        <f>SUMIFS(通讯通路门店!$W:$W,通讯通路门店!$S:$S,$G508,通讯通路门店!$J:$J,"荣耀体验店")+SUMIFS(通讯通路门店!$W:$W,通讯通路门店!$S:$S,$G508,通讯通路门店!$J:$J,"荣耀授权专卖店")</f>
        <v>0</v>
      </c>
      <c r="BD508" s="99">
        <f>SUMIFS(通讯通路门店!$Z:$Z,通讯通路门店!$S:$S,$G508,通讯通路门店!$J:$J,"VIVO体验店")</f>
        <v>0</v>
      </c>
      <c r="BE508" s="99">
        <f>SUMIFS(通讯通路门店!$AB:$AB,通讯通路门店!$S:$S,$G508,通讯通路门店!$J:$J,"OPPO体验店")</f>
        <v>0</v>
      </c>
      <c r="BF508" s="99">
        <f>SUMIFS(通讯通路门店!$X:$X,通讯通路门店!$S:$S,$G508,通讯通路门店!$J:$J,"华为授权体验店")+SUMIFS(通讯通路门店!$AA:$AA,通讯通路门店!$S:$S,$G508,通讯通路门店!$J:$J,"华为堡垒店")</f>
        <v>0</v>
      </c>
      <c r="BG508" s="99">
        <f>SUMIFS(通讯通路门店!$Y:$Y,通讯通路门店!$S:$S,$G508,通讯通路门店!$J:$J,"小米体验店")</f>
        <v>0</v>
      </c>
      <c r="BH508" s="99">
        <f>SUMIFS(通讯通路门店!$AA:$AA,通讯通路门店!$S:$S,$G508,通讯通路门店!$J:$J,"苹果体验店")</f>
        <v>0</v>
      </c>
      <c r="BI508" s="99">
        <f>SUMIFS(通讯通路门店!$K:$K,通讯通路门店!$S:$S,$G508,通讯通路门店!$J:$J,"其他品牌专卖店")</f>
        <v>0</v>
      </c>
      <c r="BJ508" s="99">
        <f>SUMIFS(通讯通路门店!$AC:$AC,通讯通路门店!$S:$S,$G508)</f>
        <v>0</v>
      </c>
      <c r="BK508" s="99">
        <f>SUMIFS(通讯通路门店!$AD:$AD,通讯通路门店!$S:$S,$G508)</f>
        <v>0</v>
      </c>
      <c r="BL508" s="99">
        <f>SUMIFS(通讯通路门店!$AE:$AE,通讯通路门店!$S:$S,$G508)</f>
        <v>0</v>
      </c>
      <c r="BM508" s="99">
        <f>SUMIFS(通讯通路门店!$AF:$AF,通讯通路门店!$S:$S,$G508)</f>
        <v>0</v>
      </c>
      <c r="BN508" s="99">
        <f>SUMIFS(通讯通路门店!$AG:$AG,通讯通路门店!$S:$S,$G508)</f>
        <v>0</v>
      </c>
      <c r="BO508" s="99">
        <f>SUMIFS(通讯通路门店!$AH:$AH,通讯通路门店!$S:$S,$G508)</f>
        <v>0</v>
      </c>
      <c r="BP508" s="99">
        <f>SUMIFS(通讯通路门店!$AI:$AI,通讯通路门店!$S:$S,$G508)</f>
        <v>0</v>
      </c>
      <c r="BQ508" s="83"/>
    </row>
    <row r="509" spans="1:69">
      <c r="A509" s="99" t="str">
        <f>IFERROR(_xlfn.XLOOKUP($G509,通讯通路门店!$S$4:$S$993933,通讯通路门店!$A$4:$A$993933,0,0),"")</f>
        <v/>
      </c>
      <c r="B509" s="99" t="str">
        <f>IFERROR(_xlfn.XLOOKUP($G509,通讯通路门店!$S$4:$S$993933,通讯通路门店!$B$4:$B$993933,0,0),"")</f>
        <v/>
      </c>
      <c r="C509" s="99" t="str">
        <f>IFERROR(_xlfn.XLOOKUP($G509,通讯通路门店!$S$4:$S$993933,通讯通路门店!$C$4:$C$993933,0,0),"")</f>
        <v/>
      </c>
      <c r="D509" s="99" t="str">
        <f>IFERROR(_xlfn.XLOOKUP($G509,通讯通路门店!$S$4:$S$993933,通讯通路门店!$D$4:$D$993933,0,0),"")</f>
        <v/>
      </c>
      <c r="E509" s="83"/>
      <c r="F509" s="83"/>
      <c r="G509" s="101" t="e">
        <v>#N/A</v>
      </c>
      <c r="H509" s="102" t="str">
        <f>IFERROR(_xlfn.XLOOKUP($G509,通讯通路门店!$S$4:$S$993933,通讯通路门店!$R$4:$R$993933,0,0),"")</f>
        <v/>
      </c>
      <c r="I509" s="83"/>
      <c r="J509" s="83"/>
      <c r="K509" s="83"/>
      <c r="L509" s="83"/>
      <c r="M509" s="83"/>
      <c r="N509" s="83"/>
      <c r="O509" s="83"/>
      <c r="P509" s="83"/>
      <c r="Q509" s="83"/>
      <c r="R509" s="83"/>
      <c r="S509" s="83"/>
      <c r="T509" s="83"/>
      <c r="U509" s="99">
        <f>COUNTIF(通讯通路门店!$S:$S,$G509)</f>
        <v>0</v>
      </c>
      <c r="V509" s="99">
        <f>COUNTIFS(通讯通路门店!$S:$S,$G509,通讯通路门店!$J:$J,"综合卖场")</f>
        <v>0</v>
      </c>
      <c r="W509" s="99">
        <f>SUMIFS(通讯通路门店!$AJ:$AJ,通讯通路门店!$S:$S,通讯客户沙盘!$G509)</f>
        <v>0</v>
      </c>
      <c r="X509" s="99">
        <f t="shared" si="35"/>
        <v>0</v>
      </c>
      <c r="Y509" s="99">
        <f>COUNTIFS(通讯通路门店!$S:$S,$G509,通讯通路门店!$J:$J,"荣耀体验店")+COUNTIFS(通讯通路门店!$S:$S,$G509,通讯通路门店!$J:$J,"荣耀授权专卖店")</f>
        <v>0</v>
      </c>
      <c r="Z509" s="99">
        <f>COUNTIFS(通讯通路门店!$S:$S,$G509,通讯通路门店!$J:$J,"VIVO体验店")</f>
        <v>0</v>
      </c>
      <c r="AA509" s="99">
        <f>COUNTIFS(通讯通路门店!$S:$S,$G509,通讯通路门店!$J:$J,"OPPO体验店")</f>
        <v>0</v>
      </c>
      <c r="AB509" s="99">
        <f>COUNTIFS(通讯通路门店!$S:$S,$G509,通讯通路门店!$J:$J,"华为授权体验店")+COUNTIFS(通讯通路门店!$S:$S,$G509,通讯通路门店!$J:$J,"华为堡垒店")</f>
        <v>0</v>
      </c>
      <c r="AC509" s="99">
        <f>COUNTIFS(通讯通路门店!$S:$S,$G509,通讯通路门店!$J:$J,"小米体验店")</f>
        <v>0</v>
      </c>
      <c r="AD509" s="99">
        <f>COUNTIFS(通讯通路门店!$S:$S,$G509,通讯通路门店!$J:$J,"苹果体验店")</f>
        <v>0</v>
      </c>
      <c r="AE509" s="99">
        <f>COUNTIFS(通讯通路门店!$S:$S,$G509,通讯通路门店!$J:$J,"其他品牌专卖店")</f>
        <v>0</v>
      </c>
      <c r="AF509" s="99">
        <f>SUMIFS(通讯通路门店!$BI:$BI,通讯通路门店!$S:$S,$G509)</f>
        <v>0</v>
      </c>
      <c r="AG509" s="99">
        <f>SUMIFS(通讯通路门店!$BH:$BH,通讯通路门店!$S:$S,$G509)</f>
        <v>0</v>
      </c>
      <c r="AH509" s="99">
        <f t="shared" si="36"/>
        <v>0</v>
      </c>
      <c r="AI509" s="99">
        <f>SUMIFS(通讯通路门店!$BB:$BB,通讯通路门店!$S:$S,$G509)</f>
        <v>0</v>
      </c>
      <c r="AJ509" s="99">
        <f>SUMIFS(通讯通路门店!$BE:$BE,通讯通路门店!$S:$S,$G509)</f>
        <v>0</v>
      </c>
      <c r="AK509" s="99">
        <f>SUMIFS(通讯通路门店!$BG:$BG,通讯通路门店!$S:$S,$G509)</f>
        <v>0</v>
      </c>
      <c r="AL509" s="99">
        <f>SUMIFS(通讯通路门店!$BC:$BC,通讯通路门店!$S:$S,$G509)</f>
        <v>0</v>
      </c>
      <c r="AM509" s="99">
        <f>SUMIFS(通讯通路门店!$BD:$BD,通讯通路门店!$S:$S,$G509)</f>
        <v>0</v>
      </c>
      <c r="AN509" s="99">
        <f>SUMIFS(通讯通路门店!$BF:$BF,通讯通路门店!$S:$S,$G509)</f>
        <v>0</v>
      </c>
      <c r="AO509" s="99">
        <f t="shared" si="37"/>
        <v>0</v>
      </c>
      <c r="AP509" s="99">
        <f>SUMIFS(通讯通路门店!$K:$K,通讯通路门店!$S:$S,$G509)</f>
        <v>0</v>
      </c>
      <c r="AQ509" s="83"/>
      <c r="AR509" s="99">
        <f>SUMIFS(通讯通路门店!$T:$T,通讯通路门店!$S:$S,$G509)</f>
        <v>0</v>
      </c>
      <c r="AS509" s="99">
        <f>SUMIFS(通讯通路门店!$U:$U,通讯通路门店!$S:$S,$G509)</f>
        <v>0</v>
      </c>
      <c r="AT509" s="99">
        <f>SUMIFS(通讯通路门店!$V:$V,通讯通路门店!$S:$S,$G509)</f>
        <v>0</v>
      </c>
      <c r="AU509" s="99">
        <f>SUMIFS(通讯通路门店!$W:$W,通讯通路门店!$S:$S,$G509)</f>
        <v>0</v>
      </c>
      <c r="AV509" s="99">
        <f>SUMIFS(通讯通路门店!$Z:$Z,通讯通路门店!$S:$S,$G509)</f>
        <v>0</v>
      </c>
      <c r="AW509" s="99">
        <f>SUMIFS(通讯通路门店!$AB:$AB,通讯通路门店!$S:$S,$G509)</f>
        <v>0</v>
      </c>
      <c r="AX509" s="99">
        <f>SUMIFS(通讯通路门店!$X:$X,通讯通路门店!$S:$S,$G509)</f>
        <v>0</v>
      </c>
      <c r="AY509" s="99">
        <f>SUMIFS(通讯通路门店!$Y:$Y,通讯通路门店!$S:$S,$G509)</f>
        <v>0</v>
      </c>
      <c r="AZ509" s="99">
        <f>SUMIFS(通讯通路门店!$AA:$AA,通讯通路门店!$S:$S,$G509)</f>
        <v>0</v>
      </c>
      <c r="BA509" s="99">
        <f t="shared" si="38"/>
        <v>0</v>
      </c>
      <c r="BB509" s="99">
        <f t="shared" si="39"/>
        <v>0</v>
      </c>
      <c r="BC509" s="99">
        <f>SUMIFS(通讯通路门店!$W:$W,通讯通路门店!$S:$S,$G509,通讯通路门店!$J:$J,"荣耀体验店")+SUMIFS(通讯通路门店!$W:$W,通讯通路门店!$S:$S,$G509,通讯通路门店!$J:$J,"荣耀授权专卖店")</f>
        <v>0</v>
      </c>
      <c r="BD509" s="99">
        <f>SUMIFS(通讯通路门店!$Z:$Z,通讯通路门店!$S:$S,$G509,通讯通路门店!$J:$J,"VIVO体验店")</f>
        <v>0</v>
      </c>
      <c r="BE509" s="99">
        <f>SUMIFS(通讯通路门店!$AB:$AB,通讯通路门店!$S:$S,$G509,通讯通路门店!$J:$J,"OPPO体验店")</f>
        <v>0</v>
      </c>
      <c r="BF509" s="99">
        <f>SUMIFS(通讯通路门店!$X:$X,通讯通路门店!$S:$S,$G509,通讯通路门店!$J:$J,"华为授权体验店")+SUMIFS(通讯通路门店!$AA:$AA,通讯通路门店!$S:$S,$G509,通讯通路门店!$J:$J,"华为堡垒店")</f>
        <v>0</v>
      </c>
      <c r="BG509" s="99">
        <f>SUMIFS(通讯通路门店!$Y:$Y,通讯通路门店!$S:$S,$G509,通讯通路门店!$J:$J,"小米体验店")</f>
        <v>0</v>
      </c>
      <c r="BH509" s="99">
        <f>SUMIFS(通讯通路门店!$AA:$AA,通讯通路门店!$S:$S,$G509,通讯通路门店!$J:$J,"苹果体验店")</f>
        <v>0</v>
      </c>
      <c r="BI509" s="99">
        <f>SUMIFS(通讯通路门店!$K:$K,通讯通路门店!$S:$S,$G509,通讯通路门店!$J:$J,"其他品牌专卖店")</f>
        <v>0</v>
      </c>
      <c r="BJ509" s="99">
        <f>SUMIFS(通讯通路门店!$AC:$AC,通讯通路门店!$S:$S,$G509)</f>
        <v>0</v>
      </c>
      <c r="BK509" s="99">
        <f>SUMIFS(通讯通路门店!$AD:$AD,通讯通路门店!$S:$S,$G509)</f>
        <v>0</v>
      </c>
      <c r="BL509" s="99">
        <f>SUMIFS(通讯通路门店!$AE:$AE,通讯通路门店!$S:$S,$G509)</f>
        <v>0</v>
      </c>
      <c r="BM509" s="99">
        <f>SUMIFS(通讯通路门店!$AF:$AF,通讯通路门店!$S:$S,$G509)</f>
        <v>0</v>
      </c>
      <c r="BN509" s="99">
        <f>SUMIFS(通讯通路门店!$AG:$AG,通讯通路门店!$S:$S,$G509)</f>
        <v>0</v>
      </c>
      <c r="BO509" s="99">
        <f>SUMIFS(通讯通路门店!$AH:$AH,通讯通路门店!$S:$S,$G509)</f>
        <v>0</v>
      </c>
      <c r="BP509" s="99">
        <f>SUMIFS(通讯通路门店!$AI:$AI,通讯通路门店!$S:$S,$G509)</f>
        <v>0</v>
      </c>
      <c r="BQ509" s="83"/>
    </row>
    <row r="510" spans="1:69">
      <c r="A510" s="99" t="str">
        <f>IFERROR(_xlfn.XLOOKUP($G510,通讯通路门店!$S$4:$S$993933,通讯通路门店!$A$4:$A$993933,0,0),"")</f>
        <v/>
      </c>
      <c r="B510" s="99" t="str">
        <f>IFERROR(_xlfn.XLOOKUP($G510,通讯通路门店!$S$4:$S$993933,通讯通路门店!$B$4:$B$993933,0,0),"")</f>
        <v/>
      </c>
      <c r="C510" s="99" t="str">
        <f>IFERROR(_xlfn.XLOOKUP($G510,通讯通路门店!$S$4:$S$993933,通讯通路门店!$C$4:$C$993933,0,0),"")</f>
        <v/>
      </c>
      <c r="D510" s="99" t="str">
        <f>IFERROR(_xlfn.XLOOKUP($G510,通讯通路门店!$S$4:$S$993933,通讯通路门店!$D$4:$D$993933,0,0),"")</f>
        <v/>
      </c>
      <c r="E510" s="83"/>
      <c r="F510" s="83"/>
      <c r="G510" s="101" t="e">
        <v>#N/A</v>
      </c>
      <c r="H510" s="102" t="str">
        <f>IFERROR(_xlfn.XLOOKUP($G510,通讯通路门店!$S$4:$S$993933,通讯通路门店!$R$4:$R$993933,0,0),"")</f>
        <v/>
      </c>
      <c r="I510" s="83"/>
      <c r="J510" s="83"/>
      <c r="K510" s="83"/>
      <c r="L510" s="83"/>
      <c r="M510" s="83"/>
      <c r="N510" s="83"/>
      <c r="O510" s="83"/>
      <c r="P510" s="83"/>
      <c r="Q510" s="83"/>
      <c r="R510" s="83"/>
      <c r="S510" s="83"/>
      <c r="T510" s="83"/>
      <c r="U510" s="99">
        <f>COUNTIF(通讯通路门店!$S:$S,$G510)</f>
        <v>0</v>
      </c>
      <c r="V510" s="99">
        <f>COUNTIFS(通讯通路门店!$S:$S,$G510,通讯通路门店!$J:$J,"综合卖场")</f>
        <v>0</v>
      </c>
      <c r="W510" s="99">
        <f>SUMIFS(通讯通路门店!$AJ:$AJ,通讯通路门店!$S:$S,通讯客户沙盘!$G510)</f>
        <v>0</v>
      </c>
      <c r="X510" s="99">
        <f t="shared" si="35"/>
        <v>0</v>
      </c>
      <c r="Y510" s="99">
        <f>COUNTIFS(通讯通路门店!$S:$S,$G510,通讯通路门店!$J:$J,"荣耀体验店")+COUNTIFS(通讯通路门店!$S:$S,$G510,通讯通路门店!$J:$J,"荣耀授权专卖店")</f>
        <v>0</v>
      </c>
      <c r="Z510" s="99">
        <f>COUNTIFS(通讯通路门店!$S:$S,$G510,通讯通路门店!$J:$J,"VIVO体验店")</f>
        <v>0</v>
      </c>
      <c r="AA510" s="99">
        <f>COUNTIFS(通讯通路门店!$S:$S,$G510,通讯通路门店!$J:$J,"OPPO体验店")</f>
        <v>0</v>
      </c>
      <c r="AB510" s="99">
        <f>COUNTIFS(通讯通路门店!$S:$S,$G510,通讯通路门店!$J:$J,"华为授权体验店")+COUNTIFS(通讯通路门店!$S:$S,$G510,通讯通路门店!$J:$J,"华为堡垒店")</f>
        <v>0</v>
      </c>
      <c r="AC510" s="99">
        <f>COUNTIFS(通讯通路门店!$S:$S,$G510,通讯通路门店!$J:$J,"小米体验店")</f>
        <v>0</v>
      </c>
      <c r="AD510" s="99">
        <f>COUNTIFS(通讯通路门店!$S:$S,$G510,通讯通路门店!$J:$J,"苹果体验店")</f>
        <v>0</v>
      </c>
      <c r="AE510" s="99">
        <f>COUNTIFS(通讯通路门店!$S:$S,$G510,通讯通路门店!$J:$J,"其他品牌专卖店")</f>
        <v>0</v>
      </c>
      <c r="AF510" s="99">
        <f>SUMIFS(通讯通路门店!$BI:$BI,通讯通路门店!$S:$S,$G510)</f>
        <v>0</v>
      </c>
      <c r="AG510" s="99">
        <f>SUMIFS(通讯通路门店!$BH:$BH,通讯通路门店!$S:$S,$G510)</f>
        <v>0</v>
      </c>
      <c r="AH510" s="99">
        <f t="shared" si="36"/>
        <v>0</v>
      </c>
      <c r="AI510" s="99">
        <f>SUMIFS(通讯通路门店!$BB:$BB,通讯通路门店!$S:$S,$G510)</f>
        <v>0</v>
      </c>
      <c r="AJ510" s="99">
        <f>SUMIFS(通讯通路门店!$BE:$BE,通讯通路门店!$S:$S,$G510)</f>
        <v>0</v>
      </c>
      <c r="AK510" s="99">
        <f>SUMIFS(通讯通路门店!$BG:$BG,通讯通路门店!$S:$S,$G510)</f>
        <v>0</v>
      </c>
      <c r="AL510" s="99">
        <f>SUMIFS(通讯通路门店!$BC:$BC,通讯通路门店!$S:$S,$G510)</f>
        <v>0</v>
      </c>
      <c r="AM510" s="99">
        <f>SUMIFS(通讯通路门店!$BD:$BD,通讯通路门店!$S:$S,$G510)</f>
        <v>0</v>
      </c>
      <c r="AN510" s="99">
        <f>SUMIFS(通讯通路门店!$BF:$BF,通讯通路门店!$S:$S,$G510)</f>
        <v>0</v>
      </c>
      <c r="AO510" s="99">
        <f t="shared" si="37"/>
        <v>0</v>
      </c>
      <c r="AP510" s="99">
        <f>SUMIFS(通讯通路门店!$K:$K,通讯通路门店!$S:$S,$G510)</f>
        <v>0</v>
      </c>
      <c r="AQ510" s="83"/>
      <c r="AR510" s="99">
        <f>SUMIFS(通讯通路门店!$T:$T,通讯通路门店!$S:$S,$G510)</f>
        <v>0</v>
      </c>
      <c r="AS510" s="99">
        <f>SUMIFS(通讯通路门店!$U:$U,通讯通路门店!$S:$S,$G510)</f>
        <v>0</v>
      </c>
      <c r="AT510" s="99">
        <f>SUMIFS(通讯通路门店!$V:$V,通讯通路门店!$S:$S,$G510)</f>
        <v>0</v>
      </c>
      <c r="AU510" s="99">
        <f>SUMIFS(通讯通路门店!$W:$W,通讯通路门店!$S:$S,$G510)</f>
        <v>0</v>
      </c>
      <c r="AV510" s="99">
        <f>SUMIFS(通讯通路门店!$Z:$Z,通讯通路门店!$S:$S,$G510)</f>
        <v>0</v>
      </c>
      <c r="AW510" s="99">
        <f>SUMIFS(通讯通路门店!$AB:$AB,通讯通路门店!$S:$S,$G510)</f>
        <v>0</v>
      </c>
      <c r="AX510" s="99">
        <f>SUMIFS(通讯通路门店!$X:$X,通讯通路门店!$S:$S,$G510)</f>
        <v>0</v>
      </c>
      <c r="AY510" s="99">
        <f>SUMIFS(通讯通路门店!$Y:$Y,通讯通路门店!$S:$S,$G510)</f>
        <v>0</v>
      </c>
      <c r="AZ510" s="99">
        <f>SUMIFS(通讯通路门店!$AA:$AA,通讯通路门店!$S:$S,$G510)</f>
        <v>0</v>
      </c>
      <c r="BA510" s="99">
        <f t="shared" si="38"/>
        <v>0</v>
      </c>
      <c r="BB510" s="99">
        <f t="shared" si="39"/>
        <v>0</v>
      </c>
      <c r="BC510" s="99">
        <f>SUMIFS(通讯通路门店!$W:$W,通讯通路门店!$S:$S,$G510,通讯通路门店!$J:$J,"荣耀体验店")+SUMIFS(通讯通路门店!$W:$W,通讯通路门店!$S:$S,$G510,通讯通路门店!$J:$J,"荣耀授权专卖店")</f>
        <v>0</v>
      </c>
      <c r="BD510" s="99">
        <f>SUMIFS(通讯通路门店!$Z:$Z,通讯通路门店!$S:$S,$G510,通讯通路门店!$J:$J,"VIVO体验店")</f>
        <v>0</v>
      </c>
      <c r="BE510" s="99">
        <f>SUMIFS(通讯通路门店!$AB:$AB,通讯通路门店!$S:$S,$G510,通讯通路门店!$J:$J,"OPPO体验店")</f>
        <v>0</v>
      </c>
      <c r="BF510" s="99">
        <f>SUMIFS(通讯通路门店!$X:$X,通讯通路门店!$S:$S,$G510,通讯通路门店!$J:$J,"华为授权体验店")+SUMIFS(通讯通路门店!$AA:$AA,通讯通路门店!$S:$S,$G510,通讯通路门店!$J:$J,"华为堡垒店")</f>
        <v>0</v>
      </c>
      <c r="BG510" s="99">
        <f>SUMIFS(通讯通路门店!$Y:$Y,通讯通路门店!$S:$S,$G510,通讯通路门店!$J:$J,"小米体验店")</f>
        <v>0</v>
      </c>
      <c r="BH510" s="99">
        <f>SUMIFS(通讯通路门店!$AA:$AA,通讯通路门店!$S:$S,$G510,通讯通路门店!$J:$J,"苹果体验店")</f>
        <v>0</v>
      </c>
      <c r="BI510" s="99">
        <f>SUMIFS(通讯通路门店!$K:$K,通讯通路门店!$S:$S,$G510,通讯通路门店!$J:$J,"其他品牌专卖店")</f>
        <v>0</v>
      </c>
      <c r="BJ510" s="99">
        <f>SUMIFS(通讯通路门店!$AC:$AC,通讯通路门店!$S:$S,$G510)</f>
        <v>0</v>
      </c>
      <c r="BK510" s="99">
        <f>SUMIFS(通讯通路门店!$AD:$AD,通讯通路门店!$S:$S,$G510)</f>
        <v>0</v>
      </c>
      <c r="BL510" s="99">
        <f>SUMIFS(通讯通路门店!$AE:$AE,通讯通路门店!$S:$S,$G510)</f>
        <v>0</v>
      </c>
      <c r="BM510" s="99">
        <f>SUMIFS(通讯通路门店!$AF:$AF,通讯通路门店!$S:$S,$G510)</f>
        <v>0</v>
      </c>
      <c r="BN510" s="99">
        <f>SUMIFS(通讯通路门店!$AG:$AG,通讯通路门店!$S:$S,$G510)</f>
        <v>0</v>
      </c>
      <c r="BO510" s="99">
        <f>SUMIFS(通讯通路门店!$AH:$AH,通讯通路门店!$S:$S,$G510)</f>
        <v>0</v>
      </c>
      <c r="BP510" s="99">
        <f>SUMIFS(通讯通路门店!$AI:$AI,通讯通路门店!$S:$S,$G510)</f>
        <v>0</v>
      </c>
      <c r="BQ510" s="83"/>
    </row>
    <row r="511" spans="1:69">
      <c r="A511" s="99" t="str">
        <f>IFERROR(_xlfn.XLOOKUP($G511,通讯通路门店!$S$4:$S$993933,通讯通路门店!$A$4:$A$993933,0,0),"")</f>
        <v/>
      </c>
      <c r="B511" s="99" t="str">
        <f>IFERROR(_xlfn.XLOOKUP($G511,通讯通路门店!$S$4:$S$993933,通讯通路门店!$B$4:$B$993933,0,0),"")</f>
        <v/>
      </c>
      <c r="C511" s="99" t="str">
        <f>IFERROR(_xlfn.XLOOKUP($G511,通讯通路门店!$S$4:$S$993933,通讯通路门店!$C$4:$C$993933,0,0),"")</f>
        <v/>
      </c>
      <c r="D511" s="99" t="str">
        <f>IFERROR(_xlfn.XLOOKUP($G511,通讯通路门店!$S$4:$S$993933,通讯通路门店!$D$4:$D$993933,0,0),"")</f>
        <v/>
      </c>
      <c r="E511" s="83"/>
      <c r="F511" s="83"/>
      <c r="G511" s="101" t="e">
        <v>#N/A</v>
      </c>
      <c r="H511" s="102" t="str">
        <f>IFERROR(_xlfn.XLOOKUP($G511,通讯通路门店!$S$4:$S$993933,通讯通路门店!$R$4:$R$993933,0,0),"")</f>
        <v/>
      </c>
      <c r="I511" s="83"/>
      <c r="J511" s="83"/>
      <c r="K511" s="83"/>
      <c r="L511" s="83"/>
      <c r="M511" s="83"/>
      <c r="N511" s="83"/>
      <c r="O511" s="83"/>
      <c r="P511" s="83"/>
      <c r="Q511" s="83"/>
      <c r="R511" s="83"/>
      <c r="S511" s="83"/>
      <c r="T511" s="83"/>
      <c r="U511" s="99">
        <f>COUNTIF(通讯通路门店!$S:$S,$G511)</f>
        <v>0</v>
      </c>
      <c r="V511" s="99">
        <f>COUNTIFS(通讯通路门店!$S:$S,$G511,通讯通路门店!$J:$J,"综合卖场")</f>
        <v>0</v>
      </c>
      <c r="W511" s="99">
        <f>SUMIFS(通讯通路门店!$AJ:$AJ,通讯通路门店!$S:$S,通讯客户沙盘!$G511)</f>
        <v>0</v>
      </c>
      <c r="X511" s="99">
        <f t="shared" si="35"/>
        <v>0</v>
      </c>
      <c r="Y511" s="99">
        <f>COUNTIFS(通讯通路门店!$S:$S,$G511,通讯通路门店!$J:$J,"荣耀体验店")+COUNTIFS(通讯通路门店!$S:$S,$G511,通讯通路门店!$J:$J,"荣耀授权专卖店")</f>
        <v>0</v>
      </c>
      <c r="Z511" s="99">
        <f>COUNTIFS(通讯通路门店!$S:$S,$G511,通讯通路门店!$J:$J,"VIVO体验店")</f>
        <v>0</v>
      </c>
      <c r="AA511" s="99">
        <f>COUNTIFS(通讯通路门店!$S:$S,$G511,通讯通路门店!$J:$J,"OPPO体验店")</f>
        <v>0</v>
      </c>
      <c r="AB511" s="99">
        <f>COUNTIFS(通讯通路门店!$S:$S,$G511,通讯通路门店!$J:$J,"华为授权体验店")+COUNTIFS(通讯通路门店!$S:$S,$G511,通讯通路门店!$J:$J,"华为堡垒店")</f>
        <v>0</v>
      </c>
      <c r="AC511" s="99">
        <f>COUNTIFS(通讯通路门店!$S:$S,$G511,通讯通路门店!$J:$J,"小米体验店")</f>
        <v>0</v>
      </c>
      <c r="AD511" s="99">
        <f>COUNTIFS(通讯通路门店!$S:$S,$G511,通讯通路门店!$J:$J,"苹果体验店")</f>
        <v>0</v>
      </c>
      <c r="AE511" s="99">
        <f>COUNTIFS(通讯通路门店!$S:$S,$G511,通讯通路门店!$J:$J,"其他品牌专卖店")</f>
        <v>0</v>
      </c>
      <c r="AF511" s="99">
        <f>SUMIFS(通讯通路门店!$BI:$BI,通讯通路门店!$S:$S,$G511)</f>
        <v>0</v>
      </c>
      <c r="AG511" s="99">
        <f>SUMIFS(通讯通路门店!$BH:$BH,通讯通路门店!$S:$S,$G511)</f>
        <v>0</v>
      </c>
      <c r="AH511" s="99">
        <f t="shared" si="36"/>
        <v>0</v>
      </c>
      <c r="AI511" s="99">
        <f>SUMIFS(通讯通路门店!$BB:$BB,通讯通路门店!$S:$S,$G511)</f>
        <v>0</v>
      </c>
      <c r="AJ511" s="99">
        <f>SUMIFS(通讯通路门店!$BE:$BE,通讯通路门店!$S:$S,$G511)</f>
        <v>0</v>
      </c>
      <c r="AK511" s="99">
        <f>SUMIFS(通讯通路门店!$BG:$BG,通讯通路门店!$S:$S,$G511)</f>
        <v>0</v>
      </c>
      <c r="AL511" s="99">
        <f>SUMIFS(通讯通路门店!$BC:$BC,通讯通路门店!$S:$S,$G511)</f>
        <v>0</v>
      </c>
      <c r="AM511" s="99">
        <f>SUMIFS(通讯通路门店!$BD:$BD,通讯通路门店!$S:$S,$G511)</f>
        <v>0</v>
      </c>
      <c r="AN511" s="99">
        <f>SUMIFS(通讯通路门店!$BF:$BF,通讯通路门店!$S:$S,$G511)</f>
        <v>0</v>
      </c>
      <c r="AO511" s="99">
        <f t="shared" si="37"/>
        <v>0</v>
      </c>
      <c r="AP511" s="99">
        <f>SUMIFS(通讯通路门店!$K:$K,通讯通路门店!$S:$S,$G511)</f>
        <v>0</v>
      </c>
      <c r="AQ511" s="83"/>
      <c r="AR511" s="99">
        <f>SUMIFS(通讯通路门店!$T:$T,通讯通路门店!$S:$S,$G511)</f>
        <v>0</v>
      </c>
      <c r="AS511" s="99">
        <f>SUMIFS(通讯通路门店!$U:$U,通讯通路门店!$S:$S,$G511)</f>
        <v>0</v>
      </c>
      <c r="AT511" s="99">
        <f>SUMIFS(通讯通路门店!$V:$V,通讯通路门店!$S:$S,$G511)</f>
        <v>0</v>
      </c>
      <c r="AU511" s="99">
        <f>SUMIFS(通讯通路门店!$W:$W,通讯通路门店!$S:$S,$G511)</f>
        <v>0</v>
      </c>
      <c r="AV511" s="99">
        <f>SUMIFS(通讯通路门店!$Z:$Z,通讯通路门店!$S:$S,$G511)</f>
        <v>0</v>
      </c>
      <c r="AW511" s="99">
        <f>SUMIFS(通讯通路门店!$AB:$AB,通讯通路门店!$S:$S,$G511)</f>
        <v>0</v>
      </c>
      <c r="AX511" s="99">
        <f>SUMIFS(通讯通路门店!$X:$X,通讯通路门店!$S:$S,$G511)</f>
        <v>0</v>
      </c>
      <c r="AY511" s="99">
        <f>SUMIFS(通讯通路门店!$Y:$Y,通讯通路门店!$S:$S,$G511)</f>
        <v>0</v>
      </c>
      <c r="AZ511" s="99">
        <f>SUMIFS(通讯通路门店!$AA:$AA,通讯通路门店!$S:$S,$G511)</f>
        <v>0</v>
      </c>
      <c r="BA511" s="99">
        <f t="shared" si="38"/>
        <v>0</v>
      </c>
      <c r="BB511" s="99">
        <f t="shared" si="39"/>
        <v>0</v>
      </c>
      <c r="BC511" s="99">
        <f>SUMIFS(通讯通路门店!$W:$W,通讯通路门店!$S:$S,$G511,通讯通路门店!$J:$J,"荣耀体验店")+SUMIFS(通讯通路门店!$W:$W,通讯通路门店!$S:$S,$G511,通讯通路门店!$J:$J,"荣耀授权专卖店")</f>
        <v>0</v>
      </c>
      <c r="BD511" s="99">
        <f>SUMIFS(通讯通路门店!$Z:$Z,通讯通路门店!$S:$S,$G511,通讯通路门店!$J:$J,"VIVO体验店")</f>
        <v>0</v>
      </c>
      <c r="BE511" s="99">
        <f>SUMIFS(通讯通路门店!$AB:$AB,通讯通路门店!$S:$S,$G511,通讯通路门店!$J:$J,"OPPO体验店")</f>
        <v>0</v>
      </c>
      <c r="BF511" s="99">
        <f>SUMIFS(通讯通路门店!$X:$X,通讯通路门店!$S:$S,$G511,通讯通路门店!$J:$J,"华为授权体验店")+SUMIFS(通讯通路门店!$AA:$AA,通讯通路门店!$S:$S,$G511,通讯通路门店!$J:$J,"华为堡垒店")</f>
        <v>0</v>
      </c>
      <c r="BG511" s="99">
        <f>SUMIFS(通讯通路门店!$Y:$Y,通讯通路门店!$S:$S,$G511,通讯通路门店!$J:$J,"小米体验店")</f>
        <v>0</v>
      </c>
      <c r="BH511" s="99">
        <f>SUMIFS(通讯通路门店!$AA:$AA,通讯通路门店!$S:$S,$G511,通讯通路门店!$J:$J,"苹果体验店")</f>
        <v>0</v>
      </c>
      <c r="BI511" s="99">
        <f>SUMIFS(通讯通路门店!$K:$K,通讯通路门店!$S:$S,$G511,通讯通路门店!$J:$J,"其他品牌专卖店")</f>
        <v>0</v>
      </c>
      <c r="BJ511" s="99">
        <f>SUMIFS(通讯通路门店!$AC:$AC,通讯通路门店!$S:$S,$G511)</f>
        <v>0</v>
      </c>
      <c r="BK511" s="99">
        <f>SUMIFS(通讯通路门店!$AD:$AD,通讯通路门店!$S:$S,$G511)</f>
        <v>0</v>
      </c>
      <c r="BL511" s="99">
        <f>SUMIFS(通讯通路门店!$AE:$AE,通讯通路门店!$S:$S,$G511)</f>
        <v>0</v>
      </c>
      <c r="BM511" s="99">
        <f>SUMIFS(通讯通路门店!$AF:$AF,通讯通路门店!$S:$S,$G511)</f>
        <v>0</v>
      </c>
      <c r="BN511" s="99">
        <f>SUMIFS(通讯通路门店!$AG:$AG,通讯通路门店!$S:$S,$G511)</f>
        <v>0</v>
      </c>
      <c r="BO511" s="99">
        <f>SUMIFS(通讯通路门店!$AH:$AH,通讯通路门店!$S:$S,$G511)</f>
        <v>0</v>
      </c>
      <c r="BP511" s="99">
        <f>SUMIFS(通讯通路门店!$AI:$AI,通讯通路门店!$S:$S,$G511)</f>
        <v>0</v>
      </c>
      <c r="BQ511" s="83"/>
    </row>
    <row r="512" spans="1:69">
      <c r="A512" s="99" t="str">
        <f>IFERROR(_xlfn.XLOOKUP($G512,通讯通路门店!$S$4:$S$993933,通讯通路门店!$A$4:$A$993933,0,0),"")</f>
        <v/>
      </c>
      <c r="B512" s="99" t="str">
        <f>IFERROR(_xlfn.XLOOKUP($G512,通讯通路门店!$S$4:$S$993933,通讯通路门店!$B$4:$B$993933,0,0),"")</f>
        <v/>
      </c>
      <c r="C512" s="99" t="str">
        <f>IFERROR(_xlfn.XLOOKUP($G512,通讯通路门店!$S$4:$S$993933,通讯通路门店!$C$4:$C$993933,0,0),"")</f>
        <v/>
      </c>
      <c r="D512" s="99" t="str">
        <f>IFERROR(_xlfn.XLOOKUP($G512,通讯通路门店!$S$4:$S$993933,通讯通路门店!$D$4:$D$993933,0,0),"")</f>
        <v/>
      </c>
      <c r="E512" s="83"/>
      <c r="F512" s="83"/>
      <c r="G512" s="101" t="e">
        <v>#N/A</v>
      </c>
      <c r="H512" s="102" t="str">
        <f>IFERROR(_xlfn.XLOOKUP($G512,通讯通路门店!$S$4:$S$993933,通讯通路门店!$R$4:$R$993933,0,0),"")</f>
        <v/>
      </c>
      <c r="I512" s="83"/>
      <c r="J512" s="83"/>
      <c r="K512" s="83"/>
      <c r="L512" s="83"/>
      <c r="M512" s="83"/>
      <c r="N512" s="83"/>
      <c r="O512" s="83"/>
      <c r="P512" s="83"/>
      <c r="Q512" s="83"/>
      <c r="R512" s="83"/>
      <c r="S512" s="83"/>
      <c r="T512" s="83"/>
      <c r="U512" s="99">
        <f>COUNTIF(通讯通路门店!$S:$S,$G512)</f>
        <v>0</v>
      </c>
      <c r="V512" s="99">
        <f>COUNTIFS(通讯通路门店!$S:$S,$G512,通讯通路门店!$J:$J,"综合卖场")</f>
        <v>0</v>
      </c>
      <c r="W512" s="99">
        <f>SUMIFS(通讯通路门店!$AJ:$AJ,通讯通路门店!$S:$S,通讯客户沙盘!$G512)</f>
        <v>0</v>
      </c>
      <c r="X512" s="99">
        <f t="shared" si="35"/>
        <v>0</v>
      </c>
      <c r="Y512" s="99">
        <f>COUNTIFS(通讯通路门店!$S:$S,$G512,通讯通路门店!$J:$J,"荣耀体验店")+COUNTIFS(通讯通路门店!$S:$S,$G512,通讯通路门店!$J:$J,"荣耀授权专卖店")</f>
        <v>0</v>
      </c>
      <c r="Z512" s="99">
        <f>COUNTIFS(通讯通路门店!$S:$S,$G512,通讯通路门店!$J:$J,"VIVO体验店")</f>
        <v>0</v>
      </c>
      <c r="AA512" s="99">
        <f>COUNTIFS(通讯通路门店!$S:$S,$G512,通讯通路门店!$J:$J,"OPPO体验店")</f>
        <v>0</v>
      </c>
      <c r="AB512" s="99">
        <f>COUNTIFS(通讯通路门店!$S:$S,$G512,通讯通路门店!$J:$J,"华为授权体验店")+COUNTIFS(通讯通路门店!$S:$S,$G512,通讯通路门店!$J:$J,"华为堡垒店")</f>
        <v>0</v>
      </c>
      <c r="AC512" s="99">
        <f>COUNTIFS(通讯通路门店!$S:$S,$G512,通讯通路门店!$J:$J,"小米体验店")</f>
        <v>0</v>
      </c>
      <c r="AD512" s="99">
        <f>COUNTIFS(通讯通路门店!$S:$S,$G512,通讯通路门店!$J:$J,"苹果体验店")</f>
        <v>0</v>
      </c>
      <c r="AE512" s="99">
        <f>COUNTIFS(通讯通路门店!$S:$S,$G512,通讯通路门店!$J:$J,"其他品牌专卖店")</f>
        <v>0</v>
      </c>
      <c r="AF512" s="99">
        <f>SUMIFS(通讯通路门店!$BI:$BI,通讯通路门店!$S:$S,$G512)</f>
        <v>0</v>
      </c>
      <c r="AG512" s="99">
        <f>SUMIFS(通讯通路门店!$BH:$BH,通讯通路门店!$S:$S,$G512)</f>
        <v>0</v>
      </c>
      <c r="AH512" s="99">
        <f t="shared" si="36"/>
        <v>0</v>
      </c>
      <c r="AI512" s="99">
        <f>SUMIFS(通讯通路门店!$BB:$BB,通讯通路门店!$S:$S,$G512)</f>
        <v>0</v>
      </c>
      <c r="AJ512" s="99">
        <f>SUMIFS(通讯通路门店!$BE:$BE,通讯通路门店!$S:$S,$G512)</f>
        <v>0</v>
      </c>
      <c r="AK512" s="99">
        <f>SUMIFS(通讯通路门店!$BG:$BG,通讯通路门店!$S:$S,$G512)</f>
        <v>0</v>
      </c>
      <c r="AL512" s="99">
        <f>SUMIFS(通讯通路门店!$BC:$BC,通讯通路门店!$S:$S,$G512)</f>
        <v>0</v>
      </c>
      <c r="AM512" s="99">
        <f>SUMIFS(通讯通路门店!$BD:$BD,通讯通路门店!$S:$S,$G512)</f>
        <v>0</v>
      </c>
      <c r="AN512" s="99">
        <f>SUMIFS(通讯通路门店!$BF:$BF,通讯通路门店!$S:$S,$G512)</f>
        <v>0</v>
      </c>
      <c r="AO512" s="99">
        <f t="shared" si="37"/>
        <v>0</v>
      </c>
      <c r="AP512" s="99">
        <f>SUMIFS(通讯通路门店!$K:$K,通讯通路门店!$S:$S,$G512)</f>
        <v>0</v>
      </c>
      <c r="AQ512" s="83"/>
      <c r="AR512" s="99">
        <f>SUMIFS(通讯通路门店!$T:$T,通讯通路门店!$S:$S,$G512)</f>
        <v>0</v>
      </c>
      <c r="AS512" s="99">
        <f>SUMIFS(通讯通路门店!$U:$U,通讯通路门店!$S:$S,$G512)</f>
        <v>0</v>
      </c>
      <c r="AT512" s="99">
        <f>SUMIFS(通讯通路门店!$V:$V,通讯通路门店!$S:$S,$G512)</f>
        <v>0</v>
      </c>
      <c r="AU512" s="99">
        <f>SUMIFS(通讯通路门店!$W:$W,通讯通路门店!$S:$S,$G512)</f>
        <v>0</v>
      </c>
      <c r="AV512" s="99">
        <f>SUMIFS(通讯通路门店!$Z:$Z,通讯通路门店!$S:$S,$G512)</f>
        <v>0</v>
      </c>
      <c r="AW512" s="99">
        <f>SUMIFS(通讯通路门店!$AB:$AB,通讯通路门店!$S:$S,$G512)</f>
        <v>0</v>
      </c>
      <c r="AX512" s="99">
        <f>SUMIFS(通讯通路门店!$X:$X,通讯通路门店!$S:$S,$G512)</f>
        <v>0</v>
      </c>
      <c r="AY512" s="99">
        <f>SUMIFS(通讯通路门店!$Y:$Y,通讯通路门店!$S:$S,$G512)</f>
        <v>0</v>
      </c>
      <c r="AZ512" s="99">
        <f>SUMIFS(通讯通路门店!$AA:$AA,通讯通路门店!$S:$S,$G512)</f>
        <v>0</v>
      </c>
      <c r="BA512" s="99">
        <f t="shared" si="38"/>
        <v>0</v>
      </c>
      <c r="BB512" s="99">
        <f t="shared" si="39"/>
        <v>0</v>
      </c>
      <c r="BC512" s="99">
        <f>SUMIFS(通讯通路门店!$W:$W,通讯通路门店!$S:$S,$G512,通讯通路门店!$J:$J,"荣耀体验店")+SUMIFS(通讯通路门店!$W:$W,通讯通路门店!$S:$S,$G512,通讯通路门店!$J:$J,"荣耀授权专卖店")</f>
        <v>0</v>
      </c>
      <c r="BD512" s="99">
        <f>SUMIFS(通讯通路门店!$Z:$Z,通讯通路门店!$S:$S,$G512,通讯通路门店!$J:$J,"VIVO体验店")</f>
        <v>0</v>
      </c>
      <c r="BE512" s="99">
        <f>SUMIFS(通讯通路门店!$AB:$AB,通讯通路门店!$S:$S,$G512,通讯通路门店!$J:$J,"OPPO体验店")</f>
        <v>0</v>
      </c>
      <c r="BF512" s="99">
        <f>SUMIFS(通讯通路门店!$X:$X,通讯通路门店!$S:$S,$G512,通讯通路门店!$J:$J,"华为授权体验店")+SUMIFS(通讯通路门店!$AA:$AA,通讯通路门店!$S:$S,$G512,通讯通路门店!$J:$J,"华为堡垒店")</f>
        <v>0</v>
      </c>
      <c r="BG512" s="99">
        <f>SUMIFS(通讯通路门店!$Y:$Y,通讯通路门店!$S:$S,$G512,通讯通路门店!$J:$J,"小米体验店")</f>
        <v>0</v>
      </c>
      <c r="BH512" s="99">
        <f>SUMIFS(通讯通路门店!$AA:$AA,通讯通路门店!$S:$S,$G512,通讯通路门店!$J:$J,"苹果体验店")</f>
        <v>0</v>
      </c>
      <c r="BI512" s="99">
        <f>SUMIFS(通讯通路门店!$K:$K,通讯通路门店!$S:$S,$G512,通讯通路门店!$J:$J,"其他品牌专卖店")</f>
        <v>0</v>
      </c>
      <c r="BJ512" s="99">
        <f>SUMIFS(通讯通路门店!$AC:$AC,通讯通路门店!$S:$S,$G512)</f>
        <v>0</v>
      </c>
      <c r="BK512" s="99">
        <f>SUMIFS(通讯通路门店!$AD:$AD,通讯通路门店!$S:$S,$G512)</f>
        <v>0</v>
      </c>
      <c r="BL512" s="99">
        <f>SUMIFS(通讯通路门店!$AE:$AE,通讯通路门店!$S:$S,$G512)</f>
        <v>0</v>
      </c>
      <c r="BM512" s="99">
        <f>SUMIFS(通讯通路门店!$AF:$AF,通讯通路门店!$S:$S,$G512)</f>
        <v>0</v>
      </c>
      <c r="BN512" s="99">
        <f>SUMIFS(通讯通路门店!$AG:$AG,通讯通路门店!$S:$S,$G512)</f>
        <v>0</v>
      </c>
      <c r="BO512" s="99">
        <f>SUMIFS(通讯通路门店!$AH:$AH,通讯通路门店!$S:$S,$G512)</f>
        <v>0</v>
      </c>
      <c r="BP512" s="99">
        <f>SUMIFS(通讯通路门店!$AI:$AI,通讯通路门店!$S:$S,$G512)</f>
        <v>0</v>
      </c>
      <c r="BQ512" s="83"/>
    </row>
    <row r="513" spans="1:69">
      <c r="A513" s="99" t="str">
        <f>IFERROR(_xlfn.XLOOKUP($G513,通讯通路门店!$S$4:$S$993933,通讯通路门店!$A$4:$A$993933,0,0),"")</f>
        <v/>
      </c>
      <c r="B513" s="99" t="str">
        <f>IFERROR(_xlfn.XLOOKUP($G513,通讯通路门店!$S$4:$S$993933,通讯通路门店!$B$4:$B$993933,0,0),"")</f>
        <v/>
      </c>
      <c r="C513" s="99" t="str">
        <f>IFERROR(_xlfn.XLOOKUP($G513,通讯通路门店!$S$4:$S$993933,通讯通路门店!$C$4:$C$993933,0,0),"")</f>
        <v/>
      </c>
      <c r="D513" s="99" t="str">
        <f>IFERROR(_xlfn.XLOOKUP($G513,通讯通路门店!$S$4:$S$993933,通讯通路门店!$D$4:$D$993933,0,0),"")</f>
        <v/>
      </c>
      <c r="E513" s="83"/>
      <c r="F513" s="83"/>
      <c r="G513" s="101" t="e">
        <v>#N/A</v>
      </c>
      <c r="H513" s="102" t="str">
        <f>IFERROR(_xlfn.XLOOKUP($G513,通讯通路门店!$S$4:$S$993933,通讯通路门店!$R$4:$R$993933,0,0),"")</f>
        <v/>
      </c>
      <c r="I513" s="83"/>
      <c r="J513" s="83"/>
      <c r="K513" s="83"/>
      <c r="L513" s="83"/>
      <c r="M513" s="83"/>
      <c r="N513" s="83"/>
      <c r="O513" s="83"/>
      <c r="P513" s="83"/>
      <c r="Q513" s="83"/>
      <c r="R513" s="83"/>
      <c r="S513" s="83"/>
      <c r="T513" s="83"/>
      <c r="U513" s="99">
        <f>COUNTIF(通讯通路门店!$S:$S,$G513)</f>
        <v>0</v>
      </c>
      <c r="V513" s="99">
        <f>COUNTIFS(通讯通路门店!$S:$S,$G513,通讯通路门店!$J:$J,"综合卖场")</f>
        <v>0</v>
      </c>
      <c r="W513" s="99">
        <f>SUMIFS(通讯通路门店!$AJ:$AJ,通讯通路门店!$S:$S,通讯客户沙盘!$G513)</f>
        <v>0</v>
      </c>
      <c r="X513" s="99">
        <f t="shared" si="35"/>
        <v>0</v>
      </c>
      <c r="Y513" s="99">
        <f>COUNTIFS(通讯通路门店!$S:$S,$G513,通讯通路门店!$J:$J,"荣耀体验店")+COUNTIFS(通讯通路门店!$S:$S,$G513,通讯通路门店!$J:$J,"荣耀授权专卖店")</f>
        <v>0</v>
      </c>
      <c r="Z513" s="99">
        <f>COUNTIFS(通讯通路门店!$S:$S,$G513,通讯通路门店!$J:$J,"VIVO体验店")</f>
        <v>0</v>
      </c>
      <c r="AA513" s="99">
        <f>COUNTIFS(通讯通路门店!$S:$S,$G513,通讯通路门店!$J:$J,"OPPO体验店")</f>
        <v>0</v>
      </c>
      <c r="AB513" s="99">
        <f>COUNTIFS(通讯通路门店!$S:$S,$G513,通讯通路门店!$J:$J,"华为授权体验店")+COUNTIFS(通讯通路门店!$S:$S,$G513,通讯通路门店!$J:$J,"华为堡垒店")</f>
        <v>0</v>
      </c>
      <c r="AC513" s="99">
        <f>COUNTIFS(通讯通路门店!$S:$S,$G513,通讯通路门店!$J:$J,"小米体验店")</f>
        <v>0</v>
      </c>
      <c r="AD513" s="99">
        <f>COUNTIFS(通讯通路门店!$S:$S,$G513,通讯通路门店!$J:$J,"苹果体验店")</f>
        <v>0</v>
      </c>
      <c r="AE513" s="99">
        <f>COUNTIFS(通讯通路门店!$S:$S,$G513,通讯通路门店!$J:$J,"其他品牌专卖店")</f>
        <v>0</v>
      </c>
      <c r="AF513" s="99">
        <f>SUMIFS(通讯通路门店!$BI:$BI,通讯通路门店!$S:$S,$G513)</f>
        <v>0</v>
      </c>
      <c r="AG513" s="99">
        <f>SUMIFS(通讯通路门店!$BH:$BH,通讯通路门店!$S:$S,$G513)</f>
        <v>0</v>
      </c>
      <c r="AH513" s="99">
        <f t="shared" si="36"/>
        <v>0</v>
      </c>
      <c r="AI513" s="99">
        <f>SUMIFS(通讯通路门店!$BB:$BB,通讯通路门店!$S:$S,$G513)</f>
        <v>0</v>
      </c>
      <c r="AJ513" s="99">
        <f>SUMIFS(通讯通路门店!$BE:$BE,通讯通路门店!$S:$S,$G513)</f>
        <v>0</v>
      </c>
      <c r="AK513" s="99">
        <f>SUMIFS(通讯通路门店!$BG:$BG,通讯通路门店!$S:$S,$G513)</f>
        <v>0</v>
      </c>
      <c r="AL513" s="99">
        <f>SUMIFS(通讯通路门店!$BC:$BC,通讯通路门店!$S:$S,$G513)</f>
        <v>0</v>
      </c>
      <c r="AM513" s="99">
        <f>SUMIFS(通讯通路门店!$BD:$BD,通讯通路门店!$S:$S,$G513)</f>
        <v>0</v>
      </c>
      <c r="AN513" s="99">
        <f>SUMIFS(通讯通路门店!$BF:$BF,通讯通路门店!$S:$S,$G513)</f>
        <v>0</v>
      </c>
      <c r="AO513" s="99">
        <f t="shared" si="37"/>
        <v>0</v>
      </c>
      <c r="AP513" s="99">
        <f>SUMIFS(通讯通路门店!$K:$K,通讯通路门店!$S:$S,$G513)</f>
        <v>0</v>
      </c>
      <c r="AQ513" s="83"/>
      <c r="AR513" s="99">
        <f>SUMIFS(通讯通路门店!$T:$T,通讯通路门店!$S:$S,$G513)</f>
        <v>0</v>
      </c>
      <c r="AS513" s="99">
        <f>SUMIFS(通讯通路门店!$U:$U,通讯通路门店!$S:$S,$G513)</f>
        <v>0</v>
      </c>
      <c r="AT513" s="99">
        <f>SUMIFS(通讯通路门店!$V:$V,通讯通路门店!$S:$S,$G513)</f>
        <v>0</v>
      </c>
      <c r="AU513" s="99">
        <f>SUMIFS(通讯通路门店!$W:$W,通讯通路门店!$S:$S,$G513)</f>
        <v>0</v>
      </c>
      <c r="AV513" s="99">
        <f>SUMIFS(通讯通路门店!$Z:$Z,通讯通路门店!$S:$S,$G513)</f>
        <v>0</v>
      </c>
      <c r="AW513" s="99">
        <f>SUMIFS(通讯通路门店!$AB:$AB,通讯通路门店!$S:$S,$G513)</f>
        <v>0</v>
      </c>
      <c r="AX513" s="99">
        <f>SUMIFS(通讯通路门店!$X:$X,通讯通路门店!$S:$S,$G513)</f>
        <v>0</v>
      </c>
      <c r="AY513" s="99">
        <f>SUMIFS(通讯通路门店!$Y:$Y,通讯通路门店!$S:$S,$G513)</f>
        <v>0</v>
      </c>
      <c r="AZ513" s="99">
        <f>SUMIFS(通讯通路门店!$AA:$AA,通讯通路门店!$S:$S,$G513)</f>
        <v>0</v>
      </c>
      <c r="BA513" s="99">
        <f t="shared" si="38"/>
        <v>0</v>
      </c>
      <c r="BB513" s="99">
        <f t="shared" si="39"/>
        <v>0</v>
      </c>
      <c r="BC513" s="99">
        <f>SUMIFS(通讯通路门店!$W:$W,通讯通路门店!$S:$S,$G513,通讯通路门店!$J:$J,"荣耀体验店")+SUMIFS(通讯通路门店!$W:$W,通讯通路门店!$S:$S,$G513,通讯通路门店!$J:$J,"荣耀授权专卖店")</f>
        <v>0</v>
      </c>
      <c r="BD513" s="99">
        <f>SUMIFS(通讯通路门店!$Z:$Z,通讯通路门店!$S:$S,$G513,通讯通路门店!$J:$J,"VIVO体验店")</f>
        <v>0</v>
      </c>
      <c r="BE513" s="99">
        <f>SUMIFS(通讯通路门店!$AB:$AB,通讯通路门店!$S:$S,$G513,通讯通路门店!$J:$J,"OPPO体验店")</f>
        <v>0</v>
      </c>
      <c r="BF513" s="99">
        <f>SUMIFS(通讯通路门店!$X:$X,通讯通路门店!$S:$S,$G513,通讯通路门店!$J:$J,"华为授权体验店")+SUMIFS(通讯通路门店!$AA:$AA,通讯通路门店!$S:$S,$G513,通讯通路门店!$J:$J,"华为堡垒店")</f>
        <v>0</v>
      </c>
      <c r="BG513" s="99">
        <f>SUMIFS(通讯通路门店!$Y:$Y,通讯通路门店!$S:$S,$G513,通讯通路门店!$J:$J,"小米体验店")</f>
        <v>0</v>
      </c>
      <c r="BH513" s="99">
        <f>SUMIFS(通讯通路门店!$AA:$AA,通讯通路门店!$S:$S,$G513,通讯通路门店!$J:$J,"苹果体验店")</f>
        <v>0</v>
      </c>
      <c r="BI513" s="99">
        <f>SUMIFS(通讯通路门店!$K:$K,通讯通路门店!$S:$S,$G513,通讯通路门店!$J:$J,"其他品牌专卖店")</f>
        <v>0</v>
      </c>
      <c r="BJ513" s="99">
        <f>SUMIFS(通讯通路门店!$AC:$AC,通讯通路门店!$S:$S,$G513)</f>
        <v>0</v>
      </c>
      <c r="BK513" s="99">
        <f>SUMIFS(通讯通路门店!$AD:$AD,通讯通路门店!$S:$S,$G513)</f>
        <v>0</v>
      </c>
      <c r="BL513" s="99">
        <f>SUMIFS(通讯通路门店!$AE:$AE,通讯通路门店!$S:$S,$G513)</f>
        <v>0</v>
      </c>
      <c r="BM513" s="99">
        <f>SUMIFS(通讯通路门店!$AF:$AF,通讯通路门店!$S:$S,$G513)</f>
        <v>0</v>
      </c>
      <c r="BN513" s="99">
        <f>SUMIFS(通讯通路门店!$AG:$AG,通讯通路门店!$S:$S,$G513)</f>
        <v>0</v>
      </c>
      <c r="BO513" s="99">
        <f>SUMIFS(通讯通路门店!$AH:$AH,通讯通路门店!$S:$S,$G513)</f>
        <v>0</v>
      </c>
      <c r="BP513" s="99">
        <f>SUMIFS(通讯通路门店!$AI:$AI,通讯通路门店!$S:$S,$G513)</f>
        <v>0</v>
      </c>
      <c r="BQ513" s="83"/>
    </row>
    <row r="514" spans="1:69">
      <c r="A514" s="99" t="str">
        <f>IFERROR(_xlfn.XLOOKUP($G514,通讯通路门店!$S$4:$S$993933,通讯通路门店!$A$4:$A$993933,0,0),"")</f>
        <v/>
      </c>
      <c r="B514" s="99" t="str">
        <f>IFERROR(_xlfn.XLOOKUP($G514,通讯通路门店!$S$4:$S$993933,通讯通路门店!$B$4:$B$993933,0,0),"")</f>
        <v/>
      </c>
      <c r="C514" s="99" t="str">
        <f>IFERROR(_xlfn.XLOOKUP($G514,通讯通路门店!$S$4:$S$993933,通讯通路门店!$C$4:$C$993933,0,0),"")</f>
        <v/>
      </c>
      <c r="D514" s="99" t="str">
        <f>IFERROR(_xlfn.XLOOKUP($G514,通讯通路门店!$S$4:$S$993933,通讯通路门店!$D$4:$D$993933,0,0),"")</f>
        <v/>
      </c>
      <c r="E514" s="83"/>
      <c r="F514" s="83"/>
      <c r="G514" s="101" t="e">
        <v>#N/A</v>
      </c>
      <c r="H514" s="102" t="str">
        <f>IFERROR(_xlfn.XLOOKUP($G514,通讯通路门店!$S$4:$S$993933,通讯通路门店!$R$4:$R$993933,0,0),"")</f>
        <v/>
      </c>
      <c r="I514" s="83"/>
      <c r="J514" s="83"/>
      <c r="K514" s="83"/>
      <c r="L514" s="83"/>
      <c r="M514" s="83"/>
      <c r="N514" s="83"/>
      <c r="O514" s="83"/>
      <c r="P514" s="83"/>
      <c r="Q514" s="83"/>
      <c r="R514" s="83"/>
      <c r="S514" s="83"/>
      <c r="T514" s="83"/>
      <c r="U514" s="99">
        <f>COUNTIF(通讯通路门店!$S:$S,$G514)</f>
        <v>0</v>
      </c>
      <c r="V514" s="99">
        <f>COUNTIFS(通讯通路门店!$S:$S,$G514,通讯通路门店!$J:$J,"综合卖场")</f>
        <v>0</v>
      </c>
      <c r="W514" s="99">
        <f>SUMIFS(通讯通路门店!$AJ:$AJ,通讯通路门店!$S:$S,通讯客户沙盘!$G514)</f>
        <v>0</v>
      </c>
      <c r="X514" s="99">
        <f t="shared" si="35"/>
        <v>0</v>
      </c>
      <c r="Y514" s="99">
        <f>COUNTIFS(通讯通路门店!$S:$S,$G514,通讯通路门店!$J:$J,"荣耀体验店")+COUNTIFS(通讯通路门店!$S:$S,$G514,通讯通路门店!$J:$J,"荣耀授权专卖店")</f>
        <v>0</v>
      </c>
      <c r="Z514" s="99">
        <f>COUNTIFS(通讯通路门店!$S:$S,$G514,通讯通路门店!$J:$J,"VIVO体验店")</f>
        <v>0</v>
      </c>
      <c r="AA514" s="99">
        <f>COUNTIFS(通讯通路门店!$S:$S,$G514,通讯通路门店!$J:$J,"OPPO体验店")</f>
        <v>0</v>
      </c>
      <c r="AB514" s="99">
        <f>COUNTIFS(通讯通路门店!$S:$S,$G514,通讯通路门店!$J:$J,"华为授权体验店")+COUNTIFS(通讯通路门店!$S:$S,$G514,通讯通路门店!$J:$J,"华为堡垒店")</f>
        <v>0</v>
      </c>
      <c r="AC514" s="99">
        <f>COUNTIFS(通讯通路门店!$S:$S,$G514,通讯通路门店!$J:$J,"小米体验店")</f>
        <v>0</v>
      </c>
      <c r="AD514" s="99">
        <f>COUNTIFS(通讯通路门店!$S:$S,$G514,通讯通路门店!$J:$J,"苹果体验店")</f>
        <v>0</v>
      </c>
      <c r="AE514" s="99">
        <f>COUNTIFS(通讯通路门店!$S:$S,$G514,通讯通路门店!$J:$J,"其他品牌专卖店")</f>
        <v>0</v>
      </c>
      <c r="AF514" s="99">
        <f>SUMIFS(通讯通路门店!$BI:$BI,通讯通路门店!$S:$S,$G514)</f>
        <v>0</v>
      </c>
      <c r="AG514" s="99">
        <f>SUMIFS(通讯通路门店!$BH:$BH,通讯通路门店!$S:$S,$G514)</f>
        <v>0</v>
      </c>
      <c r="AH514" s="99">
        <f t="shared" si="36"/>
        <v>0</v>
      </c>
      <c r="AI514" s="99">
        <f>SUMIFS(通讯通路门店!$BB:$BB,通讯通路门店!$S:$S,$G514)</f>
        <v>0</v>
      </c>
      <c r="AJ514" s="99">
        <f>SUMIFS(通讯通路门店!$BE:$BE,通讯通路门店!$S:$S,$G514)</f>
        <v>0</v>
      </c>
      <c r="AK514" s="99">
        <f>SUMIFS(通讯通路门店!$BG:$BG,通讯通路门店!$S:$S,$G514)</f>
        <v>0</v>
      </c>
      <c r="AL514" s="99">
        <f>SUMIFS(通讯通路门店!$BC:$BC,通讯通路门店!$S:$S,$G514)</f>
        <v>0</v>
      </c>
      <c r="AM514" s="99">
        <f>SUMIFS(通讯通路门店!$BD:$BD,通讯通路门店!$S:$S,$G514)</f>
        <v>0</v>
      </c>
      <c r="AN514" s="99">
        <f>SUMIFS(通讯通路门店!$BF:$BF,通讯通路门店!$S:$S,$G514)</f>
        <v>0</v>
      </c>
      <c r="AO514" s="99">
        <f t="shared" si="37"/>
        <v>0</v>
      </c>
      <c r="AP514" s="99">
        <f>SUMIFS(通讯通路门店!$K:$K,通讯通路门店!$S:$S,$G514)</f>
        <v>0</v>
      </c>
      <c r="AQ514" s="83"/>
      <c r="AR514" s="99">
        <f>SUMIFS(通讯通路门店!$T:$T,通讯通路门店!$S:$S,$G514)</f>
        <v>0</v>
      </c>
      <c r="AS514" s="99">
        <f>SUMIFS(通讯通路门店!$U:$U,通讯通路门店!$S:$S,$G514)</f>
        <v>0</v>
      </c>
      <c r="AT514" s="99">
        <f>SUMIFS(通讯通路门店!$V:$V,通讯通路门店!$S:$S,$G514)</f>
        <v>0</v>
      </c>
      <c r="AU514" s="99">
        <f>SUMIFS(通讯通路门店!$W:$W,通讯通路门店!$S:$S,$G514)</f>
        <v>0</v>
      </c>
      <c r="AV514" s="99">
        <f>SUMIFS(通讯通路门店!$Z:$Z,通讯通路门店!$S:$S,$G514)</f>
        <v>0</v>
      </c>
      <c r="AW514" s="99">
        <f>SUMIFS(通讯通路门店!$AB:$AB,通讯通路门店!$S:$S,$G514)</f>
        <v>0</v>
      </c>
      <c r="AX514" s="99">
        <f>SUMIFS(通讯通路门店!$X:$X,通讯通路门店!$S:$S,$G514)</f>
        <v>0</v>
      </c>
      <c r="AY514" s="99">
        <f>SUMIFS(通讯通路门店!$Y:$Y,通讯通路门店!$S:$S,$G514)</f>
        <v>0</v>
      </c>
      <c r="AZ514" s="99">
        <f>SUMIFS(通讯通路门店!$AA:$AA,通讯通路门店!$S:$S,$G514)</f>
        <v>0</v>
      </c>
      <c r="BA514" s="99">
        <f t="shared" si="38"/>
        <v>0</v>
      </c>
      <c r="BB514" s="99">
        <f t="shared" si="39"/>
        <v>0</v>
      </c>
      <c r="BC514" s="99">
        <f>SUMIFS(通讯通路门店!$W:$W,通讯通路门店!$S:$S,$G514,通讯通路门店!$J:$J,"荣耀体验店")+SUMIFS(通讯通路门店!$W:$W,通讯通路门店!$S:$S,$G514,通讯通路门店!$J:$J,"荣耀授权专卖店")</f>
        <v>0</v>
      </c>
      <c r="BD514" s="99">
        <f>SUMIFS(通讯通路门店!$Z:$Z,通讯通路门店!$S:$S,$G514,通讯通路门店!$J:$J,"VIVO体验店")</f>
        <v>0</v>
      </c>
      <c r="BE514" s="99">
        <f>SUMIFS(通讯通路门店!$AB:$AB,通讯通路门店!$S:$S,$G514,通讯通路门店!$J:$J,"OPPO体验店")</f>
        <v>0</v>
      </c>
      <c r="BF514" s="99">
        <f>SUMIFS(通讯通路门店!$X:$X,通讯通路门店!$S:$S,$G514,通讯通路门店!$J:$J,"华为授权体验店")+SUMIFS(通讯通路门店!$AA:$AA,通讯通路门店!$S:$S,$G514,通讯通路门店!$J:$J,"华为堡垒店")</f>
        <v>0</v>
      </c>
      <c r="BG514" s="99">
        <f>SUMIFS(通讯通路门店!$Y:$Y,通讯通路门店!$S:$S,$G514,通讯通路门店!$J:$J,"小米体验店")</f>
        <v>0</v>
      </c>
      <c r="BH514" s="99">
        <f>SUMIFS(通讯通路门店!$AA:$AA,通讯通路门店!$S:$S,$G514,通讯通路门店!$J:$J,"苹果体验店")</f>
        <v>0</v>
      </c>
      <c r="BI514" s="99">
        <f>SUMIFS(通讯通路门店!$K:$K,通讯通路门店!$S:$S,$G514,通讯通路门店!$J:$J,"其他品牌专卖店")</f>
        <v>0</v>
      </c>
      <c r="BJ514" s="99">
        <f>SUMIFS(通讯通路门店!$AC:$AC,通讯通路门店!$S:$S,$G514)</f>
        <v>0</v>
      </c>
      <c r="BK514" s="99">
        <f>SUMIFS(通讯通路门店!$AD:$AD,通讯通路门店!$S:$S,$G514)</f>
        <v>0</v>
      </c>
      <c r="BL514" s="99">
        <f>SUMIFS(通讯通路门店!$AE:$AE,通讯通路门店!$S:$S,$G514)</f>
        <v>0</v>
      </c>
      <c r="BM514" s="99">
        <f>SUMIFS(通讯通路门店!$AF:$AF,通讯通路门店!$S:$S,$G514)</f>
        <v>0</v>
      </c>
      <c r="BN514" s="99">
        <f>SUMIFS(通讯通路门店!$AG:$AG,通讯通路门店!$S:$S,$G514)</f>
        <v>0</v>
      </c>
      <c r="BO514" s="99">
        <f>SUMIFS(通讯通路门店!$AH:$AH,通讯通路门店!$S:$S,$G514)</f>
        <v>0</v>
      </c>
      <c r="BP514" s="99">
        <f>SUMIFS(通讯通路门店!$AI:$AI,通讯通路门店!$S:$S,$G514)</f>
        <v>0</v>
      </c>
      <c r="BQ514" s="83"/>
    </row>
    <row r="515" spans="1:69">
      <c r="A515" s="99" t="str">
        <f>IFERROR(_xlfn.XLOOKUP($G515,通讯通路门店!$S$4:$S$993933,通讯通路门店!$A$4:$A$993933,0,0),"")</f>
        <v/>
      </c>
      <c r="B515" s="99" t="str">
        <f>IFERROR(_xlfn.XLOOKUP($G515,通讯通路门店!$S$4:$S$993933,通讯通路门店!$B$4:$B$993933,0,0),"")</f>
        <v/>
      </c>
      <c r="C515" s="99" t="str">
        <f>IFERROR(_xlfn.XLOOKUP($G515,通讯通路门店!$S$4:$S$993933,通讯通路门店!$C$4:$C$993933,0,0),"")</f>
        <v/>
      </c>
      <c r="D515" s="99" t="str">
        <f>IFERROR(_xlfn.XLOOKUP($G515,通讯通路门店!$S$4:$S$993933,通讯通路门店!$D$4:$D$993933,0,0),"")</f>
        <v/>
      </c>
      <c r="E515" s="83"/>
      <c r="F515" s="83"/>
      <c r="G515" s="101" t="e">
        <v>#N/A</v>
      </c>
      <c r="H515" s="102" t="str">
        <f>IFERROR(_xlfn.XLOOKUP($G515,通讯通路门店!$S$4:$S$993933,通讯通路门店!$R$4:$R$993933,0,0),"")</f>
        <v/>
      </c>
      <c r="I515" s="83"/>
      <c r="J515" s="83"/>
      <c r="K515" s="83"/>
      <c r="L515" s="83"/>
      <c r="M515" s="83"/>
      <c r="N515" s="83"/>
      <c r="O515" s="83"/>
      <c r="P515" s="83"/>
      <c r="Q515" s="83"/>
      <c r="R515" s="83"/>
      <c r="S515" s="83"/>
      <c r="T515" s="83"/>
      <c r="U515" s="99">
        <f>COUNTIF(通讯通路门店!$S:$S,$G515)</f>
        <v>0</v>
      </c>
      <c r="V515" s="99">
        <f>COUNTIFS(通讯通路门店!$S:$S,$G515,通讯通路门店!$J:$J,"综合卖场")</f>
        <v>0</v>
      </c>
      <c r="W515" s="99">
        <f>SUMIFS(通讯通路门店!$AJ:$AJ,通讯通路门店!$S:$S,通讯客户沙盘!$G515)</f>
        <v>0</v>
      </c>
      <c r="X515" s="99">
        <f t="shared" si="35"/>
        <v>0</v>
      </c>
      <c r="Y515" s="99">
        <f>COUNTIFS(通讯通路门店!$S:$S,$G515,通讯通路门店!$J:$J,"荣耀体验店")+COUNTIFS(通讯通路门店!$S:$S,$G515,通讯通路门店!$J:$J,"荣耀授权专卖店")</f>
        <v>0</v>
      </c>
      <c r="Z515" s="99">
        <f>COUNTIFS(通讯通路门店!$S:$S,$G515,通讯通路门店!$J:$J,"VIVO体验店")</f>
        <v>0</v>
      </c>
      <c r="AA515" s="99">
        <f>COUNTIFS(通讯通路门店!$S:$S,$G515,通讯通路门店!$J:$J,"OPPO体验店")</f>
        <v>0</v>
      </c>
      <c r="AB515" s="99">
        <f>COUNTIFS(通讯通路门店!$S:$S,$G515,通讯通路门店!$J:$J,"华为授权体验店")+COUNTIFS(通讯通路门店!$S:$S,$G515,通讯通路门店!$J:$J,"华为堡垒店")</f>
        <v>0</v>
      </c>
      <c r="AC515" s="99">
        <f>COUNTIFS(通讯通路门店!$S:$S,$G515,通讯通路门店!$J:$J,"小米体验店")</f>
        <v>0</v>
      </c>
      <c r="AD515" s="99">
        <f>COUNTIFS(通讯通路门店!$S:$S,$G515,通讯通路门店!$J:$J,"苹果体验店")</f>
        <v>0</v>
      </c>
      <c r="AE515" s="99">
        <f>COUNTIFS(通讯通路门店!$S:$S,$G515,通讯通路门店!$J:$J,"其他品牌专卖店")</f>
        <v>0</v>
      </c>
      <c r="AF515" s="99">
        <f>SUMIFS(通讯通路门店!$BI:$BI,通讯通路门店!$S:$S,$G515)</f>
        <v>0</v>
      </c>
      <c r="AG515" s="99">
        <f>SUMIFS(通讯通路门店!$BH:$BH,通讯通路门店!$S:$S,$G515)</f>
        <v>0</v>
      </c>
      <c r="AH515" s="99">
        <f t="shared" si="36"/>
        <v>0</v>
      </c>
      <c r="AI515" s="99">
        <f>SUMIFS(通讯通路门店!$BB:$BB,通讯通路门店!$S:$S,$G515)</f>
        <v>0</v>
      </c>
      <c r="AJ515" s="99">
        <f>SUMIFS(通讯通路门店!$BE:$BE,通讯通路门店!$S:$S,$G515)</f>
        <v>0</v>
      </c>
      <c r="AK515" s="99">
        <f>SUMIFS(通讯通路门店!$BG:$BG,通讯通路门店!$S:$S,$G515)</f>
        <v>0</v>
      </c>
      <c r="AL515" s="99">
        <f>SUMIFS(通讯通路门店!$BC:$BC,通讯通路门店!$S:$S,$G515)</f>
        <v>0</v>
      </c>
      <c r="AM515" s="99">
        <f>SUMIFS(通讯通路门店!$BD:$BD,通讯通路门店!$S:$S,$G515)</f>
        <v>0</v>
      </c>
      <c r="AN515" s="99">
        <f>SUMIFS(通讯通路门店!$BF:$BF,通讯通路门店!$S:$S,$G515)</f>
        <v>0</v>
      </c>
      <c r="AO515" s="99">
        <f t="shared" si="37"/>
        <v>0</v>
      </c>
      <c r="AP515" s="99">
        <f>SUMIFS(通讯通路门店!$K:$K,通讯通路门店!$S:$S,$G515)</f>
        <v>0</v>
      </c>
      <c r="AQ515" s="83"/>
      <c r="AR515" s="99">
        <f>SUMIFS(通讯通路门店!$T:$T,通讯通路门店!$S:$S,$G515)</f>
        <v>0</v>
      </c>
      <c r="AS515" s="99">
        <f>SUMIFS(通讯通路门店!$U:$U,通讯通路门店!$S:$S,$G515)</f>
        <v>0</v>
      </c>
      <c r="AT515" s="99">
        <f>SUMIFS(通讯通路门店!$V:$V,通讯通路门店!$S:$S,$G515)</f>
        <v>0</v>
      </c>
      <c r="AU515" s="99">
        <f>SUMIFS(通讯通路门店!$W:$W,通讯通路门店!$S:$S,$G515)</f>
        <v>0</v>
      </c>
      <c r="AV515" s="99">
        <f>SUMIFS(通讯通路门店!$Z:$Z,通讯通路门店!$S:$S,$G515)</f>
        <v>0</v>
      </c>
      <c r="AW515" s="99">
        <f>SUMIFS(通讯通路门店!$AB:$AB,通讯通路门店!$S:$S,$G515)</f>
        <v>0</v>
      </c>
      <c r="AX515" s="99">
        <f>SUMIFS(通讯通路门店!$X:$X,通讯通路门店!$S:$S,$G515)</f>
        <v>0</v>
      </c>
      <c r="AY515" s="99">
        <f>SUMIFS(通讯通路门店!$Y:$Y,通讯通路门店!$S:$S,$G515)</f>
        <v>0</v>
      </c>
      <c r="AZ515" s="99">
        <f>SUMIFS(通讯通路门店!$AA:$AA,通讯通路门店!$S:$S,$G515)</f>
        <v>0</v>
      </c>
      <c r="BA515" s="99">
        <f t="shared" si="38"/>
        <v>0</v>
      </c>
      <c r="BB515" s="99">
        <f t="shared" si="39"/>
        <v>0</v>
      </c>
      <c r="BC515" s="99">
        <f>SUMIFS(通讯通路门店!$W:$W,通讯通路门店!$S:$S,$G515,通讯通路门店!$J:$J,"荣耀体验店")+SUMIFS(通讯通路门店!$W:$W,通讯通路门店!$S:$S,$G515,通讯通路门店!$J:$J,"荣耀授权专卖店")</f>
        <v>0</v>
      </c>
      <c r="BD515" s="99">
        <f>SUMIFS(通讯通路门店!$Z:$Z,通讯通路门店!$S:$S,$G515,通讯通路门店!$J:$J,"VIVO体验店")</f>
        <v>0</v>
      </c>
      <c r="BE515" s="99">
        <f>SUMIFS(通讯通路门店!$AB:$AB,通讯通路门店!$S:$S,$G515,通讯通路门店!$J:$J,"OPPO体验店")</f>
        <v>0</v>
      </c>
      <c r="BF515" s="99">
        <f>SUMIFS(通讯通路门店!$X:$X,通讯通路门店!$S:$S,$G515,通讯通路门店!$J:$J,"华为授权体验店")+SUMIFS(通讯通路门店!$AA:$AA,通讯通路门店!$S:$S,$G515,通讯通路门店!$J:$J,"华为堡垒店")</f>
        <v>0</v>
      </c>
      <c r="BG515" s="99">
        <f>SUMIFS(通讯通路门店!$Y:$Y,通讯通路门店!$S:$S,$G515,通讯通路门店!$J:$J,"小米体验店")</f>
        <v>0</v>
      </c>
      <c r="BH515" s="99">
        <f>SUMIFS(通讯通路门店!$AA:$AA,通讯通路门店!$S:$S,$G515,通讯通路门店!$J:$J,"苹果体验店")</f>
        <v>0</v>
      </c>
      <c r="BI515" s="99">
        <f>SUMIFS(通讯通路门店!$K:$K,通讯通路门店!$S:$S,$G515,通讯通路门店!$J:$J,"其他品牌专卖店")</f>
        <v>0</v>
      </c>
      <c r="BJ515" s="99">
        <f>SUMIFS(通讯通路门店!$AC:$AC,通讯通路门店!$S:$S,$G515)</f>
        <v>0</v>
      </c>
      <c r="BK515" s="99">
        <f>SUMIFS(通讯通路门店!$AD:$AD,通讯通路门店!$S:$S,$G515)</f>
        <v>0</v>
      </c>
      <c r="BL515" s="99">
        <f>SUMIFS(通讯通路门店!$AE:$AE,通讯通路门店!$S:$S,$G515)</f>
        <v>0</v>
      </c>
      <c r="BM515" s="99">
        <f>SUMIFS(通讯通路门店!$AF:$AF,通讯通路门店!$S:$S,$G515)</f>
        <v>0</v>
      </c>
      <c r="BN515" s="99">
        <f>SUMIFS(通讯通路门店!$AG:$AG,通讯通路门店!$S:$S,$G515)</f>
        <v>0</v>
      </c>
      <c r="BO515" s="99">
        <f>SUMIFS(通讯通路门店!$AH:$AH,通讯通路门店!$S:$S,$G515)</f>
        <v>0</v>
      </c>
      <c r="BP515" s="99">
        <f>SUMIFS(通讯通路门店!$AI:$AI,通讯通路门店!$S:$S,$G515)</f>
        <v>0</v>
      </c>
      <c r="BQ515" s="83"/>
    </row>
    <row r="516" spans="1:69">
      <c r="A516" s="99" t="str">
        <f>IFERROR(_xlfn.XLOOKUP($G516,通讯通路门店!$S$4:$S$993933,通讯通路门店!$A$4:$A$993933,0,0),"")</f>
        <v/>
      </c>
      <c r="B516" s="99" t="str">
        <f>IFERROR(_xlfn.XLOOKUP($G516,通讯通路门店!$S$4:$S$993933,通讯通路门店!$B$4:$B$993933,0,0),"")</f>
        <v/>
      </c>
      <c r="C516" s="99" t="str">
        <f>IFERROR(_xlfn.XLOOKUP($G516,通讯通路门店!$S$4:$S$993933,通讯通路门店!$C$4:$C$993933,0,0),"")</f>
        <v/>
      </c>
      <c r="D516" s="99" t="str">
        <f>IFERROR(_xlfn.XLOOKUP($G516,通讯通路门店!$S$4:$S$993933,通讯通路门店!$D$4:$D$993933,0,0),"")</f>
        <v/>
      </c>
      <c r="E516" s="83"/>
      <c r="F516" s="83"/>
      <c r="G516" s="101" t="e">
        <v>#N/A</v>
      </c>
      <c r="H516" s="102" t="str">
        <f>IFERROR(_xlfn.XLOOKUP($G516,通讯通路门店!$S$4:$S$993933,通讯通路门店!$R$4:$R$993933,0,0),"")</f>
        <v/>
      </c>
      <c r="I516" s="83"/>
      <c r="J516" s="83"/>
      <c r="K516" s="83"/>
      <c r="L516" s="83"/>
      <c r="M516" s="83"/>
      <c r="N516" s="83"/>
      <c r="O516" s="83"/>
      <c r="P516" s="83"/>
      <c r="Q516" s="83"/>
      <c r="R516" s="83"/>
      <c r="S516" s="83"/>
      <c r="T516" s="83"/>
      <c r="U516" s="99">
        <f>COUNTIF(通讯通路门店!$S:$S,$G516)</f>
        <v>0</v>
      </c>
      <c r="V516" s="99">
        <f>COUNTIFS(通讯通路门店!$S:$S,$G516,通讯通路门店!$J:$J,"综合卖场")</f>
        <v>0</v>
      </c>
      <c r="W516" s="99">
        <f>SUMIFS(通讯通路门店!$AJ:$AJ,通讯通路门店!$S:$S,通讯客户沙盘!$G516)</f>
        <v>0</v>
      </c>
      <c r="X516" s="99">
        <f t="shared" ref="X516:X579" si="40">Y516+Z516+AA516+AB516+AC516+AD516+AE516</f>
        <v>0</v>
      </c>
      <c r="Y516" s="99">
        <f>COUNTIFS(通讯通路门店!$S:$S,$G516,通讯通路门店!$J:$J,"荣耀体验店")+COUNTIFS(通讯通路门店!$S:$S,$G516,通讯通路门店!$J:$J,"荣耀授权专卖店")</f>
        <v>0</v>
      </c>
      <c r="Z516" s="99">
        <f>COUNTIFS(通讯通路门店!$S:$S,$G516,通讯通路门店!$J:$J,"VIVO体验店")</f>
        <v>0</v>
      </c>
      <c r="AA516" s="99">
        <f>COUNTIFS(通讯通路门店!$S:$S,$G516,通讯通路门店!$J:$J,"OPPO体验店")</f>
        <v>0</v>
      </c>
      <c r="AB516" s="99">
        <f>COUNTIFS(通讯通路门店!$S:$S,$G516,通讯通路门店!$J:$J,"华为授权体验店")+COUNTIFS(通讯通路门店!$S:$S,$G516,通讯通路门店!$J:$J,"华为堡垒店")</f>
        <v>0</v>
      </c>
      <c r="AC516" s="99">
        <f>COUNTIFS(通讯通路门店!$S:$S,$G516,通讯通路门店!$J:$J,"小米体验店")</f>
        <v>0</v>
      </c>
      <c r="AD516" s="99">
        <f>COUNTIFS(通讯通路门店!$S:$S,$G516,通讯通路门店!$J:$J,"苹果体验店")</f>
        <v>0</v>
      </c>
      <c r="AE516" s="99">
        <f>COUNTIFS(通讯通路门店!$S:$S,$G516,通讯通路门店!$J:$J,"其他品牌专卖店")</f>
        <v>0</v>
      </c>
      <c r="AF516" s="99">
        <f>SUMIFS(通讯通路门店!$BI:$BI,通讯通路门店!$S:$S,$G516)</f>
        <v>0</v>
      </c>
      <c r="AG516" s="99">
        <f>SUMIFS(通讯通路门店!$BH:$BH,通讯通路门店!$S:$S,$G516)</f>
        <v>0</v>
      </c>
      <c r="AH516" s="99">
        <f t="shared" ref="AH516:AH579" si="41">AI516+AJ516+AK516+AL516+AM516+AN516</f>
        <v>0</v>
      </c>
      <c r="AI516" s="99">
        <f>SUMIFS(通讯通路门店!$BB:$BB,通讯通路门店!$S:$S,$G516)</f>
        <v>0</v>
      </c>
      <c r="AJ516" s="99">
        <f>SUMIFS(通讯通路门店!$BE:$BE,通讯通路门店!$S:$S,$G516)</f>
        <v>0</v>
      </c>
      <c r="AK516" s="99">
        <f>SUMIFS(通讯通路门店!$BG:$BG,通讯通路门店!$S:$S,$G516)</f>
        <v>0</v>
      </c>
      <c r="AL516" s="99">
        <f>SUMIFS(通讯通路门店!$BC:$BC,通讯通路门店!$S:$S,$G516)</f>
        <v>0</v>
      </c>
      <c r="AM516" s="99">
        <f>SUMIFS(通讯通路门店!$BD:$BD,通讯通路门店!$S:$S,$G516)</f>
        <v>0</v>
      </c>
      <c r="AN516" s="99">
        <f>SUMIFS(通讯通路门店!$BF:$BF,通讯通路门店!$S:$S,$G516)</f>
        <v>0</v>
      </c>
      <c r="AO516" s="99">
        <f t="shared" ref="AO516:AO579" si="42">AP516+AQ516</f>
        <v>0</v>
      </c>
      <c r="AP516" s="99">
        <f>SUMIFS(通讯通路门店!$K:$K,通讯通路门店!$S:$S,$G516)</f>
        <v>0</v>
      </c>
      <c r="AQ516" s="83"/>
      <c r="AR516" s="99">
        <f>SUMIFS(通讯通路门店!$T:$T,通讯通路门店!$S:$S,$G516)</f>
        <v>0</v>
      </c>
      <c r="AS516" s="99">
        <f>SUMIFS(通讯通路门店!$U:$U,通讯通路门店!$S:$S,$G516)</f>
        <v>0</v>
      </c>
      <c r="AT516" s="99">
        <f>SUMIFS(通讯通路门店!$V:$V,通讯通路门店!$S:$S,$G516)</f>
        <v>0</v>
      </c>
      <c r="AU516" s="99">
        <f>SUMIFS(通讯通路门店!$W:$W,通讯通路门店!$S:$S,$G516)</f>
        <v>0</v>
      </c>
      <c r="AV516" s="99">
        <f>SUMIFS(通讯通路门店!$Z:$Z,通讯通路门店!$S:$S,$G516)</f>
        <v>0</v>
      </c>
      <c r="AW516" s="99">
        <f>SUMIFS(通讯通路门店!$AB:$AB,通讯通路门店!$S:$S,$G516)</f>
        <v>0</v>
      </c>
      <c r="AX516" s="99">
        <f>SUMIFS(通讯通路门店!$X:$X,通讯通路门店!$S:$S,$G516)</f>
        <v>0</v>
      </c>
      <c r="AY516" s="99">
        <f>SUMIFS(通讯通路门店!$Y:$Y,通讯通路门店!$S:$S,$G516)</f>
        <v>0</v>
      </c>
      <c r="AZ516" s="99">
        <f>SUMIFS(通讯通路门店!$AA:$AA,通讯通路门店!$S:$S,$G516)</f>
        <v>0</v>
      </c>
      <c r="BA516" s="99">
        <f t="shared" ref="BA516:BA579" si="43">AP516-BB516</f>
        <v>0</v>
      </c>
      <c r="BB516" s="99">
        <f t="shared" ref="BB516:BB579" si="44">BC516+BD516+BE516+BF516+BG516+BH516</f>
        <v>0</v>
      </c>
      <c r="BC516" s="99">
        <f>SUMIFS(通讯通路门店!$W:$W,通讯通路门店!$S:$S,$G516,通讯通路门店!$J:$J,"荣耀体验店")+SUMIFS(通讯通路门店!$W:$W,通讯通路门店!$S:$S,$G516,通讯通路门店!$J:$J,"荣耀授权专卖店")</f>
        <v>0</v>
      </c>
      <c r="BD516" s="99">
        <f>SUMIFS(通讯通路门店!$Z:$Z,通讯通路门店!$S:$S,$G516,通讯通路门店!$J:$J,"VIVO体验店")</f>
        <v>0</v>
      </c>
      <c r="BE516" s="99">
        <f>SUMIFS(通讯通路门店!$AB:$AB,通讯通路门店!$S:$S,$G516,通讯通路门店!$J:$J,"OPPO体验店")</f>
        <v>0</v>
      </c>
      <c r="BF516" s="99">
        <f>SUMIFS(通讯通路门店!$X:$X,通讯通路门店!$S:$S,$G516,通讯通路门店!$J:$J,"华为授权体验店")+SUMIFS(通讯通路门店!$AA:$AA,通讯通路门店!$S:$S,$G516,通讯通路门店!$J:$J,"华为堡垒店")</f>
        <v>0</v>
      </c>
      <c r="BG516" s="99">
        <f>SUMIFS(通讯通路门店!$Y:$Y,通讯通路门店!$S:$S,$G516,通讯通路门店!$J:$J,"小米体验店")</f>
        <v>0</v>
      </c>
      <c r="BH516" s="99">
        <f>SUMIFS(通讯通路门店!$AA:$AA,通讯通路门店!$S:$S,$G516,通讯通路门店!$J:$J,"苹果体验店")</f>
        <v>0</v>
      </c>
      <c r="BI516" s="99">
        <f>SUMIFS(通讯通路门店!$K:$K,通讯通路门店!$S:$S,$G516,通讯通路门店!$J:$J,"其他品牌专卖店")</f>
        <v>0</v>
      </c>
      <c r="BJ516" s="99">
        <f>SUMIFS(通讯通路门店!$AC:$AC,通讯通路门店!$S:$S,$G516)</f>
        <v>0</v>
      </c>
      <c r="BK516" s="99">
        <f>SUMIFS(通讯通路门店!$AD:$AD,通讯通路门店!$S:$S,$G516)</f>
        <v>0</v>
      </c>
      <c r="BL516" s="99">
        <f>SUMIFS(通讯通路门店!$AE:$AE,通讯通路门店!$S:$S,$G516)</f>
        <v>0</v>
      </c>
      <c r="BM516" s="99">
        <f>SUMIFS(通讯通路门店!$AF:$AF,通讯通路门店!$S:$S,$G516)</f>
        <v>0</v>
      </c>
      <c r="BN516" s="99">
        <f>SUMIFS(通讯通路门店!$AG:$AG,通讯通路门店!$S:$S,$G516)</f>
        <v>0</v>
      </c>
      <c r="BO516" s="99">
        <f>SUMIFS(通讯通路门店!$AH:$AH,通讯通路门店!$S:$S,$G516)</f>
        <v>0</v>
      </c>
      <c r="BP516" s="99">
        <f>SUMIFS(通讯通路门店!$AI:$AI,通讯通路门店!$S:$S,$G516)</f>
        <v>0</v>
      </c>
      <c r="BQ516" s="83"/>
    </row>
    <row r="517" spans="1:69">
      <c r="A517" s="99" t="str">
        <f>IFERROR(_xlfn.XLOOKUP($G517,通讯通路门店!$S$4:$S$993933,通讯通路门店!$A$4:$A$993933,0,0),"")</f>
        <v/>
      </c>
      <c r="B517" s="99" t="str">
        <f>IFERROR(_xlfn.XLOOKUP($G517,通讯通路门店!$S$4:$S$993933,通讯通路门店!$B$4:$B$993933,0,0),"")</f>
        <v/>
      </c>
      <c r="C517" s="99" t="str">
        <f>IFERROR(_xlfn.XLOOKUP($G517,通讯通路门店!$S$4:$S$993933,通讯通路门店!$C$4:$C$993933,0,0),"")</f>
        <v/>
      </c>
      <c r="D517" s="99" t="str">
        <f>IFERROR(_xlfn.XLOOKUP($G517,通讯通路门店!$S$4:$S$993933,通讯通路门店!$D$4:$D$993933,0,0),"")</f>
        <v/>
      </c>
      <c r="E517" s="83"/>
      <c r="F517" s="83"/>
      <c r="G517" s="101" t="e">
        <v>#N/A</v>
      </c>
      <c r="H517" s="102" t="str">
        <f>IFERROR(_xlfn.XLOOKUP($G517,通讯通路门店!$S$4:$S$993933,通讯通路门店!$R$4:$R$993933,0,0),"")</f>
        <v/>
      </c>
      <c r="I517" s="83"/>
      <c r="J517" s="83"/>
      <c r="K517" s="83"/>
      <c r="L517" s="83"/>
      <c r="M517" s="83"/>
      <c r="N517" s="83"/>
      <c r="O517" s="83"/>
      <c r="P517" s="83"/>
      <c r="Q517" s="83"/>
      <c r="R517" s="83"/>
      <c r="S517" s="83"/>
      <c r="T517" s="83"/>
      <c r="U517" s="99">
        <f>COUNTIF(通讯通路门店!$S:$S,$G517)</f>
        <v>0</v>
      </c>
      <c r="V517" s="99">
        <f>COUNTIFS(通讯通路门店!$S:$S,$G517,通讯通路门店!$J:$J,"综合卖场")</f>
        <v>0</v>
      </c>
      <c r="W517" s="99">
        <f>SUMIFS(通讯通路门店!$AJ:$AJ,通讯通路门店!$S:$S,通讯客户沙盘!$G517)</f>
        <v>0</v>
      </c>
      <c r="X517" s="99">
        <f t="shared" si="40"/>
        <v>0</v>
      </c>
      <c r="Y517" s="99">
        <f>COUNTIFS(通讯通路门店!$S:$S,$G517,通讯通路门店!$J:$J,"荣耀体验店")+COUNTIFS(通讯通路门店!$S:$S,$G517,通讯通路门店!$J:$J,"荣耀授权专卖店")</f>
        <v>0</v>
      </c>
      <c r="Z517" s="99">
        <f>COUNTIFS(通讯通路门店!$S:$S,$G517,通讯通路门店!$J:$J,"VIVO体验店")</f>
        <v>0</v>
      </c>
      <c r="AA517" s="99">
        <f>COUNTIFS(通讯通路门店!$S:$S,$G517,通讯通路门店!$J:$J,"OPPO体验店")</f>
        <v>0</v>
      </c>
      <c r="AB517" s="99">
        <f>COUNTIFS(通讯通路门店!$S:$S,$G517,通讯通路门店!$J:$J,"华为授权体验店")+COUNTIFS(通讯通路门店!$S:$S,$G517,通讯通路门店!$J:$J,"华为堡垒店")</f>
        <v>0</v>
      </c>
      <c r="AC517" s="99">
        <f>COUNTIFS(通讯通路门店!$S:$S,$G517,通讯通路门店!$J:$J,"小米体验店")</f>
        <v>0</v>
      </c>
      <c r="AD517" s="99">
        <f>COUNTIFS(通讯通路门店!$S:$S,$G517,通讯通路门店!$J:$J,"苹果体验店")</f>
        <v>0</v>
      </c>
      <c r="AE517" s="99">
        <f>COUNTIFS(通讯通路门店!$S:$S,$G517,通讯通路门店!$J:$J,"其他品牌专卖店")</f>
        <v>0</v>
      </c>
      <c r="AF517" s="99">
        <f>SUMIFS(通讯通路门店!$BI:$BI,通讯通路门店!$S:$S,$G517)</f>
        <v>0</v>
      </c>
      <c r="AG517" s="99">
        <f>SUMIFS(通讯通路门店!$BH:$BH,通讯通路门店!$S:$S,$G517)</f>
        <v>0</v>
      </c>
      <c r="AH517" s="99">
        <f t="shared" si="41"/>
        <v>0</v>
      </c>
      <c r="AI517" s="99">
        <f>SUMIFS(通讯通路门店!$BB:$BB,通讯通路门店!$S:$S,$G517)</f>
        <v>0</v>
      </c>
      <c r="AJ517" s="99">
        <f>SUMIFS(通讯通路门店!$BE:$BE,通讯通路门店!$S:$S,$G517)</f>
        <v>0</v>
      </c>
      <c r="AK517" s="99">
        <f>SUMIFS(通讯通路门店!$BG:$BG,通讯通路门店!$S:$S,$G517)</f>
        <v>0</v>
      </c>
      <c r="AL517" s="99">
        <f>SUMIFS(通讯通路门店!$BC:$BC,通讯通路门店!$S:$S,$G517)</f>
        <v>0</v>
      </c>
      <c r="AM517" s="99">
        <f>SUMIFS(通讯通路门店!$BD:$BD,通讯通路门店!$S:$S,$G517)</f>
        <v>0</v>
      </c>
      <c r="AN517" s="99">
        <f>SUMIFS(通讯通路门店!$BF:$BF,通讯通路门店!$S:$S,$G517)</f>
        <v>0</v>
      </c>
      <c r="AO517" s="99">
        <f t="shared" si="42"/>
        <v>0</v>
      </c>
      <c r="AP517" s="99">
        <f>SUMIFS(通讯通路门店!$K:$K,通讯通路门店!$S:$S,$G517)</f>
        <v>0</v>
      </c>
      <c r="AQ517" s="83"/>
      <c r="AR517" s="99">
        <f>SUMIFS(通讯通路门店!$T:$T,通讯通路门店!$S:$S,$G517)</f>
        <v>0</v>
      </c>
      <c r="AS517" s="99">
        <f>SUMIFS(通讯通路门店!$U:$U,通讯通路门店!$S:$S,$G517)</f>
        <v>0</v>
      </c>
      <c r="AT517" s="99">
        <f>SUMIFS(通讯通路门店!$V:$V,通讯通路门店!$S:$S,$G517)</f>
        <v>0</v>
      </c>
      <c r="AU517" s="99">
        <f>SUMIFS(通讯通路门店!$W:$W,通讯通路门店!$S:$S,$G517)</f>
        <v>0</v>
      </c>
      <c r="AV517" s="99">
        <f>SUMIFS(通讯通路门店!$Z:$Z,通讯通路门店!$S:$S,$G517)</f>
        <v>0</v>
      </c>
      <c r="AW517" s="99">
        <f>SUMIFS(通讯通路门店!$AB:$AB,通讯通路门店!$S:$S,$G517)</f>
        <v>0</v>
      </c>
      <c r="AX517" s="99">
        <f>SUMIFS(通讯通路门店!$X:$X,通讯通路门店!$S:$S,$G517)</f>
        <v>0</v>
      </c>
      <c r="AY517" s="99">
        <f>SUMIFS(通讯通路门店!$Y:$Y,通讯通路门店!$S:$S,$G517)</f>
        <v>0</v>
      </c>
      <c r="AZ517" s="99">
        <f>SUMIFS(通讯通路门店!$AA:$AA,通讯通路门店!$S:$S,$G517)</f>
        <v>0</v>
      </c>
      <c r="BA517" s="99">
        <f t="shared" si="43"/>
        <v>0</v>
      </c>
      <c r="BB517" s="99">
        <f t="shared" si="44"/>
        <v>0</v>
      </c>
      <c r="BC517" s="99">
        <f>SUMIFS(通讯通路门店!$W:$W,通讯通路门店!$S:$S,$G517,通讯通路门店!$J:$J,"荣耀体验店")+SUMIFS(通讯通路门店!$W:$W,通讯通路门店!$S:$S,$G517,通讯通路门店!$J:$J,"荣耀授权专卖店")</f>
        <v>0</v>
      </c>
      <c r="BD517" s="99">
        <f>SUMIFS(通讯通路门店!$Z:$Z,通讯通路门店!$S:$S,$G517,通讯通路门店!$J:$J,"VIVO体验店")</f>
        <v>0</v>
      </c>
      <c r="BE517" s="99">
        <f>SUMIFS(通讯通路门店!$AB:$AB,通讯通路门店!$S:$S,$G517,通讯通路门店!$J:$J,"OPPO体验店")</f>
        <v>0</v>
      </c>
      <c r="BF517" s="99">
        <f>SUMIFS(通讯通路门店!$X:$X,通讯通路门店!$S:$S,$G517,通讯通路门店!$J:$J,"华为授权体验店")+SUMIFS(通讯通路门店!$AA:$AA,通讯通路门店!$S:$S,$G517,通讯通路门店!$J:$J,"华为堡垒店")</f>
        <v>0</v>
      </c>
      <c r="BG517" s="99">
        <f>SUMIFS(通讯通路门店!$Y:$Y,通讯通路门店!$S:$S,$G517,通讯通路门店!$J:$J,"小米体验店")</f>
        <v>0</v>
      </c>
      <c r="BH517" s="99">
        <f>SUMIFS(通讯通路门店!$AA:$AA,通讯通路门店!$S:$S,$G517,通讯通路门店!$J:$J,"苹果体验店")</f>
        <v>0</v>
      </c>
      <c r="BI517" s="99">
        <f>SUMIFS(通讯通路门店!$K:$K,通讯通路门店!$S:$S,$G517,通讯通路门店!$J:$J,"其他品牌专卖店")</f>
        <v>0</v>
      </c>
      <c r="BJ517" s="99">
        <f>SUMIFS(通讯通路门店!$AC:$AC,通讯通路门店!$S:$S,$G517)</f>
        <v>0</v>
      </c>
      <c r="BK517" s="99">
        <f>SUMIFS(通讯通路门店!$AD:$AD,通讯通路门店!$S:$S,$G517)</f>
        <v>0</v>
      </c>
      <c r="BL517" s="99">
        <f>SUMIFS(通讯通路门店!$AE:$AE,通讯通路门店!$S:$S,$G517)</f>
        <v>0</v>
      </c>
      <c r="BM517" s="99">
        <f>SUMIFS(通讯通路门店!$AF:$AF,通讯通路门店!$S:$S,$G517)</f>
        <v>0</v>
      </c>
      <c r="BN517" s="99">
        <f>SUMIFS(通讯通路门店!$AG:$AG,通讯通路门店!$S:$S,$G517)</f>
        <v>0</v>
      </c>
      <c r="BO517" s="99">
        <f>SUMIFS(通讯通路门店!$AH:$AH,通讯通路门店!$S:$S,$G517)</f>
        <v>0</v>
      </c>
      <c r="BP517" s="99">
        <f>SUMIFS(通讯通路门店!$AI:$AI,通讯通路门店!$S:$S,$G517)</f>
        <v>0</v>
      </c>
      <c r="BQ517" s="83"/>
    </row>
    <row r="518" spans="1:69">
      <c r="A518" s="99" t="str">
        <f>IFERROR(_xlfn.XLOOKUP($G518,通讯通路门店!$S$4:$S$993933,通讯通路门店!$A$4:$A$993933,0,0),"")</f>
        <v/>
      </c>
      <c r="B518" s="99" t="str">
        <f>IFERROR(_xlfn.XLOOKUP($G518,通讯通路门店!$S$4:$S$993933,通讯通路门店!$B$4:$B$993933,0,0),"")</f>
        <v/>
      </c>
      <c r="C518" s="99" t="str">
        <f>IFERROR(_xlfn.XLOOKUP($G518,通讯通路门店!$S$4:$S$993933,通讯通路门店!$C$4:$C$993933,0,0),"")</f>
        <v/>
      </c>
      <c r="D518" s="99" t="str">
        <f>IFERROR(_xlfn.XLOOKUP($G518,通讯通路门店!$S$4:$S$993933,通讯通路门店!$D$4:$D$993933,0,0),"")</f>
        <v/>
      </c>
      <c r="E518" s="83"/>
      <c r="F518" s="83"/>
      <c r="G518" s="101" t="e">
        <v>#N/A</v>
      </c>
      <c r="H518" s="102" t="str">
        <f>IFERROR(_xlfn.XLOOKUP($G518,通讯通路门店!$S$4:$S$993933,通讯通路门店!$R$4:$R$993933,0,0),"")</f>
        <v/>
      </c>
      <c r="I518" s="83"/>
      <c r="J518" s="83"/>
      <c r="K518" s="83"/>
      <c r="L518" s="83"/>
      <c r="M518" s="83"/>
      <c r="N518" s="83"/>
      <c r="O518" s="83"/>
      <c r="P518" s="83"/>
      <c r="Q518" s="83"/>
      <c r="R518" s="83"/>
      <c r="S518" s="83"/>
      <c r="T518" s="83"/>
      <c r="U518" s="99">
        <f>COUNTIF(通讯通路门店!$S:$S,$G518)</f>
        <v>0</v>
      </c>
      <c r="V518" s="99">
        <f>COUNTIFS(通讯通路门店!$S:$S,$G518,通讯通路门店!$J:$J,"综合卖场")</f>
        <v>0</v>
      </c>
      <c r="W518" s="99">
        <f>SUMIFS(通讯通路门店!$AJ:$AJ,通讯通路门店!$S:$S,通讯客户沙盘!$G518)</f>
        <v>0</v>
      </c>
      <c r="X518" s="99">
        <f t="shared" si="40"/>
        <v>0</v>
      </c>
      <c r="Y518" s="99">
        <f>COUNTIFS(通讯通路门店!$S:$S,$G518,通讯通路门店!$J:$J,"荣耀体验店")+COUNTIFS(通讯通路门店!$S:$S,$G518,通讯通路门店!$J:$J,"荣耀授权专卖店")</f>
        <v>0</v>
      </c>
      <c r="Z518" s="99">
        <f>COUNTIFS(通讯通路门店!$S:$S,$G518,通讯通路门店!$J:$J,"VIVO体验店")</f>
        <v>0</v>
      </c>
      <c r="AA518" s="99">
        <f>COUNTIFS(通讯通路门店!$S:$S,$G518,通讯通路门店!$J:$J,"OPPO体验店")</f>
        <v>0</v>
      </c>
      <c r="AB518" s="99">
        <f>COUNTIFS(通讯通路门店!$S:$S,$G518,通讯通路门店!$J:$J,"华为授权体验店")+COUNTIFS(通讯通路门店!$S:$S,$G518,通讯通路门店!$J:$J,"华为堡垒店")</f>
        <v>0</v>
      </c>
      <c r="AC518" s="99">
        <f>COUNTIFS(通讯通路门店!$S:$S,$G518,通讯通路门店!$J:$J,"小米体验店")</f>
        <v>0</v>
      </c>
      <c r="AD518" s="99">
        <f>COUNTIFS(通讯通路门店!$S:$S,$G518,通讯通路门店!$J:$J,"苹果体验店")</f>
        <v>0</v>
      </c>
      <c r="AE518" s="99">
        <f>COUNTIFS(通讯通路门店!$S:$S,$G518,通讯通路门店!$J:$J,"其他品牌专卖店")</f>
        <v>0</v>
      </c>
      <c r="AF518" s="99">
        <f>SUMIFS(通讯通路门店!$BI:$BI,通讯通路门店!$S:$S,$G518)</f>
        <v>0</v>
      </c>
      <c r="AG518" s="99">
        <f>SUMIFS(通讯通路门店!$BH:$BH,通讯通路门店!$S:$S,$G518)</f>
        <v>0</v>
      </c>
      <c r="AH518" s="99">
        <f t="shared" si="41"/>
        <v>0</v>
      </c>
      <c r="AI518" s="99">
        <f>SUMIFS(通讯通路门店!$BB:$BB,通讯通路门店!$S:$S,$G518)</f>
        <v>0</v>
      </c>
      <c r="AJ518" s="99">
        <f>SUMIFS(通讯通路门店!$BE:$BE,通讯通路门店!$S:$S,$G518)</f>
        <v>0</v>
      </c>
      <c r="AK518" s="99">
        <f>SUMIFS(通讯通路门店!$BG:$BG,通讯通路门店!$S:$S,$G518)</f>
        <v>0</v>
      </c>
      <c r="AL518" s="99">
        <f>SUMIFS(通讯通路门店!$BC:$BC,通讯通路门店!$S:$S,$G518)</f>
        <v>0</v>
      </c>
      <c r="AM518" s="99">
        <f>SUMIFS(通讯通路门店!$BD:$BD,通讯通路门店!$S:$S,$G518)</f>
        <v>0</v>
      </c>
      <c r="AN518" s="99">
        <f>SUMIFS(通讯通路门店!$BF:$BF,通讯通路门店!$S:$S,$G518)</f>
        <v>0</v>
      </c>
      <c r="AO518" s="99">
        <f t="shared" si="42"/>
        <v>0</v>
      </c>
      <c r="AP518" s="99">
        <f>SUMIFS(通讯通路门店!$K:$K,通讯通路门店!$S:$S,$G518)</f>
        <v>0</v>
      </c>
      <c r="AQ518" s="83"/>
      <c r="AR518" s="99">
        <f>SUMIFS(通讯通路门店!$T:$T,通讯通路门店!$S:$S,$G518)</f>
        <v>0</v>
      </c>
      <c r="AS518" s="99">
        <f>SUMIFS(通讯通路门店!$U:$U,通讯通路门店!$S:$S,$G518)</f>
        <v>0</v>
      </c>
      <c r="AT518" s="99">
        <f>SUMIFS(通讯通路门店!$V:$V,通讯通路门店!$S:$S,$G518)</f>
        <v>0</v>
      </c>
      <c r="AU518" s="99">
        <f>SUMIFS(通讯通路门店!$W:$W,通讯通路门店!$S:$S,$G518)</f>
        <v>0</v>
      </c>
      <c r="AV518" s="99">
        <f>SUMIFS(通讯通路门店!$Z:$Z,通讯通路门店!$S:$S,$G518)</f>
        <v>0</v>
      </c>
      <c r="AW518" s="99">
        <f>SUMIFS(通讯通路门店!$AB:$AB,通讯通路门店!$S:$S,$G518)</f>
        <v>0</v>
      </c>
      <c r="AX518" s="99">
        <f>SUMIFS(通讯通路门店!$X:$X,通讯通路门店!$S:$S,$G518)</f>
        <v>0</v>
      </c>
      <c r="AY518" s="99">
        <f>SUMIFS(通讯通路门店!$Y:$Y,通讯通路门店!$S:$S,$G518)</f>
        <v>0</v>
      </c>
      <c r="AZ518" s="99">
        <f>SUMIFS(通讯通路门店!$AA:$AA,通讯通路门店!$S:$S,$G518)</f>
        <v>0</v>
      </c>
      <c r="BA518" s="99">
        <f t="shared" si="43"/>
        <v>0</v>
      </c>
      <c r="BB518" s="99">
        <f t="shared" si="44"/>
        <v>0</v>
      </c>
      <c r="BC518" s="99">
        <f>SUMIFS(通讯通路门店!$W:$W,通讯通路门店!$S:$S,$G518,通讯通路门店!$J:$J,"荣耀体验店")+SUMIFS(通讯通路门店!$W:$W,通讯通路门店!$S:$S,$G518,通讯通路门店!$J:$J,"荣耀授权专卖店")</f>
        <v>0</v>
      </c>
      <c r="BD518" s="99">
        <f>SUMIFS(通讯通路门店!$Z:$Z,通讯通路门店!$S:$S,$G518,通讯通路门店!$J:$J,"VIVO体验店")</f>
        <v>0</v>
      </c>
      <c r="BE518" s="99">
        <f>SUMIFS(通讯通路门店!$AB:$AB,通讯通路门店!$S:$S,$G518,通讯通路门店!$J:$J,"OPPO体验店")</f>
        <v>0</v>
      </c>
      <c r="BF518" s="99">
        <f>SUMIFS(通讯通路门店!$X:$X,通讯通路门店!$S:$S,$G518,通讯通路门店!$J:$J,"华为授权体验店")+SUMIFS(通讯通路门店!$AA:$AA,通讯通路门店!$S:$S,$G518,通讯通路门店!$J:$J,"华为堡垒店")</f>
        <v>0</v>
      </c>
      <c r="BG518" s="99">
        <f>SUMIFS(通讯通路门店!$Y:$Y,通讯通路门店!$S:$S,$G518,通讯通路门店!$J:$J,"小米体验店")</f>
        <v>0</v>
      </c>
      <c r="BH518" s="99">
        <f>SUMIFS(通讯通路门店!$AA:$AA,通讯通路门店!$S:$S,$G518,通讯通路门店!$J:$J,"苹果体验店")</f>
        <v>0</v>
      </c>
      <c r="BI518" s="99">
        <f>SUMIFS(通讯通路门店!$K:$K,通讯通路门店!$S:$S,$G518,通讯通路门店!$J:$J,"其他品牌专卖店")</f>
        <v>0</v>
      </c>
      <c r="BJ518" s="99">
        <f>SUMIFS(通讯通路门店!$AC:$AC,通讯通路门店!$S:$S,$G518)</f>
        <v>0</v>
      </c>
      <c r="BK518" s="99">
        <f>SUMIFS(通讯通路门店!$AD:$AD,通讯通路门店!$S:$S,$G518)</f>
        <v>0</v>
      </c>
      <c r="BL518" s="99">
        <f>SUMIFS(通讯通路门店!$AE:$AE,通讯通路门店!$S:$S,$G518)</f>
        <v>0</v>
      </c>
      <c r="BM518" s="99">
        <f>SUMIFS(通讯通路门店!$AF:$AF,通讯通路门店!$S:$S,$G518)</f>
        <v>0</v>
      </c>
      <c r="BN518" s="99">
        <f>SUMIFS(通讯通路门店!$AG:$AG,通讯通路门店!$S:$S,$G518)</f>
        <v>0</v>
      </c>
      <c r="BO518" s="99">
        <f>SUMIFS(通讯通路门店!$AH:$AH,通讯通路门店!$S:$S,$G518)</f>
        <v>0</v>
      </c>
      <c r="BP518" s="99">
        <f>SUMIFS(通讯通路门店!$AI:$AI,通讯通路门店!$S:$S,$G518)</f>
        <v>0</v>
      </c>
      <c r="BQ518" s="83"/>
    </row>
    <row r="519" spans="1:69">
      <c r="A519" s="99" t="str">
        <f>IFERROR(_xlfn.XLOOKUP($G519,通讯通路门店!$S$4:$S$993933,通讯通路门店!$A$4:$A$993933,0,0),"")</f>
        <v/>
      </c>
      <c r="B519" s="99" t="str">
        <f>IFERROR(_xlfn.XLOOKUP($G519,通讯通路门店!$S$4:$S$993933,通讯通路门店!$B$4:$B$993933,0,0),"")</f>
        <v/>
      </c>
      <c r="C519" s="99" t="str">
        <f>IFERROR(_xlfn.XLOOKUP($G519,通讯通路门店!$S$4:$S$993933,通讯通路门店!$C$4:$C$993933,0,0),"")</f>
        <v/>
      </c>
      <c r="D519" s="99" t="str">
        <f>IFERROR(_xlfn.XLOOKUP($G519,通讯通路门店!$S$4:$S$993933,通讯通路门店!$D$4:$D$993933,0,0),"")</f>
        <v/>
      </c>
      <c r="E519" s="83"/>
      <c r="F519" s="83"/>
      <c r="G519" s="101" t="e">
        <v>#N/A</v>
      </c>
      <c r="H519" s="102" t="str">
        <f>IFERROR(_xlfn.XLOOKUP($G519,通讯通路门店!$S$4:$S$993933,通讯通路门店!$R$4:$R$993933,0,0),"")</f>
        <v/>
      </c>
      <c r="I519" s="83"/>
      <c r="J519" s="83"/>
      <c r="K519" s="83"/>
      <c r="L519" s="83"/>
      <c r="M519" s="83"/>
      <c r="N519" s="83"/>
      <c r="O519" s="83"/>
      <c r="P519" s="83"/>
      <c r="Q519" s="83"/>
      <c r="R519" s="83"/>
      <c r="S519" s="83"/>
      <c r="T519" s="83"/>
      <c r="U519" s="99">
        <f>COUNTIF(通讯通路门店!$S:$S,$G519)</f>
        <v>0</v>
      </c>
      <c r="V519" s="99">
        <f>COUNTIFS(通讯通路门店!$S:$S,$G519,通讯通路门店!$J:$J,"综合卖场")</f>
        <v>0</v>
      </c>
      <c r="W519" s="99">
        <f>SUMIFS(通讯通路门店!$AJ:$AJ,通讯通路门店!$S:$S,通讯客户沙盘!$G519)</f>
        <v>0</v>
      </c>
      <c r="X519" s="99">
        <f t="shared" si="40"/>
        <v>0</v>
      </c>
      <c r="Y519" s="99">
        <f>COUNTIFS(通讯通路门店!$S:$S,$G519,通讯通路门店!$J:$J,"荣耀体验店")+COUNTIFS(通讯通路门店!$S:$S,$G519,通讯通路门店!$J:$J,"荣耀授权专卖店")</f>
        <v>0</v>
      </c>
      <c r="Z519" s="99">
        <f>COUNTIFS(通讯通路门店!$S:$S,$G519,通讯通路门店!$J:$J,"VIVO体验店")</f>
        <v>0</v>
      </c>
      <c r="AA519" s="99">
        <f>COUNTIFS(通讯通路门店!$S:$S,$G519,通讯通路门店!$J:$J,"OPPO体验店")</f>
        <v>0</v>
      </c>
      <c r="AB519" s="99">
        <f>COUNTIFS(通讯通路门店!$S:$S,$G519,通讯通路门店!$J:$J,"华为授权体验店")+COUNTIFS(通讯通路门店!$S:$S,$G519,通讯通路门店!$J:$J,"华为堡垒店")</f>
        <v>0</v>
      </c>
      <c r="AC519" s="99">
        <f>COUNTIFS(通讯通路门店!$S:$S,$G519,通讯通路门店!$J:$J,"小米体验店")</f>
        <v>0</v>
      </c>
      <c r="AD519" s="99">
        <f>COUNTIFS(通讯通路门店!$S:$S,$G519,通讯通路门店!$J:$J,"苹果体验店")</f>
        <v>0</v>
      </c>
      <c r="AE519" s="99">
        <f>COUNTIFS(通讯通路门店!$S:$S,$G519,通讯通路门店!$J:$J,"其他品牌专卖店")</f>
        <v>0</v>
      </c>
      <c r="AF519" s="99">
        <f>SUMIFS(通讯通路门店!$BI:$BI,通讯通路门店!$S:$S,$G519)</f>
        <v>0</v>
      </c>
      <c r="AG519" s="99">
        <f>SUMIFS(通讯通路门店!$BH:$BH,通讯通路门店!$S:$S,$G519)</f>
        <v>0</v>
      </c>
      <c r="AH519" s="99">
        <f t="shared" si="41"/>
        <v>0</v>
      </c>
      <c r="AI519" s="99">
        <f>SUMIFS(通讯通路门店!$BB:$BB,通讯通路门店!$S:$S,$G519)</f>
        <v>0</v>
      </c>
      <c r="AJ519" s="99">
        <f>SUMIFS(通讯通路门店!$BE:$BE,通讯通路门店!$S:$S,$G519)</f>
        <v>0</v>
      </c>
      <c r="AK519" s="99">
        <f>SUMIFS(通讯通路门店!$BG:$BG,通讯通路门店!$S:$S,$G519)</f>
        <v>0</v>
      </c>
      <c r="AL519" s="99">
        <f>SUMIFS(通讯通路门店!$BC:$BC,通讯通路门店!$S:$S,$G519)</f>
        <v>0</v>
      </c>
      <c r="AM519" s="99">
        <f>SUMIFS(通讯通路门店!$BD:$BD,通讯通路门店!$S:$S,$G519)</f>
        <v>0</v>
      </c>
      <c r="AN519" s="99">
        <f>SUMIFS(通讯通路门店!$BF:$BF,通讯通路门店!$S:$S,$G519)</f>
        <v>0</v>
      </c>
      <c r="AO519" s="99">
        <f t="shared" si="42"/>
        <v>0</v>
      </c>
      <c r="AP519" s="99">
        <f>SUMIFS(通讯通路门店!$K:$K,通讯通路门店!$S:$S,$G519)</f>
        <v>0</v>
      </c>
      <c r="AQ519" s="83"/>
      <c r="AR519" s="99">
        <f>SUMIFS(通讯通路门店!$T:$T,通讯通路门店!$S:$S,$G519)</f>
        <v>0</v>
      </c>
      <c r="AS519" s="99">
        <f>SUMIFS(通讯通路门店!$U:$U,通讯通路门店!$S:$S,$G519)</f>
        <v>0</v>
      </c>
      <c r="AT519" s="99">
        <f>SUMIFS(通讯通路门店!$V:$V,通讯通路门店!$S:$S,$G519)</f>
        <v>0</v>
      </c>
      <c r="AU519" s="99">
        <f>SUMIFS(通讯通路门店!$W:$W,通讯通路门店!$S:$S,$G519)</f>
        <v>0</v>
      </c>
      <c r="AV519" s="99">
        <f>SUMIFS(通讯通路门店!$Z:$Z,通讯通路门店!$S:$S,$G519)</f>
        <v>0</v>
      </c>
      <c r="AW519" s="99">
        <f>SUMIFS(通讯通路门店!$AB:$AB,通讯通路门店!$S:$S,$G519)</f>
        <v>0</v>
      </c>
      <c r="AX519" s="99">
        <f>SUMIFS(通讯通路门店!$X:$X,通讯通路门店!$S:$S,$G519)</f>
        <v>0</v>
      </c>
      <c r="AY519" s="99">
        <f>SUMIFS(通讯通路门店!$Y:$Y,通讯通路门店!$S:$S,$G519)</f>
        <v>0</v>
      </c>
      <c r="AZ519" s="99">
        <f>SUMIFS(通讯通路门店!$AA:$AA,通讯通路门店!$S:$S,$G519)</f>
        <v>0</v>
      </c>
      <c r="BA519" s="99">
        <f t="shared" si="43"/>
        <v>0</v>
      </c>
      <c r="BB519" s="99">
        <f t="shared" si="44"/>
        <v>0</v>
      </c>
      <c r="BC519" s="99">
        <f>SUMIFS(通讯通路门店!$W:$W,通讯通路门店!$S:$S,$G519,通讯通路门店!$J:$J,"荣耀体验店")+SUMIFS(通讯通路门店!$W:$W,通讯通路门店!$S:$S,$G519,通讯通路门店!$J:$J,"荣耀授权专卖店")</f>
        <v>0</v>
      </c>
      <c r="BD519" s="99">
        <f>SUMIFS(通讯通路门店!$Z:$Z,通讯通路门店!$S:$S,$G519,通讯通路门店!$J:$J,"VIVO体验店")</f>
        <v>0</v>
      </c>
      <c r="BE519" s="99">
        <f>SUMIFS(通讯通路门店!$AB:$AB,通讯通路门店!$S:$S,$G519,通讯通路门店!$J:$J,"OPPO体验店")</f>
        <v>0</v>
      </c>
      <c r="BF519" s="99">
        <f>SUMIFS(通讯通路门店!$X:$X,通讯通路门店!$S:$S,$G519,通讯通路门店!$J:$J,"华为授权体验店")+SUMIFS(通讯通路门店!$AA:$AA,通讯通路门店!$S:$S,$G519,通讯通路门店!$J:$J,"华为堡垒店")</f>
        <v>0</v>
      </c>
      <c r="BG519" s="99">
        <f>SUMIFS(通讯通路门店!$Y:$Y,通讯通路门店!$S:$S,$G519,通讯通路门店!$J:$J,"小米体验店")</f>
        <v>0</v>
      </c>
      <c r="BH519" s="99">
        <f>SUMIFS(通讯通路门店!$AA:$AA,通讯通路门店!$S:$S,$G519,通讯通路门店!$J:$J,"苹果体验店")</f>
        <v>0</v>
      </c>
      <c r="BI519" s="99">
        <f>SUMIFS(通讯通路门店!$K:$K,通讯通路门店!$S:$S,$G519,通讯通路门店!$J:$J,"其他品牌专卖店")</f>
        <v>0</v>
      </c>
      <c r="BJ519" s="99">
        <f>SUMIFS(通讯通路门店!$AC:$AC,通讯通路门店!$S:$S,$G519)</f>
        <v>0</v>
      </c>
      <c r="BK519" s="99">
        <f>SUMIFS(通讯通路门店!$AD:$AD,通讯通路门店!$S:$S,$G519)</f>
        <v>0</v>
      </c>
      <c r="BL519" s="99">
        <f>SUMIFS(通讯通路门店!$AE:$AE,通讯通路门店!$S:$S,$G519)</f>
        <v>0</v>
      </c>
      <c r="BM519" s="99">
        <f>SUMIFS(通讯通路门店!$AF:$AF,通讯通路门店!$S:$S,$G519)</f>
        <v>0</v>
      </c>
      <c r="BN519" s="99">
        <f>SUMIFS(通讯通路门店!$AG:$AG,通讯通路门店!$S:$S,$G519)</f>
        <v>0</v>
      </c>
      <c r="BO519" s="99">
        <f>SUMIFS(通讯通路门店!$AH:$AH,通讯通路门店!$S:$S,$G519)</f>
        <v>0</v>
      </c>
      <c r="BP519" s="99">
        <f>SUMIFS(通讯通路门店!$AI:$AI,通讯通路门店!$S:$S,$G519)</f>
        <v>0</v>
      </c>
      <c r="BQ519" s="83"/>
    </row>
    <row r="520" spans="1:69">
      <c r="A520" s="99" t="str">
        <f>IFERROR(_xlfn.XLOOKUP($G520,通讯通路门店!$S$4:$S$993933,通讯通路门店!$A$4:$A$993933,0,0),"")</f>
        <v/>
      </c>
      <c r="B520" s="99" t="str">
        <f>IFERROR(_xlfn.XLOOKUP($G520,通讯通路门店!$S$4:$S$993933,通讯通路门店!$B$4:$B$993933,0,0),"")</f>
        <v/>
      </c>
      <c r="C520" s="99" t="str">
        <f>IFERROR(_xlfn.XLOOKUP($G520,通讯通路门店!$S$4:$S$993933,通讯通路门店!$C$4:$C$993933,0,0),"")</f>
        <v/>
      </c>
      <c r="D520" s="99" t="str">
        <f>IFERROR(_xlfn.XLOOKUP($G520,通讯通路门店!$S$4:$S$993933,通讯通路门店!$D$4:$D$993933,0,0),"")</f>
        <v/>
      </c>
      <c r="E520" s="83"/>
      <c r="F520" s="83"/>
      <c r="G520" s="101" t="e">
        <v>#N/A</v>
      </c>
      <c r="H520" s="102" t="str">
        <f>IFERROR(_xlfn.XLOOKUP($G520,通讯通路门店!$S$4:$S$993933,通讯通路门店!$R$4:$R$993933,0,0),"")</f>
        <v/>
      </c>
      <c r="I520" s="83"/>
      <c r="J520" s="83"/>
      <c r="K520" s="83"/>
      <c r="L520" s="83"/>
      <c r="M520" s="83"/>
      <c r="N520" s="83"/>
      <c r="O520" s="83"/>
      <c r="P520" s="83"/>
      <c r="Q520" s="83"/>
      <c r="R520" s="83"/>
      <c r="S520" s="83"/>
      <c r="T520" s="83"/>
      <c r="U520" s="99">
        <f>COUNTIF(通讯通路门店!$S:$S,$G520)</f>
        <v>0</v>
      </c>
      <c r="V520" s="99">
        <f>COUNTIFS(通讯通路门店!$S:$S,$G520,通讯通路门店!$J:$J,"综合卖场")</f>
        <v>0</v>
      </c>
      <c r="W520" s="99">
        <f>SUMIFS(通讯通路门店!$AJ:$AJ,通讯通路门店!$S:$S,通讯客户沙盘!$G520)</f>
        <v>0</v>
      </c>
      <c r="X520" s="99">
        <f t="shared" si="40"/>
        <v>0</v>
      </c>
      <c r="Y520" s="99">
        <f>COUNTIFS(通讯通路门店!$S:$S,$G520,通讯通路门店!$J:$J,"荣耀体验店")+COUNTIFS(通讯通路门店!$S:$S,$G520,通讯通路门店!$J:$J,"荣耀授权专卖店")</f>
        <v>0</v>
      </c>
      <c r="Z520" s="99">
        <f>COUNTIFS(通讯通路门店!$S:$S,$G520,通讯通路门店!$J:$J,"VIVO体验店")</f>
        <v>0</v>
      </c>
      <c r="AA520" s="99">
        <f>COUNTIFS(通讯通路门店!$S:$S,$G520,通讯通路门店!$J:$J,"OPPO体验店")</f>
        <v>0</v>
      </c>
      <c r="AB520" s="99">
        <f>COUNTIFS(通讯通路门店!$S:$S,$G520,通讯通路门店!$J:$J,"华为授权体验店")+COUNTIFS(通讯通路门店!$S:$S,$G520,通讯通路门店!$J:$J,"华为堡垒店")</f>
        <v>0</v>
      </c>
      <c r="AC520" s="99">
        <f>COUNTIFS(通讯通路门店!$S:$S,$G520,通讯通路门店!$J:$J,"小米体验店")</f>
        <v>0</v>
      </c>
      <c r="AD520" s="99">
        <f>COUNTIFS(通讯通路门店!$S:$S,$G520,通讯通路门店!$J:$J,"苹果体验店")</f>
        <v>0</v>
      </c>
      <c r="AE520" s="99">
        <f>COUNTIFS(通讯通路门店!$S:$S,$G520,通讯通路门店!$J:$J,"其他品牌专卖店")</f>
        <v>0</v>
      </c>
      <c r="AF520" s="99">
        <f>SUMIFS(通讯通路门店!$BI:$BI,通讯通路门店!$S:$S,$G520)</f>
        <v>0</v>
      </c>
      <c r="AG520" s="99">
        <f>SUMIFS(通讯通路门店!$BH:$BH,通讯通路门店!$S:$S,$G520)</f>
        <v>0</v>
      </c>
      <c r="AH520" s="99">
        <f t="shared" si="41"/>
        <v>0</v>
      </c>
      <c r="AI520" s="99">
        <f>SUMIFS(通讯通路门店!$BB:$BB,通讯通路门店!$S:$S,$G520)</f>
        <v>0</v>
      </c>
      <c r="AJ520" s="99">
        <f>SUMIFS(通讯通路门店!$BE:$BE,通讯通路门店!$S:$S,$G520)</f>
        <v>0</v>
      </c>
      <c r="AK520" s="99">
        <f>SUMIFS(通讯通路门店!$BG:$BG,通讯通路门店!$S:$S,$G520)</f>
        <v>0</v>
      </c>
      <c r="AL520" s="99">
        <f>SUMIFS(通讯通路门店!$BC:$BC,通讯通路门店!$S:$S,$G520)</f>
        <v>0</v>
      </c>
      <c r="AM520" s="99">
        <f>SUMIFS(通讯通路门店!$BD:$BD,通讯通路门店!$S:$S,$G520)</f>
        <v>0</v>
      </c>
      <c r="AN520" s="99">
        <f>SUMIFS(通讯通路门店!$BF:$BF,通讯通路门店!$S:$S,$G520)</f>
        <v>0</v>
      </c>
      <c r="AO520" s="99">
        <f t="shared" si="42"/>
        <v>0</v>
      </c>
      <c r="AP520" s="99">
        <f>SUMIFS(通讯通路门店!$K:$K,通讯通路门店!$S:$S,$G520)</f>
        <v>0</v>
      </c>
      <c r="AQ520" s="83"/>
      <c r="AR520" s="99">
        <f>SUMIFS(通讯通路门店!$T:$T,通讯通路门店!$S:$S,$G520)</f>
        <v>0</v>
      </c>
      <c r="AS520" s="99">
        <f>SUMIFS(通讯通路门店!$U:$U,通讯通路门店!$S:$S,$G520)</f>
        <v>0</v>
      </c>
      <c r="AT520" s="99">
        <f>SUMIFS(通讯通路门店!$V:$V,通讯通路门店!$S:$S,$G520)</f>
        <v>0</v>
      </c>
      <c r="AU520" s="99">
        <f>SUMIFS(通讯通路门店!$W:$W,通讯通路门店!$S:$S,$G520)</f>
        <v>0</v>
      </c>
      <c r="AV520" s="99">
        <f>SUMIFS(通讯通路门店!$Z:$Z,通讯通路门店!$S:$S,$G520)</f>
        <v>0</v>
      </c>
      <c r="AW520" s="99">
        <f>SUMIFS(通讯通路门店!$AB:$AB,通讯通路门店!$S:$S,$G520)</f>
        <v>0</v>
      </c>
      <c r="AX520" s="99">
        <f>SUMIFS(通讯通路门店!$X:$X,通讯通路门店!$S:$S,$G520)</f>
        <v>0</v>
      </c>
      <c r="AY520" s="99">
        <f>SUMIFS(通讯通路门店!$Y:$Y,通讯通路门店!$S:$S,$G520)</f>
        <v>0</v>
      </c>
      <c r="AZ520" s="99">
        <f>SUMIFS(通讯通路门店!$AA:$AA,通讯通路门店!$S:$S,$G520)</f>
        <v>0</v>
      </c>
      <c r="BA520" s="99">
        <f t="shared" si="43"/>
        <v>0</v>
      </c>
      <c r="BB520" s="99">
        <f t="shared" si="44"/>
        <v>0</v>
      </c>
      <c r="BC520" s="99">
        <f>SUMIFS(通讯通路门店!$W:$W,通讯通路门店!$S:$S,$G520,通讯通路门店!$J:$J,"荣耀体验店")+SUMIFS(通讯通路门店!$W:$W,通讯通路门店!$S:$S,$G520,通讯通路门店!$J:$J,"荣耀授权专卖店")</f>
        <v>0</v>
      </c>
      <c r="BD520" s="99">
        <f>SUMIFS(通讯通路门店!$Z:$Z,通讯通路门店!$S:$S,$G520,通讯通路门店!$J:$J,"VIVO体验店")</f>
        <v>0</v>
      </c>
      <c r="BE520" s="99">
        <f>SUMIFS(通讯通路门店!$AB:$AB,通讯通路门店!$S:$S,$G520,通讯通路门店!$J:$J,"OPPO体验店")</f>
        <v>0</v>
      </c>
      <c r="BF520" s="99">
        <f>SUMIFS(通讯通路门店!$X:$X,通讯通路门店!$S:$S,$G520,通讯通路门店!$J:$J,"华为授权体验店")+SUMIFS(通讯通路门店!$AA:$AA,通讯通路门店!$S:$S,$G520,通讯通路门店!$J:$J,"华为堡垒店")</f>
        <v>0</v>
      </c>
      <c r="BG520" s="99">
        <f>SUMIFS(通讯通路门店!$Y:$Y,通讯通路门店!$S:$S,$G520,通讯通路门店!$J:$J,"小米体验店")</f>
        <v>0</v>
      </c>
      <c r="BH520" s="99">
        <f>SUMIFS(通讯通路门店!$AA:$AA,通讯通路门店!$S:$S,$G520,通讯通路门店!$J:$J,"苹果体验店")</f>
        <v>0</v>
      </c>
      <c r="BI520" s="99">
        <f>SUMIFS(通讯通路门店!$K:$K,通讯通路门店!$S:$S,$G520,通讯通路门店!$J:$J,"其他品牌专卖店")</f>
        <v>0</v>
      </c>
      <c r="BJ520" s="99">
        <f>SUMIFS(通讯通路门店!$AC:$AC,通讯通路门店!$S:$S,$G520)</f>
        <v>0</v>
      </c>
      <c r="BK520" s="99">
        <f>SUMIFS(通讯通路门店!$AD:$AD,通讯通路门店!$S:$S,$G520)</f>
        <v>0</v>
      </c>
      <c r="BL520" s="99">
        <f>SUMIFS(通讯通路门店!$AE:$AE,通讯通路门店!$S:$S,$G520)</f>
        <v>0</v>
      </c>
      <c r="BM520" s="99">
        <f>SUMIFS(通讯通路门店!$AF:$AF,通讯通路门店!$S:$S,$G520)</f>
        <v>0</v>
      </c>
      <c r="BN520" s="99">
        <f>SUMIFS(通讯通路门店!$AG:$AG,通讯通路门店!$S:$S,$G520)</f>
        <v>0</v>
      </c>
      <c r="BO520" s="99">
        <f>SUMIFS(通讯通路门店!$AH:$AH,通讯通路门店!$S:$S,$G520)</f>
        <v>0</v>
      </c>
      <c r="BP520" s="99">
        <f>SUMIFS(通讯通路门店!$AI:$AI,通讯通路门店!$S:$S,$G520)</f>
        <v>0</v>
      </c>
      <c r="BQ520" s="83"/>
    </row>
    <row r="521" spans="1:69">
      <c r="A521" s="99" t="str">
        <f>IFERROR(_xlfn.XLOOKUP($G521,通讯通路门店!$S$4:$S$993933,通讯通路门店!$A$4:$A$993933,0,0),"")</f>
        <v/>
      </c>
      <c r="B521" s="99" t="str">
        <f>IFERROR(_xlfn.XLOOKUP($G521,通讯通路门店!$S$4:$S$993933,通讯通路门店!$B$4:$B$993933,0,0),"")</f>
        <v/>
      </c>
      <c r="C521" s="99" t="str">
        <f>IFERROR(_xlfn.XLOOKUP($G521,通讯通路门店!$S$4:$S$993933,通讯通路门店!$C$4:$C$993933,0,0),"")</f>
        <v/>
      </c>
      <c r="D521" s="99" t="str">
        <f>IFERROR(_xlfn.XLOOKUP($G521,通讯通路门店!$S$4:$S$993933,通讯通路门店!$D$4:$D$993933,0,0),"")</f>
        <v/>
      </c>
      <c r="E521" s="83"/>
      <c r="F521" s="83"/>
      <c r="G521" s="101" t="e">
        <v>#N/A</v>
      </c>
      <c r="H521" s="102" t="str">
        <f>IFERROR(_xlfn.XLOOKUP($G521,通讯通路门店!$S$4:$S$993933,通讯通路门店!$R$4:$R$993933,0,0),"")</f>
        <v/>
      </c>
      <c r="I521" s="83"/>
      <c r="J521" s="83"/>
      <c r="K521" s="83"/>
      <c r="L521" s="83"/>
      <c r="M521" s="83"/>
      <c r="N521" s="83"/>
      <c r="O521" s="83"/>
      <c r="P521" s="83"/>
      <c r="Q521" s="83"/>
      <c r="R521" s="83"/>
      <c r="S521" s="83"/>
      <c r="T521" s="83"/>
      <c r="U521" s="99">
        <f>COUNTIF(通讯通路门店!$S:$S,$G521)</f>
        <v>0</v>
      </c>
      <c r="V521" s="99">
        <f>COUNTIFS(通讯通路门店!$S:$S,$G521,通讯通路门店!$J:$J,"综合卖场")</f>
        <v>0</v>
      </c>
      <c r="W521" s="99">
        <f>SUMIFS(通讯通路门店!$AJ:$AJ,通讯通路门店!$S:$S,通讯客户沙盘!$G521)</f>
        <v>0</v>
      </c>
      <c r="X521" s="99">
        <f t="shared" si="40"/>
        <v>0</v>
      </c>
      <c r="Y521" s="99">
        <f>COUNTIFS(通讯通路门店!$S:$S,$G521,通讯通路门店!$J:$J,"荣耀体验店")+COUNTIFS(通讯通路门店!$S:$S,$G521,通讯通路门店!$J:$J,"荣耀授权专卖店")</f>
        <v>0</v>
      </c>
      <c r="Z521" s="99">
        <f>COUNTIFS(通讯通路门店!$S:$S,$G521,通讯通路门店!$J:$J,"VIVO体验店")</f>
        <v>0</v>
      </c>
      <c r="AA521" s="99">
        <f>COUNTIFS(通讯通路门店!$S:$S,$G521,通讯通路门店!$J:$J,"OPPO体验店")</f>
        <v>0</v>
      </c>
      <c r="AB521" s="99">
        <f>COUNTIFS(通讯通路门店!$S:$S,$G521,通讯通路门店!$J:$J,"华为授权体验店")+COUNTIFS(通讯通路门店!$S:$S,$G521,通讯通路门店!$J:$J,"华为堡垒店")</f>
        <v>0</v>
      </c>
      <c r="AC521" s="99">
        <f>COUNTIFS(通讯通路门店!$S:$S,$G521,通讯通路门店!$J:$J,"小米体验店")</f>
        <v>0</v>
      </c>
      <c r="AD521" s="99">
        <f>COUNTIFS(通讯通路门店!$S:$S,$G521,通讯通路门店!$J:$J,"苹果体验店")</f>
        <v>0</v>
      </c>
      <c r="AE521" s="99">
        <f>COUNTIFS(通讯通路门店!$S:$S,$G521,通讯通路门店!$J:$J,"其他品牌专卖店")</f>
        <v>0</v>
      </c>
      <c r="AF521" s="99">
        <f>SUMIFS(通讯通路门店!$BI:$BI,通讯通路门店!$S:$S,$G521)</f>
        <v>0</v>
      </c>
      <c r="AG521" s="99">
        <f>SUMIFS(通讯通路门店!$BH:$BH,通讯通路门店!$S:$S,$G521)</f>
        <v>0</v>
      </c>
      <c r="AH521" s="99">
        <f t="shared" si="41"/>
        <v>0</v>
      </c>
      <c r="AI521" s="99">
        <f>SUMIFS(通讯通路门店!$BB:$BB,通讯通路门店!$S:$S,$G521)</f>
        <v>0</v>
      </c>
      <c r="AJ521" s="99">
        <f>SUMIFS(通讯通路门店!$BE:$BE,通讯通路门店!$S:$S,$G521)</f>
        <v>0</v>
      </c>
      <c r="AK521" s="99">
        <f>SUMIFS(通讯通路门店!$BG:$BG,通讯通路门店!$S:$S,$G521)</f>
        <v>0</v>
      </c>
      <c r="AL521" s="99">
        <f>SUMIFS(通讯通路门店!$BC:$BC,通讯通路门店!$S:$S,$G521)</f>
        <v>0</v>
      </c>
      <c r="AM521" s="99">
        <f>SUMIFS(通讯通路门店!$BD:$BD,通讯通路门店!$S:$S,$G521)</f>
        <v>0</v>
      </c>
      <c r="AN521" s="99">
        <f>SUMIFS(通讯通路门店!$BF:$BF,通讯通路门店!$S:$S,$G521)</f>
        <v>0</v>
      </c>
      <c r="AO521" s="99">
        <f t="shared" si="42"/>
        <v>0</v>
      </c>
      <c r="AP521" s="99">
        <f>SUMIFS(通讯通路门店!$K:$K,通讯通路门店!$S:$S,$G521)</f>
        <v>0</v>
      </c>
      <c r="AQ521" s="83"/>
      <c r="AR521" s="99">
        <f>SUMIFS(通讯通路门店!$T:$T,通讯通路门店!$S:$S,$G521)</f>
        <v>0</v>
      </c>
      <c r="AS521" s="99">
        <f>SUMIFS(通讯通路门店!$U:$U,通讯通路门店!$S:$S,$G521)</f>
        <v>0</v>
      </c>
      <c r="AT521" s="99">
        <f>SUMIFS(通讯通路门店!$V:$V,通讯通路门店!$S:$S,$G521)</f>
        <v>0</v>
      </c>
      <c r="AU521" s="99">
        <f>SUMIFS(通讯通路门店!$W:$W,通讯通路门店!$S:$S,$G521)</f>
        <v>0</v>
      </c>
      <c r="AV521" s="99">
        <f>SUMIFS(通讯通路门店!$Z:$Z,通讯通路门店!$S:$S,$G521)</f>
        <v>0</v>
      </c>
      <c r="AW521" s="99">
        <f>SUMIFS(通讯通路门店!$AB:$AB,通讯通路门店!$S:$S,$G521)</f>
        <v>0</v>
      </c>
      <c r="AX521" s="99">
        <f>SUMIFS(通讯通路门店!$X:$X,通讯通路门店!$S:$S,$G521)</f>
        <v>0</v>
      </c>
      <c r="AY521" s="99">
        <f>SUMIFS(通讯通路门店!$Y:$Y,通讯通路门店!$S:$S,$G521)</f>
        <v>0</v>
      </c>
      <c r="AZ521" s="99">
        <f>SUMIFS(通讯通路门店!$AA:$AA,通讯通路门店!$S:$S,$G521)</f>
        <v>0</v>
      </c>
      <c r="BA521" s="99">
        <f t="shared" si="43"/>
        <v>0</v>
      </c>
      <c r="BB521" s="99">
        <f t="shared" si="44"/>
        <v>0</v>
      </c>
      <c r="BC521" s="99">
        <f>SUMIFS(通讯通路门店!$W:$W,通讯通路门店!$S:$S,$G521,通讯通路门店!$J:$J,"荣耀体验店")+SUMIFS(通讯通路门店!$W:$W,通讯通路门店!$S:$S,$G521,通讯通路门店!$J:$J,"荣耀授权专卖店")</f>
        <v>0</v>
      </c>
      <c r="BD521" s="99">
        <f>SUMIFS(通讯通路门店!$Z:$Z,通讯通路门店!$S:$S,$G521,通讯通路门店!$J:$J,"VIVO体验店")</f>
        <v>0</v>
      </c>
      <c r="BE521" s="99">
        <f>SUMIFS(通讯通路门店!$AB:$AB,通讯通路门店!$S:$S,$G521,通讯通路门店!$J:$J,"OPPO体验店")</f>
        <v>0</v>
      </c>
      <c r="BF521" s="99">
        <f>SUMIFS(通讯通路门店!$X:$X,通讯通路门店!$S:$S,$G521,通讯通路门店!$J:$J,"华为授权体验店")+SUMIFS(通讯通路门店!$AA:$AA,通讯通路门店!$S:$S,$G521,通讯通路门店!$J:$J,"华为堡垒店")</f>
        <v>0</v>
      </c>
      <c r="BG521" s="99">
        <f>SUMIFS(通讯通路门店!$Y:$Y,通讯通路门店!$S:$S,$G521,通讯通路门店!$J:$J,"小米体验店")</f>
        <v>0</v>
      </c>
      <c r="BH521" s="99">
        <f>SUMIFS(通讯通路门店!$AA:$AA,通讯通路门店!$S:$S,$G521,通讯通路门店!$J:$J,"苹果体验店")</f>
        <v>0</v>
      </c>
      <c r="BI521" s="99">
        <f>SUMIFS(通讯通路门店!$K:$K,通讯通路门店!$S:$S,$G521,通讯通路门店!$J:$J,"其他品牌专卖店")</f>
        <v>0</v>
      </c>
      <c r="BJ521" s="99">
        <f>SUMIFS(通讯通路门店!$AC:$AC,通讯通路门店!$S:$S,$G521)</f>
        <v>0</v>
      </c>
      <c r="BK521" s="99">
        <f>SUMIFS(通讯通路门店!$AD:$AD,通讯通路门店!$S:$S,$G521)</f>
        <v>0</v>
      </c>
      <c r="BL521" s="99">
        <f>SUMIFS(通讯通路门店!$AE:$AE,通讯通路门店!$S:$S,$G521)</f>
        <v>0</v>
      </c>
      <c r="BM521" s="99">
        <f>SUMIFS(通讯通路门店!$AF:$AF,通讯通路门店!$S:$S,$G521)</f>
        <v>0</v>
      </c>
      <c r="BN521" s="99">
        <f>SUMIFS(通讯通路门店!$AG:$AG,通讯通路门店!$S:$S,$G521)</f>
        <v>0</v>
      </c>
      <c r="BO521" s="99">
        <f>SUMIFS(通讯通路门店!$AH:$AH,通讯通路门店!$S:$S,$G521)</f>
        <v>0</v>
      </c>
      <c r="BP521" s="99">
        <f>SUMIFS(通讯通路门店!$AI:$AI,通讯通路门店!$S:$S,$G521)</f>
        <v>0</v>
      </c>
      <c r="BQ521" s="83"/>
    </row>
    <row r="522" spans="1:69">
      <c r="A522" s="99" t="str">
        <f>IFERROR(_xlfn.XLOOKUP($G522,通讯通路门店!$S$4:$S$993933,通讯通路门店!$A$4:$A$993933,0,0),"")</f>
        <v/>
      </c>
      <c r="B522" s="99" t="str">
        <f>IFERROR(_xlfn.XLOOKUP($G522,通讯通路门店!$S$4:$S$993933,通讯通路门店!$B$4:$B$993933,0,0),"")</f>
        <v/>
      </c>
      <c r="C522" s="99" t="str">
        <f>IFERROR(_xlfn.XLOOKUP($G522,通讯通路门店!$S$4:$S$993933,通讯通路门店!$C$4:$C$993933,0,0),"")</f>
        <v/>
      </c>
      <c r="D522" s="99" t="str">
        <f>IFERROR(_xlfn.XLOOKUP($G522,通讯通路门店!$S$4:$S$993933,通讯通路门店!$D$4:$D$993933,0,0),"")</f>
        <v/>
      </c>
      <c r="E522" s="83"/>
      <c r="F522" s="83"/>
      <c r="G522" s="101" t="e">
        <v>#N/A</v>
      </c>
      <c r="H522" s="102" t="str">
        <f>IFERROR(_xlfn.XLOOKUP($G522,通讯通路门店!$S$4:$S$993933,通讯通路门店!$R$4:$R$993933,0,0),"")</f>
        <v/>
      </c>
      <c r="I522" s="83"/>
      <c r="J522" s="83"/>
      <c r="K522" s="83"/>
      <c r="L522" s="83"/>
      <c r="M522" s="83"/>
      <c r="N522" s="83"/>
      <c r="O522" s="83"/>
      <c r="P522" s="83"/>
      <c r="Q522" s="83"/>
      <c r="R522" s="83"/>
      <c r="S522" s="83"/>
      <c r="T522" s="83"/>
      <c r="U522" s="99">
        <f>COUNTIF(通讯通路门店!$S:$S,$G522)</f>
        <v>0</v>
      </c>
      <c r="V522" s="99">
        <f>COUNTIFS(通讯通路门店!$S:$S,$G522,通讯通路门店!$J:$J,"综合卖场")</f>
        <v>0</v>
      </c>
      <c r="W522" s="99">
        <f>SUMIFS(通讯通路门店!$AJ:$AJ,通讯通路门店!$S:$S,通讯客户沙盘!$G522)</f>
        <v>0</v>
      </c>
      <c r="X522" s="99">
        <f t="shared" si="40"/>
        <v>0</v>
      </c>
      <c r="Y522" s="99">
        <f>COUNTIFS(通讯通路门店!$S:$S,$G522,通讯通路门店!$J:$J,"荣耀体验店")+COUNTIFS(通讯通路门店!$S:$S,$G522,通讯通路门店!$J:$J,"荣耀授权专卖店")</f>
        <v>0</v>
      </c>
      <c r="Z522" s="99">
        <f>COUNTIFS(通讯通路门店!$S:$S,$G522,通讯通路门店!$J:$J,"VIVO体验店")</f>
        <v>0</v>
      </c>
      <c r="AA522" s="99">
        <f>COUNTIFS(通讯通路门店!$S:$S,$G522,通讯通路门店!$J:$J,"OPPO体验店")</f>
        <v>0</v>
      </c>
      <c r="AB522" s="99">
        <f>COUNTIFS(通讯通路门店!$S:$S,$G522,通讯通路门店!$J:$J,"华为授权体验店")+COUNTIFS(通讯通路门店!$S:$S,$G522,通讯通路门店!$J:$J,"华为堡垒店")</f>
        <v>0</v>
      </c>
      <c r="AC522" s="99">
        <f>COUNTIFS(通讯通路门店!$S:$S,$G522,通讯通路门店!$J:$J,"小米体验店")</f>
        <v>0</v>
      </c>
      <c r="AD522" s="99">
        <f>COUNTIFS(通讯通路门店!$S:$S,$G522,通讯通路门店!$J:$J,"苹果体验店")</f>
        <v>0</v>
      </c>
      <c r="AE522" s="99">
        <f>COUNTIFS(通讯通路门店!$S:$S,$G522,通讯通路门店!$J:$J,"其他品牌专卖店")</f>
        <v>0</v>
      </c>
      <c r="AF522" s="99">
        <f>SUMIFS(通讯通路门店!$BI:$BI,通讯通路门店!$S:$S,$G522)</f>
        <v>0</v>
      </c>
      <c r="AG522" s="99">
        <f>SUMIFS(通讯通路门店!$BH:$BH,通讯通路门店!$S:$S,$G522)</f>
        <v>0</v>
      </c>
      <c r="AH522" s="99">
        <f t="shared" si="41"/>
        <v>0</v>
      </c>
      <c r="AI522" s="99">
        <f>SUMIFS(通讯通路门店!$BB:$BB,通讯通路门店!$S:$S,$G522)</f>
        <v>0</v>
      </c>
      <c r="AJ522" s="99">
        <f>SUMIFS(通讯通路门店!$BE:$BE,通讯通路门店!$S:$S,$G522)</f>
        <v>0</v>
      </c>
      <c r="AK522" s="99">
        <f>SUMIFS(通讯通路门店!$BG:$BG,通讯通路门店!$S:$S,$G522)</f>
        <v>0</v>
      </c>
      <c r="AL522" s="99">
        <f>SUMIFS(通讯通路门店!$BC:$BC,通讯通路门店!$S:$S,$G522)</f>
        <v>0</v>
      </c>
      <c r="AM522" s="99">
        <f>SUMIFS(通讯通路门店!$BD:$BD,通讯通路门店!$S:$S,$G522)</f>
        <v>0</v>
      </c>
      <c r="AN522" s="99">
        <f>SUMIFS(通讯通路门店!$BF:$BF,通讯通路门店!$S:$S,$G522)</f>
        <v>0</v>
      </c>
      <c r="AO522" s="99">
        <f t="shared" si="42"/>
        <v>0</v>
      </c>
      <c r="AP522" s="99">
        <f>SUMIFS(通讯通路门店!$K:$K,通讯通路门店!$S:$S,$G522)</f>
        <v>0</v>
      </c>
      <c r="AQ522" s="83"/>
      <c r="AR522" s="99">
        <f>SUMIFS(通讯通路门店!$T:$T,通讯通路门店!$S:$S,$G522)</f>
        <v>0</v>
      </c>
      <c r="AS522" s="99">
        <f>SUMIFS(通讯通路门店!$U:$U,通讯通路门店!$S:$S,$G522)</f>
        <v>0</v>
      </c>
      <c r="AT522" s="99">
        <f>SUMIFS(通讯通路门店!$V:$V,通讯通路门店!$S:$S,$G522)</f>
        <v>0</v>
      </c>
      <c r="AU522" s="99">
        <f>SUMIFS(通讯通路门店!$W:$W,通讯通路门店!$S:$S,$G522)</f>
        <v>0</v>
      </c>
      <c r="AV522" s="99">
        <f>SUMIFS(通讯通路门店!$Z:$Z,通讯通路门店!$S:$S,$G522)</f>
        <v>0</v>
      </c>
      <c r="AW522" s="99">
        <f>SUMIFS(通讯通路门店!$AB:$AB,通讯通路门店!$S:$S,$G522)</f>
        <v>0</v>
      </c>
      <c r="AX522" s="99">
        <f>SUMIFS(通讯通路门店!$X:$X,通讯通路门店!$S:$S,$G522)</f>
        <v>0</v>
      </c>
      <c r="AY522" s="99">
        <f>SUMIFS(通讯通路门店!$Y:$Y,通讯通路门店!$S:$S,$G522)</f>
        <v>0</v>
      </c>
      <c r="AZ522" s="99">
        <f>SUMIFS(通讯通路门店!$AA:$AA,通讯通路门店!$S:$S,$G522)</f>
        <v>0</v>
      </c>
      <c r="BA522" s="99">
        <f t="shared" si="43"/>
        <v>0</v>
      </c>
      <c r="BB522" s="99">
        <f t="shared" si="44"/>
        <v>0</v>
      </c>
      <c r="BC522" s="99">
        <f>SUMIFS(通讯通路门店!$W:$W,通讯通路门店!$S:$S,$G522,通讯通路门店!$J:$J,"荣耀体验店")+SUMIFS(通讯通路门店!$W:$W,通讯通路门店!$S:$S,$G522,通讯通路门店!$J:$J,"荣耀授权专卖店")</f>
        <v>0</v>
      </c>
      <c r="BD522" s="99">
        <f>SUMIFS(通讯通路门店!$Z:$Z,通讯通路门店!$S:$S,$G522,通讯通路门店!$J:$J,"VIVO体验店")</f>
        <v>0</v>
      </c>
      <c r="BE522" s="99">
        <f>SUMIFS(通讯通路门店!$AB:$AB,通讯通路门店!$S:$S,$G522,通讯通路门店!$J:$J,"OPPO体验店")</f>
        <v>0</v>
      </c>
      <c r="BF522" s="99">
        <f>SUMIFS(通讯通路门店!$X:$X,通讯通路门店!$S:$S,$G522,通讯通路门店!$J:$J,"华为授权体验店")+SUMIFS(通讯通路门店!$AA:$AA,通讯通路门店!$S:$S,$G522,通讯通路门店!$J:$J,"华为堡垒店")</f>
        <v>0</v>
      </c>
      <c r="BG522" s="99">
        <f>SUMIFS(通讯通路门店!$Y:$Y,通讯通路门店!$S:$S,$G522,通讯通路门店!$J:$J,"小米体验店")</f>
        <v>0</v>
      </c>
      <c r="BH522" s="99">
        <f>SUMIFS(通讯通路门店!$AA:$AA,通讯通路门店!$S:$S,$G522,通讯通路门店!$J:$J,"苹果体验店")</f>
        <v>0</v>
      </c>
      <c r="BI522" s="99">
        <f>SUMIFS(通讯通路门店!$K:$K,通讯通路门店!$S:$S,$G522,通讯通路门店!$J:$J,"其他品牌专卖店")</f>
        <v>0</v>
      </c>
      <c r="BJ522" s="99">
        <f>SUMIFS(通讯通路门店!$AC:$AC,通讯通路门店!$S:$S,$G522)</f>
        <v>0</v>
      </c>
      <c r="BK522" s="99">
        <f>SUMIFS(通讯通路门店!$AD:$AD,通讯通路门店!$S:$S,$G522)</f>
        <v>0</v>
      </c>
      <c r="BL522" s="99">
        <f>SUMIFS(通讯通路门店!$AE:$AE,通讯通路门店!$S:$S,$G522)</f>
        <v>0</v>
      </c>
      <c r="BM522" s="99">
        <f>SUMIFS(通讯通路门店!$AF:$AF,通讯通路门店!$S:$S,$G522)</f>
        <v>0</v>
      </c>
      <c r="BN522" s="99">
        <f>SUMIFS(通讯通路门店!$AG:$AG,通讯通路门店!$S:$S,$G522)</f>
        <v>0</v>
      </c>
      <c r="BO522" s="99">
        <f>SUMIFS(通讯通路门店!$AH:$AH,通讯通路门店!$S:$S,$G522)</f>
        <v>0</v>
      </c>
      <c r="BP522" s="99">
        <f>SUMIFS(通讯通路门店!$AI:$AI,通讯通路门店!$S:$S,$G522)</f>
        <v>0</v>
      </c>
      <c r="BQ522" s="83"/>
    </row>
    <row r="523" spans="1:69">
      <c r="A523" s="99" t="str">
        <f>IFERROR(_xlfn.XLOOKUP($G523,通讯通路门店!$S$4:$S$993933,通讯通路门店!$A$4:$A$993933,0,0),"")</f>
        <v/>
      </c>
      <c r="B523" s="99" t="str">
        <f>IFERROR(_xlfn.XLOOKUP($G523,通讯通路门店!$S$4:$S$993933,通讯通路门店!$B$4:$B$993933,0,0),"")</f>
        <v/>
      </c>
      <c r="C523" s="99" t="str">
        <f>IFERROR(_xlfn.XLOOKUP($G523,通讯通路门店!$S$4:$S$993933,通讯通路门店!$C$4:$C$993933,0,0),"")</f>
        <v/>
      </c>
      <c r="D523" s="99" t="str">
        <f>IFERROR(_xlfn.XLOOKUP($G523,通讯通路门店!$S$4:$S$993933,通讯通路门店!$D$4:$D$993933,0,0),"")</f>
        <v/>
      </c>
      <c r="E523" s="83"/>
      <c r="F523" s="83"/>
      <c r="G523" s="101" t="e">
        <v>#N/A</v>
      </c>
      <c r="H523" s="102" t="str">
        <f>IFERROR(_xlfn.XLOOKUP($G523,通讯通路门店!$S$4:$S$993933,通讯通路门店!$R$4:$R$993933,0,0),"")</f>
        <v/>
      </c>
      <c r="I523" s="83"/>
      <c r="J523" s="83"/>
      <c r="K523" s="83"/>
      <c r="L523" s="83"/>
      <c r="M523" s="83"/>
      <c r="N523" s="83"/>
      <c r="O523" s="83"/>
      <c r="P523" s="83"/>
      <c r="Q523" s="83"/>
      <c r="R523" s="83"/>
      <c r="S523" s="83"/>
      <c r="T523" s="83"/>
      <c r="U523" s="99">
        <f>COUNTIF(通讯通路门店!$S:$S,$G523)</f>
        <v>0</v>
      </c>
      <c r="V523" s="99">
        <f>COUNTIFS(通讯通路门店!$S:$S,$G523,通讯通路门店!$J:$J,"综合卖场")</f>
        <v>0</v>
      </c>
      <c r="W523" s="99">
        <f>SUMIFS(通讯通路门店!$AJ:$AJ,通讯通路门店!$S:$S,通讯客户沙盘!$G523)</f>
        <v>0</v>
      </c>
      <c r="X523" s="99">
        <f t="shared" si="40"/>
        <v>0</v>
      </c>
      <c r="Y523" s="99">
        <f>COUNTIFS(通讯通路门店!$S:$S,$G523,通讯通路门店!$J:$J,"荣耀体验店")+COUNTIFS(通讯通路门店!$S:$S,$G523,通讯通路门店!$J:$J,"荣耀授权专卖店")</f>
        <v>0</v>
      </c>
      <c r="Z523" s="99">
        <f>COUNTIFS(通讯通路门店!$S:$S,$G523,通讯通路门店!$J:$J,"VIVO体验店")</f>
        <v>0</v>
      </c>
      <c r="AA523" s="99">
        <f>COUNTIFS(通讯通路门店!$S:$S,$G523,通讯通路门店!$J:$J,"OPPO体验店")</f>
        <v>0</v>
      </c>
      <c r="AB523" s="99">
        <f>COUNTIFS(通讯通路门店!$S:$S,$G523,通讯通路门店!$J:$J,"华为授权体验店")+COUNTIFS(通讯通路门店!$S:$S,$G523,通讯通路门店!$J:$J,"华为堡垒店")</f>
        <v>0</v>
      </c>
      <c r="AC523" s="99">
        <f>COUNTIFS(通讯通路门店!$S:$S,$G523,通讯通路门店!$J:$J,"小米体验店")</f>
        <v>0</v>
      </c>
      <c r="AD523" s="99">
        <f>COUNTIFS(通讯通路门店!$S:$S,$G523,通讯通路门店!$J:$J,"苹果体验店")</f>
        <v>0</v>
      </c>
      <c r="AE523" s="99">
        <f>COUNTIFS(通讯通路门店!$S:$S,$G523,通讯通路门店!$J:$J,"其他品牌专卖店")</f>
        <v>0</v>
      </c>
      <c r="AF523" s="99">
        <f>SUMIFS(通讯通路门店!$BI:$BI,通讯通路门店!$S:$S,$G523)</f>
        <v>0</v>
      </c>
      <c r="AG523" s="99">
        <f>SUMIFS(通讯通路门店!$BH:$BH,通讯通路门店!$S:$S,$G523)</f>
        <v>0</v>
      </c>
      <c r="AH523" s="99">
        <f t="shared" si="41"/>
        <v>0</v>
      </c>
      <c r="AI523" s="99">
        <f>SUMIFS(通讯通路门店!$BB:$BB,通讯通路门店!$S:$S,$G523)</f>
        <v>0</v>
      </c>
      <c r="AJ523" s="99">
        <f>SUMIFS(通讯通路门店!$BE:$BE,通讯通路门店!$S:$S,$G523)</f>
        <v>0</v>
      </c>
      <c r="AK523" s="99">
        <f>SUMIFS(通讯通路门店!$BG:$BG,通讯通路门店!$S:$S,$G523)</f>
        <v>0</v>
      </c>
      <c r="AL523" s="99">
        <f>SUMIFS(通讯通路门店!$BC:$BC,通讯通路门店!$S:$S,$G523)</f>
        <v>0</v>
      </c>
      <c r="AM523" s="99">
        <f>SUMIFS(通讯通路门店!$BD:$BD,通讯通路门店!$S:$S,$G523)</f>
        <v>0</v>
      </c>
      <c r="AN523" s="99">
        <f>SUMIFS(通讯通路门店!$BF:$BF,通讯通路门店!$S:$S,$G523)</f>
        <v>0</v>
      </c>
      <c r="AO523" s="99">
        <f t="shared" si="42"/>
        <v>0</v>
      </c>
      <c r="AP523" s="99">
        <f>SUMIFS(通讯通路门店!$K:$K,通讯通路门店!$S:$S,$G523)</f>
        <v>0</v>
      </c>
      <c r="AQ523" s="83"/>
      <c r="AR523" s="99">
        <f>SUMIFS(通讯通路门店!$T:$T,通讯通路门店!$S:$S,$G523)</f>
        <v>0</v>
      </c>
      <c r="AS523" s="99">
        <f>SUMIFS(通讯通路门店!$U:$U,通讯通路门店!$S:$S,$G523)</f>
        <v>0</v>
      </c>
      <c r="AT523" s="99">
        <f>SUMIFS(通讯通路门店!$V:$V,通讯通路门店!$S:$S,$G523)</f>
        <v>0</v>
      </c>
      <c r="AU523" s="99">
        <f>SUMIFS(通讯通路门店!$W:$W,通讯通路门店!$S:$S,$G523)</f>
        <v>0</v>
      </c>
      <c r="AV523" s="99">
        <f>SUMIFS(通讯通路门店!$Z:$Z,通讯通路门店!$S:$S,$G523)</f>
        <v>0</v>
      </c>
      <c r="AW523" s="99">
        <f>SUMIFS(通讯通路门店!$AB:$AB,通讯通路门店!$S:$S,$G523)</f>
        <v>0</v>
      </c>
      <c r="AX523" s="99">
        <f>SUMIFS(通讯通路门店!$X:$X,通讯通路门店!$S:$S,$G523)</f>
        <v>0</v>
      </c>
      <c r="AY523" s="99">
        <f>SUMIFS(通讯通路门店!$Y:$Y,通讯通路门店!$S:$S,$G523)</f>
        <v>0</v>
      </c>
      <c r="AZ523" s="99">
        <f>SUMIFS(通讯通路门店!$AA:$AA,通讯通路门店!$S:$S,$G523)</f>
        <v>0</v>
      </c>
      <c r="BA523" s="99">
        <f t="shared" si="43"/>
        <v>0</v>
      </c>
      <c r="BB523" s="99">
        <f t="shared" si="44"/>
        <v>0</v>
      </c>
      <c r="BC523" s="99">
        <f>SUMIFS(通讯通路门店!$W:$W,通讯通路门店!$S:$S,$G523,通讯通路门店!$J:$J,"荣耀体验店")+SUMIFS(通讯通路门店!$W:$W,通讯通路门店!$S:$S,$G523,通讯通路门店!$J:$J,"荣耀授权专卖店")</f>
        <v>0</v>
      </c>
      <c r="BD523" s="99">
        <f>SUMIFS(通讯通路门店!$Z:$Z,通讯通路门店!$S:$S,$G523,通讯通路门店!$J:$J,"VIVO体验店")</f>
        <v>0</v>
      </c>
      <c r="BE523" s="99">
        <f>SUMIFS(通讯通路门店!$AB:$AB,通讯通路门店!$S:$S,$G523,通讯通路门店!$J:$J,"OPPO体验店")</f>
        <v>0</v>
      </c>
      <c r="BF523" s="99">
        <f>SUMIFS(通讯通路门店!$X:$X,通讯通路门店!$S:$S,$G523,通讯通路门店!$J:$J,"华为授权体验店")+SUMIFS(通讯通路门店!$AA:$AA,通讯通路门店!$S:$S,$G523,通讯通路门店!$J:$J,"华为堡垒店")</f>
        <v>0</v>
      </c>
      <c r="BG523" s="99">
        <f>SUMIFS(通讯通路门店!$Y:$Y,通讯通路门店!$S:$S,$G523,通讯通路门店!$J:$J,"小米体验店")</f>
        <v>0</v>
      </c>
      <c r="BH523" s="99">
        <f>SUMIFS(通讯通路门店!$AA:$AA,通讯通路门店!$S:$S,$G523,通讯通路门店!$J:$J,"苹果体验店")</f>
        <v>0</v>
      </c>
      <c r="BI523" s="99">
        <f>SUMIFS(通讯通路门店!$K:$K,通讯通路门店!$S:$S,$G523,通讯通路门店!$J:$J,"其他品牌专卖店")</f>
        <v>0</v>
      </c>
      <c r="BJ523" s="99">
        <f>SUMIFS(通讯通路门店!$AC:$AC,通讯通路门店!$S:$S,$G523)</f>
        <v>0</v>
      </c>
      <c r="BK523" s="99">
        <f>SUMIFS(通讯通路门店!$AD:$AD,通讯通路门店!$S:$S,$G523)</f>
        <v>0</v>
      </c>
      <c r="BL523" s="99">
        <f>SUMIFS(通讯通路门店!$AE:$AE,通讯通路门店!$S:$S,$G523)</f>
        <v>0</v>
      </c>
      <c r="BM523" s="99">
        <f>SUMIFS(通讯通路门店!$AF:$AF,通讯通路门店!$S:$S,$G523)</f>
        <v>0</v>
      </c>
      <c r="BN523" s="99">
        <f>SUMIFS(通讯通路门店!$AG:$AG,通讯通路门店!$S:$S,$G523)</f>
        <v>0</v>
      </c>
      <c r="BO523" s="99">
        <f>SUMIFS(通讯通路门店!$AH:$AH,通讯通路门店!$S:$S,$G523)</f>
        <v>0</v>
      </c>
      <c r="BP523" s="99">
        <f>SUMIFS(通讯通路门店!$AI:$AI,通讯通路门店!$S:$S,$G523)</f>
        <v>0</v>
      </c>
      <c r="BQ523" s="83"/>
    </row>
    <row r="524" spans="1:69">
      <c r="A524" s="99" t="str">
        <f>IFERROR(_xlfn.XLOOKUP($G524,通讯通路门店!$S$4:$S$993933,通讯通路门店!$A$4:$A$993933,0,0),"")</f>
        <v/>
      </c>
      <c r="B524" s="99" t="str">
        <f>IFERROR(_xlfn.XLOOKUP($G524,通讯通路门店!$S$4:$S$993933,通讯通路门店!$B$4:$B$993933,0,0),"")</f>
        <v/>
      </c>
      <c r="C524" s="99" t="str">
        <f>IFERROR(_xlfn.XLOOKUP($G524,通讯通路门店!$S$4:$S$993933,通讯通路门店!$C$4:$C$993933,0,0),"")</f>
        <v/>
      </c>
      <c r="D524" s="99" t="str">
        <f>IFERROR(_xlfn.XLOOKUP($G524,通讯通路门店!$S$4:$S$993933,通讯通路门店!$D$4:$D$993933,0,0),"")</f>
        <v/>
      </c>
      <c r="E524" s="83"/>
      <c r="F524" s="83"/>
      <c r="G524" s="101" t="e">
        <v>#N/A</v>
      </c>
      <c r="H524" s="102" t="str">
        <f>IFERROR(_xlfn.XLOOKUP($G524,通讯通路门店!$S$4:$S$993933,通讯通路门店!$R$4:$R$993933,0,0),"")</f>
        <v/>
      </c>
      <c r="I524" s="83"/>
      <c r="J524" s="83"/>
      <c r="K524" s="83"/>
      <c r="L524" s="83"/>
      <c r="M524" s="83"/>
      <c r="N524" s="83"/>
      <c r="O524" s="83"/>
      <c r="P524" s="83"/>
      <c r="Q524" s="83"/>
      <c r="R524" s="83"/>
      <c r="S524" s="83"/>
      <c r="T524" s="83"/>
      <c r="U524" s="99">
        <f>COUNTIF(通讯通路门店!$S:$S,$G524)</f>
        <v>0</v>
      </c>
      <c r="V524" s="99">
        <f>COUNTIFS(通讯通路门店!$S:$S,$G524,通讯通路门店!$J:$J,"综合卖场")</f>
        <v>0</v>
      </c>
      <c r="W524" s="99">
        <f>SUMIFS(通讯通路门店!$AJ:$AJ,通讯通路门店!$S:$S,通讯客户沙盘!$G524)</f>
        <v>0</v>
      </c>
      <c r="X524" s="99">
        <f t="shared" si="40"/>
        <v>0</v>
      </c>
      <c r="Y524" s="99">
        <f>COUNTIFS(通讯通路门店!$S:$S,$G524,通讯通路门店!$J:$J,"荣耀体验店")+COUNTIFS(通讯通路门店!$S:$S,$G524,通讯通路门店!$J:$J,"荣耀授权专卖店")</f>
        <v>0</v>
      </c>
      <c r="Z524" s="99">
        <f>COUNTIFS(通讯通路门店!$S:$S,$G524,通讯通路门店!$J:$J,"VIVO体验店")</f>
        <v>0</v>
      </c>
      <c r="AA524" s="99">
        <f>COUNTIFS(通讯通路门店!$S:$S,$G524,通讯通路门店!$J:$J,"OPPO体验店")</f>
        <v>0</v>
      </c>
      <c r="AB524" s="99">
        <f>COUNTIFS(通讯通路门店!$S:$S,$G524,通讯通路门店!$J:$J,"华为授权体验店")+COUNTIFS(通讯通路门店!$S:$S,$G524,通讯通路门店!$J:$J,"华为堡垒店")</f>
        <v>0</v>
      </c>
      <c r="AC524" s="99">
        <f>COUNTIFS(通讯通路门店!$S:$S,$G524,通讯通路门店!$J:$J,"小米体验店")</f>
        <v>0</v>
      </c>
      <c r="AD524" s="99">
        <f>COUNTIFS(通讯通路门店!$S:$S,$G524,通讯通路门店!$J:$J,"苹果体验店")</f>
        <v>0</v>
      </c>
      <c r="AE524" s="99">
        <f>COUNTIFS(通讯通路门店!$S:$S,$G524,通讯通路门店!$J:$J,"其他品牌专卖店")</f>
        <v>0</v>
      </c>
      <c r="AF524" s="99">
        <f>SUMIFS(通讯通路门店!$BI:$BI,通讯通路门店!$S:$S,$G524)</f>
        <v>0</v>
      </c>
      <c r="AG524" s="99">
        <f>SUMIFS(通讯通路门店!$BH:$BH,通讯通路门店!$S:$S,$G524)</f>
        <v>0</v>
      </c>
      <c r="AH524" s="99">
        <f t="shared" si="41"/>
        <v>0</v>
      </c>
      <c r="AI524" s="99">
        <f>SUMIFS(通讯通路门店!$BB:$BB,通讯通路门店!$S:$S,$G524)</f>
        <v>0</v>
      </c>
      <c r="AJ524" s="99">
        <f>SUMIFS(通讯通路门店!$BE:$BE,通讯通路门店!$S:$S,$G524)</f>
        <v>0</v>
      </c>
      <c r="AK524" s="99">
        <f>SUMIFS(通讯通路门店!$BG:$BG,通讯通路门店!$S:$S,$G524)</f>
        <v>0</v>
      </c>
      <c r="AL524" s="99">
        <f>SUMIFS(通讯通路门店!$BC:$BC,通讯通路门店!$S:$S,$G524)</f>
        <v>0</v>
      </c>
      <c r="AM524" s="99">
        <f>SUMIFS(通讯通路门店!$BD:$BD,通讯通路门店!$S:$S,$G524)</f>
        <v>0</v>
      </c>
      <c r="AN524" s="99">
        <f>SUMIFS(通讯通路门店!$BF:$BF,通讯通路门店!$S:$S,$G524)</f>
        <v>0</v>
      </c>
      <c r="AO524" s="99">
        <f t="shared" si="42"/>
        <v>0</v>
      </c>
      <c r="AP524" s="99">
        <f>SUMIFS(通讯通路门店!$K:$K,通讯通路门店!$S:$S,$G524)</f>
        <v>0</v>
      </c>
      <c r="AQ524" s="83"/>
      <c r="AR524" s="99">
        <f>SUMIFS(通讯通路门店!$T:$T,通讯通路门店!$S:$S,$G524)</f>
        <v>0</v>
      </c>
      <c r="AS524" s="99">
        <f>SUMIFS(通讯通路门店!$U:$U,通讯通路门店!$S:$S,$G524)</f>
        <v>0</v>
      </c>
      <c r="AT524" s="99">
        <f>SUMIFS(通讯通路门店!$V:$V,通讯通路门店!$S:$S,$G524)</f>
        <v>0</v>
      </c>
      <c r="AU524" s="99">
        <f>SUMIFS(通讯通路门店!$W:$W,通讯通路门店!$S:$S,$G524)</f>
        <v>0</v>
      </c>
      <c r="AV524" s="99">
        <f>SUMIFS(通讯通路门店!$Z:$Z,通讯通路门店!$S:$S,$G524)</f>
        <v>0</v>
      </c>
      <c r="AW524" s="99">
        <f>SUMIFS(通讯通路门店!$AB:$AB,通讯通路门店!$S:$S,$G524)</f>
        <v>0</v>
      </c>
      <c r="AX524" s="99">
        <f>SUMIFS(通讯通路门店!$X:$X,通讯通路门店!$S:$S,$G524)</f>
        <v>0</v>
      </c>
      <c r="AY524" s="99">
        <f>SUMIFS(通讯通路门店!$Y:$Y,通讯通路门店!$S:$S,$G524)</f>
        <v>0</v>
      </c>
      <c r="AZ524" s="99">
        <f>SUMIFS(通讯通路门店!$AA:$AA,通讯通路门店!$S:$S,$G524)</f>
        <v>0</v>
      </c>
      <c r="BA524" s="99">
        <f t="shared" si="43"/>
        <v>0</v>
      </c>
      <c r="BB524" s="99">
        <f t="shared" si="44"/>
        <v>0</v>
      </c>
      <c r="BC524" s="99">
        <f>SUMIFS(通讯通路门店!$W:$W,通讯通路门店!$S:$S,$G524,通讯通路门店!$J:$J,"荣耀体验店")+SUMIFS(通讯通路门店!$W:$W,通讯通路门店!$S:$S,$G524,通讯通路门店!$J:$J,"荣耀授权专卖店")</f>
        <v>0</v>
      </c>
      <c r="BD524" s="99">
        <f>SUMIFS(通讯通路门店!$Z:$Z,通讯通路门店!$S:$S,$G524,通讯通路门店!$J:$J,"VIVO体验店")</f>
        <v>0</v>
      </c>
      <c r="BE524" s="99">
        <f>SUMIFS(通讯通路门店!$AB:$AB,通讯通路门店!$S:$S,$G524,通讯通路门店!$J:$J,"OPPO体验店")</f>
        <v>0</v>
      </c>
      <c r="BF524" s="99">
        <f>SUMIFS(通讯通路门店!$X:$X,通讯通路门店!$S:$S,$G524,通讯通路门店!$J:$J,"华为授权体验店")+SUMIFS(通讯通路门店!$AA:$AA,通讯通路门店!$S:$S,$G524,通讯通路门店!$J:$J,"华为堡垒店")</f>
        <v>0</v>
      </c>
      <c r="BG524" s="99">
        <f>SUMIFS(通讯通路门店!$Y:$Y,通讯通路门店!$S:$S,$G524,通讯通路门店!$J:$J,"小米体验店")</f>
        <v>0</v>
      </c>
      <c r="BH524" s="99">
        <f>SUMIFS(通讯通路门店!$AA:$AA,通讯通路门店!$S:$S,$G524,通讯通路门店!$J:$J,"苹果体验店")</f>
        <v>0</v>
      </c>
      <c r="BI524" s="99">
        <f>SUMIFS(通讯通路门店!$K:$K,通讯通路门店!$S:$S,$G524,通讯通路门店!$J:$J,"其他品牌专卖店")</f>
        <v>0</v>
      </c>
      <c r="BJ524" s="99">
        <f>SUMIFS(通讯通路门店!$AC:$AC,通讯通路门店!$S:$S,$G524)</f>
        <v>0</v>
      </c>
      <c r="BK524" s="99">
        <f>SUMIFS(通讯通路门店!$AD:$AD,通讯通路门店!$S:$S,$G524)</f>
        <v>0</v>
      </c>
      <c r="BL524" s="99">
        <f>SUMIFS(通讯通路门店!$AE:$AE,通讯通路门店!$S:$S,$G524)</f>
        <v>0</v>
      </c>
      <c r="BM524" s="99">
        <f>SUMIFS(通讯通路门店!$AF:$AF,通讯通路门店!$S:$S,$G524)</f>
        <v>0</v>
      </c>
      <c r="BN524" s="99">
        <f>SUMIFS(通讯通路门店!$AG:$AG,通讯通路门店!$S:$S,$G524)</f>
        <v>0</v>
      </c>
      <c r="BO524" s="99">
        <f>SUMIFS(通讯通路门店!$AH:$AH,通讯通路门店!$S:$S,$G524)</f>
        <v>0</v>
      </c>
      <c r="BP524" s="99">
        <f>SUMIFS(通讯通路门店!$AI:$AI,通讯通路门店!$S:$S,$G524)</f>
        <v>0</v>
      </c>
      <c r="BQ524" s="83"/>
    </row>
    <row r="525" spans="1:69">
      <c r="A525" s="99" t="str">
        <f>IFERROR(_xlfn.XLOOKUP($G525,通讯通路门店!$S$4:$S$993933,通讯通路门店!$A$4:$A$993933,0,0),"")</f>
        <v/>
      </c>
      <c r="B525" s="99" t="str">
        <f>IFERROR(_xlfn.XLOOKUP($G525,通讯通路门店!$S$4:$S$993933,通讯通路门店!$B$4:$B$993933,0,0),"")</f>
        <v/>
      </c>
      <c r="C525" s="99" t="str">
        <f>IFERROR(_xlfn.XLOOKUP($G525,通讯通路门店!$S$4:$S$993933,通讯通路门店!$C$4:$C$993933,0,0),"")</f>
        <v/>
      </c>
      <c r="D525" s="99" t="str">
        <f>IFERROR(_xlfn.XLOOKUP($G525,通讯通路门店!$S$4:$S$993933,通讯通路门店!$D$4:$D$993933,0,0),"")</f>
        <v/>
      </c>
      <c r="E525" s="83"/>
      <c r="F525" s="83"/>
      <c r="G525" s="101" t="e">
        <v>#N/A</v>
      </c>
      <c r="H525" s="102" t="str">
        <f>IFERROR(_xlfn.XLOOKUP($G525,通讯通路门店!$S$4:$S$993933,通讯通路门店!$R$4:$R$993933,0,0),"")</f>
        <v/>
      </c>
      <c r="I525" s="83"/>
      <c r="J525" s="83"/>
      <c r="K525" s="83"/>
      <c r="L525" s="83"/>
      <c r="M525" s="83"/>
      <c r="N525" s="83"/>
      <c r="O525" s="83"/>
      <c r="P525" s="83"/>
      <c r="Q525" s="83"/>
      <c r="R525" s="83"/>
      <c r="S525" s="83"/>
      <c r="T525" s="83"/>
      <c r="U525" s="99">
        <f>COUNTIF(通讯通路门店!$S:$S,$G525)</f>
        <v>0</v>
      </c>
      <c r="V525" s="99">
        <f>COUNTIFS(通讯通路门店!$S:$S,$G525,通讯通路门店!$J:$J,"综合卖场")</f>
        <v>0</v>
      </c>
      <c r="W525" s="99">
        <f>SUMIFS(通讯通路门店!$AJ:$AJ,通讯通路门店!$S:$S,通讯客户沙盘!$G525)</f>
        <v>0</v>
      </c>
      <c r="X525" s="99">
        <f t="shared" si="40"/>
        <v>0</v>
      </c>
      <c r="Y525" s="99">
        <f>COUNTIFS(通讯通路门店!$S:$S,$G525,通讯通路门店!$J:$J,"荣耀体验店")+COUNTIFS(通讯通路门店!$S:$S,$G525,通讯通路门店!$J:$J,"荣耀授权专卖店")</f>
        <v>0</v>
      </c>
      <c r="Z525" s="99">
        <f>COUNTIFS(通讯通路门店!$S:$S,$G525,通讯通路门店!$J:$J,"VIVO体验店")</f>
        <v>0</v>
      </c>
      <c r="AA525" s="99">
        <f>COUNTIFS(通讯通路门店!$S:$S,$G525,通讯通路门店!$J:$J,"OPPO体验店")</f>
        <v>0</v>
      </c>
      <c r="AB525" s="99">
        <f>COUNTIFS(通讯通路门店!$S:$S,$G525,通讯通路门店!$J:$J,"华为授权体验店")+COUNTIFS(通讯通路门店!$S:$S,$G525,通讯通路门店!$J:$J,"华为堡垒店")</f>
        <v>0</v>
      </c>
      <c r="AC525" s="99">
        <f>COUNTIFS(通讯通路门店!$S:$S,$G525,通讯通路门店!$J:$J,"小米体验店")</f>
        <v>0</v>
      </c>
      <c r="AD525" s="99">
        <f>COUNTIFS(通讯通路门店!$S:$S,$G525,通讯通路门店!$J:$J,"苹果体验店")</f>
        <v>0</v>
      </c>
      <c r="AE525" s="99">
        <f>COUNTIFS(通讯通路门店!$S:$S,$G525,通讯通路门店!$J:$J,"其他品牌专卖店")</f>
        <v>0</v>
      </c>
      <c r="AF525" s="99">
        <f>SUMIFS(通讯通路门店!$BI:$BI,通讯通路门店!$S:$S,$G525)</f>
        <v>0</v>
      </c>
      <c r="AG525" s="99">
        <f>SUMIFS(通讯通路门店!$BH:$BH,通讯通路门店!$S:$S,$G525)</f>
        <v>0</v>
      </c>
      <c r="AH525" s="99">
        <f t="shared" si="41"/>
        <v>0</v>
      </c>
      <c r="AI525" s="99">
        <f>SUMIFS(通讯通路门店!$BB:$BB,通讯通路门店!$S:$S,$G525)</f>
        <v>0</v>
      </c>
      <c r="AJ525" s="99">
        <f>SUMIFS(通讯通路门店!$BE:$BE,通讯通路门店!$S:$S,$G525)</f>
        <v>0</v>
      </c>
      <c r="AK525" s="99">
        <f>SUMIFS(通讯通路门店!$BG:$BG,通讯通路门店!$S:$S,$G525)</f>
        <v>0</v>
      </c>
      <c r="AL525" s="99">
        <f>SUMIFS(通讯通路门店!$BC:$BC,通讯通路门店!$S:$S,$G525)</f>
        <v>0</v>
      </c>
      <c r="AM525" s="99">
        <f>SUMIFS(通讯通路门店!$BD:$BD,通讯通路门店!$S:$S,$G525)</f>
        <v>0</v>
      </c>
      <c r="AN525" s="99">
        <f>SUMIFS(通讯通路门店!$BF:$BF,通讯通路门店!$S:$S,$G525)</f>
        <v>0</v>
      </c>
      <c r="AO525" s="99">
        <f t="shared" si="42"/>
        <v>0</v>
      </c>
      <c r="AP525" s="99">
        <f>SUMIFS(通讯通路门店!$K:$K,通讯通路门店!$S:$S,$G525)</f>
        <v>0</v>
      </c>
      <c r="AQ525" s="83"/>
      <c r="AR525" s="99">
        <f>SUMIFS(通讯通路门店!$T:$T,通讯通路门店!$S:$S,$G525)</f>
        <v>0</v>
      </c>
      <c r="AS525" s="99">
        <f>SUMIFS(通讯通路门店!$U:$U,通讯通路门店!$S:$S,$G525)</f>
        <v>0</v>
      </c>
      <c r="AT525" s="99">
        <f>SUMIFS(通讯通路门店!$V:$V,通讯通路门店!$S:$S,$G525)</f>
        <v>0</v>
      </c>
      <c r="AU525" s="99">
        <f>SUMIFS(通讯通路门店!$W:$W,通讯通路门店!$S:$S,$G525)</f>
        <v>0</v>
      </c>
      <c r="AV525" s="99">
        <f>SUMIFS(通讯通路门店!$Z:$Z,通讯通路门店!$S:$S,$G525)</f>
        <v>0</v>
      </c>
      <c r="AW525" s="99">
        <f>SUMIFS(通讯通路门店!$AB:$AB,通讯通路门店!$S:$S,$G525)</f>
        <v>0</v>
      </c>
      <c r="AX525" s="99">
        <f>SUMIFS(通讯通路门店!$X:$X,通讯通路门店!$S:$S,$G525)</f>
        <v>0</v>
      </c>
      <c r="AY525" s="99">
        <f>SUMIFS(通讯通路门店!$Y:$Y,通讯通路门店!$S:$S,$G525)</f>
        <v>0</v>
      </c>
      <c r="AZ525" s="99">
        <f>SUMIFS(通讯通路门店!$AA:$AA,通讯通路门店!$S:$S,$G525)</f>
        <v>0</v>
      </c>
      <c r="BA525" s="99">
        <f t="shared" si="43"/>
        <v>0</v>
      </c>
      <c r="BB525" s="99">
        <f t="shared" si="44"/>
        <v>0</v>
      </c>
      <c r="BC525" s="99">
        <f>SUMIFS(通讯通路门店!$W:$W,通讯通路门店!$S:$S,$G525,通讯通路门店!$J:$J,"荣耀体验店")+SUMIFS(通讯通路门店!$W:$W,通讯通路门店!$S:$S,$G525,通讯通路门店!$J:$J,"荣耀授权专卖店")</f>
        <v>0</v>
      </c>
      <c r="BD525" s="99">
        <f>SUMIFS(通讯通路门店!$Z:$Z,通讯通路门店!$S:$S,$G525,通讯通路门店!$J:$J,"VIVO体验店")</f>
        <v>0</v>
      </c>
      <c r="BE525" s="99">
        <f>SUMIFS(通讯通路门店!$AB:$AB,通讯通路门店!$S:$S,$G525,通讯通路门店!$J:$J,"OPPO体验店")</f>
        <v>0</v>
      </c>
      <c r="BF525" s="99">
        <f>SUMIFS(通讯通路门店!$X:$X,通讯通路门店!$S:$S,$G525,通讯通路门店!$J:$J,"华为授权体验店")+SUMIFS(通讯通路门店!$AA:$AA,通讯通路门店!$S:$S,$G525,通讯通路门店!$J:$J,"华为堡垒店")</f>
        <v>0</v>
      </c>
      <c r="BG525" s="99">
        <f>SUMIFS(通讯通路门店!$Y:$Y,通讯通路门店!$S:$S,$G525,通讯通路门店!$J:$J,"小米体验店")</f>
        <v>0</v>
      </c>
      <c r="BH525" s="99">
        <f>SUMIFS(通讯通路门店!$AA:$AA,通讯通路门店!$S:$S,$G525,通讯通路门店!$J:$J,"苹果体验店")</f>
        <v>0</v>
      </c>
      <c r="BI525" s="99">
        <f>SUMIFS(通讯通路门店!$K:$K,通讯通路门店!$S:$S,$G525,通讯通路门店!$J:$J,"其他品牌专卖店")</f>
        <v>0</v>
      </c>
      <c r="BJ525" s="99">
        <f>SUMIFS(通讯通路门店!$AC:$AC,通讯通路门店!$S:$S,$G525)</f>
        <v>0</v>
      </c>
      <c r="BK525" s="99">
        <f>SUMIFS(通讯通路门店!$AD:$AD,通讯通路门店!$S:$S,$G525)</f>
        <v>0</v>
      </c>
      <c r="BL525" s="99">
        <f>SUMIFS(通讯通路门店!$AE:$AE,通讯通路门店!$S:$S,$G525)</f>
        <v>0</v>
      </c>
      <c r="BM525" s="99">
        <f>SUMIFS(通讯通路门店!$AF:$AF,通讯通路门店!$S:$S,$G525)</f>
        <v>0</v>
      </c>
      <c r="BN525" s="99">
        <f>SUMIFS(通讯通路门店!$AG:$AG,通讯通路门店!$S:$S,$G525)</f>
        <v>0</v>
      </c>
      <c r="BO525" s="99">
        <f>SUMIFS(通讯通路门店!$AH:$AH,通讯通路门店!$S:$S,$G525)</f>
        <v>0</v>
      </c>
      <c r="BP525" s="99">
        <f>SUMIFS(通讯通路门店!$AI:$AI,通讯通路门店!$S:$S,$G525)</f>
        <v>0</v>
      </c>
      <c r="BQ525" s="83"/>
    </row>
    <row r="526" spans="1:69">
      <c r="A526" s="99" t="str">
        <f>IFERROR(_xlfn.XLOOKUP($G526,通讯通路门店!$S$4:$S$993933,通讯通路门店!$A$4:$A$993933,0,0),"")</f>
        <v/>
      </c>
      <c r="B526" s="99" t="str">
        <f>IFERROR(_xlfn.XLOOKUP($G526,通讯通路门店!$S$4:$S$993933,通讯通路门店!$B$4:$B$993933,0,0),"")</f>
        <v/>
      </c>
      <c r="C526" s="99" t="str">
        <f>IFERROR(_xlfn.XLOOKUP($G526,通讯通路门店!$S$4:$S$993933,通讯通路门店!$C$4:$C$993933,0,0),"")</f>
        <v/>
      </c>
      <c r="D526" s="99" t="str">
        <f>IFERROR(_xlfn.XLOOKUP($G526,通讯通路门店!$S$4:$S$993933,通讯通路门店!$D$4:$D$993933,0,0),"")</f>
        <v/>
      </c>
      <c r="E526" s="83"/>
      <c r="F526" s="83"/>
      <c r="G526" s="101" t="e">
        <v>#N/A</v>
      </c>
      <c r="H526" s="102" t="str">
        <f>IFERROR(_xlfn.XLOOKUP($G526,通讯通路门店!$S$4:$S$993933,通讯通路门店!$R$4:$R$993933,0,0),"")</f>
        <v/>
      </c>
      <c r="I526" s="83"/>
      <c r="J526" s="83"/>
      <c r="K526" s="83"/>
      <c r="L526" s="83"/>
      <c r="M526" s="83"/>
      <c r="N526" s="83"/>
      <c r="O526" s="83"/>
      <c r="P526" s="83"/>
      <c r="Q526" s="83"/>
      <c r="R526" s="83"/>
      <c r="S526" s="83"/>
      <c r="T526" s="83"/>
      <c r="U526" s="99">
        <f>COUNTIF(通讯通路门店!$S:$S,$G526)</f>
        <v>0</v>
      </c>
      <c r="V526" s="99">
        <f>COUNTIFS(通讯通路门店!$S:$S,$G526,通讯通路门店!$J:$J,"综合卖场")</f>
        <v>0</v>
      </c>
      <c r="W526" s="99">
        <f>SUMIFS(通讯通路门店!$AJ:$AJ,通讯通路门店!$S:$S,通讯客户沙盘!$G526)</f>
        <v>0</v>
      </c>
      <c r="X526" s="99">
        <f t="shared" si="40"/>
        <v>0</v>
      </c>
      <c r="Y526" s="99">
        <f>COUNTIFS(通讯通路门店!$S:$S,$G526,通讯通路门店!$J:$J,"荣耀体验店")+COUNTIFS(通讯通路门店!$S:$S,$G526,通讯通路门店!$J:$J,"荣耀授权专卖店")</f>
        <v>0</v>
      </c>
      <c r="Z526" s="99">
        <f>COUNTIFS(通讯通路门店!$S:$S,$G526,通讯通路门店!$J:$J,"VIVO体验店")</f>
        <v>0</v>
      </c>
      <c r="AA526" s="99">
        <f>COUNTIFS(通讯通路门店!$S:$S,$G526,通讯通路门店!$J:$J,"OPPO体验店")</f>
        <v>0</v>
      </c>
      <c r="AB526" s="99">
        <f>COUNTIFS(通讯通路门店!$S:$S,$G526,通讯通路门店!$J:$J,"华为授权体验店")+COUNTIFS(通讯通路门店!$S:$S,$G526,通讯通路门店!$J:$J,"华为堡垒店")</f>
        <v>0</v>
      </c>
      <c r="AC526" s="99">
        <f>COUNTIFS(通讯通路门店!$S:$S,$G526,通讯通路门店!$J:$J,"小米体验店")</f>
        <v>0</v>
      </c>
      <c r="AD526" s="99">
        <f>COUNTIFS(通讯通路门店!$S:$S,$G526,通讯通路门店!$J:$J,"苹果体验店")</f>
        <v>0</v>
      </c>
      <c r="AE526" s="99">
        <f>COUNTIFS(通讯通路门店!$S:$S,$G526,通讯通路门店!$J:$J,"其他品牌专卖店")</f>
        <v>0</v>
      </c>
      <c r="AF526" s="99">
        <f>SUMIFS(通讯通路门店!$BI:$BI,通讯通路门店!$S:$S,$G526)</f>
        <v>0</v>
      </c>
      <c r="AG526" s="99">
        <f>SUMIFS(通讯通路门店!$BH:$BH,通讯通路门店!$S:$S,$G526)</f>
        <v>0</v>
      </c>
      <c r="AH526" s="99">
        <f t="shared" si="41"/>
        <v>0</v>
      </c>
      <c r="AI526" s="99">
        <f>SUMIFS(通讯通路门店!$BB:$BB,通讯通路门店!$S:$S,$G526)</f>
        <v>0</v>
      </c>
      <c r="AJ526" s="99">
        <f>SUMIFS(通讯通路门店!$BE:$BE,通讯通路门店!$S:$S,$G526)</f>
        <v>0</v>
      </c>
      <c r="AK526" s="99">
        <f>SUMIFS(通讯通路门店!$BG:$BG,通讯通路门店!$S:$S,$G526)</f>
        <v>0</v>
      </c>
      <c r="AL526" s="99">
        <f>SUMIFS(通讯通路门店!$BC:$BC,通讯通路门店!$S:$S,$G526)</f>
        <v>0</v>
      </c>
      <c r="AM526" s="99">
        <f>SUMIFS(通讯通路门店!$BD:$BD,通讯通路门店!$S:$S,$G526)</f>
        <v>0</v>
      </c>
      <c r="AN526" s="99">
        <f>SUMIFS(通讯通路门店!$BF:$BF,通讯通路门店!$S:$S,$G526)</f>
        <v>0</v>
      </c>
      <c r="AO526" s="99">
        <f t="shared" si="42"/>
        <v>0</v>
      </c>
      <c r="AP526" s="99">
        <f>SUMIFS(通讯通路门店!$K:$K,通讯通路门店!$S:$S,$G526)</f>
        <v>0</v>
      </c>
      <c r="AQ526" s="83"/>
      <c r="AR526" s="99">
        <f>SUMIFS(通讯通路门店!$T:$T,通讯通路门店!$S:$S,$G526)</f>
        <v>0</v>
      </c>
      <c r="AS526" s="99">
        <f>SUMIFS(通讯通路门店!$U:$U,通讯通路门店!$S:$S,$G526)</f>
        <v>0</v>
      </c>
      <c r="AT526" s="99">
        <f>SUMIFS(通讯通路门店!$V:$V,通讯通路门店!$S:$S,$G526)</f>
        <v>0</v>
      </c>
      <c r="AU526" s="99">
        <f>SUMIFS(通讯通路门店!$W:$W,通讯通路门店!$S:$S,$G526)</f>
        <v>0</v>
      </c>
      <c r="AV526" s="99">
        <f>SUMIFS(通讯通路门店!$Z:$Z,通讯通路门店!$S:$S,$G526)</f>
        <v>0</v>
      </c>
      <c r="AW526" s="99">
        <f>SUMIFS(通讯通路门店!$AB:$AB,通讯通路门店!$S:$S,$G526)</f>
        <v>0</v>
      </c>
      <c r="AX526" s="99">
        <f>SUMIFS(通讯通路门店!$X:$X,通讯通路门店!$S:$S,$G526)</f>
        <v>0</v>
      </c>
      <c r="AY526" s="99">
        <f>SUMIFS(通讯通路门店!$Y:$Y,通讯通路门店!$S:$S,$G526)</f>
        <v>0</v>
      </c>
      <c r="AZ526" s="99">
        <f>SUMIFS(通讯通路门店!$AA:$AA,通讯通路门店!$S:$S,$G526)</f>
        <v>0</v>
      </c>
      <c r="BA526" s="99">
        <f t="shared" si="43"/>
        <v>0</v>
      </c>
      <c r="BB526" s="99">
        <f t="shared" si="44"/>
        <v>0</v>
      </c>
      <c r="BC526" s="99">
        <f>SUMIFS(通讯通路门店!$W:$W,通讯通路门店!$S:$S,$G526,通讯通路门店!$J:$J,"荣耀体验店")+SUMIFS(通讯通路门店!$W:$W,通讯通路门店!$S:$S,$G526,通讯通路门店!$J:$J,"荣耀授权专卖店")</f>
        <v>0</v>
      </c>
      <c r="BD526" s="99">
        <f>SUMIFS(通讯通路门店!$Z:$Z,通讯通路门店!$S:$S,$G526,通讯通路门店!$J:$J,"VIVO体验店")</f>
        <v>0</v>
      </c>
      <c r="BE526" s="99">
        <f>SUMIFS(通讯通路门店!$AB:$AB,通讯通路门店!$S:$S,$G526,通讯通路门店!$J:$J,"OPPO体验店")</f>
        <v>0</v>
      </c>
      <c r="BF526" s="99">
        <f>SUMIFS(通讯通路门店!$X:$X,通讯通路门店!$S:$S,$G526,通讯通路门店!$J:$J,"华为授权体验店")+SUMIFS(通讯通路门店!$AA:$AA,通讯通路门店!$S:$S,$G526,通讯通路门店!$J:$J,"华为堡垒店")</f>
        <v>0</v>
      </c>
      <c r="BG526" s="99">
        <f>SUMIFS(通讯通路门店!$Y:$Y,通讯通路门店!$S:$S,$G526,通讯通路门店!$J:$J,"小米体验店")</f>
        <v>0</v>
      </c>
      <c r="BH526" s="99">
        <f>SUMIFS(通讯通路门店!$AA:$AA,通讯通路门店!$S:$S,$G526,通讯通路门店!$J:$J,"苹果体验店")</f>
        <v>0</v>
      </c>
      <c r="BI526" s="99">
        <f>SUMIFS(通讯通路门店!$K:$K,通讯通路门店!$S:$S,$G526,通讯通路门店!$J:$J,"其他品牌专卖店")</f>
        <v>0</v>
      </c>
      <c r="BJ526" s="99">
        <f>SUMIFS(通讯通路门店!$AC:$AC,通讯通路门店!$S:$S,$G526)</f>
        <v>0</v>
      </c>
      <c r="BK526" s="99">
        <f>SUMIFS(通讯通路门店!$AD:$AD,通讯通路门店!$S:$S,$G526)</f>
        <v>0</v>
      </c>
      <c r="BL526" s="99">
        <f>SUMIFS(通讯通路门店!$AE:$AE,通讯通路门店!$S:$S,$G526)</f>
        <v>0</v>
      </c>
      <c r="BM526" s="99">
        <f>SUMIFS(通讯通路门店!$AF:$AF,通讯通路门店!$S:$S,$G526)</f>
        <v>0</v>
      </c>
      <c r="BN526" s="99">
        <f>SUMIFS(通讯通路门店!$AG:$AG,通讯通路门店!$S:$S,$G526)</f>
        <v>0</v>
      </c>
      <c r="BO526" s="99">
        <f>SUMIFS(通讯通路门店!$AH:$AH,通讯通路门店!$S:$S,$G526)</f>
        <v>0</v>
      </c>
      <c r="BP526" s="99">
        <f>SUMIFS(通讯通路门店!$AI:$AI,通讯通路门店!$S:$S,$G526)</f>
        <v>0</v>
      </c>
      <c r="BQ526" s="83"/>
    </row>
    <row r="527" spans="1:69">
      <c r="A527" s="99" t="str">
        <f>IFERROR(_xlfn.XLOOKUP($G527,通讯通路门店!$S$4:$S$993933,通讯通路门店!$A$4:$A$993933,0,0),"")</f>
        <v/>
      </c>
      <c r="B527" s="99" t="str">
        <f>IFERROR(_xlfn.XLOOKUP($G527,通讯通路门店!$S$4:$S$993933,通讯通路门店!$B$4:$B$993933,0,0),"")</f>
        <v/>
      </c>
      <c r="C527" s="99" t="str">
        <f>IFERROR(_xlfn.XLOOKUP($G527,通讯通路门店!$S$4:$S$993933,通讯通路门店!$C$4:$C$993933,0,0),"")</f>
        <v/>
      </c>
      <c r="D527" s="99" t="str">
        <f>IFERROR(_xlfn.XLOOKUP($G527,通讯通路门店!$S$4:$S$993933,通讯通路门店!$D$4:$D$993933,0,0),"")</f>
        <v/>
      </c>
      <c r="E527" s="83"/>
      <c r="F527" s="83"/>
      <c r="G527" s="101" t="e">
        <v>#N/A</v>
      </c>
      <c r="H527" s="102" t="str">
        <f>IFERROR(_xlfn.XLOOKUP($G527,通讯通路门店!$S$4:$S$993933,通讯通路门店!$R$4:$R$993933,0,0),"")</f>
        <v/>
      </c>
      <c r="I527" s="83"/>
      <c r="J527" s="83"/>
      <c r="K527" s="83"/>
      <c r="L527" s="83"/>
      <c r="M527" s="83"/>
      <c r="N527" s="83"/>
      <c r="O527" s="83"/>
      <c r="P527" s="83"/>
      <c r="Q527" s="83"/>
      <c r="R527" s="83"/>
      <c r="S527" s="83"/>
      <c r="T527" s="83"/>
      <c r="U527" s="99">
        <f>COUNTIF(通讯通路门店!$S:$S,$G527)</f>
        <v>0</v>
      </c>
      <c r="V527" s="99">
        <f>COUNTIFS(通讯通路门店!$S:$S,$G527,通讯通路门店!$J:$J,"综合卖场")</f>
        <v>0</v>
      </c>
      <c r="W527" s="99">
        <f>SUMIFS(通讯通路门店!$AJ:$AJ,通讯通路门店!$S:$S,通讯客户沙盘!$G527)</f>
        <v>0</v>
      </c>
      <c r="X527" s="99">
        <f t="shared" si="40"/>
        <v>0</v>
      </c>
      <c r="Y527" s="99">
        <f>COUNTIFS(通讯通路门店!$S:$S,$G527,通讯通路门店!$J:$J,"荣耀体验店")+COUNTIFS(通讯通路门店!$S:$S,$G527,通讯通路门店!$J:$J,"荣耀授权专卖店")</f>
        <v>0</v>
      </c>
      <c r="Z527" s="99">
        <f>COUNTIFS(通讯通路门店!$S:$S,$G527,通讯通路门店!$J:$J,"VIVO体验店")</f>
        <v>0</v>
      </c>
      <c r="AA527" s="99">
        <f>COUNTIFS(通讯通路门店!$S:$S,$G527,通讯通路门店!$J:$J,"OPPO体验店")</f>
        <v>0</v>
      </c>
      <c r="AB527" s="99">
        <f>COUNTIFS(通讯通路门店!$S:$S,$G527,通讯通路门店!$J:$J,"华为授权体验店")+COUNTIFS(通讯通路门店!$S:$S,$G527,通讯通路门店!$J:$J,"华为堡垒店")</f>
        <v>0</v>
      </c>
      <c r="AC527" s="99">
        <f>COUNTIFS(通讯通路门店!$S:$S,$G527,通讯通路门店!$J:$J,"小米体验店")</f>
        <v>0</v>
      </c>
      <c r="AD527" s="99">
        <f>COUNTIFS(通讯通路门店!$S:$S,$G527,通讯通路门店!$J:$J,"苹果体验店")</f>
        <v>0</v>
      </c>
      <c r="AE527" s="99">
        <f>COUNTIFS(通讯通路门店!$S:$S,$G527,通讯通路门店!$J:$J,"其他品牌专卖店")</f>
        <v>0</v>
      </c>
      <c r="AF527" s="99">
        <f>SUMIFS(通讯通路门店!$BI:$BI,通讯通路门店!$S:$S,$G527)</f>
        <v>0</v>
      </c>
      <c r="AG527" s="99">
        <f>SUMIFS(通讯通路门店!$BH:$BH,通讯通路门店!$S:$S,$G527)</f>
        <v>0</v>
      </c>
      <c r="AH527" s="99">
        <f t="shared" si="41"/>
        <v>0</v>
      </c>
      <c r="AI527" s="99">
        <f>SUMIFS(通讯通路门店!$BB:$BB,通讯通路门店!$S:$S,$G527)</f>
        <v>0</v>
      </c>
      <c r="AJ527" s="99">
        <f>SUMIFS(通讯通路门店!$BE:$BE,通讯通路门店!$S:$S,$G527)</f>
        <v>0</v>
      </c>
      <c r="AK527" s="99">
        <f>SUMIFS(通讯通路门店!$BG:$BG,通讯通路门店!$S:$S,$G527)</f>
        <v>0</v>
      </c>
      <c r="AL527" s="99">
        <f>SUMIFS(通讯通路门店!$BC:$BC,通讯通路门店!$S:$S,$G527)</f>
        <v>0</v>
      </c>
      <c r="AM527" s="99">
        <f>SUMIFS(通讯通路门店!$BD:$BD,通讯通路门店!$S:$S,$G527)</f>
        <v>0</v>
      </c>
      <c r="AN527" s="99">
        <f>SUMIFS(通讯通路门店!$BF:$BF,通讯通路门店!$S:$S,$G527)</f>
        <v>0</v>
      </c>
      <c r="AO527" s="99">
        <f t="shared" si="42"/>
        <v>0</v>
      </c>
      <c r="AP527" s="99">
        <f>SUMIFS(通讯通路门店!$K:$K,通讯通路门店!$S:$S,$G527)</f>
        <v>0</v>
      </c>
      <c r="AQ527" s="83"/>
      <c r="AR527" s="99">
        <f>SUMIFS(通讯通路门店!$T:$T,通讯通路门店!$S:$S,$G527)</f>
        <v>0</v>
      </c>
      <c r="AS527" s="99">
        <f>SUMIFS(通讯通路门店!$U:$U,通讯通路门店!$S:$S,$G527)</f>
        <v>0</v>
      </c>
      <c r="AT527" s="99">
        <f>SUMIFS(通讯通路门店!$V:$V,通讯通路门店!$S:$S,$G527)</f>
        <v>0</v>
      </c>
      <c r="AU527" s="99">
        <f>SUMIFS(通讯通路门店!$W:$W,通讯通路门店!$S:$S,$G527)</f>
        <v>0</v>
      </c>
      <c r="AV527" s="99">
        <f>SUMIFS(通讯通路门店!$Z:$Z,通讯通路门店!$S:$S,$G527)</f>
        <v>0</v>
      </c>
      <c r="AW527" s="99">
        <f>SUMIFS(通讯通路门店!$AB:$AB,通讯通路门店!$S:$S,$G527)</f>
        <v>0</v>
      </c>
      <c r="AX527" s="99">
        <f>SUMIFS(通讯通路门店!$X:$X,通讯通路门店!$S:$S,$G527)</f>
        <v>0</v>
      </c>
      <c r="AY527" s="99">
        <f>SUMIFS(通讯通路门店!$Y:$Y,通讯通路门店!$S:$S,$G527)</f>
        <v>0</v>
      </c>
      <c r="AZ527" s="99">
        <f>SUMIFS(通讯通路门店!$AA:$AA,通讯通路门店!$S:$S,$G527)</f>
        <v>0</v>
      </c>
      <c r="BA527" s="99">
        <f t="shared" si="43"/>
        <v>0</v>
      </c>
      <c r="BB527" s="99">
        <f t="shared" si="44"/>
        <v>0</v>
      </c>
      <c r="BC527" s="99">
        <f>SUMIFS(通讯通路门店!$W:$W,通讯通路门店!$S:$S,$G527,通讯通路门店!$J:$J,"荣耀体验店")+SUMIFS(通讯通路门店!$W:$W,通讯通路门店!$S:$S,$G527,通讯通路门店!$J:$J,"荣耀授权专卖店")</f>
        <v>0</v>
      </c>
      <c r="BD527" s="99">
        <f>SUMIFS(通讯通路门店!$Z:$Z,通讯通路门店!$S:$S,$G527,通讯通路门店!$J:$J,"VIVO体验店")</f>
        <v>0</v>
      </c>
      <c r="BE527" s="99">
        <f>SUMIFS(通讯通路门店!$AB:$AB,通讯通路门店!$S:$S,$G527,通讯通路门店!$J:$J,"OPPO体验店")</f>
        <v>0</v>
      </c>
      <c r="BF527" s="99">
        <f>SUMIFS(通讯通路门店!$X:$X,通讯通路门店!$S:$S,$G527,通讯通路门店!$J:$J,"华为授权体验店")+SUMIFS(通讯通路门店!$AA:$AA,通讯通路门店!$S:$S,$G527,通讯通路门店!$J:$J,"华为堡垒店")</f>
        <v>0</v>
      </c>
      <c r="BG527" s="99">
        <f>SUMIFS(通讯通路门店!$Y:$Y,通讯通路门店!$S:$S,$G527,通讯通路门店!$J:$J,"小米体验店")</f>
        <v>0</v>
      </c>
      <c r="BH527" s="99">
        <f>SUMIFS(通讯通路门店!$AA:$AA,通讯通路门店!$S:$S,$G527,通讯通路门店!$J:$J,"苹果体验店")</f>
        <v>0</v>
      </c>
      <c r="BI527" s="99">
        <f>SUMIFS(通讯通路门店!$K:$K,通讯通路门店!$S:$S,$G527,通讯通路门店!$J:$J,"其他品牌专卖店")</f>
        <v>0</v>
      </c>
      <c r="BJ527" s="99">
        <f>SUMIFS(通讯通路门店!$AC:$AC,通讯通路门店!$S:$S,$G527)</f>
        <v>0</v>
      </c>
      <c r="BK527" s="99">
        <f>SUMIFS(通讯通路门店!$AD:$AD,通讯通路门店!$S:$S,$G527)</f>
        <v>0</v>
      </c>
      <c r="BL527" s="99">
        <f>SUMIFS(通讯通路门店!$AE:$AE,通讯通路门店!$S:$S,$G527)</f>
        <v>0</v>
      </c>
      <c r="BM527" s="99">
        <f>SUMIFS(通讯通路门店!$AF:$AF,通讯通路门店!$S:$S,$G527)</f>
        <v>0</v>
      </c>
      <c r="BN527" s="99">
        <f>SUMIFS(通讯通路门店!$AG:$AG,通讯通路门店!$S:$S,$G527)</f>
        <v>0</v>
      </c>
      <c r="BO527" s="99">
        <f>SUMIFS(通讯通路门店!$AH:$AH,通讯通路门店!$S:$S,$G527)</f>
        <v>0</v>
      </c>
      <c r="BP527" s="99">
        <f>SUMIFS(通讯通路门店!$AI:$AI,通讯通路门店!$S:$S,$G527)</f>
        <v>0</v>
      </c>
      <c r="BQ527" s="83"/>
    </row>
    <row r="528" spans="1:69">
      <c r="A528" s="99" t="str">
        <f>IFERROR(_xlfn.XLOOKUP($G528,通讯通路门店!$S$4:$S$993933,通讯通路门店!$A$4:$A$993933,0,0),"")</f>
        <v/>
      </c>
      <c r="B528" s="99" t="str">
        <f>IFERROR(_xlfn.XLOOKUP($G528,通讯通路门店!$S$4:$S$993933,通讯通路门店!$B$4:$B$993933,0,0),"")</f>
        <v/>
      </c>
      <c r="C528" s="99" t="str">
        <f>IFERROR(_xlfn.XLOOKUP($G528,通讯通路门店!$S$4:$S$993933,通讯通路门店!$C$4:$C$993933,0,0),"")</f>
        <v/>
      </c>
      <c r="D528" s="99" t="str">
        <f>IFERROR(_xlfn.XLOOKUP($G528,通讯通路门店!$S$4:$S$993933,通讯通路门店!$D$4:$D$993933,0,0),"")</f>
        <v/>
      </c>
      <c r="E528" s="83"/>
      <c r="F528" s="83"/>
      <c r="G528" s="101" t="e">
        <v>#N/A</v>
      </c>
      <c r="H528" s="102" t="str">
        <f>IFERROR(_xlfn.XLOOKUP($G528,通讯通路门店!$S$4:$S$993933,通讯通路门店!$R$4:$R$993933,0,0),"")</f>
        <v/>
      </c>
      <c r="I528" s="83"/>
      <c r="J528" s="83"/>
      <c r="K528" s="83"/>
      <c r="L528" s="83"/>
      <c r="M528" s="83"/>
      <c r="N528" s="83"/>
      <c r="O528" s="83"/>
      <c r="P528" s="83"/>
      <c r="Q528" s="83"/>
      <c r="R528" s="83"/>
      <c r="S528" s="83"/>
      <c r="T528" s="83"/>
      <c r="U528" s="99">
        <f>COUNTIF(通讯通路门店!$S:$S,$G528)</f>
        <v>0</v>
      </c>
      <c r="V528" s="99">
        <f>COUNTIFS(通讯通路门店!$S:$S,$G528,通讯通路门店!$J:$J,"综合卖场")</f>
        <v>0</v>
      </c>
      <c r="W528" s="99">
        <f>SUMIFS(通讯通路门店!$AJ:$AJ,通讯通路门店!$S:$S,通讯客户沙盘!$G528)</f>
        <v>0</v>
      </c>
      <c r="X528" s="99">
        <f t="shared" si="40"/>
        <v>0</v>
      </c>
      <c r="Y528" s="99">
        <f>COUNTIFS(通讯通路门店!$S:$S,$G528,通讯通路门店!$J:$J,"荣耀体验店")+COUNTIFS(通讯通路门店!$S:$S,$G528,通讯通路门店!$J:$J,"荣耀授权专卖店")</f>
        <v>0</v>
      </c>
      <c r="Z528" s="99">
        <f>COUNTIFS(通讯通路门店!$S:$S,$G528,通讯通路门店!$J:$J,"VIVO体验店")</f>
        <v>0</v>
      </c>
      <c r="AA528" s="99">
        <f>COUNTIFS(通讯通路门店!$S:$S,$G528,通讯通路门店!$J:$J,"OPPO体验店")</f>
        <v>0</v>
      </c>
      <c r="AB528" s="99">
        <f>COUNTIFS(通讯通路门店!$S:$S,$G528,通讯通路门店!$J:$J,"华为授权体验店")+COUNTIFS(通讯通路门店!$S:$S,$G528,通讯通路门店!$J:$J,"华为堡垒店")</f>
        <v>0</v>
      </c>
      <c r="AC528" s="99">
        <f>COUNTIFS(通讯通路门店!$S:$S,$G528,通讯通路门店!$J:$J,"小米体验店")</f>
        <v>0</v>
      </c>
      <c r="AD528" s="99">
        <f>COUNTIFS(通讯通路门店!$S:$S,$G528,通讯通路门店!$J:$J,"苹果体验店")</f>
        <v>0</v>
      </c>
      <c r="AE528" s="99">
        <f>COUNTIFS(通讯通路门店!$S:$S,$G528,通讯通路门店!$J:$J,"其他品牌专卖店")</f>
        <v>0</v>
      </c>
      <c r="AF528" s="99">
        <f>SUMIFS(通讯通路门店!$BI:$BI,通讯通路门店!$S:$S,$G528)</f>
        <v>0</v>
      </c>
      <c r="AG528" s="99">
        <f>SUMIFS(通讯通路门店!$BH:$BH,通讯通路门店!$S:$S,$G528)</f>
        <v>0</v>
      </c>
      <c r="AH528" s="99">
        <f t="shared" si="41"/>
        <v>0</v>
      </c>
      <c r="AI528" s="99">
        <f>SUMIFS(通讯通路门店!$BB:$BB,通讯通路门店!$S:$S,$G528)</f>
        <v>0</v>
      </c>
      <c r="AJ528" s="99">
        <f>SUMIFS(通讯通路门店!$BE:$BE,通讯通路门店!$S:$S,$G528)</f>
        <v>0</v>
      </c>
      <c r="AK528" s="99">
        <f>SUMIFS(通讯通路门店!$BG:$BG,通讯通路门店!$S:$S,$G528)</f>
        <v>0</v>
      </c>
      <c r="AL528" s="99">
        <f>SUMIFS(通讯通路门店!$BC:$BC,通讯通路门店!$S:$S,$G528)</f>
        <v>0</v>
      </c>
      <c r="AM528" s="99">
        <f>SUMIFS(通讯通路门店!$BD:$BD,通讯通路门店!$S:$S,$G528)</f>
        <v>0</v>
      </c>
      <c r="AN528" s="99">
        <f>SUMIFS(通讯通路门店!$BF:$BF,通讯通路门店!$S:$S,$G528)</f>
        <v>0</v>
      </c>
      <c r="AO528" s="99">
        <f t="shared" si="42"/>
        <v>0</v>
      </c>
      <c r="AP528" s="99">
        <f>SUMIFS(通讯通路门店!$K:$K,通讯通路门店!$S:$S,$G528)</f>
        <v>0</v>
      </c>
      <c r="AQ528" s="83"/>
      <c r="AR528" s="99">
        <f>SUMIFS(通讯通路门店!$T:$T,通讯通路门店!$S:$S,$G528)</f>
        <v>0</v>
      </c>
      <c r="AS528" s="99">
        <f>SUMIFS(通讯通路门店!$U:$U,通讯通路门店!$S:$S,$G528)</f>
        <v>0</v>
      </c>
      <c r="AT528" s="99">
        <f>SUMIFS(通讯通路门店!$V:$V,通讯通路门店!$S:$S,$G528)</f>
        <v>0</v>
      </c>
      <c r="AU528" s="99">
        <f>SUMIFS(通讯通路门店!$W:$W,通讯通路门店!$S:$S,$G528)</f>
        <v>0</v>
      </c>
      <c r="AV528" s="99">
        <f>SUMIFS(通讯通路门店!$Z:$Z,通讯通路门店!$S:$S,$G528)</f>
        <v>0</v>
      </c>
      <c r="AW528" s="99">
        <f>SUMIFS(通讯通路门店!$AB:$AB,通讯通路门店!$S:$S,$G528)</f>
        <v>0</v>
      </c>
      <c r="AX528" s="99">
        <f>SUMIFS(通讯通路门店!$X:$X,通讯通路门店!$S:$S,$G528)</f>
        <v>0</v>
      </c>
      <c r="AY528" s="99">
        <f>SUMIFS(通讯通路门店!$Y:$Y,通讯通路门店!$S:$S,$G528)</f>
        <v>0</v>
      </c>
      <c r="AZ528" s="99">
        <f>SUMIFS(通讯通路门店!$AA:$AA,通讯通路门店!$S:$S,$G528)</f>
        <v>0</v>
      </c>
      <c r="BA528" s="99">
        <f t="shared" si="43"/>
        <v>0</v>
      </c>
      <c r="BB528" s="99">
        <f t="shared" si="44"/>
        <v>0</v>
      </c>
      <c r="BC528" s="99">
        <f>SUMIFS(通讯通路门店!$W:$W,通讯通路门店!$S:$S,$G528,通讯通路门店!$J:$J,"荣耀体验店")+SUMIFS(通讯通路门店!$W:$W,通讯通路门店!$S:$S,$G528,通讯通路门店!$J:$J,"荣耀授权专卖店")</f>
        <v>0</v>
      </c>
      <c r="BD528" s="99">
        <f>SUMIFS(通讯通路门店!$Z:$Z,通讯通路门店!$S:$S,$G528,通讯通路门店!$J:$J,"VIVO体验店")</f>
        <v>0</v>
      </c>
      <c r="BE528" s="99">
        <f>SUMIFS(通讯通路门店!$AB:$AB,通讯通路门店!$S:$S,$G528,通讯通路门店!$J:$J,"OPPO体验店")</f>
        <v>0</v>
      </c>
      <c r="BF528" s="99">
        <f>SUMIFS(通讯通路门店!$X:$X,通讯通路门店!$S:$S,$G528,通讯通路门店!$J:$J,"华为授权体验店")+SUMIFS(通讯通路门店!$AA:$AA,通讯通路门店!$S:$S,$G528,通讯通路门店!$J:$J,"华为堡垒店")</f>
        <v>0</v>
      </c>
      <c r="BG528" s="99">
        <f>SUMIFS(通讯通路门店!$Y:$Y,通讯通路门店!$S:$S,$G528,通讯通路门店!$J:$J,"小米体验店")</f>
        <v>0</v>
      </c>
      <c r="BH528" s="99">
        <f>SUMIFS(通讯通路门店!$AA:$AA,通讯通路门店!$S:$S,$G528,通讯通路门店!$J:$J,"苹果体验店")</f>
        <v>0</v>
      </c>
      <c r="BI528" s="99">
        <f>SUMIFS(通讯通路门店!$K:$K,通讯通路门店!$S:$S,$G528,通讯通路门店!$J:$J,"其他品牌专卖店")</f>
        <v>0</v>
      </c>
      <c r="BJ528" s="99">
        <f>SUMIFS(通讯通路门店!$AC:$AC,通讯通路门店!$S:$S,$G528)</f>
        <v>0</v>
      </c>
      <c r="BK528" s="99">
        <f>SUMIFS(通讯通路门店!$AD:$AD,通讯通路门店!$S:$S,$G528)</f>
        <v>0</v>
      </c>
      <c r="BL528" s="99">
        <f>SUMIFS(通讯通路门店!$AE:$AE,通讯通路门店!$S:$S,$G528)</f>
        <v>0</v>
      </c>
      <c r="BM528" s="99">
        <f>SUMIFS(通讯通路门店!$AF:$AF,通讯通路门店!$S:$S,$G528)</f>
        <v>0</v>
      </c>
      <c r="BN528" s="99">
        <f>SUMIFS(通讯通路门店!$AG:$AG,通讯通路门店!$S:$S,$G528)</f>
        <v>0</v>
      </c>
      <c r="BO528" s="99">
        <f>SUMIFS(通讯通路门店!$AH:$AH,通讯通路门店!$S:$S,$G528)</f>
        <v>0</v>
      </c>
      <c r="BP528" s="99">
        <f>SUMIFS(通讯通路门店!$AI:$AI,通讯通路门店!$S:$S,$G528)</f>
        <v>0</v>
      </c>
      <c r="BQ528" s="83"/>
    </row>
    <row r="529" spans="1:69">
      <c r="A529" s="99" t="str">
        <f>IFERROR(_xlfn.XLOOKUP($G529,通讯通路门店!$S$4:$S$993933,通讯通路门店!$A$4:$A$993933,0,0),"")</f>
        <v/>
      </c>
      <c r="B529" s="99" t="str">
        <f>IFERROR(_xlfn.XLOOKUP($G529,通讯通路门店!$S$4:$S$993933,通讯通路门店!$B$4:$B$993933,0,0),"")</f>
        <v/>
      </c>
      <c r="C529" s="99" t="str">
        <f>IFERROR(_xlfn.XLOOKUP($G529,通讯通路门店!$S$4:$S$993933,通讯通路门店!$C$4:$C$993933,0,0),"")</f>
        <v/>
      </c>
      <c r="D529" s="99" t="str">
        <f>IFERROR(_xlfn.XLOOKUP($G529,通讯通路门店!$S$4:$S$993933,通讯通路门店!$D$4:$D$993933,0,0),"")</f>
        <v/>
      </c>
      <c r="E529" s="83"/>
      <c r="F529" s="83"/>
      <c r="G529" s="101" t="e">
        <v>#N/A</v>
      </c>
      <c r="H529" s="102" t="str">
        <f>IFERROR(_xlfn.XLOOKUP($G529,通讯通路门店!$S$4:$S$993933,通讯通路门店!$R$4:$R$993933,0,0),"")</f>
        <v/>
      </c>
      <c r="I529" s="83"/>
      <c r="J529" s="83"/>
      <c r="K529" s="83"/>
      <c r="L529" s="83"/>
      <c r="M529" s="83"/>
      <c r="N529" s="83"/>
      <c r="O529" s="83"/>
      <c r="P529" s="83"/>
      <c r="Q529" s="83"/>
      <c r="R529" s="83"/>
      <c r="S529" s="83"/>
      <c r="T529" s="83"/>
      <c r="U529" s="99">
        <f>COUNTIF(通讯通路门店!$S:$S,$G529)</f>
        <v>0</v>
      </c>
      <c r="V529" s="99">
        <f>COUNTIFS(通讯通路门店!$S:$S,$G529,通讯通路门店!$J:$J,"综合卖场")</f>
        <v>0</v>
      </c>
      <c r="W529" s="99">
        <f>SUMIFS(通讯通路门店!$AJ:$AJ,通讯通路门店!$S:$S,通讯客户沙盘!$G529)</f>
        <v>0</v>
      </c>
      <c r="X529" s="99">
        <f t="shared" si="40"/>
        <v>0</v>
      </c>
      <c r="Y529" s="99">
        <f>COUNTIFS(通讯通路门店!$S:$S,$G529,通讯通路门店!$J:$J,"荣耀体验店")+COUNTIFS(通讯通路门店!$S:$S,$G529,通讯通路门店!$J:$J,"荣耀授权专卖店")</f>
        <v>0</v>
      </c>
      <c r="Z529" s="99">
        <f>COUNTIFS(通讯通路门店!$S:$S,$G529,通讯通路门店!$J:$J,"VIVO体验店")</f>
        <v>0</v>
      </c>
      <c r="AA529" s="99">
        <f>COUNTIFS(通讯通路门店!$S:$S,$G529,通讯通路门店!$J:$J,"OPPO体验店")</f>
        <v>0</v>
      </c>
      <c r="AB529" s="99">
        <f>COUNTIFS(通讯通路门店!$S:$S,$G529,通讯通路门店!$J:$J,"华为授权体验店")+COUNTIFS(通讯通路门店!$S:$S,$G529,通讯通路门店!$J:$J,"华为堡垒店")</f>
        <v>0</v>
      </c>
      <c r="AC529" s="99">
        <f>COUNTIFS(通讯通路门店!$S:$S,$G529,通讯通路门店!$J:$J,"小米体验店")</f>
        <v>0</v>
      </c>
      <c r="AD529" s="99">
        <f>COUNTIFS(通讯通路门店!$S:$S,$G529,通讯通路门店!$J:$J,"苹果体验店")</f>
        <v>0</v>
      </c>
      <c r="AE529" s="99">
        <f>COUNTIFS(通讯通路门店!$S:$S,$G529,通讯通路门店!$J:$J,"其他品牌专卖店")</f>
        <v>0</v>
      </c>
      <c r="AF529" s="99">
        <f>SUMIFS(通讯通路门店!$BI:$BI,通讯通路门店!$S:$S,$G529)</f>
        <v>0</v>
      </c>
      <c r="AG529" s="99">
        <f>SUMIFS(通讯通路门店!$BH:$BH,通讯通路门店!$S:$S,$G529)</f>
        <v>0</v>
      </c>
      <c r="AH529" s="99">
        <f t="shared" si="41"/>
        <v>0</v>
      </c>
      <c r="AI529" s="99">
        <f>SUMIFS(通讯通路门店!$BB:$BB,通讯通路门店!$S:$S,$G529)</f>
        <v>0</v>
      </c>
      <c r="AJ529" s="99">
        <f>SUMIFS(通讯通路门店!$BE:$BE,通讯通路门店!$S:$S,$G529)</f>
        <v>0</v>
      </c>
      <c r="AK529" s="99">
        <f>SUMIFS(通讯通路门店!$BG:$BG,通讯通路门店!$S:$S,$G529)</f>
        <v>0</v>
      </c>
      <c r="AL529" s="99">
        <f>SUMIFS(通讯通路门店!$BC:$BC,通讯通路门店!$S:$S,$G529)</f>
        <v>0</v>
      </c>
      <c r="AM529" s="99">
        <f>SUMIFS(通讯通路门店!$BD:$BD,通讯通路门店!$S:$S,$G529)</f>
        <v>0</v>
      </c>
      <c r="AN529" s="99">
        <f>SUMIFS(通讯通路门店!$BF:$BF,通讯通路门店!$S:$S,$G529)</f>
        <v>0</v>
      </c>
      <c r="AO529" s="99">
        <f t="shared" si="42"/>
        <v>0</v>
      </c>
      <c r="AP529" s="99">
        <f>SUMIFS(通讯通路门店!$K:$K,通讯通路门店!$S:$S,$G529)</f>
        <v>0</v>
      </c>
      <c r="AQ529" s="83"/>
      <c r="AR529" s="99">
        <f>SUMIFS(通讯通路门店!$T:$T,通讯通路门店!$S:$S,$G529)</f>
        <v>0</v>
      </c>
      <c r="AS529" s="99">
        <f>SUMIFS(通讯通路门店!$U:$U,通讯通路门店!$S:$S,$G529)</f>
        <v>0</v>
      </c>
      <c r="AT529" s="99">
        <f>SUMIFS(通讯通路门店!$V:$V,通讯通路门店!$S:$S,$G529)</f>
        <v>0</v>
      </c>
      <c r="AU529" s="99">
        <f>SUMIFS(通讯通路门店!$W:$W,通讯通路门店!$S:$S,$G529)</f>
        <v>0</v>
      </c>
      <c r="AV529" s="99">
        <f>SUMIFS(通讯通路门店!$Z:$Z,通讯通路门店!$S:$S,$G529)</f>
        <v>0</v>
      </c>
      <c r="AW529" s="99">
        <f>SUMIFS(通讯通路门店!$AB:$AB,通讯通路门店!$S:$S,$G529)</f>
        <v>0</v>
      </c>
      <c r="AX529" s="99">
        <f>SUMIFS(通讯通路门店!$X:$X,通讯通路门店!$S:$S,$G529)</f>
        <v>0</v>
      </c>
      <c r="AY529" s="99">
        <f>SUMIFS(通讯通路门店!$Y:$Y,通讯通路门店!$S:$S,$G529)</f>
        <v>0</v>
      </c>
      <c r="AZ529" s="99">
        <f>SUMIFS(通讯通路门店!$AA:$AA,通讯通路门店!$S:$S,$G529)</f>
        <v>0</v>
      </c>
      <c r="BA529" s="99">
        <f t="shared" si="43"/>
        <v>0</v>
      </c>
      <c r="BB529" s="99">
        <f t="shared" si="44"/>
        <v>0</v>
      </c>
      <c r="BC529" s="99">
        <f>SUMIFS(通讯通路门店!$W:$W,通讯通路门店!$S:$S,$G529,通讯通路门店!$J:$J,"荣耀体验店")+SUMIFS(通讯通路门店!$W:$W,通讯通路门店!$S:$S,$G529,通讯通路门店!$J:$J,"荣耀授权专卖店")</f>
        <v>0</v>
      </c>
      <c r="BD529" s="99">
        <f>SUMIFS(通讯通路门店!$Z:$Z,通讯通路门店!$S:$S,$G529,通讯通路门店!$J:$J,"VIVO体验店")</f>
        <v>0</v>
      </c>
      <c r="BE529" s="99">
        <f>SUMIFS(通讯通路门店!$AB:$AB,通讯通路门店!$S:$S,$G529,通讯通路门店!$J:$J,"OPPO体验店")</f>
        <v>0</v>
      </c>
      <c r="BF529" s="99">
        <f>SUMIFS(通讯通路门店!$X:$X,通讯通路门店!$S:$S,$G529,通讯通路门店!$J:$J,"华为授权体验店")+SUMIFS(通讯通路门店!$AA:$AA,通讯通路门店!$S:$S,$G529,通讯通路门店!$J:$J,"华为堡垒店")</f>
        <v>0</v>
      </c>
      <c r="BG529" s="99">
        <f>SUMIFS(通讯通路门店!$Y:$Y,通讯通路门店!$S:$S,$G529,通讯通路门店!$J:$J,"小米体验店")</f>
        <v>0</v>
      </c>
      <c r="BH529" s="99">
        <f>SUMIFS(通讯通路门店!$AA:$AA,通讯通路门店!$S:$S,$G529,通讯通路门店!$J:$J,"苹果体验店")</f>
        <v>0</v>
      </c>
      <c r="BI529" s="99">
        <f>SUMIFS(通讯通路门店!$K:$K,通讯通路门店!$S:$S,$G529,通讯通路门店!$J:$J,"其他品牌专卖店")</f>
        <v>0</v>
      </c>
      <c r="BJ529" s="99">
        <f>SUMIFS(通讯通路门店!$AC:$AC,通讯通路门店!$S:$S,$G529)</f>
        <v>0</v>
      </c>
      <c r="BK529" s="99">
        <f>SUMIFS(通讯通路门店!$AD:$AD,通讯通路门店!$S:$S,$G529)</f>
        <v>0</v>
      </c>
      <c r="BL529" s="99">
        <f>SUMIFS(通讯通路门店!$AE:$AE,通讯通路门店!$S:$S,$G529)</f>
        <v>0</v>
      </c>
      <c r="BM529" s="99">
        <f>SUMIFS(通讯通路门店!$AF:$AF,通讯通路门店!$S:$S,$G529)</f>
        <v>0</v>
      </c>
      <c r="BN529" s="99">
        <f>SUMIFS(通讯通路门店!$AG:$AG,通讯通路门店!$S:$S,$G529)</f>
        <v>0</v>
      </c>
      <c r="BO529" s="99">
        <f>SUMIFS(通讯通路门店!$AH:$AH,通讯通路门店!$S:$S,$G529)</f>
        <v>0</v>
      </c>
      <c r="BP529" s="99">
        <f>SUMIFS(通讯通路门店!$AI:$AI,通讯通路门店!$S:$S,$G529)</f>
        <v>0</v>
      </c>
      <c r="BQ529" s="83"/>
    </row>
    <row r="530" spans="1:69">
      <c r="A530" s="99" t="str">
        <f>IFERROR(_xlfn.XLOOKUP($G530,通讯通路门店!$S$4:$S$993933,通讯通路门店!$A$4:$A$993933,0,0),"")</f>
        <v/>
      </c>
      <c r="B530" s="99" t="str">
        <f>IFERROR(_xlfn.XLOOKUP($G530,通讯通路门店!$S$4:$S$993933,通讯通路门店!$B$4:$B$993933,0,0),"")</f>
        <v/>
      </c>
      <c r="C530" s="99" t="str">
        <f>IFERROR(_xlfn.XLOOKUP($G530,通讯通路门店!$S$4:$S$993933,通讯通路门店!$C$4:$C$993933,0,0),"")</f>
        <v/>
      </c>
      <c r="D530" s="99" t="str">
        <f>IFERROR(_xlfn.XLOOKUP($G530,通讯通路门店!$S$4:$S$993933,通讯通路门店!$D$4:$D$993933,0,0),"")</f>
        <v/>
      </c>
      <c r="E530" s="83"/>
      <c r="F530" s="83"/>
      <c r="G530" s="101" t="e">
        <v>#N/A</v>
      </c>
      <c r="H530" s="102" t="str">
        <f>IFERROR(_xlfn.XLOOKUP($G530,通讯通路门店!$S$4:$S$993933,通讯通路门店!$R$4:$R$993933,0,0),"")</f>
        <v/>
      </c>
      <c r="I530" s="83"/>
      <c r="J530" s="83"/>
      <c r="K530" s="83"/>
      <c r="L530" s="83"/>
      <c r="M530" s="83"/>
      <c r="N530" s="83"/>
      <c r="O530" s="83"/>
      <c r="P530" s="83"/>
      <c r="Q530" s="83"/>
      <c r="R530" s="83"/>
      <c r="S530" s="83"/>
      <c r="T530" s="83"/>
      <c r="U530" s="99">
        <f>COUNTIF(通讯通路门店!$S:$S,$G530)</f>
        <v>0</v>
      </c>
      <c r="V530" s="99">
        <f>COUNTIFS(通讯通路门店!$S:$S,$G530,通讯通路门店!$J:$J,"综合卖场")</f>
        <v>0</v>
      </c>
      <c r="W530" s="99">
        <f>SUMIFS(通讯通路门店!$AJ:$AJ,通讯通路门店!$S:$S,通讯客户沙盘!$G530)</f>
        <v>0</v>
      </c>
      <c r="X530" s="99">
        <f t="shared" si="40"/>
        <v>0</v>
      </c>
      <c r="Y530" s="99">
        <f>COUNTIFS(通讯通路门店!$S:$S,$G530,通讯通路门店!$J:$J,"荣耀体验店")+COUNTIFS(通讯通路门店!$S:$S,$G530,通讯通路门店!$J:$J,"荣耀授权专卖店")</f>
        <v>0</v>
      </c>
      <c r="Z530" s="99">
        <f>COUNTIFS(通讯通路门店!$S:$S,$G530,通讯通路门店!$J:$J,"VIVO体验店")</f>
        <v>0</v>
      </c>
      <c r="AA530" s="99">
        <f>COUNTIFS(通讯通路门店!$S:$S,$G530,通讯通路门店!$J:$J,"OPPO体验店")</f>
        <v>0</v>
      </c>
      <c r="AB530" s="99">
        <f>COUNTIFS(通讯通路门店!$S:$S,$G530,通讯通路门店!$J:$J,"华为授权体验店")+COUNTIFS(通讯通路门店!$S:$S,$G530,通讯通路门店!$J:$J,"华为堡垒店")</f>
        <v>0</v>
      </c>
      <c r="AC530" s="99">
        <f>COUNTIFS(通讯通路门店!$S:$S,$G530,通讯通路门店!$J:$J,"小米体验店")</f>
        <v>0</v>
      </c>
      <c r="AD530" s="99">
        <f>COUNTIFS(通讯通路门店!$S:$S,$G530,通讯通路门店!$J:$J,"苹果体验店")</f>
        <v>0</v>
      </c>
      <c r="AE530" s="99">
        <f>COUNTIFS(通讯通路门店!$S:$S,$G530,通讯通路门店!$J:$J,"其他品牌专卖店")</f>
        <v>0</v>
      </c>
      <c r="AF530" s="99">
        <f>SUMIFS(通讯通路门店!$BI:$BI,通讯通路门店!$S:$S,$G530)</f>
        <v>0</v>
      </c>
      <c r="AG530" s="99">
        <f>SUMIFS(通讯通路门店!$BH:$BH,通讯通路门店!$S:$S,$G530)</f>
        <v>0</v>
      </c>
      <c r="AH530" s="99">
        <f t="shared" si="41"/>
        <v>0</v>
      </c>
      <c r="AI530" s="99">
        <f>SUMIFS(通讯通路门店!$BB:$BB,通讯通路门店!$S:$S,$G530)</f>
        <v>0</v>
      </c>
      <c r="AJ530" s="99">
        <f>SUMIFS(通讯通路门店!$BE:$BE,通讯通路门店!$S:$S,$G530)</f>
        <v>0</v>
      </c>
      <c r="AK530" s="99">
        <f>SUMIFS(通讯通路门店!$BG:$BG,通讯通路门店!$S:$S,$G530)</f>
        <v>0</v>
      </c>
      <c r="AL530" s="99">
        <f>SUMIFS(通讯通路门店!$BC:$BC,通讯通路门店!$S:$S,$G530)</f>
        <v>0</v>
      </c>
      <c r="AM530" s="99">
        <f>SUMIFS(通讯通路门店!$BD:$BD,通讯通路门店!$S:$S,$G530)</f>
        <v>0</v>
      </c>
      <c r="AN530" s="99">
        <f>SUMIFS(通讯通路门店!$BF:$BF,通讯通路门店!$S:$S,$G530)</f>
        <v>0</v>
      </c>
      <c r="AO530" s="99">
        <f t="shared" si="42"/>
        <v>0</v>
      </c>
      <c r="AP530" s="99">
        <f>SUMIFS(通讯通路门店!$K:$K,通讯通路门店!$S:$S,$G530)</f>
        <v>0</v>
      </c>
      <c r="AQ530" s="83"/>
      <c r="AR530" s="99">
        <f>SUMIFS(通讯通路门店!$T:$T,通讯通路门店!$S:$S,$G530)</f>
        <v>0</v>
      </c>
      <c r="AS530" s="99">
        <f>SUMIFS(通讯通路门店!$U:$U,通讯通路门店!$S:$S,$G530)</f>
        <v>0</v>
      </c>
      <c r="AT530" s="99">
        <f>SUMIFS(通讯通路门店!$V:$V,通讯通路门店!$S:$S,$G530)</f>
        <v>0</v>
      </c>
      <c r="AU530" s="99">
        <f>SUMIFS(通讯通路门店!$W:$W,通讯通路门店!$S:$S,$G530)</f>
        <v>0</v>
      </c>
      <c r="AV530" s="99">
        <f>SUMIFS(通讯通路门店!$Z:$Z,通讯通路门店!$S:$S,$G530)</f>
        <v>0</v>
      </c>
      <c r="AW530" s="99">
        <f>SUMIFS(通讯通路门店!$AB:$AB,通讯通路门店!$S:$S,$G530)</f>
        <v>0</v>
      </c>
      <c r="AX530" s="99">
        <f>SUMIFS(通讯通路门店!$X:$X,通讯通路门店!$S:$S,$G530)</f>
        <v>0</v>
      </c>
      <c r="AY530" s="99">
        <f>SUMIFS(通讯通路门店!$Y:$Y,通讯通路门店!$S:$S,$G530)</f>
        <v>0</v>
      </c>
      <c r="AZ530" s="99">
        <f>SUMIFS(通讯通路门店!$AA:$AA,通讯通路门店!$S:$S,$G530)</f>
        <v>0</v>
      </c>
      <c r="BA530" s="99">
        <f t="shared" si="43"/>
        <v>0</v>
      </c>
      <c r="BB530" s="99">
        <f t="shared" si="44"/>
        <v>0</v>
      </c>
      <c r="BC530" s="99">
        <f>SUMIFS(通讯通路门店!$W:$W,通讯通路门店!$S:$S,$G530,通讯通路门店!$J:$J,"荣耀体验店")+SUMIFS(通讯通路门店!$W:$W,通讯通路门店!$S:$S,$G530,通讯通路门店!$J:$J,"荣耀授权专卖店")</f>
        <v>0</v>
      </c>
      <c r="BD530" s="99">
        <f>SUMIFS(通讯通路门店!$Z:$Z,通讯通路门店!$S:$S,$G530,通讯通路门店!$J:$J,"VIVO体验店")</f>
        <v>0</v>
      </c>
      <c r="BE530" s="99">
        <f>SUMIFS(通讯通路门店!$AB:$AB,通讯通路门店!$S:$S,$G530,通讯通路门店!$J:$J,"OPPO体验店")</f>
        <v>0</v>
      </c>
      <c r="BF530" s="99">
        <f>SUMIFS(通讯通路门店!$X:$X,通讯通路门店!$S:$S,$G530,通讯通路门店!$J:$J,"华为授权体验店")+SUMIFS(通讯通路门店!$AA:$AA,通讯通路门店!$S:$S,$G530,通讯通路门店!$J:$J,"华为堡垒店")</f>
        <v>0</v>
      </c>
      <c r="BG530" s="99">
        <f>SUMIFS(通讯通路门店!$Y:$Y,通讯通路门店!$S:$S,$G530,通讯通路门店!$J:$J,"小米体验店")</f>
        <v>0</v>
      </c>
      <c r="BH530" s="99">
        <f>SUMIFS(通讯通路门店!$AA:$AA,通讯通路门店!$S:$S,$G530,通讯通路门店!$J:$J,"苹果体验店")</f>
        <v>0</v>
      </c>
      <c r="BI530" s="99">
        <f>SUMIFS(通讯通路门店!$K:$K,通讯通路门店!$S:$S,$G530,通讯通路门店!$J:$J,"其他品牌专卖店")</f>
        <v>0</v>
      </c>
      <c r="BJ530" s="99">
        <f>SUMIFS(通讯通路门店!$AC:$AC,通讯通路门店!$S:$S,$G530)</f>
        <v>0</v>
      </c>
      <c r="BK530" s="99">
        <f>SUMIFS(通讯通路门店!$AD:$AD,通讯通路门店!$S:$S,$G530)</f>
        <v>0</v>
      </c>
      <c r="BL530" s="99">
        <f>SUMIFS(通讯通路门店!$AE:$AE,通讯通路门店!$S:$S,$G530)</f>
        <v>0</v>
      </c>
      <c r="BM530" s="99">
        <f>SUMIFS(通讯通路门店!$AF:$AF,通讯通路门店!$S:$S,$G530)</f>
        <v>0</v>
      </c>
      <c r="BN530" s="99">
        <f>SUMIFS(通讯通路门店!$AG:$AG,通讯通路门店!$S:$S,$G530)</f>
        <v>0</v>
      </c>
      <c r="BO530" s="99">
        <f>SUMIFS(通讯通路门店!$AH:$AH,通讯通路门店!$S:$S,$G530)</f>
        <v>0</v>
      </c>
      <c r="BP530" s="99">
        <f>SUMIFS(通讯通路门店!$AI:$AI,通讯通路门店!$S:$S,$G530)</f>
        <v>0</v>
      </c>
      <c r="BQ530" s="83"/>
    </row>
    <row r="531" spans="1:69">
      <c r="A531" s="99" t="str">
        <f>IFERROR(_xlfn.XLOOKUP($G531,通讯通路门店!$S$4:$S$993933,通讯通路门店!$A$4:$A$993933,0,0),"")</f>
        <v/>
      </c>
      <c r="B531" s="99" t="str">
        <f>IFERROR(_xlfn.XLOOKUP($G531,通讯通路门店!$S$4:$S$993933,通讯通路门店!$B$4:$B$993933,0,0),"")</f>
        <v/>
      </c>
      <c r="C531" s="99" t="str">
        <f>IFERROR(_xlfn.XLOOKUP($G531,通讯通路门店!$S$4:$S$993933,通讯通路门店!$C$4:$C$993933,0,0),"")</f>
        <v/>
      </c>
      <c r="D531" s="99" t="str">
        <f>IFERROR(_xlfn.XLOOKUP($G531,通讯通路门店!$S$4:$S$993933,通讯通路门店!$D$4:$D$993933,0,0),"")</f>
        <v/>
      </c>
      <c r="E531" s="83"/>
      <c r="F531" s="83"/>
      <c r="G531" s="101" t="e">
        <v>#N/A</v>
      </c>
      <c r="H531" s="102" t="str">
        <f>IFERROR(_xlfn.XLOOKUP($G531,通讯通路门店!$S$4:$S$993933,通讯通路门店!$R$4:$R$993933,0,0),"")</f>
        <v/>
      </c>
      <c r="I531" s="83"/>
      <c r="J531" s="83"/>
      <c r="K531" s="83"/>
      <c r="L531" s="83"/>
      <c r="M531" s="83"/>
      <c r="N531" s="83"/>
      <c r="O531" s="83"/>
      <c r="P531" s="83"/>
      <c r="Q531" s="83"/>
      <c r="R531" s="83"/>
      <c r="S531" s="83"/>
      <c r="T531" s="83"/>
      <c r="U531" s="99">
        <f>COUNTIF(通讯通路门店!$S:$S,$G531)</f>
        <v>0</v>
      </c>
      <c r="V531" s="99">
        <f>COUNTIFS(通讯通路门店!$S:$S,$G531,通讯通路门店!$J:$J,"综合卖场")</f>
        <v>0</v>
      </c>
      <c r="W531" s="99">
        <f>SUMIFS(通讯通路门店!$AJ:$AJ,通讯通路门店!$S:$S,通讯客户沙盘!$G531)</f>
        <v>0</v>
      </c>
      <c r="X531" s="99">
        <f t="shared" si="40"/>
        <v>0</v>
      </c>
      <c r="Y531" s="99">
        <f>COUNTIFS(通讯通路门店!$S:$S,$G531,通讯通路门店!$J:$J,"荣耀体验店")+COUNTIFS(通讯通路门店!$S:$S,$G531,通讯通路门店!$J:$J,"荣耀授权专卖店")</f>
        <v>0</v>
      </c>
      <c r="Z531" s="99">
        <f>COUNTIFS(通讯通路门店!$S:$S,$G531,通讯通路门店!$J:$J,"VIVO体验店")</f>
        <v>0</v>
      </c>
      <c r="AA531" s="99">
        <f>COUNTIFS(通讯通路门店!$S:$S,$G531,通讯通路门店!$J:$J,"OPPO体验店")</f>
        <v>0</v>
      </c>
      <c r="AB531" s="99">
        <f>COUNTIFS(通讯通路门店!$S:$S,$G531,通讯通路门店!$J:$J,"华为授权体验店")+COUNTIFS(通讯通路门店!$S:$S,$G531,通讯通路门店!$J:$J,"华为堡垒店")</f>
        <v>0</v>
      </c>
      <c r="AC531" s="99">
        <f>COUNTIFS(通讯通路门店!$S:$S,$G531,通讯通路门店!$J:$J,"小米体验店")</f>
        <v>0</v>
      </c>
      <c r="AD531" s="99">
        <f>COUNTIFS(通讯通路门店!$S:$S,$G531,通讯通路门店!$J:$J,"苹果体验店")</f>
        <v>0</v>
      </c>
      <c r="AE531" s="99">
        <f>COUNTIFS(通讯通路门店!$S:$S,$G531,通讯通路门店!$J:$J,"其他品牌专卖店")</f>
        <v>0</v>
      </c>
      <c r="AF531" s="99">
        <f>SUMIFS(通讯通路门店!$BI:$BI,通讯通路门店!$S:$S,$G531)</f>
        <v>0</v>
      </c>
      <c r="AG531" s="99">
        <f>SUMIFS(通讯通路门店!$BH:$BH,通讯通路门店!$S:$S,$G531)</f>
        <v>0</v>
      </c>
      <c r="AH531" s="99">
        <f t="shared" si="41"/>
        <v>0</v>
      </c>
      <c r="AI531" s="99">
        <f>SUMIFS(通讯通路门店!$BB:$BB,通讯通路门店!$S:$S,$G531)</f>
        <v>0</v>
      </c>
      <c r="AJ531" s="99">
        <f>SUMIFS(通讯通路门店!$BE:$BE,通讯通路门店!$S:$S,$G531)</f>
        <v>0</v>
      </c>
      <c r="AK531" s="99">
        <f>SUMIFS(通讯通路门店!$BG:$BG,通讯通路门店!$S:$S,$G531)</f>
        <v>0</v>
      </c>
      <c r="AL531" s="99">
        <f>SUMIFS(通讯通路门店!$BC:$BC,通讯通路门店!$S:$S,$G531)</f>
        <v>0</v>
      </c>
      <c r="AM531" s="99">
        <f>SUMIFS(通讯通路门店!$BD:$BD,通讯通路门店!$S:$S,$G531)</f>
        <v>0</v>
      </c>
      <c r="AN531" s="99">
        <f>SUMIFS(通讯通路门店!$BF:$BF,通讯通路门店!$S:$S,$G531)</f>
        <v>0</v>
      </c>
      <c r="AO531" s="99">
        <f t="shared" si="42"/>
        <v>0</v>
      </c>
      <c r="AP531" s="99">
        <f>SUMIFS(通讯通路门店!$K:$K,通讯通路门店!$S:$S,$G531)</f>
        <v>0</v>
      </c>
      <c r="AQ531" s="83"/>
      <c r="AR531" s="99">
        <f>SUMIFS(通讯通路门店!$T:$T,通讯通路门店!$S:$S,$G531)</f>
        <v>0</v>
      </c>
      <c r="AS531" s="99">
        <f>SUMIFS(通讯通路门店!$U:$U,通讯通路门店!$S:$S,$G531)</f>
        <v>0</v>
      </c>
      <c r="AT531" s="99">
        <f>SUMIFS(通讯通路门店!$V:$V,通讯通路门店!$S:$S,$G531)</f>
        <v>0</v>
      </c>
      <c r="AU531" s="99">
        <f>SUMIFS(通讯通路门店!$W:$W,通讯通路门店!$S:$S,$G531)</f>
        <v>0</v>
      </c>
      <c r="AV531" s="99">
        <f>SUMIFS(通讯通路门店!$Z:$Z,通讯通路门店!$S:$S,$G531)</f>
        <v>0</v>
      </c>
      <c r="AW531" s="99">
        <f>SUMIFS(通讯通路门店!$AB:$AB,通讯通路门店!$S:$S,$G531)</f>
        <v>0</v>
      </c>
      <c r="AX531" s="99">
        <f>SUMIFS(通讯通路门店!$X:$X,通讯通路门店!$S:$S,$G531)</f>
        <v>0</v>
      </c>
      <c r="AY531" s="99">
        <f>SUMIFS(通讯通路门店!$Y:$Y,通讯通路门店!$S:$S,$G531)</f>
        <v>0</v>
      </c>
      <c r="AZ531" s="99">
        <f>SUMIFS(通讯通路门店!$AA:$AA,通讯通路门店!$S:$S,$G531)</f>
        <v>0</v>
      </c>
      <c r="BA531" s="99">
        <f t="shared" si="43"/>
        <v>0</v>
      </c>
      <c r="BB531" s="99">
        <f t="shared" si="44"/>
        <v>0</v>
      </c>
      <c r="BC531" s="99">
        <f>SUMIFS(通讯通路门店!$W:$W,通讯通路门店!$S:$S,$G531,通讯通路门店!$J:$J,"荣耀体验店")+SUMIFS(通讯通路门店!$W:$W,通讯通路门店!$S:$S,$G531,通讯通路门店!$J:$J,"荣耀授权专卖店")</f>
        <v>0</v>
      </c>
      <c r="BD531" s="99">
        <f>SUMIFS(通讯通路门店!$Z:$Z,通讯通路门店!$S:$S,$G531,通讯通路门店!$J:$J,"VIVO体验店")</f>
        <v>0</v>
      </c>
      <c r="BE531" s="99">
        <f>SUMIFS(通讯通路门店!$AB:$AB,通讯通路门店!$S:$S,$G531,通讯通路门店!$J:$J,"OPPO体验店")</f>
        <v>0</v>
      </c>
      <c r="BF531" s="99">
        <f>SUMIFS(通讯通路门店!$X:$X,通讯通路门店!$S:$S,$G531,通讯通路门店!$J:$J,"华为授权体验店")+SUMIFS(通讯通路门店!$AA:$AA,通讯通路门店!$S:$S,$G531,通讯通路门店!$J:$J,"华为堡垒店")</f>
        <v>0</v>
      </c>
      <c r="BG531" s="99">
        <f>SUMIFS(通讯通路门店!$Y:$Y,通讯通路门店!$S:$S,$G531,通讯通路门店!$J:$J,"小米体验店")</f>
        <v>0</v>
      </c>
      <c r="BH531" s="99">
        <f>SUMIFS(通讯通路门店!$AA:$AA,通讯通路门店!$S:$S,$G531,通讯通路门店!$J:$J,"苹果体验店")</f>
        <v>0</v>
      </c>
      <c r="BI531" s="99">
        <f>SUMIFS(通讯通路门店!$K:$K,通讯通路门店!$S:$S,$G531,通讯通路门店!$J:$J,"其他品牌专卖店")</f>
        <v>0</v>
      </c>
      <c r="BJ531" s="99">
        <f>SUMIFS(通讯通路门店!$AC:$AC,通讯通路门店!$S:$S,$G531)</f>
        <v>0</v>
      </c>
      <c r="BK531" s="99">
        <f>SUMIFS(通讯通路门店!$AD:$AD,通讯通路门店!$S:$S,$G531)</f>
        <v>0</v>
      </c>
      <c r="BL531" s="99">
        <f>SUMIFS(通讯通路门店!$AE:$AE,通讯通路门店!$S:$S,$G531)</f>
        <v>0</v>
      </c>
      <c r="BM531" s="99">
        <f>SUMIFS(通讯通路门店!$AF:$AF,通讯通路门店!$S:$S,$G531)</f>
        <v>0</v>
      </c>
      <c r="BN531" s="99">
        <f>SUMIFS(通讯通路门店!$AG:$AG,通讯通路门店!$S:$S,$G531)</f>
        <v>0</v>
      </c>
      <c r="BO531" s="99">
        <f>SUMIFS(通讯通路门店!$AH:$AH,通讯通路门店!$S:$S,$G531)</f>
        <v>0</v>
      </c>
      <c r="BP531" s="99">
        <f>SUMIFS(通讯通路门店!$AI:$AI,通讯通路门店!$S:$S,$G531)</f>
        <v>0</v>
      </c>
      <c r="BQ531" s="83"/>
    </row>
    <row r="532" spans="1:69">
      <c r="A532" s="99" t="str">
        <f>IFERROR(_xlfn.XLOOKUP($G532,通讯通路门店!$S$4:$S$993933,通讯通路门店!$A$4:$A$993933,0,0),"")</f>
        <v/>
      </c>
      <c r="B532" s="99" t="str">
        <f>IFERROR(_xlfn.XLOOKUP($G532,通讯通路门店!$S$4:$S$993933,通讯通路门店!$B$4:$B$993933,0,0),"")</f>
        <v/>
      </c>
      <c r="C532" s="99" t="str">
        <f>IFERROR(_xlfn.XLOOKUP($G532,通讯通路门店!$S$4:$S$993933,通讯通路门店!$C$4:$C$993933,0,0),"")</f>
        <v/>
      </c>
      <c r="D532" s="99" t="str">
        <f>IFERROR(_xlfn.XLOOKUP($G532,通讯通路门店!$S$4:$S$993933,通讯通路门店!$D$4:$D$993933,0,0),"")</f>
        <v/>
      </c>
      <c r="E532" s="83"/>
      <c r="F532" s="83"/>
      <c r="G532" s="101" t="e">
        <v>#N/A</v>
      </c>
      <c r="H532" s="102" t="str">
        <f>IFERROR(_xlfn.XLOOKUP($G532,通讯通路门店!$S$4:$S$993933,通讯通路门店!$R$4:$R$993933,0,0),"")</f>
        <v/>
      </c>
      <c r="I532" s="83"/>
      <c r="J532" s="83"/>
      <c r="K532" s="83"/>
      <c r="L532" s="83"/>
      <c r="M532" s="83"/>
      <c r="N532" s="83"/>
      <c r="O532" s="83"/>
      <c r="P532" s="83"/>
      <c r="Q532" s="83"/>
      <c r="R532" s="83"/>
      <c r="S532" s="83"/>
      <c r="T532" s="83"/>
      <c r="U532" s="99">
        <f>COUNTIF(通讯通路门店!$S:$S,$G532)</f>
        <v>0</v>
      </c>
      <c r="V532" s="99">
        <f>COUNTIFS(通讯通路门店!$S:$S,$G532,通讯通路门店!$J:$J,"综合卖场")</f>
        <v>0</v>
      </c>
      <c r="W532" s="99">
        <f>SUMIFS(通讯通路门店!$AJ:$AJ,通讯通路门店!$S:$S,通讯客户沙盘!$G532)</f>
        <v>0</v>
      </c>
      <c r="X532" s="99">
        <f t="shared" si="40"/>
        <v>0</v>
      </c>
      <c r="Y532" s="99">
        <f>COUNTIFS(通讯通路门店!$S:$S,$G532,通讯通路门店!$J:$J,"荣耀体验店")+COUNTIFS(通讯通路门店!$S:$S,$G532,通讯通路门店!$J:$J,"荣耀授权专卖店")</f>
        <v>0</v>
      </c>
      <c r="Z532" s="99">
        <f>COUNTIFS(通讯通路门店!$S:$S,$G532,通讯通路门店!$J:$J,"VIVO体验店")</f>
        <v>0</v>
      </c>
      <c r="AA532" s="99">
        <f>COUNTIFS(通讯通路门店!$S:$S,$G532,通讯通路门店!$J:$J,"OPPO体验店")</f>
        <v>0</v>
      </c>
      <c r="AB532" s="99">
        <f>COUNTIFS(通讯通路门店!$S:$S,$G532,通讯通路门店!$J:$J,"华为授权体验店")+COUNTIFS(通讯通路门店!$S:$S,$G532,通讯通路门店!$J:$J,"华为堡垒店")</f>
        <v>0</v>
      </c>
      <c r="AC532" s="99">
        <f>COUNTIFS(通讯通路门店!$S:$S,$G532,通讯通路门店!$J:$J,"小米体验店")</f>
        <v>0</v>
      </c>
      <c r="AD532" s="99">
        <f>COUNTIFS(通讯通路门店!$S:$S,$G532,通讯通路门店!$J:$J,"苹果体验店")</f>
        <v>0</v>
      </c>
      <c r="AE532" s="99">
        <f>COUNTIFS(通讯通路门店!$S:$S,$G532,通讯通路门店!$J:$J,"其他品牌专卖店")</f>
        <v>0</v>
      </c>
      <c r="AF532" s="99">
        <f>SUMIFS(通讯通路门店!$BI:$BI,通讯通路门店!$S:$S,$G532)</f>
        <v>0</v>
      </c>
      <c r="AG532" s="99">
        <f>SUMIFS(通讯通路门店!$BH:$BH,通讯通路门店!$S:$S,$G532)</f>
        <v>0</v>
      </c>
      <c r="AH532" s="99">
        <f t="shared" si="41"/>
        <v>0</v>
      </c>
      <c r="AI532" s="99">
        <f>SUMIFS(通讯通路门店!$BB:$BB,通讯通路门店!$S:$S,$G532)</f>
        <v>0</v>
      </c>
      <c r="AJ532" s="99">
        <f>SUMIFS(通讯通路门店!$BE:$BE,通讯通路门店!$S:$S,$G532)</f>
        <v>0</v>
      </c>
      <c r="AK532" s="99">
        <f>SUMIFS(通讯通路门店!$BG:$BG,通讯通路门店!$S:$S,$G532)</f>
        <v>0</v>
      </c>
      <c r="AL532" s="99">
        <f>SUMIFS(通讯通路门店!$BC:$BC,通讯通路门店!$S:$S,$G532)</f>
        <v>0</v>
      </c>
      <c r="AM532" s="99">
        <f>SUMIFS(通讯通路门店!$BD:$BD,通讯通路门店!$S:$S,$G532)</f>
        <v>0</v>
      </c>
      <c r="AN532" s="99">
        <f>SUMIFS(通讯通路门店!$BF:$BF,通讯通路门店!$S:$S,$G532)</f>
        <v>0</v>
      </c>
      <c r="AO532" s="99">
        <f t="shared" si="42"/>
        <v>0</v>
      </c>
      <c r="AP532" s="99">
        <f>SUMIFS(通讯通路门店!$K:$K,通讯通路门店!$S:$S,$G532)</f>
        <v>0</v>
      </c>
      <c r="AQ532" s="83"/>
      <c r="AR532" s="99">
        <f>SUMIFS(通讯通路门店!$T:$T,通讯通路门店!$S:$S,$G532)</f>
        <v>0</v>
      </c>
      <c r="AS532" s="99">
        <f>SUMIFS(通讯通路门店!$U:$U,通讯通路门店!$S:$S,$G532)</f>
        <v>0</v>
      </c>
      <c r="AT532" s="99">
        <f>SUMIFS(通讯通路门店!$V:$V,通讯通路门店!$S:$S,$G532)</f>
        <v>0</v>
      </c>
      <c r="AU532" s="99">
        <f>SUMIFS(通讯通路门店!$W:$W,通讯通路门店!$S:$S,$G532)</f>
        <v>0</v>
      </c>
      <c r="AV532" s="99">
        <f>SUMIFS(通讯通路门店!$Z:$Z,通讯通路门店!$S:$S,$G532)</f>
        <v>0</v>
      </c>
      <c r="AW532" s="99">
        <f>SUMIFS(通讯通路门店!$AB:$AB,通讯通路门店!$S:$S,$G532)</f>
        <v>0</v>
      </c>
      <c r="AX532" s="99">
        <f>SUMIFS(通讯通路门店!$X:$X,通讯通路门店!$S:$S,$G532)</f>
        <v>0</v>
      </c>
      <c r="AY532" s="99">
        <f>SUMIFS(通讯通路门店!$Y:$Y,通讯通路门店!$S:$S,$G532)</f>
        <v>0</v>
      </c>
      <c r="AZ532" s="99">
        <f>SUMIFS(通讯通路门店!$AA:$AA,通讯通路门店!$S:$S,$G532)</f>
        <v>0</v>
      </c>
      <c r="BA532" s="99">
        <f t="shared" si="43"/>
        <v>0</v>
      </c>
      <c r="BB532" s="99">
        <f t="shared" si="44"/>
        <v>0</v>
      </c>
      <c r="BC532" s="99">
        <f>SUMIFS(通讯通路门店!$W:$W,通讯通路门店!$S:$S,$G532,通讯通路门店!$J:$J,"荣耀体验店")+SUMIFS(通讯通路门店!$W:$W,通讯通路门店!$S:$S,$G532,通讯通路门店!$J:$J,"荣耀授权专卖店")</f>
        <v>0</v>
      </c>
      <c r="BD532" s="99">
        <f>SUMIFS(通讯通路门店!$Z:$Z,通讯通路门店!$S:$S,$G532,通讯通路门店!$J:$J,"VIVO体验店")</f>
        <v>0</v>
      </c>
      <c r="BE532" s="99">
        <f>SUMIFS(通讯通路门店!$AB:$AB,通讯通路门店!$S:$S,$G532,通讯通路门店!$J:$J,"OPPO体验店")</f>
        <v>0</v>
      </c>
      <c r="BF532" s="99">
        <f>SUMIFS(通讯通路门店!$X:$X,通讯通路门店!$S:$S,$G532,通讯通路门店!$J:$J,"华为授权体验店")+SUMIFS(通讯通路门店!$AA:$AA,通讯通路门店!$S:$S,$G532,通讯通路门店!$J:$J,"华为堡垒店")</f>
        <v>0</v>
      </c>
      <c r="BG532" s="99">
        <f>SUMIFS(通讯通路门店!$Y:$Y,通讯通路门店!$S:$S,$G532,通讯通路门店!$J:$J,"小米体验店")</f>
        <v>0</v>
      </c>
      <c r="BH532" s="99">
        <f>SUMIFS(通讯通路门店!$AA:$AA,通讯通路门店!$S:$S,$G532,通讯通路门店!$J:$J,"苹果体验店")</f>
        <v>0</v>
      </c>
      <c r="BI532" s="99">
        <f>SUMIFS(通讯通路门店!$K:$K,通讯通路门店!$S:$S,$G532,通讯通路门店!$J:$J,"其他品牌专卖店")</f>
        <v>0</v>
      </c>
      <c r="BJ532" s="99">
        <f>SUMIFS(通讯通路门店!$AC:$AC,通讯通路门店!$S:$S,$G532)</f>
        <v>0</v>
      </c>
      <c r="BK532" s="99">
        <f>SUMIFS(通讯通路门店!$AD:$AD,通讯通路门店!$S:$S,$G532)</f>
        <v>0</v>
      </c>
      <c r="BL532" s="99">
        <f>SUMIFS(通讯通路门店!$AE:$AE,通讯通路门店!$S:$S,$G532)</f>
        <v>0</v>
      </c>
      <c r="BM532" s="99">
        <f>SUMIFS(通讯通路门店!$AF:$AF,通讯通路门店!$S:$S,$G532)</f>
        <v>0</v>
      </c>
      <c r="BN532" s="99">
        <f>SUMIFS(通讯通路门店!$AG:$AG,通讯通路门店!$S:$S,$G532)</f>
        <v>0</v>
      </c>
      <c r="BO532" s="99">
        <f>SUMIFS(通讯通路门店!$AH:$AH,通讯通路门店!$S:$S,$G532)</f>
        <v>0</v>
      </c>
      <c r="BP532" s="99">
        <f>SUMIFS(通讯通路门店!$AI:$AI,通讯通路门店!$S:$S,$G532)</f>
        <v>0</v>
      </c>
      <c r="BQ532" s="83"/>
    </row>
    <row r="533" spans="1:69">
      <c r="A533" s="99" t="str">
        <f>IFERROR(_xlfn.XLOOKUP($G533,通讯通路门店!$S$4:$S$993933,通讯通路门店!$A$4:$A$993933,0,0),"")</f>
        <v/>
      </c>
      <c r="B533" s="99" t="str">
        <f>IFERROR(_xlfn.XLOOKUP($G533,通讯通路门店!$S$4:$S$993933,通讯通路门店!$B$4:$B$993933,0,0),"")</f>
        <v/>
      </c>
      <c r="C533" s="99" t="str">
        <f>IFERROR(_xlfn.XLOOKUP($G533,通讯通路门店!$S$4:$S$993933,通讯通路门店!$C$4:$C$993933,0,0),"")</f>
        <v/>
      </c>
      <c r="D533" s="99" t="str">
        <f>IFERROR(_xlfn.XLOOKUP($G533,通讯通路门店!$S$4:$S$993933,通讯通路门店!$D$4:$D$993933,0,0),"")</f>
        <v/>
      </c>
      <c r="E533" s="83"/>
      <c r="F533" s="83"/>
      <c r="G533" s="101" t="e">
        <v>#N/A</v>
      </c>
      <c r="H533" s="102" t="str">
        <f>IFERROR(_xlfn.XLOOKUP($G533,通讯通路门店!$S$4:$S$993933,通讯通路门店!$R$4:$R$993933,0,0),"")</f>
        <v/>
      </c>
      <c r="I533" s="83"/>
      <c r="J533" s="83"/>
      <c r="K533" s="83"/>
      <c r="L533" s="83"/>
      <c r="M533" s="83"/>
      <c r="N533" s="83"/>
      <c r="O533" s="83"/>
      <c r="P533" s="83"/>
      <c r="Q533" s="83"/>
      <c r="R533" s="83"/>
      <c r="S533" s="83"/>
      <c r="T533" s="83"/>
      <c r="U533" s="99">
        <f>COUNTIF(通讯通路门店!$S:$S,$G533)</f>
        <v>0</v>
      </c>
      <c r="V533" s="99">
        <f>COUNTIFS(通讯通路门店!$S:$S,$G533,通讯通路门店!$J:$J,"综合卖场")</f>
        <v>0</v>
      </c>
      <c r="W533" s="99">
        <f>SUMIFS(通讯通路门店!$AJ:$AJ,通讯通路门店!$S:$S,通讯客户沙盘!$G533)</f>
        <v>0</v>
      </c>
      <c r="X533" s="99">
        <f t="shared" si="40"/>
        <v>0</v>
      </c>
      <c r="Y533" s="99">
        <f>COUNTIFS(通讯通路门店!$S:$S,$G533,通讯通路门店!$J:$J,"荣耀体验店")+COUNTIFS(通讯通路门店!$S:$S,$G533,通讯通路门店!$J:$J,"荣耀授权专卖店")</f>
        <v>0</v>
      </c>
      <c r="Z533" s="99">
        <f>COUNTIFS(通讯通路门店!$S:$S,$G533,通讯通路门店!$J:$J,"VIVO体验店")</f>
        <v>0</v>
      </c>
      <c r="AA533" s="99">
        <f>COUNTIFS(通讯通路门店!$S:$S,$G533,通讯通路门店!$J:$J,"OPPO体验店")</f>
        <v>0</v>
      </c>
      <c r="AB533" s="99">
        <f>COUNTIFS(通讯通路门店!$S:$S,$G533,通讯通路门店!$J:$J,"华为授权体验店")+COUNTIFS(通讯通路门店!$S:$S,$G533,通讯通路门店!$J:$J,"华为堡垒店")</f>
        <v>0</v>
      </c>
      <c r="AC533" s="99">
        <f>COUNTIFS(通讯通路门店!$S:$S,$G533,通讯通路门店!$J:$J,"小米体验店")</f>
        <v>0</v>
      </c>
      <c r="AD533" s="99">
        <f>COUNTIFS(通讯通路门店!$S:$S,$G533,通讯通路门店!$J:$J,"苹果体验店")</f>
        <v>0</v>
      </c>
      <c r="AE533" s="99">
        <f>COUNTIFS(通讯通路门店!$S:$S,$G533,通讯通路门店!$J:$J,"其他品牌专卖店")</f>
        <v>0</v>
      </c>
      <c r="AF533" s="99">
        <f>SUMIFS(通讯通路门店!$BI:$BI,通讯通路门店!$S:$S,$G533)</f>
        <v>0</v>
      </c>
      <c r="AG533" s="99">
        <f>SUMIFS(通讯通路门店!$BH:$BH,通讯通路门店!$S:$S,$G533)</f>
        <v>0</v>
      </c>
      <c r="AH533" s="99">
        <f t="shared" si="41"/>
        <v>0</v>
      </c>
      <c r="AI533" s="99">
        <f>SUMIFS(通讯通路门店!$BB:$BB,通讯通路门店!$S:$S,$G533)</f>
        <v>0</v>
      </c>
      <c r="AJ533" s="99">
        <f>SUMIFS(通讯通路门店!$BE:$BE,通讯通路门店!$S:$S,$G533)</f>
        <v>0</v>
      </c>
      <c r="AK533" s="99">
        <f>SUMIFS(通讯通路门店!$BG:$BG,通讯通路门店!$S:$S,$G533)</f>
        <v>0</v>
      </c>
      <c r="AL533" s="99">
        <f>SUMIFS(通讯通路门店!$BC:$BC,通讯通路门店!$S:$S,$G533)</f>
        <v>0</v>
      </c>
      <c r="AM533" s="99">
        <f>SUMIFS(通讯通路门店!$BD:$BD,通讯通路门店!$S:$S,$G533)</f>
        <v>0</v>
      </c>
      <c r="AN533" s="99">
        <f>SUMIFS(通讯通路门店!$BF:$BF,通讯通路门店!$S:$S,$G533)</f>
        <v>0</v>
      </c>
      <c r="AO533" s="99">
        <f t="shared" si="42"/>
        <v>0</v>
      </c>
      <c r="AP533" s="99">
        <f>SUMIFS(通讯通路门店!$K:$K,通讯通路门店!$S:$S,$G533)</f>
        <v>0</v>
      </c>
      <c r="AQ533" s="83"/>
      <c r="AR533" s="99">
        <f>SUMIFS(通讯通路门店!$T:$T,通讯通路门店!$S:$S,$G533)</f>
        <v>0</v>
      </c>
      <c r="AS533" s="99">
        <f>SUMIFS(通讯通路门店!$U:$U,通讯通路门店!$S:$S,$G533)</f>
        <v>0</v>
      </c>
      <c r="AT533" s="99">
        <f>SUMIFS(通讯通路门店!$V:$V,通讯通路门店!$S:$S,$G533)</f>
        <v>0</v>
      </c>
      <c r="AU533" s="99">
        <f>SUMIFS(通讯通路门店!$W:$W,通讯通路门店!$S:$S,$G533)</f>
        <v>0</v>
      </c>
      <c r="AV533" s="99">
        <f>SUMIFS(通讯通路门店!$Z:$Z,通讯通路门店!$S:$S,$G533)</f>
        <v>0</v>
      </c>
      <c r="AW533" s="99">
        <f>SUMIFS(通讯通路门店!$AB:$AB,通讯通路门店!$S:$S,$G533)</f>
        <v>0</v>
      </c>
      <c r="AX533" s="99">
        <f>SUMIFS(通讯通路门店!$X:$X,通讯通路门店!$S:$S,$G533)</f>
        <v>0</v>
      </c>
      <c r="AY533" s="99">
        <f>SUMIFS(通讯通路门店!$Y:$Y,通讯通路门店!$S:$S,$G533)</f>
        <v>0</v>
      </c>
      <c r="AZ533" s="99">
        <f>SUMIFS(通讯通路门店!$AA:$AA,通讯通路门店!$S:$S,$G533)</f>
        <v>0</v>
      </c>
      <c r="BA533" s="99">
        <f t="shared" si="43"/>
        <v>0</v>
      </c>
      <c r="BB533" s="99">
        <f t="shared" si="44"/>
        <v>0</v>
      </c>
      <c r="BC533" s="99">
        <f>SUMIFS(通讯通路门店!$W:$W,通讯通路门店!$S:$S,$G533,通讯通路门店!$J:$J,"荣耀体验店")+SUMIFS(通讯通路门店!$W:$W,通讯通路门店!$S:$S,$G533,通讯通路门店!$J:$J,"荣耀授权专卖店")</f>
        <v>0</v>
      </c>
      <c r="BD533" s="99">
        <f>SUMIFS(通讯通路门店!$Z:$Z,通讯通路门店!$S:$S,$G533,通讯通路门店!$J:$J,"VIVO体验店")</f>
        <v>0</v>
      </c>
      <c r="BE533" s="99">
        <f>SUMIFS(通讯通路门店!$AB:$AB,通讯通路门店!$S:$S,$G533,通讯通路门店!$J:$J,"OPPO体验店")</f>
        <v>0</v>
      </c>
      <c r="BF533" s="99">
        <f>SUMIFS(通讯通路门店!$X:$X,通讯通路门店!$S:$S,$G533,通讯通路门店!$J:$J,"华为授权体验店")+SUMIFS(通讯通路门店!$AA:$AA,通讯通路门店!$S:$S,$G533,通讯通路门店!$J:$J,"华为堡垒店")</f>
        <v>0</v>
      </c>
      <c r="BG533" s="99">
        <f>SUMIFS(通讯通路门店!$Y:$Y,通讯通路门店!$S:$S,$G533,通讯通路门店!$J:$J,"小米体验店")</f>
        <v>0</v>
      </c>
      <c r="BH533" s="99">
        <f>SUMIFS(通讯通路门店!$AA:$AA,通讯通路门店!$S:$S,$G533,通讯通路门店!$J:$J,"苹果体验店")</f>
        <v>0</v>
      </c>
      <c r="BI533" s="99">
        <f>SUMIFS(通讯通路门店!$K:$K,通讯通路门店!$S:$S,$G533,通讯通路门店!$J:$J,"其他品牌专卖店")</f>
        <v>0</v>
      </c>
      <c r="BJ533" s="99">
        <f>SUMIFS(通讯通路门店!$AC:$AC,通讯通路门店!$S:$S,$G533)</f>
        <v>0</v>
      </c>
      <c r="BK533" s="99">
        <f>SUMIFS(通讯通路门店!$AD:$AD,通讯通路门店!$S:$S,$G533)</f>
        <v>0</v>
      </c>
      <c r="BL533" s="99">
        <f>SUMIFS(通讯通路门店!$AE:$AE,通讯通路门店!$S:$S,$G533)</f>
        <v>0</v>
      </c>
      <c r="BM533" s="99">
        <f>SUMIFS(通讯通路门店!$AF:$AF,通讯通路门店!$S:$S,$G533)</f>
        <v>0</v>
      </c>
      <c r="BN533" s="99">
        <f>SUMIFS(通讯通路门店!$AG:$AG,通讯通路门店!$S:$S,$G533)</f>
        <v>0</v>
      </c>
      <c r="BO533" s="99">
        <f>SUMIFS(通讯通路门店!$AH:$AH,通讯通路门店!$S:$S,$G533)</f>
        <v>0</v>
      </c>
      <c r="BP533" s="99">
        <f>SUMIFS(通讯通路门店!$AI:$AI,通讯通路门店!$S:$S,$G533)</f>
        <v>0</v>
      </c>
      <c r="BQ533" s="83"/>
    </row>
    <row r="534" spans="1:69">
      <c r="A534" s="99" t="str">
        <f>IFERROR(_xlfn.XLOOKUP($G534,通讯通路门店!$S$4:$S$993933,通讯通路门店!$A$4:$A$993933,0,0),"")</f>
        <v/>
      </c>
      <c r="B534" s="99" t="str">
        <f>IFERROR(_xlfn.XLOOKUP($G534,通讯通路门店!$S$4:$S$993933,通讯通路门店!$B$4:$B$993933,0,0),"")</f>
        <v/>
      </c>
      <c r="C534" s="99" t="str">
        <f>IFERROR(_xlfn.XLOOKUP($G534,通讯通路门店!$S$4:$S$993933,通讯通路门店!$C$4:$C$993933,0,0),"")</f>
        <v/>
      </c>
      <c r="D534" s="99" t="str">
        <f>IFERROR(_xlfn.XLOOKUP($G534,通讯通路门店!$S$4:$S$993933,通讯通路门店!$D$4:$D$993933,0,0),"")</f>
        <v/>
      </c>
      <c r="E534" s="83"/>
      <c r="F534" s="83"/>
      <c r="G534" s="101" t="e">
        <v>#N/A</v>
      </c>
      <c r="H534" s="102" t="str">
        <f>IFERROR(_xlfn.XLOOKUP($G534,通讯通路门店!$S$4:$S$993933,通讯通路门店!$R$4:$R$993933,0,0),"")</f>
        <v/>
      </c>
      <c r="I534" s="83"/>
      <c r="J534" s="83"/>
      <c r="K534" s="83"/>
      <c r="L534" s="83"/>
      <c r="M534" s="83"/>
      <c r="N534" s="83"/>
      <c r="O534" s="83"/>
      <c r="P534" s="83"/>
      <c r="Q534" s="83"/>
      <c r="R534" s="83"/>
      <c r="S534" s="83"/>
      <c r="T534" s="83"/>
      <c r="U534" s="99">
        <f>COUNTIF(通讯通路门店!$S:$S,$G534)</f>
        <v>0</v>
      </c>
      <c r="V534" s="99">
        <f>COUNTIFS(通讯通路门店!$S:$S,$G534,通讯通路门店!$J:$J,"综合卖场")</f>
        <v>0</v>
      </c>
      <c r="W534" s="99">
        <f>SUMIFS(通讯通路门店!$AJ:$AJ,通讯通路门店!$S:$S,通讯客户沙盘!$G534)</f>
        <v>0</v>
      </c>
      <c r="X534" s="99">
        <f t="shared" si="40"/>
        <v>0</v>
      </c>
      <c r="Y534" s="99">
        <f>COUNTIFS(通讯通路门店!$S:$S,$G534,通讯通路门店!$J:$J,"荣耀体验店")+COUNTIFS(通讯通路门店!$S:$S,$G534,通讯通路门店!$J:$J,"荣耀授权专卖店")</f>
        <v>0</v>
      </c>
      <c r="Z534" s="99">
        <f>COUNTIFS(通讯通路门店!$S:$S,$G534,通讯通路门店!$J:$J,"VIVO体验店")</f>
        <v>0</v>
      </c>
      <c r="AA534" s="99">
        <f>COUNTIFS(通讯通路门店!$S:$S,$G534,通讯通路门店!$J:$J,"OPPO体验店")</f>
        <v>0</v>
      </c>
      <c r="AB534" s="99">
        <f>COUNTIFS(通讯通路门店!$S:$S,$G534,通讯通路门店!$J:$J,"华为授权体验店")+COUNTIFS(通讯通路门店!$S:$S,$G534,通讯通路门店!$J:$J,"华为堡垒店")</f>
        <v>0</v>
      </c>
      <c r="AC534" s="99">
        <f>COUNTIFS(通讯通路门店!$S:$S,$G534,通讯通路门店!$J:$J,"小米体验店")</f>
        <v>0</v>
      </c>
      <c r="AD534" s="99">
        <f>COUNTIFS(通讯通路门店!$S:$S,$G534,通讯通路门店!$J:$J,"苹果体验店")</f>
        <v>0</v>
      </c>
      <c r="AE534" s="99">
        <f>COUNTIFS(通讯通路门店!$S:$S,$G534,通讯通路门店!$J:$J,"其他品牌专卖店")</f>
        <v>0</v>
      </c>
      <c r="AF534" s="99">
        <f>SUMIFS(通讯通路门店!$BI:$BI,通讯通路门店!$S:$S,$G534)</f>
        <v>0</v>
      </c>
      <c r="AG534" s="99">
        <f>SUMIFS(通讯通路门店!$BH:$BH,通讯通路门店!$S:$S,$G534)</f>
        <v>0</v>
      </c>
      <c r="AH534" s="99">
        <f t="shared" si="41"/>
        <v>0</v>
      </c>
      <c r="AI534" s="99">
        <f>SUMIFS(通讯通路门店!$BB:$BB,通讯通路门店!$S:$S,$G534)</f>
        <v>0</v>
      </c>
      <c r="AJ534" s="99">
        <f>SUMIFS(通讯通路门店!$BE:$BE,通讯通路门店!$S:$S,$G534)</f>
        <v>0</v>
      </c>
      <c r="AK534" s="99">
        <f>SUMIFS(通讯通路门店!$BG:$BG,通讯通路门店!$S:$S,$G534)</f>
        <v>0</v>
      </c>
      <c r="AL534" s="99">
        <f>SUMIFS(通讯通路门店!$BC:$BC,通讯通路门店!$S:$S,$G534)</f>
        <v>0</v>
      </c>
      <c r="AM534" s="99">
        <f>SUMIFS(通讯通路门店!$BD:$BD,通讯通路门店!$S:$S,$G534)</f>
        <v>0</v>
      </c>
      <c r="AN534" s="99">
        <f>SUMIFS(通讯通路门店!$BF:$BF,通讯通路门店!$S:$S,$G534)</f>
        <v>0</v>
      </c>
      <c r="AO534" s="99">
        <f t="shared" si="42"/>
        <v>0</v>
      </c>
      <c r="AP534" s="99">
        <f>SUMIFS(通讯通路门店!$K:$K,通讯通路门店!$S:$S,$G534)</f>
        <v>0</v>
      </c>
      <c r="AQ534" s="83"/>
      <c r="AR534" s="99">
        <f>SUMIFS(通讯通路门店!$T:$T,通讯通路门店!$S:$S,$G534)</f>
        <v>0</v>
      </c>
      <c r="AS534" s="99">
        <f>SUMIFS(通讯通路门店!$U:$U,通讯通路门店!$S:$S,$G534)</f>
        <v>0</v>
      </c>
      <c r="AT534" s="99">
        <f>SUMIFS(通讯通路门店!$V:$V,通讯通路门店!$S:$S,$G534)</f>
        <v>0</v>
      </c>
      <c r="AU534" s="99">
        <f>SUMIFS(通讯通路门店!$W:$W,通讯通路门店!$S:$S,$G534)</f>
        <v>0</v>
      </c>
      <c r="AV534" s="99">
        <f>SUMIFS(通讯通路门店!$Z:$Z,通讯通路门店!$S:$S,$G534)</f>
        <v>0</v>
      </c>
      <c r="AW534" s="99">
        <f>SUMIFS(通讯通路门店!$AB:$AB,通讯通路门店!$S:$S,$G534)</f>
        <v>0</v>
      </c>
      <c r="AX534" s="99">
        <f>SUMIFS(通讯通路门店!$X:$X,通讯通路门店!$S:$S,$G534)</f>
        <v>0</v>
      </c>
      <c r="AY534" s="99">
        <f>SUMIFS(通讯通路门店!$Y:$Y,通讯通路门店!$S:$S,$G534)</f>
        <v>0</v>
      </c>
      <c r="AZ534" s="99">
        <f>SUMIFS(通讯通路门店!$AA:$AA,通讯通路门店!$S:$S,$G534)</f>
        <v>0</v>
      </c>
      <c r="BA534" s="99">
        <f t="shared" si="43"/>
        <v>0</v>
      </c>
      <c r="BB534" s="99">
        <f t="shared" si="44"/>
        <v>0</v>
      </c>
      <c r="BC534" s="99">
        <f>SUMIFS(通讯通路门店!$W:$W,通讯通路门店!$S:$S,$G534,通讯通路门店!$J:$J,"荣耀体验店")+SUMIFS(通讯通路门店!$W:$W,通讯通路门店!$S:$S,$G534,通讯通路门店!$J:$J,"荣耀授权专卖店")</f>
        <v>0</v>
      </c>
      <c r="BD534" s="99">
        <f>SUMIFS(通讯通路门店!$Z:$Z,通讯通路门店!$S:$S,$G534,通讯通路门店!$J:$J,"VIVO体验店")</f>
        <v>0</v>
      </c>
      <c r="BE534" s="99">
        <f>SUMIFS(通讯通路门店!$AB:$AB,通讯通路门店!$S:$S,$G534,通讯通路门店!$J:$J,"OPPO体验店")</f>
        <v>0</v>
      </c>
      <c r="BF534" s="99">
        <f>SUMIFS(通讯通路门店!$X:$X,通讯通路门店!$S:$S,$G534,通讯通路门店!$J:$J,"华为授权体验店")+SUMIFS(通讯通路门店!$AA:$AA,通讯通路门店!$S:$S,$G534,通讯通路门店!$J:$J,"华为堡垒店")</f>
        <v>0</v>
      </c>
      <c r="BG534" s="99">
        <f>SUMIFS(通讯通路门店!$Y:$Y,通讯通路门店!$S:$S,$G534,通讯通路门店!$J:$J,"小米体验店")</f>
        <v>0</v>
      </c>
      <c r="BH534" s="99">
        <f>SUMIFS(通讯通路门店!$AA:$AA,通讯通路门店!$S:$S,$G534,通讯通路门店!$J:$J,"苹果体验店")</f>
        <v>0</v>
      </c>
      <c r="BI534" s="99">
        <f>SUMIFS(通讯通路门店!$K:$K,通讯通路门店!$S:$S,$G534,通讯通路门店!$J:$J,"其他品牌专卖店")</f>
        <v>0</v>
      </c>
      <c r="BJ534" s="99">
        <f>SUMIFS(通讯通路门店!$AC:$AC,通讯通路门店!$S:$S,$G534)</f>
        <v>0</v>
      </c>
      <c r="BK534" s="99">
        <f>SUMIFS(通讯通路门店!$AD:$AD,通讯通路门店!$S:$S,$G534)</f>
        <v>0</v>
      </c>
      <c r="BL534" s="99">
        <f>SUMIFS(通讯通路门店!$AE:$AE,通讯通路门店!$S:$S,$G534)</f>
        <v>0</v>
      </c>
      <c r="BM534" s="99">
        <f>SUMIFS(通讯通路门店!$AF:$AF,通讯通路门店!$S:$S,$G534)</f>
        <v>0</v>
      </c>
      <c r="BN534" s="99">
        <f>SUMIFS(通讯通路门店!$AG:$AG,通讯通路门店!$S:$S,$G534)</f>
        <v>0</v>
      </c>
      <c r="BO534" s="99">
        <f>SUMIFS(通讯通路门店!$AH:$AH,通讯通路门店!$S:$S,$G534)</f>
        <v>0</v>
      </c>
      <c r="BP534" s="99">
        <f>SUMIFS(通讯通路门店!$AI:$AI,通讯通路门店!$S:$S,$G534)</f>
        <v>0</v>
      </c>
      <c r="BQ534" s="83"/>
    </row>
    <row r="535" spans="1:69">
      <c r="A535" s="99" t="str">
        <f>IFERROR(_xlfn.XLOOKUP($G535,通讯通路门店!$S$4:$S$993933,通讯通路门店!$A$4:$A$993933,0,0),"")</f>
        <v/>
      </c>
      <c r="B535" s="99" t="str">
        <f>IFERROR(_xlfn.XLOOKUP($G535,通讯通路门店!$S$4:$S$993933,通讯通路门店!$B$4:$B$993933,0,0),"")</f>
        <v/>
      </c>
      <c r="C535" s="99" t="str">
        <f>IFERROR(_xlfn.XLOOKUP($G535,通讯通路门店!$S$4:$S$993933,通讯通路门店!$C$4:$C$993933,0,0),"")</f>
        <v/>
      </c>
      <c r="D535" s="99" t="str">
        <f>IFERROR(_xlfn.XLOOKUP($G535,通讯通路门店!$S$4:$S$993933,通讯通路门店!$D$4:$D$993933,0,0),"")</f>
        <v/>
      </c>
      <c r="E535" s="83"/>
      <c r="F535" s="83"/>
      <c r="G535" s="101" t="e">
        <v>#N/A</v>
      </c>
      <c r="H535" s="102" t="str">
        <f>IFERROR(_xlfn.XLOOKUP($G535,通讯通路门店!$S$4:$S$993933,通讯通路门店!$R$4:$R$993933,0,0),"")</f>
        <v/>
      </c>
      <c r="I535" s="83"/>
      <c r="J535" s="83"/>
      <c r="K535" s="83"/>
      <c r="L535" s="83"/>
      <c r="M535" s="83"/>
      <c r="N535" s="83"/>
      <c r="O535" s="83"/>
      <c r="P535" s="83"/>
      <c r="Q535" s="83"/>
      <c r="R535" s="83"/>
      <c r="S535" s="83"/>
      <c r="T535" s="83"/>
      <c r="U535" s="99">
        <f>COUNTIF(通讯通路门店!$S:$S,$G535)</f>
        <v>0</v>
      </c>
      <c r="V535" s="99">
        <f>COUNTIFS(通讯通路门店!$S:$S,$G535,通讯通路门店!$J:$J,"综合卖场")</f>
        <v>0</v>
      </c>
      <c r="W535" s="99">
        <f>SUMIFS(通讯通路门店!$AJ:$AJ,通讯通路门店!$S:$S,通讯客户沙盘!$G535)</f>
        <v>0</v>
      </c>
      <c r="X535" s="99">
        <f t="shared" si="40"/>
        <v>0</v>
      </c>
      <c r="Y535" s="99">
        <f>COUNTIFS(通讯通路门店!$S:$S,$G535,通讯通路门店!$J:$J,"荣耀体验店")+COUNTIFS(通讯通路门店!$S:$S,$G535,通讯通路门店!$J:$J,"荣耀授权专卖店")</f>
        <v>0</v>
      </c>
      <c r="Z535" s="99">
        <f>COUNTIFS(通讯通路门店!$S:$S,$G535,通讯通路门店!$J:$J,"VIVO体验店")</f>
        <v>0</v>
      </c>
      <c r="AA535" s="99">
        <f>COUNTIFS(通讯通路门店!$S:$S,$G535,通讯通路门店!$J:$J,"OPPO体验店")</f>
        <v>0</v>
      </c>
      <c r="AB535" s="99">
        <f>COUNTIFS(通讯通路门店!$S:$S,$G535,通讯通路门店!$J:$J,"华为授权体验店")+COUNTIFS(通讯通路门店!$S:$S,$G535,通讯通路门店!$J:$J,"华为堡垒店")</f>
        <v>0</v>
      </c>
      <c r="AC535" s="99">
        <f>COUNTIFS(通讯通路门店!$S:$S,$G535,通讯通路门店!$J:$J,"小米体验店")</f>
        <v>0</v>
      </c>
      <c r="AD535" s="99">
        <f>COUNTIFS(通讯通路门店!$S:$S,$G535,通讯通路门店!$J:$J,"苹果体验店")</f>
        <v>0</v>
      </c>
      <c r="AE535" s="99">
        <f>COUNTIFS(通讯通路门店!$S:$S,$G535,通讯通路门店!$J:$J,"其他品牌专卖店")</f>
        <v>0</v>
      </c>
      <c r="AF535" s="99">
        <f>SUMIFS(通讯通路门店!$BI:$BI,通讯通路门店!$S:$S,$G535)</f>
        <v>0</v>
      </c>
      <c r="AG535" s="99">
        <f>SUMIFS(通讯通路门店!$BH:$BH,通讯通路门店!$S:$S,$G535)</f>
        <v>0</v>
      </c>
      <c r="AH535" s="99">
        <f t="shared" si="41"/>
        <v>0</v>
      </c>
      <c r="AI535" s="99">
        <f>SUMIFS(通讯通路门店!$BB:$BB,通讯通路门店!$S:$S,$G535)</f>
        <v>0</v>
      </c>
      <c r="AJ535" s="99">
        <f>SUMIFS(通讯通路门店!$BE:$BE,通讯通路门店!$S:$S,$G535)</f>
        <v>0</v>
      </c>
      <c r="AK535" s="99">
        <f>SUMIFS(通讯通路门店!$BG:$BG,通讯通路门店!$S:$S,$G535)</f>
        <v>0</v>
      </c>
      <c r="AL535" s="99">
        <f>SUMIFS(通讯通路门店!$BC:$BC,通讯通路门店!$S:$S,$G535)</f>
        <v>0</v>
      </c>
      <c r="AM535" s="99">
        <f>SUMIFS(通讯通路门店!$BD:$BD,通讯通路门店!$S:$S,$G535)</f>
        <v>0</v>
      </c>
      <c r="AN535" s="99">
        <f>SUMIFS(通讯通路门店!$BF:$BF,通讯通路门店!$S:$S,$G535)</f>
        <v>0</v>
      </c>
      <c r="AO535" s="99">
        <f t="shared" si="42"/>
        <v>0</v>
      </c>
      <c r="AP535" s="99">
        <f>SUMIFS(通讯通路门店!$K:$K,通讯通路门店!$S:$S,$G535)</f>
        <v>0</v>
      </c>
      <c r="AQ535" s="83"/>
      <c r="AR535" s="99">
        <f>SUMIFS(通讯通路门店!$T:$T,通讯通路门店!$S:$S,$G535)</f>
        <v>0</v>
      </c>
      <c r="AS535" s="99">
        <f>SUMIFS(通讯通路门店!$U:$U,通讯通路门店!$S:$S,$G535)</f>
        <v>0</v>
      </c>
      <c r="AT535" s="99">
        <f>SUMIFS(通讯通路门店!$V:$V,通讯通路门店!$S:$S,$G535)</f>
        <v>0</v>
      </c>
      <c r="AU535" s="99">
        <f>SUMIFS(通讯通路门店!$W:$W,通讯通路门店!$S:$S,$G535)</f>
        <v>0</v>
      </c>
      <c r="AV535" s="99">
        <f>SUMIFS(通讯通路门店!$Z:$Z,通讯通路门店!$S:$S,$G535)</f>
        <v>0</v>
      </c>
      <c r="AW535" s="99">
        <f>SUMIFS(通讯通路门店!$AB:$AB,通讯通路门店!$S:$S,$G535)</f>
        <v>0</v>
      </c>
      <c r="AX535" s="99">
        <f>SUMIFS(通讯通路门店!$X:$X,通讯通路门店!$S:$S,$G535)</f>
        <v>0</v>
      </c>
      <c r="AY535" s="99">
        <f>SUMIFS(通讯通路门店!$Y:$Y,通讯通路门店!$S:$S,$G535)</f>
        <v>0</v>
      </c>
      <c r="AZ535" s="99">
        <f>SUMIFS(通讯通路门店!$AA:$AA,通讯通路门店!$S:$S,$G535)</f>
        <v>0</v>
      </c>
      <c r="BA535" s="99">
        <f t="shared" si="43"/>
        <v>0</v>
      </c>
      <c r="BB535" s="99">
        <f t="shared" si="44"/>
        <v>0</v>
      </c>
      <c r="BC535" s="99">
        <f>SUMIFS(通讯通路门店!$W:$W,通讯通路门店!$S:$S,$G535,通讯通路门店!$J:$J,"荣耀体验店")+SUMIFS(通讯通路门店!$W:$W,通讯通路门店!$S:$S,$G535,通讯通路门店!$J:$J,"荣耀授权专卖店")</f>
        <v>0</v>
      </c>
      <c r="BD535" s="99">
        <f>SUMIFS(通讯通路门店!$Z:$Z,通讯通路门店!$S:$S,$G535,通讯通路门店!$J:$J,"VIVO体验店")</f>
        <v>0</v>
      </c>
      <c r="BE535" s="99">
        <f>SUMIFS(通讯通路门店!$AB:$AB,通讯通路门店!$S:$S,$G535,通讯通路门店!$J:$J,"OPPO体验店")</f>
        <v>0</v>
      </c>
      <c r="BF535" s="99">
        <f>SUMIFS(通讯通路门店!$X:$X,通讯通路门店!$S:$S,$G535,通讯通路门店!$J:$J,"华为授权体验店")+SUMIFS(通讯通路门店!$AA:$AA,通讯通路门店!$S:$S,$G535,通讯通路门店!$J:$J,"华为堡垒店")</f>
        <v>0</v>
      </c>
      <c r="BG535" s="99">
        <f>SUMIFS(通讯通路门店!$Y:$Y,通讯通路门店!$S:$S,$G535,通讯通路门店!$J:$J,"小米体验店")</f>
        <v>0</v>
      </c>
      <c r="BH535" s="99">
        <f>SUMIFS(通讯通路门店!$AA:$AA,通讯通路门店!$S:$S,$G535,通讯通路门店!$J:$J,"苹果体验店")</f>
        <v>0</v>
      </c>
      <c r="BI535" s="99">
        <f>SUMIFS(通讯通路门店!$K:$K,通讯通路门店!$S:$S,$G535,通讯通路门店!$J:$J,"其他品牌专卖店")</f>
        <v>0</v>
      </c>
      <c r="BJ535" s="99">
        <f>SUMIFS(通讯通路门店!$AC:$AC,通讯通路门店!$S:$S,$G535)</f>
        <v>0</v>
      </c>
      <c r="BK535" s="99">
        <f>SUMIFS(通讯通路门店!$AD:$AD,通讯通路门店!$S:$S,$G535)</f>
        <v>0</v>
      </c>
      <c r="BL535" s="99">
        <f>SUMIFS(通讯通路门店!$AE:$AE,通讯通路门店!$S:$S,$G535)</f>
        <v>0</v>
      </c>
      <c r="BM535" s="99">
        <f>SUMIFS(通讯通路门店!$AF:$AF,通讯通路门店!$S:$S,$G535)</f>
        <v>0</v>
      </c>
      <c r="BN535" s="99">
        <f>SUMIFS(通讯通路门店!$AG:$AG,通讯通路门店!$S:$S,$G535)</f>
        <v>0</v>
      </c>
      <c r="BO535" s="99">
        <f>SUMIFS(通讯通路门店!$AH:$AH,通讯通路门店!$S:$S,$G535)</f>
        <v>0</v>
      </c>
      <c r="BP535" s="99">
        <f>SUMIFS(通讯通路门店!$AI:$AI,通讯通路门店!$S:$S,$G535)</f>
        <v>0</v>
      </c>
      <c r="BQ535" s="83"/>
    </row>
    <row r="536" spans="1:69">
      <c r="A536" s="99" t="str">
        <f>IFERROR(_xlfn.XLOOKUP($G536,通讯通路门店!$S$4:$S$993933,通讯通路门店!$A$4:$A$993933,0,0),"")</f>
        <v/>
      </c>
      <c r="B536" s="99" t="str">
        <f>IFERROR(_xlfn.XLOOKUP($G536,通讯通路门店!$S$4:$S$993933,通讯通路门店!$B$4:$B$993933,0,0),"")</f>
        <v/>
      </c>
      <c r="C536" s="99" t="str">
        <f>IFERROR(_xlfn.XLOOKUP($G536,通讯通路门店!$S$4:$S$993933,通讯通路门店!$C$4:$C$993933,0,0),"")</f>
        <v/>
      </c>
      <c r="D536" s="99" t="str">
        <f>IFERROR(_xlfn.XLOOKUP($G536,通讯通路门店!$S$4:$S$993933,通讯通路门店!$D$4:$D$993933,0,0),"")</f>
        <v/>
      </c>
      <c r="E536" s="83"/>
      <c r="F536" s="83"/>
      <c r="G536" s="101" t="e">
        <v>#N/A</v>
      </c>
      <c r="H536" s="102" t="str">
        <f>IFERROR(_xlfn.XLOOKUP($G536,通讯通路门店!$S$4:$S$993933,通讯通路门店!$R$4:$R$993933,0,0),"")</f>
        <v/>
      </c>
      <c r="I536" s="83"/>
      <c r="J536" s="83"/>
      <c r="K536" s="83"/>
      <c r="L536" s="83"/>
      <c r="M536" s="83"/>
      <c r="N536" s="83"/>
      <c r="O536" s="83"/>
      <c r="P536" s="83"/>
      <c r="Q536" s="83"/>
      <c r="R536" s="83"/>
      <c r="S536" s="83"/>
      <c r="T536" s="83"/>
      <c r="U536" s="99">
        <f>COUNTIF(通讯通路门店!$S:$S,$G536)</f>
        <v>0</v>
      </c>
      <c r="V536" s="99">
        <f>COUNTIFS(通讯通路门店!$S:$S,$G536,通讯通路门店!$J:$J,"综合卖场")</f>
        <v>0</v>
      </c>
      <c r="W536" s="99">
        <f>SUMIFS(通讯通路门店!$AJ:$AJ,通讯通路门店!$S:$S,通讯客户沙盘!$G536)</f>
        <v>0</v>
      </c>
      <c r="X536" s="99">
        <f t="shared" si="40"/>
        <v>0</v>
      </c>
      <c r="Y536" s="99">
        <f>COUNTIFS(通讯通路门店!$S:$S,$G536,通讯通路门店!$J:$J,"荣耀体验店")+COUNTIFS(通讯通路门店!$S:$S,$G536,通讯通路门店!$J:$J,"荣耀授权专卖店")</f>
        <v>0</v>
      </c>
      <c r="Z536" s="99">
        <f>COUNTIFS(通讯通路门店!$S:$S,$G536,通讯通路门店!$J:$J,"VIVO体验店")</f>
        <v>0</v>
      </c>
      <c r="AA536" s="99">
        <f>COUNTIFS(通讯通路门店!$S:$S,$G536,通讯通路门店!$J:$J,"OPPO体验店")</f>
        <v>0</v>
      </c>
      <c r="AB536" s="99">
        <f>COUNTIFS(通讯通路门店!$S:$S,$G536,通讯通路门店!$J:$J,"华为授权体验店")+COUNTIFS(通讯通路门店!$S:$S,$G536,通讯通路门店!$J:$J,"华为堡垒店")</f>
        <v>0</v>
      </c>
      <c r="AC536" s="99">
        <f>COUNTIFS(通讯通路门店!$S:$S,$G536,通讯通路门店!$J:$J,"小米体验店")</f>
        <v>0</v>
      </c>
      <c r="AD536" s="99">
        <f>COUNTIFS(通讯通路门店!$S:$S,$G536,通讯通路门店!$J:$J,"苹果体验店")</f>
        <v>0</v>
      </c>
      <c r="AE536" s="99">
        <f>COUNTIFS(通讯通路门店!$S:$S,$G536,通讯通路门店!$J:$J,"其他品牌专卖店")</f>
        <v>0</v>
      </c>
      <c r="AF536" s="99">
        <f>SUMIFS(通讯通路门店!$BI:$BI,通讯通路门店!$S:$S,$G536)</f>
        <v>0</v>
      </c>
      <c r="AG536" s="99">
        <f>SUMIFS(通讯通路门店!$BH:$BH,通讯通路门店!$S:$S,$G536)</f>
        <v>0</v>
      </c>
      <c r="AH536" s="99">
        <f t="shared" si="41"/>
        <v>0</v>
      </c>
      <c r="AI536" s="99">
        <f>SUMIFS(通讯通路门店!$BB:$BB,通讯通路门店!$S:$S,$G536)</f>
        <v>0</v>
      </c>
      <c r="AJ536" s="99">
        <f>SUMIFS(通讯通路门店!$BE:$BE,通讯通路门店!$S:$S,$G536)</f>
        <v>0</v>
      </c>
      <c r="AK536" s="99">
        <f>SUMIFS(通讯通路门店!$BG:$BG,通讯通路门店!$S:$S,$G536)</f>
        <v>0</v>
      </c>
      <c r="AL536" s="99">
        <f>SUMIFS(通讯通路门店!$BC:$BC,通讯通路门店!$S:$S,$G536)</f>
        <v>0</v>
      </c>
      <c r="AM536" s="99">
        <f>SUMIFS(通讯通路门店!$BD:$BD,通讯通路门店!$S:$S,$G536)</f>
        <v>0</v>
      </c>
      <c r="AN536" s="99">
        <f>SUMIFS(通讯通路门店!$BF:$BF,通讯通路门店!$S:$S,$G536)</f>
        <v>0</v>
      </c>
      <c r="AO536" s="99">
        <f t="shared" si="42"/>
        <v>0</v>
      </c>
      <c r="AP536" s="99">
        <f>SUMIFS(通讯通路门店!$K:$K,通讯通路门店!$S:$S,$G536)</f>
        <v>0</v>
      </c>
      <c r="AQ536" s="83"/>
      <c r="AR536" s="99">
        <f>SUMIFS(通讯通路门店!$T:$T,通讯通路门店!$S:$S,$G536)</f>
        <v>0</v>
      </c>
      <c r="AS536" s="99">
        <f>SUMIFS(通讯通路门店!$U:$U,通讯通路门店!$S:$S,$G536)</f>
        <v>0</v>
      </c>
      <c r="AT536" s="99">
        <f>SUMIFS(通讯通路门店!$V:$V,通讯通路门店!$S:$S,$G536)</f>
        <v>0</v>
      </c>
      <c r="AU536" s="99">
        <f>SUMIFS(通讯通路门店!$W:$W,通讯通路门店!$S:$S,$G536)</f>
        <v>0</v>
      </c>
      <c r="AV536" s="99">
        <f>SUMIFS(通讯通路门店!$Z:$Z,通讯通路门店!$S:$S,$G536)</f>
        <v>0</v>
      </c>
      <c r="AW536" s="99">
        <f>SUMIFS(通讯通路门店!$AB:$AB,通讯通路门店!$S:$S,$G536)</f>
        <v>0</v>
      </c>
      <c r="AX536" s="99">
        <f>SUMIFS(通讯通路门店!$X:$X,通讯通路门店!$S:$S,$G536)</f>
        <v>0</v>
      </c>
      <c r="AY536" s="99">
        <f>SUMIFS(通讯通路门店!$Y:$Y,通讯通路门店!$S:$S,$G536)</f>
        <v>0</v>
      </c>
      <c r="AZ536" s="99">
        <f>SUMIFS(通讯通路门店!$AA:$AA,通讯通路门店!$S:$S,$G536)</f>
        <v>0</v>
      </c>
      <c r="BA536" s="99">
        <f t="shared" si="43"/>
        <v>0</v>
      </c>
      <c r="BB536" s="99">
        <f t="shared" si="44"/>
        <v>0</v>
      </c>
      <c r="BC536" s="99">
        <f>SUMIFS(通讯通路门店!$W:$W,通讯通路门店!$S:$S,$G536,通讯通路门店!$J:$J,"荣耀体验店")+SUMIFS(通讯通路门店!$W:$W,通讯通路门店!$S:$S,$G536,通讯通路门店!$J:$J,"荣耀授权专卖店")</f>
        <v>0</v>
      </c>
      <c r="BD536" s="99">
        <f>SUMIFS(通讯通路门店!$Z:$Z,通讯通路门店!$S:$S,$G536,通讯通路门店!$J:$J,"VIVO体验店")</f>
        <v>0</v>
      </c>
      <c r="BE536" s="99">
        <f>SUMIFS(通讯通路门店!$AB:$AB,通讯通路门店!$S:$S,$G536,通讯通路门店!$J:$J,"OPPO体验店")</f>
        <v>0</v>
      </c>
      <c r="BF536" s="99">
        <f>SUMIFS(通讯通路门店!$X:$X,通讯通路门店!$S:$S,$G536,通讯通路门店!$J:$J,"华为授权体验店")+SUMIFS(通讯通路门店!$AA:$AA,通讯通路门店!$S:$S,$G536,通讯通路门店!$J:$J,"华为堡垒店")</f>
        <v>0</v>
      </c>
      <c r="BG536" s="99">
        <f>SUMIFS(通讯通路门店!$Y:$Y,通讯通路门店!$S:$S,$G536,通讯通路门店!$J:$J,"小米体验店")</f>
        <v>0</v>
      </c>
      <c r="BH536" s="99">
        <f>SUMIFS(通讯通路门店!$AA:$AA,通讯通路门店!$S:$S,$G536,通讯通路门店!$J:$J,"苹果体验店")</f>
        <v>0</v>
      </c>
      <c r="BI536" s="99">
        <f>SUMIFS(通讯通路门店!$K:$K,通讯通路门店!$S:$S,$G536,通讯通路门店!$J:$J,"其他品牌专卖店")</f>
        <v>0</v>
      </c>
      <c r="BJ536" s="99">
        <f>SUMIFS(通讯通路门店!$AC:$AC,通讯通路门店!$S:$S,$G536)</f>
        <v>0</v>
      </c>
      <c r="BK536" s="99">
        <f>SUMIFS(通讯通路门店!$AD:$AD,通讯通路门店!$S:$S,$G536)</f>
        <v>0</v>
      </c>
      <c r="BL536" s="99">
        <f>SUMIFS(通讯通路门店!$AE:$AE,通讯通路门店!$S:$S,$G536)</f>
        <v>0</v>
      </c>
      <c r="BM536" s="99">
        <f>SUMIFS(通讯通路门店!$AF:$AF,通讯通路门店!$S:$S,$G536)</f>
        <v>0</v>
      </c>
      <c r="BN536" s="99">
        <f>SUMIFS(通讯通路门店!$AG:$AG,通讯通路门店!$S:$S,$G536)</f>
        <v>0</v>
      </c>
      <c r="BO536" s="99">
        <f>SUMIFS(通讯通路门店!$AH:$AH,通讯通路门店!$S:$S,$G536)</f>
        <v>0</v>
      </c>
      <c r="BP536" s="99">
        <f>SUMIFS(通讯通路门店!$AI:$AI,通讯通路门店!$S:$S,$G536)</f>
        <v>0</v>
      </c>
      <c r="BQ536" s="83"/>
    </row>
    <row r="537" spans="1:69">
      <c r="A537" s="99" t="str">
        <f>IFERROR(_xlfn.XLOOKUP($G537,通讯通路门店!$S$4:$S$993933,通讯通路门店!$A$4:$A$993933,0,0),"")</f>
        <v/>
      </c>
      <c r="B537" s="99" t="str">
        <f>IFERROR(_xlfn.XLOOKUP($G537,通讯通路门店!$S$4:$S$993933,通讯通路门店!$B$4:$B$993933,0,0),"")</f>
        <v/>
      </c>
      <c r="C537" s="99" t="str">
        <f>IFERROR(_xlfn.XLOOKUP($G537,通讯通路门店!$S$4:$S$993933,通讯通路门店!$C$4:$C$993933,0,0),"")</f>
        <v/>
      </c>
      <c r="D537" s="99" t="str">
        <f>IFERROR(_xlfn.XLOOKUP($G537,通讯通路门店!$S$4:$S$993933,通讯通路门店!$D$4:$D$993933,0,0),"")</f>
        <v/>
      </c>
      <c r="E537" s="83"/>
      <c r="F537" s="83"/>
      <c r="G537" s="101" t="e">
        <v>#N/A</v>
      </c>
      <c r="H537" s="102" t="str">
        <f>IFERROR(_xlfn.XLOOKUP($G537,通讯通路门店!$S$4:$S$993933,通讯通路门店!$R$4:$R$993933,0,0),"")</f>
        <v/>
      </c>
      <c r="I537" s="83"/>
      <c r="J537" s="83"/>
      <c r="K537" s="83"/>
      <c r="L537" s="83"/>
      <c r="M537" s="83"/>
      <c r="N537" s="83"/>
      <c r="O537" s="83"/>
      <c r="P537" s="83"/>
      <c r="Q537" s="83"/>
      <c r="R537" s="83"/>
      <c r="S537" s="83"/>
      <c r="T537" s="83"/>
      <c r="U537" s="99">
        <f>COUNTIF(通讯通路门店!$S:$S,$G537)</f>
        <v>0</v>
      </c>
      <c r="V537" s="99">
        <f>COUNTIFS(通讯通路门店!$S:$S,$G537,通讯通路门店!$J:$J,"综合卖场")</f>
        <v>0</v>
      </c>
      <c r="W537" s="99">
        <f>SUMIFS(通讯通路门店!$AJ:$AJ,通讯通路门店!$S:$S,通讯客户沙盘!$G537)</f>
        <v>0</v>
      </c>
      <c r="X537" s="99">
        <f t="shared" si="40"/>
        <v>0</v>
      </c>
      <c r="Y537" s="99">
        <f>COUNTIFS(通讯通路门店!$S:$S,$G537,通讯通路门店!$J:$J,"荣耀体验店")+COUNTIFS(通讯通路门店!$S:$S,$G537,通讯通路门店!$J:$J,"荣耀授权专卖店")</f>
        <v>0</v>
      </c>
      <c r="Z537" s="99">
        <f>COUNTIFS(通讯通路门店!$S:$S,$G537,通讯通路门店!$J:$J,"VIVO体验店")</f>
        <v>0</v>
      </c>
      <c r="AA537" s="99">
        <f>COUNTIFS(通讯通路门店!$S:$S,$G537,通讯通路门店!$J:$J,"OPPO体验店")</f>
        <v>0</v>
      </c>
      <c r="AB537" s="99">
        <f>COUNTIFS(通讯通路门店!$S:$S,$G537,通讯通路门店!$J:$J,"华为授权体验店")+COUNTIFS(通讯通路门店!$S:$S,$G537,通讯通路门店!$J:$J,"华为堡垒店")</f>
        <v>0</v>
      </c>
      <c r="AC537" s="99">
        <f>COUNTIFS(通讯通路门店!$S:$S,$G537,通讯通路门店!$J:$J,"小米体验店")</f>
        <v>0</v>
      </c>
      <c r="AD537" s="99">
        <f>COUNTIFS(通讯通路门店!$S:$S,$G537,通讯通路门店!$J:$J,"苹果体验店")</f>
        <v>0</v>
      </c>
      <c r="AE537" s="99">
        <f>COUNTIFS(通讯通路门店!$S:$S,$G537,通讯通路门店!$J:$J,"其他品牌专卖店")</f>
        <v>0</v>
      </c>
      <c r="AF537" s="99">
        <f>SUMIFS(通讯通路门店!$BI:$BI,通讯通路门店!$S:$S,$G537)</f>
        <v>0</v>
      </c>
      <c r="AG537" s="99">
        <f>SUMIFS(通讯通路门店!$BH:$BH,通讯通路门店!$S:$S,$G537)</f>
        <v>0</v>
      </c>
      <c r="AH537" s="99">
        <f t="shared" si="41"/>
        <v>0</v>
      </c>
      <c r="AI537" s="99">
        <f>SUMIFS(通讯通路门店!$BB:$BB,通讯通路门店!$S:$S,$G537)</f>
        <v>0</v>
      </c>
      <c r="AJ537" s="99">
        <f>SUMIFS(通讯通路门店!$BE:$BE,通讯通路门店!$S:$S,$G537)</f>
        <v>0</v>
      </c>
      <c r="AK537" s="99">
        <f>SUMIFS(通讯通路门店!$BG:$BG,通讯通路门店!$S:$S,$G537)</f>
        <v>0</v>
      </c>
      <c r="AL537" s="99">
        <f>SUMIFS(通讯通路门店!$BC:$BC,通讯通路门店!$S:$S,$G537)</f>
        <v>0</v>
      </c>
      <c r="AM537" s="99">
        <f>SUMIFS(通讯通路门店!$BD:$BD,通讯通路门店!$S:$S,$G537)</f>
        <v>0</v>
      </c>
      <c r="AN537" s="99">
        <f>SUMIFS(通讯通路门店!$BF:$BF,通讯通路门店!$S:$S,$G537)</f>
        <v>0</v>
      </c>
      <c r="AO537" s="99">
        <f t="shared" si="42"/>
        <v>0</v>
      </c>
      <c r="AP537" s="99">
        <f>SUMIFS(通讯通路门店!$K:$K,通讯通路门店!$S:$S,$G537)</f>
        <v>0</v>
      </c>
      <c r="AQ537" s="83"/>
      <c r="AR537" s="99">
        <f>SUMIFS(通讯通路门店!$T:$T,通讯通路门店!$S:$S,$G537)</f>
        <v>0</v>
      </c>
      <c r="AS537" s="99">
        <f>SUMIFS(通讯通路门店!$U:$U,通讯通路门店!$S:$S,$G537)</f>
        <v>0</v>
      </c>
      <c r="AT537" s="99">
        <f>SUMIFS(通讯通路门店!$V:$V,通讯通路门店!$S:$S,$G537)</f>
        <v>0</v>
      </c>
      <c r="AU537" s="99">
        <f>SUMIFS(通讯通路门店!$W:$W,通讯通路门店!$S:$S,$G537)</f>
        <v>0</v>
      </c>
      <c r="AV537" s="99">
        <f>SUMIFS(通讯通路门店!$Z:$Z,通讯通路门店!$S:$S,$G537)</f>
        <v>0</v>
      </c>
      <c r="AW537" s="99">
        <f>SUMIFS(通讯通路门店!$AB:$AB,通讯通路门店!$S:$S,$G537)</f>
        <v>0</v>
      </c>
      <c r="AX537" s="99">
        <f>SUMIFS(通讯通路门店!$X:$X,通讯通路门店!$S:$S,$G537)</f>
        <v>0</v>
      </c>
      <c r="AY537" s="99">
        <f>SUMIFS(通讯通路门店!$Y:$Y,通讯通路门店!$S:$S,$G537)</f>
        <v>0</v>
      </c>
      <c r="AZ537" s="99">
        <f>SUMIFS(通讯通路门店!$AA:$AA,通讯通路门店!$S:$S,$G537)</f>
        <v>0</v>
      </c>
      <c r="BA537" s="99">
        <f t="shared" si="43"/>
        <v>0</v>
      </c>
      <c r="BB537" s="99">
        <f t="shared" si="44"/>
        <v>0</v>
      </c>
      <c r="BC537" s="99">
        <f>SUMIFS(通讯通路门店!$W:$W,通讯通路门店!$S:$S,$G537,通讯通路门店!$J:$J,"荣耀体验店")+SUMIFS(通讯通路门店!$W:$W,通讯通路门店!$S:$S,$G537,通讯通路门店!$J:$J,"荣耀授权专卖店")</f>
        <v>0</v>
      </c>
      <c r="BD537" s="99">
        <f>SUMIFS(通讯通路门店!$Z:$Z,通讯通路门店!$S:$S,$G537,通讯通路门店!$J:$J,"VIVO体验店")</f>
        <v>0</v>
      </c>
      <c r="BE537" s="99">
        <f>SUMIFS(通讯通路门店!$AB:$AB,通讯通路门店!$S:$S,$G537,通讯通路门店!$J:$J,"OPPO体验店")</f>
        <v>0</v>
      </c>
      <c r="BF537" s="99">
        <f>SUMIFS(通讯通路门店!$X:$X,通讯通路门店!$S:$S,$G537,通讯通路门店!$J:$J,"华为授权体验店")+SUMIFS(通讯通路门店!$AA:$AA,通讯通路门店!$S:$S,$G537,通讯通路门店!$J:$J,"华为堡垒店")</f>
        <v>0</v>
      </c>
      <c r="BG537" s="99">
        <f>SUMIFS(通讯通路门店!$Y:$Y,通讯通路门店!$S:$S,$G537,通讯通路门店!$J:$J,"小米体验店")</f>
        <v>0</v>
      </c>
      <c r="BH537" s="99">
        <f>SUMIFS(通讯通路门店!$AA:$AA,通讯通路门店!$S:$S,$G537,通讯通路门店!$J:$J,"苹果体验店")</f>
        <v>0</v>
      </c>
      <c r="BI537" s="99">
        <f>SUMIFS(通讯通路门店!$K:$K,通讯通路门店!$S:$S,$G537,通讯通路门店!$J:$J,"其他品牌专卖店")</f>
        <v>0</v>
      </c>
      <c r="BJ537" s="99">
        <f>SUMIFS(通讯通路门店!$AC:$AC,通讯通路门店!$S:$S,$G537)</f>
        <v>0</v>
      </c>
      <c r="BK537" s="99">
        <f>SUMIFS(通讯通路门店!$AD:$AD,通讯通路门店!$S:$S,$G537)</f>
        <v>0</v>
      </c>
      <c r="BL537" s="99">
        <f>SUMIFS(通讯通路门店!$AE:$AE,通讯通路门店!$S:$S,$G537)</f>
        <v>0</v>
      </c>
      <c r="BM537" s="99">
        <f>SUMIFS(通讯通路门店!$AF:$AF,通讯通路门店!$S:$S,$G537)</f>
        <v>0</v>
      </c>
      <c r="BN537" s="99">
        <f>SUMIFS(通讯通路门店!$AG:$AG,通讯通路门店!$S:$S,$G537)</f>
        <v>0</v>
      </c>
      <c r="BO537" s="99">
        <f>SUMIFS(通讯通路门店!$AH:$AH,通讯通路门店!$S:$S,$G537)</f>
        <v>0</v>
      </c>
      <c r="BP537" s="99">
        <f>SUMIFS(通讯通路门店!$AI:$AI,通讯通路门店!$S:$S,$G537)</f>
        <v>0</v>
      </c>
      <c r="BQ537" s="83"/>
    </row>
    <row r="538" spans="1:69">
      <c r="A538" s="99" t="str">
        <f>IFERROR(_xlfn.XLOOKUP($G538,通讯通路门店!$S$4:$S$993933,通讯通路门店!$A$4:$A$993933,0,0),"")</f>
        <v/>
      </c>
      <c r="B538" s="99" t="str">
        <f>IFERROR(_xlfn.XLOOKUP($G538,通讯通路门店!$S$4:$S$993933,通讯通路门店!$B$4:$B$993933,0,0),"")</f>
        <v/>
      </c>
      <c r="C538" s="99" t="str">
        <f>IFERROR(_xlfn.XLOOKUP($G538,通讯通路门店!$S$4:$S$993933,通讯通路门店!$C$4:$C$993933,0,0),"")</f>
        <v/>
      </c>
      <c r="D538" s="99" t="str">
        <f>IFERROR(_xlfn.XLOOKUP($G538,通讯通路门店!$S$4:$S$993933,通讯通路门店!$D$4:$D$993933,0,0),"")</f>
        <v/>
      </c>
      <c r="E538" s="83"/>
      <c r="F538" s="83"/>
      <c r="G538" s="101" t="e">
        <v>#N/A</v>
      </c>
      <c r="H538" s="102" t="str">
        <f>IFERROR(_xlfn.XLOOKUP($G538,通讯通路门店!$S$4:$S$993933,通讯通路门店!$R$4:$R$993933,0,0),"")</f>
        <v/>
      </c>
      <c r="I538" s="83"/>
      <c r="J538" s="83"/>
      <c r="K538" s="83"/>
      <c r="L538" s="83"/>
      <c r="M538" s="83"/>
      <c r="N538" s="83"/>
      <c r="O538" s="83"/>
      <c r="P538" s="83"/>
      <c r="Q538" s="83"/>
      <c r="R538" s="83"/>
      <c r="S538" s="83"/>
      <c r="T538" s="83"/>
      <c r="U538" s="99">
        <f>COUNTIF(通讯通路门店!$S:$S,$G538)</f>
        <v>0</v>
      </c>
      <c r="V538" s="99">
        <f>COUNTIFS(通讯通路门店!$S:$S,$G538,通讯通路门店!$J:$J,"综合卖场")</f>
        <v>0</v>
      </c>
      <c r="W538" s="99">
        <f>SUMIFS(通讯通路门店!$AJ:$AJ,通讯通路门店!$S:$S,通讯客户沙盘!$G538)</f>
        <v>0</v>
      </c>
      <c r="X538" s="99">
        <f t="shared" si="40"/>
        <v>0</v>
      </c>
      <c r="Y538" s="99">
        <f>COUNTIFS(通讯通路门店!$S:$S,$G538,通讯通路门店!$J:$J,"荣耀体验店")+COUNTIFS(通讯通路门店!$S:$S,$G538,通讯通路门店!$J:$J,"荣耀授权专卖店")</f>
        <v>0</v>
      </c>
      <c r="Z538" s="99">
        <f>COUNTIFS(通讯通路门店!$S:$S,$G538,通讯通路门店!$J:$J,"VIVO体验店")</f>
        <v>0</v>
      </c>
      <c r="AA538" s="99">
        <f>COUNTIFS(通讯通路门店!$S:$S,$G538,通讯通路门店!$J:$J,"OPPO体验店")</f>
        <v>0</v>
      </c>
      <c r="AB538" s="99">
        <f>COUNTIFS(通讯通路门店!$S:$S,$G538,通讯通路门店!$J:$J,"华为授权体验店")+COUNTIFS(通讯通路门店!$S:$S,$G538,通讯通路门店!$J:$J,"华为堡垒店")</f>
        <v>0</v>
      </c>
      <c r="AC538" s="99">
        <f>COUNTIFS(通讯通路门店!$S:$S,$G538,通讯通路门店!$J:$J,"小米体验店")</f>
        <v>0</v>
      </c>
      <c r="AD538" s="99">
        <f>COUNTIFS(通讯通路门店!$S:$S,$G538,通讯通路门店!$J:$J,"苹果体验店")</f>
        <v>0</v>
      </c>
      <c r="AE538" s="99">
        <f>COUNTIFS(通讯通路门店!$S:$S,$G538,通讯通路门店!$J:$J,"其他品牌专卖店")</f>
        <v>0</v>
      </c>
      <c r="AF538" s="99">
        <f>SUMIFS(通讯通路门店!$BI:$BI,通讯通路门店!$S:$S,$G538)</f>
        <v>0</v>
      </c>
      <c r="AG538" s="99">
        <f>SUMIFS(通讯通路门店!$BH:$BH,通讯通路门店!$S:$S,$G538)</f>
        <v>0</v>
      </c>
      <c r="AH538" s="99">
        <f t="shared" si="41"/>
        <v>0</v>
      </c>
      <c r="AI538" s="99">
        <f>SUMIFS(通讯通路门店!$BB:$BB,通讯通路门店!$S:$S,$G538)</f>
        <v>0</v>
      </c>
      <c r="AJ538" s="99">
        <f>SUMIFS(通讯通路门店!$BE:$BE,通讯通路门店!$S:$S,$G538)</f>
        <v>0</v>
      </c>
      <c r="AK538" s="99">
        <f>SUMIFS(通讯通路门店!$BG:$BG,通讯通路门店!$S:$S,$G538)</f>
        <v>0</v>
      </c>
      <c r="AL538" s="99">
        <f>SUMIFS(通讯通路门店!$BC:$BC,通讯通路门店!$S:$S,$G538)</f>
        <v>0</v>
      </c>
      <c r="AM538" s="99">
        <f>SUMIFS(通讯通路门店!$BD:$BD,通讯通路门店!$S:$S,$G538)</f>
        <v>0</v>
      </c>
      <c r="AN538" s="99">
        <f>SUMIFS(通讯通路门店!$BF:$BF,通讯通路门店!$S:$S,$G538)</f>
        <v>0</v>
      </c>
      <c r="AO538" s="99">
        <f t="shared" si="42"/>
        <v>0</v>
      </c>
      <c r="AP538" s="99">
        <f>SUMIFS(通讯通路门店!$K:$K,通讯通路门店!$S:$S,$G538)</f>
        <v>0</v>
      </c>
      <c r="AQ538" s="83"/>
      <c r="AR538" s="99">
        <f>SUMIFS(通讯通路门店!$T:$T,通讯通路门店!$S:$S,$G538)</f>
        <v>0</v>
      </c>
      <c r="AS538" s="99">
        <f>SUMIFS(通讯通路门店!$U:$U,通讯通路门店!$S:$S,$G538)</f>
        <v>0</v>
      </c>
      <c r="AT538" s="99">
        <f>SUMIFS(通讯通路门店!$V:$V,通讯通路门店!$S:$S,$G538)</f>
        <v>0</v>
      </c>
      <c r="AU538" s="99">
        <f>SUMIFS(通讯通路门店!$W:$W,通讯通路门店!$S:$S,$G538)</f>
        <v>0</v>
      </c>
      <c r="AV538" s="99">
        <f>SUMIFS(通讯通路门店!$Z:$Z,通讯通路门店!$S:$S,$G538)</f>
        <v>0</v>
      </c>
      <c r="AW538" s="99">
        <f>SUMIFS(通讯通路门店!$AB:$AB,通讯通路门店!$S:$S,$G538)</f>
        <v>0</v>
      </c>
      <c r="AX538" s="99">
        <f>SUMIFS(通讯通路门店!$X:$X,通讯通路门店!$S:$S,$G538)</f>
        <v>0</v>
      </c>
      <c r="AY538" s="99">
        <f>SUMIFS(通讯通路门店!$Y:$Y,通讯通路门店!$S:$S,$G538)</f>
        <v>0</v>
      </c>
      <c r="AZ538" s="99">
        <f>SUMIFS(通讯通路门店!$AA:$AA,通讯通路门店!$S:$S,$G538)</f>
        <v>0</v>
      </c>
      <c r="BA538" s="99">
        <f t="shared" si="43"/>
        <v>0</v>
      </c>
      <c r="BB538" s="99">
        <f t="shared" si="44"/>
        <v>0</v>
      </c>
      <c r="BC538" s="99">
        <f>SUMIFS(通讯通路门店!$W:$W,通讯通路门店!$S:$S,$G538,通讯通路门店!$J:$J,"荣耀体验店")+SUMIFS(通讯通路门店!$W:$W,通讯通路门店!$S:$S,$G538,通讯通路门店!$J:$J,"荣耀授权专卖店")</f>
        <v>0</v>
      </c>
      <c r="BD538" s="99">
        <f>SUMIFS(通讯通路门店!$Z:$Z,通讯通路门店!$S:$S,$G538,通讯通路门店!$J:$J,"VIVO体验店")</f>
        <v>0</v>
      </c>
      <c r="BE538" s="99">
        <f>SUMIFS(通讯通路门店!$AB:$AB,通讯通路门店!$S:$S,$G538,通讯通路门店!$J:$J,"OPPO体验店")</f>
        <v>0</v>
      </c>
      <c r="BF538" s="99">
        <f>SUMIFS(通讯通路门店!$X:$X,通讯通路门店!$S:$S,$G538,通讯通路门店!$J:$J,"华为授权体验店")+SUMIFS(通讯通路门店!$AA:$AA,通讯通路门店!$S:$S,$G538,通讯通路门店!$J:$J,"华为堡垒店")</f>
        <v>0</v>
      </c>
      <c r="BG538" s="99">
        <f>SUMIFS(通讯通路门店!$Y:$Y,通讯通路门店!$S:$S,$G538,通讯通路门店!$J:$J,"小米体验店")</f>
        <v>0</v>
      </c>
      <c r="BH538" s="99">
        <f>SUMIFS(通讯通路门店!$AA:$AA,通讯通路门店!$S:$S,$G538,通讯通路门店!$J:$J,"苹果体验店")</f>
        <v>0</v>
      </c>
      <c r="BI538" s="99">
        <f>SUMIFS(通讯通路门店!$K:$K,通讯通路门店!$S:$S,$G538,通讯通路门店!$J:$J,"其他品牌专卖店")</f>
        <v>0</v>
      </c>
      <c r="BJ538" s="99">
        <f>SUMIFS(通讯通路门店!$AC:$AC,通讯通路门店!$S:$S,$G538)</f>
        <v>0</v>
      </c>
      <c r="BK538" s="99">
        <f>SUMIFS(通讯通路门店!$AD:$AD,通讯通路门店!$S:$S,$G538)</f>
        <v>0</v>
      </c>
      <c r="BL538" s="99">
        <f>SUMIFS(通讯通路门店!$AE:$AE,通讯通路门店!$S:$S,$G538)</f>
        <v>0</v>
      </c>
      <c r="BM538" s="99">
        <f>SUMIFS(通讯通路门店!$AF:$AF,通讯通路门店!$S:$S,$G538)</f>
        <v>0</v>
      </c>
      <c r="BN538" s="99">
        <f>SUMIFS(通讯通路门店!$AG:$AG,通讯通路门店!$S:$S,$G538)</f>
        <v>0</v>
      </c>
      <c r="BO538" s="99">
        <f>SUMIFS(通讯通路门店!$AH:$AH,通讯通路门店!$S:$S,$G538)</f>
        <v>0</v>
      </c>
      <c r="BP538" s="99">
        <f>SUMIFS(通讯通路门店!$AI:$AI,通讯通路门店!$S:$S,$G538)</f>
        <v>0</v>
      </c>
      <c r="BQ538" s="83"/>
    </row>
    <row r="539" spans="1:69">
      <c r="A539" s="99" t="str">
        <f>IFERROR(_xlfn.XLOOKUP($G539,通讯通路门店!$S$4:$S$993933,通讯通路门店!$A$4:$A$993933,0,0),"")</f>
        <v/>
      </c>
      <c r="B539" s="99" t="str">
        <f>IFERROR(_xlfn.XLOOKUP($G539,通讯通路门店!$S$4:$S$993933,通讯通路门店!$B$4:$B$993933,0,0),"")</f>
        <v/>
      </c>
      <c r="C539" s="99" t="str">
        <f>IFERROR(_xlfn.XLOOKUP($G539,通讯通路门店!$S$4:$S$993933,通讯通路门店!$C$4:$C$993933,0,0),"")</f>
        <v/>
      </c>
      <c r="D539" s="99" t="str">
        <f>IFERROR(_xlfn.XLOOKUP($G539,通讯通路门店!$S$4:$S$993933,通讯通路门店!$D$4:$D$993933,0,0),"")</f>
        <v/>
      </c>
      <c r="E539" s="83"/>
      <c r="F539" s="83"/>
      <c r="G539" s="101" t="e">
        <v>#N/A</v>
      </c>
      <c r="H539" s="102" t="str">
        <f>IFERROR(_xlfn.XLOOKUP($G539,通讯通路门店!$S$4:$S$993933,通讯通路门店!$R$4:$R$993933,0,0),"")</f>
        <v/>
      </c>
      <c r="I539" s="83"/>
      <c r="J539" s="83"/>
      <c r="K539" s="83"/>
      <c r="L539" s="83"/>
      <c r="M539" s="83"/>
      <c r="N539" s="83"/>
      <c r="O539" s="83"/>
      <c r="P539" s="83"/>
      <c r="Q539" s="83"/>
      <c r="R539" s="83"/>
      <c r="S539" s="83"/>
      <c r="T539" s="83"/>
      <c r="U539" s="99">
        <f>COUNTIF(通讯通路门店!$S:$S,$G539)</f>
        <v>0</v>
      </c>
      <c r="V539" s="99">
        <f>COUNTIFS(通讯通路门店!$S:$S,$G539,通讯通路门店!$J:$J,"综合卖场")</f>
        <v>0</v>
      </c>
      <c r="W539" s="99">
        <f>SUMIFS(通讯通路门店!$AJ:$AJ,通讯通路门店!$S:$S,通讯客户沙盘!$G539)</f>
        <v>0</v>
      </c>
      <c r="X539" s="99">
        <f t="shared" si="40"/>
        <v>0</v>
      </c>
      <c r="Y539" s="99">
        <f>COUNTIFS(通讯通路门店!$S:$S,$G539,通讯通路门店!$J:$J,"荣耀体验店")+COUNTIFS(通讯通路门店!$S:$S,$G539,通讯通路门店!$J:$J,"荣耀授权专卖店")</f>
        <v>0</v>
      </c>
      <c r="Z539" s="99">
        <f>COUNTIFS(通讯通路门店!$S:$S,$G539,通讯通路门店!$J:$J,"VIVO体验店")</f>
        <v>0</v>
      </c>
      <c r="AA539" s="99">
        <f>COUNTIFS(通讯通路门店!$S:$S,$G539,通讯通路门店!$J:$J,"OPPO体验店")</f>
        <v>0</v>
      </c>
      <c r="AB539" s="99">
        <f>COUNTIFS(通讯通路门店!$S:$S,$G539,通讯通路门店!$J:$J,"华为授权体验店")+COUNTIFS(通讯通路门店!$S:$S,$G539,通讯通路门店!$J:$J,"华为堡垒店")</f>
        <v>0</v>
      </c>
      <c r="AC539" s="99">
        <f>COUNTIFS(通讯通路门店!$S:$S,$G539,通讯通路门店!$J:$J,"小米体验店")</f>
        <v>0</v>
      </c>
      <c r="AD539" s="99">
        <f>COUNTIFS(通讯通路门店!$S:$S,$G539,通讯通路门店!$J:$J,"苹果体验店")</f>
        <v>0</v>
      </c>
      <c r="AE539" s="99">
        <f>COUNTIFS(通讯通路门店!$S:$S,$G539,通讯通路门店!$J:$J,"其他品牌专卖店")</f>
        <v>0</v>
      </c>
      <c r="AF539" s="99">
        <f>SUMIFS(通讯通路门店!$BI:$BI,通讯通路门店!$S:$S,$G539)</f>
        <v>0</v>
      </c>
      <c r="AG539" s="99">
        <f>SUMIFS(通讯通路门店!$BH:$BH,通讯通路门店!$S:$S,$G539)</f>
        <v>0</v>
      </c>
      <c r="AH539" s="99">
        <f t="shared" si="41"/>
        <v>0</v>
      </c>
      <c r="AI539" s="99">
        <f>SUMIFS(通讯通路门店!$BB:$BB,通讯通路门店!$S:$S,$G539)</f>
        <v>0</v>
      </c>
      <c r="AJ539" s="99">
        <f>SUMIFS(通讯通路门店!$BE:$BE,通讯通路门店!$S:$S,$G539)</f>
        <v>0</v>
      </c>
      <c r="AK539" s="99">
        <f>SUMIFS(通讯通路门店!$BG:$BG,通讯通路门店!$S:$S,$G539)</f>
        <v>0</v>
      </c>
      <c r="AL539" s="99">
        <f>SUMIFS(通讯通路门店!$BC:$BC,通讯通路门店!$S:$S,$G539)</f>
        <v>0</v>
      </c>
      <c r="AM539" s="99">
        <f>SUMIFS(通讯通路门店!$BD:$BD,通讯通路门店!$S:$S,$G539)</f>
        <v>0</v>
      </c>
      <c r="AN539" s="99">
        <f>SUMIFS(通讯通路门店!$BF:$BF,通讯通路门店!$S:$S,$G539)</f>
        <v>0</v>
      </c>
      <c r="AO539" s="99">
        <f t="shared" si="42"/>
        <v>0</v>
      </c>
      <c r="AP539" s="99">
        <f>SUMIFS(通讯通路门店!$K:$K,通讯通路门店!$S:$S,$G539)</f>
        <v>0</v>
      </c>
      <c r="AQ539" s="83"/>
      <c r="AR539" s="99">
        <f>SUMIFS(通讯通路门店!$T:$T,通讯通路门店!$S:$S,$G539)</f>
        <v>0</v>
      </c>
      <c r="AS539" s="99">
        <f>SUMIFS(通讯通路门店!$U:$U,通讯通路门店!$S:$S,$G539)</f>
        <v>0</v>
      </c>
      <c r="AT539" s="99">
        <f>SUMIFS(通讯通路门店!$V:$V,通讯通路门店!$S:$S,$G539)</f>
        <v>0</v>
      </c>
      <c r="AU539" s="99">
        <f>SUMIFS(通讯通路门店!$W:$W,通讯通路门店!$S:$S,$G539)</f>
        <v>0</v>
      </c>
      <c r="AV539" s="99">
        <f>SUMIFS(通讯通路门店!$Z:$Z,通讯通路门店!$S:$S,$G539)</f>
        <v>0</v>
      </c>
      <c r="AW539" s="99">
        <f>SUMIFS(通讯通路门店!$AB:$AB,通讯通路门店!$S:$S,$G539)</f>
        <v>0</v>
      </c>
      <c r="AX539" s="99">
        <f>SUMIFS(通讯通路门店!$X:$X,通讯通路门店!$S:$S,$G539)</f>
        <v>0</v>
      </c>
      <c r="AY539" s="99">
        <f>SUMIFS(通讯通路门店!$Y:$Y,通讯通路门店!$S:$S,$G539)</f>
        <v>0</v>
      </c>
      <c r="AZ539" s="99">
        <f>SUMIFS(通讯通路门店!$AA:$AA,通讯通路门店!$S:$S,$G539)</f>
        <v>0</v>
      </c>
      <c r="BA539" s="99">
        <f t="shared" si="43"/>
        <v>0</v>
      </c>
      <c r="BB539" s="99">
        <f t="shared" si="44"/>
        <v>0</v>
      </c>
      <c r="BC539" s="99">
        <f>SUMIFS(通讯通路门店!$W:$W,通讯通路门店!$S:$S,$G539,通讯通路门店!$J:$J,"荣耀体验店")+SUMIFS(通讯通路门店!$W:$W,通讯通路门店!$S:$S,$G539,通讯通路门店!$J:$J,"荣耀授权专卖店")</f>
        <v>0</v>
      </c>
      <c r="BD539" s="99">
        <f>SUMIFS(通讯通路门店!$Z:$Z,通讯通路门店!$S:$S,$G539,通讯通路门店!$J:$J,"VIVO体验店")</f>
        <v>0</v>
      </c>
      <c r="BE539" s="99">
        <f>SUMIFS(通讯通路门店!$AB:$AB,通讯通路门店!$S:$S,$G539,通讯通路门店!$J:$J,"OPPO体验店")</f>
        <v>0</v>
      </c>
      <c r="BF539" s="99">
        <f>SUMIFS(通讯通路门店!$X:$X,通讯通路门店!$S:$S,$G539,通讯通路门店!$J:$J,"华为授权体验店")+SUMIFS(通讯通路门店!$AA:$AA,通讯通路门店!$S:$S,$G539,通讯通路门店!$J:$J,"华为堡垒店")</f>
        <v>0</v>
      </c>
      <c r="BG539" s="99">
        <f>SUMIFS(通讯通路门店!$Y:$Y,通讯通路门店!$S:$S,$G539,通讯通路门店!$J:$J,"小米体验店")</f>
        <v>0</v>
      </c>
      <c r="BH539" s="99">
        <f>SUMIFS(通讯通路门店!$AA:$AA,通讯通路门店!$S:$S,$G539,通讯通路门店!$J:$J,"苹果体验店")</f>
        <v>0</v>
      </c>
      <c r="BI539" s="99">
        <f>SUMIFS(通讯通路门店!$K:$K,通讯通路门店!$S:$S,$G539,通讯通路门店!$J:$J,"其他品牌专卖店")</f>
        <v>0</v>
      </c>
      <c r="BJ539" s="99">
        <f>SUMIFS(通讯通路门店!$AC:$AC,通讯通路门店!$S:$S,$G539)</f>
        <v>0</v>
      </c>
      <c r="BK539" s="99">
        <f>SUMIFS(通讯通路门店!$AD:$AD,通讯通路门店!$S:$S,$G539)</f>
        <v>0</v>
      </c>
      <c r="BL539" s="99">
        <f>SUMIFS(通讯通路门店!$AE:$AE,通讯通路门店!$S:$S,$G539)</f>
        <v>0</v>
      </c>
      <c r="BM539" s="99">
        <f>SUMIFS(通讯通路门店!$AF:$AF,通讯通路门店!$S:$S,$G539)</f>
        <v>0</v>
      </c>
      <c r="BN539" s="99">
        <f>SUMIFS(通讯通路门店!$AG:$AG,通讯通路门店!$S:$S,$G539)</f>
        <v>0</v>
      </c>
      <c r="BO539" s="99">
        <f>SUMIFS(通讯通路门店!$AH:$AH,通讯通路门店!$S:$S,$G539)</f>
        <v>0</v>
      </c>
      <c r="BP539" s="99">
        <f>SUMIFS(通讯通路门店!$AI:$AI,通讯通路门店!$S:$S,$G539)</f>
        <v>0</v>
      </c>
      <c r="BQ539" s="83"/>
    </row>
    <row r="540" spans="1:69">
      <c r="A540" s="99" t="str">
        <f>IFERROR(_xlfn.XLOOKUP($G540,通讯通路门店!$S$4:$S$993933,通讯通路门店!$A$4:$A$993933,0,0),"")</f>
        <v/>
      </c>
      <c r="B540" s="99" t="str">
        <f>IFERROR(_xlfn.XLOOKUP($G540,通讯通路门店!$S$4:$S$993933,通讯通路门店!$B$4:$B$993933,0,0),"")</f>
        <v/>
      </c>
      <c r="C540" s="99" t="str">
        <f>IFERROR(_xlfn.XLOOKUP($G540,通讯通路门店!$S$4:$S$993933,通讯通路门店!$C$4:$C$993933,0,0),"")</f>
        <v/>
      </c>
      <c r="D540" s="99" t="str">
        <f>IFERROR(_xlfn.XLOOKUP($G540,通讯通路门店!$S$4:$S$993933,通讯通路门店!$D$4:$D$993933,0,0),"")</f>
        <v/>
      </c>
      <c r="E540" s="83"/>
      <c r="F540" s="83"/>
      <c r="G540" s="101" t="e">
        <v>#N/A</v>
      </c>
      <c r="H540" s="102" t="str">
        <f>IFERROR(_xlfn.XLOOKUP($G540,通讯通路门店!$S$4:$S$993933,通讯通路门店!$R$4:$R$993933,0,0),"")</f>
        <v/>
      </c>
      <c r="I540" s="83"/>
      <c r="J540" s="83"/>
      <c r="K540" s="83"/>
      <c r="L540" s="83"/>
      <c r="M540" s="83"/>
      <c r="N540" s="83"/>
      <c r="O540" s="83"/>
      <c r="P540" s="83"/>
      <c r="Q540" s="83"/>
      <c r="R540" s="83"/>
      <c r="S540" s="83"/>
      <c r="T540" s="83"/>
      <c r="U540" s="99">
        <f>COUNTIF(通讯通路门店!$S:$S,$G540)</f>
        <v>0</v>
      </c>
      <c r="V540" s="99">
        <f>COUNTIFS(通讯通路门店!$S:$S,$G540,通讯通路门店!$J:$J,"综合卖场")</f>
        <v>0</v>
      </c>
      <c r="W540" s="99">
        <f>SUMIFS(通讯通路门店!$AJ:$AJ,通讯通路门店!$S:$S,通讯客户沙盘!$G540)</f>
        <v>0</v>
      </c>
      <c r="X540" s="99">
        <f t="shared" si="40"/>
        <v>0</v>
      </c>
      <c r="Y540" s="99">
        <f>COUNTIFS(通讯通路门店!$S:$S,$G540,通讯通路门店!$J:$J,"荣耀体验店")+COUNTIFS(通讯通路门店!$S:$S,$G540,通讯通路门店!$J:$J,"荣耀授权专卖店")</f>
        <v>0</v>
      </c>
      <c r="Z540" s="99">
        <f>COUNTIFS(通讯通路门店!$S:$S,$G540,通讯通路门店!$J:$J,"VIVO体验店")</f>
        <v>0</v>
      </c>
      <c r="AA540" s="99">
        <f>COUNTIFS(通讯通路门店!$S:$S,$G540,通讯通路门店!$J:$J,"OPPO体验店")</f>
        <v>0</v>
      </c>
      <c r="AB540" s="99">
        <f>COUNTIFS(通讯通路门店!$S:$S,$G540,通讯通路门店!$J:$J,"华为授权体验店")+COUNTIFS(通讯通路门店!$S:$S,$G540,通讯通路门店!$J:$J,"华为堡垒店")</f>
        <v>0</v>
      </c>
      <c r="AC540" s="99">
        <f>COUNTIFS(通讯通路门店!$S:$S,$G540,通讯通路门店!$J:$J,"小米体验店")</f>
        <v>0</v>
      </c>
      <c r="AD540" s="99">
        <f>COUNTIFS(通讯通路门店!$S:$S,$G540,通讯通路门店!$J:$J,"苹果体验店")</f>
        <v>0</v>
      </c>
      <c r="AE540" s="99">
        <f>COUNTIFS(通讯通路门店!$S:$S,$G540,通讯通路门店!$J:$J,"其他品牌专卖店")</f>
        <v>0</v>
      </c>
      <c r="AF540" s="99">
        <f>SUMIFS(通讯通路门店!$BI:$BI,通讯通路门店!$S:$S,$G540)</f>
        <v>0</v>
      </c>
      <c r="AG540" s="99">
        <f>SUMIFS(通讯通路门店!$BH:$BH,通讯通路门店!$S:$S,$G540)</f>
        <v>0</v>
      </c>
      <c r="AH540" s="99">
        <f t="shared" si="41"/>
        <v>0</v>
      </c>
      <c r="AI540" s="99">
        <f>SUMIFS(通讯通路门店!$BB:$BB,通讯通路门店!$S:$S,$G540)</f>
        <v>0</v>
      </c>
      <c r="AJ540" s="99">
        <f>SUMIFS(通讯通路门店!$BE:$BE,通讯通路门店!$S:$S,$G540)</f>
        <v>0</v>
      </c>
      <c r="AK540" s="99">
        <f>SUMIFS(通讯通路门店!$BG:$BG,通讯通路门店!$S:$S,$G540)</f>
        <v>0</v>
      </c>
      <c r="AL540" s="99">
        <f>SUMIFS(通讯通路门店!$BC:$BC,通讯通路门店!$S:$S,$G540)</f>
        <v>0</v>
      </c>
      <c r="AM540" s="99">
        <f>SUMIFS(通讯通路门店!$BD:$BD,通讯通路门店!$S:$S,$G540)</f>
        <v>0</v>
      </c>
      <c r="AN540" s="99">
        <f>SUMIFS(通讯通路门店!$BF:$BF,通讯通路门店!$S:$S,$G540)</f>
        <v>0</v>
      </c>
      <c r="AO540" s="99">
        <f t="shared" si="42"/>
        <v>0</v>
      </c>
      <c r="AP540" s="99">
        <f>SUMIFS(通讯通路门店!$K:$K,通讯通路门店!$S:$S,$G540)</f>
        <v>0</v>
      </c>
      <c r="AQ540" s="83"/>
      <c r="AR540" s="99">
        <f>SUMIFS(通讯通路门店!$T:$T,通讯通路门店!$S:$S,$G540)</f>
        <v>0</v>
      </c>
      <c r="AS540" s="99">
        <f>SUMIFS(通讯通路门店!$U:$U,通讯通路门店!$S:$S,$G540)</f>
        <v>0</v>
      </c>
      <c r="AT540" s="99">
        <f>SUMIFS(通讯通路门店!$V:$V,通讯通路门店!$S:$S,$G540)</f>
        <v>0</v>
      </c>
      <c r="AU540" s="99">
        <f>SUMIFS(通讯通路门店!$W:$W,通讯通路门店!$S:$S,$G540)</f>
        <v>0</v>
      </c>
      <c r="AV540" s="99">
        <f>SUMIFS(通讯通路门店!$Z:$Z,通讯通路门店!$S:$S,$G540)</f>
        <v>0</v>
      </c>
      <c r="AW540" s="99">
        <f>SUMIFS(通讯通路门店!$AB:$AB,通讯通路门店!$S:$S,$G540)</f>
        <v>0</v>
      </c>
      <c r="AX540" s="99">
        <f>SUMIFS(通讯通路门店!$X:$X,通讯通路门店!$S:$S,$G540)</f>
        <v>0</v>
      </c>
      <c r="AY540" s="99">
        <f>SUMIFS(通讯通路门店!$Y:$Y,通讯通路门店!$S:$S,$G540)</f>
        <v>0</v>
      </c>
      <c r="AZ540" s="99">
        <f>SUMIFS(通讯通路门店!$AA:$AA,通讯通路门店!$S:$S,$G540)</f>
        <v>0</v>
      </c>
      <c r="BA540" s="99">
        <f t="shared" si="43"/>
        <v>0</v>
      </c>
      <c r="BB540" s="99">
        <f t="shared" si="44"/>
        <v>0</v>
      </c>
      <c r="BC540" s="99">
        <f>SUMIFS(通讯通路门店!$W:$W,通讯通路门店!$S:$S,$G540,通讯通路门店!$J:$J,"荣耀体验店")+SUMIFS(通讯通路门店!$W:$W,通讯通路门店!$S:$S,$G540,通讯通路门店!$J:$J,"荣耀授权专卖店")</f>
        <v>0</v>
      </c>
      <c r="BD540" s="99">
        <f>SUMIFS(通讯通路门店!$Z:$Z,通讯通路门店!$S:$S,$G540,通讯通路门店!$J:$J,"VIVO体验店")</f>
        <v>0</v>
      </c>
      <c r="BE540" s="99">
        <f>SUMIFS(通讯通路门店!$AB:$AB,通讯通路门店!$S:$S,$G540,通讯通路门店!$J:$J,"OPPO体验店")</f>
        <v>0</v>
      </c>
      <c r="BF540" s="99">
        <f>SUMIFS(通讯通路门店!$X:$X,通讯通路门店!$S:$S,$G540,通讯通路门店!$J:$J,"华为授权体验店")+SUMIFS(通讯通路门店!$AA:$AA,通讯通路门店!$S:$S,$G540,通讯通路门店!$J:$J,"华为堡垒店")</f>
        <v>0</v>
      </c>
      <c r="BG540" s="99">
        <f>SUMIFS(通讯通路门店!$Y:$Y,通讯通路门店!$S:$S,$G540,通讯通路门店!$J:$J,"小米体验店")</f>
        <v>0</v>
      </c>
      <c r="BH540" s="99">
        <f>SUMIFS(通讯通路门店!$AA:$AA,通讯通路门店!$S:$S,$G540,通讯通路门店!$J:$J,"苹果体验店")</f>
        <v>0</v>
      </c>
      <c r="BI540" s="99">
        <f>SUMIFS(通讯通路门店!$K:$K,通讯通路门店!$S:$S,$G540,通讯通路门店!$J:$J,"其他品牌专卖店")</f>
        <v>0</v>
      </c>
      <c r="BJ540" s="99">
        <f>SUMIFS(通讯通路门店!$AC:$AC,通讯通路门店!$S:$S,$G540)</f>
        <v>0</v>
      </c>
      <c r="BK540" s="99">
        <f>SUMIFS(通讯通路门店!$AD:$AD,通讯通路门店!$S:$S,$G540)</f>
        <v>0</v>
      </c>
      <c r="BL540" s="99">
        <f>SUMIFS(通讯通路门店!$AE:$AE,通讯通路门店!$S:$S,$G540)</f>
        <v>0</v>
      </c>
      <c r="BM540" s="99">
        <f>SUMIFS(通讯通路门店!$AF:$AF,通讯通路门店!$S:$S,$G540)</f>
        <v>0</v>
      </c>
      <c r="BN540" s="99">
        <f>SUMIFS(通讯通路门店!$AG:$AG,通讯通路门店!$S:$S,$G540)</f>
        <v>0</v>
      </c>
      <c r="BO540" s="99">
        <f>SUMIFS(通讯通路门店!$AH:$AH,通讯通路门店!$S:$S,$G540)</f>
        <v>0</v>
      </c>
      <c r="BP540" s="99">
        <f>SUMIFS(通讯通路门店!$AI:$AI,通讯通路门店!$S:$S,$G540)</f>
        <v>0</v>
      </c>
      <c r="BQ540" s="83"/>
    </row>
    <row r="541" spans="1:69">
      <c r="A541" s="99" t="str">
        <f>IFERROR(_xlfn.XLOOKUP($G541,通讯通路门店!$S$4:$S$993933,通讯通路门店!$A$4:$A$993933,0,0),"")</f>
        <v/>
      </c>
      <c r="B541" s="99" t="str">
        <f>IFERROR(_xlfn.XLOOKUP($G541,通讯通路门店!$S$4:$S$993933,通讯通路门店!$B$4:$B$993933,0,0),"")</f>
        <v/>
      </c>
      <c r="C541" s="99" t="str">
        <f>IFERROR(_xlfn.XLOOKUP($G541,通讯通路门店!$S$4:$S$993933,通讯通路门店!$C$4:$C$993933,0,0),"")</f>
        <v/>
      </c>
      <c r="D541" s="99" t="str">
        <f>IFERROR(_xlfn.XLOOKUP($G541,通讯通路门店!$S$4:$S$993933,通讯通路门店!$D$4:$D$993933,0,0),"")</f>
        <v/>
      </c>
      <c r="E541" s="83"/>
      <c r="F541" s="83"/>
      <c r="G541" s="101" t="e">
        <v>#N/A</v>
      </c>
      <c r="H541" s="102" t="str">
        <f>IFERROR(_xlfn.XLOOKUP($G541,通讯通路门店!$S$4:$S$993933,通讯通路门店!$R$4:$R$993933,0,0),"")</f>
        <v/>
      </c>
      <c r="I541" s="83"/>
      <c r="J541" s="83"/>
      <c r="K541" s="83"/>
      <c r="L541" s="83"/>
      <c r="M541" s="83"/>
      <c r="N541" s="83"/>
      <c r="O541" s="83"/>
      <c r="P541" s="83"/>
      <c r="Q541" s="83"/>
      <c r="R541" s="83"/>
      <c r="S541" s="83"/>
      <c r="T541" s="83"/>
      <c r="U541" s="99">
        <f>COUNTIF(通讯通路门店!$S:$S,$G541)</f>
        <v>0</v>
      </c>
      <c r="V541" s="99">
        <f>COUNTIFS(通讯通路门店!$S:$S,$G541,通讯通路门店!$J:$J,"综合卖场")</f>
        <v>0</v>
      </c>
      <c r="W541" s="99">
        <f>SUMIFS(通讯通路门店!$AJ:$AJ,通讯通路门店!$S:$S,通讯客户沙盘!$G541)</f>
        <v>0</v>
      </c>
      <c r="X541" s="99">
        <f t="shared" si="40"/>
        <v>0</v>
      </c>
      <c r="Y541" s="99">
        <f>COUNTIFS(通讯通路门店!$S:$S,$G541,通讯通路门店!$J:$J,"荣耀体验店")+COUNTIFS(通讯通路门店!$S:$S,$G541,通讯通路门店!$J:$J,"荣耀授权专卖店")</f>
        <v>0</v>
      </c>
      <c r="Z541" s="99">
        <f>COUNTIFS(通讯通路门店!$S:$S,$G541,通讯通路门店!$J:$J,"VIVO体验店")</f>
        <v>0</v>
      </c>
      <c r="AA541" s="99">
        <f>COUNTIFS(通讯通路门店!$S:$S,$G541,通讯通路门店!$J:$J,"OPPO体验店")</f>
        <v>0</v>
      </c>
      <c r="AB541" s="99">
        <f>COUNTIFS(通讯通路门店!$S:$S,$G541,通讯通路门店!$J:$J,"华为授权体验店")+COUNTIFS(通讯通路门店!$S:$S,$G541,通讯通路门店!$J:$J,"华为堡垒店")</f>
        <v>0</v>
      </c>
      <c r="AC541" s="99">
        <f>COUNTIFS(通讯通路门店!$S:$S,$G541,通讯通路门店!$J:$J,"小米体验店")</f>
        <v>0</v>
      </c>
      <c r="AD541" s="99">
        <f>COUNTIFS(通讯通路门店!$S:$S,$G541,通讯通路门店!$J:$J,"苹果体验店")</f>
        <v>0</v>
      </c>
      <c r="AE541" s="99">
        <f>COUNTIFS(通讯通路门店!$S:$S,$G541,通讯通路门店!$J:$J,"其他品牌专卖店")</f>
        <v>0</v>
      </c>
      <c r="AF541" s="99">
        <f>SUMIFS(通讯通路门店!$BI:$BI,通讯通路门店!$S:$S,$G541)</f>
        <v>0</v>
      </c>
      <c r="AG541" s="99">
        <f>SUMIFS(通讯通路门店!$BH:$BH,通讯通路门店!$S:$S,$G541)</f>
        <v>0</v>
      </c>
      <c r="AH541" s="99">
        <f t="shared" si="41"/>
        <v>0</v>
      </c>
      <c r="AI541" s="99">
        <f>SUMIFS(通讯通路门店!$BB:$BB,通讯通路门店!$S:$S,$G541)</f>
        <v>0</v>
      </c>
      <c r="AJ541" s="99">
        <f>SUMIFS(通讯通路门店!$BE:$BE,通讯通路门店!$S:$S,$G541)</f>
        <v>0</v>
      </c>
      <c r="AK541" s="99">
        <f>SUMIFS(通讯通路门店!$BG:$BG,通讯通路门店!$S:$S,$G541)</f>
        <v>0</v>
      </c>
      <c r="AL541" s="99">
        <f>SUMIFS(通讯通路门店!$BC:$BC,通讯通路门店!$S:$S,$G541)</f>
        <v>0</v>
      </c>
      <c r="AM541" s="99">
        <f>SUMIFS(通讯通路门店!$BD:$BD,通讯通路门店!$S:$S,$G541)</f>
        <v>0</v>
      </c>
      <c r="AN541" s="99">
        <f>SUMIFS(通讯通路门店!$BF:$BF,通讯通路门店!$S:$S,$G541)</f>
        <v>0</v>
      </c>
      <c r="AO541" s="99">
        <f t="shared" si="42"/>
        <v>0</v>
      </c>
      <c r="AP541" s="99">
        <f>SUMIFS(通讯通路门店!$K:$K,通讯通路门店!$S:$S,$G541)</f>
        <v>0</v>
      </c>
      <c r="AQ541" s="83"/>
      <c r="AR541" s="99">
        <f>SUMIFS(通讯通路门店!$T:$T,通讯通路门店!$S:$S,$G541)</f>
        <v>0</v>
      </c>
      <c r="AS541" s="99">
        <f>SUMIFS(通讯通路门店!$U:$U,通讯通路门店!$S:$S,$G541)</f>
        <v>0</v>
      </c>
      <c r="AT541" s="99">
        <f>SUMIFS(通讯通路门店!$V:$V,通讯通路门店!$S:$S,$G541)</f>
        <v>0</v>
      </c>
      <c r="AU541" s="99">
        <f>SUMIFS(通讯通路门店!$W:$W,通讯通路门店!$S:$S,$G541)</f>
        <v>0</v>
      </c>
      <c r="AV541" s="99">
        <f>SUMIFS(通讯通路门店!$Z:$Z,通讯通路门店!$S:$S,$G541)</f>
        <v>0</v>
      </c>
      <c r="AW541" s="99">
        <f>SUMIFS(通讯通路门店!$AB:$AB,通讯通路门店!$S:$S,$G541)</f>
        <v>0</v>
      </c>
      <c r="AX541" s="99">
        <f>SUMIFS(通讯通路门店!$X:$X,通讯通路门店!$S:$S,$G541)</f>
        <v>0</v>
      </c>
      <c r="AY541" s="99">
        <f>SUMIFS(通讯通路门店!$Y:$Y,通讯通路门店!$S:$S,$G541)</f>
        <v>0</v>
      </c>
      <c r="AZ541" s="99">
        <f>SUMIFS(通讯通路门店!$AA:$AA,通讯通路门店!$S:$S,$G541)</f>
        <v>0</v>
      </c>
      <c r="BA541" s="99">
        <f t="shared" si="43"/>
        <v>0</v>
      </c>
      <c r="BB541" s="99">
        <f t="shared" si="44"/>
        <v>0</v>
      </c>
      <c r="BC541" s="99">
        <f>SUMIFS(通讯通路门店!$W:$W,通讯通路门店!$S:$S,$G541,通讯通路门店!$J:$J,"荣耀体验店")+SUMIFS(通讯通路门店!$W:$W,通讯通路门店!$S:$S,$G541,通讯通路门店!$J:$J,"荣耀授权专卖店")</f>
        <v>0</v>
      </c>
      <c r="BD541" s="99">
        <f>SUMIFS(通讯通路门店!$Z:$Z,通讯通路门店!$S:$S,$G541,通讯通路门店!$J:$J,"VIVO体验店")</f>
        <v>0</v>
      </c>
      <c r="BE541" s="99">
        <f>SUMIFS(通讯通路门店!$AB:$AB,通讯通路门店!$S:$S,$G541,通讯通路门店!$J:$J,"OPPO体验店")</f>
        <v>0</v>
      </c>
      <c r="BF541" s="99">
        <f>SUMIFS(通讯通路门店!$X:$X,通讯通路门店!$S:$S,$G541,通讯通路门店!$J:$J,"华为授权体验店")+SUMIFS(通讯通路门店!$AA:$AA,通讯通路门店!$S:$S,$G541,通讯通路门店!$J:$J,"华为堡垒店")</f>
        <v>0</v>
      </c>
      <c r="BG541" s="99">
        <f>SUMIFS(通讯通路门店!$Y:$Y,通讯通路门店!$S:$S,$G541,通讯通路门店!$J:$J,"小米体验店")</f>
        <v>0</v>
      </c>
      <c r="BH541" s="99">
        <f>SUMIFS(通讯通路门店!$AA:$AA,通讯通路门店!$S:$S,$G541,通讯通路门店!$J:$J,"苹果体验店")</f>
        <v>0</v>
      </c>
      <c r="BI541" s="99">
        <f>SUMIFS(通讯通路门店!$K:$K,通讯通路门店!$S:$S,$G541,通讯通路门店!$J:$J,"其他品牌专卖店")</f>
        <v>0</v>
      </c>
      <c r="BJ541" s="99">
        <f>SUMIFS(通讯通路门店!$AC:$AC,通讯通路门店!$S:$S,$G541)</f>
        <v>0</v>
      </c>
      <c r="BK541" s="99">
        <f>SUMIFS(通讯通路门店!$AD:$AD,通讯通路门店!$S:$S,$G541)</f>
        <v>0</v>
      </c>
      <c r="BL541" s="99">
        <f>SUMIFS(通讯通路门店!$AE:$AE,通讯通路门店!$S:$S,$G541)</f>
        <v>0</v>
      </c>
      <c r="BM541" s="99">
        <f>SUMIFS(通讯通路门店!$AF:$AF,通讯通路门店!$S:$S,$G541)</f>
        <v>0</v>
      </c>
      <c r="BN541" s="99">
        <f>SUMIFS(通讯通路门店!$AG:$AG,通讯通路门店!$S:$S,$G541)</f>
        <v>0</v>
      </c>
      <c r="BO541" s="99">
        <f>SUMIFS(通讯通路门店!$AH:$AH,通讯通路门店!$S:$S,$G541)</f>
        <v>0</v>
      </c>
      <c r="BP541" s="99">
        <f>SUMIFS(通讯通路门店!$AI:$AI,通讯通路门店!$S:$S,$G541)</f>
        <v>0</v>
      </c>
      <c r="BQ541" s="83"/>
    </row>
    <row r="542" spans="1:69">
      <c r="A542" s="99" t="str">
        <f>IFERROR(_xlfn.XLOOKUP($G542,通讯通路门店!$S$4:$S$993933,通讯通路门店!$A$4:$A$993933,0,0),"")</f>
        <v/>
      </c>
      <c r="B542" s="99" t="str">
        <f>IFERROR(_xlfn.XLOOKUP($G542,通讯通路门店!$S$4:$S$993933,通讯通路门店!$B$4:$B$993933,0,0),"")</f>
        <v/>
      </c>
      <c r="C542" s="99" t="str">
        <f>IFERROR(_xlfn.XLOOKUP($G542,通讯通路门店!$S$4:$S$993933,通讯通路门店!$C$4:$C$993933,0,0),"")</f>
        <v/>
      </c>
      <c r="D542" s="99" t="str">
        <f>IFERROR(_xlfn.XLOOKUP($G542,通讯通路门店!$S$4:$S$993933,通讯通路门店!$D$4:$D$993933,0,0),"")</f>
        <v/>
      </c>
      <c r="E542" s="83"/>
      <c r="F542" s="83"/>
      <c r="G542" s="101" t="e">
        <v>#N/A</v>
      </c>
      <c r="H542" s="102" t="str">
        <f>IFERROR(_xlfn.XLOOKUP($G542,通讯通路门店!$S$4:$S$993933,通讯通路门店!$R$4:$R$993933,0,0),"")</f>
        <v/>
      </c>
      <c r="I542" s="83"/>
      <c r="J542" s="83"/>
      <c r="K542" s="83"/>
      <c r="L542" s="83"/>
      <c r="M542" s="83"/>
      <c r="N542" s="83"/>
      <c r="O542" s="83"/>
      <c r="P542" s="83"/>
      <c r="Q542" s="83"/>
      <c r="R542" s="83"/>
      <c r="S542" s="83"/>
      <c r="T542" s="83"/>
      <c r="U542" s="99">
        <f>COUNTIF(通讯通路门店!$S:$S,$G542)</f>
        <v>0</v>
      </c>
      <c r="V542" s="99">
        <f>COUNTIFS(通讯通路门店!$S:$S,$G542,通讯通路门店!$J:$J,"综合卖场")</f>
        <v>0</v>
      </c>
      <c r="W542" s="99">
        <f>SUMIFS(通讯通路门店!$AJ:$AJ,通讯通路门店!$S:$S,通讯客户沙盘!$G542)</f>
        <v>0</v>
      </c>
      <c r="X542" s="99">
        <f t="shared" si="40"/>
        <v>0</v>
      </c>
      <c r="Y542" s="99">
        <f>COUNTIFS(通讯通路门店!$S:$S,$G542,通讯通路门店!$J:$J,"荣耀体验店")+COUNTIFS(通讯通路门店!$S:$S,$G542,通讯通路门店!$J:$J,"荣耀授权专卖店")</f>
        <v>0</v>
      </c>
      <c r="Z542" s="99">
        <f>COUNTIFS(通讯通路门店!$S:$S,$G542,通讯通路门店!$J:$J,"VIVO体验店")</f>
        <v>0</v>
      </c>
      <c r="AA542" s="99">
        <f>COUNTIFS(通讯通路门店!$S:$S,$G542,通讯通路门店!$J:$J,"OPPO体验店")</f>
        <v>0</v>
      </c>
      <c r="AB542" s="99">
        <f>COUNTIFS(通讯通路门店!$S:$S,$G542,通讯通路门店!$J:$J,"华为授权体验店")+COUNTIFS(通讯通路门店!$S:$S,$G542,通讯通路门店!$J:$J,"华为堡垒店")</f>
        <v>0</v>
      </c>
      <c r="AC542" s="99">
        <f>COUNTIFS(通讯通路门店!$S:$S,$G542,通讯通路门店!$J:$J,"小米体验店")</f>
        <v>0</v>
      </c>
      <c r="AD542" s="99">
        <f>COUNTIFS(通讯通路门店!$S:$S,$G542,通讯通路门店!$J:$J,"苹果体验店")</f>
        <v>0</v>
      </c>
      <c r="AE542" s="99">
        <f>COUNTIFS(通讯通路门店!$S:$S,$G542,通讯通路门店!$J:$J,"其他品牌专卖店")</f>
        <v>0</v>
      </c>
      <c r="AF542" s="99">
        <f>SUMIFS(通讯通路门店!$BI:$BI,通讯通路门店!$S:$S,$G542)</f>
        <v>0</v>
      </c>
      <c r="AG542" s="99">
        <f>SUMIFS(通讯通路门店!$BH:$BH,通讯通路门店!$S:$S,$G542)</f>
        <v>0</v>
      </c>
      <c r="AH542" s="99">
        <f t="shared" si="41"/>
        <v>0</v>
      </c>
      <c r="AI542" s="99">
        <f>SUMIFS(通讯通路门店!$BB:$BB,通讯通路门店!$S:$S,$G542)</f>
        <v>0</v>
      </c>
      <c r="AJ542" s="99">
        <f>SUMIFS(通讯通路门店!$BE:$BE,通讯通路门店!$S:$S,$G542)</f>
        <v>0</v>
      </c>
      <c r="AK542" s="99">
        <f>SUMIFS(通讯通路门店!$BG:$BG,通讯通路门店!$S:$S,$G542)</f>
        <v>0</v>
      </c>
      <c r="AL542" s="99">
        <f>SUMIFS(通讯通路门店!$BC:$BC,通讯通路门店!$S:$S,$G542)</f>
        <v>0</v>
      </c>
      <c r="AM542" s="99">
        <f>SUMIFS(通讯通路门店!$BD:$BD,通讯通路门店!$S:$S,$G542)</f>
        <v>0</v>
      </c>
      <c r="AN542" s="99">
        <f>SUMIFS(通讯通路门店!$BF:$BF,通讯通路门店!$S:$S,$G542)</f>
        <v>0</v>
      </c>
      <c r="AO542" s="99">
        <f t="shared" si="42"/>
        <v>0</v>
      </c>
      <c r="AP542" s="99">
        <f>SUMIFS(通讯通路门店!$K:$K,通讯通路门店!$S:$S,$G542)</f>
        <v>0</v>
      </c>
      <c r="AQ542" s="83"/>
      <c r="AR542" s="99">
        <f>SUMIFS(通讯通路门店!$T:$T,通讯通路门店!$S:$S,$G542)</f>
        <v>0</v>
      </c>
      <c r="AS542" s="99">
        <f>SUMIFS(通讯通路门店!$U:$U,通讯通路门店!$S:$S,$G542)</f>
        <v>0</v>
      </c>
      <c r="AT542" s="99">
        <f>SUMIFS(通讯通路门店!$V:$V,通讯通路门店!$S:$S,$G542)</f>
        <v>0</v>
      </c>
      <c r="AU542" s="99">
        <f>SUMIFS(通讯通路门店!$W:$W,通讯通路门店!$S:$S,$G542)</f>
        <v>0</v>
      </c>
      <c r="AV542" s="99">
        <f>SUMIFS(通讯通路门店!$Z:$Z,通讯通路门店!$S:$S,$G542)</f>
        <v>0</v>
      </c>
      <c r="AW542" s="99">
        <f>SUMIFS(通讯通路门店!$AB:$AB,通讯通路门店!$S:$S,$G542)</f>
        <v>0</v>
      </c>
      <c r="AX542" s="99">
        <f>SUMIFS(通讯通路门店!$X:$X,通讯通路门店!$S:$S,$G542)</f>
        <v>0</v>
      </c>
      <c r="AY542" s="99">
        <f>SUMIFS(通讯通路门店!$Y:$Y,通讯通路门店!$S:$S,$G542)</f>
        <v>0</v>
      </c>
      <c r="AZ542" s="99">
        <f>SUMIFS(通讯通路门店!$AA:$AA,通讯通路门店!$S:$S,$G542)</f>
        <v>0</v>
      </c>
      <c r="BA542" s="99">
        <f t="shared" si="43"/>
        <v>0</v>
      </c>
      <c r="BB542" s="99">
        <f t="shared" si="44"/>
        <v>0</v>
      </c>
      <c r="BC542" s="99">
        <f>SUMIFS(通讯通路门店!$W:$W,通讯通路门店!$S:$S,$G542,通讯通路门店!$J:$J,"荣耀体验店")+SUMIFS(通讯通路门店!$W:$W,通讯通路门店!$S:$S,$G542,通讯通路门店!$J:$J,"荣耀授权专卖店")</f>
        <v>0</v>
      </c>
      <c r="BD542" s="99">
        <f>SUMIFS(通讯通路门店!$Z:$Z,通讯通路门店!$S:$S,$G542,通讯通路门店!$J:$J,"VIVO体验店")</f>
        <v>0</v>
      </c>
      <c r="BE542" s="99">
        <f>SUMIFS(通讯通路门店!$AB:$AB,通讯通路门店!$S:$S,$G542,通讯通路门店!$J:$J,"OPPO体验店")</f>
        <v>0</v>
      </c>
      <c r="BF542" s="99">
        <f>SUMIFS(通讯通路门店!$X:$X,通讯通路门店!$S:$S,$G542,通讯通路门店!$J:$J,"华为授权体验店")+SUMIFS(通讯通路门店!$AA:$AA,通讯通路门店!$S:$S,$G542,通讯通路门店!$J:$J,"华为堡垒店")</f>
        <v>0</v>
      </c>
      <c r="BG542" s="99">
        <f>SUMIFS(通讯通路门店!$Y:$Y,通讯通路门店!$S:$S,$G542,通讯通路门店!$J:$J,"小米体验店")</f>
        <v>0</v>
      </c>
      <c r="BH542" s="99">
        <f>SUMIFS(通讯通路门店!$AA:$AA,通讯通路门店!$S:$S,$G542,通讯通路门店!$J:$J,"苹果体验店")</f>
        <v>0</v>
      </c>
      <c r="BI542" s="99">
        <f>SUMIFS(通讯通路门店!$K:$K,通讯通路门店!$S:$S,$G542,通讯通路门店!$J:$J,"其他品牌专卖店")</f>
        <v>0</v>
      </c>
      <c r="BJ542" s="99">
        <f>SUMIFS(通讯通路门店!$AC:$AC,通讯通路门店!$S:$S,$G542)</f>
        <v>0</v>
      </c>
      <c r="BK542" s="99">
        <f>SUMIFS(通讯通路门店!$AD:$AD,通讯通路门店!$S:$S,$G542)</f>
        <v>0</v>
      </c>
      <c r="BL542" s="99">
        <f>SUMIFS(通讯通路门店!$AE:$AE,通讯通路门店!$S:$S,$G542)</f>
        <v>0</v>
      </c>
      <c r="BM542" s="99">
        <f>SUMIFS(通讯通路门店!$AF:$AF,通讯通路门店!$S:$S,$G542)</f>
        <v>0</v>
      </c>
      <c r="BN542" s="99">
        <f>SUMIFS(通讯通路门店!$AG:$AG,通讯通路门店!$S:$S,$G542)</f>
        <v>0</v>
      </c>
      <c r="BO542" s="99">
        <f>SUMIFS(通讯通路门店!$AH:$AH,通讯通路门店!$S:$S,$G542)</f>
        <v>0</v>
      </c>
      <c r="BP542" s="99">
        <f>SUMIFS(通讯通路门店!$AI:$AI,通讯通路门店!$S:$S,$G542)</f>
        <v>0</v>
      </c>
      <c r="BQ542" s="83"/>
    </row>
    <row r="543" spans="1:69">
      <c r="A543" s="99" t="str">
        <f>IFERROR(_xlfn.XLOOKUP($G543,通讯通路门店!$S$4:$S$993933,通讯通路门店!$A$4:$A$993933,0,0),"")</f>
        <v/>
      </c>
      <c r="B543" s="99" t="str">
        <f>IFERROR(_xlfn.XLOOKUP($G543,通讯通路门店!$S$4:$S$993933,通讯通路门店!$B$4:$B$993933,0,0),"")</f>
        <v/>
      </c>
      <c r="C543" s="99" t="str">
        <f>IFERROR(_xlfn.XLOOKUP($G543,通讯通路门店!$S$4:$S$993933,通讯通路门店!$C$4:$C$993933,0,0),"")</f>
        <v/>
      </c>
      <c r="D543" s="99" t="str">
        <f>IFERROR(_xlfn.XLOOKUP($G543,通讯通路门店!$S$4:$S$993933,通讯通路门店!$D$4:$D$993933,0,0),"")</f>
        <v/>
      </c>
      <c r="E543" s="83"/>
      <c r="F543" s="83"/>
      <c r="G543" s="101" t="e">
        <v>#N/A</v>
      </c>
      <c r="H543" s="102" t="str">
        <f>IFERROR(_xlfn.XLOOKUP($G543,通讯通路门店!$S$4:$S$993933,通讯通路门店!$R$4:$R$993933,0,0),"")</f>
        <v/>
      </c>
      <c r="I543" s="83"/>
      <c r="J543" s="83"/>
      <c r="K543" s="83"/>
      <c r="L543" s="83"/>
      <c r="M543" s="83"/>
      <c r="N543" s="83"/>
      <c r="O543" s="83"/>
      <c r="P543" s="83"/>
      <c r="Q543" s="83"/>
      <c r="R543" s="83"/>
      <c r="S543" s="83"/>
      <c r="T543" s="83"/>
      <c r="U543" s="99">
        <f>COUNTIF(通讯通路门店!$S:$S,$G543)</f>
        <v>0</v>
      </c>
      <c r="V543" s="99">
        <f>COUNTIFS(通讯通路门店!$S:$S,$G543,通讯通路门店!$J:$J,"综合卖场")</f>
        <v>0</v>
      </c>
      <c r="W543" s="99">
        <f>SUMIFS(通讯通路门店!$AJ:$AJ,通讯通路门店!$S:$S,通讯客户沙盘!$G543)</f>
        <v>0</v>
      </c>
      <c r="X543" s="99">
        <f t="shared" si="40"/>
        <v>0</v>
      </c>
      <c r="Y543" s="99">
        <f>COUNTIFS(通讯通路门店!$S:$S,$G543,通讯通路门店!$J:$J,"荣耀体验店")+COUNTIFS(通讯通路门店!$S:$S,$G543,通讯通路门店!$J:$J,"荣耀授权专卖店")</f>
        <v>0</v>
      </c>
      <c r="Z543" s="99">
        <f>COUNTIFS(通讯通路门店!$S:$S,$G543,通讯通路门店!$J:$J,"VIVO体验店")</f>
        <v>0</v>
      </c>
      <c r="AA543" s="99">
        <f>COUNTIFS(通讯通路门店!$S:$S,$G543,通讯通路门店!$J:$J,"OPPO体验店")</f>
        <v>0</v>
      </c>
      <c r="AB543" s="99">
        <f>COUNTIFS(通讯通路门店!$S:$S,$G543,通讯通路门店!$J:$J,"华为授权体验店")+COUNTIFS(通讯通路门店!$S:$S,$G543,通讯通路门店!$J:$J,"华为堡垒店")</f>
        <v>0</v>
      </c>
      <c r="AC543" s="99">
        <f>COUNTIFS(通讯通路门店!$S:$S,$G543,通讯通路门店!$J:$J,"小米体验店")</f>
        <v>0</v>
      </c>
      <c r="AD543" s="99">
        <f>COUNTIFS(通讯通路门店!$S:$S,$G543,通讯通路门店!$J:$J,"苹果体验店")</f>
        <v>0</v>
      </c>
      <c r="AE543" s="99">
        <f>COUNTIFS(通讯通路门店!$S:$S,$G543,通讯通路门店!$J:$J,"其他品牌专卖店")</f>
        <v>0</v>
      </c>
      <c r="AF543" s="99">
        <f>SUMIFS(通讯通路门店!$BI:$BI,通讯通路门店!$S:$S,$G543)</f>
        <v>0</v>
      </c>
      <c r="AG543" s="99">
        <f>SUMIFS(通讯通路门店!$BH:$BH,通讯通路门店!$S:$S,$G543)</f>
        <v>0</v>
      </c>
      <c r="AH543" s="99">
        <f t="shared" si="41"/>
        <v>0</v>
      </c>
      <c r="AI543" s="99">
        <f>SUMIFS(通讯通路门店!$BB:$BB,通讯通路门店!$S:$S,$G543)</f>
        <v>0</v>
      </c>
      <c r="AJ543" s="99">
        <f>SUMIFS(通讯通路门店!$BE:$BE,通讯通路门店!$S:$S,$G543)</f>
        <v>0</v>
      </c>
      <c r="AK543" s="99">
        <f>SUMIFS(通讯通路门店!$BG:$BG,通讯通路门店!$S:$S,$G543)</f>
        <v>0</v>
      </c>
      <c r="AL543" s="99">
        <f>SUMIFS(通讯通路门店!$BC:$BC,通讯通路门店!$S:$S,$G543)</f>
        <v>0</v>
      </c>
      <c r="AM543" s="99">
        <f>SUMIFS(通讯通路门店!$BD:$BD,通讯通路门店!$S:$S,$G543)</f>
        <v>0</v>
      </c>
      <c r="AN543" s="99">
        <f>SUMIFS(通讯通路门店!$BF:$BF,通讯通路门店!$S:$S,$G543)</f>
        <v>0</v>
      </c>
      <c r="AO543" s="99">
        <f t="shared" si="42"/>
        <v>0</v>
      </c>
      <c r="AP543" s="99">
        <f>SUMIFS(通讯通路门店!$K:$K,通讯通路门店!$S:$S,$G543)</f>
        <v>0</v>
      </c>
      <c r="AQ543" s="83"/>
      <c r="AR543" s="99">
        <f>SUMIFS(通讯通路门店!$T:$T,通讯通路门店!$S:$S,$G543)</f>
        <v>0</v>
      </c>
      <c r="AS543" s="99">
        <f>SUMIFS(通讯通路门店!$U:$U,通讯通路门店!$S:$S,$G543)</f>
        <v>0</v>
      </c>
      <c r="AT543" s="99">
        <f>SUMIFS(通讯通路门店!$V:$V,通讯通路门店!$S:$S,$G543)</f>
        <v>0</v>
      </c>
      <c r="AU543" s="99">
        <f>SUMIFS(通讯通路门店!$W:$W,通讯通路门店!$S:$S,$G543)</f>
        <v>0</v>
      </c>
      <c r="AV543" s="99">
        <f>SUMIFS(通讯通路门店!$Z:$Z,通讯通路门店!$S:$S,$G543)</f>
        <v>0</v>
      </c>
      <c r="AW543" s="99">
        <f>SUMIFS(通讯通路门店!$AB:$AB,通讯通路门店!$S:$S,$G543)</f>
        <v>0</v>
      </c>
      <c r="AX543" s="99">
        <f>SUMIFS(通讯通路门店!$X:$X,通讯通路门店!$S:$S,$G543)</f>
        <v>0</v>
      </c>
      <c r="AY543" s="99">
        <f>SUMIFS(通讯通路门店!$Y:$Y,通讯通路门店!$S:$S,$G543)</f>
        <v>0</v>
      </c>
      <c r="AZ543" s="99">
        <f>SUMIFS(通讯通路门店!$AA:$AA,通讯通路门店!$S:$S,$G543)</f>
        <v>0</v>
      </c>
      <c r="BA543" s="99">
        <f t="shared" si="43"/>
        <v>0</v>
      </c>
      <c r="BB543" s="99">
        <f t="shared" si="44"/>
        <v>0</v>
      </c>
      <c r="BC543" s="99">
        <f>SUMIFS(通讯通路门店!$W:$W,通讯通路门店!$S:$S,$G543,通讯通路门店!$J:$J,"荣耀体验店")+SUMIFS(通讯通路门店!$W:$W,通讯通路门店!$S:$S,$G543,通讯通路门店!$J:$J,"荣耀授权专卖店")</f>
        <v>0</v>
      </c>
      <c r="BD543" s="99">
        <f>SUMIFS(通讯通路门店!$Z:$Z,通讯通路门店!$S:$S,$G543,通讯通路门店!$J:$J,"VIVO体验店")</f>
        <v>0</v>
      </c>
      <c r="BE543" s="99">
        <f>SUMIFS(通讯通路门店!$AB:$AB,通讯通路门店!$S:$S,$G543,通讯通路门店!$J:$J,"OPPO体验店")</f>
        <v>0</v>
      </c>
      <c r="BF543" s="99">
        <f>SUMIFS(通讯通路门店!$X:$X,通讯通路门店!$S:$S,$G543,通讯通路门店!$J:$J,"华为授权体验店")+SUMIFS(通讯通路门店!$AA:$AA,通讯通路门店!$S:$S,$G543,通讯通路门店!$J:$J,"华为堡垒店")</f>
        <v>0</v>
      </c>
      <c r="BG543" s="99">
        <f>SUMIFS(通讯通路门店!$Y:$Y,通讯通路门店!$S:$S,$G543,通讯通路门店!$J:$J,"小米体验店")</f>
        <v>0</v>
      </c>
      <c r="BH543" s="99">
        <f>SUMIFS(通讯通路门店!$AA:$AA,通讯通路门店!$S:$S,$G543,通讯通路门店!$J:$J,"苹果体验店")</f>
        <v>0</v>
      </c>
      <c r="BI543" s="99">
        <f>SUMIFS(通讯通路门店!$K:$K,通讯通路门店!$S:$S,$G543,通讯通路门店!$J:$J,"其他品牌专卖店")</f>
        <v>0</v>
      </c>
      <c r="BJ543" s="99">
        <f>SUMIFS(通讯通路门店!$AC:$AC,通讯通路门店!$S:$S,$G543)</f>
        <v>0</v>
      </c>
      <c r="BK543" s="99">
        <f>SUMIFS(通讯通路门店!$AD:$AD,通讯通路门店!$S:$S,$G543)</f>
        <v>0</v>
      </c>
      <c r="BL543" s="99">
        <f>SUMIFS(通讯通路门店!$AE:$AE,通讯通路门店!$S:$S,$G543)</f>
        <v>0</v>
      </c>
      <c r="BM543" s="99">
        <f>SUMIFS(通讯通路门店!$AF:$AF,通讯通路门店!$S:$S,$G543)</f>
        <v>0</v>
      </c>
      <c r="BN543" s="99">
        <f>SUMIFS(通讯通路门店!$AG:$AG,通讯通路门店!$S:$S,$G543)</f>
        <v>0</v>
      </c>
      <c r="BO543" s="99">
        <f>SUMIFS(通讯通路门店!$AH:$AH,通讯通路门店!$S:$S,$G543)</f>
        <v>0</v>
      </c>
      <c r="BP543" s="99">
        <f>SUMIFS(通讯通路门店!$AI:$AI,通讯通路门店!$S:$S,$G543)</f>
        <v>0</v>
      </c>
      <c r="BQ543" s="83"/>
    </row>
    <row r="544" spans="1:69">
      <c r="A544" s="99" t="str">
        <f>IFERROR(_xlfn.XLOOKUP($G544,通讯通路门店!$S$4:$S$993933,通讯通路门店!$A$4:$A$993933,0,0),"")</f>
        <v/>
      </c>
      <c r="B544" s="99" t="str">
        <f>IFERROR(_xlfn.XLOOKUP($G544,通讯通路门店!$S$4:$S$993933,通讯通路门店!$B$4:$B$993933,0,0),"")</f>
        <v/>
      </c>
      <c r="C544" s="99" t="str">
        <f>IFERROR(_xlfn.XLOOKUP($G544,通讯通路门店!$S$4:$S$993933,通讯通路门店!$C$4:$C$993933,0,0),"")</f>
        <v/>
      </c>
      <c r="D544" s="99" t="str">
        <f>IFERROR(_xlfn.XLOOKUP($G544,通讯通路门店!$S$4:$S$993933,通讯通路门店!$D$4:$D$993933,0,0),"")</f>
        <v/>
      </c>
      <c r="E544" s="83"/>
      <c r="F544" s="83"/>
      <c r="G544" s="101" t="e">
        <v>#N/A</v>
      </c>
      <c r="H544" s="102" t="str">
        <f>IFERROR(_xlfn.XLOOKUP($G544,通讯通路门店!$S$4:$S$993933,通讯通路门店!$R$4:$R$993933,0,0),"")</f>
        <v/>
      </c>
      <c r="I544" s="83"/>
      <c r="J544" s="83"/>
      <c r="K544" s="83"/>
      <c r="L544" s="83"/>
      <c r="M544" s="83"/>
      <c r="N544" s="83"/>
      <c r="O544" s="83"/>
      <c r="P544" s="83"/>
      <c r="Q544" s="83"/>
      <c r="R544" s="83"/>
      <c r="S544" s="83"/>
      <c r="T544" s="83"/>
      <c r="U544" s="99">
        <f>COUNTIF(通讯通路门店!$S:$S,$G544)</f>
        <v>0</v>
      </c>
      <c r="V544" s="99">
        <f>COUNTIFS(通讯通路门店!$S:$S,$G544,通讯通路门店!$J:$J,"综合卖场")</f>
        <v>0</v>
      </c>
      <c r="W544" s="99">
        <f>SUMIFS(通讯通路门店!$AJ:$AJ,通讯通路门店!$S:$S,通讯客户沙盘!$G544)</f>
        <v>0</v>
      </c>
      <c r="X544" s="99">
        <f t="shared" si="40"/>
        <v>0</v>
      </c>
      <c r="Y544" s="99">
        <f>COUNTIFS(通讯通路门店!$S:$S,$G544,通讯通路门店!$J:$J,"荣耀体验店")+COUNTIFS(通讯通路门店!$S:$S,$G544,通讯通路门店!$J:$J,"荣耀授权专卖店")</f>
        <v>0</v>
      </c>
      <c r="Z544" s="99">
        <f>COUNTIFS(通讯通路门店!$S:$S,$G544,通讯通路门店!$J:$J,"VIVO体验店")</f>
        <v>0</v>
      </c>
      <c r="AA544" s="99">
        <f>COUNTIFS(通讯通路门店!$S:$S,$G544,通讯通路门店!$J:$J,"OPPO体验店")</f>
        <v>0</v>
      </c>
      <c r="AB544" s="99">
        <f>COUNTIFS(通讯通路门店!$S:$S,$G544,通讯通路门店!$J:$J,"华为授权体验店")+COUNTIFS(通讯通路门店!$S:$S,$G544,通讯通路门店!$J:$J,"华为堡垒店")</f>
        <v>0</v>
      </c>
      <c r="AC544" s="99">
        <f>COUNTIFS(通讯通路门店!$S:$S,$G544,通讯通路门店!$J:$J,"小米体验店")</f>
        <v>0</v>
      </c>
      <c r="AD544" s="99">
        <f>COUNTIFS(通讯通路门店!$S:$S,$G544,通讯通路门店!$J:$J,"苹果体验店")</f>
        <v>0</v>
      </c>
      <c r="AE544" s="99">
        <f>COUNTIFS(通讯通路门店!$S:$S,$G544,通讯通路门店!$J:$J,"其他品牌专卖店")</f>
        <v>0</v>
      </c>
      <c r="AF544" s="99">
        <f>SUMIFS(通讯通路门店!$BI:$BI,通讯通路门店!$S:$S,$G544)</f>
        <v>0</v>
      </c>
      <c r="AG544" s="99">
        <f>SUMIFS(通讯通路门店!$BH:$BH,通讯通路门店!$S:$S,$G544)</f>
        <v>0</v>
      </c>
      <c r="AH544" s="99">
        <f t="shared" si="41"/>
        <v>0</v>
      </c>
      <c r="AI544" s="99">
        <f>SUMIFS(通讯通路门店!$BB:$BB,通讯通路门店!$S:$S,$G544)</f>
        <v>0</v>
      </c>
      <c r="AJ544" s="99">
        <f>SUMIFS(通讯通路门店!$BE:$BE,通讯通路门店!$S:$S,$G544)</f>
        <v>0</v>
      </c>
      <c r="AK544" s="99">
        <f>SUMIFS(通讯通路门店!$BG:$BG,通讯通路门店!$S:$S,$G544)</f>
        <v>0</v>
      </c>
      <c r="AL544" s="99">
        <f>SUMIFS(通讯通路门店!$BC:$BC,通讯通路门店!$S:$S,$G544)</f>
        <v>0</v>
      </c>
      <c r="AM544" s="99">
        <f>SUMIFS(通讯通路门店!$BD:$BD,通讯通路门店!$S:$S,$G544)</f>
        <v>0</v>
      </c>
      <c r="AN544" s="99">
        <f>SUMIFS(通讯通路门店!$BF:$BF,通讯通路门店!$S:$S,$G544)</f>
        <v>0</v>
      </c>
      <c r="AO544" s="99">
        <f t="shared" si="42"/>
        <v>0</v>
      </c>
      <c r="AP544" s="99">
        <f>SUMIFS(通讯通路门店!$K:$K,通讯通路门店!$S:$S,$G544)</f>
        <v>0</v>
      </c>
      <c r="AQ544" s="83"/>
      <c r="AR544" s="99">
        <f>SUMIFS(通讯通路门店!$T:$T,通讯通路门店!$S:$S,$G544)</f>
        <v>0</v>
      </c>
      <c r="AS544" s="99">
        <f>SUMIFS(通讯通路门店!$U:$U,通讯通路门店!$S:$S,$G544)</f>
        <v>0</v>
      </c>
      <c r="AT544" s="99">
        <f>SUMIFS(通讯通路门店!$V:$V,通讯通路门店!$S:$S,$G544)</f>
        <v>0</v>
      </c>
      <c r="AU544" s="99">
        <f>SUMIFS(通讯通路门店!$W:$W,通讯通路门店!$S:$S,$G544)</f>
        <v>0</v>
      </c>
      <c r="AV544" s="99">
        <f>SUMIFS(通讯通路门店!$Z:$Z,通讯通路门店!$S:$S,$G544)</f>
        <v>0</v>
      </c>
      <c r="AW544" s="99">
        <f>SUMIFS(通讯通路门店!$AB:$AB,通讯通路门店!$S:$S,$G544)</f>
        <v>0</v>
      </c>
      <c r="AX544" s="99">
        <f>SUMIFS(通讯通路门店!$X:$X,通讯通路门店!$S:$S,$G544)</f>
        <v>0</v>
      </c>
      <c r="AY544" s="99">
        <f>SUMIFS(通讯通路门店!$Y:$Y,通讯通路门店!$S:$S,$G544)</f>
        <v>0</v>
      </c>
      <c r="AZ544" s="99">
        <f>SUMIFS(通讯通路门店!$AA:$AA,通讯通路门店!$S:$S,$G544)</f>
        <v>0</v>
      </c>
      <c r="BA544" s="99">
        <f t="shared" si="43"/>
        <v>0</v>
      </c>
      <c r="BB544" s="99">
        <f t="shared" si="44"/>
        <v>0</v>
      </c>
      <c r="BC544" s="99">
        <f>SUMIFS(通讯通路门店!$W:$W,通讯通路门店!$S:$S,$G544,通讯通路门店!$J:$J,"荣耀体验店")+SUMIFS(通讯通路门店!$W:$W,通讯通路门店!$S:$S,$G544,通讯通路门店!$J:$J,"荣耀授权专卖店")</f>
        <v>0</v>
      </c>
      <c r="BD544" s="99">
        <f>SUMIFS(通讯通路门店!$Z:$Z,通讯通路门店!$S:$S,$G544,通讯通路门店!$J:$J,"VIVO体验店")</f>
        <v>0</v>
      </c>
      <c r="BE544" s="99">
        <f>SUMIFS(通讯通路门店!$AB:$AB,通讯通路门店!$S:$S,$G544,通讯通路门店!$J:$J,"OPPO体验店")</f>
        <v>0</v>
      </c>
      <c r="BF544" s="99">
        <f>SUMIFS(通讯通路门店!$X:$X,通讯通路门店!$S:$S,$G544,通讯通路门店!$J:$J,"华为授权体验店")+SUMIFS(通讯通路门店!$AA:$AA,通讯通路门店!$S:$S,$G544,通讯通路门店!$J:$J,"华为堡垒店")</f>
        <v>0</v>
      </c>
      <c r="BG544" s="99">
        <f>SUMIFS(通讯通路门店!$Y:$Y,通讯通路门店!$S:$S,$G544,通讯通路门店!$J:$J,"小米体验店")</f>
        <v>0</v>
      </c>
      <c r="BH544" s="99">
        <f>SUMIFS(通讯通路门店!$AA:$AA,通讯通路门店!$S:$S,$G544,通讯通路门店!$J:$J,"苹果体验店")</f>
        <v>0</v>
      </c>
      <c r="BI544" s="99">
        <f>SUMIFS(通讯通路门店!$K:$K,通讯通路门店!$S:$S,$G544,通讯通路门店!$J:$J,"其他品牌专卖店")</f>
        <v>0</v>
      </c>
      <c r="BJ544" s="99">
        <f>SUMIFS(通讯通路门店!$AC:$AC,通讯通路门店!$S:$S,$G544)</f>
        <v>0</v>
      </c>
      <c r="BK544" s="99">
        <f>SUMIFS(通讯通路门店!$AD:$AD,通讯通路门店!$S:$S,$G544)</f>
        <v>0</v>
      </c>
      <c r="BL544" s="99">
        <f>SUMIFS(通讯通路门店!$AE:$AE,通讯通路门店!$S:$S,$G544)</f>
        <v>0</v>
      </c>
      <c r="BM544" s="99">
        <f>SUMIFS(通讯通路门店!$AF:$AF,通讯通路门店!$S:$S,$G544)</f>
        <v>0</v>
      </c>
      <c r="BN544" s="99">
        <f>SUMIFS(通讯通路门店!$AG:$AG,通讯通路门店!$S:$S,$G544)</f>
        <v>0</v>
      </c>
      <c r="BO544" s="99">
        <f>SUMIFS(通讯通路门店!$AH:$AH,通讯通路门店!$S:$S,$G544)</f>
        <v>0</v>
      </c>
      <c r="BP544" s="99">
        <f>SUMIFS(通讯通路门店!$AI:$AI,通讯通路门店!$S:$S,$G544)</f>
        <v>0</v>
      </c>
      <c r="BQ544" s="83"/>
    </row>
    <row r="545" spans="1:69">
      <c r="A545" s="99" t="str">
        <f>IFERROR(_xlfn.XLOOKUP($G545,通讯通路门店!$S$4:$S$993933,通讯通路门店!$A$4:$A$993933,0,0),"")</f>
        <v/>
      </c>
      <c r="B545" s="99" t="str">
        <f>IFERROR(_xlfn.XLOOKUP($G545,通讯通路门店!$S$4:$S$993933,通讯通路门店!$B$4:$B$993933,0,0),"")</f>
        <v/>
      </c>
      <c r="C545" s="99" t="str">
        <f>IFERROR(_xlfn.XLOOKUP($G545,通讯通路门店!$S$4:$S$993933,通讯通路门店!$C$4:$C$993933,0,0),"")</f>
        <v/>
      </c>
      <c r="D545" s="99" t="str">
        <f>IFERROR(_xlfn.XLOOKUP($G545,通讯通路门店!$S$4:$S$993933,通讯通路门店!$D$4:$D$993933,0,0),"")</f>
        <v/>
      </c>
      <c r="E545" s="83"/>
      <c r="F545" s="83"/>
      <c r="G545" s="101" t="e">
        <v>#N/A</v>
      </c>
      <c r="H545" s="102" t="str">
        <f>IFERROR(_xlfn.XLOOKUP($G545,通讯通路门店!$S$4:$S$993933,通讯通路门店!$R$4:$R$993933,0,0),"")</f>
        <v/>
      </c>
      <c r="I545" s="83"/>
      <c r="J545" s="83"/>
      <c r="K545" s="83"/>
      <c r="L545" s="83"/>
      <c r="M545" s="83"/>
      <c r="N545" s="83"/>
      <c r="O545" s="83"/>
      <c r="P545" s="83"/>
      <c r="Q545" s="83"/>
      <c r="R545" s="83"/>
      <c r="S545" s="83"/>
      <c r="T545" s="83"/>
      <c r="U545" s="99">
        <f>COUNTIF(通讯通路门店!$S:$S,$G545)</f>
        <v>0</v>
      </c>
      <c r="V545" s="99">
        <f>COUNTIFS(通讯通路门店!$S:$S,$G545,通讯通路门店!$J:$J,"综合卖场")</f>
        <v>0</v>
      </c>
      <c r="W545" s="99">
        <f>SUMIFS(通讯通路门店!$AJ:$AJ,通讯通路门店!$S:$S,通讯客户沙盘!$G545)</f>
        <v>0</v>
      </c>
      <c r="X545" s="99">
        <f t="shared" si="40"/>
        <v>0</v>
      </c>
      <c r="Y545" s="99">
        <f>COUNTIFS(通讯通路门店!$S:$S,$G545,通讯通路门店!$J:$J,"荣耀体验店")+COUNTIFS(通讯通路门店!$S:$S,$G545,通讯通路门店!$J:$J,"荣耀授权专卖店")</f>
        <v>0</v>
      </c>
      <c r="Z545" s="99">
        <f>COUNTIFS(通讯通路门店!$S:$S,$G545,通讯通路门店!$J:$J,"VIVO体验店")</f>
        <v>0</v>
      </c>
      <c r="AA545" s="99">
        <f>COUNTIFS(通讯通路门店!$S:$S,$G545,通讯通路门店!$J:$J,"OPPO体验店")</f>
        <v>0</v>
      </c>
      <c r="AB545" s="99">
        <f>COUNTIFS(通讯通路门店!$S:$S,$G545,通讯通路门店!$J:$J,"华为授权体验店")+COUNTIFS(通讯通路门店!$S:$S,$G545,通讯通路门店!$J:$J,"华为堡垒店")</f>
        <v>0</v>
      </c>
      <c r="AC545" s="99">
        <f>COUNTIFS(通讯通路门店!$S:$S,$G545,通讯通路门店!$J:$J,"小米体验店")</f>
        <v>0</v>
      </c>
      <c r="AD545" s="99">
        <f>COUNTIFS(通讯通路门店!$S:$S,$G545,通讯通路门店!$J:$J,"苹果体验店")</f>
        <v>0</v>
      </c>
      <c r="AE545" s="99">
        <f>COUNTIFS(通讯通路门店!$S:$S,$G545,通讯通路门店!$J:$J,"其他品牌专卖店")</f>
        <v>0</v>
      </c>
      <c r="AF545" s="99">
        <f>SUMIFS(通讯通路门店!$BI:$BI,通讯通路门店!$S:$S,$G545)</f>
        <v>0</v>
      </c>
      <c r="AG545" s="99">
        <f>SUMIFS(通讯通路门店!$BH:$BH,通讯通路门店!$S:$S,$G545)</f>
        <v>0</v>
      </c>
      <c r="AH545" s="99">
        <f t="shared" si="41"/>
        <v>0</v>
      </c>
      <c r="AI545" s="99">
        <f>SUMIFS(通讯通路门店!$BB:$BB,通讯通路门店!$S:$S,$G545)</f>
        <v>0</v>
      </c>
      <c r="AJ545" s="99">
        <f>SUMIFS(通讯通路门店!$BE:$BE,通讯通路门店!$S:$S,$G545)</f>
        <v>0</v>
      </c>
      <c r="AK545" s="99">
        <f>SUMIFS(通讯通路门店!$BG:$BG,通讯通路门店!$S:$S,$G545)</f>
        <v>0</v>
      </c>
      <c r="AL545" s="99">
        <f>SUMIFS(通讯通路门店!$BC:$BC,通讯通路门店!$S:$S,$G545)</f>
        <v>0</v>
      </c>
      <c r="AM545" s="99">
        <f>SUMIFS(通讯通路门店!$BD:$BD,通讯通路门店!$S:$S,$G545)</f>
        <v>0</v>
      </c>
      <c r="AN545" s="99">
        <f>SUMIFS(通讯通路门店!$BF:$BF,通讯通路门店!$S:$S,$G545)</f>
        <v>0</v>
      </c>
      <c r="AO545" s="99">
        <f t="shared" si="42"/>
        <v>0</v>
      </c>
      <c r="AP545" s="99">
        <f>SUMIFS(通讯通路门店!$K:$K,通讯通路门店!$S:$S,$G545)</f>
        <v>0</v>
      </c>
      <c r="AQ545" s="83"/>
      <c r="AR545" s="99">
        <f>SUMIFS(通讯通路门店!$T:$T,通讯通路门店!$S:$S,$G545)</f>
        <v>0</v>
      </c>
      <c r="AS545" s="99">
        <f>SUMIFS(通讯通路门店!$U:$U,通讯通路门店!$S:$S,$G545)</f>
        <v>0</v>
      </c>
      <c r="AT545" s="99">
        <f>SUMIFS(通讯通路门店!$V:$V,通讯通路门店!$S:$S,$G545)</f>
        <v>0</v>
      </c>
      <c r="AU545" s="99">
        <f>SUMIFS(通讯通路门店!$W:$W,通讯通路门店!$S:$S,$G545)</f>
        <v>0</v>
      </c>
      <c r="AV545" s="99">
        <f>SUMIFS(通讯通路门店!$Z:$Z,通讯通路门店!$S:$S,$G545)</f>
        <v>0</v>
      </c>
      <c r="AW545" s="99">
        <f>SUMIFS(通讯通路门店!$AB:$AB,通讯通路门店!$S:$S,$G545)</f>
        <v>0</v>
      </c>
      <c r="AX545" s="99">
        <f>SUMIFS(通讯通路门店!$X:$X,通讯通路门店!$S:$S,$G545)</f>
        <v>0</v>
      </c>
      <c r="AY545" s="99">
        <f>SUMIFS(通讯通路门店!$Y:$Y,通讯通路门店!$S:$S,$G545)</f>
        <v>0</v>
      </c>
      <c r="AZ545" s="99">
        <f>SUMIFS(通讯通路门店!$AA:$AA,通讯通路门店!$S:$S,$G545)</f>
        <v>0</v>
      </c>
      <c r="BA545" s="99">
        <f t="shared" si="43"/>
        <v>0</v>
      </c>
      <c r="BB545" s="99">
        <f t="shared" si="44"/>
        <v>0</v>
      </c>
      <c r="BC545" s="99">
        <f>SUMIFS(通讯通路门店!$W:$W,通讯通路门店!$S:$S,$G545,通讯通路门店!$J:$J,"荣耀体验店")+SUMIFS(通讯通路门店!$W:$W,通讯通路门店!$S:$S,$G545,通讯通路门店!$J:$J,"荣耀授权专卖店")</f>
        <v>0</v>
      </c>
      <c r="BD545" s="99">
        <f>SUMIFS(通讯通路门店!$Z:$Z,通讯通路门店!$S:$S,$G545,通讯通路门店!$J:$J,"VIVO体验店")</f>
        <v>0</v>
      </c>
      <c r="BE545" s="99">
        <f>SUMIFS(通讯通路门店!$AB:$AB,通讯通路门店!$S:$S,$G545,通讯通路门店!$J:$J,"OPPO体验店")</f>
        <v>0</v>
      </c>
      <c r="BF545" s="99">
        <f>SUMIFS(通讯通路门店!$X:$X,通讯通路门店!$S:$S,$G545,通讯通路门店!$J:$J,"华为授权体验店")+SUMIFS(通讯通路门店!$AA:$AA,通讯通路门店!$S:$S,$G545,通讯通路门店!$J:$J,"华为堡垒店")</f>
        <v>0</v>
      </c>
      <c r="BG545" s="99">
        <f>SUMIFS(通讯通路门店!$Y:$Y,通讯通路门店!$S:$S,$G545,通讯通路门店!$J:$J,"小米体验店")</f>
        <v>0</v>
      </c>
      <c r="BH545" s="99">
        <f>SUMIFS(通讯通路门店!$AA:$AA,通讯通路门店!$S:$S,$G545,通讯通路门店!$J:$J,"苹果体验店")</f>
        <v>0</v>
      </c>
      <c r="BI545" s="99">
        <f>SUMIFS(通讯通路门店!$K:$K,通讯通路门店!$S:$S,$G545,通讯通路门店!$J:$J,"其他品牌专卖店")</f>
        <v>0</v>
      </c>
      <c r="BJ545" s="99">
        <f>SUMIFS(通讯通路门店!$AC:$AC,通讯通路门店!$S:$S,$G545)</f>
        <v>0</v>
      </c>
      <c r="BK545" s="99">
        <f>SUMIFS(通讯通路门店!$AD:$AD,通讯通路门店!$S:$S,$G545)</f>
        <v>0</v>
      </c>
      <c r="BL545" s="99">
        <f>SUMIFS(通讯通路门店!$AE:$AE,通讯通路门店!$S:$S,$G545)</f>
        <v>0</v>
      </c>
      <c r="BM545" s="99">
        <f>SUMIFS(通讯通路门店!$AF:$AF,通讯通路门店!$S:$S,$G545)</f>
        <v>0</v>
      </c>
      <c r="BN545" s="99">
        <f>SUMIFS(通讯通路门店!$AG:$AG,通讯通路门店!$S:$S,$G545)</f>
        <v>0</v>
      </c>
      <c r="BO545" s="99">
        <f>SUMIFS(通讯通路门店!$AH:$AH,通讯通路门店!$S:$S,$G545)</f>
        <v>0</v>
      </c>
      <c r="BP545" s="99">
        <f>SUMIFS(通讯通路门店!$AI:$AI,通讯通路门店!$S:$S,$G545)</f>
        <v>0</v>
      </c>
      <c r="BQ545" s="83"/>
    </row>
    <row r="546" spans="1:69">
      <c r="A546" s="99" t="str">
        <f>IFERROR(_xlfn.XLOOKUP($G546,通讯通路门店!$S$4:$S$993933,通讯通路门店!$A$4:$A$993933,0,0),"")</f>
        <v/>
      </c>
      <c r="B546" s="99" t="str">
        <f>IFERROR(_xlfn.XLOOKUP($G546,通讯通路门店!$S$4:$S$993933,通讯通路门店!$B$4:$B$993933,0,0),"")</f>
        <v/>
      </c>
      <c r="C546" s="99" t="str">
        <f>IFERROR(_xlfn.XLOOKUP($G546,通讯通路门店!$S$4:$S$993933,通讯通路门店!$C$4:$C$993933,0,0),"")</f>
        <v/>
      </c>
      <c r="D546" s="99" t="str">
        <f>IFERROR(_xlfn.XLOOKUP($G546,通讯通路门店!$S$4:$S$993933,通讯通路门店!$D$4:$D$993933,0,0),"")</f>
        <v/>
      </c>
      <c r="E546" s="83"/>
      <c r="F546" s="83"/>
      <c r="G546" s="101" t="e">
        <v>#N/A</v>
      </c>
      <c r="H546" s="102" t="str">
        <f>IFERROR(_xlfn.XLOOKUP($G546,通讯通路门店!$S$4:$S$993933,通讯通路门店!$R$4:$R$993933,0,0),"")</f>
        <v/>
      </c>
      <c r="I546" s="83"/>
      <c r="J546" s="83"/>
      <c r="K546" s="83"/>
      <c r="L546" s="83"/>
      <c r="M546" s="83"/>
      <c r="N546" s="83"/>
      <c r="O546" s="83"/>
      <c r="P546" s="83"/>
      <c r="Q546" s="83"/>
      <c r="R546" s="83"/>
      <c r="S546" s="83"/>
      <c r="T546" s="83"/>
      <c r="U546" s="99">
        <f>COUNTIF(通讯通路门店!$S:$S,$G546)</f>
        <v>0</v>
      </c>
      <c r="V546" s="99">
        <f>COUNTIFS(通讯通路门店!$S:$S,$G546,通讯通路门店!$J:$J,"综合卖场")</f>
        <v>0</v>
      </c>
      <c r="W546" s="99">
        <f>SUMIFS(通讯通路门店!$AJ:$AJ,通讯通路门店!$S:$S,通讯客户沙盘!$G546)</f>
        <v>0</v>
      </c>
      <c r="X546" s="99">
        <f t="shared" si="40"/>
        <v>0</v>
      </c>
      <c r="Y546" s="99">
        <f>COUNTIFS(通讯通路门店!$S:$S,$G546,通讯通路门店!$J:$J,"荣耀体验店")+COUNTIFS(通讯通路门店!$S:$S,$G546,通讯通路门店!$J:$J,"荣耀授权专卖店")</f>
        <v>0</v>
      </c>
      <c r="Z546" s="99">
        <f>COUNTIFS(通讯通路门店!$S:$S,$G546,通讯通路门店!$J:$J,"VIVO体验店")</f>
        <v>0</v>
      </c>
      <c r="AA546" s="99">
        <f>COUNTIFS(通讯通路门店!$S:$S,$G546,通讯通路门店!$J:$J,"OPPO体验店")</f>
        <v>0</v>
      </c>
      <c r="AB546" s="99">
        <f>COUNTIFS(通讯通路门店!$S:$S,$G546,通讯通路门店!$J:$J,"华为授权体验店")+COUNTIFS(通讯通路门店!$S:$S,$G546,通讯通路门店!$J:$J,"华为堡垒店")</f>
        <v>0</v>
      </c>
      <c r="AC546" s="99">
        <f>COUNTIFS(通讯通路门店!$S:$S,$G546,通讯通路门店!$J:$J,"小米体验店")</f>
        <v>0</v>
      </c>
      <c r="AD546" s="99">
        <f>COUNTIFS(通讯通路门店!$S:$S,$G546,通讯通路门店!$J:$J,"苹果体验店")</f>
        <v>0</v>
      </c>
      <c r="AE546" s="99">
        <f>COUNTIFS(通讯通路门店!$S:$S,$G546,通讯通路门店!$J:$J,"其他品牌专卖店")</f>
        <v>0</v>
      </c>
      <c r="AF546" s="99">
        <f>SUMIFS(通讯通路门店!$BI:$BI,通讯通路门店!$S:$S,$G546)</f>
        <v>0</v>
      </c>
      <c r="AG546" s="99">
        <f>SUMIFS(通讯通路门店!$BH:$BH,通讯通路门店!$S:$S,$G546)</f>
        <v>0</v>
      </c>
      <c r="AH546" s="99">
        <f t="shared" si="41"/>
        <v>0</v>
      </c>
      <c r="AI546" s="99">
        <f>SUMIFS(通讯通路门店!$BB:$BB,通讯通路门店!$S:$S,$G546)</f>
        <v>0</v>
      </c>
      <c r="AJ546" s="99">
        <f>SUMIFS(通讯通路门店!$BE:$BE,通讯通路门店!$S:$S,$G546)</f>
        <v>0</v>
      </c>
      <c r="AK546" s="99">
        <f>SUMIFS(通讯通路门店!$BG:$BG,通讯通路门店!$S:$S,$G546)</f>
        <v>0</v>
      </c>
      <c r="AL546" s="99">
        <f>SUMIFS(通讯通路门店!$BC:$BC,通讯通路门店!$S:$S,$G546)</f>
        <v>0</v>
      </c>
      <c r="AM546" s="99">
        <f>SUMIFS(通讯通路门店!$BD:$BD,通讯通路门店!$S:$S,$G546)</f>
        <v>0</v>
      </c>
      <c r="AN546" s="99">
        <f>SUMIFS(通讯通路门店!$BF:$BF,通讯通路门店!$S:$S,$G546)</f>
        <v>0</v>
      </c>
      <c r="AO546" s="99">
        <f t="shared" si="42"/>
        <v>0</v>
      </c>
      <c r="AP546" s="99">
        <f>SUMIFS(通讯通路门店!$K:$K,通讯通路门店!$S:$S,$G546)</f>
        <v>0</v>
      </c>
      <c r="AQ546" s="83"/>
      <c r="AR546" s="99">
        <f>SUMIFS(通讯通路门店!$T:$T,通讯通路门店!$S:$S,$G546)</f>
        <v>0</v>
      </c>
      <c r="AS546" s="99">
        <f>SUMIFS(通讯通路门店!$U:$U,通讯通路门店!$S:$S,$G546)</f>
        <v>0</v>
      </c>
      <c r="AT546" s="99">
        <f>SUMIFS(通讯通路门店!$V:$V,通讯通路门店!$S:$S,$G546)</f>
        <v>0</v>
      </c>
      <c r="AU546" s="99">
        <f>SUMIFS(通讯通路门店!$W:$W,通讯通路门店!$S:$S,$G546)</f>
        <v>0</v>
      </c>
      <c r="AV546" s="99">
        <f>SUMIFS(通讯通路门店!$Z:$Z,通讯通路门店!$S:$S,$G546)</f>
        <v>0</v>
      </c>
      <c r="AW546" s="99">
        <f>SUMIFS(通讯通路门店!$AB:$AB,通讯通路门店!$S:$S,$G546)</f>
        <v>0</v>
      </c>
      <c r="AX546" s="99">
        <f>SUMIFS(通讯通路门店!$X:$X,通讯通路门店!$S:$S,$G546)</f>
        <v>0</v>
      </c>
      <c r="AY546" s="99">
        <f>SUMIFS(通讯通路门店!$Y:$Y,通讯通路门店!$S:$S,$G546)</f>
        <v>0</v>
      </c>
      <c r="AZ546" s="99">
        <f>SUMIFS(通讯通路门店!$AA:$AA,通讯通路门店!$S:$S,$G546)</f>
        <v>0</v>
      </c>
      <c r="BA546" s="99">
        <f t="shared" si="43"/>
        <v>0</v>
      </c>
      <c r="BB546" s="99">
        <f t="shared" si="44"/>
        <v>0</v>
      </c>
      <c r="BC546" s="99">
        <f>SUMIFS(通讯通路门店!$W:$W,通讯通路门店!$S:$S,$G546,通讯通路门店!$J:$J,"荣耀体验店")+SUMIFS(通讯通路门店!$W:$W,通讯通路门店!$S:$S,$G546,通讯通路门店!$J:$J,"荣耀授权专卖店")</f>
        <v>0</v>
      </c>
      <c r="BD546" s="99">
        <f>SUMIFS(通讯通路门店!$Z:$Z,通讯通路门店!$S:$S,$G546,通讯通路门店!$J:$J,"VIVO体验店")</f>
        <v>0</v>
      </c>
      <c r="BE546" s="99">
        <f>SUMIFS(通讯通路门店!$AB:$AB,通讯通路门店!$S:$S,$G546,通讯通路门店!$J:$J,"OPPO体验店")</f>
        <v>0</v>
      </c>
      <c r="BF546" s="99">
        <f>SUMIFS(通讯通路门店!$X:$X,通讯通路门店!$S:$S,$G546,通讯通路门店!$J:$J,"华为授权体验店")+SUMIFS(通讯通路门店!$AA:$AA,通讯通路门店!$S:$S,$G546,通讯通路门店!$J:$J,"华为堡垒店")</f>
        <v>0</v>
      </c>
      <c r="BG546" s="99">
        <f>SUMIFS(通讯通路门店!$Y:$Y,通讯通路门店!$S:$S,$G546,通讯通路门店!$J:$J,"小米体验店")</f>
        <v>0</v>
      </c>
      <c r="BH546" s="99">
        <f>SUMIFS(通讯通路门店!$AA:$AA,通讯通路门店!$S:$S,$G546,通讯通路门店!$J:$J,"苹果体验店")</f>
        <v>0</v>
      </c>
      <c r="BI546" s="99">
        <f>SUMIFS(通讯通路门店!$K:$K,通讯通路门店!$S:$S,$G546,通讯通路门店!$J:$J,"其他品牌专卖店")</f>
        <v>0</v>
      </c>
      <c r="BJ546" s="99">
        <f>SUMIFS(通讯通路门店!$AC:$AC,通讯通路门店!$S:$S,$G546)</f>
        <v>0</v>
      </c>
      <c r="BK546" s="99">
        <f>SUMIFS(通讯通路门店!$AD:$AD,通讯通路门店!$S:$S,$G546)</f>
        <v>0</v>
      </c>
      <c r="BL546" s="99">
        <f>SUMIFS(通讯通路门店!$AE:$AE,通讯通路门店!$S:$S,$G546)</f>
        <v>0</v>
      </c>
      <c r="BM546" s="99">
        <f>SUMIFS(通讯通路门店!$AF:$AF,通讯通路门店!$S:$S,$G546)</f>
        <v>0</v>
      </c>
      <c r="BN546" s="99">
        <f>SUMIFS(通讯通路门店!$AG:$AG,通讯通路门店!$S:$S,$G546)</f>
        <v>0</v>
      </c>
      <c r="BO546" s="99">
        <f>SUMIFS(通讯通路门店!$AH:$AH,通讯通路门店!$S:$S,$G546)</f>
        <v>0</v>
      </c>
      <c r="BP546" s="99">
        <f>SUMIFS(通讯通路门店!$AI:$AI,通讯通路门店!$S:$S,$G546)</f>
        <v>0</v>
      </c>
      <c r="BQ546" s="83"/>
    </row>
    <row r="547" spans="1:69">
      <c r="A547" s="99" t="str">
        <f>IFERROR(_xlfn.XLOOKUP($G547,通讯通路门店!$S$4:$S$993933,通讯通路门店!$A$4:$A$993933,0,0),"")</f>
        <v/>
      </c>
      <c r="B547" s="99" t="str">
        <f>IFERROR(_xlfn.XLOOKUP($G547,通讯通路门店!$S$4:$S$993933,通讯通路门店!$B$4:$B$993933,0,0),"")</f>
        <v/>
      </c>
      <c r="C547" s="99" t="str">
        <f>IFERROR(_xlfn.XLOOKUP($G547,通讯通路门店!$S$4:$S$993933,通讯通路门店!$C$4:$C$993933,0,0),"")</f>
        <v/>
      </c>
      <c r="D547" s="99" t="str">
        <f>IFERROR(_xlfn.XLOOKUP($G547,通讯通路门店!$S$4:$S$993933,通讯通路门店!$D$4:$D$993933,0,0),"")</f>
        <v/>
      </c>
      <c r="E547" s="83"/>
      <c r="F547" s="83"/>
      <c r="G547" s="101" t="e">
        <v>#N/A</v>
      </c>
      <c r="H547" s="102" t="str">
        <f>IFERROR(_xlfn.XLOOKUP($G547,通讯通路门店!$S$4:$S$993933,通讯通路门店!$R$4:$R$993933,0,0),"")</f>
        <v/>
      </c>
      <c r="I547" s="83"/>
      <c r="J547" s="83"/>
      <c r="K547" s="83"/>
      <c r="L547" s="83"/>
      <c r="M547" s="83"/>
      <c r="N547" s="83"/>
      <c r="O547" s="83"/>
      <c r="P547" s="83"/>
      <c r="Q547" s="83"/>
      <c r="R547" s="83"/>
      <c r="S547" s="83"/>
      <c r="T547" s="83"/>
      <c r="U547" s="99">
        <f>COUNTIF(通讯通路门店!$S:$S,$G547)</f>
        <v>0</v>
      </c>
      <c r="V547" s="99">
        <f>COUNTIFS(通讯通路门店!$S:$S,$G547,通讯通路门店!$J:$J,"综合卖场")</f>
        <v>0</v>
      </c>
      <c r="W547" s="99">
        <f>SUMIFS(通讯通路门店!$AJ:$AJ,通讯通路门店!$S:$S,通讯客户沙盘!$G547)</f>
        <v>0</v>
      </c>
      <c r="X547" s="99">
        <f t="shared" si="40"/>
        <v>0</v>
      </c>
      <c r="Y547" s="99">
        <f>COUNTIFS(通讯通路门店!$S:$S,$G547,通讯通路门店!$J:$J,"荣耀体验店")+COUNTIFS(通讯通路门店!$S:$S,$G547,通讯通路门店!$J:$J,"荣耀授权专卖店")</f>
        <v>0</v>
      </c>
      <c r="Z547" s="99">
        <f>COUNTIFS(通讯通路门店!$S:$S,$G547,通讯通路门店!$J:$J,"VIVO体验店")</f>
        <v>0</v>
      </c>
      <c r="AA547" s="99">
        <f>COUNTIFS(通讯通路门店!$S:$S,$G547,通讯通路门店!$J:$J,"OPPO体验店")</f>
        <v>0</v>
      </c>
      <c r="AB547" s="99">
        <f>COUNTIFS(通讯通路门店!$S:$S,$G547,通讯通路门店!$J:$J,"华为授权体验店")+COUNTIFS(通讯通路门店!$S:$S,$G547,通讯通路门店!$J:$J,"华为堡垒店")</f>
        <v>0</v>
      </c>
      <c r="AC547" s="99">
        <f>COUNTIFS(通讯通路门店!$S:$S,$G547,通讯通路门店!$J:$J,"小米体验店")</f>
        <v>0</v>
      </c>
      <c r="AD547" s="99">
        <f>COUNTIFS(通讯通路门店!$S:$S,$G547,通讯通路门店!$J:$J,"苹果体验店")</f>
        <v>0</v>
      </c>
      <c r="AE547" s="99">
        <f>COUNTIFS(通讯通路门店!$S:$S,$G547,通讯通路门店!$J:$J,"其他品牌专卖店")</f>
        <v>0</v>
      </c>
      <c r="AF547" s="99">
        <f>SUMIFS(通讯通路门店!$BI:$BI,通讯通路门店!$S:$S,$G547)</f>
        <v>0</v>
      </c>
      <c r="AG547" s="99">
        <f>SUMIFS(通讯通路门店!$BH:$BH,通讯通路门店!$S:$S,$G547)</f>
        <v>0</v>
      </c>
      <c r="AH547" s="99">
        <f t="shared" si="41"/>
        <v>0</v>
      </c>
      <c r="AI547" s="99">
        <f>SUMIFS(通讯通路门店!$BB:$BB,通讯通路门店!$S:$S,$G547)</f>
        <v>0</v>
      </c>
      <c r="AJ547" s="99">
        <f>SUMIFS(通讯通路门店!$BE:$BE,通讯通路门店!$S:$S,$G547)</f>
        <v>0</v>
      </c>
      <c r="AK547" s="99">
        <f>SUMIFS(通讯通路门店!$BG:$BG,通讯通路门店!$S:$S,$G547)</f>
        <v>0</v>
      </c>
      <c r="AL547" s="99">
        <f>SUMIFS(通讯通路门店!$BC:$BC,通讯通路门店!$S:$S,$G547)</f>
        <v>0</v>
      </c>
      <c r="AM547" s="99">
        <f>SUMIFS(通讯通路门店!$BD:$BD,通讯通路门店!$S:$S,$G547)</f>
        <v>0</v>
      </c>
      <c r="AN547" s="99">
        <f>SUMIFS(通讯通路门店!$BF:$BF,通讯通路门店!$S:$S,$G547)</f>
        <v>0</v>
      </c>
      <c r="AO547" s="99">
        <f t="shared" si="42"/>
        <v>0</v>
      </c>
      <c r="AP547" s="99">
        <f>SUMIFS(通讯通路门店!$K:$K,通讯通路门店!$S:$S,$G547)</f>
        <v>0</v>
      </c>
      <c r="AQ547" s="83"/>
      <c r="AR547" s="99">
        <f>SUMIFS(通讯通路门店!$T:$T,通讯通路门店!$S:$S,$G547)</f>
        <v>0</v>
      </c>
      <c r="AS547" s="99">
        <f>SUMIFS(通讯通路门店!$U:$U,通讯通路门店!$S:$S,$G547)</f>
        <v>0</v>
      </c>
      <c r="AT547" s="99">
        <f>SUMIFS(通讯通路门店!$V:$V,通讯通路门店!$S:$S,$G547)</f>
        <v>0</v>
      </c>
      <c r="AU547" s="99">
        <f>SUMIFS(通讯通路门店!$W:$W,通讯通路门店!$S:$S,$G547)</f>
        <v>0</v>
      </c>
      <c r="AV547" s="99">
        <f>SUMIFS(通讯通路门店!$Z:$Z,通讯通路门店!$S:$S,$G547)</f>
        <v>0</v>
      </c>
      <c r="AW547" s="99">
        <f>SUMIFS(通讯通路门店!$AB:$AB,通讯通路门店!$S:$S,$G547)</f>
        <v>0</v>
      </c>
      <c r="AX547" s="99">
        <f>SUMIFS(通讯通路门店!$X:$X,通讯通路门店!$S:$S,$G547)</f>
        <v>0</v>
      </c>
      <c r="AY547" s="99">
        <f>SUMIFS(通讯通路门店!$Y:$Y,通讯通路门店!$S:$S,$G547)</f>
        <v>0</v>
      </c>
      <c r="AZ547" s="99">
        <f>SUMIFS(通讯通路门店!$AA:$AA,通讯通路门店!$S:$S,$G547)</f>
        <v>0</v>
      </c>
      <c r="BA547" s="99">
        <f t="shared" si="43"/>
        <v>0</v>
      </c>
      <c r="BB547" s="99">
        <f t="shared" si="44"/>
        <v>0</v>
      </c>
      <c r="BC547" s="99">
        <f>SUMIFS(通讯通路门店!$W:$W,通讯通路门店!$S:$S,$G547,通讯通路门店!$J:$J,"荣耀体验店")+SUMIFS(通讯通路门店!$W:$W,通讯通路门店!$S:$S,$G547,通讯通路门店!$J:$J,"荣耀授权专卖店")</f>
        <v>0</v>
      </c>
      <c r="BD547" s="99">
        <f>SUMIFS(通讯通路门店!$Z:$Z,通讯通路门店!$S:$S,$G547,通讯通路门店!$J:$J,"VIVO体验店")</f>
        <v>0</v>
      </c>
      <c r="BE547" s="99">
        <f>SUMIFS(通讯通路门店!$AB:$AB,通讯通路门店!$S:$S,$G547,通讯通路门店!$J:$J,"OPPO体验店")</f>
        <v>0</v>
      </c>
      <c r="BF547" s="99">
        <f>SUMIFS(通讯通路门店!$X:$X,通讯通路门店!$S:$S,$G547,通讯通路门店!$J:$J,"华为授权体验店")+SUMIFS(通讯通路门店!$AA:$AA,通讯通路门店!$S:$S,$G547,通讯通路门店!$J:$J,"华为堡垒店")</f>
        <v>0</v>
      </c>
      <c r="BG547" s="99">
        <f>SUMIFS(通讯通路门店!$Y:$Y,通讯通路门店!$S:$S,$G547,通讯通路门店!$J:$J,"小米体验店")</f>
        <v>0</v>
      </c>
      <c r="BH547" s="99">
        <f>SUMIFS(通讯通路门店!$AA:$AA,通讯通路门店!$S:$S,$G547,通讯通路门店!$J:$J,"苹果体验店")</f>
        <v>0</v>
      </c>
      <c r="BI547" s="99">
        <f>SUMIFS(通讯通路门店!$K:$K,通讯通路门店!$S:$S,$G547,通讯通路门店!$J:$J,"其他品牌专卖店")</f>
        <v>0</v>
      </c>
      <c r="BJ547" s="99">
        <f>SUMIFS(通讯通路门店!$AC:$AC,通讯通路门店!$S:$S,$G547)</f>
        <v>0</v>
      </c>
      <c r="BK547" s="99">
        <f>SUMIFS(通讯通路门店!$AD:$AD,通讯通路门店!$S:$S,$G547)</f>
        <v>0</v>
      </c>
      <c r="BL547" s="99">
        <f>SUMIFS(通讯通路门店!$AE:$AE,通讯通路门店!$S:$S,$G547)</f>
        <v>0</v>
      </c>
      <c r="BM547" s="99">
        <f>SUMIFS(通讯通路门店!$AF:$AF,通讯通路门店!$S:$S,$G547)</f>
        <v>0</v>
      </c>
      <c r="BN547" s="99">
        <f>SUMIFS(通讯通路门店!$AG:$AG,通讯通路门店!$S:$S,$G547)</f>
        <v>0</v>
      </c>
      <c r="BO547" s="99">
        <f>SUMIFS(通讯通路门店!$AH:$AH,通讯通路门店!$S:$S,$G547)</f>
        <v>0</v>
      </c>
      <c r="BP547" s="99">
        <f>SUMIFS(通讯通路门店!$AI:$AI,通讯通路门店!$S:$S,$G547)</f>
        <v>0</v>
      </c>
      <c r="BQ547" s="83"/>
    </row>
    <row r="548" spans="1:69">
      <c r="A548" s="99" t="str">
        <f>IFERROR(_xlfn.XLOOKUP($G548,通讯通路门店!$S$4:$S$993933,通讯通路门店!$A$4:$A$993933,0,0),"")</f>
        <v/>
      </c>
      <c r="B548" s="99" t="str">
        <f>IFERROR(_xlfn.XLOOKUP($G548,通讯通路门店!$S$4:$S$993933,通讯通路门店!$B$4:$B$993933,0,0),"")</f>
        <v/>
      </c>
      <c r="C548" s="99" t="str">
        <f>IFERROR(_xlfn.XLOOKUP($G548,通讯通路门店!$S$4:$S$993933,通讯通路门店!$C$4:$C$993933,0,0),"")</f>
        <v/>
      </c>
      <c r="D548" s="99" t="str">
        <f>IFERROR(_xlfn.XLOOKUP($G548,通讯通路门店!$S$4:$S$993933,通讯通路门店!$D$4:$D$993933,0,0),"")</f>
        <v/>
      </c>
      <c r="E548" s="83"/>
      <c r="F548" s="83"/>
      <c r="G548" s="101" t="e">
        <v>#N/A</v>
      </c>
      <c r="H548" s="102" t="str">
        <f>IFERROR(_xlfn.XLOOKUP($G548,通讯通路门店!$S$4:$S$993933,通讯通路门店!$R$4:$R$993933,0,0),"")</f>
        <v/>
      </c>
      <c r="I548" s="83"/>
      <c r="J548" s="83"/>
      <c r="K548" s="83"/>
      <c r="L548" s="83"/>
      <c r="M548" s="83"/>
      <c r="N548" s="83"/>
      <c r="O548" s="83"/>
      <c r="P548" s="83"/>
      <c r="Q548" s="83"/>
      <c r="R548" s="83"/>
      <c r="S548" s="83"/>
      <c r="T548" s="83"/>
      <c r="U548" s="99">
        <f>COUNTIF(通讯通路门店!$S:$S,$G548)</f>
        <v>0</v>
      </c>
      <c r="V548" s="99">
        <f>COUNTIFS(通讯通路门店!$S:$S,$G548,通讯通路门店!$J:$J,"综合卖场")</f>
        <v>0</v>
      </c>
      <c r="W548" s="99">
        <f>SUMIFS(通讯通路门店!$AJ:$AJ,通讯通路门店!$S:$S,通讯客户沙盘!$G548)</f>
        <v>0</v>
      </c>
      <c r="X548" s="99">
        <f t="shared" si="40"/>
        <v>0</v>
      </c>
      <c r="Y548" s="99">
        <f>COUNTIFS(通讯通路门店!$S:$S,$G548,通讯通路门店!$J:$J,"荣耀体验店")+COUNTIFS(通讯通路门店!$S:$S,$G548,通讯通路门店!$J:$J,"荣耀授权专卖店")</f>
        <v>0</v>
      </c>
      <c r="Z548" s="99">
        <f>COUNTIFS(通讯通路门店!$S:$S,$G548,通讯通路门店!$J:$J,"VIVO体验店")</f>
        <v>0</v>
      </c>
      <c r="AA548" s="99">
        <f>COUNTIFS(通讯通路门店!$S:$S,$G548,通讯通路门店!$J:$J,"OPPO体验店")</f>
        <v>0</v>
      </c>
      <c r="AB548" s="99">
        <f>COUNTIFS(通讯通路门店!$S:$S,$G548,通讯通路门店!$J:$J,"华为授权体验店")+COUNTIFS(通讯通路门店!$S:$S,$G548,通讯通路门店!$J:$J,"华为堡垒店")</f>
        <v>0</v>
      </c>
      <c r="AC548" s="99">
        <f>COUNTIFS(通讯通路门店!$S:$S,$G548,通讯通路门店!$J:$J,"小米体验店")</f>
        <v>0</v>
      </c>
      <c r="AD548" s="99">
        <f>COUNTIFS(通讯通路门店!$S:$S,$G548,通讯通路门店!$J:$J,"苹果体验店")</f>
        <v>0</v>
      </c>
      <c r="AE548" s="99">
        <f>COUNTIFS(通讯通路门店!$S:$S,$G548,通讯通路门店!$J:$J,"其他品牌专卖店")</f>
        <v>0</v>
      </c>
      <c r="AF548" s="99">
        <f>SUMIFS(通讯通路门店!$BI:$BI,通讯通路门店!$S:$S,$G548)</f>
        <v>0</v>
      </c>
      <c r="AG548" s="99">
        <f>SUMIFS(通讯通路门店!$BH:$BH,通讯通路门店!$S:$S,$G548)</f>
        <v>0</v>
      </c>
      <c r="AH548" s="99">
        <f t="shared" si="41"/>
        <v>0</v>
      </c>
      <c r="AI548" s="99">
        <f>SUMIFS(通讯通路门店!$BB:$BB,通讯通路门店!$S:$S,$G548)</f>
        <v>0</v>
      </c>
      <c r="AJ548" s="99">
        <f>SUMIFS(通讯通路门店!$BE:$BE,通讯通路门店!$S:$S,$G548)</f>
        <v>0</v>
      </c>
      <c r="AK548" s="99">
        <f>SUMIFS(通讯通路门店!$BG:$BG,通讯通路门店!$S:$S,$G548)</f>
        <v>0</v>
      </c>
      <c r="AL548" s="99">
        <f>SUMIFS(通讯通路门店!$BC:$BC,通讯通路门店!$S:$S,$G548)</f>
        <v>0</v>
      </c>
      <c r="AM548" s="99">
        <f>SUMIFS(通讯通路门店!$BD:$BD,通讯通路门店!$S:$S,$G548)</f>
        <v>0</v>
      </c>
      <c r="AN548" s="99">
        <f>SUMIFS(通讯通路门店!$BF:$BF,通讯通路门店!$S:$S,$G548)</f>
        <v>0</v>
      </c>
      <c r="AO548" s="99">
        <f t="shared" si="42"/>
        <v>0</v>
      </c>
      <c r="AP548" s="99">
        <f>SUMIFS(通讯通路门店!$K:$K,通讯通路门店!$S:$S,$G548)</f>
        <v>0</v>
      </c>
      <c r="AQ548" s="83"/>
      <c r="AR548" s="99">
        <f>SUMIFS(通讯通路门店!$T:$T,通讯通路门店!$S:$S,$G548)</f>
        <v>0</v>
      </c>
      <c r="AS548" s="99">
        <f>SUMIFS(通讯通路门店!$U:$U,通讯通路门店!$S:$S,$G548)</f>
        <v>0</v>
      </c>
      <c r="AT548" s="99">
        <f>SUMIFS(通讯通路门店!$V:$V,通讯通路门店!$S:$S,$G548)</f>
        <v>0</v>
      </c>
      <c r="AU548" s="99">
        <f>SUMIFS(通讯通路门店!$W:$W,通讯通路门店!$S:$S,$G548)</f>
        <v>0</v>
      </c>
      <c r="AV548" s="99">
        <f>SUMIFS(通讯通路门店!$Z:$Z,通讯通路门店!$S:$S,$G548)</f>
        <v>0</v>
      </c>
      <c r="AW548" s="99">
        <f>SUMIFS(通讯通路门店!$AB:$AB,通讯通路门店!$S:$S,$G548)</f>
        <v>0</v>
      </c>
      <c r="AX548" s="99">
        <f>SUMIFS(通讯通路门店!$X:$X,通讯通路门店!$S:$S,$G548)</f>
        <v>0</v>
      </c>
      <c r="AY548" s="99">
        <f>SUMIFS(通讯通路门店!$Y:$Y,通讯通路门店!$S:$S,$G548)</f>
        <v>0</v>
      </c>
      <c r="AZ548" s="99">
        <f>SUMIFS(通讯通路门店!$AA:$AA,通讯通路门店!$S:$S,$G548)</f>
        <v>0</v>
      </c>
      <c r="BA548" s="99">
        <f t="shared" si="43"/>
        <v>0</v>
      </c>
      <c r="BB548" s="99">
        <f t="shared" si="44"/>
        <v>0</v>
      </c>
      <c r="BC548" s="99">
        <f>SUMIFS(通讯通路门店!$W:$W,通讯通路门店!$S:$S,$G548,通讯通路门店!$J:$J,"荣耀体验店")+SUMIFS(通讯通路门店!$W:$W,通讯通路门店!$S:$S,$G548,通讯通路门店!$J:$J,"荣耀授权专卖店")</f>
        <v>0</v>
      </c>
      <c r="BD548" s="99">
        <f>SUMIFS(通讯通路门店!$Z:$Z,通讯通路门店!$S:$S,$G548,通讯通路门店!$J:$J,"VIVO体验店")</f>
        <v>0</v>
      </c>
      <c r="BE548" s="99">
        <f>SUMIFS(通讯通路门店!$AB:$AB,通讯通路门店!$S:$S,$G548,通讯通路门店!$J:$J,"OPPO体验店")</f>
        <v>0</v>
      </c>
      <c r="BF548" s="99">
        <f>SUMIFS(通讯通路门店!$X:$X,通讯通路门店!$S:$S,$G548,通讯通路门店!$J:$J,"华为授权体验店")+SUMIFS(通讯通路门店!$AA:$AA,通讯通路门店!$S:$S,$G548,通讯通路门店!$J:$J,"华为堡垒店")</f>
        <v>0</v>
      </c>
      <c r="BG548" s="99">
        <f>SUMIFS(通讯通路门店!$Y:$Y,通讯通路门店!$S:$S,$G548,通讯通路门店!$J:$J,"小米体验店")</f>
        <v>0</v>
      </c>
      <c r="BH548" s="99">
        <f>SUMIFS(通讯通路门店!$AA:$AA,通讯通路门店!$S:$S,$G548,通讯通路门店!$J:$J,"苹果体验店")</f>
        <v>0</v>
      </c>
      <c r="BI548" s="99">
        <f>SUMIFS(通讯通路门店!$K:$K,通讯通路门店!$S:$S,$G548,通讯通路门店!$J:$J,"其他品牌专卖店")</f>
        <v>0</v>
      </c>
      <c r="BJ548" s="99">
        <f>SUMIFS(通讯通路门店!$AC:$AC,通讯通路门店!$S:$S,$G548)</f>
        <v>0</v>
      </c>
      <c r="BK548" s="99">
        <f>SUMIFS(通讯通路门店!$AD:$AD,通讯通路门店!$S:$S,$G548)</f>
        <v>0</v>
      </c>
      <c r="BL548" s="99">
        <f>SUMIFS(通讯通路门店!$AE:$AE,通讯通路门店!$S:$S,$G548)</f>
        <v>0</v>
      </c>
      <c r="BM548" s="99">
        <f>SUMIFS(通讯通路门店!$AF:$AF,通讯通路门店!$S:$S,$G548)</f>
        <v>0</v>
      </c>
      <c r="BN548" s="99">
        <f>SUMIFS(通讯通路门店!$AG:$AG,通讯通路门店!$S:$S,$G548)</f>
        <v>0</v>
      </c>
      <c r="BO548" s="99">
        <f>SUMIFS(通讯通路门店!$AH:$AH,通讯通路门店!$S:$S,$G548)</f>
        <v>0</v>
      </c>
      <c r="BP548" s="99">
        <f>SUMIFS(通讯通路门店!$AI:$AI,通讯通路门店!$S:$S,$G548)</f>
        <v>0</v>
      </c>
      <c r="BQ548" s="83"/>
    </row>
    <row r="549" spans="1:69">
      <c r="A549" s="99" t="str">
        <f>IFERROR(_xlfn.XLOOKUP($G549,通讯通路门店!$S$4:$S$993933,通讯通路门店!$A$4:$A$993933,0,0),"")</f>
        <v/>
      </c>
      <c r="B549" s="99" t="str">
        <f>IFERROR(_xlfn.XLOOKUP($G549,通讯通路门店!$S$4:$S$993933,通讯通路门店!$B$4:$B$993933,0,0),"")</f>
        <v/>
      </c>
      <c r="C549" s="99" t="str">
        <f>IFERROR(_xlfn.XLOOKUP($G549,通讯通路门店!$S$4:$S$993933,通讯通路门店!$C$4:$C$993933,0,0),"")</f>
        <v/>
      </c>
      <c r="D549" s="99" t="str">
        <f>IFERROR(_xlfn.XLOOKUP($G549,通讯通路门店!$S$4:$S$993933,通讯通路门店!$D$4:$D$993933,0,0),"")</f>
        <v/>
      </c>
      <c r="E549" s="83"/>
      <c r="F549" s="83"/>
      <c r="G549" s="101" t="e">
        <v>#N/A</v>
      </c>
      <c r="H549" s="102" t="str">
        <f>IFERROR(_xlfn.XLOOKUP($G549,通讯通路门店!$S$4:$S$993933,通讯通路门店!$R$4:$R$993933,0,0),"")</f>
        <v/>
      </c>
      <c r="I549" s="83"/>
      <c r="J549" s="83"/>
      <c r="K549" s="83"/>
      <c r="L549" s="83"/>
      <c r="M549" s="83"/>
      <c r="N549" s="83"/>
      <c r="O549" s="83"/>
      <c r="P549" s="83"/>
      <c r="Q549" s="83"/>
      <c r="R549" s="83"/>
      <c r="S549" s="83"/>
      <c r="T549" s="83"/>
      <c r="U549" s="99">
        <f>COUNTIF(通讯通路门店!$S:$S,$G549)</f>
        <v>0</v>
      </c>
      <c r="V549" s="99">
        <f>COUNTIFS(通讯通路门店!$S:$S,$G549,通讯通路门店!$J:$J,"综合卖场")</f>
        <v>0</v>
      </c>
      <c r="W549" s="99">
        <f>SUMIFS(通讯通路门店!$AJ:$AJ,通讯通路门店!$S:$S,通讯客户沙盘!$G549)</f>
        <v>0</v>
      </c>
      <c r="X549" s="99">
        <f t="shared" si="40"/>
        <v>0</v>
      </c>
      <c r="Y549" s="99">
        <f>COUNTIFS(通讯通路门店!$S:$S,$G549,通讯通路门店!$J:$J,"荣耀体验店")+COUNTIFS(通讯通路门店!$S:$S,$G549,通讯通路门店!$J:$J,"荣耀授权专卖店")</f>
        <v>0</v>
      </c>
      <c r="Z549" s="99">
        <f>COUNTIFS(通讯通路门店!$S:$S,$G549,通讯通路门店!$J:$J,"VIVO体验店")</f>
        <v>0</v>
      </c>
      <c r="AA549" s="99">
        <f>COUNTIFS(通讯通路门店!$S:$S,$G549,通讯通路门店!$J:$J,"OPPO体验店")</f>
        <v>0</v>
      </c>
      <c r="AB549" s="99">
        <f>COUNTIFS(通讯通路门店!$S:$S,$G549,通讯通路门店!$J:$J,"华为授权体验店")+COUNTIFS(通讯通路门店!$S:$S,$G549,通讯通路门店!$J:$J,"华为堡垒店")</f>
        <v>0</v>
      </c>
      <c r="AC549" s="99">
        <f>COUNTIFS(通讯通路门店!$S:$S,$G549,通讯通路门店!$J:$J,"小米体验店")</f>
        <v>0</v>
      </c>
      <c r="AD549" s="99">
        <f>COUNTIFS(通讯通路门店!$S:$S,$G549,通讯通路门店!$J:$J,"苹果体验店")</f>
        <v>0</v>
      </c>
      <c r="AE549" s="99">
        <f>COUNTIFS(通讯通路门店!$S:$S,$G549,通讯通路门店!$J:$J,"其他品牌专卖店")</f>
        <v>0</v>
      </c>
      <c r="AF549" s="99">
        <f>SUMIFS(通讯通路门店!$BI:$BI,通讯通路门店!$S:$S,$G549)</f>
        <v>0</v>
      </c>
      <c r="AG549" s="99">
        <f>SUMIFS(通讯通路门店!$BH:$BH,通讯通路门店!$S:$S,$G549)</f>
        <v>0</v>
      </c>
      <c r="AH549" s="99">
        <f t="shared" si="41"/>
        <v>0</v>
      </c>
      <c r="AI549" s="99">
        <f>SUMIFS(通讯通路门店!$BB:$BB,通讯通路门店!$S:$S,$G549)</f>
        <v>0</v>
      </c>
      <c r="AJ549" s="99">
        <f>SUMIFS(通讯通路门店!$BE:$BE,通讯通路门店!$S:$S,$G549)</f>
        <v>0</v>
      </c>
      <c r="AK549" s="99">
        <f>SUMIFS(通讯通路门店!$BG:$BG,通讯通路门店!$S:$S,$G549)</f>
        <v>0</v>
      </c>
      <c r="AL549" s="99">
        <f>SUMIFS(通讯通路门店!$BC:$BC,通讯通路门店!$S:$S,$G549)</f>
        <v>0</v>
      </c>
      <c r="AM549" s="99">
        <f>SUMIFS(通讯通路门店!$BD:$BD,通讯通路门店!$S:$S,$G549)</f>
        <v>0</v>
      </c>
      <c r="AN549" s="99">
        <f>SUMIFS(通讯通路门店!$BF:$BF,通讯通路门店!$S:$S,$G549)</f>
        <v>0</v>
      </c>
      <c r="AO549" s="99">
        <f t="shared" si="42"/>
        <v>0</v>
      </c>
      <c r="AP549" s="99">
        <f>SUMIFS(通讯通路门店!$K:$K,通讯通路门店!$S:$S,$G549)</f>
        <v>0</v>
      </c>
      <c r="AQ549" s="83"/>
      <c r="AR549" s="99">
        <f>SUMIFS(通讯通路门店!$T:$T,通讯通路门店!$S:$S,$G549)</f>
        <v>0</v>
      </c>
      <c r="AS549" s="99">
        <f>SUMIFS(通讯通路门店!$U:$U,通讯通路门店!$S:$S,$G549)</f>
        <v>0</v>
      </c>
      <c r="AT549" s="99">
        <f>SUMIFS(通讯通路门店!$V:$V,通讯通路门店!$S:$S,$G549)</f>
        <v>0</v>
      </c>
      <c r="AU549" s="99">
        <f>SUMIFS(通讯通路门店!$W:$W,通讯通路门店!$S:$S,$G549)</f>
        <v>0</v>
      </c>
      <c r="AV549" s="99">
        <f>SUMIFS(通讯通路门店!$Z:$Z,通讯通路门店!$S:$S,$G549)</f>
        <v>0</v>
      </c>
      <c r="AW549" s="99">
        <f>SUMIFS(通讯通路门店!$AB:$AB,通讯通路门店!$S:$S,$G549)</f>
        <v>0</v>
      </c>
      <c r="AX549" s="99">
        <f>SUMIFS(通讯通路门店!$X:$X,通讯通路门店!$S:$S,$G549)</f>
        <v>0</v>
      </c>
      <c r="AY549" s="99">
        <f>SUMIFS(通讯通路门店!$Y:$Y,通讯通路门店!$S:$S,$G549)</f>
        <v>0</v>
      </c>
      <c r="AZ549" s="99">
        <f>SUMIFS(通讯通路门店!$AA:$AA,通讯通路门店!$S:$S,$G549)</f>
        <v>0</v>
      </c>
      <c r="BA549" s="99">
        <f t="shared" si="43"/>
        <v>0</v>
      </c>
      <c r="BB549" s="99">
        <f t="shared" si="44"/>
        <v>0</v>
      </c>
      <c r="BC549" s="99">
        <f>SUMIFS(通讯通路门店!$W:$W,通讯通路门店!$S:$S,$G549,通讯通路门店!$J:$J,"荣耀体验店")+SUMIFS(通讯通路门店!$W:$W,通讯通路门店!$S:$S,$G549,通讯通路门店!$J:$J,"荣耀授权专卖店")</f>
        <v>0</v>
      </c>
      <c r="BD549" s="99">
        <f>SUMIFS(通讯通路门店!$Z:$Z,通讯通路门店!$S:$S,$G549,通讯通路门店!$J:$J,"VIVO体验店")</f>
        <v>0</v>
      </c>
      <c r="BE549" s="99">
        <f>SUMIFS(通讯通路门店!$AB:$AB,通讯通路门店!$S:$S,$G549,通讯通路门店!$J:$J,"OPPO体验店")</f>
        <v>0</v>
      </c>
      <c r="BF549" s="99">
        <f>SUMIFS(通讯通路门店!$X:$X,通讯通路门店!$S:$S,$G549,通讯通路门店!$J:$J,"华为授权体验店")+SUMIFS(通讯通路门店!$AA:$AA,通讯通路门店!$S:$S,$G549,通讯通路门店!$J:$J,"华为堡垒店")</f>
        <v>0</v>
      </c>
      <c r="BG549" s="99">
        <f>SUMIFS(通讯通路门店!$Y:$Y,通讯通路门店!$S:$S,$G549,通讯通路门店!$J:$J,"小米体验店")</f>
        <v>0</v>
      </c>
      <c r="BH549" s="99">
        <f>SUMIFS(通讯通路门店!$AA:$AA,通讯通路门店!$S:$S,$G549,通讯通路门店!$J:$J,"苹果体验店")</f>
        <v>0</v>
      </c>
      <c r="BI549" s="99">
        <f>SUMIFS(通讯通路门店!$K:$K,通讯通路门店!$S:$S,$G549,通讯通路门店!$J:$J,"其他品牌专卖店")</f>
        <v>0</v>
      </c>
      <c r="BJ549" s="99">
        <f>SUMIFS(通讯通路门店!$AC:$AC,通讯通路门店!$S:$S,$G549)</f>
        <v>0</v>
      </c>
      <c r="BK549" s="99">
        <f>SUMIFS(通讯通路门店!$AD:$AD,通讯通路门店!$S:$S,$G549)</f>
        <v>0</v>
      </c>
      <c r="BL549" s="99">
        <f>SUMIFS(通讯通路门店!$AE:$AE,通讯通路门店!$S:$S,$G549)</f>
        <v>0</v>
      </c>
      <c r="BM549" s="99">
        <f>SUMIFS(通讯通路门店!$AF:$AF,通讯通路门店!$S:$S,$G549)</f>
        <v>0</v>
      </c>
      <c r="BN549" s="99">
        <f>SUMIFS(通讯通路门店!$AG:$AG,通讯通路门店!$S:$S,$G549)</f>
        <v>0</v>
      </c>
      <c r="BO549" s="99">
        <f>SUMIFS(通讯通路门店!$AH:$AH,通讯通路门店!$S:$S,$G549)</f>
        <v>0</v>
      </c>
      <c r="BP549" s="99">
        <f>SUMIFS(通讯通路门店!$AI:$AI,通讯通路门店!$S:$S,$G549)</f>
        <v>0</v>
      </c>
      <c r="BQ549" s="83"/>
    </row>
    <row r="550" spans="1:69">
      <c r="A550" s="99" t="str">
        <f>IFERROR(_xlfn.XLOOKUP($G550,通讯通路门店!$S$4:$S$993933,通讯通路门店!$A$4:$A$993933,0,0),"")</f>
        <v/>
      </c>
      <c r="B550" s="99" t="str">
        <f>IFERROR(_xlfn.XLOOKUP($G550,通讯通路门店!$S$4:$S$993933,通讯通路门店!$B$4:$B$993933,0,0),"")</f>
        <v/>
      </c>
      <c r="C550" s="99" t="str">
        <f>IFERROR(_xlfn.XLOOKUP($G550,通讯通路门店!$S$4:$S$993933,通讯通路门店!$C$4:$C$993933,0,0),"")</f>
        <v/>
      </c>
      <c r="D550" s="99" t="str">
        <f>IFERROR(_xlfn.XLOOKUP($G550,通讯通路门店!$S$4:$S$993933,通讯通路门店!$D$4:$D$993933,0,0),"")</f>
        <v/>
      </c>
      <c r="E550" s="83"/>
      <c r="F550" s="83"/>
      <c r="G550" s="101" t="e">
        <v>#N/A</v>
      </c>
      <c r="H550" s="102" t="str">
        <f>IFERROR(_xlfn.XLOOKUP($G550,通讯通路门店!$S$4:$S$993933,通讯通路门店!$R$4:$R$993933,0,0),"")</f>
        <v/>
      </c>
      <c r="I550" s="83"/>
      <c r="J550" s="83"/>
      <c r="K550" s="83"/>
      <c r="L550" s="83"/>
      <c r="M550" s="83"/>
      <c r="N550" s="83"/>
      <c r="O550" s="83"/>
      <c r="P550" s="83"/>
      <c r="Q550" s="83"/>
      <c r="R550" s="83"/>
      <c r="S550" s="83"/>
      <c r="T550" s="83"/>
      <c r="U550" s="99">
        <f>COUNTIF(通讯通路门店!$S:$S,$G550)</f>
        <v>0</v>
      </c>
      <c r="V550" s="99">
        <f>COUNTIFS(通讯通路门店!$S:$S,$G550,通讯通路门店!$J:$J,"综合卖场")</f>
        <v>0</v>
      </c>
      <c r="W550" s="99">
        <f>SUMIFS(通讯通路门店!$AJ:$AJ,通讯通路门店!$S:$S,通讯客户沙盘!$G550)</f>
        <v>0</v>
      </c>
      <c r="X550" s="99">
        <f t="shared" si="40"/>
        <v>0</v>
      </c>
      <c r="Y550" s="99">
        <f>COUNTIFS(通讯通路门店!$S:$S,$G550,通讯通路门店!$J:$J,"荣耀体验店")+COUNTIFS(通讯通路门店!$S:$S,$G550,通讯通路门店!$J:$J,"荣耀授权专卖店")</f>
        <v>0</v>
      </c>
      <c r="Z550" s="99">
        <f>COUNTIFS(通讯通路门店!$S:$S,$G550,通讯通路门店!$J:$J,"VIVO体验店")</f>
        <v>0</v>
      </c>
      <c r="AA550" s="99">
        <f>COUNTIFS(通讯通路门店!$S:$S,$G550,通讯通路门店!$J:$J,"OPPO体验店")</f>
        <v>0</v>
      </c>
      <c r="AB550" s="99">
        <f>COUNTIFS(通讯通路门店!$S:$S,$G550,通讯通路门店!$J:$J,"华为授权体验店")+COUNTIFS(通讯通路门店!$S:$S,$G550,通讯通路门店!$J:$J,"华为堡垒店")</f>
        <v>0</v>
      </c>
      <c r="AC550" s="99">
        <f>COUNTIFS(通讯通路门店!$S:$S,$G550,通讯通路门店!$J:$J,"小米体验店")</f>
        <v>0</v>
      </c>
      <c r="AD550" s="99">
        <f>COUNTIFS(通讯通路门店!$S:$S,$G550,通讯通路门店!$J:$J,"苹果体验店")</f>
        <v>0</v>
      </c>
      <c r="AE550" s="99">
        <f>COUNTIFS(通讯通路门店!$S:$S,$G550,通讯通路门店!$J:$J,"其他品牌专卖店")</f>
        <v>0</v>
      </c>
      <c r="AF550" s="99">
        <f>SUMIFS(通讯通路门店!$BI:$BI,通讯通路门店!$S:$S,$G550)</f>
        <v>0</v>
      </c>
      <c r="AG550" s="99">
        <f>SUMIFS(通讯通路门店!$BH:$BH,通讯通路门店!$S:$S,$G550)</f>
        <v>0</v>
      </c>
      <c r="AH550" s="99">
        <f t="shared" si="41"/>
        <v>0</v>
      </c>
      <c r="AI550" s="99">
        <f>SUMIFS(通讯通路门店!$BB:$BB,通讯通路门店!$S:$S,$G550)</f>
        <v>0</v>
      </c>
      <c r="AJ550" s="99">
        <f>SUMIFS(通讯通路门店!$BE:$BE,通讯通路门店!$S:$S,$G550)</f>
        <v>0</v>
      </c>
      <c r="AK550" s="99">
        <f>SUMIFS(通讯通路门店!$BG:$BG,通讯通路门店!$S:$S,$G550)</f>
        <v>0</v>
      </c>
      <c r="AL550" s="99">
        <f>SUMIFS(通讯通路门店!$BC:$BC,通讯通路门店!$S:$S,$G550)</f>
        <v>0</v>
      </c>
      <c r="AM550" s="99">
        <f>SUMIFS(通讯通路门店!$BD:$BD,通讯通路门店!$S:$S,$G550)</f>
        <v>0</v>
      </c>
      <c r="AN550" s="99">
        <f>SUMIFS(通讯通路门店!$BF:$BF,通讯通路门店!$S:$S,$G550)</f>
        <v>0</v>
      </c>
      <c r="AO550" s="99">
        <f t="shared" si="42"/>
        <v>0</v>
      </c>
      <c r="AP550" s="99">
        <f>SUMIFS(通讯通路门店!$K:$K,通讯通路门店!$S:$S,$G550)</f>
        <v>0</v>
      </c>
      <c r="AQ550" s="83"/>
      <c r="AR550" s="99">
        <f>SUMIFS(通讯通路门店!$T:$T,通讯通路门店!$S:$S,$G550)</f>
        <v>0</v>
      </c>
      <c r="AS550" s="99">
        <f>SUMIFS(通讯通路门店!$U:$U,通讯通路门店!$S:$S,$G550)</f>
        <v>0</v>
      </c>
      <c r="AT550" s="99">
        <f>SUMIFS(通讯通路门店!$V:$V,通讯通路门店!$S:$S,$G550)</f>
        <v>0</v>
      </c>
      <c r="AU550" s="99">
        <f>SUMIFS(通讯通路门店!$W:$W,通讯通路门店!$S:$S,$G550)</f>
        <v>0</v>
      </c>
      <c r="AV550" s="99">
        <f>SUMIFS(通讯通路门店!$Z:$Z,通讯通路门店!$S:$S,$G550)</f>
        <v>0</v>
      </c>
      <c r="AW550" s="99">
        <f>SUMIFS(通讯通路门店!$AB:$AB,通讯通路门店!$S:$S,$G550)</f>
        <v>0</v>
      </c>
      <c r="AX550" s="99">
        <f>SUMIFS(通讯通路门店!$X:$X,通讯通路门店!$S:$S,$G550)</f>
        <v>0</v>
      </c>
      <c r="AY550" s="99">
        <f>SUMIFS(通讯通路门店!$Y:$Y,通讯通路门店!$S:$S,$G550)</f>
        <v>0</v>
      </c>
      <c r="AZ550" s="99">
        <f>SUMIFS(通讯通路门店!$AA:$AA,通讯通路门店!$S:$S,$G550)</f>
        <v>0</v>
      </c>
      <c r="BA550" s="99">
        <f t="shared" si="43"/>
        <v>0</v>
      </c>
      <c r="BB550" s="99">
        <f t="shared" si="44"/>
        <v>0</v>
      </c>
      <c r="BC550" s="99">
        <f>SUMIFS(通讯通路门店!$W:$W,通讯通路门店!$S:$S,$G550,通讯通路门店!$J:$J,"荣耀体验店")+SUMIFS(通讯通路门店!$W:$W,通讯通路门店!$S:$S,$G550,通讯通路门店!$J:$J,"荣耀授权专卖店")</f>
        <v>0</v>
      </c>
      <c r="BD550" s="99">
        <f>SUMIFS(通讯通路门店!$Z:$Z,通讯通路门店!$S:$S,$G550,通讯通路门店!$J:$J,"VIVO体验店")</f>
        <v>0</v>
      </c>
      <c r="BE550" s="99">
        <f>SUMIFS(通讯通路门店!$AB:$AB,通讯通路门店!$S:$S,$G550,通讯通路门店!$J:$J,"OPPO体验店")</f>
        <v>0</v>
      </c>
      <c r="BF550" s="99">
        <f>SUMIFS(通讯通路门店!$X:$X,通讯通路门店!$S:$S,$G550,通讯通路门店!$J:$J,"华为授权体验店")+SUMIFS(通讯通路门店!$AA:$AA,通讯通路门店!$S:$S,$G550,通讯通路门店!$J:$J,"华为堡垒店")</f>
        <v>0</v>
      </c>
      <c r="BG550" s="99">
        <f>SUMIFS(通讯通路门店!$Y:$Y,通讯通路门店!$S:$S,$G550,通讯通路门店!$J:$J,"小米体验店")</f>
        <v>0</v>
      </c>
      <c r="BH550" s="99">
        <f>SUMIFS(通讯通路门店!$AA:$AA,通讯通路门店!$S:$S,$G550,通讯通路门店!$J:$J,"苹果体验店")</f>
        <v>0</v>
      </c>
      <c r="BI550" s="99">
        <f>SUMIFS(通讯通路门店!$K:$K,通讯通路门店!$S:$S,$G550,通讯通路门店!$J:$J,"其他品牌专卖店")</f>
        <v>0</v>
      </c>
      <c r="BJ550" s="99">
        <f>SUMIFS(通讯通路门店!$AC:$AC,通讯通路门店!$S:$S,$G550)</f>
        <v>0</v>
      </c>
      <c r="BK550" s="99">
        <f>SUMIFS(通讯通路门店!$AD:$AD,通讯通路门店!$S:$S,$G550)</f>
        <v>0</v>
      </c>
      <c r="BL550" s="99">
        <f>SUMIFS(通讯通路门店!$AE:$AE,通讯通路门店!$S:$S,$G550)</f>
        <v>0</v>
      </c>
      <c r="BM550" s="99">
        <f>SUMIFS(通讯通路门店!$AF:$AF,通讯通路门店!$S:$S,$G550)</f>
        <v>0</v>
      </c>
      <c r="BN550" s="99">
        <f>SUMIFS(通讯通路门店!$AG:$AG,通讯通路门店!$S:$S,$G550)</f>
        <v>0</v>
      </c>
      <c r="BO550" s="99">
        <f>SUMIFS(通讯通路门店!$AH:$AH,通讯通路门店!$S:$S,$G550)</f>
        <v>0</v>
      </c>
      <c r="BP550" s="99">
        <f>SUMIFS(通讯通路门店!$AI:$AI,通讯通路门店!$S:$S,$G550)</f>
        <v>0</v>
      </c>
      <c r="BQ550" s="83"/>
    </row>
    <row r="551" spans="1:69">
      <c r="A551" s="99" t="str">
        <f>IFERROR(_xlfn.XLOOKUP($G551,通讯通路门店!$S$4:$S$993933,通讯通路门店!$A$4:$A$993933,0,0),"")</f>
        <v/>
      </c>
      <c r="B551" s="99" t="str">
        <f>IFERROR(_xlfn.XLOOKUP($G551,通讯通路门店!$S$4:$S$993933,通讯通路门店!$B$4:$B$993933,0,0),"")</f>
        <v/>
      </c>
      <c r="C551" s="99" t="str">
        <f>IFERROR(_xlfn.XLOOKUP($G551,通讯通路门店!$S$4:$S$993933,通讯通路门店!$C$4:$C$993933,0,0),"")</f>
        <v/>
      </c>
      <c r="D551" s="99" t="str">
        <f>IFERROR(_xlfn.XLOOKUP($G551,通讯通路门店!$S$4:$S$993933,通讯通路门店!$D$4:$D$993933,0,0),"")</f>
        <v/>
      </c>
      <c r="E551" s="83"/>
      <c r="F551" s="83"/>
      <c r="G551" s="101" t="e">
        <v>#N/A</v>
      </c>
      <c r="H551" s="102" t="str">
        <f>IFERROR(_xlfn.XLOOKUP($G551,通讯通路门店!$S$4:$S$993933,通讯通路门店!$R$4:$R$993933,0,0),"")</f>
        <v/>
      </c>
      <c r="I551" s="83"/>
      <c r="J551" s="83"/>
      <c r="K551" s="83"/>
      <c r="L551" s="83"/>
      <c r="M551" s="83"/>
      <c r="N551" s="83"/>
      <c r="O551" s="83"/>
      <c r="P551" s="83"/>
      <c r="Q551" s="83"/>
      <c r="R551" s="83"/>
      <c r="S551" s="83"/>
      <c r="T551" s="83"/>
      <c r="U551" s="99">
        <f>COUNTIF(通讯通路门店!$S:$S,$G551)</f>
        <v>0</v>
      </c>
      <c r="V551" s="99">
        <f>COUNTIFS(通讯通路门店!$S:$S,$G551,通讯通路门店!$J:$J,"综合卖场")</f>
        <v>0</v>
      </c>
      <c r="W551" s="99">
        <f>SUMIFS(通讯通路门店!$AJ:$AJ,通讯通路门店!$S:$S,通讯客户沙盘!$G551)</f>
        <v>0</v>
      </c>
      <c r="X551" s="99">
        <f t="shared" si="40"/>
        <v>0</v>
      </c>
      <c r="Y551" s="99">
        <f>COUNTIFS(通讯通路门店!$S:$S,$G551,通讯通路门店!$J:$J,"荣耀体验店")+COUNTIFS(通讯通路门店!$S:$S,$G551,通讯通路门店!$J:$J,"荣耀授权专卖店")</f>
        <v>0</v>
      </c>
      <c r="Z551" s="99">
        <f>COUNTIFS(通讯通路门店!$S:$S,$G551,通讯通路门店!$J:$J,"VIVO体验店")</f>
        <v>0</v>
      </c>
      <c r="AA551" s="99">
        <f>COUNTIFS(通讯通路门店!$S:$S,$G551,通讯通路门店!$J:$J,"OPPO体验店")</f>
        <v>0</v>
      </c>
      <c r="AB551" s="99">
        <f>COUNTIFS(通讯通路门店!$S:$S,$G551,通讯通路门店!$J:$J,"华为授权体验店")+COUNTIFS(通讯通路门店!$S:$S,$G551,通讯通路门店!$J:$J,"华为堡垒店")</f>
        <v>0</v>
      </c>
      <c r="AC551" s="99">
        <f>COUNTIFS(通讯通路门店!$S:$S,$G551,通讯通路门店!$J:$J,"小米体验店")</f>
        <v>0</v>
      </c>
      <c r="AD551" s="99">
        <f>COUNTIFS(通讯通路门店!$S:$S,$G551,通讯通路门店!$J:$J,"苹果体验店")</f>
        <v>0</v>
      </c>
      <c r="AE551" s="99">
        <f>COUNTIFS(通讯通路门店!$S:$S,$G551,通讯通路门店!$J:$J,"其他品牌专卖店")</f>
        <v>0</v>
      </c>
      <c r="AF551" s="99">
        <f>SUMIFS(通讯通路门店!$BI:$BI,通讯通路门店!$S:$S,$G551)</f>
        <v>0</v>
      </c>
      <c r="AG551" s="99">
        <f>SUMIFS(通讯通路门店!$BH:$BH,通讯通路门店!$S:$S,$G551)</f>
        <v>0</v>
      </c>
      <c r="AH551" s="99">
        <f t="shared" si="41"/>
        <v>0</v>
      </c>
      <c r="AI551" s="99">
        <f>SUMIFS(通讯通路门店!$BB:$BB,通讯通路门店!$S:$S,$G551)</f>
        <v>0</v>
      </c>
      <c r="AJ551" s="99">
        <f>SUMIFS(通讯通路门店!$BE:$BE,通讯通路门店!$S:$S,$G551)</f>
        <v>0</v>
      </c>
      <c r="AK551" s="99">
        <f>SUMIFS(通讯通路门店!$BG:$BG,通讯通路门店!$S:$S,$G551)</f>
        <v>0</v>
      </c>
      <c r="AL551" s="99">
        <f>SUMIFS(通讯通路门店!$BC:$BC,通讯通路门店!$S:$S,$G551)</f>
        <v>0</v>
      </c>
      <c r="AM551" s="99">
        <f>SUMIFS(通讯通路门店!$BD:$BD,通讯通路门店!$S:$S,$G551)</f>
        <v>0</v>
      </c>
      <c r="AN551" s="99">
        <f>SUMIFS(通讯通路门店!$BF:$BF,通讯通路门店!$S:$S,$G551)</f>
        <v>0</v>
      </c>
      <c r="AO551" s="99">
        <f t="shared" si="42"/>
        <v>0</v>
      </c>
      <c r="AP551" s="99">
        <f>SUMIFS(通讯通路门店!$K:$K,通讯通路门店!$S:$S,$G551)</f>
        <v>0</v>
      </c>
      <c r="AQ551" s="83"/>
      <c r="AR551" s="99">
        <f>SUMIFS(通讯通路门店!$T:$T,通讯通路门店!$S:$S,$G551)</f>
        <v>0</v>
      </c>
      <c r="AS551" s="99">
        <f>SUMIFS(通讯通路门店!$U:$U,通讯通路门店!$S:$S,$G551)</f>
        <v>0</v>
      </c>
      <c r="AT551" s="99">
        <f>SUMIFS(通讯通路门店!$V:$V,通讯通路门店!$S:$S,$G551)</f>
        <v>0</v>
      </c>
      <c r="AU551" s="99">
        <f>SUMIFS(通讯通路门店!$W:$W,通讯通路门店!$S:$S,$G551)</f>
        <v>0</v>
      </c>
      <c r="AV551" s="99">
        <f>SUMIFS(通讯通路门店!$Z:$Z,通讯通路门店!$S:$S,$G551)</f>
        <v>0</v>
      </c>
      <c r="AW551" s="99">
        <f>SUMIFS(通讯通路门店!$AB:$AB,通讯通路门店!$S:$S,$G551)</f>
        <v>0</v>
      </c>
      <c r="AX551" s="99">
        <f>SUMIFS(通讯通路门店!$X:$X,通讯通路门店!$S:$S,$G551)</f>
        <v>0</v>
      </c>
      <c r="AY551" s="99">
        <f>SUMIFS(通讯通路门店!$Y:$Y,通讯通路门店!$S:$S,$G551)</f>
        <v>0</v>
      </c>
      <c r="AZ551" s="99">
        <f>SUMIFS(通讯通路门店!$AA:$AA,通讯通路门店!$S:$S,$G551)</f>
        <v>0</v>
      </c>
      <c r="BA551" s="99">
        <f t="shared" si="43"/>
        <v>0</v>
      </c>
      <c r="BB551" s="99">
        <f t="shared" si="44"/>
        <v>0</v>
      </c>
      <c r="BC551" s="99">
        <f>SUMIFS(通讯通路门店!$W:$W,通讯通路门店!$S:$S,$G551,通讯通路门店!$J:$J,"荣耀体验店")+SUMIFS(通讯通路门店!$W:$W,通讯通路门店!$S:$S,$G551,通讯通路门店!$J:$J,"荣耀授权专卖店")</f>
        <v>0</v>
      </c>
      <c r="BD551" s="99">
        <f>SUMIFS(通讯通路门店!$Z:$Z,通讯通路门店!$S:$S,$G551,通讯通路门店!$J:$J,"VIVO体验店")</f>
        <v>0</v>
      </c>
      <c r="BE551" s="99">
        <f>SUMIFS(通讯通路门店!$AB:$AB,通讯通路门店!$S:$S,$G551,通讯通路门店!$J:$J,"OPPO体验店")</f>
        <v>0</v>
      </c>
      <c r="BF551" s="99">
        <f>SUMIFS(通讯通路门店!$X:$X,通讯通路门店!$S:$S,$G551,通讯通路门店!$J:$J,"华为授权体验店")+SUMIFS(通讯通路门店!$AA:$AA,通讯通路门店!$S:$S,$G551,通讯通路门店!$J:$J,"华为堡垒店")</f>
        <v>0</v>
      </c>
      <c r="BG551" s="99">
        <f>SUMIFS(通讯通路门店!$Y:$Y,通讯通路门店!$S:$S,$G551,通讯通路门店!$J:$J,"小米体验店")</f>
        <v>0</v>
      </c>
      <c r="BH551" s="99">
        <f>SUMIFS(通讯通路门店!$AA:$AA,通讯通路门店!$S:$S,$G551,通讯通路门店!$J:$J,"苹果体验店")</f>
        <v>0</v>
      </c>
      <c r="BI551" s="99">
        <f>SUMIFS(通讯通路门店!$K:$K,通讯通路门店!$S:$S,$G551,通讯通路门店!$J:$J,"其他品牌专卖店")</f>
        <v>0</v>
      </c>
      <c r="BJ551" s="99">
        <f>SUMIFS(通讯通路门店!$AC:$AC,通讯通路门店!$S:$S,$G551)</f>
        <v>0</v>
      </c>
      <c r="BK551" s="99">
        <f>SUMIFS(通讯通路门店!$AD:$AD,通讯通路门店!$S:$S,$G551)</f>
        <v>0</v>
      </c>
      <c r="BL551" s="99">
        <f>SUMIFS(通讯通路门店!$AE:$AE,通讯通路门店!$S:$S,$G551)</f>
        <v>0</v>
      </c>
      <c r="BM551" s="99">
        <f>SUMIFS(通讯通路门店!$AF:$AF,通讯通路门店!$S:$S,$G551)</f>
        <v>0</v>
      </c>
      <c r="BN551" s="99">
        <f>SUMIFS(通讯通路门店!$AG:$AG,通讯通路门店!$S:$S,$G551)</f>
        <v>0</v>
      </c>
      <c r="BO551" s="99">
        <f>SUMIFS(通讯通路门店!$AH:$AH,通讯通路门店!$S:$S,$G551)</f>
        <v>0</v>
      </c>
      <c r="BP551" s="99">
        <f>SUMIFS(通讯通路门店!$AI:$AI,通讯通路门店!$S:$S,$G551)</f>
        <v>0</v>
      </c>
      <c r="BQ551" s="83"/>
    </row>
    <row r="552" spans="1:69">
      <c r="A552" s="99" t="str">
        <f>IFERROR(_xlfn.XLOOKUP($G552,通讯通路门店!$S$4:$S$993933,通讯通路门店!$A$4:$A$993933,0,0),"")</f>
        <v/>
      </c>
      <c r="B552" s="99" t="str">
        <f>IFERROR(_xlfn.XLOOKUP($G552,通讯通路门店!$S$4:$S$993933,通讯通路门店!$B$4:$B$993933,0,0),"")</f>
        <v/>
      </c>
      <c r="C552" s="99" t="str">
        <f>IFERROR(_xlfn.XLOOKUP($G552,通讯通路门店!$S$4:$S$993933,通讯通路门店!$C$4:$C$993933,0,0),"")</f>
        <v/>
      </c>
      <c r="D552" s="99" t="str">
        <f>IFERROR(_xlfn.XLOOKUP($G552,通讯通路门店!$S$4:$S$993933,通讯通路门店!$D$4:$D$993933,0,0),"")</f>
        <v/>
      </c>
      <c r="E552" s="83"/>
      <c r="F552" s="83"/>
      <c r="G552" s="101" t="e">
        <v>#N/A</v>
      </c>
      <c r="H552" s="102" t="str">
        <f>IFERROR(_xlfn.XLOOKUP($G552,通讯通路门店!$S$4:$S$993933,通讯通路门店!$R$4:$R$993933,0,0),"")</f>
        <v/>
      </c>
      <c r="I552" s="83"/>
      <c r="J552" s="83"/>
      <c r="K552" s="83"/>
      <c r="L552" s="83"/>
      <c r="M552" s="83"/>
      <c r="N552" s="83"/>
      <c r="O552" s="83"/>
      <c r="P552" s="83"/>
      <c r="Q552" s="83"/>
      <c r="R552" s="83"/>
      <c r="S552" s="83"/>
      <c r="T552" s="83"/>
      <c r="U552" s="99">
        <f>COUNTIF(通讯通路门店!$S:$S,$G552)</f>
        <v>0</v>
      </c>
      <c r="V552" s="99">
        <f>COUNTIFS(通讯通路门店!$S:$S,$G552,通讯通路门店!$J:$J,"综合卖场")</f>
        <v>0</v>
      </c>
      <c r="W552" s="99">
        <f>SUMIFS(通讯通路门店!$AJ:$AJ,通讯通路门店!$S:$S,通讯客户沙盘!$G552)</f>
        <v>0</v>
      </c>
      <c r="X552" s="99">
        <f t="shared" si="40"/>
        <v>0</v>
      </c>
      <c r="Y552" s="99">
        <f>COUNTIFS(通讯通路门店!$S:$S,$G552,通讯通路门店!$J:$J,"荣耀体验店")+COUNTIFS(通讯通路门店!$S:$S,$G552,通讯通路门店!$J:$J,"荣耀授权专卖店")</f>
        <v>0</v>
      </c>
      <c r="Z552" s="99">
        <f>COUNTIFS(通讯通路门店!$S:$S,$G552,通讯通路门店!$J:$J,"VIVO体验店")</f>
        <v>0</v>
      </c>
      <c r="AA552" s="99">
        <f>COUNTIFS(通讯通路门店!$S:$S,$G552,通讯通路门店!$J:$J,"OPPO体验店")</f>
        <v>0</v>
      </c>
      <c r="AB552" s="99">
        <f>COUNTIFS(通讯通路门店!$S:$S,$G552,通讯通路门店!$J:$J,"华为授权体验店")+COUNTIFS(通讯通路门店!$S:$S,$G552,通讯通路门店!$J:$J,"华为堡垒店")</f>
        <v>0</v>
      </c>
      <c r="AC552" s="99">
        <f>COUNTIFS(通讯通路门店!$S:$S,$G552,通讯通路门店!$J:$J,"小米体验店")</f>
        <v>0</v>
      </c>
      <c r="AD552" s="99">
        <f>COUNTIFS(通讯通路门店!$S:$S,$G552,通讯通路门店!$J:$J,"苹果体验店")</f>
        <v>0</v>
      </c>
      <c r="AE552" s="99">
        <f>COUNTIFS(通讯通路门店!$S:$S,$G552,通讯通路门店!$J:$J,"其他品牌专卖店")</f>
        <v>0</v>
      </c>
      <c r="AF552" s="99">
        <f>SUMIFS(通讯通路门店!$BI:$BI,通讯通路门店!$S:$S,$G552)</f>
        <v>0</v>
      </c>
      <c r="AG552" s="99">
        <f>SUMIFS(通讯通路门店!$BH:$BH,通讯通路门店!$S:$S,$G552)</f>
        <v>0</v>
      </c>
      <c r="AH552" s="99">
        <f t="shared" si="41"/>
        <v>0</v>
      </c>
      <c r="AI552" s="99">
        <f>SUMIFS(通讯通路门店!$BB:$BB,通讯通路门店!$S:$S,$G552)</f>
        <v>0</v>
      </c>
      <c r="AJ552" s="99">
        <f>SUMIFS(通讯通路门店!$BE:$BE,通讯通路门店!$S:$S,$G552)</f>
        <v>0</v>
      </c>
      <c r="AK552" s="99">
        <f>SUMIFS(通讯通路门店!$BG:$BG,通讯通路门店!$S:$S,$G552)</f>
        <v>0</v>
      </c>
      <c r="AL552" s="99">
        <f>SUMIFS(通讯通路门店!$BC:$BC,通讯通路门店!$S:$S,$G552)</f>
        <v>0</v>
      </c>
      <c r="AM552" s="99">
        <f>SUMIFS(通讯通路门店!$BD:$BD,通讯通路门店!$S:$S,$G552)</f>
        <v>0</v>
      </c>
      <c r="AN552" s="99">
        <f>SUMIFS(通讯通路门店!$BF:$BF,通讯通路门店!$S:$S,$G552)</f>
        <v>0</v>
      </c>
      <c r="AO552" s="99">
        <f t="shared" si="42"/>
        <v>0</v>
      </c>
      <c r="AP552" s="99">
        <f>SUMIFS(通讯通路门店!$K:$K,通讯通路门店!$S:$S,$G552)</f>
        <v>0</v>
      </c>
      <c r="AQ552" s="83"/>
      <c r="AR552" s="99">
        <f>SUMIFS(通讯通路门店!$T:$T,通讯通路门店!$S:$S,$G552)</f>
        <v>0</v>
      </c>
      <c r="AS552" s="99">
        <f>SUMIFS(通讯通路门店!$U:$U,通讯通路门店!$S:$S,$G552)</f>
        <v>0</v>
      </c>
      <c r="AT552" s="99">
        <f>SUMIFS(通讯通路门店!$V:$V,通讯通路门店!$S:$S,$G552)</f>
        <v>0</v>
      </c>
      <c r="AU552" s="99">
        <f>SUMIFS(通讯通路门店!$W:$W,通讯通路门店!$S:$S,$G552)</f>
        <v>0</v>
      </c>
      <c r="AV552" s="99">
        <f>SUMIFS(通讯通路门店!$Z:$Z,通讯通路门店!$S:$S,$G552)</f>
        <v>0</v>
      </c>
      <c r="AW552" s="99">
        <f>SUMIFS(通讯通路门店!$AB:$AB,通讯通路门店!$S:$S,$G552)</f>
        <v>0</v>
      </c>
      <c r="AX552" s="99">
        <f>SUMIFS(通讯通路门店!$X:$X,通讯通路门店!$S:$S,$G552)</f>
        <v>0</v>
      </c>
      <c r="AY552" s="99">
        <f>SUMIFS(通讯通路门店!$Y:$Y,通讯通路门店!$S:$S,$G552)</f>
        <v>0</v>
      </c>
      <c r="AZ552" s="99">
        <f>SUMIFS(通讯通路门店!$AA:$AA,通讯通路门店!$S:$S,$G552)</f>
        <v>0</v>
      </c>
      <c r="BA552" s="99">
        <f t="shared" si="43"/>
        <v>0</v>
      </c>
      <c r="BB552" s="99">
        <f t="shared" si="44"/>
        <v>0</v>
      </c>
      <c r="BC552" s="99">
        <f>SUMIFS(通讯通路门店!$W:$W,通讯通路门店!$S:$S,$G552,通讯通路门店!$J:$J,"荣耀体验店")+SUMIFS(通讯通路门店!$W:$W,通讯通路门店!$S:$S,$G552,通讯通路门店!$J:$J,"荣耀授权专卖店")</f>
        <v>0</v>
      </c>
      <c r="BD552" s="99">
        <f>SUMIFS(通讯通路门店!$Z:$Z,通讯通路门店!$S:$S,$G552,通讯通路门店!$J:$J,"VIVO体验店")</f>
        <v>0</v>
      </c>
      <c r="BE552" s="99">
        <f>SUMIFS(通讯通路门店!$AB:$AB,通讯通路门店!$S:$S,$G552,通讯通路门店!$J:$J,"OPPO体验店")</f>
        <v>0</v>
      </c>
      <c r="BF552" s="99">
        <f>SUMIFS(通讯通路门店!$X:$X,通讯通路门店!$S:$S,$G552,通讯通路门店!$J:$J,"华为授权体验店")+SUMIFS(通讯通路门店!$AA:$AA,通讯通路门店!$S:$S,$G552,通讯通路门店!$J:$J,"华为堡垒店")</f>
        <v>0</v>
      </c>
      <c r="BG552" s="99">
        <f>SUMIFS(通讯通路门店!$Y:$Y,通讯通路门店!$S:$S,$G552,通讯通路门店!$J:$J,"小米体验店")</f>
        <v>0</v>
      </c>
      <c r="BH552" s="99">
        <f>SUMIFS(通讯通路门店!$AA:$AA,通讯通路门店!$S:$S,$G552,通讯通路门店!$J:$J,"苹果体验店")</f>
        <v>0</v>
      </c>
      <c r="BI552" s="99">
        <f>SUMIFS(通讯通路门店!$K:$K,通讯通路门店!$S:$S,$G552,通讯通路门店!$J:$J,"其他品牌专卖店")</f>
        <v>0</v>
      </c>
      <c r="BJ552" s="99">
        <f>SUMIFS(通讯通路门店!$AC:$AC,通讯通路门店!$S:$S,$G552)</f>
        <v>0</v>
      </c>
      <c r="BK552" s="99">
        <f>SUMIFS(通讯通路门店!$AD:$AD,通讯通路门店!$S:$S,$G552)</f>
        <v>0</v>
      </c>
      <c r="BL552" s="99">
        <f>SUMIFS(通讯通路门店!$AE:$AE,通讯通路门店!$S:$S,$G552)</f>
        <v>0</v>
      </c>
      <c r="BM552" s="99">
        <f>SUMIFS(通讯通路门店!$AF:$AF,通讯通路门店!$S:$S,$G552)</f>
        <v>0</v>
      </c>
      <c r="BN552" s="99">
        <f>SUMIFS(通讯通路门店!$AG:$AG,通讯通路门店!$S:$S,$G552)</f>
        <v>0</v>
      </c>
      <c r="BO552" s="99">
        <f>SUMIFS(通讯通路门店!$AH:$AH,通讯通路门店!$S:$S,$G552)</f>
        <v>0</v>
      </c>
      <c r="BP552" s="99">
        <f>SUMIFS(通讯通路门店!$AI:$AI,通讯通路门店!$S:$S,$G552)</f>
        <v>0</v>
      </c>
      <c r="BQ552" s="83"/>
    </row>
    <row r="553" spans="1:69">
      <c r="A553" s="99" t="str">
        <f>IFERROR(_xlfn.XLOOKUP($G553,通讯通路门店!$S$4:$S$993933,通讯通路门店!$A$4:$A$993933,0,0),"")</f>
        <v/>
      </c>
      <c r="B553" s="99" t="str">
        <f>IFERROR(_xlfn.XLOOKUP($G553,通讯通路门店!$S$4:$S$993933,通讯通路门店!$B$4:$B$993933,0,0),"")</f>
        <v/>
      </c>
      <c r="C553" s="99" t="str">
        <f>IFERROR(_xlfn.XLOOKUP($G553,通讯通路门店!$S$4:$S$993933,通讯通路门店!$C$4:$C$993933,0,0),"")</f>
        <v/>
      </c>
      <c r="D553" s="99" t="str">
        <f>IFERROR(_xlfn.XLOOKUP($G553,通讯通路门店!$S$4:$S$993933,通讯通路门店!$D$4:$D$993933,0,0),"")</f>
        <v/>
      </c>
      <c r="E553" s="83"/>
      <c r="F553" s="83"/>
      <c r="G553" s="101" t="e">
        <v>#N/A</v>
      </c>
      <c r="H553" s="102" t="str">
        <f>IFERROR(_xlfn.XLOOKUP($G553,通讯通路门店!$S$4:$S$993933,通讯通路门店!$R$4:$R$993933,0,0),"")</f>
        <v/>
      </c>
      <c r="I553" s="83"/>
      <c r="J553" s="83"/>
      <c r="K553" s="83"/>
      <c r="L553" s="83"/>
      <c r="M553" s="83"/>
      <c r="N553" s="83"/>
      <c r="O553" s="83"/>
      <c r="P553" s="83"/>
      <c r="Q553" s="83"/>
      <c r="R553" s="83"/>
      <c r="S553" s="83"/>
      <c r="T553" s="83"/>
      <c r="U553" s="99">
        <f>COUNTIF(通讯通路门店!$S:$S,$G553)</f>
        <v>0</v>
      </c>
      <c r="V553" s="99">
        <f>COUNTIFS(通讯通路门店!$S:$S,$G553,通讯通路门店!$J:$J,"综合卖场")</f>
        <v>0</v>
      </c>
      <c r="W553" s="99">
        <f>SUMIFS(通讯通路门店!$AJ:$AJ,通讯通路门店!$S:$S,通讯客户沙盘!$G553)</f>
        <v>0</v>
      </c>
      <c r="X553" s="99">
        <f t="shared" si="40"/>
        <v>0</v>
      </c>
      <c r="Y553" s="99">
        <f>COUNTIFS(通讯通路门店!$S:$S,$G553,通讯通路门店!$J:$J,"荣耀体验店")+COUNTIFS(通讯通路门店!$S:$S,$G553,通讯通路门店!$J:$J,"荣耀授权专卖店")</f>
        <v>0</v>
      </c>
      <c r="Z553" s="99">
        <f>COUNTIFS(通讯通路门店!$S:$S,$G553,通讯通路门店!$J:$J,"VIVO体验店")</f>
        <v>0</v>
      </c>
      <c r="AA553" s="99">
        <f>COUNTIFS(通讯通路门店!$S:$S,$G553,通讯通路门店!$J:$J,"OPPO体验店")</f>
        <v>0</v>
      </c>
      <c r="AB553" s="99">
        <f>COUNTIFS(通讯通路门店!$S:$S,$G553,通讯通路门店!$J:$J,"华为授权体验店")+COUNTIFS(通讯通路门店!$S:$S,$G553,通讯通路门店!$J:$J,"华为堡垒店")</f>
        <v>0</v>
      </c>
      <c r="AC553" s="99">
        <f>COUNTIFS(通讯通路门店!$S:$S,$G553,通讯通路门店!$J:$J,"小米体验店")</f>
        <v>0</v>
      </c>
      <c r="AD553" s="99">
        <f>COUNTIFS(通讯通路门店!$S:$S,$G553,通讯通路门店!$J:$J,"苹果体验店")</f>
        <v>0</v>
      </c>
      <c r="AE553" s="99">
        <f>COUNTIFS(通讯通路门店!$S:$S,$G553,通讯通路门店!$J:$J,"其他品牌专卖店")</f>
        <v>0</v>
      </c>
      <c r="AF553" s="99">
        <f>SUMIFS(通讯通路门店!$BI:$BI,通讯通路门店!$S:$S,$G553)</f>
        <v>0</v>
      </c>
      <c r="AG553" s="99">
        <f>SUMIFS(通讯通路门店!$BH:$BH,通讯通路门店!$S:$S,$G553)</f>
        <v>0</v>
      </c>
      <c r="AH553" s="99">
        <f t="shared" si="41"/>
        <v>0</v>
      </c>
      <c r="AI553" s="99">
        <f>SUMIFS(通讯通路门店!$BB:$BB,通讯通路门店!$S:$S,$G553)</f>
        <v>0</v>
      </c>
      <c r="AJ553" s="99">
        <f>SUMIFS(通讯通路门店!$BE:$BE,通讯通路门店!$S:$S,$G553)</f>
        <v>0</v>
      </c>
      <c r="AK553" s="99">
        <f>SUMIFS(通讯通路门店!$BG:$BG,通讯通路门店!$S:$S,$G553)</f>
        <v>0</v>
      </c>
      <c r="AL553" s="99">
        <f>SUMIFS(通讯通路门店!$BC:$BC,通讯通路门店!$S:$S,$G553)</f>
        <v>0</v>
      </c>
      <c r="AM553" s="99">
        <f>SUMIFS(通讯通路门店!$BD:$BD,通讯通路门店!$S:$S,$G553)</f>
        <v>0</v>
      </c>
      <c r="AN553" s="99">
        <f>SUMIFS(通讯通路门店!$BF:$BF,通讯通路门店!$S:$S,$G553)</f>
        <v>0</v>
      </c>
      <c r="AO553" s="99">
        <f t="shared" si="42"/>
        <v>0</v>
      </c>
      <c r="AP553" s="99">
        <f>SUMIFS(通讯通路门店!$K:$K,通讯通路门店!$S:$S,$G553)</f>
        <v>0</v>
      </c>
      <c r="AQ553" s="83"/>
      <c r="AR553" s="99">
        <f>SUMIFS(通讯通路门店!$T:$T,通讯通路门店!$S:$S,$G553)</f>
        <v>0</v>
      </c>
      <c r="AS553" s="99">
        <f>SUMIFS(通讯通路门店!$U:$U,通讯通路门店!$S:$S,$G553)</f>
        <v>0</v>
      </c>
      <c r="AT553" s="99">
        <f>SUMIFS(通讯通路门店!$V:$V,通讯通路门店!$S:$S,$G553)</f>
        <v>0</v>
      </c>
      <c r="AU553" s="99">
        <f>SUMIFS(通讯通路门店!$W:$W,通讯通路门店!$S:$S,$G553)</f>
        <v>0</v>
      </c>
      <c r="AV553" s="99">
        <f>SUMIFS(通讯通路门店!$Z:$Z,通讯通路门店!$S:$S,$G553)</f>
        <v>0</v>
      </c>
      <c r="AW553" s="99">
        <f>SUMIFS(通讯通路门店!$AB:$AB,通讯通路门店!$S:$S,$G553)</f>
        <v>0</v>
      </c>
      <c r="AX553" s="99">
        <f>SUMIFS(通讯通路门店!$X:$X,通讯通路门店!$S:$S,$G553)</f>
        <v>0</v>
      </c>
      <c r="AY553" s="99">
        <f>SUMIFS(通讯通路门店!$Y:$Y,通讯通路门店!$S:$S,$G553)</f>
        <v>0</v>
      </c>
      <c r="AZ553" s="99">
        <f>SUMIFS(通讯通路门店!$AA:$AA,通讯通路门店!$S:$S,$G553)</f>
        <v>0</v>
      </c>
      <c r="BA553" s="99">
        <f t="shared" si="43"/>
        <v>0</v>
      </c>
      <c r="BB553" s="99">
        <f t="shared" si="44"/>
        <v>0</v>
      </c>
      <c r="BC553" s="99">
        <f>SUMIFS(通讯通路门店!$W:$W,通讯通路门店!$S:$S,$G553,通讯通路门店!$J:$J,"荣耀体验店")+SUMIFS(通讯通路门店!$W:$W,通讯通路门店!$S:$S,$G553,通讯通路门店!$J:$J,"荣耀授权专卖店")</f>
        <v>0</v>
      </c>
      <c r="BD553" s="99">
        <f>SUMIFS(通讯通路门店!$Z:$Z,通讯通路门店!$S:$S,$G553,通讯通路门店!$J:$J,"VIVO体验店")</f>
        <v>0</v>
      </c>
      <c r="BE553" s="99">
        <f>SUMIFS(通讯通路门店!$AB:$AB,通讯通路门店!$S:$S,$G553,通讯通路门店!$J:$J,"OPPO体验店")</f>
        <v>0</v>
      </c>
      <c r="BF553" s="99">
        <f>SUMIFS(通讯通路门店!$X:$X,通讯通路门店!$S:$S,$G553,通讯通路门店!$J:$J,"华为授权体验店")+SUMIFS(通讯通路门店!$AA:$AA,通讯通路门店!$S:$S,$G553,通讯通路门店!$J:$J,"华为堡垒店")</f>
        <v>0</v>
      </c>
      <c r="BG553" s="99">
        <f>SUMIFS(通讯通路门店!$Y:$Y,通讯通路门店!$S:$S,$G553,通讯通路门店!$J:$J,"小米体验店")</f>
        <v>0</v>
      </c>
      <c r="BH553" s="99">
        <f>SUMIFS(通讯通路门店!$AA:$AA,通讯通路门店!$S:$S,$G553,通讯通路门店!$J:$J,"苹果体验店")</f>
        <v>0</v>
      </c>
      <c r="BI553" s="99">
        <f>SUMIFS(通讯通路门店!$K:$K,通讯通路门店!$S:$S,$G553,通讯通路门店!$J:$J,"其他品牌专卖店")</f>
        <v>0</v>
      </c>
      <c r="BJ553" s="99">
        <f>SUMIFS(通讯通路门店!$AC:$AC,通讯通路门店!$S:$S,$G553)</f>
        <v>0</v>
      </c>
      <c r="BK553" s="99">
        <f>SUMIFS(通讯通路门店!$AD:$AD,通讯通路门店!$S:$S,$G553)</f>
        <v>0</v>
      </c>
      <c r="BL553" s="99">
        <f>SUMIFS(通讯通路门店!$AE:$AE,通讯通路门店!$S:$S,$G553)</f>
        <v>0</v>
      </c>
      <c r="BM553" s="99">
        <f>SUMIFS(通讯通路门店!$AF:$AF,通讯通路门店!$S:$S,$G553)</f>
        <v>0</v>
      </c>
      <c r="BN553" s="99">
        <f>SUMIFS(通讯通路门店!$AG:$AG,通讯通路门店!$S:$S,$G553)</f>
        <v>0</v>
      </c>
      <c r="BO553" s="99">
        <f>SUMIFS(通讯通路门店!$AH:$AH,通讯通路门店!$S:$S,$G553)</f>
        <v>0</v>
      </c>
      <c r="BP553" s="99">
        <f>SUMIFS(通讯通路门店!$AI:$AI,通讯通路门店!$S:$S,$G553)</f>
        <v>0</v>
      </c>
      <c r="BQ553" s="83"/>
    </row>
    <row r="554" spans="1:69">
      <c r="A554" s="99" t="str">
        <f>IFERROR(_xlfn.XLOOKUP($G554,通讯通路门店!$S$4:$S$993933,通讯通路门店!$A$4:$A$993933,0,0),"")</f>
        <v/>
      </c>
      <c r="B554" s="99" t="str">
        <f>IFERROR(_xlfn.XLOOKUP($G554,通讯通路门店!$S$4:$S$993933,通讯通路门店!$B$4:$B$993933,0,0),"")</f>
        <v/>
      </c>
      <c r="C554" s="99" t="str">
        <f>IFERROR(_xlfn.XLOOKUP($G554,通讯通路门店!$S$4:$S$993933,通讯通路门店!$C$4:$C$993933,0,0),"")</f>
        <v/>
      </c>
      <c r="D554" s="99" t="str">
        <f>IFERROR(_xlfn.XLOOKUP($G554,通讯通路门店!$S$4:$S$993933,通讯通路门店!$D$4:$D$993933,0,0),"")</f>
        <v/>
      </c>
      <c r="E554" s="83"/>
      <c r="F554" s="83"/>
      <c r="G554" s="101" t="e">
        <v>#N/A</v>
      </c>
      <c r="H554" s="102" t="str">
        <f>IFERROR(_xlfn.XLOOKUP($G554,通讯通路门店!$S$4:$S$993933,通讯通路门店!$R$4:$R$993933,0,0),"")</f>
        <v/>
      </c>
      <c r="I554" s="83"/>
      <c r="J554" s="83"/>
      <c r="K554" s="83"/>
      <c r="L554" s="83"/>
      <c r="M554" s="83"/>
      <c r="N554" s="83"/>
      <c r="O554" s="83"/>
      <c r="P554" s="83"/>
      <c r="Q554" s="83"/>
      <c r="R554" s="83"/>
      <c r="S554" s="83"/>
      <c r="T554" s="83"/>
      <c r="U554" s="99">
        <f>COUNTIF(通讯通路门店!$S:$S,$G554)</f>
        <v>0</v>
      </c>
      <c r="V554" s="99">
        <f>COUNTIFS(通讯通路门店!$S:$S,$G554,通讯通路门店!$J:$J,"综合卖场")</f>
        <v>0</v>
      </c>
      <c r="W554" s="99">
        <f>SUMIFS(通讯通路门店!$AJ:$AJ,通讯通路门店!$S:$S,通讯客户沙盘!$G554)</f>
        <v>0</v>
      </c>
      <c r="X554" s="99">
        <f t="shared" si="40"/>
        <v>0</v>
      </c>
      <c r="Y554" s="99">
        <f>COUNTIFS(通讯通路门店!$S:$S,$G554,通讯通路门店!$J:$J,"荣耀体验店")+COUNTIFS(通讯通路门店!$S:$S,$G554,通讯通路门店!$J:$J,"荣耀授权专卖店")</f>
        <v>0</v>
      </c>
      <c r="Z554" s="99">
        <f>COUNTIFS(通讯通路门店!$S:$S,$G554,通讯通路门店!$J:$J,"VIVO体验店")</f>
        <v>0</v>
      </c>
      <c r="AA554" s="99">
        <f>COUNTIFS(通讯通路门店!$S:$S,$G554,通讯通路门店!$J:$J,"OPPO体验店")</f>
        <v>0</v>
      </c>
      <c r="AB554" s="99">
        <f>COUNTIFS(通讯通路门店!$S:$S,$G554,通讯通路门店!$J:$J,"华为授权体验店")+COUNTIFS(通讯通路门店!$S:$S,$G554,通讯通路门店!$J:$J,"华为堡垒店")</f>
        <v>0</v>
      </c>
      <c r="AC554" s="99">
        <f>COUNTIFS(通讯通路门店!$S:$S,$G554,通讯通路门店!$J:$J,"小米体验店")</f>
        <v>0</v>
      </c>
      <c r="AD554" s="99">
        <f>COUNTIFS(通讯通路门店!$S:$S,$G554,通讯通路门店!$J:$J,"苹果体验店")</f>
        <v>0</v>
      </c>
      <c r="AE554" s="99">
        <f>COUNTIFS(通讯通路门店!$S:$S,$G554,通讯通路门店!$J:$J,"其他品牌专卖店")</f>
        <v>0</v>
      </c>
      <c r="AF554" s="99">
        <f>SUMIFS(通讯通路门店!$BI:$BI,通讯通路门店!$S:$S,$G554)</f>
        <v>0</v>
      </c>
      <c r="AG554" s="99">
        <f>SUMIFS(通讯通路门店!$BH:$BH,通讯通路门店!$S:$S,$G554)</f>
        <v>0</v>
      </c>
      <c r="AH554" s="99">
        <f t="shared" si="41"/>
        <v>0</v>
      </c>
      <c r="AI554" s="99">
        <f>SUMIFS(通讯通路门店!$BB:$BB,通讯通路门店!$S:$S,$G554)</f>
        <v>0</v>
      </c>
      <c r="AJ554" s="99">
        <f>SUMIFS(通讯通路门店!$BE:$BE,通讯通路门店!$S:$S,$G554)</f>
        <v>0</v>
      </c>
      <c r="AK554" s="99">
        <f>SUMIFS(通讯通路门店!$BG:$BG,通讯通路门店!$S:$S,$G554)</f>
        <v>0</v>
      </c>
      <c r="AL554" s="99">
        <f>SUMIFS(通讯通路门店!$BC:$BC,通讯通路门店!$S:$S,$G554)</f>
        <v>0</v>
      </c>
      <c r="AM554" s="99">
        <f>SUMIFS(通讯通路门店!$BD:$BD,通讯通路门店!$S:$S,$G554)</f>
        <v>0</v>
      </c>
      <c r="AN554" s="99">
        <f>SUMIFS(通讯通路门店!$BF:$BF,通讯通路门店!$S:$S,$G554)</f>
        <v>0</v>
      </c>
      <c r="AO554" s="99">
        <f t="shared" si="42"/>
        <v>0</v>
      </c>
      <c r="AP554" s="99">
        <f>SUMIFS(通讯通路门店!$K:$K,通讯通路门店!$S:$S,$G554)</f>
        <v>0</v>
      </c>
      <c r="AQ554" s="83"/>
      <c r="AR554" s="99">
        <f>SUMIFS(通讯通路门店!$T:$T,通讯通路门店!$S:$S,$G554)</f>
        <v>0</v>
      </c>
      <c r="AS554" s="99">
        <f>SUMIFS(通讯通路门店!$U:$U,通讯通路门店!$S:$S,$G554)</f>
        <v>0</v>
      </c>
      <c r="AT554" s="99">
        <f>SUMIFS(通讯通路门店!$V:$V,通讯通路门店!$S:$S,$G554)</f>
        <v>0</v>
      </c>
      <c r="AU554" s="99">
        <f>SUMIFS(通讯通路门店!$W:$W,通讯通路门店!$S:$S,$G554)</f>
        <v>0</v>
      </c>
      <c r="AV554" s="99">
        <f>SUMIFS(通讯通路门店!$Z:$Z,通讯通路门店!$S:$S,$G554)</f>
        <v>0</v>
      </c>
      <c r="AW554" s="99">
        <f>SUMIFS(通讯通路门店!$AB:$AB,通讯通路门店!$S:$S,$G554)</f>
        <v>0</v>
      </c>
      <c r="AX554" s="99">
        <f>SUMIFS(通讯通路门店!$X:$X,通讯通路门店!$S:$S,$G554)</f>
        <v>0</v>
      </c>
      <c r="AY554" s="99">
        <f>SUMIFS(通讯通路门店!$Y:$Y,通讯通路门店!$S:$S,$G554)</f>
        <v>0</v>
      </c>
      <c r="AZ554" s="99">
        <f>SUMIFS(通讯通路门店!$AA:$AA,通讯通路门店!$S:$S,$G554)</f>
        <v>0</v>
      </c>
      <c r="BA554" s="99">
        <f t="shared" si="43"/>
        <v>0</v>
      </c>
      <c r="BB554" s="99">
        <f t="shared" si="44"/>
        <v>0</v>
      </c>
      <c r="BC554" s="99">
        <f>SUMIFS(通讯通路门店!$W:$W,通讯通路门店!$S:$S,$G554,通讯通路门店!$J:$J,"荣耀体验店")+SUMIFS(通讯通路门店!$W:$W,通讯通路门店!$S:$S,$G554,通讯通路门店!$J:$J,"荣耀授权专卖店")</f>
        <v>0</v>
      </c>
      <c r="BD554" s="99">
        <f>SUMIFS(通讯通路门店!$Z:$Z,通讯通路门店!$S:$S,$G554,通讯通路门店!$J:$J,"VIVO体验店")</f>
        <v>0</v>
      </c>
      <c r="BE554" s="99">
        <f>SUMIFS(通讯通路门店!$AB:$AB,通讯通路门店!$S:$S,$G554,通讯通路门店!$J:$J,"OPPO体验店")</f>
        <v>0</v>
      </c>
      <c r="BF554" s="99">
        <f>SUMIFS(通讯通路门店!$X:$X,通讯通路门店!$S:$S,$G554,通讯通路门店!$J:$J,"华为授权体验店")+SUMIFS(通讯通路门店!$AA:$AA,通讯通路门店!$S:$S,$G554,通讯通路门店!$J:$J,"华为堡垒店")</f>
        <v>0</v>
      </c>
      <c r="BG554" s="99">
        <f>SUMIFS(通讯通路门店!$Y:$Y,通讯通路门店!$S:$S,$G554,通讯通路门店!$J:$J,"小米体验店")</f>
        <v>0</v>
      </c>
      <c r="BH554" s="99">
        <f>SUMIFS(通讯通路门店!$AA:$AA,通讯通路门店!$S:$S,$G554,通讯通路门店!$J:$J,"苹果体验店")</f>
        <v>0</v>
      </c>
      <c r="BI554" s="99">
        <f>SUMIFS(通讯通路门店!$K:$K,通讯通路门店!$S:$S,$G554,通讯通路门店!$J:$J,"其他品牌专卖店")</f>
        <v>0</v>
      </c>
      <c r="BJ554" s="99">
        <f>SUMIFS(通讯通路门店!$AC:$AC,通讯通路门店!$S:$S,$G554)</f>
        <v>0</v>
      </c>
      <c r="BK554" s="99">
        <f>SUMIFS(通讯通路门店!$AD:$AD,通讯通路门店!$S:$S,$G554)</f>
        <v>0</v>
      </c>
      <c r="BL554" s="99">
        <f>SUMIFS(通讯通路门店!$AE:$AE,通讯通路门店!$S:$S,$G554)</f>
        <v>0</v>
      </c>
      <c r="BM554" s="99">
        <f>SUMIFS(通讯通路门店!$AF:$AF,通讯通路门店!$S:$S,$G554)</f>
        <v>0</v>
      </c>
      <c r="BN554" s="99">
        <f>SUMIFS(通讯通路门店!$AG:$AG,通讯通路门店!$S:$S,$G554)</f>
        <v>0</v>
      </c>
      <c r="BO554" s="99">
        <f>SUMIFS(通讯通路门店!$AH:$AH,通讯通路门店!$S:$S,$G554)</f>
        <v>0</v>
      </c>
      <c r="BP554" s="99">
        <f>SUMIFS(通讯通路门店!$AI:$AI,通讯通路门店!$S:$S,$G554)</f>
        <v>0</v>
      </c>
      <c r="BQ554" s="83"/>
    </row>
    <row r="555" spans="1:69">
      <c r="A555" s="99" t="str">
        <f>IFERROR(_xlfn.XLOOKUP($G555,通讯通路门店!$S$4:$S$993933,通讯通路门店!$A$4:$A$993933,0,0),"")</f>
        <v/>
      </c>
      <c r="B555" s="99" t="str">
        <f>IFERROR(_xlfn.XLOOKUP($G555,通讯通路门店!$S$4:$S$993933,通讯通路门店!$B$4:$B$993933,0,0),"")</f>
        <v/>
      </c>
      <c r="C555" s="99" t="str">
        <f>IFERROR(_xlfn.XLOOKUP($G555,通讯通路门店!$S$4:$S$993933,通讯通路门店!$C$4:$C$993933,0,0),"")</f>
        <v/>
      </c>
      <c r="D555" s="99" t="str">
        <f>IFERROR(_xlfn.XLOOKUP($G555,通讯通路门店!$S$4:$S$993933,通讯通路门店!$D$4:$D$993933,0,0),"")</f>
        <v/>
      </c>
      <c r="E555" s="83"/>
      <c r="F555" s="83"/>
      <c r="G555" s="101" t="e">
        <v>#N/A</v>
      </c>
      <c r="H555" s="102" t="str">
        <f>IFERROR(_xlfn.XLOOKUP($G555,通讯通路门店!$S$4:$S$993933,通讯通路门店!$R$4:$R$993933,0,0),"")</f>
        <v/>
      </c>
      <c r="I555" s="83"/>
      <c r="J555" s="83"/>
      <c r="K555" s="83"/>
      <c r="L555" s="83"/>
      <c r="M555" s="83"/>
      <c r="N555" s="83"/>
      <c r="O555" s="83"/>
      <c r="P555" s="83"/>
      <c r="Q555" s="83"/>
      <c r="R555" s="83"/>
      <c r="S555" s="83"/>
      <c r="T555" s="83"/>
      <c r="U555" s="99">
        <f>COUNTIF(通讯通路门店!$S:$S,$G555)</f>
        <v>0</v>
      </c>
      <c r="V555" s="99">
        <f>COUNTIFS(通讯通路门店!$S:$S,$G555,通讯通路门店!$J:$J,"综合卖场")</f>
        <v>0</v>
      </c>
      <c r="W555" s="99">
        <f>SUMIFS(通讯通路门店!$AJ:$AJ,通讯通路门店!$S:$S,通讯客户沙盘!$G555)</f>
        <v>0</v>
      </c>
      <c r="X555" s="99">
        <f t="shared" si="40"/>
        <v>0</v>
      </c>
      <c r="Y555" s="99">
        <f>COUNTIFS(通讯通路门店!$S:$S,$G555,通讯通路门店!$J:$J,"荣耀体验店")+COUNTIFS(通讯通路门店!$S:$S,$G555,通讯通路门店!$J:$J,"荣耀授权专卖店")</f>
        <v>0</v>
      </c>
      <c r="Z555" s="99">
        <f>COUNTIFS(通讯通路门店!$S:$S,$G555,通讯通路门店!$J:$J,"VIVO体验店")</f>
        <v>0</v>
      </c>
      <c r="AA555" s="99">
        <f>COUNTIFS(通讯通路门店!$S:$S,$G555,通讯通路门店!$J:$J,"OPPO体验店")</f>
        <v>0</v>
      </c>
      <c r="AB555" s="99">
        <f>COUNTIFS(通讯通路门店!$S:$S,$G555,通讯通路门店!$J:$J,"华为授权体验店")+COUNTIFS(通讯通路门店!$S:$S,$G555,通讯通路门店!$J:$J,"华为堡垒店")</f>
        <v>0</v>
      </c>
      <c r="AC555" s="99">
        <f>COUNTIFS(通讯通路门店!$S:$S,$G555,通讯通路门店!$J:$J,"小米体验店")</f>
        <v>0</v>
      </c>
      <c r="AD555" s="99">
        <f>COUNTIFS(通讯通路门店!$S:$S,$G555,通讯通路门店!$J:$J,"苹果体验店")</f>
        <v>0</v>
      </c>
      <c r="AE555" s="99">
        <f>COUNTIFS(通讯通路门店!$S:$S,$G555,通讯通路门店!$J:$J,"其他品牌专卖店")</f>
        <v>0</v>
      </c>
      <c r="AF555" s="99">
        <f>SUMIFS(通讯通路门店!$BI:$BI,通讯通路门店!$S:$S,$G555)</f>
        <v>0</v>
      </c>
      <c r="AG555" s="99">
        <f>SUMIFS(通讯通路门店!$BH:$BH,通讯通路门店!$S:$S,$G555)</f>
        <v>0</v>
      </c>
      <c r="AH555" s="99">
        <f t="shared" si="41"/>
        <v>0</v>
      </c>
      <c r="AI555" s="99">
        <f>SUMIFS(通讯通路门店!$BB:$BB,通讯通路门店!$S:$S,$G555)</f>
        <v>0</v>
      </c>
      <c r="AJ555" s="99">
        <f>SUMIFS(通讯通路门店!$BE:$BE,通讯通路门店!$S:$S,$G555)</f>
        <v>0</v>
      </c>
      <c r="AK555" s="99">
        <f>SUMIFS(通讯通路门店!$BG:$BG,通讯通路门店!$S:$S,$G555)</f>
        <v>0</v>
      </c>
      <c r="AL555" s="99">
        <f>SUMIFS(通讯通路门店!$BC:$BC,通讯通路门店!$S:$S,$G555)</f>
        <v>0</v>
      </c>
      <c r="AM555" s="99">
        <f>SUMIFS(通讯通路门店!$BD:$BD,通讯通路门店!$S:$S,$G555)</f>
        <v>0</v>
      </c>
      <c r="AN555" s="99">
        <f>SUMIFS(通讯通路门店!$BF:$BF,通讯通路门店!$S:$S,$G555)</f>
        <v>0</v>
      </c>
      <c r="AO555" s="99">
        <f t="shared" si="42"/>
        <v>0</v>
      </c>
      <c r="AP555" s="99">
        <f>SUMIFS(通讯通路门店!$K:$K,通讯通路门店!$S:$S,$G555)</f>
        <v>0</v>
      </c>
      <c r="AQ555" s="83"/>
      <c r="AR555" s="99">
        <f>SUMIFS(通讯通路门店!$T:$T,通讯通路门店!$S:$S,$G555)</f>
        <v>0</v>
      </c>
      <c r="AS555" s="99">
        <f>SUMIFS(通讯通路门店!$U:$U,通讯通路门店!$S:$S,$G555)</f>
        <v>0</v>
      </c>
      <c r="AT555" s="99">
        <f>SUMIFS(通讯通路门店!$V:$V,通讯通路门店!$S:$S,$G555)</f>
        <v>0</v>
      </c>
      <c r="AU555" s="99">
        <f>SUMIFS(通讯通路门店!$W:$W,通讯通路门店!$S:$S,$G555)</f>
        <v>0</v>
      </c>
      <c r="AV555" s="99">
        <f>SUMIFS(通讯通路门店!$Z:$Z,通讯通路门店!$S:$S,$G555)</f>
        <v>0</v>
      </c>
      <c r="AW555" s="99">
        <f>SUMIFS(通讯通路门店!$AB:$AB,通讯通路门店!$S:$S,$G555)</f>
        <v>0</v>
      </c>
      <c r="AX555" s="99">
        <f>SUMIFS(通讯通路门店!$X:$X,通讯通路门店!$S:$S,$G555)</f>
        <v>0</v>
      </c>
      <c r="AY555" s="99">
        <f>SUMIFS(通讯通路门店!$Y:$Y,通讯通路门店!$S:$S,$G555)</f>
        <v>0</v>
      </c>
      <c r="AZ555" s="99">
        <f>SUMIFS(通讯通路门店!$AA:$AA,通讯通路门店!$S:$S,$G555)</f>
        <v>0</v>
      </c>
      <c r="BA555" s="99">
        <f t="shared" si="43"/>
        <v>0</v>
      </c>
      <c r="BB555" s="99">
        <f t="shared" si="44"/>
        <v>0</v>
      </c>
      <c r="BC555" s="99">
        <f>SUMIFS(通讯通路门店!$W:$W,通讯通路门店!$S:$S,$G555,通讯通路门店!$J:$J,"荣耀体验店")+SUMIFS(通讯通路门店!$W:$W,通讯通路门店!$S:$S,$G555,通讯通路门店!$J:$J,"荣耀授权专卖店")</f>
        <v>0</v>
      </c>
      <c r="BD555" s="99">
        <f>SUMIFS(通讯通路门店!$Z:$Z,通讯通路门店!$S:$S,$G555,通讯通路门店!$J:$J,"VIVO体验店")</f>
        <v>0</v>
      </c>
      <c r="BE555" s="99">
        <f>SUMIFS(通讯通路门店!$AB:$AB,通讯通路门店!$S:$S,$G555,通讯通路门店!$J:$J,"OPPO体验店")</f>
        <v>0</v>
      </c>
      <c r="BF555" s="99">
        <f>SUMIFS(通讯通路门店!$X:$X,通讯通路门店!$S:$S,$G555,通讯通路门店!$J:$J,"华为授权体验店")+SUMIFS(通讯通路门店!$AA:$AA,通讯通路门店!$S:$S,$G555,通讯通路门店!$J:$J,"华为堡垒店")</f>
        <v>0</v>
      </c>
      <c r="BG555" s="99">
        <f>SUMIFS(通讯通路门店!$Y:$Y,通讯通路门店!$S:$S,$G555,通讯通路门店!$J:$J,"小米体验店")</f>
        <v>0</v>
      </c>
      <c r="BH555" s="99">
        <f>SUMIFS(通讯通路门店!$AA:$AA,通讯通路门店!$S:$S,$G555,通讯通路门店!$J:$J,"苹果体验店")</f>
        <v>0</v>
      </c>
      <c r="BI555" s="99">
        <f>SUMIFS(通讯通路门店!$K:$K,通讯通路门店!$S:$S,$G555,通讯通路门店!$J:$J,"其他品牌专卖店")</f>
        <v>0</v>
      </c>
      <c r="BJ555" s="99">
        <f>SUMIFS(通讯通路门店!$AC:$AC,通讯通路门店!$S:$S,$G555)</f>
        <v>0</v>
      </c>
      <c r="BK555" s="99">
        <f>SUMIFS(通讯通路门店!$AD:$AD,通讯通路门店!$S:$S,$G555)</f>
        <v>0</v>
      </c>
      <c r="BL555" s="99">
        <f>SUMIFS(通讯通路门店!$AE:$AE,通讯通路门店!$S:$S,$G555)</f>
        <v>0</v>
      </c>
      <c r="BM555" s="99">
        <f>SUMIFS(通讯通路门店!$AF:$AF,通讯通路门店!$S:$S,$G555)</f>
        <v>0</v>
      </c>
      <c r="BN555" s="99">
        <f>SUMIFS(通讯通路门店!$AG:$AG,通讯通路门店!$S:$S,$G555)</f>
        <v>0</v>
      </c>
      <c r="BO555" s="99">
        <f>SUMIFS(通讯通路门店!$AH:$AH,通讯通路门店!$S:$S,$G555)</f>
        <v>0</v>
      </c>
      <c r="BP555" s="99">
        <f>SUMIFS(通讯通路门店!$AI:$AI,通讯通路门店!$S:$S,$G555)</f>
        <v>0</v>
      </c>
      <c r="BQ555" s="83"/>
    </row>
    <row r="556" spans="1:69">
      <c r="A556" s="99" t="str">
        <f>IFERROR(_xlfn.XLOOKUP($G556,通讯通路门店!$S$4:$S$993933,通讯通路门店!$A$4:$A$993933,0,0),"")</f>
        <v/>
      </c>
      <c r="B556" s="99" t="str">
        <f>IFERROR(_xlfn.XLOOKUP($G556,通讯通路门店!$S$4:$S$993933,通讯通路门店!$B$4:$B$993933,0,0),"")</f>
        <v/>
      </c>
      <c r="C556" s="99" t="str">
        <f>IFERROR(_xlfn.XLOOKUP($G556,通讯通路门店!$S$4:$S$993933,通讯通路门店!$C$4:$C$993933,0,0),"")</f>
        <v/>
      </c>
      <c r="D556" s="99" t="str">
        <f>IFERROR(_xlfn.XLOOKUP($G556,通讯通路门店!$S$4:$S$993933,通讯通路门店!$D$4:$D$993933,0,0),"")</f>
        <v/>
      </c>
      <c r="E556" s="83"/>
      <c r="F556" s="83"/>
      <c r="G556" s="101" t="e">
        <v>#N/A</v>
      </c>
      <c r="H556" s="102" t="str">
        <f>IFERROR(_xlfn.XLOOKUP($G556,通讯通路门店!$S$4:$S$993933,通讯通路门店!$R$4:$R$993933,0,0),"")</f>
        <v/>
      </c>
      <c r="I556" s="83"/>
      <c r="J556" s="83"/>
      <c r="K556" s="83"/>
      <c r="L556" s="83"/>
      <c r="M556" s="83"/>
      <c r="N556" s="83"/>
      <c r="O556" s="83"/>
      <c r="P556" s="83"/>
      <c r="Q556" s="83"/>
      <c r="R556" s="83"/>
      <c r="S556" s="83"/>
      <c r="T556" s="83"/>
      <c r="U556" s="99">
        <f>COUNTIF(通讯通路门店!$S:$S,$G556)</f>
        <v>0</v>
      </c>
      <c r="V556" s="99">
        <f>COUNTIFS(通讯通路门店!$S:$S,$G556,通讯通路门店!$J:$J,"综合卖场")</f>
        <v>0</v>
      </c>
      <c r="W556" s="99">
        <f>SUMIFS(通讯通路门店!$AJ:$AJ,通讯通路门店!$S:$S,通讯客户沙盘!$G556)</f>
        <v>0</v>
      </c>
      <c r="X556" s="99">
        <f t="shared" si="40"/>
        <v>0</v>
      </c>
      <c r="Y556" s="99">
        <f>COUNTIFS(通讯通路门店!$S:$S,$G556,通讯通路门店!$J:$J,"荣耀体验店")+COUNTIFS(通讯通路门店!$S:$S,$G556,通讯通路门店!$J:$J,"荣耀授权专卖店")</f>
        <v>0</v>
      </c>
      <c r="Z556" s="99">
        <f>COUNTIFS(通讯通路门店!$S:$S,$G556,通讯通路门店!$J:$J,"VIVO体验店")</f>
        <v>0</v>
      </c>
      <c r="AA556" s="99">
        <f>COUNTIFS(通讯通路门店!$S:$S,$G556,通讯通路门店!$J:$J,"OPPO体验店")</f>
        <v>0</v>
      </c>
      <c r="AB556" s="99">
        <f>COUNTIFS(通讯通路门店!$S:$S,$G556,通讯通路门店!$J:$J,"华为授权体验店")+COUNTIFS(通讯通路门店!$S:$S,$G556,通讯通路门店!$J:$J,"华为堡垒店")</f>
        <v>0</v>
      </c>
      <c r="AC556" s="99">
        <f>COUNTIFS(通讯通路门店!$S:$S,$G556,通讯通路门店!$J:$J,"小米体验店")</f>
        <v>0</v>
      </c>
      <c r="AD556" s="99">
        <f>COUNTIFS(通讯通路门店!$S:$S,$G556,通讯通路门店!$J:$J,"苹果体验店")</f>
        <v>0</v>
      </c>
      <c r="AE556" s="99">
        <f>COUNTIFS(通讯通路门店!$S:$S,$G556,通讯通路门店!$J:$J,"其他品牌专卖店")</f>
        <v>0</v>
      </c>
      <c r="AF556" s="99">
        <f>SUMIFS(通讯通路门店!$BI:$BI,通讯通路门店!$S:$S,$G556)</f>
        <v>0</v>
      </c>
      <c r="AG556" s="99">
        <f>SUMIFS(通讯通路门店!$BH:$BH,通讯通路门店!$S:$S,$G556)</f>
        <v>0</v>
      </c>
      <c r="AH556" s="99">
        <f t="shared" si="41"/>
        <v>0</v>
      </c>
      <c r="AI556" s="99">
        <f>SUMIFS(通讯通路门店!$BB:$BB,通讯通路门店!$S:$S,$G556)</f>
        <v>0</v>
      </c>
      <c r="AJ556" s="99">
        <f>SUMIFS(通讯通路门店!$BE:$BE,通讯通路门店!$S:$S,$G556)</f>
        <v>0</v>
      </c>
      <c r="AK556" s="99">
        <f>SUMIFS(通讯通路门店!$BG:$BG,通讯通路门店!$S:$S,$G556)</f>
        <v>0</v>
      </c>
      <c r="AL556" s="99">
        <f>SUMIFS(通讯通路门店!$BC:$BC,通讯通路门店!$S:$S,$G556)</f>
        <v>0</v>
      </c>
      <c r="AM556" s="99">
        <f>SUMIFS(通讯通路门店!$BD:$BD,通讯通路门店!$S:$S,$G556)</f>
        <v>0</v>
      </c>
      <c r="AN556" s="99">
        <f>SUMIFS(通讯通路门店!$BF:$BF,通讯通路门店!$S:$S,$G556)</f>
        <v>0</v>
      </c>
      <c r="AO556" s="99">
        <f t="shared" si="42"/>
        <v>0</v>
      </c>
      <c r="AP556" s="99">
        <f>SUMIFS(通讯通路门店!$K:$K,通讯通路门店!$S:$S,$G556)</f>
        <v>0</v>
      </c>
      <c r="AQ556" s="83"/>
      <c r="AR556" s="99">
        <f>SUMIFS(通讯通路门店!$T:$T,通讯通路门店!$S:$S,$G556)</f>
        <v>0</v>
      </c>
      <c r="AS556" s="99">
        <f>SUMIFS(通讯通路门店!$U:$U,通讯通路门店!$S:$S,$G556)</f>
        <v>0</v>
      </c>
      <c r="AT556" s="99">
        <f>SUMIFS(通讯通路门店!$V:$V,通讯通路门店!$S:$S,$G556)</f>
        <v>0</v>
      </c>
      <c r="AU556" s="99">
        <f>SUMIFS(通讯通路门店!$W:$W,通讯通路门店!$S:$S,$G556)</f>
        <v>0</v>
      </c>
      <c r="AV556" s="99">
        <f>SUMIFS(通讯通路门店!$Z:$Z,通讯通路门店!$S:$S,$G556)</f>
        <v>0</v>
      </c>
      <c r="AW556" s="99">
        <f>SUMIFS(通讯通路门店!$AB:$AB,通讯通路门店!$S:$S,$G556)</f>
        <v>0</v>
      </c>
      <c r="AX556" s="99">
        <f>SUMIFS(通讯通路门店!$X:$X,通讯通路门店!$S:$S,$G556)</f>
        <v>0</v>
      </c>
      <c r="AY556" s="99">
        <f>SUMIFS(通讯通路门店!$Y:$Y,通讯通路门店!$S:$S,$G556)</f>
        <v>0</v>
      </c>
      <c r="AZ556" s="99">
        <f>SUMIFS(通讯通路门店!$AA:$AA,通讯通路门店!$S:$S,$G556)</f>
        <v>0</v>
      </c>
      <c r="BA556" s="99">
        <f t="shared" si="43"/>
        <v>0</v>
      </c>
      <c r="BB556" s="99">
        <f t="shared" si="44"/>
        <v>0</v>
      </c>
      <c r="BC556" s="99">
        <f>SUMIFS(通讯通路门店!$W:$W,通讯通路门店!$S:$S,$G556,通讯通路门店!$J:$J,"荣耀体验店")+SUMIFS(通讯通路门店!$W:$W,通讯通路门店!$S:$S,$G556,通讯通路门店!$J:$J,"荣耀授权专卖店")</f>
        <v>0</v>
      </c>
      <c r="BD556" s="99">
        <f>SUMIFS(通讯通路门店!$Z:$Z,通讯通路门店!$S:$S,$G556,通讯通路门店!$J:$J,"VIVO体验店")</f>
        <v>0</v>
      </c>
      <c r="BE556" s="99">
        <f>SUMIFS(通讯通路门店!$AB:$AB,通讯通路门店!$S:$S,$G556,通讯通路门店!$J:$J,"OPPO体验店")</f>
        <v>0</v>
      </c>
      <c r="BF556" s="99">
        <f>SUMIFS(通讯通路门店!$X:$X,通讯通路门店!$S:$S,$G556,通讯通路门店!$J:$J,"华为授权体验店")+SUMIFS(通讯通路门店!$AA:$AA,通讯通路门店!$S:$S,$G556,通讯通路门店!$J:$J,"华为堡垒店")</f>
        <v>0</v>
      </c>
      <c r="BG556" s="99">
        <f>SUMIFS(通讯通路门店!$Y:$Y,通讯通路门店!$S:$S,$G556,通讯通路门店!$J:$J,"小米体验店")</f>
        <v>0</v>
      </c>
      <c r="BH556" s="99">
        <f>SUMIFS(通讯通路门店!$AA:$AA,通讯通路门店!$S:$S,$G556,通讯通路门店!$J:$J,"苹果体验店")</f>
        <v>0</v>
      </c>
      <c r="BI556" s="99">
        <f>SUMIFS(通讯通路门店!$K:$K,通讯通路门店!$S:$S,$G556,通讯通路门店!$J:$J,"其他品牌专卖店")</f>
        <v>0</v>
      </c>
      <c r="BJ556" s="99">
        <f>SUMIFS(通讯通路门店!$AC:$AC,通讯通路门店!$S:$S,$G556)</f>
        <v>0</v>
      </c>
      <c r="BK556" s="99">
        <f>SUMIFS(通讯通路门店!$AD:$AD,通讯通路门店!$S:$S,$G556)</f>
        <v>0</v>
      </c>
      <c r="BL556" s="99">
        <f>SUMIFS(通讯通路门店!$AE:$AE,通讯通路门店!$S:$S,$G556)</f>
        <v>0</v>
      </c>
      <c r="BM556" s="99">
        <f>SUMIFS(通讯通路门店!$AF:$AF,通讯通路门店!$S:$S,$G556)</f>
        <v>0</v>
      </c>
      <c r="BN556" s="99">
        <f>SUMIFS(通讯通路门店!$AG:$AG,通讯通路门店!$S:$S,$G556)</f>
        <v>0</v>
      </c>
      <c r="BO556" s="99">
        <f>SUMIFS(通讯通路门店!$AH:$AH,通讯通路门店!$S:$S,$G556)</f>
        <v>0</v>
      </c>
      <c r="BP556" s="99">
        <f>SUMIFS(通讯通路门店!$AI:$AI,通讯通路门店!$S:$S,$G556)</f>
        <v>0</v>
      </c>
      <c r="BQ556" s="83"/>
    </row>
    <row r="557" spans="1:69">
      <c r="A557" s="99" t="str">
        <f>IFERROR(_xlfn.XLOOKUP($G557,通讯通路门店!$S$4:$S$993933,通讯通路门店!$A$4:$A$993933,0,0),"")</f>
        <v/>
      </c>
      <c r="B557" s="99" t="str">
        <f>IFERROR(_xlfn.XLOOKUP($G557,通讯通路门店!$S$4:$S$993933,通讯通路门店!$B$4:$B$993933,0,0),"")</f>
        <v/>
      </c>
      <c r="C557" s="99" t="str">
        <f>IFERROR(_xlfn.XLOOKUP($G557,通讯通路门店!$S$4:$S$993933,通讯通路门店!$C$4:$C$993933,0,0),"")</f>
        <v/>
      </c>
      <c r="D557" s="99" t="str">
        <f>IFERROR(_xlfn.XLOOKUP($G557,通讯通路门店!$S$4:$S$993933,通讯通路门店!$D$4:$D$993933,0,0),"")</f>
        <v/>
      </c>
      <c r="E557" s="83"/>
      <c r="F557" s="83"/>
      <c r="G557" s="101" t="e">
        <v>#N/A</v>
      </c>
      <c r="H557" s="102" t="str">
        <f>IFERROR(_xlfn.XLOOKUP($G557,通讯通路门店!$S$4:$S$993933,通讯通路门店!$R$4:$R$993933,0,0),"")</f>
        <v/>
      </c>
      <c r="I557" s="83"/>
      <c r="J557" s="83"/>
      <c r="K557" s="83"/>
      <c r="L557" s="83"/>
      <c r="M557" s="83"/>
      <c r="N557" s="83"/>
      <c r="O557" s="83"/>
      <c r="P557" s="83"/>
      <c r="Q557" s="83"/>
      <c r="R557" s="83"/>
      <c r="S557" s="83"/>
      <c r="T557" s="83"/>
      <c r="U557" s="99">
        <f>COUNTIF(通讯通路门店!$S:$S,$G557)</f>
        <v>0</v>
      </c>
      <c r="V557" s="99">
        <f>COUNTIFS(通讯通路门店!$S:$S,$G557,通讯通路门店!$J:$J,"综合卖场")</f>
        <v>0</v>
      </c>
      <c r="W557" s="99">
        <f>SUMIFS(通讯通路门店!$AJ:$AJ,通讯通路门店!$S:$S,通讯客户沙盘!$G557)</f>
        <v>0</v>
      </c>
      <c r="X557" s="99">
        <f t="shared" si="40"/>
        <v>0</v>
      </c>
      <c r="Y557" s="99">
        <f>COUNTIFS(通讯通路门店!$S:$S,$G557,通讯通路门店!$J:$J,"荣耀体验店")+COUNTIFS(通讯通路门店!$S:$S,$G557,通讯通路门店!$J:$J,"荣耀授权专卖店")</f>
        <v>0</v>
      </c>
      <c r="Z557" s="99">
        <f>COUNTIFS(通讯通路门店!$S:$S,$G557,通讯通路门店!$J:$J,"VIVO体验店")</f>
        <v>0</v>
      </c>
      <c r="AA557" s="99">
        <f>COUNTIFS(通讯通路门店!$S:$S,$G557,通讯通路门店!$J:$J,"OPPO体验店")</f>
        <v>0</v>
      </c>
      <c r="AB557" s="99">
        <f>COUNTIFS(通讯通路门店!$S:$S,$G557,通讯通路门店!$J:$J,"华为授权体验店")+COUNTIFS(通讯通路门店!$S:$S,$G557,通讯通路门店!$J:$J,"华为堡垒店")</f>
        <v>0</v>
      </c>
      <c r="AC557" s="99">
        <f>COUNTIFS(通讯通路门店!$S:$S,$G557,通讯通路门店!$J:$J,"小米体验店")</f>
        <v>0</v>
      </c>
      <c r="AD557" s="99">
        <f>COUNTIFS(通讯通路门店!$S:$S,$G557,通讯通路门店!$J:$J,"苹果体验店")</f>
        <v>0</v>
      </c>
      <c r="AE557" s="99">
        <f>COUNTIFS(通讯通路门店!$S:$S,$G557,通讯通路门店!$J:$J,"其他品牌专卖店")</f>
        <v>0</v>
      </c>
      <c r="AF557" s="99">
        <f>SUMIFS(通讯通路门店!$BI:$BI,通讯通路门店!$S:$S,$G557)</f>
        <v>0</v>
      </c>
      <c r="AG557" s="99">
        <f>SUMIFS(通讯通路门店!$BH:$BH,通讯通路门店!$S:$S,$G557)</f>
        <v>0</v>
      </c>
      <c r="AH557" s="99">
        <f t="shared" si="41"/>
        <v>0</v>
      </c>
      <c r="AI557" s="99">
        <f>SUMIFS(通讯通路门店!$BB:$BB,通讯通路门店!$S:$S,$G557)</f>
        <v>0</v>
      </c>
      <c r="AJ557" s="99">
        <f>SUMIFS(通讯通路门店!$BE:$BE,通讯通路门店!$S:$S,$G557)</f>
        <v>0</v>
      </c>
      <c r="AK557" s="99">
        <f>SUMIFS(通讯通路门店!$BG:$BG,通讯通路门店!$S:$S,$G557)</f>
        <v>0</v>
      </c>
      <c r="AL557" s="99">
        <f>SUMIFS(通讯通路门店!$BC:$BC,通讯通路门店!$S:$S,$G557)</f>
        <v>0</v>
      </c>
      <c r="AM557" s="99">
        <f>SUMIFS(通讯通路门店!$BD:$BD,通讯通路门店!$S:$S,$G557)</f>
        <v>0</v>
      </c>
      <c r="AN557" s="99">
        <f>SUMIFS(通讯通路门店!$BF:$BF,通讯通路门店!$S:$S,$G557)</f>
        <v>0</v>
      </c>
      <c r="AO557" s="99">
        <f t="shared" si="42"/>
        <v>0</v>
      </c>
      <c r="AP557" s="99">
        <f>SUMIFS(通讯通路门店!$K:$K,通讯通路门店!$S:$S,$G557)</f>
        <v>0</v>
      </c>
      <c r="AQ557" s="83"/>
      <c r="AR557" s="99">
        <f>SUMIFS(通讯通路门店!$T:$T,通讯通路门店!$S:$S,$G557)</f>
        <v>0</v>
      </c>
      <c r="AS557" s="99">
        <f>SUMIFS(通讯通路门店!$U:$U,通讯通路门店!$S:$S,$G557)</f>
        <v>0</v>
      </c>
      <c r="AT557" s="99">
        <f>SUMIFS(通讯通路门店!$V:$V,通讯通路门店!$S:$S,$G557)</f>
        <v>0</v>
      </c>
      <c r="AU557" s="99">
        <f>SUMIFS(通讯通路门店!$W:$W,通讯通路门店!$S:$S,$G557)</f>
        <v>0</v>
      </c>
      <c r="AV557" s="99">
        <f>SUMIFS(通讯通路门店!$Z:$Z,通讯通路门店!$S:$S,$G557)</f>
        <v>0</v>
      </c>
      <c r="AW557" s="99">
        <f>SUMIFS(通讯通路门店!$AB:$AB,通讯通路门店!$S:$S,$G557)</f>
        <v>0</v>
      </c>
      <c r="AX557" s="99">
        <f>SUMIFS(通讯通路门店!$X:$X,通讯通路门店!$S:$S,$G557)</f>
        <v>0</v>
      </c>
      <c r="AY557" s="99">
        <f>SUMIFS(通讯通路门店!$Y:$Y,通讯通路门店!$S:$S,$G557)</f>
        <v>0</v>
      </c>
      <c r="AZ557" s="99">
        <f>SUMIFS(通讯通路门店!$AA:$AA,通讯通路门店!$S:$S,$G557)</f>
        <v>0</v>
      </c>
      <c r="BA557" s="99">
        <f t="shared" si="43"/>
        <v>0</v>
      </c>
      <c r="BB557" s="99">
        <f t="shared" si="44"/>
        <v>0</v>
      </c>
      <c r="BC557" s="99">
        <f>SUMIFS(通讯通路门店!$W:$W,通讯通路门店!$S:$S,$G557,通讯通路门店!$J:$J,"荣耀体验店")+SUMIFS(通讯通路门店!$W:$W,通讯通路门店!$S:$S,$G557,通讯通路门店!$J:$J,"荣耀授权专卖店")</f>
        <v>0</v>
      </c>
      <c r="BD557" s="99">
        <f>SUMIFS(通讯通路门店!$Z:$Z,通讯通路门店!$S:$S,$G557,通讯通路门店!$J:$J,"VIVO体验店")</f>
        <v>0</v>
      </c>
      <c r="BE557" s="99">
        <f>SUMIFS(通讯通路门店!$AB:$AB,通讯通路门店!$S:$S,$G557,通讯通路门店!$J:$J,"OPPO体验店")</f>
        <v>0</v>
      </c>
      <c r="BF557" s="99">
        <f>SUMIFS(通讯通路门店!$X:$X,通讯通路门店!$S:$S,$G557,通讯通路门店!$J:$J,"华为授权体验店")+SUMIFS(通讯通路门店!$AA:$AA,通讯通路门店!$S:$S,$G557,通讯通路门店!$J:$J,"华为堡垒店")</f>
        <v>0</v>
      </c>
      <c r="BG557" s="99">
        <f>SUMIFS(通讯通路门店!$Y:$Y,通讯通路门店!$S:$S,$G557,通讯通路门店!$J:$J,"小米体验店")</f>
        <v>0</v>
      </c>
      <c r="BH557" s="99">
        <f>SUMIFS(通讯通路门店!$AA:$AA,通讯通路门店!$S:$S,$G557,通讯通路门店!$J:$J,"苹果体验店")</f>
        <v>0</v>
      </c>
      <c r="BI557" s="99">
        <f>SUMIFS(通讯通路门店!$K:$K,通讯通路门店!$S:$S,$G557,通讯通路门店!$J:$J,"其他品牌专卖店")</f>
        <v>0</v>
      </c>
      <c r="BJ557" s="99">
        <f>SUMIFS(通讯通路门店!$AC:$AC,通讯通路门店!$S:$S,$G557)</f>
        <v>0</v>
      </c>
      <c r="BK557" s="99">
        <f>SUMIFS(通讯通路门店!$AD:$AD,通讯通路门店!$S:$S,$G557)</f>
        <v>0</v>
      </c>
      <c r="BL557" s="99">
        <f>SUMIFS(通讯通路门店!$AE:$AE,通讯通路门店!$S:$S,$G557)</f>
        <v>0</v>
      </c>
      <c r="BM557" s="99">
        <f>SUMIFS(通讯通路门店!$AF:$AF,通讯通路门店!$S:$S,$G557)</f>
        <v>0</v>
      </c>
      <c r="BN557" s="99">
        <f>SUMIFS(通讯通路门店!$AG:$AG,通讯通路门店!$S:$S,$G557)</f>
        <v>0</v>
      </c>
      <c r="BO557" s="99">
        <f>SUMIFS(通讯通路门店!$AH:$AH,通讯通路门店!$S:$S,$G557)</f>
        <v>0</v>
      </c>
      <c r="BP557" s="99">
        <f>SUMIFS(通讯通路门店!$AI:$AI,通讯通路门店!$S:$S,$G557)</f>
        <v>0</v>
      </c>
      <c r="BQ557" s="83"/>
    </row>
    <row r="558" spans="1:69">
      <c r="A558" s="99" t="str">
        <f>IFERROR(_xlfn.XLOOKUP($G558,通讯通路门店!$S$4:$S$993933,通讯通路门店!$A$4:$A$993933,0,0),"")</f>
        <v/>
      </c>
      <c r="B558" s="99" t="str">
        <f>IFERROR(_xlfn.XLOOKUP($G558,通讯通路门店!$S$4:$S$993933,通讯通路门店!$B$4:$B$993933,0,0),"")</f>
        <v/>
      </c>
      <c r="C558" s="99" t="str">
        <f>IFERROR(_xlfn.XLOOKUP($G558,通讯通路门店!$S$4:$S$993933,通讯通路门店!$C$4:$C$993933,0,0),"")</f>
        <v/>
      </c>
      <c r="D558" s="99" t="str">
        <f>IFERROR(_xlfn.XLOOKUP($G558,通讯通路门店!$S$4:$S$993933,通讯通路门店!$D$4:$D$993933,0,0),"")</f>
        <v/>
      </c>
      <c r="E558" s="83"/>
      <c r="F558" s="83"/>
      <c r="G558" s="101" t="e">
        <v>#N/A</v>
      </c>
      <c r="H558" s="102" t="str">
        <f>IFERROR(_xlfn.XLOOKUP($G558,通讯通路门店!$S$4:$S$993933,通讯通路门店!$R$4:$R$993933,0,0),"")</f>
        <v/>
      </c>
      <c r="I558" s="83"/>
      <c r="J558" s="83"/>
      <c r="K558" s="83"/>
      <c r="L558" s="83"/>
      <c r="M558" s="83"/>
      <c r="N558" s="83"/>
      <c r="O558" s="83"/>
      <c r="P558" s="83"/>
      <c r="Q558" s="83"/>
      <c r="R558" s="83"/>
      <c r="S558" s="83"/>
      <c r="T558" s="83"/>
      <c r="U558" s="99">
        <f>COUNTIF(通讯通路门店!$S:$S,$G558)</f>
        <v>0</v>
      </c>
      <c r="V558" s="99">
        <f>COUNTIFS(通讯通路门店!$S:$S,$G558,通讯通路门店!$J:$J,"综合卖场")</f>
        <v>0</v>
      </c>
      <c r="W558" s="99">
        <f>SUMIFS(通讯通路门店!$AJ:$AJ,通讯通路门店!$S:$S,通讯客户沙盘!$G558)</f>
        <v>0</v>
      </c>
      <c r="X558" s="99">
        <f t="shared" si="40"/>
        <v>0</v>
      </c>
      <c r="Y558" s="99">
        <f>COUNTIFS(通讯通路门店!$S:$S,$G558,通讯通路门店!$J:$J,"荣耀体验店")+COUNTIFS(通讯通路门店!$S:$S,$G558,通讯通路门店!$J:$J,"荣耀授权专卖店")</f>
        <v>0</v>
      </c>
      <c r="Z558" s="99">
        <f>COUNTIFS(通讯通路门店!$S:$S,$G558,通讯通路门店!$J:$J,"VIVO体验店")</f>
        <v>0</v>
      </c>
      <c r="AA558" s="99">
        <f>COUNTIFS(通讯通路门店!$S:$S,$G558,通讯通路门店!$J:$J,"OPPO体验店")</f>
        <v>0</v>
      </c>
      <c r="AB558" s="99">
        <f>COUNTIFS(通讯通路门店!$S:$S,$G558,通讯通路门店!$J:$J,"华为授权体验店")+COUNTIFS(通讯通路门店!$S:$S,$G558,通讯通路门店!$J:$J,"华为堡垒店")</f>
        <v>0</v>
      </c>
      <c r="AC558" s="99">
        <f>COUNTIFS(通讯通路门店!$S:$S,$G558,通讯通路门店!$J:$J,"小米体验店")</f>
        <v>0</v>
      </c>
      <c r="AD558" s="99">
        <f>COUNTIFS(通讯通路门店!$S:$S,$G558,通讯通路门店!$J:$J,"苹果体验店")</f>
        <v>0</v>
      </c>
      <c r="AE558" s="99">
        <f>COUNTIFS(通讯通路门店!$S:$S,$G558,通讯通路门店!$J:$J,"其他品牌专卖店")</f>
        <v>0</v>
      </c>
      <c r="AF558" s="99">
        <f>SUMIFS(通讯通路门店!$BI:$BI,通讯通路门店!$S:$S,$G558)</f>
        <v>0</v>
      </c>
      <c r="AG558" s="99">
        <f>SUMIFS(通讯通路门店!$BH:$BH,通讯通路门店!$S:$S,$G558)</f>
        <v>0</v>
      </c>
      <c r="AH558" s="99">
        <f t="shared" si="41"/>
        <v>0</v>
      </c>
      <c r="AI558" s="99">
        <f>SUMIFS(通讯通路门店!$BB:$BB,通讯通路门店!$S:$S,$G558)</f>
        <v>0</v>
      </c>
      <c r="AJ558" s="99">
        <f>SUMIFS(通讯通路门店!$BE:$BE,通讯通路门店!$S:$S,$G558)</f>
        <v>0</v>
      </c>
      <c r="AK558" s="99">
        <f>SUMIFS(通讯通路门店!$BG:$BG,通讯通路门店!$S:$S,$G558)</f>
        <v>0</v>
      </c>
      <c r="AL558" s="99">
        <f>SUMIFS(通讯通路门店!$BC:$BC,通讯通路门店!$S:$S,$G558)</f>
        <v>0</v>
      </c>
      <c r="AM558" s="99">
        <f>SUMIFS(通讯通路门店!$BD:$BD,通讯通路门店!$S:$S,$G558)</f>
        <v>0</v>
      </c>
      <c r="AN558" s="99">
        <f>SUMIFS(通讯通路门店!$BF:$BF,通讯通路门店!$S:$S,$G558)</f>
        <v>0</v>
      </c>
      <c r="AO558" s="99">
        <f t="shared" si="42"/>
        <v>0</v>
      </c>
      <c r="AP558" s="99">
        <f>SUMIFS(通讯通路门店!$K:$K,通讯通路门店!$S:$S,$G558)</f>
        <v>0</v>
      </c>
      <c r="AQ558" s="83"/>
      <c r="AR558" s="99">
        <f>SUMIFS(通讯通路门店!$T:$T,通讯通路门店!$S:$S,$G558)</f>
        <v>0</v>
      </c>
      <c r="AS558" s="99">
        <f>SUMIFS(通讯通路门店!$U:$U,通讯通路门店!$S:$S,$G558)</f>
        <v>0</v>
      </c>
      <c r="AT558" s="99">
        <f>SUMIFS(通讯通路门店!$V:$V,通讯通路门店!$S:$S,$G558)</f>
        <v>0</v>
      </c>
      <c r="AU558" s="99">
        <f>SUMIFS(通讯通路门店!$W:$W,通讯通路门店!$S:$S,$G558)</f>
        <v>0</v>
      </c>
      <c r="AV558" s="99">
        <f>SUMIFS(通讯通路门店!$Z:$Z,通讯通路门店!$S:$S,$G558)</f>
        <v>0</v>
      </c>
      <c r="AW558" s="99">
        <f>SUMIFS(通讯通路门店!$AB:$AB,通讯通路门店!$S:$S,$G558)</f>
        <v>0</v>
      </c>
      <c r="AX558" s="99">
        <f>SUMIFS(通讯通路门店!$X:$X,通讯通路门店!$S:$S,$G558)</f>
        <v>0</v>
      </c>
      <c r="AY558" s="99">
        <f>SUMIFS(通讯通路门店!$Y:$Y,通讯通路门店!$S:$S,$G558)</f>
        <v>0</v>
      </c>
      <c r="AZ558" s="99">
        <f>SUMIFS(通讯通路门店!$AA:$AA,通讯通路门店!$S:$S,$G558)</f>
        <v>0</v>
      </c>
      <c r="BA558" s="99">
        <f t="shared" si="43"/>
        <v>0</v>
      </c>
      <c r="BB558" s="99">
        <f t="shared" si="44"/>
        <v>0</v>
      </c>
      <c r="BC558" s="99">
        <f>SUMIFS(通讯通路门店!$W:$W,通讯通路门店!$S:$S,$G558,通讯通路门店!$J:$J,"荣耀体验店")+SUMIFS(通讯通路门店!$W:$W,通讯通路门店!$S:$S,$G558,通讯通路门店!$J:$J,"荣耀授权专卖店")</f>
        <v>0</v>
      </c>
      <c r="BD558" s="99">
        <f>SUMIFS(通讯通路门店!$Z:$Z,通讯通路门店!$S:$S,$G558,通讯通路门店!$J:$J,"VIVO体验店")</f>
        <v>0</v>
      </c>
      <c r="BE558" s="99">
        <f>SUMIFS(通讯通路门店!$AB:$AB,通讯通路门店!$S:$S,$G558,通讯通路门店!$J:$J,"OPPO体验店")</f>
        <v>0</v>
      </c>
      <c r="BF558" s="99">
        <f>SUMIFS(通讯通路门店!$X:$X,通讯通路门店!$S:$S,$G558,通讯通路门店!$J:$J,"华为授权体验店")+SUMIFS(通讯通路门店!$AA:$AA,通讯通路门店!$S:$S,$G558,通讯通路门店!$J:$J,"华为堡垒店")</f>
        <v>0</v>
      </c>
      <c r="BG558" s="99">
        <f>SUMIFS(通讯通路门店!$Y:$Y,通讯通路门店!$S:$S,$G558,通讯通路门店!$J:$J,"小米体验店")</f>
        <v>0</v>
      </c>
      <c r="BH558" s="99">
        <f>SUMIFS(通讯通路门店!$AA:$AA,通讯通路门店!$S:$S,$G558,通讯通路门店!$J:$J,"苹果体验店")</f>
        <v>0</v>
      </c>
      <c r="BI558" s="99">
        <f>SUMIFS(通讯通路门店!$K:$K,通讯通路门店!$S:$S,$G558,通讯通路门店!$J:$J,"其他品牌专卖店")</f>
        <v>0</v>
      </c>
      <c r="BJ558" s="99">
        <f>SUMIFS(通讯通路门店!$AC:$AC,通讯通路门店!$S:$S,$G558)</f>
        <v>0</v>
      </c>
      <c r="BK558" s="99">
        <f>SUMIFS(通讯通路门店!$AD:$AD,通讯通路门店!$S:$S,$G558)</f>
        <v>0</v>
      </c>
      <c r="BL558" s="99">
        <f>SUMIFS(通讯通路门店!$AE:$AE,通讯通路门店!$S:$S,$G558)</f>
        <v>0</v>
      </c>
      <c r="BM558" s="99">
        <f>SUMIFS(通讯通路门店!$AF:$AF,通讯通路门店!$S:$S,$G558)</f>
        <v>0</v>
      </c>
      <c r="BN558" s="99">
        <f>SUMIFS(通讯通路门店!$AG:$AG,通讯通路门店!$S:$S,$G558)</f>
        <v>0</v>
      </c>
      <c r="BO558" s="99">
        <f>SUMIFS(通讯通路门店!$AH:$AH,通讯通路门店!$S:$S,$G558)</f>
        <v>0</v>
      </c>
      <c r="BP558" s="99">
        <f>SUMIFS(通讯通路门店!$AI:$AI,通讯通路门店!$S:$S,$G558)</f>
        <v>0</v>
      </c>
      <c r="BQ558" s="83"/>
    </row>
    <row r="559" spans="1:69">
      <c r="A559" s="99" t="str">
        <f>IFERROR(_xlfn.XLOOKUP($G559,通讯通路门店!$S$4:$S$993933,通讯通路门店!$A$4:$A$993933,0,0),"")</f>
        <v/>
      </c>
      <c r="B559" s="99" t="str">
        <f>IFERROR(_xlfn.XLOOKUP($G559,通讯通路门店!$S$4:$S$993933,通讯通路门店!$B$4:$B$993933,0,0),"")</f>
        <v/>
      </c>
      <c r="C559" s="99" t="str">
        <f>IFERROR(_xlfn.XLOOKUP($G559,通讯通路门店!$S$4:$S$993933,通讯通路门店!$C$4:$C$993933,0,0),"")</f>
        <v/>
      </c>
      <c r="D559" s="99" t="str">
        <f>IFERROR(_xlfn.XLOOKUP($G559,通讯通路门店!$S$4:$S$993933,通讯通路门店!$D$4:$D$993933,0,0),"")</f>
        <v/>
      </c>
      <c r="E559" s="83"/>
      <c r="F559" s="83"/>
      <c r="G559" s="101" t="e">
        <v>#N/A</v>
      </c>
      <c r="H559" s="102" t="str">
        <f>IFERROR(_xlfn.XLOOKUP($G559,通讯通路门店!$S$4:$S$993933,通讯通路门店!$R$4:$R$993933,0,0),"")</f>
        <v/>
      </c>
      <c r="I559" s="83"/>
      <c r="J559" s="83"/>
      <c r="K559" s="83"/>
      <c r="L559" s="83"/>
      <c r="M559" s="83"/>
      <c r="N559" s="83"/>
      <c r="O559" s="83"/>
      <c r="P559" s="83"/>
      <c r="Q559" s="83"/>
      <c r="R559" s="83"/>
      <c r="S559" s="83"/>
      <c r="T559" s="83"/>
      <c r="U559" s="99">
        <f>COUNTIF(通讯通路门店!$S:$S,$G559)</f>
        <v>0</v>
      </c>
      <c r="V559" s="99">
        <f>COUNTIFS(通讯通路门店!$S:$S,$G559,通讯通路门店!$J:$J,"综合卖场")</f>
        <v>0</v>
      </c>
      <c r="W559" s="99">
        <f>SUMIFS(通讯通路门店!$AJ:$AJ,通讯通路门店!$S:$S,通讯客户沙盘!$G559)</f>
        <v>0</v>
      </c>
      <c r="X559" s="99">
        <f t="shared" si="40"/>
        <v>0</v>
      </c>
      <c r="Y559" s="99">
        <f>COUNTIFS(通讯通路门店!$S:$S,$G559,通讯通路门店!$J:$J,"荣耀体验店")+COUNTIFS(通讯通路门店!$S:$S,$G559,通讯通路门店!$J:$J,"荣耀授权专卖店")</f>
        <v>0</v>
      </c>
      <c r="Z559" s="99">
        <f>COUNTIFS(通讯通路门店!$S:$S,$G559,通讯通路门店!$J:$J,"VIVO体验店")</f>
        <v>0</v>
      </c>
      <c r="AA559" s="99">
        <f>COUNTIFS(通讯通路门店!$S:$S,$G559,通讯通路门店!$J:$J,"OPPO体验店")</f>
        <v>0</v>
      </c>
      <c r="AB559" s="99">
        <f>COUNTIFS(通讯通路门店!$S:$S,$G559,通讯通路门店!$J:$J,"华为授权体验店")+COUNTIFS(通讯通路门店!$S:$S,$G559,通讯通路门店!$J:$J,"华为堡垒店")</f>
        <v>0</v>
      </c>
      <c r="AC559" s="99">
        <f>COUNTIFS(通讯通路门店!$S:$S,$G559,通讯通路门店!$J:$J,"小米体验店")</f>
        <v>0</v>
      </c>
      <c r="AD559" s="99">
        <f>COUNTIFS(通讯通路门店!$S:$S,$G559,通讯通路门店!$J:$J,"苹果体验店")</f>
        <v>0</v>
      </c>
      <c r="AE559" s="99">
        <f>COUNTIFS(通讯通路门店!$S:$S,$G559,通讯通路门店!$J:$J,"其他品牌专卖店")</f>
        <v>0</v>
      </c>
      <c r="AF559" s="99">
        <f>SUMIFS(通讯通路门店!$BI:$BI,通讯通路门店!$S:$S,$G559)</f>
        <v>0</v>
      </c>
      <c r="AG559" s="99">
        <f>SUMIFS(通讯通路门店!$BH:$BH,通讯通路门店!$S:$S,$G559)</f>
        <v>0</v>
      </c>
      <c r="AH559" s="99">
        <f t="shared" si="41"/>
        <v>0</v>
      </c>
      <c r="AI559" s="99">
        <f>SUMIFS(通讯通路门店!$BB:$BB,通讯通路门店!$S:$S,$G559)</f>
        <v>0</v>
      </c>
      <c r="AJ559" s="99">
        <f>SUMIFS(通讯通路门店!$BE:$BE,通讯通路门店!$S:$S,$G559)</f>
        <v>0</v>
      </c>
      <c r="AK559" s="99">
        <f>SUMIFS(通讯通路门店!$BG:$BG,通讯通路门店!$S:$S,$G559)</f>
        <v>0</v>
      </c>
      <c r="AL559" s="99">
        <f>SUMIFS(通讯通路门店!$BC:$BC,通讯通路门店!$S:$S,$G559)</f>
        <v>0</v>
      </c>
      <c r="AM559" s="99">
        <f>SUMIFS(通讯通路门店!$BD:$BD,通讯通路门店!$S:$S,$G559)</f>
        <v>0</v>
      </c>
      <c r="AN559" s="99">
        <f>SUMIFS(通讯通路门店!$BF:$BF,通讯通路门店!$S:$S,$G559)</f>
        <v>0</v>
      </c>
      <c r="AO559" s="99">
        <f t="shared" si="42"/>
        <v>0</v>
      </c>
      <c r="AP559" s="99">
        <f>SUMIFS(通讯通路门店!$K:$K,通讯通路门店!$S:$S,$G559)</f>
        <v>0</v>
      </c>
      <c r="AQ559" s="83"/>
      <c r="AR559" s="99">
        <f>SUMIFS(通讯通路门店!$T:$T,通讯通路门店!$S:$S,$G559)</f>
        <v>0</v>
      </c>
      <c r="AS559" s="99">
        <f>SUMIFS(通讯通路门店!$U:$U,通讯通路门店!$S:$S,$G559)</f>
        <v>0</v>
      </c>
      <c r="AT559" s="99">
        <f>SUMIFS(通讯通路门店!$V:$V,通讯通路门店!$S:$S,$G559)</f>
        <v>0</v>
      </c>
      <c r="AU559" s="99">
        <f>SUMIFS(通讯通路门店!$W:$W,通讯通路门店!$S:$S,$G559)</f>
        <v>0</v>
      </c>
      <c r="AV559" s="99">
        <f>SUMIFS(通讯通路门店!$Z:$Z,通讯通路门店!$S:$S,$G559)</f>
        <v>0</v>
      </c>
      <c r="AW559" s="99">
        <f>SUMIFS(通讯通路门店!$AB:$AB,通讯通路门店!$S:$S,$G559)</f>
        <v>0</v>
      </c>
      <c r="AX559" s="99">
        <f>SUMIFS(通讯通路门店!$X:$X,通讯通路门店!$S:$S,$G559)</f>
        <v>0</v>
      </c>
      <c r="AY559" s="99">
        <f>SUMIFS(通讯通路门店!$Y:$Y,通讯通路门店!$S:$S,$G559)</f>
        <v>0</v>
      </c>
      <c r="AZ559" s="99">
        <f>SUMIFS(通讯通路门店!$AA:$AA,通讯通路门店!$S:$S,$G559)</f>
        <v>0</v>
      </c>
      <c r="BA559" s="99">
        <f t="shared" si="43"/>
        <v>0</v>
      </c>
      <c r="BB559" s="99">
        <f t="shared" si="44"/>
        <v>0</v>
      </c>
      <c r="BC559" s="99">
        <f>SUMIFS(通讯通路门店!$W:$W,通讯通路门店!$S:$S,$G559,通讯通路门店!$J:$J,"荣耀体验店")+SUMIFS(通讯通路门店!$W:$W,通讯通路门店!$S:$S,$G559,通讯通路门店!$J:$J,"荣耀授权专卖店")</f>
        <v>0</v>
      </c>
      <c r="BD559" s="99">
        <f>SUMIFS(通讯通路门店!$Z:$Z,通讯通路门店!$S:$S,$G559,通讯通路门店!$J:$J,"VIVO体验店")</f>
        <v>0</v>
      </c>
      <c r="BE559" s="99">
        <f>SUMIFS(通讯通路门店!$AB:$AB,通讯通路门店!$S:$S,$G559,通讯通路门店!$J:$J,"OPPO体验店")</f>
        <v>0</v>
      </c>
      <c r="BF559" s="99">
        <f>SUMIFS(通讯通路门店!$X:$X,通讯通路门店!$S:$S,$G559,通讯通路门店!$J:$J,"华为授权体验店")+SUMIFS(通讯通路门店!$AA:$AA,通讯通路门店!$S:$S,$G559,通讯通路门店!$J:$J,"华为堡垒店")</f>
        <v>0</v>
      </c>
      <c r="BG559" s="99">
        <f>SUMIFS(通讯通路门店!$Y:$Y,通讯通路门店!$S:$S,$G559,通讯通路门店!$J:$J,"小米体验店")</f>
        <v>0</v>
      </c>
      <c r="BH559" s="99">
        <f>SUMIFS(通讯通路门店!$AA:$AA,通讯通路门店!$S:$S,$G559,通讯通路门店!$J:$J,"苹果体验店")</f>
        <v>0</v>
      </c>
      <c r="BI559" s="99">
        <f>SUMIFS(通讯通路门店!$K:$K,通讯通路门店!$S:$S,$G559,通讯通路门店!$J:$J,"其他品牌专卖店")</f>
        <v>0</v>
      </c>
      <c r="BJ559" s="99">
        <f>SUMIFS(通讯通路门店!$AC:$AC,通讯通路门店!$S:$S,$G559)</f>
        <v>0</v>
      </c>
      <c r="BK559" s="99">
        <f>SUMIFS(通讯通路门店!$AD:$AD,通讯通路门店!$S:$S,$G559)</f>
        <v>0</v>
      </c>
      <c r="BL559" s="99">
        <f>SUMIFS(通讯通路门店!$AE:$AE,通讯通路门店!$S:$S,$G559)</f>
        <v>0</v>
      </c>
      <c r="BM559" s="99">
        <f>SUMIFS(通讯通路门店!$AF:$AF,通讯通路门店!$S:$S,$G559)</f>
        <v>0</v>
      </c>
      <c r="BN559" s="99">
        <f>SUMIFS(通讯通路门店!$AG:$AG,通讯通路门店!$S:$S,$G559)</f>
        <v>0</v>
      </c>
      <c r="BO559" s="99">
        <f>SUMIFS(通讯通路门店!$AH:$AH,通讯通路门店!$S:$S,$G559)</f>
        <v>0</v>
      </c>
      <c r="BP559" s="99">
        <f>SUMIFS(通讯通路门店!$AI:$AI,通讯通路门店!$S:$S,$G559)</f>
        <v>0</v>
      </c>
      <c r="BQ559" s="83"/>
    </row>
    <row r="560" spans="1:69">
      <c r="A560" s="99" t="str">
        <f>IFERROR(_xlfn.XLOOKUP($G560,通讯通路门店!$S$4:$S$993933,通讯通路门店!$A$4:$A$993933,0,0),"")</f>
        <v/>
      </c>
      <c r="B560" s="99" t="str">
        <f>IFERROR(_xlfn.XLOOKUP($G560,通讯通路门店!$S$4:$S$993933,通讯通路门店!$B$4:$B$993933,0,0),"")</f>
        <v/>
      </c>
      <c r="C560" s="99" t="str">
        <f>IFERROR(_xlfn.XLOOKUP($G560,通讯通路门店!$S$4:$S$993933,通讯通路门店!$C$4:$C$993933,0,0),"")</f>
        <v/>
      </c>
      <c r="D560" s="99" t="str">
        <f>IFERROR(_xlfn.XLOOKUP($G560,通讯通路门店!$S$4:$S$993933,通讯通路门店!$D$4:$D$993933,0,0),"")</f>
        <v/>
      </c>
      <c r="E560" s="83"/>
      <c r="F560" s="83"/>
      <c r="G560" s="101" t="e">
        <v>#N/A</v>
      </c>
      <c r="H560" s="102" t="str">
        <f>IFERROR(_xlfn.XLOOKUP($G560,通讯通路门店!$S$4:$S$993933,通讯通路门店!$R$4:$R$993933,0,0),"")</f>
        <v/>
      </c>
      <c r="I560" s="83"/>
      <c r="J560" s="83"/>
      <c r="K560" s="83"/>
      <c r="L560" s="83"/>
      <c r="M560" s="83"/>
      <c r="N560" s="83"/>
      <c r="O560" s="83"/>
      <c r="P560" s="83"/>
      <c r="Q560" s="83"/>
      <c r="R560" s="83"/>
      <c r="S560" s="83"/>
      <c r="T560" s="83"/>
      <c r="U560" s="99">
        <f>COUNTIF(通讯通路门店!$S:$S,$G560)</f>
        <v>0</v>
      </c>
      <c r="V560" s="99">
        <f>COUNTIFS(通讯通路门店!$S:$S,$G560,通讯通路门店!$J:$J,"综合卖场")</f>
        <v>0</v>
      </c>
      <c r="W560" s="99">
        <f>SUMIFS(通讯通路门店!$AJ:$AJ,通讯通路门店!$S:$S,通讯客户沙盘!$G560)</f>
        <v>0</v>
      </c>
      <c r="X560" s="99">
        <f t="shared" si="40"/>
        <v>0</v>
      </c>
      <c r="Y560" s="99">
        <f>COUNTIFS(通讯通路门店!$S:$S,$G560,通讯通路门店!$J:$J,"荣耀体验店")+COUNTIFS(通讯通路门店!$S:$S,$G560,通讯通路门店!$J:$J,"荣耀授权专卖店")</f>
        <v>0</v>
      </c>
      <c r="Z560" s="99">
        <f>COUNTIFS(通讯通路门店!$S:$S,$G560,通讯通路门店!$J:$J,"VIVO体验店")</f>
        <v>0</v>
      </c>
      <c r="AA560" s="99">
        <f>COUNTIFS(通讯通路门店!$S:$S,$G560,通讯通路门店!$J:$J,"OPPO体验店")</f>
        <v>0</v>
      </c>
      <c r="AB560" s="99">
        <f>COUNTIFS(通讯通路门店!$S:$S,$G560,通讯通路门店!$J:$J,"华为授权体验店")+COUNTIFS(通讯通路门店!$S:$S,$G560,通讯通路门店!$J:$J,"华为堡垒店")</f>
        <v>0</v>
      </c>
      <c r="AC560" s="99">
        <f>COUNTIFS(通讯通路门店!$S:$S,$G560,通讯通路门店!$J:$J,"小米体验店")</f>
        <v>0</v>
      </c>
      <c r="AD560" s="99">
        <f>COUNTIFS(通讯通路门店!$S:$S,$G560,通讯通路门店!$J:$J,"苹果体验店")</f>
        <v>0</v>
      </c>
      <c r="AE560" s="99">
        <f>COUNTIFS(通讯通路门店!$S:$S,$G560,通讯通路门店!$J:$J,"其他品牌专卖店")</f>
        <v>0</v>
      </c>
      <c r="AF560" s="99">
        <f>SUMIFS(通讯通路门店!$BI:$BI,通讯通路门店!$S:$S,$G560)</f>
        <v>0</v>
      </c>
      <c r="AG560" s="99">
        <f>SUMIFS(通讯通路门店!$BH:$BH,通讯通路门店!$S:$S,$G560)</f>
        <v>0</v>
      </c>
      <c r="AH560" s="99">
        <f t="shared" si="41"/>
        <v>0</v>
      </c>
      <c r="AI560" s="99">
        <f>SUMIFS(通讯通路门店!$BB:$BB,通讯通路门店!$S:$S,$G560)</f>
        <v>0</v>
      </c>
      <c r="AJ560" s="99">
        <f>SUMIFS(通讯通路门店!$BE:$BE,通讯通路门店!$S:$S,$G560)</f>
        <v>0</v>
      </c>
      <c r="AK560" s="99">
        <f>SUMIFS(通讯通路门店!$BG:$BG,通讯通路门店!$S:$S,$G560)</f>
        <v>0</v>
      </c>
      <c r="AL560" s="99">
        <f>SUMIFS(通讯通路门店!$BC:$BC,通讯通路门店!$S:$S,$G560)</f>
        <v>0</v>
      </c>
      <c r="AM560" s="99">
        <f>SUMIFS(通讯通路门店!$BD:$BD,通讯通路门店!$S:$S,$G560)</f>
        <v>0</v>
      </c>
      <c r="AN560" s="99">
        <f>SUMIFS(通讯通路门店!$BF:$BF,通讯通路门店!$S:$S,$G560)</f>
        <v>0</v>
      </c>
      <c r="AO560" s="99">
        <f t="shared" si="42"/>
        <v>0</v>
      </c>
      <c r="AP560" s="99">
        <f>SUMIFS(通讯通路门店!$K:$K,通讯通路门店!$S:$S,$G560)</f>
        <v>0</v>
      </c>
      <c r="AQ560" s="83"/>
      <c r="AR560" s="99">
        <f>SUMIFS(通讯通路门店!$T:$T,通讯通路门店!$S:$S,$G560)</f>
        <v>0</v>
      </c>
      <c r="AS560" s="99">
        <f>SUMIFS(通讯通路门店!$U:$U,通讯通路门店!$S:$S,$G560)</f>
        <v>0</v>
      </c>
      <c r="AT560" s="99">
        <f>SUMIFS(通讯通路门店!$V:$V,通讯通路门店!$S:$S,$G560)</f>
        <v>0</v>
      </c>
      <c r="AU560" s="99">
        <f>SUMIFS(通讯通路门店!$W:$W,通讯通路门店!$S:$S,$G560)</f>
        <v>0</v>
      </c>
      <c r="AV560" s="99">
        <f>SUMIFS(通讯通路门店!$Z:$Z,通讯通路门店!$S:$S,$G560)</f>
        <v>0</v>
      </c>
      <c r="AW560" s="99">
        <f>SUMIFS(通讯通路门店!$AB:$AB,通讯通路门店!$S:$S,$G560)</f>
        <v>0</v>
      </c>
      <c r="AX560" s="99">
        <f>SUMIFS(通讯通路门店!$X:$X,通讯通路门店!$S:$S,$G560)</f>
        <v>0</v>
      </c>
      <c r="AY560" s="99">
        <f>SUMIFS(通讯通路门店!$Y:$Y,通讯通路门店!$S:$S,$G560)</f>
        <v>0</v>
      </c>
      <c r="AZ560" s="99">
        <f>SUMIFS(通讯通路门店!$AA:$AA,通讯通路门店!$S:$S,$G560)</f>
        <v>0</v>
      </c>
      <c r="BA560" s="99">
        <f t="shared" si="43"/>
        <v>0</v>
      </c>
      <c r="BB560" s="99">
        <f t="shared" si="44"/>
        <v>0</v>
      </c>
      <c r="BC560" s="99">
        <f>SUMIFS(通讯通路门店!$W:$W,通讯通路门店!$S:$S,$G560,通讯通路门店!$J:$J,"荣耀体验店")+SUMIFS(通讯通路门店!$W:$W,通讯通路门店!$S:$S,$G560,通讯通路门店!$J:$J,"荣耀授权专卖店")</f>
        <v>0</v>
      </c>
      <c r="BD560" s="99">
        <f>SUMIFS(通讯通路门店!$Z:$Z,通讯通路门店!$S:$S,$G560,通讯通路门店!$J:$J,"VIVO体验店")</f>
        <v>0</v>
      </c>
      <c r="BE560" s="99">
        <f>SUMIFS(通讯通路门店!$AB:$AB,通讯通路门店!$S:$S,$G560,通讯通路门店!$J:$J,"OPPO体验店")</f>
        <v>0</v>
      </c>
      <c r="BF560" s="99">
        <f>SUMIFS(通讯通路门店!$X:$X,通讯通路门店!$S:$S,$G560,通讯通路门店!$J:$J,"华为授权体验店")+SUMIFS(通讯通路门店!$AA:$AA,通讯通路门店!$S:$S,$G560,通讯通路门店!$J:$J,"华为堡垒店")</f>
        <v>0</v>
      </c>
      <c r="BG560" s="99">
        <f>SUMIFS(通讯通路门店!$Y:$Y,通讯通路门店!$S:$S,$G560,通讯通路门店!$J:$J,"小米体验店")</f>
        <v>0</v>
      </c>
      <c r="BH560" s="99">
        <f>SUMIFS(通讯通路门店!$AA:$AA,通讯通路门店!$S:$S,$G560,通讯通路门店!$J:$J,"苹果体验店")</f>
        <v>0</v>
      </c>
      <c r="BI560" s="99">
        <f>SUMIFS(通讯通路门店!$K:$K,通讯通路门店!$S:$S,$G560,通讯通路门店!$J:$J,"其他品牌专卖店")</f>
        <v>0</v>
      </c>
      <c r="BJ560" s="99">
        <f>SUMIFS(通讯通路门店!$AC:$AC,通讯通路门店!$S:$S,$G560)</f>
        <v>0</v>
      </c>
      <c r="BK560" s="99">
        <f>SUMIFS(通讯通路门店!$AD:$AD,通讯通路门店!$S:$S,$G560)</f>
        <v>0</v>
      </c>
      <c r="BL560" s="99">
        <f>SUMIFS(通讯通路门店!$AE:$AE,通讯通路门店!$S:$S,$G560)</f>
        <v>0</v>
      </c>
      <c r="BM560" s="99">
        <f>SUMIFS(通讯通路门店!$AF:$AF,通讯通路门店!$S:$S,$G560)</f>
        <v>0</v>
      </c>
      <c r="BN560" s="99">
        <f>SUMIFS(通讯通路门店!$AG:$AG,通讯通路门店!$S:$S,$G560)</f>
        <v>0</v>
      </c>
      <c r="BO560" s="99">
        <f>SUMIFS(通讯通路门店!$AH:$AH,通讯通路门店!$S:$S,$G560)</f>
        <v>0</v>
      </c>
      <c r="BP560" s="99">
        <f>SUMIFS(通讯通路门店!$AI:$AI,通讯通路门店!$S:$S,$G560)</f>
        <v>0</v>
      </c>
      <c r="BQ560" s="83"/>
    </row>
    <row r="561" spans="1:69">
      <c r="A561" s="99" t="str">
        <f>IFERROR(_xlfn.XLOOKUP($G561,通讯通路门店!$S$4:$S$993933,通讯通路门店!$A$4:$A$993933,0,0),"")</f>
        <v/>
      </c>
      <c r="B561" s="99" t="str">
        <f>IFERROR(_xlfn.XLOOKUP($G561,通讯通路门店!$S$4:$S$993933,通讯通路门店!$B$4:$B$993933,0,0),"")</f>
        <v/>
      </c>
      <c r="C561" s="99" t="str">
        <f>IFERROR(_xlfn.XLOOKUP($G561,通讯通路门店!$S$4:$S$993933,通讯通路门店!$C$4:$C$993933,0,0),"")</f>
        <v/>
      </c>
      <c r="D561" s="99" t="str">
        <f>IFERROR(_xlfn.XLOOKUP($G561,通讯通路门店!$S$4:$S$993933,通讯通路门店!$D$4:$D$993933,0,0),"")</f>
        <v/>
      </c>
      <c r="E561" s="83"/>
      <c r="F561" s="83"/>
      <c r="G561" s="101" t="e">
        <v>#N/A</v>
      </c>
      <c r="H561" s="102" t="str">
        <f>IFERROR(_xlfn.XLOOKUP($G561,通讯通路门店!$S$4:$S$993933,通讯通路门店!$R$4:$R$993933,0,0),"")</f>
        <v/>
      </c>
      <c r="I561" s="83"/>
      <c r="J561" s="83"/>
      <c r="K561" s="83"/>
      <c r="L561" s="83"/>
      <c r="M561" s="83"/>
      <c r="N561" s="83"/>
      <c r="O561" s="83"/>
      <c r="P561" s="83"/>
      <c r="Q561" s="83"/>
      <c r="R561" s="83"/>
      <c r="S561" s="83"/>
      <c r="T561" s="83"/>
      <c r="U561" s="99">
        <f>COUNTIF(通讯通路门店!$S:$S,$G561)</f>
        <v>0</v>
      </c>
      <c r="V561" s="99">
        <f>COUNTIFS(通讯通路门店!$S:$S,$G561,通讯通路门店!$J:$J,"综合卖场")</f>
        <v>0</v>
      </c>
      <c r="W561" s="99">
        <f>SUMIFS(通讯通路门店!$AJ:$AJ,通讯通路门店!$S:$S,通讯客户沙盘!$G561)</f>
        <v>0</v>
      </c>
      <c r="X561" s="99">
        <f t="shared" si="40"/>
        <v>0</v>
      </c>
      <c r="Y561" s="99">
        <f>COUNTIFS(通讯通路门店!$S:$S,$G561,通讯通路门店!$J:$J,"荣耀体验店")+COUNTIFS(通讯通路门店!$S:$S,$G561,通讯通路门店!$J:$J,"荣耀授权专卖店")</f>
        <v>0</v>
      </c>
      <c r="Z561" s="99">
        <f>COUNTIFS(通讯通路门店!$S:$S,$G561,通讯通路门店!$J:$J,"VIVO体验店")</f>
        <v>0</v>
      </c>
      <c r="AA561" s="99">
        <f>COUNTIFS(通讯通路门店!$S:$S,$G561,通讯通路门店!$J:$J,"OPPO体验店")</f>
        <v>0</v>
      </c>
      <c r="AB561" s="99">
        <f>COUNTIFS(通讯通路门店!$S:$S,$G561,通讯通路门店!$J:$J,"华为授权体验店")+COUNTIFS(通讯通路门店!$S:$S,$G561,通讯通路门店!$J:$J,"华为堡垒店")</f>
        <v>0</v>
      </c>
      <c r="AC561" s="99">
        <f>COUNTIFS(通讯通路门店!$S:$S,$G561,通讯通路门店!$J:$J,"小米体验店")</f>
        <v>0</v>
      </c>
      <c r="AD561" s="99">
        <f>COUNTIFS(通讯通路门店!$S:$S,$G561,通讯通路门店!$J:$J,"苹果体验店")</f>
        <v>0</v>
      </c>
      <c r="AE561" s="99">
        <f>COUNTIFS(通讯通路门店!$S:$S,$G561,通讯通路门店!$J:$J,"其他品牌专卖店")</f>
        <v>0</v>
      </c>
      <c r="AF561" s="99">
        <f>SUMIFS(通讯通路门店!$BI:$BI,通讯通路门店!$S:$S,$G561)</f>
        <v>0</v>
      </c>
      <c r="AG561" s="99">
        <f>SUMIFS(通讯通路门店!$BH:$BH,通讯通路门店!$S:$S,$G561)</f>
        <v>0</v>
      </c>
      <c r="AH561" s="99">
        <f t="shared" si="41"/>
        <v>0</v>
      </c>
      <c r="AI561" s="99">
        <f>SUMIFS(通讯通路门店!$BB:$BB,通讯通路门店!$S:$S,$G561)</f>
        <v>0</v>
      </c>
      <c r="AJ561" s="99">
        <f>SUMIFS(通讯通路门店!$BE:$BE,通讯通路门店!$S:$S,$G561)</f>
        <v>0</v>
      </c>
      <c r="AK561" s="99">
        <f>SUMIFS(通讯通路门店!$BG:$BG,通讯通路门店!$S:$S,$G561)</f>
        <v>0</v>
      </c>
      <c r="AL561" s="99">
        <f>SUMIFS(通讯通路门店!$BC:$BC,通讯通路门店!$S:$S,$G561)</f>
        <v>0</v>
      </c>
      <c r="AM561" s="99">
        <f>SUMIFS(通讯通路门店!$BD:$BD,通讯通路门店!$S:$S,$G561)</f>
        <v>0</v>
      </c>
      <c r="AN561" s="99">
        <f>SUMIFS(通讯通路门店!$BF:$BF,通讯通路门店!$S:$S,$G561)</f>
        <v>0</v>
      </c>
      <c r="AO561" s="99">
        <f t="shared" si="42"/>
        <v>0</v>
      </c>
      <c r="AP561" s="99">
        <f>SUMIFS(通讯通路门店!$K:$K,通讯通路门店!$S:$S,$G561)</f>
        <v>0</v>
      </c>
      <c r="AQ561" s="83"/>
      <c r="AR561" s="99">
        <f>SUMIFS(通讯通路门店!$T:$T,通讯通路门店!$S:$S,$G561)</f>
        <v>0</v>
      </c>
      <c r="AS561" s="99">
        <f>SUMIFS(通讯通路门店!$U:$U,通讯通路门店!$S:$S,$G561)</f>
        <v>0</v>
      </c>
      <c r="AT561" s="99">
        <f>SUMIFS(通讯通路门店!$V:$V,通讯通路门店!$S:$S,$G561)</f>
        <v>0</v>
      </c>
      <c r="AU561" s="99">
        <f>SUMIFS(通讯通路门店!$W:$W,通讯通路门店!$S:$S,$G561)</f>
        <v>0</v>
      </c>
      <c r="AV561" s="99">
        <f>SUMIFS(通讯通路门店!$Z:$Z,通讯通路门店!$S:$S,$G561)</f>
        <v>0</v>
      </c>
      <c r="AW561" s="99">
        <f>SUMIFS(通讯通路门店!$AB:$AB,通讯通路门店!$S:$S,$G561)</f>
        <v>0</v>
      </c>
      <c r="AX561" s="99">
        <f>SUMIFS(通讯通路门店!$X:$X,通讯通路门店!$S:$S,$G561)</f>
        <v>0</v>
      </c>
      <c r="AY561" s="99">
        <f>SUMIFS(通讯通路门店!$Y:$Y,通讯通路门店!$S:$S,$G561)</f>
        <v>0</v>
      </c>
      <c r="AZ561" s="99">
        <f>SUMIFS(通讯通路门店!$AA:$AA,通讯通路门店!$S:$S,$G561)</f>
        <v>0</v>
      </c>
      <c r="BA561" s="99">
        <f t="shared" si="43"/>
        <v>0</v>
      </c>
      <c r="BB561" s="99">
        <f t="shared" si="44"/>
        <v>0</v>
      </c>
      <c r="BC561" s="99">
        <f>SUMIFS(通讯通路门店!$W:$W,通讯通路门店!$S:$S,$G561,通讯通路门店!$J:$J,"荣耀体验店")+SUMIFS(通讯通路门店!$W:$W,通讯通路门店!$S:$S,$G561,通讯通路门店!$J:$J,"荣耀授权专卖店")</f>
        <v>0</v>
      </c>
      <c r="BD561" s="99">
        <f>SUMIFS(通讯通路门店!$Z:$Z,通讯通路门店!$S:$S,$G561,通讯通路门店!$J:$J,"VIVO体验店")</f>
        <v>0</v>
      </c>
      <c r="BE561" s="99">
        <f>SUMIFS(通讯通路门店!$AB:$AB,通讯通路门店!$S:$S,$G561,通讯通路门店!$J:$J,"OPPO体验店")</f>
        <v>0</v>
      </c>
      <c r="BF561" s="99">
        <f>SUMIFS(通讯通路门店!$X:$X,通讯通路门店!$S:$S,$G561,通讯通路门店!$J:$J,"华为授权体验店")+SUMIFS(通讯通路门店!$AA:$AA,通讯通路门店!$S:$S,$G561,通讯通路门店!$J:$J,"华为堡垒店")</f>
        <v>0</v>
      </c>
      <c r="BG561" s="99">
        <f>SUMIFS(通讯通路门店!$Y:$Y,通讯通路门店!$S:$S,$G561,通讯通路门店!$J:$J,"小米体验店")</f>
        <v>0</v>
      </c>
      <c r="BH561" s="99">
        <f>SUMIFS(通讯通路门店!$AA:$AA,通讯通路门店!$S:$S,$G561,通讯通路门店!$J:$J,"苹果体验店")</f>
        <v>0</v>
      </c>
      <c r="BI561" s="99">
        <f>SUMIFS(通讯通路门店!$K:$K,通讯通路门店!$S:$S,$G561,通讯通路门店!$J:$J,"其他品牌专卖店")</f>
        <v>0</v>
      </c>
      <c r="BJ561" s="99">
        <f>SUMIFS(通讯通路门店!$AC:$AC,通讯通路门店!$S:$S,$G561)</f>
        <v>0</v>
      </c>
      <c r="BK561" s="99">
        <f>SUMIFS(通讯通路门店!$AD:$AD,通讯通路门店!$S:$S,$G561)</f>
        <v>0</v>
      </c>
      <c r="BL561" s="99">
        <f>SUMIFS(通讯通路门店!$AE:$AE,通讯通路门店!$S:$S,$G561)</f>
        <v>0</v>
      </c>
      <c r="BM561" s="99">
        <f>SUMIFS(通讯通路门店!$AF:$AF,通讯通路门店!$S:$S,$G561)</f>
        <v>0</v>
      </c>
      <c r="BN561" s="99">
        <f>SUMIFS(通讯通路门店!$AG:$AG,通讯通路门店!$S:$S,$G561)</f>
        <v>0</v>
      </c>
      <c r="BO561" s="99">
        <f>SUMIFS(通讯通路门店!$AH:$AH,通讯通路门店!$S:$S,$G561)</f>
        <v>0</v>
      </c>
      <c r="BP561" s="99">
        <f>SUMIFS(通讯通路门店!$AI:$AI,通讯通路门店!$S:$S,$G561)</f>
        <v>0</v>
      </c>
      <c r="BQ561" s="83"/>
    </row>
    <row r="562" spans="1:69">
      <c r="A562" s="99" t="str">
        <f>IFERROR(_xlfn.XLOOKUP($G562,通讯通路门店!$S$4:$S$993933,通讯通路门店!$A$4:$A$993933,0,0),"")</f>
        <v/>
      </c>
      <c r="B562" s="99" t="str">
        <f>IFERROR(_xlfn.XLOOKUP($G562,通讯通路门店!$S$4:$S$993933,通讯通路门店!$B$4:$B$993933,0,0),"")</f>
        <v/>
      </c>
      <c r="C562" s="99" t="str">
        <f>IFERROR(_xlfn.XLOOKUP($G562,通讯通路门店!$S$4:$S$993933,通讯通路门店!$C$4:$C$993933,0,0),"")</f>
        <v/>
      </c>
      <c r="D562" s="99" t="str">
        <f>IFERROR(_xlfn.XLOOKUP($G562,通讯通路门店!$S$4:$S$993933,通讯通路门店!$D$4:$D$993933,0,0),"")</f>
        <v/>
      </c>
      <c r="E562" s="83"/>
      <c r="F562" s="83"/>
      <c r="G562" s="101" t="e">
        <v>#N/A</v>
      </c>
      <c r="H562" s="102" t="str">
        <f>IFERROR(_xlfn.XLOOKUP($G562,通讯通路门店!$S$4:$S$993933,通讯通路门店!$R$4:$R$993933,0,0),"")</f>
        <v/>
      </c>
      <c r="I562" s="83"/>
      <c r="J562" s="83"/>
      <c r="K562" s="83"/>
      <c r="L562" s="83"/>
      <c r="M562" s="83"/>
      <c r="N562" s="83"/>
      <c r="O562" s="83"/>
      <c r="P562" s="83"/>
      <c r="Q562" s="83"/>
      <c r="R562" s="83"/>
      <c r="S562" s="83"/>
      <c r="T562" s="83"/>
      <c r="U562" s="99">
        <f>COUNTIF(通讯通路门店!$S:$S,$G562)</f>
        <v>0</v>
      </c>
      <c r="V562" s="99">
        <f>COUNTIFS(通讯通路门店!$S:$S,$G562,通讯通路门店!$J:$J,"综合卖场")</f>
        <v>0</v>
      </c>
      <c r="W562" s="99">
        <f>SUMIFS(通讯通路门店!$AJ:$AJ,通讯通路门店!$S:$S,通讯客户沙盘!$G562)</f>
        <v>0</v>
      </c>
      <c r="X562" s="99">
        <f t="shared" si="40"/>
        <v>0</v>
      </c>
      <c r="Y562" s="99">
        <f>COUNTIFS(通讯通路门店!$S:$S,$G562,通讯通路门店!$J:$J,"荣耀体验店")+COUNTIFS(通讯通路门店!$S:$S,$G562,通讯通路门店!$J:$J,"荣耀授权专卖店")</f>
        <v>0</v>
      </c>
      <c r="Z562" s="99">
        <f>COUNTIFS(通讯通路门店!$S:$S,$G562,通讯通路门店!$J:$J,"VIVO体验店")</f>
        <v>0</v>
      </c>
      <c r="AA562" s="99">
        <f>COUNTIFS(通讯通路门店!$S:$S,$G562,通讯通路门店!$J:$J,"OPPO体验店")</f>
        <v>0</v>
      </c>
      <c r="AB562" s="99">
        <f>COUNTIFS(通讯通路门店!$S:$S,$G562,通讯通路门店!$J:$J,"华为授权体验店")+COUNTIFS(通讯通路门店!$S:$S,$G562,通讯通路门店!$J:$J,"华为堡垒店")</f>
        <v>0</v>
      </c>
      <c r="AC562" s="99">
        <f>COUNTIFS(通讯通路门店!$S:$S,$G562,通讯通路门店!$J:$J,"小米体验店")</f>
        <v>0</v>
      </c>
      <c r="AD562" s="99">
        <f>COUNTIFS(通讯通路门店!$S:$S,$G562,通讯通路门店!$J:$J,"苹果体验店")</f>
        <v>0</v>
      </c>
      <c r="AE562" s="99">
        <f>COUNTIFS(通讯通路门店!$S:$S,$G562,通讯通路门店!$J:$J,"其他品牌专卖店")</f>
        <v>0</v>
      </c>
      <c r="AF562" s="99">
        <f>SUMIFS(通讯通路门店!$BI:$BI,通讯通路门店!$S:$S,$G562)</f>
        <v>0</v>
      </c>
      <c r="AG562" s="99">
        <f>SUMIFS(通讯通路门店!$BH:$BH,通讯通路门店!$S:$S,$G562)</f>
        <v>0</v>
      </c>
      <c r="AH562" s="99">
        <f t="shared" si="41"/>
        <v>0</v>
      </c>
      <c r="AI562" s="99">
        <f>SUMIFS(通讯通路门店!$BB:$BB,通讯通路门店!$S:$S,$G562)</f>
        <v>0</v>
      </c>
      <c r="AJ562" s="99">
        <f>SUMIFS(通讯通路门店!$BE:$BE,通讯通路门店!$S:$S,$G562)</f>
        <v>0</v>
      </c>
      <c r="AK562" s="99">
        <f>SUMIFS(通讯通路门店!$BG:$BG,通讯通路门店!$S:$S,$G562)</f>
        <v>0</v>
      </c>
      <c r="AL562" s="99">
        <f>SUMIFS(通讯通路门店!$BC:$BC,通讯通路门店!$S:$S,$G562)</f>
        <v>0</v>
      </c>
      <c r="AM562" s="99">
        <f>SUMIFS(通讯通路门店!$BD:$BD,通讯通路门店!$S:$S,$G562)</f>
        <v>0</v>
      </c>
      <c r="AN562" s="99">
        <f>SUMIFS(通讯通路门店!$BF:$BF,通讯通路门店!$S:$S,$G562)</f>
        <v>0</v>
      </c>
      <c r="AO562" s="99">
        <f t="shared" si="42"/>
        <v>0</v>
      </c>
      <c r="AP562" s="99">
        <f>SUMIFS(通讯通路门店!$K:$K,通讯通路门店!$S:$S,$G562)</f>
        <v>0</v>
      </c>
      <c r="AQ562" s="83"/>
      <c r="AR562" s="99">
        <f>SUMIFS(通讯通路门店!$T:$T,通讯通路门店!$S:$S,$G562)</f>
        <v>0</v>
      </c>
      <c r="AS562" s="99">
        <f>SUMIFS(通讯通路门店!$U:$U,通讯通路门店!$S:$S,$G562)</f>
        <v>0</v>
      </c>
      <c r="AT562" s="99">
        <f>SUMIFS(通讯通路门店!$V:$V,通讯通路门店!$S:$S,$G562)</f>
        <v>0</v>
      </c>
      <c r="AU562" s="99">
        <f>SUMIFS(通讯通路门店!$W:$W,通讯通路门店!$S:$S,$G562)</f>
        <v>0</v>
      </c>
      <c r="AV562" s="99">
        <f>SUMIFS(通讯通路门店!$Z:$Z,通讯通路门店!$S:$S,$G562)</f>
        <v>0</v>
      </c>
      <c r="AW562" s="99">
        <f>SUMIFS(通讯通路门店!$AB:$AB,通讯通路门店!$S:$S,$G562)</f>
        <v>0</v>
      </c>
      <c r="AX562" s="99">
        <f>SUMIFS(通讯通路门店!$X:$X,通讯通路门店!$S:$S,$G562)</f>
        <v>0</v>
      </c>
      <c r="AY562" s="99">
        <f>SUMIFS(通讯通路门店!$Y:$Y,通讯通路门店!$S:$S,$G562)</f>
        <v>0</v>
      </c>
      <c r="AZ562" s="99">
        <f>SUMIFS(通讯通路门店!$AA:$AA,通讯通路门店!$S:$S,$G562)</f>
        <v>0</v>
      </c>
      <c r="BA562" s="99">
        <f t="shared" si="43"/>
        <v>0</v>
      </c>
      <c r="BB562" s="99">
        <f t="shared" si="44"/>
        <v>0</v>
      </c>
      <c r="BC562" s="99">
        <f>SUMIFS(通讯通路门店!$W:$W,通讯通路门店!$S:$S,$G562,通讯通路门店!$J:$J,"荣耀体验店")+SUMIFS(通讯通路门店!$W:$W,通讯通路门店!$S:$S,$G562,通讯通路门店!$J:$J,"荣耀授权专卖店")</f>
        <v>0</v>
      </c>
      <c r="BD562" s="99">
        <f>SUMIFS(通讯通路门店!$Z:$Z,通讯通路门店!$S:$S,$G562,通讯通路门店!$J:$J,"VIVO体验店")</f>
        <v>0</v>
      </c>
      <c r="BE562" s="99">
        <f>SUMIFS(通讯通路门店!$AB:$AB,通讯通路门店!$S:$S,$G562,通讯通路门店!$J:$J,"OPPO体验店")</f>
        <v>0</v>
      </c>
      <c r="BF562" s="99">
        <f>SUMIFS(通讯通路门店!$X:$X,通讯通路门店!$S:$S,$G562,通讯通路门店!$J:$J,"华为授权体验店")+SUMIFS(通讯通路门店!$AA:$AA,通讯通路门店!$S:$S,$G562,通讯通路门店!$J:$J,"华为堡垒店")</f>
        <v>0</v>
      </c>
      <c r="BG562" s="99">
        <f>SUMIFS(通讯通路门店!$Y:$Y,通讯通路门店!$S:$S,$G562,通讯通路门店!$J:$J,"小米体验店")</f>
        <v>0</v>
      </c>
      <c r="BH562" s="99">
        <f>SUMIFS(通讯通路门店!$AA:$AA,通讯通路门店!$S:$S,$G562,通讯通路门店!$J:$J,"苹果体验店")</f>
        <v>0</v>
      </c>
      <c r="BI562" s="99">
        <f>SUMIFS(通讯通路门店!$K:$K,通讯通路门店!$S:$S,$G562,通讯通路门店!$J:$J,"其他品牌专卖店")</f>
        <v>0</v>
      </c>
      <c r="BJ562" s="99">
        <f>SUMIFS(通讯通路门店!$AC:$AC,通讯通路门店!$S:$S,$G562)</f>
        <v>0</v>
      </c>
      <c r="BK562" s="99">
        <f>SUMIFS(通讯通路门店!$AD:$AD,通讯通路门店!$S:$S,$G562)</f>
        <v>0</v>
      </c>
      <c r="BL562" s="99">
        <f>SUMIFS(通讯通路门店!$AE:$AE,通讯通路门店!$S:$S,$G562)</f>
        <v>0</v>
      </c>
      <c r="BM562" s="99">
        <f>SUMIFS(通讯通路门店!$AF:$AF,通讯通路门店!$S:$S,$G562)</f>
        <v>0</v>
      </c>
      <c r="BN562" s="99">
        <f>SUMIFS(通讯通路门店!$AG:$AG,通讯通路门店!$S:$S,$G562)</f>
        <v>0</v>
      </c>
      <c r="BO562" s="99">
        <f>SUMIFS(通讯通路门店!$AH:$AH,通讯通路门店!$S:$S,$G562)</f>
        <v>0</v>
      </c>
      <c r="BP562" s="99">
        <f>SUMIFS(通讯通路门店!$AI:$AI,通讯通路门店!$S:$S,$G562)</f>
        <v>0</v>
      </c>
      <c r="BQ562" s="83"/>
    </row>
    <row r="563" spans="1:69">
      <c r="A563" s="99" t="str">
        <f>IFERROR(_xlfn.XLOOKUP($G563,通讯通路门店!$S$4:$S$993933,通讯通路门店!$A$4:$A$993933,0,0),"")</f>
        <v/>
      </c>
      <c r="B563" s="99" t="str">
        <f>IFERROR(_xlfn.XLOOKUP($G563,通讯通路门店!$S$4:$S$993933,通讯通路门店!$B$4:$B$993933,0,0),"")</f>
        <v/>
      </c>
      <c r="C563" s="99" t="str">
        <f>IFERROR(_xlfn.XLOOKUP($G563,通讯通路门店!$S$4:$S$993933,通讯通路门店!$C$4:$C$993933,0,0),"")</f>
        <v/>
      </c>
      <c r="D563" s="99" t="str">
        <f>IFERROR(_xlfn.XLOOKUP($G563,通讯通路门店!$S$4:$S$993933,通讯通路门店!$D$4:$D$993933,0,0),"")</f>
        <v/>
      </c>
      <c r="E563" s="83"/>
      <c r="F563" s="83"/>
      <c r="G563" s="101" t="e">
        <v>#N/A</v>
      </c>
      <c r="H563" s="102" t="str">
        <f>IFERROR(_xlfn.XLOOKUP($G563,通讯通路门店!$S$4:$S$993933,通讯通路门店!$R$4:$R$993933,0,0),"")</f>
        <v/>
      </c>
      <c r="I563" s="83"/>
      <c r="J563" s="83"/>
      <c r="K563" s="83"/>
      <c r="L563" s="83"/>
      <c r="M563" s="83"/>
      <c r="N563" s="83"/>
      <c r="O563" s="83"/>
      <c r="P563" s="83"/>
      <c r="Q563" s="83"/>
      <c r="R563" s="83"/>
      <c r="S563" s="83"/>
      <c r="T563" s="83"/>
      <c r="U563" s="99">
        <f>COUNTIF(通讯通路门店!$S:$S,$G563)</f>
        <v>0</v>
      </c>
      <c r="V563" s="99">
        <f>COUNTIFS(通讯通路门店!$S:$S,$G563,通讯通路门店!$J:$J,"综合卖场")</f>
        <v>0</v>
      </c>
      <c r="W563" s="99">
        <f>SUMIFS(通讯通路门店!$AJ:$AJ,通讯通路门店!$S:$S,通讯客户沙盘!$G563)</f>
        <v>0</v>
      </c>
      <c r="X563" s="99">
        <f t="shared" si="40"/>
        <v>0</v>
      </c>
      <c r="Y563" s="99">
        <f>COUNTIFS(通讯通路门店!$S:$S,$G563,通讯通路门店!$J:$J,"荣耀体验店")+COUNTIFS(通讯通路门店!$S:$S,$G563,通讯通路门店!$J:$J,"荣耀授权专卖店")</f>
        <v>0</v>
      </c>
      <c r="Z563" s="99">
        <f>COUNTIFS(通讯通路门店!$S:$S,$G563,通讯通路门店!$J:$J,"VIVO体验店")</f>
        <v>0</v>
      </c>
      <c r="AA563" s="99">
        <f>COUNTIFS(通讯通路门店!$S:$S,$G563,通讯通路门店!$J:$J,"OPPO体验店")</f>
        <v>0</v>
      </c>
      <c r="AB563" s="99">
        <f>COUNTIFS(通讯通路门店!$S:$S,$G563,通讯通路门店!$J:$J,"华为授权体验店")+COUNTIFS(通讯通路门店!$S:$S,$G563,通讯通路门店!$J:$J,"华为堡垒店")</f>
        <v>0</v>
      </c>
      <c r="AC563" s="99">
        <f>COUNTIFS(通讯通路门店!$S:$S,$G563,通讯通路门店!$J:$J,"小米体验店")</f>
        <v>0</v>
      </c>
      <c r="AD563" s="99">
        <f>COUNTIFS(通讯通路门店!$S:$S,$G563,通讯通路门店!$J:$J,"苹果体验店")</f>
        <v>0</v>
      </c>
      <c r="AE563" s="99">
        <f>COUNTIFS(通讯通路门店!$S:$S,$G563,通讯通路门店!$J:$J,"其他品牌专卖店")</f>
        <v>0</v>
      </c>
      <c r="AF563" s="99">
        <f>SUMIFS(通讯通路门店!$BI:$BI,通讯通路门店!$S:$S,$G563)</f>
        <v>0</v>
      </c>
      <c r="AG563" s="99">
        <f>SUMIFS(通讯通路门店!$BH:$BH,通讯通路门店!$S:$S,$G563)</f>
        <v>0</v>
      </c>
      <c r="AH563" s="99">
        <f t="shared" si="41"/>
        <v>0</v>
      </c>
      <c r="AI563" s="99">
        <f>SUMIFS(通讯通路门店!$BB:$BB,通讯通路门店!$S:$S,$G563)</f>
        <v>0</v>
      </c>
      <c r="AJ563" s="99">
        <f>SUMIFS(通讯通路门店!$BE:$BE,通讯通路门店!$S:$S,$G563)</f>
        <v>0</v>
      </c>
      <c r="AK563" s="99">
        <f>SUMIFS(通讯通路门店!$BG:$BG,通讯通路门店!$S:$S,$G563)</f>
        <v>0</v>
      </c>
      <c r="AL563" s="99">
        <f>SUMIFS(通讯通路门店!$BC:$BC,通讯通路门店!$S:$S,$G563)</f>
        <v>0</v>
      </c>
      <c r="AM563" s="99">
        <f>SUMIFS(通讯通路门店!$BD:$BD,通讯通路门店!$S:$S,$G563)</f>
        <v>0</v>
      </c>
      <c r="AN563" s="99">
        <f>SUMIFS(通讯通路门店!$BF:$BF,通讯通路门店!$S:$S,$G563)</f>
        <v>0</v>
      </c>
      <c r="AO563" s="99">
        <f t="shared" si="42"/>
        <v>0</v>
      </c>
      <c r="AP563" s="99">
        <f>SUMIFS(通讯通路门店!$K:$K,通讯通路门店!$S:$S,$G563)</f>
        <v>0</v>
      </c>
      <c r="AQ563" s="83"/>
      <c r="AR563" s="99">
        <f>SUMIFS(通讯通路门店!$T:$T,通讯通路门店!$S:$S,$G563)</f>
        <v>0</v>
      </c>
      <c r="AS563" s="99">
        <f>SUMIFS(通讯通路门店!$U:$U,通讯通路门店!$S:$S,$G563)</f>
        <v>0</v>
      </c>
      <c r="AT563" s="99">
        <f>SUMIFS(通讯通路门店!$V:$V,通讯通路门店!$S:$S,$G563)</f>
        <v>0</v>
      </c>
      <c r="AU563" s="99">
        <f>SUMIFS(通讯通路门店!$W:$W,通讯通路门店!$S:$S,$G563)</f>
        <v>0</v>
      </c>
      <c r="AV563" s="99">
        <f>SUMIFS(通讯通路门店!$Z:$Z,通讯通路门店!$S:$S,$G563)</f>
        <v>0</v>
      </c>
      <c r="AW563" s="99">
        <f>SUMIFS(通讯通路门店!$AB:$AB,通讯通路门店!$S:$S,$G563)</f>
        <v>0</v>
      </c>
      <c r="AX563" s="99">
        <f>SUMIFS(通讯通路门店!$X:$X,通讯通路门店!$S:$S,$G563)</f>
        <v>0</v>
      </c>
      <c r="AY563" s="99">
        <f>SUMIFS(通讯通路门店!$Y:$Y,通讯通路门店!$S:$S,$G563)</f>
        <v>0</v>
      </c>
      <c r="AZ563" s="99">
        <f>SUMIFS(通讯通路门店!$AA:$AA,通讯通路门店!$S:$S,$G563)</f>
        <v>0</v>
      </c>
      <c r="BA563" s="99">
        <f t="shared" si="43"/>
        <v>0</v>
      </c>
      <c r="BB563" s="99">
        <f t="shared" si="44"/>
        <v>0</v>
      </c>
      <c r="BC563" s="99">
        <f>SUMIFS(通讯通路门店!$W:$W,通讯通路门店!$S:$S,$G563,通讯通路门店!$J:$J,"荣耀体验店")+SUMIFS(通讯通路门店!$W:$W,通讯通路门店!$S:$S,$G563,通讯通路门店!$J:$J,"荣耀授权专卖店")</f>
        <v>0</v>
      </c>
      <c r="BD563" s="99">
        <f>SUMIFS(通讯通路门店!$Z:$Z,通讯通路门店!$S:$S,$G563,通讯通路门店!$J:$J,"VIVO体验店")</f>
        <v>0</v>
      </c>
      <c r="BE563" s="99">
        <f>SUMIFS(通讯通路门店!$AB:$AB,通讯通路门店!$S:$S,$G563,通讯通路门店!$J:$J,"OPPO体验店")</f>
        <v>0</v>
      </c>
      <c r="BF563" s="99">
        <f>SUMIFS(通讯通路门店!$X:$X,通讯通路门店!$S:$S,$G563,通讯通路门店!$J:$J,"华为授权体验店")+SUMIFS(通讯通路门店!$AA:$AA,通讯通路门店!$S:$S,$G563,通讯通路门店!$J:$J,"华为堡垒店")</f>
        <v>0</v>
      </c>
      <c r="BG563" s="99">
        <f>SUMIFS(通讯通路门店!$Y:$Y,通讯通路门店!$S:$S,$G563,通讯通路门店!$J:$J,"小米体验店")</f>
        <v>0</v>
      </c>
      <c r="BH563" s="99">
        <f>SUMIFS(通讯通路门店!$AA:$AA,通讯通路门店!$S:$S,$G563,通讯通路门店!$J:$J,"苹果体验店")</f>
        <v>0</v>
      </c>
      <c r="BI563" s="99">
        <f>SUMIFS(通讯通路门店!$K:$K,通讯通路门店!$S:$S,$G563,通讯通路门店!$J:$J,"其他品牌专卖店")</f>
        <v>0</v>
      </c>
      <c r="BJ563" s="99">
        <f>SUMIFS(通讯通路门店!$AC:$AC,通讯通路门店!$S:$S,$G563)</f>
        <v>0</v>
      </c>
      <c r="BK563" s="99">
        <f>SUMIFS(通讯通路门店!$AD:$AD,通讯通路门店!$S:$S,$G563)</f>
        <v>0</v>
      </c>
      <c r="BL563" s="99">
        <f>SUMIFS(通讯通路门店!$AE:$AE,通讯通路门店!$S:$S,$G563)</f>
        <v>0</v>
      </c>
      <c r="BM563" s="99">
        <f>SUMIFS(通讯通路门店!$AF:$AF,通讯通路门店!$S:$S,$G563)</f>
        <v>0</v>
      </c>
      <c r="BN563" s="99">
        <f>SUMIFS(通讯通路门店!$AG:$AG,通讯通路门店!$S:$S,$G563)</f>
        <v>0</v>
      </c>
      <c r="BO563" s="99">
        <f>SUMIFS(通讯通路门店!$AH:$AH,通讯通路门店!$S:$S,$G563)</f>
        <v>0</v>
      </c>
      <c r="BP563" s="99">
        <f>SUMIFS(通讯通路门店!$AI:$AI,通讯通路门店!$S:$S,$G563)</f>
        <v>0</v>
      </c>
      <c r="BQ563" s="83"/>
    </row>
    <row r="564" spans="1:69">
      <c r="A564" s="99" t="str">
        <f>IFERROR(_xlfn.XLOOKUP($G564,通讯通路门店!$S$4:$S$993933,通讯通路门店!$A$4:$A$993933,0,0),"")</f>
        <v/>
      </c>
      <c r="B564" s="99" t="str">
        <f>IFERROR(_xlfn.XLOOKUP($G564,通讯通路门店!$S$4:$S$993933,通讯通路门店!$B$4:$B$993933,0,0),"")</f>
        <v/>
      </c>
      <c r="C564" s="99" t="str">
        <f>IFERROR(_xlfn.XLOOKUP($G564,通讯通路门店!$S$4:$S$993933,通讯通路门店!$C$4:$C$993933,0,0),"")</f>
        <v/>
      </c>
      <c r="D564" s="99" t="str">
        <f>IFERROR(_xlfn.XLOOKUP($G564,通讯通路门店!$S$4:$S$993933,通讯通路门店!$D$4:$D$993933,0,0),"")</f>
        <v/>
      </c>
      <c r="E564" s="83"/>
      <c r="F564" s="83"/>
      <c r="G564" s="101" t="e">
        <v>#N/A</v>
      </c>
      <c r="H564" s="102" t="str">
        <f>IFERROR(_xlfn.XLOOKUP($G564,通讯通路门店!$S$4:$S$993933,通讯通路门店!$R$4:$R$993933,0,0),"")</f>
        <v/>
      </c>
      <c r="I564" s="83"/>
      <c r="J564" s="83"/>
      <c r="K564" s="83"/>
      <c r="L564" s="83"/>
      <c r="M564" s="83"/>
      <c r="N564" s="83"/>
      <c r="O564" s="83"/>
      <c r="P564" s="83"/>
      <c r="Q564" s="83"/>
      <c r="R564" s="83"/>
      <c r="S564" s="83"/>
      <c r="T564" s="83"/>
      <c r="U564" s="99">
        <f>COUNTIF(通讯通路门店!$S:$S,$G564)</f>
        <v>0</v>
      </c>
      <c r="V564" s="99">
        <f>COUNTIFS(通讯通路门店!$S:$S,$G564,通讯通路门店!$J:$J,"综合卖场")</f>
        <v>0</v>
      </c>
      <c r="W564" s="99">
        <f>SUMIFS(通讯通路门店!$AJ:$AJ,通讯通路门店!$S:$S,通讯客户沙盘!$G564)</f>
        <v>0</v>
      </c>
      <c r="X564" s="99">
        <f t="shared" si="40"/>
        <v>0</v>
      </c>
      <c r="Y564" s="99">
        <f>COUNTIFS(通讯通路门店!$S:$S,$G564,通讯通路门店!$J:$J,"荣耀体验店")+COUNTIFS(通讯通路门店!$S:$S,$G564,通讯通路门店!$J:$J,"荣耀授权专卖店")</f>
        <v>0</v>
      </c>
      <c r="Z564" s="99">
        <f>COUNTIFS(通讯通路门店!$S:$S,$G564,通讯通路门店!$J:$J,"VIVO体验店")</f>
        <v>0</v>
      </c>
      <c r="AA564" s="99">
        <f>COUNTIFS(通讯通路门店!$S:$S,$G564,通讯通路门店!$J:$J,"OPPO体验店")</f>
        <v>0</v>
      </c>
      <c r="AB564" s="99">
        <f>COUNTIFS(通讯通路门店!$S:$S,$G564,通讯通路门店!$J:$J,"华为授权体验店")+COUNTIFS(通讯通路门店!$S:$S,$G564,通讯通路门店!$J:$J,"华为堡垒店")</f>
        <v>0</v>
      </c>
      <c r="AC564" s="99">
        <f>COUNTIFS(通讯通路门店!$S:$S,$G564,通讯通路门店!$J:$J,"小米体验店")</f>
        <v>0</v>
      </c>
      <c r="AD564" s="99">
        <f>COUNTIFS(通讯通路门店!$S:$S,$G564,通讯通路门店!$J:$J,"苹果体验店")</f>
        <v>0</v>
      </c>
      <c r="AE564" s="99">
        <f>COUNTIFS(通讯通路门店!$S:$S,$G564,通讯通路门店!$J:$J,"其他品牌专卖店")</f>
        <v>0</v>
      </c>
      <c r="AF564" s="99">
        <f>SUMIFS(通讯通路门店!$BI:$BI,通讯通路门店!$S:$S,$G564)</f>
        <v>0</v>
      </c>
      <c r="AG564" s="99">
        <f>SUMIFS(通讯通路门店!$BH:$BH,通讯通路门店!$S:$S,$G564)</f>
        <v>0</v>
      </c>
      <c r="AH564" s="99">
        <f t="shared" si="41"/>
        <v>0</v>
      </c>
      <c r="AI564" s="99">
        <f>SUMIFS(通讯通路门店!$BB:$BB,通讯通路门店!$S:$S,$G564)</f>
        <v>0</v>
      </c>
      <c r="AJ564" s="99">
        <f>SUMIFS(通讯通路门店!$BE:$BE,通讯通路门店!$S:$S,$G564)</f>
        <v>0</v>
      </c>
      <c r="AK564" s="99">
        <f>SUMIFS(通讯通路门店!$BG:$BG,通讯通路门店!$S:$S,$G564)</f>
        <v>0</v>
      </c>
      <c r="AL564" s="99">
        <f>SUMIFS(通讯通路门店!$BC:$BC,通讯通路门店!$S:$S,$G564)</f>
        <v>0</v>
      </c>
      <c r="AM564" s="99">
        <f>SUMIFS(通讯通路门店!$BD:$BD,通讯通路门店!$S:$S,$G564)</f>
        <v>0</v>
      </c>
      <c r="AN564" s="99">
        <f>SUMIFS(通讯通路门店!$BF:$BF,通讯通路门店!$S:$S,$G564)</f>
        <v>0</v>
      </c>
      <c r="AO564" s="99">
        <f t="shared" si="42"/>
        <v>0</v>
      </c>
      <c r="AP564" s="99">
        <f>SUMIFS(通讯通路门店!$K:$K,通讯通路门店!$S:$S,$G564)</f>
        <v>0</v>
      </c>
      <c r="AQ564" s="83"/>
      <c r="AR564" s="99">
        <f>SUMIFS(通讯通路门店!$T:$T,通讯通路门店!$S:$S,$G564)</f>
        <v>0</v>
      </c>
      <c r="AS564" s="99">
        <f>SUMIFS(通讯通路门店!$U:$U,通讯通路门店!$S:$S,$G564)</f>
        <v>0</v>
      </c>
      <c r="AT564" s="99">
        <f>SUMIFS(通讯通路门店!$V:$V,通讯通路门店!$S:$S,$G564)</f>
        <v>0</v>
      </c>
      <c r="AU564" s="99">
        <f>SUMIFS(通讯通路门店!$W:$W,通讯通路门店!$S:$S,$G564)</f>
        <v>0</v>
      </c>
      <c r="AV564" s="99">
        <f>SUMIFS(通讯通路门店!$Z:$Z,通讯通路门店!$S:$S,$G564)</f>
        <v>0</v>
      </c>
      <c r="AW564" s="99">
        <f>SUMIFS(通讯通路门店!$AB:$AB,通讯通路门店!$S:$S,$G564)</f>
        <v>0</v>
      </c>
      <c r="AX564" s="99">
        <f>SUMIFS(通讯通路门店!$X:$X,通讯通路门店!$S:$S,$G564)</f>
        <v>0</v>
      </c>
      <c r="AY564" s="99">
        <f>SUMIFS(通讯通路门店!$Y:$Y,通讯通路门店!$S:$S,$G564)</f>
        <v>0</v>
      </c>
      <c r="AZ564" s="99">
        <f>SUMIFS(通讯通路门店!$AA:$AA,通讯通路门店!$S:$S,$G564)</f>
        <v>0</v>
      </c>
      <c r="BA564" s="99">
        <f t="shared" si="43"/>
        <v>0</v>
      </c>
      <c r="BB564" s="99">
        <f t="shared" si="44"/>
        <v>0</v>
      </c>
      <c r="BC564" s="99">
        <f>SUMIFS(通讯通路门店!$W:$W,通讯通路门店!$S:$S,$G564,通讯通路门店!$J:$J,"荣耀体验店")+SUMIFS(通讯通路门店!$W:$W,通讯通路门店!$S:$S,$G564,通讯通路门店!$J:$J,"荣耀授权专卖店")</f>
        <v>0</v>
      </c>
      <c r="BD564" s="99">
        <f>SUMIFS(通讯通路门店!$Z:$Z,通讯通路门店!$S:$S,$G564,通讯通路门店!$J:$J,"VIVO体验店")</f>
        <v>0</v>
      </c>
      <c r="BE564" s="99">
        <f>SUMIFS(通讯通路门店!$AB:$AB,通讯通路门店!$S:$S,$G564,通讯通路门店!$J:$J,"OPPO体验店")</f>
        <v>0</v>
      </c>
      <c r="BF564" s="99">
        <f>SUMIFS(通讯通路门店!$X:$X,通讯通路门店!$S:$S,$G564,通讯通路门店!$J:$J,"华为授权体验店")+SUMIFS(通讯通路门店!$AA:$AA,通讯通路门店!$S:$S,$G564,通讯通路门店!$J:$J,"华为堡垒店")</f>
        <v>0</v>
      </c>
      <c r="BG564" s="99">
        <f>SUMIFS(通讯通路门店!$Y:$Y,通讯通路门店!$S:$S,$G564,通讯通路门店!$J:$J,"小米体验店")</f>
        <v>0</v>
      </c>
      <c r="BH564" s="99">
        <f>SUMIFS(通讯通路门店!$AA:$AA,通讯通路门店!$S:$S,$G564,通讯通路门店!$J:$J,"苹果体验店")</f>
        <v>0</v>
      </c>
      <c r="BI564" s="99">
        <f>SUMIFS(通讯通路门店!$K:$K,通讯通路门店!$S:$S,$G564,通讯通路门店!$J:$J,"其他品牌专卖店")</f>
        <v>0</v>
      </c>
      <c r="BJ564" s="99">
        <f>SUMIFS(通讯通路门店!$AC:$AC,通讯通路门店!$S:$S,$G564)</f>
        <v>0</v>
      </c>
      <c r="BK564" s="99">
        <f>SUMIFS(通讯通路门店!$AD:$AD,通讯通路门店!$S:$S,$G564)</f>
        <v>0</v>
      </c>
      <c r="BL564" s="99">
        <f>SUMIFS(通讯通路门店!$AE:$AE,通讯通路门店!$S:$S,$G564)</f>
        <v>0</v>
      </c>
      <c r="BM564" s="99">
        <f>SUMIFS(通讯通路门店!$AF:$AF,通讯通路门店!$S:$S,$G564)</f>
        <v>0</v>
      </c>
      <c r="BN564" s="99">
        <f>SUMIFS(通讯通路门店!$AG:$AG,通讯通路门店!$S:$S,$G564)</f>
        <v>0</v>
      </c>
      <c r="BO564" s="99">
        <f>SUMIFS(通讯通路门店!$AH:$AH,通讯通路门店!$S:$S,$G564)</f>
        <v>0</v>
      </c>
      <c r="BP564" s="99">
        <f>SUMIFS(通讯通路门店!$AI:$AI,通讯通路门店!$S:$S,$G564)</f>
        <v>0</v>
      </c>
      <c r="BQ564" s="83"/>
    </row>
    <row r="565" spans="1:69">
      <c r="A565" s="99" t="str">
        <f>IFERROR(_xlfn.XLOOKUP($G565,通讯通路门店!$S$4:$S$993933,通讯通路门店!$A$4:$A$993933,0,0),"")</f>
        <v/>
      </c>
      <c r="B565" s="99" t="str">
        <f>IFERROR(_xlfn.XLOOKUP($G565,通讯通路门店!$S$4:$S$993933,通讯通路门店!$B$4:$B$993933,0,0),"")</f>
        <v/>
      </c>
      <c r="C565" s="99" t="str">
        <f>IFERROR(_xlfn.XLOOKUP($G565,通讯通路门店!$S$4:$S$993933,通讯通路门店!$C$4:$C$993933,0,0),"")</f>
        <v/>
      </c>
      <c r="D565" s="99" t="str">
        <f>IFERROR(_xlfn.XLOOKUP($G565,通讯通路门店!$S$4:$S$993933,通讯通路门店!$D$4:$D$993933,0,0),"")</f>
        <v/>
      </c>
      <c r="E565" s="83"/>
      <c r="F565" s="83"/>
      <c r="G565" s="101" t="e">
        <v>#N/A</v>
      </c>
      <c r="H565" s="102" t="str">
        <f>IFERROR(_xlfn.XLOOKUP($G565,通讯通路门店!$S$4:$S$993933,通讯通路门店!$R$4:$R$993933,0,0),"")</f>
        <v/>
      </c>
      <c r="I565" s="83"/>
      <c r="J565" s="83"/>
      <c r="K565" s="83"/>
      <c r="L565" s="83"/>
      <c r="M565" s="83"/>
      <c r="N565" s="83"/>
      <c r="O565" s="83"/>
      <c r="P565" s="83"/>
      <c r="Q565" s="83"/>
      <c r="R565" s="83"/>
      <c r="S565" s="83"/>
      <c r="T565" s="83"/>
      <c r="U565" s="99">
        <f>COUNTIF(通讯通路门店!$S:$S,$G565)</f>
        <v>0</v>
      </c>
      <c r="V565" s="99">
        <f>COUNTIFS(通讯通路门店!$S:$S,$G565,通讯通路门店!$J:$J,"综合卖场")</f>
        <v>0</v>
      </c>
      <c r="W565" s="99">
        <f>SUMIFS(通讯通路门店!$AJ:$AJ,通讯通路门店!$S:$S,通讯客户沙盘!$G565)</f>
        <v>0</v>
      </c>
      <c r="X565" s="99">
        <f t="shared" si="40"/>
        <v>0</v>
      </c>
      <c r="Y565" s="99">
        <f>COUNTIFS(通讯通路门店!$S:$S,$G565,通讯通路门店!$J:$J,"荣耀体验店")+COUNTIFS(通讯通路门店!$S:$S,$G565,通讯通路门店!$J:$J,"荣耀授权专卖店")</f>
        <v>0</v>
      </c>
      <c r="Z565" s="99">
        <f>COUNTIFS(通讯通路门店!$S:$S,$G565,通讯通路门店!$J:$J,"VIVO体验店")</f>
        <v>0</v>
      </c>
      <c r="AA565" s="99">
        <f>COUNTIFS(通讯通路门店!$S:$S,$G565,通讯通路门店!$J:$J,"OPPO体验店")</f>
        <v>0</v>
      </c>
      <c r="AB565" s="99">
        <f>COUNTIFS(通讯通路门店!$S:$S,$G565,通讯通路门店!$J:$J,"华为授权体验店")+COUNTIFS(通讯通路门店!$S:$S,$G565,通讯通路门店!$J:$J,"华为堡垒店")</f>
        <v>0</v>
      </c>
      <c r="AC565" s="99">
        <f>COUNTIFS(通讯通路门店!$S:$S,$G565,通讯通路门店!$J:$J,"小米体验店")</f>
        <v>0</v>
      </c>
      <c r="AD565" s="99">
        <f>COUNTIFS(通讯通路门店!$S:$S,$G565,通讯通路门店!$J:$J,"苹果体验店")</f>
        <v>0</v>
      </c>
      <c r="AE565" s="99">
        <f>COUNTIFS(通讯通路门店!$S:$S,$G565,通讯通路门店!$J:$J,"其他品牌专卖店")</f>
        <v>0</v>
      </c>
      <c r="AF565" s="99">
        <f>SUMIFS(通讯通路门店!$BI:$BI,通讯通路门店!$S:$S,$G565)</f>
        <v>0</v>
      </c>
      <c r="AG565" s="99">
        <f>SUMIFS(通讯通路门店!$BH:$BH,通讯通路门店!$S:$S,$G565)</f>
        <v>0</v>
      </c>
      <c r="AH565" s="99">
        <f t="shared" si="41"/>
        <v>0</v>
      </c>
      <c r="AI565" s="99">
        <f>SUMIFS(通讯通路门店!$BB:$BB,通讯通路门店!$S:$S,$G565)</f>
        <v>0</v>
      </c>
      <c r="AJ565" s="99">
        <f>SUMIFS(通讯通路门店!$BE:$BE,通讯通路门店!$S:$S,$G565)</f>
        <v>0</v>
      </c>
      <c r="AK565" s="99">
        <f>SUMIFS(通讯通路门店!$BG:$BG,通讯通路门店!$S:$S,$G565)</f>
        <v>0</v>
      </c>
      <c r="AL565" s="99">
        <f>SUMIFS(通讯通路门店!$BC:$BC,通讯通路门店!$S:$S,$G565)</f>
        <v>0</v>
      </c>
      <c r="AM565" s="99">
        <f>SUMIFS(通讯通路门店!$BD:$BD,通讯通路门店!$S:$S,$G565)</f>
        <v>0</v>
      </c>
      <c r="AN565" s="99">
        <f>SUMIFS(通讯通路门店!$BF:$BF,通讯通路门店!$S:$S,$G565)</f>
        <v>0</v>
      </c>
      <c r="AO565" s="99">
        <f t="shared" si="42"/>
        <v>0</v>
      </c>
      <c r="AP565" s="99">
        <f>SUMIFS(通讯通路门店!$K:$K,通讯通路门店!$S:$S,$G565)</f>
        <v>0</v>
      </c>
      <c r="AQ565" s="83"/>
      <c r="AR565" s="99">
        <f>SUMIFS(通讯通路门店!$T:$T,通讯通路门店!$S:$S,$G565)</f>
        <v>0</v>
      </c>
      <c r="AS565" s="99">
        <f>SUMIFS(通讯通路门店!$U:$U,通讯通路门店!$S:$S,$G565)</f>
        <v>0</v>
      </c>
      <c r="AT565" s="99">
        <f>SUMIFS(通讯通路门店!$V:$V,通讯通路门店!$S:$S,$G565)</f>
        <v>0</v>
      </c>
      <c r="AU565" s="99">
        <f>SUMIFS(通讯通路门店!$W:$W,通讯通路门店!$S:$S,$G565)</f>
        <v>0</v>
      </c>
      <c r="AV565" s="99">
        <f>SUMIFS(通讯通路门店!$Z:$Z,通讯通路门店!$S:$S,$G565)</f>
        <v>0</v>
      </c>
      <c r="AW565" s="99">
        <f>SUMIFS(通讯通路门店!$AB:$AB,通讯通路门店!$S:$S,$G565)</f>
        <v>0</v>
      </c>
      <c r="AX565" s="99">
        <f>SUMIFS(通讯通路门店!$X:$X,通讯通路门店!$S:$S,$G565)</f>
        <v>0</v>
      </c>
      <c r="AY565" s="99">
        <f>SUMIFS(通讯通路门店!$Y:$Y,通讯通路门店!$S:$S,$G565)</f>
        <v>0</v>
      </c>
      <c r="AZ565" s="99">
        <f>SUMIFS(通讯通路门店!$AA:$AA,通讯通路门店!$S:$S,$G565)</f>
        <v>0</v>
      </c>
      <c r="BA565" s="99">
        <f t="shared" si="43"/>
        <v>0</v>
      </c>
      <c r="BB565" s="99">
        <f t="shared" si="44"/>
        <v>0</v>
      </c>
      <c r="BC565" s="99">
        <f>SUMIFS(通讯通路门店!$W:$W,通讯通路门店!$S:$S,$G565,通讯通路门店!$J:$J,"荣耀体验店")+SUMIFS(通讯通路门店!$W:$W,通讯通路门店!$S:$S,$G565,通讯通路门店!$J:$J,"荣耀授权专卖店")</f>
        <v>0</v>
      </c>
      <c r="BD565" s="99">
        <f>SUMIFS(通讯通路门店!$Z:$Z,通讯通路门店!$S:$S,$G565,通讯通路门店!$J:$J,"VIVO体验店")</f>
        <v>0</v>
      </c>
      <c r="BE565" s="99">
        <f>SUMIFS(通讯通路门店!$AB:$AB,通讯通路门店!$S:$S,$G565,通讯通路门店!$J:$J,"OPPO体验店")</f>
        <v>0</v>
      </c>
      <c r="BF565" s="99">
        <f>SUMIFS(通讯通路门店!$X:$X,通讯通路门店!$S:$S,$G565,通讯通路门店!$J:$J,"华为授权体验店")+SUMIFS(通讯通路门店!$AA:$AA,通讯通路门店!$S:$S,$G565,通讯通路门店!$J:$J,"华为堡垒店")</f>
        <v>0</v>
      </c>
      <c r="BG565" s="99">
        <f>SUMIFS(通讯通路门店!$Y:$Y,通讯通路门店!$S:$S,$G565,通讯通路门店!$J:$J,"小米体验店")</f>
        <v>0</v>
      </c>
      <c r="BH565" s="99">
        <f>SUMIFS(通讯通路门店!$AA:$AA,通讯通路门店!$S:$S,$G565,通讯通路门店!$J:$J,"苹果体验店")</f>
        <v>0</v>
      </c>
      <c r="BI565" s="99">
        <f>SUMIFS(通讯通路门店!$K:$K,通讯通路门店!$S:$S,$G565,通讯通路门店!$J:$J,"其他品牌专卖店")</f>
        <v>0</v>
      </c>
      <c r="BJ565" s="99">
        <f>SUMIFS(通讯通路门店!$AC:$AC,通讯通路门店!$S:$S,$G565)</f>
        <v>0</v>
      </c>
      <c r="BK565" s="99">
        <f>SUMIFS(通讯通路门店!$AD:$AD,通讯通路门店!$S:$S,$G565)</f>
        <v>0</v>
      </c>
      <c r="BL565" s="99">
        <f>SUMIFS(通讯通路门店!$AE:$AE,通讯通路门店!$S:$S,$G565)</f>
        <v>0</v>
      </c>
      <c r="BM565" s="99">
        <f>SUMIFS(通讯通路门店!$AF:$AF,通讯通路门店!$S:$S,$G565)</f>
        <v>0</v>
      </c>
      <c r="BN565" s="99">
        <f>SUMIFS(通讯通路门店!$AG:$AG,通讯通路门店!$S:$S,$G565)</f>
        <v>0</v>
      </c>
      <c r="BO565" s="99">
        <f>SUMIFS(通讯通路门店!$AH:$AH,通讯通路门店!$S:$S,$G565)</f>
        <v>0</v>
      </c>
      <c r="BP565" s="99">
        <f>SUMIFS(通讯通路门店!$AI:$AI,通讯通路门店!$S:$S,$G565)</f>
        <v>0</v>
      </c>
      <c r="BQ565" s="83"/>
    </row>
    <row r="566" spans="1:69">
      <c r="A566" s="99" t="str">
        <f>IFERROR(_xlfn.XLOOKUP($G566,通讯通路门店!$S$4:$S$993933,通讯通路门店!$A$4:$A$993933,0,0),"")</f>
        <v/>
      </c>
      <c r="B566" s="99" t="str">
        <f>IFERROR(_xlfn.XLOOKUP($G566,通讯通路门店!$S$4:$S$993933,通讯通路门店!$B$4:$B$993933,0,0),"")</f>
        <v/>
      </c>
      <c r="C566" s="99" t="str">
        <f>IFERROR(_xlfn.XLOOKUP($G566,通讯通路门店!$S$4:$S$993933,通讯通路门店!$C$4:$C$993933,0,0),"")</f>
        <v/>
      </c>
      <c r="D566" s="99" t="str">
        <f>IFERROR(_xlfn.XLOOKUP($G566,通讯通路门店!$S$4:$S$993933,通讯通路门店!$D$4:$D$993933,0,0),"")</f>
        <v/>
      </c>
      <c r="E566" s="83"/>
      <c r="F566" s="83"/>
      <c r="G566" s="101" t="e">
        <v>#N/A</v>
      </c>
      <c r="H566" s="102" t="str">
        <f>IFERROR(_xlfn.XLOOKUP($G566,通讯通路门店!$S$4:$S$993933,通讯通路门店!$R$4:$R$993933,0,0),"")</f>
        <v/>
      </c>
      <c r="I566" s="83"/>
      <c r="J566" s="83"/>
      <c r="K566" s="83"/>
      <c r="L566" s="83"/>
      <c r="M566" s="83"/>
      <c r="N566" s="83"/>
      <c r="O566" s="83"/>
      <c r="P566" s="83"/>
      <c r="Q566" s="83"/>
      <c r="R566" s="83"/>
      <c r="S566" s="83"/>
      <c r="T566" s="83"/>
      <c r="U566" s="99">
        <f>COUNTIF(通讯通路门店!$S:$S,$G566)</f>
        <v>0</v>
      </c>
      <c r="V566" s="99">
        <f>COUNTIFS(通讯通路门店!$S:$S,$G566,通讯通路门店!$J:$J,"综合卖场")</f>
        <v>0</v>
      </c>
      <c r="W566" s="99">
        <f>SUMIFS(通讯通路门店!$AJ:$AJ,通讯通路门店!$S:$S,通讯客户沙盘!$G566)</f>
        <v>0</v>
      </c>
      <c r="X566" s="99">
        <f t="shared" si="40"/>
        <v>0</v>
      </c>
      <c r="Y566" s="99">
        <f>COUNTIFS(通讯通路门店!$S:$S,$G566,通讯通路门店!$J:$J,"荣耀体验店")+COUNTIFS(通讯通路门店!$S:$S,$G566,通讯通路门店!$J:$J,"荣耀授权专卖店")</f>
        <v>0</v>
      </c>
      <c r="Z566" s="99">
        <f>COUNTIFS(通讯通路门店!$S:$S,$G566,通讯通路门店!$J:$J,"VIVO体验店")</f>
        <v>0</v>
      </c>
      <c r="AA566" s="99">
        <f>COUNTIFS(通讯通路门店!$S:$S,$G566,通讯通路门店!$J:$J,"OPPO体验店")</f>
        <v>0</v>
      </c>
      <c r="AB566" s="99">
        <f>COUNTIFS(通讯通路门店!$S:$S,$G566,通讯通路门店!$J:$J,"华为授权体验店")+COUNTIFS(通讯通路门店!$S:$S,$G566,通讯通路门店!$J:$J,"华为堡垒店")</f>
        <v>0</v>
      </c>
      <c r="AC566" s="99">
        <f>COUNTIFS(通讯通路门店!$S:$S,$G566,通讯通路门店!$J:$J,"小米体验店")</f>
        <v>0</v>
      </c>
      <c r="AD566" s="99">
        <f>COUNTIFS(通讯通路门店!$S:$S,$G566,通讯通路门店!$J:$J,"苹果体验店")</f>
        <v>0</v>
      </c>
      <c r="AE566" s="99">
        <f>COUNTIFS(通讯通路门店!$S:$S,$G566,通讯通路门店!$J:$J,"其他品牌专卖店")</f>
        <v>0</v>
      </c>
      <c r="AF566" s="99">
        <f>SUMIFS(通讯通路门店!$BI:$BI,通讯通路门店!$S:$S,$G566)</f>
        <v>0</v>
      </c>
      <c r="AG566" s="99">
        <f>SUMIFS(通讯通路门店!$BH:$BH,通讯通路门店!$S:$S,$G566)</f>
        <v>0</v>
      </c>
      <c r="AH566" s="99">
        <f t="shared" si="41"/>
        <v>0</v>
      </c>
      <c r="AI566" s="99">
        <f>SUMIFS(通讯通路门店!$BB:$BB,通讯通路门店!$S:$S,$G566)</f>
        <v>0</v>
      </c>
      <c r="AJ566" s="99">
        <f>SUMIFS(通讯通路门店!$BE:$BE,通讯通路门店!$S:$S,$G566)</f>
        <v>0</v>
      </c>
      <c r="AK566" s="99">
        <f>SUMIFS(通讯通路门店!$BG:$BG,通讯通路门店!$S:$S,$G566)</f>
        <v>0</v>
      </c>
      <c r="AL566" s="99">
        <f>SUMIFS(通讯通路门店!$BC:$BC,通讯通路门店!$S:$S,$G566)</f>
        <v>0</v>
      </c>
      <c r="AM566" s="99">
        <f>SUMIFS(通讯通路门店!$BD:$BD,通讯通路门店!$S:$S,$G566)</f>
        <v>0</v>
      </c>
      <c r="AN566" s="99">
        <f>SUMIFS(通讯通路门店!$BF:$BF,通讯通路门店!$S:$S,$G566)</f>
        <v>0</v>
      </c>
      <c r="AO566" s="99">
        <f t="shared" si="42"/>
        <v>0</v>
      </c>
      <c r="AP566" s="99">
        <f>SUMIFS(通讯通路门店!$K:$K,通讯通路门店!$S:$S,$G566)</f>
        <v>0</v>
      </c>
      <c r="AQ566" s="83"/>
      <c r="AR566" s="99">
        <f>SUMIFS(通讯通路门店!$T:$T,通讯通路门店!$S:$S,$G566)</f>
        <v>0</v>
      </c>
      <c r="AS566" s="99">
        <f>SUMIFS(通讯通路门店!$U:$U,通讯通路门店!$S:$S,$G566)</f>
        <v>0</v>
      </c>
      <c r="AT566" s="99">
        <f>SUMIFS(通讯通路门店!$V:$V,通讯通路门店!$S:$S,$G566)</f>
        <v>0</v>
      </c>
      <c r="AU566" s="99">
        <f>SUMIFS(通讯通路门店!$W:$W,通讯通路门店!$S:$S,$G566)</f>
        <v>0</v>
      </c>
      <c r="AV566" s="99">
        <f>SUMIFS(通讯通路门店!$Z:$Z,通讯通路门店!$S:$S,$G566)</f>
        <v>0</v>
      </c>
      <c r="AW566" s="99">
        <f>SUMIFS(通讯通路门店!$AB:$AB,通讯通路门店!$S:$S,$G566)</f>
        <v>0</v>
      </c>
      <c r="AX566" s="99">
        <f>SUMIFS(通讯通路门店!$X:$X,通讯通路门店!$S:$S,$G566)</f>
        <v>0</v>
      </c>
      <c r="AY566" s="99">
        <f>SUMIFS(通讯通路门店!$Y:$Y,通讯通路门店!$S:$S,$G566)</f>
        <v>0</v>
      </c>
      <c r="AZ566" s="99">
        <f>SUMIFS(通讯通路门店!$AA:$AA,通讯通路门店!$S:$S,$G566)</f>
        <v>0</v>
      </c>
      <c r="BA566" s="99">
        <f t="shared" si="43"/>
        <v>0</v>
      </c>
      <c r="BB566" s="99">
        <f t="shared" si="44"/>
        <v>0</v>
      </c>
      <c r="BC566" s="99">
        <f>SUMIFS(通讯通路门店!$W:$W,通讯通路门店!$S:$S,$G566,通讯通路门店!$J:$J,"荣耀体验店")+SUMIFS(通讯通路门店!$W:$W,通讯通路门店!$S:$S,$G566,通讯通路门店!$J:$J,"荣耀授权专卖店")</f>
        <v>0</v>
      </c>
      <c r="BD566" s="99">
        <f>SUMIFS(通讯通路门店!$Z:$Z,通讯通路门店!$S:$S,$G566,通讯通路门店!$J:$J,"VIVO体验店")</f>
        <v>0</v>
      </c>
      <c r="BE566" s="99">
        <f>SUMIFS(通讯通路门店!$AB:$AB,通讯通路门店!$S:$S,$G566,通讯通路门店!$J:$J,"OPPO体验店")</f>
        <v>0</v>
      </c>
      <c r="BF566" s="99">
        <f>SUMIFS(通讯通路门店!$X:$X,通讯通路门店!$S:$S,$G566,通讯通路门店!$J:$J,"华为授权体验店")+SUMIFS(通讯通路门店!$AA:$AA,通讯通路门店!$S:$S,$G566,通讯通路门店!$J:$J,"华为堡垒店")</f>
        <v>0</v>
      </c>
      <c r="BG566" s="99">
        <f>SUMIFS(通讯通路门店!$Y:$Y,通讯通路门店!$S:$S,$G566,通讯通路门店!$J:$J,"小米体验店")</f>
        <v>0</v>
      </c>
      <c r="BH566" s="99">
        <f>SUMIFS(通讯通路门店!$AA:$AA,通讯通路门店!$S:$S,$G566,通讯通路门店!$J:$J,"苹果体验店")</f>
        <v>0</v>
      </c>
      <c r="BI566" s="99">
        <f>SUMIFS(通讯通路门店!$K:$K,通讯通路门店!$S:$S,$G566,通讯通路门店!$J:$J,"其他品牌专卖店")</f>
        <v>0</v>
      </c>
      <c r="BJ566" s="99">
        <f>SUMIFS(通讯通路门店!$AC:$AC,通讯通路门店!$S:$S,$G566)</f>
        <v>0</v>
      </c>
      <c r="BK566" s="99">
        <f>SUMIFS(通讯通路门店!$AD:$AD,通讯通路门店!$S:$S,$G566)</f>
        <v>0</v>
      </c>
      <c r="BL566" s="99">
        <f>SUMIFS(通讯通路门店!$AE:$AE,通讯通路门店!$S:$S,$G566)</f>
        <v>0</v>
      </c>
      <c r="BM566" s="99">
        <f>SUMIFS(通讯通路门店!$AF:$AF,通讯通路门店!$S:$S,$G566)</f>
        <v>0</v>
      </c>
      <c r="BN566" s="99">
        <f>SUMIFS(通讯通路门店!$AG:$AG,通讯通路门店!$S:$S,$G566)</f>
        <v>0</v>
      </c>
      <c r="BO566" s="99">
        <f>SUMIFS(通讯通路门店!$AH:$AH,通讯通路门店!$S:$S,$G566)</f>
        <v>0</v>
      </c>
      <c r="BP566" s="99">
        <f>SUMIFS(通讯通路门店!$AI:$AI,通讯通路门店!$S:$S,$G566)</f>
        <v>0</v>
      </c>
      <c r="BQ566" s="83"/>
    </row>
    <row r="567" spans="1:69">
      <c r="A567" s="99" t="str">
        <f>IFERROR(_xlfn.XLOOKUP($G567,通讯通路门店!$S$4:$S$993933,通讯通路门店!$A$4:$A$993933,0,0),"")</f>
        <v/>
      </c>
      <c r="B567" s="99" t="str">
        <f>IFERROR(_xlfn.XLOOKUP($G567,通讯通路门店!$S$4:$S$993933,通讯通路门店!$B$4:$B$993933,0,0),"")</f>
        <v/>
      </c>
      <c r="C567" s="99" t="str">
        <f>IFERROR(_xlfn.XLOOKUP($G567,通讯通路门店!$S$4:$S$993933,通讯通路门店!$C$4:$C$993933,0,0),"")</f>
        <v/>
      </c>
      <c r="D567" s="99" t="str">
        <f>IFERROR(_xlfn.XLOOKUP($G567,通讯通路门店!$S$4:$S$993933,通讯通路门店!$D$4:$D$993933,0,0),"")</f>
        <v/>
      </c>
      <c r="E567" s="83"/>
      <c r="F567" s="83"/>
      <c r="G567" s="101" t="e">
        <v>#N/A</v>
      </c>
      <c r="H567" s="102" t="str">
        <f>IFERROR(_xlfn.XLOOKUP($G567,通讯通路门店!$S$4:$S$993933,通讯通路门店!$R$4:$R$993933,0,0),"")</f>
        <v/>
      </c>
      <c r="I567" s="83"/>
      <c r="J567" s="83"/>
      <c r="K567" s="83"/>
      <c r="L567" s="83"/>
      <c r="M567" s="83"/>
      <c r="N567" s="83"/>
      <c r="O567" s="83"/>
      <c r="P567" s="83"/>
      <c r="Q567" s="83"/>
      <c r="R567" s="83"/>
      <c r="S567" s="83"/>
      <c r="T567" s="83"/>
      <c r="U567" s="99">
        <f>COUNTIF(通讯通路门店!$S:$S,$G567)</f>
        <v>0</v>
      </c>
      <c r="V567" s="99">
        <f>COUNTIFS(通讯通路门店!$S:$S,$G567,通讯通路门店!$J:$J,"综合卖场")</f>
        <v>0</v>
      </c>
      <c r="W567" s="99">
        <f>SUMIFS(通讯通路门店!$AJ:$AJ,通讯通路门店!$S:$S,通讯客户沙盘!$G567)</f>
        <v>0</v>
      </c>
      <c r="X567" s="99">
        <f t="shared" si="40"/>
        <v>0</v>
      </c>
      <c r="Y567" s="99">
        <f>COUNTIFS(通讯通路门店!$S:$S,$G567,通讯通路门店!$J:$J,"荣耀体验店")+COUNTIFS(通讯通路门店!$S:$S,$G567,通讯通路门店!$J:$J,"荣耀授权专卖店")</f>
        <v>0</v>
      </c>
      <c r="Z567" s="99">
        <f>COUNTIFS(通讯通路门店!$S:$S,$G567,通讯通路门店!$J:$J,"VIVO体验店")</f>
        <v>0</v>
      </c>
      <c r="AA567" s="99">
        <f>COUNTIFS(通讯通路门店!$S:$S,$G567,通讯通路门店!$J:$J,"OPPO体验店")</f>
        <v>0</v>
      </c>
      <c r="AB567" s="99">
        <f>COUNTIFS(通讯通路门店!$S:$S,$G567,通讯通路门店!$J:$J,"华为授权体验店")+COUNTIFS(通讯通路门店!$S:$S,$G567,通讯通路门店!$J:$J,"华为堡垒店")</f>
        <v>0</v>
      </c>
      <c r="AC567" s="99">
        <f>COUNTIFS(通讯通路门店!$S:$S,$G567,通讯通路门店!$J:$J,"小米体验店")</f>
        <v>0</v>
      </c>
      <c r="AD567" s="99">
        <f>COUNTIFS(通讯通路门店!$S:$S,$G567,通讯通路门店!$J:$J,"苹果体验店")</f>
        <v>0</v>
      </c>
      <c r="AE567" s="99">
        <f>COUNTIFS(通讯通路门店!$S:$S,$G567,通讯通路门店!$J:$J,"其他品牌专卖店")</f>
        <v>0</v>
      </c>
      <c r="AF567" s="99">
        <f>SUMIFS(通讯通路门店!$BI:$BI,通讯通路门店!$S:$S,$G567)</f>
        <v>0</v>
      </c>
      <c r="AG567" s="99">
        <f>SUMIFS(通讯通路门店!$BH:$BH,通讯通路门店!$S:$S,$G567)</f>
        <v>0</v>
      </c>
      <c r="AH567" s="99">
        <f t="shared" si="41"/>
        <v>0</v>
      </c>
      <c r="AI567" s="99">
        <f>SUMIFS(通讯通路门店!$BB:$BB,通讯通路门店!$S:$S,$G567)</f>
        <v>0</v>
      </c>
      <c r="AJ567" s="99">
        <f>SUMIFS(通讯通路门店!$BE:$BE,通讯通路门店!$S:$S,$G567)</f>
        <v>0</v>
      </c>
      <c r="AK567" s="99">
        <f>SUMIFS(通讯通路门店!$BG:$BG,通讯通路门店!$S:$S,$G567)</f>
        <v>0</v>
      </c>
      <c r="AL567" s="99">
        <f>SUMIFS(通讯通路门店!$BC:$BC,通讯通路门店!$S:$S,$G567)</f>
        <v>0</v>
      </c>
      <c r="AM567" s="99">
        <f>SUMIFS(通讯通路门店!$BD:$BD,通讯通路门店!$S:$S,$G567)</f>
        <v>0</v>
      </c>
      <c r="AN567" s="99">
        <f>SUMIFS(通讯通路门店!$BF:$BF,通讯通路门店!$S:$S,$G567)</f>
        <v>0</v>
      </c>
      <c r="AO567" s="99">
        <f t="shared" si="42"/>
        <v>0</v>
      </c>
      <c r="AP567" s="99">
        <f>SUMIFS(通讯通路门店!$K:$K,通讯通路门店!$S:$S,$G567)</f>
        <v>0</v>
      </c>
      <c r="AQ567" s="83"/>
      <c r="AR567" s="99">
        <f>SUMIFS(通讯通路门店!$T:$T,通讯通路门店!$S:$S,$G567)</f>
        <v>0</v>
      </c>
      <c r="AS567" s="99">
        <f>SUMIFS(通讯通路门店!$U:$U,通讯通路门店!$S:$S,$G567)</f>
        <v>0</v>
      </c>
      <c r="AT567" s="99">
        <f>SUMIFS(通讯通路门店!$V:$V,通讯通路门店!$S:$S,$G567)</f>
        <v>0</v>
      </c>
      <c r="AU567" s="99">
        <f>SUMIFS(通讯通路门店!$W:$W,通讯通路门店!$S:$S,$G567)</f>
        <v>0</v>
      </c>
      <c r="AV567" s="99">
        <f>SUMIFS(通讯通路门店!$Z:$Z,通讯通路门店!$S:$S,$G567)</f>
        <v>0</v>
      </c>
      <c r="AW567" s="99">
        <f>SUMIFS(通讯通路门店!$AB:$AB,通讯通路门店!$S:$S,$G567)</f>
        <v>0</v>
      </c>
      <c r="AX567" s="99">
        <f>SUMIFS(通讯通路门店!$X:$X,通讯通路门店!$S:$S,$G567)</f>
        <v>0</v>
      </c>
      <c r="AY567" s="99">
        <f>SUMIFS(通讯通路门店!$Y:$Y,通讯通路门店!$S:$S,$G567)</f>
        <v>0</v>
      </c>
      <c r="AZ567" s="99">
        <f>SUMIFS(通讯通路门店!$AA:$AA,通讯通路门店!$S:$S,$G567)</f>
        <v>0</v>
      </c>
      <c r="BA567" s="99">
        <f t="shared" si="43"/>
        <v>0</v>
      </c>
      <c r="BB567" s="99">
        <f t="shared" si="44"/>
        <v>0</v>
      </c>
      <c r="BC567" s="99">
        <f>SUMIFS(通讯通路门店!$W:$W,通讯通路门店!$S:$S,$G567,通讯通路门店!$J:$J,"荣耀体验店")+SUMIFS(通讯通路门店!$W:$W,通讯通路门店!$S:$S,$G567,通讯通路门店!$J:$J,"荣耀授权专卖店")</f>
        <v>0</v>
      </c>
      <c r="BD567" s="99">
        <f>SUMIFS(通讯通路门店!$Z:$Z,通讯通路门店!$S:$S,$G567,通讯通路门店!$J:$J,"VIVO体验店")</f>
        <v>0</v>
      </c>
      <c r="BE567" s="99">
        <f>SUMIFS(通讯通路门店!$AB:$AB,通讯通路门店!$S:$S,$G567,通讯通路门店!$J:$J,"OPPO体验店")</f>
        <v>0</v>
      </c>
      <c r="BF567" s="99">
        <f>SUMIFS(通讯通路门店!$X:$X,通讯通路门店!$S:$S,$G567,通讯通路门店!$J:$J,"华为授权体验店")+SUMIFS(通讯通路门店!$AA:$AA,通讯通路门店!$S:$S,$G567,通讯通路门店!$J:$J,"华为堡垒店")</f>
        <v>0</v>
      </c>
      <c r="BG567" s="99">
        <f>SUMIFS(通讯通路门店!$Y:$Y,通讯通路门店!$S:$S,$G567,通讯通路门店!$J:$J,"小米体验店")</f>
        <v>0</v>
      </c>
      <c r="BH567" s="99">
        <f>SUMIFS(通讯通路门店!$AA:$AA,通讯通路门店!$S:$S,$G567,通讯通路门店!$J:$J,"苹果体验店")</f>
        <v>0</v>
      </c>
      <c r="BI567" s="99">
        <f>SUMIFS(通讯通路门店!$K:$K,通讯通路门店!$S:$S,$G567,通讯通路门店!$J:$J,"其他品牌专卖店")</f>
        <v>0</v>
      </c>
      <c r="BJ567" s="99">
        <f>SUMIFS(通讯通路门店!$AC:$AC,通讯通路门店!$S:$S,$G567)</f>
        <v>0</v>
      </c>
      <c r="BK567" s="99">
        <f>SUMIFS(通讯通路门店!$AD:$AD,通讯通路门店!$S:$S,$G567)</f>
        <v>0</v>
      </c>
      <c r="BL567" s="99">
        <f>SUMIFS(通讯通路门店!$AE:$AE,通讯通路门店!$S:$S,$G567)</f>
        <v>0</v>
      </c>
      <c r="BM567" s="99">
        <f>SUMIFS(通讯通路门店!$AF:$AF,通讯通路门店!$S:$S,$G567)</f>
        <v>0</v>
      </c>
      <c r="BN567" s="99">
        <f>SUMIFS(通讯通路门店!$AG:$AG,通讯通路门店!$S:$S,$G567)</f>
        <v>0</v>
      </c>
      <c r="BO567" s="99">
        <f>SUMIFS(通讯通路门店!$AH:$AH,通讯通路门店!$S:$S,$G567)</f>
        <v>0</v>
      </c>
      <c r="BP567" s="99">
        <f>SUMIFS(通讯通路门店!$AI:$AI,通讯通路门店!$S:$S,$G567)</f>
        <v>0</v>
      </c>
      <c r="BQ567" s="83"/>
    </row>
    <row r="568" spans="1:69">
      <c r="A568" s="99" t="str">
        <f>IFERROR(_xlfn.XLOOKUP($G568,通讯通路门店!$S$4:$S$993933,通讯通路门店!$A$4:$A$993933,0,0),"")</f>
        <v/>
      </c>
      <c r="B568" s="99" t="str">
        <f>IFERROR(_xlfn.XLOOKUP($G568,通讯通路门店!$S$4:$S$993933,通讯通路门店!$B$4:$B$993933,0,0),"")</f>
        <v/>
      </c>
      <c r="C568" s="99" t="str">
        <f>IFERROR(_xlfn.XLOOKUP($G568,通讯通路门店!$S$4:$S$993933,通讯通路门店!$C$4:$C$993933,0,0),"")</f>
        <v/>
      </c>
      <c r="D568" s="99" t="str">
        <f>IFERROR(_xlfn.XLOOKUP($G568,通讯通路门店!$S$4:$S$993933,通讯通路门店!$D$4:$D$993933,0,0),"")</f>
        <v/>
      </c>
      <c r="E568" s="83"/>
      <c r="F568" s="83"/>
      <c r="G568" s="101" t="e">
        <v>#N/A</v>
      </c>
      <c r="H568" s="102" t="str">
        <f>IFERROR(_xlfn.XLOOKUP($G568,通讯通路门店!$S$4:$S$993933,通讯通路门店!$R$4:$R$993933,0,0),"")</f>
        <v/>
      </c>
      <c r="I568" s="83"/>
      <c r="J568" s="83"/>
      <c r="K568" s="83"/>
      <c r="L568" s="83"/>
      <c r="M568" s="83"/>
      <c r="N568" s="83"/>
      <c r="O568" s="83"/>
      <c r="P568" s="83"/>
      <c r="Q568" s="83"/>
      <c r="R568" s="83"/>
      <c r="S568" s="83"/>
      <c r="T568" s="83"/>
      <c r="U568" s="99">
        <f>COUNTIF(通讯通路门店!$S:$S,$G568)</f>
        <v>0</v>
      </c>
      <c r="V568" s="99">
        <f>COUNTIFS(通讯通路门店!$S:$S,$G568,通讯通路门店!$J:$J,"综合卖场")</f>
        <v>0</v>
      </c>
      <c r="W568" s="99">
        <f>SUMIFS(通讯通路门店!$AJ:$AJ,通讯通路门店!$S:$S,通讯客户沙盘!$G568)</f>
        <v>0</v>
      </c>
      <c r="X568" s="99">
        <f t="shared" si="40"/>
        <v>0</v>
      </c>
      <c r="Y568" s="99">
        <f>COUNTIFS(通讯通路门店!$S:$S,$G568,通讯通路门店!$J:$J,"荣耀体验店")+COUNTIFS(通讯通路门店!$S:$S,$G568,通讯通路门店!$J:$J,"荣耀授权专卖店")</f>
        <v>0</v>
      </c>
      <c r="Z568" s="99">
        <f>COUNTIFS(通讯通路门店!$S:$S,$G568,通讯通路门店!$J:$J,"VIVO体验店")</f>
        <v>0</v>
      </c>
      <c r="AA568" s="99">
        <f>COUNTIFS(通讯通路门店!$S:$S,$G568,通讯通路门店!$J:$J,"OPPO体验店")</f>
        <v>0</v>
      </c>
      <c r="AB568" s="99">
        <f>COUNTIFS(通讯通路门店!$S:$S,$G568,通讯通路门店!$J:$J,"华为授权体验店")+COUNTIFS(通讯通路门店!$S:$S,$G568,通讯通路门店!$J:$J,"华为堡垒店")</f>
        <v>0</v>
      </c>
      <c r="AC568" s="99">
        <f>COUNTIFS(通讯通路门店!$S:$S,$G568,通讯通路门店!$J:$J,"小米体验店")</f>
        <v>0</v>
      </c>
      <c r="AD568" s="99">
        <f>COUNTIFS(通讯通路门店!$S:$S,$G568,通讯通路门店!$J:$J,"苹果体验店")</f>
        <v>0</v>
      </c>
      <c r="AE568" s="99">
        <f>COUNTIFS(通讯通路门店!$S:$S,$G568,通讯通路门店!$J:$J,"其他品牌专卖店")</f>
        <v>0</v>
      </c>
      <c r="AF568" s="99">
        <f>SUMIFS(通讯通路门店!$BI:$BI,通讯通路门店!$S:$S,$G568)</f>
        <v>0</v>
      </c>
      <c r="AG568" s="99">
        <f>SUMIFS(通讯通路门店!$BH:$BH,通讯通路门店!$S:$S,$G568)</f>
        <v>0</v>
      </c>
      <c r="AH568" s="99">
        <f t="shared" si="41"/>
        <v>0</v>
      </c>
      <c r="AI568" s="99">
        <f>SUMIFS(通讯通路门店!$BB:$BB,通讯通路门店!$S:$S,$G568)</f>
        <v>0</v>
      </c>
      <c r="AJ568" s="99">
        <f>SUMIFS(通讯通路门店!$BE:$BE,通讯通路门店!$S:$S,$G568)</f>
        <v>0</v>
      </c>
      <c r="AK568" s="99">
        <f>SUMIFS(通讯通路门店!$BG:$BG,通讯通路门店!$S:$S,$G568)</f>
        <v>0</v>
      </c>
      <c r="AL568" s="99">
        <f>SUMIFS(通讯通路门店!$BC:$BC,通讯通路门店!$S:$S,$G568)</f>
        <v>0</v>
      </c>
      <c r="AM568" s="99">
        <f>SUMIFS(通讯通路门店!$BD:$BD,通讯通路门店!$S:$S,$G568)</f>
        <v>0</v>
      </c>
      <c r="AN568" s="99">
        <f>SUMIFS(通讯通路门店!$BF:$BF,通讯通路门店!$S:$S,$G568)</f>
        <v>0</v>
      </c>
      <c r="AO568" s="99">
        <f t="shared" si="42"/>
        <v>0</v>
      </c>
      <c r="AP568" s="99">
        <f>SUMIFS(通讯通路门店!$K:$K,通讯通路门店!$S:$S,$G568)</f>
        <v>0</v>
      </c>
      <c r="AQ568" s="83"/>
      <c r="AR568" s="99">
        <f>SUMIFS(通讯通路门店!$T:$T,通讯通路门店!$S:$S,$G568)</f>
        <v>0</v>
      </c>
      <c r="AS568" s="99">
        <f>SUMIFS(通讯通路门店!$U:$U,通讯通路门店!$S:$S,$G568)</f>
        <v>0</v>
      </c>
      <c r="AT568" s="99">
        <f>SUMIFS(通讯通路门店!$V:$V,通讯通路门店!$S:$S,$G568)</f>
        <v>0</v>
      </c>
      <c r="AU568" s="99">
        <f>SUMIFS(通讯通路门店!$W:$W,通讯通路门店!$S:$S,$G568)</f>
        <v>0</v>
      </c>
      <c r="AV568" s="99">
        <f>SUMIFS(通讯通路门店!$Z:$Z,通讯通路门店!$S:$S,$G568)</f>
        <v>0</v>
      </c>
      <c r="AW568" s="99">
        <f>SUMIFS(通讯通路门店!$AB:$AB,通讯通路门店!$S:$S,$G568)</f>
        <v>0</v>
      </c>
      <c r="AX568" s="99">
        <f>SUMIFS(通讯通路门店!$X:$X,通讯通路门店!$S:$S,$G568)</f>
        <v>0</v>
      </c>
      <c r="AY568" s="99">
        <f>SUMIFS(通讯通路门店!$Y:$Y,通讯通路门店!$S:$S,$G568)</f>
        <v>0</v>
      </c>
      <c r="AZ568" s="99">
        <f>SUMIFS(通讯通路门店!$AA:$AA,通讯通路门店!$S:$S,$G568)</f>
        <v>0</v>
      </c>
      <c r="BA568" s="99">
        <f t="shared" si="43"/>
        <v>0</v>
      </c>
      <c r="BB568" s="99">
        <f t="shared" si="44"/>
        <v>0</v>
      </c>
      <c r="BC568" s="99">
        <f>SUMIFS(通讯通路门店!$W:$W,通讯通路门店!$S:$S,$G568,通讯通路门店!$J:$J,"荣耀体验店")+SUMIFS(通讯通路门店!$W:$W,通讯通路门店!$S:$S,$G568,通讯通路门店!$J:$J,"荣耀授权专卖店")</f>
        <v>0</v>
      </c>
      <c r="BD568" s="99">
        <f>SUMIFS(通讯通路门店!$Z:$Z,通讯通路门店!$S:$S,$G568,通讯通路门店!$J:$J,"VIVO体验店")</f>
        <v>0</v>
      </c>
      <c r="BE568" s="99">
        <f>SUMIFS(通讯通路门店!$AB:$AB,通讯通路门店!$S:$S,$G568,通讯通路门店!$J:$J,"OPPO体验店")</f>
        <v>0</v>
      </c>
      <c r="BF568" s="99">
        <f>SUMIFS(通讯通路门店!$X:$X,通讯通路门店!$S:$S,$G568,通讯通路门店!$J:$J,"华为授权体验店")+SUMIFS(通讯通路门店!$AA:$AA,通讯通路门店!$S:$S,$G568,通讯通路门店!$J:$J,"华为堡垒店")</f>
        <v>0</v>
      </c>
      <c r="BG568" s="99">
        <f>SUMIFS(通讯通路门店!$Y:$Y,通讯通路门店!$S:$S,$G568,通讯通路门店!$J:$J,"小米体验店")</f>
        <v>0</v>
      </c>
      <c r="BH568" s="99">
        <f>SUMIFS(通讯通路门店!$AA:$AA,通讯通路门店!$S:$S,$G568,通讯通路门店!$J:$J,"苹果体验店")</f>
        <v>0</v>
      </c>
      <c r="BI568" s="99">
        <f>SUMIFS(通讯通路门店!$K:$K,通讯通路门店!$S:$S,$G568,通讯通路门店!$J:$J,"其他品牌专卖店")</f>
        <v>0</v>
      </c>
      <c r="BJ568" s="99">
        <f>SUMIFS(通讯通路门店!$AC:$AC,通讯通路门店!$S:$S,$G568)</f>
        <v>0</v>
      </c>
      <c r="BK568" s="99">
        <f>SUMIFS(通讯通路门店!$AD:$AD,通讯通路门店!$S:$S,$G568)</f>
        <v>0</v>
      </c>
      <c r="BL568" s="99">
        <f>SUMIFS(通讯通路门店!$AE:$AE,通讯通路门店!$S:$S,$G568)</f>
        <v>0</v>
      </c>
      <c r="BM568" s="99">
        <f>SUMIFS(通讯通路门店!$AF:$AF,通讯通路门店!$S:$S,$G568)</f>
        <v>0</v>
      </c>
      <c r="BN568" s="99">
        <f>SUMIFS(通讯通路门店!$AG:$AG,通讯通路门店!$S:$S,$G568)</f>
        <v>0</v>
      </c>
      <c r="BO568" s="99">
        <f>SUMIFS(通讯通路门店!$AH:$AH,通讯通路门店!$S:$S,$G568)</f>
        <v>0</v>
      </c>
      <c r="BP568" s="99">
        <f>SUMIFS(通讯通路门店!$AI:$AI,通讯通路门店!$S:$S,$G568)</f>
        <v>0</v>
      </c>
      <c r="BQ568" s="83"/>
    </row>
    <row r="569" spans="1:69">
      <c r="A569" s="99" t="str">
        <f>IFERROR(_xlfn.XLOOKUP($G569,通讯通路门店!$S$4:$S$993933,通讯通路门店!$A$4:$A$993933,0,0),"")</f>
        <v/>
      </c>
      <c r="B569" s="99" t="str">
        <f>IFERROR(_xlfn.XLOOKUP($G569,通讯通路门店!$S$4:$S$993933,通讯通路门店!$B$4:$B$993933,0,0),"")</f>
        <v/>
      </c>
      <c r="C569" s="99" t="str">
        <f>IFERROR(_xlfn.XLOOKUP($G569,通讯通路门店!$S$4:$S$993933,通讯通路门店!$C$4:$C$993933,0,0),"")</f>
        <v/>
      </c>
      <c r="D569" s="99" t="str">
        <f>IFERROR(_xlfn.XLOOKUP($G569,通讯通路门店!$S$4:$S$993933,通讯通路门店!$D$4:$D$993933,0,0),"")</f>
        <v/>
      </c>
      <c r="E569" s="83"/>
      <c r="F569" s="83"/>
      <c r="G569" s="101" t="e">
        <v>#N/A</v>
      </c>
      <c r="H569" s="102" t="str">
        <f>IFERROR(_xlfn.XLOOKUP($G569,通讯通路门店!$S$4:$S$993933,通讯通路门店!$R$4:$R$993933,0,0),"")</f>
        <v/>
      </c>
      <c r="I569" s="83"/>
      <c r="J569" s="83"/>
      <c r="K569" s="83"/>
      <c r="L569" s="83"/>
      <c r="M569" s="83"/>
      <c r="N569" s="83"/>
      <c r="O569" s="83"/>
      <c r="P569" s="83"/>
      <c r="Q569" s="83"/>
      <c r="R569" s="83"/>
      <c r="S569" s="83"/>
      <c r="T569" s="83"/>
      <c r="U569" s="99">
        <f>COUNTIF(通讯通路门店!$S:$S,$G569)</f>
        <v>0</v>
      </c>
      <c r="V569" s="99">
        <f>COUNTIFS(通讯通路门店!$S:$S,$G569,通讯通路门店!$J:$J,"综合卖场")</f>
        <v>0</v>
      </c>
      <c r="W569" s="99">
        <f>SUMIFS(通讯通路门店!$AJ:$AJ,通讯通路门店!$S:$S,通讯客户沙盘!$G569)</f>
        <v>0</v>
      </c>
      <c r="X569" s="99">
        <f t="shared" si="40"/>
        <v>0</v>
      </c>
      <c r="Y569" s="99">
        <f>COUNTIFS(通讯通路门店!$S:$S,$G569,通讯通路门店!$J:$J,"荣耀体验店")+COUNTIFS(通讯通路门店!$S:$S,$G569,通讯通路门店!$J:$J,"荣耀授权专卖店")</f>
        <v>0</v>
      </c>
      <c r="Z569" s="99">
        <f>COUNTIFS(通讯通路门店!$S:$S,$G569,通讯通路门店!$J:$J,"VIVO体验店")</f>
        <v>0</v>
      </c>
      <c r="AA569" s="99">
        <f>COUNTIFS(通讯通路门店!$S:$S,$G569,通讯通路门店!$J:$J,"OPPO体验店")</f>
        <v>0</v>
      </c>
      <c r="AB569" s="99">
        <f>COUNTIFS(通讯通路门店!$S:$S,$G569,通讯通路门店!$J:$J,"华为授权体验店")+COUNTIFS(通讯通路门店!$S:$S,$G569,通讯通路门店!$J:$J,"华为堡垒店")</f>
        <v>0</v>
      </c>
      <c r="AC569" s="99">
        <f>COUNTIFS(通讯通路门店!$S:$S,$G569,通讯通路门店!$J:$J,"小米体验店")</f>
        <v>0</v>
      </c>
      <c r="AD569" s="99">
        <f>COUNTIFS(通讯通路门店!$S:$S,$G569,通讯通路门店!$J:$J,"苹果体验店")</f>
        <v>0</v>
      </c>
      <c r="AE569" s="99">
        <f>COUNTIFS(通讯通路门店!$S:$S,$G569,通讯通路门店!$J:$J,"其他品牌专卖店")</f>
        <v>0</v>
      </c>
      <c r="AF569" s="99">
        <f>SUMIFS(通讯通路门店!$BI:$BI,通讯通路门店!$S:$S,$G569)</f>
        <v>0</v>
      </c>
      <c r="AG569" s="99">
        <f>SUMIFS(通讯通路门店!$BH:$BH,通讯通路门店!$S:$S,$G569)</f>
        <v>0</v>
      </c>
      <c r="AH569" s="99">
        <f t="shared" si="41"/>
        <v>0</v>
      </c>
      <c r="AI569" s="99">
        <f>SUMIFS(通讯通路门店!$BB:$BB,通讯通路门店!$S:$S,$G569)</f>
        <v>0</v>
      </c>
      <c r="AJ569" s="99">
        <f>SUMIFS(通讯通路门店!$BE:$BE,通讯通路门店!$S:$S,$G569)</f>
        <v>0</v>
      </c>
      <c r="AK569" s="99">
        <f>SUMIFS(通讯通路门店!$BG:$BG,通讯通路门店!$S:$S,$G569)</f>
        <v>0</v>
      </c>
      <c r="AL569" s="99">
        <f>SUMIFS(通讯通路门店!$BC:$BC,通讯通路门店!$S:$S,$G569)</f>
        <v>0</v>
      </c>
      <c r="AM569" s="99">
        <f>SUMIFS(通讯通路门店!$BD:$BD,通讯通路门店!$S:$S,$G569)</f>
        <v>0</v>
      </c>
      <c r="AN569" s="99">
        <f>SUMIFS(通讯通路门店!$BF:$BF,通讯通路门店!$S:$S,$G569)</f>
        <v>0</v>
      </c>
      <c r="AO569" s="99">
        <f t="shared" si="42"/>
        <v>0</v>
      </c>
      <c r="AP569" s="99">
        <f>SUMIFS(通讯通路门店!$K:$K,通讯通路门店!$S:$S,$G569)</f>
        <v>0</v>
      </c>
      <c r="AQ569" s="83"/>
      <c r="AR569" s="99">
        <f>SUMIFS(通讯通路门店!$T:$T,通讯通路门店!$S:$S,$G569)</f>
        <v>0</v>
      </c>
      <c r="AS569" s="99">
        <f>SUMIFS(通讯通路门店!$U:$U,通讯通路门店!$S:$S,$G569)</f>
        <v>0</v>
      </c>
      <c r="AT569" s="99">
        <f>SUMIFS(通讯通路门店!$V:$V,通讯通路门店!$S:$S,$G569)</f>
        <v>0</v>
      </c>
      <c r="AU569" s="99">
        <f>SUMIFS(通讯通路门店!$W:$W,通讯通路门店!$S:$S,$G569)</f>
        <v>0</v>
      </c>
      <c r="AV569" s="99">
        <f>SUMIFS(通讯通路门店!$Z:$Z,通讯通路门店!$S:$S,$G569)</f>
        <v>0</v>
      </c>
      <c r="AW569" s="99">
        <f>SUMIFS(通讯通路门店!$AB:$AB,通讯通路门店!$S:$S,$G569)</f>
        <v>0</v>
      </c>
      <c r="AX569" s="99">
        <f>SUMIFS(通讯通路门店!$X:$X,通讯通路门店!$S:$S,$G569)</f>
        <v>0</v>
      </c>
      <c r="AY569" s="99">
        <f>SUMIFS(通讯通路门店!$Y:$Y,通讯通路门店!$S:$S,$G569)</f>
        <v>0</v>
      </c>
      <c r="AZ569" s="99">
        <f>SUMIFS(通讯通路门店!$AA:$AA,通讯通路门店!$S:$S,$G569)</f>
        <v>0</v>
      </c>
      <c r="BA569" s="99">
        <f t="shared" si="43"/>
        <v>0</v>
      </c>
      <c r="BB569" s="99">
        <f t="shared" si="44"/>
        <v>0</v>
      </c>
      <c r="BC569" s="99">
        <f>SUMIFS(通讯通路门店!$W:$W,通讯通路门店!$S:$S,$G569,通讯通路门店!$J:$J,"荣耀体验店")+SUMIFS(通讯通路门店!$W:$W,通讯通路门店!$S:$S,$G569,通讯通路门店!$J:$J,"荣耀授权专卖店")</f>
        <v>0</v>
      </c>
      <c r="BD569" s="99">
        <f>SUMIFS(通讯通路门店!$Z:$Z,通讯通路门店!$S:$S,$G569,通讯通路门店!$J:$J,"VIVO体验店")</f>
        <v>0</v>
      </c>
      <c r="BE569" s="99">
        <f>SUMIFS(通讯通路门店!$AB:$AB,通讯通路门店!$S:$S,$G569,通讯通路门店!$J:$J,"OPPO体验店")</f>
        <v>0</v>
      </c>
      <c r="BF569" s="99">
        <f>SUMIFS(通讯通路门店!$X:$X,通讯通路门店!$S:$S,$G569,通讯通路门店!$J:$J,"华为授权体验店")+SUMIFS(通讯通路门店!$AA:$AA,通讯通路门店!$S:$S,$G569,通讯通路门店!$J:$J,"华为堡垒店")</f>
        <v>0</v>
      </c>
      <c r="BG569" s="99">
        <f>SUMIFS(通讯通路门店!$Y:$Y,通讯通路门店!$S:$S,$G569,通讯通路门店!$J:$J,"小米体验店")</f>
        <v>0</v>
      </c>
      <c r="BH569" s="99">
        <f>SUMIFS(通讯通路门店!$AA:$AA,通讯通路门店!$S:$S,$G569,通讯通路门店!$J:$J,"苹果体验店")</f>
        <v>0</v>
      </c>
      <c r="BI569" s="99">
        <f>SUMIFS(通讯通路门店!$K:$K,通讯通路门店!$S:$S,$G569,通讯通路门店!$J:$J,"其他品牌专卖店")</f>
        <v>0</v>
      </c>
      <c r="BJ569" s="99">
        <f>SUMIFS(通讯通路门店!$AC:$AC,通讯通路门店!$S:$S,$G569)</f>
        <v>0</v>
      </c>
      <c r="BK569" s="99">
        <f>SUMIFS(通讯通路门店!$AD:$AD,通讯通路门店!$S:$S,$G569)</f>
        <v>0</v>
      </c>
      <c r="BL569" s="99">
        <f>SUMIFS(通讯通路门店!$AE:$AE,通讯通路门店!$S:$S,$G569)</f>
        <v>0</v>
      </c>
      <c r="BM569" s="99">
        <f>SUMIFS(通讯通路门店!$AF:$AF,通讯通路门店!$S:$S,$G569)</f>
        <v>0</v>
      </c>
      <c r="BN569" s="99">
        <f>SUMIFS(通讯通路门店!$AG:$AG,通讯通路门店!$S:$S,$G569)</f>
        <v>0</v>
      </c>
      <c r="BO569" s="99">
        <f>SUMIFS(通讯通路门店!$AH:$AH,通讯通路门店!$S:$S,$G569)</f>
        <v>0</v>
      </c>
      <c r="BP569" s="99">
        <f>SUMIFS(通讯通路门店!$AI:$AI,通讯通路门店!$S:$S,$G569)</f>
        <v>0</v>
      </c>
      <c r="BQ569" s="83"/>
    </row>
    <row r="570" spans="1:69">
      <c r="A570" s="99" t="str">
        <f>IFERROR(_xlfn.XLOOKUP($G570,通讯通路门店!$S$4:$S$993933,通讯通路门店!$A$4:$A$993933,0,0),"")</f>
        <v/>
      </c>
      <c r="B570" s="99" t="str">
        <f>IFERROR(_xlfn.XLOOKUP($G570,通讯通路门店!$S$4:$S$993933,通讯通路门店!$B$4:$B$993933,0,0),"")</f>
        <v/>
      </c>
      <c r="C570" s="99" t="str">
        <f>IFERROR(_xlfn.XLOOKUP($G570,通讯通路门店!$S$4:$S$993933,通讯通路门店!$C$4:$C$993933,0,0),"")</f>
        <v/>
      </c>
      <c r="D570" s="99" t="str">
        <f>IFERROR(_xlfn.XLOOKUP($G570,通讯通路门店!$S$4:$S$993933,通讯通路门店!$D$4:$D$993933,0,0),"")</f>
        <v/>
      </c>
      <c r="E570" s="83"/>
      <c r="F570" s="83"/>
      <c r="G570" s="101" t="e">
        <v>#N/A</v>
      </c>
      <c r="H570" s="102" t="str">
        <f>IFERROR(_xlfn.XLOOKUP($G570,通讯通路门店!$S$4:$S$993933,通讯通路门店!$R$4:$R$993933,0,0),"")</f>
        <v/>
      </c>
      <c r="I570" s="83"/>
      <c r="J570" s="83"/>
      <c r="K570" s="83"/>
      <c r="L570" s="83"/>
      <c r="M570" s="83"/>
      <c r="N570" s="83"/>
      <c r="O570" s="83"/>
      <c r="P570" s="83"/>
      <c r="Q570" s="83"/>
      <c r="R570" s="83"/>
      <c r="S570" s="83"/>
      <c r="T570" s="83"/>
      <c r="U570" s="99">
        <f>COUNTIF(通讯通路门店!$S:$S,$G570)</f>
        <v>0</v>
      </c>
      <c r="V570" s="99">
        <f>COUNTIFS(通讯通路门店!$S:$S,$G570,通讯通路门店!$J:$J,"综合卖场")</f>
        <v>0</v>
      </c>
      <c r="W570" s="99">
        <f>SUMIFS(通讯通路门店!$AJ:$AJ,通讯通路门店!$S:$S,通讯客户沙盘!$G570)</f>
        <v>0</v>
      </c>
      <c r="X570" s="99">
        <f t="shared" si="40"/>
        <v>0</v>
      </c>
      <c r="Y570" s="99">
        <f>COUNTIFS(通讯通路门店!$S:$S,$G570,通讯通路门店!$J:$J,"荣耀体验店")+COUNTIFS(通讯通路门店!$S:$S,$G570,通讯通路门店!$J:$J,"荣耀授权专卖店")</f>
        <v>0</v>
      </c>
      <c r="Z570" s="99">
        <f>COUNTIFS(通讯通路门店!$S:$S,$G570,通讯通路门店!$J:$J,"VIVO体验店")</f>
        <v>0</v>
      </c>
      <c r="AA570" s="99">
        <f>COUNTIFS(通讯通路门店!$S:$S,$G570,通讯通路门店!$J:$J,"OPPO体验店")</f>
        <v>0</v>
      </c>
      <c r="AB570" s="99">
        <f>COUNTIFS(通讯通路门店!$S:$S,$G570,通讯通路门店!$J:$J,"华为授权体验店")+COUNTIFS(通讯通路门店!$S:$S,$G570,通讯通路门店!$J:$J,"华为堡垒店")</f>
        <v>0</v>
      </c>
      <c r="AC570" s="99">
        <f>COUNTIFS(通讯通路门店!$S:$S,$G570,通讯通路门店!$J:$J,"小米体验店")</f>
        <v>0</v>
      </c>
      <c r="AD570" s="99">
        <f>COUNTIFS(通讯通路门店!$S:$S,$G570,通讯通路门店!$J:$J,"苹果体验店")</f>
        <v>0</v>
      </c>
      <c r="AE570" s="99">
        <f>COUNTIFS(通讯通路门店!$S:$S,$G570,通讯通路门店!$J:$J,"其他品牌专卖店")</f>
        <v>0</v>
      </c>
      <c r="AF570" s="99">
        <f>SUMIFS(通讯通路门店!$BI:$BI,通讯通路门店!$S:$S,$G570)</f>
        <v>0</v>
      </c>
      <c r="AG570" s="99">
        <f>SUMIFS(通讯通路门店!$BH:$BH,通讯通路门店!$S:$S,$G570)</f>
        <v>0</v>
      </c>
      <c r="AH570" s="99">
        <f t="shared" si="41"/>
        <v>0</v>
      </c>
      <c r="AI570" s="99">
        <f>SUMIFS(通讯通路门店!$BB:$BB,通讯通路门店!$S:$S,$G570)</f>
        <v>0</v>
      </c>
      <c r="AJ570" s="99">
        <f>SUMIFS(通讯通路门店!$BE:$BE,通讯通路门店!$S:$S,$G570)</f>
        <v>0</v>
      </c>
      <c r="AK570" s="99">
        <f>SUMIFS(通讯通路门店!$BG:$BG,通讯通路门店!$S:$S,$G570)</f>
        <v>0</v>
      </c>
      <c r="AL570" s="99">
        <f>SUMIFS(通讯通路门店!$BC:$BC,通讯通路门店!$S:$S,$G570)</f>
        <v>0</v>
      </c>
      <c r="AM570" s="99">
        <f>SUMIFS(通讯通路门店!$BD:$BD,通讯通路门店!$S:$S,$G570)</f>
        <v>0</v>
      </c>
      <c r="AN570" s="99">
        <f>SUMIFS(通讯通路门店!$BF:$BF,通讯通路门店!$S:$S,$G570)</f>
        <v>0</v>
      </c>
      <c r="AO570" s="99">
        <f t="shared" si="42"/>
        <v>0</v>
      </c>
      <c r="AP570" s="99">
        <f>SUMIFS(通讯通路门店!$K:$K,通讯通路门店!$S:$S,$G570)</f>
        <v>0</v>
      </c>
      <c r="AQ570" s="83"/>
      <c r="AR570" s="99">
        <f>SUMIFS(通讯通路门店!$T:$T,通讯通路门店!$S:$S,$G570)</f>
        <v>0</v>
      </c>
      <c r="AS570" s="99">
        <f>SUMIFS(通讯通路门店!$U:$U,通讯通路门店!$S:$S,$G570)</f>
        <v>0</v>
      </c>
      <c r="AT570" s="99">
        <f>SUMIFS(通讯通路门店!$V:$V,通讯通路门店!$S:$S,$G570)</f>
        <v>0</v>
      </c>
      <c r="AU570" s="99">
        <f>SUMIFS(通讯通路门店!$W:$W,通讯通路门店!$S:$S,$G570)</f>
        <v>0</v>
      </c>
      <c r="AV570" s="99">
        <f>SUMIFS(通讯通路门店!$Z:$Z,通讯通路门店!$S:$S,$G570)</f>
        <v>0</v>
      </c>
      <c r="AW570" s="99">
        <f>SUMIFS(通讯通路门店!$AB:$AB,通讯通路门店!$S:$S,$G570)</f>
        <v>0</v>
      </c>
      <c r="AX570" s="99">
        <f>SUMIFS(通讯通路门店!$X:$X,通讯通路门店!$S:$S,$G570)</f>
        <v>0</v>
      </c>
      <c r="AY570" s="99">
        <f>SUMIFS(通讯通路门店!$Y:$Y,通讯通路门店!$S:$S,$G570)</f>
        <v>0</v>
      </c>
      <c r="AZ570" s="99">
        <f>SUMIFS(通讯通路门店!$AA:$AA,通讯通路门店!$S:$S,$G570)</f>
        <v>0</v>
      </c>
      <c r="BA570" s="99">
        <f t="shared" si="43"/>
        <v>0</v>
      </c>
      <c r="BB570" s="99">
        <f t="shared" si="44"/>
        <v>0</v>
      </c>
      <c r="BC570" s="99">
        <f>SUMIFS(通讯通路门店!$W:$W,通讯通路门店!$S:$S,$G570,通讯通路门店!$J:$J,"荣耀体验店")+SUMIFS(通讯通路门店!$W:$W,通讯通路门店!$S:$S,$G570,通讯通路门店!$J:$J,"荣耀授权专卖店")</f>
        <v>0</v>
      </c>
      <c r="BD570" s="99">
        <f>SUMIFS(通讯通路门店!$Z:$Z,通讯通路门店!$S:$S,$G570,通讯通路门店!$J:$J,"VIVO体验店")</f>
        <v>0</v>
      </c>
      <c r="BE570" s="99">
        <f>SUMIFS(通讯通路门店!$AB:$AB,通讯通路门店!$S:$S,$G570,通讯通路门店!$J:$J,"OPPO体验店")</f>
        <v>0</v>
      </c>
      <c r="BF570" s="99">
        <f>SUMIFS(通讯通路门店!$X:$X,通讯通路门店!$S:$S,$G570,通讯通路门店!$J:$J,"华为授权体验店")+SUMIFS(通讯通路门店!$AA:$AA,通讯通路门店!$S:$S,$G570,通讯通路门店!$J:$J,"华为堡垒店")</f>
        <v>0</v>
      </c>
      <c r="BG570" s="99">
        <f>SUMIFS(通讯通路门店!$Y:$Y,通讯通路门店!$S:$S,$G570,通讯通路门店!$J:$J,"小米体验店")</f>
        <v>0</v>
      </c>
      <c r="BH570" s="99">
        <f>SUMIFS(通讯通路门店!$AA:$AA,通讯通路门店!$S:$S,$G570,通讯通路门店!$J:$J,"苹果体验店")</f>
        <v>0</v>
      </c>
      <c r="BI570" s="99">
        <f>SUMIFS(通讯通路门店!$K:$K,通讯通路门店!$S:$S,$G570,通讯通路门店!$J:$J,"其他品牌专卖店")</f>
        <v>0</v>
      </c>
      <c r="BJ570" s="99">
        <f>SUMIFS(通讯通路门店!$AC:$AC,通讯通路门店!$S:$S,$G570)</f>
        <v>0</v>
      </c>
      <c r="BK570" s="99">
        <f>SUMIFS(通讯通路门店!$AD:$AD,通讯通路门店!$S:$S,$G570)</f>
        <v>0</v>
      </c>
      <c r="BL570" s="99">
        <f>SUMIFS(通讯通路门店!$AE:$AE,通讯通路门店!$S:$S,$G570)</f>
        <v>0</v>
      </c>
      <c r="BM570" s="99">
        <f>SUMIFS(通讯通路门店!$AF:$AF,通讯通路门店!$S:$S,$G570)</f>
        <v>0</v>
      </c>
      <c r="BN570" s="99">
        <f>SUMIFS(通讯通路门店!$AG:$AG,通讯通路门店!$S:$S,$G570)</f>
        <v>0</v>
      </c>
      <c r="BO570" s="99">
        <f>SUMIFS(通讯通路门店!$AH:$AH,通讯通路门店!$S:$S,$G570)</f>
        <v>0</v>
      </c>
      <c r="BP570" s="99">
        <f>SUMIFS(通讯通路门店!$AI:$AI,通讯通路门店!$S:$S,$G570)</f>
        <v>0</v>
      </c>
      <c r="BQ570" s="83"/>
    </row>
    <row r="571" spans="1:69">
      <c r="A571" s="99" t="str">
        <f>IFERROR(_xlfn.XLOOKUP($G571,通讯通路门店!$S$4:$S$993933,通讯通路门店!$A$4:$A$993933,0,0),"")</f>
        <v/>
      </c>
      <c r="B571" s="99" t="str">
        <f>IFERROR(_xlfn.XLOOKUP($G571,通讯通路门店!$S$4:$S$993933,通讯通路门店!$B$4:$B$993933,0,0),"")</f>
        <v/>
      </c>
      <c r="C571" s="99" t="str">
        <f>IFERROR(_xlfn.XLOOKUP($G571,通讯通路门店!$S$4:$S$993933,通讯通路门店!$C$4:$C$993933,0,0),"")</f>
        <v/>
      </c>
      <c r="D571" s="99" t="str">
        <f>IFERROR(_xlfn.XLOOKUP($G571,通讯通路门店!$S$4:$S$993933,通讯通路门店!$D$4:$D$993933,0,0),"")</f>
        <v/>
      </c>
      <c r="E571" s="83"/>
      <c r="F571" s="83"/>
      <c r="G571" s="101" t="e">
        <v>#N/A</v>
      </c>
      <c r="H571" s="102" t="str">
        <f>IFERROR(_xlfn.XLOOKUP($G571,通讯通路门店!$S$4:$S$993933,通讯通路门店!$R$4:$R$993933,0,0),"")</f>
        <v/>
      </c>
      <c r="I571" s="83"/>
      <c r="J571" s="83"/>
      <c r="K571" s="83"/>
      <c r="L571" s="83"/>
      <c r="M571" s="83"/>
      <c r="N571" s="83"/>
      <c r="O571" s="83"/>
      <c r="P571" s="83"/>
      <c r="Q571" s="83"/>
      <c r="R571" s="83"/>
      <c r="S571" s="83"/>
      <c r="T571" s="83"/>
      <c r="U571" s="99">
        <f>COUNTIF(通讯通路门店!$S:$S,$G571)</f>
        <v>0</v>
      </c>
      <c r="V571" s="99">
        <f>COUNTIFS(通讯通路门店!$S:$S,$G571,通讯通路门店!$J:$J,"综合卖场")</f>
        <v>0</v>
      </c>
      <c r="W571" s="99">
        <f>SUMIFS(通讯通路门店!$AJ:$AJ,通讯通路门店!$S:$S,通讯客户沙盘!$G571)</f>
        <v>0</v>
      </c>
      <c r="X571" s="99">
        <f t="shared" si="40"/>
        <v>0</v>
      </c>
      <c r="Y571" s="99">
        <f>COUNTIFS(通讯通路门店!$S:$S,$G571,通讯通路门店!$J:$J,"荣耀体验店")+COUNTIFS(通讯通路门店!$S:$S,$G571,通讯通路门店!$J:$J,"荣耀授权专卖店")</f>
        <v>0</v>
      </c>
      <c r="Z571" s="99">
        <f>COUNTIFS(通讯通路门店!$S:$S,$G571,通讯通路门店!$J:$J,"VIVO体验店")</f>
        <v>0</v>
      </c>
      <c r="AA571" s="99">
        <f>COUNTIFS(通讯通路门店!$S:$S,$G571,通讯通路门店!$J:$J,"OPPO体验店")</f>
        <v>0</v>
      </c>
      <c r="AB571" s="99">
        <f>COUNTIFS(通讯通路门店!$S:$S,$G571,通讯通路门店!$J:$J,"华为授权体验店")+COUNTIFS(通讯通路门店!$S:$S,$G571,通讯通路门店!$J:$J,"华为堡垒店")</f>
        <v>0</v>
      </c>
      <c r="AC571" s="99">
        <f>COUNTIFS(通讯通路门店!$S:$S,$G571,通讯通路门店!$J:$J,"小米体验店")</f>
        <v>0</v>
      </c>
      <c r="AD571" s="99">
        <f>COUNTIFS(通讯通路门店!$S:$S,$G571,通讯通路门店!$J:$J,"苹果体验店")</f>
        <v>0</v>
      </c>
      <c r="AE571" s="99">
        <f>COUNTIFS(通讯通路门店!$S:$S,$G571,通讯通路门店!$J:$J,"其他品牌专卖店")</f>
        <v>0</v>
      </c>
      <c r="AF571" s="99">
        <f>SUMIFS(通讯通路门店!$BI:$BI,通讯通路门店!$S:$S,$G571)</f>
        <v>0</v>
      </c>
      <c r="AG571" s="99">
        <f>SUMIFS(通讯通路门店!$BH:$BH,通讯通路门店!$S:$S,$G571)</f>
        <v>0</v>
      </c>
      <c r="AH571" s="99">
        <f t="shared" si="41"/>
        <v>0</v>
      </c>
      <c r="AI571" s="99">
        <f>SUMIFS(通讯通路门店!$BB:$BB,通讯通路门店!$S:$S,$G571)</f>
        <v>0</v>
      </c>
      <c r="AJ571" s="99">
        <f>SUMIFS(通讯通路门店!$BE:$BE,通讯通路门店!$S:$S,$G571)</f>
        <v>0</v>
      </c>
      <c r="AK571" s="99">
        <f>SUMIFS(通讯通路门店!$BG:$BG,通讯通路门店!$S:$S,$G571)</f>
        <v>0</v>
      </c>
      <c r="AL571" s="99">
        <f>SUMIFS(通讯通路门店!$BC:$BC,通讯通路门店!$S:$S,$G571)</f>
        <v>0</v>
      </c>
      <c r="AM571" s="99">
        <f>SUMIFS(通讯通路门店!$BD:$BD,通讯通路门店!$S:$S,$G571)</f>
        <v>0</v>
      </c>
      <c r="AN571" s="99">
        <f>SUMIFS(通讯通路门店!$BF:$BF,通讯通路门店!$S:$S,$G571)</f>
        <v>0</v>
      </c>
      <c r="AO571" s="99">
        <f t="shared" si="42"/>
        <v>0</v>
      </c>
      <c r="AP571" s="99">
        <f>SUMIFS(通讯通路门店!$K:$K,通讯通路门店!$S:$S,$G571)</f>
        <v>0</v>
      </c>
      <c r="AQ571" s="83"/>
      <c r="AR571" s="99">
        <f>SUMIFS(通讯通路门店!$T:$T,通讯通路门店!$S:$S,$G571)</f>
        <v>0</v>
      </c>
      <c r="AS571" s="99">
        <f>SUMIFS(通讯通路门店!$U:$U,通讯通路门店!$S:$S,$G571)</f>
        <v>0</v>
      </c>
      <c r="AT571" s="99">
        <f>SUMIFS(通讯通路门店!$V:$V,通讯通路门店!$S:$S,$G571)</f>
        <v>0</v>
      </c>
      <c r="AU571" s="99">
        <f>SUMIFS(通讯通路门店!$W:$W,通讯通路门店!$S:$S,$G571)</f>
        <v>0</v>
      </c>
      <c r="AV571" s="99">
        <f>SUMIFS(通讯通路门店!$Z:$Z,通讯通路门店!$S:$S,$G571)</f>
        <v>0</v>
      </c>
      <c r="AW571" s="99">
        <f>SUMIFS(通讯通路门店!$AB:$AB,通讯通路门店!$S:$S,$G571)</f>
        <v>0</v>
      </c>
      <c r="AX571" s="99">
        <f>SUMIFS(通讯通路门店!$X:$X,通讯通路门店!$S:$S,$G571)</f>
        <v>0</v>
      </c>
      <c r="AY571" s="99">
        <f>SUMIFS(通讯通路门店!$Y:$Y,通讯通路门店!$S:$S,$G571)</f>
        <v>0</v>
      </c>
      <c r="AZ571" s="99">
        <f>SUMIFS(通讯通路门店!$AA:$AA,通讯通路门店!$S:$S,$G571)</f>
        <v>0</v>
      </c>
      <c r="BA571" s="99">
        <f t="shared" si="43"/>
        <v>0</v>
      </c>
      <c r="BB571" s="99">
        <f t="shared" si="44"/>
        <v>0</v>
      </c>
      <c r="BC571" s="99">
        <f>SUMIFS(通讯通路门店!$W:$W,通讯通路门店!$S:$S,$G571,通讯通路门店!$J:$J,"荣耀体验店")+SUMIFS(通讯通路门店!$W:$W,通讯通路门店!$S:$S,$G571,通讯通路门店!$J:$J,"荣耀授权专卖店")</f>
        <v>0</v>
      </c>
      <c r="BD571" s="99">
        <f>SUMIFS(通讯通路门店!$Z:$Z,通讯通路门店!$S:$S,$G571,通讯通路门店!$J:$J,"VIVO体验店")</f>
        <v>0</v>
      </c>
      <c r="BE571" s="99">
        <f>SUMIFS(通讯通路门店!$AB:$AB,通讯通路门店!$S:$S,$G571,通讯通路门店!$J:$J,"OPPO体验店")</f>
        <v>0</v>
      </c>
      <c r="BF571" s="99">
        <f>SUMIFS(通讯通路门店!$X:$X,通讯通路门店!$S:$S,$G571,通讯通路门店!$J:$J,"华为授权体验店")+SUMIFS(通讯通路门店!$AA:$AA,通讯通路门店!$S:$S,$G571,通讯通路门店!$J:$J,"华为堡垒店")</f>
        <v>0</v>
      </c>
      <c r="BG571" s="99">
        <f>SUMIFS(通讯通路门店!$Y:$Y,通讯通路门店!$S:$S,$G571,通讯通路门店!$J:$J,"小米体验店")</f>
        <v>0</v>
      </c>
      <c r="BH571" s="99">
        <f>SUMIFS(通讯通路门店!$AA:$AA,通讯通路门店!$S:$S,$G571,通讯通路门店!$J:$J,"苹果体验店")</f>
        <v>0</v>
      </c>
      <c r="BI571" s="99">
        <f>SUMIFS(通讯通路门店!$K:$K,通讯通路门店!$S:$S,$G571,通讯通路门店!$J:$J,"其他品牌专卖店")</f>
        <v>0</v>
      </c>
      <c r="BJ571" s="99">
        <f>SUMIFS(通讯通路门店!$AC:$AC,通讯通路门店!$S:$S,$G571)</f>
        <v>0</v>
      </c>
      <c r="BK571" s="99">
        <f>SUMIFS(通讯通路门店!$AD:$AD,通讯通路门店!$S:$S,$G571)</f>
        <v>0</v>
      </c>
      <c r="BL571" s="99">
        <f>SUMIFS(通讯通路门店!$AE:$AE,通讯通路门店!$S:$S,$G571)</f>
        <v>0</v>
      </c>
      <c r="BM571" s="99">
        <f>SUMIFS(通讯通路门店!$AF:$AF,通讯通路门店!$S:$S,$G571)</f>
        <v>0</v>
      </c>
      <c r="BN571" s="99">
        <f>SUMIFS(通讯通路门店!$AG:$AG,通讯通路门店!$S:$S,$G571)</f>
        <v>0</v>
      </c>
      <c r="BO571" s="99">
        <f>SUMIFS(通讯通路门店!$AH:$AH,通讯通路门店!$S:$S,$G571)</f>
        <v>0</v>
      </c>
      <c r="BP571" s="99">
        <f>SUMIFS(通讯通路门店!$AI:$AI,通讯通路门店!$S:$S,$G571)</f>
        <v>0</v>
      </c>
      <c r="BQ571" s="83"/>
    </row>
    <row r="572" spans="1:69">
      <c r="A572" s="99" t="str">
        <f>IFERROR(_xlfn.XLOOKUP($G572,通讯通路门店!$S$4:$S$993933,通讯通路门店!$A$4:$A$993933,0,0),"")</f>
        <v/>
      </c>
      <c r="B572" s="99" t="str">
        <f>IFERROR(_xlfn.XLOOKUP($G572,通讯通路门店!$S$4:$S$993933,通讯通路门店!$B$4:$B$993933,0,0),"")</f>
        <v/>
      </c>
      <c r="C572" s="99" t="str">
        <f>IFERROR(_xlfn.XLOOKUP($G572,通讯通路门店!$S$4:$S$993933,通讯通路门店!$C$4:$C$993933,0,0),"")</f>
        <v/>
      </c>
      <c r="D572" s="99" t="str">
        <f>IFERROR(_xlfn.XLOOKUP($G572,通讯通路门店!$S$4:$S$993933,通讯通路门店!$D$4:$D$993933,0,0),"")</f>
        <v/>
      </c>
      <c r="E572" s="83"/>
      <c r="F572" s="83"/>
      <c r="G572" s="101" t="e">
        <v>#N/A</v>
      </c>
      <c r="H572" s="102" t="str">
        <f>IFERROR(_xlfn.XLOOKUP($G572,通讯通路门店!$S$4:$S$993933,通讯通路门店!$R$4:$R$993933,0,0),"")</f>
        <v/>
      </c>
      <c r="I572" s="83"/>
      <c r="J572" s="83"/>
      <c r="K572" s="83"/>
      <c r="L572" s="83"/>
      <c r="M572" s="83"/>
      <c r="N572" s="83"/>
      <c r="O572" s="83"/>
      <c r="P572" s="83"/>
      <c r="Q572" s="83"/>
      <c r="R572" s="83"/>
      <c r="S572" s="83"/>
      <c r="T572" s="83"/>
      <c r="U572" s="99">
        <f>COUNTIF(通讯通路门店!$S:$S,$G572)</f>
        <v>0</v>
      </c>
      <c r="V572" s="99">
        <f>COUNTIFS(通讯通路门店!$S:$S,$G572,通讯通路门店!$J:$J,"综合卖场")</f>
        <v>0</v>
      </c>
      <c r="W572" s="99">
        <f>SUMIFS(通讯通路门店!$AJ:$AJ,通讯通路门店!$S:$S,通讯客户沙盘!$G572)</f>
        <v>0</v>
      </c>
      <c r="X572" s="99">
        <f t="shared" si="40"/>
        <v>0</v>
      </c>
      <c r="Y572" s="99">
        <f>COUNTIFS(通讯通路门店!$S:$S,$G572,通讯通路门店!$J:$J,"荣耀体验店")+COUNTIFS(通讯通路门店!$S:$S,$G572,通讯通路门店!$J:$J,"荣耀授权专卖店")</f>
        <v>0</v>
      </c>
      <c r="Z572" s="99">
        <f>COUNTIFS(通讯通路门店!$S:$S,$G572,通讯通路门店!$J:$J,"VIVO体验店")</f>
        <v>0</v>
      </c>
      <c r="AA572" s="99">
        <f>COUNTIFS(通讯通路门店!$S:$S,$G572,通讯通路门店!$J:$J,"OPPO体验店")</f>
        <v>0</v>
      </c>
      <c r="AB572" s="99">
        <f>COUNTIFS(通讯通路门店!$S:$S,$G572,通讯通路门店!$J:$J,"华为授权体验店")+COUNTIFS(通讯通路门店!$S:$S,$G572,通讯通路门店!$J:$J,"华为堡垒店")</f>
        <v>0</v>
      </c>
      <c r="AC572" s="99">
        <f>COUNTIFS(通讯通路门店!$S:$S,$G572,通讯通路门店!$J:$J,"小米体验店")</f>
        <v>0</v>
      </c>
      <c r="AD572" s="99">
        <f>COUNTIFS(通讯通路门店!$S:$S,$G572,通讯通路门店!$J:$J,"苹果体验店")</f>
        <v>0</v>
      </c>
      <c r="AE572" s="99">
        <f>COUNTIFS(通讯通路门店!$S:$S,$G572,通讯通路门店!$J:$J,"其他品牌专卖店")</f>
        <v>0</v>
      </c>
      <c r="AF572" s="99">
        <f>SUMIFS(通讯通路门店!$BI:$BI,通讯通路门店!$S:$S,$G572)</f>
        <v>0</v>
      </c>
      <c r="AG572" s="99">
        <f>SUMIFS(通讯通路门店!$BH:$BH,通讯通路门店!$S:$S,$G572)</f>
        <v>0</v>
      </c>
      <c r="AH572" s="99">
        <f t="shared" si="41"/>
        <v>0</v>
      </c>
      <c r="AI572" s="99">
        <f>SUMIFS(通讯通路门店!$BB:$BB,通讯通路门店!$S:$S,$G572)</f>
        <v>0</v>
      </c>
      <c r="AJ572" s="99">
        <f>SUMIFS(通讯通路门店!$BE:$BE,通讯通路门店!$S:$S,$G572)</f>
        <v>0</v>
      </c>
      <c r="AK572" s="99">
        <f>SUMIFS(通讯通路门店!$BG:$BG,通讯通路门店!$S:$S,$G572)</f>
        <v>0</v>
      </c>
      <c r="AL572" s="99">
        <f>SUMIFS(通讯通路门店!$BC:$BC,通讯通路门店!$S:$S,$G572)</f>
        <v>0</v>
      </c>
      <c r="AM572" s="99">
        <f>SUMIFS(通讯通路门店!$BD:$BD,通讯通路门店!$S:$S,$G572)</f>
        <v>0</v>
      </c>
      <c r="AN572" s="99">
        <f>SUMIFS(通讯通路门店!$BF:$BF,通讯通路门店!$S:$S,$G572)</f>
        <v>0</v>
      </c>
      <c r="AO572" s="99">
        <f t="shared" si="42"/>
        <v>0</v>
      </c>
      <c r="AP572" s="99">
        <f>SUMIFS(通讯通路门店!$K:$K,通讯通路门店!$S:$S,$G572)</f>
        <v>0</v>
      </c>
      <c r="AQ572" s="83"/>
      <c r="AR572" s="99">
        <f>SUMIFS(通讯通路门店!$T:$T,通讯通路门店!$S:$S,$G572)</f>
        <v>0</v>
      </c>
      <c r="AS572" s="99">
        <f>SUMIFS(通讯通路门店!$U:$U,通讯通路门店!$S:$S,$G572)</f>
        <v>0</v>
      </c>
      <c r="AT572" s="99">
        <f>SUMIFS(通讯通路门店!$V:$V,通讯通路门店!$S:$S,$G572)</f>
        <v>0</v>
      </c>
      <c r="AU572" s="99">
        <f>SUMIFS(通讯通路门店!$W:$W,通讯通路门店!$S:$S,$G572)</f>
        <v>0</v>
      </c>
      <c r="AV572" s="99">
        <f>SUMIFS(通讯通路门店!$Z:$Z,通讯通路门店!$S:$S,$G572)</f>
        <v>0</v>
      </c>
      <c r="AW572" s="99">
        <f>SUMIFS(通讯通路门店!$AB:$AB,通讯通路门店!$S:$S,$G572)</f>
        <v>0</v>
      </c>
      <c r="AX572" s="99">
        <f>SUMIFS(通讯通路门店!$X:$X,通讯通路门店!$S:$S,$G572)</f>
        <v>0</v>
      </c>
      <c r="AY572" s="99">
        <f>SUMIFS(通讯通路门店!$Y:$Y,通讯通路门店!$S:$S,$G572)</f>
        <v>0</v>
      </c>
      <c r="AZ572" s="99">
        <f>SUMIFS(通讯通路门店!$AA:$AA,通讯通路门店!$S:$S,$G572)</f>
        <v>0</v>
      </c>
      <c r="BA572" s="99">
        <f t="shared" si="43"/>
        <v>0</v>
      </c>
      <c r="BB572" s="99">
        <f t="shared" si="44"/>
        <v>0</v>
      </c>
      <c r="BC572" s="99">
        <f>SUMIFS(通讯通路门店!$W:$W,通讯通路门店!$S:$S,$G572,通讯通路门店!$J:$J,"荣耀体验店")+SUMIFS(通讯通路门店!$W:$W,通讯通路门店!$S:$S,$G572,通讯通路门店!$J:$J,"荣耀授权专卖店")</f>
        <v>0</v>
      </c>
      <c r="BD572" s="99">
        <f>SUMIFS(通讯通路门店!$Z:$Z,通讯通路门店!$S:$S,$G572,通讯通路门店!$J:$J,"VIVO体验店")</f>
        <v>0</v>
      </c>
      <c r="BE572" s="99">
        <f>SUMIFS(通讯通路门店!$AB:$AB,通讯通路门店!$S:$S,$G572,通讯通路门店!$J:$J,"OPPO体验店")</f>
        <v>0</v>
      </c>
      <c r="BF572" s="99">
        <f>SUMIFS(通讯通路门店!$X:$X,通讯通路门店!$S:$S,$G572,通讯通路门店!$J:$J,"华为授权体验店")+SUMIFS(通讯通路门店!$AA:$AA,通讯通路门店!$S:$S,$G572,通讯通路门店!$J:$J,"华为堡垒店")</f>
        <v>0</v>
      </c>
      <c r="BG572" s="99">
        <f>SUMIFS(通讯通路门店!$Y:$Y,通讯通路门店!$S:$S,$G572,通讯通路门店!$J:$J,"小米体验店")</f>
        <v>0</v>
      </c>
      <c r="BH572" s="99">
        <f>SUMIFS(通讯通路门店!$AA:$AA,通讯通路门店!$S:$S,$G572,通讯通路门店!$J:$J,"苹果体验店")</f>
        <v>0</v>
      </c>
      <c r="BI572" s="99">
        <f>SUMIFS(通讯通路门店!$K:$K,通讯通路门店!$S:$S,$G572,通讯通路门店!$J:$J,"其他品牌专卖店")</f>
        <v>0</v>
      </c>
      <c r="BJ572" s="99">
        <f>SUMIFS(通讯通路门店!$AC:$AC,通讯通路门店!$S:$S,$G572)</f>
        <v>0</v>
      </c>
      <c r="BK572" s="99">
        <f>SUMIFS(通讯通路门店!$AD:$AD,通讯通路门店!$S:$S,$G572)</f>
        <v>0</v>
      </c>
      <c r="BL572" s="99">
        <f>SUMIFS(通讯通路门店!$AE:$AE,通讯通路门店!$S:$S,$G572)</f>
        <v>0</v>
      </c>
      <c r="BM572" s="99">
        <f>SUMIFS(通讯通路门店!$AF:$AF,通讯通路门店!$S:$S,$G572)</f>
        <v>0</v>
      </c>
      <c r="BN572" s="99">
        <f>SUMIFS(通讯通路门店!$AG:$AG,通讯通路门店!$S:$S,$G572)</f>
        <v>0</v>
      </c>
      <c r="BO572" s="99">
        <f>SUMIFS(通讯通路门店!$AH:$AH,通讯通路门店!$S:$S,$G572)</f>
        <v>0</v>
      </c>
      <c r="BP572" s="99">
        <f>SUMIFS(通讯通路门店!$AI:$AI,通讯通路门店!$S:$S,$G572)</f>
        <v>0</v>
      </c>
      <c r="BQ572" s="83"/>
    </row>
    <row r="573" spans="1:69">
      <c r="A573" s="99" t="str">
        <f>IFERROR(_xlfn.XLOOKUP($G573,通讯通路门店!$S$4:$S$993933,通讯通路门店!$A$4:$A$993933,0,0),"")</f>
        <v/>
      </c>
      <c r="B573" s="99" t="str">
        <f>IFERROR(_xlfn.XLOOKUP($G573,通讯通路门店!$S$4:$S$993933,通讯通路门店!$B$4:$B$993933,0,0),"")</f>
        <v/>
      </c>
      <c r="C573" s="99" t="str">
        <f>IFERROR(_xlfn.XLOOKUP($G573,通讯通路门店!$S$4:$S$993933,通讯通路门店!$C$4:$C$993933,0,0),"")</f>
        <v/>
      </c>
      <c r="D573" s="99" t="str">
        <f>IFERROR(_xlfn.XLOOKUP($G573,通讯通路门店!$S$4:$S$993933,通讯通路门店!$D$4:$D$993933,0,0),"")</f>
        <v/>
      </c>
      <c r="E573" s="83"/>
      <c r="F573" s="83"/>
      <c r="G573" s="101" t="e">
        <v>#N/A</v>
      </c>
      <c r="H573" s="102" t="str">
        <f>IFERROR(_xlfn.XLOOKUP($G573,通讯通路门店!$S$4:$S$993933,通讯通路门店!$R$4:$R$993933,0,0),"")</f>
        <v/>
      </c>
      <c r="I573" s="83"/>
      <c r="J573" s="83"/>
      <c r="K573" s="83"/>
      <c r="L573" s="83"/>
      <c r="M573" s="83"/>
      <c r="N573" s="83"/>
      <c r="O573" s="83"/>
      <c r="P573" s="83"/>
      <c r="Q573" s="83"/>
      <c r="R573" s="83"/>
      <c r="S573" s="83"/>
      <c r="T573" s="83"/>
      <c r="U573" s="99">
        <f>COUNTIF(通讯通路门店!$S:$S,$G573)</f>
        <v>0</v>
      </c>
      <c r="V573" s="99">
        <f>COUNTIFS(通讯通路门店!$S:$S,$G573,通讯通路门店!$J:$J,"综合卖场")</f>
        <v>0</v>
      </c>
      <c r="W573" s="99">
        <f>SUMIFS(通讯通路门店!$AJ:$AJ,通讯通路门店!$S:$S,通讯客户沙盘!$G573)</f>
        <v>0</v>
      </c>
      <c r="X573" s="99">
        <f t="shared" si="40"/>
        <v>0</v>
      </c>
      <c r="Y573" s="99">
        <f>COUNTIFS(通讯通路门店!$S:$S,$G573,通讯通路门店!$J:$J,"荣耀体验店")+COUNTIFS(通讯通路门店!$S:$S,$G573,通讯通路门店!$J:$J,"荣耀授权专卖店")</f>
        <v>0</v>
      </c>
      <c r="Z573" s="99">
        <f>COUNTIFS(通讯通路门店!$S:$S,$G573,通讯通路门店!$J:$J,"VIVO体验店")</f>
        <v>0</v>
      </c>
      <c r="AA573" s="99">
        <f>COUNTIFS(通讯通路门店!$S:$S,$G573,通讯通路门店!$J:$J,"OPPO体验店")</f>
        <v>0</v>
      </c>
      <c r="AB573" s="99">
        <f>COUNTIFS(通讯通路门店!$S:$S,$G573,通讯通路门店!$J:$J,"华为授权体验店")+COUNTIFS(通讯通路门店!$S:$S,$G573,通讯通路门店!$J:$J,"华为堡垒店")</f>
        <v>0</v>
      </c>
      <c r="AC573" s="99">
        <f>COUNTIFS(通讯通路门店!$S:$S,$G573,通讯通路门店!$J:$J,"小米体验店")</f>
        <v>0</v>
      </c>
      <c r="AD573" s="99">
        <f>COUNTIFS(通讯通路门店!$S:$S,$G573,通讯通路门店!$J:$J,"苹果体验店")</f>
        <v>0</v>
      </c>
      <c r="AE573" s="99">
        <f>COUNTIFS(通讯通路门店!$S:$S,$G573,通讯通路门店!$J:$J,"其他品牌专卖店")</f>
        <v>0</v>
      </c>
      <c r="AF573" s="99">
        <f>SUMIFS(通讯通路门店!$BI:$BI,通讯通路门店!$S:$S,$G573)</f>
        <v>0</v>
      </c>
      <c r="AG573" s="99">
        <f>SUMIFS(通讯通路门店!$BH:$BH,通讯通路门店!$S:$S,$G573)</f>
        <v>0</v>
      </c>
      <c r="AH573" s="99">
        <f t="shared" si="41"/>
        <v>0</v>
      </c>
      <c r="AI573" s="99">
        <f>SUMIFS(通讯通路门店!$BB:$BB,通讯通路门店!$S:$S,$G573)</f>
        <v>0</v>
      </c>
      <c r="AJ573" s="99">
        <f>SUMIFS(通讯通路门店!$BE:$BE,通讯通路门店!$S:$S,$G573)</f>
        <v>0</v>
      </c>
      <c r="AK573" s="99">
        <f>SUMIFS(通讯通路门店!$BG:$BG,通讯通路门店!$S:$S,$G573)</f>
        <v>0</v>
      </c>
      <c r="AL573" s="99">
        <f>SUMIFS(通讯通路门店!$BC:$BC,通讯通路门店!$S:$S,$G573)</f>
        <v>0</v>
      </c>
      <c r="AM573" s="99">
        <f>SUMIFS(通讯通路门店!$BD:$BD,通讯通路门店!$S:$S,$G573)</f>
        <v>0</v>
      </c>
      <c r="AN573" s="99">
        <f>SUMIFS(通讯通路门店!$BF:$BF,通讯通路门店!$S:$S,$G573)</f>
        <v>0</v>
      </c>
      <c r="AO573" s="99">
        <f t="shared" si="42"/>
        <v>0</v>
      </c>
      <c r="AP573" s="99">
        <f>SUMIFS(通讯通路门店!$K:$K,通讯通路门店!$S:$S,$G573)</f>
        <v>0</v>
      </c>
      <c r="AQ573" s="83"/>
      <c r="AR573" s="99">
        <f>SUMIFS(通讯通路门店!$T:$T,通讯通路门店!$S:$S,$G573)</f>
        <v>0</v>
      </c>
      <c r="AS573" s="99">
        <f>SUMIFS(通讯通路门店!$U:$U,通讯通路门店!$S:$S,$G573)</f>
        <v>0</v>
      </c>
      <c r="AT573" s="99">
        <f>SUMIFS(通讯通路门店!$V:$V,通讯通路门店!$S:$S,$G573)</f>
        <v>0</v>
      </c>
      <c r="AU573" s="99">
        <f>SUMIFS(通讯通路门店!$W:$W,通讯通路门店!$S:$S,$G573)</f>
        <v>0</v>
      </c>
      <c r="AV573" s="99">
        <f>SUMIFS(通讯通路门店!$Z:$Z,通讯通路门店!$S:$S,$G573)</f>
        <v>0</v>
      </c>
      <c r="AW573" s="99">
        <f>SUMIFS(通讯通路门店!$AB:$AB,通讯通路门店!$S:$S,$G573)</f>
        <v>0</v>
      </c>
      <c r="AX573" s="99">
        <f>SUMIFS(通讯通路门店!$X:$X,通讯通路门店!$S:$S,$G573)</f>
        <v>0</v>
      </c>
      <c r="AY573" s="99">
        <f>SUMIFS(通讯通路门店!$Y:$Y,通讯通路门店!$S:$S,$G573)</f>
        <v>0</v>
      </c>
      <c r="AZ573" s="99">
        <f>SUMIFS(通讯通路门店!$AA:$AA,通讯通路门店!$S:$S,$G573)</f>
        <v>0</v>
      </c>
      <c r="BA573" s="99">
        <f t="shared" si="43"/>
        <v>0</v>
      </c>
      <c r="BB573" s="99">
        <f t="shared" si="44"/>
        <v>0</v>
      </c>
      <c r="BC573" s="99">
        <f>SUMIFS(通讯通路门店!$W:$W,通讯通路门店!$S:$S,$G573,通讯通路门店!$J:$J,"荣耀体验店")+SUMIFS(通讯通路门店!$W:$W,通讯通路门店!$S:$S,$G573,通讯通路门店!$J:$J,"荣耀授权专卖店")</f>
        <v>0</v>
      </c>
      <c r="BD573" s="99">
        <f>SUMIFS(通讯通路门店!$Z:$Z,通讯通路门店!$S:$S,$G573,通讯通路门店!$J:$J,"VIVO体验店")</f>
        <v>0</v>
      </c>
      <c r="BE573" s="99">
        <f>SUMIFS(通讯通路门店!$AB:$AB,通讯通路门店!$S:$S,$G573,通讯通路门店!$J:$J,"OPPO体验店")</f>
        <v>0</v>
      </c>
      <c r="BF573" s="99">
        <f>SUMIFS(通讯通路门店!$X:$X,通讯通路门店!$S:$S,$G573,通讯通路门店!$J:$J,"华为授权体验店")+SUMIFS(通讯通路门店!$AA:$AA,通讯通路门店!$S:$S,$G573,通讯通路门店!$J:$J,"华为堡垒店")</f>
        <v>0</v>
      </c>
      <c r="BG573" s="99">
        <f>SUMIFS(通讯通路门店!$Y:$Y,通讯通路门店!$S:$S,$G573,通讯通路门店!$J:$J,"小米体验店")</f>
        <v>0</v>
      </c>
      <c r="BH573" s="99">
        <f>SUMIFS(通讯通路门店!$AA:$AA,通讯通路门店!$S:$S,$G573,通讯通路门店!$J:$J,"苹果体验店")</f>
        <v>0</v>
      </c>
      <c r="BI573" s="99">
        <f>SUMIFS(通讯通路门店!$K:$K,通讯通路门店!$S:$S,$G573,通讯通路门店!$J:$J,"其他品牌专卖店")</f>
        <v>0</v>
      </c>
      <c r="BJ573" s="99">
        <f>SUMIFS(通讯通路门店!$AC:$AC,通讯通路门店!$S:$S,$G573)</f>
        <v>0</v>
      </c>
      <c r="BK573" s="99">
        <f>SUMIFS(通讯通路门店!$AD:$AD,通讯通路门店!$S:$S,$G573)</f>
        <v>0</v>
      </c>
      <c r="BL573" s="99">
        <f>SUMIFS(通讯通路门店!$AE:$AE,通讯通路门店!$S:$S,$G573)</f>
        <v>0</v>
      </c>
      <c r="BM573" s="99">
        <f>SUMIFS(通讯通路门店!$AF:$AF,通讯通路门店!$S:$S,$G573)</f>
        <v>0</v>
      </c>
      <c r="BN573" s="99">
        <f>SUMIFS(通讯通路门店!$AG:$AG,通讯通路门店!$S:$S,$G573)</f>
        <v>0</v>
      </c>
      <c r="BO573" s="99">
        <f>SUMIFS(通讯通路门店!$AH:$AH,通讯通路门店!$S:$S,$G573)</f>
        <v>0</v>
      </c>
      <c r="BP573" s="99">
        <f>SUMIFS(通讯通路门店!$AI:$AI,通讯通路门店!$S:$S,$G573)</f>
        <v>0</v>
      </c>
      <c r="BQ573" s="83"/>
    </row>
    <row r="574" spans="1:69">
      <c r="A574" s="99" t="str">
        <f>IFERROR(_xlfn.XLOOKUP($G574,通讯通路门店!$S$4:$S$993933,通讯通路门店!$A$4:$A$993933,0,0),"")</f>
        <v/>
      </c>
      <c r="B574" s="99" t="str">
        <f>IFERROR(_xlfn.XLOOKUP($G574,通讯通路门店!$S$4:$S$993933,通讯通路门店!$B$4:$B$993933,0,0),"")</f>
        <v/>
      </c>
      <c r="C574" s="99" t="str">
        <f>IFERROR(_xlfn.XLOOKUP($G574,通讯通路门店!$S$4:$S$993933,通讯通路门店!$C$4:$C$993933,0,0),"")</f>
        <v/>
      </c>
      <c r="D574" s="99" t="str">
        <f>IFERROR(_xlfn.XLOOKUP($G574,通讯通路门店!$S$4:$S$993933,通讯通路门店!$D$4:$D$993933,0,0),"")</f>
        <v/>
      </c>
      <c r="E574" s="83"/>
      <c r="F574" s="83"/>
      <c r="G574" s="101" t="e">
        <v>#N/A</v>
      </c>
      <c r="H574" s="102" t="str">
        <f>IFERROR(_xlfn.XLOOKUP($G574,通讯通路门店!$S$4:$S$993933,通讯通路门店!$R$4:$R$993933,0,0),"")</f>
        <v/>
      </c>
      <c r="I574" s="83"/>
      <c r="J574" s="83"/>
      <c r="K574" s="83"/>
      <c r="L574" s="83"/>
      <c r="M574" s="83"/>
      <c r="N574" s="83"/>
      <c r="O574" s="83"/>
      <c r="P574" s="83"/>
      <c r="Q574" s="83"/>
      <c r="R574" s="83"/>
      <c r="S574" s="83"/>
      <c r="T574" s="83"/>
      <c r="U574" s="99">
        <f>COUNTIF(通讯通路门店!$S:$S,$G574)</f>
        <v>0</v>
      </c>
      <c r="V574" s="99">
        <f>COUNTIFS(通讯通路门店!$S:$S,$G574,通讯通路门店!$J:$J,"综合卖场")</f>
        <v>0</v>
      </c>
      <c r="W574" s="99">
        <f>SUMIFS(通讯通路门店!$AJ:$AJ,通讯通路门店!$S:$S,通讯客户沙盘!$G574)</f>
        <v>0</v>
      </c>
      <c r="X574" s="99">
        <f t="shared" si="40"/>
        <v>0</v>
      </c>
      <c r="Y574" s="99">
        <f>COUNTIFS(通讯通路门店!$S:$S,$G574,通讯通路门店!$J:$J,"荣耀体验店")+COUNTIFS(通讯通路门店!$S:$S,$G574,通讯通路门店!$J:$J,"荣耀授权专卖店")</f>
        <v>0</v>
      </c>
      <c r="Z574" s="99">
        <f>COUNTIFS(通讯通路门店!$S:$S,$G574,通讯通路门店!$J:$J,"VIVO体验店")</f>
        <v>0</v>
      </c>
      <c r="AA574" s="99">
        <f>COUNTIFS(通讯通路门店!$S:$S,$G574,通讯通路门店!$J:$J,"OPPO体验店")</f>
        <v>0</v>
      </c>
      <c r="AB574" s="99">
        <f>COUNTIFS(通讯通路门店!$S:$S,$G574,通讯通路门店!$J:$J,"华为授权体验店")+COUNTIFS(通讯通路门店!$S:$S,$G574,通讯通路门店!$J:$J,"华为堡垒店")</f>
        <v>0</v>
      </c>
      <c r="AC574" s="99">
        <f>COUNTIFS(通讯通路门店!$S:$S,$G574,通讯通路门店!$J:$J,"小米体验店")</f>
        <v>0</v>
      </c>
      <c r="AD574" s="99">
        <f>COUNTIFS(通讯通路门店!$S:$S,$G574,通讯通路门店!$J:$J,"苹果体验店")</f>
        <v>0</v>
      </c>
      <c r="AE574" s="99">
        <f>COUNTIFS(通讯通路门店!$S:$S,$G574,通讯通路门店!$J:$J,"其他品牌专卖店")</f>
        <v>0</v>
      </c>
      <c r="AF574" s="99">
        <f>SUMIFS(通讯通路门店!$BI:$BI,通讯通路门店!$S:$S,$G574)</f>
        <v>0</v>
      </c>
      <c r="AG574" s="99">
        <f>SUMIFS(通讯通路门店!$BH:$BH,通讯通路门店!$S:$S,$G574)</f>
        <v>0</v>
      </c>
      <c r="AH574" s="99">
        <f t="shared" si="41"/>
        <v>0</v>
      </c>
      <c r="AI574" s="99">
        <f>SUMIFS(通讯通路门店!$BB:$BB,通讯通路门店!$S:$S,$G574)</f>
        <v>0</v>
      </c>
      <c r="AJ574" s="99">
        <f>SUMIFS(通讯通路门店!$BE:$BE,通讯通路门店!$S:$S,$G574)</f>
        <v>0</v>
      </c>
      <c r="AK574" s="99">
        <f>SUMIFS(通讯通路门店!$BG:$BG,通讯通路门店!$S:$S,$G574)</f>
        <v>0</v>
      </c>
      <c r="AL574" s="99">
        <f>SUMIFS(通讯通路门店!$BC:$BC,通讯通路门店!$S:$S,$G574)</f>
        <v>0</v>
      </c>
      <c r="AM574" s="99">
        <f>SUMIFS(通讯通路门店!$BD:$BD,通讯通路门店!$S:$S,$G574)</f>
        <v>0</v>
      </c>
      <c r="AN574" s="99">
        <f>SUMIFS(通讯通路门店!$BF:$BF,通讯通路门店!$S:$S,$G574)</f>
        <v>0</v>
      </c>
      <c r="AO574" s="99">
        <f t="shared" si="42"/>
        <v>0</v>
      </c>
      <c r="AP574" s="99">
        <f>SUMIFS(通讯通路门店!$K:$K,通讯通路门店!$S:$S,$G574)</f>
        <v>0</v>
      </c>
      <c r="AQ574" s="83"/>
      <c r="AR574" s="99">
        <f>SUMIFS(通讯通路门店!$T:$T,通讯通路门店!$S:$S,$G574)</f>
        <v>0</v>
      </c>
      <c r="AS574" s="99">
        <f>SUMIFS(通讯通路门店!$U:$U,通讯通路门店!$S:$S,$G574)</f>
        <v>0</v>
      </c>
      <c r="AT574" s="99">
        <f>SUMIFS(通讯通路门店!$V:$V,通讯通路门店!$S:$S,$G574)</f>
        <v>0</v>
      </c>
      <c r="AU574" s="99">
        <f>SUMIFS(通讯通路门店!$W:$W,通讯通路门店!$S:$S,$G574)</f>
        <v>0</v>
      </c>
      <c r="AV574" s="99">
        <f>SUMIFS(通讯通路门店!$Z:$Z,通讯通路门店!$S:$S,$G574)</f>
        <v>0</v>
      </c>
      <c r="AW574" s="99">
        <f>SUMIFS(通讯通路门店!$AB:$AB,通讯通路门店!$S:$S,$G574)</f>
        <v>0</v>
      </c>
      <c r="AX574" s="99">
        <f>SUMIFS(通讯通路门店!$X:$X,通讯通路门店!$S:$S,$G574)</f>
        <v>0</v>
      </c>
      <c r="AY574" s="99">
        <f>SUMIFS(通讯通路门店!$Y:$Y,通讯通路门店!$S:$S,$G574)</f>
        <v>0</v>
      </c>
      <c r="AZ574" s="99">
        <f>SUMIFS(通讯通路门店!$AA:$AA,通讯通路门店!$S:$S,$G574)</f>
        <v>0</v>
      </c>
      <c r="BA574" s="99">
        <f t="shared" si="43"/>
        <v>0</v>
      </c>
      <c r="BB574" s="99">
        <f t="shared" si="44"/>
        <v>0</v>
      </c>
      <c r="BC574" s="99">
        <f>SUMIFS(通讯通路门店!$W:$W,通讯通路门店!$S:$S,$G574,通讯通路门店!$J:$J,"荣耀体验店")+SUMIFS(通讯通路门店!$W:$W,通讯通路门店!$S:$S,$G574,通讯通路门店!$J:$J,"荣耀授权专卖店")</f>
        <v>0</v>
      </c>
      <c r="BD574" s="99">
        <f>SUMIFS(通讯通路门店!$Z:$Z,通讯通路门店!$S:$S,$G574,通讯通路门店!$J:$J,"VIVO体验店")</f>
        <v>0</v>
      </c>
      <c r="BE574" s="99">
        <f>SUMIFS(通讯通路门店!$AB:$AB,通讯通路门店!$S:$S,$G574,通讯通路门店!$J:$J,"OPPO体验店")</f>
        <v>0</v>
      </c>
      <c r="BF574" s="99">
        <f>SUMIFS(通讯通路门店!$X:$X,通讯通路门店!$S:$S,$G574,通讯通路门店!$J:$J,"华为授权体验店")+SUMIFS(通讯通路门店!$AA:$AA,通讯通路门店!$S:$S,$G574,通讯通路门店!$J:$J,"华为堡垒店")</f>
        <v>0</v>
      </c>
      <c r="BG574" s="99">
        <f>SUMIFS(通讯通路门店!$Y:$Y,通讯通路门店!$S:$S,$G574,通讯通路门店!$J:$J,"小米体验店")</f>
        <v>0</v>
      </c>
      <c r="BH574" s="99">
        <f>SUMIFS(通讯通路门店!$AA:$AA,通讯通路门店!$S:$S,$G574,通讯通路门店!$J:$J,"苹果体验店")</f>
        <v>0</v>
      </c>
      <c r="BI574" s="99">
        <f>SUMIFS(通讯通路门店!$K:$K,通讯通路门店!$S:$S,$G574,通讯通路门店!$J:$J,"其他品牌专卖店")</f>
        <v>0</v>
      </c>
      <c r="BJ574" s="99">
        <f>SUMIFS(通讯通路门店!$AC:$AC,通讯通路门店!$S:$S,$G574)</f>
        <v>0</v>
      </c>
      <c r="BK574" s="99">
        <f>SUMIFS(通讯通路门店!$AD:$AD,通讯通路门店!$S:$S,$G574)</f>
        <v>0</v>
      </c>
      <c r="BL574" s="99">
        <f>SUMIFS(通讯通路门店!$AE:$AE,通讯通路门店!$S:$S,$G574)</f>
        <v>0</v>
      </c>
      <c r="BM574" s="99">
        <f>SUMIFS(通讯通路门店!$AF:$AF,通讯通路门店!$S:$S,$G574)</f>
        <v>0</v>
      </c>
      <c r="BN574" s="99">
        <f>SUMIFS(通讯通路门店!$AG:$AG,通讯通路门店!$S:$S,$G574)</f>
        <v>0</v>
      </c>
      <c r="BO574" s="99">
        <f>SUMIFS(通讯通路门店!$AH:$AH,通讯通路门店!$S:$S,$G574)</f>
        <v>0</v>
      </c>
      <c r="BP574" s="99">
        <f>SUMIFS(通讯通路门店!$AI:$AI,通讯通路门店!$S:$S,$G574)</f>
        <v>0</v>
      </c>
      <c r="BQ574" s="83"/>
    </row>
    <row r="575" spans="1:69">
      <c r="A575" s="99" t="str">
        <f>IFERROR(_xlfn.XLOOKUP($G575,通讯通路门店!$S$4:$S$993933,通讯通路门店!$A$4:$A$993933,0,0),"")</f>
        <v/>
      </c>
      <c r="B575" s="99" t="str">
        <f>IFERROR(_xlfn.XLOOKUP($G575,通讯通路门店!$S$4:$S$993933,通讯通路门店!$B$4:$B$993933,0,0),"")</f>
        <v/>
      </c>
      <c r="C575" s="99" t="str">
        <f>IFERROR(_xlfn.XLOOKUP($G575,通讯通路门店!$S$4:$S$993933,通讯通路门店!$C$4:$C$993933,0,0),"")</f>
        <v/>
      </c>
      <c r="D575" s="99" t="str">
        <f>IFERROR(_xlfn.XLOOKUP($G575,通讯通路门店!$S$4:$S$993933,通讯通路门店!$D$4:$D$993933,0,0),"")</f>
        <v/>
      </c>
      <c r="E575" s="83"/>
      <c r="F575" s="83"/>
      <c r="G575" s="101" t="e">
        <v>#N/A</v>
      </c>
      <c r="H575" s="102" t="str">
        <f>IFERROR(_xlfn.XLOOKUP($G575,通讯通路门店!$S$4:$S$993933,通讯通路门店!$R$4:$R$993933,0,0),"")</f>
        <v/>
      </c>
      <c r="I575" s="83"/>
      <c r="J575" s="83"/>
      <c r="K575" s="83"/>
      <c r="L575" s="83"/>
      <c r="M575" s="83"/>
      <c r="N575" s="83"/>
      <c r="O575" s="83"/>
      <c r="P575" s="83"/>
      <c r="Q575" s="83"/>
      <c r="R575" s="83"/>
      <c r="S575" s="83"/>
      <c r="T575" s="83"/>
      <c r="U575" s="99">
        <f>COUNTIF(通讯通路门店!$S:$S,$G575)</f>
        <v>0</v>
      </c>
      <c r="V575" s="99">
        <f>COUNTIFS(通讯通路门店!$S:$S,$G575,通讯通路门店!$J:$J,"综合卖场")</f>
        <v>0</v>
      </c>
      <c r="W575" s="99">
        <f>SUMIFS(通讯通路门店!$AJ:$AJ,通讯通路门店!$S:$S,通讯客户沙盘!$G575)</f>
        <v>0</v>
      </c>
      <c r="X575" s="99">
        <f t="shared" si="40"/>
        <v>0</v>
      </c>
      <c r="Y575" s="99">
        <f>COUNTIFS(通讯通路门店!$S:$S,$G575,通讯通路门店!$J:$J,"荣耀体验店")+COUNTIFS(通讯通路门店!$S:$S,$G575,通讯通路门店!$J:$J,"荣耀授权专卖店")</f>
        <v>0</v>
      </c>
      <c r="Z575" s="99">
        <f>COUNTIFS(通讯通路门店!$S:$S,$G575,通讯通路门店!$J:$J,"VIVO体验店")</f>
        <v>0</v>
      </c>
      <c r="AA575" s="99">
        <f>COUNTIFS(通讯通路门店!$S:$S,$G575,通讯通路门店!$J:$J,"OPPO体验店")</f>
        <v>0</v>
      </c>
      <c r="AB575" s="99">
        <f>COUNTIFS(通讯通路门店!$S:$S,$G575,通讯通路门店!$J:$J,"华为授权体验店")+COUNTIFS(通讯通路门店!$S:$S,$G575,通讯通路门店!$J:$J,"华为堡垒店")</f>
        <v>0</v>
      </c>
      <c r="AC575" s="99">
        <f>COUNTIFS(通讯通路门店!$S:$S,$G575,通讯通路门店!$J:$J,"小米体验店")</f>
        <v>0</v>
      </c>
      <c r="AD575" s="99">
        <f>COUNTIFS(通讯通路门店!$S:$S,$G575,通讯通路门店!$J:$J,"苹果体验店")</f>
        <v>0</v>
      </c>
      <c r="AE575" s="99">
        <f>COUNTIFS(通讯通路门店!$S:$S,$G575,通讯通路门店!$J:$J,"其他品牌专卖店")</f>
        <v>0</v>
      </c>
      <c r="AF575" s="99">
        <f>SUMIFS(通讯通路门店!$BI:$BI,通讯通路门店!$S:$S,$G575)</f>
        <v>0</v>
      </c>
      <c r="AG575" s="99">
        <f>SUMIFS(通讯通路门店!$BH:$BH,通讯通路门店!$S:$S,$G575)</f>
        <v>0</v>
      </c>
      <c r="AH575" s="99">
        <f t="shared" si="41"/>
        <v>0</v>
      </c>
      <c r="AI575" s="99">
        <f>SUMIFS(通讯通路门店!$BB:$BB,通讯通路门店!$S:$S,$G575)</f>
        <v>0</v>
      </c>
      <c r="AJ575" s="99">
        <f>SUMIFS(通讯通路门店!$BE:$BE,通讯通路门店!$S:$S,$G575)</f>
        <v>0</v>
      </c>
      <c r="AK575" s="99">
        <f>SUMIFS(通讯通路门店!$BG:$BG,通讯通路门店!$S:$S,$G575)</f>
        <v>0</v>
      </c>
      <c r="AL575" s="99">
        <f>SUMIFS(通讯通路门店!$BC:$BC,通讯通路门店!$S:$S,$G575)</f>
        <v>0</v>
      </c>
      <c r="AM575" s="99">
        <f>SUMIFS(通讯通路门店!$BD:$BD,通讯通路门店!$S:$S,$G575)</f>
        <v>0</v>
      </c>
      <c r="AN575" s="99">
        <f>SUMIFS(通讯通路门店!$BF:$BF,通讯通路门店!$S:$S,$G575)</f>
        <v>0</v>
      </c>
      <c r="AO575" s="99">
        <f t="shared" si="42"/>
        <v>0</v>
      </c>
      <c r="AP575" s="99">
        <f>SUMIFS(通讯通路门店!$K:$K,通讯通路门店!$S:$S,$G575)</f>
        <v>0</v>
      </c>
      <c r="AQ575" s="83"/>
      <c r="AR575" s="99">
        <f>SUMIFS(通讯通路门店!$T:$T,通讯通路门店!$S:$S,$G575)</f>
        <v>0</v>
      </c>
      <c r="AS575" s="99">
        <f>SUMIFS(通讯通路门店!$U:$U,通讯通路门店!$S:$S,$G575)</f>
        <v>0</v>
      </c>
      <c r="AT575" s="99">
        <f>SUMIFS(通讯通路门店!$V:$V,通讯通路门店!$S:$S,$G575)</f>
        <v>0</v>
      </c>
      <c r="AU575" s="99">
        <f>SUMIFS(通讯通路门店!$W:$W,通讯通路门店!$S:$S,$G575)</f>
        <v>0</v>
      </c>
      <c r="AV575" s="99">
        <f>SUMIFS(通讯通路门店!$Z:$Z,通讯通路门店!$S:$S,$G575)</f>
        <v>0</v>
      </c>
      <c r="AW575" s="99">
        <f>SUMIFS(通讯通路门店!$AB:$AB,通讯通路门店!$S:$S,$G575)</f>
        <v>0</v>
      </c>
      <c r="AX575" s="99">
        <f>SUMIFS(通讯通路门店!$X:$X,通讯通路门店!$S:$S,$G575)</f>
        <v>0</v>
      </c>
      <c r="AY575" s="99">
        <f>SUMIFS(通讯通路门店!$Y:$Y,通讯通路门店!$S:$S,$G575)</f>
        <v>0</v>
      </c>
      <c r="AZ575" s="99">
        <f>SUMIFS(通讯通路门店!$AA:$AA,通讯通路门店!$S:$S,$G575)</f>
        <v>0</v>
      </c>
      <c r="BA575" s="99">
        <f t="shared" si="43"/>
        <v>0</v>
      </c>
      <c r="BB575" s="99">
        <f t="shared" si="44"/>
        <v>0</v>
      </c>
      <c r="BC575" s="99">
        <f>SUMIFS(通讯通路门店!$W:$W,通讯通路门店!$S:$S,$G575,通讯通路门店!$J:$J,"荣耀体验店")+SUMIFS(通讯通路门店!$W:$W,通讯通路门店!$S:$S,$G575,通讯通路门店!$J:$J,"荣耀授权专卖店")</f>
        <v>0</v>
      </c>
      <c r="BD575" s="99">
        <f>SUMIFS(通讯通路门店!$Z:$Z,通讯通路门店!$S:$S,$G575,通讯通路门店!$J:$J,"VIVO体验店")</f>
        <v>0</v>
      </c>
      <c r="BE575" s="99">
        <f>SUMIFS(通讯通路门店!$AB:$AB,通讯通路门店!$S:$S,$G575,通讯通路门店!$J:$J,"OPPO体验店")</f>
        <v>0</v>
      </c>
      <c r="BF575" s="99">
        <f>SUMIFS(通讯通路门店!$X:$X,通讯通路门店!$S:$S,$G575,通讯通路门店!$J:$J,"华为授权体验店")+SUMIFS(通讯通路门店!$AA:$AA,通讯通路门店!$S:$S,$G575,通讯通路门店!$J:$J,"华为堡垒店")</f>
        <v>0</v>
      </c>
      <c r="BG575" s="99">
        <f>SUMIFS(通讯通路门店!$Y:$Y,通讯通路门店!$S:$S,$G575,通讯通路门店!$J:$J,"小米体验店")</f>
        <v>0</v>
      </c>
      <c r="BH575" s="99">
        <f>SUMIFS(通讯通路门店!$AA:$AA,通讯通路门店!$S:$S,$G575,通讯通路门店!$J:$J,"苹果体验店")</f>
        <v>0</v>
      </c>
      <c r="BI575" s="99">
        <f>SUMIFS(通讯通路门店!$K:$K,通讯通路门店!$S:$S,$G575,通讯通路门店!$J:$J,"其他品牌专卖店")</f>
        <v>0</v>
      </c>
      <c r="BJ575" s="99">
        <f>SUMIFS(通讯通路门店!$AC:$AC,通讯通路门店!$S:$S,$G575)</f>
        <v>0</v>
      </c>
      <c r="BK575" s="99">
        <f>SUMIFS(通讯通路门店!$AD:$AD,通讯通路门店!$S:$S,$G575)</f>
        <v>0</v>
      </c>
      <c r="BL575" s="99">
        <f>SUMIFS(通讯通路门店!$AE:$AE,通讯通路门店!$S:$S,$G575)</f>
        <v>0</v>
      </c>
      <c r="BM575" s="99">
        <f>SUMIFS(通讯通路门店!$AF:$AF,通讯通路门店!$S:$S,$G575)</f>
        <v>0</v>
      </c>
      <c r="BN575" s="99">
        <f>SUMIFS(通讯通路门店!$AG:$AG,通讯通路门店!$S:$S,$G575)</f>
        <v>0</v>
      </c>
      <c r="BO575" s="99">
        <f>SUMIFS(通讯通路门店!$AH:$AH,通讯通路门店!$S:$S,$G575)</f>
        <v>0</v>
      </c>
      <c r="BP575" s="99">
        <f>SUMIFS(通讯通路门店!$AI:$AI,通讯通路门店!$S:$S,$G575)</f>
        <v>0</v>
      </c>
      <c r="BQ575" s="83"/>
    </row>
    <row r="576" spans="1:69">
      <c r="A576" s="99" t="str">
        <f>IFERROR(_xlfn.XLOOKUP($G576,通讯通路门店!$S$4:$S$993933,通讯通路门店!$A$4:$A$993933,0,0),"")</f>
        <v/>
      </c>
      <c r="B576" s="99" t="str">
        <f>IFERROR(_xlfn.XLOOKUP($G576,通讯通路门店!$S$4:$S$993933,通讯通路门店!$B$4:$B$993933,0,0),"")</f>
        <v/>
      </c>
      <c r="C576" s="99" t="str">
        <f>IFERROR(_xlfn.XLOOKUP($G576,通讯通路门店!$S$4:$S$993933,通讯通路门店!$C$4:$C$993933,0,0),"")</f>
        <v/>
      </c>
      <c r="D576" s="99" t="str">
        <f>IFERROR(_xlfn.XLOOKUP($G576,通讯通路门店!$S$4:$S$993933,通讯通路门店!$D$4:$D$993933,0,0),"")</f>
        <v/>
      </c>
      <c r="E576" s="83"/>
      <c r="F576" s="83"/>
      <c r="G576" s="101" t="e">
        <v>#N/A</v>
      </c>
      <c r="H576" s="102" t="str">
        <f>IFERROR(_xlfn.XLOOKUP($G576,通讯通路门店!$S$4:$S$993933,通讯通路门店!$R$4:$R$993933,0,0),"")</f>
        <v/>
      </c>
      <c r="I576" s="83"/>
      <c r="J576" s="83"/>
      <c r="K576" s="83"/>
      <c r="L576" s="83"/>
      <c r="M576" s="83"/>
      <c r="N576" s="83"/>
      <c r="O576" s="83"/>
      <c r="P576" s="83"/>
      <c r="Q576" s="83"/>
      <c r="R576" s="83"/>
      <c r="S576" s="83"/>
      <c r="T576" s="83"/>
      <c r="U576" s="99">
        <f>COUNTIF(通讯通路门店!$S:$S,$G576)</f>
        <v>0</v>
      </c>
      <c r="V576" s="99">
        <f>COUNTIFS(通讯通路门店!$S:$S,$G576,通讯通路门店!$J:$J,"综合卖场")</f>
        <v>0</v>
      </c>
      <c r="W576" s="99">
        <f>SUMIFS(通讯通路门店!$AJ:$AJ,通讯通路门店!$S:$S,通讯客户沙盘!$G576)</f>
        <v>0</v>
      </c>
      <c r="X576" s="99">
        <f t="shared" si="40"/>
        <v>0</v>
      </c>
      <c r="Y576" s="99">
        <f>COUNTIFS(通讯通路门店!$S:$S,$G576,通讯通路门店!$J:$J,"荣耀体验店")+COUNTIFS(通讯通路门店!$S:$S,$G576,通讯通路门店!$J:$J,"荣耀授权专卖店")</f>
        <v>0</v>
      </c>
      <c r="Z576" s="99">
        <f>COUNTIFS(通讯通路门店!$S:$S,$G576,通讯通路门店!$J:$J,"VIVO体验店")</f>
        <v>0</v>
      </c>
      <c r="AA576" s="99">
        <f>COUNTIFS(通讯通路门店!$S:$S,$G576,通讯通路门店!$J:$J,"OPPO体验店")</f>
        <v>0</v>
      </c>
      <c r="AB576" s="99">
        <f>COUNTIFS(通讯通路门店!$S:$S,$G576,通讯通路门店!$J:$J,"华为授权体验店")+COUNTIFS(通讯通路门店!$S:$S,$G576,通讯通路门店!$J:$J,"华为堡垒店")</f>
        <v>0</v>
      </c>
      <c r="AC576" s="99">
        <f>COUNTIFS(通讯通路门店!$S:$S,$G576,通讯通路门店!$J:$J,"小米体验店")</f>
        <v>0</v>
      </c>
      <c r="AD576" s="99">
        <f>COUNTIFS(通讯通路门店!$S:$S,$G576,通讯通路门店!$J:$J,"苹果体验店")</f>
        <v>0</v>
      </c>
      <c r="AE576" s="99">
        <f>COUNTIFS(通讯通路门店!$S:$S,$G576,通讯通路门店!$J:$J,"其他品牌专卖店")</f>
        <v>0</v>
      </c>
      <c r="AF576" s="99">
        <f>SUMIFS(通讯通路门店!$BI:$BI,通讯通路门店!$S:$S,$G576)</f>
        <v>0</v>
      </c>
      <c r="AG576" s="99">
        <f>SUMIFS(通讯通路门店!$BH:$BH,通讯通路门店!$S:$S,$G576)</f>
        <v>0</v>
      </c>
      <c r="AH576" s="99">
        <f t="shared" si="41"/>
        <v>0</v>
      </c>
      <c r="AI576" s="99">
        <f>SUMIFS(通讯通路门店!$BB:$BB,通讯通路门店!$S:$S,$G576)</f>
        <v>0</v>
      </c>
      <c r="AJ576" s="99">
        <f>SUMIFS(通讯通路门店!$BE:$BE,通讯通路门店!$S:$S,$G576)</f>
        <v>0</v>
      </c>
      <c r="AK576" s="99">
        <f>SUMIFS(通讯通路门店!$BG:$BG,通讯通路门店!$S:$S,$G576)</f>
        <v>0</v>
      </c>
      <c r="AL576" s="99">
        <f>SUMIFS(通讯通路门店!$BC:$BC,通讯通路门店!$S:$S,$G576)</f>
        <v>0</v>
      </c>
      <c r="AM576" s="99">
        <f>SUMIFS(通讯通路门店!$BD:$BD,通讯通路门店!$S:$S,$G576)</f>
        <v>0</v>
      </c>
      <c r="AN576" s="99">
        <f>SUMIFS(通讯通路门店!$BF:$BF,通讯通路门店!$S:$S,$G576)</f>
        <v>0</v>
      </c>
      <c r="AO576" s="99">
        <f t="shared" si="42"/>
        <v>0</v>
      </c>
      <c r="AP576" s="99">
        <f>SUMIFS(通讯通路门店!$K:$K,通讯通路门店!$S:$S,$G576)</f>
        <v>0</v>
      </c>
      <c r="AQ576" s="83"/>
      <c r="AR576" s="99">
        <f>SUMIFS(通讯通路门店!$T:$T,通讯通路门店!$S:$S,$G576)</f>
        <v>0</v>
      </c>
      <c r="AS576" s="99">
        <f>SUMIFS(通讯通路门店!$U:$U,通讯通路门店!$S:$S,$G576)</f>
        <v>0</v>
      </c>
      <c r="AT576" s="99">
        <f>SUMIFS(通讯通路门店!$V:$V,通讯通路门店!$S:$S,$G576)</f>
        <v>0</v>
      </c>
      <c r="AU576" s="99">
        <f>SUMIFS(通讯通路门店!$W:$W,通讯通路门店!$S:$S,$G576)</f>
        <v>0</v>
      </c>
      <c r="AV576" s="99">
        <f>SUMIFS(通讯通路门店!$Z:$Z,通讯通路门店!$S:$S,$G576)</f>
        <v>0</v>
      </c>
      <c r="AW576" s="99">
        <f>SUMIFS(通讯通路门店!$AB:$AB,通讯通路门店!$S:$S,$G576)</f>
        <v>0</v>
      </c>
      <c r="AX576" s="99">
        <f>SUMIFS(通讯通路门店!$X:$X,通讯通路门店!$S:$S,$G576)</f>
        <v>0</v>
      </c>
      <c r="AY576" s="99">
        <f>SUMIFS(通讯通路门店!$Y:$Y,通讯通路门店!$S:$S,$G576)</f>
        <v>0</v>
      </c>
      <c r="AZ576" s="99">
        <f>SUMIFS(通讯通路门店!$AA:$AA,通讯通路门店!$S:$S,$G576)</f>
        <v>0</v>
      </c>
      <c r="BA576" s="99">
        <f t="shared" si="43"/>
        <v>0</v>
      </c>
      <c r="BB576" s="99">
        <f t="shared" si="44"/>
        <v>0</v>
      </c>
      <c r="BC576" s="99">
        <f>SUMIFS(通讯通路门店!$W:$W,通讯通路门店!$S:$S,$G576,通讯通路门店!$J:$J,"荣耀体验店")+SUMIFS(通讯通路门店!$W:$W,通讯通路门店!$S:$S,$G576,通讯通路门店!$J:$J,"荣耀授权专卖店")</f>
        <v>0</v>
      </c>
      <c r="BD576" s="99">
        <f>SUMIFS(通讯通路门店!$Z:$Z,通讯通路门店!$S:$S,$G576,通讯通路门店!$J:$J,"VIVO体验店")</f>
        <v>0</v>
      </c>
      <c r="BE576" s="99">
        <f>SUMIFS(通讯通路门店!$AB:$AB,通讯通路门店!$S:$S,$G576,通讯通路门店!$J:$J,"OPPO体验店")</f>
        <v>0</v>
      </c>
      <c r="BF576" s="99">
        <f>SUMIFS(通讯通路门店!$X:$X,通讯通路门店!$S:$S,$G576,通讯通路门店!$J:$J,"华为授权体验店")+SUMIFS(通讯通路门店!$AA:$AA,通讯通路门店!$S:$S,$G576,通讯通路门店!$J:$J,"华为堡垒店")</f>
        <v>0</v>
      </c>
      <c r="BG576" s="99">
        <f>SUMIFS(通讯通路门店!$Y:$Y,通讯通路门店!$S:$S,$G576,通讯通路门店!$J:$J,"小米体验店")</f>
        <v>0</v>
      </c>
      <c r="BH576" s="99">
        <f>SUMIFS(通讯通路门店!$AA:$AA,通讯通路门店!$S:$S,$G576,通讯通路门店!$J:$J,"苹果体验店")</f>
        <v>0</v>
      </c>
      <c r="BI576" s="99">
        <f>SUMIFS(通讯通路门店!$K:$K,通讯通路门店!$S:$S,$G576,通讯通路门店!$J:$J,"其他品牌专卖店")</f>
        <v>0</v>
      </c>
      <c r="BJ576" s="99">
        <f>SUMIFS(通讯通路门店!$AC:$AC,通讯通路门店!$S:$S,$G576)</f>
        <v>0</v>
      </c>
      <c r="BK576" s="99">
        <f>SUMIFS(通讯通路门店!$AD:$AD,通讯通路门店!$S:$S,$G576)</f>
        <v>0</v>
      </c>
      <c r="BL576" s="99">
        <f>SUMIFS(通讯通路门店!$AE:$AE,通讯通路门店!$S:$S,$G576)</f>
        <v>0</v>
      </c>
      <c r="BM576" s="99">
        <f>SUMIFS(通讯通路门店!$AF:$AF,通讯通路门店!$S:$S,$G576)</f>
        <v>0</v>
      </c>
      <c r="BN576" s="99">
        <f>SUMIFS(通讯通路门店!$AG:$AG,通讯通路门店!$S:$S,$G576)</f>
        <v>0</v>
      </c>
      <c r="BO576" s="99">
        <f>SUMIFS(通讯通路门店!$AH:$AH,通讯通路门店!$S:$S,$G576)</f>
        <v>0</v>
      </c>
      <c r="BP576" s="99">
        <f>SUMIFS(通讯通路门店!$AI:$AI,通讯通路门店!$S:$S,$G576)</f>
        <v>0</v>
      </c>
      <c r="BQ576" s="83"/>
    </row>
    <row r="577" spans="1:69">
      <c r="A577" s="99" t="str">
        <f>IFERROR(_xlfn.XLOOKUP($G577,通讯通路门店!$S$4:$S$993933,通讯通路门店!$A$4:$A$993933,0,0),"")</f>
        <v/>
      </c>
      <c r="B577" s="99" t="str">
        <f>IFERROR(_xlfn.XLOOKUP($G577,通讯通路门店!$S$4:$S$993933,通讯通路门店!$B$4:$B$993933,0,0),"")</f>
        <v/>
      </c>
      <c r="C577" s="99" t="str">
        <f>IFERROR(_xlfn.XLOOKUP($G577,通讯通路门店!$S$4:$S$993933,通讯通路门店!$C$4:$C$993933,0,0),"")</f>
        <v/>
      </c>
      <c r="D577" s="99" t="str">
        <f>IFERROR(_xlfn.XLOOKUP($G577,通讯通路门店!$S$4:$S$993933,通讯通路门店!$D$4:$D$993933,0,0),"")</f>
        <v/>
      </c>
      <c r="E577" s="83"/>
      <c r="F577" s="83"/>
      <c r="G577" s="101" t="e">
        <v>#N/A</v>
      </c>
      <c r="H577" s="102" t="str">
        <f>IFERROR(_xlfn.XLOOKUP($G577,通讯通路门店!$S$4:$S$993933,通讯通路门店!$R$4:$R$993933,0,0),"")</f>
        <v/>
      </c>
      <c r="I577" s="83"/>
      <c r="J577" s="83"/>
      <c r="K577" s="83"/>
      <c r="L577" s="83"/>
      <c r="M577" s="83"/>
      <c r="N577" s="83"/>
      <c r="O577" s="83"/>
      <c r="P577" s="83"/>
      <c r="Q577" s="83"/>
      <c r="R577" s="83"/>
      <c r="S577" s="83"/>
      <c r="T577" s="83"/>
      <c r="U577" s="99">
        <f>COUNTIF(通讯通路门店!$S:$S,$G577)</f>
        <v>0</v>
      </c>
      <c r="V577" s="99">
        <f>COUNTIFS(通讯通路门店!$S:$S,$G577,通讯通路门店!$J:$J,"综合卖场")</f>
        <v>0</v>
      </c>
      <c r="W577" s="99">
        <f>SUMIFS(通讯通路门店!$AJ:$AJ,通讯通路门店!$S:$S,通讯客户沙盘!$G577)</f>
        <v>0</v>
      </c>
      <c r="X577" s="99">
        <f t="shared" si="40"/>
        <v>0</v>
      </c>
      <c r="Y577" s="99">
        <f>COUNTIFS(通讯通路门店!$S:$S,$G577,通讯通路门店!$J:$J,"荣耀体验店")+COUNTIFS(通讯通路门店!$S:$S,$G577,通讯通路门店!$J:$J,"荣耀授权专卖店")</f>
        <v>0</v>
      </c>
      <c r="Z577" s="99">
        <f>COUNTIFS(通讯通路门店!$S:$S,$G577,通讯通路门店!$J:$J,"VIVO体验店")</f>
        <v>0</v>
      </c>
      <c r="AA577" s="99">
        <f>COUNTIFS(通讯通路门店!$S:$S,$G577,通讯通路门店!$J:$J,"OPPO体验店")</f>
        <v>0</v>
      </c>
      <c r="AB577" s="99">
        <f>COUNTIFS(通讯通路门店!$S:$S,$G577,通讯通路门店!$J:$J,"华为授权体验店")+COUNTIFS(通讯通路门店!$S:$S,$G577,通讯通路门店!$J:$J,"华为堡垒店")</f>
        <v>0</v>
      </c>
      <c r="AC577" s="99">
        <f>COUNTIFS(通讯通路门店!$S:$S,$G577,通讯通路门店!$J:$J,"小米体验店")</f>
        <v>0</v>
      </c>
      <c r="AD577" s="99">
        <f>COUNTIFS(通讯通路门店!$S:$S,$G577,通讯通路门店!$J:$J,"苹果体验店")</f>
        <v>0</v>
      </c>
      <c r="AE577" s="99">
        <f>COUNTIFS(通讯通路门店!$S:$S,$G577,通讯通路门店!$J:$J,"其他品牌专卖店")</f>
        <v>0</v>
      </c>
      <c r="AF577" s="99">
        <f>SUMIFS(通讯通路门店!$BI:$BI,通讯通路门店!$S:$S,$G577)</f>
        <v>0</v>
      </c>
      <c r="AG577" s="99">
        <f>SUMIFS(通讯通路门店!$BH:$BH,通讯通路门店!$S:$S,$G577)</f>
        <v>0</v>
      </c>
      <c r="AH577" s="99">
        <f t="shared" si="41"/>
        <v>0</v>
      </c>
      <c r="AI577" s="99">
        <f>SUMIFS(通讯通路门店!$BB:$BB,通讯通路门店!$S:$S,$G577)</f>
        <v>0</v>
      </c>
      <c r="AJ577" s="99">
        <f>SUMIFS(通讯通路门店!$BE:$BE,通讯通路门店!$S:$S,$G577)</f>
        <v>0</v>
      </c>
      <c r="AK577" s="99">
        <f>SUMIFS(通讯通路门店!$BG:$BG,通讯通路门店!$S:$S,$G577)</f>
        <v>0</v>
      </c>
      <c r="AL577" s="99">
        <f>SUMIFS(通讯通路门店!$BC:$BC,通讯通路门店!$S:$S,$G577)</f>
        <v>0</v>
      </c>
      <c r="AM577" s="99">
        <f>SUMIFS(通讯通路门店!$BD:$BD,通讯通路门店!$S:$S,$G577)</f>
        <v>0</v>
      </c>
      <c r="AN577" s="99">
        <f>SUMIFS(通讯通路门店!$BF:$BF,通讯通路门店!$S:$S,$G577)</f>
        <v>0</v>
      </c>
      <c r="AO577" s="99">
        <f t="shared" si="42"/>
        <v>0</v>
      </c>
      <c r="AP577" s="99">
        <f>SUMIFS(通讯通路门店!$K:$K,通讯通路门店!$S:$S,$G577)</f>
        <v>0</v>
      </c>
      <c r="AQ577" s="83"/>
      <c r="AR577" s="99">
        <f>SUMIFS(通讯通路门店!$T:$T,通讯通路门店!$S:$S,$G577)</f>
        <v>0</v>
      </c>
      <c r="AS577" s="99">
        <f>SUMIFS(通讯通路门店!$U:$U,通讯通路门店!$S:$S,$G577)</f>
        <v>0</v>
      </c>
      <c r="AT577" s="99">
        <f>SUMIFS(通讯通路门店!$V:$V,通讯通路门店!$S:$S,$G577)</f>
        <v>0</v>
      </c>
      <c r="AU577" s="99">
        <f>SUMIFS(通讯通路门店!$W:$W,通讯通路门店!$S:$S,$G577)</f>
        <v>0</v>
      </c>
      <c r="AV577" s="99">
        <f>SUMIFS(通讯通路门店!$Z:$Z,通讯通路门店!$S:$S,$G577)</f>
        <v>0</v>
      </c>
      <c r="AW577" s="99">
        <f>SUMIFS(通讯通路门店!$AB:$AB,通讯通路门店!$S:$S,$G577)</f>
        <v>0</v>
      </c>
      <c r="AX577" s="99">
        <f>SUMIFS(通讯通路门店!$X:$X,通讯通路门店!$S:$S,$G577)</f>
        <v>0</v>
      </c>
      <c r="AY577" s="99">
        <f>SUMIFS(通讯通路门店!$Y:$Y,通讯通路门店!$S:$S,$G577)</f>
        <v>0</v>
      </c>
      <c r="AZ577" s="99">
        <f>SUMIFS(通讯通路门店!$AA:$AA,通讯通路门店!$S:$S,$G577)</f>
        <v>0</v>
      </c>
      <c r="BA577" s="99">
        <f t="shared" si="43"/>
        <v>0</v>
      </c>
      <c r="BB577" s="99">
        <f t="shared" si="44"/>
        <v>0</v>
      </c>
      <c r="BC577" s="99">
        <f>SUMIFS(通讯通路门店!$W:$W,通讯通路门店!$S:$S,$G577,通讯通路门店!$J:$J,"荣耀体验店")+SUMIFS(通讯通路门店!$W:$W,通讯通路门店!$S:$S,$G577,通讯通路门店!$J:$J,"荣耀授权专卖店")</f>
        <v>0</v>
      </c>
      <c r="BD577" s="99">
        <f>SUMIFS(通讯通路门店!$Z:$Z,通讯通路门店!$S:$S,$G577,通讯通路门店!$J:$J,"VIVO体验店")</f>
        <v>0</v>
      </c>
      <c r="BE577" s="99">
        <f>SUMIFS(通讯通路门店!$AB:$AB,通讯通路门店!$S:$S,$G577,通讯通路门店!$J:$J,"OPPO体验店")</f>
        <v>0</v>
      </c>
      <c r="BF577" s="99">
        <f>SUMIFS(通讯通路门店!$X:$X,通讯通路门店!$S:$S,$G577,通讯通路门店!$J:$J,"华为授权体验店")+SUMIFS(通讯通路门店!$AA:$AA,通讯通路门店!$S:$S,$G577,通讯通路门店!$J:$J,"华为堡垒店")</f>
        <v>0</v>
      </c>
      <c r="BG577" s="99">
        <f>SUMIFS(通讯通路门店!$Y:$Y,通讯通路门店!$S:$S,$G577,通讯通路门店!$J:$J,"小米体验店")</f>
        <v>0</v>
      </c>
      <c r="BH577" s="99">
        <f>SUMIFS(通讯通路门店!$AA:$AA,通讯通路门店!$S:$S,$G577,通讯通路门店!$J:$J,"苹果体验店")</f>
        <v>0</v>
      </c>
      <c r="BI577" s="99">
        <f>SUMIFS(通讯通路门店!$K:$K,通讯通路门店!$S:$S,$G577,通讯通路门店!$J:$J,"其他品牌专卖店")</f>
        <v>0</v>
      </c>
      <c r="BJ577" s="99">
        <f>SUMIFS(通讯通路门店!$AC:$AC,通讯通路门店!$S:$S,$G577)</f>
        <v>0</v>
      </c>
      <c r="BK577" s="99">
        <f>SUMIFS(通讯通路门店!$AD:$AD,通讯通路门店!$S:$S,$G577)</f>
        <v>0</v>
      </c>
      <c r="BL577" s="99">
        <f>SUMIFS(通讯通路门店!$AE:$AE,通讯通路门店!$S:$S,$G577)</f>
        <v>0</v>
      </c>
      <c r="BM577" s="99">
        <f>SUMIFS(通讯通路门店!$AF:$AF,通讯通路门店!$S:$S,$G577)</f>
        <v>0</v>
      </c>
      <c r="BN577" s="99">
        <f>SUMIFS(通讯通路门店!$AG:$AG,通讯通路门店!$S:$S,$G577)</f>
        <v>0</v>
      </c>
      <c r="BO577" s="99">
        <f>SUMIFS(通讯通路门店!$AH:$AH,通讯通路门店!$S:$S,$G577)</f>
        <v>0</v>
      </c>
      <c r="BP577" s="99">
        <f>SUMIFS(通讯通路门店!$AI:$AI,通讯通路门店!$S:$S,$G577)</f>
        <v>0</v>
      </c>
      <c r="BQ577" s="83"/>
    </row>
    <row r="578" spans="1:69">
      <c r="A578" s="99" t="str">
        <f>IFERROR(_xlfn.XLOOKUP($G578,通讯通路门店!$S$4:$S$993933,通讯通路门店!$A$4:$A$993933,0,0),"")</f>
        <v/>
      </c>
      <c r="B578" s="99" t="str">
        <f>IFERROR(_xlfn.XLOOKUP($G578,通讯通路门店!$S$4:$S$993933,通讯通路门店!$B$4:$B$993933,0,0),"")</f>
        <v/>
      </c>
      <c r="C578" s="99" t="str">
        <f>IFERROR(_xlfn.XLOOKUP($G578,通讯通路门店!$S$4:$S$993933,通讯通路门店!$C$4:$C$993933,0,0),"")</f>
        <v/>
      </c>
      <c r="D578" s="99" t="str">
        <f>IFERROR(_xlfn.XLOOKUP($G578,通讯通路门店!$S$4:$S$993933,通讯通路门店!$D$4:$D$993933,0,0),"")</f>
        <v/>
      </c>
      <c r="E578" s="83"/>
      <c r="F578" s="83"/>
      <c r="G578" s="101" t="e">
        <v>#N/A</v>
      </c>
      <c r="H578" s="102" t="str">
        <f>IFERROR(_xlfn.XLOOKUP($G578,通讯通路门店!$S$4:$S$993933,通讯通路门店!$R$4:$R$993933,0,0),"")</f>
        <v/>
      </c>
      <c r="I578" s="83"/>
      <c r="J578" s="83"/>
      <c r="K578" s="83"/>
      <c r="L578" s="83"/>
      <c r="M578" s="83"/>
      <c r="N578" s="83"/>
      <c r="O578" s="83"/>
      <c r="P578" s="83"/>
      <c r="Q578" s="83"/>
      <c r="R578" s="83"/>
      <c r="S578" s="83"/>
      <c r="T578" s="83"/>
      <c r="U578" s="99">
        <f>COUNTIF(通讯通路门店!$S:$S,$G578)</f>
        <v>0</v>
      </c>
      <c r="V578" s="99">
        <f>COUNTIFS(通讯通路门店!$S:$S,$G578,通讯通路门店!$J:$J,"综合卖场")</f>
        <v>0</v>
      </c>
      <c r="W578" s="99">
        <f>SUMIFS(通讯通路门店!$AJ:$AJ,通讯通路门店!$S:$S,通讯客户沙盘!$G578)</f>
        <v>0</v>
      </c>
      <c r="X578" s="99">
        <f t="shared" si="40"/>
        <v>0</v>
      </c>
      <c r="Y578" s="99">
        <f>COUNTIFS(通讯通路门店!$S:$S,$G578,通讯通路门店!$J:$J,"荣耀体验店")+COUNTIFS(通讯通路门店!$S:$S,$G578,通讯通路门店!$J:$J,"荣耀授权专卖店")</f>
        <v>0</v>
      </c>
      <c r="Z578" s="99">
        <f>COUNTIFS(通讯通路门店!$S:$S,$G578,通讯通路门店!$J:$J,"VIVO体验店")</f>
        <v>0</v>
      </c>
      <c r="AA578" s="99">
        <f>COUNTIFS(通讯通路门店!$S:$S,$G578,通讯通路门店!$J:$J,"OPPO体验店")</f>
        <v>0</v>
      </c>
      <c r="AB578" s="99">
        <f>COUNTIFS(通讯通路门店!$S:$S,$G578,通讯通路门店!$J:$J,"华为授权体验店")+COUNTIFS(通讯通路门店!$S:$S,$G578,通讯通路门店!$J:$J,"华为堡垒店")</f>
        <v>0</v>
      </c>
      <c r="AC578" s="99">
        <f>COUNTIFS(通讯通路门店!$S:$S,$G578,通讯通路门店!$J:$J,"小米体验店")</f>
        <v>0</v>
      </c>
      <c r="AD578" s="99">
        <f>COUNTIFS(通讯通路门店!$S:$S,$G578,通讯通路门店!$J:$J,"苹果体验店")</f>
        <v>0</v>
      </c>
      <c r="AE578" s="99">
        <f>COUNTIFS(通讯通路门店!$S:$S,$G578,通讯通路门店!$J:$J,"其他品牌专卖店")</f>
        <v>0</v>
      </c>
      <c r="AF578" s="99">
        <f>SUMIFS(通讯通路门店!$BI:$BI,通讯通路门店!$S:$S,$G578)</f>
        <v>0</v>
      </c>
      <c r="AG578" s="99">
        <f>SUMIFS(通讯通路门店!$BH:$BH,通讯通路门店!$S:$S,$G578)</f>
        <v>0</v>
      </c>
      <c r="AH578" s="99">
        <f t="shared" si="41"/>
        <v>0</v>
      </c>
      <c r="AI578" s="99">
        <f>SUMIFS(通讯通路门店!$BB:$BB,通讯通路门店!$S:$S,$G578)</f>
        <v>0</v>
      </c>
      <c r="AJ578" s="99">
        <f>SUMIFS(通讯通路门店!$BE:$BE,通讯通路门店!$S:$S,$G578)</f>
        <v>0</v>
      </c>
      <c r="AK578" s="99">
        <f>SUMIFS(通讯通路门店!$BG:$BG,通讯通路门店!$S:$S,$G578)</f>
        <v>0</v>
      </c>
      <c r="AL578" s="99">
        <f>SUMIFS(通讯通路门店!$BC:$BC,通讯通路门店!$S:$S,$G578)</f>
        <v>0</v>
      </c>
      <c r="AM578" s="99">
        <f>SUMIFS(通讯通路门店!$BD:$BD,通讯通路门店!$S:$S,$G578)</f>
        <v>0</v>
      </c>
      <c r="AN578" s="99">
        <f>SUMIFS(通讯通路门店!$BF:$BF,通讯通路门店!$S:$S,$G578)</f>
        <v>0</v>
      </c>
      <c r="AO578" s="99">
        <f t="shared" si="42"/>
        <v>0</v>
      </c>
      <c r="AP578" s="99">
        <f>SUMIFS(通讯通路门店!$K:$K,通讯通路门店!$S:$S,$G578)</f>
        <v>0</v>
      </c>
      <c r="AQ578" s="83"/>
      <c r="AR578" s="99">
        <f>SUMIFS(通讯通路门店!$T:$T,通讯通路门店!$S:$S,$G578)</f>
        <v>0</v>
      </c>
      <c r="AS578" s="99">
        <f>SUMIFS(通讯通路门店!$U:$U,通讯通路门店!$S:$S,$G578)</f>
        <v>0</v>
      </c>
      <c r="AT578" s="99">
        <f>SUMIFS(通讯通路门店!$V:$V,通讯通路门店!$S:$S,$G578)</f>
        <v>0</v>
      </c>
      <c r="AU578" s="99">
        <f>SUMIFS(通讯通路门店!$W:$W,通讯通路门店!$S:$S,$G578)</f>
        <v>0</v>
      </c>
      <c r="AV578" s="99">
        <f>SUMIFS(通讯通路门店!$Z:$Z,通讯通路门店!$S:$S,$G578)</f>
        <v>0</v>
      </c>
      <c r="AW578" s="99">
        <f>SUMIFS(通讯通路门店!$AB:$AB,通讯通路门店!$S:$S,$G578)</f>
        <v>0</v>
      </c>
      <c r="AX578" s="99">
        <f>SUMIFS(通讯通路门店!$X:$X,通讯通路门店!$S:$S,$G578)</f>
        <v>0</v>
      </c>
      <c r="AY578" s="99">
        <f>SUMIFS(通讯通路门店!$Y:$Y,通讯通路门店!$S:$S,$G578)</f>
        <v>0</v>
      </c>
      <c r="AZ578" s="99">
        <f>SUMIFS(通讯通路门店!$AA:$AA,通讯通路门店!$S:$S,$G578)</f>
        <v>0</v>
      </c>
      <c r="BA578" s="99">
        <f t="shared" si="43"/>
        <v>0</v>
      </c>
      <c r="BB578" s="99">
        <f t="shared" si="44"/>
        <v>0</v>
      </c>
      <c r="BC578" s="99">
        <f>SUMIFS(通讯通路门店!$W:$W,通讯通路门店!$S:$S,$G578,通讯通路门店!$J:$J,"荣耀体验店")+SUMIFS(通讯通路门店!$W:$W,通讯通路门店!$S:$S,$G578,通讯通路门店!$J:$J,"荣耀授权专卖店")</f>
        <v>0</v>
      </c>
      <c r="BD578" s="99">
        <f>SUMIFS(通讯通路门店!$Z:$Z,通讯通路门店!$S:$S,$G578,通讯通路门店!$J:$J,"VIVO体验店")</f>
        <v>0</v>
      </c>
      <c r="BE578" s="99">
        <f>SUMIFS(通讯通路门店!$AB:$AB,通讯通路门店!$S:$S,$G578,通讯通路门店!$J:$J,"OPPO体验店")</f>
        <v>0</v>
      </c>
      <c r="BF578" s="99">
        <f>SUMIFS(通讯通路门店!$X:$X,通讯通路门店!$S:$S,$G578,通讯通路门店!$J:$J,"华为授权体验店")+SUMIFS(通讯通路门店!$AA:$AA,通讯通路门店!$S:$S,$G578,通讯通路门店!$J:$J,"华为堡垒店")</f>
        <v>0</v>
      </c>
      <c r="BG578" s="99">
        <f>SUMIFS(通讯通路门店!$Y:$Y,通讯通路门店!$S:$S,$G578,通讯通路门店!$J:$J,"小米体验店")</f>
        <v>0</v>
      </c>
      <c r="BH578" s="99">
        <f>SUMIFS(通讯通路门店!$AA:$AA,通讯通路门店!$S:$S,$G578,通讯通路门店!$J:$J,"苹果体验店")</f>
        <v>0</v>
      </c>
      <c r="BI578" s="99">
        <f>SUMIFS(通讯通路门店!$K:$K,通讯通路门店!$S:$S,$G578,通讯通路门店!$J:$J,"其他品牌专卖店")</f>
        <v>0</v>
      </c>
      <c r="BJ578" s="99">
        <f>SUMIFS(通讯通路门店!$AC:$AC,通讯通路门店!$S:$S,$G578)</f>
        <v>0</v>
      </c>
      <c r="BK578" s="99">
        <f>SUMIFS(通讯通路门店!$AD:$AD,通讯通路门店!$S:$S,$G578)</f>
        <v>0</v>
      </c>
      <c r="BL578" s="99">
        <f>SUMIFS(通讯通路门店!$AE:$AE,通讯通路门店!$S:$S,$G578)</f>
        <v>0</v>
      </c>
      <c r="BM578" s="99">
        <f>SUMIFS(通讯通路门店!$AF:$AF,通讯通路门店!$S:$S,$G578)</f>
        <v>0</v>
      </c>
      <c r="BN578" s="99">
        <f>SUMIFS(通讯通路门店!$AG:$AG,通讯通路门店!$S:$S,$G578)</f>
        <v>0</v>
      </c>
      <c r="BO578" s="99">
        <f>SUMIFS(通讯通路门店!$AH:$AH,通讯通路门店!$S:$S,$G578)</f>
        <v>0</v>
      </c>
      <c r="BP578" s="99">
        <f>SUMIFS(通讯通路门店!$AI:$AI,通讯通路门店!$S:$S,$G578)</f>
        <v>0</v>
      </c>
      <c r="BQ578" s="83"/>
    </row>
    <row r="579" spans="1:69">
      <c r="A579" s="99" t="str">
        <f>IFERROR(_xlfn.XLOOKUP($G579,通讯通路门店!$S$4:$S$993933,通讯通路门店!$A$4:$A$993933,0,0),"")</f>
        <v/>
      </c>
      <c r="B579" s="99" t="str">
        <f>IFERROR(_xlfn.XLOOKUP($G579,通讯通路门店!$S$4:$S$993933,通讯通路门店!$B$4:$B$993933,0,0),"")</f>
        <v/>
      </c>
      <c r="C579" s="99" t="str">
        <f>IFERROR(_xlfn.XLOOKUP($G579,通讯通路门店!$S$4:$S$993933,通讯通路门店!$C$4:$C$993933,0,0),"")</f>
        <v/>
      </c>
      <c r="D579" s="99" t="str">
        <f>IFERROR(_xlfn.XLOOKUP($G579,通讯通路门店!$S$4:$S$993933,通讯通路门店!$D$4:$D$993933,0,0),"")</f>
        <v/>
      </c>
      <c r="E579" s="83"/>
      <c r="F579" s="83"/>
      <c r="G579" s="101" t="e">
        <v>#N/A</v>
      </c>
      <c r="H579" s="102" t="str">
        <f>IFERROR(_xlfn.XLOOKUP($G579,通讯通路门店!$S$4:$S$993933,通讯通路门店!$R$4:$R$993933,0,0),"")</f>
        <v/>
      </c>
      <c r="I579" s="83"/>
      <c r="J579" s="83"/>
      <c r="K579" s="83"/>
      <c r="L579" s="83"/>
      <c r="M579" s="83"/>
      <c r="N579" s="83"/>
      <c r="O579" s="83"/>
      <c r="P579" s="83"/>
      <c r="Q579" s="83"/>
      <c r="R579" s="83"/>
      <c r="S579" s="83"/>
      <c r="T579" s="83"/>
      <c r="U579" s="99">
        <f>COUNTIF(通讯通路门店!$S:$S,$G579)</f>
        <v>0</v>
      </c>
      <c r="V579" s="99">
        <f>COUNTIFS(通讯通路门店!$S:$S,$G579,通讯通路门店!$J:$J,"综合卖场")</f>
        <v>0</v>
      </c>
      <c r="W579" s="99">
        <f>SUMIFS(通讯通路门店!$AJ:$AJ,通讯通路门店!$S:$S,通讯客户沙盘!$G579)</f>
        <v>0</v>
      </c>
      <c r="X579" s="99">
        <f t="shared" si="40"/>
        <v>0</v>
      </c>
      <c r="Y579" s="99">
        <f>COUNTIFS(通讯通路门店!$S:$S,$G579,通讯通路门店!$J:$J,"荣耀体验店")+COUNTIFS(通讯通路门店!$S:$S,$G579,通讯通路门店!$J:$J,"荣耀授权专卖店")</f>
        <v>0</v>
      </c>
      <c r="Z579" s="99">
        <f>COUNTIFS(通讯通路门店!$S:$S,$G579,通讯通路门店!$J:$J,"VIVO体验店")</f>
        <v>0</v>
      </c>
      <c r="AA579" s="99">
        <f>COUNTIFS(通讯通路门店!$S:$S,$G579,通讯通路门店!$J:$J,"OPPO体验店")</f>
        <v>0</v>
      </c>
      <c r="AB579" s="99">
        <f>COUNTIFS(通讯通路门店!$S:$S,$G579,通讯通路门店!$J:$J,"华为授权体验店")+COUNTIFS(通讯通路门店!$S:$S,$G579,通讯通路门店!$J:$J,"华为堡垒店")</f>
        <v>0</v>
      </c>
      <c r="AC579" s="99">
        <f>COUNTIFS(通讯通路门店!$S:$S,$G579,通讯通路门店!$J:$J,"小米体验店")</f>
        <v>0</v>
      </c>
      <c r="AD579" s="99">
        <f>COUNTIFS(通讯通路门店!$S:$S,$G579,通讯通路门店!$J:$J,"苹果体验店")</f>
        <v>0</v>
      </c>
      <c r="AE579" s="99">
        <f>COUNTIFS(通讯通路门店!$S:$S,$G579,通讯通路门店!$J:$J,"其他品牌专卖店")</f>
        <v>0</v>
      </c>
      <c r="AF579" s="99">
        <f>SUMIFS(通讯通路门店!$BI:$BI,通讯通路门店!$S:$S,$G579)</f>
        <v>0</v>
      </c>
      <c r="AG579" s="99">
        <f>SUMIFS(通讯通路门店!$BH:$BH,通讯通路门店!$S:$S,$G579)</f>
        <v>0</v>
      </c>
      <c r="AH579" s="99">
        <f t="shared" si="41"/>
        <v>0</v>
      </c>
      <c r="AI579" s="99">
        <f>SUMIFS(通讯通路门店!$BB:$BB,通讯通路门店!$S:$S,$G579)</f>
        <v>0</v>
      </c>
      <c r="AJ579" s="99">
        <f>SUMIFS(通讯通路门店!$BE:$BE,通讯通路门店!$S:$S,$G579)</f>
        <v>0</v>
      </c>
      <c r="AK579" s="99">
        <f>SUMIFS(通讯通路门店!$BG:$BG,通讯通路门店!$S:$S,$G579)</f>
        <v>0</v>
      </c>
      <c r="AL579" s="99">
        <f>SUMIFS(通讯通路门店!$BC:$BC,通讯通路门店!$S:$S,$G579)</f>
        <v>0</v>
      </c>
      <c r="AM579" s="99">
        <f>SUMIFS(通讯通路门店!$BD:$BD,通讯通路门店!$S:$S,$G579)</f>
        <v>0</v>
      </c>
      <c r="AN579" s="99">
        <f>SUMIFS(通讯通路门店!$BF:$BF,通讯通路门店!$S:$S,$G579)</f>
        <v>0</v>
      </c>
      <c r="AO579" s="99">
        <f t="shared" si="42"/>
        <v>0</v>
      </c>
      <c r="AP579" s="99">
        <f>SUMIFS(通讯通路门店!$K:$K,通讯通路门店!$S:$S,$G579)</f>
        <v>0</v>
      </c>
      <c r="AQ579" s="83"/>
      <c r="AR579" s="99">
        <f>SUMIFS(通讯通路门店!$T:$T,通讯通路门店!$S:$S,$G579)</f>
        <v>0</v>
      </c>
      <c r="AS579" s="99">
        <f>SUMIFS(通讯通路门店!$U:$U,通讯通路门店!$S:$S,$G579)</f>
        <v>0</v>
      </c>
      <c r="AT579" s="99">
        <f>SUMIFS(通讯通路门店!$V:$V,通讯通路门店!$S:$S,$G579)</f>
        <v>0</v>
      </c>
      <c r="AU579" s="99">
        <f>SUMIFS(通讯通路门店!$W:$W,通讯通路门店!$S:$S,$G579)</f>
        <v>0</v>
      </c>
      <c r="AV579" s="99">
        <f>SUMIFS(通讯通路门店!$Z:$Z,通讯通路门店!$S:$S,$G579)</f>
        <v>0</v>
      </c>
      <c r="AW579" s="99">
        <f>SUMIFS(通讯通路门店!$AB:$AB,通讯通路门店!$S:$S,$G579)</f>
        <v>0</v>
      </c>
      <c r="AX579" s="99">
        <f>SUMIFS(通讯通路门店!$X:$X,通讯通路门店!$S:$S,$G579)</f>
        <v>0</v>
      </c>
      <c r="AY579" s="99">
        <f>SUMIFS(通讯通路门店!$Y:$Y,通讯通路门店!$S:$S,$G579)</f>
        <v>0</v>
      </c>
      <c r="AZ579" s="99">
        <f>SUMIFS(通讯通路门店!$AA:$AA,通讯通路门店!$S:$S,$G579)</f>
        <v>0</v>
      </c>
      <c r="BA579" s="99">
        <f t="shared" si="43"/>
        <v>0</v>
      </c>
      <c r="BB579" s="99">
        <f t="shared" si="44"/>
        <v>0</v>
      </c>
      <c r="BC579" s="99">
        <f>SUMIFS(通讯通路门店!$W:$W,通讯通路门店!$S:$S,$G579,通讯通路门店!$J:$J,"荣耀体验店")+SUMIFS(通讯通路门店!$W:$W,通讯通路门店!$S:$S,$G579,通讯通路门店!$J:$J,"荣耀授权专卖店")</f>
        <v>0</v>
      </c>
      <c r="BD579" s="99">
        <f>SUMIFS(通讯通路门店!$Z:$Z,通讯通路门店!$S:$S,$G579,通讯通路门店!$J:$J,"VIVO体验店")</f>
        <v>0</v>
      </c>
      <c r="BE579" s="99">
        <f>SUMIFS(通讯通路门店!$AB:$AB,通讯通路门店!$S:$S,$G579,通讯通路门店!$J:$J,"OPPO体验店")</f>
        <v>0</v>
      </c>
      <c r="BF579" s="99">
        <f>SUMIFS(通讯通路门店!$X:$X,通讯通路门店!$S:$S,$G579,通讯通路门店!$J:$J,"华为授权体验店")+SUMIFS(通讯通路门店!$AA:$AA,通讯通路门店!$S:$S,$G579,通讯通路门店!$J:$J,"华为堡垒店")</f>
        <v>0</v>
      </c>
      <c r="BG579" s="99">
        <f>SUMIFS(通讯通路门店!$Y:$Y,通讯通路门店!$S:$S,$G579,通讯通路门店!$J:$J,"小米体验店")</f>
        <v>0</v>
      </c>
      <c r="BH579" s="99">
        <f>SUMIFS(通讯通路门店!$AA:$AA,通讯通路门店!$S:$S,$G579,通讯通路门店!$J:$J,"苹果体验店")</f>
        <v>0</v>
      </c>
      <c r="BI579" s="99">
        <f>SUMIFS(通讯通路门店!$K:$K,通讯通路门店!$S:$S,$G579,通讯通路门店!$J:$J,"其他品牌专卖店")</f>
        <v>0</v>
      </c>
      <c r="BJ579" s="99">
        <f>SUMIFS(通讯通路门店!$AC:$AC,通讯通路门店!$S:$S,$G579)</f>
        <v>0</v>
      </c>
      <c r="BK579" s="99">
        <f>SUMIFS(通讯通路门店!$AD:$AD,通讯通路门店!$S:$S,$G579)</f>
        <v>0</v>
      </c>
      <c r="BL579" s="99">
        <f>SUMIFS(通讯通路门店!$AE:$AE,通讯通路门店!$S:$S,$G579)</f>
        <v>0</v>
      </c>
      <c r="BM579" s="99">
        <f>SUMIFS(通讯通路门店!$AF:$AF,通讯通路门店!$S:$S,$G579)</f>
        <v>0</v>
      </c>
      <c r="BN579" s="99">
        <f>SUMIFS(通讯通路门店!$AG:$AG,通讯通路门店!$S:$S,$G579)</f>
        <v>0</v>
      </c>
      <c r="BO579" s="99">
        <f>SUMIFS(通讯通路门店!$AH:$AH,通讯通路门店!$S:$S,$G579)</f>
        <v>0</v>
      </c>
      <c r="BP579" s="99">
        <f>SUMIFS(通讯通路门店!$AI:$AI,通讯通路门店!$S:$S,$G579)</f>
        <v>0</v>
      </c>
      <c r="BQ579" s="83"/>
    </row>
    <row r="580" spans="1:69">
      <c r="A580" s="99" t="str">
        <f>IFERROR(_xlfn.XLOOKUP($G580,通讯通路门店!$S$4:$S$993933,通讯通路门店!$A$4:$A$993933,0,0),"")</f>
        <v/>
      </c>
      <c r="B580" s="99" t="str">
        <f>IFERROR(_xlfn.XLOOKUP($G580,通讯通路门店!$S$4:$S$993933,通讯通路门店!$B$4:$B$993933,0,0),"")</f>
        <v/>
      </c>
      <c r="C580" s="99" t="str">
        <f>IFERROR(_xlfn.XLOOKUP($G580,通讯通路门店!$S$4:$S$993933,通讯通路门店!$C$4:$C$993933,0,0),"")</f>
        <v/>
      </c>
      <c r="D580" s="99" t="str">
        <f>IFERROR(_xlfn.XLOOKUP($G580,通讯通路门店!$S$4:$S$993933,通讯通路门店!$D$4:$D$993933,0,0),"")</f>
        <v/>
      </c>
      <c r="E580" s="83"/>
      <c r="F580" s="83"/>
      <c r="G580" s="101" t="e">
        <v>#N/A</v>
      </c>
      <c r="H580" s="102" t="str">
        <f>IFERROR(_xlfn.XLOOKUP($G580,通讯通路门店!$S$4:$S$993933,通讯通路门店!$R$4:$R$993933,0,0),"")</f>
        <v/>
      </c>
      <c r="I580" s="83"/>
      <c r="J580" s="83"/>
      <c r="K580" s="83"/>
      <c r="L580" s="83"/>
      <c r="M580" s="83"/>
      <c r="N580" s="83"/>
      <c r="O580" s="83"/>
      <c r="P580" s="83"/>
      <c r="Q580" s="83"/>
      <c r="R580" s="83"/>
      <c r="S580" s="83"/>
      <c r="T580" s="83"/>
      <c r="U580" s="99">
        <f>COUNTIF(通讯通路门店!$S:$S,$G580)</f>
        <v>0</v>
      </c>
      <c r="V580" s="99">
        <f>COUNTIFS(通讯通路门店!$S:$S,$G580,通讯通路门店!$J:$J,"综合卖场")</f>
        <v>0</v>
      </c>
      <c r="W580" s="99">
        <f>SUMIFS(通讯通路门店!$AJ:$AJ,通讯通路门店!$S:$S,通讯客户沙盘!$G580)</f>
        <v>0</v>
      </c>
      <c r="X580" s="99">
        <f t="shared" ref="X580:X643" si="45">Y580+Z580+AA580+AB580+AC580+AD580+AE580</f>
        <v>0</v>
      </c>
      <c r="Y580" s="99">
        <f>COUNTIFS(通讯通路门店!$S:$S,$G580,通讯通路门店!$J:$J,"荣耀体验店")+COUNTIFS(通讯通路门店!$S:$S,$G580,通讯通路门店!$J:$J,"荣耀授权专卖店")</f>
        <v>0</v>
      </c>
      <c r="Z580" s="99">
        <f>COUNTIFS(通讯通路门店!$S:$S,$G580,通讯通路门店!$J:$J,"VIVO体验店")</f>
        <v>0</v>
      </c>
      <c r="AA580" s="99">
        <f>COUNTIFS(通讯通路门店!$S:$S,$G580,通讯通路门店!$J:$J,"OPPO体验店")</f>
        <v>0</v>
      </c>
      <c r="AB580" s="99">
        <f>COUNTIFS(通讯通路门店!$S:$S,$G580,通讯通路门店!$J:$J,"华为授权体验店")+COUNTIFS(通讯通路门店!$S:$S,$G580,通讯通路门店!$J:$J,"华为堡垒店")</f>
        <v>0</v>
      </c>
      <c r="AC580" s="99">
        <f>COUNTIFS(通讯通路门店!$S:$S,$G580,通讯通路门店!$J:$J,"小米体验店")</f>
        <v>0</v>
      </c>
      <c r="AD580" s="99">
        <f>COUNTIFS(通讯通路门店!$S:$S,$G580,通讯通路门店!$J:$J,"苹果体验店")</f>
        <v>0</v>
      </c>
      <c r="AE580" s="99">
        <f>COUNTIFS(通讯通路门店!$S:$S,$G580,通讯通路门店!$J:$J,"其他品牌专卖店")</f>
        <v>0</v>
      </c>
      <c r="AF580" s="99">
        <f>SUMIFS(通讯通路门店!$BI:$BI,通讯通路门店!$S:$S,$G580)</f>
        <v>0</v>
      </c>
      <c r="AG580" s="99">
        <f>SUMIFS(通讯通路门店!$BH:$BH,通讯通路门店!$S:$S,$G580)</f>
        <v>0</v>
      </c>
      <c r="AH580" s="99">
        <f t="shared" ref="AH580:AH643" si="46">AI580+AJ580+AK580+AL580+AM580+AN580</f>
        <v>0</v>
      </c>
      <c r="AI580" s="99">
        <f>SUMIFS(通讯通路门店!$BB:$BB,通讯通路门店!$S:$S,$G580)</f>
        <v>0</v>
      </c>
      <c r="AJ580" s="99">
        <f>SUMIFS(通讯通路门店!$BE:$BE,通讯通路门店!$S:$S,$G580)</f>
        <v>0</v>
      </c>
      <c r="AK580" s="99">
        <f>SUMIFS(通讯通路门店!$BG:$BG,通讯通路门店!$S:$S,$G580)</f>
        <v>0</v>
      </c>
      <c r="AL580" s="99">
        <f>SUMIFS(通讯通路门店!$BC:$BC,通讯通路门店!$S:$S,$G580)</f>
        <v>0</v>
      </c>
      <c r="AM580" s="99">
        <f>SUMIFS(通讯通路门店!$BD:$BD,通讯通路门店!$S:$S,$G580)</f>
        <v>0</v>
      </c>
      <c r="AN580" s="99">
        <f>SUMIFS(通讯通路门店!$BF:$BF,通讯通路门店!$S:$S,$G580)</f>
        <v>0</v>
      </c>
      <c r="AO580" s="99">
        <f t="shared" ref="AO580:AO643" si="47">AP580+AQ580</f>
        <v>0</v>
      </c>
      <c r="AP580" s="99">
        <f>SUMIFS(通讯通路门店!$K:$K,通讯通路门店!$S:$S,$G580)</f>
        <v>0</v>
      </c>
      <c r="AQ580" s="83"/>
      <c r="AR580" s="99">
        <f>SUMIFS(通讯通路门店!$T:$T,通讯通路门店!$S:$S,$G580)</f>
        <v>0</v>
      </c>
      <c r="AS580" s="99">
        <f>SUMIFS(通讯通路门店!$U:$U,通讯通路门店!$S:$S,$G580)</f>
        <v>0</v>
      </c>
      <c r="AT580" s="99">
        <f>SUMIFS(通讯通路门店!$V:$V,通讯通路门店!$S:$S,$G580)</f>
        <v>0</v>
      </c>
      <c r="AU580" s="99">
        <f>SUMIFS(通讯通路门店!$W:$W,通讯通路门店!$S:$S,$G580)</f>
        <v>0</v>
      </c>
      <c r="AV580" s="99">
        <f>SUMIFS(通讯通路门店!$Z:$Z,通讯通路门店!$S:$S,$G580)</f>
        <v>0</v>
      </c>
      <c r="AW580" s="99">
        <f>SUMIFS(通讯通路门店!$AB:$AB,通讯通路门店!$S:$S,$G580)</f>
        <v>0</v>
      </c>
      <c r="AX580" s="99">
        <f>SUMIFS(通讯通路门店!$X:$X,通讯通路门店!$S:$S,$G580)</f>
        <v>0</v>
      </c>
      <c r="AY580" s="99">
        <f>SUMIFS(通讯通路门店!$Y:$Y,通讯通路门店!$S:$S,$G580)</f>
        <v>0</v>
      </c>
      <c r="AZ580" s="99">
        <f>SUMIFS(通讯通路门店!$AA:$AA,通讯通路门店!$S:$S,$G580)</f>
        <v>0</v>
      </c>
      <c r="BA580" s="99">
        <f t="shared" ref="BA580:BA643" si="48">AP580-BB580</f>
        <v>0</v>
      </c>
      <c r="BB580" s="99">
        <f t="shared" ref="BB580:BB643" si="49">BC580+BD580+BE580+BF580+BG580+BH580</f>
        <v>0</v>
      </c>
      <c r="BC580" s="99">
        <f>SUMIFS(通讯通路门店!$W:$W,通讯通路门店!$S:$S,$G580,通讯通路门店!$J:$J,"荣耀体验店")+SUMIFS(通讯通路门店!$W:$W,通讯通路门店!$S:$S,$G580,通讯通路门店!$J:$J,"荣耀授权专卖店")</f>
        <v>0</v>
      </c>
      <c r="BD580" s="99">
        <f>SUMIFS(通讯通路门店!$Z:$Z,通讯通路门店!$S:$S,$G580,通讯通路门店!$J:$J,"VIVO体验店")</f>
        <v>0</v>
      </c>
      <c r="BE580" s="99">
        <f>SUMIFS(通讯通路门店!$AB:$AB,通讯通路门店!$S:$S,$G580,通讯通路门店!$J:$J,"OPPO体验店")</f>
        <v>0</v>
      </c>
      <c r="BF580" s="99">
        <f>SUMIFS(通讯通路门店!$X:$X,通讯通路门店!$S:$S,$G580,通讯通路门店!$J:$J,"华为授权体验店")+SUMIFS(通讯通路门店!$AA:$AA,通讯通路门店!$S:$S,$G580,通讯通路门店!$J:$J,"华为堡垒店")</f>
        <v>0</v>
      </c>
      <c r="BG580" s="99">
        <f>SUMIFS(通讯通路门店!$Y:$Y,通讯通路门店!$S:$S,$G580,通讯通路门店!$J:$J,"小米体验店")</f>
        <v>0</v>
      </c>
      <c r="BH580" s="99">
        <f>SUMIFS(通讯通路门店!$AA:$AA,通讯通路门店!$S:$S,$G580,通讯通路门店!$J:$J,"苹果体验店")</f>
        <v>0</v>
      </c>
      <c r="BI580" s="99">
        <f>SUMIFS(通讯通路门店!$K:$K,通讯通路门店!$S:$S,$G580,通讯通路门店!$J:$J,"其他品牌专卖店")</f>
        <v>0</v>
      </c>
      <c r="BJ580" s="99">
        <f>SUMIFS(通讯通路门店!$AC:$AC,通讯通路门店!$S:$S,$G580)</f>
        <v>0</v>
      </c>
      <c r="BK580" s="99">
        <f>SUMIFS(通讯通路门店!$AD:$AD,通讯通路门店!$S:$S,$G580)</f>
        <v>0</v>
      </c>
      <c r="BL580" s="99">
        <f>SUMIFS(通讯通路门店!$AE:$AE,通讯通路门店!$S:$S,$G580)</f>
        <v>0</v>
      </c>
      <c r="BM580" s="99">
        <f>SUMIFS(通讯通路门店!$AF:$AF,通讯通路门店!$S:$S,$G580)</f>
        <v>0</v>
      </c>
      <c r="BN580" s="99">
        <f>SUMIFS(通讯通路门店!$AG:$AG,通讯通路门店!$S:$S,$G580)</f>
        <v>0</v>
      </c>
      <c r="BO580" s="99">
        <f>SUMIFS(通讯通路门店!$AH:$AH,通讯通路门店!$S:$S,$G580)</f>
        <v>0</v>
      </c>
      <c r="BP580" s="99">
        <f>SUMIFS(通讯通路门店!$AI:$AI,通讯通路门店!$S:$S,$G580)</f>
        <v>0</v>
      </c>
      <c r="BQ580" s="83"/>
    </row>
    <row r="581" spans="1:69">
      <c r="A581" s="99" t="str">
        <f>IFERROR(_xlfn.XLOOKUP($G581,通讯通路门店!$S$4:$S$993933,通讯通路门店!$A$4:$A$993933,0,0),"")</f>
        <v/>
      </c>
      <c r="B581" s="99" t="str">
        <f>IFERROR(_xlfn.XLOOKUP($G581,通讯通路门店!$S$4:$S$993933,通讯通路门店!$B$4:$B$993933,0,0),"")</f>
        <v/>
      </c>
      <c r="C581" s="99" t="str">
        <f>IFERROR(_xlfn.XLOOKUP($G581,通讯通路门店!$S$4:$S$993933,通讯通路门店!$C$4:$C$993933,0,0),"")</f>
        <v/>
      </c>
      <c r="D581" s="99" t="str">
        <f>IFERROR(_xlfn.XLOOKUP($G581,通讯通路门店!$S$4:$S$993933,通讯通路门店!$D$4:$D$993933,0,0),"")</f>
        <v/>
      </c>
      <c r="E581" s="83"/>
      <c r="F581" s="83"/>
      <c r="G581" s="101" t="e">
        <v>#N/A</v>
      </c>
      <c r="H581" s="102" t="str">
        <f>IFERROR(_xlfn.XLOOKUP($G581,通讯通路门店!$S$4:$S$993933,通讯通路门店!$R$4:$R$993933,0,0),"")</f>
        <v/>
      </c>
      <c r="I581" s="83"/>
      <c r="J581" s="83"/>
      <c r="K581" s="83"/>
      <c r="L581" s="83"/>
      <c r="M581" s="83"/>
      <c r="N581" s="83"/>
      <c r="O581" s="83"/>
      <c r="P581" s="83"/>
      <c r="Q581" s="83"/>
      <c r="R581" s="83"/>
      <c r="S581" s="83"/>
      <c r="T581" s="83"/>
      <c r="U581" s="99">
        <f>COUNTIF(通讯通路门店!$S:$S,$G581)</f>
        <v>0</v>
      </c>
      <c r="V581" s="99">
        <f>COUNTIFS(通讯通路门店!$S:$S,$G581,通讯通路门店!$J:$J,"综合卖场")</f>
        <v>0</v>
      </c>
      <c r="W581" s="99">
        <f>SUMIFS(通讯通路门店!$AJ:$AJ,通讯通路门店!$S:$S,通讯客户沙盘!$G581)</f>
        <v>0</v>
      </c>
      <c r="X581" s="99">
        <f t="shared" si="45"/>
        <v>0</v>
      </c>
      <c r="Y581" s="99">
        <f>COUNTIFS(通讯通路门店!$S:$S,$G581,通讯通路门店!$J:$J,"荣耀体验店")+COUNTIFS(通讯通路门店!$S:$S,$G581,通讯通路门店!$J:$J,"荣耀授权专卖店")</f>
        <v>0</v>
      </c>
      <c r="Z581" s="99">
        <f>COUNTIFS(通讯通路门店!$S:$S,$G581,通讯通路门店!$J:$J,"VIVO体验店")</f>
        <v>0</v>
      </c>
      <c r="AA581" s="99">
        <f>COUNTIFS(通讯通路门店!$S:$S,$G581,通讯通路门店!$J:$J,"OPPO体验店")</f>
        <v>0</v>
      </c>
      <c r="AB581" s="99">
        <f>COUNTIFS(通讯通路门店!$S:$S,$G581,通讯通路门店!$J:$J,"华为授权体验店")+COUNTIFS(通讯通路门店!$S:$S,$G581,通讯通路门店!$J:$J,"华为堡垒店")</f>
        <v>0</v>
      </c>
      <c r="AC581" s="99">
        <f>COUNTIFS(通讯通路门店!$S:$S,$G581,通讯通路门店!$J:$J,"小米体验店")</f>
        <v>0</v>
      </c>
      <c r="AD581" s="99">
        <f>COUNTIFS(通讯通路门店!$S:$S,$G581,通讯通路门店!$J:$J,"苹果体验店")</f>
        <v>0</v>
      </c>
      <c r="AE581" s="99">
        <f>COUNTIFS(通讯通路门店!$S:$S,$G581,通讯通路门店!$J:$J,"其他品牌专卖店")</f>
        <v>0</v>
      </c>
      <c r="AF581" s="99">
        <f>SUMIFS(通讯通路门店!$BI:$BI,通讯通路门店!$S:$S,$G581)</f>
        <v>0</v>
      </c>
      <c r="AG581" s="99">
        <f>SUMIFS(通讯通路门店!$BH:$BH,通讯通路门店!$S:$S,$G581)</f>
        <v>0</v>
      </c>
      <c r="AH581" s="99">
        <f t="shared" si="46"/>
        <v>0</v>
      </c>
      <c r="AI581" s="99">
        <f>SUMIFS(通讯通路门店!$BB:$BB,通讯通路门店!$S:$S,$G581)</f>
        <v>0</v>
      </c>
      <c r="AJ581" s="99">
        <f>SUMIFS(通讯通路门店!$BE:$BE,通讯通路门店!$S:$S,$G581)</f>
        <v>0</v>
      </c>
      <c r="AK581" s="99">
        <f>SUMIFS(通讯通路门店!$BG:$BG,通讯通路门店!$S:$S,$G581)</f>
        <v>0</v>
      </c>
      <c r="AL581" s="99">
        <f>SUMIFS(通讯通路门店!$BC:$BC,通讯通路门店!$S:$S,$G581)</f>
        <v>0</v>
      </c>
      <c r="AM581" s="99">
        <f>SUMIFS(通讯通路门店!$BD:$BD,通讯通路门店!$S:$S,$G581)</f>
        <v>0</v>
      </c>
      <c r="AN581" s="99">
        <f>SUMIFS(通讯通路门店!$BF:$BF,通讯通路门店!$S:$S,$G581)</f>
        <v>0</v>
      </c>
      <c r="AO581" s="99">
        <f t="shared" si="47"/>
        <v>0</v>
      </c>
      <c r="AP581" s="99">
        <f>SUMIFS(通讯通路门店!$K:$K,通讯通路门店!$S:$S,$G581)</f>
        <v>0</v>
      </c>
      <c r="AQ581" s="83"/>
      <c r="AR581" s="99">
        <f>SUMIFS(通讯通路门店!$T:$T,通讯通路门店!$S:$S,$G581)</f>
        <v>0</v>
      </c>
      <c r="AS581" s="99">
        <f>SUMIFS(通讯通路门店!$U:$U,通讯通路门店!$S:$S,$G581)</f>
        <v>0</v>
      </c>
      <c r="AT581" s="99">
        <f>SUMIFS(通讯通路门店!$V:$V,通讯通路门店!$S:$S,$G581)</f>
        <v>0</v>
      </c>
      <c r="AU581" s="99">
        <f>SUMIFS(通讯通路门店!$W:$W,通讯通路门店!$S:$S,$G581)</f>
        <v>0</v>
      </c>
      <c r="AV581" s="99">
        <f>SUMIFS(通讯通路门店!$Z:$Z,通讯通路门店!$S:$S,$G581)</f>
        <v>0</v>
      </c>
      <c r="AW581" s="99">
        <f>SUMIFS(通讯通路门店!$AB:$AB,通讯通路门店!$S:$S,$G581)</f>
        <v>0</v>
      </c>
      <c r="AX581" s="99">
        <f>SUMIFS(通讯通路门店!$X:$X,通讯通路门店!$S:$S,$G581)</f>
        <v>0</v>
      </c>
      <c r="AY581" s="99">
        <f>SUMIFS(通讯通路门店!$Y:$Y,通讯通路门店!$S:$S,$G581)</f>
        <v>0</v>
      </c>
      <c r="AZ581" s="99">
        <f>SUMIFS(通讯通路门店!$AA:$AA,通讯通路门店!$S:$S,$G581)</f>
        <v>0</v>
      </c>
      <c r="BA581" s="99">
        <f t="shared" si="48"/>
        <v>0</v>
      </c>
      <c r="BB581" s="99">
        <f t="shared" si="49"/>
        <v>0</v>
      </c>
      <c r="BC581" s="99">
        <f>SUMIFS(通讯通路门店!$W:$W,通讯通路门店!$S:$S,$G581,通讯通路门店!$J:$J,"荣耀体验店")+SUMIFS(通讯通路门店!$W:$W,通讯通路门店!$S:$S,$G581,通讯通路门店!$J:$J,"荣耀授权专卖店")</f>
        <v>0</v>
      </c>
      <c r="BD581" s="99">
        <f>SUMIFS(通讯通路门店!$Z:$Z,通讯通路门店!$S:$S,$G581,通讯通路门店!$J:$J,"VIVO体验店")</f>
        <v>0</v>
      </c>
      <c r="BE581" s="99">
        <f>SUMIFS(通讯通路门店!$AB:$AB,通讯通路门店!$S:$S,$G581,通讯通路门店!$J:$J,"OPPO体验店")</f>
        <v>0</v>
      </c>
      <c r="BF581" s="99">
        <f>SUMIFS(通讯通路门店!$X:$X,通讯通路门店!$S:$S,$G581,通讯通路门店!$J:$J,"华为授权体验店")+SUMIFS(通讯通路门店!$AA:$AA,通讯通路门店!$S:$S,$G581,通讯通路门店!$J:$J,"华为堡垒店")</f>
        <v>0</v>
      </c>
      <c r="BG581" s="99">
        <f>SUMIFS(通讯通路门店!$Y:$Y,通讯通路门店!$S:$S,$G581,通讯通路门店!$J:$J,"小米体验店")</f>
        <v>0</v>
      </c>
      <c r="BH581" s="99">
        <f>SUMIFS(通讯通路门店!$AA:$AA,通讯通路门店!$S:$S,$G581,通讯通路门店!$J:$J,"苹果体验店")</f>
        <v>0</v>
      </c>
      <c r="BI581" s="99">
        <f>SUMIFS(通讯通路门店!$K:$K,通讯通路门店!$S:$S,$G581,通讯通路门店!$J:$J,"其他品牌专卖店")</f>
        <v>0</v>
      </c>
      <c r="BJ581" s="99">
        <f>SUMIFS(通讯通路门店!$AC:$AC,通讯通路门店!$S:$S,$G581)</f>
        <v>0</v>
      </c>
      <c r="BK581" s="99">
        <f>SUMIFS(通讯通路门店!$AD:$AD,通讯通路门店!$S:$S,$G581)</f>
        <v>0</v>
      </c>
      <c r="BL581" s="99">
        <f>SUMIFS(通讯通路门店!$AE:$AE,通讯通路门店!$S:$S,$G581)</f>
        <v>0</v>
      </c>
      <c r="BM581" s="99">
        <f>SUMIFS(通讯通路门店!$AF:$AF,通讯通路门店!$S:$S,$G581)</f>
        <v>0</v>
      </c>
      <c r="BN581" s="99">
        <f>SUMIFS(通讯通路门店!$AG:$AG,通讯通路门店!$S:$S,$G581)</f>
        <v>0</v>
      </c>
      <c r="BO581" s="99">
        <f>SUMIFS(通讯通路门店!$AH:$AH,通讯通路门店!$S:$S,$G581)</f>
        <v>0</v>
      </c>
      <c r="BP581" s="99">
        <f>SUMIFS(通讯通路门店!$AI:$AI,通讯通路门店!$S:$S,$G581)</f>
        <v>0</v>
      </c>
      <c r="BQ581" s="83"/>
    </row>
    <row r="582" spans="1:69">
      <c r="A582" s="99" t="str">
        <f>IFERROR(_xlfn.XLOOKUP($G582,通讯通路门店!$S$4:$S$993933,通讯通路门店!$A$4:$A$993933,0,0),"")</f>
        <v/>
      </c>
      <c r="B582" s="99" t="str">
        <f>IFERROR(_xlfn.XLOOKUP($G582,通讯通路门店!$S$4:$S$993933,通讯通路门店!$B$4:$B$993933,0,0),"")</f>
        <v/>
      </c>
      <c r="C582" s="99" t="str">
        <f>IFERROR(_xlfn.XLOOKUP($G582,通讯通路门店!$S$4:$S$993933,通讯通路门店!$C$4:$C$993933,0,0),"")</f>
        <v/>
      </c>
      <c r="D582" s="99" t="str">
        <f>IFERROR(_xlfn.XLOOKUP($G582,通讯通路门店!$S$4:$S$993933,通讯通路门店!$D$4:$D$993933,0,0),"")</f>
        <v/>
      </c>
      <c r="E582" s="83"/>
      <c r="F582" s="83"/>
      <c r="G582" s="101" t="e">
        <v>#N/A</v>
      </c>
      <c r="H582" s="102" t="str">
        <f>IFERROR(_xlfn.XLOOKUP($G582,通讯通路门店!$S$4:$S$993933,通讯通路门店!$R$4:$R$993933,0,0),"")</f>
        <v/>
      </c>
      <c r="I582" s="83"/>
      <c r="J582" s="83"/>
      <c r="K582" s="83"/>
      <c r="L582" s="83"/>
      <c r="M582" s="83"/>
      <c r="N582" s="83"/>
      <c r="O582" s="83"/>
      <c r="P582" s="83"/>
      <c r="Q582" s="83"/>
      <c r="R582" s="83"/>
      <c r="S582" s="83"/>
      <c r="T582" s="83"/>
      <c r="U582" s="99">
        <f>COUNTIF(通讯通路门店!$S:$S,$G582)</f>
        <v>0</v>
      </c>
      <c r="V582" s="99">
        <f>COUNTIFS(通讯通路门店!$S:$S,$G582,通讯通路门店!$J:$J,"综合卖场")</f>
        <v>0</v>
      </c>
      <c r="W582" s="99">
        <f>SUMIFS(通讯通路门店!$AJ:$AJ,通讯通路门店!$S:$S,通讯客户沙盘!$G582)</f>
        <v>0</v>
      </c>
      <c r="X582" s="99">
        <f t="shared" si="45"/>
        <v>0</v>
      </c>
      <c r="Y582" s="99">
        <f>COUNTIFS(通讯通路门店!$S:$S,$G582,通讯通路门店!$J:$J,"荣耀体验店")+COUNTIFS(通讯通路门店!$S:$S,$G582,通讯通路门店!$J:$J,"荣耀授权专卖店")</f>
        <v>0</v>
      </c>
      <c r="Z582" s="99">
        <f>COUNTIFS(通讯通路门店!$S:$S,$G582,通讯通路门店!$J:$J,"VIVO体验店")</f>
        <v>0</v>
      </c>
      <c r="AA582" s="99">
        <f>COUNTIFS(通讯通路门店!$S:$S,$G582,通讯通路门店!$J:$J,"OPPO体验店")</f>
        <v>0</v>
      </c>
      <c r="AB582" s="99">
        <f>COUNTIFS(通讯通路门店!$S:$S,$G582,通讯通路门店!$J:$J,"华为授权体验店")+COUNTIFS(通讯通路门店!$S:$S,$G582,通讯通路门店!$J:$J,"华为堡垒店")</f>
        <v>0</v>
      </c>
      <c r="AC582" s="99">
        <f>COUNTIFS(通讯通路门店!$S:$S,$G582,通讯通路门店!$J:$J,"小米体验店")</f>
        <v>0</v>
      </c>
      <c r="AD582" s="99">
        <f>COUNTIFS(通讯通路门店!$S:$S,$G582,通讯通路门店!$J:$J,"苹果体验店")</f>
        <v>0</v>
      </c>
      <c r="AE582" s="99">
        <f>COUNTIFS(通讯通路门店!$S:$S,$G582,通讯通路门店!$J:$J,"其他品牌专卖店")</f>
        <v>0</v>
      </c>
      <c r="AF582" s="99">
        <f>SUMIFS(通讯通路门店!$BI:$BI,通讯通路门店!$S:$S,$G582)</f>
        <v>0</v>
      </c>
      <c r="AG582" s="99">
        <f>SUMIFS(通讯通路门店!$BH:$BH,通讯通路门店!$S:$S,$G582)</f>
        <v>0</v>
      </c>
      <c r="AH582" s="99">
        <f t="shared" si="46"/>
        <v>0</v>
      </c>
      <c r="AI582" s="99">
        <f>SUMIFS(通讯通路门店!$BB:$BB,通讯通路门店!$S:$S,$G582)</f>
        <v>0</v>
      </c>
      <c r="AJ582" s="99">
        <f>SUMIFS(通讯通路门店!$BE:$BE,通讯通路门店!$S:$S,$G582)</f>
        <v>0</v>
      </c>
      <c r="AK582" s="99">
        <f>SUMIFS(通讯通路门店!$BG:$BG,通讯通路门店!$S:$S,$G582)</f>
        <v>0</v>
      </c>
      <c r="AL582" s="99">
        <f>SUMIFS(通讯通路门店!$BC:$BC,通讯通路门店!$S:$S,$G582)</f>
        <v>0</v>
      </c>
      <c r="AM582" s="99">
        <f>SUMIFS(通讯通路门店!$BD:$BD,通讯通路门店!$S:$S,$G582)</f>
        <v>0</v>
      </c>
      <c r="AN582" s="99">
        <f>SUMIFS(通讯通路门店!$BF:$BF,通讯通路门店!$S:$S,$G582)</f>
        <v>0</v>
      </c>
      <c r="AO582" s="99">
        <f t="shared" si="47"/>
        <v>0</v>
      </c>
      <c r="AP582" s="99">
        <f>SUMIFS(通讯通路门店!$K:$K,通讯通路门店!$S:$S,$G582)</f>
        <v>0</v>
      </c>
      <c r="AQ582" s="83"/>
      <c r="AR582" s="99">
        <f>SUMIFS(通讯通路门店!$T:$T,通讯通路门店!$S:$S,$G582)</f>
        <v>0</v>
      </c>
      <c r="AS582" s="99">
        <f>SUMIFS(通讯通路门店!$U:$U,通讯通路门店!$S:$S,$G582)</f>
        <v>0</v>
      </c>
      <c r="AT582" s="99">
        <f>SUMIFS(通讯通路门店!$V:$V,通讯通路门店!$S:$S,$G582)</f>
        <v>0</v>
      </c>
      <c r="AU582" s="99">
        <f>SUMIFS(通讯通路门店!$W:$W,通讯通路门店!$S:$S,$G582)</f>
        <v>0</v>
      </c>
      <c r="AV582" s="99">
        <f>SUMIFS(通讯通路门店!$Z:$Z,通讯通路门店!$S:$S,$G582)</f>
        <v>0</v>
      </c>
      <c r="AW582" s="99">
        <f>SUMIFS(通讯通路门店!$AB:$AB,通讯通路门店!$S:$S,$G582)</f>
        <v>0</v>
      </c>
      <c r="AX582" s="99">
        <f>SUMIFS(通讯通路门店!$X:$X,通讯通路门店!$S:$S,$G582)</f>
        <v>0</v>
      </c>
      <c r="AY582" s="99">
        <f>SUMIFS(通讯通路门店!$Y:$Y,通讯通路门店!$S:$S,$G582)</f>
        <v>0</v>
      </c>
      <c r="AZ582" s="99">
        <f>SUMIFS(通讯通路门店!$AA:$AA,通讯通路门店!$S:$S,$G582)</f>
        <v>0</v>
      </c>
      <c r="BA582" s="99">
        <f t="shared" si="48"/>
        <v>0</v>
      </c>
      <c r="BB582" s="99">
        <f t="shared" si="49"/>
        <v>0</v>
      </c>
      <c r="BC582" s="99">
        <f>SUMIFS(通讯通路门店!$W:$W,通讯通路门店!$S:$S,$G582,通讯通路门店!$J:$J,"荣耀体验店")+SUMIFS(通讯通路门店!$W:$W,通讯通路门店!$S:$S,$G582,通讯通路门店!$J:$J,"荣耀授权专卖店")</f>
        <v>0</v>
      </c>
      <c r="BD582" s="99">
        <f>SUMIFS(通讯通路门店!$Z:$Z,通讯通路门店!$S:$S,$G582,通讯通路门店!$J:$J,"VIVO体验店")</f>
        <v>0</v>
      </c>
      <c r="BE582" s="99">
        <f>SUMIFS(通讯通路门店!$AB:$AB,通讯通路门店!$S:$S,$G582,通讯通路门店!$J:$J,"OPPO体验店")</f>
        <v>0</v>
      </c>
      <c r="BF582" s="99">
        <f>SUMIFS(通讯通路门店!$X:$X,通讯通路门店!$S:$S,$G582,通讯通路门店!$J:$J,"华为授权体验店")+SUMIFS(通讯通路门店!$AA:$AA,通讯通路门店!$S:$S,$G582,通讯通路门店!$J:$J,"华为堡垒店")</f>
        <v>0</v>
      </c>
      <c r="BG582" s="99">
        <f>SUMIFS(通讯通路门店!$Y:$Y,通讯通路门店!$S:$S,$G582,通讯通路门店!$J:$J,"小米体验店")</f>
        <v>0</v>
      </c>
      <c r="BH582" s="99">
        <f>SUMIFS(通讯通路门店!$AA:$AA,通讯通路门店!$S:$S,$G582,通讯通路门店!$J:$J,"苹果体验店")</f>
        <v>0</v>
      </c>
      <c r="BI582" s="99">
        <f>SUMIFS(通讯通路门店!$K:$K,通讯通路门店!$S:$S,$G582,通讯通路门店!$J:$J,"其他品牌专卖店")</f>
        <v>0</v>
      </c>
      <c r="BJ582" s="99">
        <f>SUMIFS(通讯通路门店!$AC:$AC,通讯通路门店!$S:$S,$G582)</f>
        <v>0</v>
      </c>
      <c r="BK582" s="99">
        <f>SUMIFS(通讯通路门店!$AD:$AD,通讯通路门店!$S:$S,$G582)</f>
        <v>0</v>
      </c>
      <c r="BL582" s="99">
        <f>SUMIFS(通讯通路门店!$AE:$AE,通讯通路门店!$S:$S,$G582)</f>
        <v>0</v>
      </c>
      <c r="BM582" s="99">
        <f>SUMIFS(通讯通路门店!$AF:$AF,通讯通路门店!$S:$S,$G582)</f>
        <v>0</v>
      </c>
      <c r="BN582" s="99">
        <f>SUMIFS(通讯通路门店!$AG:$AG,通讯通路门店!$S:$S,$G582)</f>
        <v>0</v>
      </c>
      <c r="BO582" s="99">
        <f>SUMIFS(通讯通路门店!$AH:$AH,通讯通路门店!$S:$S,$G582)</f>
        <v>0</v>
      </c>
      <c r="BP582" s="99">
        <f>SUMIFS(通讯通路门店!$AI:$AI,通讯通路门店!$S:$S,$G582)</f>
        <v>0</v>
      </c>
      <c r="BQ582" s="83"/>
    </row>
    <row r="583" spans="1:69">
      <c r="A583" s="99" t="str">
        <f>IFERROR(_xlfn.XLOOKUP($G583,通讯通路门店!$S$4:$S$993933,通讯通路门店!$A$4:$A$993933,0,0),"")</f>
        <v/>
      </c>
      <c r="B583" s="99" t="str">
        <f>IFERROR(_xlfn.XLOOKUP($G583,通讯通路门店!$S$4:$S$993933,通讯通路门店!$B$4:$B$993933,0,0),"")</f>
        <v/>
      </c>
      <c r="C583" s="99" t="str">
        <f>IFERROR(_xlfn.XLOOKUP($G583,通讯通路门店!$S$4:$S$993933,通讯通路门店!$C$4:$C$993933,0,0),"")</f>
        <v/>
      </c>
      <c r="D583" s="99" t="str">
        <f>IFERROR(_xlfn.XLOOKUP($G583,通讯通路门店!$S$4:$S$993933,通讯通路门店!$D$4:$D$993933,0,0),"")</f>
        <v/>
      </c>
      <c r="E583" s="83"/>
      <c r="F583" s="83"/>
      <c r="G583" s="101" t="e">
        <v>#N/A</v>
      </c>
      <c r="H583" s="102" t="str">
        <f>IFERROR(_xlfn.XLOOKUP($G583,通讯通路门店!$S$4:$S$993933,通讯通路门店!$R$4:$R$993933,0,0),"")</f>
        <v/>
      </c>
      <c r="I583" s="83"/>
      <c r="J583" s="83"/>
      <c r="K583" s="83"/>
      <c r="L583" s="83"/>
      <c r="M583" s="83"/>
      <c r="N583" s="83"/>
      <c r="O583" s="83"/>
      <c r="P583" s="83"/>
      <c r="Q583" s="83"/>
      <c r="R583" s="83"/>
      <c r="S583" s="83"/>
      <c r="T583" s="83"/>
      <c r="U583" s="99">
        <f>COUNTIF(通讯通路门店!$S:$S,$G583)</f>
        <v>0</v>
      </c>
      <c r="V583" s="99">
        <f>COUNTIFS(通讯通路门店!$S:$S,$G583,通讯通路门店!$J:$J,"综合卖场")</f>
        <v>0</v>
      </c>
      <c r="W583" s="99">
        <f>SUMIFS(通讯通路门店!$AJ:$AJ,通讯通路门店!$S:$S,通讯客户沙盘!$G583)</f>
        <v>0</v>
      </c>
      <c r="X583" s="99">
        <f t="shared" si="45"/>
        <v>0</v>
      </c>
      <c r="Y583" s="99">
        <f>COUNTIFS(通讯通路门店!$S:$S,$G583,通讯通路门店!$J:$J,"荣耀体验店")+COUNTIFS(通讯通路门店!$S:$S,$G583,通讯通路门店!$J:$J,"荣耀授权专卖店")</f>
        <v>0</v>
      </c>
      <c r="Z583" s="99">
        <f>COUNTIFS(通讯通路门店!$S:$S,$G583,通讯通路门店!$J:$J,"VIVO体验店")</f>
        <v>0</v>
      </c>
      <c r="AA583" s="99">
        <f>COUNTIFS(通讯通路门店!$S:$S,$G583,通讯通路门店!$J:$J,"OPPO体验店")</f>
        <v>0</v>
      </c>
      <c r="AB583" s="99">
        <f>COUNTIFS(通讯通路门店!$S:$S,$G583,通讯通路门店!$J:$J,"华为授权体验店")+COUNTIFS(通讯通路门店!$S:$S,$G583,通讯通路门店!$J:$J,"华为堡垒店")</f>
        <v>0</v>
      </c>
      <c r="AC583" s="99">
        <f>COUNTIFS(通讯通路门店!$S:$S,$G583,通讯通路门店!$J:$J,"小米体验店")</f>
        <v>0</v>
      </c>
      <c r="AD583" s="99">
        <f>COUNTIFS(通讯通路门店!$S:$S,$G583,通讯通路门店!$J:$J,"苹果体验店")</f>
        <v>0</v>
      </c>
      <c r="AE583" s="99">
        <f>COUNTIFS(通讯通路门店!$S:$S,$G583,通讯通路门店!$J:$J,"其他品牌专卖店")</f>
        <v>0</v>
      </c>
      <c r="AF583" s="99">
        <f>SUMIFS(通讯通路门店!$BI:$BI,通讯通路门店!$S:$S,$G583)</f>
        <v>0</v>
      </c>
      <c r="AG583" s="99">
        <f>SUMIFS(通讯通路门店!$BH:$BH,通讯通路门店!$S:$S,$G583)</f>
        <v>0</v>
      </c>
      <c r="AH583" s="99">
        <f t="shared" si="46"/>
        <v>0</v>
      </c>
      <c r="AI583" s="99">
        <f>SUMIFS(通讯通路门店!$BB:$BB,通讯通路门店!$S:$S,$G583)</f>
        <v>0</v>
      </c>
      <c r="AJ583" s="99">
        <f>SUMIFS(通讯通路门店!$BE:$BE,通讯通路门店!$S:$S,$G583)</f>
        <v>0</v>
      </c>
      <c r="AK583" s="99">
        <f>SUMIFS(通讯通路门店!$BG:$BG,通讯通路门店!$S:$S,$G583)</f>
        <v>0</v>
      </c>
      <c r="AL583" s="99">
        <f>SUMIFS(通讯通路门店!$BC:$BC,通讯通路门店!$S:$S,$G583)</f>
        <v>0</v>
      </c>
      <c r="AM583" s="99">
        <f>SUMIFS(通讯通路门店!$BD:$BD,通讯通路门店!$S:$S,$G583)</f>
        <v>0</v>
      </c>
      <c r="AN583" s="99">
        <f>SUMIFS(通讯通路门店!$BF:$BF,通讯通路门店!$S:$S,$G583)</f>
        <v>0</v>
      </c>
      <c r="AO583" s="99">
        <f t="shared" si="47"/>
        <v>0</v>
      </c>
      <c r="AP583" s="99">
        <f>SUMIFS(通讯通路门店!$K:$K,通讯通路门店!$S:$S,$G583)</f>
        <v>0</v>
      </c>
      <c r="AQ583" s="83"/>
      <c r="AR583" s="99">
        <f>SUMIFS(通讯通路门店!$T:$T,通讯通路门店!$S:$S,$G583)</f>
        <v>0</v>
      </c>
      <c r="AS583" s="99">
        <f>SUMIFS(通讯通路门店!$U:$U,通讯通路门店!$S:$S,$G583)</f>
        <v>0</v>
      </c>
      <c r="AT583" s="99">
        <f>SUMIFS(通讯通路门店!$V:$V,通讯通路门店!$S:$S,$G583)</f>
        <v>0</v>
      </c>
      <c r="AU583" s="99">
        <f>SUMIFS(通讯通路门店!$W:$W,通讯通路门店!$S:$S,$G583)</f>
        <v>0</v>
      </c>
      <c r="AV583" s="99">
        <f>SUMIFS(通讯通路门店!$Z:$Z,通讯通路门店!$S:$S,$G583)</f>
        <v>0</v>
      </c>
      <c r="AW583" s="99">
        <f>SUMIFS(通讯通路门店!$AB:$AB,通讯通路门店!$S:$S,$G583)</f>
        <v>0</v>
      </c>
      <c r="AX583" s="99">
        <f>SUMIFS(通讯通路门店!$X:$X,通讯通路门店!$S:$S,$G583)</f>
        <v>0</v>
      </c>
      <c r="AY583" s="99">
        <f>SUMIFS(通讯通路门店!$Y:$Y,通讯通路门店!$S:$S,$G583)</f>
        <v>0</v>
      </c>
      <c r="AZ583" s="99">
        <f>SUMIFS(通讯通路门店!$AA:$AA,通讯通路门店!$S:$S,$G583)</f>
        <v>0</v>
      </c>
      <c r="BA583" s="99">
        <f t="shared" si="48"/>
        <v>0</v>
      </c>
      <c r="BB583" s="99">
        <f t="shared" si="49"/>
        <v>0</v>
      </c>
      <c r="BC583" s="99">
        <f>SUMIFS(通讯通路门店!$W:$W,通讯通路门店!$S:$S,$G583,通讯通路门店!$J:$J,"荣耀体验店")+SUMIFS(通讯通路门店!$W:$W,通讯通路门店!$S:$S,$G583,通讯通路门店!$J:$J,"荣耀授权专卖店")</f>
        <v>0</v>
      </c>
      <c r="BD583" s="99">
        <f>SUMIFS(通讯通路门店!$Z:$Z,通讯通路门店!$S:$S,$G583,通讯通路门店!$J:$J,"VIVO体验店")</f>
        <v>0</v>
      </c>
      <c r="BE583" s="99">
        <f>SUMIFS(通讯通路门店!$AB:$AB,通讯通路门店!$S:$S,$G583,通讯通路门店!$J:$J,"OPPO体验店")</f>
        <v>0</v>
      </c>
      <c r="BF583" s="99">
        <f>SUMIFS(通讯通路门店!$X:$X,通讯通路门店!$S:$S,$G583,通讯通路门店!$J:$J,"华为授权体验店")+SUMIFS(通讯通路门店!$AA:$AA,通讯通路门店!$S:$S,$G583,通讯通路门店!$J:$J,"华为堡垒店")</f>
        <v>0</v>
      </c>
      <c r="BG583" s="99">
        <f>SUMIFS(通讯通路门店!$Y:$Y,通讯通路门店!$S:$S,$G583,通讯通路门店!$J:$J,"小米体验店")</f>
        <v>0</v>
      </c>
      <c r="BH583" s="99">
        <f>SUMIFS(通讯通路门店!$AA:$AA,通讯通路门店!$S:$S,$G583,通讯通路门店!$J:$J,"苹果体验店")</f>
        <v>0</v>
      </c>
      <c r="BI583" s="99">
        <f>SUMIFS(通讯通路门店!$K:$K,通讯通路门店!$S:$S,$G583,通讯通路门店!$J:$J,"其他品牌专卖店")</f>
        <v>0</v>
      </c>
      <c r="BJ583" s="99">
        <f>SUMIFS(通讯通路门店!$AC:$AC,通讯通路门店!$S:$S,$G583)</f>
        <v>0</v>
      </c>
      <c r="BK583" s="99">
        <f>SUMIFS(通讯通路门店!$AD:$AD,通讯通路门店!$S:$S,$G583)</f>
        <v>0</v>
      </c>
      <c r="BL583" s="99">
        <f>SUMIFS(通讯通路门店!$AE:$AE,通讯通路门店!$S:$S,$G583)</f>
        <v>0</v>
      </c>
      <c r="BM583" s="99">
        <f>SUMIFS(通讯通路门店!$AF:$AF,通讯通路门店!$S:$S,$G583)</f>
        <v>0</v>
      </c>
      <c r="BN583" s="99">
        <f>SUMIFS(通讯通路门店!$AG:$AG,通讯通路门店!$S:$S,$G583)</f>
        <v>0</v>
      </c>
      <c r="BO583" s="99">
        <f>SUMIFS(通讯通路门店!$AH:$AH,通讯通路门店!$S:$S,$G583)</f>
        <v>0</v>
      </c>
      <c r="BP583" s="99">
        <f>SUMIFS(通讯通路门店!$AI:$AI,通讯通路门店!$S:$S,$G583)</f>
        <v>0</v>
      </c>
      <c r="BQ583" s="83"/>
    </row>
    <row r="584" spans="1:69">
      <c r="A584" s="99" t="str">
        <f>IFERROR(_xlfn.XLOOKUP($G584,通讯通路门店!$S$4:$S$993933,通讯通路门店!$A$4:$A$993933,0,0),"")</f>
        <v/>
      </c>
      <c r="B584" s="99" t="str">
        <f>IFERROR(_xlfn.XLOOKUP($G584,通讯通路门店!$S$4:$S$993933,通讯通路门店!$B$4:$B$993933,0,0),"")</f>
        <v/>
      </c>
      <c r="C584" s="99" t="str">
        <f>IFERROR(_xlfn.XLOOKUP($G584,通讯通路门店!$S$4:$S$993933,通讯通路门店!$C$4:$C$993933,0,0),"")</f>
        <v/>
      </c>
      <c r="D584" s="99" t="str">
        <f>IFERROR(_xlfn.XLOOKUP($G584,通讯通路门店!$S$4:$S$993933,通讯通路门店!$D$4:$D$993933,0,0),"")</f>
        <v/>
      </c>
      <c r="E584" s="83"/>
      <c r="F584" s="83"/>
      <c r="G584" s="101" t="e">
        <v>#N/A</v>
      </c>
      <c r="H584" s="102" t="str">
        <f>IFERROR(_xlfn.XLOOKUP($G584,通讯通路门店!$S$4:$S$993933,通讯通路门店!$R$4:$R$993933,0,0),"")</f>
        <v/>
      </c>
      <c r="I584" s="83"/>
      <c r="J584" s="83"/>
      <c r="K584" s="83"/>
      <c r="L584" s="83"/>
      <c r="M584" s="83"/>
      <c r="N584" s="83"/>
      <c r="O584" s="83"/>
      <c r="P584" s="83"/>
      <c r="Q584" s="83"/>
      <c r="R584" s="83"/>
      <c r="S584" s="83"/>
      <c r="T584" s="83"/>
      <c r="U584" s="99">
        <f>COUNTIF(通讯通路门店!$S:$S,$G584)</f>
        <v>0</v>
      </c>
      <c r="V584" s="99">
        <f>COUNTIFS(通讯通路门店!$S:$S,$G584,通讯通路门店!$J:$J,"综合卖场")</f>
        <v>0</v>
      </c>
      <c r="W584" s="99">
        <f>SUMIFS(通讯通路门店!$AJ:$AJ,通讯通路门店!$S:$S,通讯客户沙盘!$G584)</f>
        <v>0</v>
      </c>
      <c r="X584" s="99">
        <f t="shared" si="45"/>
        <v>0</v>
      </c>
      <c r="Y584" s="99">
        <f>COUNTIFS(通讯通路门店!$S:$S,$G584,通讯通路门店!$J:$J,"荣耀体验店")+COUNTIFS(通讯通路门店!$S:$S,$G584,通讯通路门店!$J:$J,"荣耀授权专卖店")</f>
        <v>0</v>
      </c>
      <c r="Z584" s="99">
        <f>COUNTIFS(通讯通路门店!$S:$S,$G584,通讯通路门店!$J:$J,"VIVO体验店")</f>
        <v>0</v>
      </c>
      <c r="AA584" s="99">
        <f>COUNTIFS(通讯通路门店!$S:$S,$G584,通讯通路门店!$J:$J,"OPPO体验店")</f>
        <v>0</v>
      </c>
      <c r="AB584" s="99">
        <f>COUNTIFS(通讯通路门店!$S:$S,$G584,通讯通路门店!$J:$J,"华为授权体验店")+COUNTIFS(通讯通路门店!$S:$S,$G584,通讯通路门店!$J:$J,"华为堡垒店")</f>
        <v>0</v>
      </c>
      <c r="AC584" s="99">
        <f>COUNTIFS(通讯通路门店!$S:$S,$G584,通讯通路门店!$J:$J,"小米体验店")</f>
        <v>0</v>
      </c>
      <c r="AD584" s="99">
        <f>COUNTIFS(通讯通路门店!$S:$S,$G584,通讯通路门店!$J:$J,"苹果体验店")</f>
        <v>0</v>
      </c>
      <c r="AE584" s="99">
        <f>COUNTIFS(通讯通路门店!$S:$S,$G584,通讯通路门店!$J:$J,"其他品牌专卖店")</f>
        <v>0</v>
      </c>
      <c r="AF584" s="99">
        <f>SUMIFS(通讯通路门店!$BI:$BI,通讯通路门店!$S:$S,$G584)</f>
        <v>0</v>
      </c>
      <c r="AG584" s="99">
        <f>SUMIFS(通讯通路门店!$BH:$BH,通讯通路门店!$S:$S,$G584)</f>
        <v>0</v>
      </c>
      <c r="AH584" s="99">
        <f t="shared" si="46"/>
        <v>0</v>
      </c>
      <c r="AI584" s="99">
        <f>SUMIFS(通讯通路门店!$BB:$BB,通讯通路门店!$S:$S,$G584)</f>
        <v>0</v>
      </c>
      <c r="AJ584" s="99">
        <f>SUMIFS(通讯通路门店!$BE:$BE,通讯通路门店!$S:$S,$G584)</f>
        <v>0</v>
      </c>
      <c r="AK584" s="99">
        <f>SUMIFS(通讯通路门店!$BG:$BG,通讯通路门店!$S:$S,$G584)</f>
        <v>0</v>
      </c>
      <c r="AL584" s="99">
        <f>SUMIFS(通讯通路门店!$BC:$BC,通讯通路门店!$S:$S,$G584)</f>
        <v>0</v>
      </c>
      <c r="AM584" s="99">
        <f>SUMIFS(通讯通路门店!$BD:$BD,通讯通路门店!$S:$S,$G584)</f>
        <v>0</v>
      </c>
      <c r="AN584" s="99">
        <f>SUMIFS(通讯通路门店!$BF:$BF,通讯通路门店!$S:$S,$G584)</f>
        <v>0</v>
      </c>
      <c r="AO584" s="99">
        <f t="shared" si="47"/>
        <v>0</v>
      </c>
      <c r="AP584" s="99">
        <f>SUMIFS(通讯通路门店!$K:$K,通讯通路门店!$S:$S,$G584)</f>
        <v>0</v>
      </c>
      <c r="AQ584" s="83"/>
      <c r="AR584" s="99">
        <f>SUMIFS(通讯通路门店!$T:$T,通讯通路门店!$S:$S,$G584)</f>
        <v>0</v>
      </c>
      <c r="AS584" s="99">
        <f>SUMIFS(通讯通路门店!$U:$U,通讯通路门店!$S:$S,$G584)</f>
        <v>0</v>
      </c>
      <c r="AT584" s="99">
        <f>SUMIFS(通讯通路门店!$V:$V,通讯通路门店!$S:$S,$G584)</f>
        <v>0</v>
      </c>
      <c r="AU584" s="99">
        <f>SUMIFS(通讯通路门店!$W:$W,通讯通路门店!$S:$S,$G584)</f>
        <v>0</v>
      </c>
      <c r="AV584" s="99">
        <f>SUMIFS(通讯通路门店!$Z:$Z,通讯通路门店!$S:$S,$G584)</f>
        <v>0</v>
      </c>
      <c r="AW584" s="99">
        <f>SUMIFS(通讯通路门店!$AB:$AB,通讯通路门店!$S:$S,$G584)</f>
        <v>0</v>
      </c>
      <c r="AX584" s="99">
        <f>SUMIFS(通讯通路门店!$X:$X,通讯通路门店!$S:$S,$G584)</f>
        <v>0</v>
      </c>
      <c r="AY584" s="99">
        <f>SUMIFS(通讯通路门店!$Y:$Y,通讯通路门店!$S:$S,$G584)</f>
        <v>0</v>
      </c>
      <c r="AZ584" s="99">
        <f>SUMIFS(通讯通路门店!$AA:$AA,通讯通路门店!$S:$S,$G584)</f>
        <v>0</v>
      </c>
      <c r="BA584" s="99">
        <f t="shared" si="48"/>
        <v>0</v>
      </c>
      <c r="BB584" s="99">
        <f t="shared" si="49"/>
        <v>0</v>
      </c>
      <c r="BC584" s="99">
        <f>SUMIFS(通讯通路门店!$W:$W,通讯通路门店!$S:$S,$G584,通讯通路门店!$J:$J,"荣耀体验店")+SUMIFS(通讯通路门店!$W:$W,通讯通路门店!$S:$S,$G584,通讯通路门店!$J:$J,"荣耀授权专卖店")</f>
        <v>0</v>
      </c>
      <c r="BD584" s="99">
        <f>SUMIFS(通讯通路门店!$Z:$Z,通讯通路门店!$S:$S,$G584,通讯通路门店!$J:$J,"VIVO体验店")</f>
        <v>0</v>
      </c>
      <c r="BE584" s="99">
        <f>SUMIFS(通讯通路门店!$AB:$AB,通讯通路门店!$S:$S,$G584,通讯通路门店!$J:$J,"OPPO体验店")</f>
        <v>0</v>
      </c>
      <c r="BF584" s="99">
        <f>SUMIFS(通讯通路门店!$X:$X,通讯通路门店!$S:$S,$G584,通讯通路门店!$J:$J,"华为授权体验店")+SUMIFS(通讯通路门店!$AA:$AA,通讯通路门店!$S:$S,$G584,通讯通路门店!$J:$J,"华为堡垒店")</f>
        <v>0</v>
      </c>
      <c r="BG584" s="99">
        <f>SUMIFS(通讯通路门店!$Y:$Y,通讯通路门店!$S:$S,$G584,通讯通路门店!$J:$J,"小米体验店")</f>
        <v>0</v>
      </c>
      <c r="BH584" s="99">
        <f>SUMIFS(通讯通路门店!$AA:$AA,通讯通路门店!$S:$S,$G584,通讯通路门店!$J:$J,"苹果体验店")</f>
        <v>0</v>
      </c>
      <c r="BI584" s="99">
        <f>SUMIFS(通讯通路门店!$K:$K,通讯通路门店!$S:$S,$G584,通讯通路门店!$J:$J,"其他品牌专卖店")</f>
        <v>0</v>
      </c>
      <c r="BJ584" s="99">
        <f>SUMIFS(通讯通路门店!$AC:$AC,通讯通路门店!$S:$S,$G584)</f>
        <v>0</v>
      </c>
      <c r="BK584" s="99">
        <f>SUMIFS(通讯通路门店!$AD:$AD,通讯通路门店!$S:$S,$G584)</f>
        <v>0</v>
      </c>
      <c r="BL584" s="99">
        <f>SUMIFS(通讯通路门店!$AE:$AE,通讯通路门店!$S:$S,$G584)</f>
        <v>0</v>
      </c>
      <c r="BM584" s="99">
        <f>SUMIFS(通讯通路门店!$AF:$AF,通讯通路门店!$S:$S,$G584)</f>
        <v>0</v>
      </c>
      <c r="BN584" s="99">
        <f>SUMIFS(通讯通路门店!$AG:$AG,通讯通路门店!$S:$S,$G584)</f>
        <v>0</v>
      </c>
      <c r="BO584" s="99">
        <f>SUMIFS(通讯通路门店!$AH:$AH,通讯通路门店!$S:$S,$G584)</f>
        <v>0</v>
      </c>
      <c r="BP584" s="99">
        <f>SUMIFS(通讯通路门店!$AI:$AI,通讯通路门店!$S:$S,$G584)</f>
        <v>0</v>
      </c>
      <c r="BQ584" s="83"/>
    </row>
    <row r="585" spans="1:69">
      <c r="A585" s="99" t="str">
        <f>IFERROR(_xlfn.XLOOKUP($G585,通讯通路门店!$S$4:$S$993933,通讯通路门店!$A$4:$A$993933,0,0),"")</f>
        <v/>
      </c>
      <c r="B585" s="99" t="str">
        <f>IFERROR(_xlfn.XLOOKUP($G585,通讯通路门店!$S$4:$S$993933,通讯通路门店!$B$4:$B$993933,0,0),"")</f>
        <v/>
      </c>
      <c r="C585" s="99" t="str">
        <f>IFERROR(_xlfn.XLOOKUP($G585,通讯通路门店!$S$4:$S$993933,通讯通路门店!$C$4:$C$993933,0,0),"")</f>
        <v/>
      </c>
      <c r="D585" s="99" t="str">
        <f>IFERROR(_xlfn.XLOOKUP($G585,通讯通路门店!$S$4:$S$993933,通讯通路门店!$D$4:$D$993933,0,0),"")</f>
        <v/>
      </c>
      <c r="E585" s="83"/>
      <c r="F585" s="83"/>
      <c r="G585" s="101" t="e">
        <v>#N/A</v>
      </c>
      <c r="H585" s="102" t="str">
        <f>IFERROR(_xlfn.XLOOKUP($G585,通讯通路门店!$S$4:$S$993933,通讯通路门店!$R$4:$R$993933,0,0),"")</f>
        <v/>
      </c>
      <c r="I585" s="83"/>
      <c r="J585" s="83"/>
      <c r="K585" s="83"/>
      <c r="L585" s="83"/>
      <c r="M585" s="83"/>
      <c r="N585" s="83"/>
      <c r="O585" s="83"/>
      <c r="P585" s="83"/>
      <c r="Q585" s="83"/>
      <c r="R585" s="83"/>
      <c r="S585" s="83"/>
      <c r="T585" s="83"/>
      <c r="U585" s="99">
        <f>COUNTIF(通讯通路门店!$S:$S,$G585)</f>
        <v>0</v>
      </c>
      <c r="V585" s="99">
        <f>COUNTIFS(通讯通路门店!$S:$S,$G585,通讯通路门店!$J:$J,"综合卖场")</f>
        <v>0</v>
      </c>
      <c r="W585" s="99">
        <f>SUMIFS(通讯通路门店!$AJ:$AJ,通讯通路门店!$S:$S,通讯客户沙盘!$G585)</f>
        <v>0</v>
      </c>
      <c r="X585" s="99">
        <f t="shared" si="45"/>
        <v>0</v>
      </c>
      <c r="Y585" s="99">
        <f>COUNTIFS(通讯通路门店!$S:$S,$G585,通讯通路门店!$J:$J,"荣耀体验店")+COUNTIFS(通讯通路门店!$S:$S,$G585,通讯通路门店!$J:$J,"荣耀授权专卖店")</f>
        <v>0</v>
      </c>
      <c r="Z585" s="99">
        <f>COUNTIFS(通讯通路门店!$S:$S,$G585,通讯通路门店!$J:$J,"VIVO体验店")</f>
        <v>0</v>
      </c>
      <c r="AA585" s="99">
        <f>COUNTIFS(通讯通路门店!$S:$S,$G585,通讯通路门店!$J:$J,"OPPO体验店")</f>
        <v>0</v>
      </c>
      <c r="AB585" s="99">
        <f>COUNTIFS(通讯通路门店!$S:$S,$G585,通讯通路门店!$J:$J,"华为授权体验店")+COUNTIFS(通讯通路门店!$S:$S,$G585,通讯通路门店!$J:$J,"华为堡垒店")</f>
        <v>0</v>
      </c>
      <c r="AC585" s="99">
        <f>COUNTIFS(通讯通路门店!$S:$S,$G585,通讯通路门店!$J:$J,"小米体验店")</f>
        <v>0</v>
      </c>
      <c r="AD585" s="99">
        <f>COUNTIFS(通讯通路门店!$S:$S,$G585,通讯通路门店!$J:$J,"苹果体验店")</f>
        <v>0</v>
      </c>
      <c r="AE585" s="99">
        <f>COUNTIFS(通讯通路门店!$S:$S,$G585,通讯通路门店!$J:$J,"其他品牌专卖店")</f>
        <v>0</v>
      </c>
      <c r="AF585" s="99">
        <f>SUMIFS(通讯通路门店!$BI:$BI,通讯通路门店!$S:$S,$G585)</f>
        <v>0</v>
      </c>
      <c r="AG585" s="99">
        <f>SUMIFS(通讯通路门店!$BH:$BH,通讯通路门店!$S:$S,$G585)</f>
        <v>0</v>
      </c>
      <c r="AH585" s="99">
        <f t="shared" si="46"/>
        <v>0</v>
      </c>
      <c r="AI585" s="99">
        <f>SUMIFS(通讯通路门店!$BB:$BB,通讯通路门店!$S:$S,$G585)</f>
        <v>0</v>
      </c>
      <c r="AJ585" s="99">
        <f>SUMIFS(通讯通路门店!$BE:$BE,通讯通路门店!$S:$S,$G585)</f>
        <v>0</v>
      </c>
      <c r="AK585" s="99">
        <f>SUMIFS(通讯通路门店!$BG:$BG,通讯通路门店!$S:$S,$G585)</f>
        <v>0</v>
      </c>
      <c r="AL585" s="99">
        <f>SUMIFS(通讯通路门店!$BC:$BC,通讯通路门店!$S:$S,$G585)</f>
        <v>0</v>
      </c>
      <c r="AM585" s="99">
        <f>SUMIFS(通讯通路门店!$BD:$BD,通讯通路门店!$S:$S,$G585)</f>
        <v>0</v>
      </c>
      <c r="AN585" s="99">
        <f>SUMIFS(通讯通路门店!$BF:$BF,通讯通路门店!$S:$S,$G585)</f>
        <v>0</v>
      </c>
      <c r="AO585" s="99">
        <f t="shared" si="47"/>
        <v>0</v>
      </c>
      <c r="AP585" s="99">
        <f>SUMIFS(通讯通路门店!$K:$K,通讯通路门店!$S:$S,$G585)</f>
        <v>0</v>
      </c>
      <c r="AQ585" s="83"/>
      <c r="AR585" s="99">
        <f>SUMIFS(通讯通路门店!$T:$T,通讯通路门店!$S:$S,$G585)</f>
        <v>0</v>
      </c>
      <c r="AS585" s="99">
        <f>SUMIFS(通讯通路门店!$U:$U,通讯通路门店!$S:$S,$G585)</f>
        <v>0</v>
      </c>
      <c r="AT585" s="99">
        <f>SUMIFS(通讯通路门店!$V:$V,通讯通路门店!$S:$S,$G585)</f>
        <v>0</v>
      </c>
      <c r="AU585" s="99">
        <f>SUMIFS(通讯通路门店!$W:$W,通讯通路门店!$S:$S,$G585)</f>
        <v>0</v>
      </c>
      <c r="AV585" s="99">
        <f>SUMIFS(通讯通路门店!$Z:$Z,通讯通路门店!$S:$S,$G585)</f>
        <v>0</v>
      </c>
      <c r="AW585" s="99">
        <f>SUMIFS(通讯通路门店!$AB:$AB,通讯通路门店!$S:$S,$G585)</f>
        <v>0</v>
      </c>
      <c r="AX585" s="99">
        <f>SUMIFS(通讯通路门店!$X:$X,通讯通路门店!$S:$S,$G585)</f>
        <v>0</v>
      </c>
      <c r="AY585" s="99">
        <f>SUMIFS(通讯通路门店!$Y:$Y,通讯通路门店!$S:$S,$G585)</f>
        <v>0</v>
      </c>
      <c r="AZ585" s="99">
        <f>SUMIFS(通讯通路门店!$AA:$AA,通讯通路门店!$S:$S,$G585)</f>
        <v>0</v>
      </c>
      <c r="BA585" s="99">
        <f t="shared" si="48"/>
        <v>0</v>
      </c>
      <c r="BB585" s="99">
        <f t="shared" si="49"/>
        <v>0</v>
      </c>
      <c r="BC585" s="99">
        <f>SUMIFS(通讯通路门店!$W:$W,通讯通路门店!$S:$S,$G585,通讯通路门店!$J:$J,"荣耀体验店")+SUMIFS(通讯通路门店!$W:$W,通讯通路门店!$S:$S,$G585,通讯通路门店!$J:$J,"荣耀授权专卖店")</f>
        <v>0</v>
      </c>
      <c r="BD585" s="99">
        <f>SUMIFS(通讯通路门店!$Z:$Z,通讯通路门店!$S:$S,$G585,通讯通路门店!$J:$J,"VIVO体验店")</f>
        <v>0</v>
      </c>
      <c r="BE585" s="99">
        <f>SUMIFS(通讯通路门店!$AB:$AB,通讯通路门店!$S:$S,$G585,通讯通路门店!$J:$J,"OPPO体验店")</f>
        <v>0</v>
      </c>
      <c r="BF585" s="99">
        <f>SUMIFS(通讯通路门店!$X:$X,通讯通路门店!$S:$S,$G585,通讯通路门店!$J:$J,"华为授权体验店")+SUMIFS(通讯通路门店!$AA:$AA,通讯通路门店!$S:$S,$G585,通讯通路门店!$J:$J,"华为堡垒店")</f>
        <v>0</v>
      </c>
      <c r="BG585" s="99">
        <f>SUMIFS(通讯通路门店!$Y:$Y,通讯通路门店!$S:$S,$G585,通讯通路门店!$J:$J,"小米体验店")</f>
        <v>0</v>
      </c>
      <c r="BH585" s="99">
        <f>SUMIFS(通讯通路门店!$AA:$AA,通讯通路门店!$S:$S,$G585,通讯通路门店!$J:$J,"苹果体验店")</f>
        <v>0</v>
      </c>
      <c r="BI585" s="99">
        <f>SUMIFS(通讯通路门店!$K:$K,通讯通路门店!$S:$S,$G585,通讯通路门店!$J:$J,"其他品牌专卖店")</f>
        <v>0</v>
      </c>
      <c r="BJ585" s="99">
        <f>SUMIFS(通讯通路门店!$AC:$AC,通讯通路门店!$S:$S,$G585)</f>
        <v>0</v>
      </c>
      <c r="BK585" s="99">
        <f>SUMIFS(通讯通路门店!$AD:$AD,通讯通路门店!$S:$S,$G585)</f>
        <v>0</v>
      </c>
      <c r="BL585" s="99">
        <f>SUMIFS(通讯通路门店!$AE:$AE,通讯通路门店!$S:$S,$G585)</f>
        <v>0</v>
      </c>
      <c r="BM585" s="99">
        <f>SUMIFS(通讯通路门店!$AF:$AF,通讯通路门店!$S:$S,$G585)</f>
        <v>0</v>
      </c>
      <c r="BN585" s="99">
        <f>SUMIFS(通讯通路门店!$AG:$AG,通讯通路门店!$S:$S,$G585)</f>
        <v>0</v>
      </c>
      <c r="BO585" s="99">
        <f>SUMIFS(通讯通路门店!$AH:$AH,通讯通路门店!$S:$S,$G585)</f>
        <v>0</v>
      </c>
      <c r="BP585" s="99">
        <f>SUMIFS(通讯通路门店!$AI:$AI,通讯通路门店!$S:$S,$G585)</f>
        <v>0</v>
      </c>
      <c r="BQ585" s="83"/>
    </row>
    <row r="586" spans="1:69">
      <c r="A586" s="99" t="str">
        <f>IFERROR(_xlfn.XLOOKUP($G586,通讯通路门店!$S$4:$S$993933,通讯通路门店!$A$4:$A$993933,0,0),"")</f>
        <v/>
      </c>
      <c r="B586" s="99" t="str">
        <f>IFERROR(_xlfn.XLOOKUP($G586,通讯通路门店!$S$4:$S$993933,通讯通路门店!$B$4:$B$993933,0,0),"")</f>
        <v/>
      </c>
      <c r="C586" s="99" t="str">
        <f>IFERROR(_xlfn.XLOOKUP($G586,通讯通路门店!$S$4:$S$993933,通讯通路门店!$C$4:$C$993933,0,0),"")</f>
        <v/>
      </c>
      <c r="D586" s="99" t="str">
        <f>IFERROR(_xlfn.XLOOKUP($G586,通讯通路门店!$S$4:$S$993933,通讯通路门店!$D$4:$D$993933,0,0),"")</f>
        <v/>
      </c>
      <c r="E586" s="83"/>
      <c r="F586" s="83"/>
      <c r="G586" s="101" t="e">
        <v>#N/A</v>
      </c>
      <c r="H586" s="102" t="str">
        <f>IFERROR(_xlfn.XLOOKUP($G586,通讯通路门店!$S$4:$S$993933,通讯通路门店!$R$4:$R$993933,0,0),"")</f>
        <v/>
      </c>
      <c r="I586" s="83"/>
      <c r="J586" s="83"/>
      <c r="K586" s="83"/>
      <c r="L586" s="83"/>
      <c r="M586" s="83"/>
      <c r="N586" s="83"/>
      <c r="O586" s="83"/>
      <c r="P586" s="83"/>
      <c r="Q586" s="83"/>
      <c r="R586" s="83"/>
      <c r="S586" s="83"/>
      <c r="T586" s="83"/>
      <c r="U586" s="99">
        <f>COUNTIF(通讯通路门店!$S:$S,$G586)</f>
        <v>0</v>
      </c>
      <c r="V586" s="99">
        <f>COUNTIFS(通讯通路门店!$S:$S,$G586,通讯通路门店!$J:$J,"综合卖场")</f>
        <v>0</v>
      </c>
      <c r="W586" s="99">
        <f>SUMIFS(通讯通路门店!$AJ:$AJ,通讯通路门店!$S:$S,通讯客户沙盘!$G586)</f>
        <v>0</v>
      </c>
      <c r="X586" s="99">
        <f t="shared" si="45"/>
        <v>0</v>
      </c>
      <c r="Y586" s="99">
        <f>COUNTIFS(通讯通路门店!$S:$S,$G586,通讯通路门店!$J:$J,"荣耀体验店")+COUNTIFS(通讯通路门店!$S:$S,$G586,通讯通路门店!$J:$J,"荣耀授权专卖店")</f>
        <v>0</v>
      </c>
      <c r="Z586" s="99">
        <f>COUNTIFS(通讯通路门店!$S:$S,$G586,通讯通路门店!$J:$J,"VIVO体验店")</f>
        <v>0</v>
      </c>
      <c r="AA586" s="99">
        <f>COUNTIFS(通讯通路门店!$S:$S,$G586,通讯通路门店!$J:$J,"OPPO体验店")</f>
        <v>0</v>
      </c>
      <c r="AB586" s="99">
        <f>COUNTIFS(通讯通路门店!$S:$S,$G586,通讯通路门店!$J:$J,"华为授权体验店")+COUNTIFS(通讯通路门店!$S:$S,$G586,通讯通路门店!$J:$J,"华为堡垒店")</f>
        <v>0</v>
      </c>
      <c r="AC586" s="99">
        <f>COUNTIFS(通讯通路门店!$S:$S,$G586,通讯通路门店!$J:$J,"小米体验店")</f>
        <v>0</v>
      </c>
      <c r="AD586" s="99">
        <f>COUNTIFS(通讯通路门店!$S:$S,$G586,通讯通路门店!$J:$J,"苹果体验店")</f>
        <v>0</v>
      </c>
      <c r="AE586" s="99">
        <f>COUNTIFS(通讯通路门店!$S:$S,$G586,通讯通路门店!$J:$J,"其他品牌专卖店")</f>
        <v>0</v>
      </c>
      <c r="AF586" s="99">
        <f>SUMIFS(通讯通路门店!$BI:$BI,通讯通路门店!$S:$S,$G586)</f>
        <v>0</v>
      </c>
      <c r="AG586" s="99">
        <f>SUMIFS(通讯通路门店!$BH:$BH,通讯通路门店!$S:$S,$G586)</f>
        <v>0</v>
      </c>
      <c r="AH586" s="99">
        <f t="shared" si="46"/>
        <v>0</v>
      </c>
      <c r="AI586" s="99">
        <f>SUMIFS(通讯通路门店!$BB:$BB,通讯通路门店!$S:$S,$G586)</f>
        <v>0</v>
      </c>
      <c r="AJ586" s="99">
        <f>SUMIFS(通讯通路门店!$BE:$BE,通讯通路门店!$S:$S,$G586)</f>
        <v>0</v>
      </c>
      <c r="AK586" s="99">
        <f>SUMIFS(通讯通路门店!$BG:$BG,通讯通路门店!$S:$S,$G586)</f>
        <v>0</v>
      </c>
      <c r="AL586" s="99">
        <f>SUMIFS(通讯通路门店!$BC:$BC,通讯通路门店!$S:$S,$G586)</f>
        <v>0</v>
      </c>
      <c r="AM586" s="99">
        <f>SUMIFS(通讯通路门店!$BD:$BD,通讯通路门店!$S:$S,$G586)</f>
        <v>0</v>
      </c>
      <c r="AN586" s="99">
        <f>SUMIFS(通讯通路门店!$BF:$BF,通讯通路门店!$S:$S,$G586)</f>
        <v>0</v>
      </c>
      <c r="AO586" s="99">
        <f t="shared" si="47"/>
        <v>0</v>
      </c>
      <c r="AP586" s="99">
        <f>SUMIFS(通讯通路门店!$K:$K,通讯通路门店!$S:$S,$G586)</f>
        <v>0</v>
      </c>
      <c r="AQ586" s="83"/>
      <c r="AR586" s="99">
        <f>SUMIFS(通讯通路门店!$T:$T,通讯通路门店!$S:$S,$G586)</f>
        <v>0</v>
      </c>
      <c r="AS586" s="99">
        <f>SUMIFS(通讯通路门店!$U:$U,通讯通路门店!$S:$S,$G586)</f>
        <v>0</v>
      </c>
      <c r="AT586" s="99">
        <f>SUMIFS(通讯通路门店!$V:$V,通讯通路门店!$S:$S,$G586)</f>
        <v>0</v>
      </c>
      <c r="AU586" s="99">
        <f>SUMIFS(通讯通路门店!$W:$W,通讯通路门店!$S:$S,$G586)</f>
        <v>0</v>
      </c>
      <c r="AV586" s="99">
        <f>SUMIFS(通讯通路门店!$Z:$Z,通讯通路门店!$S:$S,$G586)</f>
        <v>0</v>
      </c>
      <c r="AW586" s="99">
        <f>SUMIFS(通讯通路门店!$AB:$AB,通讯通路门店!$S:$S,$G586)</f>
        <v>0</v>
      </c>
      <c r="AX586" s="99">
        <f>SUMIFS(通讯通路门店!$X:$X,通讯通路门店!$S:$S,$G586)</f>
        <v>0</v>
      </c>
      <c r="AY586" s="99">
        <f>SUMIFS(通讯通路门店!$Y:$Y,通讯通路门店!$S:$S,$G586)</f>
        <v>0</v>
      </c>
      <c r="AZ586" s="99">
        <f>SUMIFS(通讯通路门店!$AA:$AA,通讯通路门店!$S:$S,$G586)</f>
        <v>0</v>
      </c>
      <c r="BA586" s="99">
        <f t="shared" si="48"/>
        <v>0</v>
      </c>
      <c r="BB586" s="99">
        <f t="shared" si="49"/>
        <v>0</v>
      </c>
      <c r="BC586" s="99">
        <f>SUMIFS(通讯通路门店!$W:$W,通讯通路门店!$S:$S,$G586,通讯通路门店!$J:$J,"荣耀体验店")+SUMIFS(通讯通路门店!$W:$W,通讯通路门店!$S:$S,$G586,通讯通路门店!$J:$J,"荣耀授权专卖店")</f>
        <v>0</v>
      </c>
      <c r="BD586" s="99">
        <f>SUMIFS(通讯通路门店!$Z:$Z,通讯通路门店!$S:$S,$G586,通讯通路门店!$J:$J,"VIVO体验店")</f>
        <v>0</v>
      </c>
      <c r="BE586" s="99">
        <f>SUMIFS(通讯通路门店!$AB:$AB,通讯通路门店!$S:$S,$G586,通讯通路门店!$J:$J,"OPPO体验店")</f>
        <v>0</v>
      </c>
      <c r="BF586" s="99">
        <f>SUMIFS(通讯通路门店!$X:$X,通讯通路门店!$S:$S,$G586,通讯通路门店!$J:$J,"华为授权体验店")+SUMIFS(通讯通路门店!$AA:$AA,通讯通路门店!$S:$S,$G586,通讯通路门店!$J:$J,"华为堡垒店")</f>
        <v>0</v>
      </c>
      <c r="BG586" s="99">
        <f>SUMIFS(通讯通路门店!$Y:$Y,通讯通路门店!$S:$S,$G586,通讯通路门店!$J:$J,"小米体验店")</f>
        <v>0</v>
      </c>
      <c r="BH586" s="99">
        <f>SUMIFS(通讯通路门店!$AA:$AA,通讯通路门店!$S:$S,$G586,通讯通路门店!$J:$J,"苹果体验店")</f>
        <v>0</v>
      </c>
      <c r="BI586" s="99">
        <f>SUMIFS(通讯通路门店!$K:$K,通讯通路门店!$S:$S,$G586,通讯通路门店!$J:$J,"其他品牌专卖店")</f>
        <v>0</v>
      </c>
      <c r="BJ586" s="99">
        <f>SUMIFS(通讯通路门店!$AC:$AC,通讯通路门店!$S:$S,$G586)</f>
        <v>0</v>
      </c>
      <c r="BK586" s="99">
        <f>SUMIFS(通讯通路门店!$AD:$AD,通讯通路门店!$S:$S,$G586)</f>
        <v>0</v>
      </c>
      <c r="BL586" s="99">
        <f>SUMIFS(通讯通路门店!$AE:$AE,通讯通路门店!$S:$S,$G586)</f>
        <v>0</v>
      </c>
      <c r="BM586" s="99">
        <f>SUMIFS(通讯通路门店!$AF:$AF,通讯通路门店!$S:$S,$G586)</f>
        <v>0</v>
      </c>
      <c r="BN586" s="99">
        <f>SUMIFS(通讯通路门店!$AG:$AG,通讯通路门店!$S:$S,$G586)</f>
        <v>0</v>
      </c>
      <c r="BO586" s="99">
        <f>SUMIFS(通讯通路门店!$AH:$AH,通讯通路门店!$S:$S,$G586)</f>
        <v>0</v>
      </c>
      <c r="BP586" s="99">
        <f>SUMIFS(通讯通路门店!$AI:$AI,通讯通路门店!$S:$S,$G586)</f>
        <v>0</v>
      </c>
      <c r="BQ586" s="83"/>
    </row>
    <row r="587" spans="1:69">
      <c r="A587" s="99" t="str">
        <f>IFERROR(_xlfn.XLOOKUP($G587,通讯通路门店!$S$4:$S$993933,通讯通路门店!$A$4:$A$993933,0,0),"")</f>
        <v/>
      </c>
      <c r="B587" s="99" t="str">
        <f>IFERROR(_xlfn.XLOOKUP($G587,通讯通路门店!$S$4:$S$993933,通讯通路门店!$B$4:$B$993933,0,0),"")</f>
        <v/>
      </c>
      <c r="C587" s="99" t="str">
        <f>IFERROR(_xlfn.XLOOKUP($G587,通讯通路门店!$S$4:$S$993933,通讯通路门店!$C$4:$C$993933,0,0),"")</f>
        <v/>
      </c>
      <c r="D587" s="99" t="str">
        <f>IFERROR(_xlfn.XLOOKUP($G587,通讯通路门店!$S$4:$S$993933,通讯通路门店!$D$4:$D$993933,0,0),"")</f>
        <v/>
      </c>
      <c r="E587" s="83"/>
      <c r="F587" s="83"/>
      <c r="G587" s="101" t="e">
        <v>#N/A</v>
      </c>
      <c r="H587" s="102" t="str">
        <f>IFERROR(_xlfn.XLOOKUP($G587,通讯通路门店!$S$4:$S$993933,通讯通路门店!$R$4:$R$993933,0,0),"")</f>
        <v/>
      </c>
      <c r="I587" s="83"/>
      <c r="J587" s="83"/>
      <c r="K587" s="83"/>
      <c r="L587" s="83"/>
      <c r="M587" s="83"/>
      <c r="N587" s="83"/>
      <c r="O587" s="83"/>
      <c r="P587" s="83"/>
      <c r="Q587" s="83"/>
      <c r="R587" s="83"/>
      <c r="S587" s="83"/>
      <c r="T587" s="83"/>
      <c r="U587" s="99">
        <f>COUNTIF(通讯通路门店!$S:$S,$G587)</f>
        <v>0</v>
      </c>
      <c r="V587" s="99">
        <f>COUNTIFS(通讯通路门店!$S:$S,$G587,通讯通路门店!$J:$J,"综合卖场")</f>
        <v>0</v>
      </c>
      <c r="W587" s="99">
        <f>SUMIFS(通讯通路门店!$AJ:$AJ,通讯通路门店!$S:$S,通讯客户沙盘!$G587)</f>
        <v>0</v>
      </c>
      <c r="X587" s="99">
        <f t="shared" si="45"/>
        <v>0</v>
      </c>
      <c r="Y587" s="99">
        <f>COUNTIFS(通讯通路门店!$S:$S,$G587,通讯通路门店!$J:$J,"荣耀体验店")+COUNTIFS(通讯通路门店!$S:$S,$G587,通讯通路门店!$J:$J,"荣耀授权专卖店")</f>
        <v>0</v>
      </c>
      <c r="Z587" s="99">
        <f>COUNTIFS(通讯通路门店!$S:$S,$G587,通讯通路门店!$J:$J,"VIVO体验店")</f>
        <v>0</v>
      </c>
      <c r="AA587" s="99">
        <f>COUNTIFS(通讯通路门店!$S:$S,$G587,通讯通路门店!$J:$J,"OPPO体验店")</f>
        <v>0</v>
      </c>
      <c r="AB587" s="99">
        <f>COUNTIFS(通讯通路门店!$S:$S,$G587,通讯通路门店!$J:$J,"华为授权体验店")+COUNTIFS(通讯通路门店!$S:$S,$G587,通讯通路门店!$J:$J,"华为堡垒店")</f>
        <v>0</v>
      </c>
      <c r="AC587" s="99">
        <f>COUNTIFS(通讯通路门店!$S:$S,$G587,通讯通路门店!$J:$J,"小米体验店")</f>
        <v>0</v>
      </c>
      <c r="AD587" s="99">
        <f>COUNTIFS(通讯通路门店!$S:$S,$G587,通讯通路门店!$J:$J,"苹果体验店")</f>
        <v>0</v>
      </c>
      <c r="AE587" s="99">
        <f>COUNTIFS(通讯通路门店!$S:$S,$G587,通讯通路门店!$J:$J,"其他品牌专卖店")</f>
        <v>0</v>
      </c>
      <c r="AF587" s="99">
        <f>SUMIFS(通讯通路门店!$BI:$BI,通讯通路门店!$S:$S,$G587)</f>
        <v>0</v>
      </c>
      <c r="AG587" s="99">
        <f>SUMIFS(通讯通路门店!$BH:$BH,通讯通路门店!$S:$S,$G587)</f>
        <v>0</v>
      </c>
      <c r="AH587" s="99">
        <f t="shared" si="46"/>
        <v>0</v>
      </c>
      <c r="AI587" s="99">
        <f>SUMIFS(通讯通路门店!$BB:$BB,通讯通路门店!$S:$S,$G587)</f>
        <v>0</v>
      </c>
      <c r="AJ587" s="99">
        <f>SUMIFS(通讯通路门店!$BE:$BE,通讯通路门店!$S:$S,$G587)</f>
        <v>0</v>
      </c>
      <c r="AK587" s="99">
        <f>SUMIFS(通讯通路门店!$BG:$BG,通讯通路门店!$S:$S,$G587)</f>
        <v>0</v>
      </c>
      <c r="AL587" s="99">
        <f>SUMIFS(通讯通路门店!$BC:$BC,通讯通路门店!$S:$S,$G587)</f>
        <v>0</v>
      </c>
      <c r="AM587" s="99">
        <f>SUMIFS(通讯通路门店!$BD:$BD,通讯通路门店!$S:$S,$G587)</f>
        <v>0</v>
      </c>
      <c r="AN587" s="99">
        <f>SUMIFS(通讯通路门店!$BF:$BF,通讯通路门店!$S:$S,$G587)</f>
        <v>0</v>
      </c>
      <c r="AO587" s="99">
        <f t="shared" si="47"/>
        <v>0</v>
      </c>
      <c r="AP587" s="99">
        <f>SUMIFS(通讯通路门店!$K:$K,通讯通路门店!$S:$S,$G587)</f>
        <v>0</v>
      </c>
      <c r="AQ587" s="83"/>
      <c r="AR587" s="99">
        <f>SUMIFS(通讯通路门店!$T:$T,通讯通路门店!$S:$S,$G587)</f>
        <v>0</v>
      </c>
      <c r="AS587" s="99">
        <f>SUMIFS(通讯通路门店!$U:$U,通讯通路门店!$S:$S,$G587)</f>
        <v>0</v>
      </c>
      <c r="AT587" s="99">
        <f>SUMIFS(通讯通路门店!$V:$V,通讯通路门店!$S:$S,$G587)</f>
        <v>0</v>
      </c>
      <c r="AU587" s="99">
        <f>SUMIFS(通讯通路门店!$W:$W,通讯通路门店!$S:$S,$G587)</f>
        <v>0</v>
      </c>
      <c r="AV587" s="99">
        <f>SUMIFS(通讯通路门店!$Z:$Z,通讯通路门店!$S:$S,$G587)</f>
        <v>0</v>
      </c>
      <c r="AW587" s="99">
        <f>SUMIFS(通讯通路门店!$AB:$AB,通讯通路门店!$S:$S,$G587)</f>
        <v>0</v>
      </c>
      <c r="AX587" s="99">
        <f>SUMIFS(通讯通路门店!$X:$X,通讯通路门店!$S:$S,$G587)</f>
        <v>0</v>
      </c>
      <c r="AY587" s="99">
        <f>SUMIFS(通讯通路门店!$Y:$Y,通讯通路门店!$S:$S,$G587)</f>
        <v>0</v>
      </c>
      <c r="AZ587" s="99">
        <f>SUMIFS(通讯通路门店!$AA:$AA,通讯通路门店!$S:$S,$G587)</f>
        <v>0</v>
      </c>
      <c r="BA587" s="99">
        <f t="shared" si="48"/>
        <v>0</v>
      </c>
      <c r="BB587" s="99">
        <f t="shared" si="49"/>
        <v>0</v>
      </c>
      <c r="BC587" s="99">
        <f>SUMIFS(通讯通路门店!$W:$W,通讯通路门店!$S:$S,$G587,通讯通路门店!$J:$J,"荣耀体验店")+SUMIFS(通讯通路门店!$W:$W,通讯通路门店!$S:$S,$G587,通讯通路门店!$J:$J,"荣耀授权专卖店")</f>
        <v>0</v>
      </c>
      <c r="BD587" s="99">
        <f>SUMIFS(通讯通路门店!$Z:$Z,通讯通路门店!$S:$S,$G587,通讯通路门店!$J:$J,"VIVO体验店")</f>
        <v>0</v>
      </c>
      <c r="BE587" s="99">
        <f>SUMIFS(通讯通路门店!$AB:$AB,通讯通路门店!$S:$S,$G587,通讯通路门店!$J:$J,"OPPO体验店")</f>
        <v>0</v>
      </c>
      <c r="BF587" s="99">
        <f>SUMIFS(通讯通路门店!$X:$X,通讯通路门店!$S:$S,$G587,通讯通路门店!$J:$J,"华为授权体验店")+SUMIFS(通讯通路门店!$AA:$AA,通讯通路门店!$S:$S,$G587,通讯通路门店!$J:$J,"华为堡垒店")</f>
        <v>0</v>
      </c>
      <c r="BG587" s="99">
        <f>SUMIFS(通讯通路门店!$Y:$Y,通讯通路门店!$S:$S,$G587,通讯通路门店!$J:$J,"小米体验店")</f>
        <v>0</v>
      </c>
      <c r="BH587" s="99">
        <f>SUMIFS(通讯通路门店!$AA:$AA,通讯通路门店!$S:$S,$G587,通讯通路门店!$J:$J,"苹果体验店")</f>
        <v>0</v>
      </c>
      <c r="BI587" s="99">
        <f>SUMIFS(通讯通路门店!$K:$K,通讯通路门店!$S:$S,$G587,通讯通路门店!$J:$J,"其他品牌专卖店")</f>
        <v>0</v>
      </c>
      <c r="BJ587" s="99">
        <f>SUMIFS(通讯通路门店!$AC:$AC,通讯通路门店!$S:$S,$G587)</f>
        <v>0</v>
      </c>
      <c r="BK587" s="99">
        <f>SUMIFS(通讯通路门店!$AD:$AD,通讯通路门店!$S:$S,$G587)</f>
        <v>0</v>
      </c>
      <c r="BL587" s="99">
        <f>SUMIFS(通讯通路门店!$AE:$AE,通讯通路门店!$S:$S,$G587)</f>
        <v>0</v>
      </c>
      <c r="BM587" s="99">
        <f>SUMIFS(通讯通路门店!$AF:$AF,通讯通路门店!$S:$S,$G587)</f>
        <v>0</v>
      </c>
      <c r="BN587" s="99">
        <f>SUMIFS(通讯通路门店!$AG:$AG,通讯通路门店!$S:$S,$G587)</f>
        <v>0</v>
      </c>
      <c r="BO587" s="99">
        <f>SUMIFS(通讯通路门店!$AH:$AH,通讯通路门店!$S:$S,$G587)</f>
        <v>0</v>
      </c>
      <c r="BP587" s="99">
        <f>SUMIFS(通讯通路门店!$AI:$AI,通讯通路门店!$S:$S,$G587)</f>
        <v>0</v>
      </c>
      <c r="BQ587" s="83"/>
    </row>
    <row r="588" spans="1:69">
      <c r="A588" s="99" t="str">
        <f>IFERROR(_xlfn.XLOOKUP($G588,通讯通路门店!$S$4:$S$993933,通讯通路门店!$A$4:$A$993933,0,0),"")</f>
        <v/>
      </c>
      <c r="B588" s="99" t="str">
        <f>IFERROR(_xlfn.XLOOKUP($G588,通讯通路门店!$S$4:$S$993933,通讯通路门店!$B$4:$B$993933,0,0),"")</f>
        <v/>
      </c>
      <c r="C588" s="99" t="str">
        <f>IFERROR(_xlfn.XLOOKUP($G588,通讯通路门店!$S$4:$S$993933,通讯通路门店!$C$4:$C$993933,0,0),"")</f>
        <v/>
      </c>
      <c r="D588" s="99" t="str">
        <f>IFERROR(_xlfn.XLOOKUP($G588,通讯通路门店!$S$4:$S$993933,通讯通路门店!$D$4:$D$993933,0,0),"")</f>
        <v/>
      </c>
      <c r="E588" s="83"/>
      <c r="F588" s="83"/>
      <c r="G588" s="101" t="e">
        <v>#N/A</v>
      </c>
      <c r="H588" s="102" t="str">
        <f>IFERROR(_xlfn.XLOOKUP($G588,通讯通路门店!$S$4:$S$993933,通讯通路门店!$R$4:$R$993933,0,0),"")</f>
        <v/>
      </c>
      <c r="I588" s="83"/>
      <c r="J588" s="83"/>
      <c r="K588" s="83"/>
      <c r="L588" s="83"/>
      <c r="M588" s="83"/>
      <c r="N588" s="83"/>
      <c r="O588" s="83"/>
      <c r="P588" s="83"/>
      <c r="Q588" s="83"/>
      <c r="R588" s="83"/>
      <c r="S588" s="83"/>
      <c r="T588" s="83"/>
      <c r="U588" s="99">
        <f>COUNTIF(通讯通路门店!$S:$S,$G588)</f>
        <v>0</v>
      </c>
      <c r="V588" s="99">
        <f>COUNTIFS(通讯通路门店!$S:$S,$G588,通讯通路门店!$J:$J,"综合卖场")</f>
        <v>0</v>
      </c>
      <c r="W588" s="99">
        <f>SUMIFS(通讯通路门店!$AJ:$AJ,通讯通路门店!$S:$S,通讯客户沙盘!$G588)</f>
        <v>0</v>
      </c>
      <c r="X588" s="99">
        <f t="shared" si="45"/>
        <v>0</v>
      </c>
      <c r="Y588" s="99">
        <f>COUNTIFS(通讯通路门店!$S:$S,$G588,通讯通路门店!$J:$J,"荣耀体验店")+COUNTIFS(通讯通路门店!$S:$S,$G588,通讯通路门店!$J:$J,"荣耀授权专卖店")</f>
        <v>0</v>
      </c>
      <c r="Z588" s="99">
        <f>COUNTIFS(通讯通路门店!$S:$S,$G588,通讯通路门店!$J:$J,"VIVO体验店")</f>
        <v>0</v>
      </c>
      <c r="AA588" s="99">
        <f>COUNTIFS(通讯通路门店!$S:$S,$G588,通讯通路门店!$J:$J,"OPPO体验店")</f>
        <v>0</v>
      </c>
      <c r="AB588" s="99">
        <f>COUNTIFS(通讯通路门店!$S:$S,$G588,通讯通路门店!$J:$J,"华为授权体验店")+COUNTIFS(通讯通路门店!$S:$S,$G588,通讯通路门店!$J:$J,"华为堡垒店")</f>
        <v>0</v>
      </c>
      <c r="AC588" s="99">
        <f>COUNTIFS(通讯通路门店!$S:$S,$G588,通讯通路门店!$J:$J,"小米体验店")</f>
        <v>0</v>
      </c>
      <c r="AD588" s="99">
        <f>COUNTIFS(通讯通路门店!$S:$S,$G588,通讯通路门店!$J:$J,"苹果体验店")</f>
        <v>0</v>
      </c>
      <c r="AE588" s="99">
        <f>COUNTIFS(通讯通路门店!$S:$S,$G588,通讯通路门店!$J:$J,"其他品牌专卖店")</f>
        <v>0</v>
      </c>
      <c r="AF588" s="99">
        <f>SUMIFS(通讯通路门店!$BI:$BI,通讯通路门店!$S:$S,$G588)</f>
        <v>0</v>
      </c>
      <c r="AG588" s="99">
        <f>SUMIFS(通讯通路门店!$BH:$BH,通讯通路门店!$S:$S,$G588)</f>
        <v>0</v>
      </c>
      <c r="AH588" s="99">
        <f t="shared" si="46"/>
        <v>0</v>
      </c>
      <c r="AI588" s="99">
        <f>SUMIFS(通讯通路门店!$BB:$BB,通讯通路门店!$S:$S,$G588)</f>
        <v>0</v>
      </c>
      <c r="AJ588" s="99">
        <f>SUMIFS(通讯通路门店!$BE:$BE,通讯通路门店!$S:$S,$G588)</f>
        <v>0</v>
      </c>
      <c r="AK588" s="99">
        <f>SUMIFS(通讯通路门店!$BG:$BG,通讯通路门店!$S:$S,$G588)</f>
        <v>0</v>
      </c>
      <c r="AL588" s="99">
        <f>SUMIFS(通讯通路门店!$BC:$BC,通讯通路门店!$S:$S,$G588)</f>
        <v>0</v>
      </c>
      <c r="AM588" s="99">
        <f>SUMIFS(通讯通路门店!$BD:$BD,通讯通路门店!$S:$S,$G588)</f>
        <v>0</v>
      </c>
      <c r="AN588" s="99">
        <f>SUMIFS(通讯通路门店!$BF:$BF,通讯通路门店!$S:$S,$G588)</f>
        <v>0</v>
      </c>
      <c r="AO588" s="99">
        <f t="shared" si="47"/>
        <v>0</v>
      </c>
      <c r="AP588" s="99">
        <f>SUMIFS(通讯通路门店!$K:$K,通讯通路门店!$S:$S,$G588)</f>
        <v>0</v>
      </c>
      <c r="AQ588" s="83"/>
      <c r="AR588" s="99">
        <f>SUMIFS(通讯通路门店!$T:$T,通讯通路门店!$S:$S,$G588)</f>
        <v>0</v>
      </c>
      <c r="AS588" s="99">
        <f>SUMIFS(通讯通路门店!$U:$U,通讯通路门店!$S:$S,$G588)</f>
        <v>0</v>
      </c>
      <c r="AT588" s="99">
        <f>SUMIFS(通讯通路门店!$V:$V,通讯通路门店!$S:$S,$G588)</f>
        <v>0</v>
      </c>
      <c r="AU588" s="99">
        <f>SUMIFS(通讯通路门店!$W:$W,通讯通路门店!$S:$S,$G588)</f>
        <v>0</v>
      </c>
      <c r="AV588" s="99">
        <f>SUMIFS(通讯通路门店!$Z:$Z,通讯通路门店!$S:$S,$G588)</f>
        <v>0</v>
      </c>
      <c r="AW588" s="99">
        <f>SUMIFS(通讯通路门店!$AB:$AB,通讯通路门店!$S:$S,$G588)</f>
        <v>0</v>
      </c>
      <c r="AX588" s="99">
        <f>SUMIFS(通讯通路门店!$X:$X,通讯通路门店!$S:$S,$G588)</f>
        <v>0</v>
      </c>
      <c r="AY588" s="99">
        <f>SUMIFS(通讯通路门店!$Y:$Y,通讯通路门店!$S:$S,$G588)</f>
        <v>0</v>
      </c>
      <c r="AZ588" s="99">
        <f>SUMIFS(通讯通路门店!$AA:$AA,通讯通路门店!$S:$S,$G588)</f>
        <v>0</v>
      </c>
      <c r="BA588" s="99">
        <f t="shared" si="48"/>
        <v>0</v>
      </c>
      <c r="BB588" s="99">
        <f t="shared" si="49"/>
        <v>0</v>
      </c>
      <c r="BC588" s="99">
        <f>SUMIFS(通讯通路门店!$W:$W,通讯通路门店!$S:$S,$G588,通讯通路门店!$J:$J,"荣耀体验店")+SUMIFS(通讯通路门店!$W:$W,通讯通路门店!$S:$S,$G588,通讯通路门店!$J:$J,"荣耀授权专卖店")</f>
        <v>0</v>
      </c>
      <c r="BD588" s="99">
        <f>SUMIFS(通讯通路门店!$Z:$Z,通讯通路门店!$S:$S,$G588,通讯通路门店!$J:$J,"VIVO体验店")</f>
        <v>0</v>
      </c>
      <c r="BE588" s="99">
        <f>SUMIFS(通讯通路门店!$AB:$AB,通讯通路门店!$S:$S,$G588,通讯通路门店!$J:$J,"OPPO体验店")</f>
        <v>0</v>
      </c>
      <c r="BF588" s="99">
        <f>SUMIFS(通讯通路门店!$X:$X,通讯通路门店!$S:$S,$G588,通讯通路门店!$J:$J,"华为授权体验店")+SUMIFS(通讯通路门店!$AA:$AA,通讯通路门店!$S:$S,$G588,通讯通路门店!$J:$J,"华为堡垒店")</f>
        <v>0</v>
      </c>
      <c r="BG588" s="99">
        <f>SUMIFS(通讯通路门店!$Y:$Y,通讯通路门店!$S:$S,$G588,通讯通路门店!$J:$J,"小米体验店")</f>
        <v>0</v>
      </c>
      <c r="BH588" s="99">
        <f>SUMIFS(通讯通路门店!$AA:$AA,通讯通路门店!$S:$S,$G588,通讯通路门店!$J:$J,"苹果体验店")</f>
        <v>0</v>
      </c>
      <c r="BI588" s="99">
        <f>SUMIFS(通讯通路门店!$K:$K,通讯通路门店!$S:$S,$G588,通讯通路门店!$J:$J,"其他品牌专卖店")</f>
        <v>0</v>
      </c>
      <c r="BJ588" s="99">
        <f>SUMIFS(通讯通路门店!$AC:$AC,通讯通路门店!$S:$S,$G588)</f>
        <v>0</v>
      </c>
      <c r="BK588" s="99">
        <f>SUMIFS(通讯通路门店!$AD:$AD,通讯通路门店!$S:$S,$G588)</f>
        <v>0</v>
      </c>
      <c r="BL588" s="99">
        <f>SUMIFS(通讯通路门店!$AE:$AE,通讯通路门店!$S:$S,$G588)</f>
        <v>0</v>
      </c>
      <c r="BM588" s="99">
        <f>SUMIFS(通讯通路门店!$AF:$AF,通讯通路门店!$S:$S,$G588)</f>
        <v>0</v>
      </c>
      <c r="BN588" s="99">
        <f>SUMIFS(通讯通路门店!$AG:$AG,通讯通路门店!$S:$S,$G588)</f>
        <v>0</v>
      </c>
      <c r="BO588" s="99">
        <f>SUMIFS(通讯通路门店!$AH:$AH,通讯通路门店!$S:$S,$G588)</f>
        <v>0</v>
      </c>
      <c r="BP588" s="99">
        <f>SUMIFS(通讯通路门店!$AI:$AI,通讯通路门店!$S:$S,$G588)</f>
        <v>0</v>
      </c>
      <c r="BQ588" s="83"/>
    </row>
    <row r="589" spans="1:69">
      <c r="A589" s="99" t="str">
        <f>IFERROR(_xlfn.XLOOKUP($G589,通讯通路门店!$S$4:$S$993933,通讯通路门店!$A$4:$A$993933,0,0),"")</f>
        <v/>
      </c>
      <c r="B589" s="99" t="str">
        <f>IFERROR(_xlfn.XLOOKUP($G589,通讯通路门店!$S$4:$S$993933,通讯通路门店!$B$4:$B$993933,0,0),"")</f>
        <v/>
      </c>
      <c r="C589" s="99" t="str">
        <f>IFERROR(_xlfn.XLOOKUP($G589,通讯通路门店!$S$4:$S$993933,通讯通路门店!$C$4:$C$993933,0,0),"")</f>
        <v/>
      </c>
      <c r="D589" s="99" t="str">
        <f>IFERROR(_xlfn.XLOOKUP($G589,通讯通路门店!$S$4:$S$993933,通讯通路门店!$D$4:$D$993933,0,0),"")</f>
        <v/>
      </c>
      <c r="E589" s="83"/>
      <c r="F589" s="83"/>
      <c r="G589" s="101" t="e">
        <v>#N/A</v>
      </c>
      <c r="H589" s="102" t="str">
        <f>IFERROR(_xlfn.XLOOKUP($G589,通讯通路门店!$S$4:$S$993933,通讯通路门店!$R$4:$R$993933,0,0),"")</f>
        <v/>
      </c>
      <c r="I589" s="83"/>
      <c r="J589" s="83"/>
      <c r="K589" s="83"/>
      <c r="L589" s="83"/>
      <c r="M589" s="83"/>
      <c r="N589" s="83"/>
      <c r="O589" s="83"/>
      <c r="P589" s="83"/>
      <c r="Q589" s="83"/>
      <c r="R589" s="83"/>
      <c r="S589" s="83"/>
      <c r="T589" s="83"/>
      <c r="U589" s="99">
        <f>COUNTIF(通讯通路门店!$S:$S,$G589)</f>
        <v>0</v>
      </c>
      <c r="V589" s="99">
        <f>COUNTIFS(通讯通路门店!$S:$S,$G589,通讯通路门店!$J:$J,"综合卖场")</f>
        <v>0</v>
      </c>
      <c r="W589" s="99">
        <f>SUMIFS(通讯通路门店!$AJ:$AJ,通讯通路门店!$S:$S,通讯客户沙盘!$G589)</f>
        <v>0</v>
      </c>
      <c r="X589" s="99">
        <f t="shared" si="45"/>
        <v>0</v>
      </c>
      <c r="Y589" s="99">
        <f>COUNTIFS(通讯通路门店!$S:$S,$G589,通讯通路门店!$J:$J,"荣耀体验店")+COUNTIFS(通讯通路门店!$S:$S,$G589,通讯通路门店!$J:$J,"荣耀授权专卖店")</f>
        <v>0</v>
      </c>
      <c r="Z589" s="99">
        <f>COUNTIFS(通讯通路门店!$S:$S,$G589,通讯通路门店!$J:$J,"VIVO体验店")</f>
        <v>0</v>
      </c>
      <c r="AA589" s="99">
        <f>COUNTIFS(通讯通路门店!$S:$S,$G589,通讯通路门店!$J:$J,"OPPO体验店")</f>
        <v>0</v>
      </c>
      <c r="AB589" s="99">
        <f>COUNTIFS(通讯通路门店!$S:$S,$G589,通讯通路门店!$J:$J,"华为授权体验店")+COUNTIFS(通讯通路门店!$S:$S,$G589,通讯通路门店!$J:$J,"华为堡垒店")</f>
        <v>0</v>
      </c>
      <c r="AC589" s="99">
        <f>COUNTIFS(通讯通路门店!$S:$S,$G589,通讯通路门店!$J:$J,"小米体验店")</f>
        <v>0</v>
      </c>
      <c r="AD589" s="99">
        <f>COUNTIFS(通讯通路门店!$S:$S,$G589,通讯通路门店!$J:$J,"苹果体验店")</f>
        <v>0</v>
      </c>
      <c r="AE589" s="99">
        <f>COUNTIFS(通讯通路门店!$S:$S,$G589,通讯通路门店!$J:$J,"其他品牌专卖店")</f>
        <v>0</v>
      </c>
      <c r="AF589" s="99">
        <f>SUMIFS(通讯通路门店!$BI:$BI,通讯通路门店!$S:$S,$G589)</f>
        <v>0</v>
      </c>
      <c r="AG589" s="99">
        <f>SUMIFS(通讯通路门店!$BH:$BH,通讯通路门店!$S:$S,$G589)</f>
        <v>0</v>
      </c>
      <c r="AH589" s="99">
        <f t="shared" si="46"/>
        <v>0</v>
      </c>
      <c r="AI589" s="99">
        <f>SUMIFS(通讯通路门店!$BB:$BB,通讯通路门店!$S:$S,$G589)</f>
        <v>0</v>
      </c>
      <c r="AJ589" s="99">
        <f>SUMIFS(通讯通路门店!$BE:$BE,通讯通路门店!$S:$S,$G589)</f>
        <v>0</v>
      </c>
      <c r="AK589" s="99">
        <f>SUMIFS(通讯通路门店!$BG:$BG,通讯通路门店!$S:$S,$G589)</f>
        <v>0</v>
      </c>
      <c r="AL589" s="99">
        <f>SUMIFS(通讯通路门店!$BC:$BC,通讯通路门店!$S:$S,$G589)</f>
        <v>0</v>
      </c>
      <c r="AM589" s="99">
        <f>SUMIFS(通讯通路门店!$BD:$BD,通讯通路门店!$S:$S,$G589)</f>
        <v>0</v>
      </c>
      <c r="AN589" s="99">
        <f>SUMIFS(通讯通路门店!$BF:$BF,通讯通路门店!$S:$S,$G589)</f>
        <v>0</v>
      </c>
      <c r="AO589" s="99">
        <f t="shared" si="47"/>
        <v>0</v>
      </c>
      <c r="AP589" s="99">
        <f>SUMIFS(通讯通路门店!$K:$K,通讯通路门店!$S:$S,$G589)</f>
        <v>0</v>
      </c>
      <c r="AQ589" s="83"/>
      <c r="AR589" s="99">
        <f>SUMIFS(通讯通路门店!$T:$T,通讯通路门店!$S:$S,$G589)</f>
        <v>0</v>
      </c>
      <c r="AS589" s="99">
        <f>SUMIFS(通讯通路门店!$U:$U,通讯通路门店!$S:$S,$G589)</f>
        <v>0</v>
      </c>
      <c r="AT589" s="99">
        <f>SUMIFS(通讯通路门店!$V:$V,通讯通路门店!$S:$S,$G589)</f>
        <v>0</v>
      </c>
      <c r="AU589" s="99">
        <f>SUMIFS(通讯通路门店!$W:$W,通讯通路门店!$S:$S,$G589)</f>
        <v>0</v>
      </c>
      <c r="AV589" s="99">
        <f>SUMIFS(通讯通路门店!$Z:$Z,通讯通路门店!$S:$S,$G589)</f>
        <v>0</v>
      </c>
      <c r="AW589" s="99">
        <f>SUMIFS(通讯通路门店!$AB:$AB,通讯通路门店!$S:$S,$G589)</f>
        <v>0</v>
      </c>
      <c r="AX589" s="99">
        <f>SUMIFS(通讯通路门店!$X:$X,通讯通路门店!$S:$S,$G589)</f>
        <v>0</v>
      </c>
      <c r="AY589" s="99">
        <f>SUMIFS(通讯通路门店!$Y:$Y,通讯通路门店!$S:$S,$G589)</f>
        <v>0</v>
      </c>
      <c r="AZ589" s="99">
        <f>SUMIFS(通讯通路门店!$AA:$AA,通讯通路门店!$S:$S,$G589)</f>
        <v>0</v>
      </c>
      <c r="BA589" s="99">
        <f t="shared" si="48"/>
        <v>0</v>
      </c>
      <c r="BB589" s="99">
        <f t="shared" si="49"/>
        <v>0</v>
      </c>
      <c r="BC589" s="99">
        <f>SUMIFS(通讯通路门店!$W:$W,通讯通路门店!$S:$S,$G589,通讯通路门店!$J:$J,"荣耀体验店")+SUMIFS(通讯通路门店!$W:$W,通讯通路门店!$S:$S,$G589,通讯通路门店!$J:$J,"荣耀授权专卖店")</f>
        <v>0</v>
      </c>
      <c r="BD589" s="99">
        <f>SUMIFS(通讯通路门店!$Z:$Z,通讯通路门店!$S:$S,$G589,通讯通路门店!$J:$J,"VIVO体验店")</f>
        <v>0</v>
      </c>
      <c r="BE589" s="99">
        <f>SUMIFS(通讯通路门店!$AB:$AB,通讯通路门店!$S:$S,$G589,通讯通路门店!$J:$J,"OPPO体验店")</f>
        <v>0</v>
      </c>
      <c r="BF589" s="99">
        <f>SUMIFS(通讯通路门店!$X:$X,通讯通路门店!$S:$S,$G589,通讯通路门店!$J:$J,"华为授权体验店")+SUMIFS(通讯通路门店!$AA:$AA,通讯通路门店!$S:$S,$G589,通讯通路门店!$J:$J,"华为堡垒店")</f>
        <v>0</v>
      </c>
      <c r="BG589" s="99">
        <f>SUMIFS(通讯通路门店!$Y:$Y,通讯通路门店!$S:$S,$G589,通讯通路门店!$J:$J,"小米体验店")</f>
        <v>0</v>
      </c>
      <c r="BH589" s="99">
        <f>SUMIFS(通讯通路门店!$AA:$AA,通讯通路门店!$S:$S,$G589,通讯通路门店!$J:$J,"苹果体验店")</f>
        <v>0</v>
      </c>
      <c r="BI589" s="99">
        <f>SUMIFS(通讯通路门店!$K:$K,通讯通路门店!$S:$S,$G589,通讯通路门店!$J:$J,"其他品牌专卖店")</f>
        <v>0</v>
      </c>
      <c r="BJ589" s="99">
        <f>SUMIFS(通讯通路门店!$AC:$AC,通讯通路门店!$S:$S,$G589)</f>
        <v>0</v>
      </c>
      <c r="BK589" s="99">
        <f>SUMIFS(通讯通路门店!$AD:$AD,通讯通路门店!$S:$S,$G589)</f>
        <v>0</v>
      </c>
      <c r="BL589" s="99">
        <f>SUMIFS(通讯通路门店!$AE:$AE,通讯通路门店!$S:$S,$G589)</f>
        <v>0</v>
      </c>
      <c r="BM589" s="99">
        <f>SUMIFS(通讯通路门店!$AF:$AF,通讯通路门店!$S:$S,$G589)</f>
        <v>0</v>
      </c>
      <c r="BN589" s="99">
        <f>SUMIFS(通讯通路门店!$AG:$AG,通讯通路门店!$S:$S,$G589)</f>
        <v>0</v>
      </c>
      <c r="BO589" s="99">
        <f>SUMIFS(通讯通路门店!$AH:$AH,通讯通路门店!$S:$S,$G589)</f>
        <v>0</v>
      </c>
      <c r="BP589" s="99">
        <f>SUMIFS(通讯通路门店!$AI:$AI,通讯通路门店!$S:$S,$G589)</f>
        <v>0</v>
      </c>
      <c r="BQ589" s="83"/>
    </row>
    <row r="590" spans="1:69">
      <c r="A590" s="99" t="str">
        <f>IFERROR(_xlfn.XLOOKUP($G590,通讯通路门店!$S$4:$S$993933,通讯通路门店!$A$4:$A$993933,0,0),"")</f>
        <v/>
      </c>
      <c r="B590" s="99" t="str">
        <f>IFERROR(_xlfn.XLOOKUP($G590,通讯通路门店!$S$4:$S$993933,通讯通路门店!$B$4:$B$993933,0,0),"")</f>
        <v/>
      </c>
      <c r="C590" s="99" t="str">
        <f>IFERROR(_xlfn.XLOOKUP($G590,通讯通路门店!$S$4:$S$993933,通讯通路门店!$C$4:$C$993933,0,0),"")</f>
        <v/>
      </c>
      <c r="D590" s="99" t="str">
        <f>IFERROR(_xlfn.XLOOKUP($G590,通讯通路门店!$S$4:$S$993933,通讯通路门店!$D$4:$D$993933,0,0),"")</f>
        <v/>
      </c>
      <c r="E590" s="83"/>
      <c r="F590" s="83"/>
      <c r="G590" s="101" t="e">
        <v>#N/A</v>
      </c>
      <c r="H590" s="102" t="str">
        <f>IFERROR(_xlfn.XLOOKUP($G590,通讯通路门店!$S$4:$S$993933,通讯通路门店!$R$4:$R$993933,0,0),"")</f>
        <v/>
      </c>
      <c r="I590" s="83"/>
      <c r="J590" s="83"/>
      <c r="K590" s="83"/>
      <c r="L590" s="83"/>
      <c r="M590" s="83"/>
      <c r="N590" s="83"/>
      <c r="O590" s="83"/>
      <c r="P590" s="83"/>
      <c r="Q590" s="83"/>
      <c r="R590" s="83"/>
      <c r="S590" s="83"/>
      <c r="T590" s="83"/>
      <c r="U590" s="99">
        <f>COUNTIF(通讯通路门店!$S:$S,$G590)</f>
        <v>0</v>
      </c>
      <c r="V590" s="99">
        <f>COUNTIFS(通讯通路门店!$S:$S,$G590,通讯通路门店!$J:$J,"综合卖场")</f>
        <v>0</v>
      </c>
      <c r="W590" s="99">
        <f>SUMIFS(通讯通路门店!$AJ:$AJ,通讯通路门店!$S:$S,通讯客户沙盘!$G590)</f>
        <v>0</v>
      </c>
      <c r="X590" s="99">
        <f t="shared" si="45"/>
        <v>0</v>
      </c>
      <c r="Y590" s="99">
        <f>COUNTIFS(通讯通路门店!$S:$S,$G590,通讯通路门店!$J:$J,"荣耀体验店")+COUNTIFS(通讯通路门店!$S:$S,$G590,通讯通路门店!$J:$J,"荣耀授权专卖店")</f>
        <v>0</v>
      </c>
      <c r="Z590" s="99">
        <f>COUNTIFS(通讯通路门店!$S:$S,$G590,通讯通路门店!$J:$J,"VIVO体验店")</f>
        <v>0</v>
      </c>
      <c r="AA590" s="99">
        <f>COUNTIFS(通讯通路门店!$S:$S,$G590,通讯通路门店!$J:$J,"OPPO体验店")</f>
        <v>0</v>
      </c>
      <c r="AB590" s="99">
        <f>COUNTIFS(通讯通路门店!$S:$S,$G590,通讯通路门店!$J:$J,"华为授权体验店")+COUNTIFS(通讯通路门店!$S:$S,$G590,通讯通路门店!$J:$J,"华为堡垒店")</f>
        <v>0</v>
      </c>
      <c r="AC590" s="99">
        <f>COUNTIFS(通讯通路门店!$S:$S,$G590,通讯通路门店!$J:$J,"小米体验店")</f>
        <v>0</v>
      </c>
      <c r="AD590" s="99">
        <f>COUNTIFS(通讯通路门店!$S:$S,$G590,通讯通路门店!$J:$J,"苹果体验店")</f>
        <v>0</v>
      </c>
      <c r="AE590" s="99">
        <f>COUNTIFS(通讯通路门店!$S:$S,$G590,通讯通路门店!$J:$J,"其他品牌专卖店")</f>
        <v>0</v>
      </c>
      <c r="AF590" s="99">
        <f>SUMIFS(通讯通路门店!$BI:$BI,通讯通路门店!$S:$S,$G590)</f>
        <v>0</v>
      </c>
      <c r="AG590" s="99">
        <f>SUMIFS(通讯通路门店!$BH:$BH,通讯通路门店!$S:$S,$G590)</f>
        <v>0</v>
      </c>
      <c r="AH590" s="99">
        <f t="shared" si="46"/>
        <v>0</v>
      </c>
      <c r="AI590" s="99">
        <f>SUMIFS(通讯通路门店!$BB:$BB,通讯通路门店!$S:$S,$G590)</f>
        <v>0</v>
      </c>
      <c r="AJ590" s="99">
        <f>SUMIFS(通讯通路门店!$BE:$BE,通讯通路门店!$S:$S,$G590)</f>
        <v>0</v>
      </c>
      <c r="AK590" s="99">
        <f>SUMIFS(通讯通路门店!$BG:$BG,通讯通路门店!$S:$S,$G590)</f>
        <v>0</v>
      </c>
      <c r="AL590" s="99">
        <f>SUMIFS(通讯通路门店!$BC:$BC,通讯通路门店!$S:$S,$G590)</f>
        <v>0</v>
      </c>
      <c r="AM590" s="99">
        <f>SUMIFS(通讯通路门店!$BD:$BD,通讯通路门店!$S:$S,$G590)</f>
        <v>0</v>
      </c>
      <c r="AN590" s="99">
        <f>SUMIFS(通讯通路门店!$BF:$BF,通讯通路门店!$S:$S,$G590)</f>
        <v>0</v>
      </c>
      <c r="AO590" s="99">
        <f t="shared" si="47"/>
        <v>0</v>
      </c>
      <c r="AP590" s="99">
        <f>SUMIFS(通讯通路门店!$K:$K,通讯通路门店!$S:$S,$G590)</f>
        <v>0</v>
      </c>
      <c r="AQ590" s="83"/>
      <c r="AR590" s="99">
        <f>SUMIFS(通讯通路门店!$T:$T,通讯通路门店!$S:$S,$G590)</f>
        <v>0</v>
      </c>
      <c r="AS590" s="99">
        <f>SUMIFS(通讯通路门店!$U:$U,通讯通路门店!$S:$S,$G590)</f>
        <v>0</v>
      </c>
      <c r="AT590" s="99">
        <f>SUMIFS(通讯通路门店!$V:$V,通讯通路门店!$S:$S,$G590)</f>
        <v>0</v>
      </c>
      <c r="AU590" s="99">
        <f>SUMIFS(通讯通路门店!$W:$W,通讯通路门店!$S:$S,$G590)</f>
        <v>0</v>
      </c>
      <c r="AV590" s="99">
        <f>SUMIFS(通讯通路门店!$Z:$Z,通讯通路门店!$S:$S,$G590)</f>
        <v>0</v>
      </c>
      <c r="AW590" s="99">
        <f>SUMIFS(通讯通路门店!$AB:$AB,通讯通路门店!$S:$S,$G590)</f>
        <v>0</v>
      </c>
      <c r="AX590" s="99">
        <f>SUMIFS(通讯通路门店!$X:$X,通讯通路门店!$S:$S,$G590)</f>
        <v>0</v>
      </c>
      <c r="AY590" s="99">
        <f>SUMIFS(通讯通路门店!$Y:$Y,通讯通路门店!$S:$S,$G590)</f>
        <v>0</v>
      </c>
      <c r="AZ590" s="99">
        <f>SUMIFS(通讯通路门店!$AA:$AA,通讯通路门店!$S:$S,$G590)</f>
        <v>0</v>
      </c>
      <c r="BA590" s="99">
        <f t="shared" si="48"/>
        <v>0</v>
      </c>
      <c r="BB590" s="99">
        <f t="shared" si="49"/>
        <v>0</v>
      </c>
      <c r="BC590" s="99">
        <f>SUMIFS(通讯通路门店!$W:$W,通讯通路门店!$S:$S,$G590,通讯通路门店!$J:$J,"荣耀体验店")+SUMIFS(通讯通路门店!$W:$W,通讯通路门店!$S:$S,$G590,通讯通路门店!$J:$J,"荣耀授权专卖店")</f>
        <v>0</v>
      </c>
      <c r="BD590" s="99">
        <f>SUMIFS(通讯通路门店!$Z:$Z,通讯通路门店!$S:$S,$G590,通讯通路门店!$J:$J,"VIVO体验店")</f>
        <v>0</v>
      </c>
      <c r="BE590" s="99">
        <f>SUMIFS(通讯通路门店!$AB:$AB,通讯通路门店!$S:$S,$G590,通讯通路门店!$J:$J,"OPPO体验店")</f>
        <v>0</v>
      </c>
      <c r="BF590" s="99">
        <f>SUMIFS(通讯通路门店!$X:$X,通讯通路门店!$S:$S,$G590,通讯通路门店!$J:$J,"华为授权体验店")+SUMIFS(通讯通路门店!$AA:$AA,通讯通路门店!$S:$S,$G590,通讯通路门店!$J:$J,"华为堡垒店")</f>
        <v>0</v>
      </c>
      <c r="BG590" s="99">
        <f>SUMIFS(通讯通路门店!$Y:$Y,通讯通路门店!$S:$S,$G590,通讯通路门店!$J:$J,"小米体验店")</f>
        <v>0</v>
      </c>
      <c r="BH590" s="99">
        <f>SUMIFS(通讯通路门店!$AA:$AA,通讯通路门店!$S:$S,$G590,通讯通路门店!$J:$J,"苹果体验店")</f>
        <v>0</v>
      </c>
      <c r="BI590" s="99">
        <f>SUMIFS(通讯通路门店!$K:$K,通讯通路门店!$S:$S,$G590,通讯通路门店!$J:$J,"其他品牌专卖店")</f>
        <v>0</v>
      </c>
      <c r="BJ590" s="99">
        <f>SUMIFS(通讯通路门店!$AC:$AC,通讯通路门店!$S:$S,$G590)</f>
        <v>0</v>
      </c>
      <c r="BK590" s="99">
        <f>SUMIFS(通讯通路门店!$AD:$AD,通讯通路门店!$S:$S,$G590)</f>
        <v>0</v>
      </c>
      <c r="BL590" s="99">
        <f>SUMIFS(通讯通路门店!$AE:$AE,通讯通路门店!$S:$S,$G590)</f>
        <v>0</v>
      </c>
      <c r="BM590" s="99">
        <f>SUMIFS(通讯通路门店!$AF:$AF,通讯通路门店!$S:$S,$G590)</f>
        <v>0</v>
      </c>
      <c r="BN590" s="99">
        <f>SUMIFS(通讯通路门店!$AG:$AG,通讯通路门店!$S:$S,$G590)</f>
        <v>0</v>
      </c>
      <c r="BO590" s="99">
        <f>SUMIFS(通讯通路门店!$AH:$AH,通讯通路门店!$S:$S,$G590)</f>
        <v>0</v>
      </c>
      <c r="BP590" s="99">
        <f>SUMIFS(通讯通路门店!$AI:$AI,通讯通路门店!$S:$S,$G590)</f>
        <v>0</v>
      </c>
      <c r="BQ590" s="83"/>
    </row>
    <row r="591" spans="1:69">
      <c r="A591" s="99" t="str">
        <f>IFERROR(_xlfn.XLOOKUP($G591,通讯通路门店!$S$4:$S$993933,通讯通路门店!$A$4:$A$993933,0,0),"")</f>
        <v/>
      </c>
      <c r="B591" s="99" t="str">
        <f>IFERROR(_xlfn.XLOOKUP($G591,通讯通路门店!$S$4:$S$993933,通讯通路门店!$B$4:$B$993933,0,0),"")</f>
        <v/>
      </c>
      <c r="C591" s="99" t="str">
        <f>IFERROR(_xlfn.XLOOKUP($G591,通讯通路门店!$S$4:$S$993933,通讯通路门店!$C$4:$C$993933,0,0),"")</f>
        <v/>
      </c>
      <c r="D591" s="99" t="str">
        <f>IFERROR(_xlfn.XLOOKUP($G591,通讯通路门店!$S$4:$S$993933,通讯通路门店!$D$4:$D$993933,0,0),"")</f>
        <v/>
      </c>
      <c r="E591" s="83"/>
      <c r="F591" s="83"/>
      <c r="G591" s="101" t="e">
        <v>#N/A</v>
      </c>
      <c r="H591" s="102" t="str">
        <f>IFERROR(_xlfn.XLOOKUP($G591,通讯通路门店!$S$4:$S$993933,通讯通路门店!$R$4:$R$993933,0,0),"")</f>
        <v/>
      </c>
      <c r="I591" s="83"/>
      <c r="J591" s="83"/>
      <c r="K591" s="83"/>
      <c r="L591" s="83"/>
      <c r="M591" s="83"/>
      <c r="N591" s="83"/>
      <c r="O591" s="83"/>
      <c r="P591" s="83"/>
      <c r="Q591" s="83"/>
      <c r="R591" s="83"/>
      <c r="S591" s="83"/>
      <c r="T591" s="83"/>
      <c r="U591" s="99">
        <f>COUNTIF(通讯通路门店!$S:$S,$G591)</f>
        <v>0</v>
      </c>
      <c r="V591" s="99">
        <f>COUNTIFS(通讯通路门店!$S:$S,$G591,通讯通路门店!$J:$J,"综合卖场")</f>
        <v>0</v>
      </c>
      <c r="W591" s="99">
        <f>SUMIFS(通讯通路门店!$AJ:$AJ,通讯通路门店!$S:$S,通讯客户沙盘!$G591)</f>
        <v>0</v>
      </c>
      <c r="X591" s="99">
        <f t="shared" si="45"/>
        <v>0</v>
      </c>
      <c r="Y591" s="99">
        <f>COUNTIFS(通讯通路门店!$S:$S,$G591,通讯通路门店!$J:$J,"荣耀体验店")+COUNTIFS(通讯通路门店!$S:$S,$G591,通讯通路门店!$J:$J,"荣耀授权专卖店")</f>
        <v>0</v>
      </c>
      <c r="Z591" s="99">
        <f>COUNTIFS(通讯通路门店!$S:$S,$G591,通讯通路门店!$J:$J,"VIVO体验店")</f>
        <v>0</v>
      </c>
      <c r="AA591" s="99">
        <f>COUNTIFS(通讯通路门店!$S:$S,$G591,通讯通路门店!$J:$J,"OPPO体验店")</f>
        <v>0</v>
      </c>
      <c r="AB591" s="99">
        <f>COUNTIFS(通讯通路门店!$S:$S,$G591,通讯通路门店!$J:$J,"华为授权体验店")+COUNTIFS(通讯通路门店!$S:$S,$G591,通讯通路门店!$J:$J,"华为堡垒店")</f>
        <v>0</v>
      </c>
      <c r="AC591" s="99">
        <f>COUNTIFS(通讯通路门店!$S:$S,$G591,通讯通路门店!$J:$J,"小米体验店")</f>
        <v>0</v>
      </c>
      <c r="AD591" s="99">
        <f>COUNTIFS(通讯通路门店!$S:$S,$G591,通讯通路门店!$J:$J,"苹果体验店")</f>
        <v>0</v>
      </c>
      <c r="AE591" s="99">
        <f>COUNTIFS(通讯通路门店!$S:$S,$G591,通讯通路门店!$J:$J,"其他品牌专卖店")</f>
        <v>0</v>
      </c>
      <c r="AF591" s="99">
        <f>SUMIFS(通讯通路门店!$BI:$BI,通讯通路门店!$S:$S,$G591)</f>
        <v>0</v>
      </c>
      <c r="AG591" s="99">
        <f>SUMIFS(通讯通路门店!$BH:$BH,通讯通路门店!$S:$S,$G591)</f>
        <v>0</v>
      </c>
      <c r="AH591" s="99">
        <f t="shared" si="46"/>
        <v>0</v>
      </c>
      <c r="AI591" s="99">
        <f>SUMIFS(通讯通路门店!$BB:$BB,通讯通路门店!$S:$S,$G591)</f>
        <v>0</v>
      </c>
      <c r="AJ591" s="99">
        <f>SUMIFS(通讯通路门店!$BE:$BE,通讯通路门店!$S:$S,$G591)</f>
        <v>0</v>
      </c>
      <c r="AK591" s="99">
        <f>SUMIFS(通讯通路门店!$BG:$BG,通讯通路门店!$S:$S,$G591)</f>
        <v>0</v>
      </c>
      <c r="AL591" s="99">
        <f>SUMIFS(通讯通路门店!$BC:$BC,通讯通路门店!$S:$S,$G591)</f>
        <v>0</v>
      </c>
      <c r="AM591" s="99">
        <f>SUMIFS(通讯通路门店!$BD:$BD,通讯通路门店!$S:$S,$G591)</f>
        <v>0</v>
      </c>
      <c r="AN591" s="99">
        <f>SUMIFS(通讯通路门店!$BF:$BF,通讯通路门店!$S:$S,$G591)</f>
        <v>0</v>
      </c>
      <c r="AO591" s="99">
        <f t="shared" si="47"/>
        <v>0</v>
      </c>
      <c r="AP591" s="99">
        <f>SUMIFS(通讯通路门店!$K:$K,通讯通路门店!$S:$S,$G591)</f>
        <v>0</v>
      </c>
      <c r="AQ591" s="83"/>
      <c r="AR591" s="99">
        <f>SUMIFS(通讯通路门店!$T:$T,通讯通路门店!$S:$S,$G591)</f>
        <v>0</v>
      </c>
      <c r="AS591" s="99">
        <f>SUMIFS(通讯通路门店!$U:$U,通讯通路门店!$S:$S,$G591)</f>
        <v>0</v>
      </c>
      <c r="AT591" s="99">
        <f>SUMIFS(通讯通路门店!$V:$V,通讯通路门店!$S:$S,$G591)</f>
        <v>0</v>
      </c>
      <c r="AU591" s="99">
        <f>SUMIFS(通讯通路门店!$W:$W,通讯通路门店!$S:$S,$G591)</f>
        <v>0</v>
      </c>
      <c r="AV591" s="99">
        <f>SUMIFS(通讯通路门店!$Z:$Z,通讯通路门店!$S:$S,$G591)</f>
        <v>0</v>
      </c>
      <c r="AW591" s="99">
        <f>SUMIFS(通讯通路门店!$AB:$AB,通讯通路门店!$S:$S,$G591)</f>
        <v>0</v>
      </c>
      <c r="AX591" s="99">
        <f>SUMIFS(通讯通路门店!$X:$X,通讯通路门店!$S:$S,$G591)</f>
        <v>0</v>
      </c>
      <c r="AY591" s="99">
        <f>SUMIFS(通讯通路门店!$Y:$Y,通讯通路门店!$S:$S,$G591)</f>
        <v>0</v>
      </c>
      <c r="AZ591" s="99">
        <f>SUMIFS(通讯通路门店!$AA:$AA,通讯通路门店!$S:$S,$G591)</f>
        <v>0</v>
      </c>
      <c r="BA591" s="99">
        <f t="shared" si="48"/>
        <v>0</v>
      </c>
      <c r="BB591" s="99">
        <f t="shared" si="49"/>
        <v>0</v>
      </c>
      <c r="BC591" s="99">
        <f>SUMIFS(通讯通路门店!$W:$W,通讯通路门店!$S:$S,$G591,通讯通路门店!$J:$J,"荣耀体验店")+SUMIFS(通讯通路门店!$W:$W,通讯通路门店!$S:$S,$G591,通讯通路门店!$J:$J,"荣耀授权专卖店")</f>
        <v>0</v>
      </c>
      <c r="BD591" s="99">
        <f>SUMIFS(通讯通路门店!$Z:$Z,通讯通路门店!$S:$S,$G591,通讯通路门店!$J:$J,"VIVO体验店")</f>
        <v>0</v>
      </c>
      <c r="BE591" s="99">
        <f>SUMIFS(通讯通路门店!$AB:$AB,通讯通路门店!$S:$S,$G591,通讯通路门店!$J:$J,"OPPO体验店")</f>
        <v>0</v>
      </c>
      <c r="BF591" s="99">
        <f>SUMIFS(通讯通路门店!$X:$X,通讯通路门店!$S:$S,$G591,通讯通路门店!$J:$J,"华为授权体验店")+SUMIFS(通讯通路门店!$AA:$AA,通讯通路门店!$S:$S,$G591,通讯通路门店!$J:$J,"华为堡垒店")</f>
        <v>0</v>
      </c>
      <c r="BG591" s="99">
        <f>SUMIFS(通讯通路门店!$Y:$Y,通讯通路门店!$S:$S,$G591,通讯通路门店!$J:$J,"小米体验店")</f>
        <v>0</v>
      </c>
      <c r="BH591" s="99">
        <f>SUMIFS(通讯通路门店!$AA:$AA,通讯通路门店!$S:$S,$G591,通讯通路门店!$J:$J,"苹果体验店")</f>
        <v>0</v>
      </c>
      <c r="BI591" s="99">
        <f>SUMIFS(通讯通路门店!$K:$K,通讯通路门店!$S:$S,$G591,通讯通路门店!$J:$J,"其他品牌专卖店")</f>
        <v>0</v>
      </c>
      <c r="BJ591" s="99">
        <f>SUMIFS(通讯通路门店!$AC:$AC,通讯通路门店!$S:$S,$G591)</f>
        <v>0</v>
      </c>
      <c r="BK591" s="99">
        <f>SUMIFS(通讯通路门店!$AD:$AD,通讯通路门店!$S:$S,$G591)</f>
        <v>0</v>
      </c>
      <c r="BL591" s="99">
        <f>SUMIFS(通讯通路门店!$AE:$AE,通讯通路门店!$S:$S,$G591)</f>
        <v>0</v>
      </c>
      <c r="BM591" s="99">
        <f>SUMIFS(通讯通路门店!$AF:$AF,通讯通路门店!$S:$S,$G591)</f>
        <v>0</v>
      </c>
      <c r="BN591" s="99">
        <f>SUMIFS(通讯通路门店!$AG:$AG,通讯通路门店!$S:$S,$G591)</f>
        <v>0</v>
      </c>
      <c r="BO591" s="99">
        <f>SUMIFS(通讯通路门店!$AH:$AH,通讯通路门店!$S:$S,$G591)</f>
        <v>0</v>
      </c>
      <c r="BP591" s="99">
        <f>SUMIFS(通讯通路门店!$AI:$AI,通讯通路门店!$S:$S,$G591)</f>
        <v>0</v>
      </c>
      <c r="BQ591" s="83"/>
    </row>
    <row r="592" spans="1:69">
      <c r="A592" s="99" t="str">
        <f>IFERROR(_xlfn.XLOOKUP($G592,通讯通路门店!$S$4:$S$993933,通讯通路门店!$A$4:$A$993933,0,0),"")</f>
        <v/>
      </c>
      <c r="B592" s="99" t="str">
        <f>IFERROR(_xlfn.XLOOKUP($G592,通讯通路门店!$S$4:$S$993933,通讯通路门店!$B$4:$B$993933,0,0),"")</f>
        <v/>
      </c>
      <c r="C592" s="99" t="str">
        <f>IFERROR(_xlfn.XLOOKUP($G592,通讯通路门店!$S$4:$S$993933,通讯通路门店!$C$4:$C$993933,0,0),"")</f>
        <v/>
      </c>
      <c r="D592" s="99" t="str">
        <f>IFERROR(_xlfn.XLOOKUP($G592,通讯通路门店!$S$4:$S$993933,通讯通路门店!$D$4:$D$993933,0,0),"")</f>
        <v/>
      </c>
      <c r="E592" s="83"/>
      <c r="F592" s="83"/>
      <c r="G592" s="101" t="e">
        <v>#N/A</v>
      </c>
      <c r="H592" s="102" t="str">
        <f>IFERROR(_xlfn.XLOOKUP($G592,通讯通路门店!$S$4:$S$993933,通讯通路门店!$R$4:$R$993933,0,0),"")</f>
        <v/>
      </c>
      <c r="I592" s="83"/>
      <c r="J592" s="83"/>
      <c r="K592" s="83"/>
      <c r="L592" s="83"/>
      <c r="M592" s="83"/>
      <c r="N592" s="83"/>
      <c r="O592" s="83"/>
      <c r="P592" s="83"/>
      <c r="Q592" s="83"/>
      <c r="R592" s="83"/>
      <c r="S592" s="83"/>
      <c r="T592" s="83"/>
      <c r="U592" s="99">
        <f>COUNTIF(通讯通路门店!$S:$S,$G592)</f>
        <v>0</v>
      </c>
      <c r="V592" s="99">
        <f>COUNTIFS(通讯通路门店!$S:$S,$G592,通讯通路门店!$J:$J,"综合卖场")</f>
        <v>0</v>
      </c>
      <c r="W592" s="99">
        <f>SUMIFS(通讯通路门店!$AJ:$AJ,通讯通路门店!$S:$S,通讯客户沙盘!$G592)</f>
        <v>0</v>
      </c>
      <c r="X592" s="99">
        <f t="shared" si="45"/>
        <v>0</v>
      </c>
      <c r="Y592" s="99">
        <f>COUNTIFS(通讯通路门店!$S:$S,$G592,通讯通路门店!$J:$J,"荣耀体验店")+COUNTIFS(通讯通路门店!$S:$S,$G592,通讯通路门店!$J:$J,"荣耀授权专卖店")</f>
        <v>0</v>
      </c>
      <c r="Z592" s="99">
        <f>COUNTIFS(通讯通路门店!$S:$S,$G592,通讯通路门店!$J:$J,"VIVO体验店")</f>
        <v>0</v>
      </c>
      <c r="AA592" s="99">
        <f>COUNTIFS(通讯通路门店!$S:$S,$G592,通讯通路门店!$J:$J,"OPPO体验店")</f>
        <v>0</v>
      </c>
      <c r="AB592" s="99">
        <f>COUNTIFS(通讯通路门店!$S:$S,$G592,通讯通路门店!$J:$J,"华为授权体验店")+COUNTIFS(通讯通路门店!$S:$S,$G592,通讯通路门店!$J:$J,"华为堡垒店")</f>
        <v>0</v>
      </c>
      <c r="AC592" s="99">
        <f>COUNTIFS(通讯通路门店!$S:$S,$G592,通讯通路门店!$J:$J,"小米体验店")</f>
        <v>0</v>
      </c>
      <c r="AD592" s="99">
        <f>COUNTIFS(通讯通路门店!$S:$S,$G592,通讯通路门店!$J:$J,"苹果体验店")</f>
        <v>0</v>
      </c>
      <c r="AE592" s="99">
        <f>COUNTIFS(通讯通路门店!$S:$S,$G592,通讯通路门店!$J:$J,"其他品牌专卖店")</f>
        <v>0</v>
      </c>
      <c r="AF592" s="99">
        <f>SUMIFS(通讯通路门店!$BI:$BI,通讯通路门店!$S:$S,$G592)</f>
        <v>0</v>
      </c>
      <c r="AG592" s="99">
        <f>SUMIFS(通讯通路门店!$BH:$BH,通讯通路门店!$S:$S,$G592)</f>
        <v>0</v>
      </c>
      <c r="AH592" s="99">
        <f t="shared" si="46"/>
        <v>0</v>
      </c>
      <c r="AI592" s="99">
        <f>SUMIFS(通讯通路门店!$BB:$BB,通讯通路门店!$S:$S,$G592)</f>
        <v>0</v>
      </c>
      <c r="AJ592" s="99">
        <f>SUMIFS(通讯通路门店!$BE:$BE,通讯通路门店!$S:$S,$G592)</f>
        <v>0</v>
      </c>
      <c r="AK592" s="99">
        <f>SUMIFS(通讯通路门店!$BG:$BG,通讯通路门店!$S:$S,$G592)</f>
        <v>0</v>
      </c>
      <c r="AL592" s="99">
        <f>SUMIFS(通讯通路门店!$BC:$BC,通讯通路门店!$S:$S,$G592)</f>
        <v>0</v>
      </c>
      <c r="AM592" s="99">
        <f>SUMIFS(通讯通路门店!$BD:$BD,通讯通路门店!$S:$S,$G592)</f>
        <v>0</v>
      </c>
      <c r="AN592" s="99">
        <f>SUMIFS(通讯通路门店!$BF:$BF,通讯通路门店!$S:$S,$G592)</f>
        <v>0</v>
      </c>
      <c r="AO592" s="99">
        <f t="shared" si="47"/>
        <v>0</v>
      </c>
      <c r="AP592" s="99">
        <f>SUMIFS(通讯通路门店!$K:$K,通讯通路门店!$S:$S,$G592)</f>
        <v>0</v>
      </c>
      <c r="AQ592" s="83"/>
      <c r="AR592" s="99">
        <f>SUMIFS(通讯通路门店!$T:$T,通讯通路门店!$S:$S,$G592)</f>
        <v>0</v>
      </c>
      <c r="AS592" s="99">
        <f>SUMIFS(通讯通路门店!$U:$U,通讯通路门店!$S:$S,$G592)</f>
        <v>0</v>
      </c>
      <c r="AT592" s="99">
        <f>SUMIFS(通讯通路门店!$V:$V,通讯通路门店!$S:$S,$G592)</f>
        <v>0</v>
      </c>
      <c r="AU592" s="99">
        <f>SUMIFS(通讯通路门店!$W:$W,通讯通路门店!$S:$S,$G592)</f>
        <v>0</v>
      </c>
      <c r="AV592" s="99">
        <f>SUMIFS(通讯通路门店!$Z:$Z,通讯通路门店!$S:$S,$G592)</f>
        <v>0</v>
      </c>
      <c r="AW592" s="99">
        <f>SUMIFS(通讯通路门店!$AB:$AB,通讯通路门店!$S:$S,$G592)</f>
        <v>0</v>
      </c>
      <c r="AX592" s="99">
        <f>SUMIFS(通讯通路门店!$X:$X,通讯通路门店!$S:$S,$G592)</f>
        <v>0</v>
      </c>
      <c r="AY592" s="99">
        <f>SUMIFS(通讯通路门店!$Y:$Y,通讯通路门店!$S:$S,$G592)</f>
        <v>0</v>
      </c>
      <c r="AZ592" s="99">
        <f>SUMIFS(通讯通路门店!$AA:$AA,通讯通路门店!$S:$S,$G592)</f>
        <v>0</v>
      </c>
      <c r="BA592" s="99">
        <f t="shared" si="48"/>
        <v>0</v>
      </c>
      <c r="BB592" s="99">
        <f t="shared" si="49"/>
        <v>0</v>
      </c>
      <c r="BC592" s="99">
        <f>SUMIFS(通讯通路门店!$W:$W,通讯通路门店!$S:$S,$G592,通讯通路门店!$J:$J,"荣耀体验店")+SUMIFS(通讯通路门店!$W:$W,通讯通路门店!$S:$S,$G592,通讯通路门店!$J:$J,"荣耀授权专卖店")</f>
        <v>0</v>
      </c>
      <c r="BD592" s="99">
        <f>SUMIFS(通讯通路门店!$Z:$Z,通讯通路门店!$S:$S,$G592,通讯通路门店!$J:$J,"VIVO体验店")</f>
        <v>0</v>
      </c>
      <c r="BE592" s="99">
        <f>SUMIFS(通讯通路门店!$AB:$AB,通讯通路门店!$S:$S,$G592,通讯通路门店!$J:$J,"OPPO体验店")</f>
        <v>0</v>
      </c>
      <c r="BF592" s="99">
        <f>SUMIFS(通讯通路门店!$X:$X,通讯通路门店!$S:$S,$G592,通讯通路门店!$J:$J,"华为授权体验店")+SUMIFS(通讯通路门店!$AA:$AA,通讯通路门店!$S:$S,$G592,通讯通路门店!$J:$J,"华为堡垒店")</f>
        <v>0</v>
      </c>
      <c r="BG592" s="99">
        <f>SUMIFS(通讯通路门店!$Y:$Y,通讯通路门店!$S:$S,$G592,通讯通路门店!$J:$J,"小米体验店")</f>
        <v>0</v>
      </c>
      <c r="BH592" s="99">
        <f>SUMIFS(通讯通路门店!$AA:$AA,通讯通路门店!$S:$S,$G592,通讯通路门店!$J:$J,"苹果体验店")</f>
        <v>0</v>
      </c>
      <c r="BI592" s="99">
        <f>SUMIFS(通讯通路门店!$K:$K,通讯通路门店!$S:$S,$G592,通讯通路门店!$J:$J,"其他品牌专卖店")</f>
        <v>0</v>
      </c>
      <c r="BJ592" s="99">
        <f>SUMIFS(通讯通路门店!$AC:$AC,通讯通路门店!$S:$S,$G592)</f>
        <v>0</v>
      </c>
      <c r="BK592" s="99">
        <f>SUMIFS(通讯通路门店!$AD:$AD,通讯通路门店!$S:$S,$G592)</f>
        <v>0</v>
      </c>
      <c r="BL592" s="99">
        <f>SUMIFS(通讯通路门店!$AE:$AE,通讯通路门店!$S:$S,$G592)</f>
        <v>0</v>
      </c>
      <c r="BM592" s="99">
        <f>SUMIFS(通讯通路门店!$AF:$AF,通讯通路门店!$S:$S,$G592)</f>
        <v>0</v>
      </c>
      <c r="BN592" s="99">
        <f>SUMIFS(通讯通路门店!$AG:$AG,通讯通路门店!$S:$S,$G592)</f>
        <v>0</v>
      </c>
      <c r="BO592" s="99">
        <f>SUMIFS(通讯通路门店!$AH:$AH,通讯通路门店!$S:$S,$G592)</f>
        <v>0</v>
      </c>
      <c r="BP592" s="99">
        <f>SUMIFS(通讯通路门店!$AI:$AI,通讯通路门店!$S:$S,$G592)</f>
        <v>0</v>
      </c>
      <c r="BQ592" s="83"/>
    </row>
    <row r="593" spans="1:69">
      <c r="A593" s="99" t="str">
        <f>IFERROR(_xlfn.XLOOKUP($G593,通讯通路门店!$S$4:$S$993933,通讯通路门店!$A$4:$A$993933,0,0),"")</f>
        <v/>
      </c>
      <c r="B593" s="99" t="str">
        <f>IFERROR(_xlfn.XLOOKUP($G593,通讯通路门店!$S$4:$S$993933,通讯通路门店!$B$4:$B$993933,0,0),"")</f>
        <v/>
      </c>
      <c r="C593" s="99" t="str">
        <f>IFERROR(_xlfn.XLOOKUP($G593,通讯通路门店!$S$4:$S$993933,通讯通路门店!$C$4:$C$993933,0,0),"")</f>
        <v/>
      </c>
      <c r="D593" s="99" t="str">
        <f>IFERROR(_xlfn.XLOOKUP($G593,通讯通路门店!$S$4:$S$993933,通讯通路门店!$D$4:$D$993933,0,0),"")</f>
        <v/>
      </c>
      <c r="E593" s="83"/>
      <c r="F593" s="83"/>
      <c r="G593" s="101" t="e">
        <v>#N/A</v>
      </c>
      <c r="H593" s="102" t="str">
        <f>IFERROR(_xlfn.XLOOKUP($G593,通讯通路门店!$S$4:$S$993933,通讯通路门店!$R$4:$R$993933,0,0),"")</f>
        <v/>
      </c>
      <c r="I593" s="83"/>
      <c r="J593" s="83"/>
      <c r="K593" s="83"/>
      <c r="L593" s="83"/>
      <c r="M593" s="83"/>
      <c r="N593" s="83"/>
      <c r="O593" s="83"/>
      <c r="P593" s="83"/>
      <c r="Q593" s="83"/>
      <c r="R593" s="83"/>
      <c r="S593" s="83"/>
      <c r="T593" s="83"/>
      <c r="U593" s="99">
        <f>COUNTIF(通讯通路门店!$S:$S,$G593)</f>
        <v>0</v>
      </c>
      <c r="V593" s="99">
        <f>COUNTIFS(通讯通路门店!$S:$S,$G593,通讯通路门店!$J:$J,"综合卖场")</f>
        <v>0</v>
      </c>
      <c r="W593" s="99">
        <f>SUMIFS(通讯通路门店!$AJ:$AJ,通讯通路门店!$S:$S,通讯客户沙盘!$G593)</f>
        <v>0</v>
      </c>
      <c r="X593" s="99">
        <f t="shared" si="45"/>
        <v>0</v>
      </c>
      <c r="Y593" s="99">
        <f>COUNTIFS(通讯通路门店!$S:$S,$G593,通讯通路门店!$J:$J,"荣耀体验店")+COUNTIFS(通讯通路门店!$S:$S,$G593,通讯通路门店!$J:$J,"荣耀授权专卖店")</f>
        <v>0</v>
      </c>
      <c r="Z593" s="99">
        <f>COUNTIFS(通讯通路门店!$S:$S,$G593,通讯通路门店!$J:$J,"VIVO体验店")</f>
        <v>0</v>
      </c>
      <c r="AA593" s="99">
        <f>COUNTIFS(通讯通路门店!$S:$S,$G593,通讯通路门店!$J:$J,"OPPO体验店")</f>
        <v>0</v>
      </c>
      <c r="AB593" s="99">
        <f>COUNTIFS(通讯通路门店!$S:$S,$G593,通讯通路门店!$J:$J,"华为授权体验店")+COUNTIFS(通讯通路门店!$S:$S,$G593,通讯通路门店!$J:$J,"华为堡垒店")</f>
        <v>0</v>
      </c>
      <c r="AC593" s="99">
        <f>COUNTIFS(通讯通路门店!$S:$S,$G593,通讯通路门店!$J:$J,"小米体验店")</f>
        <v>0</v>
      </c>
      <c r="AD593" s="99">
        <f>COUNTIFS(通讯通路门店!$S:$S,$G593,通讯通路门店!$J:$J,"苹果体验店")</f>
        <v>0</v>
      </c>
      <c r="AE593" s="99">
        <f>COUNTIFS(通讯通路门店!$S:$S,$G593,通讯通路门店!$J:$J,"其他品牌专卖店")</f>
        <v>0</v>
      </c>
      <c r="AF593" s="99">
        <f>SUMIFS(通讯通路门店!$BI:$BI,通讯通路门店!$S:$S,$G593)</f>
        <v>0</v>
      </c>
      <c r="AG593" s="99">
        <f>SUMIFS(通讯通路门店!$BH:$BH,通讯通路门店!$S:$S,$G593)</f>
        <v>0</v>
      </c>
      <c r="AH593" s="99">
        <f t="shared" si="46"/>
        <v>0</v>
      </c>
      <c r="AI593" s="99">
        <f>SUMIFS(通讯通路门店!$BB:$BB,通讯通路门店!$S:$S,$G593)</f>
        <v>0</v>
      </c>
      <c r="AJ593" s="99">
        <f>SUMIFS(通讯通路门店!$BE:$BE,通讯通路门店!$S:$S,$G593)</f>
        <v>0</v>
      </c>
      <c r="AK593" s="99">
        <f>SUMIFS(通讯通路门店!$BG:$BG,通讯通路门店!$S:$S,$G593)</f>
        <v>0</v>
      </c>
      <c r="AL593" s="99">
        <f>SUMIFS(通讯通路门店!$BC:$BC,通讯通路门店!$S:$S,$G593)</f>
        <v>0</v>
      </c>
      <c r="AM593" s="99">
        <f>SUMIFS(通讯通路门店!$BD:$BD,通讯通路门店!$S:$S,$G593)</f>
        <v>0</v>
      </c>
      <c r="AN593" s="99">
        <f>SUMIFS(通讯通路门店!$BF:$BF,通讯通路门店!$S:$S,$G593)</f>
        <v>0</v>
      </c>
      <c r="AO593" s="99">
        <f t="shared" si="47"/>
        <v>0</v>
      </c>
      <c r="AP593" s="99">
        <f>SUMIFS(通讯通路门店!$K:$K,通讯通路门店!$S:$S,$G593)</f>
        <v>0</v>
      </c>
      <c r="AQ593" s="83"/>
      <c r="AR593" s="99">
        <f>SUMIFS(通讯通路门店!$T:$T,通讯通路门店!$S:$S,$G593)</f>
        <v>0</v>
      </c>
      <c r="AS593" s="99">
        <f>SUMIFS(通讯通路门店!$U:$U,通讯通路门店!$S:$S,$G593)</f>
        <v>0</v>
      </c>
      <c r="AT593" s="99">
        <f>SUMIFS(通讯通路门店!$V:$V,通讯通路门店!$S:$S,$G593)</f>
        <v>0</v>
      </c>
      <c r="AU593" s="99">
        <f>SUMIFS(通讯通路门店!$W:$W,通讯通路门店!$S:$S,$G593)</f>
        <v>0</v>
      </c>
      <c r="AV593" s="99">
        <f>SUMIFS(通讯通路门店!$Z:$Z,通讯通路门店!$S:$S,$G593)</f>
        <v>0</v>
      </c>
      <c r="AW593" s="99">
        <f>SUMIFS(通讯通路门店!$AB:$AB,通讯通路门店!$S:$S,$G593)</f>
        <v>0</v>
      </c>
      <c r="AX593" s="99">
        <f>SUMIFS(通讯通路门店!$X:$X,通讯通路门店!$S:$S,$G593)</f>
        <v>0</v>
      </c>
      <c r="AY593" s="99">
        <f>SUMIFS(通讯通路门店!$Y:$Y,通讯通路门店!$S:$S,$G593)</f>
        <v>0</v>
      </c>
      <c r="AZ593" s="99">
        <f>SUMIFS(通讯通路门店!$AA:$AA,通讯通路门店!$S:$S,$G593)</f>
        <v>0</v>
      </c>
      <c r="BA593" s="99">
        <f t="shared" si="48"/>
        <v>0</v>
      </c>
      <c r="BB593" s="99">
        <f t="shared" si="49"/>
        <v>0</v>
      </c>
      <c r="BC593" s="99">
        <f>SUMIFS(通讯通路门店!$W:$W,通讯通路门店!$S:$S,$G593,通讯通路门店!$J:$J,"荣耀体验店")+SUMIFS(通讯通路门店!$W:$W,通讯通路门店!$S:$S,$G593,通讯通路门店!$J:$J,"荣耀授权专卖店")</f>
        <v>0</v>
      </c>
      <c r="BD593" s="99">
        <f>SUMIFS(通讯通路门店!$Z:$Z,通讯通路门店!$S:$S,$G593,通讯通路门店!$J:$J,"VIVO体验店")</f>
        <v>0</v>
      </c>
      <c r="BE593" s="99">
        <f>SUMIFS(通讯通路门店!$AB:$AB,通讯通路门店!$S:$S,$G593,通讯通路门店!$J:$J,"OPPO体验店")</f>
        <v>0</v>
      </c>
      <c r="BF593" s="99">
        <f>SUMIFS(通讯通路门店!$X:$X,通讯通路门店!$S:$S,$G593,通讯通路门店!$J:$J,"华为授权体验店")+SUMIFS(通讯通路门店!$AA:$AA,通讯通路门店!$S:$S,$G593,通讯通路门店!$J:$J,"华为堡垒店")</f>
        <v>0</v>
      </c>
      <c r="BG593" s="99">
        <f>SUMIFS(通讯通路门店!$Y:$Y,通讯通路门店!$S:$S,$G593,通讯通路门店!$J:$J,"小米体验店")</f>
        <v>0</v>
      </c>
      <c r="BH593" s="99">
        <f>SUMIFS(通讯通路门店!$AA:$AA,通讯通路门店!$S:$S,$G593,通讯通路门店!$J:$J,"苹果体验店")</f>
        <v>0</v>
      </c>
      <c r="BI593" s="99">
        <f>SUMIFS(通讯通路门店!$K:$K,通讯通路门店!$S:$S,$G593,通讯通路门店!$J:$J,"其他品牌专卖店")</f>
        <v>0</v>
      </c>
      <c r="BJ593" s="99">
        <f>SUMIFS(通讯通路门店!$AC:$AC,通讯通路门店!$S:$S,$G593)</f>
        <v>0</v>
      </c>
      <c r="BK593" s="99">
        <f>SUMIFS(通讯通路门店!$AD:$AD,通讯通路门店!$S:$S,$G593)</f>
        <v>0</v>
      </c>
      <c r="BL593" s="99">
        <f>SUMIFS(通讯通路门店!$AE:$AE,通讯通路门店!$S:$S,$G593)</f>
        <v>0</v>
      </c>
      <c r="BM593" s="99">
        <f>SUMIFS(通讯通路门店!$AF:$AF,通讯通路门店!$S:$S,$G593)</f>
        <v>0</v>
      </c>
      <c r="BN593" s="99">
        <f>SUMIFS(通讯通路门店!$AG:$AG,通讯通路门店!$S:$S,$G593)</f>
        <v>0</v>
      </c>
      <c r="BO593" s="99">
        <f>SUMIFS(通讯通路门店!$AH:$AH,通讯通路门店!$S:$S,$G593)</f>
        <v>0</v>
      </c>
      <c r="BP593" s="99">
        <f>SUMIFS(通讯通路门店!$AI:$AI,通讯通路门店!$S:$S,$G593)</f>
        <v>0</v>
      </c>
      <c r="BQ593" s="83"/>
    </row>
    <row r="594" spans="1:69">
      <c r="A594" s="99" t="str">
        <f>IFERROR(_xlfn.XLOOKUP($G594,通讯通路门店!$S$4:$S$993933,通讯通路门店!$A$4:$A$993933,0,0),"")</f>
        <v/>
      </c>
      <c r="B594" s="99" t="str">
        <f>IFERROR(_xlfn.XLOOKUP($G594,通讯通路门店!$S$4:$S$993933,通讯通路门店!$B$4:$B$993933,0,0),"")</f>
        <v/>
      </c>
      <c r="C594" s="99" t="str">
        <f>IFERROR(_xlfn.XLOOKUP($G594,通讯通路门店!$S$4:$S$993933,通讯通路门店!$C$4:$C$993933,0,0),"")</f>
        <v/>
      </c>
      <c r="D594" s="99" t="str">
        <f>IFERROR(_xlfn.XLOOKUP($G594,通讯通路门店!$S$4:$S$993933,通讯通路门店!$D$4:$D$993933,0,0),"")</f>
        <v/>
      </c>
      <c r="E594" s="83"/>
      <c r="F594" s="83"/>
      <c r="G594" s="101" t="e">
        <v>#N/A</v>
      </c>
      <c r="H594" s="102" t="str">
        <f>IFERROR(_xlfn.XLOOKUP($G594,通讯通路门店!$S$4:$S$993933,通讯通路门店!$R$4:$R$993933,0,0),"")</f>
        <v/>
      </c>
      <c r="I594" s="83"/>
      <c r="J594" s="83"/>
      <c r="K594" s="83"/>
      <c r="L594" s="83"/>
      <c r="M594" s="83"/>
      <c r="N594" s="83"/>
      <c r="O594" s="83"/>
      <c r="P594" s="83"/>
      <c r="Q594" s="83"/>
      <c r="R594" s="83"/>
      <c r="S594" s="83"/>
      <c r="T594" s="83"/>
      <c r="U594" s="99">
        <f>COUNTIF(通讯通路门店!$S:$S,$G594)</f>
        <v>0</v>
      </c>
      <c r="V594" s="99">
        <f>COUNTIFS(通讯通路门店!$S:$S,$G594,通讯通路门店!$J:$J,"综合卖场")</f>
        <v>0</v>
      </c>
      <c r="W594" s="99">
        <f>SUMIFS(通讯通路门店!$AJ:$AJ,通讯通路门店!$S:$S,通讯客户沙盘!$G594)</f>
        <v>0</v>
      </c>
      <c r="X594" s="99">
        <f t="shared" si="45"/>
        <v>0</v>
      </c>
      <c r="Y594" s="99">
        <f>COUNTIFS(通讯通路门店!$S:$S,$G594,通讯通路门店!$J:$J,"荣耀体验店")+COUNTIFS(通讯通路门店!$S:$S,$G594,通讯通路门店!$J:$J,"荣耀授权专卖店")</f>
        <v>0</v>
      </c>
      <c r="Z594" s="99">
        <f>COUNTIFS(通讯通路门店!$S:$S,$G594,通讯通路门店!$J:$J,"VIVO体验店")</f>
        <v>0</v>
      </c>
      <c r="AA594" s="99">
        <f>COUNTIFS(通讯通路门店!$S:$S,$G594,通讯通路门店!$J:$J,"OPPO体验店")</f>
        <v>0</v>
      </c>
      <c r="AB594" s="99">
        <f>COUNTIFS(通讯通路门店!$S:$S,$G594,通讯通路门店!$J:$J,"华为授权体验店")+COUNTIFS(通讯通路门店!$S:$S,$G594,通讯通路门店!$J:$J,"华为堡垒店")</f>
        <v>0</v>
      </c>
      <c r="AC594" s="99">
        <f>COUNTIFS(通讯通路门店!$S:$S,$G594,通讯通路门店!$J:$J,"小米体验店")</f>
        <v>0</v>
      </c>
      <c r="AD594" s="99">
        <f>COUNTIFS(通讯通路门店!$S:$S,$G594,通讯通路门店!$J:$J,"苹果体验店")</f>
        <v>0</v>
      </c>
      <c r="AE594" s="99">
        <f>COUNTIFS(通讯通路门店!$S:$S,$G594,通讯通路门店!$J:$J,"其他品牌专卖店")</f>
        <v>0</v>
      </c>
      <c r="AF594" s="99">
        <f>SUMIFS(通讯通路门店!$BI:$BI,通讯通路门店!$S:$S,$G594)</f>
        <v>0</v>
      </c>
      <c r="AG594" s="99">
        <f>SUMIFS(通讯通路门店!$BH:$BH,通讯通路门店!$S:$S,$G594)</f>
        <v>0</v>
      </c>
      <c r="AH594" s="99">
        <f t="shared" si="46"/>
        <v>0</v>
      </c>
      <c r="AI594" s="99">
        <f>SUMIFS(通讯通路门店!$BB:$BB,通讯通路门店!$S:$S,$G594)</f>
        <v>0</v>
      </c>
      <c r="AJ594" s="99">
        <f>SUMIFS(通讯通路门店!$BE:$BE,通讯通路门店!$S:$S,$G594)</f>
        <v>0</v>
      </c>
      <c r="AK594" s="99">
        <f>SUMIFS(通讯通路门店!$BG:$BG,通讯通路门店!$S:$S,$G594)</f>
        <v>0</v>
      </c>
      <c r="AL594" s="99">
        <f>SUMIFS(通讯通路门店!$BC:$BC,通讯通路门店!$S:$S,$G594)</f>
        <v>0</v>
      </c>
      <c r="AM594" s="99">
        <f>SUMIFS(通讯通路门店!$BD:$BD,通讯通路门店!$S:$S,$G594)</f>
        <v>0</v>
      </c>
      <c r="AN594" s="99">
        <f>SUMIFS(通讯通路门店!$BF:$BF,通讯通路门店!$S:$S,$G594)</f>
        <v>0</v>
      </c>
      <c r="AO594" s="99">
        <f t="shared" si="47"/>
        <v>0</v>
      </c>
      <c r="AP594" s="99">
        <f>SUMIFS(通讯通路门店!$K:$K,通讯通路门店!$S:$S,$G594)</f>
        <v>0</v>
      </c>
      <c r="AQ594" s="83"/>
      <c r="AR594" s="99">
        <f>SUMIFS(通讯通路门店!$T:$T,通讯通路门店!$S:$S,$G594)</f>
        <v>0</v>
      </c>
      <c r="AS594" s="99">
        <f>SUMIFS(通讯通路门店!$U:$U,通讯通路门店!$S:$S,$G594)</f>
        <v>0</v>
      </c>
      <c r="AT594" s="99">
        <f>SUMIFS(通讯通路门店!$V:$V,通讯通路门店!$S:$S,$G594)</f>
        <v>0</v>
      </c>
      <c r="AU594" s="99">
        <f>SUMIFS(通讯通路门店!$W:$W,通讯通路门店!$S:$S,$G594)</f>
        <v>0</v>
      </c>
      <c r="AV594" s="99">
        <f>SUMIFS(通讯通路门店!$Z:$Z,通讯通路门店!$S:$S,$G594)</f>
        <v>0</v>
      </c>
      <c r="AW594" s="99">
        <f>SUMIFS(通讯通路门店!$AB:$AB,通讯通路门店!$S:$S,$G594)</f>
        <v>0</v>
      </c>
      <c r="AX594" s="99">
        <f>SUMIFS(通讯通路门店!$X:$X,通讯通路门店!$S:$S,$G594)</f>
        <v>0</v>
      </c>
      <c r="AY594" s="99">
        <f>SUMIFS(通讯通路门店!$Y:$Y,通讯通路门店!$S:$S,$G594)</f>
        <v>0</v>
      </c>
      <c r="AZ594" s="99">
        <f>SUMIFS(通讯通路门店!$AA:$AA,通讯通路门店!$S:$S,$G594)</f>
        <v>0</v>
      </c>
      <c r="BA594" s="99">
        <f t="shared" si="48"/>
        <v>0</v>
      </c>
      <c r="BB594" s="99">
        <f t="shared" si="49"/>
        <v>0</v>
      </c>
      <c r="BC594" s="99">
        <f>SUMIFS(通讯通路门店!$W:$W,通讯通路门店!$S:$S,$G594,通讯通路门店!$J:$J,"荣耀体验店")+SUMIFS(通讯通路门店!$W:$W,通讯通路门店!$S:$S,$G594,通讯通路门店!$J:$J,"荣耀授权专卖店")</f>
        <v>0</v>
      </c>
      <c r="BD594" s="99">
        <f>SUMIFS(通讯通路门店!$Z:$Z,通讯通路门店!$S:$S,$G594,通讯通路门店!$J:$J,"VIVO体验店")</f>
        <v>0</v>
      </c>
      <c r="BE594" s="99">
        <f>SUMIFS(通讯通路门店!$AB:$AB,通讯通路门店!$S:$S,$G594,通讯通路门店!$J:$J,"OPPO体验店")</f>
        <v>0</v>
      </c>
      <c r="BF594" s="99">
        <f>SUMIFS(通讯通路门店!$X:$X,通讯通路门店!$S:$S,$G594,通讯通路门店!$J:$J,"华为授权体验店")+SUMIFS(通讯通路门店!$AA:$AA,通讯通路门店!$S:$S,$G594,通讯通路门店!$J:$J,"华为堡垒店")</f>
        <v>0</v>
      </c>
      <c r="BG594" s="99">
        <f>SUMIFS(通讯通路门店!$Y:$Y,通讯通路门店!$S:$S,$G594,通讯通路门店!$J:$J,"小米体验店")</f>
        <v>0</v>
      </c>
      <c r="BH594" s="99">
        <f>SUMIFS(通讯通路门店!$AA:$AA,通讯通路门店!$S:$S,$G594,通讯通路门店!$J:$J,"苹果体验店")</f>
        <v>0</v>
      </c>
      <c r="BI594" s="99">
        <f>SUMIFS(通讯通路门店!$K:$K,通讯通路门店!$S:$S,$G594,通讯通路门店!$J:$J,"其他品牌专卖店")</f>
        <v>0</v>
      </c>
      <c r="BJ594" s="99">
        <f>SUMIFS(通讯通路门店!$AC:$AC,通讯通路门店!$S:$S,$G594)</f>
        <v>0</v>
      </c>
      <c r="BK594" s="99">
        <f>SUMIFS(通讯通路门店!$AD:$AD,通讯通路门店!$S:$S,$G594)</f>
        <v>0</v>
      </c>
      <c r="BL594" s="99">
        <f>SUMIFS(通讯通路门店!$AE:$AE,通讯通路门店!$S:$S,$G594)</f>
        <v>0</v>
      </c>
      <c r="BM594" s="99">
        <f>SUMIFS(通讯通路门店!$AF:$AF,通讯通路门店!$S:$S,$G594)</f>
        <v>0</v>
      </c>
      <c r="BN594" s="99">
        <f>SUMIFS(通讯通路门店!$AG:$AG,通讯通路门店!$S:$S,$G594)</f>
        <v>0</v>
      </c>
      <c r="BO594" s="99">
        <f>SUMIFS(通讯通路门店!$AH:$AH,通讯通路门店!$S:$S,$G594)</f>
        <v>0</v>
      </c>
      <c r="BP594" s="99">
        <f>SUMIFS(通讯通路门店!$AI:$AI,通讯通路门店!$S:$S,$G594)</f>
        <v>0</v>
      </c>
      <c r="BQ594" s="83"/>
    </row>
    <row r="595" spans="1:69">
      <c r="A595" s="99" t="str">
        <f>IFERROR(_xlfn.XLOOKUP($G595,通讯通路门店!$S$4:$S$993933,通讯通路门店!$A$4:$A$993933,0,0),"")</f>
        <v/>
      </c>
      <c r="B595" s="99" t="str">
        <f>IFERROR(_xlfn.XLOOKUP($G595,通讯通路门店!$S$4:$S$993933,通讯通路门店!$B$4:$B$993933,0,0),"")</f>
        <v/>
      </c>
      <c r="C595" s="99" t="str">
        <f>IFERROR(_xlfn.XLOOKUP($G595,通讯通路门店!$S$4:$S$993933,通讯通路门店!$C$4:$C$993933,0,0),"")</f>
        <v/>
      </c>
      <c r="D595" s="99" t="str">
        <f>IFERROR(_xlfn.XLOOKUP($G595,通讯通路门店!$S$4:$S$993933,通讯通路门店!$D$4:$D$993933,0,0),"")</f>
        <v/>
      </c>
      <c r="E595" s="83"/>
      <c r="F595" s="83"/>
      <c r="G595" s="101" t="e">
        <v>#N/A</v>
      </c>
      <c r="H595" s="102" t="str">
        <f>IFERROR(_xlfn.XLOOKUP($G595,通讯通路门店!$S$4:$S$993933,通讯通路门店!$R$4:$R$993933,0,0),"")</f>
        <v/>
      </c>
      <c r="I595" s="83"/>
      <c r="J595" s="83"/>
      <c r="K595" s="83"/>
      <c r="L595" s="83"/>
      <c r="M595" s="83"/>
      <c r="N595" s="83"/>
      <c r="O595" s="83"/>
      <c r="P595" s="83"/>
      <c r="Q595" s="83"/>
      <c r="R595" s="83"/>
      <c r="S595" s="83"/>
      <c r="T595" s="83"/>
      <c r="U595" s="99">
        <f>COUNTIF(通讯通路门店!$S:$S,$G595)</f>
        <v>0</v>
      </c>
      <c r="V595" s="99">
        <f>COUNTIFS(通讯通路门店!$S:$S,$G595,通讯通路门店!$J:$J,"综合卖场")</f>
        <v>0</v>
      </c>
      <c r="W595" s="99">
        <f>SUMIFS(通讯通路门店!$AJ:$AJ,通讯通路门店!$S:$S,通讯客户沙盘!$G595)</f>
        <v>0</v>
      </c>
      <c r="X595" s="99">
        <f t="shared" si="45"/>
        <v>0</v>
      </c>
      <c r="Y595" s="99">
        <f>COUNTIFS(通讯通路门店!$S:$S,$G595,通讯通路门店!$J:$J,"荣耀体验店")+COUNTIFS(通讯通路门店!$S:$S,$G595,通讯通路门店!$J:$J,"荣耀授权专卖店")</f>
        <v>0</v>
      </c>
      <c r="Z595" s="99">
        <f>COUNTIFS(通讯通路门店!$S:$S,$G595,通讯通路门店!$J:$J,"VIVO体验店")</f>
        <v>0</v>
      </c>
      <c r="AA595" s="99">
        <f>COUNTIFS(通讯通路门店!$S:$S,$G595,通讯通路门店!$J:$J,"OPPO体验店")</f>
        <v>0</v>
      </c>
      <c r="AB595" s="99">
        <f>COUNTIFS(通讯通路门店!$S:$S,$G595,通讯通路门店!$J:$J,"华为授权体验店")+COUNTIFS(通讯通路门店!$S:$S,$G595,通讯通路门店!$J:$J,"华为堡垒店")</f>
        <v>0</v>
      </c>
      <c r="AC595" s="99">
        <f>COUNTIFS(通讯通路门店!$S:$S,$G595,通讯通路门店!$J:$J,"小米体验店")</f>
        <v>0</v>
      </c>
      <c r="AD595" s="99">
        <f>COUNTIFS(通讯通路门店!$S:$S,$G595,通讯通路门店!$J:$J,"苹果体验店")</f>
        <v>0</v>
      </c>
      <c r="AE595" s="99">
        <f>COUNTIFS(通讯通路门店!$S:$S,$G595,通讯通路门店!$J:$J,"其他品牌专卖店")</f>
        <v>0</v>
      </c>
      <c r="AF595" s="99">
        <f>SUMIFS(通讯通路门店!$BI:$BI,通讯通路门店!$S:$S,$G595)</f>
        <v>0</v>
      </c>
      <c r="AG595" s="99">
        <f>SUMIFS(通讯通路门店!$BH:$BH,通讯通路门店!$S:$S,$G595)</f>
        <v>0</v>
      </c>
      <c r="AH595" s="99">
        <f t="shared" si="46"/>
        <v>0</v>
      </c>
      <c r="AI595" s="99">
        <f>SUMIFS(通讯通路门店!$BB:$BB,通讯通路门店!$S:$S,$G595)</f>
        <v>0</v>
      </c>
      <c r="AJ595" s="99">
        <f>SUMIFS(通讯通路门店!$BE:$BE,通讯通路门店!$S:$S,$G595)</f>
        <v>0</v>
      </c>
      <c r="AK595" s="99">
        <f>SUMIFS(通讯通路门店!$BG:$BG,通讯通路门店!$S:$S,$G595)</f>
        <v>0</v>
      </c>
      <c r="AL595" s="99">
        <f>SUMIFS(通讯通路门店!$BC:$BC,通讯通路门店!$S:$S,$G595)</f>
        <v>0</v>
      </c>
      <c r="AM595" s="99">
        <f>SUMIFS(通讯通路门店!$BD:$BD,通讯通路门店!$S:$S,$G595)</f>
        <v>0</v>
      </c>
      <c r="AN595" s="99">
        <f>SUMIFS(通讯通路门店!$BF:$BF,通讯通路门店!$S:$S,$G595)</f>
        <v>0</v>
      </c>
      <c r="AO595" s="99">
        <f t="shared" si="47"/>
        <v>0</v>
      </c>
      <c r="AP595" s="99">
        <f>SUMIFS(通讯通路门店!$K:$K,通讯通路门店!$S:$S,$G595)</f>
        <v>0</v>
      </c>
      <c r="AQ595" s="83"/>
      <c r="AR595" s="99">
        <f>SUMIFS(通讯通路门店!$T:$T,通讯通路门店!$S:$S,$G595)</f>
        <v>0</v>
      </c>
      <c r="AS595" s="99">
        <f>SUMIFS(通讯通路门店!$U:$U,通讯通路门店!$S:$S,$G595)</f>
        <v>0</v>
      </c>
      <c r="AT595" s="99">
        <f>SUMIFS(通讯通路门店!$V:$V,通讯通路门店!$S:$S,$G595)</f>
        <v>0</v>
      </c>
      <c r="AU595" s="99">
        <f>SUMIFS(通讯通路门店!$W:$W,通讯通路门店!$S:$S,$G595)</f>
        <v>0</v>
      </c>
      <c r="AV595" s="99">
        <f>SUMIFS(通讯通路门店!$Z:$Z,通讯通路门店!$S:$S,$G595)</f>
        <v>0</v>
      </c>
      <c r="AW595" s="99">
        <f>SUMIFS(通讯通路门店!$AB:$AB,通讯通路门店!$S:$S,$G595)</f>
        <v>0</v>
      </c>
      <c r="AX595" s="99">
        <f>SUMIFS(通讯通路门店!$X:$X,通讯通路门店!$S:$S,$G595)</f>
        <v>0</v>
      </c>
      <c r="AY595" s="99">
        <f>SUMIFS(通讯通路门店!$Y:$Y,通讯通路门店!$S:$S,$G595)</f>
        <v>0</v>
      </c>
      <c r="AZ595" s="99">
        <f>SUMIFS(通讯通路门店!$AA:$AA,通讯通路门店!$S:$S,$G595)</f>
        <v>0</v>
      </c>
      <c r="BA595" s="99">
        <f t="shared" si="48"/>
        <v>0</v>
      </c>
      <c r="BB595" s="99">
        <f t="shared" si="49"/>
        <v>0</v>
      </c>
      <c r="BC595" s="99">
        <f>SUMIFS(通讯通路门店!$W:$W,通讯通路门店!$S:$S,$G595,通讯通路门店!$J:$J,"荣耀体验店")+SUMIFS(通讯通路门店!$W:$W,通讯通路门店!$S:$S,$G595,通讯通路门店!$J:$J,"荣耀授权专卖店")</f>
        <v>0</v>
      </c>
      <c r="BD595" s="99">
        <f>SUMIFS(通讯通路门店!$Z:$Z,通讯通路门店!$S:$S,$G595,通讯通路门店!$J:$J,"VIVO体验店")</f>
        <v>0</v>
      </c>
      <c r="BE595" s="99">
        <f>SUMIFS(通讯通路门店!$AB:$AB,通讯通路门店!$S:$S,$G595,通讯通路门店!$J:$J,"OPPO体验店")</f>
        <v>0</v>
      </c>
      <c r="BF595" s="99">
        <f>SUMIFS(通讯通路门店!$X:$X,通讯通路门店!$S:$S,$G595,通讯通路门店!$J:$J,"华为授权体验店")+SUMIFS(通讯通路门店!$AA:$AA,通讯通路门店!$S:$S,$G595,通讯通路门店!$J:$J,"华为堡垒店")</f>
        <v>0</v>
      </c>
      <c r="BG595" s="99">
        <f>SUMIFS(通讯通路门店!$Y:$Y,通讯通路门店!$S:$S,$G595,通讯通路门店!$J:$J,"小米体验店")</f>
        <v>0</v>
      </c>
      <c r="BH595" s="99">
        <f>SUMIFS(通讯通路门店!$AA:$AA,通讯通路门店!$S:$S,$G595,通讯通路门店!$J:$J,"苹果体验店")</f>
        <v>0</v>
      </c>
      <c r="BI595" s="99">
        <f>SUMIFS(通讯通路门店!$K:$K,通讯通路门店!$S:$S,$G595,通讯通路门店!$J:$J,"其他品牌专卖店")</f>
        <v>0</v>
      </c>
      <c r="BJ595" s="99">
        <f>SUMIFS(通讯通路门店!$AC:$AC,通讯通路门店!$S:$S,$G595)</f>
        <v>0</v>
      </c>
      <c r="BK595" s="99">
        <f>SUMIFS(通讯通路门店!$AD:$AD,通讯通路门店!$S:$S,$G595)</f>
        <v>0</v>
      </c>
      <c r="BL595" s="99">
        <f>SUMIFS(通讯通路门店!$AE:$AE,通讯通路门店!$S:$S,$G595)</f>
        <v>0</v>
      </c>
      <c r="BM595" s="99">
        <f>SUMIFS(通讯通路门店!$AF:$AF,通讯通路门店!$S:$S,$G595)</f>
        <v>0</v>
      </c>
      <c r="BN595" s="99">
        <f>SUMIFS(通讯通路门店!$AG:$AG,通讯通路门店!$S:$S,$G595)</f>
        <v>0</v>
      </c>
      <c r="BO595" s="99">
        <f>SUMIFS(通讯通路门店!$AH:$AH,通讯通路门店!$S:$S,$G595)</f>
        <v>0</v>
      </c>
      <c r="BP595" s="99">
        <f>SUMIFS(通讯通路门店!$AI:$AI,通讯通路门店!$S:$S,$G595)</f>
        <v>0</v>
      </c>
      <c r="BQ595" s="83"/>
    </row>
    <row r="596" spans="1:69">
      <c r="A596" s="99" t="str">
        <f>IFERROR(_xlfn.XLOOKUP($G596,通讯通路门店!$S$4:$S$993933,通讯通路门店!$A$4:$A$993933,0,0),"")</f>
        <v/>
      </c>
      <c r="B596" s="99" t="str">
        <f>IFERROR(_xlfn.XLOOKUP($G596,通讯通路门店!$S$4:$S$993933,通讯通路门店!$B$4:$B$993933,0,0),"")</f>
        <v/>
      </c>
      <c r="C596" s="99" t="str">
        <f>IFERROR(_xlfn.XLOOKUP($G596,通讯通路门店!$S$4:$S$993933,通讯通路门店!$C$4:$C$993933,0,0),"")</f>
        <v/>
      </c>
      <c r="D596" s="99" t="str">
        <f>IFERROR(_xlfn.XLOOKUP($G596,通讯通路门店!$S$4:$S$993933,通讯通路门店!$D$4:$D$993933,0,0),"")</f>
        <v/>
      </c>
      <c r="E596" s="83"/>
      <c r="F596" s="83"/>
      <c r="G596" s="101" t="e">
        <v>#N/A</v>
      </c>
      <c r="H596" s="102" t="str">
        <f>IFERROR(_xlfn.XLOOKUP($G596,通讯通路门店!$S$4:$S$993933,通讯通路门店!$R$4:$R$993933,0,0),"")</f>
        <v/>
      </c>
      <c r="I596" s="83"/>
      <c r="J596" s="83"/>
      <c r="K596" s="83"/>
      <c r="L596" s="83"/>
      <c r="M596" s="83"/>
      <c r="N596" s="83"/>
      <c r="O596" s="83"/>
      <c r="P596" s="83"/>
      <c r="Q596" s="83"/>
      <c r="R596" s="83"/>
      <c r="S596" s="83"/>
      <c r="T596" s="83"/>
      <c r="U596" s="99">
        <f>COUNTIF(通讯通路门店!$S:$S,$G596)</f>
        <v>0</v>
      </c>
      <c r="V596" s="99">
        <f>COUNTIFS(通讯通路门店!$S:$S,$G596,通讯通路门店!$J:$J,"综合卖场")</f>
        <v>0</v>
      </c>
      <c r="W596" s="99">
        <f>SUMIFS(通讯通路门店!$AJ:$AJ,通讯通路门店!$S:$S,通讯客户沙盘!$G596)</f>
        <v>0</v>
      </c>
      <c r="X596" s="99">
        <f t="shared" si="45"/>
        <v>0</v>
      </c>
      <c r="Y596" s="99">
        <f>COUNTIFS(通讯通路门店!$S:$S,$G596,通讯通路门店!$J:$J,"荣耀体验店")+COUNTIFS(通讯通路门店!$S:$S,$G596,通讯通路门店!$J:$J,"荣耀授权专卖店")</f>
        <v>0</v>
      </c>
      <c r="Z596" s="99">
        <f>COUNTIFS(通讯通路门店!$S:$S,$G596,通讯通路门店!$J:$J,"VIVO体验店")</f>
        <v>0</v>
      </c>
      <c r="AA596" s="99">
        <f>COUNTIFS(通讯通路门店!$S:$S,$G596,通讯通路门店!$J:$J,"OPPO体验店")</f>
        <v>0</v>
      </c>
      <c r="AB596" s="99">
        <f>COUNTIFS(通讯通路门店!$S:$S,$G596,通讯通路门店!$J:$J,"华为授权体验店")+COUNTIFS(通讯通路门店!$S:$S,$G596,通讯通路门店!$J:$J,"华为堡垒店")</f>
        <v>0</v>
      </c>
      <c r="AC596" s="99">
        <f>COUNTIFS(通讯通路门店!$S:$S,$G596,通讯通路门店!$J:$J,"小米体验店")</f>
        <v>0</v>
      </c>
      <c r="AD596" s="99">
        <f>COUNTIFS(通讯通路门店!$S:$S,$G596,通讯通路门店!$J:$J,"苹果体验店")</f>
        <v>0</v>
      </c>
      <c r="AE596" s="99">
        <f>COUNTIFS(通讯通路门店!$S:$S,$G596,通讯通路门店!$J:$J,"其他品牌专卖店")</f>
        <v>0</v>
      </c>
      <c r="AF596" s="99">
        <f>SUMIFS(通讯通路门店!$BI:$BI,通讯通路门店!$S:$S,$G596)</f>
        <v>0</v>
      </c>
      <c r="AG596" s="99">
        <f>SUMIFS(通讯通路门店!$BH:$BH,通讯通路门店!$S:$S,$G596)</f>
        <v>0</v>
      </c>
      <c r="AH596" s="99">
        <f t="shared" si="46"/>
        <v>0</v>
      </c>
      <c r="AI596" s="99">
        <f>SUMIFS(通讯通路门店!$BB:$BB,通讯通路门店!$S:$S,$G596)</f>
        <v>0</v>
      </c>
      <c r="AJ596" s="99">
        <f>SUMIFS(通讯通路门店!$BE:$BE,通讯通路门店!$S:$S,$G596)</f>
        <v>0</v>
      </c>
      <c r="AK596" s="99">
        <f>SUMIFS(通讯通路门店!$BG:$BG,通讯通路门店!$S:$S,$G596)</f>
        <v>0</v>
      </c>
      <c r="AL596" s="99">
        <f>SUMIFS(通讯通路门店!$BC:$BC,通讯通路门店!$S:$S,$G596)</f>
        <v>0</v>
      </c>
      <c r="AM596" s="99">
        <f>SUMIFS(通讯通路门店!$BD:$BD,通讯通路门店!$S:$S,$G596)</f>
        <v>0</v>
      </c>
      <c r="AN596" s="99">
        <f>SUMIFS(通讯通路门店!$BF:$BF,通讯通路门店!$S:$S,$G596)</f>
        <v>0</v>
      </c>
      <c r="AO596" s="99">
        <f t="shared" si="47"/>
        <v>0</v>
      </c>
      <c r="AP596" s="99">
        <f>SUMIFS(通讯通路门店!$K:$K,通讯通路门店!$S:$S,$G596)</f>
        <v>0</v>
      </c>
      <c r="AQ596" s="83"/>
      <c r="AR596" s="99">
        <f>SUMIFS(通讯通路门店!$T:$T,通讯通路门店!$S:$S,$G596)</f>
        <v>0</v>
      </c>
      <c r="AS596" s="99">
        <f>SUMIFS(通讯通路门店!$U:$U,通讯通路门店!$S:$S,$G596)</f>
        <v>0</v>
      </c>
      <c r="AT596" s="99">
        <f>SUMIFS(通讯通路门店!$V:$V,通讯通路门店!$S:$S,$G596)</f>
        <v>0</v>
      </c>
      <c r="AU596" s="99">
        <f>SUMIFS(通讯通路门店!$W:$W,通讯通路门店!$S:$S,$G596)</f>
        <v>0</v>
      </c>
      <c r="AV596" s="99">
        <f>SUMIFS(通讯通路门店!$Z:$Z,通讯通路门店!$S:$S,$G596)</f>
        <v>0</v>
      </c>
      <c r="AW596" s="99">
        <f>SUMIFS(通讯通路门店!$AB:$AB,通讯通路门店!$S:$S,$G596)</f>
        <v>0</v>
      </c>
      <c r="AX596" s="99">
        <f>SUMIFS(通讯通路门店!$X:$X,通讯通路门店!$S:$S,$G596)</f>
        <v>0</v>
      </c>
      <c r="AY596" s="99">
        <f>SUMIFS(通讯通路门店!$Y:$Y,通讯通路门店!$S:$S,$G596)</f>
        <v>0</v>
      </c>
      <c r="AZ596" s="99">
        <f>SUMIFS(通讯通路门店!$AA:$AA,通讯通路门店!$S:$S,$G596)</f>
        <v>0</v>
      </c>
      <c r="BA596" s="99">
        <f t="shared" si="48"/>
        <v>0</v>
      </c>
      <c r="BB596" s="99">
        <f t="shared" si="49"/>
        <v>0</v>
      </c>
      <c r="BC596" s="99">
        <f>SUMIFS(通讯通路门店!$W:$W,通讯通路门店!$S:$S,$G596,通讯通路门店!$J:$J,"荣耀体验店")+SUMIFS(通讯通路门店!$W:$W,通讯通路门店!$S:$S,$G596,通讯通路门店!$J:$J,"荣耀授权专卖店")</f>
        <v>0</v>
      </c>
      <c r="BD596" s="99">
        <f>SUMIFS(通讯通路门店!$Z:$Z,通讯通路门店!$S:$S,$G596,通讯通路门店!$J:$J,"VIVO体验店")</f>
        <v>0</v>
      </c>
      <c r="BE596" s="99">
        <f>SUMIFS(通讯通路门店!$AB:$AB,通讯通路门店!$S:$S,$G596,通讯通路门店!$J:$J,"OPPO体验店")</f>
        <v>0</v>
      </c>
      <c r="BF596" s="99">
        <f>SUMIFS(通讯通路门店!$X:$X,通讯通路门店!$S:$S,$G596,通讯通路门店!$J:$J,"华为授权体验店")+SUMIFS(通讯通路门店!$AA:$AA,通讯通路门店!$S:$S,$G596,通讯通路门店!$J:$J,"华为堡垒店")</f>
        <v>0</v>
      </c>
      <c r="BG596" s="99">
        <f>SUMIFS(通讯通路门店!$Y:$Y,通讯通路门店!$S:$S,$G596,通讯通路门店!$J:$J,"小米体验店")</f>
        <v>0</v>
      </c>
      <c r="BH596" s="99">
        <f>SUMIFS(通讯通路门店!$AA:$AA,通讯通路门店!$S:$S,$G596,通讯通路门店!$J:$J,"苹果体验店")</f>
        <v>0</v>
      </c>
      <c r="BI596" s="99">
        <f>SUMIFS(通讯通路门店!$K:$K,通讯通路门店!$S:$S,$G596,通讯通路门店!$J:$J,"其他品牌专卖店")</f>
        <v>0</v>
      </c>
      <c r="BJ596" s="99">
        <f>SUMIFS(通讯通路门店!$AC:$AC,通讯通路门店!$S:$S,$G596)</f>
        <v>0</v>
      </c>
      <c r="BK596" s="99">
        <f>SUMIFS(通讯通路门店!$AD:$AD,通讯通路门店!$S:$S,$G596)</f>
        <v>0</v>
      </c>
      <c r="BL596" s="99">
        <f>SUMIFS(通讯通路门店!$AE:$AE,通讯通路门店!$S:$S,$G596)</f>
        <v>0</v>
      </c>
      <c r="BM596" s="99">
        <f>SUMIFS(通讯通路门店!$AF:$AF,通讯通路门店!$S:$S,$G596)</f>
        <v>0</v>
      </c>
      <c r="BN596" s="99">
        <f>SUMIFS(通讯通路门店!$AG:$AG,通讯通路门店!$S:$S,$G596)</f>
        <v>0</v>
      </c>
      <c r="BO596" s="99">
        <f>SUMIFS(通讯通路门店!$AH:$AH,通讯通路门店!$S:$S,$G596)</f>
        <v>0</v>
      </c>
      <c r="BP596" s="99">
        <f>SUMIFS(通讯通路门店!$AI:$AI,通讯通路门店!$S:$S,$G596)</f>
        <v>0</v>
      </c>
      <c r="BQ596" s="83"/>
    </row>
    <row r="597" spans="1:69">
      <c r="A597" s="99" t="str">
        <f>IFERROR(_xlfn.XLOOKUP($G597,通讯通路门店!$S$4:$S$993933,通讯通路门店!$A$4:$A$993933,0,0),"")</f>
        <v/>
      </c>
      <c r="B597" s="99" t="str">
        <f>IFERROR(_xlfn.XLOOKUP($G597,通讯通路门店!$S$4:$S$993933,通讯通路门店!$B$4:$B$993933,0,0),"")</f>
        <v/>
      </c>
      <c r="C597" s="99" t="str">
        <f>IFERROR(_xlfn.XLOOKUP($G597,通讯通路门店!$S$4:$S$993933,通讯通路门店!$C$4:$C$993933,0,0),"")</f>
        <v/>
      </c>
      <c r="D597" s="99" t="str">
        <f>IFERROR(_xlfn.XLOOKUP($G597,通讯通路门店!$S$4:$S$993933,通讯通路门店!$D$4:$D$993933,0,0),"")</f>
        <v/>
      </c>
      <c r="E597" s="83"/>
      <c r="F597" s="83"/>
      <c r="G597" s="101" t="e">
        <v>#N/A</v>
      </c>
      <c r="H597" s="102" t="str">
        <f>IFERROR(_xlfn.XLOOKUP($G597,通讯通路门店!$S$4:$S$993933,通讯通路门店!$R$4:$R$993933,0,0),"")</f>
        <v/>
      </c>
      <c r="I597" s="83"/>
      <c r="J597" s="83"/>
      <c r="K597" s="83"/>
      <c r="L597" s="83"/>
      <c r="M597" s="83"/>
      <c r="N597" s="83"/>
      <c r="O597" s="83"/>
      <c r="P597" s="83"/>
      <c r="Q597" s="83"/>
      <c r="R597" s="83"/>
      <c r="S597" s="83"/>
      <c r="T597" s="83"/>
      <c r="U597" s="99">
        <f>COUNTIF(通讯通路门店!$S:$S,$G597)</f>
        <v>0</v>
      </c>
      <c r="V597" s="99">
        <f>COUNTIFS(通讯通路门店!$S:$S,$G597,通讯通路门店!$J:$J,"综合卖场")</f>
        <v>0</v>
      </c>
      <c r="W597" s="99">
        <f>SUMIFS(通讯通路门店!$AJ:$AJ,通讯通路门店!$S:$S,通讯客户沙盘!$G597)</f>
        <v>0</v>
      </c>
      <c r="X597" s="99">
        <f t="shared" si="45"/>
        <v>0</v>
      </c>
      <c r="Y597" s="99">
        <f>COUNTIFS(通讯通路门店!$S:$S,$G597,通讯通路门店!$J:$J,"荣耀体验店")+COUNTIFS(通讯通路门店!$S:$S,$G597,通讯通路门店!$J:$J,"荣耀授权专卖店")</f>
        <v>0</v>
      </c>
      <c r="Z597" s="99">
        <f>COUNTIFS(通讯通路门店!$S:$S,$G597,通讯通路门店!$J:$J,"VIVO体验店")</f>
        <v>0</v>
      </c>
      <c r="AA597" s="99">
        <f>COUNTIFS(通讯通路门店!$S:$S,$G597,通讯通路门店!$J:$J,"OPPO体验店")</f>
        <v>0</v>
      </c>
      <c r="AB597" s="99">
        <f>COUNTIFS(通讯通路门店!$S:$S,$G597,通讯通路门店!$J:$J,"华为授权体验店")+COUNTIFS(通讯通路门店!$S:$S,$G597,通讯通路门店!$J:$J,"华为堡垒店")</f>
        <v>0</v>
      </c>
      <c r="AC597" s="99">
        <f>COUNTIFS(通讯通路门店!$S:$S,$G597,通讯通路门店!$J:$J,"小米体验店")</f>
        <v>0</v>
      </c>
      <c r="AD597" s="99">
        <f>COUNTIFS(通讯通路门店!$S:$S,$G597,通讯通路门店!$J:$J,"苹果体验店")</f>
        <v>0</v>
      </c>
      <c r="AE597" s="99">
        <f>COUNTIFS(通讯通路门店!$S:$S,$G597,通讯通路门店!$J:$J,"其他品牌专卖店")</f>
        <v>0</v>
      </c>
      <c r="AF597" s="99">
        <f>SUMIFS(通讯通路门店!$BI:$BI,通讯通路门店!$S:$S,$G597)</f>
        <v>0</v>
      </c>
      <c r="AG597" s="99">
        <f>SUMIFS(通讯通路门店!$BH:$BH,通讯通路门店!$S:$S,$G597)</f>
        <v>0</v>
      </c>
      <c r="AH597" s="99">
        <f t="shared" si="46"/>
        <v>0</v>
      </c>
      <c r="AI597" s="99">
        <f>SUMIFS(通讯通路门店!$BB:$BB,通讯通路门店!$S:$S,$G597)</f>
        <v>0</v>
      </c>
      <c r="AJ597" s="99">
        <f>SUMIFS(通讯通路门店!$BE:$BE,通讯通路门店!$S:$S,$G597)</f>
        <v>0</v>
      </c>
      <c r="AK597" s="99">
        <f>SUMIFS(通讯通路门店!$BG:$BG,通讯通路门店!$S:$S,$G597)</f>
        <v>0</v>
      </c>
      <c r="AL597" s="99">
        <f>SUMIFS(通讯通路门店!$BC:$BC,通讯通路门店!$S:$S,$G597)</f>
        <v>0</v>
      </c>
      <c r="AM597" s="99">
        <f>SUMIFS(通讯通路门店!$BD:$BD,通讯通路门店!$S:$S,$G597)</f>
        <v>0</v>
      </c>
      <c r="AN597" s="99">
        <f>SUMIFS(通讯通路门店!$BF:$BF,通讯通路门店!$S:$S,$G597)</f>
        <v>0</v>
      </c>
      <c r="AO597" s="99">
        <f t="shared" si="47"/>
        <v>0</v>
      </c>
      <c r="AP597" s="99">
        <f>SUMIFS(通讯通路门店!$K:$K,通讯通路门店!$S:$S,$G597)</f>
        <v>0</v>
      </c>
      <c r="AQ597" s="83"/>
      <c r="AR597" s="99">
        <f>SUMIFS(通讯通路门店!$T:$T,通讯通路门店!$S:$S,$G597)</f>
        <v>0</v>
      </c>
      <c r="AS597" s="99">
        <f>SUMIFS(通讯通路门店!$U:$U,通讯通路门店!$S:$S,$G597)</f>
        <v>0</v>
      </c>
      <c r="AT597" s="99">
        <f>SUMIFS(通讯通路门店!$V:$V,通讯通路门店!$S:$S,$G597)</f>
        <v>0</v>
      </c>
      <c r="AU597" s="99">
        <f>SUMIFS(通讯通路门店!$W:$W,通讯通路门店!$S:$S,$G597)</f>
        <v>0</v>
      </c>
      <c r="AV597" s="99">
        <f>SUMIFS(通讯通路门店!$Z:$Z,通讯通路门店!$S:$S,$G597)</f>
        <v>0</v>
      </c>
      <c r="AW597" s="99">
        <f>SUMIFS(通讯通路门店!$AB:$AB,通讯通路门店!$S:$S,$G597)</f>
        <v>0</v>
      </c>
      <c r="AX597" s="99">
        <f>SUMIFS(通讯通路门店!$X:$X,通讯通路门店!$S:$S,$G597)</f>
        <v>0</v>
      </c>
      <c r="AY597" s="99">
        <f>SUMIFS(通讯通路门店!$Y:$Y,通讯通路门店!$S:$S,$G597)</f>
        <v>0</v>
      </c>
      <c r="AZ597" s="99">
        <f>SUMIFS(通讯通路门店!$AA:$AA,通讯通路门店!$S:$S,$G597)</f>
        <v>0</v>
      </c>
      <c r="BA597" s="99">
        <f t="shared" si="48"/>
        <v>0</v>
      </c>
      <c r="BB597" s="99">
        <f t="shared" si="49"/>
        <v>0</v>
      </c>
      <c r="BC597" s="99">
        <f>SUMIFS(通讯通路门店!$W:$W,通讯通路门店!$S:$S,$G597,通讯通路门店!$J:$J,"荣耀体验店")+SUMIFS(通讯通路门店!$W:$W,通讯通路门店!$S:$S,$G597,通讯通路门店!$J:$J,"荣耀授权专卖店")</f>
        <v>0</v>
      </c>
      <c r="BD597" s="99">
        <f>SUMIFS(通讯通路门店!$Z:$Z,通讯通路门店!$S:$S,$G597,通讯通路门店!$J:$J,"VIVO体验店")</f>
        <v>0</v>
      </c>
      <c r="BE597" s="99">
        <f>SUMIFS(通讯通路门店!$AB:$AB,通讯通路门店!$S:$S,$G597,通讯通路门店!$J:$J,"OPPO体验店")</f>
        <v>0</v>
      </c>
      <c r="BF597" s="99">
        <f>SUMIFS(通讯通路门店!$X:$X,通讯通路门店!$S:$S,$G597,通讯通路门店!$J:$J,"华为授权体验店")+SUMIFS(通讯通路门店!$AA:$AA,通讯通路门店!$S:$S,$G597,通讯通路门店!$J:$J,"华为堡垒店")</f>
        <v>0</v>
      </c>
      <c r="BG597" s="99">
        <f>SUMIFS(通讯通路门店!$Y:$Y,通讯通路门店!$S:$S,$G597,通讯通路门店!$J:$J,"小米体验店")</f>
        <v>0</v>
      </c>
      <c r="BH597" s="99">
        <f>SUMIFS(通讯通路门店!$AA:$AA,通讯通路门店!$S:$S,$G597,通讯通路门店!$J:$J,"苹果体验店")</f>
        <v>0</v>
      </c>
      <c r="BI597" s="99">
        <f>SUMIFS(通讯通路门店!$K:$K,通讯通路门店!$S:$S,$G597,通讯通路门店!$J:$J,"其他品牌专卖店")</f>
        <v>0</v>
      </c>
      <c r="BJ597" s="99">
        <f>SUMIFS(通讯通路门店!$AC:$AC,通讯通路门店!$S:$S,$G597)</f>
        <v>0</v>
      </c>
      <c r="BK597" s="99">
        <f>SUMIFS(通讯通路门店!$AD:$AD,通讯通路门店!$S:$S,$G597)</f>
        <v>0</v>
      </c>
      <c r="BL597" s="99">
        <f>SUMIFS(通讯通路门店!$AE:$AE,通讯通路门店!$S:$S,$G597)</f>
        <v>0</v>
      </c>
      <c r="BM597" s="99">
        <f>SUMIFS(通讯通路门店!$AF:$AF,通讯通路门店!$S:$S,$G597)</f>
        <v>0</v>
      </c>
      <c r="BN597" s="99">
        <f>SUMIFS(通讯通路门店!$AG:$AG,通讯通路门店!$S:$S,$G597)</f>
        <v>0</v>
      </c>
      <c r="BO597" s="99">
        <f>SUMIFS(通讯通路门店!$AH:$AH,通讯通路门店!$S:$S,$G597)</f>
        <v>0</v>
      </c>
      <c r="BP597" s="99">
        <f>SUMIFS(通讯通路门店!$AI:$AI,通讯通路门店!$S:$S,$G597)</f>
        <v>0</v>
      </c>
      <c r="BQ597" s="83"/>
    </row>
    <row r="598" spans="1:69">
      <c r="A598" s="99" t="str">
        <f>IFERROR(_xlfn.XLOOKUP($G598,通讯通路门店!$S$4:$S$993933,通讯通路门店!$A$4:$A$993933,0,0),"")</f>
        <v/>
      </c>
      <c r="B598" s="99" t="str">
        <f>IFERROR(_xlfn.XLOOKUP($G598,通讯通路门店!$S$4:$S$993933,通讯通路门店!$B$4:$B$993933,0,0),"")</f>
        <v/>
      </c>
      <c r="C598" s="99" t="str">
        <f>IFERROR(_xlfn.XLOOKUP($G598,通讯通路门店!$S$4:$S$993933,通讯通路门店!$C$4:$C$993933,0,0),"")</f>
        <v/>
      </c>
      <c r="D598" s="99" t="str">
        <f>IFERROR(_xlfn.XLOOKUP($G598,通讯通路门店!$S$4:$S$993933,通讯通路门店!$D$4:$D$993933,0,0),"")</f>
        <v/>
      </c>
      <c r="E598" s="83"/>
      <c r="F598" s="83"/>
      <c r="G598" s="101" t="e">
        <v>#N/A</v>
      </c>
      <c r="H598" s="102" t="str">
        <f>IFERROR(_xlfn.XLOOKUP($G598,通讯通路门店!$S$4:$S$993933,通讯通路门店!$R$4:$R$993933,0,0),"")</f>
        <v/>
      </c>
      <c r="I598" s="83"/>
      <c r="J598" s="83"/>
      <c r="K598" s="83"/>
      <c r="L598" s="83"/>
      <c r="M598" s="83"/>
      <c r="N598" s="83"/>
      <c r="O598" s="83"/>
      <c r="P598" s="83"/>
      <c r="Q598" s="83"/>
      <c r="R598" s="83"/>
      <c r="S598" s="83"/>
      <c r="T598" s="83"/>
      <c r="U598" s="99">
        <f>COUNTIF(通讯通路门店!$S:$S,$G598)</f>
        <v>0</v>
      </c>
      <c r="V598" s="99">
        <f>COUNTIFS(通讯通路门店!$S:$S,$G598,通讯通路门店!$J:$J,"综合卖场")</f>
        <v>0</v>
      </c>
      <c r="W598" s="99">
        <f>SUMIFS(通讯通路门店!$AJ:$AJ,通讯通路门店!$S:$S,通讯客户沙盘!$G598)</f>
        <v>0</v>
      </c>
      <c r="X598" s="99">
        <f t="shared" si="45"/>
        <v>0</v>
      </c>
      <c r="Y598" s="99">
        <f>COUNTIFS(通讯通路门店!$S:$S,$G598,通讯通路门店!$J:$J,"荣耀体验店")+COUNTIFS(通讯通路门店!$S:$S,$G598,通讯通路门店!$J:$J,"荣耀授权专卖店")</f>
        <v>0</v>
      </c>
      <c r="Z598" s="99">
        <f>COUNTIFS(通讯通路门店!$S:$S,$G598,通讯通路门店!$J:$J,"VIVO体验店")</f>
        <v>0</v>
      </c>
      <c r="AA598" s="99">
        <f>COUNTIFS(通讯通路门店!$S:$S,$G598,通讯通路门店!$J:$J,"OPPO体验店")</f>
        <v>0</v>
      </c>
      <c r="AB598" s="99">
        <f>COUNTIFS(通讯通路门店!$S:$S,$G598,通讯通路门店!$J:$J,"华为授权体验店")+COUNTIFS(通讯通路门店!$S:$S,$G598,通讯通路门店!$J:$J,"华为堡垒店")</f>
        <v>0</v>
      </c>
      <c r="AC598" s="99">
        <f>COUNTIFS(通讯通路门店!$S:$S,$G598,通讯通路门店!$J:$J,"小米体验店")</f>
        <v>0</v>
      </c>
      <c r="AD598" s="99">
        <f>COUNTIFS(通讯通路门店!$S:$S,$G598,通讯通路门店!$J:$J,"苹果体验店")</f>
        <v>0</v>
      </c>
      <c r="AE598" s="99">
        <f>COUNTIFS(通讯通路门店!$S:$S,$G598,通讯通路门店!$J:$J,"其他品牌专卖店")</f>
        <v>0</v>
      </c>
      <c r="AF598" s="99">
        <f>SUMIFS(通讯通路门店!$BI:$BI,通讯通路门店!$S:$S,$G598)</f>
        <v>0</v>
      </c>
      <c r="AG598" s="99">
        <f>SUMIFS(通讯通路门店!$BH:$BH,通讯通路门店!$S:$S,$G598)</f>
        <v>0</v>
      </c>
      <c r="AH598" s="99">
        <f t="shared" si="46"/>
        <v>0</v>
      </c>
      <c r="AI598" s="99">
        <f>SUMIFS(通讯通路门店!$BB:$BB,通讯通路门店!$S:$S,$G598)</f>
        <v>0</v>
      </c>
      <c r="AJ598" s="99">
        <f>SUMIFS(通讯通路门店!$BE:$BE,通讯通路门店!$S:$S,$G598)</f>
        <v>0</v>
      </c>
      <c r="AK598" s="99">
        <f>SUMIFS(通讯通路门店!$BG:$BG,通讯通路门店!$S:$S,$G598)</f>
        <v>0</v>
      </c>
      <c r="AL598" s="99">
        <f>SUMIFS(通讯通路门店!$BC:$BC,通讯通路门店!$S:$S,$G598)</f>
        <v>0</v>
      </c>
      <c r="AM598" s="99">
        <f>SUMIFS(通讯通路门店!$BD:$BD,通讯通路门店!$S:$S,$G598)</f>
        <v>0</v>
      </c>
      <c r="AN598" s="99">
        <f>SUMIFS(通讯通路门店!$BF:$BF,通讯通路门店!$S:$S,$G598)</f>
        <v>0</v>
      </c>
      <c r="AO598" s="99">
        <f t="shared" si="47"/>
        <v>0</v>
      </c>
      <c r="AP598" s="99">
        <f>SUMIFS(通讯通路门店!$K:$K,通讯通路门店!$S:$S,$G598)</f>
        <v>0</v>
      </c>
      <c r="AQ598" s="83"/>
      <c r="AR598" s="99">
        <f>SUMIFS(通讯通路门店!$T:$T,通讯通路门店!$S:$S,$G598)</f>
        <v>0</v>
      </c>
      <c r="AS598" s="99">
        <f>SUMIFS(通讯通路门店!$U:$U,通讯通路门店!$S:$S,$G598)</f>
        <v>0</v>
      </c>
      <c r="AT598" s="99">
        <f>SUMIFS(通讯通路门店!$V:$V,通讯通路门店!$S:$S,$G598)</f>
        <v>0</v>
      </c>
      <c r="AU598" s="99">
        <f>SUMIFS(通讯通路门店!$W:$W,通讯通路门店!$S:$S,$G598)</f>
        <v>0</v>
      </c>
      <c r="AV598" s="99">
        <f>SUMIFS(通讯通路门店!$Z:$Z,通讯通路门店!$S:$S,$G598)</f>
        <v>0</v>
      </c>
      <c r="AW598" s="99">
        <f>SUMIFS(通讯通路门店!$AB:$AB,通讯通路门店!$S:$S,$G598)</f>
        <v>0</v>
      </c>
      <c r="AX598" s="99">
        <f>SUMIFS(通讯通路门店!$X:$X,通讯通路门店!$S:$S,$G598)</f>
        <v>0</v>
      </c>
      <c r="AY598" s="99">
        <f>SUMIFS(通讯通路门店!$Y:$Y,通讯通路门店!$S:$S,$G598)</f>
        <v>0</v>
      </c>
      <c r="AZ598" s="99">
        <f>SUMIFS(通讯通路门店!$AA:$AA,通讯通路门店!$S:$S,$G598)</f>
        <v>0</v>
      </c>
      <c r="BA598" s="99">
        <f t="shared" si="48"/>
        <v>0</v>
      </c>
      <c r="BB598" s="99">
        <f t="shared" si="49"/>
        <v>0</v>
      </c>
      <c r="BC598" s="99">
        <f>SUMIFS(通讯通路门店!$W:$W,通讯通路门店!$S:$S,$G598,通讯通路门店!$J:$J,"荣耀体验店")+SUMIFS(通讯通路门店!$W:$W,通讯通路门店!$S:$S,$G598,通讯通路门店!$J:$J,"荣耀授权专卖店")</f>
        <v>0</v>
      </c>
      <c r="BD598" s="99">
        <f>SUMIFS(通讯通路门店!$Z:$Z,通讯通路门店!$S:$S,$G598,通讯通路门店!$J:$J,"VIVO体验店")</f>
        <v>0</v>
      </c>
      <c r="BE598" s="99">
        <f>SUMIFS(通讯通路门店!$AB:$AB,通讯通路门店!$S:$S,$G598,通讯通路门店!$J:$J,"OPPO体验店")</f>
        <v>0</v>
      </c>
      <c r="BF598" s="99">
        <f>SUMIFS(通讯通路门店!$X:$X,通讯通路门店!$S:$S,$G598,通讯通路门店!$J:$J,"华为授权体验店")+SUMIFS(通讯通路门店!$AA:$AA,通讯通路门店!$S:$S,$G598,通讯通路门店!$J:$J,"华为堡垒店")</f>
        <v>0</v>
      </c>
      <c r="BG598" s="99">
        <f>SUMIFS(通讯通路门店!$Y:$Y,通讯通路门店!$S:$S,$G598,通讯通路门店!$J:$J,"小米体验店")</f>
        <v>0</v>
      </c>
      <c r="BH598" s="99">
        <f>SUMIFS(通讯通路门店!$AA:$AA,通讯通路门店!$S:$S,$G598,通讯通路门店!$J:$J,"苹果体验店")</f>
        <v>0</v>
      </c>
      <c r="BI598" s="99">
        <f>SUMIFS(通讯通路门店!$K:$K,通讯通路门店!$S:$S,$G598,通讯通路门店!$J:$J,"其他品牌专卖店")</f>
        <v>0</v>
      </c>
      <c r="BJ598" s="99">
        <f>SUMIFS(通讯通路门店!$AC:$AC,通讯通路门店!$S:$S,$G598)</f>
        <v>0</v>
      </c>
      <c r="BK598" s="99">
        <f>SUMIFS(通讯通路门店!$AD:$AD,通讯通路门店!$S:$S,$G598)</f>
        <v>0</v>
      </c>
      <c r="BL598" s="99">
        <f>SUMIFS(通讯通路门店!$AE:$AE,通讯通路门店!$S:$S,$G598)</f>
        <v>0</v>
      </c>
      <c r="BM598" s="99">
        <f>SUMIFS(通讯通路门店!$AF:$AF,通讯通路门店!$S:$S,$G598)</f>
        <v>0</v>
      </c>
      <c r="BN598" s="99">
        <f>SUMIFS(通讯通路门店!$AG:$AG,通讯通路门店!$S:$S,$G598)</f>
        <v>0</v>
      </c>
      <c r="BO598" s="99">
        <f>SUMIFS(通讯通路门店!$AH:$AH,通讯通路门店!$S:$S,$G598)</f>
        <v>0</v>
      </c>
      <c r="BP598" s="99">
        <f>SUMIFS(通讯通路门店!$AI:$AI,通讯通路门店!$S:$S,$G598)</f>
        <v>0</v>
      </c>
      <c r="BQ598" s="83"/>
    </row>
    <row r="599" spans="1:69">
      <c r="A599" s="99" t="str">
        <f>IFERROR(_xlfn.XLOOKUP($G599,通讯通路门店!$S$4:$S$993933,通讯通路门店!$A$4:$A$993933,0,0),"")</f>
        <v/>
      </c>
      <c r="B599" s="99" t="str">
        <f>IFERROR(_xlfn.XLOOKUP($G599,通讯通路门店!$S$4:$S$993933,通讯通路门店!$B$4:$B$993933,0,0),"")</f>
        <v/>
      </c>
      <c r="C599" s="99" t="str">
        <f>IFERROR(_xlfn.XLOOKUP($G599,通讯通路门店!$S$4:$S$993933,通讯通路门店!$C$4:$C$993933,0,0),"")</f>
        <v/>
      </c>
      <c r="D599" s="99" t="str">
        <f>IFERROR(_xlfn.XLOOKUP($G599,通讯通路门店!$S$4:$S$993933,通讯通路门店!$D$4:$D$993933,0,0),"")</f>
        <v/>
      </c>
      <c r="E599" s="83"/>
      <c r="F599" s="83"/>
      <c r="G599" s="101" t="e">
        <v>#N/A</v>
      </c>
      <c r="H599" s="102" t="str">
        <f>IFERROR(_xlfn.XLOOKUP($G599,通讯通路门店!$S$4:$S$993933,通讯通路门店!$R$4:$R$993933,0,0),"")</f>
        <v/>
      </c>
      <c r="I599" s="83"/>
      <c r="J599" s="83"/>
      <c r="K599" s="83"/>
      <c r="L599" s="83"/>
      <c r="M599" s="83"/>
      <c r="N599" s="83"/>
      <c r="O599" s="83"/>
      <c r="P599" s="83"/>
      <c r="Q599" s="83"/>
      <c r="R599" s="83"/>
      <c r="S599" s="83"/>
      <c r="T599" s="83"/>
      <c r="U599" s="99">
        <f>COUNTIF(通讯通路门店!$S:$S,$G599)</f>
        <v>0</v>
      </c>
      <c r="V599" s="99">
        <f>COUNTIFS(通讯通路门店!$S:$S,$G599,通讯通路门店!$J:$J,"综合卖场")</f>
        <v>0</v>
      </c>
      <c r="W599" s="99">
        <f>SUMIFS(通讯通路门店!$AJ:$AJ,通讯通路门店!$S:$S,通讯客户沙盘!$G599)</f>
        <v>0</v>
      </c>
      <c r="X599" s="99">
        <f t="shared" si="45"/>
        <v>0</v>
      </c>
      <c r="Y599" s="99">
        <f>COUNTIFS(通讯通路门店!$S:$S,$G599,通讯通路门店!$J:$J,"荣耀体验店")+COUNTIFS(通讯通路门店!$S:$S,$G599,通讯通路门店!$J:$J,"荣耀授权专卖店")</f>
        <v>0</v>
      </c>
      <c r="Z599" s="99">
        <f>COUNTIFS(通讯通路门店!$S:$S,$G599,通讯通路门店!$J:$J,"VIVO体验店")</f>
        <v>0</v>
      </c>
      <c r="AA599" s="99">
        <f>COUNTIFS(通讯通路门店!$S:$S,$G599,通讯通路门店!$J:$J,"OPPO体验店")</f>
        <v>0</v>
      </c>
      <c r="AB599" s="99">
        <f>COUNTIFS(通讯通路门店!$S:$S,$G599,通讯通路门店!$J:$J,"华为授权体验店")+COUNTIFS(通讯通路门店!$S:$S,$G599,通讯通路门店!$J:$J,"华为堡垒店")</f>
        <v>0</v>
      </c>
      <c r="AC599" s="99">
        <f>COUNTIFS(通讯通路门店!$S:$S,$G599,通讯通路门店!$J:$J,"小米体验店")</f>
        <v>0</v>
      </c>
      <c r="AD599" s="99">
        <f>COUNTIFS(通讯通路门店!$S:$S,$G599,通讯通路门店!$J:$J,"苹果体验店")</f>
        <v>0</v>
      </c>
      <c r="AE599" s="99">
        <f>COUNTIFS(通讯通路门店!$S:$S,$G599,通讯通路门店!$J:$J,"其他品牌专卖店")</f>
        <v>0</v>
      </c>
      <c r="AF599" s="99">
        <f>SUMIFS(通讯通路门店!$BI:$BI,通讯通路门店!$S:$S,$G599)</f>
        <v>0</v>
      </c>
      <c r="AG599" s="99">
        <f>SUMIFS(通讯通路门店!$BH:$BH,通讯通路门店!$S:$S,$G599)</f>
        <v>0</v>
      </c>
      <c r="AH599" s="99">
        <f t="shared" si="46"/>
        <v>0</v>
      </c>
      <c r="AI599" s="99">
        <f>SUMIFS(通讯通路门店!$BB:$BB,通讯通路门店!$S:$S,$G599)</f>
        <v>0</v>
      </c>
      <c r="AJ599" s="99">
        <f>SUMIFS(通讯通路门店!$BE:$BE,通讯通路门店!$S:$S,$G599)</f>
        <v>0</v>
      </c>
      <c r="AK599" s="99">
        <f>SUMIFS(通讯通路门店!$BG:$BG,通讯通路门店!$S:$S,$G599)</f>
        <v>0</v>
      </c>
      <c r="AL599" s="99">
        <f>SUMIFS(通讯通路门店!$BC:$BC,通讯通路门店!$S:$S,$G599)</f>
        <v>0</v>
      </c>
      <c r="AM599" s="99">
        <f>SUMIFS(通讯通路门店!$BD:$BD,通讯通路门店!$S:$S,$G599)</f>
        <v>0</v>
      </c>
      <c r="AN599" s="99">
        <f>SUMIFS(通讯通路门店!$BF:$BF,通讯通路门店!$S:$S,$G599)</f>
        <v>0</v>
      </c>
      <c r="AO599" s="99">
        <f t="shared" si="47"/>
        <v>0</v>
      </c>
      <c r="AP599" s="99">
        <f>SUMIFS(通讯通路门店!$K:$K,通讯通路门店!$S:$S,$G599)</f>
        <v>0</v>
      </c>
      <c r="AQ599" s="83"/>
      <c r="AR599" s="99">
        <f>SUMIFS(通讯通路门店!$T:$T,通讯通路门店!$S:$S,$G599)</f>
        <v>0</v>
      </c>
      <c r="AS599" s="99">
        <f>SUMIFS(通讯通路门店!$U:$U,通讯通路门店!$S:$S,$G599)</f>
        <v>0</v>
      </c>
      <c r="AT599" s="99">
        <f>SUMIFS(通讯通路门店!$V:$V,通讯通路门店!$S:$S,$G599)</f>
        <v>0</v>
      </c>
      <c r="AU599" s="99">
        <f>SUMIFS(通讯通路门店!$W:$W,通讯通路门店!$S:$S,$G599)</f>
        <v>0</v>
      </c>
      <c r="AV599" s="99">
        <f>SUMIFS(通讯通路门店!$Z:$Z,通讯通路门店!$S:$S,$G599)</f>
        <v>0</v>
      </c>
      <c r="AW599" s="99">
        <f>SUMIFS(通讯通路门店!$AB:$AB,通讯通路门店!$S:$S,$G599)</f>
        <v>0</v>
      </c>
      <c r="AX599" s="99">
        <f>SUMIFS(通讯通路门店!$X:$X,通讯通路门店!$S:$S,$G599)</f>
        <v>0</v>
      </c>
      <c r="AY599" s="99">
        <f>SUMIFS(通讯通路门店!$Y:$Y,通讯通路门店!$S:$S,$G599)</f>
        <v>0</v>
      </c>
      <c r="AZ599" s="99">
        <f>SUMIFS(通讯通路门店!$AA:$AA,通讯通路门店!$S:$S,$G599)</f>
        <v>0</v>
      </c>
      <c r="BA599" s="99">
        <f t="shared" si="48"/>
        <v>0</v>
      </c>
      <c r="BB599" s="99">
        <f t="shared" si="49"/>
        <v>0</v>
      </c>
      <c r="BC599" s="99">
        <f>SUMIFS(通讯通路门店!$W:$W,通讯通路门店!$S:$S,$G599,通讯通路门店!$J:$J,"荣耀体验店")+SUMIFS(通讯通路门店!$W:$W,通讯通路门店!$S:$S,$G599,通讯通路门店!$J:$J,"荣耀授权专卖店")</f>
        <v>0</v>
      </c>
      <c r="BD599" s="99">
        <f>SUMIFS(通讯通路门店!$Z:$Z,通讯通路门店!$S:$S,$G599,通讯通路门店!$J:$J,"VIVO体验店")</f>
        <v>0</v>
      </c>
      <c r="BE599" s="99">
        <f>SUMIFS(通讯通路门店!$AB:$AB,通讯通路门店!$S:$S,$G599,通讯通路门店!$J:$J,"OPPO体验店")</f>
        <v>0</v>
      </c>
      <c r="BF599" s="99">
        <f>SUMIFS(通讯通路门店!$X:$X,通讯通路门店!$S:$S,$G599,通讯通路门店!$J:$J,"华为授权体验店")+SUMIFS(通讯通路门店!$AA:$AA,通讯通路门店!$S:$S,$G599,通讯通路门店!$J:$J,"华为堡垒店")</f>
        <v>0</v>
      </c>
      <c r="BG599" s="99">
        <f>SUMIFS(通讯通路门店!$Y:$Y,通讯通路门店!$S:$S,$G599,通讯通路门店!$J:$J,"小米体验店")</f>
        <v>0</v>
      </c>
      <c r="BH599" s="99">
        <f>SUMIFS(通讯通路门店!$AA:$AA,通讯通路门店!$S:$S,$G599,通讯通路门店!$J:$J,"苹果体验店")</f>
        <v>0</v>
      </c>
      <c r="BI599" s="99">
        <f>SUMIFS(通讯通路门店!$K:$K,通讯通路门店!$S:$S,$G599,通讯通路门店!$J:$J,"其他品牌专卖店")</f>
        <v>0</v>
      </c>
      <c r="BJ599" s="99">
        <f>SUMIFS(通讯通路门店!$AC:$AC,通讯通路门店!$S:$S,$G599)</f>
        <v>0</v>
      </c>
      <c r="BK599" s="99">
        <f>SUMIFS(通讯通路门店!$AD:$AD,通讯通路门店!$S:$S,$G599)</f>
        <v>0</v>
      </c>
      <c r="BL599" s="99">
        <f>SUMIFS(通讯通路门店!$AE:$AE,通讯通路门店!$S:$S,$G599)</f>
        <v>0</v>
      </c>
      <c r="BM599" s="99">
        <f>SUMIFS(通讯通路门店!$AF:$AF,通讯通路门店!$S:$S,$G599)</f>
        <v>0</v>
      </c>
      <c r="BN599" s="99">
        <f>SUMIFS(通讯通路门店!$AG:$AG,通讯通路门店!$S:$S,$G599)</f>
        <v>0</v>
      </c>
      <c r="BO599" s="99">
        <f>SUMIFS(通讯通路门店!$AH:$AH,通讯通路门店!$S:$S,$G599)</f>
        <v>0</v>
      </c>
      <c r="BP599" s="99">
        <f>SUMIFS(通讯通路门店!$AI:$AI,通讯通路门店!$S:$S,$G599)</f>
        <v>0</v>
      </c>
      <c r="BQ599" s="83"/>
    </row>
    <row r="600" spans="1:69">
      <c r="A600" s="99" t="str">
        <f>IFERROR(_xlfn.XLOOKUP($G600,通讯通路门店!$S$4:$S$993933,通讯通路门店!$A$4:$A$993933,0,0),"")</f>
        <v/>
      </c>
      <c r="B600" s="99" t="str">
        <f>IFERROR(_xlfn.XLOOKUP($G600,通讯通路门店!$S$4:$S$993933,通讯通路门店!$B$4:$B$993933,0,0),"")</f>
        <v/>
      </c>
      <c r="C600" s="99" t="str">
        <f>IFERROR(_xlfn.XLOOKUP($G600,通讯通路门店!$S$4:$S$993933,通讯通路门店!$C$4:$C$993933,0,0),"")</f>
        <v/>
      </c>
      <c r="D600" s="99" t="str">
        <f>IFERROR(_xlfn.XLOOKUP($G600,通讯通路门店!$S$4:$S$993933,通讯通路门店!$D$4:$D$993933,0,0),"")</f>
        <v/>
      </c>
      <c r="E600" s="83"/>
      <c r="F600" s="83"/>
      <c r="G600" s="101" t="e">
        <v>#N/A</v>
      </c>
      <c r="H600" s="102" t="str">
        <f>IFERROR(_xlfn.XLOOKUP($G600,通讯通路门店!$S$4:$S$993933,通讯通路门店!$R$4:$R$993933,0,0),"")</f>
        <v/>
      </c>
      <c r="I600" s="83"/>
      <c r="J600" s="83"/>
      <c r="K600" s="83"/>
      <c r="L600" s="83"/>
      <c r="M600" s="83"/>
      <c r="N600" s="83"/>
      <c r="O600" s="83"/>
      <c r="P600" s="83"/>
      <c r="Q600" s="83"/>
      <c r="R600" s="83"/>
      <c r="S600" s="83"/>
      <c r="T600" s="83"/>
      <c r="U600" s="99">
        <f>COUNTIF(通讯通路门店!$S:$S,$G600)</f>
        <v>0</v>
      </c>
      <c r="V600" s="99">
        <f>COUNTIFS(通讯通路门店!$S:$S,$G600,通讯通路门店!$J:$J,"综合卖场")</f>
        <v>0</v>
      </c>
      <c r="W600" s="99">
        <f>SUMIFS(通讯通路门店!$AJ:$AJ,通讯通路门店!$S:$S,通讯客户沙盘!$G600)</f>
        <v>0</v>
      </c>
      <c r="X600" s="99">
        <f t="shared" si="45"/>
        <v>0</v>
      </c>
      <c r="Y600" s="99">
        <f>COUNTIFS(通讯通路门店!$S:$S,$G600,通讯通路门店!$J:$J,"荣耀体验店")+COUNTIFS(通讯通路门店!$S:$S,$G600,通讯通路门店!$J:$J,"荣耀授权专卖店")</f>
        <v>0</v>
      </c>
      <c r="Z600" s="99">
        <f>COUNTIFS(通讯通路门店!$S:$S,$G600,通讯通路门店!$J:$J,"VIVO体验店")</f>
        <v>0</v>
      </c>
      <c r="AA600" s="99">
        <f>COUNTIFS(通讯通路门店!$S:$S,$G600,通讯通路门店!$J:$J,"OPPO体验店")</f>
        <v>0</v>
      </c>
      <c r="AB600" s="99">
        <f>COUNTIFS(通讯通路门店!$S:$S,$G600,通讯通路门店!$J:$J,"华为授权体验店")+COUNTIFS(通讯通路门店!$S:$S,$G600,通讯通路门店!$J:$J,"华为堡垒店")</f>
        <v>0</v>
      </c>
      <c r="AC600" s="99">
        <f>COUNTIFS(通讯通路门店!$S:$S,$G600,通讯通路门店!$J:$J,"小米体验店")</f>
        <v>0</v>
      </c>
      <c r="AD600" s="99">
        <f>COUNTIFS(通讯通路门店!$S:$S,$G600,通讯通路门店!$J:$J,"苹果体验店")</f>
        <v>0</v>
      </c>
      <c r="AE600" s="99">
        <f>COUNTIFS(通讯通路门店!$S:$S,$G600,通讯通路门店!$J:$J,"其他品牌专卖店")</f>
        <v>0</v>
      </c>
      <c r="AF600" s="99">
        <f>SUMIFS(通讯通路门店!$BI:$BI,通讯通路门店!$S:$S,$G600)</f>
        <v>0</v>
      </c>
      <c r="AG600" s="99">
        <f>SUMIFS(通讯通路门店!$BH:$BH,通讯通路门店!$S:$S,$G600)</f>
        <v>0</v>
      </c>
      <c r="AH600" s="99">
        <f t="shared" si="46"/>
        <v>0</v>
      </c>
      <c r="AI600" s="99">
        <f>SUMIFS(通讯通路门店!$BB:$BB,通讯通路门店!$S:$S,$G600)</f>
        <v>0</v>
      </c>
      <c r="AJ600" s="99">
        <f>SUMIFS(通讯通路门店!$BE:$BE,通讯通路门店!$S:$S,$G600)</f>
        <v>0</v>
      </c>
      <c r="AK600" s="99">
        <f>SUMIFS(通讯通路门店!$BG:$BG,通讯通路门店!$S:$S,$G600)</f>
        <v>0</v>
      </c>
      <c r="AL600" s="99">
        <f>SUMIFS(通讯通路门店!$BC:$BC,通讯通路门店!$S:$S,$G600)</f>
        <v>0</v>
      </c>
      <c r="AM600" s="99">
        <f>SUMIFS(通讯通路门店!$BD:$BD,通讯通路门店!$S:$S,$G600)</f>
        <v>0</v>
      </c>
      <c r="AN600" s="99">
        <f>SUMIFS(通讯通路门店!$BF:$BF,通讯通路门店!$S:$S,$G600)</f>
        <v>0</v>
      </c>
      <c r="AO600" s="99">
        <f t="shared" si="47"/>
        <v>0</v>
      </c>
      <c r="AP600" s="99">
        <f>SUMIFS(通讯通路门店!$K:$K,通讯通路门店!$S:$S,$G600)</f>
        <v>0</v>
      </c>
      <c r="AQ600" s="83"/>
      <c r="AR600" s="99">
        <f>SUMIFS(通讯通路门店!$T:$T,通讯通路门店!$S:$S,$G600)</f>
        <v>0</v>
      </c>
      <c r="AS600" s="99">
        <f>SUMIFS(通讯通路门店!$U:$U,通讯通路门店!$S:$S,$G600)</f>
        <v>0</v>
      </c>
      <c r="AT600" s="99">
        <f>SUMIFS(通讯通路门店!$V:$V,通讯通路门店!$S:$S,$G600)</f>
        <v>0</v>
      </c>
      <c r="AU600" s="99">
        <f>SUMIFS(通讯通路门店!$W:$W,通讯通路门店!$S:$S,$G600)</f>
        <v>0</v>
      </c>
      <c r="AV600" s="99">
        <f>SUMIFS(通讯通路门店!$Z:$Z,通讯通路门店!$S:$S,$G600)</f>
        <v>0</v>
      </c>
      <c r="AW600" s="99">
        <f>SUMIFS(通讯通路门店!$AB:$AB,通讯通路门店!$S:$S,$G600)</f>
        <v>0</v>
      </c>
      <c r="AX600" s="99">
        <f>SUMIFS(通讯通路门店!$X:$X,通讯通路门店!$S:$S,$G600)</f>
        <v>0</v>
      </c>
      <c r="AY600" s="99">
        <f>SUMIFS(通讯通路门店!$Y:$Y,通讯通路门店!$S:$S,$G600)</f>
        <v>0</v>
      </c>
      <c r="AZ600" s="99">
        <f>SUMIFS(通讯通路门店!$AA:$AA,通讯通路门店!$S:$S,$G600)</f>
        <v>0</v>
      </c>
      <c r="BA600" s="99">
        <f t="shared" si="48"/>
        <v>0</v>
      </c>
      <c r="BB600" s="99">
        <f t="shared" si="49"/>
        <v>0</v>
      </c>
      <c r="BC600" s="99">
        <f>SUMIFS(通讯通路门店!$W:$W,通讯通路门店!$S:$S,$G600,通讯通路门店!$J:$J,"荣耀体验店")+SUMIFS(通讯通路门店!$W:$W,通讯通路门店!$S:$S,$G600,通讯通路门店!$J:$J,"荣耀授权专卖店")</f>
        <v>0</v>
      </c>
      <c r="BD600" s="99">
        <f>SUMIFS(通讯通路门店!$Z:$Z,通讯通路门店!$S:$S,$G600,通讯通路门店!$J:$J,"VIVO体验店")</f>
        <v>0</v>
      </c>
      <c r="BE600" s="99">
        <f>SUMIFS(通讯通路门店!$AB:$AB,通讯通路门店!$S:$S,$G600,通讯通路门店!$J:$J,"OPPO体验店")</f>
        <v>0</v>
      </c>
      <c r="BF600" s="99">
        <f>SUMIFS(通讯通路门店!$X:$X,通讯通路门店!$S:$S,$G600,通讯通路门店!$J:$J,"华为授权体验店")+SUMIFS(通讯通路门店!$AA:$AA,通讯通路门店!$S:$S,$G600,通讯通路门店!$J:$J,"华为堡垒店")</f>
        <v>0</v>
      </c>
      <c r="BG600" s="99">
        <f>SUMIFS(通讯通路门店!$Y:$Y,通讯通路门店!$S:$S,$G600,通讯通路门店!$J:$J,"小米体验店")</f>
        <v>0</v>
      </c>
      <c r="BH600" s="99">
        <f>SUMIFS(通讯通路门店!$AA:$AA,通讯通路门店!$S:$S,$G600,通讯通路门店!$J:$J,"苹果体验店")</f>
        <v>0</v>
      </c>
      <c r="BI600" s="99">
        <f>SUMIFS(通讯通路门店!$K:$K,通讯通路门店!$S:$S,$G600,通讯通路门店!$J:$J,"其他品牌专卖店")</f>
        <v>0</v>
      </c>
      <c r="BJ600" s="99">
        <f>SUMIFS(通讯通路门店!$AC:$AC,通讯通路门店!$S:$S,$G600)</f>
        <v>0</v>
      </c>
      <c r="BK600" s="99">
        <f>SUMIFS(通讯通路门店!$AD:$AD,通讯通路门店!$S:$S,$G600)</f>
        <v>0</v>
      </c>
      <c r="BL600" s="99">
        <f>SUMIFS(通讯通路门店!$AE:$AE,通讯通路门店!$S:$S,$G600)</f>
        <v>0</v>
      </c>
      <c r="BM600" s="99">
        <f>SUMIFS(通讯通路门店!$AF:$AF,通讯通路门店!$S:$S,$G600)</f>
        <v>0</v>
      </c>
      <c r="BN600" s="99">
        <f>SUMIFS(通讯通路门店!$AG:$AG,通讯通路门店!$S:$S,$G600)</f>
        <v>0</v>
      </c>
      <c r="BO600" s="99">
        <f>SUMIFS(通讯通路门店!$AH:$AH,通讯通路门店!$S:$S,$G600)</f>
        <v>0</v>
      </c>
      <c r="BP600" s="99">
        <f>SUMIFS(通讯通路门店!$AI:$AI,通讯通路门店!$S:$S,$G600)</f>
        <v>0</v>
      </c>
      <c r="BQ600" s="83"/>
    </row>
    <row r="601" spans="1:69">
      <c r="A601" s="99" t="str">
        <f>IFERROR(_xlfn.XLOOKUP($G601,通讯通路门店!$S$4:$S$993933,通讯通路门店!$A$4:$A$993933,0,0),"")</f>
        <v/>
      </c>
      <c r="B601" s="99" t="str">
        <f>IFERROR(_xlfn.XLOOKUP($G601,通讯通路门店!$S$4:$S$993933,通讯通路门店!$B$4:$B$993933,0,0),"")</f>
        <v/>
      </c>
      <c r="C601" s="99" t="str">
        <f>IFERROR(_xlfn.XLOOKUP($G601,通讯通路门店!$S$4:$S$993933,通讯通路门店!$C$4:$C$993933,0,0),"")</f>
        <v/>
      </c>
      <c r="D601" s="99" t="str">
        <f>IFERROR(_xlfn.XLOOKUP($G601,通讯通路门店!$S$4:$S$993933,通讯通路门店!$D$4:$D$993933,0,0),"")</f>
        <v/>
      </c>
      <c r="E601" s="83"/>
      <c r="F601" s="83"/>
      <c r="G601" s="101" t="e">
        <v>#N/A</v>
      </c>
      <c r="H601" s="102" t="str">
        <f>IFERROR(_xlfn.XLOOKUP($G601,通讯通路门店!$S$4:$S$993933,通讯通路门店!$R$4:$R$993933,0,0),"")</f>
        <v/>
      </c>
      <c r="I601" s="83"/>
      <c r="J601" s="83"/>
      <c r="K601" s="83"/>
      <c r="L601" s="83"/>
      <c r="M601" s="83"/>
      <c r="N601" s="83"/>
      <c r="O601" s="83"/>
      <c r="P601" s="83"/>
      <c r="Q601" s="83"/>
      <c r="R601" s="83"/>
      <c r="S601" s="83"/>
      <c r="T601" s="83"/>
      <c r="U601" s="99">
        <f>COUNTIF(通讯通路门店!$S:$S,$G601)</f>
        <v>0</v>
      </c>
      <c r="V601" s="99">
        <f>COUNTIFS(通讯通路门店!$S:$S,$G601,通讯通路门店!$J:$J,"综合卖场")</f>
        <v>0</v>
      </c>
      <c r="W601" s="99">
        <f>SUMIFS(通讯通路门店!$AJ:$AJ,通讯通路门店!$S:$S,通讯客户沙盘!$G601)</f>
        <v>0</v>
      </c>
      <c r="X601" s="99">
        <f t="shared" si="45"/>
        <v>0</v>
      </c>
      <c r="Y601" s="99">
        <f>COUNTIFS(通讯通路门店!$S:$S,$G601,通讯通路门店!$J:$J,"荣耀体验店")+COUNTIFS(通讯通路门店!$S:$S,$G601,通讯通路门店!$J:$J,"荣耀授权专卖店")</f>
        <v>0</v>
      </c>
      <c r="Z601" s="99">
        <f>COUNTIFS(通讯通路门店!$S:$S,$G601,通讯通路门店!$J:$J,"VIVO体验店")</f>
        <v>0</v>
      </c>
      <c r="AA601" s="99">
        <f>COUNTIFS(通讯通路门店!$S:$S,$G601,通讯通路门店!$J:$J,"OPPO体验店")</f>
        <v>0</v>
      </c>
      <c r="AB601" s="99">
        <f>COUNTIFS(通讯通路门店!$S:$S,$G601,通讯通路门店!$J:$J,"华为授权体验店")+COUNTIFS(通讯通路门店!$S:$S,$G601,通讯通路门店!$J:$J,"华为堡垒店")</f>
        <v>0</v>
      </c>
      <c r="AC601" s="99">
        <f>COUNTIFS(通讯通路门店!$S:$S,$G601,通讯通路门店!$J:$J,"小米体验店")</f>
        <v>0</v>
      </c>
      <c r="AD601" s="99">
        <f>COUNTIFS(通讯通路门店!$S:$S,$G601,通讯通路门店!$J:$J,"苹果体验店")</f>
        <v>0</v>
      </c>
      <c r="AE601" s="99">
        <f>COUNTIFS(通讯通路门店!$S:$S,$G601,通讯通路门店!$J:$J,"其他品牌专卖店")</f>
        <v>0</v>
      </c>
      <c r="AF601" s="99">
        <f>SUMIFS(通讯通路门店!$BI:$BI,通讯通路门店!$S:$S,$G601)</f>
        <v>0</v>
      </c>
      <c r="AG601" s="99">
        <f>SUMIFS(通讯通路门店!$BH:$BH,通讯通路门店!$S:$S,$G601)</f>
        <v>0</v>
      </c>
      <c r="AH601" s="99">
        <f t="shared" si="46"/>
        <v>0</v>
      </c>
      <c r="AI601" s="99">
        <f>SUMIFS(通讯通路门店!$BB:$BB,通讯通路门店!$S:$S,$G601)</f>
        <v>0</v>
      </c>
      <c r="AJ601" s="99">
        <f>SUMIFS(通讯通路门店!$BE:$BE,通讯通路门店!$S:$S,$G601)</f>
        <v>0</v>
      </c>
      <c r="AK601" s="99">
        <f>SUMIFS(通讯通路门店!$BG:$BG,通讯通路门店!$S:$S,$G601)</f>
        <v>0</v>
      </c>
      <c r="AL601" s="99">
        <f>SUMIFS(通讯通路门店!$BC:$BC,通讯通路门店!$S:$S,$G601)</f>
        <v>0</v>
      </c>
      <c r="AM601" s="99">
        <f>SUMIFS(通讯通路门店!$BD:$BD,通讯通路门店!$S:$S,$G601)</f>
        <v>0</v>
      </c>
      <c r="AN601" s="99">
        <f>SUMIFS(通讯通路门店!$BF:$BF,通讯通路门店!$S:$S,$G601)</f>
        <v>0</v>
      </c>
      <c r="AO601" s="99">
        <f t="shared" si="47"/>
        <v>0</v>
      </c>
      <c r="AP601" s="99">
        <f>SUMIFS(通讯通路门店!$K:$K,通讯通路门店!$S:$S,$G601)</f>
        <v>0</v>
      </c>
      <c r="AQ601" s="83"/>
      <c r="AR601" s="99">
        <f>SUMIFS(通讯通路门店!$T:$T,通讯通路门店!$S:$S,$G601)</f>
        <v>0</v>
      </c>
      <c r="AS601" s="99">
        <f>SUMIFS(通讯通路门店!$U:$U,通讯通路门店!$S:$S,$G601)</f>
        <v>0</v>
      </c>
      <c r="AT601" s="99">
        <f>SUMIFS(通讯通路门店!$V:$V,通讯通路门店!$S:$S,$G601)</f>
        <v>0</v>
      </c>
      <c r="AU601" s="99">
        <f>SUMIFS(通讯通路门店!$W:$W,通讯通路门店!$S:$S,$G601)</f>
        <v>0</v>
      </c>
      <c r="AV601" s="99">
        <f>SUMIFS(通讯通路门店!$Z:$Z,通讯通路门店!$S:$S,$G601)</f>
        <v>0</v>
      </c>
      <c r="AW601" s="99">
        <f>SUMIFS(通讯通路门店!$AB:$AB,通讯通路门店!$S:$S,$G601)</f>
        <v>0</v>
      </c>
      <c r="AX601" s="99">
        <f>SUMIFS(通讯通路门店!$X:$X,通讯通路门店!$S:$S,$G601)</f>
        <v>0</v>
      </c>
      <c r="AY601" s="99">
        <f>SUMIFS(通讯通路门店!$Y:$Y,通讯通路门店!$S:$S,$G601)</f>
        <v>0</v>
      </c>
      <c r="AZ601" s="99">
        <f>SUMIFS(通讯通路门店!$AA:$AA,通讯通路门店!$S:$S,$G601)</f>
        <v>0</v>
      </c>
      <c r="BA601" s="99">
        <f t="shared" si="48"/>
        <v>0</v>
      </c>
      <c r="BB601" s="99">
        <f t="shared" si="49"/>
        <v>0</v>
      </c>
      <c r="BC601" s="99">
        <f>SUMIFS(通讯通路门店!$W:$W,通讯通路门店!$S:$S,$G601,通讯通路门店!$J:$J,"荣耀体验店")+SUMIFS(通讯通路门店!$W:$W,通讯通路门店!$S:$S,$G601,通讯通路门店!$J:$J,"荣耀授权专卖店")</f>
        <v>0</v>
      </c>
      <c r="BD601" s="99">
        <f>SUMIFS(通讯通路门店!$Z:$Z,通讯通路门店!$S:$S,$G601,通讯通路门店!$J:$J,"VIVO体验店")</f>
        <v>0</v>
      </c>
      <c r="BE601" s="99">
        <f>SUMIFS(通讯通路门店!$AB:$AB,通讯通路门店!$S:$S,$G601,通讯通路门店!$J:$J,"OPPO体验店")</f>
        <v>0</v>
      </c>
      <c r="BF601" s="99">
        <f>SUMIFS(通讯通路门店!$X:$X,通讯通路门店!$S:$S,$G601,通讯通路门店!$J:$J,"华为授权体验店")+SUMIFS(通讯通路门店!$AA:$AA,通讯通路门店!$S:$S,$G601,通讯通路门店!$J:$J,"华为堡垒店")</f>
        <v>0</v>
      </c>
      <c r="BG601" s="99">
        <f>SUMIFS(通讯通路门店!$Y:$Y,通讯通路门店!$S:$S,$G601,通讯通路门店!$J:$J,"小米体验店")</f>
        <v>0</v>
      </c>
      <c r="BH601" s="99">
        <f>SUMIFS(通讯通路门店!$AA:$AA,通讯通路门店!$S:$S,$G601,通讯通路门店!$J:$J,"苹果体验店")</f>
        <v>0</v>
      </c>
      <c r="BI601" s="99">
        <f>SUMIFS(通讯通路门店!$K:$K,通讯通路门店!$S:$S,$G601,通讯通路门店!$J:$J,"其他品牌专卖店")</f>
        <v>0</v>
      </c>
      <c r="BJ601" s="99">
        <f>SUMIFS(通讯通路门店!$AC:$AC,通讯通路门店!$S:$S,$G601)</f>
        <v>0</v>
      </c>
      <c r="BK601" s="99">
        <f>SUMIFS(通讯通路门店!$AD:$AD,通讯通路门店!$S:$S,$G601)</f>
        <v>0</v>
      </c>
      <c r="BL601" s="99">
        <f>SUMIFS(通讯通路门店!$AE:$AE,通讯通路门店!$S:$S,$G601)</f>
        <v>0</v>
      </c>
      <c r="BM601" s="99">
        <f>SUMIFS(通讯通路门店!$AF:$AF,通讯通路门店!$S:$S,$G601)</f>
        <v>0</v>
      </c>
      <c r="BN601" s="99">
        <f>SUMIFS(通讯通路门店!$AG:$AG,通讯通路门店!$S:$S,$G601)</f>
        <v>0</v>
      </c>
      <c r="BO601" s="99">
        <f>SUMIFS(通讯通路门店!$AH:$AH,通讯通路门店!$S:$S,$G601)</f>
        <v>0</v>
      </c>
      <c r="BP601" s="99">
        <f>SUMIFS(通讯通路门店!$AI:$AI,通讯通路门店!$S:$S,$G601)</f>
        <v>0</v>
      </c>
      <c r="BQ601" s="83"/>
    </row>
    <row r="602" spans="1:69">
      <c r="A602" s="99" t="str">
        <f>IFERROR(_xlfn.XLOOKUP($G602,通讯通路门店!$S$4:$S$993933,通讯通路门店!$A$4:$A$993933,0,0),"")</f>
        <v/>
      </c>
      <c r="B602" s="99" t="str">
        <f>IFERROR(_xlfn.XLOOKUP($G602,通讯通路门店!$S$4:$S$993933,通讯通路门店!$B$4:$B$993933,0,0),"")</f>
        <v/>
      </c>
      <c r="C602" s="99" t="str">
        <f>IFERROR(_xlfn.XLOOKUP($G602,通讯通路门店!$S$4:$S$993933,通讯通路门店!$C$4:$C$993933,0,0),"")</f>
        <v/>
      </c>
      <c r="D602" s="99" t="str">
        <f>IFERROR(_xlfn.XLOOKUP($G602,通讯通路门店!$S$4:$S$993933,通讯通路门店!$D$4:$D$993933,0,0),"")</f>
        <v/>
      </c>
      <c r="E602" s="83"/>
      <c r="F602" s="83"/>
      <c r="G602" s="101" t="e">
        <v>#N/A</v>
      </c>
      <c r="H602" s="102" t="str">
        <f>IFERROR(_xlfn.XLOOKUP($G602,通讯通路门店!$S$4:$S$993933,通讯通路门店!$R$4:$R$993933,0,0),"")</f>
        <v/>
      </c>
      <c r="I602" s="83"/>
      <c r="J602" s="83"/>
      <c r="K602" s="83"/>
      <c r="L602" s="83"/>
      <c r="M602" s="83"/>
      <c r="N602" s="83"/>
      <c r="O602" s="83"/>
      <c r="P602" s="83"/>
      <c r="Q602" s="83"/>
      <c r="R602" s="83"/>
      <c r="S602" s="83"/>
      <c r="T602" s="83"/>
      <c r="U602" s="99">
        <f>COUNTIF(通讯通路门店!$S:$S,$G602)</f>
        <v>0</v>
      </c>
      <c r="V602" s="99">
        <f>COUNTIFS(通讯通路门店!$S:$S,$G602,通讯通路门店!$J:$J,"综合卖场")</f>
        <v>0</v>
      </c>
      <c r="W602" s="99">
        <f>SUMIFS(通讯通路门店!$AJ:$AJ,通讯通路门店!$S:$S,通讯客户沙盘!$G602)</f>
        <v>0</v>
      </c>
      <c r="X602" s="99">
        <f t="shared" si="45"/>
        <v>0</v>
      </c>
      <c r="Y602" s="99">
        <f>COUNTIFS(通讯通路门店!$S:$S,$G602,通讯通路门店!$J:$J,"荣耀体验店")+COUNTIFS(通讯通路门店!$S:$S,$G602,通讯通路门店!$J:$J,"荣耀授权专卖店")</f>
        <v>0</v>
      </c>
      <c r="Z602" s="99">
        <f>COUNTIFS(通讯通路门店!$S:$S,$G602,通讯通路门店!$J:$J,"VIVO体验店")</f>
        <v>0</v>
      </c>
      <c r="AA602" s="99">
        <f>COUNTIFS(通讯通路门店!$S:$S,$G602,通讯通路门店!$J:$J,"OPPO体验店")</f>
        <v>0</v>
      </c>
      <c r="AB602" s="99">
        <f>COUNTIFS(通讯通路门店!$S:$S,$G602,通讯通路门店!$J:$J,"华为授权体验店")+COUNTIFS(通讯通路门店!$S:$S,$G602,通讯通路门店!$J:$J,"华为堡垒店")</f>
        <v>0</v>
      </c>
      <c r="AC602" s="99">
        <f>COUNTIFS(通讯通路门店!$S:$S,$G602,通讯通路门店!$J:$J,"小米体验店")</f>
        <v>0</v>
      </c>
      <c r="AD602" s="99">
        <f>COUNTIFS(通讯通路门店!$S:$S,$G602,通讯通路门店!$J:$J,"苹果体验店")</f>
        <v>0</v>
      </c>
      <c r="AE602" s="99">
        <f>COUNTIFS(通讯通路门店!$S:$S,$G602,通讯通路门店!$J:$J,"其他品牌专卖店")</f>
        <v>0</v>
      </c>
      <c r="AF602" s="99">
        <f>SUMIFS(通讯通路门店!$BI:$BI,通讯通路门店!$S:$S,$G602)</f>
        <v>0</v>
      </c>
      <c r="AG602" s="99">
        <f>SUMIFS(通讯通路门店!$BH:$BH,通讯通路门店!$S:$S,$G602)</f>
        <v>0</v>
      </c>
      <c r="AH602" s="99">
        <f t="shared" si="46"/>
        <v>0</v>
      </c>
      <c r="AI602" s="99">
        <f>SUMIFS(通讯通路门店!$BB:$BB,通讯通路门店!$S:$S,$G602)</f>
        <v>0</v>
      </c>
      <c r="AJ602" s="99">
        <f>SUMIFS(通讯通路门店!$BE:$BE,通讯通路门店!$S:$S,$G602)</f>
        <v>0</v>
      </c>
      <c r="AK602" s="99">
        <f>SUMIFS(通讯通路门店!$BG:$BG,通讯通路门店!$S:$S,$G602)</f>
        <v>0</v>
      </c>
      <c r="AL602" s="99">
        <f>SUMIFS(通讯通路门店!$BC:$BC,通讯通路门店!$S:$S,$G602)</f>
        <v>0</v>
      </c>
      <c r="AM602" s="99">
        <f>SUMIFS(通讯通路门店!$BD:$BD,通讯通路门店!$S:$S,$G602)</f>
        <v>0</v>
      </c>
      <c r="AN602" s="99">
        <f>SUMIFS(通讯通路门店!$BF:$BF,通讯通路门店!$S:$S,$G602)</f>
        <v>0</v>
      </c>
      <c r="AO602" s="99">
        <f t="shared" si="47"/>
        <v>0</v>
      </c>
      <c r="AP602" s="99">
        <f>SUMIFS(通讯通路门店!$K:$K,通讯通路门店!$S:$S,$G602)</f>
        <v>0</v>
      </c>
      <c r="AQ602" s="83"/>
      <c r="AR602" s="99">
        <f>SUMIFS(通讯通路门店!$T:$T,通讯通路门店!$S:$S,$G602)</f>
        <v>0</v>
      </c>
      <c r="AS602" s="99">
        <f>SUMIFS(通讯通路门店!$U:$U,通讯通路门店!$S:$S,$G602)</f>
        <v>0</v>
      </c>
      <c r="AT602" s="99">
        <f>SUMIFS(通讯通路门店!$V:$V,通讯通路门店!$S:$S,$G602)</f>
        <v>0</v>
      </c>
      <c r="AU602" s="99">
        <f>SUMIFS(通讯通路门店!$W:$W,通讯通路门店!$S:$S,$G602)</f>
        <v>0</v>
      </c>
      <c r="AV602" s="99">
        <f>SUMIFS(通讯通路门店!$Z:$Z,通讯通路门店!$S:$S,$G602)</f>
        <v>0</v>
      </c>
      <c r="AW602" s="99">
        <f>SUMIFS(通讯通路门店!$AB:$AB,通讯通路门店!$S:$S,$G602)</f>
        <v>0</v>
      </c>
      <c r="AX602" s="99">
        <f>SUMIFS(通讯通路门店!$X:$X,通讯通路门店!$S:$S,$G602)</f>
        <v>0</v>
      </c>
      <c r="AY602" s="99">
        <f>SUMIFS(通讯通路门店!$Y:$Y,通讯通路门店!$S:$S,$G602)</f>
        <v>0</v>
      </c>
      <c r="AZ602" s="99">
        <f>SUMIFS(通讯通路门店!$AA:$AA,通讯通路门店!$S:$S,$G602)</f>
        <v>0</v>
      </c>
      <c r="BA602" s="99">
        <f t="shared" si="48"/>
        <v>0</v>
      </c>
      <c r="BB602" s="99">
        <f t="shared" si="49"/>
        <v>0</v>
      </c>
      <c r="BC602" s="99">
        <f>SUMIFS(通讯通路门店!$W:$W,通讯通路门店!$S:$S,$G602,通讯通路门店!$J:$J,"荣耀体验店")+SUMIFS(通讯通路门店!$W:$W,通讯通路门店!$S:$S,$G602,通讯通路门店!$J:$J,"荣耀授权专卖店")</f>
        <v>0</v>
      </c>
      <c r="BD602" s="99">
        <f>SUMIFS(通讯通路门店!$Z:$Z,通讯通路门店!$S:$S,$G602,通讯通路门店!$J:$J,"VIVO体验店")</f>
        <v>0</v>
      </c>
      <c r="BE602" s="99">
        <f>SUMIFS(通讯通路门店!$AB:$AB,通讯通路门店!$S:$S,$G602,通讯通路门店!$J:$J,"OPPO体验店")</f>
        <v>0</v>
      </c>
      <c r="BF602" s="99">
        <f>SUMIFS(通讯通路门店!$X:$X,通讯通路门店!$S:$S,$G602,通讯通路门店!$J:$J,"华为授权体验店")+SUMIFS(通讯通路门店!$AA:$AA,通讯通路门店!$S:$S,$G602,通讯通路门店!$J:$J,"华为堡垒店")</f>
        <v>0</v>
      </c>
      <c r="BG602" s="99">
        <f>SUMIFS(通讯通路门店!$Y:$Y,通讯通路门店!$S:$S,$G602,通讯通路门店!$J:$J,"小米体验店")</f>
        <v>0</v>
      </c>
      <c r="BH602" s="99">
        <f>SUMIFS(通讯通路门店!$AA:$AA,通讯通路门店!$S:$S,$G602,通讯通路门店!$J:$J,"苹果体验店")</f>
        <v>0</v>
      </c>
      <c r="BI602" s="99">
        <f>SUMIFS(通讯通路门店!$K:$K,通讯通路门店!$S:$S,$G602,通讯通路门店!$J:$J,"其他品牌专卖店")</f>
        <v>0</v>
      </c>
      <c r="BJ602" s="99">
        <f>SUMIFS(通讯通路门店!$AC:$AC,通讯通路门店!$S:$S,$G602)</f>
        <v>0</v>
      </c>
      <c r="BK602" s="99">
        <f>SUMIFS(通讯通路门店!$AD:$AD,通讯通路门店!$S:$S,$G602)</f>
        <v>0</v>
      </c>
      <c r="BL602" s="99">
        <f>SUMIFS(通讯通路门店!$AE:$AE,通讯通路门店!$S:$S,$G602)</f>
        <v>0</v>
      </c>
      <c r="BM602" s="99">
        <f>SUMIFS(通讯通路门店!$AF:$AF,通讯通路门店!$S:$S,$G602)</f>
        <v>0</v>
      </c>
      <c r="BN602" s="99">
        <f>SUMIFS(通讯通路门店!$AG:$AG,通讯通路门店!$S:$S,$G602)</f>
        <v>0</v>
      </c>
      <c r="BO602" s="99">
        <f>SUMIFS(通讯通路门店!$AH:$AH,通讯通路门店!$S:$S,$G602)</f>
        <v>0</v>
      </c>
      <c r="BP602" s="99">
        <f>SUMIFS(通讯通路门店!$AI:$AI,通讯通路门店!$S:$S,$G602)</f>
        <v>0</v>
      </c>
      <c r="BQ602" s="83"/>
    </row>
    <row r="603" spans="1:69">
      <c r="A603" s="99" t="str">
        <f>IFERROR(_xlfn.XLOOKUP($G603,通讯通路门店!$S$4:$S$993933,通讯通路门店!$A$4:$A$993933,0,0),"")</f>
        <v/>
      </c>
      <c r="B603" s="99" t="str">
        <f>IFERROR(_xlfn.XLOOKUP($G603,通讯通路门店!$S$4:$S$993933,通讯通路门店!$B$4:$B$993933,0,0),"")</f>
        <v/>
      </c>
      <c r="C603" s="99" t="str">
        <f>IFERROR(_xlfn.XLOOKUP($G603,通讯通路门店!$S$4:$S$993933,通讯通路门店!$C$4:$C$993933,0,0),"")</f>
        <v/>
      </c>
      <c r="D603" s="99" t="str">
        <f>IFERROR(_xlfn.XLOOKUP($G603,通讯通路门店!$S$4:$S$993933,通讯通路门店!$D$4:$D$993933,0,0),"")</f>
        <v/>
      </c>
      <c r="E603" s="83"/>
      <c r="F603" s="83"/>
      <c r="G603" s="101" t="e">
        <v>#N/A</v>
      </c>
      <c r="H603" s="102" t="str">
        <f>IFERROR(_xlfn.XLOOKUP($G603,通讯通路门店!$S$4:$S$993933,通讯通路门店!$R$4:$R$993933,0,0),"")</f>
        <v/>
      </c>
      <c r="I603" s="83"/>
      <c r="J603" s="83"/>
      <c r="K603" s="83"/>
      <c r="L603" s="83"/>
      <c r="M603" s="83"/>
      <c r="N603" s="83"/>
      <c r="O603" s="83"/>
      <c r="P603" s="83"/>
      <c r="Q603" s="83"/>
      <c r="R603" s="83"/>
      <c r="S603" s="83"/>
      <c r="T603" s="83"/>
      <c r="U603" s="99">
        <f>COUNTIF(通讯通路门店!$S:$S,$G603)</f>
        <v>0</v>
      </c>
      <c r="V603" s="99">
        <f>COUNTIFS(通讯通路门店!$S:$S,$G603,通讯通路门店!$J:$J,"综合卖场")</f>
        <v>0</v>
      </c>
      <c r="W603" s="99">
        <f>SUMIFS(通讯通路门店!$AJ:$AJ,通讯通路门店!$S:$S,通讯客户沙盘!$G603)</f>
        <v>0</v>
      </c>
      <c r="X603" s="99">
        <f t="shared" si="45"/>
        <v>0</v>
      </c>
      <c r="Y603" s="99">
        <f>COUNTIFS(通讯通路门店!$S:$S,$G603,通讯通路门店!$J:$J,"荣耀体验店")+COUNTIFS(通讯通路门店!$S:$S,$G603,通讯通路门店!$J:$J,"荣耀授权专卖店")</f>
        <v>0</v>
      </c>
      <c r="Z603" s="99">
        <f>COUNTIFS(通讯通路门店!$S:$S,$G603,通讯通路门店!$J:$J,"VIVO体验店")</f>
        <v>0</v>
      </c>
      <c r="AA603" s="99">
        <f>COUNTIFS(通讯通路门店!$S:$S,$G603,通讯通路门店!$J:$J,"OPPO体验店")</f>
        <v>0</v>
      </c>
      <c r="AB603" s="99">
        <f>COUNTIFS(通讯通路门店!$S:$S,$G603,通讯通路门店!$J:$J,"华为授权体验店")+COUNTIFS(通讯通路门店!$S:$S,$G603,通讯通路门店!$J:$J,"华为堡垒店")</f>
        <v>0</v>
      </c>
      <c r="AC603" s="99">
        <f>COUNTIFS(通讯通路门店!$S:$S,$G603,通讯通路门店!$J:$J,"小米体验店")</f>
        <v>0</v>
      </c>
      <c r="AD603" s="99">
        <f>COUNTIFS(通讯通路门店!$S:$S,$G603,通讯通路门店!$J:$J,"苹果体验店")</f>
        <v>0</v>
      </c>
      <c r="AE603" s="99">
        <f>COUNTIFS(通讯通路门店!$S:$S,$G603,通讯通路门店!$J:$J,"其他品牌专卖店")</f>
        <v>0</v>
      </c>
      <c r="AF603" s="99">
        <f>SUMIFS(通讯通路门店!$BI:$BI,通讯通路门店!$S:$S,$G603)</f>
        <v>0</v>
      </c>
      <c r="AG603" s="99">
        <f>SUMIFS(通讯通路门店!$BH:$BH,通讯通路门店!$S:$S,$G603)</f>
        <v>0</v>
      </c>
      <c r="AH603" s="99">
        <f t="shared" si="46"/>
        <v>0</v>
      </c>
      <c r="AI603" s="99">
        <f>SUMIFS(通讯通路门店!$BB:$BB,通讯通路门店!$S:$S,$G603)</f>
        <v>0</v>
      </c>
      <c r="AJ603" s="99">
        <f>SUMIFS(通讯通路门店!$BE:$BE,通讯通路门店!$S:$S,$G603)</f>
        <v>0</v>
      </c>
      <c r="AK603" s="99">
        <f>SUMIFS(通讯通路门店!$BG:$BG,通讯通路门店!$S:$S,$G603)</f>
        <v>0</v>
      </c>
      <c r="AL603" s="99">
        <f>SUMIFS(通讯通路门店!$BC:$BC,通讯通路门店!$S:$S,$G603)</f>
        <v>0</v>
      </c>
      <c r="AM603" s="99">
        <f>SUMIFS(通讯通路门店!$BD:$BD,通讯通路门店!$S:$S,$G603)</f>
        <v>0</v>
      </c>
      <c r="AN603" s="99">
        <f>SUMIFS(通讯通路门店!$BF:$BF,通讯通路门店!$S:$S,$G603)</f>
        <v>0</v>
      </c>
      <c r="AO603" s="99">
        <f t="shared" si="47"/>
        <v>0</v>
      </c>
      <c r="AP603" s="99">
        <f>SUMIFS(通讯通路门店!$K:$K,通讯通路门店!$S:$S,$G603)</f>
        <v>0</v>
      </c>
      <c r="AQ603" s="83"/>
      <c r="AR603" s="99">
        <f>SUMIFS(通讯通路门店!$T:$T,通讯通路门店!$S:$S,$G603)</f>
        <v>0</v>
      </c>
      <c r="AS603" s="99">
        <f>SUMIFS(通讯通路门店!$U:$U,通讯通路门店!$S:$S,$G603)</f>
        <v>0</v>
      </c>
      <c r="AT603" s="99">
        <f>SUMIFS(通讯通路门店!$V:$V,通讯通路门店!$S:$S,$G603)</f>
        <v>0</v>
      </c>
      <c r="AU603" s="99">
        <f>SUMIFS(通讯通路门店!$W:$W,通讯通路门店!$S:$S,$G603)</f>
        <v>0</v>
      </c>
      <c r="AV603" s="99">
        <f>SUMIFS(通讯通路门店!$Z:$Z,通讯通路门店!$S:$S,$G603)</f>
        <v>0</v>
      </c>
      <c r="AW603" s="99">
        <f>SUMIFS(通讯通路门店!$AB:$AB,通讯通路门店!$S:$S,$G603)</f>
        <v>0</v>
      </c>
      <c r="AX603" s="99">
        <f>SUMIFS(通讯通路门店!$X:$X,通讯通路门店!$S:$S,$G603)</f>
        <v>0</v>
      </c>
      <c r="AY603" s="99">
        <f>SUMIFS(通讯通路门店!$Y:$Y,通讯通路门店!$S:$S,$G603)</f>
        <v>0</v>
      </c>
      <c r="AZ603" s="99">
        <f>SUMIFS(通讯通路门店!$AA:$AA,通讯通路门店!$S:$S,$G603)</f>
        <v>0</v>
      </c>
      <c r="BA603" s="99">
        <f t="shared" si="48"/>
        <v>0</v>
      </c>
      <c r="BB603" s="99">
        <f t="shared" si="49"/>
        <v>0</v>
      </c>
      <c r="BC603" s="99">
        <f>SUMIFS(通讯通路门店!$W:$W,通讯通路门店!$S:$S,$G603,通讯通路门店!$J:$J,"荣耀体验店")+SUMIFS(通讯通路门店!$W:$W,通讯通路门店!$S:$S,$G603,通讯通路门店!$J:$J,"荣耀授权专卖店")</f>
        <v>0</v>
      </c>
      <c r="BD603" s="99">
        <f>SUMIFS(通讯通路门店!$Z:$Z,通讯通路门店!$S:$S,$G603,通讯通路门店!$J:$J,"VIVO体验店")</f>
        <v>0</v>
      </c>
      <c r="BE603" s="99">
        <f>SUMIFS(通讯通路门店!$AB:$AB,通讯通路门店!$S:$S,$G603,通讯通路门店!$J:$J,"OPPO体验店")</f>
        <v>0</v>
      </c>
      <c r="BF603" s="99">
        <f>SUMIFS(通讯通路门店!$X:$X,通讯通路门店!$S:$S,$G603,通讯通路门店!$J:$J,"华为授权体验店")+SUMIFS(通讯通路门店!$AA:$AA,通讯通路门店!$S:$S,$G603,通讯通路门店!$J:$J,"华为堡垒店")</f>
        <v>0</v>
      </c>
      <c r="BG603" s="99">
        <f>SUMIFS(通讯通路门店!$Y:$Y,通讯通路门店!$S:$S,$G603,通讯通路门店!$J:$J,"小米体验店")</f>
        <v>0</v>
      </c>
      <c r="BH603" s="99">
        <f>SUMIFS(通讯通路门店!$AA:$AA,通讯通路门店!$S:$S,$G603,通讯通路门店!$J:$J,"苹果体验店")</f>
        <v>0</v>
      </c>
      <c r="BI603" s="99">
        <f>SUMIFS(通讯通路门店!$K:$K,通讯通路门店!$S:$S,$G603,通讯通路门店!$J:$J,"其他品牌专卖店")</f>
        <v>0</v>
      </c>
      <c r="BJ603" s="99">
        <f>SUMIFS(通讯通路门店!$AC:$AC,通讯通路门店!$S:$S,$G603)</f>
        <v>0</v>
      </c>
      <c r="BK603" s="99">
        <f>SUMIFS(通讯通路门店!$AD:$AD,通讯通路门店!$S:$S,$G603)</f>
        <v>0</v>
      </c>
      <c r="BL603" s="99">
        <f>SUMIFS(通讯通路门店!$AE:$AE,通讯通路门店!$S:$S,$G603)</f>
        <v>0</v>
      </c>
      <c r="BM603" s="99">
        <f>SUMIFS(通讯通路门店!$AF:$AF,通讯通路门店!$S:$S,$G603)</f>
        <v>0</v>
      </c>
      <c r="BN603" s="99">
        <f>SUMIFS(通讯通路门店!$AG:$AG,通讯通路门店!$S:$S,$G603)</f>
        <v>0</v>
      </c>
      <c r="BO603" s="99">
        <f>SUMIFS(通讯通路门店!$AH:$AH,通讯通路门店!$S:$S,$G603)</f>
        <v>0</v>
      </c>
      <c r="BP603" s="99">
        <f>SUMIFS(通讯通路门店!$AI:$AI,通讯通路门店!$S:$S,$G603)</f>
        <v>0</v>
      </c>
      <c r="BQ603" s="83"/>
    </row>
    <row r="604" spans="1:69">
      <c r="A604" s="99" t="str">
        <f>IFERROR(_xlfn.XLOOKUP($G604,通讯通路门店!$S$4:$S$993933,通讯通路门店!$A$4:$A$993933,0,0),"")</f>
        <v/>
      </c>
      <c r="B604" s="99" t="str">
        <f>IFERROR(_xlfn.XLOOKUP($G604,通讯通路门店!$S$4:$S$993933,通讯通路门店!$B$4:$B$993933,0,0),"")</f>
        <v/>
      </c>
      <c r="C604" s="99" t="str">
        <f>IFERROR(_xlfn.XLOOKUP($G604,通讯通路门店!$S$4:$S$993933,通讯通路门店!$C$4:$C$993933,0,0),"")</f>
        <v/>
      </c>
      <c r="D604" s="99" t="str">
        <f>IFERROR(_xlfn.XLOOKUP($G604,通讯通路门店!$S$4:$S$993933,通讯通路门店!$D$4:$D$993933,0,0),"")</f>
        <v/>
      </c>
      <c r="E604" s="83"/>
      <c r="F604" s="83"/>
      <c r="G604" s="101" t="e">
        <v>#N/A</v>
      </c>
      <c r="H604" s="102" t="str">
        <f>IFERROR(_xlfn.XLOOKUP($G604,通讯通路门店!$S$4:$S$993933,通讯通路门店!$R$4:$R$993933,0,0),"")</f>
        <v/>
      </c>
      <c r="I604" s="83"/>
      <c r="J604" s="83"/>
      <c r="K604" s="83"/>
      <c r="L604" s="83"/>
      <c r="M604" s="83"/>
      <c r="N604" s="83"/>
      <c r="O604" s="83"/>
      <c r="P604" s="83"/>
      <c r="Q604" s="83"/>
      <c r="R604" s="83"/>
      <c r="S604" s="83"/>
      <c r="T604" s="83"/>
      <c r="U604" s="99">
        <f>COUNTIF(通讯通路门店!$S:$S,$G604)</f>
        <v>0</v>
      </c>
      <c r="V604" s="99">
        <f>COUNTIFS(通讯通路门店!$S:$S,$G604,通讯通路门店!$J:$J,"综合卖场")</f>
        <v>0</v>
      </c>
      <c r="W604" s="99">
        <f>SUMIFS(通讯通路门店!$AJ:$AJ,通讯通路门店!$S:$S,通讯客户沙盘!$G604)</f>
        <v>0</v>
      </c>
      <c r="X604" s="99">
        <f t="shared" si="45"/>
        <v>0</v>
      </c>
      <c r="Y604" s="99">
        <f>COUNTIFS(通讯通路门店!$S:$S,$G604,通讯通路门店!$J:$J,"荣耀体验店")+COUNTIFS(通讯通路门店!$S:$S,$G604,通讯通路门店!$J:$J,"荣耀授权专卖店")</f>
        <v>0</v>
      </c>
      <c r="Z604" s="99">
        <f>COUNTIFS(通讯通路门店!$S:$S,$G604,通讯通路门店!$J:$J,"VIVO体验店")</f>
        <v>0</v>
      </c>
      <c r="AA604" s="99">
        <f>COUNTIFS(通讯通路门店!$S:$S,$G604,通讯通路门店!$J:$J,"OPPO体验店")</f>
        <v>0</v>
      </c>
      <c r="AB604" s="99">
        <f>COUNTIFS(通讯通路门店!$S:$S,$G604,通讯通路门店!$J:$J,"华为授权体验店")+COUNTIFS(通讯通路门店!$S:$S,$G604,通讯通路门店!$J:$J,"华为堡垒店")</f>
        <v>0</v>
      </c>
      <c r="AC604" s="99">
        <f>COUNTIFS(通讯通路门店!$S:$S,$G604,通讯通路门店!$J:$J,"小米体验店")</f>
        <v>0</v>
      </c>
      <c r="AD604" s="99">
        <f>COUNTIFS(通讯通路门店!$S:$S,$G604,通讯通路门店!$J:$J,"苹果体验店")</f>
        <v>0</v>
      </c>
      <c r="AE604" s="99">
        <f>COUNTIFS(通讯通路门店!$S:$S,$G604,通讯通路门店!$J:$J,"其他品牌专卖店")</f>
        <v>0</v>
      </c>
      <c r="AF604" s="99">
        <f>SUMIFS(通讯通路门店!$BI:$BI,通讯通路门店!$S:$S,$G604)</f>
        <v>0</v>
      </c>
      <c r="AG604" s="99">
        <f>SUMIFS(通讯通路门店!$BH:$BH,通讯通路门店!$S:$S,$G604)</f>
        <v>0</v>
      </c>
      <c r="AH604" s="99">
        <f t="shared" si="46"/>
        <v>0</v>
      </c>
      <c r="AI604" s="99">
        <f>SUMIFS(通讯通路门店!$BB:$BB,通讯通路门店!$S:$S,$G604)</f>
        <v>0</v>
      </c>
      <c r="AJ604" s="99">
        <f>SUMIFS(通讯通路门店!$BE:$BE,通讯通路门店!$S:$S,$G604)</f>
        <v>0</v>
      </c>
      <c r="AK604" s="99">
        <f>SUMIFS(通讯通路门店!$BG:$BG,通讯通路门店!$S:$S,$G604)</f>
        <v>0</v>
      </c>
      <c r="AL604" s="99">
        <f>SUMIFS(通讯通路门店!$BC:$BC,通讯通路门店!$S:$S,$G604)</f>
        <v>0</v>
      </c>
      <c r="AM604" s="99">
        <f>SUMIFS(通讯通路门店!$BD:$BD,通讯通路门店!$S:$S,$G604)</f>
        <v>0</v>
      </c>
      <c r="AN604" s="99">
        <f>SUMIFS(通讯通路门店!$BF:$BF,通讯通路门店!$S:$S,$G604)</f>
        <v>0</v>
      </c>
      <c r="AO604" s="99">
        <f t="shared" si="47"/>
        <v>0</v>
      </c>
      <c r="AP604" s="99">
        <f>SUMIFS(通讯通路门店!$K:$K,通讯通路门店!$S:$S,$G604)</f>
        <v>0</v>
      </c>
      <c r="AQ604" s="83"/>
      <c r="AR604" s="99">
        <f>SUMIFS(通讯通路门店!$T:$T,通讯通路门店!$S:$S,$G604)</f>
        <v>0</v>
      </c>
      <c r="AS604" s="99">
        <f>SUMIFS(通讯通路门店!$U:$U,通讯通路门店!$S:$S,$G604)</f>
        <v>0</v>
      </c>
      <c r="AT604" s="99">
        <f>SUMIFS(通讯通路门店!$V:$V,通讯通路门店!$S:$S,$G604)</f>
        <v>0</v>
      </c>
      <c r="AU604" s="99">
        <f>SUMIFS(通讯通路门店!$W:$W,通讯通路门店!$S:$S,$G604)</f>
        <v>0</v>
      </c>
      <c r="AV604" s="99">
        <f>SUMIFS(通讯通路门店!$Z:$Z,通讯通路门店!$S:$S,$G604)</f>
        <v>0</v>
      </c>
      <c r="AW604" s="99">
        <f>SUMIFS(通讯通路门店!$AB:$AB,通讯通路门店!$S:$S,$G604)</f>
        <v>0</v>
      </c>
      <c r="AX604" s="99">
        <f>SUMIFS(通讯通路门店!$X:$X,通讯通路门店!$S:$S,$G604)</f>
        <v>0</v>
      </c>
      <c r="AY604" s="99">
        <f>SUMIFS(通讯通路门店!$Y:$Y,通讯通路门店!$S:$S,$G604)</f>
        <v>0</v>
      </c>
      <c r="AZ604" s="99">
        <f>SUMIFS(通讯通路门店!$AA:$AA,通讯通路门店!$S:$S,$G604)</f>
        <v>0</v>
      </c>
      <c r="BA604" s="99">
        <f t="shared" si="48"/>
        <v>0</v>
      </c>
      <c r="BB604" s="99">
        <f t="shared" si="49"/>
        <v>0</v>
      </c>
      <c r="BC604" s="99">
        <f>SUMIFS(通讯通路门店!$W:$W,通讯通路门店!$S:$S,$G604,通讯通路门店!$J:$J,"荣耀体验店")+SUMIFS(通讯通路门店!$W:$W,通讯通路门店!$S:$S,$G604,通讯通路门店!$J:$J,"荣耀授权专卖店")</f>
        <v>0</v>
      </c>
      <c r="BD604" s="99">
        <f>SUMIFS(通讯通路门店!$Z:$Z,通讯通路门店!$S:$S,$G604,通讯通路门店!$J:$J,"VIVO体验店")</f>
        <v>0</v>
      </c>
      <c r="BE604" s="99">
        <f>SUMIFS(通讯通路门店!$AB:$AB,通讯通路门店!$S:$S,$G604,通讯通路门店!$J:$J,"OPPO体验店")</f>
        <v>0</v>
      </c>
      <c r="BF604" s="99">
        <f>SUMIFS(通讯通路门店!$X:$X,通讯通路门店!$S:$S,$G604,通讯通路门店!$J:$J,"华为授权体验店")+SUMIFS(通讯通路门店!$AA:$AA,通讯通路门店!$S:$S,$G604,通讯通路门店!$J:$J,"华为堡垒店")</f>
        <v>0</v>
      </c>
      <c r="BG604" s="99">
        <f>SUMIFS(通讯通路门店!$Y:$Y,通讯通路门店!$S:$S,$G604,通讯通路门店!$J:$J,"小米体验店")</f>
        <v>0</v>
      </c>
      <c r="BH604" s="99">
        <f>SUMIFS(通讯通路门店!$AA:$AA,通讯通路门店!$S:$S,$G604,通讯通路门店!$J:$J,"苹果体验店")</f>
        <v>0</v>
      </c>
      <c r="BI604" s="99">
        <f>SUMIFS(通讯通路门店!$K:$K,通讯通路门店!$S:$S,$G604,通讯通路门店!$J:$J,"其他品牌专卖店")</f>
        <v>0</v>
      </c>
      <c r="BJ604" s="99">
        <f>SUMIFS(通讯通路门店!$AC:$AC,通讯通路门店!$S:$S,$G604)</f>
        <v>0</v>
      </c>
      <c r="BK604" s="99">
        <f>SUMIFS(通讯通路门店!$AD:$AD,通讯通路门店!$S:$S,$G604)</f>
        <v>0</v>
      </c>
      <c r="BL604" s="99">
        <f>SUMIFS(通讯通路门店!$AE:$AE,通讯通路门店!$S:$S,$G604)</f>
        <v>0</v>
      </c>
      <c r="BM604" s="99">
        <f>SUMIFS(通讯通路门店!$AF:$AF,通讯通路门店!$S:$S,$G604)</f>
        <v>0</v>
      </c>
      <c r="BN604" s="99">
        <f>SUMIFS(通讯通路门店!$AG:$AG,通讯通路门店!$S:$S,$G604)</f>
        <v>0</v>
      </c>
      <c r="BO604" s="99">
        <f>SUMIFS(通讯通路门店!$AH:$AH,通讯通路门店!$S:$S,$G604)</f>
        <v>0</v>
      </c>
      <c r="BP604" s="99">
        <f>SUMIFS(通讯通路门店!$AI:$AI,通讯通路门店!$S:$S,$G604)</f>
        <v>0</v>
      </c>
      <c r="BQ604" s="83"/>
    </row>
    <row r="605" spans="1:69">
      <c r="A605" s="99" t="str">
        <f>IFERROR(_xlfn.XLOOKUP($G605,通讯通路门店!$S$4:$S$993933,通讯通路门店!$A$4:$A$993933,0,0),"")</f>
        <v/>
      </c>
      <c r="B605" s="99" t="str">
        <f>IFERROR(_xlfn.XLOOKUP($G605,通讯通路门店!$S$4:$S$993933,通讯通路门店!$B$4:$B$993933,0,0),"")</f>
        <v/>
      </c>
      <c r="C605" s="99" t="str">
        <f>IFERROR(_xlfn.XLOOKUP($G605,通讯通路门店!$S$4:$S$993933,通讯通路门店!$C$4:$C$993933,0,0),"")</f>
        <v/>
      </c>
      <c r="D605" s="99" t="str">
        <f>IFERROR(_xlfn.XLOOKUP($G605,通讯通路门店!$S$4:$S$993933,通讯通路门店!$D$4:$D$993933,0,0),"")</f>
        <v/>
      </c>
      <c r="E605" s="83"/>
      <c r="F605" s="83"/>
      <c r="G605" s="101" t="e">
        <v>#N/A</v>
      </c>
      <c r="H605" s="102" t="str">
        <f>IFERROR(_xlfn.XLOOKUP($G605,通讯通路门店!$S$4:$S$993933,通讯通路门店!$R$4:$R$993933,0,0),"")</f>
        <v/>
      </c>
      <c r="I605" s="83"/>
      <c r="J605" s="83"/>
      <c r="K605" s="83"/>
      <c r="L605" s="83"/>
      <c r="M605" s="83"/>
      <c r="N605" s="83"/>
      <c r="O605" s="83"/>
      <c r="P605" s="83"/>
      <c r="Q605" s="83"/>
      <c r="R605" s="83"/>
      <c r="S605" s="83"/>
      <c r="T605" s="83"/>
      <c r="U605" s="99">
        <f>COUNTIF(通讯通路门店!$S:$S,$G605)</f>
        <v>0</v>
      </c>
      <c r="V605" s="99">
        <f>COUNTIFS(通讯通路门店!$S:$S,$G605,通讯通路门店!$J:$J,"综合卖场")</f>
        <v>0</v>
      </c>
      <c r="W605" s="99">
        <f>SUMIFS(通讯通路门店!$AJ:$AJ,通讯通路门店!$S:$S,通讯客户沙盘!$G605)</f>
        <v>0</v>
      </c>
      <c r="X605" s="99">
        <f t="shared" si="45"/>
        <v>0</v>
      </c>
      <c r="Y605" s="99">
        <f>COUNTIFS(通讯通路门店!$S:$S,$G605,通讯通路门店!$J:$J,"荣耀体验店")+COUNTIFS(通讯通路门店!$S:$S,$G605,通讯通路门店!$J:$J,"荣耀授权专卖店")</f>
        <v>0</v>
      </c>
      <c r="Z605" s="99">
        <f>COUNTIFS(通讯通路门店!$S:$S,$G605,通讯通路门店!$J:$J,"VIVO体验店")</f>
        <v>0</v>
      </c>
      <c r="AA605" s="99">
        <f>COUNTIFS(通讯通路门店!$S:$S,$G605,通讯通路门店!$J:$J,"OPPO体验店")</f>
        <v>0</v>
      </c>
      <c r="AB605" s="99">
        <f>COUNTIFS(通讯通路门店!$S:$S,$G605,通讯通路门店!$J:$J,"华为授权体验店")+COUNTIFS(通讯通路门店!$S:$S,$G605,通讯通路门店!$J:$J,"华为堡垒店")</f>
        <v>0</v>
      </c>
      <c r="AC605" s="99">
        <f>COUNTIFS(通讯通路门店!$S:$S,$G605,通讯通路门店!$J:$J,"小米体验店")</f>
        <v>0</v>
      </c>
      <c r="AD605" s="99">
        <f>COUNTIFS(通讯通路门店!$S:$S,$G605,通讯通路门店!$J:$J,"苹果体验店")</f>
        <v>0</v>
      </c>
      <c r="AE605" s="99">
        <f>COUNTIFS(通讯通路门店!$S:$S,$G605,通讯通路门店!$J:$J,"其他品牌专卖店")</f>
        <v>0</v>
      </c>
      <c r="AF605" s="99">
        <f>SUMIFS(通讯通路门店!$BI:$BI,通讯通路门店!$S:$S,$G605)</f>
        <v>0</v>
      </c>
      <c r="AG605" s="99">
        <f>SUMIFS(通讯通路门店!$BH:$BH,通讯通路门店!$S:$S,$G605)</f>
        <v>0</v>
      </c>
      <c r="AH605" s="99">
        <f t="shared" si="46"/>
        <v>0</v>
      </c>
      <c r="AI605" s="99">
        <f>SUMIFS(通讯通路门店!$BB:$BB,通讯通路门店!$S:$S,$G605)</f>
        <v>0</v>
      </c>
      <c r="AJ605" s="99">
        <f>SUMIFS(通讯通路门店!$BE:$BE,通讯通路门店!$S:$S,$G605)</f>
        <v>0</v>
      </c>
      <c r="AK605" s="99">
        <f>SUMIFS(通讯通路门店!$BG:$BG,通讯通路门店!$S:$S,$G605)</f>
        <v>0</v>
      </c>
      <c r="AL605" s="99">
        <f>SUMIFS(通讯通路门店!$BC:$BC,通讯通路门店!$S:$S,$G605)</f>
        <v>0</v>
      </c>
      <c r="AM605" s="99">
        <f>SUMIFS(通讯通路门店!$BD:$BD,通讯通路门店!$S:$S,$G605)</f>
        <v>0</v>
      </c>
      <c r="AN605" s="99">
        <f>SUMIFS(通讯通路门店!$BF:$BF,通讯通路门店!$S:$S,$G605)</f>
        <v>0</v>
      </c>
      <c r="AO605" s="99">
        <f t="shared" si="47"/>
        <v>0</v>
      </c>
      <c r="AP605" s="99">
        <f>SUMIFS(通讯通路门店!$K:$K,通讯通路门店!$S:$S,$G605)</f>
        <v>0</v>
      </c>
      <c r="AQ605" s="83"/>
      <c r="AR605" s="99">
        <f>SUMIFS(通讯通路门店!$T:$T,通讯通路门店!$S:$S,$G605)</f>
        <v>0</v>
      </c>
      <c r="AS605" s="99">
        <f>SUMIFS(通讯通路门店!$U:$U,通讯通路门店!$S:$S,$G605)</f>
        <v>0</v>
      </c>
      <c r="AT605" s="99">
        <f>SUMIFS(通讯通路门店!$V:$V,通讯通路门店!$S:$S,$G605)</f>
        <v>0</v>
      </c>
      <c r="AU605" s="99">
        <f>SUMIFS(通讯通路门店!$W:$W,通讯通路门店!$S:$S,$G605)</f>
        <v>0</v>
      </c>
      <c r="AV605" s="99">
        <f>SUMIFS(通讯通路门店!$Z:$Z,通讯通路门店!$S:$S,$G605)</f>
        <v>0</v>
      </c>
      <c r="AW605" s="99">
        <f>SUMIFS(通讯通路门店!$AB:$AB,通讯通路门店!$S:$S,$G605)</f>
        <v>0</v>
      </c>
      <c r="AX605" s="99">
        <f>SUMIFS(通讯通路门店!$X:$X,通讯通路门店!$S:$S,$G605)</f>
        <v>0</v>
      </c>
      <c r="AY605" s="99">
        <f>SUMIFS(通讯通路门店!$Y:$Y,通讯通路门店!$S:$S,$G605)</f>
        <v>0</v>
      </c>
      <c r="AZ605" s="99">
        <f>SUMIFS(通讯通路门店!$AA:$AA,通讯通路门店!$S:$S,$G605)</f>
        <v>0</v>
      </c>
      <c r="BA605" s="99">
        <f t="shared" si="48"/>
        <v>0</v>
      </c>
      <c r="BB605" s="99">
        <f t="shared" si="49"/>
        <v>0</v>
      </c>
      <c r="BC605" s="99">
        <f>SUMIFS(通讯通路门店!$W:$W,通讯通路门店!$S:$S,$G605,通讯通路门店!$J:$J,"荣耀体验店")+SUMIFS(通讯通路门店!$W:$W,通讯通路门店!$S:$S,$G605,通讯通路门店!$J:$J,"荣耀授权专卖店")</f>
        <v>0</v>
      </c>
      <c r="BD605" s="99">
        <f>SUMIFS(通讯通路门店!$Z:$Z,通讯通路门店!$S:$S,$G605,通讯通路门店!$J:$J,"VIVO体验店")</f>
        <v>0</v>
      </c>
      <c r="BE605" s="99">
        <f>SUMIFS(通讯通路门店!$AB:$AB,通讯通路门店!$S:$S,$G605,通讯通路门店!$J:$J,"OPPO体验店")</f>
        <v>0</v>
      </c>
      <c r="BF605" s="99">
        <f>SUMIFS(通讯通路门店!$X:$X,通讯通路门店!$S:$S,$G605,通讯通路门店!$J:$J,"华为授权体验店")+SUMIFS(通讯通路门店!$AA:$AA,通讯通路门店!$S:$S,$G605,通讯通路门店!$J:$J,"华为堡垒店")</f>
        <v>0</v>
      </c>
      <c r="BG605" s="99">
        <f>SUMIFS(通讯通路门店!$Y:$Y,通讯通路门店!$S:$S,$G605,通讯通路门店!$J:$J,"小米体验店")</f>
        <v>0</v>
      </c>
      <c r="BH605" s="99">
        <f>SUMIFS(通讯通路门店!$AA:$AA,通讯通路门店!$S:$S,$G605,通讯通路门店!$J:$J,"苹果体验店")</f>
        <v>0</v>
      </c>
      <c r="BI605" s="99">
        <f>SUMIFS(通讯通路门店!$K:$K,通讯通路门店!$S:$S,$G605,通讯通路门店!$J:$J,"其他品牌专卖店")</f>
        <v>0</v>
      </c>
      <c r="BJ605" s="99">
        <f>SUMIFS(通讯通路门店!$AC:$AC,通讯通路门店!$S:$S,$G605)</f>
        <v>0</v>
      </c>
      <c r="BK605" s="99">
        <f>SUMIFS(通讯通路门店!$AD:$AD,通讯通路门店!$S:$S,$G605)</f>
        <v>0</v>
      </c>
      <c r="BL605" s="99">
        <f>SUMIFS(通讯通路门店!$AE:$AE,通讯通路门店!$S:$S,$G605)</f>
        <v>0</v>
      </c>
      <c r="BM605" s="99">
        <f>SUMIFS(通讯通路门店!$AF:$AF,通讯通路门店!$S:$S,$G605)</f>
        <v>0</v>
      </c>
      <c r="BN605" s="99">
        <f>SUMIFS(通讯通路门店!$AG:$AG,通讯通路门店!$S:$S,$G605)</f>
        <v>0</v>
      </c>
      <c r="BO605" s="99">
        <f>SUMIFS(通讯通路门店!$AH:$AH,通讯通路门店!$S:$S,$G605)</f>
        <v>0</v>
      </c>
      <c r="BP605" s="99">
        <f>SUMIFS(通讯通路门店!$AI:$AI,通讯通路门店!$S:$S,$G605)</f>
        <v>0</v>
      </c>
      <c r="BQ605" s="83"/>
    </row>
    <row r="606" spans="1:69">
      <c r="A606" s="99" t="str">
        <f>IFERROR(_xlfn.XLOOKUP($G606,通讯通路门店!$S$4:$S$993933,通讯通路门店!$A$4:$A$993933,0,0),"")</f>
        <v/>
      </c>
      <c r="B606" s="99" t="str">
        <f>IFERROR(_xlfn.XLOOKUP($G606,通讯通路门店!$S$4:$S$993933,通讯通路门店!$B$4:$B$993933,0,0),"")</f>
        <v/>
      </c>
      <c r="C606" s="99" t="str">
        <f>IFERROR(_xlfn.XLOOKUP($G606,通讯通路门店!$S$4:$S$993933,通讯通路门店!$C$4:$C$993933,0,0),"")</f>
        <v/>
      </c>
      <c r="D606" s="99" t="str">
        <f>IFERROR(_xlfn.XLOOKUP($G606,通讯通路门店!$S$4:$S$993933,通讯通路门店!$D$4:$D$993933,0,0),"")</f>
        <v/>
      </c>
      <c r="E606" s="83"/>
      <c r="F606" s="83"/>
      <c r="G606" s="101" t="e">
        <v>#N/A</v>
      </c>
      <c r="H606" s="102" t="str">
        <f>IFERROR(_xlfn.XLOOKUP($G606,通讯通路门店!$S$4:$S$993933,通讯通路门店!$R$4:$R$993933,0,0),"")</f>
        <v/>
      </c>
      <c r="I606" s="83"/>
      <c r="J606" s="83"/>
      <c r="K606" s="83"/>
      <c r="L606" s="83"/>
      <c r="M606" s="83"/>
      <c r="N606" s="83"/>
      <c r="O606" s="83"/>
      <c r="P606" s="83"/>
      <c r="Q606" s="83"/>
      <c r="R606" s="83"/>
      <c r="S606" s="83"/>
      <c r="T606" s="83"/>
      <c r="U606" s="99">
        <f>COUNTIF(通讯通路门店!$S:$S,$G606)</f>
        <v>0</v>
      </c>
      <c r="V606" s="99">
        <f>COUNTIFS(通讯通路门店!$S:$S,$G606,通讯通路门店!$J:$J,"综合卖场")</f>
        <v>0</v>
      </c>
      <c r="W606" s="99">
        <f>SUMIFS(通讯通路门店!$AJ:$AJ,通讯通路门店!$S:$S,通讯客户沙盘!$G606)</f>
        <v>0</v>
      </c>
      <c r="X606" s="99">
        <f t="shared" si="45"/>
        <v>0</v>
      </c>
      <c r="Y606" s="99">
        <f>COUNTIFS(通讯通路门店!$S:$S,$G606,通讯通路门店!$J:$J,"荣耀体验店")+COUNTIFS(通讯通路门店!$S:$S,$G606,通讯通路门店!$J:$J,"荣耀授权专卖店")</f>
        <v>0</v>
      </c>
      <c r="Z606" s="99">
        <f>COUNTIFS(通讯通路门店!$S:$S,$G606,通讯通路门店!$J:$J,"VIVO体验店")</f>
        <v>0</v>
      </c>
      <c r="AA606" s="99">
        <f>COUNTIFS(通讯通路门店!$S:$S,$G606,通讯通路门店!$J:$J,"OPPO体验店")</f>
        <v>0</v>
      </c>
      <c r="AB606" s="99">
        <f>COUNTIFS(通讯通路门店!$S:$S,$G606,通讯通路门店!$J:$J,"华为授权体验店")+COUNTIFS(通讯通路门店!$S:$S,$G606,通讯通路门店!$J:$J,"华为堡垒店")</f>
        <v>0</v>
      </c>
      <c r="AC606" s="99">
        <f>COUNTIFS(通讯通路门店!$S:$S,$G606,通讯通路门店!$J:$J,"小米体验店")</f>
        <v>0</v>
      </c>
      <c r="AD606" s="99">
        <f>COUNTIFS(通讯通路门店!$S:$S,$G606,通讯通路门店!$J:$J,"苹果体验店")</f>
        <v>0</v>
      </c>
      <c r="AE606" s="99">
        <f>COUNTIFS(通讯通路门店!$S:$S,$G606,通讯通路门店!$J:$J,"其他品牌专卖店")</f>
        <v>0</v>
      </c>
      <c r="AF606" s="99">
        <f>SUMIFS(通讯通路门店!$BI:$BI,通讯通路门店!$S:$S,$G606)</f>
        <v>0</v>
      </c>
      <c r="AG606" s="99">
        <f>SUMIFS(通讯通路门店!$BH:$BH,通讯通路门店!$S:$S,$G606)</f>
        <v>0</v>
      </c>
      <c r="AH606" s="99">
        <f t="shared" si="46"/>
        <v>0</v>
      </c>
      <c r="AI606" s="99">
        <f>SUMIFS(通讯通路门店!$BB:$BB,通讯通路门店!$S:$S,$G606)</f>
        <v>0</v>
      </c>
      <c r="AJ606" s="99">
        <f>SUMIFS(通讯通路门店!$BE:$BE,通讯通路门店!$S:$S,$G606)</f>
        <v>0</v>
      </c>
      <c r="AK606" s="99">
        <f>SUMIFS(通讯通路门店!$BG:$BG,通讯通路门店!$S:$S,$G606)</f>
        <v>0</v>
      </c>
      <c r="AL606" s="99">
        <f>SUMIFS(通讯通路门店!$BC:$BC,通讯通路门店!$S:$S,$G606)</f>
        <v>0</v>
      </c>
      <c r="AM606" s="99">
        <f>SUMIFS(通讯通路门店!$BD:$BD,通讯通路门店!$S:$S,$G606)</f>
        <v>0</v>
      </c>
      <c r="AN606" s="99">
        <f>SUMIFS(通讯通路门店!$BF:$BF,通讯通路门店!$S:$S,$G606)</f>
        <v>0</v>
      </c>
      <c r="AO606" s="99">
        <f t="shared" si="47"/>
        <v>0</v>
      </c>
      <c r="AP606" s="99">
        <f>SUMIFS(通讯通路门店!$K:$K,通讯通路门店!$S:$S,$G606)</f>
        <v>0</v>
      </c>
      <c r="AQ606" s="83"/>
      <c r="AR606" s="99">
        <f>SUMIFS(通讯通路门店!$T:$T,通讯通路门店!$S:$S,$G606)</f>
        <v>0</v>
      </c>
      <c r="AS606" s="99">
        <f>SUMIFS(通讯通路门店!$U:$U,通讯通路门店!$S:$S,$G606)</f>
        <v>0</v>
      </c>
      <c r="AT606" s="99">
        <f>SUMIFS(通讯通路门店!$V:$V,通讯通路门店!$S:$S,$G606)</f>
        <v>0</v>
      </c>
      <c r="AU606" s="99">
        <f>SUMIFS(通讯通路门店!$W:$W,通讯通路门店!$S:$S,$G606)</f>
        <v>0</v>
      </c>
      <c r="AV606" s="99">
        <f>SUMIFS(通讯通路门店!$Z:$Z,通讯通路门店!$S:$S,$G606)</f>
        <v>0</v>
      </c>
      <c r="AW606" s="99">
        <f>SUMIFS(通讯通路门店!$AB:$AB,通讯通路门店!$S:$S,$G606)</f>
        <v>0</v>
      </c>
      <c r="AX606" s="99">
        <f>SUMIFS(通讯通路门店!$X:$X,通讯通路门店!$S:$S,$G606)</f>
        <v>0</v>
      </c>
      <c r="AY606" s="99">
        <f>SUMIFS(通讯通路门店!$Y:$Y,通讯通路门店!$S:$S,$G606)</f>
        <v>0</v>
      </c>
      <c r="AZ606" s="99">
        <f>SUMIFS(通讯通路门店!$AA:$AA,通讯通路门店!$S:$S,$G606)</f>
        <v>0</v>
      </c>
      <c r="BA606" s="99">
        <f t="shared" si="48"/>
        <v>0</v>
      </c>
      <c r="BB606" s="99">
        <f t="shared" si="49"/>
        <v>0</v>
      </c>
      <c r="BC606" s="99">
        <f>SUMIFS(通讯通路门店!$W:$W,通讯通路门店!$S:$S,$G606,通讯通路门店!$J:$J,"荣耀体验店")+SUMIFS(通讯通路门店!$W:$W,通讯通路门店!$S:$S,$G606,通讯通路门店!$J:$J,"荣耀授权专卖店")</f>
        <v>0</v>
      </c>
      <c r="BD606" s="99">
        <f>SUMIFS(通讯通路门店!$Z:$Z,通讯通路门店!$S:$S,$G606,通讯通路门店!$J:$J,"VIVO体验店")</f>
        <v>0</v>
      </c>
      <c r="BE606" s="99">
        <f>SUMIFS(通讯通路门店!$AB:$AB,通讯通路门店!$S:$S,$G606,通讯通路门店!$J:$J,"OPPO体验店")</f>
        <v>0</v>
      </c>
      <c r="BF606" s="99">
        <f>SUMIFS(通讯通路门店!$X:$X,通讯通路门店!$S:$S,$G606,通讯通路门店!$J:$J,"华为授权体验店")+SUMIFS(通讯通路门店!$AA:$AA,通讯通路门店!$S:$S,$G606,通讯通路门店!$J:$J,"华为堡垒店")</f>
        <v>0</v>
      </c>
      <c r="BG606" s="99">
        <f>SUMIFS(通讯通路门店!$Y:$Y,通讯通路门店!$S:$S,$G606,通讯通路门店!$J:$J,"小米体验店")</f>
        <v>0</v>
      </c>
      <c r="BH606" s="99">
        <f>SUMIFS(通讯通路门店!$AA:$AA,通讯通路门店!$S:$S,$G606,通讯通路门店!$J:$J,"苹果体验店")</f>
        <v>0</v>
      </c>
      <c r="BI606" s="99">
        <f>SUMIFS(通讯通路门店!$K:$K,通讯通路门店!$S:$S,$G606,通讯通路门店!$J:$J,"其他品牌专卖店")</f>
        <v>0</v>
      </c>
      <c r="BJ606" s="99">
        <f>SUMIFS(通讯通路门店!$AC:$AC,通讯通路门店!$S:$S,$G606)</f>
        <v>0</v>
      </c>
      <c r="BK606" s="99">
        <f>SUMIFS(通讯通路门店!$AD:$AD,通讯通路门店!$S:$S,$G606)</f>
        <v>0</v>
      </c>
      <c r="BL606" s="99">
        <f>SUMIFS(通讯通路门店!$AE:$AE,通讯通路门店!$S:$S,$G606)</f>
        <v>0</v>
      </c>
      <c r="BM606" s="99">
        <f>SUMIFS(通讯通路门店!$AF:$AF,通讯通路门店!$S:$S,$G606)</f>
        <v>0</v>
      </c>
      <c r="BN606" s="99">
        <f>SUMIFS(通讯通路门店!$AG:$AG,通讯通路门店!$S:$S,$G606)</f>
        <v>0</v>
      </c>
      <c r="BO606" s="99">
        <f>SUMIFS(通讯通路门店!$AH:$AH,通讯通路门店!$S:$S,$G606)</f>
        <v>0</v>
      </c>
      <c r="BP606" s="99">
        <f>SUMIFS(通讯通路门店!$AI:$AI,通讯通路门店!$S:$S,$G606)</f>
        <v>0</v>
      </c>
      <c r="BQ606" s="83"/>
    </row>
    <row r="607" spans="1:69">
      <c r="A607" s="99" t="str">
        <f>IFERROR(_xlfn.XLOOKUP($G607,通讯通路门店!$S$4:$S$993933,通讯通路门店!$A$4:$A$993933,0,0),"")</f>
        <v/>
      </c>
      <c r="B607" s="99" t="str">
        <f>IFERROR(_xlfn.XLOOKUP($G607,通讯通路门店!$S$4:$S$993933,通讯通路门店!$B$4:$B$993933,0,0),"")</f>
        <v/>
      </c>
      <c r="C607" s="99" t="str">
        <f>IFERROR(_xlfn.XLOOKUP($G607,通讯通路门店!$S$4:$S$993933,通讯通路门店!$C$4:$C$993933,0,0),"")</f>
        <v/>
      </c>
      <c r="D607" s="99" t="str">
        <f>IFERROR(_xlfn.XLOOKUP($G607,通讯通路门店!$S$4:$S$993933,通讯通路门店!$D$4:$D$993933,0,0),"")</f>
        <v/>
      </c>
      <c r="E607" s="83"/>
      <c r="F607" s="83"/>
      <c r="G607" s="101" t="e">
        <v>#N/A</v>
      </c>
      <c r="H607" s="102" t="str">
        <f>IFERROR(_xlfn.XLOOKUP($G607,通讯通路门店!$S$4:$S$993933,通讯通路门店!$R$4:$R$993933,0,0),"")</f>
        <v/>
      </c>
      <c r="I607" s="83"/>
      <c r="J607" s="83"/>
      <c r="K607" s="83"/>
      <c r="L607" s="83"/>
      <c r="M607" s="83"/>
      <c r="N607" s="83"/>
      <c r="O607" s="83"/>
      <c r="P607" s="83"/>
      <c r="Q607" s="83"/>
      <c r="R607" s="83"/>
      <c r="S607" s="83"/>
      <c r="T607" s="83"/>
      <c r="U607" s="99">
        <f>COUNTIF(通讯通路门店!$S:$S,$G607)</f>
        <v>0</v>
      </c>
      <c r="V607" s="99">
        <f>COUNTIFS(通讯通路门店!$S:$S,$G607,通讯通路门店!$J:$J,"综合卖场")</f>
        <v>0</v>
      </c>
      <c r="W607" s="99">
        <f>SUMIFS(通讯通路门店!$AJ:$AJ,通讯通路门店!$S:$S,通讯客户沙盘!$G607)</f>
        <v>0</v>
      </c>
      <c r="X607" s="99">
        <f t="shared" si="45"/>
        <v>0</v>
      </c>
      <c r="Y607" s="99">
        <f>COUNTIFS(通讯通路门店!$S:$S,$G607,通讯通路门店!$J:$J,"荣耀体验店")+COUNTIFS(通讯通路门店!$S:$S,$G607,通讯通路门店!$J:$J,"荣耀授权专卖店")</f>
        <v>0</v>
      </c>
      <c r="Z607" s="99">
        <f>COUNTIFS(通讯通路门店!$S:$S,$G607,通讯通路门店!$J:$J,"VIVO体验店")</f>
        <v>0</v>
      </c>
      <c r="AA607" s="99">
        <f>COUNTIFS(通讯通路门店!$S:$S,$G607,通讯通路门店!$J:$J,"OPPO体验店")</f>
        <v>0</v>
      </c>
      <c r="AB607" s="99">
        <f>COUNTIFS(通讯通路门店!$S:$S,$G607,通讯通路门店!$J:$J,"华为授权体验店")+COUNTIFS(通讯通路门店!$S:$S,$G607,通讯通路门店!$J:$J,"华为堡垒店")</f>
        <v>0</v>
      </c>
      <c r="AC607" s="99">
        <f>COUNTIFS(通讯通路门店!$S:$S,$G607,通讯通路门店!$J:$J,"小米体验店")</f>
        <v>0</v>
      </c>
      <c r="AD607" s="99">
        <f>COUNTIFS(通讯通路门店!$S:$S,$G607,通讯通路门店!$J:$J,"苹果体验店")</f>
        <v>0</v>
      </c>
      <c r="AE607" s="99">
        <f>COUNTIFS(通讯通路门店!$S:$S,$G607,通讯通路门店!$J:$J,"其他品牌专卖店")</f>
        <v>0</v>
      </c>
      <c r="AF607" s="99">
        <f>SUMIFS(通讯通路门店!$BI:$BI,通讯通路门店!$S:$S,$G607)</f>
        <v>0</v>
      </c>
      <c r="AG607" s="99">
        <f>SUMIFS(通讯通路门店!$BH:$BH,通讯通路门店!$S:$S,$G607)</f>
        <v>0</v>
      </c>
      <c r="AH607" s="99">
        <f t="shared" si="46"/>
        <v>0</v>
      </c>
      <c r="AI607" s="99">
        <f>SUMIFS(通讯通路门店!$BB:$BB,通讯通路门店!$S:$S,$G607)</f>
        <v>0</v>
      </c>
      <c r="AJ607" s="99">
        <f>SUMIFS(通讯通路门店!$BE:$BE,通讯通路门店!$S:$S,$G607)</f>
        <v>0</v>
      </c>
      <c r="AK607" s="99">
        <f>SUMIFS(通讯通路门店!$BG:$BG,通讯通路门店!$S:$S,$G607)</f>
        <v>0</v>
      </c>
      <c r="AL607" s="99">
        <f>SUMIFS(通讯通路门店!$BC:$BC,通讯通路门店!$S:$S,$G607)</f>
        <v>0</v>
      </c>
      <c r="AM607" s="99">
        <f>SUMIFS(通讯通路门店!$BD:$BD,通讯通路门店!$S:$S,$G607)</f>
        <v>0</v>
      </c>
      <c r="AN607" s="99">
        <f>SUMIFS(通讯通路门店!$BF:$BF,通讯通路门店!$S:$S,$G607)</f>
        <v>0</v>
      </c>
      <c r="AO607" s="99">
        <f t="shared" si="47"/>
        <v>0</v>
      </c>
      <c r="AP607" s="99">
        <f>SUMIFS(通讯通路门店!$K:$K,通讯通路门店!$S:$S,$G607)</f>
        <v>0</v>
      </c>
      <c r="AQ607" s="83"/>
      <c r="AR607" s="99">
        <f>SUMIFS(通讯通路门店!$T:$T,通讯通路门店!$S:$S,$G607)</f>
        <v>0</v>
      </c>
      <c r="AS607" s="99">
        <f>SUMIFS(通讯通路门店!$U:$U,通讯通路门店!$S:$S,$G607)</f>
        <v>0</v>
      </c>
      <c r="AT607" s="99">
        <f>SUMIFS(通讯通路门店!$V:$V,通讯通路门店!$S:$S,$G607)</f>
        <v>0</v>
      </c>
      <c r="AU607" s="99">
        <f>SUMIFS(通讯通路门店!$W:$W,通讯通路门店!$S:$S,$G607)</f>
        <v>0</v>
      </c>
      <c r="AV607" s="99">
        <f>SUMIFS(通讯通路门店!$Z:$Z,通讯通路门店!$S:$S,$G607)</f>
        <v>0</v>
      </c>
      <c r="AW607" s="99">
        <f>SUMIFS(通讯通路门店!$AB:$AB,通讯通路门店!$S:$S,$G607)</f>
        <v>0</v>
      </c>
      <c r="AX607" s="99">
        <f>SUMIFS(通讯通路门店!$X:$X,通讯通路门店!$S:$S,$G607)</f>
        <v>0</v>
      </c>
      <c r="AY607" s="99">
        <f>SUMIFS(通讯通路门店!$Y:$Y,通讯通路门店!$S:$S,$G607)</f>
        <v>0</v>
      </c>
      <c r="AZ607" s="99">
        <f>SUMIFS(通讯通路门店!$AA:$AA,通讯通路门店!$S:$S,$G607)</f>
        <v>0</v>
      </c>
      <c r="BA607" s="99">
        <f t="shared" si="48"/>
        <v>0</v>
      </c>
      <c r="BB607" s="99">
        <f t="shared" si="49"/>
        <v>0</v>
      </c>
      <c r="BC607" s="99">
        <f>SUMIFS(通讯通路门店!$W:$W,通讯通路门店!$S:$S,$G607,通讯通路门店!$J:$J,"荣耀体验店")+SUMIFS(通讯通路门店!$W:$W,通讯通路门店!$S:$S,$G607,通讯通路门店!$J:$J,"荣耀授权专卖店")</f>
        <v>0</v>
      </c>
      <c r="BD607" s="99">
        <f>SUMIFS(通讯通路门店!$Z:$Z,通讯通路门店!$S:$S,$G607,通讯通路门店!$J:$J,"VIVO体验店")</f>
        <v>0</v>
      </c>
      <c r="BE607" s="99">
        <f>SUMIFS(通讯通路门店!$AB:$AB,通讯通路门店!$S:$S,$G607,通讯通路门店!$J:$J,"OPPO体验店")</f>
        <v>0</v>
      </c>
      <c r="BF607" s="99">
        <f>SUMIFS(通讯通路门店!$X:$X,通讯通路门店!$S:$S,$G607,通讯通路门店!$J:$J,"华为授权体验店")+SUMIFS(通讯通路门店!$AA:$AA,通讯通路门店!$S:$S,$G607,通讯通路门店!$J:$J,"华为堡垒店")</f>
        <v>0</v>
      </c>
      <c r="BG607" s="99">
        <f>SUMIFS(通讯通路门店!$Y:$Y,通讯通路门店!$S:$S,$G607,通讯通路门店!$J:$J,"小米体验店")</f>
        <v>0</v>
      </c>
      <c r="BH607" s="99">
        <f>SUMIFS(通讯通路门店!$AA:$AA,通讯通路门店!$S:$S,$G607,通讯通路门店!$J:$J,"苹果体验店")</f>
        <v>0</v>
      </c>
      <c r="BI607" s="99">
        <f>SUMIFS(通讯通路门店!$K:$K,通讯通路门店!$S:$S,$G607,通讯通路门店!$J:$J,"其他品牌专卖店")</f>
        <v>0</v>
      </c>
      <c r="BJ607" s="99">
        <f>SUMIFS(通讯通路门店!$AC:$AC,通讯通路门店!$S:$S,$G607)</f>
        <v>0</v>
      </c>
      <c r="BK607" s="99">
        <f>SUMIFS(通讯通路门店!$AD:$AD,通讯通路门店!$S:$S,$G607)</f>
        <v>0</v>
      </c>
      <c r="BL607" s="99">
        <f>SUMIFS(通讯通路门店!$AE:$AE,通讯通路门店!$S:$S,$G607)</f>
        <v>0</v>
      </c>
      <c r="BM607" s="99">
        <f>SUMIFS(通讯通路门店!$AF:$AF,通讯通路门店!$S:$S,$G607)</f>
        <v>0</v>
      </c>
      <c r="BN607" s="99">
        <f>SUMIFS(通讯通路门店!$AG:$AG,通讯通路门店!$S:$S,$G607)</f>
        <v>0</v>
      </c>
      <c r="BO607" s="99">
        <f>SUMIFS(通讯通路门店!$AH:$AH,通讯通路门店!$S:$S,$G607)</f>
        <v>0</v>
      </c>
      <c r="BP607" s="99">
        <f>SUMIFS(通讯通路门店!$AI:$AI,通讯通路门店!$S:$S,$G607)</f>
        <v>0</v>
      </c>
      <c r="BQ607" s="83"/>
    </row>
    <row r="608" spans="1:69">
      <c r="A608" s="99" t="str">
        <f>IFERROR(_xlfn.XLOOKUP($G608,通讯通路门店!$S$4:$S$993933,通讯通路门店!$A$4:$A$993933,0,0),"")</f>
        <v/>
      </c>
      <c r="B608" s="99" t="str">
        <f>IFERROR(_xlfn.XLOOKUP($G608,通讯通路门店!$S$4:$S$993933,通讯通路门店!$B$4:$B$993933,0,0),"")</f>
        <v/>
      </c>
      <c r="C608" s="99" t="str">
        <f>IFERROR(_xlfn.XLOOKUP($G608,通讯通路门店!$S$4:$S$993933,通讯通路门店!$C$4:$C$993933,0,0),"")</f>
        <v/>
      </c>
      <c r="D608" s="99" t="str">
        <f>IFERROR(_xlfn.XLOOKUP($G608,通讯通路门店!$S$4:$S$993933,通讯通路门店!$D$4:$D$993933,0,0),"")</f>
        <v/>
      </c>
      <c r="E608" s="83"/>
      <c r="F608" s="83"/>
      <c r="G608" s="101" t="e">
        <v>#N/A</v>
      </c>
      <c r="H608" s="102" t="str">
        <f>IFERROR(_xlfn.XLOOKUP($G608,通讯通路门店!$S$4:$S$993933,通讯通路门店!$R$4:$R$993933,0,0),"")</f>
        <v/>
      </c>
      <c r="I608" s="83"/>
      <c r="J608" s="83"/>
      <c r="K608" s="83"/>
      <c r="L608" s="83"/>
      <c r="M608" s="83"/>
      <c r="N608" s="83"/>
      <c r="O608" s="83"/>
      <c r="P608" s="83"/>
      <c r="Q608" s="83"/>
      <c r="R608" s="83"/>
      <c r="S608" s="83"/>
      <c r="T608" s="83"/>
      <c r="U608" s="99">
        <f>COUNTIF(通讯通路门店!$S:$S,$G608)</f>
        <v>0</v>
      </c>
      <c r="V608" s="99">
        <f>COUNTIFS(通讯通路门店!$S:$S,$G608,通讯通路门店!$J:$J,"综合卖场")</f>
        <v>0</v>
      </c>
      <c r="W608" s="99">
        <f>SUMIFS(通讯通路门店!$AJ:$AJ,通讯通路门店!$S:$S,通讯客户沙盘!$G608)</f>
        <v>0</v>
      </c>
      <c r="X608" s="99">
        <f t="shared" si="45"/>
        <v>0</v>
      </c>
      <c r="Y608" s="99">
        <f>COUNTIFS(通讯通路门店!$S:$S,$G608,通讯通路门店!$J:$J,"荣耀体验店")+COUNTIFS(通讯通路门店!$S:$S,$G608,通讯通路门店!$J:$J,"荣耀授权专卖店")</f>
        <v>0</v>
      </c>
      <c r="Z608" s="99">
        <f>COUNTIFS(通讯通路门店!$S:$S,$G608,通讯通路门店!$J:$J,"VIVO体验店")</f>
        <v>0</v>
      </c>
      <c r="AA608" s="99">
        <f>COUNTIFS(通讯通路门店!$S:$S,$G608,通讯通路门店!$J:$J,"OPPO体验店")</f>
        <v>0</v>
      </c>
      <c r="AB608" s="99">
        <f>COUNTIFS(通讯通路门店!$S:$S,$G608,通讯通路门店!$J:$J,"华为授权体验店")+COUNTIFS(通讯通路门店!$S:$S,$G608,通讯通路门店!$J:$J,"华为堡垒店")</f>
        <v>0</v>
      </c>
      <c r="AC608" s="99">
        <f>COUNTIFS(通讯通路门店!$S:$S,$G608,通讯通路门店!$J:$J,"小米体验店")</f>
        <v>0</v>
      </c>
      <c r="AD608" s="99">
        <f>COUNTIFS(通讯通路门店!$S:$S,$G608,通讯通路门店!$J:$J,"苹果体验店")</f>
        <v>0</v>
      </c>
      <c r="AE608" s="99">
        <f>COUNTIFS(通讯通路门店!$S:$S,$G608,通讯通路门店!$J:$J,"其他品牌专卖店")</f>
        <v>0</v>
      </c>
      <c r="AF608" s="99">
        <f>SUMIFS(通讯通路门店!$BI:$BI,通讯通路门店!$S:$S,$G608)</f>
        <v>0</v>
      </c>
      <c r="AG608" s="99">
        <f>SUMIFS(通讯通路门店!$BH:$BH,通讯通路门店!$S:$S,$G608)</f>
        <v>0</v>
      </c>
      <c r="AH608" s="99">
        <f t="shared" si="46"/>
        <v>0</v>
      </c>
      <c r="AI608" s="99">
        <f>SUMIFS(通讯通路门店!$BB:$BB,通讯通路门店!$S:$S,$G608)</f>
        <v>0</v>
      </c>
      <c r="AJ608" s="99">
        <f>SUMIFS(通讯通路门店!$BE:$BE,通讯通路门店!$S:$S,$G608)</f>
        <v>0</v>
      </c>
      <c r="AK608" s="99">
        <f>SUMIFS(通讯通路门店!$BG:$BG,通讯通路门店!$S:$S,$G608)</f>
        <v>0</v>
      </c>
      <c r="AL608" s="99">
        <f>SUMIFS(通讯通路门店!$BC:$BC,通讯通路门店!$S:$S,$G608)</f>
        <v>0</v>
      </c>
      <c r="AM608" s="99">
        <f>SUMIFS(通讯通路门店!$BD:$BD,通讯通路门店!$S:$S,$G608)</f>
        <v>0</v>
      </c>
      <c r="AN608" s="99">
        <f>SUMIFS(通讯通路门店!$BF:$BF,通讯通路门店!$S:$S,$G608)</f>
        <v>0</v>
      </c>
      <c r="AO608" s="99">
        <f t="shared" si="47"/>
        <v>0</v>
      </c>
      <c r="AP608" s="99">
        <f>SUMIFS(通讯通路门店!$K:$K,通讯通路门店!$S:$S,$G608)</f>
        <v>0</v>
      </c>
      <c r="AQ608" s="83"/>
      <c r="AR608" s="99">
        <f>SUMIFS(通讯通路门店!$T:$T,通讯通路门店!$S:$S,$G608)</f>
        <v>0</v>
      </c>
      <c r="AS608" s="99">
        <f>SUMIFS(通讯通路门店!$U:$U,通讯通路门店!$S:$S,$G608)</f>
        <v>0</v>
      </c>
      <c r="AT608" s="99">
        <f>SUMIFS(通讯通路门店!$V:$V,通讯通路门店!$S:$S,$G608)</f>
        <v>0</v>
      </c>
      <c r="AU608" s="99">
        <f>SUMIFS(通讯通路门店!$W:$W,通讯通路门店!$S:$S,$G608)</f>
        <v>0</v>
      </c>
      <c r="AV608" s="99">
        <f>SUMIFS(通讯通路门店!$Z:$Z,通讯通路门店!$S:$S,$G608)</f>
        <v>0</v>
      </c>
      <c r="AW608" s="99">
        <f>SUMIFS(通讯通路门店!$AB:$AB,通讯通路门店!$S:$S,$G608)</f>
        <v>0</v>
      </c>
      <c r="AX608" s="99">
        <f>SUMIFS(通讯通路门店!$X:$X,通讯通路门店!$S:$S,$G608)</f>
        <v>0</v>
      </c>
      <c r="AY608" s="99">
        <f>SUMIFS(通讯通路门店!$Y:$Y,通讯通路门店!$S:$S,$G608)</f>
        <v>0</v>
      </c>
      <c r="AZ608" s="99">
        <f>SUMIFS(通讯通路门店!$AA:$AA,通讯通路门店!$S:$S,$G608)</f>
        <v>0</v>
      </c>
      <c r="BA608" s="99">
        <f t="shared" si="48"/>
        <v>0</v>
      </c>
      <c r="BB608" s="99">
        <f t="shared" si="49"/>
        <v>0</v>
      </c>
      <c r="BC608" s="99">
        <f>SUMIFS(通讯通路门店!$W:$W,通讯通路门店!$S:$S,$G608,通讯通路门店!$J:$J,"荣耀体验店")+SUMIFS(通讯通路门店!$W:$W,通讯通路门店!$S:$S,$G608,通讯通路门店!$J:$J,"荣耀授权专卖店")</f>
        <v>0</v>
      </c>
      <c r="BD608" s="99">
        <f>SUMIFS(通讯通路门店!$Z:$Z,通讯通路门店!$S:$S,$G608,通讯通路门店!$J:$J,"VIVO体验店")</f>
        <v>0</v>
      </c>
      <c r="BE608" s="99">
        <f>SUMIFS(通讯通路门店!$AB:$AB,通讯通路门店!$S:$S,$G608,通讯通路门店!$J:$J,"OPPO体验店")</f>
        <v>0</v>
      </c>
      <c r="BF608" s="99">
        <f>SUMIFS(通讯通路门店!$X:$X,通讯通路门店!$S:$S,$G608,通讯通路门店!$J:$J,"华为授权体验店")+SUMIFS(通讯通路门店!$AA:$AA,通讯通路门店!$S:$S,$G608,通讯通路门店!$J:$J,"华为堡垒店")</f>
        <v>0</v>
      </c>
      <c r="BG608" s="99">
        <f>SUMIFS(通讯通路门店!$Y:$Y,通讯通路门店!$S:$S,$G608,通讯通路门店!$J:$J,"小米体验店")</f>
        <v>0</v>
      </c>
      <c r="BH608" s="99">
        <f>SUMIFS(通讯通路门店!$AA:$AA,通讯通路门店!$S:$S,$G608,通讯通路门店!$J:$J,"苹果体验店")</f>
        <v>0</v>
      </c>
      <c r="BI608" s="99">
        <f>SUMIFS(通讯通路门店!$K:$K,通讯通路门店!$S:$S,$G608,通讯通路门店!$J:$J,"其他品牌专卖店")</f>
        <v>0</v>
      </c>
      <c r="BJ608" s="99">
        <f>SUMIFS(通讯通路门店!$AC:$AC,通讯通路门店!$S:$S,$G608)</f>
        <v>0</v>
      </c>
      <c r="BK608" s="99">
        <f>SUMIFS(通讯通路门店!$AD:$AD,通讯通路门店!$S:$S,$G608)</f>
        <v>0</v>
      </c>
      <c r="BL608" s="99">
        <f>SUMIFS(通讯通路门店!$AE:$AE,通讯通路门店!$S:$S,$G608)</f>
        <v>0</v>
      </c>
      <c r="BM608" s="99">
        <f>SUMIFS(通讯通路门店!$AF:$AF,通讯通路门店!$S:$S,$G608)</f>
        <v>0</v>
      </c>
      <c r="BN608" s="99">
        <f>SUMIFS(通讯通路门店!$AG:$AG,通讯通路门店!$S:$S,$G608)</f>
        <v>0</v>
      </c>
      <c r="BO608" s="99">
        <f>SUMIFS(通讯通路门店!$AH:$AH,通讯通路门店!$S:$S,$G608)</f>
        <v>0</v>
      </c>
      <c r="BP608" s="99">
        <f>SUMIFS(通讯通路门店!$AI:$AI,通讯通路门店!$S:$S,$G608)</f>
        <v>0</v>
      </c>
      <c r="BQ608" s="83"/>
    </row>
    <row r="609" spans="1:69">
      <c r="A609" s="99" t="str">
        <f>IFERROR(_xlfn.XLOOKUP($G609,通讯通路门店!$S$4:$S$993933,通讯通路门店!$A$4:$A$993933,0,0),"")</f>
        <v/>
      </c>
      <c r="B609" s="99" t="str">
        <f>IFERROR(_xlfn.XLOOKUP($G609,通讯通路门店!$S$4:$S$993933,通讯通路门店!$B$4:$B$993933,0,0),"")</f>
        <v/>
      </c>
      <c r="C609" s="99" t="str">
        <f>IFERROR(_xlfn.XLOOKUP($G609,通讯通路门店!$S$4:$S$993933,通讯通路门店!$C$4:$C$993933,0,0),"")</f>
        <v/>
      </c>
      <c r="D609" s="99" t="str">
        <f>IFERROR(_xlfn.XLOOKUP($G609,通讯通路门店!$S$4:$S$993933,通讯通路门店!$D$4:$D$993933,0,0),"")</f>
        <v/>
      </c>
      <c r="E609" s="83"/>
      <c r="F609" s="83"/>
      <c r="G609" s="101" t="e">
        <v>#N/A</v>
      </c>
      <c r="H609" s="102" t="str">
        <f>IFERROR(_xlfn.XLOOKUP($G609,通讯通路门店!$S$4:$S$993933,通讯通路门店!$R$4:$R$993933,0,0),"")</f>
        <v/>
      </c>
      <c r="I609" s="83"/>
      <c r="J609" s="83"/>
      <c r="K609" s="83"/>
      <c r="L609" s="83"/>
      <c r="M609" s="83"/>
      <c r="N609" s="83"/>
      <c r="O609" s="83"/>
      <c r="P609" s="83"/>
      <c r="Q609" s="83"/>
      <c r="R609" s="83"/>
      <c r="S609" s="83"/>
      <c r="T609" s="83"/>
      <c r="U609" s="99">
        <f>COUNTIF(通讯通路门店!$S:$S,$G609)</f>
        <v>0</v>
      </c>
      <c r="V609" s="99">
        <f>COUNTIFS(通讯通路门店!$S:$S,$G609,通讯通路门店!$J:$J,"综合卖场")</f>
        <v>0</v>
      </c>
      <c r="W609" s="99">
        <f>SUMIFS(通讯通路门店!$AJ:$AJ,通讯通路门店!$S:$S,通讯客户沙盘!$G609)</f>
        <v>0</v>
      </c>
      <c r="X609" s="99">
        <f t="shared" si="45"/>
        <v>0</v>
      </c>
      <c r="Y609" s="99">
        <f>COUNTIFS(通讯通路门店!$S:$S,$G609,通讯通路门店!$J:$J,"荣耀体验店")+COUNTIFS(通讯通路门店!$S:$S,$G609,通讯通路门店!$J:$J,"荣耀授权专卖店")</f>
        <v>0</v>
      </c>
      <c r="Z609" s="99">
        <f>COUNTIFS(通讯通路门店!$S:$S,$G609,通讯通路门店!$J:$J,"VIVO体验店")</f>
        <v>0</v>
      </c>
      <c r="AA609" s="99">
        <f>COUNTIFS(通讯通路门店!$S:$S,$G609,通讯通路门店!$J:$J,"OPPO体验店")</f>
        <v>0</v>
      </c>
      <c r="AB609" s="99">
        <f>COUNTIFS(通讯通路门店!$S:$S,$G609,通讯通路门店!$J:$J,"华为授权体验店")+COUNTIFS(通讯通路门店!$S:$S,$G609,通讯通路门店!$J:$J,"华为堡垒店")</f>
        <v>0</v>
      </c>
      <c r="AC609" s="99">
        <f>COUNTIFS(通讯通路门店!$S:$S,$G609,通讯通路门店!$J:$J,"小米体验店")</f>
        <v>0</v>
      </c>
      <c r="AD609" s="99">
        <f>COUNTIFS(通讯通路门店!$S:$S,$G609,通讯通路门店!$J:$J,"苹果体验店")</f>
        <v>0</v>
      </c>
      <c r="AE609" s="99">
        <f>COUNTIFS(通讯通路门店!$S:$S,$G609,通讯通路门店!$J:$J,"其他品牌专卖店")</f>
        <v>0</v>
      </c>
      <c r="AF609" s="99">
        <f>SUMIFS(通讯通路门店!$BI:$BI,通讯通路门店!$S:$S,$G609)</f>
        <v>0</v>
      </c>
      <c r="AG609" s="99">
        <f>SUMIFS(通讯通路门店!$BH:$BH,通讯通路门店!$S:$S,$G609)</f>
        <v>0</v>
      </c>
      <c r="AH609" s="99">
        <f t="shared" si="46"/>
        <v>0</v>
      </c>
      <c r="AI609" s="99">
        <f>SUMIFS(通讯通路门店!$BB:$BB,通讯通路门店!$S:$S,$G609)</f>
        <v>0</v>
      </c>
      <c r="AJ609" s="99">
        <f>SUMIFS(通讯通路门店!$BE:$BE,通讯通路门店!$S:$S,$G609)</f>
        <v>0</v>
      </c>
      <c r="AK609" s="99">
        <f>SUMIFS(通讯通路门店!$BG:$BG,通讯通路门店!$S:$S,$G609)</f>
        <v>0</v>
      </c>
      <c r="AL609" s="99">
        <f>SUMIFS(通讯通路门店!$BC:$BC,通讯通路门店!$S:$S,$G609)</f>
        <v>0</v>
      </c>
      <c r="AM609" s="99">
        <f>SUMIFS(通讯通路门店!$BD:$BD,通讯通路门店!$S:$S,$G609)</f>
        <v>0</v>
      </c>
      <c r="AN609" s="99">
        <f>SUMIFS(通讯通路门店!$BF:$BF,通讯通路门店!$S:$S,$G609)</f>
        <v>0</v>
      </c>
      <c r="AO609" s="99">
        <f t="shared" si="47"/>
        <v>0</v>
      </c>
      <c r="AP609" s="99">
        <f>SUMIFS(通讯通路门店!$K:$K,通讯通路门店!$S:$S,$G609)</f>
        <v>0</v>
      </c>
      <c r="AQ609" s="83"/>
      <c r="AR609" s="99">
        <f>SUMIFS(通讯通路门店!$T:$T,通讯通路门店!$S:$S,$G609)</f>
        <v>0</v>
      </c>
      <c r="AS609" s="99">
        <f>SUMIFS(通讯通路门店!$U:$U,通讯通路门店!$S:$S,$G609)</f>
        <v>0</v>
      </c>
      <c r="AT609" s="99">
        <f>SUMIFS(通讯通路门店!$V:$V,通讯通路门店!$S:$S,$G609)</f>
        <v>0</v>
      </c>
      <c r="AU609" s="99">
        <f>SUMIFS(通讯通路门店!$W:$W,通讯通路门店!$S:$S,$G609)</f>
        <v>0</v>
      </c>
      <c r="AV609" s="99">
        <f>SUMIFS(通讯通路门店!$Z:$Z,通讯通路门店!$S:$S,$G609)</f>
        <v>0</v>
      </c>
      <c r="AW609" s="99">
        <f>SUMIFS(通讯通路门店!$AB:$AB,通讯通路门店!$S:$S,$G609)</f>
        <v>0</v>
      </c>
      <c r="AX609" s="99">
        <f>SUMIFS(通讯通路门店!$X:$X,通讯通路门店!$S:$S,$G609)</f>
        <v>0</v>
      </c>
      <c r="AY609" s="99">
        <f>SUMIFS(通讯通路门店!$Y:$Y,通讯通路门店!$S:$S,$G609)</f>
        <v>0</v>
      </c>
      <c r="AZ609" s="99">
        <f>SUMIFS(通讯通路门店!$AA:$AA,通讯通路门店!$S:$S,$G609)</f>
        <v>0</v>
      </c>
      <c r="BA609" s="99">
        <f t="shared" si="48"/>
        <v>0</v>
      </c>
      <c r="BB609" s="99">
        <f t="shared" si="49"/>
        <v>0</v>
      </c>
      <c r="BC609" s="99">
        <f>SUMIFS(通讯通路门店!$W:$W,通讯通路门店!$S:$S,$G609,通讯通路门店!$J:$J,"荣耀体验店")+SUMIFS(通讯通路门店!$W:$W,通讯通路门店!$S:$S,$G609,通讯通路门店!$J:$J,"荣耀授权专卖店")</f>
        <v>0</v>
      </c>
      <c r="BD609" s="99">
        <f>SUMIFS(通讯通路门店!$Z:$Z,通讯通路门店!$S:$S,$G609,通讯通路门店!$J:$J,"VIVO体验店")</f>
        <v>0</v>
      </c>
      <c r="BE609" s="99">
        <f>SUMIFS(通讯通路门店!$AB:$AB,通讯通路门店!$S:$S,$G609,通讯通路门店!$J:$J,"OPPO体验店")</f>
        <v>0</v>
      </c>
      <c r="BF609" s="99">
        <f>SUMIFS(通讯通路门店!$X:$X,通讯通路门店!$S:$S,$G609,通讯通路门店!$J:$J,"华为授权体验店")+SUMIFS(通讯通路门店!$AA:$AA,通讯通路门店!$S:$S,$G609,通讯通路门店!$J:$J,"华为堡垒店")</f>
        <v>0</v>
      </c>
      <c r="BG609" s="99">
        <f>SUMIFS(通讯通路门店!$Y:$Y,通讯通路门店!$S:$S,$G609,通讯通路门店!$J:$J,"小米体验店")</f>
        <v>0</v>
      </c>
      <c r="BH609" s="99">
        <f>SUMIFS(通讯通路门店!$AA:$AA,通讯通路门店!$S:$S,$G609,通讯通路门店!$J:$J,"苹果体验店")</f>
        <v>0</v>
      </c>
      <c r="BI609" s="99">
        <f>SUMIFS(通讯通路门店!$K:$K,通讯通路门店!$S:$S,$G609,通讯通路门店!$J:$J,"其他品牌专卖店")</f>
        <v>0</v>
      </c>
      <c r="BJ609" s="99">
        <f>SUMIFS(通讯通路门店!$AC:$AC,通讯通路门店!$S:$S,$G609)</f>
        <v>0</v>
      </c>
      <c r="BK609" s="99">
        <f>SUMIFS(通讯通路门店!$AD:$AD,通讯通路门店!$S:$S,$G609)</f>
        <v>0</v>
      </c>
      <c r="BL609" s="99">
        <f>SUMIFS(通讯通路门店!$AE:$AE,通讯通路门店!$S:$S,$G609)</f>
        <v>0</v>
      </c>
      <c r="BM609" s="99">
        <f>SUMIFS(通讯通路门店!$AF:$AF,通讯通路门店!$S:$S,$G609)</f>
        <v>0</v>
      </c>
      <c r="BN609" s="99">
        <f>SUMIFS(通讯通路门店!$AG:$AG,通讯通路门店!$S:$S,$G609)</f>
        <v>0</v>
      </c>
      <c r="BO609" s="99">
        <f>SUMIFS(通讯通路门店!$AH:$AH,通讯通路门店!$S:$S,$G609)</f>
        <v>0</v>
      </c>
      <c r="BP609" s="99">
        <f>SUMIFS(通讯通路门店!$AI:$AI,通讯通路门店!$S:$S,$G609)</f>
        <v>0</v>
      </c>
      <c r="BQ609" s="83"/>
    </row>
    <row r="610" spans="1:69">
      <c r="A610" s="99" t="str">
        <f>IFERROR(_xlfn.XLOOKUP($G610,通讯通路门店!$S$4:$S$993933,通讯通路门店!$A$4:$A$993933,0,0),"")</f>
        <v/>
      </c>
      <c r="B610" s="99" t="str">
        <f>IFERROR(_xlfn.XLOOKUP($G610,通讯通路门店!$S$4:$S$993933,通讯通路门店!$B$4:$B$993933,0,0),"")</f>
        <v/>
      </c>
      <c r="C610" s="99" t="str">
        <f>IFERROR(_xlfn.XLOOKUP($G610,通讯通路门店!$S$4:$S$993933,通讯通路门店!$C$4:$C$993933,0,0),"")</f>
        <v/>
      </c>
      <c r="D610" s="99" t="str">
        <f>IFERROR(_xlfn.XLOOKUP($G610,通讯通路门店!$S$4:$S$993933,通讯通路门店!$D$4:$D$993933,0,0),"")</f>
        <v/>
      </c>
      <c r="E610" s="83"/>
      <c r="F610" s="83"/>
      <c r="G610" s="101" t="e">
        <v>#N/A</v>
      </c>
      <c r="H610" s="102" t="str">
        <f>IFERROR(_xlfn.XLOOKUP($G610,通讯通路门店!$S$4:$S$993933,通讯通路门店!$R$4:$R$993933,0,0),"")</f>
        <v/>
      </c>
      <c r="I610" s="83"/>
      <c r="J610" s="83"/>
      <c r="K610" s="83"/>
      <c r="L610" s="83"/>
      <c r="M610" s="83"/>
      <c r="N610" s="83"/>
      <c r="O610" s="83"/>
      <c r="P610" s="83"/>
      <c r="Q610" s="83"/>
      <c r="R610" s="83"/>
      <c r="S610" s="83"/>
      <c r="T610" s="83"/>
      <c r="U610" s="99">
        <f>COUNTIF(通讯通路门店!$S:$S,$G610)</f>
        <v>0</v>
      </c>
      <c r="V610" s="99">
        <f>COUNTIFS(通讯通路门店!$S:$S,$G610,通讯通路门店!$J:$J,"综合卖场")</f>
        <v>0</v>
      </c>
      <c r="W610" s="99">
        <f>SUMIFS(通讯通路门店!$AJ:$AJ,通讯通路门店!$S:$S,通讯客户沙盘!$G610)</f>
        <v>0</v>
      </c>
      <c r="X610" s="99">
        <f t="shared" si="45"/>
        <v>0</v>
      </c>
      <c r="Y610" s="99">
        <f>COUNTIFS(通讯通路门店!$S:$S,$G610,通讯通路门店!$J:$J,"荣耀体验店")+COUNTIFS(通讯通路门店!$S:$S,$G610,通讯通路门店!$J:$J,"荣耀授权专卖店")</f>
        <v>0</v>
      </c>
      <c r="Z610" s="99">
        <f>COUNTIFS(通讯通路门店!$S:$S,$G610,通讯通路门店!$J:$J,"VIVO体验店")</f>
        <v>0</v>
      </c>
      <c r="AA610" s="99">
        <f>COUNTIFS(通讯通路门店!$S:$S,$G610,通讯通路门店!$J:$J,"OPPO体验店")</f>
        <v>0</v>
      </c>
      <c r="AB610" s="99">
        <f>COUNTIFS(通讯通路门店!$S:$S,$G610,通讯通路门店!$J:$J,"华为授权体验店")+COUNTIFS(通讯通路门店!$S:$S,$G610,通讯通路门店!$J:$J,"华为堡垒店")</f>
        <v>0</v>
      </c>
      <c r="AC610" s="99">
        <f>COUNTIFS(通讯通路门店!$S:$S,$G610,通讯通路门店!$J:$J,"小米体验店")</f>
        <v>0</v>
      </c>
      <c r="AD610" s="99">
        <f>COUNTIFS(通讯通路门店!$S:$S,$G610,通讯通路门店!$J:$J,"苹果体验店")</f>
        <v>0</v>
      </c>
      <c r="AE610" s="99">
        <f>COUNTIFS(通讯通路门店!$S:$S,$G610,通讯通路门店!$J:$J,"其他品牌专卖店")</f>
        <v>0</v>
      </c>
      <c r="AF610" s="99">
        <f>SUMIFS(通讯通路门店!$BI:$BI,通讯通路门店!$S:$S,$G610)</f>
        <v>0</v>
      </c>
      <c r="AG610" s="99">
        <f>SUMIFS(通讯通路门店!$BH:$BH,通讯通路门店!$S:$S,$G610)</f>
        <v>0</v>
      </c>
      <c r="AH610" s="99">
        <f t="shared" si="46"/>
        <v>0</v>
      </c>
      <c r="AI610" s="99">
        <f>SUMIFS(通讯通路门店!$BB:$BB,通讯通路门店!$S:$S,$G610)</f>
        <v>0</v>
      </c>
      <c r="AJ610" s="99">
        <f>SUMIFS(通讯通路门店!$BE:$BE,通讯通路门店!$S:$S,$G610)</f>
        <v>0</v>
      </c>
      <c r="AK610" s="99">
        <f>SUMIFS(通讯通路门店!$BG:$BG,通讯通路门店!$S:$S,$G610)</f>
        <v>0</v>
      </c>
      <c r="AL610" s="99">
        <f>SUMIFS(通讯通路门店!$BC:$BC,通讯通路门店!$S:$S,$G610)</f>
        <v>0</v>
      </c>
      <c r="AM610" s="99">
        <f>SUMIFS(通讯通路门店!$BD:$BD,通讯通路门店!$S:$S,$G610)</f>
        <v>0</v>
      </c>
      <c r="AN610" s="99">
        <f>SUMIFS(通讯通路门店!$BF:$BF,通讯通路门店!$S:$S,$G610)</f>
        <v>0</v>
      </c>
      <c r="AO610" s="99">
        <f t="shared" si="47"/>
        <v>0</v>
      </c>
      <c r="AP610" s="99">
        <f>SUMIFS(通讯通路门店!$K:$K,通讯通路门店!$S:$S,$G610)</f>
        <v>0</v>
      </c>
      <c r="AQ610" s="83"/>
      <c r="AR610" s="99">
        <f>SUMIFS(通讯通路门店!$T:$T,通讯通路门店!$S:$S,$G610)</f>
        <v>0</v>
      </c>
      <c r="AS610" s="99">
        <f>SUMIFS(通讯通路门店!$U:$U,通讯通路门店!$S:$S,$G610)</f>
        <v>0</v>
      </c>
      <c r="AT610" s="99">
        <f>SUMIFS(通讯通路门店!$V:$V,通讯通路门店!$S:$S,$G610)</f>
        <v>0</v>
      </c>
      <c r="AU610" s="99">
        <f>SUMIFS(通讯通路门店!$W:$W,通讯通路门店!$S:$S,$G610)</f>
        <v>0</v>
      </c>
      <c r="AV610" s="99">
        <f>SUMIFS(通讯通路门店!$Z:$Z,通讯通路门店!$S:$S,$G610)</f>
        <v>0</v>
      </c>
      <c r="AW610" s="99">
        <f>SUMIFS(通讯通路门店!$AB:$AB,通讯通路门店!$S:$S,$G610)</f>
        <v>0</v>
      </c>
      <c r="AX610" s="99">
        <f>SUMIFS(通讯通路门店!$X:$X,通讯通路门店!$S:$S,$G610)</f>
        <v>0</v>
      </c>
      <c r="AY610" s="99">
        <f>SUMIFS(通讯通路门店!$Y:$Y,通讯通路门店!$S:$S,$G610)</f>
        <v>0</v>
      </c>
      <c r="AZ610" s="99">
        <f>SUMIFS(通讯通路门店!$AA:$AA,通讯通路门店!$S:$S,$G610)</f>
        <v>0</v>
      </c>
      <c r="BA610" s="99">
        <f t="shared" si="48"/>
        <v>0</v>
      </c>
      <c r="BB610" s="99">
        <f t="shared" si="49"/>
        <v>0</v>
      </c>
      <c r="BC610" s="99">
        <f>SUMIFS(通讯通路门店!$W:$W,通讯通路门店!$S:$S,$G610,通讯通路门店!$J:$J,"荣耀体验店")+SUMIFS(通讯通路门店!$W:$W,通讯通路门店!$S:$S,$G610,通讯通路门店!$J:$J,"荣耀授权专卖店")</f>
        <v>0</v>
      </c>
      <c r="BD610" s="99">
        <f>SUMIFS(通讯通路门店!$Z:$Z,通讯通路门店!$S:$S,$G610,通讯通路门店!$J:$J,"VIVO体验店")</f>
        <v>0</v>
      </c>
      <c r="BE610" s="99">
        <f>SUMIFS(通讯通路门店!$AB:$AB,通讯通路门店!$S:$S,$G610,通讯通路门店!$J:$J,"OPPO体验店")</f>
        <v>0</v>
      </c>
      <c r="BF610" s="99">
        <f>SUMIFS(通讯通路门店!$X:$X,通讯通路门店!$S:$S,$G610,通讯通路门店!$J:$J,"华为授权体验店")+SUMIFS(通讯通路门店!$AA:$AA,通讯通路门店!$S:$S,$G610,通讯通路门店!$J:$J,"华为堡垒店")</f>
        <v>0</v>
      </c>
      <c r="BG610" s="99">
        <f>SUMIFS(通讯通路门店!$Y:$Y,通讯通路门店!$S:$S,$G610,通讯通路门店!$J:$J,"小米体验店")</f>
        <v>0</v>
      </c>
      <c r="BH610" s="99">
        <f>SUMIFS(通讯通路门店!$AA:$AA,通讯通路门店!$S:$S,$G610,通讯通路门店!$J:$J,"苹果体验店")</f>
        <v>0</v>
      </c>
      <c r="BI610" s="99">
        <f>SUMIFS(通讯通路门店!$K:$K,通讯通路门店!$S:$S,$G610,通讯通路门店!$J:$J,"其他品牌专卖店")</f>
        <v>0</v>
      </c>
      <c r="BJ610" s="99">
        <f>SUMIFS(通讯通路门店!$AC:$AC,通讯通路门店!$S:$S,$G610)</f>
        <v>0</v>
      </c>
      <c r="BK610" s="99">
        <f>SUMIFS(通讯通路门店!$AD:$AD,通讯通路门店!$S:$S,$G610)</f>
        <v>0</v>
      </c>
      <c r="BL610" s="99">
        <f>SUMIFS(通讯通路门店!$AE:$AE,通讯通路门店!$S:$S,$G610)</f>
        <v>0</v>
      </c>
      <c r="BM610" s="99">
        <f>SUMIFS(通讯通路门店!$AF:$AF,通讯通路门店!$S:$S,$G610)</f>
        <v>0</v>
      </c>
      <c r="BN610" s="99">
        <f>SUMIFS(通讯通路门店!$AG:$AG,通讯通路门店!$S:$S,$G610)</f>
        <v>0</v>
      </c>
      <c r="BO610" s="99">
        <f>SUMIFS(通讯通路门店!$AH:$AH,通讯通路门店!$S:$S,$G610)</f>
        <v>0</v>
      </c>
      <c r="BP610" s="99">
        <f>SUMIFS(通讯通路门店!$AI:$AI,通讯通路门店!$S:$S,$G610)</f>
        <v>0</v>
      </c>
      <c r="BQ610" s="83"/>
    </row>
    <row r="611" spans="1:69">
      <c r="A611" s="99" t="str">
        <f>IFERROR(_xlfn.XLOOKUP($G611,通讯通路门店!$S$4:$S$993933,通讯通路门店!$A$4:$A$993933,0,0),"")</f>
        <v/>
      </c>
      <c r="B611" s="99" t="str">
        <f>IFERROR(_xlfn.XLOOKUP($G611,通讯通路门店!$S$4:$S$993933,通讯通路门店!$B$4:$B$993933,0,0),"")</f>
        <v/>
      </c>
      <c r="C611" s="99" t="str">
        <f>IFERROR(_xlfn.XLOOKUP($G611,通讯通路门店!$S$4:$S$993933,通讯通路门店!$C$4:$C$993933,0,0),"")</f>
        <v/>
      </c>
      <c r="D611" s="99" t="str">
        <f>IFERROR(_xlfn.XLOOKUP($G611,通讯通路门店!$S$4:$S$993933,通讯通路门店!$D$4:$D$993933,0,0),"")</f>
        <v/>
      </c>
      <c r="E611" s="83"/>
      <c r="F611" s="83"/>
      <c r="G611" s="101" t="e">
        <v>#N/A</v>
      </c>
      <c r="H611" s="102" t="str">
        <f>IFERROR(_xlfn.XLOOKUP($G611,通讯通路门店!$S$4:$S$993933,通讯通路门店!$R$4:$R$993933,0,0),"")</f>
        <v/>
      </c>
      <c r="I611" s="83"/>
      <c r="J611" s="83"/>
      <c r="K611" s="83"/>
      <c r="L611" s="83"/>
      <c r="M611" s="83"/>
      <c r="N611" s="83"/>
      <c r="O611" s="83"/>
      <c r="P611" s="83"/>
      <c r="Q611" s="83"/>
      <c r="R611" s="83"/>
      <c r="S611" s="83"/>
      <c r="T611" s="83"/>
      <c r="U611" s="99">
        <f>COUNTIF(通讯通路门店!$S:$S,$G611)</f>
        <v>0</v>
      </c>
      <c r="V611" s="99">
        <f>COUNTIFS(通讯通路门店!$S:$S,$G611,通讯通路门店!$J:$J,"综合卖场")</f>
        <v>0</v>
      </c>
      <c r="W611" s="99">
        <f>SUMIFS(通讯通路门店!$AJ:$AJ,通讯通路门店!$S:$S,通讯客户沙盘!$G611)</f>
        <v>0</v>
      </c>
      <c r="X611" s="99">
        <f t="shared" si="45"/>
        <v>0</v>
      </c>
      <c r="Y611" s="99">
        <f>COUNTIFS(通讯通路门店!$S:$S,$G611,通讯通路门店!$J:$J,"荣耀体验店")+COUNTIFS(通讯通路门店!$S:$S,$G611,通讯通路门店!$J:$J,"荣耀授权专卖店")</f>
        <v>0</v>
      </c>
      <c r="Z611" s="99">
        <f>COUNTIFS(通讯通路门店!$S:$S,$G611,通讯通路门店!$J:$J,"VIVO体验店")</f>
        <v>0</v>
      </c>
      <c r="AA611" s="99">
        <f>COUNTIFS(通讯通路门店!$S:$S,$G611,通讯通路门店!$J:$J,"OPPO体验店")</f>
        <v>0</v>
      </c>
      <c r="AB611" s="99">
        <f>COUNTIFS(通讯通路门店!$S:$S,$G611,通讯通路门店!$J:$J,"华为授权体验店")+COUNTIFS(通讯通路门店!$S:$S,$G611,通讯通路门店!$J:$J,"华为堡垒店")</f>
        <v>0</v>
      </c>
      <c r="AC611" s="99">
        <f>COUNTIFS(通讯通路门店!$S:$S,$G611,通讯通路门店!$J:$J,"小米体验店")</f>
        <v>0</v>
      </c>
      <c r="AD611" s="99">
        <f>COUNTIFS(通讯通路门店!$S:$S,$G611,通讯通路门店!$J:$J,"苹果体验店")</f>
        <v>0</v>
      </c>
      <c r="AE611" s="99">
        <f>COUNTIFS(通讯通路门店!$S:$S,$G611,通讯通路门店!$J:$J,"其他品牌专卖店")</f>
        <v>0</v>
      </c>
      <c r="AF611" s="99">
        <f>SUMIFS(通讯通路门店!$BI:$BI,通讯通路门店!$S:$S,$G611)</f>
        <v>0</v>
      </c>
      <c r="AG611" s="99">
        <f>SUMIFS(通讯通路门店!$BH:$BH,通讯通路门店!$S:$S,$G611)</f>
        <v>0</v>
      </c>
      <c r="AH611" s="99">
        <f t="shared" si="46"/>
        <v>0</v>
      </c>
      <c r="AI611" s="99">
        <f>SUMIFS(通讯通路门店!$BB:$BB,通讯通路门店!$S:$S,$G611)</f>
        <v>0</v>
      </c>
      <c r="AJ611" s="99">
        <f>SUMIFS(通讯通路门店!$BE:$BE,通讯通路门店!$S:$S,$G611)</f>
        <v>0</v>
      </c>
      <c r="AK611" s="99">
        <f>SUMIFS(通讯通路门店!$BG:$BG,通讯通路门店!$S:$S,$G611)</f>
        <v>0</v>
      </c>
      <c r="AL611" s="99">
        <f>SUMIFS(通讯通路门店!$BC:$BC,通讯通路门店!$S:$S,$G611)</f>
        <v>0</v>
      </c>
      <c r="AM611" s="99">
        <f>SUMIFS(通讯通路门店!$BD:$BD,通讯通路门店!$S:$S,$G611)</f>
        <v>0</v>
      </c>
      <c r="AN611" s="99">
        <f>SUMIFS(通讯通路门店!$BF:$BF,通讯通路门店!$S:$S,$G611)</f>
        <v>0</v>
      </c>
      <c r="AO611" s="99">
        <f t="shared" si="47"/>
        <v>0</v>
      </c>
      <c r="AP611" s="99">
        <f>SUMIFS(通讯通路门店!$K:$K,通讯通路门店!$S:$S,$G611)</f>
        <v>0</v>
      </c>
      <c r="AQ611" s="83"/>
      <c r="AR611" s="99">
        <f>SUMIFS(通讯通路门店!$T:$T,通讯通路门店!$S:$S,$G611)</f>
        <v>0</v>
      </c>
      <c r="AS611" s="99">
        <f>SUMIFS(通讯通路门店!$U:$U,通讯通路门店!$S:$S,$G611)</f>
        <v>0</v>
      </c>
      <c r="AT611" s="99">
        <f>SUMIFS(通讯通路门店!$V:$V,通讯通路门店!$S:$S,$G611)</f>
        <v>0</v>
      </c>
      <c r="AU611" s="99">
        <f>SUMIFS(通讯通路门店!$W:$W,通讯通路门店!$S:$S,$G611)</f>
        <v>0</v>
      </c>
      <c r="AV611" s="99">
        <f>SUMIFS(通讯通路门店!$Z:$Z,通讯通路门店!$S:$S,$G611)</f>
        <v>0</v>
      </c>
      <c r="AW611" s="99">
        <f>SUMIFS(通讯通路门店!$AB:$AB,通讯通路门店!$S:$S,$G611)</f>
        <v>0</v>
      </c>
      <c r="AX611" s="99">
        <f>SUMIFS(通讯通路门店!$X:$X,通讯通路门店!$S:$S,$G611)</f>
        <v>0</v>
      </c>
      <c r="AY611" s="99">
        <f>SUMIFS(通讯通路门店!$Y:$Y,通讯通路门店!$S:$S,$G611)</f>
        <v>0</v>
      </c>
      <c r="AZ611" s="99">
        <f>SUMIFS(通讯通路门店!$AA:$AA,通讯通路门店!$S:$S,$G611)</f>
        <v>0</v>
      </c>
      <c r="BA611" s="99">
        <f t="shared" si="48"/>
        <v>0</v>
      </c>
      <c r="BB611" s="99">
        <f t="shared" si="49"/>
        <v>0</v>
      </c>
      <c r="BC611" s="99">
        <f>SUMIFS(通讯通路门店!$W:$W,通讯通路门店!$S:$S,$G611,通讯通路门店!$J:$J,"荣耀体验店")+SUMIFS(通讯通路门店!$W:$W,通讯通路门店!$S:$S,$G611,通讯通路门店!$J:$J,"荣耀授权专卖店")</f>
        <v>0</v>
      </c>
      <c r="BD611" s="99">
        <f>SUMIFS(通讯通路门店!$Z:$Z,通讯通路门店!$S:$S,$G611,通讯通路门店!$J:$J,"VIVO体验店")</f>
        <v>0</v>
      </c>
      <c r="BE611" s="99">
        <f>SUMIFS(通讯通路门店!$AB:$AB,通讯通路门店!$S:$S,$G611,通讯通路门店!$J:$J,"OPPO体验店")</f>
        <v>0</v>
      </c>
      <c r="BF611" s="99">
        <f>SUMIFS(通讯通路门店!$X:$X,通讯通路门店!$S:$S,$G611,通讯通路门店!$J:$J,"华为授权体验店")+SUMIFS(通讯通路门店!$AA:$AA,通讯通路门店!$S:$S,$G611,通讯通路门店!$J:$J,"华为堡垒店")</f>
        <v>0</v>
      </c>
      <c r="BG611" s="99">
        <f>SUMIFS(通讯通路门店!$Y:$Y,通讯通路门店!$S:$S,$G611,通讯通路门店!$J:$J,"小米体验店")</f>
        <v>0</v>
      </c>
      <c r="BH611" s="99">
        <f>SUMIFS(通讯通路门店!$AA:$AA,通讯通路门店!$S:$S,$G611,通讯通路门店!$J:$J,"苹果体验店")</f>
        <v>0</v>
      </c>
      <c r="BI611" s="99">
        <f>SUMIFS(通讯通路门店!$K:$K,通讯通路门店!$S:$S,$G611,通讯通路门店!$J:$J,"其他品牌专卖店")</f>
        <v>0</v>
      </c>
      <c r="BJ611" s="99">
        <f>SUMIFS(通讯通路门店!$AC:$AC,通讯通路门店!$S:$S,$G611)</f>
        <v>0</v>
      </c>
      <c r="BK611" s="99">
        <f>SUMIFS(通讯通路门店!$AD:$AD,通讯通路门店!$S:$S,$G611)</f>
        <v>0</v>
      </c>
      <c r="BL611" s="99">
        <f>SUMIFS(通讯通路门店!$AE:$AE,通讯通路门店!$S:$S,$G611)</f>
        <v>0</v>
      </c>
      <c r="BM611" s="99">
        <f>SUMIFS(通讯通路门店!$AF:$AF,通讯通路门店!$S:$S,$G611)</f>
        <v>0</v>
      </c>
      <c r="BN611" s="99">
        <f>SUMIFS(通讯通路门店!$AG:$AG,通讯通路门店!$S:$S,$G611)</f>
        <v>0</v>
      </c>
      <c r="BO611" s="99">
        <f>SUMIFS(通讯通路门店!$AH:$AH,通讯通路门店!$S:$S,$G611)</f>
        <v>0</v>
      </c>
      <c r="BP611" s="99">
        <f>SUMIFS(通讯通路门店!$AI:$AI,通讯通路门店!$S:$S,$G611)</f>
        <v>0</v>
      </c>
      <c r="BQ611" s="83"/>
    </row>
    <row r="612" spans="1:69">
      <c r="A612" s="99" t="str">
        <f>IFERROR(_xlfn.XLOOKUP($G612,通讯通路门店!$S$4:$S$993933,通讯通路门店!$A$4:$A$993933,0,0),"")</f>
        <v/>
      </c>
      <c r="B612" s="99" t="str">
        <f>IFERROR(_xlfn.XLOOKUP($G612,通讯通路门店!$S$4:$S$993933,通讯通路门店!$B$4:$B$993933,0,0),"")</f>
        <v/>
      </c>
      <c r="C612" s="99" t="str">
        <f>IFERROR(_xlfn.XLOOKUP($G612,通讯通路门店!$S$4:$S$993933,通讯通路门店!$C$4:$C$993933,0,0),"")</f>
        <v/>
      </c>
      <c r="D612" s="99" t="str">
        <f>IFERROR(_xlfn.XLOOKUP($G612,通讯通路门店!$S$4:$S$993933,通讯通路门店!$D$4:$D$993933,0,0),"")</f>
        <v/>
      </c>
      <c r="E612" s="83"/>
      <c r="F612" s="83"/>
      <c r="G612" s="101" t="e">
        <v>#N/A</v>
      </c>
      <c r="H612" s="102" t="str">
        <f>IFERROR(_xlfn.XLOOKUP($G612,通讯通路门店!$S$4:$S$993933,通讯通路门店!$R$4:$R$993933,0,0),"")</f>
        <v/>
      </c>
      <c r="I612" s="83"/>
      <c r="J612" s="83"/>
      <c r="K612" s="83"/>
      <c r="L612" s="83"/>
      <c r="M612" s="83"/>
      <c r="N612" s="83"/>
      <c r="O612" s="83"/>
      <c r="P612" s="83"/>
      <c r="Q612" s="83"/>
      <c r="R612" s="83"/>
      <c r="S612" s="83"/>
      <c r="T612" s="83"/>
      <c r="U612" s="99">
        <f>COUNTIF(通讯通路门店!$S:$S,$G612)</f>
        <v>0</v>
      </c>
      <c r="V612" s="99">
        <f>COUNTIFS(通讯通路门店!$S:$S,$G612,通讯通路门店!$J:$J,"综合卖场")</f>
        <v>0</v>
      </c>
      <c r="W612" s="99">
        <f>SUMIFS(通讯通路门店!$AJ:$AJ,通讯通路门店!$S:$S,通讯客户沙盘!$G612)</f>
        <v>0</v>
      </c>
      <c r="X612" s="99">
        <f t="shared" si="45"/>
        <v>0</v>
      </c>
      <c r="Y612" s="99">
        <f>COUNTIFS(通讯通路门店!$S:$S,$G612,通讯通路门店!$J:$J,"荣耀体验店")+COUNTIFS(通讯通路门店!$S:$S,$G612,通讯通路门店!$J:$J,"荣耀授权专卖店")</f>
        <v>0</v>
      </c>
      <c r="Z612" s="99">
        <f>COUNTIFS(通讯通路门店!$S:$S,$G612,通讯通路门店!$J:$J,"VIVO体验店")</f>
        <v>0</v>
      </c>
      <c r="AA612" s="99">
        <f>COUNTIFS(通讯通路门店!$S:$S,$G612,通讯通路门店!$J:$J,"OPPO体验店")</f>
        <v>0</v>
      </c>
      <c r="AB612" s="99">
        <f>COUNTIFS(通讯通路门店!$S:$S,$G612,通讯通路门店!$J:$J,"华为授权体验店")+COUNTIFS(通讯通路门店!$S:$S,$G612,通讯通路门店!$J:$J,"华为堡垒店")</f>
        <v>0</v>
      </c>
      <c r="AC612" s="99">
        <f>COUNTIFS(通讯通路门店!$S:$S,$G612,通讯通路门店!$J:$J,"小米体验店")</f>
        <v>0</v>
      </c>
      <c r="AD612" s="99">
        <f>COUNTIFS(通讯通路门店!$S:$S,$G612,通讯通路门店!$J:$J,"苹果体验店")</f>
        <v>0</v>
      </c>
      <c r="AE612" s="99">
        <f>COUNTIFS(通讯通路门店!$S:$S,$G612,通讯通路门店!$J:$J,"其他品牌专卖店")</f>
        <v>0</v>
      </c>
      <c r="AF612" s="99">
        <f>SUMIFS(通讯通路门店!$BI:$BI,通讯通路门店!$S:$S,$G612)</f>
        <v>0</v>
      </c>
      <c r="AG612" s="99">
        <f>SUMIFS(通讯通路门店!$BH:$BH,通讯通路门店!$S:$S,$G612)</f>
        <v>0</v>
      </c>
      <c r="AH612" s="99">
        <f t="shared" si="46"/>
        <v>0</v>
      </c>
      <c r="AI612" s="99">
        <f>SUMIFS(通讯通路门店!$BB:$BB,通讯通路门店!$S:$S,$G612)</f>
        <v>0</v>
      </c>
      <c r="AJ612" s="99">
        <f>SUMIFS(通讯通路门店!$BE:$BE,通讯通路门店!$S:$S,$G612)</f>
        <v>0</v>
      </c>
      <c r="AK612" s="99">
        <f>SUMIFS(通讯通路门店!$BG:$BG,通讯通路门店!$S:$S,$G612)</f>
        <v>0</v>
      </c>
      <c r="AL612" s="99">
        <f>SUMIFS(通讯通路门店!$BC:$BC,通讯通路门店!$S:$S,$G612)</f>
        <v>0</v>
      </c>
      <c r="AM612" s="99">
        <f>SUMIFS(通讯通路门店!$BD:$BD,通讯通路门店!$S:$S,$G612)</f>
        <v>0</v>
      </c>
      <c r="AN612" s="99">
        <f>SUMIFS(通讯通路门店!$BF:$BF,通讯通路门店!$S:$S,$G612)</f>
        <v>0</v>
      </c>
      <c r="AO612" s="99">
        <f t="shared" si="47"/>
        <v>0</v>
      </c>
      <c r="AP612" s="99">
        <f>SUMIFS(通讯通路门店!$K:$K,通讯通路门店!$S:$S,$G612)</f>
        <v>0</v>
      </c>
      <c r="AQ612" s="83"/>
      <c r="AR612" s="99">
        <f>SUMIFS(通讯通路门店!$T:$T,通讯通路门店!$S:$S,$G612)</f>
        <v>0</v>
      </c>
      <c r="AS612" s="99">
        <f>SUMIFS(通讯通路门店!$U:$U,通讯通路门店!$S:$S,$G612)</f>
        <v>0</v>
      </c>
      <c r="AT612" s="99">
        <f>SUMIFS(通讯通路门店!$V:$V,通讯通路门店!$S:$S,$G612)</f>
        <v>0</v>
      </c>
      <c r="AU612" s="99">
        <f>SUMIFS(通讯通路门店!$W:$W,通讯通路门店!$S:$S,$G612)</f>
        <v>0</v>
      </c>
      <c r="AV612" s="99">
        <f>SUMIFS(通讯通路门店!$Z:$Z,通讯通路门店!$S:$S,$G612)</f>
        <v>0</v>
      </c>
      <c r="AW612" s="99">
        <f>SUMIFS(通讯通路门店!$AB:$AB,通讯通路门店!$S:$S,$G612)</f>
        <v>0</v>
      </c>
      <c r="AX612" s="99">
        <f>SUMIFS(通讯通路门店!$X:$X,通讯通路门店!$S:$S,$G612)</f>
        <v>0</v>
      </c>
      <c r="AY612" s="99">
        <f>SUMIFS(通讯通路门店!$Y:$Y,通讯通路门店!$S:$S,$G612)</f>
        <v>0</v>
      </c>
      <c r="AZ612" s="99">
        <f>SUMIFS(通讯通路门店!$AA:$AA,通讯通路门店!$S:$S,$G612)</f>
        <v>0</v>
      </c>
      <c r="BA612" s="99">
        <f t="shared" si="48"/>
        <v>0</v>
      </c>
      <c r="BB612" s="99">
        <f t="shared" si="49"/>
        <v>0</v>
      </c>
      <c r="BC612" s="99">
        <f>SUMIFS(通讯通路门店!$W:$W,通讯通路门店!$S:$S,$G612,通讯通路门店!$J:$J,"荣耀体验店")+SUMIFS(通讯通路门店!$W:$W,通讯通路门店!$S:$S,$G612,通讯通路门店!$J:$J,"荣耀授权专卖店")</f>
        <v>0</v>
      </c>
      <c r="BD612" s="99">
        <f>SUMIFS(通讯通路门店!$Z:$Z,通讯通路门店!$S:$S,$G612,通讯通路门店!$J:$J,"VIVO体验店")</f>
        <v>0</v>
      </c>
      <c r="BE612" s="99">
        <f>SUMIFS(通讯通路门店!$AB:$AB,通讯通路门店!$S:$S,$G612,通讯通路门店!$J:$J,"OPPO体验店")</f>
        <v>0</v>
      </c>
      <c r="BF612" s="99">
        <f>SUMIFS(通讯通路门店!$X:$X,通讯通路门店!$S:$S,$G612,通讯通路门店!$J:$J,"华为授权体验店")+SUMIFS(通讯通路门店!$AA:$AA,通讯通路门店!$S:$S,$G612,通讯通路门店!$J:$J,"华为堡垒店")</f>
        <v>0</v>
      </c>
      <c r="BG612" s="99">
        <f>SUMIFS(通讯通路门店!$Y:$Y,通讯通路门店!$S:$S,$G612,通讯通路门店!$J:$J,"小米体验店")</f>
        <v>0</v>
      </c>
      <c r="BH612" s="99">
        <f>SUMIFS(通讯通路门店!$AA:$AA,通讯通路门店!$S:$S,$G612,通讯通路门店!$J:$J,"苹果体验店")</f>
        <v>0</v>
      </c>
      <c r="BI612" s="99">
        <f>SUMIFS(通讯通路门店!$K:$K,通讯通路门店!$S:$S,$G612,通讯通路门店!$J:$J,"其他品牌专卖店")</f>
        <v>0</v>
      </c>
      <c r="BJ612" s="99">
        <f>SUMIFS(通讯通路门店!$AC:$AC,通讯通路门店!$S:$S,$G612)</f>
        <v>0</v>
      </c>
      <c r="BK612" s="99">
        <f>SUMIFS(通讯通路门店!$AD:$AD,通讯通路门店!$S:$S,$G612)</f>
        <v>0</v>
      </c>
      <c r="BL612" s="99">
        <f>SUMIFS(通讯通路门店!$AE:$AE,通讯通路门店!$S:$S,$G612)</f>
        <v>0</v>
      </c>
      <c r="BM612" s="99">
        <f>SUMIFS(通讯通路门店!$AF:$AF,通讯通路门店!$S:$S,$G612)</f>
        <v>0</v>
      </c>
      <c r="BN612" s="99">
        <f>SUMIFS(通讯通路门店!$AG:$AG,通讯通路门店!$S:$S,$G612)</f>
        <v>0</v>
      </c>
      <c r="BO612" s="99">
        <f>SUMIFS(通讯通路门店!$AH:$AH,通讯通路门店!$S:$S,$G612)</f>
        <v>0</v>
      </c>
      <c r="BP612" s="99">
        <f>SUMIFS(通讯通路门店!$AI:$AI,通讯通路门店!$S:$S,$G612)</f>
        <v>0</v>
      </c>
      <c r="BQ612" s="83"/>
    </row>
    <row r="613" spans="1:69">
      <c r="A613" s="99" t="str">
        <f>IFERROR(_xlfn.XLOOKUP($G613,通讯通路门店!$S$4:$S$993933,通讯通路门店!$A$4:$A$993933,0,0),"")</f>
        <v/>
      </c>
      <c r="B613" s="99" t="str">
        <f>IFERROR(_xlfn.XLOOKUP($G613,通讯通路门店!$S$4:$S$993933,通讯通路门店!$B$4:$B$993933,0,0),"")</f>
        <v/>
      </c>
      <c r="C613" s="99" t="str">
        <f>IFERROR(_xlfn.XLOOKUP($G613,通讯通路门店!$S$4:$S$993933,通讯通路门店!$C$4:$C$993933,0,0),"")</f>
        <v/>
      </c>
      <c r="D613" s="99" t="str">
        <f>IFERROR(_xlfn.XLOOKUP($G613,通讯通路门店!$S$4:$S$993933,通讯通路门店!$D$4:$D$993933,0,0),"")</f>
        <v/>
      </c>
      <c r="E613" s="83"/>
      <c r="F613" s="83"/>
      <c r="G613" s="101" t="e">
        <v>#N/A</v>
      </c>
      <c r="H613" s="102" t="str">
        <f>IFERROR(_xlfn.XLOOKUP($G613,通讯通路门店!$S$4:$S$993933,通讯通路门店!$R$4:$R$993933,0,0),"")</f>
        <v/>
      </c>
      <c r="I613" s="83"/>
      <c r="J613" s="83"/>
      <c r="K613" s="83"/>
      <c r="L613" s="83"/>
      <c r="M613" s="83"/>
      <c r="N613" s="83"/>
      <c r="O613" s="83"/>
      <c r="P613" s="83"/>
      <c r="Q613" s="83"/>
      <c r="R613" s="83"/>
      <c r="S613" s="83"/>
      <c r="T613" s="83"/>
      <c r="U613" s="99">
        <f>COUNTIF(通讯通路门店!$S:$S,$G613)</f>
        <v>0</v>
      </c>
      <c r="V613" s="99">
        <f>COUNTIFS(通讯通路门店!$S:$S,$G613,通讯通路门店!$J:$J,"综合卖场")</f>
        <v>0</v>
      </c>
      <c r="W613" s="99">
        <f>SUMIFS(通讯通路门店!$AJ:$AJ,通讯通路门店!$S:$S,通讯客户沙盘!$G613)</f>
        <v>0</v>
      </c>
      <c r="X613" s="99">
        <f t="shared" si="45"/>
        <v>0</v>
      </c>
      <c r="Y613" s="99">
        <f>COUNTIFS(通讯通路门店!$S:$S,$G613,通讯通路门店!$J:$J,"荣耀体验店")+COUNTIFS(通讯通路门店!$S:$S,$G613,通讯通路门店!$J:$J,"荣耀授权专卖店")</f>
        <v>0</v>
      </c>
      <c r="Z613" s="99">
        <f>COUNTIFS(通讯通路门店!$S:$S,$G613,通讯通路门店!$J:$J,"VIVO体验店")</f>
        <v>0</v>
      </c>
      <c r="AA613" s="99">
        <f>COUNTIFS(通讯通路门店!$S:$S,$G613,通讯通路门店!$J:$J,"OPPO体验店")</f>
        <v>0</v>
      </c>
      <c r="AB613" s="99">
        <f>COUNTIFS(通讯通路门店!$S:$S,$G613,通讯通路门店!$J:$J,"华为授权体验店")+COUNTIFS(通讯通路门店!$S:$S,$G613,通讯通路门店!$J:$J,"华为堡垒店")</f>
        <v>0</v>
      </c>
      <c r="AC613" s="99">
        <f>COUNTIFS(通讯通路门店!$S:$S,$G613,通讯通路门店!$J:$J,"小米体验店")</f>
        <v>0</v>
      </c>
      <c r="AD613" s="99">
        <f>COUNTIFS(通讯通路门店!$S:$S,$G613,通讯通路门店!$J:$J,"苹果体验店")</f>
        <v>0</v>
      </c>
      <c r="AE613" s="99">
        <f>COUNTIFS(通讯通路门店!$S:$S,$G613,通讯通路门店!$J:$J,"其他品牌专卖店")</f>
        <v>0</v>
      </c>
      <c r="AF613" s="99">
        <f>SUMIFS(通讯通路门店!$BI:$BI,通讯通路门店!$S:$S,$G613)</f>
        <v>0</v>
      </c>
      <c r="AG613" s="99">
        <f>SUMIFS(通讯通路门店!$BH:$BH,通讯通路门店!$S:$S,$G613)</f>
        <v>0</v>
      </c>
      <c r="AH613" s="99">
        <f t="shared" si="46"/>
        <v>0</v>
      </c>
      <c r="AI613" s="99">
        <f>SUMIFS(通讯通路门店!$BB:$BB,通讯通路门店!$S:$S,$G613)</f>
        <v>0</v>
      </c>
      <c r="AJ613" s="99">
        <f>SUMIFS(通讯通路门店!$BE:$BE,通讯通路门店!$S:$S,$G613)</f>
        <v>0</v>
      </c>
      <c r="AK613" s="99">
        <f>SUMIFS(通讯通路门店!$BG:$BG,通讯通路门店!$S:$S,$G613)</f>
        <v>0</v>
      </c>
      <c r="AL613" s="99">
        <f>SUMIFS(通讯通路门店!$BC:$BC,通讯通路门店!$S:$S,$G613)</f>
        <v>0</v>
      </c>
      <c r="AM613" s="99">
        <f>SUMIFS(通讯通路门店!$BD:$BD,通讯通路门店!$S:$S,$G613)</f>
        <v>0</v>
      </c>
      <c r="AN613" s="99">
        <f>SUMIFS(通讯通路门店!$BF:$BF,通讯通路门店!$S:$S,$G613)</f>
        <v>0</v>
      </c>
      <c r="AO613" s="99">
        <f t="shared" si="47"/>
        <v>0</v>
      </c>
      <c r="AP613" s="99">
        <f>SUMIFS(通讯通路门店!$K:$K,通讯通路门店!$S:$S,$G613)</f>
        <v>0</v>
      </c>
      <c r="AQ613" s="83"/>
      <c r="AR613" s="99">
        <f>SUMIFS(通讯通路门店!$T:$T,通讯通路门店!$S:$S,$G613)</f>
        <v>0</v>
      </c>
      <c r="AS613" s="99">
        <f>SUMIFS(通讯通路门店!$U:$U,通讯通路门店!$S:$S,$G613)</f>
        <v>0</v>
      </c>
      <c r="AT613" s="99">
        <f>SUMIFS(通讯通路门店!$V:$V,通讯通路门店!$S:$S,$G613)</f>
        <v>0</v>
      </c>
      <c r="AU613" s="99">
        <f>SUMIFS(通讯通路门店!$W:$W,通讯通路门店!$S:$S,$G613)</f>
        <v>0</v>
      </c>
      <c r="AV613" s="99">
        <f>SUMIFS(通讯通路门店!$Z:$Z,通讯通路门店!$S:$S,$G613)</f>
        <v>0</v>
      </c>
      <c r="AW613" s="99">
        <f>SUMIFS(通讯通路门店!$AB:$AB,通讯通路门店!$S:$S,$G613)</f>
        <v>0</v>
      </c>
      <c r="AX613" s="99">
        <f>SUMIFS(通讯通路门店!$X:$X,通讯通路门店!$S:$S,$G613)</f>
        <v>0</v>
      </c>
      <c r="AY613" s="99">
        <f>SUMIFS(通讯通路门店!$Y:$Y,通讯通路门店!$S:$S,$G613)</f>
        <v>0</v>
      </c>
      <c r="AZ613" s="99">
        <f>SUMIFS(通讯通路门店!$AA:$AA,通讯通路门店!$S:$S,$G613)</f>
        <v>0</v>
      </c>
      <c r="BA613" s="99">
        <f t="shared" si="48"/>
        <v>0</v>
      </c>
      <c r="BB613" s="99">
        <f t="shared" si="49"/>
        <v>0</v>
      </c>
      <c r="BC613" s="99">
        <f>SUMIFS(通讯通路门店!$W:$W,通讯通路门店!$S:$S,$G613,通讯通路门店!$J:$J,"荣耀体验店")+SUMIFS(通讯通路门店!$W:$W,通讯通路门店!$S:$S,$G613,通讯通路门店!$J:$J,"荣耀授权专卖店")</f>
        <v>0</v>
      </c>
      <c r="BD613" s="99">
        <f>SUMIFS(通讯通路门店!$Z:$Z,通讯通路门店!$S:$S,$G613,通讯通路门店!$J:$J,"VIVO体验店")</f>
        <v>0</v>
      </c>
      <c r="BE613" s="99">
        <f>SUMIFS(通讯通路门店!$AB:$AB,通讯通路门店!$S:$S,$G613,通讯通路门店!$J:$J,"OPPO体验店")</f>
        <v>0</v>
      </c>
      <c r="BF613" s="99">
        <f>SUMIFS(通讯通路门店!$X:$X,通讯通路门店!$S:$S,$G613,通讯通路门店!$J:$J,"华为授权体验店")+SUMIFS(通讯通路门店!$AA:$AA,通讯通路门店!$S:$S,$G613,通讯通路门店!$J:$J,"华为堡垒店")</f>
        <v>0</v>
      </c>
      <c r="BG613" s="99">
        <f>SUMIFS(通讯通路门店!$Y:$Y,通讯通路门店!$S:$S,$G613,通讯通路门店!$J:$J,"小米体验店")</f>
        <v>0</v>
      </c>
      <c r="BH613" s="99">
        <f>SUMIFS(通讯通路门店!$AA:$AA,通讯通路门店!$S:$S,$G613,通讯通路门店!$J:$J,"苹果体验店")</f>
        <v>0</v>
      </c>
      <c r="BI613" s="99">
        <f>SUMIFS(通讯通路门店!$K:$K,通讯通路门店!$S:$S,$G613,通讯通路门店!$J:$J,"其他品牌专卖店")</f>
        <v>0</v>
      </c>
      <c r="BJ613" s="99">
        <f>SUMIFS(通讯通路门店!$AC:$AC,通讯通路门店!$S:$S,$G613)</f>
        <v>0</v>
      </c>
      <c r="BK613" s="99">
        <f>SUMIFS(通讯通路门店!$AD:$AD,通讯通路门店!$S:$S,$G613)</f>
        <v>0</v>
      </c>
      <c r="BL613" s="99">
        <f>SUMIFS(通讯通路门店!$AE:$AE,通讯通路门店!$S:$S,$G613)</f>
        <v>0</v>
      </c>
      <c r="BM613" s="99">
        <f>SUMIFS(通讯通路门店!$AF:$AF,通讯通路门店!$S:$S,$G613)</f>
        <v>0</v>
      </c>
      <c r="BN613" s="99">
        <f>SUMIFS(通讯通路门店!$AG:$AG,通讯通路门店!$S:$S,$G613)</f>
        <v>0</v>
      </c>
      <c r="BO613" s="99">
        <f>SUMIFS(通讯通路门店!$AH:$AH,通讯通路门店!$S:$S,$G613)</f>
        <v>0</v>
      </c>
      <c r="BP613" s="99">
        <f>SUMIFS(通讯通路门店!$AI:$AI,通讯通路门店!$S:$S,$G613)</f>
        <v>0</v>
      </c>
      <c r="BQ613" s="83"/>
    </row>
    <row r="614" spans="1:69">
      <c r="A614" s="99" t="str">
        <f>IFERROR(_xlfn.XLOOKUP($G614,通讯通路门店!$S$4:$S$993933,通讯通路门店!$A$4:$A$993933,0,0),"")</f>
        <v/>
      </c>
      <c r="B614" s="99" t="str">
        <f>IFERROR(_xlfn.XLOOKUP($G614,通讯通路门店!$S$4:$S$993933,通讯通路门店!$B$4:$B$993933,0,0),"")</f>
        <v/>
      </c>
      <c r="C614" s="99" t="str">
        <f>IFERROR(_xlfn.XLOOKUP($G614,通讯通路门店!$S$4:$S$993933,通讯通路门店!$C$4:$C$993933,0,0),"")</f>
        <v/>
      </c>
      <c r="D614" s="99" t="str">
        <f>IFERROR(_xlfn.XLOOKUP($G614,通讯通路门店!$S$4:$S$993933,通讯通路门店!$D$4:$D$993933,0,0),"")</f>
        <v/>
      </c>
      <c r="E614" s="83"/>
      <c r="F614" s="83"/>
      <c r="G614" s="101" t="e">
        <v>#N/A</v>
      </c>
      <c r="H614" s="102" t="str">
        <f>IFERROR(_xlfn.XLOOKUP($G614,通讯通路门店!$S$4:$S$993933,通讯通路门店!$R$4:$R$993933,0,0),"")</f>
        <v/>
      </c>
      <c r="I614" s="83"/>
      <c r="J614" s="83"/>
      <c r="K614" s="83"/>
      <c r="L614" s="83"/>
      <c r="M614" s="83"/>
      <c r="N614" s="83"/>
      <c r="O614" s="83"/>
      <c r="P614" s="83"/>
      <c r="Q614" s="83"/>
      <c r="R614" s="83"/>
      <c r="S614" s="83"/>
      <c r="T614" s="83"/>
      <c r="U614" s="99">
        <f>COUNTIF(通讯通路门店!$S:$S,$G614)</f>
        <v>0</v>
      </c>
      <c r="V614" s="99">
        <f>COUNTIFS(通讯通路门店!$S:$S,$G614,通讯通路门店!$J:$J,"综合卖场")</f>
        <v>0</v>
      </c>
      <c r="W614" s="99">
        <f>SUMIFS(通讯通路门店!$AJ:$AJ,通讯通路门店!$S:$S,通讯客户沙盘!$G614)</f>
        <v>0</v>
      </c>
      <c r="X614" s="99">
        <f t="shared" si="45"/>
        <v>0</v>
      </c>
      <c r="Y614" s="99">
        <f>COUNTIFS(通讯通路门店!$S:$S,$G614,通讯通路门店!$J:$J,"荣耀体验店")+COUNTIFS(通讯通路门店!$S:$S,$G614,通讯通路门店!$J:$J,"荣耀授权专卖店")</f>
        <v>0</v>
      </c>
      <c r="Z614" s="99">
        <f>COUNTIFS(通讯通路门店!$S:$S,$G614,通讯通路门店!$J:$J,"VIVO体验店")</f>
        <v>0</v>
      </c>
      <c r="AA614" s="99">
        <f>COUNTIFS(通讯通路门店!$S:$S,$G614,通讯通路门店!$J:$J,"OPPO体验店")</f>
        <v>0</v>
      </c>
      <c r="AB614" s="99">
        <f>COUNTIFS(通讯通路门店!$S:$S,$G614,通讯通路门店!$J:$J,"华为授权体验店")+COUNTIFS(通讯通路门店!$S:$S,$G614,通讯通路门店!$J:$J,"华为堡垒店")</f>
        <v>0</v>
      </c>
      <c r="AC614" s="99">
        <f>COUNTIFS(通讯通路门店!$S:$S,$G614,通讯通路门店!$J:$J,"小米体验店")</f>
        <v>0</v>
      </c>
      <c r="AD614" s="99">
        <f>COUNTIFS(通讯通路门店!$S:$S,$G614,通讯通路门店!$J:$J,"苹果体验店")</f>
        <v>0</v>
      </c>
      <c r="AE614" s="99">
        <f>COUNTIFS(通讯通路门店!$S:$S,$G614,通讯通路门店!$J:$J,"其他品牌专卖店")</f>
        <v>0</v>
      </c>
      <c r="AF614" s="99">
        <f>SUMIFS(通讯通路门店!$BI:$BI,通讯通路门店!$S:$S,$G614)</f>
        <v>0</v>
      </c>
      <c r="AG614" s="99">
        <f>SUMIFS(通讯通路门店!$BH:$BH,通讯通路门店!$S:$S,$G614)</f>
        <v>0</v>
      </c>
      <c r="AH614" s="99">
        <f t="shared" si="46"/>
        <v>0</v>
      </c>
      <c r="AI614" s="99">
        <f>SUMIFS(通讯通路门店!$BB:$BB,通讯通路门店!$S:$S,$G614)</f>
        <v>0</v>
      </c>
      <c r="AJ614" s="99">
        <f>SUMIFS(通讯通路门店!$BE:$BE,通讯通路门店!$S:$S,$G614)</f>
        <v>0</v>
      </c>
      <c r="AK614" s="99">
        <f>SUMIFS(通讯通路门店!$BG:$BG,通讯通路门店!$S:$S,$G614)</f>
        <v>0</v>
      </c>
      <c r="AL614" s="99">
        <f>SUMIFS(通讯通路门店!$BC:$BC,通讯通路门店!$S:$S,$G614)</f>
        <v>0</v>
      </c>
      <c r="AM614" s="99">
        <f>SUMIFS(通讯通路门店!$BD:$BD,通讯通路门店!$S:$S,$G614)</f>
        <v>0</v>
      </c>
      <c r="AN614" s="99">
        <f>SUMIFS(通讯通路门店!$BF:$BF,通讯通路门店!$S:$S,$G614)</f>
        <v>0</v>
      </c>
      <c r="AO614" s="99">
        <f t="shared" si="47"/>
        <v>0</v>
      </c>
      <c r="AP614" s="99">
        <f>SUMIFS(通讯通路门店!$K:$K,通讯通路门店!$S:$S,$G614)</f>
        <v>0</v>
      </c>
      <c r="AQ614" s="83"/>
      <c r="AR614" s="99">
        <f>SUMIFS(通讯通路门店!$T:$T,通讯通路门店!$S:$S,$G614)</f>
        <v>0</v>
      </c>
      <c r="AS614" s="99">
        <f>SUMIFS(通讯通路门店!$U:$U,通讯通路门店!$S:$S,$G614)</f>
        <v>0</v>
      </c>
      <c r="AT614" s="99">
        <f>SUMIFS(通讯通路门店!$V:$V,通讯通路门店!$S:$S,$G614)</f>
        <v>0</v>
      </c>
      <c r="AU614" s="99">
        <f>SUMIFS(通讯通路门店!$W:$W,通讯通路门店!$S:$S,$G614)</f>
        <v>0</v>
      </c>
      <c r="AV614" s="99">
        <f>SUMIFS(通讯通路门店!$Z:$Z,通讯通路门店!$S:$S,$G614)</f>
        <v>0</v>
      </c>
      <c r="AW614" s="99">
        <f>SUMIFS(通讯通路门店!$AB:$AB,通讯通路门店!$S:$S,$G614)</f>
        <v>0</v>
      </c>
      <c r="AX614" s="99">
        <f>SUMIFS(通讯通路门店!$X:$X,通讯通路门店!$S:$S,$G614)</f>
        <v>0</v>
      </c>
      <c r="AY614" s="99">
        <f>SUMIFS(通讯通路门店!$Y:$Y,通讯通路门店!$S:$S,$G614)</f>
        <v>0</v>
      </c>
      <c r="AZ614" s="99">
        <f>SUMIFS(通讯通路门店!$AA:$AA,通讯通路门店!$S:$S,$G614)</f>
        <v>0</v>
      </c>
      <c r="BA614" s="99">
        <f t="shared" si="48"/>
        <v>0</v>
      </c>
      <c r="BB614" s="99">
        <f t="shared" si="49"/>
        <v>0</v>
      </c>
      <c r="BC614" s="99">
        <f>SUMIFS(通讯通路门店!$W:$W,通讯通路门店!$S:$S,$G614,通讯通路门店!$J:$J,"荣耀体验店")+SUMIFS(通讯通路门店!$W:$W,通讯通路门店!$S:$S,$G614,通讯通路门店!$J:$J,"荣耀授权专卖店")</f>
        <v>0</v>
      </c>
      <c r="BD614" s="99">
        <f>SUMIFS(通讯通路门店!$Z:$Z,通讯通路门店!$S:$S,$G614,通讯通路门店!$J:$J,"VIVO体验店")</f>
        <v>0</v>
      </c>
      <c r="BE614" s="99">
        <f>SUMIFS(通讯通路门店!$AB:$AB,通讯通路门店!$S:$S,$G614,通讯通路门店!$J:$J,"OPPO体验店")</f>
        <v>0</v>
      </c>
      <c r="BF614" s="99">
        <f>SUMIFS(通讯通路门店!$X:$X,通讯通路门店!$S:$S,$G614,通讯通路门店!$J:$J,"华为授权体验店")+SUMIFS(通讯通路门店!$AA:$AA,通讯通路门店!$S:$S,$G614,通讯通路门店!$J:$J,"华为堡垒店")</f>
        <v>0</v>
      </c>
      <c r="BG614" s="99">
        <f>SUMIFS(通讯通路门店!$Y:$Y,通讯通路门店!$S:$S,$G614,通讯通路门店!$J:$J,"小米体验店")</f>
        <v>0</v>
      </c>
      <c r="BH614" s="99">
        <f>SUMIFS(通讯通路门店!$AA:$AA,通讯通路门店!$S:$S,$G614,通讯通路门店!$J:$J,"苹果体验店")</f>
        <v>0</v>
      </c>
      <c r="BI614" s="99">
        <f>SUMIFS(通讯通路门店!$K:$K,通讯通路门店!$S:$S,$G614,通讯通路门店!$J:$J,"其他品牌专卖店")</f>
        <v>0</v>
      </c>
      <c r="BJ614" s="99">
        <f>SUMIFS(通讯通路门店!$AC:$AC,通讯通路门店!$S:$S,$G614)</f>
        <v>0</v>
      </c>
      <c r="BK614" s="99">
        <f>SUMIFS(通讯通路门店!$AD:$AD,通讯通路门店!$S:$S,$G614)</f>
        <v>0</v>
      </c>
      <c r="BL614" s="99">
        <f>SUMIFS(通讯通路门店!$AE:$AE,通讯通路门店!$S:$S,$G614)</f>
        <v>0</v>
      </c>
      <c r="BM614" s="99">
        <f>SUMIFS(通讯通路门店!$AF:$AF,通讯通路门店!$S:$S,$G614)</f>
        <v>0</v>
      </c>
      <c r="BN614" s="99">
        <f>SUMIFS(通讯通路门店!$AG:$AG,通讯通路门店!$S:$S,$G614)</f>
        <v>0</v>
      </c>
      <c r="BO614" s="99">
        <f>SUMIFS(通讯通路门店!$AH:$AH,通讯通路门店!$S:$S,$G614)</f>
        <v>0</v>
      </c>
      <c r="BP614" s="99">
        <f>SUMIFS(通讯通路门店!$AI:$AI,通讯通路门店!$S:$S,$G614)</f>
        <v>0</v>
      </c>
      <c r="BQ614" s="83"/>
    </row>
    <row r="615" spans="1:69">
      <c r="A615" s="99" t="str">
        <f>IFERROR(_xlfn.XLOOKUP($G615,通讯通路门店!$S$4:$S$993933,通讯通路门店!$A$4:$A$993933,0,0),"")</f>
        <v/>
      </c>
      <c r="B615" s="99" t="str">
        <f>IFERROR(_xlfn.XLOOKUP($G615,通讯通路门店!$S$4:$S$993933,通讯通路门店!$B$4:$B$993933,0,0),"")</f>
        <v/>
      </c>
      <c r="C615" s="99" t="str">
        <f>IFERROR(_xlfn.XLOOKUP($G615,通讯通路门店!$S$4:$S$993933,通讯通路门店!$C$4:$C$993933,0,0),"")</f>
        <v/>
      </c>
      <c r="D615" s="99" t="str">
        <f>IFERROR(_xlfn.XLOOKUP($G615,通讯通路门店!$S$4:$S$993933,通讯通路门店!$D$4:$D$993933,0,0),"")</f>
        <v/>
      </c>
      <c r="E615" s="83"/>
      <c r="F615" s="83"/>
      <c r="G615" s="101" t="e">
        <v>#N/A</v>
      </c>
      <c r="H615" s="102" t="str">
        <f>IFERROR(_xlfn.XLOOKUP($G615,通讯通路门店!$S$4:$S$993933,通讯通路门店!$R$4:$R$993933,0,0),"")</f>
        <v/>
      </c>
      <c r="I615" s="83"/>
      <c r="J615" s="83"/>
      <c r="K615" s="83"/>
      <c r="L615" s="83"/>
      <c r="M615" s="83"/>
      <c r="N615" s="83"/>
      <c r="O615" s="83"/>
      <c r="P615" s="83"/>
      <c r="Q615" s="83"/>
      <c r="R615" s="83"/>
      <c r="S615" s="83"/>
      <c r="T615" s="83"/>
      <c r="U615" s="99">
        <f>COUNTIF(通讯通路门店!$S:$S,$G615)</f>
        <v>0</v>
      </c>
      <c r="V615" s="99">
        <f>COUNTIFS(通讯通路门店!$S:$S,$G615,通讯通路门店!$J:$J,"综合卖场")</f>
        <v>0</v>
      </c>
      <c r="W615" s="99">
        <f>SUMIFS(通讯通路门店!$AJ:$AJ,通讯通路门店!$S:$S,通讯客户沙盘!$G615)</f>
        <v>0</v>
      </c>
      <c r="X615" s="99">
        <f t="shared" si="45"/>
        <v>0</v>
      </c>
      <c r="Y615" s="99">
        <f>COUNTIFS(通讯通路门店!$S:$S,$G615,通讯通路门店!$J:$J,"荣耀体验店")+COUNTIFS(通讯通路门店!$S:$S,$G615,通讯通路门店!$J:$J,"荣耀授权专卖店")</f>
        <v>0</v>
      </c>
      <c r="Z615" s="99">
        <f>COUNTIFS(通讯通路门店!$S:$S,$G615,通讯通路门店!$J:$J,"VIVO体验店")</f>
        <v>0</v>
      </c>
      <c r="AA615" s="99">
        <f>COUNTIFS(通讯通路门店!$S:$S,$G615,通讯通路门店!$J:$J,"OPPO体验店")</f>
        <v>0</v>
      </c>
      <c r="AB615" s="99">
        <f>COUNTIFS(通讯通路门店!$S:$S,$G615,通讯通路门店!$J:$J,"华为授权体验店")+COUNTIFS(通讯通路门店!$S:$S,$G615,通讯通路门店!$J:$J,"华为堡垒店")</f>
        <v>0</v>
      </c>
      <c r="AC615" s="99">
        <f>COUNTIFS(通讯通路门店!$S:$S,$G615,通讯通路门店!$J:$J,"小米体验店")</f>
        <v>0</v>
      </c>
      <c r="AD615" s="99">
        <f>COUNTIFS(通讯通路门店!$S:$S,$G615,通讯通路门店!$J:$J,"苹果体验店")</f>
        <v>0</v>
      </c>
      <c r="AE615" s="99">
        <f>COUNTIFS(通讯通路门店!$S:$S,$G615,通讯通路门店!$J:$J,"其他品牌专卖店")</f>
        <v>0</v>
      </c>
      <c r="AF615" s="99">
        <f>SUMIFS(通讯通路门店!$BI:$BI,通讯通路门店!$S:$S,$G615)</f>
        <v>0</v>
      </c>
      <c r="AG615" s="99">
        <f>SUMIFS(通讯通路门店!$BH:$BH,通讯通路门店!$S:$S,$G615)</f>
        <v>0</v>
      </c>
      <c r="AH615" s="99">
        <f t="shared" si="46"/>
        <v>0</v>
      </c>
      <c r="AI615" s="99">
        <f>SUMIFS(通讯通路门店!$BB:$BB,通讯通路门店!$S:$S,$G615)</f>
        <v>0</v>
      </c>
      <c r="AJ615" s="99">
        <f>SUMIFS(通讯通路门店!$BE:$BE,通讯通路门店!$S:$S,$G615)</f>
        <v>0</v>
      </c>
      <c r="AK615" s="99">
        <f>SUMIFS(通讯通路门店!$BG:$BG,通讯通路门店!$S:$S,$G615)</f>
        <v>0</v>
      </c>
      <c r="AL615" s="99">
        <f>SUMIFS(通讯通路门店!$BC:$BC,通讯通路门店!$S:$S,$G615)</f>
        <v>0</v>
      </c>
      <c r="AM615" s="99">
        <f>SUMIFS(通讯通路门店!$BD:$BD,通讯通路门店!$S:$S,$G615)</f>
        <v>0</v>
      </c>
      <c r="AN615" s="99">
        <f>SUMIFS(通讯通路门店!$BF:$BF,通讯通路门店!$S:$S,$G615)</f>
        <v>0</v>
      </c>
      <c r="AO615" s="99">
        <f t="shared" si="47"/>
        <v>0</v>
      </c>
      <c r="AP615" s="99">
        <f>SUMIFS(通讯通路门店!$K:$K,通讯通路门店!$S:$S,$G615)</f>
        <v>0</v>
      </c>
      <c r="AQ615" s="83"/>
      <c r="AR615" s="99">
        <f>SUMIFS(通讯通路门店!$T:$T,通讯通路门店!$S:$S,$G615)</f>
        <v>0</v>
      </c>
      <c r="AS615" s="99">
        <f>SUMIFS(通讯通路门店!$U:$U,通讯通路门店!$S:$S,$G615)</f>
        <v>0</v>
      </c>
      <c r="AT615" s="99">
        <f>SUMIFS(通讯通路门店!$V:$V,通讯通路门店!$S:$S,$G615)</f>
        <v>0</v>
      </c>
      <c r="AU615" s="99">
        <f>SUMIFS(通讯通路门店!$W:$W,通讯通路门店!$S:$S,$G615)</f>
        <v>0</v>
      </c>
      <c r="AV615" s="99">
        <f>SUMIFS(通讯通路门店!$Z:$Z,通讯通路门店!$S:$S,$G615)</f>
        <v>0</v>
      </c>
      <c r="AW615" s="99">
        <f>SUMIFS(通讯通路门店!$AB:$AB,通讯通路门店!$S:$S,$G615)</f>
        <v>0</v>
      </c>
      <c r="AX615" s="99">
        <f>SUMIFS(通讯通路门店!$X:$X,通讯通路门店!$S:$S,$G615)</f>
        <v>0</v>
      </c>
      <c r="AY615" s="99">
        <f>SUMIFS(通讯通路门店!$Y:$Y,通讯通路门店!$S:$S,$G615)</f>
        <v>0</v>
      </c>
      <c r="AZ615" s="99">
        <f>SUMIFS(通讯通路门店!$AA:$AA,通讯通路门店!$S:$S,$G615)</f>
        <v>0</v>
      </c>
      <c r="BA615" s="99">
        <f t="shared" si="48"/>
        <v>0</v>
      </c>
      <c r="BB615" s="99">
        <f t="shared" si="49"/>
        <v>0</v>
      </c>
      <c r="BC615" s="99">
        <f>SUMIFS(通讯通路门店!$W:$W,通讯通路门店!$S:$S,$G615,通讯通路门店!$J:$J,"荣耀体验店")+SUMIFS(通讯通路门店!$W:$W,通讯通路门店!$S:$S,$G615,通讯通路门店!$J:$J,"荣耀授权专卖店")</f>
        <v>0</v>
      </c>
      <c r="BD615" s="99">
        <f>SUMIFS(通讯通路门店!$Z:$Z,通讯通路门店!$S:$S,$G615,通讯通路门店!$J:$J,"VIVO体验店")</f>
        <v>0</v>
      </c>
      <c r="BE615" s="99">
        <f>SUMIFS(通讯通路门店!$AB:$AB,通讯通路门店!$S:$S,$G615,通讯通路门店!$J:$J,"OPPO体验店")</f>
        <v>0</v>
      </c>
      <c r="BF615" s="99">
        <f>SUMIFS(通讯通路门店!$X:$X,通讯通路门店!$S:$S,$G615,通讯通路门店!$J:$J,"华为授权体验店")+SUMIFS(通讯通路门店!$AA:$AA,通讯通路门店!$S:$S,$G615,通讯通路门店!$J:$J,"华为堡垒店")</f>
        <v>0</v>
      </c>
      <c r="BG615" s="99">
        <f>SUMIFS(通讯通路门店!$Y:$Y,通讯通路门店!$S:$S,$G615,通讯通路门店!$J:$J,"小米体验店")</f>
        <v>0</v>
      </c>
      <c r="BH615" s="99">
        <f>SUMIFS(通讯通路门店!$AA:$AA,通讯通路门店!$S:$S,$G615,通讯通路门店!$J:$J,"苹果体验店")</f>
        <v>0</v>
      </c>
      <c r="BI615" s="99">
        <f>SUMIFS(通讯通路门店!$K:$K,通讯通路门店!$S:$S,$G615,通讯通路门店!$J:$J,"其他品牌专卖店")</f>
        <v>0</v>
      </c>
      <c r="BJ615" s="99">
        <f>SUMIFS(通讯通路门店!$AC:$AC,通讯通路门店!$S:$S,$G615)</f>
        <v>0</v>
      </c>
      <c r="BK615" s="99">
        <f>SUMIFS(通讯通路门店!$AD:$AD,通讯通路门店!$S:$S,$G615)</f>
        <v>0</v>
      </c>
      <c r="BL615" s="99">
        <f>SUMIFS(通讯通路门店!$AE:$AE,通讯通路门店!$S:$S,$G615)</f>
        <v>0</v>
      </c>
      <c r="BM615" s="99">
        <f>SUMIFS(通讯通路门店!$AF:$AF,通讯通路门店!$S:$S,$G615)</f>
        <v>0</v>
      </c>
      <c r="BN615" s="99">
        <f>SUMIFS(通讯通路门店!$AG:$AG,通讯通路门店!$S:$S,$G615)</f>
        <v>0</v>
      </c>
      <c r="BO615" s="99">
        <f>SUMIFS(通讯通路门店!$AH:$AH,通讯通路门店!$S:$S,$G615)</f>
        <v>0</v>
      </c>
      <c r="BP615" s="99">
        <f>SUMIFS(通讯通路门店!$AI:$AI,通讯通路门店!$S:$S,$G615)</f>
        <v>0</v>
      </c>
      <c r="BQ615" s="83"/>
    </row>
    <row r="616" spans="1:69">
      <c r="A616" s="99" t="str">
        <f>IFERROR(_xlfn.XLOOKUP($G616,通讯通路门店!$S$4:$S$993933,通讯通路门店!$A$4:$A$993933,0,0),"")</f>
        <v/>
      </c>
      <c r="B616" s="99" t="str">
        <f>IFERROR(_xlfn.XLOOKUP($G616,通讯通路门店!$S$4:$S$993933,通讯通路门店!$B$4:$B$993933,0,0),"")</f>
        <v/>
      </c>
      <c r="C616" s="99" t="str">
        <f>IFERROR(_xlfn.XLOOKUP($G616,通讯通路门店!$S$4:$S$993933,通讯通路门店!$C$4:$C$993933,0,0),"")</f>
        <v/>
      </c>
      <c r="D616" s="99" t="str">
        <f>IFERROR(_xlfn.XLOOKUP($G616,通讯通路门店!$S$4:$S$993933,通讯通路门店!$D$4:$D$993933,0,0),"")</f>
        <v/>
      </c>
      <c r="E616" s="83"/>
      <c r="F616" s="83"/>
      <c r="G616" s="101" t="e">
        <v>#N/A</v>
      </c>
      <c r="H616" s="102" t="str">
        <f>IFERROR(_xlfn.XLOOKUP($G616,通讯通路门店!$S$4:$S$993933,通讯通路门店!$R$4:$R$993933,0,0),"")</f>
        <v/>
      </c>
      <c r="I616" s="83"/>
      <c r="J616" s="83"/>
      <c r="K616" s="83"/>
      <c r="L616" s="83"/>
      <c r="M616" s="83"/>
      <c r="N616" s="83"/>
      <c r="O616" s="83"/>
      <c r="P616" s="83"/>
      <c r="Q616" s="83"/>
      <c r="R616" s="83"/>
      <c r="S616" s="83"/>
      <c r="T616" s="83"/>
      <c r="U616" s="99">
        <f>COUNTIF(通讯通路门店!$S:$S,$G616)</f>
        <v>0</v>
      </c>
      <c r="V616" s="99">
        <f>COUNTIFS(通讯通路门店!$S:$S,$G616,通讯通路门店!$J:$J,"综合卖场")</f>
        <v>0</v>
      </c>
      <c r="W616" s="99">
        <f>SUMIFS(通讯通路门店!$AJ:$AJ,通讯通路门店!$S:$S,通讯客户沙盘!$G616)</f>
        <v>0</v>
      </c>
      <c r="X616" s="99">
        <f t="shared" si="45"/>
        <v>0</v>
      </c>
      <c r="Y616" s="99">
        <f>COUNTIFS(通讯通路门店!$S:$S,$G616,通讯通路门店!$J:$J,"荣耀体验店")+COUNTIFS(通讯通路门店!$S:$S,$G616,通讯通路门店!$J:$J,"荣耀授权专卖店")</f>
        <v>0</v>
      </c>
      <c r="Z616" s="99">
        <f>COUNTIFS(通讯通路门店!$S:$S,$G616,通讯通路门店!$J:$J,"VIVO体验店")</f>
        <v>0</v>
      </c>
      <c r="AA616" s="99">
        <f>COUNTIFS(通讯通路门店!$S:$S,$G616,通讯通路门店!$J:$J,"OPPO体验店")</f>
        <v>0</v>
      </c>
      <c r="AB616" s="99">
        <f>COUNTIFS(通讯通路门店!$S:$S,$G616,通讯通路门店!$J:$J,"华为授权体验店")+COUNTIFS(通讯通路门店!$S:$S,$G616,通讯通路门店!$J:$J,"华为堡垒店")</f>
        <v>0</v>
      </c>
      <c r="AC616" s="99">
        <f>COUNTIFS(通讯通路门店!$S:$S,$G616,通讯通路门店!$J:$J,"小米体验店")</f>
        <v>0</v>
      </c>
      <c r="AD616" s="99">
        <f>COUNTIFS(通讯通路门店!$S:$S,$G616,通讯通路门店!$J:$J,"苹果体验店")</f>
        <v>0</v>
      </c>
      <c r="AE616" s="99">
        <f>COUNTIFS(通讯通路门店!$S:$S,$G616,通讯通路门店!$J:$J,"其他品牌专卖店")</f>
        <v>0</v>
      </c>
      <c r="AF616" s="99">
        <f>SUMIFS(通讯通路门店!$BI:$BI,通讯通路门店!$S:$S,$G616)</f>
        <v>0</v>
      </c>
      <c r="AG616" s="99">
        <f>SUMIFS(通讯通路门店!$BH:$BH,通讯通路门店!$S:$S,$G616)</f>
        <v>0</v>
      </c>
      <c r="AH616" s="99">
        <f t="shared" si="46"/>
        <v>0</v>
      </c>
      <c r="AI616" s="99">
        <f>SUMIFS(通讯通路门店!$BB:$BB,通讯通路门店!$S:$S,$G616)</f>
        <v>0</v>
      </c>
      <c r="AJ616" s="99">
        <f>SUMIFS(通讯通路门店!$BE:$BE,通讯通路门店!$S:$S,$G616)</f>
        <v>0</v>
      </c>
      <c r="AK616" s="99">
        <f>SUMIFS(通讯通路门店!$BG:$BG,通讯通路门店!$S:$S,$G616)</f>
        <v>0</v>
      </c>
      <c r="AL616" s="99">
        <f>SUMIFS(通讯通路门店!$BC:$BC,通讯通路门店!$S:$S,$G616)</f>
        <v>0</v>
      </c>
      <c r="AM616" s="99">
        <f>SUMIFS(通讯通路门店!$BD:$BD,通讯通路门店!$S:$S,$G616)</f>
        <v>0</v>
      </c>
      <c r="AN616" s="99">
        <f>SUMIFS(通讯通路门店!$BF:$BF,通讯通路门店!$S:$S,$G616)</f>
        <v>0</v>
      </c>
      <c r="AO616" s="99">
        <f t="shared" si="47"/>
        <v>0</v>
      </c>
      <c r="AP616" s="99">
        <f>SUMIFS(通讯通路门店!$K:$K,通讯通路门店!$S:$S,$G616)</f>
        <v>0</v>
      </c>
      <c r="AQ616" s="83"/>
      <c r="AR616" s="99">
        <f>SUMIFS(通讯通路门店!$T:$T,通讯通路门店!$S:$S,$G616)</f>
        <v>0</v>
      </c>
      <c r="AS616" s="99">
        <f>SUMIFS(通讯通路门店!$U:$U,通讯通路门店!$S:$S,$G616)</f>
        <v>0</v>
      </c>
      <c r="AT616" s="99">
        <f>SUMIFS(通讯通路门店!$V:$V,通讯通路门店!$S:$S,$G616)</f>
        <v>0</v>
      </c>
      <c r="AU616" s="99">
        <f>SUMIFS(通讯通路门店!$W:$W,通讯通路门店!$S:$S,$G616)</f>
        <v>0</v>
      </c>
      <c r="AV616" s="99">
        <f>SUMIFS(通讯通路门店!$Z:$Z,通讯通路门店!$S:$S,$G616)</f>
        <v>0</v>
      </c>
      <c r="AW616" s="99">
        <f>SUMIFS(通讯通路门店!$AB:$AB,通讯通路门店!$S:$S,$G616)</f>
        <v>0</v>
      </c>
      <c r="AX616" s="99">
        <f>SUMIFS(通讯通路门店!$X:$X,通讯通路门店!$S:$S,$G616)</f>
        <v>0</v>
      </c>
      <c r="AY616" s="99">
        <f>SUMIFS(通讯通路门店!$Y:$Y,通讯通路门店!$S:$S,$G616)</f>
        <v>0</v>
      </c>
      <c r="AZ616" s="99">
        <f>SUMIFS(通讯通路门店!$AA:$AA,通讯通路门店!$S:$S,$G616)</f>
        <v>0</v>
      </c>
      <c r="BA616" s="99">
        <f t="shared" si="48"/>
        <v>0</v>
      </c>
      <c r="BB616" s="99">
        <f t="shared" si="49"/>
        <v>0</v>
      </c>
      <c r="BC616" s="99">
        <f>SUMIFS(通讯通路门店!$W:$W,通讯通路门店!$S:$S,$G616,通讯通路门店!$J:$J,"荣耀体验店")+SUMIFS(通讯通路门店!$W:$W,通讯通路门店!$S:$S,$G616,通讯通路门店!$J:$J,"荣耀授权专卖店")</f>
        <v>0</v>
      </c>
      <c r="BD616" s="99">
        <f>SUMIFS(通讯通路门店!$Z:$Z,通讯通路门店!$S:$S,$G616,通讯通路门店!$J:$J,"VIVO体验店")</f>
        <v>0</v>
      </c>
      <c r="BE616" s="99">
        <f>SUMIFS(通讯通路门店!$AB:$AB,通讯通路门店!$S:$S,$G616,通讯通路门店!$J:$J,"OPPO体验店")</f>
        <v>0</v>
      </c>
      <c r="BF616" s="99">
        <f>SUMIFS(通讯通路门店!$X:$X,通讯通路门店!$S:$S,$G616,通讯通路门店!$J:$J,"华为授权体验店")+SUMIFS(通讯通路门店!$AA:$AA,通讯通路门店!$S:$S,$G616,通讯通路门店!$J:$J,"华为堡垒店")</f>
        <v>0</v>
      </c>
      <c r="BG616" s="99">
        <f>SUMIFS(通讯通路门店!$Y:$Y,通讯通路门店!$S:$S,$G616,通讯通路门店!$J:$J,"小米体验店")</f>
        <v>0</v>
      </c>
      <c r="BH616" s="99">
        <f>SUMIFS(通讯通路门店!$AA:$AA,通讯通路门店!$S:$S,$G616,通讯通路门店!$J:$J,"苹果体验店")</f>
        <v>0</v>
      </c>
      <c r="BI616" s="99">
        <f>SUMIFS(通讯通路门店!$K:$K,通讯通路门店!$S:$S,$G616,通讯通路门店!$J:$J,"其他品牌专卖店")</f>
        <v>0</v>
      </c>
      <c r="BJ616" s="99">
        <f>SUMIFS(通讯通路门店!$AC:$AC,通讯通路门店!$S:$S,$G616)</f>
        <v>0</v>
      </c>
      <c r="BK616" s="99">
        <f>SUMIFS(通讯通路门店!$AD:$AD,通讯通路门店!$S:$S,$G616)</f>
        <v>0</v>
      </c>
      <c r="BL616" s="99">
        <f>SUMIFS(通讯通路门店!$AE:$AE,通讯通路门店!$S:$S,$G616)</f>
        <v>0</v>
      </c>
      <c r="BM616" s="99">
        <f>SUMIFS(通讯通路门店!$AF:$AF,通讯通路门店!$S:$S,$G616)</f>
        <v>0</v>
      </c>
      <c r="BN616" s="99">
        <f>SUMIFS(通讯通路门店!$AG:$AG,通讯通路门店!$S:$S,$G616)</f>
        <v>0</v>
      </c>
      <c r="BO616" s="99">
        <f>SUMIFS(通讯通路门店!$AH:$AH,通讯通路门店!$S:$S,$G616)</f>
        <v>0</v>
      </c>
      <c r="BP616" s="99">
        <f>SUMIFS(通讯通路门店!$AI:$AI,通讯通路门店!$S:$S,$G616)</f>
        <v>0</v>
      </c>
      <c r="BQ616" s="83"/>
    </row>
    <row r="617" spans="1:69">
      <c r="A617" s="99" t="str">
        <f>IFERROR(_xlfn.XLOOKUP($G617,通讯通路门店!$S$4:$S$993933,通讯通路门店!$A$4:$A$993933,0,0),"")</f>
        <v/>
      </c>
      <c r="B617" s="99" t="str">
        <f>IFERROR(_xlfn.XLOOKUP($G617,通讯通路门店!$S$4:$S$993933,通讯通路门店!$B$4:$B$993933,0,0),"")</f>
        <v/>
      </c>
      <c r="C617" s="99" t="str">
        <f>IFERROR(_xlfn.XLOOKUP($G617,通讯通路门店!$S$4:$S$993933,通讯通路门店!$C$4:$C$993933,0,0),"")</f>
        <v/>
      </c>
      <c r="D617" s="99" t="str">
        <f>IFERROR(_xlfn.XLOOKUP($G617,通讯通路门店!$S$4:$S$993933,通讯通路门店!$D$4:$D$993933,0,0),"")</f>
        <v/>
      </c>
      <c r="E617" s="83"/>
      <c r="F617" s="83"/>
      <c r="G617" s="101" t="e">
        <v>#N/A</v>
      </c>
      <c r="H617" s="102" t="str">
        <f>IFERROR(_xlfn.XLOOKUP($G617,通讯通路门店!$S$4:$S$993933,通讯通路门店!$R$4:$R$993933,0,0),"")</f>
        <v/>
      </c>
      <c r="I617" s="83"/>
      <c r="J617" s="83"/>
      <c r="K617" s="83"/>
      <c r="L617" s="83"/>
      <c r="M617" s="83"/>
      <c r="N617" s="83"/>
      <c r="O617" s="83"/>
      <c r="P617" s="83"/>
      <c r="Q617" s="83"/>
      <c r="R617" s="83"/>
      <c r="S617" s="83"/>
      <c r="T617" s="83"/>
      <c r="U617" s="99">
        <f>COUNTIF(通讯通路门店!$S:$S,$G617)</f>
        <v>0</v>
      </c>
      <c r="V617" s="99">
        <f>COUNTIFS(通讯通路门店!$S:$S,$G617,通讯通路门店!$J:$J,"综合卖场")</f>
        <v>0</v>
      </c>
      <c r="W617" s="99">
        <f>SUMIFS(通讯通路门店!$AJ:$AJ,通讯通路门店!$S:$S,通讯客户沙盘!$G617)</f>
        <v>0</v>
      </c>
      <c r="X617" s="99">
        <f t="shared" si="45"/>
        <v>0</v>
      </c>
      <c r="Y617" s="99">
        <f>COUNTIFS(通讯通路门店!$S:$S,$G617,通讯通路门店!$J:$J,"荣耀体验店")+COUNTIFS(通讯通路门店!$S:$S,$G617,通讯通路门店!$J:$J,"荣耀授权专卖店")</f>
        <v>0</v>
      </c>
      <c r="Z617" s="99">
        <f>COUNTIFS(通讯通路门店!$S:$S,$G617,通讯通路门店!$J:$J,"VIVO体验店")</f>
        <v>0</v>
      </c>
      <c r="AA617" s="99">
        <f>COUNTIFS(通讯通路门店!$S:$S,$G617,通讯通路门店!$J:$J,"OPPO体验店")</f>
        <v>0</v>
      </c>
      <c r="AB617" s="99">
        <f>COUNTIFS(通讯通路门店!$S:$S,$G617,通讯通路门店!$J:$J,"华为授权体验店")+COUNTIFS(通讯通路门店!$S:$S,$G617,通讯通路门店!$J:$J,"华为堡垒店")</f>
        <v>0</v>
      </c>
      <c r="AC617" s="99">
        <f>COUNTIFS(通讯通路门店!$S:$S,$G617,通讯通路门店!$J:$J,"小米体验店")</f>
        <v>0</v>
      </c>
      <c r="AD617" s="99">
        <f>COUNTIFS(通讯通路门店!$S:$S,$G617,通讯通路门店!$J:$J,"苹果体验店")</f>
        <v>0</v>
      </c>
      <c r="AE617" s="99">
        <f>COUNTIFS(通讯通路门店!$S:$S,$G617,通讯通路门店!$J:$J,"其他品牌专卖店")</f>
        <v>0</v>
      </c>
      <c r="AF617" s="99">
        <f>SUMIFS(通讯通路门店!$BI:$BI,通讯通路门店!$S:$S,$G617)</f>
        <v>0</v>
      </c>
      <c r="AG617" s="99">
        <f>SUMIFS(通讯通路门店!$BH:$BH,通讯通路门店!$S:$S,$G617)</f>
        <v>0</v>
      </c>
      <c r="AH617" s="99">
        <f t="shared" si="46"/>
        <v>0</v>
      </c>
      <c r="AI617" s="99">
        <f>SUMIFS(通讯通路门店!$BB:$BB,通讯通路门店!$S:$S,$G617)</f>
        <v>0</v>
      </c>
      <c r="AJ617" s="99">
        <f>SUMIFS(通讯通路门店!$BE:$BE,通讯通路门店!$S:$S,$G617)</f>
        <v>0</v>
      </c>
      <c r="AK617" s="99">
        <f>SUMIFS(通讯通路门店!$BG:$BG,通讯通路门店!$S:$S,$G617)</f>
        <v>0</v>
      </c>
      <c r="AL617" s="99">
        <f>SUMIFS(通讯通路门店!$BC:$BC,通讯通路门店!$S:$S,$G617)</f>
        <v>0</v>
      </c>
      <c r="AM617" s="99">
        <f>SUMIFS(通讯通路门店!$BD:$BD,通讯通路门店!$S:$S,$G617)</f>
        <v>0</v>
      </c>
      <c r="AN617" s="99">
        <f>SUMIFS(通讯通路门店!$BF:$BF,通讯通路门店!$S:$S,$G617)</f>
        <v>0</v>
      </c>
      <c r="AO617" s="99">
        <f t="shared" si="47"/>
        <v>0</v>
      </c>
      <c r="AP617" s="99">
        <f>SUMIFS(通讯通路门店!$K:$K,通讯通路门店!$S:$S,$G617)</f>
        <v>0</v>
      </c>
      <c r="AQ617" s="83"/>
      <c r="AR617" s="99">
        <f>SUMIFS(通讯通路门店!$T:$T,通讯通路门店!$S:$S,$G617)</f>
        <v>0</v>
      </c>
      <c r="AS617" s="99">
        <f>SUMIFS(通讯通路门店!$U:$U,通讯通路门店!$S:$S,$G617)</f>
        <v>0</v>
      </c>
      <c r="AT617" s="99">
        <f>SUMIFS(通讯通路门店!$V:$V,通讯通路门店!$S:$S,$G617)</f>
        <v>0</v>
      </c>
      <c r="AU617" s="99">
        <f>SUMIFS(通讯通路门店!$W:$W,通讯通路门店!$S:$S,$G617)</f>
        <v>0</v>
      </c>
      <c r="AV617" s="99">
        <f>SUMIFS(通讯通路门店!$Z:$Z,通讯通路门店!$S:$S,$G617)</f>
        <v>0</v>
      </c>
      <c r="AW617" s="99">
        <f>SUMIFS(通讯通路门店!$AB:$AB,通讯通路门店!$S:$S,$G617)</f>
        <v>0</v>
      </c>
      <c r="AX617" s="99">
        <f>SUMIFS(通讯通路门店!$X:$X,通讯通路门店!$S:$S,$G617)</f>
        <v>0</v>
      </c>
      <c r="AY617" s="99">
        <f>SUMIFS(通讯通路门店!$Y:$Y,通讯通路门店!$S:$S,$G617)</f>
        <v>0</v>
      </c>
      <c r="AZ617" s="99">
        <f>SUMIFS(通讯通路门店!$AA:$AA,通讯通路门店!$S:$S,$G617)</f>
        <v>0</v>
      </c>
      <c r="BA617" s="99">
        <f t="shared" si="48"/>
        <v>0</v>
      </c>
      <c r="BB617" s="99">
        <f t="shared" si="49"/>
        <v>0</v>
      </c>
      <c r="BC617" s="99">
        <f>SUMIFS(通讯通路门店!$W:$W,通讯通路门店!$S:$S,$G617,通讯通路门店!$J:$J,"荣耀体验店")+SUMIFS(通讯通路门店!$W:$W,通讯通路门店!$S:$S,$G617,通讯通路门店!$J:$J,"荣耀授权专卖店")</f>
        <v>0</v>
      </c>
      <c r="BD617" s="99">
        <f>SUMIFS(通讯通路门店!$Z:$Z,通讯通路门店!$S:$S,$G617,通讯通路门店!$J:$J,"VIVO体验店")</f>
        <v>0</v>
      </c>
      <c r="BE617" s="99">
        <f>SUMIFS(通讯通路门店!$AB:$AB,通讯通路门店!$S:$S,$G617,通讯通路门店!$J:$J,"OPPO体验店")</f>
        <v>0</v>
      </c>
      <c r="BF617" s="99">
        <f>SUMIFS(通讯通路门店!$X:$X,通讯通路门店!$S:$S,$G617,通讯通路门店!$J:$J,"华为授权体验店")+SUMIFS(通讯通路门店!$AA:$AA,通讯通路门店!$S:$S,$G617,通讯通路门店!$J:$J,"华为堡垒店")</f>
        <v>0</v>
      </c>
      <c r="BG617" s="99">
        <f>SUMIFS(通讯通路门店!$Y:$Y,通讯通路门店!$S:$S,$G617,通讯通路门店!$J:$J,"小米体验店")</f>
        <v>0</v>
      </c>
      <c r="BH617" s="99">
        <f>SUMIFS(通讯通路门店!$AA:$AA,通讯通路门店!$S:$S,$G617,通讯通路门店!$J:$J,"苹果体验店")</f>
        <v>0</v>
      </c>
      <c r="BI617" s="99">
        <f>SUMIFS(通讯通路门店!$K:$K,通讯通路门店!$S:$S,$G617,通讯通路门店!$J:$J,"其他品牌专卖店")</f>
        <v>0</v>
      </c>
      <c r="BJ617" s="99">
        <f>SUMIFS(通讯通路门店!$AC:$AC,通讯通路门店!$S:$S,$G617)</f>
        <v>0</v>
      </c>
      <c r="BK617" s="99">
        <f>SUMIFS(通讯通路门店!$AD:$AD,通讯通路门店!$S:$S,$G617)</f>
        <v>0</v>
      </c>
      <c r="BL617" s="99">
        <f>SUMIFS(通讯通路门店!$AE:$AE,通讯通路门店!$S:$S,$G617)</f>
        <v>0</v>
      </c>
      <c r="BM617" s="99">
        <f>SUMIFS(通讯通路门店!$AF:$AF,通讯通路门店!$S:$S,$G617)</f>
        <v>0</v>
      </c>
      <c r="BN617" s="99">
        <f>SUMIFS(通讯通路门店!$AG:$AG,通讯通路门店!$S:$S,$G617)</f>
        <v>0</v>
      </c>
      <c r="BO617" s="99">
        <f>SUMIFS(通讯通路门店!$AH:$AH,通讯通路门店!$S:$S,$G617)</f>
        <v>0</v>
      </c>
      <c r="BP617" s="99">
        <f>SUMIFS(通讯通路门店!$AI:$AI,通讯通路门店!$S:$S,$G617)</f>
        <v>0</v>
      </c>
      <c r="BQ617" s="83"/>
    </row>
    <row r="618" spans="1:69">
      <c r="A618" s="99" t="str">
        <f>IFERROR(_xlfn.XLOOKUP($G618,通讯通路门店!$S$4:$S$993933,通讯通路门店!$A$4:$A$993933,0,0),"")</f>
        <v/>
      </c>
      <c r="B618" s="99" t="str">
        <f>IFERROR(_xlfn.XLOOKUP($G618,通讯通路门店!$S$4:$S$993933,通讯通路门店!$B$4:$B$993933,0,0),"")</f>
        <v/>
      </c>
      <c r="C618" s="99" t="str">
        <f>IFERROR(_xlfn.XLOOKUP($G618,通讯通路门店!$S$4:$S$993933,通讯通路门店!$C$4:$C$993933,0,0),"")</f>
        <v/>
      </c>
      <c r="D618" s="99" t="str">
        <f>IFERROR(_xlfn.XLOOKUP($G618,通讯通路门店!$S$4:$S$993933,通讯通路门店!$D$4:$D$993933,0,0),"")</f>
        <v/>
      </c>
      <c r="E618" s="83"/>
      <c r="F618" s="83"/>
      <c r="G618" s="101" t="e">
        <v>#N/A</v>
      </c>
      <c r="H618" s="102" t="str">
        <f>IFERROR(_xlfn.XLOOKUP($G618,通讯通路门店!$S$4:$S$993933,通讯通路门店!$R$4:$R$993933,0,0),"")</f>
        <v/>
      </c>
      <c r="I618" s="83"/>
      <c r="J618" s="83"/>
      <c r="K618" s="83"/>
      <c r="L618" s="83"/>
      <c r="M618" s="83"/>
      <c r="N618" s="83"/>
      <c r="O618" s="83"/>
      <c r="P618" s="83"/>
      <c r="Q618" s="83"/>
      <c r="R618" s="83"/>
      <c r="S618" s="83"/>
      <c r="T618" s="83"/>
      <c r="U618" s="99">
        <f>COUNTIF(通讯通路门店!$S:$S,$G618)</f>
        <v>0</v>
      </c>
      <c r="V618" s="99">
        <f>COUNTIFS(通讯通路门店!$S:$S,$G618,通讯通路门店!$J:$J,"综合卖场")</f>
        <v>0</v>
      </c>
      <c r="W618" s="99">
        <f>SUMIFS(通讯通路门店!$AJ:$AJ,通讯通路门店!$S:$S,通讯客户沙盘!$G618)</f>
        <v>0</v>
      </c>
      <c r="X618" s="99">
        <f t="shared" si="45"/>
        <v>0</v>
      </c>
      <c r="Y618" s="99">
        <f>COUNTIFS(通讯通路门店!$S:$S,$G618,通讯通路门店!$J:$J,"荣耀体验店")+COUNTIFS(通讯通路门店!$S:$S,$G618,通讯通路门店!$J:$J,"荣耀授权专卖店")</f>
        <v>0</v>
      </c>
      <c r="Z618" s="99">
        <f>COUNTIFS(通讯通路门店!$S:$S,$G618,通讯通路门店!$J:$J,"VIVO体验店")</f>
        <v>0</v>
      </c>
      <c r="AA618" s="99">
        <f>COUNTIFS(通讯通路门店!$S:$S,$G618,通讯通路门店!$J:$J,"OPPO体验店")</f>
        <v>0</v>
      </c>
      <c r="AB618" s="99">
        <f>COUNTIFS(通讯通路门店!$S:$S,$G618,通讯通路门店!$J:$J,"华为授权体验店")+COUNTIFS(通讯通路门店!$S:$S,$G618,通讯通路门店!$J:$J,"华为堡垒店")</f>
        <v>0</v>
      </c>
      <c r="AC618" s="99">
        <f>COUNTIFS(通讯通路门店!$S:$S,$G618,通讯通路门店!$J:$J,"小米体验店")</f>
        <v>0</v>
      </c>
      <c r="AD618" s="99">
        <f>COUNTIFS(通讯通路门店!$S:$S,$G618,通讯通路门店!$J:$J,"苹果体验店")</f>
        <v>0</v>
      </c>
      <c r="AE618" s="99">
        <f>COUNTIFS(通讯通路门店!$S:$S,$G618,通讯通路门店!$J:$J,"其他品牌专卖店")</f>
        <v>0</v>
      </c>
      <c r="AF618" s="99">
        <f>SUMIFS(通讯通路门店!$BI:$BI,通讯通路门店!$S:$S,$G618)</f>
        <v>0</v>
      </c>
      <c r="AG618" s="99">
        <f>SUMIFS(通讯通路门店!$BH:$BH,通讯通路门店!$S:$S,$G618)</f>
        <v>0</v>
      </c>
      <c r="AH618" s="99">
        <f t="shared" si="46"/>
        <v>0</v>
      </c>
      <c r="AI618" s="99">
        <f>SUMIFS(通讯通路门店!$BB:$BB,通讯通路门店!$S:$S,$G618)</f>
        <v>0</v>
      </c>
      <c r="AJ618" s="99">
        <f>SUMIFS(通讯通路门店!$BE:$BE,通讯通路门店!$S:$S,$G618)</f>
        <v>0</v>
      </c>
      <c r="AK618" s="99">
        <f>SUMIFS(通讯通路门店!$BG:$BG,通讯通路门店!$S:$S,$G618)</f>
        <v>0</v>
      </c>
      <c r="AL618" s="99">
        <f>SUMIFS(通讯通路门店!$BC:$BC,通讯通路门店!$S:$S,$G618)</f>
        <v>0</v>
      </c>
      <c r="AM618" s="99">
        <f>SUMIFS(通讯通路门店!$BD:$BD,通讯通路门店!$S:$S,$G618)</f>
        <v>0</v>
      </c>
      <c r="AN618" s="99">
        <f>SUMIFS(通讯通路门店!$BF:$BF,通讯通路门店!$S:$S,$G618)</f>
        <v>0</v>
      </c>
      <c r="AO618" s="99">
        <f t="shared" si="47"/>
        <v>0</v>
      </c>
      <c r="AP618" s="99">
        <f>SUMIFS(通讯通路门店!$K:$K,通讯通路门店!$S:$S,$G618)</f>
        <v>0</v>
      </c>
      <c r="AQ618" s="83"/>
      <c r="AR618" s="99">
        <f>SUMIFS(通讯通路门店!$T:$T,通讯通路门店!$S:$S,$G618)</f>
        <v>0</v>
      </c>
      <c r="AS618" s="99">
        <f>SUMIFS(通讯通路门店!$U:$U,通讯通路门店!$S:$S,$G618)</f>
        <v>0</v>
      </c>
      <c r="AT618" s="99">
        <f>SUMIFS(通讯通路门店!$V:$V,通讯通路门店!$S:$S,$G618)</f>
        <v>0</v>
      </c>
      <c r="AU618" s="99">
        <f>SUMIFS(通讯通路门店!$W:$W,通讯通路门店!$S:$S,$G618)</f>
        <v>0</v>
      </c>
      <c r="AV618" s="99">
        <f>SUMIFS(通讯通路门店!$Z:$Z,通讯通路门店!$S:$S,$G618)</f>
        <v>0</v>
      </c>
      <c r="AW618" s="99">
        <f>SUMIFS(通讯通路门店!$AB:$AB,通讯通路门店!$S:$S,$G618)</f>
        <v>0</v>
      </c>
      <c r="AX618" s="99">
        <f>SUMIFS(通讯通路门店!$X:$X,通讯通路门店!$S:$S,$G618)</f>
        <v>0</v>
      </c>
      <c r="AY618" s="99">
        <f>SUMIFS(通讯通路门店!$Y:$Y,通讯通路门店!$S:$S,$G618)</f>
        <v>0</v>
      </c>
      <c r="AZ618" s="99">
        <f>SUMIFS(通讯通路门店!$AA:$AA,通讯通路门店!$S:$S,$G618)</f>
        <v>0</v>
      </c>
      <c r="BA618" s="99">
        <f t="shared" si="48"/>
        <v>0</v>
      </c>
      <c r="BB618" s="99">
        <f t="shared" si="49"/>
        <v>0</v>
      </c>
      <c r="BC618" s="99">
        <f>SUMIFS(通讯通路门店!$W:$W,通讯通路门店!$S:$S,$G618,通讯通路门店!$J:$J,"荣耀体验店")+SUMIFS(通讯通路门店!$W:$W,通讯通路门店!$S:$S,$G618,通讯通路门店!$J:$J,"荣耀授权专卖店")</f>
        <v>0</v>
      </c>
      <c r="BD618" s="99">
        <f>SUMIFS(通讯通路门店!$Z:$Z,通讯通路门店!$S:$S,$G618,通讯通路门店!$J:$J,"VIVO体验店")</f>
        <v>0</v>
      </c>
      <c r="BE618" s="99">
        <f>SUMIFS(通讯通路门店!$AB:$AB,通讯通路门店!$S:$S,$G618,通讯通路门店!$J:$J,"OPPO体验店")</f>
        <v>0</v>
      </c>
      <c r="BF618" s="99">
        <f>SUMIFS(通讯通路门店!$X:$X,通讯通路门店!$S:$S,$G618,通讯通路门店!$J:$J,"华为授权体验店")+SUMIFS(通讯通路门店!$AA:$AA,通讯通路门店!$S:$S,$G618,通讯通路门店!$J:$J,"华为堡垒店")</f>
        <v>0</v>
      </c>
      <c r="BG618" s="99">
        <f>SUMIFS(通讯通路门店!$Y:$Y,通讯通路门店!$S:$S,$G618,通讯通路门店!$J:$J,"小米体验店")</f>
        <v>0</v>
      </c>
      <c r="BH618" s="99">
        <f>SUMIFS(通讯通路门店!$AA:$AA,通讯通路门店!$S:$S,$G618,通讯通路门店!$J:$J,"苹果体验店")</f>
        <v>0</v>
      </c>
      <c r="BI618" s="99">
        <f>SUMIFS(通讯通路门店!$K:$K,通讯通路门店!$S:$S,$G618,通讯通路门店!$J:$J,"其他品牌专卖店")</f>
        <v>0</v>
      </c>
      <c r="BJ618" s="99">
        <f>SUMIFS(通讯通路门店!$AC:$AC,通讯通路门店!$S:$S,$G618)</f>
        <v>0</v>
      </c>
      <c r="BK618" s="99">
        <f>SUMIFS(通讯通路门店!$AD:$AD,通讯通路门店!$S:$S,$G618)</f>
        <v>0</v>
      </c>
      <c r="BL618" s="99">
        <f>SUMIFS(通讯通路门店!$AE:$AE,通讯通路门店!$S:$S,$G618)</f>
        <v>0</v>
      </c>
      <c r="BM618" s="99">
        <f>SUMIFS(通讯通路门店!$AF:$AF,通讯通路门店!$S:$S,$G618)</f>
        <v>0</v>
      </c>
      <c r="BN618" s="99">
        <f>SUMIFS(通讯通路门店!$AG:$AG,通讯通路门店!$S:$S,$G618)</f>
        <v>0</v>
      </c>
      <c r="BO618" s="99">
        <f>SUMIFS(通讯通路门店!$AH:$AH,通讯通路门店!$S:$S,$G618)</f>
        <v>0</v>
      </c>
      <c r="BP618" s="99">
        <f>SUMIFS(通讯通路门店!$AI:$AI,通讯通路门店!$S:$S,$G618)</f>
        <v>0</v>
      </c>
      <c r="BQ618" s="83"/>
    </row>
    <row r="619" spans="1:69">
      <c r="A619" s="99" t="str">
        <f>IFERROR(_xlfn.XLOOKUP($G619,通讯通路门店!$S$4:$S$993933,通讯通路门店!$A$4:$A$993933,0,0),"")</f>
        <v/>
      </c>
      <c r="B619" s="99" t="str">
        <f>IFERROR(_xlfn.XLOOKUP($G619,通讯通路门店!$S$4:$S$993933,通讯通路门店!$B$4:$B$993933,0,0),"")</f>
        <v/>
      </c>
      <c r="C619" s="99" t="str">
        <f>IFERROR(_xlfn.XLOOKUP($G619,通讯通路门店!$S$4:$S$993933,通讯通路门店!$C$4:$C$993933,0,0),"")</f>
        <v/>
      </c>
      <c r="D619" s="99" t="str">
        <f>IFERROR(_xlfn.XLOOKUP($G619,通讯通路门店!$S$4:$S$993933,通讯通路门店!$D$4:$D$993933,0,0),"")</f>
        <v/>
      </c>
      <c r="E619" s="83"/>
      <c r="F619" s="83"/>
      <c r="G619" s="101" t="e">
        <v>#N/A</v>
      </c>
      <c r="H619" s="102" t="str">
        <f>IFERROR(_xlfn.XLOOKUP($G619,通讯通路门店!$S$4:$S$993933,通讯通路门店!$R$4:$R$993933,0,0),"")</f>
        <v/>
      </c>
      <c r="I619" s="83"/>
      <c r="J619" s="83"/>
      <c r="K619" s="83"/>
      <c r="L619" s="83"/>
      <c r="M619" s="83"/>
      <c r="N619" s="83"/>
      <c r="O619" s="83"/>
      <c r="P619" s="83"/>
      <c r="Q619" s="83"/>
      <c r="R619" s="83"/>
      <c r="S619" s="83"/>
      <c r="T619" s="83"/>
      <c r="U619" s="99">
        <f>COUNTIF(通讯通路门店!$S:$S,$G619)</f>
        <v>0</v>
      </c>
      <c r="V619" s="99">
        <f>COUNTIFS(通讯通路门店!$S:$S,$G619,通讯通路门店!$J:$J,"综合卖场")</f>
        <v>0</v>
      </c>
      <c r="W619" s="99">
        <f>SUMIFS(通讯通路门店!$AJ:$AJ,通讯通路门店!$S:$S,通讯客户沙盘!$G619)</f>
        <v>0</v>
      </c>
      <c r="X619" s="99">
        <f t="shared" si="45"/>
        <v>0</v>
      </c>
      <c r="Y619" s="99">
        <f>COUNTIFS(通讯通路门店!$S:$S,$G619,通讯通路门店!$J:$J,"荣耀体验店")+COUNTIFS(通讯通路门店!$S:$S,$G619,通讯通路门店!$J:$J,"荣耀授权专卖店")</f>
        <v>0</v>
      </c>
      <c r="Z619" s="99">
        <f>COUNTIFS(通讯通路门店!$S:$S,$G619,通讯通路门店!$J:$J,"VIVO体验店")</f>
        <v>0</v>
      </c>
      <c r="AA619" s="99">
        <f>COUNTIFS(通讯通路门店!$S:$S,$G619,通讯通路门店!$J:$J,"OPPO体验店")</f>
        <v>0</v>
      </c>
      <c r="AB619" s="99">
        <f>COUNTIFS(通讯通路门店!$S:$S,$G619,通讯通路门店!$J:$J,"华为授权体验店")+COUNTIFS(通讯通路门店!$S:$S,$G619,通讯通路门店!$J:$J,"华为堡垒店")</f>
        <v>0</v>
      </c>
      <c r="AC619" s="99">
        <f>COUNTIFS(通讯通路门店!$S:$S,$G619,通讯通路门店!$J:$J,"小米体验店")</f>
        <v>0</v>
      </c>
      <c r="AD619" s="99">
        <f>COUNTIFS(通讯通路门店!$S:$S,$G619,通讯通路门店!$J:$J,"苹果体验店")</f>
        <v>0</v>
      </c>
      <c r="AE619" s="99">
        <f>COUNTIFS(通讯通路门店!$S:$S,$G619,通讯通路门店!$J:$J,"其他品牌专卖店")</f>
        <v>0</v>
      </c>
      <c r="AF619" s="99">
        <f>SUMIFS(通讯通路门店!$BI:$BI,通讯通路门店!$S:$S,$G619)</f>
        <v>0</v>
      </c>
      <c r="AG619" s="99">
        <f>SUMIFS(通讯通路门店!$BH:$BH,通讯通路门店!$S:$S,$G619)</f>
        <v>0</v>
      </c>
      <c r="AH619" s="99">
        <f t="shared" si="46"/>
        <v>0</v>
      </c>
      <c r="AI619" s="99">
        <f>SUMIFS(通讯通路门店!$BB:$BB,通讯通路门店!$S:$S,$G619)</f>
        <v>0</v>
      </c>
      <c r="AJ619" s="99">
        <f>SUMIFS(通讯通路门店!$BE:$BE,通讯通路门店!$S:$S,$G619)</f>
        <v>0</v>
      </c>
      <c r="AK619" s="99">
        <f>SUMIFS(通讯通路门店!$BG:$BG,通讯通路门店!$S:$S,$G619)</f>
        <v>0</v>
      </c>
      <c r="AL619" s="99">
        <f>SUMIFS(通讯通路门店!$BC:$BC,通讯通路门店!$S:$S,$G619)</f>
        <v>0</v>
      </c>
      <c r="AM619" s="99">
        <f>SUMIFS(通讯通路门店!$BD:$BD,通讯通路门店!$S:$S,$G619)</f>
        <v>0</v>
      </c>
      <c r="AN619" s="99">
        <f>SUMIFS(通讯通路门店!$BF:$BF,通讯通路门店!$S:$S,$G619)</f>
        <v>0</v>
      </c>
      <c r="AO619" s="99">
        <f t="shared" si="47"/>
        <v>0</v>
      </c>
      <c r="AP619" s="99">
        <f>SUMIFS(通讯通路门店!$K:$K,通讯通路门店!$S:$S,$G619)</f>
        <v>0</v>
      </c>
      <c r="AQ619" s="83"/>
      <c r="AR619" s="99">
        <f>SUMIFS(通讯通路门店!$T:$T,通讯通路门店!$S:$S,$G619)</f>
        <v>0</v>
      </c>
      <c r="AS619" s="99">
        <f>SUMIFS(通讯通路门店!$U:$U,通讯通路门店!$S:$S,$G619)</f>
        <v>0</v>
      </c>
      <c r="AT619" s="99">
        <f>SUMIFS(通讯通路门店!$V:$V,通讯通路门店!$S:$S,$G619)</f>
        <v>0</v>
      </c>
      <c r="AU619" s="99">
        <f>SUMIFS(通讯通路门店!$W:$W,通讯通路门店!$S:$S,$G619)</f>
        <v>0</v>
      </c>
      <c r="AV619" s="99">
        <f>SUMIFS(通讯通路门店!$Z:$Z,通讯通路门店!$S:$S,$G619)</f>
        <v>0</v>
      </c>
      <c r="AW619" s="99">
        <f>SUMIFS(通讯通路门店!$AB:$AB,通讯通路门店!$S:$S,$G619)</f>
        <v>0</v>
      </c>
      <c r="AX619" s="99">
        <f>SUMIFS(通讯通路门店!$X:$X,通讯通路门店!$S:$S,$G619)</f>
        <v>0</v>
      </c>
      <c r="AY619" s="99">
        <f>SUMIFS(通讯通路门店!$Y:$Y,通讯通路门店!$S:$S,$G619)</f>
        <v>0</v>
      </c>
      <c r="AZ619" s="99">
        <f>SUMIFS(通讯通路门店!$AA:$AA,通讯通路门店!$S:$S,$G619)</f>
        <v>0</v>
      </c>
      <c r="BA619" s="99">
        <f t="shared" si="48"/>
        <v>0</v>
      </c>
      <c r="BB619" s="99">
        <f t="shared" si="49"/>
        <v>0</v>
      </c>
      <c r="BC619" s="99">
        <f>SUMIFS(通讯通路门店!$W:$W,通讯通路门店!$S:$S,$G619,通讯通路门店!$J:$J,"荣耀体验店")+SUMIFS(通讯通路门店!$W:$W,通讯通路门店!$S:$S,$G619,通讯通路门店!$J:$J,"荣耀授权专卖店")</f>
        <v>0</v>
      </c>
      <c r="BD619" s="99">
        <f>SUMIFS(通讯通路门店!$Z:$Z,通讯通路门店!$S:$S,$G619,通讯通路门店!$J:$J,"VIVO体验店")</f>
        <v>0</v>
      </c>
      <c r="BE619" s="99">
        <f>SUMIFS(通讯通路门店!$AB:$AB,通讯通路门店!$S:$S,$G619,通讯通路门店!$J:$J,"OPPO体验店")</f>
        <v>0</v>
      </c>
      <c r="BF619" s="99">
        <f>SUMIFS(通讯通路门店!$X:$X,通讯通路门店!$S:$S,$G619,通讯通路门店!$J:$J,"华为授权体验店")+SUMIFS(通讯通路门店!$AA:$AA,通讯通路门店!$S:$S,$G619,通讯通路门店!$J:$J,"华为堡垒店")</f>
        <v>0</v>
      </c>
      <c r="BG619" s="99">
        <f>SUMIFS(通讯通路门店!$Y:$Y,通讯通路门店!$S:$S,$G619,通讯通路门店!$J:$J,"小米体验店")</f>
        <v>0</v>
      </c>
      <c r="BH619" s="99">
        <f>SUMIFS(通讯通路门店!$AA:$AA,通讯通路门店!$S:$S,$G619,通讯通路门店!$J:$J,"苹果体验店")</f>
        <v>0</v>
      </c>
      <c r="BI619" s="99">
        <f>SUMIFS(通讯通路门店!$K:$K,通讯通路门店!$S:$S,$G619,通讯通路门店!$J:$J,"其他品牌专卖店")</f>
        <v>0</v>
      </c>
      <c r="BJ619" s="99">
        <f>SUMIFS(通讯通路门店!$AC:$AC,通讯通路门店!$S:$S,$G619)</f>
        <v>0</v>
      </c>
      <c r="BK619" s="99">
        <f>SUMIFS(通讯通路门店!$AD:$AD,通讯通路门店!$S:$S,$G619)</f>
        <v>0</v>
      </c>
      <c r="BL619" s="99">
        <f>SUMIFS(通讯通路门店!$AE:$AE,通讯通路门店!$S:$S,$G619)</f>
        <v>0</v>
      </c>
      <c r="BM619" s="99">
        <f>SUMIFS(通讯通路门店!$AF:$AF,通讯通路门店!$S:$S,$G619)</f>
        <v>0</v>
      </c>
      <c r="BN619" s="99">
        <f>SUMIFS(通讯通路门店!$AG:$AG,通讯通路门店!$S:$S,$G619)</f>
        <v>0</v>
      </c>
      <c r="BO619" s="99">
        <f>SUMIFS(通讯通路门店!$AH:$AH,通讯通路门店!$S:$S,$G619)</f>
        <v>0</v>
      </c>
      <c r="BP619" s="99">
        <f>SUMIFS(通讯通路门店!$AI:$AI,通讯通路门店!$S:$S,$G619)</f>
        <v>0</v>
      </c>
      <c r="BQ619" s="83"/>
    </row>
    <row r="620" spans="1:69">
      <c r="A620" s="99" t="str">
        <f>IFERROR(_xlfn.XLOOKUP($G620,通讯通路门店!$S$4:$S$993933,通讯通路门店!$A$4:$A$993933,0,0),"")</f>
        <v/>
      </c>
      <c r="B620" s="99" t="str">
        <f>IFERROR(_xlfn.XLOOKUP($G620,通讯通路门店!$S$4:$S$993933,通讯通路门店!$B$4:$B$993933,0,0),"")</f>
        <v/>
      </c>
      <c r="C620" s="99" t="str">
        <f>IFERROR(_xlfn.XLOOKUP($G620,通讯通路门店!$S$4:$S$993933,通讯通路门店!$C$4:$C$993933,0,0),"")</f>
        <v/>
      </c>
      <c r="D620" s="99" t="str">
        <f>IFERROR(_xlfn.XLOOKUP($G620,通讯通路门店!$S$4:$S$993933,通讯通路门店!$D$4:$D$993933,0,0),"")</f>
        <v/>
      </c>
      <c r="E620" s="83"/>
      <c r="F620" s="83"/>
      <c r="G620" s="101" t="e">
        <v>#N/A</v>
      </c>
      <c r="H620" s="102" t="str">
        <f>IFERROR(_xlfn.XLOOKUP($G620,通讯通路门店!$S$4:$S$993933,通讯通路门店!$R$4:$R$993933,0,0),"")</f>
        <v/>
      </c>
      <c r="I620" s="83"/>
      <c r="J620" s="83"/>
      <c r="K620" s="83"/>
      <c r="L620" s="83"/>
      <c r="M620" s="83"/>
      <c r="N620" s="83"/>
      <c r="O620" s="83"/>
      <c r="P620" s="83"/>
      <c r="Q620" s="83"/>
      <c r="R620" s="83"/>
      <c r="S620" s="83"/>
      <c r="T620" s="83"/>
      <c r="U620" s="99">
        <f>COUNTIF(通讯通路门店!$S:$S,$G620)</f>
        <v>0</v>
      </c>
      <c r="V620" s="99">
        <f>COUNTIFS(通讯通路门店!$S:$S,$G620,通讯通路门店!$J:$J,"综合卖场")</f>
        <v>0</v>
      </c>
      <c r="W620" s="99">
        <f>SUMIFS(通讯通路门店!$AJ:$AJ,通讯通路门店!$S:$S,通讯客户沙盘!$G620)</f>
        <v>0</v>
      </c>
      <c r="X620" s="99">
        <f t="shared" si="45"/>
        <v>0</v>
      </c>
      <c r="Y620" s="99">
        <f>COUNTIFS(通讯通路门店!$S:$S,$G620,通讯通路门店!$J:$J,"荣耀体验店")+COUNTIFS(通讯通路门店!$S:$S,$G620,通讯通路门店!$J:$J,"荣耀授权专卖店")</f>
        <v>0</v>
      </c>
      <c r="Z620" s="99">
        <f>COUNTIFS(通讯通路门店!$S:$S,$G620,通讯通路门店!$J:$J,"VIVO体验店")</f>
        <v>0</v>
      </c>
      <c r="AA620" s="99">
        <f>COUNTIFS(通讯通路门店!$S:$S,$G620,通讯通路门店!$J:$J,"OPPO体验店")</f>
        <v>0</v>
      </c>
      <c r="AB620" s="99">
        <f>COUNTIFS(通讯通路门店!$S:$S,$G620,通讯通路门店!$J:$J,"华为授权体验店")+COUNTIFS(通讯通路门店!$S:$S,$G620,通讯通路门店!$J:$J,"华为堡垒店")</f>
        <v>0</v>
      </c>
      <c r="AC620" s="99">
        <f>COUNTIFS(通讯通路门店!$S:$S,$G620,通讯通路门店!$J:$J,"小米体验店")</f>
        <v>0</v>
      </c>
      <c r="AD620" s="99">
        <f>COUNTIFS(通讯通路门店!$S:$S,$G620,通讯通路门店!$J:$J,"苹果体验店")</f>
        <v>0</v>
      </c>
      <c r="AE620" s="99">
        <f>COUNTIFS(通讯通路门店!$S:$S,$G620,通讯通路门店!$J:$J,"其他品牌专卖店")</f>
        <v>0</v>
      </c>
      <c r="AF620" s="99">
        <f>SUMIFS(通讯通路门店!$BI:$BI,通讯通路门店!$S:$S,$G620)</f>
        <v>0</v>
      </c>
      <c r="AG620" s="99">
        <f>SUMIFS(通讯通路门店!$BH:$BH,通讯通路门店!$S:$S,$G620)</f>
        <v>0</v>
      </c>
      <c r="AH620" s="99">
        <f t="shared" si="46"/>
        <v>0</v>
      </c>
      <c r="AI620" s="99">
        <f>SUMIFS(通讯通路门店!$BB:$BB,通讯通路门店!$S:$S,$G620)</f>
        <v>0</v>
      </c>
      <c r="AJ620" s="99">
        <f>SUMIFS(通讯通路门店!$BE:$BE,通讯通路门店!$S:$S,$G620)</f>
        <v>0</v>
      </c>
      <c r="AK620" s="99">
        <f>SUMIFS(通讯通路门店!$BG:$BG,通讯通路门店!$S:$S,$G620)</f>
        <v>0</v>
      </c>
      <c r="AL620" s="99">
        <f>SUMIFS(通讯通路门店!$BC:$BC,通讯通路门店!$S:$S,$G620)</f>
        <v>0</v>
      </c>
      <c r="AM620" s="99">
        <f>SUMIFS(通讯通路门店!$BD:$BD,通讯通路门店!$S:$S,$G620)</f>
        <v>0</v>
      </c>
      <c r="AN620" s="99">
        <f>SUMIFS(通讯通路门店!$BF:$BF,通讯通路门店!$S:$S,$G620)</f>
        <v>0</v>
      </c>
      <c r="AO620" s="99">
        <f t="shared" si="47"/>
        <v>0</v>
      </c>
      <c r="AP620" s="99">
        <f>SUMIFS(通讯通路门店!$K:$K,通讯通路门店!$S:$S,$G620)</f>
        <v>0</v>
      </c>
      <c r="AQ620" s="83"/>
      <c r="AR620" s="99">
        <f>SUMIFS(通讯通路门店!$T:$T,通讯通路门店!$S:$S,$G620)</f>
        <v>0</v>
      </c>
      <c r="AS620" s="99">
        <f>SUMIFS(通讯通路门店!$U:$U,通讯通路门店!$S:$S,$G620)</f>
        <v>0</v>
      </c>
      <c r="AT620" s="99">
        <f>SUMIFS(通讯通路门店!$V:$V,通讯通路门店!$S:$S,$G620)</f>
        <v>0</v>
      </c>
      <c r="AU620" s="99">
        <f>SUMIFS(通讯通路门店!$W:$W,通讯通路门店!$S:$S,$G620)</f>
        <v>0</v>
      </c>
      <c r="AV620" s="99">
        <f>SUMIFS(通讯通路门店!$Z:$Z,通讯通路门店!$S:$S,$G620)</f>
        <v>0</v>
      </c>
      <c r="AW620" s="99">
        <f>SUMIFS(通讯通路门店!$AB:$AB,通讯通路门店!$S:$S,$G620)</f>
        <v>0</v>
      </c>
      <c r="AX620" s="99">
        <f>SUMIFS(通讯通路门店!$X:$X,通讯通路门店!$S:$S,$G620)</f>
        <v>0</v>
      </c>
      <c r="AY620" s="99">
        <f>SUMIFS(通讯通路门店!$Y:$Y,通讯通路门店!$S:$S,$G620)</f>
        <v>0</v>
      </c>
      <c r="AZ620" s="99">
        <f>SUMIFS(通讯通路门店!$AA:$AA,通讯通路门店!$S:$S,$G620)</f>
        <v>0</v>
      </c>
      <c r="BA620" s="99">
        <f t="shared" si="48"/>
        <v>0</v>
      </c>
      <c r="BB620" s="99">
        <f t="shared" si="49"/>
        <v>0</v>
      </c>
      <c r="BC620" s="99">
        <f>SUMIFS(通讯通路门店!$W:$W,通讯通路门店!$S:$S,$G620,通讯通路门店!$J:$J,"荣耀体验店")+SUMIFS(通讯通路门店!$W:$W,通讯通路门店!$S:$S,$G620,通讯通路门店!$J:$J,"荣耀授权专卖店")</f>
        <v>0</v>
      </c>
      <c r="BD620" s="99">
        <f>SUMIFS(通讯通路门店!$Z:$Z,通讯通路门店!$S:$S,$G620,通讯通路门店!$J:$J,"VIVO体验店")</f>
        <v>0</v>
      </c>
      <c r="BE620" s="99">
        <f>SUMIFS(通讯通路门店!$AB:$AB,通讯通路门店!$S:$S,$G620,通讯通路门店!$J:$J,"OPPO体验店")</f>
        <v>0</v>
      </c>
      <c r="BF620" s="99">
        <f>SUMIFS(通讯通路门店!$X:$X,通讯通路门店!$S:$S,$G620,通讯通路门店!$J:$J,"华为授权体验店")+SUMIFS(通讯通路门店!$AA:$AA,通讯通路门店!$S:$S,$G620,通讯通路门店!$J:$J,"华为堡垒店")</f>
        <v>0</v>
      </c>
      <c r="BG620" s="99">
        <f>SUMIFS(通讯通路门店!$Y:$Y,通讯通路门店!$S:$S,$G620,通讯通路门店!$J:$J,"小米体验店")</f>
        <v>0</v>
      </c>
      <c r="BH620" s="99">
        <f>SUMIFS(通讯通路门店!$AA:$AA,通讯通路门店!$S:$S,$G620,通讯通路门店!$J:$J,"苹果体验店")</f>
        <v>0</v>
      </c>
      <c r="BI620" s="99">
        <f>SUMIFS(通讯通路门店!$K:$K,通讯通路门店!$S:$S,$G620,通讯通路门店!$J:$J,"其他品牌专卖店")</f>
        <v>0</v>
      </c>
      <c r="BJ620" s="99">
        <f>SUMIFS(通讯通路门店!$AC:$AC,通讯通路门店!$S:$S,$G620)</f>
        <v>0</v>
      </c>
      <c r="BK620" s="99">
        <f>SUMIFS(通讯通路门店!$AD:$AD,通讯通路门店!$S:$S,$G620)</f>
        <v>0</v>
      </c>
      <c r="BL620" s="99">
        <f>SUMIFS(通讯通路门店!$AE:$AE,通讯通路门店!$S:$S,$G620)</f>
        <v>0</v>
      </c>
      <c r="BM620" s="99">
        <f>SUMIFS(通讯通路门店!$AF:$AF,通讯通路门店!$S:$S,$G620)</f>
        <v>0</v>
      </c>
      <c r="BN620" s="99">
        <f>SUMIFS(通讯通路门店!$AG:$AG,通讯通路门店!$S:$S,$G620)</f>
        <v>0</v>
      </c>
      <c r="BO620" s="99">
        <f>SUMIFS(通讯通路门店!$AH:$AH,通讯通路门店!$S:$S,$G620)</f>
        <v>0</v>
      </c>
      <c r="BP620" s="99">
        <f>SUMIFS(通讯通路门店!$AI:$AI,通讯通路门店!$S:$S,$G620)</f>
        <v>0</v>
      </c>
      <c r="BQ620" s="83"/>
    </row>
    <row r="621" spans="1:69">
      <c r="A621" s="99" t="str">
        <f>IFERROR(_xlfn.XLOOKUP($G621,通讯通路门店!$S$4:$S$993933,通讯通路门店!$A$4:$A$993933,0,0),"")</f>
        <v/>
      </c>
      <c r="B621" s="99" t="str">
        <f>IFERROR(_xlfn.XLOOKUP($G621,通讯通路门店!$S$4:$S$993933,通讯通路门店!$B$4:$B$993933,0,0),"")</f>
        <v/>
      </c>
      <c r="C621" s="99" t="str">
        <f>IFERROR(_xlfn.XLOOKUP($G621,通讯通路门店!$S$4:$S$993933,通讯通路门店!$C$4:$C$993933,0,0),"")</f>
        <v/>
      </c>
      <c r="D621" s="99" t="str">
        <f>IFERROR(_xlfn.XLOOKUP($G621,通讯通路门店!$S$4:$S$993933,通讯通路门店!$D$4:$D$993933,0,0),"")</f>
        <v/>
      </c>
      <c r="E621" s="83"/>
      <c r="F621" s="83"/>
      <c r="G621" s="101" t="e">
        <v>#N/A</v>
      </c>
      <c r="H621" s="102" t="str">
        <f>IFERROR(_xlfn.XLOOKUP($G621,通讯通路门店!$S$4:$S$993933,通讯通路门店!$R$4:$R$993933,0,0),"")</f>
        <v/>
      </c>
      <c r="I621" s="83"/>
      <c r="J621" s="83"/>
      <c r="K621" s="83"/>
      <c r="L621" s="83"/>
      <c r="M621" s="83"/>
      <c r="N621" s="83"/>
      <c r="O621" s="83"/>
      <c r="P621" s="83"/>
      <c r="Q621" s="83"/>
      <c r="R621" s="83"/>
      <c r="S621" s="83"/>
      <c r="T621" s="83"/>
      <c r="U621" s="99">
        <f>COUNTIF(通讯通路门店!$S:$S,$G621)</f>
        <v>0</v>
      </c>
      <c r="V621" s="99">
        <f>COUNTIFS(通讯通路门店!$S:$S,$G621,通讯通路门店!$J:$J,"综合卖场")</f>
        <v>0</v>
      </c>
      <c r="W621" s="99">
        <f>SUMIFS(通讯通路门店!$AJ:$AJ,通讯通路门店!$S:$S,通讯客户沙盘!$G621)</f>
        <v>0</v>
      </c>
      <c r="X621" s="99">
        <f t="shared" si="45"/>
        <v>0</v>
      </c>
      <c r="Y621" s="99">
        <f>COUNTIFS(通讯通路门店!$S:$S,$G621,通讯通路门店!$J:$J,"荣耀体验店")+COUNTIFS(通讯通路门店!$S:$S,$G621,通讯通路门店!$J:$J,"荣耀授权专卖店")</f>
        <v>0</v>
      </c>
      <c r="Z621" s="99">
        <f>COUNTIFS(通讯通路门店!$S:$S,$G621,通讯通路门店!$J:$J,"VIVO体验店")</f>
        <v>0</v>
      </c>
      <c r="AA621" s="99">
        <f>COUNTIFS(通讯通路门店!$S:$S,$G621,通讯通路门店!$J:$J,"OPPO体验店")</f>
        <v>0</v>
      </c>
      <c r="AB621" s="99">
        <f>COUNTIFS(通讯通路门店!$S:$S,$G621,通讯通路门店!$J:$J,"华为授权体验店")+COUNTIFS(通讯通路门店!$S:$S,$G621,通讯通路门店!$J:$J,"华为堡垒店")</f>
        <v>0</v>
      </c>
      <c r="AC621" s="99">
        <f>COUNTIFS(通讯通路门店!$S:$S,$G621,通讯通路门店!$J:$J,"小米体验店")</f>
        <v>0</v>
      </c>
      <c r="AD621" s="99">
        <f>COUNTIFS(通讯通路门店!$S:$S,$G621,通讯通路门店!$J:$J,"苹果体验店")</f>
        <v>0</v>
      </c>
      <c r="AE621" s="99">
        <f>COUNTIFS(通讯通路门店!$S:$S,$G621,通讯通路门店!$J:$J,"其他品牌专卖店")</f>
        <v>0</v>
      </c>
      <c r="AF621" s="99">
        <f>SUMIFS(通讯通路门店!$BI:$BI,通讯通路门店!$S:$S,$G621)</f>
        <v>0</v>
      </c>
      <c r="AG621" s="99">
        <f>SUMIFS(通讯通路门店!$BH:$BH,通讯通路门店!$S:$S,$G621)</f>
        <v>0</v>
      </c>
      <c r="AH621" s="99">
        <f t="shared" si="46"/>
        <v>0</v>
      </c>
      <c r="AI621" s="99">
        <f>SUMIFS(通讯通路门店!$BB:$BB,通讯通路门店!$S:$S,$G621)</f>
        <v>0</v>
      </c>
      <c r="AJ621" s="99">
        <f>SUMIFS(通讯通路门店!$BE:$BE,通讯通路门店!$S:$S,$G621)</f>
        <v>0</v>
      </c>
      <c r="AK621" s="99">
        <f>SUMIFS(通讯通路门店!$BG:$BG,通讯通路门店!$S:$S,$G621)</f>
        <v>0</v>
      </c>
      <c r="AL621" s="99">
        <f>SUMIFS(通讯通路门店!$BC:$BC,通讯通路门店!$S:$S,$G621)</f>
        <v>0</v>
      </c>
      <c r="AM621" s="99">
        <f>SUMIFS(通讯通路门店!$BD:$BD,通讯通路门店!$S:$S,$G621)</f>
        <v>0</v>
      </c>
      <c r="AN621" s="99">
        <f>SUMIFS(通讯通路门店!$BF:$BF,通讯通路门店!$S:$S,$G621)</f>
        <v>0</v>
      </c>
      <c r="AO621" s="99">
        <f t="shared" si="47"/>
        <v>0</v>
      </c>
      <c r="AP621" s="99">
        <f>SUMIFS(通讯通路门店!$K:$K,通讯通路门店!$S:$S,$G621)</f>
        <v>0</v>
      </c>
      <c r="AQ621" s="83"/>
      <c r="AR621" s="99">
        <f>SUMIFS(通讯通路门店!$T:$T,通讯通路门店!$S:$S,$G621)</f>
        <v>0</v>
      </c>
      <c r="AS621" s="99">
        <f>SUMIFS(通讯通路门店!$U:$U,通讯通路门店!$S:$S,$G621)</f>
        <v>0</v>
      </c>
      <c r="AT621" s="99">
        <f>SUMIFS(通讯通路门店!$V:$V,通讯通路门店!$S:$S,$G621)</f>
        <v>0</v>
      </c>
      <c r="AU621" s="99">
        <f>SUMIFS(通讯通路门店!$W:$W,通讯通路门店!$S:$S,$G621)</f>
        <v>0</v>
      </c>
      <c r="AV621" s="99">
        <f>SUMIFS(通讯通路门店!$Z:$Z,通讯通路门店!$S:$S,$G621)</f>
        <v>0</v>
      </c>
      <c r="AW621" s="99">
        <f>SUMIFS(通讯通路门店!$AB:$AB,通讯通路门店!$S:$S,$G621)</f>
        <v>0</v>
      </c>
      <c r="AX621" s="99">
        <f>SUMIFS(通讯通路门店!$X:$X,通讯通路门店!$S:$S,$G621)</f>
        <v>0</v>
      </c>
      <c r="AY621" s="99">
        <f>SUMIFS(通讯通路门店!$Y:$Y,通讯通路门店!$S:$S,$G621)</f>
        <v>0</v>
      </c>
      <c r="AZ621" s="99">
        <f>SUMIFS(通讯通路门店!$AA:$AA,通讯通路门店!$S:$S,$G621)</f>
        <v>0</v>
      </c>
      <c r="BA621" s="99">
        <f t="shared" si="48"/>
        <v>0</v>
      </c>
      <c r="BB621" s="99">
        <f t="shared" si="49"/>
        <v>0</v>
      </c>
      <c r="BC621" s="99">
        <f>SUMIFS(通讯通路门店!$W:$W,通讯通路门店!$S:$S,$G621,通讯通路门店!$J:$J,"荣耀体验店")+SUMIFS(通讯通路门店!$W:$W,通讯通路门店!$S:$S,$G621,通讯通路门店!$J:$J,"荣耀授权专卖店")</f>
        <v>0</v>
      </c>
      <c r="BD621" s="99">
        <f>SUMIFS(通讯通路门店!$Z:$Z,通讯通路门店!$S:$S,$G621,通讯通路门店!$J:$J,"VIVO体验店")</f>
        <v>0</v>
      </c>
      <c r="BE621" s="99">
        <f>SUMIFS(通讯通路门店!$AB:$AB,通讯通路门店!$S:$S,$G621,通讯通路门店!$J:$J,"OPPO体验店")</f>
        <v>0</v>
      </c>
      <c r="BF621" s="99">
        <f>SUMIFS(通讯通路门店!$X:$X,通讯通路门店!$S:$S,$G621,通讯通路门店!$J:$J,"华为授权体验店")+SUMIFS(通讯通路门店!$AA:$AA,通讯通路门店!$S:$S,$G621,通讯通路门店!$J:$J,"华为堡垒店")</f>
        <v>0</v>
      </c>
      <c r="BG621" s="99">
        <f>SUMIFS(通讯通路门店!$Y:$Y,通讯通路门店!$S:$S,$G621,通讯通路门店!$J:$J,"小米体验店")</f>
        <v>0</v>
      </c>
      <c r="BH621" s="99">
        <f>SUMIFS(通讯通路门店!$AA:$AA,通讯通路门店!$S:$S,$G621,通讯通路门店!$J:$J,"苹果体验店")</f>
        <v>0</v>
      </c>
      <c r="BI621" s="99">
        <f>SUMIFS(通讯通路门店!$K:$K,通讯通路门店!$S:$S,$G621,通讯通路门店!$J:$J,"其他品牌专卖店")</f>
        <v>0</v>
      </c>
      <c r="BJ621" s="99">
        <f>SUMIFS(通讯通路门店!$AC:$AC,通讯通路门店!$S:$S,$G621)</f>
        <v>0</v>
      </c>
      <c r="BK621" s="99">
        <f>SUMIFS(通讯通路门店!$AD:$AD,通讯通路门店!$S:$S,$G621)</f>
        <v>0</v>
      </c>
      <c r="BL621" s="99">
        <f>SUMIFS(通讯通路门店!$AE:$AE,通讯通路门店!$S:$S,$G621)</f>
        <v>0</v>
      </c>
      <c r="BM621" s="99">
        <f>SUMIFS(通讯通路门店!$AF:$AF,通讯通路门店!$S:$S,$G621)</f>
        <v>0</v>
      </c>
      <c r="BN621" s="99">
        <f>SUMIFS(通讯通路门店!$AG:$AG,通讯通路门店!$S:$S,$G621)</f>
        <v>0</v>
      </c>
      <c r="BO621" s="99">
        <f>SUMIFS(通讯通路门店!$AH:$AH,通讯通路门店!$S:$S,$G621)</f>
        <v>0</v>
      </c>
      <c r="BP621" s="99">
        <f>SUMIFS(通讯通路门店!$AI:$AI,通讯通路门店!$S:$S,$G621)</f>
        <v>0</v>
      </c>
      <c r="BQ621" s="83"/>
    </row>
    <row r="622" spans="1:69">
      <c r="A622" s="99" t="str">
        <f>IFERROR(_xlfn.XLOOKUP($G622,通讯通路门店!$S$4:$S$993933,通讯通路门店!$A$4:$A$993933,0,0),"")</f>
        <v/>
      </c>
      <c r="B622" s="99" t="str">
        <f>IFERROR(_xlfn.XLOOKUP($G622,通讯通路门店!$S$4:$S$993933,通讯通路门店!$B$4:$B$993933,0,0),"")</f>
        <v/>
      </c>
      <c r="C622" s="99" t="str">
        <f>IFERROR(_xlfn.XLOOKUP($G622,通讯通路门店!$S$4:$S$993933,通讯通路门店!$C$4:$C$993933,0,0),"")</f>
        <v/>
      </c>
      <c r="D622" s="99" t="str">
        <f>IFERROR(_xlfn.XLOOKUP($G622,通讯通路门店!$S$4:$S$993933,通讯通路门店!$D$4:$D$993933,0,0),"")</f>
        <v/>
      </c>
      <c r="E622" s="83"/>
      <c r="F622" s="83"/>
      <c r="G622" s="101" t="e">
        <v>#N/A</v>
      </c>
      <c r="H622" s="102" t="str">
        <f>IFERROR(_xlfn.XLOOKUP($G622,通讯通路门店!$S$4:$S$993933,通讯通路门店!$R$4:$R$993933,0,0),"")</f>
        <v/>
      </c>
      <c r="I622" s="83"/>
      <c r="J622" s="83"/>
      <c r="K622" s="83"/>
      <c r="L622" s="83"/>
      <c r="M622" s="83"/>
      <c r="N622" s="83"/>
      <c r="O622" s="83"/>
      <c r="P622" s="83"/>
      <c r="Q622" s="83"/>
      <c r="R622" s="83"/>
      <c r="S622" s="83"/>
      <c r="T622" s="83"/>
      <c r="U622" s="99">
        <f>COUNTIF(通讯通路门店!$S:$S,$G622)</f>
        <v>0</v>
      </c>
      <c r="V622" s="99">
        <f>COUNTIFS(通讯通路门店!$S:$S,$G622,通讯通路门店!$J:$J,"综合卖场")</f>
        <v>0</v>
      </c>
      <c r="W622" s="99">
        <f>SUMIFS(通讯通路门店!$AJ:$AJ,通讯通路门店!$S:$S,通讯客户沙盘!$G622)</f>
        <v>0</v>
      </c>
      <c r="X622" s="99">
        <f t="shared" si="45"/>
        <v>0</v>
      </c>
      <c r="Y622" s="99">
        <f>COUNTIFS(通讯通路门店!$S:$S,$G622,通讯通路门店!$J:$J,"荣耀体验店")+COUNTIFS(通讯通路门店!$S:$S,$G622,通讯通路门店!$J:$J,"荣耀授权专卖店")</f>
        <v>0</v>
      </c>
      <c r="Z622" s="99">
        <f>COUNTIFS(通讯通路门店!$S:$S,$G622,通讯通路门店!$J:$J,"VIVO体验店")</f>
        <v>0</v>
      </c>
      <c r="AA622" s="99">
        <f>COUNTIFS(通讯通路门店!$S:$S,$G622,通讯通路门店!$J:$J,"OPPO体验店")</f>
        <v>0</v>
      </c>
      <c r="AB622" s="99">
        <f>COUNTIFS(通讯通路门店!$S:$S,$G622,通讯通路门店!$J:$J,"华为授权体验店")+COUNTIFS(通讯通路门店!$S:$S,$G622,通讯通路门店!$J:$J,"华为堡垒店")</f>
        <v>0</v>
      </c>
      <c r="AC622" s="99">
        <f>COUNTIFS(通讯通路门店!$S:$S,$G622,通讯通路门店!$J:$J,"小米体验店")</f>
        <v>0</v>
      </c>
      <c r="AD622" s="99">
        <f>COUNTIFS(通讯通路门店!$S:$S,$G622,通讯通路门店!$J:$J,"苹果体验店")</f>
        <v>0</v>
      </c>
      <c r="AE622" s="99">
        <f>COUNTIFS(通讯通路门店!$S:$S,$G622,通讯通路门店!$J:$J,"其他品牌专卖店")</f>
        <v>0</v>
      </c>
      <c r="AF622" s="99">
        <f>SUMIFS(通讯通路门店!$BI:$BI,通讯通路门店!$S:$S,$G622)</f>
        <v>0</v>
      </c>
      <c r="AG622" s="99">
        <f>SUMIFS(通讯通路门店!$BH:$BH,通讯通路门店!$S:$S,$G622)</f>
        <v>0</v>
      </c>
      <c r="AH622" s="99">
        <f t="shared" si="46"/>
        <v>0</v>
      </c>
      <c r="AI622" s="99">
        <f>SUMIFS(通讯通路门店!$BB:$BB,通讯通路门店!$S:$S,$G622)</f>
        <v>0</v>
      </c>
      <c r="AJ622" s="99">
        <f>SUMIFS(通讯通路门店!$BE:$BE,通讯通路门店!$S:$S,$G622)</f>
        <v>0</v>
      </c>
      <c r="AK622" s="99">
        <f>SUMIFS(通讯通路门店!$BG:$BG,通讯通路门店!$S:$S,$G622)</f>
        <v>0</v>
      </c>
      <c r="AL622" s="99">
        <f>SUMIFS(通讯通路门店!$BC:$BC,通讯通路门店!$S:$S,$G622)</f>
        <v>0</v>
      </c>
      <c r="AM622" s="99">
        <f>SUMIFS(通讯通路门店!$BD:$BD,通讯通路门店!$S:$S,$G622)</f>
        <v>0</v>
      </c>
      <c r="AN622" s="99">
        <f>SUMIFS(通讯通路门店!$BF:$BF,通讯通路门店!$S:$S,$G622)</f>
        <v>0</v>
      </c>
      <c r="AO622" s="99">
        <f t="shared" si="47"/>
        <v>0</v>
      </c>
      <c r="AP622" s="99">
        <f>SUMIFS(通讯通路门店!$K:$K,通讯通路门店!$S:$S,$G622)</f>
        <v>0</v>
      </c>
      <c r="AQ622" s="83"/>
      <c r="AR622" s="99">
        <f>SUMIFS(通讯通路门店!$T:$T,通讯通路门店!$S:$S,$G622)</f>
        <v>0</v>
      </c>
      <c r="AS622" s="99">
        <f>SUMIFS(通讯通路门店!$U:$U,通讯通路门店!$S:$S,$G622)</f>
        <v>0</v>
      </c>
      <c r="AT622" s="99">
        <f>SUMIFS(通讯通路门店!$V:$V,通讯通路门店!$S:$S,$G622)</f>
        <v>0</v>
      </c>
      <c r="AU622" s="99">
        <f>SUMIFS(通讯通路门店!$W:$W,通讯通路门店!$S:$S,$G622)</f>
        <v>0</v>
      </c>
      <c r="AV622" s="99">
        <f>SUMIFS(通讯通路门店!$Z:$Z,通讯通路门店!$S:$S,$G622)</f>
        <v>0</v>
      </c>
      <c r="AW622" s="99">
        <f>SUMIFS(通讯通路门店!$AB:$AB,通讯通路门店!$S:$S,$G622)</f>
        <v>0</v>
      </c>
      <c r="AX622" s="99">
        <f>SUMIFS(通讯通路门店!$X:$X,通讯通路门店!$S:$S,$G622)</f>
        <v>0</v>
      </c>
      <c r="AY622" s="99">
        <f>SUMIFS(通讯通路门店!$Y:$Y,通讯通路门店!$S:$S,$G622)</f>
        <v>0</v>
      </c>
      <c r="AZ622" s="99">
        <f>SUMIFS(通讯通路门店!$AA:$AA,通讯通路门店!$S:$S,$G622)</f>
        <v>0</v>
      </c>
      <c r="BA622" s="99">
        <f t="shared" si="48"/>
        <v>0</v>
      </c>
      <c r="BB622" s="99">
        <f t="shared" si="49"/>
        <v>0</v>
      </c>
      <c r="BC622" s="99">
        <f>SUMIFS(通讯通路门店!$W:$W,通讯通路门店!$S:$S,$G622,通讯通路门店!$J:$J,"荣耀体验店")+SUMIFS(通讯通路门店!$W:$W,通讯通路门店!$S:$S,$G622,通讯通路门店!$J:$J,"荣耀授权专卖店")</f>
        <v>0</v>
      </c>
      <c r="BD622" s="99">
        <f>SUMIFS(通讯通路门店!$Z:$Z,通讯通路门店!$S:$S,$G622,通讯通路门店!$J:$J,"VIVO体验店")</f>
        <v>0</v>
      </c>
      <c r="BE622" s="99">
        <f>SUMIFS(通讯通路门店!$AB:$AB,通讯通路门店!$S:$S,$G622,通讯通路门店!$J:$J,"OPPO体验店")</f>
        <v>0</v>
      </c>
      <c r="BF622" s="99">
        <f>SUMIFS(通讯通路门店!$X:$X,通讯通路门店!$S:$S,$G622,通讯通路门店!$J:$J,"华为授权体验店")+SUMIFS(通讯通路门店!$AA:$AA,通讯通路门店!$S:$S,$G622,通讯通路门店!$J:$J,"华为堡垒店")</f>
        <v>0</v>
      </c>
      <c r="BG622" s="99">
        <f>SUMIFS(通讯通路门店!$Y:$Y,通讯通路门店!$S:$S,$G622,通讯通路门店!$J:$J,"小米体验店")</f>
        <v>0</v>
      </c>
      <c r="BH622" s="99">
        <f>SUMIFS(通讯通路门店!$AA:$AA,通讯通路门店!$S:$S,$G622,通讯通路门店!$J:$J,"苹果体验店")</f>
        <v>0</v>
      </c>
      <c r="BI622" s="99">
        <f>SUMIFS(通讯通路门店!$K:$K,通讯通路门店!$S:$S,$G622,通讯通路门店!$J:$J,"其他品牌专卖店")</f>
        <v>0</v>
      </c>
      <c r="BJ622" s="99">
        <f>SUMIFS(通讯通路门店!$AC:$AC,通讯通路门店!$S:$S,$G622)</f>
        <v>0</v>
      </c>
      <c r="BK622" s="99">
        <f>SUMIFS(通讯通路门店!$AD:$AD,通讯通路门店!$S:$S,$G622)</f>
        <v>0</v>
      </c>
      <c r="BL622" s="99">
        <f>SUMIFS(通讯通路门店!$AE:$AE,通讯通路门店!$S:$S,$G622)</f>
        <v>0</v>
      </c>
      <c r="BM622" s="99">
        <f>SUMIFS(通讯通路门店!$AF:$AF,通讯通路门店!$S:$S,$G622)</f>
        <v>0</v>
      </c>
      <c r="BN622" s="99">
        <f>SUMIFS(通讯通路门店!$AG:$AG,通讯通路门店!$S:$S,$G622)</f>
        <v>0</v>
      </c>
      <c r="BO622" s="99">
        <f>SUMIFS(通讯通路门店!$AH:$AH,通讯通路门店!$S:$S,$G622)</f>
        <v>0</v>
      </c>
      <c r="BP622" s="99">
        <f>SUMIFS(通讯通路门店!$AI:$AI,通讯通路门店!$S:$S,$G622)</f>
        <v>0</v>
      </c>
      <c r="BQ622" s="83"/>
    </row>
    <row r="623" spans="1:69">
      <c r="A623" s="99" t="str">
        <f>IFERROR(_xlfn.XLOOKUP($G623,通讯通路门店!$S$4:$S$993933,通讯通路门店!$A$4:$A$993933,0,0),"")</f>
        <v/>
      </c>
      <c r="B623" s="99" t="str">
        <f>IFERROR(_xlfn.XLOOKUP($G623,通讯通路门店!$S$4:$S$993933,通讯通路门店!$B$4:$B$993933,0,0),"")</f>
        <v/>
      </c>
      <c r="C623" s="99" t="str">
        <f>IFERROR(_xlfn.XLOOKUP($G623,通讯通路门店!$S$4:$S$993933,通讯通路门店!$C$4:$C$993933,0,0),"")</f>
        <v/>
      </c>
      <c r="D623" s="99" t="str">
        <f>IFERROR(_xlfn.XLOOKUP($G623,通讯通路门店!$S$4:$S$993933,通讯通路门店!$D$4:$D$993933,0,0),"")</f>
        <v/>
      </c>
      <c r="E623" s="83"/>
      <c r="F623" s="83"/>
      <c r="G623" s="101" t="e">
        <v>#N/A</v>
      </c>
      <c r="H623" s="102" t="str">
        <f>IFERROR(_xlfn.XLOOKUP($G623,通讯通路门店!$S$4:$S$993933,通讯通路门店!$R$4:$R$993933,0,0),"")</f>
        <v/>
      </c>
      <c r="I623" s="83"/>
      <c r="J623" s="83"/>
      <c r="K623" s="83"/>
      <c r="L623" s="83"/>
      <c r="M623" s="83"/>
      <c r="N623" s="83"/>
      <c r="O623" s="83"/>
      <c r="P623" s="83"/>
      <c r="Q623" s="83"/>
      <c r="R623" s="83"/>
      <c r="S623" s="83"/>
      <c r="T623" s="83"/>
      <c r="U623" s="99">
        <f>COUNTIF(通讯通路门店!$S:$S,$G623)</f>
        <v>0</v>
      </c>
      <c r="V623" s="99">
        <f>COUNTIFS(通讯通路门店!$S:$S,$G623,通讯通路门店!$J:$J,"综合卖场")</f>
        <v>0</v>
      </c>
      <c r="W623" s="99">
        <f>SUMIFS(通讯通路门店!$AJ:$AJ,通讯通路门店!$S:$S,通讯客户沙盘!$G623)</f>
        <v>0</v>
      </c>
      <c r="X623" s="99">
        <f t="shared" si="45"/>
        <v>0</v>
      </c>
      <c r="Y623" s="99">
        <f>COUNTIFS(通讯通路门店!$S:$S,$G623,通讯通路门店!$J:$J,"荣耀体验店")+COUNTIFS(通讯通路门店!$S:$S,$G623,通讯通路门店!$J:$J,"荣耀授权专卖店")</f>
        <v>0</v>
      </c>
      <c r="Z623" s="99">
        <f>COUNTIFS(通讯通路门店!$S:$S,$G623,通讯通路门店!$J:$J,"VIVO体验店")</f>
        <v>0</v>
      </c>
      <c r="AA623" s="99">
        <f>COUNTIFS(通讯通路门店!$S:$S,$G623,通讯通路门店!$J:$J,"OPPO体验店")</f>
        <v>0</v>
      </c>
      <c r="AB623" s="99">
        <f>COUNTIFS(通讯通路门店!$S:$S,$G623,通讯通路门店!$J:$J,"华为授权体验店")+COUNTIFS(通讯通路门店!$S:$S,$G623,通讯通路门店!$J:$J,"华为堡垒店")</f>
        <v>0</v>
      </c>
      <c r="AC623" s="99">
        <f>COUNTIFS(通讯通路门店!$S:$S,$G623,通讯通路门店!$J:$J,"小米体验店")</f>
        <v>0</v>
      </c>
      <c r="AD623" s="99">
        <f>COUNTIFS(通讯通路门店!$S:$S,$G623,通讯通路门店!$J:$J,"苹果体验店")</f>
        <v>0</v>
      </c>
      <c r="AE623" s="99">
        <f>COUNTIFS(通讯通路门店!$S:$S,$G623,通讯通路门店!$J:$J,"其他品牌专卖店")</f>
        <v>0</v>
      </c>
      <c r="AF623" s="99">
        <f>SUMIFS(通讯通路门店!$BI:$BI,通讯通路门店!$S:$S,$G623)</f>
        <v>0</v>
      </c>
      <c r="AG623" s="99">
        <f>SUMIFS(通讯通路门店!$BH:$BH,通讯通路门店!$S:$S,$G623)</f>
        <v>0</v>
      </c>
      <c r="AH623" s="99">
        <f t="shared" si="46"/>
        <v>0</v>
      </c>
      <c r="AI623" s="99">
        <f>SUMIFS(通讯通路门店!$BB:$BB,通讯通路门店!$S:$S,$G623)</f>
        <v>0</v>
      </c>
      <c r="AJ623" s="99">
        <f>SUMIFS(通讯通路门店!$BE:$BE,通讯通路门店!$S:$S,$G623)</f>
        <v>0</v>
      </c>
      <c r="AK623" s="99">
        <f>SUMIFS(通讯通路门店!$BG:$BG,通讯通路门店!$S:$S,$G623)</f>
        <v>0</v>
      </c>
      <c r="AL623" s="99">
        <f>SUMIFS(通讯通路门店!$BC:$BC,通讯通路门店!$S:$S,$G623)</f>
        <v>0</v>
      </c>
      <c r="AM623" s="99">
        <f>SUMIFS(通讯通路门店!$BD:$BD,通讯通路门店!$S:$S,$G623)</f>
        <v>0</v>
      </c>
      <c r="AN623" s="99">
        <f>SUMIFS(通讯通路门店!$BF:$BF,通讯通路门店!$S:$S,$G623)</f>
        <v>0</v>
      </c>
      <c r="AO623" s="99">
        <f t="shared" si="47"/>
        <v>0</v>
      </c>
      <c r="AP623" s="99">
        <f>SUMIFS(通讯通路门店!$K:$K,通讯通路门店!$S:$S,$G623)</f>
        <v>0</v>
      </c>
      <c r="AQ623" s="83"/>
      <c r="AR623" s="99">
        <f>SUMIFS(通讯通路门店!$T:$T,通讯通路门店!$S:$S,$G623)</f>
        <v>0</v>
      </c>
      <c r="AS623" s="99">
        <f>SUMIFS(通讯通路门店!$U:$U,通讯通路门店!$S:$S,$G623)</f>
        <v>0</v>
      </c>
      <c r="AT623" s="99">
        <f>SUMIFS(通讯通路门店!$V:$V,通讯通路门店!$S:$S,$G623)</f>
        <v>0</v>
      </c>
      <c r="AU623" s="99">
        <f>SUMIFS(通讯通路门店!$W:$W,通讯通路门店!$S:$S,$G623)</f>
        <v>0</v>
      </c>
      <c r="AV623" s="99">
        <f>SUMIFS(通讯通路门店!$Z:$Z,通讯通路门店!$S:$S,$G623)</f>
        <v>0</v>
      </c>
      <c r="AW623" s="99">
        <f>SUMIFS(通讯通路门店!$AB:$AB,通讯通路门店!$S:$S,$G623)</f>
        <v>0</v>
      </c>
      <c r="AX623" s="99">
        <f>SUMIFS(通讯通路门店!$X:$X,通讯通路门店!$S:$S,$G623)</f>
        <v>0</v>
      </c>
      <c r="AY623" s="99">
        <f>SUMIFS(通讯通路门店!$Y:$Y,通讯通路门店!$S:$S,$G623)</f>
        <v>0</v>
      </c>
      <c r="AZ623" s="99">
        <f>SUMIFS(通讯通路门店!$AA:$AA,通讯通路门店!$S:$S,$G623)</f>
        <v>0</v>
      </c>
      <c r="BA623" s="99">
        <f t="shared" si="48"/>
        <v>0</v>
      </c>
      <c r="BB623" s="99">
        <f t="shared" si="49"/>
        <v>0</v>
      </c>
      <c r="BC623" s="99">
        <f>SUMIFS(通讯通路门店!$W:$W,通讯通路门店!$S:$S,$G623,通讯通路门店!$J:$J,"荣耀体验店")+SUMIFS(通讯通路门店!$W:$W,通讯通路门店!$S:$S,$G623,通讯通路门店!$J:$J,"荣耀授权专卖店")</f>
        <v>0</v>
      </c>
      <c r="BD623" s="99">
        <f>SUMIFS(通讯通路门店!$Z:$Z,通讯通路门店!$S:$S,$G623,通讯通路门店!$J:$J,"VIVO体验店")</f>
        <v>0</v>
      </c>
      <c r="BE623" s="99">
        <f>SUMIFS(通讯通路门店!$AB:$AB,通讯通路门店!$S:$S,$G623,通讯通路门店!$J:$J,"OPPO体验店")</f>
        <v>0</v>
      </c>
      <c r="BF623" s="99">
        <f>SUMIFS(通讯通路门店!$X:$X,通讯通路门店!$S:$S,$G623,通讯通路门店!$J:$J,"华为授权体验店")+SUMIFS(通讯通路门店!$AA:$AA,通讯通路门店!$S:$S,$G623,通讯通路门店!$J:$J,"华为堡垒店")</f>
        <v>0</v>
      </c>
      <c r="BG623" s="99">
        <f>SUMIFS(通讯通路门店!$Y:$Y,通讯通路门店!$S:$S,$G623,通讯通路门店!$J:$J,"小米体验店")</f>
        <v>0</v>
      </c>
      <c r="BH623" s="99">
        <f>SUMIFS(通讯通路门店!$AA:$AA,通讯通路门店!$S:$S,$G623,通讯通路门店!$J:$J,"苹果体验店")</f>
        <v>0</v>
      </c>
      <c r="BI623" s="99">
        <f>SUMIFS(通讯通路门店!$K:$K,通讯通路门店!$S:$S,$G623,通讯通路门店!$J:$J,"其他品牌专卖店")</f>
        <v>0</v>
      </c>
      <c r="BJ623" s="99">
        <f>SUMIFS(通讯通路门店!$AC:$AC,通讯通路门店!$S:$S,$G623)</f>
        <v>0</v>
      </c>
      <c r="BK623" s="99">
        <f>SUMIFS(通讯通路门店!$AD:$AD,通讯通路门店!$S:$S,$G623)</f>
        <v>0</v>
      </c>
      <c r="BL623" s="99">
        <f>SUMIFS(通讯通路门店!$AE:$AE,通讯通路门店!$S:$S,$G623)</f>
        <v>0</v>
      </c>
      <c r="BM623" s="99">
        <f>SUMIFS(通讯通路门店!$AF:$AF,通讯通路门店!$S:$S,$G623)</f>
        <v>0</v>
      </c>
      <c r="BN623" s="99">
        <f>SUMIFS(通讯通路门店!$AG:$AG,通讯通路门店!$S:$S,$G623)</f>
        <v>0</v>
      </c>
      <c r="BO623" s="99">
        <f>SUMIFS(通讯通路门店!$AH:$AH,通讯通路门店!$S:$S,$G623)</f>
        <v>0</v>
      </c>
      <c r="BP623" s="99">
        <f>SUMIFS(通讯通路门店!$AI:$AI,通讯通路门店!$S:$S,$G623)</f>
        <v>0</v>
      </c>
      <c r="BQ623" s="83"/>
    </row>
    <row r="624" spans="1:69">
      <c r="A624" s="99" t="str">
        <f>IFERROR(_xlfn.XLOOKUP($G624,通讯通路门店!$S$4:$S$993933,通讯通路门店!$A$4:$A$993933,0,0),"")</f>
        <v/>
      </c>
      <c r="B624" s="99" t="str">
        <f>IFERROR(_xlfn.XLOOKUP($G624,通讯通路门店!$S$4:$S$993933,通讯通路门店!$B$4:$B$993933,0,0),"")</f>
        <v/>
      </c>
      <c r="C624" s="99" t="str">
        <f>IFERROR(_xlfn.XLOOKUP($G624,通讯通路门店!$S$4:$S$993933,通讯通路门店!$C$4:$C$993933,0,0),"")</f>
        <v/>
      </c>
      <c r="D624" s="99" t="str">
        <f>IFERROR(_xlfn.XLOOKUP($G624,通讯通路门店!$S$4:$S$993933,通讯通路门店!$D$4:$D$993933,0,0),"")</f>
        <v/>
      </c>
      <c r="E624" s="83"/>
      <c r="F624" s="83"/>
      <c r="G624" s="101" t="e">
        <v>#N/A</v>
      </c>
      <c r="H624" s="102" t="str">
        <f>IFERROR(_xlfn.XLOOKUP($G624,通讯通路门店!$S$4:$S$993933,通讯通路门店!$R$4:$R$993933,0,0),"")</f>
        <v/>
      </c>
      <c r="I624" s="83"/>
      <c r="J624" s="83"/>
      <c r="K624" s="83"/>
      <c r="L624" s="83"/>
      <c r="M624" s="83"/>
      <c r="N624" s="83"/>
      <c r="O624" s="83"/>
      <c r="P624" s="83"/>
      <c r="Q624" s="83"/>
      <c r="R624" s="83"/>
      <c r="S624" s="83"/>
      <c r="T624" s="83"/>
      <c r="U624" s="99">
        <f>COUNTIF(通讯通路门店!$S:$S,$G624)</f>
        <v>0</v>
      </c>
      <c r="V624" s="99">
        <f>COUNTIFS(通讯通路门店!$S:$S,$G624,通讯通路门店!$J:$J,"综合卖场")</f>
        <v>0</v>
      </c>
      <c r="W624" s="99">
        <f>SUMIFS(通讯通路门店!$AJ:$AJ,通讯通路门店!$S:$S,通讯客户沙盘!$G624)</f>
        <v>0</v>
      </c>
      <c r="X624" s="99">
        <f t="shared" si="45"/>
        <v>0</v>
      </c>
      <c r="Y624" s="99">
        <f>COUNTIFS(通讯通路门店!$S:$S,$G624,通讯通路门店!$J:$J,"荣耀体验店")+COUNTIFS(通讯通路门店!$S:$S,$G624,通讯通路门店!$J:$J,"荣耀授权专卖店")</f>
        <v>0</v>
      </c>
      <c r="Z624" s="99">
        <f>COUNTIFS(通讯通路门店!$S:$S,$G624,通讯通路门店!$J:$J,"VIVO体验店")</f>
        <v>0</v>
      </c>
      <c r="AA624" s="99">
        <f>COUNTIFS(通讯通路门店!$S:$S,$G624,通讯通路门店!$J:$J,"OPPO体验店")</f>
        <v>0</v>
      </c>
      <c r="AB624" s="99">
        <f>COUNTIFS(通讯通路门店!$S:$S,$G624,通讯通路门店!$J:$J,"华为授权体验店")+COUNTIFS(通讯通路门店!$S:$S,$G624,通讯通路门店!$J:$J,"华为堡垒店")</f>
        <v>0</v>
      </c>
      <c r="AC624" s="99">
        <f>COUNTIFS(通讯通路门店!$S:$S,$G624,通讯通路门店!$J:$J,"小米体验店")</f>
        <v>0</v>
      </c>
      <c r="AD624" s="99">
        <f>COUNTIFS(通讯通路门店!$S:$S,$G624,通讯通路门店!$J:$J,"苹果体验店")</f>
        <v>0</v>
      </c>
      <c r="AE624" s="99">
        <f>COUNTIFS(通讯通路门店!$S:$S,$G624,通讯通路门店!$J:$J,"其他品牌专卖店")</f>
        <v>0</v>
      </c>
      <c r="AF624" s="99">
        <f>SUMIFS(通讯通路门店!$BI:$BI,通讯通路门店!$S:$S,$G624)</f>
        <v>0</v>
      </c>
      <c r="AG624" s="99">
        <f>SUMIFS(通讯通路门店!$BH:$BH,通讯通路门店!$S:$S,$G624)</f>
        <v>0</v>
      </c>
      <c r="AH624" s="99">
        <f t="shared" si="46"/>
        <v>0</v>
      </c>
      <c r="AI624" s="99">
        <f>SUMIFS(通讯通路门店!$BB:$BB,通讯通路门店!$S:$S,$G624)</f>
        <v>0</v>
      </c>
      <c r="AJ624" s="99">
        <f>SUMIFS(通讯通路门店!$BE:$BE,通讯通路门店!$S:$S,$G624)</f>
        <v>0</v>
      </c>
      <c r="AK624" s="99">
        <f>SUMIFS(通讯通路门店!$BG:$BG,通讯通路门店!$S:$S,$G624)</f>
        <v>0</v>
      </c>
      <c r="AL624" s="99">
        <f>SUMIFS(通讯通路门店!$BC:$BC,通讯通路门店!$S:$S,$G624)</f>
        <v>0</v>
      </c>
      <c r="AM624" s="99">
        <f>SUMIFS(通讯通路门店!$BD:$BD,通讯通路门店!$S:$S,$G624)</f>
        <v>0</v>
      </c>
      <c r="AN624" s="99">
        <f>SUMIFS(通讯通路门店!$BF:$BF,通讯通路门店!$S:$S,$G624)</f>
        <v>0</v>
      </c>
      <c r="AO624" s="99">
        <f t="shared" si="47"/>
        <v>0</v>
      </c>
      <c r="AP624" s="99">
        <f>SUMIFS(通讯通路门店!$K:$K,通讯通路门店!$S:$S,$G624)</f>
        <v>0</v>
      </c>
      <c r="AQ624" s="83"/>
      <c r="AR624" s="99">
        <f>SUMIFS(通讯通路门店!$T:$T,通讯通路门店!$S:$S,$G624)</f>
        <v>0</v>
      </c>
      <c r="AS624" s="99">
        <f>SUMIFS(通讯通路门店!$U:$U,通讯通路门店!$S:$S,$G624)</f>
        <v>0</v>
      </c>
      <c r="AT624" s="99">
        <f>SUMIFS(通讯通路门店!$V:$V,通讯通路门店!$S:$S,$G624)</f>
        <v>0</v>
      </c>
      <c r="AU624" s="99">
        <f>SUMIFS(通讯通路门店!$W:$W,通讯通路门店!$S:$S,$G624)</f>
        <v>0</v>
      </c>
      <c r="AV624" s="99">
        <f>SUMIFS(通讯通路门店!$Z:$Z,通讯通路门店!$S:$S,$G624)</f>
        <v>0</v>
      </c>
      <c r="AW624" s="99">
        <f>SUMIFS(通讯通路门店!$AB:$AB,通讯通路门店!$S:$S,$G624)</f>
        <v>0</v>
      </c>
      <c r="AX624" s="99">
        <f>SUMIFS(通讯通路门店!$X:$X,通讯通路门店!$S:$S,$G624)</f>
        <v>0</v>
      </c>
      <c r="AY624" s="99">
        <f>SUMIFS(通讯通路门店!$Y:$Y,通讯通路门店!$S:$S,$G624)</f>
        <v>0</v>
      </c>
      <c r="AZ624" s="99">
        <f>SUMIFS(通讯通路门店!$AA:$AA,通讯通路门店!$S:$S,$G624)</f>
        <v>0</v>
      </c>
      <c r="BA624" s="99">
        <f t="shared" si="48"/>
        <v>0</v>
      </c>
      <c r="BB624" s="99">
        <f t="shared" si="49"/>
        <v>0</v>
      </c>
      <c r="BC624" s="99">
        <f>SUMIFS(通讯通路门店!$W:$W,通讯通路门店!$S:$S,$G624,通讯通路门店!$J:$J,"荣耀体验店")+SUMIFS(通讯通路门店!$W:$W,通讯通路门店!$S:$S,$G624,通讯通路门店!$J:$J,"荣耀授权专卖店")</f>
        <v>0</v>
      </c>
      <c r="BD624" s="99">
        <f>SUMIFS(通讯通路门店!$Z:$Z,通讯通路门店!$S:$S,$G624,通讯通路门店!$J:$J,"VIVO体验店")</f>
        <v>0</v>
      </c>
      <c r="BE624" s="99">
        <f>SUMIFS(通讯通路门店!$AB:$AB,通讯通路门店!$S:$S,$G624,通讯通路门店!$J:$J,"OPPO体验店")</f>
        <v>0</v>
      </c>
      <c r="BF624" s="99">
        <f>SUMIFS(通讯通路门店!$X:$X,通讯通路门店!$S:$S,$G624,通讯通路门店!$J:$J,"华为授权体验店")+SUMIFS(通讯通路门店!$AA:$AA,通讯通路门店!$S:$S,$G624,通讯通路门店!$J:$J,"华为堡垒店")</f>
        <v>0</v>
      </c>
      <c r="BG624" s="99">
        <f>SUMIFS(通讯通路门店!$Y:$Y,通讯通路门店!$S:$S,$G624,通讯通路门店!$J:$J,"小米体验店")</f>
        <v>0</v>
      </c>
      <c r="BH624" s="99">
        <f>SUMIFS(通讯通路门店!$AA:$AA,通讯通路门店!$S:$S,$G624,通讯通路门店!$J:$J,"苹果体验店")</f>
        <v>0</v>
      </c>
      <c r="BI624" s="99">
        <f>SUMIFS(通讯通路门店!$K:$K,通讯通路门店!$S:$S,$G624,通讯通路门店!$J:$J,"其他品牌专卖店")</f>
        <v>0</v>
      </c>
      <c r="BJ624" s="99">
        <f>SUMIFS(通讯通路门店!$AC:$AC,通讯通路门店!$S:$S,$G624)</f>
        <v>0</v>
      </c>
      <c r="BK624" s="99">
        <f>SUMIFS(通讯通路门店!$AD:$AD,通讯通路门店!$S:$S,$G624)</f>
        <v>0</v>
      </c>
      <c r="BL624" s="99">
        <f>SUMIFS(通讯通路门店!$AE:$AE,通讯通路门店!$S:$S,$G624)</f>
        <v>0</v>
      </c>
      <c r="BM624" s="99">
        <f>SUMIFS(通讯通路门店!$AF:$AF,通讯通路门店!$S:$S,$G624)</f>
        <v>0</v>
      </c>
      <c r="BN624" s="99">
        <f>SUMIFS(通讯通路门店!$AG:$AG,通讯通路门店!$S:$S,$G624)</f>
        <v>0</v>
      </c>
      <c r="BO624" s="99">
        <f>SUMIFS(通讯通路门店!$AH:$AH,通讯通路门店!$S:$S,$G624)</f>
        <v>0</v>
      </c>
      <c r="BP624" s="99">
        <f>SUMIFS(通讯通路门店!$AI:$AI,通讯通路门店!$S:$S,$G624)</f>
        <v>0</v>
      </c>
      <c r="BQ624" s="83"/>
    </row>
    <row r="625" spans="1:69">
      <c r="A625" s="99" t="str">
        <f>IFERROR(_xlfn.XLOOKUP($G625,通讯通路门店!$S$4:$S$993933,通讯通路门店!$A$4:$A$993933,0,0),"")</f>
        <v/>
      </c>
      <c r="B625" s="99" t="str">
        <f>IFERROR(_xlfn.XLOOKUP($G625,通讯通路门店!$S$4:$S$993933,通讯通路门店!$B$4:$B$993933,0,0),"")</f>
        <v/>
      </c>
      <c r="C625" s="99" t="str">
        <f>IFERROR(_xlfn.XLOOKUP($G625,通讯通路门店!$S$4:$S$993933,通讯通路门店!$C$4:$C$993933,0,0),"")</f>
        <v/>
      </c>
      <c r="D625" s="99" t="str">
        <f>IFERROR(_xlfn.XLOOKUP($G625,通讯通路门店!$S$4:$S$993933,通讯通路门店!$D$4:$D$993933,0,0),"")</f>
        <v/>
      </c>
      <c r="E625" s="83"/>
      <c r="F625" s="83"/>
      <c r="G625" s="101" t="e">
        <v>#N/A</v>
      </c>
      <c r="H625" s="102" t="str">
        <f>IFERROR(_xlfn.XLOOKUP($G625,通讯通路门店!$S$4:$S$993933,通讯通路门店!$R$4:$R$993933,0,0),"")</f>
        <v/>
      </c>
      <c r="I625" s="83"/>
      <c r="J625" s="83"/>
      <c r="K625" s="83"/>
      <c r="L625" s="83"/>
      <c r="M625" s="83"/>
      <c r="N625" s="83"/>
      <c r="O625" s="83"/>
      <c r="P625" s="83"/>
      <c r="Q625" s="83"/>
      <c r="R625" s="83"/>
      <c r="S625" s="83"/>
      <c r="T625" s="83"/>
      <c r="U625" s="99">
        <f>COUNTIF(通讯通路门店!$S:$S,$G625)</f>
        <v>0</v>
      </c>
      <c r="V625" s="99">
        <f>COUNTIFS(通讯通路门店!$S:$S,$G625,通讯通路门店!$J:$J,"综合卖场")</f>
        <v>0</v>
      </c>
      <c r="W625" s="99">
        <f>SUMIFS(通讯通路门店!$AJ:$AJ,通讯通路门店!$S:$S,通讯客户沙盘!$G625)</f>
        <v>0</v>
      </c>
      <c r="X625" s="99">
        <f t="shared" si="45"/>
        <v>0</v>
      </c>
      <c r="Y625" s="99">
        <f>COUNTIFS(通讯通路门店!$S:$S,$G625,通讯通路门店!$J:$J,"荣耀体验店")+COUNTIFS(通讯通路门店!$S:$S,$G625,通讯通路门店!$J:$J,"荣耀授权专卖店")</f>
        <v>0</v>
      </c>
      <c r="Z625" s="99">
        <f>COUNTIFS(通讯通路门店!$S:$S,$G625,通讯通路门店!$J:$J,"VIVO体验店")</f>
        <v>0</v>
      </c>
      <c r="AA625" s="99">
        <f>COUNTIFS(通讯通路门店!$S:$S,$G625,通讯通路门店!$J:$J,"OPPO体验店")</f>
        <v>0</v>
      </c>
      <c r="AB625" s="99">
        <f>COUNTIFS(通讯通路门店!$S:$S,$G625,通讯通路门店!$J:$J,"华为授权体验店")+COUNTIFS(通讯通路门店!$S:$S,$G625,通讯通路门店!$J:$J,"华为堡垒店")</f>
        <v>0</v>
      </c>
      <c r="AC625" s="99">
        <f>COUNTIFS(通讯通路门店!$S:$S,$G625,通讯通路门店!$J:$J,"小米体验店")</f>
        <v>0</v>
      </c>
      <c r="AD625" s="99">
        <f>COUNTIFS(通讯通路门店!$S:$S,$G625,通讯通路门店!$J:$J,"苹果体验店")</f>
        <v>0</v>
      </c>
      <c r="AE625" s="99">
        <f>COUNTIFS(通讯通路门店!$S:$S,$G625,通讯通路门店!$J:$J,"其他品牌专卖店")</f>
        <v>0</v>
      </c>
      <c r="AF625" s="99">
        <f>SUMIFS(通讯通路门店!$BI:$BI,通讯通路门店!$S:$S,$G625)</f>
        <v>0</v>
      </c>
      <c r="AG625" s="99">
        <f>SUMIFS(通讯通路门店!$BH:$BH,通讯通路门店!$S:$S,$G625)</f>
        <v>0</v>
      </c>
      <c r="AH625" s="99">
        <f t="shared" si="46"/>
        <v>0</v>
      </c>
      <c r="AI625" s="99">
        <f>SUMIFS(通讯通路门店!$BB:$BB,通讯通路门店!$S:$S,$G625)</f>
        <v>0</v>
      </c>
      <c r="AJ625" s="99">
        <f>SUMIFS(通讯通路门店!$BE:$BE,通讯通路门店!$S:$S,$G625)</f>
        <v>0</v>
      </c>
      <c r="AK625" s="99">
        <f>SUMIFS(通讯通路门店!$BG:$BG,通讯通路门店!$S:$S,$G625)</f>
        <v>0</v>
      </c>
      <c r="AL625" s="99">
        <f>SUMIFS(通讯通路门店!$BC:$BC,通讯通路门店!$S:$S,$G625)</f>
        <v>0</v>
      </c>
      <c r="AM625" s="99">
        <f>SUMIFS(通讯通路门店!$BD:$BD,通讯通路门店!$S:$S,$G625)</f>
        <v>0</v>
      </c>
      <c r="AN625" s="99">
        <f>SUMIFS(通讯通路门店!$BF:$BF,通讯通路门店!$S:$S,$G625)</f>
        <v>0</v>
      </c>
      <c r="AO625" s="99">
        <f t="shared" si="47"/>
        <v>0</v>
      </c>
      <c r="AP625" s="99">
        <f>SUMIFS(通讯通路门店!$K:$K,通讯通路门店!$S:$S,$G625)</f>
        <v>0</v>
      </c>
      <c r="AQ625" s="83"/>
      <c r="AR625" s="99">
        <f>SUMIFS(通讯通路门店!$T:$T,通讯通路门店!$S:$S,$G625)</f>
        <v>0</v>
      </c>
      <c r="AS625" s="99">
        <f>SUMIFS(通讯通路门店!$U:$U,通讯通路门店!$S:$S,$G625)</f>
        <v>0</v>
      </c>
      <c r="AT625" s="99">
        <f>SUMIFS(通讯通路门店!$V:$V,通讯通路门店!$S:$S,$G625)</f>
        <v>0</v>
      </c>
      <c r="AU625" s="99">
        <f>SUMIFS(通讯通路门店!$W:$W,通讯通路门店!$S:$S,$G625)</f>
        <v>0</v>
      </c>
      <c r="AV625" s="99">
        <f>SUMIFS(通讯通路门店!$Z:$Z,通讯通路门店!$S:$S,$G625)</f>
        <v>0</v>
      </c>
      <c r="AW625" s="99">
        <f>SUMIFS(通讯通路门店!$AB:$AB,通讯通路门店!$S:$S,$G625)</f>
        <v>0</v>
      </c>
      <c r="AX625" s="99">
        <f>SUMIFS(通讯通路门店!$X:$X,通讯通路门店!$S:$S,$G625)</f>
        <v>0</v>
      </c>
      <c r="AY625" s="99">
        <f>SUMIFS(通讯通路门店!$Y:$Y,通讯通路门店!$S:$S,$G625)</f>
        <v>0</v>
      </c>
      <c r="AZ625" s="99">
        <f>SUMIFS(通讯通路门店!$AA:$AA,通讯通路门店!$S:$S,$G625)</f>
        <v>0</v>
      </c>
      <c r="BA625" s="99">
        <f t="shared" si="48"/>
        <v>0</v>
      </c>
      <c r="BB625" s="99">
        <f t="shared" si="49"/>
        <v>0</v>
      </c>
      <c r="BC625" s="99">
        <f>SUMIFS(通讯通路门店!$W:$W,通讯通路门店!$S:$S,$G625,通讯通路门店!$J:$J,"荣耀体验店")+SUMIFS(通讯通路门店!$W:$W,通讯通路门店!$S:$S,$G625,通讯通路门店!$J:$J,"荣耀授权专卖店")</f>
        <v>0</v>
      </c>
      <c r="BD625" s="99">
        <f>SUMIFS(通讯通路门店!$Z:$Z,通讯通路门店!$S:$S,$G625,通讯通路门店!$J:$J,"VIVO体验店")</f>
        <v>0</v>
      </c>
      <c r="BE625" s="99">
        <f>SUMIFS(通讯通路门店!$AB:$AB,通讯通路门店!$S:$S,$G625,通讯通路门店!$J:$J,"OPPO体验店")</f>
        <v>0</v>
      </c>
      <c r="BF625" s="99">
        <f>SUMIFS(通讯通路门店!$X:$X,通讯通路门店!$S:$S,$G625,通讯通路门店!$J:$J,"华为授权体验店")+SUMIFS(通讯通路门店!$AA:$AA,通讯通路门店!$S:$S,$G625,通讯通路门店!$J:$J,"华为堡垒店")</f>
        <v>0</v>
      </c>
      <c r="BG625" s="99">
        <f>SUMIFS(通讯通路门店!$Y:$Y,通讯通路门店!$S:$S,$G625,通讯通路门店!$J:$J,"小米体验店")</f>
        <v>0</v>
      </c>
      <c r="BH625" s="99">
        <f>SUMIFS(通讯通路门店!$AA:$AA,通讯通路门店!$S:$S,$G625,通讯通路门店!$J:$J,"苹果体验店")</f>
        <v>0</v>
      </c>
      <c r="BI625" s="99">
        <f>SUMIFS(通讯通路门店!$K:$K,通讯通路门店!$S:$S,$G625,通讯通路门店!$J:$J,"其他品牌专卖店")</f>
        <v>0</v>
      </c>
      <c r="BJ625" s="99">
        <f>SUMIFS(通讯通路门店!$AC:$AC,通讯通路门店!$S:$S,$G625)</f>
        <v>0</v>
      </c>
      <c r="BK625" s="99">
        <f>SUMIFS(通讯通路门店!$AD:$AD,通讯通路门店!$S:$S,$G625)</f>
        <v>0</v>
      </c>
      <c r="BL625" s="99">
        <f>SUMIFS(通讯通路门店!$AE:$AE,通讯通路门店!$S:$S,$G625)</f>
        <v>0</v>
      </c>
      <c r="BM625" s="99">
        <f>SUMIFS(通讯通路门店!$AF:$AF,通讯通路门店!$S:$S,$G625)</f>
        <v>0</v>
      </c>
      <c r="BN625" s="99">
        <f>SUMIFS(通讯通路门店!$AG:$AG,通讯通路门店!$S:$S,$G625)</f>
        <v>0</v>
      </c>
      <c r="BO625" s="99">
        <f>SUMIFS(通讯通路门店!$AH:$AH,通讯通路门店!$S:$S,$G625)</f>
        <v>0</v>
      </c>
      <c r="BP625" s="99">
        <f>SUMIFS(通讯通路门店!$AI:$AI,通讯通路门店!$S:$S,$G625)</f>
        <v>0</v>
      </c>
      <c r="BQ625" s="83"/>
    </row>
    <row r="626" spans="1:69">
      <c r="A626" s="99" t="str">
        <f>IFERROR(_xlfn.XLOOKUP($G626,通讯通路门店!$S$4:$S$993933,通讯通路门店!$A$4:$A$993933,0,0),"")</f>
        <v/>
      </c>
      <c r="B626" s="99" t="str">
        <f>IFERROR(_xlfn.XLOOKUP($G626,通讯通路门店!$S$4:$S$993933,通讯通路门店!$B$4:$B$993933,0,0),"")</f>
        <v/>
      </c>
      <c r="C626" s="99" t="str">
        <f>IFERROR(_xlfn.XLOOKUP($G626,通讯通路门店!$S$4:$S$993933,通讯通路门店!$C$4:$C$993933,0,0),"")</f>
        <v/>
      </c>
      <c r="D626" s="99" t="str">
        <f>IFERROR(_xlfn.XLOOKUP($G626,通讯通路门店!$S$4:$S$993933,通讯通路门店!$D$4:$D$993933,0,0),"")</f>
        <v/>
      </c>
      <c r="E626" s="83"/>
      <c r="F626" s="83"/>
      <c r="G626" s="101" t="e">
        <v>#N/A</v>
      </c>
      <c r="H626" s="102" t="str">
        <f>IFERROR(_xlfn.XLOOKUP($G626,通讯通路门店!$S$4:$S$993933,通讯通路门店!$R$4:$R$993933,0,0),"")</f>
        <v/>
      </c>
      <c r="I626" s="83"/>
      <c r="J626" s="83"/>
      <c r="K626" s="83"/>
      <c r="L626" s="83"/>
      <c r="M626" s="83"/>
      <c r="N626" s="83"/>
      <c r="O626" s="83"/>
      <c r="P626" s="83"/>
      <c r="Q626" s="83"/>
      <c r="R626" s="83"/>
      <c r="S626" s="83"/>
      <c r="T626" s="83"/>
      <c r="U626" s="99">
        <f>COUNTIF(通讯通路门店!$S:$S,$G626)</f>
        <v>0</v>
      </c>
      <c r="V626" s="99">
        <f>COUNTIFS(通讯通路门店!$S:$S,$G626,通讯通路门店!$J:$J,"综合卖场")</f>
        <v>0</v>
      </c>
      <c r="W626" s="99">
        <f>SUMIFS(通讯通路门店!$AJ:$AJ,通讯通路门店!$S:$S,通讯客户沙盘!$G626)</f>
        <v>0</v>
      </c>
      <c r="X626" s="99">
        <f t="shared" si="45"/>
        <v>0</v>
      </c>
      <c r="Y626" s="99">
        <f>COUNTIFS(通讯通路门店!$S:$S,$G626,通讯通路门店!$J:$J,"荣耀体验店")+COUNTIFS(通讯通路门店!$S:$S,$G626,通讯通路门店!$J:$J,"荣耀授权专卖店")</f>
        <v>0</v>
      </c>
      <c r="Z626" s="99">
        <f>COUNTIFS(通讯通路门店!$S:$S,$G626,通讯通路门店!$J:$J,"VIVO体验店")</f>
        <v>0</v>
      </c>
      <c r="AA626" s="99">
        <f>COUNTIFS(通讯通路门店!$S:$S,$G626,通讯通路门店!$J:$J,"OPPO体验店")</f>
        <v>0</v>
      </c>
      <c r="AB626" s="99">
        <f>COUNTIFS(通讯通路门店!$S:$S,$G626,通讯通路门店!$J:$J,"华为授权体验店")+COUNTIFS(通讯通路门店!$S:$S,$G626,通讯通路门店!$J:$J,"华为堡垒店")</f>
        <v>0</v>
      </c>
      <c r="AC626" s="99">
        <f>COUNTIFS(通讯通路门店!$S:$S,$G626,通讯通路门店!$J:$J,"小米体验店")</f>
        <v>0</v>
      </c>
      <c r="AD626" s="99">
        <f>COUNTIFS(通讯通路门店!$S:$S,$G626,通讯通路门店!$J:$J,"苹果体验店")</f>
        <v>0</v>
      </c>
      <c r="AE626" s="99">
        <f>COUNTIFS(通讯通路门店!$S:$S,$G626,通讯通路门店!$J:$J,"其他品牌专卖店")</f>
        <v>0</v>
      </c>
      <c r="AF626" s="99">
        <f>SUMIFS(通讯通路门店!$BI:$BI,通讯通路门店!$S:$S,$G626)</f>
        <v>0</v>
      </c>
      <c r="AG626" s="99">
        <f>SUMIFS(通讯通路门店!$BH:$BH,通讯通路门店!$S:$S,$G626)</f>
        <v>0</v>
      </c>
      <c r="AH626" s="99">
        <f t="shared" si="46"/>
        <v>0</v>
      </c>
      <c r="AI626" s="99">
        <f>SUMIFS(通讯通路门店!$BB:$BB,通讯通路门店!$S:$S,$G626)</f>
        <v>0</v>
      </c>
      <c r="AJ626" s="99">
        <f>SUMIFS(通讯通路门店!$BE:$BE,通讯通路门店!$S:$S,$G626)</f>
        <v>0</v>
      </c>
      <c r="AK626" s="99">
        <f>SUMIFS(通讯通路门店!$BG:$BG,通讯通路门店!$S:$S,$G626)</f>
        <v>0</v>
      </c>
      <c r="AL626" s="99">
        <f>SUMIFS(通讯通路门店!$BC:$BC,通讯通路门店!$S:$S,$G626)</f>
        <v>0</v>
      </c>
      <c r="AM626" s="99">
        <f>SUMIFS(通讯通路门店!$BD:$BD,通讯通路门店!$S:$S,$G626)</f>
        <v>0</v>
      </c>
      <c r="AN626" s="99">
        <f>SUMIFS(通讯通路门店!$BF:$BF,通讯通路门店!$S:$S,$G626)</f>
        <v>0</v>
      </c>
      <c r="AO626" s="99">
        <f t="shared" si="47"/>
        <v>0</v>
      </c>
      <c r="AP626" s="99">
        <f>SUMIFS(通讯通路门店!$K:$K,通讯通路门店!$S:$S,$G626)</f>
        <v>0</v>
      </c>
      <c r="AQ626" s="83"/>
      <c r="AR626" s="99">
        <f>SUMIFS(通讯通路门店!$T:$T,通讯通路门店!$S:$S,$G626)</f>
        <v>0</v>
      </c>
      <c r="AS626" s="99">
        <f>SUMIFS(通讯通路门店!$U:$U,通讯通路门店!$S:$S,$G626)</f>
        <v>0</v>
      </c>
      <c r="AT626" s="99">
        <f>SUMIFS(通讯通路门店!$V:$V,通讯通路门店!$S:$S,$G626)</f>
        <v>0</v>
      </c>
      <c r="AU626" s="99">
        <f>SUMIFS(通讯通路门店!$W:$W,通讯通路门店!$S:$S,$G626)</f>
        <v>0</v>
      </c>
      <c r="AV626" s="99">
        <f>SUMIFS(通讯通路门店!$Z:$Z,通讯通路门店!$S:$S,$G626)</f>
        <v>0</v>
      </c>
      <c r="AW626" s="99">
        <f>SUMIFS(通讯通路门店!$AB:$AB,通讯通路门店!$S:$S,$G626)</f>
        <v>0</v>
      </c>
      <c r="AX626" s="99">
        <f>SUMIFS(通讯通路门店!$X:$X,通讯通路门店!$S:$S,$G626)</f>
        <v>0</v>
      </c>
      <c r="AY626" s="99">
        <f>SUMIFS(通讯通路门店!$Y:$Y,通讯通路门店!$S:$S,$G626)</f>
        <v>0</v>
      </c>
      <c r="AZ626" s="99">
        <f>SUMIFS(通讯通路门店!$AA:$AA,通讯通路门店!$S:$S,$G626)</f>
        <v>0</v>
      </c>
      <c r="BA626" s="99">
        <f t="shared" si="48"/>
        <v>0</v>
      </c>
      <c r="BB626" s="99">
        <f t="shared" si="49"/>
        <v>0</v>
      </c>
      <c r="BC626" s="99">
        <f>SUMIFS(通讯通路门店!$W:$W,通讯通路门店!$S:$S,$G626,通讯通路门店!$J:$J,"荣耀体验店")+SUMIFS(通讯通路门店!$W:$W,通讯通路门店!$S:$S,$G626,通讯通路门店!$J:$J,"荣耀授权专卖店")</f>
        <v>0</v>
      </c>
      <c r="BD626" s="99">
        <f>SUMIFS(通讯通路门店!$Z:$Z,通讯通路门店!$S:$S,$G626,通讯通路门店!$J:$J,"VIVO体验店")</f>
        <v>0</v>
      </c>
      <c r="BE626" s="99">
        <f>SUMIFS(通讯通路门店!$AB:$AB,通讯通路门店!$S:$S,$G626,通讯通路门店!$J:$J,"OPPO体验店")</f>
        <v>0</v>
      </c>
      <c r="BF626" s="99">
        <f>SUMIFS(通讯通路门店!$X:$X,通讯通路门店!$S:$S,$G626,通讯通路门店!$J:$J,"华为授权体验店")+SUMIFS(通讯通路门店!$AA:$AA,通讯通路门店!$S:$S,$G626,通讯通路门店!$J:$J,"华为堡垒店")</f>
        <v>0</v>
      </c>
      <c r="BG626" s="99">
        <f>SUMIFS(通讯通路门店!$Y:$Y,通讯通路门店!$S:$S,$G626,通讯通路门店!$J:$J,"小米体验店")</f>
        <v>0</v>
      </c>
      <c r="BH626" s="99">
        <f>SUMIFS(通讯通路门店!$AA:$AA,通讯通路门店!$S:$S,$G626,通讯通路门店!$J:$J,"苹果体验店")</f>
        <v>0</v>
      </c>
      <c r="BI626" s="99">
        <f>SUMIFS(通讯通路门店!$K:$K,通讯通路门店!$S:$S,$G626,通讯通路门店!$J:$J,"其他品牌专卖店")</f>
        <v>0</v>
      </c>
      <c r="BJ626" s="99">
        <f>SUMIFS(通讯通路门店!$AC:$AC,通讯通路门店!$S:$S,$G626)</f>
        <v>0</v>
      </c>
      <c r="BK626" s="99">
        <f>SUMIFS(通讯通路门店!$AD:$AD,通讯通路门店!$S:$S,$G626)</f>
        <v>0</v>
      </c>
      <c r="BL626" s="99">
        <f>SUMIFS(通讯通路门店!$AE:$AE,通讯通路门店!$S:$S,$G626)</f>
        <v>0</v>
      </c>
      <c r="BM626" s="99">
        <f>SUMIFS(通讯通路门店!$AF:$AF,通讯通路门店!$S:$S,$G626)</f>
        <v>0</v>
      </c>
      <c r="BN626" s="99">
        <f>SUMIFS(通讯通路门店!$AG:$AG,通讯通路门店!$S:$S,$G626)</f>
        <v>0</v>
      </c>
      <c r="BO626" s="99">
        <f>SUMIFS(通讯通路门店!$AH:$AH,通讯通路门店!$S:$S,$G626)</f>
        <v>0</v>
      </c>
      <c r="BP626" s="99">
        <f>SUMIFS(通讯通路门店!$AI:$AI,通讯通路门店!$S:$S,$G626)</f>
        <v>0</v>
      </c>
      <c r="BQ626" s="83"/>
    </row>
    <row r="627" spans="1:69">
      <c r="A627" s="99" t="str">
        <f>IFERROR(_xlfn.XLOOKUP($G627,通讯通路门店!$S$4:$S$993933,通讯通路门店!$A$4:$A$993933,0,0),"")</f>
        <v/>
      </c>
      <c r="B627" s="99" t="str">
        <f>IFERROR(_xlfn.XLOOKUP($G627,通讯通路门店!$S$4:$S$993933,通讯通路门店!$B$4:$B$993933,0,0),"")</f>
        <v/>
      </c>
      <c r="C627" s="99" t="str">
        <f>IFERROR(_xlfn.XLOOKUP($G627,通讯通路门店!$S$4:$S$993933,通讯通路门店!$C$4:$C$993933,0,0),"")</f>
        <v/>
      </c>
      <c r="D627" s="99" t="str">
        <f>IFERROR(_xlfn.XLOOKUP($G627,通讯通路门店!$S$4:$S$993933,通讯通路门店!$D$4:$D$993933,0,0),"")</f>
        <v/>
      </c>
      <c r="E627" s="83"/>
      <c r="F627" s="83"/>
      <c r="G627" s="101" t="e">
        <v>#N/A</v>
      </c>
      <c r="H627" s="102" t="str">
        <f>IFERROR(_xlfn.XLOOKUP($G627,通讯通路门店!$S$4:$S$993933,通讯通路门店!$R$4:$R$993933,0,0),"")</f>
        <v/>
      </c>
      <c r="I627" s="83"/>
      <c r="J627" s="83"/>
      <c r="K627" s="83"/>
      <c r="L627" s="83"/>
      <c r="M627" s="83"/>
      <c r="N627" s="83"/>
      <c r="O627" s="83"/>
      <c r="P627" s="83"/>
      <c r="Q627" s="83"/>
      <c r="R627" s="83"/>
      <c r="S627" s="83"/>
      <c r="T627" s="83"/>
      <c r="U627" s="99">
        <f>COUNTIF(通讯通路门店!$S:$S,$G627)</f>
        <v>0</v>
      </c>
      <c r="V627" s="99">
        <f>COUNTIFS(通讯通路门店!$S:$S,$G627,通讯通路门店!$J:$J,"综合卖场")</f>
        <v>0</v>
      </c>
      <c r="W627" s="99">
        <f>SUMIFS(通讯通路门店!$AJ:$AJ,通讯通路门店!$S:$S,通讯客户沙盘!$G627)</f>
        <v>0</v>
      </c>
      <c r="X627" s="99">
        <f t="shared" si="45"/>
        <v>0</v>
      </c>
      <c r="Y627" s="99">
        <f>COUNTIFS(通讯通路门店!$S:$S,$G627,通讯通路门店!$J:$J,"荣耀体验店")+COUNTIFS(通讯通路门店!$S:$S,$G627,通讯通路门店!$J:$J,"荣耀授权专卖店")</f>
        <v>0</v>
      </c>
      <c r="Z627" s="99">
        <f>COUNTIFS(通讯通路门店!$S:$S,$G627,通讯通路门店!$J:$J,"VIVO体验店")</f>
        <v>0</v>
      </c>
      <c r="AA627" s="99">
        <f>COUNTIFS(通讯通路门店!$S:$S,$G627,通讯通路门店!$J:$J,"OPPO体验店")</f>
        <v>0</v>
      </c>
      <c r="AB627" s="99">
        <f>COUNTIFS(通讯通路门店!$S:$S,$G627,通讯通路门店!$J:$J,"华为授权体验店")+COUNTIFS(通讯通路门店!$S:$S,$G627,通讯通路门店!$J:$J,"华为堡垒店")</f>
        <v>0</v>
      </c>
      <c r="AC627" s="99">
        <f>COUNTIFS(通讯通路门店!$S:$S,$G627,通讯通路门店!$J:$J,"小米体验店")</f>
        <v>0</v>
      </c>
      <c r="AD627" s="99">
        <f>COUNTIFS(通讯通路门店!$S:$S,$G627,通讯通路门店!$J:$J,"苹果体验店")</f>
        <v>0</v>
      </c>
      <c r="AE627" s="99">
        <f>COUNTIFS(通讯通路门店!$S:$S,$G627,通讯通路门店!$J:$J,"其他品牌专卖店")</f>
        <v>0</v>
      </c>
      <c r="AF627" s="99">
        <f>SUMIFS(通讯通路门店!$BI:$BI,通讯通路门店!$S:$S,$G627)</f>
        <v>0</v>
      </c>
      <c r="AG627" s="99">
        <f>SUMIFS(通讯通路门店!$BH:$BH,通讯通路门店!$S:$S,$G627)</f>
        <v>0</v>
      </c>
      <c r="AH627" s="99">
        <f t="shared" si="46"/>
        <v>0</v>
      </c>
      <c r="AI627" s="99">
        <f>SUMIFS(通讯通路门店!$BB:$BB,通讯通路门店!$S:$S,$G627)</f>
        <v>0</v>
      </c>
      <c r="AJ627" s="99">
        <f>SUMIFS(通讯通路门店!$BE:$BE,通讯通路门店!$S:$S,$G627)</f>
        <v>0</v>
      </c>
      <c r="AK627" s="99">
        <f>SUMIFS(通讯通路门店!$BG:$BG,通讯通路门店!$S:$S,$G627)</f>
        <v>0</v>
      </c>
      <c r="AL627" s="99">
        <f>SUMIFS(通讯通路门店!$BC:$BC,通讯通路门店!$S:$S,$G627)</f>
        <v>0</v>
      </c>
      <c r="AM627" s="99">
        <f>SUMIFS(通讯通路门店!$BD:$BD,通讯通路门店!$S:$S,$G627)</f>
        <v>0</v>
      </c>
      <c r="AN627" s="99">
        <f>SUMIFS(通讯通路门店!$BF:$BF,通讯通路门店!$S:$S,$G627)</f>
        <v>0</v>
      </c>
      <c r="AO627" s="99">
        <f t="shared" si="47"/>
        <v>0</v>
      </c>
      <c r="AP627" s="99">
        <f>SUMIFS(通讯通路门店!$K:$K,通讯通路门店!$S:$S,$G627)</f>
        <v>0</v>
      </c>
      <c r="AQ627" s="83"/>
      <c r="AR627" s="99">
        <f>SUMIFS(通讯通路门店!$T:$T,通讯通路门店!$S:$S,$G627)</f>
        <v>0</v>
      </c>
      <c r="AS627" s="99">
        <f>SUMIFS(通讯通路门店!$U:$U,通讯通路门店!$S:$S,$G627)</f>
        <v>0</v>
      </c>
      <c r="AT627" s="99">
        <f>SUMIFS(通讯通路门店!$V:$V,通讯通路门店!$S:$S,$G627)</f>
        <v>0</v>
      </c>
      <c r="AU627" s="99">
        <f>SUMIFS(通讯通路门店!$W:$W,通讯通路门店!$S:$S,$G627)</f>
        <v>0</v>
      </c>
      <c r="AV627" s="99">
        <f>SUMIFS(通讯通路门店!$Z:$Z,通讯通路门店!$S:$S,$G627)</f>
        <v>0</v>
      </c>
      <c r="AW627" s="99">
        <f>SUMIFS(通讯通路门店!$AB:$AB,通讯通路门店!$S:$S,$G627)</f>
        <v>0</v>
      </c>
      <c r="AX627" s="99">
        <f>SUMIFS(通讯通路门店!$X:$X,通讯通路门店!$S:$S,$G627)</f>
        <v>0</v>
      </c>
      <c r="AY627" s="99">
        <f>SUMIFS(通讯通路门店!$Y:$Y,通讯通路门店!$S:$S,$G627)</f>
        <v>0</v>
      </c>
      <c r="AZ627" s="99">
        <f>SUMIFS(通讯通路门店!$AA:$AA,通讯通路门店!$S:$S,$G627)</f>
        <v>0</v>
      </c>
      <c r="BA627" s="99">
        <f t="shared" si="48"/>
        <v>0</v>
      </c>
      <c r="BB627" s="99">
        <f t="shared" si="49"/>
        <v>0</v>
      </c>
      <c r="BC627" s="99">
        <f>SUMIFS(通讯通路门店!$W:$W,通讯通路门店!$S:$S,$G627,通讯通路门店!$J:$J,"荣耀体验店")+SUMIFS(通讯通路门店!$W:$W,通讯通路门店!$S:$S,$G627,通讯通路门店!$J:$J,"荣耀授权专卖店")</f>
        <v>0</v>
      </c>
      <c r="BD627" s="99">
        <f>SUMIFS(通讯通路门店!$Z:$Z,通讯通路门店!$S:$S,$G627,通讯通路门店!$J:$J,"VIVO体验店")</f>
        <v>0</v>
      </c>
      <c r="BE627" s="99">
        <f>SUMIFS(通讯通路门店!$AB:$AB,通讯通路门店!$S:$S,$G627,通讯通路门店!$J:$J,"OPPO体验店")</f>
        <v>0</v>
      </c>
      <c r="BF627" s="99">
        <f>SUMIFS(通讯通路门店!$X:$X,通讯通路门店!$S:$S,$G627,通讯通路门店!$J:$J,"华为授权体验店")+SUMIFS(通讯通路门店!$AA:$AA,通讯通路门店!$S:$S,$G627,通讯通路门店!$J:$J,"华为堡垒店")</f>
        <v>0</v>
      </c>
      <c r="BG627" s="99">
        <f>SUMIFS(通讯通路门店!$Y:$Y,通讯通路门店!$S:$S,$G627,通讯通路门店!$J:$J,"小米体验店")</f>
        <v>0</v>
      </c>
      <c r="BH627" s="99">
        <f>SUMIFS(通讯通路门店!$AA:$AA,通讯通路门店!$S:$S,$G627,通讯通路门店!$J:$J,"苹果体验店")</f>
        <v>0</v>
      </c>
      <c r="BI627" s="99">
        <f>SUMIFS(通讯通路门店!$K:$K,通讯通路门店!$S:$S,$G627,通讯通路门店!$J:$J,"其他品牌专卖店")</f>
        <v>0</v>
      </c>
      <c r="BJ627" s="99">
        <f>SUMIFS(通讯通路门店!$AC:$AC,通讯通路门店!$S:$S,$G627)</f>
        <v>0</v>
      </c>
      <c r="BK627" s="99">
        <f>SUMIFS(通讯通路门店!$AD:$AD,通讯通路门店!$S:$S,$G627)</f>
        <v>0</v>
      </c>
      <c r="BL627" s="99">
        <f>SUMIFS(通讯通路门店!$AE:$AE,通讯通路门店!$S:$S,$G627)</f>
        <v>0</v>
      </c>
      <c r="BM627" s="99">
        <f>SUMIFS(通讯通路门店!$AF:$AF,通讯通路门店!$S:$S,$G627)</f>
        <v>0</v>
      </c>
      <c r="BN627" s="99">
        <f>SUMIFS(通讯通路门店!$AG:$AG,通讯通路门店!$S:$S,$G627)</f>
        <v>0</v>
      </c>
      <c r="BO627" s="99">
        <f>SUMIFS(通讯通路门店!$AH:$AH,通讯通路门店!$S:$S,$G627)</f>
        <v>0</v>
      </c>
      <c r="BP627" s="99">
        <f>SUMIFS(通讯通路门店!$AI:$AI,通讯通路门店!$S:$S,$G627)</f>
        <v>0</v>
      </c>
      <c r="BQ627" s="83"/>
    </row>
    <row r="628" spans="1:69">
      <c r="A628" s="99" t="str">
        <f>IFERROR(_xlfn.XLOOKUP($G628,通讯通路门店!$S$4:$S$993933,通讯通路门店!$A$4:$A$993933,0,0),"")</f>
        <v/>
      </c>
      <c r="B628" s="99" t="str">
        <f>IFERROR(_xlfn.XLOOKUP($G628,通讯通路门店!$S$4:$S$993933,通讯通路门店!$B$4:$B$993933,0,0),"")</f>
        <v/>
      </c>
      <c r="C628" s="99" t="str">
        <f>IFERROR(_xlfn.XLOOKUP($G628,通讯通路门店!$S$4:$S$993933,通讯通路门店!$C$4:$C$993933,0,0),"")</f>
        <v/>
      </c>
      <c r="D628" s="99" t="str">
        <f>IFERROR(_xlfn.XLOOKUP($G628,通讯通路门店!$S$4:$S$993933,通讯通路门店!$D$4:$D$993933,0,0),"")</f>
        <v/>
      </c>
      <c r="E628" s="83"/>
      <c r="F628" s="83"/>
      <c r="G628" s="101" t="e">
        <v>#N/A</v>
      </c>
      <c r="H628" s="102" t="str">
        <f>IFERROR(_xlfn.XLOOKUP($G628,通讯通路门店!$S$4:$S$993933,通讯通路门店!$R$4:$R$993933,0,0),"")</f>
        <v/>
      </c>
      <c r="I628" s="83"/>
      <c r="J628" s="83"/>
      <c r="K628" s="83"/>
      <c r="L628" s="83"/>
      <c r="M628" s="83"/>
      <c r="N628" s="83"/>
      <c r="O628" s="83"/>
      <c r="P628" s="83"/>
      <c r="Q628" s="83"/>
      <c r="R628" s="83"/>
      <c r="S628" s="83"/>
      <c r="T628" s="83"/>
      <c r="U628" s="99">
        <f>COUNTIF(通讯通路门店!$S:$S,$G628)</f>
        <v>0</v>
      </c>
      <c r="V628" s="99">
        <f>COUNTIFS(通讯通路门店!$S:$S,$G628,通讯通路门店!$J:$J,"综合卖场")</f>
        <v>0</v>
      </c>
      <c r="W628" s="99">
        <f>SUMIFS(通讯通路门店!$AJ:$AJ,通讯通路门店!$S:$S,通讯客户沙盘!$G628)</f>
        <v>0</v>
      </c>
      <c r="X628" s="99">
        <f t="shared" si="45"/>
        <v>0</v>
      </c>
      <c r="Y628" s="99">
        <f>COUNTIFS(通讯通路门店!$S:$S,$G628,通讯通路门店!$J:$J,"荣耀体验店")+COUNTIFS(通讯通路门店!$S:$S,$G628,通讯通路门店!$J:$J,"荣耀授权专卖店")</f>
        <v>0</v>
      </c>
      <c r="Z628" s="99">
        <f>COUNTIFS(通讯通路门店!$S:$S,$G628,通讯通路门店!$J:$J,"VIVO体验店")</f>
        <v>0</v>
      </c>
      <c r="AA628" s="99">
        <f>COUNTIFS(通讯通路门店!$S:$S,$G628,通讯通路门店!$J:$J,"OPPO体验店")</f>
        <v>0</v>
      </c>
      <c r="AB628" s="99">
        <f>COUNTIFS(通讯通路门店!$S:$S,$G628,通讯通路门店!$J:$J,"华为授权体验店")+COUNTIFS(通讯通路门店!$S:$S,$G628,通讯通路门店!$J:$J,"华为堡垒店")</f>
        <v>0</v>
      </c>
      <c r="AC628" s="99">
        <f>COUNTIFS(通讯通路门店!$S:$S,$G628,通讯通路门店!$J:$J,"小米体验店")</f>
        <v>0</v>
      </c>
      <c r="AD628" s="99">
        <f>COUNTIFS(通讯通路门店!$S:$S,$G628,通讯通路门店!$J:$J,"苹果体验店")</f>
        <v>0</v>
      </c>
      <c r="AE628" s="99">
        <f>COUNTIFS(通讯通路门店!$S:$S,$G628,通讯通路门店!$J:$J,"其他品牌专卖店")</f>
        <v>0</v>
      </c>
      <c r="AF628" s="99">
        <f>SUMIFS(通讯通路门店!$BI:$BI,通讯通路门店!$S:$S,$G628)</f>
        <v>0</v>
      </c>
      <c r="AG628" s="99">
        <f>SUMIFS(通讯通路门店!$BH:$BH,通讯通路门店!$S:$S,$G628)</f>
        <v>0</v>
      </c>
      <c r="AH628" s="99">
        <f t="shared" si="46"/>
        <v>0</v>
      </c>
      <c r="AI628" s="99">
        <f>SUMIFS(通讯通路门店!$BB:$BB,通讯通路门店!$S:$S,$G628)</f>
        <v>0</v>
      </c>
      <c r="AJ628" s="99">
        <f>SUMIFS(通讯通路门店!$BE:$BE,通讯通路门店!$S:$S,$G628)</f>
        <v>0</v>
      </c>
      <c r="AK628" s="99">
        <f>SUMIFS(通讯通路门店!$BG:$BG,通讯通路门店!$S:$S,$G628)</f>
        <v>0</v>
      </c>
      <c r="AL628" s="99">
        <f>SUMIFS(通讯通路门店!$BC:$BC,通讯通路门店!$S:$S,$G628)</f>
        <v>0</v>
      </c>
      <c r="AM628" s="99">
        <f>SUMIFS(通讯通路门店!$BD:$BD,通讯通路门店!$S:$S,$G628)</f>
        <v>0</v>
      </c>
      <c r="AN628" s="99">
        <f>SUMIFS(通讯通路门店!$BF:$BF,通讯通路门店!$S:$S,$G628)</f>
        <v>0</v>
      </c>
      <c r="AO628" s="99">
        <f t="shared" si="47"/>
        <v>0</v>
      </c>
      <c r="AP628" s="99">
        <f>SUMIFS(通讯通路门店!$K:$K,通讯通路门店!$S:$S,$G628)</f>
        <v>0</v>
      </c>
      <c r="AQ628" s="83"/>
      <c r="AR628" s="99">
        <f>SUMIFS(通讯通路门店!$T:$T,通讯通路门店!$S:$S,$G628)</f>
        <v>0</v>
      </c>
      <c r="AS628" s="99">
        <f>SUMIFS(通讯通路门店!$U:$U,通讯通路门店!$S:$S,$G628)</f>
        <v>0</v>
      </c>
      <c r="AT628" s="99">
        <f>SUMIFS(通讯通路门店!$V:$V,通讯通路门店!$S:$S,$G628)</f>
        <v>0</v>
      </c>
      <c r="AU628" s="99">
        <f>SUMIFS(通讯通路门店!$W:$W,通讯通路门店!$S:$S,$G628)</f>
        <v>0</v>
      </c>
      <c r="AV628" s="99">
        <f>SUMIFS(通讯通路门店!$Z:$Z,通讯通路门店!$S:$S,$G628)</f>
        <v>0</v>
      </c>
      <c r="AW628" s="99">
        <f>SUMIFS(通讯通路门店!$AB:$AB,通讯通路门店!$S:$S,$G628)</f>
        <v>0</v>
      </c>
      <c r="AX628" s="99">
        <f>SUMIFS(通讯通路门店!$X:$X,通讯通路门店!$S:$S,$G628)</f>
        <v>0</v>
      </c>
      <c r="AY628" s="99">
        <f>SUMIFS(通讯通路门店!$Y:$Y,通讯通路门店!$S:$S,$G628)</f>
        <v>0</v>
      </c>
      <c r="AZ628" s="99">
        <f>SUMIFS(通讯通路门店!$AA:$AA,通讯通路门店!$S:$S,$G628)</f>
        <v>0</v>
      </c>
      <c r="BA628" s="99">
        <f t="shared" si="48"/>
        <v>0</v>
      </c>
      <c r="BB628" s="99">
        <f t="shared" si="49"/>
        <v>0</v>
      </c>
      <c r="BC628" s="99">
        <f>SUMIFS(通讯通路门店!$W:$W,通讯通路门店!$S:$S,$G628,通讯通路门店!$J:$J,"荣耀体验店")+SUMIFS(通讯通路门店!$W:$W,通讯通路门店!$S:$S,$G628,通讯通路门店!$J:$J,"荣耀授权专卖店")</f>
        <v>0</v>
      </c>
      <c r="BD628" s="99">
        <f>SUMIFS(通讯通路门店!$Z:$Z,通讯通路门店!$S:$S,$G628,通讯通路门店!$J:$J,"VIVO体验店")</f>
        <v>0</v>
      </c>
      <c r="BE628" s="99">
        <f>SUMIFS(通讯通路门店!$AB:$AB,通讯通路门店!$S:$S,$G628,通讯通路门店!$J:$J,"OPPO体验店")</f>
        <v>0</v>
      </c>
      <c r="BF628" s="99">
        <f>SUMIFS(通讯通路门店!$X:$X,通讯通路门店!$S:$S,$G628,通讯通路门店!$J:$J,"华为授权体验店")+SUMIFS(通讯通路门店!$AA:$AA,通讯通路门店!$S:$S,$G628,通讯通路门店!$J:$J,"华为堡垒店")</f>
        <v>0</v>
      </c>
      <c r="BG628" s="99">
        <f>SUMIFS(通讯通路门店!$Y:$Y,通讯通路门店!$S:$S,$G628,通讯通路门店!$J:$J,"小米体验店")</f>
        <v>0</v>
      </c>
      <c r="BH628" s="99">
        <f>SUMIFS(通讯通路门店!$AA:$AA,通讯通路门店!$S:$S,$G628,通讯通路门店!$J:$J,"苹果体验店")</f>
        <v>0</v>
      </c>
      <c r="BI628" s="99">
        <f>SUMIFS(通讯通路门店!$K:$K,通讯通路门店!$S:$S,$G628,通讯通路门店!$J:$J,"其他品牌专卖店")</f>
        <v>0</v>
      </c>
      <c r="BJ628" s="99">
        <f>SUMIFS(通讯通路门店!$AC:$AC,通讯通路门店!$S:$S,$G628)</f>
        <v>0</v>
      </c>
      <c r="BK628" s="99">
        <f>SUMIFS(通讯通路门店!$AD:$AD,通讯通路门店!$S:$S,$G628)</f>
        <v>0</v>
      </c>
      <c r="BL628" s="99">
        <f>SUMIFS(通讯通路门店!$AE:$AE,通讯通路门店!$S:$S,$G628)</f>
        <v>0</v>
      </c>
      <c r="BM628" s="99">
        <f>SUMIFS(通讯通路门店!$AF:$AF,通讯通路门店!$S:$S,$G628)</f>
        <v>0</v>
      </c>
      <c r="BN628" s="99">
        <f>SUMIFS(通讯通路门店!$AG:$AG,通讯通路门店!$S:$S,$G628)</f>
        <v>0</v>
      </c>
      <c r="BO628" s="99">
        <f>SUMIFS(通讯通路门店!$AH:$AH,通讯通路门店!$S:$S,$G628)</f>
        <v>0</v>
      </c>
      <c r="BP628" s="99">
        <f>SUMIFS(通讯通路门店!$AI:$AI,通讯通路门店!$S:$S,$G628)</f>
        <v>0</v>
      </c>
      <c r="BQ628" s="83"/>
    </row>
    <row r="629" spans="1:69">
      <c r="A629" s="99" t="str">
        <f>IFERROR(_xlfn.XLOOKUP($G629,通讯通路门店!$S$4:$S$993933,通讯通路门店!$A$4:$A$993933,0,0),"")</f>
        <v/>
      </c>
      <c r="B629" s="99" t="str">
        <f>IFERROR(_xlfn.XLOOKUP($G629,通讯通路门店!$S$4:$S$993933,通讯通路门店!$B$4:$B$993933,0,0),"")</f>
        <v/>
      </c>
      <c r="C629" s="99" t="str">
        <f>IFERROR(_xlfn.XLOOKUP($G629,通讯通路门店!$S$4:$S$993933,通讯通路门店!$C$4:$C$993933,0,0),"")</f>
        <v/>
      </c>
      <c r="D629" s="99" t="str">
        <f>IFERROR(_xlfn.XLOOKUP($G629,通讯通路门店!$S$4:$S$993933,通讯通路门店!$D$4:$D$993933,0,0),"")</f>
        <v/>
      </c>
      <c r="E629" s="83"/>
      <c r="F629" s="83"/>
      <c r="G629" s="101" t="e">
        <v>#N/A</v>
      </c>
      <c r="H629" s="102" t="str">
        <f>IFERROR(_xlfn.XLOOKUP($G629,通讯通路门店!$S$4:$S$993933,通讯通路门店!$R$4:$R$993933,0,0),"")</f>
        <v/>
      </c>
      <c r="I629" s="83"/>
      <c r="J629" s="83"/>
      <c r="K629" s="83"/>
      <c r="L629" s="83"/>
      <c r="M629" s="83"/>
      <c r="N629" s="83"/>
      <c r="O629" s="83"/>
      <c r="P629" s="83"/>
      <c r="Q629" s="83"/>
      <c r="R629" s="83"/>
      <c r="S629" s="83"/>
      <c r="T629" s="83"/>
      <c r="U629" s="99">
        <f>COUNTIF(通讯通路门店!$S:$S,$G629)</f>
        <v>0</v>
      </c>
      <c r="V629" s="99">
        <f>COUNTIFS(通讯通路门店!$S:$S,$G629,通讯通路门店!$J:$J,"综合卖场")</f>
        <v>0</v>
      </c>
      <c r="W629" s="99">
        <f>SUMIFS(通讯通路门店!$AJ:$AJ,通讯通路门店!$S:$S,通讯客户沙盘!$G629)</f>
        <v>0</v>
      </c>
      <c r="X629" s="99">
        <f t="shared" si="45"/>
        <v>0</v>
      </c>
      <c r="Y629" s="99">
        <f>COUNTIFS(通讯通路门店!$S:$S,$G629,通讯通路门店!$J:$J,"荣耀体验店")+COUNTIFS(通讯通路门店!$S:$S,$G629,通讯通路门店!$J:$J,"荣耀授权专卖店")</f>
        <v>0</v>
      </c>
      <c r="Z629" s="99">
        <f>COUNTIFS(通讯通路门店!$S:$S,$G629,通讯通路门店!$J:$J,"VIVO体验店")</f>
        <v>0</v>
      </c>
      <c r="AA629" s="99">
        <f>COUNTIFS(通讯通路门店!$S:$S,$G629,通讯通路门店!$J:$J,"OPPO体验店")</f>
        <v>0</v>
      </c>
      <c r="AB629" s="99">
        <f>COUNTIFS(通讯通路门店!$S:$S,$G629,通讯通路门店!$J:$J,"华为授权体验店")+COUNTIFS(通讯通路门店!$S:$S,$G629,通讯通路门店!$J:$J,"华为堡垒店")</f>
        <v>0</v>
      </c>
      <c r="AC629" s="99">
        <f>COUNTIFS(通讯通路门店!$S:$S,$G629,通讯通路门店!$J:$J,"小米体验店")</f>
        <v>0</v>
      </c>
      <c r="AD629" s="99">
        <f>COUNTIFS(通讯通路门店!$S:$S,$G629,通讯通路门店!$J:$J,"苹果体验店")</f>
        <v>0</v>
      </c>
      <c r="AE629" s="99">
        <f>COUNTIFS(通讯通路门店!$S:$S,$G629,通讯通路门店!$J:$J,"其他品牌专卖店")</f>
        <v>0</v>
      </c>
      <c r="AF629" s="99">
        <f>SUMIFS(通讯通路门店!$BI:$BI,通讯通路门店!$S:$S,$G629)</f>
        <v>0</v>
      </c>
      <c r="AG629" s="99">
        <f>SUMIFS(通讯通路门店!$BH:$BH,通讯通路门店!$S:$S,$G629)</f>
        <v>0</v>
      </c>
      <c r="AH629" s="99">
        <f t="shared" si="46"/>
        <v>0</v>
      </c>
      <c r="AI629" s="99">
        <f>SUMIFS(通讯通路门店!$BB:$BB,通讯通路门店!$S:$S,$G629)</f>
        <v>0</v>
      </c>
      <c r="AJ629" s="99">
        <f>SUMIFS(通讯通路门店!$BE:$BE,通讯通路门店!$S:$S,$G629)</f>
        <v>0</v>
      </c>
      <c r="AK629" s="99">
        <f>SUMIFS(通讯通路门店!$BG:$BG,通讯通路门店!$S:$S,$G629)</f>
        <v>0</v>
      </c>
      <c r="AL629" s="99">
        <f>SUMIFS(通讯通路门店!$BC:$BC,通讯通路门店!$S:$S,$G629)</f>
        <v>0</v>
      </c>
      <c r="AM629" s="99">
        <f>SUMIFS(通讯通路门店!$BD:$BD,通讯通路门店!$S:$S,$G629)</f>
        <v>0</v>
      </c>
      <c r="AN629" s="99">
        <f>SUMIFS(通讯通路门店!$BF:$BF,通讯通路门店!$S:$S,$G629)</f>
        <v>0</v>
      </c>
      <c r="AO629" s="99">
        <f t="shared" si="47"/>
        <v>0</v>
      </c>
      <c r="AP629" s="99">
        <f>SUMIFS(通讯通路门店!$K:$K,通讯通路门店!$S:$S,$G629)</f>
        <v>0</v>
      </c>
      <c r="AQ629" s="83"/>
      <c r="AR629" s="99">
        <f>SUMIFS(通讯通路门店!$T:$T,通讯通路门店!$S:$S,$G629)</f>
        <v>0</v>
      </c>
      <c r="AS629" s="99">
        <f>SUMIFS(通讯通路门店!$U:$U,通讯通路门店!$S:$S,$G629)</f>
        <v>0</v>
      </c>
      <c r="AT629" s="99">
        <f>SUMIFS(通讯通路门店!$V:$V,通讯通路门店!$S:$S,$G629)</f>
        <v>0</v>
      </c>
      <c r="AU629" s="99">
        <f>SUMIFS(通讯通路门店!$W:$W,通讯通路门店!$S:$S,$G629)</f>
        <v>0</v>
      </c>
      <c r="AV629" s="99">
        <f>SUMIFS(通讯通路门店!$Z:$Z,通讯通路门店!$S:$S,$G629)</f>
        <v>0</v>
      </c>
      <c r="AW629" s="99">
        <f>SUMIFS(通讯通路门店!$AB:$AB,通讯通路门店!$S:$S,$G629)</f>
        <v>0</v>
      </c>
      <c r="AX629" s="99">
        <f>SUMIFS(通讯通路门店!$X:$X,通讯通路门店!$S:$S,$G629)</f>
        <v>0</v>
      </c>
      <c r="AY629" s="99">
        <f>SUMIFS(通讯通路门店!$Y:$Y,通讯通路门店!$S:$S,$G629)</f>
        <v>0</v>
      </c>
      <c r="AZ629" s="99">
        <f>SUMIFS(通讯通路门店!$AA:$AA,通讯通路门店!$S:$S,$G629)</f>
        <v>0</v>
      </c>
      <c r="BA629" s="99">
        <f t="shared" si="48"/>
        <v>0</v>
      </c>
      <c r="BB629" s="99">
        <f t="shared" si="49"/>
        <v>0</v>
      </c>
      <c r="BC629" s="99">
        <f>SUMIFS(通讯通路门店!$W:$W,通讯通路门店!$S:$S,$G629,通讯通路门店!$J:$J,"荣耀体验店")+SUMIFS(通讯通路门店!$W:$W,通讯通路门店!$S:$S,$G629,通讯通路门店!$J:$J,"荣耀授权专卖店")</f>
        <v>0</v>
      </c>
      <c r="BD629" s="99">
        <f>SUMIFS(通讯通路门店!$Z:$Z,通讯通路门店!$S:$S,$G629,通讯通路门店!$J:$J,"VIVO体验店")</f>
        <v>0</v>
      </c>
      <c r="BE629" s="99">
        <f>SUMIFS(通讯通路门店!$AB:$AB,通讯通路门店!$S:$S,$G629,通讯通路门店!$J:$J,"OPPO体验店")</f>
        <v>0</v>
      </c>
      <c r="BF629" s="99">
        <f>SUMIFS(通讯通路门店!$X:$X,通讯通路门店!$S:$S,$G629,通讯通路门店!$J:$J,"华为授权体验店")+SUMIFS(通讯通路门店!$AA:$AA,通讯通路门店!$S:$S,$G629,通讯通路门店!$J:$J,"华为堡垒店")</f>
        <v>0</v>
      </c>
      <c r="BG629" s="99">
        <f>SUMIFS(通讯通路门店!$Y:$Y,通讯通路门店!$S:$S,$G629,通讯通路门店!$J:$J,"小米体验店")</f>
        <v>0</v>
      </c>
      <c r="BH629" s="99">
        <f>SUMIFS(通讯通路门店!$AA:$AA,通讯通路门店!$S:$S,$G629,通讯通路门店!$J:$J,"苹果体验店")</f>
        <v>0</v>
      </c>
      <c r="BI629" s="99">
        <f>SUMIFS(通讯通路门店!$K:$K,通讯通路门店!$S:$S,$G629,通讯通路门店!$J:$J,"其他品牌专卖店")</f>
        <v>0</v>
      </c>
      <c r="BJ629" s="99">
        <f>SUMIFS(通讯通路门店!$AC:$AC,通讯通路门店!$S:$S,$G629)</f>
        <v>0</v>
      </c>
      <c r="BK629" s="99">
        <f>SUMIFS(通讯通路门店!$AD:$AD,通讯通路门店!$S:$S,$G629)</f>
        <v>0</v>
      </c>
      <c r="BL629" s="99">
        <f>SUMIFS(通讯通路门店!$AE:$AE,通讯通路门店!$S:$S,$G629)</f>
        <v>0</v>
      </c>
      <c r="BM629" s="99">
        <f>SUMIFS(通讯通路门店!$AF:$AF,通讯通路门店!$S:$S,$G629)</f>
        <v>0</v>
      </c>
      <c r="BN629" s="99">
        <f>SUMIFS(通讯通路门店!$AG:$AG,通讯通路门店!$S:$S,$G629)</f>
        <v>0</v>
      </c>
      <c r="BO629" s="99">
        <f>SUMIFS(通讯通路门店!$AH:$AH,通讯通路门店!$S:$S,$G629)</f>
        <v>0</v>
      </c>
      <c r="BP629" s="99">
        <f>SUMIFS(通讯通路门店!$AI:$AI,通讯通路门店!$S:$S,$G629)</f>
        <v>0</v>
      </c>
      <c r="BQ629" s="83"/>
    </row>
    <row r="630" spans="1:69">
      <c r="A630" s="99" t="str">
        <f>IFERROR(_xlfn.XLOOKUP($G630,通讯通路门店!$S$4:$S$993933,通讯通路门店!$A$4:$A$993933,0,0),"")</f>
        <v/>
      </c>
      <c r="B630" s="99" t="str">
        <f>IFERROR(_xlfn.XLOOKUP($G630,通讯通路门店!$S$4:$S$993933,通讯通路门店!$B$4:$B$993933,0,0),"")</f>
        <v/>
      </c>
      <c r="C630" s="99" t="str">
        <f>IFERROR(_xlfn.XLOOKUP($G630,通讯通路门店!$S$4:$S$993933,通讯通路门店!$C$4:$C$993933,0,0),"")</f>
        <v/>
      </c>
      <c r="D630" s="99" t="str">
        <f>IFERROR(_xlfn.XLOOKUP($G630,通讯通路门店!$S$4:$S$993933,通讯通路门店!$D$4:$D$993933,0,0),"")</f>
        <v/>
      </c>
      <c r="E630" s="83"/>
      <c r="F630" s="83"/>
      <c r="G630" s="101" t="e">
        <v>#N/A</v>
      </c>
      <c r="H630" s="102" t="str">
        <f>IFERROR(_xlfn.XLOOKUP($G630,通讯通路门店!$S$4:$S$993933,通讯通路门店!$R$4:$R$993933,0,0),"")</f>
        <v/>
      </c>
      <c r="I630" s="83"/>
      <c r="J630" s="83"/>
      <c r="K630" s="83"/>
      <c r="L630" s="83"/>
      <c r="M630" s="83"/>
      <c r="N630" s="83"/>
      <c r="O630" s="83"/>
      <c r="P630" s="83"/>
      <c r="Q630" s="83"/>
      <c r="R630" s="83"/>
      <c r="S630" s="83"/>
      <c r="T630" s="83"/>
      <c r="U630" s="99">
        <f>COUNTIF(通讯通路门店!$S:$S,$G630)</f>
        <v>0</v>
      </c>
      <c r="V630" s="99">
        <f>COUNTIFS(通讯通路门店!$S:$S,$G630,通讯通路门店!$J:$J,"综合卖场")</f>
        <v>0</v>
      </c>
      <c r="W630" s="99">
        <f>SUMIFS(通讯通路门店!$AJ:$AJ,通讯通路门店!$S:$S,通讯客户沙盘!$G630)</f>
        <v>0</v>
      </c>
      <c r="X630" s="99">
        <f t="shared" si="45"/>
        <v>0</v>
      </c>
      <c r="Y630" s="99">
        <f>COUNTIFS(通讯通路门店!$S:$S,$G630,通讯通路门店!$J:$J,"荣耀体验店")+COUNTIFS(通讯通路门店!$S:$S,$G630,通讯通路门店!$J:$J,"荣耀授权专卖店")</f>
        <v>0</v>
      </c>
      <c r="Z630" s="99">
        <f>COUNTIFS(通讯通路门店!$S:$S,$G630,通讯通路门店!$J:$J,"VIVO体验店")</f>
        <v>0</v>
      </c>
      <c r="AA630" s="99">
        <f>COUNTIFS(通讯通路门店!$S:$S,$G630,通讯通路门店!$J:$J,"OPPO体验店")</f>
        <v>0</v>
      </c>
      <c r="AB630" s="99">
        <f>COUNTIFS(通讯通路门店!$S:$S,$G630,通讯通路门店!$J:$J,"华为授权体验店")+COUNTIFS(通讯通路门店!$S:$S,$G630,通讯通路门店!$J:$J,"华为堡垒店")</f>
        <v>0</v>
      </c>
      <c r="AC630" s="99">
        <f>COUNTIFS(通讯通路门店!$S:$S,$G630,通讯通路门店!$J:$J,"小米体验店")</f>
        <v>0</v>
      </c>
      <c r="AD630" s="99">
        <f>COUNTIFS(通讯通路门店!$S:$S,$G630,通讯通路门店!$J:$J,"苹果体验店")</f>
        <v>0</v>
      </c>
      <c r="AE630" s="99">
        <f>COUNTIFS(通讯通路门店!$S:$S,$G630,通讯通路门店!$J:$J,"其他品牌专卖店")</f>
        <v>0</v>
      </c>
      <c r="AF630" s="99">
        <f>SUMIFS(通讯通路门店!$BI:$BI,通讯通路门店!$S:$S,$G630)</f>
        <v>0</v>
      </c>
      <c r="AG630" s="99">
        <f>SUMIFS(通讯通路门店!$BH:$BH,通讯通路门店!$S:$S,$G630)</f>
        <v>0</v>
      </c>
      <c r="AH630" s="99">
        <f t="shared" si="46"/>
        <v>0</v>
      </c>
      <c r="AI630" s="99">
        <f>SUMIFS(通讯通路门店!$BB:$BB,通讯通路门店!$S:$S,$G630)</f>
        <v>0</v>
      </c>
      <c r="AJ630" s="99">
        <f>SUMIFS(通讯通路门店!$BE:$BE,通讯通路门店!$S:$S,$G630)</f>
        <v>0</v>
      </c>
      <c r="AK630" s="99">
        <f>SUMIFS(通讯通路门店!$BG:$BG,通讯通路门店!$S:$S,$G630)</f>
        <v>0</v>
      </c>
      <c r="AL630" s="99">
        <f>SUMIFS(通讯通路门店!$BC:$BC,通讯通路门店!$S:$S,$G630)</f>
        <v>0</v>
      </c>
      <c r="AM630" s="99">
        <f>SUMIFS(通讯通路门店!$BD:$BD,通讯通路门店!$S:$S,$G630)</f>
        <v>0</v>
      </c>
      <c r="AN630" s="99">
        <f>SUMIFS(通讯通路门店!$BF:$BF,通讯通路门店!$S:$S,$G630)</f>
        <v>0</v>
      </c>
      <c r="AO630" s="99">
        <f t="shared" si="47"/>
        <v>0</v>
      </c>
      <c r="AP630" s="99">
        <f>SUMIFS(通讯通路门店!$K:$K,通讯通路门店!$S:$S,$G630)</f>
        <v>0</v>
      </c>
      <c r="AQ630" s="83"/>
      <c r="AR630" s="99">
        <f>SUMIFS(通讯通路门店!$T:$T,通讯通路门店!$S:$S,$G630)</f>
        <v>0</v>
      </c>
      <c r="AS630" s="99">
        <f>SUMIFS(通讯通路门店!$U:$U,通讯通路门店!$S:$S,$G630)</f>
        <v>0</v>
      </c>
      <c r="AT630" s="99">
        <f>SUMIFS(通讯通路门店!$V:$V,通讯通路门店!$S:$S,$G630)</f>
        <v>0</v>
      </c>
      <c r="AU630" s="99">
        <f>SUMIFS(通讯通路门店!$W:$W,通讯通路门店!$S:$S,$G630)</f>
        <v>0</v>
      </c>
      <c r="AV630" s="99">
        <f>SUMIFS(通讯通路门店!$Z:$Z,通讯通路门店!$S:$S,$G630)</f>
        <v>0</v>
      </c>
      <c r="AW630" s="99">
        <f>SUMIFS(通讯通路门店!$AB:$AB,通讯通路门店!$S:$S,$G630)</f>
        <v>0</v>
      </c>
      <c r="AX630" s="99">
        <f>SUMIFS(通讯通路门店!$X:$X,通讯通路门店!$S:$S,$G630)</f>
        <v>0</v>
      </c>
      <c r="AY630" s="99">
        <f>SUMIFS(通讯通路门店!$Y:$Y,通讯通路门店!$S:$S,$G630)</f>
        <v>0</v>
      </c>
      <c r="AZ630" s="99">
        <f>SUMIFS(通讯通路门店!$AA:$AA,通讯通路门店!$S:$S,$G630)</f>
        <v>0</v>
      </c>
      <c r="BA630" s="99">
        <f t="shared" si="48"/>
        <v>0</v>
      </c>
      <c r="BB630" s="99">
        <f t="shared" si="49"/>
        <v>0</v>
      </c>
      <c r="BC630" s="99">
        <f>SUMIFS(通讯通路门店!$W:$W,通讯通路门店!$S:$S,$G630,通讯通路门店!$J:$J,"荣耀体验店")+SUMIFS(通讯通路门店!$W:$W,通讯通路门店!$S:$S,$G630,通讯通路门店!$J:$J,"荣耀授权专卖店")</f>
        <v>0</v>
      </c>
      <c r="BD630" s="99">
        <f>SUMIFS(通讯通路门店!$Z:$Z,通讯通路门店!$S:$S,$G630,通讯通路门店!$J:$J,"VIVO体验店")</f>
        <v>0</v>
      </c>
      <c r="BE630" s="99">
        <f>SUMIFS(通讯通路门店!$AB:$AB,通讯通路门店!$S:$S,$G630,通讯通路门店!$J:$J,"OPPO体验店")</f>
        <v>0</v>
      </c>
      <c r="BF630" s="99">
        <f>SUMIFS(通讯通路门店!$X:$X,通讯通路门店!$S:$S,$G630,通讯通路门店!$J:$J,"华为授权体验店")+SUMIFS(通讯通路门店!$AA:$AA,通讯通路门店!$S:$S,$G630,通讯通路门店!$J:$J,"华为堡垒店")</f>
        <v>0</v>
      </c>
      <c r="BG630" s="99">
        <f>SUMIFS(通讯通路门店!$Y:$Y,通讯通路门店!$S:$S,$G630,通讯通路门店!$J:$J,"小米体验店")</f>
        <v>0</v>
      </c>
      <c r="BH630" s="99">
        <f>SUMIFS(通讯通路门店!$AA:$AA,通讯通路门店!$S:$S,$G630,通讯通路门店!$J:$J,"苹果体验店")</f>
        <v>0</v>
      </c>
      <c r="BI630" s="99">
        <f>SUMIFS(通讯通路门店!$K:$K,通讯通路门店!$S:$S,$G630,通讯通路门店!$J:$J,"其他品牌专卖店")</f>
        <v>0</v>
      </c>
      <c r="BJ630" s="99">
        <f>SUMIFS(通讯通路门店!$AC:$AC,通讯通路门店!$S:$S,$G630)</f>
        <v>0</v>
      </c>
      <c r="BK630" s="99">
        <f>SUMIFS(通讯通路门店!$AD:$AD,通讯通路门店!$S:$S,$G630)</f>
        <v>0</v>
      </c>
      <c r="BL630" s="99">
        <f>SUMIFS(通讯通路门店!$AE:$AE,通讯通路门店!$S:$S,$G630)</f>
        <v>0</v>
      </c>
      <c r="BM630" s="99">
        <f>SUMIFS(通讯通路门店!$AF:$AF,通讯通路门店!$S:$S,$G630)</f>
        <v>0</v>
      </c>
      <c r="BN630" s="99">
        <f>SUMIFS(通讯通路门店!$AG:$AG,通讯通路门店!$S:$S,$G630)</f>
        <v>0</v>
      </c>
      <c r="BO630" s="99">
        <f>SUMIFS(通讯通路门店!$AH:$AH,通讯通路门店!$S:$S,$G630)</f>
        <v>0</v>
      </c>
      <c r="BP630" s="99">
        <f>SUMIFS(通讯通路门店!$AI:$AI,通讯通路门店!$S:$S,$G630)</f>
        <v>0</v>
      </c>
      <c r="BQ630" s="83"/>
    </row>
    <row r="631" spans="1:69">
      <c r="A631" s="99" t="str">
        <f>IFERROR(_xlfn.XLOOKUP($G631,通讯通路门店!$S$4:$S$993933,通讯通路门店!$A$4:$A$993933,0,0),"")</f>
        <v/>
      </c>
      <c r="B631" s="99" t="str">
        <f>IFERROR(_xlfn.XLOOKUP($G631,通讯通路门店!$S$4:$S$993933,通讯通路门店!$B$4:$B$993933,0,0),"")</f>
        <v/>
      </c>
      <c r="C631" s="99" t="str">
        <f>IFERROR(_xlfn.XLOOKUP($G631,通讯通路门店!$S$4:$S$993933,通讯通路门店!$C$4:$C$993933,0,0),"")</f>
        <v/>
      </c>
      <c r="D631" s="99" t="str">
        <f>IFERROR(_xlfn.XLOOKUP($G631,通讯通路门店!$S$4:$S$993933,通讯通路门店!$D$4:$D$993933,0,0),"")</f>
        <v/>
      </c>
      <c r="E631" s="83"/>
      <c r="F631" s="83"/>
      <c r="G631" s="101" t="e">
        <v>#N/A</v>
      </c>
      <c r="H631" s="102" t="str">
        <f>IFERROR(_xlfn.XLOOKUP($G631,通讯通路门店!$S$4:$S$993933,通讯通路门店!$R$4:$R$993933,0,0),"")</f>
        <v/>
      </c>
      <c r="I631" s="83"/>
      <c r="J631" s="83"/>
      <c r="K631" s="83"/>
      <c r="L631" s="83"/>
      <c r="M631" s="83"/>
      <c r="N631" s="83"/>
      <c r="O631" s="83"/>
      <c r="P631" s="83"/>
      <c r="Q631" s="83"/>
      <c r="R631" s="83"/>
      <c r="S631" s="83"/>
      <c r="T631" s="83"/>
      <c r="U631" s="99">
        <f>COUNTIF(通讯通路门店!$S:$S,$G631)</f>
        <v>0</v>
      </c>
      <c r="V631" s="99">
        <f>COUNTIFS(通讯通路门店!$S:$S,$G631,通讯通路门店!$J:$J,"综合卖场")</f>
        <v>0</v>
      </c>
      <c r="W631" s="99">
        <f>SUMIFS(通讯通路门店!$AJ:$AJ,通讯通路门店!$S:$S,通讯客户沙盘!$G631)</f>
        <v>0</v>
      </c>
      <c r="X631" s="99">
        <f t="shared" si="45"/>
        <v>0</v>
      </c>
      <c r="Y631" s="99">
        <f>COUNTIFS(通讯通路门店!$S:$S,$G631,通讯通路门店!$J:$J,"荣耀体验店")+COUNTIFS(通讯通路门店!$S:$S,$G631,通讯通路门店!$J:$J,"荣耀授权专卖店")</f>
        <v>0</v>
      </c>
      <c r="Z631" s="99">
        <f>COUNTIFS(通讯通路门店!$S:$S,$G631,通讯通路门店!$J:$J,"VIVO体验店")</f>
        <v>0</v>
      </c>
      <c r="AA631" s="99">
        <f>COUNTIFS(通讯通路门店!$S:$S,$G631,通讯通路门店!$J:$J,"OPPO体验店")</f>
        <v>0</v>
      </c>
      <c r="AB631" s="99">
        <f>COUNTIFS(通讯通路门店!$S:$S,$G631,通讯通路门店!$J:$J,"华为授权体验店")+COUNTIFS(通讯通路门店!$S:$S,$G631,通讯通路门店!$J:$J,"华为堡垒店")</f>
        <v>0</v>
      </c>
      <c r="AC631" s="99">
        <f>COUNTIFS(通讯通路门店!$S:$S,$G631,通讯通路门店!$J:$J,"小米体验店")</f>
        <v>0</v>
      </c>
      <c r="AD631" s="99">
        <f>COUNTIFS(通讯通路门店!$S:$S,$G631,通讯通路门店!$J:$J,"苹果体验店")</f>
        <v>0</v>
      </c>
      <c r="AE631" s="99">
        <f>COUNTIFS(通讯通路门店!$S:$S,$G631,通讯通路门店!$J:$J,"其他品牌专卖店")</f>
        <v>0</v>
      </c>
      <c r="AF631" s="99">
        <f>SUMIFS(通讯通路门店!$BI:$BI,通讯通路门店!$S:$S,$G631)</f>
        <v>0</v>
      </c>
      <c r="AG631" s="99">
        <f>SUMIFS(通讯通路门店!$BH:$BH,通讯通路门店!$S:$S,$G631)</f>
        <v>0</v>
      </c>
      <c r="AH631" s="99">
        <f t="shared" si="46"/>
        <v>0</v>
      </c>
      <c r="AI631" s="99">
        <f>SUMIFS(通讯通路门店!$BB:$BB,通讯通路门店!$S:$S,$G631)</f>
        <v>0</v>
      </c>
      <c r="AJ631" s="99">
        <f>SUMIFS(通讯通路门店!$BE:$BE,通讯通路门店!$S:$S,$G631)</f>
        <v>0</v>
      </c>
      <c r="AK631" s="99">
        <f>SUMIFS(通讯通路门店!$BG:$BG,通讯通路门店!$S:$S,$G631)</f>
        <v>0</v>
      </c>
      <c r="AL631" s="99">
        <f>SUMIFS(通讯通路门店!$BC:$BC,通讯通路门店!$S:$S,$G631)</f>
        <v>0</v>
      </c>
      <c r="AM631" s="99">
        <f>SUMIFS(通讯通路门店!$BD:$BD,通讯通路门店!$S:$S,$G631)</f>
        <v>0</v>
      </c>
      <c r="AN631" s="99">
        <f>SUMIFS(通讯通路门店!$BF:$BF,通讯通路门店!$S:$S,$G631)</f>
        <v>0</v>
      </c>
      <c r="AO631" s="99">
        <f t="shared" si="47"/>
        <v>0</v>
      </c>
      <c r="AP631" s="99">
        <f>SUMIFS(通讯通路门店!$K:$K,通讯通路门店!$S:$S,$G631)</f>
        <v>0</v>
      </c>
      <c r="AQ631" s="83"/>
      <c r="AR631" s="99">
        <f>SUMIFS(通讯通路门店!$T:$T,通讯通路门店!$S:$S,$G631)</f>
        <v>0</v>
      </c>
      <c r="AS631" s="99">
        <f>SUMIFS(通讯通路门店!$U:$U,通讯通路门店!$S:$S,$G631)</f>
        <v>0</v>
      </c>
      <c r="AT631" s="99">
        <f>SUMIFS(通讯通路门店!$V:$V,通讯通路门店!$S:$S,$G631)</f>
        <v>0</v>
      </c>
      <c r="AU631" s="99">
        <f>SUMIFS(通讯通路门店!$W:$W,通讯通路门店!$S:$S,$G631)</f>
        <v>0</v>
      </c>
      <c r="AV631" s="99">
        <f>SUMIFS(通讯通路门店!$Z:$Z,通讯通路门店!$S:$S,$G631)</f>
        <v>0</v>
      </c>
      <c r="AW631" s="99">
        <f>SUMIFS(通讯通路门店!$AB:$AB,通讯通路门店!$S:$S,$G631)</f>
        <v>0</v>
      </c>
      <c r="AX631" s="99">
        <f>SUMIFS(通讯通路门店!$X:$X,通讯通路门店!$S:$S,$G631)</f>
        <v>0</v>
      </c>
      <c r="AY631" s="99">
        <f>SUMIFS(通讯通路门店!$Y:$Y,通讯通路门店!$S:$S,$G631)</f>
        <v>0</v>
      </c>
      <c r="AZ631" s="99">
        <f>SUMIFS(通讯通路门店!$AA:$AA,通讯通路门店!$S:$S,$G631)</f>
        <v>0</v>
      </c>
      <c r="BA631" s="99">
        <f t="shared" si="48"/>
        <v>0</v>
      </c>
      <c r="BB631" s="99">
        <f t="shared" si="49"/>
        <v>0</v>
      </c>
      <c r="BC631" s="99">
        <f>SUMIFS(通讯通路门店!$W:$W,通讯通路门店!$S:$S,$G631,通讯通路门店!$J:$J,"荣耀体验店")+SUMIFS(通讯通路门店!$W:$W,通讯通路门店!$S:$S,$G631,通讯通路门店!$J:$J,"荣耀授权专卖店")</f>
        <v>0</v>
      </c>
      <c r="BD631" s="99">
        <f>SUMIFS(通讯通路门店!$Z:$Z,通讯通路门店!$S:$S,$G631,通讯通路门店!$J:$J,"VIVO体验店")</f>
        <v>0</v>
      </c>
      <c r="BE631" s="99">
        <f>SUMIFS(通讯通路门店!$AB:$AB,通讯通路门店!$S:$S,$G631,通讯通路门店!$J:$J,"OPPO体验店")</f>
        <v>0</v>
      </c>
      <c r="BF631" s="99">
        <f>SUMIFS(通讯通路门店!$X:$X,通讯通路门店!$S:$S,$G631,通讯通路门店!$J:$J,"华为授权体验店")+SUMIFS(通讯通路门店!$AA:$AA,通讯通路门店!$S:$S,$G631,通讯通路门店!$J:$J,"华为堡垒店")</f>
        <v>0</v>
      </c>
      <c r="BG631" s="99">
        <f>SUMIFS(通讯通路门店!$Y:$Y,通讯通路门店!$S:$S,$G631,通讯通路门店!$J:$J,"小米体验店")</f>
        <v>0</v>
      </c>
      <c r="BH631" s="99">
        <f>SUMIFS(通讯通路门店!$AA:$AA,通讯通路门店!$S:$S,$G631,通讯通路门店!$J:$J,"苹果体验店")</f>
        <v>0</v>
      </c>
      <c r="BI631" s="99">
        <f>SUMIFS(通讯通路门店!$K:$K,通讯通路门店!$S:$S,$G631,通讯通路门店!$J:$J,"其他品牌专卖店")</f>
        <v>0</v>
      </c>
      <c r="BJ631" s="99">
        <f>SUMIFS(通讯通路门店!$AC:$AC,通讯通路门店!$S:$S,$G631)</f>
        <v>0</v>
      </c>
      <c r="BK631" s="99">
        <f>SUMIFS(通讯通路门店!$AD:$AD,通讯通路门店!$S:$S,$G631)</f>
        <v>0</v>
      </c>
      <c r="BL631" s="99">
        <f>SUMIFS(通讯通路门店!$AE:$AE,通讯通路门店!$S:$S,$G631)</f>
        <v>0</v>
      </c>
      <c r="BM631" s="99">
        <f>SUMIFS(通讯通路门店!$AF:$AF,通讯通路门店!$S:$S,$G631)</f>
        <v>0</v>
      </c>
      <c r="BN631" s="99">
        <f>SUMIFS(通讯通路门店!$AG:$AG,通讯通路门店!$S:$S,$G631)</f>
        <v>0</v>
      </c>
      <c r="BO631" s="99">
        <f>SUMIFS(通讯通路门店!$AH:$AH,通讯通路门店!$S:$S,$G631)</f>
        <v>0</v>
      </c>
      <c r="BP631" s="99">
        <f>SUMIFS(通讯通路门店!$AI:$AI,通讯通路门店!$S:$S,$G631)</f>
        <v>0</v>
      </c>
      <c r="BQ631" s="83"/>
    </row>
    <row r="632" spans="1:69">
      <c r="A632" s="99" t="str">
        <f>IFERROR(_xlfn.XLOOKUP($G632,通讯通路门店!$S$4:$S$993933,通讯通路门店!$A$4:$A$993933,0,0),"")</f>
        <v/>
      </c>
      <c r="B632" s="99" t="str">
        <f>IFERROR(_xlfn.XLOOKUP($G632,通讯通路门店!$S$4:$S$993933,通讯通路门店!$B$4:$B$993933,0,0),"")</f>
        <v/>
      </c>
      <c r="C632" s="99" t="str">
        <f>IFERROR(_xlfn.XLOOKUP($G632,通讯通路门店!$S$4:$S$993933,通讯通路门店!$C$4:$C$993933,0,0),"")</f>
        <v/>
      </c>
      <c r="D632" s="99" t="str">
        <f>IFERROR(_xlfn.XLOOKUP($G632,通讯通路门店!$S$4:$S$993933,通讯通路门店!$D$4:$D$993933,0,0),"")</f>
        <v/>
      </c>
      <c r="E632" s="83"/>
      <c r="F632" s="83"/>
      <c r="G632" s="101" t="e">
        <v>#N/A</v>
      </c>
      <c r="H632" s="102" t="str">
        <f>IFERROR(_xlfn.XLOOKUP($G632,通讯通路门店!$S$4:$S$993933,通讯通路门店!$R$4:$R$993933,0,0),"")</f>
        <v/>
      </c>
      <c r="I632" s="83"/>
      <c r="J632" s="83"/>
      <c r="K632" s="83"/>
      <c r="L632" s="83"/>
      <c r="M632" s="83"/>
      <c r="N632" s="83"/>
      <c r="O632" s="83"/>
      <c r="P632" s="83"/>
      <c r="Q632" s="83"/>
      <c r="R632" s="83"/>
      <c r="S632" s="83"/>
      <c r="T632" s="83"/>
      <c r="U632" s="99">
        <f>COUNTIF(通讯通路门店!$S:$S,$G632)</f>
        <v>0</v>
      </c>
      <c r="V632" s="99">
        <f>COUNTIFS(通讯通路门店!$S:$S,$G632,通讯通路门店!$J:$J,"综合卖场")</f>
        <v>0</v>
      </c>
      <c r="W632" s="99">
        <f>SUMIFS(通讯通路门店!$AJ:$AJ,通讯通路门店!$S:$S,通讯客户沙盘!$G632)</f>
        <v>0</v>
      </c>
      <c r="X632" s="99">
        <f t="shared" si="45"/>
        <v>0</v>
      </c>
      <c r="Y632" s="99">
        <f>COUNTIFS(通讯通路门店!$S:$S,$G632,通讯通路门店!$J:$J,"荣耀体验店")+COUNTIFS(通讯通路门店!$S:$S,$G632,通讯通路门店!$J:$J,"荣耀授权专卖店")</f>
        <v>0</v>
      </c>
      <c r="Z632" s="99">
        <f>COUNTIFS(通讯通路门店!$S:$S,$G632,通讯通路门店!$J:$J,"VIVO体验店")</f>
        <v>0</v>
      </c>
      <c r="AA632" s="99">
        <f>COUNTIFS(通讯通路门店!$S:$S,$G632,通讯通路门店!$J:$J,"OPPO体验店")</f>
        <v>0</v>
      </c>
      <c r="AB632" s="99">
        <f>COUNTIFS(通讯通路门店!$S:$S,$G632,通讯通路门店!$J:$J,"华为授权体验店")+COUNTIFS(通讯通路门店!$S:$S,$G632,通讯通路门店!$J:$J,"华为堡垒店")</f>
        <v>0</v>
      </c>
      <c r="AC632" s="99">
        <f>COUNTIFS(通讯通路门店!$S:$S,$G632,通讯通路门店!$J:$J,"小米体验店")</f>
        <v>0</v>
      </c>
      <c r="AD632" s="99">
        <f>COUNTIFS(通讯通路门店!$S:$S,$G632,通讯通路门店!$J:$J,"苹果体验店")</f>
        <v>0</v>
      </c>
      <c r="AE632" s="99">
        <f>COUNTIFS(通讯通路门店!$S:$S,$G632,通讯通路门店!$J:$J,"其他品牌专卖店")</f>
        <v>0</v>
      </c>
      <c r="AF632" s="99">
        <f>SUMIFS(通讯通路门店!$BI:$BI,通讯通路门店!$S:$S,$G632)</f>
        <v>0</v>
      </c>
      <c r="AG632" s="99">
        <f>SUMIFS(通讯通路门店!$BH:$BH,通讯通路门店!$S:$S,$G632)</f>
        <v>0</v>
      </c>
      <c r="AH632" s="99">
        <f t="shared" si="46"/>
        <v>0</v>
      </c>
      <c r="AI632" s="99">
        <f>SUMIFS(通讯通路门店!$BB:$BB,通讯通路门店!$S:$S,$G632)</f>
        <v>0</v>
      </c>
      <c r="AJ632" s="99">
        <f>SUMIFS(通讯通路门店!$BE:$BE,通讯通路门店!$S:$S,$G632)</f>
        <v>0</v>
      </c>
      <c r="AK632" s="99">
        <f>SUMIFS(通讯通路门店!$BG:$BG,通讯通路门店!$S:$S,$G632)</f>
        <v>0</v>
      </c>
      <c r="AL632" s="99">
        <f>SUMIFS(通讯通路门店!$BC:$BC,通讯通路门店!$S:$S,$G632)</f>
        <v>0</v>
      </c>
      <c r="AM632" s="99">
        <f>SUMIFS(通讯通路门店!$BD:$BD,通讯通路门店!$S:$S,$G632)</f>
        <v>0</v>
      </c>
      <c r="AN632" s="99">
        <f>SUMIFS(通讯通路门店!$BF:$BF,通讯通路门店!$S:$S,$G632)</f>
        <v>0</v>
      </c>
      <c r="AO632" s="99">
        <f t="shared" si="47"/>
        <v>0</v>
      </c>
      <c r="AP632" s="99">
        <f>SUMIFS(通讯通路门店!$K:$K,通讯通路门店!$S:$S,$G632)</f>
        <v>0</v>
      </c>
      <c r="AQ632" s="83"/>
      <c r="AR632" s="99">
        <f>SUMIFS(通讯通路门店!$T:$T,通讯通路门店!$S:$S,$G632)</f>
        <v>0</v>
      </c>
      <c r="AS632" s="99">
        <f>SUMIFS(通讯通路门店!$U:$U,通讯通路门店!$S:$S,$G632)</f>
        <v>0</v>
      </c>
      <c r="AT632" s="99">
        <f>SUMIFS(通讯通路门店!$V:$V,通讯通路门店!$S:$S,$G632)</f>
        <v>0</v>
      </c>
      <c r="AU632" s="99">
        <f>SUMIFS(通讯通路门店!$W:$W,通讯通路门店!$S:$S,$G632)</f>
        <v>0</v>
      </c>
      <c r="AV632" s="99">
        <f>SUMIFS(通讯通路门店!$Z:$Z,通讯通路门店!$S:$S,$G632)</f>
        <v>0</v>
      </c>
      <c r="AW632" s="99">
        <f>SUMIFS(通讯通路门店!$AB:$AB,通讯通路门店!$S:$S,$G632)</f>
        <v>0</v>
      </c>
      <c r="AX632" s="99">
        <f>SUMIFS(通讯通路门店!$X:$X,通讯通路门店!$S:$S,$G632)</f>
        <v>0</v>
      </c>
      <c r="AY632" s="99">
        <f>SUMIFS(通讯通路门店!$Y:$Y,通讯通路门店!$S:$S,$G632)</f>
        <v>0</v>
      </c>
      <c r="AZ632" s="99">
        <f>SUMIFS(通讯通路门店!$AA:$AA,通讯通路门店!$S:$S,$G632)</f>
        <v>0</v>
      </c>
      <c r="BA632" s="99">
        <f t="shared" si="48"/>
        <v>0</v>
      </c>
      <c r="BB632" s="99">
        <f t="shared" si="49"/>
        <v>0</v>
      </c>
      <c r="BC632" s="99">
        <f>SUMIFS(通讯通路门店!$W:$W,通讯通路门店!$S:$S,$G632,通讯通路门店!$J:$J,"荣耀体验店")+SUMIFS(通讯通路门店!$W:$W,通讯通路门店!$S:$S,$G632,通讯通路门店!$J:$J,"荣耀授权专卖店")</f>
        <v>0</v>
      </c>
      <c r="BD632" s="99">
        <f>SUMIFS(通讯通路门店!$Z:$Z,通讯通路门店!$S:$S,$G632,通讯通路门店!$J:$J,"VIVO体验店")</f>
        <v>0</v>
      </c>
      <c r="BE632" s="99">
        <f>SUMIFS(通讯通路门店!$AB:$AB,通讯通路门店!$S:$S,$G632,通讯通路门店!$J:$J,"OPPO体验店")</f>
        <v>0</v>
      </c>
      <c r="BF632" s="99">
        <f>SUMIFS(通讯通路门店!$X:$X,通讯通路门店!$S:$S,$G632,通讯通路门店!$J:$J,"华为授权体验店")+SUMIFS(通讯通路门店!$AA:$AA,通讯通路门店!$S:$S,$G632,通讯通路门店!$J:$J,"华为堡垒店")</f>
        <v>0</v>
      </c>
      <c r="BG632" s="99">
        <f>SUMIFS(通讯通路门店!$Y:$Y,通讯通路门店!$S:$S,$G632,通讯通路门店!$J:$J,"小米体验店")</f>
        <v>0</v>
      </c>
      <c r="BH632" s="99">
        <f>SUMIFS(通讯通路门店!$AA:$AA,通讯通路门店!$S:$S,$G632,通讯通路门店!$J:$J,"苹果体验店")</f>
        <v>0</v>
      </c>
      <c r="BI632" s="99">
        <f>SUMIFS(通讯通路门店!$K:$K,通讯通路门店!$S:$S,$G632,通讯通路门店!$J:$J,"其他品牌专卖店")</f>
        <v>0</v>
      </c>
      <c r="BJ632" s="99">
        <f>SUMIFS(通讯通路门店!$AC:$AC,通讯通路门店!$S:$S,$G632)</f>
        <v>0</v>
      </c>
      <c r="BK632" s="99">
        <f>SUMIFS(通讯通路门店!$AD:$AD,通讯通路门店!$S:$S,$G632)</f>
        <v>0</v>
      </c>
      <c r="BL632" s="99">
        <f>SUMIFS(通讯通路门店!$AE:$AE,通讯通路门店!$S:$S,$G632)</f>
        <v>0</v>
      </c>
      <c r="BM632" s="99">
        <f>SUMIFS(通讯通路门店!$AF:$AF,通讯通路门店!$S:$S,$G632)</f>
        <v>0</v>
      </c>
      <c r="BN632" s="99">
        <f>SUMIFS(通讯通路门店!$AG:$AG,通讯通路门店!$S:$S,$G632)</f>
        <v>0</v>
      </c>
      <c r="BO632" s="99">
        <f>SUMIFS(通讯通路门店!$AH:$AH,通讯通路门店!$S:$S,$G632)</f>
        <v>0</v>
      </c>
      <c r="BP632" s="99">
        <f>SUMIFS(通讯通路门店!$AI:$AI,通讯通路门店!$S:$S,$G632)</f>
        <v>0</v>
      </c>
      <c r="BQ632" s="83"/>
    </row>
    <row r="633" spans="1:69">
      <c r="A633" s="99" t="str">
        <f>IFERROR(_xlfn.XLOOKUP($G633,通讯通路门店!$S$4:$S$993933,通讯通路门店!$A$4:$A$993933,0,0),"")</f>
        <v/>
      </c>
      <c r="B633" s="99" t="str">
        <f>IFERROR(_xlfn.XLOOKUP($G633,通讯通路门店!$S$4:$S$993933,通讯通路门店!$B$4:$B$993933,0,0),"")</f>
        <v/>
      </c>
      <c r="C633" s="99" t="str">
        <f>IFERROR(_xlfn.XLOOKUP($G633,通讯通路门店!$S$4:$S$993933,通讯通路门店!$C$4:$C$993933,0,0),"")</f>
        <v/>
      </c>
      <c r="D633" s="99" t="str">
        <f>IFERROR(_xlfn.XLOOKUP($G633,通讯通路门店!$S$4:$S$993933,通讯通路门店!$D$4:$D$993933,0,0),"")</f>
        <v/>
      </c>
      <c r="E633" s="83"/>
      <c r="F633" s="83"/>
      <c r="G633" s="101" t="e">
        <v>#N/A</v>
      </c>
      <c r="H633" s="102" t="str">
        <f>IFERROR(_xlfn.XLOOKUP($G633,通讯通路门店!$S$4:$S$993933,通讯通路门店!$R$4:$R$993933,0,0),"")</f>
        <v/>
      </c>
      <c r="I633" s="83"/>
      <c r="J633" s="83"/>
      <c r="K633" s="83"/>
      <c r="L633" s="83"/>
      <c r="M633" s="83"/>
      <c r="N633" s="83"/>
      <c r="O633" s="83"/>
      <c r="P633" s="83"/>
      <c r="Q633" s="83"/>
      <c r="R633" s="83"/>
      <c r="S633" s="83"/>
      <c r="T633" s="83"/>
      <c r="U633" s="99">
        <f>COUNTIF(通讯通路门店!$S:$S,$G633)</f>
        <v>0</v>
      </c>
      <c r="V633" s="99">
        <f>COUNTIFS(通讯通路门店!$S:$S,$G633,通讯通路门店!$J:$J,"综合卖场")</f>
        <v>0</v>
      </c>
      <c r="W633" s="99">
        <f>SUMIFS(通讯通路门店!$AJ:$AJ,通讯通路门店!$S:$S,通讯客户沙盘!$G633)</f>
        <v>0</v>
      </c>
      <c r="X633" s="99">
        <f t="shared" si="45"/>
        <v>0</v>
      </c>
      <c r="Y633" s="99">
        <f>COUNTIFS(通讯通路门店!$S:$S,$G633,通讯通路门店!$J:$J,"荣耀体验店")+COUNTIFS(通讯通路门店!$S:$S,$G633,通讯通路门店!$J:$J,"荣耀授权专卖店")</f>
        <v>0</v>
      </c>
      <c r="Z633" s="99">
        <f>COUNTIFS(通讯通路门店!$S:$S,$G633,通讯通路门店!$J:$J,"VIVO体验店")</f>
        <v>0</v>
      </c>
      <c r="AA633" s="99">
        <f>COUNTIFS(通讯通路门店!$S:$S,$G633,通讯通路门店!$J:$J,"OPPO体验店")</f>
        <v>0</v>
      </c>
      <c r="AB633" s="99">
        <f>COUNTIFS(通讯通路门店!$S:$S,$G633,通讯通路门店!$J:$J,"华为授权体验店")+COUNTIFS(通讯通路门店!$S:$S,$G633,通讯通路门店!$J:$J,"华为堡垒店")</f>
        <v>0</v>
      </c>
      <c r="AC633" s="99">
        <f>COUNTIFS(通讯通路门店!$S:$S,$G633,通讯通路门店!$J:$J,"小米体验店")</f>
        <v>0</v>
      </c>
      <c r="AD633" s="99">
        <f>COUNTIFS(通讯通路门店!$S:$S,$G633,通讯通路门店!$J:$J,"苹果体验店")</f>
        <v>0</v>
      </c>
      <c r="AE633" s="99">
        <f>COUNTIFS(通讯通路门店!$S:$S,$G633,通讯通路门店!$J:$J,"其他品牌专卖店")</f>
        <v>0</v>
      </c>
      <c r="AF633" s="99">
        <f>SUMIFS(通讯通路门店!$BI:$BI,通讯通路门店!$S:$S,$G633)</f>
        <v>0</v>
      </c>
      <c r="AG633" s="99">
        <f>SUMIFS(通讯通路门店!$BH:$BH,通讯通路门店!$S:$S,$G633)</f>
        <v>0</v>
      </c>
      <c r="AH633" s="99">
        <f t="shared" si="46"/>
        <v>0</v>
      </c>
      <c r="AI633" s="99">
        <f>SUMIFS(通讯通路门店!$BB:$BB,通讯通路门店!$S:$S,$G633)</f>
        <v>0</v>
      </c>
      <c r="AJ633" s="99">
        <f>SUMIFS(通讯通路门店!$BE:$BE,通讯通路门店!$S:$S,$G633)</f>
        <v>0</v>
      </c>
      <c r="AK633" s="99">
        <f>SUMIFS(通讯通路门店!$BG:$BG,通讯通路门店!$S:$S,$G633)</f>
        <v>0</v>
      </c>
      <c r="AL633" s="99">
        <f>SUMIFS(通讯通路门店!$BC:$BC,通讯通路门店!$S:$S,$G633)</f>
        <v>0</v>
      </c>
      <c r="AM633" s="99">
        <f>SUMIFS(通讯通路门店!$BD:$BD,通讯通路门店!$S:$S,$G633)</f>
        <v>0</v>
      </c>
      <c r="AN633" s="99">
        <f>SUMIFS(通讯通路门店!$BF:$BF,通讯通路门店!$S:$S,$G633)</f>
        <v>0</v>
      </c>
      <c r="AO633" s="99">
        <f t="shared" si="47"/>
        <v>0</v>
      </c>
      <c r="AP633" s="99">
        <f>SUMIFS(通讯通路门店!$K:$K,通讯通路门店!$S:$S,$G633)</f>
        <v>0</v>
      </c>
      <c r="AQ633" s="83"/>
      <c r="AR633" s="99">
        <f>SUMIFS(通讯通路门店!$T:$T,通讯通路门店!$S:$S,$G633)</f>
        <v>0</v>
      </c>
      <c r="AS633" s="99">
        <f>SUMIFS(通讯通路门店!$U:$U,通讯通路门店!$S:$S,$G633)</f>
        <v>0</v>
      </c>
      <c r="AT633" s="99">
        <f>SUMIFS(通讯通路门店!$V:$V,通讯通路门店!$S:$S,$G633)</f>
        <v>0</v>
      </c>
      <c r="AU633" s="99">
        <f>SUMIFS(通讯通路门店!$W:$W,通讯通路门店!$S:$S,$G633)</f>
        <v>0</v>
      </c>
      <c r="AV633" s="99">
        <f>SUMIFS(通讯通路门店!$Z:$Z,通讯通路门店!$S:$S,$G633)</f>
        <v>0</v>
      </c>
      <c r="AW633" s="99">
        <f>SUMIFS(通讯通路门店!$AB:$AB,通讯通路门店!$S:$S,$G633)</f>
        <v>0</v>
      </c>
      <c r="AX633" s="99">
        <f>SUMIFS(通讯通路门店!$X:$X,通讯通路门店!$S:$S,$G633)</f>
        <v>0</v>
      </c>
      <c r="AY633" s="99">
        <f>SUMIFS(通讯通路门店!$Y:$Y,通讯通路门店!$S:$S,$G633)</f>
        <v>0</v>
      </c>
      <c r="AZ633" s="99">
        <f>SUMIFS(通讯通路门店!$AA:$AA,通讯通路门店!$S:$S,$G633)</f>
        <v>0</v>
      </c>
      <c r="BA633" s="99">
        <f t="shared" si="48"/>
        <v>0</v>
      </c>
      <c r="BB633" s="99">
        <f t="shared" si="49"/>
        <v>0</v>
      </c>
      <c r="BC633" s="99">
        <f>SUMIFS(通讯通路门店!$W:$W,通讯通路门店!$S:$S,$G633,通讯通路门店!$J:$J,"荣耀体验店")+SUMIFS(通讯通路门店!$W:$W,通讯通路门店!$S:$S,$G633,通讯通路门店!$J:$J,"荣耀授权专卖店")</f>
        <v>0</v>
      </c>
      <c r="BD633" s="99">
        <f>SUMIFS(通讯通路门店!$Z:$Z,通讯通路门店!$S:$S,$G633,通讯通路门店!$J:$J,"VIVO体验店")</f>
        <v>0</v>
      </c>
      <c r="BE633" s="99">
        <f>SUMIFS(通讯通路门店!$AB:$AB,通讯通路门店!$S:$S,$G633,通讯通路门店!$J:$J,"OPPO体验店")</f>
        <v>0</v>
      </c>
      <c r="BF633" s="99">
        <f>SUMIFS(通讯通路门店!$X:$X,通讯通路门店!$S:$S,$G633,通讯通路门店!$J:$J,"华为授权体验店")+SUMIFS(通讯通路门店!$AA:$AA,通讯通路门店!$S:$S,$G633,通讯通路门店!$J:$J,"华为堡垒店")</f>
        <v>0</v>
      </c>
      <c r="BG633" s="99">
        <f>SUMIFS(通讯通路门店!$Y:$Y,通讯通路门店!$S:$S,$G633,通讯通路门店!$J:$J,"小米体验店")</f>
        <v>0</v>
      </c>
      <c r="BH633" s="99">
        <f>SUMIFS(通讯通路门店!$AA:$AA,通讯通路门店!$S:$S,$G633,通讯通路门店!$J:$J,"苹果体验店")</f>
        <v>0</v>
      </c>
      <c r="BI633" s="99">
        <f>SUMIFS(通讯通路门店!$K:$K,通讯通路门店!$S:$S,$G633,通讯通路门店!$J:$J,"其他品牌专卖店")</f>
        <v>0</v>
      </c>
      <c r="BJ633" s="99">
        <f>SUMIFS(通讯通路门店!$AC:$AC,通讯通路门店!$S:$S,$G633)</f>
        <v>0</v>
      </c>
      <c r="BK633" s="99">
        <f>SUMIFS(通讯通路门店!$AD:$AD,通讯通路门店!$S:$S,$G633)</f>
        <v>0</v>
      </c>
      <c r="BL633" s="99">
        <f>SUMIFS(通讯通路门店!$AE:$AE,通讯通路门店!$S:$S,$G633)</f>
        <v>0</v>
      </c>
      <c r="BM633" s="99">
        <f>SUMIFS(通讯通路门店!$AF:$AF,通讯通路门店!$S:$S,$G633)</f>
        <v>0</v>
      </c>
      <c r="BN633" s="99">
        <f>SUMIFS(通讯通路门店!$AG:$AG,通讯通路门店!$S:$S,$G633)</f>
        <v>0</v>
      </c>
      <c r="BO633" s="99">
        <f>SUMIFS(通讯通路门店!$AH:$AH,通讯通路门店!$S:$S,$G633)</f>
        <v>0</v>
      </c>
      <c r="BP633" s="99">
        <f>SUMIFS(通讯通路门店!$AI:$AI,通讯通路门店!$S:$S,$G633)</f>
        <v>0</v>
      </c>
      <c r="BQ633" s="83"/>
    </row>
    <row r="634" spans="1:69">
      <c r="A634" s="99" t="str">
        <f>IFERROR(_xlfn.XLOOKUP($G634,通讯通路门店!$S$4:$S$993933,通讯通路门店!$A$4:$A$993933,0,0),"")</f>
        <v/>
      </c>
      <c r="B634" s="99" t="str">
        <f>IFERROR(_xlfn.XLOOKUP($G634,通讯通路门店!$S$4:$S$993933,通讯通路门店!$B$4:$B$993933,0,0),"")</f>
        <v/>
      </c>
      <c r="C634" s="99" t="str">
        <f>IFERROR(_xlfn.XLOOKUP($G634,通讯通路门店!$S$4:$S$993933,通讯通路门店!$C$4:$C$993933,0,0),"")</f>
        <v/>
      </c>
      <c r="D634" s="99" t="str">
        <f>IFERROR(_xlfn.XLOOKUP($G634,通讯通路门店!$S$4:$S$993933,通讯通路门店!$D$4:$D$993933,0,0),"")</f>
        <v/>
      </c>
      <c r="E634" s="83"/>
      <c r="F634" s="83"/>
      <c r="G634" s="101" t="e">
        <v>#N/A</v>
      </c>
      <c r="H634" s="102" t="str">
        <f>IFERROR(_xlfn.XLOOKUP($G634,通讯通路门店!$S$4:$S$993933,通讯通路门店!$R$4:$R$993933,0,0),"")</f>
        <v/>
      </c>
      <c r="I634" s="83"/>
      <c r="J634" s="83"/>
      <c r="K634" s="83"/>
      <c r="L634" s="83"/>
      <c r="M634" s="83"/>
      <c r="N634" s="83"/>
      <c r="O634" s="83"/>
      <c r="P634" s="83"/>
      <c r="Q634" s="83"/>
      <c r="R634" s="83"/>
      <c r="S634" s="83"/>
      <c r="T634" s="83"/>
      <c r="U634" s="99">
        <f>COUNTIF(通讯通路门店!$S:$S,$G634)</f>
        <v>0</v>
      </c>
      <c r="V634" s="99">
        <f>COUNTIFS(通讯通路门店!$S:$S,$G634,通讯通路门店!$J:$J,"综合卖场")</f>
        <v>0</v>
      </c>
      <c r="W634" s="99">
        <f>SUMIFS(通讯通路门店!$AJ:$AJ,通讯通路门店!$S:$S,通讯客户沙盘!$G634)</f>
        <v>0</v>
      </c>
      <c r="X634" s="99">
        <f t="shared" si="45"/>
        <v>0</v>
      </c>
      <c r="Y634" s="99">
        <f>COUNTIFS(通讯通路门店!$S:$S,$G634,通讯通路门店!$J:$J,"荣耀体验店")+COUNTIFS(通讯通路门店!$S:$S,$G634,通讯通路门店!$J:$J,"荣耀授权专卖店")</f>
        <v>0</v>
      </c>
      <c r="Z634" s="99">
        <f>COUNTIFS(通讯通路门店!$S:$S,$G634,通讯通路门店!$J:$J,"VIVO体验店")</f>
        <v>0</v>
      </c>
      <c r="AA634" s="99">
        <f>COUNTIFS(通讯通路门店!$S:$S,$G634,通讯通路门店!$J:$J,"OPPO体验店")</f>
        <v>0</v>
      </c>
      <c r="AB634" s="99">
        <f>COUNTIFS(通讯通路门店!$S:$S,$G634,通讯通路门店!$J:$J,"华为授权体验店")+COUNTIFS(通讯通路门店!$S:$S,$G634,通讯通路门店!$J:$J,"华为堡垒店")</f>
        <v>0</v>
      </c>
      <c r="AC634" s="99">
        <f>COUNTIFS(通讯通路门店!$S:$S,$G634,通讯通路门店!$J:$J,"小米体验店")</f>
        <v>0</v>
      </c>
      <c r="AD634" s="99">
        <f>COUNTIFS(通讯通路门店!$S:$S,$G634,通讯通路门店!$J:$J,"苹果体验店")</f>
        <v>0</v>
      </c>
      <c r="AE634" s="99">
        <f>COUNTIFS(通讯通路门店!$S:$S,$G634,通讯通路门店!$J:$J,"其他品牌专卖店")</f>
        <v>0</v>
      </c>
      <c r="AF634" s="99">
        <f>SUMIFS(通讯通路门店!$BI:$BI,通讯通路门店!$S:$S,$G634)</f>
        <v>0</v>
      </c>
      <c r="AG634" s="99">
        <f>SUMIFS(通讯通路门店!$BH:$BH,通讯通路门店!$S:$S,$G634)</f>
        <v>0</v>
      </c>
      <c r="AH634" s="99">
        <f t="shared" si="46"/>
        <v>0</v>
      </c>
      <c r="AI634" s="99">
        <f>SUMIFS(通讯通路门店!$BB:$BB,通讯通路门店!$S:$S,$G634)</f>
        <v>0</v>
      </c>
      <c r="AJ634" s="99">
        <f>SUMIFS(通讯通路门店!$BE:$BE,通讯通路门店!$S:$S,$G634)</f>
        <v>0</v>
      </c>
      <c r="AK634" s="99">
        <f>SUMIFS(通讯通路门店!$BG:$BG,通讯通路门店!$S:$S,$G634)</f>
        <v>0</v>
      </c>
      <c r="AL634" s="99">
        <f>SUMIFS(通讯通路门店!$BC:$BC,通讯通路门店!$S:$S,$G634)</f>
        <v>0</v>
      </c>
      <c r="AM634" s="99">
        <f>SUMIFS(通讯通路门店!$BD:$BD,通讯通路门店!$S:$S,$G634)</f>
        <v>0</v>
      </c>
      <c r="AN634" s="99">
        <f>SUMIFS(通讯通路门店!$BF:$BF,通讯通路门店!$S:$S,$G634)</f>
        <v>0</v>
      </c>
      <c r="AO634" s="99">
        <f t="shared" si="47"/>
        <v>0</v>
      </c>
      <c r="AP634" s="99">
        <f>SUMIFS(通讯通路门店!$K:$K,通讯通路门店!$S:$S,$G634)</f>
        <v>0</v>
      </c>
      <c r="AQ634" s="83"/>
      <c r="AR634" s="99">
        <f>SUMIFS(通讯通路门店!$T:$T,通讯通路门店!$S:$S,$G634)</f>
        <v>0</v>
      </c>
      <c r="AS634" s="99">
        <f>SUMIFS(通讯通路门店!$U:$U,通讯通路门店!$S:$S,$G634)</f>
        <v>0</v>
      </c>
      <c r="AT634" s="99">
        <f>SUMIFS(通讯通路门店!$V:$V,通讯通路门店!$S:$S,$G634)</f>
        <v>0</v>
      </c>
      <c r="AU634" s="99">
        <f>SUMIFS(通讯通路门店!$W:$W,通讯通路门店!$S:$S,$G634)</f>
        <v>0</v>
      </c>
      <c r="AV634" s="99">
        <f>SUMIFS(通讯通路门店!$Z:$Z,通讯通路门店!$S:$S,$G634)</f>
        <v>0</v>
      </c>
      <c r="AW634" s="99">
        <f>SUMIFS(通讯通路门店!$AB:$AB,通讯通路门店!$S:$S,$G634)</f>
        <v>0</v>
      </c>
      <c r="AX634" s="99">
        <f>SUMIFS(通讯通路门店!$X:$X,通讯通路门店!$S:$S,$G634)</f>
        <v>0</v>
      </c>
      <c r="AY634" s="99">
        <f>SUMIFS(通讯通路门店!$Y:$Y,通讯通路门店!$S:$S,$G634)</f>
        <v>0</v>
      </c>
      <c r="AZ634" s="99">
        <f>SUMIFS(通讯通路门店!$AA:$AA,通讯通路门店!$S:$S,$G634)</f>
        <v>0</v>
      </c>
      <c r="BA634" s="99">
        <f t="shared" si="48"/>
        <v>0</v>
      </c>
      <c r="BB634" s="99">
        <f t="shared" si="49"/>
        <v>0</v>
      </c>
      <c r="BC634" s="99">
        <f>SUMIFS(通讯通路门店!$W:$W,通讯通路门店!$S:$S,$G634,通讯通路门店!$J:$J,"荣耀体验店")+SUMIFS(通讯通路门店!$W:$W,通讯通路门店!$S:$S,$G634,通讯通路门店!$J:$J,"荣耀授权专卖店")</f>
        <v>0</v>
      </c>
      <c r="BD634" s="99">
        <f>SUMIFS(通讯通路门店!$Z:$Z,通讯通路门店!$S:$S,$G634,通讯通路门店!$J:$J,"VIVO体验店")</f>
        <v>0</v>
      </c>
      <c r="BE634" s="99">
        <f>SUMIFS(通讯通路门店!$AB:$AB,通讯通路门店!$S:$S,$G634,通讯通路门店!$J:$J,"OPPO体验店")</f>
        <v>0</v>
      </c>
      <c r="BF634" s="99">
        <f>SUMIFS(通讯通路门店!$X:$X,通讯通路门店!$S:$S,$G634,通讯通路门店!$J:$J,"华为授权体验店")+SUMIFS(通讯通路门店!$AA:$AA,通讯通路门店!$S:$S,$G634,通讯通路门店!$J:$J,"华为堡垒店")</f>
        <v>0</v>
      </c>
      <c r="BG634" s="99">
        <f>SUMIFS(通讯通路门店!$Y:$Y,通讯通路门店!$S:$S,$G634,通讯通路门店!$J:$J,"小米体验店")</f>
        <v>0</v>
      </c>
      <c r="BH634" s="99">
        <f>SUMIFS(通讯通路门店!$AA:$AA,通讯通路门店!$S:$S,$G634,通讯通路门店!$J:$J,"苹果体验店")</f>
        <v>0</v>
      </c>
      <c r="BI634" s="99">
        <f>SUMIFS(通讯通路门店!$K:$K,通讯通路门店!$S:$S,$G634,通讯通路门店!$J:$J,"其他品牌专卖店")</f>
        <v>0</v>
      </c>
      <c r="BJ634" s="99">
        <f>SUMIFS(通讯通路门店!$AC:$AC,通讯通路门店!$S:$S,$G634)</f>
        <v>0</v>
      </c>
      <c r="BK634" s="99">
        <f>SUMIFS(通讯通路门店!$AD:$AD,通讯通路门店!$S:$S,$G634)</f>
        <v>0</v>
      </c>
      <c r="BL634" s="99">
        <f>SUMIFS(通讯通路门店!$AE:$AE,通讯通路门店!$S:$S,$G634)</f>
        <v>0</v>
      </c>
      <c r="BM634" s="99">
        <f>SUMIFS(通讯通路门店!$AF:$AF,通讯通路门店!$S:$S,$G634)</f>
        <v>0</v>
      </c>
      <c r="BN634" s="99">
        <f>SUMIFS(通讯通路门店!$AG:$AG,通讯通路门店!$S:$S,$G634)</f>
        <v>0</v>
      </c>
      <c r="BO634" s="99">
        <f>SUMIFS(通讯通路门店!$AH:$AH,通讯通路门店!$S:$S,$G634)</f>
        <v>0</v>
      </c>
      <c r="BP634" s="99">
        <f>SUMIFS(通讯通路门店!$AI:$AI,通讯通路门店!$S:$S,$G634)</f>
        <v>0</v>
      </c>
      <c r="BQ634" s="83"/>
    </row>
    <row r="635" spans="1:69">
      <c r="A635" s="99" t="str">
        <f>IFERROR(_xlfn.XLOOKUP($G635,通讯通路门店!$S$4:$S$993933,通讯通路门店!$A$4:$A$993933,0,0),"")</f>
        <v/>
      </c>
      <c r="B635" s="99" t="str">
        <f>IFERROR(_xlfn.XLOOKUP($G635,通讯通路门店!$S$4:$S$993933,通讯通路门店!$B$4:$B$993933,0,0),"")</f>
        <v/>
      </c>
      <c r="C635" s="99" t="str">
        <f>IFERROR(_xlfn.XLOOKUP($G635,通讯通路门店!$S$4:$S$993933,通讯通路门店!$C$4:$C$993933,0,0),"")</f>
        <v/>
      </c>
      <c r="D635" s="99" t="str">
        <f>IFERROR(_xlfn.XLOOKUP($G635,通讯通路门店!$S$4:$S$993933,通讯通路门店!$D$4:$D$993933,0,0),"")</f>
        <v/>
      </c>
      <c r="E635" s="83"/>
      <c r="F635" s="83"/>
      <c r="G635" s="101" t="e">
        <v>#N/A</v>
      </c>
      <c r="H635" s="102" t="str">
        <f>IFERROR(_xlfn.XLOOKUP($G635,通讯通路门店!$S$4:$S$993933,通讯通路门店!$R$4:$R$993933,0,0),"")</f>
        <v/>
      </c>
      <c r="I635" s="83"/>
      <c r="J635" s="83"/>
      <c r="K635" s="83"/>
      <c r="L635" s="83"/>
      <c r="M635" s="83"/>
      <c r="N635" s="83"/>
      <c r="O635" s="83"/>
      <c r="P635" s="83"/>
      <c r="Q635" s="83"/>
      <c r="R635" s="83"/>
      <c r="S635" s="83"/>
      <c r="T635" s="83"/>
      <c r="U635" s="99">
        <f>COUNTIF(通讯通路门店!$S:$S,$G635)</f>
        <v>0</v>
      </c>
      <c r="V635" s="99">
        <f>COUNTIFS(通讯通路门店!$S:$S,$G635,通讯通路门店!$J:$J,"综合卖场")</f>
        <v>0</v>
      </c>
      <c r="W635" s="99">
        <f>SUMIFS(通讯通路门店!$AJ:$AJ,通讯通路门店!$S:$S,通讯客户沙盘!$G635)</f>
        <v>0</v>
      </c>
      <c r="X635" s="99">
        <f t="shared" si="45"/>
        <v>0</v>
      </c>
      <c r="Y635" s="99">
        <f>COUNTIFS(通讯通路门店!$S:$S,$G635,通讯通路门店!$J:$J,"荣耀体验店")+COUNTIFS(通讯通路门店!$S:$S,$G635,通讯通路门店!$J:$J,"荣耀授权专卖店")</f>
        <v>0</v>
      </c>
      <c r="Z635" s="99">
        <f>COUNTIFS(通讯通路门店!$S:$S,$G635,通讯通路门店!$J:$J,"VIVO体验店")</f>
        <v>0</v>
      </c>
      <c r="AA635" s="99">
        <f>COUNTIFS(通讯通路门店!$S:$S,$G635,通讯通路门店!$J:$J,"OPPO体验店")</f>
        <v>0</v>
      </c>
      <c r="AB635" s="99">
        <f>COUNTIFS(通讯通路门店!$S:$S,$G635,通讯通路门店!$J:$J,"华为授权体验店")+COUNTIFS(通讯通路门店!$S:$S,$G635,通讯通路门店!$J:$J,"华为堡垒店")</f>
        <v>0</v>
      </c>
      <c r="AC635" s="99">
        <f>COUNTIFS(通讯通路门店!$S:$S,$G635,通讯通路门店!$J:$J,"小米体验店")</f>
        <v>0</v>
      </c>
      <c r="AD635" s="99">
        <f>COUNTIFS(通讯通路门店!$S:$S,$G635,通讯通路门店!$J:$J,"苹果体验店")</f>
        <v>0</v>
      </c>
      <c r="AE635" s="99">
        <f>COUNTIFS(通讯通路门店!$S:$S,$G635,通讯通路门店!$J:$J,"其他品牌专卖店")</f>
        <v>0</v>
      </c>
      <c r="AF635" s="99">
        <f>SUMIFS(通讯通路门店!$BI:$BI,通讯通路门店!$S:$S,$G635)</f>
        <v>0</v>
      </c>
      <c r="AG635" s="99">
        <f>SUMIFS(通讯通路门店!$BH:$BH,通讯通路门店!$S:$S,$G635)</f>
        <v>0</v>
      </c>
      <c r="AH635" s="99">
        <f t="shared" si="46"/>
        <v>0</v>
      </c>
      <c r="AI635" s="99">
        <f>SUMIFS(通讯通路门店!$BB:$BB,通讯通路门店!$S:$S,$G635)</f>
        <v>0</v>
      </c>
      <c r="AJ635" s="99">
        <f>SUMIFS(通讯通路门店!$BE:$BE,通讯通路门店!$S:$S,$G635)</f>
        <v>0</v>
      </c>
      <c r="AK635" s="99">
        <f>SUMIFS(通讯通路门店!$BG:$BG,通讯通路门店!$S:$S,$G635)</f>
        <v>0</v>
      </c>
      <c r="AL635" s="99">
        <f>SUMIFS(通讯通路门店!$BC:$BC,通讯通路门店!$S:$S,$G635)</f>
        <v>0</v>
      </c>
      <c r="AM635" s="99">
        <f>SUMIFS(通讯通路门店!$BD:$BD,通讯通路门店!$S:$S,$G635)</f>
        <v>0</v>
      </c>
      <c r="AN635" s="99">
        <f>SUMIFS(通讯通路门店!$BF:$BF,通讯通路门店!$S:$S,$G635)</f>
        <v>0</v>
      </c>
      <c r="AO635" s="99">
        <f t="shared" si="47"/>
        <v>0</v>
      </c>
      <c r="AP635" s="99">
        <f>SUMIFS(通讯通路门店!$K:$K,通讯通路门店!$S:$S,$G635)</f>
        <v>0</v>
      </c>
      <c r="AQ635" s="83"/>
      <c r="AR635" s="99">
        <f>SUMIFS(通讯通路门店!$T:$T,通讯通路门店!$S:$S,$G635)</f>
        <v>0</v>
      </c>
      <c r="AS635" s="99">
        <f>SUMIFS(通讯通路门店!$U:$U,通讯通路门店!$S:$S,$G635)</f>
        <v>0</v>
      </c>
      <c r="AT635" s="99">
        <f>SUMIFS(通讯通路门店!$V:$V,通讯通路门店!$S:$S,$G635)</f>
        <v>0</v>
      </c>
      <c r="AU635" s="99">
        <f>SUMIFS(通讯通路门店!$W:$W,通讯通路门店!$S:$S,$G635)</f>
        <v>0</v>
      </c>
      <c r="AV635" s="99">
        <f>SUMIFS(通讯通路门店!$Z:$Z,通讯通路门店!$S:$S,$G635)</f>
        <v>0</v>
      </c>
      <c r="AW635" s="99">
        <f>SUMIFS(通讯通路门店!$AB:$AB,通讯通路门店!$S:$S,$G635)</f>
        <v>0</v>
      </c>
      <c r="AX635" s="99">
        <f>SUMIFS(通讯通路门店!$X:$X,通讯通路门店!$S:$S,$G635)</f>
        <v>0</v>
      </c>
      <c r="AY635" s="99">
        <f>SUMIFS(通讯通路门店!$Y:$Y,通讯通路门店!$S:$S,$G635)</f>
        <v>0</v>
      </c>
      <c r="AZ635" s="99">
        <f>SUMIFS(通讯通路门店!$AA:$AA,通讯通路门店!$S:$S,$G635)</f>
        <v>0</v>
      </c>
      <c r="BA635" s="99">
        <f t="shared" si="48"/>
        <v>0</v>
      </c>
      <c r="BB635" s="99">
        <f t="shared" si="49"/>
        <v>0</v>
      </c>
      <c r="BC635" s="99">
        <f>SUMIFS(通讯通路门店!$W:$W,通讯通路门店!$S:$S,$G635,通讯通路门店!$J:$J,"荣耀体验店")+SUMIFS(通讯通路门店!$W:$W,通讯通路门店!$S:$S,$G635,通讯通路门店!$J:$J,"荣耀授权专卖店")</f>
        <v>0</v>
      </c>
      <c r="BD635" s="99">
        <f>SUMIFS(通讯通路门店!$Z:$Z,通讯通路门店!$S:$S,$G635,通讯通路门店!$J:$J,"VIVO体验店")</f>
        <v>0</v>
      </c>
      <c r="BE635" s="99">
        <f>SUMIFS(通讯通路门店!$AB:$AB,通讯通路门店!$S:$S,$G635,通讯通路门店!$J:$J,"OPPO体验店")</f>
        <v>0</v>
      </c>
      <c r="BF635" s="99">
        <f>SUMIFS(通讯通路门店!$X:$X,通讯通路门店!$S:$S,$G635,通讯通路门店!$J:$J,"华为授权体验店")+SUMIFS(通讯通路门店!$AA:$AA,通讯通路门店!$S:$S,$G635,通讯通路门店!$J:$J,"华为堡垒店")</f>
        <v>0</v>
      </c>
      <c r="BG635" s="99">
        <f>SUMIFS(通讯通路门店!$Y:$Y,通讯通路门店!$S:$S,$G635,通讯通路门店!$J:$J,"小米体验店")</f>
        <v>0</v>
      </c>
      <c r="BH635" s="99">
        <f>SUMIFS(通讯通路门店!$AA:$AA,通讯通路门店!$S:$S,$G635,通讯通路门店!$J:$J,"苹果体验店")</f>
        <v>0</v>
      </c>
      <c r="BI635" s="99">
        <f>SUMIFS(通讯通路门店!$K:$K,通讯通路门店!$S:$S,$G635,通讯通路门店!$J:$J,"其他品牌专卖店")</f>
        <v>0</v>
      </c>
      <c r="BJ635" s="99">
        <f>SUMIFS(通讯通路门店!$AC:$AC,通讯通路门店!$S:$S,$G635)</f>
        <v>0</v>
      </c>
      <c r="BK635" s="99">
        <f>SUMIFS(通讯通路门店!$AD:$AD,通讯通路门店!$S:$S,$G635)</f>
        <v>0</v>
      </c>
      <c r="BL635" s="99">
        <f>SUMIFS(通讯通路门店!$AE:$AE,通讯通路门店!$S:$S,$G635)</f>
        <v>0</v>
      </c>
      <c r="BM635" s="99">
        <f>SUMIFS(通讯通路门店!$AF:$AF,通讯通路门店!$S:$S,$G635)</f>
        <v>0</v>
      </c>
      <c r="BN635" s="99">
        <f>SUMIFS(通讯通路门店!$AG:$AG,通讯通路门店!$S:$S,$G635)</f>
        <v>0</v>
      </c>
      <c r="BO635" s="99">
        <f>SUMIFS(通讯通路门店!$AH:$AH,通讯通路门店!$S:$S,$G635)</f>
        <v>0</v>
      </c>
      <c r="BP635" s="99">
        <f>SUMIFS(通讯通路门店!$AI:$AI,通讯通路门店!$S:$S,$G635)</f>
        <v>0</v>
      </c>
      <c r="BQ635" s="83"/>
    </row>
    <row r="636" spans="1:69">
      <c r="A636" s="99" t="str">
        <f>IFERROR(_xlfn.XLOOKUP($G636,通讯通路门店!$S$4:$S$993933,通讯通路门店!$A$4:$A$993933,0,0),"")</f>
        <v/>
      </c>
      <c r="B636" s="99" t="str">
        <f>IFERROR(_xlfn.XLOOKUP($G636,通讯通路门店!$S$4:$S$993933,通讯通路门店!$B$4:$B$993933,0,0),"")</f>
        <v/>
      </c>
      <c r="C636" s="99" t="str">
        <f>IFERROR(_xlfn.XLOOKUP($G636,通讯通路门店!$S$4:$S$993933,通讯通路门店!$C$4:$C$993933,0,0),"")</f>
        <v/>
      </c>
      <c r="D636" s="99" t="str">
        <f>IFERROR(_xlfn.XLOOKUP($G636,通讯通路门店!$S$4:$S$993933,通讯通路门店!$D$4:$D$993933,0,0),"")</f>
        <v/>
      </c>
      <c r="E636" s="83"/>
      <c r="F636" s="83"/>
      <c r="G636" s="101" t="e">
        <v>#N/A</v>
      </c>
      <c r="H636" s="102" t="str">
        <f>IFERROR(_xlfn.XLOOKUP($G636,通讯通路门店!$S$4:$S$993933,通讯通路门店!$R$4:$R$993933,0,0),"")</f>
        <v/>
      </c>
      <c r="I636" s="83"/>
      <c r="J636" s="83"/>
      <c r="K636" s="83"/>
      <c r="L636" s="83"/>
      <c r="M636" s="83"/>
      <c r="N636" s="83"/>
      <c r="O636" s="83"/>
      <c r="P636" s="83"/>
      <c r="Q636" s="83"/>
      <c r="R636" s="83"/>
      <c r="S636" s="83"/>
      <c r="T636" s="83"/>
      <c r="U636" s="99">
        <f>COUNTIF(通讯通路门店!$S:$S,$G636)</f>
        <v>0</v>
      </c>
      <c r="V636" s="99">
        <f>COUNTIFS(通讯通路门店!$S:$S,$G636,通讯通路门店!$J:$J,"综合卖场")</f>
        <v>0</v>
      </c>
      <c r="W636" s="99">
        <f>SUMIFS(通讯通路门店!$AJ:$AJ,通讯通路门店!$S:$S,通讯客户沙盘!$G636)</f>
        <v>0</v>
      </c>
      <c r="X636" s="99">
        <f t="shared" si="45"/>
        <v>0</v>
      </c>
      <c r="Y636" s="99">
        <f>COUNTIFS(通讯通路门店!$S:$S,$G636,通讯通路门店!$J:$J,"荣耀体验店")+COUNTIFS(通讯通路门店!$S:$S,$G636,通讯通路门店!$J:$J,"荣耀授权专卖店")</f>
        <v>0</v>
      </c>
      <c r="Z636" s="99">
        <f>COUNTIFS(通讯通路门店!$S:$S,$G636,通讯通路门店!$J:$J,"VIVO体验店")</f>
        <v>0</v>
      </c>
      <c r="AA636" s="99">
        <f>COUNTIFS(通讯通路门店!$S:$S,$G636,通讯通路门店!$J:$J,"OPPO体验店")</f>
        <v>0</v>
      </c>
      <c r="AB636" s="99">
        <f>COUNTIFS(通讯通路门店!$S:$S,$G636,通讯通路门店!$J:$J,"华为授权体验店")+COUNTIFS(通讯通路门店!$S:$S,$G636,通讯通路门店!$J:$J,"华为堡垒店")</f>
        <v>0</v>
      </c>
      <c r="AC636" s="99">
        <f>COUNTIFS(通讯通路门店!$S:$S,$G636,通讯通路门店!$J:$J,"小米体验店")</f>
        <v>0</v>
      </c>
      <c r="AD636" s="99">
        <f>COUNTIFS(通讯通路门店!$S:$S,$G636,通讯通路门店!$J:$J,"苹果体验店")</f>
        <v>0</v>
      </c>
      <c r="AE636" s="99">
        <f>COUNTIFS(通讯通路门店!$S:$S,$G636,通讯通路门店!$J:$J,"其他品牌专卖店")</f>
        <v>0</v>
      </c>
      <c r="AF636" s="99">
        <f>SUMIFS(通讯通路门店!$BI:$BI,通讯通路门店!$S:$S,$G636)</f>
        <v>0</v>
      </c>
      <c r="AG636" s="99">
        <f>SUMIFS(通讯通路门店!$BH:$BH,通讯通路门店!$S:$S,$G636)</f>
        <v>0</v>
      </c>
      <c r="AH636" s="99">
        <f t="shared" si="46"/>
        <v>0</v>
      </c>
      <c r="AI636" s="99">
        <f>SUMIFS(通讯通路门店!$BB:$BB,通讯通路门店!$S:$S,$G636)</f>
        <v>0</v>
      </c>
      <c r="AJ636" s="99">
        <f>SUMIFS(通讯通路门店!$BE:$BE,通讯通路门店!$S:$S,$G636)</f>
        <v>0</v>
      </c>
      <c r="AK636" s="99">
        <f>SUMIFS(通讯通路门店!$BG:$BG,通讯通路门店!$S:$S,$G636)</f>
        <v>0</v>
      </c>
      <c r="AL636" s="99">
        <f>SUMIFS(通讯通路门店!$BC:$BC,通讯通路门店!$S:$S,$G636)</f>
        <v>0</v>
      </c>
      <c r="AM636" s="99">
        <f>SUMIFS(通讯通路门店!$BD:$BD,通讯通路门店!$S:$S,$G636)</f>
        <v>0</v>
      </c>
      <c r="AN636" s="99">
        <f>SUMIFS(通讯通路门店!$BF:$BF,通讯通路门店!$S:$S,$G636)</f>
        <v>0</v>
      </c>
      <c r="AO636" s="99">
        <f t="shared" si="47"/>
        <v>0</v>
      </c>
      <c r="AP636" s="99">
        <f>SUMIFS(通讯通路门店!$K:$K,通讯通路门店!$S:$S,$G636)</f>
        <v>0</v>
      </c>
      <c r="AQ636" s="83"/>
      <c r="AR636" s="99">
        <f>SUMIFS(通讯通路门店!$T:$T,通讯通路门店!$S:$S,$G636)</f>
        <v>0</v>
      </c>
      <c r="AS636" s="99">
        <f>SUMIFS(通讯通路门店!$U:$U,通讯通路门店!$S:$S,$G636)</f>
        <v>0</v>
      </c>
      <c r="AT636" s="99">
        <f>SUMIFS(通讯通路门店!$V:$V,通讯通路门店!$S:$S,$G636)</f>
        <v>0</v>
      </c>
      <c r="AU636" s="99">
        <f>SUMIFS(通讯通路门店!$W:$W,通讯通路门店!$S:$S,$G636)</f>
        <v>0</v>
      </c>
      <c r="AV636" s="99">
        <f>SUMIFS(通讯通路门店!$Z:$Z,通讯通路门店!$S:$S,$G636)</f>
        <v>0</v>
      </c>
      <c r="AW636" s="99">
        <f>SUMIFS(通讯通路门店!$AB:$AB,通讯通路门店!$S:$S,$G636)</f>
        <v>0</v>
      </c>
      <c r="AX636" s="99">
        <f>SUMIFS(通讯通路门店!$X:$X,通讯通路门店!$S:$S,$G636)</f>
        <v>0</v>
      </c>
      <c r="AY636" s="99">
        <f>SUMIFS(通讯通路门店!$Y:$Y,通讯通路门店!$S:$S,$G636)</f>
        <v>0</v>
      </c>
      <c r="AZ636" s="99">
        <f>SUMIFS(通讯通路门店!$AA:$AA,通讯通路门店!$S:$S,$G636)</f>
        <v>0</v>
      </c>
      <c r="BA636" s="99">
        <f t="shared" si="48"/>
        <v>0</v>
      </c>
      <c r="BB636" s="99">
        <f t="shared" si="49"/>
        <v>0</v>
      </c>
      <c r="BC636" s="99">
        <f>SUMIFS(通讯通路门店!$W:$W,通讯通路门店!$S:$S,$G636,通讯通路门店!$J:$J,"荣耀体验店")+SUMIFS(通讯通路门店!$W:$W,通讯通路门店!$S:$S,$G636,通讯通路门店!$J:$J,"荣耀授权专卖店")</f>
        <v>0</v>
      </c>
      <c r="BD636" s="99">
        <f>SUMIFS(通讯通路门店!$Z:$Z,通讯通路门店!$S:$S,$G636,通讯通路门店!$J:$J,"VIVO体验店")</f>
        <v>0</v>
      </c>
      <c r="BE636" s="99">
        <f>SUMIFS(通讯通路门店!$AB:$AB,通讯通路门店!$S:$S,$G636,通讯通路门店!$J:$J,"OPPO体验店")</f>
        <v>0</v>
      </c>
      <c r="BF636" s="99">
        <f>SUMIFS(通讯通路门店!$X:$X,通讯通路门店!$S:$S,$G636,通讯通路门店!$J:$J,"华为授权体验店")+SUMIFS(通讯通路门店!$AA:$AA,通讯通路门店!$S:$S,$G636,通讯通路门店!$J:$J,"华为堡垒店")</f>
        <v>0</v>
      </c>
      <c r="BG636" s="99">
        <f>SUMIFS(通讯通路门店!$Y:$Y,通讯通路门店!$S:$S,$G636,通讯通路门店!$J:$J,"小米体验店")</f>
        <v>0</v>
      </c>
      <c r="BH636" s="99">
        <f>SUMIFS(通讯通路门店!$AA:$AA,通讯通路门店!$S:$S,$G636,通讯通路门店!$J:$J,"苹果体验店")</f>
        <v>0</v>
      </c>
      <c r="BI636" s="99">
        <f>SUMIFS(通讯通路门店!$K:$K,通讯通路门店!$S:$S,$G636,通讯通路门店!$J:$J,"其他品牌专卖店")</f>
        <v>0</v>
      </c>
      <c r="BJ636" s="99">
        <f>SUMIFS(通讯通路门店!$AC:$AC,通讯通路门店!$S:$S,$G636)</f>
        <v>0</v>
      </c>
      <c r="BK636" s="99">
        <f>SUMIFS(通讯通路门店!$AD:$AD,通讯通路门店!$S:$S,$G636)</f>
        <v>0</v>
      </c>
      <c r="BL636" s="99">
        <f>SUMIFS(通讯通路门店!$AE:$AE,通讯通路门店!$S:$S,$G636)</f>
        <v>0</v>
      </c>
      <c r="BM636" s="99">
        <f>SUMIFS(通讯通路门店!$AF:$AF,通讯通路门店!$S:$S,$G636)</f>
        <v>0</v>
      </c>
      <c r="BN636" s="99">
        <f>SUMIFS(通讯通路门店!$AG:$AG,通讯通路门店!$S:$S,$G636)</f>
        <v>0</v>
      </c>
      <c r="BO636" s="99">
        <f>SUMIFS(通讯通路门店!$AH:$AH,通讯通路门店!$S:$S,$G636)</f>
        <v>0</v>
      </c>
      <c r="BP636" s="99">
        <f>SUMIFS(通讯通路门店!$AI:$AI,通讯通路门店!$S:$S,$G636)</f>
        <v>0</v>
      </c>
      <c r="BQ636" s="83"/>
    </row>
    <row r="637" spans="1:69">
      <c r="A637" s="99" t="str">
        <f>IFERROR(_xlfn.XLOOKUP($G637,通讯通路门店!$S$4:$S$993933,通讯通路门店!$A$4:$A$993933,0,0),"")</f>
        <v/>
      </c>
      <c r="B637" s="99" t="str">
        <f>IFERROR(_xlfn.XLOOKUP($G637,通讯通路门店!$S$4:$S$993933,通讯通路门店!$B$4:$B$993933,0,0),"")</f>
        <v/>
      </c>
      <c r="C637" s="99" t="str">
        <f>IFERROR(_xlfn.XLOOKUP($G637,通讯通路门店!$S$4:$S$993933,通讯通路门店!$C$4:$C$993933,0,0),"")</f>
        <v/>
      </c>
      <c r="D637" s="99" t="str">
        <f>IFERROR(_xlfn.XLOOKUP($G637,通讯通路门店!$S$4:$S$993933,通讯通路门店!$D$4:$D$993933,0,0),"")</f>
        <v/>
      </c>
      <c r="E637" s="83"/>
      <c r="F637" s="83"/>
      <c r="G637" s="101" t="e">
        <v>#N/A</v>
      </c>
      <c r="H637" s="102" t="str">
        <f>IFERROR(_xlfn.XLOOKUP($G637,通讯通路门店!$S$4:$S$993933,通讯通路门店!$R$4:$R$993933,0,0),"")</f>
        <v/>
      </c>
      <c r="I637" s="83"/>
      <c r="J637" s="83"/>
      <c r="K637" s="83"/>
      <c r="L637" s="83"/>
      <c r="M637" s="83"/>
      <c r="N637" s="83"/>
      <c r="O637" s="83"/>
      <c r="P637" s="83"/>
      <c r="Q637" s="83"/>
      <c r="R637" s="83"/>
      <c r="S637" s="83"/>
      <c r="T637" s="83"/>
      <c r="U637" s="99">
        <f>COUNTIF(通讯通路门店!$S:$S,$G637)</f>
        <v>0</v>
      </c>
      <c r="V637" s="99">
        <f>COUNTIFS(通讯通路门店!$S:$S,$G637,通讯通路门店!$J:$J,"综合卖场")</f>
        <v>0</v>
      </c>
      <c r="W637" s="99">
        <f>SUMIFS(通讯通路门店!$AJ:$AJ,通讯通路门店!$S:$S,通讯客户沙盘!$G637)</f>
        <v>0</v>
      </c>
      <c r="X637" s="99">
        <f t="shared" si="45"/>
        <v>0</v>
      </c>
      <c r="Y637" s="99">
        <f>COUNTIFS(通讯通路门店!$S:$S,$G637,通讯通路门店!$J:$J,"荣耀体验店")+COUNTIFS(通讯通路门店!$S:$S,$G637,通讯通路门店!$J:$J,"荣耀授权专卖店")</f>
        <v>0</v>
      </c>
      <c r="Z637" s="99">
        <f>COUNTIFS(通讯通路门店!$S:$S,$G637,通讯通路门店!$J:$J,"VIVO体验店")</f>
        <v>0</v>
      </c>
      <c r="AA637" s="99">
        <f>COUNTIFS(通讯通路门店!$S:$S,$G637,通讯通路门店!$J:$J,"OPPO体验店")</f>
        <v>0</v>
      </c>
      <c r="AB637" s="99">
        <f>COUNTIFS(通讯通路门店!$S:$S,$G637,通讯通路门店!$J:$J,"华为授权体验店")+COUNTIFS(通讯通路门店!$S:$S,$G637,通讯通路门店!$J:$J,"华为堡垒店")</f>
        <v>0</v>
      </c>
      <c r="AC637" s="99">
        <f>COUNTIFS(通讯通路门店!$S:$S,$G637,通讯通路门店!$J:$J,"小米体验店")</f>
        <v>0</v>
      </c>
      <c r="AD637" s="99">
        <f>COUNTIFS(通讯通路门店!$S:$S,$G637,通讯通路门店!$J:$J,"苹果体验店")</f>
        <v>0</v>
      </c>
      <c r="AE637" s="99">
        <f>COUNTIFS(通讯通路门店!$S:$S,$G637,通讯通路门店!$J:$J,"其他品牌专卖店")</f>
        <v>0</v>
      </c>
      <c r="AF637" s="99">
        <f>SUMIFS(通讯通路门店!$BI:$BI,通讯通路门店!$S:$S,$G637)</f>
        <v>0</v>
      </c>
      <c r="AG637" s="99">
        <f>SUMIFS(通讯通路门店!$BH:$BH,通讯通路门店!$S:$S,$G637)</f>
        <v>0</v>
      </c>
      <c r="AH637" s="99">
        <f t="shared" si="46"/>
        <v>0</v>
      </c>
      <c r="AI637" s="99">
        <f>SUMIFS(通讯通路门店!$BB:$BB,通讯通路门店!$S:$S,$G637)</f>
        <v>0</v>
      </c>
      <c r="AJ637" s="99">
        <f>SUMIFS(通讯通路门店!$BE:$BE,通讯通路门店!$S:$S,$G637)</f>
        <v>0</v>
      </c>
      <c r="AK637" s="99">
        <f>SUMIFS(通讯通路门店!$BG:$BG,通讯通路门店!$S:$S,$G637)</f>
        <v>0</v>
      </c>
      <c r="AL637" s="99">
        <f>SUMIFS(通讯通路门店!$BC:$BC,通讯通路门店!$S:$S,$G637)</f>
        <v>0</v>
      </c>
      <c r="AM637" s="99">
        <f>SUMIFS(通讯通路门店!$BD:$BD,通讯通路门店!$S:$S,$G637)</f>
        <v>0</v>
      </c>
      <c r="AN637" s="99">
        <f>SUMIFS(通讯通路门店!$BF:$BF,通讯通路门店!$S:$S,$G637)</f>
        <v>0</v>
      </c>
      <c r="AO637" s="99">
        <f t="shared" si="47"/>
        <v>0</v>
      </c>
      <c r="AP637" s="99">
        <f>SUMIFS(通讯通路门店!$K:$K,通讯通路门店!$S:$S,$G637)</f>
        <v>0</v>
      </c>
      <c r="AQ637" s="83"/>
      <c r="AR637" s="99">
        <f>SUMIFS(通讯通路门店!$T:$T,通讯通路门店!$S:$S,$G637)</f>
        <v>0</v>
      </c>
      <c r="AS637" s="99">
        <f>SUMIFS(通讯通路门店!$U:$U,通讯通路门店!$S:$S,$G637)</f>
        <v>0</v>
      </c>
      <c r="AT637" s="99">
        <f>SUMIFS(通讯通路门店!$V:$V,通讯通路门店!$S:$S,$G637)</f>
        <v>0</v>
      </c>
      <c r="AU637" s="99">
        <f>SUMIFS(通讯通路门店!$W:$W,通讯通路门店!$S:$S,$G637)</f>
        <v>0</v>
      </c>
      <c r="AV637" s="99">
        <f>SUMIFS(通讯通路门店!$Z:$Z,通讯通路门店!$S:$S,$G637)</f>
        <v>0</v>
      </c>
      <c r="AW637" s="99">
        <f>SUMIFS(通讯通路门店!$AB:$AB,通讯通路门店!$S:$S,$G637)</f>
        <v>0</v>
      </c>
      <c r="AX637" s="99">
        <f>SUMIFS(通讯通路门店!$X:$X,通讯通路门店!$S:$S,$G637)</f>
        <v>0</v>
      </c>
      <c r="AY637" s="99">
        <f>SUMIFS(通讯通路门店!$Y:$Y,通讯通路门店!$S:$S,$G637)</f>
        <v>0</v>
      </c>
      <c r="AZ637" s="99">
        <f>SUMIFS(通讯通路门店!$AA:$AA,通讯通路门店!$S:$S,$G637)</f>
        <v>0</v>
      </c>
      <c r="BA637" s="99">
        <f t="shared" si="48"/>
        <v>0</v>
      </c>
      <c r="BB637" s="99">
        <f t="shared" si="49"/>
        <v>0</v>
      </c>
      <c r="BC637" s="99">
        <f>SUMIFS(通讯通路门店!$W:$W,通讯通路门店!$S:$S,$G637,通讯通路门店!$J:$J,"荣耀体验店")+SUMIFS(通讯通路门店!$W:$W,通讯通路门店!$S:$S,$G637,通讯通路门店!$J:$J,"荣耀授权专卖店")</f>
        <v>0</v>
      </c>
      <c r="BD637" s="99">
        <f>SUMIFS(通讯通路门店!$Z:$Z,通讯通路门店!$S:$S,$G637,通讯通路门店!$J:$J,"VIVO体验店")</f>
        <v>0</v>
      </c>
      <c r="BE637" s="99">
        <f>SUMIFS(通讯通路门店!$AB:$AB,通讯通路门店!$S:$S,$G637,通讯通路门店!$J:$J,"OPPO体验店")</f>
        <v>0</v>
      </c>
      <c r="BF637" s="99">
        <f>SUMIFS(通讯通路门店!$X:$X,通讯通路门店!$S:$S,$G637,通讯通路门店!$J:$J,"华为授权体验店")+SUMIFS(通讯通路门店!$AA:$AA,通讯通路门店!$S:$S,$G637,通讯通路门店!$J:$J,"华为堡垒店")</f>
        <v>0</v>
      </c>
      <c r="BG637" s="99">
        <f>SUMIFS(通讯通路门店!$Y:$Y,通讯通路门店!$S:$S,$G637,通讯通路门店!$J:$J,"小米体验店")</f>
        <v>0</v>
      </c>
      <c r="BH637" s="99">
        <f>SUMIFS(通讯通路门店!$AA:$AA,通讯通路门店!$S:$S,$G637,通讯通路门店!$J:$J,"苹果体验店")</f>
        <v>0</v>
      </c>
      <c r="BI637" s="99">
        <f>SUMIFS(通讯通路门店!$K:$K,通讯通路门店!$S:$S,$G637,通讯通路门店!$J:$J,"其他品牌专卖店")</f>
        <v>0</v>
      </c>
      <c r="BJ637" s="99">
        <f>SUMIFS(通讯通路门店!$AC:$AC,通讯通路门店!$S:$S,$G637)</f>
        <v>0</v>
      </c>
      <c r="BK637" s="99">
        <f>SUMIFS(通讯通路门店!$AD:$AD,通讯通路门店!$S:$S,$G637)</f>
        <v>0</v>
      </c>
      <c r="BL637" s="99">
        <f>SUMIFS(通讯通路门店!$AE:$AE,通讯通路门店!$S:$S,$G637)</f>
        <v>0</v>
      </c>
      <c r="BM637" s="99">
        <f>SUMIFS(通讯通路门店!$AF:$AF,通讯通路门店!$S:$S,$G637)</f>
        <v>0</v>
      </c>
      <c r="BN637" s="99">
        <f>SUMIFS(通讯通路门店!$AG:$AG,通讯通路门店!$S:$S,$G637)</f>
        <v>0</v>
      </c>
      <c r="BO637" s="99">
        <f>SUMIFS(通讯通路门店!$AH:$AH,通讯通路门店!$S:$S,$G637)</f>
        <v>0</v>
      </c>
      <c r="BP637" s="99">
        <f>SUMIFS(通讯通路门店!$AI:$AI,通讯通路门店!$S:$S,$G637)</f>
        <v>0</v>
      </c>
      <c r="BQ637" s="83"/>
    </row>
    <row r="638" spans="1:69">
      <c r="A638" s="99" t="str">
        <f>IFERROR(_xlfn.XLOOKUP($G638,通讯通路门店!$S$4:$S$993933,通讯通路门店!$A$4:$A$993933,0,0),"")</f>
        <v/>
      </c>
      <c r="B638" s="99" t="str">
        <f>IFERROR(_xlfn.XLOOKUP($G638,通讯通路门店!$S$4:$S$993933,通讯通路门店!$B$4:$B$993933,0,0),"")</f>
        <v/>
      </c>
      <c r="C638" s="99" t="str">
        <f>IFERROR(_xlfn.XLOOKUP($G638,通讯通路门店!$S$4:$S$993933,通讯通路门店!$C$4:$C$993933,0,0),"")</f>
        <v/>
      </c>
      <c r="D638" s="99" t="str">
        <f>IFERROR(_xlfn.XLOOKUP($G638,通讯通路门店!$S$4:$S$993933,通讯通路门店!$D$4:$D$993933,0,0),"")</f>
        <v/>
      </c>
      <c r="E638" s="83"/>
      <c r="F638" s="83"/>
      <c r="G638" s="101" t="e">
        <v>#N/A</v>
      </c>
      <c r="H638" s="102" t="str">
        <f>IFERROR(_xlfn.XLOOKUP($G638,通讯通路门店!$S$4:$S$993933,通讯通路门店!$R$4:$R$993933,0,0),"")</f>
        <v/>
      </c>
      <c r="I638" s="83"/>
      <c r="J638" s="83"/>
      <c r="K638" s="83"/>
      <c r="L638" s="83"/>
      <c r="M638" s="83"/>
      <c r="N638" s="83"/>
      <c r="O638" s="83"/>
      <c r="P638" s="83"/>
      <c r="Q638" s="83"/>
      <c r="R638" s="83"/>
      <c r="S638" s="83"/>
      <c r="T638" s="83"/>
      <c r="U638" s="99">
        <f>COUNTIF(通讯通路门店!$S:$S,$G638)</f>
        <v>0</v>
      </c>
      <c r="V638" s="99">
        <f>COUNTIFS(通讯通路门店!$S:$S,$G638,通讯通路门店!$J:$J,"综合卖场")</f>
        <v>0</v>
      </c>
      <c r="W638" s="99">
        <f>SUMIFS(通讯通路门店!$AJ:$AJ,通讯通路门店!$S:$S,通讯客户沙盘!$G638)</f>
        <v>0</v>
      </c>
      <c r="X638" s="99">
        <f t="shared" si="45"/>
        <v>0</v>
      </c>
      <c r="Y638" s="99">
        <f>COUNTIFS(通讯通路门店!$S:$S,$G638,通讯通路门店!$J:$J,"荣耀体验店")+COUNTIFS(通讯通路门店!$S:$S,$G638,通讯通路门店!$J:$J,"荣耀授权专卖店")</f>
        <v>0</v>
      </c>
      <c r="Z638" s="99">
        <f>COUNTIFS(通讯通路门店!$S:$S,$G638,通讯通路门店!$J:$J,"VIVO体验店")</f>
        <v>0</v>
      </c>
      <c r="AA638" s="99">
        <f>COUNTIFS(通讯通路门店!$S:$S,$G638,通讯通路门店!$J:$J,"OPPO体验店")</f>
        <v>0</v>
      </c>
      <c r="AB638" s="99">
        <f>COUNTIFS(通讯通路门店!$S:$S,$G638,通讯通路门店!$J:$J,"华为授权体验店")+COUNTIFS(通讯通路门店!$S:$S,$G638,通讯通路门店!$J:$J,"华为堡垒店")</f>
        <v>0</v>
      </c>
      <c r="AC638" s="99">
        <f>COUNTIFS(通讯通路门店!$S:$S,$G638,通讯通路门店!$J:$J,"小米体验店")</f>
        <v>0</v>
      </c>
      <c r="AD638" s="99">
        <f>COUNTIFS(通讯通路门店!$S:$S,$G638,通讯通路门店!$J:$J,"苹果体验店")</f>
        <v>0</v>
      </c>
      <c r="AE638" s="99">
        <f>COUNTIFS(通讯通路门店!$S:$S,$G638,通讯通路门店!$J:$J,"其他品牌专卖店")</f>
        <v>0</v>
      </c>
      <c r="AF638" s="99">
        <f>SUMIFS(通讯通路门店!$BI:$BI,通讯通路门店!$S:$S,$G638)</f>
        <v>0</v>
      </c>
      <c r="AG638" s="99">
        <f>SUMIFS(通讯通路门店!$BH:$BH,通讯通路门店!$S:$S,$G638)</f>
        <v>0</v>
      </c>
      <c r="AH638" s="99">
        <f t="shared" si="46"/>
        <v>0</v>
      </c>
      <c r="AI638" s="99">
        <f>SUMIFS(通讯通路门店!$BB:$BB,通讯通路门店!$S:$S,$G638)</f>
        <v>0</v>
      </c>
      <c r="AJ638" s="99">
        <f>SUMIFS(通讯通路门店!$BE:$BE,通讯通路门店!$S:$S,$G638)</f>
        <v>0</v>
      </c>
      <c r="AK638" s="99">
        <f>SUMIFS(通讯通路门店!$BG:$BG,通讯通路门店!$S:$S,$G638)</f>
        <v>0</v>
      </c>
      <c r="AL638" s="99">
        <f>SUMIFS(通讯通路门店!$BC:$BC,通讯通路门店!$S:$S,$G638)</f>
        <v>0</v>
      </c>
      <c r="AM638" s="99">
        <f>SUMIFS(通讯通路门店!$BD:$BD,通讯通路门店!$S:$S,$G638)</f>
        <v>0</v>
      </c>
      <c r="AN638" s="99">
        <f>SUMIFS(通讯通路门店!$BF:$BF,通讯通路门店!$S:$S,$G638)</f>
        <v>0</v>
      </c>
      <c r="AO638" s="99">
        <f t="shared" si="47"/>
        <v>0</v>
      </c>
      <c r="AP638" s="99">
        <f>SUMIFS(通讯通路门店!$K:$K,通讯通路门店!$S:$S,$G638)</f>
        <v>0</v>
      </c>
      <c r="AQ638" s="83"/>
      <c r="AR638" s="99">
        <f>SUMIFS(通讯通路门店!$T:$T,通讯通路门店!$S:$S,$G638)</f>
        <v>0</v>
      </c>
      <c r="AS638" s="99">
        <f>SUMIFS(通讯通路门店!$U:$U,通讯通路门店!$S:$S,$G638)</f>
        <v>0</v>
      </c>
      <c r="AT638" s="99">
        <f>SUMIFS(通讯通路门店!$V:$V,通讯通路门店!$S:$S,$G638)</f>
        <v>0</v>
      </c>
      <c r="AU638" s="99">
        <f>SUMIFS(通讯通路门店!$W:$W,通讯通路门店!$S:$S,$G638)</f>
        <v>0</v>
      </c>
      <c r="AV638" s="99">
        <f>SUMIFS(通讯通路门店!$Z:$Z,通讯通路门店!$S:$S,$G638)</f>
        <v>0</v>
      </c>
      <c r="AW638" s="99">
        <f>SUMIFS(通讯通路门店!$AB:$AB,通讯通路门店!$S:$S,$G638)</f>
        <v>0</v>
      </c>
      <c r="AX638" s="99">
        <f>SUMIFS(通讯通路门店!$X:$X,通讯通路门店!$S:$S,$G638)</f>
        <v>0</v>
      </c>
      <c r="AY638" s="99">
        <f>SUMIFS(通讯通路门店!$Y:$Y,通讯通路门店!$S:$S,$G638)</f>
        <v>0</v>
      </c>
      <c r="AZ638" s="99">
        <f>SUMIFS(通讯通路门店!$AA:$AA,通讯通路门店!$S:$S,$G638)</f>
        <v>0</v>
      </c>
      <c r="BA638" s="99">
        <f t="shared" si="48"/>
        <v>0</v>
      </c>
      <c r="BB638" s="99">
        <f t="shared" si="49"/>
        <v>0</v>
      </c>
      <c r="BC638" s="99">
        <f>SUMIFS(通讯通路门店!$W:$W,通讯通路门店!$S:$S,$G638,通讯通路门店!$J:$J,"荣耀体验店")+SUMIFS(通讯通路门店!$W:$W,通讯通路门店!$S:$S,$G638,通讯通路门店!$J:$J,"荣耀授权专卖店")</f>
        <v>0</v>
      </c>
      <c r="BD638" s="99">
        <f>SUMIFS(通讯通路门店!$Z:$Z,通讯通路门店!$S:$S,$G638,通讯通路门店!$J:$J,"VIVO体验店")</f>
        <v>0</v>
      </c>
      <c r="BE638" s="99">
        <f>SUMIFS(通讯通路门店!$AB:$AB,通讯通路门店!$S:$S,$G638,通讯通路门店!$J:$J,"OPPO体验店")</f>
        <v>0</v>
      </c>
      <c r="BF638" s="99">
        <f>SUMIFS(通讯通路门店!$X:$X,通讯通路门店!$S:$S,$G638,通讯通路门店!$J:$J,"华为授权体验店")+SUMIFS(通讯通路门店!$AA:$AA,通讯通路门店!$S:$S,$G638,通讯通路门店!$J:$J,"华为堡垒店")</f>
        <v>0</v>
      </c>
      <c r="BG638" s="99">
        <f>SUMIFS(通讯通路门店!$Y:$Y,通讯通路门店!$S:$S,$G638,通讯通路门店!$J:$J,"小米体验店")</f>
        <v>0</v>
      </c>
      <c r="BH638" s="99">
        <f>SUMIFS(通讯通路门店!$AA:$AA,通讯通路门店!$S:$S,$G638,通讯通路门店!$J:$J,"苹果体验店")</f>
        <v>0</v>
      </c>
      <c r="BI638" s="99">
        <f>SUMIFS(通讯通路门店!$K:$K,通讯通路门店!$S:$S,$G638,通讯通路门店!$J:$J,"其他品牌专卖店")</f>
        <v>0</v>
      </c>
      <c r="BJ638" s="99">
        <f>SUMIFS(通讯通路门店!$AC:$AC,通讯通路门店!$S:$S,$G638)</f>
        <v>0</v>
      </c>
      <c r="BK638" s="99">
        <f>SUMIFS(通讯通路门店!$AD:$AD,通讯通路门店!$S:$S,$G638)</f>
        <v>0</v>
      </c>
      <c r="BL638" s="99">
        <f>SUMIFS(通讯通路门店!$AE:$AE,通讯通路门店!$S:$S,$G638)</f>
        <v>0</v>
      </c>
      <c r="BM638" s="99">
        <f>SUMIFS(通讯通路门店!$AF:$AF,通讯通路门店!$S:$S,$G638)</f>
        <v>0</v>
      </c>
      <c r="BN638" s="99">
        <f>SUMIFS(通讯通路门店!$AG:$AG,通讯通路门店!$S:$S,$G638)</f>
        <v>0</v>
      </c>
      <c r="BO638" s="99">
        <f>SUMIFS(通讯通路门店!$AH:$AH,通讯通路门店!$S:$S,$G638)</f>
        <v>0</v>
      </c>
      <c r="BP638" s="99">
        <f>SUMIFS(通讯通路门店!$AI:$AI,通讯通路门店!$S:$S,$G638)</f>
        <v>0</v>
      </c>
      <c r="BQ638" s="83"/>
    </row>
    <row r="639" spans="1:69">
      <c r="A639" s="99" t="str">
        <f>IFERROR(_xlfn.XLOOKUP($G639,通讯通路门店!$S$4:$S$993933,通讯通路门店!$A$4:$A$993933,0,0),"")</f>
        <v/>
      </c>
      <c r="B639" s="99" t="str">
        <f>IFERROR(_xlfn.XLOOKUP($G639,通讯通路门店!$S$4:$S$993933,通讯通路门店!$B$4:$B$993933,0,0),"")</f>
        <v/>
      </c>
      <c r="C639" s="99" t="str">
        <f>IFERROR(_xlfn.XLOOKUP($G639,通讯通路门店!$S$4:$S$993933,通讯通路门店!$C$4:$C$993933,0,0),"")</f>
        <v/>
      </c>
      <c r="D639" s="99" t="str">
        <f>IFERROR(_xlfn.XLOOKUP($G639,通讯通路门店!$S$4:$S$993933,通讯通路门店!$D$4:$D$993933,0,0),"")</f>
        <v/>
      </c>
      <c r="E639" s="83"/>
      <c r="F639" s="83"/>
      <c r="G639" s="101" t="e">
        <v>#N/A</v>
      </c>
      <c r="H639" s="102" t="str">
        <f>IFERROR(_xlfn.XLOOKUP($G639,通讯通路门店!$S$4:$S$993933,通讯通路门店!$R$4:$R$993933,0,0),"")</f>
        <v/>
      </c>
      <c r="I639" s="83"/>
      <c r="J639" s="83"/>
      <c r="K639" s="83"/>
      <c r="L639" s="83"/>
      <c r="M639" s="83"/>
      <c r="N639" s="83"/>
      <c r="O639" s="83"/>
      <c r="P639" s="83"/>
      <c r="Q639" s="83"/>
      <c r="R639" s="83"/>
      <c r="S639" s="83"/>
      <c r="T639" s="83"/>
      <c r="U639" s="99">
        <f>COUNTIF(通讯通路门店!$S:$S,$G639)</f>
        <v>0</v>
      </c>
      <c r="V639" s="99">
        <f>COUNTIFS(通讯通路门店!$S:$S,$G639,通讯通路门店!$J:$J,"综合卖场")</f>
        <v>0</v>
      </c>
      <c r="W639" s="99">
        <f>SUMIFS(通讯通路门店!$AJ:$AJ,通讯通路门店!$S:$S,通讯客户沙盘!$G639)</f>
        <v>0</v>
      </c>
      <c r="X639" s="99">
        <f t="shared" si="45"/>
        <v>0</v>
      </c>
      <c r="Y639" s="99">
        <f>COUNTIFS(通讯通路门店!$S:$S,$G639,通讯通路门店!$J:$J,"荣耀体验店")+COUNTIFS(通讯通路门店!$S:$S,$G639,通讯通路门店!$J:$J,"荣耀授权专卖店")</f>
        <v>0</v>
      </c>
      <c r="Z639" s="99">
        <f>COUNTIFS(通讯通路门店!$S:$S,$G639,通讯通路门店!$J:$J,"VIVO体验店")</f>
        <v>0</v>
      </c>
      <c r="AA639" s="99">
        <f>COUNTIFS(通讯通路门店!$S:$S,$G639,通讯通路门店!$J:$J,"OPPO体验店")</f>
        <v>0</v>
      </c>
      <c r="AB639" s="99">
        <f>COUNTIFS(通讯通路门店!$S:$S,$G639,通讯通路门店!$J:$J,"华为授权体验店")+COUNTIFS(通讯通路门店!$S:$S,$G639,通讯通路门店!$J:$J,"华为堡垒店")</f>
        <v>0</v>
      </c>
      <c r="AC639" s="99">
        <f>COUNTIFS(通讯通路门店!$S:$S,$G639,通讯通路门店!$J:$J,"小米体验店")</f>
        <v>0</v>
      </c>
      <c r="AD639" s="99">
        <f>COUNTIFS(通讯通路门店!$S:$S,$G639,通讯通路门店!$J:$J,"苹果体验店")</f>
        <v>0</v>
      </c>
      <c r="AE639" s="99">
        <f>COUNTIFS(通讯通路门店!$S:$S,$G639,通讯通路门店!$J:$J,"其他品牌专卖店")</f>
        <v>0</v>
      </c>
      <c r="AF639" s="99">
        <f>SUMIFS(通讯通路门店!$BI:$BI,通讯通路门店!$S:$S,$G639)</f>
        <v>0</v>
      </c>
      <c r="AG639" s="99">
        <f>SUMIFS(通讯通路门店!$BH:$BH,通讯通路门店!$S:$S,$G639)</f>
        <v>0</v>
      </c>
      <c r="AH639" s="99">
        <f t="shared" si="46"/>
        <v>0</v>
      </c>
      <c r="AI639" s="99">
        <f>SUMIFS(通讯通路门店!$BB:$BB,通讯通路门店!$S:$S,$G639)</f>
        <v>0</v>
      </c>
      <c r="AJ639" s="99">
        <f>SUMIFS(通讯通路门店!$BE:$BE,通讯通路门店!$S:$S,$G639)</f>
        <v>0</v>
      </c>
      <c r="AK639" s="99">
        <f>SUMIFS(通讯通路门店!$BG:$BG,通讯通路门店!$S:$S,$G639)</f>
        <v>0</v>
      </c>
      <c r="AL639" s="99">
        <f>SUMIFS(通讯通路门店!$BC:$BC,通讯通路门店!$S:$S,$G639)</f>
        <v>0</v>
      </c>
      <c r="AM639" s="99">
        <f>SUMIFS(通讯通路门店!$BD:$BD,通讯通路门店!$S:$S,$G639)</f>
        <v>0</v>
      </c>
      <c r="AN639" s="99">
        <f>SUMIFS(通讯通路门店!$BF:$BF,通讯通路门店!$S:$S,$G639)</f>
        <v>0</v>
      </c>
      <c r="AO639" s="99">
        <f t="shared" si="47"/>
        <v>0</v>
      </c>
      <c r="AP639" s="99">
        <f>SUMIFS(通讯通路门店!$K:$K,通讯通路门店!$S:$S,$G639)</f>
        <v>0</v>
      </c>
      <c r="AQ639" s="83"/>
      <c r="AR639" s="99">
        <f>SUMIFS(通讯通路门店!$T:$T,通讯通路门店!$S:$S,$G639)</f>
        <v>0</v>
      </c>
      <c r="AS639" s="99">
        <f>SUMIFS(通讯通路门店!$U:$U,通讯通路门店!$S:$S,$G639)</f>
        <v>0</v>
      </c>
      <c r="AT639" s="99">
        <f>SUMIFS(通讯通路门店!$V:$V,通讯通路门店!$S:$S,$G639)</f>
        <v>0</v>
      </c>
      <c r="AU639" s="99">
        <f>SUMIFS(通讯通路门店!$W:$W,通讯通路门店!$S:$S,$G639)</f>
        <v>0</v>
      </c>
      <c r="AV639" s="99">
        <f>SUMIFS(通讯通路门店!$Z:$Z,通讯通路门店!$S:$S,$G639)</f>
        <v>0</v>
      </c>
      <c r="AW639" s="99">
        <f>SUMIFS(通讯通路门店!$AB:$AB,通讯通路门店!$S:$S,$G639)</f>
        <v>0</v>
      </c>
      <c r="AX639" s="99">
        <f>SUMIFS(通讯通路门店!$X:$X,通讯通路门店!$S:$S,$G639)</f>
        <v>0</v>
      </c>
      <c r="AY639" s="99">
        <f>SUMIFS(通讯通路门店!$Y:$Y,通讯通路门店!$S:$S,$G639)</f>
        <v>0</v>
      </c>
      <c r="AZ639" s="99">
        <f>SUMIFS(通讯通路门店!$AA:$AA,通讯通路门店!$S:$S,$G639)</f>
        <v>0</v>
      </c>
      <c r="BA639" s="99">
        <f t="shared" si="48"/>
        <v>0</v>
      </c>
      <c r="BB639" s="99">
        <f t="shared" si="49"/>
        <v>0</v>
      </c>
      <c r="BC639" s="99">
        <f>SUMIFS(通讯通路门店!$W:$W,通讯通路门店!$S:$S,$G639,通讯通路门店!$J:$J,"荣耀体验店")+SUMIFS(通讯通路门店!$W:$W,通讯通路门店!$S:$S,$G639,通讯通路门店!$J:$J,"荣耀授权专卖店")</f>
        <v>0</v>
      </c>
      <c r="BD639" s="99">
        <f>SUMIFS(通讯通路门店!$Z:$Z,通讯通路门店!$S:$S,$G639,通讯通路门店!$J:$J,"VIVO体验店")</f>
        <v>0</v>
      </c>
      <c r="BE639" s="99">
        <f>SUMIFS(通讯通路门店!$AB:$AB,通讯通路门店!$S:$S,$G639,通讯通路门店!$J:$J,"OPPO体验店")</f>
        <v>0</v>
      </c>
      <c r="BF639" s="99">
        <f>SUMIFS(通讯通路门店!$X:$X,通讯通路门店!$S:$S,$G639,通讯通路门店!$J:$J,"华为授权体验店")+SUMIFS(通讯通路门店!$AA:$AA,通讯通路门店!$S:$S,$G639,通讯通路门店!$J:$J,"华为堡垒店")</f>
        <v>0</v>
      </c>
      <c r="BG639" s="99">
        <f>SUMIFS(通讯通路门店!$Y:$Y,通讯通路门店!$S:$S,$G639,通讯通路门店!$J:$J,"小米体验店")</f>
        <v>0</v>
      </c>
      <c r="BH639" s="99">
        <f>SUMIFS(通讯通路门店!$AA:$AA,通讯通路门店!$S:$S,$G639,通讯通路门店!$J:$J,"苹果体验店")</f>
        <v>0</v>
      </c>
      <c r="BI639" s="99">
        <f>SUMIFS(通讯通路门店!$K:$K,通讯通路门店!$S:$S,$G639,通讯通路门店!$J:$J,"其他品牌专卖店")</f>
        <v>0</v>
      </c>
      <c r="BJ639" s="99">
        <f>SUMIFS(通讯通路门店!$AC:$AC,通讯通路门店!$S:$S,$G639)</f>
        <v>0</v>
      </c>
      <c r="BK639" s="99">
        <f>SUMIFS(通讯通路门店!$AD:$AD,通讯通路门店!$S:$S,$G639)</f>
        <v>0</v>
      </c>
      <c r="BL639" s="99">
        <f>SUMIFS(通讯通路门店!$AE:$AE,通讯通路门店!$S:$S,$G639)</f>
        <v>0</v>
      </c>
      <c r="BM639" s="99">
        <f>SUMIFS(通讯通路门店!$AF:$AF,通讯通路门店!$S:$S,$G639)</f>
        <v>0</v>
      </c>
      <c r="BN639" s="99">
        <f>SUMIFS(通讯通路门店!$AG:$AG,通讯通路门店!$S:$S,$G639)</f>
        <v>0</v>
      </c>
      <c r="BO639" s="99">
        <f>SUMIFS(通讯通路门店!$AH:$AH,通讯通路门店!$S:$S,$G639)</f>
        <v>0</v>
      </c>
      <c r="BP639" s="99">
        <f>SUMIFS(通讯通路门店!$AI:$AI,通讯通路门店!$S:$S,$G639)</f>
        <v>0</v>
      </c>
      <c r="BQ639" s="83"/>
    </row>
    <row r="640" spans="1:69">
      <c r="A640" s="99" t="str">
        <f>IFERROR(_xlfn.XLOOKUP($G640,通讯通路门店!$S$4:$S$993933,通讯通路门店!$A$4:$A$993933,0,0),"")</f>
        <v/>
      </c>
      <c r="B640" s="99" t="str">
        <f>IFERROR(_xlfn.XLOOKUP($G640,通讯通路门店!$S$4:$S$993933,通讯通路门店!$B$4:$B$993933,0,0),"")</f>
        <v/>
      </c>
      <c r="C640" s="99" t="str">
        <f>IFERROR(_xlfn.XLOOKUP($G640,通讯通路门店!$S$4:$S$993933,通讯通路门店!$C$4:$C$993933,0,0),"")</f>
        <v/>
      </c>
      <c r="D640" s="99" t="str">
        <f>IFERROR(_xlfn.XLOOKUP($G640,通讯通路门店!$S$4:$S$993933,通讯通路门店!$D$4:$D$993933,0,0),"")</f>
        <v/>
      </c>
      <c r="E640" s="83"/>
      <c r="F640" s="83"/>
      <c r="G640" s="101" t="e">
        <v>#N/A</v>
      </c>
      <c r="H640" s="102" t="str">
        <f>IFERROR(_xlfn.XLOOKUP($G640,通讯通路门店!$S$4:$S$993933,通讯通路门店!$R$4:$R$993933,0,0),"")</f>
        <v/>
      </c>
      <c r="I640" s="83"/>
      <c r="J640" s="83"/>
      <c r="K640" s="83"/>
      <c r="L640" s="83"/>
      <c r="M640" s="83"/>
      <c r="N640" s="83"/>
      <c r="O640" s="83"/>
      <c r="P640" s="83"/>
      <c r="Q640" s="83"/>
      <c r="R640" s="83"/>
      <c r="S640" s="83"/>
      <c r="T640" s="83"/>
      <c r="U640" s="99">
        <f>COUNTIF(通讯通路门店!$S:$S,$G640)</f>
        <v>0</v>
      </c>
      <c r="V640" s="99">
        <f>COUNTIFS(通讯通路门店!$S:$S,$G640,通讯通路门店!$J:$J,"综合卖场")</f>
        <v>0</v>
      </c>
      <c r="W640" s="99">
        <f>SUMIFS(通讯通路门店!$AJ:$AJ,通讯通路门店!$S:$S,通讯客户沙盘!$G640)</f>
        <v>0</v>
      </c>
      <c r="X640" s="99">
        <f t="shared" si="45"/>
        <v>0</v>
      </c>
      <c r="Y640" s="99">
        <f>COUNTIFS(通讯通路门店!$S:$S,$G640,通讯通路门店!$J:$J,"荣耀体验店")+COUNTIFS(通讯通路门店!$S:$S,$G640,通讯通路门店!$J:$J,"荣耀授权专卖店")</f>
        <v>0</v>
      </c>
      <c r="Z640" s="99">
        <f>COUNTIFS(通讯通路门店!$S:$S,$G640,通讯通路门店!$J:$J,"VIVO体验店")</f>
        <v>0</v>
      </c>
      <c r="AA640" s="99">
        <f>COUNTIFS(通讯通路门店!$S:$S,$G640,通讯通路门店!$J:$J,"OPPO体验店")</f>
        <v>0</v>
      </c>
      <c r="AB640" s="99">
        <f>COUNTIFS(通讯通路门店!$S:$S,$G640,通讯通路门店!$J:$J,"华为授权体验店")+COUNTIFS(通讯通路门店!$S:$S,$G640,通讯通路门店!$J:$J,"华为堡垒店")</f>
        <v>0</v>
      </c>
      <c r="AC640" s="99">
        <f>COUNTIFS(通讯通路门店!$S:$S,$G640,通讯通路门店!$J:$J,"小米体验店")</f>
        <v>0</v>
      </c>
      <c r="AD640" s="99">
        <f>COUNTIFS(通讯通路门店!$S:$S,$G640,通讯通路门店!$J:$J,"苹果体验店")</f>
        <v>0</v>
      </c>
      <c r="AE640" s="99">
        <f>COUNTIFS(通讯通路门店!$S:$S,$G640,通讯通路门店!$J:$J,"其他品牌专卖店")</f>
        <v>0</v>
      </c>
      <c r="AF640" s="99">
        <f>SUMIFS(通讯通路门店!$BI:$BI,通讯通路门店!$S:$S,$G640)</f>
        <v>0</v>
      </c>
      <c r="AG640" s="99">
        <f>SUMIFS(通讯通路门店!$BH:$BH,通讯通路门店!$S:$S,$G640)</f>
        <v>0</v>
      </c>
      <c r="AH640" s="99">
        <f t="shared" si="46"/>
        <v>0</v>
      </c>
      <c r="AI640" s="99">
        <f>SUMIFS(通讯通路门店!$BB:$BB,通讯通路门店!$S:$S,$G640)</f>
        <v>0</v>
      </c>
      <c r="AJ640" s="99">
        <f>SUMIFS(通讯通路门店!$BE:$BE,通讯通路门店!$S:$S,$G640)</f>
        <v>0</v>
      </c>
      <c r="AK640" s="99">
        <f>SUMIFS(通讯通路门店!$BG:$BG,通讯通路门店!$S:$S,$G640)</f>
        <v>0</v>
      </c>
      <c r="AL640" s="99">
        <f>SUMIFS(通讯通路门店!$BC:$BC,通讯通路门店!$S:$S,$G640)</f>
        <v>0</v>
      </c>
      <c r="AM640" s="99">
        <f>SUMIFS(通讯通路门店!$BD:$BD,通讯通路门店!$S:$S,$G640)</f>
        <v>0</v>
      </c>
      <c r="AN640" s="99">
        <f>SUMIFS(通讯通路门店!$BF:$BF,通讯通路门店!$S:$S,$G640)</f>
        <v>0</v>
      </c>
      <c r="AO640" s="99">
        <f t="shared" si="47"/>
        <v>0</v>
      </c>
      <c r="AP640" s="99">
        <f>SUMIFS(通讯通路门店!$K:$K,通讯通路门店!$S:$S,$G640)</f>
        <v>0</v>
      </c>
      <c r="AQ640" s="83"/>
      <c r="AR640" s="99">
        <f>SUMIFS(通讯通路门店!$T:$T,通讯通路门店!$S:$S,$G640)</f>
        <v>0</v>
      </c>
      <c r="AS640" s="99">
        <f>SUMIFS(通讯通路门店!$U:$U,通讯通路门店!$S:$S,$G640)</f>
        <v>0</v>
      </c>
      <c r="AT640" s="99">
        <f>SUMIFS(通讯通路门店!$V:$V,通讯通路门店!$S:$S,$G640)</f>
        <v>0</v>
      </c>
      <c r="AU640" s="99">
        <f>SUMIFS(通讯通路门店!$W:$W,通讯通路门店!$S:$S,$G640)</f>
        <v>0</v>
      </c>
      <c r="AV640" s="99">
        <f>SUMIFS(通讯通路门店!$Z:$Z,通讯通路门店!$S:$S,$G640)</f>
        <v>0</v>
      </c>
      <c r="AW640" s="99">
        <f>SUMIFS(通讯通路门店!$AB:$AB,通讯通路门店!$S:$S,$G640)</f>
        <v>0</v>
      </c>
      <c r="AX640" s="99">
        <f>SUMIFS(通讯通路门店!$X:$X,通讯通路门店!$S:$S,$G640)</f>
        <v>0</v>
      </c>
      <c r="AY640" s="99">
        <f>SUMIFS(通讯通路门店!$Y:$Y,通讯通路门店!$S:$S,$G640)</f>
        <v>0</v>
      </c>
      <c r="AZ640" s="99">
        <f>SUMIFS(通讯通路门店!$AA:$AA,通讯通路门店!$S:$S,$G640)</f>
        <v>0</v>
      </c>
      <c r="BA640" s="99">
        <f t="shared" si="48"/>
        <v>0</v>
      </c>
      <c r="BB640" s="99">
        <f t="shared" si="49"/>
        <v>0</v>
      </c>
      <c r="BC640" s="99">
        <f>SUMIFS(通讯通路门店!$W:$W,通讯通路门店!$S:$S,$G640,通讯通路门店!$J:$J,"荣耀体验店")+SUMIFS(通讯通路门店!$W:$W,通讯通路门店!$S:$S,$G640,通讯通路门店!$J:$J,"荣耀授权专卖店")</f>
        <v>0</v>
      </c>
      <c r="BD640" s="99">
        <f>SUMIFS(通讯通路门店!$Z:$Z,通讯通路门店!$S:$S,$G640,通讯通路门店!$J:$J,"VIVO体验店")</f>
        <v>0</v>
      </c>
      <c r="BE640" s="99">
        <f>SUMIFS(通讯通路门店!$AB:$AB,通讯通路门店!$S:$S,$G640,通讯通路门店!$J:$J,"OPPO体验店")</f>
        <v>0</v>
      </c>
      <c r="BF640" s="99">
        <f>SUMIFS(通讯通路门店!$X:$X,通讯通路门店!$S:$S,$G640,通讯通路门店!$J:$J,"华为授权体验店")+SUMIFS(通讯通路门店!$AA:$AA,通讯通路门店!$S:$S,$G640,通讯通路门店!$J:$J,"华为堡垒店")</f>
        <v>0</v>
      </c>
      <c r="BG640" s="99">
        <f>SUMIFS(通讯通路门店!$Y:$Y,通讯通路门店!$S:$S,$G640,通讯通路门店!$J:$J,"小米体验店")</f>
        <v>0</v>
      </c>
      <c r="BH640" s="99">
        <f>SUMIFS(通讯通路门店!$AA:$AA,通讯通路门店!$S:$S,$G640,通讯通路门店!$J:$J,"苹果体验店")</f>
        <v>0</v>
      </c>
      <c r="BI640" s="99">
        <f>SUMIFS(通讯通路门店!$K:$K,通讯通路门店!$S:$S,$G640,通讯通路门店!$J:$J,"其他品牌专卖店")</f>
        <v>0</v>
      </c>
      <c r="BJ640" s="99">
        <f>SUMIFS(通讯通路门店!$AC:$AC,通讯通路门店!$S:$S,$G640)</f>
        <v>0</v>
      </c>
      <c r="BK640" s="99">
        <f>SUMIFS(通讯通路门店!$AD:$AD,通讯通路门店!$S:$S,$G640)</f>
        <v>0</v>
      </c>
      <c r="BL640" s="99">
        <f>SUMIFS(通讯通路门店!$AE:$AE,通讯通路门店!$S:$S,$G640)</f>
        <v>0</v>
      </c>
      <c r="BM640" s="99">
        <f>SUMIFS(通讯通路门店!$AF:$AF,通讯通路门店!$S:$S,$G640)</f>
        <v>0</v>
      </c>
      <c r="BN640" s="99">
        <f>SUMIFS(通讯通路门店!$AG:$AG,通讯通路门店!$S:$S,$G640)</f>
        <v>0</v>
      </c>
      <c r="BO640" s="99">
        <f>SUMIFS(通讯通路门店!$AH:$AH,通讯通路门店!$S:$S,$G640)</f>
        <v>0</v>
      </c>
      <c r="BP640" s="99">
        <f>SUMIFS(通讯通路门店!$AI:$AI,通讯通路门店!$S:$S,$G640)</f>
        <v>0</v>
      </c>
      <c r="BQ640" s="83"/>
    </row>
    <row r="641" spans="1:69">
      <c r="A641" s="99" t="str">
        <f>IFERROR(_xlfn.XLOOKUP($G641,通讯通路门店!$S$4:$S$993933,通讯通路门店!$A$4:$A$993933,0,0),"")</f>
        <v/>
      </c>
      <c r="B641" s="99" t="str">
        <f>IFERROR(_xlfn.XLOOKUP($G641,通讯通路门店!$S$4:$S$993933,通讯通路门店!$B$4:$B$993933,0,0),"")</f>
        <v/>
      </c>
      <c r="C641" s="99" t="str">
        <f>IFERROR(_xlfn.XLOOKUP($G641,通讯通路门店!$S$4:$S$993933,通讯通路门店!$C$4:$C$993933,0,0),"")</f>
        <v/>
      </c>
      <c r="D641" s="99" t="str">
        <f>IFERROR(_xlfn.XLOOKUP($G641,通讯通路门店!$S$4:$S$993933,通讯通路门店!$D$4:$D$993933,0,0),"")</f>
        <v/>
      </c>
      <c r="E641" s="83"/>
      <c r="F641" s="83"/>
      <c r="G641" s="101" t="e">
        <v>#N/A</v>
      </c>
      <c r="H641" s="102" t="str">
        <f>IFERROR(_xlfn.XLOOKUP($G641,通讯通路门店!$S$4:$S$993933,通讯通路门店!$R$4:$R$993933,0,0),"")</f>
        <v/>
      </c>
      <c r="I641" s="83"/>
      <c r="J641" s="83"/>
      <c r="K641" s="83"/>
      <c r="L641" s="83"/>
      <c r="M641" s="83"/>
      <c r="N641" s="83"/>
      <c r="O641" s="83"/>
      <c r="P641" s="83"/>
      <c r="Q641" s="83"/>
      <c r="R641" s="83"/>
      <c r="S641" s="83"/>
      <c r="T641" s="83"/>
      <c r="U641" s="99">
        <f>COUNTIF(通讯通路门店!$S:$S,$G641)</f>
        <v>0</v>
      </c>
      <c r="V641" s="99">
        <f>COUNTIFS(通讯通路门店!$S:$S,$G641,通讯通路门店!$J:$J,"综合卖场")</f>
        <v>0</v>
      </c>
      <c r="W641" s="99">
        <f>SUMIFS(通讯通路门店!$AJ:$AJ,通讯通路门店!$S:$S,通讯客户沙盘!$G641)</f>
        <v>0</v>
      </c>
      <c r="X641" s="99">
        <f t="shared" si="45"/>
        <v>0</v>
      </c>
      <c r="Y641" s="99">
        <f>COUNTIFS(通讯通路门店!$S:$S,$G641,通讯通路门店!$J:$J,"荣耀体验店")+COUNTIFS(通讯通路门店!$S:$S,$G641,通讯通路门店!$J:$J,"荣耀授权专卖店")</f>
        <v>0</v>
      </c>
      <c r="Z641" s="99">
        <f>COUNTIFS(通讯通路门店!$S:$S,$G641,通讯通路门店!$J:$J,"VIVO体验店")</f>
        <v>0</v>
      </c>
      <c r="AA641" s="99">
        <f>COUNTIFS(通讯通路门店!$S:$S,$G641,通讯通路门店!$J:$J,"OPPO体验店")</f>
        <v>0</v>
      </c>
      <c r="AB641" s="99">
        <f>COUNTIFS(通讯通路门店!$S:$S,$G641,通讯通路门店!$J:$J,"华为授权体验店")+COUNTIFS(通讯通路门店!$S:$S,$G641,通讯通路门店!$J:$J,"华为堡垒店")</f>
        <v>0</v>
      </c>
      <c r="AC641" s="99">
        <f>COUNTIFS(通讯通路门店!$S:$S,$G641,通讯通路门店!$J:$J,"小米体验店")</f>
        <v>0</v>
      </c>
      <c r="AD641" s="99">
        <f>COUNTIFS(通讯通路门店!$S:$S,$G641,通讯通路门店!$J:$J,"苹果体验店")</f>
        <v>0</v>
      </c>
      <c r="AE641" s="99">
        <f>COUNTIFS(通讯通路门店!$S:$S,$G641,通讯通路门店!$J:$J,"其他品牌专卖店")</f>
        <v>0</v>
      </c>
      <c r="AF641" s="99">
        <f>SUMIFS(通讯通路门店!$BI:$BI,通讯通路门店!$S:$S,$G641)</f>
        <v>0</v>
      </c>
      <c r="AG641" s="99">
        <f>SUMIFS(通讯通路门店!$BH:$BH,通讯通路门店!$S:$S,$G641)</f>
        <v>0</v>
      </c>
      <c r="AH641" s="99">
        <f t="shared" si="46"/>
        <v>0</v>
      </c>
      <c r="AI641" s="99">
        <f>SUMIFS(通讯通路门店!$BB:$BB,通讯通路门店!$S:$S,$G641)</f>
        <v>0</v>
      </c>
      <c r="AJ641" s="99">
        <f>SUMIFS(通讯通路门店!$BE:$BE,通讯通路门店!$S:$S,$G641)</f>
        <v>0</v>
      </c>
      <c r="AK641" s="99">
        <f>SUMIFS(通讯通路门店!$BG:$BG,通讯通路门店!$S:$S,$G641)</f>
        <v>0</v>
      </c>
      <c r="AL641" s="99">
        <f>SUMIFS(通讯通路门店!$BC:$BC,通讯通路门店!$S:$S,$G641)</f>
        <v>0</v>
      </c>
      <c r="AM641" s="99">
        <f>SUMIFS(通讯通路门店!$BD:$BD,通讯通路门店!$S:$S,$G641)</f>
        <v>0</v>
      </c>
      <c r="AN641" s="99">
        <f>SUMIFS(通讯通路门店!$BF:$BF,通讯通路门店!$S:$S,$G641)</f>
        <v>0</v>
      </c>
      <c r="AO641" s="99">
        <f t="shared" si="47"/>
        <v>0</v>
      </c>
      <c r="AP641" s="99">
        <f>SUMIFS(通讯通路门店!$K:$K,通讯通路门店!$S:$S,$G641)</f>
        <v>0</v>
      </c>
      <c r="AQ641" s="83"/>
      <c r="AR641" s="99">
        <f>SUMIFS(通讯通路门店!$T:$T,通讯通路门店!$S:$S,$G641)</f>
        <v>0</v>
      </c>
      <c r="AS641" s="99">
        <f>SUMIFS(通讯通路门店!$U:$U,通讯通路门店!$S:$S,$G641)</f>
        <v>0</v>
      </c>
      <c r="AT641" s="99">
        <f>SUMIFS(通讯通路门店!$V:$V,通讯通路门店!$S:$S,$G641)</f>
        <v>0</v>
      </c>
      <c r="AU641" s="99">
        <f>SUMIFS(通讯通路门店!$W:$W,通讯通路门店!$S:$S,$G641)</f>
        <v>0</v>
      </c>
      <c r="AV641" s="99">
        <f>SUMIFS(通讯通路门店!$Z:$Z,通讯通路门店!$S:$S,$G641)</f>
        <v>0</v>
      </c>
      <c r="AW641" s="99">
        <f>SUMIFS(通讯通路门店!$AB:$AB,通讯通路门店!$S:$S,$G641)</f>
        <v>0</v>
      </c>
      <c r="AX641" s="99">
        <f>SUMIFS(通讯通路门店!$X:$X,通讯通路门店!$S:$S,$G641)</f>
        <v>0</v>
      </c>
      <c r="AY641" s="99">
        <f>SUMIFS(通讯通路门店!$Y:$Y,通讯通路门店!$S:$S,$G641)</f>
        <v>0</v>
      </c>
      <c r="AZ641" s="99">
        <f>SUMIFS(通讯通路门店!$AA:$AA,通讯通路门店!$S:$S,$G641)</f>
        <v>0</v>
      </c>
      <c r="BA641" s="99">
        <f t="shared" si="48"/>
        <v>0</v>
      </c>
      <c r="BB641" s="99">
        <f t="shared" si="49"/>
        <v>0</v>
      </c>
      <c r="BC641" s="99">
        <f>SUMIFS(通讯通路门店!$W:$W,通讯通路门店!$S:$S,$G641,通讯通路门店!$J:$J,"荣耀体验店")+SUMIFS(通讯通路门店!$W:$W,通讯通路门店!$S:$S,$G641,通讯通路门店!$J:$J,"荣耀授权专卖店")</f>
        <v>0</v>
      </c>
      <c r="BD641" s="99">
        <f>SUMIFS(通讯通路门店!$Z:$Z,通讯通路门店!$S:$S,$G641,通讯通路门店!$J:$J,"VIVO体验店")</f>
        <v>0</v>
      </c>
      <c r="BE641" s="99">
        <f>SUMIFS(通讯通路门店!$AB:$AB,通讯通路门店!$S:$S,$G641,通讯通路门店!$J:$J,"OPPO体验店")</f>
        <v>0</v>
      </c>
      <c r="BF641" s="99">
        <f>SUMIFS(通讯通路门店!$X:$X,通讯通路门店!$S:$S,$G641,通讯通路门店!$J:$J,"华为授权体验店")+SUMIFS(通讯通路门店!$AA:$AA,通讯通路门店!$S:$S,$G641,通讯通路门店!$J:$J,"华为堡垒店")</f>
        <v>0</v>
      </c>
      <c r="BG641" s="99">
        <f>SUMIFS(通讯通路门店!$Y:$Y,通讯通路门店!$S:$S,$G641,通讯通路门店!$J:$J,"小米体验店")</f>
        <v>0</v>
      </c>
      <c r="BH641" s="99">
        <f>SUMIFS(通讯通路门店!$AA:$AA,通讯通路门店!$S:$S,$G641,通讯通路门店!$J:$J,"苹果体验店")</f>
        <v>0</v>
      </c>
      <c r="BI641" s="99">
        <f>SUMIFS(通讯通路门店!$K:$K,通讯通路门店!$S:$S,$G641,通讯通路门店!$J:$J,"其他品牌专卖店")</f>
        <v>0</v>
      </c>
      <c r="BJ641" s="99">
        <f>SUMIFS(通讯通路门店!$AC:$AC,通讯通路门店!$S:$S,$G641)</f>
        <v>0</v>
      </c>
      <c r="BK641" s="99">
        <f>SUMIFS(通讯通路门店!$AD:$AD,通讯通路门店!$S:$S,$G641)</f>
        <v>0</v>
      </c>
      <c r="BL641" s="99">
        <f>SUMIFS(通讯通路门店!$AE:$AE,通讯通路门店!$S:$S,$G641)</f>
        <v>0</v>
      </c>
      <c r="BM641" s="99">
        <f>SUMIFS(通讯通路门店!$AF:$AF,通讯通路门店!$S:$S,$G641)</f>
        <v>0</v>
      </c>
      <c r="BN641" s="99">
        <f>SUMIFS(通讯通路门店!$AG:$AG,通讯通路门店!$S:$S,$G641)</f>
        <v>0</v>
      </c>
      <c r="BO641" s="99">
        <f>SUMIFS(通讯通路门店!$AH:$AH,通讯通路门店!$S:$S,$G641)</f>
        <v>0</v>
      </c>
      <c r="BP641" s="99">
        <f>SUMIFS(通讯通路门店!$AI:$AI,通讯通路门店!$S:$S,$G641)</f>
        <v>0</v>
      </c>
      <c r="BQ641" s="83"/>
    </row>
    <row r="642" spans="1:69">
      <c r="A642" s="99" t="str">
        <f>IFERROR(_xlfn.XLOOKUP($G642,通讯通路门店!$S$4:$S$993933,通讯通路门店!$A$4:$A$993933,0,0),"")</f>
        <v/>
      </c>
      <c r="B642" s="99" t="str">
        <f>IFERROR(_xlfn.XLOOKUP($G642,通讯通路门店!$S$4:$S$993933,通讯通路门店!$B$4:$B$993933,0,0),"")</f>
        <v/>
      </c>
      <c r="C642" s="99" t="str">
        <f>IFERROR(_xlfn.XLOOKUP($G642,通讯通路门店!$S$4:$S$993933,通讯通路门店!$C$4:$C$993933,0,0),"")</f>
        <v/>
      </c>
      <c r="D642" s="99" t="str">
        <f>IFERROR(_xlfn.XLOOKUP($G642,通讯通路门店!$S$4:$S$993933,通讯通路门店!$D$4:$D$993933,0,0),"")</f>
        <v/>
      </c>
      <c r="E642" s="83"/>
      <c r="F642" s="83"/>
      <c r="G642" s="101" t="e">
        <v>#N/A</v>
      </c>
      <c r="H642" s="102" t="str">
        <f>IFERROR(_xlfn.XLOOKUP($G642,通讯通路门店!$S$4:$S$993933,通讯通路门店!$R$4:$R$993933,0,0),"")</f>
        <v/>
      </c>
      <c r="I642" s="83"/>
      <c r="J642" s="83"/>
      <c r="K642" s="83"/>
      <c r="L642" s="83"/>
      <c r="M642" s="83"/>
      <c r="N642" s="83"/>
      <c r="O642" s="83"/>
      <c r="P642" s="83"/>
      <c r="Q642" s="83"/>
      <c r="R642" s="83"/>
      <c r="S642" s="83"/>
      <c r="T642" s="83"/>
      <c r="U642" s="99">
        <f>COUNTIF(通讯通路门店!$S:$S,$G642)</f>
        <v>0</v>
      </c>
      <c r="V642" s="99">
        <f>COUNTIFS(通讯通路门店!$S:$S,$G642,通讯通路门店!$J:$J,"综合卖场")</f>
        <v>0</v>
      </c>
      <c r="W642" s="99">
        <f>SUMIFS(通讯通路门店!$AJ:$AJ,通讯通路门店!$S:$S,通讯客户沙盘!$G642)</f>
        <v>0</v>
      </c>
      <c r="X642" s="99">
        <f t="shared" si="45"/>
        <v>0</v>
      </c>
      <c r="Y642" s="99">
        <f>COUNTIFS(通讯通路门店!$S:$S,$G642,通讯通路门店!$J:$J,"荣耀体验店")+COUNTIFS(通讯通路门店!$S:$S,$G642,通讯通路门店!$J:$J,"荣耀授权专卖店")</f>
        <v>0</v>
      </c>
      <c r="Z642" s="99">
        <f>COUNTIFS(通讯通路门店!$S:$S,$G642,通讯通路门店!$J:$J,"VIVO体验店")</f>
        <v>0</v>
      </c>
      <c r="AA642" s="99">
        <f>COUNTIFS(通讯通路门店!$S:$S,$G642,通讯通路门店!$J:$J,"OPPO体验店")</f>
        <v>0</v>
      </c>
      <c r="AB642" s="99">
        <f>COUNTIFS(通讯通路门店!$S:$S,$G642,通讯通路门店!$J:$J,"华为授权体验店")+COUNTIFS(通讯通路门店!$S:$S,$G642,通讯通路门店!$J:$J,"华为堡垒店")</f>
        <v>0</v>
      </c>
      <c r="AC642" s="99">
        <f>COUNTIFS(通讯通路门店!$S:$S,$G642,通讯通路门店!$J:$J,"小米体验店")</f>
        <v>0</v>
      </c>
      <c r="AD642" s="99">
        <f>COUNTIFS(通讯通路门店!$S:$S,$G642,通讯通路门店!$J:$J,"苹果体验店")</f>
        <v>0</v>
      </c>
      <c r="AE642" s="99">
        <f>COUNTIFS(通讯通路门店!$S:$S,$G642,通讯通路门店!$J:$J,"其他品牌专卖店")</f>
        <v>0</v>
      </c>
      <c r="AF642" s="99">
        <f>SUMIFS(通讯通路门店!$BI:$BI,通讯通路门店!$S:$S,$G642)</f>
        <v>0</v>
      </c>
      <c r="AG642" s="99">
        <f>SUMIFS(通讯通路门店!$BH:$BH,通讯通路门店!$S:$S,$G642)</f>
        <v>0</v>
      </c>
      <c r="AH642" s="99">
        <f t="shared" si="46"/>
        <v>0</v>
      </c>
      <c r="AI642" s="99">
        <f>SUMIFS(通讯通路门店!$BB:$BB,通讯通路门店!$S:$S,$G642)</f>
        <v>0</v>
      </c>
      <c r="AJ642" s="99">
        <f>SUMIFS(通讯通路门店!$BE:$BE,通讯通路门店!$S:$S,$G642)</f>
        <v>0</v>
      </c>
      <c r="AK642" s="99">
        <f>SUMIFS(通讯通路门店!$BG:$BG,通讯通路门店!$S:$S,$G642)</f>
        <v>0</v>
      </c>
      <c r="AL642" s="99">
        <f>SUMIFS(通讯通路门店!$BC:$BC,通讯通路门店!$S:$S,$G642)</f>
        <v>0</v>
      </c>
      <c r="AM642" s="99">
        <f>SUMIFS(通讯通路门店!$BD:$BD,通讯通路门店!$S:$S,$G642)</f>
        <v>0</v>
      </c>
      <c r="AN642" s="99">
        <f>SUMIFS(通讯通路门店!$BF:$BF,通讯通路门店!$S:$S,$G642)</f>
        <v>0</v>
      </c>
      <c r="AO642" s="99">
        <f t="shared" si="47"/>
        <v>0</v>
      </c>
      <c r="AP642" s="99">
        <f>SUMIFS(通讯通路门店!$K:$K,通讯通路门店!$S:$S,$G642)</f>
        <v>0</v>
      </c>
      <c r="AQ642" s="83"/>
      <c r="AR642" s="99">
        <f>SUMIFS(通讯通路门店!$T:$T,通讯通路门店!$S:$S,$G642)</f>
        <v>0</v>
      </c>
      <c r="AS642" s="99">
        <f>SUMIFS(通讯通路门店!$U:$U,通讯通路门店!$S:$S,$G642)</f>
        <v>0</v>
      </c>
      <c r="AT642" s="99">
        <f>SUMIFS(通讯通路门店!$V:$V,通讯通路门店!$S:$S,$G642)</f>
        <v>0</v>
      </c>
      <c r="AU642" s="99">
        <f>SUMIFS(通讯通路门店!$W:$W,通讯通路门店!$S:$S,$G642)</f>
        <v>0</v>
      </c>
      <c r="AV642" s="99">
        <f>SUMIFS(通讯通路门店!$Z:$Z,通讯通路门店!$S:$S,$G642)</f>
        <v>0</v>
      </c>
      <c r="AW642" s="99">
        <f>SUMIFS(通讯通路门店!$AB:$AB,通讯通路门店!$S:$S,$G642)</f>
        <v>0</v>
      </c>
      <c r="AX642" s="99">
        <f>SUMIFS(通讯通路门店!$X:$X,通讯通路门店!$S:$S,$G642)</f>
        <v>0</v>
      </c>
      <c r="AY642" s="99">
        <f>SUMIFS(通讯通路门店!$Y:$Y,通讯通路门店!$S:$S,$G642)</f>
        <v>0</v>
      </c>
      <c r="AZ642" s="99">
        <f>SUMIFS(通讯通路门店!$AA:$AA,通讯通路门店!$S:$S,$G642)</f>
        <v>0</v>
      </c>
      <c r="BA642" s="99">
        <f t="shared" si="48"/>
        <v>0</v>
      </c>
      <c r="BB642" s="99">
        <f t="shared" si="49"/>
        <v>0</v>
      </c>
      <c r="BC642" s="99">
        <f>SUMIFS(通讯通路门店!$W:$W,通讯通路门店!$S:$S,$G642,通讯通路门店!$J:$J,"荣耀体验店")+SUMIFS(通讯通路门店!$W:$W,通讯通路门店!$S:$S,$G642,通讯通路门店!$J:$J,"荣耀授权专卖店")</f>
        <v>0</v>
      </c>
      <c r="BD642" s="99">
        <f>SUMIFS(通讯通路门店!$Z:$Z,通讯通路门店!$S:$S,$G642,通讯通路门店!$J:$J,"VIVO体验店")</f>
        <v>0</v>
      </c>
      <c r="BE642" s="99">
        <f>SUMIFS(通讯通路门店!$AB:$AB,通讯通路门店!$S:$S,$G642,通讯通路门店!$J:$J,"OPPO体验店")</f>
        <v>0</v>
      </c>
      <c r="BF642" s="99">
        <f>SUMIFS(通讯通路门店!$X:$X,通讯通路门店!$S:$S,$G642,通讯通路门店!$J:$J,"华为授权体验店")+SUMIFS(通讯通路门店!$AA:$AA,通讯通路门店!$S:$S,$G642,通讯通路门店!$J:$J,"华为堡垒店")</f>
        <v>0</v>
      </c>
      <c r="BG642" s="99">
        <f>SUMIFS(通讯通路门店!$Y:$Y,通讯通路门店!$S:$S,$G642,通讯通路门店!$J:$J,"小米体验店")</f>
        <v>0</v>
      </c>
      <c r="BH642" s="99">
        <f>SUMIFS(通讯通路门店!$AA:$AA,通讯通路门店!$S:$S,$G642,通讯通路门店!$J:$J,"苹果体验店")</f>
        <v>0</v>
      </c>
      <c r="BI642" s="99">
        <f>SUMIFS(通讯通路门店!$K:$K,通讯通路门店!$S:$S,$G642,通讯通路门店!$J:$J,"其他品牌专卖店")</f>
        <v>0</v>
      </c>
      <c r="BJ642" s="99">
        <f>SUMIFS(通讯通路门店!$AC:$AC,通讯通路门店!$S:$S,$G642)</f>
        <v>0</v>
      </c>
      <c r="BK642" s="99">
        <f>SUMIFS(通讯通路门店!$AD:$AD,通讯通路门店!$S:$S,$G642)</f>
        <v>0</v>
      </c>
      <c r="BL642" s="99">
        <f>SUMIFS(通讯通路门店!$AE:$AE,通讯通路门店!$S:$S,$G642)</f>
        <v>0</v>
      </c>
      <c r="BM642" s="99">
        <f>SUMIFS(通讯通路门店!$AF:$AF,通讯通路门店!$S:$S,$G642)</f>
        <v>0</v>
      </c>
      <c r="BN642" s="99">
        <f>SUMIFS(通讯通路门店!$AG:$AG,通讯通路门店!$S:$S,$G642)</f>
        <v>0</v>
      </c>
      <c r="BO642" s="99">
        <f>SUMIFS(通讯通路门店!$AH:$AH,通讯通路门店!$S:$S,$G642)</f>
        <v>0</v>
      </c>
      <c r="BP642" s="99">
        <f>SUMIFS(通讯通路门店!$AI:$AI,通讯通路门店!$S:$S,$G642)</f>
        <v>0</v>
      </c>
      <c r="BQ642" s="83"/>
    </row>
    <row r="643" spans="1:69">
      <c r="A643" s="99" t="str">
        <f>IFERROR(_xlfn.XLOOKUP($G643,通讯通路门店!$S$4:$S$993933,通讯通路门店!$A$4:$A$993933,0,0),"")</f>
        <v/>
      </c>
      <c r="B643" s="99" t="str">
        <f>IFERROR(_xlfn.XLOOKUP($G643,通讯通路门店!$S$4:$S$993933,通讯通路门店!$B$4:$B$993933,0,0),"")</f>
        <v/>
      </c>
      <c r="C643" s="99" t="str">
        <f>IFERROR(_xlfn.XLOOKUP($G643,通讯通路门店!$S$4:$S$993933,通讯通路门店!$C$4:$C$993933,0,0),"")</f>
        <v/>
      </c>
      <c r="D643" s="99" t="str">
        <f>IFERROR(_xlfn.XLOOKUP($G643,通讯通路门店!$S$4:$S$993933,通讯通路门店!$D$4:$D$993933,0,0),"")</f>
        <v/>
      </c>
      <c r="E643" s="83"/>
      <c r="F643" s="83"/>
      <c r="G643" s="101" t="e">
        <v>#N/A</v>
      </c>
      <c r="H643" s="102" t="str">
        <f>IFERROR(_xlfn.XLOOKUP($G643,通讯通路门店!$S$4:$S$993933,通讯通路门店!$R$4:$R$993933,0,0),"")</f>
        <v/>
      </c>
      <c r="I643" s="83"/>
      <c r="J643" s="83"/>
      <c r="K643" s="83"/>
      <c r="L643" s="83"/>
      <c r="M643" s="83"/>
      <c r="N643" s="83"/>
      <c r="O643" s="83"/>
      <c r="P643" s="83"/>
      <c r="Q643" s="83"/>
      <c r="R643" s="83"/>
      <c r="S643" s="83"/>
      <c r="T643" s="83"/>
      <c r="U643" s="99">
        <f>COUNTIF(通讯通路门店!$S:$S,$G643)</f>
        <v>0</v>
      </c>
      <c r="V643" s="99">
        <f>COUNTIFS(通讯通路门店!$S:$S,$G643,通讯通路门店!$J:$J,"综合卖场")</f>
        <v>0</v>
      </c>
      <c r="W643" s="99">
        <f>SUMIFS(通讯通路门店!$AJ:$AJ,通讯通路门店!$S:$S,通讯客户沙盘!$G643)</f>
        <v>0</v>
      </c>
      <c r="X643" s="99">
        <f t="shared" si="45"/>
        <v>0</v>
      </c>
      <c r="Y643" s="99">
        <f>COUNTIFS(通讯通路门店!$S:$S,$G643,通讯通路门店!$J:$J,"荣耀体验店")+COUNTIFS(通讯通路门店!$S:$S,$G643,通讯通路门店!$J:$J,"荣耀授权专卖店")</f>
        <v>0</v>
      </c>
      <c r="Z643" s="99">
        <f>COUNTIFS(通讯通路门店!$S:$S,$G643,通讯通路门店!$J:$J,"VIVO体验店")</f>
        <v>0</v>
      </c>
      <c r="AA643" s="99">
        <f>COUNTIFS(通讯通路门店!$S:$S,$G643,通讯通路门店!$J:$J,"OPPO体验店")</f>
        <v>0</v>
      </c>
      <c r="AB643" s="99">
        <f>COUNTIFS(通讯通路门店!$S:$S,$G643,通讯通路门店!$J:$J,"华为授权体验店")+COUNTIFS(通讯通路门店!$S:$S,$G643,通讯通路门店!$J:$J,"华为堡垒店")</f>
        <v>0</v>
      </c>
      <c r="AC643" s="99">
        <f>COUNTIFS(通讯通路门店!$S:$S,$G643,通讯通路门店!$J:$J,"小米体验店")</f>
        <v>0</v>
      </c>
      <c r="AD643" s="99">
        <f>COUNTIFS(通讯通路门店!$S:$S,$G643,通讯通路门店!$J:$J,"苹果体验店")</f>
        <v>0</v>
      </c>
      <c r="AE643" s="99">
        <f>COUNTIFS(通讯通路门店!$S:$S,$G643,通讯通路门店!$J:$J,"其他品牌专卖店")</f>
        <v>0</v>
      </c>
      <c r="AF643" s="99">
        <f>SUMIFS(通讯通路门店!$BI:$BI,通讯通路门店!$S:$S,$G643)</f>
        <v>0</v>
      </c>
      <c r="AG643" s="99">
        <f>SUMIFS(通讯通路门店!$BH:$BH,通讯通路门店!$S:$S,$G643)</f>
        <v>0</v>
      </c>
      <c r="AH643" s="99">
        <f t="shared" si="46"/>
        <v>0</v>
      </c>
      <c r="AI643" s="99">
        <f>SUMIFS(通讯通路门店!$BB:$BB,通讯通路门店!$S:$S,$G643)</f>
        <v>0</v>
      </c>
      <c r="AJ643" s="99">
        <f>SUMIFS(通讯通路门店!$BE:$BE,通讯通路门店!$S:$S,$G643)</f>
        <v>0</v>
      </c>
      <c r="AK643" s="99">
        <f>SUMIFS(通讯通路门店!$BG:$BG,通讯通路门店!$S:$S,$G643)</f>
        <v>0</v>
      </c>
      <c r="AL643" s="99">
        <f>SUMIFS(通讯通路门店!$BC:$BC,通讯通路门店!$S:$S,$G643)</f>
        <v>0</v>
      </c>
      <c r="AM643" s="99">
        <f>SUMIFS(通讯通路门店!$BD:$BD,通讯通路门店!$S:$S,$G643)</f>
        <v>0</v>
      </c>
      <c r="AN643" s="99">
        <f>SUMIFS(通讯通路门店!$BF:$BF,通讯通路门店!$S:$S,$G643)</f>
        <v>0</v>
      </c>
      <c r="AO643" s="99">
        <f t="shared" si="47"/>
        <v>0</v>
      </c>
      <c r="AP643" s="99">
        <f>SUMIFS(通讯通路门店!$K:$K,通讯通路门店!$S:$S,$G643)</f>
        <v>0</v>
      </c>
      <c r="AQ643" s="83"/>
      <c r="AR643" s="99">
        <f>SUMIFS(通讯通路门店!$T:$T,通讯通路门店!$S:$S,$G643)</f>
        <v>0</v>
      </c>
      <c r="AS643" s="99">
        <f>SUMIFS(通讯通路门店!$U:$U,通讯通路门店!$S:$S,$G643)</f>
        <v>0</v>
      </c>
      <c r="AT643" s="99">
        <f>SUMIFS(通讯通路门店!$V:$V,通讯通路门店!$S:$S,$G643)</f>
        <v>0</v>
      </c>
      <c r="AU643" s="99">
        <f>SUMIFS(通讯通路门店!$W:$W,通讯通路门店!$S:$S,$G643)</f>
        <v>0</v>
      </c>
      <c r="AV643" s="99">
        <f>SUMIFS(通讯通路门店!$Z:$Z,通讯通路门店!$S:$S,$G643)</f>
        <v>0</v>
      </c>
      <c r="AW643" s="99">
        <f>SUMIFS(通讯通路门店!$AB:$AB,通讯通路门店!$S:$S,$G643)</f>
        <v>0</v>
      </c>
      <c r="AX643" s="99">
        <f>SUMIFS(通讯通路门店!$X:$X,通讯通路门店!$S:$S,$G643)</f>
        <v>0</v>
      </c>
      <c r="AY643" s="99">
        <f>SUMIFS(通讯通路门店!$Y:$Y,通讯通路门店!$S:$S,$G643)</f>
        <v>0</v>
      </c>
      <c r="AZ643" s="99">
        <f>SUMIFS(通讯通路门店!$AA:$AA,通讯通路门店!$S:$S,$G643)</f>
        <v>0</v>
      </c>
      <c r="BA643" s="99">
        <f t="shared" si="48"/>
        <v>0</v>
      </c>
      <c r="BB643" s="99">
        <f t="shared" si="49"/>
        <v>0</v>
      </c>
      <c r="BC643" s="99">
        <f>SUMIFS(通讯通路门店!$W:$W,通讯通路门店!$S:$S,$G643,通讯通路门店!$J:$J,"荣耀体验店")+SUMIFS(通讯通路门店!$W:$W,通讯通路门店!$S:$S,$G643,通讯通路门店!$J:$J,"荣耀授权专卖店")</f>
        <v>0</v>
      </c>
      <c r="BD643" s="99">
        <f>SUMIFS(通讯通路门店!$Z:$Z,通讯通路门店!$S:$S,$G643,通讯通路门店!$J:$J,"VIVO体验店")</f>
        <v>0</v>
      </c>
      <c r="BE643" s="99">
        <f>SUMIFS(通讯通路门店!$AB:$AB,通讯通路门店!$S:$S,$G643,通讯通路门店!$J:$J,"OPPO体验店")</f>
        <v>0</v>
      </c>
      <c r="BF643" s="99">
        <f>SUMIFS(通讯通路门店!$X:$X,通讯通路门店!$S:$S,$G643,通讯通路门店!$J:$J,"华为授权体验店")+SUMIFS(通讯通路门店!$AA:$AA,通讯通路门店!$S:$S,$G643,通讯通路门店!$J:$J,"华为堡垒店")</f>
        <v>0</v>
      </c>
      <c r="BG643" s="99">
        <f>SUMIFS(通讯通路门店!$Y:$Y,通讯通路门店!$S:$S,$G643,通讯通路门店!$J:$J,"小米体验店")</f>
        <v>0</v>
      </c>
      <c r="BH643" s="99">
        <f>SUMIFS(通讯通路门店!$AA:$AA,通讯通路门店!$S:$S,$G643,通讯通路门店!$J:$J,"苹果体验店")</f>
        <v>0</v>
      </c>
      <c r="BI643" s="99">
        <f>SUMIFS(通讯通路门店!$K:$K,通讯通路门店!$S:$S,$G643,通讯通路门店!$J:$J,"其他品牌专卖店")</f>
        <v>0</v>
      </c>
      <c r="BJ643" s="99">
        <f>SUMIFS(通讯通路门店!$AC:$AC,通讯通路门店!$S:$S,$G643)</f>
        <v>0</v>
      </c>
      <c r="BK643" s="99">
        <f>SUMIFS(通讯通路门店!$AD:$AD,通讯通路门店!$S:$S,$G643)</f>
        <v>0</v>
      </c>
      <c r="BL643" s="99">
        <f>SUMIFS(通讯通路门店!$AE:$AE,通讯通路门店!$S:$S,$G643)</f>
        <v>0</v>
      </c>
      <c r="BM643" s="99">
        <f>SUMIFS(通讯通路门店!$AF:$AF,通讯通路门店!$S:$S,$G643)</f>
        <v>0</v>
      </c>
      <c r="BN643" s="99">
        <f>SUMIFS(通讯通路门店!$AG:$AG,通讯通路门店!$S:$S,$G643)</f>
        <v>0</v>
      </c>
      <c r="BO643" s="99">
        <f>SUMIFS(通讯通路门店!$AH:$AH,通讯通路门店!$S:$S,$G643)</f>
        <v>0</v>
      </c>
      <c r="BP643" s="99">
        <f>SUMIFS(通讯通路门店!$AI:$AI,通讯通路门店!$S:$S,$G643)</f>
        <v>0</v>
      </c>
      <c r="BQ643" s="83"/>
    </row>
    <row r="644" spans="1:69">
      <c r="A644" s="99" t="str">
        <f>IFERROR(_xlfn.XLOOKUP($G644,通讯通路门店!$S$4:$S$993933,通讯通路门店!$A$4:$A$993933,0,0),"")</f>
        <v/>
      </c>
      <c r="B644" s="99" t="str">
        <f>IFERROR(_xlfn.XLOOKUP($G644,通讯通路门店!$S$4:$S$993933,通讯通路门店!$B$4:$B$993933,0,0),"")</f>
        <v/>
      </c>
      <c r="C644" s="99" t="str">
        <f>IFERROR(_xlfn.XLOOKUP($G644,通讯通路门店!$S$4:$S$993933,通讯通路门店!$C$4:$C$993933,0,0),"")</f>
        <v/>
      </c>
      <c r="D644" s="99" t="str">
        <f>IFERROR(_xlfn.XLOOKUP($G644,通讯通路门店!$S$4:$S$993933,通讯通路门店!$D$4:$D$993933,0,0),"")</f>
        <v/>
      </c>
      <c r="E644" s="83"/>
      <c r="F644" s="83"/>
      <c r="G644" s="101" t="e">
        <v>#N/A</v>
      </c>
      <c r="H644" s="102" t="str">
        <f>IFERROR(_xlfn.XLOOKUP($G644,通讯通路门店!$S$4:$S$993933,通讯通路门店!$R$4:$R$993933,0,0),"")</f>
        <v/>
      </c>
      <c r="I644" s="83"/>
      <c r="J644" s="83"/>
      <c r="K644" s="83"/>
      <c r="L644" s="83"/>
      <c r="M644" s="83"/>
      <c r="N644" s="83"/>
      <c r="O644" s="83"/>
      <c r="P644" s="83"/>
      <c r="Q644" s="83"/>
      <c r="R644" s="83"/>
      <c r="S644" s="83"/>
      <c r="T644" s="83"/>
      <c r="U644" s="99">
        <f>COUNTIF(通讯通路门店!$S:$S,$G644)</f>
        <v>0</v>
      </c>
      <c r="V644" s="99">
        <f>COUNTIFS(通讯通路门店!$S:$S,$G644,通讯通路门店!$J:$J,"综合卖场")</f>
        <v>0</v>
      </c>
      <c r="W644" s="99">
        <f>SUMIFS(通讯通路门店!$AJ:$AJ,通讯通路门店!$S:$S,通讯客户沙盘!$G644)</f>
        <v>0</v>
      </c>
      <c r="X644" s="99">
        <f t="shared" ref="X644:X707" si="50">Y644+Z644+AA644+AB644+AC644+AD644+AE644</f>
        <v>0</v>
      </c>
      <c r="Y644" s="99">
        <f>COUNTIFS(通讯通路门店!$S:$S,$G644,通讯通路门店!$J:$J,"荣耀体验店")+COUNTIFS(通讯通路门店!$S:$S,$G644,通讯通路门店!$J:$J,"荣耀授权专卖店")</f>
        <v>0</v>
      </c>
      <c r="Z644" s="99">
        <f>COUNTIFS(通讯通路门店!$S:$S,$G644,通讯通路门店!$J:$J,"VIVO体验店")</f>
        <v>0</v>
      </c>
      <c r="AA644" s="99">
        <f>COUNTIFS(通讯通路门店!$S:$S,$G644,通讯通路门店!$J:$J,"OPPO体验店")</f>
        <v>0</v>
      </c>
      <c r="AB644" s="99">
        <f>COUNTIFS(通讯通路门店!$S:$S,$G644,通讯通路门店!$J:$J,"华为授权体验店")+COUNTIFS(通讯通路门店!$S:$S,$G644,通讯通路门店!$J:$J,"华为堡垒店")</f>
        <v>0</v>
      </c>
      <c r="AC644" s="99">
        <f>COUNTIFS(通讯通路门店!$S:$S,$G644,通讯通路门店!$J:$J,"小米体验店")</f>
        <v>0</v>
      </c>
      <c r="AD644" s="99">
        <f>COUNTIFS(通讯通路门店!$S:$S,$G644,通讯通路门店!$J:$J,"苹果体验店")</f>
        <v>0</v>
      </c>
      <c r="AE644" s="99">
        <f>COUNTIFS(通讯通路门店!$S:$S,$G644,通讯通路门店!$J:$J,"其他品牌专卖店")</f>
        <v>0</v>
      </c>
      <c r="AF644" s="99">
        <f>SUMIFS(通讯通路门店!$BI:$BI,通讯通路门店!$S:$S,$G644)</f>
        <v>0</v>
      </c>
      <c r="AG644" s="99">
        <f>SUMIFS(通讯通路门店!$BH:$BH,通讯通路门店!$S:$S,$G644)</f>
        <v>0</v>
      </c>
      <c r="AH644" s="99">
        <f t="shared" ref="AH644:AH707" si="51">AI644+AJ644+AK644+AL644+AM644+AN644</f>
        <v>0</v>
      </c>
      <c r="AI644" s="99">
        <f>SUMIFS(通讯通路门店!$BB:$BB,通讯通路门店!$S:$S,$G644)</f>
        <v>0</v>
      </c>
      <c r="AJ644" s="99">
        <f>SUMIFS(通讯通路门店!$BE:$BE,通讯通路门店!$S:$S,$G644)</f>
        <v>0</v>
      </c>
      <c r="AK644" s="99">
        <f>SUMIFS(通讯通路门店!$BG:$BG,通讯通路门店!$S:$S,$G644)</f>
        <v>0</v>
      </c>
      <c r="AL644" s="99">
        <f>SUMIFS(通讯通路门店!$BC:$BC,通讯通路门店!$S:$S,$G644)</f>
        <v>0</v>
      </c>
      <c r="AM644" s="99">
        <f>SUMIFS(通讯通路门店!$BD:$BD,通讯通路门店!$S:$S,$G644)</f>
        <v>0</v>
      </c>
      <c r="AN644" s="99">
        <f>SUMIFS(通讯通路门店!$BF:$BF,通讯通路门店!$S:$S,$G644)</f>
        <v>0</v>
      </c>
      <c r="AO644" s="99">
        <f t="shared" ref="AO644:AO707" si="52">AP644+AQ644</f>
        <v>0</v>
      </c>
      <c r="AP644" s="99">
        <f>SUMIFS(通讯通路门店!$K:$K,通讯通路门店!$S:$S,$G644)</f>
        <v>0</v>
      </c>
      <c r="AQ644" s="83"/>
      <c r="AR644" s="99">
        <f>SUMIFS(通讯通路门店!$T:$T,通讯通路门店!$S:$S,$G644)</f>
        <v>0</v>
      </c>
      <c r="AS644" s="99">
        <f>SUMIFS(通讯通路门店!$U:$U,通讯通路门店!$S:$S,$G644)</f>
        <v>0</v>
      </c>
      <c r="AT644" s="99">
        <f>SUMIFS(通讯通路门店!$V:$V,通讯通路门店!$S:$S,$G644)</f>
        <v>0</v>
      </c>
      <c r="AU644" s="99">
        <f>SUMIFS(通讯通路门店!$W:$W,通讯通路门店!$S:$S,$G644)</f>
        <v>0</v>
      </c>
      <c r="AV644" s="99">
        <f>SUMIFS(通讯通路门店!$Z:$Z,通讯通路门店!$S:$S,$G644)</f>
        <v>0</v>
      </c>
      <c r="AW644" s="99">
        <f>SUMIFS(通讯通路门店!$AB:$AB,通讯通路门店!$S:$S,$G644)</f>
        <v>0</v>
      </c>
      <c r="AX644" s="99">
        <f>SUMIFS(通讯通路门店!$X:$X,通讯通路门店!$S:$S,$G644)</f>
        <v>0</v>
      </c>
      <c r="AY644" s="99">
        <f>SUMIFS(通讯通路门店!$Y:$Y,通讯通路门店!$S:$S,$G644)</f>
        <v>0</v>
      </c>
      <c r="AZ644" s="99">
        <f>SUMIFS(通讯通路门店!$AA:$AA,通讯通路门店!$S:$S,$G644)</f>
        <v>0</v>
      </c>
      <c r="BA644" s="99">
        <f t="shared" ref="BA644:BA707" si="53">AP644-BB644</f>
        <v>0</v>
      </c>
      <c r="BB644" s="99">
        <f t="shared" ref="BB644:BB707" si="54">BC644+BD644+BE644+BF644+BG644+BH644</f>
        <v>0</v>
      </c>
      <c r="BC644" s="99">
        <f>SUMIFS(通讯通路门店!$W:$W,通讯通路门店!$S:$S,$G644,通讯通路门店!$J:$J,"荣耀体验店")+SUMIFS(通讯通路门店!$W:$W,通讯通路门店!$S:$S,$G644,通讯通路门店!$J:$J,"荣耀授权专卖店")</f>
        <v>0</v>
      </c>
      <c r="BD644" s="99">
        <f>SUMIFS(通讯通路门店!$Z:$Z,通讯通路门店!$S:$S,$G644,通讯通路门店!$J:$J,"VIVO体验店")</f>
        <v>0</v>
      </c>
      <c r="BE644" s="99">
        <f>SUMIFS(通讯通路门店!$AB:$AB,通讯通路门店!$S:$S,$G644,通讯通路门店!$J:$J,"OPPO体验店")</f>
        <v>0</v>
      </c>
      <c r="BF644" s="99">
        <f>SUMIFS(通讯通路门店!$X:$X,通讯通路门店!$S:$S,$G644,通讯通路门店!$J:$J,"华为授权体验店")+SUMIFS(通讯通路门店!$AA:$AA,通讯通路门店!$S:$S,$G644,通讯通路门店!$J:$J,"华为堡垒店")</f>
        <v>0</v>
      </c>
      <c r="BG644" s="99">
        <f>SUMIFS(通讯通路门店!$Y:$Y,通讯通路门店!$S:$S,$G644,通讯通路门店!$J:$J,"小米体验店")</f>
        <v>0</v>
      </c>
      <c r="BH644" s="99">
        <f>SUMIFS(通讯通路门店!$AA:$AA,通讯通路门店!$S:$S,$G644,通讯通路门店!$J:$J,"苹果体验店")</f>
        <v>0</v>
      </c>
      <c r="BI644" s="99">
        <f>SUMIFS(通讯通路门店!$K:$K,通讯通路门店!$S:$S,$G644,通讯通路门店!$J:$J,"其他品牌专卖店")</f>
        <v>0</v>
      </c>
      <c r="BJ644" s="99">
        <f>SUMIFS(通讯通路门店!$AC:$AC,通讯通路门店!$S:$S,$G644)</f>
        <v>0</v>
      </c>
      <c r="BK644" s="99">
        <f>SUMIFS(通讯通路门店!$AD:$AD,通讯通路门店!$S:$S,$G644)</f>
        <v>0</v>
      </c>
      <c r="BL644" s="99">
        <f>SUMIFS(通讯通路门店!$AE:$AE,通讯通路门店!$S:$S,$G644)</f>
        <v>0</v>
      </c>
      <c r="BM644" s="99">
        <f>SUMIFS(通讯通路门店!$AF:$AF,通讯通路门店!$S:$S,$G644)</f>
        <v>0</v>
      </c>
      <c r="BN644" s="99">
        <f>SUMIFS(通讯通路门店!$AG:$AG,通讯通路门店!$S:$S,$G644)</f>
        <v>0</v>
      </c>
      <c r="BO644" s="99">
        <f>SUMIFS(通讯通路门店!$AH:$AH,通讯通路门店!$S:$S,$G644)</f>
        <v>0</v>
      </c>
      <c r="BP644" s="99">
        <f>SUMIFS(通讯通路门店!$AI:$AI,通讯通路门店!$S:$S,$G644)</f>
        <v>0</v>
      </c>
      <c r="BQ644" s="83"/>
    </row>
    <row r="645" spans="1:69">
      <c r="A645" s="99" t="str">
        <f>IFERROR(_xlfn.XLOOKUP($G645,通讯通路门店!$S$4:$S$993933,通讯通路门店!$A$4:$A$993933,0,0),"")</f>
        <v/>
      </c>
      <c r="B645" s="99" t="str">
        <f>IFERROR(_xlfn.XLOOKUP($G645,通讯通路门店!$S$4:$S$993933,通讯通路门店!$B$4:$B$993933,0,0),"")</f>
        <v/>
      </c>
      <c r="C645" s="99" t="str">
        <f>IFERROR(_xlfn.XLOOKUP($G645,通讯通路门店!$S$4:$S$993933,通讯通路门店!$C$4:$C$993933,0,0),"")</f>
        <v/>
      </c>
      <c r="D645" s="99" t="str">
        <f>IFERROR(_xlfn.XLOOKUP($G645,通讯通路门店!$S$4:$S$993933,通讯通路门店!$D$4:$D$993933,0,0),"")</f>
        <v/>
      </c>
      <c r="E645" s="83"/>
      <c r="F645" s="83"/>
      <c r="G645" s="101" t="e">
        <v>#N/A</v>
      </c>
      <c r="H645" s="102" t="str">
        <f>IFERROR(_xlfn.XLOOKUP($G645,通讯通路门店!$S$4:$S$993933,通讯通路门店!$R$4:$R$993933,0,0),"")</f>
        <v/>
      </c>
      <c r="I645" s="83"/>
      <c r="J645" s="83"/>
      <c r="K645" s="83"/>
      <c r="L645" s="83"/>
      <c r="M645" s="83"/>
      <c r="N645" s="83"/>
      <c r="O645" s="83"/>
      <c r="P645" s="83"/>
      <c r="Q645" s="83"/>
      <c r="R645" s="83"/>
      <c r="S645" s="83"/>
      <c r="T645" s="83"/>
      <c r="U645" s="99">
        <f>COUNTIF(通讯通路门店!$S:$S,$G645)</f>
        <v>0</v>
      </c>
      <c r="V645" s="99">
        <f>COUNTIFS(通讯通路门店!$S:$S,$G645,通讯通路门店!$J:$J,"综合卖场")</f>
        <v>0</v>
      </c>
      <c r="W645" s="99">
        <f>SUMIFS(通讯通路门店!$AJ:$AJ,通讯通路门店!$S:$S,通讯客户沙盘!$G645)</f>
        <v>0</v>
      </c>
      <c r="X645" s="99">
        <f t="shared" si="50"/>
        <v>0</v>
      </c>
      <c r="Y645" s="99">
        <f>COUNTIFS(通讯通路门店!$S:$S,$G645,通讯通路门店!$J:$J,"荣耀体验店")+COUNTIFS(通讯通路门店!$S:$S,$G645,通讯通路门店!$J:$J,"荣耀授权专卖店")</f>
        <v>0</v>
      </c>
      <c r="Z645" s="99">
        <f>COUNTIFS(通讯通路门店!$S:$S,$G645,通讯通路门店!$J:$J,"VIVO体验店")</f>
        <v>0</v>
      </c>
      <c r="AA645" s="99">
        <f>COUNTIFS(通讯通路门店!$S:$S,$G645,通讯通路门店!$J:$J,"OPPO体验店")</f>
        <v>0</v>
      </c>
      <c r="AB645" s="99">
        <f>COUNTIFS(通讯通路门店!$S:$S,$G645,通讯通路门店!$J:$J,"华为授权体验店")+COUNTIFS(通讯通路门店!$S:$S,$G645,通讯通路门店!$J:$J,"华为堡垒店")</f>
        <v>0</v>
      </c>
      <c r="AC645" s="99">
        <f>COUNTIFS(通讯通路门店!$S:$S,$G645,通讯通路门店!$J:$J,"小米体验店")</f>
        <v>0</v>
      </c>
      <c r="AD645" s="99">
        <f>COUNTIFS(通讯通路门店!$S:$S,$G645,通讯通路门店!$J:$J,"苹果体验店")</f>
        <v>0</v>
      </c>
      <c r="AE645" s="99">
        <f>COUNTIFS(通讯通路门店!$S:$S,$G645,通讯通路门店!$J:$J,"其他品牌专卖店")</f>
        <v>0</v>
      </c>
      <c r="AF645" s="99">
        <f>SUMIFS(通讯通路门店!$BI:$BI,通讯通路门店!$S:$S,$G645)</f>
        <v>0</v>
      </c>
      <c r="AG645" s="99">
        <f>SUMIFS(通讯通路门店!$BH:$BH,通讯通路门店!$S:$S,$G645)</f>
        <v>0</v>
      </c>
      <c r="AH645" s="99">
        <f t="shared" si="51"/>
        <v>0</v>
      </c>
      <c r="AI645" s="99">
        <f>SUMIFS(通讯通路门店!$BB:$BB,通讯通路门店!$S:$S,$G645)</f>
        <v>0</v>
      </c>
      <c r="AJ645" s="99">
        <f>SUMIFS(通讯通路门店!$BE:$BE,通讯通路门店!$S:$S,$G645)</f>
        <v>0</v>
      </c>
      <c r="AK645" s="99">
        <f>SUMIFS(通讯通路门店!$BG:$BG,通讯通路门店!$S:$S,$G645)</f>
        <v>0</v>
      </c>
      <c r="AL645" s="99">
        <f>SUMIFS(通讯通路门店!$BC:$BC,通讯通路门店!$S:$S,$G645)</f>
        <v>0</v>
      </c>
      <c r="AM645" s="99">
        <f>SUMIFS(通讯通路门店!$BD:$BD,通讯通路门店!$S:$S,$G645)</f>
        <v>0</v>
      </c>
      <c r="AN645" s="99">
        <f>SUMIFS(通讯通路门店!$BF:$BF,通讯通路门店!$S:$S,$G645)</f>
        <v>0</v>
      </c>
      <c r="AO645" s="99">
        <f t="shared" si="52"/>
        <v>0</v>
      </c>
      <c r="AP645" s="99">
        <f>SUMIFS(通讯通路门店!$K:$K,通讯通路门店!$S:$S,$G645)</f>
        <v>0</v>
      </c>
      <c r="AQ645" s="83"/>
      <c r="AR645" s="99">
        <f>SUMIFS(通讯通路门店!$T:$T,通讯通路门店!$S:$S,$G645)</f>
        <v>0</v>
      </c>
      <c r="AS645" s="99">
        <f>SUMIFS(通讯通路门店!$U:$U,通讯通路门店!$S:$S,$G645)</f>
        <v>0</v>
      </c>
      <c r="AT645" s="99">
        <f>SUMIFS(通讯通路门店!$V:$V,通讯通路门店!$S:$S,$G645)</f>
        <v>0</v>
      </c>
      <c r="AU645" s="99">
        <f>SUMIFS(通讯通路门店!$W:$W,通讯通路门店!$S:$S,$G645)</f>
        <v>0</v>
      </c>
      <c r="AV645" s="99">
        <f>SUMIFS(通讯通路门店!$Z:$Z,通讯通路门店!$S:$S,$G645)</f>
        <v>0</v>
      </c>
      <c r="AW645" s="99">
        <f>SUMIFS(通讯通路门店!$AB:$AB,通讯通路门店!$S:$S,$G645)</f>
        <v>0</v>
      </c>
      <c r="AX645" s="99">
        <f>SUMIFS(通讯通路门店!$X:$X,通讯通路门店!$S:$S,$G645)</f>
        <v>0</v>
      </c>
      <c r="AY645" s="99">
        <f>SUMIFS(通讯通路门店!$Y:$Y,通讯通路门店!$S:$S,$G645)</f>
        <v>0</v>
      </c>
      <c r="AZ645" s="99">
        <f>SUMIFS(通讯通路门店!$AA:$AA,通讯通路门店!$S:$S,$G645)</f>
        <v>0</v>
      </c>
      <c r="BA645" s="99">
        <f t="shared" si="53"/>
        <v>0</v>
      </c>
      <c r="BB645" s="99">
        <f t="shared" si="54"/>
        <v>0</v>
      </c>
      <c r="BC645" s="99">
        <f>SUMIFS(通讯通路门店!$W:$W,通讯通路门店!$S:$S,$G645,通讯通路门店!$J:$J,"荣耀体验店")+SUMIFS(通讯通路门店!$W:$W,通讯通路门店!$S:$S,$G645,通讯通路门店!$J:$J,"荣耀授权专卖店")</f>
        <v>0</v>
      </c>
      <c r="BD645" s="99">
        <f>SUMIFS(通讯通路门店!$Z:$Z,通讯通路门店!$S:$S,$G645,通讯通路门店!$J:$J,"VIVO体验店")</f>
        <v>0</v>
      </c>
      <c r="BE645" s="99">
        <f>SUMIFS(通讯通路门店!$AB:$AB,通讯通路门店!$S:$S,$G645,通讯通路门店!$J:$J,"OPPO体验店")</f>
        <v>0</v>
      </c>
      <c r="BF645" s="99">
        <f>SUMIFS(通讯通路门店!$X:$X,通讯通路门店!$S:$S,$G645,通讯通路门店!$J:$J,"华为授权体验店")+SUMIFS(通讯通路门店!$AA:$AA,通讯通路门店!$S:$S,$G645,通讯通路门店!$J:$J,"华为堡垒店")</f>
        <v>0</v>
      </c>
      <c r="BG645" s="99">
        <f>SUMIFS(通讯通路门店!$Y:$Y,通讯通路门店!$S:$S,$G645,通讯通路门店!$J:$J,"小米体验店")</f>
        <v>0</v>
      </c>
      <c r="BH645" s="99">
        <f>SUMIFS(通讯通路门店!$AA:$AA,通讯通路门店!$S:$S,$G645,通讯通路门店!$J:$J,"苹果体验店")</f>
        <v>0</v>
      </c>
      <c r="BI645" s="99">
        <f>SUMIFS(通讯通路门店!$K:$K,通讯通路门店!$S:$S,$G645,通讯通路门店!$J:$J,"其他品牌专卖店")</f>
        <v>0</v>
      </c>
      <c r="BJ645" s="99">
        <f>SUMIFS(通讯通路门店!$AC:$AC,通讯通路门店!$S:$S,$G645)</f>
        <v>0</v>
      </c>
      <c r="BK645" s="99">
        <f>SUMIFS(通讯通路门店!$AD:$AD,通讯通路门店!$S:$S,$G645)</f>
        <v>0</v>
      </c>
      <c r="BL645" s="99">
        <f>SUMIFS(通讯通路门店!$AE:$AE,通讯通路门店!$S:$S,$G645)</f>
        <v>0</v>
      </c>
      <c r="BM645" s="99">
        <f>SUMIFS(通讯通路门店!$AF:$AF,通讯通路门店!$S:$S,$G645)</f>
        <v>0</v>
      </c>
      <c r="BN645" s="99">
        <f>SUMIFS(通讯通路门店!$AG:$AG,通讯通路门店!$S:$S,$G645)</f>
        <v>0</v>
      </c>
      <c r="BO645" s="99">
        <f>SUMIFS(通讯通路门店!$AH:$AH,通讯通路门店!$S:$S,$G645)</f>
        <v>0</v>
      </c>
      <c r="BP645" s="99">
        <f>SUMIFS(通讯通路门店!$AI:$AI,通讯通路门店!$S:$S,$G645)</f>
        <v>0</v>
      </c>
      <c r="BQ645" s="83"/>
    </row>
    <row r="646" spans="1:69">
      <c r="A646" s="99" t="str">
        <f>IFERROR(_xlfn.XLOOKUP($G646,通讯通路门店!$S$4:$S$993933,通讯通路门店!$A$4:$A$993933,0,0),"")</f>
        <v/>
      </c>
      <c r="B646" s="99" t="str">
        <f>IFERROR(_xlfn.XLOOKUP($G646,通讯通路门店!$S$4:$S$993933,通讯通路门店!$B$4:$B$993933,0,0),"")</f>
        <v/>
      </c>
      <c r="C646" s="99" t="str">
        <f>IFERROR(_xlfn.XLOOKUP($G646,通讯通路门店!$S$4:$S$993933,通讯通路门店!$C$4:$C$993933,0,0),"")</f>
        <v/>
      </c>
      <c r="D646" s="99" t="str">
        <f>IFERROR(_xlfn.XLOOKUP($G646,通讯通路门店!$S$4:$S$993933,通讯通路门店!$D$4:$D$993933,0,0),"")</f>
        <v/>
      </c>
      <c r="E646" s="83"/>
      <c r="F646" s="83"/>
      <c r="G646" s="101" t="e">
        <v>#N/A</v>
      </c>
      <c r="H646" s="102" t="str">
        <f>IFERROR(_xlfn.XLOOKUP($G646,通讯通路门店!$S$4:$S$993933,通讯通路门店!$R$4:$R$993933,0,0),"")</f>
        <v/>
      </c>
      <c r="I646" s="83"/>
      <c r="J646" s="83"/>
      <c r="K646" s="83"/>
      <c r="L646" s="83"/>
      <c r="M646" s="83"/>
      <c r="N646" s="83"/>
      <c r="O646" s="83"/>
      <c r="P646" s="83"/>
      <c r="Q646" s="83"/>
      <c r="R646" s="83"/>
      <c r="S646" s="83"/>
      <c r="T646" s="83"/>
      <c r="U646" s="99">
        <f>COUNTIF(通讯通路门店!$S:$S,$G646)</f>
        <v>0</v>
      </c>
      <c r="V646" s="99">
        <f>COUNTIFS(通讯通路门店!$S:$S,$G646,通讯通路门店!$J:$J,"综合卖场")</f>
        <v>0</v>
      </c>
      <c r="W646" s="99">
        <f>SUMIFS(通讯通路门店!$AJ:$AJ,通讯通路门店!$S:$S,通讯客户沙盘!$G646)</f>
        <v>0</v>
      </c>
      <c r="X646" s="99">
        <f t="shared" si="50"/>
        <v>0</v>
      </c>
      <c r="Y646" s="99">
        <f>COUNTIFS(通讯通路门店!$S:$S,$G646,通讯通路门店!$J:$J,"荣耀体验店")+COUNTIFS(通讯通路门店!$S:$S,$G646,通讯通路门店!$J:$J,"荣耀授权专卖店")</f>
        <v>0</v>
      </c>
      <c r="Z646" s="99">
        <f>COUNTIFS(通讯通路门店!$S:$S,$G646,通讯通路门店!$J:$J,"VIVO体验店")</f>
        <v>0</v>
      </c>
      <c r="AA646" s="99">
        <f>COUNTIFS(通讯通路门店!$S:$S,$G646,通讯通路门店!$J:$J,"OPPO体验店")</f>
        <v>0</v>
      </c>
      <c r="AB646" s="99">
        <f>COUNTIFS(通讯通路门店!$S:$S,$G646,通讯通路门店!$J:$J,"华为授权体验店")+COUNTIFS(通讯通路门店!$S:$S,$G646,通讯通路门店!$J:$J,"华为堡垒店")</f>
        <v>0</v>
      </c>
      <c r="AC646" s="99">
        <f>COUNTIFS(通讯通路门店!$S:$S,$G646,通讯通路门店!$J:$J,"小米体验店")</f>
        <v>0</v>
      </c>
      <c r="AD646" s="99">
        <f>COUNTIFS(通讯通路门店!$S:$S,$G646,通讯通路门店!$J:$J,"苹果体验店")</f>
        <v>0</v>
      </c>
      <c r="AE646" s="99">
        <f>COUNTIFS(通讯通路门店!$S:$S,$G646,通讯通路门店!$J:$J,"其他品牌专卖店")</f>
        <v>0</v>
      </c>
      <c r="AF646" s="99">
        <f>SUMIFS(通讯通路门店!$BI:$BI,通讯通路门店!$S:$S,$G646)</f>
        <v>0</v>
      </c>
      <c r="AG646" s="99">
        <f>SUMIFS(通讯通路门店!$BH:$BH,通讯通路门店!$S:$S,$G646)</f>
        <v>0</v>
      </c>
      <c r="AH646" s="99">
        <f t="shared" si="51"/>
        <v>0</v>
      </c>
      <c r="AI646" s="99">
        <f>SUMIFS(通讯通路门店!$BB:$BB,通讯通路门店!$S:$S,$G646)</f>
        <v>0</v>
      </c>
      <c r="AJ646" s="99">
        <f>SUMIFS(通讯通路门店!$BE:$BE,通讯通路门店!$S:$S,$G646)</f>
        <v>0</v>
      </c>
      <c r="AK646" s="99">
        <f>SUMIFS(通讯通路门店!$BG:$BG,通讯通路门店!$S:$S,$G646)</f>
        <v>0</v>
      </c>
      <c r="AL646" s="99">
        <f>SUMIFS(通讯通路门店!$BC:$BC,通讯通路门店!$S:$S,$G646)</f>
        <v>0</v>
      </c>
      <c r="AM646" s="99">
        <f>SUMIFS(通讯通路门店!$BD:$BD,通讯通路门店!$S:$S,$G646)</f>
        <v>0</v>
      </c>
      <c r="AN646" s="99">
        <f>SUMIFS(通讯通路门店!$BF:$BF,通讯通路门店!$S:$S,$G646)</f>
        <v>0</v>
      </c>
      <c r="AO646" s="99">
        <f t="shared" si="52"/>
        <v>0</v>
      </c>
      <c r="AP646" s="99">
        <f>SUMIFS(通讯通路门店!$K:$K,通讯通路门店!$S:$S,$G646)</f>
        <v>0</v>
      </c>
      <c r="AQ646" s="83"/>
      <c r="AR646" s="99">
        <f>SUMIFS(通讯通路门店!$T:$T,通讯通路门店!$S:$S,$G646)</f>
        <v>0</v>
      </c>
      <c r="AS646" s="99">
        <f>SUMIFS(通讯通路门店!$U:$U,通讯通路门店!$S:$S,$G646)</f>
        <v>0</v>
      </c>
      <c r="AT646" s="99">
        <f>SUMIFS(通讯通路门店!$V:$V,通讯通路门店!$S:$S,$G646)</f>
        <v>0</v>
      </c>
      <c r="AU646" s="99">
        <f>SUMIFS(通讯通路门店!$W:$W,通讯通路门店!$S:$S,$G646)</f>
        <v>0</v>
      </c>
      <c r="AV646" s="99">
        <f>SUMIFS(通讯通路门店!$Z:$Z,通讯通路门店!$S:$S,$G646)</f>
        <v>0</v>
      </c>
      <c r="AW646" s="99">
        <f>SUMIFS(通讯通路门店!$AB:$AB,通讯通路门店!$S:$S,$G646)</f>
        <v>0</v>
      </c>
      <c r="AX646" s="99">
        <f>SUMIFS(通讯通路门店!$X:$X,通讯通路门店!$S:$S,$G646)</f>
        <v>0</v>
      </c>
      <c r="AY646" s="99">
        <f>SUMIFS(通讯通路门店!$Y:$Y,通讯通路门店!$S:$S,$G646)</f>
        <v>0</v>
      </c>
      <c r="AZ646" s="99">
        <f>SUMIFS(通讯通路门店!$AA:$AA,通讯通路门店!$S:$S,$G646)</f>
        <v>0</v>
      </c>
      <c r="BA646" s="99">
        <f t="shared" si="53"/>
        <v>0</v>
      </c>
      <c r="BB646" s="99">
        <f t="shared" si="54"/>
        <v>0</v>
      </c>
      <c r="BC646" s="99">
        <f>SUMIFS(通讯通路门店!$W:$W,通讯通路门店!$S:$S,$G646,通讯通路门店!$J:$J,"荣耀体验店")+SUMIFS(通讯通路门店!$W:$W,通讯通路门店!$S:$S,$G646,通讯通路门店!$J:$J,"荣耀授权专卖店")</f>
        <v>0</v>
      </c>
      <c r="BD646" s="99">
        <f>SUMIFS(通讯通路门店!$Z:$Z,通讯通路门店!$S:$S,$G646,通讯通路门店!$J:$J,"VIVO体验店")</f>
        <v>0</v>
      </c>
      <c r="BE646" s="99">
        <f>SUMIFS(通讯通路门店!$AB:$AB,通讯通路门店!$S:$S,$G646,通讯通路门店!$J:$J,"OPPO体验店")</f>
        <v>0</v>
      </c>
      <c r="BF646" s="99">
        <f>SUMIFS(通讯通路门店!$X:$X,通讯通路门店!$S:$S,$G646,通讯通路门店!$J:$J,"华为授权体验店")+SUMIFS(通讯通路门店!$AA:$AA,通讯通路门店!$S:$S,$G646,通讯通路门店!$J:$J,"华为堡垒店")</f>
        <v>0</v>
      </c>
      <c r="BG646" s="99">
        <f>SUMIFS(通讯通路门店!$Y:$Y,通讯通路门店!$S:$S,$G646,通讯通路门店!$J:$J,"小米体验店")</f>
        <v>0</v>
      </c>
      <c r="BH646" s="99">
        <f>SUMIFS(通讯通路门店!$AA:$AA,通讯通路门店!$S:$S,$G646,通讯通路门店!$J:$J,"苹果体验店")</f>
        <v>0</v>
      </c>
      <c r="BI646" s="99">
        <f>SUMIFS(通讯通路门店!$K:$K,通讯通路门店!$S:$S,$G646,通讯通路门店!$J:$J,"其他品牌专卖店")</f>
        <v>0</v>
      </c>
      <c r="BJ646" s="99">
        <f>SUMIFS(通讯通路门店!$AC:$AC,通讯通路门店!$S:$S,$G646)</f>
        <v>0</v>
      </c>
      <c r="BK646" s="99">
        <f>SUMIFS(通讯通路门店!$AD:$AD,通讯通路门店!$S:$S,$G646)</f>
        <v>0</v>
      </c>
      <c r="BL646" s="99">
        <f>SUMIFS(通讯通路门店!$AE:$AE,通讯通路门店!$S:$S,$G646)</f>
        <v>0</v>
      </c>
      <c r="BM646" s="99">
        <f>SUMIFS(通讯通路门店!$AF:$AF,通讯通路门店!$S:$S,$G646)</f>
        <v>0</v>
      </c>
      <c r="BN646" s="99">
        <f>SUMIFS(通讯通路门店!$AG:$AG,通讯通路门店!$S:$S,$G646)</f>
        <v>0</v>
      </c>
      <c r="BO646" s="99">
        <f>SUMIFS(通讯通路门店!$AH:$AH,通讯通路门店!$S:$S,$G646)</f>
        <v>0</v>
      </c>
      <c r="BP646" s="99">
        <f>SUMIFS(通讯通路门店!$AI:$AI,通讯通路门店!$S:$S,$G646)</f>
        <v>0</v>
      </c>
      <c r="BQ646" s="83"/>
    </row>
    <row r="647" spans="1:69">
      <c r="A647" s="99" t="str">
        <f>IFERROR(_xlfn.XLOOKUP($G647,通讯通路门店!$S$4:$S$993933,通讯通路门店!$A$4:$A$993933,0,0),"")</f>
        <v/>
      </c>
      <c r="B647" s="99" t="str">
        <f>IFERROR(_xlfn.XLOOKUP($G647,通讯通路门店!$S$4:$S$993933,通讯通路门店!$B$4:$B$993933,0,0),"")</f>
        <v/>
      </c>
      <c r="C647" s="99" t="str">
        <f>IFERROR(_xlfn.XLOOKUP($G647,通讯通路门店!$S$4:$S$993933,通讯通路门店!$C$4:$C$993933,0,0),"")</f>
        <v/>
      </c>
      <c r="D647" s="99" t="str">
        <f>IFERROR(_xlfn.XLOOKUP($G647,通讯通路门店!$S$4:$S$993933,通讯通路门店!$D$4:$D$993933,0,0),"")</f>
        <v/>
      </c>
      <c r="E647" s="83"/>
      <c r="F647" s="83"/>
      <c r="G647" s="101" t="e">
        <v>#N/A</v>
      </c>
      <c r="H647" s="102" t="str">
        <f>IFERROR(_xlfn.XLOOKUP($G647,通讯通路门店!$S$4:$S$993933,通讯通路门店!$R$4:$R$993933,0,0),"")</f>
        <v/>
      </c>
      <c r="I647" s="83"/>
      <c r="J647" s="83"/>
      <c r="K647" s="83"/>
      <c r="L647" s="83"/>
      <c r="M647" s="83"/>
      <c r="N647" s="83"/>
      <c r="O647" s="83"/>
      <c r="P647" s="83"/>
      <c r="Q647" s="83"/>
      <c r="R647" s="83"/>
      <c r="S647" s="83"/>
      <c r="T647" s="83"/>
      <c r="U647" s="99">
        <f>COUNTIF(通讯通路门店!$S:$S,$G647)</f>
        <v>0</v>
      </c>
      <c r="V647" s="99">
        <f>COUNTIFS(通讯通路门店!$S:$S,$G647,通讯通路门店!$J:$J,"综合卖场")</f>
        <v>0</v>
      </c>
      <c r="W647" s="99">
        <f>SUMIFS(通讯通路门店!$AJ:$AJ,通讯通路门店!$S:$S,通讯客户沙盘!$G647)</f>
        <v>0</v>
      </c>
      <c r="X647" s="99">
        <f t="shared" si="50"/>
        <v>0</v>
      </c>
      <c r="Y647" s="99">
        <f>COUNTIFS(通讯通路门店!$S:$S,$G647,通讯通路门店!$J:$J,"荣耀体验店")+COUNTIFS(通讯通路门店!$S:$S,$G647,通讯通路门店!$J:$J,"荣耀授权专卖店")</f>
        <v>0</v>
      </c>
      <c r="Z647" s="99">
        <f>COUNTIFS(通讯通路门店!$S:$S,$G647,通讯通路门店!$J:$J,"VIVO体验店")</f>
        <v>0</v>
      </c>
      <c r="AA647" s="99">
        <f>COUNTIFS(通讯通路门店!$S:$S,$G647,通讯通路门店!$J:$J,"OPPO体验店")</f>
        <v>0</v>
      </c>
      <c r="AB647" s="99">
        <f>COUNTIFS(通讯通路门店!$S:$S,$G647,通讯通路门店!$J:$J,"华为授权体验店")+COUNTIFS(通讯通路门店!$S:$S,$G647,通讯通路门店!$J:$J,"华为堡垒店")</f>
        <v>0</v>
      </c>
      <c r="AC647" s="99">
        <f>COUNTIFS(通讯通路门店!$S:$S,$G647,通讯通路门店!$J:$J,"小米体验店")</f>
        <v>0</v>
      </c>
      <c r="AD647" s="99">
        <f>COUNTIFS(通讯通路门店!$S:$S,$G647,通讯通路门店!$J:$J,"苹果体验店")</f>
        <v>0</v>
      </c>
      <c r="AE647" s="99">
        <f>COUNTIFS(通讯通路门店!$S:$S,$G647,通讯通路门店!$J:$J,"其他品牌专卖店")</f>
        <v>0</v>
      </c>
      <c r="AF647" s="99">
        <f>SUMIFS(通讯通路门店!$BI:$BI,通讯通路门店!$S:$S,$G647)</f>
        <v>0</v>
      </c>
      <c r="AG647" s="99">
        <f>SUMIFS(通讯通路门店!$BH:$BH,通讯通路门店!$S:$S,$G647)</f>
        <v>0</v>
      </c>
      <c r="AH647" s="99">
        <f t="shared" si="51"/>
        <v>0</v>
      </c>
      <c r="AI647" s="99">
        <f>SUMIFS(通讯通路门店!$BB:$BB,通讯通路门店!$S:$S,$G647)</f>
        <v>0</v>
      </c>
      <c r="AJ647" s="99">
        <f>SUMIFS(通讯通路门店!$BE:$BE,通讯通路门店!$S:$S,$G647)</f>
        <v>0</v>
      </c>
      <c r="AK647" s="99">
        <f>SUMIFS(通讯通路门店!$BG:$BG,通讯通路门店!$S:$S,$G647)</f>
        <v>0</v>
      </c>
      <c r="AL647" s="99">
        <f>SUMIFS(通讯通路门店!$BC:$BC,通讯通路门店!$S:$S,$G647)</f>
        <v>0</v>
      </c>
      <c r="AM647" s="99">
        <f>SUMIFS(通讯通路门店!$BD:$BD,通讯通路门店!$S:$S,$G647)</f>
        <v>0</v>
      </c>
      <c r="AN647" s="99">
        <f>SUMIFS(通讯通路门店!$BF:$BF,通讯通路门店!$S:$S,$G647)</f>
        <v>0</v>
      </c>
      <c r="AO647" s="99">
        <f t="shared" si="52"/>
        <v>0</v>
      </c>
      <c r="AP647" s="99">
        <f>SUMIFS(通讯通路门店!$K:$K,通讯通路门店!$S:$S,$G647)</f>
        <v>0</v>
      </c>
      <c r="AQ647" s="83"/>
      <c r="AR647" s="99">
        <f>SUMIFS(通讯通路门店!$T:$T,通讯通路门店!$S:$S,$G647)</f>
        <v>0</v>
      </c>
      <c r="AS647" s="99">
        <f>SUMIFS(通讯通路门店!$U:$U,通讯通路门店!$S:$S,$G647)</f>
        <v>0</v>
      </c>
      <c r="AT647" s="99">
        <f>SUMIFS(通讯通路门店!$V:$V,通讯通路门店!$S:$S,$G647)</f>
        <v>0</v>
      </c>
      <c r="AU647" s="99">
        <f>SUMIFS(通讯通路门店!$W:$W,通讯通路门店!$S:$S,$G647)</f>
        <v>0</v>
      </c>
      <c r="AV647" s="99">
        <f>SUMIFS(通讯通路门店!$Z:$Z,通讯通路门店!$S:$S,$G647)</f>
        <v>0</v>
      </c>
      <c r="AW647" s="99">
        <f>SUMIFS(通讯通路门店!$AB:$AB,通讯通路门店!$S:$S,$G647)</f>
        <v>0</v>
      </c>
      <c r="AX647" s="99">
        <f>SUMIFS(通讯通路门店!$X:$X,通讯通路门店!$S:$S,$G647)</f>
        <v>0</v>
      </c>
      <c r="AY647" s="99">
        <f>SUMIFS(通讯通路门店!$Y:$Y,通讯通路门店!$S:$S,$G647)</f>
        <v>0</v>
      </c>
      <c r="AZ647" s="99">
        <f>SUMIFS(通讯通路门店!$AA:$AA,通讯通路门店!$S:$S,$G647)</f>
        <v>0</v>
      </c>
      <c r="BA647" s="99">
        <f t="shared" si="53"/>
        <v>0</v>
      </c>
      <c r="BB647" s="99">
        <f t="shared" si="54"/>
        <v>0</v>
      </c>
      <c r="BC647" s="99">
        <f>SUMIFS(通讯通路门店!$W:$W,通讯通路门店!$S:$S,$G647,通讯通路门店!$J:$J,"荣耀体验店")+SUMIFS(通讯通路门店!$W:$W,通讯通路门店!$S:$S,$G647,通讯通路门店!$J:$J,"荣耀授权专卖店")</f>
        <v>0</v>
      </c>
      <c r="BD647" s="99">
        <f>SUMIFS(通讯通路门店!$Z:$Z,通讯通路门店!$S:$S,$G647,通讯通路门店!$J:$J,"VIVO体验店")</f>
        <v>0</v>
      </c>
      <c r="BE647" s="99">
        <f>SUMIFS(通讯通路门店!$AB:$AB,通讯通路门店!$S:$S,$G647,通讯通路门店!$J:$J,"OPPO体验店")</f>
        <v>0</v>
      </c>
      <c r="BF647" s="99">
        <f>SUMIFS(通讯通路门店!$X:$X,通讯通路门店!$S:$S,$G647,通讯通路门店!$J:$J,"华为授权体验店")+SUMIFS(通讯通路门店!$AA:$AA,通讯通路门店!$S:$S,$G647,通讯通路门店!$J:$J,"华为堡垒店")</f>
        <v>0</v>
      </c>
      <c r="BG647" s="99">
        <f>SUMIFS(通讯通路门店!$Y:$Y,通讯通路门店!$S:$S,$G647,通讯通路门店!$J:$J,"小米体验店")</f>
        <v>0</v>
      </c>
      <c r="BH647" s="99">
        <f>SUMIFS(通讯通路门店!$AA:$AA,通讯通路门店!$S:$S,$G647,通讯通路门店!$J:$J,"苹果体验店")</f>
        <v>0</v>
      </c>
      <c r="BI647" s="99">
        <f>SUMIFS(通讯通路门店!$K:$K,通讯通路门店!$S:$S,$G647,通讯通路门店!$J:$J,"其他品牌专卖店")</f>
        <v>0</v>
      </c>
      <c r="BJ647" s="99">
        <f>SUMIFS(通讯通路门店!$AC:$AC,通讯通路门店!$S:$S,$G647)</f>
        <v>0</v>
      </c>
      <c r="BK647" s="99">
        <f>SUMIFS(通讯通路门店!$AD:$AD,通讯通路门店!$S:$S,$G647)</f>
        <v>0</v>
      </c>
      <c r="BL647" s="99">
        <f>SUMIFS(通讯通路门店!$AE:$AE,通讯通路门店!$S:$S,$G647)</f>
        <v>0</v>
      </c>
      <c r="BM647" s="99">
        <f>SUMIFS(通讯通路门店!$AF:$AF,通讯通路门店!$S:$S,$G647)</f>
        <v>0</v>
      </c>
      <c r="BN647" s="99">
        <f>SUMIFS(通讯通路门店!$AG:$AG,通讯通路门店!$S:$S,$G647)</f>
        <v>0</v>
      </c>
      <c r="BO647" s="99">
        <f>SUMIFS(通讯通路门店!$AH:$AH,通讯通路门店!$S:$S,$G647)</f>
        <v>0</v>
      </c>
      <c r="BP647" s="99">
        <f>SUMIFS(通讯通路门店!$AI:$AI,通讯通路门店!$S:$S,$G647)</f>
        <v>0</v>
      </c>
      <c r="BQ647" s="83"/>
    </row>
    <row r="648" spans="1:69">
      <c r="A648" s="99" t="str">
        <f>IFERROR(_xlfn.XLOOKUP($G648,通讯通路门店!$S$4:$S$993933,通讯通路门店!$A$4:$A$993933,0,0),"")</f>
        <v/>
      </c>
      <c r="B648" s="99" t="str">
        <f>IFERROR(_xlfn.XLOOKUP($G648,通讯通路门店!$S$4:$S$993933,通讯通路门店!$B$4:$B$993933,0,0),"")</f>
        <v/>
      </c>
      <c r="C648" s="99" t="str">
        <f>IFERROR(_xlfn.XLOOKUP($G648,通讯通路门店!$S$4:$S$993933,通讯通路门店!$C$4:$C$993933,0,0),"")</f>
        <v/>
      </c>
      <c r="D648" s="99" t="str">
        <f>IFERROR(_xlfn.XLOOKUP($G648,通讯通路门店!$S$4:$S$993933,通讯通路门店!$D$4:$D$993933,0,0),"")</f>
        <v/>
      </c>
      <c r="E648" s="83"/>
      <c r="F648" s="83"/>
      <c r="G648" s="101" t="e">
        <v>#N/A</v>
      </c>
      <c r="H648" s="102" t="str">
        <f>IFERROR(_xlfn.XLOOKUP($G648,通讯通路门店!$S$4:$S$993933,通讯通路门店!$R$4:$R$993933,0,0),"")</f>
        <v/>
      </c>
      <c r="I648" s="83"/>
      <c r="J648" s="83"/>
      <c r="K648" s="83"/>
      <c r="L648" s="83"/>
      <c r="M648" s="83"/>
      <c r="N648" s="83"/>
      <c r="O648" s="83"/>
      <c r="P648" s="83"/>
      <c r="Q648" s="83"/>
      <c r="R648" s="83"/>
      <c r="S648" s="83"/>
      <c r="T648" s="83"/>
      <c r="U648" s="99">
        <f>COUNTIF(通讯通路门店!$S:$S,$G648)</f>
        <v>0</v>
      </c>
      <c r="V648" s="99">
        <f>COUNTIFS(通讯通路门店!$S:$S,$G648,通讯通路门店!$J:$J,"综合卖场")</f>
        <v>0</v>
      </c>
      <c r="W648" s="99">
        <f>SUMIFS(通讯通路门店!$AJ:$AJ,通讯通路门店!$S:$S,通讯客户沙盘!$G648)</f>
        <v>0</v>
      </c>
      <c r="X648" s="99">
        <f t="shared" si="50"/>
        <v>0</v>
      </c>
      <c r="Y648" s="99">
        <f>COUNTIFS(通讯通路门店!$S:$S,$G648,通讯通路门店!$J:$J,"荣耀体验店")+COUNTIFS(通讯通路门店!$S:$S,$G648,通讯通路门店!$J:$J,"荣耀授权专卖店")</f>
        <v>0</v>
      </c>
      <c r="Z648" s="99">
        <f>COUNTIFS(通讯通路门店!$S:$S,$G648,通讯通路门店!$J:$J,"VIVO体验店")</f>
        <v>0</v>
      </c>
      <c r="AA648" s="99">
        <f>COUNTIFS(通讯通路门店!$S:$S,$G648,通讯通路门店!$J:$J,"OPPO体验店")</f>
        <v>0</v>
      </c>
      <c r="AB648" s="99">
        <f>COUNTIFS(通讯通路门店!$S:$S,$G648,通讯通路门店!$J:$J,"华为授权体验店")+COUNTIFS(通讯通路门店!$S:$S,$G648,通讯通路门店!$J:$J,"华为堡垒店")</f>
        <v>0</v>
      </c>
      <c r="AC648" s="99">
        <f>COUNTIFS(通讯通路门店!$S:$S,$G648,通讯通路门店!$J:$J,"小米体验店")</f>
        <v>0</v>
      </c>
      <c r="AD648" s="99">
        <f>COUNTIFS(通讯通路门店!$S:$S,$G648,通讯通路门店!$J:$J,"苹果体验店")</f>
        <v>0</v>
      </c>
      <c r="AE648" s="99">
        <f>COUNTIFS(通讯通路门店!$S:$S,$G648,通讯通路门店!$J:$J,"其他品牌专卖店")</f>
        <v>0</v>
      </c>
      <c r="AF648" s="99">
        <f>SUMIFS(通讯通路门店!$BI:$BI,通讯通路门店!$S:$S,$G648)</f>
        <v>0</v>
      </c>
      <c r="AG648" s="99">
        <f>SUMIFS(通讯通路门店!$BH:$BH,通讯通路门店!$S:$S,$G648)</f>
        <v>0</v>
      </c>
      <c r="AH648" s="99">
        <f t="shared" si="51"/>
        <v>0</v>
      </c>
      <c r="AI648" s="99">
        <f>SUMIFS(通讯通路门店!$BB:$BB,通讯通路门店!$S:$S,$G648)</f>
        <v>0</v>
      </c>
      <c r="AJ648" s="99">
        <f>SUMIFS(通讯通路门店!$BE:$BE,通讯通路门店!$S:$S,$G648)</f>
        <v>0</v>
      </c>
      <c r="AK648" s="99">
        <f>SUMIFS(通讯通路门店!$BG:$BG,通讯通路门店!$S:$S,$G648)</f>
        <v>0</v>
      </c>
      <c r="AL648" s="99">
        <f>SUMIFS(通讯通路门店!$BC:$BC,通讯通路门店!$S:$S,$G648)</f>
        <v>0</v>
      </c>
      <c r="AM648" s="99">
        <f>SUMIFS(通讯通路门店!$BD:$BD,通讯通路门店!$S:$S,$G648)</f>
        <v>0</v>
      </c>
      <c r="AN648" s="99">
        <f>SUMIFS(通讯通路门店!$BF:$BF,通讯通路门店!$S:$S,$G648)</f>
        <v>0</v>
      </c>
      <c r="AO648" s="99">
        <f t="shared" si="52"/>
        <v>0</v>
      </c>
      <c r="AP648" s="99">
        <f>SUMIFS(通讯通路门店!$K:$K,通讯通路门店!$S:$S,$G648)</f>
        <v>0</v>
      </c>
      <c r="AQ648" s="83"/>
      <c r="AR648" s="99">
        <f>SUMIFS(通讯通路门店!$T:$T,通讯通路门店!$S:$S,$G648)</f>
        <v>0</v>
      </c>
      <c r="AS648" s="99">
        <f>SUMIFS(通讯通路门店!$U:$U,通讯通路门店!$S:$S,$G648)</f>
        <v>0</v>
      </c>
      <c r="AT648" s="99">
        <f>SUMIFS(通讯通路门店!$V:$V,通讯通路门店!$S:$S,$G648)</f>
        <v>0</v>
      </c>
      <c r="AU648" s="99">
        <f>SUMIFS(通讯通路门店!$W:$W,通讯通路门店!$S:$S,$G648)</f>
        <v>0</v>
      </c>
      <c r="AV648" s="99">
        <f>SUMIFS(通讯通路门店!$Z:$Z,通讯通路门店!$S:$S,$G648)</f>
        <v>0</v>
      </c>
      <c r="AW648" s="99">
        <f>SUMIFS(通讯通路门店!$AB:$AB,通讯通路门店!$S:$S,$G648)</f>
        <v>0</v>
      </c>
      <c r="AX648" s="99">
        <f>SUMIFS(通讯通路门店!$X:$X,通讯通路门店!$S:$S,$G648)</f>
        <v>0</v>
      </c>
      <c r="AY648" s="99">
        <f>SUMIFS(通讯通路门店!$Y:$Y,通讯通路门店!$S:$S,$G648)</f>
        <v>0</v>
      </c>
      <c r="AZ648" s="99">
        <f>SUMIFS(通讯通路门店!$AA:$AA,通讯通路门店!$S:$S,$G648)</f>
        <v>0</v>
      </c>
      <c r="BA648" s="99">
        <f t="shared" si="53"/>
        <v>0</v>
      </c>
      <c r="BB648" s="99">
        <f t="shared" si="54"/>
        <v>0</v>
      </c>
      <c r="BC648" s="99">
        <f>SUMIFS(通讯通路门店!$W:$W,通讯通路门店!$S:$S,$G648,通讯通路门店!$J:$J,"荣耀体验店")+SUMIFS(通讯通路门店!$W:$W,通讯通路门店!$S:$S,$G648,通讯通路门店!$J:$J,"荣耀授权专卖店")</f>
        <v>0</v>
      </c>
      <c r="BD648" s="99">
        <f>SUMIFS(通讯通路门店!$Z:$Z,通讯通路门店!$S:$S,$G648,通讯通路门店!$J:$J,"VIVO体验店")</f>
        <v>0</v>
      </c>
      <c r="BE648" s="99">
        <f>SUMIFS(通讯通路门店!$AB:$AB,通讯通路门店!$S:$S,$G648,通讯通路门店!$J:$J,"OPPO体验店")</f>
        <v>0</v>
      </c>
      <c r="BF648" s="99">
        <f>SUMIFS(通讯通路门店!$X:$X,通讯通路门店!$S:$S,$G648,通讯通路门店!$J:$J,"华为授权体验店")+SUMIFS(通讯通路门店!$AA:$AA,通讯通路门店!$S:$S,$G648,通讯通路门店!$J:$J,"华为堡垒店")</f>
        <v>0</v>
      </c>
      <c r="BG648" s="99">
        <f>SUMIFS(通讯通路门店!$Y:$Y,通讯通路门店!$S:$S,$G648,通讯通路门店!$J:$J,"小米体验店")</f>
        <v>0</v>
      </c>
      <c r="BH648" s="99">
        <f>SUMIFS(通讯通路门店!$AA:$AA,通讯通路门店!$S:$S,$G648,通讯通路门店!$J:$J,"苹果体验店")</f>
        <v>0</v>
      </c>
      <c r="BI648" s="99">
        <f>SUMIFS(通讯通路门店!$K:$K,通讯通路门店!$S:$S,$G648,通讯通路门店!$J:$J,"其他品牌专卖店")</f>
        <v>0</v>
      </c>
      <c r="BJ648" s="99">
        <f>SUMIFS(通讯通路门店!$AC:$AC,通讯通路门店!$S:$S,$G648)</f>
        <v>0</v>
      </c>
      <c r="BK648" s="99">
        <f>SUMIFS(通讯通路门店!$AD:$AD,通讯通路门店!$S:$S,$G648)</f>
        <v>0</v>
      </c>
      <c r="BL648" s="99">
        <f>SUMIFS(通讯通路门店!$AE:$AE,通讯通路门店!$S:$S,$G648)</f>
        <v>0</v>
      </c>
      <c r="BM648" s="99">
        <f>SUMIFS(通讯通路门店!$AF:$AF,通讯通路门店!$S:$S,$G648)</f>
        <v>0</v>
      </c>
      <c r="BN648" s="99">
        <f>SUMIFS(通讯通路门店!$AG:$AG,通讯通路门店!$S:$S,$G648)</f>
        <v>0</v>
      </c>
      <c r="BO648" s="99">
        <f>SUMIFS(通讯通路门店!$AH:$AH,通讯通路门店!$S:$S,$G648)</f>
        <v>0</v>
      </c>
      <c r="BP648" s="99">
        <f>SUMIFS(通讯通路门店!$AI:$AI,通讯通路门店!$S:$S,$G648)</f>
        <v>0</v>
      </c>
      <c r="BQ648" s="83"/>
    </row>
    <row r="649" spans="1:69">
      <c r="A649" s="99" t="str">
        <f>IFERROR(_xlfn.XLOOKUP($G649,通讯通路门店!$S$4:$S$993933,通讯通路门店!$A$4:$A$993933,0,0),"")</f>
        <v/>
      </c>
      <c r="B649" s="99" t="str">
        <f>IFERROR(_xlfn.XLOOKUP($G649,通讯通路门店!$S$4:$S$993933,通讯通路门店!$B$4:$B$993933,0,0),"")</f>
        <v/>
      </c>
      <c r="C649" s="99" t="str">
        <f>IFERROR(_xlfn.XLOOKUP($G649,通讯通路门店!$S$4:$S$993933,通讯通路门店!$C$4:$C$993933,0,0),"")</f>
        <v/>
      </c>
      <c r="D649" s="99" t="str">
        <f>IFERROR(_xlfn.XLOOKUP($G649,通讯通路门店!$S$4:$S$993933,通讯通路门店!$D$4:$D$993933,0,0),"")</f>
        <v/>
      </c>
      <c r="E649" s="83"/>
      <c r="F649" s="83"/>
      <c r="G649" s="101" t="e">
        <v>#N/A</v>
      </c>
      <c r="H649" s="102" t="str">
        <f>IFERROR(_xlfn.XLOOKUP($G649,通讯通路门店!$S$4:$S$993933,通讯通路门店!$R$4:$R$993933,0,0),"")</f>
        <v/>
      </c>
      <c r="I649" s="83"/>
      <c r="J649" s="83"/>
      <c r="K649" s="83"/>
      <c r="L649" s="83"/>
      <c r="M649" s="83"/>
      <c r="N649" s="83"/>
      <c r="O649" s="83"/>
      <c r="P649" s="83"/>
      <c r="Q649" s="83"/>
      <c r="R649" s="83"/>
      <c r="S649" s="83"/>
      <c r="T649" s="83"/>
      <c r="U649" s="99">
        <f>COUNTIF(通讯通路门店!$S:$S,$G649)</f>
        <v>0</v>
      </c>
      <c r="V649" s="99">
        <f>COUNTIFS(通讯通路门店!$S:$S,$G649,通讯通路门店!$J:$J,"综合卖场")</f>
        <v>0</v>
      </c>
      <c r="W649" s="99">
        <f>SUMIFS(通讯通路门店!$AJ:$AJ,通讯通路门店!$S:$S,通讯客户沙盘!$G649)</f>
        <v>0</v>
      </c>
      <c r="X649" s="99">
        <f t="shared" si="50"/>
        <v>0</v>
      </c>
      <c r="Y649" s="99">
        <f>COUNTIFS(通讯通路门店!$S:$S,$G649,通讯通路门店!$J:$J,"荣耀体验店")+COUNTIFS(通讯通路门店!$S:$S,$G649,通讯通路门店!$J:$J,"荣耀授权专卖店")</f>
        <v>0</v>
      </c>
      <c r="Z649" s="99">
        <f>COUNTIFS(通讯通路门店!$S:$S,$G649,通讯通路门店!$J:$J,"VIVO体验店")</f>
        <v>0</v>
      </c>
      <c r="AA649" s="99">
        <f>COUNTIFS(通讯通路门店!$S:$S,$G649,通讯通路门店!$J:$J,"OPPO体验店")</f>
        <v>0</v>
      </c>
      <c r="AB649" s="99">
        <f>COUNTIFS(通讯通路门店!$S:$S,$G649,通讯通路门店!$J:$J,"华为授权体验店")+COUNTIFS(通讯通路门店!$S:$S,$G649,通讯通路门店!$J:$J,"华为堡垒店")</f>
        <v>0</v>
      </c>
      <c r="AC649" s="99">
        <f>COUNTIFS(通讯通路门店!$S:$S,$G649,通讯通路门店!$J:$J,"小米体验店")</f>
        <v>0</v>
      </c>
      <c r="AD649" s="99">
        <f>COUNTIFS(通讯通路门店!$S:$S,$G649,通讯通路门店!$J:$J,"苹果体验店")</f>
        <v>0</v>
      </c>
      <c r="AE649" s="99">
        <f>COUNTIFS(通讯通路门店!$S:$S,$G649,通讯通路门店!$J:$J,"其他品牌专卖店")</f>
        <v>0</v>
      </c>
      <c r="AF649" s="99">
        <f>SUMIFS(通讯通路门店!$BI:$BI,通讯通路门店!$S:$S,$G649)</f>
        <v>0</v>
      </c>
      <c r="AG649" s="99">
        <f>SUMIFS(通讯通路门店!$BH:$BH,通讯通路门店!$S:$S,$G649)</f>
        <v>0</v>
      </c>
      <c r="AH649" s="99">
        <f t="shared" si="51"/>
        <v>0</v>
      </c>
      <c r="AI649" s="99">
        <f>SUMIFS(通讯通路门店!$BB:$BB,通讯通路门店!$S:$S,$G649)</f>
        <v>0</v>
      </c>
      <c r="AJ649" s="99">
        <f>SUMIFS(通讯通路门店!$BE:$BE,通讯通路门店!$S:$S,$G649)</f>
        <v>0</v>
      </c>
      <c r="AK649" s="99">
        <f>SUMIFS(通讯通路门店!$BG:$BG,通讯通路门店!$S:$S,$G649)</f>
        <v>0</v>
      </c>
      <c r="AL649" s="99">
        <f>SUMIFS(通讯通路门店!$BC:$BC,通讯通路门店!$S:$S,$G649)</f>
        <v>0</v>
      </c>
      <c r="AM649" s="99">
        <f>SUMIFS(通讯通路门店!$BD:$BD,通讯通路门店!$S:$S,$G649)</f>
        <v>0</v>
      </c>
      <c r="AN649" s="99">
        <f>SUMIFS(通讯通路门店!$BF:$BF,通讯通路门店!$S:$S,$G649)</f>
        <v>0</v>
      </c>
      <c r="AO649" s="99">
        <f t="shared" si="52"/>
        <v>0</v>
      </c>
      <c r="AP649" s="99">
        <f>SUMIFS(通讯通路门店!$K:$K,通讯通路门店!$S:$S,$G649)</f>
        <v>0</v>
      </c>
      <c r="AQ649" s="83"/>
      <c r="AR649" s="99">
        <f>SUMIFS(通讯通路门店!$T:$T,通讯通路门店!$S:$S,$G649)</f>
        <v>0</v>
      </c>
      <c r="AS649" s="99">
        <f>SUMIFS(通讯通路门店!$U:$U,通讯通路门店!$S:$S,$G649)</f>
        <v>0</v>
      </c>
      <c r="AT649" s="99">
        <f>SUMIFS(通讯通路门店!$V:$V,通讯通路门店!$S:$S,$G649)</f>
        <v>0</v>
      </c>
      <c r="AU649" s="99">
        <f>SUMIFS(通讯通路门店!$W:$W,通讯通路门店!$S:$S,$G649)</f>
        <v>0</v>
      </c>
      <c r="AV649" s="99">
        <f>SUMIFS(通讯通路门店!$Z:$Z,通讯通路门店!$S:$S,$G649)</f>
        <v>0</v>
      </c>
      <c r="AW649" s="99">
        <f>SUMIFS(通讯通路门店!$AB:$AB,通讯通路门店!$S:$S,$G649)</f>
        <v>0</v>
      </c>
      <c r="AX649" s="99">
        <f>SUMIFS(通讯通路门店!$X:$X,通讯通路门店!$S:$S,$G649)</f>
        <v>0</v>
      </c>
      <c r="AY649" s="99">
        <f>SUMIFS(通讯通路门店!$Y:$Y,通讯通路门店!$S:$S,$G649)</f>
        <v>0</v>
      </c>
      <c r="AZ649" s="99">
        <f>SUMIFS(通讯通路门店!$AA:$AA,通讯通路门店!$S:$S,$G649)</f>
        <v>0</v>
      </c>
      <c r="BA649" s="99">
        <f t="shared" si="53"/>
        <v>0</v>
      </c>
      <c r="BB649" s="99">
        <f t="shared" si="54"/>
        <v>0</v>
      </c>
      <c r="BC649" s="99">
        <f>SUMIFS(通讯通路门店!$W:$W,通讯通路门店!$S:$S,$G649,通讯通路门店!$J:$J,"荣耀体验店")+SUMIFS(通讯通路门店!$W:$W,通讯通路门店!$S:$S,$G649,通讯通路门店!$J:$J,"荣耀授权专卖店")</f>
        <v>0</v>
      </c>
      <c r="BD649" s="99">
        <f>SUMIFS(通讯通路门店!$Z:$Z,通讯通路门店!$S:$S,$G649,通讯通路门店!$J:$J,"VIVO体验店")</f>
        <v>0</v>
      </c>
      <c r="BE649" s="99">
        <f>SUMIFS(通讯通路门店!$AB:$AB,通讯通路门店!$S:$S,$G649,通讯通路门店!$J:$J,"OPPO体验店")</f>
        <v>0</v>
      </c>
      <c r="BF649" s="99">
        <f>SUMIFS(通讯通路门店!$X:$X,通讯通路门店!$S:$S,$G649,通讯通路门店!$J:$J,"华为授权体验店")+SUMIFS(通讯通路门店!$AA:$AA,通讯通路门店!$S:$S,$G649,通讯通路门店!$J:$J,"华为堡垒店")</f>
        <v>0</v>
      </c>
      <c r="BG649" s="99">
        <f>SUMIFS(通讯通路门店!$Y:$Y,通讯通路门店!$S:$S,$G649,通讯通路门店!$J:$J,"小米体验店")</f>
        <v>0</v>
      </c>
      <c r="BH649" s="99">
        <f>SUMIFS(通讯通路门店!$AA:$AA,通讯通路门店!$S:$S,$G649,通讯通路门店!$J:$J,"苹果体验店")</f>
        <v>0</v>
      </c>
      <c r="BI649" s="99">
        <f>SUMIFS(通讯通路门店!$K:$K,通讯通路门店!$S:$S,$G649,通讯通路门店!$J:$J,"其他品牌专卖店")</f>
        <v>0</v>
      </c>
      <c r="BJ649" s="99">
        <f>SUMIFS(通讯通路门店!$AC:$AC,通讯通路门店!$S:$S,$G649)</f>
        <v>0</v>
      </c>
      <c r="BK649" s="99">
        <f>SUMIFS(通讯通路门店!$AD:$AD,通讯通路门店!$S:$S,$G649)</f>
        <v>0</v>
      </c>
      <c r="BL649" s="99">
        <f>SUMIFS(通讯通路门店!$AE:$AE,通讯通路门店!$S:$S,$G649)</f>
        <v>0</v>
      </c>
      <c r="BM649" s="99">
        <f>SUMIFS(通讯通路门店!$AF:$AF,通讯通路门店!$S:$S,$G649)</f>
        <v>0</v>
      </c>
      <c r="BN649" s="99">
        <f>SUMIFS(通讯通路门店!$AG:$AG,通讯通路门店!$S:$S,$G649)</f>
        <v>0</v>
      </c>
      <c r="BO649" s="99">
        <f>SUMIFS(通讯通路门店!$AH:$AH,通讯通路门店!$S:$S,$G649)</f>
        <v>0</v>
      </c>
      <c r="BP649" s="99">
        <f>SUMIFS(通讯通路门店!$AI:$AI,通讯通路门店!$S:$S,$G649)</f>
        <v>0</v>
      </c>
      <c r="BQ649" s="83"/>
    </row>
    <row r="650" spans="1:69">
      <c r="A650" s="99" t="str">
        <f>IFERROR(_xlfn.XLOOKUP($G650,通讯通路门店!$S$4:$S$993933,通讯通路门店!$A$4:$A$993933,0,0),"")</f>
        <v/>
      </c>
      <c r="B650" s="99" t="str">
        <f>IFERROR(_xlfn.XLOOKUP($G650,通讯通路门店!$S$4:$S$993933,通讯通路门店!$B$4:$B$993933,0,0),"")</f>
        <v/>
      </c>
      <c r="C650" s="99" t="str">
        <f>IFERROR(_xlfn.XLOOKUP($G650,通讯通路门店!$S$4:$S$993933,通讯通路门店!$C$4:$C$993933,0,0),"")</f>
        <v/>
      </c>
      <c r="D650" s="99" t="str">
        <f>IFERROR(_xlfn.XLOOKUP($G650,通讯通路门店!$S$4:$S$993933,通讯通路门店!$D$4:$D$993933,0,0),"")</f>
        <v/>
      </c>
      <c r="E650" s="83"/>
      <c r="F650" s="83"/>
      <c r="G650" s="101" t="e">
        <v>#N/A</v>
      </c>
      <c r="H650" s="102" t="str">
        <f>IFERROR(_xlfn.XLOOKUP($G650,通讯通路门店!$S$4:$S$993933,通讯通路门店!$R$4:$R$993933,0,0),"")</f>
        <v/>
      </c>
      <c r="I650" s="83"/>
      <c r="J650" s="83"/>
      <c r="K650" s="83"/>
      <c r="L650" s="83"/>
      <c r="M650" s="83"/>
      <c r="N650" s="83"/>
      <c r="O650" s="83"/>
      <c r="P650" s="83"/>
      <c r="Q650" s="83"/>
      <c r="R650" s="83"/>
      <c r="S650" s="83"/>
      <c r="T650" s="83"/>
      <c r="U650" s="99">
        <f>COUNTIF(通讯通路门店!$S:$S,$G650)</f>
        <v>0</v>
      </c>
      <c r="V650" s="99">
        <f>COUNTIFS(通讯通路门店!$S:$S,$G650,通讯通路门店!$J:$J,"综合卖场")</f>
        <v>0</v>
      </c>
      <c r="W650" s="99">
        <f>SUMIFS(通讯通路门店!$AJ:$AJ,通讯通路门店!$S:$S,通讯客户沙盘!$G650)</f>
        <v>0</v>
      </c>
      <c r="X650" s="99">
        <f t="shared" si="50"/>
        <v>0</v>
      </c>
      <c r="Y650" s="99">
        <f>COUNTIFS(通讯通路门店!$S:$S,$G650,通讯通路门店!$J:$J,"荣耀体验店")+COUNTIFS(通讯通路门店!$S:$S,$G650,通讯通路门店!$J:$J,"荣耀授权专卖店")</f>
        <v>0</v>
      </c>
      <c r="Z650" s="99">
        <f>COUNTIFS(通讯通路门店!$S:$S,$G650,通讯通路门店!$J:$J,"VIVO体验店")</f>
        <v>0</v>
      </c>
      <c r="AA650" s="99">
        <f>COUNTIFS(通讯通路门店!$S:$S,$G650,通讯通路门店!$J:$J,"OPPO体验店")</f>
        <v>0</v>
      </c>
      <c r="AB650" s="99">
        <f>COUNTIFS(通讯通路门店!$S:$S,$G650,通讯通路门店!$J:$J,"华为授权体验店")+COUNTIFS(通讯通路门店!$S:$S,$G650,通讯通路门店!$J:$J,"华为堡垒店")</f>
        <v>0</v>
      </c>
      <c r="AC650" s="99">
        <f>COUNTIFS(通讯通路门店!$S:$S,$G650,通讯通路门店!$J:$J,"小米体验店")</f>
        <v>0</v>
      </c>
      <c r="AD650" s="99">
        <f>COUNTIFS(通讯通路门店!$S:$S,$G650,通讯通路门店!$J:$J,"苹果体验店")</f>
        <v>0</v>
      </c>
      <c r="AE650" s="99">
        <f>COUNTIFS(通讯通路门店!$S:$S,$G650,通讯通路门店!$J:$J,"其他品牌专卖店")</f>
        <v>0</v>
      </c>
      <c r="AF650" s="99">
        <f>SUMIFS(通讯通路门店!$BI:$BI,通讯通路门店!$S:$S,$G650)</f>
        <v>0</v>
      </c>
      <c r="AG650" s="99">
        <f>SUMIFS(通讯通路门店!$BH:$BH,通讯通路门店!$S:$S,$G650)</f>
        <v>0</v>
      </c>
      <c r="AH650" s="99">
        <f t="shared" si="51"/>
        <v>0</v>
      </c>
      <c r="AI650" s="99">
        <f>SUMIFS(通讯通路门店!$BB:$BB,通讯通路门店!$S:$S,$G650)</f>
        <v>0</v>
      </c>
      <c r="AJ650" s="99">
        <f>SUMIFS(通讯通路门店!$BE:$BE,通讯通路门店!$S:$S,$G650)</f>
        <v>0</v>
      </c>
      <c r="AK650" s="99">
        <f>SUMIFS(通讯通路门店!$BG:$BG,通讯通路门店!$S:$S,$G650)</f>
        <v>0</v>
      </c>
      <c r="AL650" s="99">
        <f>SUMIFS(通讯通路门店!$BC:$BC,通讯通路门店!$S:$S,$G650)</f>
        <v>0</v>
      </c>
      <c r="AM650" s="99">
        <f>SUMIFS(通讯通路门店!$BD:$BD,通讯通路门店!$S:$S,$G650)</f>
        <v>0</v>
      </c>
      <c r="AN650" s="99">
        <f>SUMIFS(通讯通路门店!$BF:$BF,通讯通路门店!$S:$S,$G650)</f>
        <v>0</v>
      </c>
      <c r="AO650" s="99">
        <f t="shared" si="52"/>
        <v>0</v>
      </c>
      <c r="AP650" s="99">
        <f>SUMIFS(通讯通路门店!$K:$K,通讯通路门店!$S:$S,$G650)</f>
        <v>0</v>
      </c>
      <c r="AQ650" s="83"/>
      <c r="AR650" s="99">
        <f>SUMIFS(通讯通路门店!$T:$T,通讯通路门店!$S:$S,$G650)</f>
        <v>0</v>
      </c>
      <c r="AS650" s="99">
        <f>SUMIFS(通讯通路门店!$U:$U,通讯通路门店!$S:$S,$G650)</f>
        <v>0</v>
      </c>
      <c r="AT650" s="99">
        <f>SUMIFS(通讯通路门店!$V:$V,通讯通路门店!$S:$S,$G650)</f>
        <v>0</v>
      </c>
      <c r="AU650" s="99">
        <f>SUMIFS(通讯通路门店!$W:$W,通讯通路门店!$S:$S,$G650)</f>
        <v>0</v>
      </c>
      <c r="AV650" s="99">
        <f>SUMIFS(通讯通路门店!$Z:$Z,通讯通路门店!$S:$S,$G650)</f>
        <v>0</v>
      </c>
      <c r="AW650" s="99">
        <f>SUMIFS(通讯通路门店!$AB:$AB,通讯通路门店!$S:$S,$G650)</f>
        <v>0</v>
      </c>
      <c r="AX650" s="99">
        <f>SUMIFS(通讯通路门店!$X:$X,通讯通路门店!$S:$S,$G650)</f>
        <v>0</v>
      </c>
      <c r="AY650" s="99">
        <f>SUMIFS(通讯通路门店!$Y:$Y,通讯通路门店!$S:$S,$G650)</f>
        <v>0</v>
      </c>
      <c r="AZ650" s="99">
        <f>SUMIFS(通讯通路门店!$AA:$AA,通讯通路门店!$S:$S,$G650)</f>
        <v>0</v>
      </c>
      <c r="BA650" s="99">
        <f t="shared" si="53"/>
        <v>0</v>
      </c>
      <c r="BB650" s="99">
        <f t="shared" si="54"/>
        <v>0</v>
      </c>
      <c r="BC650" s="99">
        <f>SUMIFS(通讯通路门店!$W:$W,通讯通路门店!$S:$S,$G650,通讯通路门店!$J:$J,"荣耀体验店")+SUMIFS(通讯通路门店!$W:$W,通讯通路门店!$S:$S,$G650,通讯通路门店!$J:$J,"荣耀授权专卖店")</f>
        <v>0</v>
      </c>
      <c r="BD650" s="99">
        <f>SUMIFS(通讯通路门店!$Z:$Z,通讯通路门店!$S:$S,$G650,通讯通路门店!$J:$J,"VIVO体验店")</f>
        <v>0</v>
      </c>
      <c r="BE650" s="99">
        <f>SUMIFS(通讯通路门店!$AB:$AB,通讯通路门店!$S:$S,$G650,通讯通路门店!$J:$J,"OPPO体验店")</f>
        <v>0</v>
      </c>
      <c r="BF650" s="99">
        <f>SUMIFS(通讯通路门店!$X:$X,通讯通路门店!$S:$S,$G650,通讯通路门店!$J:$J,"华为授权体验店")+SUMIFS(通讯通路门店!$AA:$AA,通讯通路门店!$S:$S,$G650,通讯通路门店!$J:$J,"华为堡垒店")</f>
        <v>0</v>
      </c>
      <c r="BG650" s="99">
        <f>SUMIFS(通讯通路门店!$Y:$Y,通讯通路门店!$S:$S,$G650,通讯通路门店!$J:$J,"小米体验店")</f>
        <v>0</v>
      </c>
      <c r="BH650" s="99">
        <f>SUMIFS(通讯通路门店!$AA:$AA,通讯通路门店!$S:$S,$G650,通讯通路门店!$J:$J,"苹果体验店")</f>
        <v>0</v>
      </c>
      <c r="BI650" s="99">
        <f>SUMIFS(通讯通路门店!$K:$K,通讯通路门店!$S:$S,$G650,通讯通路门店!$J:$J,"其他品牌专卖店")</f>
        <v>0</v>
      </c>
      <c r="BJ650" s="99">
        <f>SUMIFS(通讯通路门店!$AC:$AC,通讯通路门店!$S:$S,$G650)</f>
        <v>0</v>
      </c>
      <c r="BK650" s="99">
        <f>SUMIFS(通讯通路门店!$AD:$AD,通讯通路门店!$S:$S,$G650)</f>
        <v>0</v>
      </c>
      <c r="BL650" s="99">
        <f>SUMIFS(通讯通路门店!$AE:$AE,通讯通路门店!$S:$S,$G650)</f>
        <v>0</v>
      </c>
      <c r="BM650" s="99">
        <f>SUMIFS(通讯通路门店!$AF:$AF,通讯通路门店!$S:$S,$G650)</f>
        <v>0</v>
      </c>
      <c r="BN650" s="99">
        <f>SUMIFS(通讯通路门店!$AG:$AG,通讯通路门店!$S:$S,$G650)</f>
        <v>0</v>
      </c>
      <c r="BO650" s="99">
        <f>SUMIFS(通讯通路门店!$AH:$AH,通讯通路门店!$S:$S,$G650)</f>
        <v>0</v>
      </c>
      <c r="BP650" s="99">
        <f>SUMIFS(通讯通路门店!$AI:$AI,通讯通路门店!$S:$S,$G650)</f>
        <v>0</v>
      </c>
      <c r="BQ650" s="83"/>
    </row>
    <row r="651" spans="1:69">
      <c r="A651" s="99" t="str">
        <f>IFERROR(_xlfn.XLOOKUP($G651,通讯通路门店!$S$4:$S$993933,通讯通路门店!$A$4:$A$993933,0,0),"")</f>
        <v/>
      </c>
      <c r="B651" s="99" t="str">
        <f>IFERROR(_xlfn.XLOOKUP($G651,通讯通路门店!$S$4:$S$993933,通讯通路门店!$B$4:$B$993933,0,0),"")</f>
        <v/>
      </c>
      <c r="C651" s="99" t="str">
        <f>IFERROR(_xlfn.XLOOKUP($G651,通讯通路门店!$S$4:$S$993933,通讯通路门店!$C$4:$C$993933,0,0),"")</f>
        <v/>
      </c>
      <c r="D651" s="99" t="str">
        <f>IFERROR(_xlfn.XLOOKUP($G651,通讯通路门店!$S$4:$S$993933,通讯通路门店!$D$4:$D$993933,0,0),"")</f>
        <v/>
      </c>
      <c r="E651" s="83"/>
      <c r="F651" s="83"/>
      <c r="G651" s="101" t="e">
        <v>#N/A</v>
      </c>
      <c r="H651" s="102" t="str">
        <f>IFERROR(_xlfn.XLOOKUP($G651,通讯通路门店!$S$4:$S$993933,通讯通路门店!$R$4:$R$993933,0,0),"")</f>
        <v/>
      </c>
      <c r="I651" s="83"/>
      <c r="J651" s="83"/>
      <c r="K651" s="83"/>
      <c r="L651" s="83"/>
      <c r="M651" s="83"/>
      <c r="N651" s="83"/>
      <c r="O651" s="83"/>
      <c r="P651" s="83"/>
      <c r="Q651" s="83"/>
      <c r="R651" s="83"/>
      <c r="S651" s="83"/>
      <c r="T651" s="83"/>
      <c r="U651" s="99">
        <f>COUNTIF(通讯通路门店!$S:$S,$G651)</f>
        <v>0</v>
      </c>
      <c r="V651" s="99">
        <f>COUNTIFS(通讯通路门店!$S:$S,$G651,通讯通路门店!$J:$J,"综合卖场")</f>
        <v>0</v>
      </c>
      <c r="W651" s="99">
        <f>SUMIFS(通讯通路门店!$AJ:$AJ,通讯通路门店!$S:$S,通讯客户沙盘!$G651)</f>
        <v>0</v>
      </c>
      <c r="X651" s="99">
        <f t="shared" si="50"/>
        <v>0</v>
      </c>
      <c r="Y651" s="99">
        <f>COUNTIFS(通讯通路门店!$S:$S,$G651,通讯通路门店!$J:$J,"荣耀体验店")+COUNTIFS(通讯通路门店!$S:$S,$G651,通讯通路门店!$J:$J,"荣耀授权专卖店")</f>
        <v>0</v>
      </c>
      <c r="Z651" s="99">
        <f>COUNTIFS(通讯通路门店!$S:$S,$G651,通讯通路门店!$J:$J,"VIVO体验店")</f>
        <v>0</v>
      </c>
      <c r="AA651" s="99">
        <f>COUNTIFS(通讯通路门店!$S:$S,$G651,通讯通路门店!$J:$J,"OPPO体验店")</f>
        <v>0</v>
      </c>
      <c r="AB651" s="99">
        <f>COUNTIFS(通讯通路门店!$S:$S,$G651,通讯通路门店!$J:$J,"华为授权体验店")+COUNTIFS(通讯通路门店!$S:$S,$G651,通讯通路门店!$J:$J,"华为堡垒店")</f>
        <v>0</v>
      </c>
      <c r="AC651" s="99">
        <f>COUNTIFS(通讯通路门店!$S:$S,$G651,通讯通路门店!$J:$J,"小米体验店")</f>
        <v>0</v>
      </c>
      <c r="AD651" s="99">
        <f>COUNTIFS(通讯通路门店!$S:$S,$G651,通讯通路门店!$J:$J,"苹果体验店")</f>
        <v>0</v>
      </c>
      <c r="AE651" s="99">
        <f>COUNTIFS(通讯通路门店!$S:$S,$G651,通讯通路门店!$J:$J,"其他品牌专卖店")</f>
        <v>0</v>
      </c>
      <c r="AF651" s="99">
        <f>SUMIFS(通讯通路门店!$BI:$BI,通讯通路门店!$S:$S,$G651)</f>
        <v>0</v>
      </c>
      <c r="AG651" s="99">
        <f>SUMIFS(通讯通路门店!$BH:$BH,通讯通路门店!$S:$S,$G651)</f>
        <v>0</v>
      </c>
      <c r="AH651" s="99">
        <f t="shared" si="51"/>
        <v>0</v>
      </c>
      <c r="AI651" s="99">
        <f>SUMIFS(通讯通路门店!$BB:$BB,通讯通路门店!$S:$S,$G651)</f>
        <v>0</v>
      </c>
      <c r="AJ651" s="99">
        <f>SUMIFS(通讯通路门店!$BE:$BE,通讯通路门店!$S:$S,$G651)</f>
        <v>0</v>
      </c>
      <c r="AK651" s="99">
        <f>SUMIFS(通讯通路门店!$BG:$BG,通讯通路门店!$S:$S,$G651)</f>
        <v>0</v>
      </c>
      <c r="AL651" s="99">
        <f>SUMIFS(通讯通路门店!$BC:$BC,通讯通路门店!$S:$S,$G651)</f>
        <v>0</v>
      </c>
      <c r="AM651" s="99">
        <f>SUMIFS(通讯通路门店!$BD:$BD,通讯通路门店!$S:$S,$G651)</f>
        <v>0</v>
      </c>
      <c r="AN651" s="99">
        <f>SUMIFS(通讯通路门店!$BF:$BF,通讯通路门店!$S:$S,$G651)</f>
        <v>0</v>
      </c>
      <c r="AO651" s="99">
        <f t="shared" si="52"/>
        <v>0</v>
      </c>
      <c r="AP651" s="99">
        <f>SUMIFS(通讯通路门店!$K:$K,通讯通路门店!$S:$S,$G651)</f>
        <v>0</v>
      </c>
      <c r="AQ651" s="83"/>
      <c r="AR651" s="99">
        <f>SUMIFS(通讯通路门店!$T:$T,通讯通路门店!$S:$S,$G651)</f>
        <v>0</v>
      </c>
      <c r="AS651" s="99">
        <f>SUMIFS(通讯通路门店!$U:$U,通讯通路门店!$S:$S,$G651)</f>
        <v>0</v>
      </c>
      <c r="AT651" s="99">
        <f>SUMIFS(通讯通路门店!$V:$V,通讯通路门店!$S:$S,$G651)</f>
        <v>0</v>
      </c>
      <c r="AU651" s="99">
        <f>SUMIFS(通讯通路门店!$W:$W,通讯通路门店!$S:$S,$G651)</f>
        <v>0</v>
      </c>
      <c r="AV651" s="99">
        <f>SUMIFS(通讯通路门店!$Z:$Z,通讯通路门店!$S:$S,$G651)</f>
        <v>0</v>
      </c>
      <c r="AW651" s="99">
        <f>SUMIFS(通讯通路门店!$AB:$AB,通讯通路门店!$S:$S,$G651)</f>
        <v>0</v>
      </c>
      <c r="AX651" s="99">
        <f>SUMIFS(通讯通路门店!$X:$X,通讯通路门店!$S:$S,$G651)</f>
        <v>0</v>
      </c>
      <c r="AY651" s="99">
        <f>SUMIFS(通讯通路门店!$Y:$Y,通讯通路门店!$S:$S,$G651)</f>
        <v>0</v>
      </c>
      <c r="AZ651" s="99">
        <f>SUMIFS(通讯通路门店!$AA:$AA,通讯通路门店!$S:$S,$G651)</f>
        <v>0</v>
      </c>
      <c r="BA651" s="99">
        <f t="shared" si="53"/>
        <v>0</v>
      </c>
      <c r="BB651" s="99">
        <f t="shared" si="54"/>
        <v>0</v>
      </c>
      <c r="BC651" s="99">
        <f>SUMIFS(通讯通路门店!$W:$W,通讯通路门店!$S:$S,$G651,通讯通路门店!$J:$J,"荣耀体验店")+SUMIFS(通讯通路门店!$W:$W,通讯通路门店!$S:$S,$G651,通讯通路门店!$J:$J,"荣耀授权专卖店")</f>
        <v>0</v>
      </c>
      <c r="BD651" s="99">
        <f>SUMIFS(通讯通路门店!$Z:$Z,通讯通路门店!$S:$S,$G651,通讯通路门店!$J:$J,"VIVO体验店")</f>
        <v>0</v>
      </c>
      <c r="BE651" s="99">
        <f>SUMIFS(通讯通路门店!$AB:$AB,通讯通路门店!$S:$S,$G651,通讯通路门店!$J:$J,"OPPO体验店")</f>
        <v>0</v>
      </c>
      <c r="BF651" s="99">
        <f>SUMIFS(通讯通路门店!$X:$X,通讯通路门店!$S:$S,$G651,通讯通路门店!$J:$J,"华为授权体验店")+SUMIFS(通讯通路门店!$AA:$AA,通讯通路门店!$S:$S,$G651,通讯通路门店!$J:$J,"华为堡垒店")</f>
        <v>0</v>
      </c>
      <c r="BG651" s="99">
        <f>SUMIFS(通讯通路门店!$Y:$Y,通讯通路门店!$S:$S,$G651,通讯通路门店!$J:$J,"小米体验店")</f>
        <v>0</v>
      </c>
      <c r="BH651" s="99">
        <f>SUMIFS(通讯通路门店!$AA:$AA,通讯通路门店!$S:$S,$G651,通讯通路门店!$J:$J,"苹果体验店")</f>
        <v>0</v>
      </c>
      <c r="BI651" s="99">
        <f>SUMIFS(通讯通路门店!$K:$K,通讯通路门店!$S:$S,$G651,通讯通路门店!$J:$J,"其他品牌专卖店")</f>
        <v>0</v>
      </c>
      <c r="BJ651" s="99">
        <f>SUMIFS(通讯通路门店!$AC:$AC,通讯通路门店!$S:$S,$G651)</f>
        <v>0</v>
      </c>
      <c r="BK651" s="99">
        <f>SUMIFS(通讯通路门店!$AD:$AD,通讯通路门店!$S:$S,$G651)</f>
        <v>0</v>
      </c>
      <c r="BL651" s="99">
        <f>SUMIFS(通讯通路门店!$AE:$AE,通讯通路门店!$S:$S,$G651)</f>
        <v>0</v>
      </c>
      <c r="BM651" s="99">
        <f>SUMIFS(通讯通路门店!$AF:$AF,通讯通路门店!$S:$S,$G651)</f>
        <v>0</v>
      </c>
      <c r="BN651" s="99">
        <f>SUMIFS(通讯通路门店!$AG:$AG,通讯通路门店!$S:$S,$G651)</f>
        <v>0</v>
      </c>
      <c r="BO651" s="99">
        <f>SUMIFS(通讯通路门店!$AH:$AH,通讯通路门店!$S:$S,$G651)</f>
        <v>0</v>
      </c>
      <c r="BP651" s="99">
        <f>SUMIFS(通讯通路门店!$AI:$AI,通讯通路门店!$S:$S,$G651)</f>
        <v>0</v>
      </c>
      <c r="BQ651" s="83"/>
    </row>
    <row r="652" spans="1:69">
      <c r="A652" s="99" t="str">
        <f>IFERROR(_xlfn.XLOOKUP($G652,通讯通路门店!$S$4:$S$993933,通讯通路门店!$A$4:$A$993933,0,0),"")</f>
        <v/>
      </c>
      <c r="B652" s="99" t="str">
        <f>IFERROR(_xlfn.XLOOKUP($G652,通讯通路门店!$S$4:$S$993933,通讯通路门店!$B$4:$B$993933,0,0),"")</f>
        <v/>
      </c>
      <c r="C652" s="99" t="str">
        <f>IFERROR(_xlfn.XLOOKUP($G652,通讯通路门店!$S$4:$S$993933,通讯通路门店!$C$4:$C$993933,0,0),"")</f>
        <v/>
      </c>
      <c r="D652" s="99" t="str">
        <f>IFERROR(_xlfn.XLOOKUP($G652,通讯通路门店!$S$4:$S$993933,通讯通路门店!$D$4:$D$993933,0,0),"")</f>
        <v/>
      </c>
      <c r="E652" s="83"/>
      <c r="F652" s="83"/>
      <c r="G652" s="101" t="e">
        <v>#N/A</v>
      </c>
      <c r="H652" s="102" t="str">
        <f>IFERROR(_xlfn.XLOOKUP($G652,通讯通路门店!$S$4:$S$993933,通讯通路门店!$R$4:$R$993933,0,0),"")</f>
        <v/>
      </c>
      <c r="I652" s="83"/>
      <c r="J652" s="83"/>
      <c r="K652" s="83"/>
      <c r="L652" s="83"/>
      <c r="M652" s="83"/>
      <c r="N652" s="83"/>
      <c r="O652" s="83"/>
      <c r="P652" s="83"/>
      <c r="Q652" s="83"/>
      <c r="R652" s="83"/>
      <c r="S652" s="83"/>
      <c r="T652" s="83"/>
      <c r="U652" s="99">
        <f>COUNTIF(通讯通路门店!$S:$S,$G652)</f>
        <v>0</v>
      </c>
      <c r="V652" s="99">
        <f>COUNTIFS(通讯通路门店!$S:$S,$G652,通讯通路门店!$J:$J,"综合卖场")</f>
        <v>0</v>
      </c>
      <c r="W652" s="99">
        <f>SUMIFS(通讯通路门店!$AJ:$AJ,通讯通路门店!$S:$S,通讯客户沙盘!$G652)</f>
        <v>0</v>
      </c>
      <c r="X652" s="99">
        <f t="shared" si="50"/>
        <v>0</v>
      </c>
      <c r="Y652" s="99">
        <f>COUNTIFS(通讯通路门店!$S:$S,$G652,通讯通路门店!$J:$J,"荣耀体验店")+COUNTIFS(通讯通路门店!$S:$S,$G652,通讯通路门店!$J:$J,"荣耀授权专卖店")</f>
        <v>0</v>
      </c>
      <c r="Z652" s="99">
        <f>COUNTIFS(通讯通路门店!$S:$S,$G652,通讯通路门店!$J:$J,"VIVO体验店")</f>
        <v>0</v>
      </c>
      <c r="AA652" s="99">
        <f>COUNTIFS(通讯通路门店!$S:$S,$G652,通讯通路门店!$J:$J,"OPPO体验店")</f>
        <v>0</v>
      </c>
      <c r="AB652" s="99">
        <f>COUNTIFS(通讯通路门店!$S:$S,$G652,通讯通路门店!$J:$J,"华为授权体验店")+COUNTIFS(通讯通路门店!$S:$S,$G652,通讯通路门店!$J:$J,"华为堡垒店")</f>
        <v>0</v>
      </c>
      <c r="AC652" s="99">
        <f>COUNTIFS(通讯通路门店!$S:$S,$G652,通讯通路门店!$J:$J,"小米体验店")</f>
        <v>0</v>
      </c>
      <c r="AD652" s="99">
        <f>COUNTIFS(通讯通路门店!$S:$S,$G652,通讯通路门店!$J:$J,"苹果体验店")</f>
        <v>0</v>
      </c>
      <c r="AE652" s="99">
        <f>COUNTIFS(通讯通路门店!$S:$S,$G652,通讯通路门店!$J:$J,"其他品牌专卖店")</f>
        <v>0</v>
      </c>
      <c r="AF652" s="99">
        <f>SUMIFS(通讯通路门店!$BI:$BI,通讯通路门店!$S:$S,$G652)</f>
        <v>0</v>
      </c>
      <c r="AG652" s="99">
        <f>SUMIFS(通讯通路门店!$BH:$BH,通讯通路门店!$S:$S,$G652)</f>
        <v>0</v>
      </c>
      <c r="AH652" s="99">
        <f t="shared" si="51"/>
        <v>0</v>
      </c>
      <c r="AI652" s="99">
        <f>SUMIFS(通讯通路门店!$BB:$BB,通讯通路门店!$S:$S,$G652)</f>
        <v>0</v>
      </c>
      <c r="AJ652" s="99">
        <f>SUMIFS(通讯通路门店!$BE:$BE,通讯通路门店!$S:$S,$G652)</f>
        <v>0</v>
      </c>
      <c r="AK652" s="99">
        <f>SUMIFS(通讯通路门店!$BG:$BG,通讯通路门店!$S:$S,$G652)</f>
        <v>0</v>
      </c>
      <c r="AL652" s="99">
        <f>SUMIFS(通讯通路门店!$BC:$BC,通讯通路门店!$S:$S,$G652)</f>
        <v>0</v>
      </c>
      <c r="AM652" s="99">
        <f>SUMIFS(通讯通路门店!$BD:$BD,通讯通路门店!$S:$S,$G652)</f>
        <v>0</v>
      </c>
      <c r="AN652" s="99">
        <f>SUMIFS(通讯通路门店!$BF:$BF,通讯通路门店!$S:$S,$G652)</f>
        <v>0</v>
      </c>
      <c r="AO652" s="99">
        <f t="shared" si="52"/>
        <v>0</v>
      </c>
      <c r="AP652" s="99">
        <f>SUMIFS(通讯通路门店!$K:$K,通讯通路门店!$S:$S,$G652)</f>
        <v>0</v>
      </c>
      <c r="AQ652" s="83"/>
      <c r="AR652" s="99">
        <f>SUMIFS(通讯通路门店!$T:$T,通讯通路门店!$S:$S,$G652)</f>
        <v>0</v>
      </c>
      <c r="AS652" s="99">
        <f>SUMIFS(通讯通路门店!$U:$U,通讯通路门店!$S:$S,$G652)</f>
        <v>0</v>
      </c>
      <c r="AT652" s="99">
        <f>SUMIFS(通讯通路门店!$V:$V,通讯通路门店!$S:$S,$G652)</f>
        <v>0</v>
      </c>
      <c r="AU652" s="99">
        <f>SUMIFS(通讯通路门店!$W:$W,通讯通路门店!$S:$S,$G652)</f>
        <v>0</v>
      </c>
      <c r="AV652" s="99">
        <f>SUMIFS(通讯通路门店!$Z:$Z,通讯通路门店!$S:$S,$G652)</f>
        <v>0</v>
      </c>
      <c r="AW652" s="99">
        <f>SUMIFS(通讯通路门店!$AB:$AB,通讯通路门店!$S:$S,$G652)</f>
        <v>0</v>
      </c>
      <c r="AX652" s="99">
        <f>SUMIFS(通讯通路门店!$X:$X,通讯通路门店!$S:$S,$G652)</f>
        <v>0</v>
      </c>
      <c r="AY652" s="99">
        <f>SUMIFS(通讯通路门店!$Y:$Y,通讯通路门店!$S:$S,$G652)</f>
        <v>0</v>
      </c>
      <c r="AZ652" s="99">
        <f>SUMIFS(通讯通路门店!$AA:$AA,通讯通路门店!$S:$S,$G652)</f>
        <v>0</v>
      </c>
      <c r="BA652" s="99">
        <f t="shared" si="53"/>
        <v>0</v>
      </c>
      <c r="BB652" s="99">
        <f t="shared" si="54"/>
        <v>0</v>
      </c>
      <c r="BC652" s="99">
        <f>SUMIFS(通讯通路门店!$W:$W,通讯通路门店!$S:$S,$G652,通讯通路门店!$J:$J,"荣耀体验店")+SUMIFS(通讯通路门店!$W:$W,通讯通路门店!$S:$S,$G652,通讯通路门店!$J:$J,"荣耀授权专卖店")</f>
        <v>0</v>
      </c>
      <c r="BD652" s="99">
        <f>SUMIFS(通讯通路门店!$Z:$Z,通讯通路门店!$S:$S,$G652,通讯通路门店!$J:$J,"VIVO体验店")</f>
        <v>0</v>
      </c>
      <c r="BE652" s="99">
        <f>SUMIFS(通讯通路门店!$AB:$AB,通讯通路门店!$S:$S,$G652,通讯通路门店!$J:$J,"OPPO体验店")</f>
        <v>0</v>
      </c>
      <c r="BF652" s="99">
        <f>SUMIFS(通讯通路门店!$X:$X,通讯通路门店!$S:$S,$G652,通讯通路门店!$J:$J,"华为授权体验店")+SUMIFS(通讯通路门店!$AA:$AA,通讯通路门店!$S:$S,$G652,通讯通路门店!$J:$J,"华为堡垒店")</f>
        <v>0</v>
      </c>
      <c r="BG652" s="99">
        <f>SUMIFS(通讯通路门店!$Y:$Y,通讯通路门店!$S:$S,$G652,通讯通路门店!$J:$J,"小米体验店")</f>
        <v>0</v>
      </c>
      <c r="BH652" s="99">
        <f>SUMIFS(通讯通路门店!$AA:$AA,通讯通路门店!$S:$S,$G652,通讯通路门店!$J:$J,"苹果体验店")</f>
        <v>0</v>
      </c>
      <c r="BI652" s="99">
        <f>SUMIFS(通讯通路门店!$K:$K,通讯通路门店!$S:$S,$G652,通讯通路门店!$J:$J,"其他品牌专卖店")</f>
        <v>0</v>
      </c>
      <c r="BJ652" s="99">
        <f>SUMIFS(通讯通路门店!$AC:$AC,通讯通路门店!$S:$S,$G652)</f>
        <v>0</v>
      </c>
      <c r="BK652" s="99">
        <f>SUMIFS(通讯通路门店!$AD:$AD,通讯通路门店!$S:$S,$G652)</f>
        <v>0</v>
      </c>
      <c r="BL652" s="99">
        <f>SUMIFS(通讯通路门店!$AE:$AE,通讯通路门店!$S:$S,$G652)</f>
        <v>0</v>
      </c>
      <c r="BM652" s="99">
        <f>SUMIFS(通讯通路门店!$AF:$AF,通讯通路门店!$S:$S,$G652)</f>
        <v>0</v>
      </c>
      <c r="BN652" s="99">
        <f>SUMIFS(通讯通路门店!$AG:$AG,通讯通路门店!$S:$S,$G652)</f>
        <v>0</v>
      </c>
      <c r="BO652" s="99">
        <f>SUMIFS(通讯通路门店!$AH:$AH,通讯通路门店!$S:$S,$G652)</f>
        <v>0</v>
      </c>
      <c r="BP652" s="99">
        <f>SUMIFS(通讯通路门店!$AI:$AI,通讯通路门店!$S:$S,$G652)</f>
        <v>0</v>
      </c>
      <c r="BQ652" s="83"/>
    </row>
    <row r="653" spans="1:69">
      <c r="A653" s="99" t="str">
        <f>IFERROR(_xlfn.XLOOKUP($G653,通讯通路门店!$S$4:$S$993933,通讯通路门店!$A$4:$A$993933,0,0),"")</f>
        <v/>
      </c>
      <c r="B653" s="99" t="str">
        <f>IFERROR(_xlfn.XLOOKUP($G653,通讯通路门店!$S$4:$S$993933,通讯通路门店!$B$4:$B$993933,0,0),"")</f>
        <v/>
      </c>
      <c r="C653" s="99" t="str">
        <f>IFERROR(_xlfn.XLOOKUP($G653,通讯通路门店!$S$4:$S$993933,通讯通路门店!$C$4:$C$993933,0,0),"")</f>
        <v/>
      </c>
      <c r="D653" s="99" t="str">
        <f>IFERROR(_xlfn.XLOOKUP($G653,通讯通路门店!$S$4:$S$993933,通讯通路门店!$D$4:$D$993933,0,0),"")</f>
        <v/>
      </c>
      <c r="E653" s="83"/>
      <c r="F653" s="83"/>
      <c r="G653" s="101" t="e">
        <v>#N/A</v>
      </c>
      <c r="H653" s="102" t="str">
        <f>IFERROR(_xlfn.XLOOKUP($G653,通讯通路门店!$S$4:$S$993933,通讯通路门店!$R$4:$R$993933,0,0),"")</f>
        <v/>
      </c>
      <c r="I653" s="83"/>
      <c r="J653" s="83"/>
      <c r="K653" s="83"/>
      <c r="L653" s="83"/>
      <c r="M653" s="83"/>
      <c r="N653" s="83"/>
      <c r="O653" s="83"/>
      <c r="P653" s="83"/>
      <c r="Q653" s="83"/>
      <c r="R653" s="83"/>
      <c r="S653" s="83"/>
      <c r="T653" s="83"/>
      <c r="U653" s="99">
        <f>COUNTIF(通讯通路门店!$S:$S,$G653)</f>
        <v>0</v>
      </c>
      <c r="V653" s="99">
        <f>COUNTIFS(通讯通路门店!$S:$S,$G653,通讯通路门店!$J:$J,"综合卖场")</f>
        <v>0</v>
      </c>
      <c r="W653" s="99">
        <f>SUMIFS(通讯通路门店!$AJ:$AJ,通讯通路门店!$S:$S,通讯客户沙盘!$G653)</f>
        <v>0</v>
      </c>
      <c r="X653" s="99">
        <f t="shared" si="50"/>
        <v>0</v>
      </c>
      <c r="Y653" s="99">
        <f>COUNTIFS(通讯通路门店!$S:$S,$G653,通讯通路门店!$J:$J,"荣耀体验店")+COUNTIFS(通讯通路门店!$S:$S,$G653,通讯通路门店!$J:$J,"荣耀授权专卖店")</f>
        <v>0</v>
      </c>
      <c r="Z653" s="99">
        <f>COUNTIFS(通讯通路门店!$S:$S,$G653,通讯通路门店!$J:$J,"VIVO体验店")</f>
        <v>0</v>
      </c>
      <c r="AA653" s="99">
        <f>COUNTIFS(通讯通路门店!$S:$S,$G653,通讯通路门店!$J:$J,"OPPO体验店")</f>
        <v>0</v>
      </c>
      <c r="AB653" s="99">
        <f>COUNTIFS(通讯通路门店!$S:$S,$G653,通讯通路门店!$J:$J,"华为授权体验店")+COUNTIFS(通讯通路门店!$S:$S,$G653,通讯通路门店!$J:$J,"华为堡垒店")</f>
        <v>0</v>
      </c>
      <c r="AC653" s="99">
        <f>COUNTIFS(通讯通路门店!$S:$S,$G653,通讯通路门店!$J:$J,"小米体验店")</f>
        <v>0</v>
      </c>
      <c r="AD653" s="99">
        <f>COUNTIFS(通讯通路门店!$S:$S,$G653,通讯通路门店!$J:$J,"苹果体验店")</f>
        <v>0</v>
      </c>
      <c r="AE653" s="99">
        <f>COUNTIFS(通讯通路门店!$S:$S,$G653,通讯通路门店!$J:$J,"其他品牌专卖店")</f>
        <v>0</v>
      </c>
      <c r="AF653" s="99">
        <f>SUMIFS(通讯通路门店!$BI:$BI,通讯通路门店!$S:$S,$G653)</f>
        <v>0</v>
      </c>
      <c r="AG653" s="99">
        <f>SUMIFS(通讯通路门店!$BH:$BH,通讯通路门店!$S:$S,$G653)</f>
        <v>0</v>
      </c>
      <c r="AH653" s="99">
        <f t="shared" si="51"/>
        <v>0</v>
      </c>
      <c r="AI653" s="99">
        <f>SUMIFS(通讯通路门店!$BB:$BB,通讯通路门店!$S:$S,$G653)</f>
        <v>0</v>
      </c>
      <c r="AJ653" s="99">
        <f>SUMIFS(通讯通路门店!$BE:$BE,通讯通路门店!$S:$S,$G653)</f>
        <v>0</v>
      </c>
      <c r="AK653" s="99">
        <f>SUMIFS(通讯通路门店!$BG:$BG,通讯通路门店!$S:$S,$G653)</f>
        <v>0</v>
      </c>
      <c r="AL653" s="99">
        <f>SUMIFS(通讯通路门店!$BC:$BC,通讯通路门店!$S:$S,$G653)</f>
        <v>0</v>
      </c>
      <c r="AM653" s="99">
        <f>SUMIFS(通讯通路门店!$BD:$BD,通讯通路门店!$S:$S,$G653)</f>
        <v>0</v>
      </c>
      <c r="AN653" s="99">
        <f>SUMIFS(通讯通路门店!$BF:$BF,通讯通路门店!$S:$S,$G653)</f>
        <v>0</v>
      </c>
      <c r="AO653" s="99">
        <f t="shared" si="52"/>
        <v>0</v>
      </c>
      <c r="AP653" s="99">
        <f>SUMIFS(通讯通路门店!$K:$K,通讯通路门店!$S:$S,$G653)</f>
        <v>0</v>
      </c>
      <c r="AQ653" s="83"/>
      <c r="AR653" s="99">
        <f>SUMIFS(通讯通路门店!$T:$T,通讯通路门店!$S:$S,$G653)</f>
        <v>0</v>
      </c>
      <c r="AS653" s="99">
        <f>SUMIFS(通讯通路门店!$U:$U,通讯通路门店!$S:$S,$G653)</f>
        <v>0</v>
      </c>
      <c r="AT653" s="99">
        <f>SUMIFS(通讯通路门店!$V:$V,通讯通路门店!$S:$S,$G653)</f>
        <v>0</v>
      </c>
      <c r="AU653" s="99">
        <f>SUMIFS(通讯通路门店!$W:$W,通讯通路门店!$S:$S,$G653)</f>
        <v>0</v>
      </c>
      <c r="AV653" s="99">
        <f>SUMIFS(通讯通路门店!$Z:$Z,通讯通路门店!$S:$S,$G653)</f>
        <v>0</v>
      </c>
      <c r="AW653" s="99">
        <f>SUMIFS(通讯通路门店!$AB:$AB,通讯通路门店!$S:$S,$G653)</f>
        <v>0</v>
      </c>
      <c r="AX653" s="99">
        <f>SUMIFS(通讯通路门店!$X:$X,通讯通路门店!$S:$S,$G653)</f>
        <v>0</v>
      </c>
      <c r="AY653" s="99">
        <f>SUMIFS(通讯通路门店!$Y:$Y,通讯通路门店!$S:$S,$G653)</f>
        <v>0</v>
      </c>
      <c r="AZ653" s="99">
        <f>SUMIFS(通讯通路门店!$AA:$AA,通讯通路门店!$S:$S,$G653)</f>
        <v>0</v>
      </c>
      <c r="BA653" s="99">
        <f t="shared" si="53"/>
        <v>0</v>
      </c>
      <c r="BB653" s="99">
        <f t="shared" si="54"/>
        <v>0</v>
      </c>
      <c r="BC653" s="99">
        <f>SUMIFS(通讯通路门店!$W:$W,通讯通路门店!$S:$S,$G653,通讯通路门店!$J:$J,"荣耀体验店")+SUMIFS(通讯通路门店!$W:$W,通讯通路门店!$S:$S,$G653,通讯通路门店!$J:$J,"荣耀授权专卖店")</f>
        <v>0</v>
      </c>
      <c r="BD653" s="99">
        <f>SUMIFS(通讯通路门店!$Z:$Z,通讯通路门店!$S:$S,$G653,通讯通路门店!$J:$J,"VIVO体验店")</f>
        <v>0</v>
      </c>
      <c r="BE653" s="99">
        <f>SUMIFS(通讯通路门店!$AB:$AB,通讯通路门店!$S:$S,$G653,通讯通路门店!$J:$J,"OPPO体验店")</f>
        <v>0</v>
      </c>
      <c r="BF653" s="99">
        <f>SUMIFS(通讯通路门店!$X:$X,通讯通路门店!$S:$S,$G653,通讯通路门店!$J:$J,"华为授权体验店")+SUMIFS(通讯通路门店!$AA:$AA,通讯通路门店!$S:$S,$G653,通讯通路门店!$J:$J,"华为堡垒店")</f>
        <v>0</v>
      </c>
      <c r="BG653" s="99">
        <f>SUMIFS(通讯通路门店!$Y:$Y,通讯通路门店!$S:$S,$G653,通讯通路门店!$J:$J,"小米体验店")</f>
        <v>0</v>
      </c>
      <c r="BH653" s="99">
        <f>SUMIFS(通讯通路门店!$AA:$AA,通讯通路门店!$S:$S,$G653,通讯通路门店!$J:$J,"苹果体验店")</f>
        <v>0</v>
      </c>
      <c r="BI653" s="99">
        <f>SUMIFS(通讯通路门店!$K:$K,通讯通路门店!$S:$S,$G653,通讯通路门店!$J:$J,"其他品牌专卖店")</f>
        <v>0</v>
      </c>
      <c r="BJ653" s="99">
        <f>SUMIFS(通讯通路门店!$AC:$AC,通讯通路门店!$S:$S,$G653)</f>
        <v>0</v>
      </c>
      <c r="BK653" s="99">
        <f>SUMIFS(通讯通路门店!$AD:$AD,通讯通路门店!$S:$S,$G653)</f>
        <v>0</v>
      </c>
      <c r="BL653" s="99">
        <f>SUMIFS(通讯通路门店!$AE:$AE,通讯通路门店!$S:$S,$G653)</f>
        <v>0</v>
      </c>
      <c r="BM653" s="99">
        <f>SUMIFS(通讯通路门店!$AF:$AF,通讯通路门店!$S:$S,$G653)</f>
        <v>0</v>
      </c>
      <c r="BN653" s="99">
        <f>SUMIFS(通讯通路门店!$AG:$AG,通讯通路门店!$S:$S,$G653)</f>
        <v>0</v>
      </c>
      <c r="BO653" s="99">
        <f>SUMIFS(通讯通路门店!$AH:$AH,通讯通路门店!$S:$S,$G653)</f>
        <v>0</v>
      </c>
      <c r="BP653" s="99">
        <f>SUMIFS(通讯通路门店!$AI:$AI,通讯通路门店!$S:$S,$G653)</f>
        <v>0</v>
      </c>
      <c r="BQ653" s="83"/>
    </row>
    <row r="654" spans="1:69">
      <c r="A654" s="99" t="str">
        <f>IFERROR(_xlfn.XLOOKUP($G654,通讯通路门店!$S$4:$S$993933,通讯通路门店!$A$4:$A$993933,0,0),"")</f>
        <v/>
      </c>
      <c r="B654" s="99" t="str">
        <f>IFERROR(_xlfn.XLOOKUP($G654,通讯通路门店!$S$4:$S$993933,通讯通路门店!$B$4:$B$993933,0,0),"")</f>
        <v/>
      </c>
      <c r="C654" s="99" t="str">
        <f>IFERROR(_xlfn.XLOOKUP($G654,通讯通路门店!$S$4:$S$993933,通讯通路门店!$C$4:$C$993933,0,0),"")</f>
        <v/>
      </c>
      <c r="D654" s="99" t="str">
        <f>IFERROR(_xlfn.XLOOKUP($G654,通讯通路门店!$S$4:$S$993933,通讯通路门店!$D$4:$D$993933,0,0),"")</f>
        <v/>
      </c>
      <c r="E654" s="83"/>
      <c r="F654" s="83"/>
      <c r="G654" s="101" t="e">
        <v>#N/A</v>
      </c>
      <c r="H654" s="102" t="str">
        <f>IFERROR(_xlfn.XLOOKUP($G654,通讯通路门店!$S$4:$S$993933,通讯通路门店!$R$4:$R$993933,0,0),"")</f>
        <v/>
      </c>
      <c r="I654" s="83"/>
      <c r="J654" s="83"/>
      <c r="K654" s="83"/>
      <c r="L654" s="83"/>
      <c r="M654" s="83"/>
      <c r="N654" s="83"/>
      <c r="O654" s="83"/>
      <c r="P654" s="83"/>
      <c r="Q654" s="83"/>
      <c r="R654" s="83"/>
      <c r="S654" s="83"/>
      <c r="T654" s="83"/>
      <c r="U654" s="99">
        <f>COUNTIF(通讯通路门店!$S:$S,$G654)</f>
        <v>0</v>
      </c>
      <c r="V654" s="99">
        <f>COUNTIFS(通讯通路门店!$S:$S,$G654,通讯通路门店!$J:$J,"综合卖场")</f>
        <v>0</v>
      </c>
      <c r="W654" s="99">
        <f>SUMIFS(通讯通路门店!$AJ:$AJ,通讯通路门店!$S:$S,通讯客户沙盘!$G654)</f>
        <v>0</v>
      </c>
      <c r="X654" s="99">
        <f t="shared" si="50"/>
        <v>0</v>
      </c>
      <c r="Y654" s="99">
        <f>COUNTIFS(通讯通路门店!$S:$S,$G654,通讯通路门店!$J:$J,"荣耀体验店")+COUNTIFS(通讯通路门店!$S:$S,$G654,通讯通路门店!$J:$J,"荣耀授权专卖店")</f>
        <v>0</v>
      </c>
      <c r="Z654" s="99">
        <f>COUNTIFS(通讯通路门店!$S:$S,$G654,通讯通路门店!$J:$J,"VIVO体验店")</f>
        <v>0</v>
      </c>
      <c r="AA654" s="99">
        <f>COUNTIFS(通讯通路门店!$S:$S,$G654,通讯通路门店!$J:$J,"OPPO体验店")</f>
        <v>0</v>
      </c>
      <c r="AB654" s="99">
        <f>COUNTIFS(通讯通路门店!$S:$S,$G654,通讯通路门店!$J:$J,"华为授权体验店")+COUNTIFS(通讯通路门店!$S:$S,$G654,通讯通路门店!$J:$J,"华为堡垒店")</f>
        <v>0</v>
      </c>
      <c r="AC654" s="99">
        <f>COUNTIFS(通讯通路门店!$S:$S,$G654,通讯通路门店!$J:$J,"小米体验店")</f>
        <v>0</v>
      </c>
      <c r="AD654" s="99">
        <f>COUNTIFS(通讯通路门店!$S:$S,$G654,通讯通路门店!$J:$J,"苹果体验店")</f>
        <v>0</v>
      </c>
      <c r="AE654" s="99">
        <f>COUNTIFS(通讯通路门店!$S:$S,$G654,通讯通路门店!$J:$J,"其他品牌专卖店")</f>
        <v>0</v>
      </c>
      <c r="AF654" s="99">
        <f>SUMIFS(通讯通路门店!$BI:$BI,通讯通路门店!$S:$S,$G654)</f>
        <v>0</v>
      </c>
      <c r="AG654" s="99">
        <f>SUMIFS(通讯通路门店!$BH:$BH,通讯通路门店!$S:$S,$G654)</f>
        <v>0</v>
      </c>
      <c r="AH654" s="99">
        <f t="shared" si="51"/>
        <v>0</v>
      </c>
      <c r="AI654" s="99">
        <f>SUMIFS(通讯通路门店!$BB:$BB,通讯通路门店!$S:$S,$G654)</f>
        <v>0</v>
      </c>
      <c r="AJ654" s="99">
        <f>SUMIFS(通讯通路门店!$BE:$BE,通讯通路门店!$S:$S,$G654)</f>
        <v>0</v>
      </c>
      <c r="AK654" s="99">
        <f>SUMIFS(通讯通路门店!$BG:$BG,通讯通路门店!$S:$S,$G654)</f>
        <v>0</v>
      </c>
      <c r="AL654" s="99">
        <f>SUMIFS(通讯通路门店!$BC:$BC,通讯通路门店!$S:$S,$G654)</f>
        <v>0</v>
      </c>
      <c r="AM654" s="99">
        <f>SUMIFS(通讯通路门店!$BD:$BD,通讯通路门店!$S:$S,$G654)</f>
        <v>0</v>
      </c>
      <c r="AN654" s="99">
        <f>SUMIFS(通讯通路门店!$BF:$BF,通讯通路门店!$S:$S,$G654)</f>
        <v>0</v>
      </c>
      <c r="AO654" s="99">
        <f t="shared" si="52"/>
        <v>0</v>
      </c>
      <c r="AP654" s="99">
        <f>SUMIFS(通讯通路门店!$K:$K,通讯通路门店!$S:$S,$G654)</f>
        <v>0</v>
      </c>
      <c r="AQ654" s="83"/>
      <c r="AR654" s="99">
        <f>SUMIFS(通讯通路门店!$T:$T,通讯通路门店!$S:$S,$G654)</f>
        <v>0</v>
      </c>
      <c r="AS654" s="99">
        <f>SUMIFS(通讯通路门店!$U:$U,通讯通路门店!$S:$S,$G654)</f>
        <v>0</v>
      </c>
      <c r="AT654" s="99">
        <f>SUMIFS(通讯通路门店!$V:$V,通讯通路门店!$S:$S,$G654)</f>
        <v>0</v>
      </c>
      <c r="AU654" s="99">
        <f>SUMIFS(通讯通路门店!$W:$W,通讯通路门店!$S:$S,$G654)</f>
        <v>0</v>
      </c>
      <c r="AV654" s="99">
        <f>SUMIFS(通讯通路门店!$Z:$Z,通讯通路门店!$S:$S,$G654)</f>
        <v>0</v>
      </c>
      <c r="AW654" s="99">
        <f>SUMIFS(通讯通路门店!$AB:$AB,通讯通路门店!$S:$S,$G654)</f>
        <v>0</v>
      </c>
      <c r="AX654" s="99">
        <f>SUMIFS(通讯通路门店!$X:$X,通讯通路门店!$S:$S,$G654)</f>
        <v>0</v>
      </c>
      <c r="AY654" s="99">
        <f>SUMIFS(通讯通路门店!$Y:$Y,通讯通路门店!$S:$S,$G654)</f>
        <v>0</v>
      </c>
      <c r="AZ654" s="99">
        <f>SUMIFS(通讯通路门店!$AA:$AA,通讯通路门店!$S:$S,$G654)</f>
        <v>0</v>
      </c>
      <c r="BA654" s="99">
        <f t="shared" si="53"/>
        <v>0</v>
      </c>
      <c r="BB654" s="99">
        <f t="shared" si="54"/>
        <v>0</v>
      </c>
      <c r="BC654" s="99">
        <f>SUMIFS(通讯通路门店!$W:$W,通讯通路门店!$S:$S,$G654,通讯通路门店!$J:$J,"荣耀体验店")+SUMIFS(通讯通路门店!$W:$W,通讯通路门店!$S:$S,$G654,通讯通路门店!$J:$J,"荣耀授权专卖店")</f>
        <v>0</v>
      </c>
      <c r="BD654" s="99">
        <f>SUMIFS(通讯通路门店!$Z:$Z,通讯通路门店!$S:$S,$G654,通讯通路门店!$J:$J,"VIVO体验店")</f>
        <v>0</v>
      </c>
      <c r="BE654" s="99">
        <f>SUMIFS(通讯通路门店!$AB:$AB,通讯通路门店!$S:$S,$G654,通讯通路门店!$J:$J,"OPPO体验店")</f>
        <v>0</v>
      </c>
      <c r="BF654" s="99">
        <f>SUMIFS(通讯通路门店!$X:$X,通讯通路门店!$S:$S,$G654,通讯通路门店!$J:$J,"华为授权体验店")+SUMIFS(通讯通路门店!$AA:$AA,通讯通路门店!$S:$S,$G654,通讯通路门店!$J:$J,"华为堡垒店")</f>
        <v>0</v>
      </c>
      <c r="BG654" s="99">
        <f>SUMIFS(通讯通路门店!$Y:$Y,通讯通路门店!$S:$S,$G654,通讯通路门店!$J:$J,"小米体验店")</f>
        <v>0</v>
      </c>
      <c r="BH654" s="99">
        <f>SUMIFS(通讯通路门店!$AA:$AA,通讯通路门店!$S:$S,$G654,通讯通路门店!$J:$J,"苹果体验店")</f>
        <v>0</v>
      </c>
      <c r="BI654" s="99">
        <f>SUMIFS(通讯通路门店!$K:$K,通讯通路门店!$S:$S,$G654,通讯通路门店!$J:$J,"其他品牌专卖店")</f>
        <v>0</v>
      </c>
      <c r="BJ654" s="99">
        <f>SUMIFS(通讯通路门店!$AC:$AC,通讯通路门店!$S:$S,$G654)</f>
        <v>0</v>
      </c>
      <c r="BK654" s="99">
        <f>SUMIFS(通讯通路门店!$AD:$AD,通讯通路门店!$S:$S,$G654)</f>
        <v>0</v>
      </c>
      <c r="BL654" s="99">
        <f>SUMIFS(通讯通路门店!$AE:$AE,通讯通路门店!$S:$S,$G654)</f>
        <v>0</v>
      </c>
      <c r="BM654" s="99">
        <f>SUMIFS(通讯通路门店!$AF:$AF,通讯通路门店!$S:$S,$G654)</f>
        <v>0</v>
      </c>
      <c r="BN654" s="99">
        <f>SUMIFS(通讯通路门店!$AG:$AG,通讯通路门店!$S:$S,$G654)</f>
        <v>0</v>
      </c>
      <c r="BO654" s="99">
        <f>SUMIFS(通讯通路门店!$AH:$AH,通讯通路门店!$S:$S,$G654)</f>
        <v>0</v>
      </c>
      <c r="BP654" s="99">
        <f>SUMIFS(通讯通路门店!$AI:$AI,通讯通路门店!$S:$S,$G654)</f>
        <v>0</v>
      </c>
      <c r="BQ654" s="83"/>
    </row>
    <row r="655" spans="1:69">
      <c r="A655" s="99" t="str">
        <f>IFERROR(_xlfn.XLOOKUP($G655,通讯通路门店!$S$4:$S$993933,通讯通路门店!$A$4:$A$993933,0,0),"")</f>
        <v/>
      </c>
      <c r="B655" s="99" t="str">
        <f>IFERROR(_xlfn.XLOOKUP($G655,通讯通路门店!$S$4:$S$993933,通讯通路门店!$B$4:$B$993933,0,0),"")</f>
        <v/>
      </c>
      <c r="C655" s="99" t="str">
        <f>IFERROR(_xlfn.XLOOKUP($G655,通讯通路门店!$S$4:$S$993933,通讯通路门店!$C$4:$C$993933,0,0),"")</f>
        <v/>
      </c>
      <c r="D655" s="99" t="str">
        <f>IFERROR(_xlfn.XLOOKUP($G655,通讯通路门店!$S$4:$S$993933,通讯通路门店!$D$4:$D$993933,0,0),"")</f>
        <v/>
      </c>
      <c r="E655" s="83"/>
      <c r="F655" s="83"/>
      <c r="G655" s="101" t="e">
        <v>#N/A</v>
      </c>
      <c r="H655" s="102" t="str">
        <f>IFERROR(_xlfn.XLOOKUP($G655,通讯通路门店!$S$4:$S$993933,通讯通路门店!$R$4:$R$993933,0,0),"")</f>
        <v/>
      </c>
      <c r="I655" s="83"/>
      <c r="J655" s="83"/>
      <c r="K655" s="83"/>
      <c r="L655" s="83"/>
      <c r="M655" s="83"/>
      <c r="N655" s="83"/>
      <c r="O655" s="83"/>
      <c r="P655" s="83"/>
      <c r="Q655" s="83"/>
      <c r="R655" s="83"/>
      <c r="S655" s="83"/>
      <c r="T655" s="83"/>
      <c r="U655" s="99">
        <f>COUNTIF(通讯通路门店!$S:$S,$G655)</f>
        <v>0</v>
      </c>
      <c r="V655" s="99">
        <f>COUNTIFS(通讯通路门店!$S:$S,$G655,通讯通路门店!$J:$J,"综合卖场")</f>
        <v>0</v>
      </c>
      <c r="W655" s="99">
        <f>SUMIFS(通讯通路门店!$AJ:$AJ,通讯通路门店!$S:$S,通讯客户沙盘!$G655)</f>
        <v>0</v>
      </c>
      <c r="X655" s="99">
        <f t="shared" si="50"/>
        <v>0</v>
      </c>
      <c r="Y655" s="99">
        <f>COUNTIFS(通讯通路门店!$S:$S,$G655,通讯通路门店!$J:$J,"荣耀体验店")+COUNTIFS(通讯通路门店!$S:$S,$G655,通讯通路门店!$J:$J,"荣耀授权专卖店")</f>
        <v>0</v>
      </c>
      <c r="Z655" s="99">
        <f>COUNTIFS(通讯通路门店!$S:$S,$G655,通讯通路门店!$J:$J,"VIVO体验店")</f>
        <v>0</v>
      </c>
      <c r="AA655" s="99">
        <f>COUNTIFS(通讯通路门店!$S:$S,$G655,通讯通路门店!$J:$J,"OPPO体验店")</f>
        <v>0</v>
      </c>
      <c r="AB655" s="99">
        <f>COUNTIFS(通讯通路门店!$S:$S,$G655,通讯通路门店!$J:$J,"华为授权体验店")+COUNTIFS(通讯通路门店!$S:$S,$G655,通讯通路门店!$J:$J,"华为堡垒店")</f>
        <v>0</v>
      </c>
      <c r="AC655" s="99">
        <f>COUNTIFS(通讯通路门店!$S:$S,$G655,通讯通路门店!$J:$J,"小米体验店")</f>
        <v>0</v>
      </c>
      <c r="AD655" s="99">
        <f>COUNTIFS(通讯通路门店!$S:$S,$G655,通讯通路门店!$J:$J,"苹果体验店")</f>
        <v>0</v>
      </c>
      <c r="AE655" s="99">
        <f>COUNTIFS(通讯通路门店!$S:$S,$G655,通讯通路门店!$J:$J,"其他品牌专卖店")</f>
        <v>0</v>
      </c>
      <c r="AF655" s="99">
        <f>SUMIFS(通讯通路门店!$BI:$BI,通讯通路门店!$S:$S,$G655)</f>
        <v>0</v>
      </c>
      <c r="AG655" s="99">
        <f>SUMIFS(通讯通路门店!$BH:$BH,通讯通路门店!$S:$S,$G655)</f>
        <v>0</v>
      </c>
      <c r="AH655" s="99">
        <f t="shared" si="51"/>
        <v>0</v>
      </c>
      <c r="AI655" s="99">
        <f>SUMIFS(通讯通路门店!$BB:$BB,通讯通路门店!$S:$S,$G655)</f>
        <v>0</v>
      </c>
      <c r="AJ655" s="99">
        <f>SUMIFS(通讯通路门店!$BE:$BE,通讯通路门店!$S:$S,$G655)</f>
        <v>0</v>
      </c>
      <c r="AK655" s="99">
        <f>SUMIFS(通讯通路门店!$BG:$BG,通讯通路门店!$S:$S,$G655)</f>
        <v>0</v>
      </c>
      <c r="AL655" s="99">
        <f>SUMIFS(通讯通路门店!$BC:$BC,通讯通路门店!$S:$S,$G655)</f>
        <v>0</v>
      </c>
      <c r="AM655" s="99">
        <f>SUMIFS(通讯通路门店!$BD:$BD,通讯通路门店!$S:$S,$G655)</f>
        <v>0</v>
      </c>
      <c r="AN655" s="99">
        <f>SUMIFS(通讯通路门店!$BF:$BF,通讯通路门店!$S:$S,$G655)</f>
        <v>0</v>
      </c>
      <c r="AO655" s="99">
        <f t="shared" si="52"/>
        <v>0</v>
      </c>
      <c r="AP655" s="99">
        <f>SUMIFS(通讯通路门店!$K:$K,通讯通路门店!$S:$S,$G655)</f>
        <v>0</v>
      </c>
      <c r="AQ655" s="83"/>
      <c r="AR655" s="99">
        <f>SUMIFS(通讯通路门店!$T:$T,通讯通路门店!$S:$S,$G655)</f>
        <v>0</v>
      </c>
      <c r="AS655" s="99">
        <f>SUMIFS(通讯通路门店!$U:$U,通讯通路门店!$S:$S,$G655)</f>
        <v>0</v>
      </c>
      <c r="AT655" s="99">
        <f>SUMIFS(通讯通路门店!$V:$V,通讯通路门店!$S:$S,$G655)</f>
        <v>0</v>
      </c>
      <c r="AU655" s="99">
        <f>SUMIFS(通讯通路门店!$W:$W,通讯通路门店!$S:$S,$G655)</f>
        <v>0</v>
      </c>
      <c r="AV655" s="99">
        <f>SUMIFS(通讯通路门店!$Z:$Z,通讯通路门店!$S:$S,$G655)</f>
        <v>0</v>
      </c>
      <c r="AW655" s="99">
        <f>SUMIFS(通讯通路门店!$AB:$AB,通讯通路门店!$S:$S,$G655)</f>
        <v>0</v>
      </c>
      <c r="AX655" s="99">
        <f>SUMIFS(通讯通路门店!$X:$X,通讯通路门店!$S:$S,$G655)</f>
        <v>0</v>
      </c>
      <c r="AY655" s="99">
        <f>SUMIFS(通讯通路门店!$Y:$Y,通讯通路门店!$S:$S,$G655)</f>
        <v>0</v>
      </c>
      <c r="AZ655" s="99">
        <f>SUMIFS(通讯通路门店!$AA:$AA,通讯通路门店!$S:$S,$G655)</f>
        <v>0</v>
      </c>
      <c r="BA655" s="99">
        <f t="shared" si="53"/>
        <v>0</v>
      </c>
      <c r="BB655" s="99">
        <f t="shared" si="54"/>
        <v>0</v>
      </c>
      <c r="BC655" s="99">
        <f>SUMIFS(通讯通路门店!$W:$W,通讯通路门店!$S:$S,$G655,通讯通路门店!$J:$J,"荣耀体验店")+SUMIFS(通讯通路门店!$W:$W,通讯通路门店!$S:$S,$G655,通讯通路门店!$J:$J,"荣耀授权专卖店")</f>
        <v>0</v>
      </c>
      <c r="BD655" s="99">
        <f>SUMIFS(通讯通路门店!$Z:$Z,通讯通路门店!$S:$S,$G655,通讯通路门店!$J:$J,"VIVO体验店")</f>
        <v>0</v>
      </c>
      <c r="BE655" s="99">
        <f>SUMIFS(通讯通路门店!$AB:$AB,通讯通路门店!$S:$S,$G655,通讯通路门店!$J:$J,"OPPO体验店")</f>
        <v>0</v>
      </c>
      <c r="BF655" s="99">
        <f>SUMIFS(通讯通路门店!$X:$X,通讯通路门店!$S:$S,$G655,通讯通路门店!$J:$J,"华为授权体验店")+SUMIFS(通讯通路门店!$AA:$AA,通讯通路门店!$S:$S,$G655,通讯通路门店!$J:$J,"华为堡垒店")</f>
        <v>0</v>
      </c>
      <c r="BG655" s="99">
        <f>SUMIFS(通讯通路门店!$Y:$Y,通讯通路门店!$S:$S,$G655,通讯通路门店!$J:$J,"小米体验店")</f>
        <v>0</v>
      </c>
      <c r="BH655" s="99">
        <f>SUMIFS(通讯通路门店!$AA:$AA,通讯通路门店!$S:$S,$G655,通讯通路门店!$J:$J,"苹果体验店")</f>
        <v>0</v>
      </c>
      <c r="BI655" s="99">
        <f>SUMIFS(通讯通路门店!$K:$K,通讯通路门店!$S:$S,$G655,通讯通路门店!$J:$J,"其他品牌专卖店")</f>
        <v>0</v>
      </c>
      <c r="BJ655" s="99">
        <f>SUMIFS(通讯通路门店!$AC:$AC,通讯通路门店!$S:$S,$G655)</f>
        <v>0</v>
      </c>
      <c r="BK655" s="99">
        <f>SUMIFS(通讯通路门店!$AD:$AD,通讯通路门店!$S:$S,$G655)</f>
        <v>0</v>
      </c>
      <c r="BL655" s="99">
        <f>SUMIFS(通讯通路门店!$AE:$AE,通讯通路门店!$S:$S,$G655)</f>
        <v>0</v>
      </c>
      <c r="BM655" s="99">
        <f>SUMIFS(通讯通路门店!$AF:$AF,通讯通路门店!$S:$S,$G655)</f>
        <v>0</v>
      </c>
      <c r="BN655" s="99">
        <f>SUMIFS(通讯通路门店!$AG:$AG,通讯通路门店!$S:$S,$G655)</f>
        <v>0</v>
      </c>
      <c r="BO655" s="99">
        <f>SUMIFS(通讯通路门店!$AH:$AH,通讯通路门店!$S:$S,$G655)</f>
        <v>0</v>
      </c>
      <c r="BP655" s="99">
        <f>SUMIFS(通讯通路门店!$AI:$AI,通讯通路门店!$S:$S,$G655)</f>
        <v>0</v>
      </c>
      <c r="BQ655" s="83"/>
    </row>
    <row r="656" spans="1:69">
      <c r="A656" s="99" t="str">
        <f>IFERROR(_xlfn.XLOOKUP($G656,通讯通路门店!$S$4:$S$993933,通讯通路门店!$A$4:$A$993933,0,0),"")</f>
        <v/>
      </c>
      <c r="B656" s="99" t="str">
        <f>IFERROR(_xlfn.XLOOKUP($G656,通讯通路门店!$S$4:$S$993933,通讯通路门店!$B$4:$B$993933,0,0),"")</f>
        <v/>
      </c>
      <c r="C656" s="99" t="str">
        <f>IFERROR(_xlfn.XLOOKUP($G656,通讯通路门店!$S$4:$S$993933,通讯通路门店!$C$4:$C$993933,0,0),"")</f>
        <v/>
      </c>
      <c r="D656" s="99" t="str">
        <f>IFERROR(_xlfn.XLOOKUP($G656,通讯通路门店!$S$4:$S$993933,通讯通路门店!$D$4:$D$993933,0,0),"")</f>
        <v/>
      </c>
      <c r="E656" s="83"/>
      <c r="F656" s="83"/>
      <c r="G656" s="101" t="e">
        <v>#N/A</v>
      </c>
      <c r="H656" s="102" t="str">
        <f>IFERROR(_xlfn.XLOOKUP($G656,通讯通路门店!$S$4:$S$993933,通讯通路门店!$R$4:$R$993933,0,0),"")</f>
        <v/>
      </c>
      <c r="I656" s="83"/>
      <c r="J656" s="83"/>
      <c r="K656" s="83"/>
      <c r="L656" s="83"/>
      <c r="M656" s="83"/>
      <c r="N656" s="83"/>
      <c r="O656" s="83"/>
      <c r="P656" s="83"/>
      <c r="Q656" s="83"/>
      <c r="R656" s="83"/>
      <c r="S656" s="83"/>
      <c r="T656" s="83"/>
      <c r="U656" s="99">
        <f>COUNTIF(通讯通路门店!$S:$S,$G656)</f>
        <v>0</v>
      </c>
      <c r="V656" s="99">
        <f>COUNTIFS(通讯通路门店!$S:$S,$G656,通讯通路门店!$J:$J,"综合卖场")</f>
        <v>0</v>
      </c>
      <c r="W656" s="99">
        <f>SUMIFS(通讯通路门店!$AJ:$AJ,通讯通路门店!$S:$S,通讯客户沙盘!$G656)</f>
        <v>0</v>
      </c>
      <c r="X656" s="99">
        <f t="shared" si="50"/>
        <v>0</v>
      </c>
      <c r="Y656" s="99">
        <f>COUNTIFS(通讯通路门店!$S:$S,$G656,通讯通路门店!$J:$J,"荣耀体验店")+COUNTIFS(通讯通路门店!$S:$S,$G656,通讯通路门店!$J:$J,"荣耀授权专卖店")</f>
        <v>0</v>
      </c>
      <c r="Z656" s="99">
        <f>COUNTIFS(通讯通路门店!$S:$S,$G656,通讯通路门店!$J:$J,"VIVO体验店")</f>
        <v>0</v>
      </c>
      <c r="AA656" s="99">
        <f>COUNTIFS(通讯通路门店!$S:$S,$G656,通讯通路门店!$J:$J,"OPPO体验店")</f>
        <v>0</v>
      </c>
      <c r="AB656" s="99">
        <f>COUNTIFS(通讯通路门店!$S:$S,$G656,通讯通路门店!$J:$J,"华为授权体验店")+COUNTIFS(通讯通路门店!$S:$S,$G656,通讯通路门店!$J:$J,"华为堡垒店")</f>
        <v>0</v>
      </c>
      <c r="AC656" s="99">
        <f>COUNTIFS(通讯通路门店!$S:$S,$G656,通讯通路门店!$J:$J,"小米体验店")</f>
        <v>0</v>
      </c>
      <c r="AD656" s="99">
        <f>COUNTIFS(通讯通路门店!$S:$S,$G656,通讯通路门店!$J:$J,"苹果体验店")</f>
        <v>0</v>
      </c>
      <c r="AE656" s="99">
        <f>COUNTIFS(通讯通路门店!$S:$S,$G656,通讯通路门店!$J:$J,"其他品牌专卖店")</f>
        <v>0</v>
      </c>
      <c r="AF656" s="99">
        <f>SUMIFS(通讯通路门店!$BI:$BI,通讯通路门店!$S:$S,$G656)</f>
        <v>0</v>
      </c>
      <c r="AG656" s="99">
        <f>SUMIFS(通讯通路门店!$BH:$BH,通讯通路门店!$S:$S,$G656)</f>
        <v>0</v>
      </c>
      <c r="AH656" s="99">
        <f t="shared" si="51"/>
        <v>0</v>
      </c>
      <c r="AI656" s="99">
        <f>SUMIFS(通讯通路门店!$BB:$BB,通讯通路门店!$S:$S,$G656)</f>
        <v>0</v>
      </c>
      <c r="AJ656" s="99">
        <f>SUMIFS(通讯通路门店!$BE:$BE,通讯通路门店!$S:$S,$G656)</f>
        <v>0</v>
      </c>
      <c r="AK656" s="99">
        <f>SUMIFS(通讯通路门店!$BG:$BG,通讯通路门店!$S:$S,$G656)</f>
        <v>0</v>
      </c>
      <c r="AL656" s="99">
        <f>SUMIFS(通讯通路门店!$BC:$BC,通讯通路门店!$S:$S,$G656)</f>
        <v>0</v>
      </c>
      <c r="AM656" s="99">
        <f>SUMIFS(通讯通路门店!$BD:$BD,通讯通路门店!$S:$S,$G656)</f>
        <v>0</v>
      </c>
      <c r="AN656" s="99">
        <f>SUMIFS(通讯通路门店!$BF:$BF,通讯通路门店!$S:$S,$G656)</f>
        <v>0</v>
      </c>
      <c r="AO656" s="99">
        <f t="shared" si="52"/>
        <v>0</v>
      </c>
      <c r="AP656" s="99">
        <f>SUMIFS(通讯通路门店!$K:$K,通讯通路门店!$S:$S,$G656)</f>
        <v>0</v>
      </c>
      <c r="AQ656" s="83"/>
      <c r="AR656" s="99">
        <f>SUMIFS(通讯通路门店!$T:$T,通讯通路门店!$S:$S,$G656)</f>
        <v>0</v>
      </c>
      <c r="AS656" s="99">
        <f>SUMIFS(通讯通路门店!$U:$U,通讯通路门店!$S:$S,$G656)</f>
        <v>0</v>
      </c>
      <c r="AT656" s="99">
        <f>SUMIFS(通讯通路门店!$V:$V,通讯通路门店!$S:$S,$G656)</f>
        <v>0</v>
      </c>
      <c r="AU656" s="99">
        <f>SUMIFS(通讯通路门店!$W:$W,通讯通路门店!$S:$S,$G656)</f>
        <v>0</v>
      </c>
      <c r="AV656" s="99">
        <f>SUMIFS(通讯通路门店!$Z:$Z,通讯通路门店!$S:$S,$G656)</f>
        <v>0</v>
      </c>
      <c r="AW656" s="99">
        <f>SUMIFS(通讯通路门店!$AB:$AB,通讯通路门店!$S:$S,$G656)</f>
        <v>0</v>
      </c>
      <c r="AX656" s="99">
        <f>SUMIFS(通讯通路门店!$X:$X,通讯通路门店!$S:$S,$G656)</f>
        <v>0</v>
      </c>
      <c r="AY656" s="99">
        <f>SUMIFS(通讯通路门店!$Y:$Y,通讯通路门店!$S:$S,$G656)</f>
        <v>0</v>
      </c>
      <c r="AZ656" s="99">
        <f>SUMIFS(通讯通路门店!$AA:$AA,通讯通路门店!$S:$S,$G656)</f>
        <v>0</v>
      </c>
      <c r="BA656" s="99">
        <f t="shared" si="53"/>
        <v>0</v>
      </c>
      <c r="BB656" s="99">
        <f t="shared" si="54"/>
        <v>0</v>
      </c>
      <c r="BC656" s="99">
        <f>SUMIFS(通讯通路门店!$W:$W,通讯通路门店!$S:$S,$G656,通讯通路门店!$J:$J,"荣耀体验店")+SUMIFS(通讯通路门店!$W:$W,通讯通路门店!$S:$S,$G656,通讯通路门店!$J:$J,"荣耀授权专卖店")</f>
        <v>0</v>
      </c>
      <c r="BD656" s="99">
        <f>SUMIFS(通讯通路门店!$Z:$Z,通讯通路门店!$S:$S,$G656,通讯通路门店!$J:$J,"VIVO体验店")</f>
        <v>0</v>
      </c>
      <c r="BE656" s="99">
        <f>SUMIFS(通讯通路门店!$AB:$AB,通讯通路门店!$S:$S,$G656,通讯通路门店!$J:$J,"OPPO体验店")</f>
        <v>0</v>
      </c>
      <c r="BF656" s="99">
        <f>SUMIFS(通讯通路门店!$X:$X,通讯通路门店!$S:$S,$G656,通讯通路门店!$J:$J,"华为授权体验店")+SUMIFS(通讯通路门店!$AA:$AA,通讯通路门店!$S:$S,$G656,通讯通路门店!$J:$J,"华为堡垒店")</f>
        <v>0</v>
      </c>
      <c r="BG656" s="99">
        <f>SUMIFS(通讯通路门店!$Y:$Y,通讯通路门店!$S:$S,$G656,通讯通路门店!$J:$J,"小米体验店")</f>
        <v>0</v>
      </c>
      <c r="BH656" s="99">
        <f>SUMIFS(通讯通路门店!$AA:$AA,通讯通路门店!$S:$S,$G656,通讯通路门店!$J:$J,"苹果体验店")</f>
        <v>0</v>
      </c>
      <c r="BI656" s="99">
        <f>SUMIFS(通讯通路门店!$K:$K,通讯通路门店!$S:$S,$G656,通讯通路门店!$J:$J,"其他品牌专卖店")</f>
        <v>0</v>
      </c>
      <c r="BJ656" s="99">
        <f>SUMIFS(通讯通路门店!$AC:$AC,通讯通路门店!$S:$S,$G656)</f>
        <v>0</v>
      </c>
      <c r="BK656" s="99">
        <f>SUMIFS(通讯通路门店!$AD:$AD,通讯通路门店!$S:$S,$G656)</f>
        <v>0</v>
      </c>
      <c r="BL656" s="99">
        <f>SUMIFS(通讯通路门店!$AE:$AE,通讯通路门店!$S:$S,$G656)</f>
        <v>0</v>
      </c>
      <c r="BM656" s="99">
        <f>SUMIFS(通讯通路门店!$AF:$AF,通讯通路门店!$S:$S,$G656)</f>
        <v>0</v>
      </c>
      <c r="BN656" s="99">
        <f>SUMIFS(通讯通路门店!$AG:$AG,通讯通路门店!$S:$S,$G656)</f>
        <v>0</v>
      </c>
      <c r="BO656" s="99">
        <f>SUMIFS(通讯通路门店!$AH:$AH,通讯通路门店!$S:$S,$G656)</f>
        <v>0</v>
      </c>
      <c r="BP656" s="99">
        <f>SUMIFS(通讯通路门店!$AI:$AI,通讯通路门店!$S:$S,$G656)</f>
        <v>0</v>
      </c>
      <c r="BQ656" s="83"/>
    </row>
    <row r="657" spans="1:69">
      <c r="A657" s="99" t="str">
        <f>IFERROR(_xlfn.XLOOKUP($G657,通讯通路门店!$S$4:$S$993933,通讯通路门店!$A$4:$A$993933,0,0),"")</f>
        <v/>
      </c>
      <c r="B657" s="99" t="str">
        <f>IFERROR(_xlfn.XLOOKUP($G657,通讯通路门店!$S$4:$S$993933,通讯通路门店!$B$4:$B$993933,0,0),"")</f>
        <v/>
      </c>
      <c r="C657" s="99" t="str">
        <f>IFERROR(_xlfn.XLOOKUP($G657,通讯通路门店!$S$4:$S$993933,通讯通路门店!$C$4:$C$993933,0,0),"")</f>
        <v/>
      </c>
      <c r="D657" s="99" t="str">
        <f>IFERROR(_xlfn.XLOOKUP($G657,通讯通路门店!$S$4:$S$993933,通讯通路门店!$D$4:$D$993933,0,0),"")</f>
        <v/>
      </c>
      <c r="E657" s="83"/>
      <c r="F657" s="83"/>
      <c r="G657" s="101" t="e">
        <v>#N/A</v>
      </c>
      <c r="H657" s="102" t="str">
        <f>IFERROR(_xlfn.XLOOKUP($G657,通讯通路门店!$S$4:$S$993933,通讯通路门店!$R$4:$R$993933,0,0),"")</f>
        <v/>
      </c>
      <c r="I657" s="83"/>
      <c r="J657" s="83"/>
      <c r="K657" s="83"/>
      <c r="L657" s="83"/>
      <c r="M657" s="83"/>
      <c r="N657" s="83"/>
      <c r="O657" s="83"/>
      <c r="P657" s="83"/>
      <c r="Q657" s="83"/>
      <c r="R657" s="83"/>
      <c r="S657" s="83"/>
      <c r="T657" s="83"/>
      <c r="U657" s="99">
        <f>COUNTIF(通讯通路门店!$S:$S,$G657)</f>
        <v>0</v>
      </c>
      <c r="V657" s="99">
        <f>COUNTIFS(通讯通路门店!$S:$S,$G657,通讯通路门店!$J:$J,"综合卖场")</f>
        <v>0</v>
      </c>
      <c r="W657" s="99">
        <f>SUMIFS(通讯通路门店!$AJ:$AJ,通讯通路门店!$S:$S,通讯客户沙盘!$G657)</f>
        <v>0</v>
      </c>
      <c r="X657" s="99">
        <f t="shared" si="50"/>
        <v>0</v>
      </c>
      <c r="Y657" s="99">
        <f>COUNTIFS(通讯通路门店!$S:$S,$G657,通讯通路门店!$J:$J,"荣耀体验店")+COUNTIFS(通讯通路门店!$S:$S,$G657,通讯通路门店!$J:$J,"荣耀授权专卖店")</f>
        <v>0</v>
      </c>
      <c r="Z657" s="99">
        <f>COUNTIFS(通讯通路门店!$S:$S,$G657,通讯通路门店!$J:$J,"VIVO体验店")</f>
        <v>0</v>
      </c>
      <c r="AA657" s="99">
        <f>COUNTIFS(通讯通路门店!$S:$S,$G657,通讯通路门店!$J:$J,"OPPO体验店")</f>
        <v>0</v>
      </c>
      <c r="AB657" s="99">
        <f>COUNTIFS(通讯通路门店!$S:$S,$G657,通讯通路门店!$J:$J,"华为授权体验店")+COUNTIFS(通讯通路门店!$S:$S,$G657,通讯通路门店!$J:$J,"华为堡垒店")</f>
        <v>0</v>
      </c>
      <c r="AC657" s="99">
        <f>COUNTIFS(通讯通路门店!$S:$S,$G657,通讯通路门店!$J:$J,"小米体验店")</f>
        <v>0</v>
      </c>
      <c r="AD657" s="99">
        <f>COUNTIFS(通讯通路门店!$S:$S,$G657,通讯通路门店!$J:$J,"苹果体验店")</f>
        <v>0</v>
      </c>
      <c r="AE657" s="99">
        <f>COUNTIFS(通讯通路门店!$S:$S,$G657,通讯通路门店!$J:$J,"其他品牌专卖店")</f>
        <v>0</v>
      </c>
      <c r="AF657" s="99">
        <f>SUMIFS(通讯通路门店!$BI:$BI,通讯通路门店!$S:$S,$G657)</f>
        <v>0</v>
      </c>
      <c r="AG657" s="99">
        <f>SUMIFS(通讯通路门店!$BH:$BH,通讯通路门店!$S:$S,$G657)</f>
        <v>0</v>
      </c>
      <c r="AH657" s="99">
        <f t="shared" si="51"/>
        <v>0</v>
      </c>
      <c r="AI657" s="99">
        <f>SUMIFS(通讯通路门店!$BB:$BB,通讯通路门店!$S:$S,$G657)</f>
        <v>0</v>
      </c>
      <c r="AJ657" s="99">
        <f>SUMIFS(通讯通路门店!$BE:$BE,通讯通路门店!$S:$S,$G657)</f>
        <v>0</v>
      </c>
      <c r="AK657" s="99">
        <f>SUMIFS(通讯通路门店!$BG:$BG,通讯通路门店!$S:$S,$G657)</f>
        <v>0</v>
      </c>
      <c r="AL657" s="99">
        <f>SUMIFS(通讯通路门店!$BC:$BC,通讯通路门店!$S:$S,$G657)</f>
        <v>0</v>
      </c>
      <c r="AM657" s="99">
        <f>SUMIFS(通讯通路门店!$BD:$BD,通讯通路门店!$S:$S,$G657)</f>
        <v>0</v>
      </c>
      <c r="AN657" s="99">
        <f>SUMIFS(通讯通路门店!$BF:$BF,通讯通路门店!$S:$S,$G657)</f>
        <v>0</v>
      </c>
      <c r="AO657" s="99">
        <f t="shared" si="52"/>
        <v>0</v>
      </c>
      <c r="AP657" s="99">
        <f>SUMIFS(通讯通路门店!$K:$K,通讯通路门店!$S:$S,$G657)</f>
        <v>0</v>
      </c>
      <c r="AQ657" s="83"/>
      <c r="AR657" s="99">
        <f>SUMIFS(通讯通路门店!$T:$T,通讯通路门店!$S:$S,$G657)</f>
        <v>0</v>
      </c>
      <c r="AS657" s="99">
        <f>SUMIFS(通讯通路门店!$U:$U,通讯通路门店!$S:$S,$G657)</f>
        <v>0</v>
      </c>
      <c r="AT657" s="99">
        <f>SUMIFS(通讯通路门店!$V:$V,通讯通路门店!$S:$S,$G657)</f>
        <v>0</v>
      </c>
      <c r="AU657" s="99">
        <f>SUMIFS(通讯通路门店!$W:$W,通讯通路门店!$S:$S,$G657)</f>
        <v>0</v>
      </c>
      <c r="AV657" s="99">
        <f>SUMIFS(通讯通路门店!$Z:$Z,通讯通路门店!$S:$S,$G657)</f>
        <v>0</v>
      </c>
      <c r="AW657" s="99">
        <f>SUMIFS(通讯通路门店!$AB:$AB,通讯通路门店!$S:$S,$G657)</f>
        <v>0</v>
      </c>
      <c r="AX657" s="99">
        <f>SUMIFS(通讯通路门店!$X:$X,通讯通路门店!$S:$S,$G657)</f>
        <v>0</v>
      </c>
      <c r="AY657" s="99">
        <f>SUMIFS(通讯通路门店!$Y:$Y,通讯通路门店!$S:$S,$G657)</f>
        <v>0</v>
      </c>
      <c r="AZ657" s="99">
        <f>SUMIFS(通讯通路门店!$AA:$AA,通讯通路门店!$S:$S,$G657)</f>
        <v>0</v>
      </c>
      <c r="BA657" s="99">
        <f t="shared" si="53"/>
        <v>0</v>
      </c>
      <c r="BB657" s="99">
        <f t="shared" si="54"/>
        <v>0</v>
      </c>
      <c r="BC657" s="99">
        <f>SUMIFS(通讯通路门店!$W:$W,通讯通路门店!$S:$S,$G657,通讯通路门店!$J:$J,"荣耀体验店")+SUMIFS(通讯通路门店!$W:$W,通讯通路门店!$S:$S,$G657,通讯通路门店!$J:$J,"荣耀授权专卖店")</f>
        <v>0</v>
      </c>
      <c r="BD657" s="99">
        <f>SUMIFS(通讯通路门店!$Z:$Z,通讯通路门店!$S:$S,$G657,通讯通路门店!$J:$J,"VIVO体验店")</f>
        <v>0</v>
      </c>
      <c r="BE657" s="99">
        <f>SUMIFS(通讯通路门店!$AB:$AB,通讯通路门店!$S:$S,$G657,通讯通路门店!$J:$J,"OPPO体验店")</f>
        <v>0</v>
      </c>
      <c r="BF657" s="99">
        <f>SUMIFS(通讯通路门店!$X:$X,通讯通路门店!$S:$S,$G657,通讯通路门店!$J:$J,"华为授权体验店")+SUMIFS(通讯通路门店!$AA:$AA,通讯通路门店!$S:$S,$G657,通讯通路门店!$J:$J,"华为堡垒店")</f>
        <v>0</v>
      </c>
      <c r="BG657" s="99">
        <f>SUMIFS(通讯通路门店!$Y:$Y,通讯通路门店!$S:$S,$G657,通讯通路门店!$J:$J,"小米体验店")</f>
        <v>0</v>
      </c>
      <c r="BH657" s="99">
        <f>SUMIFS(通讯通路门店!$AA:$AA,通讯通路门店!$S:$S,$G657,通讯通路门店!$J:$J,"苹果体验店")</f>
        <v>0</v>
      </c>
      <c r="BI657" s="99">
        <f>SUMIFS(通讯通路门店!$K:$K,通讯通路门店!$S:$S,$G657,通讯通路门店!$J:$J,"其他品牌专卖店")</f>
        <v>0</v>
      </c>
      <c r="BJ657" s="99">
        <f>SUMIFS(通讯通路门店!$AC:$AC,通讯通路门店!$S:$S,$G657)</f>
        <v>0</v>
      </c>
      <c r="BK657" s="99">
        <f>SUMIFS(通讯通路门店!$AD:$AD,通讯通路门店!$S:$S,$G657)</f>
        <v>0</v>
      </c>
      <c r="BL657" s="99">
        <f>SUMIFS(通讯通路门店!$AE:$AE,通讯通路门店!$S:$S,$G657)</f>
        <v>0</v>
      </c>
      <c r="BM657" s="99">
        <f>SUMIFS(通讯通路门店!$AF:$AF,通讯通路门店!$S:$S,$G657)</f>
        <v>0</v>
      </c>
      <c r="BN657" s="99">
        <f>SUMIFS(通讯通路门店!$AG:$AG,通讯通路门店!$S:$S,$G657)</f>
        <v>0</v>
      </c>
      <c r="BO657" s="99">
        <f>SUMIFS(通讯通路门店!$AH:$AH,通讯通路门店!$S:$S,$G657)</f>
        <v>0</v>
      </c>
      <c r="BP657" s="99">
        <f>SUMIFS(通讯通路门店!$AI:$AI,通讯通路门店!$S:$S,$G657)</f>
        <v>0</v>
      </c>
      <c r="BQ657" s="83"/>
    </row>
    <row r="658" spans="1:69">
      <c r="A658" s="99" t="str">
        <f>IFERROR(_xlfn.XLOOKUP($G658,通讯通路门店!$S$4:$S$993933,通讯通路门店!$A$4:$A$993933,0,0),"")</f>
        <v/>
      </c>
      <c r="B658" s="99" t="str">
        <f>IFERROR(_xlfn.XLOOKUP($G658,通讯通路门店!$S$4:$S$993933,通讯通路门店!$B$4:$B$993933,0,0),"")</f>
        <v/>
      </c>
      <c r="C658" s="99" t="str">
        <f>IFERROR(_xlfn.XLOOKUP($G658,通讯通路门店!$S$4:$S$993933,通讯通路门店!$C$4:$C$993933,0,0),"")</f>
        <v/>
      </c>
      <c r="D658" s="99" t="str">
        <f>IFERROR(_xlfn.XLOOKUP($G658,通讯通路门店!$S$4:$S$993933,通讯通路门店!$D$4:$D$993933,0,0),"")</f>
        <v/>
      </c>
      <c r="E658" s="83"/>
      <c r="F658" s="83"/>
      <c r="G658" s="101" t="e">
        <v>#N/A</v>
      </c>
      <c r="H658" s="102" t="str">
        <f>IFERROR(_xlfn.XLOOKUP($G658,通讯通路门店!$S$4:$S$993933,通讯通路门店!$R$4:$R$993933,0,0),"")</f>
        <v/>
      </c>
      <c r="I658" s="83"/>
      <c r="J658" s="83"/>
      <c r="K658" s="83"/>
      <c r="L658" s="83"/>
      <c r="M658" s="83"/>
      <c r="N658" s="83"/>
      <c r="O658" s="83"/>
      <c r="P658" s="83"/>
      <c r="Q658" s="83"/>
      <c r="R658" s="83"/>
      <c r="S658" s="83"/>
      <c r="T658" s="83"/>
      <c r="U658" s="99">
        <f>COUNTIF(通讯通路门店!$S:$S,$G658)</f>
        <v>0</v>
      </c>
      <c r="V658" s="99">
        <f>COUNTIFS(通讯通路门店!$S:$S,$G658,通讯通路门店!$J:$J,"综合卖场")</f>
        <v>0</v>
      </c>
      <c r="W658" s="99">
        <f>SUMIFS(通讯通路门店!$AJ:$AJ,通讯通路门店!$S:$S,通讯客户沙盘!$G658)</f>
        <v>0</v>
      </c>
      <c r="X658" s="99">
        <f t="shared" si="50"/>
        <v>0</v>
      </c>
      <c r="Y658" s="99">
        <f>COUNTIFS(通讯通路门店!$S:$S,$G658,通讯通路门店!$J:$J,"荣耀体验店")+COUNTIFS(通讯通路门店!$S:$S,$G658,通讯通路门店!$J:$J,"荣耀授权专卖店")</f>
        <v>0</v>
      </c>
      <c r="Z658" s="99">
        <f>COUNTIFS(通讯通路门店!$S:$S,$G658,通讯通路门店!$J:$J,"VIVO体验店")</f>
        <v>0</v>
      </c>
      <c r="AA658" s="99">
        <f>COUNTIFS(通讯通路门店!$S:$S,$G658,通讯通路门店!$J:$J,"OPPO体验店")</f>
        <v>0</v>
      </c>
      <c r="AB658" s="99">
        <f>COUNTIFS(通讯通路门店!$S:$S,$G658,通讯通路门店!$J:$J,"华为授权体验店")+COUNTIFS(通讯通路门店!$S:$S,$G658,通讯通路门店!$J:$J,"华为堡垒店")</f>
        <v>0</v>
      </c>
      <c r="AC658" s="99">
        <f>COUNTIFS(通讯通路门店!$S:$S,$G658,通讯通路门店!$J:$J,"小米体验店")</f>
        <v>0</v>
      </c>
      <c r="AD658" s="99">
        <f>COUNTIFS(通讯通路门店!$S:$S,$G658,通讯通路门店!$J:$J,"苹果体验店")</f>
        <v>0</v>
      </c>
      <c r="AE658" s="99">
        <f>COUNTIFS(通讯通路门店!$S:$S,$G658,通讯通路门店!$J:$J,"其他品牌专卖店")</f>
        <v>0</v>
      </c>
      <c r="AF658" s="99">
        <f>SUMIFS(通讯通路门店!$BI:$BI,通讯通路门店!$S:$S,$G658)</f>
        <v>0</v>
      </c>
      <c r="AG658" s="99">
        <f>SUMIFS(通讯通路门店!$BH:$BH,通讯通路门店!$S:$S,$G658)</f>
        <v>0</v>
      </c>
      <c r="AH658" s="99">
        <f t="shared" si="51"/>
        <v>0</v>
      </c>
      <c r="AI658" s="99">
        <f>SUMIFS(通讯通路门店!$BB:$BB,通讯通路门店!$S:$S,$G658)</f>
        <v>0</v>
      </c>
      <c r="AJ658" s="99">
        <f>SUMIFS(通讯通路门店!$BE:$BE,通讯通路门店!$S:$S,$G658)</f>
        <v>0</v>
      </c>
      <c r="AK658" s="99">
        <f>SUMIFS(通讯通路门店!$BG:$BG,通讯通路门店!$S:$S,$G658)</f>
        <v>0</v>
      </c>
      <c r="AL658" s="99">
        <f>SUMIFS(通讯通路门店!$BC:$BC,通讯通路门店!$S:$S,$G658)</f>
        <v>0</v>
      </c>
      <c r="AM658" s="99">
        <f>SUMIFS(通讯通路门店!$BD:$BD,通讯通路门店!$S:$S,$G658)</f>
        <v>0</v>
      </c>
      <c r="AN658" s="99">
        <f>SUMIFS(通讯通路门店!$BF:$BF,通讯通路门店!$S:$S,$G658)</f>
        <v>0</v>
      </c>
      <c r="AO658" s="99">
        <f t="shared" si="52"/>
        <v>0</v>
      </c>
      <c r="AP658" s="99">
        <f>SUMIFS(通讯通路门店!$K:$K,通讯通路门店!$S:$S,$G658)</f>
        <v>0</v>
      </c>
      <c r="AQ658" s="83"/>
      <c r="AR658" s="99">
        <f>SUMIFS(通讯通路门店!$T:$T,通讯通路门店!$S:$S,$G658)</f>
        <v>0</v>
      </c>
      <c r="AS658" s="99">
        <f>SUMIFS(通讯通路门店!$U:$U,通讯通路门店!$S:$S,$G658)</f>
        <v>0</v>
      </c>
      <c r="AT658" s="99">
        <f>SUMIFS(通讯通路门店!$V:$V,通讯通路门店!$S:$S,$G658)</f>
        <v>0</v>
      </c>
      <c r="AU658" s="99">
        <f>SUMIFS(通讯通路门店!$W:$W,通讯通路门店!$S:$S,$G658)</f>
        <v>0</v>
      </c>
      <c r="AV658" s="99">
        <f>SUMIFS(通讯通路门店!$Z:$Z,通讯通路门店!$S:$S,$G658)</f>
        <v>0</v>
      </c>
      <c r="AW658" s="99">
        <f>SUMIFS(通讯通路门店!$AB:$AB,通讯通路门店!$S:$S,$G658)</f>
        <v>0</v>
      </c>
      <c r="AX658" s="99">
        <f>SUMIFS(通讯通路门店!$X:$X,通讯通路门店!$S:$S,$G658)</f>
        <v>0</v>
      </c>
      <c r="AY658" s="99">
        <f>SUMIFS(通讯通路门店!$Y:$Y,通讯通路门店!$S:$S,$G658)</f>
        <v>0</v>
      </c>
      <c r="AZ658" s="99">
        <f>SUMIFS(通讯通路门店!$AA:$AA,通讯通路门店!$S:$S,$G658)</f>
        <v>0</v>
      </c>
      <c r="BA658" s="99">
        <f t="shared" si="53"/>
        <v>0</v>
      </c>
      <c r="BB658" s="99">
        <f t="shared" si="54"/>
        <v>0</v>
      </c>
      <c r="BC658" s="99">
        <f>SUMIFS(通讯通路门店!$W:$W,通讯通路门店!$S:$S,$G658,通讯通路门店!$J:$J,"荣耀体验店")+SUMIFS(通讯通路门店!$W:$W,通讯通路门店!$S:$S,$G658,通讯通路门店!$J:$J,"荣耀授权专卖店")</f>
        <v>0</v>
      </c>
      <c r="BD658" s="99">
        <f>SUMIFS(通讯通路门店!$Z:$Z,通讯通路门店!$S:$S,$G658,通讯通路门店!$J:$J,"VIVO体验店")</f>
        <v>0</v>
      </c>
      <c r="BE658" s="99">
        <f>SUMIFS(通讯通路门店!$AB:$AB,通讯通路门店!$S:$S,$G658,通讯通路门店!$J:$J,"OPPO体验店")</f>
        <v>0</v>
      </c>
      <c r="BF658" s="99">
        <f>SUMIFS(通讯通路门店!$X:$X,通讯通路门店!$S:$S,$G658,通讯通路门店!$J:$J,"华为授权体验店")+SUMIFS(通讯通路门店!$AA:$AA,通讯通路门店!$S:$S,$G658,通讯通路门店!$J:$J,"华为堡垒店")</f>
        <v>0</v>
      </c>
      <c r="BG658" s="99">
        <f>SUMIFS(通讯通路门店!$Y:$Y,通讯通路门店!$S:$S,$G658,通讯通路门店!$J:$J,"小米体验店")</f>
        <v>0</v>
      </c>
      <c r="BH658" s="99">
        <f>SUMIFS(通讯通路门店!$AA:$AA,通讯通路门店!$S:$S,$G658,通讯通路门店!$J:$J,"苹果体验店")</f>
        <v>0</v>
      </c>
      <c r="BI658" s="99">
        <f>SUMIFS(通讯通路门店!$K:$K,通讯通路门店!$S:$S,$G658,通讯通路门店!$J:$J,"其他品牌专卖店")</f>
        <v>0</v>
      </c>
      <c r="BJ658" s="99">
        <f>SUMIFS(通讯通路门店!$AC:$AC,通讯通路门店!$S:$S,$G658)</f>
        <v>0</v>
      </c>
      <c r="BK658" s="99">
        <f>SUMIFS(通讯通路门店!$AD:$AD,通讯通路门店!$S:$S,$G658)</f>
        <v>0</v>
      </c>
      <c r="BL658" s="99">
        <f>SUMIFS(通讯通路门店!$AE:$AE,通讯通路门店!$S:$S,$G658)</f>
        <v>0</v>
      </c>
      <c r="BM658" s="99">
        <f>SUMIFS(通讯通路门店!$AF:$AF,通讯通路门店!$S:$S,$G658)</f>
        <v>0</v>
      </c>
      <c r="BN658" s="99">
        <f>SUMIFS(通讯通路门店!$AG:$AG,通讯通路门店!$S:$S,$G658)</f>
        <v>0</v>
      </c>
      <c r="BO658" s="99">
        <f>SUMIFS(通讯通路门店!$AH:$AH,通讯通路门店!$S:$S,$G658)</f>
        <v>0</v>
      </c>
      <c r="BP658" s="99">
        <f>SUMIFS(通讯通路门店!$AI:$AI,通讯通路门店!$S:$S,$G658)</f>
        <v>0</v>
      </c>
      <c r="BQ658" s="83"/>
    </row>
    <row r="659" spans="1:69">
      <c r="A659" s="99" t="str">
        <f>IFERROR(_xlfn.XLOOKUP($G659,通讯通路门店!$S$4:$S$993933,通讯通路门店!$A$4:$A$993933,0,0),"")</f>
        <v/>
      </c>
      <c r="B659" s="99" t="str">
        <f>IFERROR(_xlfn.XLOOKUP($G659,通讯通路门店!$S$4:$S$993933,通讯通路门店!$B$4:$B$993933,0,0),"")</f>
        <v/>
      </c>
      <c r="C659" s="99" t="str">
        <f>IFERROR(_xlfn.XLOOKUP($G659,通讯通路门店!$S$4:$S$993933,通讯通路门店!$C$4:$C$993933,0,0),"")</f>
        <v/>
      </c>
      <c r="D659" s="99" t="str">
        <f>IFERROR(_xlfn.XLOOKUP($G659,通讯通路门店!$S$4:$S$993933,通讯通路门店!$D$4:$D$993933,0,0),"")</f>
        <v/>
      </c>
      <c r="E659" s="83"/>
      <c r="F659" s="83"/>
      <c r="G659" s="101" t="e">
        <v>#N/A</v>
      </c>
      <c r="H659" s="102" t="str">
        <f>IFERROR(_xlfn.XLOOKUP($G659,通讯通路门店!$S$4:$S$993933,通讯通路门店!$R$4:$R$993933,0,0),"")</f>
        <v/>
      </c>
      <c r="I659" s="83"/>
      <c r="J659" s="83"/>
      <c r="K659" s="83"/>
      <c r="L659" s="83"/>
      <c r="M659" s="83"/>
      <c r="N659" s="83"/>
      <c r="O659" s="83"/>
      <c r="P659" s="83"/>
      <c r="Q659" s="83"/>
      <c r="R659" s="83"/>
      <c r="S659" s="83"/>
      <c r="T659" s="83"/>
      <c r="U659" s="99">
        <f>COUNTIF(通讯通路门店!$S:$S,$G659)</f>
        <v>0</v>
      </c>
      <c r="V659" s="99">
        <f>COUNTIFS(通讯通路门店!$S:$S,$G659,通讯通路门店!$J:$J,"综合卖场")</f>
        <v>0</v>
      </c>
      <c r="W659" s="99">
        <f>SUMIFS(通讯通路门店!$AJ:$AJ,通讯通路门店!$S:$S,通讯客户沙盘!$G659)</f>
        <v>0</v>
      </c>
      <c r="X659" s="99">
        <f t="shared" si="50"/>
        <v>0</v>
      </c>
      <c r="Y659" s="99">
        <f>COUNTIFS(通讯通路门店!$S:$S,$G659,通讯通路门店!$J:$J,"荣耀体验店")+COUNTIFS(通讯通路门店!$S:$S,$G659,通讯通路门店!$J:$J,"荣耀授权专卖店")</f>
        <v>0</v>
      </c>
      <c r="Z659" s="99">
        <f>COUNTIFS(通讯通路门店!$S:$S,$G659,通讯通路门店!$J:$J,"VIVO体验店")</f>
        <v>0</v>
      </c>
      <c r="AA659" s="99">
        <f>COUNTIFS(通讯通路门店!$S:$S,$G659,通讯通路门店!$J:$J,"OPPO体验店")</f>
        <v>0</v>
      </c>
      <c r="AB659" s="99">
        <f>COUNTIFS(通讯通路门店!$S:$S,$G659,通讯通路门店!$J:$J,"华为授权体验店")+COUNTIFS(通讯通路门店!$S:$S,$G659,通讯通路门店!$J:$J,"华为堡垒店")</f>
        <v>0</v>
      </c>
      <c r="AC659" s="99">
        <f>COUNTIFS(通讯通路门店!$S:$S,$G659,通讯通路门店!$J:$J,"小米体验店")</f>
        <v>0</v>
      </c>
      <c r="AD659" s="99">
        <f>COUNTIFS(通讯通路门店!$S:$S,$G659,通讯通路门店!$J:$J,"苹果体验店")</f>
        <v>0</v>
      </c>
      <c r="AE659" s="99">
        <f>COUNTIFS(通讯通路门店!$S:$S,$G659,通讯通路门店!$J:$J,"其他品牌专卖店")</f>
        <v>0</v>
      </c>
      <c r="AF659" s="99">
        <f>SUMIFS(通讯通路门店!$BI:$BI,通讯通路门店!$S:$S,$G659)</f>
        <v>0</v>
      </c>
      <c r="AG659" s="99">
        <f>SUMIFS(通讯通路门店!$BH:$BH,通讯通路门店!$S:$S,$G659)</f>
        <v>0</v>
      </c>
      <c r="AH659" s="99">
        <f t="shared" si="51"/>
        <v>0</v>
      </c>
      <c r="AI659" s="99">
        <f>SUMIFS(通讯通路门店!$BB:$BB,通讯通路门店!$S:$S,$G659)</f>
        <v>0</v>
      </c>
      <c r="AJ659" s="99">
        <f>SUMIFS(通讯通路门店!$BE:$BE,通讯通路门店!$S:$S,$G659)</f>
        <v>0</v>
      </c>
      <c r="AK659" s="99">
        <f>SUMIFS(通讯通路门店!$BG:$BG,通讯通路门店!$S:$S,$G659)</f>
        <v>0</v>
      </c>
      <c r="AL659" s="99">
        <f>SUMIFS(通讯通路门店!$BC:$BC,通讯通路门店!$S:$S,$G659)</f>
        <v>0</v>
      </c>
      <c r="AM659" s="99">
        <f>SUMIFS(通讯通路门店!$BD:$BD,通讯通路门店!$S:$S,$G659)</f>
        <v>0</v>
      </c>
      <c r="AN659" s="99">
        <f>SUMIFS(通讯通路门店!$BF:$BF,通讯通路门店!$S:$S,$G659)</f>
        <v>0</v>
      </c>
      <c r="AO659" s="99">
        <f t="shared" si="52"/>
        <v>0</v>
      </c>
      <c r="AP659" s="99">
        <f>SUMIFS(通讯通路门店!$K:$K,通讯通路门店!$S:$S,$G659)</f>
        <v>0</v>
      </c>
      <c r="AQ659" s="83"/>
      <c r="AR659" s="99">
        <f>SUMIFS(通讯通路门店!$T:$T,通讯通路门店!$S:$S,$G659)</f>
        <v>0</v>
      </c>
      <c r="AS659" s="99">
        <f>SUMIFS(通讯通路门店!$U:$U,通讯通路门店!$S:$S,$G659)</f>
        <v>0</v>
      </c>
      <c r="AT659" s="99">
        <f>SUMIFS(通讯通路门店!$V:$V,通讯通路门店!$S:$S,$G659)</f>
        <v>0</v>
      </c>
      <c r="AU659" s="99">
        <f>SUMIFS(通讯通路门店!$W:$W,通讯通路门店!$S:$S,$G659)</f>
        <v>0</v>
      </c>
      <c r="AV659" s="99">
        <f>SUMIFS(通讯通路门店!$Z:$Z,通讯通路门店!$S:$S,$G659)</f>
        <v>0</v>
      </c>
      <c r="AW659" s="99">
        <f>SUMIFS(通讯通路门店!$AB:$AB,通讯通路门店!$S:$S,$G659)</f>
        <v>0</v>
      </c>
      <c r="AX659" s="99">
        <f>SUMIFS(通讯通路门店!$X:$X,通讯通路门店!$S:$S,$G659)</f>
        <v>0</v>
      </c>
      <c r="AY659" s="99">
        <f>SUMIFS(通讯通路门店!$Y:$Y,通讯通路门店!$S:$S,$G659)</f>
        <v>0</v>
      </c>
      <c r="AZ659" s="99">
        <f>SUMIFS(通讯通路门店!$AA:$AA,通讯通路门店!$S:$S,$G659)</f>
        <v>0</v>
      </c>
      <c r="BA659" s="99">
        <f t="shared" si="53"/>
        <v>0</v>
      </c>
      <c r="BB659" s="99">
        <f t="shared" si="54"/>
        <v>0</v>
      </c>
      <c r="BC659" s="99">
        <f>SUMIFS(通讯通路门店!$W:$W,通讯通路门店!$S:$S,$G659,通讯通路门店!$J:$J,"荣耀体验店")+SUMIFS(通讯通路门店!$W:$W,通讯通路门店!$S:$S,$G659,通讯通路门店!$J:$J,"荣耀授权专卖店")</f>
        <v>0</v>
      </c>
      <c r="BD659" s="99">
        <f>SUMIFS(通讯通路门店!$Z:$Z,通讯通路门店!$S:$S,$G659,通讯通路门店!$J:$J,"VIVO体验店")</f>
        <v>0</v>
      </c>
      <c r="BE659" s="99">
        <f>SUMIFS(通讯通路门店!$AB:$AB,通讯通路门店!$S:$S,$G659,通讯通路门店!$J:$J,"OPPO体验店")</f>
        <v>0</v>
      </c>
      <c r="BF659" s="99">
        <f>SUMIFS(通讯通路门店!$X:$X,通讯通路门店!$S:$S,$G659,通讯通路门店!$J:$J,"华为授权体验店")+SUMIFS(通讯通路门店!$AA:$AA,通讯通路门店!$S:$S,$G659,通讯通路门店!$J:$J,"华为堡垒店")</f>
        <v>0</v>
      </c>
      <c r="BG659" s="99">
        <f>SUMIFS(通讯通路门店!$Y:$Y,通讯通路门店!$S:$S,$G659,通讯通路门店!$J:$J,"小米体验店")</f>
        <v>0</v>
      </c>
      <c r="BH659" s="99">
        <f>SUMIFS(通讯通路门店!$AA:$AA,通讯通路门店!$S:$S,$G659,通讯通路门店!$J:$J,"苹果体验店")</f>
        <v>0</v>
      </c>
      <c r="BI659" s="99">
        <f>SUMIFS(通讯通路门店!$K:$K,通讯通路门店!$S:$S,$G659,通讯通路门店!$J:$J,"其他品牌专卖店")</f>
        <v>0</v>
      </c>
      <c r="BJ659" s="99">
        <f>SUMIFS(通讯通路门店!$AC:$AC,通讯通路门店!$S:$S,$G659)</f>
        <v>0</v>
      </c>
      <c r="BK659" s="99">
        <f>SUMIFS(通讯通路门店!$AD:$AD,通讯通路门店!$S:$S,$G659)</f>
        <v>0</v>
      </c>
      <c r="BL659" s="99">
        <f>SUMIFS(通讯通路门店!$AE:$AE,通讯通路门店!$S:$S,$G659)</f>
        <v>0</v>
      </c>
      <c r="BM659" s="99">
        <f>SUMIFS(通讯通路门店!$AF:$AF,通讯通路门店!$S:$S,$G659)</f>
        <v>0</v>
      </c>
      <c r="BN659" s="99">
        <f>SUMIFS(通讯通路门店!$AG:$AG,通讯通路门店!$S:$S,$G659)</f>
        <v>0</v>
      </c>
      <c r="BO659" s="99">
        <f>SUMIFS(通讯通路门店!$AH:$AH,通讯通路门店!$S:$S,$G659)</f>
        <v>0</v>
      </c>
      <c r="BP659" s="99">
        <f>SUMIFS(通讯通路门店!$AI:$AI,通讯通路门店!$S:$S,$G659)</f>
        <v>0</v>
      </c>
      <c r="BQ659" s="83"/>
    </row>
    <row r="660" spans="1:69">
      <c r="A660" s="99" t="str">
        <f>IFERROR(_xlfn.XLOOKUP($G660,通讯通路门店!$S$4:$S$993933,通讯通路门店!$A$4:$A$993933,0,0),"")</f>
        <v/>
      </c>
      <c r="B660" s="99" t="str">
        <f>IFERROR(_xlfn.XLOOKUP($G660,通讯通路门店!$S$4:$S$993933,通讯通路门店!$B$4:$B$993933,0,0),"")</f>
        <v/>
      </c>
      <c r="C660" s="99" t="str">
        <f>IFERROR(_xlfn.XLOOKUP($G660,通讯通路门店!$S$4:$S$993933,通讯通路门店!$C$4:$C$993933,0,0),"")</f>
        <v/>
      </c>
      <c r="D660" s="99" t="str">
        <f>IFERROR(_xlfn.XLOOKUP($G660,通讯通路门店!$S$4:$S$993933,通讯通路门店!$D$4:$D$993933,0,0),"")</f>
        <v/>
      </c>
      <c r="E660" s="83"/>
      <c r="F660" s="83"/>
      <c r="G660" s="101" t="e">
        <v>#N/A</v>
      </c>
      <c r="H660" s="102" t="str">
        <f>IFERROR(_xlfn.XLOOKUP($G660,通讯通路门店!$S$4:$S$993933,通讯通路门店!$R$4:$R$993933,0,0),"")</f>
        <v/>
      </c>
      <c r="I660" s="83"/>
      <c r="J660" s="83"/>
      <c r="K660" s="83"/>
      <c r="L660" s="83"/>
      <c r="M660" s="83"/>
      <c r="N660" s="83"/>
      <c r="O660" s="83"/>
      <c r="P660" s="83"/>
      <c r="Q660" s="83"/>
      <c r="R660" s="83"/>
      <c r="S660" s="83"/>
      <c r="T660" s="83"/>
      <c r="U660" s="99">
        <f>COUNTIF(通讯通路门店!$S:$S,$G660)</f>
        <v>0</v>
      </c>
      <c r="V660" s="99">
        <f>COUNTIFS(通讯通路门店!$S:$S,$G660,通讯通路门店!$J:$J,"综合卖场")</f>
        <v>0</v>
      </c>
      <c r="W660" s="99">
        <f>SUMIFS(通讯通路门店!$AJ:$AJ,通讯通路门店!$S:$S,通讯客户沙盘!$G660)</f>
        <v>0</v>
      </c>
      <c r="X660" s="99">
        <f t="shared" si="50"/>
        <v>0</v>
      </c>
      <c r="Y660" s="99">
        <f>COUNTIFS(通讯通路门店!$S:$S,$G660,通讯通路门店!$J:$J,"荣耀体验店")+COUNTIFS(通讯通路门店!$S:$S,$G660,通讯通路门店!$J:$J,"荣耀授权专卖店")</f>
        <v>0</v>
      </c>
      <c r="Z660" s="99">
        <f>COUNTIFS(通讯通路门店!$S:$S,$G660,通讯通路门店!$J:$J,"VIVO体验店")</f>
        <v>0</v>
      </c>
      <c r="AA660" s="99">
        <f>COUNTIFS(通讯通路门店!$S:$S,$G660,通讯通路门店!$J:$J,"OPPO体验店")</f>
        <v>0</v>
      </c>
      <c r="AB660" s="99">
        <f>COUNTIFS(通讯通路门店!$S:$S,$G660,通讯通路门店!$J:$J,"华为授权体验店")+COUNTIFS(通讯通路门店!$S:$S,$G660,通讯通路门店!$J:$J,"华为堡垒店")</f>
        <v>0</v>
      </c>
      <c r="AC660" s="99">
        <f>COUNTIFS(通讯通路门店!$S:$S,$G660,通讯通路门店!$J:$J,"小米体验店")</f>
        <v>0</v>
      </c>
      <c r="AD660" s="99">
        <f>COUNTIFS(通讯通路门店!$S:$S,$G660,通讯通路门店!$J:$J,"苹果体验店")</f>
        <v>0</v>
      </c>
      <c r="AE660" s="99">
        <f>COUNTIFS(通讯通路门店!$S:$S,$G660,通讯通路门店!$J:$J,"其他品牌专卖店")</f>
        <v>0</v>
      </c>
      <c r="AF660" s="99">
        <f>SUMIFS(通讯通路门店!$BI:$BI,通讯通路门店!$S:$S,$G660)</f>
        <v>0</v>
      </c>
      <c r="AG660" s="99">
        <f>SUMIFS(通讯通路门店!$BH:$BH,通讯通路门店!$S:$S,$G660)</f>
        <v>0</v>
      </c>
      <c r="AH660" s="99">
        <f t="shared" si="51"/>
        <v>0</v>
      </c>
      <c r="AI660" s="99">
        <f>SUMIFS(通讯通路门店!$BB:$BB,通讯通路门店!$S:$S,$G660)</f>
        <v>0</v>
      </c>
      <c r="AJ660" s="99">
        <f>SUMIFS(通讯通路门店!$BE:$BE,通讯通路门店!$S:$S,$G660)</f>
        <v>0</v>
      </c>
      <c r="AK660" s="99">
        <f>SUMIFS(通讯通路门店!$BG:$BG,通讯通路门店!$S:$S,$G660)</f>
        <v>0</v>
      </c>
      <c r="AL660" s="99">
        <f>SUMIFS(通讯通路门店!$BC:$BC,通讯通路门店!$S:$S,$G660)</f>
        <v>0</v>
      </c>
      <c r="AM660" s="99">
        <f>SUMIFS(通讯通路门店!$BD:$BD,通讯通路门店!$S:$S,$G660)</f>
        <v>0</v>
      </c>
      <c r="AN660" s="99">
        <f>SUMIFS(通讯通路门店!$BF:$BF,通讯通路门店!$S:$S,$G660)</f>
        <v>0</v>
      </c>
      <c r="AO660" s="99">
        <f t="shared" si="52"/>
        <v>0</v>
      </c>
      <c r="AP660" s="99">
        <f>SUMIFS(通讯通路门店!$K:$K,通讯通路门店!$S:$S,$G660)</f>
        <v>0</v>
      </c>
      <c r="AQ660" s="83"/>
      <c r="AR660" s="99">
        <f>SUMIFS(通讯通路门店!$T:$T,通讯通路门店!$S:$S,$G660)</f>
        <v>0</v>
      </c>
      <c r="AS660" s="99">
        <f>SUMIFS(通讯通路门店!$U:$U,通讯通路门店!$S:$S,$G660)</f>
        <v>0</v>
      </c>
      <c r="AT660" s="99">
        <f>SUMIFS(通讯通路门店!$V:$V,通讯通路门店!$S:$S,$G660)</f>
        <v>0</v>
      </c>
      <c r="AU660" s="99">
        <f>SUMIFS(通讯通路门店!$W:$W,通讯通路门店!$S:$S,$G660)</f>
        <v>0</v>
      </c>
      <c r="AV660" s="99">
        <f>SUMIFS(通讯通路门店!$Z:$Z,通讯通路门店!$S:$S,$G660)</f>
        <v>0</v>
      </c>
      <c r="AW660" s="99">
        <f>SUMIFS(通讯通路门店!$AB:$AB,通讯通路门店!$S:$S,$G660)</f>
        <v>0</v>
      </c>
      <c r="AX660" s="99">
        <f>SUMIFS(通讯通路门店!$X:$X,通讯通路门店!$S:$S,$G660)</f>
        <v>0</v>
      </c>
      <c r="AY660" s="99">
        <f>SUMIFS(通讯通路门店!$Y:$Y,通讯通路门店!$S:$S,$G660)</f>
        <v>0</v>
      </c>
      <c r="AZ660" s="99">
        <f>SUMIFS(通讯通路门店!$AA:$AA,通讯通路门店!$S:$S,$G660)</f>
        <v>0</v>
      </c>
      <c r="BA660" s="99">
        <f t="shared" si="53"/>
        <v>0</v>
      </c>
      <c r="BB660" s="99">
        <f t="shared" si="54"/>
        <v>0</v>
      </c>
      <c r="BC660" s="99">
        <f>SUMIFS(通讯通路门店!$W:$W,通讯通路门店!$S:$S,$G660,通讯通路门店!$J:$J,"荣耀体验店")+SUMIFS(通讯通路门店!$W:$W,通讯通路门店!$S:$S,$G660,通讯通路门店!$J:$J,"荣耀授权专卖店")</f>
        <v>0</v>
      </c>
      <c r="BD660" s="99">
        <f>SUMIFS(通讯通路门店!$Z:$Z,通讯通路门店!$S:$S,$G660,通讯通路门店!$J:$J,"VIVO体验店")</f>
        <v>0</v>
      </c>
      <c r="BE660" s="99">
        <f>SUMIFS(通讯通路门店!$AB:$AB,通讯通路门店!$S:$S,$G660,通讯通路门店!$J:$J,"OPPO体验店")</f>
        <v>0</v>
      </c>
      <c r="BF660" s="99">
        <f>SUMIFS(通讯通路门店!$X:$X,通讯通路门店!$S:$S,$G660,通讯通路门店!$J:$J,"华为授权体验店")+SUMIFS(通讯通路门店!$AA:$AA,通讯通路门店!$S:$S,$G660,通讯通路门店!$J:$J,"华为堡垒店")</f>
        <v>0</v>
      </c>
      <c r="BG660" s="99">
        <f>SUMIFS(通讯通路门店!$Y:$Y,通讯通路门店!$S:$S,$G660,通讯通路门店!$J:$J,"小米体验店")</f>
        <v>0</v>
      </c>
      <c r="BH660" s="99">
        <f>SUMIFS(通讯通路门店!$AA:$AA,通讯通路门店!$S:$S,$G660,通讯通路门店!$J:$J,"苹果体验店")</f>
        <v>0</v>
      </c>
      <c r="BI660" s="99">
        <f>SUMIFS(通讯通路门店!$K:$K,通讯通路门店!$S:$S,$G660,通讯通路门店!$J:$J,"其他品牌专卖店")</f>
        <v>0</v>
      </c>
      <c r="BJ660" s="99">
        <f>SUMIFS(通讯通路门店!$AC:$AC,通讯通路门店!$S:$S,$G660)</f>
        <v>0</v>
      </c>
      <c r="BK660" s="99">
        <f>SUMIFS(通讯通路门店!$AD:$AD,通讯通路门店!$S:$S,$G660)</f>
        <v>0</v>
      </c>
      <c r="BL660" s="99">
        <f>SUMIFS(通讯通路门店!$AE:$AE,通讯通路门店!$S:$S,$G660)</f>
        <v>0</v>
      </c>
      <c r="BM660" s="99">
        <f>SUMIFS(通讯通路门店!$AF:$AF,通讯通路门店!$S:$S,$G660)</f>
        <v>0</v>
      </c>
      <c r="BN660" s="99">
        <f>SUMIFS(通讯通路门店!$AG:$AG,通讯通路门店!$S:$S,$G660)</f>
        <v>0</v>
      </c>
      <c r="BO660" s="99">
        <f>SUMIFS(通讯通路门店!$AH:$AH,通讯通路门店!$S:$S,$G660)</f>
        <v>0</v>
      </c>
      <c r="BP660" s="99">
        <f>SUMIFS(通讯通路门店!$AI:$AI,通讯通路门店!$S:$S,$G660)</f>
        <v>0</v>
      </c>
      <c r="BQ660" s="83"/>
    </row>
    <row r="661" spans="1:69">
      <c r="A661" s="99" t="str">
        <f>IFERROR(_xlfn.XLOOKUP($G661,通讯通路门店!$S$4:$S$993933,通讯通路门店!$A$4:$A$993933,0,0),"")</f>
        <v/>
      </c>
      <c r="B661" s="99" t="str">
        <f>IFERROR(_xlfn.XLOOKUP($G661,通讯通路门店!$S$4:$S$993933,通讯通路门店!$B$4:$B$993933,0,0),"")</f>
        <v/>
      </c>
      <c r="C661" s="99" t="str">
        <f>IFERROR(_xlfn.XLOOKUP($G661,通讯通路门店!$S$4:$S$993933,通讯通路门店!$C$4:$C$993933,0,0),"")</f>
        <v/>
      </c>
      <c r="D661" s="99" t="str">
        <f>IFERROR(_xlfn.XLOOKUP($G661,通讯通路门店!$S$4:$S$993933,通讯通路门店!$D$4:$D$993933,0,0),"")</f>
        <v/>
      </c>
      <c r="E661" s="83"/>
      <c r="F661" s="83"/>
      <c r="G661" s="101" t="e">
        <v>#N/A</v>
      </c>
      <c r="H661" s="102" t="str">
        <f>IFERROR(_xlfn.XLOOKUP($G661,通讯通路门店!$S$4:$S$993933,通讯通路门店!$R$4:$R$993933,0,0),"")</f>
        <v/>
      </c>
      <c r="I661" s="83"/>
      <c r="J661" s="83"/>
      <c r="K661" s="83"/>
      <c r="L661" s="83"/>
      <c r="M661" s="83"/>
      <c r="N661" s="83"/>
      <c r="O661" s="83"/>
      <c r="P661" s="83"/>
      <c r="Q661" s="83"/>
      <c r="R661" s="83"/>
      <c r="S661" s="83"/>
      <c r="T661" s="83"/>
      <c r="U661" s="99">
        <f>COUNTIF(通讯通路门店!$S:$S,$G661)</f>
        <v>0</v>
      </c>
      <c r="V661" s="99">
        <f>COUNTIFS(通讯通路门店!$S:$S,$G661,通讯通路门店!$J:$J,"综合卖场")</f>
        <v>0</v>
      </c>
      <c r="W661" s="99">
        <f>SUMIFS(通讯通路门店!$AJ:$AJ,通讯通路门店!$S:$S,通讯客户沙盘!$G661)</f>
        <v>0</v>
      </c>
      <c r="X661" s="99">
        <f t="shared" si="50"/>
        <v>0</v>
      </c>
      <c r="Y661" s="99">
        <f>COUNTIFS(通讯通路门店!$S:$S,$G661,通讯通路门店!$J:$J,"荣耀体验店")+COUNTIFS(通讯通路门店!$S:$S,$G661,通讯通路门店!$J:$J,"荣耀授权专卖店")</f>
        <v>0</v>
      </c>
      <c r="Z661" s="99">
        <f>COUNTIFS(通讯通路门店!$S:$S,$G661,通讯通路门店!$J:$J,"VIVO体验店")</f>
        <v>0</v>
      </c>
      <c r="AA661" s="99">
        <f>COUNTIFS(通讯通路门店!$S:$S,$G661,通讯通路门店!$J:$J,"OPPO体验店")</f>
        <v>0</v>
      </c>
      <c r="AB661" s="99">
        <f>COUNTIFS(通讯通路门店!$S:$S,$G661,通讯通路门店!$J:$J,"华为授权体验店")+COUNTIFS(通讯通路门店!$S:$S,$G661,通讯通路门店!$J:$J,"华为堡垒店")</f>
        <v>0</v>
      </c>
      <c r="AC661" s="99">
        <f>COUNTIFS(通讯通路门店!$S:$S,$G661,通讯通路门店!$J:$J,"小米体验店")</f>
        <v>0</v>
      </c>
      <c r="AD661" s="99">
        <f>COUNTIFS(通讯通路门店!$S:$S,$G661,通讯通路门店!$J:$J,"苹果体验店")</f>
        <v>0</v>
      </c>
      <c r="AE661" s="99">
        <f>COUNTIFS(通讯通路门店!$S:$S,$G661,通讯通路门店!$J:$J,"其他品牌专卖店")</f>
        <v>0</v>
      </c>
      <c r="AF661" s="99">
        <f>SUMIFS(通讯通路门店!$BI:$BI,通讯通路门店!$S:$S,$G661)</f>
        <v>0</v>
      </c>
      <c r="AG661" s="99">
        <f>SUMIFS(通讯通路门店!$BH:$BH,通讯通路门店!$S:$S,$G661)</f>
        <v>0</v>
      </c>
      <c r="AH661" s="99">
        <f t="shared" si="51"/>
        <v>0</v>
      </c>
      <c r="AI661" s="99">
        <f>SUMIFS(通讯通路门店!$BB:$BB,通讯通路门店!$S:$S,$G661)</f>
        <v>0</v>
      </c>
      <c r="AJ661" s="99">
        <f>SUMIFS(通讯通路门店!$BE:$BE,通讯通路门店!$S:$S,$G661)</f>
        <v>0</v>
      </c>
      <c r="AK661" s="99">
        <f>SUMIFS(通讯通路门店!$BG:$BG,通讯通路门店!$S:$S,$G661)</f>
        <v>0</v>
      </c>
      <c r="AL661" s="99">
        <f>SUMIFS(通讯通路门店!$BC:$BC,通讯通路门店!$S:$S,$G661)</f>
        <v>0</v>
      </c>
      <c r="AM661" s="99">
        <f>SUMIFS(通讯通路门店!$BD:$BD,通讯通路门店!$S:$S,$G661)</f>
        <v>0</v>
      </c>
      <c r="AN661" s="99">
        <f>SUMIFS(通讯通路门店!$BF:$BF,通讯通路门店!$S:$S,$G661)</f>
        <v>0</v>
      </c>
      <c r="AO661" s="99">
        <f t="shared" si="52"/>
        <v>0</v>
      </c>
      <c r="AP661" s="99">
        <f>SUMIFS(通讯通路门店!$K:$K,通讯通路门店!$S:$S,$G661)</f>
        <v>0</v>
      </c>
      <c r="AQ661" s="83"/>
      <c r="AR661" s="99">
        <f>SUMIFS(通讯通路门店!$T:$T,通讯通路门店!$S:$S,$G661)</f>
        <v>0</v>
      </c>
      <c r="AS661" s="99">
        <f>SUMIFS(通讯通路门店!$U:$U,通讯通路门店!$S:$S,$G661)</f>
        <v>0</v>
      </c>
      <c r="AT661" s="99">
        <f>SUMIFS(通讯通路门店!$V:$V,通讯通路门店!$S:$S,$G661)</f>
        <v>0</v>
      </c>
      <c r="AU661" s="99">
        <f>SUMIFS(通讯通路门店!$W:$W,通讯通路门店!$S:$S,$G661)</f>
        <v>0</v>
      </c>
      <c r="AV661" s="99">
        <f>SUMIFS(通讯通路门店!$Z:$Z,通讯通路门店!$S:$S,$G661)</f>
        <v>0</v>
      </c>
      <c r="AW661" s="99">
        <f>SUMIFS(通讯通路门店!$AB:$AB,通讯通路门店!$S:$S,$G661)</f>
        <v>0</v>
      </c>
      <c r="AX661" s="99">
        <f>SUMIFS(通讯通路门店!$X:$X,通讯通路门店!$S:$S,$G661)</f>
        <v>0</v>
      </c>
      <c r="AY661" s="99">
        <f>SUMIFS(通讯通路门店!$Y:$Y,通讯通路门店!$S:$S,$G661)</f>
        <v>0</v>
      </c>
      <c r="AZ661" s="99">
        <f>SUMIFS(通讯通路门店!$AA:$AA,通讯通路门店!$S:$S,$G661)</f>
        <v>0</v>
      </c>
      <c r="BA661" s="99">
        <f t="shared" si="53"/>
        <v>0</v>
      </c>
      <c r="BB661" s="99">
        <f t="shared" si="54"/>
        <v>0</v>
      </c>
      <c r="BC661" s="99">
        <f>SUMIFS(通讯通路门店!$W:$W,通讯通路门店!$S:$S,$G661,通讯通路门店!$J:$J,"荣耀体验店")+SUMIFS(通讯通路门店!$W:$W,通讯通路门店!$S:$S,$G661,通讯通路门店!$J:$J,"荣耀授权专卖店")</f>
        <v>0</v>
      </c>
      <c r="BD661" s="99">
        <f>SUMIFS(通讯通路门店!$Z:$Z,通讯通路门店!$S:$S,$G661,通讯通路门店!$J:$J,"VIVO体验店")</f>
        <v>0</v>
      </c>
      <c r="BE661" s="99">
        <f>SUMIFS(通讯通路门店!$AB:$AB,通讯通路门店!$S:$S,$G661,通讯通路门店!$J:$J,"OPPO体验店")</f>
        <v>0</v>
      </c>
      <c r="BF661" s="99">
        <f>SUMIFS(通讯通路门店!$X:$X,通讯通路门店!$S:$S,$G661,通讯通路门店!$J:$J,"华为授权体验店")+SUMIFS(通讯通路门店!$AA:$AA,通讯通路门店!$S:$S,$G661,通讯通路门店!$J:$J,"华为堡垒店")</f>
        <v>0</v>
      </c>
      <c r="BG661" s="99">
        <f>SUMIFS(通讯通路门店!$Y:$Y,通讯通路门店!$S:$S,$G661,通讯通路门店!$J:$J,"小米体验店")</f>
        <v>0</v>
      </c>
      <c r="BH661" s="99">
        <f>SUMIFS(通讯通路门店!$AA:$AA,通讯通路门店!$S:$S,$G661,通讯通路门店!$J:$J,"苹果体验店")</f>
        <v>0</v>
      </c>
      <c r="BI661" s="99">
        <f>SUMIFS(通讯通路门店!$K:$K,通讯通路门店!$S:$S,$G661,通讯通路门店!$J:$J,"其他品牌专卖店")</f>
        <v>0</v>
      </c>
      <c r="BJ661" s="99">
        <f>SUMIFS(通讯通路门店!$AC:$AC,通讯通路门店!$S:$S,$G661)</f>
        <v>0</v>
      </c>
      <c r="BK661" s="99">
        <f>SUMIFS(通讯通路门店!$AD:$AD,通讯通路门店!$S:$S,$G661)</f>
        <v>0</v>
      </c>
      <c r="BL661" s="99">
        <f>SUMIFS(通讯通路门店!$AE:$AE,通讯通路门店!$S:$S,$G661)</f>
        <v>0</v>
      </c>
      <c r="BM661" s="99">
        <f>SUMIFS(通讯通路门店!$AF:$AF,通讯通路门店!$S:$S,$G661)</f>
        <v>0</v>
      </c>
      <c r="BN661" s="99">
        <f>SUMIFS(通讯通路门店!$AG:$AG,通讯通路门店!$S:$S,$G661)</f>
        <v>0</v>
      </c>
      <c r="BO661" s="99">
        <f>SUMIFS(通讯通路门店!$AH:$AH,通讯通路门店!$S:$S,$G661)</f>
        <v>0</v>
      </c>
      <c r="BP661" s="99">
        <f>SUMIFS(通讯通路门店!$AI:$AI,通讯通路门店!$S:$S,$G661)</f>
        <v>0</v>
      </c>
      <c r="BQ661" s="83"/>
    </row>
    <row r="662" spans="1:69">
      <c r="A662" s="99" t="str">
        <f>IFERROR(_xlfn.XLOOKUP($G662,通讯通路门店!$S$4:$S$993933,通讯通路门店!$A$4:$A$993933,0,0),"")</f>
        <v/>
      </c>
      <c r="B662" s="99" t="str">
        <f>IFERROR(_xlfn.XLOOKUP($G662,通讯通路门店!$S$4:$S$993933,通讯通路门店!$B$4:$B$993933,0,0),"")</f>
        <v/>
      </c>
      <c r="C662" s="99" t="str">
        <f>IFERROR(_xlfn.XLOOKUP($G662,通讯通路门店!$S$4:$S$993933,通讯通路门店!$C$4:$C$993933,0,0),"")</f>
        <v/>
      </c>
      <c r="D662" s="99" t="str">
        <f>IFERROR(_xlfn.XLOOKUP($G662,通讯通路门店!$S$4:$S$993933,通讯通路门店!$D$4:$D$993933,0,0),"")</f>
        <v/>
      </c>
      <c r="E662" s="83"/>
      <c r="F662" s="83"/>
      <c r="G662" s="101" t="e">
        <v>#N/A</v>
      </c>
      <c r="H662" s="102" t="str">
        <f>IFERROR(_xlfn.XLOOKUP($G662,通讯通路门店!$S$4:$S$993933,通讯通路门店!$R$4:$R$993933,0,0),"")</f>
        <v/>
      </c>
      <c r="I662" s="83"/>
      <c r="J662" s="83"/>
      <c r="K662" s="83"/>
      <c r="L662" s="83"/>
      <c r="M662" s="83"/>
      <c r="N662" s="83"/>
      <c r="O662" s="83"/>
      <c r="P662" s="83"/>
      <c r="Q662" s="83"/>
      <c r="R662" s="83"/>
      <c r="S662" s="83"/>
      <c r="T662" s="83"/>
      <c r="U662" s="99">
        <f>COUNTIF(通讯通路门店!$S:$S,$G662)</f>
        <v>0</v>
      </c>
      <c r="V662" s="99">
        <f>COUNTIFS(通讯通路门店!$S:$S,$G662,通讯通路门店!$J:$J,"综合卖场")</f>
        <v>0</v>
      </c>
      <c r="W662" s="99">
        <f>SUMIFS(通讯通路门店!$AJ:$AJ,通讯通路门店!$S:$S,通讯客户沙盘!$G662)</f>
        <v>0</v>
      </c>
      <c r="X662" s="99">
        <f t="shared" si="50"/>
        <v>0</v>
      </c>
      <c r="Y662" s="99">
        <f>COUNTIFS(通讯通路门店!$S:$S,$G662,通讯通路门店!$J:$J,"荣耀体验店")+COUNTIFS(通讯通路门店!$S:$S,$G662,通讯通路门店!$J:$J,"荣耀授权专卖店")</f>
        <v>0</v>
      </c>
      <c r="Z662" s="99">
        <f>COUNTIFS(通讯通路门店!$S:$S,$G662,通讯通路门店!$J:$J,"VIVO体验店")</f>
        <v>0</v>
      </c>
      <c r="AA662" s="99">
        <f>COUNTIFS(通讯通路门店!$S:$S,$G662,通讯通路门店!$J:$J,"OPPO体验店")</f>
        <v>0</v>
      </c>
      <c r="AB662" s="99">
        <f>COUNTIFS(通讯通路门店!$S:$S,$G662,通讯通路门店!$J:$J,"华为授权体验店")+COUNTIFS(通讯通路门店!$S:$S,$G662,通讯通路门店!$J:$J,"华为堡垒店")</f>
        <v>0</v>
      </c>
      <c r="AC662" s="99">
        <f>COUNTIFS(通讯通路门店!$S:$S,$G662,通讯通路门店!$J:$J,"小米体验店")</f>
        <v>0</v>
      </c>
      <c r="AD662" s="99">
        <f>COUNTIFS(通讯通路门店!$S:$S,$G662,通讯通路门店!$J:$J,"苹果体验店")</f>
        <v>0</v>
      </c>
      <c r="AE662" s="99">
        <f>COUNTIFS(通讯通路门店!$S:$S,$G662,通讯通路门店!$J:$J,"其他品牌专卖店")</f>
        <v>0</v>
      </c>
      <c r="AF662" s="99">
        <f>SUMIFS(通讯通路门店!$BI:$BI,通讯通路门店!$S:$S,$G662)</f>
        <v>0</v>
      </c>
      <c r="AG662" s="99">
        <f>SUMIFS(通讯通路门店!$BH:$BH,通讯通路门店!$S:$S,$G662)</f>
        <v>0</v>
      </c>
      <c r="AH662" s="99">
        <f t="shared" si="51"/>
        <v>0</v>
      </c>
      <c r="AI662" s="99">
        <f>SUMIFS(通讯通路门店!$BB:$BB,通讯通路门店!$S:$S,$G662)</f>
        <v>0</v>
      </c>
      <c r="AJ662" s="99">
        <f>SUMIFS(通讯通路门店!$BE:$BE,通讯通路门店!$S:$S,$G662)</f>
        <v>0</v>
      </c>
      <c r="AK662" s="99">
        <f>SUMIFS(通讯通路门店!$BG:$BG,通讯通路门店!$S:$S,$G662)</f>
        <v>0</v>
      </c>
      <c r="AL662" s="99">
        <f>SUMIFS(通讯通路门店!$BC:$BC,通讯通路门店!$S:$S,$G662)</f>
        <v>0</v>
      </c>
      <c r="AM662" s="99">
        <f>SUMIFS(通讯通路门店!$BD:$BD,通讯通路门店!$S:$S,$G662)</f>
        <v>0</v>
      </c>
      <c r="AN662" s="99">
        <f>SUMIFS(通讯通路门店!$BF:$BF,通讯通路门店!$S:$S,$G662)</f>
        <v>0</v>
      </c>
      <c r="AO662" s="99">
        <f t="shared" si="52"/>
        <v>0</v>
      </c>
      <c r="AP662" s="99">
        <f>SUMIFS(通讯通路门店!$K:$K,通讯通路门店!$S:$S,$G662)</f>
        <v>0</v>
      </c>
      <c r="AQ662" s="83"/>
      <c r="AR662" s="99">
        <f>SUMIFS(通讯通路门店!$T:$T,通讯通路门店!$S:$S,$G662)</f>
        <v>0</v>
      </c>
      <c r="AS662" s="99">
        <f>SUMIFS(通讯通路门店!$U:$U,通讯通路门店!$S:$S,$G662)</f>
        <v>0</v>
      </c>
      <c r="AT662" s="99">
        <f>SUMIFS(通讯通路门店!$V:$V,通讯通路门店!$S:$S,$G662)</f>
        <v>0</v>
      </c>
      <c r="AU662" s="99">
        <f>SUMIFS(通讯通路门店!$W:$W,通讯通路门店!$S:$S,$G662)</f>
        <v>0</v>
      </c>
      <c r="AV662" s="99">
        <f>SUMIFS(通讯通路门店!$Z:$Z,通讯通路门店!$S:$S,$G662)</f>
        <v>0</v>
      </c>
      <c r="AW662" s="99">
        <f>SUMIFS(通讯通路门店!$AB:$AB,通讯通路门店!$S:$S,$G662)</f>
        <v>0</v>
      </c>
      <c r="AX662" s="99">
        <f>SUMIFS(通讯通路门店!$X:$X,通讯通路门店!$S:$S,$G662)</f>
        <v>0</v>
      </c>
      <c r="AY662" s="99">
        <f>SUMIFS(通讯通路门店!$Y:$Y,通讯通路门店!$S:$S,$G662)</f>
        <v>0</v>
      </c>
      <c r="AZ662" s="99">
        <f>SUMIFS(通讯通路门店!$AA:$AA,通讯通路门店!$S:$S,$G662)</f>
        <v>0</v>
      </c>
      <c r="BA662" s="99">
        <f t="shared" si="53"/>
        <v>0</v>
      </c>
      <c r="BB662" s="99">
        <f t="shared" si="54"/>
        <v>0</v>
      </c>
      <c r="BC662" s="99">
        <f>SUMIFS(通讯通路门店!$W:$W,通讯通路门店!$S:$S,$G662,通讯通路门店!$J:$J,"荣耀体验店")+SUMIFS(通讯通路门店!$W:$W,通讯通路门店!$S:$S,$G662,通讯通路门店!$J:$J,"荣耀授权专卖店")</f>
        <v>0</v>
      </c>
      <c r="BD662" s="99">
        <f>SUMIFS(通讯通路门店!$Z:$Z,通讯通路门店!$S:$S,$G662,通讯通路门店!$J:$J,"VIVO体验店")</f>
        <v>0</v>
      </c>
      <c r="BE662" s="99">
        <f>SUMIFS(通讯通路门店!$AB:$AB,通讯通路门店!$S:$S,$G662,通讯通路门店!$J:$J,"OPPO体验店")</f>
        <v>0</v>
      </c>
      <c r="BF662" s="99">
        <f>SUMIFS(通讯通路门店!$X:$X,通讯通路门店!$S:$S,$G662,通讯通路门店!$J:$J,"华为授权体验店")+SUMIFS(通讯通路门店!$AA:$AA,通讯通路门店!$S:$S,$G662,通讯通路门店!$J:$J,"华为堡垒店")</f>
        <v>0</v>
      </c>
      <c r="BG662" s="99">
        <f>SUMIFS(通讯通路门店!$Y:$Y,通讯通路门店!$S:$S,$G662,通讯通路门店!$J:$J,"小米体验店")</f>
        <v>0</v>
      </c>
      <c r="BH662" s="99">
        <f>SUMIFS(通讯通路门店!$AA:$AA,通讯通路门店!$S:$S,$G662,通讯通路门店!$J:$J,"苹果体验店")</f>
        <v>0</v>
      </c>
      <c r="BI662" s="99">
        <f>SUMIFS(通讯通路门店!$K:$K,通讯通路门店!$S:$S,$G662,通讯通路门店!$J:$J,"其他品牌专卖店")</f>
        <v>0</v>
      </c>
      <c r="BJ662" s="99">
        <f>SUMIFS(通讯通路门店!$AC:$AC,通讯通路门店!$S:$S,$G662)</f>
        <v>0</v>
      </c>
      <c r="BK662" s="99">
        <f>SUMIFS(通讯通路门店!$AD:$AD,通讯通路门店!$S:$S,$G662)</f>
        <v>0</v>
      </c>
      <c r="BL662" s="99">
        <f>SUMIFS(通讯通路门店!$AE:$AE,通讯通路门店!$S:$S,$G662)</f>
        <v>0</v>
      </c>
      <c r="BM662" s="99">
        <f>SUMIFS(通讯通路门店!$AF:$AF,通讯通路门店!$S:$S,$G662)</f>
        <v>0</v>
      </c>
      <c r="BN662" s="99">
        <f>SUMIFS(通讯通路门店!$AG:$AG,通讯通路门店!$S:$S,$G662)</f>
        <v>0</v>
      </c>
      <c r="BO662" s="99">
        <f>SUMIFS(通讯通路门店!$AH:$AH,通讯通路门店!$S:$S,$G662)</f>
        <v>0</v>
      </c>
      <c r="BP662" s="99">
        <f>SUMIFS(通讯通路门店!$AI:$AI,通讯通路门店!$S:$S,$G662)</f>
        <v>0</v>
      </c>
      <c r="BQ662" s="83"/>
    </row>
    <row r="663" spans="1:69">
      <c r="A663" s="99" t="str">
        <f>IFERROR(_xlfn.XLOOKUP($G663,通讯通路门店!$S$4:$S$993933,通讯通路门店!$A$4:$A$993933,0,0),"")</f>
        <v/>
      </c>
      <c r="B663" s="99" t="str">
        <f>IFERROR(_xlfn.XLOOKUP($G663,通讯通路门店!$S$4:$S$993933,通讯通路门店!$B$4:$B$993933,0,0),"")</f>
        <v/>
      </c>
      <c r="C663" s="99" t="str">
        <f>IFERROR(_xlfn.XLOOKUP($G663,通讯通路门店!$S$4:$S$993933,通讯通路门店!$C$4:$C$993933,0,0),"")</f>
        <v/>
      </c>
      <c r="D663" s="99" t="str">
        <f>IFERROR(_xlfn.XLOOKUP($G663,通讯通路门店!$S$4:$S$993933,通讯通路门店!$D$4:$D$993933,0,0),"")</f>
        <v/>
      </c>
      <c r="E663" s="83"/>
      <c r="F663" s="83"/>
      <c r="G663" s="101" t="e">
        <v>#N/A</v>
      </c>
      <c r="H663" s="102" t="str">
        <f>IFERROR(_xlfn.XLOOKUP($G663,通讯通路门店!$S$4:$S$993933,通讯通路门店!$R$4:$R$993933,0,0),"")</f>
        <v/>
      </c>
      <c r="I663" s="83"/>
      <c r="J663" s="83"/>
      <c r="K663" s="83"/>
      <c r="L663" s="83"/>
      <c r="M663" s="83"/>
      <c r="N663" s="83"/>
      <c r="O663" s="83"/>
      <c r="P663" s="83"/>
      <c r="Q663" s="83"/>
      <c r="R663" s="83"/>
      <c r="S663" s="83"/>
      <c r="T663" s="83"/>
      <c r="U663" s="99">
        <f>COUNTIF(通讯通路门店!$S:$S,$G663)</f>
        <v>0</v>
      </c>
      <c r="V663" s="99">
        <f>COUNTIFS(通讯通路门店!$S:$S,$G663,通讯通路门店!$J:$J,"综合卖场")</f>
        <v>0</v>
      </c>
      <c r="W663" s="99">
        <f>SUMIFS(通讯通路门店!$AJ:$AJ,通讯通路门店!$S:$S,通讯客户沙盘!$G663)</f>
        <v>0</v>
      </c>
      <c r="X663" s="99">
        <f t="shared" si="50"/>
        <v>0</v>
      </c>
      <c r="Y663" s="99">
        <f>COUNTIFS(通讯通路门店!$S:$S,$G663,通讯通路门店!$J:$J,"荣耀体验店")+COUNTIFS(通讯通路门店!$S:$S,$G663,通讯通路门店!$J:$J,"荣耀授权专卖店")</f>
        <v>0</v>
      </c>
      <c r="Z663" s="99">
        <f>COUNTIFS(通讯通路门店!$S:$S,$G663,通讯通路门店!$J:$J,"VIVO体验店")</f>
        <v>0</v>
      </c>
      <c r="AA663" s="99">
        <f>COUNTIFS(通讯通路门店!$S:$S,$G663,通讯通路门店!$J:$J,"OPPO体验店")</f>
        <v>0</v>
      </c>
      <c r="AB663" s="99">
        <f>COUNTIFS(通讯通路门店!$S:$S,$G663,通讯通路门店!$J:$J,"华为授权体验店")+COUNTIFS(通讯通路门店!$S:$S,$G663,通讯通路门店!$J:$J,"华为堡垒店")</f>
        <v>0</v>
      </c>
      <c r="AC663" s="99">
        <f>COUNTIFS(通讯通路门店!$S:$S,$G663,通讯通路门店!$J:$J,"小米体验店")</f>
        <v>0</v>
      </c>
      <c r="AD663" s="99">
        <f>COUNTIFS(通讯通路门店!$S:$S,$G663,通讯通路门店!$J:$J,"苹果体验店")</f>
        <v>0</v>
      </c>
      <c r="AE663" s="99">
        <f>COUNTIFS(通讯通路门店!$S:$S,$G663,通讯通路门店!$J:$J,"其他品牌专卖店")</f>
        <v>0</v>
      </c>
      <c r="AF663" s="99">
        <f>SUMIFS(通讯通路门店!$BI:$BI,通讯通路门店!$S:$S,$G663)</f>
        <v>0</v>
      </c>
      <c r="AG663" s="99">
        <f>SUMIFS(通讯通路门店!$BH:$BH,通讯通路门店!$S:$S,$G663)</f>
        <v>0</v>
      </c>
      <c r="AH663" s="99">
        <f t="shared" si="51"/>
        <v>0</v>
      </c>
      <c r="AI663" s="99">
        <f>SUMIFS(通讯通路门店!$BB:$BB,通讯通路门店!$S:$S,$G663)</f>
        <v>0</v>
      </c>
      <c r="AJ663" s="99">
        <f>SUMIFS(通讯通路门店!$BE:$BE,通讯通路门店!$S:$S,$G663)</f>
        <v>0</v>
      </c>
      <c r="AK663" s="99">
        <f>SUMIFS(通讯通路门店!$BG:$BG,通讯通路门店!$S:$S,$G663)</f>
        <v>0</v>
      </c>
      <c r="AL663" s="99">
        <f>SUMIFS(通讯通路门店!$BC:$BC,通讯通路门店!$S:$S,$G663)</f>
        <v>0</v>
      </c>
      <c r="AM663" s="99">
        <f>SUMIFS(通讯通路门店!$BD:$BD,通讯通路门店!$S:$S,$G663)</f>
        <v>0</v>
      </c>
      <c r="AN663" s="99">
        <f>SUMIFS(通讯通路门店!$BF:$BF,通讯通路门店!$S:$S,$G663)</f>
        <v>0</v>
      </c>
      <c r="AO663" s="99">
        <f t="shared" si="52"/>
        <v>0</v>
      </c>
      <c r="AP663" s="99">
        <f>SUMIFS(通讯通路门店!$K:$K,通讯通路门店!$S:$S,$G663)</f>
        <v>0</v>
      </c>
      <c r="AQ663" s="83"/>
      <c r="AR663" s="99">
        <f>SUMIFS(通讯通路门店!$T:$T,通讯通路门店!$S:$S,$G663)</f>
        <v>0</v>
      </c>
      <c r="AS663" s="99">
        <f>SUMIFS(通讯通路门店!$U:$U,通讯通路门店!$S:$S,$G663)</f>
        <v>0</v>
      </c>
      <c r="AT663" s="99">
        <f>SUMIFS(通讯通路门店!$V:$V,通讯通路门店!$S:$S,$G663)</f>
        <v>0</v>
      </c>
      <c r="AU663" s="99">
        <f>SUMIFS(通讯通路门店!$W:$W,通讯通路门店!$S:$S,$G663)</f>
        <v>0</v>
      </c>
      <c r="AV663" s="99">
        <f>SUMIFS(通讯通路门店!$Z:$Z,通讯通路门店!$S:$S,$G663)</f>
        <v>0</v>
      </c>
      <c r="AW663" s="99">
        <f>SUMIFS(通讯通路门店!$AB:$AB,通讯通路门店!$S:$S,$G663)</f>
        <v>0</v>
      </c>
      <c r="AX663" s="99">
        <f>SUMIFS(通讯通路门店!$X:$X,通讯通路门店!$S:$S,$G663)</f>
        <v>0</v>
      </c>
      <c r="AY663" s="99">
        <f>SUMIFS(通讯通路门店!$Y:$Y,通讯通路门店!$S:$S,$G663)</f>
        <v>0</v>
      </c>
      <c r="AZ663" s="99">
        <f>SUMIFS(通讯通路门店!$AA:$AA,通讯通路门店!$S:$S,$G663)</f>
        <v>0</v>
      </c>
      <c r="BA663" s="99">
        <f t="shared" si="53"/>
        <v>0</v>
      </c>
      <c r="BB663" s="99">
        <f t="shared" si="54"/>
        <v>0</v>
      </c>
      <c r="BC663" s="99">
        <f>SUMIFS(通讯通路门店!$W:$W,通讯通路门店!$S:$S,$G663,通讯通路门店!$J:$J,"荣耀体验店")+SUMIFS(通讯通路门店!$W:$W,通讯通路门店!$S:$S,$G663,通讯通路门店!$J:$J,"荣耀授权专卖店")</f>
        <v>0</v>
      </c>
      <c r="BD663" s="99">
        <f>SUMIFS(通讯通路门店!$Z:$Z,通讯通路门店!$S:$S,$G663,通讯通路门店!$J:$J,"VIVO体验店")</f>
        <v>0</v>
      </c>
      <c r="BE663" s="99">
        <f>SUMIFS(通讯通路门店!$AB:$AB,通讯通路门店!$S:$S,$G663,通讯通路门店!$J:$J,"OPPO体验店")</f>
        <v>0</v>
      </c>
      <c r="BF663" s="99">
        <f>SUMIFS(通讯通路门店!$X:$X,通讯通路门店!$S:$S,$G663,通讯通路门店!$J:$J,"华为授权体验店")+SUMIFS(通讯通路门店!$AA:$AA,通讯通路门店!$S:$S,$G663,通讯通路门店!$J:$J,"华为堡垒店")</f>
        <v>0</v>
      </c>
      <c r="BG663" s="99">
        <f>SUMIFS(通讯通路门店!$Y:$Y,通讯通路门店!$S:$S,$G663,通讯通路门店!$J:$J,"小米体验店")</f>
        <v>0</v>
      </c>
      <c r="BH663" s="99">
        <f>SUMIFS(通讯通路门店!$AA:$AA,通讯通路门店!$S:$S,$G663,通讯通路门店!$J:$J,"苹果体验店")</f>
        <v>0</v>
      </c>
      <c r="BI663" s="99">
        <f>SUMIFS(通讯通路门店!$K:$K,通讯通路门店!$S:$S,$G663,通讯通路门店!$J:$J,"其他品牌专卖店")</f>
        <v>0</v>
      </c>
      <c r="BJ663" s="99">
        <f>SUMIFS(通讯通路门店!$AC:$AC,通讯通路门店!$S:$S,$G663)</f>
        <v>0</v>
      </c>
      <c r="BK663" s="99">
        <f>SUMIFS(通讯通路门店!$AD:$AD,通讯通路门店!$S:$S,$G663)</f>
        <v>0</v>
      </c>
      <c r="BL663" s="99">
        <f>SUMIFS(通讯通路门店!$AE:$AE,通讯通路门店!$S:$S,$G663)</f>
        <v>0</v>
      </c>
      <c r="BM663" s="99">
        <f>SUMIFS(通讯通路门店!$AF:$AF,通讯通路门店!$S:$S,$G663)</f>
        <v>0</v>
      </c>
      <c r="BN663" s="99">
        <f>SUMIFS(通讯通路门店!$AG:$AG,通讯通路门店!$S:$S,$G663)</f>
        <v>0</v>
      </c>
      <c r="BO663" s="99">
        <f>SUMIFS(通讯通路门店!$AH:$AH,通讯通路门店!$S:$S,$G663)</f>
        <v>0</v>
      </c>
      <c r="BP663" s="99">
        <f>SUMIFS(通讯通路门店!$AI:$AI,通讯通路门店!$S:$S,$G663)</f>
        <v>0</v>
      </c>
      <c r="BQ663" s="83"/>
    </row>
    <row r="664" spans="1:69">
      <c r="A664" s="99" t="str">
        <f>IFERROR(_xlfn.XLOOKUP($G664,通讯通路门店!$S$4:$S$993933,通讯通路门店!$A$4:$A$993933,0,0),"")</f>
        <v/>
      </c>
      <c r="B664" s="99" t="str">
        <f>IFERROR(_xlfn.XLOOKUP($G664,通讯通路门店!$S$4:$S$993933,通讯通路门店!$B$4:$B$993933,0,0),"")</f>
        <v/>
      </c>
      <c r="C664" s="99" t="str">
        <f>IFERROR(_xlfn.XLOOKUP($G664,通讯通路门店!$S$4:$S$993933,通讯通路门店!$C$4:$C$993933,0,0),"")</f>
        <v/>
      </c>
      <c r="D664" s="99" t="str">
        <f>IFERROR(_xlfn.XLOOKUP($G664,通讯通路门店!$S$4:$S$993933,通讯通路门店!$D$4:$D$993933,0,0),"")</f>
        <v/>
      </c>
      <c r="E664" s="83"/>
      <c r="F664" s="83"/>
      <c r="G664" s="101" t="e">
        <v>#N/A</v>
      </c>
      <c r="H664" s="102" t="str">
        <f>IFERROR(_xlfn.XLOOKUP($G664,通讯通路门店!$S$4:$S$993933,通讯通路门店!$R$4:$R$993933,0,0),"")</f>
        <v/>
      </c>
      <c r="I664" s="83"/>
      <c r="J664" s="83"/>
      <c r="K664" s="83"/>
      <c r="L664" s="83"/>
      <c r="M664" s="83"/>
      <c r="N664" s="83"/>
      <c r="O664" s="83"/>
      <c r="P664" s="83"/>
      <c r="Q664" s="83"/>
      <c r="R664" s="83"/>
      <c r="S664" s="83"/>
      <c r="T664" s="83"/>
      <c r="U664" s="99">
        <f>COUNTIF(通讯通路门店!$S:$S,$G664)</f>
        <v>0</v>
      </c>
      <c r="V664" s="99">
        <f>COUNTIFS(通讯通路门店!$S:$S,$G664,通讯通路门店!$J:$J,"综合卖场")</f>
        <v>0</v>
      </c>
      <c r="W664" s="99">
        <f>SUMIFS(通讯通路门店!$AJ:$AJ,通讯通路门店!$S:$S,通讯客户沙盘!$G664)</f>
        <v>0</v>
      </c>
      <c r="X664" s="99">
        <f t="shared" si="50"/>
        <v>0</v>
      </c>
      <c r="Y664" s="99">
        <f>COUNTIFS(通讯通路门店!$S:$S,$G664,通讯通路门店!$J:$J,"荣耀体验店")+COUNTIFS(通讯通路门店!$S:$S,$G664,通讯通路门店!$J:$J,"荣耀授权专卖店")</f>
        <v>0</v>
      </c>
      <c r="Z664" s="99">
        <f>COUNTIFS(通讯通路门店!$S:$S,$G664,通讯通路门店!$J:$J,"VIVO体验店")</f>
        <v>0</v>
      </c>
      <c r="AA664" s="99">
        <f>COUNTIFS(通讯通路门店!$S:$S,$G664,通讯通路门店!$J:$J,"OPPO体验店")</f>
        <v>0</v>
      </c>
      <c r="AB664" s="99">
        <f>COUNTIFS(通讯通路门店!$S:$S,$G664,通讯通路门店!$J:$J,"华为授权体验店")+COUNTIFS(通讯通路门店!$S:$S,$G664,通讯通路门店!$J:$J,"华为堡垒店")</f>
        <v>0</v>
      </c>
      <c r="AC664" s="99">
        <f>COUNTIFS(通讯通路门店!$S:$S,$G664,通讯通路门店!$J:$J,"小米体验店")</f>
        <v>0</v>
      </c>
      <c r="AD664" s="99">
        <f>COUNTIFS(通讯通路门店!$S:$S,$G664,通讯通路门店!$J:$J,"苹果体验店")</f>
        <v>0</v>
      </c>
      <c r="AE664" s="99">
        <f>COUNTIFS(通讯通路门店!$S:$S,$G664,通讯通路门店!$J:$J,"其他品牌专卖店")</f>
        <v>0</v>
      </c>
      <c r="AF664" s="99">
        <f>SUMIFS(通讯通路门店!$BI:$BI,通讯通路门店!$S:$S,$G664)</f>
        <v>0</v>
      </c>
      <c r="AG664" s="99">
        <f>SUMIFS(通讯通路门店!$BH:$BH,通讯通路门店!$S:$S,$G664)</f>
        <v>0</v>
      </c>
      <c r="AH664" s="99">
        <f t="shared" si="51"/>
        <v>0</v>
      </c>
      <c r="AI664" s="99">
        <f>SUMIFS(通讯通路门店!$BB:$BB,通讯通路门店!$S:$S,$G664)</f>
        <v>0</v>
      </c>
      <c r="AJ664" s="99">
        <f>SUMIFS(通讯通路门店!$BE:$BE,通讯通路门店!$S:$S,$G664)</f>
        <v>0</v>
      </c>
      <c r="AK664" s="99">
        <f>SUMIFS(通讯通路门店!$BG:$BG,通讯通路门店!$S:$S,$G664)</f>
        <v>0</v>
      </c>
      <c r="AL664" s="99">
        <f>SUMIFS(通讯通路门店!$BC:$BC,通讯通路门店!$S:$S,$G664)</f>
        <v>0</v>
      </c>
      <c r="AM664" s="99">
        <f>SUMIFS(通讯通路门店!$BD:$BD,通讯通路门店!$S:$S,$G664)</f>
        <v>0</v>
      </c>
      <c r="AN664" s="99">
        <f>SUMIFS(通讯通路门店!$BF:$BF,通讯通路门店!$S:$S,$G664)</f>
        <v>0</v>
      </c>
      <c r="AO664" s="99">
        <f t="shared" si="52"/>
        <v>0</v>
      </c>
      <c r="AP664" s="99">
        <f>SUMIFS(通讯通路门店!$K:$K,通讯通路门店!$S:$S,$G664)</f>
        <v>0</v>
      </c>
      <c r="AQ664" s="83"/>
      <c r="AR664" s="99">
        <f>SUMIFS(通讯通路门店!$T:$T,通讯通路门店!$S:$S,$G664)</f>
        <v>0</v>
      </c>
      <c r="AS664" s="99">
        <f>SUMIFS(通讯通路门店!$U:$U,通讯通路门店!$S:$S,$G664)</f>
        <v>0</v>
      </c>
      <c r="AT664" s="99">
        <f>SUMIFS(通讯通路门店!$V:$V,通讯通路门店!$S:$S,$G664)</f>
        <v>0</v>
      </c>
      <c r="AU664" s="99">
        <f>SUMIFS(通讯通路门店!$W:$W,通讯通路门店!$S:$S,$G664)</f>
        <v>0</v>
      </c>
      <c r="AV664" s="99">
        <f>SUMIFS(通讯通路门店!$Z:$Z,通讯通路门店!$S:$S,$G664)</f>
        <v>0</v>
      </c>
      <c r="AW664" s="99">
        <f>SUMIFS(通讯通路门店!$AB:$AB,通讯通路门店!$S:$S,$G664)</f>
        <v>0</v>
      </c>
      <c r="AX664" s="99">
        <f>SUMIFS(通讯通路门店!$X:$X,通讯通路门店!$S:$S,$G664)</f>
        <v>0</v>
      </c>
      <c r="AY664" s="99">
        <f>SUMIFS(通讯通路门店!$Y:$Y,通讯通路门店!$S:$S,$G664)</f>
        <v>0</v>
      </c>
      <c r="AZ664" s="99">
        <f>SUMIFS(通讯通路门店!$AA:$AA,通讯通路门店!$S:$S,$G664)</f>
        <v>0</v>
      </c>
      <c r="BA664" s="99">
        <f t="shared" si="53"/>
        <v>0</v>
      </c>
      <c r="BB664" s="99">
        <f t="shared" si="54"/>
        <v>0</v>
      </c>
      <c r="BC664" s="99">
        <f>SUMIFS(通讯通路门店!$W:$W,通讯通路门店!$S:$S,$G664,通讯通路门店!$J:$J,"荣耀体验店")+SUMIFS(通讯通路门店!$W:$W,通讯通路门店!$S:$S,$G664,通讯通路门店!$J:$J,"荣耀授权专卖店")</f>
        <v>0</v>
      </c>
      <c r="BD664" s="99">
        <f>SUMIFS(通讯通路门店!$Z:$Z,通讯通路门店!$S:$S,$G664,通讯通路门店!$J:$J,"VIVO体验店")</f>
        <v>0</v>
      </c>
      <c r="BE664" s="99">
        <f>SUMIFS(通讯通路门店!$AB:$AB,通讯通路门店!$S:$S,$G664,通讯通路门店!$J:$J,"OPPO体验店")</f>
        <v>0</v>
      </c>
      <c r="BF664" s="99">
        <f>SUMIFS(通讯通路门店!$X:$X,通讯通路门店!$S:$S,$G664,通讯通路门店!$J:$J,"华为授权体验店")+SUMIFS(通讯通路门店!$AA:$AA,通讯通路门店!$S:$S,$G664,通讯通路门店!$J:$J,"华为堡垒店")</f>
        <v>0</v>
      </c>
      <c r="BG664" s="99">
        <f>SUMIFS(通讯通路门店!$Y:$Y,通讯通路门店!$S:$S,$G664,通讯通路门店!$J:$J,"小米体验店")</f>
        <v>0</v>
      </c>
      <c r="BH664" s="99">
        <f>SUMIFS(通讯通路门店!$AA:$AA,通讯通路门店!$S:$S,$G664,通讯通路门店!$J:$J,"苹果体验店")</f>
        <v>0</v>
      </c>
      <c r="BI664" s="99">
        <f>SUMIFS(通讯通路门店!$K:$K,通讯通路门店!$S:$S,$G664,通讯通路门店!$J:$J,"其他品牌专卖店")</f>
        <v>0</v>
      </c>
      <c r="BJ664" s="99">
        <f>SUMIFS(通讯通路门店!$AC:$AC,通讯通路门店!$S:$S,$G664)</f>
        <v>0</v>
      </c>
      <c r="BK664" s="99">
        <f>SUMIFS(通讯通路门店!$AD:$AD,通讯通路门店!$S:$S,$G664)</f>
        <v>0</v>
      </c>
      <c r="BL664" s="99">
        <f>SUMIFS(通讯通路门店!$AE:$AE,通讯通路门店!$S:$S,$G664)</f>
        <v>0</v>
      </c>
      <c r="BM664" s="99">
        <f>SUMIFS(通讯通路门店!$AF:$AF,通讯通路门店!$S:$S,$G664)</f>
        <v>0</v>
      </c>
      <c r="BN664" s="99">
        <f>SUMIFS(通讯通路门店!$AG:$AG,通讯通路门店!$S:$S,$G664)</f>
        <v>0</v>
      </c>
      <c r="BO664" s="99">
        <f>SUMIFS(通讯通路门店!$AH:$AH,通讯通路门店!$S:$S,$G664)</f>
        <v>0</v>
      </c>
      <c r="BP664" s="99">
        <f>SUMIFS(通讯通路门店!$AI:$AI,通讯通路门店!$S:$S,$G664)</f>
        <v>0</v>
      </c>
      <c r="BQ664" s="83"/>
    </row>
    <row r="665" spans="1:69">
      <c r="A665" s="99" t="str">
        <f>IFERROR(_xlfn.XLOOKUP($G665,通讯通路门店!$S$4:$S$993933,通讯通路门店!$A$4:$A$993933,0,0),"")</f>
        <v/>
      </c>
      <c r="B665" s="99" t="str">
        <f>IFERROR(_xlfn.XLOOKUP($G665,通讯通路门店!$S$4:$S$993933,通讯通路门店!$B$4:$B$993933,0,0),"")</f>
        <v/>
      </c>
      <c r="C665" s="99" t="str">
        <f>IFERROR(_xlfn.XLOOKUP($G665,通讯通路门店!$S$4:$S$993933,通讯通路门店!$C$4:$C$993933,0,0),"")</f>
        <v/>
      </c>
      <c r="D665" s="99" t="str">
        <f>IFERROR(_xlfn.XLOOKUP($G665,通讯通路门店!$S$4:$S$993933,通讯通路门店!$D$4:$D$993933,0,0),"")</f>
        <v/>
      </c>
      <c r="E665" s="83"/>
      <c r="F665" s="83"/>
      <c r="G665" s="101" t="e">
        <v>#N/A</v>
      </c>
      <c r="H665" s="102" t="str">
        <f>IFERROR(_xlfn.XLOOKUP($G665,通讯通路门店!$S$4:$S$993933,通讯通路门店!$R$4:$R$993933,0,0),"")</f>
        <v/>
      </c>
      <c r="I665" s="83"/>
      <c r="J665" s="83"/>
      <c r="K665" s="83"/>
      <c r="L665" s="83"/>
      <c r="M665" s="83"/>
      <c r="N665" s="83"/>
      <c r="O665" s="83"/>
      <c r="P665" s="83"/>
      <c r="Q665" s="83"/>
      <c r="R665" s="83"/>
      <c r="S665" s="83"/>
      <c r="T665" s="83"/>
      <c r="U665" s="99">
        <f>COUNTIF(通讯通路门店!$S:$S,$G665)</f>
        <v>0</v>
      </c>
      <c r="V665" s="99">
        <f>COUNTIFS(通讯通路门店!$S:$S,$G665,通讯通路门店!$J:$J,"综合卖场")</f>
        <v>0</v>
      </c>
      <c r="W665" s="99">
        <f>SUMIFS(通讯通路门店!$AJ:$AJ,通讯通路门店!$S:$S,通讯客户沙盘!$G665)</f>
        <v>0</v>
      </c>
      <c r="X665" s="99">
        <f t="shared" si="50"/>
        <v>0</v>
      </c>
      <c r="Y665" s="99">
        <f>COUNTIFS(通讯通路门店!$S:$S,$G665,通讯通路门店!$J:$J,"荣耀体验店")+COUNTIFS(通讯通路门店!$S:$S,$G665,通讯通路门店!$J:$J,"荣耀授权专卖店")</f>
        <v>0</v>
      </c>
      <c r="Z665" s="99">
        <f>COUNTIFS(通讯通路门店!$S:$S,$G665,通讯通路门店!$J:$J,"VIVO体验店")</f>
        <v>0</v>
      </c>
      <c r="AA665" s="99">
        <f>COUNTIFS(通讯通路门店!$S:$S,$G665,通讯通路门店!$J:$J,"OPPO体验店")</f>
        <v>0</v>
      </c>
      <c r="AB665" s="99">
        <f>COUNTIFS(通讯通路门店!$S:$S,$G665,通讯通路门店!$J:$J,"华为授权体验店")+COUNTIFS(通讯通路门店!$S:$S,$G665,通讯通路门店!$J:$J,"华为堡垒店")</f>
        <v>0</v>
      </c>
      <c r="AC665" s="99">
        <f>COUNTIFS(通讯通路门店!$S:$S,$G665,通讯通路门店!$J:$J,"小米体验店")</f>
        <v>0</v>
      </c>
      <c r="AD665" s="99">
        <f>COUNTIFS(通讯通路门店!$S:$S,$G665,通讯通路门店!$J:$J,"苹果体验店")</f>
        <v>0</v>
      </c>
      <c r="AE665" s="99">
        <f>COUNTIFS(通讯通路门店!$S:$S,$G665,通讯通路门店!$J:$J,"其他品牌专卖店")</f>
        <v>0</v>
      </c>
      <c r="AF665" s="99">
        <f>SUMIFS(通讯通路门店!$BI:$BI,通讯通路门店!$S:$S,$G665)</f>
        <v>0</v>
      </c>
      <c r="AG665" s="99">
        <f>SUMIFS(通讯通路门店!$BH:$BH,通讯通路门店!$S:$S,$G665)</f>
        <v>0</v>
      </c>
      <c r="AH665" s="99">
        <f t="shared" si="51"/>
        <v>0</v>
      </c>
      <c r="AI665" s="99">
        <f>SUMIFS(通讯通路门店!$BB:$BB,通讯通路门店!$S:$S,$G665)</f>
        <v>0</v>
      </c>
      <c r="AJ665" s="99">
        <f>SUMIFS(通讯通路门店!$BE:$BE,通讯通路门店!$S:$S,$G665)</f>
        <v>0</v>
      </c>
      <c r="AK665" s="99">
        <f>SUMIFS(通讯通路门店!$BG:$BG,通讯通路门店!$S:$S,$G665)</f>
        <v>0</v>
      </c>
      <c r="AL665" s="99">
        <f>SUMIFS(通讯通路门店!$BC:$BC,通讯通路门店!$S:$S,$G665)</f>
        <v>0</v>
      </c>
      <c r="AM665" s="99">
        <f>SUMIFS(通讯通路门店!$BD:$BD,通讯通路门店!$S:$S,$G665)</f>
        <v>0</v>
      </c>
      <c r="AN665" s="99">
        <f>SUMIFS(通讯通路门店!$BF:$BF,通讯通路门店!$S:$S,$G665)</f>
        <v>0</v>
      </c>
      <c r="AO665" s="99">
        <f t="shared" si="52"/>
        <v>0</v>
      </c>
      <c r="AP665" s="99">
        <f>SUMIFS(通讯通路门店!$K:$K,通讯通路门店!$S:$S,$G665)</f>
        <v>0</v>
      </c>
      <c r="AQ665" s="83"/>
      <c r="AR665" s="99">
        <f>SUMIFS(通讯通路门店!$T:$T,通讯通路门店!$S:$S,$G665)</f>
        <v>0</v>
      </c>
      <c r="AS665" s="99">
        <f>SUMIFS(通讯通路门店!$U:$U,通讯通路门店!$S:$S,$G665)</f>
        <v>0</v>
      </c>
      <c r="AT665" s="99">
        <f>SUMIFS(通讯通路门店!$V:$V,通讯通路门店!$S:$S,$G665)</f>
        <v>0</v>
      </c>
      <c r="AU665" s="99">
        <f>SUMIFS(通讯通路门店!$W:$W,通讯通路门店!$S:$S,$G665)</f>
        <v>0</v>
      </c>
      <c r="AV665" s="99">
        <f>SUMIFS(通讯通路门店!$Z:$Z,通讯通路门店!$S:$S,$G665)</f>
        <v>0</v>
      </c>
      <c r="AW665" s="99">
        <f>SUMIFS(通讯通路门店!$AB:$AB,通讯通路门店!$S:$S,$G665)</f>
        <v>0</v>
      </c>
      <c r="AX665" s="99">
        <f>SUMIFS(通讯通路门店!$X:$X,通讯通路门店!$S:$S,$G665)</f>
        <v>0</v>
      </c>
      <c r="AY665" s="99">
        <f>SUMIFS(通讯通路门店!$Y:$Y,通讯通路门店!$S:$S,$G665)</f>
        <v>0</v>
      </c>
      <c r="AZ665" s="99">
        <f>SUMIFS(通讯通路门店!$AA:$AA,通讯通路门店!$S:$S,$G665)</f>
        <v>0</v>
      </c>
      <c r="BA665" s="99">
        <f t="shared" si="53"/>
        <v>0</v>
      </c>
      <c r="BB665" s="99">
        <f t="shared" si="54"/>
        <v>0</v>
      </c>
      <c r="BC665" s="99">
        <f>SUMIFS(通讯通路门店!$W:$W,通讯通路门店!$S:$S,$G665,通讯通路门店!$J:$J,"荣耀体验店")+SUMIFS(通讯通路门店!$W:$W,通讯通路门店!$S:$S,$G665,通讯通路门店!$J:$J,"荣耀授权专卖店")</f>
        <v>0</v>
      </c>
      <c r="BD665" s="99">
        <f>SUMIFS(通讯通路门店!$Z:$Z,通讯通路门店!$S:$S,$G665,通讯通路门店!$J:$J,"VIVO体验店")</f>
        <v>0</v>
      </c>
      <c r="BE665" s="99">
        <f>SUMIFS(通讯通路门店!$AB:$AB,通讯通路门店!$S:$S,$G665,通讯通路门店!$J:$J,"OPPO体验店")</f>
        <v>0</v>
      </c>
      <c r="BF665" s="99">
        <f>SUMIFS(通讯通路门店!$X:$X,通讯通路门店!$S:$S,$G665,通讯通路门店!$J:$J,"华为授权体验店")+SUMIFS(通讯通路门店!$AA:$AA,通讯通路门店!$S:$S,$G665,通讯通路门店!$J:$J,"华为堡垒店")</f>
        <v>0</v>
      </c>
      <c r="BG665" s="99">
        <f>SUMIFS(通讯通路门店!$Y:$Y,通讯通路门店!$S:$S,$G665,通讯通路门店!$J:$J,"小米体验店")</f>
        <v>0</v>
      </c>
      <c r="BH665" s="99">
        <f>SUMIFS(通讯通路门店!$AA:$AA,通讯通路门店!$S:$S,$G665,通讯通路门店!$J:$J,"苹果体验店")</f>
        <v>0</v>
      </c>
      <c r="BI665" s="99">
        <f>SUMIFS(通讯通路门店!$K:$K,通讯通路门店!$S:$S,$G665,通讯通路门店!$J:$J,"其他品牌专卖店")</f>
        <v>0</v>
      </c>
      <c r="BJ665" s="99">
        <f>SUMIFS(通讯通路门店!$AC:$AC,通讯通路门店!$S:$S,$G665)</f>
        <v>0</v>
      </c>
      <c r="BK665" s="99">
        <f>SUMIFS(通讯通路门店!$AD:$AD,通讯通路门店!$S:$S,$G665)</f>
        <v>0</v>
      </c>
      <c r="BL665" s="99">
        <f>SUMIFS(通讯通路门店!$AE:$AE,通讯通路门店!$S:$S,$G665)</f>
        <v>0</v>
      </c>
      <c r="BM665" s="99">
        <f>SUMIFS(通讯通路门店!$AF:$AF,通讯通路门店!$S:$S,$G665)</f>
        <v>0</v>
      </c>
      <c r="BN665" s="99">
        <f>SUMIFS(通讯通路门店!$AG:$AG,通讯通路门店!$S:$S,$G665)</f>
        <v>0</v>
      </c>
      <c r="BO665" s="99">
        <f>SUMIFS(通讯通路门店!$AH:$AH,通讯通路门店!$S:$S,$G665)</f>
        <v>0</v>
      </c>
      <c r="BP665" s="99">
        <f>SUMIFS(通讯通路门店!$AI:$AI,通讯通路门店!$S:$S,$G665)</f>
        <v>0</v>
      </c>
      <c r="BQ665" s="83"/>
    </row>
    <row r="666" spans="1:69">
      <c r="A666" s="99" t="str">
        <f>IFERROR(_xlfn.XLOOKUP($G666,通讯通路门店!$S$4:$S$993933,通讯通路门店!$A$4:$A$993933,0,0),"")</f>
        <v/>
      </c>
      <c r="B666" s="99" t="str">
        <f>IFERROR(_xlfn.XLOOKUP($G666,通讯通路门店!$S$4:$S$993933,通讯通路门店!$B$4:$B$993933,0,0),"")</f>
        <v/>
      </c>
      <c r="C666" s="99" t="str">
        <f>IFERROR(_xlfn.XLOOKUP($G666,通讯通路门店!$S$4:$S$993933,通讯通路门店!$C$4:$C$993933,0,0),"")</f>
        <v/>
      </c>
      <c r="D666" s="99" t="str">
        <f>IFERROR(_xlfn.XLOOKUP($G666,通讯通路门店!$S$4:$S$993933,通讯通路门店!$D$4:$D$993933,0,0),"")</f>
        <v/>
      </c>
      <c r="E666" s="83"/>
      <c r="F666" s="83"/>
      <c r="G666" s="101" t="e">
        <v>#N/A</v>
      </c>
      <c r="H666" s="102" t="str">
        <f>IFERROR(_xlfn.XLOOKUP($G666,通讯通路门店!$S$4:$S$993933,通讯通路门店!$R$4:$R$993933,0,0),"")</f>
        <v/>
      </c>
      <c r="I666" s="83"/>
      <c r="J666" s="83"/>
      <c r="K666" s="83"/>
      <c r="L666" s="83"/>
      <c r="M666" s="83"/>
      <c r="N666" s="83"/>
      <c r="O666" s="83"/>
      <c r="P666" s="83"/>
      <c r="Q666" s="83"/>
      <c r="R666" s="83"/>
      <c r="S666" s="83"/>
      <c r="T666" s="83"/>
      <c r="U666" s="99">
        <f>COUNTIF(通讯通路门店!$S:$S,$G666)</f>
        <v>0</v>
      </c>
      <c r="V666" s="99">
        <f>COUNTIFS(通讯通路门店!$S:$S,$G666,通讯通路门店!$J:$J,"综合卖场")</f>
        <v>0</v>
      </c>
      <c r="W666" s="99">
        <f>SUMIFS(通讯通路门店!$AJ:$AJ,通讯通路门店!$S:$S,通讯客户沙盘!$G666)</f>
        <v>0</v>
      </c>
      <c r="X666" s="99">
        <f t="shared" si="50"/>
        <v>0</v>
      </c>
      <c r="Y666" s="99">
        <f>COUNTIFS(通讯通路门店!$S:$S,$G666,通讯通路门店!$J:$J,"荣耀体验店")+COUNTIFS(通讯通路门店!$S:$S,$G666,通讯通路门店!$J:$J,"荣耀授权专卖店")</f>
        <v>0</v>
      </c>
      <c r="Z666" s="99">
        <f>COUNTIFS(通讯通路门店!$S:$S,$G666,通讯通路门店!$J:$J,"VIVO体验店")</f>
        <v>0</v>
      </c>
      <c r="AA666" s="99">
        <f>COUNTIFS(通讯通路门店!$S:$S,$G666,通讯通路门店!$J:$J,"OPPO体验店")</f>
        <v>0</v>
      </c>
      <c r="AB666" s="99">
        <f>COUNTIFS(通讯通路门店!$S:$S,$G666,通讯通路门店!$J:$J,"华为授权体验店")+COUNTIFS(通讯通路门店!$S:$S,$G666,通讯通路门店!$J:$J,"华为堡垒店")</f>
        <v>0</v>
      </c>
      <c r="AC666" s="99">
        <f>COUNTIFS(通讯通路门店!$S:$S,$G666,通讯通路门店!$J:$J,"小米体验店")</f>
        <v>0</v>
      </c>
      <c r="AD666" s="99">
        <f>COUNTIFS(通讯通路门店!$S:$S,$G666,通讯通路门店!$J:$J,"苹果体验店")</f>
        <v>0</v>
      </c>
      <c r="AE666" s="99">
        <f>COUNTIFS(通讯通路门店!$S:$S,$G666,通讯通路门店!$J:$J,"其他品牌专卖店")</f>
        <v>0</v>
      </c>
      <c r="AF666" s="99">
        <f>SUMIFS(通讯通路门店!$BI:$BI,通讯通路门店!$S:$S,$G666)</f>
        <v>0</v>
      </c>
      <c r="AG666" s="99">
        <f>SUMIFS(通讯通路门店!$BH:$BH,通讯通路门店!$S:$S,$G666)</f>
        <v>0</v>
      </c>
      <c r="AH666" s="99">
        <f t="shared" si="51"/>
        <v>0</v>
      </c>
      <c r="AI666" s="99">
        <f>SUMIFS(通讯通路门店!$BB:$BB,通讯通路门店!$S:$S,$G666)</f>
        <v>0</v>
      </c>
      <c r="AJ666" s="99">
        <f>SUMIFS(通讯通路门店!$BE:$BE,通讯通路门店!$S:$S,$G666)</f>
        <v>0</v>
      </c>
      <c r="AK666" s="99">
        <f>SUMIFS(通讯通路门店!$BG:$BG,通讯通路门店!$S:$S,$G666)</f>
        <v>0</v>
      </c>
      <c r="AL666" s="99">
        <f>SUMIFS(通讯通路门店!$BC:$BC,通讯通路门店!$S:$S,$G666)</f>
        <v>0</v>
      </c>
      <c r="AM666" s="99">
        <f>SUMIFS(通讯通路门店!$BD:$BD,通讯通路门店!$S:$S,$G666)</f>
        <v>0</v>
      </c>
      <c r="AN666" s="99">
        <f>SUMIFS(通讯通路门店!$BF:$BF,通讯通路门店!$S:$S,$G666)</f>
        <v>0</v>
      </c>
      <c r="AO666" s="99">
        <f t="shared" si="52"/>
        <v>0</v>
      </c>
      <c r="AP666" s="99">
        <f>SUMIFS(通讯通路门店!$K:$K,通讯通路门店!$S:$S,$G666)</f>
        <v>0</v>
      </c>
      <c r="AQ666" s="83"/>
      <c r="AR666" s="99">
        <f>SUMIFS(通讯通路门店!$T:$T,通讯通路门店!$S:$S,$G666)</f>
        <v>0</v>
      </c>
      <c r="AS666" s="99">
        <f>SUMIFS(通讯通路门店!$U:$U,通讯通路门店!$S:$S,$G666)</f>
        <v>0</v>
      </c>
      <c r="AT666" s="99">
        <f>SUMIFS(通讯通路门店!$V:$V,通讯通路门店!$S:$S,$G666)</f>
        <v>0</v>
      </c>
      <c r="AU666" s="99">
        <f>SUMIFS(通讯通路门店!$W:$W,通讯通路门店!$S:$S,$G666)</f>
        <v>0</v>
      </c>
      <c r="AV666" s="99">
        <f>SUMIFS(通讯通路门店!$Z:$Z,通讯通路门店!$S:$S,$G666)</f>
        <v>0</v>
      </c>
      <c r="AW666" s="99">
        <f>SUMIFS(通讯通路门店!$AB:$AB,通讯通路门店!$S:$S,$G666)</f>
        <v>0</v>
      </c>
      <c r="AX666" s="99">
        <f>SUMIFS(通讯通路门店!$X:$X,通讯通路门店!$S:$S,$G666)</f>
        <v>0</v>
      </c>
      <c r="AY666" s="99">
        <f>SUMIFS(通讯通路门店!$Y:$Y,通讯通路门店!$S:$S,$G666)</f>
        <v>0</v>
      </c>
      <c r="AZ666" s="99">
        <f>SUMIFS(通讯通路门店!$AA:$AA,通讯通路门店!$S:$S,$G666)</f>
        <v>0</v>
      </c>
      <c r="BA666" s="99">
        <f t="shared" si="53"/>
        <v>0</v>
      </c>
      <c r="BB666" s="99">
        <f t="shared" si="54"/>
        <v>0</v>
      </c>
      <c r="BC666" s="99">
        <f>SUMIFS(通讯通路门店!$W:$W,通讯通路门店!$S:$S,$G666,通讯通路门店!$J:$J,"荣耀体验店")+SUMIFS(通讯通路门店!$W:$W,通讯通路门店!$S:$S,$G666,通讯通路门店!$J:$J,"荣耀授权专卖店")</f>
        <v>0</v>
      </c>
      <c r="BD666" s="99">
        <f>SUMIFS(通讯通路门店!$Z:$Z,通讯通路门店!$S:$S,$G666,通讯通路门店!$J:$J,"VIVO体验店")</f>
        <v>0</v>
      </c>
      <c r="BE666" s="99">
        <f>SUMIFS(通讯通路门店!$AB:$AB,通讯通路门店!$S:$S,$G666,通讯通路门店!$J:$J,"OPPO体验店")</f>
        <v>0</v>
      </c>
      <c r="BF666" s="99">
        <f>SUMIFS(通讯通路门店!$X:$X,通讯通路门店!$S:$S,$G666,通讯通路门店!$J:$J,"华为授权体验店")+SUMIFS(通讯通路门店!$AA:$AA,通讯通路门店!$S:$S,$G666,通讯通路门店!$J:$J,"华为堡垒店")</f>
        <v>0</v>
      </c>
      <c r="BG666" s="99">
        <f>SUMIFS(通讯通路门店!$Y:$Y,通讯通路门店!$S:$S,$G666,通讯通路门店!$J:$J,"小米体验店")</f>
        <v>0</v>
      </c>
      <c r="BH666" s="99">
        <f>SUMIFS(通讯通路门店!$AA:$AA,通讯通路门店!$S:$S,$G666,通讯通路门店!$J:$J,"苹果体验店")</f>
        <v>0</v>
      </c>
      <c r="BI666" s="99">
        <f>SUMIFS(通讯通路门店!$K:$K,通讯通路门店!$S:$S,$G666,通讯通路门店!$J:$J,"其他品牌专卖店")</f>
        <v>0</v>
      </c>
      <c r="BJ666" s="99">
        <f>SUMIFS(通讯通路门店!$AC:$AC,通讯通路门店!$S:$S,$G666)</f>
        <v>0</v>
      </c>
      <c r="BK666" s="99">
        <f>SUMIFS(通讯通路门店!$AD:$AD,通讯通路门店!$S:$S,$G666)</f>
        <v>0</v>
      </c>
      <c r="BL666" s="99">
        <f>SUMIFS(通讯通路门店!$AE:$AE,通讯通路门店!$S:$S,$G666)</f>
        <v>0</v>
      </c>
      <c r="BM666" s="99">
        <f>SUMIFS(通讯通路门店!$AF:$AF,通讯通路门店!$S:$S,$G666)</f>
        <v>0</v>
      </c>
      <c r="BN666" s="99">
        <f>SUMIFS(通讯通路门店!$AG:$AG,通讯通路门店!$S:$S,$G666)</f>
        <v>0</v>
      </c>
      <c r="BO666" s="99">
        <f>SUMIFS(通讯通路门店!$AH:$AH,通讯通路门店!$S:$S,$G666)</f>
        <v>0</v>
      </c>
      <c r="BP666" s="99">
        <f>SUMIFS(通讯通路门店!$AI:$AI,通讯通路门店!$S:$S,$G666)</f>
        <v>0</v>
      </c>
      <c r="BQ666" s="83"/>
    </row>
    <row r="667" spans="1:69">
      <c r="A667" s="99" t="str">
        <f>IFERROR(_xlfn.XLOOKUP($G667,通讯通路门店!$S$4:$S$993933,通讯通路门店!$A$4:$A$993933,0,0),"")</f>
        <v/>
      </c>
      <c r="B667" s="99" t="str">
        <f>IFERROR(_xlfn.XLOOKUP($G667,通讯通路门店!$S$4:$S$993933,通讯通路门店!$B$4:$B$993933,0,0),"")</f>
        <v/>
      </c>
      <c r="C667" s="99" t="str">
        <f>IFERROR(_xlfn.XLOOKUP($G667,通讯通路门店!$S$4:$S$993933,通讯通路门店!$C$4:$C$993933,0,0),"")</f>
        <v/>
      </c>
      <c r="D667" s="99" t="str">
        <f>IFERROR(_xlfn.XLOOKUP($G667,通讯通路门店!$S$4:$S$993933,通讯通路门店!$D$4:$D$993933,0,0),"")</f>
        <v/>
      </c>
      <c r="E667" s="83"/>
      <c r="F667" s="83"/>
      <c r="G667" s="101" t="e">
        <v>#N/A</v>
      </c>
      <c r="H667" s="102" t="str">
        <f>IFERROR(_xlfn.XLOOKUP($G667,通讯通路门店!$S$4:$S$993933,通讯通路门店!$R$4:$R$993933,0,0),"")</f>
        <v/>
      </c>
      <c r="I667" s="83"/>
      <c r="J667" s="83"/>
      <c r="K667" s="83"/>
      <c r="L667" s="83"/>
      <c r="M667" s="83"/>
      <c r="N667" s="83"/>
      <c r="O667" s="83"/>
      <c r="P667" s="83"/>
      <c r="Q667" s="83"/>
      <c r="R667" s="83"/>
      <c r="S667" s="83"/>
      <c r="T667" s="83"/>
      <c r="U667" s="99">
        <f>COUNTIF(通讯通路门店!$S:$S,$G667)</f>
        <v>0</v>
      </c>
      <c r="V667" s="99">
        <f>COUNTIFS(通讯通路门店!$S:$S,$G667,通讯通路门店!$J:$J,"综合卖场")</f>
        <v>0</v>
      </c>
      <c r="W667" s="99">
        <f>SUMIFS(通讯通路门店!$AJ:$AJ,通讯通路门店!$S:$S,通讯客户沙盘!$G667)</f>
        <v>0</v>
      </c>
      <c r="X667" s="99">
        <f t="shared" si="50"/>
        <v>0</v>
      </c>
      <c r="Y667" s="99">
        <f>COUNTIFS(通讯通路门店!$S:$S,$G667,通讯通路门店!$J:$J,"荣耀体验店")+COUNTIFS(通讯通路门店!$S:$S,$G667,通讯通路门店!$J:$J,"荣耀授权专卖店")</f>
        <v>0</v>
      </c>
      <c r="Z667" s="99">
        <f>COUNTIFS(通讯通路门店!$S:$S,$G667,通讯通路门店!$J:$J,"VIVO体验店")</f>
        <v>0</v>
      </c>
      <c r="AA667" s="99">
        <f>COUNTIFS(通讯通路门店!$S:$S,$G667,通讯通路门店!$J:$J,"OPPO体验店")</f>
        <v>0</v>
      </c>
      <c r="AB667" s="99">
        <f>COUNTIFS(通讯通路门店!$S:$S,$G667,通讯通路门店!$J:$J,"华为授权体验店")+COUNTIFS(通讯通路门店!$S:$S,$G667,通讯通路门店!$J:$J,"华为堡垒店")</f>
        <v>0</v>
      </c>
      <c r="AC667" s="99">
        <f>COUNTIFS(通讯通路门店!$S:$S,$G667,通讯通路门店!$J:$J,"小米体验店")</f>
        <v>0</v>
      </c>
      <c r="AD667" s="99">
        <f>COUNTIFS(通讯通路门店!$S:$S,$G667,通讯通路门店!$J:$J,"苹果体验店")</f>
        <v>0</v>
      </c>
      <c r="AE667" s="99">
        <f>COUNTIFS(通讯通路门店!$S:$S,$G667,通讯通路门店!$J:$J,"其他品牌专卖店")</f>
        <v>0</v>
      </c>
      <c r="AF667" s="99">
        <f>SUMIFS(通讯通路门店!$BI:$BI,通讯通路门店!$S:$S,$G667)</f>
        <v>0</v>
      </c>
      <c r="AG667" s="99">
        <f>SUMIFS(通讯通路门店!$BH:$BH,通讯通路门店!$S:$S,$G667)</f>
        <v>0</v>
      </c>
      <c r="AH667" s="99">
        <f t="shared" si="51"/>
        <v>0</v>
      </c>
      <c r="AI667" s="99">
        <f>SUMIFS(通讯通路门店!$BB:$BB,通讯通路门店!$S:$S,$G667)</f>
        <v>0</v>
      </c>
      <c r="AJ667" s="99">
        <f>SUMIFS(通讯通路门店!$BE:$BE,通讯通路门店!$S:$S,$G667)</f>
        <v>0</v>
      </c>
      <c r="AK667" s="99">
        <f>SUMIFS(通讯通路门店!$BG:$BG,通讯通路门店!$S:$S,$G667)</f>
        <v>0</v>
      </c>
      <c r="AL667" s="99">
        <f>SUMIFS(通讯通路门店!$BC:$BC,通讯通路门店!$S:$S,$G667)</f>
        <v>0</v>
      </c>
      <c r="AM667" s="99">
        <f>SUMIFS(通讯通路门店!$BD:$BD,通讯通路门店!$S:$S,$G667)</f>
        <v>0</v>
      </c>
      <c r="AN667" s="99">
        <f>SUMIFS(通讯通路门店!$BF:$BF,通讯通路门店!$S:$S,$G667)</f>
        <v>0</v>
      </c>
      <c r="AO667" s="99">
        <f t="shared" si="52"/>
        <v>0</v>
      </c>
      <c r="AP667" s="99">
        <f>SUMIFS(通讯通路门店!$K:$K,通讯通路门店!$S:$S,$G667)</f>
        <v>0</v>
      </c>
      <c r="AQ667" s="83"/>
      <c r="AR667" s="99">
        <f>SUMIFS(通讯通路门店!$T:$T,通讯通路门店!$S:$S,$G667)</f>
        <v>0</v>
      </c>
      <c r="AS667" s="99">
        <f>SUMIFS(通讯通路门店!$U:$U,通讯通路门店!$S:$S,$G667)</f>
        <v>0</v>
      </c>
      <c r="AT667" s="99">
        <f>SUMIFS(通讯通路门店!$V:$V,通讯通路门店!$S:$S,$G667)</f>
        <v>0</v>
      </c>
      <c r="AU667" s="99">
        <f>SUMIFS(通讯通路门店!$W:$W,通讯通路门店!$S:$S,$G667)</f>
        <v>0</v>
      </c>
      <c r="AV667" s="99">
        <f>SUMIFS(通讯通路门店!$Z:$Z,通讯通路门店!$S:$S,$G667)</f>
        <v>0</v>
      </c>
      <c r="AW667" s="99">
        <f>SUMIFS(通讯通路门店!$AB:$AB,通讯通路门店!$S:$S,$G667)</f>
        <v>0</v>
      </c>
      <c r="AX667" s="99">
        <f>SUMIFS(通讯通路门店!$X:$X,通讯通路门店!$S:$S,$G667)</f>
        <v>0</v>
      </c>
      <c r="AY667" s="99">
        <f>SUMIFS(通讯通路门店!$Y:$Y,通讯通路门店!$S:$S,$G667)</f>
        <v>0</v>
      </c>
      <c r="AZ667" s="99">
        <f>SUMIFS(通讯通路门店!$AA:$AA,通讯通路门店!$S:$S,$G667)</f>
        <v>0</v>
      </c>
      <c r="BA667" s="99">
        <f t="shared" si="53"/>
        <v>0</v>
      </c>
      <c r="BB667" s="99">
        <f t="shared" si="54"/>
        <v>0</v>
      </c>
      <c r="BC667" s="99">
        <f>SUMIFS(通讯通路门店!$W:$W,通讯通路门店!$S:$S,$G667,通讯通路门店!$J:$J,"荣耀体验店")+SUMIFS(通讯通路门店!$W:$W,通讯通路门店!$S:$S,$G667,通讯通路门店!$J:$J,"荣耀授权专卖店")</f>
        <v>0</v>
      </c>
      <c r="BD667" s="99">
        <f>SUMIFS(通讯通路门店!$Z:$Z,通讯通路门店!$S:$S,$G667,通讯通路门店!$J:$J,"VIVO体验店")</f>
        <v>0</v>
      </c>
      <c r="BE667" s="99">
        <f>SUMIFS(通讯通路门店!$AB:$AB,通讯通路门店!$S:$S,$G667,通讯通路门店!$J:$J,"OPPO体验店")</f>
        <v>0</v>
      </c>
      <c r="BF667" s="99">
        <f>SUMIFS(通讯通路门店!$X:$X,通讯通路门店!$S:$S,$G667,通讯通路门店!$J:$J,"华为授权体验店")+SUMIFS(通讯通路门店!$AA:$AA,通讯通路门店!$S:$S,$G667,通讯通路门店!$J:$J,"华为堡垒店")</f>
        <v>0</v>
      </c>
      <c r="BG667" s="99">
        <f>SUMIFS(通讯通路门店!$Y:$Y,通讯通路门店!$S:$S,$G667,通讯通路门店!$J:$J,"小米体验店")</f>
        <v>0</v>
      </c>
      <c r="BH667" s="99">
        <f>SUMIFS(通讯通路门店!$AA:$AA,通讯通路门店!$S:$S,$G667,通讯通路门店!$J:$J,"苹果体验店")</f>
        <v>0</v>
      </c>
      <c r="BI667" s="99">
        <f>SUMIFS(通讯通路门店!$K:$K,通讯通路门店!$S:$S,$G667,通讯通路门店!$J:$J,"其他品牌专卖店")</f>
        <v>0</v>
      </c>
      <c r="BJ667" s="99">
        <f>SUMIFS(通讯通路门店!$AC:$AC,通讯通路门店!$S:$S,$G667)</f>
        <v>0</v>
      </c>
      <c r="BK667" s="99">
        <f>SUMIFS(通讯通路门店!$AD:$AD,通讯通路门店!$S:$S,$G667)</f>
        <v>0</v>
      </c>
      <c r="BL667" s="99">
        <f>SUMIFS(通讯通路门店!$AE:$AE,通讯通路门店!$S:$S,$G667)</f>
        <v>0</v>
      </c>
      <c r="BM667" s="99">
        <f>SUMIFS(通讯通路门店!$AF:$AF,通讯通路门店!$S:$S,$G667)</f>
        <v>0</v>
      </c>
      <c r="BN667" s="99">
        <f>SUMIFS(通讯通路门店!$AG:$AG,通讯通路门店!$S:$S,$G667)</f>
        <v>0</v>
      </c>
      <c r="BO667" s="99">
        <f>SUMIFS(通讯通路门店!$AH:$AH,通讯通路门店!$S:$S,$G667)</f>
        <v>0</v>
      </c>
      <c r="BP667" s="99">
        <f>SUMIFS(通讯通路门店!$AI:$AI,通讯通路门店!$S:$S,$G667)</f>
        <v>0</v>
      </c>
      <c r="BQ667" s="83"/>
    </row>
    <row r="668" spans="1:69">
      <c r="A668" s="99" t="str">
        <f>IFERROR(_xlfn.XLOOKUP($G668,通讯通路门店!$S$4:$S$993933,通讯通路门店!$A$4:$A$993933,0,0),"")</f>
        <v/>
      </c>
      <c r="B668" s="99" t="str">
        <f>IFERROR(_xlfn.XLOOKUP($G668,通讯通路门店!$S$4:$S$993933,通讯通路门店!$B$4:$B$993933,0,0),"")</f>
        <v/>
      </c>
      <c r="C668" s="99" t="str">
        <f>IFERROR(_xlfn.XLOOKUP($G668,通讯通路门店!$S$4:$S$993933,通讯通路门店!$C$4:$C$993933,0,0),"")</f>
        <v/>
      </c>
      <c r="D668" s="99" t="str">
        <f>IFERROR(_xlfn.XLOOKUP($G668,通讯通路门店!$S$4:$S$993933,通讯通路门店!$D$4:$D$993933,0,0),"")</f>
        <v/>
      </c>
      <c r="E668" s="83"/>
      <c r="F668" s="83"/>
      <c r="G668" s="101" t="e">
        <v>#N/A</v>
      </c>
      <c r="H668" s="102" t="str">
        <f>IFERROR(_xlfn.XLOOKUP($G668,通讯通路门店!$S$4:$S$993933,通讯通路门店!$R$4:$R$993933,0,0),"")</f>
        <v/>
      </c>
      <c r="I668" s="83"/>
      <c r="J668" s="83"/>
      <c r="K668" s="83"/>
      <c r="L668" s="83"/>
      <c r="M668" s="83"/>
      <c r="N668" s="83"/>
      <c r="O668" s="83"/>
      <c r="P668" s="83"/>
      <c r="Q668" s="83"/>
      <c r="R668" s="83"/>
      <c r="S668" s="83"/>
      <c r="T668" s="83"/>
      <c r="U668" s="99">
        <f>COUNTIF(通讯通路门店!$S:$S,$G668)</f>
        <v>0</v>
      </c>
      <c r="V668" s="99">
        <f>COUNTIFS(通讯通路门店!$S:$S,$G668,通讯通路门店!$J:$J,"综合卖场")</f>
        <v>0</v>
      </c>
      <c r="W668" s="99">
        <f>SUMIFS(通讯通路门店!$AJ:$AJ,通讯通路门店!$S:$S,通讯客户沙盘!$G668)</f>
        <v>0</v>
      </c>
      <c r="X668" s="99">
        <f t="shared" si="50"/>
        <v>0</v>
      </c>
      <c r="Y668" s="99">
        <f>COUNTIFS(通讯通路门店!$S:$S,$G668,通讯通路门店!$J:$J,"荣耀体验店")+COUNTIFS(通讯通路门店!$S:$S,$G668,通讯通路门店!$J:$J,"荣耀授权专卖店")</f>
        <v>0</v>
      </c>
      <c r="Z668" s="99">
        <f>COUNTIFS(通讯通路门店!$S:$S,$G668,通讯通路门店!$J:$J,"VIVO体验店")</f>
        <v>0</v>
      </c>
      <c r="AA668" s="99">
        <f>COUNTIFS(通讯通路门店!$S:$S,$G668,通讯通路门店!$J:$J,"OPPO体验店")</f>
        <v>0</v>
      </c>
      <c r="AB668" s="99">
        <f>COUNTIFS(通讯通路门店!$S:$S,$G668,通讯通路门店!$J:$J,"华为授权体验店")+COUNTIFS(通讯通路门店!$S:$S,$G668,通讯通路门店!$J:$J,"华为堡垒店")</f>
        <v>0</v>
      </c>
      <c r="AC668" s="99">
        <f>COUNTIFS(通讯通路门店!$S:$S,$G668,通讯通路门店!$J:$J,"小米体验店")</f>
        <v>0</v>
      </c>
      <c r="AD668" s="99">
        <f>COUNTIFS(通讯通路门店!$S:$S,$G668,通讯通路门店!$J:$J,"苹果体验店")</f>
        <v>0</v>
      </c>
      <c r="AE668" s="99">
        <f>COUNTIFS(通讯通路门店!$S:$S,$G668,通讯通路门店!$J:$J,"其他品牌专卖店")</f>
        <v>0</v>
      </c>
      <c r="AF668" s="99">
        <f>SUMIFS(通讯通路门店!$BI:$BI,通讯通路门店!$S:$S,$G668)</f>
        <v>0</v>
      </c>
      <c r="AG668" s="99">
        <f>SUMIFS(通讯通路门店!$BH:$BH,通讯通路门店!$S:$S,$G668)</f>
        <v>0</v>
      </c>
      <c r="AH668" s="99">
        <f t="shared" si="51"/>
        <v>0</v>
      </c>
      <c r="AI668" s="99">
        <f>SUMIFS(通讯通路门店!$BB:$BB,通讯通路门店!$S:$S,$G668)</f>
        <v>0</v>
      </c>
      <c r="AJ668" s="99">
        <f>SUMIFS(通讯通路门店!$BE:$BE,通讯通路门店!$S:$S,$G668)</f>
        <v>0</v>
      </c>
      <c r="AK668" s="99">
        <f>SUMIFS(通讯通路门店!$BG:$BG,通讯通路门店!$S:$S,$G668)</f>
        <v>0</v>
      </c>
      <c r="AL668" s="99">
        <f>SUMIFS(通讯通路门店!$BC:$BC,通讯通路门店!$S:$S,$G668)</f>
        <v>0</v>
      </c>
      <c r="AM668" s="99">
        <f>SUMIFS(通讯通路门店!$BD:$BD,通讯通路门店!$S:$S,$G668)</f>
        <v>0</v>
      </c>
      <c r="AN668" s="99">
        <f>SUMIFS(通讯通路门店!$BF:$BF,通讯通路门店!$S:$S,$G668)</f>
        <v>0</v>
      </c>
      <c r="AO668" s="99">
        <f t="shared" si="52"/>
        <v>0</v>
      </c>
      <c r="AP668" s="99">
        <f>SUMIFS(通讯通路门店!$K:$K,通讯通路门店!$S:$S,$G668)</f>
        <v>0</v>
      </c>
      <c r="AQ668" s="83"/>
      <c r="AR668" s="99">
        <f>SUMIFS(通讯通路门店!$T:$T,通讯通路门店!$S:$S,$G668)</f>
        <v>0</v>
      </c>
      <c r="AS668" s="99">
        <f>SUMIFS(通讯通路门店!$U:$U,通讯通路门店!$S:$S,$G668)</f>
        <v>0</v>
      </c>
      <c r="AT668" s="99">
        <f>SUMIFS(通讯通路门店!$V:$V,通讯通路门店!$S:$S,$G668)</f>
        <v>0</v>
      </c>
      <c r="AU668" s="99">
        <f>SUMIFS(通讯通路门店!$W:$W,通讯通路门店!$S:$S,$G668)</f>
        <v>0</v>
      </c>
      <c r="AV668" s="99">
        <f>SUMIFS(通讯通路门店!$Z:$Z,通讯通路门店!$S:$S,$G668)</f>
        <v>0</v>
      </c>
      <c r="AW668" s="99">
        <f>SUMIFS(通讯通路门店!$AB:$AB,通讯通路门店!$S:$S,$G668)</f>
        <v>0</v>
      </c>
      <c r="AX668" s="99">
        <f>SUMIFS(通讯通路门店!$X:$X,通讯通路门店!$S:$S,$G668)</f>
        <v>0</v>
      </c>
      <c r="AY668" s="99">
        <f>SUMIFS(通讯通路门店!$Y:$Y,通讯通路门店!$S:$S,$G668)</f>
        <v>0</v>
      </c>
      <c r="AZ668" s="99">
        <f>SUMIFS(通讯通路门店!$AA:$AA,通讯通路门店!$S:$S,$G668)</f>
        <v>0</v>
      </c>
      <c r="BA668" s="99">
        <f t="shared" si="53"/>
        <v>0</v>
      </c>
      <c r="BB668" s="99">
        <f t="shared" si="54"/>
        <v>0</v>
      </c>
      <c r="BC668" s="99">
        <f>SUMIFS(通讯通路门店!$W:$W,通讯通路门店!$S:$S,$G668,通讯通路门店!$J:$J,"荣耀体验店")+SUMIFS(通讯通路门店!$W:$W,通讯通路门店!$S:$S,$G668,通讯通路门店!$J:$J,"荣耀授权专卖店")</f>
        <v>0</v>
      </c>
      <c r="BD668" s="99">
        <f>SUMIFS(通讯通路门店!$Z:$Z,通讯通路门店!$S:$S,$G668,通讯通路门店!$J:$J,"VIVO体验店")</f>
        <v>0</v>
      </c>
      <c r="BE668" s="99">
        <f>SUMIFS(通讯通路门店!$AB:$AB,通讯通路门店!$S:$S,$G668,通讯通路门店!$J:$J,"OPPO体验店")</f>
        <v>0</v>
      </c>
      <c r="BF668" s="99">
        <f>SUMIFS(通讯通路门店!$X:$X,通讯通路门店!$S:$S,$G668,通讯通路门店!$J:$J,"华为授权体验店")+SUMIFS(通讯通路门店!$AA:$AA,通讯通路门店!$S:$S,$G668,通讯通路门店!$J:$J,"华为堡垒店")</f>
        <v>0</v>
      </c>
      <c r="BG668" s="99">
        <f>SUMIFS(通讯通路门店!$Y:$Y,通讯通路门店!$S:$S,$G668,通讯通路门店!$J:$J,"小米体验店")</f>
        <v>0</v>
      </c>
      <c r="BH668" s="99">
        <f>SUMIFS(通讯通路门店!$AA:$AA,通讯通路门店!$S:$S,$G668,通讯通路门店!$J:$J,"苹果体验店")</f>
        <v>0</v>
      </c>
      <c r="BI668" s="99">
        <f>SUMIFS(通讯通路门店!$K:$K,通讯通路门店!$S:$S,$G668,通讯通路门店!$J:$J,"其他品牌专卖店")</f>
        <v>0</v>
      </c>
      <c r="BJ668" s="99">
        <f>SUMIFS(通讯通路门店!$AC:$AC,通讯通路门店!$S:$S,$G668)</f>
        <v>0</v>
      </c>
      <c r="BK668" s="99">
        <f>SUMIFS(通讯通路门店!$AD:$AD,通讯通路门店!$S:$S,$G668)</f>
        <v>0</v>
      </c>
      <c r="BL668" s="99">
        <f>SUMIFS(通讯通路门店!$AE:$AE,通讯通路门店!$S:$S,$G668)</f>
        <v>0</v>
      </c>
      <c r="BM668" s="99">
        <f>SUMIFS(通讯通路门店!$AF:$AF,通讯通路门店!$S:$S,$G668)</f>
        <v>0</v>
      </c>
      <c r="BN668" s="99">
        <f>SUMIFS(通讯通路门店!$AG:$AG,通讯通路门店!$S:$S,$G668)</f>
        <v>0</v>
      </c>
      <c r="BO668" s="99">
        <f>SUMIFS(通讯通路门店!$AH:$AH,通讯通路门店!$S:$S,$G668)</f>
        <v>0</v>
      </c>
      <c r="BP668" s="99">
        <f>SUMIFS(通讯通路门店!$AI:$AI,通讯通路门店!$S:$S,$G668)</f>
        <v>0</v>
      </c>
      <c r="BQ668" s="83"/>
    </row>
    <row r="669" spans="1:69">
      <c r="A669" s="99" t="str">
        <f>IFERROR(_xlfn.XLOOKUP($G669,通讯通路门店!$S$4:$S$993933,通讯通路门店!$A$4:$A$993933,0,0),"")</f>
        <v/>
      </c>
      <c r="B669" s="99" t="str">
        <f>IFERROR(_xlfn.XLOOKUP($G669,通讯通路门店!$S$4:$S$993933,通讯通路门店!$B$4:$B$993933,0,0),"")</f>
        <v/>
      </c>
      <c r="C669" s="99" t="str">
        <f>IFERROR(_xlfn.XLOOKUP($G669,通讯通路门店!$S$4:$S$993933,通讯通路门店!$C$4:$C$993933,0,0),"")</f>
        <v/>
      </c>
      <c r="D669" s="99" t="str">
        <f>IFERROR(_xlfn.XLOOKUP($G669,通讯通路门店!$S$4:$S$993933,通讯通路门店!$D$4:$D$993933,0,0),"")</f>
        <v/>
      </c>
      <c r="E669" s="83"/>
      <c r="F669" s="83"/>
      <c r="G669" s="101" t="e">
        <v>#N/A</v>
      </c>
      <c r="H669" s="102" t="str">
        <f>IFERROR(_xlfn.XLOOKUP($G669,通讯通路门店!$S$4:$S$993933,通讯通路门店!$R$4:$R$993933,0,0),"")</f>
        <v/>
      </c>
      <c r="I669" s="83"/>
      <c r="J669" s="83"/>
      <c r="K669" s="83"/>
      <c r="L669" s="83"/>
      <c r="M669" s="83"/>
      <c r="N669" s="83"/>
      <c r="O669" s="83"/>
      <c r="P669" s="83"/>
      <c r="Q669" s="83"/>
      <c r="R669" s="83"/>
      <c r="S669" s="83"/>
      <c r="T669" s="83"/>
      <c r="U669" s="99">
        <f>COUNTIF(通讯通路门店!$S:$S,$G669)</f>
        <v>0</v>
      </c>
      <c r="V669" s="99">
        <f>COUNTIFS(通讯通路门店!$S:$S,$G669,通讯通路门店!$J:$J,"综合卖场")</f>
        <v>0</v>
      </c>
      <c r="W669" s="99">
        <f>SUMIFS(通讯通路门店!$AJ:$AJ,通讯通路门店!$S:$S,通讯客户沙盘!$G669)</f>
        <v>0</v>
      </c>
      <c r="X669" s="99">
        <f t="shared" si="50"/>
        <v>0</v>
      </c>
      <c r="Y669" s="99">
        <f>COUNTIFS(通讯通路门店!$S:$S,$G669,通讯通路门店!$J:$J,"荣耀体验店")+COUNTIFS(通讯通路门店!$S:$S,$G669,通讯通路门店!$J:$J,"荣耀授权专卖店")</f>
        <v>0</v>
      </c>
      <c r="Z669" s="99">
        <f>COUNTIFS(通讯通路门店!$S:$S,$G669,通讯通路门店!$J:$J,"VIVO体验店")</f>
        <v>0</v>
      </c>
      <c r="AA669" s="99">
        <f>COUNTIFS(通讯通路门店!$S:$S,$G669,通讯通路门店!$J:$J,"OPPO体验店")</f>
        <v>0</v>
      </c>
      <c r="AB669" s="99">
        <f>COUNTIFS(通讯通路门店!$S:$S,$G669,通讯通路门店!$J:$J,"华为授权体验店")+COUNTIFS(通讯通路门店!$S:$S,$G669,通讯通路门店!$J:$J,"华为堡垒店")</f>
        <v>0</v>
      </c>
      <c r="AC669" s="99">
        <f>COUNTIFS(通讯通路门店!$S:$S,$G669,通讯通路门店!$J:$J,"小米体验店")</f>
        <v>0</v>
      </c>
      <c r="AD669" s="99">
        <f>COUNTIFS(通讯通路门店!$S:$S,$G669,通讯通路门店!$J:$J,"苹果体验店")</f>
        <v>0</v>
      </c>
      <c r="AE669" s="99">
        <f>COUNTIFS(通讯通路门店!$S:$S,$G669,通讯通路门店!$J:$J,"其他品牌专卖店")</f>
        <v>0</v>
      </c>
      <c r="AF669" s="99">
        <f>SUMIFS(通讯通路门店!$BI:$BI,通讯通路门店!$S:$S,$G669)</f>
        <v>0</v>
      </c>
      <c r="AG669" s="99">
        <f>SUMIFS(通讯通路门店!$BH:$BH,通讯通路门店!$S:$S,$G669)</f>
        <v>0</v>
      </c>
      <c r="AH669" s="99">
        <f t="shared" si="51"/>
        <v>0</v>
      </c>
      <c r="AI669" s="99">
        <f>SUMIFS(通讯通路门店!$BB:$BB,通讯通路门店!$S:$S,$G669)</f>
        <v>0</v>
      </c>
      <c r="AJ669" s="99">
        <f>SUMIFS(通讯通路门店!$BE:$BE,通讯通路门店!$S:$S,$G669)</f>
        <v>0</v>
      </c>
      <c r="AK669" s="99">
        <f>SUMIFS(通讯通路门店!$BG:$BG,通讯通路门店!$S:$S,$G669)</f>
        <v>0</v>
      </c>
      <c r="AL669" s="99">
        <f>SUMIFS(通讯通路门店!$BC:$BC,通讯通路门店!$S:$S,$G669)</f>
        <v>0</v>
      </c>
      <c r="AM669" s="99">
        <f>SUMIFS(通讯通路门店!$BD:$BD,通讯通路门店!$S:$S,$G669)</f>
        <v>0</v>
      </c>
      <c r="AN669" s="99">
        <f>SUMIFS(通讯通路门店!$BF:$BF,通讯通路门店!$S:$S,$G669)</f>
        <v>0</v>
      </c>
      <c r="AO669" s="99">
        <f t="shared" si="52"/>
        <v>0</v>
      </c>
      <c r="AP669" s="99">
        <f>SUMIFS(通讯通路门店!$K:$K,通讯通路门店!$S:$S,$G669)</f>
        <v>0</v>
      </c>
      <c r="AQ669" s="83"/>
      <c r="AR669" s="99">
        <f>SUMIFS(通讯通路门店!$T:$T,通讯通路门店!$S:$S,$G669)</f>
        <v>0</v>
      </c>
      <c r="AS669" s="99">
        <f>SUMIFS(通讯通路门店!$U:$U,通讯通路门店!$S:$S,$G669)</f>
        <v>0</v>
      </c>
      <c r="AT669" s="99">
        <f>SUMIFS(通讯通路门店!$V:$V,通讯通路门店!$S:$S,$G669)</f>
        <v>0</v>
      </c>
      <c r="AU669" s="99">
        <f>SUMIFS(通讯通路门店!$W:$W,通讯通路门店!$S:$S,$G669)</f>
        <v>0</v>
      </c>
      <c r="AV669" s="99">
        <f>SUMIFS(通讯通路门店!$Z:$Z,通讯通路门店!$S:$S,$G669)</f>
        <v>0</v>
      </c>
      <c r="AW669" s="99">
        <f>SUMIFS(通讯通路门店!$AB:$AB,通讯通路门店!$S:$S,$G669)</f>
        <v>0</v>
      </c>
      <c r="AX669" s="99">
        <f>SUMIFS(通讯通路门店!$X:$X,通讯通路门店!$S:$S,$G669)</f>
        <v>0</v>
      </c>
      <c r="AY669" s="99">
        <f>SUMIFS(通讯通路门店!$Y:$Y,通讯通路门店!$S:$S,$G669)</f>
        <v>0</v>
      </c>
      <c r="AZ669" s="99">
        <f>SUMIFS(通讯通路门店!$AA:$AA,通讯通路门店!$S:$S,$G669)</f>
        <v>0</v>
      </c>
      <c r="BA669" s="99">
        <f t="shared" si="53"/>
        <v>0</v>
      </c>
      <c r="BB669" s="99">
        <f t="shared" si="54"/>
        <v>0</v>
      </c>
      <c r="BC669" s="99">
        <f>SUMIFS(通讯通路门店!$W:$W,通讯通路门店!$S:$S,$G669,通讯通路门店!$J:$J,"荣耀体验店")+SUMIFS(通讯通路门店!$W:$W,通讯通路门店!$S:$S,$G669,通讯通路门店!$J:$J,"荣耀授权专卖店")</f>
        <v>0</v>
      </c>
      <c r="BD669" s="99">
        <f>SUMIFS(通讯通路门店!$Z:$Z,通讯通路门店!$S:$S,$G669,通讯通路门店!$J:$J,"VIVO体验店")</f>
        <v>0</v>
      </c>
      <c r="BE669" s="99">
        <f>SUMIFS(通讯通路门店!$AB:$AB,通讯通路门店!$S:$S,$G669,通讯通路门店!$J:$J,"OPPO体验店")</f>
        <v>0</v>
      </c>
      <c r="BF669" s="99">
        <f>SUMIFS(通讯通路门店!$X:$X,通讯通路门店!$S:$S,$G669,通讯通路门店!$J:$J,"华为授权体验店")+SUMIFS(通讯通路门店!$AA:$AA,通讯通路门店!$S:$S,$G669,通讯通路门店!$J:$J,"华为堡垒店")</f>
        <v>0</v>
      </c>
      <c r="BG669" s="99">
        <f>SUMIFS(通讯通路门店!$Y:$Y,通讯通路门店!$S:$S,$G669,通讯通路门店!$J:$J,"小米体验店")</f>
        <v>0</v>
      </c>
      <c r="BH669" s="99">
        <f>SUMIFS(通讯通路门店!$AA:$AA,通讯通路门店!$S:$S,$G669,通讯通路门店!$J:$J,"苹果体验店")</f>
        <v>0</v>
      </c>
      <c r="BI669" s="99">
        <f>SUMIFS(通讯通路门店!$K:$K,通讯通路门店!$S:$S,$G669,通讯通路门店!$J:$J,"其他品牌专卖店")</f>
        <v>0</v>
      </c>
      <c r="BJ669" s="99">
        <f>SUMIFS(通讯通路门店!$AC:$AC,通讯通路门店!$S:$S,$G669)</f>
        <v>0</v>
      </c>
      <c r="BK669" s="99">
        <f>SUMIFS(通讯通路门店!$AD:$AD,通讯通路门店!$S:$S,$G669)</f>
        <v>0</v>
      </c>
      <c r="BL669" s="99">
        <f>SUMIFS(通讯通路门店!$AE:$AE,通讯通路门店!$S:$S,$G669)</f>
        <v>0</v>
      </c>
      <c r="BM669" s="99">
        <f>SUMIFS(通讯通路门店!$AF:$AF,通讯通路门店!$S:$S,$G669)</f>
        <v>0</v>
      </c>
      <c r="BN669" s="99">
        <f>SUMIFS(通讯通路门店!$AG:$AG,通讯通路门店!$S:$S,$G669)</f>
        <v>0</v>
      </c>
      <c r="BO669" s="99">
        <f>SUMIFS(通讯通路门店!$AH:$AH,通讯通路门店!$S:$S,$G669)</f>
        <v>0</v>
      </c>
      <c r="BP669" s="99">
        <f>SUMIFS(通讯通路门店!$AI:$AI,通讯通路门店!$S:$S,$G669)</f>
        <v>0</v>
      </c>
      <c r="BQ669" s="83"/>
    </row>
    <row r="670" spans="1:69">
      <c r="A670" s="99" t="str">
        <f>IFERROR(_xlfn.XLOOKUP($G670,通讯通路门店!$S$4:$S$993933,通讯通路门店!$A$4:$A$993933,0,0),"")</f>
        <v/>
      </c>
      <c r="B670" s="99" t="str">
        <f>IFERROR(_xlfn.XLOOKUP($G670,通讯通路门店!$S$4:$S$993933,通讯通路门店!$B$4:$B$993933,0,0),"")</f>
        <v/>
      </c>
      <c r="C670" s="99" t="str">
        <f>IFERROR(_xlfn.XLOOKUP($G670,通讯通路门店!$S$4:$S$993933,通讯通路门店!$C$4:$C$993933,0,0),"")</f>
        <v/>
      </c>
      <c r="D670" s="99" t="str">
        <f>IFERROR(_xlfn.XLOOKUP($G670,通讯通路门店!$S$4:$S$993933,通讯通路门店!$D$4:$D$993933,0,0),"")</f>
        <v/>
      </c>
      <c r="E670" s="83"/>
      <c r="F670" s="83"/>
      <c r="G670" s="101" t="e">
        <v>#N/A</v>
      </c>
      <c r="H670" s="102" t="str">
        <f>IFERROR(_xlfn.XLOOKUP($G670,通讯通路门店!$S$4:$S$993933,通讯通路门店!$R$4:$R$993933,0,0),"")</f>
        <v/>
      </c>
      <c r="I670" s="83"/>
      <c r="J670" s="83"/>
      <c r="K670" s="83"/>
      <c r="L670" s="83"/>
      <c r="M670" s="83"/>
      <c r="N670" s="83"/>
      <c r="O670" s="83"/>
      <c r="P670" s="83"/>
      <c r="Q670" s="83"/>
      <c r="R670" s="83"/>
      <c r="S670" s="83"/>
      <c r="T670" s="83"/>
      <c r="U670" s="99">
        <f>COUNTIF(通讯通路门店!$S:$S,$G670)</f>
        <v>0</v>
      </c>
      <c r="V670" s="99">
        <f>COUNTIFS(通讯通路门店!$S:$S,$G670,通讯通路门店!$J:$J,"综合卖场")</f>
        <v>0</v>
      </c>
      <c r="W670" s="99">
        <f>SUMIFS(通讯通路门店!$AJ:$AJ,通讯通路门店!$S:$S,通讯客户沙盘!$G670)</f>
        <v>0</v>
      </c>
      <c r="X670" s="99">
        <f t="shared" si="50"/>
        <v>0</v>
      </c>
      <c r="Y670" s="99">
        <f>COUNTIFS(通讯通路门店!$S:$S,$G670,通讯通路门店!$J:$J,"荣耀体验店")+COUNTIFS(通讯通路门店!$S:$S,$G670,通讯通路门店!$J:$J,"荣耀授权专卖店")</f>
        <v>0</v>
      </c>
      <c r="Z670" s="99">
        <f>COUNTIFS(通讯通路门店!$S:$S,$G670,通讯通路门店!$J:$J,"VIVO体验店")</f>
        <v>0</v>
      </c>
      <c r="AA670" s="99">
        <f>COUNTIFS(通讯通路门店!$S:$S,$G670,通讯通路门店!$J:$J,"OPPO体验店")</f>
        <v>0</v>
      </c>
      <c r="AB670" s="99">
        <f>COUNTIFS(通讯通路门店!$S:$S,$G670,通讯通路门店!$J:$J,"华为授权体验店")+COUNTIFS(通讯通路门店!$S:$S,$G670,通讯通路门店!$J:$J,"华为堡垒店")</f>
        <v>0</v>
      </c>
      <c r="AC670" s="99">
        <f>COUNTIFS(通讯通路门店!$S:$S,$G670,通讯通路门店!$J:$J,"小米体验店")</f>
        <v>0</v>
      </c>
      <c r="AD670" s="99">
        <f>COUNTIFS(通讯通路门店!$S:$S,$G670,通讯通路门店!$J:$J,"苹果体验店")</f>
        <v>0</v>
      </c>
      <c r="AE670" s="99">
        <f>COUNTIFS(通讯通路门店!$S:$S,$G670,通讯通路门店!$J:$J,"其他品牌专卖店")</f>
        <v>0</v>
      </c>
      <c r="AF670" s="99">
        <f>SUMIFS(通讯通路门店!$BI:$BI,通讯通路门店!$S:$S,$G670)</f>
        <v>0</v>
      </c>
      <c r="AG670" s="99">
        <f>SUMIFS(通讯通路门店!$BH:$BH,通讯通路门店!$S:$S,$G670)</f>
        <v>0</v>
      </c>
      <c r="AH670" s="99">
        <f t="shared" si="51"/>
        <v>0</v>
      </c>
      <c r="AI670" s="99">
        <f>SUMIFS(通讯通路门店!$BB:$BB,通讯通路门店!$S:$S,$G670)</f>
        <v>0</v>
      </c>
      <c r="AJ670" s="99">
        <f>SUMIFS(通讯通路门店!$BE:$BE,通讯通路门店!$S:$S,$G670)</f>
        <v>0</v>
      </c>
      <c r="AK670" s="99">
        <f>SUMIFS(通讯通路门店!$BG:$BG,通讯通路门店!$S:$S,$G670)</f>
        <v>0</v>
      </c>
      <c r="AL670" s="99">
        <f>SUMIFS(通讯通路门店!$BC:$BC,通讯通路门店!$S:$S,$G670)</f>
        <v>0</v>
      </c>
      <c r="AM670" s="99">
        <f>SUMIFS(通讯通路门店!$BD:$BD,通讯通路门店!$S:$S,$G670)</f>
        <v>0</v>
      </c>
      <c r="AN670" s="99">
        <f>SUMIFS(通讯通路门店!$BF:$BF,通讯通路门店!$S:$S,$G670)</f>
        <v>0</v>
      </c>
      <c r="AO670" s="99">
        <f t="shared" si="52"/>
        <v>0</v>
      </c>
      <c r="AP670" s="99">
        <f>SUMIFS(通讯通路门店!$K:$K,通讯通路门店!$S:$S,$G670)</f>
        <v>0</v>
      </c>
      <c r="AQ670" s="83"/>
      <c r="AR670" s="99">
        <f>SUMIFS(通讯通路门店!$T:$T,通讯通路门店!$S:$S,$G670)</f>
        <v>0</v>
      </c>
      <c r="AS670" s="99">
        <f>SUMIFS(通讯通路门店!$U:$U,通讯通路门店!$S:$S,$G670)</f>
        <v>0</v>
      </c>
      <c r="AT670" s="99">
        <f>SUMIFS(通讯通路门店!$V:$V,通讯通路门店!$S:$S,$G670)</f>
        <v>0</v>
      </c>
      <c r="AU670" s="99">
        <f>SUMIFS(通讯通路门店!$W:$W,通讯通路门店!$S:$S,$G670)</f>
        <v>0</v>
      </c>
      <c r="AV670" s="99">
        <f>SUMIFS(通讯通路门店!$Z:$Z,通讯通路门店!$S:$S,$G670)</f>
        <v>0</v>
      </c>
      <c r="AW670" s="99">
        <f>SUMIFS(通讯通路门店!$AB:$AB,通讯通路门店!$S:$S,$G670)</f>
        <v>0</v>
      </c>
      <c r="AX670" s="99">
        <f>SUMIFS(通讯通路门店!$X:$X,通讯通路门店!$S:$S,$G670)</f>
        <v>0</v>
      </c>
      <c r="AY670" s="99">
        <f>SUMIFS(通讯通路门店!$Y:$Y,通讯通路门店!$S:$S,$G670)</f>
        <v>0</v>
      </c>
      <c r="AZ670" s="99">
        <f>SUMIFS(通讯通路门店!$AA:$AA,通讯通路门店!$S:$S,$G670)</f>
        <v>0</v>
      </c>
      <c r="BA670" s="99">
        <f t="shared" si="53"/>
        <v>0</v>
      </c>
      <c r="BB670" s="99">
        <f t="shared" si="54"/>
        <v>0</v>
      </c>
      <c r="BC670" s="99">
        <f>SUMIFS(通讯通路门店!$W:$W,通讯通路门店!$S:$S,$G670,通讯通路门店!$J:$J,"荣耀体验店")+SUMIFS(通讯通路门店!$W:$W,通讯通路门店!$S:$S,$G670,通讯通路门店!$J:$J,"荣耀授权专卖店")</f>
        <v>0</v>
      </c>
      <c r="BD670" s="99">
        <f>SUMIFS(通讯通路门店!$Z:$Z,通讯通路门店!$S:$S,$G670,通讯通路门店!$J:$J,"VIVO体验店")</f>
        <v>0</v>
      </c>
      <c r="BE670" s="99">
        <f>SUMIFS(通讯通路门店!$AB:$AB,通讯通路门店!$S:$S,$G670,通讯通路门店!$J:$J,"OPPO体验店")</f>
        <v>0</v>
      </c>
      <c r="BF670" s="99">
        <f>SUMIFS(通讯通路门店!$X:$X,通讯通路门店!$S:$S,$G670,通讯通路门店!$J:$J,"华为授权体验店")+SUMIFS(通讯通路门店!$AA:$AA,通讯通路门店!$S:$S,$G670,通讯通路门店!$J:$J,"华为堡垒店")</f>
        <v>0</v>
      </c>
      <c r="BG670" s="99">
        <f>SUMIFS(通讯通路门店!$Y:$Y,通讯通路门店!$S:$S,$G670,通讯通路门店!$J:$J,"小米体验店")</f>
        <v>0</v>
      </c>
      <c r="BH670" s="99">
        <f>SUMIFS(通讯通路门店!$AA:$AA,通讯通路门店!$S:$S,$G670,通讯通路门店!$J:$J,"苹果体验店")</f>
        <v>0</v>
      </c>
      <c r="BI670" s="99">
        <f>SUMIFS(通讯通路门店!$K:$K,通讯通路门店!$S:$S,$G670,通讯通路门店!$J:$J,"其他品牌专卖店")</f>
        <v>0</v>
      </c>
      <c r="BJ670" s="99">
        <f>SUMIFS(通讯通路门店!$AC:$AC,通讯通路门店!$S:$S,$G670)</f>
        <v>0</v>
      </c>
      <c r="BK670" s="99">
        <f>SUMIFS(通讯通路门店!$AD:$AD,通讯通路门店!$S:$S,$G670)</f>
        <v>0</v>
      </c>
      <c r="BL670" s="99">
        <f>SUMIFS(通讯通路门店!$AE:$AE,通讯通路门店!$S:$S,$G670)</f>
        <v>0</v>
      </c>
      <c r="BM670" s="99">
        <f>SUMIFS(通讯通路门店!$AF:$AF,通讯通路门店!$S:$S,$G670)</f>
        <v>0</v>
      </c>
      <c r="BN670" s="99">
        <f>SUMIFS(通讯通路门店!$AG:$AG,通讯通路门店!$S:$S,$G670)</f>
        <v>0</v>
      </c>
      <c r="BO670" s="99">
        <f>SUMIFS(通讯通路门店!$AH:$AH,通讯通路门店!$S:$S,$G670)</f>
        <v>0</v>
      </c>
      <c r="BP670" s="99">
        <f>SUMIFS(通讯通路门店!$AI:$AI,通讯通路门店!$S:$S,$G670)</f>
        <v>0</v>
      </c>
      <c r="BQ670" s="83"/>
    </row>
    <row r="671" spans="1:69">
      <c r="A671" s="99" t="str">
        <f>IFERROR(_xlfn.XLOOKUP($G671,通讯通路门店!$S$4:$S$993933,通讯通路门店!$A$4:$A$993933,0,0),"")</f>
        <v/>
      </c>
      <c r="B671" s="99" t="str">
        <f>IFERROR(_xlfn.XLOOKUP($G671,通讯通路门店!$S$4:$S$993933,通讯通路门店!$B$4:$B$993933,0,0),"")</f>
        <v/>
      </c>
      <c r="C671" s="99" t="str">
        <f>IFERROR(_xlfn.XLOOKUP($G671,通讯通路门店!$S$4:$S$993933,通讯通路门店!$C$4:$C$993933,0,0),"")</f>
        <v/>
      </c>
      <c r="D671" s="99" t="str">
        <f>IFERROR(_xlfn.XLOOKUP($G671,通讯通路门店!$S$4:$S$993933,通讯通路门店!$D$4:$D$993933,0,0),"")</f>
        <v/>
      </c>
      <c r="E671" s="83"/>
      <c r="F671" s="83"/>
      <c r="G671" s="101" t="e">
        <v>#N/A</v>
      </c>
      <c r="H671" s="102" t="str">
        <f>IFERROR(_xlfn.XLOOKUP($G671,通讯通路门店!$S$4:$S$993933,通讯通路门店!$R$4:$R$993933,0,0),"")</f>
        <v/>
      </c>
      <c r="I671" s="83"/>
      <c r="J671" s="83"/>
      <c r="K671" s="83"/>
      <c r="L671" s="83"/>
      <c r="M671" s="83"/>
      <c r="N671" s="83"/>
      <c r="O671" s="83"/>
      <c r="P671" s="83"/>
      <c r="Q671" s="83"/>
      <c r="R671" s="83"/>
      <c r="S671" s="83"/>
      <c r="T671" s="83"/>
      <c r="U671" s="99">
        <f>COUNTIF(通讯通路门店!$S:$S,$G671)</f>
        <v>0</v>
      </c>
      <c r="V671" s="99">
        <f>COUNTIFS(通讯通路门店!$S:$S,$G671,通讯通路门店!$J:$J,"综合卖场")</f>
        <v>0</v>
      </c>
      <c r="W671" s="99">
        <f>SUMIFS(通讯通路门店!$AJ:$AJ,通讯通路门店!$S:$S,通讯客户沙盘!$G671)</f>
        <v>0</v>
      </c>
      <c r="X671" s="99">
        <f t="shared" si="50"/>
        <v>0</v>
      </c>
      <c r="Y671" s="99">
        <f>COUNTIFS(通讯通路门店!$S:$S,$G671,通讯通路门店!$J:$J,"荣耀体验店")+COUNTIFS(通讯通路门店!$S:$S,$G671,通讯通路门店!$J:$J,"荣耀授权专卖店")</f>
        <v>0</v>
      </c>
      <c r="Z671" s="99">
        <f>COUNTIFS(通讯通路门店!$S:$S,$G671,通讯通路门店!$J:$J,"VIVO体验店")</f>
        <v>0</v>
      </c>
      <c r="AA671" s="99">
        <f>COUNTIFS(通讯通路门店!$S:$S,$G671,通讯通路门店!$J:$J,"OPPO体验店")</f>
        <v>0</v>
      </c>
      <c r="AB671" s="99">
        <f>COUNTIFS(通讯通路门店!$S:$S,$G671,通讯通路门店!$J:$J,"华为授权体验店")+COUNTIFS(通讯通路门店!$S:$S,$G671,通讯通路门店!$J:$J,"华为堡垒店")</f>
        <v>0</v>
      </c>
      <c r="AC671" s="99">
        <f>COUNTIFS(通讯通路门店!$S:$S,$G671,通讯通路门店!$J:$J,"小米体验店")</f>
        <v>0</v>
      </c>
      <c r="AD671" s="99">
        <f>COUNTIFS(通讯通路门店!$S:$S,$G671,通讯通路门店!$J:$J,"苹果体验店")</f>
        <v>0</v>
      </c>
      <c r="AE671" s="99">
        <f>COUNTIFS(通讯通路门店!$S:$S,$G671,通讯通路门店!$J:$J,"其他品牌专卖店")</f>
        <v>0</v>
      </c>
      <c r="AF671" s="99">
        <f>SUMIFS(通讯通路门店!$BI:$BI,通讯通路门店!$S:$S,$G671)</f>
        <v>0</v>
      </c>
      <c r="AG671" s="99">
        <f>SUMIFS(通讯通路门店!$BH:$BH,通讯通路门店!$S:$S,$G671)</f>
        <v>0</v>
      </c>
      <c r="AH671" s="99">
        <f t="shared" si="51"/>
        <v>0</v>
      </c>
      <c r="AI671" s="99">
        <f>SUMIFS(通讯通路门店!$BB:$BB,通讯通路门店!$S:$S,$G671)</f>
        <v>0</v>
      </c>
      <c r="AJ671" s="99">
        <f>SUMIFS(通讯通路门店!$BE:$BE,通讯通路门店!$S:$S,$G671)</f>
        <v>0</v>
      </c>
      <c r="AK671" s="99">
        <f>SUMIFS(通讯通路门店!$BG:$BG,通讯通路门店!$S:$S,$G671)</f>
        <v>0</v>
      </c>
      <c r="AL671" s="99">
        <f>SUMIFS(通讯通路门店!$BC:$BC,通讯通路门店!$S:$S,$G671)</f>
        <v>0</v>
      </c>
      <c r="AM671" s="99">
        <f>SUMIFS(通讯通路门店!$BD:$BD,通讯通路门店!$S:$S,$G671)</f>
        <v>0</v>
      </c>
      <c r="AN671" s="99">
        <f>SUMIFS(通讯通路门店!$BF:$BF,通讯通路门店!$S:$S,$G671)</f>
        <v>0</v>
      </c>
      <c r="AO671" s="99">
        <f t="shared" si="52"/>
        <v>0</v>
      </c>
      <c r="AP671" s="99">
        <f>SUMIFS(通讯通路门店!$K:$K,通讯通路门店!$S:$S,$G671)</f>
        <v>0</v>
      </c>
      <c r="AQ671" s="83"/>
      <c r="AR671" s="99">
        <f>SUMIFS(通讯通路门店!$T:$T,通讯通路门店!$S:$S,$G671)</f>
        <v>0</v>
      </c>
      <c r="AS671" s="99">
        <f>SUMIFS(通讯通路门店!$U:$U,通讯通路门店!$S:$S,$G671)</f>
        <v>0</v>
      </c>
      <c r="AT671" s="99">
        <f>SUMIFS(通讯通路门店!$V:$V,通讯通路门店!$S:$S,$G671)</f>
        <v>0</v>
      </c>
      <c r="AU671" s="99">
        <f>SUMIFS(通讯通路门店!$W:$W,通讯通路门店!$S:$S,$G671)</f>
        <v>0</v>
      </c>
      <c r="AV671" s="99">
        <f>SUMIFS(通讯通路门店!$Z:$Z,通讯通路门店!$S:$S,$G671)</f>
        <v>0</v>
      </c>
      <c r="AW671" s="99">
        <f>SUMIFS(通讯通路门店!$AB:$AB,通讯通路门店!$S:$S,$G671)</f>
        <v>0</v>
      </c>
      <c r="AX671" s="99">
        <f>SUMIFS(通讯通路门店!$X:$X,通讯通路门店!$S:$S,$G671)</f>
        <v>0</v>
      </c>
      <c r="AY671" s="99">
        <f>SUMIFS(通讯通路门店!$Y:$Y,通讯通路门店!$S:$S,$G671)</f>
        <v>0</v>
      </c>
      <c r="AZ671" s="99">
        <f>SUMIFS(通讯通路门店!$AA:$AA,通讯通路门店!$S:$S,$G671)</f>
        <v>0</v>
      </c>
      <c r="BA671" s="99">
        <f t="shared" si="53"/>
        <v>0</v>
      </c>
      <c r="BB671" s="99">
        <f t="shared" si="54"/>
        <v>0</v>
      </c>
      <c r="BC671" s="99">
        <f>SUMIFS(通讯通路门店!$W:$W,通讯通路门店!$S:$S,$G671,通讯通路门店!$J:$J,"荣耀体验店")+SUMIFS(通讯通路门店!$W:$W,通讯通路门店!$S:$S,$G671,通讯通路门店!$J:$J,"荣耀授权专卖店")</f>
        <v>0</v>
      </c>
      <c r="BD671" s="99">
        <f>SUMIFS(通讯通路门店!$Z:$Z,通讯通路门店!$S:$S,$G671,通讯通路门店!$J:$J,"VIVO体验店")</f>
        <v>0</v>
      </c>
      <c r="BE671" s="99">
        <f>SUMIFS(通讯通路门店!$AB:$AB,通讯通路门店!$S:$S,$G671,通讯通路门店!$J:$J,"OPPO体验店")</f>
        <v>0</v>
      </c>
      <c r="BF671" s="99">
        <f>SUMIFS(通讯通路门店!$X:$X,通讯通路门店!$S:$S,$G671,通讯通路门店!$J:$J,"华为授权体验店")+SUMIFS(通讯通路门店!$AA:$AA,通讯通路门店!$S:$S,$G671,通讯通路门店!$J:$J,"华为堡垒店")</f>
        <v>0</v>
      </c>
      <c r="BG671" s="99">
        <f>SUMIFS(通讯通路门店!$Y:$Y,通讯通路门店!$S:$S,$G671,通讯通路门店!$J:$J,"小米体验店")</f>
        <v>0</v>
      </c>
      <c r="BH671" s="99">
        <f>SUMIFS(通讯通路门店!$AA:$AA,通讯通路门店!$S:$S,$G671,通讯通路门店!$J:$J,"苹果体验店")</f>
        <v>0</v>
      </c>
      <c r="BI671" s="99">
        <f>SUMIFS(通讯通路门店!$K:$K,通讯通路门店!$S:$S,$G671,通讯通路门店!$J:$J,"其他品牌专卖店")</f>
        <v>0</v>
      </c>
      <c r="BJ671" s="99">
        <f>SUMIFS(通讯通路门店!$AC:$AC,通讯通路门店!$S:$S,$G671)</f>
        <v>0</v>
      </c>
      <c r="BK671" s="99">
        <f>SUMIFS(通讯通路门店!$AD:$AD,通讯通路门店!$S:$S,$G671)</f>
        <v>0</v>
      </c>
      <c r="BL671" s="99">
        <f>SUMIFS(通讯通路门店!$AE:$AE,通讯通路门店!$S:$S,$G671)</f>
        <v>0</v>
      </c>
      <c r="BM671" s="99">
        <f>SUMIFS(通讯通路门店!$AF:$AF,通讯通路门店!$S:$S,$G671)</f>
        <v>0</v>
      </c>
      <c r="BN671" s="99">
        <f>SUMIFS(通讯通路门店!$AG:$AG,通讯通路门店!$S:$S,$G671)</f>
        <v>0</v>
      </c>
      <c r="BO671" s="99">
        <f>SUMIFS(通讯通路门店!$AH:$AH,通讯通路门店!$S:$S,$G671)</f>
        <v>0</v>
      </c>
      <c r="BP671" s="99">
        <f>SUMIFS(通讯通路门店!$AI:$AI,通讯通路门店!$S:$S,$G671)</f>
        <v>0</v>
      </c>
      <c r="BQ671" s="83"/>
    </row>
    <row r="672" spans="1:69">
      <c r="A672" s="99" t="str">
        <f>IFERROR(_xlfn.XLOOKUP($G672,通讯通路门店!$S$4:$S$993933,通讯通路门店!$A$4:$A$993933,0,0),"")</f>
        <v/>
      </c>
      <c r="B672" s="99" t="str">
        <f>IFERROR(_xlfn.XLOOKUP($G672,通讯通路门店!$S$4:$S$993933,通讯通路门店!$B$4:$B$993933,0,0),"")</f>
        <v/>
      </c>
      <c r="C672" s="99" t="str">
        <f>IFERROR(_xlfn.XLOOKUP($G672,通讯通路门店!$S$4:$S$993933,通讯通路门店!$C$4:$C$993933,0,0),"")</f>
        <v/>
      </c>
      <c r="D672" s="99" t="str">
        <f>IFERROR(_xlfn.XLOOKUP($G672,通讯通路门店!$S$4:$S$993933,通讯通路门店!$D$4:$D$993933,0,0),"")</f>
        <v/>
      </c>
      <c r="E672" s="83"/>
      <c r="F672" s="83"/>
      <c r="G672" s="101" t="e">
        <v>#N/A</v>
      </c>
      <c r="H672" s="102" t="str">
        <f>IFERROR(_xlfn.XLOOKUP($G672,通讯通路门店!$S$4:$S$993933,通讯通路门店!$R$4:$R$993933,0,0),"")</f>
        <v/>
      </c>
      <c r="I672" s="83"/>
      <c r="J672" s="83"/>
      <c r="K672" s="83"/>
      <c r="L672" s="83"/>
      <c r="M672" s="83"/>
      <c r="N672" s="83"/>
      <c r="O672" s="83"/>
      <c r="P672" s="83"/>
      <c r="Q672" s="83"/>
      <c r="R672" s="83"/>
      <c r="S672" s="83"/>
      <c r="T672" s="83"/>
      <c r="U672" s="99">
        <f>COUNTIF(通讯通路门店!$S:$S,$G672)</f>
        <v>0</v>
      </c>
      <c r="V672" s="99">
        <f>COUNTIFS(通讯通路门店!$S:$S,$G672,通讯通路门店!$J:$J,"综合卖场")</f>
        <v>0</v>
      </c>
      <c r="W672" s="99">
        <f>SUMIFS(通讯通路门店!$AJ:$AJ,通讯通路门店!$S:$S,通讯客户沙盘!$G672)</f>
        <v>0</v>
      </c>
      <c r="X672" s="99">
        <f t="shared" si="50"/>
        <v>0</v>
      </c>
      <c r="Y672" s="99">
        <f>COUNTIFS(通讯通路门店!$S:$S,$G672,通讯通路门店!$J:$J,"荣耀体验店")+COUNTIFS(通讯通路门店!$S:$S,$G672,通讯通路门店!$J:$J,"荣耀授权专卖店")</f>
        <v>0</v>
      </c>
      <c r="Z672" s="99">
        <f>COUNTIFS(通讯通路门店!$S:$S,$G672,通讯通路门店!$J:$J,"VIVO体验店")</f>
        <v>0</v>
      </c>
      <c r="AA672" s="99">
        <f>COUNTIFS(通讯通路门店!$S:$S,$G672,通讯通路门店!$J:$J,"OPPO体验店")</f>
        <v>0</v>
      </c>
      <c r="AB672" s="99">
        <f>COUNTIFS(通讯通路门店!$S:$S,$G672,通讯通路门店!$J:$J,"华为授权体验店")+COUNTIFS(通讯通路门店!$S:$S,$G672,通讯通路门店!$J:$J,"华为堡垒店")</f>
        <v>0</v>
      </c>
      <c r="AC672" s="99">
        <f>COUNTIFS(通讯通路门店!$S:$S,$G672,通讯通路门店!$J:$J,"小米体验店")</f>
        <v>0</v>
      </c>
      <c r="AD672" s="99">
        <f>COUNTIFS(通讯通路门店!$S:$S,$G672,通讯通路门店!$J:$J,"苹果体验店")</f>
        <v>0</v>
      </c>
      <c r="AE672" s="99">
        <f>COUNTIFS(通讯通路门店!$S:$S,$G672,通讯通路门店!$J:$J,"其他品牌专卖店")</f>
        <v>0</v>
      </c>
      <c r="AF672" s="99">
        <f>SUMIFS(通讯通路门店!$BI:$BI,通讯通路门店!$S:$S,$G672)</f>
        <v>0</v>
      </c>
      <c r="AG672" s="99">
        <f>SUMIFS(通讯通路门店!$BH:$BH,通讯通路门店!$S:$S,$G672)</f>
        <v>0</v>
      </c>
      <c r="AH672" s="99">
        <f t="shared" si="51"/>
        <v>0</v>
      </c>
      <c r="AI672" s="99">
        <f>SUMIFS(通讯通路门店!$BB:$BB,通讯通路门店!$S:$S,$G672)</f>
        <v>0</v>
      </c>
      <c r="AJ672" s="99">
        <f>SUMIFS(通讯通路门店!$BE:$BE,通讯通路门店!$S:$S,$G672)</f>
        <v>0</v>
      </c>
      <c r="AK672" s="99">
        <f>SUMIFS(通讯通路门店!$BG:$BG,通讯通路门店!$S:$S,$G672)</f>
        <v>0</v>
      </c>
      <c r="AL672" s="99">
        <f>SUMIFS(通讯通路门店!$BC:$BC,通讯通路门店!$S:$S,$G672)</f>
        <v>0</v>
      </c>
      <c r="AM672" s="99">
        <f>SUMIFS(通讯通路门店!$BD:$BD,通讯通路门店!$S:$S,$G672)</f>
        <v>0</v>
      </c>
      <c r="AN672" s="99">
        <f>SUMIFS(通讯通路门店!$BF:$BF,通讯通路门店!$S:$S,$G672)</f>
        <v>0</v>
      </c>
      <c r="AO672" s="99">
        <f t="shared" si="52"/>
        <v>0</v>
      </c>
      <c r="AP672" s="99">
        <f>SUMIFS(通讯通路门店!$K:$K,通讯通路门店!$S:$S,$G672)</f>
        <v>0</v>
      </c>
      <c r="AQ672" s="83"/>
      <c r="AR672" s="99">
        <f>SUMIFS(通讯通路门店!$T:$T,通讯通路门店!$S:$S,$G672)</f>
        <v>0</v>
      </c>
      <c r="AS672" s="99">
        <f>SUMIFS(通讯通路门店!$U:$U,通讯通路门店!$S:$S,$G672)</f>
        <v>0</v>
      </c>
      <c r="AT672" s="99">
        <f>SUMIFS(通讯通路门店!$V:$V,通讯通路门店!$S:$S,$G672)</f>
        <v>0</v>
      </c>
      <c r="AU672" s="99">
        <f>SUMIFS(通讯通路门店!$W:$W,通讯通路门店!$S:$S,$G672)</f>
        <v>0</v>
      </c>
      <c r="AV672" s="99">
        <f>SUMIFS(通讯通路门店!$Z:$Z,通讯通路门店!$S:$S,$G672)</f>
        <v>0</v>
      </c>
      <c r="AW672" s="99">
        <f>SUMIFS(通讯通路门店!$AB:$AB,通讯通路门店!$S:$S,$G672)</f>
        <v>0</v>
      </c>
      <c r="AX672" s="99">
        <f>SUMIFS(通讯通路门店!$X:$X,通讯通路门店!$S:$S,$G672)</f>
        <v>0</v>
      </c>
      <c r="AY672" s="99">
        <f>SUMIFS(通讯通路门店!$Y:$Y,通讯通路门店!$S:$S,$G672)</f>
        <v>0</v>
      </c>
      <c r="AZ672" s="99">
        <f>SUMIFS(通讯通路门店!$AA:$AA,通讯通路门店!$S:$S,$G672)</f>
        <v>0</v>
      </c>
      <c r="BA672" s="99">
        <f t="shared" si="53"/>
        <v>0</v>
      </c>
      <c r="BB672" s="99">
        <f t="shared" si="54"/>
        <v>0</v>
      </c>
      <c r="BC672" s="99">
        <f>SUMIFS(通讯通路门店!$W:$W,通讯通路门店!$S:$S,$G672,通讯通路门店!$J:$J,"荣耀体验店")+SUMIFS(通讯通路门店!$W:$W,通讯通路门店!$S:$S,$G672,通讯通路门店!$J:$J,"荣耀授权专卖店")</f>
        <v>0</v>
      </c>
      <c r="BD672" s="99">
        <f>SUMIFS(通讯通路门店!$Z:$Z,通讯通路门店!$S:$S,$G672,通讯通路门店!$J:$J,"VIVO体验店")</f>
        <v>0</v>
      </c>
      <c r="BE672" s="99">
        <f>SUMIFS(通讯通路门店!$AB:$AB,通讯通路门店!$S:$S,$G672,通讯通路门店!$J:$J,"OPPO体验店")</f>
        <v>0</v>
      </c>
      <c r="BF672" s="99">
        <f>SUMIFS(通讯通路门店!$X:$X,通讯通路门店!$S:$S,$G672,通讯通路门店!$J:$J,"华为授权体验店")+SUMIFS(通讯通路门店!$AA:$AA,通讯通路门店!$S:$S,$G672,通讯通路门店!$J:$J,"华为堡垒店")</f>
        <v>0</v>
      </c>
      <c r="BG672" s="99">
        <f>SUMIFS(通讯通路门店!$Y:$Y,通讯通路门店!$S:$S,$G672,通讯通路门店!$J:$J,"小米体验店")</f>
        <v>0</v>
      </c>
      <c r="BH672" s="99">
        <f>SUMIFS(通讯通路门店!$AA:$AA,通讯通路门店!$S:$S,$G672,通讯通路门店!$J:$J,"苹果体验店")</f>
        <v>0</v>
      </c>
      <c r="BI672" s="99">
        <f>SUMIFS(通讯通路门店!$K:$K,通讯通路门店!$S:$S,$G672,通讯通路门店!$J:$J,"其他品牌专卖店")</f>
        <v>0</v>
      </c>
      <c r="BJ672" s="99">
        <f>SUMIFS(通讯通路门店!$AC:$AC,通讯通路门店!$S:$S,$G672)</f>
        <v>0</v>
      </c>
      <c r="BK672" s="99">
        <f>SUMIFS(通讯通路门店!$AD:$AD,通讯通路门店!$S:$S,$G672)</f>
        <v>0</v>
      </c>
      <c r="BL672" s="99">
        <f>SUMIFS(通讯通路门店!$AE:$AE,通讯通路门店!$S:$S,$G672)</f>
        <v>0</v>
      </c>
      <c r="BM672" s="99">
        <f>SUMIFS(通讯通路门店!$AF:$AF,通讯通路门店!$S:$S,$G672)</f>
        <v>0</v>
      </c>
      <c r="BN672" s="99">
        <f>SUMIFS(通讯通路门店!$AG:$AG,通讯通路门店!$S:$S,$G672)</f>
        <v>0</v>
      </c>
      <c r="BO672" s="99">
        <f>SUMIFS(通讯通路门店!$AH:$AH,通讯通路门店!$S:$S,$G672)</f>
        <v>0</v>
      </c>
      <c r="BP672" s="99">
        <f>SUMIFS(通讯通路门店!$AI:$AI,通讯通路门店!$S:$S,$G672)</f>
        <v>0</v>
      </c>
      <c r="BQ672" s="83"/>
    </row>
    <row r="673" spans="1:69">
      <c r="A673" s="99" t="str">
        <f>IFERROR(_xlfn.XLOOKUP($G673,通讯通路门店!$S$4:$S$993933,通讯通路门店!$A$4:$A$993933,0,0),"")</f>
        <v/>
      </c>
      <c r="B673" s="99" t="str">
        <f>IFERROR(_xlfn.XLOOKUP($G673,通讯通路门店!$S$4:$S$993933,通讯通路门店!$B$4:$B$993933,0,0),"")</f>
        <v/>
      </c>
      <c r="C673" s="99" t="str">
        <f>IFERROR(_xlfn.XLOOKUP($G673,通讯通路门店!$S$4:$S$993933,通讯通路门店!$C$4:$C$993933,0,0),"")</f>
        <v/>
      </c>
      <c r="D673" s="99" t="str">
        <f>IFERROR(_xlfn.XLOOKUP($G673,通讯通路门店!$S$4:$S$993933,通讯通路门店!$D$4:$D$993933,0,0),"")</f>
        <v/>
      </c>
      <c r="E673" s="83"/>
      <c r="F673" s="83"/>
      <c r="G673" s="101" t="e">
        <v>#N/A</v>
      </c>
      <c r="H673" s="102" t="str">
        <f>IFERROR(_xlfn.XLOOKUP($G673,通讯通路门店!$S$4:$S$993933,通讯通路门店!$R$4:$R$993933,0,0),"")</f>
        <v/>
      </c>
      <c r="I673" s="83"/>
      <c r="J673" s="83"/>
      <c r="K673" s="83"/>
      <c r="L673" s="83"/>
      <c r="M673" s="83"/>
      <c r="N673" s="83"/>
      <c r="O673" s="83"/>
      <c r="P673" s="83"/>
      <c r="Q673" s="83"/>
      <c r="R673" s="83"/>
      <c r="S673" s="83"/>
      <c r="T673" s="83"/>
      <c r="U673" s="99">
        <f>COUNTIF(通讯通路门店!$S:$S,$G673)</f>
        <v>0</v>
      </c>
      <c r="V673" s="99">
        <f>COUNTIFS(通讯通路门店!$S:$S,$G673,通讯通路门店!$J:$J,"综合卖场")</f>
        <v>0</v>
      </c>
      <c r="W673" s="99">
        <f>SUMIFS(通讯通路门店!$AJ:$AJ,通讯通路门店!$S:$S,通讯客户沙盘!$G673)</f>
        <v>0</v>
      </c>
      <c r="X673" s="99">
        <f t="shared" si="50"/>
        <v>0</v>
      </c>
      <c r="Y673" s="99">
        <f>COUNTIFS(通讯通路门店!$S:$S,$G673,通讯通路门店!$J:$J,"荣耀体验店")+COUNTIFS(通讯通路门店!$S:$S,$G673,通讯通路门店!$J:$J,"荣耀授权专卖店")</f>
        <v>0</v>
      </c>
      <c r="Z673" s="99">
        <f>COUNTIFS(通讯通路门店!$S:$S,$G673,通讯通路门店!$J:$J,"VIVO体验店")</f>
        <v>0</v>
      </c>
      <c r="AA673" s="99">
        <f>COUNTIFS(通讯通路门店!$S:$S,$G673,通讯通路门店!$J:$J,"OPPO体验店")</f>
        <v>0</v>
      </c>
      <c r="AB673" s="99">
        <f>COUNTIFS(通讯通路门店!$S:$S,$G673,通讯通路门店!$J:$J,"华为授权体验店")+COUNTIFS(通讯通路门店!$S:$S,$G673,通讯通路门店!$J:$J,"华为堡垒店")</f>
        <v>0</v>
      </c>
      <c r="AC673" s="99">
        <f>COUNTIFS(通讯通路门店!$S:$S,$G673,通讯通路门店!$J:$J,"小米体验店")</f>
        <v>0</v>
      </c>
      <c r="AD673" s="99">
        <f>COUNTIFS(通讯通路门店!$S:$S,$G673,通讯通路门店!$J:$J,"苹果体验店")</f>
        <v>0</v>
      </c>
      <c r="AE673" s="99">
        <f>COUNTIFS(通讯通路门店!$S:$S,$G673,通讯通路门店!$J:$J,"其他品牌专卖店")</f>
        <v>0</v>
      </c>
      <c r="AF673" s="99">
        <f>SUMIFS(通讯通路门店!$BI:$BI,通讯通路门店!$S:$S,$G673)</f>
        <v>0</v>
      </c>
      <c r="AG673" s="99">
        <f>SUMIFS(通讯通路门店!$BH:$BH,通讯通路门店!$S:$S,$G673)</f>
        <v>0</v>
      </c>
      <c r="AH673" s="99">
        <f t="shared" si="51"/>
        <v>0</v>
      </c>
      <c r="AI673" s="99">
        <f>SUMIFS(通讯通路门店!$BB:$BB,通讯通路门店!$S:$S,$G673)</f>
        <v>0</v>
      </c>
      <c r="AJ673" s="99">
        <f>SUMIFS(通讯通路门店!$BE:$BE,通讯通路门店!$S:$S,$G673)</f>
        <v>0</v>
      </c>
      <c r="AK673" s="99">
        <f>SUMIFS(通讯通路门店!$BG:$BG,通讯通路门店!$S:$S,$G673)</f>
        <v>0</v>
      </c>
      <c r="AL673" s="99">
        <f>SUMIFS(通讯通路门店!$BC:$BC,通讯通路门店!$S:$S,$G673)</f>
        <v>0</v>
      </c>
      <c r="AM673" s="99">
        <f>SUMIFS(通讯通路门店!$BD:$BD,通讯通路门店!$S:$S,$G673)</f>
        <v>0</v>
      </c>
      <c r="AN673" s="99">
        <f>SUMIFS(通讯通路门店!$BF:$BF,通讯通路门店!$S:$S,$G673)</f>
        <v>0</v>
      </c>
      <c r="AO673" s="99">
        <f t="shared" si="52"/>
        <v>0</v>
      </c>
      <c r="AP673" s="99">
        <f>SUMIFS(通讯通路门店!$K:$K,通讯通路门店!$S:$S,$G673)</f>
        <v>0</v>
      </c>
      <c r="AQ673" s="83"/>
      <c r="AR673" s="99">
        <f>SUMIFS(通讯通路门店!$T:$T,通讯通路门店!$S:$S,$G673)</f>
        <v>0</v>
      </c>
      <c r="AS673" s="99">
        <f>SUMIFS(通讯通路门店!$U:$U,通讯通路门店!$S:$S,$G673)</f>
        <v>0</v>
      </c>
      <c r="AT673" s="99">
        <f>SUMIFS(通讯通路门店!$V:$V,通讯通路门店!$S:$S,$G673)</f>
        <v>0</v>
      </c>
      <c r="AU673" s="99">
        <f>SUMIFS(通讯通路门店!$W:$W,通讯通路门店!$S:$S,$G673)</f>
        <v>0</v>
      </c>
      <c r="AV673" s="99">
        <f>SUMIFS(通讯通路门店!$Z:$Z,通讯通路门店!$S:$S,$G673)</f>
        <v>0</v>
      </c>
      <c r="AW673" s="99">
        <f>SUMIFS(通讯通路门店!$AB:$AB,通讯通路门店!$S:$S,$G673)</f>
        <v>0</v>
      </c>
      <c r="AX673" s="99">
        <f>SUMIFS(通讯通路门店!$X:$X,通讯通路门店!$S:$S,$G673)</f>
        <v>0</v>
      </c>
      <c r="AY673" s="99">
        <f>SUMIFS(通讯通路门店!$Y:$Y,通讯通路门店!$S:$S,$G673)</f>
        <v>0</v>
      </c>
      <c r="AZ673" s="99">
        <f>SUMIFS(通讯通路门店!$AA:$AA,通讯通路门店!$S:$S,$G673)</f>
        <v>0</v>
      </c>
      <c r="BA673" s="99">
        <f t="shared" si="53"/>
        <v>0</v>
      </c>
      <c r="BB673" s="99">
        <f t="shared" si="54"/>
        <v>0</v>
      </c>
      <c r="BC673" s="99">
        <f>SUMIFS(通讯通路门店!$W:$W,通讯通路门店!$S:$S,$G673,通讯通路门店!$J:$J,"荣耀体验店")+SUMIFS(通讯通路门店!$W:$W,通讯通路门店!$S:$S,$G673,通讯通路门店!$J:$J,"荣耀授权专卖店")</f>
        <v>0</v>
      </c>
      <c r="BD673" s="99">
        <f>SUMIFS(通讯通路门店!$Z:$Z,通讯通路门店!$S:$S,$G673,通讯通路门店!$J:$J,"VIVO体验店")</f>
        <v>0</v>
      </c>
      <c r="BE673" s="99">
        <f>SUMIFS(通讯通路门店!$AB:$AB,通讯通路门店!$S:$S,$G673,通讯通路门店!$J:$J,"OPPO体验店")</f>
        <v>0</v>
      </c>
      <c r="BF673" s="99">
        <f>SUMIFS(通讯通路门店!$X:$X,通讯通路门店!$S:$S,$G673,通讯通路门店!$J:$J,"华为授权体验店")+SUMIFS(通讯通路门店!$AA:$AA,通讯通路门店!$S:$S,$G673,通讯通路门店!$J:$J,"华为堡垒店")</f>
        <v>0</v>
      </c>
      <c r="BG673" s="99">
        <f>SUMIFS(通讯通路门店!$Y:$Y,通讯通路门店!$S:$S,$G673,通讯通路门店!$J:$J,"小米体验店")</f>
        <v>0</v>
      </c>
      <c r="BH673" s="99">
        <f>SUMIFS(通讯通路门店!$AA:$AA,通讯通路门店!$S:$S,$G673,通讯通路门店!$J:$J,"苹果体验店")</f>
        <v>0</v>
      </c>
      <c r="BI673" s="99">
        <f>SUMIFS(通讯通路门店!$K:$K,通讯通路门店!$S:$S,$G673,通讯通路门店!$J:$J,"其他品牌专卖店")</f>
        <v>0</v>
      </c>
      <c r="BJ673" s="99">
        <f>SUMIFS(通讯通路门店!$AC:$AC,通讯通路门店!$S:$S,$G673)</f>
        <v>0</v>
      </c>
      <c r="BK673" s="99">
        <f>SUMIFS(通讯通路门店!$AD:$AD,通讯通路门店!$S:$S,$G673)</f>
        <v>0</v>
      </c>
      <c r="BL673" s="99">
        <f>SUMIFS(通讯通路门店!$AE:$AE,通讯通路门店!$S:$S,$G673)</f>
        <v>0</v>
      </c>
      <c r="BM673" s="99">
        <f>SUMIFS(通讯通路门店!$AF:$AF,通讯通路门店!$S:$S,$G673)</f>
        <v>0</v>
      </c>
      <c r="BN673" s="99">
        <f>SUMIFS(通讯通路门店!$AG:$AG,通讯通路门店!$S:$S,$G673)</f>
        <v>0</v>
      </c>
      <c r="BO673" s="99">
        <f>SUMIFS(通讯通路门店!$AH:$AH,通讯通路门店!$S:$S,$G673)</f>
        <v>0</v>
      </c>
      <c r="BP673" s="99">
        <f>SUMIFS(通讯通路门店!$AI:$AI,通讯通路门店!$S:$S,$G673)</f>
        <v>0</v>
      </c>
      <c r="BQ673" s="83"/>
    </row>
    <row r="674" spans="1:69">
      <c r="A674" s="99" t="str">
        <f>IFERROR(_xlfn.XLOOKUP($G674,通讯通路门店!$S$4:$S$993933,通讯通路门店!$A$4:$A$993933,0,0),"")</f>
        <v/>
      </c>
      <c r="B674" s="99" t="str">
        <f>IFERROR(_xlfn.XLOOKUP($G674,通讯通路门店!$S$4:$S$993933,通讯通路门店!$B$4:$B$993933,0,0),"")</f>
        <v/>
      </c>
      <c r="C674" s="99" t="str">
        <f>IFERROR(_xlfn.XLOOKUP($G674,通讯通路门店!$S$4:$S$993933,通讯通路门店!$C$4:$C$993933,0,0),"")</f>
        <v/>
      </c>
      <c r="D674" s="99" t="str">
        <f>IFERROR(_xlfn.XLOOKUP($G674,通讯通路门店!$S$4:$S$993933,通讯通路门店!$D$4:$D$993933,0,0),"")</f>
        <v/>
      </c>
      <c r="E674" s="83"/>
      <c r="F674" s="83"/>
      <c r="G674" s="101" t="e">
        <v>#N/A</v>
      </c>
      <c r="H674" s="102" t="str">
        <f>IFERROR(_xlfn.XLOOKUP($G674,通讯通路门店!$S$4:$S$993933,通讯通路门店!$R$4:$R$993933,0,0),"")</f>
        <v/>
      </c>
      <c r="I674" s="83"/>
      <c r="J674" s="83"/>
      <c r="K674" s="83"/>
      <c r="L674" s="83"/>
      <c r="M674" s="83"/>
      <c r="N674" s="83"/>
      <c r="O674" s="83"/>
      <c r="P674" s="83"/>
      <c r="Q674" s="83"/>
      <c r="R674" s="83"/>
      <c r="S674" s="83"/>
      <c r="T674" s="83"/>
      <c r="U674" s="99">
        <f>COUNTIF(通讯通路门店!$S:$S,$G674)</f>
        <v>0</v>
      </c>
      <c r="V674" s="99">
        <f>COUNTIFS(通讯通路门店!$S:$S,$G674,通讯通路门店!$J:$J,"综合卖场")</f>
        <v>0</v>
      </c>
      <c r="W674" s="99">
        <f>SUMIFS(通讯通路门店!$AJ:$AJ,通讯通路门店!$S:$S,通讯客户沙盘!$G674)</f>
        <v>0</v>
      </c>
      <c r="X674" s="99">
        <f t="shared" si="50"/>
        <v>0</v>
      </c>
      <c r="Y674" s="99">
        <f>COUNTIFS(通讯通路门店!$S:$S,$G674,通讯通路门店!$J:$J,"荣耀体验店")+COUNTIFS(通讯通路门店!$S:$S,$G674,通讯通路门店!$J:$J,"荣耀授权专卖店")</f>
        <v>0</v>
      </c>
      <c r="Z674" s="99">
        <f>COUNTIFS(通讯通路门店!$S:$S,$G674,通讯通路门店!$J:$J,"VIVO体验店")</f>
        <v>0</v>
      </c>
      <c r="AA674" s="99">
        <f>COUNTIFS(通讯通路门店!$S:$S,$G674,通讯通路门店!$J:$J,"OPPO体验店")</f>
        <v>0</v>
      </c>
      <c r="AB674" s="99">
        <f>COUNTIFS(通讯通路门店!$S:$S,$G674,通讯通路门店!$J:$J,"华为授权体验店")+COUNTIFS(通讯通路门店!$S:$S,$G674,通讯通路门店!$J:$J,"华为堡垒店")</f>
        <v>0</v>
      </c>
      <c r="AC674" s="99">
        <f>COUNTIFS(通讯通路门店!$S:$S,$G674,通讯通路门店!$J:$J,"小米体验店")</f>
        <v>0</v>
      </c>
      <c r="AD674" s="99">
        <f>COUNTIFS(通讯通路门店!$S:$S,$G674,通讯通路门店!$J:$J,"苹果体验店")</f>
        <v>0</v>
      </c>
      <c r="AE674" s="99">
        <f>COUNTIFS(通讯通路门店!$S:$S,$G674,通讯通路门店!$J:$J,"其他品牌专卖店")</f>
        <v>0</v>
      </c>
      <c r="AF674" s="99">
        <f>SUMIFS(通讯通路门店!$BI:$BI,通讯通路门店!$S:$S,$G674)</f>
        <v>0</v>
      </c>
      <c r="AG674" s="99">
        <f>SUMIFS(通讯通路门店!$BH:$BH,通讯通路门店!$S:$S,$G674)</f>
        <v>0</v>
      </c>
      <c r="AH674" s="99">
        <f t="shared" si="51"/>
        <v>0</v>
      </c>
      <c r="AI674" s="99">
        <f>SUMIFS(通讯通路门店!$BB:$BB,通讯通路门店!$S:$S,$G674)</f>
        <v>0</v>
      </c>
      <c r="AJ674" s="99">
        <f>SUMIFS(通讯通路门店!$BE:$BE,通讯通路门店!$S:$S,$G674)</f>
        <v>0</v>
      </c>
      <c r="AK674" s="99">
        <f>SUMIFS(通讯通路门店!$BG:$BG,通讯通路门店!$S:$S,$G674)</f>
        <v>0</v>
      </c>
      <c r="AL674" s="99">
        <f>SUMIFS(通讯通路门店!$BC:$BC,通讯通路门店!$S:$S,$G674)</f>
        <v>0</v>
      </c>
      <c r="AM674" s="99">
        <f>SUMIFS(通讯通路门店!$BD:$BD,通讯通路门店!$S:$S,$G674)</f>
        <v>0</v>
      </c>
      <c r="AN674" s="99">
        <f>SUMIFS(通讯通路门店!$BF:$BF,通讯通路门店!$S:$S,$G674)</f>
        <v>0</v>
      </c>
      <c r="AO674" s="99">
        <f t="shared" si="52"/>
        <v>0</v>
      </c>
      <c r="AP674" s="99">
        <f>SUMIFS(通讯通路门店!$K:$K,通讯通路门店!$S:$S,$G674)</f>
        <v>0</v>
      </c>
      <c r="AQ674" s="83"/>
      <c r="AR674" s="99">
        <f>SUMIFS(通讯通路门店!$T:$T,通讯通路门店!$S:$S,$G674)</f>
        <v>0</v>
      </c>
      <c r="AS674" s="99">
        <f>SUMIFS(通讯通路门店!$U:$U,通讯通路门店!$S:$S,$G674)</f>
        <v>0</v>
      </c>
      <c r="AT674" s="99">
        <f>SUMIFS(通讯通路门店!$V:$V,通讯通路门店!$S:$S,$G674)</f>
        <v>0</v>
      </c>
      <c r="AU674" s="99">
        <f>SUMIFS(通讯通路门店!$W:$W,通讯通路门店!$S:$S,$G674)</f>
        <v>0</v>
      </c>
      <c r="AV674" s="99">
        <f>SUMIFS(通讯通路门店!$Z:$Z,通讯通路门店!$S:$S,$G674)</f>
        <v>0</v>
      </c>
      <c r="AW674" s="99">
        <f>SUMIFS(通讯通路门店!$AB:$AB,通讯通路门店!$S:$S,$G674)</f>
        <v>0</v>
      </c>
      <c r="AX674" s="99">
        <f>SUMIFS(通讯通路门店!$X:$X,通讯通路门店!$S:$S,$G674)</f>
        <v>0</v>
      </c>
      <c r="AY674" s="99">
        <f>SUMIFS(通讯通路门店!$Y:$Y,通讯通路门店!$S:$S,$G674)</f>
        <v>0</v>
      </c>
      <c r="AZ674" s="99">
        <f>SUMIFS(通讯通路门店!$AA:$AA,通讯通路门店!$S:$S,$G674)</f>
        <v>0</v>
      </c>
      <c r="BA674" s="99">
        <f t="shared" si="53"/>
        <v>0</v>
      </c>
      <c r="BB674" s="99">
        <f t="shared" si="54"/>
        <v>0</v>
      </c>
      <c r="BC674" s="99">
        <f>SUMIFS(通讯通路门店!$W:$W,通讯通路门店!$S:$S,$G674,通讯通路门店!$J:$J,"荣耀体验店")+SUMIFS(通讯通路门店!$W:$W,通讯通路门店!$S:$S,$G674,通讯通路门店!$J:$J,"荣耀授权专卖店")</f>
        <v>0</v>
      </c>
      <c r="BD674" s="99">
        <f>SUMIFS(通讯通路门店!$Z:$Z,通讯通路门店!$S:$S,$G674,通讯通路门店!$J:$J,"VIVO体验店")</f>
        <v>0</v>
      </c>
      <c r="BE674" s="99">
        <f>SUMIFS(通讯通路门店!$AB:$AB,通讯通路门店!$S:$S,$G674,通讯通路门店!$J:$J,"OPPO体验店")</f>
        <v>0</v>
      </c>
      <c r="BF674" s="99">
        <f>SUMIFS(通讯通路门店!$X:$X,通讯通路门店!$S:$S,$G674,通讯通路门店!$J:$J,"华为授权体验店")+SUMIFS(通讯通路门店!$AA:$AA,通讯通路门店!$S:$S,$G674,通讯通路门店!$J:$J,"华为堡垒店")</f>
        <v>0</v>
      </c>
      <c r="BG674" s="99">
        <f>SUMIFS(通讯通路门店!$Y:$Y,通讯通路门店!$S:$S,$G674,通讯通路门店!$J:$J,"小米体验店")</f>
        <v>0</v>
      </c>
      <c r="BH674" s="99">
        <f>SUMIFS(通讯通路门店!$AA:$AA,通讯通路门店!$S:$S,$G674,通讯通路门店!$J:$J,"苹果体验店")</f>
        <v>0</v>
      </c>
      <c r="BI674" s="99">
        <f>SUMIFS(通讯通路门店!$K:$K,通讯通路门店!$S:$S,$G674,通讯通路门店!$J:$J,"其他品牌专卖店")</f>
        <v>0</v>
      </c>
      <c r="BJ674" s="99">
        <f>SUMIFS(通讯通路门店!$AC:$AC,通讯通路门店!$S:$S,$G674)</f>
        <v>0</v>
      </c>
      <c r="BK674" s="99">
        <f>SUMIFS(通讯通路门店!$AD:$AD,通讯通路门店!$S:$S,$G674)</f>
        <v>0</v>
      </c>
      <c r="BL674" s="99">
        <f>SUMIFS(通讯通路门店!$AE:$AE,通讯通路门店!$S:$S,$G674)</f>
        <v>0</v>
      </c>
      <c r="BM674" s="99">
        <f>SUMIFS(通讯通路门店!$AF:$AF,通讯通路门店!$S:$S,$G674)</f>
        <v>0</v>
      </c>
      <c r="BN674" s="99">
        <f>SUMIFS(通讯通路门店!$AG:$AG,通讯通路门店!$S:$S,$G674)</f>
        <v>0</v>
      </c>
      <c r="BO674" s="99">
        <f>SUMIFS(通讯通路门店!$AH:$AH,通讯通路门店!$S:$S,$G674)</f>
        <v>0</v>
      </c>
      <c r="BP674" s="99">
        <f>SUMIFS(通讯通路门店!$AI:$AI,通讯通路门店!$S:$S,$G674)</f>
        <v>0</v>
      </c>
      <c r="BQ674" s="83"/>
    </row>
    <row r="675" spans="1:69">
      <c r="A675" s="99" t="str">
        <f>IFERROR(_xlfn.XLOOKUP($G675,通讯通路门店!$S$4:$S$993933,通讯通路门店!$A$4:$A$993933,0,0),"")</f>
        <v/>
      </c>
      <c r="B675" s="99" t="str">
        <f>IFERROR(_xlfn.XLOOKUP($G675,通讯通路门店!$S$4:$S$993933,通讯通路门店!$B$4:$B$993933,0,0),"")</f>
        <v/>
      </c>
      <c r="C675" s="99" t="str">
        <f>IFERROR(_xlfn.XLOOKUP($G675,通讯通路门店!$S$4:$S$993933,通讯通路门店!$C$4:$C$993933,0,0),"")</f>
        <v/>
      </c>
      <c r="D675" s="99" t="str">
        <f>IFERROR(_xlfn.XLOOKUP($G675,通讯通路门店!$S$4:$S$993933,通讯通路门店!$D$4:$D$993933,0,0),"")</f>
        <v/>
      </c>
      <c r="E675" s="83"/>
      <c r="F675" s="83"/>
      <c r="G675" s="101" t="e">
        <v>#N/A</v>
      </c>
      <c r="H675" s="102" t="str">
        <f>IFERROR(_xlfn.XLOOKUP($G675,通讯通路门店!$S$4:$S$993933,通讯通路门店!$R$4:$R$993933,0,0),"")</f>
        <v/>
      </c>
      <c r="I675" s="83"/>
      <c r="J675" s="83"/>
      <c r="K675" s="83"/>
      <c r="L675" s="83"/>
      <c r="M675" s="83"/>
      <c r="N675" s="83"/>
      <c r="O675" s="83"/>
      <c r="P675" s="83"/>
      <c r="Q675" s="83"/>
      <c r="R675" s="83"/>
      <c r="S675" s="83"/>
      <c r="T675" s="83"/>
      <c r="U675" s="99">
        <f>COUNTIF(通讯通路门店!$S:$S,$G675)</f>
        <v>0</v>
      </c>
      <c r="V675" s="99">
        <f>COUNTIFS(通讯通路门店!$S:$S,$G675,通讯通路门店!$J:$J,"综合卖场")</f>
        <v>0</v>
      </c>
      <c r="W675" s="99">
        <f>SUMIFS(通讯通路门店!$AJ:$AJ,通讯通路门店!$S:$S,通讯客户沙盘!$G675)</f>
        <v>0</v>
      </c>
      <c r="X675" s="99">
        <f t="shared" si="50"/>
        <v>0</v>
      </c>
      <c r="Y675" s="99">
        <f>COUNTIFS(通讯通路门店!$S:$S,$G675,通讯通路门店!$J:$J,"荣耀体验店")+COUNTIFS(通讯通路门店!$S:$S,$G675,通讯通路门店!$J:$J,"荣耀授权专卖店")</f>
        <v>0</v>
      </c>
      <c r="Z675" s="99">
        <f>COUNTIFS(通讯通路门店!$S:$S,$G675,通讯通路门店!$J:$J,"VIVO体验店")</f>
        <v>0</v>
      </c>
      <c r="AA675" s="99">
        <f>COUNTIFS(通讯通路门店!$S:$S,$G675,通讯通路门店!$J:$J,"OPPO体验店")</f>
        <v>0</v>
      </c>
      <c r="AB675" s="99">
        <f>COUNTIFS(通讯通路门店!$S:$S,$G675,通讯通路门店!$J:$J,"华为授权体验店")+COUNTIFS(通讯通路门店!$S:$S,$G675,通讯通路门店!$J:$J,"华为堡垒店")</f>
        <v>0</v>
      </c>
      <c r="AC675" s="99">
        <f>COUNTIFS(通讯通路门店!$S:$S,$G675,通讯通路门店!$J:$J,"小米体验店")</f>
        <v>0</v>
      </c>
      <c r="AD675" s="99">
        <f>COUNTIFS(通讯通路门店!$S:$S,$G675,通讯通路门店!$J:$J,"苹果体验店")</f>
        <v>0</v>
      </c>
      <c r="AE675" s="99">
        <f>COUNTIFS(通讯通路门店!$S:$S,$G675,通讯通路门店!$J:$J,"其他品牌专卖店")</f>
        <v>0</v>
      </c>
      <c r="AF675" s="99">
        <f>SUMIFS(通讯通路门店!$BI:$BI,通讯通路门店!$S:$S,$G675)</f>
        <v>0</v>
      </c>
      <c r="AG675" s="99">
        <f>SUMIFS(通讯通路门店!$BH:$BH,通讯通路门店!$S:$S,$G675)</f>
        <v>0</v>
      </c>
      <c r="AH675" s="99">
        <f t="shared" si="51"/>
        <v>0</v>
      </c>
      <c r="AI675" s="99">
        <f>SUMIFS(通讯通路门店!$BB:$BB,通讯通路门店!$S:$S,$G675)</f>
        <v>0</v>
      </c>
      <c r="AJ675" s="99">
        <f>SUMIFS(通讯通路门店!$BE:$BE,通讯通路门店!$S:$S,$G675)</f>
        <v>0</v>
      </c>
      <c r="AK675" s="99">
        <f>SUMIFS(通讯通路门店!$BG:$BG,通讯通路门店!$S:$S,$G675)</f>
        <v>0</v>
      </c>
      <c r="AL675" s="99">
        <f>SUMIFS(通讯通路门店!$BC:$BC,通讯通路门店!$S:$S,$G675)</f>
        <v>0</v>
      </c>
      <c r="AM675" s="99">
        <f>SUMIFS(通讯通路门店!$BD:$BD,通讯通路门店!$S:$S,$G675)</f>
        <v>0</v>
      </c>
      <c r="AN675" s="99">
        <f>SUMIFS(通讯通路门店!$BF:$BF,通讯通路门店!$S:$S,$G675)</f>
        <v>0</v>
      </c>
      <c r="AO675" s="99">
        <f t="shared" si="52"/>
        <v>0</v>
      </c>
      <c r="AP675" s="99">
        <f>SUMIFS(通讯通路门店!$K:$K,通讯通路门店!$S:$S,$G675)</f>
        <v>0</v>
      </c>
      <c r="AQ675" s="83"/>
      <c r="AR675" s="99">
        <f>SUMIFS(通讯通路门店!$T:$T,通讯通路门店!$S:$S,$G675)</f>
        <v>0</v>
      </c>
      <c r="AS675" s="99">
        <f>SUMIFS(通讯通路门店!$U:$U,通讯通路门店!$S:$S,$G675)</f>
        <v>0</v>
      </c>
      <c r="AT675" s="99">
        <f>SUMIFS(通讯通路门店!$V:$V,通讯通路门店!$S:$S,$G675)</f>
        <v>0</v>
      </c>
      <c r="AU675" s="99">
        <f>SUMIFS(通讯通路门店!$W:$W,通讯通路门店!$S:$S,$G675)</f>
        <v>0</v>
      </c>
      <c r="AV675" s="99">
        <f>SUMIFS(通讯通路门店!$Z:$Z,通讯通路门店!$S:$S,$G675)</f>
        <v>0</v>
      </c>
      <c r="AW675" s="99">
        <f>SUMIFS(通讯通路门店!$AB:$AB,通讯通路门店!$S:$S,$G675)</f>
        <v>0</v>
      </c>
      <c r="AX675" s="99">
        <f>SUMIFS(通讯通路门店!$X:$X,通讯通路门店!$S:$S,$G675)</f>
        <v>0</v>
      </c>
      <c r="AY675" s="99">
        <f>SUMIFS(通讯通路门店!$Y:$Y,通讯通路门店!$S:$S,$G675)</f>
        <v>0</v>
      </c>
      <c r="AZ675" s="99">
        <f>SUMIFS(通讯通路门店!$AA:$AA,通讯通路门店!$S:$S,$G675)</f>
        <v>0</v>
      </c>
      <c r="BA675" s="99">
        <f t="shared" si="53"/>
        <v>0</v>
      </c>
      <c r="BB675" s="99">
        <f t="shared" si="54"/>
        <v>0</v>
      </c>
      <c r="BC675" s="99">
        <f>SUMIFS(通讯通路门店!$W:$W,通讯通路门店!$S:$S,$G675,通讯通路门店!$J:$J,"荣耀体验店")+SUMIFS(通讯通路门店!$W:$W,通讯通路门店!$S:$S,$G675,通讯通路门店!$J:$J,"荣耀授权专卖店")</f>
        <v>0</v>
      </c>
      <c r="BD675" s="99">
        <f>SUMIFS(通讯通路门店!$Z:$Z,通讯通路门店!$S:$S,$G675,通讯通路门店!$J:$J,"VIVO体验店")</f>
        <v>0</v>
      </c>
      <c r="BE675" s="99">
        <f>SUMIFS(通讯通路门店!$AB:$AB,通讯通路门店!$S:$S,$G675,通讯通路门店!$J:$J,"OPPO体验店")</f>
        <v>0</v>
      </c>
      <c r="BF675" s="99">
        <f>SUMIFS(通讯通路门店!$X:$X,通讯通路门店!$S:$S,$G675,通讯通路门店!$J:$J,"华为授权体验店")+SUMIFS(通讯通路门店!$AA:$AA,通讯通路门店!$S:$S,$G675,通讯通路门店!$J:$J,"华为堡垒店")</f>
        <v>0</v>
      </c>
      <c r="BG675" s="99">
        <f>SUMIFS(通讯通路门店!$Y:$Y,通讯通路门店!$S:$S,$G675,通讯通路门店!$J:$J,"小米体验店")</f>
        <v>0</v>
      </c>
      <c r="BH675" s="99">
        <f>SUMIFS(通讯通路门店!$AA:$AA,通讯通路门店!$S:$S,$G675,通讯通路门店!$J:$J,"苹果体验店")</f>
        <v>0</v>
      </c>
      <c r="BI675" s="99">
        <f>SUMIFS(通讯通路门店!$K:$K,通讯通路门店!$S:$S,$G675,通讯通路门店!$J:$J,"其他品牌专卖店")</f>
        <v>0</v>
      </c>
      <c r="BJ675" s="99">
        <f>SUMIFS(通讯通路门店!$AC:$AC,通讯通路门店!$S:$S,$G675)</f>
        <v>0</v>
      </c>
      <c r="BK675" s="99">
        <f>SUMIFS(通讯通路门店!$AD:$AD,通讯通路门店!$S:$S,$G675)</f>
        <v>0</v>
      </c>
      <c r="BL675" s="99">
        <f>SUMIFS(通讯通路门店!$AE:$AE,通讯通路门店!$S:$S,$G675)</f>
        <v>0</v>
      </c>
      <c r="BM675" s="99">
        <f>SUMIFS(通讯通路门店!$AF:$AF,通讯通路门店!$S:$S,$G675)</f>
        <v>0</v>
      </c>
      <c r="BN675" s="99">
        <f>SUMIFS(通讯通路门店!$AG:$AG,通讯通路门店!$S:$S,$G675)</f>
        <v>0</v>
      </c>
      <c r="BO675" s="99">
        <f>SUMIFS(通讯通路门店!$AH:$AH,通讯通路门店!$S:$S,$G675)</f>
        <v>0</v>
      </c>
      <c r="BP675" s="99">
        <f>SUMIFS(通讯通路门店!$AI:$AI,通讯通路门店!$S:$S,$G675)</f>
        <v>0</v>
      </c>
      <c r="BQ675" s="83"/>
    </row>
    <row r="676" spans="1:69">
      <c r="A676" s="99" t="str">
        <f>IFERROR(_xlfn.XLOOKUP($G676,通讯通路门店!$S$4:$S$993933,通讯通路门店!$A$4:$A$993933,0,0),"")</f>
        <v/>
      </c>
      <c r="B676" s="99" t="str">
        <f>IFERROR(_xlfn.XLOOKUP($G676,通讯通路门店!$S$4:$S$993933,通讯通路门店!$B$4:$B$993933,0,0),"")</f>
        <v/>
      </c>
      <c r="C676" s="99" t="str">
        <f>IFERROR(_xlfn.XLOOKUP($G676,通讯通路门店!$S$4:$S$993933,通讯通路门店!$C$4:$C$993933,0,0),"")</f>
        <v/>
      </c>
      <c r="D676" s="99" t="str">
        <f>IFERROR(_xlfn.XLOOKUP($G676,通讯通路门店!$S$4:$S$993933,通讯通路门店!$D$4:$D$993933,0,0),"")</f>
        <v/>
      </c>
      <c r="E676" s="83"/>
      <c r="F676" s="83"/>
      <c r="G676" s="101" t="e">
        <v>#N/A</v>
      </c>
      <c r="H676" s="102" t="str">
        <f>IFERROR(_xlfn.XLOOKUP($G676,通讯通路门店!$S$4:$S$993933,通讯通路门店!$R$4:$R$993933,0,0),"")</f>
        <v/>
      </c>
      <c r="I676" s="83"/>
      <c r="J676" s="83"/>
      <c r="K676" s="83"/>
      <c r="L676" s="83"/>
      <c r="M676" s="83"/>
      <c r="N676" s="83"/>
      <c r="O676" s="83"/>
      <c r="P676" s="83"/>
      <c r="Q676" s="83"/>
      <c r="R676" s="83"/>
      <c r="S676" s="83"/>
      <c r="T676" s="83"/>
      <c r="U676" s="99">
        <f>COUNTIF(通讯通路门店!$S:$S,$G676)</f>
        <v>0</v>
      </c>
      <c r="V676" s="99">
        <f>COUNTIFS(通讯通路门店!$S:$S,$G676,通讯通路门店!$J:$J,"综合卖场")</f>
        <v>0</v>
      </c>
      <c r="W676" s="99">
        <f>SUMIFS(通讯通路门店!$AJ:$AJ,通讯通路门店!$S:$S,通讯客户沙盘!$G676)</f>
        <v>0</v>
      </c>
      <c r="X676" s="99">
        <f t="shared" si="50"/>
        <v>0</v>
      </c>
      <c r="Y676" s="99">
        <f>COUNTIFS(通讯通路门店!$S:$S,$G676,通讯通路门店!$J:$J,"荣耀体验店")+COUNTIFS(通讯通路门店!$S:$S,$G676,通讯通路门店!$J:$J,"荣耀授权专卖店")</f>
        <v>0</v>
      </c>
      <c r="Z676" s="99">
        <f>COUNTIFS(通讯通路门店!$S:$S,$G676,通讯通路门店!$J:$J,"VIVO体验店")</f>
        <v>0</v>
      </c>
      <c r="AA676" s="99">
        <f>COUNTIFS(通讯通路门店!$S:$S,$G676,通讯通路门店!$J:$J,"OPPO体验店")</f>
        <v>0</v>
      </c>
      <c r="AB676" s="99">
        <f>COUNTIFS(通讯通路门店!$S:$S,$G676,通讯通路门店!$J:$J,"华为授权体验店")+COUNTIFS(通讯通路门店!$S:$S,$G676,通讯通路门店!$J:$J,"华为堡垒店")</f>
        <v>0</v>
      </c>
      <c r="AC676" s="99">
        <f>COUNTIFS(通讯通路门店!$S:$S,$G676,通讯通路门店!$J:$J,"小米体验店")</f>
        <v>0</v>
      </c>
      <c r="AD676" s="99">
        <f>COUNTIFS(通讯通路门店!$S:$S,$G676,通讯通路门店!$J:$J,"苹果体验店")</f>
        <v>0</v>
      </c>
      <c r="AE676" s="99">
        <f>COUNTIFS(通讯通路门店!$S:$S,$G676,通讯通路门店!$J:$J,"其他品牌专卖店")</f>
        <v>0</v>
      </c>
      <c r="AF676" s="99">
        <f>SUMIFS(通讯通路门店!$BI:$BI,通讯通路门店!$S:$S,$G676)</f>
        <v>0</v>
      </c>
      <c r="AG676" s="99">
        <f>SUMIFS(通讯通路门店!$BH:$BH,通讯通路门店!$S:$S,$G676)</f>
        <v>0</v>
      </c>
      <c r="AH676" s="99">
        <f t="shared" si="51"/>
        <v>0</v>
      </c>
      <c r="AI676" s="99">
        <f>SUMIFS(通讯通路门店!$BB:$BB,通讯通路门店!$S:$S,$G676)</f>
        <v>0</v>
      </c>
      <c r="AJ676" s="99">
        <f>SUMIFS(通讯通路门店!$BE:$BE,通讯通路门店!$S:$S,$G676)</f>
        <v>0</v>
      </c>
      <c r="AK676" s="99">
        <f>SUMIFS(通讯通路门店!$BG:$BG,通讯通路门店!$S:$S,$G676)</f>
        <v>0</v>
      </c>
      <c r="AL676" s="99">
        <f>SUMIFS(通讯通路门店!$BC:$BC,通讯通路门店!$S:$S,$G676)</f>
        <v>0</v>
      </c>
      <c r="AM676" s="99">
        <f>SUMIFS(通讯通路门店!$BD:$BD,通讯通路门店!$S:$S,$G676)</f>
        <v>0</v>
      </c>
      <c r="AN676" s="99">
        <f>SUMIFS(通讯通路门店!$BF:$BF,通讯通路门店!$S:$S,$G676)</f>
        <v>0</v>
      </c>
      <c r="AO676" s="99">
        <f t="shared" si="52"/>
        <v>0</v>
      </c>
      <c r="AP676" s="99">
        <f>SUMIFS(通讯通路门店!$K:$K,通讯通路门店!$S:$S,$G676)</f>
        <v>0</v>
      </c>
      <c r="AQ676" s="83"/>
      <c r="AR676" s="99">
        <f>SUMIFS(通讯通路门店!$T:$T,通讯通路门店!$S:$S,$G676)</f>
        <v>0</v>
      </c>
      <c r="AS676" s="99">
        <f>SUMIFS(通讯通路门店!$U:$U,通讯通路门店!$S:$S,$G676)</f>
        <v>0</v>
      </c>
      <c r="AT676" s="99">
        <f>SUMIFS(通讯通路门店!$V:$V,通讯通路门店!$S:$S,$G676)</f>
        <v>0</v>
      </c>
      <c r="AU676" s="99">
        <f>SUMIFS(通讯通路门店!$W:$W,通讯通路门店!$S:$S,$G676)</f>
        <v>0</v>
      </c>
      <c r="AV676" s="99">
        <f>SUMIFS(通讯通路门店!$Z:$Z,通讯通路门店!$S:$S,$G676)</f>
        <v>0</v>
      </c>
      <c r="AW676" s="99">
        <f>SUMIFS(通讯通路门店!$AB:$AB,通讯通路门店!$S:$S,$G676)</f>
        <v>0</v>
      </c>
      <c r="AX676" s="99">
        <f>SUMIFS(通讯通路门店!$X:$X,通讯通路门店!$S:$S,$G676)</f>
        <v>0</v>
      </c>
      <c r="AY676" s="99">
        <f>SUMIFS(通讯通路门店!$Y:$Y,通讯通路门店!$S:$S,$G676)</f>
        <v>0</v>
      </c>
      <c r="AZ676" s="99">
        <f>SUMIFS(通讯通路门店!$AA:$AA,通讯通路门店!$S:$S,$G676)</f>
        <v>0</v>
      </c>
      <c r="BA676" s="99">
        <f t="shared" si="53"/>
        <v>0</v>
      </c>
      <c r="BB676" s="99">
        <f t="shared" si="54"/>
        <v>0</v>
      </c>
      <c r="BC676" s="99">
        <f>SUMIFS(通讯通路门店!$W:$W,通讯通路门店!$S:$S,$G676,通讯通路门店!$J:$J,"荣耀体验店")+SUMIFS(通讯通路门店!$W:$W,通讯通路门店!$S:$S,$G676,通讯通路门店!$J:$J,"荣耀授权专卖店")</f>
        <v>0</v>
      </c>
      <c r="BD676" s="99">
        <f>SUMIFS(通讯通路门店!$Z:$Z,通讯通路门店!$S:$S,$G676,通讯通路门店!$J:$J,"VIVO体验店")</f>
        <v>0</v>
      </c>
      <c r="BE676" s="99">
        <f>SUMIFS(通讯通路门店!$AB:$AB,通讯通路门店!$S:$S,$G676,通讯通路门店!$J:$J,"OPPO体验店")</f>
        <v>0</v>
      </c>
      <c r="BF676" s="99">
        <f>SUMIFS(通讯通路门店!$X:$X,通讯通路门店!$S:$S,$G676,通讯通路门店!$J:$J,"华为授权体验店")+SUMIFS(通讯通路门店!$AA:$AA,通讯通路门店!$S:$S,$G676,通讯通路门店!$J:$J,"华为堡垒店")</f>
        <v>0</v>
      </c>
      <c r="BG676" s="99">
        <f>SUMIFS(通讯通路门店!$Y:$Y,通讯通路门店!$S:$S,$G676,通讯通路门店!$J:$J,"小米体验店")</f>
        <v>0</v>
      </c>
      <c r="BH676" s="99">
        <f>SUMIFS(通讯通路门店!$AA:$AA,通讯通路门店!$S:$S,$G676,通讯通路门店!$J:$J,"苹果体验店")</f>
        <v>0</v>
      </c>
      <c r="BI676" s="99">
        <f>SUMIFS(通讯通路门店!$K:$K,通讯通路门店!$S:$S,$G676,通讯通路门店!$J:$J,"其他品牌专卖店")</f>
        <v>0</v>
      </c>
      <c r="BJ676" s="99">
        <f>SUMIFS(通讯通路门店!$AC:$AC,通讯通路门店!$S:$S,$G676)</f>
        <v>0</v>
      </c>
      <c r="BK676" s="99">
        <f>SUMIFS(通讯通路门店!$AD:$AD,通讯通路门店!$S:$S,$G676)</f>
        <v>0</v>
      </c>
      <c r="BL676" s="99">
        <f>SUMIFS(通讯通路门店!$AE:$AE,通讯通路门店!$S:$S,$G676)</f>
        <v>0</v>
      </c>
      <c r="BM676" s="99">
        <f>SUMIFS(通讯通路门店!$AF:$AF,通讯通路门店!$S:$S,$G676)</f>
        <v>0</v>
      </c>
      <c r="BN676" s="99">
        <f>SUMIFS(通讯通路门店!$AG:$AG,通讯通路门店!$S:$S,$G676)</f>
        <v>0</v>
      </c>
      <c r="BO676" s="99">
        <f>SUMIFS(通讯通路门店!$AH:$AH,通讯通路门店!$S:$S,$G676)</f>
        <v>0</v>
      </c>
      <c r="BP676" s="99">
        <f>SUMIFS(通讯通路门店!$AI:$AI,通讯通路门店!$S:$S,$G676)</f>
        <v>0</v>
      </c>
      <c r="BQ676" s="83"/>
    </row>
    <row r="677" spans="1:69">
      <c r="A677" s="99" t="str">
        <f>IFERROR(_xlfn.XLOOKUP($G677,通讯通路门店!$S$4:$S$993933,通讯通路门店!$A$4:$A$993933,0,0),"")</f>
        <v/>
      </c>
      <c r="B677" s="99" t="str">
        <f>IFERROR(_xlfn.XLOOKUP($G677,通讯通路门店!$S$4:$S$993933,通讯通路门店!$B$4:$B$993933,0,0),"")</f>
        <v/>
      </c>
      <c r="C677" s="99" t="str">
        <f>IFERROR(_xlfn.XLOOKUP($G677,通讯通路门店!$S$4:$S$993933,通讯通路门店!$C$4:$C$993933,0,0),"")</f>
        <v/>
      </c>
      <c r="D677" s="99" t="str">
        <f>IFERROR(_xlfn.XLOOKUP($G677,通讯通路门店!$S$4:$S$993933,通讯通路门店!$D$4:$D$993933,0,0),"")</f>
        <v/>
      </c>
      <c r="E677" s="83"/>
      <c r="F677" s="83"/>
      <c r="G677" s="101" t="e">
        <v>#N/A</v>
      </c>
      <c r="H677" s="102" t="str">
        <f>IFERROR(_xlfn.XLOOKUP($G677,通讯通路门店!$S$4:$S$993933,通讯通路门店!$R$4:$R$993933,0,0),"")</f>
        <v/>
      </c>
      <c r="I677" s="83"/>
      <c r="J677" s="83"/>
      <c r="K677" s="83"/>
      <c r="L677" s="83"/>
      <c r="M677" s="83"/>
      <c r="N677" s="83"/>
      <c r="O677" s="83"/>
      <c r="P677" s="83"/>
      <c r="Q677" s="83"/>
      <c r="R677" s="83"/>
      <c r="S677" s="83"/>
      <c r="T677" s="83"/>
      <c r="U677" s="99">
        <f>COUNTIF(通讯通路门店!$S:$S,$G677)</f>
        <v>0</v>
      </c>
      <c r="V677" s="99">
        <f>COUNTIFS(通讯通路门店!$S:$S,$G677,通讯通路门店!$J:$J,"综合卖场")</f>
        <v>0</v>
      </c>
      <c r="W677" s="99">
        <f>SUMIFS(通讯通路门店!$AJ:$AJ,通讯通路门店!$S:$S,通讯客户沙盘!$G677)</f>
        <v>0</v>
      </c>
      <c r="X677" s="99">
        <f t="shared" si="50"/>
        <v>0</v>
      </c>
      <c r="Y677" s="99">
        <f>COUNTIFS(通讯通路门店!$S:$S,$G677,通讯通路门店!$J:$J,"荣耀体验店")+COUNTIFS(通讯通路门店!$S:$S,$G677,通讯通路门店!$J:$J,"荣耀授权专卖店")</f>
        <v>0</v>
      </c>
      <c r="Z677" s="99">
        <f>COUNTIFS(通讯通路门店!$S:$S,$G677,通讯通路门店!$J:$J,"VIVO体验店")</f>
        <v>0</v>
      </c>
      <c r="AA677" s="99">
        <f>COUNTIFS(通讯通路门店!$S:$S,$G677,通讯通路门店!$J:$J,"OPPO体验店")</f>
        <v>0</v>
      </c>
      <c r="AB677" s="99">
        <f>COUNTIFS(通讯通路门店!$S:$S,$G677,通讯通路门店!$J:$J,"华为授权体验店")+COUNTIFS(通讯通路门店!$S:$S,$G677,通讯通路门店!$J:$J,"华为堡垒店")</f>
        <v>0</v>
      </c>
      <c r="AC677" s="99">
        <f>COUNTIFS(通讯通路门店!$S:$S,$G677,通讯通路门店!$J:$J,"小米体验店")</f>
        <v>0</v>
      </c>
      <c r="AD677" s="99">
        <f>COUNTIFS(通讯通路门店!$S:$S,$G677,通讯通路门店!$J:$J,"苹果体验店")</f>
        <v>0</v>
      </c>
      <c r="AE677" s="99">
        <f>COUNTIFS(通讯通路门店!$S:$S,$G677,通讯通路门店!$J:$J,"其他品牌专卖店")</f>
        <v>0</v>
      </c>
      <c r="AF677" s="99">
        <f>SUMIFS(通讯通路门店!$BI:$BI,通讯通路门店!$S:$S,$G677)</f>
        <v>0</v>
      </c>
      <c r="AG677" s="99">
        <f>SUMIFS(通讯通路门店!$BH:$BH,通讯通路门店!$S:$S,$G677)</f>
        <v>0</v>
      </c>
      <c r="AH677" s="99">
        <f t="shared" si="51"/>
        <v>0</v>
      </c>
      <c r="AI677" s="99">
        <f>SUMIFS(通讯通路门店!$BB:$BB,通讯通路门店!$S:$S,$G677)</f>
        <v>0</v>
      </c>
      <c r="AJ677" s="99">
        <f>SUMIFS(通讯通路门店!$BE:$BE,通讯通路门店!$S:$S,$G677)</f>
        <v>0</v>
      </c>
      <c r="AK677" s="99">
        <f>SUMIFS(通讯通路门店!$BG:$BG,通讯通路门店!$S:$S,$G677)</f>
        <v>0</v>
      </c>
      <c r="AL677" s="99">
        <f>SUMIFS(通讯通路门店!$BC:$BC,通讯通路门店!$S:$S,$G677)</f>
        <v>0</v>
      </c>
      <c r="AM677" s="99">
        <f>SUMIFS(通讯通路门店!$BD:$BD,通讯通路门店!$S:$S,$G677)</f>
        <v>0</v>
      </c>
      <c r="AN677" s="99">
        <f>SUMIFS(通讯通路门店!$BF:$BF,通讯通路门店!$S:$S,$G677)</f>
        <v>0</v>
      </c>
      <c r="AO677" s="99">
        <f t="shared" si="52"/>
        <v>0</v>
      </c>
      <c r="AP677" s="99">
        <f>SUMIFS(通讯通路门店!$K:$K,通讯通路门店!$S:$S,$G677)</f>
        <v>0</v>
      </c>
      <c r="AQ677" s="83"/>
      <c r="AR677" s="99">
        <f>SUMIFS(通讯通路门店!$T:$T,通讯通路门店!$S:$S,$G677)</f>
        <v>0</v>
      </c>
      <c r="AS677" s="99">
        <f>SUMIFS(通讯通路门店!$U:$U,通讯通路门店!$S:$S,$G677)</f>
        <v>0</v>
      </c>
      <c r="AT677" s="99">
        <f>SUMIFS(通讯通路门店!$V:$V,通讯通路门店!$S:$S,$G677)</f>
        <v>0</v>
      </c>
      <c r="AU677" s="99">
        <f>SUMIFS(通讯通路门店!$W:$W,通讯通路门店!$S:$S,$G677)</f>
        <v>0</v>
      </c>
      <c r="AV677" s="99">
        <f>SUMIFS(通讯通路门店!$Z:$Z,通讯通路门店!$S:$S,$G677)</f>
        <v>0</v>
      </c>
      <c r="AW677" s="99">
        <f>SUMIFS(通讯通路门店!$AB:$AB,通讯通路门店!$S:$S,$G677)</f>
        <v>0</v>
      </c>
      <c r="AX677" s="99">
        <f>SUMIFS(通讯通路门店!$X:$X,通讯通路门店!$S:$S,$G677)</f>
        <v>0</v>
      </c>
      <c r="AY677" s="99">
        <f>SUMIFS(通讯通路门店!$Y:$Y,通讯通路门店!$S:$S,$G677)</f>
        <v>0</v>
      </c>
      <c r="AZ677" s="99">
        <f>SUMIFS(通讯通路门店!$AA:$AA,通讯通路门店!$S:$S,$G677)</f>
        <v>0</v>
      </c>
      <c r="BA677" s="99">
        <f t="shared" si="53"/>
        <v>0</v>
      </c>
      <c r="BB677" s="99">
        <f t="shared" si="54"/>
        <v>0</v>
      </c>
      <c r="BC677" s="99">
        <f>SUMIFS(通讯通路门店!$W:$W,通讯通路门店!$S:$S,$G677,通讯通路门店!$J:$J,"荣耀体验店")+SUMIFS(通讯通路门店!$W:$W,通讯通路门店!$S:$S,$G677,通讯通路门店!$J:$J,"荣耀授权专卖店")</f>
        <v>0</v>
      </c>
      <c r="BD677" s="99">
        <f>SUMIFS(通讯通路门店!$Z:$Z,通讯通路门店!$S:$S,$G677,通讯通路门店!$J:$J,"VIVO体验店")</f>
        <v>0</v>
      </c>
      <c r="BE677" s="99">
        <f>SUMIFS(通讯通路门店!$AB:$AB,通讯通路门店!$S:$S,$G677,通讯通路门店!$J:$J,"OPPO体验店")</f>
        <v>0</v>
      </c>
      <c r="BF677" s="99">
        <f>SUMIFS(通讯通路门店!$X:$X,通讯通路门店!$S:$S,$G677,通讯通路门店!$J:$J,"华为授权体验店")+SUMIFS(通讯通路门店!$AA:$AA,通讯通路门店!$S:$S,$G677,通讯通路门店!$J:$J,"华为堡垒店")</f>
        <v>0</v>
      </c>
      <c r="BG677" s="99">
        <f>SUMIFS(通讯通路门店!$Y:$Y,通讯通路门店!$S:$S,$G677,通讯通路门店!$J:$J,"小米体验店")</f>
        <v>0</v>
      </c>
      <c r="BH677" s="99">
        <f>SUMIFS(通讯通路门店!$AA:$AA,通讯通路门店!$S:$S,$G677,通讯通路门店!$J:$J,"苹果体验店")</f>
        <v>0</v>
      </c>
      <c r="BI677" s="99">
        <f>SUMIFS(通讯通路门店!$K:$K,通讯通路门店!$S:$S,$G677,通讯通路门店!$J:$J,"其他品牌专卖店")</f>
        <v>0</v>
      </c>
      <c r="BJ677" s="99">
        <f>SUMIFS(通讯通路门店!$AC:$AC,通讯通路门店!$S:$S,$G677)</f>
        <v>0</v>
      </c>
      <c r="BK677" s="99">
        <f>SUMIFS(通讯通路门店!$AD:$AD,通讯通路门店!$S:$S,$G677)</f>
        <v>0</v>
      </c>
      <c r="BL677" s="99">
        <f>SUMIFS(通讯通路门店!$AE:$AE,通讯通路门店!$S:$S,$G677)</f>
        <v>0</v>
      </c>
      <c r="BM677" s="99">
        <f>SUMIFS(通讯通路门店!$AF:$AF,通讯通路门店!$S:$S,$G677)</f>
        <v>0</v>
      </c>
      <c r="BN677" s="99">
        <f>SUMIFS(通讯通路门店!$AG:$AG,通讯通路门店!$S:$S,$G677)</f>
        <v>0</v>
      </c>
      <c r="BO677" s="99">
        <f>SUMIFS(通讯通路门店!$AH:$AH,通讯通路门店!$S:$S,$G677)</f>
        <v>0</v>
      </c>
      <c r="BP677" s="99">
        <f>SUMIFS(通讯通路门店!$AI:$AI,通讯通路门店!$S:$S,$G677)</f>
        <v>0</v>
      </c>
      <c r="BQ677" s="83"/>
    </row>
    <row r="678" spans="1:69">
      <c r="A678" s="99" t="str">
        <f>IFERROR(_xlfn.XLOOKUP($G678,通讯通路门店!$S$4:$S$993933,通讯通路门店!$A$4:$A$993933,0,0),"")</f>
        <v/>
      </c>
      <c r="B678" s="99" t="str">
        <f>IFERROR(_xlfn.XLOOKUP($G678,通讯通路门店!$S$4:$S$993933,通讯通路门店!$B$4:$B$993933,0,0),"")</f>
        <v/>
      </c>
      <c r="C678" s="99" t="str">
        <f>IFERROR(_xlfn.XLOOKUP($G678,通讯通路门店!$S$4:$S$993933,通讯通路门店!$C$4:$C$993933,0,0),"")</f>
        <v/>
      </c>
      <c r="D678" s="99" t="str">
        <f>IFERROR(_xlfn.XLOOKUP($G678,通讯通路门店!$S$4:$S$993933,通讯通路门店!$D$4:$D$993933,0,0),"")</f>
        <v/>
      </c>
      <c r="E678" s="83"/>
      <c r="F678" s="83"/>
      <c r="G678" s="101" t="e">
        <v>#N/A</v>
      </c>
      <c r="H678" s="102" t="str">
        <f>IFERROR(_xlfn.XLOOKUP($G678,通讯通路门店!$S$4:$S$993933,通讯通路门店!$R$4:$R$993933,0,0),"")</f>
        <v/>
      </c>
      <c r="I678" s="83"/>
      <c r="J678" s="83"/>
      <c r="K678" s="83"/>
      <c r="L678" s="83"/>
      <c r="M678" s="83"/>
      <c r="N678" s="83"/>
      <c r="O678" s="83"/>
      <c r="P678" s="83"/>
      <c r="Q678" s="83"/>
      <c r="R678" s="83"/>
      <c r="S678" s="83"/>
      <c r="T678" s="83"/>
      <c r="U678" s="99">
        <f>COUNTIF(通讯通路门店!$S:$S,$G678)</f>
        <v>0</v>
      </c>
      <c r="V678" s="99">
        <f>COUNTIFS(通讯通路门店!$S:$S,$G678,通讯通路门店!$J:$J,"综合卖场")</f>
        <v>0</v>
      </c>
      <c r="W678" s="99">
        <f>SUMIFS(通讯通路门店!$AJ:$AJ,通讯通路门店!$S:$S,通讯客户沙盘!$G678)</f>
        <v>0</v>
      </c>
      <c r="X678" s="99">
        <f t="shared" si="50"/>
        <v>0</v>
      </c>
      <c r="Y678" s="99">
        <f>COUNTIFS(通讯通路门店!$S:$S,$G678,通讯通路门店!$J:$J,"荣耀体验店")+COUNTIFS(通讯通路门店!$S:$S,$G678,通讯通路门店!$J:$J,"荣耀授权专卖店")</f>
        <v>0</v>
      </c>
      <c r="Z678" s="99">
        <f>COUNTIFS(通讯通路门店!$S:$S,$G678,通讯通路门店!$J:$J,"VIVO体验店")</f>
        <v>0</v>
      </c>
      <c r="AA678" s="99">
        <f>COUNTIFS(通讯通路门店!$S:$S,$G678,通讯通路门店!$J:$J,"OPPO体验店")</f>
        <v>0</v>
      </c>
      <c r="AB678" s="99">
        <f>COUNTIFS(通讯通路门店!$S:$S,$G678,通讯通路门店!$J:$J,"华为授权体验店")+COUNTIFS(通讯通路门店!$S:$S,$G678,通讯通路门店!$J:$J,"华为堡垒店")</f>
        <v>0</v>
      </c>
      <c r="AC678" s="99">
        <f>COUNTIFS(通讯通路门店!$S:$S,$G678,通讯通路门店!$J:$J,"小米体验店")</f>
        <v>0</v>
      </c>
      <c r="AD678" s="99">
        <f>COUNTIFS(通讯通路门店!$S:$S,$G678,通讯通路门店!$J:$J,"苹果体验店")</f>
        <v>0</v>
      </c>
      <c r="AE678" s="99">
        <f>COUNTIFS(通讯通路门店!$S:$S,$G678,通讯通路门店!$J:$J,"其他品牌专卖店")</f>
        <v>0</v>
      </c>
      <c r="AF678" s="99">
        <f>SUMIFS(通讯通路门店!$BI:$BI,通讯通路门店!$S:$S,$G678)</f>
        <v>0</v>
      </c>
      <c r="AG678" s="99">
        <f>SUMIFS(通讯通路门店!$BH:$BH,通讯通路门店!$S:$S,$G678)</f>
        <v>0</v>
      </c>
      <c r="AH678" s="99">
        <f t="shared" si="51"/>
        <v>0</v>
      </c>
      <c r="AI678" s="99">
        <f>SUMIFS(通讯通路门店!$BB:$BB,通讯通路门店!$S:$S,$G678)</f>
        <v>0</v>
      </c>
      <c r="AJ678" s="99">
        <f>SUMIFS(通讯通路门店!$BE:$BE,通讯通路门店!$S:$S,$G678)</f>
        <v>0</v>
      </c>
      <c r="AK678" s="99">
        <f>SUMIFS(通讯通路门店!$BG:$BG,通讯通路门店!$S:$S,$G678)</f>
        <v>0</v>
      </c>
      <c r="AL678" s="99">
        <f>SUMIFS(通讯通路门店!$BC:$BC,通讯通路门店!$S:$S,$G678)</f>
        <v>0</v>
      </c>
      <c r="AM678" s="99">
        <f>SUMIFS(通讯通路门店!$BD:$BD,通讯通路门店!$S:$S,$G678)</f>
        <v>0</v>
      </c>
      <c r="AN678" s="99">
        <f>SUMIFS(通讯通路门店!$BF:$BF,通讯通路门店!$S:$S,$G678)</f>
        <v>0</v>
      </c>
      <c r="AO678" s="99">
        <f t="shared" si="52"/>
        <v>0</v>
      </c>
      <c r="AP678" s="99">
        <f>SUMIFS(通讯通路门店!$K:$K,通讯通路门店!$S:$S,$G678)</f>
        <v>0</v>
      </c>
      <c r="AQ678" s="83"/>
      <c r="AR678" s="99">
        <f>SUMIFS(通讯通路门店!$T:$T,通讯通路门店!$S:$S,$G678)</f>
        <v>0</v>
      </c>
      <c r="AS678" s="99">
        <f>SUMIFS(通讯通路门店!$U:$U,通讯通路门店!$S:$S,$G678)</f>
        <v>0</v>
      </c>
      <c r="AT678" s="99">
        <f>SUMIFS(通讯通路门店!$V:$V,通讯通路门店!$S:$S,$G678)</f>
        <v>0</v>
      </c>
      <c r="AU678" s="99">
        <f>SUMIFS(通讯通路门店!$W:$W,通讯通路门店!$S:$S,$G678)</f>
        <v>0</v>
      </c>
      <c r="AV678" s="99">
        <f>SUMIFS(通讯通路门店!$Z:$Z,通讯通路门店!$S:$S,$G678)</f>
        <v>0</v>
      </c>
      <c r="AW678" s="99">
        <f>SUMIFS(通讯通路门店!$AB:$AB,通讯通路门店!$S:$S,$G678)</f>
        <v>0</v>
      </c>
      <c r="AX678" s="99">
        <f>SUMIFS(通讯通路门店!$X:$X,通讯通路门店!$S:$S,$G678)</f>
        <v>0</v>
      </c>
      <c r="AY678" s="99">
        <f>SUMIFS(通讯通路门店!$Y:$Y,通讯通路门店!$S:$S,$G678)</f>
        <v>0</v>
      </c>
      <c r="AZ678" s="99">
        <f>SUMIFS(通讯通路门店!$AA:$AA,通讯通路门店!$S:$S,$G678)</f>
        <v>0</v>
      </c>
      <c r="BA678" s="99">
        <f t="shared" si="53"/>
        <v>0</v>
      </c>
      <c r="BB678" s="99">
        <f t="shared" si="54"/>
        <v>0</v>
      </c>
      <c r="BC678" s="99">
        <f>SUMIFS(通讯通路门店!$W:$W,通讯通路门店!$S:$S,$G678,通讯通路门店!$J:$J,"荣耀体验店")+SUMIFS(通讯通路门店!$W:$W,通讯通路门店!$S:$S,$G678,通讯通路门店!$J:$J,"荣耀授权专卖店")</f>
        <v>0</v>
      </c>
      <c r="BD678" s="99">
        <f>SUMIFS(通讯通路门店!$Z:$Z,通讯通路门店!$S:$S,$G678,通讯通路门店!$J:$J,"VIVO体验店")</f>
        <v>0</v>
      </c>
      <c r="BE678" s="99">
        <f>SUMIFS(通讯通路门店!$AB:$AB,通讯通路门店!$S:$S,$G678,通讯通路门店!$J:$J,"OPPO体验店")</f>
        <v>0</v>
      </c>
      <c r="BF678" s="99">
        <f>SUMIFS(通讯通路门店!$X:$X,通讯通路门店!$S:$S,$G678,通讯通路门店!$J:$J,"华为授权体验店")+SUMIFS(通讯通路门店!$AA:$AA,通讯通路门店!$S:$S,$G678,通讯通路门店!$J:$J,"华为堡垒店")</f>
        <v>0</v>
      </c>
      <c r="BG678" s="99">
        <f>SUMIFS(通讯通路门店!$Y:$Y,通讯通路门店!$S:$S,$G678,通讯通路门店!$J:$J,"小米体验店")</f>
        <v>0</v>
      </c>
      <c r="BH678" s="99">
        <f>SUMIFS(通讯通路门店!$AA:$AA,通讯通路门店!$S:$S,$G678,通讯通路门店!$J:$J,"苹果体验店")</f>
        <v>0</v>
      </c>
      <c r="BI678" s="99">
        <f>SUMIFS(通讯通路门店!$K:$K,通讯通路门店!$S:$S,$G678,通讯通路门店!$J:$J,"其他品牌专卖店")</f>
        <v>0</v>
      </c>
      <c r="BJ678" s="99">
        <f>SUMIFS(通讯通路门店!$AC:$AC,通讯通路门店!$S:$S,$G678)</f>
        <v>0</v>
      </c>
      <c r="BK678" s="99">
        <f>SUMIFS(通讯通路门店!$AD:$AD,通讯通路门店!$S:$S,$G678)</f>
        <v>0</v>
      </c>
      <c r="BL678" s="99">
        <f>SUMIFS(通讯通路门店!$AE:$AE,通讯通路门店!$S:$S,$G678)</f>
        <v>0</v>
      </c>
      <c r="BM678" s="99">
        <f>SUMIFS(通讯通路门店!$AF:$AF,通讯通路门店!$S:$S,$G678)</f>
        <v>0</v>
      </c>
      <c r="BN678" s="99">
        <f>SUMIFS(通讯通路门店!$AG:$AG,通讯通路门店!$S:$S,$G678)</f>
        <v>0</v>
      </c>
      <c r="BO678" s="99">
        <f>SUMIFS(通讯通路门店!$AH:$AH,通讯通路门店!$S:$S,$G678)</f>
        <v>0</v>
      </c>
      <c r="BP678" s="99">
        <f>SUMIFS(通讯通路门店!$AI:$AI,通讯通路门店!$S:$S,$G678)</f>
        <v>0</v>
      </c>
      <c r="BQ678" s="83"/>
    </row>
    <row r="679" spans="1:69">
      <c r="A679" s="99" t="str">
        <f>IFERROR(_xlfn.XLOOKUP($G679,通讯通路门店!$S$4:$S$993933,通讯通路门店!$A$4:$A$993933,0,0),"")</f>
        <v/>
      </c>
      <c r="B679" s="99" t="str">
        <f>IFERROR(_xlfn.XLOOKUP($G679,通讯通路门店!$S$4:$S$993933,通讯通路门店!$B$4:$B$993933,0,0),"")</f>
        <v/>
      </c>
      <c r="C679" s="99" t="str">
        <f>IFERROR(_xlfn.XLOOKUP($G679,通讯通路门店!$S$4:$S$993933,通讯通路门店!$C$4:$C$993933,0,0),"")</f>
        <v/>
      </c>
      <c r="D679" s="99" t="str">
        <f>IFERROR(_xlfn.XLOOKUP($G679,通讯通路门店!$S$4:$S$993933,通讯通路门店!$D$4:$D$993933,0,0),"")</f>
        <v/>
      </c>
      <c r="E679" s="83"/>
      <c r="F679" s="83"/>
      <c r="G679" s="101" t="e">
        <v>#N/A</v>
      </c>
      <c r="H679" s="102" t="str">
        <f>IFERROR(_xlfn.XLOOKUP($G679,通讯通路门店!$S$4:$S$993933,通讯通路门店!$R$4:$R$993933,0,0),"")</f>
        <v/>
      </c>
      <c r="I679" s="83"/>
      <c r="J679" s="83"/>
      <c r="K679" s="83"/>
      <c r="L679" s="83"/>
      <c r="M679" s="83"/>
      <c r="N679" s="83"/>
      <c r="O679" s="83"/>
      <c r="P679" s="83"/>
      <c r="Q679" s="83"/>
      <c r="R679" s="83"/>
      <c r="S679" s="83"/>
      <c r="T679" s="83"/>
      <c r="U679" s="99">
        <f>COUNTIF(通讯通路门店!$S:$S,$G679)</f>
        <v>0</v>
      </c>
      <c r="V679" s="99">
        <f>COUNTIFS(通讯通路门店!$S:$S,$G679,通讯通路门店!$J:$J,"综合卖场")</f>
        <v>0</v>
      </c>
      <c r="W679" s="99">
        <f>SUMIFS(通讯通路门店!$AJ:$AJ,通讯通路门店!$S:$S,通讯客户沙盘!$G679)</f>
        <v>0</v>
      </c>
      <c r="X679" s="99">
        <f t="shared" si="50"/>
        <v>0</v>
      </c>
      <c r="Y679" s="99">
        <f>COUNTIFS(通讯通路门店!$S:$S,$G679,通讯通路门店!$J:$J,"荣耀体验店")+COUNTIFS(通讯通路门店!$S:$S,$G679,通讯通路门店!$J:$J,"荣耀授权专卖店")</f>
        <v>0</v>
      </c>
      <c r="Z679" s="99">
        <f>COUNTIFS(通讯通路门店!$S:$S,$G679,通讯通路门店!$J:$J,"VIVO体验店")</f>
        <v>0</v>
      </c>
      <c r="AA679" s="99">
        <f>COUNTIFS(通讯通路门店!$S:$S,$G679,通讯通路门店!$J:$J,"OPPO体验店")</f>
        <v>0</v>
      </c>
      <c r="AB679" s="99">
        <f>COUNTIFS(通讯通路门店!$S:$S,$G679,通讯通路门店!$J:$J,"华为授权体验店")+COUNTIFS(通讯通路门店!$S:$S,$G679,通讯通路门店!$J:$J,"华为堡垒店")</f>
        <v>0</v>
      </c>
      <c r="AC679" s="99">
        <f>COUNTIFS(通讯通路门店!$S:$S,$G679,通讯通路门店!$J:$J,"小米体验店")</f>
        <v>0</v>
      </c>
      <c r="AD679" s="99">
        <f>COUNTIFS(通讯通路门店!$S:$S,$G679,通讯通路门店!$J:$J,"苹果体验店")</f>
        <v>0</v>
      </c>
      <c r="AE679" s="99">
        <f>COUNTIFS(通讯通路门店!$S:$S,$G679,通讯通路门店!$J:$J,"其他品牌专卖店")</f>
        <v>0</v>
      </c>
      <c r="AF679" s="99">
        <f>SUMIFS(通讯通路门店!$BI:$BI,通讯通路门店!$S:$S,$G679)</f>
        <v>0</v>
      </c>
      <c r="AG679" s="99">
        <f>SUMIFS(通讯通路门店!$BH:$BH,通讯通路门店!$S:$S,$G679)</f>
        <v>0</v>
      </c>
      <c r="AH679" s="99">
        <f t="shared" si="51"/>
        <v>0</v>
      </c>
      <c r="AI679" s="99">
        <f>SUMIFS(通讯通路门店!$BB:$BB,通讯通路门店!$S:$S,$G679)</f>
        <v>0</v>
      </c>
      <c r="AJ679" s="99">
        <f>SUMIFS(通讯通路门店!$BE:$BE,通讯通路门店!$S:$S,$G679)</f>
        <v>0</v>
      </c>
      <c r="AK679" s="99">
        <f>SUMIFS(通讯通路门店!$BG:$BG,通讯通路门店!$S:$S,$G679)</f>
        <v>0</v>
      </c>
      <c r="AL679" s="99">
        <f>SUMIFS(通讯通路门店!$BC:$BC,通讯通路门店!$S:$S,$G679)</f>
        <v>0</v>
      </c>
      <c r="AM679" s="99">
        <f>SUMIFS(通讯通路门店!$BD:$BD,通讯通路门店!$S:$S,$G679)</f>
        <v>0</v>
      </c>
      <c r="AN679" s="99">
        <f>SUMIFS(通讯通路门店!$BF:$BF,通讯通路门店!$S:$S,$G679)</f>
        <v>0</v>
      </c>
      <c r="AO679" s="99">
        <f t="shared" si="52"/>
        <v>0</v>
      </c>
      <c r="AP679" s="99">
        <f>SUMIFS(通讯通路门店!$K:$K,通讯通路门店!$S:$S,$G679)</f>
        <v>0</v>
      </c>
      <c r="AQ679" s="83"/>
      <c r="AR679" s="99">
        <f>SUMIFS(通讯通路门店!$T:$T,通讯通路门店!$S:$S,$G679)</f>
        <v>0</v>
      </c>
      <c r="AS679" s="99">
        <f>SUMIFS(通讯通路门店!$U:$U,通讯通路门店!$S:$S,$G679)</f>
        <v>0</v>
      </c>
      <c r="AT679" s="99">
        <f>SUMIFS(通讯通路门店!$V:$V,通讯通路门店!$S:$S,$G679)</f>
        <v>0</v>
      </c>
      <c r="AU679" s="99">
        <f>SUMIFS(通讯通路门店!$W:$W,通讯通路门店!$S:$S,$G679)</f>
        <v>0</v>
      </c>
      <c r="AV679" s="99">
        <f>SUMIFS(通讯通路门店!$Z:$Z,通讯通路门店!$S:$S,$G679)</f>
        <v>0</v>
      </c>
      <c r="AW679" s="99">
        <f>SUMIFS(通讯通路门店!$AB:$AB,通讯通路门店!$S:$S,$G679)</f>
        <v>0</v>
      </c>
      <c r="AX679" s="99">
        <f>SUMIFS(通讯通路门店!$X:$X,通讯通路门店!$S:$S,$G679)</f>
        <v>0</v>
      </c>
      <c r="AY679" s="99">
        <f>SUMIFS(通讯通路门店!$Y:$Y,通讯通路门店!$S:$S,$G679)</f>
        <v>0</v>
      </c>
      <c r="AZ679" s="99">
        <f>SUMIFS(通讯通路门店!$AA:$AA,通讯通路门店!$S:$S,$G679)</f>
        <v>0</v>
      </c>
      <c r="BA679" s="99">
        <f t="shared" si="53"/>
        <v>0</v>
      </c>
      <c r="BB679" s="99">
        <f t="shared" si="54"/>
        <v>0</v>
      </c>
      <c r="BC679" s="99">
        <f>SUMIFS(通讯通路门店!$W:$W,通讯通路门店!$S:$S,$G679,通讯通路门店!$J:$J,"荣耀体验店")+SUMIFS(通讯通路门店!$W:$W,通讯通路门店!$S:$S,$G679,通讯通路门店!$J:$J,"荣耀授权专卖店")</f>
        <v>0</v>
      </c>
      <c r="BD679" s="99">
        <f>SUMIFS(通讯通路门店!$Z:$Z,通讯通路门店!$S:$S,$G679,通讯通路门店!$J:$J,"VIVO体验店")</f>
        <v>0</v>
      </c>
      <c r="BE679" s="99">
        <f>SUMIFS(通讯通路门店!$AB:$AB,通讯通路门店!$S:$S,$G679,通讯通路门店!$J:$J,"OPPO体验店")</f>
        <v>0</v>
      </c>
      <c r="BF679" s="99">
        <f>SUMIFS(通讯通路门店!$X:$X,通讯通路门店!$S:$S,$G679,通讯通路门店!$J:$J,"华为授权体验店")+SUMIFS(通讯通路门店!$AA:$AA,通讯通路门店!$S:$S,$G679,通讯通路门店!$J:$J,"华为堡垒店")</f>
        <v>0</v>
      </c>
      <c r="BG679" s="99">
        <f>SUMIFS(通讯通路门店!$Y:$Y,通讯通路门店!$S:$S,$G679,通讯通路门店!$J:$J,"小米体验店")</f>
        <v>0</v>
      </c>
      <c r="BH679" s="99">
        <f>SUMIFS(通讯通路门店!$AA:$AA,通讯通路门店!$S:$S,$G679,通讯通路门店!$J:$J,"苹果体验店")</f>
        <v>0</v>
      </c>
      <c r="BI679" s="99">
        <f>SUMIFS(通讯通路门店!$K:$K,通讯通路门店!$S:$S,$G679,通讯通路门店!$J:$J,"其他品牌专卖店")</f>
        <v>0</v>
      </c>
      <c r="BJ679" s="99">
        <f>SUMIFS(通讯通路门店!$AC:$AC,通讯通路门店!$S:$S,$G679)</f>
        <v>0</v>
      </c>
      <c r="BK679" s="99">
        <f>SUMIFS(通讯通路门店!$AD:$AD,通讯通路门店!$S:$S,$G679)</f>
        <v>0</v>
      </c>
      <c r="BL679" s="99">
        <f>SUMIFS(通讯通路门店!$AE:$AE,通讯通路门店!$S:$S,$G679)</f>
        <v>0</v>
      </c>
      <c r="BM679" s="99">
        <f>SUMIFS(通讯通路门店!$AF:$AF,通讯通路门店!$S:$S,$G679)</f>
        <v>0</v>
      </c>
      <c r="BN679" s="99">
        <f>SUMIFS(通讯通路门店!$AG:$AG,通讯通路门店!$S:$S,$G679)</f>
        <v>0</v>
      </c>
      <c r="BO679" s="99">
        <f>SUMIFS(通讯通路门店!$AH:$AH,通讯通路门店!$S:$S,$G679)</f>
        <v>0</v>
      </c>
      <c r="BP679" s="99">
        <f>SUMIFS(通讯通路门店!$AI:$AI,通讯通路门店!$S:$S,$G679)</f>
        <v>0</v>
      </c>
      <c r="BQ679" s="83"/>
    </row>
    <row r="680" spans="1:69">
      <c r="A680" s="99" t="str">
        <f>IFERROR(_xlfn.XLOOKUP($G680,通讯通路门店!$S$4:$S$993933,通讯通路门店!$A$4:$A$993933,0,0),"")</f>
        <v/>
      </c>
      <c r="B680" s="99" t="str">
        <f>IFERROR(_xlfn.XLOOKUP($G680,通讯通路门店!$S$4:$S$993933,通讯通路门店!$B$4:$B$993933,0,0),"")</f>
        <v/>
      </c>
      <c r="C680" s="99" t="str">
        <f>IFERROR(_xlfn.XLOOKUP($G680,通讯通路门店!$S$4:$S$993933,通讯通路门店!$C$4:$C$993933,0,0),"")</f>
        <v/>
      </c>
      <c r="D680" s="99" t="str">
        <f>IFERROR(_xlfn.XLOOKUP($G680,通讯通路门店!$S$4:$S$993933,通讯通路门店!$D$4:$D$993933,0,0),"")</f>
        <v/>
      </c>
      <c r="E680" s="83"/>
      <c r="F680" s="83"/>
      <c r="G680" s="101" t="e">
        <v>#N/A</v>
      </c>
      <c r="H680" s="102" t="str">
        <f>IFERROR(_xlfn.XLOOKUP($G680,通讯通路门店!$S$4:$S$993933,通讯通路门店!$R$4:$R$993933,0,0),"")</f>
        <v/>
      </c>
      <c r="I680" s="83"/>
      <c r="J680" s="83"/>
      <c r="K680" s="83"/>
      <c r="L680" s="83"/>
      <c r="M680" s="83"/>
      <c r="N680" s="83"/>
      <c r="O680" s="83"/>
      <c r="P680" s="83"/>
      <c r="Q680" s="83"/>
      <c r="R680" s="83"/>
      <c r="S680" s="83"/>
      <c r="T680" s="83"/>
      <c r="U680" s="99">
        <f>COUNTIF(通讯通路门店!$S:$S,$G680)</f>
        <v>0</v>
      </c>
      <c r="V680" s="99">
        <f>COUNTIFS(通讯通路门店!$S:$S,$G680,通讯通路门店!$J:$J,"综合卖场")</f>
        <v>0</v>
      </c>
      <c r="W680" s="99">
        <f>SUMIFS(通讯通路门店!$AJ:$AJ,通讯通路门店!$S:$S,通讯客户沙盘!$G680)</f>
        <v>0</v>
      </c>
      <c r="X680" s="99">
        <f t="shared" si="50"/>
        <v>0</v>
      </c>
      <c r="Y680" s="99">
        <f>COUNTIFS(通讯通路门店!$S:$S,$G680,通讯通路门店!$J:$J,"荣耀体验店")+COUNTIFS(通讯通路门店!$S:$S,$G680,通讯通路门店!$J:$J,"荣耀授权专卖店")</f>
        <v>0</v>
      </c>
      <c r="Z680" s="99">
        <f>COUNTIFS(通讯通路门店!$S:$S,$G680,通讯通路门店!$J:$J,"VIVO体验店")</f>
        <v>0</v>
      </c>
      <c r="AA680" s="99">
        <f>COUNTIFS(通讯通路门店!$S:$S,$G680,通讯通路门店!$J:$J,"OPPO体验店")</f>
        <v>0</v>
      </c>
      <c r="AB680" s="99">
        <f>COUNTIFS(通讯通路门店!$S:$S,$G680,通讯通路门店!$J:$J,"华为授权体验店")+COUNTIFS(通讯通路门店!$S:$S,$G680,通讯通路门店!$J:$J,"华为堡垒店")</f>
        <v>0</v>
      </c>
      <c r="AC680" s="99">
        <f>COUNTIFS(通讯通路门店!$S:$S,$G680,通讯通路门店!$J:$J,"小米体验店")</f>
        <v>0</v>
      </c>
      <c r="AD680" s="99">
        <f>COUNTIFS(通讯通路门店!$S:$S,$G680,通讯通路门店!$J:$J,"苹果体验店")</f>
        <v>0</v>
      </c>
      <c r="AE680" s="99">
        <f>COUNTIFS(通讯通路门店!$S:$S,$G680,通讯通路门店!$J:$J,"其他品牌专卖店")</f>
        <v>0</v>
      </c>
      <c r="AF680" s="99">
        <f>SUMIFS(通讯通路门店!$BI:$BI,通讯通路门店!$S:$S,$G680)</f>
        <v>0</v>
      </c>
      <c r="AG680" s="99">
        <f>SUMIFS(通讯通路门店!$BH:$BH,通讯通路门店!$S:$S,$G680)</f>
        <v>0</v>
      </c>
      <c r="AH680" s="99">
        <f t="shared" si="51"/>
        <v>0</v>
      </c>
      <c r="AI680" s="99">
        <f>SUMIFS(通讯通路门店!$BB:$BB,通讯通路门店!$S:$S,$G680)</f>
        <v>0</v>
      </c>
      <c r="AJ680" s="99">
        <f>SUMIFS(通讯通路门店!$BE:$BE,通讯通路门店!$S:$S,$G680)</f>
        <v>0</v>
      </c>
      <c r="AK680" s="99">
        <f>SUMIFS(通讯通路门店!$BG:$BG,通讯通路门店!$S:$S,$G680)</f>
        <v>0</v>
      </c>
      <c r="AL680" s="99">
        <f>SUMIFS(通讯通路门店!$BC:$BC,通讯通路门店!$S:$S,$G680)</f>
        <v>0</v>
      </c>
      <c r="AM680" s="99">
        <f>SUMIFS(通讯通路门店!$BD:$BD,通讯通路门店!$S:$S,$G680)</f>
        <v>0</v>
      </c>
      <c r="AN680" s="99">
        <f>SUMIFS(通讯通路门店!$BF:$BF,通讯通路门店!$S:$S,$G680)</f>
        <v>0</v>
      </c>
      <c r="AO680" s="99">
        <f t="shared" si="52"/>
        <v>0</v>
      </c>
      <c r="AP680" s="99">
        <f>SUMIFS(通讯通路门店!$K:$K,通讯通路门店!$S:$S,$G680)</f>
        <v>0</v>
      </c>
      <c r="AQ680" s="83"/>
      <c r="AR680" s="99">
        <f>SUMIFS(通讯通路门店!$T:$T,通讯通路门店!$S:$S,$G680)</f>
        <v>0</v>
      </c>
      <c r="AS680" s="99">
        <f>SUMIFS(通讯通路门店!$U:$U,通讯通路门店!$S:$S,$G680)</f>
        <v>0</v>
      </c>
      <c r="AT680" s="99">
        <f>SUMIFS(通讯通路门店!$V:$V,通讯通路门店!$S:$S,$G680)</f>
        <v>0</v>
      </c>
      <c r="AU680" s="99">
        <f>SUMIFS(通讯通路门店!$W:$W,通讯通路门店!$S:$S,$G680)</f>
        <v>0</v>
      </c>
      <c r="AV680" s="99">
        <f>SUMIFS(通讯通路门店!$Z:$Z,通讯通路门店!$S:$S,$G680)</f>
        <v>0</v>
      </c>
      <c r="AW680" s="99">
        <f>SUMIFS(通讯通路门店!$AB:$AB,通讯通路门店!$S:$S,$G680)</f>
        <v>0</v>
      </c>
      <c r="AX680" s="99">
        <f>SUMIFS(通讯通路门店!$X:$X,通讯通路门店!$S:$S,$G680)</f>
        <v>0</v>
      </c>
      <c r="AY680" s="99">
        <f>SUMIFS(通讯通路门店!$Y:$Y,通讯通路门店!$S:$S,$G680)</f>
        <v>0</v>
      </c>
      <c r="AZ680" s="99">
        <f>SUMIFS(通讯通路门店!$AA:$AA,通讯通路门店!$S:$S,$G680)</f>
        <v>0</v>
      </c>
      <c r="BA680" s="99">
        <f t="shared" si="53"/>
        <v>0</v>
      </c>
      <c r="BB680" s="99">
        <f t="shared" si="54"/>
        <v>0</v>
      </c>
      <c r="BC680" s="99">
        <f>SUMIFS(通讯通路门店!$W:$W,通讯通路门店!$S:$S,$G680,通讯通路门店!$J:$J,"荣耀体验店")+SUMIFS(通讯通路门店!$W:$W,通讯通路门店!$S:$S,$G680,通讯通路门店!$J:$J,"荣耀授权专卖店")</f>
        <v>0</v>
      </c>
      <c r="BD680" s="99">
        <f>SUMIFS(通讯通路门店!$Z:$Z,通讯通路门店!$S:$S,$G680,通讯通路门店!$J:$J,"VIVO体验店")</f>
        <v>0</v>
      </c>
      <c r="BE680" s="99">
        <f>SUMIFS(通讯通路门店!$AB:$AB,通讯通路门店!$S:$S,$G680,通讯通路门店!$J:$J,"OPPO体验店")</f>
        <v>0</v>
      </c>
      <c r="BF680" s="99">
        <f>SUMIFS(通讯通路门店!$X:$X,通讯通路门店!$S:$S,$G680,通讯通路门店!$J:$J,"华为授权体验店")+SUMIFS(通讯通路门店!$AA:$AA,通讯通路门店!$S:$S,$G680,通讯通路门店!$J:$J,"华为堡垒店")</f>
        <v>0</v>
      </c>
      <c r="BG680" s="99">
        <f>SUMIFS(通讯通路门店!$Y:$Y,通讯通路门店!$S:$S,$G680,通讯通路门店!$J:$J,"小米体验店")</f>
        <v>0</v>
      </c>
      <c r="BH680" s="99">
        <f>SUMIFS(通讯通路门店!$AA:$AA,通讯通路门店!$S:$S,$G680,通讯通路门店!$J:$J,"苹果体验店")</f>
        <v>0</v>
      </c>
      <c r="BI680" s="99">
        <f>SUMIFS(通讯通路门店!$K:$K,通讯通路门店!$S:$S,$G680,通讯通路门店!$J:$J,"其他品牌专卖店")</f>
        <v>0</v>
      </c>
      <c r="BJ680" s="99">
        <f>SUMIFS(通讯通路门店!$AC:$AC,通讯通路门店!$S:$S,$G680)</f>
        <v>0</v>
      </c>
      <c r="BK680" s="99">
        <f>SUMIFS(通讯通路门店!$AD:$AD,通讯通路门店!$S:$S,$G680)</f>
        <v>0</v>
      </c>
      <c r="BL680" s="99">
        <f>SUMIFS(通讯通路门店!$AE:$AE,通讯通路门店!$S:$S,$G680)</f>
        <v>0</v>
      </c>
      <c r="BM680" s="99">
        <f>SUMIFS(通讯通路门店!$AF:$AF,通讯通路门店!$S:$S,$G680)</f>
        <v>0</v>
      </c>
      <c r="BN680" s="99">
        <f>SUMIFS(通讯通路门店!$AG:$AG,通讯通路门店!$S:$S,$G680)</f>
        <v>0</v>
      </c>
      <c r="BO680" s="99">
        <f>SUMIFS(通讯通路门店!$AH:$AH,通讯通路门店!$S:$S,$G680)</f>
        <v>0</v>
      </c>
      <c r="BP680" s="99">
        <f>SUMIFS(通讯通路门店!$AI:$AI,通讯通路门店!$S:$S,$G680)</f>
        <v>0</v>
      </c>
      <c r="BQ680" s="83"/>
    </row>
    <row r="681" spans="1:69">
      <c r="A681" s="99" t="str">
        <f>IFERROR(_xlfn.XLOOKUP($G681,通讯通路门店!$S$4:$S$993933,通讯通路门店!$A$4:$A$993933,0,0),"")</f>
        <v/>
      </c>
      <c r="B681" s="99" t="str">
        <f>IFERROR(_xlfn.XLOOKUP($G681,通讯通路门店!$S$4:$S$993933,通讯通路门店!$B$4:$B$993933,0,0),"")</f>
        <v/>
      </c>
      <c r="C681" s="99" t="str">
        <f>IFERROR(_xlfn.XLOOKUP($G681,通讯通路门店!$S$4:$S$993933,通讯通路门店!$C$4:$C$993933,0,0),"")</f>
        <v/>
      </c>
      <c r="D681" s="99" t="str">
        <f>IFERROR(_xlfn.XLOOKUP($G681,通讯通路门店!$S$4:$S$993933,通讯通路门店!$D$4:$D$993933,0,0),"")</f>
        <v/>
      </c>
      <c r="E681" s="83"/>
      <c r="F681" s="83"/>
      <c r="G681" s="101" t="e">
        <v>#N/A</v>
      </c>
      <c r="H681" s="102" t="str">
        <f>IFERROR(_xlfn.XLOOKUP($G681,通讯通路门店!$S$4:$S$993933,通讯通路门店!$R$4:$R$993933,0,0),"")</f>
        <v/>
      </c>
      <c r="I681" s="83"/>
      <c r="J681" s="83"/>
      <c r="K681" s="83"/>
      <c r="L681" s="83"/>
      <c r="M681" s="83"/>
      <c r="N681" s="83"/>
      <c r="O681" s="83"/>
      <c r="P681" s="83"/>
      <c r="Q681" s="83"/>
      <c r="R681" s="83"/>
      <c r="S681" s="83"/>
      <c r="T681" s="83"/>
      <c r="U681" s="99">
        <f>COUNTIF(通讯通路门店!$S:$S,$G681)</f>
        <v>0</v>
      </c>
      <c r="V681" s="99">
        <f>COUNTIFS(通讯通路门店!$S:$S,$G681,通讯通路门店!$J:$J,"综合卖场")</f>
        <v>0</v>
      </c>
      <c r="W681" s="99">
        <f>SUMIFS(通讯通路门店!$AJ:$AJ,通讯通路门店!$S:$S,通讯客户沙盘!$G681)</f>
        <v>0</v>
      </c>
      <c r="X681" s="99">
        <f t="shared" si="50"/>
        <v>0</v>
      </c>
      <c r="Y681" s="99">
        <f>COUNTIFS(通讯通路门店!$S:$S,$G681,通讯通路门店!$J:$J,"荣耀体验店")+COUNTIFS(通讯通路门店!$S:$S,$G681,通讯通路门店!$J:$J,"荣耀授权专卖店")</f>
        <v>0</v>
      </c>
      <c r="Z681" s="99">
        <f>COUNTIFS(通讯通路门店!$S:$S,$G681,通讯通路门店!$J:$J,"VIVO体验店")</f>
        <v>0</v>
      </c>
      <c r="AA681" s="99">
        <f>COUNTIFS(通讯通路门店!$S:$S,$G681,通讯通路门店!$J:$J,"OPPO体验店")</f>
        <v>0</v>
      </c>
      <c r="AB681" s="99">
        <f>COUNTIFS(通讯通路门店!$S:$S,$G681,通讯通路门店!$J:$J,"华为授权体验店")+COUNTIFS(通讯通路门店!$S:$S,$G681,通讯通路门店!$J:$J,"华为堡垒店")</f>
        <v>0</v>
      </c>
      <c r="AC681" s="99">
        <f>COUNTIFS(通讯通路门店!$S:$S,$G681,通讯通路门店!$J:$J,"小米体验店")</f>
        <v>0</v>
      </c>
      <c r="AD681" s="99">
        <f>COUNTIFS(通讯通路门店!$S:$S,$G681,通讯通路门店!$J:$J,"苹果体验店")</f>
        <v>0</v>
      </c>
      <c r="AE681" s="99">
        <f>COUNTIFS(通讯通路门店!$S:$S,$G681,通讯通路门店!$J:$J,"其他品牌专卖店")</f>
        <v>0</v>
      </c>
      <c r="AF681" s="99">
        <f>SUMIFS(通讯通路门店!$BI:$BI,通讯通路门店!$S:$S,$G681)</f>
        <v>0</v>
      </c>
      <c r="AG681" s="99">
        <f>SUMIFS(通讯通路门店!$BH:$BH,通讯通路门店!$S:$S,$G681)</f>
        <v>0</v>
      </c>
      <c r="AH681" s="99">
        <f t="shared" si="51"/>
        <v>0</v>
      </c>
      <c r="AI681" s="99">
        <f>SUMIFS(通讯通路门店!$BB:$BB,通讯通路门店!$S:$S,$G681)</f>
        <v>0</v>
      </c>
      <c r="AJ681" s="99">
        <f>SUMIFS(通讯通路门店!$BE:$BE,通讯通路门店!$S:$S,$G681)</f>
        <v>0</v>
      </c>
      <c r="AK681" s="99">
        <f>SUMIFS(通讯通路门店!$BG:$BG,通讯通路门店!$S:$S,$G681)</f>
        <v>0</v>
      </c>
      <c r="AL681" s="99">
        <f>SUMIFS(通讯通路门店!$BC:$BC,通讯通路门店!$S:$S,$G681)</f>
        <v>0</v>
      </c>
      <c r="AM681" s="99">
        <f>SUMIFS(通讯通路门店!$BD:$BD,通讯通路门店!$S:$S,$G681)</f>
        <v>0</v>
      </c>
      <c r="AN681" s="99">
        <f>SUMIFS(通讯通路门店!$BF:$BF,通讯通路门店!$S:$S,$G681)</f>
        <v>0</v>
      </c>
      <c r="AO681" s="99">
        <f t="shared" si="52"/>
        <v>0</v>
      </c>
      <c r="AP681" s="99">
        <f>SUMIFS(通讯通路门店!$K:$K,通讯通路门店!$S:$S,$G681)</f>
        <v>0</v>
      </c>
      <c r="AQ681" s="83"/>
      <c r="AR681" s="99">
        <f>SUMIFS(通讯通路门店!$T:$T,通讯通路门店!$S:$S,$G681)</f>
        <v>0</v>
      </c>
      <c r="AS681" s="99">
        <f>SUMIFS(通讯通路门店!$U:$U,通讯通路门店!$S:$S,$G681)</f>
        <v>0</v>
      </c>
      <c r="AT681" s="99">
        <f>SUMIFS(通讯通路门店!$V:$V,通讯通路门店!$S:$S,$G681)</f>
        <v>0</v>
      </c>
      <c r="AU681" s="99">
        <f>SUMIFS(通讯通路门店!$W:$W,通讯通路门店!$S:$S,$G681)</f>
        <v>0</v>
      </c>
      <c r="AV681" s="99">
        <f>SUMIFS(通讯通路门店!$Z:$Z,通讯通路门店!$S:$S,$G681)</f>
        <v>0</v>
      </c>
      <c r="AW681" s="99">
        <f>SUMIFS(通讯通路门店!$AB:$AB,通讯通路门店!$S:$S,$G681)</f>
        <v>0</v>
      </c>
      <c r="AX681" s="99">
        <f>SUMIFS(通讯通路门店!$X:$X,通讯通路门店!$S:$S,$G681)</f>
        <v>0</v>
      </c>
      <c r="AY681" s="99">
        <f>SUMIFS(通讯通路门店!$Y:$Y,通讯通路门店!$S:$S,$G681)</f>
        <v>0</v>
      </c>
      <c r="AZ681" s="99">
        <f>SUMIFS(通讯通路门店!$AA:$AA,通讯通路门店!$S:$S,$G681)</f>
        <v>0</v>
      </c>
      <c r="BA681" s="99">
        <f t="shared" si="53"/>
        <v>0</v>
      </c>
      <c r="BB681" s="99">
        <f t="shared" si="54"/>
        <v>0</v>
      </c>
      <c r="BC681" s="99">
        <f>SUMIFS(通讯通路门店!$W:$W,通讯通路门店!$S:$S,$G681,通讯通路门店!$J:$J,"荣耀体验店")+SUMIFS(通讯通路门店!$W:$W,通讯通路门店!$S:$S,$G681,通讯通路门店!$J:$J,"荣耀授权专卖店")</f>
        <v>0</v>
      </c>
      <c r="BD681" s="99">
        <f>SUMIFS(通讯通路门店!$Z:$Z,通讯通路门店!$S:$S,$G681,通讯通路门店!$J:$J,"VIVO体验店")</f>
        <v>0</v>
      </c>
      <c r="BE681" s="99">
        <f>SUMIFS(通讯通路门店!$AB:$AB,通讯通路门店!$S:$S,$G681,通讯通路门店!$J:$J,"OPPO体验店")</f>
        <v>0</v>
      </c>
      <c r="BF681" s="99">
        <f>SUMIFS(通讯通路门店!$X:$X,通讯通路门店!$S:$S,$G681,通讯通路门店!$J:$J,"华为授权体验店")+SUMIFS(通讯通路门店!$AA:$AA,通讯通路门店!$S:$S,$G681,通讯通路门店!$J:$J,"华为堡垒店")</f>
        <v>0</v>
      </c>
      <c r="BG681" s="99">
        <f>SUMIFS(通讯通路门店!$Y:$Y,通讯通路门店!$S:$S,$G681,通讯通路门店!$J:$J,"小米体验店")</f>
        <v>0</v>
      </c>
      <c r="BH681" s="99">
        <f>SUMIFS(通讯通路门店!$AA:$AA,通讯通路门店!$S:$S,$G681,通讯通路门店!$J:$J,"苹果体验店")</f>
        <v>0</v>
      </c>
      <c r="BI681" s="99">
        <f>SUMIFS(通讯通路门店!$K:$K,通讯通路门店!$S:$S,$G681,通讯通路门店!$J:$J,"其他品牌专卖店")</f>
        <v>0</v>
      </c>
      <c r="BJ681" s="99">
        <f>SUMIFS(通讯通路门店!$AC:$AC,通讯通路门店!$S:$S,$G681)</f>
        <v>0</v>
      </c>
      <c r="BK681" s="99">
        <f>SUMIFS(通讯通路门店!$AD:$AD,通讯通路门店!$S:$S,$G681)</f>
        <v>0</v>
      </c>
      <c r="BL681" s="99">
        <f>SUMIFS(通讯通路门店!$AE:$AE,通讯通路门店!$S:$S,$G681)</f>
        <v>0</v>
      </c>
      <c r="BM681" s="99">
        <f>SUMIFS(通讯通路门店!$AF:$AF,通讯通路门店!$S:$S,$G681)</f>
        <v>0</v>
      </c>
      <c r="BN681" s="99">
        <f>SUMIFS(通讯通路门店!$AG:$AG,通讯通路门店!$S:$S,$G681)</f>
        <v>0</v>
      </c>
      <c r="BO681" s="99">
        <f>SUMIFS(通讯通路门店!$AH:$AH,通讯通路门店!$S:$S,$G681)</f>
        <v>0</v>
      </c>
      <c r="BP681" s="99">
        <f>SUMIFS(通讯通路门店!$AI:$AI,通讯通路门店!$S:$S,$G681)</f>
        <v>0</v>
      </c>
      <c r="BQ681" s="83"/>
    </row>
    <row r="682" spans="1:69">
      <c r="A682" s="99" t="str">
        <f>IFERROR(_xlfn.XLOOKUP($G682,通讯通路门店!$S$4:$S$993933,通讯通路门店!$A$4:$A$993933,0,0),"")</f>
        <v/>
      </c>
      <c r="B682" s="99" t="str">
        <f>IFERROR(_xlfn.XLOOKUP($G682,通讯通路门店!$S$4:$S$993933,通讯通路门店!$B$4:$B$993933,0,0),"")</f>
        <v/>
      </c>
      <c r="C682" s="99" t="str">
        <f>IFERROR(_xlfn.XLOOKUP($G682,通讯通路门店!$S$4:$S$993933,通讯通路门店!$C$4:$C$993933,0,0),"")</f>
        <v/>
      </c>
      <c r="D682" s="99" t="str">
        <f>IFERROR(_xlfn.XLOOKUP($G682,通讯通路门店!$S$4:$S$993933,通讯通路门店!$D$4:$D$993933,0,0),"")</f>
        <v/>
      </c>
      <c r="E682" s="83"/>
      <c r="F682" s="83"/>
      <c r="G682" s="101" t="e">
        <v>#N/A</v>
      </c>
      <c r="H682" s="102" t="str">
        <f>IFERROR(_xlfn.XLOOKUP($G682,通讯通路门店!$S$4:$S$993933,通讯通路门店!$R$4:$R$993933,0,0),"")</f>
        <v/>
      </c>
      <c r="I682" s="83"/>
      <c r="J682" s="83"/>
      <c r="K682" s="83"/>
      <c r="L682" s="83"/>
      <c r="M682" s="83"/>
      <c r="N682" s="83"/>
      <c r="O682" s="83"/>
      <c r="P682" s="83"/>
      <c r="Q682" s="83"/>
      <c r="R682" s="83"/>
      <c r="S682" s="83"/>
      <c r="T682" s="83"/>
      <c r="U682" s="99">
        <f>COUNTIF(通讯通路门店!$S:$S,$G682)</f>
        <v>0</v>
      </c>
      <c r="V682" s="99">
        <f>COUNTIFS(通讯通路门店!$S:$S,$G682,通讯通路门店!$J:$J,"综合卖场")</f>
        <v>0</v>
      </c>
      <c r="W682" s="99">
        <f>SUMIFS(通讯通路门店!$AJ:$AJ,通讯通路门店!$S:$S,通讯客户沙盘!$G682)</f>
        <v>0</v>
      </c>
      <c r="X682" s="99">
        <f t="shared" si="50"/>
        <v>0</v>
      </c>
      <c r="Y682" s="99">
        <f>COUNTIFS(通讯通路门店!$S:$S,$G682,通讯通路门店!$J:$J,"荣耀体验店")+COUNTIFS(通讯通路门店!$S:$S,$G682,通讯通路门店!$J:$J,"荣耀授权专卖店")</f>
        <v>0</v>
      </c>
      <c r="Z682" s="99">
        <f>COUNTIFS(通讯通路门店!$S:$S,$G682,通讯通路门店!$J:$J,"VIVO体验店")</f>
        <v>0</v>
      </c>
      <c r="AA682" s="99">
        <f>COUNTIFS(通讯通路门店!$S:$S,$G682,通讯通路门店!$J:$J,"OPPO体验店")</f>
        <v>0</v>
      </c>
      <c r="AB682" s="99">
        <f>COUNTIFS(通讯通路门店!$S:$S,$G682,通讯通路门店!$J:$J,"华为授权体验店")+COUNTIFS(通讯通路门店!$S:$S,$G682,通讯通路门店!$J:$J,"华为堡垒店")</f>
        <v>0</v>
      </c>
      <c r="AC682" s="99">
        <f>COUNTIFS(通讯通路门店!$S:$S,$G682,通讯通路门店!$J:$J,"小米体验店")</f>
        <v>0</v>
      </c>
      <c r="AD682" s="99">
        <f>COUNTIFS(通讯通路门店!$S:$S,$G682,通讯通路门店!$J:$J,"苹果体验店")</f>
        <v>0</v>
      </c>
      <c r="AE682" s="99">
        <f>COUNTIFS(通讯通路门店!$S:$S,$G682,通讯通路门店!$J:$J,"其他品牌专卖店")</f>
        <v>0</v>
      </c>
      <c r="AF682" s="99">
        <f>SUMIFS(通讯通路门店!$BI:$BI,通讯通路门店!$S:$S,$G682)</f>
        <v>0</v>
      </c>
      <c r="AG682" s="99">
        <f>SUMIFS(通讯通路门店!$BH:$BH,通讯通路门店!$S:$S,$G682)</f>
        <v>0</v>
      </c>
      <c r="AH682" s="99">
        <f t="shared" si="51"/>
        <v>0</v>
      </c>
      <c r="AI682" s="99">
        <f>SUMIFS(通讯通路门店!$BB:$BB,通讯通路门店!$S:$S,$G682)</f>
        <v>0</v>
      </c>
      <c r="AJ682" s="99">
        <f>SUMIFS(通讯通路门店!$BE:$BE,通讯通路门店!$S:$S,$G682)</f>
        <v>0</v>
      </c>
      <c r="AK682" s="99">
        <f>SUMIFS(通讯通路门店!$BG:$BG,通讯通路门店!$S:$S,$G682)</f>
        <v>0</v>
      </c>
      <c r="AL682" s="99">
        <f>SUMIFS(通讯通路门店!$BC:$BC,通讯通路门店!$S:$S,$G682)</f>
        <v>0</v>
      </c>
      <c r="AM682" s="99">
        <f>SUMIFS(通讯通路门店!$BD:$BD,通讯通路门店!$S:$S,$G682)</f>
        <v>0</v>
      </c>
      <c r="AN682" s="99">
        <f>SUMIFS(通讯通路门店!$BF:$BF,通讯通路门店!$S:$S,$G682)</f>
        <v>0</v>
      </c>
      <c r="AO682" s="99">
        <f t="shared" si="52"/>
        <v>0</v>
      </c>
      <c r="AP682" s="99">
        <f>SUMIFS(通讯通路门店!$K:$K,通讯通路门店!$S:$S,$G682)</f>
        <v>0</v>
      </c>
      <c r="AQ682" s="83"/>
      <c r="AR682" s="99">
        <f>SUMIFS(通讯通路门店!$T:$T,通讯通路门店!$S:$S,$G682)</f>
        <v>0</v>
      </c>
      <c r="AS682" s="99">
        <f>SUMIFS(通讯通路门店!$U:$U,通讯通路门店!$S:$S,$G682)</f>
        <v>0</v>
      </c>
      <c r="AT682" s="99">
        <f>SUMIFS(通讯通路门店!$V:$V,通讯通路门店!$S:$S,$G682)</f>
        <v>0</v>
      </c>
      <c r="AU682" s="99">
        <f>SUMIFS(通讯通路门店!$W:$W,通讯通路门店!$S:$S,$G682)</f>
        <v>0</v>
      </c>
      <c r="AV682" s="99">
        <f>SUMIFS(通讯通路门店!$Z:$Z,通讯通路门店!$S:$S,$G682)</f>
        <v>0</v>
      </c>
      <c r="AW682" s="99">
        <f>SUMIFS(通讯通路门店!$AB:$AB,通讯通路门店!$S:$S,$G682)</f>
        <v>0</v>
      </c>
      <c r="AX682" s="99">
        <f>SUMIFS(通讯通路门店!$X:$X,通讯通路门店!$S:$S,$G682)</f>
        <v>0</v>
      </c>
      <c r="AY682" s="99">
        <f>SUMIFS(通讯通路门店!$Y:$Y,通讯通路门店!$S:$S,$G682)</f>
        <v>0</v>
      </c>
      <c r="AZ682" s="99">
        <f>SUMIFS(通讯通路门店!$AA:$AA,通讯通路门店!$S:$S,$G682)</f>
        <v>0</v>
      </c>
      <c r="BA682" s="99">
        <f t="shared" si="53"/>
        <v>0</v>
      </c>
      <c r="BB682" s="99">
        <f t="shared" si="54"/>
        <v>0</v>
      </c>
      <c r="BC682" s="99">
        <f>SUMIFS(通讯通路门店!$W:$W,通讯通路门店!$S:$S,$G682,通讯通路门店!$J:$J,"荣耀体验店")+SUMIFS(通讯通路门店!$W:$W,通讯通路门店!$S:$S,$G682,通讯通路门店!$J:$J,"荣耀授权专卖店")</f>
        <v>0</v>
      </c>
      <c r="BD682" s="99">
        <f>SUMIFS(通讯通路门店!$Z:$Z,通讯通路门店!$S:$S,$G682,通讯通路门店!$J:$J,"VIVO体验店")</f>
        <v>0</v>
      </c>
      <c r="BE682" s="99">
        <f>SUMIFS(通讯通路门店!$AB:$AB,通讯通路门店!$S:$S,$G682,通讯通路门店!$J:$J,"OPPO体验店")</f>
        <v>0</v>
      </c>
      <c r="BF682" s="99">
        <f>SUMIFS(通讯通路门店!$X:$X,通讯通路门店!$S:$S,$G682,通讯通路门店!$J:$J,"华为授权体验店")+SUMIFS(通讯通路门店!$AA:$AA,通讯通路门店!$S:$S,$G682,通讯通路门店!$J:$J,"华为堡垒店")</f>
        <v>0</v>
      </c>
      <c r="BG682" s="99">
        <f>SUMIFS(通讯通路门店!$Y:$Y,通讯通路门店!$S:$S,$G682,通讯通路门店!$J:$J,"小米体验店")</f>
        <v>0</v>
      </c>
      <c r="BH682" s="99">
        <f>SUMIFS(通讯通路门店!$AA:$AA,通讯通路门店!$S:$S,$G682,通讯通路门店!$J:$J,"苹果体验店")</f>
        <v>0</v>
      </c>
      <c r="BI682" s="99">
        <f>SUMIFS(通讯通路门店!$K:$K,通讯通路门店!$S:$S,$G682,通讯通路门店!$J:$J,"其他品牌专卖店")</f>
        <v>0</v>
      </c>
      <c r="BJ682" s="99">
        <f>SUMIFS(通讯通路门店!$AC:$AC,通讯通路门店!$S:$S,$G682)</f>
        <v>0</v>
      </c>
      <c r="BK682" s="99">
        <f>SUMIFS(通讯通路门店!$AD:$AD,通讯通路门店!$S:$S,$G682)</f>
        <v>0</v>
      </c>
      <c r="BL682" s="99">
        <f>SUMIFS(通讯通路门店!$AE:$AE,通讯通路门店!$S:$S,$G682)</f>
        <v>0</v>
      </c>
      <c r="BM682" s="99">
        <f>SUMIFS(通讯通路门店!$AF:$AF,通讯通路门店!$S:$S,$G682)</f>
        <v>0</v>
      </c>
      <c r="BN682" s="99">
        <f>SUMIFS(通讯通路门店!$AG:$AG,通讯通路门店!$S:$S,$G682)</f>
        <v>0</v>
      </c>
      <c r="BO682" s="99">
        <f>SUMIFS(通讯通路门店!$AH:$AH,通讯通路门店!$S:$S,$G682)</f>
        <v>0</v>
      </c>
      <c r="BP682" s="99">
        <f>SUMIFS(通讯通路门店!$AI:$AI,通讯通路门店!$S:$S,$G682)</f>
        <v>0</v>
      </c>
      <c r="BQ682" s="83"/>
    </row>
    <row r="683" spans="1:69">
      <c r="A683" s="99" t="str">
        <f>IFERROR(_xlfn.XLOOKUP($G683,通讯通路门店!$S$4:$S$993933,通讯通路门店!$A$4:$A$993933,0,0),"")</f>
        <v/>
      </c>
      <c r="B683" s="99" t="str">
        <f>IFERROR(_xlfn.XLOOKUP($G683,通讯通路门店!$S$4:$S$993933,通讯通路门店!$B$4:$B$993933,0,0),"")</f>
        <v/>
      </c>
      <c r="C683" s="99" t="str">
        <f>IFERROR(_xlfn.XLOOKUP($G683,通讯通路门店!$S$4:$S$993933,通讯通路门店!$C$4:$C$993933,0,0),"")</f>
        <v/>
      </c>
      <c r="D683" s="99" t="str">
        <f>IFERROR(_xlfn.XLOOKUP($G683,通讯通路门店!$S$4:$S$993933,通讯通路门店!$D$4:$D$993933,0,0),"")</f>
        <v/>
      </c>
      <c r="E683" s="83"/>
      <c r="F683" s="83"/>
      <c r="G683" s="101" t="e">
        <v>#N/A</v>
      </c>
      <c r="H683" s="102" t="str">
        <f>IFERROR(_xlfn.XLOOKUP($G683,通讯通路门店!$S$4:$S$993933,通讯通路门店!$R$4:$R$993933,0,0),"")</f>
        <v/>
      </c>
      <c r="I683" s="83"/>
      <c r="J683" s="83"/>
      <c r="K683" s="83"/>
      <c r="L683" s="83"/>
      <c r="M683" s="83"/>
      <c r="N683" s="83"/>
      <c r="O683" s="83"/>
      <c r="P683" s="83"/>
      <c r="Q683" s="83"/>
      <c r="R683" s="83"/>
      <c r="S683" s="83"/>
      <c r="T683" s="83"/>
      <c r="U683" s="99">
        <f>COUNTIF(通讯通路门店!$S:$S,$G683)</f>
        <v>0</v>
      </c>
      <c r="V683" s="99">
        <f>COUNTIFS(通讯通路门店!$S:$S,$G683,通讯通路门店!$J:$J,"综合卖场")</f>
        <v>0</v>
      </c>
      <c r="W683" s="99">
        <f>SUMIFS(通讯通路门店!$AJ:$AJ,通讯通路门店!$S:$S,通讯客户沙盘!$G683)</f>
        <v>0</v>
      </c>
      <c r="X683" s="99">
        <f t="shared" si="50"/>
        <v>0</v>
      </c>
      <c r="Y683" s="99">
        <f>COUNTIFS(通讯通路门店!$S:$S,$G683,通讯通路门店!$J:$J,"荣耀体验店")+COUNTIFS(通讯通路门店!$S:$S,$G683,通讯通路门店!$J:$J,"荣耀授权专卖店")</f>
        <v>0</v>
      </c>
      <c r="Z683" s="99">
        <f>COUNTIFS(通讯通路门店!$S:$S,$G683,通讯通路门店!$J:$J,"VIVO体验店")</f>
        <v>0</v>
      </c>
      <c r="AA683" s="99">
        <f>COUNTIFS(通讯通路门店!$S:$S,$G683,通讯通路门店!$J:$J,"OPPO体验店")</f>
        <v>0</v>
      </c>
      <c r="AB683" s="99">
        <f>COUNTIFS(通讯通路门店!$S:$S,$G683,通讯通路门店!$J:$J,"华为授权体验店")+COUNTIFS(通讯通路门店!$S:$S,$G683,通讯通路门店!$J:$J,"华为堡垒店")</f>
        <v>0</v>
      </c>
      <c r="AC683" s="99">
        <f>COUNTIFS(通讯通路门店!$S:$S,$G683,通讯通路门店!$J:$J,"小米体验店")</f>
        <v>0</v>
      </c>
      <c r="AD683" s="99">
        <f>COUNTIFS(通讯通路门店!$S:$S,$G683,通讯通路门店!$J:$J,"苹果体验店")</f>
        <v>0</v>
      </c>
      <c r="AE683" s="99">
        <f>COUNTIFS(通讯通路门店!$S:$S,$G683,通讯通路门店!$J:$J,"其他品牌专卖店")</f>
        <v>0</v>
      </c>
      <c r="AF683" s="99">
        <f>SUMIFS(通讯通路门店!$BI:$BI,通讯通路门店!$S:$S,$G683)</f>
        <v>0</v>
      </c>
      <c r="AG683" s="99">
        <f>SUMIFS(通讯通路门店!$BH:$BH,通讯通路门店!$S:$S,$G683)</f>
        <v>0</v>
      </c>
      <c r="AH683" s="99">
        <f t="shared" si="51"/>
        <v>0</v>
      </c>
      <c r="AI683" s="99">
        <f>SUMIFS(通讯通路门店!$BB:$BB,通讯通路门店!$S:$S,$G683)</f>
        <v>0</v>
      </c>
      <c r="AJ683" s="99">
        <f>SUMIFS(通讯通路门店!$BE:$BE,通讯通路门店!$S:$S,$G683)</f>
        <v>0</v>
      </c>
      <c r="AK683" s="99">
        <f>SUMIFS(通讯通路门店!$BG:$BG,通讯通路门店!$S:$S,$G683)</f>
        <v>0</v>
      </c>
      <c r="AL683" s="99">
        <f>SUMIFS(通讯通路门店!$BC:$BC,通讯通路门店!$S:$S,$G683)</f>
        <v>0</v>
      </c>
      <c r="AM683" s="99">
        <f>SUMIFS(通讯通路门店!$BD:$BD,通讯通路门店!$S:$S,$G683)</f>
        <v>0</v>
      </c>
      <c r="AN683" s="99">
        <f>SUMIFS(通讯通路门店!$BF:$BF,通讯通路门店!$S:$S,$G683)</f>
        <v>0</v>
      </c>
      <c r="AO683" s="99">
        <f t="shared" si="52"/>
        <v>0</v>
      </c>
      <c r="AP683" s="99">
        <f>SUMIFS(通讯通路门店!$K:$K,通讯通路门店!$S:$S,$G683)</f>
        <v>0</v>
      </c>
      <c r="AQ683" s="83"/>
      <c r="AR683" s="99">
        <f>SUMIFS(通讯通路门店!$T:$T,通讯通路门店!$S:$S,$G683)</f>
        <v>0</v>
      </c>
      <c r="AS683" s="99">
        <f>SUMIFS(通讯通路门店!$U:$U,通讯通路门店!$S:$S,$G683)</f>
        <v>0</v>
      </c>
      <c r="AT683" s="99">
        <f>SUMIFS(通讯通路门店!$V:$V,通讯通路门店!$S:$S,$G683)</f>
        <v>0</v>
      </c>
      <c r="AU683" s="99">
        <f>SUMIFS(通讯通路门店!$W:$W,通讯通路门店!$S:$S,$G683)</f>
        <v>0</v>
      </c>
      <c r="AV683" s="99">
        <f>SUMIFS(通讯通路门店!$Z:$Z,通讯通路门店!$S:$S,$G683)</f>
        <v>0</v>
      </c>
      <c r="AW683" s="99">
        <f>SUMIFS(通讯通路门店!$AB:$AB,通讯通路门店!$S:$S,$G683)</f>
        <v>0</v>
      </c>
      <c r="AX683" s="99">
        <f>SUMIFS(通讯通路门店!$X:$X,通讯通路门店!$S:$S,$G683)</f>
        <v>0</v>
      </c>
      <c r="AY683" s="99">
        <f>SUMIFS(通讯通路门店!$Y:$Y,通讯通路门店!$S:$S,$G683)</f>
        <v>0</v>
      </c>
      <c r="AZ683" s="99">
        <f>SUMIFS(通讯通路门店!$AA:$AA,通讯通路门店!$S:$S,$G683)</f>
        <v>0</v>
      </c>
      <c r="BA683" s="99">
        <f t="shared" si="53"/>
        <v>0</v>
      </c>
      <c r="BB683" s="99">
        <f t="shared" si="54"/>
        <v>0</v>
      </c>
      <c r="BC683" s="99">
        <f>SUMIFS(通讯通路门店!$W:$W,通讯通路门店!$S:$S,$G683,通讯通路门店!$J:$J,"荣耀体验店")+SUMIFS(通讯通路门店!$W:$W,通讯通路门店!$S:$S,$G683,通讯通路门店!$J:$J,"荣耀授权专卖店")</f>
        <v>0</v>
      </c>
      <c r="BD683" s="99">
        <f>SUMIFS(通讯通路门店!$Z:$Z,通讯通路门店!$S:$S,$G683,通讯通路门店!$J:$J,"VIVO体验店")</f>
        <v>0</v>
      </c>
      <c r="BE683" s="99">
        <f>SUMIFS(通讯通路门店!$AB:$AB,通讯通路门店!$S:$S,$G683,通讯通路门店!$J:$J,"OPPO体验店")</f>
        <v>0</v>
      </c>
      <c r="BF683" s="99">
        <f>SUMIFS(通讯通路门店!$X:$X,通讯通路门店!$S:$S,$G683,通讯通路门店!$J:$J,"华为授权体验店")+SUMIFS(通讯通路门店!$AA:$AA,通讯通路门店!$S:$S,$G683,通讯通路门店!$J:$J,"华为堡垒店")</f>
        <v>0</v>
      </c>
      <c r="BG683" s="99">
        <f>SUMIFS(通讯通路门店!$Y:$Y,通讯通路门店!$S:$S,$G683,通讯通路门店!$J:$J,"小米体验店")</f>
        <v>0</v>
      </c>
      <c r="BH683" s="99">
        <f>SUMIFS(通讯通路门店!$AA:$AA,通讯通路门店!$S:$S,$G683,通讯通路门店!$J:$J,"苹果体验店")</f>
        <v>0</v>
      </c>
      <c r="BI683" s="99">
        <f>SUMIFS(通讯通路门店!$K:$K,通讯通路门店!$S:$S,$G683,通讯通路门店!$J:$J,"其他品牌专卖店")</f>
        <v>0</v>
      </c>
      <c r="BJ683" s="99">
        <f>SUMIFS(通讯通路门店!$AC:$AC,通讯通路门店!$S:$S,$G683)</f>
        <v>0</v>
      </c>
      <c r="BK683" s="99">
        <f>SUMIFS(通讯通路门店!$AD:$AD,通讯通路门店!$S:$S,$G683)</f>
        <v>0</v>
      </c>
      <c r="BL683" s="99">
        <f>SUMIFS(通讯通路门店!$AE:$AE,通讯通路门店!$S:$S,$G683)</f>
        <v>0</v>
      </c>
      <c r="BM683" s="99">
        <f>SUMIFS(通讯通路门店!$AF:$AF,通讯通路门店!$S:$S,$G683)</f>
        <v>0</v>
      </c>
      <c r="BN683" s="99">
        <f>SUMIFS(通讯通路门店!$AG:$AG,通讯通路门店!$S:$S,$G683)</f>
        <v>0</v>
      </c>
      <c r="BO683" s="99">
        <f>SUMIFS(通讯通路门店!$AH:$AH,通讯通路门店!$S:$S,$G683)</f>
        <v>0</v>
      </c>
      <c r="BP683" s="99">
        <f>SUMIFS(通讯通路门店!$AI:$AI,通讯通路门店!$S:$S,$G683)</f>
        <v>0</v>
      </c>
      <c r="BQ683" s="83"/>
    </row>
    <row r="684" spans="1:69">
      <c r="A684" s="99" t="str">
        <f>IFERROR(_xlfn.XLOOKUP($G684,通讯通路门店!$S$4:$S$993933,通讯通路门店!$A$4:$A$993933,0,0),"")</f>
        <v/>
      </c>
      <c r="B684" s="99" t="str">
        <f>IFERROR(_xlfn.XLOOKUP($G684,通讯通路门店!$S$4:$S$993933,通讯通路门店!$B$4:$B$993933,0,0),"")</f>
        <v/>
      </c>
      <c r="C684" s="99" t="str">
        <f>IFERROR(_xlfn.XLOOKUP($G684,通讯通路门店!$S$4:$S$993933,通讯通路门店!$C$4:$C$993933,0,0),"")</f>
        <v/>
      </c>
      <c r="D684" s="99" t="str">
        <f>IFERROR(_xlfn.XLOOKUP($G684,通讯通路门店!$S$4:$S$993933,通讯通路门店!$D$4:$D$993933,0,0),"")</f>
        <v/>
      </c>
      <c r="E684" s="83"/>
      <c r="F684" s="83"/>
      <c r="G684" s="101" t="e">
        <v>#N/A</v>
      </c>
      <c r="H684" s="102" t="str">
        <f>IFERROR(_xlfn.XLOOKUP($G684,通讯通路门店!$S$4:$S$993933,通讯通路门店!$R$4:$R$993933,0,0),"")</f>
        <v/>
      </c>
      <c r="I684" s="83"/>
      <c r="J684" s="83"/>
      <c r="K684" s="83"/>
      <c r="L684" s="83"/>
      <c r="M684" s="83"/>
      <c r="N684" s="83"/>
      <c r="O684" s="83"/>
      <c r="P684" s="83"/>
      <c r="Q684" s="83"/>
      <c r="R684" s="83"/>
      <c r="S684" s="83"/>
      <c r="T684" s="83"/>
      <c r="U684" s="99">
        <f>COUNTIF(通讯通路门店!$S:$S,$G684)</f>
        <v>0</v>
      </c>
      <c r="V684" s="99">
        <f>COUNTIFS(通讯通路门店!$S:$S,$G684,通讯通路门店!$J:$J,"综合卖场")</f>
        <v>0</v>
      </c>
      <c r="W684" s="99">
        <f>SUMIFS(通讯通路门店!$AJ:$AJ,通讯通路门店!$S:$S,通讯客户沙盘!$G684)</f>
        <v>0</v>
      </c>
      <c r="X684" s="99">
        <f t="shared" si="50"/>
        <v>0</v>
      </c>
      <c r="Y684" s="99">
        <f>COUNTIFS(通讯通路门店!$S:$S,$G684,通讯通路门店!$J:$J,"荣耀体验店")+COUNTIFS(通讯通路门店!$S:$S,$G684,通讯通路门店!$J:$J,"荣耀授权专卖店")</f>
        <v>0</v>
      </c>
      <c r="Z684" s="99">
        <f>COUNTIFS(通讯通路门店!$S:$S,$G684,通讯通路门店!$J:$J,"VIVO体验店")</f>
        <v>0</v>
      </c>
      <c r="AA684" s="99">
        <f>COUNTIFS(通讯通路门店!$S:$S,$G684,通讯通路门店!$J:$J,"OPPO体验店")</f>
        <v>0</v>
      </c>
      <c r="AB684" s="99">
        <f>COUNTIFS(通讯通路门店!$S:$S,$G684,通讯通路门店!$J:$J,"华为授权体验店")+COUNTIFS(通讯通路门店!$S:$S,$G684,通讯通路门店!$J:$J,"华为堡垒店")</f>
        <v>0</v>
      </c>
      <c r="AC684" s="99">
        <f>COUNTIFS(通讯通路门店!$S:$S,$G684,通讯通路门店!$J:$J,"小米体验店")</f>
        <v>0</v>
      </c>
      <c r="AD684" s="99">
        <f>COUNTIFS(通讯通路门店!$S:$S,$G684,通讯通路门店!$J:$J,"苹果体验店")</f>
        <v>0</v>
      </c>
      <c r="AE684" s="99">
        <f>COUNTIFS(通讯通路门店!$S:$S,$G684,通讯通路门店!$J:$J,"其他品牌专卖店")</f>
        <v>0</v>
      </c>
      <c r="AF684" s="99">
        <f>SUMIFS(通讯通路门店!$BI:$BI,通讯通路门店!$S:$S,$G684)</f>
        <v>0</v>
      </c>
      <c r="AG684" s="99">
        <f>SUMIFS(通讯通路门店!$BH:$BH,通讯通路门店!$S:$S,$G684)</f>
        <v>0</v>
      </c>
      <c r="AH684" s="99">
        <f t="shared" si="51"/>
        <v>0</v>
      </c>
      <c r="AI684" s="99">
        <f>SUMIFS(通讯通路门店!$BB:$BB,通讯通路门店!$S:$S,$G684)</f>
        <v>0</v>
      </c>
      <c r="AJ684" s="99">
        <f>SUMIFS(通讯通路门店!$BE:$BE,通讯通路门店!$S:$S,$G684)</f>
        <v>0</v>
      </c>
      <c r="AK684" s="99">
        <f>SUMIFS(通讯通路门店!$BG:$BG,通讯通路门店!$S:$S,$G684)</f>
        <v>0</v>
      </c>
      <c r="AL684" s="99">
        <f>SUMIFS(通讯通路门店!$BC:$BC,通讯通路门店!$S:$S,$G684)</f>
        <v>0</v>
      </c>
      <c r="AM684" s="99">
        <f>SUMIFS(通讯通路门店!$BD:$BD,通讯通路门店!$S:$S,$G684)</f>
        <v>0</v>
      </c>
      <c r="AN684" s="99">
        <f>SUMIFS(通讯通路门店!$BF:$BF,通讯通路门店!$S:$S,$G684)</f>
        <v>0</v>
      </c>
      <c r="AO684" s="99">
        <f t="shared" si="52"/>
        <v>0</v>
      </c>
      <c r="AP684" s="99">
        <f>SUMIFS(通讯通路门店!$K:$K,通讯通路门店!$S:$S,$G684)</f>
        <v>0</v>
      </c>
      <c r="AQ684" s="83"/>
      <c r="AR684" s="99">
        <f>SUMIFS(通讯通路门店!$T:$T,通讯通路门店!$S:$S,$G684)</f>
        <v>0</v>
      </c>
      <c r="AS684" s="99">
        <f>SUMIFS(通讯通路门店!$U:$U,通讯通路门店!$S:$S,$G684)</f>
        <v>0</v>
      </c>
      <c r="AT684" s="99">
        <f>SUMIFS(通讯通路门店!$V:$V,通讯通路门店!$S:$S,$G684)</f>
        <v>0</v>
      </c>
      <c r="AU684" s="99">
        <f>SUMIFS(通讯通路门店!$W:$W,通讯通路门店!$S:$S,$G684)</f>
        <v>0</v>
      </c>
      <c r="AV684" s="99">
        <f>SUMIFS(通讯通路门店!$Z:$Z,通讯通路门店!$S:$S,$G684)</f>
        <v>0</v>
      </c>
      <c r="AW684" s="99">
        <f>SUMIFS(通讯通路门店!$AB:$AB,通讯通路门店!$S:$S,$G684)</f>
        <v>0</v>
      </c>
      <c r="AX684" s="99">
        <f>SUMIFS(通讯通路门店!$X:$X,通讯通路门店!$S:$S,$G684)</f>
        <v>0</v>
      </c>
      <c r="AY684" s="99">
        <f>SUMIFS(通讯通路门店!$Y:$Y,通讯通路门店!$S:$S,$G684)</f>
        <v>0</v>
      </c>
      <c r="AZ684" s="99">
        <f>SUMIFS(通讯通路门店!$AA:$AA,通讯通路门店!$S:$S,$G684)</f>
        <v>0</v>
      </c>
      <c r="BA684" s="99">
        <f t="shared" si="53"/>
        <v>0</v>
      </c>
      <c r="BB684" s="99">
        <f t="shared" si="54"/>
        <v>0</v>
      </c>
      <c r="BC684" s="99">
        <f>SUMIFS(通讯通路门店!$W:$W,通讯通路门店!$S:$S,$G684,通讯通路门店!$J:$J,"荣耀体验店")+SUMIFS(通讯通路门店!$W:$W,通讯通路门店!$S:$S,$G684,通讯通路门店!$J:$J,"荣耀授权专卖店")</f>
        <v>0</v>
      </c>
      <c r="BD684" s="99">
        <f>SUMIFS(通讯通路门店!$Z:$Z,通讯通路门店!$S:$S,$G684,通讯通路门店!$J:$J,"VIVO体验店")</f>
        <v>0</v>
      </c>
      <c r="BE684" s="99">
        <f>SUMIFS(通讯通路门店!$AB:$AB,通讯通路门店!$S:$S,$G684,通讯通路门店!$J:$J,"OPPO体验店")</f>
        <v>0</v>
      </c>
      <c r="BF684" s="99">
        <f>SUMIFS(通讯通路门店!$X:$X,通讯通路门店!$S:$S,$G684,通讯通路门店!$J:$J,"华为授权体验店")+SUMIFS(通讯通路门店!$AA:$AA,通讯通路门店!$S:$S,$G684,通讯通路门店!$J:$J,"华为堡垒店")</f>
        <v>0</v>
      </c>
      <c r="BG684" s="99">
        <f>SUMIFS(通讯通路门店!$Y:$Y,通讯通路门店!$S:$S,$G684,通讯通路门店!$J:$J,"小米体验店")</f>
        <v>0</v>
      </c>
      <c r="BH684" s="99">
        <f>SUMIFS(通讯通路门店!$AA:$AA,通讯通路门店!$S:$S,$G684,通讯通路门店!$J:$J,"苹果体验店")</f>
        <v>0</v>
      </c>
      <c r="BI684" s="99">
        <f>SUMIFS(通讯通路门店!$K:$K,通讯通路门店!$S:$S,$G684,通讯通路门店!$J:$J,"其他品牌专卖店")</f>
        <v>0</v>
      </c>
      <c r="BJ684" s="99">
        <f>SUMIFS(通讯通路门店!$AC:$AC,通讯通路门店!$S:$S,$G684)</f>
        <v>0</v>
      </c>
      <c r="BK684" s="99">
        <f>SUMIFS(通讯通路门店!$AD:$AD,通讯通路门店!$S:$S,$G684)</f>
        <v>0</v>
      </c>
      <c r="BL684" s="99">
        <f>SUMIFS(通讯通路门店!$AE:$AE,通讯通路门店!$S:$S,$G684)</f>
        <v>0</v>
      </c>
      <c r="BM684" s="99">
        <f>SUMIFS(通讯通路门店!$AF:$AF,通讯通路门店!$S:$S,$G684)</f>
        <v>0</v>
      </c>
      <c r="BN684" s="99">
        <f>SUMIFS(通讯通路门店!$AG:$AG,通讯通路门店!$S:$S,$G684)</f>
        <v>0</v>
      </c>
      <c r="BO684" s="99">
        <f>SUMIFS(通讯通路门店!$AH:$AH,通讯通路门店!$S:$S,$G684)</f>
        <v>0</v>
      </c>
      <c r="BP684" s="99">
        <f>SUMIFS(通讯通路门店!$AI:$AI,通讯通路门店!$S:$S,$G684)</f>
        <v>0</v>
      </c>
      <c r="BQ684" s="83"/>
    </row>
    <row r="685" spans="1:69">
      <c r="A685" s="99" t="str">
        <f>IFERROR(_xlfn.XLOOKUP($G685,通讯通路门店!$S$4:$S$993933,通讯通路门店!$A$4:$A$993933,0,0),"")</f>
        <v/>
      </c>
      <c r="B685" s="99" t="str">
        <f>IFERROR(_xlfn.XLOOKUP($G685,通讯通路门店!$S$4:$S$993933,通讯通路门店!$B$4:$B$993933,0,0),"")</f>
        <v/>
      </c>
      <c r="C685" s="99" t="str">
        <f>IFERROR(_xlfn.XLOOKUP($G685,通讯通路门店!$S$4:$S$993933,通讯通路门店!$C$4:$C$993933,0,0),"")</f>
        <v/>
      </c>
      <c r="D685" s="99" t="str">
        <f>IFERROR(_xlfn.XLOOKUP($G685,通讯通路门店!$S$4:$S$993933,通讯通路门店!$D$4:$D$993933,0,0),"")</f>
        <v/>
      </c>
      <c r="E685" s="83"/>
      <c r="F685" s="83"/>
      <c r="G685" s="101" t="e">
        <v>#N/A</v>
      </c>
      <c r="H685" s="102" t="str">
        <f>IFERROR(_xlfn.XLOOKUP($G685,通讯通路门店!$S$4:$S$993933,通讯通路门店!$R$4:$R$993933,0,0),"")</f>
        <v/>
      </c>
      <c r="I685" s="83"/>
      <c r="J685" s="83"/>
      <c r="K685" s="83"/>
      <c r="L685" s="83"/>
      <c r="M685" s="83"/>
      <c r="N685" s="83"/>
      <c r="O685" s="83"/>
      <c r="P685" s="83"/>
      <c r="Q685" s="83"/>
      <c r="R685" s="83"/>
      <c r="S685" s="83"/>
      <c r="T685" s="83"/>
      <c r="U685" s="99">
        <f>COUNTIF(通讯通路门店!$S:$S,$G685)</f>
        <v>0</v>
      </c>
      <c r="V685" s="99">
        <f>COUNTIFS(通讯通路门店!$S:$S,$G685,通讯通路门店!$J:$J,"综合卖场")</f>
        <v>0</v>
      </c>
      <c r="W685" s="99">
        <f>SUMIFS(通讯通路门店!$AJ:$AJ,通讯通路门店!$S:$S,通讯客户沙盘!$G685)</f>
        <v>0</v>
      </c>
      <c r="X685" s="99">
        <f t="shared" si="50"/>
        <v>0</v>
      </c>
      <c r="Y685" s="99">
        <f>COUNTIFS(通讯通路门店!$S:$S,$G685,通讯通路门店!$J:$J,"荣耀体验店")+COUNTIFS(通讯通路门店!$S:$S,$G685,通讯通路门店!$J:$J,"荣耀授权专卖店")</f>
        <v>0</v>
      </c>
      <c r="Z685" s="99">
        <f>COUNTIFS(通讯通路门店!$S:$S,$G685,通讯通路门店!$J:$J,"VIVO体验店")</f>
        <v>0</v>
      </c>
      <c r="AA685" s="99">
        <f>COUNTIFS(通讯通路门店!$S:$S,$G685,通讯通路门店!$J:$J,"OPPO体验店")</f>
        <v>0</v>
      </c>
      <c r="AB685" s="99">
        <f>COUNTIFS(通讯通路门店!$S:$S,$G685,通讯通路门店!$J:$J,"华为授权体验店")+COUNTIFS(通讯通路门店!$S:$S,$G685,通讯通路门店!$J:$J,"华为堡垒店")</f>
        <v>0</v>
      </c>
      <c r="AC685" s="99">
        <f>COUNTIFS(通讯通路门店!$S:$S,$G685,通讯通路门店!$J:$J,"小米体验店")</f>
        <v>0</v>
      </c>
      <c r="AD685" s="99">
        <f>COUNTIFS(通讯通路门店!$S:$S,$G685,通讯通路门店!$J:$J,"苹果体验店")</f>
        <v>0</v>
      </c>
      <c r="AE685" s="99">
        <f>COUNTIFS(通讯通路门店!$S:$S,$G685,通讯通路门店!$J:$J,"其他品牌专卖店")</f>
        <v>0</v>
      </c>
      <c r="AF685" s="99">
        <f>SUMIFS(通讯通路门店!$BI:$BI,通讯通路门店!$S:$S,$G685)</f>
        <v>0</v>
      </c>
      <c r="AG685" s="99">
        <f>SUMIFS(通讯通路门店!$BH:$BH,通讯通路门店!$S:$S,$G685)</f>
        <v>0</v>
      </c>
      <c r="AH685" s="99">
        <f t="shared" si="51"/>
        <v>0</v>
      </c>
      <c r="AI685" s="99">
        <f>SUMIFS(通讯通路门店!$BB:$BB,通讯通路门店!$S:$S,$G685)</f>
        <v>0</v>
      </c>
      <c r="AJ685" s="99">
        <f>SUMIFS(通讯通路门店!$BE:$BE,通讯通路门店!$S:$S,$G685)</f>
        <v>0</v>
      </c>
      <c r="AK685" s="99">
        <f>SUMIFS(通讯通路门店!$BG:$BG,通讯通路门店!$S:$S,$G685)</f>
        <v>0</v>
      </c>
      <c r="AL685" s="99">
        <f>SUMIFS(通讯通路门店!$BC:$BC,通讯通路门店!$S:$S,$G685)</f>
        <v>0</v>
      </c>
      <c r="AM685" s="99">
        <f>SUMIFS(通讯通路门店!$BD:$BD,通讯通路门店!$S:$S,$G685)</f>
        <v>0</v>
      </c>
      <c r="AN685" s="99">
        <f>SUMIFS(通讯通路门店!$BF:$BF,通讯通路门店!$S:$S,$G685)</f>
        <v>0</v>
      </c>
      <c r="AO685" s="99">
        <f t="shared" si="52"/>
        <v>0</v>
      </c>
      <c r="AP685" s="99">
        <f>SUMIFS(通讯通路门店!$K:$K,通讯通路门店!$S:$S,$G685)</f>
        <v>0</v>
      </c>
      <c r="AQ685" s="83"/>
      <c r="AR685" s="99">
        <f>SUMIFS(通讯通路门店!$T:$T,通讯通路门店!$S:$S,$G685)</f>
        <v>0</v>
      </c>
      <c r="AS685" s="99">
        <f>SUMIFS(通讯通路门店!$U:$U,通讯通路门店!$S:$S,$G685)</f>
        <v>0</v>
      </c>
      <c r="AT685" s="99">
        <f>SUMIFS(通讯通路门店!$V:$V,通讯通路门店!$S:$S,$G685)</f>
        <v>0</v>
      </c>
      <c r="AU685" s="99">
        <f>SUMIFS(通讯通路门店!$W:$W,通讯通路门店!$S:$S,$G685)</f>
        <v>0</v>
      </c>
      <c r="AV685" s="99">
        <f>SUMIFS(通讯通路门店!$Z:$Z,通讯通路门店!$S:$S,$G685)</f>
        <v>0</v>
      </c>
      <c r="AW685" s="99">
        <f>SUMIFS(通讯通路门店!$AB:$AB,通讯通路门店!$S:$S,$G685)</f>
        <v>0</v>
      </c>
      <c r="AX685" s="99">
        <f>SUMIFS(通讯通路门店!$X:$X,通讯通路门店!$S:$S,$G685)</f>
        <v>0</v>
      </c>
      <c r="AY685" s="99">
        <f>SUMIFS(通讯通路门店!$Y:$Y,通讯通路门店!$S:$S,$G685)</f>
        <v>0</v>
      </c>
      <c r="AZ685" s="99">
        <f>SUMIFS(通讯通路门店!$AA:$AA,通讯通路门店!$S:$S,$G685)</f>
        <v>0</v>
      </c>
      <c r="BA685" s="99">
        <f t="shared" si="53"/>
        <v>0</v>
      </c>
      <c r="BB685" s="99">
        <f t="shared" si="54"/>
        <v>0</v>
      </c>
      <c r="BC685" s="99">
        <f>SUMIFS(通讯通路门店!$W:$W,通讯通路门店!$S:$S,$G685,通讯通路门店!$J:$J,"荣耀体验店")+SUMIFS(通讯通路门店!$W:$W,通讯通路门店!$S:$S,$G685,通讯通路门店!$J:$J,"荣耀授权专卖店")</f>
        <v>0</v>
      </c>
      <c r="BD685" s="99">
        <f>SUMIFS(通讯通路门店!$Z:$Z,通讯通路门店!$S:$S,$G685,通讯通路门店!$J:$J,"VIVO体验店")</f>
        <v>0</v>
      </c>
      <c r="BE685" s="99">
        <f>SUMIFS(通讯通路门店!$AB:$AB,通讯通路门店!$S:$S,$G685,通讯通路门店!$J:$J,"OPPO体验店")</f>
        <v>0</v>
      </c>
      <c r="BF685" s="99">
        <f>SUMIFS(通讯通路门店!$X:$X,通讯通路门店!$S:$S,$G685,通讯通路门店!$J:$J,"华为授权体验店")+SUMIFS(通讯通路门店!$AA:$AA,通讯通路门店!$S:$S,$G685,通讯通路门店!$J:$J,"华为堡垒店")</f>
        <v>0</v>
      </c>
      <c r="BG685" s="99">
        <f>SUMIFS(通讯通路门店!$Y:$Y,通讯通路门店!$S:$S,$G685,通讯通路门店!$J:$J,"小米体验店")</f>
        <v>0</v>
      </c>
      <c r="BH685" s="99">
        <f>SUMIFS(通讯通路门店!$AA:$AA,通讯通路门店!$S:$S,$G685,通讯通路门店!$J:$J,"苹果体验店")</f>
        <v>0</v>
      </c>
      <c r="BI685" s="99">
        <f>SUMIFS(通讯通路门店!$K:$K,通讯通路门店!$S:$S,$G685,通讯通路门店!$J:$J,"其他品牌专卖店")</f>
        <v>0</v>
      </c>
      <c r="BJ685" s="99">
        <f>SUMIFS(通讯通路门店!$AC:$AC,通讯通路门店!$S:$S,$G685)</f>
        <v>0</v>
      </c>
      <c r="BK685" s="99">
        <f>SUMIFS(通讯通路门店!$AD:$AD,通讯通路门店!$S:$S,$G685)</f>
        <v>0</v>
      </c>
      <c r="BL685" s="99">
        <f>SUMIFS(通讯通路门店!$AE:$AE,通讯通路门店!$S:$S,$G685)</f>
        <v>0</v>
      </c>
      <c r="BM685" s="99">
        <f>SUMIFS(通讯通路门店!$AF:$AF,通讯通路门店!$S:$S,$G685)</f>
        <v>0</v>
      </c>
      <c r="BN685" s="99">
        <f>SUMIFS(通讯通路门店!$AG:$AG,通讯通路门店!$S:$S,$G685)</f>
        <v>0</v>
      </c>
      <c r="BO685" s="99">
        <f>SUMIFS(通讯通路门店!$AH:$AH,通讯通路门店!$S:$S,$G685)</f>
        <v>0</v>
      </c>
      <c r="BP685" s="99">
        <f>SUMIFS(通讯通路门店!$AI:$AI,通讯通路门店!$S:$S,$G685)</f>
        <v>0</v>
      </c>
      <c r="BQ685" s="83"/>
    </row>
    <row r="686" spans="1:69">
      <c r="A686" s="99" t="str">
        <f>IFERROR(_xlfn.XLOOKUP($G686,通讯通路门店!$S$4:$S$993933,通讯通路门店!$A$4:$A$993933,0,0),"")</f>
        <v/>
      </c>
      <c r="B686" s="99" t="str">
        <f>IFERROR(_xlfn.XLOOKUP($G686,通讯通路门店!$S$4:$S$993933,通讯通路门店!$B$4:$B$993933,0,0),"")</f>
        <v/>
      </c>
      <c r="C686" s="99" t="str">
        <f>IFERROR(_xlfn.XLOOKUP($G686,通讯通路门店!$S$4:$S$993933,通讯通路门店!$C$4:$C$993933,0,0),"")</f>
        <v/>
      </c>
      <c r="D686" s="99" t="str">
        <f>IFERROR(_xlfn.XLOOKUP($G686,通讯通路门店!$S$4:$S$993933,通讯通路门店!$D$4:$D$993933,0,0),"")</f>
        <v/>
      </c>
      <c r="E686" s="83"/>
      <c r="F686" s="83"/>
      <c r="G686" s="101" t="e">
        <v>#N/A</v>
      </c>
      <c r="H686" s="102" t="str">
        <f>IFERROR(_xlfn.XLOOKUP($G686,通讯通路门店!$S$4:$S$993933,通讯通路门店!$R$4:$R$993933,0,0),"")</f>
        <v/>
      </c>
      <c r="I686" s="83"/>
      <c r="J686" s="83"/>
      <c r="K686" s="83"/>
      <c r="L686" s="83"/>
      <c r="M686" s="83"/>
      <c r="N686" s="83"/>
      <c r="O686" s="83"/>
      <c r="P686" s="83"/>
      <c r="Q686" s="83"/>
      <c r="R686" s="83"/>
      <c r="S686" s="83"/>
      <c r="T686" s="83"/>
      <c r="U686" s="99">
        <f>COUNTIF(通讯通路门店!$S:$S,$G686)</f>
        <v>0</v>
      </c>
      <c r="V686" s="99">
        <f>COUNTIFS(通讯通路门店!$S:$S,$G686,通讯通路门店!$J:$J,"综合卖场")</f>
        <v>0</v>
      </c>
      <c r="W686" s="99">
        <f>SUMIFS(通讯通路门店!$AJ:$AJ,通讯通路门店!$S:$S,通讯客户沙盘!$G686)</f>
        <v>0</v>
      </c>
      <c r="X686" s="99">
        <f t="shared" si="50"/>
        <v>0</v>
      </c>
      <c r="Y686" s="99">
        <f>COUNTIFS(通讯通路门店!$S:$S,$G686,通讯通路门店!$J:$J,"荣耀体验店")+COUNTIFS(通讯通路门店!$S:$S,$G686,通讯通路门店!$J:$J,"荣耀授权专卖店")</f>
        <v>0</v>
      </c>
      <c r="Z686" s="99">
        <f>COUNTIFS(通讯通路门店!$S:$S,$G686,通讯通路门店!$J:$J,"VIVO体验店")</f>
        <v>0</v>
      </c>
      <c r="AA686" s="99">
        <f>COUNTIFS(通讯通路门店!$S:$S,$G686,通讯通路门店!$J:$J,"OPPO体验店")</f>
        <v>0</v>
      </c>
      <c r="AB686" s="99">
        <f>COUNTIFS(通讯通路门店!$S:$S,$G686,通讯通路门店!$J:$J,"华为授权体验店")+COUNTIFS(通讯通路门店!$S:$S,$G686,通讯通路门店!$J:$J,"华为堡垒店")</f>
        <v>0</v>
      </c>
      <c r="AC686" s="99">
        <f>COUNTIFS(通讯通路门店!$S:$S,$G686,通讯通路门店!$J:$J,"小米体验店")</f>
        <v>0</v>
      </c>
      <c r="AD686" s="99">
        <f>COUNTIFS(通讯通路门店!$S:$S,$G686,通讯通路门店!$J:$J,"苹果体验店")</f>
        <v>0</v>
      </c>
      <c r="AE686" s="99">
        <f>COUNTIFS(通讯通路门店!$S:$S,$G686,通讯通路门店!$J:$J,"其他品牌专卖店")</f>
        <v>0</v>
      </c>
      <c r="AF686" s="99">
        <f>SUMIFS(通讯通路门店!$BI:$BI,通讯通路门店!$S:$S,$G686)</f>
        <v>0</v>
      </c>
      <c r="AG686" s="99">
        <f>SUMIFS(通讯通路门店!$BH:$BH,通讯通路门店!$S:$S,$G686)</f>
        <v>0</v>
      </c>
      <c r="AH686" s="99">
        <f t="shared" si="51"/>
        <v>0</v>
      </c>
      <c r="AI686" s="99">
        <f>SUMIFS(通讯通路门店!$BB:$BB,通讯通路门店!$S:$S,$G686)</f>
        <v>0</v>
      </c>
      <c r="AJ686" s="99">
        <f>SUMIFS(通讯通路门店!$BE:$BE,通讯通路门店!$S:$S,$G686)</f>
        <v>0</v>
      </c>
      <c r="AK686" s="99">
        <f>SUMIFS(通讯通路门店!$BG:$BG,通讯通路门店!$S:$S,$G686)</f>
        <v>0</v>
      </c>
      <c r="AL686" s="99">
        <f>SUMIFS(通讯通路门店!$BC:$BC,通讯通路门店!$S:$S,$G686)</f>
        <v>0</v>
      </c>
      <c r="AM686" s="99">
        <f>SUMIFS(通讯通路门店!$BD:$BD,通讯通路门店!$S:$S,$G686)</f>
        <v>0</v>
      </c>
      <c r="AN686" s="99">
        <f>SUMIFS(通讯通路门店!$BF:$BF,通讯通路门店!$S:$S,$G686)</f>
        <v>0</v>
      </c>
      <c r="AO686" s="99">
        <f t="shared" si="52"/>
        <v>0</v>
      </c>
      <c r="AP686" s="99">
        <f>SUMIFS(通讯通路门店!$K:$K,通讯通路门店!$S:$S,$G686)</f>
        <v>0</v>
      </c>
      <c r="AQ686" s="83"/>
      <c r="AR686" s="99">
        <f>SUMIFS(通讯通路门店!$T:$T,通讯通路门店!$S:$S,$G686)</f>
        <v>0</v>
      </c>
      <c r="AS686" s="99">
        <f>SUMIFS(通讯通路门店!$U:$U,通讯通路门店!$S:$S,$G686)</f>
        <v>0</v>
      </c>
      <c r="AT686" s="99">
        <f>SUMIFS(通讯通路门店!$V:$V,通讯通路门店!$S:$S,$G686)</f>
        <v>0</v>
      </c>
      <c r="AU686" s="99">
        <f>SUMIFS(通讯通路门店!$W:$W,通讯通路门店!$S:$S,$G686)</f>
        <v>0</v>
      </c>
      <c r="AV686" s="99">
        <f>SUMIFS(通讯通路门店!$Z:$Z,通讯通路门店!$S:$S,$G686)</f>
        <v>0</v>
      </c>
      <c r="AW686" s="99">
        <f>SUMIFS(通讯通路门店!$AB:$AB,通讯通路门店!$S:$S,$G686)</f>
        <v>0</v>
      </c>
      <c r="AX686" s="99">
        <f>SUMIFS(通讯通路门店!$X:$X,通讯通路门店!$S:$S,$G686)</f>
        <v>0</v>
      </c>
      <c r="AY686" s="99">
        <f>SUMIFS(通讯通路门店!$Y:$Y,通讯通路门店!$S:$S,$G686)</f>
        <v>0</v>
      </c>
      <c r="AZ686" s="99">
        <f>SUMIFS(通讯通路门店!$AA:$AA,通讯通路门店!$S:$S,$G686)</f>
        <v>0</v>
      </c>
      <c r="BA686" s="99">
        <f t="shared" si="53"/>
        <v>0</v>
      </c>
      <c r="BB686" s="99">
        <f t="shared" si="54"/>
        <v>0</v>
      </c>
      <c r="BC686" s="99">
        <f>SUMIFS(通讯通路门店!$W:$W,通讯通路门店!$S:$S,$G686,通讯通路门店!$J:$J,"荣耀体验店")+SUMIFS(通讯通路门店!$W:$W,通讯通路门店!$S:$S,$G686,通讯通路门店!$J:$J,"荣耀授权专卖店")</f>
        <v>0</v>
      </c>
      <c r="BD686" s="99">
        <f>SUMIFS(通讯通路门店!$Z:$Z,通讯通路门店!$S:$S,$G686,通讯通路门店!$J:$J,"VIVO体验店")</f>
        <v>0</v>
      </c>
      <c r="BE686" s="99">
        <f>SUMIFS(通讯通路门店!$AB:$AB,通讯通路门店!$S:$S,$G686,通讯通路门店!$J:$J,"OPPO体验店")</f>
        <v>0</v>
      </c>
      <c r="BF686" s="99">
        <f>SUMIFS(通讯通路门店!$X:$X,通讯通路门店!$S:$S,$G686,通讯通路门店!$J:$J,"华为授权体验店")+SUMIFS(通讯通路门店!$AA:$AA,通讯通路门店!$S:$S,$G686,通讯通路门店!$J:$J,"华为堡垒店")</f>
        <v>0</v>
      </c>
      <c r="BG686" s="99">
        <f>SUMIFS(通讯通路门店!$Y:$Y,通讯通路门店!$S:$S,$G686,通讯通路门店!$J:$J,"小米体验店")</f>
        <v>0</v>
      </c>
      <c r="BH686" s="99">
        <f>SUMIFS(通讯通路门店!$AA:$AA,通讯通路门店!$S:$S,$G686,通讯通路门店!$J:$J,"苹果体验店")</f>
        <v>0</v>
      </c>
      <c r="BI686" s="99">
        <f>SUMIFS(通讯通路门店!$K:$K,通讯通路门店!$S:$S,$G686,通讯通路门店!$J:$J,"其他品牌专卖店")</f>
        <v>0</v>
      </c>
      <c r="BJ686" s="99">
        <f>SUMIFS(通讯通路门店!$AC:$AC,通讯通路门店!$S:$S,$G686)</f>
        <v>0</v>
      </c>
      <c r="BK686" s="99">
        <f>SUMIFS(通讯通路门店!$AD:$AD,通讯通路门店!$S:$S,$G686)</f>
        <v>0</v>
      </c>
      <c r="BL686" s="99">
        <f>SUMIFS(通讯通路门店!$AE:$AE,通讯通路门店!$S:$S,$G686)</f>
        <v>0</v>
      </c>
      <c r="BM686" s="99">
        <f>SUMIFS(通讯通路门店!$AF:$AF,通讯通路门店!$S:$S,$G686)</f>
        <v>0</v>
      </c>
      <c r="BN686" s="99">
        <f>SUMIFS(通讯通路门店!$AG:$AG,通讯通路门店!$S:$S,$G686)</f>
        <v>0</v>
      </c>
      <c r="BO686" s="99">
        <f>SUMIFS(通讯通路门店!$AH:$AH,通讯通路门店!$S:$S,$G686)</f>
        <v>0</v>
      </c>
      <c r="BP686" s="99">
        <f>SUMIFS(通讯通路门店!$AI:$AI,通讯通路门店!$S:$S,$G686)</f>
        <v>0</v>
      </c>
      <c r="BQ686" s="83"/>
    </row>
    <row r="687" spans="1:69">
      <c r="A687" s="99" t="str">
        <f>IFERROR(_xlfn.XLOOKUP($G687,通讯通路门店!$S$4:$S$993933,通讯通路门店!$A$4:$A$993933,0,0),"")</f>
        <v/>
      </c>
      <c r="B687" s="99" t="str">
        <f>IFERROR(_xlfn.XLOOKUP($G687,通讯通路门店!$S$4:$S$993933,通讯通路门店!$B$4:$B$993933,0,0),"")</f>
        <v/>
      </c>
      <c r="C687" s="99" t="str">
        <f>IFERROR(_xlfn.XLOOKUP($G687,通讯通路门店!$S$4:$S$993933,通讯通路门店!$C$4:$C$993933,0,0),"")</f>
        <v/>
      </c>
      <c r="D687" s="99" t="str">
        <f>IFERROR(_xlfn.XLOOKUP($G687,通讯通路门店!$S$4:$S$993933,通讯通路门店!$D$4:$D$993933,0,0),"")</f>
        <v/>
      </c>
      <c r="E687" s="83"/>
      <c r="F687" s="83"/>
      <c r="G687" s="101" t="e">
        <v>#N/A</v>
      </c>
      <c r="H687" s="102" t="str">
        <f>IFERROR(_xlfn.XLOOKUP($G687,通讯通路门店!$S$4:$S$993933,通讯通路门店!$R$4:$R$993933,0,0),"")</f>
        <v/>
      </c>
      <c r="I687" s="83"/>
      <c r="J687" s="83"/>
      <c r="K687" s="83"/>
      <c r="L687" s="83"/>
      <c r="M687" s="83"/>
      <c r="N687" s="83"/>
      <c r="O687" s="83"/>
      <c r="P687" s="83"/>
      <c r="Q687" s="83"/>
      <c r="R687" s="83"/>
      <c r="S687" s="83"/>
      <c r="T687" s="83"/>
      <c r="U687" s="99">
        <f>COUNTIF(通讯通路门店!$S:$S,$G687)</f>
        <v>0</v>
      </c>
      <c r="V687" s="99">
        <f>COUNTIFS(通讯通路门店!$S:$S,$G687,通讯通路门店!$J:$J,"综合卖场")</f>
        <v>0</v>
      </c>
      <c r="W687" s="99">
        <f>SUMIFS(通讯通路门店!$AJ:$AJ,通讯通路门店!$S:$S,通讯客户沙盘!$G687)</f>
        <v>0</v>
      </c>
      <c r="X687" s="99">
        <f t="shared" si="50"/>
        <v>0</v>
      </c>
      <c r="Y687" s="99">
        <f>COUNTIFS(通讯通路门店!$S:$S,$G687,通讯通路门店!$J:$J,"荣耀体验店")+COUNTIFS(通讯通路门店!$S:$S,$G687,通讯通路门店!$J:$J,"荣耀授权专卖店")</f>
        <v>0</v>
      </c>
      <c r="Z687" s="99">
        <f>COUNTIFS(通讯通路门店!$S:$S,$G687,通讯通路门店!$J:$J,"VIVO体验店")</f>
        <v>0</v>
      </c>
      <c r="AA687" s="99">
        <f>COUNTIFS(通讯通路门店!$S:$S,$G687,通讯通路门店!$J:$J,"OPPO体验店")</f>
        <v>0</v>
      </c>
      <c r="AB687" s="99">
        <f>COUNTIFS(通讯通路门店!$S:$S,$G687,通讯通路门店!$J:$J,"华为授权体验店")+COUNTIFS(通讯通路门店!$S:$S,$G687,通讯通路门店!$J:$J,"华为堡垒店")</f>
        <v>0</v>
      </c>
      <c r="AC687" s="99">
        <f>COUNTIFS(通讯通路门店!$S:$S,$G687,通讯通路门店!$J:$J,"小米体验店")</f>
        <v>0</v>
      </c>
      <c r="AD687" s="99">
        <f>COUNTIFS(通讯通路门店!$S:$S,$G687,通讯通路门店!$J:$J,"苹果体验店")</f>
        <v>0</v>
      </c>
      <c r="AE687" s="99">
        <f>COUNTIFS(通讯通路门店!$S:$S,$G687,通讯通路门店!$J:$J,"其他品牌专卖店")</f>
        <v>0</v>
      </c>
      <c r="AF687" s="99">
        <f>SUMIFS(通讯通路门店!$BI:$BI,通讯通路门店!$S:$S,$G687)</f>
        <v>0</v>
      </c>
      <c r="AG687" s="99">
        <f>SUMIFS(通讯通路门店!$BH:$BH,通讯通路门店!$S:$S,$G687)</f>
        <v>0</v>
      </c>
      <c r="AH687" s="99">
        <f t="shared" si="51"/>
        <v>0</v>
      </c>
      <c r="AI687" s="99">
        <f>SUMIFS(通讯通路门店!$BB:$BB,通讯通路门店!$S:$S,$G687)</f>
        <v>0</v>
      </c>
      <c r="AJ687" s="99">
        <f>SUMIFS(通讯通路门店!$BE:$BE,通讯通路门店!$S:$S,$G687)</f>
        <v>0</v>
      </c>
      <c r="AK687" s="99">
        <f>SUMIFS(通讯通路门店!$BG:$BG,通讯通路门店!$S:$S,$G687)</f>
        <v>0</v>
      </c>
      <c r="AL687" s="99">
        <f>SUMIFS(通讯通路门店!$BC:$BC,通讯通路门店!$S:$S,$G687)</f>
        <v>0</v>
      </c>
      <c r="AM687" s="99">
        <f>SUMIFS(通讯通路门店!$BD:$BD,通讯通路门店!$S:$S,$G687)</f>
        <v>0</v>
      </c>
      <c r="AN687" s="99">
        <f>SUMIFS(通讯通路门店!$BF:$BF,通讯通路门店!$S:$S,$G687)</f>
        <v>0</v>
      </c>
      <c r="AO687" s="99">
        <f t="shared" si="52"/>
        <v>0</v>
      </c>
      <c r="AP687" s="99">
        <f>SUMIFS(通讯通路门店!$K:$K,通讯通路门店!$S:$S,$G687)</f>
        <v>0</v>
      </c>
      <c r="AQ687" s="83"/>
      <c r="AR687" s="99">
        <f>SUMIFS(通讯通路门店!$T:$T,通讯通路门店!$S:$S,$G687)</f>
        <v>0</v>
      </c>
      <c r="AS687" s="99">
        <f>SUMIFS(通讯通路门店!$U:$U,通讯通路门店!$S:$S,$G687)</f>
        <v>0</v>
      </c>
      <c r="AT687" s="99">
        <f>SUMIFS(通讯通路门店!$V:$V,通讯通路门店!$S:$S,$G687)</f>
        <v>0</v>
      </c>
      <c r="AU687" s="99">
        <f>SUMIFS(通讯通路门店!$W:$W,通讯通路门店!$S:$S,$G687)</f>
        <v>0</v>
      </c>
      <c r="AV687" s="99">
        <f>SUMIFS(通讯通路门店!$Z:$Z,通讯通路门店!$S:$S,$G687)</f>
        <v>0</v>
      </c>
      <c r="AW687" s="99">
        <f>SUMIFS(通讯通路门店!$AB:$AB,通讯通路门店!$S:$S,$G687)</f>
        <v>0</v>
      </c>
      <c r="AX687" s="99">
        <f>SUMIFS(通讯通路门店!$X:$X,通讯通路门店!$S:$S,$G687)</f>
        <v>0</v>
      </c>
      <c r="AY687" s="99">
        <f>SUMIFS(通讯通路门店!$Y:$Y,通讯通路门店!$S:$S,$G687)</f>
        <v>0</v>
      </c>
      <c r="AZ687" s="99">
        <f>SUMIFS(通讯通路门店!$AA:$AA,通讯通路门店!$S:$S,$G687)</f>
        <v>0</v>
      </c>
      <c r="BA687" s="99">
        <f t="shared" si="53"/>
        <v>0</v>
      </c>
      <c r="BB687" s="99">
        <f t="shared" si="54"/>
        <v>0</v>
      </c>
      <c r="BC687" s="99">
        <f>SUMIFS(通讯通路门店!$W:$W,通讯通路门店!$S:$S,$G687,通讯通路门店!$J:$J,"荣耀体验店")+SUMIFS(通讯通路门店!$W:$W,通讯通路门店!$S:$S,$G687,通讯通路门店!$J:$J,"荣耀授权专卖店")</f>
        <v>0</v>
      </c>
      <c r="BD687" s="99">
        <f>SUMIFS(通讯通路门店!$Z:$Z,通讯通路门店!$S:$S,$G687,通讯通路门店!$J:$J,"VIVO体验店")</f>
        <v>0</v>
      </c>
      <c r="BE687" s="99">
        <f>SUMIFS(通讯通路门店!$AB:$AB,通讯通路门店!$S:$S,$G687,通讯通路门店!$J:$J,"OPPO体验店")</f>
        <v>0</v>
      </c>
      <c r="BF687" s="99">
        <f>SUMIFS(通讯通路门店!$X:$X,通讯通路门店!$S:$S,$G687,通讯通路门店!$J:$J,"华为授权体验店")+SUMIFS(通讯通路门店!$AA:$AA,通讯通路门店!$S:$S,$G687,通讯通路门店!$J:$J,"华为堡垒店")</f>
        <v>0</v>
      </c>
      <c r="BG687" s="99">
        <f>SUMIFS(通讯通路门店!$Y:$Y,通讯通路门店!$S:$S,$G687,通讯通路门店!$J:$J,"小米体验店")</f>
        <v>0</v>
      </c>
      <c r="BH687" s="99">
        <f>SUMIFS(通讯通路门店!$AA:$AA,通讯通路门店!$S:$S,$G687,通讯通路门店!$J:$J,"苹果体验店")</f>
        <v>0</v>
      </c>
      <c r="BI687" s="99">
        <f>SUMIFS(通讯通路门店!$K:$K,通讯通路门店!$S:$S,$G687,通讯通路门店!$J:$J,"其他品牌专卖店")</f>
        <v>0</v>
      </c>
      <c r="BJ687" s="99">
        <f>SUMIFS(通讯通路门店!$AC:$AC,通讯通路门店!$S:$S,$G687)</f>
        <v>0</v>
      </c>
      <c r="BK687" s="99">
        <f>SUMIFS(通讯通路门店!$AD:$AD,通讯通路门店!$S:$S,$G687)</f>
        <v>0</v>
      </c>
      <c r="BL687" s="99">
        <f>SUMIFS(通讯通路门店!$AE:$AE,通讯通路门店!$S:$S,$G687)</f>
        <v>0</v>
      </c>
      <c r="BM687" s="99">
        <f>SUMIFS(通讯通路门店!$AF:$AF,通讯通路门店!$S:$S,$G687)</f>
        <v>0</v>
      </c>
      <c r="BN687" s="99">
        <f>SUMIFS(通讯通路门店!$AG:$AG,通讯通路门店!$S:$S,$G687)</f>
        <v>0</v>
      </c>
      <c r="BO687" s="99">
        <f>SUMIFS(通讯通路门店!$AH:$AH,通讯通路门店!$S:$S,$G687)</f>
        <v>0</v>
      </c>
      <c r="BP687" s="99">
        <f>SUMIFS(通讯通路门店!$AI:$AI,通讯通路门店!$S:$S,$G687)</f>
        <v>0</v>
      </c>
      <c r="BQ687" s="83"/>
    </row>
    <row r="688" spans="1:69">
      <c r="A688" s="99" t="str">
        <f>IFERROR(_xlfn.XLOOKUP($G688,通讯通路门店!$S$4:$S$993933,通讯通路门店!$A$4:$A$993933,0,0),"")</f>
        <v/>
      </c>
      <c r="B688" s="99" t="str">
        <f>IFERROR(_xlfn.XLOOKUP($G688,通讯通路门店!$S$4:$S$993933,通讯通路门店!$B$4:$B$993933,0,0),"")</f>
        <v/>
      </c>
      <c r="C688" s="99" t="str">
        <f>IFERROR(_xlfn.XLOOKUP($G688,通讯通路门店!$S$4:$S$993933,通讯通路门店!$C$4:$C$993933,0,0),"")</f>
        <v/>
      </c>
      <c r="D688" s="99" t="str">
        <f>IFERROR(_xlfn.XLOOKUP($G688,通讯通路门店!$S$4:$S$993933,通讯通路门店!$D$4:$D$993933,0,0),"")</f>
        <v/>
      </c>
      <c r="E688" s="83"/>
      <c r="F688" s="83"/>
      <c r="G688" s="101" t="e">
        <v>#N/A</v>
      </c>
      <c r="H688" s="102" t="str">
        <f>IFERROR(_xlfn.XLOOKUP($G688,通讯通路门店!$S$4:$S$993933,通讯通路门店!$R$4:$R$993933,0,0),"")</f>
        <v/>
      </c>
      <c r="I688" s="83"/>
      <c r="J688" s="83"/>
      <c r="K688" s="83"/>
      <c r="L688" s="83"/>
      <c r="M688" s="83"/>
      <c r="N688" s="83"/>
      <c r="O688" s="83"/>
      <c r="P688" s="83"/>
      <c r="Q688" s="83"/>
      <c r="R688" s="83"/>
      <c r="S688" s="83"/>
      <c r="T688" s="83"/>
      <c r="U688" s="99">
        <f>COUNTIF(通讯通路门店!$S:$S,$G688)</f>
        <v>0</v>
      </c>
      <c r="V688" s="99">
        <f>COUNTIFS(通讯通路门店!$S:$S,$G688,通讯通路门店!$J:$J,"综合卖场")</f>
        <v>0</v>
      </c>
      <c r="W688" s="99">
        <f>SUMIFS(通讯通路门店!$AJ:$AJ,通讯通路门店!$S:$S,通讯客户沙盘!$G688)</f>
        <v>0</v>
      </c>
      <c r="X688" s="99">
        <f t="shared" si="50"/>
        <v>0</v>
      </c>
      <c r="Y688" s="99">
        <f>COUNTIFS(通讯通路门店!$S:$S,$G688,通讯通路门店!$J:$J,"荣耀体验店")+COUNTIFS(通讯通路门店!$S:$S,$G688,通讯通路门店!$J:$J,"荣耀授权专卖店")</f>
        <v>0</v>
      </c>
      <c r="Z688" s="99">
        <f>COUNTIFS(通讯通路门店!$S:$S,$G688,通讯通路门店!$J:$J,"VIVO体验店")</f>
        <v>0</v>
      </c>
      <c r="AA688" s="99">
        <f>COUNTIFS(通讯通路门店!$S:$S,$G688,通讯通路门店!$J:$J,"OPPO体验店")</f>
        <v>0</v>
      </c>
      <c r="AB688" s="99">
        <f>COUNTIFS(通讯通路门店!$S:$S,$G688,通讯通路门店!$J:$J,"华为授权体验店")+COUNTIFS(通讯通路门店!$S:$S,$G688,通讯通路门店!$J:$J,"华为堡垒店")</f>
        <v>0</v>
      </c>
      <c r="AC688" s="99">
        <f>COUNTIFS(通讯通路门店!$S:$S,$G688,通讯通路门店!$J:$J,"小米体验店")</f>
        <v>0</v>
      </c>
      <c r="AD688" s="99">
        <f>COUNTIFS(通讯通路门店!$S:$S,$G688,通讯通路门店!$J:$J,"苹果体验店")</f>
        <v>0</v>
      </c>
      <c r="AE688" s="99">
        <f>COUNTIFS(通讯通路门店!$S:$S,$G688,通讯通路门店!$J:$J,"其他品牌专卖店")</f>
        <v>0</v>
      </c>
      <c r="AF688" s="99">
        <f>SUMIFS(通讯通路门店!$BI:$BI,通讯通路门店!$S:$S,$G688)</f>
        <v>0</v>
      </c>
      <c r="AG688" s="99">
        <f>SUMIFS(通讯通路门店!$BH:$BH,通讯通路门店!$S:$S,$G688)</f>
        <v>0</v>
      </c>
      <c r="AH688" s="99">
        <f t="shared" si="51"/>
        <v>0</v>
      </c>
      <c r="AI688" s="99">
        <f>SUMIFS(通讯通路门店!$BB:$BB,通讯通路门店!$S:$S,$G688)</f>
        <v>0</v>
      </c>
      <c r="AJ688" s="99">
        <f>SUMIFS(通讯通路门店!$BE:$BE,通讯通路门店!$S:$S,$G688)</f>
        <v>0</v>
      </c>
      <c r="AK688" s="99">
        <f>SUMIFS(通讯通路门店!$BG:$BG,通讯通路门店!$S:$S,$G688)</f>
        <v>0</v>
      </c>
      <c r="AL688" s="99">
        <f>SUMIFS(通讯通路门店!$BC:$BC,通讯通路门店!$S:$S,$G688)</f>
        <v>0</v>
      </c>
      <c r="AM688" s="99">
        <f>SUMIFS(通讯通路门店!$BD:$BD,通讯通路门店!$S:$S,$G688)</f>
        <v>0</v>
      </c>
      <c r="AN688" s="99">
        <f>SUMIFS(通讯通路门店!$BF:$BF,通讯通路门店!$S:$S,$G688)</f>
        <v>0</v>
      </c>
      <c r="AO688" s="99">
        <f t="shared" si="52"/>
        <v>0</v>
      </c>
      <c r="AP688" s="99">
        <f>SUMIFS(通讯通路门店!$K:$K,通讯通路门店!$S:$S,$G688)</f>
        <v>0</v>
      </c>
      <c r="AQ688" s="83"/>
      <c r="AR688" s="99">
        <f>SUMIFS(通讯通路门店!$T:$T,通讯通路门店!$S:$S,$G688)</f>
        <v>0</v>
      </c>
      <c r="AS688" s="99">
        <f>SUMIFS(通讯通路门店!$U:$U,通讯通路门店!$S:$S,$G688)</f>
        <v>0</v>
      </c>
      <c r="AT688" s="99">
        <f>SUMIFS(通讯通路门店!$V:$V,通讯通路门店!$S:$S,$G688)</f>
        <v>0</v>
      </c>
      <c r="AU688" s="99">
        <f>SUMIFS(通讯通路门店!$W:$W,通讯通路门店!$S:$S,$G688)</f>
        <v>0</v>
      </c>
      <c r="AV688" s="99">
        <f>SUMIFS(通讯通路门店!$Z:$Z,通讯通路门店!$S:$S,$G688)</f>
        <v>0</v>
      </c>
      <c r="AW688" s="99">
        <f>SUMIFS(通讯通路门店!$AB:$AB,通讯通路门店!$S:$S,$G688)</f>
        <v>0</v>
      </c>
      <c r="AX688" s="99">
        <f>SUMIFS(通讯通路门店!$X:$X,通讯通路门店!$S:$S,$G688)</f>
        <v>0</v>
      </c>
      <c r="AY688" s="99">
        <f>SUMIFS(通讯通路门店!$Y:$Y,通讯通路门店!$S:$S,$G688)</f>
        <v>0</v>
      </c>
      <c r="AZ688" s="99">
        <f>SUMIFS(通讯通路门店!$AA:$AA,通讯通路门店!$S:$S,$G688)</f>
        <v>0</v>
      </c>
      <c r="BA688" s="99">
        <f t="shared" si="53"/>
        <v>0</v>
      </c>
      <c r="BB688" s="99">
        <f t="shared" si="54"/>
        <v>0</v>
      </c>
      <c r="BC688" s="99">
        <f>SUMIFS(通讯通路门店!$W:$W,通讯通路门店!$S:$S,$G688,通讯通路门店!$J:$J,"荣耀体验店")+SUMIFS(通讯通路门店!$W:$W,通讯通路门店!$S:$S,$G688,通讯通路门店!$J:$J,"荣耀授权专卖店")</f>
        <v>0</v>
      </c>
      <c r="BD688" s="99">
        <f>SUMIFS(通讯通路门店!$Z:$Z,通讯通路门店!$S:$S,$G688,通讯通路门店!$J:$J,"VIVO体验店")</f>
        <v>0</v>
      </c>
      <c r="BE688" s="99">
        <f>SUMIFS(通讯通路门店!$AB:$AB,通讯通路门店!$S:$S,$G688,通讯通路门店!$J:$J,"OPPO体验店")</f>
        <v>0</v>
      </c>
      <c r="BF688" s="99">
        <f>SUMIFS(通讯通路门店!$X:$X,通讯通路门店!$S:$S,$G688,通讯通路门店!$J:$J,"华为授权体验店")+SUMIFS(通讯通路门店!$AA:$AA,通讯通路门店!$S:$S,$G688,通讯通路门店!$J:$J,"华为堡垒店")</f>
        <v>0</v>
      </c>
      <c r="BG688" s="99">
        <f>SUMIFS(通讯通路门店!$Y:$Y,通讯通路门店!$S:$S,$G688,通讯通路门店!$J:$J,"小米体验店")</f>
        <v>0</v>
      </c>
      <c r="BH688" s="99">
        <f>SUMIFS(通讯通路门店!$AA:$AA,通讯通路门店!$S:$S,$G688,通讯通路门店!$J:$J,"苹果体验店")</f>
        <v>0</v>
      </c>
      <c r="BI688" s="99">
        <f>SUMIFS(通讯通路门店!$K:$K,通讯通路门店!$S:$S,$G688,通讯通路门店!$J:$J,"其他品牌专卖店")</f>
        <v>0</v>
      </c>
      <c r="BJ688" s="99">
        <f>SUMIFS(通讯通路门店!$AC:$AC,通讯通路门店!$S:$S,$G688)</f>
        <v>0</v>
      </c>
      <c r="BK688" s="99">
        <f>SUMIFS(通讯通路门店!$AD:$AD,通讯通路门店!$S:$S,$G688)</f>
        <v>0</v>
      </c>
      <c r="BL688" s="99">
        <f>SUMIFS(通讯通路门店!$AE:$AE,通讯通路门店!$S:$S,$G688)</f>
        <v>0</v>
      </c>
      <c r="BM688" s="99">
        <f>SUMIFS(通讯通路门店!$AF:$AF,通讯通路门店!$S:$S,$G688)</f>
        <v>0</v>
      </c>
      <c r="BN688" s="99">
        <f>SUMIFS(通讯通路门店!$AG:$AG,通讯通路门店!$S:$S,$G688)</f>
        <v>0</v>
      </c>
      <c r="BO688" s="99">
        <f>SUMIFS(通讯通路门店!$AH:$AH,通讯通路门店!$S:$S,$G688)</f>
        <v>0</v>
      </c>
      <c r="BP688" s="99">
        <f>SUMIFS(通讯通路门店!$AI:$AI,通讯通路门店!$S:$S,$G688)</f>
        <v>0</v>
      </c>
      <c r="BQ688" s="83"/>
    </row>
    <row r="689" spans="1:69">
      <c r="A689" s="99" t="str">
        <f>IFERROR(_xlfn.XLOOKUP($G689,通讯通路门店!$S$4:$S$993933,通讯通路门店!$A$4:$A$993933,0,0),"")</f>
        <v/>
      </c>
      <c r="B689" s="99" t="str">
        <f>IFERROR(_xlfn.XLOOKUP($G689,通讯通路门店!$S$4:$S$993933,通讯通路门店!$B$4:$B$993933,0,0),"")</f>
        <v/>
      </c>
      <c r="C689" s="99" t="str">
        <f>IFERROR(_xlfn.XLOOKUP($G689,通讯通路门店!$S$4:$S$993933,通讯通路门店!$C$4:$C$993933,0,0),"")</f>
        <v/>
      </c>
      <c r="D689" s="99" t="str">
        <f>IFERROR(_xlfn.XLOOKUP($G689,通讯通路门店!$S$4:$S$993933,通讯通路门店!$D$4:$D$993933,0,0),"")</f>
        <v/>
      </c>
      <c r="E689" s="83"/>
      <c r="F689" s="83"/>
      <c r="G689" s="101" t="e">
        <v>#N/A</v>
      </c>
      <c r="H689" s="102" t="str">
        <f>IFERROR(_xlfn.XLOOKUP($G689,通讯通路门店!$S$4:$S$993933,通讯通路门店!$R$4:$R$993933,0,0),"")</f>
        <v/>
      </c>
      <c r="I689" s="83"/>
      <c r="J689" s="83"/>
      <c r="K689" s="83"/>
      <c r="L689" s="83"/>
      <c r="M689" s="83"/>
      <c r="N689" s="83"/>
      <c r="O689" s="83"/>
      <c r="P689" s="83"/>
      <c r="Q689" s="83"/>
      <c r="R689" s="83"/>
      <c r="S689" s="83"/>
      <c r="T689" s="83"/>
      <c r="U689" s="99">
        <f>COUNTIF(通讯通路门店!$S:$S,$G689)</f>
        <v>0</v>
      </c>
      <c r="V689" s="99">
        <f>COUNTIFS(通讯通路门店!$S:$S,$G689,通讯通路门店!$J:$J,"综合卖场")</f>
        <v>0</v>
      </c>
      <c r="W689" s="99">
        <f>SUMIFS(通讯通路门店!$AJ:$AJ,通讯通路门店!$S:$S,通讯客户沙盘!$G689)</f>
        <v>0</v>
      </c>
      <c r="X689" s="99">
        <f t="shared" si="50"/>
        <v>0</v>
      </c>
      <c r="Y689" s="99">
        <f>COUNTIFS(通讯通路门店!$S:$S,$G689,通讯通路门店!$J:$J,"荣耀体验店")+COUNTIFS(通讯通路门店!$S:$S,$G689,通讯通路门店!$J:$J,"荣耀授权专卖店")</f>
        <v>0</v>
      </c>
      <c r="Z689" s="99">
        <f>COUNTIFS(通讯通路门店!$S:$S,$G689,通讯通路门店!$J:$J,"VIVO体验店")</f>
        <v>0</v>
      </c>
      <c r="AA689" s="99">
        <f>COUNTIFS(通讯通路门店!$S:$S,$G689,通讯通路门店!$J:$J,"OPPO体验店")</f>
        <v>0</v>
      </c>
      <c r="AB689" s="99">
        <f>COUNTIFS(通讯通路门店!$S:$S,$G689,通讯通路门店!$J:$J,"华为授权体验店")+COUNTIFS(通讯通路门店!$S:$S,$G689,通讯通路门店!$J:$J,"华为堡垒店")</f>
        <v>0</v>
      </c>
      <c r="AC689" s="99">
        <f>COUNTIFS(通讯通路门店!$S:$S,$G689,通讯通路门店!$J:$J,"小米体验店")</f>
        <v>0</v>
      </c>
      <c r="AD689" s="99">
        <f>COUNTIFS(通讯通路门店!$S:$S,$G689,通讯通路门店!$J:$J,"苹果体验店")</f>
        <v>0</v>
      </c>
      <c r="AE689" s="99">
        <f>COUNTIFS(通讯通路门店!$S:$S,$G689,通讯通路门店!$J:$J,"其他品牌专卖店")</f>
        <v>0</v>
      </c>
      <c r="AF689" s="99">
        <f>SUMIFS(通讯通路门店!$BI:$BI,通讯通路门店!$S:$S,$G689)</f>
        <v>0</v>
      </c>
      <c r="AG689" s="99">
        <f>SUMIFS(通讯通路门店!$BH:$BH,通讯通路门店!$S:$S,$G689)</f>
        <v>0</v>
      </c>
      <c r="AH689" s="99">
        <f t="shared" si="51"/>
        <v>0</v>
      </c>
      <c r="AI689" s="99">
        <f>SUMIFS(通讯通路门店!$BB:$BB,通讯通路门店!$S:$S,$G689)</f>
        <v>0</v>
      </c>
      <c r="AJ689" s="99">
        <f>SUMIFS(通讯通路门店!$BE:$BE,通讯通路门店!$S:$S,$G689)</f>
        <v>0</v>
      </c>
      <c r="AK689" s="99">
        <f>SUMIFS(通讯通路门店!$BG:$BG,通讯通路门店!$S:$S,$G689)</f>
        <v>0</v>
      </c>
      <c r="AL689" s="99">
        <f>SUMIFS(通讯通路门店!$BC:$BC,通讯通路门店!$S:$S,$G689)</f>
        <v>0</v>
      </c>
      <c r="AM689" s="99">
        <f>SUMIFS(通讯通路门店!$BD:$BD,通讯通路门店!$S:$S,$G689)</f>
        <v>0</v>
      </c>
      <c r="AN689" s="99">
        <f>SUMIFS(通讯通路门店!$BF:$BF,通讯通路门店!$S:$S,$G689)</f>
        <v>0</v>
      </c>
      <c r="AO689" s="99">
        <f t="shared" si="52"/>
        <v>0</v>
      </c>
      <c r="AP689" s="99">
        <f>SUMIFS(通讯通路门店!$K:$K,通讯通路门店!$S:$S,$G689)</f>
        <v>0</v>
      </c>
      <c r="AQ689" s="83"/>
      <c r="AR689" s="99">
        <f>SUMIFS(通讯通路门店!$T:$T,通讯通路门店!$S:$S,$G689)</f>
        <v>0</v>
      </c>
      <c r="AS689" s="99">
        <f>SUMIFS(通讯通路门店!$U:$U,通讯通路门店!$S:$S,$G689)</f>
        <v>0</v>
      </c>
      <c r="AT689" s="99">
        <f>SUMIFS(通讯通路门店!$V:$V,通讯通路门店!$S:$S,$G689)</f>
        <v>0</v>
      </c>
      <c r="AU689" s="99">
        <f>SUMIFS(通讯通路门店!$W:$W,通讯通路门店!$S:$S,$G689)</f>
        <v>0</v>
      </c>
      <c r="AV689" s="99">
        <f>SUMIFS(通讯通路门店!$Z:$Z,通讯通路门店!$S:$S,$G689)</f>
        <v>0</v>
      </c>
      <c r="AW689" s="99">
        <f>SUMIFS(通讯通路门店!$AB:$AB,通讯通路门店!$S:$S,$G689)</f>
        <v>0</v>
      </c>
      <c r="AX689" s="99">
        <f>SUMIFS(通讯通路门店!$X:$X,通讯通路门店!$S:$S,$G689)</f>
        <v>0</v>
      </c>
      <c r="AY689" s="99">
        <f>SUMIFS(通讯通路门店!$Y:$Y,通讯通路门店!$S:$S,$G689)</f>
        <v>0</v>
      </c>
      <c r="AZ689" s="99">
        <f>SUMIFS(通讯通路门店!$AA:$AA,通讯通路门店!$S:$S,$G689)</f>
        <v>0</v>
      </c>
      <c r="BA689" s="99">
        <f t="shared" si="53"/>
        <v>0</v>
      </c>
      <c r="BB689" s="99">
        <f t="shared" si="54"/>
        <v>0</v>
      </c>
      <c r="BC689" s="99">
        <f>SUMIFS(通讯通路门店!$W:$W,通讯通路门店!$S:$S,$G689,通讯通路门店!$J:$J,"荣耀体验店")+SUMIFS(通讯通路门店!$W:$W,通讯通路门店!$S:$S,$G689,通讯通路门店!$J:$J,"荣耀授权专卖店")</f>
        <v>0</v>
      </c>
      <c r="BD689" s="99">
        <f>SUMIFS(通讯通路门店!$Z:$Z,通讯通路门店!$S:$S,$G689,通讯通路门店!$J:$J,"VIVO体验店")</f>
        <v>0</v>
      </c>
      <c r="BE689" s="99">
        <f>SUMIFS(通讯通路门店!$AB:$AB,通讯通路门店!$S:$S,$G689,通讯通路门店!$J:$J,"OPPO体验店")</f>
        <v>0</v>
      </c>
      <c r="BF689" s="99">
        <f>SUMIFS(通讯通路门店!$X:$X,通讯通路门店!$S:$S,$G689,通讯通路门店!$J:$J,"华为授权体验店")+SUMIFS(通讯通路门店!$AA:$AA,通讯通路门店!$S:$S,$G689,通讯通路门店!$J:$J,"华为堡垒店")</f>
        <v>0</v>
      </c>
      <c r="BG689" s="99">
        <f>SUMIFS(通讯通路门店!$Y:$Y,通讯通路门店!$S:$S,$G689,通讯通路门店!$J:$J,"小米体验店")</f>
        <v>0</v>
      </c>
      <c r="BH689" s="99">
        <f>SUMIFS(通讯通路门店!$AA:$AA,通讯通路门店!$S:$S,$G689,通讯通路门店!$J:$J,"苹果体验店")</f>
        <v>0</v>
      </c>
      <c r="BI689" s="99">
        <f>SUMIFS(通讯通路门店!$K:$K,通讯通路门店!$S:$S,$G689,通讯通路门店!$J:$J,"其他品牌专卖店")</f>
        <v>0</v>
      </c>
      <c r="BJ689" s="99">
        <f>SUMIFS(通讯通路门店!$AC:$AC,通讯通路门店!$S:$S,$G689)</f>
        <v>0</v>
      </c>
      <c r="BK689" s="99">
        <f>SUMIFS(通讯通路门店!$AD:$AD,通讯通路门店!$S:$S,$G689)</f>
        <v>0</v>
      </c>
      <c r="BL689" s="99">
        <f>SUMIFS(通讯通路门店!$AE:$AE,通讯通路门店!$S:$S,$G689)</f>
        <v>0</v>
      </c>
      <c r="BM689" s="99">
        <f>SUMIFS(通讯通路门店!$AF:$AF,通讯通路门店!$S:$S,$G689)</f>
        <v>0</v>
      </c>
      <c r="BN689" s="99">
        <f>SUMIFS(通讯通路门店!$AG:$AG,通讯通路门店!$S:$S,$G689)</f>
        <v>0</v>
      </c>
      <c r="BO689" s="99">
        <f>SUMIFS(通讯通路门店!$AH:$AH,通讯通路门店!$S:$S,$G689)</f>
        <v>0</v>
      </c>
      <c r="BP689" s="99">
        <f>SUMIFS(通讯通路门店!$AI:$AI,通讯通路门店!$S:$S,$G689)</f>
        <v>0</v>
      </c>
      <c r="BQ689" s="83"/>
    </row>
    <row r="690" spans="1:69">
      <c r="A690" s="99" t="str">
        <f>IFERROR(_xlfn.XLOOKUP($G690,通讯通路门店!$S$4:$S$993933,通讯通路门店!$A$4:$A$993933,0,0),"")</f>
        <v/>
      </c>
      <c r="B690" s="99" t="str">
        <f>IFERROR(_xlfn.XLOOKUP($G690,通讯通路门店!$S$4:$S$993933,通讯通路门店!$B$4:$B$993933,0,0),"")</f>
        <v/>
      </c>
      <c r="C690" s="99" t="str">
        <f>IFERROR(_xlfn.XLOOKUP($G690,通讯通路门店!$S$4:$S$993933,通讯通路门店!$C$4:$C$993933,0,0),"")</f>
        <v/>
      </c>
      <c r="D690" s="99" t="str">
        <f>IFERROR(_xlfn.XLOOKUP($G690,通讯通路门店!$S$4:$S$993933,通讯通路门店!$D$4:$D$993933,0,0),"")</f>
        <v/>
      </c>
      <c r="E690" s="83"/>
      <c r="F690" s="83"/>
      <c r="G690" s="101" t="e">
        <v>#N/A</v>
      </c>
      <c r="H690" s="102" t="str">
        <f>IFERROR(_xlfn.XLOOKUP($G690,通讯通路门店!$S$4:$S$993933,通讯通路门店!$R$4:$R$993933,0,0),"")</f>
        <v/>
      </c>
      <c r="I690" s="83"/>
      <c r="J690" s="83"/>
      <c r="K690" s="83"/>
      <c r="L690" s="83"/>
      <c r="M690" s="83"/>
      <c r="N690" s="83"/>
      <c r="O690" s="83"/>
      <c r="P690" s="83"/>
      <c r="Q690" s="83"/>
      <c r="R690" s="83"/>
      <c r="S690" s="83"/>
      <c r="T690" s="83"/>
      <c r="U690" s="99">
        <f>COUNTIF(通讯通路门店!$S:$S,$G690)</f>
        <v>0</v>
      </c>
      <c r="V690" s="99">
        <f>COUNTIFS(通讯通路门店!$S:$S,$G690,通讯通路门店!$J:$J,"综合卖场")</f>
        <v>0</v>
      </c>
      <c r="W690" s="99">
        <f>SUMIFS(通讯通路门店!$AJ:$AJ,通讯通路门店!$S:$S,通讯客户沙盘!$G690)</f>
        <v>0</v>
      </c>
      <c r="X690" s="99">
        <f t="shared" si="50"/>
        <v>0</v>
      </c>
      <c r="Y690" s="99">
        <f>COUNTIFS(通讯通路门店!$S:$S,$G690,通讯通路门店!$J:$J,"荣耀体验店")+COUNTIFS(通讯通路门店!$S:$S,$G690,通讯通路门店!$J:$J,"荣耀授权专卖店")</f>
        <v>0</v>
      </c>
      <c r="Z690" s="99">
        <f>COUNTIFS(通讯通路门店!$S:$S,$G690,通讯通路门店!$J:$J,"VIVO体验店")</f>
        <v>0</v>
      </c>
      <c r="AA690" s="99">
        <f>COUNTIFS(通讯通路门店!$S:$S,$G690,通讯通路门店!$J:$J,"OPPO体验店")</f>
        <v>0</v>
      </c>
      <c r="AB690" s="99">
        <f>COUNTIFS(通讯通路门店!$S:$S,$G690,通讯通路门店!$J:$J,"华为授权体验店")+COUNTIFS(通讯通路门店!$S:$S,$G690,通讯通路门店!$J:$J,"华为堡垒店")</f>
        <v>0</v>
      </c>
      <c r="AC690" s="99">
        <f>COUNTIFS(通讯通路门店!$S:$S,$G690,通讯通路门店!$J:$J,"小米体验店")</f>
        <v>0</v>
      </c>
      <c r="AD690" s="99">
        <f>COUNTIFS(通讯通路门店!$S:$S,$G690,通讯通路门店!$J:$J,"苹果体验店")</f>
        <v>0</v>
      </c>
      <c r="AE690" s="99">
        <f>COUNTIFS(通讯通路门店!$S:$S,$G690,通讯通路门店!$J:$J,"其他品牌专卖店")</f>
        <v>0</v>
      </c>
      <c r="AF690" s="99">
        <f>SUMIFS(通讯通路门店!$BI:$BI,通讯通路门店!$S:$S,$G690)</f>
        <v>0</v>
      </c>
      <c r="AG690" s="99">
        <f>SUMIFS(通讯通路门店!$BH:$BH,通讯通路门店!$S:$S,$G690)</f>
        <v>0</v>
      </c>
      <c r="AH690" s="99">
        <f t="shared" si="51"/>
        <v>0</v>
      </c>
      <c r="AI690" s="99">
        <f>SUMIFS(通讯通路门店!$BB:$BB,通讯通路门店!$S:$S,$G690)</f>
        <v>0</v>
      </c>
      <c r="AJ690" s="99">
        <f>SUMIFS(通讯通路门店!$BE:$BE,通讯通路门店!$S:$S,$G690)</f>
        <v>0</v>
      </c>
      <c r="AK690" s="99">
        <f>SUMIFS(通讯通路门店!$BG:$BG,通讯通路门店!$S:$S,$G690)</f>
        <v>0</v>
      </c>
      <c r="AL690" s="99">
        <f>SUMIFS(通讯通路门店!$BC:$BC,通讯通路门店!$S:$S,$G690)</f>
        <v>0</v>
      </c>
      <c r="AM690" s="99">
        <f>SUMIFS(通讯通路门店!$BD:$BD,通讯通路门店!$S:$S,$G690)</f>
        <v>0</v>
      </c>
      <c r="AN690" s="99">
        <f>SUMIFS(通讯通路门店!$BF:$BF,通讯通路门店!$S:$S,$G690)</f>
        <v>0</v>
      </c>
      <c r="AO690" s="99">
        <f t="shared" si="52"/>
        <v>0</v>
      </c>
      <c r="AP690" s="99">
        <f>SUMIFS(通讯通路门店!$K:$K,通讯通路门店!$S:$S,$G690)</f>
        <v>0</v>
      </c>
      <c r="AQ690" s="83"/>
      <c r="AR690" s="99">
        <f>SUMIFS(通讯通路门店!$T:$T,通讯通路门店!$S:$S,$G690)</f>
        <v>0</v>
      </c>
      <c r="AS690" s="99">
        <f>SUMIFS(通讯通路门店!$U:$U,通讯通路门店!$S:$S,$G690)</f>
        <v>0</v>
      </c>
      <c r="AT690" s="99">
        <f>SUMIFS(通讯通路门店!$V:$V,通讯通路门店!$S:$S,$G690)</f>
        <v>0</v>
      </c>
      <c r="AU690" s="99">
        <f>SUMIFS(通讯通路门店!$W:$W,通讯通路门店!$S:$S,$G690)</f>
        <v>0</v>
      </c>
      <c r="AV690" s="99">
        <f>SUMIFS(通讯通路门店!$Z:$Z,通讯通路门店!$S:$S,$G690)</f>
        <v>0</v>
      </c>
      <c r="AW690" s="99">
        <f>SUMIFS(通讯通路门店!$AB:$AB,通讯通路门店!$S:$S,$G690)</f>
        <v>0</v>
      </c>
      <c r="AX690" s="99">
        <f>SUMIFS(通讯通路门店!$X:$X,通讯通路门店!$S:$S,$G690)</f>
        <v>0</v>
      </c>
      <c r="AY690" s="99">
        <f>SUMIFS(通讯通路门店!$Y:$Y,通讯通路门店!$S:$S,$G690)</f>
        <v>0</v>
      </c>
      <c r="AZ690" s="99">
        <f>SUMIFS(通讯通路门店!$AA:$AA,通讯通路门店!$S:$S,$G690)</f>
        <v>0</v>
      </c>
      <c r="BA690" s="99">
        <f t="shared" si="53"/>
        <v>0</v>
      </c>
      <c r="BB690" s="99">
        <f t="shared" si="54"/>
        <v>0</v>
      </c>
      <c r="BC690" s="99">
        <f>SUMIFS(通讯通路门店!$W:$W,通讯通路门店!$S:$S,$G690,通讯通路门店!$J:$J,"荣耀体验店")+SUMIFS(通讯通路门店!$W:$W,通讯通路门店!$S:$S,$G690,通讯通路门店!$J:$J,"荣耀授权专卖店")</f>
        <v>0</v>
      </c>
      <c r="BD690" s="99">
        <f>SUMIFS(通讯通路门店!$Z:$Z,通讯通路门店!$S:$S,$G690,通讯通路门店!$J:$J,"VIVO体验店")</f>
        <v>0</v>
      </c>
      <c r="BE690" s="99">
        <f>SUMIFS(通讯通路门店!$AB:$AB,通讯通路门店!$S:$S,$G690,通讯通路门店!$J:$J,"OPPO体验店")</f>
        <v>0</v>
      </c>
      <c r="BF690" s="99">
        <f>SUMIFS(通讯通路门店!$X:$X,通讯通路门店!$S:$S,$G690,通讯通路门店!$J:$J,"华为授权体验店")+SUMIFS(通讯通路门店!$AA:$AA,通讯通路门店!$S:$S,$G690,通讯通路门店!$J:$J,"华为堡垒店")</f>
        <v>0</v>
      </c>
      <c r="BG690" s="99">
        <f>SUMIFS(通讯通路门店!$Y:$Y,通讯通路门店!$S:$S,$G690,通讯通路门店!$J:$J,"小米体验店")</f>
        <v>0</v>
      </c>
      <c r="BH690" s="99">
        <f>SUMIFS(通讯通路门店!$AA:$AA,通讯通路门店!$S:$S,$G690,通讯通路门店!$J:$J,"苹果体验店")</f>
        <v>0</v>
      </c>
      <c r="BI690" s="99">
        <f>SUMIFS(通讯通路门店!$K:$K,通讯通路门店!$S:$S,$G690,通讯通路门店!$J:$J,"其他品牌专卖店")</f>
        <v>0</v>
      </c>
      <c r="BJ690" s="99">
        <f>SUMIFS(通讯通路门店!$AC:$AC,通讯通路门店!$S:$S,$G690)</f>
        <v>0</v>
      </c>
      <c r="BK690" s="99">
        <f>SUMIFS(通讯通路门店!$AD:$AD,通讯通路门店!$S:$S,$G690)</f>
        <v>0</v>
      </c>
      <c r="BL690" s="99">
        <f>SUMIFS(通讯通路门店!$AE:$AE,通讯通路门店!$S:$S,$G690)</f>
        <v>0</v>
      </c>
      <c r="BM690" s="99">
        <f>SUMIFS(通讯通路门店!$AF:$AF,通讯通路门店!$S:$S,$G690)</f>
        <v>0</v>
      </c>
      <c r="BN690" s="99">
        <f>SUMIFS(通讯通路门店!$AG:$AG,通讯通路门店!$S:$S,$G690)</f>
        <v>0</v>
      </c>
      <c r="BO690" s="99">
        <f>SUMIFS(通讯通路门店!$AH:$AH,通讯通路门店!$S:$S,$G690)</f>
        <v>0</v>
      </c>
      <c r="BP690" s="99">
        <f>SUMIFS(通讯通路门店!$AI:$AI,通讯通路门店!$S:$S,$G690)</f>
        <v>0</v>
      </c>
      <c r="BQ690" s="83"/>
    </row>
    <row r="691" spans="1:69">
      <c r="A691" s="99" t="str">
        <f>IFERROR(_xlfn.XLOOKUP($G691,通讯通路门店!$S$4:$S$993933,通讯通路门店!$A$4:$A$993933,0,0),"")</f>
        <v/>
      </c>
      <c r="B691" s="99" t="str">
        <f>IFERROR(_xlfn.XLOOKUP($G691,通讯通路门店!$S$4:$S$993933,通讯通路门店!$B$4:$B$993933,0,0),"")</f>
        <v/>
      </c>
      <c r="C691" s="99" t="str">
        <f>IFERROR(_xlfn.XLOOKUP($G691,通讯通路门店!$S$4:$S$993933,通讯通路门店!$C$4:$C$993933,0,0),"")</f>
        <v/>
      </c>
      <c r="D691" s="99" t="str">
        <f>IFERROR(_xlfn.XLOOKUP($G691,通讯通路门店!$S$4:$S$993933,通讯通路门店!$D$4:$D$993933,0,0),"")</f>
        <v/>
      </c>
      <c r="E691" s="83"/>
      <c r="F691" s="83"/>
      <c r="G691" s="101" t="e">
        <v>#N/A</v>
      </c>
      <c r="H691" s="102" t="str">
        <f>IFERROR(_xlfn.XLOOKUP($G691,通讯通路门店!$S$4:$S$993933,通讯通路门店!$R$4:$R$993933,0,0),"")</f>
        <v/>
      </c>
      <c r="I691" s="83"/>
      <c r="J691" s="83"/>
      <c r="K691" s="83"/>
      <c r="L691" s="83"/>
      <c r="M691" s="83"/>
      <c r="N691" s="83"/>
      <c r="O691" s="83"/>
      <c r="P691" s="83"/>
      <c r="Q691" s="83"/>
      <c r="R691" s="83"/>
      <c r="S691" s="83"/>
      <c r="T691" s="83"/>
      <c r="U691" s="99">
        <f>COUNTIF(通讯通路门店!$S:$S,$G691)</f>
        <v>0</v>
      </c>
      <c r="V691" s="99">
        <f>COUNTIFS(通讯通路门店!$S:$S,$G691,通讯通路门店!$J:$J,"综合卖场")</f>
        <v>0</v>
      </c>
      <c r="W691" s="99">
        <f>SUMIFS(通讯通路门店!$AJ:$AJ,通讯通路门店!$S:$S,通讯客户沙盘!$G691)</f>
        <v>0</v>
      </c>
      <c r="X691" s="99">
        <f t="shared" si="50"/>
        <v>0</v>
      </c>
      <c r="Y691" s="99">
        <f>COUNTIFS(通讯通路门店!$S:$S,$G691,通讯通路门店!$J:$J,"荣耀体验店")+COUNTIFS(通讯通路门店!$S:$S,$G691,通讯通路门店!$J:$J,"荣耀授权专卖店")</f>
        <v>0</v>
      </c>
      <c r="Z691" s="99">
        <f>COUNTIFS(通讯通路门店!$S:$S,$G691,通讯通路门店!$J:$J,"VIVO体验店")</f>
        <v>0</v>
      </c>
      <c r="AA691" s="99">
        <f>COUNTIFS(通讯通路门店!$S:$S,$G691,通讯通路门店!$J:$J,"OPPO体验店")</f>
        <v>0</v>
      </c>
      <c r="AB691" s="99">
        <f>COUNTIFS(通讯通路门店!$S:$S,$G691,通讯通路门店!$J:$J,"华为授权体验店")+COUNTIFS(通讯通路门店!$S:$S,$G691,通讯通路门店!$J:$J,"华为堡垒店")</f>
        <v>0</v>
      </c>
      <c r="AC691" s="99">
        <f>COUNTIFS(通讯通路门店!$S:$S,$G691,通讯通路门店!$J:$J,"小米体验店")</f>
        <v>0</v>
      </c>
      <c r="AD691" s="99">
        <f>COUNTIFS(通讯通路门店!$S:$S,$G691,通讯通路门店!$J:$J,"苹果体验店")</f>
        <v>0</v>
      </c>
      <c r="AE691" s="99">
        <f>COUNTIFS(通讯通路门店!$S:$S,$G691,通讯通路门店!$J:$J,"其他品牌专卖店")</f>
        <v>0</v>
      </c>
      <c r="AF691" s="99">
        <f>SUMIFS(通讯通路门店!$BI:$BI,通讯通路门店!$S:$S,$G691)</f>
        <v>0</v>
      </c>
      <c r="AG691" s="99">
        <f>SUMIFS(通讯通路门店!$BH:$BH,通讯通路门店!$S:$S,$G691)</f>
        <v>0</v>
      </c>
      <c r="AH691" s="99">
        <f t="shared" si="51"/>
        <v>0</v>
      </c>
      <c r="AI691" s="99">
        <f>SUMIFS(通讯通路门店!$BB:$BB,通讯通路门店!$S:$S,$G691)</f>
        <v>0</v>
      </c>
      <c r="AJ691" s="99">
        <f>SUMIFS(通讯通路门店!$BE:$BE,通讯通路门店!$S:$S,$G691)</f>
        <v>0</v>
      </c>
      <c r="AK691" s="99">
        <f>SUMIFS(通讯通路门店!$BG:$BG,通讯通路门店!$S:$S,$G691)</f>
        <v>0</v>
      </c>
      <c r="AL691" s="99">
        <f>SUMIFS(通讯通路门店!$BC:$BC,通讯通路门店!$S:$S,$G691)</f>
        <v>0</v>
      </c>
      <c r="AM691" s="99">
        <f>SUMIFS(通讯通路门店!$BD:$BD,通讯通路门店!$S:$S,$G691)</f>
        <v>0</v>
      </c>
      <c r="AN691" s="99">
        <f>SUMIFS(通讯通路门店!$BF:$BF,通讯通路门店!$S:$S,$G691)</f>
        <v>0</v>
      </c>
      <c r="AO691" s="99">
        <f t="shared" si="52"/>
        <v>0</v>
      </c>
      <c r="AP691" s="99">
        <f>SUMIFS(通讯通路门店!$K:$K,通讯通路门店!$S:$S,$G691)</f>
        <v>0</v>
      </c>
      <c r="AQ691" s="83"/>
      <c r="AR691" s="99">
        <f>SUMIFS(通讯通路门店!$T:$T,通讯通路门店!$S:$S,$G691)</f>
        <v>0</v>
      </c>
      <c r="AS691" s="99">
        <f>SUMIFS(通讯通路门店!$U:$U,通讯通路门店!$S:$S,$G691)</f>
        <v>0</v>
      </c>
      <c r="AT691" s="99">
        <f>SUMIFS(通讯通路门店!$V:$V,通讯通路门店!$S:$S,$G691)</f>
        <v>0</v>
      </c>
      <c r="AU691" s="99">
        <f>SUMIFS(通讯通路门店!$W:$W,通讯通路门店!$S:$S,$G691)</f>
        <v>0</v>
      </c>
      <c r="AV691" s="99">
        <f>SUMIFS(通讯通路门店!$Z:$Z,通讯通路门店!$S:$S,$G691)</f>
        <v>0</v>
      </c>
      <c r="AW691" s="99">
        <f>SUMIFS(通讯通路门店!$AB:$AB,通讯通路门店!$S:$S,$G691)</f>
        <v>0</v>
      </c>
      <c r="AX691" s="99">
        <f>SUMIFS(通讯通路门店!$X:$X,通讯通路门店!$S:$S,$G691)</f>
        <v>0</v>
      </c>
      <c r="AY691" s="99">
        <f>SUMIFS(通讯通路门店!$Y:$Y,通讯通路门店!$S:$S,$G691)</f>
        <v>0</v>
      </c>
      <c r="AZ691" s="99">
        <f>SUMIFS(通讯通路门店!$AA:$AA,通讯通路门店!$S:$S,$G691)</f>
        <v>0</v>
      </c>
      <c r="BA691" s="99">
        <f t="shared" si="53"/>
        <v>0</v>
      </c>
      <c r="BB691" s="99">
        <f t="shared" si="54"/>
        <v>0</v>
      </c>
      <c r="BC691" s="99">
        <f>SUMIFS(通讯通路门店!$W:$W,通讯通路门店!$S:$S,$G691,通讯通路门店!$J:$J,"荣耀体验店")+SUMIFS(通讯通路门店!$W:$W,通讯通路门店!$S:$S,$G691,通讯通路门店!$J:$J,"荣耀授权专卖店")</f>
        <v>0</v>
      </c>
      <c r="BD691" s="99">
        <f>SUMIFS(通讯通路门店!$Z:$Z,通讯通路门店!$S:$S,$G691,通讯通路门店!$J:$J,"VIVO体验店")</f>
        <v>0</v>
      </c>
      <c r="BE691" s="99">
        <f>SUMIFS(通讯通路门店!$AB:$AB,通讯通路门店!$S:$S,$G691,通讯通路门店!$J:$J,"OPPO体验店")</f>
        <v>0</v>
      </c>
      <c r="BF691" s="99">
        <f>SUMIFS(通讯通路门店!$X:$X,通讯通路门店!$S:$S,$G691,通讯通路门店!$J:$J,"华为授权体验店")+SUMIFS(通讯通路门店!$AA:$AA,通讯通路门店!$S:$S,$G691,通讯通路门店!$J:$J,"华为堡垒店")</f>
        <v>0</v>
      </c>
      <c r="BG691" s="99">
        <f>SUMIFS(通讯通路门店!$Y:$Y,通讯通路门店!$S:$S,$G691,通讯通路门店!$J:$J,"小米体验店")</f>
        <v>0</v>
      </c>
      <c r="BH691" s="99">
        <f>SUMIFS(通讯通路门店!$AA:$AA,通讯通路门店!$S:$S,$G691,通讯通路门店!$J:$J,"苹果体验店")</f>
        <v>0</v>
      </c>
      <c r="BI691" s="99">
        <f>SUMIFS(通讯通路门店!$K:$K,通讯通路门店!$S:$S,$G691,通讯通路门店!$J:$J,"其他品牌专卖店")</f>
        <v>0</v>
      </c>
      <c r="BJ691" s="99">
        <f>SUMIFS(通讯通路门店!$AC:$AC,通讯通路门店!$S:$S,$G691)</f>
        <v>0</v>
      </c>
      <c r="BK691" s="99">
        <f>SUMIFS(通讯通路门店!$AD:$AD,通讯通路门店!$S:$S,$G691)</f>
        <v>0</v>
      </c>
      <c r="BL691" s="99">
        <f>SUMIFS(通讯通路门店!$AE:$AE,通讯通路门店!$S:$S,$G691)</f>
        <v>0</v>
      </c>
      <c r="BM691" s="99">
        <f>SUMIFS(通讯通路门店!$AF:$AF,通讯通路门店!$S:$S,$G691)</f>
        <v>0</v>
      </c>
      <c r="BN691" s="99">
        <f>SUMIFS(通讯通路门店!$AG:$AG,通讯通路门店!$S:$S,$G691)</f>
        <v>0</v>
      </c>
      <c r="BO691" s="99">
        <f>SUMIFS(通讯通路门店!$AH:$AH,通讯通路门店!$S:$S,$G691)</f>
        <v>0</v>
      </c>
      <c r="BP691" s="99">
        <f>SUMIFS(通讯通路门店!$AI:$AI,通讯通路门店!$S:$S,$G691)</f>
        <v>0</v>
      </c>
      <c r="BQ691" s="83"/>
    </row>
    <row r="692" spans="1:69">
      <c r="A692" s="99" t="str">
        <f>IFERROR(_xlfn.XLOOKUP($G692,通讯通路门店!$S$4:$S$993933,通讯通路门店!$A$4:$A$993933,0,0),"")</f>
        <v/>
      </c>
      <c r="B692" s="99" t="str">
        <f>IFERROR(_xlfn.XLOOKUP($G692,通讯通路门店!$S$4:$S$993933,通讯通路门店!$B$4:$B$993933,0,0),"")</f>
        <v/>
      </c>
      <c r="C692" s="99" t="str">
        <f>IFERROR(_xlfn.XLOOKUP($G692,通讯通路门店!$S$4:$S$993933,通讯通路门店!$C$4:$C$993933,0,0),"")</f>
        <v/>
      </c>
      <c r="D692" s="99" t="str">
        <f>IFERROR(_xlfn.XLOOKUP($G692,通讯通路门店!$S$4:$S$993933,通讯通路门店!$D$4:$D$993933,0,0),"")</f>
        <v/>
      </c>
      <c r="E692" s="83"/>
      <c r="F692" s="83"/>
      <c r="G692" s="101" t="e">
        <v>#N/A</v>
      </c>
      <c r="H692" s="102" t="str">
        <f>IFERROR(_xlfn.XLOOKUP($G692,通讯通路门店!$S$4:$S$993933,通讯通路门店!$R$4:$R$993933,0,0),"")</f>
        <v/>
      </c>
      <c r="I692" s="83"/>
      <c r="J692" s="83"/>
      <c r="K692" s="83"/>
      <c r="L692" s="83"/>
      <c r="M692" s="83"/>
      <c r="N692" s="83"/>
      <c r="O692" s="83"/>
      <c r="P692" s="83"/>
      <c r="Q692" s="83"/>
      <c r="R692" s="83"/>
      <c r="S692" s="83"/>
      <c r="T692" s="83"/>
      <c r="U692" s="99">
        <f>COUNTIF(通讯通路门店!$S:$S,$G692)</f>
        <v>0</v>
      </c>
      <c r="V692" s="99">
        <f>COUNTIFS(通讯通路门店!$S:$S,$G692,通讯通路门店!$J:$J,"综合卖场")</f>
        <v>0</v>
      </c>
      <c r="W692" s="99">
        <f>SUMIFS(通讯通路门店!$AJ:$AJ,通讯通路门店!$S:$S,通讯客户沙盘!$G692)</f>
        <v>0</v>
      </c>
      <c r="X692" s="99">
        <f t="shared" si="50"/>
        <v>0</v>
      </c>
      <c r="Y692" s="99">
        <f>COUNTIFS(通讯通路门店!$S:$S,$G692,通讯通路门店!$J:$J,"荣耀体验店")+COUNTIFS(通讯通路门店!$S:$S,$G692,通讯通路门店!$J:$J,"荣耀授权专卖店")</f>
        <v>0</v>
      </c>
      <c r="Z692" s="99">
        <f>COUNTIFS(通讯通路门店!$S:$S,$G692,通讯通路门店!$J:$J,"VIVO体验店")</f>
        <v>0</v>
      </c>
      <c r="AA692" s="99">
        <f>COUNTIFS(通讯通路门店!$S:$S,$G692,通讯通路门店!$J:$J,"OPPO体验店")</f>
        <v>0</v>
      </c>
      <c r="AB692" s="99">
        <f>COUNTIFS(通讯通路门店!$S:$S,$G692,通讯通路门店!$J:$J,"华为授权体验店")+COUNTIFS(通讯通路门店!$S:$S,$G692,通讯通路门店!$J:$J,"华为堡垒店")</f>
        <v>0</v>
      </c>
      <c r="AC692" s="99">
        <f>COUNTIFS(通讯通路门店!$S:$S,$G692,通讯通路门店!$J:$J,"小米体验店")</f>
        <v>0</v>
      </c>
      <c r="AD692" s="99">
        <f>COUNTIFS(通讯通路门店!$S:$S,$G692,通讯通路门店!$J:$J,"苹果体验店")</f>
        <v>0</v>
      </c>
      <c r="AE692" s="99">
        <f>COUNTIFS(通讯通路门店!$S:$S,$G692,通讯通路门店!$J:$J,"其他品牌专卖店")</f>
        <v>0</v>
      </c>
      <c r="AF692" s="99">
        <f>SUMIFS(通讯通路门店!$BI:$BI,通讯通路门店!$S:$S,$G692)</f>
        <v>0</v>
      </c>
      <c r="AG692" s="99">
        <f>SUMIFS(通讯通路门店!$BH:$BH,通讯通路门店!$S:$S,$G692)</f>
        <v>0</v>
      </c>
      <c r="AH692" s="99">
        <f t="shared" si="51"/>
        <v>0</v>
      </c>
      <c r="AI692" s="99">
        <f>SUMIFS(通讯通路门店!$BB:$BB,通讯通路门店!$S:$S,$G692)</f>
        <v>0</v>
      </c>
      <c r="AJ692" s="99">
        <f>SUMIFS(通讯通路门店!$BE:$BE,通讯通路门店!$S:$S,$G692)</f>
        <v>0</v>
      </c>
      <c r="AK692" s="99">
        <f>SUMIFS(通讯通路门店!$BG:$BG,通讯通路门店!$S:$S,$G692)</f>
        <v>0</v>
      </c>
      <c r="AL692" s="99">
        <f>SUMIFS(通讯通路门店!$BC:$BC,通讯通路门店!$S:$S,$G692)</f>
        <v>0</v>
      </c>
      <c r="AM692" s="99">
        <f>SUMIFS(通讯通路门店!$BD:$BD,通讯通路门店!$S:$S,$G692)</f>
        <v>0</v>
      </c>
      <c r="AN692" s="99">
        <f>SUMIFS(通讯通路门店!$BF:$BF,通讯通路门店!$S:$S,$G692)</f>
        <v>0</v>
      </c>
      <c r="AO692" s="99">
        <f t="shared" si="52"/>
        <v>0</v>
      </c>
      <c r="AP692" s="99">
        <f>SUMIFS(通讯通路门店!$K:$K,通讯通路门店!$S:$S,$G692)</f>
        <v>0</v>
      </c>
      <c r="AQ692" s="83"/>
      <c r="AR692" s="99">
        <f>SUMIFS(通讯通路门店!$T:$T,通讯通路门店!$S:$S,$G692)</f>
        <v>0</v>
      </c>
      <c r="AS692" s="99">
        <f>SUMIFS(通讯通路门店!$U:$U,通讯通路门店!$S:$S,$G692)</f>
        <v>0</v>
      </c>
      <c r="AT692" s="99">
        <f>SUMIFS(通讯通路门店!$V:$V,通讯通路门店!$S:$S,$G692)</f>
        <v>0</v>
      </c>
      <c r="AU692" s="99">
        <f>SUMIFS(通讯通路门店!$W:$W,通讯通路门店!$S:$S,$G692)</f>
        <v>0</v>
      </c>
      <c r="AV692" s="99">
        <f>SUMIFS(通讯通路门店!$Z:$Z,通讯通路门店!$S:$S,$G692)</f>
        <v>0</v>
      </c>
      <c r="AW692" s="99">
        <f>SUMIFS(通讯通路门店!$AB:$AB,通讯通路门店!$S:$S,$G692)</f>
        <v>0</v>
      </c>
      <c r="AX692" s="99">
        <f>SUMIFS(通讯通路门店!$X:$X,通讯通路门店!$S:$S,$G692)</f>
        <v>0</v>
      </c>
      <c r="AY692" s="99">
        <f>SUMIFS(通讯通路门店!$Y:$Y,通讯通路门店!$S:$S,$G692)</f>
        <v>0</v>
      </c>
      <c r="AZ692" s="99">
        <f>SUMIFS(通讯通路门店!$AA:$AA,通讯通路门店!$S:$S,$G692)</f>
        <v>0</v>
      </c>
      <c r="BA692" s="99">
        <f t="shared" si="53"/>
        <v>0</v>
      </c>
      <c r="BB692" s="99">
        <f t="shared" si="54"/>
        <v>0</v>
      </c>
      <c r="BC692" s="99">
        <f>SUMIFS(通讯通路门店!$W:$W,通讯通路门店!$S:$S,$G692,通讯通路门店!$J:$J,"荣耀体验店")+SUMIFS(通讯通路门店!$W:$W,通讯通路门店!$S:$S,$G692,通讯通路门店!$J:$J,"荣耀授权专卖店")</f>
        <v>0</v>
      </c>
      <c r="BD692" s="99">
        <f>SUMIFS(通讯通路门店!$Z:$Z,通讯通路门店!$S:$S,$G692,通讯通路门店!$J:$J,"VIVO体验店")</f>
        <v>0</v>
      </c>
      <c r="BE692" s="99">
        <f>SUMIFS(通讯通路门店!$AB:$AB,通讯通路门店!$S:$S,$G692,通讯通路门店!$J:$J,"OPPO体验店")</f>
        <v>0</v>
      </c>
      <c r="BF692" s="99">
        <f>SUMIFS(通讯通路门店!$X:$X,通讯通路门店!$S:$S,$G692,通讯通路门店!$J:$J,"华为授权体验店")+SUMIFS(通讯通路门店!$AA:$AA,通讯通路门店!$S:$S,$G692,通讯通路门店!$J:$J,"华为堡垒店")</f>
        <v>0</v>
      </c>
      <c r="BG692" s="99">
        <f>SUMIFS(通讯通路门店!$Y:$Y,通讯通路门店!$S:$S,$G692,通讯通路门店!$J:$J,"小米体验店")</f>
        <v>0</v>
      </c>
      <c r="BH692" s="99">
        <f>SUMIFS(通讯通路门店!$AA:$AA,通讯通路门店!$S:$S,$G692,通讯通路门店!$J:$J,"苹果体验店")</f>
        <v>0</v>
      </c>
      <c r="BI692" s="99">
        <f>SUMIFS(通讯通路门店!$K:$K,通讯通路门店!$S:$S,$G692,通讯通路门店!$J:$J,"其他品牌专卖店")</f>
        <v>0</v>
      </c>
      <c r="BJ692" s="99">
        <f>SUMIFS(通讯通路门店!$AC:$AC,通讯通路门店!$S:$S,$G692)</f>
        <v>0</v>
      </c>
      <c r="BK692" s="99">
        <f>SUMIFS(通讯通路门店!$AD:$AD,通讯通路门店!$S:$S,$G692)</f>
        <v>0</v>
      </c>
      <c r="BL692" s="99">
        <f>SUMIFS(通讯通路门店!$AE:$AE,通讯通路门店!$S:$S,$G692)</f>
        <v>0</v>
      </c>
      <c r="BM692" s="99">
        <f>SUMIFS(通讯通路门店!$AF:$AF,通讯通路门店!$S:$S,$G692)</f>
        <v>0</v>
      </c>
      <c r="BN692" s="99">
        <f>SUMIFS(通讯通路门店!$AG:$AG,通讯通路门店!$S:$S,$G692)</f>
        <v>0</v>
      </c>
      <c r="BO692" s="99">
        <f>SUMIFS(通讯通路门店!$AH:$AH,通讯通路门店!$S:$S,$G692)</f>
        <v>0</v>
      </c>
      <c r="BP692" s="99">
        <f>SUMIFS(通讯通路门店!$AI:$AI,通讯通路门店!$S:$S,$G692)</f>
        <v>0</v>
      </c>
      <c r="BQ692" s="83"/>
    </row>
    <row r="693" spans="1:69">
      <c r="A693" s="99" t="str">
        <f>IFERROR(_xlfn.XLOOKUP($G693,通讯通路门店!$S$4:$S$993933,通讯通路门店!$A$4:$A$993933,0,0),"")</f>
        <v/>
      </c>
      <c r="B693" s="99" t="str">
        <f>IFERROR(_xlfn.XLOOKUP($G693,通讯通路门店!$S$4:$S$993933,通讯通路门店!$B$4:$B$993933,0,0),"")</f>
        <v/>
      </c>
      <c r="C693" s="99" t="str">
        <f>IFERROR(_xlfn.XLOOKUP($G693,通讯通路门店!$S$4:$S$993933,通讯通路门店!$C$4:$C$993933,0,0),"")</f>
        <v/>
      </c>
      <c r="D693" s="99" t="str">
        <f>IFERROR(_xlfn.XLOOKUP($G693,通讯通路门店!$S$4:$S$993933,通讯通路门店!$D$4:$D$993933,0,0),"")</f>
        <v/>
      </c>
      <c r="E693" s="83"/>
      <c r="F693" s="83"/>
      <c r="G693" s="101" t="e">
        <v>#N/A</v>
      </c>
      <c r="H693" s="102" t="str">
        <f>IFERROR(_xlfn.XLOOKUP($G693,通讯通路门店!$S$4:$S$993933,通讯通路门店!$R$4:$R$993933,0,0),"")</f>
        <v/>
      </c>
      <c r="I693" s="83"/>
      <c r="J693" s="83"/>
      <c r="K693" s="83"/>
      <c r="L693" s="83"/>
      <c r="M693" s="83"/>
      <c r="N693" s="83"/>
      <c r="O693" s="83"/>
      <c r="P693" s="83"/>
      <c r="Q693" s="83"/>
      <c r="R693" s="83"/>
      <c r="S693" s="83"/>
      <c r="T693" s="83"/>
      <c r="U693" s="99">
        <f>COUNTIF(通讯通路门店!$S:$S,$G693)</f>
        <v>0</v>
      </c>
      <c r="V693" s="99">
        <f>COUNTIFS(通讯通路门店!$S:$S,$G693,通讯通路门店!$J:$J,"综合卖场")</f>
        <v>0</v>
      </c>
      <c r="W693" s="99">
        <f>SUMIFS(通讯通路门店!$AJ:$AJ,通讯通路门店!$S:$S,通讯客户沙盘!$G693)</f>
        <v>0</v>
      </c>
      <c r="X693" s="99">
        <f t="shared" si="50"/>
        <v>0</v>
      </c>
      <c r="Y693" s="99">
        <f>COUNTIFS(通讯通路门店!$S:$S,$G693,通讯通路门店!$J:$J,"荣耀体验店")+COUNTIFS(通讯通路门店!$S:$S,$G693,通讯通路门店!$J:$J,"荣耀授权专卖店")</f>
        <v>0</v>
      </c>
      <c r="Z693" s="99">
        <f>COUNTIFS(通讯通路门店!$S:$S,$G693,通讯通路门店!$J:$J,"VIVO体验店")</f>
        <v>0</v>
      </c>
      <c r="AA693" s="99">
        <f>COUNTIFS(通讯通路门店!$S:$S,$G693,通讯通路门店!$J:$J,"OPPO体验店")</f>
        <v>0</v>
      </c>
      <c r="AB693" s="99">
        <f>COUNTIFS(通讯通路门店!$S:$S,$G693,通讯通路门店!$J:$J,"华为授权体验店")+COUNTIFS(通讯通路门店!$S:$S,$G693,通讯通路门店!$J:$J,"华为堡垒店")</f>
        <v>0</v>
      </c>
      <c r="AC693" s="99">
        <f>COUNTIFS(通讯通路门店!$S:$S,$G693,通讯通路门店!$J:$J,"小米体验店")</f>
        <v>0</v>
      </c>
      <c r="AD693" s="99">
        <f>COUNTIFS(通讯通路门店!$S:$S,$G693,通讯通路门店!$J:$J,"苹果体验店")</f>
        <v>0</v>
      </c>
      <c r="AE693" s="99">
        <f>COUNTIFS(通讯通路门店!$S:$S,$G693,通讯通路门店!$J:$J,"其他品牌专卖店")</f>
        <v>0</v>
      </c>
      <c r="AF693" s="99">
        <f>SUMIFS(通讯通路门店!$BI:$BI,通讯通路门店!$S:$S,$G693)</f>
        <v>0</v>
      </c>
      <c r="AG693" s="99">
        <f>SUMIFS(通讯通路门店!$BH:$BH,通讯通路门店!$S:$S,$G693)</f>
        <v>0</v>
      </c>
      <c r="AH693" s="99">
        <f t="shared" si="51"/>
        <v>0</v>
      </c>
      <c r="AI693" s="99">
        <f>SUMIFS(通讯通路门店!$BB:$BB,通讯通路门店!$S:$S,$G693)</f>
        <v>0</v>
      </c>
      <c r="AJ693" s="99">
        <f>SUMIFS(通讯通路门店!$BE:$BE,通讯通路门店!$S:$S,$G693)</f>
        <v>0</v>
      </c>
      <c r="AK693" s="99">
        <f>SUMIFS(通讯通路门店!$BG:$BG,通讯通路门店!$S:$S,$G693)</f>
        <v>0</v>
      </c>
      <c r="AL693" s="99">
        <f>SUMIFS(通讯通路门店!$BC:$BC,通讯通路门店!$S:$S,$G693)</f>
        <v>0</v>
      </c>
      <c r="AM693" s="99">
        <f>SUMIFS(通讯通路门店!$BD:$BD,通讯通路门店!$S:$S,$G693)</f>
        <v>0</v>
      </c>
      <c r="AN693" s="99">
        <f>SUMIFS(通讯通路门店!$BF:$BF,通讯通路门店!$S:$S,$G693)</f>
        <v>0</v>
      </c>
      <c r="AO693" s="99">
        <f t="shared" si="52"/>
        <v>0</v>
      </c>
      <c r="AP693" s="99">
        <f>SUMIFS(通讯通路门店!$K:$K,通讯通路门店!$S:$S,$G693)</f>
        <v>0</v>
      </c>
      <c r="AQ693" s="83"/>
      <c r="AR693" s="99">
        <f>SUMIFS(通讯通路门店!$T:$T,通讯通路门店!$S:$S,$G693)</f>
        <v>0</v>
      </c>
      <c r="AS693" s="99">
        <f>SUMIFS(通讯通路门店!$U:$U,通讯通路门店!$S:$S,$G693)</f>
        <v>0</v>
      </c>
      <c r="AT693" s="99">
        <f>SUMIFS(通讯通路门店!$V:$V,通讯通路门店!$S:$S,$G693)</f>
        <v>0</v>
      </c>
      <c r="AU693" s="99">
        <f>SUMIFS(通讯通路门店!$W:$W,通讯通路门店!$S:$S,$G693)</f>
        <v>0</v>
      </c>
      <c r="AV693" s="99">
        <f>SUMIFS(通讯通路门店!$Z:$Z,通讯通路门店!$S:$S,$G693)</f>
        <v>0</v>
      </c>
      <c r="AW693" s="99">
        <f>SUMIFS(通讯通路门店!$AB:$AB,通讯通路门店!$S:$S,$G693)</f>
        <v>0</v>
      </c>
      <c r="AX693" s="99">
        <f>SUMIFS(通讯通路门店!$X:$X,通讯通路门店!$S:$S,$G693)</f>
        <v>0</v>
      </c>
      <c r="AY693" s="99">
        <f>SUMIFS(通讯通路门店!$Y:$Y,通讯通路门店!$S:$S,$G693)</f>
        <v>0</v>
      </c>
      <c r="AZ693" s="99">
        <f>SUMIFS(通讯通路门店!$AA:$AA,通讯通路门店!$S:$S,$G693)</f>
        <v>0</v>
      </c>
      <c r="BA693" s="99">
        <f t="shared" si="53"/>
        <v>0</v>
      </c>
      <c r="BB693" s="99">
        <f t="shared" si="54"/>
        <v>0</v>
      </c>
      <c r="BC693" s="99">
        <f>SUMIFS(通讯通路门店!$W:$W,通讯通路门店!$S:$S,$G693,通讯通路门店!$J:$J,"荣耀体验店")+SUMIFS(通讯通路门店!$W:$W,通讯通路门店!$S:$S,$G693,通讯通路门店!$J:$J,"荣耀授权专卖店")</f>
        <v>0</v>
      </c>
      <c r="BD693" s="99">
        <f>SUMIFS(通讯通路门店!$Z:$Z,通讯通路门店!$S:$S,$G693,通讯通路门店!$J:$J,"VIVO体验店")</f>
        <v>0</v>
      </c>
      <c r="BE693" s="99">
        <f>SUMIFS(通讯通路门店!$AB:$AB,通讯通路门店!$S:$S,$G693,通讯通路门店!$J:$J,"OPPO体验店")</f>
        <v>0</v>
      </c>
      <c r="BF693" s="99">
        <f>SUMIFS(通讯通路门店!$X:$X,通讯通路门店!$S:$S,$G693,通讯通路门店!$J:$J,"华为授权体验店")+SUMIFS(通讯通路门店!$AA:$AA,通讯通路门店!$S:$S,$G693,通讯通路门店!$J:$J,"华为堡垒店")</f>
        <v>0</v>
      </c>
      <c r="BG693" s="99">
        <f>SUMIFS(通讯通路门店!$Y:$Y,通讯通路门店!$S:$S,$G693,通讯通路门店!$J:$J,"小米体验店")</f>
        <v>0</v>
      </c>
      <c r="BH693" s="99">
        <f>SUMIFS(通讯通路门店!$AA:$AA,通讯通路门店!$S:$S,$G693,通讯通路门店!$J:$J,"苹果体验店")</f>
        <v>0</v>
      </c>
      <c r="BI693" s="99">
        <f>SUMIFS(通讯通路门店!$K:$K,通讯通路门店!$S:$S,$G693,通讯通路门店!$J:$J,"其他品牌专卖店")</f>
        <v>0</v>
      </c>
      <c r="BJ693" s="99">
        <f>SUMIFS(通讯通路门店!$AC:$AC,通讯通路门店!$S:$S,$G693)</f>
        <v>0</v>
      </c>
      <c r="BK693" s="99">
        <f>SUMIFS(通讯通路门店!$AD:$AD,通讯通路门店!$S:$S,$G693)</f>
        <v>0</v>
      </c>
      <c r="BL693" s="99">
        <f>SUMIFS(通讯通路门店!$AE:$AE,通讯通路门店!$S:$S,$G693)</f>
        <v>0</v>
      </c>
      <c r="BM693" s="99">
        <f>SUMIFS(通讯通路门店!$AF:$AF,通讯通路门店!$S:$S,$G693)</f>
        <v>0</v>
      </c>
      <c r="BN693" s="99">
        <f>SUMIFS(通讯通路门店!$AG:$AG,通讯通路门店!$S:$S,$G693)</f>
        <v>0</v>
      </c>
      <c r="BO693" s="99">
        <f>SUMIFS(通讯通路门店!$AH:$AH,通讯通路门店!$S:$S,$G693)</f>
        <v>0</v>
      </c>
      <c r="BP693" s="99">
        <f>SUMIFS(通讯通路门店!$AI:$AI,通讯通路门店!$S:$S,$G693)</f>
        <v>0</v>
      </c>
      <c r="BQ693" s="83"/>
    </row>
    <row r="694" spans="1:69">
      <c r="A694" s="99" t="str">
        <f>IFERROR(_xlfn.XLOOKUP($G694,通讯通路门店!$S$4:$S$993933,通讯通路门店!$A$4:$A$993933,0,0),"")</f>
        <v/>
      </c>
      <c r="B694" s="99" t="str">
        <f>IFERROR(_xlfn.XLOOKUP($G694,通讯通路门店!$S$4:$S$993933,通讯通路门店!$B$4:$B$993933,0,0),"")</f>
        <v/>
      </c>
      <c r="C694" s="99" t="str">
        <f>IFERROR(_xlfn.XLOOKUP($G694,通讯通路门店!$S$4:$S$993933,通讯通路门店!$C$4:$C$993933,0,0),"")</f>
        <v/>
      </c>
      <c r="D694" s="99" t="str">
        <f>IFERROR(_xlfn.XLOOKUP($G694,通讯通路门店!$S$4:$S$993933,通讯通路门店!$D$4:$D$993933,0,0),"")</f>
        <v/>
      </c>
      <c r="E694" s="83"/>
      <c r="F694" s="83"/>
      <c r="G694" s="101" t="e">
        <v>#N/A</v>
      </c>
      <c r="H694" s="102" t="str">
        <f>IFERROR(_xlfn.XLOOKUP($G694,通讯通路门店!$S$4:$S$993933,通讯通路门店!$R$4:$R$993933,0,0),"")</f>
        <v/>
      </c>
      <c r="I694" s="83"/>
      <c r="J694" s="83"/>
      <c r="K694" s="83"/>
      <c r="L694" s="83"/>
      <c r="M694" s="83"/>
      <c r="N694" s="83"/>
      <c r="O694" s="83"/>
      <c r="P694" s="83"/>
      <c r="Q694" s="83"/>
      <c r="R694" s="83"/>
      <c r="S694" s="83"/>
      <c r="T694" s="83"/>
      <c r="U694" s="99">
        <f>COUNTIF(通讯通路门店!$S:$S,$G694)</f>
        <v>0</v>
      </c>
      <c r="V694" s="99">
        <f>COUNTIFS(通讯通路门店!$S:$S,$G694,通讯通路门店!$J:$J,"综合卖场")</f>
        <v>0</v>
      </c>
      <c r="W694" s="99">
        <f>SUMIFS(通讯通路门店!$AJ:$AJ,通讯通路门店!$S:$S,通讯客户沙盘!$G694)</f>
        <v>0</v>
      </c>
      <c r="X694" s="99">
        <f t="shared" si="50"/>
        <v>0</v>
      </c>
      <c r="Y694" s="99">
        <f>COUNTIFS(通讯通路门店!$S:$S,$G694,通讯通路门店!$J:$J,"荣耀体验店")+COUNTIFS(通讯通路门店!$S:$S,$G694,通讯通路门店!$J:$J,"荣耀授权专卖店")</f>
        <v>0</v>
      </c>
      <c r="Z694" s="99">
        <f>COUNTIFS(通讯通路门店!$S:$S,$G694,通讯通路门店!$J:$J,"VIVO体验店")</f>
        <v>0</v>
      </c>
      <c r="AA694" s="99">
        <f>COUNTIFS(通讯通路门店!$S:$S,$G694,通讯通路门店!$J:$J,"OPPO体验店")</f>
        <v>0</v>
      </c>
      <c r="AB694" s="99">
        <f>COUNTIFS(通讯通路门店!$S:$S,$G694,通讯通路门店!$J:$J,"华为授权体验店")+COUNTIFS(通讯通路门店!$S:$S,$G694,通讯通路门店!$J:$J,"华为堡垒店")</f>
        <v>0</v>
      </c>
      <c r="AC694" s="99">
        <f>COUNTIFS(通讯通路门店!$S:$S,$G694,通讯通路门店!$J:$J,"小米体验店")</f>
        <v>0</v>
      </c>
      <c r="AD694" s="99">
        <f>COUNTIFS(通讯通路门店!$S:$S,$G694,通讯通路门店!$J:$J,"苹果体验店")</f>
        <v>0</v>
      </c>
      <c r="AE694" s="99">
        <f>COUNTIFS(通讯通路门店!$S:$S,$G694,通讯通路门店!$J:$J,"其他品牌专卖店")</f>
        <v>0</v>
      </c>
      <c r="AF694" s="99">
        <f>SUMIFS(通讯通路门店!$BI:$BI,通讯通路门店!$S:$S,$G694)</f>
        <v>0</v>
      </c>
      <c r="AG694" s="99">
        <f>SUMIFS(通讯通路门店!$BH:$BH,通讯通路门店!$S:$S,$G694)</f>
        <v>0</v>
      </c>
      <c r="AH694" s="99">
        <f t="shared" si="51"/>
        <v>0</v>
      </c>
      <c r="AI694" s="99">
        <f>SUMIFS(通讯通路门店!$BB:$BB,通讯通路门店!$S:$S,$G694)</f>
        <v>0</v>
      </c>
      <c r="AJ694" s="99">
        <f>SUMIFS(通讯通路门店!$BE:$BE,通讯通路门店!$S:$S,$G694)</f>
        <v>0</v>
      </c>
      <c r="AK694" s="99">
        <f>SUMIFS(通讯通路门店!$BG:$BG,通讯通路门店!$S:$S,$G694)</f>
        <v>0</v>
      </c>
      <c r="AL694" s="99">
        <f>SUMIFS(通讯通路门店!$BC:$BC,通讯通路门店!$S:$S,$G694)</f>
        <v>0</v>
      </c>
      <c r="AM694" s="99">
        <f>SUMIFS(通讯通路门店!$BD:$BD,通讯通路门店!$S:$S,$G694)</f>
        <v>0</v>
      </c>
      <c r="AN694" s="99">
        <f>SUMIFS(通讯通路门店!$BF:$BF,通讯通路门店!$S:$S,$G694)</f>
        <v>0</v>
      </c>
      <c r="AO694" s="99">
        <f t="shared" si="52"/>
        <v>0</v>
      </c>
      <c r="AP694" s="99">
        <f>SUMIFS(通讯通路门店!$K:$K,通讯通路门店!$S:$S,$G694)</f>
        <v>0</v>
      </c>
      <c r="AQ694" s="83"/>
      <c r="AR694" s="99">
        <f>SUMIFS(通讯通路门店!$T:$T,通讯通路门店!$S:$S,$G694)</f>
        <v>0</v>
      </c>
      <c r="AS694" s="99">
        <f>SUMIFS(通讯通路门店!$U:$U,通讯通路门店!$S:$S,$G694)</f>
        <v>0</v>
      </c>
      <c r="AT694" s="99">
        <f>SUMIFS(通讯通路门店!$V:$V,通讯通路门店!$S:$S,$G694)</f>
        <v>0</v>
      </c>
      <c r="AU694" s="99">
        <f>SUMIFS(通讯通路门店!$W:$W,通讯通路门店!$S:$S,$G694)</f>
        <v>0</v>
      </c>
      <c r="AV694" s="99">
        <f>SUMIFS(通讯通路门店!$Z:$Z,通讯通路门店!$S:$S,$G694)</f>
        <v>0</v>
      </c>
      <c r="AW694" s="99">
        <f>SUMIFS(通讯通路门店!$AB:$AB,通讯通路门店!$S:$S,$G694)</f>
        <v>0</v>
      </c>
      <c r="AX694" s="99">
        <f>SUMIFS(通讯通路门店!$X:$X,通讯通路门店!$S:$S,$G694)</f>
        <v>0</v>
      </c>
      <c r="AY694" s="99">
        <f>SUMIFS(通讯通路门店!$Y:$Y,通讯通路门店!$S:$S,$G694)</f>
        <v>0</v>
      </c>
      <c r="AZ694" s="99">
        <f>SUMIFS(通讯通路门店!$AA:$AA,通讯通路门店!$S:$S,$G694)</f>
        <v>0</v>
      </c>
      <c r="BA694" s="99">
        <f t="shared" si="53"/>
        <v>0</v>
      </c>
      <c r="BB694" s="99">
        <f t="shared" si="54"/>
        <v>0</v>
      </c>
      <c r="BC694" s="99">
        <f>SUMIFS(通讯通路门店!$W:$W,通讯通路门店!$S:$S,$G694,通讯通路门店!$J:$J,"荣耀体验店")+SUMIFS(通讯通路门店!$W:$W,通讯通路门店!$S:$S,$G694,通讯通路门店!$J:$J,"荣耀授权专卖店")</f>
        <v>0</v>
      </c>
      <c r="BD694" s="99">
        <f>SUMIFS(通讯通路门店!$Z:$Z,通讯通路门店!$S:$S,$G694,通讯通路门店!$J:$J,"VIVO体验店")</f>
        <v>0</v>
      </c>
      <c r="BE694" s="99">
        <f>SUMIFS(通讯通路门店!$AB:$AB,通讯通路门店!$S:$S,$G694,通讯通路门店!$J:$J,"OPPO体验店")</f>
        <v>0</v>
      </c>
      <c r="BF694" s="99">
        <f>SUMIFS(通讯通路门店!$X:$X,通讯通路门店!$S:$S,$G694,通讯通路门店!$J:$J,"华为授权体验店")+SUMIFS(通讯通路门店!$AA:$AA,通讯通路门店!$S:$S,$G694,通讯通路门店!$J:$J,"华为堡垒店")</f>
        <v>0</v>
      </c>
      <c r="BG694" s="99">
        <f>SUMIFS(通讯通路门店!$Y:$Y,通讯通路门店!$S:$S,$G694,通讯通路门店!$J:$J,"小米体验店")</f>
        <v>0</v>
      </c>
      <c r="BH694" s="99">
        <f>SUMIFS(通讯通路门店!$AA:$AA,通讯通路门店!$S:$S,$G694,通讯通路门店!$J:$J,"苹果体验店")</f>
        <v>0</v>
      </c>
      <c r="BI694" s="99">
        <f>SUMIFS(通讯通路门店!$K:$K,通讯通路门店!$S:$S,$G694,通讯通路门店!$J:$J,"其他品牌专卖店")</f>
        <v>0</v>
      </c>
      <c r="BJ694" s="99">
        <f>SUMIFS(通讯通路门店!$AC:$AC,通讯通路门店!$S:$S,$G694)</f>
        <v>0</v>
      </c>
      <c r="BK694" s="99">
        <f>SUMIFS(通讯通路门店!$AD:$AD,通讯通路门店!$S:$S,$G694)</f>
        <v>0</v>
      </c>
      <c r="BL694" s="99">
        <f>SUMIFS(通讯通路门店!$AE:$AE,通讯通路门店!$S:$S,$G694)</f>
        <v>0</v>
      </c>
      <c r="BM694" s="99">
        <f>SUMIFS(通讯通路门店!$AF:$AF,通讯通路门店!$S:$S,$G694)</f>
        <v>0</v>
      </c>
      <c r="BN694" s="99">
        <f>SUMIFS(通讯通路门店!$AG:$AG,通讯通路门店!$S:$S,$G694)</f>
        <v>0</v>
      </c>
      <c r="BO694" s="99">
        <f>SUMIFS(通讯通路门店!$AH:$AH,通讯通路门店!$S:$S,$G694)</f>
        <v>0</v>
      </c>
      <c r="BP694" s="99">
        <f>SUMIFS(通讯通路门店!$AI:$AI,通讯通路门店!$S:$S,$G694)</f>
        <v>0</v>
      </c>
      <c r="BQ694" s="83"/>
    </row>
    <row r="695" spans="1:69">
      <c r="A695" s="99" t="str">
        <f>IFERROR(_xlfn.XLOOKUP($G695,通讯通路门店!$S$4:$S$993933,通讯通路门店!$A$4:$A$993933,0,0),"")</f>
        <v/>
      </c>
      <c r="B695" s="99" t="str">
        <f>IFERROR(_xlfn.XLOOKUP($G695,通讯通路门店!$S$4:$S$993933,通讯通路门店!$B$4:$B$993933,0,0),"")</f>
        <v/>
      </c>
      <c r="C695" s="99" t="str">
        <f>IFERROR(_xlfn.XLOOKUP($G695,通讯通路门店!$S$4:$S$993933,通讯通路门店!$C$4:$C$993933,0,0),"")</f>
        <v/>
      </c>
      <c r="D695" s="99" t="str">
        <f>IFERROR(_xlfn.XLOOKUP($G695,通讯通路门店!$S$4:$S$993933,通讯通路门店!$D$4:$D$993933,0,0),"")</f>
        <v/>
      </c>
      <c r="E695" s="83"/>
      <c r="F695" s="83"/>
      <c r="G695" s="101" t="e">
        <v>#N/A</v>
      </c>
      <c r="H695" s="102" t="str">
        <f>IFERROR(_xlfn.XLOOKUP($G695,通讯通路门店!$S$4:$S$993933,通讯通路门店!$R$4:$R$993933,0,0),"")</f>
        <v/>
      </c>
      <c r="I695" s="83"/>
      <c r="J695" s="83"/>
      <c r="K695" s="83"/>
      <c r="L695" s="83"/>
      <c r="M695" s="83"/>
      <c r="N695" s="83"/>
      <c r="O695" s="83"/>
      <c r="P695" s="83"/>
      <c r="Q695" s="83"/>
      <c r="R695" s="83"/>
      <c r="S695" s="83"/>
      <c r="T695" s="83"/>
      <c r="U695" s="99">
        <f>COUNTIF(通讯通路门店!$S:$S,$G695)</f>
        <v>0</v>
      </c>
      <c r="V695" s="99">
        <f>COUNTIFS(通讯通路门店!$S:$S,$G695,通讯通路门店!$J:$J,"综合卖场")</f>
        <v>0</v>
      </c>
      <c r="W695" s="99">
        <f>SUMIFS(通讯通路门店!$AJ:$AJ,通讯通路门店!$S:$S,通讯客户沙盘!$G695)</f>
        <v>0</v>
      </c>
      <c r="X695" s="99">
        <f t="shared" si="50"/>
        <v>0</v>
      </c>
      <c r="Y695" s="99">
        <f>COUNTIFS(通讯通路门店!$S:$S,$G695,通讯通路门店!$J:$J,"荣耀体验店")+COUNTIFS(通讯通路门店!$S:$S,$G695,通讯通路门店!$J:$J,"荣耀授权专卖店")</f>
        <v>0</v>
      </c>
      <c r="Z695" s="99">
        <f>COUNTIFS(通讯通路门店!$S:$S,$G695,通讯通路门店!$J:$J,"VIVO体验店")</f>
        <v>0</v>
      </c>
      <c r="AA695" s="99">
        <f>COUNTIFS(通讯通路门店!$S:$S,$G695,通讯通路门店!$J:$J,"OPPO体验店")</f>
        <v>0</v>
      </c>
      <c r="AB695" s="99">
        <f>COUNTIFS(通讯通路门店!$S:$S,$G695,通讯通路门店!$J:$J,"华为授权体验店")+COUNTIFS(通讯通路门店!$S:$S,$G695,通讯通路门店!$J:$J,"华为堡垒店")</f>
        <v>0</v>
      </c>
      <c r="AC695" s="99">
        <f>COUNTIFS(通讯通路门店!$S:$S,$G695,通讯通路门店!$J:$J,"小米体验店")</f>
        <v>0</v>
      </c>
      <c r="AD695" s="99">
        <f>COUNTIFS(通讯通路门店!$S:$S,$G695,通讯通路门店!$J:$J,"苹果体验店")</f>
        <v>0</v>
      </c>
      <c r="AE695" s="99">
        <f>COUNTIFS(通讯通路门店!$S:$S,$G695,通讯通路门店!$J:$J,"其他品牌专卖店")</f>
        <v>0</v>
      </c>
      <c r="AF695" s="99">
        <f>SUMIFS(通讯通路门店!$BI:$BI,通讯通路门店!$S:$S,$G695)</f>
        <v>0</v>
      </c>
      <c r="AG695" s="99">
        <f>SUMIFS(通讯通路门店!$BH:$BH,通讯通路门店!$S:$S,$G695)</f>
        <v>0</v>
      </c>
      <c r="AH695" s="99">
        <f t="shared" si="51"/>
        <v>0</v>
      </c>
      <c r="AI695" s="99">
        <f>SUMIFS(通讯通路门店!$BB:$BB,通讯通路门店!$S:$S,$G695)</f>
        <v>0</v>
      </c>
      <c r="AJ695" s="99">
        <f>SUMIFS(通讯通路门店!$BE:$BE,通讯通路门店!$S:$S,$G695)</f>
        <v>0</v>
      </c>
      <c r="AK695" s="99">
        <f>SUMIFS(通讯通路门店!$BG:$BG,通讯通路门店!$S:$S,$G695)</f>
        <v>0</v>
      </c>
      <c r="AL695" s="99">
        <f>SUMIFS(通讯通路门店!$BC:$BC,通讯通路门店!$S:$S,$G695)</f>
        <v>0</v>
      </c>
      <c r="AM695" s="99">
        <f>SUMIFS(通讯通路门店!$BD:$BD,通讯通路门店!$S:$S,$G695)</f>
        <v>0</v>
      </c>
      <c r="AN695" s="99">
        <f>SUMIFS(通讯通路门店!$BF:$BF,通讯通路门店!$S:$S,$G695)</f>
        <v>0</v>
      </c>
      <c r="AO695" s="99">
        <f t="shared" si="52"/>
        <v>0</v>
      </c>
      <c r="AP695" s="99">
        <f>SUMIFS(通讯通路门店!$K:$K,通讯通路门店!$S:$S,$G695)</f>
        <v>0</v>
      </c>
      <c r="AQ695" s="83"/>
      <c r="AR695" s="99">
        <f>SUMIFS(通讯通路门店!$T:$T,通讯通路门店!$S:$S,$G695)</f>
        <v>0</v>
      </c>
      <c r="AS695" s="99">
        <f>SUMIFS(通讯通路门店!$U:$U,通讯通路门店!$S:$S,$G695)</f>
        <v>0</v>
      </c>
      <c r="AT695" s="99">
        <f>SUMIFS(通讯通路门店!$V:$V,通讯通路门店!$S:$S,$G695)</f>
        <v>0</v>
      </c>
      <c r="AU695" s="99">
        <f>SUMIFS(通讯通路门店!$W:$W,通讯通路门店!$S:$S,$G695)</f>
        <v>0</v>
      </c>
      <c r="AV695" s="99">
        <f>SUMIFS(通讯通路门店!$Z:$Z,通讯通路门店!$S:$S,$G695)</f>
        <v>0</v>
      </c>
      <c r="AW695" s="99">
        <f>SUMIFS(通讯通路门店!$AB:$AB,通讯通路门店!$S:$S,$G695)</f>
        <v>0</v>
      </c>
      <c r="AX695" s="99">
        <f>SUMIFS(通讯通路门店!$X:$X,通讯通路门店!$S:$S,$G695)</f>
        <v>0</v>
      </c>
      <c r="AY695" s="99">
        <f>SUMIFS(通讯通路门店!$Y:$Y,通讯通路门店!$S:$S,$G695)</f>
        <v>0</v>
      </c>
      <c r="AZ695" s="99">
        <f>SUMIFS(通讯通路门店!$AA:$AA,通讯通路门店!$S:$S,$G695)</f>
        <v>0</v>
      </c>
      <c r="BA695" s="99">
        <f t="shared" si="53"/>
        <v>0</v>
      </c>
      <c r="BB695" s="99">
        <f t="shared" si="54"/>
        <v>0</v>
      </c>
      <c r="BC695" s="99">
        <f>SUMIFS(通讯通路门店!$W:$W,通讯通路门店!$S:$S,$G695,通讯通路门店!$J:$J,"荣耀体验店")+SUMIFS(通讯通路门店!$W:$W,通讯通路门店!$S:$S,$G695,通讯通路门店!$J:$J,"荣耀授权专卖店")</f>
        <v>0</v>
      </c>
      <c r="BD695" s="99">
        <f>SUMIFS(通讯通路门店!$Z:$Z,通讯通路门店!$S:$S,$G695,通讯通路门店!$J:$J,"VIVO体验店")</f>
        <v>0</v>
      </c>
      <c r="BE695" s="99">
        <f>SUMIFS(通讯通路门店!$AB:$AB,通讯通路门店!$S:$S,$G695,通讯通路门店!$J:$J,"OPPO体验店")</f>
        <v>0</v>
      </c>
      <c r="BF695" s="99">
        <f>SUMIFS(通讯通路门店!$X:$X,通讯通路门店!$S:$S,$G695,通讯通路门店!$J:$J,"华为授权体验店")+SUMIFS(通讯通路门店!$AA:$AA,通讯通路门店!$S:$S,$G695,通讯通路门店!$J:$J,"华为堡垒店")</f>
        <v>0</v>
      </c>
      <c r="BG695" s="99">
        <f>SUMIFS(通讯通路门店!$Y:$Y,通讯通路门店!$S:$S,$G695,通讯通路门店!$J:$J,"小米体验店")</f>
        <v>0</v>
      </c>
      <c r="BH695" s="99">
        <f>SUMIFS(通讯通路门店!$AA:$AA,通讯通路门店!$S:$S,$G695,通讯通路门店!$J:$J,"苹果体验店")</f>
        <v>0</v>
      </c>
      <c r="BI695" s="99">
        <f>SUMIFS(通讯通路门店!$K:$K,通讯通路门店!$S:$S,$G695,通讯通路门店!$J:$J,"其他品牌专卖店")</f>
        <v>0</v>
      </c>
      <c r="BJ695" s="99">
        <f>SUMIFS(通讯通路门店!$AC:$AC,通讯通路门店!$S:$S,$G695)</f>
        <v>0</v>
      </c>
      <c r="BK695" s="99">
        <f>SUMIFS(通讯通路门店!$AD:$AD,通讯通路门店!$S:$S,$G695)</f>
        <v>0</v>
      </c>
      <c r="BL695" s="99">
        <f>SUMIFS(通讯通路门店!$AE:$AE,通讯通路门店!$S:$S,$G695)</f>
        <v>0</v>
      </c>
      <c r="BM695" s="99">
        <f>SUMIFS(通讯通路门店!$AF:$AF,通讯通路门店!$S:$S,$G695)</f>
        <v>0</v>
      </c>
      <c r="BN695" s="99">
        <f>SUMIFS(通讯通路门店!$AG:$AG,通讯通路门店!$S:$S,$G695)</f>
        <v>0</v>
      </c>
      <c r="BO695" s="99">
        <f>SUMIFS(通讯通路门店!$AH:$AH,通讯通路门店!$S:$S,$G695)</f>
        <v>0</v>
      </c>
      <c r="BP695" s="99">
        <f>SUMIFS(通讯通路门店!$AI:$AI,通讯通路门店!$S:$S,$G695)</f>
        <v>0</v>
      </c>
      <c r="BQ695" s="83"/>
    </row>
    <row r="696" spans="1:69">
      <c r="A696" s="99" t="str">
        <f>IFERROR(_xlfn.XLOOKUP($G696,通讯通路门店!$S$4:$S$993933,通讯通路门店!$A$4:$A$993933,0,0),"")</f>
        <v/>
      </c>
      <c r="B696" s="99" t="str">
        <f>IFERROR(_xlfn.XLOOKUP($G696,通讯通路门店!$S$4:$S$993933,通讯通路门店!$B$4:$B$993933,0,0),"")</f>
        <v/>
      </c>
      <c r="C696" s="99" t="str">
        <f>IFERROR(_xlfn.XLOOKUP($G696,通讯通路门店!$S$4:$S$993933,通讯通路门店!$C$4:$C$993933,0,0),"")</f>
        <v/>
      </c>
      <c r="D696" s="99" t="str">
        <f>IFERROR(_xlfn.XLOOKUP($G696,通讯通路门店!$S$4:$S$993933,通讯通路门店!$D$4:$D$993933,0,0),"")</f>
        <v/>
      </c>
      <c r="E696" s="83"/>
      <c r="F696" s="83"/>
      <c r="G696" s="101" t="e">
        <v>#N/A</v>
      </c>
      <c r="H696" s="102" t="str">
        <f>IFERROR(_xlfn.XLOOKUP($G696,通讯通路门店!$S$4:$S$993933,通讯通路门店!$R$4:$R$993933,0,0),"")</f>
        <v/>
      </c>
      <c r="I696" s="83"/>
      <c r="J696" s="83"/>
      <c r="K696" s="83"/>
      <c r="L696" s="83"/>
      <c r="M696" s="83"/>
      <c r="N696" s="83"/>
      <c r="O696" s="83"/>
      <c r="P696" s="83"/>
      <c r="Q696" s="83"/>
      <c r="R696" s="83"/>
      <c r="S696" s="83"/>
      <c r="T696" s="83"/>
      <c r="U696" s="99">
        <f>COUNTIF(通讯通路门店!$S:$S,$G696)</f>
        <v>0</v>
      </c>
      <c r="V696" s="99">
        <f>COUNTIFS(通讯通路门店!$S:$S,$G696,通讯通路门店!$J:$J,"综合卖场")</f>
        <v>0</v>
      </c>
      <c r="W696" s="99">
        <f>SUMIFS(通讯通路门店!$AJ:$AJ,通讯通路门店!$S:$S,通讯客户沙盘!$G696)</f>
        <v>0</v>
      </c>
      <c r="X696" s="99">
        <f t="shared" si="50"/>
        <v>0</v>
      </c>
      <c r="Y696" s="99">
        <f>COUNTIFS(通讯通路门店!$S:$S,$G696,通讯通路门店!$J:$J,"荣耀体验店")+COUNTIFS(通讯通路门店!$S:$S,$G696,通讯通路门店!$J:$J,"荣耀授权专卖店")</f>
        <v>0</v>
      </c>
      <c r="Z696" s="99">
        <f>COUNTIFS(通讯通路门店!$S:$S,$G696,通讯通路门店!$J:$J,"VIVO体验店")</f>
        <v>0</v>
      </c>
      <c r="AA696" s="99">
        <f>COUNTIFS(通讯通路门店!$S:$S,$G696,通讯通路门店!$J:$J,"OPPO体验店")</f>
        <v>0</v>
      </c>
      <c r="AB696" s="99">
        <f>COUNTIFS(通讯通路门店!$S:$S,$G696,通讯通路门店!$J:$J,"华为授权体验店")+COUNTIFS(通讯通路门店!$S:$S,$G696,通讯通路门店!$J:$J,"华为堡垒店")</f>
        <v>0</v>
      </c>
      <c r="AC696" s="99">
        <f>COUNTIFS(通讯通路门店!$S:$S,$G696,通讯通路门店!$J:$J,"小米体验店")</f>
        <v>0</v>
      </c>
      <c r="AD696" s="99">
        <f>COUNTIFS(通讯通路门店!$S:$S,$G696,通讯通路门店!$J:$J,"苹果体验店")</f>
        <v>0</v>
      </c>
      <c r="AE696" s="99">
        <f>COUNTIFS(通讯通路门店!$S:$S,$G696,通讯通路门店!$J:$J,"其他品牌专卖店")</f>
        <v>0</v>
      </c>
      <c r="AF696" s="99">
        <f>SUMIFS(通讯通路门店!$BI:$BI,通讯通路门店!$S:$S,$G696)</f>
        <v>0</v>
      </c>
      <c r="AG696" s="99">
        <f>SUMIFS(通讯通路门店!$BH:$BH,通讯通路门店!$S:$S,$G696)</f>
        <v>0</v>
      </c>
      <c r="AH696" s="99">
        <f t="shared" si="51"/>
        <v>0</v>
      </c>
      <c r="AI696" s="99">
        <f>SUMIFS(通讯通路门店!$BB:$BB,通讯通路门店!$S:$S,$G696)</f>
        <v>0</v>
      </c>
      <c r="AJ696" s="99">
        <f>SUMIFS(通讯通路门店!$BE:$BE,通讯通路门店!$S:$S,$G696)</f>
        <v>0</v>
      </c>
      <c r="AK696" s="99">
        <f>SUMIFS(通讯通路门店!$BG:$BG,通讯通路门店!$S:$S,$G696)</f>
        <v>0</v>
      </c>
      <c r="AL696" s="99">
        <f>SUMIFS(通讯通路门店!$BC:$BC,通讯通路门店!$S:$S,$G696)</f>
        <v>0</v>
      </c>
      <c r="AM696" s="99">
        <f>SUMIFS(通讯通路门店!$BD:$BD,通讯通路门店!$S:$S,$G696)</f>
        <v>0</v>
      </c>
      <c r="AN696" s="99">
        <f>SUMIFS(通讯通路门店!$BF:$BF,通讯通路门店!$S:$S,$G696)</f>
        <v>0</v>
      </c>
      <c r="AO696" s="99">
        <f t="shared" si="52"/>
        <v>0</v>
      </c>
      <c r="AP696" s="99">
        <f>SUMIFS(通讯通路门店!$K:$K,通讯通路门店!$S:$S,$G696)</f>
        <v>0</v>
      </c>
      <c r="AQ696" s="83"/>
      <c r="AR696" s="99">
        <f>SUMIFS(通讯通路门店!$T:$T,通讯通路门店!$S:$S,$G696)</f>
        <v>0</v>
      </c>
      <c r="AS696" s="99">
        <f>SUMIFS(通讯通路门店!$U:$U,通讯通路门店!$S:$S,$G696)</f>
        <v>0</v>
      </c>
      <c r="AT696" s="99">
        <f>SUMIFS(通讯通路门店!$V:$V,通讯通路门店!$S:$S,$G696)</f>
        <v>0</v>
      </c>
      <c r="AU696" s="99">
        <f>SUMIFS(通讯通路门店!$W:$W,通讯通路门店!$S:$S,$G696)</f>
        <v>0</v>
      </c>
      <c r="AV696" s="99">
        <f>SUMIFS(通讯通路门店!$Z:$Z,通讯通路门店!$S:$S,$G696)</f>
        <v>0</v>
      </c>
      <c r="AW696" s="99">
        <f>SUMIFS(通讯通路门店!$AB:$AB,通讯通路门店!$S:$S,$G696)</f>
        <v>0</v>
      </c>
      <c r="AX696" s="99">
        <f>SUMIFS(通讯通路门店!$X:$X,通讯通路门店!$S:$S,$G696)</f>
        <v>0</v>
      </c>
      <c r="AY696" s="99">
        <f>SUMIFS(通讯通路门店!$Y:$Y,通讯通路门店!$S:$S,$G696)</f>
        <v>0</v>
      </c>
      <c r="AZ696" s="99">
        <f>SUMIFS(通讯通路门店!$AA:$AA,通讯通路门店!$S:$S,$G696)</f>
        <v>0</v>
      </c>
      <c r="BA696" s="99">
        <f t="shared" si="53"/>
        <v>0</v>
      </c>
      <c r="BB696" s="99">
        <f t="shared" si="54"/>
        <v>0</v>
      </c>
      <c r="BC696" s="99">
        <f>SUMIFS(通讯通路门店!$W:$W,通讯通路门店!$S:$S,$G696,通讯通路门店!$J:$J,"荣耀体验店")+SUMIFS(通讯通路门店!$W:$W,通讯通路门店!$S:$S,$G696,通讯通路门店!$J:$J,"荣耀授权专卖店")</f>
        <v>0</v>
      </c>
      <c r="BD696" s="99">
        <f>SUMIFS(通讯通路门店!$Z:$Z,通讯通路门店!$S:$S,$G696,通讯通路门店!$J:$J,"VIVO体验店")</f>
        <v>0</v>
      </c>
      <c r="BE696" s="99">
        <f>SUMIFS(通讯通路门店!$AB:$AB,通讯通路门店!$S:$S,$G696,通讯通路门店!$J:$J,"OPPO体验店")</f>
        <v>0</v>
      </c>
      <c r="BF696" s="99">
        <f>SUMIFS(通讯通路门店!$X:$X,通讯通路门店!$S:$S,$G696,通讯通路门店!$J:$J,"华为授权体验店")+SUMIFS(通讯通路门店!$AA:$AA,通讯通路门店!$S:$S,$G696,通讯通路门店!$J:$J,"华为堡垒店")</f>
        <v>0</v>
      </c>
      <c r="BG696" s="99">
        <f>SUMIFS(通讯通路门店!$Y:$Y,通讯通路门店!$S:$S,$G696,通讯通路门店!$J:$J,"小米体验店")</f>
        <v>0</v>
      </c>
      <c r="BH696" s="99">
        <f>SUMIFS(通讯通路门店!$AA:$AA,通讯通路门店!$S:$S,$G696,通讯通路门店!$J:$J,"苹果体验店")</f>
        <v>0</v>
      </c>
      <c r="BI696" s="99">
        <f>SUMIFS(通讯通路门店!$K:$K,通讯通路门店!$S:$S,$G696,通讯通路门店!$J:$J,"其他品牌专卖店")</f>
        <v>0</v>
      </c>
      <c r="BJ696" s="99">
        <f>SUMIFS(通讯通路门店!$AC:$AC,通讯通路门店!$S:$S,$G696)</f>
        <v>0</v>
      </c>
      <c r="BK696" s="99">
        <f>SUMIFS(通讯通路门店!$AD:$AD,通讯通路门店!$S:$S,$G696)</f>
        <v>0</v>
      </c>
      <c r="BL696" s="99">
        <f>SUMIFS(通讯通路门店!$AE:$AE,通讯通路门店!$S:$S,$G696)</f>
        <v>0</v>
      </c>
      <c r="BM696" s="99">
        <f>SUMIFS(通讯通路门店!$AF:$AF,通讯通路门店!$S:$S,$G696)</f>
        <v>0</v>
      </c>
      <c r="BN696" s="99">
        <f>SUMIFS(通讯通路门店!$AG:$AG,通讯通路门店!$S:$S,$G696)</f>
        <v>0</v>
      </c>
      <c r="BO696" s="99">
        <f>SUMIFS(通讯通路门店!$AH:$AH,通讯通路门店!$S:$S,$G696)</f>
        <v>0</v>
      </c>
      <c r="BP696" s="99">
        <f>SUMIFS(通讯通路门店!$AI:$AI,通讯通路门店!$S:$S,$G696)</f>
        <v>0</v>
      </c>
      <c r="BQ696" s="83"/>
    </row>
    <row r="697" spans="1:69">
      <c r="A697" s="99" t="str">
        <f>IFERROR(_xlfn.XLOOKUP($G697,通讯通路门店!$S$4:$S$993933,通讯通路门店!$A$4:$A$993933,0,0),"")</f>
        <v/>
      </c>
      <c r="B697" s="99" t="str">
        <f>IFERROR(_xlfn.XLOOKUP($G697,通讯通路门店!$S$4:$S$993933,通讯通路门店!$B$4:$B$993933,0,0),"")</f>
        <v/>
      </c>
      <c r="C697" s="99" t="str">
        <f>IFERROR(_xlfn.XLOOKUP($G697,通讯通路门店!$S$4:$S$993933,通讯通路门店!$C$4:$C$993933,0,0),"")</f>
        <v/>
      </c>
      <c r="D697" s="99" t="str">
        <f>IFERROR(_xlfn.XLOOKUP($G697,通讯通路门店!$S$4:$S$993933,通讯通路门店!$D$4:$D$993933,0,0),"")</f>
        <v/>
      </c>
      <c r="E697" s="83"/>
      <c r="F697" s="83"/>
      <c r="G697" s="101" t="e">
        <v>#N/A</v>
      </c>
      <c r="H697" s="102" t="str">
        <f>IFERROR(_xlfn.XLOOKUP($G697,通讯通路门店!$S$4:$S$993933,通讯通路门店!$R$4:$R$993933,0,0),"")</f>
        <v/>
      </c>
      <c r="I697" s="83"/>
      <c r="J697" s="83"/>
      <c r="K697" s="83"/>
      <c r="L697" s="83"/>
      <c r="M697" s="83"/>
      <c r="N697" s="83"/>
      <c r="O697" s="83"/>
      <c r="P697" s="83"/>
      <c r="Q697" s="83"/>
      <c r="R697" s="83"/>
      <c r="S697" s="83"/>
      <c r="T697" s="83"/>
      <c r="U697" s="99">
        <f>COUNTIF(通讯通路门店!$S:$S,$G697)</f>
        <v>0</v>
      </c>
      <c r="V697" s="99">
        <f>COUNTIFS(通讯通路门店!$S:$S,$G697,通讯通路门店!$J:$J,"综合卖场")</f>
        <v>0</v>
      </c>
      <c r="W697" s="99">
        <f>SUMIFS(通讯通路门店!$AJ:$AJ,通讯通路门店!$S:$S,通讯客户沙盘!$G697)</f>
        <v>0</v>
      </c>
      <c r="X697" s="99">
        <f t="shared" si="50"/>
        <v>0</v>
      </c>
      <c r="Y697" s="99">
        <f>COUNTIFS(通讯通路门店!$S:$S,$G697,通讯通路门店!$J:$J,"荣耀体验店")+COUNTIFS(通讯通路门店!$S:$S,$G697,通讯通路门店!$J:$J,"荣耀授权专卖店")</f>
        <v>0</v>
      </c>
      <c r="Z697" s="99">
        <f>COUNTIFS(通讯通路门店!$S:$S,$G697,通讯通路门店!$J:$J,"VIVO体验店")</f>
        <v>0</v>
      </c>
      <c r="AA697" s="99">
        <f>COUNTIFS(通讯通路门店!$S:$S,$G697,通讯通路门店!$J:$J,"OPPO体验店")</f>
        <v>0</v>
      </c>
      <c r="AB697" s="99">
        <f>COUNTIFS(通讯通路门店!$S:$S,$G697,通讯通路门店!$J:$J,"华为授权体验店")+COUNTIFS(通讯通路门店!$S:$S,$G697,通讯通路门店!$J:$J,"华为堡垒店")</f>
        <v>0</v>
      </c>
      <c r="AC697" s="99">
        <f>COUNTIFS(通讯通路门店!$S:$S,$G697,通讯通路门店!$J:$J,"小米体验店")</f>
        <v>0</v>
      </c>
      <c r="AD697" s="99">
        <f>COUNTIFS(通讯通路门店!$S:$S,$G697,通讯通路门店!$J:$J,"苹果体验店")</f>
        <v>0</v>
      </c>
      <c r="AE697" s="99">
        <f>COUNTIFS(通讯通路门店!$S:$S,$G697,通讯通路门店!$J:$J,"其他品牌专卖店")</f>
        <v>0</v>
      </c>
      <c r="AF697" s="99">
        <f>SUMIFS(通讯通路门店!$BI:$BI,通讯通路门店!$S:$S,$G697)</f>
        <v>0</v>
      </c>
      <c r="AG697" s="99">
        <f>SUMIFS(通讯通路门店!$BH:$BH,通讯通路门店!$S:$S,$G697)</f>
        <v>0</v>
      </c>
      <c r="AH697" s="99">
        <f t="shared" si="51"/>
        <v>0</v>
      </c>
      <c r="AI697" s="99">
        <f>SUMIFS(通讯通路门店!$BB:$BB,通讯通路门店!$S:$S,$G697)</f>
        <v>0</v>
      </c>
      <c r="AJ697" s="99">
        <f>SUMIFS(通讯通路门店!$BE:$BE,通讯通路门店!$S:$S,$G697)</f>
        <v>0</v>
      </c>
      <c r="AK697" s="99">
        <f>SUMIFS(通讯通路门店!$BG:$BG,通讯通路门店!$S:$S,$G697)</f>
        <v>0</v>
      </c>
      <c r="AL697" s="99">
        <f>SUMIFS(通讯通路门店!$BC:$BC,通讯通路门店!$S:$S,$G697)</f>
        <v>0</v>
      </c>
      <c r="AM697" s="99">
        <f>SUMIFS(通讯通路门店!$BD:$BD,通讯通路门店!$S:$S,$G697)</f>
        <v>0</v>
      </c>
      <c r="AN697" s="99">
        <f>SUMIFS(通讯通路门店!$BF:$BF,通讯通路门店!$S:$S,$G697)</f>
        <v>0</v>
      </c>
      <c r="AO697" s="99">
        <f t="shared" si="52"/>
        <v>0</v>
      </c>
      <c r="AP697" s="99">
        <f>SUMIFS(通讯通路门店!$K:$K,通讯通路门店!$S:$S,$G697)</f>
        <v>0</v>
      </c>
      <c r="AQ697" s="83"/>
      <c r="AR697" s="99">
        <f>SUMIFS(通讯通路门店!$T:$T,通讯通路门店!$S:$S,$G697)</f>
        <v>0</v>
      </c>
      <c r="AS697" s="99">
        <f>SUMIFS(通讯通路门店!$U:$U,通讯通路门店!$S:$S,$G697)</f>
        <v>0</v>
      </c>
      <c r="AT697" s="99">
        <f>SUMIFS(通讯通路门店!$V:$V,通讯通路门店!$S:$S,$G697)</f>
        <v>0</v>
      </c>
      <c r="AU697" s="99">
        <f>SUMIFS(通讯通路门店!$W:$W,通讯通路门店!$S:$S,$G697)</f>
        <v>0</v>
      </c>
      <c r="AV697" s="99">
        <f>SUMIFS(通讯通路门店!$Z:$Z,通讯通路门店!$S:$S,$G697)</f>
        <v>0</v>
      </c>
      <c r="AW697" s="99">
        <f>SUMIFS(通讯通路门店!$AB:$AB,通讯通路门店!$S:$S,$G697)</f>
        <v>0</v>
      </c>
      <c r="AX697" s="99">
        <f>SUMIFS(通讯通路门店!$X:$X,通讯通路门店!$S:$S,$G697)</f>
        <v>0</v>
      </c>
      <c r="AY697" s="99">
        <f>SUMIFS(通讯通路门店!$Y:$Y,通讯通路门店!$S:$S,$G697)</f>
        <v>0</v>
      </c>
      <c r="AZ697" s="99">
        <f>SUMIFS(通讯通路门店!$AA:$AA,通讯通路门店!$S:$S,$G697)</f>
        <v>0</v>
      </c>
      <c r="BA697" s="99">
        <f t="shared" si="53"/>
        <v>0</v>
      </c>
      <c r="BB697" s="99">
        <f t="shared" si="54"/>
        <v>0</v>
      </c>
      <c r="BC697" s="99">
        <f>SUMIFS(通讯通路门店!$W:$W,通讯通路门店!$S:$S,$G697,通讯通路门店!$J:$J,"荣耀体验店")+SUMIFS(通讯通路门店!$W:$W,通讯通路门店!$S:$S,$G697,通讯通路门店!$J:$J,"荣耀授权专卖店")</f>
        <v>0</v>
      </c>
      <c r="BD697" s="99">
        <f>SUMIFS(通讯通路门店!$Z:$Z,通讯通路门店!$S:$S,$G697,通讯通路门店!$J:$J,"VIVO体验店")</f>
        <v>0</v>
      </c>
      <c r="BE697" s="99">
        <f>SUMIFS(通讯通路门店!$AB:$AB,通讯通路门店!$S:$S,$G697,通讯通路门店!$J:$J,"OPPO体验店")</f>
        <v>0</v>
      </c>
      <c r="BF697" s="99">
        <f>SUMIFS(通讯通路门店!$X:$X,通讯通路门店!$S:$S,$G697,通讯通路门店!$J:$J,"华为授权体验店")+SUMIFS(通讯通路门店!$AA:$AA,通讯通路门店!$S:$S,$G697,通讯通路门店!$J:$J,"华为堡垒店")</f>
        <v>0</v>
      </c>
      <c r="BG697" s="99">
        <f>SUMIFS(通讯通路门店!$Y:$Y,通讯通路门店!$S:$S,$G697,通讯通路门店!$J:$J,"小米体验店")</f>
        <v>0</v>
      </c>
      <c r="BH697" s="99">
        <f>SUMIFS(通讯通路门店!$AA:$AA,通讯通路门店!$S:$S,$G697,通讯通路门店!$J:$J,"苹果体验店")</f>
        <v>0</v>
      </c>
      <c r="BI697" s="99">
        <f>SUMIFS(通讯通路门店!$K:$K,通讯通路门店!$S:$S,$G697,通讯通路门店!$J:$J,"其他品牌专卖店")</f>
        <v>0</v>
      </c>
      <c r="BJ697" s="99">
        <f>SUMIFS(通讯通路门店!$AC:$AC,通讯通路门店!$S:$S,$G697)</f>
        <v>0</v>
      </c>
      <c r="BK697" s="99">
        <f>SUMIFS(通讯通路门店!$AD:$AD,通讯通路门店!$S:$S,$G697)</f>
        <v>0</v>
      </c>
      <c r="BL697" s="99">
        <f>SUMIFS(通讯通路门店!$AE:$AE,通讯通路门店!$S:$S,$G697)</f>
        <v>0</v>
      </c>
      <c r="BM697" s="99">
        <f>SUMIFS(通讯通路门店!$AF:$AF,通讯通路门店!$S:$S,$G697)</f>
        <v>0</v>
      </c>
      <c r="BN697" s="99">
        <f>SUMIFS(通讯通路门店!$AG:$AG,通讯通路门店!$S:$S,$G697)</f>
        <v>0</v>
      </c>
      <c r="BO697" s="99">
        <f>SUMIFS(通讯通路门店!$AH:$AH,通讯通路门店!$S:$S,$G697)</f>
        <v>0</v>
      </c>
      <c r="BP697" s="99">
        <f>SUMIFS(通讯通路门店!$AI:$AI,通讯通路门店!$S:$S,$G697)</f>
        <v>0</v>
      </c>
      <c r="BQ697" s="83"/>
    </row>
    <row r="698" spans="1:69">
      <c r="A698" s="99" t="str">
        <f>IFERROR(_xlfn.XLOOKUP($G698,通讯通路门店!$S$4:$S$993933,通讯通路门店!$A$4:$A$993933,0,0),"")</f>
        <v/>
      </c>
      <c r="B698" s="99" t="str">
        <f>IFERROR(_xlfn.XLOOKUP($G698,通讯通路门店!$S$4:$S$993933,通讯通路门店!$B$4:$B$993933,0,0),"")</f>
        <v/>
      </c>
      <c r="C698" s="99" t="str">
        <f>IFERROR(_xlfn.XLOOKUP($G698,通讯通路门店!$S$4:$S$993933,通讯通路门店!$C$4:$C$993933,0,0),"")</f>
        <v/>
      </c>
      <c r="D698" s="99" t="str">
        <f>IFERROR(_xlfn.XLOOKUP($G698,通讯通路门店!$S$4:$S$993933,通讯通路门店!$D$4:$D$993933,0,0),"")</f>
        <v/>
      </c>
      <c r="E698" s="83"/>
      <c r="F698" s="83"/>
      <c r="G698" s="101" t="e">
        <v>#N/A</v>
      </c>
      <c r="H698" s="102" t="str">
        <f>IFERROR(_xlfn.XLOOKUP($G698,通讯通路门店!$S$4:$S$993933,通讯通路门店!$R$4:$R$993933,0,0),"")</f>
        <v/>
      </c>
      <c r="I698" s="83"/>
      <c r="J698" s="83"/>
      <c r="K698" s="83"/>
      <c r="L698" s="83"/>
      <c r="M698" s="83"/>
      <c r="N698" s="83"/>
      <c r="O698" s="83"/>
      <c r="P698" s="83"/>
      <c r="Q698" s="83"/>
      <c r="R698" s="83"/>
      <c r="S698" s="83"/>
      <c r="T698" s="83"/>
      <c r="U698" s="99">
        <f>COUNTIF(通讯通路门店!$S:$S,$G698)</f>
        <v>0</v>
      </c>
      <c r="V698" s="99">
        <f>COUNTIFS(通讯通路门店!$S:$S,$G698,通讯通路门店!$J:$J,"综合卖场")</f>
        <v>0</v>
      </c>
      <c r="W698" s="99">
        <f>SUMIFS(通讯通路门店!$AJ:$AJ,通讯通路门店!$S:$S,通讯客户沙盘!$G698)</f>
        <v>0</v>
      </c>
      <c r="X698" s="99">
        <f t="shared" si="50"/>
        <v>0</v>
      </c>
      <c r="Y698" s="99">
        <f>COUNTIFS(通讯通路门店!$S:$S,$G698,通讯通路门店!$J:$J,"荣耀体验店")+COUNTIFS(通讯通路门店!$S:$S,$G698,通讯通路门店!$J:$J,"荣耀授权专卖店")</f>
        <v>0</v>
      </c>
      <c r="Z698" s="99">
        <f>COUNTIFS(通讯通路门店!$S:$S,$G698,通讯通路门店!$J:$J,"VIVO体验店")</f>
        <v>0</v>
      </c>
      <c r="AA698" s="99">
        <f>COUNTIFS(通讯通路门店!$S:$S,$G698,通讯通路门店!$J:$J,"OPPO体验店")</f>
        <v>0</v>
      </c>
      <c r="AB698" s="99">
        <f>COUNTIFS(通讯通路门店!$S:$S,$G698,通讯通路门店!$J:$J,"华为授权体验店")+COUNTIFS(通讯通路门店!$S:$S,$G698,通讯通路门店!$J:$J,"华为堡垒店")</f>
        <v>0</v>
      </c>
      <c r="AC698" s="99">
        <f>COUNTIFS(通讯通路门店!$S:$S,$G698,通讯通路门店!$J:$J,"小米体验店")</f>
        <v>0</v>
      </c>
      <c r="AD698" s="99">
        <f>COUNTIFS(通讯通路门店!$S:$S,$G698,通讯通路门店!$J:$J,"苹果体验店")</f>
        <v>0</v>
      </c>
      <c r="AE698" s="99">
        <f>COUNTIFS(通讯通路门店!$S:$S,$G698,通讯通路门店!$J:$J,"其他品牌专卖店")</f>
        <v>0</v>
      </c>
      <c r="AF698" s="99">
        <f>SUMIFS(通讯通路门店!$BI:$BI,通讯通路门店!$S:$S,$G698)</f>
        <v>0</v>
      </c>
      <c r="AG698" s="99">
        <f>SUMIFS(通讯通路门店!$BH:$BH,通讯通路门店!$S:$S,$G698)</f>
        <v>0</v>
      </c>
      <c r="AH698" s="99">
        <f t="shared" si="51"/>
        <v>0</v>
      </c>
      <c r="AI698" s="99">
        <f>SUMIFS(通讯通路门店!$BB:$BB,通讯通路门店!$S:$S,$G698)</f>
        <v>0</v>
      </c>
      <c r="AJ698" s="99">
        <f>SUMIFS(通讯通路门店!$BE:$BE,通讯通路门店!$S:$S,$G698)</f>
        <v>0</v>
      </c>
      <c r="AK698" s="99">
        <f>SUMIFS(通讯通路门店!$BG:$BG,通讯通路门店!$S:$S,$G698)</f>
        <v>0</v>
      </c>
      <c r="AL698" s="99">
        <f>SUMIFS(通讯通路门店!$BC:$BC,通讯通路门店!$S:$S,$G698)</f>
        <v>0</v>
      </c>
      <c r="AM698" s="99">
        <f>SUMIFS(通讯通路门店!$BD:$BD,通讯通路门店!$S:$S,$G698)</f>
        <v>0</v>
      </c>
      <c r="AN698" s="99">
        <f>SUMIFS(通讯通路门店!$BF:$BF,通讯通路门店!$S:$S,$G698)</f>
        <v>0</v>
      </c>
      <c r="AO698" s="99">
        <f t="shared" si="52"/>
        <v>0</v>
      </c>
      <c r="AP698" s="99">
        <f>SUMIFS(通讯通路门店!$K:$K,通讯通路门店!$S:$S,$G698)</f>
        <v>0</v>
      </c>
      <c r="AQ698" s="83"/>
      <c r="AR698" s="99">
        <f>SUMIFS(通讯通路门店!$T:$T,通讯通路门店!$S:$S,$G698)</f>
        <v>0</v>
      </c>
      <c r="AS698" s="99">
        <f>SUMIFS(通讯通路门店!$U:$U,通讯通路门店!$S:$S,$G698)</f>
        <v>0</v>
      </c>
      <c r="AT698" s="99">
        <f>SUMIFS(通讯通路门店!$V:$V,通讯通路门店!$S:$S,$G698)</f>
        <v>0</v>
      </c>
      <c r="AU698" s="99">
        <f>SUMIFS(通讯通路门店!$W:$W,通讯通路门店!$S:$S,$G698)</f>
        <v>0</v>
      </c>
      <c r="AV698" s="99">
        <f>SUMIFS(通讯通路门店!$Z:$Z,通讯通路门店!$S:$S,$G698)</f>
        <v>0</v>
      </c>
      <c r="AW698" s="99">
        <f>SUMIFS(通讯通路门店!$AB:$AB,通讯通路门店!$S:$S,$G698)</f>
        <v>0</v>
      </c>
      <c r="AX698" s="99">
        <f>SUMIFS(通讯通路门店!$X:$X,通讯通路门店!$S:$S,$G698)</f>
        <v>0</v>
      </c>
      <c r="AY698" s="99">
        <f>SUMIFS(通讯通路门店!$Y:$Y,通讯通路门店!$S:$S,$G698)</f>
        <v>0</v>
      </c>
      <c r="AZ698" s="99">
        <f>SUMIFS(通讯通路门店!$AA:$AA,通讯通路门店!$S:$S,$G698)</f>
        <v>0</v>
      </c>
      <c r="BA698" s="99">
        <f t="shared" si="53"/>
        <v>0</v>
      </c>
      <c r="BB698" s="99">
        <f t="shared" si="54"/>
        <v>0</v>
      </c>
      <c r="BC698" s="99">
        <f>SUMIFS(通讯通路门店!$W:$W,通讯通路门店!$S:$S,$G698,通讯通路门店!$J:$J,"荣耀体验店")+SUMIFS(通讯通路门店!$W:$W,通讯通路门店!$S:$S,$G698,通讯通路门店!$J:$J,"荣耀授权专卖店")</f>
        <v>0</v>
      </c>
      <c r="BD698" s="99">
        <f>SUMIFS(通讯通路门店!$Z:$Z,通讯通路门店!$S:$S,$G698,通讯通路门店!$J:$J,"VIVO体验店")</f>
        <v>0</v>
      </c>
      <c r="BE698" s="99">
        <f>SUMIFS(通讯通路门店!$AB:$AB,通讯通路门店!$S:$S,$G698,通讯通路门店!$J:$J,"OPPO体验店")</f>
        <v>0</v>
      </c>
      <c r="BF698" s="99">
        <f>SUMIFS(通讯通路门店!$X:$X,通讯通路门店!$S:$S,$G698,通讯通路门店!$J:$J,"华为授权体验店")+SUMIFS(通讯通路门店!$AA:$AA,通讯通路门店!$S:$S,$G698,通讯通路门店!$J:$J,"华为堡垒店")</f>
        <v>0</v>
      </c>
      <c r="BG698" s="99">
        <f>SUMIFS(通讯通路门店!$Y:$Y,通讯通路门店!$S:$S,$G698,通讯通路门店!$J:$J,"小米体验店")</f>
        <v>0</v>
      </c>
      <c r="BH698" s="99">
        <f>SUMIFS(通讯通路门店!$AA:$AA,通讯通路门店!$S:$S,$G698,通讯通路门店!$J:$J,"苹果体验店")</f>
        <v>0</v>
      </c>
      <c r="BI698" s="99">
        <f>SUMIFS(通讯通路门店!$K:$K,通讯通路门店!$S:$S,$G698,通讯通路门店!$J:$J,"其他品牌专卖店")</f>
        <v>0</v>
      </c>
      <c r="BJ698" s="99">
        <f>SUMIFS(通讯通路门店!$AC:$AC,通讯通路门店!$S:$S,$G698)</f>
        <v>0</v>
      </c>
      <c r="BK698" s="99">
        <f>SUMIFS(通讯通路门店!$AD:$AD,通讯通路门店!$S:$S,$G698)</f>
        <v>0</v>
      </c>
      <c r="BL698" s="99">
        <f>SUMIFS(通讯通路门店!$AE:$AE,通讯通路门店!$S:$S,$G698)</f>
        <v>0</v>
      </c>
      <c r="BM698" s="99">
        <f>SUMIFS(通讯通路门店!$AF:$AF,通讯通路门店!$S:$S,$G698)</f>
        <v>0</v>
      </c>
      <c r="BN698" s="99">
        <f>SUMIFS(通讯通路门店!$AG:$AG,通讯通路门店!$S:$S,$G698)</f>
        <v>0</v>
      </c>
      <c r="BO698" s="99">
        <f>SUMIFS(通讯通路门店!$AH:$AH,通讯通路门店!$S:$S,$G698)</f>
        <v>0</v>
      </c>
      <c r="BP698" s="99">
        <f>SUMIFS(通讯通路门店!$AI:$AI,通讯通路门店!$S:$S,$G698)</f>
        <v>0</v>
      </c>
      <c r="BQ698" s="83"/>
    </row>
    <row r="699" spans="1:69">
      <c r="A699" s="99" t="str">
        <f>IFERROR(_xlfn.XLOOKUP($G699,通讯通路门店!$S$4:$S$993933,通讯通路门店!$A$4:$A$993933,0,0),"")</f>
        <v/>
      </c>
      <c r="B699" s="99" t="str">
        <f>IFERROR(_xlfn.XLOOKUP($G699,通讯通路门店!$S$4:$S$993933,通讯通路门店!$B$4:$B$993933,0,0),"")</f>
        <v/>
      </c>
      <c r="C699" s="99" t="str">
        <f>IFERROR(_xlfn.XLOOKUP($G699,通讯通路门店!$S$4:$S$993933,通讯通路门店!$C$4:$C$993933,0,0),"")</f>
        <v/>
      </c>
      <c r="D699" s="99" t="str">
        <f>IFERROR(_xlfn.XLOOKUP($G699,通讯通路门店!$S$4:$S$993933,通讯通路门店!$D$4:$D$993933,0,0),"")</f>
        <v/>
      </c>
      <c r="E699" s="83"/>
      <c r="F699" s="83"/>
      <c r="G699" s="101" t="e">
        <v>#N/A</v>
      </c>
      <c r="H699" s="102" t="str">
        <f>IFERROR(_xlfn.XLOOKUP($G699,通讯通路门店!$S$4:$S$993933,通讯通路门店!$R$4:$R$993933,0,0),"")</f>
        <v/>
      </c>
      <c r="I699" s="83"/>
      <c r="J699" s="83"/>
      <c r="K699" s="83"/>
      <c r="L699" s="83"/>
      <c r="M699" s="83"/>
      <c r="N699" s="83"/>
      <c r="O699" s="83"/>
      <c r="P699" s="83"/>
      <c r="Q699" s="83"/>
      <c r="R699" s="83"/>
      <c r="S699" s="83"/>
      <c r="T699" s="83"/>
      <c r="U699" s="99">
        <f>COUNTIF(通讯通路门店!$S:$S,$G699)</f>
        <v>0</v>
      </c>
      <c r="V699" s="99">
        <f>COUNTIFS(通讯通路门店!$S:$S,$G699,通讯通路门店!$J:$J,"综合卖场")</f>
        <v>0</v>
      </c>
      <c r="W699" s="99">
        <f>SUMIFS(通讯通路门店!$AJ:$AJ,通讯通路门店!$S:$S,通讯客户沙盘!$G699)</f>
        <v>0</v>
      </c>
      <c r="X699" s="99">
        <f t="shared" si="50"/>
        <v>0</v>
      </c>
      <c r="Y699" s="99">
        <f>COUNTIFS(通讯通路门店!$S:$S,$G699,通讯通路门店!$J:$J,"荣耀体验店")+COUNTIFS(通讯通路门店!$S:$S,$G699,通讯通路门店!$J:$J,"荣耀授权专卖店")</f>
        <v>0</v>
      </c>
      <c r="Z699" s="99">
        <f>COUNTIFS(通讯通路门店!$S:$S,$G699,通讯通路门店!$J:$J,"VIVO体验店")</f>
        <v>0</v>
      </c>
      <c r="AA699" s="99">
        <f>COUNTIFS(通讯通路门店!$S:$S,$G699,通讯通路门店!$J:$J,"OPPO体验店")</f>
        <v>0</v>
      </c>
      <c r="AB699" s="99">
        <f>COUNTIFS(通讯通路门店!$S:$S,$G699,通讯通路门店!$J:$J,"华为授权体验店")+COUNTIFS(通讯通路门店!$S:$S,$G699,通讯通路门店!$J:$J,"华为堡垒店")</f>
        <v>0</v>
      </c>
      <c r="AC699" s="99">
        <f>COUNTIFS(通讯通路门店!$S:$S,$G699,通讯通路门店!$J:$J,"小米体验店")</f>
        <v>0</v>
      </c>
      <c r="AD699" s="99">
        <f>COUNTIFS(通讯通路门店!$S:$S,$G699,通讯通路门店!$J:$J,"苹果体验店")</f>
        <v>0</v>
      </c>
      <c r="AE699" s="99">
        <f>COUNTIFS(通讯通路门店!$S:$S,$G699,通讯通路门店!$J:$J,"其他品牌专卖店")</f>
        <v>0</v>
      </c>
      <c r="AF699" s="99">
        <f>SUMIFS(通讯通路门店!$BI:$BI,通讯通路门店!$S:$S,$G699)</f>
        <v>0</v>
      </c>
      <c r="AG699" s="99">
        <f>SUMIFS(通讯通路门店!$BH:$BH,通讯通路门店!$S:$S,$G699)</f>
        <v>0</v>
      </c>
      <c r="AH699" s="99">
        <f t="shared" si="51"/>
        <v>0</v>
      </c>
      <c r="AI699" s="99">
        <f>SUMIFS(通讯通路门店!$BB:$BB,通讯通路门店!$S:$S,$G699)</f>
        <v>0</v>
      </c>
      <c r="AJ699" s="99">
        <f>SUMIFS(通讯通路门店!$BE:$BE,通讯通路门店!$S:$S,$G699)</f>
        <v>0</v>
      </c>
      <c r="AK699" s="99">
        <f>SUMIFS(通讯通路门店!$BG:$BG,通讯通路门店!$S:$S,$G699)</f>
        <v>0</v>
      </c>
      <c r="AL699" s="99">
        <f>SUMIFS(通讯通路门店!$BC:$BC,通讯通路门店!$S:$S,$G699)</f>
        <v>0</v>
      </c>
      <c r="AM699" s="99">
        <f>SUMIFS(通讯通路门店!$BD:$BD,通讯通路门店!$S:$S,$G699)</f>
        <v>0</v>
      </c>
      <c r="AN699" s="99">
        <f>SUMIFS(通讯通路门店!$BF:$BF,通讯通路门店!$S:$S,$G699)</f>
        <v>0</v>
      </c>
      <c r="AO699" s="99">
        <f t="shared" si="52"/>
        <v>0</v>
      </c>
      <c r="AP699" s="99">
        <f>SUMIFS(通讯通路门店!$K:$K,通讯通路门店!$S:$S,$G699)</f>
        <v>0</v>
      </c>
      <c r="AQ699" s="83"/>
      <c r="AR699" s="99">
        <f>SUMIFS(通讯通路门店!$T:$T,通讯通路门店!$S:$S,$G699)</f>
        <v>0</v>
      </c>
      <c r="AS699" s="99">
        <f>SUMIFS(通讯通路门店!$U:$U,通讯通路门店!$S:$S,$G699)</f>
        <v>0</v>
      </c>
      <c r="AT699" s="99">
        <f>SUMIFS(通讯通路门店!$V:$V,通讯通路门店!$S:$S,$G699)</f>
        <v>0</v>
      </c>
      <c r="AU699" s="99">
        <f>SUMIFS(通讯通路门店!$W:$W,通讯通路门店!$S:$S,$G699)</f>
        <v>0</v>
      </c>
      <c r="AV699" s="99">
        <f>SUMIFS(通讯通路门店!$Z:$Z,通讯通路门店!$S:$S,$G699)</f>
        <v>0</v>
      </c>
      <c r="AW699" s="99">
        <f>SUMIFS(通讯通路门店!$AB:$AB,通讯通路门店!$S:$S,$G699)</f>
        <v>0</v>
      </c>
      <c r="AX699" s="99">
        <f>SUMIFS(通讯通路门店!$X:$X,通讯通路门店!$S:$S,$G699)</f>
        <v>0</v>
      </c>
      <c r="AY699" s="99">
        <f>SUMIFS(通讯通路门店!$Y:$Y,通讯通路门店!$S:$S,$G699)</f>
        <v>0</v>
      </c>
      <c r="AZ699" s="99">
        <f>SUMIFS(通讯通路门店!$AA:$AA,通讯通路门店!$S:$S,$G699)</f>
        <v>0</v>
      </c>
      <c r="BA699" s="99">
        <f t="shared" si="53"/>
        <v>0</v>
      </c>
      <c r="BB699" s="99">
        <f t="shared" si="54"/>
        <v>0</v>
      </c>
      <c r="BC699" s="99">
        <f>SUMIFS(通讯通路门店!$W:$W,通讯通路门店!$S:$S,$G699,通讯通路门店!$J:$J,"荣耀体验店")+SUMIFS(通讯通路门店!$W:$W,通讯通路门店!$S:$S,$G699,通讯通路门店!$J:$J,"荣耀授权专卖店")</f>
        <v>0</v>
      </c>
      <c r="BD699" s="99">
        <f>SUMIFS(通讯通路门店!$Z:$Z,通讯通路门店!$S:$S,$G699,通讯通路门店!$J:$J,"VIVO体验店")</f>
        <v>0</v>
      </c>
      <c r="BE699" s="99">
        <f>SUMIFS(通讯通路门店!$AB:$AB,通讯通路门店!$S:$S,$G699,通讯通路门店!$J:$J,"OPPO体验店")</f>
        <v>0</v>
      </c>
      <c r="BF699" s="99">
        <f>SUMIFS(通讯通路门店!$X:$X,通讯通路门店!$S:$S,$G699,通讯通路门店!$J:$J,"华为授权体验店")+SUMIFS(通讯通路门店!$AA:$AA,通讯通路门店!$S:$S,$G699,通讯通路门店!$J:$J,"华为堡垒店")</f>
        <v>0</v>
      </c>
      <c r="BG699" s="99">
        <f>SUMIFS(通讯通路门店!$Y:$Y,通讯通路门店!$S:$S,$G699,通讯通路门店!$J:$J,"小米体验店")</f>
        <v>0</v>
      </c>
      <c r="BH699" s="99">
        <f>SUMIFS(通讯通路门店!$AA:$AA,通讯通路门店!$S:$S,$G699,通讯通路门店!$J:$J,"苹果体验店")</f>
        <v>0</v>
      </c>
      <c r="BI699" s="99">
        <f>SUMIFS(通讯通路门店!$K:$K,通讯通路门店!$S:$S,$G699,通讯通路门店!$J:$J,"其他品牌专卖店")</f>
        <v>0</v>
      </c>
      <c r="BJ699" s="99">
        <f>SUMIFS(通讯通路门店!$AC:$AC,通讯通路门店!$S:$S,$G699)</f>
        <v>0</v>
      </c>
      <c r="BK699" s="99">
        <f>SUMIFS(通讯通路门店!$AD:$AD,通讯通路门店!$S:$S,$G699)</f>
        <v>0</v>
      </c>
      <c r="BL699" s="99">
        <f>SUMIFS(通讯通路门店!$AE:$AE,通讯通路门店!$S:$S,$G699)</f>
        <v>0</v>
      </c>
      <c r="BM699" s="99">
        <f>SUMIFS(通讯通路门店!$AF:$AF,通讯通路门店!$S:$S,$G699)</f>
        <v>0</v>
      </c>
      <c r="BN699" s="99">
        <f>SUMIFS(通讯通路门店!$AG:$AG,通讯通路门店!$S:$S,$G699)</f>
        <v>0</v>
      </c>
      <c r="BO699" s="99">
        <f>SUMIFS(通讯通路门店!$AH:$AH,通讯通路门店!$S:$S,$G699)</f>
        <v>0</v>
      </c>
      <c r="BP699" s="99">
        <f>SUMIFS(通讯通路门店!$AI:$AI,通讯通路门店!$S:$S,$G699)</f>
        <v>0</v>
      </c>
      <c r="BQ699" s="83"/>
    </row>
    <row r="700" spans="1:69">
      <c r="A700" s="99" t="str">
        <f>IFERROR(_xlfn.XLOOKUP($G700,通讯通路门店!$S$4:$S$993933,通讯通路门店!$A$4:$A$993933,0,0),"")</f>
        <v/>
      </c>
      <c r="B700" s="99" t="str">
        <f>IFERROR(_xlfn.XLOOKUP($G700,通讯通路门店!$S$4:$S$993933,通讯通路门店!$B$4:$B$993933,0,0),"")</f>
        <v/>
      </c>
      <c r="C700" s="99" t="str">
        <f>IFERROR(_xlfn.XLOOKUP($G700,通讯通路门店!$S$4:$S$993933,通讯通路门店!$C$4:$C$993933,0,0),"")</f>
        <v/>
      </c>
      <c r="D700" s="99" t="str">
        <f>IFERROR(_xlfn.XLOOKUP($G700,通讯通路门店!$S$4:$S$993933,通讯通路门店!$D$4:$D$993933,0,0),"")</f>
        <v/>
      </c>
      <c r="E700" s="83"/>
      <c r="F700" s="83"/>
      <c r="G700" s="101" t="e">
        <v>#N/A</v>
      </c>
      <c r="H700" s="102" t="str">
        <f>IFERROR(_xlfn.XLOOKUP($G700,通讯通路门店!$S$4:$S$993933,通讯通路门店!$R$4:$R$993933,0,0),"")</f>
        <v/>
      </c>
      <c r="I700" s="83"/>
      <c r="J700" s="83"/>
      <c r="K700" s="83"/>
      <c r="L700" s="83"/>
      <c r="M700" s="83"/>
      <c r="N700" s="83"/>
      <c r="O700" s="83"/>
      <c r="P700" s="83"/>
      <c r="Q700" s="83"/>
      <c r="R700" s="83"/>
      <c r="S700" s="83"/>
      <c r="T700" s="83"/>
      <c r="U700" s="99">
        <f>COUNTIF(通讯通路门店!$S:$S,$G700)</f>
        <v>0</v>
      </c>
      <c r="V700" s="99">
        <f>COUNTIFS(通讯通路门店!$S:$S,$G700,通讯通路门店!$J:$J,"综合卖场")</f>
        <v>0</v>
      </c>
      <c r="W700" s="99">
        <f>SUMIFS(通讯通路门店!$AJ:$AJ,通讯通路门店!$S:$S,通讯客户沙盘!$G700)</f>
        <v>0</v>
      </c>
      <c r="X700" s="99">
        <f t="shared" si="50"/>
        <v>0</v>
      </c>
      <c r="Y700" s="99">
        <f>COUNTIFS(通讯通路门店!$S:$S,$G700,通讯通路门店!$J:$J,"荣耀体验店")+COUNTIFS(通讯通路门店!$S:$S,$G700,通讯通路门店!$J:$J,"荣耀授权专卖店")</f>
        <v>0</v>
      </c>
      <c r="Z700" s="99">
        <f>COUNTIFS(通讯通路门店!$S:$S,$G700,通讯通路门店!$J:$J,"VIVO体验店")</f>
        <v>0</v>
      </c>
      <c r="AA700" s="99">
        <f>COUNTIFS(通讯通路门店!$S:$S,$G700,通讯通路门店!$J:$J,"OPPO体验店")</f>
        <v>0</v>
      </c>
      <c r="AB700" s="99">
        <f>COUNTIFS(通讯通路门店!$S:$S,$G700,通讯通路门店!$J:$J,"华为授权体验店")+COUNTIFS(通讯通路门店!$S:$S,$G700,通讯通路门店!$J:$J,"华为堡垒店")</f>
        <v>0</v>
      </c>
      <c r="AC700" s="99">
        <f>COUNTIFS(通讯通路门店!$S:$S,$G700,通讯通路门店!$J:$J,"小米体验店")</f>
        <v>0</v>
      </c>
      <c r="AD700" s="99">
        <f>COUNTIFS(通讯通路门店!$S:$S,$G700,通讯通路门店!$J:$J,"苹果体验店")</f>
        <v>0</v>
      </c>
      <c r="AE700" s="99">
        <f>COUNTIFS(通讯通路门店!$S:$S,$G700,通讯通路门店!$J:$J,"其他品牌专卖店")</f>
        <v>0</v>
      </c>
      <c r="AF700" s="99">
        <f>SUMIFS(通讯通路门店!$BI:$BI,通讯通路门店!$S:$S,$G700)</f>
        <v>0</v>
      </c>
      <c r="AG700" s="99">
        <f>SUMIFS(通讯通路门店!$BH:$BH,通讯通路门店!$S:$S,$G700)</f>
        <v>0</v>
      </c>
      <c r="AH700" s="99">
        <f t="shared" si="51"/>
        <v>0</v>
      </c>
      <c r="AI700" s="99">
        <f>SUMIFS(通讯通路门店!$BB:$BB,通讯通路门店!$S:$S,$G700)</f>
        <v>0</v>
      </c>
      <c r="AJ700" s="99">
        <f>SUMIFS(通讯通路门店!$BE:$BE,通讯通路门店!$S:$S,$G700)</f>
        <v>0</v>
      </c>
      <c r="AK700" s="99">
        <f>SUMIFS(通讯通路门店!$BG:$BG,通讯通路门店!$S:$S,$G700)</f>
        <v>0</v>
      </c>
      <c r="AL700" s="99">
        <f>SUMIFS(通讯通路门店!$BC:$BC,通讯通路门店!$S:$S,$G700)</f>
        <v>0</v>
      </c>
      <c r="AM700" s="99">
        <f>SUMIFS(通讯通路门店!$BD:$BD,通讯通路门店!$S:$S,$G700)</f>
        <v>0</v>
      </c>
      <c r="AN700" s="99">
        <f>SUMIFS(通讯通路门店!$BF:$BF,通讯通路门店!$S:$S,$G700)</f>
        <v>0</v>
      </c>
      <c r="AO700" s="99">
        <f t="shared" si="52"/>
        <v>0</v>
      </c>
      <c r="AP700" s="99">
        <f>SUMIFS(通讯通路门店!$K:$K,通讯通路门店!$S:$S,$G700)</f>
        <v>0</v>
      </c>
      <c r="AQ700" s="83"/>
      <c r="AR700" s="99">
        <f>SUMIFS(通讯通路门店!$T:$T,通讯通路门店!$S:$S,$G700)</f>
        <v>0</v>
      </c>
      <c r="AS700" s="99">
        <f>SUMIFS(通讯通路门店!$U:$U,通讯通路门店!$S:$S,$G700)</f>
        <v>0</v>
      </c>
      <c r="AT700" s="99">
        <f>SUMIFS(通讯通路门店!$V:$V,通讯通路门店!$S:$S,$G700)</f>
        <v>0</v>
      </c>
      <c r="AU700" s="99">
        <f>SUMIFS(通讯通路门店!$W:$W,通讯通路门店!$S:$S,$G700)</f>
        <v>0</v>
      </c>
      <c r="AV700" s="99">
        <f>SUMIFS(通讯通路门店!$Z:$Z,通讯通路门店!$S:$S,$G700)</f>
        <v>0</v>
      </c>
      <c r="AW700" s="99">
        <f>SUMIFS(通讯通路门店!$AB:$AB,通讯通路门店!$S:$S,$G700)</f>
        <v>0</v>
      </c>
      <c r="AX700" s="99">
        <f>SUMIFS(通讯通路门店!$X:$X,通讯通路门店!$S:$S,$G700)</f>
        <v>0</v>
      </c>
      <c r="AY700" s="99">
        <f>SUMIFS(通讯通路门店!$Y:$Y,通讯通路门店!$S:$S,$G700)</f>
        <v>0</v>
      </c>
      <c r="AZ700" s="99">
        <f>SUMIFS(通讯通路门店!$AA:$AA,通讯通路门店!$S:$S,$G700)</f>
        <v>0</v>
      </c>
      <c r="BA700" s="99">
        <f t="shared" si="53"/>
        <v>0</v>
      </c>
      <c r="BB700" s="99">
        <f t="shared" si="54"/>
        <v>0</v>
      </c>
      <c r="BC700" s="99">
        <f>SUMIFS(通讯通路门店!$W:$W,通讯通路门店!$S:$S,$G700,通讯通路门店!$J:$J,"荣耀体验店")+SUMIFS(通讯通路门店!$W:$W,通讯通路门店!$S:$S,$G700,通讯通路门店!$J:$J,"荣耀授权专卖店")</f>
        <v>0</v>
      </c>
      <c r="BD700" s="99">
        <f>SUMIFS(通讯通路门店!$Z:$Z,通讯通路门店!$S:$S,$G700,通讯通路门店!$J:$J,"VIVO体验店")</f>
        <v>0</v>
      </c>
      <c r="BE700" s="99">
        <f>SUMIFS(通讯通路门店!$AB:$AB,通讯通路门店!$S:$S,$G700,通讯通路门店!$J:$J,"OPPO体验店")</f>
        <v>0</v>
      </c>
      <c r="BF700" s="99">
        <f>SUMIFS(通讯通路门店!$X:$X,通讯通路门店!$S:$S,$G700,通讯通路门店!$J:$J,"华为授权体验店")+SUMIFS(通讯通路门店!$AA:$AA,通讯通路门店!$S:$S,$G700,通讯通路门店!$J:$J,"华为堡垒店")</f>
        <v>0</v>
      </c>
      <c r="BG700" s="99">
        <f>SUMIFS(通讯通路门店!$Y:$Y,通讯通路门店!$S:$S,$G700,通讯通路门店!$J:$J,"小米体验店")</f>
        <v>0</v>
      </c>
      <c r="BH700" s="99">
        <f>SUMIFS(通讯通路门店!$AA:$AA,通讯通路门店!$S:$S,$G700,通讯通路门店!$J:$J,"苹果体验店")</f>
        <v>0</v>
      </c>
      <c r="BI700" s="99">
        <f>SUMIFS(通讯通路门店!$K:$K,通讯通路门店!$S:$S,$G700,通讯通路门店!$J:$J,"其他品牌专卖店")</f>
        <v>0</v>
      </c>
      <c r="BJ700" s="99">
        <f>SUMIFS(通讯通路门店!$AC:$AC,通讯通路门店!$S:$S,$G700)</f>
        <v>0</v>
      </c>
      <c r="BK700" s="99">
        <f>SUMIFS(通讯通路门店!$AD:$AD,通讯通路门店!$S:$S,$G700)</f>
        <v>0</v>
      </c>
      <c r="BL700" s="99">
        <f>SUMIFS(通讯通路门店!$AE:$AE,通讯通路门店!$S:$S,$G700)</f>
        <v>0</v>
      </c>
      <c r="BM700" s="99">
        <f>SUMIFS(通讯通路门店!$AF:$AF,通讯通路门店!$S:$S,$G700)</f>
        <v>0</v>
      </c>
      <c r="BN700" s="99">
        <f>SUMIFS(通讯通路门店!$AG:$AG,通讯通路门店!$S:$S,$G700)</f>
        <v>0</v>
      </c>
      <c r="BO700" s="99">
        <f>SUMIFS(通讯通路门店!$AH:$AH,通讯通路门店!$S:$S,$G700)</f>
        <v>0</v>
      </c>
      <c r="BP700" s="99">
        <f>SUMIFS(通讯通路门店!$AI:$AI,通讯通路门店!$S:$S,$G700)</f>
        <v>0</v>
      </c>
      <c r="BQ700" s="83"/>
    </row>
    <row r="701" spans="1:69">
      <c r="A701" s="99" t="str">
        <f>IFERROR(_xlfn.XLOOKUP($G701,通讯通路门店!$S$4:$S$993933,通讯通路门店!$A$4:$A$993933,0,0),"")</f>
        <v/>
      </c>
      <c r="B701" s="99" t="str">
        <f>IFERROR(_xlfn.XLOOKUP($G701,通讯通路门店!$S$4:$S$993933,通讯通路门店!$B$4:$B$993933,0,0),"")</f>
        <v/>
      </c>
      <c r="C701" s="99" t="str">
        <f>IFERROR(_xlfn.XLOOKUP($G701,通讯通路门店!$S$4:$S$993933,通讯通路门店!$C$4:$C$993933,0,0),"")</f>
        <v/>
      </c>
      <c r="D701" s="99" t="str">
        <f>IFERROR(_xlfn.XLOOKUP($G701,通讯通路门店!$S$4:$S$993933,通讯通路门店!$D$4:$D$993933,0,0),"")</f>
        <v/>
      </c>
      <c r="E701" s="83"/>
      <c r="F701" s="83"/>
      <c r="G701" s="101" t="e">
        <v>#N/A</v>
      </c>
      <c r="H701" s="102" t="str">
        <f>IFERROR(_xlfn.XLOOKUP($G701,通讯通路门店!$S$4:$S$993933,通讯通路门店!$R$4:$R$993933,0,0),"")</f>
        <v/>
      </c>
      <c r="I701" s="83"/>
      <c r="J701" s="83"/>
      <c r="K701" s="83"/>
      <c r="L701" s="83"/>
      <c r="M701" s="83"/>
      <c r="N701" s="83"/>
      <c r="O701" s="83"/>
      <c r="P701" s="83"/>
      <c r="Q701" s="83"/>
      <c r="R701" s="83"/>
      <c r="S701" s="83"/>
      <c r="T701" s="83"/>
      <c r="U701" s="99">
        <f>COUNTIF(通讯通路门店!$S:$S,$G701)</f>
        <v>0</v>
      </c>
      <c r="V701" s="99">
        <f>COUNTIFS(通讯通路门店!$S:$S,$G701,通讯通路门店!$J:$J,"综合卖场")</f>
        <v>0</v>
      </c>
      <c r="W701" s="99">
        <f>SUMIFS(通讯通路门店!$AJ:$AJ,通讯通路门店!$S:$S,通讯客户沙盘!$G701)</f>
        <v>0</v>
      </c>
      <c r="X701" s="99">
        <f t="shared" si="50"/>
        <v>0</v>
      </c>
      <c r="Y701" s="99">
        <f>COUNTIFS(通讯通路门店!$S:$S,$G701,通讯通路门店!$J:$J,"荣耀体验店")+COUNTIFS(通讯通路门店!$S:$S,$G701,通讯通路门店!$J:$J,"荣耀授权专卖店")</f>
        <v>0</v>
      </c>
      <c r="Z701" s="99">
        <f>COUNTIFS(通讯通路门店!$S:$S,$G701,通讯通路门店!$J:$J,"VIVO体验店")</f>
        <v>0</v>
      </c>
      <c r="AA701" s="99">
        <f>COUNTIFS(通讯通路门店!$S:$S,$G701,通讯通路门店!$J:$J,"OPPO体验店")</f>
        <v>0</v>
      </c>
      <c r="AB701" s="99">
        <f>COUNTIFS(通讯通路门店!$S:$S,$G701,通讯通路门店!$J:$J,"华为授权体验店")+COUNTIFS(通讯通路门店!$S:$S,$G701,通讯通路门店!$J:$J,"华为堡垒店")</f>
        <v>0</v>
      </c>
      <c r="AC701" s="99">
        <f>COUNTIFS(通讯通路门店!$S:$S,$G701,通讯通路门店!$J:$J,"小米体验店")</f>
        <v>0</v>
      </c>
      <c r="AD701" s="99">
        <f>COUNTIFS(通讯通路门店!$S:$S,$G701,通讯通路门店!$J:$J,"苹果体验店")</f>
        <v>0</v>
      </c>
      <c r="AE701" s="99">
        <f>COUNTIFS(通讯通路门店!$S:$S,$G701,通讯通路门店!$J:$J,"其他品牌专卖店")</f>
        <v>0</v>
      </c>
      <c r="AF701" s="99">
        <f>SUMIFS(通讯通路门店!$BI:$BI,通讯通路门店!$S:$S,$G701)</f>
        <v>0</v>
      </c>
      <c r="AG701" s="99">
        <f>SUMIFS(通讯通路门店!$BH:$BH,通讯通路门店!$S:$S,$G701)</f>
        <v>0</v>
      </c>
      <c r="AH701" s="99">
        <f t="shared" si="51"/>
        <v>0</v>
      </c>
      <c r="AI701" s="99">
        <f>SUMIFS(通讯通路门店!$BB:$BB,通讯通路门店!$S:$S,$G701)</f>
        <v>0</v>
      </c>
      <c r="AJ701" s="99">
        <f>SUMIFS(通讯通路门店!$BE:$BE,通讯通路门店!$S:$S,$G701)</f>
        <v>0</v>
      </c>
      <c r="AK701" s="99">
        <f>SUMIFS(通讯通路门店!$BG:$BG,通讯通路门店!$S:$S,$G701)</f>
        <v>0</v>
      </c>
      <c r="AL701" s="99">
        <f>SUMIFS(通讯通路门店!$BC:$BC,通讯通路门店!$S:$S,$G701)</f>
        <v>0</v>
      </c>
      <c r="AM701" s="99">
        <f>SUMIFS(通讯通路门店!$BD:$BD,通讯通路门店!$S:$S,$G701)</f>
        <v>0</v>
      </c>
      <c r="AN701" s="99">
        <f>SUMIFS(通讯通路门店!$BF:$BF,通讯通路门店!$S:$S,$G701)</f>
        <v>0</v>
      </c>
      <c r="AO701" s="99">
        <f t="shared" si="52"/>
        <v>0</v>
      </c>
      <c r="AP701" s="99">
        <f>SUMIFS(通讯通路门店!$K:$K,通讯通路门店!$S:$S,$G701)</f>
        <v>0</v>
      </c>
      <c r="AQ701" s="83"/>
      <c r="AR701" s="99">
        <f>SUMIFS(通讯通路门店!$T:$T,通讯通路门店!$S:$S,$G701)</f>
        <v>0</v>
      </c>
      <c r="AS701" s="99">
        <f>SUMIFS(通讯通路门店!$U:$U,通讯通路门店!$S:$S,$G701)</f>
        <v>0</v>
      </c>
      <c r="AT701" s="99">
        <f>SUMIFS(通讯通路门店!$V:$V,通讯通路门店!$S:$S,$G701)</f>
        <v>0</v>
      </c>
      <c r="AU701" s="99">
        <f>SUMIFS(通讯通路门店!$W:$W,通讯通路门店!$S:$S,$G701)</f>
        <v>0</v>
      </c>
      <c r="AV701" s="99">
        <f>SUMIFS(通讯通路门店!$Z:$Z,通讯通路门店!$S:$S,$G701)</f>
        <v>0</v>
      </c>
      <c r="AW701" s="99">
        <f>SUMIFS(通讯通路门店!$AB:$AB,通讯通路门店!$S:$S,$G701)</f>
        <v>0</v>
      </c>
      <c r="AX701" s="99">
        <f>SUMIFS(通讯通路门店!$X:$X,通讯通路门店!$S:$S,$G701)</f>
        <v>0</v>
      </c>
      <c r="AY701" s="99">
        <f>SUMIFS(通讯通路门店!$Y:$Y,通讯通路门店!$S:$S,$G701)</f>
        <v>0</v>
      </c>
      <c r="AZ701" s="99">
        <f>SUMIFS(通讯通路门店!$AA:$AA,通讯通路门店!$S:$S,$G701)</f>
        <v>0</v>
      </c>
      <c r="BA701" s="99">
        <f t="shared" si="53"/>
        <v>0</v>
      </c>
      <c r="BB701" s="99">
        <f t="shared" si="54"/>
        <v>0</v>
      </c>
      <c r="BC701" s="99">
        <f>SUMIFS(通讯通路门店!$W:$W,通讯通路门店!$S:$S,$G701,通讯通路门店!$J:$J,"荣耀体验店")+SUMIFS(通讯通路门店!$W:$W,通讯通路门店!$S:$S,$G701,通讯通路门店!$J:$J,"荣耀授权专卖店")</f>
        <v>0</v>
      </c>
      <c r="BD701" s="99">
        <f>SUMIFS(通讯通路门店!$Z:$Z,通讯通路门店!$S:$S,$G701,通讯通路门店!$J:$J,"VIVO体验店")</f>
        <v>0</v>
      </c>
      <c r="BE701" s="99">
        <f>SUMIFS(通讯通路门店!$AB:$AB,通讯通路门店!$S:$S,$G701,通讯通路门店!$J:$J,"OPPO体验店")</f>
        <v>0</v>
      </c>
      <c r="BF701" s="99">
        <f>SUMIFS(通讯通路门店!$X:$X,通讯通路门店!$S:$S,$G701,通讯通路门店!$J:$J,"华为授权体验店")+SUMIFS(通讯通路门店!$AA:$AA,通讯通路门店!$S:$S,$G701,通讯通路门店!$J:$J,"华为堡垒店")</f>
        <v>0</v>
      </c>
      <c r="BG701" s="99">
        <f>SUMIFS(通讯通路门店!$Y:$Y,通讯通路门店!$S:$S,$G701,通讯通路门店!$J:$J,"小米体验店")</f>
        <v>0</v>
      </c>
      <c r="BH701" s="99">
        <f>SUMIFS(通讯通路门店!$AA:$AA,通讯通路门店!$S:$S,$G701,通讯通路门店!$J:$J,"苹果体验店")</f>
        <v>0</v>
      </c>
      <c r="BI701" s="99">
        <f>SUMIFS(通讯通路门店!$K:$K,通讯通路门店!$S:$S,$G701,通讯通路门店!$J:$J,"其他品牌专卖店")</f>
        <v>0</v>
      </c>
      <c r="BJ701" s="99">
        <f>SUMIFS(通讯通路门店!$AC:$AC,通讯通路门店!$S:$S,$G701)</f>
        <v>0</v>
      </c>
      <c r="BK701" s="99">
        <f>SUMIFS(通讯通路门店!$AD:$AD,通讯通路门店!$S:$S,$G701)</f>
        <v>0</v>
      </c>
      <c r="BL701" s="99">
        <f>SUMIFS(通讯通路门店!$AE:$AE,通讯通路门店!$S:$S,$G701)</f>
        <v>0</v>
      </c>
      <c r="BM701" s="99">
        <f>SUMIFS(通讯通路门店!$AF:$AF,通讯通路门店!$S:$S,$G701)</f>
        <v>0</v>
      </c>
      <c r="BN701" s="99">
        <f>SUMIFS(通讯通路门店!$AG:$AG,通讯通路门店!$S:$S,$G701)</f>
        <v>0</v>
      </c>
      <c r="BO701" s="99">
        <f>SUMIFS(通讯通路门店!$AH:$AH,通讯通路门店!$S:$S,$G701)</f>
        <v>0</v>
      </c>
      <c r="BP701" s="99">
        <f>SUMIFS(通讯通路门店!$AI:$AI,通讯通路门店!$S:$S,$G701)</f>
        <v>0</v>
      </c>
      <c r="BQ701" s="83"/>
    </row>
    <row r="702" spans="1:69">
      <c r="A702" s="99" t="str">
        <f>IFERROR(_xlfn.XLOOKUP($G702,通讯通路门店!$S$4:$S$993933,通讯通路门店!$A$4:$A$993933,0,0),"")</f>
        <v/>
      </c>
      <c r="B702" s="99" t="str">
        <f>IFERROR(_xlfn.XLOOKUP($G702,通讯通路门店!$S$4:$S$993933,通讯通路门店!$B$4:$B$993933,0,0),"")</f>
        <v/>
      </c>
      <c r="C702" s="99" t="str">
        <f>IFERROR(_xlfn.XLOOKUP($G702,通讯通路门店!$S$4:$S$993933,通讯通路门店!$C$4:$C$993933,0,0),"")</f>
        <v/>
      </c>
      <c r="D702" s="99" t="str">
        <f>IFERROR(_xlfn.XLOOKUP($G702,通讯通路门店!$S$4:$S$993933,通讯通路门店!$D$4:$D$993933,0,0),"")</f>
        <v/>
      </c>
      <c r="E702" s="83"/>
      <c r="F702" s="83"/>
      <c r="G702" s="101" t="e">
        <v>#N/A</v>
      </c>
      <c r="H702" s="102" t="str">
        <f>IFERROR(_xlfn.XLOOKUP($G702,通讯通路门店!$S$4:$S$993933,通讯通路门店!$R$4:$R$993933,0,0),"")</f>
        <v/>
      </c>
      <c r="I702" s="83"/>
      <c r="J702" s="83"/>
      <c r="K702" s="83"/>
      <c r="L702" s="83"/>
      <c r="M702" s="83"/>
      <c r="N702" s="83"/>
      <c r="O702" s="83"/>
      <c r="P702" s="83"/>
      <c r="Q702" s="83"/>
      <c r="R702" s="83"/>
      <c r="S702" s="83"/>
      <c r="T702" s="83"/>
      <c r="U702" s="99">
        <f>COUNTIF(通讯通路门店!$S:$S,$G702)</f>
        <v>0</v>
      </c>
      <c r="V702" s="99">
        <f>COUNTIFS(通讯通路门店!$S:$S,$G702,通讯通路门店!$J:$J,"综合卖场")</f>
        <v>0</v>
      </c>
      <c r="W702" s="99">
        <f>SUMIFS(通讯通路门店!$AJ:$AJ,通讯通路门店!$S:$S,通讯客户沙盘!$G702)</f>
        <v>0</v>
      </c>
      <c r="X702" s="99">
        <f t="shared" si="50"/>
        <v>0</v>
      </c>
      <c r="Y702" s="99">
        <f>COUNTIFS(通讯通路门店!$S:$S,$G702,通讯通路门店!$J:$J,"荣耀体验店")+COUNTIFS(通讯通路门店!$S:$S,$G702,通讯通路门店!$J:$J,"荣耀授权专卖店")</f>
        <v>0</v>
      </c>
      <c r="Z702" s="99">
        <f>COUNTIFS(通讯通路门店!$S:$S,$G702,通讯通路门店!$J:$J,"VIVO体验店")</f>
        <v>0</v>
      </c>
      <c r="AA702" s="99">
        <f>COUNTIFS(通讯通路门店!$S:$S,$G702,通讯通路门店!$J:$J,"OPPO体验店")</f>
        <v>0</v>
      </c>
      <c r="AB702" s="99">
        <f>COUNTIFS(通讯通路门店!$S:$S,$G702,通讯通路门店!$J:$J,"华为授权体验店")+COUNTIFS(通讯通路门店!$S:$S,$G702,通讯通路门店!$J:$J,"华为堡垒店")</f>
        <v>0</v>
      </c>
      <c r="AC702" s="99">
        <f>COUNTIFS(通讯通路门店!$S:$S,$G702,通讯通路门店!$J:$J,"小米体验店")</f>
        <v>0</v>
      </c>
      <c r="AD702" s="99">
        <f>COUNTIFS(通讯通路门店!$S:$S,$G702,通讯通路门店!$J:$J,"苹果体验店")</f>
        <v>0</v>
      </c>
      <c r="AE702" s="99">
        <f>COUNTIFS(通讯通路门店!$S:$S,$G702,通讯通路门店!$J:$J,"其他品牌专卖店")</f>
        <v>0</v>
      </c>
      <c r="AF702" s="99">
        <f>SUMIFS(通讯通路门店!$BI:$BI,通讯通路门店!$S:$S,$G702)</f>
        <v>0</v>
      </c>
      <c r="AG702" s="99">
        <f>SUMIFS(通讯通路门店!$BH:$BH,通讯通路门店!$S:$S,$G702)</f>
        <v>0</v>
      </c>
      <c r="AH702" s="99">
        <f t="shared" si="51"/>
        <v>0</v>
      </c>
      <c r="AI702" s="99">
        <f>SUMIFS(通讯通路门店!$BB:$BB,通讯通路门店!$S:$S,$G702)</f>
        <v>0</v>
      </c>
      <c r="AJ702" s="99">
        <f>SUMIFS(通讯通路门店!$BE:$BE,通讯通路门店!$S:$S,$G702)</f>
        <v>0</v>
      </c>
      <c r="AK702" s="99">
        <f>SUMIFS(通讯通路门店!$BG:$BG,通讯通路门店!$S:$S,$G702)</f>
        <v>0</v>
      </c>
      <c r="AL702" s="99">
        <f>SUMIFS(通讯通路门店!$BC:$BC,通讯通路门店!$S:$S,$G702)</f>
        <v>0</v>
      </c>
      <c r="AM702" s="99">
        <f>SUMIFS(通讯通路门店!$BD:$BD,通讯通路门店!$S:$S,$G702)</f>
        <v>0</v>
      </c>
      <c r="AN702" s="99">
        <f>SUMIFS(通讯通路门店!$BF:$BF,通讯通路门店!$S:$S,$G702)</f>
        <v>0</v>
      </c>
      <c r="AO702" s="99">
        <f t="shared" si="52"/>
        <v>0</v>
      </c>
      <c r="AP702" s="99">
        <f>SUMIFS(通讯通路门店!$K:$K,通讯通路门店!$S:$S,$G702)</f>
        <v>0</v>
      </c>
      <c r="AQ702" s="83"/>
      <c r="AR702" s="99">
        <f>SUMIFS(通讯通路门店!$T:$T,通讯通路门店!$S:$S,$G702)</f>
        <v>0</v>
      </c>
      <c r="AS702" s="99">
        <f>SUMIFS(通讯通路门店!$U:$U,通讯通路门店!$S:$S,$G702)</f>
        <v>0</v>
      </c>
      <c r="AT702" s="99">
        <f>SUMIFS(通讯通路门店!$V:$V,通讯通路门店!$S:$S,$G702)</f>
        <v>0</v>
      </c>
      <c r="AU702" s="99">
        <f>SUMIFS(通讯通路门店!$W:$W,通讯通路门店!$S:$S,$G702)</f>
        <v>0</v>
      </c>
      <c r="AV702" s="99">
        <f>SUMIFS(通讯通路门店!$Z:$Z,通讯通路门店!$S:$S,$G702)</f>
        <v>0</v>
      </c>
      <c r="AW702" s="99">
        <f>SUMIFS(通讯通路门店!$AB:$AB,通讯通路门店!$S:$S,$G702)</f>
        <v>0</v>
      </c>
      <c r="AX702" s="99">
        <f>SUMIFS(通讯通路门店!$X:$X,通讯通路门店!$S:$S,$G702)</f>
        <v>0</v>
      </c>
      <c r="AY702" s="99">
        <f>SUMIFS(通讯通路门店!$Y:$Y,通讯通路门店!$S:$S,$G702)</f>
        <v>0</v>
      </c>
      <c r="AZ702" s="99">
        <f>SUMIFS(通讯通路门店!$AA:$AA,通讯通路门店!$S:$S,$G702)</f>
        <v>0</v>
      </c>
      <c r="BA702" s="99">
        <f t="shared" si="53"/>
        <v>0</v>
      </c>
      <c r="BB702" s="99">
        <f t="shared" si="54"/>
        <v>0</v>
      </c>
      <c r="BC702" s="99">
        <f>SUMIFS(通讯通路门店!$W:$W,通讯通路门店!$S:$S,$G702,通讯通路门店!$J:$J,"荣耀体验店")+SUMIFS(通讯通路门店!$W:$W,通讯通路门店!$S:$S,$G702,通讯通路门店!$J:$J,"荣耀授权专卖店")</f>
        <v>0</v>
      </c>
      <c r="BD702" s="99">
        <f>SUMIFS(通讯通路门店!$Z:$Z,通讯通路门店!$S:$S,$G702,通讯通路门店!$J:$J,"VIVO体验店")</f>
        <v>0</v>
      </c>
      <c r="BE702" s="99">
        <f>SUMIFS(通讯通路门店!$AB:$AB,通讯通路门店!$S:$S,$G702,通讯通路门店!$J:$J,"OPPO体验店")</f>
        <v>0</v>
      </c>
      <c r="BF702" s="99">
        <f>SUMIFS(通讯通路门店!$X:$X,通讯通路门店!$S:$S,$G702,通讯通路门店!$J:$J,"华为授权体验店")+SUMIFS(通讯通路门店!$AA:$AA,通讯通路门店!$S:$S,$G702,通讯通路门店!$J:$J,"华为堡垒店")</f>
        <v>0</v>
      </c>
      <c r="BG702" s="99">
        <f>SUMIFS(通讯通路门店!$Y:$Y,通讯通路门店!$S:$S,$G702,通讯通路门店!$J:$J,"小米体验店")</f>
        <v>0</v>
      </c>
      <c r="BH702" s="99">
        <f>SUMIFS(通讯通路门店!$AA:$AA,通讯通路门店!$S:$S,$G702,通讯通路门店!$J:$J,"苹果体验店")</f>
        <v>0</v>
      </c>
      <c r="BI702" s="99">
        <f>SUMIFS(通讯通路门店!$K:$K,通讯通路门店!$S:$S,$G702,通讯通路门店!$J:$J,"其他品牌专卖店")</f>
        <v>0</v>
      </c>
      <c r="BJ702" s="99">
        <f>SUMIFS(通讯通路门店!$AC:$AC,通讯通路门店!$S:$S,$G702)</f>
        <v>0</v>
      </c>
      <c r="BK702" s="99">
        <f>SUMIFS(通讯通路门店!$AD:$AD,通讯通路门店!$S:$S,$G702)</f>
        <v>0</v>
      </c>
      <c r="BL702" s="99">
        <f>SUMIFS(通讯通路门店!$AE:$AE,通讯通路门店!$S:$S,$G702)</f>
        <v>0</v>
      </c>
      <c r="BM702" s="99">
        <f>SUMIFS(通讯通路门店!$AF:$AF,通讯通路门店!$S:$S,$G702)</f>
        <v>0</v>
      </c>
      <c r="BN702" s="99">
        <f>SUMIFS(通讯通路门店!$AG:$AG,通讯通路门店!$S:$S,$G702)</f>
        <v>0</v>
      </c>
      <c r="BO702" s="99">
        <f>SUMIFS(通讯通路门店!$AH:$AH,通讯通路门店!$S:$S,$G702)</f>
        <v>0</v>
      </c>
      <c r="BP702" s="99">
        <f>SUMIFS(通讯通路门店!$AI:$AI,通讯通路门店!$S:$S,$G702)</f>
        <v>0</v>
      </c>
      <c r="BQ702" s="83"/>
    </row>
    <row r="703" spans="1:69">
      <c r="A703" s="99" t="str">
        <f>IFERROR(_xlfn.XLOOKUP($G703,通讯通路门店!$S$4:$S$993933,通讯通路门店!$A$4:$A$993933,0,0),"")</f>
        <v/>
      </c>
      <c r="B703" s="99" t="str">
        <f>IFERROR(_xlfn.XLOOKUP($G703,通讯通路门店!$S$4:$S$993933,通讯通路门店!$B$4:$B$993933,0,0),"")</f>
        <v/>
      </c>
      <c r="C703" s="99" t="str">
        <f>IFERROR(_xlfn.XLOOKUP($G703,通讯通路门店!$S$4:$S$993933,通讯通路门店!$C$4:$C$993933,0,0),"")</f>
        <v/>
      </c>
      <c r="D703" s="99" t="str">
        <f>IFERROR(_xlfn.XLOOKUP($G703,通讯通路门店!$S$4:$S$993933,通讯通路门店!$D$4:$D$993933,0,0),"")</f>
        <v/>
      </c>
      <c r="E703" s="83"/>
      <c r="F703" s="83"/>
      <c r="G703" s="101" t="e">
        <v>#N/A</v>
      </c>
      <c r="H703" s="102" t="str">
        <f>IFERROR(_xlfn.XLOOKUP($G703,通讯通路门店!$S$4:$S$993933,通讯通路门店!$R$4:$R$993933,0,0),"")</f>
        <v/>
      </c>
      <c r="I703" s="83"/>
      <c r="J703" s="83"/>
      <c r="K703" s="83"/>
      <c r="L703" s="83"/>
      <c r="M703" s="83"/>
      <c r="N703" s="83"/>
      <c r="O703" s="83"/>
      <c r="P703" s="83"/>
      <c r="Q703" s="83"/>
      <c r="R703" s="83"/>
      <c r="S703" s="83"/>
      <c r="T703" s="83"/>
      <c r="U703" s="99">
        <f>COUNTIF(通讯通路门店!$S:$S,$G703)</f>
        <v>0</v>
      </c>
      <c r="V703" s="99">
        <f>COUNTIFS(通讯通路门店!$S:$S,$G703,通讯通路门店!$J:$J,"综合卖场")</f>
        <v>0</v>
      </c>
      <c r="W703" s="99">
        <f>SUMIFS(通讯通路门店!$AJ:$AJ,通讯通路门店!$S:$S,通讯客户沙盘!$G703)</f>
        <v>0</v>
      </c>
      <c r="X703" s="99">
        <f t="shared" si="50"/>
        <v>0</v>
      </c>
      <c r="Y703" s="99">
        <f>COUNTIFS(通讯通路门店!$S:$S,$G703,通讯通路门店!$J:$J,"荣耀体验店")+COUNTIFS(通讯通路门店!$S:$S,$G703,通讯通路门店!$J:$J,"荣耀授权专卖店")</f>
        <v>0</v>
      </c>
      <c r="Z703" s="99">
        <f>COUNTIFS(通讯通路门店!$S:$S,$G703,通讯通路门店!$J:$J,"VIVO体验店")</f>
        <v>0</v>
      </c>
      <c r="AA703" s="99">
        <f>COUNTIFS(通讯通路门店!$S:$S,$G703,通讯通路门店!$J:$J,"OPPO体验店")</f>
        <v>0</v>
      </c>
      <c r="AB703" s="99">
        <f>COUNTIFS(通讯通路门店!$S:$S,$G703,通讯通路门店!$J:$J,"华为授权体验店")+COUNTIFS(通讯通路门店!$S:$S,$G703,通讯通路门店!$J:$J,"华为堡垒店")</f>
        <v>0</v>
      </c>
      <c r="AC703" s="99">
        <f>COUNTIFS(通讯通路门店!$S:$S,$G703,通讯通路门店!$J:$J,"小米体验店")</f>
        <v>0</v>
      </c>
      <c r="AD703" s="99">
        <f>COUNTIFS(通讯通路门店!$S:$S,$G703,通讯通路门店!$J:$J,"苹果体验店")</f>
        <v>0</v>
      </c>
      <c r="AE703" s="99">
        <f>COUNTIFS(通讯通路门店!$S:$S,$G703,通讯通路门店!$J:$J,"其他品牌专卖店")</f>
        <v>0</v>
      </c>
      <c r="AF703" s="99">
        <f>SUMIFS(通讯通路门店!$BI:$BI,通讯通路门店!$S:$S,$G703)</f>
        <v>0</v>
      </c>
      <c r="AG703" s="99">
        <f>SUMIFS(通讯通路门店!$BH:$BH,通讯通路门店!$S:$S,$G703)</f>
        <v>0</v>
      </c>
      <c r="AH703" s="99">
        <f t="shared" si="51"/>
        <v>0</v>
      </c>
      <c r="AI703" s="99">
        <f>SUMIFS(通讯通路门店!$BB:$BB,通讯通路门店!$S:$S,$G703)</f>
        <v>0</v>
      </c>
      <c r="AJ703" s="99">
        <f>SUMIFS(通讯通路门店!$BE:$BE,通讯通路门店!$S:$S,$G703)</f>
        <v>0</v>
      </c>
      <c r="AK703" s="99">
        <f>SUMIFS(通讯通路门店!$BG:$BG,通讯通路门店!$S:$S,$G703)</f>
        <v>0</v>
      </c>
      <c r="AL703" s="99">
        <f>SUMIFS(通讯通路门店!$BC:$BC,通讯通路门店!$S:$S,$G703)</f>
        <v>0</v>
      </c>
      <c r="AM703" s="99">
        <f>SUMIFS(通讯通路门店!$BD:$BD,通讯通路门店!$S:$S,$G703)</f>
        <v>0</v>
      </c>
      <c r="AN703" s="99">
        <f>SUMIFS(通讯通路门店!$BF:$BF,通讯通路门店!$S:$S,$G703)</f>
        <v>0</v>
      </c>
      <c r="AO703" s="99">
        <f t="shared" si="52"/>
        <v>0</v>
      </c>
      <c r="AP703" s="99">
        <f>SUMIFS(通讯通路门店!$K:$K,通讯通路门店!$S:$S,$G703)</f>
        <v>0</v>
      </c>
      <c r="AQ703" s="83"/>
      <c r="AR703" s="99">
        <f>SUMIFS(通讯通路门店!$T:$T,通讯通路门店!$S:$S,$G703)</f>
        <v>0</v>
      </c>
      <c r="AS703" s="99">
        <f>SUMIFS(通讯通路门店!$U:$U,通讯通路门店!$S:$S,$G703)</f>
        <v>0</v>
      </c>
      <c r="AT703" s="99">
        <f>SUMIFS(通讯通路门店!$V:$V,通讯通路门店!$S:$S,$G703)</f>
        <v>0</v>
      </c>
      <c r="AU703" s="99">
        <f>SUMIFS(通讯通路门店!$W:$W,通讯通路门店!$S:$S,$G703)</f>
        <v>0</v>
      </c>
      <c r="AV703" s="99">
        <f>SUMIFS(通讯通路门店!$Z:$Z,通讯通路门店!$S:$S,$G703)</f>
        <v>0</v>
      </c>
      <c r="AW703" s="99">
        <f>SUMIFS(通讯通路门店!$AB:$AB,通讯通路门店!$S:$S,$G703)</f>
        <v>0</v>
      </c>
      <c r="AX703" s="99">
        <f>SUMIFS(通讯通路门店!$X:$X,通讯通路门店!$S:$S,$G703)</f>
        <v>0</v>
      </c>
      <c r="AY703" s="99">
        <f>SUMIFS(通讯通路门店!$Y:$Y,通讯通路门店!$S:$S,$G703)</f>
        <v>0</v>
      </c>
      <c r="AZ703" s="99">
        <f>SUMIFS(通讯通路门店!$AA:$AA,通讯通路门店!$S:$S,$G703)</f>
        <v>0</v>
      </c>
      <c r="BA703" s="99">
        <f t="shared" si="53"/>
        <v>0</v>
      </c>
      <c r="BB703" s="99">
        <f t="shared" si="54"/>
        <v>0</v>
      </c>
      <c r="BC703" s="99">
        <f>SUMIFS(通讯通路门店!$W:$W,通讯通路门店!$S:$S,$G703,通讯通路门店!$J:$J,"荣耀体验店")+SUMIFS(通讯通路门店!$W:$W,通讯通路门店!$S:$S,$G703,通讯通路门店!$J:$J,"荣耀授权专卖店")</f>
        <v>0</v>
      </c>
      <c r="BD703" s="99">
        <f>SUMIFS(通讯通路门店!$Z:$Z,通讯通路门店!$S:$S,$G703,通讯通路门店!$J:$J,"VIVO体验店")</f>
        <v>0</v>
      </c>
      <c r="BE703" s="99">
        <f>SUMIFS(通讯通路门店!$AB:$AB,通讯通路门店!$S:$S,$G703,通讯通路门店!$J:$J,"OPPO体验店")</f>
        <v>0</v>
      </c>
      <c r="BF703" s="99">
        <f>SUMIFS(通讯通路门店!$X:$X,通讯通路门店!$S:$S,$G703,通讯通路门店!$J:$J,"华为授权体验店")+SUMIFS(通讯通路门店!$AA:$AA,通讯通路门店!$S:$S,$G703,通讯通路门店!$J:$J,"华为堡垒店")</f>
        <v>0</v>
      </c>
      <c r="BG703" s="99">
        <f>SUMIFS(通讯通路门店!$Y:$Y,通讯通路门店!$S:$S,$G703,通讯通路门店!$J:$J,"小米体验店")</f>
        <v>0</v>
      </c>
      <c r="BH703" s="99">
        <f>SUMIFS(通讯通路门店!$AA:$AA,通讯通路门店!$S:$S,$G703,通讯通路门店!$J:$J,"苹果体验店")</f>
        <v>0</v>
      </c>
      <c r="BI703" s="99">
        <f>SUMIFS(通讯通路门店!$K:$K,通讯通路门店!$S:$S,$G703,通讯通路门店!$J:$J,"其他品牌专卖店")</f>
        <v>0</v>
      </c>
      <c r="BJ703" s="99">
        <f>SUMIFS(通讯通路门店!$AC:$AC,通讯通路门店!$S:$S,$G703)</f>
        <v>0</v>
      </c>
      <c r="BK703" s="99">
        <f>SUMIFS(通讯通路门店!$AD:$AD,通讯通路门店!$S:$S,$G703)</f>
        <v>0</v>
      </c>
      <c r="BL703" s="99">
        <f>SUMIFS(通讯通路门店!$AE:$AE,通讯通路门店!$S:$S,$G703)</f>
        <v>0</v>
      </c>
      <c r="BM703" s="99">
        <f>SUMIFS(通讯通路门店!$AF:$AF,通讯通路门店!$S:$S,$G703)</f>
        <v>0</v>
      </c>
      <c r="BN703" s="99">
        <f>SUMIFS(通讯通路门店!$AG:$AG,通讯通路门店!$S:$S,$G703)</f>
        <v>0</v>
      </c>
      <c r="BO703" s="99">
        <f>SUMIFS(通讯通路门店!$AH:$AH,通讯通路门店!$S:$S,$G703)</f>
        <v>0</v>
      </c>
      <c r="BP703" s="99">
        <f>SUMIFS(通讯通路门店!$AI:$AI,通讯通路门店!$S:$S,$G703)</f>
        <v>0</v>
      </c>
      <c r="BQ703" s="83"/>
    </row>
    <row r="704" spans="1:69">
      <c r="A704" s="99" t="str">
        <f>IFERROR(_xlfn.XLOOKUP($G704,通讯通路门店!$S$4:$S$993933,通讯通路门店!$A$4:$A$993933,0,0),"")</f>
        <v/>
      </c>
      <c r="B704" s="99" t="str">
        <f>IFERROR(_xlfn.XLOOKUP($G704,通讯通路门店!$S$4:$S$993933,通讯通路门店!$B$4:$B$993933,0,0),"")</f>
        <v/>
      </c>
      <c r="C704" s="99" t="str">
        <f>IFERROR(_xlfn.XLOOKUP($G704,通讯通路门店!$S$4:$S$993933,通讯通路门店!$C$4:$C$993933,0,0),"")</f>
        <v/>
      </c>
      <c r="D704" s="99" t="str">
        <f>IFERROR(_xlfn.XLOOKUP($G704,通讯通路门店!$S$4:$S$993933,通讯通路门店!$D$4:$D$993933,0,0),"")</f>
        <v/>
      </c>
      <c r="E704" s="83"/>
      <c r="F704" s="83"/>
      <c r="G704" s="101" t="e">
        <v>#N/A</v>
      </c>
      <c r="H704" s="102" t="str">
        <f>IFERROR(_xlfn.XLOOKUP($G704,通讯通路门店!$S$4:$S$993933,通讯通路门店!$R$4:$R$993933,0,0),"")</f>
        <v/>
      </c>
      <c r="I704" s="83"/>
      <c r="J704" s="83"/>
      <c r="K704" s="83"/>
      <c r="L704" s="83"/>
      <c r="M704" s="83"/>
      <c r="N704" s="83"/>
      <c r="O704" s="83"/>
      <c r="P704" s="83"/>
      <c r="Q704" s="83"/>
      <c r="R704" s="83"/>
      <c r="S704" s="83"/>
      <c r="T704" s="83"/>
      <c r="U704" s="99">
        <f>COUNTIF(通讯通路门店!$S:$S,$G704)</f>
        <v>0</v>
      </c>
      <c r="V704" s="99">
        <f>COUNTIFS(通讯通路门店!$S:$S,$G704,通讯通路门店!$J:$J,"综合卖场")</f>
        <v>0</v>
      </c>
      <c r="W704" s="99">
        <f>SUMIFS(通讯通路门店!$AJ:$AJ,通讯通路门店!$S:$S,通讯客户沙盘!$G704)</f>
        <v>0</v>
      </c>
      <c r="X704" s="99">
        <f t="shared" si="50"/>
        <v>0</v>
      </c>
      <c r="Y704" s="99">
        <f>COUNTIFS(通讯通路门店!$S:$S,$G704,通讯通路门店!$J:$J,"荣耀体验店")+COUNTIFS(通讯通路门店!$S:$S,$G704,通讯通路门店!$J:$J,"荣耀授权专卖店")</f>
        <v>0</v>
      </c>
      <c r="Z704" s="99">
        <f>COUNTIFS(通讯通路门店!$S:$S,$G704,通讯通路门店!$J:$J,"VIVO体验店")</f>
        <v>0</v>
      </c>
      <c r="AA704" s="99">
        <f>COUNTIFS(通讯通路门店!$S:$S,$G704,通讯通路门店!$J:$J,"OPPO体验店")</f>
        <v>0</v>
      </c>
      <c r="AB704" s="99">
        <f>COUNTIFS(通讯通路门店!$S:$S,$G704,通讯通路门店!$J:$J,"华为授权体验店")+COUNTIFS(通讯通路门店!$S:$S,$G704,通讯通路门店!$J:$J,"华为堡垒店")</f>
        <v>0</v>
      </c>
      <c r="AC704" s="99">
        <f>COUNTIFS(通讯通路门店!$S:$S,$G704,通讯通路门店!$J:$J,"小米体验店")</f>
        <v>0</v>
      </c>
      <c r="AD704" s="99">
        <f>COUNTIFS(通讯通路门店!$S:$S,$G704,通讯通路门店!$J:$J,"苹果体验店")</f>
        <v>0</v>
      </c>
      <c r="AE704" s="99">
        <f>COUNTIFS(通讯通路门店!$S:$S,$G704,通讯通路门店!$J:$J,"其他品牌专卖店")</f>
        <v>0</v>
      </c>
      <c r="AF704" s="99">
        <f>SUMIFS(通讯通路门店!$BI:$BI,通讯通路门店!$S:$S,$G704)</f>
        <v>0</v>
      </c>
      <c r="AG704" s="99">
        <f>SUMIFS(通讯通路门店!$BH:$BH,通讯通路门店!$S:$S,$G704)</f>
        <v>0</v>
      </c>
      <c r="AH704" s="99">
        <f t="shared" si="51"/>
        <v>0</v>
      </c>
      <c r="AI704" s="99">
        <f>SUMIFS(通讯通路门店!$BB:$BB,通讯通路门店!$S:$S,$G704)</f>
        <v>0</v>
      </c>
      <c r="AJ704" s="99">
        <f>SUMIFS(通讯通路门店!$BE:$BE,通讯通路门店!$S:$S,$G704)</f>
        <v>0</v>
      </c>
      <c r="AK704" s="99">
        <f>SUMIFS(通讯通路门店!$BG:$BG,通讯通路门店!$S:$S,$G704)</f>
        <v>0</v>
      </c>
      <c r="AL704" s="99">
        <f>SUMIFS(通讯通路门店!$BC:$BC,通讯通路门店!$S:$S,$G704)</f>
        <v>0</v>
      </c>
      <c r="AM704" s="99">
        <f>SUMIFS(通讯通路门店!$BD:$BD,通讯通路门店!$S:$S,$G704)</f>
        <v>0</v>
      </c>
      <c r="AN704" s="99">
        <f>SUMIFS(通讯通路门店!$BF:$BF,通讯通路门店!$S:$S,$G704)</f>
        <v>0</v>
      </c>
      <c r="AO704" s="99">
        <f t="shared" si="52"/>
        <v>0</v>
      </c>
      <c r="AP704" s="99">
        <f>SUMIFS(通讯通路门店!$K:$K,通讯通路门店!$S:$S,$G704)</f>
        <v>0</v>
      </c>
      <c r="AQ704" s="83"/>
      <c r="AR704" s="99">
        <f>SUMIFS(通讯通路门店!$T:$T,通讯通路门店!$S:$S,$G704)</f>
        <v>0</v>
      </c>
      <c r="AS704" s="99">
        <f>SUMIFS(通讯通路门店!$U:$U,通讯通路门店!$S:$S,$G704)</f>
        <v>0</v>
      </c>
      <c r="AT704" s="99">
        <f>SUMIFS(通讯通路门店!$V:$V,通讯通路门店!$S:$S,$G704)</f>
        <v>0</v>
      </c>
      <c r="AU704" s="99">
        <f>SUMIFS(通讯通路门店!$W:$W,通讯通路门店!$S:$S,$G704)</f>
        <v>0</v>
      </c>
      <c r="AV704" s="99">
        <f>SUMIFS(通讯通路门店!$Z:$Z,通讯通路门店!$S:$S,$G704)</f>
        <v>0</v>
      </c>
      <c r="AW704" s="99">
        <f>SUMIFS(通讯通路门店!$AB:$AB,通讯通路门店!$S:$S,$G704)</f>
        <v>0</v>
      </c>
      <c r="AX704" s="99">
        <f>SUMIFS(通讯通路门店!$X:$X,通讯通路门店!$S:$S,$G704)</f>
        <v>0</v>
      </c>
      <c r="AY704" s="99">
        <f>SUMIFS(通讯通路门店!$Y:$Y,通讯通路门店!$S:$S,$G704)</f>
        <v>0</v>
      </c>
      <c r="AZ704" s="99">
        <f>SUMIFS(通讯通路门店!$AA:$AA,通讯通路门店!$S:$S,$G704)</f>
        <v>0</v>
      </c>
      <c r="BA704" s="99">
        <f t="shared" si="53"/>
        <v>0</v>
      </c>
      <c r="BB704" s="99">
        <f t="shared" si="54"/>
        <v>0</v>
      </c>
      <c r="BC704" s="99">
        <f>SUMIFS(通讯通路门店!$W:$W,通讯通路门店!$S:$S,$G704,通讯通路门店!$J:$J,"荣耀体验店")+SUMIFS(通讯通路门店!$W:$W,通讯通路门店!$S:$S,$G704,通讯通路门店!$J:$J,"荣耀授权专卖店")</f>
        <v>0</v>
      </c>
      <c r="BD704" s="99">
        <f>SUMIFS(通讯通路门店!$Z:$Z,通讯通路门店!$S:$S,$G704,通讯通路门店!$J:$J,"VIVO体验店")</f>
        <v>0</v>
      </c>
      <c r="BE704" s="99">
        <f>SUMIFS(通讯通路门店!$AB:$AB,通讯通路门店!$S:$S,$G704,通讯通路门店!$J:$J,"OPPO体验店")</f>
        <v>0</v>
      </c>
      <c r="BF704" s="99">
        <f>SUMIFS(通讯通路门店!$X:$X,通讯通路门店!$S:$S,$G704,通讯通路门店!$J:$J,"华为授权体验店")+SUMIFS(通讯通路门店!$AA:$AA,通讯通路门店!$S:$S,$G704,通讯通路门店!$J:$J,"华为堡垒店")</f>
        <v>0</v>
      </c>
      <c r="BG704" s="99">
        <f>SUMIFS(通讯通路门店!$Y:$Y,通讯通路门店!$S:$S,$G704,通讯通路门店!$J:$J,"小米体验店")</f>
        <v>0</v>
      </c>
      <c r="BH704" s="99">
        <f>SUMIFS(通讯通路门店!$AA:$AA,通讯通路门店!$S:$S,$G704,通讯通路门店!$J:$J,"苹果体验店")</f>
        <v>0</v>
      </c>
      <c r="BI704" s="99">
        <f>SUMIFS(通讯通路门店!$K:$K,通讯通路门店!$S:$S,$G704,通讯通路门店!$J:$J,"其他品牌专卖店")</f>
        <v>0</v>
      </c>
      <c r="BJ704" s="99">
        <f>SUMIFS(通讯通路门店!$AC:$AC,通讯通路门店!$S:$S,$G704)</f>
        <v>0</v>
      </c>
      <c r="BK704" s="99">
        <f>SUMIFS(通讯通路门店!$AD:$AD,通讯通路门店!$S:$S,$G704)</f>
        <v>0</v>
      </c>
      <c r="BL704" s="99">
        <f>SUMIFS(通讯通路门店!$AE:$AE,通讯通路门店!$S:$S,$G704)</f>
        <v>0</v>
      </c>
      <c r="BM704" s="99">
        <f>SUMIFS(通讯通路门店!$AF:$AF,通讯通路门店!$S:$S,$G704)</f>
        <v>0</v>
      </c>
      <c r="BN704" s="99">
        <f>SUMIFS(通讯通路门店!$AG:$AG,通讯通路门店!$S:$S,$G704)</f>
        <v>0</v>
      </c>
      <c r="BO704" s="99">
        <f>SUMIFS(通讯通路门店!$AH:$AH,通讯通路门店!$S:$S,$G704)</f>
        <v>0</v>
      </c>
      <c r="BP704" s="99">
        <f>SUMIFS(通讯通路门店!$AI:$AI,通讯通路门店!$S:$S,$G704)</f>
        <v>0</v>
      </c>
      <c r="BQ704" s="83"/>
    </row>
    <row r="705" spans="1:69">
      <c r="A705" s="99" t="str">
        <f>IFERROR(_xlfn.XLOOKUP($G705,通讯通路门店!$S$4:$S$993933,通讯通路门店!$A$4:$A$993933,0,0),"")</f>
        <v/>
      </c>
      <c r="B705" s="99" t="str">
        <f>IFERROR(_xlfn.XLOOKUP($G705,通讯通路门店!$S$4:$S$993933,通讯通路门店!$B$4:$B$993933,0,0),"")</f>
        <v/>
      </c>
      <c r="C705" s="99" t="str">
        <f>IFERROR(_xlfn.XLOOKUP($G705,通讯通路门店!$S$4:$S$993933,通讯通路门店!$C$4:$C$993933,0,0),"")</f>
        <v/>
      </c>
      <c r="D705" s="99" t="str">
        <f>IFERROR(_xlfn.XLOOKUP($G705,通讯通路门店!$S$4:$S$993933,通讯通路门店!$D$4:$D$993933,0,0),"")</f>
        <v/>
      </c>
      <c r="E705" s="83"/>
      <c r="F705" s="83"/>
      <c r="G705" s="101" t="e">
        <v>#N/A</v>
      </c>
      <c r="H705" s="102" t="str">
        <f>IFERROR(_xlfn.XLOOKUP($G705,通讯通路门店!$S$4:$S$993933,通讯通路门店!$R$4:$R$993933,0,0),"")</f>
        <v/>
      </c>
      <c r="I705" s="83"/>
      <c r="J705" s="83"/>
      <c r="K705" s="83"/>
      <c r="L705" s="83"/>
      <c r="M705" s="83"/>
      <c r="N705" s="83"/>
      <c r="O705" s="83"/>
      <c r="P705" s="83"/>
      <c r="Q705" s="83"/>
      <c r="R705" s="83"/>
      <c r="S705" s="83"/>
      <c r="T705" s="83"/>
      <c r="U705" s="99">
        <f>COUNTIF(通讯通路门店!$S:$S,$G705)</f>
        <v>0</v>
      </c>
      <c r="V705" s="99">
        <f>COUNTIFS(通讯通路门店!$S:$S,$G705,通讯通路门店!$J:$J,"综合卖场")</f>
        <v>0</v>
      </c>
      <c r="W705" s="99">
        <f>SUMIFS(通讯通路门店!$AJ:$AJ,通讯通路门店!$S:$S,通讯客户沙盘!$G705)</f>
        <v>0</v>
      </c>
      <c r="X705" s="99">
        <f t="shared" si="50"/>
        <v>0</v>
      </c>
      <c r="Y705" s="99">
        <f>COUNTIFS(通讯通路门店!$S:$S,$G705,通讯通路门店!$J:$J,"荣耀体验店")+COUNTIFS(通讯通路门店!$S:$S,$G705,通讯通路门店!$J:$J,"荣耀授权专卖店")</f>
        <v>0</v>
      </c>
      <c r="Z705" s="99">
        <f>COUNTIFS(通讯通路门店!$S:$S,$G705,通讯通路门店!$J:$J,"VIVO体验店")</f>
        <v>0</v>
      </c>
      <c r="AA705" s="99">
        <f>COUNTIFS(通讯通路门店!$S:$S,$G705,通讯通路门店!$J:$J,"OPPO体验店")</f>
        <v>0</v>
      </c>
      <c r="AB705" s="99">
        <f>COUNTIFS(通讯通路门店!$S:$S,$G705,通讯通路门店!$J:$J,"华为授权体验店")+COUNTIFS(通讯通路门店!$S:$S,$G705,通讯通路门店!$J:$J,"华为堡垒店")</f>
        <v>0</v>
      </c>
      <c r="AC705" s="99">
        <f>COUNTIFS(通讯通路门店!$S:$S,$G705,通讯通路门店!$J:$J,"小米体验店")</f>
        <v>0</v>
      </c>
      <c r="AD705" s="99">
        <f>COUNTIFS(通讯通路门店!$S:$S,$G705,通讯通路门店!$J:$J,"苹果体验店")</f>
        <v>0</v>
      </c>
      <c r="AE705" s="99">
        <f>COUNTIFS(通讯通路门店!$S:$S,$G705,通讯通路门店!$J:$J,"其他品牌专卖店")</f>
        <v>0</v>
      </c>
      <c r="AF705" s="99">
        <f>SUMIFS(通讯通路门店!$BI:$BI,通讯通路门店!$S:$S,$G705)</f>
        <v>0</v>
      </c>
      <c r="AG705" s="99">
        <f>SUMIFS(通讯通路门店!$BH:$BH,通讯通路门店!$S:$S,$G705)</f>
        <v>0</v>
      </c>
      <c r="AH705" s="99">
        <f t="shared" si="51"/>
        <v>0</v>
      </c>
      <c r="AI705" s="99">
        <f>SUMIFS(通讯通路门店!$BB:$BB,通讯通路门店!$S:$S,$G705)</f>
        <v>0</v>
      </c>
      <c r="AJ705" s="99">
        <f>SUMIFS(通讯通路门店!$BE:$BE,通讯通路门店!$S:$S,$G705)</f>
        <v>0</v>
      </c>
      <c r="AK705" s="99">
        <f>SUMIFS(通讯通路门店!$BG:$BG,通讯通路门店!$S:$S,$G705)</f>
        <v>0</v>
      </c>
      <c r="AL705" s="99">
        <f>SUMIFS(通讯通路门店!$BC:$BC,通讯通路门店!$S:$S,$G705)</f>
        <v>0</v>
      </c>
      <c r="AM705" s="99">
        <f>SUMIFS(通讯通路门店!$BD:$BD,通讯通路门店!$S:$S,$G705)</f>
        <v>0</v>
      </c>
      <c r="AN705" s="99">
        <f>SUMIFS(通讯通路门店!$BF:$BF,通讯通路门店!$S:$S,$G705)</f>
        <v>0</v>
      </c>
      <c r="AO705" s="99">
        <f t="shared" si="52"/>
        <v>0</v>
      </c>
      <c r="AP705" s="99">
        <f>SUMIFS(通讯通路门店!$K:$K,通讯通路门店!$S:$S,$G705)</f>
        <v>0</v>
      </c>
      <c r="AQ705" s="83"/>
      <c r="AR705" s="99">
        <f>SUMIFS(通讯通路门店!$T:$T,通讯通路门店!$S:$S,$G705)</f>
        <v>0</v>
      </c>
      <c r="AS705" s="99">
        <f>SUMIFS(通讯通路门店!$U:$U,通讯通路门店!$S:$S,$G705)</f>
        <v>0</v>
      </c>
      <c r="AT705" s="99">
        <f>SUMIFS(通讯通路门店!$V:$V,通讯通路门店!$S:$S,$G705)</f>
        <v>0</v>
      </c>
      <c r="AU705" s="99">
        <f>SUMIFS(通讯通路门店!$W:$W,通讯通路门店!$S:$S,$G705)</f>
        <v>0</v>
      </c>
      <c r="AV705" s="99">
        <f>SUMIFS(通讯通路门店!$Z:$Z,通讯通路门店!$S:$S,$G705)</f>
        <v>0</v>
      </c>
      <c r="AW705" s="99">
        <f>SUMIFS(通讯通路门店!$AB:$AB,通讯通路门店!$S:$S,$G705)</f>
        <v>0</v>
      </c>
      <c r="AX705" s="99">
        <f>SUMIFS(通讯通路门店!$X:$X,通讯通路门店!$S:$S,$G705)</f>
        <v>0</v>
      </c>
      <c r="AY705" s="99">
        <f>SUMIFS(通讯通路门店!$Y:$Y,通讯通路门店!$S:$S,$G705)</f>
        <v>0</v>
      </c>
      <c r="AZ705" s="99">
        <f>SUMIFS(通讯通路门店!$AA:$AA,通讯通路门店!$S:$S,$G705)</f>
        <v>0</v>
      </c>
      <c r="BA705" s="99">
        <f t="shared" si="53"/>
        <v>0</v>
      </c>
      <c r="BB705" s="99">
        <f t="shared" si="54"/>
        <v>0</v>
      </c>
      <c r="BC705" s="99">
        <f>SUMIFS(通讯通路门店!$W:$W,通讯通路门店!$S:$S,$G705,通讯通路门店!$J:$J,"荣耀体验店")+SUMIFS(通讯通路门店!$W:$W,通讯通路门店!$S:$S,$G705,通讯通路门店!$J:$J,"荣耀授权专卖店")</f>
        <v>0</v>
      </c>
      <c r="BD705" s="99">
        <f>SUMIFS(通讯通路门店!$Z:$Z,通讯通路门店!$S:$S,$G705,通讯通路门店!$J:$J,"VIVO体验店")</f>
        <v>0</v>
      </c>
      <c r="BE705" s="99">
        <f>SUMIFS(通讯通路门店!$AB:$AB,通讯通路门店!$S:$S,$G705,通讯通路门店!$J:$J,"OPPO体验店")</f>
        <v>0</v>
      </c>
      <c r="BF705" s="99">
        <f>SUMIFS(通讯通路门店!$X:$X,通讯通路门店!$S:$S,$G705,通讯通路门店!$J:$J,"华为授权体验店")+SUMIFS(通讯通路门店!$AA:$AA,通讯通路门店!$S:$S,$G705,通讯通路门店!$J:$J,"华为堡垒店")</f>
        <v>0</v>
      </c>
      <c r="BG705" s="99">
        <f>SUMIFS(通讯通路门店!$Y:$Y,通讯通路门店!$S:$S,$G705,通讯通路门店!$J:$J,"小米体验店")</f>
        <v>0</v>
      </c>
      <c r="BH705" s="99">
        <f>SUMIFS(通讯通路门店!$AA:$AA,通讯通路门店!$S:$S,$G705,通讯通路门店!$J:$J,"苹果体验店")</f>
        <v>0</v>
      </c>
      <c r="BI705" s="99">
        <f>SUMIFS(通讯通路门店!$K:$K,通讯通路门店!$S:$S,$G705,通讯通路门店!$J:$J,"其他品牌专卖店")</f>
        <v>0</v>
      </c>
      <c r="BJ705" s="99">
        <f>SUMIFS(通讯通路门店!$AC:$AC,通讯通路门店!$S:$S,$G705)</f>
        <v>0</v>
      </c>
      <c r="BK705" s="99">
        <f>SUMIFS(通讯通路门店!$AD:$AD,通讯通路门店!$S:$S,$G705)</f>
        <v>0</v>
      </c>
      <c r="BL705" s="99">
        <f>SUMIFS(通讯通路门店!$AE:$AE,通讯通路门店!$S:$S,$G705)</f>
        <v>0</v>
      </c>
      <c r="BM705" s="99">
        <f>SUMIFS(通讯通路门店!$AF:$AF,通讯通路门店!$S:$S,$G705)</f>
        <v>0</v>
      </c>
      <c r="BN705" s="99">
        <f>SUMIFS(通讯通路门店!$AG:$AG,通讯通路门店!$S:$S,$G705)</f>
        <v>0</v>
      </c>
      <c r="BO705" s="99">
        <f>SUMIFS(通讯通路门店!$AH:$AH,通讯通路门店!$S:$S,$G705)</f>
        <v>0</v>
      </c>
      <c r="BP705" s="99">
        <f>SUMIFS(通讯通路门店!$AI:$AI,通讯通路门店!$S:$S,$G705)</f>
        <v>0</v>
      </c>
      <c r="BQ705" s="83"/>
    </row>
    <row r="706" spans="1:69">
      <c r="A706" s="99" t="str">
        <f>IFERROR(_xlfn.XLOOKUP($G706,通讯通路门店!$S$4:$S$993933,通讯通路门店!$A$4:$A$993933,0,0),"")</f>
        <v/>
      </c>
      <c r="B706" s="99" t="str">
        <f>IFERROR(_xlfn.XLOOKUP($G706,通讯通路门店!$S$4:$S$993933,通讯通路门店!$B$4:$B$993933,0,0),"")</f>
        <v/>
      </c>
      <c r="C706" s="99" t="str">
        <f>IFERROR(_xlfn.XLOOKUP($G706,通讯通路门店!$S$4:$S$993933,通讯通路门店!$C$4:$C$993933,0,0),"")</f>
        <v/>
      </c>
      <c r="D706" s="99" t="str">
        <f>IFERROR(_xlfn.XLOOKUP($G706,通讯通路门店!$S$4:$S$993933,通讯通路门店!$D$4:$D$993933,0,0),"")</f>
        <v/>
      </c>
      <c r="E706" s="83"/>
      <c r="F706" s="83"/>
      <c r="G706" s="101" t="e">
        <v>#N/A</v>
      </c>
      <c r="H706" s="102" t="str">
        <f>IFERROR(_xlfn.XLOOKUP($G706,通讯通路门店!$S$4:$S$993933,通讯通路门店!$R$4:$R$993933,0,0),"")</f>
        <v/>
      </c>
      <c r="I706" s="83"/>
      <c r="J706" s="83"/>
      <c r="K706" s="83"/>
      <c r="L706" s="83"/>
      <c r="M706" s="83"/>
      <c r="N706" s="83"/>
      <c r="O706" s="83"/>
      <c r="P706" s="83"/>
      <c r="Q706" s="83"/>
      <c r="R706" s="83"/>
      <c r="S706" s="83"/>
      <c r="T706" s="83"/>
      <c r="U706" s="99">
        <f>COUNTIF(通讯通路门店!$S:$S,$G706)</f>
        <v>0</v>
      </c>
      <c r="V706" s="99">
        <f>COUNTIFS(通讯通路门店!$S:$S,$G706,通讯通路门店!$J:$J,"综合卖场")</f>
        <v>0</v>
      </c>
      <c r="W706" s="99">
        <f>SUMIFS(通讯通路门店!$AJ:$AJ,通讯通路门店!$S:$S,通讯客户沙盘!$G706)</f>
        <v>0</v>
      </c>
      <c r="X706" s="99">
        <f t="shared" si="50"/>
        <v>0</v>
      </c>
      <c r="Y706" s="99">
        <f>COUNTIFS(通讯通路门店!$S:$S,$G706,通讯通路门店!$J:$J,"荣耀体验店")+COUNTIFS(通讯通路门店!$S:$S,$G706,通讯通路门店!$J:$J,"荣耀授权专卖店")</f>
        <v>0</v>
      </c>
      <c r="Z706" s="99">
        <f>COUNTIFS(通讯通路门店!$S:$S,$G706,通讯通路门店!$J:$J,"VIVO体验店")</f>
        <v>0</v>
      </c>
      <c r="AA706" s="99">
        <f>COUNTIFS(通讯通路门店!$S:$S,$G706,通讯通路门店!$J:$J,"OPPO体验店")</f>
        <v>0</v>
      </c>
      <c r="AB706" s="99">
        <f>COUNTIFS(通讯通路门店!$S:$S,$G706,通讯通路门店!$J:$J,"华为授权体验店")+COUNTIFS(通讯通路门店!$S:$S,$G706,通讯通路门店!$J:$J,"华为堡垒店")</f>
        <v>0</v>
      </c>
      <c r="AC706" s="99">
        <f>COUNTIFS(通讯通路门店!$S:$S,$G706,通讯通路门店!$J:$J,"小米体验店")</f>
        <v>0</v>
      </c>
      <c r="AD706" s="99">
        <f>COUNTIFS(通讯通路门店!$S:$S,$G706,通讯通路门店!$J:$J,"苹果体验店")</f>
        <v>0</v>
      </c>
      <c r="AE706" s="99">
        <f>COUNTIFS(通讯通路门店!$S:$S,$G706,通讯通路门店!$J:$J,"其他品牌专卖店")</f>
        <v>0</v>
      </c>
      <c r="AF706" s="99">
        <f>SUMIFS(通讯通路门店!$BI:$BI,通讯通路门店!$S:$S,$G706)</f>
        <v>0</v>
      </c>
      <c r="AG706" s="99">
        <f>SUMIFS(通讯通路门店!$BH:$BH,通讯通路门店!$S:$S,$G706)</f>
        <v>0</v>
      </c>
      <c r="AH706" s="99">
        <f t="shared" si="51"/>
        <v>0</v>
      </c>
      <c r="AI706" s="99">
        <f>SUMIFS(通讯通路门店!$BB:$BB,通讯通路门店!$S:$S,$G706)</f>
        <v>0</v>
      </c>
      <c r="AJ706" s="99">
        <f>SUMIFS(通讯通路门店!$BE:$BE,通讯通路门店!$S:$S,$G706)</f>
        <v>0</v>
      </c>
      <c r="AK706" s="99">
        <f>SUMIFS(通讯通路门店!$BG:$BG,通讯通路门店!$S:$S,$G706)</f>
        <v>0</v>
      </c>
      <c r="AL706" s="99">
        <f>SUMIFS(通讯通路门店!$BC:$BC,通讯通路门店!$S:$S,$G706)</f>
        <v>0</v>
      </c>
      <c r="AM706" s="99">
        <f>SUMIFS(通讯通路门店!$BD:$BD,通讯通路门店!$S:$S,$G706)</f>
        <v>0</v>
      </c>
      <c r="AN706" s="99">
        <f>SUMIFS(通讯通路门店!$BF:$BF,通讯通路门店!$S:$S,$G706)</f>
        <v>0</v>
      </c>
      <c r="AO706" s="99">
        <f t="shared" si="52"/>
        <v>0</v>
      </c>
      <c r="AP706" s="99">
        <f>SUMIFS(通讯通路门店!$K:$K,通讯通路门店!$S:$S,$G706)</f>
        <v>0</v>
      </c>
      <c r="AQ706" s="83"/>
      <c r="AR706" s="99">
        <f>SUMIFS(通讯通路门店!$T:$T,通讯通路门店!$S:$S,$G706)</f>
        <v>0</v>
      </c>
      <c r="AS706" s="99">
        <f>SUMIFS(通讯通路门店!$U:$U,通讯通路门店!$S:$S,$G706)</f>
        <v>0</v>
      </c>
      <c r="AT706" s="99">
        <f>SUMIFS(通讯通路门店!$V:$V,通讯通路门店!$S:$S,$G706)</f>
        <v>0</v>
      </c>
      <c r="AU706" s="99">
        <f>SUMIFS(通讯通路门店!$W:$W,通讯通路门店!$S:$S,$G706)</f>
        <v>0</v>
      </c>
      <c r="AV706" s="99">
        <f>SUMIFS(通讯通路门店!$Z:$Z,通讯通路门店!$S:$S,$G706)</f>
        <v>0</v>
      </c>
      <c r="AW706" s="99">
        <f>SUMIFS(通讯通路门店!$AB:$AB,通讯通路门店!$S:$S,$G706)</f>
        <v>0</v>
      </c>
      <c r="AX706" s="99">
        <f>SUMIFS(通讯通路门店!$X:$X,通讯通路门店!$S:$S,$G706)</f>
        <v>0</v>
      </c>
      <c r="AY706" s="99">
        <f>SUMIFS(通讯通路门店!$Y:$Y,通讯通路门店!$S:$S,$G706)</f>
        <v>0</v>
      </c>
      <c r="AZ706" s="99">
        <f>SUMIFS(通讯通路门店!$AA:$AA,通讯通路门店!$S:$S,$G706)</f>
        <v>0</v>
      </c>
      <c r="BA706" s="99">
        <f t="shared" si="53"/>
        <v>0</v>
      </c>
      <c r="BB706" s="99">
        <f t="shared" si="54"/>
        <v>0</v>
      </c>
      <c r="BC706" s="99">
        <f>SUMIFS(通讯通路门店!$W:$W,通讯通路门店!$S:$S,$G706,通讯通路门店!$J:$J,"荣耀体验店")+SUMIFS(通讯通路门店!$W:$W,通讯通路门店!$S:$S,$G706,通讯通路门店!$J:$J,"荣耀授权专卖店")</f>
        <v>0</v>
      </c>
      <c r="BD706" s="99">
        <f>SUMIFS(通讯通路门店!$Z:$Z,通讯通路门店!$S:$S,$G706,通讯通路门店!$J:$J,"VIVO体验店")</f>
        <v>0</v>
      </c>
      <c r="BE706" s="99">
        <f>SUMIFS(通讯通路门店!$AB:$AB,通讯通路门店!$S:$S,$G706,通讯通路门店!$J:$J,"OPPO体验店")</f>
        <v>0</v>
      </c>
      <c r="BF706" s="99">
        <f>SUMIFS(通讯通路门店!$X:$X,通讯通路门店!$S:$S,$G706,通讯通路门店!$J:$J,"华为授权体验店")+SUMIFS(通讯通路门店!$AA:$AA,通讯通路门店!$S:$S,$G706,通讯通路门店!$J:$J,"华为堡垒店")</f>
        <v>0</v>
      </c>
      <c r="BG706" s="99">
        <f>SUMIFS(通讯通路门店!$Y:$Y,通讯通路门店!$S:$S,$G706,通讯通路门店!$J:$J,"小米体验店")</f>
        <v>0</v>
      </c>
      <c r="BH706" s="99">
        <f>SUMIFS(通讯通路门店!$AA:$AA,通讯通路门店!$S:$S,$G706,通讯通路门店!$J:$J,"苹果体验店")</f>
        <v>0</v>
      </c>
      <c r="BI706" s="99">
        <f>SUMIFS(通讯通路门店!$K:$K,通讯通路门店!$S:$S,$G706,通讯通路门店!$J:$J,"其他品牌专卖店")</f>
        <v>0</v>
      </c>
      <c r="BJ706" s="99">
        <f>SUMIFS(通讯通路门店!$AC:$AC,通讯通路门店!$S:$S,$G706)</f>
        <v>0</v>
      </c>
      <c r="BK706" s="99">
        <f>SUMIFS(通讯通路门店!$AD:$AD,通讯通路门店!$S:$S,$G706)</f>
        <v>0</v>
      </c>
      <c r="BL706" s="99">
        <f>SUMIFS(通讯通路门店!$AE:$AE,通讯通路门店!$S:$S,$G706)</f>
        <v>0</v>
      </c>
      <c r="BM706" s="99">
        <f>SUMIFS(通讯通路门店!$AF:$AF,通讯通路门店!$S:$S,$G706)</f>
        <v>0</v>
      </c>
      <c r="BN706" s="99">
        <f>SUMIFS(通讯通路门店!$AG:$AG,通讯通路门店!$S:$S,$G706)</f>
        <v>0</v>
      </c>
      <c r="BO706" s="99">
        <f>SUMIFS(通讯通路门店!$AH:$AH,通讯通路门店!$S:$S,$G706)</f>
        <v>0</v>
      </c>
      <c r="BP706" s="99">
        <f>SUMIFS(通讯通路门店!$AI:$AI,通讯通路门店!$S:$S,$G706)</f>
        <v>0</v>
      </c>
      <c r="BQ706" s="83"/>
    </row>
    <row r="707" spans="1:69">
      <c r="A707" s="99" t="str">
        <f>IFERROR(_xlfn.XLOOKUP($G707,通讯通路门店!$S$4:$S$993933,通讯通路门店!$A$4:$A$993933,0,0),"")</f>
        <v/>
      </c>
      <c r="B707" s="99" t="str">
        <f>IFERROR(_xlfn.XLOOKUP($G707,通讯通路门店!$S$4:$S$993933,通讯通路门店!$B$4:$B$993933,0,0),"")</f>
        <v/>
      </c>
      <c r="C707" s="99" t="str">
        <f>IFERROR(_xlfn.XLOOKUP($G707,通讯通路门店!$S$4:$S$993933,通讯通路门店!$C$4:$C$993933,0,0),"")</f>
        <v/>
      </c>
      <c r="D707" s="99" t="str">
        <f>IFERROR(_xlfn.XLOOKUP($G707,通讯通路门店!$S$4:$S$993933,通讯通路门店!$D$4:$D$993933,0,0),"")</f>
        <v/>
      </c>
      <c r="E707" s="83"/>
      <c r="F707" s="83"/>
      <c r="G707" s="101" t="e">
        <v>#N/A</v>
      </c>
      <c r="H707" s="102" t="str">
        <f>IFERROR(_xlfn.XLOOKUP($G707,通讯通路门店!$S$4:$S$993933,通讯通路门店!$R$4:$R$993933,0,0),"")</f>
        <v/>
      </c>
      <c r="I707" s="83"/>
      <c r="J707" s="83"/>
      <c r="K707" s="83"/>
      <c r="L707" s="83"/>
      <c r="M707" s="83"/>
      <c r="N707" s="83"/>
      <c r="O707" s="83"/>
      <c r="P707" s="83"/>
      <c r="Q707" s="83"/>
      <c r="R707" s="83"/>
      <c r="S707" s="83"/>
      <c r="T707" s="83"/>
      <c r="U707" s="99">
        <f>COUNTIF(通讯通路门店!$S:$S,$G707)</f>
        <v>0</v>
      </c>
      <c r="V707" s="99">
        <f>COUNTIFS(通讯通路门店!$S:$S,$G707,通讯通路门店!$J:$J,"综合卖场")</f>
        <v>0</v>
      </c>
      <c r="W707" s="99">
        <f>SUMIFS(通讯通路门店!$AJ:$AJ,通讯通路门店!$S:$S,通讯客户沙盘!$G707)</f>
        <v>0</v>
      </c>
      <c r="X707" s="99">
        <f t="shared" si="50"/>
        <v>0</v>
      </c>
      <c r="Y707" s="99">
        <f>COUNTIFS(通讯通路门店!$S:$S,$G707,通讯通路门店!$J:$J,"荣耀体验店")+COUNTIFS(通讯通路门店!$S:$S,$G707,通讯通路门店!$J:$J,"荣耀授权专卖店")</f>
        <v>0</v>
      </c>
      <c r="Z707" s="99">
        <f>COUNTIFS(通讯通路门店!$S:$S,$G707,通讯通路门店!$J:$J,"VIVO体验店")</f>
        <v>0</v>
      </c>
      <c r="AA707" s="99">
        <f>COUNTIFS(通讯通路门店!$S:$S,$G707,通讯通路门店!$J:$J,"OPPO体验店")</f>
        <v>0</v>
      </c>
      <c r="AB707" s="99">
        <f>COUNTIFS(通讯通路门店!$S:$S,$G707,通讯通路门店!$J:$J,"华为授权体验店")+COUNTIFS(通讯通路门店!$S:$S,$G707,通讯通路门店!$J:$J,"华为堡垒店")</f>
        <v>0</v>
      </c>
      <c r="AC707" s="99">
        <f>COUNTIFS(通讯通路门店!$S:$S,$G707,通讯通路门店!$J:$J,"小米体验店")</f>
        <v>0</v>
      </c>
      <c r="AD707" s="99">
        <f>COUNTIFS(通讯通路门店!$S:$S,$G707,通讯通路门店!$J:$J,"苹果体验店")</f>
        <v>0</v>
      </c>
      <c r="AE707" s="99">
        <f>COUNTIFS(通讯通路门店!$S:$S,$G707,通讯通路门店!$J:$J,"其他品牌专卖店")</f>
        <v>0</v>
      </c>
      <c r="AF707" s="99">
        <f>SUMIFS(通讯通路门店!$BI:$BI,通讯通路门店!$S:$S,$G707)</f>
        <v>0</v>
      </c>
      <c r="AG707" s="99">
        <f>SUMIFS(通讯通路门店!$BH:$BH,通讯通路门店!$S:$S,$G707)</f>
        <v>0</v>
      </c>
      <c r="AH707" s="99">
        <f t="shared" si="51"/>
        <v>0</v>
      </c>
      <c r="AI707" s="99">
        <f>SUMIFS(通讯通路门店!$BB:$BB,通讯通路门店!$S:$S,$G707)</f>
        <v>0</v>
      </c>
      <c r="AJ707" s="99">
        <f>SUMIFS(通讯通路门店!$BE:$BE,通讯通路门店!$S:$S,$G707)</f>
        <v>0</v>
      </c>
      <c r="AK707" s="99">
        <f>SUMIFS(通讯通路门店!$BG:$BG,通讯通路门店!$S:$S,$G707)</f>
        <v>0</v>
      </c>
      <c r="AL707" s="99">
        <f>SUMIFS(通讯通路门店!$BC:$BC,通讯通路门店!$S:$S,$G707)</f>
        <v>0</v>
      </c>
      <c r="AM707" s="99">
        <f>SUMIFS(通讯通路门店!$BD:$BD,通讯通路门店!$S:$S,$G707)</f>
        <v>0</v>
      </c>
      <c r="AN707" s="99">
        <f>SUMIFS(通讯通路门店!$BF:$BF,通讯通路门店!$S:$S,$G707)</f>
        <v>0</v>
      </c>
      <c r="AO707" s="99">
        <f t="shared" si="52"/>
        <v>0</v>
      </c>
      <c r="AP707" s="99">
        <f>SUMIFS(通讯通路门店!$K:$K,通讯通路门店!$S:$S,$G707)</f>
        <v>0</v>
      </c>
      <c r="AQ707" s="83"/>
      <c r="AR707" s="99">
        <f>SUMIFS(通讯通路门店!$T:$T,通讯通路门店!$S:$S,$G707)</f>
        <v>0</v>
      </c>
      <c r="AS707" s="99">
        <f>SUMIFS(通讯通路门店!$U:$U,通讯通路门店!$S:$S,$G707)</f>
        <v>0</v>
      </c>
      <c r="AT707" s="99">
        <f>SUMIFS(通讯通路门店!$V:$V,通讯通路门店!$S:$S,$G707)</f>
        <v>0</v>
      </c>
      <c r="AU707" s="99">
        <f>SUMIFS(通讯通路门店!$W:$W,通讯通路门店!$S:$S,$G707)</f>
        <v>0</v>
      </c>
      <c r="AV707" s="99">
        <f>SUMIFS(通讯通路门店!$Z:$Z,通讯通路门店!$S:$S,$G707)</f>
        <v>0</v>
      </c>
      <c r="AW707" s="99">
        <f>SUMIFS(通讯通路门店!$AB:$AB,通讯通路门店!$S:$S,$G707)</f>
        <v>0</v>
      </c>
      <c r="AX707" s="99">
        <f>SUMIFS(通讯通路门店!$X:$X,通讯通路门店!$S:$S,$G707)</f>
        <v>0</v>
      </c>
      <c r="AY707" s="99">
        <f>SUMIFS(通讯通路门店!$Y:$Y,通讯通路门店!$S:$S,$G707)</f>
        <v>0</v>
      </c>
      <c r="AZ707" s="99">
        <f>SUMIFS(通讯通路门店!$AA:$AA,通讯通路门店!$S:$S,$G707)</f>
        <v>0</v>
      </c>
      <c r="BA707" s="99">
        <f t="shared" si="53"/>
        <v>0</v>
      </c>
      <c r="BB707" s="99">
        <f t="shared" si="54"/>
        <v>0</v>
      </c>
      <c r="BC707" s="99">
        <f>SUMIFS(通讯通路门店!$W:$W,通讯通路门店!$S:$S,$G707,通讯通路门店!$J:$J,"荣耀体验店")+SUMIFS(通讯通路门店!$W:$W,通讯通路门店!$S:$S,$G707,通讯通路门店!$J:$J,"荣耀授权专卖店")</f>
        <v>0</v>
      </c>
      <c r="BD707" s="99">
        <f>SUMIFS(通讯通路门店!$Z:$Z,通讯通路门店!$S:$S,$G707,通讯通路门店!$J:$J,"VIVO体验店")</f>
        <v>0</v>
      </c>
      <c r="BE707" s="99">
        <f>SUMIFS(通讯通路门店!$AB:$AB,通讯通路门店!$S:$S,$G707,通讯通路门店!$J:$J,"OPPO体验店")</f>
        <v>0</v>
      </c>
      <c r="BF707" s="99">
        <f>SUMIFS(通讯通路门店!$X:$X,通讯通路门店!$S:$S,$G707,通讯通路门店!$J:$J,"华为授权体验店")+SUMIFS(通讯通路门店!$AA:$AA,通讯通路门店!$S:$S,$G707,通讯通路门店!$J:$J,"华为堡垒店")</f>
        <v>0</v>
      </c>
      <c r="BG707" s="99">
        <f>SUMIFS(通讯通路门店!$Y:$Y,通讯通路门店!$S:$S,$G707,通讯通路门店!$J:$J,"小米体验店")</f>
        <v>0</v>
      </c>
      <c r="BH707" s="99">
        <f>SUMIFS(通讯通路门店!$AA:$AA,通讯通路门店!$S:$S,$G707,通讯通路门店!$J:$J,"苹果体验店")</f>
        <v>0</v>
      </c>
      <c r="BI707" s="99">
        <f>SUMIFS(通讯通路门店!$K:$K,通讯通路门店!$S:$S,$G707,通讯通路门店!$J:$J,"其他品牌专卖店")</f>
        <v>0</v>
      </c>
      <c r="BJ707" s="99">
        <f>SUMIFS(通讯通路门店!$AC:$AC,通讯通路门店!$S:$S,$G707)</f>
        <v>0</v>
      </c>
      <c r="BK707" s="99">
        <f>SUMIFS(通讯通路门店!$AD:$AD,通讯通路门店!$S:$S,$G707)</f>
        <v>0</v>
      </c>
      <c r="BL707" s="99">
        <f>SUMIFS(通讯通路门店!$AE:$AE,通讯通路门店!$S:$S,$G707)</f>
        <v>0</v>
      </c>
      <c r="BM707" s="99">
        <f>SUMIFS(通讯通路门店!$AF:$AF,通讯通路门店!$S:$S,$G707)</f>
        <v>0</v>
      </c>
      <c r="BN707" s="99">
        <f>SUMIFS(通讯通路门店!$AG:$AG,通讯通路门店!$S:$S,$G707)</f>
        <v>0</v>
      </c>
      <c r="BO707" s="99">
        <f>SUMIFS(通讯通路门店!$AH:$AH,通讯通路门店!$S:$S,$G707)</f>
        <v>0</v>
      </c>
      <c r="BP707" s="99">
        <f>SUMIFS(通讯通路门店!$AI:$AI,通讯通路门店!$S:$S,$G707)</f>
        <v>0</v>
      </c>
      <c r="BQ707" s="83"/>
    </row>
    <row r="708" spans="1:69">
      <c r="A708" s="99" t="str">
        <f>IFERROR(_xlfn.XLOOKUP($G708,通讯通路门店!$S$4:$S$993933,通讯通路门店!$A$4:$A$993933,0,0),"")</f>
        <v/>
      </c>
      <c r="B708" s="99" t="str">
        <f>IFERROR(_xlfn.XLOOKUP($G708,通讯通路门店!$S$4:$S$993933,通讯通路门店!$B$4:$B$993933,0,0),"")</f>
        <v/>
      </c>
      <c r="C708" s="99" t="str">
        <f>IFERROR(_xlfn.XLOOKUP($G708,通讯通路门店!$S$4:$S$993933,通讯通路门店!$C$4:$C$993933,0,0),"")</f>
        <v/>
      </c>
      <c r="D708" s="99" t="str">
        <f>IFERROR(_xlfn.XLOOKUP($G708,通讯通路门店!$S$4:$S$993933,通讯通路门店!$D$4:$D$993933,0,0),"")</f>
        <v/>
      </c>
      <c r="E708" s="83"/>
      <c r="F708" s="83"/>
      <c r="G708" s="101" t="e">
        <v>#N/A</v>
      </c>
      <c r="H708" s="102" t="str">
        <f>IFERROR(_xlfn.XLOOKUP($G708,通讯通路门店!$S$4:$S$993933,通讯通路门店!$R$4:$R$993933,0,0),"")</f>
        <v/>
      </c>
      <c r="I708" s="83"/>
      <c r="J708" s="83"/>
      <c r="K708" s="83"/>
      <c r="L708" s="83"/>
      <c r="M708" s="83"/>
      <c r="N708" s="83"/>
      <c r="O708" s="83"/>
      <c r="P708" s="83"/>
      <c r="Q708" s="83"/>
      <c r="R708" s="83"/>
      <c r="S708" s="83"/>
      <c r="T708" s="83"/>
      <c r="U708" s="99">
        <f>COUNTIF(通讯通路门店!$S:$S,$G708)</f>
        <v>0</v>
      </c>
      <c r="V708" s="99">
        <f>COUNTIFS(通讯通路门店!$S:$S,$G708,通讯通路门店!$J:$J,"综合卖场")</f>
        <v>0</v>
      </c>
      <c r="W708" s="99">
        <f>SUMIFS(通讯通路门店!$AJ:$AJ,通讯通路门店!$S:$S,通讯客户沙盘!$G708)</f>
        <v>0</v>
      </c>
      <c r="X708" s="99">
        <f t="shared" ref="X708:X771" si="55">Y708+Z708+AA708+AB708+AC708+AD708+AE708</f>
        <v>0</v>
      </c>
      <c r="Y708" s="99">
        <f>COUNTIFS(通讯通路门店!$S:$S,$G708,通讯通路门店!$J:$J,"荣耀体验店")+COUNTIFS(通讯通路门店!$S:$S,$G708,通讯通路门店!$J:$J,"荣耀授权专卖店")</f>
        <v>0</v>
      </c>
      <c r="Z708" s="99">
        <f>COUNTIFS(通讯通路门店!$S:$S,$G708,通讯通路门店!$J:$J,"VIVO体验店")</f>
        <v>0</v>
      </c>
      <c r="AA708" s="99">
        <f>COUNTIFS(通讯通路门店!$S:$S,$G708,通讯通路门店!$J:$J,"OPPO体验店")</f>
        <v>0</v>
      </c>
      <c r="AB708" s="99">
        <f>COUNTIFS(通讯通路门店!$S:$S,$G708,通讯通路门店!$J:$J,"华为授权体验店")+COUNTIFS(通讯通路门店!$S:$S,$G708,通讯通路门店!$J:$J,"华为堡垒店")</f>
        <v>0</v>
      </c>
      <c r="AC708" s="99">
        <f>COUNTIFS(通讯通路门店!$S:$S,$G708,通讯通路门店!$J:$J,"小米体验店")</f>
        <v>0</v>
      </c>
      <c r="AD708" s="99">
        <f>COUNTIFS(通讯通路门店!$S:$S,$G708,通讯通路门店!$J:$J,"苹果体验店")</f>
        <v>0</v>
      </c>
      <c r="AE708" s="99">
        <f>COUNTIFS(通讯通路门店!$S:$S,$G708,通讯通路门店!$J:$J,"其他品牌专卖店")</f>
        <v>0</v>
      </c>
      <c r="AF708" s="99">
        <f>SUMIFS(通讯通路门店!$BI:$BI,通讯通路门店!$S:$S,$G708)</f>
        <v>0</v>
      </c>
      <c r="AG708" s="99">
        <f>SUMIFS(通讯通路门店!$BH:$BH,通讯通路门店!$S:$S,$G708)</f>
        <v>0</v>
      </c>
      <c r="AH708" s="99">
        <f t="shared" ref="AH708:AH771" si="56">AI708+AJ708+AK708+AL708+AM708+AN708</f>
        <v>0</v>
      </c>
      <c r="AI708" s="99">
        <f>SUMIFS(通讯通路门店!$BB:$BB,通讯通路门店!$S:$S,$G708)</f>
        <v>0</v>
      </c>
      <c r="AJ708" s="99">
        <f>SUMIFS(通讯通路门店!$BE:$BE,通讯通路门店!$S:$S,$G708)</f>
        <v>0</v>
      </c>
      <c r="AK708" s="99">
        <f>SUMIFS(通讯通路门店!$BG:$BG,通讯通路门店!$S:$S,$G708)</f>
        <v>0</v>
      </c>
      <c r="AL708" s="99">
        <f>SUMIFS(通讯通路门店!$BC:$BC,通讯通路门店!$S:$S,$G708)</f>
        <v>0</v>
      </c>
      <c r="AM708" s="99">
        <f>SUMIFS(通讯通路门店!$BD:$BD,通讯通路门店!$S:$S,$G708)</f>
        <v>0</v>
      </c>
      <c r="AN708" s="99">
        <f>SUMIFS(通讯通路门店!$BF:$BF,通讯通路门店!$S:$S,$G708)</f>
        <v>0</v>
      </c>
      <c r="AO708" s="99">
        <f t="shared" ref="AO708:AO771" si="57">AP708+AQ708</f>
        <v>0</v>
      </c>
      <c r="AP708" s="99">
        <f>SUMIFS(通讯通路门店!$K:$K,通讯通路门店!$S:$S,$G708)</f>
        <v>0</v>
      </c>
      <c r="AQ708" s="83"/>
      <c r="AR708" s="99">
        <f>SUMIFS(通讯通路门店!$T:$T,通讯通路门店!$S:$S,$G708)</f>
        <v>0</v>
      </c>
      <c r="AS708" s="99">
        <f>SUMIFS(通讯通路门店!$U:$U,通讯通路门店!$S:$S,$G708)</f>
        <v>0</v>
      </c>
      <c r="AT708" s="99">
        <f>SUMIFS(通讯通路门店!$V:$V,通讯通路门店!$S:$S,$G708)</f>
        <v>0</v>
      </c>
      <c r="AU708" s="99">
        <f>SUMIFS(通讯通路门店!$W:$W,通讯通路门店!$S:$S,$G708)</f>
        <v>0</v>
      </c>
      <c r="AV708" s="99">
        <f>SUMIFS(通讯通路门店!$Z:$Z,通讯通路门店!$S:$S,$G708)</f>
        <v>0</v>
      </c>
      <c r="AW708" s="99">
        <f>SUMIFS(通讯通路门店!$AB:$AB,通讯通路门店!$S:$S,$G708)</f>
        <v>0</v>
      </c>
      <c r="AX708" s="99">
        <f>SUMIFS(通讯通路门店!$X:$X,通讯通路门店!$S:$S,$G708)</f>
        <v>0</v>
      </c>
      <c r="AY708" s="99">
        <f>SUMIFS(通讯通路门店!$Y:$Y,通讯通路门店!$S:$S,$G708)</f>
        <v>0</v>
      </c>
      <c r="AZ708" s="99">
        <f>SUMIFS(通讯通路门店!$AA:$AA,通讯通路门店!$S:$S,$G708)</f>
        <v>0</v>
      </c>
      <c r="BA708" s="99">
        <f t="shared" ref="BA708:BA771" si="58">AP708-BB708</f>
        <v>0</v>
      </c>
      <c r="BB708" s="99">
        <f t="shared" ref="BB708:BB771" si="59">BC708+BD708+BE708+BF708+BG708+BH708</f>
        <v>0</v>
      </c>
      <c r="BC708" s="99">
        <f>SUMIFS(通讯通路门店!$W:$W,通讯通路门店!$S:$S,$G708,通讯通路门店!$J:$J,"荣耀体验店")+SUMIFS(通讯通路门店!$W:$W,通讯通路门店!$S:$S,$G708,通讯通路门店!$J:$J,"荣耀授权专卖店")</f>
        <v>0</v>
      </c>
      <c r="BD708" s="99">
        <f>SUMIFS(通讯通路门店!$Z:$Z,通讯通路门店!$S:$S,$G708,通讯通路门店!$J:$J,"VIVO体验店")</f>
        <v>0</v>
      </c>
      <c r="BE708" s="99">
        <f>SUMIFS(通讯通路门店!$AB:$AB,通讯通路门店!$S:$S,$G708,通讯通路门店!$J:$J,"OPPO体验店")</f>
        <v>0</v>
      </c>
      <c r="BF708" s="99">
        <f>SUMIFS(通讯通路门店!$X:$X,通讯通路门店!$S:$S,$G708,通讯通路门店!$J:$J,"华为授权体验店")+SUMIFS(通讯通路门店!$AA:$AA,通讯通路门店!$S:$S,$G708,通讯通路门店!$J:$J,"华为堡垒店")</f>
        <v>0</v>
      </c>
      <c r="BG708" s="99">
        <f>SUMIFS(通讯通路门店!$Y:$Y,通讯通路门店!$S:$S,$G708,通讯通路门店!$J:$J,"小米体验店")</f>
        <v>0</v>
      </c>
      <c r="BH708" s="99">
        <f>SUMIFS(通讯通路门店!$AA:$AA,通讯通路门店!$S:$S,$G708,通讯通路门店!$J:$J,"苹果体验店")</f>
        <v>0</v>
      </c>
      <c r="BI708" s="99">
        <f>SUMIFS(通讯通路门店!$K:$K,通讯通路门店!$S:$S,$G708,通讯通路门店!$J:$J,"其他品牌专卖店")</f>
        <v>0</v>
      </c>
      <c r="BJ708" s="99">
        <f>SUMIFS(通讯通路门店!$AC:$AC,通讯通路门店!$S:$S,$G708)</f>
        <v>0</v>
      </c>
      <c r="BK708" s="99">
        <f>SUMIFS(通讯通路门店!$AD:$AD,通讯通路门店!$S:$S,$G708)</f>
        <v>0</v>
      </c>
      <c r="BL708" s="99">
        <f>SUMIFS(通讯通路门店!$AE:$AE,通讯通路门店!$S:$S,$G708)</f>
        <v>0</v>
      </c>
      <c r="BM708" s="99">
        <f>SUMIFS(通讯通路门店!$AF:$AF,通讯通路门店!$S:$S,$G708)</f>
        <v>0</v>
      </c>
      <c r="BN708" s="99">
        <f>SUMIFS(通讯通路门店!$AG:$AG,通讯通路门店!$S:$S,$G708)</f>
        <v>0</v>
      </c>
      <c r="BO708" s="99">
        <f>SUMIFS(通讯通路门店!$AH:$AH,通讯通路门店!$S:$S,$G708)</f>
        <v>0</v>
      </c>
      <c r="BP708" s="99">
        <f>SUMIFS(通讯通路门店!$AI:$AI,通讯通路门店!$S:$S,$G708)</f>
        <v>0</v>
      </c>
      <c r="BQ708" s="83"/>
    </row>
    <row r="709" spans="1:69">
      <c r="A709" s="99" t="str">
        <f>IFERROR(_xlfn.XLOOKUP($G709,通讯通路门店!$S$4:$S$993933,通讯通路门店!$A$4:$A$993933,0,0),"")</f>
        <v/>
      </c>
      <c r="B709" s="99" t="str">
        <f>IFERROR(_xlfn.XLOOKUP($G709,通讯通路门店!$S$4:$S$993933,通讯通路门店!$B$4:$B$993933,0,0),"")</f>
        <v/>
      </c>
      <c r="C709" s="99" t="str">
        <f>IFERROR(_xlfn.XLOOKUP($G709,通讯通路门店!$S$4:$S$993933,通讯通路门店!$C$4:$C$993933,0,0),"")</f>
        <v/>
      </c>
      <c r="D709" s="99" t="str">
        <f>IFERROR(_xlfn.XLOOKUP($G709,通讯通路门店!$S$4:$S$993933,通讯通路门店!$D$4:$D$993933,0,0),"")</f>
        <v/>
      </c>
      <c r="E709" s="83"/>
      <c r="F709" s="83"/>
      <c r="G709" s="101" t="e">
        <v>#N/A</v>
      </c>
      <c r="H709" s="102" t="str">
        <f>IFERROR(_xlfn.XLOOKUP($G709,通讯通路门店!$S$4:$S$993933,通讯通路门店!$R$4:$R$993933,0,0),"")</f>
        <v/>
      </c>
      <c r="I709" s="83"/>
      <c r="J709" s="83"/>
      <c r="K709" s="83"/>
      <c r="L709" s="83"/>
      <c r="M709" s="83"/>
      <c r="N709" s="83"/>
      <c r="O709" s="83"/>
      <c r="P709" s="83"/>
      <c r="Q709" s="83"/>
      <c r="R709" s="83"/>
      <c r="S709" s="83"/>
      <c r="T709" s="83"/>
      <c r="U709" s="99">
        <f>COUNTIF(通讯通路门店!$S:$S,$G709)</f>
        <v>0</v>
      </c>
      <c r="V709" s="99">
        <f>COUNTIFS(通讯通路门店!$S:$S,$G709,通讯通路门店!$J:$J,"综合卖场")</f>
        <v>0</v>
      </c>
      <c r="W709" s="99">
        <f>SUMIFS(通讯通路门店!$AJ:$AJ,通讯通路门店!$S:$S,通讯客户沙盘!$G709)</f>
        <v>0</v>
      </c>
      <c r="X709" s="99">
        <f t="shared" si="55"/>
        <v>0</v>
      </c>
      <c r="Y709" s="99">
        <f>COUNTIFS(通讯通路门店!$S:$S,$G709,通讯通路门店!$J:$J,"荣耀体验店")+COUNTIFS(通讯通路门店!$S:$S,$G709,通讯通路门店!$J:$J,"荣耀授权专卖店")</f>
        <v>0</v>
      </c>
      <c r="Z709" s="99">
        <f>COUNTIFS(通讯通路门店!$S:$S,$G709,通讯通路门店!$J:$J,"VIVO体验店")</f>
        <v>0</v>
      </c>
      <c r="AA709" s="99">
        <f>COUNTIFS(通讯通路门店!$S:$S,$G709,通讯通路门店!$J:$J,"OPPO体验店")</f>
        <v>0</v>
      </c>
      <c r="AB709" s="99">
        <f>COUNTIFS(通讯通路门店!$S:$S,$G709,通讯通路门店!$J:$J,"华为授权体验店")+COUNTIFS(通讯通路门店!$S:$S,$G709,通讯通路门店!$J:$J,"华为堡垒店")</f>
        <v>0</v>
      </c>
      <c r="AC709" s="99">
        <f>COUNTIFS(通讯通路门店!$S:$S,$G709,通讯通路门店!$J:$J,"小米体验店")</f>
        <v>0</v>
      </c>
      <c r="AD709" s="99">
        <f>COUNTIFS(通讯通路门店!$S:$S,$G709,通讯通路门店!$J:$J,"苹果体验店")</f>
        <v>0</v>
      </c>
      <c r="AE709" s="99">
        <f>COUNTIFS(通讯通路门店!$S:$S,$G709,通讯通路门店!$J:$J,"其他品牌专卖店")</f>
        <v>0</v>
      </c>
      <c r="AF709" s="99">
        <f>SUMIFS(通讯通路门店!$BI:$BI,通讯通路门店!$S:$S,$G709)</f>
        <v>0</v>
      </c>
      <c r="AG709" s="99">
        <f>SUMIFS(通讯通路门店!$BH:$BH,通讯通路门店!$S:$S,$G709)</f>
        <v>0</v>
      </c>
      <c r="AH709" s="99">
        <f t="shared" si="56"/>
        <v>0</v>
      </c>
      <c r="AI709" s="99">
        <f>SUMIFS(通讯通路门店!$BB:$BB,通讯通路门店!$S:$S,$G709)</f>
        <v>0</v>
      </c>
      <c r="AJ709" s="99">
        <f>SUMIFS(通讯通路门店!$BE:$BE,通讯通路门店!$S:$S,$G709)</f>
        <v>0</v>
      </c>
      <c r="AK709" s="99">
        <f>SUMIFS(通讯通路门店!$BG:$BG,通讯通路门店!$S:$S,$G709)</f>
        <v>0</v>
      </c>
      <c r="AL709" s="99">
        <f>SUMIFS(通讯通路门店!$BC:$BC,通讯通路门店!$S:$S,$G709)</f>
        <v>0</v>
      </c>
      <c r="AM709" s="99">
        <f>SUMIFS(通讯通路门店!$BD:$BD,通讯通路门店!$S:$S,$G709)</f>
        <v>0</v>
      </c>
      <c r="AN709" s="99">
        <f>SUMIFS(通讯通路门店!$BF:$BF,通讯通路门店!$S:$S,$G709)</f>
        <v>0</v>
      </c>
      <c r="AO709" s="99">
        <f t="shared" si="57"/>
        <v>0</v>
      </c>
      <c r="AP709" s="99">
        <f>SUMIFS(通讯通路门店!$K:$K,通讯通路门店!$S:$S,$G709)</f>
        <v>0</v>
      </c>
      <c r="AQ709" s="83"/>
      <c r="AR709" s="99">
        <f>SUMIFS(通讯通路门店!$T:$T,通讯通路门店!$S:$S,$G709)</f>
        <v>0</v>
      </c>
      <c r="AS709" s="99">
        <f>SUMIFS(通讯通路门店!$U:$U,通讯通路门店!$S:$S,$G709)</f>
        <v>0</v>
      </c>
      <c r="AT709" s="99">
        <f>SUMIFS(通讯通路门店!$V:$V,通讯通路门店!$S:$S,$G709)</f>
        <v>0</v>
      </c>
      <c r="AU709" s="99">
        <f>SUMIFS(通讯通路门店!$W:$W,通讯通路门店!$S:$S,$G709)</f>
        <v>0</v>
      </c>
      <c r="AV709" s="99">
        <f>SUMIFS(通讯通路门店!$Z:$Z,通讯通路门店!$S:$S,$G709)</f>
        <v>0</v>
      </c>
      <c r="AW709" s="99">
        <f>SUMIFS(通讯通路门店!$AB:$AB,通讯通路门店!$S:$S,$G709)</f>
        <v>0</v>
      </c>
      <c r="AX709" s="99">
        <f>SUMIFS(通讯通路门店!$X:$X,通讯通路门店!$S:$S,$G709)</f>
        <v>0</v>
      </c>
      <c r="AY709" s="99">
        <f>SUMIFS(通讯通路门店!$Y:$Y,通讯通路门店!$S:$S,$G709)</f>
        <v>0</v>
      </c>
      <c r="AZ709" s="99">
        <f>SUMIFS(通讯通路门店!$AA:$AA,通讯通路门店!$S:$S,$G709)</f>
        <v>0</v>
      </c>
      <c r="BA709" s="99">
        <f t="shared" si="58"/>
        <v>0</v>
      </c>
      <c r="BB709" s="99">
        <f t="shared" si="59"/>
        <v>0</v>
      </c>
      <c r="BC709" s="99">
        <f>SUMIFS(通讯通路门店!$W:$W,通讯通路门店!$S:$S,$G709,通讯通路门店!$J:$J,"荣耀体验店")+SUMIFS(通讯通路门店!$W:$W,通讯通路门店!$S:$S,$G709,通讯通路门店!$J:$J,"荣耀授权专卖店")</f>
        <v>0</v>
      </c>
      <c r="BD709" s="99">
        <f>SUMIFS(通讯通路门店!$Z:$Z,通讯通路门店!$S:$S,$G709,通讯通路门店!$J:$J,"VIVO体验店")</f>
        <v>0</v>
      </c>
      <c r="BE709" s="99">
        <f>SUMIFS(通讯通路门店!$AB:$AB,通讯通路门店!$S:$S,$G709,通讯通路门店!$J:$J,"OPPO体验店")</f>
        <v>0</v>
      </c>
      <c r="BF709" s="99">
        <f>SUMIFS(通讯通路门店!$X:$X,通讯通路门店!$S:$S,$G709,通讯通路门店!$J:$J,"华为授权体验店")+SUMIFS(通讯通路门店!$AA:$AA,通讯通路门店!$S:$S,$G709,通讯通路门店!$J:$J,"华为堡垒店")</f>
        <v>0</v>
      </c>
      <c r="BG709" s="99">
        <f>SUMIFS(通讯通路门店!$Y:$Y,通讯通路门店!$S:$S,$G709,通讯通路门店!$J:$J,"小米体验店")</f>
        <v>0</v>
      </c>
      <c r="BH709" s="99">
        <f>SUMIFS(通讯通路门店!$AA:$AA,通讯通路门店!$S:$S,$G709,通讯通路门店!$J:$J,"苹果体验店")</f>
        <v>0</v>
      </c>
      <c r="BI709" s="99">
        <f>SUMIFS(通讯通路门店!$K:$K,通讯通路门店!$S:$S,$G709,通讯通路门店!$J:$J,"其他品牌专卖店")</f>
        <v>0</v>
      </c>
      <c r="BJ709" s="99">
        <f>SUMIFS(通讯通路门店!$AC:$AC,通讯通路门店!$S:$S,$G709)</f>
        <v>0</v>
      </c>
      <c r="BK709" s="99">
        <f>SUMIFS(通讯通路门店!$AD:$AD,通讯通路门店!$S:$S,$G709)</f>
        <v>0</v>
      </c>
      <c r="BL709" s="99">
        <f>SUMIFS(通讯通路门店!$AE:$AE,通讯通路门店!$S:$S,$G709)</f>
        <v>0</v>
      </c>
      <c r="BM709" s="99">
        <f>SUMIFS(通讯通路门店!$AF:$AF,通讯通路门店!$S:$S,$G709)</f>
        <v>0</v>
      </c>
      <c r="BN709" s="99">
        <f>SUMIFS(通讯通路门店!$AG:$AG,通讯通路门店!$S:$S,$G709)</f>
        <v>0</v>
      </c>
      <c r="BO709" s="99">
        <f>SUMIFS(通讯通路门店!$AH:$AH,通讯通路门店!$S:$S,$G709)</f>
        <v>0</v>
      </c>
      <c r="BP709" s="99">
        <f>SUMIFS(通讯通路门店!$AI:$AI,通讯通路门店!$S:$S,$G709)</f>
        <v>0</v>
      </c>
      <c r="BQ709" s="83"/>
    </row>
    <row r="710" spans="1:69">
      <c r="A710" s="99" t="str">
        <f>IFERROR(_xlfn.XLOOKUP($G710,通讯通路门店!$S$4:$S$993933,通讯通路门店!$A$4:$A$993933,0,0),"")</f>
        <v/>
      </c>
      <c r="B710" s="99" t="str">
        <f>IFERROR(_xlfn.XLOOKUP($G710,通讯通路门店!$S$4:$S$993933,通讯通路门店!$B$4:$B$993933,0,0),"")</f>
        <v/>
      </c>
      <c r="C710" s="99" t="str">
        <f>IFERROR(_xlfn.XLOOKUP($G710,通讯通路门店!$S$4:$S$993933,通讯通路门店!$C$4:$C$993933,0,0),"")</f>
        <v/>
      </c>
      <c r="D710" s="99" t="str">
        <f>IFERROR(_xlfn.XLOOKUP($G710,通讯通路门店!$S$4:$S$993933,通讯通路门店!$D$4:$D$993933,0,0),"")</f>
        <v/>
      </c>
      <c r="E710" s="83"/>
      <c r="F710" s="83"/>
      <c r="G710" s="101" t="e">
        <v>#N/A</v>
      </c>
      <c r="H710" s="102" t="str">
        <f>IFERROR(_xlfn.XLOOKUP($G710,通讯通路门店!$S$4:$S$993933,通讯通路门店!$R$4:$R$993933,0,0),"")</f>
        <v/>
      </c>
      <c r="I710" s="83"/>
      <c r="J710" s="83"/>
      <c r="K710" s="83"/>
      <c r="L710" s="83"/>
      <c r="M710" s="83"/>
      <c r="N710" s="83"/>
      <c r="O710" s="83"/>
      <c r="P710" s="83"/>
      <c r="Q710" s="83"/>
      <c r="R710" s="83"/>
      <c r="S710" s="83"/>
      <c r="T710" s="83"/>
      <c r="U710" s="99">
        <f>COUNTIF(通讯通路门店!$S:$S,$G710)</f>
        <v>0</v>
      </c>
      <c r="V710" s="99">
        <f>COUNTIFS(通讯通路门店!$S:$S,$G710,通讯通路门店!$J:$J,"综合卖场")</f>
        <v>0</v>
      </c>
      <c r="W710" s="99">
        <f>SUMIFS(通讯通路门店!$AJ:$AJ,通讯通路门店!$S:$S,通讯客户沙盘!$G710)</f>
        <v>0</v>
      </c>
      <c r="X710" s="99">
        <f t="shared" si="55"/>
        <v>0</v>
      </c>
      <c r="Y710" s="99">
        <f>COUNTIFS(通讯通路门店!$S:$S,$G710,通讯通路门店!$J:$J,"荣耀体验店")+COUNTIFS(通讯通路门店!$S:$S,$G710,通讯通路门店!$J:$J,"荣耀授权专卖店")</f>
        <v>0</v>
      </c>
      <c r="Z710" s="99">
        <f>COUNTIFS(通讯通路门店!$S:$S,$G710,通讯通路门店!$J:$J,"VIVO体验店")</f>
        <v>0</v>
      </c>
      <c r="AA710" s="99">
        <f>COUNTIFS(通讯通路门店!$S:$S,$G710,通讯通路门店!$J:$J,"OPPO体验店")</f>
        <v>0</v>
      </c>
      <c r="AB710" s="99">
        <f>COUNTIFS(通讯通路门店!$S:$S,$G710,通讯通路门店!$J:$J,"华为授权体验店")+COUNTIFS(通讯通路门店!$S:$S,$G710,通讯通路门店!$J:$J,"华为堡垒店")</f>
        <v>0</v>
      </c>
      <c r="AC710" s="99">
        <f>COUNTIFS(通讯通路门店!$S:$S,$G710,通讯通路门店!$J:$J,"小米体验店")</f>
        <v>0</v>
      </c>
      <c r="AD710" s="99">
        <f>COUNTIFS(通讯通路门店!$S:$S,$G710,通讯通路门店!$J:$J,"苹果体验店")</f>
        <v>0</v>
      </c>
      <c r="AE710" s="99">
        <f>COUNTIFS(通讯通路门店!$S:$S,$G710,通讯通路门店!$J:$J,"其他品牌专卖店")</f>
        <v>0</v>
      </c>
      <c r="AF710" s="99">
        <f>SUMIFS(通讯通路门店!$BI:$BI,通讯通路门店!$S:$S,$G710)</f>
        <v>0</v>
      </c>
      <c r="AG710" s="99">
        <f>SUMIFS(通讯通路门店!$BH:$BH,通讯通路门店!$S:$S,$G710)</f>
        <v>0</v>
      </c>
      <c r="AH710" s="99">
        <f t="shared" si="56"/>
        <v>0</v>
      </c>
      <c r="AI710" s="99">
        <f>SUMIFS(通讯通路门店!$BB:$BB,通讯通路门店!$S:$S,$G710)</f>
        <v>0</v>
      </c>
      <c r="AJ710" s="99">
        <f>SUMIFS(通讯通路门店!$BE:$BE,通讯通路门店!$S:$S,$G710)</f>
        <v>0</v>
      </c>
      <c r="AK710" s="99">
        <f>SUMIFS(通讯通路门店!$BG:$BG,通讯通路门店!$S:$S,$G710)</f>
        <v>0</v>
      </c>
      <c r="AL710" s="99">
        <f>SUMIFS(通讯通路门店!$BC:$BC,通讯通路门店!$S:$S,$G710)</f>
        <v>0</v>
      </c>
      <c r="AM710" s="99">
        <f>SUMIFS(通讯通路门店!$BD:$BD,通讯通路门店!$S:$S,$G710)</f>
        <v>0</v>
      </c>
      <c r="AN710" s="99">
        <f>SUMIFS(通讯通路门店!$BF:$BF,通讯通路门店!$S:$S,$G710)</f>
        <v>0</v>
      </c>
      <c r="AO710" s="99">
        <f t="shared" si="57"/>
        <v>0</v>
      </c>
      <c r="AP710" s="99">
        <f>SUMIFS(通讯通路门店!$K:$K,通讯通路门店!$S:$S,$G710)</f>
        <v>0</v>
      </c>
      <c r="AQ710" s="83"/>
      <c r="AR710" s="99">
        <f>SUMIFS(通讯通路门店!$T:$T,通讯通路门店!$S:$S,$G710)</f>
        <v>0</v>
      </c>
      <c r="AS710" s="99">
        <f>SUMIFS(通讯通路门店!$U:$U,通讯通路门店!$S:$S,$G710)</f>
        <v>0</v>
      </c>
      <c r="AT710" s="99">
        <f>SUMIFS(通讯通路门店!$V:$V,通讯通路门店!$S:$S,$G710)</f>
        <v>0</v>
      </c>
      <c r="AU710" s="99">
        <f>SUMIFS(通讯通路门店!$W:$W,通讯通路门店!$S:$S,$G710)</f>
        <v>0</v>
      </c>
      <c r="AV710" s="99">
        <f>SUMIFS(通讯通路门店!$Z:$Z,通讯通路门店!$S:$S,$G710)</f>
        <v>0</v>
      </c>
      <c r="AW710" s="99">
        <f>SUMIFS(通讯通路门店!$AB:$AB,通讯通路门店!$S:$S,$G710)</f>
        <v>0</v>
      </c>
      <c r="AX710" s="99">
        <f>SUMIFS(通讯通路门店!$X:$X,通讯通路门店!$S:$S,$G710)</f>
        <v>0</v>
      </c>
      <c r="AY710" s="99">
        <f>SUMIFS(通讯通路门店!$Y:$Y,通讯通路门店!$S:$S,$G710)</f>
        <v>0</v>
      </c>
      <c r="AZ710" s="99">
        <f>SUMIFS(通讯通路门店!$AA:$AA,通讯通路门店!$S:$S,$G710)</f>
        <v>0</v>
      </c>
      <c r="BA710" s="99">
        <f t="shared" si="58"/>
        <v>0</v>
      </c>
      <c r="BB710" s="99">
        <f t="shared" si="59"/>
        <v>0</v>
      </c>
      <c r="BC710" s="99">
        <f>SUMIFS(通讯通路门店!$W:$W,通讯通路门店!$S:$S,$G710,通讯通路门店!$J:$J,"荣耀体验店")+SUMIFS(通讯通路门店!$W:$W,通讯通路门店!$S:$S,$G710,通讯通路门店!$J:$J,"荣耀授权专卖店")</f>
        <v>0</v>
      </c>
      <c r="BD710" s="99">
        <f>SUMIFS(通讯通路门店!$Z:$Z,通讯通路门店!$S:$S,$G710,通讯通路门店!$J:$J,"VIVO体验店")</f>
        <v>0</v>
      </c>
      <c r="BE710" s="99">
        <f>SUMIFS(通讯通路门店!$AB:$AB,通讯通路门店!$S:$S,$G710,通讯通路门店!$J:$J,"OPPO体验店")</f>
        <v>0</v>
      </c>
      <c r="BF710" s="99">
        <f>SUMIFS(通讯通路门店!$X:$X,通讯通路门店!$S:$S,$G710,通讯通路门店!$J:$J,"华为授权体验店")+SUMIFS(通讯通路门店!$AA:$AA,通讯通路门店!$S:$S,$G710,通讯通路门店!$J:$J,"华为堡垒店")</f>
        <v>0</v>
      </c>
      <c r="BG710" s="99">
        <f>SUMIFS(通讯通路门店!$Y:$Y,通讯通路门店!$S:$S,$G710,通讯通路门店!$J:$J,"小米体验店")</f>
        <v>0</v>
      </c>
      <c r="BH710" s="99">
        <f>SUMIFS(通讯通路门店!$AA:$AA,通讯通路门店!$S:$S,$G710,通讯通路门店!$J:$J,"苹果体验店")</f>
        <v>0</v>
      </c>
      <c r="BI710" s="99">
        <f>SUMIFS(通讯通路门店!$K:$K,通讯通路门店!$S:$S,$G710,通讯通路门店!$J:$J,"其他品牌专卖店")</f>
        <v>0</v>
      </c>
      <c r="BJ710" s="99">
        <f>SUMIFS(通讯通路门店!$AC:$AC,通讯通路门店!$S:$S,$G710)</f>
        <v>0</v>
      </c>
      <c r="BK710" s="99">
        <f>SUMIFS(通讯通路门店!$AD:$AD,通讯通路门店!$S:$S,$G710)</f>
        <v>0</v>
      </c>
      <c r="BL710" s="99">
        <f>SUMIFS(通讯通路门店!$AE:$AE,通讯通路门店!$S:$S,$G710)</f>
        <v>0</v>
      </c>
      <c r="BM710" s="99">
        <f>SUMIFS(通讯通路门店!$AF:$AF,通讯通路门店!$S:$S,$G710)</f>
        <v>0</v>
      </c>
      <c r="BN710" s="99">
        <f>SUMIFS(通讯通路门店!$AG:$AG,通讯通路门店!$S:$S,$G710)</f>
        <v>0</v>
      </c>
      <c r="BO710" s="99">
        <f>SUMIFS(通讯通路门店!$AH:$AH,通讯通路门店!$S:$S,$G710)</f>
        <v>0</v>
      </c>
      <c r="BP710" s="99">
        <f>SUMIFS(通讯通路门店!$AI:$AI,通讯通路门店!$S:$S,$G710)</f>
        <v>0</v>
      </c>
      <c r="BQ710" s="83"/>
    </row>
    <row r="711" spans="1:69">
      <c r="A711" s="99" t="str">
        <f>IFERROR(_xlfn.XLOOKUP($G711,通讯通路门店!$S$4:$S$993933,通讯通路门店!$A$4:$A$993933,0,0),"")</f>
        <v/>
      </c>
      <c r="B711" s="99" t="str">
        <f>IFERROR(_xlfn.XLOOKUP($G711,通讯通路门店!$S$4:$S$993933,通讯通路门店!$B$4:$B$993933,0,0),"")</f>
        <v/>
      </c>
      <c r="C711" s="99" t="str">
        <f>IFERROR(_xlfn.XLOOKUP($G711,通讯通路门店!$S$4:$S$993933,通讯通路门店!$C$4:$C$993933,0,0),"")</f>
        <v/>
      </c>
      <c r="D711" s="99" t="str">
        <f>IFERROR(_xlfn.XLOOKUP($G711,通讯通路门店!$S$4:$S$993933,通讯通路门店!$D$4:$D$993933,0,0),"")</f>
        <v/>
      </c>
      <c r="E711" s="83"/>
      <c r="F711" s="83"/>
      <c r="G711" s="101" t="e">
        <v>#N/A</v>
      </c>
      <c r="H711" s="102" t="str">
        <f>IFERROR(_xlfn.XLOOKUP($G711,通讯通路门店!$S$4:$S$993933,通讯通路门店!$R$4:$R$993933,0,0),"")</f>
        <v/>
      </c>
      <c r="I711" s="83"/>
      <c r="J711" s="83"/>
      <c r="K711" s="83"/>
      <c r="L711" s="83"/>
      <c r="M711" s="83"/>
      <c r="N711" s="83"/>
      <c r="O711" s="83"/>
      <c r="P711" s="83"/>
      <c r="Q711" s="83"/>
      <c r="R711" s="83"/>
      <c r="S711" s="83"/>
      <c r="T711" s="83"/>
      <c r="U711" s="99">
        <f>COUNTIF(通讯通路门店!$S:$S,$G711)</f>
        <v>0</v>
      </c>
      <c r="V711" s="99">
        <f>COUNTIFS(通讯通路门店!$S:$S,$G711,通讯通路门店!$J:$J,"综合卖场")</f>
        <v>0</v>
      </c>
      <c r="W711" s="99">
        <f>SUMIFS(通讯通路门店!$AJ:$AJ,通讯通路门店!$S:$S,通讯客户沙盘!$G711)</f>
        <v>0</v>
      </c>
      <c r="X711" s="99">
        <f t="shared" si="55"/>
        <v>0</v>
      </c>
      <c r="Y711" s="99">
        <f>COUNTIFS(通讯通路门店!$S:$S,$G711,通讯通路门店!$J:$J,"荣耀体验店")+COUNTIFS(通讯通路门店!$S:$S,$G711,通讯通路门店!$J:$J,"荣耀授权专卖店")</f>
        <v>0</v>
      </c>
      <c r="Z711" s="99">
        <f>COUNTIFS(通讯通路门店!$S:$S,$G711,通讯通路门店!$J:$J,"VIVO体验店")</f>
        <v>0</v>
      </c>
      <c r="AA711" s="99">
        <f>COUNTIFS(通讯通路门店!$S:$S,$G711,通讯通路门店!$J:$J,"OPPO体验店")</f>
        <v>0</v>
      </c>
      <c r="AB711" s="99">
        <f>COUNTIFS(通讯通路门店!$S:$S,$G711,通讯通路门店!$J:$J,"华为授权体验店")+COUNTIFS(通讯通路门店!$S:$S,$G711,通讯通路门店!$J:$J,"华为堡垒店")</f>
        <v>0</v>
      </c>
      <c r="AC711" s="99">
        <f>COUNTIFS(通讯通路门店!$S:$S,$G711,通讯通路门店!$J:$J,"小米体验店")</f>
        <v>0</v>
      </c>
      <c r="AD711" s="99">
        <f>COUNTIFS(通讯通路门店!$S:$S,$G711,通讯通路门店!$J:$J,"苹果体验店")</f>
        <v>0</v>
      </c>
      <c r="AE711" s="99">
        <f>COUNTIFS(通讯通路门店!$S:$S,$G711,通讯通路门店!$J:$J,"其他品牌专卖店")</f>
        <v>0</v>
      </c>
      <c r="AF711" s="99">
        <f>SUMIFS(通讯通路门店!$BI:$BI,通讯通路门店!$S:$S,$G711)</f>
        <v>0</v>
      </c>
      <c r="AG711" s="99">
        <f>SUMIFS(通讯通路门店!$BH:$BH,通讯通路门店!$S:$S,$G711)</f>
        <v>0</v>
      </c>
      <c r="AH711" s="99">
        <f t="shared" si="56"/>
        <v>0</v>
      </c>
      <c r="AI711" s="99">
        <f>SUMIFS(通讯通路门店!$BB:$BB,通讯通路门店!$S:$S,$G711)</f>
        <v>0</v>
      </c>
      <c r="AJ711" s="99">
        <f>SUMIFS(通讯通路门店!$BE:$BE,通讯通路门店!$S:$S,$G711)</f>
        <v>0</v>
      </c>
      <c r="AK711" s="99">
        <f>SUMIFS(通讯通路门店!$BG:$BG,通讯通路门店!$S:$S,$G711)</f>
        <v>0</v>
      </c>
      <c r="AL711" s="99">
        <f>SUMIFS(通讯通路门店!$BC:$BC,通讯通路门店!$S:$S,$G711)</f>
        <v>0</v>
      </c>
      <c r="AM711" s="99">
        <f>SUMIFS(通讯通路门店!$BD:$BD,通讯通路门店!$S:$S,$G711)</f>
        <v>0</v>
      </c>
      <c r="AN711" s="99">
        <f>SUMIFS(通讯通路门店!$BF:$BF,通讯通路门店!$S:$S,$G711)</f>
        <v>0</v>
      </c>
      <c r="AO711" s="99">
        <f t="shared" si="57"/>
        <v>0</v>
      </c>
      <c r="AP711" s="99">
        <f>SUMIFS(通讯通路门店!$K:$K,通讯通路门店!$S:$S,$G711)</f>
        <v>0</v>
      </c>
      <c r="AQ711" s="83"/>
      <c r="AR711" s="99">
        <f>SUMIFS(通讯通路门店!$T:$T,通讯通路门店!$S:$S,$G711)</f>
        <v>0</v>
      </c>
      <c r="AS711" s="99">
        <f>SUMIFS(通讯通路门店!$U:$U,通讯通路门店!$S:$S,$G711)</f>
        <v>0</v>
      </c>
      <c r="AT711" s="99">
        <f>SUMIFS(通讯通路门店!$V:$V,通讯通路门店!$S:$S,$G711)</f>
        <v>0</v>
      </c>
      <c r="AU711" s="99">
        <f>SUMIFS(通讯通路门店!$W:$W,通讯通路门店!$S:$S,$G711)</f>
        <v>0</v>
      </c>
      <c r="AV711" s="99">
        <f>SUMIFS(通讯通路门店!$Z:$Z,通讯通路门店!$S:$S,$G711)</f>
        <v>0</v>
      </c>
      <c r="AW711" s="99">
        <f>SUMIFS(通讯通路门店!$AB:$AB,通讯通路门店!$S:$S,$G711)</f>
        <v>0</v>
      </c>
      <c r="AX711" s="99">
        <f>SUMIFS(通讯通路门店!$X:$X,通讯通路门店!$S:$S,$G711)</f>
        <v>0</v>
      </c>
      <c r="AY711" s="99">
        <f>SUMIFS(通讯通路门店!$Y:$Y,通讯通路门店!$S:$S,$G711)</f>
        <v>0</v>
      </c>
      <c r="AZ711" s="99">
        <f>SUMIFS(通讯通路门店!$AA:$AA,通讯通路门店!$S:$S,$G711)</f>
        <v>0</v>
      </c>
      <c r="BA711" s="99">
        <f t="shared" si="58"/>
        <v>0</v>
      </c>
      <c r="BB711" s="99">
        <f t="shared" si="59"/>
        <v>0</v>
      </c>
      <c r="BC711" s="99">
        <f>SUMIFS(通讯通路门店!$W:$W,通讯通路门店!$S:$S,$G711,通讯通路门店!$J:$J,"荣耀体验店")+SUMIFS(通讯通路门店!$W:$W,通讯通路门店!$S:$S,$G711,通讯通路门店!$J:$J,"荣耀授权专卖店")</f>
        <v>0</v>
      </c>
      <c r="BD711" s="99">
        <f>SUMIFS(通讯通路门店!$Z:$Z,通讯通路门店!$S:$S,$G711,通讯通路门店!$J:$J,"VIVO体验店")</f>
        <v>0</v>
      </c>
      <c r="BE711" s="99">
        <f>SUMIFS(通讯通路门店!$AB:$AB,通讯通路门店!$S:$S,$G711,通讯通路门店!$J:$J,"OPPO体验店")</f>
        <v>0</v>
      </c>
      <c r="BF711" s="99">
        <f>SUMIFS(通讯通路门店!$X:$X,通讯通路门店!$S:$S,$G711,通讯通路门店!$J:$J,"华为授权体验店")+SUMIFS(通讯通路门店!$AA:$AA,通讯通路门店!$S:$S,$G711,通讯通路门店!$J:$J,"华为堡垒店")</f>
        <v>0</v>
      </c>
      <c r="BG711" s="99">
        <f>SUMIFS(通讯通路门店!$Y:$Y,通讯通路门店!$S:$S,$G711,通讯通路门店!$J:$J,"小米体验店")</f>
        <v>0</v>
      </c>
      <c r="BH711" s="99">
        <f>SUMIFS(通讯通路门店!$AA:$AA,通讯通路门店!$S:$S,$G711,通讯通路门店!$J:$J,"苹果体验店")</f>
        <v>0</v>
      </c>
      <c r="BI711" s="99">
        <f>SUMIFS(通讯通路门店!$K:$K,通讯通路门店!$S:$S,$G711,通讯通路门店!$J:$J,"其他品牌专卖店")</f>
        <v>0</v>
      </c>
      <c r="BJ711" s="99">
        <f>SUMIFS(通讯通路门店!$AC:$AC,通讯通路门店!$S:$S,$G711)</f>
        <v>0</v>
      </c>
      <c r="BK711" s="99">
        <f>SUMIFS(通讯通路门店!$AD:$AD,通讯通路门店!$S:$S,$G711)</f>
        <v>0</v>
      </c>
      <c r="BL711" s="99">
        <f>SUMIFS(通讯通路门店!$AE:$AE,通讯通路门店!$S:$S,$G711)</f>
        <v>0</v>
      </c>
      <c r="BM711" s="99">
        <f>SUMIFS(通讯通路门店!$AF:$AF,通讯通路门店!$S:$S,$G711)</f>
        <v>0</v>
      </c>
      <c r="BN711" s="99">
        <f>SUMIFS(通讯通路门店!$AG:$AG,通讯通路门店!$S:$S,$G711)</f>
        <v>0</v>
      </c>
      <c r="BO711" s="99">
        <f>SUMIFS(通讯通路门店!$AH:$AH,通讯通路门店!$S:$S,$G711)</f>
        <v>0</v>
      </c>
      <c r="BP711" s="99">
        <f>SUMIFS(通讯通路门店!$AI:$AI,通讯通路门店!$S:$S,$G711)</f>
        <v>0</v>
      </c>
      <c r="BQ711" s="83"/>
    </row>
    <row r="712" spans="1:69">
      <c r="A712" s="99" t="str">
        <f>IFERROR(_xlfn.XLOOKUP($G712,通讯通路门店!$S$4:$S$993933,通讯通路门店!$A$4:$A$993933,0,0),"")</f>
        <v/>
      </c>
      <c r="B712" s="99" t="str">
        <f>IFERROR(_xlfn.XLOOKUP($G712,通讯通路门店!$S$4:$S$993933,通讯通路门店!$B$4:$B$993933,0,0),"")</f>
        <v/>
      </c>
      <c r="C712" s="99" t="str">
        <f>IFERROR(_xlfn.XLOOKUP($G712,通讯通路门店!$S$4:$S$993933,通讯通路门店!$C$4:$C$993933,0,0),"")</f>
        <v/>
      </c>
      <c r="D712" s="99" t="str">
        <f>IFERROR(_xlfn.XLOOKUP($G712,通讯通路门店!$S$4:$S$993933,通讯通路门店!$D$4:$D$993933,0,0),"")</f>
        <v/>
      </c>
      <c r="E712" s="83"/>
      <c r="F712" s="83"/>
      <c r="G712" s="101" t="e">
        <v>#N/A</v>
      </c>
      <c r="H712" s="102" t="str">
        <f>IFERROR(_xlfn.XLOOKUP($G712,通讯通路门店!$S$4:$S$993933,通讯通路门店!$R$4:$R$993933,0,0),"")</f>
        <v/>
      </c>
      <c r="I712" s="83"/>
      <c r="J712" s="83"/>
      <c r="K712" s="83"/>
      <c r="L712" s="83"/>
      <c r="M712" s="83"/>
      <c r="N712" s="83"/>
      <c r="O712" s="83"/>
      <c r="P712" s="83"/>
      <c r="Q712" s="83"/>
      <c r="R712" s="83"/>
      <c r="S712" s="83"/>
      <c r="T712" s="83"/>
      <c r="U712" s="99">
        <f>COUNTIF(通讯通路门店!$S:$S,$G712)</f>
        <v>0</v>
      </c>
      <c r="V712" s="99">
        <f>COUNTIFS(通讯通路门店!$S:$S,$G712,通讯通路门店!$J:$J,"综合卖场")</f>
        <v>0</v>
      </c>
      <c r="W712" s="99">
        <f>SUMIFS(通讯通路门店!$AJ:$AJ,通讯通路门店!$S:$S,通讯客户沙盘!$G712)</f>
        <v>0</v>
      </c>
      <c r="X712" s="99">
        <f t="shared" si="55"/>
        <v>0</v>
      </c>
      <c r="Y712" s="99">
        <f>COUNTIFS(通讯通路门店!$S:$S,$G712,通讯通路门店!$J:$J,"荣耀体验店")+COUNTIFS(通讯通路门店!$S:$S,$G712,通讯通路门店!$J:$J,"荣耀授权专卖店")</f>
        <v>0</v>
      </c>
      <c r="Z712" s="99">
        <f>COUNTIFS(通讯通路门店!$S:$S,$G712,通讯通路门店!$J:$J,"VIVO体验店")</f>
        <v>0</v>
      </c>
      <c r="AA712" s="99">
        <f>COUNTIFS(通讯通路门店!$S:$S,$G712,通讯通路门店!$J:$J,"OPPO体验店")</f>
        <v>0</v>
      </c>
      <c r="AB712" s="99">
        <f>COUNTIFS(通讯通路门店!$S:$S,$G712,通讯通路门店!$J:$J,"华为授权体验店")+COUNTIFS(通讯通路门店!$S:$S,$G712,通讯通路门店!$J:$J,"华为堡垒店")</f>
        <v>0</v>
      </c>
      <c r="AC712" s="99">
        <f>COUNTIFS(通讯通路门店!$S:$S,$G712,通讯通路门店!$J:$J,"小米体验店")</f>
        <v>0</v>
      </c>
      <c r="AD712" s="99">
        <f>COUNTIFS(通讯通路门店!$S:$S,$G712,通讯通路门店!$J:$J,"苹果体验店")</f>
        <v>0</v>
      </c>
      <c r="AE712" s="99">
        <f>COUNTIFS(通讯通路门店!$S:$S,$G712,通讯通路门店!$J:$J,"其他品牌专卖店")</f>
        <v>0</v>
      </c>
      <c r="AF712" s="99">
        <f>SUMIFS(通讯通路门店!$BI:$BI,通讯通路门店!$S:$S,$G712)</f>
        <v>0</v>
      </c>
      <c r="AG712" s="99">
        <f>SUMIFS(通讯通路门店!$BH:$BH,通讯通路门店!$S:$S,$G712)</f>
        <v>0</v>
      </c>
      <c r="AH712" s="99">
        <f t="shared" si="56"/>
        <v>0</v>
      </c>
      <c r="AI712" s="99">
        <f>SUMIFS(通讯通路门店!$BB:$BB,通讯通路门店!$S:$S,$G712)</f>
        <v>0</v>
      </c>
      <c r="AJ712" s="99">
        <f>SUMIFS(通讯通路门店!$BE:$BE,通讯通路门店!$S:$S,$G712)</f>
        <v>0</v>
      </c>
      <c r="AK712" s="99">
        <f>SUMIFS(通讯通路门店!$BG:$BG,通讯通路门店!$S:$S,$G712)</f>
        <v>0</v>
      </c>
      <c r="AL712" s="99">
        <f>SUMIFS(通讯通路门店!$BC:$BC,通讯通路门店!$S:$S,$G712)</f>
        <v>0</v>
      </c>
      <c r="AM712" s="99">
        <f>SUMIFS(通讯通路门店!$BD:$BD,通讯通路门店!$S:$S,$G712)</f>
        <v>0</v>
      </c>
      <c r="AN712" s="99">
        <f>SUMIFS(通讯通路门店!$BF:$BF,通讯通路门店!$S:$S,$G712)</f>
        <v>0</v>
      </c>
      <c r="AO712" s="99">
        <f t="shared" si="57"/>
        <v>0</v>
      </c>
      <c r="AP712" s="99">
        <f>SUMIFS(通讯通路门店!$K:$K,通讯通路门店!$S:$S,$G712)</f>
        <v>0</v>
      </c>
      <c r="AQ712" s="83"/>
      <c r="AR712" s="99">
        <f>SUMIFS(通讯通路门店!$T:$T,通讯通路门店!$S:$S,$G712)</f>
        <v>0</v>
      </c>
      <c r="AS712" s="99">
        <f>SUMIFS(通讯通路门店!$U:$U,通讯通路门店!$S:$S,$G712)</f>
        <v>0</v>
      </c>
      <c r="AT712" s="99">
        <f>SUMIFS(通讯通路门店!$V:$V,通讯通路门店!$S:$S,$G712)</f>
        <v>0</v>
      </c>
      <c r="AU712" s="99">
        <f>SUMIFS(通讯通路门店!$W:$W,通讯通路门店!$S:$S,$G712)</f>
        <v>0</v>
      </c>
      <c r="AV712" s="99">
        <f>SUMIFS(通讯通路门店!$Z:$Z,通讯通路门店!$S:$S,$G712)</f>
        <v>0</v>
      </c>
      <c r="AW712" s="99">
        <f>SUMIFS(通讯通路门店!$AB:$AB,通讯通路门店!$S:$S,$G712)</f>
        <v>0</v>
      </c>
      <c r="AX712" s="99">
        <f>SUMIFS(通讯通路门店!$X:$X,通讯通路门店!$S:$S,$G712)</f>
        <v>0</v>
      </c>
      <c r="AY712" s="99">
        <f>SUMIFS(通讯通路门店!$Y:$Y,通讯通路门店!$S:$S,$G712)</f>
        <v>0</v>
      </c>
      <c r="AZ712" s="99">
        <f>SUMIFS(通讯通路门店!$AA:$AA,通讯通路门店!$S:$S,$G712)</f>
        <v>0</v>
      </c>
      <c r="BA712" s="99">
        <f t="shared" si="58"/>
        <v>0</v>
      </c>
      <c r="BB712" s="99">
        <f t="shared" si="59"/>
        <v>0</v>
      </c>
      <c r="BC712" s="99">
        <f>SUMIFS(通讯通路门店!$W:$W,通讯通路门店!$S:$S,$G712,通讯通路门店!$J:$J,"荣耀体验店")+SUMIFS(通讯通路门店!$W:$W,通讯通路门店!$S:$S,$G712,通讯通路门店!$J:$J,"荣耀授权专卖店")</f>
        <v>0</v>
      </c>
      <c r="BD712" s="99">
        <f>SUMIFS(通讯通路门店!$Z:$Z,通讯通路门店!$S:$S,$G712,通讯通路门店!$J:$J,"VIVO体验店")</f>
        <v>0</v>
      </c>
      <c r="BE712" s="99">
        <f>SUMIFS(通讯通路门店!$AB:$AB,通讯通路门店!$S:$S,$G712,通讯通路门店!$J:$J,"OPPO体验店")</f>
        <v>0</v>
      </c>
      <c r="BF712" s="99">
        <f>SUMIFS(通讯通路门店!$X:$X,通讯通路门店!$S:$S,$G712,通讯通路门店!$J:$J,"华为授权体验店")+SUMIFS(通讯通路门店!$AA:$AA,通讯通路门店!$S:$S,$G712,通讯通路门店!$J:$J,"华为堡垒店")</f>
        <v>0</v>
      </c>
      <c r="BG712" s="99">
        <f>SUMIFS(通讯通路门店!$Y:$Y,通讯通路门店!$S:$S,$G712,通讯通路门店!$J:$J,"小米体验店")</f>
        <v>0</v>
      </c>
      <c r="BH712" s="99">
        <f>SUMIFS(通讯通路门店!$AA:$AA,通讯通路门店!$S:$S,$G712,通讯通路门店!$J:$J,"苹果体验店")</f>
        <v>0</v>
      </c>
      <c r="BI712" s="99">
        <f>SUMIFS(通讯通路门店!$K:$K,通讯通路门店!$S:$S,$G712,通讯通路门店!$J:$J,"其他品牌专卖店")</f>
        <v>0</v>
      </c>
      <c r="BJ712" s="99">
        <f>SUMIFS(通讯通路门店!$AC:$AC,通讯通路门店!$S:$S,$G712)</f>
        <v>0</v>
      </c>
      <c r="BK712" s="99">
        <f>SUMIFS(通讯通路门店!$AD:$AD,通讯通路门店!$S:$S,$G712)</f>
        <v>0</v>
      </c>
      <c r="BL712" s="99">
        <f>SUMIFS(通讯通路门店!$AE:$AE,通讯通路门店!$S:$S,$G712)</f>
        <v>0</v>
      </c>
      <c r="BM712" s="99">
        <f>SUMIFS(通讯通路门店!$AF:$AF,通讯通路门店!$S:$S,$G712)</f>
        <v>0</v>
      </c>
      <c r="BN712" s="99">
        <f>SUMIFS(通讯通路门店!$AG:$AG,通讯通路门店!$S:$S,$G712)</f>
        <v>0</v>
      </c>
      <c r="BO712" s="99">
        <f>SUMIFS(通讯通路门店!$AH:$AH,通讯通路门店!$S:$S,$G712)</f>
        <v>0</v>
      </c>
      <c r="BP712" s="99">
        <f>SUMIFS(通讯通路门店!$AI:$AI,通讯通路门店!$S:$S,$G712)</f>
        <v>0</v>
      </c>
      <c r="BQ712" s="83"/>
    </row>
    <row r="713" spans="1:69">
      <c r="A713" s="99" t="str">
        <f>IFERROR(_xlfn.XLOOKUP($G713,通讯通路门店!$S$4:$S$993933,通讯通路门店!$A$4:$A$993933,0,0),"")</f>
        <v/>
      </c>
      <c r="B713" s="99" t="str">
        <f>IFERROR(_xlfn.XLOOKUP($G713,通讯通路门店!$S$4:$S$993933,通讯通路门店!$B$4:$B$993933,0,0),"")</f>
        <v/>
      </c>
      <c r="C713" s="99" t="str">
        <f>IFERROR(_xlfn.XLOOKUP($G713,通讯通路门店!$S$4:$S$993933,通讯通路门店!$C$4:$C$993933,0,0),"")</f>
        <v/>
      </c>
      <c r="D713" s="99" t="str">
        <f>IFERROR(_xlfn.XLOOKUP($G713,通讯通路门店!$S$4:$S$993933,通讯通路门店!$D$4:$D$993933,0,0),"")</f>
        <v/>
      </c>
      <c r="E713" s="83"/>
      <c r="F713" s="83"/>
      <c r="G713" s="101" t="e">
        <v>#N/A</v>
      </c>
      <c r="H713" s="102" t="str">
        <f>IFERROR(_xlfn.XLOOKUP($G713,通讯通路门店!$S$4:$S$993933,通讯通路门店!$R$4:$R$993933,0,0),"")</f>
        <v/>
      </c>
      <c r="I713" s="83"/>
      <c r="J713" s="83"/>
      <c r="K713" s="83"/>
      <c r="L713" s="83"/>
      <c r="M713" s="83"/>
      <c r="N713" s="83"/>
      <c r="O713" s="83"/>
      <c r="P713" s="83"/>
      <c r="Q713" s="83"/>
      <c r="R713" s="83"/>
      <c r="S713" s="83"/>
      <c r="T713" s="83"/>
      <c r="U713" s="99">
        <f>COUNTIF(通讯通路门店!$S:$S,$G713)</f>
        <v>0</v>
      </c>
      <c r="V713" s="99">
        <f>COUNTIFS(通讯通路门店!$S:$S,$G713,通讯通路门店!$J:$J,"综合卖场")</f>
        <v>0</v>
      </c>
      <c r="W713" s="99">
        <f>SUMIFS(通讯通路门店!$AJ:$AJ,通讯通路门店!$S:$S,通讯客户沙盘!$G713)</f>
        <v>0</v>
      </c>
      <c r="X713" s="99">
        <f t="shared" si="55"/>
        <v>0</v>
      </c>
      <c r="Y713" s="99">
        <f>COUNTIFS(通讯通路门店!$S:$S,$G713,通讯通路门店!$J:$J,"荣耀体验店")+COUNTIFS(通讯通路门店!$S:$S,$G713,通讯通路门店!$J:$J,"荣耀授权专卖店")</f>
        <v>0</v>
      </c>
      <c r="Z713" s="99">
        <f>COUNTIFS(通讯通路门店!$S:$S,$G713,通讯通路门店!$J:$J,"VIVO体验店")</f>
        <v>0</v>
      </c>
      <c r="AA713" s="99">
        <f>COUNTIFS(通讯通路门店!$S:$S,$G713,通讯通路门店!$J:$J,"OPPO体验店")</f>
        <v>0</v>
      </c>
      <c r="AB713" s="99">
        <f>COUNTIFS(通讯通路门店!$S:$S,$G713,通讯通路门店!$J:$J,"华为授权体验店")+COUNTIFS(通讯通路门店!$S:$S,$G713,通讯通路门店!$J:$J,"华为堡垒店")</f>
        <v>0</v>
      </c>
      <c r="AC713" s="99">
        <f>COUNTIFS(通讯通路门店!$S:$S,$G713,通讯通路门店!$J:$J,"小米体验店")</f>
        <v>0</v>
      </c>
      <c r="AD713" s="99">
        <f>COUNTIFS(通讯通路门店!$S:$S,$G713,通讯通路门店!$J:$J,"苹果体验店")</f>
        <v>0</v>
      </c>
      <c r="AE713" s="99">
        <f>COUNTIFS(通讯通路门店!$S:$S,$G713,通讯通路门店!$J:$J,"其他品牌专卖店")</f>
        <v>0</v>
      </c>
      <c r="AF713" s="99">
        <f>SUMIFS(通讯通路门店!$BI:$BI,通讯通路门店!$S:$S,$G713)</f>
        <v>0</v>
      </c>
      <c r="AG713" s="99">
        <f>SUMIFS(通讯通路门店!$BH:$BH,通讯通路门店!$S:$S,$G713)</f>
        <v>0</v>
      </c>
      <c r="AH713" s="99">
        <f t="shared" si="56"/>
        <v>0</v>
      </c>
      <c r="AI713" s="99">
        <f>SUMIFS(通讯通路门店!$BB:$BB,通讯通路门店!$S:$S,$G713)</f>
        <v>0</v>
      </c>
      <c r="AJ713" s="99">
        <f>SUMIFS(通讯通路门店!$BE:$BE,通讯通路门店!$S:$S,$G713)</f>
        <v>0</v>
      </c>
      <c r="AK713" s="99">
        <f>SUMIFS(通讯通路门店!$BG:$BG,通讯通路门店!$S:$S,$G713)</f>
        <v>0</v>
      </c>
      <c r="AL713" s="99">
        <f>SUMIFS(通讯通路门店!$BC:$BC,通讯通路门店!$S:$S,$G713)</f>
        <v>0</v>
      </c>
      <c r="AM713" s="99">
        <f>SUMIFS(通讯通路门店!$BD:$BD,通讯通路门店!$S:$S,$G713)</f>
        <v>0</v>
      </c>
      <c r="AN713" s="99">
        <f>SUMIFS(通讯通路门店!$BF:$BF,通讯通路门店!$S:$S,$G713)</f>
        <v>0</v>
      </c>
      <c r="AO713" s="99">
        <f t="shared" si="57"/>
        <v>0</v>
      </c>
      <c r="AP713" s="99">
        <f>SUMIFS(通讯通路门店!$K:$K,通讯通路门店!$S:$S,$G713)</f>
        <v>0</v>
      </c>
      <c r="AQ713" s="83"/>
      <c r="AR713" s="99">
        <f>SUMIFS(通讯通路门店!$T:$T,通讯通路门店!$S:$S,$G713)</f>
        <v>0</v>
      </c>
      <c r="AS713" s="99">
        <f>SUMIFS(通讯通路门店!$U:$U,通讯通路门店!$S:$S,$G713)</f>
        <v>0</v>
      </c>
      <c r="AT713" s="99">
        <f>SUMIFS(通讯通路门店!$V:$V,通讯通路门店!$S:$S,$G713)</f>
        <v>0</v>
      </c>
      <c r="AU713" s="99">
        <f>SUMIFS(通讯通路门店!$W:$W,通讯通路门店!$S:$S,$G713)</f>
        <v>0</v>
      </c>
      <c r="AV713" s="99">
        <f>SUMIFS(通讯通路门店!$Z:$Z,通讯通路门店!$S:$S,$G713)</f>
        <v>0</v>
      </c>
      <c r="AW713" s="99">
        <f>SUMIFS(通讯通路门店!$AB:$AB,通讯通路门店!$S:$S,$G713)</f>
        <v>0</v>
      </c>
      <c r="AX713" s="99">
        <f>SUMIFS(通讯通路门店!$X:$X,通讯通路门店!$S:$S,$G713)</f>
        <v>0</v>
      </c>
      <c r="AY713" s="99">
        <f>SUMIFS(通讯通路门店!$Y:$Y,通讯通路门店!$S:$S,$G713)</f>
        <v>0</v>
      </c>
      <c r="AZ713" s="99">
        <f>SUMIFS(通讯通路门店!$AA:$AA,通讯通路门店!$S:$S,$G713)</f>
        <v>0</v>
      </c>
      <c r="BA713" s="99">
        <f t="shared" si="58"/>
        <v>0</v>
      </c>
      <c r="BB713" s="99">
        <f t="shared" si="59"/>
        <v>0</v>
      </c>
      <c r="BC713" s="99">
        <f>SUMIFS(通讯通路门店!$W:$W,通讯通路门店!$S:$S,$G713,通讯通路门店!$J:$J,"荣耀体验店")+SUMIFS(通讯通路门店!$W:$W,通讯通路门店!$S:$S,$G713,通讯通路门店!$J:$J,"荣耀授权专卖店")</f>
        <v>0</v>
      </c>
      <c r="BD713" s="99">
        <f>SUMIFS(通讯通路门店!$Z:$Z,通讯通路门店!$S:$S,$G713,通讯通路门店!$J:$J,"VIVO体验店")</f>
        <v>0</v>
      </c>
      <c r="BE713" s="99">
        <f>SUMIFS(通讯通路门店!$AB:$AB,通讯通路门店!$S:$S,$G713,通讯通路门店!$J:$J,"OPPO体验店")</f>
        <v>0</v>
      </c>
      <c r="BF713" s="99">
        <f>SUMIFS(通讯通路门店!$X:$X,通讯通路门店!$S:$S,$G713,通讯通路门店!$J:$J,"华为授权体验店")+SUMIFS(通讯通路门店!$AA:$AA,通讯通路门店!$S:$S,$G713,通讯通路门店!$J:$J,"华为堡垒店")</f>
        <v>0</v>
      </c>
      <c r="BG713" s="99">
        <f>SUMIFS(通讯通路门店!$Y:$Y,通讯通路门店!$S:$S,$G713,通讯通路门店!$J:$J,"小米体验店")</f>
        <v>0</v>
      </c>
      <c r="BH713" s="99">
        <f>SUMIFS(通讯通路门店!$AA:$AA,通讯通路门店!$S:$S,$G713,通讯通路门店!$J:$J,"苹果体验店")</f>
        <v>0</v>
      </c>
      <c r="BI713" s="99">
        <f>SUMIFS(通讯通路门店!$K:$K,通讯通路门店!$S:$S,$G713,通讯通路门店!$J:$J,"其他品牌专卖店")</f>
        <v>0</v>
      </c>
      <c r="BJ713" s="99">
        <f>SUMIFS(通讯通路门店!$AC:$AC,通讯通路门店!$S:$S,$G713)</f>
        <v>0</v>
      </c>
      <c r="BK713" s="99">
        <f>SUMIFS(通讯通路门店!$AD:$AD,通讯通路门店!$S:$S,$G713)</f>
        <v>0</v>
      </c>
      <c r="BL713" s="99">
        <f>SUMIFS(通讯通路门店!$AE:$AE,通讯通路门店!$S:$S,$G713)</f>
        <v>0</v>
      </c>
      <c r="BM713" s="99">
        <f>SUMIFS(通讯通路门店!$AF:$AF,通讯通路门店!$S:$S,$G713)</f>
        <v>0</v>
      </c>
      <c r="BN713" s="99">
        <f>SUMIFS(通讯通路门店!$AG:$AG,通讯通路门店!$S:$S,$G713)</f>
        <v>0</v>
      </c>
      <c r="BO713" s="99">
        <f>SUMIFS(通讯通路门店!$AH:$AH,通讯通路门店!$S:$S,$G713)</f>
        <v>0</v>
      </c>
      <c r="BP713" s="99">
        <f>SUMIFS(通讯通路门店!$AI:$AI,通讯通路门店!$S:$S,$G713)</f>
        <v>0</v>
      </c>
      <c r="BQ713" s="83"/>
    </row>
    <row r="714" spans="1:69">
      <c r="A714" s="99" t="str">
        <f>IFERROR(_xlfn.XLOOKUP($G714,通讯通路门店!$S$4:$S$993933,通讯通路门店!$A$4:$A$993933,0,0),"")</f>
        <v/>
      </c>
      <c r="B714" s="99" t="str">
        <f>IFERROR(_xlfn.XLOOKUP($G714,通讯通路门店!$S$4:$S$993933,通讯通路门店!$B$4:$B$993933,0,0),"")</f>
        <v/>
      </c>
      <c r="C714" s="99" t="str">
        <f>IFERROR(_xlfn.XLOOKUP($G714,通讯通路门店!$S$4:$S$993933,通讯通路门店!$C$4:$C$993933,0,0),"")</f>
        <v/>
      </c>
      <c r="D714" s="99" t="str">
        <f>IFERROR(_xlfn.XLOOKUP($G714,通讯通路门店!$S$4:$S$993933,通讯通路门店!$D$4:$D$993933,0,0),"")</f>
        <v/>
      </c>
      <c r="E714" s="83"/>
      <c r="F714" s="83"/>
      <c r="G714" s="101" t="e">
        <v>#N/A</v>
      </c>
      <c r="H714" s="102" t="str">
        <f>IFERROR(_xlfn.XLOOKUP($G714,通讯通路门店!$S$4:$S$993933,通讯通路门店!$R$4:$R$993933,0,0),"")</f>
        <v/>
      </c>
      <c r="I714" s="83"/>
      <c r="J714" s="83"/>
      <c r="K714" s="83"/>
      <c r="L714" s="83"/>
      <c r="M714" s="83"/>
      <c r="N714" s="83"/>
      <c r="O714" s="83"/>
      <c r="P714" s="83"/>
      <c r="Q714" s="83"/>
      <c r="R714" s="83"/>
      <c r="S714" s="83"/>
      <c r="T714" s="83"/>
      <c r="U714" s="99">
        <f>COUNTIF(通讯通路门店!$S:$S,$G714)</f>
        <v>0</v>
      </c>
      <c r="V714" s="99">
        <f>COUNTIFS(通讯通路门店!$S:$S,$G714,通讯通路门店!$J:$J,"综合卖场")</f>
        <v>0</v>
      </c>
      <c r="W714" s="99">
        <f>SUMIFS(通讯通路门店!$AJ:$AJ,通讯通路门店!$S:$S,通讯客户沙盘!$G714)</f>
        <v>0</v>
      </c>
      <c r="X714" s="99">
        <f t="shared" si="55"/>
        <v>0</v>
      </c>
      <c r="Y714" s="99">
        <f>COUNTIFS(通讯通路门店!$S:$S,$G714,通讯通路门店!$J:$J,"荣耀体验店")+COUNTIFS(通讯通路门店!$S:$S,$G714,通讯通路门店!$J:$J,"荣耀授权专卖店")</f>
        <v>0</v>
      </c>
      <c r="Z714" s="99">
        <f>COUNTIFS(通讯通路门店!$S:$S,$G714,通讯通路门店!$J:$J,"VIVO体验店")</f>
        <v>0</v>
      </c>
      <c r="AA714" s="99">
        <f>COUNTIFS(通讯通路门店!$S:$S,$G714,通讯通路门店!$J:$J,"OPPO体验店")</f>
        <v>0</v>
      </c>
      <c r="AB714" s="99">
        <f>COUNTIFS(通讯通路门店!$S:$S,$G714,通讯通路门店!$J:$J,"华为授权体验店")+COUNTIFS(通讯通路门店!$S:$S,$G714,通讯通路门店!$J:$J,"华为堡垒店")</f>
        <v>0</v>
      </c>
      <c r="AC714" s="99">
        <f>COUNTIFS(通讯通路门店!$S:$S,$G714,通讯通路门店!$J:$J,"小米体验店")</f>
        <v>0</v>
      </c>
      <c r="AD714" s="99">
        <f>COUNTIFS(通讯通路门店!$S:$S,$G714,通讯通路门店!$J:$J,"苹果体验店")</f>
        <v>0</v>
      </c>
      <c r="AE714" s="99">
        <f>COUNTIFS(通讯通路门店!$S:$S,$G714,通讯通路门店!$J:$J,"其他品牌专卖店")</f>
        <v>0</v>
      </c>
      <c r="AF714" s="99">
        <f>SUMIFS(通讯通路门店!$BI:$BI,通讯通路门店!$S:$S,$G714)</f>
        <v>0</v>
      </c>
      <c r="AG714" s="99">
        <f>SUMIFS(通讯通路门店!$BH:$BH,通讯通路门店!$S:$S,$G714)</f>
        <v>0</v>
      </c>
      <c r="AH714" s="99">
        <f t="shared" si="56"/>
        <v>0</v>
      </c>
      <c r="AI714" s="99">
        <f>SUMIFS(通讯通路门店!$BB:$BB,通讯通路门店!$S:$S,$G714)</f>
        <v>0</v>
      </c>
      <c r="AJ714" s="99">
        <f>SUMIFS(通讯通路门店!$BE:$BE,通讯通路门店!$S:$S,$G714)</f>
        <v>0</v>
      </c>
      <c r="AK714" s="99">
        <f>SUMIFS(通讯通路门店!$BG:$BG,通讯通路门店!$S:$S,$G714)</f>
        <v>0</v>
      </c>
      <c r="AL714" s="99">
        <f>SUMIFS(通讯通路门店!$BC:$BC,通讯通路门店!$S:$S,$G714)</f>
        <v>0</v>
      </c>
      <c r="AM714" s="99">
        <f>SUMIFS(通讯通路门店!$BD:$BD,通讯通路门店!$S:$S,$G714)</f>
        <v>0</v>
      </c>
      <c r="AN714" s="99">
        <f>SUMIFS(通讯通路门店!$BF:$BF,通讯通路门店!$S:$S,$G714)</f>
        <v>0</v>
      </c>
      <c r="AO714" s="99">
        <f t="shared" si="57"/>
        <v>0</v>
      </c>
      <c r="AP714" s="99">
        <f>SUMIFS(通讯通路门店!$K:$K,通讯通路门店!$S:$S,$G714)</f>
        <v>0</v>
      </c>
      <c r="AQ714" s="83"/>
      <c r="AR714" s="99">
        <f>SUMIFS(通讯通路门店!$T:$T,通讯通路门店!$S:$S,$G714)</f>
        <v>0</v>
      </c>
      <c r="AS714" s="99">
        <f>SUMIFS(通讯通路门店!$U:$U,通讯通路门店!$S:$S,$G714)</f>
        <v>0</v>
      </c>
      <c r="AT714" s="99">
        <f>SUMIFS(通讯通路门店!$V:$V,通讯通路门店!$S:$S,$G714)</f>
        <v>0</v>
      </c>
      <c r="AU714" s="99">
        <f>SUMIFS(通讯通路门店!$W:$W,通讯通路门店!$S:$S,$G714)</f>
        <v>0</v>
      </c>
      <c r="AV714" s="99">
        <f>SUMIFS(通讯通路门店!$Z:$Z,通讯通路门店!$S:$S,$G714)</f>
        <v>0</v>
      </c>
      <c r="AW714" s="99">
        <f>SUMIFS(通讯通路门店!$AB:$AB,通讯通路门店!$S:$S,$G714)</f>
        <v>0</v>
      </c>
      <c r="AX714" s="99">
        <f>SUMIFS(通讯通路门店!$X:$X,通讯通路门店!$S:$S,$G714)</f>
        <v>0</v>
      </c>
      <c r="AY714" s="99">
        <f>SUMIFS(通讯通路门店!$Y:$Y,通讯通路门店!$S:$S,$G714)</f>
        <v>0</v>
      </c>
      <c r="AZ714" s="99">
        <f>SUMIFS(通讯通路门店!$AA:$AA,通讯通路门店!$S:$S,$G714)</f>
        <v>0</v>
      </c>
      <c r="BA714" s="99">
        <f t="shared" si="58"/>
        <v>0</v>
      </c>
      <c r="BB714" s="99">
        <f t="shared" si="59"/>
        <v>0</v>
      </c>
      <c r="BC714" s="99">
        <f>SUMIFS(通讯通路门店!$W:$W,通讯通路门店!$S:$S,$G714,通讯通路门店!$J:$J,"荣耀体验店")+SUMIFS(通讯通路门店!$W:$W,通讯通路门店!$S:$S,$G714,通讯通路门店!$J:$J,"荣耀授权专卖店")</f>
        <v>0</v>
      </c>
      <c r="BD714" s="99">
        <f>SUMIFS(通讯通路门店!$Z:$Z,通讯通路门店!$S:$S,$G714,通讯通路门店!$J:$J,"VIVO体验店")</f>
        <v>0</v>
      </c>
      <c r="BE714" s="99">
        <f>SUMIFS(通讯通路门店!$AB:$AB,通讯通路门店!$S:$S,$G714,通讯通路门店!$J:$J,"OPPO体验店")</f>
        <v>0</v>
      </c>
      <c r="BF714" s="99">
        <f>SUMIFS(通讯通路门店!$X:$X,通讯通路门店!$S:$S,$G714,通讯通路门店!$J:$J,"华为授权体验店")+SUMIFS(通讯通路门店!$AA:$AA,通讯通路门店!$S:$S,$G714,通讯通路门店!$J:$J,"华为堡垒店")</f>
        <v>0</v>
      </c>
      <c r="BG714" s="99">
        <f>SUMIFS(通讯通路门店!$Y:$Y,通讯通路门店!$S:$S,$G714,通讯通路门店!$J:$J,"小米体验店")</f>
        <v>0</v>
      </c>
      <c r="BH714" s="99">
        <f>SUMIFS(通讯通路门店!$AA:$AA,通讯通路门店!$S:$S,$G714,通讯通路门店!$J:$J,"苹果体验店")</f>
        <v>0</v>
      </c>
      <c r="BI714" s="99">
        <f>SUMIFS(通讯通路门店!$K:$K,通讯通路门店!$S:$S,$G714,通讯通路门店!$J:$J,"其他品牌专卖店")</f>
        <v>0</v>
      </c>
      <c r="BJ714" s="99">
        <f>SUMIFS(通讯通路门店!$AC:$AC,通讯通路门店!$S:$S,$G714)</f>
        <v>0</v>
      </c>
      <c r="BK714" s="99">
        <f>SUMIFS(通讯通路门店!$AD:$AD,通讯通路门店!$S:$S,$G714)</f>
        <v>0</v>
      </c>
      <c r="BL714" s="99">
        <f>SUMIFS(通讯通路门店!$AE:$AE,通讯通路门店!$S:$S,$G714)</f>
        <v>0</v>
      </c>
      <c r="BM714" s="99">
        <f>SUMIFS(通讯通路门店!$AF:$AF,通讯通路门店!$S:$S,$G714)</f>
        <v>0</v>
      </c>
      <c r="BN714" s="99">
        <f>SUMIFS(通讯通路门店!$AG:$AG,通讯通路门店!$S:$S,$G714)</f>
        <v>0</v>
      </c>
      <c r="BO714" s="99">
        <f>SUMIFS(通讯通路门店!$AH:$AH,通讯通路门店!$S:$S,$G714)</f>
        <v>0</v>
      </c>
      <c r="BP714" s="99">
        <f>SUMIFS(通讯通路门店!$AI:$AI,通讯通路门店!$S:$S,$G714)</f>
        <v>0</v>
      </c>
      <c r="BQ714" s="83"/>
    </row>
    <row r="715" spans="1:69">
      <c r="A715" s="99" t="str">
        <f>IFERROR(_xlfn.XLOOKUP($G715,通讯通路门店!$S$4:$S$993933,通讯通路门店!$A$4:$A$993933,0,0),"")</f>
        <v/>
      </c>
      <c r="B715" s="99" t="str">
        <f>IFERROR(_xlfn.XLOOKUP($G715,通讯通路门店!$S$4:$S$993933,通讯通路门店!$B$4:$B$993933,0,0),"")</f>
        <v/>
      </c>
      <c r="C715" s="99" t="str">
        <f>IFERROR(_xlfn.XLOOKUP($G715,通讯通路门店!$S$4:$S$993933,通讯通路门店!$C$4:$C$993933,0,0),"")</f>
        <v/>
      </c>
      <c r="D715" s="99" t="str">
        <f>IFERROR(_xlfn.XLOOKUP($G715,通讯通路门店!$S$4:$S$993933,通讯通路门店!$D$4:$D$993933,0,0),"")</f>
        <v/>
      </c>
      <c r="E715" s="83"/>
      <c r="F715" s="83"/>
      <c r="G715" s="101" t="e">
        <v>#N/A</v>
      </c>
      <c r="H715" s="102" t="str">
        <f>IFERROR(_xlfn.XLOOKUP($G715,通讯通路门店!$S$4:$S$993933,通讯通路门店!$R$4:$R$993933,0,0),"")</f>
        <v/>
      </c>
      <c r="I715" s="83"/>
      <c r="J715" s="83"/>
      <c r="K715" s="83"/>
      <c r="L715" s="83"/>
      <c r="M715" s="83"/>
      <c r="N715" s="83"/>
      <c r="O715" s="83"/>
      <c r="P715" s="83"/>
      <c r="Q715" s="83"/>
      <c r="R715" s="83"/>
      <c r="S715" s="83"/>
      <c r="T715" s="83"/>
      <c r="U715" s="99">
        <f>COUNTIF(通讯通路门店!$S:$S,$G715)</f>
        <v>0</v>
      </c>
      <c r="V715" s="99">
        <f>COUNTIFS(通讯通路门店!$S:$S,$G715,通讯通路门店!$J:$J,"综合卖场")</f>
        <v>0</v>
      </c>
      <c r="W715" s="99">
        <f>SUMIFS(通讯通路门店!$AJ:$AJ,通讯通路门店!$S:$S,通讯客户沙盘!$G715)</f>
        <v>0</v>
      </c>
      <c r="X715" s="99">
        <f t="shared" si="55"/>
        <v>0</v>
      </c>
      <c r="Y715" s="99">
        <f>COUNTIFS(通讯通路门店!$S:$S,$G715,通讯通路门店!$J:$J,"荣耀体验店")+COUNTIFS(通讯通路门店!$S:$S,$G715,通讯通路门店!$J:$J,"荣耀授权专卖店")</f>
        <v>0</v>
      </c>
      <c r="Z715" s="99">
        <f>COUNTIFS(通讯通路门店!$S:$S,$G715,通讯通路门店!$J:$J,"VIVO体验店")</f>
        <v>0</v>
      </c>
      <c r="AA715" s="99">
        <f>COUNTIFS(通讯通路门店!$S:$S,$G715,通讯通路门店!$J:$J,"OPPO体验店")</f>
        <v>0</v>
      </c>
      <c r="AB715" s="99">
        <f>COUNTIFS(通讯通路门店!$S:$S,$G715,通讯通路门店!$J:$J,"华为授权体验店")+COUNTIFS(通讯通路门店!$S:$S,$G715,通讯通路门店!$J:$J,"华为堡垒店")</f>
        <v>0</v>
      </c>
      <c r="AC715" s="99">
        <f>COUNTIFS(通讯通路门店!$S:$S,$G715,通讯通路门店!$J:$J,"小米体验店")</f>
        <v>0</v>
      </c>
      <c r="AD715" s="99">
        <f>COUNTIFS(通讯通路门店!$S:$S,$G715,通讯通路门店!$J:$J,"苹果体验店")</f>
        <v>0</v>
      </c>
      <c r="AE715" s="99">
        <f>COUNTIFS(通讯通路门店!$S:$S,$G715,通讯通路门店!$J:$J,"其他品牌专卖店")</f>
        <v>0</v>
      </c>
      <c r="AF715" s="99">
        <f>SUMIFS(通讯通路门店!$BI:$BI,通讯通路门店!$S:$S,$G715)</f>
        <v>0</v>
      </c>
      <c r="AG715" s="99">
        <f>SUMIFS(通讯通路门店!$BH:$BH,通讯通路门店!$S:$S,$G715)</f>
        <v>0</v>
      </c>
      <c r="AH715" s="99">
        <f t="shared" si="56"/>
        <v>0</v>
      </c>
      <c r="AI715" s="99">
        <f>SUMIFS(通讯通路门店!$BB:$BB,通讯通路门店!$S:$S,$G715)</f>
        <v>0</v>
      </c>
      <c r="AJ715" s="99">
        <f>SUMIFS(通讯通路门店!$BE:$BE,通讯通路门店!$S:$S,$G715)</f>
        <v>0</v>
      </c>
      <c r="AK715" s="99">
        <f>SUMIFS(通讯通路门店!$BG:$BG,通讯通路门店!$S:$S,$G715)</f>
        <v>0</v>
      </c>
      <c r="AL715" s="99">
        <f>SUMIFS(通讯通路门店!$BC:$BC,通讯通路门店!$S:$S,$G715)</f>
        <v>0</v>
      </c>
      <c r="AM715" s="99">
        <f>SUMIFS(通讯通路门店!$BD:$BD,通讯通路门店!$S:$S,$G715)</f>
        <v>0</v>
      </c>
      <c r="AN715" s="99">
        <f>SUMIFS(通讯通路门店!$BF:$BF,通讯通路门店!$S:$S,$G715)</f>
        <v>0</v>
      </c>
      <c r="AO715" s="99">
        <f t="shared" si="57"/>
        <v>0</v>
      </c>
      <c r="AP715" s="99">
        <f>SUMIFS(通讯通路门店!$K:$K,通讯通路门店!$S:$S,$G715)</f>
        <v>0</v>
      </c>
      <c r="AQ715" s="83"/>
      <c r="AR715" s="99">
        <f>SUMIFS(通讯通路门店!$T:$T,通讯通路门店!$S:$S,$G715)</f>
        <v>0</v>
      </c>
      <c r="AS715" s="99">
        <f>SUMIFS(通讯通路门店!$U:$U,通讯通路门店!$S:$S,$G715)</f>
        <v>0</v>
      </c>
      <c r="AT715" s="99">
        <f>SUMIFS(通讯通路门店!$V:$V,通讯通路门店!$S:$S,$G715)</f>
        <v>0</v>
      </c>
      <c r="AU715" s="99">
        <f>SUMIFS(通讯通路门店!$W:$W,通讯通路门店!$S:$S,$G715)</f>
        <v>0</v>
      </c>
      <c r="AV715" s="99">
        <f>SUMIFS(通讯通路门店!$Z:$Z,通讯通路门店!$S:$S,$G715)</f>
        <v>0</v>
      </c>
      <c r="AW715" s="99">
        <f>SUMIFS(通讯通路门店!$AB:$AB,通讯通路门店!$S:$S,$G715)</f>
        <v>0</v>
      </c>
      <c r="AX715" s="99">
        <f>SUMIFS(通讯通路门店!$X:$X,通讯通路门店!$S:$S,$G715)</f>
        <v>0</v>
      </c>
      <c r="AY715" s="99">
        <f>SUMIFS(通讯通路门店!$Y:$Y,通讯通路门店!$S:$S,$G715)</f>
        <v>0</v>
      </c>
      <c r="AZ715" s="99">
        <f>SUMIFS(通讯通路门店!$AA:$AA,通讯通路门店!$S:$S,$G715)</f>
        <v>0</v>
      </c>
      <c r="BA715" s="99">
        <f t="shared" si="58"/>
        <v>0</v>
      </c>
      <c r="BB715" s="99">
        <f t="shared" si="59"/>
        <v>0</v>
      </c>
      <c r="BC715" s="99">
        <f>SUMIFS(通讯通路门店!$W:$W,通讯通路门店!$S:$S,$G715,通讯通路门店!$J:$J,"荣耀体验店")+SUMIFS(通讯通路门店!$W:$W,通讯通路门店!$S:$S,$G715,通讯通路门店!$J:$J,"荣耀授权专卖店")</f>
        <v>0</v>
      </c>
      <c r="BD715" s="99">
        <f>SUMIFS(通讯通路门店!$Z:$Z,通讯通路门店!$S:$S,$G715,通讯通路门店!$J:$J,"VIVO体验店")</f>
        <v>0</v>
      </c>
      <c r="BE715" s="99">
        <f>SUMIFS(通讯通路门店!$AB:$AB,通讯通路门店!$S:$S,$G715,通讯通路门店!$J:$J,"OPPO体验店")</f>
        <v>0</v>
      </c>
      <c r="BF715" s="99">
        <f>SUMIFS(通讯通路门店!$X:$X,通讯通路门店!$S:$S,$G715,通讯通路门店!$J:$J,"华为授权体验店")+SUMIFS(通讯通路门店!$AA:$AA,通讯通路门店!$S:$S,$G715,通讯通路门店!$J:$J,"华为堡垒店")</f>
        <v>0</v>
      </c>
      <c r="BG715" s="99">
        <f>SUMIFS(通讯通路门店!$Y:$Y,通讯通路门店!$S:$S,$G715,通讯通路门店!$J:$J,"小米体验店")</f>
        <v>0</v>
      </c>
      <c r="BH715" s="99">
        <f>SUMIFS(通讯通路门店!$AA:$AA,通讯通路门店!$S:$S,$G715,通讯通路门店!$J:$J,"苹果体验店")</f>
        <v>0</v>
      </c>
      <c r="BI715" s="99">
        <f>SUMIFS(通讯通路门店!$K:$K,通讯通路门店!$S:$S,$G715,通讯通路门店!$J:$J,"其他品牌专卖店")</f>
        <v>0</v>
      </c>
      <c r="BJ715" s="99">
        <f>SUMIFS(通讯通路门店!$AC:$AC,通讯通路门店!$S:$S,$G715)</f>
        <v>0</v>
      </c>
      <c r="BK715" s="99">
        <f>SUMIFS(通讯通路门店!$AD:$AD,通讯通路门店!$S:$S,$G715)</f>
        <v>0</v>
      </c>
      <c r="BL715" s="99">
        <f>SUMIFS(通讯通路门店!$AE:$AE,通讯通路门店!$S:$S,$G715)</f>
        <v>0</v>
      </c>
      <c r="BM715" s="99">
        <f>SUMIFS(通讯通路门店!$AF:$AF,通讯通路门店!$S:$S,$G715)</f>
        <v>0</v>
      </c>
      <c r="BN715" s="99">
        <f>SUMIFS(通讯通路门店!$AG:$AG,通讯通路门店!$S:$S,$G715)</f>
        <v>0</v>
      </c>
      <c r="BO715" s="99">
        <f>SUMIFS(通讯通路门店!$AH:$AH,通讯通路门店!$S:$S,$G715)</f>
        <v>0</v>
      </c>
      <c r="BP715" s="99">
        <f>SUMIFS(通讯通路门店!$AI:$AI,通讯通路门店!$S:$S,$G715)</f>
        <v>0</v>
      </c>
      <c r="BQ715" s="83"/>
    </row>
    <row r="716" spans="1:69">
      <c r="A716" s="99" t="str">
        <f>IFERROR(_xlfn.XLOOKUP($G716,通讯通路门店!$S$4:$S$993933,通讯通路门店!$A$4:$A$993933,0,0),"")</f>
        <v/>
      </c>
      <c r="B716" s="99" t="str">
        <f>IFERROR(_xlfn.XLOOKUP($G716,通讯通路门店!$S$4:$S$993933,通讯通路门店!$B$4:$B$993933,0,0),"")</f>
        <v/>
      </c>
      <c r="C716" s="99" t="str">
        <f>IFERROR(_xlfn.XLOOKUP($G716,通讯通路门店!$S$4:$S$993933,通讯通路门店!$C$4:$C$993933,0,0),"")</f>
        <v/>
      </c>
      <c r="D716" s="99" t="str">
        <f>IFERROR(_xlfn.XLOOKUP($G716,通讯通路门店!$S$4:$S$993933,通讯通路门店!$D$4:$D$993933,0,0),"")</f>
        <v/>
      </c>
      <c r="E716" s="83"/>
      <c r="F716" s="83"/>
      <c r="G716" s="101" t="e">
        <v>#N/A</v>
      </c>
      <c r="H716" s="102" t="str">
        <f>IFERROR(_xlfn.XLOOKUP($G716,通讯通路门店!$S$4:$S$993933,通讯通路门店!$R$4:$R$993933,0,0),"")</f>
        <v/>
      </c>
      <c r="I716" s="83"/>
      <c r="J716" s="83"/>
      <c r="K716" s="83"/>
      <c r="L716" s="83"/>
      <c r="M716" s="83"/>
      <c r="N716" s="83"/>
      <c r="O716" s="83"/>
      <c r="P716" s="83"/>
      <c r="Q716" s="83"/>
      <c r="R716" s="83"/>
      <c r="S716" s="83"/>
      <c r="T716" s="83"/>
      <c r="U716" s="99">
        <f>COUNTIF(通讯通路门店!$S:$S,$G716)</f>
        <v>0</v>
      </c>
      <c r="V716" s="99">
        <f>COUNTIFS(通讯通路门店!$S:$S,$G716,通讯通路门店!$J:$J,"综合卖场")</f>
        <v>0</v>
      </c>
      <c r="W716" s="99">
        <f>SUMIFS(通讯通路门店!$AJ:$AJ,通讯通路门店!$S:$S,通讯客户沙盘!$G716)</f>
        <v>0</v>
      </c>
      <c r="X716" s="99">
        <f t="shared" si="55"/>
        <v>0</v>
      </c>
      <c r="Y716" s="99">
        <f>COUNTIFS(通讯通路门店!$S:$S,$G716,通讯通路门店!$J:$J,"荣耀体验店")+COUNTIFS(通讯通路门店!$S:$S,$G716,通讯通路门店!$J:$J,"荣耀授权专卖店")</f>
        <v>0</v>
      </c>
      <c r="Z716" s="99">
        <f>COUNTIFS(通讯通路门店!$S:$S,$G716,通讯通路门店!$J:$J,"VIVO体验店")</f>
        <v>0</v>
      </c>
      <c r="AA716" s="99">
        <f>COUNTIFS(通讯通路门店!$S:$S,$G716,通讯通路门店!$J:$J,"OPPO体验店")</f>
        <v>0</v>
      </c>
      <c r="AB716" s="99">
        <f>COUNTIFS(通讯通路门店!$S:$S,$G716,通讯通路门店!$J:$J,"华为授权体验店")+COUNTIFS(通讯通路门店!$S:$S,$G716,通讯通路门店!$J:$J,"华为堡垒店")</f>
        <v>0</v>
      </c>
      <c r="AC716" s="99">
        <f>COUNTIFS(通讯通路门店!$S:$S,$G716,通讯通路门店!$J:$J,"小米体验店")</f>
        <v>0</v>
      </c>
      <c r="AD716" s="99">
        <f>COUNTIFS(通讯通路门店!$S:$S,$G716,通讯通路门店!$J:$J,"苹果体验店")</f>
        <v>0</v>
      </c>
      <c r="AE716" s="99">
        <f>COUNTIFS(通讯通路门店!$S:$S,$G716,通讯通路门店!$J:$J,"其他品牌专卖店")</f>
        <v>0</v>
      </c>
      <c r="AF716" s="99">
        <f>SUMIFS(通讯通路门店!$BI:$BI,通讯通路门店!$S:$S,$G716)</f>
        <v>0</v>
      </c>
      <c r="AG716" s="99">
        <f>SUMIFS(通讯通路门店!$BH:$BH,通讯通路门店!$S:$S,$G716)</f>
        <v>0</v>
      </c>
      <c r="AH716" s="99">
        <f t="shared" si="56"/>
        <v>0</v>
      </c>
      <c r="AI716" s="99">
        <f>SUMIFS(通讯通路门店!$BB:$BB,通讯通路门店!$S:$S,$G716)</f>
        <v>0</v>
      </c>
      <c r="AJ716" s="99">
        <f>SUMIFS(通讯通路门店!$BE:$BE,通讯通路门店!$S:$S,$G716)</f>
        <v>0</v>
      </c>
      <c r="AK716" s="99">
        <f>SUMIFS(通讯通路门店!$BG:$BG,通讯通路门店!$S:$S,$G716)</f>
        <v>0</v>
      </c>
      <c r="AL716" s="99">
        <f>SUMIFS(通讯通路门店!$BC:$BC,通讯通路门店!$S:$S,$G716)</f>
        <v>0</v>
      </c>
      <c r="AM716" s="99">
        <f>SUMIFS(通讯通路门店!$BD:$BD,通讯通路门店!$S:$S,$G716)</f>
        <v>0</v>
      </c>
      <c r="AN716" s="99">
        <f>SUMIFS(通讯通路门店!$BF:$BF,通讯通路门店!$S:$S,$G716)</f>
        <v>0</v>
      </c>
      <c r="AO716" s="99">
        <f t="shared" si="57"/>
        <v>0</v>
      </c>
      <c r="AP716" s="99">
        <f>SUMIFS(通讯通路门店!$K:$K,通讯通路门店!$S:$S,$G716)</f>
        <v>0</v>
      </c>
      <c r="AQ716" s="83"/>
      <c r="AR716" s="99">
        <f>SUMIFS(通讯通路门店!$T:$T,通讯通路门店!$S:$S,$G716)</f>
        <v>0</v>
      </c>
      <c r="AS716" s="99">
        <f>SUMIFS(通讯通路门店!$U:$U,通讯通路门店!$S:$S,$G716)</f>
        <v>0</v>
      </c>
      <c r="AT716" s="99">
        <f>SUMIFS(通讯通路门店!$V:$V,通讯通路门店!$S:$S,$G716)</f>
        <v>0</v>
      </c>
      <c r="AU716" s="99">
        <f>SUMIFS(通讯通路门店!$W:$W,通讯通路门店!$S:$S,$G716)</f>
        <v>0</v>
      </c>
      <c r="AV716" s="99">
        <f>SUMIFS(通讯通路门店!$Z:$Z,通讯通路门店!$S:$S,$G716)</f>
        <v>0</v>
      </c>
      <c r="AW716" s="99">
        <f>SUMIFS(通讯通路门店!$AB:$AB,通讯通路门店!$S:$S,$G716)</f>
        <v>0</v>
      </c>
      <c r="AX716" s="99">
        <f>SUMIFS(通讯通路门店!$X:$X,通讯通路门店!$S:$S,$G716)</f>
        <v>0</v>
      </c>
      <c r="AY716" s="99">
        <f>SUMIFS(通讯通路门店!$Y:$Y,通讯通路门店!$S:$S,$G716)</f>
        <v>0</v>
      </c>
      <c r="AZ716" s="99">
        <f>SUMIFS(通讯通路门店!$AA:$AA,通讯通路门店!$S:$S,$G716)</f>
        <v>0</v>
      </c>
      <c r="BA716" s="99">
        <f t="shared" si="58"/>
        <v>0</v>
      </c>
      <c r="BB716" s="99">
        <f t="shared" si="59"/>
        <v>0</v>
      </c>
      <c r="BC716" s="99">
        <f>SUMIFS(通讯通路门店!$W:$W,通讯通路门店!$S:$S,$G716,通讯通路门店!$J:$J,"荣耀体验店")+SUMIFS(通讯通路门店!$W:$W,通讯通路门店!$S:$S,$G716,通讯通路门店!$J:$J,"荣耀授权专卖店")</f>
        <v>0</v>
      </c>
      <c r="BD716" s="99">
        <f>SUMIFS(通讯通路门店!$Z:$Z,通讯通路门店!$S:$S,$G716,通讯通路门店!$J:$J,"VIVO体验店")</f>
        <v>0</v>
      </c>
      <c r="BE716" s="99">
        <f>SUMIFS(通讯通路门店!$AB:$AB,通讯通路门店!$S:$S,$G716,通讯通路门店!$J:$J,"OPPO体验店")</f>
        <v>0</v>
      </c>
      <c r="BF716" s="99">
        <f>SUMIFS(通讯通路门店!$X:$X,通讯通路门店!$S:$S,$G716,通讯通路门店!$J:$J,"华为授权体验店")+SUMIFS(通讯通路门店!$AA:$AA,通讯通路门店!$S:$S,$G716,通讯通路门店!$J:$J,"华为堡垒店")</f>
        <v>0</v>
      </c>
      <c r="BG716" s="99">
        <f>SUMIFS(通讯通路门店!$Y:$Y,通讯通路门店!$S:$S,$G716,通讯通路门店!$J:$J,"小米体验店")</f>
        <v>0</v>
      </c>
      <c r="BH716" s="99">
        <f>SUMIFS(通讯通路门店!$AA:$AA,通讯通路门店!$S:$S,$G716,通讯通路门店!$J:$J,"苹果体验店")</f>
        <v>0</v>
      </c>
      <c r="BI716" s="99">
        <f>SUMIFS(通讯通路门店!$K:$K,通讯通路门店!$S:$S,$G716,通讯通路门店!$J:$J,"其他品牌专卖店")</f>
        <v>0</v>
      </c>
      <c r="BJ716" s="99">
        <f>SUMIFS(通讯通路门店!$AC:$AC,通讯通路门店!$S:$S,$G716)</f>
        <v>0</v>
      </c>
      <c r="BK716" s="99">
        <f>SUMIFS(通讯通路门店!$AD:$AD,通讯通路门店!$S:$S,$G716)</f>
        <v>0</v>
      </c>
      <c r="BL716" s="99">
        <f>SUMIFS(通讯通路门店!$AE:$AE,通讯通路门店!$S:$S,$G716)</f>
        <v>0</v>
      </c>
      <c r="BM716" s="99">
        <f>SUMIFS(通讯通路门店!$AF:$AF,通讯通路门店!$S:$S,$G716)</f>
        <v>0</v>
      </c>
      <c r="BN716" s="99">
        <f>SUMIFS(通讯通路门店!$AG:$AG,通讯通路门店!$S:$S,$G716)</f>
        <v>0</v>
      </c>
      <c r="BO716" s="99">
        <f>SUMIFS(通讯通路门店!$AH:$AH,通讯通路门店!$S:$S,$G716)</f>
        <v>0</v>
      </c>
      <c r="BP716" s="99">
        <f>SUMIFS(通讯通路门店!$AI:$AI,通讯通路门店!$S:$S,$G716)</f>
        <v>0</v>
      </c>
      <c r="BQ716" s="83"/>
    </row>
    <row r="717" spans="1:69">
      <c r="A717" s="99" t="str">
        <f>IFERROR(_xlfn.XLOOKUP($G717,通讯通路门店!$S$4:$S$993933,通讯通路门店!$A$4:$A$993933,0,0),"")</f>
        <v/>
      </c>
      <c r="B717" s="99" t="str">
        <f>IFERROR(_xlfn.XLOOKUP($G717,通讯通路门店!$S$4:$S$993933,通讯通路门店!$B$4:$B$993933,0,0),"")</f>
        <v/>
      </c>
      <c r="C717" s="99" t="str">
        <f>IFERROR(_xlfn.XLOOKUP($G717,通讯通路门店!$S$4:$S$993933,通讯通路门店!$C$4:$C$993933,0,0),"")</f>
        <v/>
      </c>
      <c r="D717" s="99" t="str">
        <f>IFERROR(_xlfn.XLOOKUP($G717,通讯通路门店!$S$4:$S$993933,通讯通路门店!$D$4:$D$993933,0,0),"")</f>
        <v/>
      </c>
      <c r="E717" s="83"/>
      <c r="F717" s="83"/>
      <c r="G717" s="101" t="e">
        <v>#N/A</v>
      </c>
      <c r="H717" s="102" t="str">
        <f>IFERROR(_xlfn.XLOOKUP($G717,通讯通路门店!$S$4:$S$993933,通讯通路门店!$R$4:$R$993933,0,0),"")</f>
        <v/>
      </c>
      <c r="I717" s="83"/>
      <c r="J717" s="83"/>
      <c r="K717" s="83"/>
      <c r="L717" s="83"/>
      <c r="M717" s="83"/>
      <c r="N717" s="83"/>
      <c r="O717" s="83"/>
      <c r="P717" s="83"/>
      <c r="Q717" s="83"/>
      <c r="R717" s="83"/>
      <c r="S717" s="83"/>
      <c r="T717" s="83"/>
      <c r="U717" s="99">
        <f>COUNTIF(通讯通路门店!$S:$S,$G717)</f>
        <v>0</v>
      </c>
      <c r="V717" s="99">
        <f>COUNTIFS(通讯通路门店!$S:$S,$G717,通讯通路门店!$J:$J,"综合卖场")</f>
        <v>0</v>
      </c>
      <c r="W717" s="99">
        <f>SUMIFS(通讯通路门店!$AJ:$AJ,通讯通路门店!$S:$S,通讯客户沙盘!$G717)</f>
        <v>0</v>
      </c>
      <c r="X717" s="99">
        <f t="shared" si="55"/>
        <v>0</v>
      </c>
      <c r="Y717" s="99">
        <f>COUNTIFS(通讯通路门店!$S:$S,$G717,通讯通路门店!$J:$J,"荣耀体验店")+COUNTIFS(通讯通路门店!$S:$S,$G717,通讯通路门店!$J:$J,"荣耀授权专卖店")</f>
        <v>0</v>
      </c>
      <c r="Z717" s="99">
        <f>COUNTIFS(通讯通路门店!$S:$S,$G717,通讯通路门店!$J:$J,"VIVO体验店")</f>
        <v>0</v>
      </c>
      <c r="AA717" s="99">
        <f>COUNTIFS(通讯通路门店!$S:$S,$G717,通讯通路门店!$J:$J,"OPPO体验店")</f>
        <v>0</v>
      </c>
      <c r="AB717" s="99">
        <f>COUNTIFS(通讯通路门店!$S:$S,$G717,通讯通路门店!$J:$J,"华为授权体验店")+COUNTIFS(通讯通路门店!$S:$S,$G717,通讯通路门店!$J:$J,"华为堡垒店")</f>
        <v>0</v>
      </c>
      <c r="AC717" s="99">
        <f>COUNTIFS(通讯通路门店!$S:$S,$G717,通讯通路门店!$J:$J,"小米体验店")</f>
        <v>0</v>
      </c>
      <c r="AD717" s="99">
        <f>COUNTIFS(通讯通路门店!$S:$S,$G717,通讯通路门店!$J:$J,"苹果体验店")</f>
        <v>0</v>
      </c>
      <c r="AE717" s="99">
        <f>COUNTIFS(通讯通路门店!$S:$S,$G717,通讯通路门店!$J:$J,"其他品牌专卖店")</f>
        <v>0</v>
      </c>
      <c r="AF717" s="99">
        <f>SUMIFS(通讯通路门店!$BI:$BI,通讯通路门店!$S:$S,$G717)</f>
        <v>0</v>
      </c>
      <c r="AG717" s="99">
        <f>SUMIFS(通讯通路门店!$BH:$BH,通讯通路门店!$S:$S,$G717)</f>
        <v>0</v>
      </c>
      <c r="AH717" s="99">
        <f t="shared" si="56"/>
        <v>0</v>
      </c>
      <c r="AI717" s="99">
        <f>SUMIFS(通讯通路门店!$BB:$BB,通讯通路门店!$S:$S,$G717)</f>
        <v>0</v>
      </c>
      <c r="AJ717" s="99">
        <f>SUMIFS(通讯通路门店!$BE:$BE,通讯通路门店!$S:$S,$G717)</f>
        <v>0</v>
      </c>
      <c r="AK717" s="99">
        <f>SUMIFS(通讯通路门店!$BG:$BG,通讯通路门店!$S:$S,$G717)</f>
        <v>0</v>
      </c>
      <c r="AL717" s="99">
        <f>SUMIFS(通讯通路门店!$BC:$BC,通讯通路门店!$S:$S,$G717)</f>
        <v>0</v>
      </c>
      <c r="AM717" s="99">
        <f>SUMIFS(通讯通路门店!$BD:$BD,通讯通路门店!$S:$S,$G717)</f>
        <v>0</v>
      </c>
      <c r="AN717" s="99">
        <f>SUMIFS(通讯通路门店!$BF:$BF,通讯通路门店!$S:$S,$G717)</f>
        <v>0</v>
      </c>
      <c r="AO717" s="99">
        <f t="shared" si="57"/>
        <v>0</v>
      </c>
      <c r="AP717" s="99">
        <f>SUMIFS(通讯通路门店!$K:$K,通讯通路门店!$S:$S,$G717)</f>
        <v>0</v>
      </c>
      <c r="AQ717" s="83"/>
      <c r="AR717" s="99">
        <f>SUMIFS(通讯通路门店!$T:$T,通讯通路门店!$S:$S,$G717)</f>
        <v>0</v>
      </c>
      <c r="AS717" s="99">
        <f>SUMIFS(通讯通路门店!$U:$U,通讯通路门店!$S:$S,$G717)</f>
        <v>0</v>
      </c>
      <c r="AT717" s="99">
        <f>SUMIFS(通讯通路门店!$V:$V,通讯通路门店!$S:$S,$G717)</f>
        <v>0</v>
      </c>
      <c r="AU717" s="99">
        <f>SUMIFS(通讯通路门店!$W:$W,通讯通路门店!$S:$S,$G717)</f>
        <v>0</v>
      </c>
      <c r="AV717" s="99">
        <f>SUMIFS(通讯通路门店!$Z:$Z,通讯通路门店!$S:$S,$G717)</f>
        <v>0</v>
      </c>
      <c r="AW717" s="99">
        <f>SUMIFS(通讯通路门店!$AB:$AB,通讯通路门店!$S:$S,$G717)</f>
        <v>0</v>
      </c>
      <c r="AX717" s="99">
        <f>SUMIFS(通讯通路门店!$X:$X,通讯通路门店!$S:$S,$G717)</f>
        <v>0</v>
      </c>
      <c r="AY717" s="99">
        <f>SUMIFS(通讯通路门店!$Y:$Y,通讯通路门店!$S:$S,$G717)</f>
        <v>0</v>
      </c>
      <c r="AZ717" s="99">
        <f>SUMIFS(通讯通路门店!$AA:$AA,通讯通路门店!$S:$S,$G717)</f>
        <v>0</v>
      </c>
      <c r="BA717" s="99">
        <f t="shared" si="58"/>
        <v>0</v>
      </c>
      <c r="BB717" s="99">
        <f t="shared" si="59"/>
        <v>0</v>
      </c>
      <c r="BC717" s="99">
        <f>SUMIFS(通讯通路门店!$W:$W,通讯通路门店!$S:$S,$G717,通讯通路门店!$J:$J,"荣耀体验店")+SUMIFS(通讯通路门店!$W:$W,通讯通路门店!$S:$S,$G717,通讯通路门店!$J:$J,"荣耀授权专卖店")</f>
        <v>0</v>
      </c>
      <c r="BD717" s="99">
        <f>SUMIFS(通讯通路门店!$Z:$Z,通讯通路门店!$S:$S,$G717,通讯通路门店!$J:$J,"VIVO体验店")</f>
        <v>0</v>
      </c>
      <c r="BE717" s="99">
        <f>SUMIFS(通讯通路门店!$AB:$AB,通讯通路门店!$S:$S,$G717,通讯通路门店!$J:$J,"OPPO体验店")</f>
        <v>0</v>
      </c>
      <c r="BF717" s="99">
        <f>SUMIFS(通讯通路门店!$X:$X,通讯通路门店!$S:$S,$G717,通讯通路门店!$J:$J,"华为授权体验店")+SUMIFS(通讯通路门店!$AA:$AA,通讯通路门店!$S:$S,$G717,通讯通路门店!$J:$J,"华为堡垒店")</f>
        <v>0</v>
      </c>
      <c r="BG717" s="99">
        <f>SUMIFS(通讯通路门店!$Y:$Y,通讯通路门店!$S:$S,$G717,通讯通路门店!$J:$J,"小米体验店")</f>
        <v>0</v>
      </c>
      <c r="BH717" s="99">
        <f>SUMIFS(通讯通路门店!$AA:$AA,通讯通路门店!$S:$S,$G717,通讯通路门店!$J:$J,"苹果体验店")</f>
        <v>0</v>
      </c>
      <c r="BI717" s="99">
        <f>SUMIFS(通讯通路门店!$K:$K,通讯通路门店!$S:$S,$G717,通讯通路门店!$J:$J,"其他品牌专卖店")</f>
        <v>0</v>
      </c>
      <c r="BJ717" s="99">
        <f>SUMIFS(通讯通路门店!$AC:$AC,通讯通路门店!$S:$S,$G717)</f>
        <v>0</v>
      </c>
      <c r="BK717" s="99">
        <f>SUMIFS(通讯通路门店!$AD:$AD,通讯通路门店!$S:$S,$G717)</f>
        <v>0</v>
      </c>
      <c r="BL717" s="99">
        <f>SUMIFS(通讯通路门店!$AE:$AE,通讯通路门店!$S:$S,$G717)</f>
        <v>0</v>
      </c>
      <c r="BM717" s="99">
        <f>SUMIFS(通讯通路门店!$AF:$AF,通讯通路门店!$S:$S,$G717)</f>
        <v>0</v>
      </c>
      <c r="BN717" s="99">
        <f>SUMIFS(通讯通路门店!$AG:$AG,通讯通路门店!$S:$S,$G717)</f>
        <v>0</v>
      </c>
      <c r="BO717" s="99">
        <f>SUMIFS(通讯通路门店!$AH:$AH,通讯通路门店!$S:$S,$G717)</f>
        <v>0</v>
      </c>
      <c r="BP717" s="99">
        <f>SUMIFS(通讯通路门店!$AI:$AI,通讯通路门店!$S:$S,$G717)</f>
        <v>0</v>
      </c>
      <c r="BQ717" s="83"/>
    </row>
    <row r="718" spans="1:69">
      <c r="A718" s="99" t="str">
        <f>IFERROR(_xlfn.XLOOKUP($G718,通讯通路门店!$S$4:$S$993933,通讯通路门店!$A$4:$A$993933,0,0),"")</f>
        <v/>
      </c>
      <c r="B718" s="99" t="str">
        <f>IFERROR(_xlfn.XLOOKUP($G718,通讯通路门店!$S$4:$S$993933,通讯通路门店!$B$4:$B$993933,0,0),"")</f>
        <v/>
      </c>
      <c r="C718" s="99" t="str">
        <f>IFERROR(_xlfn.XLOOKUP($G718,通讯通路门店!$S$4:$S$993933,通讯通路门店!$C$4:$C$993933,0,0),"")</f>
        <v/>
      </c>
      <c r="D718" s="99" t="str">
        <f>IFERROR(_xlfn.XLOOKUP($G718,通讯通路门店!$S$4:$S$993933,通讯通路门店!$D$4:$D$993933,0,0),"")</f>
        <v/>
      </c>
      <c r="E718" s="83"/>
      <c r="F718" s="83"/>
      <c r="G718" s="101" t="e">
        <v>#N/A</v>
      </c>
      <c r="H718" s="102" t="str">
        <f>IFERROR(_xlfn.XLOOKUP($G718,通讯通路门店!$S$4:$S$993933,通讯通路门店!$R$4:$R$993933,0,0),"")</f>
        <v/>
      </c>
      <c r="I718" s="83"/>
      <c r="J718" s="83"/>
      <c r="K718" s="83"/>
      <c r="L718" s="83"/>
      <c r="M718" s="83"/>
      <c r="N718" s="83"/>
      <c r="O718" s="83"/>
      <c r="P718" s="83"/>
      <c r="Q718" s="83"/>
      <c r="R718" s="83"/>
      <c r="S718" s="83"/>
      <c r="T718" s="83"/>
      <c r="U718" s="99">
        <f>COUNTIF(通讯通路门店!$S:$S,$G718)</f>
        <v>0</v>
      </c>
      <c r="V718" s="99">
        <f>COUNTIFS(通讯通路门店!$S:$S,$G718,通讯通路门店!$J:$J,"综合卖场")</f>
        <v>0</v>
      </c>
      <c r="W718" s="99">
        <f>SUMIFS(通讯通路门店!$AJ:$AJ,通讯通路门店!$S:$S,通讯客户沙盘!$G718)</f>
        <v>0</v>
      </c>
      <c r="X718" s="99">
        <f t="shared" si="55"/>
        <v>0</v>
      </c>
      <c r="Y718" s="99">
        <f>COUNTIFS(通讯通路门店!$S:$S,$G718,通讯通路门店!$J:$J,"荣耀体验店")+COUNTIFS(通讯通路门店!$S:$S,$G718,通讯通路门店!$J:$J,"荣耀授权专卖店")</f>
        <v>0</v>
      </c>
      <c r="Z718" s="99">
        <f>COUNTIFS(通讯通路门店!$S:$S,$G718,通讯通路门店!$J:$J,"VIVO体验店")</f>
        <v>0</v>
      </c>
      <c r="AA718" s="99">
        <f>COUNTIFS(通讯通路门店!$S:$S,$G718,通讯通路门店!$J:$J,"OPPO体验店")</f>
        <v>0</v>
      </c>
      <c r="AB718" s="99">
        <f>COUNTIFS(通讯通路门店!$S:$S,$G718,通讯通路门店!$J:$J,"华为授权体验店")+COUNTIFS(通讯通路门店!$S:$S,$G718,通讯通路门店!$J:$J,"华为堡垒店")</f>
        <v>0</v>
      </c>
      <c r="AC718" s="99">
        <f>COUNTIFS(通讯通路门店!$S:$S,$G718,通讯通路门店!$J:$J,"小米体验店")</f>
        <v>0</v>
      </c>
      <c r="AD718" s="99">
        <f>COUNTIFS(通讯通路门店!$S:$S,$G718,通讯通路门店!$J:$J,"苹果体验店")</f>
        <v>0</v>
      </c>
      <c r="AE718" s="99">
        <f>COUNTIFS(通讯通路门店!$S:$S,$G718,通讯通路门店!$J:$J,"其他品牌专卖店")</f>
        <v>0</v>
      </c>
      <c r="AF718" s="99">
        <f>SUMIFS(通讯通路门店!$BI:$BI,通讯通路门店!$S:$S,$G718)</f>
        <v>0</v>
      </c>
      <c r="AG718" s="99">
        <f>SUMIFS(通讯通路门店!$BH:$BH,通讯通路门店!$S:$S,$G718)</f>
        <v>0</v>
      </c>
      <c r="AH718" s="99">
        <f t="shared" si="56"/>
        <v>0</v>
      </c>
      <c r="AI718" s="99">
        <f>SUMIFS(通讯通路门店!$BB:$BB,通讯通路门店!$S:$S,$G718)</f>
        <v>0</v>
      </c>
      <c r="AJ718" s="99">
        <f>SUMIFS(通讯通路门店!$BE:$BE,通讯通路门店!$S:$S,$G718)</f>
        <v>0</v>
      </c>
      <c r="AK718" s="99">
        <f>SUMIFS(通讯通路门店!$BG:$BG,通讯通路门店!$S:$S,$G718)</f>
        <v>0</v>
      </c>
      <c r="AL718" s="99">
        <f>SUMIFS(通讯通路门店!$BC:$BC,通讯通路门店!$S:$S,$G718)</f>
        <v>0</v>
      </c>
      <c r="AM718" s="99">
        <f>SUMIFS(通讯通路门店!$BD:$BD,通讯通路门店!$S:$S,$G718)</f>
        <v>0</v>
      </c>
      <c r="AN718" s="99">
        <f>SUMIFS(通讯通路门店!$BF:$BF,通讯通路门店!$S:$S,$G718)</f>
        <v>0</v>
      </c>
      <c r="AO718" s="99">
        <f t="shared" si="57"/>
        <v>0</v>
      </c>
      <c r="AP718" s="99">
        <f>SUMIFS(通讯通路门店!$K:$K,通讯通路门店!$S:$S,$G718)</f>
        <v>0</v>
      </c>
      <c r="AQ718" s="83"/>
      <c r="AR718" s="99">
        <f>SUMIFS(通讯通路门店!$T:$T,通讯通路门店!$S:$S,$G718)</f>
        <v>0</v>
      </c>
      <c r="AS718" s="99">
        <f>SUMIFS(通讯通路门店!$U:$U,通讯通路门店!$S:$S,$G718)</f>
        <v>0</v>
      </c>
      <c r="AT718" s="99">
        <f>SUMIFS(通讯通路门店!$V:$V,通讯通路门店!$S:$S,$G718)</f>
        <v>0</v>
      </c>
      <c r="AU718" s="99">
        <f>SUMIFS(通讯通路门店!$W:$W,通讯通路门店!$S:$S,$G718)</f>
        <v>0</v>
      </c>
      <c r="AV718" s="99">
        <f>SUMIFS(通讯通路门店!$Z:$Z,通讯通路门店!$S:$S,$G718)</f>
        <v>0</v>
      </c>
      <c r="AW718" s="99">
        <f>SUMIFS(通讯通路门店!$AB:$AB,通讯通路门店!$S:$S,$G718)</f>
        <v>0</v>
      </c>
      <c r="AX718" s="99">
        <f>SUMIFS(通讯通路门店!$X:$X,通讯通路门店!$S:$S,$G718)</f>
        <v>0</v>
      </c>
      <c r="AY718" s="99">
        <f>SUMIFS(通讯通路门店!$Y:$Y,通讯通路门店!$S:$S,$G718)</f>
        <v>0</v>
      </c>
      <c r="AZ718" s="99">
        <f>SUMIFS(通讯通路门店!$AA:$AA,通讯通路门店!$S:$S,$G718)</f>
        <v>0</v>
      </c>
      <c r="BA718" s="99">
        <f t="shared" si="58"/>
        <v>0</v>
      </c>
      <c r="BB718" s="99">
        <f t="shared" si="59"/>
        <v>0</v>
      </c>
      <c r="BC718" s="99">
        <f>SUMIFS(通讯通路门店!$W:$W,通讯通路门店!$S:$S,$G718,通讯通路门店!$J:$J,"荣耀体验店")+SUMIFS(通讯通路门店!$W:$W,通讯通路门店!$S:$S,$G718,通讯通路门店!$J:$J,"荣耀授权专卖店")</f>
        <v>0</v>
      </c>
      <c r="BD718" s="99">
        <f>SUMIFS(通讯通路门店!$Z:$Z,通讯通路门店!$S:$S,$G718,通讯通路门店!$J:$J,"VIVO体验店")</f>
        <v>0</v>
      </c>
      <c r="BE718" s="99">
        <f>SUMIFS(通讯通路门店!$AB:$AB,通讯通路门店!$S:$S,$G718,通讯通路门店!$J:$J,"OPPO体验店")</f>
        <v>0</v>
      </c>
      <c r="BF718" s="99">
        <f>SUMIFS(通讯通路门店!$X:$X,通讯通路门店!$S:$S,$G718,通讯通路门店!$J:$J,"华为授权体验店")+SUMIFS(通讯通路门店!$AA:$AA,通讯通路门店!$S:$S,$G718,通讯通路门店!$J:$J,"华为堡垒店")</f>
        <v>0</v>
      </c>
      <c r="BG718" s="99">
        <f>SUMIFS(通讯通路门店!$Y:$Y,通讯通路门店!$S:$S,$G718,通讯通路门店!$J:$J,"小米体验店")</f>
        <v>0</v>
      </c>
      <c r="BH718" s="99">
        <f>SUMIFS(通讯通路门店!$AA:$AA,通讯通路门店!$S:$S,$G718,通讯通路门店!$J:$J,"苹果体验店")</f>
        <v>0</v>
      </c>
      <c r="BI718" s="99">
        <f>SUMIFS(通讯通路门店!$K:$K,通讯通路门店!$S:$S,$G718,通讯通路门店!$J:$J,"其他品牌专卖店")</f>
        <v>0</v>
      </c>
      <c r="BJ718" s="99">
        <f>SUMIFS(通讯通路门店!$AC:$AC,通讯通路门店!$S:$S,$G718)</f>
        <v>0</v>
      </c>
      <c r="BK718" s="99">
        <f>SUMIFS(通讯通路门店!$AD:$AD,通讯通路门店!$S:$S,$G718)</f>
        <v>0</v>
      </c>
      <c r="BL718" s="99">
        <f>SUMIFS(通讯通路门店!$AE:$AE,通讯通路门店!$S:$S,$G718)</f>
        <v>0</v>
      </c>
      <c r="BM718" s="99">
        <f>SUMIFS(通讯通路门店!$AF:$AF,通讯通路门店!$S:$S,$G718)</f>
        <v>0</v>
      </c>
      <c r="BN718" s="99">
        <f>SUMIFS(通讯通路门店!$AG:$AG,通讯通路门店!$S:$S,$G718)</f>
        <v>0</v>
      </c>
      <c r="BO718" s="99">
        <f>SUMIFS(通讯通路门店!$AH:$AH,通讯通路门店!$S:$S,$G718)</f>
        <v>0</v>
      </c>
      <c r="BP718" s="99">
        <f>SUMIFS(通讯通路门店!$AI:$AI,通讯通路门店!$S:$S,$G718)</f>
        <v>0</v>
      </c>
      <c r="BQ718" s="83"/>
    </row>
    <row r="719" spans="1:69">
      <c r="A719" s="99" t="str">
        <f>IFERROR(_xlfn.XLOOKUP($G719,通讯通路门店!$S$4:$S$993933,通讯通路门店!$A$4:$A$993933,0,0),"")</f>
        <v/>
      </c>
      <c r="B719" s="99" t="str">
        <f>IFERROR(_xlfn.XLOOKUP($G719,通讯通路门店!$S$4:$S$993933,通讯通路门店!$B$4:$B$993933,0,0),"")</f>
        <v/>
      </c>
      <c r="C719" s="99" t="str">
        <f>IFERROR(_xlfn.XLOOKUP($G719,通讯通路门店!$S$4:$S$993933,通讯通路门店!$C$4:$C$993933,0,0),"")</f>
        <v/>
      </c>
      <c r="D719" s="99" t="str">
        <f>IFERROR(_xlfn.XLOOKUP($G719,通讯通路门店!$S$4:$S$993933,通讯通路门店!$D$4:$D$993933,0,0),"")</f>
        <v/>
      </c>
      <c r="E719" s="83"/>
      <c r="F719" s="83"/>
      <c r="G719" s="101" t="e">
        <v>#N/A</v>
      </c>
      <c r="H719" s="102" t="str">
        <f>IFERROR(_xlfn.XLOOKUP($G719,通讯通路门店!$S$4:$S$993933,通讯通路门店!$R$4:$R$993933,0,0),"")</f>
        <v/>
      </c>
      <c r="I719" s="83"/>
      <c r="J719" s="83"/>
      <c r="K719" s="83"/>
      <c r="L719" s="83"/>
      <c r="M719" s="83"/>
      <c r="N719" s="83"/>
      <c r="O719" s="83"/>
      <c r="P719" s="83"/>
      <c r="Q719" s="83"/>
      <c r="R719" s="83"/>
      <c r="S719" s="83"/>
      <c r="T719" s="83"/>
      <c r="U719" s="99">
        <f>COUNTIF(通讯通路门店!$S:$S,$G719)</f>
        <v>0</v>
      </c>
      <c r="V719" s="99">
        <f>COUNTIFS(通讯通路门店!$S:$S,$G719,通讯通路门店!$J:$J,"综合卖场")</f>
        <v>0</v>
      </c>
      <c r="W719" s="99">
        <f>SUMIFS(通讯通路门店!$AJ:$AJ,通讯通路门店!$S:$S,通讯客户沙盘!$G719)</f>
        <v>0</v>
      </c>
      <c r="X719" s="99">
        <f t="shared" si="55"/>
        <v>0</v>
      </c>
      <c r="Y719" s="99">
        <f>COUNTIFS(通讯通路门店!$S:$S,$G719,通讯通路门店!$J:$J,"荣耀体验店")+COUNTIFS(通讯通路门店!$S:$S,$G719,通讯通路门店!$J:$J,"荣耀授权专卖店")</f>
        <v>0</v>
      </c>
      <c r="Z719" s="99">
        <f>COUNTIFS(通讯通路门店!$S:$S,$G719,通讯通路门店!$J:$J,"VIVO体验店")</f>
        <v>0</v>
      </c>
      <c r="AA719" s="99">
        <f>COUNTIFS(通讯通路门店!$S:$S,$G719,通讯通路门店!$J:$J,"OPPO体验店")</f>
        <v>0</v>
      </c>
      <c r="AB719" s="99">
        <f>COUNTIFS(通讯通路门店!$S:$S,$G719,通讯通路门店!$J:$J,"华为授权体验店")+COUNTIFS(通讯通路门店!$S:$S,$G719,通讯通路门店!$J:$J,"华为堡垒店")</f>
        <v>0</v>
      </c>
      <c r="AC719" s="99">
        <f>COUNTIFS(通讯通路门店!$S:$S,$G719,通讯通路门店!$J:$J,"小米体验店")</f>
        <v>0</v>
      </c>
      <c r="AD719" s="99">
        <f>COUNTIFS(通讯通路门店!$S:$S,$G719,通讯通路门店!$J:$J,"苹果体验店")</f>
        <v>0</v>
      </c>
      <c r="AE719" s="99">
        <f>COUNTIFS(通讯通路门店!$S:$S,$G719,通讯通路门店!$J:$J,"其他品牌专卖店")</f>
        <v>0</v>
      </c>
      <c r="AF719" s="99">
        <f>SUMIFS(通讯通路门店!$BI:$BI,通讯通路门店!$S:$S,$G719)</f>
        <v>0</v>
      </c>
      <c r="AG719" s="99">
        <f>SUMIFS(通讯通路门店!$BH:$BH,通讯通路门店!$S:$S,$G719)</f>
        <v>0</v>
      </c>
      <c r="AH719" s="99">
        <f t="shared" si="56"/>
        <v>0</v>
      </c>
      <c r="AI719" s="99">
        <f>SUMIFS(通讯通路门店!$BB:$BB,通讯通路门店!$S:$S,$G719)</f>
        <v>0</v>
      </c>
      <c r="AJ719" s="99">
        <f>SUMIFS(通讯通路门店!$BE:$BE,通讯通路门店!$S:$S,$G719)</f>
        <v>0</v>
      </c>
      <c r="AK719" s="99">
        <f>SUMIFS(通讯通路门店!$BG:$BG,通讯通路门店!$S:$S,$G719)</f>
        <v>0</v>
      </c>
      <c r="AL719" s="99">
        <f>SUMIFS(通讯通路门店!$BC:$BC,通讯通路门店!$S:$S,$G719)</f>
        <v>0</v>
      </c>
      <c r="AM719" s="99">
        <f>SUMIFS(通讯通路门店!$BD:$BD,通讯通路门店!$S:$S,$G719)</f>
        <v>0</v>
      </c>
      <c r="AN719" s="99">
        <f>SUMIFS(通讯通路门店!$BF:$BF,通讯通路门店!$S:$S,$G719)</f>
        <v>0</v>
      </c>
      <c r="AO719" s="99">
        <f t="shared" si="57"/>
        <v>0</v>
      </c>
      <c r="AP719" s="99">
        <f>SUMIFS(通讯通路门店!$K:$K,通讯通路门店!$S:$S,$G719)</f>
        <v>0</v>
      </c>
      <c r="AQ719" s="83"/>
      <c r="AR719" s="99">
        <f>SUMIFS(通讯通路门店!$T:$T,通讯通路门店!$S:$S,$G719)</f>
        <v>0</v>
      </c>
      <c r="AS719" s="99">
        <f>SUMIFS(通讯通路门店!$U:$U,通讯通路门店!$S:$S,$G719)</f>
        <v>0</v>
      </c>
      <c r="AT719" s="99">
        <f>SUMIFS(通讯通路门店!$V:$V,通讯通路门店!$S:$S,$G719)</f>
        <v>0</v>
      </c>
      <c r="AU719" s="99">
        <f>SUMIFS(通讯通路门店!$W:$W,通讯通路门店!$S:$S,$G719)</f>
        <v>0</v>
      </c>
      <c r="AV719" s="99">
        <f>SUMIFS(通讯通路门店!$Z:$Z,通讯通路门店!$S:$S,$G719)</f>
        <v>0</v>
      </c>
      <c r="AW719" s="99">
        <f>SUMIFS(通讯通路门店!$AB:$AB,通讯通路门店!$S:$S,$G719)</f>
        <v>0</v>
      </c>
      <c r="AX719" s="99">
        <f>SUMIFS(通讯通路门店!$X:$X,通讯通路门店!$S:$S,$G719)</f>
        <v>0</v>
      </c>
      <c r="AY719" s="99">
        <f>SUMIFS(通讯通路门店!$Y:$Y,通讯通路门店!$S:$S,$G719)</f>
        <v>0</v>
      </c>
      <c r="AZ719" s="99">
        <f>SUMIFS(通讯通路门店!$AA:$AA,通讯通路门店!$S:$S,$G719)</f>
        <v>0</v>
      </c>
      <c r="BA719" s="99">
        <f t="shared" si="58"/>
        <v>0</v>
      </c>
      <c r="BB719" s="99">
        <f t="shared" si="59"/>
        <v>0</v>
      </c>
      <c r="BC719" s="99">
        <f>SUMIFS(通讯通路门店!$W:$W,通讯通路门店!$S:$S,$G719,通讯通路门店!$J:$J,"荣耀体验店")+SUMIFS(通讯通路门店!$W:$W,通讯通路门店!$S:$S,$G719,通讯通路门店!$J:$J,"荣耀授权专卖店")</f>
        <v>0</v>
      </c>
      <c r="BD719" s="99">
        <f>SUMIFS(通讯通路门店!$Z:$Z,通讯通路门店!$S:$S,$G719,通讯通路门店!$J:$J,"VIVO体验店")</f>
        <v>0</v>
      </c>
      <c r="BE719" s="99">
        <f>SUMIFS(通讯通路门店!$AB:$AB,通讯通路门店!$S:$S,$G719,通讯通路门店!$J:$J,"OPPO体验店")</f>
        <v>0</v>
      </c>
      <c r="BF719" s="99">
        <f>SUMIFS(通讯通路门店!$X:$X,通讯通路门店!$S:$S,$G719,通讯通路门店!$J:$J,"华为授权体验店")+SUMIFS(通讯通路门店!$AA:$AA,通讯通路门店!$S:$S,$G719,通讯通路门店!$J:$J,"华为堡垒店")</f>
        <v>0</v>
      </c>
      <c r="BG719" s="99">
        <f>SUMIFS(通讯通路门店!$Y:$Y,通讯通路门店!$S:$S,$G719,通讯通路门店!$J:$J,"小米体验店")</f>
        <v>0</v>
      </c>
      <c r="BH719" s="99">
        <f>SUMIFS(通讯通路门店!$AA:$AA,通讯通路门店!$S:$S,$G719,通讯通路门店!$J:$J,"苹果体验店")</f>
        <v>0</v>
      </c>
      <c r="BI719" s="99">
        <f>SUMIFS(通讯通路门店!$K:$K,通讯通路门店!$S:$S,$G719,通讯通路门店!$J:$J,"其他品牌专卖店")</f>
        <v>0</v>
      </c>
      <c r="BJ719" s="99">
        <f>SUMIFS(通讯通路门店!$AC:$AC,通讯通路门店!$S:$S,$G719)</f>
        <v>0</v>
      </c>
      <c r="BK719" s="99">
        <f>SUMIFS(通讯通路门店!$AD:$AD,通讯通路门店!$S:$S,$G719)</f>
        <v>0</v>
      </c>
      <c r="BL719" s="99">
        <f>SUMIFS(通讯通路门店!$AE:$AE,通讯通路门店!$S:$S,$G719)</f>
        <v>0</v>
      </c>
      <c r="BM719" s="99">
        <f>SUMIFS(通讯通路门店!$AF:$AF,通讯通路门店!$S:$S,$G719)</f>
        <v>0</v>
      </c>
      <c r="BN719" s="99">
        <f>SUMIFS(通讯通路门店!$AG:$AG,通讯通路门店!$S:$S,$G719)</f>
        <v>0</v>
      </c>
      <c r="BO719" s="99">
        <f>SUMIFS(通讯通路门店!$AH:$AH,通讯通路门店!$S:$S,$G719)</f>
        <v>0</v>
      </c>
      <c r="BP719" s="99">
        <f>SUMIFS(通讯通路门店!$AI:$AI,通讯通路门店!$S:$S,$G719)</f>
        <v>0</v>
      </c>
      <c r="BQ719" s="83"/>
    </row>
    <row r="720" spans="1:69">
      <c r="A720" s="99" t="str">
        <f>IFERROR(_xlfn.XLOOKUP($G720,通讯通路门店!$S$4:$S$993933,通讯通路门店!$A$4:$A$993933,0,0),"")</f>
        <v/>
      </c>
      <c r="B720" s="99" t="str">
        <f>IFERROR(_xlfn.XLOOKUP($G720,通讯通路门店!$S$4:$S$993933,通讯通路门店!$B$4:$B$993933,0,0),"")</f>
        <v/>
      </c>
      <c r="C720" s="99" t="str">
        <f>IFERROR(_xlfn.XLOOKUP($G720,通讯通路门店!$S$4:$S$993933,通讯通路门店!$C$4:$C$993933,0,0),"")</f>
        <v/>
      </c>
      <c r="D720" s="99" t="str">
        <f>IFERROR(_xlfn.XLOOKUP($G720,通讯通路门店!$S$4:$S$993933,通讯通路门店!$D$4:$D$993933,0,0),"")</f>
        <v/>
      </c>
      <c r="E720" s="83"/>
      <c r="F720" s="83"/>
      <c r="G720" s="101" t="e">
        <v>#N/A</v>
      </c>
      <c r="H720" s="102" t="str">
        <f>IFERROR(_xlfn.XLOOKUP($G720,通讯通路门店!$S$4:$S$993933,通讯通路门店!$R$4:$R$993933,0,0),"")</f>
        <v/>
      </c>
      <c r="I720" s="83"/>
      <c r="J720" s="83"/>
      <c r="K720" s="83"/>
      <c r="L720" s="83"/>
      <c r="M720" s="83"/>
      <c r="N720" s="83"/>
      <c r="O720" s="83"/>
      <c r="P720" s="83"/>
      <c r="Q720" s="83"/>
      <c r="R720" s="83"/>
      <c r="S720" s="83"/>
      <c r="T720" s="83"/>
      <c r="U720" s="99">
        <f>COUNTIF(通讯通路门店!$S:$S,$G720)</f>
        <v>0</v>
      </c>
      <c r="V720" s="99">
        <f>COUNTIFS(通讯通路门店!$S:$S,$G720,通讯通路门店!$J:$J,"综合卖场")</f>
        <v>0</v>
      </c>
      <c r="W720" s="99">
        <f>SUMIFS(通讯通路门店!$AJ:$AJ,通讯通路门店!$S:$S,通讯客户沙盘!$G720)</f>
        <v>0</v>
      </c>
      <c r="X720" s="99">
        <f t="shared" si="55"/>
        <v>0</v>
      </c>
      <c r="Y720" s="99">
        <f>COUNTIFS(通讯通路门店!$S:$S,$G720,通讯通路门店!$J:$J,"荣耀体验店")+COUNTIFS(通讯通路门店!$S:$S,$G720,通讯通路门店!$J:$J,"荣耀授权专卖店")</f>
        <v>0</v>
      </c>
      <c r="Z720" s="99">
        <f>COUNTIFS(通讯通路门店!$S:$S,$G720,通讯通路门店!$J:$J,"VIVO体验店")</f>
        <v>0</v>
      </c>
      <c r="AA720" s="99">
        <f>COUNTIFS(通讯通路门店!$S:$S,$G720,通讯通路门店!$J:$J,"OPPO体验店")</f>
        <v>0</v>
      </c>
      <c r="AB720" s="99">
        <f>COUNTIFS(通讯通路门店!$S:$S,$G720,通讯通路门店!$J:$J,"华为授权体验店")+COUNTIFS(通讯通路门店!$S:$S,$G720,通讯通路门店!$J:$J,"华为堡垒店")</f>
        <v>0</v>
      </c>
      <c r="AC720" s="99">
        <f>COUNTIFS(通讯通路门店!$S:$S,$G720,通讯通路门店!$J:$J,"小米体验店")</f>
        <v>0</v>
      </c>
      <c r="AD720" s="99">
        <f>COUNTIFS(通讯通路门店!$S:$S,$G720,通讯通路门店!$J:$J,"苹果体验店")</f>
        <v>0</v>
      </c>
      <c r="AE720" s="99">
        <f>COUNTIFS(通讯通路门店!$S:$S,$G720,通讯通路门店!$J:$J,"其他品牌专卖店")</f>
        <v>0</v>
      </c>
      <c r="AF720" s="99">
        <f>SUMIFS(通讯通路门店!$BI:$BI,通讯通路门店!$S:$S,$G720)</f>
        <v>0</v>
      </c>
      <c r="AG720" s="99">
        <f>SUMIFS(通讯通路门店!$BH:$BH,通讯通路门店!$S:$S,$G720)</f>
        <v>0</v>
      </c>
      <c r="AH720" s="99">
        <f t="shared" si="56"/>
        <v>0</v>
      </c>
      <c r="AI720" s="99">
        <f>SUMIFS(通讯通路门店!$BB:$BB,通讯通路门店!$S:$S,$G720)</f>
        <v>0</v>
      </c>
      <c r="AJ720" s="99">
        <f>SUMIFS(通讯通路门店!$BE:$BE,通讯通路门店!$S:$S,$G720)</f>
        <v>0</v>
      </c>
      <c r="AK720" s="99">
        <f>SUMIFS(通讯通路门店!$BG:$BG,通讯通路门店!$S:$S,$G720)</f>
        <v>0</v>
      </c>
      <c r="AL720" s="99">
        <f>SUMIFS(通讯通路门店!$BC:$BC,通讯通路门店!$S:$S,$G720)</f>
        <v>0</v>
      </c>
      <c r="AM720" s="99">
        <f>SUMIFS(通讯通路门店!$BD:$BD,通讯通路门店!$S:$S,$G720)</f>
        <v>0</v>
      </c>
      <c r="AN720" s="99">
        <f>SUMIFS(通讯通路门店!$BF:$BF,通讯通路门店!$S:$S,$G720)</f>
        <v>0</v>
      </c>
      <c r="AO720" s="99">
        <f t="shared" si="57"/>
        <v>0</v>
      </c>
      <c r="AP720" s="99">
        <f>SUMIFS(通讯通路门店!$K:$K,通讯通路门店!$S:$S,$G720)</f>
        <v>0</v>
      </c>
      <c r="AQ720" s="83"/>
      <c r="AR720" s="99">
        <f>SUMIFS(通讯通路门店!$T:$T,通讯通路门店!$S:$S,$G720)</f>
        <v>0</v>
      </c>
      <c r="AS720" s="99">
        <f>SUMIFS(通讯通路门店!$U:$U,通讯通路门店!$S:$S,$G720)</f>
        <v>0</v>
      </c>
      <c r="AT720" s="99">
        <f>SUMIFS(通讯通路门店!$V:$V,通讯通路门店!$S:$S,$G720)</f>
        <v>0</v>
      </c>
      <c r="AU720" s="99">
        <f>SUMIFS(通讯通路门店!$W:$W,通讯通路门店!$S:$S,$G720)</f>
        <v>0</v>
      </c>
      <c r="AV720" s="99">
        <f>SUMIFS(通讯通路门店!$Z:$Z,通讯通路门店!$S:$S,$G720)</f>
        <v>0</v>
      </c>
      <c r="AW720" s="99">
        <f>SUMIFS(通讯通路门店!$AB:$AB,通讯通路门店!$S:$S,$G720)</f>
        <v>0</v>
      </c>
      <c r="AX720" s="99">
        <f>SUMIFS(通讯通路门店!$X:$X,通讯通路门店!$S:$S,$G720)</f>
        <v>0</v>
      </c>
      <c r="AY720" s="99">
        <f>SUMIFS(通讯通路门店!$Y:$Y,通讯通路门店!$S:$S,$G720)</f>
        <v>0</v>
      </c>
      <c r="AZ720" s="99">
        <f>SUMIFS(通讯通路门店!$AA:$AA,通讯通路门店!$S:$S,$G720)</f>
        <v>0</v>
      </c>
      <c r="BA720" s="99">
        <f t="shared" si="58"/>
        <v>0</v>
      </c>
      <c r="BB720" s="99">
        <f t="shared" si="59"/>
        <v>0</v>
      </c>
      <c r="BC720" s="99">
        <f>SUMIFS(通讯通路门店!$W:$W,通讯通路门店!$S:$S,$G720,通讯通路门店!$J:$J,"荣耀体验店")+SUMIFS(通讯通路门店!$W:$W,通讯通路门店!$S:$S,$G720,通讯通路门店!$J:$J,"荣耀授权专卖店")</f>
        <v>0</v>
      </c>
      <c r="BD720" s="99">
        <f>SUMIFS(通讯通路门店!$Z:$Z,通讯通路门店!$S:$S,$G720,通讯通路门店!$J:$J,"VIVO体验店")</f>
        <v>0</v>
      </c>
      <c r="BE720" s="99">
        <f>SUMIFS(通讯通路门店!$AB:$AB,通讯通路门店!$S:$S,$G720,通讯通路门店!$J:$J,"OPPO体验店")</f>
        <v>0</v>
      </c>
      <c r="BF720" s="99">
        <f>SUMIFS(通讯通路门店!$X:$X,通讯通路门店!$S:$S,$G720,通讯通路门店!$J:$J,"华为授权体验店")+SUMIFS(通讯通路门店!$AA:$AA,通讯通路门店!$S:$S,$G720,通讯通路门店!$J:$J,"华为堡垒店")</f>
        <v>0</v>
      </c>
      <c r="BG720" s="99">
        <f>SUMIFS(通讯通路门店!$Y:$Y,通讯通路门店!$S:$S,$G720,通讯通路门店!$J:$J,"小米体验店")</f>
        <v>0</v>
      </c>
      <c r="BH720" s="99">
        <f>SUMIFS(通讯通路门店!$AA:$AA,通讯通路门店!$S:$S,$G720,通讯通路门店!$J:$J,"苹果体验店")</f>
        <v>0</v>
      </c>
      <c r="BI720" s="99">
        <f>SUMIFS(通讯通路门店!$K:$K,通讯通路门店!$S:$S,$G720,通讯通路门店!$J:$J,"其他品牌专卖店")</f>
        <v>0</v>
      </c>
      <c r="BJ720" s="99">
        <f>SUMIFS(通讯通路门店!$AC:$AC,通讯通路门店!$S:$S,$G720)</f>
        <v>0</v>
      </c>
      <c r="BK720" s="99">
        <f>SUMIFS(通讯通路门店!$AD:$AD,通讯通路门店!$S:$S,$G720)</f>
        <v>0</v>
      </c>
      <c r="BL720" s="99">
        <f>SUMIFS(通讯通路门店!$AE:$AE,通讯通路门店!$S:$S,$G720)</f>
        <v>0</v>
      </c>
      <c r="BM720" s="99">
        <f>SUMIFS(通讯通路门店!$AF:$AF,通讯通路门店!$S:$S,$G720)</f>
        <v>0</v>
      </c>
      <c r="BN720" s="99">
        <f>SUMIFS(通讯通路门店!$AG:$AG,通讯通路门店!$S:$S,$G720)</f>
        <v>0</v>
      </c>
      <c r="BO720" s="99">
        <f>SUMIFS(通讯通路门店!$AH:$AH,通讯通路门店!$S:$S,$G720)</f>
        <v>0</v>
      </c>
      <c r="BP720" s="99">
        <f>SUMIFS(通讯通路门店!$AI:$AI,通讯通路门店!$S:$S,$G720)</f>
        <v>0</v>
      </c>
      <c r="BQ720" s="83"/>
    </row>
    <row r="721" spans="1:69">
      <c r="A721" s="99" t="str">
        <f>IFERROR(_xlfn.XLOOKUP($G721,通讯通路门店!$S$4:$S$993933,通讯通路门店!$A$4:$A$993933,0,0),"")</f>
        <v/>
      </c>
      <c r="B721" s="99" t="str">
        <f>IFERROR(_xlfn.XLOOKUP($G721,通讯通路门店!$S$4:$S$993933,通讯通路门店!$B$4:$B$993933,0,0),"")</f>
        <v/>
      </c>
      <c r="C721" s="99" t="str">
        <f>IFERROR(_xlfn.XLOOKUP($G721,通讯通路门店!$S$4:$S$993933,通讯通路门店!$C$4:$C$993933,0,0),"")</f>
        <v/>
      </c>
      <c r="D721" s="99" t="str">
        <f>IFERROR(_xlfn.XLOOKUP($G721,通讯通路门店!$S$4:$S$993933,通讯通路门店!$D$4:$D$993933,0,0),"")</f>
        <v/>
      </c>
      <c r="E721" s="83"/>
      <c r="F721" s="83"/>
      <c r="G721" s="101" t="e">
        <v>#N/A</v>
      </c>
      <c r="H721" s="102" t="str">
        <f>IFERROR(_xlfn.XLOOKUP($G721,通讯通路门店!$S$4:$S$993933,通讯通路门店!$R$4:$R$993933,0,0),"")</f>
        <v/>
      </c>
      <c r="I721" s="83"/>
      <c r="J721" s="83"/>
      <c r="K721" s="83"/>
      <c r="L721" s="83"/>
      <c r="M721" s="83"/>
      <c r="N721" s="83"/>
      <c r="O721" s="83"/>
      <c r="P721" s="83"/>
      <c r="Q721" s="83"/>
      <c r="R721" s="83"/>
      <c r="S721" s="83"/>
      <c r="T721" s="83"/>
      <c r="U721" s="99">
        <f>COUNTIF(通讯通路门店!$S:$S,$G721)</f>
        <v>0</v>
      </c>
      <c r="V721" s="99">
        <f>COUNTIFS(通讯通路门店!$S:$S,$G721,通讯通路门店!$J:$J,"综合卖场")</f>
        <v>0</v>
      </c>
      <c r="W721" s="99">
        <f>SUMIFS(通讯通路门店!$AJ:$AJ,通讯通路门店!$S:$S,通讯客户沙盘!$G721)</f>
        <v>0</v>
      </c>
      <c r="X721" s="99">
        <f t="shared" si="55"/>
        <v>0</v>
      </c>
      <c r="Y721" s="99">
        <f>COUNTIFS(通讯通路门店!$S:$S,$G721,通讯通路门店!$J:$J,"荣耀体验店")+COUNTIFS(通讯通路门店!$S:$S,$G721,通讯通路门店!$J:$J,"荣耀授权专卖店")</f>
        <v>0</v>
      </c>
      <c r="Z721" s="99">
        <f>COUNTIFS(通讯通路门店!$S:$S,$G721,通讯通路门店!$J:$J,"VIVO体验店")</f>
        <v>0</v>
      </c>
      <c r="AA721" s="99">
        <f>COUNTIFS(通讯通路门店!$S:$S,$G721,通讯通路门店!$J:$J,"OPPO体验店")</f>
        <v>0</v>
      </c>
      <c r="AB721" s="99">
        <f>COUNTIFS(通讯通路门店!$S:$S,$G721,通讯通路门店!$J:$J,"华为授权体验店")+COUNTIFS(通讯通路门店!$S:$S,$G721,通讯通路门店!$J:$J,"华为堡垒店")</f>
        <v>0</v>
      </c>
      <c r="AC721" s="99">
        <f>COUNTIFS(通讯通路门店!$S:$S,$G721,通讯通路门店!$J:$J,"小米体验店")</f>
        <v>0</v>
      </c>
      <c r="AD721" s="99">
        <f>COUNTIFS(通讯通路门店!$S:$S,$G721,通讯通路门店!$J:$J,"苹果体验店")</f>
        <v>0</v>
      </c>
      <c r="AE721" s="99">
        <f>COUNTIFS(通讯通路门店!$S:$S,$G721,通讯通路门店!$J:$J,"其他品牌专卖店")</f>
        <v>0</v>
      </c>
      <c r="AF721" s="99">
        <f>SUMIFS(通讯通路门店!$BI:$BI,通讯通路门店!$S:$S,$G721)</f>
        <v>0</v>
      </c>
      <c r="AG721" s="99">
        <f>SUMIFS(通讯通路门店!$BH:$BH,通讯通路门店!$S:$S,$G721)</f>
        <v>0</v>
      </c>
      <c r="AH721" s="99">
        <f t="shared" si="56"/>
        <v>0</v>
      </c>
      <c r="AI721" s="99">
        <f>SUMIFS(通讯通路门店!$BB:$BB,通讯通路门店!$S:$S,$G721)</f>
        <v>0</v>
      </c>
      <c r="AJ721" s="99">
        <f>SUMIFS(通讯通路门店!$BE:$BE,通讯通路门店!$S:$S,$G721)</f>
        <v>0</v>
      </c>
      <c r="AK721" s="99">
        <f>SUMIFS(通讯通路门店!$BG:$BG,通讯通路门店!$S:$S,$G721)</f>
        <v>0</v>
      </c>
      <c r="AL721" s="99">
        <f>SUMIFS(通讯通路门店!$BC:$BC,通讯通路门店!$S:$S,$G721)</f>
        <v>0</v>
      </c>
      <c r="AM721" s="99">
        <f>SUMIFS(通讯通路门店!$BD:$BD,通讯通路门店!$S:$S,$G721)</f>
        <v>0</v>
      </c>
      <c r="AN721" s="99">
        <f>SUMIFS(通讯通路门店!$BF:$BF,通讯通路门店!$S:$S,$G721)</f>
        <v>0</v>
      </c>
      <c r="AO721" s="99">
        <f t="shared" si="57"/>
        <v>0</v>
      </c>
      <c r="AP721" s="99">
        <f>SUMIFS(通讯通路门店!$K:$K,通讯通路门店!$S:$S,$G721)</f>
        <v>0</v>
      </c>
      <c r="AQ721" s="83"/>
      <c r="AR721" s="99">
        <f>SUMIFS(通讯通路门店!$T:$T,通讯通路门店!$S:$S,$G721)</f>
        <v>0</v>
      </c>
      <c r="AS721" s="99">
        <f>SUMIFS(通讯通路门店!$U:$U,通讯通路门店!$S:$S,$G721)</f>
        <v>0</v>
      </c>
      <c r="AT721" s="99">
        <f>SUMIFS(通讯通路门店!$V:$V,通讯通路门店!$S:$S,$G721)</f>
        <v>0</v>
      </c>
      <c r="AU721" s="99">
        <f>SUMIFS(通讯通路门店!$W:$W,通讯通路门店!$S:$S,$G721)</f>
        <v>0</v>
      </c>
      <c r="AV721" s="99">
        <f>SUMIFS(通讯通路门店!$Z:$Z,通讯通路门店!$S:$S,$G721)</f>
        <v>0</v>
      </c>
      <c r="AW721" s="99">
        <f>SUMIFS(通讯通路门店!$AB:$AB,通讯通路门店!$S:$S,$G721)</f>
        <v>0</v>
      </c>
      <c r="AX721" s="99">
        <f>SUMIFS(通讯通路门店!$X:$X,通讯通路门店!$S:$S,$G721)</f>
        <v>0</v>
      </c>
      <c r="AY721" s="99">
        <f>SUMIFS(通讯通路门店!$Y:$Y,通讯通路门店!$S:$S,$G721)</f>
        <v>0</v>
      </c>
      <c r="AZ721" s="99">
        <f>SUMIFS(通讯通路门店!$AA:$AA,通讯通路门店!$S:$S,$G721)</f>
        <v>0</v>
      </c>
      <c r="BA721" s="99">
        <f t="shared" si="58"/>
        <v>0</v>
      </c>
      <c r="BB721" s="99">
        <f t="shared" si="59"/>
        <v>0</v>
      </c>
      <c r="BC721" s="99">
        <f>SUMIFS(通讯通路门店!$W:$W,通讯通路门店!$S:$S,$G721,通讯通路门店!$J:$J,"荣耀体验店")+SUMIFS(通讯通路门店!$W:$W,通讯通路门店!$S:$S,$G721,通讯通路门店!$J:$J,"荣耀授权专卖店")</f>
        <v>0</v>
      </c>
      <c r="BD721" s="99">
        <f>SUMIFS(通讯通路门店!$Z:$Z,通讯通路门店!$S:$S,$G721,通讯通路门店!$J:$J,"VIVO体验店")</f>
        <v>0</v>
      </c>
      <c r="BE721" s="99">
        <f>SUMIFS(通讯通路门店!$AB:$AB,通讯通路门店!$S:$S,$G721,通讯通路门店!$J:$J,"OPPO体验店")</f>
        <v>0</v>
      </c>
      <c r="BF721" s="99">
        <f>SUMIFS(通讯通路门店!$X:$X,通讯通路门店!$S:$S,$G721,通讯通路门店!$J:$J,"华为授权体验店")+SUMIFS(通讯通路门店!$AA:$AA,通讯通路门店!$S:$S,$G721,通讯通路门店!$J:$J,"华为堡垒店")</f>
        <v>0</v>
      </c>
      <c r="BG721" s="99">
        <f>SUMIFS(通讯通路门店!$Y:$Y,通讯通路门店!$S:$S,$G721,通讯通路门店!$J:$J,"小米体验店")</f>
        <v>0</v>
      </c>
      <c r="BH721" s="99">
        <f>SUMIFS(通讯通路门店!$AA:$AA,通讯通路门店!$S:$S,$G721,通讯通路门店!$J:$J,"苹果体验店")</f>
        <v>0</v>
      </c>
      <c r="BI721" s="99">
        <f>SUMIFS(通讯通路门店!$K:$K,通讯通路门店!$S:$S,$G721,通讯通路门店!$J:$J,"其他品牌专卖店")</f>
        <v>0</v>
      </c>
      <c r="BJ721" s="99">
        <f>SUMIFS(通讯通路门店!$AC:$AC,通讯通路门店!$S:$S,$G721)</f>
        <v>0</v>
      </c>
      <c r="BK721" s="99">
        <f>SUMIFS(通讯通路门店!$AD:$AD,通讯通路门店!$S:$S,$G721)</f>
        <v>0</v>
      </c>
      <c r="BL721" s="99">
        <f>SUMIFS(通讯通路门店!$AE:$AE,通讯通路门店!$S:$S,$G721)</f>
        <v>0</v>
      </c>
      <c r="BM721" s="99">
        <f>SUMIFS(通讯通路门店!$AF:$AF,通讯通路门店!$S:$S,$G721)</f>
        <v>0</v>
      </c>
      <c r="BN721" s="99">
        <f>SUMIFS(通讯通路门店!$AG:$AG,通讯通路门店!$S:$S,$G721)</f>
        <v>0</v>
      </c>
      <c r="BO721" s="99">
        <f>SUMIFS(通讯通路门店!$AH:$AH,通讯通路门店!$S:$S,$G721)</f>
        <v>0</v>
      </c>
      <c r="BP721" s="99">
        <f>SUMIFS(通讯通路门店!$AI:$AI,通讯通路门店!$S:$S,$G721)</f>
        <v>0</v>
      </c>
      <c r="BQ721" s="83"/>
    </row>
    <row r="722" spans="1:69">
      <c r="A722" s="99" t="str">
        <f>IFERROR(_xlfn.XLOOKUP($G722,通讯通路门店!$S$4:$S$993933,通讯通路门店!$A$4:$A$993933,0,0),"")</f>
        <v/>
      </c>
      <c r="B722" s="99" t="str">
        <f>IFERROR(_xlfn.XLOOKUP($G722,通讯通路门店!$S$4:$S$993933,通讯通路门店!$B$4:$B$993933,0,0),"")</f>
        <v/>
      </c>
      <c r="C722" s="99" t="str">
        <f>IFERROR(_xlfn.XLOOKUP($G722,通讯通路门店!$S$4:$S$993933,通讯通路门店!$C$4:$C$993933,0,0),"")</f>
        <v/>
      </c>
      <c r="D722" s="99" t="str">
        <f>IFERROR(_xlfn.XLOOKUP($G722,通讯通路门店!$S$4:$S$993933,通讯通路门店!$D$4:$D$993933,0,0),"")</f>
        <v/>
      </c>
      <c r="E722" s="83"/>
      <c r="F722" s="83"/>
      <c r="G722" s="101" t="e">
        <v>#N/A</v>
      </c>
      <c r="H722" s="102" t="str">
        <f>IFERROR(_xlfn.XLOOKUP($G722,通讯通路门店!$S$4:$S$993933,通讯通路门店!$R$4:$R$993933,0,0),"")</f>
        <v/>
      </c>
      <c r="I722" s="83"/>
      <c r="J722" s="83"/>
      <c r="K722" s="83"/>
      <c r="L722" s="83"/>
      <c r="M722" s="83"/>
      <c r="N722" s="83"/>
      <c r="O722" s="83"/>
      <c r="P722" s="83"/>
      <c r="Q722" s="83"/>
      <c r="R722" s="83"/>
      <c r="S722" s="83"/>
      <c r="T722" s="83"/>
      <c r="U722" s="99">
        <f>COUNTIF(通讯通路门店!$S:$S,$G722)</f>
        <v>0</v>
      </c>
      <c r="V722" s="99">
        <f>COUNTIFS(通讯通路门店!$S:$S,$G722,通讯通路门店!$J:$J,"综合卖场")</f>
        <v>0</v>
      </c>
      <c r="W722" s="99">
        <f>SUMIFS(通讯通路门店!$AJ:$AJ,通讯通路门店!$S:$S,通讯客户沙盘!$G722)</f>
        <v>0</v>
      </c>
      <c r="X722" s="99">
        <f t="shared" si="55"/>
        <v>0</v>
      </c>
      <c r="Y722" s="99">
        <f>COUNTIFS(通讯通路门店!$S:$S,$G722,通讯通路门店!$J:$J,"荣耀体验店")+COUNTIFS(通讯通路门店!$S:$S,$G722,通讯通路门店!$J:$J,"荣耀授权专卖店")</f>
        <v>0</v>
      </c>
      <c r="Z722" s="99">
        <f>COUNTIFS(通讯通路门店!$S:$S,$G722,通讯通路门店!$J:$J,"VIVO体验店")</f>
        <v>0</v>
      </c>
      <c r="AA722" s="99">
        <f>COUNTIFS(通讯通路门店!$S:$S,$G722,通讯通路门店!$J:$J,"OPPO体验店")</f>
        <v>0</v>
      </c>
      <c r="AB722" s="99">
        <f>COUNTIFS(通讯通路门店!$S:$S,$G722,通讯通路门店!$J:$J,"华为授权体验店")+COUNTIFS(通讯通路门店!$S:$S,$G722,通讯通路门店!$J:$J,"华为堡垒店")</f>
        <v>0</v>
      </c>
      <c r="AC722" s="99">
        <f>COUNTIFS(通讯通路门店!$S:$S,$G722,通讯通路门店!$J:$J,"小米体验店")</f>
        <v>0</v>
      </c>
      <c r="AD722" s="99">
        <f>COUNTIFS(通讯通路门店!$S:$S,$G722,通讯通路门店!$J:$J,"苹果体验店")</f>
        <v>0</v>
      </c>
      <c r="AE722" s="99">
        <f>COUNTIFS(通讯通路门店!$S:$S,$G722,通讯通路门店!$J:$J,"其他品牌专卖店")</f>
        <v>0</v>
      </c>
      <c r="AF722" s="99">
        <f>SUMIFS(通讯通路门店!$BI:$BI,通讯通路门店!$S:$S,$G722)</f>
        <v>0</v>
      </c>
      <c r="AG722" s="99">
        <f>SUMIFS(通讯通路门店!$BH:$BH,通讯通路门店!$S:$S,$G722)</f>
        <v>0</v>
      </c>
      <c r="AH722" s="99">
        <f t="shared" si="56"/>
        <v>0</v>
      </c>
      <c r="AI722" s="99">
        <f>SUMIFS(通讯通路门店!$BB:$BB,通讯通路门店!$S:$S,$G722)</f>
        <v>0</v>
      </c>
      <c r="AJ722" s="99">
        <f>SUMIFS(通讯通路门店!$BE:$BE,通讯通路门店!$S:$S,$G722)</f>
        <v>0</v>
      </c>
      <c r="AK722" s="99">
        <f>SUMIFS(通讯通路门店!$BG:$BG,通讯通路门店!$S:$S,$G722)</f>
        <v>0</v>
      </c>
      <c r="AL722" s="99">
        <f>SUMIFS(通讯通路门店!$BC:$BC,通讯通路门店!$S:$S,$G722)</f>
        <v>0</v>
      </c>
      <c r="AM722" s="99">
        <f>SUMIFS(通讯通路门店!$BD:$BD,通讯通路门店!$S:$S,$G722)</f>
        <v>0</v>
      </c>
      <c r="AN722" s="99">
        <f>SUMIFS(通讯通路门店!$BF:$BF,通讯通路门店!$S:$S,$G722)</f>
        <v>0</v>
      </c>
      <c r="AO722" s="99">
        <f t="shared" si="57"/>
        <v>0</v>
      </c>
      <c r="AP722" s="99">
        <f>SUMIFS(通讯通路门店!$K:$K,通讯通路门店!$S:$S,$G722)</f>
        <v>0</v>
      </c>
      <c r="AQ722" s="83"/>
      <c r="AR722" s="99">
        <f>SUMIFS(通讯通路门店!$T:$T,通讯通路门店!$S:$S,$G722)</f>
        <v>0</v>
      </c>
      <c r="AS722" s="99">
        <f>SUMIFS(通讯通路门店!$U:$U,通讯通路门店!$S:$S,$G722)</f>
        <v>0</v>
      </c>
      <c r="AT722" s="99">
        <f>SUMIFS(通讯通路门店!$V:$V,通讯通路门店!$S:$S,$G722)</f>
        <v>0</v>
      </c>
      <c r="AU722" s="99">
        <f>SUMIFS(通讯通路门店!$W:$W,通讯通路门店!$S:$S,$G722)</f>
        <v>0</v>
      </c>
      <c r="AV722" s="99">
        <f>SUMIFS(通讯通路门店!$Z:$Z,通讯通路门店!$S:$S,$G722)</f>
        <v>0</v>
      </c>
      <c r="AW722" s="99">
        <f>SUMIFS(通讯通路门店!$AB:$AB,通讯通路门店!$S:$S,$G722)</f>
        <v>0</v>
      </c>
      <c r="AX722" s="99">
        <f>SUMIFS(通讯通路门店!$X:$X,通讯通路门店!$S:$S,$G722)</f>
        <v>0</v>
      </c>
      <c r="AY722" s="99">
        <f>SUMIFS(通讯通路门店!$Y:$Y,通讯通路门店!$S:$S,$G722)</f>
        <v>0</v>
      </c>
      <c r="AZ722" s="99">
        <f>SUMIFS(通讯通路门店!$AA:$AA,通讯通路门店!$S:$S,$G722)</f>
        <v>0</v>
      </c>
      <c r="BA722" s="99">
        <f t="shared" si="58"/>
        <v>0</v>
      </c>
      <c r="BB722" s="99">
        <f t="shared" si="59"/>
        <v>0</v>
      </c>
      <c r="BC722" s="99">
        <f>SUMIFS(通讯通路门店!$W:$W,通讯通路门店!$S:$S,$G722,通讯通路门店!$J:$J,"荣耀体验店")+SUMIFS(通讯通路门店!$W:$W,通讯通路门店!$S:$S,$G722,通讯通路门店!$J:$J,"荣耀授权专卖店")</f>
        <v>0</v>
      </c>
      <c r="BD722" s="99">
        <f>SUMIFS(通讯通路门店!$Z:$Z,通讯通路门店!$S:$S,$G722,通讯通路门店!$J:$J,"VIVO体验店")</f>
        <v>0</v>
      </c>
      <c r="BE722" s="99">
        <f>SUMIFS(通讯通路门店!$AB:$AB,通讯通路门店!$S:$S,$G722,通讯通路门店!$J:$J,"OPPO体验店")</f>
        <v>0</v>
      </c>
      <c r="BF722" s="99">
        <f>SUMIFS(通讯通路门店!$X:$X,通讯通路门店!$S:$S,$G722,通讯通路门店!$J:$J,"华为授权体验店")+SUMIFS(通讯通路门店!$AA:$AA,通讯通路门店!$S:$S,$G722,通讯通路门店!$J:$J,"华为堡垒店")</f>
        <v>0</v>
      </c>
      <c r="BG722" s="99">
        <f>SUMIFS(通讯通路门店!$Y:$Y,通讯通路门店!$S:$S,$G722,通讯通路门店!$J:$J,"小米体验店")</f>
        <v>0</v>
      </c>
      <c r="BH722" s="99">
        <f>SUMIFS(通讯通路门店!$AA:$AA,通讯通路门店!$S:$S,$G722,通讯通路门店!$J:$J,"苹果体验店")</f>
        <v>0</v>
      </c>
      <c r="BI722" s="99">
        <f>SUMIFS(通讯通路门店!$K:$K,通讯通路门店!$S:$S,$G722,通讯通路门店!$J:$J,"其他品牌专卖店")</f>
        <v>0</v>
      </c>
      <c r="BJ722" s="99">
        <f>SUMIFS(通讯通路门店!$AC:$AC,通讯通路门店!$S:$S,$G722)</f>
        <v>0</v>
      </c>
      <c r="BK722" s="99">
        <f>SUMIFS(通讯通路门店!$AD:$AD,通讯通路门店!$S:$S,$G722)</f>
        <v>0</v>
      </c>
      <c r="BL722" s="99">
        <f>SUMIFS(通讯通路门店!$AE:$AE,通讯通路门店!$S:$S,$G722)</f>
        <v>0</v>
      </c>
      <c r="BM722" s="99">
        <f>SUMIFS(通讯通路门店!$AF:$AF,通讯通路门店!$S:$S,$G722)</f>
        <v>0</v>
      </c>
      <c r="BN722" s="99">
        <f>SUMIFS(通讯通路门店!$AG:$AG,通讯通路门店!$S:$S,$G722)</f>
        <v>0</v>
      </c>
      <c r="BO722" s="99">
        <f>SUMIFS(通讯通路门店!$AH:$AH,通讯通路门店!$S:$S,$G722)</f>
        <v>0</v>
      </c>
      <c r="BP722" s="99">
        <f>SUMIFS(通讯通路门店!$AI:$AI,通讯通路门店!$S:$S,$G722)</f>
        <v>0</v>
      </c>
      <c r="BQ722" s="83"/>
    </row>
    <row r="723" spans="1:69">
      <c r="A723" s="99" t="str">
        <f>IFERROR(_xlfn.XLOOKUP($G723,通讯通路门店!$S$4:$S$993933,通讯通路门店!$A$4:$A$993933,0,0),"")</f>
        <v/>
      </c>
      <c r="B723" s="99" t="str">
        <f>IFERROR(_xlfn.XLOOKUP($G723,通讯通路门店!$S$4:$S$993933,通讯通路门店!$B$4:$B$993933,0,0),"")</f>
        <v/>
      </c>
      <c r="C723" s="99" t="str">
        <f>IFERROR(_xlfn.XLOOKUP($G723,通讯通路门店!$S$4:$S$993933,通讯通路门店!$C$4:$C$993933,0,0),"")</f>
        <v/>
      </c>
      <c r="D723" s="99" t="str">
        <f>IFERROR(_xlfn.XLOOKUP($G723,通讯通路门店!$S$4:$S$993933,通讯通路门店!$D$4:$D$993933,0,0),"")</f>
        <v/>
      </c>
      <c r="E723" s="83"/>
      <c r="F723" s="83"/>
      <c r="G723" s="101" t="e">
        <v>#N/A</v>
      </c>
      <c r="H723" s="102" t="str">
        <f>IFERROR(_xlfn.XLOOKUP($G723,通讯通路门店!$S$4:$S$993933,通讯通路门店!$R$4:$R$993933,0,0),"")</f>
        <v/>
      </c>
      <c r="I723" s="83"/>
      <c r="J723" s="83"/>
      <c r="K723" s="83"/>
      <c r="L723" s="83"/>
      <c r="M723" s="83"/>
      <c r="N723" s="83"/>
      <c r="O723" s="83"/>
      <c r="P723" s="83"/>
      <c r="Q723" s="83"/>
      <c r="R723" s="83"/>
      <c r="S723" s="83"/>
      <c r="T723" s="83"/>
      <c r="U723" s="99">
        <f>COUNTIF(通讯通路门店!$S:$S,$G723)</f>
        <v>0</v>
      </c>
      <c r="V723" s="99">
        <f>COUNTIFS(通讯通路门店!$S:$S,$G723,通讯通路门店!$J:$J,"综合卖场")</f>
        <v>0</v>
      </c>
      <c r="W723" s="99">
        <f>SUMIFS(通讯通路门店!$AJ:$AJ,通讯通路门店!$S:$S,通讯客户沙盘!$G723)</f>
        <v>0</v>
      </c>
      <c r="X723" s="99">
        <f t="shared" si="55"/>
        <v>0</v>
      </c>
      <c r="Y723" s="99">
        <f>COUNTIFS(通讯通路门店!$S:$S,$G723,通讯通路门店!$J:$J,"荣耀体验店")+COUNTIFS(通讯通路门店!$S:$S,$G723,通讯通路门店!$J:$J,"荣耀授权专卖店")</f>
        <v>0</v>
      </c>
      <c r="Z723" s="99">
        <f>COUNTIFS(通讯通路门店!$S:$S,$G723,通讯通路门店!$J:$J,"VIVO体验店")</f>
        <v>0</v>
      </c>
      <c r="AA723" s="99">
        <f>COUNTIFS(通讯通路门店!$S:$S,$G723,通讯通路门店!$J:$J,"OPPO体验店")</f>
        <v>0</v>
      </c>
      <c r="AB723" s="99">
        <f>COUNTIFS(通讯通路门店!$S:$S,$G723,通讯通路门店!$J:$J,"华为授权体验店")+COUNTIFS(通讯通路门店!$S:$S,$G723,通讯通路门店!$J:$J,"华为堡垒店")</f>
        <v>0</v>
      </c>
      <c r="AC723" s="99">
        <f>COUNTIFS(通讯通路门店!$S:$S,$G723,通讯通路门店!$J:$J,"小米体验店")</f>
        <v>0</v>
      </c>
      <c r="AD723" s="99">
        <f>COUNTIFS(通讯通路门店!$S:$S,$G723,通讯通路门店!$J:$J,"苹果体验店")</f>
        <v>0</v>
      </c>
      <c r="AE723" s="99">
        <f>COUNTIFS(通讯通路门店!$S:$S,$G723,通讯通路门店!$J:$J,"其他品牌专卖店")</f>
        <v>0</v>
      </c>
      <c r="AF723" s="99">
        <f>SUMIFS(通讯通路门店!$BI:$BI,通讯通路门店!$S:$S,$G723)</f>
        <v>0</v>
      </c>
      <c r="AG723" s="99">
        <f>SUMIFS(通讯通路门店!$BH:$BH,通讯通路门店!$S:$S,$G723)</f>
        <v>0</v>
      </c>
      <c r="AH723" s="99">
        <f t="shared" si="56"/>
        <v>0</v>
      </c>
      <c r="AI723" s="99">
        <f>SUMIFS(通讯通路门店!$BB:$BB,通讯通路门店!$S:$S,$G723)</f>
        <v>0</v>
      </c>
      <c r="AJ723" s="99">
        <f>SUMIFS(通讯通路门店!$BE:$BE,通讯通路门店!$S:$S,$G723)</f>
        <v>0</v>
      </c>
      <c r="AK723" s="99">
        <f>SUMIFS(通讯通路门店!$BG:$BG,通讯通路门店!$S:$S,$G723)</f>
        <v>0</v>
      </c>
      <c r="AL723" s="99">
        <f>SUMIFS(通讯通路门店!$BC:$BC,通讯通路门店!$S:$S,$G723)</f>
        <v>0</v>
      </c>
      <c r="AM723" s="99">
        <f>SUMIFS(通讯通路门店!$BD:$BD,通讯通路门店!$S:$S,$G723)</f>
        <v>0</v>
      </c>
      <c r="AN723" s="99">
        <f>SUMIFS(通讯通路门店!$BF:$BF,通讯通路门店!$S:$S,$G723)</f>
        <v>0</v>
      </c>
      <c r="AO723" s="99">
        <f t="shared" si="57"/>
        <v>0</v>
      </c>
      <c r="AP723" s="99">
        <f>SUMIFS(通讯通路门店!$K:$K,通讯通路门店!$S:$S,$G723)</f>
        <v>0</v>
      </c>
      <c r="AQ723" s="83"/>
      <c r="AR723" s="99">
        <f>SUMIFS(通讯通路门店!$T:$T,通讯通路门店!$S:$S,$G723)</f>
        <v>0</v>
      </c>
      <c r="AS723" s="99">
        <f>SUMIFS(通讯通路门店!$U:$U,通讯通路门店!$S:$S,$G723)</f>
        <v>0</v>
      </c>
      <c r="AT723" s="99">
        <f>SUMIFS(通讯通路门店!$V:$V,通讯通路门店!$S:$S,$G723)</f>
        <v>0</v>
      </c>
      <c r="AU723" s="99">
        <f>SUMIFS(通讯通路门店!$W:$W,通讯通路门店!$S:$S,$G723)</f>
        <v>0</v>
      </c>
      <c r="AV723" s="99">
        <f>SUMIFS(通讯通路门店!$Z:$Z,通讯通路门店!$S:$S,$G723)</f>
        <v>0</v>
      </c>
      <c r="AW723" s="99">
        <f>SUMIFS(通讯通路门店!$AB:$AB,通讯通路门店!$S:$S,$G723)</f>
        <v>0</v>
      </c>
      <c r="AX723" s="99">
        <f>SUMIFS(通讯通路门店!$X:$X,通讯通路门店!$S:$S,$G723)</f>
        <v>0</v>
      </c>
      <c r="AY723" s="99">
        <f>SUMIFS(通讯通路门店!$Y:$Y,通讯通路门店!$S:$S,$G723)</f>
        <v>0</v>
      </c>
      <c r="AZ723" s="99">
        <f>SUMIFS(通讯通路门店!$AA:$AA,通讯通路门店!$S:$S,$G723)</f>
        <v>0</v>
      </c>
      <c r="BA723" s="99">
        <f t="shared" si="58"/>
        <v>0</v>
      </c>
      <c r="BB723" s="99">
        <f t="shared" si="59"/>
        <v>0</v>
      </c>
      <c r="BC723" s="99">
        <f>SUMIFS(通讯通路门店!$W:$W,通讯通路门店!$S:$S,$G723,通讯通路门店!$J:$J,"荣耀体验店")+SUMIFS(通讯通路门店!$W:$W,通讯通路门店!$S:$S,$G723,通讯通路门店!$J:$J,"荣耀授权专卖店")</f>
        <v>0</v>
      </c>
      <c r="BD723" s="99">
        <f>SUMIFS(通讯通路门店!$Z:$Z,通讯通路门店!$S:$S,$G723,通讯通路门店!$J:$J,"VIVO体验店")</f>
        <v>0</v>
      </c>
      <c r="BE723" s="99">
        <f>SUMIFS(通讯通路门店!$AB:$AB,通讯通路门店!$S:$S,$G723,通讯通路门店!$J:$J,"OPPO体验店")</f>
        <v>0</v>
      </c>
      <c r="BF723" s="99">
        <f>SUMIFS(通讯通路门店!$X:$X,通讯通路门店!$S:$S,$G723,通讯通路门店!$J:$J,"华为授权体验店")+SUMIFS(通讯通路门店!$AA:$AA,通讯通路门店!$S:$S,$G723,通讯通路门店!$J:$J,"华为堡垒店")</f>
        <v>0</v>
      </c>
      <c r="BG723" s="99">
        <f>SUMIFS(通讯通路门店!$Y:$Y,通讯通路门店!$S:$S,$G723,通讯通路门店!$J:$J,"小米体验店")</f>
        <v>0</v>
      </c>
      <c r="BH723" s="99">
        <f>SUMIFS(通讯通路门店!$AA:$AA,通讯通路门店!$S:$S,$G723,通讯通路门店!$J:$J,"苹果体验店")</f>
        <v>0</v>
      </c>
      <c r="BI723" s="99">
        <f>SUMIFS(通讯通路门店!$K:$K,通讯通路门店!$S:$S,$G723,通讯通路门店!$J:$J,"其他品牌专卖店")</f>
        <v>0</v>
      </c>
      <c r="BJ723" s="99">
        <f>SUMIFS(通讯通路门店!$AC:$AC,通讯通路门店!$S:$S,$G723)</f>
        <v>0</v>
      </c>
      <c r="BK723" s="99">
        <f>SUMIFS(通讯通路门店!$AD:$AD,通讯通路门店!$S:$S,$G723)</f>
        <v>0</v>
      </c>
      <c r="BL723" s="99">
        <f>SUMIFS(通讯通路门店!$AE:$AE,通讯通路门店!$S:$S,$G723)</f>
        <v>0</v>
      </c>
      <c r="BM723" s="99">
        <f>SUMIFS(通讯通路门店!$AF:$AF,通讯通路门店!$S:$S,$G723)</f>
        <v>0</v>
      </c>
      <c r="BN723" s="99">
        <f>SUMIFS(通讯通路门店!$AG:$AG,通讯通路门店!$S:$S,$G723)</f>
        <v>0</v>
      </c>
      <c r="BO723" s="99">
        <f>SUMIFS(通讯通路门店!$AH:$AH,通讯通路门店!$S:$S,$G723)</f>
        <v>0</v>
      </c>
      <c r="BP723" s="99">
        <f>SUMIFS(通讯通路门店!$AI:$AI,通讯通路门店!$S:$S,$G723)</f>
        <v>0</v>
      </c>
      <c r="BQ723" s="83"/>
    </row>
    <row r="724" spans="1:69">
      <c r="A724" s="99" t="str">
        <f>IFERROR(_xlfn.XLOOKUP($G724,通讯通路门店!$S$4:$S$993933,通讯通路门店!$A$4:$A$993933,0,0),"")</f>
        <v/>
      </c>
      <c r="B724" s="99" t="str">
        <f>IFERROR(_xlfn.XLOOKUP($G724,通讯通路门店!$S$4:$S$993933,通讯通路门店!$B$4:$B$993933,0,0),"")</f>
        <v/>
      </c>
      <c r="C724" s="99" t="str">
        <f>IFERROR(_xlfn.XLOOKUP($G724,通讯通路门店!$S$4:$S$993933,通讯通路门店!$C$4:$C$993933,0,0),"")</f>
        <v/>
      </c>
      <c r="D724" s="99" t="str">
        <f>IFERROR(_xlfn.XLOOKUP($G724,通讯通路门店!$S$4:$S$993933,通讯通路门店!$D$4:$D$993933,0,0),"")</f>
        <v/>
      </c>
      <c r="E724" s="83"/>
      <c r="F724" s="83"/>
      <c r="G724" s="101" t="e">
        <v>#N/A</v>
      </c>
      <c r="H724" s="102" t="str">
        <f>IFERROR(_xlfn.XLOOKUP($G724,通讯通路门店!$S$4:$S$993933,通讯通路门店!$R$4:$R$993933,0,0),"")</f>
        <v/>
      </c>
      <c r="I724" s="83"/>
      <c r="J724" s="83"/>
      <c r="K724" s="83"/>
      <c r="L724" s="83"/>
      <c r="M724" s="83"/>
      <c r="N724" s="83"/>
      <c r="O724" s="83"/>
      <c r="P724" s="83"/>
      <c r="Q724" s="83"/>
      <c r="R724" s="83"/>
      <c r="S724" s="83"/>
      <c r="T724" s="83"/>
      <c r="U724" s="99">
        <f>COUNTIF(通讯通路门店!$S:$S,$G724)</f>
        <v>0</v>
      </c>
      <c r="V724" s="99">
        <f>COUNTIFS(通讯通路门店!$S:$S,$G724,通讯通路门店!$J:$J,"综合卖场")</f>
        <v>0</v>
      </c>
      <c r="W724" s="99">
        <f>SUMIFS(通讯通路门店!$AJ:$AJ,通讯通路门店!$S:$S,通讯客户沙盘!$G724)</f>
        <v>0</v>
      </c>
      <c r="X724" s="99">
        <f t="shared" si="55"/>
        <v>0</v>
      </c>
      <c r="Y724" s="99">
        <f>COUNTIFS(通讯通路门店!$S:$S,$G724,通讯通路门店!$J:$J,"荣耀体验店")+COUNTIFS(通讯通路门店!$S:$S,$G724,通讯通路门店!$J:$J,"荣耀授权专卖店")</f>
        <v>0</v>
      </c>
      <c r="Z724" s="99">
        <f>COUNTIFS(通讯通路门店!$S:$S,$G724,通讯通路门店!$J:$J,"VIVO体验店")</f>
        <v>0</v>
      </c>
      <c r="AA724" s="99">
        <f>COUNTIFS(通讯通路门店!$S:$S,$G724,通讯通路门店!$J:$J,"OPPO体验店")</f>
        <v>0</v>
      </c>
      <c r="AB724" s="99">
        <f>COUNTIFS(通讯通路门店!$S:$S,$G724,通讯通路门店!$J:$J,"华为授权体验店")+COUNTIFS(通讯通路门店!$S:$S,$G724,通讯通路门店!$J:$J,"华为堡垒店")</f>
        <v>0</v>
      </c>
      <c r="AC724" s="99">
        <f>COUNTIFS(通讯通路门店!$S:$S,$G724,通讯通路门店!$J:$J,"小米体验店")</f>
        <v>0</v>
      </c>
      <c r="AD724" s="99">
        <f>COUNTIFS(通讯通路门店!$S:$S,$G724,通讯通路门店!$J:$J,"苹果体验店")</f>
        <v>0</v>
      </c>
      <c r="AE724" s="99">
        <f>COUNTIFS(通讯通路门店!$S:$S,$G724,通讯通路门店!$J:$J,"其他品牌专卖店")</f>
        <v>0</v>
      </c>
      <c r="AF724" s="99">
        <f>SUMIFS(通讯通路门店!$BI:$BI,通讯通路门店!$S:$S,$G724)</f>
        <v>0</v>
      </c>
      <c r="AG724" s="99">
        <f>SUMIFS(通讯通路门店!$BH:$BH,通讯通路门店!$S:$S,$G724)</f>
        <v>0</v>
      </c>
      <c r="AH724" s="99">
        <f t="shared" si="56"/>
        <v>0</v>
      </c>
      <c r="AI724" s="99">
        <f>SUMIFS(通讯通路门店!$BB:$BB,通讯通路门店!$S:$S,$G724)</f>
        <v>0</v>
      </c>
      <c r="AJ724" s="99">
        <f>SUMIFS(通讯通路门店!$BE:$BE,通讯通路门店!$S:$S,$G724)</f>
        <v>0</v>
      </c>
      <c r="AK724" s="99">
        <f>SUMIFS(通讯通路门店!$BG:$BG,通讯通路门店!$S:$S,$G724)</f>
        <v>0</v>
      </c>
      <c r="AL724" s="99">
        <f>SUMIFS(通讯通路门店!$BC:$BC,通讯通路门店!$S:$S,$G724)</f>
        <v>0</v>
      </c>
      <c r="AM724" s="99">
        <f>SUMIFS(通讯通路门店!$BD:$BD,通讯通路门店!$S:$S,$G724)</f>
        <v>0</v>
      </c>
      <c r="AN724" s="99">
        <f>SUMIFS(通讯通路门店!$BF:$BF,通讯通路门店!$S:$S,$G724)</f>
        <v>0</v>
      </c>
      <c r="AO724" s="99">
        <f t="shared" si="57"/>
        <v>0</v>
      </c>
      <c r="AP724" s="99">
        <f>SUMIFS(通讯通路门店!$K:$K,通讯通路门店!$S:$S,$G724)</f>
        <v>0</v>
      </c>
      <c r="AQ724" s="83"/>
      <c r="AR724" s="99">
        <f>SUMIFS(通讯通路门店!$T:$T,通讯通路门店!$S:$S,$G724)</f>
        <v>0</v>
      </c>
      <c r="AS724" s="99">
        <f>SUMIFS(通讯通路门店!$U:$U,通讯通路门店!$S:$S,$G724)</f>
        <v>0</v>
      </c>
      <c r="AT724" s="99">
        <f>SUMIFS(通讯通路门店!$V:$V,通讯通路门店!$S:$S,$G724)</f>
        <v>0</v>
      </c>
      <c r="AU724" s="99">
        <f>SUMIFS(通讯通路门店!$W:$W,通讯通路门店!$S:$S,$G724)</f>
        <v>0</v>
      </c>
      <c r="AV724" s="99">
        <f>SUMIFS(通讯通路门店!$Z:$Z,通讯通路门店!$S:$S,$G724)</f>
        <v>0</v>
      </c>
      <c r="AW724" s="99">
        <f>SUMIFS(通讯通路门店!$AB:$AB,通讯通路门店!$S:$S,$G724)</f>
        <v>0</v>
      </c>
      <c r="AX724" s="99">
        <f>SUMIFS(通讯通路门店!$X:$X,通讯通路门店!$S:$S,$G724)</f>
        <v>0</v>
      </c>
      <c r="AY724" s="99">
        <f>SUMIFS(通讯通路门店!$Y:$Y,通讯通路门店!$S:$S,$G724)</f>
        <v>0</v>
      </c>
      <c r="AZ724" s="99">
        <f>SUMIFS(通讯通路门店!$AA:$AA,通讯通路门店!$S:$S,$G724)</f>
        <v>0</v>
      </c>
      <c r="BA724" s="99">
        <f t="shared" si="58"/>
        <v>0</v>
      </c>
      <c r="BB724" s="99">
        <f t="shared" si="59"/>
        <v>0</v>
      </c>
      <c r="BC724" s="99">
        <f>SUMIFS(通讯通路门店!$W:$W,通讯通路门店!$S:$S,$G724,通讯通路门店!$J:$J,"荣耀体验店")+SUMIFS(通讯通路门店!$W:$W,通讯通路门店!$S:$S,$G724,通讯通路门店!$J:$J,"荣耀授权专卖店")</f>
        <v>0</v>
      </c>
      <c r="BD724" s="99">
        <f>SUMIFS(通讯通路门店!$Z:$Z,通讯通路门店!$S:$S,$G724,通讯通路门店!$J:$J,"VIVO体验店")</f>
        <v>0</v>
      </c>
      <c r="BE724" s="99">
        <f>SUMIFS(通讯通路门店!$AB:$AB,通讯通路门店!$S:$S,$G724,通讯通路门店!$J:$J,"OPPO体验店")</f>
        <v>0</v>
      </c>
      <c r="BF724" s="99">
        <f>SUMIFS(通讯通路门店!$X:$X,通讯通路门店!$S:$S,$G724,通讯通路门店!$J:$J,"华为授权体验店")+SUMIFS(通讯通路门店!$AA:$AA,通讯通路门店!$S:$S,$G724,通讯通路门店!$J:$J,"华为堡垒店")</f>
        <v>0</v>
      </c>
      <c r="BG724" s="99">
        <f>SUMIFS(通讯通路门店!$Y:$Y,通讯通路门店!$S:$S,$G724,通讯通路门店!$J:$J,"小米体验店")</f>
        <v>0</v>
      </c>
      <c r="BH724" s="99">
        <f>SUMIFS(通讯通路门店!$AA:$AA,通讯通路门店!$S:$S,$G724,通讯通路门店!$J:$J,"苹果体验店")</f>
        <v>0</v>
      </c>
      <c r="BI724" s="99">
        <f>SUMIFS(通讯通路门店!$K:$K,通讯通路门店!$S:$S,$G724,通讯通路门店!$J:$J,"其他品牌专卖店")</f>
        <v>0</v>
      </c>
      <c r="BJ724" s="99">
        <f>SUMIFS(通讯通路门店!$AC:$AC,通讯通路门店!$S:$S,$G724)</f>
        <v>0</v>
      </c>
      <c r="BK724" s="99">
        <f>SUMIFS(通讯通路门店!$AD:$AD,通讯通路门店!$S:$S,$G724)</f>
        <v>0</v>
      </c>
      <c r="BL724" s="99">
        <f>SUMIFS(通讯通路门店!$AE:$AE,通讯通路门店!$S:$S,$G724)</f>
        <v>0</v>
      </c>
      <c r="BM724" s="99">
        <f>SUMIFS(通讯通路门店!$AF:$AF,通讯通路门店!$S:$S,$G724)</f>
        <v>0</v>
      </c>
      <c r="BN724" s="99">
        <f>SUMIFS(通讯通路门店!$AG:$AG,通讯通路门店!$S:$S,$G724)</f>
        <v>0</v>
      </c>
      <c r="BO724" s="99">
        <f>SUMIFS(通讯通路门店!$AH:$AH,通讯通路门店!$S:$S,$G724)</f>
        <v>0</v>
      </c>
      <c r="BP724" s="99">
        <f>SUMIFS(通讯通路门店!$AI:$AI,通讯通路门店!$S:$S,$G724)</f>
        <v>0</v>
      </c>
      <c r="BQ724" s="83"/>
    </row>
    <row r="725" spans="1:69">
      <c r="A725" s="99" t="str">
        <f>IFERROR(_xlfn.XLOOKUP($G725,通讯通路门店!$S$4:$S$993933,通讯通路门店!$A$4:$A$993933,0,0),"")</f>
        <v/>
      </c>
      <c r="B725" s="99" t="str">
        <f>IFERROR(_xlfn.XLOOKUP($G725,通讯通路门店!$S$4:$S$993933,通讯通路门店!$B$4:$B$993933,0,0),"")</f>
        <v/>
      </c>
      <c r="C725" s="99" t="str">
        <f>IFERROR(_xlfn.XLOOKUP($G725,通讯通路门店!$S$4:$S$993933,通讯通路门店!$C$4:$C$993933,0,0),"")</f>
        <v/>
      </c>
      <c r="D725" s="99" t="str">
        <f>IFERROR(_xlfn.XLOOKUP($G725,通讯通路门店!$S$4:$S$993933,通讯通路门店!$D$4:$D$993933,0,0),"")</f>
        <v/>
      </c>
      <c r="E725" s="83"/>
      <c r="F725" s="83"/>
      <c r="G725" s="101" t="e">
        <v>#N/A</v>
      </c>
      <c r="H725" s="102" t="str">
        <f>IFERROR(_xlfn.XLOOKUP($G725,通讯通路门店!$S$4:$S$993933,通讯通路门店!$R$4:$R$993933,0,0),"")</f>
        <v/>
      </c>
      <c r="I725" s="83"/>
      <c r="J725" s="83"/>
      <c r="K725" s="83"/>
      <c r="L725" s="83"/>
      <c r="M725" s="83"/>
      <c r="N725" s="83"/>
      <c r="O725" s="83"/>
      <c r="P725" s="83"/>
      <c r="Q725" s="83"/>
      <c r="R725" s="83"/>
      <c r="S725" s="83"/>
      <c r="T725" s="83"/>
      <c r="U725" s="99">
        <f>COUNTIF(通讯通路门店!$S:$S,$G725)</f>
        <v>0</v>
      </c>
      <c r="V725" s="99">
        <f>COUNTIFS(通讯通路门店!$S:$S,$G725,通讯通路门店!$J:$J,"综合卖场")</f>
        <v>0</v>
      </c>
      <c r="W725" s="99">
        <f>SUMIFS(通讯通路门店!$AJ:$AJ,通讯通路门店!$S:$S,通讯客户沙盘!$G725)</f>
        <v>0</v>
      </c>
      <c r="X725" s="99">
        <f t="shared" si="55"/>
        <v>0</v>
      </c>
      <c r="Y725" s="99">
        <f>COUNTIFS(通讯通路门店!$S:$S,$G725,通讯通路门店!$J:$J,"荣耀体验店")+COUNTIFS(通讯通路门店!$S:$S,$G725,通讯通路门店!$J:$J,"荣耀授权专卖店")</f>
        <v>0</v>
      </c>
      <c r="Z725" s="99">
        <f>COUNTIFS(通讯通路门店!$S:$S,$G725,通讯通路门店!$J:$J,"VIVO体验店")</f>
        <v>0</v>
      </c>
      <c r="AA725" s="99">
        <f>COUNTIFS(通讯通路门店!$S:$S,$G725,通讯通路门店!$J:$J,"OPPO体验店")</f>
        <v>0</v>
      </c>
      <c r="AB725" s="99">
        <f>COUNTIFS(通讯通路门店!$S:$S,$G725,通讯通路门店!$J:$J,"华为授权体验店")+COUNTIFS(通讯通路门店!$S:$S,$G725,通讯通路门店!$J:$J,"华为堡垒店")</f>
        <v>0</v>
      </c>
      <c r="AC725" s="99">
        <f>COUNTIFS(通讯通路门店!$S:$S,$G725,通讯通路门店!$J:$J,"小米体验店")</f>
        <v>0</v>
      </c>
      <c r="AD725" s="99">
        <f>COUNTIFS(通讯通路门店!$S:$S,$G725,通讯通路门店!$J:$J,"苹果体验店")</f>
        <v>0</v>
      </c>
      <c r="AE725" s="99">
        <f>COUNTIFS(通讯通路门店!$S:$S,$G725,通讯通路门店!$J:$J,"其他品牌专卖店")</f>
        <v>0</v>
      </c>
      <c r="AF725" s="99">
        <f>SUMIFS(通讯通路门店!$BI:$BI,通讯通路门店!$S:$S,$G725)</f>
        <v>0</v>
      </c>
      <c r="AG725" s="99">
        <f>SUMIFS(通讯通路门店!$BH:$BH,通讯通路门店!$S:$S,$G725)</f>
        <v>0</v>
      </c>
      <c r="AH725" s="99">
        <f t="shared" si="56"/>
        <v>0</v>
      </c>
      <c r="AI725" s="99">
        <f>SUMIFS(通讯通路门店!$BB:$BB,通讯通路门店!$S:$S,$G725)</f>
        <v>0</v>
      </c>
      <c r="AJ725" s="99">
        <f>SUMIFS(通讯通路门店!$BE:$BE,通讯通路门店!$S:$S,$G725)</f>
        <v>0</v>
      </c>
      <c r="AK725" s="99">
        <f>SUMIFS(通讯通路门店!$BG:$BG,通讯通路门店!$S:$S,$G725)</f>
        <v>0</v>
      </c>
      <c r="AL725" s="99">
        <f>SUMIFS(通讯通路门店!$BC:$BC,通讯通路门店!$S:$S,$G725)</f>
        <v>0</v>
      </c>
      <c r="AM725" s="99">
        <f>SUMIFS(通讯通路门店!$BD:$BD,通讯通路门店!$S:$S,$G725)</f>
        <v>0</v>
      </c>
      <c r="AN725" s="99">
        <f>SUMIFS(通讯通路门店!$BF:$BF,通讯通路门店!$S:$S,$G725)</f>
        <v>0</v>
      </c>
      <c r="AO725" s="99">
        <f t="shared" si="57"/>
        <v>0</v>
      </c>
      <c r="AP725" s="99">
        <f>SUMIFS(通讯通路门店!$K:$K,通讯通路门店!$S:$S,$G725)</f>
        <v>0</v>
      </c>
      <c r="AQ725" s="83"/>
      <c r="AR725" s="99">
        <f>SUMIFS(通讯通路门店!$T:$T,通讯通路门店!$S:$S,$G725)</f>
        <v>0</v>
      </c>
      <c r="AS725" s="99">
        <f>SUMIFS(通讯通路门店!$U:$U,通讯通路门店!$S:$S,$G725)</f>
        <v>0</v>
      </c>
      <c r="AT725" s="99">
        <f>SUMIFS(通讯通路门店!$V:$V,通讯通路门店!$S:$S,$G725)</f>
        <v>0</v>
      </c>
      <c r="AU725" s="99">
        <f>SUMIFS(通讯通路门店!$W:$W,通讯通路门店!$S:$S,$G725)</f>
        <v>0</v>
      </c>
      <c r="AV725" s="99">
        <f>SUMIFS(通讯通路门店!$Z:$Z,通讯通路门店!$S:$S,$G725)</f>
        <v>0</v>
      </c>
      <c r="AW725" s="99">
        <f>SUMIFS(通讯通路门店!$AB:$AB,通讯通路门店!$S:$S,$G725)</f>
        <v>0</v>
      </c>
      <c r="AX725" s="99">
        <f>SUMIFS(通讯通路门店!$X:$X,通讯通路门店!$S:$S,$G725)</f>
        <v>0</v>
      </c>
      <c r="AY725" s="99">
        <f>SUMIFS(通讯通路门店!$Y:$Y,通讯通路门店!$S:$S,$G725)</f>
        <v>0</v>
      </c>
      <c r="AZ725" s="99">
        <f>SUMIFS(通讯通路门店!$AA:$AA,通讯通路门店!$S:$S,$G725)</f>
        <v>0</v>
      </c>
      <c r="BA725" s="99">
        <f t="shared" si="58"/>
        <v>0</v>
      </c>
      <c r="BB725" s="99">
        <f t="shared" si="59"/>
        <v>0</v>
      </c>
      <c r="BC725" s="99">
        <f>SUMIFS(通讯通路门店!$W:$W,通讯通路门店!$S:$S,$G725,通讯通路门店!$J:$J,"荣耀体验店")+SUMIFS(通讯通路门店!$W:$W,通讯通路门店!$S:$S,$G725,通讯通路门店!$J:$J,"荣耀授权专卖店")</f>
        <v>0</v>
      </c>
      <c r="BD725" s="99">
        <f>SUMIFS(通讯通路门店!$Z:$Z,通讯通路门店!$S:$S,$G725,通讯通路门店!$J:$J,"VIVO体验店")</f>
        <v>0</v>
      </c>
      <c r="BE725" s="99">
        <f>SUMIFS(通讯通路门店!$AB:$AB,通讯通路门店!$S:$S,$G725,通讯通路门店!$J:$J,"OPPO体验店")</f>
        <v>0</v>
      </c>
      <c r="BF725" s="99">
        <f>SUMIFS(通讯通路门店!$X:$X,通讯通路门店!$S:$S,$G725,通讯通路门店!$J:$J,"华为授权体验店")+SUMIFS(通讯通路门店!$AA:$AA,通讯通路门店!$S:$S,$G725,通讯通路门店!$J:$J,"华为堡垒店")</f>
        <v>0</v>
      </c>
      <c r="BG725" s="99">
        <f>SUMIFS(通讯通路门店!$Y:$Y,通讯通路门店!$S:$S,$G725,通讯通路门店!$J:$J,"小米体验店")</f>
        <v>0</v>
      </c>
      <c r="BH725" s="99">
        <f>SUMIFS(通讯通路门店!$AA:$AA,通讯通路门店!$S:$S,$G725,通讯通路门店!$J:$J,"苹果体验店")</f>
        <v>0</v>
      </c>
      <c r="BI725" s="99">
        <f>SUMIFS(通讯通路门店!$K:$K,通讯通路门店!$S:$S,$G725,通讯通路门店!$J:$J,"其他品牌专卖店")</f>
        <v>0</v>
      </c>
      <c r="BJ725" s="99">
        <f>SUMIFS(通讯通路门店!$AC:$AC,通讯通路门店!$S:$S,$G725)</f>
        <v>0</v>
      </c>
      <c r="BK725" s="99">
        <f>SUMIFS(通讯通路门店!$AD:$AD,通讯通路门店!$S:$S,$G725)</f>
        <v>0</v>
      </c>
      <c r="BL725" s="99">
        <f>SUMIFS(通讯通路门店!$AE:$AE,通讯通路门店!$S:$S,$G725)</f>
        <v>0</v>
      </c>
      <c r="BM725" s="99">
        <f>SUMIFS(通讯通路门店!$AF:$AF,通讯通路门店!$S:$S,$G725)</f>
        <v>0</v>
      </c>
      <c r="BN725" s="99">
        <f>SUMIFS(通讯通路门店!$AG:$AG,通讯通路门店!$S:$S,$G725)</f>
        <v>0</v>
      </c>
      <c r="BO725" s="99">
        <f>SUMIFS(通讯通路门店!$AH:$AH,通讯通路门店!$S:$S,$G725)</f>
        <v>0</v>
      </c>
      <c r="BP725" s="99">
        <f>SUMIFS(通讯通路门店!$AI:$AI,通讯通路门店!$S:$S,$G725)</f>
        <v>0</v>
      </c>
      <c r="BQ725" s="83"/>
    </row>
    <row r="726" spans="1:69">
      <c r="A726" s="99" t="str">
        <f>IFERROR(_xlfn.XLOOKUP($G726,通讯通路门店!$S$4:$S$993933,通讯通路门店!$A$4:$A$993933,0,0),"")</f>
        <v/>
      </c>
      <c r="B726" s="99" t="str">
        <f>IFERROR(_xlfn.XLOOKUP($G726,通讯通路门店!$S$4:$S$993933,通讯通路门店!$B$4:$B$993933,0,0),"")</f>
        <v/>
      </c>
      <c r="C726" s="99" t="str">
        <f>IFERROR(_xlfn.XLOOKUP($G726,通讯通路门店!$S$4:$S$993933,通讯通路门店!$C$4:$C$993933,0,0),"")</f>
        <v/>
      </c>
      <c r="D726" s="99" t="str">
        <f>IFERROR(_xlfn.XLOOKUP($G726,通讯通路门店!$S$4:$S$993933,通讯通路门店!$D$4:$D$993933,0,0),"")</f>
        <v/>
      </c>
      <c r="E726" s="83"/>
      <c r="F726" s="83"/>
      <c r="G726" s="101" t="e">
        <v>#N/A</v>
      </c>
      <c r="H726" s="102" t="str">
        <f>IFERROR(_xlfn.XLOOKUP($G726,通讯通路门店!$S$4:$S$993933,通讯通路门店!$R$4:$R$993933,0,0),"")</f>
        <v/>
      </c>
      <c r="I726" s="83"/>
      <c r="J726" s="83"/>
      <c r="K726" s="83"/>
      <c r="L726" s="83"/>
      <c r="M726" s="83"/>
      <c r="N726" s="83"/>
      <c r="O726" s="83"/>
      <c r="P726" s="83"/>
      <c r="Q726" s="83"/>
      <c r="R726" s="83"/>
      <c r="S726" s="83"/>
      <c r="T726" s="83"/>
      <c r="U726" s="99">
        <f>COUNTIF(通讯通路门店!$S:$S,$G726)</f>
        <v>0</v>
      </c>
      <c r="V726" s="99">
        <f>COUNTIFS(通讯通路门店!$S:$S,$G726,通讯通路门店!$J:$J,"综合卖场")</f>
        <v>0</v>
      </c>
      <c r="W726" s="99">
        <f>SUMIFS(通讯通路门店!$AJ:$AJ,通讯通路门店!$S:$S,通讯客户沙盘!$G726)</f>
        <v>0</v>
      </c>
      <c r="X726" s="99">
        <f t="shared" si="55"/>
        <v>0</v>
      </c>
      <c r="Y726" s="99">
        <f>COUNTIFS(通讯通路门店!$S:$S,$G726,通讯通路门店!$J:$J,"荣耀体验店")+COUNTIFS(通讯通路门店!$S:$S,$G726,通讯通路门店!$J:$J,"荣耀授权专卖店")</f>
        <v>0</v>
      </c>
      <c r="Z726" s="99">
        <f>COUNTIFS(通讯通路门店!$S:$S,$G726,通讯通路门店!$J:$J,"VIVO体验店")</f>
        <v>0</v>
      </c>
      <c r="AA726" s="99">
        <f>COUNTIFS(通讯通路门店!$S:$S,$G726,通讯通路门店!$J:$J,"OPPO体验店")</f>
        <v>0</v>
      </c>
      <c r="AB726" s="99">
        <f>COUNTIFS(通讯通路门店!$S:$S,$G726,通讯通路门店!$J:$J,"华为授权体验店")+COUNTIFS(通讯通路门店!$S:$S,$G726,通讯通路门店!$J:$J,"华为堡垒店")</f>
        <v>0</v>
      </c>
      <c r="AC726" s="99">
        <f>COUNTIFS(通讯通路门店!$S:$S,$G726,通讯通路门店!$J:$J,"小米体验店")</f>
        <v>0</v>
      </c>
      <c r="AD726" s="99">
        <f>COUNTIFS(通讯通路门店!$S:$S,$G726,通讯通路门店!$J:$J,"苹果体验店")</f>
        <v>0</v>
      </c>
      <c r="AE726" s="99">
        <f>COUNTIFS(通讯通路门店!$S:$S,$G726,通讯通路门店!$J:$J,"其他品牌专卖店")</f>
        <v>0</v>
      </c>
      <c r="AF726" s="99">
        <f>SUMIFS(通讯通路门店!$BI:$BI,通讯通路门店!$S:$S,$G726)</f>
        <v>0</v>
      </c>
      <c r="AG726" s="99">
        <f>SUMIFS(通讯通路门店!$BH:$BH,通讯通路门店!$S:$S,$G726)</f>
        <v>0</v>
      </c>
      <c r="AH726" s="99">
        <f t="shared" si="56"/>
        <v>0</v>
      </c>
      <c r="AI726" s="99">
        <f>SUMIFS(通讯通路门店!$BB:$BB,通讯通路门店!$S:$S,$G726)</f>
        <v>0</v>
      </c>
      <c r="AJ726" s="99">
        <f>SUMIFS(通讯通路门店!$BE:$BE,通讯通路门店!$S:$S,$G726)</f>
        <v>0</v>
      </c>
      <c r="AK726" s="99">
        <f>SUMIFS(通讯通路门店!$BG:$BG,通讯通路门店!$S:$S,$G726)</f>
        <v>0</v>
      </c>
      <c r="AL726" s="99">
        <f>SUMIFS(通讯通路门店!$BC:$BC,通讯通路门店!$S:$S,$G726)</f>
        <v>0</v>
      </c>
      <c r="AM726" s="99">
        <f>SUMIFS(通讯通路门店!$BD:$BD,通讯通路门店!$S:$S,$G726)</f>
        <v>0</v>
      </c>
      <c r="AN726" s="99">
        <f>SUMIFS(通讯通路门店!$BF:$BF,通讯通路门店!$S:$S,$G726)</f>
        <v>0</v>
      </c>
      <c r="AO726" s="99">
        <f t="shared" si="57"/>
        <v>0</v>
      </c>
      <c r="AP726" s="99">
        <f>SUMIFS(通讯通路门店!$K:$K,通讯通路门店!$S:$S,$G726)</f>
        <v>0</v>
      </c>
      <c r="AQ726" s="83"/>
      <c r="AR726" s="99">
        <f>SUMIFS(通讯通路门店!$T:$T,通讯通路门店!$S:$S,$G726)</f>
        <v>0</v>
      </c>
      <c r="AS726" s="99">
        <f>SUMIFS(通讯通路门店!$U:$U,通讯通路门店!$S:$S,$G726)</f>
        <v>0</v>
      </c>
      <c r="AT726" s="99">
        <f>SUMIFS(通讯通路门店!$V:$V,通讯通路门店!$S:$S,$G726)</f>
        <v>0</v>
      </c>
      <c r="AU726" s="99">
        <f>SUMIFS(通讯通路门店!$W:$W,通讯通路门店!$S:$S,$G726)</f>
        <v>0</v>
      </c>
      <c r="AV726" s="99">
        <f>SUMIFS(通讯通路门店!$Z:$Z,通讯通路门店!$S:$S,$G726)</f>
        <v>0</v>
      </c>
      <c r="AW726" s="99">
        <f>SUMIFS(通讯通路门店!$AB:$AB,通讯通路门店!$S:$S,$G726)</f>
        <v>0</v>
      </c>
      <c r="AX726" s="99">
        <f>SUMIFS(通讯通路门店!$X:$X,通讯通路门店!$S:$S,$G726)</f>
        <v>0</v>
      </c>
      <c r="AY726" s="99">
        <f>SUMIFS(通讯通路门店!$Y:$Y,通讯通路门店!$S:$S,$G726)</f>
        <v>0</v>
      </c>
      <c r="AZ726" s="99">
        <f>SUMIFS(通讯通路门店!$AA:$AA,通讯通路门店!$S:$S,$G726)</f>
        <v>0</v>
      </c>
      <c r="BA726" s="99">
        <f t="shared" si="58"/>
        <v>0</v>
      </c>
      <c r="BB726" s="99">
        <f t="shared" si="59"/>
        <v>0</v>
      </c>
      <c r="BC726" s="99">
        <f>SUMIFS(通讯通路门店!$W:$W,通讯通路门店!$S:$S,$G726,通讯通路门店!$J:$J,"荣耀体验店")+SUMIFS(通讯通路门店!$W:$W,通讯通路门店!$S:$S,$G726,通讯通路门店!$J:$J,"荣耀授权专卖店")</f>
        <v>0</v>
      </c>
      <c r="BD726" s="99">
        <f>SUMIFS(通讯通路门店!$Z:$Z,通讯通路门店!$S:$S,$G726,通讯通路门店!$J:$J,"VIVO体验店")</f>
        <v>0</v>
      </c>
      <c r="BE726" s="99">
        <f>SUMIFS(通讯通路门店!$AB:$AB,通讯通路门店!$S:$S,$G726,通讯通路门店!$J:$J,"OPPO体验店")</f>
        <v>0</v>
      </c>
      <c r="BF726" s="99">
        <f>SUMIFS(通讯通路门店!$X:$X,通讯通路门店!$S:$S,$G726,通讯通路门店!$J:$J,"华为授权体验店")+SUMIFS(通讯通路门店!$AA:$AA,通讯通路门店!$S:$S,$G726,通讯通路门店!$J:$J,"华为堡垒店")</f>
        <v>0</v>
      </c>
      <c r="BG726" s="99">
        <f>SUMIFS(通讯通路门店!$Y:$Y,通讯通路门店!$S:$S,$G726,通讯通路门店!$J:$J,"小米体验店")</f>
        <v>0</v>
      </c>
      <c r="BH726" s="99">
        <f>SUMIFS(通讯通路门店!$AA:$AA,通讯通路门店!$S:$S,$G726,通讯通路门店!$J:$J,"苹果体验店")</f>
        <v>0</v>
      </c>
      <c r="BI726" s="99">
        <f>SUMIFS(通讯通路门店!$K:$K,通讯通路门店!$S:$S,$G726,通讯通路门店!$J:$J,"其他品牌专卖店")</f>
        <v>0</v>
      </c>
      <c r="BJ726" s="99">
        <f>SUMIFS(通讯通路门店!$AC:$AC,通讯通路门店!$S:$S,$G726)</f>
        <v>0</v>
      </c>
      <c r="BK726" s="99">
        <f>SUMIFS(通讯通路门店!$AD:$AD,通讯通路门店!$S:$S,$G726)</f>
        <v>0</v>
      </c>
      <c r="BL726" s="99">
        <f>SUMIFS(通讯通路门店!$AE:$AE,通讯通路门店!$S:$S,$G726)</f>
        <v>0</v>
      </c>
      <c r="BM726" s="99">
        <f>SUMIFS(通讯通路门店!$AF:$AF,通讯通路门店!$S:$S,$G726)</f>
        <v>0</v>
      </c>
      <c r="BN726" s="99">
        <f>SUMIFS(通讯通路门店!$AG:$AG,通讯通路门店!$S:$S,$G726)</f>
        <v>0</v>
      </c>
      <c r="BO726" s="99">
        <f>SUMIFS(通讯通路门店!$AH:$AH,通讯通路门店!$S:$S,$G726)</f>
        <v>0</v>
      </c>
      <c r="BP726" s="99">
        <f>SUMIFS(通讯通路门店!$AI:$AI,通讯通路门店!$S:$S,$G726)</f>
        <v>0</v>
      </c>
      <c r="BQ726" s="83"/>
    </row>
    <row r="727" spans="1:69">
      <c r="A727" s="99" t="str">
        <f>IFERROR(_xlfn.XLOOKUP($G727,通讯通路门店!$S$4:$S$993933,通讯通路门店!$A$4:$A$993933,0,0),"")</f>
        <v/>
      </c>
      <c r="B727" s="99" t="str">
        <f>IFERROR(_xlfn.XLOOKUP($G727,通讯通路门店!$S$4:$S$993933,通讯通路门店!$B$4:$B$993933,0,0),"")</f>
        <v/>
      </c>
      <c r="C727" s="99" t="str">
        <f>IFERROR(_xlfn.XLOOKUP($G727,通讯通路门店!$S$4:$S$993933,通讯通路门店!$C$4:$C$993933,0,0),"")</f>
        <v/>
      </c>
      <c r="D727" s="99" t="str">
        <f>IFERROR(_xlfn.XLOOKUP($G727,通讯通路门店!$S$4:$S$993933,通讯通路门店!$D$4:$D$993933,0,0),"")</f>
        <v/>
      </c>
      <c r="E727" s="83"/>
      <c r="F727" s="83"/>
      <c r="G727" s="101" t="e">
        <v>#N/A</v>
      </c>
      <c r="H727" s="102" t="str">
        <f>IFERROR(_xlfn.XLOOKUP($G727,通讯通路门店!$S$4:$S$993933,通讯通路门店!$R$4:$R$993933,0,0),"")</f>
        <v/>
      </c>
      <c r="I727" s="83"/>
      <c r="J727" s="83"/>
      <c r="K727" s="83"/>
      <c r="L727" s="83"/>
      <c r="M727" s="83"/>
      <c r="N727" s="83"/>
      <c r="O727" s="83"/>
      <c r="P727" s="83"/>
      <c r="Q727" s="83"/>
      <c r="R727" s="83"/>
      <c r="S727" s="83"/>
      <c r="T727" s="83"/>
      <c r="U727" s="99">
        <f>COUNTIF(通讯通路门店!$S:$S,$G727)</f>
        <v>0</v>
      </c>
      <c r="V727" s="99">
        <f>COUNTIFS(通讯通路门店!$S:$S,$G727,通讯通路门店!$J:$J,"综合卖场")</f>
        <v>0</v>
      </c>
      <c r="W727" s="99">
        <f>SUMIFS(通讯通路门店!$AJ:$AJ,通讯通路门店!$S:$S,通讯客户沙盘!$G727)</f>
        <v>0</v>
      </c>
      <c r="X727" s="99">
        <f t="shared" si="55"/>
        <v>0</v>
      </c>
      <c r="Y727" s="99">
        <f>COUNTIFS(通讯通路门店!$S:$S,$G727,通讯通路门店!$J:$J,"荣耀体验店")+COUNTIFS(通讯通路门店!$S:$S,$G727,通讯通路门店!$J:$J,"荣耀授权专卖店")</f>
        <v>0</v>
      </c>
      <c r="Z727" s="99">
        <f>COUNTIFS(通讯通路门店!$S:$S,$G727,通讯通路门店!$J:$J,"VIVO体验店")</f>
        <v>0</v>
      </c>
      <c r="AA727" s="99">
        <f>COUNTIFS(通讯通路门店!$S:$S,$G727,通讯通路门店!$J:$J,"OPPO体验店")</f>
        <v>0</v>
      </c>
      <c r="AB727" s="99">
        <f>COUNTIFS(通讯通路门店!$S:$S,$G727,通讯通路门店!$J:$J,"华为授权体验店")+COUNTIFS(通讯通路门店!$S:$S,$G727,通讯通路门店!$J:$J,"华为堡垒店")</f>
        <v>0</v>
      </c>
      <c r="AC727" s="99">
        <f>COUNTIFS(通讯通路门店!$S:$S,$G727,通讯通路门店!$J:$J,"小米体验店")</f>
        <v>0</v>
      </c>
      <c r="AD727" s="99">
        <f>COUNTIFS(通讯通路门店!$S:$S,$G727,通讯通路门店!$J:$J,"苹果体验店")</f>
        <v>0</v>
      </c>
      <c r="AE727" s="99">
        <f>COUNTIFS(通讯通路门店!$S:$S,$G727,通讯通路门店!$J:$J,"其他品牌专卖店")</f>
        <v>0</v>
      </c>
      <c r="AF727" s="99">
        <f>SUMIFS(通讯通路门店!$BI:$BI,通讯通路门店!$S:$S,$G727)</f>
        <v>0</v>
      </c>
      <c r="AG727" s="99">
        <f>SUMIFS(通讯通路门店!$BH:$BH,通讯通路门店!$S:$S,$G727)</f>
        <v>0</v>
      </c>
      <c r="AH727" s="99">
        <f t="shared" si="56"/>
        <v>0</v>
      </c>
      <c r="AI727" s="99">
        <f>SUMIFS(通讯通路门店!$BB:$BB,通讯通路门店!$S:$S,$G727)</f>
        <v>0</v>
      </c>
      <c r="AJ727" s="99">
        <f>SUMIFS(通讯通路门店!$BE:$BE,通讯通路门店!$S:$S,$G727)</f>
        <v>0</v>
      </c>
      <c r="AK727" s="99">
        <f>SUMIFS(通讯通路门店!$BG:$BG,通讯通路门店!$S:$S,$G727)</f>
        <v>0</v>
      </c>
      <c r="AL727" s="99">
        <f>SUMIFS(通讯通路门店!$BC:$BC,通讯通路门店!$S:$S,$G727)</f>
        <v>0</v>
      </c>
      <c r="AM727" s="99">
        <f>SUMIFS(通讯通路门店!$BD:$BD,通讯通路门店!$S:$S,$G727)</f>
        <v>0</v>
      </c>
      <c r="AN727" s="99">
        <f>SUMIFS(通讯通路门店!$BF:$BF,通讯通路门店!$S:$S,$G727)</f>
        <v>0</v>
      </c>
      <c r="AO727" s="99">
        <f t="shared" si="57"/>
        <v>0</v>
      </c>
      <c r="AP727" s="99">
        <f>SUMIFS(通讯通路门店!$K:$K,通讯通路门店!$S:$S,$G727)</f>
        <v>0</v>
      </c>
      <c r="AQ727" s="83"/>
      <c r="AR727" s="99">
        <f>SUMIFS(通讯通路门店!$T:$T,通讯通路门店!$S:$S,$G727)</f>
        <v>0</v>
      </c>
      <c r="AS727" s="99">
        <f>SUMIFS(通讯通路门店!$U:$U,通讯通路门店!$S:$S,$G727)</f>
        <v>0</v>
      </c>
      <c r="AT727" s="99">
        <f>SUMIFS(通讯通路门店!$V:$V,通讯通路门店!$S:$S,$G727)</f>
        <v>0</v>
      </c>
      <c r="AU727" s="99">
        <f>SUMIFS(通讯通路门店!$W:$W,通讯通路门店!$S:$S,$G727)</f>
        <v>0</v>
      </c>
      <c r="AV727" s="99">
        <f>SUMIFS(通讯通路门店!$Z:$Z,通讯通路门店!$S:$S,$G727)</f>
        <v>0</v>
      </c>
      <c r="AW727" s="99">
        <f>SUMIFS(通讯通路门店!$AB:$AB,通讯通路门店!$S:$S,$G727)</f>
        <v>0</v>
      </c>
      <c r="AX727" s="99">
        <f>SUMIFS(通讯通路门店!$X:$X,通讯通路门店!$S:$S,$G727)</f>
        <v>0</v>
      </c>
      <c r="AY727" s="99">
        <f>SUMIFS(通讯通路门店!$Y:$Y,通讯通路门店!$S:$S,$G727)</f>
        <v>0</v>
      </c>
      <c r="AZ727" s="99">
        <f>SUMIFS(通讯通路门店!$AA:$AA,通讯通路门店!$S:$S,$G727)</f>
        <v>0</v>
      </c>
      <c r="BA727" s="99">
        <f t="shared" si="58"/>
        <v>0</v>
      </c>
      <c r="BB727" s="99">
        <f t="shared" si="59"/>
        <v>0</v>
      </c>
      <c r="BC727" s="99">
        <f>SUMIFS(通讯通路门店!$W:$W,通讯通路门店!$S:$S,$G727,通讯通路门店!$J:$J,"荣耀体验店")+SUMIFS(通讯通路门店!$W:$W,通讯通路门店!$S:$S,$G727,通讯通路门店!$J:$J,"荣耀授权专卖店")</f>
        <v>0</v>
      </c>
      <c r="BD727" s="99">
        <f>SUMIFS(通讯通路门店!$Z:$Z,通讯通路门店!$S:$S,$G727,通讯通路门店!$J:$J,"VIVO体验店")</f>
        <v>0</v>
      </c>
      <c r="BE727" s="99">
        <f>SUMIFS(通讯通路门店!$AB:$AB,通讯通路门店!$S:$S,$G727,通讯通路门店!$J:$J,"OPPO体验店")</f>
        <v>0</v>
      </c>
      <c r="BF727" s="99">
        <f>SUMIFS(通讯通路门店!$X:$X,通讯通路门店!$S:$S,$G727,通讯通路门店!$J:$J,"华为授权体验店")+SUMIFS(通讯通路门店!$AA:$AA,通讯通路门店!$S:$S,$G727,通讯通路门店!$J:$J,"华为堡垒店")</f>
        <v>0</v>
      </c>
      <c r="BG727" s="99">
        <f>SUMIFS(通讯通路门店!$Y:$Y,通讯通路门店!$S:$S,$G727,通讯通路门店!$J:$J,"小米体验店")</f>
        <v>0</v>
      </c>
      <c r="BH727" s="99">
        <f>SUMIFS(通讯通路门店!$AA:$AA,通讯通路门店!$S:$S,$G727,通讯通路门店!$J:$J,"苹果体验店")</f>
        <v>0</v>
      </c>
      <c r="BI727" s="99">
        <f>SUMIFS(通讯通路门店!$K:$K,通讯通路门店!$S:$S,$G727,通讯通路门店!$J:$J,"其他品牌专卖店")</f>
        <v>0</v>
      </c>
      <c r="BJ727" s="99">
        <f>SUMIFS(通讯通路门店!$AC:$AC,通讯通路门店!$S:$S,$G727)</f>
        <v>0</v>
      </c>
      <c r="BK727" s="99">
        <f>SUMIFS(通讯通路门店!$AD:$AD,通讯通路门店!$S:$S,$G727)</f>
        <v>0</v>
      </c>
      <c r="BL727" s="99">
        <f>SUMIFS(通讯通路门店!$AE:$AE,通讯通路门店!$S:$S,$G727)</f>
        <v>0</v>
      </c>
      <c r="BM727" s="99">
        <f>SUMIFS(通讯通路门店!$AF:$AF,通讯通路门店!$S:$S,$G727)</f>
        <v>0</v>
      </c>
      <c r="BN727" s="99">
        <f>SUMIFS(通讯通路门店!$AG:$AG,通讯通路门店!$S:$S,$G727)</f>
        <v>0</v>
      </c>
      <c r="BO727" s="99">
        <f>SUMIFS(通讯通路门店!$AH:$AH,通讯通路门店!$S:$S,$G727)</f>
        <v>0</v>
      </c>
      <c r="BP727" s="99">
        <f>SUMIFS(通讯通路门店!$AI:$AI,通讯通路门店!$S:$S,$G727)</f>
        <v>0</v>
      </c>
      <c r="BQ727" s="83"/>
    </row>
    <row r="728" spans="1:69">
      <c r="A728" s="99" t="str">
        <f>IFERROR(_xlfn.XLOOKUP($G728,通讯通路门店!$S$4:$S$993933,通讯通路门店!$A$4:$A$993933,0,0),"")</f>
        <v/>
      </c>
      <c r="B728" s="99" t="str">
        <f>IFERROR(_xlfn.XLOOKUP($G728,通讯通路门店!$S$4:$S$993933,通讯通路门店!$B$4:$B$993933,0,0),"")</f>
        <v/>
      </c>
      <c r="C728" s="99" t="str">
        <f>IFERROR(_xlfn.XLOOKUP($G728,通讯通路门店!$S$4:$S$993933,通讯通路门店!$C$4:$C$993933,0,0),"")</f>
        <v/>
      </c>
      <c r="D728" s="99" t="str">
        <f>IFERROR(_xlfn.XLOOKUP($G728,通讯通路门店!$S$4:$S$993933,通讯通路门店!$D$4:$D$993933,0,0),"")</f>
        <v/>
      </c>
      <c r="E728" s="83"/>
      <c r="F728" s="83"/>
      <c r="G728" s="101" t="e">
        <v>#N/A</v>
      </c>
      <c r="H728" s="102" t="str">
        <f>IFERROR(_xlfn.XLOOKUP($G728,通讯通路门店!$S$4:$S$993933,通讯通路门店!$R$4:$R$993933,0,0),"")</f>
        <v/>
      </c>
      <c r="I728" s="83"/>
      <c r="J728" s="83"/>
      <c r="K728" s="83"/>
      <c r="L728" s="83"/>
      <c r="M728" s="83"/>
      <c r="N728" s="83"/>
      <c r="O728" s="83"/>
      <c r="P728" s="83"/>
      <c r="Q728" s="83"/>
      <c r="R728" s="83"/>
      <c r="S728" s="83"/>
      <c r="T728" s="83"/>
      <c r="U728" s="99">
        <f>COUNTIF(通讯通路门店!$S:$S,$G728)</f>
        <v>0</v>
      </c>
      <c r="V728" s="99">
        <f>COUNTIFS(通讯通路门店!$S:$S,$G728,通讯通路门店!$J:$J,"综合卖场")</f>
        <v>0</v>
      </c>
      <c r="W728" s="99">
        <f>SUMIFS(通讯通路门店!$AJ:$AJ,通讯通路门店!$S:$S,通讯客户沙盘!$G728)</f>
        <v>0</v>
      </c>
      <c r="X728" s="99">
        <f t="shared" si="55"/>
        <v>0</v>
      </c>
      <c r="Y728" s="99">
        <f>COUNTIFS(通讯通路门店!$S:$S,$G728,通讯通路门店!$J:$J,"荣耀体验店")+COUNTIFS(通讯通路门店!$S:$S,$G728,通讯通路门店!$J:$J,"荣耀授权专卖店")</f>
        <v>0</v>
      </c>
      <c r="Z728" s="99">
        <f>COUNTIFS(通讯通路门店!$S:$S,$G728,通讯通路门店!$J:$J,"VIVO体验店")</f>
        <v>0</v>
      </c>
      <c r="AA728" s="99">
        <f>COUNTIFS(通讯通路门店!$S:$S,$G728,通讯通路门店!$J:$J,"OPPO体验店")</f>
        <v>0</v>
      </c>
      <c r="AB728" s="99">
        <f>COUNTIFS(通讯通路门店!$S:$S,$G728,通讯通路门店!$J:$J,"华为授权体验店")+COUNTIFS(通讯通路门店!$S:$S,$G728,通讯通路门店!$J:$J,"华为堡垒店")</f>
        <v>0</v>
      </c>
      <c r="AC728" s="99">
        <f>COUNTIFS(通讯通路门店!$S:$S,$G728,通讯通路门店!$J:$J,"小米体验店")</f>
        <v>0</v>
      </c>
      <c r="AD728" s="99">
        <f>COUNTIFS(通讯通路门店!$S:$S,$G728,通讯通路门店!$J:$J,"苹果体验店")</f>
        <v>0</v>
      </c>
      <c r="AE728" s="99">
        <f>COUNTIFS(通讯通路门店!$S:$S,$G728,通讯通路门店!$J:$J,"其他品牌专卖店")</f>
        <v>0</v>
      </c>
      <c r="AF728" s="99">
        <f>SUMIFS(通讯通路门店!$BI:$BI,通讯通路门店!$S:$S,$G728)</f>
        <v>0</v>
      </c>
      <c r="AG728" s="99">
        <f>SUMIFS(通讯通路门店!$BH:$BH,通讯通路门店!$S:$S,$G728)</f>
        <v>0</v>
      </c>
      <c r="AH728" s="99">
        <f t="shared" si="56"/>
        <v>0</v>
      </c>
      <c r="AI728" s="99">
        <f>SUMIFS(通讯通路门店!$BB:$BB,通讯通路门店!$S:$S,$G728)</f>
        <v>0</v>
      </c>
      <c r="AJ728" s="99">
        <f>SUMIFS(通讯通路门店!$BE:$BE,通讯通路门店!$S:$S,$G728)</f>
        <v>0</v>
      </c>
      <c r="AK728" s="99">
        <f>SUMIFS(通讯通路门店!$BG:$BG,通讯通路门店!$S:$S,$G728)</f>
        <v>0</v>
      </c>
      <c r="AL728" s="99">
        <f>SUMIFS(通讯通路门店!$BC:$BC,通讯通路门店!$S:$S,$G728)</f>
        <v>0</v>
      </c>
      <c r="AM728" s="99">
        <f>SUMIFS(通讯通路门店!$BD:$BD,通讯通路门店!$S:$S,$G728)</f>
        <v>0</v>
      </c>
      <c r="AN728" s="99">
        <f>SUMIFS(通讯通路门店!$BF:$BF,通讯通路门店!$S:$S,$G728)</f>
        <v>0</v>
      </c>
      <c r="AO728" s="99">
        <f t="shared" si="57"/>
        <v>0</v>
      </c>
      <c r="AP728" s="99">
        <f>SUMIFS(通讯通路门店!$K:$K,通讯通路门店!$S:$S,$G728)</f>
        <v>0</v>
      </c>
      <c r="AQ728" s="83"/>
      <c r="AR728" s="99">
        <f>SUMIFS(通讯通路门店!$T:$T,通讯通路门店!$S:$S,$G728)</f>
        <v>0</v>
      </c>
      <c r="AS728" s="99">
        <f>SUMIFS(通讯通路门店!$U:$U,通讯通路门店!$S:$S,$G728)</f>
        <v>0</v>
      </c>
      <c r="AT728" s="99">
        <f>SUMIFS(通讯通路门店!$V:$V,通讯通路门店!$S:$S,$G728)</f>
        <v>0</v>
      </c>
      <c r="AU728" s="99">
        <f>SUMIFS(通讯通路门店!$W:$W,通讯通路门店!$S:$S,$G728)</f>
        <v>0</v>
      </c>
      <c r="AV728" s="99">
        <f>SUMIFS(通讯通路门店!$Z:$Z,通讯通路门店!$S:$S,$G728)</f>
        <v>0</v>
      </c>
      <c r="AW728" s="99">
        <f>SUMIFS(通讯通路门店!$AB:$AB,通讯通路门店!$S:$S,$G728)</f>
        <v>0</v>
      </c>
      <c r="AX728" s="99">
        <f>SUMIFS(通讯通路门店!$X:$X,通讯通路门店!$S:$S,$G728)</f>
        <v>0</v>
      </c>
      <c r="AY728" s="99">
        <f>SUMIFS(通讯通路门店!$Y:$Y,通讯通路门店!$S:$S,$G728)</f>
        <v>0</v>
      </c>
      <c r="AZ728" s="99">
        <f>SUMIFS(通讯通路门店!$AA:$AA,通讯通路门店!$S:$S,$G728)</f>
        <v>0</v>
      </c>
      <c r="BA728" s="99">
        <f t="shared" si="58"/>
        <v>0</v>
      </c>
      <c r="BB728" s="99">
        <f t="shared" si="59"/>
        <v>0</v>
      </c>
      <c r="BC728" s="99">
        <f>SUMIFS(通讯通路门店!$W:$W,通讯通路门店!$S:$S,$G728,通讯通路门店!$J:$J,"荣耀体验店")+SUMIFS(通讯通路门店!$W:$W,通讯通路门店!$S:$S,$G728,通讯通路门店!$J:$J,"荣耀授权专卖店")</f>
        <v>0</v>
      </c>
      <c r="BD728" s="99">
        <f>SUMIFS(通讯通路门店!$Z:$Z,通讯通路门店!$S:$S,$G728,通讯通路门店!$J:$J,"VIVO体验店")</f>
        <v>0</v>
      </c>
      <c r="BE728" s="99">
        <f>SUMIFS(通讯通路门店!$AB:$AB,通讯通路门店!$S:$S,$G728,通讯通路门店!$J:$J,"OPPO体验店")</f>
        <v>0</v>
      </c>
      <c r="BF728" s="99">
        <f>SUMIFS(通讯通路门店!$X:$X,通讯通路门店!$S:$S,$G728,通讯通路门店!$J:$J,"华为授权体验店")+SUMIFS(通讯通路门店!$AA:$AA,通讯通路门店!$S:$S,$G728,通讯通路门店!$J:$J,"华为堡垒店")</f>
        <v>0</v>
      </c>
      <c r="BG728" s="99">
        <f>SUMIFS(通讯通路门店!$Y:$Y,通讯通路门店!$S:$S,$G728,通讯通路门店!$J:$J,"小米体验店")</f>
        <v>0</v>
      </c>
      <c r="BH728" s="99">
        <f>SUMIFS(通讯通路门店!$AA:$AA,通讯通路门店!$S:$S,$G728,通讯通路门店!$J:$J,"苹果体验店")</f>
        <v>0</v>
      </c>
      <c r="BI728" s="99">
        <f>SUMIFS(通讯通路门店!$K:$K,通讯通路门店!$S:$S,$G728,通讯通路门店!$J:$J,"其他品牌专卖店")</f>
        <v>0</v>
      </c>
      <c r="BJ728" s="99">
        <f>SUMIFS(通讯通路门店!$AC:$AC,通讯通路门店!$S:$S,$G728)</f>
        <v>0</v>
      </c>
      <c r="BK728" s="99">
        <f>SUMIFS(通讯通路门店!$AD:$AD,通讯通路门店!$S:$S,$G728)</f>
        <v>0</v>
      </c>
      <c r="BL728" s="99">
        <f>SUMIFS(通讯通路门店!$AE:$AE,通讯通路门店!$S:$S,$G728)</f>
        <v>0</v>
      </c>
      <c r="BM728" s="99">
        <f>SUMIFS(通讯通路门店!$AF:$AF,通讯通路门店!$S:$S,$G728)</f>
        <v>0</v>
      </c>
      <c r="BN728" s="99">
        <f>SUMIFS(通讯通路门店!$AG:$AG,通讯通路门店!$S:$S,$G728)</f>
        <v>0</v>
      </c>
      <c r="BO728" s="99">
        <f>SUMIFS(通讯通路门店!$AH:$AH,通讯通路门店!$S:$S,$G728)</f>
        <v>0</v>
      </c>
      <c r="BP728" s="99">
        <f>SUMIFS(通讯通路门店!$AI:$AI,通讯通路门店!$S:$S,$G728)</f>
        <v>0</v>
      </c>
      <c r="BQ728" s="83"/>
    </row>
    <row r="729" spans="1:69">
      <c r="A729" s="99" t="str">
        <f>IFERROR(_xlfn.XLOOKUP($G729,通讯通路门店!$S$4:$S$993933,通讯通路门店!$A$4:$A$993933,0,0),"")</f>
        <v/>
      </c>
      <c r="B729" s="99" t="str">
        <f>IFERROR(_xlfn.XLOOKUP($G729,通讯通路门店!$S$4:$S$993933,通讯通路门店!$B$4:$B$993933,0,0),"")</f>
        <v/>
      </c>
      <c r="C729" s="99" t="str">
        <f>IFERROR(_xlfn.XLOOKUP($G729,通讯通路门店!$S$4:$S$993933,通讯通路门店!$C$4:$C$993933,0,0),"")</f>
        <v/>
      </c>
      <c r="D729" s="99" t="str">
        <f>IFERROR(_xlfn.XLOOKUP($G729,通讯通路门店!$S$4:$S$993933,通讯通路门店!$D$4:$D$993933,0,0),"")</f>
        <v/>
      </c>
      <c r="E729" s="83"/>
      <c r="F729" s="83"/>
      <c r="G729" s="101" t="e">
        <v>#N/A</v>
      </c>
      <c r="H729" s="102" t="str">
        <f>IFERROR(_xlfn.XLOOKUP($G729,通讯通路门店!$S$4:$S$993933,通讯通路门店!$R$4:$R$993933,0,0),"")</f>
        <v/>
      </c>
      <c r="I729" s="83"/>
      <c r="J729" s="83"/>
      <c r="K729" s="83"/>
      <c r="L729" s="83"/>
      <c r="M729" s="83"/>
      <c r="N729" s="83"/>
      <c r="O729" s="83"/>
      <c r="P729" s="83"/>
      <c r="Q729" s="83"/>
      <c r="R729" s="83"/>
      <c r="S729" s="83"/>
      <c r="T729" s="83"/>
      <c r="U729" s="99">
        <f>COUNTIF(通讯通路门店!$S:$S,$G729)</f>
        <v>0</v>
      </c>
      <c r="V729" s="99">
        <f>COUNTIFS(通讯通路门店!$S:$S,$G729,通讯通路门店!$J:$J,"综合卖场")</f>
        <v>0</v>
      </c>
      <c r="W729" s="99">
        <f>SUMIFS(通讯通路门店!$AJ:$AJ,通讯通路门店!$S:$S,通讯客户沙盘!$G729)</f>
        <v>0</v>
      </c>
      <c r="X729" s="99">
        <f t="shared" si="55"/>
        <v>0</v>
      </c>
      <c r="Y729" s="99">
        <f>COUNTIFS(通讯通路门店!$S:$S,$G729,通讯通路门店!$J:$J,"荣耀体验店")+COUNTIFS(通讯通路门店!$S:$S,$G729,通讯通路门店!$J:$J,"荣耀授权专卖店")</f>
        <v>0</v>
      </c>
      <c r="Z729" s="99">
        <f>COUNTIFS(通讯通路门店!$S:$S,$G729,通讯通路门店!$J:$J,"VIVO体验店")</f>
        <v>0</v>
      </c>
      <c r="AA729" s="99">
        <f>COUNTIFS(通讯通路门店!$S:$S,$G729,通讯通路门店!$J:$J,"OPPO体验店")</f>
        <v>0</v>
      </c>
      <c r="AB729" s="99">
        <f>COUNTIFS(通讯通路门店!$S:$S,$G729,通讯通路门店!$J:$J,"华为授权体验店")+COUNTIFS(通讯通路门店!$S:$S,$G729,通讯通路门店!$J:$J,"华为堡垒店")</f>
        <v>0</v>
      </c>
      <c r="AC729" s="99">
        <f>COUNTIFS(通讯通路门店!$S:$S,$G729,通讯通路门店!$J:$J,"小米体验店")</f>
        <v>0</v>
      </c>
      <c r="AD729" s="99">
        <f>COUNTIFS(通讯通路门店!$S:$S,$G729,通讯通路门店!$J:$J,"苹果体验店")</f>
        <v>0</v>
      </c>
      <c r="AE729" s="99">
        <f>COUNTIFS(通讯通路门店!$S:$S,$G729,通讯通路门店!$J:$J,"其他品牌专卖店")</f>
        <v>0</v>
      </c>
      <c r="AF729" s="99">
        <f>SUMIFS(通讯通路门店!$BI:$BI,通讯通路门店!$S:$S,$G729)</f>
        <v>0</v>
      </c>
      <c r="AG729" s="99">
        <f>SUMIFS(通讯通路门店!$BH:$BH,通讯通路门店!$S:$S,$G729)</f>
        <v>0</v>
      </c>
      <c r="AH729" s="99">
        <f t="shared" si="56"/>
        <v>0</v>
      </c>
      <c r="AI729" s="99">
        <f>SUMIFS(通讯通路门店!$BB:$BB,通讯通路门店!$S:$S,$G729)</f>
        <v>0</v>
      </c>
      <c r="AJ729" s="99">
        <f>SUMIFS(通讯通路门店!$BE:$BE,通讯通路门店!$S:$S,$G729)</f>
        <v>0</v>
      </c>
      <c r="AK729" s="99">
        <f>SUMIFS(通讯通路门店!$BG:$BG,通讯通路门店!$S:$S,$G729)</f>
        <v>0</v>
      </c>
      <c r="AL729" s="99">
        <f>SUMIFS(通讯通路门店!$BC:$BC,通讯通路门店!$S:$S,$G729)</f>
        <v>0</v>
      </c>
      <c r="AM729" s="99">
        <f>SUMIFS(通讯通路门店!$BD:$BD,通讯通路门店!$S:$S,$G729)</f>
        <v>0</v>
      </c>
      <c r="AN729" s="99">
        <f>SUMIFS(通讯通路门店!$BF:$BF,通讯通路门店!$S:$S,$G729)</f>
        <v>0</v>
      </c>
      <c r="AO729" s="99">
        <f t="shared" si="57"/>
        <v>0</v>
      </c>
      <c r="AP729" s="99">
        <f>SUMIFS(通讯通路门店!$K:$K,通讯通路门店!$S:$S,$G729)</f>
        <v>0</v>
      </c>
      <c r="AQ729" s="83"/>
      <c r="AR729" s="99">
        <f>SUMIFS(通讯通路门店!$T:$T,通讯通路门店!$S:$S,$G729)</f>
        <v>0</v>
      </c>
      <c r="AS729" s="99">
        <f>SUMIFS(通讯通路门店!$U:$U,通讯通路门店!$S:$S,$G729)</f>
        <v>0</v>
      </c>
      <c r="AT729" s="99">
        <f>SUMIFS(通讯通路门店!$V:$V,通讯通路门店!$S:$S,$G729)</f>
        <v>0</v>
      </c>
      <c r="AU729" s="99">
        <f>SUMIFS(通讯通路门店!$W:$W,通讯通路门店!$S:$S,$G729)</f>
        <v>0</v>
      </c>
      <c r="AV729" s="99">
        <f>SUMIFS(通讯通路门店!$Z:$Z,通讯通路门店!$S:$S,$G729)</f>
        <v>0</v>
      </c>
      <c r="AW729" s="99">
        <f>SUMIFS(通讯通路门店!$AB:$AB,通讯通路门店!$S:$S,$G729)</f>
        <v>0</v>
      </c>
      <c r="AX729" s="99">
        <f>SUMIFS(通讯通路门店!$X:$X,通讯通路门店!$S:$S,$G729)</f>
        <v>0</v>
      </c>
      <c r="AY729" s="99">
        <f>SUMIFS(通讯通路门店!$Y:$Y,通讯通路门店!$S:$S,$G729)</f>
        <v>0</v>
      </c>
      <c r="AZ729" s="99">
        <f>SUMIFS(通讯通路门店!$AA:$AA,通讯通路门店!$S:$S,$G729)</f>
        <v>0</v>
      </c>
      <c r="BA729" s="99">
        <f t="shared" si="58"/>
        <v>0</v>
      </c>
      <c r="BB729" s="99">
        <f t="shared" si="59"/>
        <v>0</v>
      </c>
      <c r="BC729" s="99">
        <f>SUMIFS(通讯通路门店!$W:$W,通讯通路门店!$S:$S,$G729,通讯通路门店!$J:$J,"荣耀体验店")+SUMIFS(通讯通路门店!$W:$W,通讯通路门店!$S:$S,$G729,通讯通路门店!$J:$J,"荣耀授权专卖店")</f>
        <v>0</v>
      </c>
      <c r="BD729" s="99">
        <f>SUMIFS(通讯通路门店!$Z:$Z,通讯通路门店!$S:$S,$G729,通讯通路门店!$J:$J,"VIVO体验店")</f>
        <v>0</v>
      </c>
      <c r="BE729" s="99">
        <f>SUMIFS(通讯通路门店!$AB:$AB,通讯通路门店!$S:$S,$G729,通讯通路门店!$J:$J,"OPPO体验店")</f>
        <v>0</v>
      </c>
      <c r="BF729" s="99">
        <f>SUMIFS(通讯通路门店!$X:$X,通讯通路门店!$S:$S,$G729,通讯通路门店!$J:$J,"华为授权体验店")+SUMIFS(通讯通路门店!$AA:$AA,通讯通路门店!$S:$S,$G729,通讯通路门店!$J:$J,"华为堡垒店")</f>
        <v>0</v>
      </c>
      <c r="BG729" s="99">
        <f>SUMIFS(通讯通路门店!$Y:$Y,通讯通路门店!$S:$S,$G729,通讯通路门店!$J:$J,"小米体验店")</f>
        <v>0</v>
      </c>
      <c r="BH729" s="99">
        <f>SUMIFS(通讯通路门店!$AA:$AA,通讯通路门店!$S:$S,$G729,通讯通路门店!$J:$J,"苹果体验店")</f>
        <v>0</v>
      </c>
      <c r="BI729" s="99">
        <f>SUMIFS(通讯通路门店!$K:$K,通讯通路门店!$S:$S,$G729,通讯通路门店!$J:$J,"其他品牌专卖店")</f>
        <v>0</v>
      </c>
      <c r="BJ729" s="99">
        <f>SUMIFS(通讯通路门店!$AC:$AC,通讯通路门店!$S:$S,$G729)</f>
        <v>0</v>
      </c>
      <c r="BK729" s="99">
        <f>SUMIFS(通讯通路门店!$AD:$AD,通讯通路门店!$S:$S,$G729)</f>
        <v>0</v>
      </c>
      <c r="BL729" s="99">
        <f>SUMIFS(通讯通路门店!$AE:$AE,通讯通路门店!$S:$S,$G729)</f>
        <v>0</v>
      </c>
      <c r="BM729" s="99">
        <f>SUMIFS(通讯通路门店!$AF:$AF,通讯通路门店!$S:$S,$G729)</f>
        <v>0</v>
      </c>
      <c r="BN729" s="99">
        <f>SUMIFS(通讯通路门店!$AG:$AG,通讯通路门店!$S:$S,$G729)</f>
        <v>0</v>
      </c>
      <c r="BO729" s="99">
        <f>SUMIFS(通讯通路门店!$AH:$AH,通讯通路门店!$S:$S,$G729)</f>
        <v>0</v>
      </c>
      <c r="BP729" s="99">
        <f>SUMIFS(通讯通路门店!$AI:$AI,通讯通路门店!$S:$S,$G729)</f>
        <v>0</v>
      </c>
      <c r="BQ729" s="83"/>
    </row>
    <row r="730" spans="1:69">
      <c r="A730" s="99" t="str">
        <f>IFERROR(_xlfn.XLOOKUP($G730,通讯通路门店!$S$4:$S$993933,通讯通路门店!$A$4:$A$993933,0,0),"")</f>
        <v/>
      </c>
      <c r="B730" s="99" t="str">
        <f>IFERROR(_xlfn.XLOOKUP($G730,通讯通路门店!$S$4:$S$993933,通讯通路门店!$B$4:$B$993933,0,0),"")</f>
        <v/>
      </c>
      <c r="C730" s="99" t="str">
        <f>IFERROR(_xlfn.XLOOKUP($G730,通讯通路门店!$S$4:$S$993933,通讯通路门店!$C$4:$C$993933,0,0),"")</f>
        <v/>
      </c>
      <c r="D730" s="99" t="str">
        <f>IFERROR(_xlfn.XLOOKUP($G730,通讯通路门店!$S$4:$S$993933,通讯通路门店!$D$4:$D$993933,0,0),"")</f>
        <v/>
      </c>
      <c r="E730" s="83"/>
      <c r="F730" s="83"/>
      <c r="G730" s="101" t="e">
        <v>#N/A</v>
      </c>
      <c r="H730" s="102" t="str">
        <f>IFERROR(_xlfn.XLOOKUP($G730,通讯通路门店!$S$4:$S$993933,通讯通路门店!$R$4:$R$993933,0,0),"")</f>
        <v/>
      </c>
      <c r="I730" s="83"/>
      <c r="J730" s="83"/>
      <c r="K730" s="83"/>
      <c r="L730" s="83"/>
      <c r="M730" s="83"/>
      <c r="N730" s="83"/>
      <c r="O730" s="83"/>
      <c r="P730" s="83"/>
      <c r="Q730" s="83"/>
      <c r="R730" s="83"/>
      <c r="S730" s="83"/>
      <c r="T730" s="83"/>
      <c r="U730" s="99">
        <f>COUNTIF(通讯通路门店!$S:$S,$G730)</f>
        <v>0</v>
      </c>
      <c r="V730" s="99">
        <f>COUNTIFS(通讯通路门店!$S:$S,$G730,通讯通路门店!$J:$J,"综合卖场")</f>
        <v>0</v>
      </c>
      <c r="W730" s="99">
        <f>SUMIFS(通讯通路门店!$AJ:$AJ,通讯通路门店!$S:$S,通讯客户沙盘!$G730)</f>
        <v>0</v>
      </c>
      <c r="X730" s="99">
        <f t="shared" si="55"/>
        <v>0</v>
      </c>
      <c r="Y730" s="99">
        <f>COUNTIFS(通讯通路门店!$S:$S,$G730,通讯通路门店!$J:$J,"荣耀体验店")+COUNTIFS(通讯通路门店!$S:$S,$G730,通讯通路门店!$J:$J,"荣耀授权专卖店")</f>
        <v>0</v>
      </c>
      <c r="Z730" s="99">
        <f>COUNTIFS(通讯通路门店!$S:$S,$G730,通讯通路门店!$J:$J,"VIVO体验店")</f>
        <v>0</v>
      </c>
      <c r="AA730" s="99">
        <f>COUNTIFS(通讯通路门店!$S:$S,$G730,通讯通路门店!$J:$J,"OPPO体验店")</f>
        <v>0</v>
      </c>
      <c r="AB730" s="99">
        <f>COUNTIFS(通讯通路门店!$S:$S,$G730,通讯通路门店!$J:$J,"华为授权体验店")+COUNTIFS(通讯通路门店!$S:$S,$G730,通讯通路门店!$J:$J,"华为堡垒店")</f>
        <v>0</v>
      </c>
      <c r="AC730" s="99">
        <f>COUNTIFS(通讯通路门店!$S:$S,$G730,通讯通路门店!$J:$J,"小米体验店")</f>
        <v>0</v>
      </c>
      <c r="AD730" s="99">
        <f>COUNTIFS(通讯通路门店!$S:$S,$G730,通讯通路门店!$J:$J,"苹果体验店")</f>
        <v>0</v>
      </c>
      <c r="AE730" s="99">
        <f>COUNTIFS(通讯通路门店!$S:$S,$G730,通讯通路门店!$J:$J,"其他品牌专卖店")</f>
        <v>0</v>
      </c>
      <c r="AF730" s="99">
        <f>SUMIFS(通讯通路门店!$BI:$BI,通讯通路门店!$S:$S,$G730)</f>
        <v>0</v>
      </c>
      <c r="AG730" s="99">
        <f>SUMIFS(通讯通路门店!$BH:$BH,通讯通路门店!$S:$S,$G730)</f>
        <v>0</v>
      </c>
      <c r="AH730" s="99">
        <f t="shared" si="56"/>
        <v>0</v>
      </c>
      <c r="AI730" s="99">
        <f>SUMIFS(通讯通路门店!$BB:$BB,通讯通路门店!$S:$S,$G730)</f>
        <v>0</v>
      </c>
      <c r="AJ730" s="99">
        <f>SUMIFS(通讯通路门店!$BE:$BE,通讯通路门店!$S:$S,$G730)</f>
        <v>0</v>
      </c>
      <c r="AK730" s="99">
        <f>SUMIFS(通讯通路门店!$BG:$BG,通讯通路门店!$S:$S,$G730)</f>
        <v>0</v>
      </c>
      <c r="AL730" s="99">
        <f>SUMIFS(通讯通路门店!$BC:$BC,通讯通路门店!$S:$S,$G730)</f>
        <v>0</v>
      </c>
      <c r="AM730" s="99">
        <f>SUMIFS(通讯通路门店!$BD:$BD,通讯通路门店!$S:$S,$G730)</f>
        <v>0</v>
      </c>
      <c r="AN730" s="99">
        <f>SUMIFS(通讯通路门店!$BF:$BF,通讯通路门店!$S:$S,$G730)</f>
        <v>0</v>
      </c>
      <c r="AO730" s="99">
        <f t="shared" si="57"/>
        <v>0</v>
      </c>
      <c r="AP730" s="99">
        <f>SUMIFS(通讯通路门店!$K:$K,通讯通路门店!$S:$S,$G730)</f>
        <v>0</v>
      </c>
      <c r="AQ730" s="83"/>
      <c r="AR730" s="99">
        <f>SUMIFS(通讯通路门店!$T:$T,通讯通路门店!$S:$S,$G730)</f>
        <v>0</v>
      </c>
      <c r="AS730" s="99">
        <f>SUMIFS(通讯通路门店!$U:$U,通讯通路门店!$S:$S,$G730)</f>
        <v>0</v>
      </c>
      <c r="AT730" s="99">
        <f>SUMIFS(通讯通路门店!$V:$V,通讯通路门店!$S:$S,$G730)</f>
        <v>0</v>
      </c>
      <c r="AU730" s="99">
        <f>SUMIFS(通讯通路门店!$W:$W,通讯通路门店!$S:$S,$G730)</f>
        <v>0</v>
      </c>
      <c r="AV730" s="99">
        <f>SUMIFS(通讯通路门店!$Z:$Z,通讯通路门店!$S:$S,$G730)</f>
        <v>0</v>
      </c>
      <c r="AW730" s="99">
        <f>SUMIFS(通讯通路门店!$AB:$AB,通讯通路门店!$S:$S,$G730)</f>
        <v>0</v>
      </c>
      <c r="AX730" s="99">
        <f>SUMIFS(通讯通路门店!$X:$X,通讯通路门店!$S:$S,$G730)</f>
        <v>0</v>
      </c>
      <c r="AY730" s="99">
        <f>SUMIFS(通讯通路门店!$Y:$Y,通讯通路门店!$S:$S,$G730)</f>
        <v>0</v>
      </c>
      <c r="AZ730" s="99">
        <f>SUMIFS(通讯通路门店!$AA:$AA,通讯通路门店!$S:$S,$G730)</f>
        <v>0</v>
      </c>
      <c r="BA730" s="99">
        <f t="shared" si="58"/>
        <v>0</v>
      </c>
      <c r="BB730" s="99">
        <f t="shared" si="59"/>
        <v>0</v>
      </c>
      <c r="BC730" s="99">
        <f>SUMIFS(通讯通路门店!$W:$W,通讯通路门店!$S:$S,$G730,通讯通路门店!$J:$J,"荣耀体验店")+SUMIFS(通讯通路门店!$W:$W,通讯通路门店!$S:$S,$G730,通讯通路门店!$J:$J,"荣耀授权专卖店")</f>
        <v>0</v>
      </c>
      <c r="BD730" s="99">
        <f>SUMIFS(通讯通路门店!$Z:$Z,通讯通路门店!$S:$S,$G730,通讯通路门店!$J:$J,"VIVO体验店")</f>
        <v>0</v>
      </c>
      <c r="BE730" s="99">
        <f>SUMIFS(通讯通路门店!$AB:$AB,通讯通路门店!$S:$S,$G730,通讯通路门店!$J:$J,"OPPO体验店")</f>
        <v>0</v>
      </c>
      <c r="BF730" s="99">
        <f>SUMIFS(通讯通路门店!$X:$X,通讯通路门店!$S:$S,$G730,通讯通路门店!$J:$J,"华为授权体验店")+SUMIFS(通讯通路门店!$AA:$AA,通讯通路门店!$S:$S,$G730,通讯通路门店!$J:$J,"华为堡垒店")</f>
        <v>0</v>
      </c>
      <c r="BG730" s="99">
        <f>SUMIFS(通讯通路门店!$Y:$Y,通讯通路门店!$S:$S,$G730,通讯通路门店!$J:$J,"小米体验店")</f>
        <v>0</v>
      </c>
      <c r="BH730" s="99">
        <f>SUMIFS(通讯通路门店!$AA:$AA,通讯通路门店!$S:$S,$G730,通讯通路门店!$J:$J,"苹果体验店")</f>
        <v>0</v>
      </c>
      <c r="BI730" s="99">
        <f>SUMIFS(通讯通路门店!$K:$K,通讯通路门店!$S:$S,$G730,通讯通路门店!$J:$J,"其他品牌专卖店")</f>
        <v>0</v>
      </c>
      <c r="BJ730" s="99">
        <f>SUMIFS(通讯通路门店!$AC:$AC,通讯通路门店!$S:$S,$G730)</f>
        <v>0</v>
      </c>
      <c r="BK730" s="99">
        <f>SUMIFS(通讯通路门店!$AD:$AD,通讯通路门店!$S:$S,$G730)</f>
        <v>0</v>
      </c>
      <c r="BL730" s="99">
        <f>SUMIFS(通讯通路门店!$AE:$AE,通讯通路门店!$S:$S,$G730)</f>
        <v>0</v>
      </c>
      <c r="BM730" s="99">
        <f>SUMIFS(通讯通路门店!$AF:$AF,通讯通路门店!$S:$S,$G730)</f>
        <v>0</v>
      </c>
      <c r="BN730" s="99">
        <f>SUMIFS(通讯通路门店!$AG:$AG,通讯通路门店!$S:$S,$G730)</f>
        <v>0</v>
      </c>
      <c r="BO730" s="99">
        <f>SUMIFS(通讯通路门店!$AH:$AH,通讯通路门店!$S:$S,$G730)</f>
        <v>0</v>
      </c>
      <c r="BP730" s="99">
        <f>SUMIFS(通讯通路门店!$AI:$AI,通讯通路门店!$S:$S,$G730)</f>
        <v>0</v>
      </c>
      <c r="BQ730" s="83"/>
    </row>
    <row r="731" spans="1:69">
      <c r="A731" s="99" t="str">
        <f>IFERROR(_xlfn.XLOOKUP($G731,通讯通路门店!$S$4:$S$993933,通讯通路门店!$A$4:$A$993933,0,0),"")</f>
        <v/>
      </c>
      <c r="B731" s="99" t="str">
        <f>IFERROR(_xlfn.XLOOKUP($G731,通讯通路门店!$S$4:$S$993933,通讯通路门店!$B$4:$B$993933,0,0),"")</f>
        <v/>
      </c>
      <c r="C731" s="99" t="str">
        <f>IFERROR(_xlfn.XLOOKUP($G731,通讯通路门店!$S$4:$S$993933,通讯通路门店!$C$4:$C$993933,0,0),"")</f>
        <v/>
      </c>
      <c r="D731" s="99" t="str">
        <f>IFERROR(_xlfn.XLOOKUP($G731,通讯通路门店!$S$4:$S$993933,通讯通路门店!$D$4:$D$993933,0,0),"")</f>
        <v/>
      </c>
      <c r="E731" s="83"/>
      <c r="F731" s="83"/>
      <c r="G731" s="101" t="e">
        <v>#N/A</v>
      </c>
      <c r="H731" s="102" t="str">
        <f>IFERROR(_xlfn.XLOOKUP($G731,通讯通路门店!$S$4:$S$993933,通讯通路门店!$R$4:$R$993933,0,0),"")</f>
        <v/>
      </c>
      <c r="I731" s="83"/>
      <c r="J731" s="83"/>
      <c r="K731" s="83"/>
      <c r="L731" s="83"/>
      <c r="M731" s="83"/>
      <c r="N731" s="83"/>
      <c r="O731" s="83"/>
      <c r="P731" s="83"/>
      <c r="Q731" s="83"/>
      <c r="R731" s="83"/>
      <c r="S731" s="83"/>
      <c r="T731" s="83"/>
      <c r="U731" s="99">
        <f>COUNTIF(通讯通路门店!$S:$S,$G731)</f>
        <v>0</v>
      </c>
      <c r="V731" s="99">
        <f>COUNTIFS(通讯通路门店!$S:$S,$G731,通讯通路门店!$J:$J,"综合卖场")</f>
        <v>0</v>
      </c>
      <c r="W731" s="99">
        <f>SUMIFS(通讯通路门店!$AJ:$AJ,通讯通路门店!$S:$S,通讯客户沙盘!$G731)</f>
        <v>0</v>
      </c>
      <c r="X731" s="99">
        <f t="shared" si="55"/>
        <v>0</v>
      </c>
      <c r="Y731" s="99">
        <f>COUNTIFS(通讯通路门店!$S:$S,$G731,通讯通路门店!$J:$J,"荣耀体验店")+COUNTIFS(通讯通路门店!$S:$S,$G731,通讯通路门店!$J:$J,"荣耀授权专卖店")</f>
        <v>0</v>
      </c>
      <c r="Z731" s="99">
        <f>COUNTIFS(通讯通路门店!$S:$S,$G731,通讯通路门店!$J:$J,"VIVO体验店")</f>
        <v>0</v>
      </c>
      <c r="AA731" s="99">
        <f>COUNTIFS(通讯通路门店!$S:$S,$G731,通讯通路门店!$J:$J,"OPPO体验店")</f>
        <v>0</v>
      </c>
      <c r="AB731" s="99">
        <f>COUNTIFS(通讯通路门店!$S:$S,$G731,通讯通路门店!$J:$J,"华为授权体验店")+COUNTIFS(通讯通路门店!$S:$S,$G731,通讯通路门店!$J:$J,"华为堡垒店")</f>
        <v>0</v>
      </c>
      <c r="AC731" s="99">
        <f>COUNTIFS(通讯通路门店!$S:$S,$G731,通讯通路门店!$J:$J,"小米体验店")</f>
        <v>0</v>
      </c>
      <c r="AD731" s="99">
        <f>COUNTIFS(通讯通路门店!$S:$S,$G731,通讯通路门店!$J:$J,"苹果体验店")</f>
        <v>0</v>
      </c>
      <c r="AE731" s="99">
        <f>COUNTIFS(通讯通路门店!$S:$S,$G731,通讯通路门店!$J:$J,"其他品牌专卖店")</f>
        <v>0</v>
      </c>
      <c r="AF731" s="99">
        <f>SUMIFS(通讯通路门店!$BI:$BI,通讯通路门店!$S:$S,$G731)</f>
        <v>0</v>
      </c>
      <c r="AG731" s="99">
        <f>SUMIFS(通讯通路门店!$BH:$BH,通讯通路门店!$S:$S,$G731)</f>
        <v>0</v>
      </c>
      <c r="AH731" s="99">
        <f t="shared" si="56"/>
        <v>0</v>
      </c>
      <c r="AI731" s="99">
        <f>SUMIFS(通讯通路门店!$BB:$BB,通讯通路门店!$S:$S,$G731)</f>
        <v>0</v>
      </c>
      <c r="AJ731" s="99">
        <f>SUMIFS(通讯通路门店!$BE:$BE,通讯通路门店!$S:$S,$G731)</f>
        <v>0</v>
      </c>
      <c r="AK731" s="99">
        <f>SUMIFS(通讯通路门店!$BG:$BG,通讯通路门店!$S:$S,$G731)</f>
        <v>0</v>
      </c>
      <c r="AL731" s="99">
        <f>SUMIFS(通讯通路门店!$BC:$BC,通讯通路门店!$S:$S,$G731)</f>
        <v>0</v>
      </c>
      <c r="AM731" s="99">
        <f>SUMIFS(通讯通路门店!$BD:$BD,通讯通路门店!$S:$S,$G731)</f>
        <v>0</v>
      </c>
      <c r="AN731" s="99">
        <f>SUMIFS(通讯通路门店!$BF:$BF,通讯通路门店!$S:$S,$G731)</f>
        <v>0</v>
      </c>
      <c r="AO731" s="99">
        <f t="shared" si="57"/>
        <v>0</v>
      </c>
      <c r="AP731" s="99">
        <f>SUMIFS(通讯通路门店!$K:$K,通讯通路门店!$S:$S,$G731)</f>
        <v>0</v>
      </c>
      <c r="AQ731" s="83"/>
      <c r="AR731" s="99">
        <f>SUMIFS(通讯通路门店!$T:$T,通讯通路门店!$S:$S,$G731)</f>
        <v>0</v>
      </c>
      <c r="AS731" s="99">
        <f>SUMIFS(通讯通路门店!$U:$U,通讯通路门店!$S:$S,$G731)</f>
        <v>0</v>
      </c>
      <c r="AT731" s="99">
        <f>SUMIFS(通讯通路门店!$V:$V,通讯通路门店!$S:$S,$G731)</f>
        <v>0</v>
      </c>
      <c r="AU731" s="99">
        <f>SUMIFS(通讯通路门店!$W:$W,通讯通路门店!$S:$S,$G731)</f>
        <v>0</v>
      </c>
      <c r="AV731" s="99">
        <f>SUMIFS(通讯通路门店!$Z:$Z,通讯通路门店!$S:$S,$G731)</f>
        <v>0</v>
      </c>
      <c r="AW731" s="99">
        <f>SUMIFS(通讯通路门店!$AB:$AB,通讯通路门店!$S:$S,$G731)</f>
        <v>0</v>
      </c>
      <c r="AX731" s="99">
        <f>SUMIFS(通讯通路门店!$X:$X,通讯通路门店!$S:$S,$G731)</f>
        <v>0</v>
      </c>
      <c r="AY731" s="99">
        <f>SUMIFS(通讯通路门店!$Y:$Y,通讯通路门店!$S:$S,$G731)</f>
        <v>0</v>
      </c>
      <c r="AZ731" s="99">
        <f>SUMIFS(通讯通路门店!$AA:$AA,通讯通路门店!$S:$S,$G731)</f>
        <v>0</v>
      </c>
      <c r="BA731" s="99">
        <f t="shared" si="58"/>
        <v>0</v>
      </c>
      <c r="BB731" s="99">
        <f t="shared" si="59"/>
        <v>0</v>
      </c>
      <c r="BC731" s="99">
        <f>SUMIFS(通讯通路门店!$W:$W,通讯通路门店!$S:$S,$G731,通讯通路门店!$J:$J,"荣耀体验店")+SUMIFS(通讯通路门店!$W:$W,通讯通路门店!$S:$S,$G731,通讯通路门店!$J:$J,"荣耀授权专卖店")</f>
        <v>0</v>
      </c>
      <c r="BD731" s="99">
        <f>SUMIFS(通讯通路门店!$Z:$Z,通讯通路门店!$S:$S,$G731,通讯通路门店!$J:$J,"VIVO体验店")</f>
        <v>0</v>
      </c>
      <c r="BE731" s="99">
        <f>SUMIFS(通讯通路门店!$AB:$AB,通讯通路门店!$S:$S,$G731,通讯通路门店!$J:$J,"OPPO体验店")</f>
        <v>0</v>
      </c>
      <c r="BF731" s="99">
        <f>SUMIFS(通讯通路门店!$X:$X,通讯通路门店!$S:$S,$G731,通讯通路门店!$J:$J,"华为授权体验店")+SUMIFS(通讯通路门店!$AA:$AA,通讯通路门店!$S:$S,$G731,通讯通路门店!$J:$J,"华为堡垒店")</f>
        <v>0</v>
      </c>
      <c r="BG731" s="99">
        <f>SUMIFS(通讯通路门店!$Y:$Y,通讯通路门店!$S:$S,$G731,通讯通路门店!$J:$J,"小米体验店")</f>
        <v>0</v>
      </c>
      <c r="BH731" s="99">
        <f>SUMIFS(通讯通路门店!$AA:$AA,通讯通路门店!$S:$S,$G731,通讯通路门店!$J:$J,"苹果体验店")</f>
        <v>0</v>
      </c>
      <c r="BI731" s="99">
        <f>SUMIFS(通讯通路门店!$K:$K,通讯通路门店!$S:$S,$G731,通讯通路门店!$J:$J,"其他品牌专卖店")</f>
        <v>0</v>
      </c>
      <c r="BJ731" s="99">
        <f>SUMIFS(通讯通路门店!$AC:$AC,通讯通路门店!$S:$S,$G731)</f>
        <v>0</v>
      </c>
      <c r="BK731" s="99">
        <f>SUMIFS(通讯通路门店!$AD:$AD,通讯通路门店!$S:$S,$G731)</f>
        <v>0</v>
      </c>
      <c r="BL731" s="99">
        <f>SUMIFS(通讯通路门店!$AE:$AE,通讯通路门店!$S:$S,$G731)</f>
        <v>0</v>
      </c>
      <c r="BM731" s="99">
        <f>SUMIFS(通讯通路门店!$AF:$AF,通讯通路门店!$S:$S,$G731)</f>
        <v>0</v>
      </c>
      <c r="BN731" s="99">
        <f>SUMIFS(通讯通路门店!$AG:$AG,通讯通路门店!$S:$S,$G731)</f>
        <v>0</v>
      </c>
      <c r="BO731" s="99">
        <f>SUMIFS(通讯通路门店!$AH:$AH,通讯通路门店!$S:$S,$G731)</f>
        <v>0</v>
      </c>
      <c r="BP731" s="99">
        <f>SUMIFS(通讯通路门店!$AI:$AI,通讯通路门店!$S:$S,$G731)</f>
        <v>0</v>
      </c>
      <c r="BQ731" s="83"/>
    </row>
    <row r="732" spans="1:69">
      <c r="A732" s="99" t="str">
        <f>IFERROR(_xlfn.XLOOKUP($G732,通讯通路门店!$S$4:$S$993933,通讯通路门店!$A$4:$A$993933,0,0),"")</f>
        <v/>
      </c>
      <c r="B732" s="99" t="str">
        <f>IFERROR(_xlfn.XLOOKUP($G732,通讯通路门店!$S$4:$S$993933,通讯通路门店!$B$4:$B$993933,0,0),"")</f>
        <v/>
      </c>
      <c r="C732" s="99" t="str">
        <f>IFERROR(_xlfn.XLOOKUP($G732,通讯通路门店!$S$4:$S$993933,通讯通路门店!$C$4:$C$993933,0,0),"")</f>
        <v/>
      </c>
      <c r="D732" s="99" t="str">
        <f>IFERROR(_xlfn.XLOOKUP($G732,通讯通路门店!$S$4:$S$993933,通讯通路门店!$D$4:$D$993933,0,0),"")</f>
        <v/>
      </c>
      <c r="E732" s="83"/>
      <c r="F732" s="83"/>
      <c r="G732" s="101" t="e">
        <v>#N/A</v>
      </c>
      <c r="H732" s="102" t="str">
        <f>IFERROR(_xlfn.XLOOKUP($G732,通讯通路门店!$S$4:$S$993933,通讯通路门店!$R$4:$R$993933,0,0),"")</f>
        <v/>
      </c>
      <c r="I732" s="83"/>
      <c r="J732" s="83"/>
      <c r="K732" s="83"/>
      <c r="L732" s="83"/>
      <c r="M732" s="83"/>
      <c r="N732" s="83"/>
      <c r="O732" s="83"/>
      <c r="P732" s="83"/>
      <c r="Q732" s="83"/>
      <c r="R732" s="83"/>
      <c r="S732" s="83"/>
      <c r="T732" s="83"/>
      <c r="U732" s="99">
        <f>COUNTIF(通讯通路门店!$S:$S,$G732)</f>
        <v>0</v>
      </c>
      <c r="V732" s="99">
        <f>COUNTIFS(通讯通路门店!$S:$S,$G732,通讯通路门店!$J:$J,"综合卖场")</f>
        <v>0</v>
      </c>
      <c r="W732" s="99">
        <f>SUMIFS(通讯通路门店!$AJ:$AJ,通讯通路门店!$S:$S,通讯客户沙盘!$G732)</f>
        <v>0</v>
      </c>
      <c r="X732" s="99">
        <f t="shared" si="55"/>
        <v>0</v>
      </c>
      <c r="Y732" s="99">
        <f>COUNTIFS(通讯通路门店!$S:$S,$G732,通讯通路门店!$J:$J,"荣耀体验店")+COUNTIFS(通讯通路门店!$S:$S,$G732,通讯通路门店!$J:$J,"荣耀授权专卖店")</f>
        <v>0</v>
      </c>
      <c r="Z732" s="99">
        <f>COUNTIFS(通讯通路门店!$S:$S,$G732,通讯通路门店!$J:$J,"VIVO体验店")</f>
        <v>0</v>
      </c>
      <c r="AA732" s="99">
        <f>COUNTIFS(通讯通路门店!$S:$S,$G732,通讯通路门店!$J:$J,"OPPO体验店")</f>
        <v>0</v>
      </c>
      <c r="AB732" s="99">
        <f>COUNTIFS(通讯通路门店!$S:$S,$G732,通讯通路门店!$J:$J,"华为授权体验店")+COUNTIFS(通讯通路门店!$S:$S,$G732,通讯通路门店!$J:$J,"华为堡垒店")</f>
        <v>0</v>
      </c>
      <c r="AC732" s="99">
        <f>COUNTIFS(通讯通路门店!$S:$S,$G732,通讯通路门店!$J:$J,"小米体验店")</f>
        <v>0</v>
      </c>
      <c r="AD732" s="99">
        <f>COUNTIFS(通讯通路门店!$S:$S,$G732,通讯通路门店!$J:$J,"苹果体验店")</f>
        <v>0</v>
      </c>
      <c r="AE732" s="99">
        <f>COUNTIFS(通讯通路门店!$S:$S,$G732,通讯通路门店!$J:$J,"其他品牌专卖店")</f>
        <v>0</v>
      </c>
      <c r="AF732" s="99">
        <f>SUMIFS(通讯通路门店!$BI:$BI,通讯通路门店!$S:$S,$G732)</f>
        <v>0</v>
      </c>
      <c r="AG732" s="99">
        <f>SUMIFS(通讯通路门店!$BH:$BH,通讯通路门店!$S:$S,$G732)</f>
        <v>0</v>
      </c>
      <c r="AH732" s="99">
        <f t="shared" si="56"/>
        <v>0</v>
      </c>
      <c r="AI732" s="99">
        <f>SUMIFS(通讯通路门店!$BB:$BB,通讯通路门店!$S:$S,$G732)</f>
        <v>0</v>
      </c>
      <c r="AJ732" s="99">
        <f>SUMIFS(通讯通路门店!$BE:$BE,通讯通路门店!$S:$S,$G732)</f>
        <v>0</v>
      </c>
      <c r="AK732" s="99">
        <f>SUMIFS(通讯通路门店!$BG:$BG,通讯通路门店!$S:$S,$G732)</f>
        <v>0</v>
      </c>
      <c r="AL732" s="99">
        <f>SUMIFS(通讯通路门店!$BC:$BC,通讯通路门店!$S:$S,$G732)</f>
        <v>0</v>
      </c>
      <c r="AM732" s="99">
        <f>SUMIFS(通讯通路门店!$BD:$BD,通讯通路门店!$S:$S,$G732)</f>
        <v>0</v>
      </c>
      <c r="AN732" s="99">
        <f>SUMIFS(通讯通路门店!$BF:$BF,通讯通路门店!$S:$S,$G732)</f>
        <v>0</v>
      </c>
      <c r="AO732" s="99">
        <f t="shared" si="57"/>
        <v>0</v>
      </c>
      <c r="AP732" s="99">
        <f>SUMIFS(通讯通路门店!$K:$K,通讯通路门店!$S:$S,$G732)</f>
        <v>0</v>
      </c>
      <c r="AQ732" s="83"/>
      <c r="AR732" s="99">
        <f>SUMIFS(通讯通路门店!$T:$T,通讯通路门店!$S:$S,$G732)</f>
        <v>0</v>
      </c>
      <c r="AS732" s="99">
        <f>SUMIFS(通讯通路门店!$U:$U,通讯通路门店!$S:$S,$G732)</f>
        <v>0</v>
      </c>
      <c r="AT732" s="99">
        <f>SUMIFS(通讯通路门店!$V:$V,通讯通路门店!$S:$S,$G732)</f>
        <v>0</v>
      </c>
      <c r="AU732" s="99">
        <f>SUMIFS(通讯通路门店!$W:$W,通讯通路门店!$S:$S,$G732)</f>
        <v>0</v>
      </c>
      <c r="AV732" s="99">
        <f>SUMIFS(通讯通路门店!$Z:$Z,通讯通路门店!$S:$S,$G732)</f>
        <v>0</v>
      </c>
      <c r="AW732" s="99">
        <f>SUMIFS(通讯通路门店!$AB:$AB,通讯通路门店!$S:$S,$G732)</f>
        <v>0</v>
      </c>
      <c r="AX732" s="99">
        <f>SUMIFS(通讯通路门店!$X:$X,通讯通路门店!$S:$S,$G732)</f>
        <v>0</v>
      </c>
      <c r="AY732" s="99">
        <f>SUMIFS(通讯通路门店!$Y:$Y,通讯通路门店!$S:$S,$G732)</f>
        <v>0</v>
      </c>
      <c r="AZ732" s="99">
        <f>SUMIFS(通讯通路门店!$AA:$AA,通讯通路门店!$S:$S,$G732)</f>
        <v>0</v>
      </c>
      <c r="BA732" s="99">
        <f t="shared" si="58"/>
        <v>0</v>
      </c>
      <c r="BB732" s="99">
        <f t="shared" si="59"/>
        <v>0</v>
      </c>
      <c r="BC732" s="99">
        <f>SUMIFS(通讯通路门店!$W:$W,通讯通路门店!$S:$S,$G732,通讯通路门店!$J:$J,"荣耀体验店")+SUMIFS(通讯通路门店!$W:$W,通讯通路门店!$S:$S,$G732,通讯通路门店!$J:$J,"荣耀授权专卖店")</f>
        <v>0</v>
      </c>
      <c r="BD732" s="99">
        <f>SUMIFS(通讯通路门店!$Z:$Z,通讯通路门店!$S:$S,$G732,通讯通路门店!$J:$J,"VIVO体验店")</f>
        <v>0</v>
      </c>
      <c r="BE732" s="99">
        <f>SUMIFS(通讯通路门店!$AB:$AB,通讯通路门店!$S:$S,$G732,通讯通路门店!$J:$J,"OPPO体验店")</f>
        <v>0</v>
      </c>
      <c r="BF732" s="99">
        <f>SUMIFS(通讯通路门店!$X:$X,通讯通路门店!$S:$S,$G732,通讯通路门店!$J:$J,"华为授权体验店")+SUMIFS(通讯通路门店!$AA:$AA,通讯通路门店!$S:$S,$G732,通讯通路门店!$J:$J,"华为堡垒店")</f>
        <v>0</v>
      </c>
      <c r="BG732" s="99">
        <f>SUMIFS(通讯通路门店!$Y:$Y,通讯通路门店!$S:$S,$G732,通讯通路门店!$J:$J,"小米体验店")</f>
        <v>0</v>
      </c>
      <c r="BH732" s="99">
        <f>SUMIFS(通讯通路门店!$AA:$AA,通讯通路门店!$S:$S,$G732,通讯通路门店!$J:$J,"苹果体验店")</f>
        <v>0</v>
      </c>
      <c r="BI732" s="99">
        <f>SUMIFS(通讯通路门店!$K:$K,通讯通路门店!$S:$S,$G732,通讯通路门店!$J:$J,"其他品牌专卖店")</f>
        <v>0</v>
      </c>
      <c r="BJ732" s="99">
        <f>SUMIFS(通讯通路门店!$AC:$AC,通讯通路门店!$S:$S,$G732)</f>
        <v>0</v>
      </c>
      <c r="BK732" s="99">
        <f>SUMIFS(通讯通路门店!$AD:$AD,通讯通路门店!$S:$S,$G732)</f>
        <v>0</v>
      </c>
      <c r="BL732" s="99">
        <f>SUMIFS(通讯通路门店!$AE:$AE,通讯通路门店!$S:$S,$G732)</f>
        <v>0</v>
      </c>
      <c r="BM732" s="99">
        <f>SUMIFS(通讯通路门店!$AF:$AF,通讯通路门店!$S:$S,$G732)</f>
        <v>0</v>
      </c>
      <c r="BN732" s="99">
        <f>SUMIFS(通讯通路门店!$AG:$AG,通讯通路门店!$S:$S,$G732)</f>
        <v>0</v>
      </c>
      <c r="BO732" s="99">
        <f>SUMIFS(通讯通路门店!$AH:$AH,通讯通路门店!$S:$S,$G732)</f>
        <v>0</v>
      </c>
      <c r="BP732" s="99">
        <f>SUMIFS(通讯通路门店!$AI:$AI,通讯通路门店!$S:$S,$G732)</f>
        <v>0</v>
      </c>
      <c r="BQ732" s="83"/>
    </row>
    <row r="733" spans="1:69">
      <c r="A733" s="99" t="str">
        <f>IFERROR(_xlfn.XLOOKUP($G733,通讯通路门店!$S$4:$S$993933,通讯通路门店!$A$4:$A$993933,0,0),"")</f>
        <v/>
      </c>
      <c r="B733" s="99" t="str">
        <f>IFERROR(_xlfn.XLOOKUP($G733,通讯通路门店!$S$4:$S$993933,通讯通路门店!$B$4:$B$993933,0,0),"")</f>
        <v/>
      </c>
      <c r="C733" s="99" t="str">
        <f>IFERROR(_xlfn.XLOOKUP($G733,通讯通路门店!$S$4:$S$993933,通讯通路门店!$C$4:$C$993933,0,0),"")</f>
        <v/>
      </c>
      <c r="D733" s="99" t="str">
        <f>IFERROR(_xlfn.XLOOKUP($G733,通讯通路门店!$S$4:$S$993933,通讯通路门店!$D$4:$D$993933,0,0),"")</f>
        <v/>
      </c>
      <c r="E733" s="83"/>
      <c r="F733" s="83"/>
      <c r="G733" s="101" t="e">
        <v>#N/A</v>
      </c>
      <c r="H733" s="102" t="str">
        <f>IFERROR(_xlfn.XLOOKUP($G733,通讯通路门店!$S$4:$S$993933,通讯通路门店!$R$4:$R$993933,0,0),"")</f>
        <v/>
      </c>
      <c r="I733" s="83"/>
      <c r="J733" s="83"/>
      <c r="K733" s="83"/>
      <c r="L733" s="83"/>
      <c r="M733" s="83"/>
      <c r="N733" s="83"/>
      <c r="O733" s="83"/>
      <c r="P733" s="83"/>
      <c r="Q733" s="83"/>
      <c r="R733" s="83"/>
      <c r="S733" s="83"/>
      <c r="T733" s="83"/>
      <c r="U733" s="99">
        <f>COUNTIF(通讯通路门店!$S:$S,$G733)</f>
        <v>0</v>
      </c>
      <c r="V733" s="99">
        <f>COUNTIFS(通讯通路门店!$S:$S,$G733,通讯通路门店!$J:$J,"综合卖场")</f>
        <v>0</v>
      </c>
      <c r="W733" s="99">
        <f>SUMIFS(通讯通路门店!$AJ:$AJ,通讯通路门店!$S:$S,通讯客户沙盘!$G733)</f>
        <v>0</v>
      </c>
      <c r="X733" s="99">
        <f t="shared" si="55"/>
        <v>0</v>
      </c>
      <c r="Y733" s="99">
        <f>COUNTIFS(通讯通路门店!$S:$S,$G733,通讯通路门店!$J:$J,"荣耀体验店")+COUNTIFS(通讯通路门店!$S:$S,$G733,通讯通路门店!$J:$J,"荣耀授权专卖店")</f>
        <v>0</v>
      </c>
      <c r="Z733" s="99">
        <f>COUNTIFS(通讯通路门店!$S:$S,$G733,通讯通路门店!$J:$J,"VIVO体验店")</f>
        <v>0</v>
      </c>
      <c r="AA733" s="99">
        <f>COUNTIFS(通讯通路门店!$S:$S,$G733,通讯通路门店!$J:$J,"OPPO体验店")</f>
        <v>0</v>
      </c>
      <c r="AB733" s="99">
        <f>COUNTIFS(通讯通路门店!$S:$S,$G733,通讯通路门店!$J:$J,"华为授权体验店")+COUNTIFS(通讯通路门店!$S:$S,$G733,通讯通路门店!$J:$J,"华为堡垒店")</f>
        <v>0</v>
      </c>
      <c r="AC733" s="99">
        <f>COUNTIFS(通讯通路门店!$S:$S,$G733,通讯通路门店!$J:$J,"小米体验店")</f>
        <v>0</v>
      </c>
      <c r="AD733" s="99">
        <f>COUNTIFS(通讯通路门店!$S:$S,$G733,通讯通路门店!$J:$J,"苹果体验店")</f>
        <v>0</v>
      </c>
      <c r="AE733" s="99">
        <f>COUNTIFS(通讯通路门店!$S:$S,$G733,通讯通路门店!$J:$J,"其他品牌专卖店")</f>
        <v>0</v>
      </c>
      <c r="AF733" s="99">
        <f>SUMIFS(通讯通路门店!$BI:$BI,通讯通路门店!$S:$S,$G733)</f>
        <v>0</v>
      </c>
      <c r="AG733" s="99">
        <f>SUMIFS(通讯通路门店!$BH:$BH,通讯通路门店!$S:$S,$G733)</f>
        <v>0</v>
      </c>
      <c r="AH733" s="99">
        <f t="shared" si="56"/>
        <v>0</v>
      </c>
      <c r="AI733" s="99">
        <f>SUMIFS(通讯通路门店!$BB:$BB,通讯通路门店!$S:$S,$G733)</f>
        <v>0</v>
      </c>
      <c r="AJ733" s="99">
        <f>SUMIFS(通讯通路门店!$BE:$BE,通讯通路门店!$S:$S,$G733)</f>
        <v>0</v>
      </c>
      <c r="AK733" s="99">
        <f>SUMIFS(通讯通路门店!$BG:$BG,通讯通路门店!$S:$S,$G733)</f>
        <v>0</v>
      </c>
      <c r="AL733" s="99">
        <f>SUMIFS(通讯通路门店!$BC:$BC,通讯通路门店!$S:$S,$G733)</f>
        <v>0</v>
      </c>
      <c r="AM733" s="99">
        <f>SUMIFS(通讯通路门店!$BD:$BD,通讯通路门店!$S:$S,$G733)</f>
        <v>0</v>
      </c>
      <c r="AN733" s="99">
        <f>SUMIFS(通讯通路门店!$BF:$BF,通讯通路门店!$S:$S,$G733)</f>
        <v>0</v>
      </c>
      <c r="AO733" s="99">
        <f t="shared" si="57"/>
        <v>0</v>
      </c>
      <c r="AP733" s="99">
        <f>SUMIFS(通讯通路门店!$K:$K,通讯通路门店!$S:$S,$G733)</f>
        <v>0</v>
      </c>
      <c r="AQ733" s="83"/>
      <c r="AR733" s="99">
        <f>SUMIFS(通讯通路门店!$T:$T,通讯通路门店!$S:$S,$G733)</f>
        <v>0</v>
      </c>
      <c r="AS733" s="99">
        <f>SUMIFS(通讯通路门店!$U:$U,通讯通路门店!$S:$S,$G733)</f>
        <v>0</v>
      </c>
      <c r="AT733" s="99">
        <f>SUMIFS(通讯通路门店!$V:$V,通讯通路门店!$S:$S,$G733)</f>
        <v>0</v>
      </c>
      <c r="AU733" s="99">
        <f>SUMIFS(通讯通路门店!$W:$W,通讯通路门店!$S:$S,$G733)</f>
        <v>0</v>
      </c>
      <c r="AV733" s="99">
        <f>SUMIFS(通讯通路门店!$Z:$Z,通讯通路门店!$S:$S,$G733)</f>
        <v>0</v>
      </c>
      <c r="AW733" s="99">
        <f>SUMIFS(通讯通路门店!$AB:$AB,通讯通路门店!$S:$S,$G733)</f>
        <v>0</v>
      </c>
      <c r="AX733" s="99">
        <f>SUMIFS(通讯通路门店!$X:$X,通讯通路门店!$S:$S,$G733)</f>
        <v>0</v>
      </c>
      <c r="AY733" s="99">
        <f>SUMIFS(通讯通路门店!$Y:$Y,通讯通路门店!$S:$S,$G733)</f>
        <v>0</v>
      </c>
      <c r="AZ733" s="99">
        <f>SUMIFS(通讯通路门店!$AA:$AA,通讯通路门店!$S:$S,$G733)</f>
        <v>0</v>
      </c>
      <c r="BA733" s="99">
        <f t="shared" si="58"/>
        <v>0</v>
      </c>
      <c r="BB733" s="99">
        <f t="shared" si="59"/>
        <v>0</v>
      </c>
      <c r="BC733" s="99">
        <f>SUMIFS(通讯通路门店!$W:$W,通讯通路门店!$S:$S,$G733,通讯通路门店!$J:$J,"荣耀体验店")+SUMIFS(通讯通路门店!$W:$W,通讯通路门店!$S:$S,$G733,通讯通路门店!$J:$J,"荣耀授权专卖店")</f>
        <v>0</v>
      </c>
      <c r="BD733" s="99">
        <f>SUMIFS(通讯通路门店!$Z:$Z,通讯通路门店!$S:$S,$G733,通讯通路门店!$J:$J,"VIVO体验店")</f>
        <v>0</v>
      </c>
      <c r="BE733" s="99">
        <f>SUMIFS(通讯通路门店!$AB:$AB,通讯通路门店!$S:$S,$G733,通讯通路门店!$J:$J,"OPPO体验店")</f>
        <v>0</v>
      </c>
      <c r="BF733" s="99">
        <f>SUMIFS(通讯通路门店!$X:$X,通讯通路门店!$S:$S,$G733,通讯通路门店!$J:$J,"华为授权体验店")+SUMIFS(通讯通路门店!$AA:$AA,通讯通路门店!$S:$S,$G733,通讯通路门店!$J:$J,"华为堡垒店")</f>
        <v>0</v>
      </c>
      <c r="BG733" s="99">
        <f>SUMIFS(通讯通路门店!$Y:$Y,通讯通路门店!$S:$S,$G733,通讯通路门店!$J:$J,"小米体验店")</f>
        <v>0</v>
      </c>
      <c r="BH733" s="99">
        <f>SUMIFS(通讯通路门店!$AA:$AA,通讯通路门店!$S:$S,$G733,通讯通路门店!$J:$J,"苹果体验店")</f>
        <v>0</v>
      </c>
      <c r="BI733" s="99">
        <f>SUMIFS(通讯通路门店!$K:$K,通讯通路门店!$S:$S,$G733,通讯通路门店!$J:$J,"其他品牌专卖店")</f>
        <v>0</v>
      </c>
      <c r="BJ733" s="99">
        <f>SUMIFS(通讯通路门店!$AC:$AC,通讯通路门店!$S:$S,$G733)</f>
        <v>0</v>
      </c>
      <c r="BK733" s="99">
        <f>SUMIFS(通讯通路门店!$AD:$AD,通讯通路门店!$S:$S,$G733)</f>
        <v>0</v>
      </c>
      <c r="BL733" s="99">
        <f>SUMIFS(通讯通路门店!$AE:$AE,通讯通路门店!$S:$S,$G733)</f>
        <v>0</v>
      </c>
      <c r="BM733" s="99">
        <f>SUMIFS(通讯通路门店!$AF:$AF,通讯通路门店!$S:$S,$G733)</f>
        <v>0</v>
      </c>
      <c r="BN733" s="99">
        <f>SUMIFS(通讯通路门店!$AG:$AG,通讯通路门店!$S:$S,$G733)</f>
        <v>0</v>
      </c>
      <c r="BO733" s="99">
        <f>SUMIFS(通讯通路门店!$AH:$AH,通讯通路门店!$S:$S,$G733)</f>
        <v>0</v>
      </c>
      <c r="BP733" s="99">
        <f>SUMIFS(通讯通路门店!$AI:$AI,通讯通路门店!$S:$S,$G733)</f>
        <v>0</v>
      </c>
      <c r="BQ733" s="83"/>
    </row>
    <row r="734" spans="1:69">
      <c r="A734" s="99" t="str">
        <f>IFERROR(_xlfn.XLOOKUP($G734,通讯通路门店!$S$4:$S$993933,通讯通路门店!$A$4:$A$993933,0,0),"")</f>
        <v/>
      </c>
      <c r="B734" s="99" t="str">
        <f>IFERROR(_xlfn.XLOOKUP($G734,通讯通路门店!$S$4:$S$993933,通讯通路门店!$B$4:$B$993933,0,0),"")</f>
        <v/>
      </c>
      <c r="C734" s="99" t="str">
        <f>IFERROR(_xlfn.XLOOKUP($G734,通讯通路门店!$S$4:$S$993933,通讯通路门店!$C$4:$C$993933,0,0),"")</f>
        <v/>
      </c>
      <c r="D734" s="99" t="str">
        <f>IFERROR(_xlfn.XLOOKUP($G734,通讯通路门店!$S$4:$S$993933,通讯通路门店!$D$4:$D$993933,0,0),"")</f>
        <v/>
      </c>
      <c r="E734" s="83"/>
      <c r="F734" s="83"/>
      <c r="G734" s="101" t="e">
        <v>#N/A</v>
      </c>
      <c r="H734" s="102" t="str">
        <f>IFERROR(_xlfn.XLOOKUP($G734,通讯通路门店!$S$4:$S$993933,通讯通路门店!$R$4:$R$993933,0,0),"")</f>
        <v/>
      </c>
      <c r="I734" s="83"/>
      <c r="J734" s="83"/>
      <c r="K734" s="83"/>
      <c r="L734" s="83"/>
      <c r="M734" s="83"/>
      <c r="N734" s="83"/>
      <c r="O734" s="83"/>
      <c r="P734" s="83"/>
      <c r="Q734" s="83"/>
      <c r="R734" s="83"/>
      <c r="S734" s="83"/>
      <c r="T734" s="83"/>
      <c r="U734" s="99">
        <f>COUNTIF(通讯通路门店!$S:$S,$G734)</f>
        <v>0</v>
      </c>
      <c r="V734" s="99">
        <f>COUNTIFS(通讯通路门店!$S:$S,$G734,通讯通路门店!$J:$J,"综合卖场")</f>
        <v>0</v>
      </c>
      <c r="W734" s="99">
        <f>SUMIFS(通讯通路门店!$AJ:$AJ,通讯通路门店!$S:$S,通讯客户沙盘!$G734)</f>
        <v>0</v>
      </c>
      <c r="X734" s="99">
        <f t="shared" si="55"/>
        <v>0</v>
      </c>
      <c r="Y734" s="99">
        <f>COUNTIFS(通讯通路门店!$S:$S,$G734,通讯通路门店!$J:$J,"荣耀体验店")+COUNTIFS(通讯通路门店!$S:$S,$G734,通讯通路门店!$J:$J,"荣耀授权专卖店")</f>
        <v>0</v>
      </c>
      <c r="Z734" s="99">
        <f>COUNTIFS(通讯通路门店!$S:$S,$G734,通讯通路门店!$J:$J,"VIVO体验店")</f>
        <v>0</v>
      </c>
      <c r="AA734" s="99">
        <f>COUNTIFS(通讯通路门店!$S:$S,$G734,通讯通路门店!$J:$J,"OPPO体验店")</f>
        <v>0</v>
      </c>
      <c r="AB734" s="99">
        <f>COUNTIFS(通讯通路门店!$S:$S,$G734,通讯通路门店!$J:$J,"华为授权体验店")+COUNTIFS(通讯通路门店!$S:$S,$G734,通讯通路门店!$J:$J,"华为堡垒店")</f>
        <v>0</v>
      </c>
      <c r="AC734" s="99">
        <f>COUNTIFS(通讯通路门店!$S:$S,$G734,通讯通路门店!$J:$J,"小米体验店")</f>
        <v>0</v>
      </c>
      <c r="AD734" s="99">
        <f>COUNTIFS(通讯通路门店!$S:$S,$G734,通讯通路门店!$J:$J,"苹果体验店")</f>
        <v>0</v>
      </c>
      <c r="AE734" s="99">
        <f>COUNTIFS(通讯通路门店!$S:$S,$G734,通讯通路门店!$J:$J,"其他品牌专卖店")</f>
        <v>0</v>
      </c>
      <c r="AF734" s="99">
        <f>SUMIFS(通讯通路门店!$BI:$BI,通讯通路门店!$S:$S,$G734)</f>
        <v>0</v>
      </c>
      <c r="AG734" s="99">
        <f>SUMIFS(通讯通路门店!$BH:$BH,通讯通路门店!$S:$S,$G734)</f>
        <v>0</v>
      </c>
      <c r="AH734" s="99">
        <f t="shared" si="56"/>
        <v>0</v>
      </c>
      <c r="AI734" s="99">
        <f>SUMIFS(通讯通路门店!$BB:$BB,通讯通路门店!$S:$S,$G734)</f>
        <v>0</v>
      </c>
      <c r="AJ734" s="99">
        <f>SUMIFS(通讯通路门店!$BE:$BE,通讯通路门店!$S:$S,$G734)</f>
        <v>0</v>
      </c>
      <c r="AK734" s="99">
        <f>SUMIFS(通讯通路门店!$BG:$BG,通讯通路门店!$S:$S,$G734)</f>
        <v>0</v>
      </c>
      <c r="AL734" s="99">
        <f>SUMIFS(通讯通路门店!$BC:$BC,通讯通路门店!$S:$S,$G734)</f>
        <v>0</v>
      </c>
      <c r="AM734" s="99">
        <f>SUMIFS(通讯通路门店!$BD:$BD,通讯通路门店!$S:$S,$G734)</f>
        <v>0</v>
      </c>
      <c r="AN734" s="99">
        <f>SUMIFS(通讯通路门店!$BF:$BF,通讯通路门店!$S:$S,$G734)</f>
        <v>0</v>
      </c>
      <c r="AO734" s="99">
        <f t="shared" si="57"/>
        <v>0</v>
      </c>
      <c r="AP734" s="99">
        <f>SUMIFS(通讯通路门店!$K:$K,通讯通路门店!$S:$S,$G734)</f>
        <v>0</v>
      </c>
      <c r="AQ734" s="83"/>
      <c r="AR734" s="99">
        <f>SUMIFS(通讯通路门店!$T:$T,通讯通路门店!$S:$S,$G734)</f>
        <v>0</v>
      </c>
      <c r="AS734" s="99">
        <f>SUMIFS(通讯通路门店!$U:$U,通讯通路门店!$S:$S,$G734)</f>
        <v>0</v>
      </c>
      <c r="AT734" s="99">
        <f>SUMIFS(通讯通路门店!$V:$V,通讯通路门店!$S:$S,$G734)</f>
        <v>0</v>
      </c>
      <c r="AU734" s="99">
        <f>SUMIFS(通讯通路门店!$W:$W,通讯通路门店!$S:$S,$G734)</f>
        <v>0</v>
      </c>
      <c r="AV734" s="99">
        <f>SUMIFS(通讯通路门店!$Z:$Z,通讯通路门店!$S:$S,$G734)</f>
        <v>0</v>
      </c>
      <c r="AW734" s="99">
        <f>SUMIFS(通讯通路门店!$AB:$AB,通讯通路门店!$S:$S,$G734)</f>
        <v>0</v>
      </c>
      <c r="AX734" s="99">
        <f>SUMIFS(通讯通路门店!$X:$X,通讯通路门店!$S:$S,$G734)</f>
        <v>0</v>
      </c>
      <c r="AY734" s="99">
        <f>SUMIFS(通讯通路门店!$Y:$Y,通讯通路门店!$S:$S,$G734)</f>
        <v>0</v>
      </c>
      <c r="AZ734" s="99">
        <f>SUMIFS(通讯通路门店!$AA:$AA,通讯通路门店!$S:$S,$G734)</f>
        <v>0</v>
      </c>
      <c r="BA734" s="99">
        <f t="shared" si="58"/>
        <v>0</v>
      </c>
      <c r="BB734" s="99">
        <f t="shared" si="59"/>
        <v>0</v>
      </c>
      <c r="BC734" s="99">
        <f>SUMIFS(通讯通路门店!$W:$W,通讯通路门店!$S:$S,$G734,通讯通路门店!$J:$J,"荣耀体验店")+SUMIFS(通讯通路门店!$W:$W,通讯通路门店!$S:$S,$G734,通讯通路门店!$J:$J,"荣耀授权专卖店")</f>
        <v>0</v>
      </c>
      <c r="BD734" s="99">
        <f>SUMIFS(通讯通路门店!$Z:$Z,通讯通路门店!$S:$S,$G734,通讯通路门店!$J:$J,"VIVO体验店")</f>
        <v>0</v>
      </c>
      <c r="BE734" s="99">
        <f>SUMIFS(通讯通路门店!$AB:$AB,通讯通路门店!$S:$S,$G734,通讯通路门店!$J:$J,"OPPO体验店")</f>
        <v>0</v>
      </c>
      <c r="BF734" s="99">
        <f>SUMIFS(通讯通路门店!$X:$X,通讯通路门店!$S:$S,$G734,通讯通路门店!$J:$J,"华为授权体验店")+SUMIFS(通讯通路门店!$AA:$AA,通讯通路门店!$S:$S,$G734,通讯通路门店!$J:$J,"华为堡垒店")</f>
        <v>0</v>
      </c>
      <c r="BG734" s="99">
        <f>SUMIFS(通讯通路门店!$Y:$Y,通讯通路门店!$S:$S,$G734,通讯通路门店!$J:$J,"小米体验店")</f>
        <v>0</v>
      </c>
      <c r="BH734" s="99">
        <f>SUMIFS(通讯通路门店!$AA:$AA,通讯通路门店!$S:$S,$G734,通讯通路门店!$J:$J,"苹果体验店")</f>
        <v>0</v>
      </c>
      <c r="BI734" s="99">
        <f>SUMIFS(通讯通路门店!$K:$K,通讯通路门店!$S:$S,$G734,通讯通路门店!$J:$J,"其他品牌专卖店")</f>
        <v>0</v>
      </c>
      <c r="BJ734" s="99">
        <f>SUMIFS(通讯通路门店!$AC:$AC,通讯通路门店!$S:$S,$G734)</f>
        <v>0</v>
      </c>
      <c r="BK734" s="99">
        <f>SUMIFS(通讯通路门店!$AD:$AD,通讯通路门店!$S:$S,$G734)</f>
        <v>0</v>
      </c>
      <c r="BL734" s="99">
        <f>SUMIFS(通讯通路门店!$AE:$AE,通讯通路门店!$S:$S,$G734)</f>
        <v>0</v>
      </c>
      <c r="BM734" s="99">
        <f>SUMIFS(通讯通路门店!$AF:$AF,通讯通路门店!$S:$S,$G734)</f>
        <v>0</v>
      </c>
      <c r="BN734" s="99">
        <f>SUMIFS(通讯通路门店!$AG:$AG,通讯通路门店!$S:$S,$G734)</f>
        <v>0</v>
      </c>
      <c r="BO734" s="99">
        <f>SUMIFS(通讯通路门店!$AH:$AH,通讯通路门店!$S:$S,$G734)</f>
        <v>0</v>
      </c>
      <c r="BP734" s="99">
        <f>SUMIFS(通讯通路门店!$AI:$AI,通讯通路门店!$S:$S,$G734)</f>
        <v>0</v>
      </c>
      <c r="BQ734" s="83"/>
    </row>
    <row r="735" spans="1:69">
      <c r="A735" s="99" t="str">
        <f>IFERROR(_xlfn.XLOOKUP($G735,通讯通路门店!$S$4:$S$993933,通讯通路门店!$A$4:$A$993933,0,0),"")</f>
        <v/>
      </c>
      <c r="B735" s="99" t="str">
        <f>IFERROR(_xlfn.XLOOKUP($G735,通讯通路门店!$S$4:$S$993933,通讯通路门店!$B$4:$B$993933,0,0),"")</f>
        <v/>
      </c>
      <c r="C735" s="99" t="str">
        <f>IFERROR(_xlfn.XLOOKUP($G735,通讯通路门店!$S$4:$S$993933,通讯通路门店!$C$4:$C$993933,0,0),"")</f>
        <v/>
      </c>
      <c r="D735" s="99" t="str">
        <f>IFERROR(_xlfn.XLOOKUP($G735,通讯通路门店!$S$4:$S$993933,通讯通路门店!$D$4:$D$993933,0,0),"")</f>
        <v/>
      </c>
      <c r="E735" s="83"/>
      <c r="F735" s="83"/>
      <c r="G735" s="101" t="e">
        <v>#N/A</v>
      </c>
      <c r="H735" s="102" t="str">
        <f>IFERROR(_xlfn.XLOOKUP($G735,通讯通路门店!$S$4:$S$993933,通讯通路门店!$R$4:$R$993933,0,0),"")</f>
        <v/>
      </c>
      <c r="I735" s="83"/>
      <c r="J735" s="83"/>
      <c r="K735" s="83"/>
      <c r="L735" s="83"/>
      <c r="M735" s="83"/>
      <c r="N735" s="83"/>
      <c r="O735" s="83"/>
      <c r="P735" s="83"/>
      <c r="Q735" s="83"/>
      <c r="R735" s="83"/>
      <c r="S735" s="83"/>
      <c r="T735" s="83"/>
      <c r="U735" s="99">
        <f>COUNTIF(通讯通路门店!$S:$S,$G735)</f>
        <v>0</v>
      </c>
      <c r="V735" s="99">
        <f>COUNTIFS(通讯通路门店!$S:$S,$G735,通讯通路门店!$J:$J,"综合卖场")</f>
        <v>0</v>
      </c>
      <c r="W735" s="99">
        <f>SUMIFS(通讯通路门店!$AJ:$AJ,通讯通路门店!$S:$S,通讯客户沙盘!$G735)</f>
        <v>0</v>
      </c>
      <c r="X735" s="99">
        <f t="shared" si="55"/>
        <v>0</v>
      </c>
      <c r="Y735" s="99">
        <f>COUNTIFS(通讯通路门店!$S:$S,$G735,通讯通路门店!$J:$J,"荣耀体验店")+COUNTIFS(通讯通路门店!$S:$S,$G735,通讯通路门店!$J:$J,"荣耀授权专卖店")</f>
        <v>0</v>
      </c>
      <c r="Z735" s="99">
        <f>COUNTIFS(通讯通路门店!$S:$S,$G735,通讯通路门店!$J:$J,"VIVO体验店")</f>
        <v>0</v>
      </c>
      <c r="AA735" s="99">
        <f>COUNTIFS(通讯通路门店!$S:$S,$G735,通讯通路门店!$J:$J,"OPPO体验店")</f>
        <v>0</v>
      </c>
      <c r="AB735" s="99">
        <f>COUNTIFS(通讯通路门店!$S:$S,$G735,通讯通路门店!$J:$J,"华为授权体验店")+COUNTIFS(通讯通路门店!$S:$S,$G735,通讯通路门店!$J:$J,"华为堡垒店")</f>
        <v>0</v>
      </c>
      <c r="AC735" s="99">
        <f>COUNTIFS(通讯通路门店!$S:$S,$G735,通讯通路门店!$J:$J,"小米体验店")</f>
        <v>0</v>
      </c>
      <c r="AD735" s="99">
        <f>COUNTIFS(通讯通路门店!$S:$S,$G735,通讯通路门店!$J:$J,"苹果体验店")</f>
        <v>0</v>
      </c>
      <c r="AE735" s="99">
        <f>COUNTIFS(通讯通路门店!$S:$S,$G735,通讯通路门店!$J:$J,"其他品牌专卖店")</f>
        <v>0</v>
      </c>
      <c r="AF735" s="99">
        <f>SUMIFS(通讯通路门店!$BI:$BI,通讯通路门店!$S:$S,$G735)</f>
        <v>0</v>
      </c>
      <c r="AG735" s="99">
        <f>SUMIFS(通讯通路门店!$BH:$BH,通讯通路门店!$S:$S,$G735)</f>
        <v>0</v>
      </c>
      <c r="AH735" s="99">
        <f t="shared" si="56"/>
        <v>0</v>
      </c>
      <c r="AI735" s="99">
        <f>SUMIFS(通讯通路门店!$BB:$BB,通讯通路门店!$S:$S,$G735)</f>
        <v>0</v>
      </c>
      <c r="AJ735" s="99">
        <f>SUMIFS(通讯通路门店!$BE:$BE,通讯通路门店!$S:$S,$G735)</f>
        <v>0</v>
      </c>
      <c r="AK735" s="99">
        <f>SUMIFS(通讯通路门店!$BG:$BG,通讯通路门店!$S:$S,$G735)</f>
        <v>0</v>
      </c>
      <c r="AL735" s="99">
        <f>SUMIFS(通讯通路门店!$BC:$BC,通讯通路门店!$S:$S,$G735)</f>
        <v>0</v>
      </c>
      <c r="AM735" s="99">
        <f>SUMIFS(通讯通路门店!$BD:$BD,通讯通路门店!$S:$S,$G735)</f>
        <v>0</v>
      </c>
      <c r="AN735" s="99">
        <f>SUMIFS(通讯通路门店!$BF:$BF,通讯通路门店!$S:$S,$G735)</f>
        <v>0</v>
      </c>
      <c r="AO735" s="99">
        <f t="shared" si="57"/>
        <v>0</v>
      </c>
      <c r="AP735" s="99">
        <f>SUMIFS(通讯通路门店!$K:$K,通讯通路门店!$S:$S,$G735)</f>
        <v>0</v>
      </c>
      <c r="AQ735" s="83"/>
      <c r="AR735" s="99">
        <f>SUMIFS(通讯通路门店!$T:$T,通讯通路门店!$S:$S,$G735)</f>
        <v>0</v>
      </c>
      <c r="AS735" s="99">
        <f>SUMIFS(通讯通路门店!$U:$U,通讯通路门店!$S:$S,$G735)</f>
        <v>0</v>
      </c>
      <c r="AT735" s="99">
        <f>SUMIFS(通讯通路门店!$V:$V,通讯通路门店!$S:$S,$G735)</f>
        <v>0</v>
      </c>
      <c r="AU735" s="99">
        <f>SUMIFS(通讯通路门店!$W:$W,通讯通路门店!$S:$S,$G735)</f>
        <v>0</v>
      </c>
      <c r="AV735" s="99">
        <f>SUMIFS(通讯通路门店!$Z:$Z,通讯通路门店!$S:$S,$G735)</f>
        <v>0</v>
      </c>
      <c r="AW735" s="99">
        <f>SUMIFS(通讯通路门店!$AB:$AB,通讯通路门店!$S:$S,$G735)</f>
        <v>0</v>
      </c>
      <c r="AX735" s="99">
        <f>SUMIFS(通讯通路门店!$X:$X,通讯通路门店!$S:$S,$G735)</f>
        <v>0</v>
      </c>
      <c r="AY735" s="99">
        <f>SUMIFS(通讯通路门店!$Y:$Y,通讯通路门店!$S:$S,$G735)</f>
        <v>0</v>
      </c>
      <c r="AZ735" s="99">
        <f>SUMIFS(通讯通路门店!$AA:$AA,通讯通路门店!$S:$S,$G735)</f>
        <v>0</v>
      </c>
      <c r="BA735" s="99">
        <f t="shared" si="58"/>
        <v>0</v>
      </c>
      <c r="BB735" s="99">
        <f t="shared" si="59"/>
        <v>0</v>
      </c>
      <c r="BC735" s="99">
        <f>SUMIFS(通讯通路门店!$W:$W,通讯通路门店!$S:$S,$G735,通讯通路门店!$J:$J,"荣耀体验店")+SUMIFS(通讯通路门店!$W:$W,通讯通路门店!$S:$S,$G735,通讯通路门店!$J:$J,"荣耀授权专卖店")</f>
        <v>0</v>
      </c>
      <c r="BD735" s="99">
        <f>SUMIFS(通讯通路门店!$Z:$Z,通讯通路门店!$S:$S,$G735,通讯通路门店!$J:$J,"VIVO体验店")</f>
        <v>0</v>
      </c>
      <c r="BE735" s="99">
        <f>SUMIFS(通讯通路门店!$AB:$AB,通讯通路门店!$S:$S,$G735,通讯通路门店!$J:$J,"OPPO体验店")</f>
        <v>0</v>
      </c>
      <c r="BF735" s="99">
        <f>SUMIFS(通讯通路门店!$X:$X,通讯通路门店!$S:$S,$G735,通讯通路门店!$J:$J,"华为授权体验店")+SUMIFS(通讯通路门店!$AA:$AA,通讯通路门店!$S:$S,$G735,通讯通路门店!$J:$J,"华为堡垒店")</f>
        <v>0</v>
      </c>
      <c r="BG735" s="99">
        <f>SUMIFS(通讯通路门店!$Y:$Y,通讯通路门店!$S:$S,$G735,通讯通路门店!$J:$J,"小米体验店")</f>
        <v>0</v>
      </c>
      <c r="BH735" s="99">
        <f>SUMIFS(通讯通路门店!$AA:$AA,通讯通路门店!$S:$S,$G735,通讯通路门店!$J:$J,"苹果体验店")</f>
        <v>0</v>
      </c>
      <c r="BI735" s="99">
        <f>SUMIFS(通讯通路门店!$K:$K,通讯通路门店!$S:$S,$G735,通讯通路门店!$J:$J,"其他品牌专卖店")</f>
        <v>0</v>
      </c>
      <c r="BJ735" s="99">
        <f>SUMIFS(通讯通路门店!$AC:$AC,通讯通路门店!$S:$S,$G735)</f>
        <v>0</v>
      </c>
      <c r="BK735" s="99">
        <f>SUMIFS(通讯通路门店!$AD:$AD,通讯通路门店!$S:$S,$G735)</f>
        <v>0</v>
      </c>
      <c r="BL735" s="99">
        <f>SUMIFS(通讯通路门店!$AE:$AE,通讯通路门店!$S:$S,$G735)</f>
        <v>0</v>
      </c>
      <c r="BM735" s="99">
        <f>SUMIFS(通讯通路门店!$AF:$AF,通讯通路门店!$S:$S,$G735)</f>
        <v>0</v>
      </c>
      <c r="BN735" s="99">
        <f>SUMIFS(通讯通路门店!$AG:$AG,通讯通路门店!$S:$S,$G735)</f>
        <v>0</v>
      </c>
      <c r="BO735" s="99">
        <f>SUMIFS(通讯通路门店!$AH:$AH,通讯通路门店!$S:$S,$G735)</f>
        <v>0</v>
      </c>
      <c r="BP735" s="99">
        <f>SUMIFS(通讯通路门店!$AI:$AI,通讯通路门店!$S:$S,$G735)</f>
        <v>0</v>
      </c>
      <c r="BQ735" s="83"/>
    </row>
    <row r="736" spans="1:69">
      <c r="A736" s="99" t="str">
        <f>IFERROR(_xlfn.XLOOKUP($G736,通讯通路门店!$S$4:$S$993933,通讯通路门店!$A$4:$A$993933,0,0),"")</f>
        <v/>
      </c>
      <c r="B736" s="99" t="str">
        <f>IFERROR(_xlfn.XLOOKUP($G736,通讯通路门店!$S$4:$S$993933,通讯通路门店!$B$4:$B$993933,0,0),"")</f>
        <v/>
      </c>
      <c r="C736" s="99" t="str">
        <f>IFERROR(_xlfn.XLOOKUP($G736,通讯通路门店!$S$4:$S$993933,通讯通路门店!$C$4:$C$993933,0,0),"")</f>
        <v/>
      </c>
      <c r="D736" s="99" t="str">
        <f>IFERROR(_xlfn.XLOOKUP($G736,通讯通路门店!$S$4:$S$993933,通讯通路门店!$D$4:$D$993933,0,0),"")</f>
        <v/>
      </c>
      <c r="E736" s="83"/>
      <c r="F736" s="83"/>
      <c r="G736" s="101" t="e">
        <v>#N/A</v>
      </c>
      <c r="H736" s="102" t="str">
        <f>IFERROR(_xlfn.XLOOKUP($G736,通讯通路门店!$S$4:$S$993933,通讯通路门店!$R$4:$R$993933,0,0),"")</f>
        <v/>
      </c>
      <c r="I736" s="83"/>
      <c r="J736" s="83"/>
      <c r="K736" s="83"/>
      <c r="L736" s="83"/>
      <c r="M736" s="83"/>
      <c r="N736" s="83"/>
      <c r="O736" s="83"/>
      <c r="P736" s="83"/>
      <c r="Q736" s="83"/>
      <c r="R736" s="83"/>
      <c r="S736" s="83"/>
      <c r="T736" s="83"/>
      <c r="U736" s="99">
        <f>COUNTIF(通讯通路门店!$S:$S,$G736)</f>
        <v>0</v>
      </c>
      <c r="V736" s="99">
        <f>COUNTIFS(通讯通路门店!$S:$S,$G736,通讯通路门店!$J:$J,"综合卖场")</f>
        <v>0</v>
      </c>
      <c r="W736" s="99">
        <f>SUMIFS(通讯通路门店!$AJ:$AJ,通讯通路门店!$S:$S,通讯客户沙盘!$G736)</f>
        <v>0</v>
      </c>
      <c r="X736" s="99">
        <f t="shared" si="55"/>
        <v>0</v>
      </c>
      <c r="Y736" s="99">
        <f>COUNTIFS(通讯通路门店!$S:$S,$G736,通讯通路门店!$J:$J,"荣耀体验店")+COUNTIFS(通讯通路门店!$S:$S,$G736,通讯通路门店!$J:$J,"荣耀授权专卖店")</f>
        <v>0</v>
      </c>
      <c r="Z736" s="99">
        <f>COUNTIFS(通讯通路门店!$S:$S,$G736,通讯通路门店!$J:$J,"VIVO体验店")</f>
        <v>0</v>
      </c>
      <c r="AA736" s="99">
        <f>COUNTIFS(通讯通路门店!$S:$S,$G736,通讯通路门店!$J:$J,"OPPO体验店")</f>
        <v>0</v>
      </c>
      <c r="AB736" s="99">
        <f>COUNTIFS(通讯通路门店!$S:$S,$G736,通讯通路门店!$J:$J,"华为授权体验店")+COUNTIFS(通讯通路门店!$S:$S,$G736,通讯通路门店!$J:$J,"华为堡垒店")</f>
        <v>0</v>
      </c>
      <c r="AC736" s="99">
        <f>COUNTIFS(通讯通路门店!$S:$S,$G736,通讯通路门店!$J:$J,"小米体验店")</f>
        <v>0</v>
      </c>
      <c r="AD736" s="99">
        <f>COUNTIFS(通讯通路门店!$S:$S,$G736,通讯通路门店!$J:$J,"苹果体验店")</f>
        <v>0</v>
      </c>
      <c r="AE736" s="99">
        <f>COUNTIFS(通讯通路门店!$S:$S,$G736,通讯通路门店!$J:$J,"其他品牌专卖店")</f>
        <v>0</v>
      </c>
      <c r="AF736" s="99">
        <f>SUMIFS(通讯通路门店!$BI:$BI,通讯通路门店!$S:$S,$G736)</f>
        <v>0</v>
      </c>
      <c r="AG736" s="99">
        <f>SUMIFS(通讯通路门店!$BH:$BH,通讯通路门店!$S:$S,$G736)</f>
        <v>0</v>
      </c>
      <c r="AH736" s="99">
        <f t="shared" si="56"/>
        <v>0</v>
      </c>
      <c r="AI736" s="99">
        <f>SUMIFS(通讯通路门店!$BB:$BB,通讯通路门店!$S:$S,$G736)</f>
        <v>0</v>
      </c>
      <c r="AJ736" s="99">
        <f>SUMIFS(通讯通路门店!$BE:$BE,通讯通路门店!$S:$S,$G736)</f>
        <v>0</v>
      </c>
      <c r="AK736" s="99">
        <f>SUMIFS(通讯通路门店!$BG:$BG,通讯通路门店!$S:$S,$G736)</f>
        <v>0</v>
      </c>
      <c r="AL736" s="99">
        <f>SUMIFS(通讯通路门店!$BC:$BC,通讯通路门店!$S:$S,$G736)</f>
        <v>0</v>
      </c>
      <c r="AM736" s="99">
        <f>SUMIFS(通讯通路门店!$BD:$BD,通讯通路门店!$S:$S,$G736)</f>
        <v>0</v>
      </c>
      <c r="AN736" s="99">
        <f>SUMIFS(通讯通路门店!$BF:$BF,通讯通路门店!$S:$S,$G736)</f>
        <v>0</v>
      </c>
      <c r="AO736" s="99">
        <f t="shared" si="57"/>
        <v>0</v>
      </c>
      <c r="AP736" s="99">
        <f>SUMIFS(通讯通路门店!$K:$K,通讯通路门店!$S:$S,$G736)</f>
        <v>0</v>
      </c>
      <c r="AQ736" s="83"/>
      <c r="AR736" s="99">
        <f>SUMIFS(通讯通路门店!$T:$T,通讯通路门店!$S:$S,$G736)</f>
        <v>0</v>
      </c>
      <c r="AS736" s="99">
        <f>SUMIFS(通讯通路门店!$U:$U,通讯通路门店!$S:$S,$G736)</f>
        <v>0</v>
      </c>
      <c r="AT736" s="99">
        <f>SUMIFS(通讯通路门店!$V:$V,通讯通路门店!$S:$S,$G736)</f>
        <v>0</v>
      </c>
      <c r="AU736" s="99">
        <f>SUMIFS(通讯通路门店!$W:$W,通讯通路门店!$S:$S,$G736)</f>
        <v>0</v>
      </c>
      <c r="AV736" s="99">
        <f>SUMIFS(通讯通路门店!$Z:$Z,通讯通路门店!$S:$S,$G736)</f>
        <v>0</v>
      </c>
      <c r="AW736" s="99">
        <f>SUMIFS(通讯通路门店!$AB:$AB,通讯通路门店!$S:$S,$G736)</f>
        <v>0</v>
      </c>
      <c r="AX736" s="99">
        <f>SUMIFS(通讯通路门店!$X:$X,通讯通路门店!$S:$S,$G736)</f>
        <v>0</v>
      </c>
      <c r="AY736" s="99">
        <f>SUMIFS(通讯通路门店!$Y:$Y,通讯通路门店!$S:$S,$G736)</f>
        <v>0</v>
      </c>
      <c r="AZ736" s="99">
        <f>SUMIFS(通讯通路门店!$AA:$AA,通讯通路门店!$S:$S,$G736)</f>
        <v>0</v>
      </c>
      <c r="BA736" s="99">
        <f t="shared" si="58"/>
        <v>0</v>
      </c>
      <c r="BB736" s="99">
        <f t="shared" si="59"/>
        <v>0</v>
      </c>
      <c r="BC736" s="99">
        <f>SUMIFS(通讯通路门店!$W:$W,通讯通路门店!$S:$S,$G736,通讯通路门店!$J:$J,"荣耀体验店")+SUMIFS(通讯通路门店!$W:$W,通讯通路门店!$S:$S,$G736,通讯通路门店!$J:$J,"荣耀授权专卖店")</f>
        <v>0</v>
      </c>
      <c r="BD736" s="99">
        <f>SUMIFS(通讯通路门店!$Z:$Z,通讯通路门店!$S:$S,$G736,通讯通路门店!$J:$J,"VIVO体验店")</f>
        <v>0</v>
      </c>
      <c r="BE736" s="99">
        <f>SUMIFS(通讯通路门店!$AB:$AB,通讯通路门店!$S:$S,$G736,通讯通路门店!$J:$J,"OPPO体验店")</f>
        <v>0</v>
      </c>
      <c r="BF736" s="99">
        <f>SUMIFS(通讯通路门店!$X:$X,通讯通路门店!$S:$S,$G736,通讯通路门店!$J:$J,"华为授权体验店")+SUMIFS(通讯通路门店!$AA:$AA,通讯通路门店!$S:$S,$G736,通讯通路门店!$J:$J,"华为堡垒店")</f>
        <v>0</v>
      </c>
      <c r="BG736" s="99">
        <f>SUMIFS(通讯通路门店!$Y:$Y,通讯通路门店!$S:$S,$G736,通讯通路门店!$J:$J,"小米体验店")</f>
        <v>0</v>
      </c>
      <c r="BH736" s="99">
        <f>SUMIFS(通讯通路门店!$AA:$AA,通讯通路门店!$S:$S,$G736,通讯通路门店!$J:$J,"苹果体验店")</f>
        <v>0</v>
      </c>
      <c r="BI736" s="99">
        <f>SUMIFS(通讯通路门店!$K:$K,通讯通路门店!$S:$S,$G736,通讯通路门店!$J:$J,"其他品牌专卖店")</f>
        <v>0</v>
      </c>
      <c r="BJ736" s="99">
        <f>SUMIFS(通讯通路门店!$AC:$AC,通讯通路门店!$S:$S,$G736)</f>
        <v>0</v>
      </c>
      <c r="BK736" s="99">
        <f>SUMIFS(通讯通路门店!$AD:$AD,通讯通路门店!$S:$S,$G736)</f>
        <v>0</v>
      </c>
      <c r="BL736" s="99">
        <f>SUMIFS(通讯通路门店!$AE:$AE,通讯通路门店!$S:$S,$G736)</f>
        <v>0</v>
      </c>
      <c r="BM736" s="99">
        <f>SUMIFS(通讯通路门店!$AF:$AF,通讯通路门店!$S:$S,$G736)</f>
        <v>0</v>
      </c>
      <c r="BN736" s="99">
        <f>SUMIFS(通讯通路门店!$AG:$AG,通讯通路门店!$S:$S,$G736)</f>
        <v>0</v>
      </c>
      <c r="BO736" s="99">
        <f>SUMIFS(通讯通路门店!$AH:$AH,通讯通路门店!$S:$S,$G736)</f>
        <v>0</v>
      </c>
      <c r="BP736" s="99">
        <f>SUMIFS(通讯通路门店!$AI:$AI,通讯通路门店!$S:$S,$G736)</f>
        <v>0</v>
      </c>
      <c r="BQ736" s="83"/>
    </row>
    <row r="737" spans="1:69">
      <c r="A737" s="99" t="str">
        <f>IFERROR(_xlfn.XLOOKUP($G737,通讯通路门店!$S$4:$S$993933,通讯通路门店!$A$4:$A$993933,0,0),"")</f>
        <v/>
      </c>
      <c r="B737" s="99" t="str">
        <f>IFERROR(_xlfn.XLOOKUP($G737,通讯通路门店!$S$4:$S$993933,通讯通路门店!$B$4:$B$993933,0,0),"")</f>
        <v/>
      </c>
      <c r="C737" s="99" t="str">
        <f>IFERROR(_xlfn.XLOOKUP($G737,通讯通路门店!$S$4:$S$993933,通讯通路门店!$C$4:$C$993933,0,0),"")</f>
        <v/>
      </c>
      <c r="D737" s="99" t="str">
        <f>IFERROR(_xlfn.XLOOKUP($G737,通讯通路门店!$S$4:$S$993933,通讯通路门店!$D$4:$D$993933,0,0),"")</f>
        <v/>
      </c>
      <c r="E737" s="83"/>
      <c r="F737" s="83"/>
      <c r="G737" s="101" t="e">
        <v>#N/A</v>
      </c>
      <c r="H737" s="102" t="str">
        <f>IFERROR(_xlfn.XLOOKUP($G737,通讯通路门店!$S$4:$S$993933,通讯通路门店!$R$4:$R$993933,0,0),"")</f>
        <v/>
      </c>
      <c r="I737" s="83"/>
      <c r="J737" s="83"/>
      <c r="K737" s="83"/>
      <c r="L737" s="83"/>
      <c r="M737" s="83"/>
      <c r="N737" s="83"/>
      <c r="O737" s="83"/>
      <c r="P737" s="83"/>
      <c r="Q737" s="83"/>
      <c r="R737" s="83"/>
      <c r="S737" s="83"/>
      <c r="T737" s="83"/>
      <c r="U737" s="99">
        <f>COUNTIF(通讯通路门店!$S:$S,$G737)</f>
        <v>0</v>
      </c>
      <c r="V737" s="99">
        <f>COUNTIFS(通讯通路门店!$S:$S,$G737,通讯通路门店!$J:$J,"综合卖场")</f>
        <v>0</v>
      </c>
      <c r="W737" s="99">
        <f>SUMIFS(通讯通路门店!$AJ:$AJ,通讯通路门店!$S:$S,通讯客户沙盘!$G737)</f>
        <v>0</v>
      </c>
      <c r="X737" s="99">
        <f t="shared" si="55"/>
        <v>0</v>
      </c>
      <c r="Y737" s="99">
        <f>COUNTIFS(通讯通路门店!$S:$S,$G737,通讯通路门店!$J:$J,"荣耀体验店")+COUNTIFS(通讯通路门店!$S:$S,$G737,通讯通路门店!$J:$J,"荣耀授权专卖店")</f>
        <v>0</v>
      </c>
      <c r="Z737" s="99">
        <f>COUNTIFS(通讯通路门店!$S:$S,$G737,通讯通路门店!$J:$J,"VIVO体验店")</f>
        <v>0</v>
      </c>
      <c r="AA737" s="99">
        <f>COUNTIFS(通讯通路门店!$S:$S,$G737,通讯通路门店!$J:$J,"OPPO体验店")</f>
        <v>0</v>
      </c>
      <c r="AB737" s="99">
        <f>COUNTIFS(通讯通路门店!$S:$S,$G737,通讯通路门店!$J:$J,"华为授权体验店")+COUNTIFS(通讯通路门店!$S:$S,$G737,通讯通路门店!$J:$J,"华为堡垒店")</f>
        <v>0</v>
      </c>
      <c r="AC737" s="99">
        <f>COUNTIFS(通讯通路门店!$S:$S,$G737,通讯通路门店!$J:$J,"小米体验店")</f>
        <v>0</v>
      </c>
      <c r="AD737" s="99">
        <f>COUNTIFS(通讯通路门店!$S:$S,$G737,通讯通路门店!$J:$J,"苹果体验店")</f>
        <v>0</v>
      </c>
      <c r="AE737" s="99">
        <f>COUNTIFS(通讯通路门店!$S:$S,$G737,通讯通路门店!$J:$J,"其他品牌专卖店")</f>
        <v>0</v>
      </c>
      <c r="AF737" s="99">
        <f>SUMIFS(通讯通路门店!$BI:$BI,通讯通路门店!$S:$S,$G737)</f>
        <v>0</v>
      </c>
      <c r="AG737" s="99">
        <f>SUMIFS(通讯通路门店!$BH:$BH,通讯通路门店!$S:$S,$G737)</f>
        <v>0</v>
      </c>
      <c r="AH737" s="99">
        <f t="shared" si="56"/>
        <v>0</v>
      </c>
      <c r="AI737" s="99">
        <f>SUMIFS(通讯通路门店!$BB:$BB,通讯通路门店!$S:$S,$G737)</f>
        <v>0</v>
      </c>
      <c r="AJ737" s="99">
        <f>SUMIFS(通讯通路门店!$BE:$BE,通讯通路门店!$S:$S,$G737)</f>
        <v>0</v>
      </c>
      <c r="AK737" s="99">
        <f>SUMIFS(通讯通路门店!$BG:$BG,通讯通路门店!$S:$S,$G737)</f>
        <v>0</v>
      </c>
      <c r="AL737" s="99">
        <f>SUMIFS(通讯通路门店!$BC:$BC,通讯通路门店!$S:$S,$G737)</f>
        <v>0</v>
      </c>
      <c r="AM737" s="99">
        <f>SUMIFS(通讯通路门店!$BD:$BD,通讯通路门店!$S:$S,$G737)</f>
        <v>0</v>
      </c>
      <c r="AN737" s="99">
        <f>SUMIFS(通讯通路门店!$BF:$BF,通讯通路门店!$S:$S,$G737)</f>
        <v>0</v>
      </c>
      <c r="AO737" s="99">
        <f t="shared" si="57"/>
        <v>0</v>
      </c>
      <c r="AP737" s="99">
        <f>SUMIFS(通讯通路门店!$K:$K,通讯通路门店!$S:$S,$G737)</f>
        <v>0</v>
      </c>
      <c r="AQ737" s="83"/>
      <c r="AR737" s="99">
        <f>SUMIFS(通讯通路门店!$T:$T,通讯通路门店!$S:$S,$G737)</f>
        <v>0</v>
      </c>
      <c r="AS737" s="99">
        <f>SUMIFS(通讯通路门店!$U:$U,通讯通路门店!$S:$S,$G737)</f>
        <v>0</v>
      </c>
      <c r="AT737" s="99">
        <f>SUMIFS(通讯通路门店!$V:$V,通讯通路门店!$S:$S,$G737)</f>
        <v>0</v>
      </c>
      <c r="AU737" s="99">
        <f>SUMIFS(通讯通路门店!$W:$W,通讯通路门店!$S:$S,$G737)</f>
        <v>0</v>
      </c>
      <c r="AV737" s="99">
        <f>SUMIFS(通讯通路门店!$Z:$Z,通讯通路门店!$S:$S,$G737)</f>
        <v>0</v>
      </c>
      <c r="AW737" s="99">
        <f>SUMIFS(通讯通路门店!$AB:$AB,通讯通路门店!$S:$S,$G737)</f>
        <v>0</v>
      </c>
      <c r="AX737" s="99">
        <f>SUMIFS(通讯通路门店!$X:$X,通讯通路门店!$S:$S,$G737)</f>
        <v>0</v>
      </c>
      <c r="AY737" s="99">
        <f>SUMIFS(通讯通路门店!$Y:$Y,通讯通路门店!$S:$S,$G737)</f>
        <v>0</v>
      </c>
      <c r="AZ737" s="99">
        <f>SUMIFS(通讯通路门店!$AA:$AA,通讯通路门店!$S:$S,$G737)</f>
        <v>0</v>
      </c>
      <c r="BA737" s="99">
        <f t="shared" si="58"/>
        <v>0</v>
      </c>
      <c r="BB737" s="99">
        <f t="shared" si="59"/>
        <v>0</v>
      </c>
      <c r="BC737" s="99">
        <f>SUMIFS(通讯通路门店!$W:$W,通讯通路门店!$S:$S,$G737,通讯通路门店!$J:$J,"荣耀体验店")+SUMIFS(通讯通路门店!$W:$W,通讯通路门店!$S:$S,$G737,通讯通路门店!$J:$J,"荣耀授权专卖店")</f>
        <v>0</v>
      </c>
      <c r="BD737" s="99">
        <f>SUMIFS(通讯通路门店!$Z:$Z,通讯通路门店!$S:$S,$G737,通讯通路门店!$J:$J,"VIVO体验店")</f>
        <v>0</v>
      </c>
      <c r="BE737" s="99">
        <f>SUMIFS(通讯通路门店!$AB:$AB,通讯通路门店!$S:$S,$G737,通讯通路门店!$J:$J,"OPPO体验店")</f>
        <v>0</v>
      </c>
      <c r="BF737" s="99">
        <f>SUMIFS(通讯通路门店!$X:$X,通讯通路门店!$S:$S,$G737,通讯通路门店!$J:$J,"华为授权体验店")+SUMIFS(通讯通路门店!$AA:$AA,通讯通路门店!$S:$S,$G737,通讯通路门店!$J:$J,"华为堡垒店")</f>
        <v>0</v>
      </c>
      <c r="BG737" s="99">
        <f>SUMIFS(通讯通路门店!$Y:$Y,通讯通路门店!$S:$S,$G737,通讯通路门店!$J:$J,"小米体验店")</f>
        <v>0</v>
      </c>
      <c r="BH737" s="99">
        <f>SUMIFS(通讯通路门店!$AA:$AA,通讯通路门店!$S:$S,$G737,通讯通路门店!$J:$J,"苹果体验店")</f>
        <v>0</v>
      </c>
      <c r="BI737" s="99">
        <f>SUMIFS(通讯通路门店!$K:$K,通讯通路门店!$S:$S,$G737,通讯通路门店!$J:$J,"其他品牌专卖店")</f>
        <v>0</v>
      </c>
      <c r="BJ737" s="99">
        <f>SUMIFS(通讯通路门店!$AC:$AC,通讯通路门店!$S:$S,$G737)</f>
        <v>0</v>
      </c>
      <c r="BK737" s="99">
        <f>SUMIFS(通讯通路门店!$AD:$AD,通讯通路门店!$S:$S,$G737)</f>
        <v>0</v>
      </c>
      <c r="BL737" s="99">
        <f>SUMIFS(通讯通路门店!$AE:$AE,通讯通路门店!$S:$S,$G737)</f>
        <v>0</v>
      </c>
      <c r="BM737" s="99">
        <f>SUMIFS(通讯通路门店!$AF:$AF,通讯通路门店!$S:$S,$G737)</f>
        <v>0</v>
      </c>
      <c r="BN737" s="99">
        <f>SUMIFS(通讯通路门店!$AG:$AG,通讯通路门店!$S:$S,$G737)</f>
        <v>0</v>
      </c>
      <c r="BO737" s="99">
        <f>SUMIFS(通讯通路门店!$AH:$AH,通讯通路门店!$S:$S,$G737)</f>
        <v>0</v>
      </c>
      <c r="BP737" s="99">
        <f>SUMIFS(通讯通路门店!$AI:$AI,通讯通路门店!$S:$S,$G737)</f>
        <v>0</v>
      </c>
      <c r="BQ737" s="83"/>
    </row>
    <row r="738" spans="1:69">
      <c r="A738" s="99" t="str">
        <f>IFERROR(_xlfn.XLOOKUP($G738,通讯通路门店!$S$4:$S$993933,通讯通路门店!$A$4:$A$993933,0,0),"")</f>
        <v/>
      </c>
      <c r="B738" s="99" t="str">
        <f>IFERROR(_xlfn.XLOOKUP($G738,通讯通路门店!$S$4:$S$993933,通讯通路门店!$B$4:$B$993933,0,0),"")</f>
        <v/>
      </c>
      <c r="C738" s="99" t="str">
        <f>IFERROR(_xlfn.XLOOKUP($G738,通讯通路门店!$S$4:$S$993933,通讯通路门店!$C$4:$C$993933,0,0),"")</f>
        <v/>
      </c>
      <c r="D738" s="99" t="str">
        <f>IFERROR(_xlfn.XLOOKUP($G738,通讯通路门店!$S$4:$S$993933,通讯通路门店!$D$4:$D$993933,0,0),"")</f>
        <v/>
      </c>
      <c r="E738" s="83"/>
      <c r="F738" s="83"/>
      <c r="G738" s="101" t="e">
        <v>#N/A</v>
      </c>
      <c r="H738" s="102" t="str">
        <f>IFERROR(_xlfn.XLOOKUP($G738,通讯通路门店!$S$4:$S$993933,通讯通路门店!$R$4:$R$993933,0,0),"")</f>
        <v/>
      </c>
      <c r="I738" s="83"/>
      <c r="J738" s="83"/>
      <c r="K738" s="83"/>
      <c r="L738" s="83"/>
      <c r="M738" s="83"/>
      <c r="N738" s="83"/>
      <c r="O738" s="83"/>
      <c r="P738" s="83"/>
      <c r="Q738" s="83"/>
      <c r="R738" s="83"/>
      <c r="S738" s="83"/>
      <c r="T738" s="83"/>
      <c r="U738" s="99">
        <f>COUNTIF(通讯通路门店!$S:$S,$G738)</f>
        <v>0</v>
      </c>
      <c r="V738" s="99">
        <f>COUNTIFS(通讯通路门店!$S:$S,$G738,通讯通路门店!$J:$J,"综合卖场")</f>
        <v>0</v>
      </c>
      <c r="W738" s="99">
        <f>SUMIFS(通讯通路门店!$AJ:$AJ,通讯通路门店!$S:$S,通讯客户沙盘!$G738)</f>
        <v>0</v>
      </c>
      <c r="X738" s="99">
        <f t="shared" si="55"/>
        <v>0</v>
      </c>
      <c r="Y738" s="99">
        <f>COUNTIFS(通讯通路门店!$S:$S,$G738,通讯通路门店!$J:$J,"荣耀体验店")+COUNTIFS(通讯通路门店!$S:$S,$G738,通讯通路门店!$J:$J,"荣耀授权专卖店")</f>
        <v>0</v>
      </c>
      <c r="Z738" s="99">
        <f>COUNTIFS(通讯通路门店!$S:$S,$G738,通讯通路门店!$J:$J,"VIVO体验店")</f>
        <v>0</v>
      </c>
      <c r="AA738" s="99">
        <f>COUNTIFS(通讯通路门店!$S:$S,$G738,通讯通路门店!$J:$J,"OPPO体验店")</f>
        <v>0</v>
      </c>
      <c r="AB738" s="99">
        <f>COUNTIFS(通讯通路门店!$S:$S,$G738,通讯通路门店!$J:$J,"华为授权体验店")+COUNTIFS(通讯通路门店!$S:$S,$G738,通讯通路门店!$J:$J,"华为堡垒店")</f>
        <v>0</v>
      </c>
      <c r="AC738" s="99">
        <f>COUNTIFS(通讯通路门店!$S:$S,$G738,通讯通路门店!$J:$J,"小米体验店")</f>
        <v>0</v>
      </c>
      <c r="AD738" s="99">
        <f>COUNTIFS(通讯通路门店!$S:$S,$G738,通讯通路门店!$J:$J,"苹果体验店")</f>
        <v>0</v>
      </c>
      <c r="AE738" s="99">
        <f>COUNTIFS(通讯通路门店!$S:$S,$G738,通讯通路门店!$J:$J,"其他品牌专卖店")</f>
        <v>0</v>
      </c>
      <c r="AF738" s="99">
        <f>SUMIFS(通讯通路门店!$BI:$BI,通讯通路门店!$S:$S,$G738)</f>
        <v>0</v>
      </c>
      <c r="AG738" s="99">
        <f>SUMIFS(通讯通路门店!$BH:$BH,通讯通路门店!$S:$S,$G738)</f>
        <v>0</v>
      </c>
      <c r="AH738" s="99">
        <f t="shared" si="56"/>
        <v>0</v>
      </c>
      <c r="AI738" s="99">
        <f>SUMIFS(通讯通路门店!$BB:$BB,通讯通路门店!$S:$S,$G738)</f>
        <v>0</v>
      </c>
      <c r="AJ738" s="99">
        <f>SUMIFS(通讯通路门店!$BE:$BE,通讯通路门店!$S:$S,$G738)</f>
        <v>0</v>
      </c>
      <c r="AK738" s="99">
        <f>SUMIFS(通讯通路门店!$BG:$BG,通讯通路门店!$S:$S,$G738)</f>
        <v>0</v>
      </c>
      <c r="AL738" s="99">
        <f>SUMIFS(通讯通路门店!$BC:$BC,通讯通路门店!$S:$S,$G738)</f>
        <v>0</v>
      </c>
      <c r="AM738" s="99">
        <f>SUMIFS(通讯通路门店!$BD:$BD,通讯通路门店!$S:$S,$G738)</f>
        <v>0</v>
      </c>
      <c r="AN738" s="99">
        <f>SUMIFS(通讯通路门店!$BF:$BF,通讯通路门店!$S:$S,$G738)</f>
        <v>0</v>
      </c>
      <c r="AO738" s="99">
        <f t="shared" si="57"/>
        <v>0</v>
      </c>
      <c r="AP738" s="99">
        <f>SUMIFS(通讯通路门店!$K:$K,通讯通路门店!$S:$S,$G738)</f>
        <v>0</v>
      </c>
      <c r="AQ738" s="83"/>
      <c r="AR738" s="99">
        <f>SUMIFS(通讯通路门店!$T:$T,通讯通路门店!$S:$S,$G738)</f>
        <v>0</v>
      </c>
      <c r="AS738" s="99">
        <f>SUMIFS(通讯通路门店!$U:$U,通讯通路门店!$S:$S,$G738)</f>
        <v>0</v>
      </c>
      <c r="AT738" s="99">
        <f>SUMIFS(通讯通路门店!$V:$V,通讯通路门店!$S:$S,$G738)</f>
        <v>0</v>
      </c>
      <c r="AU738" s="99">
        <f>SUMIFS(通讯通路门店!$W:$W,通讯通路门店!$S:$S,$G738)</f>
        <v>0</v>
      </c>
      <c r="AV738" s="99">
        <f>SUMIFS(通讯通路门店!$Z:$Z,通讯通路门店!$S:$S,$G738)</f>
        <v>0</v>
      </c>
      <c r="AW738" s="99">
        <f>SUMIFS(通讯通路门店!$AB:$AB,通讯通路门店!$S:$S,$G738)</f>
        <v>0</v>
      </c>
      <c r="AX738" s="99">
        <f>SUMIFS(通讯通路门店!$X:$X,通讯通路门店!$S:$S,$G738)</f>
        <v>0</v>
      </c>
      <c r="AY738" s="99">
        <f>SUMIFS(通讯通路门店!$Y:$Y,通讯通路门店!$S:$S,$G738)</f>
        <v>0</v>
      </c>
      <c r="AZ738" s="99">
        <f>SUMIFS(通讯通路门店!$AA:$AA,通讯通路门店!$S:$S,$G738)</f>
        <v>0</v>
      </c>
      <c r="BA738" s="99">
        <f t="shared" si="58"/>
        <v>0</v>
      </c>
      <c r="BB738" s="99">
        <f t="shared" si="59"/>
        <v>0</v>
      </c>
      <c r="BC738" s="99">
        <f>SUMIFS(通讯通路门店!$W:$W,通讯通路门店!$S:$S,$G738,通讯通路门店!$J:$J,"荣耀体验店")+SUMIFS(通讯通路门店!$W:$W,通讯通路门店!$S:$S,$G738,通讯通路门店!$J:$J,"荣耀授权专卖店")</f>
        <v>0</v>
      </c>
      <c r="BD738" s="99">
        <f>SUMIFS(通讯通路门店!$Z:$Z,通讯通路门店!$S:$S,$G738,通讯通路门店!$J:$J,"VIVO体验店")</f>
        <v>0</v>
      </c>
      <c r="BE738" s="99">
        <f>SUMIFS(通讯通路门店!$AB:$AB,通讯通路门店!$S:$S,$G738,通讯通路门店!$J:$J,"OPPO体验店")</f>
        <v>0</v>
      </c>
      <c r="BF738" s="99">
        <f>SUMIFS(通讯通路门店!$X:$X,通讯通路门店!$S:$S,$G738,通讯通路门店!$J:$J,"华为授权体验店")+SUMIFS(通讯通路门店!$AA:$AA,通讯通路门店!$S:$S,$G738,通讯通路门店!$J:$J,"华为堡垒店")</f>
        <v>0</v>
      </c>
      <c r="BG738" s="99">
        <f>SUMIFS(通讯通路门店!$Y:$Y,通讯通路门店!$S:$S,$G738,通讯通路门店!$J:$J,"小米体验店")</f>
        <v>0</v>
      </c>
      <c r="BH738" s="99">
        <f>SUMIFS(通讯通路门店!$AA:$AA,通讯通路门店!$S:$S,$G738,通讯通路门店!$J:$J,"苹果体验店")</f>
        <v>0</v>
      </c>
      <c r="BI738" s="99">
        <f>SUMIFS(通讯通路门店!$K:$K,通讯通路门店!$S:$S,$G738,通讯通路门店!$J:$J,"其他品牌专卖店")</f>
        <v>0</v>
      </c>
      <c r="BJ738" s="99">
        <f>SUMIFS(通讯通路门店!$AC:$AC,通讯通路门店!$S:$S,$G738)</f>
        <v>0</v>
      </c>
      <c r="BK738" s="99">
        <f>SUMIFS(通讯通路门店!$AD:$AD,通讯通路门店!$S:$S,$G738)</f>
        <v>0</v>
      </c>
      <c r="BL738" s="99">
        <f>SUMIFS(通讯通路门店!$AE:$AE,通讯通路门店!$S:$S,$G738)</f>
        <v>0</v>
      </c>
      <c r="BM738" s="99">
        <f>SUMIFS(通讯通路门店!$AF:$AF,通讯通路门店!$S:$S,$G738)</f>
        <v>0</v>
      </c>
      <c r="BN738" s="99">
        <f>SUMIFS(通讯通路门店!$AG:$AG,通讯通路门店!$S:$S,$G738)</f>
        <v>0</v>
      </c>
      <c r="BO738" s="99">
        <f>SUMIFS(通讯通路门店!$AH:$AH,通讯通路门店!$S:$S,$G738)</f>
        <v>0</v>
      </c>
      <c r="BP738" s="99">
        <f>SUMIFS(通讯通路门店!$AI:$AI,通讯通路门店!$S:$S,$G738)</f>
        <v>0</v>
      </c>
      <c r="BQ738" s="83"/>
    </row>
    <row r="739" spans="1:69">
      <c r="A739" s="99" t="str">
        <f>IFERROR(_xlfn.XLOOKUP($G739,通讯通路门店!$S$4:$S$993933,通讯通路门店!$A$4:$A$993933,0,0),"")</f>
        <v/>
      </c>
      <c r="B739" s="99" t="str">
        <f>IFERROR(_xlfn.XLOOKUP($G739,通讯通路门店!$S$4:$S$993933,通讯通路门店!$B$4:$B$993933,0,0),"")</f>
        <v/>
      </c>
      <c r="C739" s="99" t="str">
        <f>IFERROR(_xlfn.XLOOKUP($G739,通讯通路门店!$S$4:$S$993933,通讯通路门店!$C$4:$C$993933,0,0),"")</f>
        <v/>
      </c>
      <c r="D739" s="99" t="str">
        <f>IFERROR(_xlfn.XLOOKUP($G739,通讯通路门店!$S$4:$S$993933,通讯通路门店!$D$4:$D$993933,0,0),"")</f>
        <v/>
      </c>
      <c r="E739" s="83"/>
      <c r="F739" s="83"/>
      <c r="G739" s="101" t="e">
        <v>#N/A</v>
      </c>
      <c r="H739" s="102" t="str">
        <f>IFERROR(_xlfn.XLOOKUP($G739,通讯通路门店!$S$4:$S$993933,通讯通路门店!$R$4:$R$993933,0,0),"")</f>
        <v/>
      </c>
      <c r="I739" s="83"/>
      <c r="J739" s="83"/>
      <c r="K739" s="83"/>
      <c r="L739" s="83"/>
      <c r="M739" s="83"/>
      <c r="N739" s="83"/>
      <c r="O739" s="83"/>
      <c r="P739" s="83"/>
      <c r="Q739" s="83"/>
      <c r="R739" s="83"/>
      <c r="S739" s="83"/>
      <c r="T739" s="83"/>
      <c r="U739" s="99">
        <f>COUNTIF(通讯通路门店!$S:$S,$G739)</f>
        <v>0</v>
      </c>
      <c r="V739" s="99">
        <f>COUNTIFS(通讯通路门店!$S:$S,$G739,通讯通路门店!$J:$J,"综合卖场")</f>
        <v>0</v>
      </c>
      <c r="W739" s="99">
        <f>SUMIFS(通讯通路门店!$AJ:$AJ,通讯通路门店!$S:$S,通讯客户沙盘!$G739)</f>
        <v>0</v>
      </c>
      <c r="X739" s="99">
        <f t="shared" si="55"/>
        <v>0</v>
      </c>
      <c r="Y739" s="99">
        <f>COUNTIFS(通讯通路门店!$S:$S,$G739,通讯通路门店!$J:$J,"荣耀体验店")+COUNTIFS(通讯通路门店!$S:$S,$G739,通讯通路门店!$J:$J,"荣耀授权专卖店")</f>
        <v>0</v>
      </c>
      <c r="Z739" s="99">
        <f>COUNTIFS(通讯通路门店!$S:$S,$G739,通讯通路门店!$J:$J,"VIVO体验店")</f>
        <v>0</v>
      </c>
      <c r="AA739" s="99">
        <f>COUNTIFS(通讯通路门店!$S:$S,$G739,通讯通路门店!$J:$J,"OPPO体验店")</f>
        <v>0</v>
      </c>
      <c r="AB739" s="99">
        <f>COUNTIFS(通讯通路门店!$S:$S,$G739,通讯通路门店!$J:$J,"华为授权体验店")+COUNTIFS(通讯通路门店!$S:$S,$G739,通讯通路门店!$J:$J,"华为堡垒店")</f>
        <v>0</v>
      </c>
      <c r="AC739" s="99">
        <f>COUNTIFS(通讯通路门店!$S:$S,$G739,通讯通路门店!$J:$J,"小米体验店")</f>
        <v>0</v>
      </c>
      <c r="AD739" s="99">
        <f>COUNTIFS(通讯通路门店!$S:$S,$G739,通讯通路门店!$J:$J,"苹果体验店")</f>
        <v>0</v>
      </c>
      <c r="AE739" s="99">
        <f>COUNTIFS(通讯通路门店!$S:$S,$G739,通讯通路门店!$J:$J,"其他品牌专卖店")</f>
        <v>0</v>
      </c>
      <c r="AF739" s="99">
        <f>SUMIFS(通讯通路门店!$BI:$BI,通讯通路门店!$S:$S,$G739)</f>
        <v>0</v>
      </c>
      <c r="AG739" s="99">
        <f>SUMIFS(通讯通路门店!$BH:$BH,通讯通路门店!$S:$S,$G739)</f>
        <v>0</v>
      </c>
      <c r="AH739" s="99">
        <f t="shared" si="56"/>
        <v>0</v>
      </c>
      <c r="AI739" s="99">
        <f>SUMIFS(通讯通路门店!$BB:$BB,通讯通路门店!$S:$S,$G739)</f>
        <v>0</v>
      </c>
      <c r="AJ739" s="99">
        <f>SUMIFS(通讯通路门店!$BE:$BE,通讯通路门店!$S:$S,$G739)</f>
        <v>0</v>
      </c>
      <c r="AK739" s="99">
        <f>SUMIFS(通讯通路门店!$BG:$BG,通讯通路门店!$S:$S,$G739)</f>
        <v>0</v>
      </c>
      <c r="AL739" s="99">
        <f>SUMIFS(通讯通路门店!$BC:$BC,通讯通路门店!$S:$S,$G739)</f>
        <v>0</v>
      </c>
      <c r="AM739" s="99">
        <f>SUMIFS(通讯通路门店!$BD:$BD,通讯通路门店!$S:$S,$G739)</f>
        <v>0</v>
      </c>
      <c r="AN739" s="99">
        <f>SUMIFS(通讯通路门店!$BF:$BF,通讯通路门店!$S:$S,$G739)</f>
        <v>0</v>
      </c>
      <c r="AO739" s="99">
        <f t="shared" si="57"/>
        <v>0</v>
      </c>
      <c r="AP739" s="99">
        <f>SUMIFS(通讯通路门店!$K:$K,通讯通路门店!$S:$S,$G739)</f>
        <v>0</v>
      </c>
      <c r="AQ739" s="83"/>
      <c r="AR739" s="99">
        <f>SUMIFS(通讯通路门店!$T:$T,通讯通路门店!$S:$S,$G739)</f>
        <v>0</v>
      </c>
      <c r="AS739" s="99">
        <f>SUMIFS(通讯通路门店!$U:$U,通讯通路门店!$S:$S,$G739)</f>
        <v>0</v>
      </c>
      <c r="AT739" s="99">
        <f>SUMIFS(通讯通路门店!$V:$V,通讯通路门店!$S:$S,$G739)</f>
        <v>0</v>
      </c>
      <c r="AU739" s="99">
        <f>SUMIFS(通讯通路门店!$W:$W,通讯通路门店!$S:$S,$G739)</f>
        <v>0</v>
      </c>
      <c r="AV739" s="99">
        <f>SUMIFS(通讯通路门店!$Z:$Z,通讯通路门店!$S:$S,$G739)</f>
        <v>0</v>
      </c>
      <c r="AW739" s="99">
        <f>SUMIFS(通讯通路门店!$AB:$AB,通讯通路门店!$S:$S,$G739)</f>
        <v>0</v>
      </c>
      <c r="AX739" s="99">
        <f>SUMIFS(通讯通路门店!$X:$X,通讯通路门店!$S:$S,$G739)</f>
        <v>0</v>
      </c>
      <c r="AY739" s="99">
        <f>SUMIFS(通讯通路门店!$Y:$Y,通讯通路门店!$S:$S,$G739)</f>
        <v>0</v>
      </c>
      <c r="AZ739" s="99">
        <f>SUMIFS(通讯通路门店!$AA:$AA,通讯通路门店!$S:$S,$G739)</f>
        <v>0</v>
      </c>
      <c r="BA739" s="99">
        <f t="shared" si="58"/>
        <v>0</v>
      </c>
      <c r="BB739" s="99">
        <f t="shared" si="59"/>
        <v>0</v>
      </c>
      <c r="BC739" s="99">
        <f>SUMIFS(通讯通路门店!$W:$W,通讯通路门店!$S:$S,$G739,通讯通路门店!$J:$J,"荣耀体验店")+SUMIFS(通讯通路门店!$W:$W,通讯通路门店!$S:$S,$G739,通讯通路门店!$J:$J,"荣耀授权专卖店")</f>
        <v>0</v>
      </c>
      <c r="BD739" s="99">
        <f>SUMIFS(通讯通路门店!$Z:$Z,通讯通路门店!$S:$S,$G739,通讯通路门店!$J:$J,"VIVO体验店")</f>
        <v>0</v>
      </c>
      <c r="BE739" s="99">
        <f>SUMIFS(通讯通路门店!$AB:$AB,通讯通路门店!$S:$S,$G739,通讯通路门店!$J:$J,"OPPO体验店")</f>
        <v>0</v>
      </c>
      <c r="BF739" s="99">
        <f>SUMIFS(通讯通路门店!$X:$X,通讯通路门店!$S:$S,$G739,通讯通路门店!$J:$J,"华为授权体验店")+SUMIFS(通讯通路门店!$AA:$AA,通讯通路门店!$S:$S,$G739,通讯通路门店!$J:$J,"华为堡垒店")</f>
        <v>0</v>
      </c>
      <c r="BG739" s="99">
        <f>SUMIFS(通讯通路门店!$Y:$Y,通讯通路门店!$S:$S,$G739,通讯通路门店!$J:$J,"小米体验店")</f>
        <v>0</v>
      </c>
      <c r="BH739" s="99">
        <f>SUMIFS(通讯通路门店!$AA:$AA,通讯通路门店!$S:$S,$G739,通讯通路门店!$J:$J,"苹果体验店")</f>
        <v>0</v>
      </c>
      <c r="BI739" s="99">
        <f>SUMIFS(通讯通路门店!$K:$K,通讯通路门店!$S:$S,$G739,通讯通路门店!$J:$J,"其他品牌专卖店")</f>
        <v>0</v>
      </c>
      <c r="BJ739" s="99">
        <f>SUMIFS(通讯通路门店!$AC:$AC,通讯通路门店!$S:$S,$G739)</f>
        <v>0</v>
      </c>
      <c r="BK739" s="99">
        <f>SUMIFS(通讯通路门店!$AD:$AD,通讯通路门店!$S:$S,$G739)</f>
        <v>0</v>
      </c>
      <c r="BL739" s="99">
        <f>SUMIFS(通讯通路门店!$AE:$AE,通讯通路门店!$S:$S,$G739)</f>
        <v>0</v>
      </c>
      <c r="BM739" s="99">
        <f>SUMIFS(通讯通路门店!$AF:$AF,通讯通路门店!$S:$S,$G739)</f>
        <v>0</v>
      </c>
      <c r="BN739" s="99">
        <f>SUMIFS(通讯通路门店!$AG:$AG,通讯通路门店!$S:$S,$G739)</f>
        <v>0</v>
      </c>
      <c r="BO739" s="99">
        <f>SUMIFS(通讯通路门店!$AH:$AH,通讯通路门店!$S:$S,$G739)</f>
        <v>0</v>
      </c>
      <c r="BP739" s="99">
        <f>SUMIFS(通讯通路门店!$AI:$AI,通讯通路门店!$S:$S,$G739)</f>
        <v>0</v>
      </c>
      <c r="BQ739" s="83"/>
    </row>
    <row r="740" spans="1:69">
      <c r="A740" s="99" t="str">
        <f>IFERROR(_xlfn.XLOOKUP($G740,通讯通路门店!$S$4:$S$993933,通讯通路门店!$A$4:$A$993933,0,0),"")</f>
        <v/>
      </c>
      <c r="B740" s="99" t="str">
        <f>IFERROR(_xlfn.XLOOKUP($G740,通讯通路门店!$S$4:$S$993933,通讯通路门店!$B$4:$B$993933,0,0),"")</f>
        <v/>
      </c>
      <c r="C740" s="99" t="str">
        <f>IFERROR(_xlfn.XLOOKUP($G740,通讯通路门店!$S$4:$S$993933,通讯通路门店!$C$4:$C$993933,0,0),"")</f>
        <v/>
      </c>
      <c r="D740" s="99" t="str">
        <f>IFERROR(_xlfn.XLOOKUP($G740,通讯通路门店!$S$4:$S$993933,通讯通路门店!$D$4:$D$993933,0,0),"")</f>
        <v/>
      </c>
      <c r="E740" s="83"/>
      <c r="F740" s="83"/>
      <c r="G740" s="101" t="e">
        <v>#N/A</v>
      </c>
      <c r="H740" s="102" t="str">
        <f>IFERROR(_xlfn.XLOOKUP($G740,通讯通路门店!$S$4:$S$993933,通讯通路门店!$R$4:$R$993933,0,0),"")</f>
        <v/>
      </c>
      <c r="I740" s="83"/>
      <c r="J740" s="83"/>
      <c r="K740" s="83"/>
      <c r="L740" s="83"/>
      <c r="M740" s="83"/>
      <c r="N740" s="83"/>
      <c r="O740" s="83"/>
      <c r="P740" s="83"/>
      <c r="Q740" s="83"/>
      <c r="R740" s="83"/>
      <c r="S740" s="83"/>
      <c r="T740" s="83"/>
      <c r="U740" s="99">
        <f>COUNTIF(通讯通路门店!$S:$S,$G740)</f>
        <v>0</v>
      </c>
      <c r="V740" s="99">
        <f>COUNTIFS(通讯通路门店!$S:$S,$G740,通讯通路门店!$J:$J,"综合卖场")</f>
        <v>0</v>
      </c>
      <c r="W740" s="99">
        <f>SUMIFS(通讯通路门店!$AJ:$AJ,通讯通路门店!$S:$S,通讯客户沙盘!$G740)</f>
        <v>0</v>
      </c>
      <c r="X740" s="99">
        <f t="shared" si="55"/>
        <v>0</v>
      </c>
      <c r="Y740" s="99">
        <f>COUNTIFS(通讯通路门店!$S:$S,$G740,通讯通路门店!$J:$J,"荣耀体验店")+COUNTIFS(通讯通路门店!$S:$S,$G740,通讯通路门店!$J:$J,"荣耀授权专卖店")</f>
        <v>0</v>
      </c>
      <c r="Z740" s="99">
        <f>COUNTIFS(通讯通路门店!$S:$S,$G740,通讯通路门店!$J:$J,"VIVO体验店")</f>
        <v>0</v>
      </c>
      <c r="AA740" s="99">
        <f>COUNTIFS(通讯通路门店!$S:$S,$G740,通讯通路门店!$J:$J,"OPPO体验店")</f>
        <v>0</v>
      </c>
      <c r="AB740" s="99">
        <f>COUNTIFS(通讯通路门店!$S:$S,$G740,通讯通路门店!$J:$J,"华为授权体验店")+COUNTIFS(通讯通路门店!$S:$S,$G740,通讯通路门店!$J:$J,"华为堡垒店")</f>
        <v>0</v>
      </c>
      <c r="AC740" s="99">
        <f>COUNTIFS(通讯通路门店!$S:$S,$G740,通讯通路门店!$J:$J,"小米体验店")</f>
        <v>0</v>
      </c>
      <c r="AD740" s="99">
        <f>COUNTIFS(通讯通路门店!$S:$S,$G740,通讯通路门店!$J:$J,"苹果体验店")</f>
        <v>0</v>
      </c>
      <c r="AE740" s="99">
        <f>COUNTIFS(通讯通路门店!$S:$S,$G740,通讯通路门店!$J:$J,"其他品牌专卖店")</f>
        <v>0</v>
      </c>
      <c r="AF740" s="99">
        <f>SUMIFS(通讯通路门店!$BI:$BI,通讯通路门店!$S:$S,$G740)</f>
        <v>0</v>
      </c>
      <c r="AG740" s="99">
        <f>SUMIFS(通讯通路门店!$BH:$BH,通讯通路门店!$S:$S,$G740)</f>
        <v>0</v>
      </c>
      <c r="AH740" s="99">
        <f t="shared" si="56"/>
        <v>0</v>
      </c>
      <c r="AI740" s="99">
        <f>SUMIFS(通讯通路门店!$BB:$BB,通讯通路门店!$S:$S,$G740)</f>
        <v>0</v>
      </c>
      <c r="AJ740" s="99">
        <f>SUMIFS(通讯通路门店!$BE:$BE,通讯通路门店!$S:$S,$G740)</f>
        <v>0</v>
      </c>
      <c r="AK740" s="99">
        <f>SUMIFS(通讯通路门店!$BG:$BG,通讯通路门店!$S:$S,$G740)</f>
        <v>0</v>
      </c>
      <c r="AL740" s="99">
        <f>SUMIFS(通讯通路门店!$BC:$BC,通讯通路门店!$S:$S,$G740)</f>
        <v>0</v>
      </c>
      <c r="AM740" s="99">
        <f>SUMIFS(通讯通路门店!$BD:$BD,通讯通路门店!$S:$S,$G740)</f>
        <v>0</v>
      </c>
      <c r="AN740" s="99">
        <f>SUMIFS(通讯通路门店!$BF:$BF,通讯通路门店!$S:$S,$G740)</f>
        <v>0</v>
      </c>
      <c r="AO740" s="99">
        <f t="shared" si="57"/>
        <v>0</v>
      </c>
      <c r="AP740" s="99">
        <f>SUMIFS(通讯通路门店!$K:$K,通讯通路门店!$S:$S,$G740)</f>
        <v>0</v>
      </c>
      <c r="AQ740" s="83"/>
      <c r="AR740" s="99">
        <f>SUMIFS(通讯通路门店!$T:$T,通讯通路门店!$S:$S,$G740)</f>
        <v>0</v>
      </c>
      <c r="AS740" s="99">
        <f>SUMIFS(通讯通路门店!$U:$U,通讯通路门店!$S:$S,$G740)</f>
        <v>0</v>
      </c>
      <c r="AT740" s="99">
        <f>SUMIFS(通讯通路门店!$V:$V,通讯通路门店!$S:$S,$G740)</f>
        <v>0</v>
      </c>
      <c r="AU740" s="99">
        <f>SUMIFS(通讯通路门店!$W:$W,通讯通路门店!$S:$S,$G740)</f>
        <v>0</v>
      </c>
      <c r="AV740" s="99">
        <f>SUMIFS(通讯通路门店!$Z:$Z,通讯通路门店!$S:$S,$G740)</f>
        <v>0</v>
      </c>
      <c r="AW740" s="99">
        <f>SUMIFS(通讯通路门店!$AB:$AB,通讯通路门店!$S:$S,$G740)</f>
        <v>0</v>
      </c>
      <c r="AX740" s="99">
        <f>SUMIFS(通讯通路门店!$X:$X,通讯通路门店!$S:$S,$G740)</f>
        <v>0</v>
      </c>
      <c r="AY740" s="99">
        <f>SUMIFS(通讯通路门店!$Y:$Y,通讯通路门店!$S:$S,$G740)</f>
        <v>0</v>
      </c>
      <c r="AZ740" s="99">
        <f>SUMIFS(通讯通路门店!$AA:$AA,通讯通路门店!$S:$S,$G740)</f>
        <v>0</v>
      </c>
      <c r="BA740" s="99">
        <f t="shared" si="58"/>
        <v>0</v>
      </c>
      <c r="BB740" s="99">
        <f t="shared" si="59"/>
        <v>0</v>
      </c>
      <c r="BC740" s="99">
        <f>SUMIFS(通讯通路门店!$W:$W,通讯通路门店!$S:$S,$G740,通讯通路门店!$J:$J,"荣耀体验店")+SUMIFS(通讯通路门店!$W:$W,通讯通路门店!$S:$S,$G740,通讯通路门店!$J:$J,"荣耀授权专卖店")</f>
        <v>0</v>
      </c>
      <c r="BD740" s="99">
        <f>SUMIFS(通讯通路门店!$Z:$Z,通讯通路门店!$S:$S,$G740,通讯通路门店!$J:$J,"VIVO体验店")</f>
        <v>0</v>
      </c>
      <c r="BE740" s="99">
        <f>SUMIFS(通讯通路门店!$AB:$AB,通讯通路门店!$S:$S,$G740,通讯通路门店!$J:$J,"OPPO体验店")</f>
        <v>0</v>
      </c>
      <c r="BF740" s="99">
        <f>SUMIFS(通讯通路门店!$X:$X,通讯通路门店!$S:$S,$G740,通讯通路门店!$J:$J,"华为授权体验店")+SUMIFS(通讯通路门店!$AA:$AA,通讯通路门店!$S:$S,$G740,通讯通路门店!$J:$J,"华为堡垒店")</f>
        <v>0</v>
      </c>
      <c r="BG740" s="99">
        <f>SUMIFS(通讯通路门店!$Y:$Y,通讯通路门店!$S:$S,$G740,通讯通路门店!$J:$J,"小米体验店")</f>
        <v>0</v>
      </c>
      <c r="BH740" s="99">
        <f>SUMIFS(通讯通路门店!$AA:$AA,通讯通路门店!$S:$S,$G740,通讯通路门店!$J:$J,"苹果体验店")</f>
        <v>0</v>
      </c>
      <c r="BI740" s="99">
        <f>SUMIFS(通讯通路门店!$K:$K,通讯通路门店!$S:$S,$G740,通讯通路门店!$J:$J,"其他品牌专卖店")</f>
        <v>0</v>
      </c>
      <c r="BJ740" s="99">
        <f>SUMIFS(通讯通路门店!$AC:$AC,通讯通路门店!$S:$S,$G740)</f>
        <v>0</v>
      </c>
      <c r="BK740" s="99">
        <f>SUMIFS(通讯通路门店!$AD:$AD,通讯通路门店!$S:$S,$G740)</f>
        <v>0</v>
      </c>
      <c r="BL740" s="99">
        <f>SUMIFS(通讯通路门店!$AE:$AE,通讯通路门店!$S:$S,$G740)</f>
        <v>0</v>
      </c>
      <c r="BM740" s="99">
        <f>SUMIFS(通讯通路门店!$AF:$AF,通讯通路门店!$S:$S,$G740)</f>
        <v>0</v>
      </c>
      <c r="BN740" s="99">
        <f>SUMIFS(通讯通路门店!$AG:$AG,通讯通路门店!$S:$S,$G740)</f>
        <v>0</v>
      </c>
      <c r="BO740" s="99">
        <f>SUMIFS(通讯通路门店!$AH:$AH,通讯通路门店!$S:$S,$G740)</f>
        <v>0</v>
      </c>
      <c r="BP740" s="99">
        <f>SUMIFS(通讯通路门店!$AI:$AI,通讯通路门店!$S:$S,$G740)</f>
        <v>0</v>
      </c>
      <c r="BQ740" s="83"/>
    </row>
    <row r="741" spans="1:69">
      <c r="A741" s="99" t="str">
        <f>IFERROR(_xlfn.XLOOKUP($G741,通讯通路门店!$S$4:$S$993933,通讯通路门店!$A$4:$A$993933,0,0),"")</f>
        <v/>
      </c>
      <c r="B741" s="99" t="str">
        <f>IFERROR(_xlfn.XLOOKUP($G741,通讯通路门店!$S$4:$S$993933,通讯通路门店!$B$4:$B$993933,0,0),"")</f>
        <v/>
      </c>
      <c r="C741" s="99" t="str">
        <f>IFERROR(_xlfn.XLOOKUP($G741,通讯通路门店!$S$4:$S$993933,通讯通路门店!$C$4:$C$993933,0,0),"")</f>
        <v/>
      </c>
      <c r="D741" s="99" t="str">
        <f>IFERROR(_xlfn.XLOOKUP($G741,通讯通路门店!$S$4:$S$993933,通讯通路门店!$D$4:$D$993933,0,0),"")</f>
        <v/>
      </c>
      <c r="E741" s="83"/>
      <c r="F741" s="83"/>
      <c r="G741" s="101" t="e">
        <v>#N/A</v>
      </c>
      <c r="H741" s="102" t="str">
        <f>IFERROR(_xlfn.XLOOKUP($G741,通讯通路门店!$S$4:$S$993933,通讯通路门店!$R$4:$R$993933,0,0),"")</f>
        <v/>
      </c>
      <c r="I741" s="83"/>
      <c r="J741" s="83"/>
      <c r="K741" s="83"/>
      <c r="L741" s="83"/>
      <c r="M741" s="83"/>
      <c r="N741" s="83"/>
      <c r="O741" s="83"/>
      <c r="P741" s="83"/>
      <c r="Q741" s="83"/>
      <c r="R741" s="83"/>
      <c r="S741" s="83"/>
      <c r="T741" s="83"/>
      <c r="U741" s="99">
        <f>COUNTIF(通讯通路门店!$S:$S,$G741)</f>
        <v>0</v>
      </c>
      <c r="V741" s="99">
        <f>COUNTIFS(通讯通路门店!$S:$S,$G741,通讯通路门店!$J:$J,"综合卖场")</f>
        <v>0</v>
      </c>
      <c r="W741" s="99">
        <f>SUMIFS(通讯通路门店!$AJ:$AJ,通讯通路门店!$S:$S,通讯客户沙盘!$G741)</f>
        <v>0</v>
      </c>
      <c r="X741" s="99">
        <f t="shared" si="55"/>
        <v>0</v>
      </c>
      <c r="Y741" s="99">
        <f>COUNTIFS(通讯通路门店!$S:$S,$G741,通讯通路门店!$J:$J,"荣耀体验店")+COUNTIFS(通讯通路门店!$S:$S,$G741,通讯通路门店!$J:$J,"荣耀授权专卖店")</f>
        <v>0</v>
      </c>
      <c r="Z741" s="99">
        <f>COUNTIFS(通讯通路门店!$S:$S,$G741,通讯通路门店!$J:$J,"VIVO体验店")</f>
        <v>0</v>
      </c>
      <c r="AA741" s="99">
        <f>COUNTIFS(通讯通路门店!$S:$S,$G741,通讯通路门店!$J:$J,"OPPO体验店")</f>
        <v>0</v>
      </c>
      <c r="AB741" s="99">
        <f>COUNTIFS(通讯通路门店!$S:$S,$G741,通讯通路门店!$J:$J,"华为授权体验店")+COUNTIFS(通讯通路门店!$S:$S,$G741,通讯通路门店!$J:$J,"华为堡垒店")</f>
        <v>0</v>
      </c>
      <c r="AC741" s="99">
        <f>COUNTIFS(通讯通路门店!$S:$S,$G741,通讯通路门店!$J:$J,"小米体验店")</f>
        <v>0</v>
      </c>
      <c r="AD741" s="99">
        <f>COUNTIFS(通讯通路门店!$S:$S,$G741,通讯通路门店!$J:$J,"苹果体验店")</f>
        <v>0</v>
      </c>
      <c r="AE741" s="99">
        <f>COUNTIFS(通讯通路门店!$S:$S,$G741,通讯通路门店!$J:$J,"其他品牌专卖店")</f>
        <v>0</v>
      </c>
      <c r="AF741" s="99">
        <f>SUMIFS(通讯通路门店!$BI:$BI,通讯通路门店!$S:$S,$G741)</f>
        <v>0</v>
      </c>
      <c r="AG741" s="99">
        <f>SUMIFS(通讯通路门店!$BH:$BH,通讯通路门店!$S:$S,$G741)</f>
        <v>0</v>
      </c>
      <c r="AH741" s="99">
        <f t="shared" si="56"/>
        <v>0</v>
      </c>
      <c r="AI741" s="99">
        <f>SUMIFS(通讯通路门店!$BB:$BB,通讯通路门店!$S:$S,$G741)</f>
        <v>0</v>
      </c>
      <c r="AJ741" s="99">
        <f>SUMIFS(通讯通路门店!$BE:$BE,通讯通路门店!$S:$S,$G741)</f>
        <v>0</v>
      </c>
      <c r="AK741" s="99">
        <f>SUMIFS(通讯通路门店!$BG:$BG,通讯通路门店!$S:$S,$G741)</f>
        <v>0</v>
      </c>
      <c r="AL741" s="99">
        <f>SUMIFS(通讯通路门店!$BC:$BC,通讯通路门店!$S:$S,$G741)</f>
        <v>0</v>
      </c>
      <c r="AM741" s="99">
        <f>SUMIFS(通讯通路门店!$BD:$BD,通讯通路门店!$S:$S,$G741)</f>
        <v>0</v>
      </c>
      <c r="AN741" s="99">
        <f>SUMIFS(通讯通路门店!$BF:$BF,通讯通路门店!$S:$S,$G741)</f>
        <v>0</v>
      </c>
      <c r="AO741" s="99">
        <f t="shared" si="57"/>
        <v>0</v>
      </c>
      <c r="AP741" s="99">
        <f>SUMIFS(通讯通路门店!$K:$K,通讯通路门店!$S:$S,$G741)</f>
        <v>0</v>
      </c>
      <c r="AQ741" s="83"/>
      <c r="AR741" s="99">
        <f>SUMIFS(通讯通路门店!$T:$T,通讯通路门店!$S:$S,$G741)</f>
        <v>0</v>
      </c>
      <c r="AS741" s="99">
        <f>SUMIFS(通讯通路门店!$U:$U,通讯通路门店!$S:$S,$G741)</f>
        <v>0</v>
      </c>
      <c r="AT741" s="99">
        <f>SUMIFS(通讯通路门店!$V:$V,通讯通路门店!$S:$S,$G741)</f>
        <v>0</v>
      </c>
      <c r="AU741" s="99">
        <f>SUMIFS(通讯通路门店!$W:$W,通讯通路门店!$S:$S,$G741)</f>
        <v>0</v>
      </c>
      <c r="AV741" s="99">
        <f>SUMIFS(通讯通路门店!$Z:$Z,通讯通路门店!$S:$S,$G741)</f>
        <v>0</v>
      </c>
      <c r="AW741" s="99">
        <f>SUMIFS(通讯通路门店!$AB:$AB,通讯通路门店!$S:$S,$G741)</f>
        <v>0</v>
      </c>
      <c r="AX741" s="99">
        <f>SUMIFS(通讯通路门店!$X:$X,通讯通路门店!$S:$S,$G741)</f>
        <v>0</v>
      </c>
      <c r="AY741" s="99">
        <f>SUMIFS(通讯通路门店!$Y:$Y,通讯通路门店!$S:$S,$G741)</f>
        <v>0</v>
      </c>
      <c r="AZ741" s="99">
        <f>SUMIFS(通讯通路门店!$AA:$AA,通讯通路门店!$S:$S,$G741)</f>
        <v>0</v>
      </c>
      <c r="BA741" s="99">
        <f t="shared" si="58"/>
        <v>0</v>
      </c>
      <c r="BB741" s="99">
        <f t="shared" si="59"/>
        <v>0</v>
      </c>
      <c r="BC741" s="99">
        <f>SUMIFS(通讯通路门店!$W:$W,通讯通路门店!$S:$S,$G741,通讯通路门店!$J:$J,"荣耀体验店")+SUMIFS(通讯通路门店!$W:$W,通讯通路门店!$S:$S,$G741,通讯通路门店!$J:$J,"荣耀授权专卖店")</f>
        <v>0</v>
      </c>
      <c r="BD741" s="99">
        <f>SUMIFS(通讯通路门店!$Z:$Z,通讯通路门店!$S:$S,$G741,通讯通路门店!$J:$J,"VIVO体验店")</f>
        <v>0</v>
      </c>
      <c r="BE741" s="99">
        <f>SUMIFS(通讯通路门店!$AB:$AB,通讯通路门店!$S:$S,$G741,通讯通路门店!$J:$J,"OPPO体验店")</f>
        <v>0</v>
      </c>
      <c r="BF741" s="99">
        <f>SUMIFS(通讯通路门店!$X:$X,通讯通路门店!$S:$S,$G741,通讯通路门店!$J:$J,"华为授权体验店")+SUMIFS(通讯通路门店!$AA:$AA,通讯通路门店!$S:$S,$G741,通讯通路门店!$J:$J,"华为堡垒店")</f>
        <v>0</v>
      </c>
      <c r="BG741" s="99">
        <f>SUMIFS(通讯通路门店!$Y:$Y,通讯通路门店!$S:$S,$G741,通讯通路门店!$J:$J,"小米体验店")</f>
        <v>0</v>
      </c>
      <c r="BH741" s="99">
        <f>SUMIFS(通讯通路门店!$AA:$AA,通讯通路门店!$S:$S,$G741,通讯通路门店!$J:$J,"苹果体验店")</f>
        <v>0</v>
      </c>
      <c r="BI741" s="99">
        <f>SUMIFS(通讯通路门店!$K:$K,通讯通路门店!$S:$S,$G741,通讯通路门店!$J:$J,"其他品牌专卖店")</f>
        <v>0</v>
      </c>
      <c r="BJ741" s="99">
        <f>SUMIFS(通讯通路门店!$AC:$AC,通讯通路门店!$S:$S,$G741)</f>
        <v>0</v>
      </c>
      <c r="BK741" s="99">
        <f>SUMIFS(通讯通路门店!$AD:$AD,通讯通路门店!$S:$S,$G741)</f>
        <v>0</v>
      </c>
      <c r="BL741" s="99">
        <f>SUMIFS(通讯通路门店!$AE:$AE,通讯通路门店!$S:$S,$G741)</f>
        <v>0</v>
      </c>
      <c r="BM741" s="99">
        <f>SUMIFS(通讯通路门店!$AF:$AF,通讯通路门店!$S:$S,$G741)</f>
        <v>0</v>
      </c>
      <c r="BN741" s="99">
        <f>SUMIFS(通讯通路门店!$AG:$AG,通讯通路门店!$S:$S,$G741)</f>
        <v>0</v>
      </c>
      <c r="BO741" s="99">
        <f>SUMIFS(通讯通路门店!$AH:$AH,通讯通路门店!$S:$S,$G741)</f>
        <v>0</v>
      </c>
      <c r="BP741" s="99">
        <f>SUMIFS(通讯通路门店!$AI:$AI,通讯通路门店!$S:$S,$G741)</f>
        <v>0</v>
      </c>
      <c r="BQ741" s="83"/>
    </row>
    <row r="742" spans="1:69">
      <c r="A742" s="99" t="str">
        <f>IFERROR(_xlfn.XLOOKUP($G742,通讯通路门店!$S$4:$S$993933,通讯通路门店!$A$4:$A$993933,0,0),"")</f>
        <v/>
      </c>
      <c r="B742" s="99" t="str">
        <f>IFERROR(_xlfn.XLOOKUP($G742,通讯通路门店!$S$4:$S$993933,通讯通路门店!$B$4:$B$993933,0,0),"")</f>
        <v/>
      </c>
      <c r="C742" s="99" t="str">
        <f>IFERROR(_xlfn.XLOOKUP($G742,通讯通路门店!$S$4:$S$993933,通讯通路门店!$C$4:$C$993933,0,0),"")</f>
        <v/>
      </c>
      <c r="D742" s="99" t="str">
        <f>IFERROR(_xlfn.XLOOKUP($G742,通讯通路门店!$S$4:$S$993933,通讯通路门店!$D$4:$D$993933,0,0),"")</f>
        <v/>
      </c>
      <c r="E742" s="83"/>
      <c r="F742" s="83"/>
      <c r="G742" s="101" t="e">
        <v>#N/A</v>
      </c>
      <c r="H742" s="102" t="str">
        <f>IFERROR(_xlfn.XLOOKUP($G742,通讯通路门店!$S$4:$S$993933,通讯通路门店!$R$4:$R$993933,0,0),"")</f>
        <v/>
      </c>
      <c r="I742" s="83"/>
      <c r="J742" s="83"/>
      <c r="K742" s="83"/>
      <c r="L742" s="83"/>
      <c r="M742" s="83"/>
      <c r="N742" s="83"/>
      <c r="O742" s="83"/>
      <c r="P742" s="83"/>
      <c r="Q742" s="83"/>
      <c r="R742" s="83"/>
      <c r="S742" s="83"/>
      <c r="T742" s="83"/>
      <c r="U742" s="99">
        <f>COUNTIF(通讯通路门店!$S:$S,$G742)</f>
        <v>0</v>
      </c>
      <c r="V742" s="99">
        <f>COUNTIFS(通讯通路门店!$S:$S,$G742,通讯通路门店!$J:$J,"综合卖场")</f>
        <v>0</v>
      </c>
      <c r="W742" s="99">
        <f>SUMIFS(通讯通路门店!$AJ:$AJ,通讯通路门店!$S:$S,通讯客户沙盘!$G742)</f>
        <v>0</v>
      </c>
      <c r="X742" s="99">
        <f t="shared" si="55"/>
        <v>0</v>
      </c>
      <c r="Y742" s="99">
        <f>COUNTIFS(通讯通路门店!$S:$S,$G742,通讯通路门店!$J:$J,"荣耀体验店")+COUNTIFS(通讯通路门店!$S:$S,$G742,通讯通路门店!$J:$J,"荣耀授权专卖店")</f>
        <v>0</v>
      </c>
      <c r="Z742" s="99">
        <f>COUNTIFS(通讯通路门店!$S:$S,$G742,通讯通路门店!$J:$J,"VIVO体验店")</f>
        <v>0</v>
      </c>
      <c r="AA742" s="99">
        <f>COUNTIFS(通讯通路门店!$S:$S,$G742,通讯通路门店!$J:$J,"OPPO体验店")</f>
        <v>0</v>
      </c>
      <c r="AB742" s="99">
        <f>COUNTIFS(通讯通路门店!$S:$S,$G742,通讯通路门店!$J:$J,"华为授权体验店")+COUNTIFS(通讯通路门店!$S:$S,$G742,通讯通路门店!$J:$J,"华为堡垒店")</f>
        <v>0</v>
      </c>
      <c r="AC742" s="99">
        <f>COUNTIFS(通讯通路门店!$S:$S,$G742,通讯通路门店!$J:$J,"小米体验店")</f>
        <v>0</v>
      </c>
      <c r="AD742" s="99">
        <f>COUNTIFS(通讯通路门店!$S:$S,$G742,通讯通路门店!$J:$J,"苹果体验店")</f>
        <v>0</v>
      </c>
      <c r="AE742" s="99">
        <f>COUNTIFS(通讯通路门店!$S:$S,$G742,通讯通路门店!$J:$J,"其他品牌专卖店")</f>
        <v>0</v>
      </c>
      <c r="AF742" s="99">
        <f>SUMIFS(通讯通路门店!$BI:$BI,通讯通路门店!$S:$S,$G742)</f>
        <v>0</v>
      </c>
      <c r="AG742" s="99">
        <f>SUMIFS(通讯通路门店!$BH:$BH,通讯通路门店!$S:$S,$G742)</f>
        <v>0</v>
      </c>
      <c r="AH742" s="99">
        <f t="shared" si="56"/>
        <v>0</v>
      </c>
      <c r="AI742" s="99">
        <f>SUMIFS(通讯通路门店!$BB:$BB,通讯通路门店!$S:$S,$G742)</f>
        <v>0</v>
      </c>
      <c r="AJ742" s="99">
        <f>SUMIFS(通讯通路门店!$BE:$BE,通讯通路门店!$S:$S,$G742)</f>
        <v>0</v>
      </c>
      <c r="AK742" s="99">
        <f>SUMIFS(通讯通路门店!$BG:$BG,通讯通路门店!$S:$S,$G742)</f>
        <v>0</v>
      </c>
      <c r="AL742" s="99">
        <f>SUMIFS(通讯通路门店!$BC:$BC,通讯通路门店!$S:$S,$G742)</f>
        <v>0</v>
      </c>
      <c r="AM742" s="99">
        <f>SUMIFS(通讯通路门店!$BD:$BD,通讯通路门店!$S:$S,$G742)</f>
        <v>0</v>
      </c>
      <c r="AN742" s="99">
        <f>SUMIFS(通讯通路门店!$BF:$BF,通讯通路门店!$S:$S,$G742)</f>
        <v>0</v>
      </c>
      <c r="AO742" s="99">
        <f t="shared" si="57"/>
        <v>0</v>
      </c>
      <c r="AP742" s="99">
        <f>SUMIFS(通讯通路门店!$K:$K,通讯通路门店!$S:$S,$G742)</f>
        <v>0</v>
      </c>
      <c r="AQ742" s="83"/>
      <c r="AR742" s="99">
        <f>SUMIFS(通讯通路门店!$T:$T,通讯通路门店!$S:$S,$G742)</f>
        <v>0</v>
      </c>
      <c r="AS742" s="99">
        <f>SUMIFS(通讯通路门店!$U:$U,通讯通路门店!$S:$S,$G742)</f>
        <v>0</v>
      </c>
      <c r="AT742" s="99">
        <f>SUMIFS(通讯通路门店!$V:$V,通讯通路门店!$S:$S,$G742)</f>
        <v>0</v>
      </c>
      <c r="AU742" s="99">
        <f>SUMIFS(通讯通路门店!$W:$W,通讯通路门店!$S:$S,$G742)</f>
        <v>0</v>
      </c>
      <c r="AV742" s="99">
        <f>SUMIFS(通讯通路门店!$Z:$Z,通讯通路门店!$S:$S,$G742)</f>
        <v>0</v>
      </c>
      <c r="AW742" s="99">
        <f>SUMIFS(通讯通路门店!$AB:$AB,通讯通路门店!$S:$S,$G742)</f>
        <v>0</v>
      </c>
      <c r="AX742" s="99">
        <f>SUMIFS(通讯通路门店!$X:$X,通讯通路门店!$S:$S,$G742)</f>
        <v>0</v>
      </c>
      <c r="AY742" s="99">
        <f>SUMIFS(通讯通路门店!$Y:$Y,通讯通路门店!$S:$S,$G742)</f>
        <v>0</v>
      </c>
      <c r="AZ742" s="99">
        <f>SUMIFS(通讯通路门店!$AA:$AA,通讯通路门店!$S:$S,$G742)</f>
        <v>0</v>
      </c>
      <c r="BA742" s="99">
        <f t="shared" si="58"/>
        <v>0</v>
      </c>
      <c r="BB742" s="99">
        <f t="shared" si="59"/>
        <v>0</v>
      </c>
      <c r="BC742" s="99">
        <f>SUMIFS(通讯通路门店!$W:$W,通讯通路门店!$S:$S,$G742,通讯通路门店!$J:$J,"荣耀体验店")+SUMIFS(通讯通路门店!$W:$W,通讯通路门店!$S:$S,$G742,通讯通路门店!$J:$J,"荣耀授权专卖店")</f>
        <v>0</v>
      </c>
      <c r="BD742" s="99">
        <f>SUMIFS(通讯通路门店!$Z:$Z,通讯通路门店!$S:$S,$G742,通讯通路门店!$J:$J,"VIVO体验店")</f>
        <v>0</v>
      </c>
      <c r="BE742" s="99">
        <f>SUMIFS(通讯通路门店!$AB:$AB,通讯通路门店!$S:$S,$G742,通讯通路门店!$J:$J,"OPPO体验店")</f>
        <v>0</v>
      </c>
      <c r="BF742" s="99">
        <f>SUMIFS(通讯通路门店!$X:$X,通讯通路门店!$S:$S,$G742,通讯通路门店!$J:$J,"华为授权体验店")+SUMIFS(通讯通路门店!$AA:$AA,通讯通路门店!$S:$S,$G742,通讯通路门店!$J:$J,"华为堡垒店")</f>
        <v>0</v>
      </c>
      <c r="BG742" s="99">
        <f>SUMIFS(通讯通路门店!$Y:$Y,通讯通路门店!$S:$S,$G742,通讯通路门店!$J:$J,"小米体验店")</f>
        <v>0</v>
      </c>
      <c r="BH742" s="99">
        <f>SUMIFS(通讯通路门店!$AA:$AA,通讯通路门店!$S:$S,$G742,通讯通路门店!$J:$J,"苹果体验店")</f>
        <v>0</v>
      </c>
      <c r="BI742" s="99">
        <f>SUMIFS(通讯通路门店!$K:$K,通讯通路门店!$S:$S,$G742,通讯通路门店!$J:$J,"其他品牌专卖店")</f>
        <v>0</v>
      </c>
      <c r="BJ742" s="99">
        <f>SUMIFS(通讯通路门店!$AC:$AC,通讯通路门店!$S:$S,$G742)</f>
        <v>0</v>
      </c>
      <c r="BK742" s="99">
        <f>SUMIFS(通讯通路门店!$AD:$AD,通讯通路门店!$S:$S,$G742)</f>
        <v>0</v>
      </c>
      <c r="BL742" s="99">
        <f>SUMIFS(通讯通路门店!$AE:$AE,通讯通路门店!$S:$S,$G742)</f>
        <v>0</v>
      </c>
      <c r="BM742" s="99">
        <f>SUMIFS(通讯通路门店!$AF:$AF,通讯通路门店!$S:$S,$G742)</f>
        <v>0</v>
      </c>
      <c r="BN742" s="99">
        <f>SUMIFS(通讯通路门店!$AG:$AG,通讯通路门店!$S:$S,$G742)</f>
        <v>0</v>
      </c>
      <c r="BO742" s="99">
        <f>SUMIFS(通讯通路门店!$AH:$AH,通讯通路门店!$S:$S,$G742)</f>
        <v>0</v>
      </c>
      <c r="BP742" s="99">
        <f>SUMIFS(通讯通路门店!$AI:$AI,通讯通路门店!$S:$S,$G742)</f>
        <v>0</v>
      </c>
      <c r="BQ742" s="83"/>
    </row>
    <row r="743" spans="1:69">
      <c r="A743" s="99" t="str">
        <f>IFERROR(_xlfn.XLOOKUP($G743,通讯通路门店!$S$4:$S$993933,通讯通路门店!$A$4:$A$993933,0,0),"")</f>
        <v/>
      </c>
      <c r="B743" s="99" t="str">
        <f>IFERROR(_xlfn.XLOOKUP($G743,通讯通路门店!$S$4:$S$993933,通讯通路门店!$B$4:$B$993933,0,0),"")</f>
        <v/>
      </c>
      <c r="C743" s="99" t="str">
        <f>IFERROR(_xlfn.XLOOKUP($G743,通讯通路门店!$S$4:$S$993933,通讯通路门店!$C$4:$C$993933,0,0),"")</f>
        <v/>
      </c>
      <c r="D743" s="99" t="str">
        <f>IFERROR(_xlfn.XLOOKUP($G743,通讯通路门店!$S$4:$S$993933,通讯通路门店!$D$4:$D$993933,0,0),"")</f>
        <v/>
      </c>
      <c r="E743" s="83"/>
      <c r="F743" s="83"/>
      <c r="G743" s="101" t="e">
        <v>#N/A</v>
      </c>
      <c r="H743" s="102" t="str">
        <f>IFERROR(_xlfn.XLOOKUP($G743,通讯通路门店!$S$4:$S$993933,通讯通路门店!$R$4:$R$993933,0,0),"")</f>
        <v/>
      </c>
      <c r="I743" s="83"/>
      <c r="J743" s="83"/>
      <c r="K743" s="83"/>
      <c r="L743" s="83"/>
      <c r="M743" s="83"/>
      <c r="N743" s="83"/>
      <c r="O743" s="83"/>
      <c r="P743" s="83"/>
      <c r="Q743" s="83"/>
      <c r="R743" s="83"/>
      <c r="S743" s="83"/>
      <c r="T743" s="83"/>
      <c r="U743" s="99">
        <f>COUNTIF(通讯通路门店!$S:$S,$G743)</f>
        <v>0</v>
      </c>
      <c r="V743" s="99">
        <f>COUNTIFS(通讯通路门店!$S:$S,$G743,通讯通路门店!$J:$J,"综合卖场")</f>
        <v>0</v>
      </c>
      <c r="W743" s="99">
        <f>SUMIFS(通讯通路门店!$AJ:$AJ,通讯通路门店!$S:$S,通讯客户沙盘!$G743)</f>
        <v>0</v>
      </c>
      <c r="X743" s="99">
        <f t="shared" si="55"/>
        <v>0</v>
      </c>
      <c r="Y743" s="99">
        <f>COUNTIFS(通讯通路门店!$S:$S,$G743,通讯通路门店!$J:$J,"荣耀体验店")+COUNTIFS(通讯通路门店!$S:$S,$G743,通讯通路门店!$J:$J,"荣耀授权专卖店")</f>
        <v>0</v>
      </c>
      <c r="Z743" s="99">
        <f>COUNTIFS(通讯通路门店!$S:$S,$G743,通讯通路门店!$J:$J,"VIVO体验店")</f>
        <v>0</v>
      </c>
      <c r="AA743" s="99">
        <f>COUNTIFS(通讯通路门店!$S:$S,$G743,通讯通路门店!$J:$J,"OPPO体验店")</f>
        <v>0</v>
      </c>
      <c r="AB743" s="99">
        <f>COUNTIFS(通讯通路门店!$S:$S,$G743,通讯通路门店!$J:$J,"华为授权体验店")+COUNTIFS(通讯通路门店!$S:$S,$G743,通讯通路门店!$J:$J,"华为堡垒店")</f>
        <v>0</v>
      </c>
      <c r="AC743" s="99">
        <f>COUNTIFS(通讯通路门店!$S:$S,$G743,通讯通路门店!$J:$J,"小米体验店")</f>
        <v>0</v>
      </c>
      <c r="AD743" s="99">
        <f>COUNTIFS(通讯通路门店!$S:$S,$G743,通讯通路门店!$J:$J,"苹果体验店")</f>
        <v>0</v>
      </c>
      <c r="AE743" s="99">
        <f>COUNTIFS(通讯通路门店!$S:$S,$G743,通讯通路门店!$J:$J,"其他品牌专卖店")</f>
        <v>0</v>
      </c>
      <c r="AF743" s="99">
        <f>SUMIFS(通讯通路门店!$BI:$BI,通讯通路门店!$S:$S,$G743)</f>
        <v>0</v>
      </c>
      <c r="AG743" s="99">
        <f>SUMIFS(通讯通路门店!$BH:$BH,通讯通路门店!$S:$S,$G743)</f>
        <v>0</v>
      </c>
      <c r="AH743" s="99">
        <f t="shared" si="56"/>
        <v>0</v>
      </c>
      <c r="AI743" s="99">
        <f>SUMIFS(通讯通路门店!$BB:$BB,通讯通路门店!$S:$S,$G743)</f>
        <v>0</v>
      </c>
      <c r="AJ743" s="99">
        <f>SUMIFS(通讯通路门店!$BE:$BE,通讯通路门店!$S:$S,$G743)</f>
        <v>0</v>
      </c>
      <c r="AK743" s="99">
        <f>SUMIFS(通讯通路门店!$BG:$BG,通讯通路门店!$S:$S,$G743)</f>
        <v>0</v>
      </c>
      <c r="AL743" s="99">
        <f>SUMIFS(通讯通路门店!$BC:$BC,通讯通路门店!$S:$S,$G743)</f>
        <v>0</v>
      </c>
      <c r="AM743" s="99">
        <f>SUMIFS(通讯通路门店!$BD:$BD,通讯通路门店!$S:$S,$G743)</f>
        <v>0</v>
      </c>
      <c r="AN743" s="99">
        <f>SUMIFS(通讯通路门店!$BF:$BF,通讯通路门店!$S:$S,$G743)</f>
        <v>0</v>
      </c>
      <c r="AO743" s="99">
        <f t="shared" si="57"/>
        <v>0</v>
      </c>
      <c r="AP743" s="99">
        <f>SUMIFS(通讯通路门店!$K:$K,通讯通路门店!$S:$S,$G743)</f>
        <v>0</v>
      </c>
      <c r="AQ743" s="83"/>
      <c r="AR743" s="99">
        <f>SUMIFS(通讯通路门店!$T:$T,通讯通路门店!$S:$S,$G743)</f>
        <v>0</v>
      </c>
      <c r="AS743" s="99">
        <f>SUMIFS(通讯通路门店!$U:$U,通讯通路门店!$S:$S,$G743)</f>
        <v>0</v>
      </c>
      <c r="AT743" s="99">
        <f>SUMIFS(通讯通路门店!$V:$V,通讯通路门店!$S:$S,$G743)</f>
        <v>0</v>
      </c>
      <c r="AU743" s="99">
        <f>SUMIFS(通讯通路门店!$W:$W,通讯通路门店!$S:$S,$G743)</f>
        <v>0</v>
      </c>
      <c r="AV743" s="99">
        <f>SUMIFS(通讯通路门店!$Z:$Z,通讯通路门店!$S:$S,$G743)</f>
        <v>0</v>
      </c>
      <c r="AW743" s="99">
        <f>SUMIFS(通讯通路门店!$AB:$AB,通讯通路门店!$S:$S,$G743)</f>
        <v>0</v>
      </c>
      <c r="AX743" s="99">
        <f>SUMIFS(通讯通路门店!$X:$X,通讯通路门店!$S:$S,$G743)</f>
        <v>0</v>
      </c>
      <c r="AY743" s="99">
        <f>SUMIFS(通讯通路门店!$Y:$Y,通讯通路门店!$S:$S,$G743)</f>
        <v>0</v>
      </c>
      <c r="AZ743" s="99">
        <f>SUMIFS(通讯通路门店!$AA:$AA,通讯通路门店!$S:$S,$G743)</f>
        <v>0</v>
      </c>
      <c r="BA743" s="99">
        <f t="shared" si="58"/>
        <v>0</v>
      </c>
      <c r="BB743" s="99">
        <f t="shared" si="59"/>
        <v>0</v>
      </c>
      <c r="BC743" s="99">
        <f>SUMIFS(通讯通路门店!$W:$W,通讯通路门店!$S:$S,$G743,通讯通路门店!$J:$J,"荣耀体验店")+SUMIFS(通讯通路门店!$W:$W,通讯通路门店!$S:$S,$G743,通讯通路门店!$J:$J,"荣耀授权专卖店")</f>
        <v>0</v>
      </c>
      <c r="BD743" s="99">
        <f>SUMIFS(通讯通路门店!$Z:$Z,通讯通路门店!$S:$S,$G743,通讯通路门店!$J:$J,"VIVO体验店")</f>
        <v>0</v>
      </c>
      <c r="BE743" s="99">
        <f>SUMIFS(通讯通路门店!$AB:$AB,通讯通路门店!$S:$S,$G743,通讯通路门店!$J:$J,"OPPO体验店")</f>
        <v>0</v>
      </c>
      <c r="BF743" s="99">
        <f>SUMIFS(通讯通路门店!$X:$X,通讯通路门店!$S:$S,$G743,通讯通路门店!$J:$J,"华为授权体验店")+SUMIFS(通讯通路门店!$AA:$AA,通讯通路门店!$S:$S,$G743,通讯通路门店!$J:$J,"华为堡垒店")</f>
        <v>0</v>
      </c>
      <c r="BG743" s="99">
        <f>SUMIFS(通讯通路门店!$Y:$Y,通讯通路门店!$S:$S,$G743,通讯通路门店!$J:$J,"小米体验店")</f>
        <v>0</v>
      </c>
      <c r="BH743" s="99">
        <f>SUMIFS(通讯通路门店!$AA:$AA,通讯通路门店!$S:$S,$G743,通讯通路门店!$J:$J,"苹果体验店")</f>
        <v>0</v>
      </c>
      <c r="BI743" s="99">
        <f>SUMIFS(通讯通路门店!$K:$K,通讯通路门店!$S:$S,$G743,通讯通路门店!$J:$J,"其他品牌专卖店")</f>
        <v>0</v>
      </c>
      <c r="BJ743" s="99">
        <f>SUMIFS(通讯通路门店!$AC:$AC,通讯通路门店!$S:$S,$G743)</f>
        <v>0</v>
      </c>
      <c r="BK743" s="99">
        <f>SUMIFS(通讯通路门店!$AD:$AD,通讯通路门店!$S:$S,$G743)</f>
        <v>0</v>
      </c>
      <c r="BL743" s="99">
        <f>SUMIFS(通讯通路门店!$AE:$AE,通讯通路门店!$S:$S,$G743)</f>
        <v>0</v>
      </c>
      <c r="BM743" s="99">
        <f>SUMIFS(通讯通路门店!$AF:$AF,通讯通路门店!$S:$S,$G743)</f>
        <v>0</v>
      </c>
      <c r="BN743" s="99">
        <f>SUMIFS(通讯通路门店!$AG:$AG,通讯通路门店!$S:$S,$G743)</f>
        <v>0</v>
      </c>
      <c r="BO743" s="99">
        <f>SUMIFS(通讯通路门店!$AH:$AH,通讯通路门店!$S:$S,$G743)</f>
        <v>0</v>
      </c>
      <c r="BP743" s="99">
        <f>SUMIFS(通讯通路门店!$AI:$AI,通讯通路门店!$S:$S,$G743)</f>
        <v>0</v>
      </c>
      <c r="BQ743" s="83"/>
    </row>
    <row r="744" spans="1:69">
      <c r="A744" s="99" t="str">
        <f>IFERROR(_xlfn.XLOOKUP($G744,通讯通路门店!$S$4:$S$993933,通讯通路门店!$A$4:$A$993933,0,0),"")</f>
        <v/>
      </c>
      <c r="B744" s="99" t="str">
        <f>IFERROR(_xlfn.XLOOKUP($G744,通讯通路门店!$S$4:$S$993933,通讯通路门店!$B$4:$B$993933,0,0),"")</f>
        <v/>
      </c>
      <c r="C744" s="99" t="str">
        <f>IFERROR(_xlfn.XLOOKUP($G744,通讯通路门店!$S$4:$S$993933,通讯通路门店!$C$4:$C$993933,0,0),"")</f>
        <v/>
      </c>
      <c r="D744" s="99" t="str">
        <f>IFERROR(_xlfn.XLOOKUP($G744,通讯通路门店!$S$4:$S$993933,通讯通路门店!$D$4:$D$993933,0,0),"")</f>
        <v/>
      </c>
      <c r="E744" s="83"/>
      <c r="F744" s="83"/>
      <c r="G744" s="101" t="e">
        <v>#N/A</v>
      </c>
      <c r="H744" s="102" t="str">
        <f>IFERROR(_xlfn.XLOOKUP($G744,通讯通路门店!$S$4:$S$993933,通讯通路门店!$R$4:$R$993933,0,0),"")</f>
        <v/>
      </c>
      <c r="I744" s="83"/>
      <c r="J744" s="83"/>
      <c r="K744" s="83"/>
      <c r="L744" s="83"/>
      <c r="M744" s="83"/>
      <c r="N744" s="83"/>
      <c r="O744" s="83"/>
      <c r="P744" s="83"/>
      <c r="Q744" s="83"/>
      <c r="R744" s="83"/>
      <c r="S744" s="83"/>
      <c r="T744" s="83"/>
      <c r="U744" s="99">
        <f>COUNTIF(通讯通路门店!$S:$S,$G744)</f>
        <v>0</v>
      </c>
      <c r="V744" s="99">
        <f>COUNTIFS(通讯通路门店!$S:$S,$G744,通讯通路门店!$J:$J,"综合卖场")</f>
        <v>0</v>
      </c>
      <c r="W744" s="99">
        <f>SUMIFS(通讯通路门店!$AJ:$AJ,通讯通路门店!$S:$S,通讯客户沙盘!$G744)</f>
        <v>0</v>
      </c>
      <c r="X744" s="99">
        <f t="shared" si="55"/>
        <v>0</v>
      </c>
      <c r="Y744" s="99">
        <f>COUNTIFS(通讯通路门店!$S:$S,$G744,通讯通路门店!$J:$J,"荣耀体验店")+COUNTIFS(通讯通路门店!$S:$S,$G744,通讯通路门店!$J:$J,"荣耀授权专卖店")</f>
        <v>0</v>
      </c>
      <c r="Z744" s="99">
        <f>COUNTIFS(通讯通路门店!$S:$S,$G744,通讯通路门店!$J:$J,"VIVO体验店")</f>
        <v>0</v>
      </c>
      <c r="AA744" s="99">
        <f>COUNTIFS(通讯通路门店!$S:$S,$G744,通讯通路门店!$J:$J,"OPPO体验店")</f>
        <v>0</v>
      </c>
      <c r="AB744" s="99">
        <f>COUNTIFS(通讯通路门店!$S:$S,$G744,通讯通路门店!$J:$J,"华为授权体验店")+COUNTIFS(通讯通路门店!$S:$S,$G744,通讯通路门店!$J:$J,"华为堡垒店")</f>
        <v>0</v>
      </c>
      <c r="AC744" s="99">
        <f>COUNTIFS(通讯通路门店!$S:$S,$G744,通讯通路门店!$J:$J,"小米体验店")</f>
        <v>0</v>
      </c>
      <c r="AD744" s="99">
        <f>COUNTIFS(通讯通路门店!$S:$S,$G744,通讯通路门店!$J:$J,"苹果体验店")</f>
        <v>0</v>
      </c>
      <c r="AE744" s="99">
        <f>COUNTIFS(通讯通路门店!$S:$S,$G744,通讯通路门店!$J:$J,"其他品牌专卖店")</f>
        <v>0</v>
      </c>
      <c r="AF744" s="99">
        <f>SUMIFS(通讯通路门店!$BI:$BI,通讯通路门店!$S:$S,$G744)</f>
        <v>0</v>
      </c>
      <c r="AG744" s="99">
        <f>SUMIFS(通讯通路门店!$BH:$BH,通讯通路门店!$S:$S,$G744)</f>
        <v>0</v>
      </c>
      <c r="AH744" s="99">
        <f t="shared" si="56"/>
        <v>0</v>
      </c>
      <c r="AI744" s="99">
        <f>SUMIFS(通讯通路门店!$BB:$BB,通讯通路门店!$S:$S,$G744)</f>
        <v>0</v>
      </c>
      <c r="AJ744" s="99">
        <f>SUMIFS(通讯通路门店!$BE:$BE,通讯通路门店!$S:$S,$G744)</f>
        <v>0</v>
      </c>
      <c r="AK744" s="99">
        <f>SUMIFS(通讯通路门店!$BG:$BG,通讯通路门店!$S:$S,$G744)</f>
        <v>0</v>
      </c>
      <c r="AL744" s="99">
        <f>SUMIFS(通讯通路门店!$BC:$BC,通讯通路门店!$S:$S,$G744)</f>
        <v>0</v>
      </c>
      <c r="AM744" s="99">
        <f>SUMIFS(通讯通路门店!$BD:$BD,通讯通路门店!$S:$S,$G744)</f>
        <v>0</v>
      </c>
      <c r="AN744" s="99">
        <f>SUMIFS(通讯通路门店!$BF:$BF,通讯通路门店!$S:$S,$G744)</f>
        <v>0</v>
      </c>
      <c r="AO744" s="99">
        <f t="shared" si="57"/>
        <v>0</v>
      </c>
      <c r="AP744" s="99">
        <f>SUMIFS(通讯通路门店!$K:$K,通讯通路门店!$S:$S,$G744)</f>
        <v>0</v>
      </c>
      <c r="AQ744" s="83"/>
      <c r="AR744" s="99">
        <f>SUMIFS(通讯通路门店!$T:$T,通讯通路门店!$S:$S,$G744)</f>
        <v>0</v>
      </c>
      <c r="AS744" s="99">
        <f>SUMIFS(通讯通路门店!$U:$U,通讯通路门店!$S:$S,$G744)</f>
        <v>0</v>
      </c>
      <c r="AT744" s="99">
        <f>SUMIFS(通讯通路门店!$V:$V,通讯通路门店!$S:$S,$G744)</f>
        <v>0</v>
      </c>
      <c r="AU744" s="99">
        <f>SUMIFS(通讯通路门店!$W:$W,通讯通路门店!$S:$S,$G744)</f>
        <v>0</v>
      </c>
      <c r="AV744" s="99">
        <f>SUMIFS(通讯通路门店!$Z:$Z,通讯通路门店!$S:$S,$G744)</f>
        <v>0</v>
      </c>
      <c r="AW744" s="99">
        <f>SUMIFS(通讯通路门店!$AB:$AB,通讯通路门店!$S:$S,$G744)</f>
        <v>0</v>
      </c>
      <c r="AX744" s="99">
        <f>SUMIFS(通讯通路门店!$X:$X,通讯通路门店!$S:$S,$G744)</f>
        <v>0</v>
      </c>
      <c r="AY744" s="99">
        <f>SUMIFS(通讯通路门店!$Y:$Y,通讯通路门店!$S:$S,$G744)</f>
        <v>0</v>
      </c>
      <c r="AZ744" s="99">
        <f>SUMIFS(通讯通路门店!$AA:$AA,通讯通路门店!$S:$S,$G744)</f>
        <v>0</v>
      </c>
      <c r="BA744" s="99">
        <f t="shared" si="58"/>
        <v>0</v>
      </c>
      <c r="BB744" s="99">
        <f t="shared" si="59"/>
        <v>0</v>
      </c>
      <c r="BC744" s="99">
        <f>SUMIFS(通讯通路门店!$W:$W,通讯通路门店!$S:$S,$G744,通讯通路门店!$J:$J,"荣耀体验店")+SUMIFS(通讯通路门店!$W:$W,通讯通路门店!$S:$S,$G744,通讯通路门店!$J:$J,"荣耀授权专卖店")</f>
        <v>0</v>
      </c>
      <c r="BD744" s="99">
        <f>SUMIFS(通讯通路门店!$Z:$Z,通讯通路门店!$S:$S,$G744,通讯通路门店!$J:$J,"VIVO体验店")</f>
        <v>0</v>
      </c>
      <c r="BE744" s="99">
        <f>SUMIFS(通讯通路门店!$AB:$AB,通讯通路门店!$S:$S,$G744,通讯通路门店!$J:$J,"OPPO体验店")</f>
        <v>0</v>
      </c>
      <c r="BF744" s="99">
        <f>SUMIFS(通讯通路门店!$X:$X,通讯通路门店!$S:$S,$G744,通讯通路门店!$J:$J,"华为授权体验店")+SUMIFS(通讯通路门店!$AA:$AA,通讯通路门店!$S:$S,$G744,通讯通路门店!$J:$J,"华为堡垒店")</f>
        <v>0</v>
      </c>
      <c r="BG744" s="99">
        <f>SUMIFS(通讯通路门店!$Y:$Y,通讯通路门店!$S:$S,$G744,通讯通路门店!$J:$J,"小米体验店")</f>
        <v>0</v>
      </c>
      <c r="BH744" s="99">
        <f>SUMIFS(通讯通路门店!$AA:$AA,通讯通路门店!$S:$S,$G744,通讯通路门店!$J:$J,"苹果体验店")</f>
        <v>0</v>
      </c>
      <c r="BI744" s="99">
        <f>SUMIFS(通讯通路门店!$K:$K,通讯通路门店!$S:$S,$G744,通讯通路门店!$J:$J,"其他品牌专卖店")</f>
        <v>0</v>
      </c>
      <c r="BJ744" s="99">
        <f>SUMIFS(通讯通路门店!$AC:$AC,通讯通路门店!$S:$S,$G744)</f>
        <v>0</v>
      </c>
      <c r="BK744" s="99">
        <f>SUMIFS(通讯通路门店!$AD:$AD,通讯通路门店!$S:$S,$G744)</f>
        <v>0</v>
      </c>
      <c r="BL744" s="99">
        <f>SUMIFS(通讯通路门店!$AE:$AE,通讯通路门店!$S:$S,$G744)</f>
        <v>0</v>
      </c>
      <c r="BM744" s="99">
        <f>SUMIFS(通讯通路门店!$AF:$AF,通讯通路门店!$S:$S,$G744)</f>
        <v>0</v>
      </c>
      <c r="BN744" s="99">
        <f>SUMIFS(通讯通路门店!$AG:$AG,通讯通路门店!$S:$S,$G744)</f>
        <v>0</v>
      </c>
      <c r="BO744" s="99">
        <f>SUMIFS(通讯通路门店!$AH:$AH,通讯通路门店!$S:$S,$G744)</f>
        <v>0</v>
      </c>
      <c r="BP744" s="99">
        <f>SUMIFS(通讯通路门店!$AI:$AI,通讯通路门店!$S:$S,$G744)</f>
        <v>0</v>
      </c>
      <c r="BQ744" s="83"/>
    </row>
    <row r="745" spans="1:69">
      <c r="A745" s="99" t="str">
        <f>IFERROR(_xlfn.XLOOKUP($G745,通讯通路门店!$S$4:$S$993933,通讯通路门店!$A$4:$A$993933,0,0),"")</f>
        <v/>
      </c>
      <c r="B745" s="99" t="str">
        <f>IFERROR(_xlfn.XLOOKUP($G745,通讯通路门店!$S$4:$S$993933,通讯通路门店!$B$4:$B$993933,0,0),"")</f>
        <v/>
      </c>
      <c r="C745" s="99" t="str">
        <f>IFERROR(_xlfn.XLOOKUP($G745,通讯通路门店!$S$4:$S$993933,通讯通路门店!$C$4:$C$993933,0,0),"")</f>
        <v/>
      </c>
      <c r="D745" s="99" t="str">
        <f>IFERROR(_xlfn.XLOOKUP($G745,通讯通路门店!$S$4:$S$993933,通讯通路门店!$D$4:$D$993933,0,0),"")</f>
        <v/>
      </c>
      <c r="E745" s="83"/>
      <c r="F745" s="83"/>
      <c r="G745" s="101" t="e">
        <v>#N/A</v>
      </c>
      <c r="H745" s="102" t="str">
        <f>IFERROR(_xlfn.XLOOKUP($G745,通讯通路门店!$S$4:$S$993933,通讯通路门店!$R$4:$R$993933,0,0),"")</f>
        <v/>
      </c>
      <c r="I745" s="83"/>
      <c r="J745" s="83"/>
      <c r="K745" s="83"/>
      <c r="L745" s="83"/>
      <c r="M745" s="83"/>
      <c r="N745" s="83"/>
      <c r="O745" s="83"/>
      <c r="P745" s="83"/>
      <c r="Q745" s="83"/>
      <c r="R745" s="83"/>
      <c r="S745" s="83"/>
      <c r="T745" s="83"/>
      <c r="U745" s="99">
        <f>COUNTIF(通讯通路门店!$S:$S,$G745)</f>
        <v>0</v>
      </c>
      <c r="V745" s="99">
        <f>COUNTIFS(通讯通路门店!$S:$S,$G745,通讯通路门店!$J:$J,"综合卖场")</f>
        <v>0</v>
      </c>
      <c r="W745" s="99">
        <f>SUMIFS(通讯通路门店!$AJ:$AJ,通讯通路门店!$S:$S,通讯客户沙盘!$G745)</f>
        <v>0</v>
      </c>
      <c r="X745" s="99">
        <f t="shared" si="55"/>
        <v>0</v>
      </c>
      <c r="Y745" s="99">
        <f>COUNTIFS(通讯通路门店!$S:$S,$G745,通讯通路门店!$J:$J,"荣耀体验店")+COUNTIFS(通讯通路门店!$S:$S,$G745,通讯通路门店!$J:$J,"荣耀授权专卖店")</f>
        <v>0</v>
      </c>
      <c r="Z745" s="99">
        <f>COUNTIFS(通讯通路门店!$S:$S,$G745,通讯通路门店!$J:$J,"VIVO体验店")</f>
        <v>0</v>
      </c>
      <c r="AA745" s="99">
        <f>COUNTIFS(通讯通路门店!$S:$S,$G745,通讯通路门店!$J:$J,"OPPO体验店")</f>
        <v>0</v>
      </c>
      <c r="AB745" s="99">
        <f>COUNTIFS(通讯通路门店!$S:$S,$G745,通讯通路门店!$J:$J,"华为授权体验店")+COUNTIFS(通讯通路门店!$S:$S,$G745,通讯通路门店!$J:$J,"华为堡垒店")</f>
        <v>0</v>
      </c>
      <c r="AC745" s="99">
        <f>COUNTIFS(通讯通路门店!$S:$S,$G745,通讯通路门店!$J:$J,"小米体验店")</f>
        <v>0</v>
      </c>
      <c r="AD745" s="99">
        <f>COUNTIFS(通讯通路门店!$S:$S,$G745,通讯通路门店!$J:$J,"苹果体验店")</f>
        <v>0</v>
      </c>
      <c r="AE745" s="99">
        <f>COUNTIFS(通讯通路门店!$S:$S,$G745,通讯通路门店!$J:$J,"其他品牌专卖店")</f>
        <v>0</v>
      </c>
      <c r="AF745" s="99">
        <f>SUMIFS(通讯通路门店!$BI:$BI,通讯通路门店!$S:$S,$G745)</f>
        <v>0</v>
      </c>
      <c r="AG745" s="99">
        <f>SUMIFS(通讯通路门店!$BH:$BH,通讯通路门店!$S:$S,$G745)</f>
        <v>0</v>
      </c>
      <c r="AH745" s="99">
        <f t="shared" si="56"/>
        <v>0</v>
      </c>
      <c r="AI745" s="99">
        <f>SUMIFS(通讯通路门店!$BB:$BB,通讯通路门店!$S:$S,$G745)</f>
        <v>0</v>
      </c>
      <c r="AJ745" s="99">
        <f>SUMIFS(通讯通路门店!$BE:$BE,通讯通路门店!$S:$S,$G745)</f>
        <v>0</v>
      </c>
      <c r="AK745" s="99">
        <f>SUMIFS(通讯通路门店!$BG:$BG,通讯通路门店!$S:$S,$G745)</f>
        <v>0</v>
      </c>
      <c r="AL745" s="99">
        <f>SUMIFS(通讯通路门店!$BC:$BC,通讯通路门店!$S:$S,$G745)</f>
        <v>0</v>
      </c>
      <c r="AM745" s="99">
        <f>SUMIFS(通讯通路门店!$BD:$BD,通讯通路门店!$S:$S,$G745)</f>
        <v>0</v>
      </c>
      <c r="AN745" s="99">
        <f>SUMIFS(通讯通路门店!$BF:$BF,通讯通路门店!$S:$S,$G745)</f>
        <v>0</v>
      </c>
      <c r="AO745" s="99">
        <f t="shared" si="57"/>
        <v>0</v>
      </c>
      <c r="AP745" s="99">
        <f>SUMIFS(通讯通路门店!$K:$K,通讯通路门店!$S:$S,$G745)</f>
        <v>0</v>
      </c>
      <c r="AQ745" s="83"/>
      <c r="AR745" s="99">
        <f>SUMIFS(通讯通路门店!$T:$T,通讯通路门店!$S:$S,$G745)</f>
        <v>0</v>
      </c>
      <c r="AS745" s="99">
        <f>SUMIFS(通讯通路门店!$U:$U,通讯通路门店!$S:$S,$G745)</f>
        <v>0</v>
      </c>
      <c r="AT745" s="99">
        <f>SUMIFS(通讯通路门店!$V:$V,通讯通路门店!$S:$S,$G745)</f>
        <v>0</v>
      </c>
      <c r="AU745" s="99">
        <f>SUMIFS(通讯通路门店!$W:$W,通讯通路门店!$S:$S,$G745)</f>
        <v>0</v>
      </c>
      <c r="AV745" s="99">
        <f>SUMIFS(通讯通路门店!$Z:$Z,通讯通路门店!$S:$S,$G745)</f>
        <v>0</v>
      </c>
      <c r="AW745" s="99">
        <f>SUMIFS(通讯通路门店!$AB:$AB,通讯通路门店!$S:$S,$G745)</f>
        <v>0</v>
      </c>
      <c r="AX745" s="99">
        <f>SUMIFS(通讯通路门店!$X:$X,通讯通路门店!$S:$S,$G745)</f>
        <v>0</v>
      </c>
      <c r="AY745" s="99">
        <f>SUMIFS(通讯通路门店!$Y:$Y,通讯通路门店!$S:$S,$G745)</f>
        <v>0</v>
      </c>
      <c r="AZ745" s="99">
        <f>SUMIFS(通讯通路门店!$AA:$AA,通讯通路门店!$S:$S,$G745)</f>
        <v>0</v>
      </c>
      <c r="BA745" s="99">
        <f t="shared" si="58"/>
        <v>0</v>
      </c>
      <c r="BB745" s="99">
        <f t="shared" si="59"/>
        <v>0</v>
      </c>
      <c r="BC745" s="99">
        <f>SUMIFS(通讯通路门店!$W:$W,通讯通路门店!$S:$S,$G745,通讯通路门店!$J:$J,"荣耀体验店")+SUMIFS(通讯通路门店!$W:$W,通讯通路门店!$S:$S,$G745,通讯通路门店!$J:$J,"荣耀授权专卖店")</f>
        <v>0</v>
      </c>
      <c r="BD745" s="99">
        <f>SUMIFS(通讯通路门店!$Z:$Z,通讯通路门店!$S:$S,$G745,通讯通路门店!$J:$J,"VIVO体验店")</f>
        <v>0</v>
      </c>
      <c r="BE745" s="99">
        <f>SUMIFS(通讯通路门店!$AB:$AB,通讯通路门店!$S:$S,$G745,通讯通路门店!$J:$J,"OPPO体验店")</f>
        <v>0</v>
      </c>
      <c r="BF745" s="99">
        <f>SUMIFS(通讯通路门店!$X:$X,通讯通路门店!$S:$S,$G745,通讯通路门店!$J:$J,"华为授权体验店")+SUMIFS(通讯通路门店!$AA:$AA,通讯通路门店!$S:$S,$G745,通讯通路门店!$J:$J,"华为堡垒店")</f>
        <v>0</v>
      </c>
      <c r="BG745" s="99">
        <f>SUMIFS(通讯通路门店!$Y:$Y,通讯通路门店!$S:$S,$G745,通讯通路门店!$J:$J,"小米体验店")</f>
        <v>0</v>
      </c>
      <c r="BH745" s="99">
        <f>SUMIFS(通讯通路门店!$AA:$AA,通讯通路门店!$S:$S,$G745,通讯通路门店!$J:$J,"苹果体验店")</f>
        <v>0</v>
      </c>
      <c r="BI745" s="99">
        <f>SUMIFS(通讯通路门店!$K:$K,通讯通路门店!$S:$S,$G745,通讯通路门店!$J:$J,"其他品牌专卖店")</f>
        <v>0</v>
      </c>
      <c r="BJ745" s="99">
        <f>SUMIFS(通讯通路门店!$AC:$AC,通讯通路门店!$S:$S,$G745)</f>
        <v>0</v>
      </c>
      <c r="BK745" s="99">
        <f>SUMIFS(通讯通路门店!$AD:$AD,通讯通路门店!$S:$S,$G745)</f>
        <v>0</v>
      </c>
      <c r="BL745" s="99">
        <f>SUMIFS(通讯通路门店!$AE:$AE,通讯通路门店!$S:$S,$G745)</f>
        <v>0</v>
      </c>
      <c r="BM745" s="99">
        <f>SUMIFS(通讯通路门店!$AF:$AF,通讯通路门店!$S:$S,$G745)</f>
        <v>0</v>
      </c>
      <c r="BN745" s="99">
        <f>SUMIFS(通讯通路门店!$AG:$AG,通讯通路门店!$S:$S,$G745)</f>
        <v>0</v>
      </c>
      <c r="BO745" s="99">
        <f>SUMIFS(通讯通路门店!$AH:$AH,通讯通路门店!$S:$S,$G745)</f>
        <v>0</v>
      </c>
      <c r="BP745" s="99">
        <f>SUMIFS(通讯通路门店!$AI:$AI,通讯通路门店!$S:$S,$G745)</f>
        <v>0</v>
      </c>
      <c r="BQ745" s="83"/>
    </row>
    <row r="746" spans="1:69">
      <c r="A746" s="99" t="str">
        <f>IFERROR(_xlfn.XLOOKUP($G746,通讯通路门店!$S$4:$S$993933,通讯通路门店!$A$4:$A$993933,0,0),"")</f>
        <v/>
      </c>
      <c r="B746" s="99" t="str">
        <f>IFERROR(_xlfn.XLOOKUP($G746,通讯通路门店!$S$4:$S$993933,通讯通路门店!$B$4:$B$993933,0,0),"")</f>
        <v/>
      </c>
      <c r="C746" s="99" t="str">
        <f>IFERROR(_xlfn.XLOOKUP($G746,通讯通路门店!$S$4:$S$993933,通讯通路门店!$C$4:$C$993933,0,0),"")</f>
        <v/>
      </c>
      <c r="D746" s="99" t="str">
        <f>IFERROR(_xlfn.XLOOKUP($G746,通讯通路门店!$S$4:$S$993933,通讯通路门店!$D$4:$D$993933,0,0),"")</f>
        <v/>
      </c>
      <c r="E746" s="83"/>
      <c r="F746" s="83"/>
      <c r="G746" s="101" t="e">
        <v>#N/A</v>
      </c>
      <c r="H746" s="102" t="str">
        <f>IFERROR(_xlfn.XLOOKUP($G746,通讯通路门店!$S$4:$S$993933,通讯通路门店!$R$4:$R$993933,0,0),"")</f>
        <v/>
      </c>
      <c r="I746" s="83"/>
      <c r="J746" s="83"/>
      <c r="K746" s="83"/>
      <c r="L746" s="83"/>
      <c r="M746" s="83"/>
      <c r="N746" s="83"/>
      <c r="O746" s="83"/>
      <c r="P746" s="83"/>
      <c r="Q746" s="83"/>
      <c r="R746" s="83"/>
      <c r="S746" s="83"/>
      <c r="T746" s="83"/>
      <c r="U746" s="99">
        <f>COUNTIF(通讯通路门店!$S:$S,$G746)</f>
        <v>0</v>
      </c>
      <c r="V746" s="99">
        <f>COUNTIFS(通讯通路门店!$S:$S,$G746,通讯通路门店!$J:$J,"综合卖场")</f>
        <v>0</v>
      </c>
      <c r="W746" s="99">
        <f>SUMIFS(通讯通路门店!$AJ:$AJ,通讯通路门店!$S:$S,通讯客户沙盘!$G746)</f>
        <v>0</v>
      </c>
      <c r="X746" s="99">
        <f t="shared" si="55"/>
        <v>0</v>
      </c>
      <c r="Y746" s="99">
        <f>COUNTIFS(通讯通路门店!$S:$S,$G746,通讯通路门店!$J:$J,"荣耀体验店")+COUNTIFS(通讯通路门店!$S:$S,$G746,通讯通路门店!$J:$J,"荣耀授权专卖店")</f>
        <v>0</v>
      </c>
      <c r="Z746" s="99">
        <f>COUNTIFS(通讯通路门店!$S:$S,$G746,通讯通路门店!$J:$J,"VIVO体验店")</f>
        <v>0</v>
      </c>
      <c r="AA746" s="99">
        <f>COUNTIFS(通讯通路门店!$S:$S,$G746,通讯通路门店!$J:$J,"OPPO体验店")</f>
        <v>0</v>
      </c>
      <c r="AB746" s="99">
        <f>COUNTIFS(通讯通路门店!$S:$S,$G746,通讯通路门店!$J:$J,"华为授权体验店")+COUNTIFS(通讯通路门店!$S:$S,$G746,通讯通路门店!$J:$J,"华为堡垒店")</f>
        <v>0</v>
      </c>
      <c r="AC746" s="99">
        <f>COUNTIFS(通讯通路门店!$S:$S,$G746,通讯通路门店!$J:$J,"小米体验店")</f>
        <v>0</v>
      </c>
      <c r="AD746" s="99">
        <f>COUNTIFS(通讯通路门店!$S:$S,$G746,通讯通路门店!$J:$J,"苹果体验店")</f>
        <v>0</v>
      </c>
      <c r="AE746" s="99">
        <f>COUNTIFS(通讯通路门店!$S:$S,$G746,通讯通路门店!$J:$J,"其他品牌专卖店")</f>
        <v>0</v>
      </c>
      <c r="AF746" s="99">
        <f>SUMIFS(通讯通路门店!$BI:$BI,通讯通路门店!$S:$S,$G746)</f>
        <v>0</v>
      </c>
      <c r="AG746" s="99">
        <f>SUMIFS(通讯通路门店!$BH:$BH,通讯通路门店!$S:$S,$G746)</f>
        <v>0</v>
      </c>
      <c r="AH746" s="99">
        <f t="shared" si="56"/>
        <v>0</v>
      </c>
      <c r="AI746" s="99">
        <f>SUMIFS(通讯通路门店!$BB:$BB,通讯通路门店!$S:$S,$G746)</f>
        <v>0</v>
      </c>
      <c r="AJ746" s="99">
        <f>SUMIFS(通讯通路门店!$BE:$BE,通讯通路门店!$S:$S,$G746)</f>
        <v>0</v>
      </c>
      <c r="AK746" s="99">
        <f>SUMIFS(通讯通路门店!$BG:$BG,通讯通路门店!$S:$S,$G746)</f>
        <v>0</v>
      </c>
      <c r="AL746" s="99">
        <f>SUMIFS(通讯通路门店!$BC:$BC,通讯通路门店!$S:$S,$G746)</f>
        <v>0</v>
      </c>
      <c r="AM746" s="99">
        <f>SUMIFS(通讯通路门店!$BD:$BD,通讯通路门店!$S:$S,$G746)</f>
        <v>0</v>
      </c>
      <c r="AN746" s="99">
        <f>SUMIFS(通讯通路门店!$BF:$BF,通讯通路门店!$S:$S,$G746)</f>
        <v>0</v>
      </c>
      <c r="AO746" s="99">
        <f t="shared" si="57"/>
        <v>0</v>
      </c>
      <c r="AP746" s="99">
        <f>SUMIFS(通讯通路门店!$K:$K,通讯通路门店!$S:$S,$G746)</f>
        <v>0</v>
      </c>
      <c r="AQ746" s="83"/>
      <c r="AR746" s="99">
        <f>SUMIFS(通讯通路门店!$T:$T,通讯通路门店!$S:$S,$G746)</f>
        <v>0</v>
      </c>
      <c r="AS746" s="99">
        <f>SUMIFS(通讯通路门店!$U:$U,通讯通路门店!$S:$S,$G746)</f>
        <v>0</v>
      </c>
      <c r="AT746" s="99">
        <f>SUMIFS(通讯通路门店!$V:$V,通讯通路门店!$S:$S,$G746)</f>
        <v>0</v>
      </c>
      <c r="AU746" s="99">
        <f>SUMIFS(通讯通路门店!$W:$W,通讯通路门店!$S:$S,$G746)</f>
        <v>0</v>
      </c>
      <c r="AV746" s="99">
        <f>SUMIFS(通讯通路门店!$Z:$Z,通讯通路门店!$S:$S,$G746)</f>
        <v>0</v>
      </c>
      <c r="AW746" s="99">
        <f>SUMIFS(通讯通路门店!$AB:$AB,通讯通路门店!$S:$S,$G746)</f>
        <v>0</v>
      </c>
      <c r="AX746" s="99">
        <f>SUMIFS(通讯通路门店!$X:$X,通讯通路门店!$S:$S,$G746)</f>
        <v>0</v>
      </c>
      <c r="AY746" s="99">
        <f>SUMIFS(通讯通路门店!$Y:$Y,通讯通路门店!$S:$S,$G746)</f>
        <v>0</v>
      </c>
      <c r="AZ746" s="99">
        <f>SUMIFS(通讯通路门店!$AA:$AA,通讯通路门店!$S:$S,$G746)</f>
        <v>0</v>
      </c>
      <c r="BA746" s="99">
        <f t="shared" si="58"/>
        <v>0</v>
      </c>
      <c r="BB746" s="99">
        <f t="shared" si="59"/>
        <v>0</v>
      </c>
      <c r="BC746" s="99">
        <f>SUMIFS(通讯通路门店!$W:$W,通讯通路门店!$S:$S,$G746,通讯通路门店!$J:$J,"荣耀体验店")+SUMIFS(通讯通路门店!$W:$W,通讯通路门店!$S:$S,$G746,通讯通路门店!$J:$J,"荣耀授权专卖店")</f>
        <v>0</v>
      </c>
      <c r="BD746" s="99">
        <f>SUMIFS(通讯通路门店!$Z:$Z,通讯通路门店!$S:$S,$G746,通讯通路门店!$J:$J,"VIVO体验店")</f>
        <v>0</v>
      </c>
      <c r="BE746" s="99">
        <f>SUMIFS(通讯通路门店!$AB:$AB,通讯通路门店!$S:$S,$G746,通讯通路门店!$J:$J,"OPPO体验店")</f>
        <v>0</v>
      </c>
      <c r="BF746" s="99">
        <f>SUMIFS(通讯通路门店!$X:$X,通讯通路门店!$S:$S,$G746,通讯通路门店!$J:$J,"华为授权体验店")+SUMIFS(通讯通路门店!$AA:$AA,通讯通路门店!$S:$S,$G746,通讯通路门店!$J:$J,"华为堡垒店")</f>
        <v>0</v>
      </c>
      <c r="BG746" s="99">
        <f>SUMIFS(通讯通路门店!$Y:$Y,通讯通路门店!$S:$S,$G746,通讯通路门店!$J:$J,"小米体验店")</f>
        <v>0</v>
      </c>
      <c r="BH746" s="99">
        <f>SUMIFS(通讯通路门店!$AA:$AA,通讯通路门店!$S:$S,$G746,通讯通路门店!$J:$J,"苹果体验店")</f>
        <v>0</v>
      </c>
      <c r="BI746" s="99">
        <f>SUMIFS(通讯通路门店!$K:$K,通讯通路门店!$S:$S,$G746,通讯通路门店!$J:$J,"其他品牌专卖店")</f>
        <v>0</v>
      </c>
      <c r="BJ746" s="99">
        <f>SUMIFS(通讯通路门店!$AC:$AC,通讯通路门店!$S:$S,$G746)</f>
        <v>0</v>
      </c>
      <c r="BK746" s="99">
        <f>SUMIFS(通讯通路门店!$AD:$AD,通讯通路门店!$S:$S,$G746)</f>
        <v>0</v>
      </c>
      <c r="BL746" s="99">
        <f>SUMIFS(通讯通路门店!$AE:$AE,通讯通路门店!$S:$S,$G746)</f>
        <v>0</v>
      </c>
      <c r="BM746" s="99">
        <f>SUMIFS(通讯通路门店!$AF:$AF,通讯通路门店!$S:$S,$G746)</f>
        <v>0</v>
      </c>
      <c r="BN746" s="99">
        <f>SUMIFS(通讯通路门店!$AG:$AG,通讯通路门店!$S:$S,$G746)</f>
        <v>0</v>
      </c>
      <c r="BO746" s="99">
        <f>SUMIFS(通讯通路门店!$AH:$AH,通讯通路门店!$S:$S,$G746)</f>
        <v>0</v>
      </c>
      <c r="BP746" s="99">
        <f>SUMIFS(通讯通路门店!$AI:$AI,通讯通路门店!$S:$S,$G746)</f>
        <v>0</v>
      </c>
      <c r="BQ746" s="83"/>
    </row>
    <row r="747" spans="1:69">
      <c r="A747" s="99" t="str">
        <f>IFERROR(_xlfn.XLOOKUP($G747,通讯通路门店!$S$4:$S$993933,通讯通路门店!$A$4:$A$993933,0,0),"")</f>
        <v/>
      </c>
      <c r="B747" s="99" t="str">
        <f>IFERROR(_xlfn.XLOOKUP($G747,通讯通路门店!$S$4:$S$993933,通讯通路门店!$B$4:$B$993933,0,0),"")</f>
        <v/>
      </c>
      <c r="C747" s="99" t="str">
        <f>IFERROR(_xlfn.XLOOKUP($G747,通讯通路门店!$S$4:$S$993933,通讯通路门店!$C$4:$C$993933,0,0),"")</f>
        <v/>
      </c>
      <c r="D747" s="99" t="str">
        <f>IFERROR(_xlfn.XLOOKUP($G747,通讯通路门店!$S$4:$S$993933,通讯通路门店!$D$4:$D$993933,0,0),"")</f>
        <v/>
      </c>
      <c r="E747" s="83"/>
      <c r="F747" s="83"/>
      <c r="G747" s="101" t="e">
        <v>#N/A</v>
      </c>
      <c r="H747" s="102" t="str">
        <f>IFERROR(_xlfn.XLOOKUP($G747,通讯通路门店!$S$4:$S$993933,通讯通路门店!$R$4:$R$993933,0,0),"")</f>
        <v/>
      </c>
      <c r="I747" s="83"/>
      <c r="J747" s="83"/>
      <c r="K747" s="83"/>
      <c r="L747" s="83"/>
      <c r="M747" s="83"/>
      <c r="N747" s="83"/>
      <c r="O747" s="83"/>
      <c r="P747" s="83"/>
      <c r="Q747" s="83"/>
      <c r="R747" s="83"/>
      <c r="S747" s="83"/>
      <c r="T747" s="83"/>
      <c r="U747" s="99">
        <f>COUNTIF(通讯通路门店!$S:$S,$G747)</f>
        <v>0</v>
      </c>
      <c r="V747" s="99">
        <f>COUNTIFS(通讯通路门店!$S:$S,$G747,通讯通路门店!$J:$J,"综合卖场")</f>
        <v>0</v>
      </c>
      <c r="W747" s="99">
        <f>SUMIFS(通讯通路门店!$AJ:$AJ,通讯通路门店!$S:$S,通讯客户沙盘!$G747)</f>
        <v>0</v>
      </c>
      <c r="X747" s="99">
        <f t="shared" si="55"/>
        <v>0</v>
      </c>
      <c r="Y747" s="99">
        <f>COUNTIFS(通讯通路门店!$S:$S,$G747,通讯通路门店!$J:$J,"荣耀体验店")+COUNTIFS(通讯通路门店!$S:$S,$G747,通讯通路门店!$J:$J,"荣耀授权专卖店")</f>
        <v>0</v>
      </c>
      <c r="Z747" s="99">
        <f>COUNTIFS(通讯通路门店!$S:$S,$G747,通讯通路门店!$J:$J,"VIVO体验店")</f>
        <v>0</v>
      </c>
      <c r="AA747" s="99">
        <f>COUNTIFS(通讯通路门店!$S:$S,$G747,通讯通路门店!$J:$J,"OPPO体验店")</f>
        <v>0</v>
      </c>
      <c r="AB747" s="99">
        <f>COUNTIFS(通讯通路门店!$S:$S,$G747,通讯通路门店!$J:$J,"华为授权体验店")+COUNTIFS(通讯通路门店!$S:$S,$G747,通讯通路门店!$J:$J,"华为堡垒店")</f>
        <v>0</v>
      </c>
      <c r="AC747" s="99">
        <f>COUNTIFS(通讯通路门店!$S:$S,$G747,通讯通路门店!$J:$J,"小米体验店")</f>
        <v>0</v>
      </c>
      <c r="AD747" s="99">
        <f>COUNTIFS(通讯通路门店!$S:$S,$G747,通讯通路门店!$J:$J,"苹果体验店")</f>
        <v>0</v>
      </c>
      <c r="AE747" s="99">
        <f>COUNTIFS(通讯通路门店!$S:$S,$G747,通讯通路门店!$J:$J,"其他品牌专卖店")</f>
        <v>0</v>
      </c>
      <c r="AF747" s="99">
        <f>SUMIFS(通讯通路门店!$BI:$BI,通讯通路门店!$S:$S,$G747)</f>
        <v>0</v>
      </c>
      <c r="AG747" s="99">
        <f>SUMIFS(通讯通路门店!$BH:$BH,通讯通路门店!$S:$S,$G747)</f>
        <v>0</v>
      </c>
      <c r="AH747" s="99">
        <f t="shared" si="56"/>
        <v>0</v>
      </c>
      <c r="AI747" s="99">
        <f>SUMIFS(通讯通路门店!$BB:$BB,通讯通路门店!$S:$S,$G747)</f>
        <v>0</v>
      </c>
      <c r="AJ747" s="99">
        <f>SUMIFS(通讯通路门店!$BE:$BE,通讯通路门店!$S:$S,$G747)</f>
        <v>0</v>
      </c>
      <c r="AK747" s="99">
        <f>SUMIFS(通讯通路门店!$BG:$BG,通讯通路门店!$S:$S,$G747)</f>
        <v>0</v>
      </c>
      <c r="AL747" s="99">
        <f>SUMIFS(通讯通路门店!$BC:$BC,通讯通路门店!$S:$S,$G747)</f>
        <v>0</v>
      </c>
      <c r="AM747" s="99">
        <f>SUMIFS(通讯通路门店!$BD:$BD,通讯通路门店!$S:$S,$G747)</f>
        <v>0</v>
      </c>
      <c r="AN747" s="99">
        <f>SUMIFS(通讯通路门店!$BF:$BF,通讯通路门店!$S:$S,$G747)</f>
        <v>0</v>
      </c>
      <c r="AO747" s="99">
        <f t="shared" si="57"/>
        <v>0</v>
      </c>
      <c r="AP747" s="99">
        <f>SUMIFS(通讯通路门店!$K:$K,通讯通路门店!$S:$S,$G747)</f>
        <v>0</v>
      </c>
      <c r="AQ747" s="83"/>
      <c r="AR747" s="99">
        <f>SUMIFS(通讯通路门店!$T:$T,通讯通路门店!$S:$S,$G747)</f>
        <v>0</v>
      </c>
      <c r="AS747" s="99">
        <f>SUMIFS(通讯通路门店!$U:$U,通讯通路门店!$S:$S,$G747)</f>
        <v>0</v>
      </c>
      <c r="AT747" s="99">
        <f>SUMIFS(通讯通路门店!$V:$V,通讯通路门店!$S:$S,$G747)</f>
        <v>0</v>
      </c>
      <c r="AU747" s="99">
        <f>SUMIFS(通讯通路门店!$W:$W,通讯通路门店!$S:$S,$G747)</f>
        <v>0</v>
      </c>
      <c r="AV747" s="99">
        <f>SUMIFS(通讯通路门店!$Z:$Z,通讯通路门店!$S:$S,$G747)</f>
        <v>0</v>
      </c>
      <c r="AW747" s="99">
        <f>SUMIFS(通讯通路门店!$AB:$AB,通讯通路门店!$S:$S,$G747)</f>
        <v>0</v>
      </c>
      <c r="AX747" s="99">
        <f>SUMIFS(通讯通路门店!$X:$X,通讯通路门店!$S:$S,$G747)</f>
        <v>0</v>
      </c>
      <c r="AY747" s="99">
        <f>SUMIFS(通讯通路门店!$Y:$Y,通讯通路门店!$S:$S,$G747)</f>
        <v>0</v>
      </c>
      <c r="AZ747" s="99">
        <f>SUMIFS(通讯通路门店!$AA:$AA,通讯通路门店!$S:$S,$G747)</f>
        <v>0</v>
      </c>
      <c r="BA747" s="99">
        <f t="shared" si="58"/>
        <v>0</v>
      </c>
      <c r="BB747" s="99">
        <f t="shared" si="59"/>
        <v>0</v>
      </c>
      <c r="BC747" s="99">
        <f>SUMIFS(通讯通路门店!$W:$W,通讯通路门店!$S:$S,$G747,通讯通路门店!$J:$J,"荣耀体验店")+SUMIFS(通讯通路门店!$W:$W,通讯通路门店!$S:$S,$G747,通讯通路门店!$J:$J,"荣耀授权专卖店")</f>
        <v>0</v>
      </c>
      <c r="BD747" s="99">
        <f>SUMIFS(通讯通路门店!$Z:$Z,通讯通路门店!$S:$S,$G747,通讯通路门店!$J:$J,"VIVO体验店")</f>
        <v>0</v>
      </c>
      <c r="BE747" s="99">
        <f>SUMIFS(通讯通路门店!$AB:$AB,通讯通路门店!$S:$S,$G747,通讯通路门店!$J:$J,"OPPO体验店")</f>
        <v>0</v>
      </c>
      <c r="BF747" s="99">
        <f>SUMIFS(通讯通路门店!$X:$X,通讯通路门店!$S:$S,$G747,通讯通路门店!$J:$J,"华为授权体验店")+SUMIFS(通讯通路门店!$AA:$AA,通讯通路门店!$S:$S,$G747,通讯通路门店!$J:$J,"华为堡垒店")</f>
        <v>0</v>
      </c>
      <c r="BG747" s="99">
        <f>SUMIFS(通讯通路门店!$Y:$Y,通讯通路门店!$S:$S,$G747,通讯通路门店!$J:$J,"小米体验店")</f>
        <v>0</v>
      </c>
      <c r="BH747" s="99">
        <f>SUMIFS(通讯通路门店!$AA:$AA,通讯通路门店!$S:$S,$G747,通讯通路门店!$J:$J,"苹果体验店")</f>
        <v>0</v>
      </c>
      <c r="BI747" s="99">
        <f>SUMIFS(通讯通路门店!$K:$K,通讯通路门店!$S:$S,$G747,通讯通路门店!$J:$J,"其他品牌专卖店")</f>
        <v>0</v>
      </c>
      <c r="BJ747" s="99">
        <f>SUMIFS(通讯通路门店!$AC:$AC,通讯通路门店!$S:$S,$G747)</f>
        <v>0</v>
      </c>
      <c r="BK747" s="99">
        <f>SUMIFS(通讯通路门店!$AD:$AD,通讯通路门店!$S:$S,$G747)</f>
        <v>0</v>
      </c>
      <c r="BL747" s="99">
        <f>SUMIFS(通讯通路门店!$AE:$AE,通讯通路门店!$S:$S,$G747)</f>
        <v>0</v>
      </c>
      <c r="BM747" s="99">
        <f>SUMIFS(通讯通路门店!$AF:$AF,通讯通路门店!$S:$S,$G747)</f>
        <v>0</v>
      </c>
      <c r="BN747" s="99">
        <f>SUMIFS(通讯通路门店!$AG:$AG,通讯通路门店!$S:$S,$G747)</f>
        <v>0</v>
      </c>
      <c r="BO747" s="99">
        <f>SUMIFS(通讯通路门店!$AH:$AH,通讯通路门店!$S:$S,$G747)</f>
        <v>0</v>
      </c>
      <c r="BP747" s="99">
        <f>SUMIFS(通讯通路门店!$AI:$AI,通讯通路门店!$S:$S,$G747)</f>
        <v>0</v>
      </c>
      <c r="BQ747" s="83"/>
    </row>
    <row r="748" spans="1:69">
      <c r="A748" s="99" t="str">
        <f>IFERROR(_xlfn.XLOOKUP($G748,通讯通路门店!$S$4:$S$993933,通讯通路门店!$A$4:$A$993933,0,0),"")</f>
        <v/>
      </c>
      <c r="B748" s="99" t="str">
        <f>IFERROR(_xlfn.XLOOKUP($G748,通讯通路门店!$S$4:$S$993933,通讯通路门店!$B$4:$B$993933,0,0),"")</f>
        <v/>
      </c>
      <c r="C748" s="99" t="str">
        <f>IFERROR(_xlfn.XLOOKUP($G748,通讯通路门店!$S$4:$S$993933,通讯通路门店!$C$4:$C$993933,0,0),"")</f>
        <v/>
      </c>
      <c r="D748" s="99" t="str">
        <f>IFERROR(_xlfn.XLOOKUP($G748,通讯通路门店!$S$4:$S$993933,通讯通路门店!$D$4:$D$993933,0,0),"")</f>
        <v/>
      </c>
      <c r="E748" s="83"/>
      <c r="F748" s="83"/>
      <c r="G748" s="101" t="e">
        <v>#N/A</v>
      </c>
      <c r="H748" s="102" t="str">
        <f>IFERROR(_xlfn.XLOOKUP($G748,通讯通路门店!$S$4:$S$993933,通讯通路门店!$R$4:$R$993933,0,0),"")</f>
        <v/>
      </c>
      <c r="I748" s="83"/>
      <c r="J748" s="83"/>
      <c r="K748" s="83"/>
      <c r="L748" s="83"/>
      <c r="M748" s="83"/>
      <c r="N748" s="83"/>
      <c r="O748" s="83"/>
      <c r="P748" s="83"/>
      <c r="Q748" s="83"/>
      <c r="R748" s="83"/>
      <c r="S748" s="83"/>
      <c r="T748" s="83"/>
      <c r="U748" s="99">
        <f>COUNTIF(通讯通路门店!$S:$S,$G748)</f>
        <v>0</v>
      </c>
      <c r="V748" s="99">
        <f>COUNTIFS(通讯通路门店!$S:$S,$G748,通讯通路门店!$J:$J,"综合卖场")</f>
        <v>0</v>
      </c>
      <c r="W748" s="99">
        <f>SUMIFS(通讯通路门店!$AJ:$AJ,通讯通路门店!$S:$S,通讯客户沙盘!$G748)</f>
        <v>0</v>
      </c>
      <c r="X748" s="99">
        <f t="shared" si="55"/>
        <v>0</v>
      </c>
      <c r="Y748" s="99">
        <f>COUNTIFS(通讯通路门店!$S:$S,$G748,通讯通路门店!$J:$J,"荣耀体验店")+COUNTIFS(通讯通路门店!$S:$S,$G748,通讯通路门店!$J:$J,"荣耀授权专卖店")</f>
        <v>0</v>
      </c>
      <c r="Z748" s="99">
        <f>COUNTIFS(通讯通路门店!$S:$S,$G748,通讯通路门店!$J:$J,"VIVO体验店")</f>
        <v>0</v>
      </c>
      <c r="AA748" s="99">
        <f>COUNTIFS(通讯通路门店!$S:$S,$G748,通讯通路门店!$J:$J,"OPPO体验店")</f>
        <v>0</v>
      </c>
      <c r="AB748" s="99">
        <f>COUNTIFS(通讯通路门店!$S:$S,$G748,通讯通路门店!$J:$J,"华为授权体验店")+COUNTIFS(通讯通路门店!$S:$S,$G748,通讯通路门店!$J:$J,"华为堡垒店")</f>
        <v>0</v>
      </c>
      <c r="AC748" s="99">
        <f>COUNTIFS(通讯通路门店!$S:$S,$G748,通讯通路门店!$J:$J,"小米体验店")</f>
        <v>0</v>
      </c>
      <c r="AD748" s="99">
        <f>COUNTIFS(通讯通路门店!$S:$S,$G748,通讯通路门店!$J:$J,"苹果体验店")</f>
        <v>0</v>
      </c>
      <c r="AE748" s="99">
        <f>COUNTIFS(通讯通路门店!$S:$S,$G748,通讯通路门店!$J:$J,"其他品牌专卖店")</f>
        <v>0</v>
      </c>
      <c r="AF748" s="99">
        <f>SUMIFS(通讯通路门店!$BI:$BI,通讯通路门店!$S:$S,$G748)</f>
        <v>0</v>
      </c>
      <c r="AG748" s="99">
        <f>SUMIFS(通讯通路门店!$BH:$BH,通讯通路门店!$S:$S,$G748)</f>
        <v>0</v>
      </c>
      <c r="AH748" s="99">
        <f t="shared" si="56"/>
        <v>0</v>
      </c>
      <c r="AI748" s="99">
        <f>SUMIFS(通讯通路门店!$BB:$BB,通讯通路门店!$S:$S,$G748)</f>
        <v>0</v>
      </c>
      <c r="AJ748" s="99">
        <f>SUMIFS(通讯通路门店!$BE:$BE,通讯通路门店!$S:$S,$G748)</f>
        <v>0</v>
      </c>
      <c r="AK748" s="99">
        <f>SUMIFS(通讯通路门店!$BG:$BG,通讯通路门店!$S:$S,$G748)</f>
        <v>0</v>
      </c>
      <c r="AL748" s="99">
        <f>SUMIFS(通讯通路门店!$BC:$BC,通讯通路门店!$S:$S,$G748)</f>
        <v>0</v>
      </c>
      <c r="AM748" s="99">
        <f>SUMIFS(通讯通路门店!$BD:$BD,通讯通路门店!$S:$S,$G748)</f>
        <v>0</v>
      </c>
      <c r="AN748" s="99">
        <f>SUMIFS(通讯通路门店!$BF:$BF,通讯通路门店!$S:$S,$G748)</f>
        <v>0</v>
      </c>
      <c r="AO748" s="99">
        <f t="shared" si="57"/>
        <v>0</v>
      </c>
      <c r="AP748" s="99">
        <f>SUMIFS(通讯通路门店!$K:$K,通讯通路门店!$S:$S,$G748)</f>
        <v>0</v>
      </c>
      <c r="AQ748" s="83"/>
      <c r="AR748" s="99">
        <f>SUMIFS(通讯通路门店!$T:$T,通讯通路门店!$S:$S,$G748)</f>
        <v>0</v>
      </c>
      <c r="AS748" s="99">
        <f>SUMIFS(通讯通路门店!$U:$U,通讯通路门店!$S:$S,$G748)</f>
        <v>0</v>
      </c>
      <c r="AT748" s="99">
        <f>SUMIFS(通讯通路门店!$V:$V,通讯通路门店!$S:$S,$G748)</f>
        <v>0</v>
      </c>
      <c r="AU748" s="99">
        <f>SUMIFS(通讯通路门店!$W:$W,通讯通路门店!$S:$S,$G748)</f>
        <v>0</v>
      </c>
      <c r="AV748" s="99">
        <f>SUMIFS(通讯通路门店!$Z:$Z,通讯通路门店!$S:$S,$G748)</f>
        <v>0</v>
      </c>
      <c r="AW748" s="99">
        <f>SUMIFS(通讯通路门店!$AB:$AB,通讯通路门店!$S:$S,$G748)</f>
        <v>0</v>
      </c>
      <c r="AX748" s="99">
        <f>SUMIFS(通讯通路门店!$X:$X,通讯通路门店!$S:$S,$G748)</f>
        <v>0</v>
      </c>
      <c r="AY748" s="99">
        <f>SUMIFS(通讯通路门店!$Y:$Y,通讯通路门店!$S:$S,$G748)</f>
        <v>0</v>
      </c>
      <c r="AZ748" s="99">
        <f>SUMIFS(通讯通路门店!$AA:$AA,通讯通路门店!$S:$S,$G748)</f>
        <v>0</v>
      </c>
      <c r="BA748" s="99">
        <f t="shared" si="58"/>
        <v>0</v>
      </c>
      <c r="BB748" s="99">
        <f t="shared" si="59"/>
        <v>0</v>
      </c>
      <c r="BC748" s="99">
        <f>SUMIFS(通讯通路门店!$W:$W,通讯通路门店!$S:$S,$G748,通讯通路门店!$J:$J,"荣耀体验店")+SUMIFS(通讯通路门店!$W:$W,通讯通路门店!$S:$S,$G748,通讯通路门店!$J:$J,"荣耀授权专卖店")</f>
        <v>0</v>
      </c>
      <c r="BD748" s="99">
        <f>SUMIFS(通讯通路门店!$Z:$Z,通讯通路门店!$S:$S,$G748,通讯通路门店!$J:$J,"VIVO体验店")</f>
        <v>0</v>
      </c>
      <c r="BE748" s="99">
        <f>SUMIFS(通讯通路门店!$AB:$AB,通讯通路门店!$S:$S,$G748,通讯通路门店!$J:$J,"OPPO体验店")</f>
        <v>0</v>
      </c>
      <c r="BF748" s="99">
        <f>SUMIFS(通讯通路门店!$X:$X,通讯通路门店!$S:$S,$G748,通讯通路门店!$J:$J,"华为授权体验店")+SUMIFS(通讯通路门店!$AA:$AA,通讯通路门店!$S:$S,$G748,通讯通路门店!$J:$J,"华为堡垒店")</f>
        <v>0</v>
      </c>
      <c r="BG748" s="99">
        <f>SUMIFS(通讯通路门店!$Y:$Y,通讯通路门店!$S:$S,$G748,通讯通路门店!$J:$J,"小米体验店")</f>
        <v>0</v>
      </c>
      <c r="BH748" s="99">
        <f>SUMIFS(通讯通路门店!$AA:$AA,通讯通路门店!$S:$S,$G748,通讯通路门店!$J:$J,"苹果体验店")</f>
        <v>0</v>
      </c>
      <c r="BI748" s="99">
        <f>SUMIFS(通讯通路门店!$K:$K,通讯通路门店!$S:$S,$G748,通讯通路门店!$J:$J,"其他品牌专卖店")</f>
        <v>0</v>
      </c>
      <c r="BJ748" s="99">
        <f>SUMIFS(通讯通路门店!$AC:$AC,通讯通路门店!$S:$S,$G748)</f>
        <v>0</v>
      </c>
      <c r="BK748" s="99">
        <f>SUMIFS(通讯通路门店!$AD:$AD,通讯通路门店!$S:$S,$G748)</f>
        <v>0</v>
      </c>
      <c r="BL748" s="99">
        <f>SUMIFS(通讯通路门店!$AE:$AE,通讯通路门店!$S:$S,$G748)</f>
        <v>0</v>
      </c>
      <c r="BM748" s="99">
        <f>SUMIFS(通讯通路门店!$AF:$AF,通讯通路门店!$S:$S,$G748)</f>
        <v>0</v>
      </c>
      <c r="BN748" s="99">
        <f>SUMIFS(通讯通路门店!$AG:$AG,通讯通路门店!$S:$S,$G748)</f>
        <v>0</v>
      </c>
      <c r="BO748" s="99">
        <f>SUMIFS(通讯通路门店!$AH:$AH,通讯通路门店!$S:$S,$G748)</f>
        <v>0</v>
      </c>
      <c r="BP748" s="99">
        <f>SUMIFS(通讯通路门店!$AI:$AI,通讯通路门店!$S:$S,$G748)</f>
        <v>0</v>
      </c>
      <c r="BQ748" s="83"/>
    </row>
    <row r="749" spans="1:69">
      <c r="A749" s="99" t="str">
        <f>IFERROR(_xlfn.XLOOKUP($G749,通讯通路门店!$S$4:$S$993933,通讯通路门店!$A$4:$A$993933,0,0),"")</f>
        <v/>
      </c>
      <c r="B749" s="99" t="str">
        <f>IFERROR(_xlfn.XLOOKUP($G749,通讯通路门店!$S$4:$S$993933,通讯通路门店!$B$4:$B$993933,0,0),"")</f>
        <v/>
      </c>
      <c r="C749" s="99" t="str">
        <f>IFERROR(_xlfn.XLOOKUP($G749,通讯通路门店!$S$4:$S$993933,通讯通路门店!$C$4:$C$993933,0,0),"")</f>
        <v/>
      </c>
      <c r="D749" s="99" t="str">
        <f>IFERROR(_xlfn.XLOOKUP($G749,通讯通路门店!$S$4:$S$993933,通讯通路门店!$D$4:$D$993933,0,0),"")</f>
        <v/>
      </c>
      <c r="E749" s="83"/>
      <c r="F749" s="83"/>
      <c r="G749" s="101" t="e">
        <v>#N/A</v>
      </c>
      <c r="H749" s="102" t="str">
        <f>IFERROR(_xlfn.XLOOKUP($G749,通讯通路门店!$S$4:$S$993933,通讯通路门店!$R$4:$R$993933,0,0),"")</f>
        <v/>
      </c>
      <c r="I749" s="83"/>
      <c r="J749" s="83"/>
      <c r="K749" s="83"/>
      <c r="L749" s="83"/>
      <c r="M749" s="83"/>
      <c r="N749" s="83"/>
      <c r="O749" s="83"/>
      <c r="P749" s="83"/>
      <c r="Q749" s="83"/>
      <c r="R749" s="83"/>
      <c r="S749" s="83"/>
      <c r="T749" s="83"/>
      <c r="U749" s="99">
        <f>COUNTIF(通讯通路门店!$S:$S,$G749)</f>
        <v>0</v>
      </c>
      <c r="V749" s="99">
        <f>COUNTIFS(通讯通路门店!$S:$S,$G749,通讯通路门店!$J:$J,"综合卖场")</f>
        <v>0</v>
      </c>
      <c r="W749" s="99">
        <f>SUMIFS(通讯通路门店!$AJ:$AJ,通讯通路门店!$S:$S,通讯客户沙盘!$G749)</f>
        <v>0</v>
      </c>
      <c r="X749" s="99">
        <f t="shared" si="55"/>
        <v>0</v>
      </c>
      <c r="Y749" s="99">
        <f>COUNTIFS(通讯通路门店!$S:$S,$G749,通讯通路门店!$J:$J,"荣耀体验店")+COUNTIFS(通讯通路门店!$S:$S,$G749,通讯通路门店!$J:$J,"荣耀授权专卖店")</f>
        <v>0</v>
      </c>
      <c r="Z749" s="99">
        <f>COUNTIFS(通讯通路门店!$S:$S,$G749,通讯通路门店!$J:$J,"VIVO体验店")</f>
        <v>0</v>
      </c>
      <c r="AA749" s="99">
        <f>COUNTIFS(通讯通路门店!$S:$S,$G749,通讯通路门店!$J:$J,"OPPO体验店")</f>
        <v>0</v>
      </c>
      <c r="AB749" s="99">
        <f>COUNTIFS(通讯通路门店!$S:$S,$G749,通讯通路门店!$J:$J,"华为授权体验店")+COUNTIFS(通讯通路门店!$S:$S,$G749,通讯通路门店!$J:$J,"华为堡垒店")</f>
        <v>0</v>
      </c>
      <c r="AC749" s="99">
        <f>COUNTIFS(通讯通路门店!$S:$S,$G749,通讯通路门店!$J:$J,"小米体验店")</f>
        <v>0</v>
      </c>
      <c r="AD749" s="99">
        <f>COUNTIFS(通讯通路门店!$S:$S,$G749,通讯通路门店!$J:$J,"苹果体验店")</f>
        <v>0</v>
      </c>
      <c r="AE749" s="99">
        <f>COUNTIFS(通讯通路门店!$S:$S,$G749,通讯通路门店!$J:$J,"其他品牌专卖店")</f>
        <v>0</v>
      </c>
      <c r="AF749" s="99">
        <f>SUMIFS(通讯通路门店!$BI:$BI,通讯通路门店!$S:$S,$G749)</f>
        <v>0</v>
      </c>
      <c r="AG749" s="99">
        <f>SUMIFS(通讯通路门店!$BH:$BH,通讯通路门店!$S:$S,$G749)</f>
        <v>0</v>
      </c>
      <c r="AH749" s="99">
        <f t="shared" si="56"/>
        <v>0</v>
      </c>
      <c r="AI749" s="99">
        <f>SUMIFS(通讯通路门店!$BB:$BB,通讯通路门店!$S:$S,$G749)</f>
        <v>0</v>
      </c>
      <c r="AJ749" s="99">
        <f>SUMIFS(通讯通路门店!$BE:$BE,通讯通路门店!$S:$S,$G749)</f>
        <v>0</v>
      </c>
      <c r="AK749" s="99">
        <f>SUMIFS(通讯通路门店!$BG:$BG,通讯通路门店!$S:$S,$G749)</f>
        <v>0</v>
      </c>
      <c r="AL749" s="99">
        <f>SUMIFS(通讯通路门店!$BC:$BC,通讯通路门店!$S:$S,$G749)</f>
        <v>0</v>
      </c>
      <c r="AM749" s="99">
        <f>SUMIFS(通讯通路门店!$BD:$BD,通讯通路门店!$S:$S,$G749)</f>
        <v>0</v>
      </c>
      <c r="AN749" s="99">
        <f>SUMIFS(通讯通路门店!$BF:$BF,通讯通路门店!$S:$S,$G749)</f>
        <v>0</v>
      </c>
      <c r="AO749" s="99">
        <f t="shared" si="57"/>
        <v>0</v>
      </c>
      <c r="AP749" s="99">
        <f>SUMIFS(通讯通路门店!$K:$K,通讯通路门店!$S:$S,$G749)</f>
        <v>0</v>
      </c>
      <c r="AQ749" s="83"/>
      <c r="AR749" s="99">
        <f>SUMIFS(通讯通路门店!$T:$T,通讯通路门店!$S:$S,$G749)</f>
        <v>0</v>
      </c>
      <c r="AS749" s="99">
        <f>SUMIFS(通讯通路门店!$U:$U,通讯通路门店!$S:$S,$G749)</f>
        <v>0</v>
      </c>
      <c r="AT749" s="99">
        <f>SUMIFS(通讯通路门店!$V:$V,通讯通路门店!$S:$S,$G749)</f>
        <v>0</v>
      </c>
      <c r="AU749" s="99">
        <f>SUMIFS(通讯通路门店!$W:$W,通讯通路门店!$S:$S,$G749)</f>
        <v>0</v>
      </c>
      <c r="AV749" s="99">
        <f>SUMIFS(通讯通路门店!$Z:$Z,通讯通路门店!$S:$S,$G749)</f>
        <v>0</v>
      </c>
      <c r="AW749" s="99">
        <f>SUMIFS(通讯通路门店!$AB:$AB,通讯通路门店!$S:$S,$G749)</f>
        <v>0</v>
      </c>
      <c r="AX749" s="99">
        <f>SUMIFS(通讯通路门店!$X:$X,通讯通路门店!$S:$S,$G749)</f>
        <v>0</v>
      </c>
      <c r="AY749" s="99">
        <f>SUMIFS(通讯通路门店!$Y:$Y,通讯通路门店!$S:$S,$G749)</f>
        <v>0</v>
      </c>
      <c r="AZ749" s="99">
        <f>SUMIFS(通讯通路门店!$AA:$AA,通讯通路门店!$S:$S,$G749)</f>
        <v>0</v>
      </c>
      <c r="BA749" s="99">
        <f t="shared" si="58"/>
        <v>0</v>
      </c>
      <c r="BB749" s="99">
        <f t="shared" si="59"/>
        <v>0</v>
      </c>
      <c r="BC749" s="99">
        <f>SUMIFS(通讯通路门店!$W:$W,通讯通路门店!$S:$S,$G749,通讯通路门店!$J:$J,"荣耀体验店")+SUMIFS(通讯通路门店!$W:$W,通讯通路门店!$S:$S,$G749,通讯通路门店!$J:$J,"荣耀授权专卖店")</f>
        <v>0</v>
      </c>
      <c r="BD749" s="99">
        <f>SUMIFS(通讯通路门店!$Z:$Z,通讯通路门店!$S:$S,$G749,通讯通路门店!$J:$J,"VIVO体验店")</f>
        <v>0</v>
      </c>
      <c r="BE749" s="99">
        <f>SUMIFS(通讯通路门店!$AB:$AB,通讯通路门店!$S:$S,$G749,通讯通路门店!$J:$J,"OPPO体验店")</f>
        <v>0</v>
      </c>
      <c r="BF749" s="99">
        <f>SUMIFS(通讯通路门店!$X:$X,通讯通路门店!$S:$S,$G749,通讯通路门店!$J:$J,"华为授权体验店")+SUMIFS(通讯通路门店!$AA:$AA,通讯通路门店!$S:$S,$G749,通讯通路门店!$J:$J,"华为堡垒店")</f>
        <v>0</v>
      </c>
      <c r="BG749" s="99">
        <f>SUMIFS(通讯通路门店!$Y:$Y,通讯通路门店!$S:$S,$G749,通讯通路门店!$J:$J,"小米体验店")</f>
        <v>0</v>
      </c>
      <c r="BH749" s="99">
        <f>SUMIFS(通讯通路门店!$AA:$AA,通讯通路门店!$S:$S,$G749,通讯通路门店!$J:$J,"苹果体验店")</f>
        <v>0</v>
      </c>
      <c r="BI749" s="99">
        <f>SUMIFS(通讯通路门店!$K:$K,通讯通路门店!$S:$S,$G749,通讯通路门店!$J:$J,"其他品牌专卖店")</f>
        <v>0</v>
      </c>
      <c r="BJ749" s="99">
        <f>SUMIFS(通讯通路门店!$AC:$AC,通讯通路门店!$S:$S,$G749)</f>
        <v>0</v>
      </c>
      <c r="BK749" s="99">
        <f>SUMIFS(通讯通路门店!$AD:$AD,通讯通路门店!$S:$S,$G749)</f>
        <v>0</v>
      </c>
      <c r="BL749" s="99">
        <f>SUMIFS(通讯通路门店!$AE:$AE,通讯通路门店!$S:$S,$G749)</f>
        <v>0</v>
      </c>
      <c r="BM749" s="99">
        <f>SUMIFS(通讯通路门店!$AF:$AF,通讯通路门店!$S:$S,$G749)</f>
        <v>0</v>
      </c>
      <c r="BN749" s="99">
        <f>SUMIFS(通讯通路门店!$AG:$AG,通讯通路门店!$S:$S,$G749)</f>
        <v>0</v>
      </c>
      <c r="BO749" s="99">
        <f>SUMIFS(通讯通路门店!$AH:$AH,通讯通路门店!$S:$S,$G749)</f>
        <v>0</v>
      </c>
      <c r="BP749" s="99">
        <f>SUMIFS(通讯通路门店!$AI:$AI,通讯通路门店!$S:$S,$G749)</f>
        <v>0</v>
      </c>
      <c r="BQ749" s="83"/>
    </row>
    <row r="750" spans="1:69">
      <c r="A750" s="99" t="str">
        <f>IFERROR(_xlfn.XLOOKUP($G750,通讯通路门店!$S$4:$S$993933,通讯通路门店!$A$4:$A$993933,0,0),"")</f>
        <v/>
      </c>
      <c r="B750" s="99" t="str">
        <f>IFERROR(_xlfn.XLOOKUP($G750,通讯通路门店!$S$4:$S$993933,通讯通路门店!$B$4:$B$993933,0,0),"")</f>
        <v/>
      </c>
      <c r="C750" s="99" t="str">
        <f>IFERROR(_xlfn.XLOOKUP($G750,通讯通路门店!$S$4:$S$993933,通讯通路门店!$C$4:$C$993933,0,0),"")</f>
        <v/>
      </c>
      <c r="D750" s="99" t="str">
        <f>IFERROR(_xlfn.XLOOKUP($G750,通讯通路门店!$S$4:$S$993933,通讯通路门店!$D$4:$D$993933,0,0),"")</f>
        <v/>
      </c>
      <c r="E750" s="83"/>
      <c r="F750" s="83"/>
      <c r="G750" s="101" t="e">
        <v>#N/A</v>
      </c>
      <c r="H750" s="102" t="str">
        <f>IFERROR(_xlfn.XLOOKUP($G750,通讯通路门店!$S$4:$S$993933,通讯通路门店!$R$4:$R$993933,0,0),"")</f>
        <v/>
      </c>
      <c r="I750" s="83"/>
      <c r="J750" s="83"/>
      <c r="K750" s="83"/>
      <c r="L750" s="83"/>
      <c r="M750" s="83"/>
      <c r="N750" s="83"/>
      <c r="O750" s="83"/>
      <c r="P750" s="83"/>
      <c r="Q750" s="83"/>
      <c r="R750" s="83"/>
      <c r="S750" s="83"/>
      <c r="T750" s="83"/>
      <c r="U750" s="99">
        <f>COUNTIF(通讯通路门店!$S:$S,$G750)</f>
        <v>0</v>
      </c>
      <c r="V750" s="99">
        <f>COUNTIFS(通讯通路门店!$S:$S,$G750,通讯通路门店!$J:$J,"综合卖场")</f>
        <v>0</v>
      </c>
      <c r="W750" s="99">
        <f>SUMIFS(通讯通路门店!$AJ:$AJ,通讯通路门店!$S:$S,通讯客户沙盘!$G750)</f>
        <v>0</v>
      </c>
      <c r="X750" s="99">
        <f t="shared" si="55"/>
        <v>0</v>
      </c>
      <c r="Y750" s="99">
        <f>COUNTIFS(通讯通路门店!$S:$S,$G750,通讯通路门店!$J:$J,"荣耀体验店")+COUNTIFS(通讯通路门店!$S:$S,$G750,通讯通路门店!$J:$J,"荣耀授权专卖店")</f>
        <v>0</v>
      </c>
      <c r="Z750" s="99">
        <f>COUNTIFS(通讯通路门店!$S:$S,$G750,通讯通路门店!$J:$J,"VIVO体验店")</f>
        <v>0</v>
      </c>
      <c r="AA750" s="99">
        <f>COUNTIFS(通讯通路门店!$S:$S,$G750,通讯通路门店!$J:$J,"OPPO体验店")</f>
        <v>0</v>
      </c>
      <c r="AB750" s="99">
        <f>COUNTIFS(通讯通路门店!$S:$S,$G750,通讯通路门店!$J:$J,"华为授权体验店")+COUNTIFS(通讯通路门店!$S:$S,$G750,通讯通路门店!$J:$J,"华为堡垒店")</f>
        <v>0</v>
      </c>
      <c r="AC750" s="99">
        <f>COUNTIFS(通讯通路门店!$S:$S,$G750,通讯通路门店!$J:$J,"小米体验店")</f>
        <v>0</v>
      </c>
      <c r="AD750" s="99">
        <f>COUNTIFS(通讯通路门店!$S:$S,$G750,通讯通路门店!$J:$J,"苹果体验店")</f>
        <v>0</v>
      </c>
      <c r="AE750" s="99">
        <f>COUNTIFS(通讯通路门店!$S:$S,$G750,通讯通路门店!$J:$J,"其他品牌专卖店")</f>
        <v>0</v>
      </c>
      <c r="AF750" s="99">
        <f>SUMIFS(通讯通路门店!$BI:$BI,通讯通路门店!$S:$S,$G750)</f>
        <v>0</v>
      </c>
      <c r="AG750" s="99">
        <f>SUMIFS(通讯通路门店!$BH:$BH,通讯通路门店!$S:$S,$G750)</f>
        <v>0</v>
      </c>
      <c r="AH750" s="99">
        <f t="shared" si="56"/>
        <v>0</v>
      </c>
      <c r="AI750" s="99">
        <f>SUMIFS(通讯通路门店!$BB:$BB,通讯通路门店!$S:$S,$G750)</f>
        <v>0</v>
      </c>
      <c r="AJ750" s="99">
        <f>SUMIFS(通讯通路门店!$BE:$BE,通讯通路门店!$S:$S,$G750)</f>
        <v>0</v>
      </c>
      <c r="AK750" s="99">
        <f>SUMIFS(通讯通路门店!$BG:$BG,通讯通路门店!$S:$S,$G750)</f>
        <v>0</v>
      </c>
      <c r="AL750" s="99">
        <f>SUMIFS(通讯通路门店!$BC:$BC,通讯通路门店!$S:$S,$G750)</f>
        <v>0</v>
      </c>
      <c r="AM750" s="99">
        <f>SUMIFS(通讯通路门店!$BD:$BD,通讯通路门店!$S:$S,$G750)</f>
        <v>0</v>
      </c>
      <c r="AN750" s="99">
        <f>SUMIFS(通讯通路门店!$BF:$BF,通讯通路门店!$S:$S,$G750)</f>
        <v>0</v>
      </c>
      <c r="AO750" s="99">
        <f t="shared" si="57"/>
        <v>0</v>
      </c>
      <c r="AP750" s="99">
        <f>SUMIFS(通讯通路门店!$K:$K,通讯通路门店!$S:$S,$G750)</f>
        <v>0</v>
      </c>
      <c r="AQ750" s="83"/>
      <c r="AR750" s="99">
        <f>SUMIFS(通讯通路门店!$T:$T,通讯通路门店!$S:$S,$G750)</f>
        <v>0</v>
      </c>
      <c r="AS750" s="99">
        <f>SUMIFS(通讯通路门店!$U:$U,通讯通路门店!$S:$S,$G750)</f>
        <v>0</v>
      </c>
      <c r="AT750" s="99">
        <f>SUMIFS(通讯通路门店!$V:$V,通讯通路门店!$S:$S,$G750)</f>
        <v>0</v>
      </c>
      <c r="AU750" s="99">
        <f>SUMIFS(通讯通路门店!$W:$W,通讯通路门店!$S:$S,$G750)</f>
        <v>0</v>
      </c>
      <c r="AV750" s="99">
        <f>SUMIFS(通讯通路门店!$Z:$Z,通讯通路门店!$S:$S,$G750)</f>
        <v>0</v>
      </c>
      <c r="AW750" s="99">
        <f>SUMIFS(通讯通路门店!$AB:$AB,通讯通路门店!$S:$S,$G750)</f>
        <v>0</v>
      </c>
      <c r="AX750" s="99">
        <f>SUMIFS(通讯通路门店!$X:$X,通讯通路门店!$S:$S,$G750)</f>
        <v>0</v>
      </c>
      <c r="AY750" s="99">
        <f>SUMIFS(通讯通路门店!$Y:$Y,通讯通路门店!$S:$S,$G750)</f>
        <v>0</v>
      </c>
      <c r="AZ750" s="99">
        <f>SUMIFS(通讯通路门店!$AA:$AA,通讯通路门店!$S:$S,$G750)</f>
        <v>0</v>
      </c>
      <c r="BA750" s="99">
        <f t="shared" si="58"/>
        <v>0</v>
      </c>
      <c r="BB750" s="99">
        <f t="shared" si="59"/>
        <v>0</v>
      </c>
      <c r="BC750" s="99">
        <f>SUMIFS(通讯通路门店!$W:$W,通讯通路门店!$S:$S,$G750,通讯通路门店!$J:$J,"荣耀体验店")+SUMIFS(通讯通路门店!$W:$W,通讯通路门店!$S:$S,$G750,通讯通路门店!$J:$J,"荣耀授权专卖店")</f>
        <v>0</v>
      </c>
      <c r="BD750" s="99">
        <f>SUMIFS(通讯通路门店!$Z:$Z,通讯通路门店!$S:$S,$G750,通讯通路门店!$J:$J,"VIVO体验店")</f>
        <v>0</v>
      </c>
      <c r="BE750" s="99">
        <f>SUMIFS(通讯通路门店!$AB:$AB,通讯通路门店!$S:$S,$G750,通讯通路门店!$J:$J,"OPPO体验店")</f>
        <v>0</v>
      </c>
      <c r="BF750" s="99">
        <f>SUMIFS(通讯通路门店!$X:$X,通讯通路门店!$S:$S,$G750,通讯通路门店!$J:$J,"华为授权体验店")+SUMIFS(通讯通路门店!$AA:$AA,通讯通路门店!$S:$S,$G750,通讯通路门店!$J:$J,"华为堡垒店")</f>
        <v>0</v>
      </c>
      <c r="BG750" s="99">
        <f>SUMIFS(通讯通路门店!$Y:$Y,通讯通路门店!$S:$S,$G750,通讯通路门店!$J:$J,"小米体验店")</f>
        <v>0</v>
      </c>
      <c r="BH750" s="99">
        <f>SUMIFS(通讯通路门店!$AA:$AA,通讯通路门店!$S:$S,$G750,通讯通路门店!$J:$J,"苹果体验店")</f>
        <v>0</v>
      </c>
      <c r="BI750" s="99">
        <f>SUMIFS(通讯通路门店!$K:$K,通讯通路门店!$S:$S,$G750,通讯通路门店!$J:$J,"其他品牌专卖店")</f>
        <v>0</v>
      </c>
      <c r="BJ750" s="99">
        <f>SUMIFS(通讯通路门店!$AC:$AC,通讯通路门店!$S:$S,$G750)</f>
        <v>0</v>
      </c>
      <c r="BK750" s="99">
        <f>SUMIFS(通讯通路门店!$AD:$AD,通讯通路门店!$S:$S,$G750)</f>
        <v>0</v>
      </c>
      <c r="BL750" s="99">
        <f>SUMIFS(通讯通路门店!$AE:$AE,通讯通路门店!$S:$S,$G750)</f>
        <v>0</v>
      </c>
      <c r="BM750" s="99">
        <f>SUMIFS(通讯通路门店!$AF:$AF,通讯通路门店!$S:$S,$G750)</f>
        <v>0</v>
      </c>
      <c r="BN750" s="99">
        <f>SUMIFS(通讯通路门店!$AG:$AG,通讯通路门店!$S:$S,$G750)</f>
        <v>0</v>
      </c>
      <c r="BO750" s="99">
        <f>SUMIFS(通讯通路门店!$AH:$AH,通讯通路门店!$S:$S,$G750)</f>
        <v>0</v>
      </c>
      <c r="BP750" s="99">
        <f>SUMIFS(通讯通路门店!$AI:$AI,通讯通路门店!$S:$S,$G750)</f>
        <v>0</v>
      </c>
      <c r="BQ750" s="83"/>
    </row>
    <row r="751" spans="1:69">
      <c r="A751" s="99" t="str">
        <f>IFERROR(_xlfn.XLOOKUP($G751,通讯通路门店!$S$4:$S$993933,通讯通路门店!$A$4:$A$993933,0,0),"")</f>
        <v/>
      </c>
      <c r="B751" s="99" t="str">
        <f>IFERROR(_xlfn.XLOOKUP($G751,通讯通路门店!$S$4:$S$993933,通讯通路门店!$B$4:$B$993933,0,0),"")</f>
        <v/>
      </c>
      <c r="C751" s="99" t="str">
        <f>IFERROR(_xlfn.XLOOKUP($G751,通讯通路门店!$S$4:$S$993933,通讯通路门店!$C$4:$C$993933,0,0),"")</f>
        <v/>
      </c>
      <c r="D751" s="99" t="str">
        <f>IFERROR(_xlfn.XLOOKUP($G751,通讯通路门店!$S$4:$S$993933,通讯通路门店!$D$4:$D$993933,0,0),"")</f>
        <v/>
      </c>
      <c r="E751" s="83"/>
      <c r="F751" s="83"/>
      <c r="G751" s="101" t="e">
        <v>#N/A</v>
      </c>
      <c r="H751" s="102" t="str">
        <f>IFERROR(_xlfn.XLOOKUP($G751,通讯通路门店!$S$4:$S$993933,通讯通路门店!$R$4:$R$993933,0,0),"")</f>
        <v/>
      </c>
      <c r="I751" s="83"/>
      <c r="J751" s="83"/>
      <c r="K751" s="83"/>
      <c r="L751" s="83"/>
      <c r="M751" s="83"/>
      <c r="N751" s="83"/>
      <c r="O751" s="83"/>
      <c r="P751" s="83"/>
      <c r="Q751" s="83"/>
      <c r="R751" s="83"/>
      <c r="S751" s="83"/>
      <c r="T751" s="83"/>
      <c r="U751" s="99">
        <f>COUNTIF(通讯通路门店!$S:$S,$G751)</f>
        <v>0</v>
      </c>
      <c r="V751" s="99">
        <f>COUNTIFS(通讯通路门店!$S:$S,$G751,通讯通路门店!$J:$J,"综合卖场")</f>
        <v>0</v>
      </c>
      <c r="W751" s="99">
        <f>SUMIFS(通讯通路门店!$AJ:$AJ,通讯通路门店!$S:$S,通讯客户沙盘!$G751)</f>
        <v>0</v>
      </c>
      <c r="X751" s="99">
        <f t="shared" si="55"/>
        <v>0</v>
      </c>
      <c r="Y751" s="99">
        <f>COUNTIFS(通讯通路门店!$S:$S,$G751,通讯通路门店!$J:$J,"荣耀体验店")+COUNTIFS(通讯通路门店!$S:$S,$G751,通讯通路门店!$J:$J,"荣耀授权专卖店")</f>
        <v>0</v>
      </c>
      <c r="Z751" s="99">
        <f>COUNTIFS(通讯通路门店!$S:$S,$G751,通讯通路门店!$J:$J,"VIVO体验店")</f>
        <v>0</v>
      </c>
      <c r="AA751" s="99">
        <f>COUNTIFS(通讯通路门店!$S:$S,$G751,通讯通路门店!$J:$J,"OPPO体验店")</f>
        <v>0</v>
      </c>
      <c r="AB751" s="99">
        <f>COUNTIFS(通讯通路门店!$S:$S,$G751,通讯通路门店!$J:$J,"华为授权体验店")+COUNTIFS(通讯通路门店!$S:$S,$G751,通讯通路门店!$J:$J,"华为堡垒店")</f>
        <v>0</v>
      </c>
      <c r="AC751" s="99">
        <f>COUNTIFS(通讯通路门店!$S:$S,$G751,通讯通路门店!$J:$J,"小米体验店")</f>
        <v>0</v>
      </c>
      <c r="AD751" s="99">
        <f>COUNTIFS(通讯通路门店!$S:$S,$G751,通讯通路门店!$J:$J,"苹果体验店")</f>
        <v>0</v>
      </c>
      <c r="AE751" s="99">
        <f>COUNTIFS(通讯通路门店!$S:$S,$G751,通讯通路门店!$J:$J,"其他品牌专卖店")</f>
        <v>0</v>
      </c>
      <c r="AF751" s="99">
        <f>SUMIFS(通讯通路门店!$BI:$BI,通讯通路门店!$S:$S,$G751)</f>
        <v>0</v>
      </c>
      <c r="AG751" s="99">
        <f>SUMIFS(通讯通路门店!$BH:$BH,通讯通路门店!$S:$S,$G751)</f>
        <v>0</v>
      </c>
      <c r="AH751" s="99">
        <f t="shared" si="56"/>
        <v>0</v>
      </c>
      <c r="AI751" s="99">
        <f>SUMIFS(通讯通路门店!$BB:$BB,通讯通路门店!$S:$S,$G751)</f>
        <v>0</v>
      </c>
      <c r="AJ751" s="99">
        <f>SUMIFS(通讯通路门店!$BE:$BE,通讯通路门店!$S:$S,$G751)</f>
        <v>0</v>
      </c>
      <c r="AK751" s="99">
        <f>SUMIFS(通讯通路门店!$BG:$BG,通讯通路门店!$S:$S,$G751)</f>
        <v>0</v>
      </c>
      <c r="AL751" s="99">
        <f>SUMIFS(通讯通路门店!$BC:$BC,通讯通路门店!$S:$S,$G751)</f>
        <v>0</v>
      </c>
      <c r="AM751" s="99">
        <f>SUMIFS(通讯通路门店!$BD:$BD,通讯通路门店!$S:$S,$G751)</f>
        <v>0</v>
      </c>
      <c r="AN751" s="99">
        <f>SUMIFS(通讯通路门店!$BF:$BF,通讯通路门店!$S:$S,$G751)</f>
        <v>0</v>
      </c>
      <c r="AO751" s="99">
        <f t="shared" si="57"/>
        <v>0</v>
      </c>
      <c r="AP751" s="99">
        <f>SUMIFS(通讯通路门店!$K:$K,通讯通路门店!$S:$S,$G751)</f>
        <v>0</v>
      </c>
      <c r="AQ751" s="83"/>
      <c r="AR751" s="99">
        <f>SUMIFS(通讯通路门店!$T:$T,通讯通路门店!$S:$S,$G751)</f>
        <v>0</v>
      </c>
      <c r="AS751" s="99">
        <f>SUMIFS(通讯通路门店!$U:$U,通讯通路门店!$S:$S,$G751)</f>
        <v>0</v>
      </c>
      <c r="AT751" s="99">
        <f>SUMIFS(通讯通路门店!$V:$V,通讯通路门店!$S:$S,$G751)</f>
        <v>0</v>
      </c>
      <c r="AU751" s="99">
        <f>SUMIFS(通讯通路门店!$W:$W,通讯通路门店!$S:$S,$G751)</f>
        <v>0</v>
      </c>
      <c r="AV751" s="99">
        <f>SUMIFS(通讯通路门店!$Z:$Z,通讯通路门店!$S:$S,$G751)</f>
        <v>0</v>
      </c>
      <c r="AW751" s="99">
        <f>SUMIFS(通讯通路门店!$AB:$AB,通讯通路门店!$S:$S,$G751)</f>
        <v>0</v>
      </c>
      <c r="AX751" s="99">
        <f>SUMIFS(通讯通路门店!$X:$X,通讯通路门店!$S:$S,$G751)</f>
        <v>0</v>
      </c>
      <c r="AY751" s="99">
        <f>SUMIFS(通讯通路门店!$Y:$Y,通讯通路门店!$S:$S,$G751)</f>
        <v>0</v>
      </c>
      <c r="AZ751" s="99">
        <f>SUMIFS(通讯通路门店!$AA:$AA,通讯通路门店!$S:$S,$G751)</f>
        <v>0</v>
      </c>
      <c r="BA751" s="99">
        <f t="shared" si="58"/>
        <v>0</v>
      </c>
      <c r="BB751" s="99">
        <f t="shared" si="59"/>
        <v>0</v>
      </c>
      <c r="BC751" s="99">
        <f>SUMIFS(通讯通路门店!$W:$W,通讯通路门店!$S:$S,$G751,通讯通路门店!$J:$J,"荣耀体验店")+SUMIFS(通讯通路门店!$W:$W,通讯通路门店!$S:$S,$G751,通讯通路门店!$J:$J,"荣耀授权专卖店")</f>
        <v>0</v>
      </c>
      <c r="BD751" s="99">
        <f>SUMIFS(通讯通路门店!$Z:$Z,通讯通路门店!$S:$S,$G751,通讯通路门店!$J:$J,"VIVO体验店")</f>
        <v>0</v>
      </c>
      <c r="BE751" s="99">
        <f>SUMIFS(通讯通路门店!$AB:$AB,通讯通路门店!$S:$S,$G751,通讯通路门店!$J:$J,"OPPO体验店")</f>
        <v>0</v>
      </c>
      <c r="BF751" s="99">
        <f>SUMIFS(通讯通路门店!$X:$X,通讯通路门店!$S:$S,$G751,通讯通路门店!$J:$J,"华为授权体验店")+SUMIFS(通讯通路门店!$AA:$AA,通讯通路门店!$S:$S,$G751,通讯通路门店!$J:$J,"华为堡垒店")</f>
        <v>0</v>
      </c>
      <c r="BG751" s="99">
        <f>SUMIFS(通讯通路门店!$Y:$Y,通讯通路门店!$S:$S,$G751,通讯通路门店!$J:$J,"小米体验店")</f>
        <v>0</v>
      </c>
      <c r="BH751" s="99">
        <f>SUMIFS(通讯通路门店!$AA:$AA,通讯通路门店!$S:$S,$G751,通讯通路门店!$J:$J,"苹果体验店")</f>
        <v>0</v>
      </c>
      <c r="BI751" s="99">
        <f>SUMIFS(通讯通路门店!$K:$K,通讯通路门店!$S:$S,$G751,通讯通路门店!$J:$J,"其他品牌专卖店")</f>
        <v>0</v>
      </c>
      <c r="BJ751" s="99">
        <f>SUMIFS(通讯通路门店!$AC:$AC,通讯通路门店!$S:$S,$G751)</f>
        <v>0</v>
      </c>
      <c r="BK751" s="99">
        <f>SUMIFS(通讯通路门店!$AD:$AD,通讯通路门店!$S:$S,$G751)</f>
        <v>0</v>
      </c>
      <c r="BL751" s="99">
        <f>SUMIFS(通讯通路门店!$AE:$AE,通讯通路门店!$S:$S,$G751)</f>
        <v>0</v>
      </c>
      <c r="BM751" s="99">
        <f>SUMIFS(通讯通路门店!$AF:$AF,通讯通路门店!$S:$S,$G751)</f>
        <v>0</v>
      </c>
      <c r="BN751" s="99">
        <f>SUMIFS(通讯通路门店!$AG:$AG,通讯通路门店!$S:$S,$G751)</f>
        <v>0</v>
      </c>
      <c r="BO751" s="99">
        <f>SUMIFS(通讯通路门店!$AH:$AH,通讯通路门店!$S:$S,$G751)</f>
        <v>0</v>
      </c>
      <c r="BP751" s="99">
        <f>SUMIFS(通讯通路门店!$AI:$AI,通讯通路门店!$S:$S,$G751)</f>
        <v>0</v>
      </c>
      <c r="BQ751" s="83"/>
    </row>
    <row r="752" spans="1:69">
      <c r="A752" s="99" t="str">
        <f>IFERROR(_xlfn.XLOOKUP($G752,通讯通路门店!$S$4:$S$993933,通讯通路门店!$A$4:$A$993933,0,0),"")</f>
        <v/>
      </c>
      <c r="B752" s="99" t="str">
        <f>IFERROR(_xlfn.XLOOKUP($G752,通讯通路门店!$S$4:$S$993933,通讯通路门店!$B$4:$B$993933,0,0),"")</f>
        <v/>
      </c>
      <c r="C752" s="99" t="str">
        <f>IFERROR(_xlfn.XLOOKUP($G752,通讯通路门店!$S$4:$S$993933,通讯通路门店!$C$4:$C$993933,0,0),"")</f>
        <v/>
      </c>
      <c r="D752" s="99" t="str">
        <f>IFERROR(_xlfn.XLOOKUP($G752,通讯通路门店!$S$4:$S$993933,通讯通路门店!$D$4:$D$993933,0,0),"")</f>
        <v/>
      </c>
      <c r="E752" s="83"/>
      <c r="F752" s="83"/>
      <c r="G752" s="101" t="e">
        <v>#N/A</v>
      </c>
      <c r="H752" s="102" t="str">
        <f>IFERROR(_xlfn.XLOOKUP($G752,通讯通路门店!$S$4:$S$993933,通讯通路门店!$R$4:$R$993933,0,0),"")</f>
        <v/>
      </c>
      <c r="I752" s="83"/>
      <c r="J752" s="83"/>
      <c r="K752" s="83"/>
      <c r="L752" s="83"/>
      <c r="M752" s="83"/>
      <c r="N752" s="83"/>
      <c r="O752" s="83"/>
      <c r="P752" s="83"/>
      <c r="Q752" s="83"/>
      <c r="R752" s="83"/>
      <c r="S752" s="83"/>
      <c r="T752" s="83"/>
      <c r="U752" s="99">
        <f>COUNTIF(通讯通路门店!$S:$S,$G752)</f>
        <v>0</v>
      </c>
      <c r="V752" s="99">
        <f>COUNTIFS(通讯通路门店!$S:$S,$G752,通讯通路门店!$J:$J,"综合卖场")</f>
        <v>0</v>
      </c>
      <c r="W752" s="99">
        <f>SUMIFS(通讯通路门店!$AJ:$AJ,通讯通路门店!$S:$S,通讯客户沙盘!$G752)</f>
        <v>0</v>
      </c>
      <c r="X752" s="99">
        <f t="shared" si="55"/>
        <v>0</v>
      </c>
      <c r="Y752" s="99">
        <f>COUNTIFS(通讯通路门店!$S:$S,$G752,通讯通路门店!$J:$J,"荣耀体验店")+COUNTIFS(通讯通路门店!$S:$S,$G752,通讯通路门店!$J:$J,"荣耀授权专卖店")</f>
        <v>0</v>
      </c>
      <c r="Z752" s="99">
        <f>COUNTIFS(通讯通路门店!$S:$S,$G752,通讯通路门店!$J:$J,"VIVO体验店")</f>
        <v>0</v>
      </c>
      <c r="AA752" s="99">
        <f>COUNTIFS(通讯通路门店!$S:$S,$G752,通讯通路门店!$J:$J,"OPPO体验店")</f>
        <v>0</v>
      </c>
      <c r="AB752" s="99">
        <f>COUNTIFS(通讯通路门店!$S:$S,$G752,通讯通路门店!$J:$J,"华为授权体验店")+COUNTIFS(通讯通路门店!$S:$S,$G752,通讯通路门店!$J:$J,"华为堡垒店")</f>
        <v>0</v>
      </c>
      <c r="AC752" s="99">
        <f>COUNTIFS(通讯通路门店!$S:$S,$G752,通讯通路门店!$J:$J,"小米体验店")</f>
        <v>0</v>
      </c>
      <c r="AD752" s="99">
        <f>COUNTIFS(通讯通路门店!$S:$S,$G752,通讯通路门店!$J:$J,"苹果体验店")</f>
        <v>0</v>
      </c>
      <c r="AE752" s="99">
        <f>COUNTIFS(通讯通路门店!$S:$S,$G752,通讯通路门店!$J:$J,"其他品牌专卖店")</f>
        <v>0</v>
      </c>
      <c r="AF752" s="99">
        <f>SUMIFS(通讯通路门店!$BI:$BI,通讯通路门店!$S:$S,$G752)</f>
        <v>0</v>
      </c>
      <c r="AG752" s="99">
        <f>SUMIFS(通讯通路门店!$BH:$BH,通讯通路门店!$S:$S,$G752)</f>
        <v>0</v>
      </c>
      <c r="AH752" s="99">
        <f t="shared" si="56"/>
        <v>0</v>
      </c>
      <c r="AI752" s="99">
        <f>SUMIFS(通讯通路门店!$BB:$BB,通讯通路门店!$S:$S,$G752)</f>
        <v>0</v>
      </c>
      <c r="AJ752" s="99">
        <f>SUMIFS(通讯通路门店!$BE:$BE,通讯通路门店!$S:$S,$G752)</f>
        <v>0</v>
      </c>
      <c r="AK752" s="99">
        <f>SUMIFS(通讯通路门店!$BG:$BG,通讯通路门店!$S:$S,$G752)</f>
        <v>0</v>
      </c>
      <c r="AL752" s="99">
        <f>SUMIFS(通讯通路门店!$BC:$BC,通讯通路门店!$S:$S,$G752)</f>
        <v>0</v>
      </c>
      <c r="AM752" s="99">
        <f>SUMIFS(通讯通路门店!$BD:$BD,通讯通路门店!$S:$S,$G752)</f>
        <v>0</v>
      </c>
      <c r="AN752" s="99">
        <f>SUMIFS(通讯通路门店!$BF:$BF,通讯通路门店!$S:$S,$G752)</f>
        <v>0</v>
      </c>
      <c r="AO752" s="99">
        <f t="shared" si="57"/>
        <v>0</v>
      </c>
      <c r="AP752" s="99">
        <f>SUMIFS(通讯通路门店!$K:$K,通讯通路门店!$S:$S,$G752)</f>
        <v>0</v>
      </c>
      <c r="AQ752" s="83"/>
      <c r="AR752" s="99">
        <f>SUMIFS(通讯通路门店!$T:$T,通讯通路门店!$S:$S,$G752)</f>
        <v>0</v>
      </c>
      <c r="AS752" s="99">
        <f>SUMIFS(通讯通路门店!$U:$U,通讯通路门店!$S:$S,$G752)</f>
        <v>0</v>
      </c>
      <c r="AT752" s="99">
        <f>SUMIFS(通讯通路门店!$V:$V,通讯通路门店!$S:$S,$G752)</f>
        <v>0</v>
      </c>
      <c r="AU752" s="99">
        <f>SUMIFS(通讯通路门店!$W:$W,通讯通路门店!$S:$S,$G752)</f>
        <v>0</v>
      </c>
      <c r="AV752" s="99">
        <f>SUMIFS(通讯通路门店!$Z:$Z,通讯通路门店!$S:$S,$G752)</f>
        <v>0</v>
      </c>
      <c r="AW752" s="99">
        <f>SUMIFS(通讯通路门店!$AB:$AB,通讯通路门店!$S:$S,$G752)</f>
        <v>0</v>
      </c>
      <c r="AX752" s="99">
        <f>SUMIFS(通讯通路门店!$X:$X,通讯通路门店!$S:$S,$G752)</f>
        <v>0</v>
      </c>
      <c r="AY752" s="99">
        <f>SUMIFS(通讯通路门店!$Y:$Y,通讯通路门店!$S:$S,$G752)</f>
        <v>0</v>
      </c>
      <c r="AZ752" s="99">
        <f>SUMIFS(通讯通路门店!$AA:$AA,通讯通路门店!$S:$S,$G752)</f>
        <v>0</v>
      </c>
      <c r="BA752" s="99">
        <f t="shared" si="58"/>
        <v>0</v>
      </c>
      <c r="BB752" s="99">
        <f t="shared" si="59"/>
        <v>0</v>
      </c>
      <c r="BC752" s="99">
        <f>SUMIFS(通讯通路门店!$W:$W,通讯通路门店!$S:$S,$G752,通讯通路门店!$J:$J,"荣耀体验店")+SUMIFS(通讯通路门店!$W:$W,通讯通路门店!$S:$S,$G752,通讯通路门店!$J:$J,"荣耀授权专卖店")</f>
        <v>0</v>
      </c>
      <c r="BD752" s="99">
        <f>SUMIFS(通讯通路门店!$Z:$Z,通讯通路门店!$S:$S,$G752,通讯通路门店!$J:$J,"VIVO体验店")</f>
        <v>0</v>
      </c>
      <c r="BE752" s="99">
        <f>SUMIFS(通讯通路门店!$AB:$AB,通讯通路门店!$S:$S,$G752,通讯通路门店!$J:$J,"OPPO体验店")</f>
        <v>0</v>
      </c>
      <c r="BF752" s="99">
        <f>SUMIFS(通讯通路门店!$X:$X,通讯通路门店!$S:$S,$G752,通讯通路门店!$J:$J,"华为授权体验店")+SUMIFS(通讯通路门店!$AA:$AA,通讯通路门店!$S:$S,$G752,通讯通路门店!$J:$J,"华为堡垒店")</f>
        <v>0</v>
      </c>
      <c r="BG752" s="99">
        <f>SUMIFS(通讯通路门店!$Y:$Y,通讯通路门店!$S:$S,$G752,通讯通路门店!$J:$J,"小米体验店")</f>
        <v>0</v>
      </c>
      <c r="BH752" s="99">
        <f>SUMIFS(通讯通路门店!$AA:$AA,通讯通路门店!$S:$S,$G752,通讯通路门店!$J:$J,"苹果体验店")</f>
        <v>0</v>
      </c>
      <c r="BI752" s="99">
        <f>SUMIFS(通讯通路门店!$K:$K,通讯通路门店!$S:$S,$G752,通讯通路门店!$J:$J,"其他品牌专卖店")</f>
        <v>0</v>
      </c>
      <c r="BJ752" s="99">
        <f>SUMIFS(通讯通路门店!$AC:$AC,通讯通路门店!$S:$S,$G752)</f>
        <v>0</v>
      </c>
      <c r="BK752" s="99">
        <f>SUMIFS(通讯通路门店!$AD:$AD,通讯通路门店!$S:$S,$G752)</f>
        <v>0</v>
      </c>
      <c r="BL752" s="99">
        <f>SUMIFS(通讯通路门店!$AE:$AE,通讯通路门店!$S:$S,$G752)</f>
        <v>0</v>
      </c>
      <c r="BM752" s="99">
        <f>SUMIFS(通讯通路门店!$AF:$AF,通讯通路门店!$S:$S,$G752)</f>
        <v>0</v>
      </c>
      <c r="BN752" s="99">
        <f>SUMIFS(通讯通路门店!$AG:$AG,通讯通路门店!$S:$S,$G752)</f>
        <v>0</v>
      </c>
      <c r="BO752" s="99">
        <f>SUMIFS(通讯通路门店!$AH:$AH,通讯通路门店!$S:$S,$G752)</f>
        <v>0</v>
      </c>
      <c r="BP752" s="99">
        <f>SUMIFS(通讯通路门店!$AI:$AI,通讯通路门店!$S:$S,$G752)</f>
        <v>0</v>
      </c>
      <c r="BQ752" s="83"/>
    </row>
    <row r="753" spans="1:69">
      <c r="A753" s="99" t="str">
        <f>IFERROR(_xlfn.XLOOKUP($G753,通讯通路门店!$S$4:$S$993933,通讯通路门店!$A$4:$A$993933,0,0),"")</f>
        <v/>
      </c>
      <c r="B753" s="99" t="str">
        <f>IFERROR(_xlfn.XLOOKUP($G753,通讯通路门店!$S$4:$S$993933,通讯通路门店!$B$4:$B$993933,0,0),"")</f>
        <v/>
      </c>
      <c r="C753" s="99" t="str">
        <f>IFERROR(_xlfn.XLOOKUP($G753,通讯通路门店!$S$4:$S$993933,通讯通路门店!$C$4:$C$993933,0,0),"")</f>
        <v/>
      </c>
      <c r="D753" s="99" t="str">
        <f>IFERROR(_xlfn.XLOOKUP($G753,通讯通路门店!$S$4:$S$993933,通讯通路门店!$D$4:$D$993933,0,0),"")</f>
        <v/>
      </c>
      <c r="E753" s="83"/>
      <c r="F753" s="83"/>
      <c r="G753" s="101" t="e">
        <v>#N/A</v>
      </c>
      <c r="H753" s="102" t="str">
        <f>IFERROR(_xlfn.XLOOKUP($G753,通讯通路门店!$S$4:$S$993933,通讯通路门店!$R$4:$R$993933,0,0),"")</f>
        <v/>
      </c>
      <c r="I753" s="83"/>
      <c r="J753" s="83"/>
      <c r="K753" s="83"/>
      <c r="L753" s="83"/>
      <c r="M753" s="83"/>
      <c r="N753" s="83"/>
      <c r="O753" s="83"/>
      <c r="P753" s="83"/>
      <c r="Q753" s="83"/>
      <c r="R753" s="83"/>
      <c r="S753" s="83"/>
      <c r="T753" s="83"/>
      <c r="U753" s="99">
        <f>COUNTIF(通讯通路门店!$S:$S,$G753)</f>
        <v>0</v>
      </c>
      <c r="V753" s="99">
        <f>COUNTIFS(通讯通路门店!$S:$S,$G753,通讯通路门店!$J:$J,"综合卖场")</f>
        <v>0</v>
      </c>
      <c r="W753" s="99">
        <f>SUMIFS(通讯通路门店!$AJ:$AJ,通讯通路门店!$S:$S,通讯客户沙盘!$G753)</f>
        <v>0</v>
      </c>
      <c r="X753" s="99">
        <f t="shared" si="55"/>
        <v>0</v>
      </c>
      <c r="Y753" s="99">
        <f>COUNTIFS(通讯通路门店!$S:$S,$G753,通讯通路门店!$J:$J,"荣耀体验店")+COUNTIFS(通讯通路门店!$S:$S,$G753,通讯通路门店!$J:$J,"荣耀授权专卖店")</f>
        <v>0</v>
      </c>
      <c r="Z753" s="99">
        <f>COUNTIFS(通讯通路门店!$S:$S,$G753,通讯通路门店!$J:$J,"VIVO体验店")</f>
        <v>0</v>
      </c>
      <c r="AA753" s="99">
        <f>COUNTIFS(通讯通路门店!$S:$S,$G753,通讯通路门店!$J:$J,"OPPO体验店")</f>
        <v>0</v>
      </c>
      <c r="AB753" s="99">
        <f>COUNTIFS(通讯通路门店!$S:$S,$G753,通讯通路门店!$J:$J,"华为授权体验店")+COUNTIFS(通讯通路门店!$S:$S,$G753,通讯通路门店!$J:$J,"华为堡垒店")</f>
        <v>0</v>
      </c>
      <c r="AC753" s="99">
        <f>COUNTIFS(通讯通路门店!$S:$S,$G753,通讯通路门店!$J:$J,"小米体验店")</f>
        <v>0</v>
      </c>
      <c r="AD753" s="99">
        <f>COUNTIFS(通讯通路门店!$S:$S,$G753,通讯通路门店!$J:$J,"苹果体验店")</f>
        <v>0</v>
      </c>
      <c r="AE753" s="99">
        <f>COUNTIFS(通讯通路门店!$S:$S,$G753,通讯通路门店!$J:$J,"其他品牌专卖店")</f>
        <v>0</v>
      </c>
      <c r="AF753" s="99">
        <f>SUMIFS(通讯通路门店!$BI:$BI,通讯通路门店!$S:$S,$G753)</f>
        <v>0</v>
      </c>
      <c r="AG753" s="99">
        <f>SUMIFS(通讯通路门店!$BH:$BH,通讯通路门店!$S:$S,$G753)</f>
        <v>0</v>
      </c>
      <c r="AH753" s="99">
        <f t="shared" si="56"/>
        <v>0</v>
      </c>
      <c r="AI753" s="99">
        <f>SUMIFS(通讯通路门店!$BB:$BB,通讯通路门店!$S:$S,$G753)</f>
        <v>0</v>
      </c>
      <c r="AJ753" s="99">
        <f>SUMIFS(通讯通路门店!$BE:$BE,通讯通路门店!$S:$S,$G753)</f>
        <v>0</v>
      </c>
      <c r="AK753" s="99">
        <f>SUMIFS(通讯通路门店!$BG:$BG,通讯通路门店!$S:$S,$G753)</f>
        <v>0</v>
      </c>
      <c r="AL753" s="99">
        <f>SUMIFS(通讯通路门店!$BC:$BC,通讯通路门店!$S:$S,$G753)</f>
        <v>0</v>
      </c>
      <c r="AM753" s="99">
        <f>SUMIFS(通讯通路门店!$BD:$BD,通讯通路门店!$S:$S,$G753)</f>
        <v>0</v>
      </c>
      <c r="AN753" s="99">
        <f>SUMIFS(通讯通路门店!$BF:$BF,通讯通路门店!$S:$S,$G753)</f>
        <v>0</v>
      </c>
      <c r="AO753" s="99">
        <f t="shared" si="57"/>
        <v>0</v>
      </c>
      <c r="AP753" s="99">
        <f>SUMIFS(通讯通路门店!$K:$K,通讯通路门店!$S:$S,$G753)</f>
        <v>0</v>
      </c>
      <c r="AQ753" s="83"/>
      <c r="AR753" s="99">
        <f>SUMIFS(通讯通路门店!$T:$T,通讯通路门店!$S:$S,$G753)</f>
        <v>0</v>
      </c>
      <c r="AS753" s="99">
        <f>SUMIFS(通讯通路门店!$U:$U,通讯通路门店!$S:$S,$G753)</f>
        <v>0</v>
      </c>
      <c r="AT753" s="99">
        <f>SUMIFS(通讯通路门店!$V:$V,通讯通路门店!$S:$S,$G753)</f>
        <v>0</v>
      </c>
      <c r="AU753" s="99">
        <f>SUMIFS(通讯通路门店!$W:$W,通讯通路门店!$S:$S,$G753)</f>
        <v>0</v>
      </c>
      <c r="AV753" s="99">
        <f>SUMIFS(通讯通路门店!$Z:$Z,通讯通路门店!$S:$S,$G753)</f>
        <v>0</v>
      </c>
      <c r="AW753" s="99">
        <f>SUMIFS(通讯通路门店!$AB:$AB,通讯通路门店!$S:$S,$G753)</f>
        <v>0</v>
      </c>
      <c r="AX753" s="99">
        <f>SUMIFS(通讯通路门店!$X:$X,通讯通路门店!$S:$S,$G753)</f>
        <v>0</v>
      </c>
      <c r="AY753" s="99">
        <f>SUMIFS(通讯通路门店!$Y:$Y,通讯通路门店!$S:$S,$G753)</f>
        <v>0</v>
      </c>
      <c r="AZ753" s="99">
        <f>SUMIFS(通讯通路门店!$AA:$AA,通讯通路门店!$S:$S,$G753)</f>
        <v>0</v>
      </c>
      <c r="BA753" s="99">
        <f t="shared" si="58"/>
        <v>0</v>
      </c>
      <c r="BB753" s="99">
        <f t="shared" si="59"/>
        <v>0</v>
      </c>
      <c r="BC753" s="99">
        <f>SUMIFS(通讯通路门店!$W:$W,通讯通路门店!$S:$S,$G753,通讯通路门店!$J:$J,"荣耀体验店")+SUMIFS(通讯通路门店!$W:$W,通讯通路门店!$S:$S,$G753,通讯通路门店!$J:$J,"荣耀授权专卖店")</f>
        <v>0</v>
      </c>
      <c r="BD753" s="99">
        <f>SUMIFS(通讯通路门店!$Z:$Z,通讯通路门店!$S:$S,$G753,通讯通路门店!$J:$J,"VIVO体验店")</f>
        <v>0</v>
      </c>
      <c r="BE753" s="99">
        <f>SUMIFS(通讯通路门店!$AB:$AB,通讯通路门店!$S:$S,$G753,通讯通路门店!$J:$J,"OPPO体验店")</f>
        <v>0</v>
      </c>
      <c r="BF753" s="99">
        <f>SUMIFS(通讯通路门店!$X:$X,通讯通路门店!$S:$S,$G753,通讯通路门店!$J:$J,"华为授权体验店")+SUMIFS(通讯通路门店!$AA:$AA,通讯通路门店!$S:$S,$G753,通讯通路门店!$J:$J,"华为堡垒店")</f>
        <v>0</v>
      </c>
      <c r="BG753" s="99">
        <f>SUMIFS(通讯通路门店!$Y:$Y,通讯通路门店!$S:$S,$G753,通讯通路门店!$J:$J,"小米体验店")</f>
        <v>0</v>
      </c>
      <c r="BH753" s="99">
        <f>SUMIFS(通讯通路门店!$AA:$AA,通讯通路门店!$S:$S,$G753,通讯通路门店!$J:$J,"苹果体验店")</f>
        <v>0</v>
      </c>
      <c r="BI753" s="99">
        <f>SUMIFS(通讯通路门店!$K:$K,通讯通路门店!$S:$S,$G753,通讯通路门店!$J:$J,"其他品牌专卖店")</f>
        <v>0</v>
      </c>
      <c r="BJ753" s="99">
        <f>SUMIFS(通讯通路门店!$AC:$AC,通讯通路门店!$S:$S,$G753)</f>
        <v>0</v>
      </c>
      <c r="BK753" s="99">
        <f>SUMIFS(通讯通路门店!$AD:$AD,通讯通路门店!$S:$S,$G753)</f>
        <v>0</v>
      </c>
      <c r="BL753" s="99">
        <f>SUMIFS(通讯通路门店!$AE:$AE,通讯通路门店!$S:$S,$G753)</f>
        <v>0</v>
      </c>
      <c r="BM753" s="99">
        <f>SUMIFS(通讯通路门店!$AF:$AF,通讯通路门店!$S:$S,$G753)</f>
        <v>0</v>
      </c>
      <c r="BN753" s="99">
        <f>SUMIFS(通讯通路门店!$AG:$AG,通讯通路门店!$S:$S,$G753)</f>
        <v>0</v>
      </c>
      <c r="BO753" s="99">
        <f>SUMIFS(通讯通路门店!$AH:$AH,通讯通路门店!$S:$S,$G753)</f>
        <v>0</v>
      </c>
      <c r="BP753" s="99">
        <f>SUMIFS(通讯通路门店!$AI:$AI,通讯通路门店!$S:$S,$G753)</f>
        <v>0</v>
      </c>
      <c r="BQ753" s="83"/>
    </row>
    <row r="754" spans="1:69">
      <c r="A754" s="99" t="str">
        <f>IFERROR(_xlfn.XLOOKUP($G754,通讯通路门店!$S$4:$S$993933,通讯通路门店!$A$4:$A$993933,0,0),"")</f>
        <v/>
      </c>
      <c r="B754" s="99" t="str">
        <f>IFERROR(_xlfn.XLOOKUP($G754,通讯通路门店!$S$4:$S$993933,通讯通路门店!$B$4:$B$993933,0,0),"")</f>
        <v/>
      </c>
      <c r="C754" s="99" t="str">
        <f>IFERROR(_xlfn.XLOOKUP($G754,通讯通路门店!$S$4:$S$993933,通讯通路门店!$C$4:$C$993933,0,0),"")</f>
        <v/>
      </c>
      <c r="D754" s="99" t="str">
        <f>IFERROR(_xlfn.XLOOKUP($G754,通讯通路门店!$S$4:$S$993933,通讯通路门店!$D$4:$D$993933,0,0),"")</f>
        <v/>
      </c>
      <c r="E754" s="83"/>
      <c r="F754" s="83"/>
      <c r="G754" s="101" t="e">
        <v>#N/A</v>
      </c>
      <c r="H754" s="102" t="str">
        <f>IFERROR(_xlfn.XLOOKUP($G754,通讯通路门店!$S$4:$S$993933,通讯通路门店!$R$4:$R$993933,0,0),"")</f>
        <v/>
      </c>
      <c r="I754" s="83"/>
      <c r="J754" s="83"/>
      <c r="K754" s="83"/>
      <c r="L754" s="83"/>
      <c r="M754" s="83"/>
      <c r="N754" s="83"/>
      <c r="O754" s="83"/>
      <c r="P754" s="83"/>
      <c r="Q754" s="83"/>
      <c r="R754" s="83"/>
      <c r="S754" s="83"/>
      <c r="T754" s="83"/>
      <c r="U754" s="99">
        <f>COUNTIF(通讯通路门店!$S:$S,$G754)</f>
        <v>0</v>
      </c>
      <c r="V754" s="99">
        <f>COUNTIFS(通讯通路门店!$S:$S,$G754,通讯通路门店!$J:$J,"综合卖场")</f>
        <v>0</v>
      </c>
      <c r="W754" s="99">
        <f>SUMIFS(通讯通路门店!$AJ:$AJ,通讯通路门店!$S:$S,通讯客户沙盘!$G754)</f>
        <v>0</v>
      </c>
      <c r="X754" s="99">
        <f t="shared" si="55"/>
        <v>0</v>
      </c>
      <c r="Y754" s="99">
        <f>COUNTIFS(通讯通路门店!$S:$S,$G754,通讯通路门店!$J:$J,"荣耀体验店")+COUNTIFS(通讯通路门店!$S:$S,$G754,通讯通路门店!$J:$J,"荣耀授权专卖店")</f>
        <v>0</v>
      </c>
      <c r="Z754" s="99">
        <f>COUNTIFS(通讯通路门店!$S:$S,$G754,通讯通路门店!$J:$J,"VIVO体验店")</f>
        <v>0</v>
      </c>
      <c r="AA754" s="99">
        <f>COUNTIFS(通讯通路门店!$S:$S,$G754,通讯通路门店!$J:$J,"OPPO体验店")</f>
        <v>0</v>
      </c>
      <c r="AB754" s="99">
        <f>COUNTIFS(通讯通路门店!$S:$S,$G754,通讯通路门店!$J:$J,"华为授权体验店")+COUNTIFS(通讯通路门店!$S:$S,$G754,通讯通路门店!$J:$J,"华为堡垒店")</f>
        <v>0</v>
      </c>
      <c r="AC754" s="99">
        <f>COUNTIFS(通讯通路门店!$S:$S,$G754,通讯通路门店!$J:$J,"小米体验店")</f>
        <v>0</v>
      </c>
      <c r="AD754" s="99">
        <f>COUNTIFS(通讯通路门店!$S:$S,$G754,通讯通路门店!$J:$J,"苹果体验店")</f>
        <v>0</v>
      </c>
      <c r="AE754" s="99">
        <f>COUNTIFS(通讯通路门店!$S:$S,$G754,通讯通路门店!$J:$J,"其他品牌专卖店")</f>
        <v>0</v>
      </c>
      <c r="AF754" s="99">
        <f>SUMIFS(通讯通路门店!$BI:$BI,通讯通路门店!$S:$S,$G754)</f>
        <v>0</v>
      </c>
      <c r="AG754" s="99">
        <f>SUMIFS(通讯通路门店!$BH:$BH,通讯通路门店!$S:$S,$G754)</f>
        <v>0</v>
      </c>
      <c r="AH754" s="99">
        <f t="shared" si="56"/>
        <v>0</v>
      </c>
      <c r="AI754" s="99">
        <f>SUMIFS(通讯通路门店!$BB:$BB,通讯通路门店!$S:$S,$G754)</f>
        <v>0</v>
      </c>
      <c r="AJ754" s="99">
        <f>SUMIFS(通讯通路门店!$BE:$BE,通讯通路门店!$S:$S,$G754)</f>
        <v>0</v>
      </c>
      <c r="AK754" s="99">
        <f>SUMIFS(通讯通路门店!$BG:$BG,通讯通路门店!$S:$S,$G754)</f>
        <v>0</v>
      </c>
      <c r="AL754" s="99">
        <f>SUMIFS(通讯通路门店!$BC:$BC,通讯通路门店!$S:$S,$G754)</f>
        <v>0</v>
      </c>
      <c r="AM754" s="99">
        <f>SUMIFS(通讯通路门店!$BD:$BD,通讯通路门店!$S:$S,$G754)</f>
        <v>0</v>
      </c>
      <c r="AN754" s="99">
        <f>SUMIFS(通讯通路门店!$BF:$BF,通讯通路门店!$S:$S,$G754)</f>
        <v>0</v>
      </c>
      <c r="AO754" s="99">
        <f t="shared" si="57"/>
        <v>0</v>
      </c>
      <c r="AP754" s="99">
        <f>SUMIFS(通讯通路门店!$K:$K,通讯通路门店!$S:$S,$G754)</f>
        <v>0</v>
      </c>
      <c r="AQ754" s="83"/>
      <c r="AR754" s="99">
        <f>SUMIFS(通讯通路门店!$T:$T,通讯通路门店!$S:$S,$G754)</f>
        <v>0</v>
      </c>
      <c r="AS754" s="99">
        <f>SUMIFS(通讯通路门店!$U:$U,通讯通路门店!$S:$S,$G754)</f>
        <v>0</v>
      </c>
      <c r="AT754" s="99">
        <f>SUMIFS(通讯通路门店!$V:$V,通讯通路门店!$S:$S,$G754)</f>
        <v>0</v>
      </c>
      <c r="AU754" s="99">
        <f>SUMIFS(通讯通路门店!$W:$W,通讯通路门店!$S:$S,$G754)</f>
        <v>0</v>
      </c>
      <c r="AV754" s="99">
        <f>SUMIFS(通讯通路门店!$Z:$Z,通讯通路门店!$S:$S,$G754)</f>
        <v>0</v>
      </c>
      <c r="AW754" s="99">
        <f>SUMIFS(通讯通路门店!$AB:$AB,通讯通路门店!$S:$S,$G754)</f>
        <v>0</v>
      </c>
      <c r="AX754" s="99">
        <f>SUMIFS(通讯通路门店!$X:$X,通讯通路门店!$S:$S,$G754)</f>
        <v>0</v>
      </c>
      <c r="AY754" s="99">
        <f>SUMIFS(通讯通路门店!$Y:$Y,通讯通路门店!$S:$S,$G754)</f>
        <v>0</v>
      </c>
      <c r="AZ754" s="99">
        <f>SUMIFS(通讯通路门店!$AA:$AA,通讯通路门店!$S:$S,$G754)</f>
        <v>0</v>
      </c>
      <c r="BA754" s="99">
        <f t="shared" si="58"/>
        <v>0</v>
      </c>
      <c r="BB754" s="99">
        <f t="shared" si="59"/>
        <v>0</v>
      </c>
      <c r="BC754" s="99">
        <f>SUMIFS(通讯通路门店!$W:$W,通讯通路门店!$S:$S,$G754,通讯通路门店!$J:$J,"荣耀体验店")+SUMIFS(通讯通路门店!$W:$W,通讯通路门店!$S:$S,$G754,通讯通路门店!$J:$J,"荣耀授权专卖店")</f>
        <v>0</v>
      </c>
      <c r="BD754" s="99">
        <f>SUMIFS(通讯通路门店!$Z:$Z,通讯通路门店!$S:$S,$G754,通讯通路门店!$J:$J,"VIVO体验店")</f>
        <v>0</v>
      </c>
      <c r="BE754" s="99">
        <f>SUMIFS(通讯通路门店!$AB:$AB,通讯通路门店!$S:$S,$G754,通讯通路门店!$J:$J,"OPPO体验店")</f>
        <v>0</v>
      </c>
      <c r="BF754" s="99">
        <f>SUMIFS(通讯通路门店!$X:$X,通讯通路门店!$S:$S,$G754,通讯通路门店!$J:$J,"华为授权体验店")+SUMIFS(通讯通路门店!$AA:$AA,通讯通路门店!$S:$S,$G754,通讯通路门店!$J:$J,"华为堡垒店")</f>
        <v>0</v>
      </c>
      <c r="BG754" s="99">
        <f>SUMIFS(通讯通路门店!$Y:$Y,通讯通路门店!$S:$S,$G754,通讯通路门店!$J:$J,"小米体验店")</f>
        <v>0</v>
      </c>
      <c r="BH754" s="99">
        <f>SUMIFS(通讯通路门店!$AA:$AA,通讯通路门店!$S:$S,$G754,通讯通路门店!$J:$J,"苹果体验店")</f>
        <v>0</v>
      </c>
      <c r="BI754" s="99">
        <f>SUMIFS(通讯通路门店!$K:$K,通讯通路门店!$S:$S,$G754,通讯通路门店!$J:$J,"其他品牌专卖店")</f>
        <v>0</v>
      </c>
      <c r="BJ754" s="99">
        <f>SUMIFS(通讯通路门店!$AC:$AC,通讯通路门店!$S:$S,$G754)</f>
        <v>0</v>
      </c>
      <c r="BK754" s="99">
        <f>SUMIFS(通讯通路门店!$AD:$AD,通讯通路门店!$S:$S,$G754)</f>
        <v>0</v>
      </c>
      <c r="BL754" s="99">
        <f>SUMIFS(通讯通路门店!$AE:$AE,通讯通路门店!$S:$S,$G754)</f>
        <v>0</v>
      </c>
      <c r="BM754" s="99">
        <f>SUMIFS(通讯通路门店!$AF:$AF,通讯通路门店!$S:$S,$G754)</f>
        <v>0</v>
      </c>
      <c r="BN754" s="99">
        <f>SUMIFS(通讯通路门店!$AG:$AG,通讯通路门店!$S:$S,$G754)</f>
        <v>0</v>
      </c>
      <c r="BO754" s="99">
        <f>SUMIFS(通讯通路门店!$AH:$AH,通讯通路门店!$S:$S,$G754)</f>
        <v>0</v>
      </c>
      <c r="BP754" s="99">
        <f>SUMIFS(通讯通路门店!$AI:$AI,通讯通路门店!$S:$S,$G754)</f>
        <v>0</v>
      </c>
      <c r="BQ754" s="83"/>
    </row>
    <row r="755" spans="1:69">
      <c r="A755" s="99" t="str">
        <f>IFERROR(_xlfn.XLOOKUP($G755,通讯通路门店!$S$4:$S$993933,通讯通路门店!$A$4:$A$993933,0,0),"")</f>
        <v/>
      </c>
      <c r="B755" s="99" t="str">
        <f>IFERROR(_xlfn.XLOOKUP($G755,通讯通路门店!$S$4:$S$993933,通讯通路门店!$B$4:$B$993933,0,0),"")</f>
        <v/>
      </c>
      <c r="C755" s="99" t="str">
        <f>IFERROR(_xlfn.XLOOKUP($G755,通讯通路门店!$S$4:$S$993933,通讯通路门店!$C$4:$C$993933,0,0),"")</f>
        <v/>
      </c>
      <c r="D755" s="99" t="str">
        <f>IFERROR(_xlfn.XLOOKUP($G755,通讯通路门店!$S$4:$S$993933,通讯通路门店!$D$4:$D$993933,0,0),"")</f>
        <v/>
      </c>
      <c r="E755" s="83"/>
      <c r="F755" s="83"/>
      <c r="G755" s="101" t="e">
        <v>#N/A</v>
      </c>
      <c r="H755" s="102" t="str">
        <f>IFERROR(_xlfn.XLOOKUP($G755,通讯通路门店!$S$4:$S$993933,通讯通路门店!$R$4:$R$993933,0,0),"")</f>
        <v/>
      </c>
      <c r="I755" s="83"/>
      <c r="J755" s="83"/>
      <c r="K755" s="83"/>
      <c r="L755" s="83"/>
      <c r="M755" s="83"/>
      <c r="N755" s="83"/>
      <c r="O755" s="83"/>
      <c r="P755" s="83"/>
      <c r="Q755" s="83"/>
      <c r="R755" s="83"/>
      <c r="S755" s="83"/>
      <c r="T755" s="83"/>
      <c r="U755" s="99">
        <f>COUNTIF(通讯通路门店!$S:$S,$G755)</f>
        <v>0</v>
      </c>
      <c r="V755" s="99">
        <f>COUNTIFS(通讯通路门店!$S:$S,$G755,通讯通路门店!$J:$J,"综合卖场")</f>
        <v>0</v>
      </c>
      <c r="W755" s="99">
        <f>SUMIFS(通讯通路门店!$AJ:$AJ,通讯通路门店!$S:$S,通讯客户沙盘!$G755)</f>
        <v>0</v>
      </c>
      <c r="X755" s="99">
        <f t="shared" si="55"/>
        <v>0</v>
      </c>
      <c r="Y755" s="99">
        <f>COUNTIFS(通讯通路门店!$S:$S,$G755,通讯通路门店!$J:$J,"荣耀体验店")+COUNTIFS(通讯通路门店!$S:$S,$G755,通讯通路门店!$J:$J,"荣耀授权专卖店")</f>
        <v>0</v>
      </c>
      <c r="Z755" s="99">
        <f>COUNTIFS(通讯通路门店!$S:$S,$G755,通讯通路门店!$J:$J,"VIVO体验店")</f>
        <v>0</v>
      </c>
      <c r="AA755" s="99">
        <f>COUNTIFS(通讯通路门店!$S:$S,$G755,通讯通路门店!$J:$J,"OPPO体验店")</f>
        <v>0</v>
      </c>
      <c r="AB755" s="99">
        <f>COUNTIFS(通讯通路门店!$S:$S,$G755,通讯通路门店!$J:$J,"华为授权体验店")+COUNTIFS(通讯通路门店!$S:$S,$G755,通讯通路门店!$J:$J,"华为堡垒店")</f>
        <v>0</v>
      </c>
      <c r="AC755" s="99">
        <f>COUNTIFS(通讯通路门店!$S:$S,$G755,通讯通路门店!$J:$J,"小米体验店")</f>
        <v>0</v>
      </c>
      <c r="AD755" s="99">
        <f>COUNTIFS(通讯通路门店!$S:$S,$G755,通讯通路门店!$J:$J,"苹果体验店")</f>
        <v>0</v>
      </c>
      <c r="AE755" s="99">
        <f>COUNTIFS(通讯通路门店!$S:$S,$G755,通讯通路门店!$J:$J,"其他品牌专卖店")</f>
        <v>0</v>
      </c>
      <c r="AF755" s="99">
        <f>SUMIFS(通讯通路门店!$BI:$BI,通讯通路门店!$S:$S,$G755)</f>
        <v>0</v>
      </c>
      <c r="AG755" s="99">
        <f>SUMIFS(通讯通路门店!$BH:$BH,通讯通路门店!$S:$S,$G755)</f>
        <v>0</v>
      </c>
      <c r="AH755" s="99">
        <f t="shared" si="56"/>
        <v>0</v>
      </c>
      <c r="AI755" s="99">
        <f>SUMIFS(通讯通路门店!$BB:$BB,通讯通路门店!$S:$S,$G755)</f>
        <v>0</v>
      </c>
      <c r="AJ755" s="99">
        <f>SUMIFS(通讯通路门店!$BE:$BE,通讯通路门店!$S:$S,$G755)</f>
        <v>0</v>
      </c>
      <c r="AK755" s="99">
        <f>SUMIFS(通讯通路门店!$BG:$BG,通讯通路门店!$S:$S,$G755)</f>
        <v>0</v>
      </c>
      <c r="AL755" s="99">
        <f>SUMIFS(通讯通路门店!$BC:$BC,通讯通路门店!$S:$S,$G755)</f>
        <v>0</v>
      </c>
      <c r="AM755" s="99">
        <f>SUMIFS(通讯通路门店!$BD:$BD,通讯通路门店!$S:$S,$G755)</f>
        <v>0</v>
      </c>
      <c r="AN755" s="99">
        <f>SUMIFS(通讯通路门店!$BF:$BF,通讯通路门店!$S:$S,$G755)</f>
        <v>0</v>
      </c>
      <c r="AO755" s="99">
        <f t="shared" si="57"/>
        <v>0</v>
      </c>
      <c r="AP755" s="99">
        <f>SUMIFS(通讯通路门店!$K:$K,通讯通路门店!$S:$S,$G755)</f>
        <v>0</v>
      </c>
      <c r="AQ755" s="83"/>
      <c r="AR755" s="99">
        <f>SUMIFS(通讯通路门店!$T:$T,通讯通路门店!$S:$S,$G755)</f>
        <v>0</v>
      </c>
      <c r="AS755" s="99">
        <f>SUMIFS(通讯通路门店!$U:$U,通讯通路门店!$S:$S,$G755)</f>
        <v>0</v>
      </c>
      <c r="AT755" s="99">
        <f>SUMIFS(通讯通路门店!$V:$V,通讯通路门店!$S:$S,$G755)</f>
        <v>0</v>
      </c>
      <c r="AU755" s="99">
        <f>SUMIFS(通讯通路门店!$W:$W,通讯通路门店!$S:$S,$G755)</f>
        <v>0</v>
      </c>
      <c r="AV755" s="99">
        <f>SUMIFS(通讯通路门店!$Z:$Z,通讯通路门店!$S:$S,$G755)</f>
        <v>0</v>
      </c>
      <c r="AW755" s="99">
        <f>SUMIFS(通讯通路门店!$AB:$AB,通讯通路门店!$S:$S,$G755)</f>
        <v>0</v>
      </c>
      <c r="AX755" s="99">
        <f>SUMIFS(通讯通路门店!$X:$X,通讯通路门店!$S:$S,$G755)</f>
        <v>0</v>
      </c>
      <c r="AY755" s="99">
        <f>SUMIFS(通讯通路门店!$Y:$Y,通讯通路门店!$S:$S,$G755)</f>
        <v>0</v>
      </c>
      <c r="AZ755" s="99">
        <f>SUMIFS(通讯通路门店!$AA:$AA,通讯通路门店!$S:$S,$G755)</f>
        <v>0</v>
      </c>
      <c r="BA755" s="99">
        <f t="shared" si="58"/>
        <v>0</v>
      </c>
      <c r="BB755" s="99">
        <f t="shared" si="59"/>
        <v>0</v>
      </c>
      <c r="BC755" s="99">
        <f>SUMIFS(通讯通路门店!$W:$W,通讯通路门店!$S:$S,$G755,通讯通路门店!$J:$J,"荣耀体验店")+SUMIFS(通讯通路门店!$W:$W,通讯通路门店!$S:$S,$G755,通讯通路门店!$J:$J,"荣耀授权专卖店")</f>
        <v>0</v>
      </c>
      <c r="BD755" s="99">
        <f>SUMIFS(通讯通路门店!$Z:$Z,通讯通路门店!$S:$S,$G755,通讯通路门店!$J:$J,"VIVO体验店")</f>
        <v>0</v>
      </c>
      <c r="BE755" s="99">
        <f>SUMIFS(通讯通路门店!$AB:$AB,通讯通路门店!$S:$S,$G755,通讯通路门店!$J:$J,"OPPO体验店")</f>
        <v>0</v>
      </c>
      <c r="BF755" s="99">
        <f>SUMIFS(通讯通路门店!$X:$X,通讯通路门店!$S:$S,$G755,通讯通路门店!$J:$J,"华为授权体验店")+SUMIFS(通讯通路门店!$AA:$AA,通讯通路门店!$S:$S,$G755,通讯通路门店!$J:$J,"华为堡垒店")</f>
        <v>0</v>
      </c>
      <c r="BG755" s="99">
        <f>SUMIFS(通讯通路门店!$Y:$Y,通讯通路门店!$S:$S,$G755,通讯通路门店!$J:$J,"小米体验店")</f>
        <v>0</v>
      </c>
      <c r="BH755" s="99">
        <f>SUMIFS(通讯通路门店!$AA:$AA,通讯通路门店!$S:$S,$G755,通讯通路门店!$J:$J,"苹果体验店")</f>
        <v>0</v>
      </c>
      <c r="BI755" s="99">
        <f>SUMIFS(通讯通路门店!$K:$K,通讯通路门店!$S:$S,$G755,通讯通路门店!$J:$J,"其他品牌专卖店")</f>
        <v>0</v>
      </c>
      <c r="BJ755" s="99">
        <f>SUMIFS(通讯通路门店!$AC:$AC,通讯通路门店!$S:$S,$G755)</f>
        <v>0</v>
      </c>
      <c r="BK755" s="99">
        <f>SUMIFS(通讯通路门店!$AD:$AD,通讯通路门店!$S:$S,$G755)</f>
        <v>0</v>
      </c>
      <c r="BL755" s="99">
        <f>SUMIFS(通讯通路门店!$AE:$AE,通讯通路门店!$S:$S,$G755)</f>
        <v>0</v>
      </c>
      <c r="BM755" s="99">
        <f>SUMIFS(通讯通路门店!$AF:$AF,通讯通路门店!$S:$S,$G755)</f>
        <v>0</v>
      </c>
      <c r="BN755" s="99">
        <f>SUMIFS(通讯通路门店!$AG:$AG,通讯通路门店!$S:$S,$G755)</f>
        <v>0</v>
      </c>
      <c r="BO755" s="99">
        <f>SUMIFS(通讯通路门店!$AH:$AH,通讯通路门店!$S:$S,$G755)</f>
        <v>0</v>
      </c>
      <c r="BP755" s="99">
        <f>SUMIFS(通讯通路门店!$AI:$AI,通讯通路门店!$S:$S,$G755)</f>
        <v>0</v>
      </c>
      <c r="BQ755" s="83"/>
    </row>
    <row r="756" spans="1:69">
      <c r="A756" s="99" t="str">
        <f>IFERROR(_xlfn.XLOOKUP($G756,通讯通路门店!$S$4:$S$993933,通讯通路门店!$A$4:$A$993933,0,0),"")</f>
        <v/>
      </c>
      <c r="B756" s="99" t="str">
        <f>IFERROR(_xlfn.XLOOKUP($G756,通讯通路门店!$S$4:$S$993933,通讯通路门店!$B$4:$B$993933,0,0),"")</f>
        <v/>
      </c>
      <c r="C756" s="99" t="str">
        <f>IFERROR(_xlfn.XLOOKUP($G756,通讯通路门店!$S$4:$S$993933,通讯通路门店!$C$4:$C$993933,0,0),"")</f>
        <v/>
      </c>
      <c r="D756" s="99" t="str">
        <f>IFERROR(_xlfn.XLOOKUP($G756,通讯通路门店!$S$4:$S$993933,通讯通路门店!$D$4:$D$993933,0,0),"")</f>
        <v/>
      </c>
      <c r="E756" s="83"/>
      <c r="F756" s="83"/>
      <c r="G756" s="101" t="e">
        <v>#N/A</v>
      </c>
      <c r="H756" s="102" t="str">
        <f>IFERROR(_xlfn.XLOOKUP($G756,通讯通路门店!$S$4:$S$993933,通讯通路门店!$R$4:$R$993933,0,0),"")</f>
        <v/>
      </c>
      <c r="I756" s="83"/>
      <c r="J756" s="83"/>
      <c r="K756" s="83"/>
      <c r="L756" s="83"/>
      <c r="M756" s="83"/>
      <c r="N756" s="83"/>
      <c r="O756" s="83"/>
      <c r="P756" s="83"/>
      <c r="Q756" s="83"/>
      <c r="R756" s="83"/>
      <c r="S756" s="83"/>
      <c r="T756" s="83"/>
      <c r="U756" s="99">
        <f>COUNTIF(通讯通路门店!$S:$S,$G756)</f>
        <v>0</v>
      </c>
      <c r="V756" s="99">
        <f>COUNTIFS(通讯通路门店!$S:$S,$G756,通讯通路门店!$J:$J,"综合卖场")</f>
        <v>0</v>
      </c>
      <c r="W756" s="99">
        <f>SUMIFS(通讯通路门店!$AJ:$AJ,通讯通路门店!$S:$S,通讯客户沙盘!$G756)</f>
        <v>0</v>
      </c>
      <c r="X756" s="99">
        <f t="shared" si="55"/>
        <v>0</v>
      </c>
      <c r="Y756" s="99">
        <f>COUNTIFS(通讯通路门店!$S:$S,$G756,通讯通路门店!$J:$J,"荣耀体验店")+COUNTIFS(通讯通路门店!$S:$S,$G756,通讯通路门店!$J:$J,"荣耀授权专卖店")</f>
        <v>0</v>
      </c>
      <c r="Z756" s="99">
        <f>COUNTIFS(通讯通路门店!$S:$S,$G756,通讯通路门店!$J:$J,"VIVO体验店")</f>
        <v>0</v>
      </c>
      <c r="AA756" s="99">
        <f>COUNTIFS(通讯通路门店!$S:$S,$G756,通讯通路门店!$J:$J,"OPPO体验店")</f>
        <v>0</v>
      </c>
      <c r="AB756" s="99">
        <f>COUNTIFS(通讯通路门店!$S:$S,$G756,通讯通路门店!$J:$J,"华为授权体验店")+COUNTIFS(通讯通路门店!$S:$S,$G756,通讯通路门店!$J:$J,"华为堡垒店")</f>
        <v>0</v>
      </c>
      <c r="AC756" s="99">
        <f>COUNTIFS(通讯通路门店!$S:$S,$G756,通讯通路门店!$J:$J,"小米体验店")</f>
        <v>0</v>
      </c>
      <c r="AD756" s="99">
        <f>COUNTIFS(通讯通路门店!$S:$S,$G756,通讯通路门店!$J:$J,"苹果体验店")</f>
        <v>0</v>
      </c>
      <c r="AE756" s="99">
        <f>COUNTIFS(通讯通路门店!$S:$S,$G756,通讯通路门店!$J:$J,"其他品牌专卖店")</f>
        <v>0</v>
      </c>
      <c r="AF756" s="99">
        <f>SUMIFS(通讯通路门店!$BI:$BI,通讯通路门店!$S:$S,$G756)</f>
        <v>0</v>
      </c>
      <c r="AG756" s="99">
        <f>SUMIFS(通讯通路门店!$BH:$BH,通讯通路门店!$S:$S,$G756)</f>
        <v>0</v>
      </c>
      <c r="AH756" s="99">
        <f t="shared" si="56"/>
        <v>0</v>
      </c>
      <c r="AI756" s="99">
        <f>SUMIFS(通讯通路门店!$BB:$BB,通讯通路门店!$S:$S,$G756)</f>
        <v>0</v>
      </c>
      <c r="AJ756" s="99">
        <f>SUMIFS(通讯通路门店!$BE:$BE,通讯通路门店!$S:$S,$G756)</f>
        <v>0</v>
      </c>
      <c r="AK756" s="99">
        <f>SUMIFS(通讯通路门店!$BG:$BG,通讯通路门店!$S:$S,$G756)</f>
        <v>0</v>
      </c>
      <c r="AL756" s="99">
        <f>SUMIFS(通讯通路门店!$BC:$BC,通讯通路门店!$S:$S,$G756)</f>
        <v>0</v>
      </c>
      <c r="AM756" s="99">
        <f>SUMIFS(通讯通路门店!$BD:$BD,通讯通路门店!$S:$S,$G756)</f>
        <v>0</v>
      </c>
      <c r="AN756" s="99">
        <f>SUMIFS(通讯通路门店!$BF:$BF,通讯通路门店!$S:$S,$G756)</f>
        <v>0</v>
      </c>
      <c r="AO756" s="99">
        <f t="shared" si="57"/>
        <v>0</v>
      </c>
      <c r="AP756" s="99">
        <f>SUMIFS(通讯通路门店!$K:$K,通讯通路门店!$S:$S,$G756)</f>
        <v>0</v>
      </c>
      <c r="AQ756" s="83"/>
      <c r="AR756" s="99">
        <f>SUMIFS(通讯通路门店!$T:$T,通讯通路门店!$S:$S,$G756)</f>
        <v>0</v>
      </c>
      <c r="AS756" s="99">
        <f>SUMIFS(通讯通路门店!$U:$U,通讯通路门店!$S:$S,$G756)</f>
        <v>0</v>
      </c>
      <c r="AT756" s="99">
        <f>SUMIFS(通讯通路门店!$V:$V,通讯通路门店!$S:$S,$G756)</f>
        <v>0</v>
      </c>
      <c r="AU756" s="99">
        <f>SUMIFS(通讯通路门店!$W:$W,通讯通路门店!$S:$S,$G756)</f>
        <v>0</v>
      </c>
      <c r="AV756" s="99">
        <f>SUMIFS(通讯通路门店!$Z:$Z,通讯通路门店!$S:$S,$G756)</f>
        <v>0</v>
      </c>
      <c r="AW756" s="99">
        <f>SUMIFS(通讯通路门店!$AB:$AB,通讯通路门店!$S:$S,$G756)</f>
        <v>0</v>
      </c>
      <c r="AX756" s="99">
        <f>SUMIFS(通讯通路门店!$X:$X,通讯通路门店!$S:$S,$G756)</f>
        <v>0</v>
      </c>
      <c r="AY756" s="99">
        <f>SUMIFS(通讯通路门店!$Y:$Y,通讯通路门店!$S:$S,$G756)</f>
        <v>0</v>
      </c>
      <c r="AZ756" s="99">
        <f>SUMIFS(通讯通路门店!$AA:$AA,通讯通路门店!$S:$S,$G756)</f>
        <v>0</v>
      </c>
      <c r="BA756" s="99">
        <f t="shared" si="58"/>
        <v>0</v>
      </c>
      <c r="BB756" s="99">
        <f t="shared" si="59"/>
        <v>0</v>
      </c>
      <c r="BC756" s="99">
        <f>SUMIFS(通讯通路门店!$W:$W,通讯通路门店!$S:$S,$G756,通讯通路门店!$J:$J,"荣耀体验店")+SUMIFS(通讯通路门店!$W:$W,通讯通路门店!$S:$S,$G756,通讯通路门店!$J:$J,"荣耀授权专卖店")</f>
        <v>0</v>
      </c>
      <c r="BD756" s="99">
        <f>SUMIFS(通讯通路门店!$Z:$Z,通讯通路门店!$S:$S,$G756,通讯通路门店!$J:$J,"VIVO体验店")</f>
        <v>0</v>
      </c>
      <c r="BE756" s="99">
        <f>SUMIFS(通讯通路门店!$AB:$AB,通讯通路门店!$S:$S,$G756,通讯通路门店!$J:$J,"OPPO体验店")</f>
        <v>0</v>
      </c>
      <c r="BF756" s="99">
        <f>SUMIFS(通讯通路门店!$X:$X,通讯通路门店!$S:$S,$G756,通讯通路门店!$J:$J,"华为授权体验店")+SUMIFS(通讯通路门店!$AA:$AA,通讯通路门店!$S:$S,$G756,通讯通路门店!$J:$J,"华为堡垒店")</f>
        <v>0</v>
      </c>
      <c r="BG756" s="99">
        <f>SUMIFS(通讯通路门店!$Y:$Y,通讯通路门店!$S:$S,$G756,通讯通路门店!$J:$J,"小米体验店")</f>
        <v>0</v>
      </c>
      <c r="BH756" s="99">
        <f>SUMIFS(通讯通路门店!$AA:$AA,通讯通路门店!$S:$S,$G756,通讯通路门店!$J:$J,"苹果体验店")</f>
        <v>0</v>
      </c>
      <c r="BI756" s="99">
        <f>SUMIFS(通讯通路门店!$K:$K,通讯通路门店!$S:$S,$G756,通讯通路门店!$J:$J,"其他品牌专卖店")</f>
        <v>0</v>
      </c>
      <c r="BJ756" s="99">
        <f>SUMIFS(通讯通路门店!$AC:$AC,通讯通路门店!$S:$S,$G756)</f>
        <v>0</v>
      </c>
      <c r="BK756" s="99">
        <f>SUMIFS(通讯通路门店!$AD:$AD,通讯通路门店!$S:$S,$G756)</f>
        <v>0</v>
      </c>
      <c r="BL756" s="99">
        <f>SUMIFS(通讯通路门店!$AE:$AE,通讯通路门店!$S:$S,$G756)</f>
        <v>0</v>
      </c>
      <c r="BM756" s="99">
        <f>SUMIFS(通讯通路门店!$AF:$AF,通讯通路门店!$S:$S,$G756)</f>
        <v>0</v>
      </c>
      <c r="BN756" s="99">
        <f>SUMIFS(通讯通路门店!$AG:$AG,通讯通路门店!$S:$S,$G756)</f>
        <v>0</v>
      </c>
      <c r="BO756" s="99">
        <f>SUMIFS(通讯通路门店!$AH:$AH,通讯通路门店!$S:$S,$G756)</f>
        <v>0</v>
      </c>
      <c r="BP756" s="99">
        <f>SUMIFS(通讯通路门店!$AI:$AI,通讯通路门店!$S:$S,$G756)</f>
        <v>0</v>
      </c>
      <c r="BQ756" s="83"/>
    </row>
    <row r="757" spans="1:69">
      <c r="A757" s="99" t="str">
        <f>IFERROR(_xlfn.XLOOKUP($G757,通讯通路门店!$S$4:$S$993933,通讯通路门店!$A$4:$A$993933,0,0),"")</f>
        <v/>
      </c>
      <c r="B757" s="99" t="str">
        <f>IFERROR(_xlfn.XLOOKUP($G757,通讯通路门店!$S$4:$S$993933,通讯通路门店!$B$4:$B$993933,0,0),"")</f>
        <v/>
      </c>
      <c r="C757" s="99" t="str">
        <f>IFERROR(_xlfn.XLOOKUP($G757,通讯通路门店!$S$4:$S$993933,通讯通路门店!$C$4:$C$993933,0,0),"")</f>
        <v/>
      </c>
      <c r="D757" s="99" t="str">
        <f>IFERROR(_xlfn.XLOOKUP($G757,通讯通路门店!$S$4:$S$993933,通讯通路门店!$D$4:$D$993933,0,0),"")</f>
        <v/>
      </c>
      <c r="E757" s="83"/>
      <c r="F757" s="83"/>
      <c r="G757" s="101" t="e">
        <v>#N/A</v>
      </c>
      <c r="H757" s="102" t="str">
        <f>IFERROR(_xlfn.XLOOKUP($G757,通讯通路门店!$S$4:$S$993933,通讯通路门店!$R$4:$R$993933,0,0),"")</f>
        <v/>
      </c>
      <c r="I757" s="83"/>
      <c r="J757" s="83"/>
      <c r="K757" s="83"/>
      <c r="L757" s="83"/>
      <c r="M757" s="83"/>
      <c r="N757" s="83"/>
      <c r="O757" s="83"/>
      <c r="P757" s="83"/>
      <c r="Q757" s="83"/>
      <c r="R757" s="83"/>
      <c r="S757" s="83"/>
      <c r="T757" s="83"/>
      <c r="U757" s="99">
        <f>COUNTIF(通讯通路门店!$S:$S,$G757)</f>
        <v>0</v>
      </c>
      <c r="V757" s="99">
        <f>COUNTIFS(通讯通路门店!$S:$S,$G757,通讯通路门店!$J:$J,"综合卖场")</f>
        <v>0</v>
      </c>
      <c r="W757" s="99">
        <f>SUMIFS(通讯通路门店!$AJ:$AJ,通讯通路门店!$S:$S,通讯客户沙盘!$G757)</f>
        <v>0</v>
      </c>
      <c r="X757" s="99">
        <f t="shared" si="55"/>
        <v>0</v>
      </c>
      <c r="Y757" s="99">
        <f>COUNTIFS(通讯通路门店!$S:$S,$G757,通讯通路门店!$J:$J,"荣耀体验店")+COUNTIFS(通讯通路门店!$S:$S,$G757,通讯通路门店!$J:$J,"荣耀授权专卖店")</f>
        <v>0</v>
      </c>
      <c r="Z757" s="99">
        <f>COUNTIFS(通讯通路门店!$S:$S,$G757,通讯通路门店!$J:$J,"VIVO体验店")</f>
        <v>0</v>
      </c>
      <c r="AA757" s="99">
        <f>COUNTIFS(通讯通路门店!$S:$S,$G757,通讯通路门店!$J:$J,"OPPO体验店")</f>
        <v>0</v>
      </c>
      <c r="AB757" s="99">
        <f>COUNTIFS(通讯通路门店!$S:$S,$G757,通讯通路门店!$J:$J,"华为授权体验店")+COUNTIFS(通讯通路门店!$S:$S,$G757,通讯通路门店!$J:$J,"华为堡垒店")</f>
        <v>0</v>
      </c>
      <c r="AC757" s="99">
        <f>COUNTIFS(通讯通路门店!$S:$S,$G757,通讯通路门店!$J:$J,"小米体验店")</f>
        <v>0</v>
      </c>
      <c r="AD757" s="99">
        <f>COUNTIFS(通讯通路门店!$S:$S,$G757,通讯通路门店!$J:$J,"苹果体验店")</f>
        <v>0</v>
      </c>
      <c r="AE757" s="99">
        <f>COUNTIFS(通讯通路门店!$S:$S,$G757,通讯通路门店!$J:$J,"其他品牌专卖店")</f>
        <v>0</v>
      </c>
      <c r="AF757" s="99">
        <f>SUMIFS(通讯通路门店!$BI:$BI,通讯通路门店!$S:$S,$G757)</f>
        <v>0</v>
      </c>
      <c r="AG757" s="99">
        <f>SUMIFS(通讯通路门店!$BH:$BH,通讯通路门店!$S:$S,$G757)</f>
        <v>0</v>
      </c>
      <c r="AH757" s="99">
        <f t="shared" si="56"/>
        <v>0</v>
      </c>
      <c r="AI757" s="99">
        <f>SUMIFS(通讯通路门店!$BB:$BB,通讯通路门店!$S:$S,$G757)</f>
        <v>0</v>
      </c>
      <c r="AJ757" s="99">
        <f>SUMIFS(通讯通路门店!$BE:$BE,通讯通路门店!$S:$S,$G757)</f>
        <v>0</v>
      </c>
      <c r="AK757" s="99">
        <f>SUMIFS(通讯通路门店!$BG:$BG,通讯通路门店!$S:$S,$G757)</f>
        <v>0</v>
      </c>
      <c r="AL757" s="99">
        <f>SUMIFS(通讯通路门店!$BC:$BC,通讯通路门店!$S:$S,$G757)</f>
        <v>0</v>
      </c>
      <c r="AM757" s="99">
        <f>SUMIFS(通讯通路门店!$BD:$BD,通讯通路门店!$S:$S,$G757)</f>
        <v>0</v>
      </c>
      <c r="AN757" s="99">
        <f>SUMIFS(通讯通路门店!$BF:$BF,通讯通路门店!$S:$S,$G757)</f>
        <v>0</v>
      </c>
      <c r="AO757" s="99">
        <f t="shared" si="57"/>
        <v>0</v>
      </c>
      <c r="AP757" s="99">
        <f>SUMIFS(通讯通路门店!$K:$K,通讯通路门店!$S:$S,$G757)</f>
        <v>0</v>
      </c>
      <c r="AQ757" s="83"/>
      <c r="AR757" s="99">
        <f>SUMIFS(通讯通路门店!$T:$T,通讯通路门店!$S:$S,$G757)</f>
        <v>0</v>
      </c>
      <c r="AS757" s="99">
        <f>SUMIFS(通讯通路门店!$U:$U,通讯通路门店!$S:$S,$G757)</f>
        <v>0</v>
      </c>
      <c r="AT757" s="99">
        <f>SUMIFS(通讯通路门店!$V:$V,通讯通路门店!$S:$S,$G757)</f>
        <v>0</v>
      </c>
      <c r="AU757" s="99">
        <f>SUMIFS(通讯通路门店!$W:$W,通讯通路门店!$S:$S,$G757)</f>
        <v>0</v>
      </c>
      <c r="AV757" s="99">
        <f>SUMIFS(通讯通路门店!$Z:$Z,通讯通路门店!$S:$S,$G757)</f>
        <v>0</v>
      </c>
      <c r="AW757" s="99">
        <f>SUMIFS(通讯通路门店!$AB:$AB,通讯通路门店!$S:$S,$G757)</f>
        <v>0</v>
      </c>
      <c r="AX757" s="99">
        <f>SUMIFS(通讯通路门店!$X:$X,通讯通路门店!$S:$S,$G757)</f>
        <v>0</v>
      </c>
      <c r="AY757" s="99">
        <f>SUMIFS(通讯通路门店!$Y:$Y,通讯通路门店!$S:$S,$G757)</f>
        <v>0</v>
      </c>
      <c r="AZ757" s="99">
        <f>SUMIFS(通讯通路门店!$AA:$AA,通讯通路门店!$S:$S,$G757)</f>
        <v>0</v>
      </c>
      <c r="BA757" s="99">
        <f t="shared" si="58"/>
        <v>0</v>
      </c>
      <c r="BB757" s="99">
        <f t="shared" si="59"/>
        <v>0</v>
      </c>
      <c r="BC757" s="99">
        <f>SUMIFS(通讯通路门店!$W:$W,通讯通路门店!$S:$S,$G757,通讯通路门店!$J:$J,"荣耀体验店")+SUMIFS(通讯通路门店!$W:$W,通讯通路门店!$S:$S,$G757,通讯通路门店!$J:$J,"荣耀授权专卖店")</f>
        <v>0</v>
      </c>
      <c r="BD757" s="99">
        <f>SUMIFS(通讯通路门店!$Z:$Z,通讯通路门店!$S:$S,$G757,通讯通路门店!$J:$J,"VIVO体验店")</f>
        <v>0</v>
      </c>
      <c r="BE757" s="99">
        <f>SUMIFS(通讯通路门店!$AB:$AB,通讯通路门店!$S:$S,$G757,通讯通路门店!$J:$J,"OPPO体验店")</f>
        <v>0</v>
      </c>
      <c r="BF757" s="99">
        <f>SUMIFS(通讯通路门店!$X:$X,通讯通路门店!$S:$S,$G757,通讯通路门店!$J:$J,"华为授权体验店")+SUMIFS(通讯通路门店!$AA:$AA,通讯通路门店!$S:$S,$G757,通讯通路门店!$J:$J,"华为堡垒店")</f>
        <v>0</v>
      </c>
      <c r="BG757" s="99">
        <f>SUMIFS(通讯通路门店!$Y:$Y,通讯通路门店!$S:$S,$G757,通讯通路门店!$J:$J,"小米体验店")</f>
        <v>0</v>
      </c>
      <c r="BH757" s="99">
        <f>SUMIFS(通讯通路门店!$AA:$AA,通讯通路门店!$S:$S,$G757,通讯通路门店!$J:$J,"苹果体验店")</f>
        <v>0</v>
      </c>
      <c r="BI757" s="99">
        <f>SUMIFS(通讯通路门店!$K:$K,通讯通路门店!$S:$S,$G757,通讯通路门店!$J:$J,"其他品牌专卖店")</f>
        <v>0</v>
      </c>
      <c r="BJ757" s="99">
        <f>SUMIFS(通讯通路门店!$AC:$AC,通讯通路门店!$S:$S,$G757)</f>
        <v>0</v>
      </c>
      <c r="BK757" s="99">
        <f>SUMIFS(通讯通路门店!$AD:$AD,通讯通路门店!$S:$S,$G757)</f>
        <v>0</v>
      </c>
      <c r="BL757" s="99">
        <f>SUMIFS(通讯通路门店!$AE:$AE,通讯通路门店!$S:$S,$G757)</f>
        <v>0</v>
      </c>
      <c r="BM757" s="99">
        <f>SUMIFS(通讯通路门店!$AF:$AF,通讯通路门店!$S:$S,$G757)</f>
        <v>0</v>
      </c>
      <c r="BN757" s="99">
        <f>SUMIFS(通讯通路门店!$AG:$AG,通讯通路门店!$S:$S,$G757)</f>
        <v>0</v>
      </c>
      <c r="BO757" s="99">
        <f>SUMIFS(通讯通路门店!$AH:$AH,通讯通路门店!$S:$S,$G757)</f>
        <v>0</v>
      </c>
      <c r="BP757" s="99">
        <f>SUMIFS(通讯通路门店!$AI:$AI,通讯通路门店!$S:$S,$G757)</f>
        <v>0</v>
      </c>
      <c r="BQ757" s="83"/>
    </row>
    <row r="758" spans="1:69">
      <c r="A758" s="99" t="str">
        <f>IFERROR(_xlfn.XLOOKUP($G758,通讯通路门店!$S$4:$S$993933,通讯通路门店!$A$4:$A$993933,0,0),"")</f>
        <v/>
      </c>
      <c r="B758" s="99" t="str">
        <f>IFERROR(_xlfn.XLOOKUP($G758,通讯通路门店!$S$4:$S$993933,通讯通路门店!$B$4:$B$993933,0,0),"")</f>
        <v/>
      </c>
      <c r="C758" s="99" t="str">
        <f>IFERROR(_xlfn.XLOOKUP($G758,通讯通路门店!$S$4:$S$993933,通讯通路门店!$C$4:$C$993933,0,0),"")</f>
        <v/>
      </c>
      <c r="D758" s="99" t="str">
        <f>IFERROR(_xlfn.XLOOKUP($G758,通讯通路门店!$S$4:$S$993933,通讯通路门店!$D$4:$D$993933,0,0),"")</f>
        <v/>
      </c>
      <c r="E758" s="83"/>
      <c r="F758" s="83"/>
      <c r="G758" s="101" t="e">
        <v>#N/A</v>
      </c>
      <c r="H758" s="102" t="str">
        <f>IFERROR(_xlfn.XLOOKUP($G758,通讯通路门店!$S$4:$S$993933,通讯通路门店!$R$4:$R$993933,0,0),"")</f>
        <v/>
      </c>
      <c r="I758" s="83"/>
      <c r="J758" s="83"/>
      <c r="K758" s="83"/>
      <c r="L758" s="83"/>
      <c r="M758" s="83"/>
      <c r="N758" s="83"/>
      <c r="O758" s="83"/>
      <c r="P758" s="83"/>
      <c r="Q758" s="83"/>
      <c r="R758" s="83"/>
      <c r="S758" s="83"/>
      <c r="T758" s="83"/>
      <c r="U758" s="99">
        <f>COUNTIF(通讯通路门店!$S:$S,$G758)</f>
        <v>0</v>
      </c>
      <c r="V758" s="99">
        <f>COUNTIFS(通讯通路门店!$S:$S,$G758,通讯通路门店!$J:$J,"综合卖场")</f>
        <v>0</v>
      </c>
      <c r="W758" s="99">
        <f>SUMIFS(通讯通路门店!$AJ:$AJ,通讯通路门店!$S:$S,通讯客户沙盘!$G758)</f>
        <v>0</v>
      </c>
      <c r="X758" s="99">
        <f t="shared" si="55"/>
        <v>0</v>
      </c>
      <c r="Y758" s="99">
        <f>COUNTIFS(通讯通路门店!$S:$S,$G758,通讯通路门店!$J:$J,"荣耀体验店")+COUNTIFS(通讯通路门店!$S:$S,$G758,通讯通路门店!$J:$J,"荣耀授权专卖店")</f>
        <v>0</v>
      </c>
      <c r="Z758" s="99">
        <f>COUNTIFS(通讯通路门店!$S:$S,$G758,通讯通路门店!$J:$J,"VIVO体验店")</f>
        <v>0</v>
      </c>
      <c r="AA758" s="99">
        <f>COUNTIFS(通讯通路门店!$S:$S,$G758,通讯通路门店!$J:$J,"OPPO体验店")</f>
        <v>0</v>
      </c>
      <c r="AB758" s="99">
        <f>COUNTIFS(通讯通路门店!$S:$S,$G758,通讯通路门店!$J:$J,"华为授权体验店")+COUNTIFS(通讯通路门店!$S:$S,$G758,通讯通路门店!$J:$J,"华为堡垒店")</f>
        <v>0</v>
      </c>
      <c r="AC758" s="99">
        <f>COUNTIFS(通讯通路门店!$S:$S,$G758,通讯通路门店!$J:$J,"小米体验店")</f>
        <v>0</v>
      </c>
      <c r="AD758" s="99">
        <f>COUNTIFS(通讯通路门店!$S:$S,$G758,通讯通路门店!$J:$J,"苹果体验店")</f>
        <v>0</v>
      </c>
      <c r="AE758" s="99">
        <f>COUNTIFS(通讯通路门店!$S:$S,$G758,通讯通路门店!$J:$J,"其他品牌专卖店")</f>
        <v>0</v>
      </c>
      <c r="AF758" s="99">
        <f>SUMIFS(通讯通路门店!$BI:$BI,通讯通路门店!$S:$S,$G758)</f>
        <v>0</v>
      </c>
      <c r="AG758" s="99">
        <f>SUMIFS(通讯通路门店!$BH:$BH,通讯通路门店!$S:$S,$G758)</f>
        <v>0</v>
      </c>
      <c r="AH758" s="99">
        <f t="shared" si="56"/>
        <v>0</v>
      </c>
      <c r="AI758" s="99">
        <f>SUMIFS(通讯通路门店!$BB:$BB,通讯通路门店!$S:$S,$G758)</f>
        <v>0</v>
      </c>
      <c r="AJ758" s="99">
        <f>SUMIFS(通讯通路门店!$BE:$BE,通讯通路门店!$S:$S,$G758)</f>
        <v>0</v>
      </c>
      <c r="AK758" s="99">
        <f>SUMIFS(通讯通路门店!$BG:$BG,通讯通路门店!$S:$S,$G758)</f>
        <v>0</v>
      </c>
      <c r="AL758" s="99">
        <f>SUMIFS(通讯通路门店!$BC:$BC,通讯通路门店!$S:$S,$G758)</f>
        <v>0</v>
      </c>
      <c r="AM758" s="99">
        <f>SUMIFS(通讯通路门店!$BD:$BD,通讯通路门店!$S:$S,$G758)</f>
        <v>0</v>
      </c>
      <c r="AN758" s="99">
        <f>SUMIFS(通讯通路门店!$BF:$BF,通讯通路门店!$S:$S,$G758)</f>
        <v>0</v>
      </c>
      <c r="AO758" s="99">
        <f t="shared" si="57"/>
        <v>0</v>
      </c>
      <c r="AP758" s="99">
        <f>SUMIFS(通讯通路门店!$K:$K,通讯通路门店!$S:$S,$G758)</f>
        <v>0</v>
      </c>
      <c r="AQ758" s="83"/>
      <c r="AR758" s="99">
        <f>SUMIFS(通讯通路门店!$T:$T,通讯通路门店!$S:$S,$G758)</f>
        <v>0</v>
      </c>
      <c r="AS758" s="99">
        <f>SUMIFS(通讯通路门店!$U:$U,通讯通路门店!$S:$S,$G758)</f>
        <v>0</v>
      </c>
      <c r="AT758" s="99">
        <f>SUMIFS(通讯通路门店!$V:$V,通讯通路门店!$S:$S,$G758)</f>
        <v>0</v>
      </c>
      <c r="AU758" s="99">
        <f>SUMIFS(通讯通路门店!$W:$W,通讯通路门店!$S:$S,$G758)</f>
        <v>0</v>
      </c>
      <c r="AV758" s="99">
        <f>SUMIFS(通讯通路门店!$Z:$Z,通讯通路门店!$S:$S,$G758)</f>
        <v>0</v>
      </c>
      <c r="AW758" s="99">
        <f>SUMIFS(通讯通路门店!$AB:$AB,通讯通路门店!$S:$S,$G758)</f>
        <v>0</v>
      </c>
      <c r="AX758" s="99">
        <f>SUMIFS(通讯通路门店!$X:$X,通讯通路门店!$S:$S,$G758)</f>
        <v>0</v>
      </c>
      <c r="AY758" s="99">
        <f>SUMIFS(通讯通路门店!$Y:$Y,通讯通路门店!$S:$S,$G758)</f>
        <v>0</v>
      </c>
      <c r="AZ758" s="99">
        <f>SUMIFS(通讯通路门店!$AA:$AA,通讯通路门店!$S:$S,$G758)</f>
        <v>0</v>
      </c>
      <c r="BA758" s="99">
        <f t="shared" si="58"/>
        <v>0</v>
      </c>
      <c r="BB758" s="99">
        <f t="shared" si="59"/>
        <v>0</v>
      </c>
      <c r="BC758" s="99">
        <f>SUMIFS(通讯通路门店!$W:$W,通讯通路门店!$S:$S,$G758,通讯通路门店!$J:$J,"荣耀体验店")+SUMIFS(通讯通路门店!$W:$W,通讯通路门店!$S:$S,$G758,通讯通路门店!$J:$J,"荣耀授权专卖店")</f>
        <v>0</v>
      </c>
      <c r="BD758" s="99">
        <f>SUMIFS(通讯通路门店!$Z:$Z,通讯通路门店!$S:$S,$G758,通讯通路门店!$J:$J,"VIVO体验店")</f>
        <v>0</v>
      </c>
      <c r="BE758" s="99">
        <f>SUMIFS(通讯通路门店!$AB:$AB,通讯通路门店!$S:$S,$G758,通讯通路门店!$J:$J,"OPPO体验店")</f>
        <v>0</v>
      </c>
      <c r="BF758" s="99">
        <f>SUMIFS(通讯通路门店!$X:$X,通讯通路门店!$S:$S,$G758,通讯通路门店!$J:$J,"华为授权体验店")+SUMIFS(通讯通路门店!$AA:$AA,通讯通路门店!$S:$S,$G758,通讯通路门店!$J:$J,"华为堡垒店")</f>
        <v>0</v>
      </c>
      <c r="BG758" s="99">
        <f>SUMIFS(通讯通路门店!$Y:$Y,通讯通路门店!$S:$S,$G758,通讯通路门店!$J:$J,"小米体验店")</f>
        <v>0</v>
      </c>
      <c r="BH758" s="99">
        <f>SUMIFS(通讯通路门店!$AA:$AA,通讯通路门店!$S:$S,$G758,通讯通路门店!$J:$J,"苹果体验店")</f>
        <v>0</v>
      </c>
      <c r="BI758" s="99">
        <f>SUMIFS(通讯通路门店!$K:$K,通讯通路门店!$S:$S,$G758,通讯通路门店!$J:$J,"其他品牌专卖店")</f>
        <v>0</v>
      </c>
      <c r="BJ758" s="99">
        <f>SUMIFS(通讯通路门店!$AC:$AC,通讯通路门店!$S:$S,$G758)</f>
        <v>0</v>
      </c>
      <c r="BK758" s="99">
        <f>SUMIFS(通讯通路门店!$AD:$AD,通讯通路门店!$S:$S,$G758)</f>
        <v>0</v>
      </c>
      <c r="BL758" s="99">
        <f>SUMIFS(通讯通路门店!$AE:$AE,通讯通路门店!$S:$S,$G758)</f>
        <v>0</v>
      </c>
      <c r="BM758" s="99">
        <f>SUMIFS(通讯通路门店!$AF:$AF,通讯通路门店!$S:$S,$G758)</f>
        <v>0</v>
      </c>
      <c r="BN758" s="99">
        <f>SUMIFS(通讯通路门店!$AG:$AG,通讯通路门店!$S:$S,$G758)</f>
        <v>0</v>
      </c>
      <c r="BO758" s="99">
        <f>SUMIFS(通讯通路门店!$AH:$AH,通讯通路门店!$S:$S,$G758)</f>
        <v>0</v>
      </c>
      <c r="BP758" s="99">
        <f>SUMIFS(通讯通路门店!$AI:$AI,通讯通路门店!$S:$S,$G758)</f>
        <v>0</v>
      </c>
      <c r="BQ758" s="83"/>
    </row>
    <row r="759" spans="1:69">
      <c r="A759" s="99" t="str">
        <f>IFERROR(_xlfn.XLOOKUP($G759,通讯通路门店!$S$4:$S$993933,通讯通路门店!$A$4:$A$993933,0,0),"")</f>
        <v/>
      </c>
      <c r="B759" s="99" t="str">
        <f>IFERROR(_xlfn.XLOOKUP($G759,通讯通路门店!$S$4:$S$993933,通讯通路门店!$B$4:$B$993933,0,0),"")</f>
        <v/>
      </c>
      <c r="C759" s="99" t="str">
        <f>IFERROR(_xlfn.XLOOKUP($G759,通讯通路门店!$S$4:$S$993933,通讯通路门店!$C$4:$C$993933,0,0),"")</f>
        <v/>
      </c>
      <c r="D759" s="99" t="str">
        <f>IFERROR(_xlfn.XLOOKUP($G759,通讯通路门店!$S$4:$S$993933,通讯通路门店!$D$4:$D$993933,0,0),"")</f>
        <v/>
      </c>
      <c r="E759" s="83"/>
      <c r="F759" s="83"/>
      <c r="G759" s="101" t="e">
        <v>#N/A</v>
      </c>
      <c r="H759" s="102" t="str">
        <f>IFERROR(_xlfn.XLOOKUP($G759,通讯通路门店!$S$4:$S$993933,通讯通路门店!$R$4:$R$993933,0,0),"")</f>
        <v/>
      </c>
      <c r="I759" s="83"/>
      <c r="J759" s="83"/>
      <c r="K759" s="83"/>
      <c r="L759" s="83"/>
      <c r="M759" s="83"/>
      <c r="N759" s="83"/>
      <c r="O759" s="83"/>
      <c r="P759" s="83"/>
      <c r="Q759" s="83"/>
      <c r="R759" s="83"/>
      <c r="S759" s="83"/>
      <c r="T759" s="83"/>
      <c r="U759" s="99">
        <f>COUNTIF(通讯通路门店!$S:$S,$G759)</f>
        <v>0</v>
      </c>
      <c r="V759" s="99">
        <f>COUNTIFS(通讯通路门店!$S:$S,$G759,通讯通路门店!$J:$J,"综合卖场")</f>
        <v>0</v>
      </c>
      <c r="W759" s="99">
        <f>SUMIFS(通讯通路门店!$AJ:$AJ,通讯通路门店!$S:$S,通讯客户沙盘!$G759)</f>
        <v>0</v>
      </c>
      <c r="X759" s="99">
        <f t="shared" si="55"/>
        <v>0</v>
      </c>
      <c r="Y759" s="99">
        <f>COUNTIFS(通讯通路门店!$S:$S,$G759,通讯通路门店!$J:$J,"荣耀体验店")+COUNTIFS(通讯通路门店!$S:$S,$G759,通讯通路门店!$J:$J,"荣耀授权专卖店")</f>
        <v>0</v>
      </c>
      <c r="Z759" s="99">
        <f>COUNTIFS(通讯通路门店!$S:$S,$G759,通讯通路门店!$J:$J,"VIVO体验店")</f>
        <v>0</v>
      </c>
      <c r="AA759" s="99">
        <f>COUNTIFS(通讯通路门店!$S:$S,$G759,通讯通路门店!$J:$J,"OPPO体验店")</f>
        <v>0</v>
      </c>
      <c r="AB759" s="99">
        <f>COUNTIFS(通讯通路门店!$S:$S,$G759,通讯通路门店!$J:$J,"华为授权体验店")+COUNTIFS(通讯通路门店!$S:$S,$G759,通讯通路门店!$J:$J,"华为堡垒店")</f>
        <v>0</v>
      </c>
      <c r="AC759" s="99">
        <f>COUNTIFS(通讯通路门店!$S:$S,$G759,通讯通路门店!$J:$J,"小米体验店")</f>
        <v>0</v>
      </c>
      <c r="AD759" s="99">
        <f>COUNTIFS(通讯通路门店!$S:$S,$G759,通讯通路门店!$J:$J,"苹果体验店")</f>
        <v>0</v>
      </c>
      <c r="AE759" s="99">
        <f>COUNTIFS(通讯通路门店!$S:$S,$G759,通讯通路门店!$J:$J,"其他品牌专卖店")</f>
        <v>0</v>
      </c>
      <c r="AF759" s="99">
        <f>SUMIFS(通讯通路门店!$BI:$BI,通讯通路门店!$S:$S,$G759)</f>
        <v>0</v>
      </c>
      <c r="AG759" s="99">
        <f>SUMIFS(通讯通路门店!$BH:$BH,通讯通路门店!$S:$S,$G759)</f>
        <v>0</v>
      </c>
      <c r="AH759" s="99">
        <f t="shared" si="56"/>
        <v>0</v>
      </c>
      <c r="AI759" s="99">
        <f>SUMIFS(通讯通路门店!$BB:$BB,通讯通路门店!$S:$S,$G759)</f>
        <v>0</v>
      </c>
      <c r="AJ759" s="99">
        <f>SUMIFS(通讯通路门店!$BE:$BE,通讯通路门店!$S:$S,$G759)</f>
        <v>0</v>
      </c>
      <c r="AK759" s="99">
        <f>SUMIFS(通讯通路门店!$BG:$BG,通讯通路门店!$S:$S,$G759)</f>
        <v>0</v>
      </c>
      <c r="AL759" s="99">
        <f>SUMIFS(通讯通路门店!$BC:$BC,通讯通路门店!$S:$S,$G759)</f>
        <v>0</v>
      </c>
      <c r="AM759" s="99">
        <f>SUMIFS(通讯通路门店!$BD:$BD,通讯通路门店!$S:$S,$G759)</f>
        <v>0</v>
      </c>
      <c r="AN759" s="99">
        <f>SUMIFS(通讯通路门店!$BF:$BF,通讯通路门店!$S:$S,$G759)</f>
        <v>0</v>
      </c>
      <c r="AO759" s="99">
        <f t="shared" si="57"/>
        <v>0</v>
      </c>
      <c r="AP759" s="99">
        <f>SUMIFS(通讯通路门店!$K:$K,通讯通路门店!$S:$S,$G759)</f>
        <v>0</v>
      </c>
      <c r="AQ759" s="83"/>
      <c r="AR759" s="99">
        <f>SUMIFS(通讯通路门店!$T:$T,通讯通路门店!$S:$S,$G759)</f>
        <v>0</v>
      </c>
      <c r="AS759" s="99">
        <f>SUMIFS(通讯通路门店!$U:$U,通讯通路门店!$S:$S,$G759)</f>
        <v>0</v>
      </c>
      <c r="AT759" s="99">
        <f>SUMIFS(通讯通路门店!$V:$V,通讯通路门店!$S:$S,$G759)</f>
        <v>0</v>
      </c>
      <c r="AU759" s="99">
        <f>SUMIFS(通讯通路门店!$W:$W,通讯通路门店!$S:$S,$G759)</f>
        <v>0</v>
      </c>
      <c r="AV759" s="99">
        <f>SUMIFS(通讯通路门店!$Z:$Z,通讯通路门店!$S:$S,$G759)</f>
        <v>0</v>
      </c>
      <c r="AW759" s="99">
        <f>SUMIFS(通讯通路门店!$AB:$AB,通讯通路门店!$S:$S,$G759)</f>
        <v>0</v>
      </c>
      <c r="AX759" s="99">
        <f>SUMIFS(通讯通路门店!$X:$X,通讯通路门店!$S:$S,$G759)</f>
        <v>0</v>
      </c>
      <c r="AY759" s="99">
        <f>SUMIFS(通讯通路门店!$Y:$Y,通讯通路门店!$S:$S,$G759)</f>
        <v>0</v>
      </c>
      <c r="AZ759" s="99">
        <f>SUMIFS(通讯通路门店!$AA:$AA,通讯通路门店!$S:$S,$G759)</f>
        <v>0</v>
      </c>
      <c r="BA759" s="99">
        <f t="shared" si="58"/>
        <v>0</v>
      </c>
      <c r="BB759" s="99">
        <f t="shared" si="59"/>
        <v>0</v>
      </c>
      <c r="BC759" s="99">
        <f>SUMIFS(通讯通路门店!$W:$W,通讯通路门店!$S:$S,$G759,通讯通路门店!$J:$J,"荣耀体验店")+SUMIFS(通讯通路门店!$W:$W,通讯通路门店!$S:$S,$G759,通讯通路门店!$J:$J,"荣耀授权专卖店")</f>
        <v>0</v>
      </c>
      <c r="BD759" s="99">
        <f>SUMIFS(通讯通路门店!$Z:$Z,通讯通路门店!$S:$S,$G759,通讯通路门店!$J:$J,"VIVO体验店")</f>
        <v>0</v>
      </c>
      <c r="BE759" s="99">
        <f>SUMIFS(通讯通路门店!$AB:$AB,通讯通路门店!$S:$S,$G759,通讯通路门店!$J:$J,"OPPO体验店")</f>
        <v>0</v>
      </c>
      <c r="BF759" s="99">
        <f>SUMIFS(通讯通路门店!$X:$X,通讯通路门店!$S:$S,$G759,通讯通路门店!$J:$J,"华为授权体验店")+SUMIFS(通讯通路门店!$AA:$AA,通讯通路门店!$S:$S,$G759,通讯通路门店!$J:$J,"华为堡垒店")</f>
        <v>0</v>
      </c>
      <c r="BG759" s="99">
        <f>SUMIFS(通讯通路门店!$Y:$Y,通讯通路门店!$S:$S,$G759,通讯通路门店!$J:$J,"小米体验店")</f>
        <v>0</v>
      </c>
      <c r="BH759" s="99">
        <f>SUMIFS(通讯通路门店!$AA:$AA,通讯通路门店!$S:$S,$G759,通讯通路门店!$J:$J,"苹果体验店")</f>
        <v>0</v>
      </c>
      <c r="BI759" s="99">
        <f>SUMIFS(通讯通路门店!$K:$K,通讯通路门店!$S:$S,$G759,通讯通路门店!$J:$J,"其他品牌专卖店")</f>
        <v>0</v>
      </c>
      <c r="BJ759" s="99">
        <f>SUMIFS(通讯通路门店!$AC:$AC,通讯通路门店!$S:$S,$G759)</f>
        <v>0</v>
      </c>
      <c r="BK759" s="99">
        <f>SUMIFS(通讯通路门店!$AD:$AD,通讯通路门店!$S:$S,$G759)</f>
        <v>0</v>
      </c>
      <c r="BL759" s="99">
        <f>SUMIFS(通讯通路门店!$AE:$AE,通讯通路门店!$S:$S,$G759)</f>
        <v>0</v>
      </c>
      <c r="BM759" s="99">
        <f>SUMIFS(通讯通路门店!$AF:$AF,通讯通路门店!$S:$S,$G759)</f>
        <v>0</v>
      </c>
      <c r="BN759" s="99">
        <f>SUMIFS(通讯通路门店!$AG:$AG,通讯通路门店!$S:$S,$G759)</f>
        <v>0</v>
      </c>
      <c r="BO759" s="99">
        <f>SUMIFS(通讯通路门店!$AH:$AH,通讯通路门店!$S:$S,$G759)</f>
        <v>0</v>
      </c>
      <c r="BP759" s="99">
        <f>SUMIFS(通讯通路门店!$AI:$AI,通讯通路门店!$S:$S,$G759)</f>
        <v>0</v>
      </c>
      <c r="BQ759" s="83"/>
    </row>
    <row r="760" spans="1:69">
      <c r="A760" s="99" t="str">
        <f>IFERROR(_xlfn.XLOOKUP($G760,通讯通路门店!$S$4:$S$993933,通讯通路门店!$A$4:$A$993933,0,0),"")</f>
        <v/>
      </c>
      <c r="B760" s="99" t="str">
        <f>IFERROR(_xlfn.XLOOKUP($G760,通讯通路门店!$S$4:$S$993933,通讯通路门店!$B$4:$B$993933,0,0),"")</f>
        <v/>
      </c>
      <c r="C760" s="99" t="str">
        <f>IFERROR(_xlfn.XLOOKUP($G760,通讯通路门店!$S$4:$S$993933,通讯通路门店!$C$4:$C$993933,0,0),"")</f>
        <v/>
      </c>
      <c r="D760" s="99" t="str">
        <f>IFERROR(_xlfn.XLOOKUP($G760,通讯通路门店!$S$4:$S$993933,通讯通路门店!$D$4:$D$993933,0,0),"")</f>
        <v/>
      </c>
      <c r="E760" s="83"/>
      <c r="F760" s="83"/>
      <c r="G760" s="101" t="e">
        <v>#N/A</v>
      </c>
      <c r="H760" s="102" t="str">
        <f>IFERROR(_xlfn.XLOOKUP($G760,通讯通路门店!$S$4:$S$993933,通讯通路门店!$R$4:$R$993933,0,0),"")</f>
        <v/>
      </c>
      <c r="I760" s="83"/>
      <c r="J760" s="83"/>
      <c r="K760" s="83"/>
      <c r="L760" s="83"/>
      <c r="M760" s="83"/>
      <c r="N760" s="83"/>
      <c r="O760" s="83"/>
      <c r="P760" s="83"/>
      <c r="Q760" s="83"/>
      <c r="R760" s="83"/>
      <c r="S760" s="83"/>
      <c r="T760" s="83"/>
      <c r="U760" s="99">
        <f>COUNTIF(通讯通路门店!$S:$S,$G760)</f>
        <v>0</v>
      </c>
      <c r="V760" s="99">
        <f>COUNTIFS(通讯通路门店!$S:$S,$G760,通讯通路门店!$J:$J,"综合卖场")</f>
        <v>0</v>
      </c>
      <c r="W760" s="99">
        <f>SUMIFS(通讯通路门店!$AJ:$AJ,通讯通路门店!$S:$S,通讯客户沙盘!$G760)</f>
        <v>0</v>
      </c>
      <c r="X760" s="99">
        <f t="shared" si="55"/>
        <v>0</v>
      </c>
      <c r="Y760" s="99">
        <f>COUNTIFS(通讯通路门店!$S:$S,$G760,通讯通路门店!$J:$J,"荣耀体验店")+COUNTIFS(通讯通路门店!$S:$S,$G760,通讯通路门店!$J:$J,"荣耀授权专卖店")</f>
        <v>0</v>
      </c>
      <c r="Z760" s="99">
        <f>COUNTIFS(通讯通路门店!$S:$S,$G760,通讯通路门店!$J:$J,"VIVO体验店")</f>
        <v>0</v>
      </c>
      <c r="AA760" s="99">
        <f>COUNTIFS(通讯通路门店!$S:$S,$G760,通讯通路门店!$J:$J,"OPPO体验店")</f>
        <v>0</v>
      </c>
      <c r="AB760" s="99">
        <f>COUNTIFS(通讯通路门店!$S:$S,$G760,通讯通路门店!$J:$J,"华为授权体验店")+COUNTIFS(通讯通路门店!$S:$S,$G760,通讯通路门店!$J:$J,"华为堡垒店")</f>
        <v>0</v>
      </c>
      <c r="AC760" s="99">
        <f>COUNTIFS(通讯通路门店!$S:$S,$G760,通讯通路门店!$J:$J,"小米体验店")</f>
        <v>0</v>
      </c>
      <c r="AD760" s="99">
        <f>COUNTIFS(通讯通路门店!$S:$S,$G760,通讯通路门店!$J:$J,"苹果体验店")</f>
        <v>0</v>
      </c>
      <c r="AE760" s="99">
        <f>COUNTIFS(通讯通路门店!$S:$S,$G760,通讯通路门店!$J:$J,"其他品牌专卖店")</f>
        <v>0</v>
      </c>
      <c r="AF760" s="99">
        <f>SUMIFS(通讯通路门店!$BI:$BI,通讯通路门店!$S:$S,$G760)</f>
        <v>0</v>
      </c>
      <c r="AG760" s="99">
        <f>SUMIFS(通讯通路门店!$BH:$BH,通讯通路门店!$S:$S,$G760)</f>
        <v>0</v>
      </c>
      <c r="AH760" s="99">
        <f t="shared" si="56"/>
        <v>0</v>
      </c>
      <c r="AI760" s="99">
        <f>SUMIFS(通讯通路门店!$BB:$BB,通讯通路门店!$S:$S,$G760)</f>
        <v>0</v>
      </c>
      <c r="AJ760" s="99">
        <f>SUMIFS(通讯通路门店!$BE:$BE,通讯通路门店!$S:$S,$G760)</f>
        <v>0</v>
      </c>
      <c r="AK760" s="99">
        <f>SUMIFS(通讯通路门店!$BG:$BG,通讯通路门店!$S:$S,$G760)</f>
        <v>0</v>
      </c>
      <c r="AL760" s="99">
        <f>SUMIFS(通讯通路门店!$BC:$BC,通讯通路门店!$S:$S,$G760)</f>
        <v>0</v>
      </c>
      <c r="AM760" s="99">
        <f>SUMIFS(通讯通路门店!$BD:$BD,通讯通路门店!$S:$S,$G760)</f>
        <v>0</v>
      </c>
      <c r="AN760" s="99">
        <f>SUMIFS(通讯通路门店!$BF:$BF,通讯通路门店!$S:$S,$G760)</f>
        <v>0</v>
      </c>
      <c r="AO760" s="99">
        <f t="shared" si="57"/>
        <v>0</v>
      </c>
      <c r="AP760" s="99">
        <f>SUMIFS(通讯通路门店!$K:$K,通讯通路门店!$S:$S,$G760)</f>
        <v>0</v>
      </c>
      <c r="AQ760" s="83"/>
      <c r="AR760" s="99">
        <f>SUMIFS(通讯通路门店!$T:$T,通讯通路门店!$S:$S,$G760)</f>
        <v>0</v>
      </c>
      <c r="AS760" s="99">
        <f>SUMIFS(通讯通路门店!$U:$U,通讯通路门店!$S:$S,$G760)</f>
        <v>0</v>
      </c>
      <c r="AT760" s="99">
        <f>SUMIFS(通讯通路门店!$V:$V,通讯通路门店!$S:$S,$G760)</f>
        <v>0</v>
      </c>
      <c r="AU760" s="99">
        <f>SUMIFS(通讯通路门店!$W:$W,通讯通路门店!$S:$S,$G760)</f>
        <v>0</v>
      </c>
      <c r="AV760" s="99">
        <f>SUMIFS(通讯通路门店!$Z:$Z,通讯通路门店!$S:$S,$G760)</f>
        <v>0</v>
      </c>
      <c r="AW760" s="99">
        <f>SUMIFS(通讯通路门店!$AB:$AB,通讯通路门店!$S:$S,$G760)</f>
        <v>0</v>
      </c>
      <c r="AX760" s="99">
        <f>SUMIFS(通讯通路门店!$X:$X,通讯通路门店!$S:$S,$G760)</f>
        <v>0</v>
      </c>
      <c r="AY760" s="99">
        <f>SUMIFS(通讯通路门店!$Y:$Y,通讯通路门店!$S:$S,$G760)</f>
        <v>0</v>
      </c>
      <c r="AZ760" s="99">
        <f>SUMIFS(通讯通路门店!$AA:$AA,通讯通路门店!$S:$S,$G760)</f>
        <v>0</v>
      </c>
      <c r="BA760" s="99">
        <f t="shared" si="58"/>
        <v>0</v>
      </c>
      <c r="BB760" s="99">
        <f t="shared" si="59"/>
        <v>0</v>
      </c>
      <c r="BC760" s="99">
        <f>SUMIFS(通讯通路门店!$W:$W,通讯通路门店!$S:$S,$G760,通讯通路门店!$J:$J,"荣耀体验店")+SUMIFS(通讯通路门店!$W:$W,通讯通路门店!$S:$S,$G760,通讯通路门店!$J:$J,"荣耀授权专卖店")</f>
        <v>0</v>
      </c>
      <c r="BD760" s="99">
        <f>SUMIFS(通讯通路门店!$Z:$Z,通讯通路门店!$S:$S,$G760,通讯通路门店!$J:$J,"VIVO体验店")</f>
        <v>0</v>
      </c>
      <c r="BE760" s="99">
        <f>SUMIFS(通讯通路门店!$AB:$AB,通讯通路门店!$S:$S,$G760,通讯通路门店!$J:$J,"OPPO体验店")</f>
        <v>0</v>
      </c>
      <c r="BF760" s="99">
        <f>SUMIFS(通讯通路门店!$X:$X,通讯通路门店!$S:$S,$G760,通讯通路门店!$J:$J,"华为授权体验店")+SUMIFS(通讯通路门店!$AA:$AA,通讯通路门店!$S:$S,$G760,通讯通路门店!$J:$J,"华为堡垒店")</f>
        <v>0</v>
      </c>
      <c r="BG760" s="99">
        <f>SUMIFS(通讯通路门店!$Y:$Y,通讯通路门店!$S:$S,$G760,通讯通路门店!$J:$J,"小米体验店")</f>
        <v>0</v>
      </c>
      <c r="BH760" s="99">
        <f>SUMIFS(通讯通路门店!$AA:$AA,通讯通路门店!$S:$S,$G760,通讯通路门店!$J:$J,"苹果体验店")</f>
        <v>0</v>
      </c>
      <c r="BI760" s="99">
        <f>SUMIFS(通讯通路门店!$K:$K,通讯通路门店!$S:$S,$G760,通讯通路门店!$J:$J,"其他品牌专卖店")</f>
        <v>0</v>
      </c>
      <c r="BJ760" s="99">
        <f>SUMIFS(通讯通路门店!$AC:$AC,通讯通路门店!$S:$S,$G760)</f>
        <v>0</v>
      </c>
      <c r="BK760" s="99">
        <f>SUMIFS(通讯通路门店!$AD:$AD,通讯通路门店!$S:$S,$G760)</f>
        <v>0</v>
      </c>
      <c r="BL760" s="99">
        <f>SUMIFS(通讯通路门店!$AE:$AE,通讯通路门店!$S:$S,$G760)</f>
        <v>0</v>
      </c>
      <c r="BM760" s="99">
        <f>SUMIFS(通讯通路门店!$AF:$AF,通讯通路门店!$S:$S,$G760)</f>
        <v>0</v>
      </c>
      <c r="BN760" s="99">
        <f>SUMIFS(通讯通路门店!$AG:$AG,通讯通路门店!$S:$S,$G760)</f>
        <v>0</v>
      </c>
      <c r="BO760" s="99">
        <f>SUMIFS(通讯通路门店!$AH:$AH,通讯通路门店!$S:$S,$G760)</f>
        <v>0</v>
      </c>
      <c r="BP760" s="99">
        <f>SUMIFS(通讯通路门店!$AI:$AI,通讯通路门店!$S:$S,$G760)</f>
        <v>0</v>
      </c>
      <c r="BQ760" s="83"/>
    </row>
    <row r="761" spans="1:69">
      <c r="A761" s="99" t="str">
        <f>IFERROR(_xlfn.XLOOKUP($G761,通讯通路门店!$S$4:$S$993933,通讯通路门店!$A$4:$A$993933,0,0),"")</f>
        <v/>
      </c>
      <c r="B761" s="99" t="str">
        <f>IFERROR(_xlfn.XLOOKUP($G761,通讯通路门店!$S$4:$S$993933,通讯通路门店!$B$4:$B$993933,0,0),"")</f>
        <v/>
      </c>
      <c r="C761" s="99" t="str">
        <f>IFERROR(_xlfn.XLOOKUP($G761,通讯通路门店!$S$4:$S$993933,通讯通路门店!$C$4:$C$993933,0,0),"")</f>
        <v/>
      </c>
      <c r="D761" s="99" t="str">
        <f>IFERROR(_xlfn.XLOOKUP($G761,通讯通路门店!$S$4:$S$993933,通讯通路门店!$D$4:$D$993933,0,0),"")</f>
        <v/>
      </c>
      <c r="E761" s="83"/>
      <c r="F761" s="83"/>
      <c r="G761" s="101" t="e">
        <v>#N/A</v>
      </c>
      <c r="H761" s="102" t="str">
        <f>IFERROR(_xlfn.XLOOKUP($G761,通讯通路门店!$S$4:$S$993933,通讯通路门店!$R$4:$R$993933,0,0),"")</f>
        <v/>
      </c>
      <c r="I761" s="83"/>
      <c r="J761" s="83"/>
      <c r="K761" s="83"/>
      <c r="L761" s="83"/>
      <c r="M761" s="83"/>
      <c r="N761" s="83"/>
      <c r="O761" s="83"/>
      <c r="P761" s="83"/>
      <c r="Q761" s="83"/>
      <c r="R761" s="83"/>
      <c r="S761" s="83"/>
      <c r="T761" s="83"/>
      <c r="U761" s="99">
        <f>COUNTIF(通讯通路门店!$S:$S,$G761)</f>
        <v>0</v>
      </c>
      <c r="V761" s="99">
        <f>COUNTIFS(通讯通路门店!$S:$S,$G761,通讯通路门店!$J:$J,"综合卖场")</f>
        <v>0</v>
      </c>
      <c r="W761" s="99">
        <f>SUMIFS(通讯通路门店!$AJ:$AJ,通讯通路门店!$S:$S,通讯客户沙盘!$G761)</f>
        <v>0</v>
      </c>
      <c r="X761" s="99">
        <f t="shared" si="55"/>
        <v>0</v>
      </c>
      <c r="Y761" s="99">
        <f>COUNTIFS(通讯通路门店!$S:$S,$G761,通讯通路门店!$J:$J,"荣耀体验店")+COUNTIFS(通讯通路门店!$S:$S,$G761,通讯通路门店!$J:$J,"荣耀授权专卖店")</f>
        <v>0</v>
      </c>
      <c r="Z761" s="99">
        <f>COUNTIFS(通讯通路门店!$S:$S,$G761,通讯通路门店!$J:$J,"VIVO体验店")</f>
        <v>0</v>
      </c>
      <c r="AA761" s="99">
        <f>COUNTIFS(通讯通路门店!$S:$S,$G761,通讯通路门店!$J:$J,"OPPO体验店")</f>
        <v>0</v>
      </c>
      <c r="AB761" s="99">
        <f>COUNTIFS(通讯通路门店!$S:$S,$G761,通讯通路门店!$J:$J,"华为授权体验店")+COUNTIFS(通讯通路门店!$S:$S,$G761,通讯通路门店!$J:$J,"华为堡垒店")</f>
        <v>0</v>
      </c>
      <c r="AC761" s="99">
        <f>COUNTIFS(通讯通路门店!$S:$S,$G761,通讯通路门店!$J:$J,"小米体验店")</f>
        <v>0</v>
      </c>
      <c r="AD761" s="99">
        <f>COUNTIFS(通讯通路门店!$S:$S,$G761,通讯通路门店!$J:$J,"苹果体验店")</f>
        <v>0</v>
      </c>
      <c r="AE761" s="99">
        <f>COUNTIFS(通讯通路门店!$S:$S,$G761,通讯通路门店!$J:$J,"其他品牌专卖店")</f>
        <v>0</v>
      </c>
      <c r="AF761" s="99">
        <f>SUMIFS(通讯通路门店!$BI:$BI,通讯通路门店!$S:$S,$G761)</f>
        <v>0</v>
      </c>
      <c r="AG761" s="99">
        <f>SUMIFS(通讯通路门店!$BH:$BH,通讯通路门店!$S:$S,$G761)</f>
        <v>0</v>
      </c>
      <c r="AH761" s="99">
        <f t="shared" si="56"/>
        <v>0</v>
      </c>
      <c r="AI761" s="99">
        <f>SUMIFS(通讯通路门店!$BB:$BB,通讯通路门店!$S:$S,$G761)</f>
        <v>0</v>
      </c>
      <c r="AJ761" s="99">
        <f>SUMIFS(通讯通路门店!$BE:$BE,通讯通路门店!$S:$S,$G761)</f>
        <v>0</v>
      </c>
      <c r="AK761" s="99">
        <f>SUMIFS(通讯通路门店!$BG:$BG,通讯通路门店!$S:$S,$G761)</f>
        <v>0</v>
      </c>
      <c r="AL761" s="99">
        <f>SUMIFS(通讯通路门店!$BC:$BC,通讯通路门店!$S:$S,$G761)</f>
        <v>0</v>
      </c>
      <c r="AM761" s="99">
        <f>SUMIFS(通讯通路门店!$BD:$BD,通讯通路门店!$S:$S,$G761)</f>
        <v>0</v>
      </c>
      <c r="AN761" s="99">
        <f>SUMIFS(通讯通路门店!$BF:$BF,通讯通路门店!$S:$S,$G761)</f>
        <v>0</v>
      </c>
      <c r="AO761" s="99">
        <f t="shared" si="57"/>
        <v>0</v>
      </c>
      <c r="AP761" s="99">
        <f>SUMIFS(通讯通路门店!$K:$K,通讯通路门店!$S:$S,$G761)</f>
        <v>0</v>
      </c>
      <c r="AQ761" s="83"/>
      <c r="AR761" s="99">
        <f>SUMIFS(通讯通路门店!$T:$T,通讯通路门店!$S:$S,$G761)</f>
        <v>0</v>
      </c>
      <c r="AS761" s="99">
        <f>SUMIFS(通讯通路门店!$U:$U,通讯通路门店!$S:$S,$G761)</f>
        <v>0</v>
      </c>
      <c r="AT761" s="99">
        <f>SUMIFS(通讯通路门店!$V:$V,通讯通路门店!$S:$S,$G761)</f>
        <v>0</v>
      </c>
      <c r="AU761" s="99">
        <f>SUMIFS(通讯通路门店!$W:$W,通讯通路门店!$S:$S,$G761)</f>
        <v>0</v>
      </c>
      <c r="AV761" s="99">
        <f>SUMIFS(通讯通路门店!$Z:$Z,通讯通路门店!$S:$S,$G761)</f>
        <v>0</v>
      </c>
      <c r="AW761" s="99">
        <f>SUMIFS(通讯通路门店!$AB:$AB,通讯通路门店!$S:$S,$G761)</f>
        <v>0</v>
      </c>
      <c r="AX761" s="99">
        <f>SUMIFS(通讯通路门店!$X:$X,通讯通路门店!$S:$S,$G761)</f>
        <v>0</v>
      </c>
      <c r="AY761" s="99">
        <f>SUMIFS(通讯通路门店!$Y:$Y,通讯通路门店!$S:$S,$G761)</f>
        <v>0</v>
      </c>
      <c r="AZ761" s="99">
        <f>SUMIFS(通讯通路门店!$AA:$AA,通讯通路门店!$S:$S,$G761)</f>
        <v>0</v>
      </c>
      <c r="BA761" s="99">
        <f t="shared" si="58"/>
        <v>0</v>
      </c>
      <c r="BB761" s="99">
        <f t="shared" si="59"/>
        <v>0</v>
      </c>
      <c r="BC761" s="99">
        <f>SUMIFS(通讯通路门店!$W:$W,通讯通路门店!$S:$S,$G761,通讯通路门店!$J:$J,"荣耀体验店")+SUMIFS(通讯通路门店!$W:$W,通讯通路门店!$S:$S,$G761,通讯通路门店!$J:$J,"荣耀授权专卖店")</f>
        <v>0</v>
      </c>
      <c r="BD761" s="99">
        <f>SUMIFS(通讯通路门店!$Z:$Z,通讯通路门店!$S:$S,$G761,通讯通路门店!$J:$J,"VIVO体验店")</f>
        <v>0</v>
      </c>
      <c r="BE761" s="99">
        <f>SUMIFS(通讯通路门店!$AB:$AB,通讯通路门店!$S:$S,$G761,通讯通路门店!$J:$J,"OPPO体验店")</f>
        <v>0</v>
      </c>
      <c r="BF761" s="99">
        <f>SUMIFS(通讯通路门店!$X:$X,通讯通路门店!$S:$S,$G761,通讯通路门店!$J:$J,"华为授权体验店")+SUMIFS(通讯通路门店!$AA:$AA,通讯通路门店!$S:$S,$G761,通讯通路门店!$J:$J,"华为堡垒店")</f>
        <v>0</v>
      </c>
      <c r="BG761" s="99">
        <f>SUMIFS(通讯通路门店!$Y:$Y,通讯通路门店!$S:$S,$G761,通讯通路门店!$J:$J,"小米体验店")</f>
        <v>0</v>
      </c>
      <c r="BH761" s="99">
        <f>SUMIFS(通讯通路门店!$AA:$AA,通讯通路门店!$S:$S,$G761,通讯通路门店!$J:$J,"苹果体验店")</f>
        <v>0</v>
      </c>
      <c r="BI761" s="99">
        <f>SUMIFS(通讯通路门店!$K:$K,通讯通路门店!$S:$S,$G761,通讯通路门店!$J:$J,"其他品牌专卖店")</f>
        <v>0</v>
      </c>
      <c r="BJ761" s="99">
        <f>SUMIFS(通讯通路门店!$AC:$AC,通讯通路门店!$S:$S,$G761)</f>
        <v>0</v>
      </c>
      <c r="BK761" s="99">
        <f>SUMIFS(通讯通路门店!$AD:$AD,通讯通路门店!$S:$S,$G761)</f>
        <v>0</v>
      </c>
      <c r="BL761" s="99">
        <f>SUMIFS(通讯通路门店!$AE:$AE,通讯通路门店!$S:$S,$G761)</f>
        <v>0</v>
      </c>
      <c r="BM761" s="99">
        <f>SUMIFS(通讯通路门店!$AF:$AF,通讯通路门店!$S:$S,$G761)</f>
        <v>0</v>
      </c>
      <c r="BN761" s="99">
        <f>SUMIFS(通讯通路门店!$AG:$AG,通讯通路门店!$S:$S,$G761)</f>
        <v>0</v>
      </c>
      <c r="BO761" s="99">
        <f>SUMIFS(通讯通路门店!$AH:$AH,通讯通路门店!$S:$S,$G761)</f>
        <v>0</v>
      </c>
      <c r="BP761" s="99">
        <f>SUMIFS(通讯通路门店!$AI:$AI,通讯通路门店!$S:$S,$G761)</f>
        <v>0</v>
      </c>
      <c r="BQ761" s="83"/>
    </row>
    <row r="762" spans="1:69">
      <c r="A762" s="99" t="str">
        <f>IFERROR(_xlfn.XLOOKUP($G762,通讯通路门店!$S$4:$S$993933,通讯通路门店!$A$4:$A$993933,0,0),"")</f>
        <v/>
      </c>
      <c r="B762" s="99" t="str">
        <f>IFERROR(_xlfn.XLOOKUP($G762,通讯通路门店!$S$4:$S$993933,通讯通路门店!$B$4:$B$993933,0,0),"")</f>
        <v/>
      </c>
      <c r="C762" s="99" t="str">
        <f>IFERROR(_xlfn.XLOOKUP($G762,通讯通路门店!$S$4:$S$993933,通讯通路门店!$C$4:$C$993933,0,0),"")</f>
        <v/>
      </c>
      <c r="D762" s="99" t="str">
        <f>IFERROR(_xlfn.XLOOKUP($G762,通讯通路门店!$S$4:$S$993933,通讯通路门店!$D$4:$D$993933,0,0),"")</f>
        <v/>
      </c>
      <c r="E762" s="83"/>
      <c r="F762" s="83"/>
      <c r="G762" s="101" t="e">
        <v>#N/A</v>
      </c>
      <c r="H762" s="102" t="str">
        <f>IFERROR(_xlfn.XLOOKUP($G762,通讯通路门店!$S$4:$S$993933,通讯通路门店!$R$4:$R$993933,0,0),"")</f>
        <v/>
      </c>
      <c r="I762" s="83"/>
      <c r="J762" s="83"/>
      <c r="K762" s="83"/>
      <c r="L762" s="83"/>
      <c r="M762" s="83"/>
      <c r="N762" s="83"/>
      <c r="O762" s="83"/>
      <c r="P762" s="83"/>
      <c r="Q762" s="83"/>
      <c r="R762" s="83"/>
      <c r="S762" s="83"/>
      <c r="T762" s="83"/>
      <c r="U762" s="99">
        <f>COUNTIF(通讯通路门店!$S:$S,$G762)</f>
        <v>0</v>
      </c>
      <c r="V762" s="99">
        <f>COUNTIFS(通讯通路门店!$S:$S,$G762,通讯通路门店!$J:$J,"综合卖场")</f>
        <v>0</v>
      </c>
      <c r="W762" s="99">
        <f>SUMIFS(通讯通路门店!$AJ:$AJ,通讯通路门店!$S:$S,通讯客户沙盘!$G762)</f>
        <v>0</v>
      </c>
      <c r="X762" s="99">
        <f t="shared" si="55"/>
        <v>0</v>
      </c>
      <c r="Y762" s="99">
        <f>COUNTIFS(通讯通路门店!$S:$S,$G762,通讯通路门店!$J:$J,"荣耀体验店")+COUNTIFS(通讯通路门店!$S:$S,$G762,通讯通路门店!$J:$J,"荣耀授权专卖店")</f>
        <v>0</v>
      </c>
      <c r="Z762" s="99">
        <f>COUNTIFS(通讯通路门店!$S:$S,$G762,通讯通路门店!$J:$J,"VIVO体验店")</f>
        <v>0</v>
      </c>
      <c r="AA762" s="99">
        <f>COUNTIFS(通讯通路门店!$S:$S,$G762,通讯通路门店!$J:$J,"OPPO体验店")</f>
        <v>0</v>
      </c>
      <c r="AB762" s="99">
        <f>COUNTIFS(通讯通路门店!$S:$S,$G762,通讯通路门店!$J:$J,"华为授权体验店")+COUNTIFS(通讯通路门店!$S:$S,$G762,通讯通路门店!$J:$J,"华为堡垒店")</f>
        <v>0</v>
      </c>
      <c r="AC762" s="99">
        <f>COUNTIFS(通讯通路门店!$S:$S,$G762,通讯通路门店!$J:$J,"小米体验店")</f>
        <v>0</v>
      </c>
      <c r="AD762" s="99">
        <f>COUNTIFS(通讯通路门店!$S:$S,$G762,通讯通路门店!$J:$J,"苹果体验店")</f>
        <v>0</v>
      </c>
      <c r="AE762" s="99">
        <f>COUNTIFS(通讯通路门店!$S:$S,$G762,通讯通路门店!$J:$J,"其他品牌专卖店")</f>
        <v>0</v>
      </c>
      <c r="AF762" s="99">
        <f>SUMIFS(通讯通路门店!$BI:$BI,通讯通路门店!$S:$S,$G762)</f>
        <v>0</v>
      </c>
      <c r="AG762" s="99">
        <f>SUMIFS(通讯通路门店!$BH:$BH,通讯通路门店!$S:$S,$G762)</f>
        <v>0</v>
      </c>
      <c r="AH762" s="99">
        <f t="shared" si="56"/>
        <v>0</v>
      </c>
      <c r="AI762" s="99">
        <f>SUMIFS(通讯通路门店!$BB:$BB,通讯通路门店!$S:$S,$G762)</f>
        <v>0</v>
      </c>
      <c r="AJ762" s="99">
        <f>SUMIFS(通讯通路门店!$BE:$BE,通讯通路门店!$S:$S,$G762)</f>
        <v>0</v>
      </c>
      <c r="AK762" s="99">
        <f>SUMIFS(通讯通路门店!$BG:$BG,通讯通路门店!$S:$S,$G762)</f>
        <v>0</v>
      </c>
      <c r="AL762" s="99">
        <f>SUMIFS(通讯通路门店!$BC:$BC,通讯通路门店!$S:$S,$G762)</f>
        <v>0</v>
      </c>
      <c r="AM762" s="99">
        <f>SUMIFS(通讯通路门店!$BD:$BD,通讯通路门店!$S:$S,$G762)</f>
        <v>0</v>
      </c>
      <c r="AN762" s="99">
        <f>SUMIFS(通讯通路门店!$BF:$BF,通讯通路门店!$S:$S,$G762)</f>
        <v>0</v>
      </c>
      <c r="AO762" s="99">
        <f t="shared" si="57"/>
        <v>0</v>
      </c>
      <c r="AP762" s="99">
        <f>SUMIFS(通讯通路门店!$K:$K,通讯通路门店!$S:$S,$G762)</f>
        <v>0</v>
      </c>
      <c r="AQ762" s="83"/>
      <c r="AR762" s="99">
        <f>SUMIFS(通讯通路门店!$T:$T,通讯通路门店!$S:$S,$G762)</f>
        <v>0</v>
      </c>
      <c r="AS762" s="99">
        <f>SUMIFS(通讯通路门店!$U:$U,通讯通路门店!$S:$S,$G762)</f>
        <v>0</v>
      </c>
      <c r="AT762" s="99">
        <f>SUMIFS(通讯通路门店!$V:$V,通讯通路门店!$S:$S,$G762)</f>
        <v>0</v>
      </c>
      <c r="AU762" s="99">
        <f>SUMIFS(通讯通路门店!$W:$W,通讯通路门店!$S:$S,$G762)</f>
        <v>0</v>
      </c>
      <c r="AV762" s="99">
        <f>SUMIFS(通讯通路门店!$Z:$Z,通讯通路门店!$S:$S,$G762)</f>
        <v>0</v>
      </c>
      <c r="AW762" s="99">
        <f>SUMIFS(通讯通路门店!$AB:$AB,通讯通路门店!$S:$S,$G762)</f>
        <v>0</v>
      </c>
      <c r="AX762" s="99">
        <f>SUMIFS(通讯通路门店!$X:$X,通讯通路门店!$S:$S,$G762)</f>
        <v>0</v>
      </c>
      <c r="AY762" s="99">
        <f>SUMIFS(通讯通路门店!$Y:$Y,通讯通路门店!$S:$S,$G762)</f>
        <v>0</v>
      </c>
      <c r="AZ762" s="99">
        <f>SUMIFS(通讯通路门店!$AA:$AA,通讯通路门店!$S:$S,$G762)</f>
        <v>0</v>
      </c>
      <c r="BA762" s="99">
        <f t="shared" si="58"/>
        <v>0</v>
      </c>
      <c r="BB762" s="99">
        <f t="shared" si="59"/>
        <v>0</v>
      </c>
      <c r="BC762" s="99">
        <f>SUMIFS(通讯通路门店!$W:$W,通讯通路门店!$S:$S,$G762,通讯通路门店!$J:$J,"荣耀体验店")+SUMIFS(通讯通路门店!$W:$W,通讯通路门店!$S:$S,$G762,通讯通路门店!$J:$J,"荣耀授权专卖店")</f>
        <v>0</v>
      </c>
      <c r="BD762" s="99">
        <f>SUMIFS(通讯通路门店!$Z:$Z,通讯通路门店!$S:$S,$G762,通讯通路门店!$J:$J,"VIVO体验店")</f>
        <v>0</v>
      </c>
      <c r="BE762" s="99">
        <f>SUMIFS(通讯通路门店!$AB:$AB,通讯通路门店!$S:$S,$G762,通讯通路门店!$J:$J,"OPPO体验店")</f>
        <v>0</v>
      </c>
      <c r="BF762" s="99">
        <f>SUMIFS(通讯通路门店!$X:$X,通讯通路门店!$S:$S,$G762,通讯通路门店!$J:$J,"华为授权体验店")+SUMIFS(通讯通路门店!$AA:$AA,通讯通路门店!$S:$S,$G762,通讯通路门店!$J:$J,"华为堡垒店")</f>
        <v>0</v>
      </c>
      <c r="BG762" s="99">
        <f>SUMIFS(通讯通路门店!$Y:$Y,通讯通路门店!$S:$S,$G762,通讯通路门店!$J:$J,"小米体验店")</f>
        <v>0</v>
      </c>
      <c r="BH762" s="99">
        <f>SUMIFS(通讯通路门店!$AA:$AA,通讯通路门店!$S:$S,$G762,通讯通路门店!$J:$J,"苹果体验店")</f>
        <v>0</v>
      </c>
      <c r="BI762" s="99">
        <f>SUMIFS(通讯通路门店!$K:$K,通讯通路门店!$S:$S,$G762,通讯通路门店!$J:$J,"其他品牌专卖店")</f>
        <v>0</v>
      </c>
      <c r="BJ762" s="99">
        <f>SUMIFS(通讯通路门店!$AC:$AC,通讯通路门店!$S:$S,$G762)</f>
        <v>0</v>
      </c>
      <c r="BK762" s="99">
        <f>SUMIFS(通讯通路门店!$AD:$AD,通讯通路门店!$S:$S,$G762)</f>
        <v>0</v>
      </c>
      <c r="BL762" s="99">
        <f>SUMIFS(通讯通路门店!$AE:$AE,通讯通路门店!$S:$S,$G762)</f>
        <v>0</v>
      </c>
      <c r="BM762" s="99">
        <f>SUMIFS(通讯通路门店!$AF:$AF,通讯通路门店!$S:$S,$G762)</f>
        <v>0</v>
      </c>
      <c r="BN762" s="99">
        <f>SUMIFS(通讯通路门店!$AG:$AG,通讯通路门店!$S:$S,$G762)</f>
        <v>0</v>
      </c>
      <c r="BO762" s="99">
        <f>SUMIFS(通讯通路门店!$AH:$AH,通讯通路门店!$S:$S,$G762)</f>
        <v>0</v>
      </c>
      <c r="BP762" s="99">
        <f>SUMIFS(通讯通路门店!$AI:$AI,通讯通路门店!$S:$S,$G762)</f>
        <v>0</v>
      </c>
      <c r="BQ762" s="83"/>
    </row>
    <row r="763" spans="1:69">
      <c r="A763" s="99" t="str">
        <f>IFERROR(_xlfn.XLOOKUP($G763,通讯通路门店!$S$4:$S$993933,通讯通路门店!$A$4:$A$993933,0,0),"")</f>
        <v/>
      </c>
      <c r="B763" s="99" t="str">
        <f>IFERROR(_xlfn.XLOOKUP($G763,通讯通路门店!$S$4:$S$993933,通讯通路门店!$B$4:$B$993933,0,0),"")</f>
        <v/>
      </c>
      <c r="C763" s="99" t="str">
        <f>IFERROR(_xlfn.XLOOKUP($G763,通讯通路门店!$S$4:$S$993933,通讯通路门店!$C$4:$C$993933,0,0),"")</f>
        <v/>
      </c>
      <c r="D763" s="99" t="str">
        <f>IFERROR(_xlfn.XLOOKUP($G763,通讯通路门店!$S$4:$S$993933,通讯通路门店!$D$4:$D$993933,0,0),"")</f>
        <v/>
      </c>
      <c r="E763" s="83"/>
      <c r="F763" s="83"/>
      <c r="G763" s="101" t="e">
        <v>#N/A</v>
      </c>
      <c r="H763" s="102" t="str">
        <f>IFERROR(_xlfn.XLOOKUP($G763,通讯通路门店!$S$4:$S$993933,通讯通路门店!$R$4:$R$993933,0,0),"")</f>
        <v/>
      </c>
      <c r="I763" s="83"/>
      <c r="J763" s="83"/>
      <c r="K763" s="83"/>
      <c r="L763" s="83"/>
      <c r="M763" s="83"/>
      <c r="N763" s="83"/>
      <c r="O763" s="83"/>
      <c r="P763" s="83"/>
      <c r="Q763" s="83"/>
      <c r="R763" s="83"/>
      <c r="S763" s="83"/>
      <c r="T763" s="83"/>
      <c r="U763" s="99">
        <f>COUNTIF(通讯通路门店!$S:$S,$G763)</f>
        <v>0</v>
      </c>
      <c r="V763" s="99">
        <f>COUNTIFS(通讯通路门店!$S:$S,$G763,通讯通路门店!$J:$J,"综合卖场")</f>
        <v>0</v>
      </c>
      <c r="W763" s="99">
        <f>SUMIFS(通讯通路门店!$AJ:$AJ,通讯通路门店!$S:$S,通讯客户沙盘!$G763)</f>
        <v>0</v>
      </c>
      <c r="X763" s="99">
        <f t="shared" si="55"/>
        <v>0</v>
      </c>
      <c r="Y763" s="99">
        <f>COUNTIFS(通讯通路门店!$S:$S,$G763,通讯通路门店!$J:$J,"荣耀体验店")+COUNTIFS(通讯通路门店!$S:$S,$G763,通讯通路门店!$J:$J,"荣耀授权专卖店")</f>
        <v>0</v>
      </c>
      <c r="Z763" s="99">
        <f>COUNTIFS(通讯通路门店!$S:$S,$G763,通讯通路门店!$J:$J,"VIVO体验店")</f>
        <v>0</v>
      </c>
      <c r="AA763" s="99">
        <f>COUNTIFS(通讯通路门店!$S:$S,$G763,通讯通路门店!$J:$J,"OPPO体验店")</f>
        <v>0</v>
      </c>
      <c r="AB763" s="99">
        <f>COUNTIFS(通讯通路门店!$S:$S,$G763,通讯通路门店!$J:$J,"华为授权体验店")+COUNTIFS(通讯通路门店!$S:$S,$G763,通讯通路门店!$J:$J,"华为堡垒店")</f>
        <v>0</v>
      </c>
      <c r="AC763" s="99">
        <f>COUNTIFS(通讯通路门店!$S:$S,$G763,通讯通路门店!$J:$J,"小米体验店")</f>
        <v>0</v>
      </c>
      <c r="AD763" s="99">
        <f>COUNTIFS(通讯通路门店!$S:$S,$G763,通讯通路门店!$J:$J,"苹果体验店")</f>
        <v>0</v>
      </c>
      <c r="AE763" s="99">
        <f>COUNTIFS(通讯通路门店!$S:$S,$G763,通讯通路门店!$J:$J,"其他品牌专卖店")</f>
        <v>0</v>
      </c>
      <c r="AF763" s="99">
        <f>SUMIFS(通讯通路门店!$BI:$BI,通讯通路门店!$S:$S,$G763)</f>
        <v>0</v>
      </c>
      <c r="AG763" s="99">
        <f>SUMIFS(通讯通路门店!$BH:$BH,通讯通路门店!$S:$S,$G763)</f>
        <v>0</v>
      </c>
      <c r="AH763" s="99">
        <f t="shared" si="56"/>
        <v>0</v>
      </c>
      <c r="AI763" s="99">
        <f>SUMIFS(通讯通路门店!$BB:$BB,通讯通路门店!$S:$S,$G763)</f>
        <v>0</v>
      </c>
      <c r="AJ763" s="99">
        <f>SUMIFS(通讯通路门店!$BE:$BE,通讯通路门店!$S:$S,$G763)</f>
        <v>0</v>
      </c>
      <c r="AK763" s="99">
        <f>SUMIFS(通讯通路门店!$BG:$BG,通讯通路门店!$S:$S,$G763)</f>
        <v>0</v>
      </c>
      <c r="AL763" s="99">
        <f>SUMIFS(通讯通路门店!$BC:$BC,通讯通路门店!$S:$S,$G763)</f>
        <v>0</v>
      </c>
      <c r="AM763" s="99">
        <f>SUMIFS(通讯通路门店!$BD:$BD,通讯通路门店!$S:$S,$G763)</f>
        <v>0</v>
      </c>
      <c r="AN763" s="99">
        <f>SUMIFS(通讯通路门店!$BF:$BF,通讯通路门店!$S:$S,$G763)</f>
        <v>0</v>
      </c>
      <c r="AO763" s="99">
        <f t="shared" si="57"/>
        <v>0</v>
      </c>
      <c r="AP763" s="99">
        <f>SUMIFS(通讯通路门店!$K:$K,通讯通路门店!$S:$S,$G763)</f>
        <v>0</v>
      </c>
      <c r="AQ763" s="83"/>
      <c r="AR763" s="99">
        <f>SUMIFS(通讯通路门店!$T:$T,通讯通路门店!$S:$S,$G763)</f>
        <v>0</v>
      </c>
      <c r="AS763" s="99">
        <f>SUMIFS(通讯通路门店!$U:$U,通讯通路门店!$S:$S,$G763)</f>
        <v>0</v>
      </c>
      <c r="AT763" s="99">
        <f>SUMIFS(通讯通路门店!$V:$V,通讯通路门店!$S:$S,$G763)</f>
        <v>0</v>
      </c>
      <c r="AU763" s="99">
        <f>SUMIFS(通讯通路门店!$W:$W,通讯通路门店!$S:$S,$G763)</f>
        <v>0</v>
      </c>
      <c r="AV763" s="99">
        <f>SUMIFS(通讯通路门店!$Z:$Z,通讯通路门店!$S:$S,$G763)</f>
        <v>0</v>
      </c>
      <c r="AW763" s="99">
        <f>SUMIFS(通讯通路门店!$AB:$AB,通讯通路门店!$S:$S,$G763)</f>
        <v>0</v>
      </c>
      <c r="AX763" s="99">
        <f>SUMIFS(通讯通路门店!$X:$X,通讯通路门店!$S:$S,$G763)</f>
        <v>0</v>
      </c>
      <c r="AY763" s="99">
        <f>SUMIFS(通讯通路门店!$Y:$Y,通讯通路门店!$S:$S,$G763)</f>
        <v>0</v>
      </c>
      <c r="AZ763" s="99">
        <f>SUMIFS(通讯通路门店!$AA:$AA,通讯通路门店!$S:$S,$G763)</f>
        <v>0</v>
      </c>
      <c r="BA763" s="99">
        <f t="shared" si="58"/>
        <v>0</v>
      </c>
      <c r="BB763" s="99">
        <f t="shared" si="59"/>
        <v>0</v>
      </c>
      <c r="BC763" s="99">
        <f>SUMIFS(通讯通路门店!$W:$W,通讯通路门店!$S:$S,$G763,通讯通路门店!$J:$J,"荣耀体验店")+SUMIFS(通讯通路门店!$W:$W,通讯通路门店!$S:$S,$G763,通讯通路门店!$J:$J,"荣耀授权专卖店")</f>
        <v>0</v>
      </c>
      <c r="BD763" s="99">
        <f>SUMIFS(通讯通路门店!$Z:$Z,通讯通路门店!$S:$S,$G763,通讯通路门店!$J:$J,"VIVO体验店")</f>
        <v>0</v>
      </c>
      <c r="BE763" s="99">
        <f>SUMIFS(通讯通路门店!$AB:$AB,通讯通路门店!$S:$S,$G763,通讯通路门店!$J:$J,"OPPO体验店")</f>
        <v>0</v>
      </c>
      <c r="BF763" s="99">
        <f>SUMIFS(通讯通路门店!$X:$X,通讯通路门店!$S:$S,$G763,通讯通路门店!$J:$J,"华为授权体验店")+SUMIFS(通讯通路门店!$AA:$AA,通讯通路门店!$S:$S,$G763,通讯通路门店!$J:$J,"华为堡垒店")</f>
        <v>0</v>
      </c>
      <c r="BG763" s="99">
        <f>SUMIFS(通讯通路门店!$Y:$Y,通讯通路门店!$S:$S,$G763,通讯通路门店!$J:$J,"小米体验店")</f>
        <v>0</v>
      </c>
      <c r="BH763" s="99">
        <f>SUMIFS(通讯通路门店!$AA:$AA,通讯通路门店!$S:$S,$G763,通讯通路门店!$J:$J,"苹果体验店")</f>
        <v>0</v>
      </c>
      <c r="BI763" s="99">
        <f>SUMIFS(通讯通路门店!$K:$K,通讯通路门店!$S:$S,$G763,通讯通路门店!$J:$J,"其他品牌专卖店")</f>
        <v>0</v>
      </c>
      <c r="BJ763" s="99">
        <f>SUMIFS(通讯通路门店!$AC:$AC,通讯通路门店!$S:$S,$G763)</f>
        <v>0</v>
      </c>
      <c r="BK763" s="99">
        <f>SUMIFS(通讯通路门店!$AD:$AD,通讯通路门店!$S:$S,$G763)</f>
        <v>0</v>
      </c>
      <c r="BL763" s="99">
        <f>SUMIFS(通讯通路门店!$AE:$AE,通讯通路门店!$S:$S,$G763)</f>
        <v>0</v>
      </c>
      <c r="BM763" s="99">
        <f>SUMIFS(通讯通路门店!$AF:$AF,通讯通路门店!$S:$S,$G763)</f>
        <v>0</v>
      </c>
      <c r="BN763" s="99">
        <f>SUMIFS(通讯通路门店!$AG:$AG,通讯通路门店!$S:$S,$G763)</f>
        <v>0</v>
      </c>
      <c r="BO763" s="99">
        <f>SUMIFS(通讯通路门店!$AH:$AH,通讯通路门店!$S:$S,$G763)</f>
        <v>0</v>
      </c>
      <c r="BP763" s="99">
        <f>SUMIFS(通讯通路门店!$AI:$AI,通讯通路门店!$S:$S,$G763)</f>
        <v>0</v>
      </c>
      <c r="BQ763" s="83"/>
    </row>
    <row r="764" spans="1:69">
      <c r="A764" s="99" t="str">
        <f>IFERROR(_xlfn.XLOOKUP($G764,通讯通路门店!$S$4:$S$993933,通讯通路门店!$A$4:$A$993933,0,0),"")</f>
        <v/>
      </c>
      <c r="B764" s="99" t="str">
        <f>IFERROR(_xlfn.XLOOKUP($G764,通讯通路门店!$S$4:$S$993933,通讯通路门店!$B$4:$B$993933,0,0),"")</f>
        <v/>
      </c>
      <c r="C764" s="99" t="str">
        <f>IFERROR(_xlfn.XLOOKUP($G764,通讯通路门店!$S$4:$S$993933,通讯通路门店!$C$4:$C$993933,0,0),"")</f>
        <v/>
      </c>
      <c r="D764" s="99" t="str">
        <f>IFERROR(_xlfn.XLOOKUP($G764,通讯通路门店!$S$4:$S$993933,通讯通路门店!$D$4:$D$993933,0,0),"")</f>
        <v/>
      </c>
      <c r="E764" s="83"/>
      <c r="F764" s="83"/>
      <c r="G764" s="101" t="e">
        <v>#N/A</v>
      </c>
      <c r="H764" s="102" t="str">
        <f>IFERROR(_xlfn.XLOOKUP($G764,通讯通路门店!$S$4:$S$993933,通讯通路门店!$R$4:$R$993933,0,0),"")</f>
        <v/>
      </c>
      <c r="I764" s="83"/>
      <c r="J764" s="83"/>
      <c r="K764" s="83"/>
      <c r="L764" s="83"/>
      <c r="M764" s="83"/>
      <c r="N764" s="83"/>
      <c r="O764" s="83"/>
      <c r="P764" s="83"/>
      <c r="Q764" s="83"/>
      <c r="R764" s="83"/>
      <c r="S764" s="83"/>
      <c r="T764" s="83"/>
      <c r="U764" s="99">
        <f>COUNTIF(通讯通路门店!$S:$S,$G764)</f>
        <v>0</v>
      </c>
      <c r="V764" s="99">
        <f>COUNTIFS(通讯通路门店!$S:$S,$G764,通讯通路门店!$J:$J,"综合卖场")</f>
        <v>0</v>
      </c>
      <c r="W764" s="99">
        <f>SUMIFS(通讯通路门店!$AJ:$AJ,通讯通路门店!$S:$S,通讯客户沙盘!$G764)</f>
        <v>0</v>
      </c>
      <c r="X764" s="99">
        <f t="shared" si="55"/>
        <v>0</v>
      </c>
      <c r="Y764" s="99">
        <f>COUNTIFS(通讯通路门店!$S:$S,$G764,通讯通路门店!$J:$J,"荣耀体验店")+COUNTIFS(通讯通路门店!$S:$S,$G764,通讯通路门店!$J:$J,"荣耀授权专卖店")</f>
        <v>0</v>
      </c>
      <c r="Z764" s="99">
        <f>COUNTIFS(通讯通路门店!$S:$S,$G764,通讯通路门店!$J:$J,"VIVO体验店")</f>
        <v>0</v>
      </c>
      <c r="AA764" s="99">
        <f>COUNTIFS(通讯通路门店!$S:$S,$G764,通讯通路门店!$J:$J,"OPPO体验店")</f>
        <v>0</v>
      </c>
      <c r="AB764" s="99">
        <f>COUNTIFS(通讯通路门店!$S:$S,$G764,通讯通路门店!$J:$J,"华为授权体验店")+COUNTIFS(通讯通路门店!$S:$S,$G764,通讯通路门店!$J:$J,"华为堡垒店")</f>
        <v>0</v>
      </c>
      <c r="AC764" s="99">
        <f>COUNTIFS(通讯通路门店!$S:$S,$G764,通讯通路门店!$J:$J,"小米体验店")</f>
        <v>0</v>
      </c>
      <c r="AD764" s="99">
        <f>COUNTIFS(通讯通路门店!$S:$S,$G764,通讯通路门店!$J:$J,"苹果体验店")</f>
        <v>0</v>
      </c>
      <c r="AE764" s="99">
        <f>COUNTIFS(通讯通路门店!$S:$S,$G764,通讯通路门店!$J:$J,"其他品牌专卖店")</f>
        <v>0</v>
      </c>
      <c r="AF764" s="99">
        <f>SUMIFS(通讯通路门店!$BI:$BI,通讯通路门店!$S:$S,$G764)</f>
        <v>0</v>
      </c>
      <c r="AG764" s="99">
        <f>SUMIFS(通讯通路门店!$BH:$BH,通讯通路门店!$S:$S,$G764)</f>
        <v>0</v>
      </c>
      <c r="AH764" s="99">
        <f t="shared" si="56"/>
        <v>0</v>
      </c>
      <c r="AI764" s="99">
        <f>SUMIFS(通讯通路门店!$BB:$BB,通讯通路门店!$S:$S,$G764)</f>
        <v>0</v>
      </c>
      <c r="AJ764" s="99">
        <f>SUMIFS(通讯通路门店!$BE:$BE,通讯通路门店!$S:$S,$G764)</f>
        <v>0</v>
      </c>
      <c r="AK764" s="99">
        <f>SUMIFS(通讯通路门店!$BG:$BG,通讯通路门店!$S:$S,$G764)</f>
        <v>0</v>
      </c>
      <c r="AL764" s="99">
        <f>SUMIFS(通讯通路门店!$BC:$BC,通讯通路门店!$S:$S,$G764)</f>
        <v>0</v>
      </c>
      <c r="AM764" s="99">
        <f>SUMIFS(通讯通路门店!$BD:$BD,通讯通路门店!$S:$S,$G764)</f>
        <v>0</v>
      </c>
      <c r="AN764" s="99">
        <f>SUMIFS(通讯通路门店!$BF:$BF,通讯通路门店!$S:$S,$G764)</f>
        <v>0</v>
      </c>
      <c r="AO764" s="99">
        <f t="shared" si="57"/>
        <v>0</v>
      </c>
      <c r="AP764" s="99">
        <f>SUMIFS(通讯通路门店!$K:$K,通讯通路门店!$S:$S,$G764)</f>
        <v>0</v>
      </c>
      <c r="AQ764" s="83"/>
      <c r="AR764" s="99">
        <f>SUMIFS(通讯通路门店!$T:$T,通讯通路门店!$S:$S,$G764)</f>
        <v>0</v>
      </c>
      <c r="AS764" s="99">
        <f>SUMIFS(通讯通路门店!$U:$U,通讯通路门店!$S:$S,$G764)</f>
        <v>0</v>
      </c>
      <c r="AT764" s="99">
        <f>SUMIFS(通讯通路门店!$V:$V,通讯通路门店!$S:$S,$G764)</f>
        <v>0</v>
      </c>
      <c r="AU764" s="99">
        <f>SUMIFS(通讯通路门店!$W:$W,通讯通路门店!$S:$S,$G764)</f>
        <v>0</v>
      </c>
      <c r="AV764" s="99">
        <f>SUMIFS(通讯通路门店!$Z:$Z,通讯通路门店!$S:$S,$G764)</f>
        <v>0</v>
      </c>
      <c r="AW764" s="99">
        <f>SUMIFS(通讯通路门店!$AB:$AB,通讯通路门店!$S:$S,$G764)</f>
        <v>0</v>
      </c>
      <c r="AX764" s="99">
        <f>SUMIFS(通讯通路门店!$X:$X,通讯通路门店!$S:$S,$G764)</f>
        <v>0</v>
      </c>
      <c r="AY764" s="99">
        <f>SUMIFS(通讯通路门店!$Y:$Y,通讯通路门店!$S:$S,$G764)</f>
        <v>0</v>
      </c>
      <c r="AZ764" s="99">
        <f>SUMIFS(通讯通路门店!$AA:$AA,通讯通路门店!$S:$S,$G764)</f>
        <v>0</v>
      </c>
      <c r="BA764" s="99">
        <f t="shared" si="58"/>
        <v>0</v>
      </c>
      <c r="BB764" s="99">
        <f t="shared" si="59"/>
        <v>0</v>
      </c>
      <c r="BC764" s="99">
        <f>SUMIFS(通讯通路门店!$W:$W,通讯通路门店!$S:$S,$G764,通讯通路门店!$J:$J,"荣耀体验店")+SUMIFS(通讯通路门店!$W:$W,通讯通路门店!$S:$S,$G764,通讯通路门店!$J:$J,"荣耀授权专卖店")</f>
        <v>0</v>
      </c>
      <c r="BD764" s="99">
        <f>SUMIFS(通讯通路门店!$Z:$Z,通讯通路门店!$S:$S,$G764,通讯通路门店!$J:$J,"VIVO体验店")</f>
        <v>0</v>
      </c>
      <c r="BE764" s="99">
        <f>SUMIFS(通讯通路门店!$AB:$AB,通讯通路门店!$S:$S,$G764,通讯通路门店!$J:$J,"OPPO体验店")</f>
        <v>0</v>
      </c>
      <c r="BF764" s="99">
        <f>SUMIFS(通讯通路门店!$X:$X,通讯通路门店!$S:$S,$G764,通讯通路门店!$J:$J,"华为授权体验店")+SUMIFS(通讯通路门店!$AA:$AA,通讯通路门店!$S:$S,$G764,通讯通路门店!$J:$J,"华为堡垒店")</f>
        <v>0</v>
      </c>
      <c r="BG764" s="99">
        <f>SUMIFS(通讯通路门店!$Y:$Y,通讯通路门店!$S:$S,$G764,通讯通路门店!$J:$J,"小米体验店")</f>
        <v>0</v>
      </c>
      <c r="BH764" s="99">
        <f>SUMIFS(通讯通路门店!$AA:$AA,通讯通路门店!$S:$S,$G764,通讯通路门店!$J:$J,"苹果体验店")</f>
        <v>0</v>
      </c>
      <c r="BI764" s="99">
        <f>SUMIFS(通讯通路门店!$K:$K,通讯通路门店!$S:$S,$G764,通讯通路门店!$J:$J,"其他品牌专卖店")</f>
        <v>0</v>
      </c>
      <c r="BJ764" s="99">
        <f>SUMIFS(通讯通路门店!$AC:$AC,通讯通路门店!$S:$S,$G764)</f>
        <v>0</v>
      </c>
      <c r="BK764" s="99">
        <f>SUMIFS(通讯通路门店!$AD:$AD,通讯通路门店!$S:$S,$G764)</f>
        <v>0</v>
      </c>
      <c r="BL764" s="99">
        <f>SUMIFS(通讯通路门店!$AE:$AE,通讯通路门店!$S:$S,$G764)</f>
        <v>0</v>
      </c>
      <c r="BM764" s="99">
        <f>SUMIFS(通讯通路门店!$AF:$AF,通讯通路门店!$S:$S,$G764)</f>
        <v>0</v>
      </c>
      <c r="BN764" s="99">
        <f>SUMIFS(通讯通路门店!$AG:$AG,通讯通路门店!$S:$S,$G764)</f>
        <v>0</v>
      </c>
      <c r="BO764" s="99">
        <f>SUMIFS(通讯通路门店!$AH:$AH,通讯通路门店!$S:$S,$G764)</f>
        <v>0</v>
      </c>
      <c r="BP764" s="99">
        <f>SUMIFS(通讯通路门店!$AI:$AI,通讯通路门店!$S:$S,$G764)</f>
        <v>0</v>
      </c>
      <c r="BQ764" s="83"/>
    </row>
    <row r="765" spans="1:69">
      <c r="A765" s="99" t="str">
        <f>IFERROR(_xlfn.XLOOKUP($G765,通讯通路门店!$S$4:$S$993933,通讯通路门店!$A$4:$A$993933,0,0),"")</f>
        <v/>
      </c>
      <c r="B765" s="99" t="str">
        <f>IFERROR(_xlfn.XLOOKUP($G765,通讯通路门店!$S$4:$S$993933,通讯通路门店!$B$4:$B$993933,0,0),"")</f>
        <v/>
      </c>
      <c r="C765" s="99" t="str">
        <f>IFERROR(_xlfn.XLOOKUP($G765,通讯通路门店!$S$4:$S$993933,通讯通路门店!$C$4:$C$993933,0,0),"")</f>
        <v/>
      </c>
      <c r="D765" s="99" t="str">
        <f>IFERROR(_xlfn.XLOOKUP($G765,通讯通路门店!$S$4:$S$993933,通讯通路门店!$D$4:$D$993933,0,0),"")</f>
        <v/>
      </c>
      <c r="E765" s="83"/>
      <c r="F765" s="83"/>
      <c r="G765" s="101" t="e">
        <v>#N/A</v>
      </c>
      <c r="H765" s="102" t="str">
        <f>IFERROR(_xlfn.XLOOKUP($G765,通讯通路门店!$S$4:$S$993933,通讯通路门店!$R$4:$R$993933,0,0),"")</f>
        <v/>
      </c>
      <c r="I765" s="83"/>
      <c r="J765" s="83"/>
      <c r="K765" s="83"/>
      <c r="L765" s="83"/>
      <c r="M765" s="83"/>
      <c r="N765" s="83"/>
      <c r="O765" s="83"/>
      <c r="P765" s="83"/>
      <c r="Q765" s="83"/>
      <c r="R765" s="83"/>
      <c r="S765" s="83"/>
      <c r="T765" s="83"/>
      <c r="U765" s="99">
        <f>COUNTIF(通讯通路门店!$S:$S,$G765)</f>
        <v>0</v>
      </c>
      <c r="V765" s="99">
        <f>COUNTIFS(通讯通路门店!$S:$S,$G765,通讯通路门店!$J:$J,"综合卖场")</f>
        <v>0</v>
      </c>
      <c r="W765" s="99">
        <f>SUMIFS(通讯通路门店!$AJ:$AJ,通讯通路门店!$S:$S,通讯客户沙盘!$G765)</f>
        <v>0</v>
      </c>
      <c r="X765" s="99">
        <f t="shared" si="55"/>
        <v>0</v>
      </c>
      <c r="Y765" s="99">
        <f>COUNTIFS(通讯通路门店!$S:$S,$G765,通讯通路门店!$J:$J,"荣耀体验店")+COUNTIFS(通讯通路门店!$S:$S,$G765,通讯通路门店!$J:$J,"荣耀授权专卖店")</f>
        <v>0</v>
      </c>
      <c r="Z765" s="99">
        <f>COUNTIFS(通讯通路门店!$S:$S,$G765,通讯通路门店!$J:$J,"VIVO体验店")</f>
        <v>0</v>
      </c>
      <c r="AA765" s="99">
        <f>COUNTIFS(通讯通路门店!$S:$S,$G765,通讯通路门店!$J:$J,"OPPO体验店")</f>
        <v>0</v>
      </c>
      <c r="AB765" s="99">
        <f>COUNTIFS(通讯通路门店!$S:$S,$G765,通讯通路门店!$J:$J,"华为授权体验店")+COUNTIFS(通讯通路门店!$S:$S,$G765,通讯通路门店!$J:$J,"华为堡垒店")</f>
        <v>0</v>
      </c>
      <c r="AC765" s="99">
        <f>COUNTIFS(通讯通路门店!$S:$S,$G765,通讯通路门店!$J:$J,"小米体验店")</f>
        <v>0</v>
      </c>
      <c r="AD765" s="99">
        <f>COUNTIFS(通讯通路门店!$S:$S,$G765,通讯通路门店!$J:$J,"苹果体验店")</f>
        <v>0</v>
      </c>
      <c r="AE765" s="99">
        <f>COUNTIFS(通讯通路门店!$S:$S,$G765,通讯通路门店!$J:$J,"其他品牌专卖店")</f>
        <v>0</v>
      </c>
      <c r="AF765" s="99">
        <f>SUMIFS(通讯通路门店!$BI:$BI,通讯通路门店!$S:$S,$G765)</f>
        <v>0</v>
      </c>
      <c r="AG765" s="99">
        <f>SUMIFS(通讯通路门店!$BH:$BH,通讯通路门店!$S:$S,$G765)</f>
        <v>0</v>
      </c>
      <c r="AH765" s="99">
        <f t="shared" si="56"/>
        <v>0</v>
      </c>
      <c r="AI765" s="99">
        <f>SUMIFS(通讯通路门店!$BB:$BB,通讯通路门店!$S:$S,$G765)</f>
        <v>0</v>
      </c>
      <c r="AJ765" s="99">
        <f>SUMIFS(通讯通路门店!$BE:$BE,通讯通路门店!$S:$S,$G765)</f>
        <v>0</v>
      </c>
      <c r="AK765" s="99">
        <f>SUMIFS(通讯通路门店!$BG:$BG,通讯通路门店!$S:$S,$G765)</f>
        <v>0</v>
      </c>
      <c r="AL765" s="99">
        <f>SUMIFS(通讯通路门店!$BC:$BC,通讯通路门店!$S:$S,$G765)</f>
        <v>0</v>
      </c>
      <c r="AM765" s="99">
        <f>SUMIFS(通讯通路门店!$BD:$BD,通讯通路门店!$S:$S,$G765)</f>
        <v>0</v>
      </c>
      <c r="AN765" s="99">
        <f>SUMIFS(通讯通路门店!$BF:$BF,通讯通路门店!$S:$S,$G765)</f>
        <v>0</v>
      </c>
      <c r="AO765" s="99">
        <f t="shared" si="57"/>
        <v>0</v>
      </c>
      <c r="AP765" s="99">
        <f>SUMIFS(通讯通路门店!$K:$K,通讯通路门店!$S:$S,$G765)</f>
        <v>0</v>
      </c>
      <c r="AQ765" s="83"/>
      <c r="AR765" s="99">
        <f>SUMIFS(通讯通路门店!$T:$T,通讯通路门店!$S:$S,$G765)</f>
        <v>0</v>
      </c>
      <c r="AS765" s="99">
        <f>SUMIFS(通讯通路门店!$U:$U,通讯通路门店!$S:$S,$G765)</f>
        <v>0</v>
      </c>
      <c r="AT765" s="99">
        <f>SUMIFS(通讯通路门店!$V:$V,通讯通路门店!$S:$S,$G765)</f>
        <v>0</v>
      </c>
      <c r="AU765" s="99">
        <f>SUMIFS(通讯通路门店!$W:$W,通讯通路门店!$S:$S,$G765)</f>
        <v>0</v>
      </c>
      <c r="AV765" s="99">
        <f>SUMIFS(通讯通路门店!$Z:$Z,通讯通路门店!$S:$S,$G765)</f>
        <v>0</v>
      </c>
      <c r="AW765" s="99">
        <f>SUMIFS(通讯通路门店!$AB:$AB,通讯通路门店!$S:$S,$G765)</f>
        <v>0</v>
      </c>
      <c r="AX765" s="99">
        <f>SUMIFS(通讯通路门店!$X:$X,通讯通路门店!$S:$S,$G765)</f>
        <v>0</v>
      </c>
      <c r="AY765" s="99">
        <f>SUMIFS(通讯通路门店!$Y:$Y,通讯通路门店!$S:$S,$G765)</f>
        <v>0</v>
      </c>
      <c r="AZ765" s="99">
        <f>SUMIFS(通讯通路门店!$AA:$AA,通讯通路门店!$S:$S,$G765)</f>
        <v>0</v>
      </c>
      <c r="BA765" s="99">
        <f t="shared" si="58"/>
        <v>0</v>
      </c>
      <c r="BB765" s="99">
        <f t="shared" si="59"/>
        <v>0</v>
      </c>
      <c r="BC765" s="99">
        <f>SUMIFS(通讯通路门店!$W:$W,通讯通路门店!$S:$S,$G765,通讯通路门店!$J:$J,"荣耀体验店")+SUMIFS(通讯通路门店!$W:$W,通讯通路门店!$S:$S,$G765,通讯通路门店!$J:$J,"荣耀授权专卖店")</f>
        <v>0</v>
      </c>
      <c r="BD765" s="99">
        <f>SUMIFS(通讯通路门店!$Z:$Z,通讯通路门店!$S:$S,$G765,通讯通路门店!$J:$J,"VIVO体验店")</f>
        <v>0</v>
      </c>
      <c r="BE765" s="99">
        <f>SUMIFS(通讯通路门店!$AB:$AB,通讯通路门店!$S:$S,$G765,通讯通路门店!$J:$J,"OPPO体验店")</f>
        <v>0</v>
      </c>
      <c r="BF765" s="99">
        <f>SUMIFS(通讯通路门店!$X:$X,通讯通路门店!$S:$S,$G765,通讯通路门店!$J:$J,"华为授权体验店")+SUMIFS(通讯通路门店!$AA:$AA,通讯通路门店!$S:$S,$G765,通讯通路门店!$J:$J,"华为堡垒店")</f>
        <v>0</v>
      </c>
      <c r="BG765" s="99">
        <f>SUMIFS(通讯通路门店!$Y:$Y,通讯通路门店!$S:$S,$G765,通讯通路门店!$J:$J,"小米体验店")</f>
        <v>0</v>
      </c>
      <c r="BH765" s="99">
        <f>SUMIFS(通讯通路门店!$AA:$AA,通讯通路门店!$S:$S,$G765,通讯通路门店!$J:$J,"苹果体验店")</f>
        <v>0</v>
      </c>
      <c r="BI765" s="99">
        <f>SUMIFS(通讯通路门店!$K:$K,通讯通路门店!$S:$S,$G765,通讯通路门店!$J:$J,"其他品牌专卖店")</f>
        <v>0</v>
      </c>
      <c r="BJ765" s="99">
        <f>SUMIFS(通讯通路门店!$AC:$AC,通讯通路门店!$S:$S,$G765)</f>
        <v>0</v>
      </c>
      <c r="BK765" s="99">
        <f>SUMIFS(通讯通路门店!$AD:$AD,通讯通路门店!$S:$S,$G765)</f>
        <v>0</v>
      </c>
      <c r="BL765" s="99">
        <f>SUMIFS(通讯通路门店!$AE:$AE,通讯通路门店!$S:$S,$G765)</f>
        <v>0</v>
      </c>
      <c r="BM765" s="99">
        <f>SUMIFS(通讯通路门店!$AF:$AF,通讯通路门店!$S:$S,$G765)</f>
        <v>0</v>
      </c>
      <c r="BN765" s="99">
        <f>SUMIFS(通讯通路门店!$AG:$AG,通讯通路门店!$S:$S,$G765)</f>
        <v>0</v>
      </c>
      <c r="BO765" s="99">
        <f>SUMIFS(通讯通路门店!$AH:$AH,通讯通路门店!$S:$S,$G765)</f>
        <v>0</v>
      </c>
      <c r="BP765" s="99">
        <f>SUMIFS(通讯通路门店!$AI:$AI,通讯通路门店!$S:$S,$G765)</f>
        <v>0</v>
      </c>
      <c r="BQ765" s="83"/>
    </row>
    <row r="766" spans="1:69">
      <c r="A766" s="99" t="str">
        <f>IFERROR(_xlfn.XLOOKUP($G766,通讯通路门店!$S$4:$S$993933,通讯通路门店!$A$4:$A$993933,0,0),"")</f>
        <v/>
      </c>
      <c r="B766" s="99" t="str">
        <f>IFERROR(_xlfn.XLOOKUP($G766,通讯通路门店!$S$4:$S$993933,通讯通路门店!$B$4:$B$993933,0,0),"")</f>
        <v/>
      </c>
      <c r="C766" s="99" t="str">
        <f>IFERROR(_xlfn.XLOOKUP($G766,通讯通路门店!$S$4:$S$993933,通讯通路门店!$C$4:$C$993933,0,0),"")</f>
        <v/>
      </c>
      <c r="D766" s="99" t="str">
        <f>IFERROR(_xlfn.XLOOKUP($G766,通讯通路门店!$S$4:$S$993933,通讯通路门店!$D$4:$D$993933,0,0),"")</f>
        <v/>
      </c>
      <c r="E766" s="83"/>
      <c r="F766" s="83"/>
      <c r="G766" s="101" t="e">
        <v>#N/A</v>
      </c>
      <c r="H766" s="102" t="str">
        <f>IFERROR(_xlfn.XLOOKUP($G766,通讯通路门店!$S$4:$S$993933,通讯通路门店!$R$4:$R$993933,0,0),"")</f>
        <v/>
      </c>
      <c r="I766" s="83"/>
      <c r="J766" s="83"/>
      <c r="K766" s="83"/>
      <c r="L766" s="83"/>
      <c r="M766" s="83"/>
      <c r="N766" s="83"/>
      <c r="O766" s="83"/>
      <c r="P766" s="83"/>
      <c r="Q766" s="83"/>
      <c r="R766" s="83"/>
      <c r="S766" s="83"/>
      <c r="T766" s="83"/>
      <c r="U766" s="99">
        <f>COUNTIF(通讯通路门店!$S:$S,$G766)</f>
        <v>0</v>
      </c>
      <c r="V766" s="99">
        <f>COUNTIFS(通讯通路门店!$S:$S,$G766,通讯通路门店!$J:$J,"综合卖场")</f>
        <v>0</v>
      </c>
      <c r="W766" s="99">
        <f>SUMIFS(通讯通路门店!$AJ:$AJ,通讯通路门店!$S:$S,通讯客户沙盘!$G766)</f>
        <v>0</v>
      </c>
      <c r="X766" s="99">
        <f t="shared" si="55"/>
        <v>0</v>
      </c>
      <c r="Y766" s="99">
        <f>COUNTIFS(通讯通路门店!$S:$S,$G766,通讯通路门店!$J:$J,"荣耀体验店")+COUNTIFS(通讯通路门店!$S:$S,$G766,通讯通路门店!$J:$J,"荣耀授权专卖店")</f>
        <v>0</v>
      </c>
      <c r="Z766" s="99">
        <f>COUNTIFS(通讯通路门店!$S:$S,$G766,通讯通路门店!$J:$J,"VIVO体验店")</f>
        <v>0</v>
      </c>
      <c r="AA766" s="99">
        <f>COUNTIFS(通讯通路门店!$S:$S,$G766,通讯通路门店!$J:$J,"OPPO体验店")</f>
        <v>0</v>
      </c>
      <c r="AB766" s="99">
        <f>COUNTIFS(通讯通路门店!$S:$S,$G766,通讯通路门店!$J:$J,"华为授权体验店")+COUNTIFS(通讯通路门店!$S:$S,$G766,通讯通路门店!$J:$J,"华为堡垒店")</f>
        <v>0</v>
      </c>
      <c r="AC766" s="99">
        <f>COUNTIFS(通讯通路门店!$S:$S,$G766,通讯通路门店!$J:$J,"小米体验店")</f>
        <v>0</v>
      </c>
      <c r="AD766" s="99">
        <f>COUNTIFS(通讯通路门店!$S:$S,$G766,通讯通路门店!$J:$J,"苹果体验店")</f>
        <v>0</v>
      </c>
      <c r="AE766" s="99">
        <f>COUNTIFS(通讯通路门店!$S:$S,$G766,通讯通路门店!$J:$J,"其他品牌专卖店")</f>
        <v>0</v>
      </c>
      <c r="AF766" s="99">
        <f>SUMIFS(通讯通路门店!$BI:$BI,通讯通路门店!$S:$S,$G766)</f>
        <v>0</v>
      </c>
      <c r="AG766" s="99">
        <f>SUMIFS(通讯通路门店!$BH:$BH,通讯通路门店!$S:$S,$G766)</f>
        <v>0</v>
      </c>
      <c r="AH766" s="99">
        <f t="shared" si="56"/>
        <v>0</v>
      </c>
      <c r="AI766" s="99">
        <f>SUMIFS(通讯通路门店!$BB:$BB,通讯通路门店!$S:$S,$G766)</f>
        <v>0</v>
      </c>
      <c r="AJ766" s="99">
        <f>SUMIFS(通讯通路门店!$BE:$BE,通讯通路门店!$S:$S,$G766)</f>
        <v>0</v>
      </c>
      <c r="AK766" s="99">
        <f>SUMIFS(通讯通路门店!$BG:$BG,通讯通路门店!$S:$S,$G766)</f>
        <v>0</v>
      </c>
      <c r="AL766" s="99">
        <f>SUMIFS(通讯通路门店!$BC:$BC,通讯通路门店!$S:$S,$G766)</f>
        <v>0</v>
      </c>
      <c r="AM766" s="99">
        <f>SUMIFS(通讯通路门店!$BD:$BD,通讯通路门店!$S:$S,$G766)</f>
        <v>0</v>
      </c>
      <c r="AN766" s="99">
        <f>SUMIFS(通讯通路门店!$BF:$BF,通讯通路门店!$S:$S,$G766)</f>
        <v>0</v>
      </c>
      <c r="AO766" s="99">
        <f t="shared" si="57"/>
        <v>0</v>
      </c>
      <c r="AP766" s="99">
        <f>SUMIFS(通讯通路门店!$K:$K,通讯通路门店!$S:$S,$G766)</f>
        <v>0</v>
      </c>
      <c r="AQ766" s="83"/>
      <c r="AR766" s="99">
        <f>SUMIFS(通讯通路门店!$T:$T,通讯通路门店!$S:$S,$G766)</f>
        <v>0</v>
      </c>
      <c r="AS766" s="99">
        <f>SUMIFS(通讯通路门店!$U:$U,通讯通路门店!$S:$S,$G766)</f>
        <v>0</v>
      </c>
      <c r="AT766" s="99">
        <f>SUMIFS(通讯通路门店!$V:$V,通讯通路门店!$S:$S,$G766)</f>
        <v>0</v>
      </c>
      <c r="AU766" s="99">
        <f>SUMIFS(通讯通路门店!$W:$W,通讯通路门店!$S:$S,$G766)</f>
        <v>0</v>
      </c>
      <c r="AV766" s="99">
        <f>SUMIFS(通讯通路门店!$Z:$Z,通讯通路门店!$S:$S,$G766)</f>
        <v>0</v>
      </c>
      <c r="AW766" s="99">
        <f>SUMIFS(通讯通路门店!$AB:$AB,通讯通路门店!$S:$S,$G766)</f>
        <v>0</v>
      </c>
      <c r="AX766" s="99">
        <f>SUMIFS(通讯通路门店!$X:$X,通讯通路门店!$S:$S,$G766)</f>
        <v>0</v>
      </c>
      <c r="AY766" s="99">
        <f>SUMIFS(通讯通路门店!$Y:$Y,通讯通路门店!$S:$S,$G766)</f>
        <v>0</v>
      </c>
      <c r="AZ766" s="99">
        <f>SUMIFS(通讯通路门店!$AA:$AA,通讯通路门店!$S:$S,$G766)</f>
        <v>0</v>
      </c>
      <c r="BA766" s="99">
        <f t="shared" si="58"/>
        <v>0</v>
      </c>
      <c r="BB766" s="99">
        <f t="shared" si="59"/>
        <v>0</v>
      </c>
      <c r="BC766" s="99">
        <f>SUMIFS(通讯通路门店!$W:$W,通讯通路门店!$S:$S,$G766,通讯通路门店!$J:$J,"荣耀体验店")+SUMIFS(通讯通路门店!$W:$W,通讯通路门店!$S:$S,$G766,通讯通路门店!$J:$J,"荣耀授权专卖店")</f>
        <v>0</v>
      </c>
      <c r="BD766" s="99">
        <f>SUMIFS(通讯通路门店!$Z:$Z,通讯通路门店!$S:$S,$G766,通讯通路门店!$J:$J,"VIVO体验店")</f>
        <v>0</v>
      </c>
      <c r="BE766" s="99">
        <f>SUMIFS(通讯通路门店!$AB:$AB,通讯通路门店!$S:$S,$G766,通讯通路门店!$J:$J,"OPPO体验店")</f>
        <v>0</v>
      </c>
      <c r="BF766" s="99">
        <f>SUMIFS(通讯通路门店!$X:$X,通讯通路门店!$S:$S,$G766,通讯通路门店!$J:$J,"华为授权体验店")+SUMIFS(通讯通路门店!$AA:$AA,通讯通路门店!$S:$S,$G766,通讯通路门店!$J:$J,"华为堡垒店")</f>
        <v>0</v>
      </c>
      <c r="BG766" s="99">
        <f>SUMIFS(通讯通路门店!$Y:$Y,通讯通路门店!$S:$S,$G766,通讯通路门店!$J:$J,"小米体验店")</f>
        <v>0</v>
      </c>
      <c r="BH766" s="99">
        <f>SUMIFS(通讯通路门店!$AA:$AA,通讯通路门店!$S:$S,$G766,通讯通路门店!$J:$J,"苹果体验店")</f>
        <v>0</v>
      </c>
      <c r="BI766" s="99">
        <f>SUMIFS(通讯通路门店!$K:$K,通讯通路门店!$S:$S,$G766,通讯通路门店!$J:$J,"其他品牌专卖店")</f>
        <v>0</v>
      </c>
      <c r="BJ766" s="99">
        <f>SUMIFS(通讯通路门店!$AC:$AC,通讯通路门店!$S:$S,$G766)</f>
        <v>0</v>
      </c>
      <c r="BK766" s="99">
        <f>SUMIFS(通讯通路门店!$AD:$AD,通讯通路门店!$S:$S,$G766)</f>
        <v>0</v>
      </c>
      <c r="BL766" s="99">
        <f>SUMIFS(通讯通路门店!$AE:$AE,通讯通路门店!$S:$S,$G766)</f>
        <v>0</v>
      </c>
      <c r="BM766" s="99">
        <f>SUMIFS(通讯通路门店!$AF:$AF,通讯通路门店!$S:$S,$G766)</f>
        <v>0</v>
      </c>
      <c r="BN766" s="99">
        <f>SUMIFS(通讯通路门店!$AG:$AG,通讯通路门店!$S:$S,$G766)</f>
        <v>0</v>
      </c>
      <c r="BO766" s="99">
        <f>SUMIFS(通讯通路门店!$AH:$AH,通讯通路门店!$S:$S,$G766)</f>
        <v>0</v>
      </c>
      <c r="BP766" s="99">
        <f>SUMIFS(通讯通路门店!$AI:$AI,通讯通路门店!$S:$S,$G766)</f>
        <v>0</v>
      </c>
      <c r="BQ766" s="83"/>
    </row>
    <row r="767" spans="1:69">
      <c r="A767" s="99" t="str">
        <f>IFERROR(_xlfn.XLOOKUP($G767,通讯通路门店!$S$4:$S$993933,通讯通路门店!$A$4:$A$993933,0,0),"")</f>
        <v/>
      </c>
      <c r="B767" s="99" t="str">
        <f>IFERROR(_xlfn.XLOOKUP($G767,通讯通路门店!$S$4:$S$993933,通讯通路门店!$B$4:$B$993933,0,0),"")</f>
        <v/>
      </c>
      <c r="C767" s="99" t="str">
        <f>IFERROR(_xlfn.XLOOKUP($G767,通讯通路门店!$S$4:$S$993933,通讯通路门店!$C$4:$C$993933,0,0),"")</f>
        <v/>
      </c>
      <c r="D767" s="99" t="str">
        <f>IFERROR(_xlfn.XLOOKUP($G767,通讯通路门店!$S$4:$S$993933,通讯通路门店!$D$4:$D$993933,0,0),"")</f>
        <v/>
      </c>
      <c r="E767" s="83"/>
      <c r="F767" s="83"/>
      <c r="G767" s="101" t="e">
        <v>#N/A</v>
      </c>
      <c r="H767" s="102" t="str">
        <f>IFERROR(_xlfn.XLOOKUP($G767,通讯通路门店!$S$4:$S$993933,通讯通路门店!$R$4:$R$993933,0,0),"")</f>
        <v/>
      </c>
      <c r="I767" s="83"/>
      <c r="J767" s="83"/>
      <c r="K767" s="83"/>
      <c r="L767" s="83"/>
      <c r="M767" s="83"/>
      <c r="N767" s="83"/>
      <c r="O767" s="83"/>
      <c r="P767" s="83"/>
      <c r="Q767" s="83"/>
      <c r="R767" s="83"/>
      <c r="S767" s="83"/>
      <c r="T767" s="83"/>
      <c r="U767" s="99">
        <f>COUNTIF(通讯通路门店!$S:$S,$G767)</f>
        <v>0</v>
      </c>
      <c r="V767" s="99">
        <f>COUNTIFS(通讯通路门店!$S:$S,$G767,通讯通路门店!$J:$J,"综合卖场")</f>
        <v>0</v>
      </c>
      <c r="W767" s="99">
        <f>SUMIFS(通讯通路门店!$AJ:$AJ,通讯通路门店!$S:$S,通讯客户沙盘!$G767)</f>
        <v>0</v>
      </c>
      <c r="X767" s="99">
        <f t="shared" si="55"/>
        <v>0</v>
      </c>
      <c r="Y767" s="99">
        <f>COUNTIFS(通讯通路门店!$S:$S,$G767,通讯通路门店!$J:$J,"荣耀体验店")+COUNTIFS(通讯通路门店!$S:$S,$G767,通讯通路门店!$J:$J,"荣耀授权专卖店")</f>
        <v>0</v>
      </c>
      <c r="Z767" s="99">
        <f>COUNTIFS(通讯通路门店!$S:$S,$G767,通讯通路门店!$J:$J,"VIVO体验店")</f>
        <v>0</v>
      </c>
      <c r="AA767" s="99">
        <f>COUNTIFS(通讯通路门店!$S:$S,$G767,通讯通路门店!$J:$J,"OPPO体验店")</f>
        <v>0</v>
      </c>
      <c r="AB767" s="99">
        <f>COUNTIFS(通讯通路门店!$S:$S,$G767,通讯通路门店!$J:$J,"华为授权体验店")+COUNTIFS(通讯通路门店!$S:$S,$G767,通讯通路门店!$J:$J,"华为堡垒店")</f>
        <v>0</v>
      </c>
      <c r="AC767" s="99">
        <f>COUNTIFS(通讯通路门店!$S:$S,$G767,通讯通路门店!$J:$J,"小米体验店")</f>
        <v>0</v>
      </c>
      <c r="AD767" s="99">
        <f>COUNTIFS(通讯通路门店!$S:$S,$G767,通讯通路门店!$J:$J,"苹果体验店")</f>
        <v>0</v>
      </c>
      <c r="AE767" s="99">
        <f>COUNTIFS(通讯通路门店!$S:$S,$G767,通讯通路门店!$J:$J,"其他品牌专卖店")</f>
        <v>0</v>
      </c>
      <c r="AF767" s="99">
        <f>SUMIFS(通讯通路门店!$BI:$BI,通讯通路门店!$S:$S,$G767)</f>
        <v>0</v>
      </c>
      <c r="AG767" s="99">
        <f>SUMIFS(通讯通路门店!$BH:$BH,通讯通路门店!$S:$S,$G767)</f>
        <v>0</v>
      </c>
      <c r="AH767" s="99">
        <f t="shared" si="56"/>
        <v>0</v>
      </c>
      <c r="AI767" s="99">
        <f>SUMIFS(通讯通路门店!$BB:$BB,通讯通路门店!$S:$S,$G767)</f>
        <v>0</v>
      </c>
      <c r="AJ767" s="99">
        <f>SUMIFS(通讯通路门店!$BE:$BE,通讯通路门店!$S:$S,$G767)</f>
        <v>0</v>
      </c>
      <c r="AK767" s="99">
        <f>SUMIFS(通讯通路门店!$BG:$BG,通讯通路门店!$S:$S,$G767)</f>
        <v>0</v>
      </c>
      <c r="AL767" s="99">
        <f>SUMIFS(通讯通路门店!$BC:$BC,通讯通路门店!$S:$S,$G767)</f>
        <v>0</v>
      </c>
      <c r="AM767" s="99">
        <f>SUMIFS(通讯通路门店!$BD:$BD,通讯通路门店!$S:$S,$G767)</f>
        <v>0</v>
      </c>
      <c r="AN767" s="99">
        <f>SUMIFS(通讯通路门店!$BF:$BF,通讯通路门店!$S:$S,$G767)</f>
        <v>0</v>
      </c>
      <c r="AO767" s="99">
        <f t="shared" si="57"/>
        <v>0</v>
      </c>
      <c r="AP767" s="99">
        <f>SUMIFS(通讯通路门店!$K:$K,通讯通路门店!$S:$S,$G767)</f>
        <v>0</v>
      </c>
      <c r="AQ767" s="83"/>
      <c r="AR767" s="99">
        <f>SUMIFS(通讯通路门店!$T:$T,通讯通路门店!$S:$S,$G767)</f>
        <v>0</v>
      </c>
      <c r="AS767" s="99">
        <f>SUMIFS(通讯通路门店!$U:$U,通讯通路门店!$S:$S,$G767)</f>
        <v>0</v>
      </c>
      <c r="AT767" s="99">
        <f>SUMIFS(通讯通路门店!$V:$V,通讯通路门店!$S:$S,$G767)</f>
        <v>0</v>
      </c>
      <c r="AU767" s="99">
        <f>SUMIFS(通讯通路门店!$W:$W,通讯通路门店!$S:$S,$G767)</f>
        <v>0</v>
      </c>
      <c r="AV767" s="99">
        <f>SUMIFS(通讯通路门店!$Z:$Z,通讯通路门店!$S:$S,$G767)</f>
        <v>0</v>
      </c>
      <c r="AW767" s="99">
        <f>SUMIFS(通讯通路门店!$AB:$AB,通讯通路门店!$S:$S,$G767)</f>
        <v>0</v>
      </c>
      <c r="AX767" s="99">
        <f>SUMIFS(通讯通路门店!$X:$X,通讯通路门店!$S:$S,$G767)</f>
        <v>0</v>
      </c>
      <c r="AY767" s="99">
        <f>SUMIFS(通讯通路门店!$Y:$Y,通讯通路门店!$S:$S,$G767)</f>
        <v>0</v>
      </c>
      <c r="AZ767" s="99">
        <f>SUMIFS(通讯通路门店!$AA:$AA,通讯通路门店!$S:$S,$G767)</f>
        <v>0</v>
      </c>
      <c r="BA767" s="99">
        <f t="shared" si="58"/>
        <v>0</v>
      </c>
      <c r="BB767" s="99">
        <f t="shared" si="59"/>
        <v>0</v>
      </c>
      <c r="BC767" s="99">
        <f>SUMIFS(通讯通路门店!$W:$W,通讯通路门店!$S:$S,$G767,通讯通路门店!$J:$J,"荣耀体验店")+SUMIFS(通讯通路门店!$W:$W,通讯通路门店!$S:$S,$G767,通讯通路门店!$J:$J,"荣耀授权专卖店")</f>
        <v>0</v>
      </c>
      <c r="BD767" s="99">
        <f>SUMIFS(通讯通路门店!$Z:$Z,通讯通路门店!$S:$S,$G767,通讯通路门店!$J:$J,"VIVO体验店")</f>
        <v>0</v>
      </c>
      <c r="BE767" s="99">
        <f>SUMIFS(通讯通路门店!$AB:$AB,通讯通路门店!$S:$S,$G767,通讯通路门店!$J:$J,"OPPO体验店")</f>
        <v>0</v>
      </c>
      <c r="BF767" s="99">
        <f>SUMIFS(通讯通路门店!$X:$X,通讯通路门店!$S:$S,$G767,通讯通路门店!$J:$J,"华为授权体验店")+SUMIFS(通讯通路门店!$AA:$AA,通讯通路门店!$S:$S,$G767,通讯通路门店!$J:$J,"华为堡垒店")</f>
        <v>0</v>
      </c>
      <c r="BG767" s="99">
        <f>SUMIFS(通讯通路门店!$Y:$Y,通讯通路门店!$S:$S,$G767,通讯通路门店!$J:$J,"小米体验店")</f>
        <v>0</v>
      </c>
      <c r="BH767" s="99">
        <f>SUMIFS(通讯通路门店!$AA:$AA,通讯通路门店!$S:$S,$G767,通讯通路门店!$J:$J,"苹果体验店")</f>
        <v>0</v>
      </c>
      <c r="BI767" s="99">
        <f>SUMIFS(通讯通路门店!$K:$K,通讯通路门店!$S:$S,$G767,通讯通路门店!$J:$J,"其他品牌专卖店")</f>
        <v>0</v>
      </c>
      <c r="BJ767" s="99">
        <f>SUMIFS(通讯通路门店!$AC:$AC,通讯通路门店!$S:$S,$G767)</f>
        <v>0</v>
      </c>
      <c r="BK767" s="99">
        <f>SUMIFS(通讯通路门店!$AD:$AD,通讯通路门店!$S:$S,$G767)</f>
        <v>0</v>
      </c>
      <c r="BL767" s="99">
        <f>SUMIFS(通讯通路门店!$AE:$AE,通讯通路门店!$S:$S,$G767)</f>
        <v>0</v>
      </c>
      <c r="BM767" s="99">
        <f>SUMIFS(通讯通路门店!$AF:$AF,通讯通路门店!$S:$S,$G767)</f>
        <v>0</v>
      </c>
      <c r="BN767" s="99">
        <f>SUMIFS(通讯通路门店!$AG:$AG,通讯通路门店!$S:$S,$G767)</f>
        <v>0</v>
      </c>
      <c r="BO767" s="99">
        <f>SUMIFS(通讯通路门店!$AH:$AH,通讯通路门店!$S:$S,$G767)</f>
        <v>0</v>
      </c>
      <c r="BP767" s="99">
        <f>SUMIFS(通讯通路门店!$AI:$AI,通讯通路门店!$S:$S,$G767)</f>
        <v>0</v>
      </c>
      <c r="BQ767" s="83"/>
    </row>
    <row r="768" spans="1:69">
      <c r="A768" s="99" t="str">
        <f>IFERROR(_xlfn.XLOOKUP($G768,通讯通路门店!$S$4:$S$993933,通讯通路门店!$A$4:$A$993933,0,0),"")</f>
        <v/>
      </c>
      <c r="B768" s="99" t="str">
        <f>IFERROR(_xlfn.XLOOKUP($G768,通讯通路门店!$S$4:$S$993933,通讯通路门店!$B$4:$B$993933,0,0),"")</f>
        <v/>
      </c>
      <c r="C768" s="99" t="str">
        <f>IFERROR(_xlfn.XLOOKUP($G768,通讯通路门店!$S$4:$S$993933,通讯通路门店!$C$4:$C$993933,0,0),"")</f>
        <v/>
      </c>
      <c r="D768" s="99" t="str">
        <f>IFERROR(_xlfn.XLOOKUP($G768,通讯通路门店!$S$4:$S$993933,通讯通路门店!$D$4:$D$993933,0,0),"")</f>
        <v/>
      </c>
      <c r="E768" s="83"/>
      <c r="F768" s="83"/>
      <c r="G768" s="101" t="e">
        <v>#N/A</v>
      </c>
      <c r="H768" s="102" t="str">
        <f>IFERROR(_xlfn.XLOOKUP($G768,通讯通路门店!$S$4:$S$993933,通讯通路门店!$R$4:$R$993933,0,0),"")</f>
        <v/>
      </c>
      <c r="I768" s="83"/>
      <c r="J768" s="83"/>
      <c r="K768" s="83"/>
      <c r="L768" s="83"/>
      <c r="M768" s="83"/>
      <c r="N768" s="83"/>
      <c r="O768" s="83"/>
      <c r="P768" s="83"/>
      <c r="Q768" s="83"/>
      <c r="R768" s="83"/>
      <c r="S768" s="83"/>
      <c r="T768" s="83"/>
      <c r="U768" s="99">
        <f>COUNTIF(通讯通路门店!$S:$S,$G768)</f>
        <v>0</v>
      </c>
      <c r="V768" s="99">
        <f>COUNTIFS(通讯通路门店!$S:$S,$G768,通讯通路门店!$J:$J,"综合卖场")</f>
        <v>0</v>
      </c>
      <c r="W768" s="99">
        <f>SUMIFS(通讯通路门店!$AJ:$AJ,通讯通路门店!$S:$S,通讯客户沙盘!$G768)</f>
        <v>0</v>
      </c>
      <c r="X768" s="99">
        <f t="shared" si="55"/>
        <v>0</v>
      </c>
      <c r="Y768" s="99">
        <f>COUNTIFS(通讯通路门店!$S:$S,$G768,通讯通路门店!$J:$J,"荣耀体验店")+COUNTIFS(通讯通路门店!$S:$S,$G768,通讯通路门店!$J:$J,"荣耀授权专卖店")</f>
        <v>0</v>
      </c>
      <c r="Z768" s="99">
        <f>COUNTIFS(通讯通路门店!$S:$S,$G768,通讯通路门店!$J:$J,"VIVO体验店")</f>
        <v>0</v>
      </c>
      <c r="AA768" s="99">
        <f>COUNTIFS(通讯通路门店!$S:$S,$G768,通讯通路门店!$J:$J,"OPPO体验店")</f>
        <v>0</v>
      </c>
      <c r="AB768" s="99">
        <f>COUNTIFS(通讯通路门店!$S:$S,$G768,通讯通路门店!$J:$J,"华为授权体验店")+COUNTIFS(通讯通路门店!$S:$S,$G768,通讯通路门店!$J:$J,"华为堡垒店")</f>
        <v>0</v>
      </c>
      <c r="AC768" s="99">
        <f>COUNTIFS(通讯通路门店!$S:$S,$G768,通讯通路门店!$J:$J,"小米体验店")</f>
        <v>0</v>
      </c>
      <c r="AD768" s="99">
        <f>COUNTIFS(通讯通路门店!$S:$S,$G768,通讯通路门店!$J:$J,"苹果体验店")</f>
        <v>0</v>
      </c>
      <c r="AE768" s="99">
        <f>COUNTIFS(通讯通路门店!$S:$S,$G768,通讯通路门店!$J:$J,"其他品牌专卖店")</f>
        <v>0</v>
      </c>
      <c r="AF768" s="99">
        <f>SUMIFS(通讯通路门店!$BI:$BI,通讯通路门店!$S:$S,$G768)</f>
        <v>0</v>
      </c>
      <c r="AG768" s="99">
        <f>SUMIFS(通讯通路门店!$BH:$BH,通讯通路门店!$S:$S,$G768)</f>
        <v>0</v>
      </c>
      <c r="AH768" s="99">
        <f t="shared" si="56"/>
        <v>0</v>
      </c>
      <c r="AI768" s="99">
        <f>SUMIFS(通讯通路门店!$BB:$BB,通讯通路门店!$S:$S,$G768)</f>
        <v>0</v>
      </c>
      <c r="AJ768" s="99">
        <f>SUMIFS(通讯通路门店!$BE:$BE,通讯通路门店!$S:$S,$G768)</f>
        <v>0</v>
      </c>
      <c r="AK768" s="99">
        <f>SUMIFS(通讯通路门店!$BG:$BG,通讯通路门店!$S:$S,$G768)</f>
        <v>0</v>
      </c>
      <c r="AL768" s="99">
        <f>SUMIFS(通讯通路门店!$BC:$BC,通讯通路门店!$S:$S,$G768)</f>
        <v>0</v>
      </c>
      <c r="AM768" s="99">
        <f>SUMIFS(通讯通路门店!$BD:$BD,通讯通路门店!$S:$S,$G768)</f>
        <v>0</v>
      </c>
      <c r="AN768" s="99">
        <f>SUMIFS(通讯通路门店!$BF:$BF,通讯通路门店!$S:$S,$G768)</f>
        <v>0</v>
      </c>
      <c r="AO768" s="99">
        <f t="shared" si="57"/>
        <v>0</v>
      </c>
      <c r="AP768" s="99">
        <f>SUMIFS(通讯通路门店!$K:$K,通讯通路门店!$S:$S,$G768)</f>
        <v>0</v>
      </c>
      <c r="AQ768" s="83"/>
      <c r="AR768" s="99">
        <f>SUMIFS(通讯通路门店!$T:$T,通讯通路门店!$S:$S,$G768)</f>
        <v>0</v>
      </c>
      <c r="AS768" s="99">
        <f>SUMIFS(通讯通路门店!$U:$U,通讯通路门店!$S:$S,$G768)</f>
        <v>0</v>
      </c>
      <c r="AT768" s="99">
        <f>SUMIFS(通讯通路门店!$V:$V,通讯通路门店!$S:$S,$G768)</f>
        <v>0</v>
      </c>
      <c r="AU768" s="99">
        <f>SUMIFS(通讯通路门店!$W:$W,通讯通路门店!$S:$S,$G768)</f>
        <v>0</v>
      </c>
      <c r="AV768" s="99">
        <f>SUMIFS(通讯通路门店!$Z:$Z,通讯通路门店!$S:$S,$G768)</f>
        <v>0</v>
      </c>
      <c r="AW768" s="99">
        <f>SUMIFS(通讯通路门店!$AB:$AB,通讯通路门店!$S:$S,$G768)</f>
        <v>0</v>
      </c>
      <c r="AX768" s="99">
        <f>SUMIFS(通讯通路门店!$X:$X,通讯通路门店!$S:$S,$G768)</f>
        <v>0</v>
      </c>
      <c r="AY768" s="99">
        <f>SUMIFS(通讯通路门店!$Y:$Y,通讯通路门店!$S:$S,$G768)</f>
        <v>0</v>
      </c>
      <c r="AZ768" s="99">
        <f>SUMIFS(通讯通路门店!$AA:$AA,通讯通路门店!$S:$S,$G768)</f>
        <v>0</v>
      </c>
      <c r="BA768" s="99">
        <f t="shared" si="58"/>
        <v>0</v>
      </c>
      <c r="BB768" s="99">
        <f t="shared" si="59"/>
        <v>0</v>
      </c>
      <c r="BC768" s="99">
        <f>SUMIFS(通讯通路门店!$W:$W,通讯通路门店!$S:$S,$G768,通讯通路门店!$J:$J,"荣耀体验店")+SUMIFS(通讯通路门店!$W:$W,通讯通路门店!$S:$S,$G768,通讯通路门店!$J:$J,"荣耀授权专卖店")</f>
        <v>0</v>
      </c>
      <c r="BD768" s="99">
        <f>SUMIFS(通讯通路门店!$Z:$Z,通讯通路门店!$S:$S,$G768,通讯通路门店!$J:$J,"VIVO体验店")</f>
        <v>0</v>
      </c>
      <c r="BE768" s="99">
        <f>SUMIFS(通讯通路门店!$AB:$AB,通讯通路门店!$S:$S,$G768,通讯通路门店!$J:$J,"OPPO体验店")</f>
        <v>0</v>
      </c>
      <c r="BF768" s="99">
        <f>SUMIFS(通讯通路门店!$X:$X,通讯通路门店!$S:$S,$G768,通讯通路门店!$J:$J,"华为授权体验店")+SUMIFS(通讯通路门店!$AA:$AA,通讯通路门店!$S:$S,$G768,通讯通路门店!$J:$J,"华为堡垒店")</f>
        <v>0</v>
      </c>
      <c r="BG768" s="99">
        <f>SUMIFS(通讯通路门店!$Y:$Y,通讯通路门店!$S:$S,$G768,通讯通路门店!$J:$J,"小米体验店")</f>
        <v>0</v>
      </c>
      <c r="BH768" s="99">
        <f>SUMIFS(通讯通路门店!$AA:$AA,通讯通路门店!$S:$S,$G768,通讯通路门店!$J:$J,"苹果体验店")</f>
        <v>0</v>
      </c>
      <c r="BI768" s="99">
        <f>SUMIFS(通讯通路门店!$K:$K,通讯通路门店!$S:$S,$G768,通讯通路门店!$J:$J,"其他品牌专卖店")</f>
        <v>0</v>
      </c>
      <c r="BJ768" s="99">
        <f>SUMIFS(通讯通路门店!$AC:$AC,通讯通路门店!$S:$S,$G768)</f>
        <v>0</v>
      </c>
      <c r="BK768" s="99">
        <f>SUMIFS(通讯通路门店!$AD:$AD,通讯通路门店!$S:$S,$G768)</f>
        <v>0</v>
      </c>
      <c r="BL768" s="99">
        <f>SUMIFS(通讯通路门店!$AE:$AE,通讯通路门店!$S:$S,$G768)</f>
        <v>0</v>
      </c>
      <c r="BM768" s="99">
        <f>SUMIFS(通讯通路门店!$AF:$AF,通讯通路门店!$S:$S,$G768)</f>
        <v>0</v>
      </c>
      <c r="BN768" s="99">
        <f>SUMIFS(通讯通路门店!$AG:$AG,通讯通路门店!$S:$S,$G768)</f>
        <v>0</v>
      </c>
      <c r="BO768" s="99">
        <f>SUMIFS(通讯通路门店!$AH:$AH,通讯通路门店!$S:$S,$G768)</f>
        <v>0</v>
      </c>
      <c r="BP768" s="99">
        <f>SUMIFS(通讯通路门店!$AI:$AI,通讯通路门店!$S:$S,$G768)</f>
        <v>0</v>
      </c>
      <c r="BQ768" s="83"/>
    </row>
    <row r="769" spans="1:69">
      <c r="A769" s="99" t="str">
        <f>IFERROR(_xlfn.XLOOKUP($G769,通讯通路门店!$S$4:$S$993933,通讯通路门店!$A$4:$A$993933,0,0),"")</f>
        <v/>
      </c>
      <c r="B769" s="99" t="str">
        <f>IFERROR(_xlfn.XLOOKUP($G769,通讯通路门店!$S$4:$S$993933,通讯通路门店!$B$4:$B$993933,0,0),"")</f>
        <v/>
      </c>
      <c r="C769" s="99" t="str">
        <f>IFERROR(_xlfn.XLOOKUP($G769,通讯通路门店!$S$4:$S$993933,通讯通路门店!$C$4:$C$993933,0,0),"")</f>
        <v/>
      </c>
      <c r="D769" s="99" t="str">
        <f>IFERROR(_xlfn.XLOOKUP($G769,通讯通路门店!$S$4:$S$993933,通讯通路门店!$D$4:$D$993933,0,0),"")</f>
        <v/>
      </c>
      <c r="E769" s="83"/>
      <c r="F769" s="83"/>
      <c r="G769" s="101" t="e">
        <v>#N/A</v>
      </c>
      <c r="H769" s="102" t="str">
        <f>IFERROR(_xlfn.XLOOKUP($G769,通讯通路门店!$S$4:$S$993933,通讯通路门店!$R$4:$R$993933,0,0),"")</f>
        <v/>
      </c>
      <c r="I769" s="83"/>
      <c r="J769" s="83"/>
      <c r="K769" s="83"/>
      <c r="L769" s="83"/>
      <c r="M769" s="83"/>
      <c r="N769" s="83"/>
      <c r="O769" s="83"/>
      <c r="P769" s="83"/>
      <c r="Q769" s="83"/>
      <c r="R769" s="83"/>
      <c r="S769" s="83"/>
      <c r="T769" s="83"/>
      <c r="U769" s="99">
        <f>COUNTIF(通讯通路门店!$S:$S,$G769)</f>
        <v>0</v>
      </c>
      <c r="V769" s="99">
        <f>COUNTIFS(通讯通路门店!$S:$S,$G769,通讯通路门店!$J:$J,"综合卖场")</f>
        <v>0</v>
      </c>
      <c r="W769" s="99">
        <f>SUMIFS(通讯通路门店!$AJ:$AJ,通讯通路门店!$S:$S,通讯客户沙盘!$G769)</f>
        <v>0</v>
      </c>
      <c r="X769" s="99">
        <f t="shared" si="55"/>
        <v>0</v>
      </c>
      <c r="Y769" s="99">
        <f>COUNTIFS(通讯通路门店!$S:$S,$G769,通讯通路门店!$J:$J,"荣耀体验店")+COUNTIFS(通讯通路门店!$S:$S,$G769,通讯通路门店!$J:$J,"荣耀授权专卖店")</f>
        <v>0</v>
      </c>
      <c r="Z769" s="99">
        <f>COUNTIFS(通讯通路门店!$S:$S,$G769,通讯通路门店!$J:$J,"VIVO体验店")</f>
        <v>0</v>
      </c>
      <c r="AA769" s="99">
        <f>COUNTIFS(通讯通路门店!$S:$S,$G769,通讯通路门店!$J:$J,"OPPO体验店")</f>
        <v>0</v>
      </c>
      <c r="AB769" s="99">
        <f>COUNTIFS(通讯通路门店!$S:$S,$G769,通讯通路门店!$J:$J,"华为授权体验店")+COUNTIFS(通讯通路门店!$S:$S,$G769,通讯通路门店!$J:$J,"华为堡垒店")</f>
        <v>0</v>
      </c>
      <c r="AC769" s="99">
        <f>COUNTIFS(通讯通路门店!$S:$S,$G769,通讯通路门店!$J:$J,"小米体验店")</f>
        <v>0</v>
      </c>
      <c r="AD769" s="99">
        <f>COUNTIFS(通讯通路门店!$S:$S,$G769,通讯通路门店!$J:$J,"苹果体验店")</f>
        <v>0</v>
      </c>
      <c r="AE769" s="99">
        <f>COUNTIFS(通讯通路门店!$S:$S,$G769,通讯通路门店!$J:$J,"其他品牌专卖店")</f>
        <v>0</v>
      </c>
      <c r="AF769" s="99">
        <f>SUMIFS(通讯通路门店!$BI:$BI,通讯通路门店!$S:$S,$G769)</f>
        <v>0</v>
      </c>
      <c r="AG769" s="99">
        <f>SUMIFS(通讯通路门店!$BH:$BH,通讯通路门店!$S:$S,$G769)</f>
        <v>0</v>
      </c>
      <c r="AH769" s="99">
        <f t="shared" si="56"/>
        <v>0</v>
      </c>
      <c r="AI769" s="99">
        <f>SUMIFS(通讯通路门店!$BB:$BB,通讯通路门店!$S:$S,$G769)</f>
        <v>0</v>
      </c>
      <c r="AJ769" s="99">
        <f>SUMIFS(通讯通路门店!$BE:$BE,通讯通路门店!$S:$S,$G769)</f>
        <v>0</v>
      </c>
      <c r="AK769" s="99">
        <f>SUMIFS(通讯通路门店!$BG:$BG,通讯通路门店!$S:$S,$G769)</f>
        <v>0</v>
      </c>
      <c r="AL769" s="99">
        <f>SUMIFS(通讯通路门店!$BC:$BC,通讯通路门店!$S:$S,$G769)</f>
        <v>0</v>
      </c>
      <c r="AM769" s="99">
        <f>SUMIFS(通讯通路门店!$BD:$BD,通讯通路门店!$S:$S,$G769)</f>
        <v>0</v>
      </c>
      <c r="AN769" s="99">
        <f>SUMIFS(通讯通路门店!$BF:$BF,通讯通路门店!$S:$S,$G769)</f>
        <v>0</v>
      </c>
      <c r="AO769" s="99">
        <f t="shared" si="57"/>
        <v>0</v>
      </c>
      <c r="AP769" s="99">
        <f>SUMIFS(通讯通路门店!$K:$K,通讯通路门店!$S:$S,$G769)</f>
        <v>0</v>
      </c>
      <c r="AQ769" s="83"/>
      <c r="AR769" s="99">
        <f>SUMIFS(通讯通路门店!$T:$T,通讯通路门店!$S:$S,$G769)</f>
        <v>0</v>
      </c>
      <c r="AS769" s="99">
        <f>SUMIFS(通讯通路门店!$U:$U,通讯通路门店!$S:$S,$G769)</f>
        <v>0</v>
      </c>
      <c r="AT769" s="99">
        <f>SUMIFS(通讯通路门店!$V:$V,通讯通路门店!$S:$S,$G769)</f>
        <v>0</v>
      </c>
      <c r="AU769" s="99">
        <f>SUMIFS(通讯通路门店!$W:$W,通讯通路门店!$S:$S,$G769)</f>
        <v>0</v>
      </c>
      <c r="AV769" s="99">
        <f>SUMIFS(通讯通路门店!$Z:$Z,通讯通路门店!$S:$S,$G769)</f>
        <v>0</v>
      </c>
      <c r="AW769" s="99">
        <f>SUMIFS(通讯通路门店!$AB:$AB,通讯通路门店!$S:$S,$G769)</f>
        <v>0</v>
      </c>
      <c r="AX769" s="99">
        <f>SUMIFS(通讯通路门店!$X:$X,通讯通路门店!$S:$S,$G769)</f>
        <v>0</v>
      </c>
      <c r="AY769" s="99">
        <f>SUMIFS(通讯通路门店!$Y:$Y,通讯通路门店!$S:$S,$G769)</f>
        <v>0</v>
      </c>
      <c r="AZ769" s="99">
        <f>SUMIFS(通讯通路门店!$AA:$AA,通讯通路门店!$S:$S,$G769)</f>
        <v>0</v>
      </c>
      <c r="BA769" s="99">
        <f t="shared" si="58"/>
        <v>0</v>
      </c>
      <c r="BB769" s="99">
        <f t="shared" si="59"/>
        <v>0</v>
      </c>
      <c r="BC769" s="99">
        <f>SUMIFS(通讯通路门店!$W:$W,通讯通路门店!$S:$S,$G769,通讯通路门店!$J:$J,"荣耀体验店")+SUMIFS(通讯通路门店!$W:$W,通讯通路门店!$S:$S,$G769,通讯通路门店!$J:$J,"荣耀授权专卖店")</f>
        <v>0</v>
      </c>
      <c r="BD769" s="99">
        <f>SUMIFS(通讯通路门店!$Z:$Z,通讯通路门店!$S:$S,$G769,通讯通路门店!$J:$J,"VIVO体验店")</f>
        <v>0</v>
      </c>
      <c r="BE769" s="99">
        <f>SUMIFS(通讯通路门店!$AB:$AB,通讯通路门店!$S:$S,$G769,通讯通路门店!$J:$J,"OPPO体验店")</f>
        <v>0</v>
      </c>
      <c r="BF769" s="99">
        <f>SUMIFS(通讯通路门店!$X:$X,通讯通路门店!$S:$S,$G769,通讯通路门店!$J:$J,"华为授权体验店")+SUMIFS(通讯通路门店!$AA:$AA,通讯通路门店!$S:$S,$G769,通讯通路门店!$J:$J,"华为堡垒店")</f>
        <v>0</v>
      </c>
      <c r="BG769" s="99">
        <f>SUMIFS(通讯通路门店!$Y:$Y,通讯通路门店!$S:$S,$G769,通讯通路门店!$J:$J,"小米体验店")</f>
        <v>0</v>
      </c>
      <c r="BH769" s="99">
        <f>SUMIFS(通讯通路门店!$AA:$AA,通讯通路门店!$S:$S,$G769,通讯通路门店!$J:$J,"苹果体验店")</f>
        <v>0</v>
      </c>
      <c r="BI769" s="99">
        <f>SUMIFS(通讯通路门店!$K:$K,通讯通路门店!$S:$S,$G769,通讯通路门店!$J:$J,"其他品牌专卖店")</f>
        <v>0</v>
      </c>
      <c r="BJ769" s="99">
        <f>SUMIFS(通讯通路门店!$AC:$AC,通讯通路门店!$S:$S,$G769)</f>
        <v>0</v>
      </c>
      <c r="BK769" s="99">
        <f>SUMIFS(通讯通路门店!$AD:$AD,通讯通路门店!$S:$S,$G769)</f>
        <v>0</v>
      </c>
      <c r="BL769" s="99">
        <f>SUMIFS(通讯通路门店!$AE:$AE,通讯通路门店!$S:$S,$G769)</f>
        <v>0</v>
      </c>
      <c r="BM769" s="99">
        <f>SUMIFS(通讯通路门店!$AF:$AF,通讯通路门店!$S:$S,$G769)</f>
        <v>0</v>
      </c>
      <c r="BN769" s="99">
        <f>SUMIFS(通讯通路门店!$AG:$AG,通讯通路门店!$S:$S,$G769)</f>
        <v>0</v>
      </c>
      <c r="BO769" s="99">
        <f>SUMIFS(通讯通路门店!$AH:$AH,通讯通路门店!$S:$S,$G769)</f>
        <v>0</v>
      </c>
      <c r="BP769" s="99">
        <f>SUMIFS(通讯通路门店!$AI:$AI,通讯通路门店!$S:$S,$G769)</f>
        <v>0</v>
      </c>
      <c r="BQ769" s="83"/>
    </row>
    <row r="770" spans="1:69">
      <c r="A770" s="99" t="str">
        <f>IFERROR(_xlfn.XLOOKUP($G770,通讯通路门店!$S$4:$S$993933,通讯通路门店!$A$4:$A$993933,0,0),"")</f>
        <v/>
      </c>
      <c r="B770" s="99" t="str">
        <f>IFERROR(_xlfn.XLOOKUP($G770,通讯通路门店!$S$4:$S$993933,通讯通路门店!$B$4:$B$993933,0,0),"")</f>
        <v/>
      </c>
      <c r="C770" s="99" t="str">
        <f>IFERROR(_xlfn.XLOOKUP($G770,通讯通路门店!$S$4:$S$993933,通讯通路门店!$C$4:$C$993933,0,0),"")</f>
        <v/>
      </c>
      <c r="D770" s="99" t="str">
        <f>IFERROR(_xlfn.XLOOKUP($G770,通讯通路门店!$S$4:$S$993933,通讯通路门店!$D$4:$D$993933,0,0),"")</f>
        <v/>
      </c>
      <c r="E770" s="83"/>
      <c r="F770" s="83"/>
      <c r="G770" s="101" t="e">
        <v>#N/A</v>
      </c>
      <c r="H770" s="102" t="str">
        <f>IFERROR(_xlfn.XLOOKUP($G770,通讯通路门店!$S$4:$S$993933,通讯通路门店!$R$4:$R$993933,0,0),"")</f>
        <v/>
      </c>
      <c r="I770" s="83"/>
      <c r="J770" s="83"/>
      <c r="K770" s="83"/>
      <c r="L770" s="83"/>
      <c r="M770" s="83"/>
      <c r="N770" s="83"/>
      <c r="O770" s="83"/>
      <c r="P770" s="83"/>
      <c r="Q770" s="83"/>
      <c r="R770" s="83"/>
      <c r="S770" s="83"/>
      <c r="T770" s="83"/>
      <c r="U770" s="99">
        <f>COUNTIF(通讯通路门店!$S:$S,$G770)</f>
        <v>0</v>
      </c>
      <c r="V770" s="99">
        <f>COUNTIFS(通讯通路门店!$S:$S,$G770,通讯通路门店!$J:$J,"综合卖场")</f>
        <v>0</v>
      </c>
      <c r="W770" s="99">
        <f>SUMIFS(通讯通路门店!$AJ:$AJ,通讯通路门店!$S:$S,通讯客户沙盘!$G770)</f>
        <v>0</v>
      </c>
      <c r="X770" s="99">
        <f t="shared" si="55"/>
        <v>0</v>
      </c>
      <c r="Y770" s="99">
        <f>COUNTIFS(通讯通路门店!$S:$S,$G770,通讯通路门店!$J:$J,"荣耀体验店")+COUNTIFS(通讯通路门店!$S:$S,$G770,通讯通路门店!$J:$J,"荣耀授权专卖店")</f>
        <v>0</v>
      </c>
      <c r="Z770" s="99">
        <f>COUNTIFS(通讯通路门店!$S:$S,$G770,通讯通路门店!$J:$J,"VIVO体验店")</f>
        <v>0</v>
      </c>
      <c r="AA770" s="99">
        <f>COUNTIFS(通讯通路门店!$S:$S,$G770,通讯通路门店!$J:$J,"OPPO体验店")</f>
        <v>0</v>
      </c>
      <c r="AB770" s="99">
        <f>COUNTIFS(通讯通路门店!$S:$S,$G770,通讯通路门店!$J:$J,"华为授权体验店")+COUNTIFS(通讯通路门店!$S:$S,$G770,通讯通路门店!$J:$J,"华为堡垒店")</f>
        <v>0</v>
      </c>
      <c r="AC770" s="99">
        <f>COUNTIFS(通讯通路门店!$S:$S,$G770,通讯通路门店!$J:$J,"小米体验店")</f>
        <v>0</v>
      </c>
      <c r="AD770" s="99">
        <f>COUNTIFS(通讯通路门店!$S:$S,$G770,通讯通路门店!$J:$J,"苹果体验店")</f>
        <v>0</v>
      </c>
      <c r="AE770" s="99">
        <f>COUNTIFS(通讯通路门店!$S:$S,$G770,通讯通路门店!$J:$J,"其他品牌专卖店")</f>
        <v>0</v>
      </c>
      <c r="AF770" s="99">
        <f>SUMIFS(通讯通路门店!$BI:$BI,通讯通路门店!$S:$S,$G770)</f>
        <v>0</v>
      </c>
      <c r="AG770" s="99">
        <f>SUMIFS(通讯通路门店!$BH:$BH,通讯通路门店!$S:$S,$G770)</f>
        <v>0</v>
      </c>
      <c r="AH770" s="99">
        <f t="shared" si="56"/>
        <v>0</v>
      </c>
      <c r="AI770" s="99">
        <f>SUMIFS(通讯通路门店!$BB:$BB,通讯通路门店!$S:$S,$G770)</f>
        <v>0</v>
      </c>
      <c r="AJ770" s="99">
        <f>SUMIFS(通讯通路门店!$BE:$BE,通讯通路门店!$S:$S,$G770)</f>
        <v>0</v>
      </c>
      <c r="AK770" s="99">
        <f>SUMIFS(通讯通路门店!$BG:$BG,通讯通路门店!$S:$S,$G770)</f>
        <v>0</v>
      </c>
      <c r="AL770" s="99">
        <f>SUMIFS(通讯通路门店!$BC:$BC,通讯通路门店!$S:$S,$G770)</f>
        <v>0</v>
      </c>
      <c r="AM770" s="99">
        <f>SUMIFS(通讯通路门店!$BD:$BD,通讯通路门店!$S:$S,$G770)</f>
        <v>0</v>
      </c>
      <c r="AN770" s="99">
        <f>SUMIFS(通讯通路门店!$BF:$BF,通讯通路门店!$S:$S,$G770)</f>
        <v>0</v>
      </c>
      <c r="AO770" s="99">
        <f t="shared" si="57"/>
        <v>0</v>
      </c>
      <c r="AP770" s="99">
        <f>SUMIFS(通讯通路门店!$K:$K,通讯通路门店!$S:$S,$G770)</f>
        <v>0</v>
      </c>
      <c r="AQ770" s="83"/>
      <c r="AR770" s="99">
        <f>SUMIFS(通讯通路门店!$T:$T,通讯通路门店!$S:$S,$G770)</f>
        <v>0</v>
      </c>
      <c r="AS770" s="99">
        <f>SUMIFS(通讯通路门店!$U:$U,通讯通路门店!$S:$S,$G770)</f>
        <v>0</v>
      </c>
      <c r="AT770" s="99">
        <f>SUMIFS(通讯通路门店!$V:$V,通讯通路门店!$S:$S,$G770)</f>
        <v>0</v>
      </c>
      <c r="AU770" s="99">
        <f>SUMIFS(通讯通路门店!$W:$W,通讯通路门店!$S:$S,$G770)</f>
        <v>0</v>
      </c>
      <c r="AV770" s="99">
        <f>SUMIFS(通讯通路门店!$Z:$Z,通讯通路门店!$S:$S,$G770)</f>
        <v>0</v>
      </c>
      <c r="AW770" s="99">
        <f>SUMIFS(通讯通路门店!$AB:$AB,通讯通路门店!$S:$S,$G770)</f>
        <v>0</v>
      </c>
      <c r="AX770" s="99">
        <f>SUMIFS(通讯通路门店!$X:$X,通讯通路门店!$S:$S,$G770)</f>
        <v>0</v>
      </c>
      <c r="AY770" s="99">
        <f>SUMIFS(通讯通路门店!$Y:$Y,通讯通路门店!$S:$S,$G770)</f>
        <v>0</v>
      </c>
      <c r="AZ770" s="99">
        <f>SUMIFS(通讯通路门店!$AA:$AA,通讯通路门店!$S:$S,$G770)</f>
        <v>0</v>
      </c>
      <c r="BA770" s="99">
        <f t="shared" si="58"/>
        <v>0</v>
      </c>
      <c r="BB770" s="99">
        <f t="shared" si="59"/>
        <v>0</v>
      </c>
      <c r="BC770" s="99">
        <f>SUMIFS(通讯通路门店!$W:$W,通讯通路门店!$S:$S,$G770,通讯通路门店!$J:$J,"荣耀体验店")+SUMIFS(通讯通路门店!$W:$W,通讯通路门店!$S:$S,$G770,通讯通路门店!$J:$J,"荣耀授权专卖店")</f>
        <v>0</v>
      </c>
      <c r="BD770" s="99">
        <f>SUMIFS(通讯通路门店!$Z:$Z,通讯通路门店!$S:$S,$G770,通讯通路门店!$J:$J,"VIVO体验店")</f>
        <v>0</v>
      </c>
      <c r="BE770" s="99">
        <f>SUMIFS(通讯通路门店!$AB:$AB,通讯通路门店!$S:$S,$G770,通讯通路门店!$J:$J,"OPPO体验店")</f>
        <v>0</v>
      </c>
      <c r="BF770" s="99">
        <f>SUMIFS(通讯通路门店!$X:$X,通讯通路门店!$S:$S,$G770,通讯通路门店!$J:$J,"华为授权体验店")+SUMIFS(通讯通路门店!$AA:$AA,通讯通路门店!$S:$S,$G770,通讯通路门店!$J:$J,"华为堡垒店")</f>
        <v>0</v>
      </c>
      <c r="BG770" s="99">
        <f>SUMIFS(通讯通路门店!$Y:$Y,通讯通路门店!$S:$S,$G770,通讯通路门店!$J:$J,"小米体验店")</f>
        <v>0</v>
      </c>
      <c r="BH770" s="99">
        <f>SUMIFS(通讯通路门店!$AA:$AA,通讯通路门店!$S:$S,$G770,通讯通路门店!$J:$J,"苹果体验店")</f>
        <v>0</v>
      </c>
      <c r="BI770" s="99">
        <f>SUMIFS(通讯通路门店!$K:$K,通讯通路门店!$S:$S,$G770,通讯通路门店!$J:$J,"其他品牌专卖店")</f>
        <v>0</v>
      </c>
      <c r="BJ770" s="99">
        <f>SUMIFS(通讯通路门店!$AC:$AC,通讯通路门店!$S:$S,$G770)</f>
        <v>0</v>
      </c>
      <c r="BK770" s="99">
        <f>SUMIFS(通讯通路门店!$AD:$AD,通讯通路门店!$S:$S,$G770)</f>
        <v>0</v>
      </c>
      <c r="BL770" s="99">
        <f>SUMIFS(通讯通路门店!$AE:$AE,通讯通路门店!$S:$S,$G770)</f>
        <v>0</v>
      </c>
      <c r="BM770" s="99">
        <f>SUMIFS(通讯通路门店!$AF:$AF,通讯通路门店!$S:$S,$G770)</f>
        <v>0</v>
      </c>
      <c r="BN770" s="99">
        <f>SUMIFS(通讯通路门店!$AG:$AG,通讯通路门店!$S:$S,$G770)</f>
        <v>0</v>
      </c>
      <c r="BO770" s="99">
        <f>SUMIFS(通讯通路门店!$AH:$AH,通讯通路门店!$S:$S,$G770)</f>
        <v>0</v>
      </c>
      <c r="BP770" s="99">
        <f>SUMIFS(通讯通路门店!$AI:$AI,通讯通路门店!$S:$S,$G770)</f>
        <v>0</v>
      </c>
      <c r="BQ770" s="83"/>
    </row>
    <row r="771" spans="1:69">
      <c r="A771" s="99" t="str">
        <f>IFERROR(_xlfn.XLOOKUP($G771,通讯通路门店!$S$4:$S$993933,通讯通路门店!$A$4:$A$993933,0,0),"")</f>
        <v/>
      </c>
      <c r="B771" s="99" t="str">
        <f>IFERROR(_xlfn.XLOOKUP($G771,通讯通路门店!$S$4:$S$993933,通讯通路门店!$B$4:$B$993933,0,0),"")</f>
        <v/>
      </c>
      <c r="C771" s="99" t="str">
        <f>IFERROR(_xlfn.XLOOKUP($G771,通讯通路门店!$S$4:$S$993933,通讯通路门店!$C$4:$C$993933,0,0),"")</f>
        <v/>
      </c>
      <c r="D771" s="99" t="str">
        <f>IFERROR(_xlfn.XLOOKUP($G771,通讯通路门店!$S$4:$S$993933,通讯通路门店!$D$4:$D$993933,0,0),"")</f>
        <v/>
      </c>
      <c r="E771" s="83"/>
      <c r="F771" s="83"/>
      <c r="G771" s="101" t="e">
        <v>#N/A</v>
      </c>
      <c r="H771" s="102" t="str">
        <f>IFERROR(_xlfn.XLOOKUP($G771,通讯通路门店!$S$4:$S$993933,通讯通路门店!$R$4:$R$993933,0,0),"")</f>
        <v/>
      </c>
      <c r="I771" s="83"/>
      <c r="J771" s="83"/>
      <c r="K771" s="83"/>
      <c r="L771" s="83"/>
      <c r="M771" s="83"/>
      <c r="N771" s="83"/>
      <c r="O771" s="83"/>
      <c r="P771" s="83"/>
      <c r="Q771" s="83"/>
      <c r="R771" s="83"/>
      <c r="S771" s="83"/>
      <c r="T771" s="83"/>
      <c r="U771" s="99">
        <f>COUNTIF(通讯通路门店!$S:$S,$G771)</f>
        <v>0</v>
      </c>
      <c r="V771" s="99">
        <f>COUNTIFS(通讯通路门店!$S:$S,$G771,通讯通路门店!$J:$J,"综合卖场")</f>
        <v>0</v>
      </c>
      <c r="W771" s="99">
        <f>SUMIFS(通讯通路门店!$AJ:$AJ,通讯通路门店!$S:$S,通讯客户沙盘!$G771)</f>
        <v>0</v>
      </c>
      <c r="X771" s="99">
        <f t="shared" si="55"/>
        <v>0</v>
      </c>
      <c r="Y771" s="99">
        <f>COUNTIFS(通讯通路门店!$S:$S,$G771,通讯通路门店!$J:$J,"荣耀体验店")+COUNTIFS(通讯通路门店!$S:$S,$G771,通讯通路门店!$J:$J,"荣耀授权专卖店")</f>
        <v>0</v>
      </c>
      <c r="Z771" s="99">
        <f>COUNTIFS(通讯通路门店!$S:$S,$G771,通讯通路门店!$J:$J,"VIVO体验店")</f>
        <v>0</v>
      </c>
      <c r="AA771" s="99">
        <f>COUNTIFS(通讯通路门店!$S:$S,$G771,通讯通路门店!$J:$J,"OPPO体验店")</f>
        <v>0</v>
      </c>
      <c r="AB771" s="99">
        <f>COUNTIFS(通讯通路门店!$S:$S,$G771,通讯通路门店!$J:$J,"华为授权体验店")+COUNTIFS(通讯通路门店!$S:$S,$G771,通讯通路门店!$J:$J,"华为堡垒店")</f>
        <v>0</v>
      </c>
      <c r="AC771" s="99">
        <f>COUNTIFS(通讯通路门店!$S:$S,$G771,通讯通路门店!$J:$J,"小米体验店")</f>
        <v>0</v>
      </c>
      <c r="AD771" s="99">
        <f>COUNTIFS(通讯通路门店!$S:$S,$G771,通讯通路门店!$J:$J,"苹果体验店")</f>
        <v>0</v>
      </c>
      <c r="AE771" s="99">
        <f>COUNTIFS(通讯通路门店!$S:$S,$G771,通讯通路门店!$J:$J,"其他品牌专卖店")</f>
        <v>0</v>
      </c>
      <c r="AF771" s="99">
        <f>SUMIFS(通讯通路门店!$BI:$BI,通讯通路门店!$S:$S,$G771)</f>
        <v>0</v>
      </c>
      <c r="AG771" s="99">
        <f>SUMIFS(通讯通路门店!$BH:$BH,通讯通路门店!$S:$S,$G771)</f>
        <v>0</v>
      </c>
      <c r="AH771" s="99">
        <f t="shared" si="56"/>
        <v>0</v>
      </c>
      <c r="AI771" s="99">
        <f>SUMIFS(通讯通路门店!$BB:$BB,通讯通路门店!$S:$S,$G771)</f>
        <v>0</v>
      </c>
      <c r="AJ771" s="99">
        <f>SUMIFS(通讯通路门店!$BE:$BE,通讯通路门店!$S:$S,$G771)</f>
        <v>0</v>
      </c>
      <c r="AK771" s="99">
        <f>SUMIFS(通讯通路门店!$BG:$BG,通讯通路门店!$S:$S,$G771)</f>
        <v>0</v>
      </c>
      <c r="AL771" s="99">
        <f>SUMIFS(通讯通路门店!$BC:$BC,通讯通路门店!$S:$S,$G771)</f>
        <v>0</v>
      </c>
      <c r="AM771" s="99">
        <f>SUMIFS(通讯通路门店!$BD:$BD,通讯通路门店!$S:$S,$G771)</f>
        <v>0</v>
      </c>
      <c r="AN771" s="99">
        <f>SUMIFS(通讯通路门店!$BF:$BF,通讯通路门店!$S:$S,$G771)</f>
        <v>0</v>
      </c>
      <c r="AO771" s="99">
        <f t="shared" si="57"/>
        <v>0</v>
      </c>
      <c r="AP771" s="99">
        <f>SUMIFS(通讯通路门店!$K:$K,通讯通路门店!$S:$S,$G771)</f>
        <v>0</v>
      </c>
      <c r="AQ771" s="83"/>
      <c r="AR771" s="99">
        <f>SUMIFS(通讯通路门店!$T:$T,通讯通路门店!$S:$S,$G771)</f>
        <v>0</v>
      </c>
      <c r="AS771" s="99">
        <f>SUMIFS(通讯通路门店!$U:$U,通讯通路门店!$S:$S,$G771)</f>
        <v>0</v>
      </c>
      <c r="AT771" s="99">
        <f>SUMIFS(通讯通路门店!$V:$V,通讯通路门店!$S:$S,$G771)</f>
        <v>0</v>
      </c>
      <c r="AU771" s="99">
        <f>SUMIFS(通讯通路门店!$W:$W,通讯通路门店!$S:$S,$G771)</f>
        <v>0</v>
      </c>
      <c r="AV771" s="99">
        <f>SUMIFS(通讯通路门店!$Z:$Z,通讯通路门店!$S:$S,$G771)</f>
        <v>0</v>
      </c>
      <c r="AW771" s="99">
        <f>SUMIFS(通讯通路门店!$AB:$AB,通讯通路门店!$S:$S,$G771)</f>
        <v>0</v>
      </c>
      <c r="AX771" s="99">
        <f>SUMIFS(通讯通路门店!$X:$X,通讯通路门店!$S:$S,$G771)</f>
        <v>0</v>
      </c>
      <c r="AY771" s="99">
        <f>SUMIFS(通讯通路门店!$Y:$Y,通讯通路门店!$S:$S,$G771)</f>
        <v>0</v>
      </c>
      <c r="AZ771" s="99">
        <f>SUMIFS(通讯通路门店!$AA:$AA,通讯通路门店!$S:$S,$G771)</f>
        <v>0</v>
      </c>
      <c r="BA771" s="99">
        <f t="shared" si="58"/>
        <v>0</v>
      </c>
      <c r="BB771" s="99">
        <f t="shared" si="59"/>
        <v>0</v>
      </c>
      <c r="BC771" s="99">
        <f>SUMIFS(通讯通路门店!$W:$W,通讯通路门店!$S:$S,$G771,通讯通路门店!$J:$J,"荣耀体验店")+SUMIFS(通讯通路门店!$W:$W,通讯通路门店!$S:$S,$G771,通讯通路门店!$J:$J,"荣耀授权专卖店")</f>
        <v>0</v>
      </c>
      <c r="BD771" s="99">
        <f>SUMIFS(通讯通路门店!$Z:$Z,通讯通路门店!$S:$S,$G771,通讯通路门店!$J:$J,"VIVO体验店")</f>
        <v>0</v>
      </c>
      <c r="BE771" s="99">
        <f>SUMIFS(通讯通路门店!$AB:$AB,通讯通路门店!$S:$S,$G771,通讯通路门店!$J:$J,"OPPO体验店")</f>
        <v>0</v>
      </c>
      <c r="BF771" s="99">
        <f>SUMIFS(通讯通路门店!$X:$X,通讯通路门店!$S:$S,$G771,通讯通路门店!$J:$J,"华为授权体验店")+SUMIFS(通讯通路门店!$AA:$AA,通讯通路门店!$S:$S,$G771,通讯通路门店!$J:$J,"华为堡垒店")</f>
        <v>0</v>
      </c>
      <c r="BG771" s="99">
        <f>SUMIFS(通讯通路门店!$Y:$Y,通讯通路门店!$S:$S,$G771,通讯通路门店!$J:$J,"小米体验店")</f>
        <v>0</v>
      </c>
      <c r="BH771" s="99">
        <f>SUMIFS(通讯通路门店!$AA:$AA,通讯通路门店!$S:$S,$G771,通讯通路门店!$J:$J,"苹果体验店")</f>
        <v>0</v>
      </c>
      <c r="BI771" s="99">
        <f>SUMIFS(通讯通路门店!$K:$K,通讯通路门店!$S:$S,$G771,通讯通路门店!$J:$J,"其他品牌专卖店")</f>
        <v>0</v>
      </c>
      <c r="BJ771" s="99">
        <f>SUMIFS(通讯通路门店!$AC:$AC,通讯通路门店!$S:$S,$G771)</f>
        <v>0</v>
      </c>
      <c r="BK771" s="99">
        <f>SUMIFS(通讯通路门店!$AD:$AD,通讯通路门店!$S:$S,$G771)</f>
        <v>0</v>
      </c>
      <c r="BL771" s="99">
        <f>SUMIFS(通讯通路门店!$AE:$AE,通讯通路门店!$S:$S,$G771)</f>
        <v>0</v>
      </c>
      <c r="BM771" s="99">
        <f>SUMIFS(通讯通路门店!$AF:$AF,通讯通路门店!$S:$S,$G771)</f>
        <v>0</v>
      </c>
      <c r="BN771" s="99">
        <f>SUMIFS(通讯通路门店!$AG:$AG,通讯通路门店!$S:$S,$G771)</f>
        <v>0</v>
      </c>
      <c r="BO771" s="99">
        <f>SUMIFS(通讯通路门店!$AH:$AH,通讯通路门店!$S:$S,$G771)</f>
        <v>0</v>
      </c>
      <c r="BP771" s="99">
        <f>SUMIFS(通讯通路门店!$AI:$AI,通讯通路门店!$S:$S,$G771)</f>
        <v>0</v>
      </c>
      <c r="BQ771" s="83"/>
    </row>
    <row r="772" spans="1:69">
      <c r="A772" s="99" t="str">
        <f>IFERROR(_xlfn.XLOOKUP($G772,通讯通路门店!$S$4:$S$993933,通讯通路门店!$A$4:$A$993933,0,0),"")</f>
        <v/>
      </c>
      <c r="B772" s="99" t="str">
        <f>IFERROR(_xlfn.XLOOKUP($G772,通讯通路门店!$S$4:$S$993933,通讯通路门店!$B$4:$B$993933,0,0),"")</f>
        <v/>
      </c>
      <c r="C772" s="99" t="str">
        <f>IFERROR(_xlfn.XLOOKUP($G772,通讯通路门店!$S$4:$S$993933,通讯通路门店!$C$4:$C$993933,0,0),"")</f>
        <v/>
      </c>
      <c r="D772" s="99" t="str">
        <f>IFERROR(_xlfn.XLOOKUP($G772,通讯通路门店!$S$4:$S$993933,通讯通路门店!$D$4:$D$993933,0,0),"")</f>
        <v/>
      </c>
      <c r="E772" s="83"/>
      <c r="F772" s="83"/>
      <c r="G772" s="101" t="e">
        <v>#N/A</v>
      </c>
      <c r="H772" s="102" t="str">
        <f>IFERROR(_xlfn.XLOOKUP($G772,通讯通路门店!$S$4:$S$993933,通讯通路门店!$R$4:$R$993933,0,0),"")</f>
        <v/>
      </c>
      <c r="I772" s="83"/>
      <c r="J772" s="83"/>
      <c r="K772" s="83"/>
      <c r="L772" s="83"/>
      <c r="M772" s="83"/>
      <c r="N772" s="83"/>
      <c r="O772" s="83"/>
      <c r="P772" s="83"/>
      <c r="Q772" s="83"/>
      <c r="R772" s="83"/>
      <c r="S772" s="83"/>
      <c r="T772" s="83"/>
      <c r="U772" s="99">
        <f>COUNTIF(通讯通路门店!$S:$S,$G772)</f>
        <v>0</v>
      </c>
      <c r="V772" s="99">
        <f>COUNTIFS(通讯通路门店!$S:$S,$G772,通讯通路门店!$J:$J,"综合卖场")</f>
        <v>0</v>
      </c>
      <c r="W772" s="99">
        <f>SUMIFS(通讯通路门店!$AJ:$AJ,通讯通路门店!$S:$S,通讯客户沙盘!$G772)</f>
        <v>0</v>
      </c>
      <c r="X772" s="99">
        <f t="shared" ref="X772:X835" si="60">Y772+Z772+AA772+AB772+AC772+AD772+AE772</f>
        <v>0</v>
      </c>
      <c r="Y772" s="99">
        <f>COUNTIFS(通讯通路门店!$S:$S,$G772,通讯通路门店!$J:$J,"荣耀体验店")+COUNTIFS(通讯通路门店!$S:$S,$G772,通讯通路门店!$J:$J,"荣耀授权专卖店")</f>
        <v>0</v>
      </c>
      <c r="Z772" s="99">
        <f>COUNTIFS(通讯通路门店!$S:$S,$G772,通讯通路门店!$J:$J,"VIVO体验店")</f>
        <v>0</v>
      </c>
      <c r="AA772" s="99">
        <f>COUNTIFS(通讯通路门店!$S:$S,$G772,通讯通路门店!$J:$J,"OPPO体验店")</f>
        <v>0</v>
      </c>
      <c r="AB772" s="99">
        <f>COUNTIFS(通讯通路门店!$S:$S,$G772,通讯通路门店!$J:$J,"华为授权体验店")+COUNTIFS(通讯通路门店!$S:$S,$G772,通讯通路门店!$J:$J,"华为堡垒店")</f>
        <v>0</v>
      </c>
      <c r="AC772" s="99">
        <f>COUNTIFS(通讯通路门店!$S:$S,$G772,通讯通路门店!$J:$J,"小米体验店")</f>
        <v>0</v>
      </c>
      <c r="AD772" s="99">
        <f>COUNTIFS(通讯通路门店!$S:$S,$G772,通讯通路门店!$J:$J,"苹果体验店")</f>
        <v>0</v>
      </c>
      <c r="AE772" s="99">
        <f>COUNTIFS(通讯通路门店!$S:$S,$G772,通讯通路门店!$J:$J,"其他品牌专卖店")</f>
        <v>0</v>
      </c>
      <c r="AF772" s="99">
        <f>SUMIFS(通讯通路门店!$BI:$BI,通讯通路门店!$S:$S,$G772)</f>
        <v>0</v>
      </c>
      <c r="AG772" s="99">
        <f>SUMIFS(通讯通路门店!$BH:$BH,通讯通路门店!$S:$S,$G772)</f>
        <v>0</v>
      </c>
      <c r="AH772" s="99">
        <f t="shared" ref="AH772:AH835" si="61">AI772+AJ772+AK772+AL772+AM772+AN772</f>
        <v>0</v>
      </c>
      <c r="AI772" s="99">
        <f>SUMIFS(通讯通路门店!$BB:$BB,通讯通路门店!$S:$S,$G772)</f>
        <v>0</v>
      </c>
      <c r="AJ772" s="99">
        <f>SUMIFS(通讯通路门店!$BE:$BE,通讯通路门店!$S:$S,$G772)</f>
        <v>0</v>
      </c>
      <c r="AK772" s="99">
        <f>SUMIFS(通讯通路门店!$BG:$BG,通讯通路门店!$S:$S,$G772)</f>
        <v>0</v>
      </c>
      <c r="AL772" s="99">
        <f>SUMIFS(通讯通路门店!$BC:$BC,通讯通路门店!$S:$S,$G772)</f>
        <v>0</v>
      </c>
      <c r="AM772" s="99">
        <f>SUMIFS(通讯通路门店!$BD:$BD,通讯通路门店!$S:$S,$G772)</f>
        <v>0</v>
      </c>
      <c r="AN772" s="99">
        <f>SUMIFS(通讯通路门店!$BF:$BF,通讯通路门店!$S:$S,$G772)</f>
        <v>0</v>
      </c>
      <c r="AO772" s="99">
        <f t="shared" ref="AO772:AO835" si="62">AP772+AQ772</f>
        <v>0</v>
      </c>
      <c r="AP772" s="99">
        <f>SUMIFS(通讯通路门店!$K:$K,通讯通路门店!$S:$S,$G772)</f>
        <v>0</v>
      </c>
      <c r="AQ772" s="83"/>
      <c r="AR772" s="99">
        <f>SUMIFS(通讯通路门店!$T:$T,通讯通路门店!$S:$S,$G772)</f>
        <v>0</v>
      </c>
      <c r="AS772" s="99">
        <f>SUMIFS(通讯通路门店!$U:$U,通讯通路门店!$S:$S,$G772)</f>
        <v>0</v>
      </c>
      <c r="AT772" s="99">
        <f>SUMIFS(通讯通路门店!$V:$V,通讯通路门店!$S:$S,$G772)</f>
        <v>0</v>
      </c>
      <c r="AU772" s="99">
        <f>SUMIFS(通讯通路门店!$W:$W,通讯通路门店!$S:$S,$G772)</f>
        <v>0</v>
      </c>
      <c r="AV772" s="99">
        <f>SUMIFS(通讯通路门店!$Z:$Z,通讯通路门店!$S:$S,$G772)</f>
        <v>0</v>
      </c>
      <c r="AW772" s="99">
        <f>SUMIFS(通讯通路门店!$AB:$AB,通讯通路门店!$S:$S,$G772)</f>
        <v>0</v>
      </c>
      <c r="AX772" s="99">
        <f>SUMIFS(通讯通路门店!$X:$X,通讯通路门店!$S:$S,$G772)</f>
        <v>0</v>
      </c>
      <c r="AY772" s="99">
        <f>SUMIFS(通讯通路门店!$Y:$Y,通讯通路门店!$S:$S,$G772)</f>
        <v>0</v>
      </c>
      <c r="AZ772" s="99">
        <f>SUMIFS(通讯通路门店!$AA:$AA,通讯通路门店!$S:$S,$G772)</f>
        <v>0</v>
      </c>
      <c r="BA772" s="99">
        <f t="shared" ref="BA772:BA835" si="63">AP772-BB772</f>
        <v>0</v>
      </c>
      <c r="BB772" s="99">
        <f t="shared" ref="BB772:BB835" si="64">BC772+BD772+BE772+BF772+BG772+BH772</f>
        <v>0</v>
      </c>
      <c r="BC772" s="99">
        <f>SUMIFS(通讯通路门店!$W:$W,通讯通路门店!$S:$S,$G772,通讯通路门店!$J:$J,"荣耀体验店")+SUMIFS(通讯通路门店!$W:$W,通讯通路门店!$S:$S,$G772,通讯通路门店!$J:$J,"荣耀授权专卖店")</f>
        <v>0</v>
      </c>
      <c r="BD772" s="99">
        <f>SUMIFS(通讯通路门店!$Z:$Z,通讯通路门店!$S:$S,$G772,通讯通路门店!$J:$J,"VIVO体验店")</f>
        <v>0</v>
      </c>
      <c r="BE772" s="99">
        <f>SUMIFS(通讯通路门店!$AB:$AB,通讯通路门店!$S:$S,$G772,通讯通路门店!$J:$J,"OPPO体验店")</f>
        <v>0</v>
      </c>
      <c r="BF772" s="99">
        <f>SUMIFS(通讯通路门店!$X:$X,通讯通路门店!$S:$S,$G772,通讯通路门店!$J:$J,"华为授权体验店")+SUMIFS(通讯通路门店!$AA:$AA,通讯通路门店!$S:$S,$G772,通讯通路门店!$J:$J,"华为堡垒店")</f>
        <v>0</v>
      </c>
      <c r="BG772" s="99">
        <f>SUMIFS(通讯通路门店!$Y:$Y,通讯通路门店!$S:$S,$G772,通讯通路门店!$J:$J,"小米体验店")</f>
        <v>0</v>
      </c>
      <c r="BH772" s="99">
        <f>SUMIFS(通讯通路门店!$AA:$AA,通讯通路门店!$S:$S,$G772,通讯通路门店!$J:$J,"苹果体验店")</f>
        <v>0</v>
      </c>
      <c r="BI772" s="99">
        <f>SUMIFS(通讯通路门店!$K:$K,通讯通路门店!$S:$S,$G772,通讯通路门店!$J:$J,"其他品牌专卖店")</f>
        <v>0</v>
      </c>
      <c r="BJ772" s="99">
        <f>SUMIFS(通讯通路门店!$AC:$AC,通讯通路门店!$S:$S,$G772)</f>
        <v>0</v>
      </c>
      <c r="BK772" s="99">
        <f>SUMIFS(通讯通路门店!$AD:$AD,通讯通路门店!$S:$S,$G772)</f>
        <v>0</v>
      </c>
      <c r="BL772" s="99">
        <f>SUMIFS(通讯通路门店!$AE:$AE,通讯通路门店!$S:$S,$G772)</f>
        <v>0</v>
      </c>
      <c r="BM772" s="99">
        <f>SUMIFS(通讯通路门店!$AF:$AF,通讯通路门店!$S:$S,$G772)</f>
        <v>0</v>
      </c>
      <c r="BN772" s="99">
        <f>SUMIFS(通讯通路门店!$AG:$AG,通讯通路门店!$S:$S,$G772)</f>
        <v>0</v>
      </c>
      <c r="BO772" s="99">
        <f>SUMIFS(通讯通路门店!$AH:$AH,通讯通路门店!$S:$S,$G772)</f>
        <v>0</v>
      </c>
      <c r="BP772" s="99">
        <f>SUMIFS(通讯通路门店!$AI:$AI,通讯通路门店!$S:$S,$G772)</f>
        <v>0</v>
      </c>
      <c r="BQ772" s="83"/>
    </row>
    <row r="773" spans="1:69">
      <c r="A773" s="99" t="str">
        <f>IFERROR(_xlfn.XLOOKUP($G773,通讯通路门店!$S$4:$S$993933,通讯通路门店!$A$4:$A$993933,0,0),"")</f>
        <v/>
      </c>
      <c r="B773" s="99" t="str">
        <f>IFERROR(_xlfn.XLOOKUP($G773,通讯通路门店!$S$4:$S$993933,通讯通路门店!$B$4:$B$993933,0,0),"")</f>
        <v/>
      </c>
      <c r="C773" s="99" t="str">
        <f>IFERROR(_xlfn.XLOOKUP($G773,通讯通路门店!$S$4:$S$993933,通讯通路门店!$C$4:$C$993933,0,0),"")</f>
        <v/>
      </c>
      <c r="D773" s="99" t="str">
        <f>IFERROR(_xlfn.XLOOKUP($G773,通讯通路门店!$S$4:$S$993933,通讯通路门店!$D$4:$D$993933,0,0),"")</f>
        <v/>
      </c>
      <c r="E773" s="83"/>
      <c r="F773" s="83"/>
      <c r="G773" s="101" t="e">
        <v>#N/A</v>
      </c>
      <c r="H773" s="102" t="str">
        <f>IFERROR(_xlfn.XLOOKUP($G773,通讯通路门店!$S$4:$S$993933,通讯通路门店!$R$4:$R$993933,0,0),"")</f>
        <v/>
      </c>
      <c r="I773" s="83"/>
      <c r="J773" s="83"/>
      <c r="K773" s="83"/>
      <c r="L773" s="83"/>
      <c r="M773" s="83"/>
      <c r="N773" s="83"/>
      <c r="O773" s="83"/>
      <c r="P773" s="83"/>
      <c r="Q773" s="83"/>
      <c r="R773" s="83"/>
      <c r="S773" s="83"/>
      <c r="T773" s="83"/>
      <c r="U773" s="99">
        <f>COUNTIF(通讯通路门店!$S:$S,$G773)</f>
        <v>0</v>
      </c>
      <c r="V773" s="99">
        <f>COUNTIFS(通讯通路门店!$S:$S,$G773,通讯通路门店!$J:$J,"综合卖场")</f>
        <v>0</v>
      </c>
      <c r="W773" s="99">
        <f>SUMIFS(通讯通路门店!$AJ:$AJ,通讯通路门店!$S:$S,通讯客户沙盘!$G773)</f>
        <v>0</v>
      </c>
      <c r="X773" s="99">
        <f t="shared" si="60"/>
        <v>0</v>
      </c>
      <c r="Y773" s="99">
        <f>COUNTIFS(通讯通路门店!$S:$S,$G773,通讯通路门店!$J:$J,"荣耀体验店")+COUNTIFS(通讯通路门店!$S:$S,$G773,通讯通路门店!$J:$J,"荣耀授权专卖店")</f>
        <v>0</v>
      </c>
      <c r="Z773" s="99">
        <f>COUNTIFS(通讯通路门店!$S:$S,$G773,通讯通路门店!$J:$J,"VIVO体验店")</f>
        <v>0</v>
      </c>
      <c r="AA773" s="99">
        <f>COUNTIFS(通讯通路门店!$S:$S,$G773,通讯通路门店!$J:$J,"OPPO体验店")</f>
        <v>0</v>
      </c>
      <c r="AB773" s="99">
        <f>COUNTIFS(通讯通路门店!$S:$S,$G773,通讯通路门店!$J:$J,"华为授权体验店")+COUNTIFS(通讯通路门店!$S:$S,$G773,通讯通路门店!$J:$J,"华为堡垒店")</f>
        <v>0</v>
      </c>
      <c r="AC773" s="99">
        <f>COUNTIFS(通讯通路门店!$S:$S,$G773,通讯通路门店!$J:$J,"小米体验店")</f>
        <v>0</v>
      </c>
      <c r="AD773" s="99">
        <f>COUNTIFS(通讯通路门店!$S:$S,$G773,通讯通路门店!$J:$J,"苹果体验店")</f>
        <v>0</v>
      </c>
      <c r="AE773" s="99">
        <f>COUNTIFS(通讯通路门店!$S:$S,$G773,通讯通路门店!$J:$J,"其他品牌专卖店")</f>
        <v>0</v>
      </c>
      <c r="AF773" s="99">
        <f>SUMIFS(通讯通路门店!$BI:$BI,通讯通路门店!$S:$S,$G773)</f>
        <v>0</v>
      </c>
      <c r="AG773" s="99">
        <f>SUMIFS(通讯通路门店!$BH:$BH,通讯通路门店!$S:$S,$G773)</f>
        <v>0</v>
      </c>
      <c r="AH773" s="99">
        <f t="shared" si="61"/>
        <v>0</v>
      </c>
      <c r="AI773" s="99">
        <f>SUMIFS(通讯通路门店!$BB:$BB,通讯通路门店!$S:$S,$G773)</f>
        <v>0</v>
      </c>
      <c r="AJ773" s="99">
        <f>SUMIFS(通讯通路门店!$BE:$BE,通讯通路门店!$S:$S,$G773)</f>
        <v>0</v>
      </c>
      <c r="AK773" s="99">
        <f>SUMIFS(通讯通路门店!$BG:$BG,通讯通路门店!$S:$S,$G773)</f>
        <v>0</v>
      </c>
      <c r="AL773" s="99">
        <f>SUMIFS(通讯通路门店!$BC:$BC,通讯通路门店!$S:$S,$G773)</f>
        <v>0</v>
      </c>
      <c r="AM773" s="99">
        <f>SUMIFS(通讯通路门店!$BD:$BD,通讯通路门店!$S:$S,$G773)</f>
        <v>0</v>
      </c>
      <c r="AN773" s="99">
        <f>SUMIFS(通讯通路门店!$BF:$BF,通讯通路门店!$S:$S,$G773)</f>
        <v>0</v>
      </c>
      <c r="AO773" s="99">
        <f t="shared" si="62"/>
        <v>0</v>
      </c>
      <c r="AP773" s="99">
        <f>SUMIFS(通讯通路门店!$K:$K,通讯通路门店!$S:$S,$G773)</f>
        <v>0</v>
      </c>
      <c r="AQ773" s="83"/>
      <c r="AR773" s="99">
        <f>SUMIFS(通讯通路门店!$T:$T,通讯通路门店!$S:$S,$G773)</f>
        <v>0</v>
      </c>
      <c r="AS773" s="99">
        <f>SUMIFS(通讯通路门店!$U:$U,通讯通路门店!$S:$S,$G773)</f>
        <v>0</v>
      </c>
      <c r="AT773" s="99">
        <f>SUMIFS(通讯通路门店!$V:$V,通讯通路门店!$S:$S,$G773)</f>
        <v>0</v>
      </c>
      <c r="AU773" s="99">
        <f>SUMIFS(通讯通路门店!$W:$W,通讯通路门店!$S:$S,$G773)</f>
        <v>0</v>
      </c>
      <c r="AV773" s="99">
        <f>SUMIFS(通讯通路门店!$Z:$Z,通讯通路门店!$S:$S,$G773)</f>
        <v>0</v>
      </c>
      <c r="AW773" s="99">
        <f>SUMIFS(通讯通路门店!$AB:$AB,通讯通路门店!$S:$S,$G773)</f>
        <v>0</v>
      </c>
      <c r="AX773" s="99">
        <f>SUMIFS(通讯通路门店!$X:$X,通讯通路门店!$S:$S,$G773)</f>
        <v>0</v>
      </c>
      <c r="AY773" s="99">
        <f>SUMIFS(通讯通路门店!$Y:$Y,通讯通路门店!$S:$S,$G773)</f>
        <v>0</v>
      </c>
      <c r="AZ773" s="99">
        <f>SUMIFS(通讯通路门店!$AA:$AA,通讯通路门店!$S:$S,$G773)</f>
        <v>0</v>
      </c>
      <c r="BA773" s="99">
        <f t="shared" si="63"/>
        <v>0</v>
      </c>
      <c r="BB773" s="99">
        <f t="shared" si="64"/>
        <v>0</v>
      </c>
      <c r="BC773" s="99">
        <f>SUMIFS(通讯通路门店!$W:$W,通讯通路门店!$S:$S,$G773,通讯通路门店!$J:$J,"荣耀体验店")+SUMIFS(通讯通路门店!$W:$W,通讯通路门店!$S:$S,$G773,通讯通路门店!$J:$J,"荣耀授权专卖店")</f>
        <v>0</v>
      </c>
      <c r="BD773" s="99">
        <f>SUMIFS(通讯通路门店!$Z:$Z,通讯通路门店!$S:$S,$G773,通讯通路门店!$J:$J,"VIVO体验店")</f>
        <v>0</v>
      </c>
      <c r="BE773" s="99">
        <f>SUMIFS(通讯通路门店!$AB:$AB,通讯通路门店!$S:$S,$G773,通讯通路门店!$J:$J,"OPPO体验店")</f>
        <v>0</v>
      </c>
      <c r="BF773" s="99">
        <f>SUMIFS(通讯通路门店!$X:$X,通讯通路门店!$S:$S,$G773,通讯通路门店!$J:$J,"华为授权体验店")+SUMIFS(通讯通路门店!$AA:$AA,通讯通路门店!$S:$S,$G773,通讯通路门店!$J:$J,"华为堡垒店")</f>
        <v>0</v>
      </c>
      <c r="BG773" s="99">
        <f>SUMIFS(通讯通路门店!$Y:$Y,通讯通路门店!$S:$S,$G773,通讯通路门店!$J:$J,"小米体验店")</f>
        <v>0</v>
      </c>
      <c r="BH773" s="99">
        <f>SUMIFS(通讯通路门店!$AA:$AA,通讯通路门店!$S:$S,$G773,通讯通路门店!$J:$J,"苹果体验店")</f>
        <v>0</v>
      </c>
      <c r="BI773" s="99">
        <f>SUMIFS(通讯通路门店!$K:$K,通讯通路门店!$S:$S,$G773,通讯通路门店!$J:$J,"其他品牌专卖店")</f>
        <v>0</v>
      </c>
      <c r="BJ773" s="99">
        <f>SUMIFS(通讯通路门店!$AC:$AC,通讯通路门店!$S:$S,$G773)</f>
        <v>0</v>
      </c>
      <c r="BK773" s="99">
        <f>SUMIFS(通讯通路门店!$AD:$AD,通讯通路门店!$S:$S,$G773)</f>
        <v>0</v>
      </c>
      <c r="BL773" s="99">
        <f>SUMIFS(通讯通路门店!$AE:$AE,通讯通路门店!$S:$S,$G773)</f>
        <v>0</v>
      </c>
      <c r="BM773" s="99">
        <f>SUMIFS(通讯通路门店!$AF:$AF,通讯通路门店!$S:$S,$G773)</f>
        <v>0</v>
      </c>
      <c r="BN773" s="99">
        <f>SUMIFS(通讯通路门店!$AG:$AG,通讯通路门店!$S:$S,$G773)</f>
        <v>0</v>
      </c>
      <c r="BO773" s="99">
        <f>SUMIFS(通讯通路门店!$AH:$AH,通讯通路门店!$S:$S,$G773)</f>
        <v>0</v>
      </c>
      <c r="BP773" s="99">
        <f>SUMIFS(通讯通路门店!$AI:$AI,通讯通路门店!$S:$S,$G773)</f>
        <v>0</v>
      </c>
      <c r="BQ773" s="83"/>
    </row>
    <row r="774" spans="1:69">
      <c r="A774" s="99" t="str">
        <f>IFERROR(_xlfn.XLOOKUP($G774,通讯通路门店!$S$4:$S$993933,通讯通路门店!$A$4:$A$993933,0,0),"")</f>
        <v/>
      </c>
      <c r="B774" s="99" t="str">
        <f>IFERROR(_xlfn.XLOOKUP($G774,通讯通路门店!$S$4:$S$993933,通讯通路门店!$B$4:$B$993933,0,0),"")</f>
        <v/>
      </c>
      <c r="C774" s="99" t="str">
        <f>IFERROR(_xlfn.XLOOKUP($G774,通讯通路门店!$S$4:$S$993933,通讯通路门店!$C$4:$C$993933,0,0),"")</f>
        <v/>
      </c>
      <c r="D774" s="99" t="str">
        <f>IFERROR(_xlfn.XLOOKUP($G774,通讯通路门店!$S$4:$S$993933,通讯通路门店!$D$4:$D$993933,0,0),"")</f>
        <v/>
      </c>
      <c r="E774" s="83"/>
      <c r="F774" s="83"/>
      <c r="G774" s="101" t="e">
        <v>#N/A</v>
      </c>
      <c r="H774" s="102" t="str">
        <f>IFERROR(_xlfn.XLOOKUP($G774,通讯通路门店!$S$4:$S$993933,通讯通路门店!$R$4:$R$993933,0,0),"")</f>
        <v/>
      </c>
      <c r="I774" s="83"/>
      <c r="J774" s="83"/>
      <c r="K774" s="83"/>
      <c r="L774" s="83"/>
      <c r="M774" s="83"/>
      <c r="N774" s="83"/>
      <c r="O774" s="83"/>
      <c r="P774" s="83"/>
      <c r="Q774" s="83"/>
      <c r="R774" s="83"/>
      <c r="S774" s="83"/>
      <c r="T774" s="83"/>
      <c r="U774" s="99">
        <f>COUNTIF(通讯通路门店!$S:$S,$G774)</f>
        <v>0</v>
      </c>
      <c r="V774" s="99">
        <f>COUNTIFS(通讯通路门店!$S:$S,$G774,通讯通路门店!$J:$J,"综合卖场")</f>
        <v>0</v>
      </c>
      <c r="W774" s="99">
        <f>SUMIFS(通讯通路门店!$AJ:$AJ,通讯通路门店!$S:$S,通讯客户沙盘!$G774)</f>
        <v>0</v>
      </c>
      <c r="X774" s="99">
        <f t="shared" si="60"/>
        <v>0</v>
      </c>
      <c r="Y774" s="99">
        <f>COUNTIFS(通讯通路门店!$S:$S,$G774,通讯通路门店!$J:$J,"荣耀体验店")+COUNTIFS(通讯通路门店!$S:$S,$G774,通讯通路门店!$J:$J,"荣耀授权专卖店")</f>
        <v>0</v>
      </c>
      <c r="Z774" s="99">
        <f>COUNTIFS(通讯通路门店!$S:$S,$G774,通讯通路门店!$J:$J,"VIVO体验店")</f>
        <v>0</v>
      </c>
      <c r="AA774" s="99">
        <f>COUNTIFS(通讯通路门店!$S:$S,$G774,通讯通路门店!$J:$J,"OPPO体验店")</f>
        <v>0</v>
      </c>
      <c r="AB774" s="99">
        <f>COUNTIFS(通讯通路门店!$S:$S,$G774,通讯通路门店!$J:$J,"华为授权体验店")+COUNTIFS(通讯通路门店!$S:$S,$G774,通讯通路门店!$J:$J,"华为堡垒店")</f>
        <v>0</v>
      </c>
      <c r="AC774" s="99">
        <f>COUNTIFS(通讯通路门店!$S:$S,$G774,通讯通路门店!$J:$J,"小米体验店")</f>
        <v>0</v>
      </c>
      <c r="AD774" s="99">
        <f>COUNTIFS(通讯通路门店!$S:$S,$G774,通讯通路门店!$J:$J,"苹果体验店")</f>
        <v>0</v>
      </c>
      <c r="AE774" s="99">
        <f>COUNTIFS(通讯通路门店!$S:$S,$G774,通讯通路门店!$J:$J,"其他品牌专卖店")</f>
        <v>0</v>
      </c>
      <c r="AF774" s="99">
        <f>SUMIFS(通讯通路门店!$BI:$BI,通讯通路门店!$S:$S,$G774)</f>
        <v>0</v>
      </c>
      <c r="AG774" s="99">
        <f>SUMIFS(通讯通路门店!$BH:$BH,通讯通路门店!$S:$S,$G774)</f>
        <v>0</v>
      </c>
      <c r="AH774" s="99">
        <f t="shared" si="61"/>
        <v>0</v>
      </c>
      <c r="AI774" s="99">
        <f>SUMIFS(通讯通路门店!$BB:$BB,通讯通路门店!$S:$S,$G774)</f>
        <v>0</v>
      </c>
      <c r="AJ774" s="99">
        <f>SUMIFS(通讯通路门店!$BE:$BE,通讯通路门店!$S:$S,$G774)</f>
        <v>0</v>
      </c>
      <c r="AK774" s="99">
        <f>SUMIFS(通讯通路门店!$BG:$BG,通讯通路门店!$S:$S,$G774)</f>
        <v>0</v>
      </c>
      <c r="AL774" s="99">
        <f>SUMIFS(通讯通路门店!$BC:$BC,通讯通路门店!$S:$S,$G774)</f>
        <v>0</v>
      </c>
      <c r="AM774" s="99">
        <f>SUMIFS(通讯通路门店!$BD:$BD,通讯通路门店!$S:$S,$G774)</f>
        <v>0</v>
      </c>
      <c r="AN774" s="99">
        <f>SUMIFS(通讯通路门店!$BF:$BF,通讯通路门店!$S:$S,$G774)</f>
        <v>0</v>
      </c>
      <c r="AO774" s="99">
        <f t="shared" si="62"/>
        <v>0</v>
      </c>
      <c r="AP774" s="99">
        <f>SUMIFS(通讯通路门店!$K:$K,通讯通路门店!$S:$S,$G774)</f>
        <v>0</v>
      </c>
      <c r="AQ774" s="83"/>
      <c r="AR774" s="99">
        <f>SUMIFS(通讯通路门店!$T:$T,通讯通路门店!$S:$S,$G774)</f>
        <v>0</v>
      </c>
      <c r="AS774" s="99">
        <f>SUMIFS(通讯通路门店!$U:$U,通讯通路门店!$S:$S,$G774)</f>
        <v>0</v>
      </c>
      <c r="AT774" s="99">
        <f>SUMIFS(通讯通路门店!$V:$V,通讯通路门店!$S:$S,$G774)</f>
        <v>0</v>
      </c>
      <c r="AU774" s="99">
        <f>SUMIFS(通讯通路门店!$W:$W,通讯通路门店!$S:$S,$G774)</f>
        <v>0</v>
      </c>
      <c r="AV774" s="99">
        <f>SUMIFS(通讯通路门店!$Z:$Z,通讯通路门店!$S:$S,$G774)</f>
        <v>0</v>
      </c>
      <c r="AW774" s="99">
        <f>SUMIFS(通讯通路门店!$AB:$AB,通讯通路门店!$S:$S,$G774)</f>
        <v>0</v>
      </c>
      <c r="AX774" s="99">
        <f>SUMIFS(通讯通路门店!$X:$X,通讯通路门店!$S:$S,$G774)</f>
        <v>0</v>
      </c>
      <c r="AY774" s="99">
        <f>SUMIFS(通讯通路门店!$Y:$Y,通讯通路门店!$S:$S,$G774)</f>
        <v>0</v>
      </c>
      <c r="AZ774" s="99">
        <f>SUMIFS(通讯通路门店!$AA:$AA,通讯通路门店!$S:$S,$G774)</f>
        <v>0</v>
      </c>
      <c r="BA774" s="99">
        <f t="shared" si="63"/>
        <v>0</v>
      </c>
      <c r="BB774" s="99">
        <f t="shared" si="64"/>
        <v>0</v>
      </c>
      <c r="BC774" s="99">
        <f>SUMIFS(通讯通路门店!$W:$W,通讯通路门店!$S:$S,$G774,通讯通路门店!$J:$J,"荣耀体验店")+SUMIFS(通讯通路门店!$W:$W,通讯通路门店!$S:$S,$G774,通讯通路门店!$J:$J,"荣耀授权专卖店")</f>
        <v>0</v>
      </c>
      <c r="BD774" s="99">
        <f>SUMIFS(通讯通路门店!$Z:$Z,通讯通路门店!$S:$S,$G774,通讯通路门店!$J:$J,"VIVO体验店")</f>
        <v>0</v>
      </c>
      <c r="BE774" s="99">
        <f>SUMIFS(通讯通路门店!$AB:$AB,通讯通路门店!$S:$S,$G774,通讯通路门店!$J:$J,"OPPO体验店")</f>
        <v>0</v>
      </c>
      <c r="BF774" s="99">
        <f>SUMIFS(通讯通路门店!$X:$X,通讯通路门店!$S:$S,$G774,通讯通路门店!$J:$J,"华为授权体验店")+SUMIFS(通讯通路门店!$AA:$AA,通讯通路门店!$S:$S,$G774,通讯通路门店!$J:$J,"华为堡垒店")</f>
        <v>0</v>
      </c>
      <c r="BG774" s="99">
        <f>SUMIFS(通讯通路门店!$Y:$Y,通讯通路门店!$S:$S,$G774,通讯通路门店!$J:$J,"小米体验店")</f>
        <v>0</v>
      </c>
      <c r="BH774" s="99">
        <f>SUMIFS(通讯通路门店!$AA:$AA,通讯通路门店!$S:$S,$G774,通讯通路门店!$J:$J,"苹果体验店")</f>
        <v>0</v>
      </c>
      <c r="BI774" s="99">
        <f>SUMIFS(通讯通路门店!$K:$K,通讯通路门店!$S:$S,$G774,通讯通路门店!$J:$J,"其他品牌专卖店")</f>
        <v>0</v>
      </c>
      <c r="BJ774" s="99">
        <f>SUMIFS(通讯通路门店!$AC:$AC,通讯通路门店!$S:$S,$G774)</f>
        <v>0</v>
      </c>
      <c r="BK774" s="99">
        <f>SUMIFS(通讯通路门店!$AD:$AD,通讯通路门店!$S:$S,$G774)</f>
        <v>0</v>
      </c>
      <c r="BL774" s="99">
        <f>SUMIFS(通讯通路门店!$AE:$AE,通讯通路门店!$S:$S,$G774)</f>
        <v>0</v>
      </c>
      <c r="BM774" s="99">
        <f>SUMIFS(通讯通路门店!$AF:$AF,通讯通路门店!$S:$S,$G774)</f>
        <v>0</v>
      </c>
      <c r="BN774" s="99">
        <f>SUMIFS(通讯通路门店!$AG:$AG,通讯通路门店!$S:$S,$G774)</f>
        <v>0</v>
      </c>
      <c r="BO774" s="99">
        <f>SUMIFS(通讯通路门店!$AH:$AH,通讯通路门店!$S:$S,$G774)</f>
        <v>0</v>
      </c>
      <c r="BP774" s="99">
        <f>SUMIFS(通讯通路门店!$AI:$AI,通讯通路门店!$S:$S,$G774)</f>
        <v>0</v>
      </c>
      <c r="BQ774" s="83"/>
    </row>
    <row r="775" spans="1:69">
      <c r="A775" s="99" t="str">
        <f>IFERROR(_xlfn.XLOOKUP($G775,通讯通路门店!$S$4:$S$993933,通讯通路门店!$A$4:$A$993933,0,0),"")</f>
        <v/>
      </c>
      <c r="B775" s="99" t="str">
        <f>IFERROR(_xlfn.XLOOKUP($G775,通讯通路门店!$S$4:$S$993933,通讯通路门店!$B$4:$B$993933,0,0),"")</f>
        <v/>
      </c>
      <c r="C775" s="99" t="str">
        <f>IFERROR(_xlfn.XLOOKUP($G775,通讯通路门店!$S$4:$S$993933,通讯通路门店!$C$4:$C$993933,0,0),"")</f>
        <v/>
      </c>
      <c r="D775" s="99" t="str">
        <f>IFERROR(_xlfn.XLOOKUP($G775,通讯通路门店!$S$4:$S$993933,通讯通路门店!$D$4:$D$993933,0,0),"")</f>
        <v/>
      </c>
      <c r="E775" s="83"/>
      <c r="F775" s="83"/>
      <c r="G775" s="101" t="e">
        <v>#N/A</v>
      </c>
      <c r="H775" s="102" t="str">
        <f>IFERROR(_xlfn.XLOOKUP($G775,通讯通路门店!$S$4:$S$993933,通讯通路门店!$R$4:$R$993933,0,0),"")</f>
        <v/>
      </c>
      <c r="I775" s="83"/>
      <c r="J775" s="83"/>
      <c r="K775" s="83"/>
      <c r="L775" s="83"/>
      <c r="M775" s="83"/>
      <c r="N775" s="83"/>
      <c r="O775" s="83"/>
      <c r="P775" s="83"/>
      <c r="Q775" s="83"/>
      <c r="R775" s="83"/>
      <c r="S775" s="83"/>
      <c r="T775" s="83"/>
      <c r="U775" s="99">
        <f>COUNTIF(通讯通路门店!$S:$S,$G775)</f>
        <v>0</v>
      </c>
      <c r="V775" s="99">
        <f>COUNTIFS(通讯通路门店!$S:$S,$G775,通讯通路门店!$J:$J,"综合卖场")</f>
        <v>0</v>
      </c>
      <c r="W775" s="99">
        <f>SUMIFS(通讯通路门店!$AJ:$AJ,通讯通路门店!$S:$S,通讯客户沙盘!$G775)</f>
        <v>0</v>
      </c>
      <c r="X775" s="99">
        <f t="shared" si="60"/>
        <v>0</v>
      </c>
      <c r="Y775" s="99">
        <f>COUNTIFS(通讯通路门店!$S:$S,$G775,通讯通路门店!$J:$J,"荣耀体验店")+COUNTIFS(通讯通路门店!$S:$S,$G775,通讯通路门店!$J:$J,"荣耀授权专卖店")</f>
        <v>0</v>
      </c>
      <c r="Z775" s="99">
        <f>COUNTIFS(通讯通路门店!$S:$S,$G775,通讯通路门店!$J:$J,"VIVO体验店")</f>
        <v>0</v>
      </c>
      <c r="AA775" s="99">
        <f>COUNTIFS(通讯通路门店!$S:$S,$G775,通讯通路门店!$J:$J,"OPPO体验店")</f>
        <v>0</v>
      </c>
      <c r="AB775" s="99">
        <f>COUNTIFS(通讯通路门店!$S:$S,$G775,通讯通路门店!$J:$J,"华为授权体验店")+COUNTIFS(通讯通路门店!$S:$S,$G775,通讯通路门店!$J:$J,"华为堡垒店")</f>
        <v>0</v>
      </c>
      <c r="AC775" s="99">
        <f>COUNTIFS(通讯通路门店!$S:$S,$G775,通讯通路门店!$J:$J,"小米体验店")</f>
        <v>0</v>
      </c>
      <c r="AD775" s="99">
        <f>COUNTIFS(通讯通路门店!$S:$S,$G775,通讯通路门店!$J:$J,"苹果体验店")</f>
        <v>0</v>
      </c>
      <c r="AE775" s="99">
        <f>COUNTIFS(通讯通路门店!$S:$S,$G775,通讯通路门店!$J:$J,"其他品牌专卖店")</f>
        <v>0</v>
      </c>
      <c r="AF775" s="99">
        <f>SUMIFS(通讯通路门店!$BI:$BI,通讯通路门店!$S:$S,$G775)</f>
        <v>0</v>
      </c>
      <c r="AG775" s="99">
        <f>SUMIFS(通讯通路门店!$BH:$BH,通讯通路门店!$S:$S,$G775)</f>
        <v>0</v>
      </c>
      <c r="AH775" s="99">
        <f t="shared" si="61"/>
        <v>0</v>
      </c>
      <c r="AI775" s="99">
        <f>SUMIFS(通讯通路门店!$BB:$BB,通讯通路门店!$S:$S,$G775)</f>
        <v>0</v>
      </c>
      <c r="AJ775" s="99">
        <f>SUMIFS(通讯通路门店!$BE:$BE,通讯通路门店!$S:$S,$G775)</f>
        <v>0</v>
      </c>
      <c r="AK775" s="99">
        <f>SUMIFS(通讯通路门店!$BG:$BG,通讯通路门店!$S:$S,$G775)</f>
        <v>0</v>
      </c>
      <c r="AL775" s="99">
        <f>SUMIFS(通讯通路门店!$BC:$BC,通讯通路门店!$S:$S,$G775)</f>
        <v>0</v>
      </c>
      <c r="AM775" s="99">
        <f>SUMIFS(通讯通路门店!$BD:$BD,通讯通路门店!$S:$S,$G775)</f>
        <v>0</v>
      </c>
      <c r="AN775" s="99">
        <f>SUMIFS(通讯通路门店!$BF:$BF,通讯通路门店!$S:$S,$G775)</f>
        <v>0</v>
      </c>
      <c r="AO775" s="99">
        <f t="shared" si="62"/>
        <v>0</v>
      </c>
      <c r="AP775" s="99">
        <f>SUMIFS(通讯通路门店!$K:$K,通讯通路门店!$S:$S,$G775)</f>
        <v>0</v>
      </c>
      <c r="AQ775" s="83"/>
      <c r="AR775" s="99">
        <f>SUMIFS(通讯通路门店!$T:$T,通讯通路门店!$S:$S,$G775)</f>
        <v>0</v>
      </c>
      <c r="AS775" s="99">
        <f>SUMIFS(通讯通路门店!$U:$U,通讯通路门店!$S:$S,$G775)</f>
        <v>0</v>
      </c>
      <c r="AT775" s="99">
        <f>SUMIFS(通讯通路门店!$V:$V,通讯通路门店!$S:$S,$G775)</f>
        <v>0</v>
      </c>
      <c r="AU775" s="99">
        <f>SUMIFS(通讯通路门店!$W:$W,通讯通路门店!$S:$S,$G775)</f>
        <v>0</v>
      </c>
      <c r="AV775" s="99">
        <f>SUMIFS(通讯通路门店!$Z:$Z,通讯通路门店!$S:$S,$G775)</f>
        <v>0</v>
      </c>
      <c r="AW775" s="99">
        <f>SUMIFS(通讯通路门店!$AB:$AB,通讯通路门店!$S:$S,$G775)</f>
        <v>0</v>
      </c>
      <c r="AX775" s="99">
        <f>SUMIFS(通讯通路门店!$X:$X,通讯通路门店!$S:$S,$G775)</f>
        <v>0</v>
      </c>
      <c r="AY775" s="99">
        <f>SUMIFS(通讯通路门店!$Y:$Y,通讯通路门店!$S:$S,$G775)</f>
        <v>0</v>
      </c>
      <c r="AZ775" s="99">
        <f>SUMIFS(通讯通路门店!$AA:$AA,通讯通路门店!$S:$S,$G775)</f>
        <v>0</v>
      </c>
      <c r="BA775" s="99">
        <f t="shared" si="63"/>
        <v>0</v>
      </c>
      <c r="BB775" s="99">
        <f t="shared" si="64"/>
        <v>0</v>
      </c>
      <c r="BC775" s="99">
        <f>SUMIFS(通讯通路门店!$W:$W,通讯通路门店!$S:$S,$G775,通讯通路门店!$J:$J,"荣耀体验店")+SUMIFS(通讯通路门店!$W:$W,通讯通路门店!$S:$S,$G775,通讯通路门店!$J:$J,"荣耀授权专卖店")</f>
        <v>0</v>
      </c>
      <c r="BD775" s="99">
        <f>SUMIFS(通讯通路门店!$Z:$Z,通讯通路门店!$S:$S,$G775,通讯通路门店!$J:$J,"VIVO体验店")</f>
        <v>0</v>
      </c>
      <c r="BE775" s="99">
        <f>SUMIFS(通讯通路门店!$AB:$AB,通讯通路门店!$S:$S,$G775,通讯通路门店!$J:$J,"OPPO体验店")</f>
        <v>0</v>
      </c>
      <c r="BF775" s="99">
        <f>SUMIFS(通讯通路门店!$X:$X,通讯通路门店!$S:$S,$G775,通讯通路门店!$J:$J,"华为授权体验店")+SUMIFS(通讯通路门店!$AA:$AA,通讯通路门店!$S:$S,$G775,通讯通路门店!$J:$J,"华为堡垒店")</f>
        <v>0</v>
      </c>
      <c r="BG775" s="99">
        <f>SUMIFS(通讯通路门店!$Y:$Y,通讯通路门店!$S:$S,$G775,通讯通路门店!$J:$J,"小米体验店")</f>
        <v>0</v>
      </c>
      <c r="BH775" s="99">
        <f>SUMIFS(通讯通路门店!$AA:$AA,通讯通路门店!$S:$S,$G775,通讯通路门店!$J:$J,"苹果体验店")</f>
        <v>0</v>
      </c>
      <c r="BI775" s="99">
        <f>SUMIFS(通讯通路门店!$K:$K,通讯通路门店!$S:$S,$G775,通讯通路门店!$J:$J,"其他品牌专卖店")</f>
        <v>0</v>
      </c>
      <c r="BJ775" s="99">
        <f>SUMIFS(通讯通路门店!$AC:$AC,通讯通路门店!$S:$S,$G775)</f>
        <v>0</v>
      </c>
      <c r="BK775" s="99">
        <f>SUMIFS(通讯通路门店!$AD:$AD,通讯通路门店!$S:$S,$G775)</f>
        <v>0</v>
      </c>
      <c r="BL775" s="99">
        <f>SUMIFS(通讯通路门店!$AE:$AE,通讯通路门店!$S:$S,$G775)</f>
        <v>0</v>
      </c>
      <c r="BM775" s="99">
        <f>SUMIFS(通讯通路门店!$AF:$AF,通讯通路门店!$S:$S,$G775)</f>
        <v>0</v>
      </c>
      <c r="BN775" s="99">
        <f>SUMIFS(通讯通路门店!$AG:$AG,通讯通路门店!$S:$S,$G775)</f>
        <v>0</v>
      </c>
      <c r="BO775" s="99">
        <f>SUMIFS(通讯通路门店!$AH:$AH,通讯通路门店!$S:$S,$G775)</f>
        <v>0</v>
      </c>
      <c r="BP775" s="99">
        <f>SUMIFS(通讯通路门店!$AI:$AI,通讯通路门店!$S:$S,$G775)</f>
        <v>0</v>
      </c>
      <c r="BQ775" s="83"/>
    </row>
    <row r="776" spans="1:69">
      <c r="A776" s="99" t="str">
        <f>IFERROR(_xlfn.XLOOKUP($G776,通讯通路门店!$S$4:$S$993933,通讯通路门店!$A$4:$A$993933,0,0),"")</f>
        <v/>
      </c>
      <c r="B776" s="99" t="str">
        <f>IFERROR(_xlfn.XLOOKUP($G776,通讯通路门店!$S$4:$S$993933,通讯通路门店!$B$4:$B$993933,0,0),"")</f>
        <v/>
      </c>
      <c r="C776" s="99" t="str">
        <f>IFERROR(_xlfn.XLOOKUP($G776,通讯通路门店!$S$4:$S$993933,通讯通路门店!$C$4:$C$993933,0,0),"")</f>
        <v/>
      </c>
      <c r="D776" s="99" t="str">
        <f>IFERROR(_xlfn.XLOOKUP($G776,通讯通路门店!$S$4:$S$993933,通讯通路门店!$D$4:$D$993933,0,0),"")</f>
        <v/>
      </c>
      <c r="E776" s="83"/>
      <c r="F776" s="83"/>
      <c r="G776" s="101" t="e">
        <v>#N/A</v>
      </c>
      <c r="H776" s="102" t="str">
        <f>IFERROR(_xlfn.XLOOKUP($G776,通讯通路门店!$S$4:$S$993933,通讯通路门店!$R$4:$R$993933,0,0),"")</f>
        <v/>
      </c>
      <c r="I776" s="83"/>
      <c r="J776" s="83"/>
      <c r="K776" s="83"/>
      <c r="L776" s="83"/>
      <c r="M776" s="83"/>
      <c r="N776" s="83"/>
      <c r="O776" s="83"/>
      <c r="P776" s="83"/>
      <c r="Q776" s="83"/>
      <c r="R776" s="83"/>
      <c r="S776" s="83"/>
      <c r="T776" s="83"/>
      <c r="U776" s="99">
        <f>COUNTIF(通讯通路门店!$S:$S,$G776)</f>
        <v>0</v>
      </c>
      <c r="V776" s="99">
        <f>COUNTIFS(通讯通路门店!$S:$S,$G776,通讯通路门店!$J:$J,"综合卖场")</f>
        <v>0</v>
      </c>
      <c r="W776" s="99">
        <f>SUMIFS(通讯通路门店!$AJ:$AJ,通讯通路门店!$S:$S,通讯客户沙盘!$G776)</f>
        <v>0</v>
      </c>
      <c r="X776" s="99">
        <f t="shared" si="60"/>
        <v>0</v>
      </c>
      <c r="Y776" s="99">
        <f>COUNTIFS(通讯通路门店!$S:$S,$G776,通讯通路门店!$J:$J,"荣耀体验店")+COUNTIFS(通讯通路门店!$S:$S,$G776,通讯通路门店!$J:$J,"荣耀授权专卖店")</f>
        <v>0</v>
      </c>
      <c r="Z776" s="99">
        <f>COUNTIFS(通讯通路门店!$S:$S,$G776,通讯通路门店!$J:$J,"VIVO体验店")</f>
        <v>0</v>
      </c>
      <c r="AA776" s="99">
        <f>COUNTIFS(通讯通路门店!$S:$S,$G776,通讯通路门店!$J:$J,"OPPO体验店")</f>
        <v>0</v>
      </c>
      <c r="AB776" s="99">
        <f>COUNTIFS(通讯通路门店!$S:$S,$G776,通讯通路门店!$J:$J,"华为授权体验店")+COUNTIFS(通讯通路门店!$S:$S,$G776,通讯通路门店!$J:$J,"华为堡垒店")</f>
        <v>0</v>
      </c>
      <c r="AC776" s="99">
        <f>COUNTIFS(通讯通路门店!$S:$S,$G776,通讯通路门店!$J:$J,"小米体验店")</f>
        <v>0</v>
      </c>
      <c r="AD776" s="99">
        <f>COUNTIFS(通讯通路门店!$S:$S,$G776,通讯通路门店!$J:$J,"苹果体验店")</f>
        <v>0</v>
      </c>
      <c r="AE776" s="99">
        <f>COUNTIFS(通讯通路门店!$S:$S,$G776,通讯通路门店!$J:$J,"其他品牌专卖店")</f>
        <v>0</v>
      </c>
      <c r="AF776" s="99">
        <f>SUMIFS(通讯通路门店!$BI:$BI,通讯通路门店!$S:$S,$G776)</f>
        <v>0</v>
      </c>
      <c r="AG776" s="99">
        <f>SUMIFS(通讯通路门店!$BH:$BH,通讯通路门店!$S:$S,$G776)</f>
        <v>0</v>
      </c>
      <c r="AH776" s="99">
        <f t="shared" si="61"/>
        <v>0</v>
      </c>
      <c r="AI776" s="99">
        <f>SUMIFS(通讯通路门店!$BB:$BB,通讯通路门店!$S:$S,$G776)</f>
        <v>0</v>
      </c>
      <c r="AJ776" s="99">
        <f>SUMIFS(通讯通路门店!$BE:$BE,通讯通路门店!$S:$S,$G776)</f>
        <v>0</v>
      </c>
      <c r="AK776" s="99">
        <f>SUMIFS(通讯通路门店!$BG:$BG,通讯通路门店!$S:$S,$G776)</f>
        <v>0</v>
      </c>
      <c r="AL776" s="99">
        <f>SUMIFS(通讯通路门店!$BC:$BC,通讯通路门店!$S:$S,$G776)</f>
        <v>0</v>
      </c>
      <c r="AM776" s="99">
        <f>SUMIFS(通讯通路门店!$BD:$BD,通讯通路门店!$S:$S,$G776)</f>
        <v>0</v>
      </c>
      <c r="AN776" s="99">
        <f>SUMIFS(通讯通路门店!$BF:$BF,通讯通路门店!$S:$S,$G776)</f>
        <v>0</v>
      </c>
      <c r="AO776" s="99">
        <f t="shared" si="62"/>
        <v>0</v>
      </c>
      <c r="AP776" s="99">
        <f>SUMIFS(通讯通路门店!$K:$K,通讯通路门店!$S:$S,$G776)</f>
        <v>0</v>
      </c>
      <c r="AQ776" s="83"/>
      <c r="AR776" s="99">
        <f>SUMIFS(通讯通路门店!$T:$T,通讯通路门店!$S:$S,$G776)</f>
        <v>0</v>
      </c>
      <c r="AS776" s="99">
        <f>SUMIFS(通讯通路门店!$U:$U,通讯通路门店!$S:$S,$G776)</f>
        <v>0</v>
      </c>
      <c r="AT776" s="99">
        <f>SUMIFS(通讯通路门店!$V:$V,通讯通路门店!$S:$S,$G776)</f>
        <v>0</v>
      </c>
      <c r="AU776" s="99">
        <f>SUMIFS(通讯通路门店!$W:$W,通讯通路门店!$S:$S,$G776)</f>
        <v>0</v>
      </c>
      <c r="AV776" s="99">
        <f>SUMIFS(通讯通路门店!$Z:$Z,通讯通路门店!$S:$S,$G776)</f>
        <v>0</v>
      </c>
      <c r="AW776" s="99">
        <f>SUMIFS(通讯通路门店!$AB:$AB,通讯通路门店!$S:$S,$G776)</f>
        <v>0</v>
      </c>
      <c r="AX776" s="99">
        <f>SUMIFS(通讯通路门店!$X:$X,通讯通路门店!$S:$S,$G776)</f>
        <v>0</v>
      </c>
      <c r="AY776" s="99">
        <f>SUMIFS(通讯通路门店!$Y:$Y,通讯通路门店!$S:$S,$G776)</f>
        <v>0</v>
      </c>
      <c r="AZ776" s="99">
        <f>SUMIFS(通讯通路门店!$AA:$AA,通讯通路门店!$S:$S,$G776)</f>
        <v>0</v>
      </c>
      <c r="BA776" s="99">
        <f t="shared" si="63"/>
        <v>0</v>
      </c>
      <c r="BB776" s="99">
        <f t="shared" si="64"/>
        <v>0</v>
      </c>
      <c r="BC776" s="99">
        <f>SUMIFS(通讯通路门店!$W:$W,通讯通路门店!$S:$S,$G776,通讯通路门店!$J:$J,"荣耀体验店")+SUMIFS(通讯通路门店!$W:$W,通讯通路门店!$S:$S,$G776,通讯通路门店!$J:$J,"荣耀授权专卖店")</f>
        <v>0</v>
      </c>
      <c r="BD776" s="99">
        <f>SUMIFS(通讯通路门店!$Z:$Z,通讯通路门店!$S:$S,$G776,通讯通路门店!$J:$J,"VIVO体验店")</f>
        <v>0</v>
      </c>
      <c r="BE776" s="99">
        <f>SUMIFS(通讯通路门店!$AB:$AB,通讯通路门店!$S:$S,$G776,通讯通路门店!$J:$J,"OPPO体验店")</f>
        <v>0</v>
      </c>
      <c r="BF776" s="99">
        <f>SUMIFS(通讯通路门店!$X:$X,通讯通路门店!$S:$S,$G776,通讯通路门店!$J:$J,"华为授权体验店")+SUMIFS(通讯通路门店!$AA:$AA,通讯通路门店!$S:$S,$G776,通讯通路门店!$J:$J,"华为堡垒店")</f>
        <v>0</v>
      </c>
      <c r="BG776" s="99">
        <f>SUMIFS(通讯通路门店!$Y:$Y,通讯通路门店!$S:$S,$G776,通讯通路门店!$J:$J,"小米体验店")</f>
        <v>0</v>
      </c>
      <c r="BH776" s="99">
        <f>SUMIFS(通讯通路门店!$AA:$AA,通讯通路门店!$S:$S,$G776,通讯通路门店!$J:$J,"苹果体验店")</f>
        <v>0</v>
      </c>
      <c r="BI776" s="99">
        <f>SUMIFS(通讯通路门店!$K:$K,通讯通路门店!$S:$S,$G776,通讯通路门店!$J:$J,"其他品牌专卖店")</f>
        <v>0</v>
      </c>
      <c r="BJ776" s="99">
        <f>SUMIFS(通讯通路门店!$AC:$AC,通讯通路门店!$S:$S,$G776)</f>
        <v>0</v>
      </c>
      <c r="BK776" s="99">
        <f>SUMIFS(通讯通路门店!$AD:$AD,通讯通路门店!$S:$S,$G776)</f>
        <v>0</v>
      </c>
      <c r="BL776" s="99">
        <f>SUMIFS(通讯通路门店!$AE:$AE,通讯通路门店!$S:$S,$G776)</f>
        <v>0</v>
      </c>
      <c r="BM776" s="99">
        <f>SUMIFS(通讯通路门店!$AF:$AF,通讯通路门店!$S:$S,$G776)</f>
        <v>0</v>
      </c>
      <c r="BN776" s="99">
        <f>SUMIFS(通讯通路门店!$AG:$AG,通讯通路门店!$S:$S,$G776)</f>
        <v>0</v>
      </c>
      <c r="BO776" s="99">
        <f>SUMIFS(通讯通路门店!$AH:$AH,通讯通路门店!$S:$S,$G776)</f>
        <v>0</v>
      </c>
      <c r="BP776" s="99">
        <f>SUMIFS(通讯通路门店!$AI:$AI,通讯通路门店!$S:$S,$G776)</f>
        <v>0</v>
      </c>
      <c r="BQ776" s="83"/>
    </row>
    <row r="777" spans="1:69">
      <c r="A777" s="99" t="str">
        <f>IFERROR(_xlfn.XLOOKUP($G777,通讯通路门店!$S$4:$S$993933,通讯通路门店!$A$4:$A$993933,0,0),"")</f>
        <v/>
      </c>
      <c r="B777" s="99" t="str">
        <f>IFERROR(_xlfn.XLOOKUP($G777,通讯通路门店!$S$4:$S$993933,通讯通路门店!$B$4:$B$993933,0,0),"")</f>
        <v/>
      </c>
      <c r="C777" s="99" t="str">
        <f>IFERROR(_xlfn.XLOOKUP($G777,通讯通路门店!$S$4:$S$993933,通讯通路门店!$C$4:$C$993933,0,0),"")</f>
        <v/>
      </c>
      <c r="D777" s="99" t="str">
        <f>IFERROR(_xlfn.XLOOKUP($G777,通讯通路门店!$S$4:$S$993933,通讯通路门店!$D$4:$D$993933,0,0),"")</f>
        <v/>
      </c>
      <c r="E777" s="83"/>
      <c r="F777" s="83"/>
      <c r="G777" s="101" t="e">
        <v>#N/A</v>
      </c>
      <c r="H777" s="102" t="str">
        <f>IFERROR(_xlfn.XLOOKUP($G777,通讯通路门店!$S$4:$S$993933,通讯通路门店!$R$4:$R$993933,0,0),"")</f>
        <v/>
      </c>
      <c r="I777" s="83"/>
      <c r="J777" s="83"/>
      <c r="K777" s="83"/>
      <c r="L777" s="83"/>
      <c r="M777" s="83"/>
      <c r="N777" s="83"/>
      <c r="O777" s="83"/>
      <c r="P777" s="83"/>
      <c r="Q777" s="83"/>
      <c r="R777" s="83"/>
      <c r="S777" s="83"/>
      <c r="T777" s="83"/>
      <c r="U777" s="99">
        <f>COUNTIF(通讯通路门店!$S:$S,$G777)</f>
        <v>0</v>
      </c>
      <c r="V777" s="99">
        <f>COUNTIFS(通讯通路门店!$S:$S,$G777,通讯通路门店!$J:$J,"综合卖场")</f>
        <v>0</v>
      </c>
      <c r="W777" s="99">
        <f>SUMIFS(通讯通路门店!$AJ:$AJ,通讯通路门店!$S:$S,通讯客户沙盘!$G777)</f>
        <v>0</v>
      </c>
      <c r="X777" s="99">
        <f t="shared" si="60"/>
        <v>0</v>
      </c>
      <c r="Y777" s="99">
        <f>COUNTIFS(通讯通路门店!$S:$S,$G777,通讯通路门店!$J:$J,"荣耀体验店")+COUNTIFS(通讯通路门店!$S:$S,$G777,通讯通路门店!$J:$J,"荣耀授权专卖店")</f>
        <v>0</v>
      </c>
      <c r="Z777" s="99">
        <f>COUNTIFS(通讯通路门店!$S:$S,$G777,通讯通路门店!$J:$J,"VIVO体验店")</f>
        <v>0</v>
      </c>
      <c r="AA777" s="99">
        <f>COUNTIFS(通讯通路门店!$S:$S,$G777,通讯通路门店!$J:$J,"OPPO体验店")</f>
        <v>0</v>
      </c>
      <c r="AB777" s="99">
        <f>COUNTIFS(通讯通路门店!$S:$S,$G777,通讯通路门店!$J:$J,"华为授权体验店")+COUNTIFS(通讯通路门店!$S:$S,$G777,通讯通路门店!$J:$J,"华为堡垒店")</f>
        <v>0</v>
      </c>
      <c r="AC777" s="99">
        <f>COUNTIFS(通讯通路门店!$S:$S,$G777,通讯通路门店!$J:$J,"小米体验店")</f>
        <v>0</v>
      </c>
      <c r="AD777" s="99">
        <f>COUNTIFS(通讯通路门店!$S:$S,$G777,通讯通路门店!$J:$J,"苹果体验店")</f>
        <v>0</v>
      </c>
      <c r="AE777" s="99">
        <f>COUNTIFS(通讯通路门店!$S:$S,$G777,通讯通路门店!$J:$J,"其他品牌专卖店")</f>
        <v>0</v>
      </c>
      <c r="AF777" s="99">
        <f>SUMIFS(通讯通路门店!$BI:$BI,通讯通路门店!$S:$S,$G777)</f>
        <v>0</v>
      </c>
      <c r="AG777" s="99">
        <f>SUMIFS(通讯通路门店!$BH:$BH,通讯通路门店!$S:$S,$G777)</f>
        <v>0</v>
      </c>
      <c r="AH777" s="99">
        <f t="shared" si="61"/>
        <v>0</v>
      </c>
      <c r="AI777" s="99">
        <f>SUMIFS(通讯通路门店!$BB:$BB,通讯通路门店!$S:$S,$G777)</f>
        <v>0</v>
      </c>
      <c r="AJ777" s="99">
        <f>SUMIFS(通讯通路门店!$BE:$BE,通讯通路门店!$S:$S,$G777)</f>
        <v>0</v>
      </c>
      <c r="AK777" s="99">
        <f>SUMIFS(通讯通路门店!$BG:$BG,通讯通路门店!$S:$S,$G777)</f>
        <v>0</v>
      </c>
      <c r="AL777" s="99">
        <f>SUMIFS(通讯通路门店!$BC:$BC,通讯通路门店!$S:$S,$G777)</f>
        <v>0</v>
      </c>
      <c r="AM777" s="99">
        <f>SUMIFS(通讯通路门店!$BD:$BD,通讯通路门店!$S:$S,$G777)</f>
        <v>0</v>
      </c>
      <c r="AN777" s="99">
        <f>SUMIFS(通讯通路门店!$BF:$BF,通讯通路门店!$S:$S,$G777)</f>
        <v>0</v>
      </c>
      <c r="AO777" s="99">
        <f t="shared" si="62"/>
        <v>0</v>
      </c>
      <c r="AP777" s="99">
        <f>SUMIFS(通讯通路门店!$K:$K,通讯通路门店!$S:$S,$G777)</f>
        <v>0</v>
      </c>
      <c r="AQ777" s="83"/>
      <c r="AR777" s="99">
        <f>SUMIFS(通讯通路门店!$T:$T,通讯通路门店!$S:$S,$G777)</f>
        <v>0</v>
      </c>
      <c r="AS777" s="99">
        <f>SUMIFS(通讯通路门店!$U:$U,通讯通路门店!$S:$S,$G777)</f>
        <v>0</v>
      </c>
      <c r="AT777" s="99">
        <f>SUMIFS(通讯通路门店!$V:$V,通讯通路门店!$S:$S,$G777)</f>
        <v>0</v>
      </c>
      <c r="AU777" s="99">
        <f>SUMIFS(通讯通路门店!$W:$W,通讯通路门店!$S:$S,$G777)</f>
        <v>0</v>
      </c>
      <c r="AV777" s="99">
        <f>SUMIFS(通讯通路门店!$Z:$Z,通讯通路门店!$S:$S,$G777)</f>
        <v>0</v>
      </c>
      <c r="AW777" s="99">
        <f>SUMIFS(通讯通路门店!$AB:$AB,通讯通路门店!$S:$S,$G777)</f>
        <v>0</v>
      </c>
      <c r="AX777" s="99">
        <f>SUMIFS(通讯通路门店!$X:$X,通讯通路门店!$S:$S,$G777)</f>
        <v>0</v>
      </c>
      <c r="AY777" s="99">
        <f>SUMIFS(通讯通路门店!$Y:$Y,通讯通路门店!$S:$S,$G777)</f>
        <v>0</v>
      </c>
      <c r="AZ777" s="99">
        <f>SUMIFS(通讯通路门店!$AA:$AA,通讯通路门店!$S:$S,$G777)</f>
        <v>0</v>
      </c>
      <c r="BA777" s="99">
        <f t="shared" si="63"/>
        <v>0</v>
      </c>
      <c r="BB777" s="99">
        <f t="shared" si="64"/>
        <v>0</v>
      </c>
      <c r="BC777" s="99">
        <f>SUMIFS(通讯通路门店!$W:$W,通讯通路门店!$S:$S,$G777,通讯通路门店!$J:$J,"荣耀体验店")+SUMIFS(通讯通路门店!$W:$W,通讯通路门店!$S:$S,$G777,通讯通路门店!$J:$J,"荣耀授权专卖店")</f>
        <v>0</v>
      </c>
      <c r="BD777" s="99">
        <f>SUMIFS(通讯通路门店!$Z:$Z,通讯通路门店!$S:$S,$G777,通讯通路门店!$J:$J,"VIVO体验店")</f>
        <v>0</v>
      </c>
      <c r="BE777" s="99">
        <f>SUMIFS(通讯通路门店!$AB:$AB,通讯通路门店!$S:$S,$G777,通讯通路门店!$J:$J,"OPPO体验店")</f>
        <v>0</v>
      </c>
      <c r="BF777" s="99">
        <f>SUMIFS(通讯通路门店!$X:$X,通讯通路门店!$S:$S,$G777,通讯通路门店!$J:$J,"华为授权体验店")+SUMIFS(通讯通路门店!$AA:$AA,通讯通路门店!$S:$S,$G777,通讯通路门店!$J:$J,"华为堡垒店")</f>
        <v>0</v>
      </c>
      <c r="BG777" s="99">
        <f>SUMIFS(通讯通路门店!$Y:$Y,通讯通路门店!$S:$S,$G777,通讯通路门店!$J:$J,"小米体验店")</f>
        <v>0</v>
      </c>
      <c r="BH777" s="99">
        <f>SUMIFS(通讯通路门店!$AA:$AA,通讯通路门店!$S:$S,$G777,通讯通路门店!$J:$J,"苹果体验店")</f>
        <v>0</v>
      </c>
      <c r="BI777" s="99">
        <f>SUMIFS(通讯通路门店!$K:$K,通讯通路门店!$S:$S,$G777,通讯通路门店!$J:$J,"其他品牌专卖店")</f>
        <v>0</v>
      </c>
      <c r="BJ777" s="99">
        <f>SUMIFS(通讯通路门店!$AC:$AC,通讯通路门店!$S:$S,$G777)</f>
        <v>0</v>
      </c>
      <c r="BK777" s="99">
        <f>SUMIFS(通讯通路门店!$AD:$AD,通讯通路门店!$S:$S,$G777)</f>
        <v>0</v>
      </c>
      <c r="BL777" s="99">
        <f>SUMIFS(通讯通路门店!$AE:$AE,通讯通路门店!$S:$S,$G777)</f>
        <v>0</v>
      </c>
      <c r="BM777" s="99">
        <f>SUMIFS(通讯通路门店!$AF:$AF,通讯通路门店!$S:$S,$G777)</f>
        <v>0</v>
      </c>
      <c r="BN777" s="99">
        <f>SUMIFS(通讯通路门店!$AG:$AG,通讯通路门店!$S:$S,$G777)</f>
        <v>0</v>
      </c>
      <c r="BO777" s="99">
        <f>SUMIFS(通讯通路门店!$AH:$AH,通讯通路门店!$S:$S,$G777)</f>
        <v>0</v>
      </c>
      <c r="BP777" s="99">
        <f>SUMIFS(通讯通路门店!$AI:$AI,通讯通路门店!$S:$S,$G777)</f>
        <v>0</v>
      </c>
      <c r="BQ777" s="83"/>
    </row>
    <row r="778" spans="1:69">
      <c r="A778" s="99" t="str">
        <f>IFERROR(_xlfn.XLOOKUP($G778,通讯通路门店!$S$4:$S$993933,通讯通路门店!$A$4:$A$993933,0,0),"")</f>
        <v/>
      </c>
      <c r="B778" s="99" t="str">
        <f>IFERROR(_xlfn.XLOOKUP($G778,通讯通路门店!$S$4:$S$993933,通讯通路门店!$B$4:$B$993933,0,0),"")</f>
        <v/>
      </c>
      <c r="C778" s="99" t="str">
        <f>IFERROR(_xlfn.XLOOKUP($G778,通讯通路门店!$S$4:$S$993933,通讯通路门店!$C$4:$C$993933,0,0),"")</f>
        <v/>
      </c>
      <c r="D778" s="99" t="str">
        <f>IFERROR(_xlfn.XLOOKUP($G778,通讯通路门店!$S$4:$S$993933,通讯通路门店!$D$4:$D$993933,0,0),"")</f>
        <v/>
      </c>
      <c r="E778" s="83"/>
      <c r="F778" s="83"/>
      <c r="G778" s="101" t="e">
        <v>#N/A</v>
      </c>
      <c r="H778" s="102" t="str">
        <f>IFERROR(_xlfn.XLOOKUP($G778,通讯通路门店!$S$4:$S$993933,通讯通路门店!$R$4:$R$993933,0,0),"")</f>
        <v/>
      </c>
      <c r="I778" s="83"/>
      <c r="J778" s="83"/>
      <c r="K778" s="83"/>
      <c r="L778" s="83"/>
      <c r="M778" s="83"/>
      <c r="N778" s="83"/>
      <c r="O778" s="83"/>
      <c r="P778" s="83"/>
      <c r="Q778" s="83"/>
      <c r="R778" s="83"/>
      <c r="S778" s="83"/>
      <c r="T778" s="83"/>
      <c r="U778" s="99">
        <f>COUNTIF(通讯通路门店!$S:$S,$G778)</f>
        <v>0</v>
      </c>
      <c r="V778" s="99">
        <f>COUNTIFS(通讯通路门店!$S:$S,$G778,通讯通路门店!$J:$J,"综合卖场")</f>
        <v>0</v>
      </c>
      <c r="W778" s="99">
        <f>SUMIFS(通讯通路门店!$AJ:$AJ,通讯通路门店!$S:$S,通讯客户沙盘!$G778)</f>
        <v>0</v>
      </c>
      <c r="X778" s="99">
        <f t="shared" si="60"/>
        <v>0</v>
      </c>
      <c r="Y778" s="99">
        <f>COUNTIFS(通讯通路门店!$S:$S,$G778,通讯通路门店!$J:$J,"荣耀体验店")+COUNTIFS(通讯通路门店!$S:$S,$G778,通讯通路门店!$J:$J,"荣耀授权专卖店")</f>
        <v>0</v>
      </c>
      <c r="Z778" s="99">
        <f>COUNTIFS(通讯通路门店!$S:$S,$G778,通讯通路门店!$J:$J,"VIVO体验店")</f>
        <v>0</v>
      </c>
      <c r="AA778" s="99">
        <f>COUNTIFS(通讯通路门店!$S:$S,$G778,通讯通路门店!$J:$J,"OPPO体验店")</f>
        <v>0</v>
      </c>
      <c r="AB778" s="99">
        <f>COUNTIFS(通讯通路门店!$S:$S,$G778,通讯通路门店!$J:$J,"华为授权体验店")+COUNTIFS(通讯通路门店!$S:$S,$G778,通讯通路门店!$J:$J,"华为堡垒店")</f>
        <v>0</v>
      </c>
      <c r="AC778" s="99">
        <f>COUNTIFS(通讯通路门店!$S:$S,$G778,通讯通路门店!$J:$J,"小米体验店")</f>
        <v>0</v>
      </c>
      <c r="AD778" s="99">
        <f>COUNTIFS(通讯通路门店!$S:$S,$G778,通讯通路门店!$J:$J,"苹果体验店")</f>
        <v>0</v>
      </c>
      <c r="AE778" s="99">
        <f>COUNTIFS(通讯通路门店!$S:$S,$G778,通讯通路门店!$J:$J,"其他品牌专卖店")</f>
        <v>0</v>
      </c>
      <c r="AF778" s="99">
        <f>SUMIFS(通讯通路门店!$BI:$BI,通讯通路门店!$S:$S,$G778)</f>
        <v>0</v>
      </c>
      <c r="AG778" s="99">
        <f>SUMIFS(通讯通路门店!$BH:$BH,通讯通路门店!$S:$S,$G778)</f>
        <v>0</v>
      </c>
      <c r="AH778" s="99">
        <f t="shared" si="61"/>
        <v>0</v>
      </c>
      <c r="AI778" s="99">
        <f>SUMIFS(通讯通路门店!$BB:$BB,通讯通路门店!$S:$S,$G778)</f>
        <v>0</v>
      </c>
      <c r="AJ778" s="99">
        <f>SUMIFS(通讯通路门店!$BE:$BE,通讯通路门店!$S:$S,$G778)</f>
        <v>0</v>
      </c>
      <c r="AK778" s="99">
        <f>SUMIFS(通讯通路门店!$BG:$BG,通讯通路门店!$S:$S,$G778)</f>
        <v>0</v>
      </c>
      <c r="AL778" s="99">
        <f>SUMIFS(通讯通路门店!$BC:$BC,通讯通路门店!$S:$S,$G778)</f>
        <v>0</v>
      </c>
      <c r="AM778" s="99">
        <f>SUMIFS(通讯通路门店!$BD:$BD,通讯通路门店!$S:$S,$G778)</f>
        <v>0</v>
      </c>
      <c r="AN778" s="99">
        <f>SUMIFS(通讯通路门店!$BF:$BF,通讯通路门店!$S:$S,$G778)</f>
        <v>0</v>
      </c>
      <c r="AO778" s="99">
        <f t="shared" si="62"/>
        <v>0</v>
      </c>
      <c r="AP778" s="99">
        <f>SUMIFS(通讯通路门店!$K:$K,通讯通路门店!$S:$S,$G778)</f>
        <v>0</v>
      </c>
      <c r="AQ778" s="83"/>
      <c r="AR778" s="99">
        <f>SUMIFS(通讯通路门店!$T:$T,通讯通路门店!$S:$S,$G778)</f>
        <v>0</v>
      </c>
      <c r="AS778" s="99">
        <f>SUMIFS(通讯通路门店!$U:$U,通讯通路门店!$S:$S,$G778)</f>
        <v>0</v>
      </c>
      <c r="AT778" s="99">
        <f>SUMIFS(通讯通路门店!$V:$V,通讯通路门店!$S:$S,$G778)</f>
        <v>0</v>
      </c>
      <c r="AU778" s="99">
        <f>SUMIFS(通讯通路门店!$W:$W,通讯通路门店!$S:$S,$G778)</f>
        <v>0</v>
      </c>
      <c r="AV778" s="99">
        <f>SUMIFS(通讯通路门店!$Z:$Z,通讯通路门店!$S:$S,$G778)</f>
        <v>0</v>
      </c>
      <c r="AW778" s="99">
        <f>SUMIFS(通讯通路门店!$AB:$AB,通讯通路门店!$S:$S,$G778)</f>
        <v>0</v>
      </c>
      <c r="AX778" s="99">
        <f>SUMIFS(通讯通路门店!$X:$X,通讯通路门店!$S:$S,$G778)</f>
        <v>0</v>
      </c>
      <c r="AY778" s="99">
        <f>SUMIFS(通讯通路门店!$Y:$Y,通讯通路门店!$S:$S,$G778)</f>
        <v>0</v>
      </c>
      <c r="AZ778" s="99">
        <f>SUMIFS(通讯通路门店!$AA:$AA,通讯通路门店!$S:$S,$G778)</f>
        <v>0</v>
      </c>
      <c r="BA778" s="99">
        <f t="shared" si="63"/>
        <v>0</v>
      </c>
      <c r="BB778" s="99">
        <f t="shared" si="64"/>
        <v>0</v>
      </c>
      <c r="BC778" s="99">
        <f>SUMIFS(通讯通路门店!$W:$W,通讯通路门店!$S:$S,$G778,通讯通路门店!$J:$J,"荣耀体验店")+SUMIFS(通讯通路门店!$W:$W,通讯通路门店!$S:$S,$G778,通讯通路门店!$J:$J,"荣耀授权专卖店")</f>
        <v>0</v>
      </c>
      <c r="BD778" s="99">
        <f>SUMIFS(通讯通路门店!$Z:$Z,通讯通路门店!$S:$S,$G778,通讯通路门店!$J:$J,"VIVO体验店")</f>
        <v>0</v>
      </c>
      <c r="BE778" s="99">
        <f>SUMIFS(通讯通路门店!$AB:$AB,通讯通路门店!$S:$S,$G778,通讯通路门店!$J:$J,"OPPO体验店")</f>
        <v>0</v>
      </c>
      <c r="BF778" s="99">
        <f>SUMIFS(通讯通路门店!$X:$X,通讯通路门店!$S:$S,$G778,通讯通路门店!$J:$J,"华为授权体验店")+SUMIFS(通讯通路门店!$AA:$AA,通讯通路门店!$S:$S,$G778,通讯通路门店!$J:$J,"华为堡垒店")</f>
        <v>0</v>
      </c>
      <c r="BG778" s="99">
        <f>SUMIFS(通讯通路门店!$Y:$Y,通讯通路门店!$S:$S,$G778,通讯通路门店!$J:$J,"小米体验店")</f>
        <v>0</v>
      </c>
      <c r="BH778" s="99">
        <f>SUMIFS(通讯通路门店!$AA:$AA,通讯通路门店!$S:$S,$G778,通讯通路门店!$J:$J,"苹果体验店")</f>
        <v>0</v>
      </c>
      <c r="BI778" s="99">
        <f>SUMIFS(通讯通路门店!$K:$K,通讯通路门店!$S:$S,$G778,通讯通路门店!$J:$J,"其他品牌专卖店")</f>
        <v>0</v>
      </c>
      <c r="BJ778" s="99">
        <f>SUMIFS(通讯通路门店!$AC:$AC,通讯通路门店!$S:$S,$G778)</f>
        <v>0</v>
      </c>
      <c r="BK778" s="99">
        <f>SUMIFS(通讯通路门店!$AD:$AD,通讯通路门店!$S:$S,$G778)</f>
        <v>0</v>
      </c>
      <c r="BL778" s="99">
        <f>SUMIFS(通讯通路门店!$AE:$AE,通讯通路门店!$S:$S,$G778)</f>
        <v>0</v>
      </c>
      <c r="BM778" s="99">
        <f>SUMIFS(通讯通路门店!$AF:$AF,通讯通路门店!$S:$S,$G778)</f>
        <v>0</v>
      </c>
      <c r="BN778" s="99">
        <f>SUMIFS(通讯通路门店!$AG:$AG,通讯通路门店!$S:$S,$G778)</f>
        <v>0</v>
      </c>
      <c r="BO778" s="99">
        <f>SUMIFS(通讯通路门店!$AH:$AH,通讯通路门店!$S:$S,$G778)</f>
        <v>0</v>
      </c>
      <c r="BP778" s="99">
        <f>SUMIFS(通讯通路门店!$AI:$AI,通讯通路门店!$S:$S,$G778)</f>
        <v>0</v>
      </c>
      <c r="BQ778" s="83"/>
    </row>
    <row r="779" spans="1:69">
      <c r="A779" s="99" t="str">
        <f>IFERROR(_xlfn.XLOOKUP($G779,通讯通路门店!$S$4:$S$993933,通讯通路门店!$A$4:$A$993933,0,0),"")</f>
        <v/>
      </c>
      <c r="B779" s="99" t="str">
        <f>IFERROR(_xlfn.XLOOKUP($G779,通讯通路门店!$S$4:$S$993933,通讯通路门店!$B$4:$B$993933,0,0),"")</f>
        <v/>
      </c>
      <c r="C779" s="99" t="str">
        <f>IFERROR(_xlfn.XLOOKUP($G779,通讯通路门店!$S$4:$S$993933,通讯通路门店!$C$4:$C$993933,0,0),"")</f>
        <v/>
      </c>
      <c r="D779" s="99" t="str">
        <f>IFERROR(_xlfn.XLOOKUP($G779,通讯通路门店!$S$4:$S$993933,通讯通路门店!$D$4:$D$993933,0,0),"")</f>
        <v/>
      </c>
      <c r="E779" s="83"/>
      <c r="F779" s="83"/>
      <c r="G779" s="101" t="e">
        <v>#N/A</v>
      </c>
      <c r="H779" s="102" t="str">
        <f>IFERROR(_xlfn.XLOOKUP($G779,通讯通路门店!$S$4:$S$993933,通讯通路门店!$R$4:$R$993933,0,0),"")</f>
        <v/>
      </c>
      <c r="I779" s="83"/>
      <c r="J779" s="83"/>
      <c r="K779" s="83"/>
      <c r="L779" s="83"/>
      <c r="M779" s="83"/>
      <c r="N779" s="83"/>
      <c r="O779" s="83"/>
      <c r="P779" s="83"/>
      <c r="Q779" s="83"/>
      <c r="R779" s="83"/>
      <c r="S779" s="83"/>
      <c r="T779" s="83"/>
      <c r="U779" s="99">
        <f>COUNTIF(通讯通路门店!$S:$S,$G779)</f>
        <v>0</v>
      </c>
      <c r="V779" s="99">
        <f>COUNTIFS(通讯通路门店!$S:$S,$G779,通讯通路门店!$J:$J,"综合卖场")</f>
        <v>0</v>
      </c>
      <c r="W779" s="99">
        <f>SUMIFS(通讯通路门店!$AJ:$AJ,通讯通路门店!$S:$S,通讯客户沙盘!$G779)</f>
        <v>0</v>
      </c>
      <c r="X779" s="99">
        <f t="shared" si="60"/>
        <v>0</v>
      </c>
      <c r="Y779" s="99">
        <f>COUNTIFS(通讯通路门店!$S:$S,$G779,通讯通路门店!$J:$J,"荣耀体验店")+COUNTIFS(通讯通路门店!$S:$S,$G779,通讯通路门店!$J:$J,"荣耀授权专卖店")</f>
        <v>0</v>
      </c>
      <c r="Z779" s="99">
        <f>COUNTIFS(通讯通路门店!$S:$S,$G779,通讯通路门店!$J:$J,"VIVO体验店")</f>
        <v>0</v>
      </c>
      <c r="AA779" s="99">
        <f>COUNTIFS(通讯通路门店!$S:$S,$G779,通讯通路门店!$J:$J,"OPPO体验店")</f>
        <v>0</v>
      </c>
      <c r="AB779" s="99">
        <f>COUNTIFS(通讯通路门店!$S:$S,$G779,通讯通路门店!$J:$J,"华为授权体验店")+COUNTIFS(通讯通路门店!$S:$S,$G779,通讯通路门店!$J:$J,"华为堡垒店")</f>
        <v>0</v>
      </c>
      <c r="AC779" s="99">
        <f>COUNTIFS(通讯通路门店!$S:$S,$G779,通讯通路门店!$J:$J,"小米体验店")</f>
        <v>0</v>
      </c>
      <c r="AD779" s="99">
        <f>COUNTIFS(通讯通路门店!$S:$S,$G779,通讯通路门店!$J:$J,"苹果体验店")</f>
        <v>0</v>
      </c>
      <c r="AE779" s="99">
        <f>COUNTIFS(通讯通路门店!$S:$S,$G779,通讯通路门店!$J:$J,"其他品牌专卖店")</f>
        <v>0</v>
      </c>
      <c r="AF779" s="99">
        <f>SUMIFS(通讯通路门店!$BI:$BI,通讯通路门店!$S:$S,$G779)</f>
        <v>0</v>
      </c>
      <c r="AG779" s="99">
        <f>SUMIFS(通讯通路门店!$BH:$BH,通讯通路门店!$S:$S,$G779)</f>
        <v>0</v>
      </c>
      <c r="AH779" s="99">
        <f t="shared" si="61"/>
        <v>0</v>
      </c>
      <c r="AI779" s="99">
        <f>SUMIFS(通讯通路门店!$BB:$BB,通讯通路门店!$S:$S,$G779)</f>
        <v>0</v>
      </c>
      <c r="AJ779" s="99">
        <f>SUMIFS(通讯通路门店!$BE:$BE,通讯通路门店!$S:$S,$G779)</f>
        <v>0</v>
      </c>
      <c r="AK779" s="99">
        <f>SUMIFS(通讯通路门店!$BG:$BG,通讯通路门店!$S:$S,$G779)</f>
        <v>0</v>
      </c>
      <c r="AL779" s="99">
        <f>SUMIFS(通讯通路门店!$BC:$BC,通讯通路门店!$S:$S,$G779)</f>
        <v>0</v>
      </c>
      <c r="AM779" s="99">
        <f>SUMIFS(通讯通路门店!$BD:$BD,通讯通路门店!$S:$S,$G779)</f>
        <v>0</v>
      </c>
      <c r="AN779" s="99">
        <f>SUMIFS(通讯通路门店!$BF:$BF,通讯通路门店!$S:$S,$G779)</f>
        <v>0</v>
      </c>
      <c r="AO779" s="99">
        <f t="shared" si="62"/>
        <v>0</v>
      </c>
      <c r="AP779" s="99">
        <f>SUMIFS(通讯通路门店!$K:$K,通讯通路门店!$S:$S,$G779)</f>
        <v>0</v>
      </c>
      <c r="AQ779" s="83"/>
      <c r="AR779" s="99">
        <f>SUMIFS(通讯通路门店!$T:$T,通讯通路门店!$S:$S,$G779)</f>
        <v>0</v>
      </c>
      <c r="AS779" s="99">
        <f>SUMIFS(通讯通路门店!$U:$U,通讯通路门店!$S:$S,$G779)</f>
        <v>0</v>
      </c>
      <c r="AT779" s="99">
        <f>SUMIFS(通讯通路门店!$V:$V,通讯通路门店!$S:$S,$G779)</f>
        <v>0</v>
      </c>
      <c r="AU779" s="99">
        <f>SUMIFS(通讯通路门店!$W:$W,通讯通路门店!$S:$S,$G779)</f>
        <v>0</v>
      </c>
      <c r="AV779" s="99">
        <f>SUMIFS(通讯通路门店!$Z:$Z,通讯通路门店!$S:$S,$G779)</f>
        <v>0</v>
      </c>
      <c r="AW779" s="99">
        <f>SUMIFS(通讯通路门店!$AB:$AB,通讯通路门店!$S:$S,$G779)</f>
        <v>0</v>
      </c>
      <c r="AX779" s="99">
        <f>SUMIFS(通讯通路门店!$X:$X,通讯通路门店!$S:$S,$G779)</f>
        <v>0</v>
      </c>
      <c r="AY779" s="99">
        <f>SUMIFS(通讯通路门店!$Y:$Y,通讯通路门店!$S:$S,$G779)</f>
        <v>0</v>
      </c>
      <c r="AZ779" s="99">
        <f>SUMIFS(通讯通路门店!$AA:$AA,通讯通路门店!$S:$S,$G779)</f>
        <v>0</v>
      </c>
      <c r="BA779" s="99">
        <f t="shared" si="63"/>
        <v>0</v>
      </c>
      <c r="BB779" s="99">
        <f t="shared" si="64"/>
        <v>0</v>
      </c>
      <c r="BC779" s="99">
        <f>SUMIFS(通讯通路门店!$W:$W,通讯通路门店!$S:$S,$G779,通讯通路门店!$J:$J,"荣耀体验店")+SUMIFS(通讯通路门店!$W:$W,通讯通路门店!$S:$S,$G779,通讯通路门店!$J:$J,"荣耀授权专卖店")</f>
        <v>0</v>
      </c>
      <c r="BD779" s="99">
        <f>SUMIFS(通讯通路门店!$Z:$Z,通讯通路门店!$S:$S,$G779,通讯通路门店!$J:$J,"VIVO体验店")</f>
        <v>0</v>
      </c>
      <c r="BE779" s="99">
        <f>SUMIFS(通讯通路门店!$AB:$AB,通讯通路门店!$S:$S,$G779,通讯通路门店!$J:$J,"OPPO体验店")</f>
        <v>0</v>
      </c>
      <c r="BF779" s="99">
        <f>SUMIFS(通讯通路门店!$X:$X,通讯通路门店!$S:$S,$G779,通讯通路门店!$J:$J,"华为授权体验店")+SUMIFS(通讯通路门店!$AA:$AA,通讯通路门店!$S:$S,$G779,通讯通路门店!$J:$J,"华为堡垒店")</f>
        <v>0</v>
      </c>
      <c r="BG779" s="99">
        <f>SUMIFS(通讯通路门店!$Y:$Y,通讯通路门店!$S:$S,$G779,通讯通路门店!$J:$J,"小米体验店")</f>
        <v>0</v>
      </c>
      <c r="BH779" s="99">
        <f>SUMIFS(通讯通路门店!$AA:$AA,通讯通路门店!$S:$S,$G779,通讯通路门店!$J:$J,"苹果体验店")</f>
        <v>0</v>
      </c>
      <c r="BI779" s="99">
        <f>SUMIFS(通讯通路门店!$K:$K,通讯通路门店!$S:$S,$G779,通讯通路门店!$J:$J,"其他品牌专卖店")</f>
        <v>0</v>
      </c>
      <c r="BJ779" s="99">
        <f>SUMIFS(通讯通路门店!$AC:$AC,通讯通路门店!$S:$S,$G779)</f>
        <v>0</v>
      </c>
      <c r="BK779" s="99">
        <f>SUMIFS(通讯通路门店!$AD:$AD,通讯通路门店!$S:$S,$G779)</f>
        <v>0</v>
      </c>
      <c r="BL779" s="99">
        <f>SUMIFS(通讯通路门店!$AE:$AE,通讯通路门店!$S:$S,$G779)</f>
        <v>0</v>
      </c>
      <c r="BM779" s="99">
        <f>SUMIFS(通讯通路门店!$AF:$AF,通讯通路门店!$S:$S,$G779)</f>
        <v>0</v>
      </c>
      <c r="BN779" s="99">
        <f>SUMIFS(通讯通路门店!$AG:$AG,通讯通路门店!$S:$S,$G779)</f>
        <v>0</v>
      </c>
      <c r="BO779" s="99">
        <f>SUMIFS(通讯通路门店!$AH:$AH,通讯通路门店!$S:$S,$G779)</f>
        <v>0</v>
      </c>
      <c r="BP779" s="99">
        <f>SUMIFS(通讯通路门店!$AI:$AI,通讯通路门店!$S:$S,$G779)</f>
        <v>0</v>
      </c>
      <c r="BQ779" s="83"/>
    </row>
    <row r="780" spans="1:69">
      <c r="A780" s="99" t="str">
        <f>IFERROR(_xlfn.XLOOKUP($G780,通讯通路门店!$S$4:$S$993933,通讯通路门店!$A$4:$A$993933,0,0),"")</f>
        <v/>
      </c>
      <c r="B780" s="99" t="str">
        <f>IFERROR(_xlfn.XLOOKUP($G780,通讯通路门店!$S$4:$S$993933,通讯通路门店!$B$4:$B$993933,0,0),"")</f>
        <v/>
      </c>
      <c r="C780" s="99" t="str">
        <f>IFERROR(_xlfn.XLOOKUP($G780,通讯通路门店!$S$4:$S$993933,通讯通路门店!$C$4:$C$993933,0,0),"")</f>
        <v/>
      </c>
      <c r="D780" s="99" t="str">
        <f>IFERROR(_xlfn.XLOOKUP($G780,通讯通路门店!$S$4:$S$993933,通讯通路门店!$D$4:$D$993933,0,0),"")</f>
        <v/>
      </c>
      <c r="E780" s="83"/>
      <c r="F780" s="83"/>
      <c r="G780" s="101" t="e">
        <v>#N/A</v>
      </c>
      <c r="H780" s="102" t="str">
        <f>IFERROR(_xlfn.XLOOKUP($G780,通讯通路门店!$S$4:$S$993933,通讯通路门店!$R$4:$R$993933,0,0),"")</f>
        <v/>
      </c>
      <c r="I780" s="83"/>
      <c r="J780" s="83"/>
      <c r="K780" s="83"/>
      <c r="L780" s="83"/>
      <c r="M780" s="83"/>
      <c r="N780" s="83"/>
      <c r="O780" s="83"/>
      <c r="P780" s="83"/>
      <c r="Q780" s="83"/>
      <c r="R780" s="83"/>
      <c r="S780" s="83"/>
      <c r="T780" s="83"/>
      <c r="U780" s="99">
        <f>COUNTIF(通讯通路门店!$S:$S,$G780)</f>
        <v>0</v>
      </c>
      <c r="V780" s="99">
        <f>COUNTIFS(通讯通路门店!$S:$S,$G780,通讯通路门店!$J:$J,"综合卖场")</f>
        <v>0</v>
      </c>
      <c r="W780" s="99">
        <f>SUMIFS(通讯通路门店!$AJ:$AJ,通讯通路门店!$S:$S,通讯客户沙盘!$G780)</f>
        <v>0</v>
      </c>
      <c r="X780" s="99">
        <f t="shared" si="60"/>
        <v>0</v>
      </c>
      <c r="Y780" s="99">
        <f>COUNTIFS(通讯通路门店!$S:$S,$G780,通讯通路门店!$J:$J,"荣耀体验店")+COUNTIFS(通讯通路门店!$S:$S,$G780,通讯通路门店!$J:$J,"荣耀授权专卖店")</f>
        <v>0</v>
      </c>
      <c r="Z780" s="99">
        <f>COUNTIFS(通讯通路门店!$S:$S,$G780,通讯通路门店!$J:$J,"VIVO体验店")</f>
        <v>0</v>
      </c>
      <c r="AA780" s="99">
        <f>COUNTIFS(通讯通路门店!$S:$S,$G780,通讯通路门店!$J:$J,"OPPO体验店")</f>
        <v>0</v>
      </c>
      <c r="AB780" s="99">
        <f>COUNTIFS(通讯通路门店!$S:$S,$G780,通讯通路门店!$J:$J,"华为授权体验店")+COUNTIFS(通讯通路门店!$S:$S,$G780,通讯通路门店!$J:$J,"华为堡垒店")</f>
        <v>0</v>
      </c>
      <c r="AC780" s="99">
        <f>COUNTIFS(通讯通路门店!$S:$S,$G780,通讯通路门店!$J:$J,"小米体验店")</f>
        <v>0</v>
      </c>
      <c r="AD780" s="99">
        <f>COUNTIFS(通讯通路门店!$S:$S,$G780,通讯通路门店!$J:$J,"苹果体验店")</f>
        <v>0</v>
      </c>
      <c r="AE780" s="99">
        <f>COUNTIFS(通讯通路门店!$S:$S,$G780,通讯通路门店!$J:$J,"其他品牌专卖店")</f>
        <v>0</v>
      </c>
      <c r="AF780" s="99">
        <f>SUMIFS(通讯通路门店!$BI:$BI,通讯通路门店!$S:$S,$G780)</f>
        <v>0</v>
      </c>
      <c r="AG780" s="99">
        <f>SUMIFS(通讯通路门店!$BH:$BH,通讯通路门店!$S:$S,$G780)</f>
        <v>0</v>
      </c>
      <c r="AH780" s="99">
        <f t="shared" si="61"/>
        <v>0</v>
      </c>
      <c r="AI780" s="99">
        <f>SUMIFS(通讯通路门店!$BB:$BB,通讯通路门店!$S:$S,$G780)</f>
        <v>0</v>
      </c>
      <c r="AJ780" s="99">
        <f>SUMIFS(通讯通路门店!$BE:$BE,通讯通路门店!$S:$S,$G780)</f>
        <v>0</v>
      </c>
      <c r="AK780" s="99">
        <f>SUMIFS(通讯通路门店!$BG:$BG,通讯通路门店!$S:$S,$G780)</f>
        <v>0</v>
      </c>
      <c r="AL780" s="99">
        <f>SUMIFS(通讯通路门店!$BC:$BC,通讯通路门店!$S:$S,$G780)</f>
        <v>0</v>
      </c>
      <c r="AM780" s="99">
        <f>SUMIFS(通讯通路门店!$BD:$BD,通讯通路门店!$S:$S,$G780)</f>
        <v>0</v>
      </c>
      <c r="AN780" s="99">
        <f>SUMIFS(通讯通路门店!$BF:$BF,通讯通路门店!$S:$S,$G780)</f>
        <v>0</v>
      </c>
      <c r="AO780" s="99">
        <f t="shared" si="62"/>
        <v>0</v>
      </c>
      <c r="AP780" s="99">
        <f>SUMIFS(通讯通路门店!$K:$K,通讯通路门店!$S:$S,$G780)</f>
        <v>0</v>
      </c>
      <c r="AQ780" s="83"/>
      <c r="AR780" s="99">
        <f>SUMIFS(通讯通路门店!$T:$T,通讯通路门店!$S:$S,$G780)</f>
        <v>0</v>
      </c>
      <c r="AS780" s="99">
        <f>SUMIFS(通讯通路门店!$U:$U,通讯通路门店!$S:$S,$G780)</f>
        <v>0</v>
      </c>
      <c r="AT780" s="99">
        <f>SUMIFS(通讯通路门店!$V:$V,通讯通路门店!$S:$S,$G780)</f>
        <v>0</v>
      </c>
      <c r="AU780" s="99">
        <f>SUMIFS(通讯通路门店!$W:$W,通讯通路门店!$S:$S,$G780)</f>
        <v>0</v>
      </c>
      <c r="AV780" s="99">
        <f>SUMIFS(通讯通路门店!$Z:$Z,通讯通路门店!$S:$S,$G780)</f>
        <v>0</v>
      </c>
      <c r="AW780" s="99">
        <f>SUMIFS(通讯通路门店!$AB:$AB,通讯通路门店!$S:$S,$G780)</f>
        <v>0</v>
      </c>
      <c r="AX780" s="99">
        <f>SUMIFS(通讯通路门店!$X:$X,通讯通路门店!$S:$S,$G780)</f>
        <v>0</v>
      </c>
      <c r="AY780" s="99">
        <f>SUMIFS(通讯通路门店!$Y:$Y,通讯通路门店!$S:$S,$G780)</f>
        <v>0</v>
      </c>
      <c r="AZ780" s="99">
        <f>SUMIFS(通讯通路门店!$AA:$AA,通讯通路门店!$S:$S,$G780)</f>
        <v>0</v>
      </c>
      <c r="BA780" s="99">
        <f t="shared" si="63"/>
        <v>0</v>
      </c>
      <c r="BB780" s="99">
        <f t="shared" si="64"/>
        <v>0</v>
      </c>
      <c r="BC780" s="99">
        <f>SUMIFS(通讯通路门店!$W:$W,通讯通路门店!$S:$S,$G780,通讯通路门店!$J:$J,"荣耀体验店")+SUMIFS(通讯通路门店!$W:$W,通讯通路门店!$S:$S,$G780,通讯通路门店!$J:$J,"荣耀授权专卖店")</f>
        <v>0</v>
      </c>
      <c r="BD780" s="99">
        <f>SUMIFS(通讯通路门店!$Z:$Z,通讯通路门店!$S:$S,$G780,通讯通路门店!$J:$J,"VIVO体验店")</f>
        <v>0</v>
      </c>
      <c r="BE780" s="99">
        <f>SUMIFS(通讯通路门店!$AB:$AB,通讯通路门店!$S:$S,$G780,通讯通路门店!$J:$J,"OPPO体验店")</f>
        <v>0</v>
      </c>
      <c r="BF780" s="99">
        <f>SUMIFS(通讯通路门店!$X:$X,通讯通路门店!$S:$S,$G780,通讯通路门店!$J:$J,"华为授权体验店")+SUMIFS(通讯通路门店!$AA:$AA,通讯通路门店!$S:$S,$G780,通讯通路门店!$J:$J,"华为堡垒店")</f>
        <v>0</v>
      </c>
      <c r="BG780" s="99">
        <f>SUMIFS(通讯通路门店!$Y:$Y,通讯通路门店!$S:$S,$G780,通讯通路门店!$J:$J,"小米体验店")</f>
        <v>0</v>
      </c>
      <c r="BH780" s="99">
        <f>SUMIFS(通讯通路门店!$AA:$AA,通讯通路门店!$S:$S,$G780,通讯通路门店!$J:$J,"苹果体验店")</f>
        <v>0</v>
      </c>
      <c r="BI780" s="99">
        <f>SUMIFS(通讯通路门店!$K:$K,通讯通路门店!$S:$S,$G780,通讯通路门店!$J:$J,"其他品牌专卖店")</f>
        <v>0</v>
      </c>
      <c r="BJ780" s="99">
        <f>SUMIFS(通讯通路门店!$AC:$AC,通讯通路门店!$S:$S,$G780)</f>
        <v>0</v>
      </c>
      <c r="BK780" s="99">
        <f>SUMIFS(通讯通路门店!$AD:$AD,通讯通路门店!$S:$S,$G780)</f>
        <v>0</v>
      </c>
      <c r="BL780" s="99">
        <f>SUMIFS(通讯通路门店!$AE:$AE,通讯通路门店!$S:$S,$G780)</f>
        <v>0</v>
      </c>
      <c r="BM780" s="99">
        <f>SUMIFS(通讯通路门店!$AF:$AF,通讯通路门店!$S:$S,$G780)</f>
        <v>0</v>
      </c>
      <c r="BN780" s="99">
        <f>SUMIFS(通讯通路门店!$AG:$AG,通讯通路门店!$S:$S,$G780)</f>
        <v>0</v>
      </c>
      <c r="BO780" s="99">
        <f>SUMIFS(通讯通路门店!$AH:$AH,通讯通路门店!$S:$S,$G780)</f>
        <v>0</v>
      </c>
      <c r="BP780" s="99">
        <f>SUMIFS(通讯通路门店!$AI:$AI,通讯通路门店!$S:$S,$G780)</f>
        <v>0</v>
      </c>
      <c r="BQ780" s="83"/>
    </row>
    <row r="781" spans="1:69">
      <c r="A781" s="99" t="str">
        <f>IFERROR(_xlfn.XLOOKUP($G781,通讯通路门店!$S$4:$S$993933,通讯通路门店!$A$4:$A$993933,0,0),"")</f>
        <v/>
      </c>
      <c r="B781" s="99" t="str">
        <f>IFERROR(_xlfn.XLOOKUP($G781,通讯通路门店!$S$4:$S$993933,通讯通路门店!$B$4:$B$993933,0,0),"")</f>
        <v/>
      </c>
      <c r="C781" s="99" t="str">
        <f>IFERROR(_xlfn.XLOOKUP($G781,通讯通路门店!$S$4:$S$993933,通讯通路门店!$C$4:$C$993933,0,0),"")</f>
        <v/>
      </c>
      <c r="D781" s="99" t="str">
        <f>IFERROR(_xlfn.XLOOKUP($G781,通讯通路门店!$S$4:$S$993933,通讯通路门店!$D$4:$D$993933,0,0),"")</f>
        <v/>
      </c>
      <c r="E781" s="83"/>
      <c r="F781" s="83"/>
      <c r="G781" s="101" t="e">
        <v>#N/A</v>
      </c>
      <c r="H781" s="102" t="str">
        <f>IFERROR(_xlfn.XLOOKUP($G781,通讯通路门店!$S$4:$S$993933,通讯通路门店!$R$4:$R$993933,0,0),"")</f>
        <v/>
      </c>
      <c r="I781" s="83"/>
      <c r="J781" s="83"/>
      <c r="K781" s="83"/>
      <c r="L781" s="83"/>
      <c r="M781" s="83"/>
      <c r="N781" s="83"/>
      <c r="O781" s="83"/>
      <c r="P781" s="83"/>
      <c r="Q781" s="83"/>
      <c r="R781" s="83"/>
      <c r="S781" s="83"/>
      <c r="T781" s="83"/>
      <c r="U781" s="99">
        <f>COUNTIF(通讯通路门店!$S:$S,$G781)</f>
        <v>0</v>
      </c>
      <c r="V781" s="99">
        <f>COUNTIFS(通讯通路门店!$S:$S,$G781,通讯通路门店!$J:$J,"综合卖场")</f>
        <v>0</v>
      </c>
      <c r="W781" s="99">
        <f>SUMIFS(通讯通路门店!$AJ:$AJ,通讯通路门店!$S:$S,通讯客户沙盘!$G781)</f>
        <v>0</v>
      </c>
      <c r="X781" s="99">
        <f t="shared" si="60"/>
        <v>0</v>
      </c>
      <c r="Y781" s="99">
        <f>COUNTIFS(通讯通路门店!$S:$S,$G781,通讯通路门店!$J:$J,"荣耀体验店")+COUNTIFS(通讯通路门店!$S:$S,$G781,通讯通路门店!$J:$J,"荣耀授权专卖店")</f>
        <v>0</v>
      </c>
      <c r="Z781" s="99">
        <f>COUNTIFS(通讯通路门店!$S:$S,$G781,通讯通路门店!$J:$J,"VIVO体验店")</f>
        <v>0</v>
      </c>
      <c r="AA781" s="99">
        <f>COUNTIFS(通讯通路门店!$S:$S,$G781,通讯通路门店!$J:$J,"OPPO体验店")</f>
        <v>0</v>
      </c>
      <c r="AB781" s="99">
        <f>COUNTIFS(通讯通路门店!$S:$S,$G781,通讯通路门店!$J:$J,"华为授权体验店")+COUNTIFS(通讯通路门店!$S:$S,$G781,通讯通路门店!$J:$J,"华为堡垒店")</f>
        <v>0</v>
      </c>
      <c r="AC781" s="99">
        <f>COUNTIFS(通讯通路门店!$S:$S,$G781,通讯通路门店!$J:$J,"小米体验店")</f>
        <v>0</v>
      </c>
      <c r="AD781" s="99">
        <f>COUNTIFS(通讯通路门店!$S:$S,$G781,通讯通路门店!$J:$J,"苹果体验店")</f>
        <v>0</v>
      </c>
      <c r="AE781" s="99">
        <f>COUNTIFS(通讯通路门店!$S:$S,$G781,通讯通路门店!$J:$J,"其他品牌专卖店")</f>
        <v>0</v>
      </c>
      <c r="AF781" s="99">
        <f>SUMIFS(通讯通路门店!$BI:$BI,通讯通路门店!$S:$S,$G781)</f>
        <v>0</v>
      </c>
      <c r="AG781" s="99">
        <f>SUMIFS(通讯通路门店!$BH:$BH,通讯通路门店!$S:$S,$G781)</f>
        <v>0</v>
      </c>
      <c r="AH781" s="99">
        <f t="shared" si="61"/>
        <v>0</v>
      </c>
      <c r="AI781" s="99">
        <f>SUMIFS(通讯通路门店!$BB:$BB,通讯通路门店!$S:$S,$G781)</f>
        <v>0</v>
      </c>
      <c r="AJ781" s="99">
        <f>SUMIFS(通讯通路门店!$BE:$BE,通讯通路门店!$S:$S,$G781)</f>
        <v>0</v>
      </c>
      <c r="AK781" s="99">
        <f>SUMIFS(通讯通路门店!$BG:$BG,通讯通路门店!$S:$S,$G781)</f>
        <v>0</v>
      </c>
      <c r="AL781" s="99">
        <f>SUMIFS(通讯通路门店!$BC:$BC,通讯通路门店!$S:$S,$G781)</f>
        <v>0</v>
      </c>
      <c r="AM781" s="99">
        <f>SUMIFS(通讯通路门店!$BD:$BD,通讯通路门店!$S:$S,$G781)</f>
        <v>0</v>
      </c>
      <c r="AN781" s="99">
        <f>SUMIFS(通讯通路门店!$BF:$BF,通讯通路门店!$S:$S,$G781)</f>
        <v>0</v>
      </c>
      <c r="AO781" s="99">
        <f t="shared" si="62"/>
        <v>0</v>
      </c>
      <c r="AP781" s="99">
        <f>SUMIFS(通讯通路门店!$K:$K,通讯通路门店!$S:$S,$G781)</f>
        <v>0</v>
      </c>
      <c r="AQ781" s="83"/>
      <c r="AR781" s="99">
        <f>SUMIFS(通讯通路门店!$T:$T,通讯通路门店!$S:$S,$G781)</f>
        <v>0</v>
      </c>
      <c r="AS781" s="99">
        <f>SUMIFS(通讯通路门店!$U:$U,通讯通路门店!$S:$S,$G781)</f>
        <v>0</v>
      </c>
      <c r="AT781" s="99">
        <f>SUMIFS(通讯通路门店!$V:$V,通讯通路门店!$S:$S,$G781)</f>
        <v>0</v>
      </c>
      <c r="AU781" s="99">
        <f>SUMIFS(通讯通路门店!$W:$W,通讯通路门店!$S:$S,$G781)</f>
        <v>0</v>
      </c>
      <c r="AV781" s="99">
        <f>SUMIFS(通讯通路门店!$Z:$Z,通讯通路门店!$S:$S,$G781)</f>
        <v>0</v>
      </c>
      <c r="AW781" s="99">
        <f>SUMIFS(通讯通路门店!$AB:$AB,通讯通路门店!$S:$S,$G781)</f>
        <v>0</v>
      </c>
      <c r="AX781" s="99">
        <f>SUMIFS(通讯通路门店!$X:$X,通讯通路门店!$S:$S,$G781)</f>
        <v>0</v>
      </c>
      <c r="AY781" s="99">
        <f>SUMIFS(通讯通路门店!$Y:$Y,通讯通路门店!$S:$S,$G781)</f>
        <v>0</v>
      </c>
      <c r="AZ781" s="99">
        <f>SUMIFS(通讯通路门店!$AA:$AA,通讯通路门店!$S:$S,$G781)</f>
        <v>0</v>
      </c>
      <c r="BA781" s="99">
        <f t="shared" si="63"/>
        <v>0</v>
      </c>
      <c r="BB781" s="99">
        <f t="shared" si="64"/>
        <v>0</v>
      </c>
      <c r="BC781" s="99">
        <f>SUMIFS(通讯通路门店!$W:$W,通讯通路门店!$S:$S,$G781,通讯通路门店!$J:$J,"荣耀体验店")+SUMIFS(通讯通路门店!$W:$W,通讯通路门店!$S:$S,$G781,通讯通路门店!$J:$J,"荣耀授权专卖店")</f>
        <v>0</v>
      </c>
      <c r="BD781" s="99">
        <f>SUMIFS(通讯通路门店!$Z:$Z,通讯通路门店!$S:$S,$G781,通讯通路门店!$J:$J,"VIVO体验店")</f>
        <v>0</v>
      </c>
      <c r="BE781" s="99">
        <f>SUMIFS(通讯通路门店!$AB:$AB,通讯通路门店!$S:$S,$G781,通讯通路门店!$J:$J,"OPPO体验店")</f>
        <v>0</v>
      </c>
      <c r="BF781" s="99">
        <f>SUMIFS(通讯通路门店!$X:$X,通讯通路门店!$S:$S,$G781,通讯通路门店!$J:$J,"华为授权体验店")+SUMIFS(通讯通路门店!$AA:$AA,通讯通路门店!$S:$S,$G781,通讯通路门店!$J:$J,"华为堡垒店")</f>
        <v>0</v>
      </c>
      <c r="BG781" s="99">
        <f>SUMIFS(通讯通路门店!$Y:$Y,通讯通路门店!$S:$S,$G781,通讯通路门店!$J:$J,"小米体验店")</f>
        <v>0</v>
      </c>
      <c r="BH781" s="99">
        <f>SUMIFS(通讯通路门店!$AA:$AA,通讯通路门店!$S:$S,$G781,通讯通路门店!$J:$J,"苹果体验店")</f>
        <v>0</v>
      </c>
      <c r="BI781" s="99">
        <f>SUMIFS(通讯通路门店!$K:$K,通讯通路门店!$S:$S,$G781,通讯通路门店!$J:$J,"其他品牌专卖店")</f>
        <v>0</v>
      </c>
      <c r="BJ781" s="99">
        <f>SUMIFS(通讯通路门店!$AC:$AC,通讯通路门店!$S:$S,$G781)</f>
        <v>0</v>
      </c>
      <c r="BK781" s="99">
        <f>SUMIFS(通讯通路门店!$AD:$AD,通讯通路门店!$S:$S,$G781)</f>
        <v>0</v>
      </c>
      <c r="BL781" s="99">
        <f>SUMIFS(通讯通路门店!$AE:$AE,通讯通路门店!$S:$S,$G781)</f>
        <v>0</v>
      </c>
      <c r="BM781" s="99">
        <f>SUMIFS(通讯通路门店!$AF:$AF,通讯通路门店!$S:$S,$G781)</f>
        <v>0</v>
      </c>
      <c r="BN781" s="99">
        <f>SUMIFS(通讯通路门店!$AG:$AG,通讯通路门店!$S:$S,$G781)</f>
        <v>0</v>
      </c>
      <c r="BO781" s="99">
        <f>SUMIFS(通讯通路门店!$AH:$AH,通讯通路门店!$S:$S,$G781)</f>
        <v>0</v>
      </c>
      <c r="BP781" s="99">
        <f>SUMIFS(通讯通路门店!$AI:$AI,通讯通路门店!$S:$S,$G781)</f>
        <v>0</v>
      </c>
      <c r="BQ781" s="83"/>
    </row>
    <row r="782" spans="1:69">
      <c r="A782" s="99" t="str">
        <f>IFERROR(_xlfn.XLOOKUP($G782,通讯通路门店!$S$4:$S$993933,通讯通路门店!$A$4:$A$993933,0,0),"")</f>
        <v/>
      </c>
      <c r="B782" s="99" t="str">
        <f>IFERROR(_xlfn.XLOOKUP($G782,通讯通路门店!$S$4:$S$993933,通讯通路门店!$B$4:$B$993933,0,0),"")</f>
        <v/>
      </c>
      <c r="C782" s="99" t="str">
        <f>IFERROR(_xlfn.XLOOKUP($G782,通讯通路门店!$S$4:$S$993933,通讯通路门店!$C$4:$C$993933,0,0),"")</f>
        <v/>
      </c>
      <c r="D782" s="99" t="str">
        <f>IFERROR(_xlfn.XLOOKUP($G782,通讯通路门店!$S$4:$S$993933,通讯通路门店!$D$4:$D$993933,0,0),"")</f>
        <v/>
      </c>
      <c r="E782" s="83"/>
      <c r="F782" s="83"/>
      <c r="G782" s="101" t="e">
        <v>#N/A</v>
      </c>
      <c r="H782" s="102" t="str">
        <f>IFERROR(_xlfn.XLOOKUP($G782,通讯通路门店!$S$4:$S$993933,通讯通路门店!$R$4:$R$993933,0,0),"")</f>
        <v/>
      </c>
      <c r="I782" s="83"/>
      <c r="J782" s="83"/>
      <c r="K782" s="83"/>
      <c r="L782" s="83"/>
      <c r="M782" s="83"/>
      <c r="N782" s="83"/>
      <c r="O782" s="83"/>
      <c r="P782" s="83"/>
      <c r="Q782" s="83"/>
      <c r="R782" s="83"/>
      <c r="S782" s="83"/>
      <c r="T782" s="83"/>
      <c r="U782" s="99">
        <f>COUNTIF(通讯通路门店!$S:$S,$G782)</f>
        <v>0</v>
      </c>
      <c r="V782" s="99">
        <f>COUNTIFS(通讯通路门店!$S:$S,$G782,通讯通路门店!$J:$J,"综合卖场")</f>
        <v>0</v>
      </c>
      <c r="W782" s="99">
        <f>SUMIFS(通讯通路门店!$AJ:$AJ,通讯通路门店!$S:$S,通讯客户沙盘!$G782)</f>
        <v>0</v>
      </c>
      <c r="X782" s="99">
        <f t="shared" si="60"/>
        <v>0</v>
      </c>
      <c r="Y782" s="99">
        <f>COUNTIFS(通讯通路门店!$S:$S,$G782,通讯通路门店!$J:$J,"荣耀体验店")+COUNTIFS(通讯通路门店!$S:$S,$G782,通讯通路门店!$J:$J,"荣耀授权专卖店")</f>
        <v>0</v>
      </c>
      <c r="Z782" s="99">
        <f>COUNTIFS(通讯通路门店!$S:$S,$G782,通讯通路门店!$J:$J,"VIVO体验店")</f>
        <v>0</v>
      </c>
      <c r="AA782" s="99">
        <f>COUNTIFS(通讯通路门店!$S:$S,$G782,通讯通路门店!$J:$J,"OPPO体验店")</f>
        <v>0</v>
      </c>
      <c r="AB782" s="99">
        <f>COUNTIFS(通讯通路门店!$S:$S,$G782,通讯通路门店!$J:$J,"华为授权体验店")+COUNTIFS(通讯通路门店!$S:$S,$G782,通讯通路门店!$J:$J,"华为堡垒店")</f>
        <v>0</v>
      </c>
      <c r="AC782" s="99">
        <f>COUNTIFS(通讯通路门店!$S:$S,$G782,通讯通路门店!$J:$J,"小米体验店")</f>
        <v>0</v>
      </c>
      <c r="AD782" s="99">
        <f>COUNTIFS(通讯通路门店!$S:$S,$G782,通讯通路门店!$J:$J,"苹果体验店")</f>
        <v>0</v>
      </c>
      <c r="AE782" s="99">
        <f>COUNTIFS(通讯通路门店!$S:$S,$G782,通讯通路门店!$J:$J,"其他品牌专卖店")</f>
        <v>0</v>
      </c>
      <c r="AF782" s="99">
        <f>SUMIFS(通讯通路门店!$BI:$BI,通讯通路门店!$S:$S,$G782)</f>
        <v>0</v>
      </c>
      <c r="AG782" s="99">
        <f>SUMIFS(通讯通路门店!$BH:$BH,通讯通路门店!$S:$S,$G782)</f>
        <v>0</v>
      </c>
      <c r="AH782" s="99">
        <f t="shared" si="61"/>
        <v>0</v>
      </c>
      <c r="AI782" s="99">
        <f>SUMIFS(通讯通路门店!$BB:$BB,通讯通路门店!$S:$S,$G782)</f>
        <v>0</v>
      </c>
      <c r="AJ782" s="99">
        <f>SUMIFS(通讯通路门店!$BE:$BE,通讯通路门店!$S:$S,$G782)</f>
        <v>0</v>
      </c>
      <c r="AK782" s="99">
        <f>SUMIFS(通讯通路门店!$BG:$BG,通讯通路门店!$S:$S,$G782)</f>
        <v>0</v>
      </c>
      <c r="AL782" s="99">
        <f>SUMIFS(通讯通路门店!$BC:$BC,通讯通路门店!$S:$S,$G782)</f>
        <v>0</v>
      </c>
      <c r="AM782" s="99">
        <f>SUMIFS(通讯通路门店!$BD:$BD,通讯通路门店!$S:$S,$G782)</f>
        <v>0</v>
      </c>
      <c r="AN782" s="99">
        <f>SUMIFS(通讯通路门店!$BF:$BF,通讯通路门店!$S:$S,$G782)</f>
        <v>0</v>
      </c>
      <c r="AO782" s="99">
        <f t="shared" si="62"/>
        <v>0</v>
      </c>
      <c r="AP782" s="99">
        <f>SUMIFS(通讯通路门店!$K:$K,通讯通路门店!$S:$S,$G782)</f>
        <v>0</v>
      </c>
      <c r="AQ782" s="83"/>
      <c r="AR782" s="99">
        <f>SUMIFS(通讯通路门店!$T:$T,通讯通路门店!$S:$S,$G782)</f>
        <v>0</v>
      </c>
      <c r="AS782" s="99">
        <f>SUMIFS(通讯通路门店!$U:$U,通讯通路门店!$S:$S,$G782)</f>
        <v>0</v>
      </c>
      <c r="AT782" s="99">
        <f>SUMIFS(通讯通路门店!$V:$V,通讯通路门店!$S:$S,$G782)</f>
        <v>0</v>
      </c>
      <c r="AU782" s="99">
        <f>SUMIFS(通讯通路门店!$W:$W,通讯通路门店!$S:$S,$G782)</f>
        <v>0</v>
      </c>
      <c r="AV782" s="99">
        <f>SUMIFS(通讯通路门店!$Z:$Z,通讯通路门店!$S:$S,$G782)</f>
        <v>0</v>
      </c>
      <c r="AW782" s="99">
        <f>SUMIFS(通讯通路门店!$AB:$AB,通讯通路门店!$S:$S,$G782)</f>
        <v>0</v>
      </c>
      <c r="AX782" s="99">
        <f>SUMIFS(通讯通路门店!$X:$X,通讯通路门店!$S:$S,$G782)</f>
        <v>0</v>
      </c>
      <c r="AY782" s="99">
        <f>SUMIFS(通讯通路门店!$Y:$Y,通讯通路门店!$S:$S,$G782)</f>
        <v>0</v>
      </c>
      <c r="AZ782" s="99">
        <f>SUMIFS(通讯通路门店!$AA:$AA,通讯通路门店!$S:$S,$G782)</f>
        <v>0</v>
      </c>
      <c r="BA782" s="99">
        <f t="shared" si="63"/>
        <v>0</v>
      </c>
      <c r="BB782" s="99">
        <f t="shared" si="64"/>
        <v>0</v>
      </c>
      <c r="BC782" s="99">
        <f>SUMIFS(通讯通路门店!$W:$W,通讯通路门店!$S:$S,$G782,通讯通路门店!$J:$J,"荣耀体验店")+SUMIFS(通讯通路门店!$W:$W,通讯通路门店!$S:$S,$G782,通讯通路门店!$J:$J,"荣耀授权专卖店")</f>
        <v>0</v>
      </c>
      <c r="BD782" s="99">
        <f>SUMIFS(通讯通路门店!$Z:$Z,通讯通路门店!$S:$S,$G782,通讯通路门店!$J:$J,"VIVO体验店")</f>
        <v>0</v>
      </c>
      <c r="BE782" s="99">
        <f>SUMIFS(通讯通路门店!$AB:$AB,通讯通路门店!$S:$S,$G782,通讯通路门店!$J:$J,"OPPO体验店")</f>
        <v>0</v>
      </c>
      <c r="BF782" s="99">
        <f>SUMIFS(通讯通路门店!$X:$X,通讯通路门店!$S:$S,$G782,通讯通路门店!$J:$J,"华为授权体验店")+SUMIFS(通讯通路门店!$AA:$AA,通讯通路门店!$S:$S,$G782,通讯通路门店!$J:$J,"华为堡垒店")</f>
        <v>0</v>
      </c>
      <c r="BG782" s="99">
        <f>SUMIFS(通讯通路门店!$Y:$Y,通讯通路门店!$S:$S,$G782,通讯通路门店!$J:$J,"小米体验店")</f>
        <v>0</v>
      </c>
      <c r="BH782" s="99">
        <f>SUMIFS(通讯通路门店!$AA:$AA,通讯通路门店!$S:$S,$G782,通讯通路门店!$J:$J,"苹果体验店")</f>
        <v>0</v>
      </c>
      <c r="BI782" s="99">
        <f>SUMIFS(通讯通路门店!$K:$K,通讯通路门店!$S:$S,$G782,通讯通路门店!$J:$J,"其他品牌专卖店")</f>
        <v>0</v>
      </c>
      <c r="BJ782" s="99">
        <f>SUMIFS(通讯通路门店!$AC:$AC,通讯通路门店!$S:$S,$G782)</f>
        <v>0</v>
      </c>
      <c r="BK782" s="99">
        <f>SUMIFS(通讯通路门店!$AD:$AD,通讯通路门店!$S:$S,$G782)</f>
        <v>0</v>
      </c>
      <c r="BL782" s="99">
        <f>SUMIFS(通讯通路门店!$AE:$AE,通讯通路门店!$S:$S,$G782)</f>
        <v>0</v>
      </c>
      <c r="BM782" s="99">
        <f>SUMIFS(通讯通路门店!$AF:$AF,通讯通路门店!$S:$S,$G782)</f>
        <v>0</v>
      </c>
      <c r="BN782" s="99">
        <f>SUMIFS(通讯通路门店!$AG:$AG,通讯通路门店!$S:$S,$G782)</f>
        <v>0</v>
      </c>
      <c r="BO782" s="99">
        <f>SUMIFS(通讯通路门店!$AH:$AH,通讯通路门店!$S:$S,$G782)</f>
        <v>0</v>
      </c>
      <c r="BP782" s="99">
        <f>SUMIFS(通讯通路门店!$AI:$AI,通讯通路门店!$S:$S,$G782)</f>
        <v>0</v>
      </c>
      <c r="BQ782" s="83"/>
    </row>
    <row r="783" spans="1:69">
      <c r="A783" s="99" t="str">
        <f>IFERROR(_xlfn.XLOOKUP($G783,通讯通路门店!$S$4:$S$993933,通讯通路门店!$A$4:$A$993933,0,0),"")</f>
        <v/>
      </c>
      <c r="B783" s="99" t="str">
        <f>IFERROR(_xlfn.XLOOKUP($G783,通讯通路门店!$S$4:$S$993933,通讯通路门店!$B$4:$B$993933,0,0),"")</f>
        <v/>
      </c>
      <c r="C783" s="99" t="str">
        <f>IFERROR(_xlfn.XLOOKUP($G783,通讯通路门店!$S$4:$S$993933,通讯通路门店!$C$4:$C$993933,0,0),"")</f>
        <v/>
      </c>
      <c r="D783" s="99" t="str">
        <f>IFERROR(_xlfn.XLOOKUP($G783,通讯通路门店!$S$4:$S$993933,通讯通路门店!$D$4:$D$993933,0,0),"")</f>
        <v/>
      </c>
      <c r="E783" s="83"/>
      <c r="F783" s="83"/>
      <c r="G783" s="101" t="e">
        <v>#N/A</v>
      </c>
      <c r="H783" s="102" t="str">
        <f>IFERROR(_xlfn.XLOOKUP($G783,通讯通路门店!$S$4:$S$993933,通讯通路门店!$R$4:$R$993933,0,0),"")</f>
        <v/>
      </c>
      <c r="I783" s="83"/>
      <c r="J783" s="83"/>
      <c r="K783" s="83"/>
      <c r="L783" s="83"/>
      <c r="M783" s="83"/>
      <c r="N783" s="83"/>
      <c r="O783" s="83"/>
      <c r="P783" s="83"/>
      <c r="Q783" s="83"/>
      <c r="R783" s="83"/>
      <c r="S783" s="83"/>
      <c r="T783" s="83"/>
      <c r="U783" s="99">
        <f>COUNTIF(通讯通路门店!$S:$S,$G783)</f>
        <v>0</v>
      </c>
      <c r="V783" s="99">
        <f>COUNTIFS(通讯通路门店!$S:$S,$G783,通讯通路门店!$J:$J,"综合卖场")</f>
        <v>0</v>
      </c>
      <c r="W783" s="99">
        <f>SUMIFS(通讯通路门店!$AJ:$AJ,通讯通路门店!$S:$S,通讯客户沙盘!$G783)</f>
        <v>0</v>
      </c>
      <c r="X783" s="99">
        <f t="shared" si="60"/>
        <v>0</v>
      </c>
      <c r="Y783" s="99">
        <f>COUNTIFS(通讯通路门店!$S:$S,$G783,通讯通路门店!$J:$J,"荣耀体验店")+COUNTIFS(通讯通路门店!$S:$S,$G783,通讯通路门店!$J:$J,"荣耀授权专卖店")</f>
        <v>0</v>
      </c>
      <c r="Z783" s="99">
        <f>COUNTIFS(通讯通路门店!$S:$S,$G783,通讯通路门店!$J:$J,"VIVO体验店")</f>
        <v>0</v>
      </c>
      <c r="AA783" s="99">
        <f>COUNTIFS(通讯通路门店!$S:$S,$G783,通讯通路门店!$J:$J,"OPPO体验店")</f>
        <v>0</v>
      </c>
      <c r="AB783" s="99">
        <f>COUNTIFS(通讯通路门店!$S:$S,$G783,通讯通路门店!$J:$J,"华为授权体验店")+COUNTIFS(通讯通路门店!$S:$S,$G783,通讯通路门店!$J:$J,"华为堡垒店")</f>
        <v>0</v>
      </c>
      <c r="AC783" s="99">
        <f>COUNTIFS(通讯通路门店!$S:$S,$G783,通讯通路门店!$J:$J,"小米体验店")</f>
        <v>0</v>
      </c>
      <c r="AD783" s="99">
        <f>COUNTIFS(通讯通路门店!$S:$S,$G783,通讯通路门店!$J:$J,"苹果体验店")</f>
        <v>0</v>
      </c>
      <c r="AE783" s="99">
        <f>COUNTIFS(通讯通路门店!$S:$S,$G783,通讯通路门店!$J:$J,"其他品牌专卖店")</f>
        <v>0</v>
      </c>
      <c r="AF783" s="99">
        <f>SUMIFS(通讯通路门店!$BI:$BI,通讯通路门店!$S:$S,$G783)</f>
        <v>0</v>
      </c>
      <c r="AG783" s="99">
        <f>SUMIFS(通讯通路门店!$BH:$BH,通讯通路门店!$S:$S,$G783)</f>
        <v>0</v>
      </c>
      <c r="AH783" s="99">
        <f t="shared" si="61"/>
        <v>0</v>
      </c>
      <c r="AI783" s="99">
        <f>SUMIFS(通讯通路门店!$BB:$BB,通讯通路门店!$S:$S,$G783)</f>
        <v>0</v>
      </c>
      <c r="AJ783" s="99">
        <f>SUMIFS(通讯通路门店!$BE:$BE,通讯通路门店!$S:$S,$G783)</f>
        <v>0</v>
      </c>
      <c r="AK783" s="99">
        <f>SUMIFS(通讯通路门店!$BG:$BG,通讯通路门店!$S:$S,$G783)</f>
        <v>0</v>
      </c>
      <c r="AL783" s="99">
        <f>SUMIFS(通讯通路门店!$BC:$BC,通讯通路门店!$S:$S,$G783)</f>
        <v>0</v>
      </c>
      <c r="AM783" s="99">
        <f>SUMIFS(通讯通路门店!$BD:$BD,通讯通路门店!$S:$S,$G783)</f>
        <v>0</v>
      </c>
      <c r="AN783" s="99">
        <f>SUMIFS(通讯通路门店!$BF:$BF,通讯通路门店!$S:$S,$G783)</f>
        <v>0</v>
      </c>
      <c r="AO783" s="99">
        <f t="shared" si="62"/>
        <v>0</v>
      </c>
      <c r="AP783" s="99">
        <f>SUMIFS(通讯通路门店!$K:$K,通讯通路门店!$S:$S,$G783)</f>
        <v>0</v>
      </c>
      <c r="AQ783" s="83"/>
      <c r="AR783" s="99">
        <f>SUMIFS(通讯通路门店!$T:$T,通讯通路门店!$S:$S,$G783)</f>
        <v>0</v>
      </c>
      <c r="AS783" s="99">
        <f>SUMIFS(通讯通路门店!$U:$U,通讯通路门店!$S:$S,$G783)</f>
        <v>0</v>
      </c>
      <c r="AT783" s="99">
        <f>SUMIFS(通讯通路门店!$V:$V,通讯通路门店!$S:$S,$G783)</f>
        <v>0</v>
      </c>
      <c r="AU783" s="99">
        <f>SUMIFS(通讯通路门店!$W:$W,通讯通路门店!$S:$S,$G783)</f>
        <v>0</v>
      </c>
      <c r="AV783" s="99">
        <f>SUMIFS(通讯通路门店!$Z:$Z,通讯通路门店!$S:$S,$G783)</f>
        <v>0</v>
      </c>
      <c r="AW783" s="99">
        <f>SUMIFS(通讯通路门店!$AB:$AB,通讯通路门店!$S:$S,$G783)</f>
        <v>0</v>
      </c>
      <c r="AX783" s="99">
        <f>SUMIFS(通讯通路门店!$X:$X,通讯通路门店!$S:$S,$G783)</f>
        <v>0</v>
      </c>
      <c r="AY783" s="99">
        <f>SUMIFS(通讯通路门店!$Y:$Y,通讯通路门店!$S:$S,$G783)</f>
        <v>0</v>
      </c>
      <c r="AZ783" s="99">
        <f>SUMIFS(通讯通路门店!$AA:$AA,通讯通路门店!$S:$S,$G783)</f>
        <v>0</v>
      </c>
      <c r="BA783" s="99">
        <f t="shared" si="63"/>
        <v>0</v>
      </c>
      <c r="BB783" s="99">
        <f t="shared" si="64"/>
        <v>0</v>
      </c>
      <c r="BC783" s="99">
        <f>SUMIFS(通讯通路门店!$W:$W,通讯通路门店!$S:$S,$G783,通讯通路门店!$J:$J,"荣耀体验店")+SUMIFS(通讯通路门店!$W:$W,通讯通路门店!$S:$S,$G783,通讯通路门店!$J:$J,"荣耀授权专卖店")</f>
        <v>0</v>
      </c>
      <c r="BD783" s="99">
        <f>SUMIFS(通讯通路门店!$Z:$Z,通讯通路门店!$S:$S,$G783,通讯通路门店!$J:$J,"VIVO体验店")</f>
        <v>0</v>
      </c>
      <c r="BE783" s="99">
        <f>SUMIFS(通讯通路门店!$AB:$AB,通讯通路门店!$S:$S,$G783,通讯通路门店!$J:$J,"OPPO体验店")</f>
        <v>0</v>
      </c>
      <c r="BF783" s="99">
        <f>SUMIFS(通讯通路门店!$X:$X,通讯通路门店!$S:$S,$G783,通讯通路门店!$J:$J,"华为授权体验店")+SUMIFS(通讯通路门店!$AA:$AA,通讯通路门店!$S:$S,$G783,通讯通路门店!$J:$J,"华为堡垒店")</f>
        <v>0</v>
      </c>
      <c r="BG783" s="99">
        <f>SUMIFS(通讯通路门店!$Y:$Y,通讯通路门店!$S:$S,$G783,通讯通路门店!$J:$J,"小米体验店")</f>
        <v>0</v>
      </c>
      <c r="BH783" s="99">
        <f>SUMIFS(通讯通路门店!$AA:$AA,通讯通路门店!$S:$S,$G783,通讯通路门店!$J:$J,"苹果体验店")</f>
        <v>0</v>
      </c>
      <c r="BI783" s="99">
        <f>SUMIFS(通讯通路门店!$K:$K,通讯通路门店!$S:$S,$G783,通讯通路门店!$J:$J,"其他品牌专卖店")</f>
        <v>0</v>
      </c>
      <c r="BJ783" s="99">
        <f>SUMIFS(通讯通路门店!$AC:$AC,通讯通路门店!$S:$S,$G783)</f>
        <v>0</v>
      </c>
      <c r="BK783" s="99">
        <f>SUMIFS(通讯通路门店!$AD:$AD,通讯通路门店!$S:$S,$G783)</f>
        <v>0</v>
      </c>
      <c r="BL783" s="99">
        <f>SUMIFS(通讯通路门店!$AE:$AE,通讯通路门店!$S:$S,$G783)</f>
        <v>0</v>
      </c>
      <c r="BM783" s="99">
        <f>SUMIFS(通讯通路门店!$AF:$AF,通讯通路门店!$S:$S,$G783)</f>
        <v>0</v>
      </c>
      <c r="BN783" s="99">
        <f>SUMIFS(通讯通路门店!$AG:$AG,通讯通路门店!$S:$S,$G783)</f>
        <v>0</v>
      </c>
      <c r="BO783" s="99">
        <f>SUMIFS(通讯通路门店!$AH:$AH,通讯通路门店!$S:$S,$G783)</f>
        <v>0</v>
      </c>
      <c r="BP783" s="99">
        <f>SUMIFS(通讯通路门店!$AI:$AI,通讯通路门店!$S:$S,$G783)</f>
        <v>0</v>
      </c>
      <c r="BQ783" s="83"/>
    </row>
    <row r="784" spans="1:69">
      <c r="A784" s="99" t="str">
        <f>IFERROR(_xlfn.XLOOKUP($G784,通讯通路门店!$S$4:$S$993933,通讯通路门店!$A$4:$A$993933,0,0),"")</f>
        <v/>
      </c>
      <c r="B784" s="99" t="str">
        <f>IFERROR(_xlfn.XLOOKUP($G784,通讯通路门店!$S$4:$S$993933,通讯通路门店!$B$4:$B$993933,0,0),"")</f>
        <v/>
      </c>
      <c r="C784" s="99" t="str">
        <f>IFERROR(_xlfn.XLOOKUP($G784,通讯通路门店!$S$4:$S$993933,通讯通路门店!$C$4:$C$993933,0,0),"")</f>
        <v/>
      </c>
      <c r="D784" s="99" t="str">
        <f>IFERROR(_xlfn.XLOOKUP($G784,通讯通路门店!$S$4:$S$993933,通讯通路门店!$D$4:$D$993933,0,0),"")</f>
        <v/>
      </c>
      <c r="E784" s="83"/>
      <c r="F784" s="83"/>
      <c r="G784" s="101" t="e">
        <v>#N/A</v>
      </c>
      <c r="H784" s="102" t="str">
        <f>IFERROR(_xlfn.XLOOKUP($G784,通讯通路门店!$S$4:$S$993933,通讯通路门店!$R$4:$R$993933,0,0),"")</f>
        <v/>
      </c>
      <c r="I784" s="83"/>
      <c r="J784" s="83"/>
      <c r="K784" s="83"/>
      <c r="L784" s="83"/>
      <c r="M784" s="83"/>
      <c r="N784" s="83"/>
      <c r="O784" s="83"/>
      <c r="P784" s="83"/>
      <c r="Q784" s="83"/>
      <c r="R784" s="83"/>
      <c r="S784" s="83"/>
      <c r="T784" s="83"/>
      <c r="U784" s="99">
        <f>COUNTIF(通讯通路门店!$S:$S,$G784)</f>
        <v>0</v>
      </c>
      <c r="V784" s="99">
        <f>COUNTIFS(通讯通路门店!$S:$S,$G784,通讯通路门店!$J:$J,"综合卖场")</f>
        <v>0</v>
      </c>
      <c r="W784" s="99">
        <f>SUMIFS(通讯通路门店!$AJ:$AJ,通讯通路门店!$S:$S,通讯客户沙盘!$G784)</f>
        <v>0</v>
      </c>
      <c r="X784" s="99">
        <f t="shared" si="60"/>
        <v>0</v>
      </c>
      <c r="Y784" s="99">
        <f>COUNTIFS(通讯通路门店!$S:$S,$G784,通讯通路门店!$J:$J,"荣耀体验店")+COUNTIFS(通讯通路门店!$S:$S,$G784,通讯通路门店!$J:$J,"荣耀授权专卖店")</f>
        <v>0</v>
      </c>
      <c r="Z784" s="99">
        <f>COUNTIFS(通讯通路门店!$S:$S,$G784,通讯通路门店!$J:$J,"VIVO体验店")</f>
        <v>0</v>
      </c>
      <c r="AA784" s="99">
        <f>COUNTIFS(通讯通路门店!$S:$S,$G784,通讯通路门店!$J:$J,"OPPO体验店")</f>
        <v>0</v>
      </c>
      <c r="AB784" s="99">
        <f>COUNTIFS(通讯通路门店!$S:$S,$G784,通讯通路门店!$J:$J,"华为授权体验店")+COUNTIFS(通讯通路门店!$S:$S,$G784,通讯通路门店!$J:$J,"华为堡垒店")</f>
        <v>0</v>
      </c>
      <c r="AC784" s="99">
        <f>COUNTIFS(通讯通路门店!$S:$S,$G784,通讯通路门店!$J:$J,"小米体验店")</f>
        <v>0</v>
      </c>
      <c r="AD784" s="99">
        <f>COUNTIFS(通讯通路门店!$S:$S,$G784,通讯通路门店!$J:$J,"苹果体验店")</f>
        <v>0</v>
      </c>
      <c r="AE784" s="99">
        <f>COUNTIFS(通讯通路门店!$S:$S,$G784,通讯通路门店!$J:$J,"其他品牌专卖店")</f>
        <v>0</v>
      </c>
      <c r="AF784" s="99">
        <f>SUMIFS(通讯通路门店!$BI:$BI,通讯通路门店!$S:$S,$G784)</f>
        <v>0</v>
      </c>
      <c r="AG784" s="99">
        <f>SUMIFS(通讯通路门店!$BH:$BH,通讯通路门店!$S:$S,$G784)</f>
        <v>0</v>
      </c>
      <c r="AH784" s="99">
        <f t="shared" si="61"/>
        <v>0</v>
      </c>
      <c r="AI784" s="99">
        <f>SUMIFS(通讯通路门店!$BB:$BB,通讯通路门店!$S:$S,$G784)</f>
        <v>0</v>
      </c>
      <c r="AJ784" s="99">
        <f>SUMIFS(通讯通路门店!$BE:$BE,通讯通路门店!$S:$S,$G784)</f>
        <v>0</v>
      </c>
      <c r="AK784" s="99">
        <f>SUMIFS(通讯通路门店!$BG:$BG,通讯通路门店!$S:$S,$G784)</f>
        <v>0</v>
      </c>
      <c r="AL784" s="99">
        <f>SUMIFS(通讯通路门店!$BC:$BC,通讯通路门店!$S:$S,$G784)</f>
        <v>0</v>
      </c>
      <c r="AM784" s="99">
        <f>SUMIFS(通讯通路门店!$BD:$BD,通讯通路门店!$S:$S,$G784)</f>
        <v>0</v>
      </c>
      <c r="AN784" s="99">
        <f>SUMIFS(通讯通路门店!$BF:$BF,通讯通路门店!$S:$S,$G784)</f>
        <v>0</v>
      </c>
      <c r="AO784" s="99">
        <f t="shared" si="62"/>
        <v>0</v>
      </c>
      <c r="AP784" s="99">
        <f>SUMIFS(通讯通路门店!$K:$K,通讯通路门店!$S:$S,$G784)</f>
        <v>0</v>
      </c>
      <c r="AQ784" s="83"/>
      <c r="AR784" s="99">
        <f>SUMIFS(通讯通路门店!$T:$T,通讯通路门店!$S:$S,$G784)</f>
        <v>0</v>
      </c>
      <c r="AS784" s="99">
        <f>SUMIFS(通讯通路门店!$U:$U,通讯通路门店!$S:$S,$G784)</f>
        <v>0</v>
      </c>
      <c r="AT784" s="99">
        <f>SUMIFS(通讯通路门店!$V:$V,通讯通路门店!$S:$S,$G784)</f>
        <v>0</v>
      </c>
      <c r="AU784" s="99">
        <f>SUMIFS(通讯通路门店!$W:$W,通讯通路门店!$S:$S,$G784)</f>
        <v>0</v>
      </c>
      <c r="AV784" s="99">
        <f>SUMIFS(通讯通路门店!$Z:$Z,通讯通路门店!$S:$S,$G784)</f>
        <v>0</v>
      </c>
      <c r="AW784" s="99">
        <f>SUMIFS(通讯通路门店!$AB:$AB,通讯通路门店!$S:$S,$G784)</f>
        <v>0</v>
      </c>
      <c r="AX784" s="99">
        <f>SUMIFS(通讯通路门店!$X:$X,通讯通路门店!$S:$S,$G784)</f>
        <v>0</v>
      </c>
      <c r="AY784" s="99">
        <f>SUMIFS(通讯通路门店!$Y:$Y,通讯通路门店!$S:$S,$G784)</f>
        <v>0</v>
      </c>
      <c r="AZ784" s="99">
        <f>SUMIFS(通讯通路门店!$AA:$AA,通讯通路门店!$S:$S,$G784)</f>
        <v>0</v>
      </c>
      <c r="BA784" s="99">
        <f t="shared" si="63"/>
        <v>0</v>
      </c>
      <c r="BB784" s="99">
        <f t="shared" si="64"/>
        <v>0</v>
      </c>
      <c r="BC784" s="99">
        <f>SUMIFS(通讯通路门店!$W:$W,通讯通路门店!$S:$S,$G784,通讯通路门店!$J:$J,"荣耀体验店")+SUMIFS(通讯通路门店!$W:$W,通讯通路门店!$S:$S,$G784,通讯通路门店!$J:$J,"荣耀授权专卖店")</f>
        <v>0</v>
      </c>
      <c r="BD784" s="99">
        <f>SUMIFS(通讯通路门店!$Z:$Z,通讯通路门店!$S:$S,$G784,通讯通路门店!$J:$J,"VIVO体验店")</f>
        <v>0</v>
      </c>
      <c r="BE784" s="99">
        <f>SUMIFS(通讯通路门店!$AB:$AB,通讯通路门店!$S:$S,$G784,通讯通路门店!$J:$J,"OPPO体验店")</f>
        <v>0</v>
      </c>
      <c r="BF784" s="99">
        <f>SUMIFS(通讯通路门店!$X:$X,通讯通路门店!$S:$S,$G784,通讯通路门店!$J:$J,"华为授权体验店")+SUMIFS(通讯通路门店!$AA:$AA,通讯通路门店!$S:$S,$G784,通讯通路门店!$J:$J,"华为堡垒店")</f>
        <v>0</v>
      </c>
      <c r="BG784" s="99">
        <f>SUMIFS(通讯通路门店!$Y:$Y,通讯通路门店!$S:$S,$G784,通讯通路门店!$J:$J,"小米体验店")</f>
        <v>0</v>
      </c>
      <c r="BH784" s="99">
        <f>SUMIFS(通讯通路门店!$AA:$AA,通讯通路门店!$S:$S,$G784,通讯通路门店!$J:$J,"苹果体验店")</f>
        <v>0</v>
      </c>
      <c r="BI784" s="99">
        <f>SUMIFS(通讯通路门店!$K:$K,通讯通路门店!$S:$S,$G784,通讯通路门店!$J:$J,"其他品牌专卖店")</f>
        <v>0</v>
      </c>
      <c r="BJ784" s="99">
        <f>SUMIFS(通讯通路门店!$AC:$AC,通讯通路门店!$S:$S,$G784)</f>
        <v>0</v>
      </c>
      <c r="BK784" s="99">
        <f>SUMIFS(通讯通路门店!$AD:$AD,通讯通路门店!$S:$S,$G784)</f>
        <v>0</v>
      </c>
      <c r="BL784" s="99">
        <f>SUMIFS(通讯通路门店!$AE:$AE,通讯通路门店!$S:$S,$G784)</f>
        <v>0</v>
      </c>
      <c r="BM784" s="99">
        <f>SUMIFS(通讯通路门店!$AF:$AF,通讯通路门店!$S:$S,$G784)</f>
        <v>0</v>
      </c>
      <c r="BN784" s="99">
        <f>SUMIFS(通讯通路门店!$AG:$AG,通讯通路门店!$S:$S,$G784)</f>
        <v>0</v>
      </c>
      <c r="BO784" s="99">
        <f>SUMIFS(通讯通路门店!$AH:$AH,通讯通路门店!$S:$S,$G784)</f>
        <v>0</v>
      </c>
      <c r="BP784" s="99">
        <f>SUMIFS(通讯通路门店!$AI:$AI,通讯通路门店!$S:$S,$G784)</f>
        <v>0</v>
      </c>
      <c r="BQ784" s="83"/>
    </row>
    <row r="785" spans="1:69">
      <c r="A785" s="99" t="str">
        <f>IFERROR(_xlfn.XLOOKUP($G785,通讯通路门店!$S$4:$S$993933,通讯通路门店!$A$4:$A$993933,0,0),"")</f>
        <v/>
      </c>
      <c r="B785" s="99" t="str">
        <f>IFERROR(_xlfn.XLOOKUP($G785,通讯通路门店!$S$4:$S$993933,通讯通路门店!$B$4:$B$993933,0,0),"")</f>
        <v/>
      </c>
      <c r="C785" s="99" t="str">
        <f>IFERROR(_xlfn.XLOOKUP($G785,通讯通路门店!$S$4:$S$993933,通讯通路门店!$C$4:$C$993933,0,0),"")</f>
        <v/>
      </c>
      <c r="D785" s="99" t="str">
        <f>IFERROR(_xlfn.XLOOKUP($G785,通讯通路门店!$S$4:$S$993933,通讯通路门店!$D$4:$D$993933,0,0),"")</f>
        <v/>
      </c>
      <c r="E785" s="83"/>
      <c r="F785" s="83"/>
      <c r="G785" s="101" t="e">
        <v>#N/A</v>
      </c>
      <c r="H785" s="102" t="str">
        <f>IFERROR(_xlfn.XLOOKUP($G785,通讯通路门店!$S$4:$S$993933,通讯通路门店!$R$4:$R$993933,0,0),"")</f>
        <v/>
      </c>
      <c r="I785" s="83"/>
      <c r="J785" s="83"/>
      <c r="K785" s="83"/>
      <c r="L785" s="83"/>
      <c r="M785" s="83"/>
      <c r="N785" s="83"/>
      <c r="O785" s="83"/>
      <c r="P785" s="83"/>
      <c r="Q785" s="83"/>
      <c r="R785" s="83"/>
      <c r="S785" s="83"/>
      <c r="T785" s="83"/>
      <c r="U785" s="99">
        <f>COUNTIF(通讯通路门店!$S:$S,$G785)</f>
        <v>0</v>
      </c>
      <c r="V785" s="99">
        <f>COUNTIFS(通讯通路门店!$S:$S,$G785,通讯通路门店!$J:$J,"综合卖场")</f>
        <v>0</v>
      </c>
      <c r="W785" s="99">
        <f>SUMIFS(通讯通路门店!$AJ:$AJ,通讯通路门店!$S:$S,通讯客户沙盘!$G785)</f>
        <v>0</v>
      </c>
      <c r="X785" s="99">
        <f t="shared" si="60"/>
        <v>0</v>
      </c>
      <c r="Y785" s="99">
        <f>COUNTIFS(通讯通路门店!$S:$S,$G785,通讯通路门店!$J:$J,"荣耀体验店")+COUNTIFS(通讯通路门店!$S:$S,$G785,通讯通路门店!$J:$J,"荣耀授权专卖店")</f>
        <v>0</v>
      </c>
      <c r="Z785" s="99">
        <f>COUNTIFS(通讯通路门店!$S:$S,$G785,通讯通路门店!$J:$J,"VIVO体验店")</f>
        <v>0</v>
      </c>
      <c r="AA785" s="99">
        <f>COUNTIFS(通讯通路门店!$S:$S,$G785,通讯通路门店!$J:$J,"OPPO体验店")</f>
        <v>0</v>
      </c>
      <c r="AB785" s="99">
        <f>COUNTIFS(通讯通路门店!$S:$S,$G785,通讯通路门店!$J:$J,"华为授权体验店")+COUNTIFS(通讯通路门店!$S:$S,$G785,通讯通路门店!$J:$J,"华为堡垒店")</f>
        <v>0</v>
      </c>
      <c r="AC785" s="99">
        <f>COUNTIFS(通讯通路门店!$S:$S,$G785,通讯通路门店!$J:$J,"小米体验店")</f>
        <v>0</v>
      </c>
      <c r="AD785" s="99">
        <f>COUNTIFS(通讯通路门店!$S:$S,$G785,通讯通路门店!$J:$J,"苹果体验店")</f>
        <v>0</v>
      </c>
      <c r="AE785" s="99">
        <f>COUNTIFS(通讯通路门店!$S:$S,$G785,通讯通路门店!$J:$J,"其他品牌专卖店")</f>
        <v>0</v>
      </c>
      <c r="AF785" s="99">
        <f>SUMIFS(通讯通路门店!$BI:$BI,通讯通路门店!$S:$S,$G785)</f>
        <v>0</v>
      </c>
      <c r="AG785" s="99">
        <f>SUMIFS(通讯通路门店!$BH:$BH,通讯通路门店!$S:$S,$G785)</f>
        <v>0</v>
      </c>
      <c r="AH785" s="99">
        <f t="shared" si="61"/>
        <v>0</v>
      </c>
      <c r="AI785" s="99">
        <f>SUMIFS(通讯通路门店!$BB:$BB,通讯通路门店!$S:$S,$G785)</f>
        <v>0</v>
      </c>
      <c r="AJ785" s="99">
        <f>SUMIFS(通讯通路门店!$BE:$BE,通讯通路门店!$S:$S,$G785)</f>
        <v>0</v>
      </c>
      <c r="AK785" s="99">
        <f>SUMIFS(通讯通路门店!$BG:$BG,通讯通路门店!$S:$S,$G785)</f>
        <v>0</v>
      </c>
      <c r="AL785" s="99">
        <f>SUMIFS(通讯通路门店!$BC:$BC,通讯通路门店!$S:$S,$G785)</f>
        <v>0</v>
      </c>
      <c r="AM785" s="99">
        <f>SUMIFS(通讯通路门店!$BD:$BD,通讯通路门店!$S:$S,$G785)</f>
        <v>0</v>
      </c>
      <c r="AN785" s="99">
        <f>SUMIFS(通讯通路门店!$BF:$BF,通讯通路门店!$S:$S,$G785)</f>
        <v>0</v>
      </c>
      <c r="AO785" s="99">
        <f t="shared" si="62"/>
        <v>0</v>
      </c>
      <c r="AP785" s="99">
        <f>SUMIFS(通讯通路门店!$K:$K,通讯通路门店!$S:$S,$G785)</f>
        <v>0</v>
      </c>
      <c r="AQ785" s="83"/>
      <c r="AR785" s="99">
        <f>SUMIFS(通讯通路门店!$T:$T,通讯通路门店!$S:$S,$G785)</f>
        <v>0</v>
      </c>
      <c r="AS785" s="99">
        <f>SUMIFS(通讯通路门店!$U:$U,通讯通路门店!$S:$S,$G785)</f>
        <v>0</v>
      </c>
      <c r="AT785" s="99">
        <f>SUMIFS(通讯通路门店!$V:$V,通讯通路门店!$S:$S,$G785)</f>
        <v>0</v>
      </c>
      <c r="AU785" s="99">
        <f>SUMIFS(通讯通路门店!$W:$W,通讯通路门店!$S:$S,$G785)</f>
        <v>0</v>
      </c>
      <c r="AV785" s="99">
        <f>SUMIFS(通讯通路门店!$Z:$Z,通讯通路门店!$S:$S,$G785)</f>
        <v>0</v>
      </c>
      <c r="AW785" s="99">
        <f>SUMIFS(通讯通路门店!$AB:$AB,通讯通路门店!$S:$S,$G785)</f>
        <v>0</v>
      </c>
      <c r="AX785" s="99">
        <f>SUMIFS(通讯通路门店!$X:$X,通讯通路门店!$S:$S,$G785)</f>
        <v>0</v>
      </c>
      <c r="AY785" s="99">
        <f>SUMIFS(通讯通路门店!$Y:$Y,通讯通路门店!$S:$S,$G785)</f>
        <v>0</v>
      </c>
      <c r="AZ785" s="99">
        <f>SUMIFS(通讯通路门店!$AA:$AA,通讯通路门店!$S:$S,$G785)</f>
        <v>0</v>
      </c>
      <c r="BA785" s="99">
        <f t="shared" si="63"/>
        <v>0</v>
      </c>
      <c r="BB785" s="99">
        <f t="shared" si="64"/>
        <v>0</v>
      </c>
      <c r="BC785" s="99">
        <f>SUMIFS(通讯通路门店!$W:$W,通讯通路门店!$S:$S,$G785,通讯通路门店!$J:$J,"荣耀体验店")+SUMIFS(通讯通路门店!$W:$W,通讯通路门店!$S:$S,$G785,通讯通路门店!$J:$J,"荣耀授权专卖店")</f>
        <v>0</v>
      </c>
      <c r="BD785" s="99">
        <f>SUMIFS(通讯通路门店!$Z:$Z,通讯通路门店!$S:$S,$G785,通讯通路门店!$J:$J,"VIVO体验店")</f>
        <v>0</v>
      </c>
      <c r="BE785" s="99">
        <f>SUMIFS(通讯通路门店!$AB:$AB,通讯通路门店!$S:$S,$G785,通讯通路门店!$J:$J,"OPPO体验店")</f>
        <v>0</v>
      </c>
      <c r="BF785" s="99">
        <f>SUMIFS(通讯通路门店!$X:$X,通讯通路门店!$S:$S,$G785,通讯通路门店!$J:$J,"华为授权体验店")+SUMIFS(通讯通路门店!$AA:$AA,通讯通路门店!$S:$S,$G785,通讯通路门店!$J:$J,"华为堡垒店")</f>
        <v>0</v>
      </c>
      <c r="BG785" s="99">
        <f>SUMIFS(通讯通路门店!$Y:$Y,通讯通路门店!$S:$S,$G785,通讯通路门店!$J:$J,"小米体验店")</f>
        <v>0</v>
      </c>
      <c r="BH785" s="99">
        <f>SUMIFS(通讯通路门店!$AA:$AA,通讯通路门店!$S:$S,$G785,通讯通路门店!$J:$J,"苹果体验店")</f>
        <v>0</v>
      </c>
      <c r="BI785" s="99">
        <f>SUMIFS(通讯通路门店!$K:$K,通讯通路门店!$S:$S,$G785,通讯通路门店!$J:$J,"其他品牌专卖店")</f>
        <v>0</v>
      </c>
      <c r="BJ785" s="99">
        <f>SUMIFS(通讯通路门店!$AC:$AC,通讯通路门店!$S:$S,$G785)</f>
        <v>0</v>
      </c>
      <c r="BK785" s="99">
        <f>SUMIFS(通讯通路门店!$AD:$AD,通讯通路门店!$S:$S,$G785)</f>
        <v>0</v>
      </c>
      <c r="BL785" s="99">
        <f>SUMIFS(通讯通路门店!$AE:$AE,通讯通路门店!$S:$S,$G785)</f>
        <v>0</v>
      </c>
      <c r="BM785" s="99">
        <f>SUMIFS(通讯通路门店!$AF:$AF,通讯通路门店!$S:$S,$G785)</f>
        <v>0</v>
      </c>
      <c r="BN785" s="99">
        <f>SUMIFS(通讯通路门店!$AG:$AG,通讯通路门店!$S:$S,$G785)</f>
        <v>0</v>
      </c>
      <c r="BO785" s="99">
        <f>SUMIFS(通讯通路门店!$AH:$AH,通讯通路门店!$S:$S,$G785)</f>
        <v>0</v>
      </c>
      <c r="BP785" s="99">
        <f>SUMIFS(通讯通路门店!$AI:$AI,通讯通路门店!$S:$S,$G785)</f>
        <v>0</v>
      </c>
      <c r="BQ785" s="83"/>
    </row>
    <row r="786" spans="1:69">
      <c r="A786" s="99" t="str">
        <f>IFERROR(_xlfn.XLOOKUP($G786,通讯通路门店!$S$4:$S$993933,通讯通路门店!$A$4:$A$993933,0,0),"")</f>
        <v/>
      </c>
      <c r="B786" s="99" t="str">
        <f>IFERROR(_xlfn.XLOOKUP($G786,通讯通路门店!$S$4:$S$993933,通讯通路门店!$B$4:$B$993933,0,0),"")</f>
        <v/>
      </c>
      <c r="C786" s="99" t="str">
        <f>IFERROR(_xlfn.XLOOKUP($G786,通讯通路门店!$S$4:$S$993933,通讯通路门店!$C$4:$C$993933,0,0),"")</f>
        <v/>
      </c>
      <c r="D786" s="99" t="str">
        <f>IFERROR(_xlfn.XLOOKUP($G786,通讯通路门店!$S$4:$S$993933,通讯通路门店!$D$4:$D$993933,0,0),"")</f>
        <v/>
      </c>
      <c r="E786" s="83"/>
      <c r="F786" s="83"/>
      <c r="G786" s="101" t="e">
        <v>#N/A</v>
      </c>
      <c r="H786" s="102" t="str">
        <f>IFERROR(_xlfn.XLOOKUP($G786,通讯通路门店!$S$4:$S$993933,通讯通路门店!$R$4:$R$993933,0,0),"")</f>
        <v/>
      </c>
      <c r="I786" s="83"/>
      <c r="J786" s="83"/>
      <c r="K786" s="83"/>
      <c r="L786" s="83"/>
      <c r="M786" s="83"/>
      <c r="N786" s="83"/>
      <c r="O786" s="83"/>
      <c r="P786" s="83"/>
      <c r="Q786" s="83"/>
      <c r="R786" s="83"/>
      <c r="S786" s="83"/>
      <c r="T786" s="83"/>
      <c r="U786" s="99">
        <f>COUNTIF(通讯通路门店!$S:$S,$G786)</f>
        <v>0</v>
      </c>
      <c r="V786" s="99">
        <f>COUNTIFS(通讯通路门店!$S:$S,$G786,通讯通路门店!$J:$J,"综合卖场")</f>
        <v>0</v>
      </c>
      <c r="W786" s="99">
        <f>SUMIFS(通讯通路门店!$AJ:$AJ,通讯通路门店!$S:$S,通讯客户沙盘!$G786)</f>
        <v>0</v>
      </c>
      <c r="X786" s="99">
        <f t="shared" si="60"/>
        <v>0</v>
      </c>
      <c r="Y786" s="99">
        <f>COUNTIFS(通讯通路门店!$S:$S,$G786,通讯通路门店!$J:$J,"荣耀体验店")+COUNTIFS(通讯通路门店!$S:$S,$G786,通讯通路门店!$J:$J,"荣耀授权专卖店")</f>
        <v>0</v>
      </c>
      <c r="Z786" s="99">
        <f>COUNTIFS(通讯通路门店!$S:$S,$G786,通讯通路门店!$J:$J,"VIVO体验店")</f>
        <v>0</v>
      </c>
      <c r="AA786" s="99">
        <f>COUNTIFS(通讯通路门店!$S:$S,$G786,通讯通路门店!$J:$J,"OPPO体验店")</f>
        <v>0</v>
      </c>
      <c r="AB786" s="99">
        <f>COUNTIFS(通讯通路门店!$S:$S,$G786,通讯通路门店!$J:$J,"华为授权体验店")+COUNTIFS(通讯通路门店!$S:$S,$G786,通讯通路门店!$J:$J,"华为堡垒店")</f>
        <v>0</v>
      </c>
      <c r="AC786" s="99">
        <f>COUNTIFS(通讯通路门店!$S:$S,$G786,通讯通路门店!$J:$J,"小米体验店")</f>
        <v>0</v>
      </c>
      <c r="AD786" s="99">
        <f>COUNTIFS(通讯通路门店!$S:$S,$G786,通讯通路门店!$J:$J,"苹果体验店")</f>
        <v>0</v>
      </c>
      <c r="AE786" s="99">
        <f>COUNTIFS(通讯通路门店!$S:$S,$G786,通讯通路门店!$J:$J,"其他品牌专卖店")</f>
        <v>0</v>
      </c>
      <c r="AF786" s="99">
        <f>SUMIFS(通讯通路门店!$BI:$BI,通讯通路门店!$S:$S,$G786)</f>
        <v>0</v>
      </c>
      <c r="AG786" s="99">
        <f>SUMIFS(通讯通路门店!$BH:$BH,通讯通路门店!$S:$S,$G786)</f>
        <v>0</v>
      </c>
      <c r="AH786" s="99">
        <f t="shared" si="61"/>
        <v>0</v>
      </c>
      <c r="AI786" s="99">
        <f>SUMIFS(通讯通路门店!$BB:$BB,通讯通路门店!$S:$S,$G786)</f>
        <v>0</v>
      </c>
      <c r="AJ786" s="99">
        <f>SUMIFS(通讯通路门店!$BE:$BE,通讯通路门店!$S:$S,$G786)</f>
        <v>0</v>
      </c>
      <c r="AK786" s="99">
        <f>SUMIFS(通讯通路门店!$BG:$BG,通讯通路门店!$S:$S,$G786)</f>
        <v>0</v>
      </c>
      <c r="AL786" s="99">
        <f>SUMIFS(通讯通路门店!$BC:$BC,通讯通路门店!$S:$S,$G786)</f>
        <v>0</v>
      </c>
      <c r="AM786" s="99">
        <f>SUMIFS(通讯通路门店!$BD:$BD,通讯通路门店!$S:$S,$G786)</f>
        <v>0</v>
      </c>
      <c r="AN786" s="99">
        <f>SUMIFS(通讯通路门店!$BF:$BF,通讯通路门店!$S:$S,$G786)</f>
        <v>0</v>
      </c>
      <c r="AO786" s="99">
        <f t="shared" si="62"/>
        <v>0</v>
      </c>
      <c r="AP786" s="99">
        <f>SUMIFS(通讯通路门店!$K:$K,通讯通路门店!$S:$S,$G786)</f>
        <v>0</v>
      </c>
      <c r="AQ786" s="83"/>
      <c r="AR786" s="99">
        <f>SUMIFS(通讯通路门店!$T:$T,通讯通路门店!$S:$S,$G786)</f>
        <v>0</v>
      </c>
      <c r="AS786" s="99">
        <f>SUMIFS(通讯通路门店!$U:$U,通讯通路门店!$S:$S,$G786)</f>
        <v>0</v>
      </c>
      <c r="AT786" s="99">
        <f>SUMIFS(通讯通路门店!$V:$V,通讯通路门店!$S:$S,$G786)</f>
        <v>0</v>
      </c>
      <c r="AU786" s="99">
        <f>SUMIFS(通讯通路门店!$W:$W,通讯通路门店!$S:$S,$G786)</f>
        <v>0</v>
      </c>
      <c r="AV786" s="99">
        <f>SUMIFS(通讯通路门店!$Z:$Z,通讯通路门店!$S:$S,$G786)</f>
        <v>0</v>
      </c>
      <c r="AW786" s="99">
        <f>SUMIFS(通讯通路门店!$AB:$AB,通讯通路门店!$S:$S,$G786)</f>
        <v>0</v>
      </c>
      <c r="AX786" s="99">
        <f>SUMIFS(通讯通路门店!$X:$X,通讯通路门店!$S:$S,$G786)</f>
        <v>0</v>
      </c>
      <c r="AY786" s="99">
        <f>SUMIFS(通讯通路门店!$Y:$Y,通讯通路门店!$S:$S,$G786)</f>
        <v>0</v>
      </c>
      <c r="AZ786" s="99">
        <f>SUMIFS(通讯通路门店!$AA:$AA,通讯通路门店!$S:$S,$G786)</f>
        <v>0</v>
      </c>
      <c r="BA786" s="99">
        <f t="shared" si="63"/>
        <v>0</v>
      </c>
      <c r="BB786" s="99">
        <f t="shared" si="64"/>
        <v>0</v>
      </c>
      <c r="BC786" s="99">
        <f>SUMIFS(通讯通路门店!$W:$W,通讯通路门店!$S:$S,$G786,通讯通路门店!$J:$J,"荣耀体验店")+SUMIFS(通讯通路门店!$W:$W,通讯通路门店!$S:$S,$G786,通讯通路门店!$J:$J,"荣耀授权专卖店")</f>
        <v>0</v>
      </c>
      <c r="BD786" s="99">
        <f>SUMIFS(通讯通路门店!$Z:$Z,通讯通路门店!$S:$S,$G786,通讯通路门店!$J:$J,"VIVO体验店")</f>
        <v>0</v>
      </c>
      <c r="BE786" s="99">
        <f>SUMIFS(通讯通路门店!$AB:$AB,通讯通路门店!$S:$S,$G786,通讯通路门店!$J:$J,"OPPO体验店")</f>
        <v>0</v>
      </c>
      <c r="BF786" s="99">
        <f>SUMIFS(通讯通路门店!$X:$X,通讯通路门店!$S:$S,$G786,通讯通路门店!$J:$J,"华为授权体验店")+SUMIFS(通讯通路门店!$AA:$AA,通讯通路门店!$S:$S,$G786,通讯通路门店!$J:$J,"华为堡垒店")</f>
        <v>0</v>
      </c>
      <c r="BG786" s="99">
        <f>SUMIFS(通讯通路门店!$Y:$Y,通讯通路门店!$S:$S,$G786,通讯通路门店!$J:$J,"小米体验店")</f>
        <v>0</v>
      </c>
      <c r="BH786" s="99">
        <f>SUMIFS(通讯通路门店!$AA:$AA,通讯通路门店!$S:$S,$G786,通讯通路门店!$J:$J,"苹果体验店")</f>
        <v>0</v>
      </c>
      <c r="BI786" s="99">
        <f>SUMIFS(通讯通路门店!$K:$K,通讯通路门店!$S:$S,$G786,通讯通路门店!$J:$J,"其他品牌专卖店")</f>
        <v>0</v>
      </c>
      <c r="BJ786" s="99">
        <f>SUMIFS(通讯通路门店!$AC:$AC,通讯通路门店!$S:$S,$G786)</f>
        <v>0</v>
      </c>
      <c r="BK786" s="99">
        <f>SUMIFS(通讯通路门店!$AD:$AD,通讯通路门店!$S:$S,$G786)</f>
        <v>0</v>
      </c>
      <c r="BL786" s="99">
        <f>SUMIFS(通讯通路门店!$AE:$AE,通讯通路门店!$S:$S,$G786)</f>
        <v>0</v>
      </c>
      <c r="BM786" s="99">
        <f>SUMIFS(通讯通路门店!$AF:$AF,通讯通路门店!$S:$S,$G786)</f>
        <v>0</v>
      </c>
      <c r="BN786" s="99">
        <f>SUMIFS(通讯通路门店!$AG:$AG,通讯通路门店!$S:$S,$G786)</f>
        <v>0</v>
      </c>
      <c r="BO786" s="99">
        <f>SUMIFS(通讯通路门店!$AH:$AH,通讯通路门店!$S:$S,$G786)</f>
        <v>0</v>
      </c>
      <c r="BP786" s="99">
        <f>SUMIFS(通讯通路门店!$AI:$AI,通讯通路门店!$S:$S,$G786)</f>
        <v>0</v>
      </c>
      <c r="BQ786" s="83"/>
    </row>
    <row r="787" spans="1:69">
      <c r="A787" s="99" t="str">
        <f>IFERROR(_xlfn.XLOOKUP($G787,通讯通路门店!$S$4:$S$993933,通讯通路门店!$A$4:$A$993933,0,0),"")</f>
        <v/>
      </c>
      <c r="B787" s="99" t="str">
        <f>IFERROR(_xlfn.XLOOKUP($G787,通讯通路门店!$S$4:$S$993933,通讯通路门店!$B$4:$B$993933,0,0),"")</f>
        <v/>
      </c>
      <c r="C787" s="99" t="str">
        <f>IFERROR(_xlfn.XLOOKUP($G787,通讯通路门店!$S$4:$S$993933,通讯通路门店!$C$4:$C$993933,0,0),"")</f>
        <v/>
      </c>
      <c r="D787" s="99" t="str">
        <f>IFERROR(_xlfn.XLOOKUP($G787,通讯通路门店!$S$4:$S$993933,通讯通路门店!$D$4:$D$993933,0,0),"")</f>
        <v/>
      </c>
      <c r="E787" s="83"/>
      <c r="F787" s="83"/>
      <c r="G787" s="101" t="e">
        <v>#N/A</v>
      </c>
      <c r="H787" s="102" t="str">
        <f>IFERROR(_xlfn.XLOOKUP($G787,通讯通路门店!$S$4:$S$993933,通讯通路门店!$R$4:$R$993933,0,0),"")</f>
        <v/>
      </c>
      <c r="I787" s="83"/>
      <c r="J787" s="83"/>
      <c r="K787" s="83"/>
      <c r="L787" s="83"/>
      <c r="M787" s="83"/>
      <c r="N787" s="83"/>
      <c r="O787" s="83"/>
      <c r="P787" s="83"/>
      <c r="Q787" s="83"/>
      <c r="R787" s="83"/>
      <c r="S787" s="83"/>
      <c r="T787" s="83"/>
      <c r="U787" s="99">
        <f>COUNTIF(通讯通路门店!$S:$S,$G787)</f>
        <v>0</v>
      </c>
      <c r="V787" s="99">
        <f>COUNTIFS(通讯通路门店!$S:$S,$G787,通讯通路门店!$J:$J,"综合卖场")</f>
        <v>0</v>
      </c>
      <c r="W787" s="99">
        <f>SUMIFS(通讯通路门店!$AJ:$AJ,通讯通路门店!$S:$S,通讯客户沙盘!$G787)</f>
        <v>0</v>
      </c>
      <c r="X787" s="99">
        <f t="shared" si="60"/>
        <v>0</v>
      </c>
      <c r="Y787" s="99">
        <f>COUNTIFS(通讯通路门店!$S:$S,$G787,通讯通路门店!$J:$J,"荣耀体验店")+COUNTIFS(通讯通路门店!$S:$S,$G787,通讯通路门店!$J:$J,"荣耀授权专卖店")</f>
        <v>0</v>
      </c>
      <c r="Z787" s="99">
        <f>COUNTIFS(通讯通路门店!$S:$S,$G787,通讯通路门店!$J:$J,"VIVO体验店")</f>
        <v>0</v>
      </c>
      <c r="AA787" s="99">
        <f>COUNTIFS(通讯通路门店!$S:$S,$G787,通讯通路门店!$J:$J,"OPPO体验店")</f>
        <v>0</v>
      </c>
      <c r="AB787" s="99">
        <f>COUNTIFS(通讯通路门店!$S:$S,$G787,通讯通路门店!$J:$J,"华为授权体验店")+COUNTIFS(通讯通路门店!$S:$S,$G787,通讯通路门店!$J:$J,"华为堡垒店")</f>
        <v>0</v>
      </c>
      <c r="AC787" s="99">
        <f>COUNTIFS(通讯通路门店!$S:$S,$G787,通讯通路门店!$J:$J,"小米体验店")</f>
        <v>0</v>
      </c>
      <c r="AD787" s="99">
        <f>COUNTIFS(通讯通路门店!$S:$S,$G787,通讯通路门店!$J:$J,"苹果体验店")</f>
        <v>0</v>
      </c>
      <c r="AE787" s="99">
        <f>COUNTIFS(通讯通路门店!$S:$S,$G787,通讯通路门店!$J:$J,"其他品牌专卖店")</f>
        <v>0</v>
      </c>
      <c r="AF787" s="99">
        <f>SUMIFS(通讯通路门店!$BI:$BI,通讯通路门店!$S:$S,$G787)</f>
        <v>0</v>
      </c>
      <c r="AG787" s="99">
        <f>SUMIFS(通讯通路门店!$BH:$BH,通讯通路门店!$S:$S,$G787)</f>
        <v>0</v>
      </c>
      <c r="AH787" s="99">
        <f t="shared" si="61"/>
        <v>0</v>
      </c>
      <c r="AI787" s="99">
        <f>SUMIFS(通讯通路门店!$BB:$BB,通讯通路门店!$S:$S,$G787)</f>
        <v>0</v>
      </c>
      <c r="AJ787" s="99">
        <f>SUMIFS(通讯通路门店!$BE:$BE,通讯通路门店!$S:$S,$G787)</f>
        <v>0</v>
      </c>
      <c r="AK787" s="99">
        <f>SUMIFS(通讯通路门店!$BG:$BG,通讯通路门店!$S:$S,$G787)</f>
        <v>0</v>
      </c>
      <c r="AL787" s="99">
        <f>SUMIFS(通讯通路门店!$BC:$BC,通讯通路门店!$S:$S,$G787)</f>
        <v>0</v>
      </c>
      <c r="AM787" s="99">
        <f>SUMIFS(通讯通路门店!$BD:$BD,通讯通路门店!$S:$S,$G787)</f>
        <v>0</v>
      </c>
      <c r="AN787" s="99">
        <f>SUMIFS(通讯通路门店!$BF:$BF,通讯通路门店!$S:$S,$G787)</f>
        <v>0</v>
      </c>
      <c r="AO787" s="99">
        <f t="shared" si="62"/>
        <v>0</v>
      </c>
      <c r="AP787" s="99">
        <f>SUMIFS(通讯通路门店!$K:$K,通讯通路门店!$S:$S,$G787)</f>
        <v>0</v>
      </c>
      <c r="AQ787" s="83"/>
      <c r="AR787" s="99">
        <f>SUMIFS(通讯通路门店!$T:$T,通讯通路门店!$S:$S,$G787)</f>
        <v>0</v>
      </c>
      <c r="AS787" s="99">
        <f>SUMIFS(通讯通路门店!$U:$U,通讯通路门店!$S:$S,$G787)</f>
        <v>0</v>
      </c>
      <c r="AT787" s="99">
        <f>SUMIFS(通讯通路门店!$V:$V,通讯通路门店!$S:$S,$G787)</f>
        <v>0</v>
      </c>
      <c r="AU787" s="99">
        <f>SUMIFS(通讯通路门店!$W:$W,通讯通路门店!$S:$S,$G787)</f>
        <v>0</v>
      </c>
      <c r="AV787" s="99">
        <f>SUMIFS(通讯通路门店!$Z:$Z,通讯通路门店!$S:$S,$G787)</f>
        <v>0</v>
      </c>
      <c r="AW787" s="99">
        <f>SUMIFS(通讯通路门店!$AB:$AB,通讯通路门店!$S:$S,$G787)</f>
        <v>0</v>
      </c>
      <c r="AX787" s="99">
        <f>SUMIFS(通讯通路门店!$X:$X,通讯通路门店!$S:$S,$G787)</f>
        <v>0</v>
      </c>
      <c r="AY787" s="99">
        <f>SUMIFS(通讯通路门店!$Y:$Y,通讯通路门店!$S:$S,$G787)</f>
        <v>0</v>
      </c>
      <c r="AZ787" s="99">
        <f>SUMIFS(通讯通路门店!$AA:$AA,通讯通路门店!$S:$S,$G787)</f>
        <v>0</v>
      </c>
      <c r="BA787" s="99">
        <f t="shared" si="63"/>
        <v>0</v>
      </c>
      <c r="BB787" s="99">
        <f t="shared" si="64"/>
        <v>0</v>
      </c>
      <c r="BC787" s="99">
        <f>SUMIFS(通讯通路门店!$W:$W,通讯通路门店!$S:$S,$G787,通讯通路门店!$J:$J,"荣耀体验店")+SUMIFS(通讯通路门店!$W:$W,通讯通路门店!$S:$S,$G787,通讯通路门店!$J:$J,"荣耀授权专卖店")</f>
        <v>0</v>
      </c>
      <c r="BD787" s="99">
        <f>SUMIFS(通讯通路门店!$Z:$Z,通讯通路门店!$S:$S,$G787,通讯通路门店!$J:$J,"VIVO体验店")</f>
        <v>0</v>
      </c>
      <c r="BE787" s="99">
        <f>SUMIFS(通讯通路门店!$AB:$AB,通讯通路门店!$S:$S,$G787,通讯通路门店!$J:$J,"OPPO体验店")</f>
        <v>0</v>
      </c>
      <c r="BF787" s="99">
        <f>SUMIFS(通讯通路门店!$X:$X,通讯通路门店!$S:$S,$G787,通讯通路门店!$J:$J,"华为授权体验店")+SUMIFS(通讯通路门店!$AA:$AA,通讯通路门店!$S:$S,$G787,通讯通路门店!$J:$J,"华为堡垒店")</f>
        <v>0</v>
      </c>
      <c r="BG787" s="99">
        <f>SUMIFS(通讯通路门店!$Y:$Y,通讯通路门店!$S:$S,$G787,通讯通路门店!$J:$J,"小米体验店")</f>
        <v>0</v>
      </c>
      <c r="BH787" s="99">
        <f>SUMIFS(通讯通路门店!$AA:$AA,通讯通路门店!$S:$S,$G787,通讯通路门店!$J:$J,"苹果体验店")</f>
        <v>0</v>
      </c>
      <c r="BI787" s="99">
        <f>SUMIFS(通讯通路门店!$K:$K,通讯通路门店!$S:$S,$G787,通讯通路门店!$J:$J,"其他品牌专卖店")</f>
        <v>0</v>
      </c>
      <c r="BJ787" s="99">
        <f>SUMIFS(通讯通路门店!$AC:$AC,通讯通路门店!$S:$S,$G787)</f>
        <v>0</v>
      </c>
      <c r="BK787" s="99">
        <f>SUMIFS(通讯通路门店!$AD:$AD,通讯通路门店!$S:$S,$G787)</f>
        <v>0</v>
      </c>
      <c r="BL787" s="99">
        <f>SUMIFS(通讯通路门店!$AE:$AE,通讯通路门店!$S:$S,$G787)</f>
        <v>0</v>
      </c>
      <c r="BM787" s="99">
        <f>SUMIFS(通讯通路门店!$AF:$AF,通讯通路门店!$S:$S,$G787)</f>
        <v>0</v>
      </c>
      <c r="BN787" s="99">
        <f>SUMIFS(通讯通路门店!$AG:$AG,通讯通路门店!$S:$S,$G787)</f>
        <v>0</v>
      </c>
      <c r="BO787" s="99">
        <f>SUMIFS(通讯通路门店!$AH:$AH,通讯通路门店!$S:$S,$G787)</f>
        <v>0</v>
      </c>
      <c r="BP787" s="99">
        <f>SUMIFS(通讯通路门店!$AI:$AI,通讯通路门店!$S:$S,$G787)</f>
        <v>0</v>
      </c>
      <c r="BQ787" s="83"/>
    </row>
    <row r="788" spans="1:69">
      <c r="A788" s="99" t="str">
        <f>IFERROR(_xlfn.XLOOKUP($G788,通讯通路门店!$S$4:$S$993933,通讯通路门店!$A$4:$A$993933,0,0),"")</f>
        <v/>
      </c>
      <c r="B788" s="99" t="str">
        <f>IFERROR(_xlfn.XLOOKUP($G788,通讯通路门店!$S$4:$S$993933,通讯通路门店!$B$4:$B$993933,0,0),"")</f>
        <v/>
      </c>
      <c r="C788" s="99" t="str">
        <f>IFERROR(_xlfn.XLOOKUP($G788,通讯通路门店!$S$4:$S$993933,通讯通路门店!$C$4:$C$993933,0,0),"")</f>
        <v/>
      </c>
      <c r="D788" s="99" t="str">
        <f>IFERROR(_xlfn.XLOOKUP($G788,通讯通路门店!$S$4:$S$993933,通讯通路门店!$D$4:$D$993933,0,0),"")</f>
        <v/>
      </c>
      <c r="E788" s="83"/>
      <c r="F788" s="83"/>
      <c r="G788" s="101" t="e">
        <v>#N/A</v>
      </c>
      <c r="H788" s="102" t="str">
        <f>IFERROR(_xlfn.XLOOKUP($G788,通讯通路门店!$S$4:$S$993933,通讯通路门店!$R$4:$R$993933,0,0),"")</f>
        <v/>
      </c>
      <c r="I788" s="83"/>
      <c r="J788" s="83"/>
      <c r="K788" s="83"/>
      <c r="L788" s="83"/>
      <c r="M788" s="83"/>
      <c r="N788" s="83"/>
      <c r="O788" s="83"/>
      <c r="P788" s="83"/>
      <c r="Q788" s="83"/>
      <c r="R788" s="83"/>
      <c r="S788" s="83"/>
      <c r="T788" s="83"/>
      <c r="U788" s="99">
        <f>COUNTIF(通讯通路门店!$S:$S,$G788)</f>
        <v>0</v>
      </c>
      <c r="V788" s="99">
        <f>COUNTIFS(通讯通路门店!$S:$S,$G788,通讯通路门店!$J:$J,"综合卖场")</f>
        <v>0</v>
      </c>
      <c r="W788" s="99">
        <f>SUMIFS(通讯通路门店!$AJ:$AJ,通讯通路门店!$S:$S,通讯客户沙盘!$G788)</f>
        <v>0</v>
      </c>
      <c r="X788" s="99">
        <f t="shared" si="60"/>
        <v>0</v>
      </c>
      <c r="Y788" s="99">
        <f>COUNTIFS(通讯通路门店!$S:$S,$G788,通讯通路门店!$J:$J,"荣耀体验店")+COUNTIFS(通讯通路门店!$S:$S,$G788,通讯通路门店!$J:$J,"荣耀授权专卖店")</f>
        <v>0</v>
      </c>
      <c r="Z788" s="99">
        <f>COUNTIFS(通讯通路门店!$S:$S,$G788,通讯通路门店!$J:$J,"VIVO体验店")</f>
        <v>0</v>
      </c>
      <c r="AA788" s="99">
        <f>COUNTIFS(通讯通路门店!$S:$S,$G788,通讯通路门店!$J:$J,"OPPO体验店")</f>
        <v>0</v>
      </c>
      <c r="AB788" s="99">
        <f>COUNTIFS(通讯通路门店!$S:$S,$G788,通讯通路门店!$J:$J,"华为授权体验店")+COUNTIFS(通讯通路门店!$S:$S,$G788,通讯通路门店!$J:$J,"华为堡垒店")</f>
        <v>0</v>
      </c>
      <c r="AC788" s="99">
        <f>COUNTIFS(通讯通路门店!$S:$S,$G788,通讯通路门店!$J:$J,"小米体验店")</f>
        <v>0</v>
      </c>
      <c r="AD788" s="99">
        <f>COUNTIFS(通讯通路门店!$S:$S,$G788,通讯通路门店!$J:$J,"苹果体验店")</f>
        <v>0</v>
      </c>
      <c r="AE788" s="99">
        <f>COUNTIFS(通讯通路门店!$S:$S,$G788,通讯通路门店!$J:$J,"其他品牌专卖店")</f>
        <v>0</v>
      </c>
      <c r="AF788" s="99">
        <f>SUMIFS(通讯通路门店!$BI:$BI,通讯通路门店!$S:$S,$G788)</f>
        <v>0</v>
      </c>
      <c r="AG788" s="99">
        <f>SUMIFS(通讯通路门店!$BH:$BH,通讯通路门店!$S:$S,$G788)</f>
        <v>0</v>
      </c>
      <c r="AH788" s="99">
        <f t="shared" si="61"/>
        <v>0</v>
      </c>
      <c r="AI788" s="99">
        <f>SUMIFS(通讯通路门店!$BB:$BB,通讯通路门店!$S:$S,$G788)</f>
        <v>0</v>
      </c>
      <c r="AJ788" s="99">
        <f>SUMIFS(通讯通路门店!$BE:$BE,通讯通路门店!$S:$S,$G788)</f>
        <v>0</v>
      </c>
      <c r="AK788" s="99">
        <f>SUMIFS(通讯通路门店!$BG:$BG,通讯通路门店!$S:$S,$G788)</f>
        <v>0</v>
      </c>
      <c r="AL788" s="99">
        <f>SUMIFS(通讯通路门店!$BC:$BC,通讯通路门店!$S:$S,$G788)</f>
        <v>0</v>
      </c>
      <c r="AM788" s="99">
        <f>SUMIFS(通讯通路门店!$BD:$BD,通讯通路门店!$S:$S,$G788)</f>
        <v>0</v>
      </c>
      <c r="AN788" s="99">
        <f>SUMIFS(通讯通路门店!$BF:$BF,通讯通路门店!$S:$S,$G788)</f>
        <v>0</v>
      </c>
      <c r="AO788" s="99">
        <f t="shared" si="62"/>
        <v>0</v>
      </c>
      <c r="AP788" s="99">
        <f>SUMIFS(通讯通路门店!$K:$K,通讯通路门店!$S:$S,$G788)</f>
        <v>0</v>
      </c>
      <c r="AQ788" s="83"/>
      <c r="AR788" s="99">
        <f>SUMIFS(通讯通路门店!$T:$T,通讯通路门店!$S:$S,$G788)</f>
        <v>0</v>
      </c>
      <c r="AS788" s="99">
        <f>SUMIFS(通讯通路门店!$U:$U,通讯通路门店!$S:$S,$G788)</f>
        <v>0</v>
      </c>
      <c r="AT788" s="99">
        <f>SUMIFS(通讯通路门店!$V:$V,通讯通路门店!$S:$S,$G788)</f>
        <v>0</v>
      </c>
      <c r="AU788" s="99">
        <f>SUMIFS(通讯通路门店!$W:$W,通讯通路门店!$S:$S,$G788)</f>
        <v>0</v>
      </c>
      <c r="AV788" s="99">
        <f>SUMIFS(通讯通路门店!$Z:$Z,通讯通路门店!$S:$S,$G788)</f>
        <v>0</v>
      </c>
      <c r="AW788" s="99">
        <f>SUMIFS(通讯通路门店!$AB:$AB,通讯通路门店!$S:$S,$G788)</f>
        <v>0</v>
      </c>
      <c r="AX788" s="99">
        <f>SUMIFS(通讯通路门店!$X:$X,通讯通路门店!$S:$S,$G788)</f>
        <v>0</v>
      </c>
      <c r="AY788" s="99">
        <f>SUMIFS(通讯通路门店!$Y:$Y,通讯通路门店!$S:$S,$G788)</f>
        <v>0</v>
      </c>
      <c r="AZ788" s="99">
        <f>SUMIFS(通讯通路门店!$AA:$AA,通讯通路门店!$S:$S,$G788)</f>
        <v>0</v>
      </c>
      <c r="BA788" s="99">
        <f t="shared" si="63"/>
        <v>0</v>
      </c>
      <c r="BB788" s="99">
        <f t="shared" si="64"/>
        <v>0</v>
      </c>
      <c r="BC788" s="99">
        <f>SUMIFS(通讯通路门店!$W:$W,通讯通路门店!$S:$S,$G788,通讯通路门店!$J:$J,"荣耀体验店")+SUMIFS(通讯通路门店!$W:$W,通讯通路门店!$S:$S,$G788,通讯通路门店!$J:$J,"荣耀授权专卖店")</f>
        <v>0</v>
      </c>
      <c r="BD788" s="99">
        <f>SUMIFS(通讯通路门店!$Z:$Z,通讯通路门店!$S:$S,$G788,通讯通路门店!$J:$J,"VIVO体验店")</f>
        <v>0</v>
      </c>
      <c r="BE788" s="99">
        <f>SUMIFS(通讯通路门店!$AB:$AB,通讯通路门店!$S:$S,$G788,通讯通路门店!$J:$J,"OPPO体验店")</f>
        <v>0</v>
      </c>
      <c r="BF788" s="99">
        <f>SUMIFS(通讯通路门店!$X:$X,通讯通路门店!$S:$S,$G788,通讯通路门店!$J:$J,"华为授权体验店")+SUMIFS(通讯通路门店!$AA:$AA,通讯通路门店!$S:$S,$G788,通讯通路门店!$J:$J,"华为堡垒店")</f>
        <v>0</v>
      </c>
      <c r="BG788" s="99">
        <f>SUMIFS(通讯通路门店!$Y:$Y,通讯通路门店!$S:$S,$G788,通讯通路门店!$J:$J,"小米体验店")</f>
        <v>0</v>
      </c>
      <c r="BH788" s="99">
        <f>SUMIFS(通讯通路门店!$AA:$AA,通讯通路门店!$S:$S,$G788,通讯通路门店!$J:$J,"苹果体验店")</f>
        <v>0</v>
      </c>
      <c r="BI788" s="99">
        <f>SUMIFS(通讯通路门店!$K:$K,通讯通路门店!$S:$S,$G788,通讯通路门店!$J:$J,"其他品牌专卖店")</f>
        <v>0</v>
      </c>
      <c r="BJ788" s="99">
        <f>SUMIFS(通讯通路门店!$AC:$AC,通讯通路门店!$S:$S,$G788)</f>
        <v>0</v>
      </c>
      <c r="BK788" s="99">
        <f>SUMIFS(通讯通路门店!$AD:$AD,通讯通路门店!$S:$S,$G788)</f>
        <v>0</v>
      </c>
      <c r="BL788" s="99">
        <f>SUMIFS(通讯通路门店!$AE:$AE,通讯通路门店!$S:$S,$G788)</f>
        <v>0</v>
      </c>
      <c r="BM788" s="99">
        <f>SUMIFS(通讯通路门店!$AF:$AF,通讯通路门店!$S:$S,$G788)</f>
        <v>0</v>
      </c>
      <c r="BN788" s="99">
        <f>SUMIFS(通讯通路门店!$AG:$AG,通讯通路门店!$S:$S,$G788)</f>
        <v>0</v>
      </c>
      <c r="BO788" s="99">
        <f>SUMIFS(通讯通路门店!$AH:$AH,通讯通路门店!$S:$S,$G788)</f>
        <v>0</v>
      </c>
      <c r="BP788" s="99">
        <f>SUMIFS(通讯通路门店!$AI:$AI,通讯通路门店!$S:$S,$G788)</f>
        <v>0</v>
      </c>
      <c r="BQ788" s="83"/>
    </row>
    <row r="789" spans="1:69">
      <c r="A789" s="99" t="str">
        <f>IFERROR(_xlfn.XLOOKUP($G789,通讯通路门店!$S$4:$S$993933,通讯通路门店!$A$4:$A$993933,0,0),"")</f>
        <v/>
      </c>
      <c r="B789" s="99" t="str">
        <f>IFERROR(_xlfn.XLOOKUP($G789,通讯通路门店!$S$4:$S$993933,通讯通路门店!$B$4:$B$993933,0,0),"")</f>
        <v/>
      </c>
      <c r="C789" s="99" t="str">
        <f>IFERROR(_xlfn.XLOOKUP($G789,通讯通路门店!$S$4:$S$993933,通讯通路门店!$C$4:$C$993933,0,0),"")</f>
        <v/>
      </c>
      <c r="D789" s="99" t="str">
        <f>IFERROR(_xlfn.XLOOKUP($G789,通讯通路门店!$S$4:$S$993933,通讯通路门店!$D$4:$D$993933,0,0),"")</f>
        <v/>
      </c>
      <c r="E789" s="83"/>
      <c r="F789" s="83"/>
      <c r="G789" s="101" t="e">
        <v>#N/A</v>
      </c>
      <c r="H789" s="102" t="str">
        <f>IFERROR(_xlfn.XLOOKUP($G789,通讯通路门店!$S$4:$S$993933,通讯通路门店!$R$4:$R$993933,0,0),"")</f>
        <v/>
      </c>
      <c r="I789" s="83"/>
      <c r="J789" s="83"/>
      <c r="K789" s="83"/>
      <c r="L789" s="83"/>
      <c r="M789" s="83"/>
      <c r="N789" s="83"/>
      <c r="O789" s="83"/>
      <c r="P789" s="83"/>
      <c r="Q789" s="83"/>
      <c r="R789" s="83"/>
      <c r="S789" s="83"/>
      <c r="T789" s="83"/>
      <c r="U789" s="99">
        <f>COUNTIF(通讯通路门店!$S:$S,$G789)</f>
        <v>0</v>
      </c>
      <c r="V789" s="99">
        <f>COUNTIFS(通讯通路门店!$S:$S,$G789,通讯通路门店!$J:$J,"综合卖场")</f>
        <v>0</v>
      </c>
      <c r="W789" s="99">
        <f>SUMIFS(通讯通路门店!$AJ:$AJ,通讯通路门店!$S:$S,通讯客户沙盘!$G789)</f>
        <v>0</v>
      </c>
      <c r="X789" s="99">
        <f t="shared" si="60"/>
        <v>0</v>
      </c>
      <c r="Y789" s="99">
        <f>COUNTIFS(通讯通路门店!$S:$S,$G789,通讯通路门店!$J:$J,"荣耀体验店")+COUNTIFS(通讯通路门店!$S:$S,$G789,通讯通路门店!$J:$J,"荣耀授权专卖店")</f>
        <v>0</v>
      </c>
      <c r="Z789" s="99">
        <f>COUNTIFS(通讯通路门店!$S:$S,$G789,通讯通路门店!$J:$J,"VIVO体验店")</f>
        <v>0</v>
      </c>
      <c r="AA789" s="99">
        <f>COUNTIFS(通讯通路门店!$S:$S,$G789,通讯通路门店!$J:$J,"OPPO体验店")</f>
        <v>0</v>
      </c>
      <c r="AB789" s="99">
        <f>COUNTIFS(通讯通路门店!$S:$S,$G789,通讯通路门店!$J:$J,"华为授权体验店")+COUNTIFS(通讯通路门店!$S:$S,$G789,通讯通路门店!$J:$J,"华为堡垒店")</f>
        <v>0</v>
      </c>
      <c r="AC789" s="99">
        <f>COUNTIFS(通讯通路门店!$S:$S,$G789,通讯通路门店!$J:$J,"小米体验店")</f>
        <v>0</v>
      </c>
      <c r="AD789" s="99">
        <f>COUNTIFS(通讯通路门店!$S:$S,$G789,通讯通路门店!$J:$J,"苹果体验店")</f>
        <v>0</v>
      </c>
      <c r="AE789" s="99">
        <f>COUNTIFS(通讯通路门店!$S:$S,$G789,通讯通路门店!$J:$J,"其他品牌专卖店")</f>
        <v>0</v>
      </c>
      <c r="AF789" s="99">
        <f>SUMIFS(通讯通路门店!$BI:$BI,通讯通路门店!$S:$S,$G789)</f>
        <v>0</v>
      </c>
      <c r="AG789" s="99">
        <f>SUMIFS(通讯通路门店!$BH:$BH,通讯通路门店!$S:$S,$G789)</f>
        <v>0</v>
      </c>
      <c r="AH789" s="99">
        <f t="shared" si="61"/>
        <v>0</v>
      </c>
      <c r="AI789" s="99">
        <f>SUMIFS(通讯通路门店!$BB:$BB,通讯通路门店!$S:$S,$G789)</f>
        <v>0</v>
      </c>
      <c r="AJ789" s="99">
        <f>SUMIFS(通讯通路门店!$BE:$BE,通讯通路门店!$S:$S,$G789)</f>
        <v>0</v>
      </c>
      <c r="AK789" s="99">
        <f>SUMIFS(通讯通路门店!$BG:$BG,通讯通路门店!$S:$S,$G789)</f>
        <v>0</v>
      </c>
      <c r="AL789" s="99">
        <f>SUMIFS(通讯通路门店!$BC:$BC,通讯通路门店!$S:$S,$G789)</f>
        <v>0</v>
      </c>
      <c r="AM789" s="99">
        <f>SUMIFS(通讯通路门店!$BD:$BD,通讯通路门店!$S:$S,$G789)</f>
        <v>0</v>
      </c>
      <c r="AN789" s="99">
        <f>SUMIFS(通讯通路门店!$BF:$BF,通讯通路门店!$S:$S,$G789)</f>
        <v>0</v>
      </c>
      <c r="AO789" s="99">
        <f t="shared" si="62"/>
        <v>0</v>
      </c>
      <c r="AP789" s="99">
        <f>SUMIFS(通讯通路门店!$K:$K,通讯通路门店!$S:$S,$G789)</f>
        <v>0</v>
      </c>
      <c r="AQ789" s="83"/>
      <c r="AR789" s="99">
        <f>SUMIFS(通讯通路门店!$T:$T,通讯通路门店!$S:$S,$G789)</f>
        <v>0</v>
      </c>
      <c r="AS789" s="99">
        <f>SUMIFS(通讯通路门店!$U:$U,通讯通路门店!$S:$S,$G789)</f>
        <v>0</v>
      </c>
      <c r="AT789" s="99">
        <f>SUMIFS(通讯通路门店!$V:$V,通讯通路门店!$S:$S,$G789)</f>
        <v>0</v>
      </c>
      <c r="AU789" s="99">
        <f>SUMIFS(通讯通路门店!$W:$W,通讯通路门店!$S:$S,$G789)</f>
        <v>0</v>
      </c>
      <c r="AV789" s="99">
        <f>SUMIFS(通讯通路门店!$Z:$Z,通讯通路门店!$S:$S,$G789)</f>
        <v>0</v>
      </c>
      <c r="AW789" s="99">
        <f>SUMIFS(通讯通路门店!$AB:$AB,通讯通路门店!$S:$S,$G789)</f>
        <v>0</v>
      </c>
      <c r="AX789" s="99">
        <f>SUMIFS(通讯通路门店!$X:$X,通讯通路门店!$S:$S,$G789)</f>
        <v>0</v>
      </c>
      <c r="AY789" s="99">
        <f>SUMIFS(通讯通路门店!$Y:$Y,通讯通路门店!$S:$S,$G789)</f>
        <v>0</v>
      </c>
      <c r="AZ789" s="99">
        <f>SUMIFS(通讯通路门店!$AA:$AA,通讯通路门店!$S:$S,$G789)</f>
        <v>0</v>
      </c>
      <c r="BA789" s="99">
        <f t="shared" si="63"/>
        <v>0</v>
      </c>
      <c r="BB789" s="99">
        <f t="shared" si="64"/>
        <v>0</v>
      </c>
      <c r="BC789" s="99">
        <f>SUMIFS(通讯通路门店!$W:$W,通讯通路门店!$S:$S,$G789,通讯通路门店!$J:$J,"荣耀体验店")+SUMIFS(通讯通路门店!$W:$W,通讯通路门店!$S:$S,$G789,通讯通路门店!$J:$J,"荣耀授权专卖店")</f>
        <v>0</v>
      </c>
      <c r="BD789" s="99">
        <f>SUMIFS(通讯通路门店!$Z:$Z,通讯通路门店!$S:$S,$G789,通讯通路门店!$J:$J,"VIVO体验店")</f>
        <v>0</v>
      </c>
      <c r="BE789" s="99">
        <f>SUMIFS(通讯通路门店!$AB:$AB,通讯通路门店!$S:$S,$G789,通讯通路门店!$J:$J,"OPPO体验店")</f>
        <v>0</v>
      </c>
      <c r="BF789" s="99">
        <f>SUMIFS(通讯通路门店!$X:$X,通讯通路门店!$S:$S,$G789,通讯通路门店!$J:$J,"华为授权体验店")+SUMIFS(通讯通路门店!$AA:$AA,通讯通路门店!$S:$S,$G789,通讯通路门店!$J:$J,"华为堡垒店")</f>
        <v>0</v>
      </c>
      <c r="BG789" s="99">
        <f>SUMIFS(通讯通路门店!$Y:$Y,通讯通路门店!$S:$S,$G789,通讯通路门店!$J:$J,"小米体验店")</f>
        <v>0</v>
      </c>
      <c r="BH789" s="99">
        <f>SUMIFS(通讯通路门店!$AA:$AA,通讯通路门店!$S:$S,$G789,通讯通路门店!$J:$J,"苹果体验店")</f>
        <v>0</v>
      </c>
      <c r="BI789" s="99">
        <f>SUMIFS(通讯通路门店!$K:$K,通讯通路门店!$S:$S,$G789,通讯通路门店!$J:$J,"其他品牌专卖店")</f>
        <v>0</v>
      </c>
      <c r="BJ789" s="99">
        <f>SUMIFS(通讯通路门店!$AC:$AC,通讯通路门店!$S:$S,$G789)</f>
        <v>0</v>
      </c>
      <c r="BK789" s="99">
        <f>SUMIFS(通讯通路门店!$AD:$AD,通讯通路门店!$S:$S,$G789)</f>
        <v>0</v>
      </c>
      <c r="BL789" s="99">
        <f>SUMIFS(通讯通路门店!$AE:$AE,通讯通路门店!$S:$S,$G789)</f>
        <v>0</v>
      </c>
      <c r="BM789" s="99">
        <f>SUMIFS(通讯通路门店!$AF:$AF,通讯通路门店!$S:$S,$G789)</f>
        <v>0</v>
      </c>
      <c r="BN789" s="99">
        <f>SUMIFS(通讯通路门店!$AG:$AG,通讯通路门店!$S:$S,$G789)</f>
        <v>0</v>
      </c>
      <c r="BO789" s="99">
        <f>SUMIFS(通讯通路门店!$AH:$AH,通讯通路门店!$S:$S,$G789)</f>
        <v>0</v>
      </c>
      <c r="BP789" s="99">
        <f>SUMIFS(通讯通路门店!$AI:$AI,通讯通路门店!$S:$S,$G789)</f>
        <v>0</v>
      </c>
      <c r="BQ789" s="83"/>
    </row>
    <row r="790" spans="1:69">
      <c r="A790" s="99" t="str">
        <f>IFERROR(_xlfn.XLOOKUP($G790,通讯通路门店!$S$4:$S$993933,通讯通路门店!$A$4:$A$993933,0,0),"")</f>
        <v/>
      </c>
      <c r="B790" s="99" t="str">
        <f>IFERROR(_xlfn.XLOOKUP($G790,通讯通路门店!$S$4:$S$993933,通讯通路门店!$B$4:$B$993933,0,0),"")</f>
        <v/>
      </c>
      <c r="C790" s="99" t="str">
        <f>IFERROR(_xlfn.XLOOKUP($G790,通讯通路门店!$S$4:$S$993933,通讯通路门店!$C$4:$C$993933,0,0),"")</f>
        <v/>
      </c>
      <c r="D790" s="99" t="str">
        <f>IFERROR(_xlfn.XLOOKUP($G790,通讯通路门店!$S$4:$S$993933,通讯通路门店!$D$4:$D$993933,0,0),"")</f>
        <v/>
      </c>
      <c r="E790" s="83"/>
      <c r="F790" s="83"/>
      <c r="G790" s="101" t="e">
        <v>#N/A</v>
      </c>
      <c r="H790" s="102" t="str">
        <f>IFERROR(_xlfn.XLOOKUP($G790,通讯通路门店!$S$4:$S$993933,通讯通路门店!$R$4:$R$993933,0,0),"")</f>
        <v/>
      </c>
      <c r="I790" s="83"/>
      <c r="J790" s="83"/>
      <c r="K790" s="83"/>
      <c r="L790" s="83"/>
      <c r="M790" s="83"/>
      <c r="N790" s="83"/>
      <c r="O790" s="83"/>
      <c r="P790" s="83"/>
      <c r="Q790" s="83"/>
      <c r="R790" s="83"/>
      <c r="S790" s="83"/>
      <c r="T790" s="83"/>
      <c r="U790" s="99">
        <f>COUNTIF(通讯通路门店!$S:$S,$G790)</f>
        <v>0</v>
      </c>
      <c r="V790" s="99">
        <f>COUNTIFS(通讯通路门店!$S:$S,$G790,通讯通路门店!$J:$J,"综合卖场")</f>
        <v>0</v>
      </c>
      <c r="W790" s="99">
        <f>SUMIFS(通讯通路门店!$AJ:$AJ,通讯通路门店!$S:$S,通讯客户沙盘!$G790)</f>
        <v>0</v>
      </c>
      <c r="X790" s="99">
        <f t="shared" si="60"/>
        <v>0</v>
      </c>
      <c r="Y790" s="99">
        <f>COUNTIFS(通讯通路门店!$S:$S,$G790,通讯通路门店!$J:$J,"荣耀体验店")+COUNTIFS(通讯通路门店!$S:$S,$G790,通讯通路门店!$J:$J,"荣耀授权专卖店")</f>
        <v>0</v>
      </c>
      <c r="Z790" s="99">
        <f>COUNTIFS(通讯通路门店!$S:$S,$G790,通讯通路门店!$J:$J,"VIVO体验店")</f>
        <v>0</v>
      </c>
      <c r="AA790" s="99">
        <f>COUNTIFS(通讯通路门店!$S:$S,$G790,通讯通路门店!$J:$J,"OPPO体验店")</f>
        <v>0</v>
      </c>
      <c r="AB790" s="99">
        <f>COUNTIFS(通讯通路门店!$S:$S,$G790,通讯通路门店!$J:$J,"华为授权体验店")+COUNTIFS(通讯通路门店!$S:$S,$G790,通讯通路门店!$J:$J,"华为堡垒店")</f>
        <v>0</v>
      </c>
      <c r="AC790" s="99">
        <f>COUNTIFS(通讯通路门店!$S:$S,$G790,通讯通路门店!$J:$J,"小米体验店")</f>
        <v>0</v>
      </c>
      <c r="AD790" s="99">
        <f>COUNTIFS(通讯通路门店!$S:$S,$G790,通讯通路门店!$J:$J,"苹果体验店")</f>
        <v>0</v>
      </c>
      <c r="AE790" s="99">
        <f>COUNTIFS(通讯通路门店!$S:$S,$G790,通讯通路门店!$J:$J,"其他品牌专卖店")</f>
        <v>0</v>
      </c>
      <c r="AF790" s="99">
        <f>SUMIFS(通讯通路门店!$BI:$BI,通讯通路门店!$S:$S,$G790)</f>
        <v>0</v>
      </c>
      <c r="AG790" s="99">
        <f>SUMIFS(通讯通路门店!$BH:$BH,通讯通路门店!$S:$S,$G790)</f>
        <v>0</v>
      </c>
      <c r="AH790" s="99">
        <f t="shared" si="61"/>
        <v>0</v>
      </c>
      <c r="AI790" s="99">
        <f>SUMIFS(通讯通路门店!$BB:$BB,通讯通路门店!$S:$S,$G790)</f>
        <v>0</v>
      </c>
      <c r="AJ790" s="99">
        <f>SUMIFS(通讯通路门店!$BE:$BE,通讯通路门店!$S:$S,$G790)</f>
        <v>0</v>
      </c>
      <c r="AK790" s="99">
        <f>SUMIFS(通讯通路门店!$BG:$BG,通讯通路门店!$S:$S,$G790)</f>
        <v>0</v>
      </c>
      <c r="AL790" s="99">
        <f>SUMIFS(通讯通路门店!$BC:$BC,通讯通路门店!$S:$S,$G790)</f>
        <v>0</v>
      </c>
      <c r="AM790" s="99">
        <f>SUMIFS(通讯通路门店!$BD:$BD,通讯通路门店!$S:$S,$G790)</f>
        <v>0</v>
      </c>
      <c r="AN790" s="99">
        <f>SUMIFS(通讯通路门店!$BF:$BF,通讯通路门店!$S:$S,$G790)</f>
        <v>0</v>
      </c>
      <c r="AO790" s="99">
        <f t="shared" si="62"/>
        <v>0</v>
      </c>
      <c r="AP790" s="99">
        <f>SUMIFS(通讯通路门店!$K:$K,通讯通路门店!$S:$S,$G790)</f>
        <v>0</v>
      </c>
      <c r="AQ790" s="83"/>
      <c r="AR790" s="99">
        <f>SUMIFS(通讯通路门店!$T:$T,通讯通路门店!$S:$S,$G790)</f>
        <v>0</v>
      </c>
      <c r="AS790" s="99">
        <f>SUMIFS(通讯通路门店!$U:$U,通讯通路门店!$S:$S,$G790)</f>
        <v>0</v>
      </c>
      <c r="AT790" s="99">
        <f>SUMIFS(通讯通路门店!$V:$V,通讯通路门店!$S:$S,$G790)</f>
        <v>0</v>
      </c>
      <c r="AU790" s="99">
        <f>SUMIFS(通讯通路门店!$W:$W,通讯通路门店!$S:$S,$G790)</f>
        <v>0</v>
      </c>
      <c r="AV790" s="99">
        <f>SUMIFS(通讯通路门店!$Z:$Z,通讯通路门店!$S:$S,$G790)</f>
        <v>0</v>
      </c>
      <c r="AW790" s="99">
        <f>SUMIFS(通讯通路门店!$AB:$AB,通讯通路门店!$S:$S,$G790)</f>
        <v>0</v>
      </c>
      <c r="AX790" s="99">
        <f>SUMIFS(通讯通路门店!$X:$X,通讯通路门店!$S:$S,$G790)</f>
        <v>0</v>
      </c>
      <c r="AY790" s="99">
        <f>SUMIFS(通讯通路门店!$Y:$Y,通讯通路门店!$S:$S,$G790)</f>
        <v>0</v>
      </c>
      <c r="AZ790" s="99">
        <f>SUMIFS(通讯通路门店!$AA:$AA,通讯通路门店!$S:$S,$G790)</f>
        <v>0</v>
      </c>
      <c r="BA790" s="99">
        <f t="shared" si="63"/>
        <v>0</v>
      </c>
      <c r="BB790" s="99">
        <f t="shared" si="64"/>
        <v>0</v>
      </c>
      <c r="BC790" s="99">
        <f>SUMIFS(通讯通路门店!$W:$W,通讯通路门店!$S:$S,$G790,通讯通路门店!$J:$J,"荣耀体验店")+SUMIFS(通讯通路门店!$W:$W,通讯通路门店!$S:$S,$G790,通讯通路门店!$J:$J,"荣耀授权专卖店")</f>
        <v>0</v>
      </c>
      <c r="BD790" s="99">
        <f>SUMIFS(通讯通路门店!$Z:$Z,通讯通路门店!$S:$S,$G790,通讯通路门店!$J:$J,"VIVO体验店")</f>
        <v>0</v>
      </c>
      <c r="BE790" s="99">
        <f>SUMIFS(通讯通路门店!$AB:$AB,通讯通路门店!$S:$S,$G790,通讯通路门店!$J:$J,"OPPO体验店")</f>
        <v>0</v>
      </c>
      <c r="BF790" s="99">
        <f>SUMIFS(通讯通路门店!$X:$X,通讯通路门店!$S:$S,$G790,通讯通路门店!$J:$J,"华为授权体验店")+SUMIFS(通讯通路门店!$AA:$AA,通讯通路门店!$S:$S,$G790,通讯通路门店!$J:$J,"华为堡垒店")</f>
        <v>0</v>
      </c>
      <c r="BG790" s="99">
        <f>SUMIFS(通讯通路门店!$Y:$Y,通讯通路门店!$S:$S,$G790,通讯通路门店!$J:$J,"小米体验店")</f>
        <v>0</v>
      </c>
      <c r="BH790" s="99">
        <f>SUMIFS(通讯通路门店!$AA:$AA,通讯通路门店!$S:$S,$G790,通讯通路门店!$J:$J,"苹果体验店")</f>
        <v>0</v>
      </c>
      <c r="BI790" s="99">
        <f>SUMIFS(通讯通路门店!$K:$K,通讯通路门店!$S:$S,$G790,通讯通路门店!$J:$J,"其他品牌专卖店")</f>
        <v>0</v>
      </c>
      <c r="BJ790" s="99">
        <f>SUMIFS(通讯通路门店!$AC:$AC,通讯通路门店!$S:$S,$G790)</f>
        <v>0</v>
      </c>
      <c r="BK790" s="99">
        <f>SUMIFS(通讯通路门店!$AD:$AD,通讯通路门店!$S:$S,$G790)</f>
        <v>0</v>
      </c>
      <c r="BL790" s="99">
        <f>SUMIFS(通讯通路门店!$AE:$AE,通讯通路门店!$S:$S,$G790)</f>
        <v>0</v>
      </c>
      <c r="BM790" s="99">
        <f>SUMIFS(通讯通路门店!$AF:$AF,通讯通路门店!$S:$S,$G790)</f>
        <v>0</v>
      </c>
      <c r="BN790" s="99">
        <f>SUMIFS(通讯通路门店!$AG:$AG,通讯通路门店!$S:$S,$G790)</f>
        <v>0</v>
      </c>
      <c r="BO790" s="99">
        <f>SUMIFS(通讯通路门店!$AH:$AH,通讯通路门店!$S:$S,$G790)</f>
        <v>0</v>
      </c>
      <c r="BP790" s="99">
        <f>SUMIFS(通讯通路门店!$AI:$AI,通讯通路门店!$S:$S,$G790)</f>
        <v>0</v>
      </c>
      <c r="BQ790" s="83"/>
    </row>
    <row r="791" spans="1:69">
      <c r="A791" s="99" t="str">
        <f>IFERROR(_xlfn.XLOOKUP($G791,通讯通路门店!$S$4:$S$993933,通讯通路门店!$A$4:$A$993933,0,0),"")</f>
        <v/>
      </c>
      <c r="B791" s="99" t="str">
        <f>IFERROR(_xlfn.XLOOKUP($G791,通讯通路门店!$S$4:$S$993933,通讯通路门店!$B$4:$B$993933,0,0),"")</f>
        <v/>
      </c>
      <c r="C791" s="99" t="str">
        <f>IFERROR(_xlfn.XLOOKUP($G791,通讯通路门店!$S$4:$S$993933,通讯通路门店!$C$4:$C$993933,0,0),"")</f>
        <v/>
      </c>
      <c r="D791" s="99" t="str">
        <f>IFERROR(_xlfn.XLOOKUP($G791,通讯通路门店!$S$4:$S$993933,通讯通路门店!$D$4:$D$993933,0,0),"")</f>
        <v/>
      </c>
      <c r="E791" s="83"/>
      <c r="F791" s="83"/>
      <c r="G791" s="101" t="e">
        <v>#N/A</v>
      </c>
      <c r="H791" s="102" t="str">
        <f>IFERROR(_xlfn.XLOOKUP($G791,通讯通路门店!$S$4:$S$993933,通讯通路门店!$R$4:$R$993933,0,0),"")</f>
        <v/>
      </c>
      <c r="I791" s="83"/>
      <c r="J791" s="83"/>
      <c r="K791" s="83"/>
      <c r="L791" s="83"/>
      <c r="M791" s="83"/>
      <c r="N791" s="83"/>
      <c r="O791" s="83"/>
      <c r="P791" s="83"/>
      <c r="Q791" s="83"/>
      <c r="R791" s="83"/>
      <c r="S791" s="83"/>
      <c r="T791" s="83"/>
      <c r="U791" s="99">
        <f>COUNTIF(通讯通路门店!$S:$S,$G791)</f>
        <v>0</v>
      </c>
      <c r="V791" s="99">
        <f>COUNTIFS(通讯通路门店!$S:$S,$G791,通讯通路门店!$J:$J,"综合卖场")</f>
        <v>0</v>
      </c>
      <c r="W791" s="99">
        <f>SUMIFS(通讯通路门店!$AJ:$AJ,通讯通路门店!$S:$S,通讯客户沙盘!$G791)</f>
        <v>0</v>
      </c>
      <c r="X791" s="99">
        <f t="shared" si="60"/>
        <v>0</v>
      </c>
      <c r="Y791" s="99">
        <f>COUNTIFS(通讯通路门店!$S:$S,$G791,通讯通路门店!$J:$J,"荣耀体验店")+COUNTIFS(通讯通路门店!$S:$S,$G791,通讯通路门店!$J:$J,"荣耀授权专卖店")</f>
        <v>0</v>
      </c>
      <c r="Z791" s="99">
        <f>COUNTIFS(通讯通路门店!$S:$S,$G791,通讯通路门店!$J:$J,"VIVO体验店")</f>
        <v>0</v>
      </c>
      <c r="AA791" s="99">
        <f>COUNTIFS(通讯通路门店!$S:$S,$G791,通讯通路门店!$J:$J,"OPPO体验店")</f>
        <v>0</v>
      </c>
      <c r="AB791" s="99">
        <f>COUNTIFS(通讯通路门店!$S:$S,$G791,通讯通路门店!$J:$J,"华为授权体验店")+COUNTIFS(通讯通路门店!$S:$S,$G791,通讯通路门店!$J:$J,"华为堡垒店")</f>
        <v>0</v>
      </c>
      <c r="AC791" s="99">
        <f>COUNTIFS(通讯通路门店!$S:$S,$G791,通讯通路门店!$J:$J,"小米体验店")</f>
        <v>0</v>
      </c>
      <c r="AD791" s="99">
        <f>COUNTIFS(通讯通路门店!$S:$S,$G791,通讯通路门店!$J:$J,"苹果体验店")</f>
        <v>0</v>
      </c>
      <c r="AE791" s="99">
        <f>COUNTIFS(通讯通路门店!$S:$S,$G791,通讯通路门店!$J:$J,"其他品牌专卖店")</f>
        <v>0</v>
      </c>
      <c r="AF791" s="99">
        <f>SUMIFS(通讯通路门店!$BI:$BI,通讯通路门店!$S:$S,$G791)</f>
        <v>0</v>
      </c>
      <c r="AG791" s="99">
        <f>SUMIFS(通讯通路门店!$BH:$BH,通讯通路门店!$S:$S,$G791)</f>
        <v>0</v>
      </c>
      <c r="AH791" s="99">
        <f t="shared" si="61"/>
        <v>0</v>
      </c>
      <c r="AI791" s="99">
        <f>SUMIFS(通讯通路门店!$BB:$BB,通讯通路门店!$S:$S,$G791)</f>
        <v>0</v>
      </c>
      <c r="AJ791" s="99">
        <f>SUMIFS(通讯通路门店!$BE:$BE,通讯通路门店!$S:$S,$G791)</f>
        <v>0</v>
      </c>
      <c r="AK791" s="99">
        <f>SUMIFS(通讯通路门店!$BG:$BG,通讯通路门店!$S:$S,$G791)</f>
        <v>0</v>
      </c>
      <c r="AL791" s="99">
        <f>SUMIFS(通讯通路门店!$BC:$BC,通讯通路门店!$S:$S,$G791)</f>
        <v>0</v>
      </c>
      <c r="AM791" s="99">
        <f>SUMIFS(通讯通路门店!$BD:$BD,通讯通路门店!$S:$S,$G791)</f>
        <v>0</v>
      </c>
      <c r="AN791" s="99">
        <f>SUMIFS(通讯通路门店!$BF:$BF,通讯通路门店!$S:$S,$G791)</f>
        <v>0</v>
      </c>
      <c r="AO791" s="99">
        <f t="shared" si="62"/>
        <v>0</v>
      </c>
      <c r="AP791" s="99">
        <f>SUMIFS(通讯通路门店!$K:$K,通讯通路门店!$S:$S,$G791)</f>
        <v>0</v>
      </c>
      <c r="AQ791" s="83"/>
      <c r="AR791" s="99">
        <f>SUMIFS(通讯通路门店!$T:$T,通讯通路门店!$S:$S,$G791)</f>
        <v>0</v>
      </c>
      <c r="AS791" s="99">
        <f>SUMIFS(通讯通路门店!$U:$U,通讯通路门店!$S:$S,$G791)</f>
        <v>0</v>
      </c>
      <c r="AT791" s="99">
        <f>SUMIFS(通讯通路门店!$V:$V,通讯通路门店!$S:$S,$G791)</f>
        <v>0</v>
      </c>
      <c r="AU791" s="99">
        <f>SUMIFS(通讯通路门店!$W:$W,通讯通路门店!$S:$S,$G791)</f>
        <v>0</v>
      </c>
      <c r="AV791" s="99">
        <f>SUMIFS(通讯通路门店!$Z:$Z,通讯通路门店!$S:$S,$G791)</f>
        <v>0</v>
      </c>
      <c r="AW791" s="99">
        <f>SUMIFS(通讯通路门店!$AB:$AB,通讯通路门店!$S:$S,$G791)</f>
        <v>0</v>
      </c>
      <c r="AX791" s="99">
        <f>SUMIFS(通讯通路门店!$X:$X,通讯通路门店!$S:$S,$G791)</f>
        <v>0</v>
      </c>
      <c r="AY791" s="99">
        <f>SUMIFS(通讯通路门店!$Y:$Y,通讯通路门店!$S:$S,$G791)</f>
        <v>0</v>
      </c>
      <c r="AZ791" s="99">
        <f>SUMIFS(通讯通路门店!$AA:$AA,通讯通路门店!$S:$S,$G791)</f>
        <v>0</v>
      </c>
      <c r="BA791" s="99">
        <f t="shared" si="63"/>
        <v>0</v>
      </c>
      <c r="BB791" s="99">
        <f t="shared" si="64"/>
        <v>0</v>
      </c>
      <c r="BC791" s="99">
        <f>SUMIFS(通讯通路门店!$W:$W,通讯通路门店!$S:$S,$G791,通讯通路门店!$J:$J,"荣耀体验店")+SUMIFS(通讯通路门店!$W:$W,通讯通路门店!$S:$S,$G791,通讯通路门店!$J:$J,"荣耀授权专卖店")</f>
        <v>0</v>
      </c>
      <c r="BD791" s="99">
        <f>SUMIFS(通讯通路门店!$Z:$Z,通讯通路门店!$S:$S,$G791,通讯通路门店!$J:$J,"VIVO体验店")</f>
        <v>0</v>
      </c>
      <c r="BE791" s="99">
        <f>SUMIFS(通讯通路门店!$AB:$AB,通讯通路门店!$S:$S,$G791,通讯通路门店!$J:$J,"OPPO体验店")</f>
        <v>0</v>
      </c>
      <c r="BF791" s="99">
        <f>SUMIFS(通讯通路门店!$X:$X,通讯通路门店!$S:$S,$G791,通讯通路门店!$J:$J,"华为授权体验店")+SUMIFS(通讯通路门店!$AA:$AA,通讯通路门店!$S:$S,$G791,通讯通路门店!$J:$J,"华为堡垒店")</f>
        <v>0</v>
      </c>
      <c r="BG791" s="99">
        <f>SUMIFS(通讯通路门店!$Y:$Y,通讯通路门店!$S:$S,$G791,通讯通路门店!$J:$J,"小米体验店")</f>
        <v>0</v>
      </c>
      <c r="BH791" s="99">
        <f>SUMIFS(通讯通路门店!$AA:$AA,通讯通路门店!$S:$S,$G791,通讯通路门店!$J:$J,"苹果体验店")</f>
        <v>0</v>
      </c>
      <c r="BI791" s="99">
        <f>SUMIFS(通讯通路门店!$K:$K,通讯通路门店!$S:$S,$G791,通讯通路门店!$J:$J,"其他品牌专卖店")</f>
        <v>0</v>
      </c>
      <c r="BJ791" s="99">
        <f>SUMIFS(通讯通路门店!$AC:$AC,通讯通路门店!$S:$S,$G791)</f>
        <v>0</v>
      </c>
      <c r="BK791" s="99">
        <f>SUMIFS(通讯通路门店!$AD:$AD,通讯通路门店!$S:$S,$G791)</f>
        <v>0</v>
      </c>
      <c r="BL791" s="99">
        <f>SUMIFS(通讯通路门店!$AE:$AE,通讯通路门店!$S:$S,$G791)</f>
        <v>0</v>
      </c>
      <c r="BM791" s="99">
        <f>SUMIFS(通讯通路门店!$AF:$AF,通讯通路门店!$S:$S,$G791)</f>
        <v>0</v>
      </c>
      <c r="BN791" s="99">
        <f>SUMIFS(通讯通路门店!$AG:$AG,通讯通路门店!$S:$S,$G791)</f>
        <v>0</v>
      </c>
      <c r="BO791" s="99">
        <f>SUMIFS(通讯通路门店!$AH:$AH,通讯通路门店!$S:$S,$G791)</f>
        <v>0</v>
      </c>
      <c r="BP791" s="99">
        <f>SUMIFS(通讯通路门店!$AI:$AI,通讯通路门店!$S:$S,$G791)</f>
        <v>0</v>
      </c>
      <c r="BQ791" s="83"/>
    </row>
    <row r="792" spans="1:69">
      <c r="A792" s="99" t="str">
        <f>IFERROR(_xlfn.XLOOKUP($G792,通讯通路门店!$S$4:$S$993933,通讯通路门店!$A$4:$A$993933,0,0),"")</f>
        <v/>
      </c>
      <c r="B792" s="99" t="str">
        <f>IFERROR(_xlfn.XLOOKUP($G792,通讯通路门店!$S$4:$S$993933,通讯通路门店!$B$4:$B$993933,0,0),"")</f>
        <v/>
      </c>
      <c r="C792" s="99" t="str">
        <f>IFERROR(_xlfn.XLOOKUP($G792,通讯通路门店!$S$4:$S$993933,通讯通路门店!$C$4:$C$993933,0,0),"")</f>
        <v/>
      </c>
      <c r="D792" s="99" t="str">
        <f>IFERROR(_xlfn.XLOOKUP($G792,通讯通路门店!$S$4:$S$993933,通讯通路门店!$D$4:$D$993933,0,0),"")</f>
        <v/>
      </c>
      <c r="E792" s="83"/>
      <c r="F792" s="83"/>
      <c r="G792" s="101" t="e">
        <v>#N/A</v>
      </c>
      <c r="H792" s="102" t="str">
        <f>IFERROR(_xlfn.XLOOKUP($G792,通讯通路门店!$S$4:$S$993933,通讯通路门店!$R$4:$R$993933,0,0),"")</f>
        <v/>
      </c>
      <c r="I792" s="83"/>
      <c r="J792" s="83"/>
      <c r="K792" s="83"/>
      <c r="L792" s="83"/>
      <c r="M792" s="83"/>
      <c r="N792" s="83"/>
      <c r="O792" s="83"/>
      <c r="P792" s="83"/>
      <c r="Q792" s="83"/>
      <c r="R792" s="83"/>
      <c r="S792" s="83"/>
      <c r="T792" s="83"/>
      <c r="U792" s="99">
        <f>COUNTIF(通讯通路门店!$S:$S,$G792)</f>
        <v>0</v>
      </c>
      <c r="V792" s="99">
        <f>COUNTIFS(通讯通路门店!$S:$S,$G792,通讯通路门店!$J:$J,"综合卖场")</f>
        <v>0</v>
      </c>
      <c r="W792" s="99">
        <f>SUMIFS(通讯通路门店!$AJ:$AJ,通讯通路门店!$S:$S,通讯客户沙盘!$G792)</f>
        <v>0</v>
      </c>
      <c r="X792" s="99">
        <f t="shared" si="60"/>
        <v>0</v>
      </c>
      <c r="Y792" s="99">
        <f>COUNTIFS(通讯通路门店!$S:$S,$G792,通讯通路门店!$J:$J,"荣耀体验店")+COUNTIFS(通讯通路门店!$S:$S,$G792,通讯通路门店!$J:$J,"荣耀授权专卖店")</f>
        <v>0</v>
      </c>
      <c r="Z792" s="99">
        <f>COUNTIFS(通讯通路门店!$S:$S,$G792,通讯通路门店!$J:$J,"VIVO体验店")</f>
        <v>0</v>
      </c>
      <c r="AA792" s="99">
        <f>COUNTIFS(通讯通路门店!$S:$S,$G792,通讯通路门店!$J:$J,"OPPO体验店")</f>
        <v>0</v>
      </c>
      <c r="AB792" s="99">
        <f>COUNTIFS(通讯通路门店!$S:$S,$G792,通讯通路门店!$J:$J,"华为授权体验店")+COUNTIFS(通讯通路门店!$S:$S,$G792,通讯通路门店!$J:$J,"华为堡垒店")</f>
        <v>0</v>
      </c>
      <c r="AC792" s="99">
        <f>COUNTIFS(通讯通路门店!$S:$S,$G792,通讯通路门店!$J:$J,"小米体验店")</f>
        <v>0</v>
      </c>
      <c r="AD792" s="99">
        <f>COUNTIFS(通讯通路门店!$S:$S,$G792,通讯通路门店!$J:$J,"苹果体验店")</f>
        <v>0</v>
      </c>
      <c r="AE792" s="99">
        <f>COUNTIFS(通讯通路门店!$S:$S,$G792,通讯通路门店!$J:$J,"其他品牌专卖店")</f>
        <v>0</v>
      </c>
      <c r="AF792" s="99">
        <f>SUMIFS(通讯通路门店!$BI:$BI,通讯通路门店!$S:$S,$G792)</f>
        <v>0</v>
      </c>
      <c r="AG792" s="99">
        <f>SUMIFS(通讯通路门店!$BH:$BH,通讯通路门店!$S:$S,$G792)</f>
        <v>0</v>
      </c>
      <c r="AH792" s="99">
        <f t="shared" si="61"/>
        <v>0</v>
      </c>
      <c r="AI792" s="99">
        <f>SUMIFS(通讯通路门店!$BB:$BB,通讯通路门店!$S:$S,$G792)</f>
        <v>0</v>
      </c>
      <c r="AJ792" s="99">
        <f>SUMIFS(通讯通路门店!$BE:$BE,通讯通路门店!$S:$S,$G792)</f>
        <v>0</v>
      </c>
      <c r="AK792" s="99">
        <f>SUMIFS(通讯通路门店!$BG:$BG,通讯通路门店!$S:$S,$G792)</f>
        <v>0</v>
      </c>
      <c r="AL792" s="99">
        <f>SUMIFS(通讯通路门店!$BC:$BC,通讯通路门店!$S:$S,$G792)</f>
        <v>0</v>
      </c>
      <c r="AM792" s="99">
        <f>SUMIFS(通讯通路门店!$BD:$BD,通讯通路门店!$S:$S,$G792)</f>
        <v>0</v>
      </c>
      <c r="AN792" s="99">
        <f>SUMIFS(通讯通路门店!$BF:$BF,通讯通路门店!$S:$S,$G792)</f>
        <v>0</v>
      </c>
      <c r="AO792" s="99">
        <f t="shared" si="62"/>
        <v>0</v>
      </c>
      <c r="AP792" s="99">
        <f>SUMIFS(通讯通路门店!$K:$K,通讯通路门店!$S:$S,$G792)</f>
        <v>0</v>
      </c>
      <c r="AQ792" s="83"/>
      <c r="AR792" s="99">
        <f>SUMIFS(通讯通路门店!$T:$T,通讯通路门店!$S:$S,$G792)</f>
        <v>0</v>
      </c>
      <c r="AS792" s="99">
        <f>SUMIFS(通讯通路门店!$U:$U,通讯通路门店!$S:$S,$G792)</f>
        <v>0</v>
      </c>
      <c r="AT792" s="99">
        <f>SUMIFS(通讯通路门店!$V:$V,通讯通路门店!$S:$S,$G792)</f>
        <v>0</v>
      </c>
      <c r="AU792" s="99">
        <f>SUMIFS(通讯通路门店!$W:$W,通讯通路门店!$S:$S,$G792)</f>
        <v>0</v>
      </c>
      <c r="AV792" s="99">
        <f>SUMIFS(通讯通路门店!$Z:$Z,通讯通路门店!$S:$S,$G792)</f>
        <v>0</v>
      </c>
      <c r="AW792" s="99">
        <f>SUMIFS(通讯通路门店!$AB:$AB,通讯通路门店!$S:$S,$G792)</f>
        <v>0</v>
      </c>
      <c r="AX792" s="99">
        <f>SUMIFS(通讯通路门店!$X:$X,通讯通路门店!$S:$S,$G792)</f>
        <v>0</v>
      </c>
      <c r="AY792" s="99">
        <f>SUMIFS(通讯通路门店!$Y:$Y,通讯通路门店!$S:$S,$G792)</f>
        <v>0</v>
      </c>
      <c r="AZ792" s="99">
        <f>SUMIFS(通讯通路门店!$AA:$AA,通讯通路门店!$S:$S,$G792)</f>
        <v>0</v>
      </c>
      <c r="BA792" s="99">
        <f t="shared" si="63"/>
        <v>0</v>
      </c>
      <c r="BB792" s="99">
        <f t="shared" si="64"/>
        <v>0</v>
      </c>
      <c r="BC792" s="99">
        <f>SUMIFS(通讯通路门店!$W:$W,通讯通路门店!$S:$S,$G792,通讯通路门店!$J:$J,"荣耀体验店")+SUMIFS(通讯通路门店!$W:$W,通讯通路门店!$S:$S,$G792,通讯通路门店!$J:$J,"荣耀授权专卖店")</f>
        <v>0</v>
      </c>
      <c r="BD792" s="99">
        <f>SUMIFS(通讯通路门店!$Z:$Z,通讯通路门店!$S:$S,$G792,通讯通路门店!$J:$J,"VIVO体验店")</f>
        <v>0</v>
      </c>
      <c r="BE792" s="99">
        <f>SUMIFS(通讯通路门店!$AB:$AB,通讯通路门店!$S:$S,$G792,通讯通路门店!$J:$J,"OPPO体验店")</f>
        <v>0</v>
      </c>
      <c r="BF792" s="99">
        <f>SUMIFS(通讯通路门店!$X:$X,通讯通路门店!$S:$S,$G792,通讯通路门店!$J:$J,"华为授权体验店")+SUMIFS(通讯通路门店!$AA:$AA,通讯通路门店!$S:$S,$G792,通讯通路门店!$J:$J,"华为堡垒店")</f>
        <v>0</v>
      </c>
      <c r="BG792" s="99">
        <f>SUMIFS(通讯通路门店!$Y:$Y,通讯通路门店!$S:$S,$G792,通讯通路门店!$J:$J,"小米体验店")</f>
        <v>0</v>
      </c>
      <c r="BH792" s="99">
        <f>SUMIFS(通讯通路门店!$AA:$AA,通讯通路门店!$S:$S,$G792,通讯通路门店!$J:$J,"苹果体验店")</f>
        <v>0</v>
      </c>
      <c r="BI792" s="99">
        <f>SUMIFS(通讯通路门店!$K:$K,通讯通路门店!$S:$S,$G792,通讯通路门店!$J:$J,"其他品牌专卖店")</f>
        <v>0</v>
      </c>
      <c r="BJ792" s="99">
        <f>SUMIFS(通讯通路门店!$AC:$AC,通讯通路门店!$S:$S,$G792)</f>
        <v>0</v>
      </c>
      <c r="BK792" s="99">
        <f>SUMIFS(通讯通路门店!$AD:$AD,通讯通路门店!$S:$S,$G792)</f>
        <v>0</v>
      </c>
      <c r="BL792" s="99">
        <f>SUMIFS(通讯通路门店!$AE:$AE,通讯通路门店!$S:$S,$G792)</f>
        <v>0</v>
      </c>
      <c r="BM792" s="99">
        <f>SUMIFS(通讯通路门店!$AF:$AF,通讯通路门店!$S:$S,$G792)</f>
        <v>0</v>
      </c>
      <c r="BN792" s="99">
        <f>SUMIFS(通讯通路门店!$AG:$AG,通讯通路门店!$S:$S,$G792)</f>
        <v>0</v>
      </c>
      <c r="BO792" s="99">
        <f>SUMIFS(通讯通路门店!$AH:$AH,通讯通路门店!$S:$S,$G792)</f>
        <v>0</v>
      </c>
      <c r="BP792" s="99">
        <f>SUMIFS(通讯通路门店!$AI:$AI,通讯通路门店!$S:$S,$G792)</f>
        <v>0</v>
      </c>
      <c r="BQ792" s="83"/>
    </row>
    <row r="793" spans="1:69">
      <c r="A793" s="99" t="str">
        <f>IFERROR(_xlfn.XLOOKUP($G793,通讯通路门店!$S$4:$S$993933,通讯通路门店!$A$4:$A$993933,0,0),"")</f>
        <v/>
      </c>
      <c r="B793" s="99" t="str">
        <f>IFERROR(_xlfn.XLOOKUP($G793,通讯通路门店!$S$4:$S$993933,通讯通路门店!$B$4:$B$993933,0,0),"")</f>
        <v/>
      </c>
      <c r="C793" s="99" t="str">
        <f>IFERROR(_xlfn.XLOOKUP($G793,通讯通路门店!$S$4:$S$993933,通讯通路门店!$C$4:$C$993933,0,0),"")</f>
        <v/>
      </c>
      <c r="D793" s="99" t="str">
        <f>IFERROR(_xlfn.XLOOKUP($G793,通讯通路门店!$S$4:$S$993933,通讯通路门店!$D$4:$D$993933,0,0),"")</f>
        <v/>
      </c>
      <c r="E793" s="83"/>
      <c r="F793" s="83"/>
      <c r="G793" s="101" t="e">
        <v>#N/A</v>
      </c>
      <c r="H793" s="102" t="str">
        <f>IFERROR(_xlfn.XLOOKUP($G793,通讯通路门店!$S$4:$S$993933,通讯通路门店!$R$4:$R$993933,0,0),"")</f>
        <v/>
      </c>
      <c r="I793" s="83"/>
      <c r="J793" s="83"/>
      <c r="K793" s="83"/>
      <c r="L793" s="83"/>
      <c r="M793" s="83"/>
      <c r="N793" s="83"/>
      <c r="O793" s="83"/>
      <c r="P793" s="83"/>
      <c r="Q793" s="83"/>
      <c r="R793" s="83"/>
      <c r="S793" s="83"/>
      <c r="T793" s="83"/>
      <c r="U793" s="99">
        <f>COUNTIF(通讯通路门店!$S:$S,$G793)</f>
        <v>0</v>
      </c>
      <c r="V793" s="99">
        <f>COUNTIFS(通讯通路门店!$S:$S,$G793,通讯通路门店!$J:$J,"综合卖场")</f>
        <v>0</v>
      </c>
      <c r="W793" s="99">
        <f>SUMIFS(通讯通路门店!$AJ:$AJ,通讯通路门店!$S:$S,通讯客户沙盘!$G793)</f>
        <v>0</v>
      </c>
      <c r="X793" s="99">
        <f t="shared" si="60"/>
        <v>0</v>
      </c>
      <c r="Y793" s="99">
        <f>COUNTIFS(通讯通路门店!$S:$S,$G793,通讯通路门店!$J:$J,"荣耀体验店")+COUNTIFS(通讯通路门店!$S:$S,$G793,通讯通路门店!$J:$J,"荣耀授权专卖店")</f>
        <v>0</v>
      </c>
      <c r="Z793" s="99">
        <f>COUNTIFS(通讯通路门店!$S:$S,$G793,通讯通路门店!$J:$J,"VIVO体验店")</f>
        <v>0</v>
      </c>
      <c r="AA793" s="99">
        <f>COUNTIFS(通讯通路门店!$S:$S,$G793,通讯通路门店!$J:$J,"OPPO体验店")</f>
        <v>0</v>
      </c>
      <c r="AB793" s="99">
        <f>COUNTIFS(通讯通路门店!$S:$S,$G793,通讯通路门店!$J:$J,"华为授权体验店")+COUNTIFS(通讯通路门店!$S:$S,$G793,通讯通路门店!$J:$J,"华为堡垒店")</f>
        <v>0</v>
      </c>
      <c r="AC793" s="99">
        <f>COUNTIFS(通讯通路门店!$S:$S,$G793,通讯通路门店!$J:$J,"小米体验店")</f>
        <v>0</v>
      </c>
      <c r="AD793" s="99">
        <f>COUNTIFS(通讯通路门店!$S:$S,$G793,通讯通路门店!$J:$J,"苹果体验店")</f>
        <v>0</v>
      </c>
      <c r="AE793" s="99">
        <f>COUNTIFS(通讯通路门店!$S:$S,$G793,通讯通路门店!$J:$J,"其他品牌专卖店")</f>
        <v>0</v>
      </c>
      <c r="AF793" s="99">
        <f>SUMIFS(通讯通路门店!$BI:$BI,通讯通路门店!$S:$S,$G793)</f>
        <v>0</v>
      </c>
      <c r="AG793" s="99">
        <f>SUMIFS(通讯通路门店!$BH:$BH,通讯通路门店!$S:$S,$G793)</f>
        <v>0</v>
      </c>
      <c r="AH793" s="99">
        <f t="shared" si="61"/>
        <v>0</v>
      </c>
      <c r="AI793" s="99">
        <f>SUMIFS(通讯通路门店!$BB:$BB,通讯通路门店!$S:$S,$G793)</f>
        <v>0</v>
      </c>
      <c r="AJ793" s="99">
        <f>SUMIFS(通讯通路门店!$BE:$BE,通讯通路门店!$S:$S,$G793)</f>
        <v>0</v>
      </c>
      <c r="AK793" s="99">
        <f>SUMIFS(通讯通路门店!$BG:$BG,通讯通路门店!$S:$S,$G793)</f>
        <v>0</v>
      </c>
      <c r="AL793" s="99">
        <f>SUMIFS(通讯通路门店!$BC:$BC,通讯通路门店!$S:$S,$G793)</f>
        <v>0</v>
      </c>
      <c r="AM793" s="99">
        <f>SUMIFS(通讯通路门店!$BD:$BD,通讯通路门店!$S:$S,$G793)</f>
        <v>0</v>
      </c>
      <c r="AN793" s="99">
        <f>SUMIFS(通讯通路门店!$BF:$BF,通讯通路门店!$S:$S,$G793)</f>
        <v>0</v>
      </c>
      <c r="AO793" s="99">
        <f t="shared" si="62"/>
        <v>0</v>
      </c>
      <c r="AP793" s="99">
        <f>SUMIFS(通讯通路门店!$K:$K,通讯通路门店!$S:$S,$G793)</f>
        <v>0</v>
      </c>
      <c r="AQ793" s="83"/>
      <c r="AR793" s="99">
        <f>SUMIFS(通讯通路门店!$T:$T,通讯通路门店!$S:$S,$G793)</f>
        <v>0</v>
      </c>
      <c r="AS793" s="99">
        <f>SUMIFS(通讯通路门店!$U:$U,通讯通路门店!$S:$S,$G793)</f>
        <v>0</v>
      </c>
      <c r="AT793" s="99">
        <f>SUMIFS(通讯通路门店!$V:$V,通讯通路门店!$S:$S,$G793)</f>
        <v>0</v>
      </c>
      <c r="AU793" s="99">
        <f>SUMIFS(通讯通路门店!$W:$W,通讯通路门店!$S:$S,$G793)</f>
        <v>0</v>
      </c>
      <c r="AV793" s="99">
        <f>SUMIFS(通讯通路门店!$Z:$Z,通讯通路门店!$S:$S,$G793)</f>
        <v>0</v>
      </c>
      <c r="AW793" s="99">
        <f>SUMIFS(通讯通路门店!$AB:$AB,通讯通路门店!$S:$S,$G793)</f>
        <v>0</v>
      </c>
      <c r="AX793" s="99">
        <f>SUMIFS(通讯通路门店!$X:$X,通讯通路门店!$S:$S,$G793)</f>
        <v>0</v>
      </c>
      <c r="AY793" s="99">
        <f>SUMIFS(通讯通路门店!$Y:$Y,通讯通路门店!$S:$S,$G793)</f>
        <v>0</v>
      </c>
      <c r="AZ793" s="99">
        <f>SUMIFS(通讯通路门店!$AA:$AA,通讯通路门店!$S:$S,$G793)</f>
        <v>0</v>
      </c>
      <c r="BA793" s="99">
        <f t="shared" si="63"/>
        <v>0</v>
      </c>
      <c r="BB793" s="99">
        <f t="shared" si="64"/>
        <v>0</v>
      </c>
      <c r="BC793" s="99">
        <f>SUMIFS(通讯通路门店!$W:$W,通讯通路门店!$S:$S,$G793,通讯通路门店!$J:$J,"荣耀体验店")+SUMIFS(通讯通路门店!$W:$W,通讯通路门店!$S:$S,$G793,通讯通路门店!$J:$J,"荣耀授权专卖店")</f>
        <v>0</v>
      </c>
      <c r="BD793" s="99">
        <f>SUMIFS(通讯通路门店!$Z:$Z,通讯通路门店!$S:$S,$G793,通讯通路门店!$J:$J,"VIVO体验店")</f>
        <v>0</v>
      </c>
      <c r="BE793" s="99">
        <f>SUMIFS(通讯通路门店!$AB:$AB,通讯通路门店!$S:$S,$G793,通讯通路门店!$J:$J,"OPPO体验店")</f>
        <v>0</v>
      </c>
      <c r="BF793" s="99">
        <f>SUMIFS(通讯通路门店!$X:$X,通讯通路门店!$S:$S,$G793,通讯通路门店!$J:$J,"华为授权体验店")+SUMIFS(通讯通路门店!$AA:$AA,通讯通路门店!$S:$S,$G793,通讯通路门店!$J:$J,"华为堡垒店")</f>
        <v>0</v>
      </c>
      <c r="BG793" s="99">
        <f>SUMIFS(通讯通路门店!$Y:$Y,通讯通路门店!$S:$S,$G793,通讯通路门店!$J:$J,"小米体验店")</f>
        <v>0</v>
      </c>
      <c r="BH793" s="99">
        <f>SUMIFS(通讯通路门店!$AA:$AA,通讯通路门店!$S:$S,$G793,通讯通路门店!$J:$J,"苹果体验店")</f>
        <v>0</v>
      </c>
      <c r="BI793" s="99">
        <f>SUMIFS(通讯通路门店!$K:$K,通讯通路门店!$S:$S,$G793,通讯通路门店!$J:$J,"其他品牌专卖店")</f>
        <v>0</v>
      </c>
      <c r="BJ793" s="99">
        <f>SUMIFS(通讯通路门店!$AC:$AC,通讯通路门店!$S:$S,$G793)</f>
        <v>0</v>
      </c>
      <c r="BK793" s="99">
        <f>SUMIFS(通讯通路门店!$AD:$AD,通讯通路门店!$S:$S,$G793)</f>
        <v>0</v>
      </c>
      <c r="BL793" s="99">
        <f>SUMIFS(通讯通路门店!$AE:$AE,通讯通路门店!$S:$S,$G793)</f>
        <v>0</v>
      </c>
      <c r="BM793" s="99">
        <f>SUMIFS(通讯通路门店!$AF:$AF,通讯通路门店!$S:$S,$G793)</f>
        <v>0</v>
      </c>
      <c r="BN793" s="99">
        <f>SUMIFS(通讯通路门店!$AG:$AG,通讯通路门店!$S:$S,$G793)</f>
        <v>0</v>
      </c>
      <c r="BO793" s="99">
        <f>SUMIFS(通讯通路门店!$AH:$AH,通讯通路门店!$S:$S,$G793)</f>
        <v>0</v>
      </c>
      <c r="BP793" s="99">
        <f>SUMIFS(通讯通路门店!$AI:$AI,通讯通路门店!$S:$S,$G793)</f>
        <v>0</v>
      </c>
      <c r="BQ793" s="83"/>
    </row>
    <row r="794" spans="1:69">
      <c r="A794" s="99" t="str">
        <f>IFERROR(_xlfn.XLOOKUP($G794,通讯通路门店!$S$4:$S$993933,通讯通路门店!$A$4:$A$993933,0,0),"")</f>
        <v/>
      </c>
      <c r="B794" s="99" t="str">
        <f>IFERROR(_xlfn.XLOOKUP($G794,通讯通路门店!$S$4:$S$993933,通讯通路门店!$B$4:$B$993933,0,0),"")</f>
        <v/>
      </c>
      <c r="C794" s="99" t="str">
        <f>IFERROR(_xlfn.XLOOKUP($G794,通讯通路门店!$S$4:$S$993933,通讯通路门店!$C$4:$C$993933,0,0),"")</f>
        <v/>
      </c>
      <c r="D794" s="99" t="str">
        <f>IFERROR(_xlfn.XLOOKUP($G794,通讯通路门店!$S$4:$S$993933,通讯通路门店!$D$4:$D$993933,0,0),"")</f>
        <v/>
      </c>
      <c r="E794" s="83"/>
      <c r="F794" s="83"/>
      <c r="G794" s="101" t="e">
        <v>#N/A</v>
      </c>
      <c r="H794" s="102" t="str">
        <f>IFERROR(_xlfn.XLOOKUP($G794,通讯通路门店!$S$4:$S$993933,通讯通路门店!$R$4:$R$993933,0,0),"")</f>
        <v/>
      </c>
      <c r="I794" s="83"/>
      <c r="J794" s="83"/>
      <c r="K794" s="83"/>
      <c r="L794" s="83"/>
      <c r="M794" s="83"/>
      <c r="N794" s="83"/>
      <c r="O794" s="83"/>
      <c r="P794" s="83"/>
      <c r="Q794" s="83"/>
      <c r="R794" s="83"/>
      <c r="S794" s="83"/>
      <c r="T794" s="83"/>
      <c r="U794" s="99">
        <f>COUNTIF(通讯通路门店!$S:$S,$G794)</f>
        <v>0</v>
      </c>
      <c r="V794" s="99">
        <f>COUNTIFS(通讯通路门店!$S:$S,$G794,通讯通路门店!$J:$J,"综合卖场")</f>
        <v>0</v>
      </c>
      <c r="W794" s="99">
        <f>SUMIFS(通讯通路门店!$AJ:$AJ,通讯通路门店!$S:$S,通讯客户沙盘!$G794)</f>
        <v>0</v>
      </c>
      <c r="X794" s="99">
        <f t="shared" si="60"/>
        <v>0</v>
      </c>
      <c r="Y794" s="99">
        <f>COUNTIFS(通讯通路门店!$S:$S,$G794,通讯通路门店!$J:$J,"荣耀体验店")+COUNTIFS(通讯通路门店!$S:$S,$G794,通讯通路门店!$J:$J,"荣耀授权专卖店")</f>
        <v>0</v>
      </c>
      <c r="Z794" s="99">
        <f>COUNTIFS(通讯通路门店!$S:$S,$G794,通讯通路门店!$J:$J,"VIVO体验店")</f>
        <v>0</v>
      </c>
      <c r="AA794" s="99">
        <f>COUNTIFS(通讯通路门店!$S:$S,$G794,通讯通路门店!$J:$J,"OPPO体验店")</f>
        <v>0</v>
      </c>
      <c r="AB794" s="99">
        <f>COUNTIFS(通讯通路门店!$S:$S,$G794,通讯通路门店!$J:$J,"华为授权体验店")+COUNTIFS(通讯通路门店!$S:$S,$G794,通讯通路门店!$J:$J,"华为堡垒店")</f>
        <v>0</v>
      </c>
      <c r="AC794" s="99">
        <f>COUNTIFS(通讯通路门店!$S:$S,$G794,通讯通路门店!$J:$J,"小米体验店")</f>
        <v>0</v>
      </c>
      <c r="AD794" s="99">
        <f>COUNTIFS(通讯通路门店!$S:$S,$G794,通讯通路门店!$J:$J,"苹果体验店")</f>
        <v>0</v>
      </c>
      <c r="AE794" s="99">
        <f>COUNTIFS(通讯通路门店!$S:$S,$G794,通讯通路门店!$J:$J,"其他品牌专卖店")</f>
        <v>0</v>
      </c>
      <c r="AF794" s="99">
        <f>SUMIFS(通讯通路门店!$BI:$BI,通讯通路门店!$S:$S,$G794)</f>
        <v>0</v>
      </c>
      <c r="AG794" s="99">
        <f>SUMIFS(通讯通路门店!$BH:$BH,通讯通路门店!$S:$S,$G794)</f>
        <v>0</v>
      </c>
      <c r="AH794" s="99">
        <f t="shared" si="61"/>
        <v>0</v>
      </c>
      <c r="AI794" s="99">
        <f>SUMIFS(通讯通路门店!$BB:$BB,通讯通路门店!$S:$S,$G794)</f>
        <v>0</v>
      </c>
      <c r="AJ794" s="99">
        <f>SUMIFS(通讯通路门店!$BE:$BE,通讯通路门店!$S:$S,$G794)</f>
        <v>0</v>
      </c>
      <c r="AK794" s="99">
        <f>SUMIFS(通讯通路门店!$BG:$BG,通讯通路门店!$S:$S,$G794)</f>
        <v>0</v>
      </c>
      <c r="AL794" s="99">
        <f>SUMIFS(通讯通路门店!$BC:$BC,通讯通路门店!$S:$S,$G794)</f>
        <v>0</v>
      </c>
      <c r="AM794" s="99">
        <f>SUMIFS(通讯通路门店!$BD:$BD,通讯通路门店!$S:$S,$G794)</f>
        <v>0</v>
      </c>
      <c r="AN794" s="99">
        <f>SUMIFS(通讯通路门店!$BF:$BF,通讯通路门店!$S:$S,$G794)</f>
        <v>0</v>
      </c>
      <c r="AO794" s="99">
        <f t="shared" si="62"/>
        <v>0</v>
      </c>
      <c r="AP794" s="99">
        <f>SUMIFS(通讯通路门店!$K:$K,通讯通路门店!$S:$S,$G794)</f>
        <v>0</v>
      </c>
      <c r="AQ794" s="83"/>
      <c r="AR794" s="99">
        <f>SUMIFS(通讯通路门店!$T:$T,通讯通路门店!$S:$S,$G794)</f>
        <v>0</v>
      </c>
      <c r="AS794" s="99">
        <f>SUMIFS(通讯通路门店!$U:$U,通讯通路门店!$S:$S,$G794)</f>
        <v>0</v>
      </c>
      <c r="AT794" s="99">
        <f>SUMIFS(通讯通路门店!$V:$V,通讯通路门店!$S:$S,$G794)</f>
        <v>0</v>
      </c>
      <c r="AU794" s="99">
        <f>SUMIFS(通讯通路门店!$W:$W,通讯通路门店!$S:$S,$G794)</f>
        <v>0</v>
      </c>
      <c r="AV794" s="99">
        <f>SUMIFS(通讯通路门店!$Z:$Z,通讯通路门店!$S:$S,$G794)</f>
        <v>0</v>
      </c>
      <c r="AW794" s="99">
        <f>SUMIFS(通讯通路门店!$AB:$AB,通讯通路门店!$S:$S,$G794)</f>
        <v>0</v>
      </c>
      <c r="AX794" s="99">
        <f>SUMIFS(通讯通路门店!$X:$X,通讯通路门店!$S:$S,$G794)</f>
        <v>0</v>
      </c>
      <c r="AY794" s="99">
        <f>SUMIFS(通讯通路门店!$Y:$Y,通讯通路门店!$S:$S,$G794)</f>
        <v>0</v>
      </c>
      <c r="AZ794" s="99">
        <f>SUMIFS(通讯通路门店!$AA:$AA,通讯通路门店!$S:$S,$G794)</f>
        <v>0</v>
      </c>
      <c r="BA794" s="99">
        <f t="shared" si="63"/>
        <v>0</v>
      </c>
      <c r="BB794" s="99">
        <f t="shared" si="64"/>
        <v>0</v>
      </c>
      <c r="BC794" s="99">
        <f>SUMIFS(通讯通路门店!$W:$W,通讯通路门店!$S:$S,$G794,通讯通路门店!$J:$J,"荣耀体验店")+SUMIFS(通讯通路门店!$W:$W,通讯通路门店!$S:$S,$G794,通讯通路门店!$J:$J,"荣耀授权专卖店")</f>
        <v>0</v>
      </c>
      <c r="BD794" s="99">
        <f>SUMIFS(通讯通路门店!$Z:$Z,通讯通路门店!$S:$S,$G794,通讯通路门店!$J:$J,"VIVO体验店")</f>
        <v>0</v>
      </c>
      <c r="BE794" s="99">
        <f>SUMIFS(通讯通路门店!$AB:$AB,通讯通路门店!$S:$S,$G794,通讯通路门店!$J:$J,"OPPO体验店")</f>
        <v>0</v>
      </c>
      <c r="BF794" s="99">
        <f>SUMIFS(通讯通路门店!$X:$X,通讯通路门店!$S:$S,$G794,通讯通路门店!$J:$J,"华为授权体验店")+SUMIFS(通讯通路门店!$AA:$AA,通讯通路门店!$S:$S,$G794,通讯通路门店!$J:$J,"华为堡垒店")</f>
        <v>0</v>
      </c>
      <c r="BG794" s="99">
        <f>SUMIFS(通讯通路门店!$Y:$Y,通讯通路门店!$S:$S,$G794,通讯通路门店!$J:$J,"小米体验店")</f>
        <v>0</v>
      </c>
      <c r="BH794" s="99">
        <f>SUMIFS(通讯通路门店!$AA:$AA,通讯通路门店!$S:$S,$G794,通讯通路门店!$J:$J,"苹果体验店")</f>
        <v>0</v>
      </c>
      <c r="BI794" s="99">
        <f>SUMIFS(通讯通路门店!$K:$K,通讯通路门店!$S:$S,$G794,通讯通路门店!$J:$J,"其他品牌专卖店")</f>
        <v>0</v>
      </c>
      <c r="BJ794" s="99">
        <f>SUMIFS(通讯通路门店!$AC:$AC,通讯通路门店!$S:$S,$G794)</f>
        <v>0</v>
      </c>
      <c r="BK794" s="99">
        <f>SUMIFS(通讯通路门店!$AD:$AD,通讯通路门店!$S:$S,$G794)</f>
        <v>0</v>
      </c>
      <c r="BL794" s="99">
        <f>SUMIFS(通讯通路门店!$AE:$AE,通讯通路门店!$S:$S,$G794)</f>
        <v>0</v>
      </c>
      <c r="BM794" s="99">
        <f>SUMIFS(通讯通路门店!$AF:$AF,通讯通路门店!$S:$S,$G794)</f>
        <v>0</v>
      </c>
      <c r="BN794" s="99">
        <f>SUMIFS(通讯通路门店!$AG:$AG,通讯通路门店!$S:$S,$G794)</f>
        <v>0</v>
      </c>
      <c r="BO794" s="99">
        <f>SUMIFS(通讯通路门店!$AH:$AH,通讯通路门店!$S:$S,$G794)</f>
        <v>0</v>
      </c>
      <c r="BP794" s="99">
        <f>SUMIFS(通讯通路门店!$AI:$AI,通讯通路门店!$S:$S,$G794)</f>
        <v>0</v>
      </c>
      <c r="BQ794" s="83"/>
    </row>
    <row r="795" spans="1:69">
      <c r="A795" s="99" t="str">
        <f>IFERROR(_xlfn.XLOOKUP($G795,通讯通路门店!$S$4:$S$993933,通讯通路门店!$A$4:$A$993933,0,0),"")</f>
        <v/>
      </c>
      <c r="B795" s="99" t="str">
        <f>IFERROR(_xlfn.XLOOKUP($G795,通讯通路门店!$S$4:$S$993933,通讯通路门店!$B$4:$B$993933,0,0),"")</f>
        <v/>
      </c>
      <c r="C795" s="99" t="str">
        <f>IFERROR(_xlfn.XLOOKUP($G795,通讯通路门店!$S$4:$S$993933,通讯通路门店!$C$4:$C$993933,0,0),"")</f>
        <v/>
      </c>
      <c r="D795" s="99" t="str">
        <f>IFERROR(_xlfn.XLOOKUP($G795,通讯通路门店!$S$4:$S$993933,通讯通路门店!$D$4:$D$993933,0,0),"")</f>
        <v/>
      </c>
      <c r="E795" s="83"/>
      <c r="F795" s="83"/>
      <c r="G795" s="101" t="e">
        <v>#N/A</v>
      </c>
      <c r="H795" s="102" t="str">
        <f>IFERROR(_xlfn.XLOOKUP($G795,通讯通路门店!$S$4:$S$993933,通讯通路门店!$R$4:$R$993933,0,0),"")</f>
        <v/>
      </c>
      <c r="I795" s="83"/>
      <c r="J795" s="83"/>
      <c r="K795" s="83"/>
      <c r="L795" s="83"/>
      <c r="M795" s="83"/>
      <c r="N795" s="83"/>
      <c r="O795" s="83"/>
      <c r="P795" s="83"/>
      <c r="Q795" s="83"/>
      <c r="R795" s="83"/>
      <c r="S795" s="83"/>
      <c r="T795" s="83"/>
      <c r="U795" s="99">
        <f>COUNTIF(通讯通路门店!$S:$S,$G795)</f>
        <v>0</v>
      </c>
      <c r="V795" s="99">
        <f>COUNTIFS(通讯通路门店!$S:$S,$G795,通讯通路门店!$J:$J,"综合卖场")</f>
        <v>0</v>
      </c>
      <c r="W795" s="99">
        <f>SUMIFS(通讯通路门店!$AJ:$AJ,通讯通路门店!$S:$S,通讯客户沙盘!$G795)</f>
        <v>0</v>
      </c>
      <c r="X795" s="99">
        <f t="shared" si="60"/>
        <v>0</v>
      </c>
      <c r="Y795" s="99">
        <f>COUNTIFS(通讯通路门店!$S:$S,$G795,通讯通路门店!$J:$J,"荣耀体验店")+COUNTIFS(通讯通路门店!$S:$S,$G795,通讯通路门店!$J:$J,"荣耀授权专卖店")</f>
        <v>0</v>
      </c>
      <c r="Z795" s="99">
        <f>COUNTIFS(通讯通路门店!$S:$S,$G795,通讯通路门店!$J:$J,"VIVO体验店")</f>
        <v>0</v>
      </c>
      <c r="AA795" s="99">
        <f>COUNTIFS(通讯通路门店!$S:$S,$G795,通讯通路门店!$J:$J,"OPPO体验店")</f>
        <v>0</v>
      </c>
      <c r="AB795" s="99">
        <f>COUNTIFS(通讯通路门店!$S:$S,$G795,通讯通路门店!$J:$J,"华为授权体验店")+COUNTIFS(通讯通路门店!$S:$S,$G795,通讯通路门店!$J:$J,"华为堡垒店")</f>
        <v>0</v>
      </c>
      <c r="AC795" s="99">
        <f>COUNTIFS(通讯通路门店!$S:$S,$G795,通讯通路门店!$J:$J,"小米体验店")</f>
        <v>0</v>
      </c>
      <c r="AD795" s="99">
        <f>COUNTIFS(通讯通路门店!$S:$S,$G795,通讯通路门店!$J:$J,"苹果体验店")</f>
        <v>0</v>
      </c>
      <c r="AE795" s="99">
        <f>COUNTIFS(通讯通路门店!$S:$S,$G795,通讯通路门店!$J:$J,"其他品牌专卖店")</f>
        <v>0</v>
      </c>
      <c r="AF795" s="99">
        <f>SUMIFS(通讯通路门店!$BI:$BI,通讯通路门店!$S:$S,$G795)</f>
        <v>0</v>
      </c>
      <c r="AG795" s="99">
        <f>SUMIFS(通讯通路门店!$BH:$BH,通讯通路门店!$S:$S,$G795)</f>
        <v>0</v>
      </c>
      <c r="AH795" s="99">
        <f t="shared" si="61"/>
        <v>0</v>
      </c>
      <c r="AI795" s="99">
        <f>SUMIFS(通讯通路门店!$BB:$BB,通讯通路门店!$S:$S,$G795)</f>
        <v>0</v>
      </c>
      <c r="AJ795" s="99">
        <f>SUMIFS(通讯通路门店!$BE:$BE,通讯通路门店!$S:$S,$G795)</f>
        <v>0</v>
      </c>
      <c r="AK795" s="99">
        <f>SUMIFS(通讯通路门店!$BG:$BG,通讯通路门店!$S:$S,$G795)</f>
        <v>0</v>
      </c>
      <c r="AL795" s="99">
        <f>SUMIFS(通讯通路门店!$BC:$BC,通讯通路门店!$S:$S,$G795)</f>
        <v>0</v>
      </c>
      <c r="AM795" s="99">
        <f>SUMIFS(通讯通路门店!$BD:$BD,通讯通路门店!$S:$S,$G795)</f>
        <v>0</v>
      </c>
      <c r="AN795" s="99">
        <f>SUMIFS(通讯通路门店!$BF:$BF,通讯通路门店!$S:$S,$G795)</f>
        <v>0</v>
      </c>
      <c r="AO795" s="99">
        <f t="shared" si="62"/>
        <v>0</v>
      </c>
      <c r="AP795" s="99">
        <f>SUMIFS(通讯通路门店!$K:$K,通讯通路门店!$S:$S,$G795)</f>
        <v>0</v>
      </c>
      <c r="AQ795" s="83"/>
      <c r="AR795" s="99">
        <f>SUMIFS(通讯通路门店!$T:$T,通讯通路门店!$S:$S,$G795)</f>
        <v>0</v>
      </c>
      <c r="AS795" s="99">
        <f>SUMIFS(通讯通路门店!$U:$U,通讯通路门店!$S:$S,$G795)</f>
        <v>0</v>
      </c>
      <c r="AT795" s="99">
        <f>SUMIFS(通讯通路门店!$V:$V,通讯通路门店!$S:$S,$G795)</f>
        <v>0</v>
      </c>
      <c r="AU795" s="99">
        <f>SUMIFS(通讯通路门店!$W:$W,通讯通路门店!$S:$S,$G795)</f>
        <v>0</v>
      </c>
      <c r="AV795" s="99">
        <f>SUMIFS(通讯通路门店!$Z:$Z,通讯通路门店!$S:$S,$G795)</f>
        <v>0</v>
      </c>
      <c r="AW795" s="99">
        <f>SUMIFS(通讯通路门店!$AB:$AB,通讯通路门店!$S:$S,$G795)</f>
        <v>0</v>
      </c>
      <c r="AX795" s="99">
        <f>SUMIFS(通讯通路门店!$X:$X,通讯通路门店!$S:$S,$G795)</f>
        <v>0</v>
      </c>
      <c r="AY795" s="99">
        <f>SUMIFS(通讯通路门店!$Y:$Y,通讯通路门店!$S:$S,$G795)</f>
        <v>0</v>
      </c>
      <c r="AZ795" s="99">
        <f>SUMIFS(通讯通路门店!$AA:$AA,通讯通路门店!$S:$S,$G795)</f>
        <v>0</v>
      </c>
      <c r="BA795" s="99">
        <f t="shared" si="63"/>
        <v>0</v>
      </c>
      <c r="BB795" s="99">
        <f t="shared" si="64"/>
        <v>0</v>
      </c>
      <c r="BC795" s="99">
        <f>SUMIFS(通讯通路门店!$W:$W,通讯通路门店!$S:$S,$G795,通讯通路门店!$J:$J,"荣耀体验店")+SUMIFS(通讯通路门店!$W:$W,通讯通路门店!$S:$S,$G795,通讯通路门店!$J:$J,"荣耀授权专卖店")</f>
        <v>0</v>
      </c>
      <c r="BD795" s="99">
        <f>SUMIFS(通讯通路门店!$Z:$Z,通讯通路门店!$S:$S,$G795,通讯通路门店!$J:$J,"VIVO体验店")</f>
        <v>0</v>
      </c>
      <c r="BE795" s="99">
        <f>SUMIFS(通讯通路门店!$AB:$AB,通讯通路门店!$S:$S,$G795,通讯通路门店!$J:$J,"OPPO体验店")</f>
        <v>0</v>
      </c>
      <c r="BF795" s="99">
        <f>SUMIFS(通讯通路门店!$X:$X,通讯通路门店!$S:$S,$G795,通讯通路门店!$J:$J,"华为授权体验店")+SUMIFS(通讯通路门店!$AA:$AA,通讯通路门店!$S:$S,$G795,通讯通路门店!$J:$J,"华为堡垒店")</f>
        <v>0</v>
      </c>
      <c r="BG795" s="99">
        <f>SUMIFS(通讯通路门店!$Y:$Y,通讯通路门店!$S:$S,$G795,通讯通路门店!$J:$J,"小米体验店")</f>
        <v>0</v>
      </c>
      <c r="BH795" s="99">
        <f>SUMIFS(通讯通路门店!$AA:$AA,通讯通路门店!$S:$S,$G795,通讯通路门店!$J:$J,"苹果体验店")</f>
        <v>0</v>
      </c>
      <c r="BI795" s="99">
        <f>SUMIFS(通讯通路门店!$K:$K,通讯通路门店!$S:$S,$G795,通讯通路门店!$J:$J,"其他品牌专卖店")</f>
        <v>0</v>
      </c>
      <c r="BJ795" s="99">
        <f>SUMIFS(通讯通路门店!$AC:$AC,通讯通路门店!$S:$S,$G795)</f>
        <v>0</v>
      </c>
      <c r="BK795" s="99">
        <f>SUMIFS(通讯通路门店!$AD:$AD,通讯通路门店!$S:$S,$G795)</f>
        <v>0</v>
      </c>
      <c r="BL795" s="99">
        <f>SUMIFS(通讯通路门店!$AE:$AE,通讯通路门店!$S:$S,$G795)</f>
        <v>0</v>
      </c>
      <c r="BM795" s="99">
        <f>SUMIFS(通讯通路门店!$AF:$AF,通讯通路门店!$S:$S,$G795)</f>
        <v>0</v>
      </c>
      <c r="BN795" s="99">
        <f>SUMIFS(通讯通路门店!$AG:$AG,通讯通路门店!$S:$S,$G795)</f>
        <v>0</v>
      </c>
      <c r="BO795" s="99">
        <f>SUMIFS(通讯通路门店!$AH:$AH,通讯通路门店!$S:$S,$G795)</f>
        <v>0</v>
      </c>
      <c r="BP795" s="99">
        <f>SUMIFS(通讯通路门店!$AI:$AI,通讯通路门店!$S:$S,$G795)</f>
        <v>0</v>
      </c>
      <c r="BQ795" s="83"/>
    </row>
    <row r="796" spans="1:69">
      <c r="A796" s="99" t="str">
        <f>IFERROR(_xlfn.XLOOKUP($G796,通讯通路门店!$S$4:$S$993933,通讯通路门店!$A$4:$A$993933,0,0),"")</f>
        <v/>
      </c>
      <c r="B796" s="99" t="str">
        <f>IFERROR(_xlfn.XLOOKUP($G796,通讯通路门店!$S$4:$S$993933,通讯通路门店!$B$4:$B$993933,0,0),"")</f>
        <v/>
      </c>
      <c r="C796" s="99" t="str">
        <f>IFERROR(_xlfn.XLOOKUP($G796,通讯通路门店!$S$4:$S$993933,通讯通路门店!$C$4:$C$993933,0,0),"")</f>
        <v/>
      </c>
      <c r="D796" s="99" t="str">
        <f>IFERROR(_xlfn.XLOOKUP($G796,通讯通路门店!$S$4:$S$993933,通讯通路门店!$D$4:$D$993933,0,0),"")</f>
        <v/>
      </c>
      <c r="E796" s="83"/>
      <c r="F796" s="83"/>
      <c r="G796" s="101" t="e">
        <v>#N/A</v>
      </c>
      <c r="H796" s="102" t="str">
        <f>IFERROR(_xlfn.XLOOKUP($G796,通讯通路门店!$S$4:$S$993933,通讯通路门店!$R$4:$R$993933,0,0),"")</f>
        <v/>
      </c>
      <c r="I796" s="83"/>
      <c r="J796" s="83"/>
      <c r="K796" s="83"/>
      <c r="L796" s="83"/>
      <c r="M796" s="83"/>
      <c r="N796" s="83"/>
      <c r="O796" s="83"/>
      <c r="P796" s="83"/>
      <c r="Q796" s="83"/>
      <c r="R796" s="83"/>
      <c r="S796" s="83"/>
      <c r="T796" s="83"/>
      <c r="U796" s="99">
        <f>COUNTIF(通讯通路门店!$S:$S,$G796)</f>
        <v>0</v>
      </c>
      <c r="V796" s="99">
        <f>COUNTIFS(通讯通路门店!$S:$S,$G796,通讯通路门店!$J:$J,"综合卖场")</f>
        <v>0</v>
      </c>
      <c r="W796" s="99">
        <f>SUMIFS(通讯通路门店!$AJ:$AJ,通讯通路门店!$S:$S,通讯客户沙盘!$G796)</f>
        <v>0</v>
      </c>
      <c r="X796" s="99">
        <f t="shared" si="60"/>
        <v>0</v>
      </c>
      <c r="Y796" s="99">
        <f>COUNTIFS(通讯通路门店!$S:$S,$G796,通讯通路门店!$J:$J,"荣耀体验店")+COUNTIFS(通讯通路门店!$S:$S,$G796,通讯通路门店!$J:$J,"荣耀授权专卖店")</f>
        <v>0</v>
      </c>
      <c r="Z796" s="99">
        <f>COUNTIFS(通讯通路门店!$S:$S,$G796,通讯通路门店!$J:$J,"VIVO体验店")</f>
        <v>0</v>
      </c>
      <c r="AA796" s="99">
        <f>COUNTIFS(通讯通路门店!$S:$S,$G796,通讯通路门店!$J:$J,"OPPO体验店")</f>
        <v>0</v>
      </c>
      <c r="AB796" s="99">
        <f>COUNTIFS(通讯通路门店!$S:$S,$G796,通讯通路门店!$J:$J,"华为授权体验店")+COUNTIFS(通讯通路门店!$S:$S,$G796,通讯通路门店!$J:$J,"华为堡垒店")</f>
        <v>0</v>
      </c>
      <c r="AC796" s="99">
        <f>COUNTIFS(通讯通路门店!$S:$S,$G796,通讯通路门店!$J:$J,"小米体验店")</f>
        <v>0</v>
      </c>
      <c r="AD796" s="99">
        <f>COUNTIFS(通讯通路门店!$S:$S,$G796,通讯通路门店!$J:$J,"苹果体验店")</f>
        <v>0</v>
      </c>
      <c r="AE796" s="99">
        <f>COUNTIFS(通讯通路门店!$S:$S,$G796,通讯通路门店!$J:$J,"其他品牌专卖店")</f>
        <v>0</v>
      </c>
      <c r="AF796" s="99">
        <f>SUMIFS(通讯通路门店!$BI:$BI,通讯通路门店!$S:$S,$G796)</f>
        <v>0</v>
      </c>
      <c r="AG796" s="99">
        <f>SUMIFS(通讯通路门店!$BH:$BH,通讯通路门店!$S:$S,$G796)</f>
        <v>0</v>
      </c>
      <c r="AH796" s="99">
        <f t="shared" si="61"/>
        <v>0</v>
      </c>
      <c r="AI796" s="99">
        <f>SUMIFS(通讯通路门店!$BB:$BB,通讯通路门店!$S:$S,$G796)</f>
        <v>0</v>
      </c>
      <c r="AJ796" s="99">
        <f>SUMIFS(通讯通路门店!$BE:$BE,通讯通路门店!$S:$S,$G796)</f>
        <v>0</v>
      </c>
      <c r="AK796" s="99">
        <f>SUMIFS(通讯通路门店!$BG:$BG,通讯通路门店!$S:$S,$G796)</f>
        <v>0</v>
      </c>
      <c r="AL796" s="99">
        <f>SUMIFS(通讯通路门店!$BC:$BC,通讯通路门店!$S:$S,$G796)</f>
        <v>0</v>
      </c>
      <c r="AM796" s="99">
        <f>SUMIFS(通讯通路门店!$BD:$BD,通讯通路门店!$S:$S,$G796)</f>
        <v>0</v>
      </c>
      <c r="AN796" s="99">
        <f>SUMIFS(通讯通路门店!$BF:$BF,通讯通路门店!$S:$S,$G796)</f>
        <v>0</v>
      </c>
      <c r="AO796" s="99">
        <f t="shared" si="62"/>
        <v>0</v>
      </c>
      <c r="AP796" s="99">
        <f>SUMIFS(通讯通路门店!$K:$K,通讯通路门店!$S:$S,$G796)</f>
        <v>0</v>
      </c>
      <c r="AQ796" s="83"/>
      <c r="AR796" s="99">
        <f>SUMIFS(通讯通路门店!$T:$T,通讯通路门店!$S:$S,$G796)</f>
        <v>0</v>
      </c>
      <c r="AS796" s="99">
        <f>SUMIFS(通讯通路门店!$U:$U,通讯通路门店!$S:$S,$G796)</f>
        <v>0</v>
      </c>
      <c r="AT796" s="99">
        <f>SUMIFS(通讯通路门店!$V:$V,通讯通路门店!$S:$S,$G796)</f>
        <v>0</v>
      </c>
      <c r="AU796" s="99">
        <f>SUMIFS(通讯通路门店!$W:$W,通讯通路门店!$S:$S,$G796)</f>
        <v>0</v>
      </c>
      <c r="AV796" s="99">
        <f>SUMIFS(通讯通路门店!$Z:$Z,通讯通路门店!$S:$S,$G796)</f>
        <v>0</v>
      </c>
      <c r="AW796" s="99">
        <f>SUMIFS(通讯通路门店!$AB:$AB,通讯通路门店!$S:$S,$G796)</f>
        <v>0</v>
      </c>
      <c r="AX796" s="99">
        <f>SUMIFS(通讯通路门店!$X:$X,通讯通路门店!$S:$S,$G796)</f>
        <v>0</v>
      </c>
      <c r="AY796" s="99">
        <f>SUMIFS(通讯通路门店!$Y:$Y,通讯通路门店!$S:$S,$G796)</f>
        <v>0</v>
      </c>
      <c r="AZ796" s="99">
        <f>SUMIFS(通讯通路门店!$AA:$AA,通讯通路门店!$S:$S,$G796)</f>
        <v>0</v>
      </c>
      <c r="BA796" s="99">
        <f t="shared" si="63"/>
        <v>0</v>
      </c>
      <c r="BB796" s="99">
        <f t="shared" si="64"/>
        <v>0</v>
      </c>
      <c r="BC796" s="99">
        <f>SUMIFS(通讯通路门店!$W:$W,通讯通路门店!$S:$S,$G796,通讯通路门店!$J:$J,"荣耀体验店")+SUMIFS(通讯通路门店!$W:$W,通讯通路门店!$S:$S,$G796,通讯通路门店!$J:$J,"荣耀授权专卖店")</f>
        <v>0</v>
      </c>
      <c r="BD796" s="99">
        <f>SUMIFS(通讯通路门店!$Z:$Z,通讯通路门店!$S:$S,$G796,通讯通路门店!$J:$J,"VIVO体验店")</f>
        <v>0</v>
      </c>
      <c r="BE796" s="99">
        <f>SUMIFS(通讯通路门店!$AB:$AB,通讯通路门店!$S:$S,$G796,通讯通路门店!$J:$J,"OPPO体验店")</f>
        <v>0</v>
      </c>
      <c r="BF796" s="99">
        <f>SUMIFS(通讯通路门店!$X:$X,通讯通路门店!$S:$S,$G796,通讯通路门店!$J:$J,"华为授权体验店")+SUMIFS(通讯通路门店!$AA:$AA,通讯通路门店!$S:$S,$G796,通讯通路门店!$J:$J,"华为堡垒店")</f>
        <v>0</v>
      </c>
      <c r="BG796" s="99">
        <f>SUMIFS(通讯通路门店!$Y:$Y,通讯通路门店!$S:$S,$G796,通讯通路门店!$J:$J,"小米体验店")</f>
        <v>0</v>
      </c>
      <c r="BH796" s="99">
        <f>SUMIFS(通讯通路门店!$AA:$AA,通讯通路门店!$S:$S,$G796,通讯通路门店!$J:$J,"苹果体验店")</f>
        <v>0</v>
      </c>
      <c r="BI796" s="99">
        <f>SUMIFS(通讯通路门店!$K:$K,通讯通路门店!$S:$S,$G796,通讯通路门店!$J:$J,"其他品牌专卖店")</f>
        <v>0</v>
      </c>
      <c r="BJ796" s="99">
        <f>SUMIFS(通讯通路门店!$AC:$AC,通讯通路门店!$S:$S,$G796)</f>
        <v>0</v>
      </c>
      <c r="BK796" s="99">
        <f>SUMIFS(通讯通路门店!$AD:$AD,通讯通路门店!$S:$S,$G796)</f>
        <v>0</v>
      </c>
      <c r="BL796" s="99">
        <f>SUMIFS(通讯通路门店!$AE:$AE,通讯通路门店!$S:$S,$G796)</f>
        <v>0</v>
      </c>
      <c r="BM796" s="99">
        <f>SUMIFS(通讯通路门店!$AF:$AF,通讯通路门店!$S:$S,$G796)</f>
        <v>0</v>
      </c>
      <c r="BN796" s="99">
        <f>SUMIFS(通讯通路门店!$AG:$AG,通讯通路门店!$S:$S,$G796)</f>
        <v>0</v>
      </c>
      <c r="BO796" s="99">
        <f>SUMIFS(通讯通路门店!$AH:$AH,通讯通路门店!$S:$S,$G796)</f>
        <v>0</v>
      </c>
      <c r="BP796" s="99">
        <f>SUMIFS(通讯通路门店!$AI:$AI,通讯通路门店!$S:$S,$G796)</f>
        <v>0</v>
      </c>
      <c r="BQ796" s="83"/>
    </row>
    <row r="797" spans="1:69">
      <c r="A797" s="99" t="str">
        <f>IFERROR(_xlfn.XLOOKUP($G797,通讯通路门店!$S$4:$S$993933,通讯通路门店!$A$4:$A$993933,0,0),"")</f>
        <v/>
      </c>
      <c r="B797" s="99" t="str">
        <f>IFERROR(_xlfn.XLOOKUP($G797,通讯通路门店!$S$4:$S$993933,通讯通路门店!$B$4:$B$993933,0,0),"")</f>
        <v/>
      </c>
      <c r="C797" s="99" t="str">
        <f>IFERROR(_xlfn.XLOOKUP($G797,通讯通路门店!$S$4:$S$993933,通讯通路门店!$C$4:$C$993933,0,0),"")</f>
        <v/>
      </c>
      <c r="D797" s="99" t="str">
        <f>IFERROR(_xlfn.XLOOKUP($G797,通讯通路门店!$S$4:$S$993933,通讯通路门店!$D$4:$D$993933,0,0),"")</f>
        <v/>
      </c>
      <c r="E797" s="83"/>
      <c r="F797" s="83"/>
      <c r="G797" s="101" t="e">
        <v>#N/A</v>
      </c>
      <c r="H797" s="102" t="str">
        <f>IFERROR(_xlfn.XLOOKUP($G797,通讯通路门店!$S$4:$S$993933,通讯通路门店!$R$4:$R$993933,0,0),"")</f>
        <v/>
      </c>
      <c r="I797" s="83"/>
      <c r="J797" s="83"/>
      <c r="K797" s="83"/>
      <c r="L797" s="83"/>
      <c r="M797" s="83"/>
      <c r="N797" s="83"/>
      <c r="O797" s="83"/>
      <c r="P797" s="83"/>
      <c r="Q797" s="83"/>
      <c r="R797" s="83"/>
      <c r="S797" s="83"/>
      <c r="T797" s="83"/>
      <c r="U797" s="99">
        <f>COUNTIF(通讯通路门店!$S:$S,$G797)</f>
        <v>0</v>
      </c>
      <c r="V797" s="99">
        <f>COUNTIFS(通讯通路门店!$S:$S,$G797,通讯通路门店!$J:$J,"综合卖场")</f>
        <v>0</v>
      </c>
      <c r="W797" s="99">
        <f>SUMIFS(通讯通路门店!$AJ:$AJ,通讯通路门店!$S:$S,通讯客户沙盘!$G797)</f>
        <v>0</v>
      </c>
      <c r="X797" s="99">
        <f t="shared" si="60"/>
        <v>0</v>
      </c>
      <c r="Y797" s="99">
        <f>COUNTIFS(通讯通路门店!$S:$S,$G797,通讯通路门店!$J:$J,"荣耀体验店")+COUNTIFS(通讯通路门店!$S:$S,$G797,通讯通路门店!$J:$J,"荣耀授权专卖店")</f>
        <v>0</v>
      </c>
      <c r="Z797" s="99">
        <f>COUNTIFS(通讯通路门店!$S:$S,$G797,通讯通路门店!$J:$J,"VIVO体验店")</f>
        <v>0</v>
      </c>
      <c r="AA797" s="99">
        <f>COUNTIFS(通讯通路门店!$S:$S,$G797,通讯通路门店!$J:$J,"OPPO体验店")</f>
        <v>0</v>
      </c>
      <c r="AB797" s="99">
        <f>COUNTIFS(通讯通路门店!$S:$S,$G797,通讯通路门店!$J:$J,"华为授权体验店")+COUNTIFS(通讯通路门店!$S:$S,$G797,通讯通路门店!$J:$J,"华为堡垒店")</f>
        <v>0</v>
      </c>
      <c r="AC797" s="99">
        <f>COUNTIFS(通讯通路门店!$S:$S,$G797,通讯通路门店!$J:$J,"小米体验店")</f>
        <v>0</v>
      </c>
      <c r="AD797" s="99">
        <f>COUNTIFS(通讯通路门店!$S:$S,$G797,通讯通路门店!$J:$J,"苹果体验店")</f>
        <v>0</v>
      </c>
      <c r="AE797" s="99">
        <f>COUNTIFS(通讯通路门店!$S:$S,$G797,通讯通路门店!$J:$J,"其他品牌专卖店")</f>
        <v>0</v>
      </c>
      <c r="AF797" s="99">
        <f>SUMIFS(通讯通路门店!$BI:$BI,通讯通路门店!$S:$S,$G797)</f>
        <v>0</v>
      </c>
      <c r="AG797" s="99">
        <f>SUMIFS(通讯通路门店!$BH:$BH,通讯通路门店!$S:$S,$G797)</f>
        <v>0</v>
      </c>
      <c r="AH797" s="99">
        <f t="shared" si="61"/>
        <v>0</v>
      </c>
      <c r="AI797" s="99">
        <f>SUMIFS(通讯通路门店!$BB:$BB,通讯通路门店!$S:$S,$G797)</f>
        <v>0</v>
      </c>
      <c r="AJ797" s="99">
        <f>SUMIFS(通讯通路门店!$BE:$BE,通讯通路门店!$S:$S,$G797)</f>
        <v>0</v>
      </c>
      <c r="AK797" s="99">
        <f>SUMIFS(通讯通路门店!$BG:$BG,通讯通路门店!$S:$S,$G797)</f>
        <v>0</v>
      </c>
      <c r="AL797" s="99">
        <f>SUMIFS(通讯通路门店!$BC:$BC,通讯通路门店!$S:$S,$G797)</f>
        <v>0</v>
      </c>
      <c r="AM797" s="99">
        <f>SUMIFS(通讯通路门店!$BD:$BD,通讯通路门店!$S:$S,$G797)</f>
        <v>0</v>
      </c>
      <c r="AN797" s="99">
        <f>SUMIFS(通讯通路门店!$BF:$BF,通讯通路门店!$S:$S,$G797)</f>
        <v>0</v>
      </c>
      <c r="AO797" s="99">
        <f t="shared" si="62"/>
        <v>0</v>
      </c>
      <c r="AP797" s="99">
        <f>SUMIFS(通讯通路门店!$K:$K,通讯通路门店!$S:$S,$G797)</f>
        <v>0</v>
      </c>
      <c r="AQ797" s="83"/>
      <c r="AR797" s="99">
        <f>SUMIFS(通讯通路门店!$T:$T,通讯通路门店!$S:$S,$G797)</f>
        <v>0</v>
      </c>
      <c r="AS797" s="99">
        <f>SUMIFS(通讯通路门店!$U:$U,通讯通路门店!$S:$S,$G797)</f>
        <v>0</v>
      </c>
      <c r="AT797" s="99">
        <f>SUMIFS(通讯通路门店!$V:$V,通讯通路门店!$S:$S,$G797)</f>
        <v>0</v>
      </c>
      <c r="AU797" s="99">
        <f>SUMIFS(通讯通路门店!$W:$W,通讯通路门店!$S:$S,$G797)</f>
        <v>0</v>
      </c>
      <c r="AV797" s="99">
        <f>SUMIFS(通讯通路门店!$Z:$Z,通讯通路门店!$S:$S,$G797)</f>
        <v>0</v>
      </c>
      <c r="AW797" s="99">
        <f>SUMIFS(通讯通路门店!$AB:$AB,通讯通路门店!$S:$S,$G797)</f>
        <v>0</v>
      </c>
      <c r="AX797" s="99">
        <f>SUMIFS(通讯通路门店!$X:$X,通讯通路门店!$S:$S,$G797)</f>
        <v>0</v>
      </c>
      <c r="AY797" s="99">
        <f>SUMIFS(通讯通路门店!$Y:$Y,通讯通路门店!$S:$S,$G797)</f>
        <v>0</v>
      </c>
      <c r="AZ797" s="99">
        <f>SUMIFS(通讯通路门店!$AA:$AA,通讯通路门店!$S:$S,$G797)</f>
        <v>0</v>
      </c>
      <c r="BA797" s="99">
        <f t="shared" si="63"/>
        <v>0</v>
      </c>
      <c r="BB797" s="99">
        <f t="shared" si="64"/>
        <v>0</v>
      </c>
      <c r="BC797" s="99">
        <f>SUMIFS(通讯通路门店!$W:$W,通讯通路门店!$S:$S,$G797,通讯通路门店!$J:$J,"荣耀体验店")+SUMIFS(通讯通路门店!$W:$W,通讯通路门店!$S:$S,$G797,通讯通路门店!$J:$J,"荣耀授权专卖店")</f>
        <v>0</v>
      </c>
      <c r="BD797" s="99">
        <f>SUMIFS(通讯通路门店!$Z:$Z,通讯通路门店!$S:$S,$G797,通讯通路门店!$J:$J,"VIVO体验店")</f>
        <v>0</v>
      </c>
      <c r="BE797" s="99">
        <f>SUMIFS(通讯通路门店!$AB:$AB,通讯通路门店!$S:$S,$G797,通讯通路门店!$J:$J,"OPPO体验店")</f>
        <v>0</v>
      </c>
      <c r="BF797" s="99">
        <f>SUMIFS(通讯通路门店!$X:$X,通讯通路门店!$S:$S,$G797,通讯通路门店!$J:$J,"华为授权体验店")+SUMIFS(通讯通路门店!$AA:$AA,通讯通路门店!$S:$S,$G797,通讯通路门店!$J:$J,"华为堡垒店")</f>
        <v>0</v>
      </c>
      <c r="BG797" s="99">
        <f>SUMIFS(通讯通路门店!$Y:$Y,通讯通路门店!$S:$S,$G797,通讯通路门店!$J:$J,"小米体验店")</f>
        <v>0</v>
      </c>
      <c r="BH797" s="99">
        <f>SUMIFS(通讯通路门店!$AA:$AA,通讯通路门店!$S:$S,$G797,通讯通路门店!$J:$J,"苹果体验店")</f>
        <v>0</v>
      </c>
      <c r="BI797" s="99">
        <f>SUMIFS(通讯通路门店!$K:$K,通讯通路门店!$S:$S,$G797,通讯通路门店!$J:$J,"其他品牌专卖店")</f>
        <v>0</v>
      </c>
      <c r="BJ797" s="99">
        <f>SUMIFS(通讯通路门店!$AC:$AC,通讯通路门店!$S:$S,$G797)</f>
        <v>0</v>
      </c>
      <c r="BK797" s="99">
        <f>SUMIFS(通讯通路门店!$AD:$AD,通讯通路门店!$S:$S,$G797)</f>
        <v>0</v>
      </c>
      <c r="BL797" s="99">
        <f>SUMIFS(通讯通路门店!$AE:$AE,通讯通路门店!$S:$S,$G797)</f>
        <v>0</v>
      </c>
      <c r="BM797" s="99">
        <f>SUMIFS(通讯通路门店!$AF:$AF,通讯通路门店!$S:$S,$G797)</f>
        <v>0</v>
      </c>
      <c r="BN797" s="99">
        <f>SUMIFS(通讯通路门店!$AG:$AG,通讯通路门店!$S:$S,$G797)</f>
        <v>0</v>
      </c>
      <c r="BO797" s="99">
        <f>SUMIFS(通讯通路门店!$AH:$AH,通讯通路门店!$S:$S,$G797)</f>
        <v>0</v>
      </c>
      <c r="BP797" s="99">
        <f>SUMIFS(通讯通路门店!$AI:$AI,通讯通路门店!$S:$S,$G797)</f>
        <v>0</v>
      </c>
      <c r="BQ797" s="83"/>
    </row>
    <row r="798" spans="1:69">
      <c r="A798" s="99" t="str">
        <f>IFERROR(_xlfn.XLOOKUP($G798,通讯通路门店!$S$4:$S$993933,通讯通路门店!$A$4:$A$993933,0,0),"")</f>
        <v/>
      </c>
      <c r="B798" s="99" t="str">
        <f>IFERROR(_xlfn.XLOOKUP($G798,通讯通路门店!$S$4:$S$993933,通讯通路门店!$B$4:$B$993933,0,0),"")</f>
        <v/>
      </c>
      <c r="C798" s="99" t="str">
        <f>IFERROR(_xlfn.XLOOKUP($G798,通讯通路门店!$S$4:$S$993933,通讯通路门店!$C$4:$C$993933,0,0),"")</f>
        <v/>
      </c>
      <c r="D798" s="99" t="str">
        <f>IFERROR(_xlfn.XLOOKUP($G798,通讯通路门店!$S$4:$S$993933,通讯通路门店!$D$4:$D$993933,0,0),"")</f>
        <v/>
      </c>
      <c r="E798" s="83"/>
      <c r="F798" s="83"/>
      <c r="G798" s="101" t="e">
        <v>#N/A</v>
      </c>
      <c r="H798" s="102" t="str">
        <f>IFERROR(_xlfn.XLOOKUP($G798,通讯通路门店!$S$4:$S$993933,通讯通路门店!$R$4:$R$993933,0,0),"")</f>
        <v/>
      </c>
      <c r="I798" s="83"/>
      <c r="J798" s="83"/>
      <c r="K798" s="83"/>
      <c r="L798" s="83"/>
      <c r="M798" s="83"/>
      <c r="N798" s="83"/>
      <c r="O798" s="83"/>
      <c r="P798" s="83"/>
      <c r="Q798" s="83"/>
      <c r="R798" s="83"/>
      <c r="S798" s="83"/>
      <c r="T798" s="83"/>
      <c r="U798" s="99">
        <f>COUNTIF(通讯通路门店!$S:$S,$G798)</f>
        <v>0</v>
      </c>
      <c r="V798" s="99">
        <f>COUNTIFS(通讯通路门店!$S:$S,$G798,通讯通路门店!$J:$J,"综合卖场")</f>
        <v>0</v>
      </c>
      <c r="W798" s="99">
        <f>SUMIFS(通讯通路门店!$AJ:$AJ,通讯通路门店!$S:$S,通讯客户沙盘!$G798)</f>
        <v>0</v>
      </c>
      <c r="X798" s="99">
        <f t="shared" si="60"/>
        <v>0</v>
      </c>
      <c r="Y798" s="99">
        <f>COUNTIFS(通讯通路门店!$S:$S,$G798,通讯通路门店!$J:$J,"荣耀体验店")+COUNTIFS(通讯通路门店!$S:$S,$G798,通讯通路门店!$J:$J,"荣耀授权专卖店")</f>
        <v>0</v>
      </c>
      <c r="Z798" s="99">
        <f>COUNTIFS(通讯通路门店!$S:$S,$G798,通讯通路门店!$J:$J,"VIVO体验店")</f>
        <v>0</v>
      </c>
      <c r="AA798" s="99">
        <f>COUNTIFS(通讯通路门店!$S:$S,$G798,通讯通路门店!$J:$J,"OPPO体验店")</f>
        <v>0</v>
      </c>
      <c r="AB798" s="99">
        <f>COUNTIFS(通讯通路门店!$S:$S,$G798,通讯通路门店!$J:$J,"华为授权体验店")+COUNTIFS(通讯通路门店!$S:$S,$G798,通讯通路门店!$J:$J,"华为堡垒店")</f>
        <v>0</v>
      </c>
      <c r="AC798" s="99">
        <f>COUNTIFS(通讯通路门店!$S:$S,$G798,通讯通路门店!$J:$J,"小米体验店")</f>
        <v>0</v>
      </c>
      <c r="AD798" s="99">
        <f>COUNTIFS(通讯通路门店!$S:$S,$G798,通讯通路门店!$J:$J,"苹果体验店")</f>
        <v>0</v>
      </c>
      <c r="AE798" s="99">
        <f>COUNTIFS(通讯通路门店!$S:$S,$G798,通讯通路门店!$J:$J,"其他品牌专卖店")</f>
        <v>0</v>
      </c>
      <c r="AF798" s="99">
        <f>SUMIFS(通讯通路门店!$BI:$BI,通讯通路门店!$S:$S,$G798)</f>
        <v>0</v>
      </c>
      <c r="AG798" s="99">
        <f>SUMIFS(通讯通路门店!$BH:$BH,通讯通路门店!$S:$S,$G798)</f>
        <v>0</v>
      </c>
      <c r="AH798" s="99">
        <f t="shared" si="61"/>
        <v>0</v>
      </c>
      <c r="AI798" s="99">
        <f>SUMIFS(通讯通路门店!$BB:$BB,通讯通路门店!$S:$S,$G798)</f>
        <v>0</v>
      </c>
      <c r="AJ798" s="99">
        <f>SUMIFS(通讯通路门店!$BE:$BE,通讯通路门店!$S:$S,$G798)</f>
        <v>0</v>
      </c>
      <c r="AK798" s="99">
        <f>SUMIFS(通讯通路门店!$BG:$BG,通讯通路门店!$S:$S,$G798)</f>
        <v>0</v>
      </c>
      <c r="AL798" s="99">
        <f>SUMIFS(通讯通路门店!$BC:$BC,通讯通路门店!$S:$S,$G798)</f>
        <v>0</v>
      </c>
      <c r="AM798" s="99">
        <f>SUMIFS(通讯通路门店!$BD:$BD,通讯通路门店!$S:$S,$G798)</f>
        <v>0</v>
      </c>
      <c r="AN798" s="99">
        <f>SUMIFS(通讯通路门店!$BF:$BF,通讯通路门店!$S:$S,$G798)</f>
        <v>0</v>
      </c>
      <c r="AO798" s="99">
        <f t="shared" si="62"/>
        <v>0</v>
      </c>
      <c r="AP798" s="99">
        <f>SUMIFS(通讯通路门店!$K:$K,通讯通路门店!$S:$S,$G798)</f>
        <v>0</v>
      </c>
      <c r="AQ798" s="83"/>
      <c r="AR798" s="99">
        <f>SUMIFS(通讯通路门店!$T:$T,通讯通路门店!$S:$S,$G798)</f>
        <v>0</v>
      </c>
      <c r="AS798" s="99">
        <f>SUMIFS(通讯通路门店!$U:$U,通讯通路门店!$S:$S,$G798)</f>
        <v>0</v>
      </c>
      <c r="AT798" s="99">
        <f>SUMIFS(通讯通路门店!$V:$V,通讯通路门店!$S:$S,$G798)</f>
        <v>0</v>
      </c>
      <c r="AU798" s="99">
        <f>SUMIFS(通讯通路门店!$W:$W,通讯通路门店!$S:$S,$G798)</f>
        <v>0</v>
      </c>
      <c r="AV798" s="99">
        <f>SUMIFS(通讯通路门店!$Z:$Z,通讯通路门店!$S:$S,$G798)</f>
        <v>0</v>
      </c>
      <c r="AW798" s="99">
        <f>SUMIFS(通讯通路门店!$AB:$AB,通讯通路门店!$S:$S,$G798)</f>
        <v>0</v>
      </c>
      <c r="AX798" s="99">
        <f>SUMIFS(通讯通路门店!$X:$X,通讯通路门店!$S:$S,$G798)</f>
        <v>0</v>
      </c>
      <c r="AY798" s="99">
        <f>SUMIFS(通讯通路门店!$Y:$Y,通讯通路门店!$S:$S,$G798)</f>
        <v>0</v>
      </c>
      <c r="AZ798" s="99">
        <f>SUMIFS(通讯通路门店!$AA:$AA,通讯通路门店!$S:$S,$G798)</f>
        <v>0</v>
      </c>
      <c r="BA798" s="99">
        <f t="shared" si="63"/>
        <v>0</v>
      </c>
      <c r="BB798" s="99">
        <f t="shared" si="64"/>
        <v>0</v>
      </c>
      <c r="BC798" s="99">
        <f>SUMIFS(通讯通路门店!$W:$W,通讯通路门店!$S:$S,$G798,通讯通路门店!$J:$J,"荣耀体验店")+SUMIFS(通讯通路门店!$W:$W,通讯通路门店!$S:$S,$G798,通讯通路门店!$J:$J,"荣耀授权专卖店")</f>
        <v>0</v>
      </c>
      <c r="BD798" s="99">
        <f>SUMIFS(通讯通路门店!$Z:$Z,通讯通路门店!$S:$S,$G798,通讯通路门店!$J:$J,"VIVO体验店")</f>
        <v>0</v>
      </c>
      <c r="BE798" s="99">
        <f>SUMIFS(通讯通路门店!$AB:$AB,通讯通路门店!$S:$S,$G798,通讯通路门店!$J:$J,"OPPO体验店")</f>
        <v>0</v>
      </c>
      <c r="BF798" s="99">
        <f>SUMIFS(通讯通路门店!$X:$X,通讯通路门店!$S:$S,$G798,通讯通路门店!$J:$J,"华为授权体验店")+SUMIFS(通讯通路门店!$AA:$AA,通讯通路门店!$S:$S,$G798,通讯通路门店!$J:$J,"华为堡垒店")</f>
        <v>0</v>
      </c>
      <c r="BG798" s="99">
        <f>SUMIFS(通讯通路门店!$Y:$Y,通讯通路门店!$S:$S,$G798,通讯通路门店!$J:$J,"小米体验店")</f>
        <v>0</v>
      </c>
      <c r="BH798" s="99">
        <f>SUMIFS(通讯通路门店!$AA:$AA,通讯通路门店!$S:$S,$G798,通讯通路门店!$J:$J,"苹果体验店")</f>
        <v>0</v>
      </c>
      <c r="BI798" s="99">
        <f>SUMIFS(通讯通路门店!$K:$K,通讯通路门店!$S:$S,$G798,通讯通路门店!$J:$J,"其他品牌专卖店")</f>
        <v>0</v>
      </c>
      <c r="BJ798" s="99">
        <f>SUMIFS(通讯通路门店!$AC:$AC,通讯通路门店!$S:$S,$G798)</f>
        <v>0</v>
      </c>
      <c r="BK798" s="99">
        <f>SUMIFS(通讯通路门店!$AD:$AD,通讯通路门店!$S:$S,$G798)</f>
        <v>0</v>
      </c>
      <c r="BL798" s="99">
        <f>SUMIFS(通讯通路门店!$AE:$AE,通讯通路门店!$S:$S,$G798)</f>
        <v>0</v>
      </c>
      <c r="BM798" s="99">
        <f>SUMIFS(通讯通路门店!$AF:$AF,通讯通路门店!$S:$S,$G798)</f>
        <v>0</v>
      </c>
      <c r="BN798" s="99">
        <f>SUMIFS(通讯通路门店!$AG:$AG,通讯通路门店!$S:$S,$G798)</f>
        <v>0</v>
      </c>
      <c r="BO798" s="99">
        <f>SUMIFS(通讯通路门店!$AH:$AH,通讯通路门店!$S:$S,$G798)</f>
        <v>0</v>
      </c>
      <c r="BP798" s="99">
        <f>SUMIFS(通讯通路门店!$AI:$AI,通讯通路门店!$S:$S,$G798)</f>
        <v>0</v>
      </c>
      <c r="BQ798" s="83"/>
    </row>
    <row r="799" spans="1:69">
      <c r="A799" s="99" t="str">
        <f>IFERROR(_xlfn.XLOOKUP($G799,通讯通路门店!$S$4:$S$993933,通讯通路门店!$A$4:$A$993933,0,0),"")</f>
        <v/>
      </c>
      <c r="B799" s="99" t="str">
        <f>IFERROR(_xlfn.XLOOKUP($G799,通讯通路门店!$S$4:$S$993933,通讯通路门店!$B$4:$B$993933,0,0),"")</f>
        <v/>
      </c>
      <c r="C799" s="99" t="str">
        <f>IFERROR(_xlfn.XLOOKUP($G799,通讯通路门店!$S$4:$S$993933,通讯通路门店!$C$4:$C$993933,0,0),"")</f>
        <v/>
      </c>
      <c r="D799" s="99" t="str">
        <f>IFERROR(_xlfn.XLOOKUP($G799,通讯通路门店!$S$4:$S$993933,通讯通路门店!$D$4:$D$993933,0,0),"")</f>
        <v/>
      </c>
      <c r="E799" s="83"/>
      <c r="F799" s="83"/>
      <c r="G799" s="101" t="e">
        <v>#N/A</v>
      </c>
      <c r="H799" s="102" t="str">
        <f>IFERROR(_xlfn.XLOOKUP($G799,通讯通路门店!$S$4:$S$993933,通讯通路门店!$R$4:$R$993933,0,0),"")</f>
        <v/>
      </c>
      <c r="I799" s="83"/>
      <c r="J799" s="83"/>
      <c r="K799" s="83"/>
      <c r="L799" s="83"/>
      <c r="M799" s="83"/>
      <c r="N799" s="83"/>
      <c r="O799" s="83"/>
      <c r="P799" s="83"/>
      <c r="Q799" s="83"/>
      <c r="R799" s="83"/>
      <c r="S799" s="83"/>
      <c r="T799" s="83"/>
      <c r="U799" s="99">
        <f>COUNTIF(通讯通路门店!$S:$S,$G799)</f>
        <v>0</v>
      </c>
      <c r="V799" s="99">
        <f>COUNTIFS(通讯通路门店!$S:$S,$G799,通讯通路门店!$J:$J,"综合卖场")</f>
        <v>0</v>
      </c>
      <c r="W799" s="99">
        <f>SUMIFS(通讯通路门店!$AJ:$AJ,通讯通路门店!$S:$S,通讯客户沙盘!$G799)</f>
        <v>0</v>
      </c>
      <c r="X799" s="99">
        <f t="shared" si="60"/>
        <v>0</v>
      </c>
      <c r="Y799" s="99">
        <f>COUNTIFS(通讯通路门店!$S:$S,$G799,通讯通路门店!$J:$J,"荣耀体验店")+COUNTIFS(通讯通路门店!$S:$S,$G799,通讯通路门店!$J:$J,"荣耀授权专卖店")</f>
        <v>0</v>
      </c>
      <c r="Z799" s="99">
        <f>COUNTIFS(通讯通路门店!$S:$S,$G799,通讯通路门店!$J:$J,"VIVO体验店")</f>
        <v>0</v>
      </c>
      <c r="AA799" s="99">
        <f>COUNTIFS(通讯通路门店!$S:$S,$G799,通讯通路门店!$J:$J,"OPPO体验店")</f>
        <v>0</v>
      </c>
      <c r="AB799" s="99">
        <f>COUNTIFS(通讯通路门店!$S:$S,$G799,通讯通路门店!$J:$J,"华为授权体验店")+COUNTIFS(通讯通路门店!$S:$S,$G799,通讯通路门店!$J:$J,"华为堡垒店")</f>
        <v>0</v>
      </c>
      <c r="AC799" s="99">
        <f>COUNTIFS(通讯通路门店!$S:$S,$G799,通讯通路门店!$J:$J,"小米体验店")</f>
        <v>0</v>
      </c>
      <c r="AD799" s="99">
        <f>COUNTIFS(通讯通路门店!$S:$S,$G799,通讯通路门店!$J:$J,"苹果体验店")</f>
        <v>0</v>
      </c>
      <c r="AE799" s="99">
        <f>COUNTIFS(通讯通路门店!$S:$S,$G799,通讯通路门店!$J:$J,"其他品牌专卖店")</f>
        <v>0</v>
      </c>
      <c r="AF799" s="99">
        <f>SUMIFS(通讯通路门店!$BI:$BI,通讯通路门店!$S:$S,$G799)</f>
        <v>0</v>
      </c>
      <c r="AG799" s="99">
        <f>SUMIFS(通讯通路门店!$BH:$BH,通讯通路门店!$S:$S,$G799)</f>
        <v>0</v>
      </c>
      <c r="AH799" s="99">
        <f t="shared" si="61"/>
        <v>0</v>
      </c>
      <c r="AI799" s="99">
        <f>SUMIFS(通讯通路门店!$BB:$BB,通讯通路门店!$S:$S,$G799)</f>
        <v>0</v>
      </c>
      <c r="AJ799" s="99">
        <f>SUMIFS(通讯通路门店!$BE:$BE,通讯通路门店!$S:$S,$G799)</f>
        <v>0</v>
      </c>
      <c r="AK799" s="99">
        <f>SUMIFS(通讯通路门店!$BG:$BG,通讯通路门店!$S:$S,$G799)</f>
        <v>0</v>
      </c>
      <c r="AL799" s="99">
        <f>SUMIFS(通讯通路门店!$BC:$BC,通讯通路门店!$S:$S,$G799)</f>
        <v>0</v>
      </c>
      <c r="AM799" s="99">
        <f>SUMIFS(通讯通路门店!$BD:$BD,通讯通路门店!$S:$S,$G799)</f>
        <v>0</v>
      </c>
      <c r="AN799" s="99">
        <f>SUMIFS(通讯通路门店!$BF:$BF,通讯通路门店!$S:$S,$G799)</f>
        <v>0</v>
      </c>
      <c r="AO799" s="99">
        <f t="shared" si="62"/>
        <v>0</v>
      </c>
      <c r="AP799" s="99">
        <f>SUMIFS(通讯通路门店!$K:$K,通讯通路门店!$S:$S,$G799)</f>
        <v>0</v>
      </c>
      <c r="AQ799" s="83"/>
      <c r="AR799" s="99">
        <f>SUMIFS(通讯通路门店!$T:$T,通讯通路门店!$S:$S,$G799)</f>
        <v>0</v>
      </c>
      <c r="AS799" s="99">
        <f>SUMIFS(通讯通路门店!$U:$U,通讯通路门店!$S:$S,$G799)</f>
        <v>0</v>
      </c>
      <c r="AT799" s="99">
        <f>SUMIFS(通讯通路门店!$V:$V,通讯通路门店!$S:$S,$G799)</f>
        <v>0</v>
      </c>
      <c r="AU799" s="99">
        <f>SUMIFS(通讯通路门店!$W:$W,通讯通路门店!$S:$S,$G799)</f>
        <v>0</v>
      </c>
      <c r="AV799" s="99">
        <f>SUMIFS(通讯通路门店!$Z:$Z,通讯通路门店!$S:$S,$G799)</f>
        <v>0</v>
      </c>
      <c r="AW799" s="99">
        <f>SUMIFS(通讯通路门店!$AB:$AB,通讯通路门店!$S:$S,$G799)</f>
        <v>0</v>
      </c>
      <c r="AX799" s="99">
        <f>SUMIFS(通讯通路门店!$X:$X,通讯通路门店!$S:$S,$G799)</f>
        <v>0</v>
      </c>
      <c r="AY799" s="99">
        <f>SUMIFS(通讯通路门店!$Y:$Y,通讯通路门店!$S:$S,$G799)</f>
        <v>0</v>
      </c>
      <c r="AZ799" s="99">
        <f>SUMIFS(通讯通路门店!$AA:$AA,通讯通路门店!$S:$S,$G799)</f>
        <v>0</v>
      </c>
      <c r="BA799" s="99">
        <f t="shared" si="63"/>
        <v>0</v>
      </c>
      <c r="BB799" s="99">
        <f t="shared" si="64"/>
        <v>0</v>
      </c>
      <c r="BC799" s="99">
        <f>SUMIFS(通讯通路门店!$W:$W,通讯通路门店!$S:$S,$G799,通讯通路门店!$J:$J,"荣耀体验店")+SUMIFS(通讯通路门店!$W:$W,通讯通路门店!$S:$S,$G799,通讯通路门店!$J:$J,"荣耀授权专卖店")</f>
        <v>0</v>
      </c>
      <c r="BD799" s="99">
        <f>SUMIFS(通讯通路门店!$Z:$Z,通讯通路门店!$S:$S,$G799,通讯通路门店!$J:$J,"VIVO体验店")</f>
        <v>0</v>
      </c>
      <c r="BE799" s="99">
        <f>SUMIFS(通讯通路门店!$AB:$AB,通讯通路门店!$S:$S,$G799,通讯通路门店!$J:$J,"OPPO体验店")</f>
        <v>0</v>
      </c>
      <c r="BF799" s="99">
        <f>SUMIFS(通讯通路门店!$X:$X,通讯通路门店!$S:$S,$G799,通讯通路门店!$J:$J,"华为授权体验店")+SUMIFS(通讯通路门店!$AA:$AA,通讯通路门店!$S:$S,$G799,通讯通路门店!$J:$J,"华为堡垒店")</f>
        <v>0</v>
      </c>
      <c r="BG799" s="99">
        <f>SUMIFS(通讯通路门店!$Y:$Y,通讯通路门店!$S:$S,$G799,通讯通路门店!$J:$J,"小米体验店")</f>
        <v>0</v>
      </c>
      <c r="BH799" s="99">
        <f>SUMIFS(通讯通路门店!$AA:$AA,通讯通路门店!$S:$S,$G799,通讯通路门店!$J:$J,"苹果体验店")</f>
        <v>0</v>
      </c>
      <c r="BI799" s="99">
        <f>SUMIFS(通讯通路门店!$K:$K,通讯通路门店!$S:$S,$G799,通讯通路门店!$J:$J,"其他品牌专卖店")</f>
        <v>0</v>
      </c>
      <c r="BJ799" s="99">
        <f>SUMIFS(通讯通路门店!$AC:$AC,通讯通路门店!$S:$S,$G799)</f>
        <v>0</v>
      </c>
      <c r="BK799" s="99">
        <f>SUMIFS(通讯通路门店!$AD:$AD,通讯通路门店!$S:$S,$G799)</f>
        <v>0</v>
      </c>
      <c r="BL799" s="99">
        <f>SUMIFS(通讯通路门店!$AE:$AE,通讯通路门店!$S:$S,$G799)</f>
        <v>0</v>
      </c>
      <c r="BM799" s="99">
        <f>SUMIFS(通讯通路门店!$AF:$AF,通讯通路门店!$S:$S,$G799)</f>
        <v>0</v>
      </c>
      <c r="BN799" s="99">
        <f>SUMIFS(通讯通路门店!$AG:$AG,通讯通路门店!$S:$S,$G799)</f>
        <v>0</v>
      </c>
      <c r="BO799" s="99">
        <f>SUMIFS(通讯通路门店!$AH:$AH,通讯通路门店!$S:$S,$G799)</f>
        <v>0</v>
      </c>
      <c r="BP799" s="99">
        <f>SUMIFS(通讯通路门店!$AI:$AI,通讯通路门店!$S:$S,$G799)</f>
        <v>0</v>
      </c>
      <c r="BQ799" s="83"/>
    </row>
    <row r="800" spans="1:69">
      <c r="A800" s="99" t="str">
        <f>IFERROR(_xlfn.XLOOKUP($G800,通讯通路门店!$S$4:$S$993933,通讯通路门店!$A$4:$A$993933,0,0),"")</f>
        <v/>
      </c>
      <c r="B800" s="99" t="str">
        <f>IFERROR(_xlfn.XLOOKUP($G800,通讯通路门店!$S$4:$S$993933,通讯通路门店!$B$4:$B$993933,0,0),"")</f>
        <v/>
      </c>
      <c r="C800" s="99" t="str">
        <f>IFERROR(_xlfn.XLOOKUP($G800,通讯通路门店!$S$4:$S$993933,通讯通路门店!$C$4:$C$993933,0,0),"")</f>
        <v/>
      </c>
      <c r="D800" s="99" t="str">
        <f>IFERROR(_xlfn.XLOOKUP($G800,通讯通路门店!$S$4:$S$993933,通讯通路门店!$D$4:$D$993933,0,0),"")</f>
        <v/>
      </c>
      <c r="E800" s="83"/>
      <c r="F800" s="83"/>
      <c r="G800" s="101" t="e">
        <v>#N/A</v>
      </c>
      <c r="H800" s="102" t="str">
        <f>IFERROR(_xlfn.XLOOKUP($G800,通讯通路门店!$S$4:$S$993933,通讯通路门店!$R$4:$R$993933,0,0),"")</f>
        <v/>
      </c>
      <c r="I800" s="83"/>
      <c r="J800" s="83"/>
      <c r="K800" s="83"/>
      <c r="L800" s="83"/>
      <c r="M800" s="83"/>
      <c r="N800" s="83"/>
      <c r="O800" s="83"/>
      <c r="P800" s="83"/>
      <c r="Q800" s="83"/>
      <c r="R800" s="83"/>
      <c r="S800" s="83"/>
      <c r="T800" s="83"/>
      <c r="U800" s="99">
        <f>COUNTIF(通讯通路门店!$S:$S,$G800)</f>
        <v>0</v>
      </c>
      <c r="V800" s="99">
        <f>COUNTIFS(通讯通路门店!$S:$S,$G800,通讯通路门店!$J:$J,"综合卖场")</f>
        <v>0</v>
      </c>
      <c r="W800" s="99">
        <f>SUMIFS(通讯通路门店!$AJ:$AJ,通讯通路门店!$S:$S,通讯客户沙盘!$G800)</f>
        <v>0</v>
      </c>
      <c r="X800" s="99">
        <f t="shared" si="60"/>
        <v>0</v>
      </c>
      <c r="Y800" s="99">
        <f>COUNTIFS(通讯通路门店!$S:$S,$G800,通讯通路门店!$J:$J,"荣耀体验店")+COUNTIFS(通讯通路门店!$S:$S,$G800,通讯通路门店!$J:$J,"荣耀授权专卖店")</f>
        <v>0</v>
      </c>
      <c r="Z800" s="99">
        <f>COUNTIFS(通讯通路门店!$S:$S,$G800,通讯通路门店!$J:$J,"VIVO体验店")</f>
        <v>0</v>
      </c>
      <c r="AA800" s="99">
        <f>COUNTIFS(通讯通路门店!$S:$S,$G800,通讯通路门店!$J:$J,"OPPO体验店")</f>
        <v>0</v>
      </c>
      <c r="AB800" s="99">
        <f>COUNTIFS(通讯通路门店!$S:$S,$G800,通讯通路门店!$J:$J,"华为授权体验店")+COUNTIFS(通讯通路门店!$S:$S,$G800,通讯通路门店!$J:$J,"华为堡垒店")</f>
        <v>0</v>
      </c>
      <c r="AC800" s="99">
        <f>COUNTIFS(通讯通路门店!$S:$S,$G800,通讯通路门店!$J:$J,"小米体验店")</f>
        <v>0</v>
      </c>
      <c r="AD800" s="99">
        <f>COUNTIFS(通讯通路门店!$S:$S,$G800,通讯通路门店!$J:$J,"苹果体验店")</f>
        <v>0</v>
      </c>
      <c r="AE800" s="99">
        <f>COUNTIFS(通讯通路门店!$S:$S,$G800,通讯通路门店!$J:$J,"其他品牌专卖店")</f>
        <v>0</v>
      </c>
      <c r="AF800" s="99">
        <f>SUMIFS(通讯通路门店!$BI:$BI,通讯通路门店!$S:$S,$G800)</f>
        <v>0</v>
      </c>
      <c r="AG800" s="99">
        <f>SUMIFS(通讯通路门店!$BH:$BH,通讯通路门店!$S:$S,$G800)</f>
        <v>0</v>
      </c>
      <c r="AH800" s="99">
        <f t="shared" si="61"/>
        <v>0</v>
      </c>
      <c r="AI800" s="99">
        <f>SUMIFS(通讯通路门店!$BB:$BB,通讯通路门店!$S:$S,$G800)</f>
        <v>0</v>
      </c>
      <c r="AJ800" s="99">
        <f>SUMIFS(通讯通路门店!$BE:$BE,通讯通路门店!$S:$S,$G800)</f>
        <v>0</v>
      </c>
      <c r="AK800" s="99">
        <f>SUMIFS(通讯通路门店!$BG:$BG,通讯通路门店!$S:$S,$G800)</f>
        <v>0</v>
      </c>
      <c r="AL800" s="99">
        <f>SUMIFS(通讯通路门店!$BC:$BC,通讯通路门店!$S:$S,$G800)</f>
        <v>0</v>
      </c>
      <c r="AM800" s="99">
        <f>SUMIFS(通讯通路门店!$BD:$BD,通讯通路门店!$S:$S,$G800)</f>
        <v>0</v>
      </c>
      <c r="AN800" s="99">
        <f>SUMIFS(通讯通路门店!$BF:$BF,通讯通路门店!$S:$S,$G800)</f>
        <v>0</v>
      </c>
      <c r="AO800" s="99">
        <f t="shared" si="62"/>
        <v>0</v>
      </c>
      <c r="AP800" s="99">
        <f>SUMIFS(通讯通路门店!$K:$K,通讯通路门店!$S:$S,$G800)</f>
        <v>0</v>
      </c>
      <c r="AQ800" s="83"/>
      <c r="AR800" s="99">
        <f>SUMIFS(通讯通路门店!$T:$T,通讯通路门店!$S:$S,$G800)</f>
        <v>0</v>
      </c>
      <c r="AS800" s="99">
        <f>SUMIFS(通讯通路门店!$U:$U,通讯通路门店!$S:$S,$G800)</f>
        <v>0</v>
      </c>
      <c r="AT800" s="99">
        <f>SUMIFS(通讯通路门店!$V:$V,通讯通路门店!$S:$S,$G800)</f>
        <v>0</v>
      </c>
      <c r="AU800" s="99">
        <f>SUMIFS(通讯通路门店!$W:$W,通讯通路门店!$S:$S,$G800)</f>
        <v>0</v>
      </c>
      <c r="AV800" s="99">
        <f>SUMIFS(通讯通路门店!$Z:$Z,通讯通路门店!$S:$S,$G800)</f>
        <v>0</v>
      </c>
      <c r="AW800" s="99">
        <f>SUMIFS(通讯通路门店!$AB:$AB,通讯通路门店!$S:$S,$G800)</f>
        <v>0</v>
      </c>
      <c r="AX800" s="99">
        <f>SUMIFS(通讯通路门店!$X:$X,通讯通路门店!$S:$S,$G800)</f>
        <v>0</v>
      </c>
      <c r="AY800" s="99">
        <f>SUMIFS(通讯通路门店!$Y:$Y,通讯通路门店!$S:$S,$G800)</f>
        <v>0</v>
      </c>
      <c r="AZ800" s="99">
        <f>SUMIFS(通讯通路门店!$AA:$AA,通讯通路门店!$S:$S,$G800)</f>
        <v>0</v>
      </c>
      <c r="BA800" s="99">
        <f t="shared" si="63"/>
        <v>0</v>
      </c>
      <c r="BB800" s="99">
        <f t="shared" si="64"/>
        <v>0</v>
      </c>
      <c r="BC800" s="99">
        <f>SUMIFS(通讯通路门店!$W:$W,通讯通路门店!$S:$S,$G800,通讯通路门店!$J:$J,"荣耀体验店")+SUMIFS(通讯通路门店!$W:$W,通讯通路门店!$S:$S,$G800,通讯通路门店!$J:$J,"荣耀授权专卖店")</f>
        <v>0</v>
      </c>
      <c r="BD800" s="99">
        <f>SUMIFS(通讯通路门店!$Z:$Z,通讯通路门店!$S:$S,$G800,通讯通路门店!$J:$J,"VIVO体验店")</f>
        <v>0</v>
      </c>
      <c r="BE800" s="99">
        <f>SUMIFS(通讯通路门店!$AB:$AB,通讯通路门店!$S:$S,$G800,通讯通路门店!$J:$J,"OPPO体验店")</f>
        <v>0</v>
      </c>
      <c r="BF800" s="99">
        <f>SUMIFS(通讯通路门店!$X:$X,通讯通路门店!$S:$S,$G800,通讯通路门店!$J:$J,"华为授权体验店")+SUMIFS(通讯通路门店!$AA:$AA,通讯通路门店!$S:$S,$G800,通讯通路门店!$J:$J,"华为堡垒店")</f>
        <v>0</v>
      </c>
      <c r="BG800" s="99">
        <f>SUMIFS(通讯通路门店!$Y:$Y,通讯通路门店!$S:$S,$G800,通讯通路门店!$J:$J,"小米体验店")</f>
        <v>0</v>
      </c>
      <c r="BH800" s="99">
        <f>SUMIFS(通讯通路门店!$AA:$AA,通讯通路门店!$S:$S,$G800,通讯通路门店!$J:$J,"苹果体验店")</f>
        <v>0</v>
      </c>
      <c r="BI800" s="99">
        <f>SUMIFS(通讯通路门店!$K:$K,通讯通路门店!$S:$S,$G800,通讯通路门店!$J:$J,"其他品牌专卖店")</f>
        <v>0</v>
      </c>
      <c r="BJ800" s="99">
        <f>SUMIFS(通讯通路门店!$AC:$AC,通讯通路门店!$S:$S,$G800)</f>
        <v>0</v>
      </c>
      <c r="BK800" s="99">
        <f>SUMIFS(通讯通路门店!$AD:$AD,通讯通路门店!$S:$S,$G800)</f>
        <v>0</v>
      </c>
      <c r="BL800" s="99">
        <f>SUMIFS(通讯通路门店!$AE:$AE,通讯通路门店!$S:$S,$G800)</f>
        <v>0</v>
      </c>
      <c r="BM800" s="99">
        <f>SUMIFS(通讯通路门店!$AF:$AF,通讯通路门店!$S:$S,$G800)</f>
        <v>0</v>
      </c>
      <c r="BN800" s="99">
        <f>SUMIFS(通讯通路门店!$AG:$AG,通讯通路门店!$S:$S,$G800)</f>
        <v>0</v>
      </c>
      <c r="BO800" s="99">
        <f>SUMIFS(通讯通路门店!$AH:$AH,通讯通路门店!$S:$S,$G800)</f>
        <v>0</v>
      </c>
      <c r="BP800" s="99">
        <f>SUMIFS(通讯通路门店!$AI:$AI,通讯通路门店!$S:$S,$G800)</f>
        <v>0</v>
      </c>
      <c r="BQ800" s="83"/>
    </row>
    <row r="801" spans="1:69">
      <c r="A801" s="99" t="str">
        <f>IFERROR(_xlfn.XLOOKUP($G801,通讯通路门店!$S$4:$S$993933,通讯通路门店!$A$4:$A$993933,0,0),"")</f>
        <v/>
      </c>
      <c r="B801" s="99" t="str">
        <f>IFERROR(_xlfn.XLOOKUP($G801,通讯通路门店!$S$4:$S$993933,通讯通路门店!$B$4:$B$993933,0,0),"")</f>
        <v/>
      </c>
      <c r="C801" s="99" t="str">
        <f>IFERROR(_xlfn.XLOOKUP($G801,通讯通路门店!$S$4:$S$993933,通讯通路门店!$C$4:$C$993933,0,0),"")</f>
        <v/>
      </c>
      <c r="D801" s="99" t="str">
        <f>IFERROR(_xlfn.XLOOKUP($G801,通讯通路门店!$S$4:$S$993933,通讯通路门店!$D$4:$D$993933,0,0),"")</f>
        <v/>
      </c>
      <c r="E801" s="83"/>
      <c r="F801" s="83"/>
      <c r="G801" s="101" t="e">
        <v>#N/A</v>
      </c>
      <c r="H801" s="102" t="str">
        <f>IFERROR(_xlfn.XLOOKUP($G801,通讯通路门店!$S$4:$S$993933,通讯通路门店!$R$4:$R$993933,0,0),"")</f>
        <v/>
      </c>
      <c r="I801" s="83"/>
      <c r="J801" s="83"/>
      <c r="K801" s="83"/>
      <c r="L801" s="83"/>
      <c r="M801" s="83"/>
      <c r="N801" s="83"/>
      <c r="O801" s="83"/>
      <c r="P801" s="83"/>
      <c r="Q801" s="83"/>
      <c r="R801" s="83"/>
      <c r="S801" s="83"/>
      <c r="T801" s="83"/>
      <c r="U801" s="99">
        <f>COUNTIF(通讯通路门店!$S:$S,$G801)</f>
        <v>0</v>
      </c>
      <c r="V801" s="99">
        <f>COUNTIFS(通讯通路门店!$S:$S,$G801,通讯通路门店!$J:$J,"综合卖场")</f>
        <v>0</v>
      </c>
      <c r="W801" s="99">
        <f>SUMIFS(通讯通路门店!$AJ:$AJ,通讯通路门店!$S:$S,通讯客户沙盘!$G801)</f>
        <v>0</v>
      </c>
      <c r="X801" s="99">
        <f t="shared" si="60"/>
        <v>0</v>
      </c>
      <c r="Y801" s="99">
        <f>COUNTIFS(通讯通路门店!$S:$S,$G801,通讯通路门店!$J:$J,"荣耀体验店")+COUNTIFS(通讯通路门店!$S:$S,$G801,通讯通路门店!$J:$J,"荣耀授权专卖店")</f>
        <v>0</v>
      </c>
      <c r="Z801" s="99">
        <f>COUNTIFS(通讯通路门店!$S:$S,$G801,通讯通路门店!$J:$J,"VIVO体验店")</f>
        <v>0</v>
      </c>
      <c r="AA801" s="99">
        <f>COUNTIFS(通讯通路门店!$S:$S,$G801,通讯通路门店!$J:$J,"OPPO体验店")</f>
        <v>0</v>
      </c>
      <c r="AB801" s="99">
        <f>COUNTIFS(通讯通路门店!$S:$S,$G801,通讯通路门店!$J:$J,"华为授权体验店")+COUNTIFS(通讯通路门店!$S:$S,$G801,通讯通路门店!$J:$J,"华为堡垒店")</f>
        <v>0</v>
      </c>
      <c r="AC801" s="99">
        <f>COUNTIFS(通讯通路门店!$S:$S,$G801,通讯通路门店!$J:$J,"小米体验店")</f>
        <v>0</v>
      </c>
      <c r="AD801" s="99">
        <f>COUNTIFS(通讯通路门店!$S:$S,$G801,通讯通路门店!$J:$J,"苹果体验店")</f>
        <v>0</v>
      </c>
      <c r="AE801" s="99">
        <f>COUNTIFS(通讯通路门店!$S:$S,$G801,通讯通路门店!$J:$J,"其他品牌专卖店")</f>
        <v>0</v>
      </c>
      <c r="AF801" s="99">
        <f>SUMIFS(通讯通路门店!$BI:$BI,通讯通路门店!$S:$S,$G801)</f>
        <v>0</v>
      </c>
      <c r="AG801" s="99">
        <f>SUMIFS(通讯通路门店!$BH:$BH,通讯通路门店!$S:$S,$G801)</f>
        <v>0</v>
      </c>
      <c r="AH801" s="99">
        <f t="shared" si="61"/>
        <v>0</v>
      </c>
      <c r="AI801" s="99">
        <f>SUMIFS(通讯通路门店!$BB:$BB,通讯通路门店!$S:$S,$G801)</f>
        <v>0</v>
      </c>
      <c r="AJ801" s="99">
        <f>SUMIFS(通讯通路门店!$BE:$BE,通讯通路门店!$S:$S,$G801)</f>
        <v>0</v>
      </c>
      <c r="AK801" s="99">
        <f>SUMIFS(通讯通路门店!$BG:$BG,通讯通路门店!$S:$S,$G801)</f>
        <v>0</v>
      </c>
      <c r="AL801" s="99">
        <f>SUMIFS(通讯通路门店!$BC:$BC,通讯通路门店!$S:$S,$G801)</f>
        <v>0</v>
      </c>
      <c r="AM801" s="99">
        <f>SUMIFS(通讯通路门店!$BD:$BD,通讯通路门店!$S:$S,$G801)</f>
        <v>0</v>
      </c>
      <c r="AN801" s="99">
        <f>SUMIFS(通讯通路门店!$BF:$BF,通讯通路门店!$S:$S,$G801)</f>
        <v>0</v>
      </c>
      <c r="AO801" s="99">
        <f t="shared" si="62"/>
        <v>0</v>
      </c>
      <c r="AP801" s="99">
        <f>SUMIFS(通讯通路门店!$K:$K,通讯通路门店!$S:$S,$G801)</f>
        <v>0</v>
      </c>
      <c r="AQ801" s="83"/>
      <c r="AR801" s="99">
        <f>SUMIFS(通讯通路门店!$T:$T,通讯通路门店!$S:$S,$G801)</f>
        <v>0</v>
      </c>
      <c r="AS801" s="99">
        <f>SUMIFS(通讯通路门店!$U:$U,通讯通路门店!$S:$S,$G801)</f>
        <v>0</v>
      </c>
      <c r="AT801" s="99">
        <f>SUMIFS(通讯通路门店!$V:$V,通讯通路门店!$S:$S,$G801)</f>
        <v>0</v>
      </c>
      <c r="AU801" s="99">
        <f>SUMIFS(通讯通路门店!$W:$W,通讯通路门店!$S:$S,$G801)</f>
        <v>0</v>
      </c>
      <c r="AV801" s="99">
        <f>SUMIFS(通讯通路门店!$Z:$Z,通讯通路门店!$S:$S,$G801)</f>
        <v>0</v>
      </c>
      <c r="AW801" s="99">
        <f>SUMIFS(通讯通路门店!$AB:$AB,通讯通路门店!$S:$S,$G801)</f>
        <v>0</v>
      </c>
      <c r="AX801" s="99">
        <f>SUMIFS(通讯通路门店!$X:$X,通讯通路门店!$S:$S,$G801)</f>
        <v>0</v>
      </c>
      <c r="AY801" s="99">
        <f>SUMIFS(通讯通路门店!$Y:$Y,通讯通路门店!$S:$S,$G801)</f>
        <v>0</v>
      </c>
      <c r="AZ801" s="99">
        <f>SUMIFS(通讯通路门店!$AA:$AA,通讯通路门店!$S:$S,$G801)</f>
        <v>0</v>
      </c>
      <c r="BA801" s="99">
        <f t="shared" si="63"/>
        <v>0</v>
      </c>
      <c r="BB801" s="99">
        <f t="shared" si="64"/>
        <v>0</v>
      </c>
      <c r="BC801" s="99">
        <f>SUMIFS(通讯通路门店!$W:$W,通讯通路门店!$S:$S,$G801,通讯通路门店!$J:$J,"荣耀体验店")+SUMIFS(通讯通路门店!$W:$W,通讯通路门店!$S:$S,$G801,通讯通路门店!$J:$J,"荣耀授权专卖店")</f>
        <v>0</v>
      </c>
      <c r="BD801" s="99">
        <f>SUMIFS(通讯通路门店!$Z:$Z,通讯通路门店!$S:$S,$G801,通讯通路门店!$J:$J,"VIVO体验店")</f>
        <v>0</v>
      </c>
      <c r="BE801" s="99">
        <f>SUMIFS(通讯通路门店!$AB:$AB,通讯通路门店!$S:$S,$G801,通讯通路门店!$J:$J,"OPPO体验店")</f>
        <v>0</v>
      </c>
      <c r="BF801" s="99">
        <f>SUMIFS(通讯通路门店!$X:$X,通讯通路门店!$S:$S,$G801,通讯通路门店!$J:$J,"华为授权体验店")+SUMIFS(通讯通路门店!$AA:$AA,通讯通路门店!$S:$S,$G801,通讯通路门店!$J:$J,"华为堡垒店")</f>
        <v>0</v>
      </c>
      <c r="BG801" s="99">
        <f>SUMIFS(通讯通路门店!$Y:$Y,通讯通路门店!$S:$S,$G801,通讯通路门店!$J:$J,"小米体验店")</f>
        <v>0</v>
      </c>
      <c r="BH801" s="99">
        <f>SUMIFS(通讯通路门店!$AA:$AA,通讯通路门店!$S:$S,$G801,通讯通路门店!$J:$J,"苹果体验店")</f>
        <v>0</v>
      </c>
      <c r="BI801" s="99">
        <f>SUMIFS(通讯通路门店!$K:$K,通讯通路门店!$S:$S,$G801,通讯通路门店!$J:$J,"其他品牌专卖店")</f>
        <v>0</v>
      </c>
      <c r="BJ801" s="99">
        <f>SUMIFS(通讯通路门店!$AC:$AC,通讯通路门店!$S:$S,$G801)</f>
        <v>0</v>
      </c>
      <c r="BK801" s="99">
        <f>SUMIFS(通讯通路门店!$AD:$AD,通讯通路门店!$S:$S,$G801)</f>
        <v>0</v>
      </c>
      <c r="BL801" s="99">
        <f>SUMIFS(通讯通路门店!$AE:$AE,通讯通路门店!$S:$S,$G801)</f>
        <v>0</v>
      </c>
      <c r="BM801" s="99">
        <f>SUMIFS(通讯通路门店!$AF:$AF,通讯通路门店!$S:$S,$G801)</f>
        <v>0</v>
      </c>
      <c r="BN801" s="99">
        <f>SUMIFS(通讯通路门店!$AG:$AG,通讯通路门店!$S:$S,$G801)</f>
        <v>0</v>
      </c>
      <c r="BO801" s="99">
        <f>SUMIFS(通讯通路门店!$AH:$AH,通讯通路门店!$S:$S,$G801)</f>
        <v>0</v>
      </c>
      <c r="BP801" s="99">
        <f>SUMIFS(通讯通路门店!$AI:$AI,通讯通路门店!$S:$S,$G801)</f>
        <v>0</v>
      </c>
      <c r="BQ801" s="83"/>
    </row>
    <row r="802" spans="1:69">
      <c r="A802" s="99" t="str">
        <f>IFERROR(_xlfn.XLOOKUP($G802,通讯通路门店!$S$4:$S$993933,通讯通路门店!$A$4:$A$993933,0,0),"")</f>
        <v/>
      </c>
      <c r="B802" s="99" t="str">
        <f>IFERROR(_xlfn.XLOOKUP($G802,通讯通路门店!$S$4:$S$993933,通讯通路门店!$B$4:$B$993933,0,0),"")</f>
        <v/>
      </c>
      <c r="C802" s="99" t="str">
        <f>IFERROR(_xlfn.XLOOKUP($G802,通讯通路门店!$S$4:$S$993933,通讯通路门店!$C$4:$C$993933,0,0),"")</f>
        <v/>
      </c>
      <c r="D802" s="99" t="str">
        <f>IFERROR(_xlfn.XLOOKUP($G802,通讯通路门店!$S$4:$S$993933,通讯通路门店!$D$4:$D$993933,0,0),"")</f>
        <v/>
      </c>
      <c r="E802" s="83"/>
      <c r="F802" s="83"/>
      <c r="G802" s="101" t="e">
        <v>#N/A</v>
      </c>
      <c r="H802" s="102" t="str">
        <f>IFERROR(_xlfn.XLOOKUP($G802,通讯通路门店!$S$4:$S$993933,通讯通路门店!$R$4:$R$993933,0,0),"")</f>
        <v/>
      </c>
      <c r="I802" s="83"/>
      <c r="J802" s="83"/>
      <c r="K802" s="83"/>
      <c r="L802" s="83"/>
      <c r="M802" s="83"/>
      <c r="N802" s="83"/>
      <c r="O802" s="83"/>
      <c r="P802" s="83"/>
      <c r="Q802" s="83"/>
      <c r="R802" s="83"/>
      <c r="S802" s="83"/>
      <c r="T802" s="83"/>
      <c r="U802" s="99">
        <f>COUNTIF(通讯通路门店!$S:$S,$G802)</f>
        <v>0</v>
      </c>
      <c r="V802" s="99">
        <f>COUNTIFS(通讯通路门店!$S:$S,$G802,通讯通路门店!$J:$J,"综合卖场")</f>
        <v>0</v>
      </c>
      <c r="W802" s="99">
        <f>SUMIFS(通讯通路门店!$AJ:$AJ,通讯通路门店!$S:$S,通讯客户沙盘!$G802)</f>
        <v>0</v>
      </c>
      <c r="X802" s="99">
        <f t="shared" si="60"/>
        <v>0</v>
      </c>
      <c r="Y802" s="99">
        <f>COUNTIFS(通讯通路门店!$S:$S,$G802,通讯通路门店!$J:$J,"荣耀体验店")+COUNTIFS(通讯通路门店!$S:$S,$G802,通讯通路门店!$J:$J,"荣耀授权专卖店")</f>
        <v>0</v>
      </c>
      <c r="Z802" s="99">
        <f>COUNTIFS(通讯通路门店!$S:$S,$G802,通讯通路门店!$J:$J,"VIVO体验店")</f>
        <v>0</v>
      </c>
      <c r="AA802" s="99">
        <f>COUNTIFS(通讯通路门店!$S:$S,$G802,通讯通路门店!$J:$J,"OPPO体验店")</f>
        <v>0</v>
      </c>
      <c r="AB802" s="99">
        <f>COUNTIFS(通讯通路门店!$S:$S,$G802,通讯通路门店!$J:$J,"华为授权体验店")+COUNTIFS(通讯通路门店!$S:$S,$G802,通讯通路门店!$J:$J,"华为堡垒店")</f>
        <v>0</v>
      </c>
      <c r="AC802" s="99">
        <f>COUNTIFS(通讯通路门店!$S:$S,$G802,通讯通路门店!$J:$J,"小米体验店")</f>
        <v>0</v>
      </c>
      <c r="AD802" s="99">
        <f>COUNTIFS(通讯通路门店!$S:$S,$G802,通讯通路门店!$J:$J,"苹果体验店")</f>
        <v>0</v>
      </c>
      <c r="AE802" s="99">
        <f>COUNTIFS(通讯通路门店!$S:$S,$G802,通讯通路门店!$J:$J,"其他品牌专卖店")</f>
        <v>0</v>
      </c>
      <c r="AF802" s="99">
        <f>SUMIFS(通讯通路门店!$BI:$BI,通讯通路门店!$S:$S,$G802)</f>
        <v>0</v>
      </c>
      <c r="AG802" s="99">
        <f>SUMIFS(通讯通路门店!$BH:$BH,通讯通路门店!$S:$S,$G802)</f>
        <v>0</v>
      </c>
      <c r="AH802" s="99">
        <f t="shared" si="61"/>
        <v>0</v>
      </c>
      <c r="AI802" s="99">
        <f>SUMIFS(通讯通路门店!$BB:$BB,通讯通路门店!$S:$S,$G802)</f>
        <v>0</v>
      </c>
      <c r="AJ802" s="99">
        <f>SUMIFS(通讯通路门店!$BE:$BE,通讯通路门店!$S:$S,$G802)</f>
        <v>0</v>
      </c>
      <c r="AK802" s="99">
        <f>SUMIFS(通讯通路门店!$BG:$BG,通讯通路门店!$S:$S,$G802)</f>
        <v>0</v>
      </c>
      <c r="AL802" s="99">
        <f>SUMIFS(通讯通路门店!$BC:$BC,通讯通路门店!$S:$S,$G802)</f>
        <v>0</v>
      </c>
      <c r="AM802" s="99">
        <f>SUMIFS(通讯通路门店!$BD:$BD,通讯通路门店!$S:$S,$G802)</f>
        <v>0</v>
      </c>
      <c r="AN802" s="99">
        <f>SUMIFS(通讯通路门店!$BF:$BF,通讯通路门店!$S:$S,$G802)</f>
        <v>0</v>
      </c>
      <c r="AO802" s="99">
        <f t="shared" si="62"/>
        <v>0</v>
      </c>
      <c r="AP802" s="99">
        <f>SUMIFS(通讯通路门店!$K:$K,通讯通路门店!$S:$S,$G802)</f>
        <v>0</v>
      </c>
      <c r="AQ802" s="83"/>
      <c r="AR802" s="99">
        <f>SUMIFS(通讯通路门店!$T:$T,通讯通路门店!$S:$S,$G802)</f>
        <v>0</v>
      </c>
      <c r="AS802" s="99">
        <f>SUMIFS(通讯通路门店!$U:$U,通讯通路门店!$S:$S,$G802)</f>
        <v>0</v>
      </c>
      <c r="AT802" s="99">
        <f>SUMIFS(通讯通路门店!$V:$V,通讯通路门店!$S:$S,$G802)</f>
        <v>0</v>
      </c>
      <c r="AU802" s="99">
        <f>SUMIFS(通讯通路门店!$W:$W,通讯通路门店!$S:$S,$G802)</f>
        <v>0</v>
      </c>
      <c r="AV802" s="99">
        <f>SUMIFS(通讯通路门店!$Z:$Z,通讯通路门店!$S:$S,$G802)</f>
        <v>0</v>
      </c>
      <c r="AW802" s="99">
        <f>SUMIFS(通讯通路门店!$AB:$AB,通讯通路门店!$S:$S,$G802)</f>
        <v>0</v>
      </c>
      <c r="AX802" s="99">
        <f>SUMIFS(通讯通路门店!$X:$X,通讯通路门店!$S:$S,$G802)</f>
        <v>0</v>
      </c>
      <c r="AY802" s="99">
        <f>SUMIFS(通讯通路门店!$Y:$Y,通讯通路门店!$S:$S,$G802)</f>
        <v>0</v>
      </c>
      <c r="AZ802" s="99">
        <f>SUMIFS(通讯通路门店!$AA:$AA,通讯通路门店!$S:$S,$G802)</f>
        <v>0</v>
      </c>
      <c r="BA802" s="99">
        <f t="shared" si="63"/>
        <v>0</v>
      </c>
      <c r="BB802" s="99">
        <f t="shared" si="64"/>
        <v>0</v>
      </c>
      <c r="BC802" s="99">
        <f>SUMIFS(通讯通路门店!$W:$W,通讯通路门店!$S:$S,$G802,通讯通路门店!$J:$J,"荣耀体验店")+SUMIFS(通讯通路门店!$W:$W,通讯通路门店!$S:$S,$G802,通讯通路门店!$J:$J,"荣耀授权专卖店")</f>
        <v>0</v>
      </c>
      <c r="BD802" s="99">
        <f>SUMIFS(通讯通路门店!$Z:$Z,通讯通路门店!$S:$S,$G802,通讯通路门店!$J:$J,"VIVO体验店")</f>
        <v>0</v>
      </c>
      <c r="BE802" s="99">
        <f>SUMIFS(通讯通路门店!$AB:$AB,通讯通路门店!$S:$S,$G802,通讯通路门店!$J:$J,"OPPO体验店")</f>
        <v>0</v>
      </c>
      <c r="BF802" s="99">
        <f>SUMIFS(通讯通路门店!$X:$X,通讯通路门店!$S:$S,$G802,通讯通路门店!$J:$J,"华为授权体验店")+SUMIFS(通讯通路门店!$AA:$AA,通讯通路门店!$S:$S,$G802,通讯通路门店!$J:$J,"华为堡垒店")</f>
        <v>0</v>
      </c>
      <c r="BG802" s="99">
        <f>SUMIFS(通讯通路门店!$Y:$Y,通讯通路门店!$S:$S,$G802,通讯通路门店!$J:$J,"小米体验店")</f>
        <v>0</v>
      </c>
      <c r="BH802" s="99">
        <f>SUMIFS(通讯通路门店!$AA:$AA,通讯通路门店!$S:$S,$G802,通讯通路门店!$J:$J,"苹果体验店")</f>
        <v>0</v>
      </c>
      <c r="BI802" s="99">
        <f>SUMIFS(通讯通路门店!$K:$K,通讯通路门店!$S:$S,$G802,通讯通路门店!$J:$J,"其他品牌专卖店")</f>
        <v>0</v>
      </c>
      <c r="BJ802" s="99">
        <f>SUMIFS(通讯通路门店!$AC:$AC,通讯通路门店!$S:$S,$G802)</f>
        <v>0</v>
      </c>
      <c r="BK802" s="99">
        <f>SUMIFS(通讯通路门店!$AD:$AD,通讯通路门店!$S:$S,$G802)</f>
        <v>0</v>
      </c>
      <c r="BL802" s="99">
        <f>SUMIFS(通讯通路门店!$AE:$AE,通讯通路门店!$S:$S,$G802)</f>
        <v>0</v>
      </c>
      <c r="BM802" s="99">
        <f>SUMIFS(通讯通路门店!$AF:$AF,通讯通路门店!$S:$S,$G802)</f>
        <v>0</v>
      </c>
      <c r="BN802" s="99">
        <f>SUMIFS(通讯通路门店!$AG:$AG,通讯通路门店!$S:$S,$G802)</f>
        <v>0</v>
      </c>
      <c r="BO802" s="99">
        <f>SUMIFS(通讯通路门店!$AH:$AH,通讯通路门店!$S:$S,$G802)</f>
        <v>0</v>
      </c>
      <c r="BP802" s="99">
        <f>SUMIFS(通讯通路门店!$AI:$AI,通讯通路门店!$S:$S,$G802)</f>
        <v>0</v>
      </c>
      <c r="BQ802" s="83"/>
    </row>
    <row r="803" spans="1:69">
      <c r="A803" s="99" t="str">
        <f>IFERROR(_xlfn.XLOOKUP($G803,通讯通路门店!$S$4:$S$993933,通讯通路门店!$A$4:$A$993933,0,0),"")</f>
        <v/>
      </c>
      <c r="B803" s="99" t="str">
        <f>IFERROR(_xlfn.XLOOKUP($G803,通讯通路门店!$S$4:$S$993933,通讯通路门店!$B$4:$B$993933,0,0),"")</f>
        <v/>
      </c>
      <c r="C803" s="99" t="str">
        <f>IFERROR(_xlfn.XLOOKUP($G803,通讯通路门店!$S$4:$S$993933,通讯通路门店!$C$4:$C$993933,0,0),"")</f>
        <v/>
      </c>
      <c r="D803" s="99" t="str">
        <f>IFERROR(_xlfn.XLOOKUP($G803,通讯通路门店!$S$4:$S$993933,通讯通路门店!$D$4:$D$993933,0,0),"")</f>
        <v/>
      </c>
      <c r="E803" s="83"/>
      <c r="F803" s="83"/>
      <c r="G803" s="101" t="e">
        <v>#N/A</v>
      </c>
      <c r="H803" s="102" t="str">
        <f>IFERROR(_xlfn.XLOOKUP($G803,通讯通路门店!$S$4:$S$993933,通讯通路门店!$R$4:$R$993933,0,0),"")</f>
        <v/>
      </c>
      <c r="I803" s="83"/>
      <c r="J803" s="83"/>
      <c r="K803" s="83"/>
      <c r="L803" s="83"/>
      <c r="M803" s="83"/>
      <c r="N803" s="83"/>
      <c r="O803" s="83"/>
      <c r="P803" s="83"/>
      <c r="Q803" s="83"/>
      <c r="R803" s="83"/>
      <c r="S803" s="83"/>
      <c r="T803" s="83"/>
      <c r="U803" s="99">
        <f>COUNTIF(通讯通路门店!$S:$S,$G803)</f>
        <v>0</v>
      </c>
      <c r="V803" s="99">
        <f>COUNTIFS(通讯通路门店!$S:$S,$G803,通讯通路门店!$J:$J,"综合卖场")</f>
        <v>0</v>
      </c>
      <c r="W803" s="99">
        <f>SUMIFS(通讯通路门店!$AJ:$AJ,通讯通路门店!$S:$S,通讯客户沙盘!$G803)</f>
        <v>0</v>
      </c>
      <c r="X803" s="99">
        <f t="shared" si="60"/>
        <v>0</v>
      </c>
      <c r="Y803" s="99">
        <f>COUNTIFS(通讯通路门店!$S:$S,$G803,通讯通路门店!$J:$J,"荣耀体验店")+COUNTIFS(通讯通路门店!$S:$S,$G803,通讯通路门店!$J:$J,"荣耀授权专卖店")</f>
        <v>0</v>
      </c>
      <c r="Z803" s="99">
        <f>COUNTIFS(通讯通路门店!$S:$S,$G803,通讯通路门店!$J:$J,"VIVO体验店")</f>
        <v>0</v>
      </c>
      <c r="AA803" s="99">
        <f>COUNTIFS(通讯通路门店!$S:$S,$G803,通讯通路门店!$J:$J,"OPPO体验店")</f>
        <v>0</v>
      </c>
      <c r="AB803" s="99">
        <f>COUNTIFS(通讯通路门店!$S:$S,$G803,通讯通路门店!$J:$J,"华为授权体验店")+COUNTIFS(通讯通路门店!$S:$S,$G803,通讯通路门店!$J:$J,"华为堡垒店")</f>
        <v>0</v>
      </c>
      <c r="AC803" s="99">
        <f>COUNTIFS(通讯通路门店!$S:$S,$G803,通讯通路门店!$J:$J,"小米体验店")</f>
        <v>0</v>
      </c>
      <c r="AD803" s="99">
        <f>COUNTIFS(通讯通路门店!$S:$S,$G803,通讯通路门店!$J:$J,"苹果体验店")</f>
        <v>0</v>
      </c>
      <c r="AE803" s="99">
        <f>COUNTIFS(通讯通路门店!$S:$S,$G803,通讯通路门店!$J:$J,"其他品牌专卖店")</f>
        <v>0</v>
      </c>
      <c r="AF803" s="99">
        <f>SUMIFS(通讯通路门店!$BI:$BI,通讯通路门店!$S:$S,$G803)</f>
        <v>0</v>
      </c>
      <c r="AG803" s="99">
        <f>SUMIFS(通讯通路门店!$BH:$BH,通讯通路门店!$S:$S,$G803)</f>
        <v>0</v>
      </c>
      <c r="AH803" s="99">
        <f t="shared" si="61"/>
        <v>0</v>
      </c>
      <c r="AI803" s="99">
        <f>SUMIFS(通讯通路门店!$BB:$BB,通讯通路门店!$S:$S,$G803)</f>
        <v>0</v>
      </c>
      <c r="AJ803" s="99">
        <f>SUMIFS(通讯通路门店!$BE:$BE,通讯通路门店!$S:$S,$G803)</f>
        <v>0</v>
      </c>
      <c r="AK803" s="99">
        <f>SUMIFS(通讯通路门店!$BG:$BG,通讯通路门店!$S:$S,$G803)</f>
        <v>0</v>
      </c>
      <c r="AL803" s="99">
        <f>SUMIFS(通讯通路门店!$BC:$BC,通讯通路门店!$S:$S,$G803)</f>
        <v>0</v>
      </c>
      <c r="AM803" s="99">
        <f>SUMIFS(通讯通路门店!$BD:$BD,通讯通路门店!$S:$S,$G803)</f>
        <v>0</v>
      </c>
      <c r="AN803" s="99">
        <f>SUMIFS(通讯通路门店!$BF:$BF,通讯通路门店!$S:$S,$G803)</f>
        <v>0</v>
      </c>
      <c r="AO803" s="99">
        <f t="shared" si="62"/>
        <v>0</v>
      </c>
      <c r="AP803" s="99">
        <f>SUMIFS(通讯通路门店!$K:$K,通讯通路门店!$S:$S,$G803)</f>
        <v>0</v>
      </c>
      <c r="AQ803" s="83"/>
      <c r="AR803" s="99">
        <f>SUMIFS(通讯通路门店!$T:$T,通讯通路门店!$S:$S,$G803)</f>
        <v>0</v>
      </c>
      <c r="AS803" s="99">
        <f>SUMIFS(通讯通路门店!$U:$U,通讯通路门店!$S:$S,$G803)</f>
        <v>0</v>
      </c>
      <c r="AT803" s="99">
        <f>SUMIFS(通讯通路门店!$V:$V,通讯通路门店!$S:$S,$G803)</f>
        <v>0</v>
      </c>
      <c r="AU803" s="99">
        <f>SUMIFS(通讯通路门店!$W:$W,通讯通路门店!$S:$S,$G803)</f>
        <v>0</v>
      </c>
      <c r="AV803" s="99">
        <f>SUMIFS(通讯通路门店!$Z:$Z,通讯通路门店!$S:$S,$G803)</f>
        <v>0</v>
      </c>
      <c r="AW803" s="99">
        <f>SUMIFS(通讯通路门店!$AB:$AB,通讯通路门店!$S:$S,$G803)</f>
        <v>0</v>
      </c>
      <c r="AX803" s="99">
        <f>SUMIFS(通讯通路门店!$X:$X,通讯通路门店!$S:$S,$G803)</f>
        <v>0</v>
      </c>
      <c r="AY803" s="99">
        <f>SUMIFS(通讯通路门店!$Y:$Y,通讯通路门店!$S:$S,$G803)</f>
        <v>0</v>
      </c>
      <c r="AZ803" s="99">
        <f>SUMIFS(通讯通路门店!$AA:$AA,通讯通路门店!$S:$S,$G803)</f>
        <v>0</v>
      </c>
      <c r="BA803" s="99">
        <f t="shared" si="63"/>
        <v>0</v>
      </c>
      <c r="BB803" s="99">
        <f t="shared" si="64"/>
        <v>0</v>
      </c>
      <c r="BC803" s="99">
        <f>SUMIFS(通讯通路门店!$W:$W,通讯通路门店!$S:$S,$G803,通讯通路门店!$J:$J,"荣耀体验店")+SUMIFS(通讯通路门店!$W:$W,通讯通路门店!$S:$S,$G803,通讯通路门店!$J:$J,"荣耀授权专卖店")</f>
        <v>0</v>
      </c>
      <c r="BD803" s="99">
        <f>SUMIFS(通讯通路门店!$Z:$Z,通讯通路门店!$S:$S,$G803,通讯通路门店!$J:$J,"VIVO体验店")</f>
        <v>0</v>
      </c>
      <c r="BE803" s="99">
        <f>SUMIFS(通讯通路门店!$AB:$AB,通讯通路门店!$S:$S,$G803,通讯通路门店!$J:$J,"OPPO体验店")</f>
        <v>0</v>
      </c>
      <c r="BF803" s="99">
        <f>SUMIFS(通讯通路门店!$X:$X,通讯通路门店!$S:$S,$G803,通讯通路门店!$J:$J,"华为授权体验店")+SUMIFS(通讯通路门店!$AA:$AA,通讯通路门店!$S:$S,$G803,通讯通路门店!$J:$J,"华为堡垒店")</f>
        <v>0</v>
      </c>
      <c r="BG803" s="99">
        <f>SUMIFS(通讯通路门店!$Y:$Y,通讯通路门店!$S:$S,$G803,通讯通路门店!$J:$J,"小米体验店")</f>
        <v>0</v>
      </c>
      <c r="BH803" s="99">
        <f>SUMIFS(通讯通路门店!$AA:$AA,通讯通路门店!$S:$S,$G803,通讯通路门店!$J:$J,"苹果体验店")</f>
        <v>0</v>
      </c>
      <c r="BI803" s="99">
        <f>SUMIFS(通讯通路门店!$K:$K,通讯通路门店!$S:$S,$G803,通讯通路门店!$J:$J,"其他品牌专卖店")</f>
        <v>0</v>
      </c>
      <c r="BJ803" s="99">
        <f>SUMIFS(通讯通路门店!$AC:$AC,通讯通路门店!$S:$S,$G803)</f>
        <v>0</v>
      </c>
      <c r="BK803" s="99">
        <f>SUMIFS(通讯通路门店!$AD:$AD,通讯通路门店!$S:$S,$G803)</f>
        <v>0</v>
      </c>
      <c r="BL803" s="99">
        <f>SUMIFS(通讯通路门店!$AE:$AE,通讯通路门店!$S:$S,$G803)</f>
        <v>0</v>
      </c>
      <c r="BM803" s="99">
        <f>SUMIFS(通讯通路门店!$AF:$AF,通讯通路门店!$S:$S,$G803)</f>
        <v>0</v>
      </c>
      <c r="BN803" s="99">
        <f>SUMIFS(通讯通路门店!$AG:$AG,通讯通路门店!$S:$S,$G803)</f>
        <v>0</v>
      </c>
      <c r="BO803" s="99">
        <f>SUMIFS(通讯通路门店!$AH:$AH,通讯通路门店!$S:$S,$G803)</f>
        <v>0</v>
      </c>
      <c r="BP803" s="99">
        <f>SUMIFS(通讯通路门店!$AI:$AI,通讯通路门店!$S:$S,$G803)</f>
        <v>0</v>
      </c>
      <c r="BQ803" s="83"/>
    </row>
    <row r="804" spans="1:69">
      <c r="A804" s="99" t="str">
        <f>IFERROR(_xlfn.XLOOKUP($G804,通讯通路门店!$S$4:$S$993933,通讯通路门店!$A$4:$A$993933,0,0),"")</f>
        <v/>
      </c>
      <c r="B804" s="99" t="str">
        <f>IFERROR(_xlfn.XLOOKUP($G804,通讯通路门店!$S$4:$S$993933,通讯通路门店!$B$4:$B$993933,0,0),"")</f>
        <v/>
      </c>
      <c r="C804" s="99" t="str">
        <f>IFERROR(_xlfn.XLOOKUP($G804,通讯通路门店!$S$4:$S$993933,通讯通路门店!$C$4:$C$993933,0,0),"")</f>
        <v/>
      </c>
      <c r="D804" s="99" t="str">
        <f>IFERROR(_xlfn.XLOOKUP($G804,通讯通路门店!$S$4:$S$993933,通讯通路门店!$D$4:$D$993933,0,0),"")</f>
        <v/>
      </c>
      <c r="E804" s="83"/>
      <c r="F804" s="83"/>
      <c r="G804" s="101" t="e">
        <v>#N/A</v>
      </c>
      <c r="H804" s="102" t="str">
        <f>IFERROR(_xlfn.XLOOKUP($G804,通讯通路门店!$S$4:$S$993933,通讯通路门店!$R$4:$R$993933,0,0),"")</f>
        <v/>
      </c>
      <c r="I804" s="83"/>
      <c r="J804" s="83"/>
      <c r="K804" s="83"/>
      <c r="L804" s="83"/>
      <c r="M804" s="83"/>
      <c r="N804" s="83"/>
      <c r="O804" s="83"/>
      <c r="P804" s="83"/>
      <c r="Q804" s="83"/>
      <c r="R804" s="83"/>
      <c r="S804" s="83"/>
      <c r="T804" s="83"/>
      <c r="U804" s="99">
        <f>COUNTIF(通讯通路门店!$S:$S,$G804)</f>
        <v>0</v>
      </c>
      <c r="V804" s="99">
        <f>COUNTIFS(通讯通路门店!$S:$S,$G804,通讯通路门店!$J:$J,"综合卖场")</f>
        <v>0</v>
      </c>
      <c r="W804" s="99">
        <f>SUMIFS(通讯通路门店!$AJ:$AJ,通讯通路门店!$S:$S,通讯客户沙盘!$G804)</f>
        <v>0</v>
      </c>
      <c r="X804" s="99">
        <f t="shared" si="60"/>
        <v>0</v>
      </c>
      <c r="Y804" s="99">
        <f>COUNTIFS(通讯通路门店!$S:$S,$G804,通讯通路门店!$J:$J,"荣耀体验店")+COUNTIFS(通讯通路门店!$S:$S,$G804,通讯通路门店!$J:$J,"荣耀授权专卖店")</f>
        <v>0</v>
      </c>
      <c r="Z804" s="99">
        <f>COUNTIFS(通讯通路门店!$S:$S,$G804,通讯通路门店!$J:$J,"VIVO体验店")</f>
        <v>0</v>
      </c>
      <c r="AA804" s="99">
        <f>COUNTIFS(通讯通路门店!$S:$S,$G804,通讯通路门店!$J:$J,"OPPO体验店")</f>
        <v>0</v>
      </c>
      <c r="AB804" s="99">
        <f>COUNTIFS(通讯通路门店!$S:$S,$G804,通讯通路门店!$J:$J,"华为授权体验店")+COUNTIFS(通讯通路门店!$S:$S,$G804,通讯通路门店!$J:$J,"华为堡垒店")</f>
        <v>0</v>
      </c>
      <c r="AC804" s="99">
        <f>COUNTIFS(通讯通路门店!$S:$S,$G804,通讯通路门店!$J:$J,"小米体验店")</f>
        <v>0</v>
      </c>
      <c r="AD804" s="99">
        <f>COUNTIFS(通讯通路门店!$S:$S,$G804,通讯通路门店!$J:$J,"苹果体验店")</f>
        <v>0</v>
      </c>
      <c r="AE804" s="99">
        <f>COUNTIFS(通讯通路门店!$S:$S,$G804,通讯通路门店!$J:$J,"其他品牌专卖店")</f>
        <v>0</v>
      </c>
      <c r="AF804" s="99">
        <f>SUMIFS(通讯通路门店!$BI:$BI,通讯通路门店!$S:$S,$G804)</f>
        <v>0</v>
      </c>
      <c r="AG804" s="99">
        <f>SUMIFS(通讯通路门店!$BH:$BH,通讯通路门店!$S:$S,$G804)</f>
        <v>0</v>
      </c>
      <c r="AH804" s="99">
        <f t="shared" si="61"/>
        <v>0</v>
      </c>
      <c r="AI804" s="99">
        <f>SUMIFS(通讯通路门店!$BB:$BB,通讯通路门店!$S:$S,$G804)</f>
        <v>0</v>
      </c>
      <c r="AJ804" s="99">
        <f>SUMIFS(通讯通路门店!$BE:$BE,通讯通路门店!$S:$S,$G804)</f>
        <v>0</v>
      </c>
      <c r="AK804" s="99">
        <f>SUMIFS(通讯通路门店!$BG:$BG,通讯通路门店!$S:$S,$G804)</f>
        <v>0</v>
      </c>
      <c r="AL804" s="99">
        <f>SUMIFS(通讯通路门店!$BC:$BC,通讯通路门店!$S:$S,$G804)</f>
        <v>0</v>
      </c>
      <c r="AM804" s="99">
        <f>SUMIFS(通讯通路门店!$BD:$BD,通讯通路门店!$S:$S,$G804)</f>
        <v>0</v>
      </c>
      <c r="AN804" s="99">
        <f>SUMIFS(通讯通路门店!$BF:$BF,通讯通路门店!$S:$S,$G804)</f>
        <v>0</v>
      </c>
      <c r="AO804" s="99">
        <f t="shared" si="62"/>
        <v>0</v>
      </c>
      <c r="AP804" s="99">
        <f>SUMIFS(通讯通路门店!$K:$K,通讯通路门店!$S:$S,$G804)</f>
        <v>0</v>
      </c>
      <c r="AQ804" s="83"/>
      <c r="AR804" s="99">
        <f>SUMIFS(通讯通路门店!$T:$T,通讯通路门店!$S:$S,$G804)</f>
        <v>0</v>
      </c>
      <c r="AS804" s="99">
        <f>SUMIFS(通讯通路门店!$U:$U,通讯通路门店!$S:$S,$G804)</f>
        <v>0</v>
      </c>
      <c r="AT804" s="99">
        <f>SUMIFS(通讯通路门店!$V:$V,通讯通路门店!$S:$S,$G804)</f>
        <v>0</v>
      </c>
      <c r="AU804" s="99">
        <f>SUMIFS(通讯通路门店!$W:$W,通讯通路门店!$S:$S,$G804)</f>
        <v>0</v>
      </c>
      <c r="AV804" s="99">
        <f>SUMIFS(通讯通路门店!$Z:$Z,通讯通路门店!$S:$S,$G804)</f>
        <v>0</v>
      </c>
      <c r="AW804" s="99">
        <f>SUMIFS(通讯通路门店!$AB:$AB,通讯通路门店!$S:$S,$G804)</f>
        <v>0</v>
      </c>
      <c r="AX804" s="99">
        <f>SUMIFS(通讯通路门店!$X:$X,通讯通路门店!$S:$S,$G804)</f>
        <v>0</v>
      </c>
      <c r="AY804" s="99">
        <f>SUMIFS(通讯通路门店!$Y:$Y,通讯通路门店!$S:$S,$G804)</f>
        <v>0</v>
      </c>
      <c r="AZ804" s="99">
        <f>SUMIFS(通讯通路门店!$AA:$AA,通讯通路门店!$S:$S,$G804)</f>
        <v>0</v>
      </c>
      <c r="BA804" s="99">
        <f t="shared" si="63"/>
        <v>0</v>
      </c>
      <c r="BB804" s="99">
        <f t="shared" si="64"/>
        <v>0</v>
      </c>
      <c r="BC804" s="99">
        <f>SUMIFS(通讯通路门店!$W:$W,通讯通路门店!$S:$S,$G804,通讯通路门店!$J:$J,"荣耀体验店")+SUMIFS(通讯通路门店!$W:$W,通讯通路门店!$S:$S,$G804,通讯通路门店!$J:$J,"荣耀授权专卖店")</f>
        <v>0</v>
      </c>
      <c r="BD804" s="99">
        <f>SUMIFS(通讯通路门店!$Z:$Z,通讯通路门店!$S:$S,$G804,通讯通路门店!$J:$J,"VIVO体验店")</f>
        <v>0</v>
      </c>
      <c r="BE804" s="99">
        <f>SUMIFS(通讯通路门店!$AB:$AB,通讯通路门店!$S:$S,$G804,通讯通路门店!$J:$J,"OPPO体验店")</f>
        <v>0</v>
      </c>
      <c r="BF804" s="99">
        <f>SUMIFS(通讯通路门店!$X:$X,通讯通路门店!$S:$S,$G804,通讯通路门店!$J:$J,"华为授权体验店")+SUMIFS(通讯通路门店!$AA:$AA,通讯通路门店!$S:$S,$G804,通讯通路门店!$J:$J,"华为堡垒店")</f>
        <v>0</v>
      </c>
      <c r="BG804" s="99">
        <f>SUMIFS(通讯通路门店!$Y:$Y,通讯通路门店!$S:$S,$G804,通讯通路门店!$J:$J,"小米体验店")</f>
        <v>0</v>
      </c>
      <c r="BH804" s="99">
        <f>SUMIFS(通讯通路门店!$AA:$AA,通讯通路门店!$S:$S,$G804,通讯通路门店!$J:$J,"苹果体验店")</f>
        <v>0</v>
      </c>
      <c r="BI804" s="99">
        <f>SUMIFS(通讯通路门店!$K:$K,通讯通路门店!$S:$S,$G804,通讯通路门店!$J:$J,"其他品牌专卖店")</f>
        <v>0</v>
      </c>
      <c r="BJ804" s="99">
        <f>SUMIFS(通讯通路门店!$AC:$AC,通讯通路门店!$S:$S,$G804)</f>
        <v>0</v>
      </c>
      <c r="BK804" s="99">
        <f>SUMIFS(通讯通路门店!$AD:$AD,通讯通路门店!$S:$S,$G804)</f>
        <v>0</v>
      </c>
      <c r="BL804" s="99">
        <f>SUMIFS(通讯通路门店!$AE:$AE,通讯通路门店!$S:$S,$G804)</f>
        <v>0</v>
      </c>
      <c r="BM804" s="99">
        <f>SUMIFS(通讯通路门店!$AF:$AF,通讯通路门店!$S:$S,$G804)</f>
        <v>0</v>
      </c>
      <c r="BN804" s="99">
        <f>SUMIFS(通讯通路门店!$AG:$AG,通讯通路门店!$S:$S,$G804)</f>
        <v>0</v>
      </c>
      <c r="BO804" s="99">
        <f>SUMIFS(通讯通路门店!$AH:$AH,通讯通路门店!$S:$S,$G804)</f>
        <v>0</v>
      </c>
      <c r="BP804" s="99">
        <f>SUMIFS(通讯通路门店!$AI:$AI,通讯通路门店!$S:$S,$G804)</f>
        <v>0</v>
      </c>
      <c r="BQ804" s="83"/>
    </row>
    <row r="805" spans="1:69">
      <c r="A805" s="99" t="str">
        <f>IFERROR(_xlfn.XLOOKUP($G805,通讯通路门店!$S$4:$S$993933,通讯通路门店!$A$4:$A$993933,0,0),"")</f>
        <v/>
      </c>
      <c r="B805" s="99" t="str">
        <f>IFERROR(_xlfn.XLOOKUP($G805,通讯通路门店!$S$4:$S$993933,通讯通路门店!$B$4:$B$993933,0,0),"")</f>
        <v/>
      </c>
      <c r="C805" s="99" t="str">
        <f>IFERROR(_xlfn.XLOOKUP($G805,通讯通路门店!$S$4:$S$993933,通讯通路门店!$C$4:$C$993933,0,0),"")</f>
        <v/>
      </c>
      <c r="D805" s="99" t="str">
        <f>IFERROR(_xlfn.XLOOKUP($G805,通讯通路门店!$S$4:$S$993933,通讯通路门店!$D$4:$D$993933,0,0),"")</f>
        <v/>
      </c>
      <c r="E805" s="83"/>
      <c r="F805" s="83"/>
      <c r="G805" s="101" t="e">
        <v>#N/A</v>
      </c>
      <c r="H805" s="102" t="str">
        <f>IFERROR(_xlfn.XLOOKUP($G805,通讯通路门店!$S$4:$S$993933,通讯通路门店!$R$4:$R$993933,0,0),"")</f>
        <v/>
      </c>
      <c r="I805" s="83"/>
      <c r="J805" s="83"/>
      <c r="K805" s="83"/>
      <c r="L805" s="83"/>
      <c r="M805" s="83"/>
      <c r="N805" s="83"/>
      <c r="O805" s="83"/>
      <c r="P805" s="83"/>
      <c r="Q805" s="83"/>
      <c r="R805" s="83"/>
      <c r="S805" s="83"/>
      <c r="T805" s="83"/>
      <c r="U805" s="99">
        <f>COUNTIF(通讯通路门店!$S:$S,$G805)</f>
        <v>0</v>
      </c>
      <c r="V805" s="99">
        <f>COUNTIFS(通讯通路门店!$S:$S,$G805,通讯通路门店!$J:$J,"综合卖场")</f>
        <v>0</v>
      </c>
      <c r="W805" s="99">
        <f>SUMIFS(通讯通路门店!$AJ:$AJ,通讯通路门店!$S:$S,通讯客户沙盘!$G805)</f>
        <v>0</v>
      </c>
      <c r="X805" s="99">
        <f t="shared" si="60"/>
        <v>0</v>
      </c>
      <c r="Y805" s="99">
        <f>COUNTIFS(通讯通路门店!$S:$S,$G805,通讯通路门店!$J:$J,"荣耀体验店")+COUNTIFS(通讯通路门店!$S:$S,$G805,通讯通路门店!$J:$J,"荣耀授权专卖店")</f>
        <v>0</v>
      </c>
      <c r="Z805" s="99">
        <f>COUNTIFS(通讯通路门店!$S:$S,$G805,通讯通路门店!$J:$J,"VIVO体验店")</f>
        <v>0</v>
      </c>
      <c r="AA805" s="99">
        <f>COUNTIFS(通讯通路门店!$S:$S,$G805,通讯通路门店!$J:$J,"OPPO体验店")</f>
        <v>0</v>
      </c>
      <c r="AB805" s="99">
        <f>COUNTIFS(通讯通路门店!$S:$S,$G805,通讯通路门店!$J:$J,"华为授权体验店")+COUNTIFS(通讯通路门店!$S:$S,$G805,通讯通路门店!$J:$J,"华为堡垒店")</f>
        <v>0</v>
      </c>
      <c r="AC805" s="99">
        <f>COUNTIFS(通讯通路门店!$S:$S,$G805,通讯通路门店!$J:$J,"小米体验店")</f>
        <v>0</v>
      </c>
      <c r="AD805" s="99">
        <f>COUNTIFS(通讯通路门店!$S:$S,$G805,通讯通路门店!$J:$J,"苹果体验店")</f>
        <v>0</v>
      </c>
      <c r="AE805" s="99">
        <f>COUNTIFS(通讯通路门店!$S:$S,$G805,通讯通路门店!$J:$J,"其他品牌专卖店")</f>
        <v>0</v>
      </c>
      <c r="AF805" s="99">
        <f>SUMIFS(通讯通路门店!$BI:$BI,通讯通路门店!$S:$S,$G805)</f>
        <v>0</v>
      </c>
      <c r="AG805" s="99">
        <f>SUMIFS(通讯通路门店!$BH:$BH,通讯通路门店!$S:$S,$G805)</f>
        <v>0</v>
      </c>
      <c r="AH805" s="99">
        <f t="shared" si="61"/>
        <v>0</v>
      </c>
      <c r="AI805" s="99">
        <f>SUMIFS(通讯通路门店!$BB:$BB,通讯通路门店!$S:$S,$G805)</f>
        <v>0</v>
      </c>
      <c r="AJ805" s="99">
        <f>SUMIFS(通讯通路门店!$BE:$BE,通讯通路门店!$S:$S,$G805)</f>
        <v>0</v>
      </c>
      <c r="AK805" s="99">
        <f>SUMIFS(通讯通路门店!$BG:$BG,通讯通路门店!$S:$S,$G805)</f>
        <v>0</v>
      </c>
      <c r="AL805" s="99">
        <f>SUMIFS(通讯通路门店!$BC:$BC,通讯通路门店!$S:$S,$G805)</f>
        <v>0</v>
      </c>
      <c r="AM805" s="99">
        <f>SUMIFS(通讯通路门店!$BD:$BD,通讯通路门店!$S:$S,$G805)</f>
        <v>0</v>
      </c>
      <c r="AN805" s="99">
        <f>SUMIFS(通讯通路门店!$BF:$BF,通讯通路门店!$S:$S,$G805)</f>
        <v>0</v>
      </c>
      <c r="AO805" s="99">
        <f t="shared" si="62"/>
        <v>0</v>
      </c>
      <c r="AP805" s="99">
        <f>SUMIFS(通讯通路门店!$K:$K,通讯通路门店!$S:$S,$G805)</f>
        <v>0</v>
      </c>
      <c r="AQ805" s="83"/>
      <c r="AR805" s="99">
        <f>SUMIFS(通讯通路门店!$T:$T,通讯通路门店!$S:$S,$G805)</f>
        <v>0</v>
      </c>
      <c r="AS805" s="99">
        <f>SUMIFS(通讯通路门店!$U:$U,通讯通路门店!$S:$S,$G805)</f>
        <v>0</v>
      </c>
      <c r="AT805" s="99">
        <f>SUMIFS(通讯通路门店!$V:$V,通讯通路门店!$S:$S,$G805)</f>
        <v>0</v>
      </c>
      <c r="AU805" s="99">
        <f>SUMIFS(通讯通路门店!$W:$W,通讯通路门店!$S:$S,$G805)</f>
        <v>0</v>
      </c>
      <c r="AV805" s="99">
        <f>SUMIFS(通讯通路门店!$Z:$Z,通讯通路门店!$S:$S,$G805)</f>
        <v>0</v>
      </c>
      <c r="AW805" s="99">
        <f>SUMIFS(通讯通路门店!$AB:$AB,通讯通路门店!$S:$S,$G805)</f>
        <v>0</v>
      </c>
      <c r="AX805" s="99">
        <f>SUMIFS(通讯通路门店!$X:$X,通讯通路门店!$S:$S,$G805)</f>
        <v>0</v>
      </c>
      <c r="AY805" s="99">
        <f>SUMIFS(通讯通路门店!$Y:$Y,通讯通路门店!$S:$S,$G805)</f>
        <v>0</v>
      </c>
      <c r="AZ805" s="99">
        <f>SUMIFS(通讯通路门店!$AA:$AA,通讯通路门店!$S:$S,$G805)</f>
        <v>0</v>
      </c>
      <c r="BA805" s="99">
        <f t="shared" si="63"/>
        <v>0</v>
      </c>
      <c r="BB805" s="99">
        <f t="shared" si="64"/>
        <v>0</v>
      </c>
      <c r="BC805" s="99">
        <f>SUMIFS(通讯通路门店!$W:$W,通讯通路门店!$S:$S,$G805,通讯通路门店!$J:$J,"荣耀体验店")+SUMIFS(通讯通路门店!$W:$W,通讯通路门店!$S:$S,$G805,通讯通路门店!$J:$J,"荣耀授权专卖店")</f>
        <v>0</v>
      </c>
      <c r="BD805" s="99">
        <f>SUMIFS(通讯通路门店!$Z:$Z,通讯通路门店!$S:$S,$G805,通讯通路门店!$J:$J,"VIVO体验店")</f>
        <v>0</v>
      </c>
      <c r="BE805" s="99">
        <f>SUMIFS(通讯通路门店!$AB:$AB,通讯通路门店!$S:$S,$G805,通讯通路门店!$J:$J,"OPPO体验店")</f>
        <v>0</v>
      </c>
      <c r="BF805" s="99">
        <f>SUMIFS(通讯通路门店!$X:$X,通讯通路门店!$S:$S,$G805,通讯通路门店!$J:$J,"华为授权体验店")+SUMIFS(通讯通路门店!$AA:$AA,通讯通路门店!$S:$S,$G805,通讯通路门店!$J:$J,"华为堡垒店")</f>
        <v>0</v>
      </c>
      <c r="BG805" s="99">
        <f>SUMIFS(通讯通路门店!$Y:$Y,通讯通路门店!$S:$S,$G805,通讯通路门店!$J:$J,"小米体验店")</f>
        <v>0</v>
      </c>
      <c r="BH805" s="99">
        <f>SUMIFS(通讯通路门店!$AA:$AA,通讯通路门店!$S:$S,$G805,通讯通路门店!$J:$J,"苹果体验店")</f>
        <v>0</v>
      </c>
      <c r="BI805" s="99">
        <f>SUMIFS(通讯通路门店!$K:$K,通讯通路门店!$S:$S,$G805,通讯通路门店!$J:$J,"其他品牌专卖店")</f>
        <v>0</v>
      </c>
      <c r="BJ805" s="99">
        <f>SUMIFS(通讯通路门店!$AC:$AC,通讯通路门店!$S:$S,$G805)</f>
        <v>0</v>
      </c>
      <c r="BK805" s="99">
        <f>SUMIFS(通讯通路门店!$AD:$AD,通讯通路门店!$S:$S,$G805)</f>
        <v>0</v>
      </c>
      <c r="BL805" s="99">
        <f>SUMIFS(通讯通路门店!$AE:$AE,通讯通路门店!$S:$S,$G805)</f>
        <v>0</v>
      </c>
      <c r="BM805" s="99">
        <f>SUMIFS(通讯通路门店!$AF:$AF,通讯通路门店!$S:$S,$G805)</f>
        <v>0</v>
      </c>
      <c r="BN805" s="99">
        <f>SUMIFS(通讯通路门店!$AG:$AG,通讯通路门店!$S:$S,$G805)</f>
        <v>0</v>
      </c>
      <c r="BO805" s="99">
        <f>SUMIFS(通讯通路门店!$AH:$AH,通讯通路门店!$S:$S,$G805)</f>
        <v>0</v>
      </c>
      <c r="BP805" s="99">
        <f>SUMIFS(通讯通路门店!$AI:$AI,通讯通路门店!$S:$S,$G805)</f>
        <v>0</v>
      </c>
      <c r="BQ805" s="83"/>
    </row>
    <row r="806" spans="1:69">
      <c r="A806" s="99" t="str">
        <f>IFERROR(_xlfn.XLOOKUP($G806,通讯通路门店!$S$4:$S$993933,通讯通路门店!$A$4:$A$993933,0,0),"")</f>
        <v/>
      </c>
      <c r="B806" s="99" t="str">
        <f>IFERROR(_xlfn.XLOOKUP($G806,通讯通路门店!$S$4:$S$993933,通讯通路门店!$B$4:$B$993933,0,0),"")</f>
        <v/>
      </c>
      <c r="C806" s="99" t="str">
        <f>IFERROR(_xlfn.XLOOKUP($G806,通讯通路门店!$S$4:$S$993933,通讯通路门店!$C$4:$C$993933,0,0),"")</f>
        <v/>
      </c>
      <c r="D806" s="99" t="str">
        <f>IFERROR(_xlfn.XLOOKUP($G806,通讯通路门店!$S$4:$S$993933,通讯通路门店!$D$4:$D$993933,0,0),"")</f>
        <v/>
      </c>
      <c r="E806" s="83"/>
      <c r="F806" s="83"/>
      <c r="G806" s="101" t="e">
        <v>#N/A</v>
      </c>
      <c r="H806" s="102" t="str">
        <f>IFERROR(_xlfn.XLOOKUP($G806,通讯通路门店!$S$4:$S$993933,通讯通路门店!$R$4:$R$993933,0,0),"")</f>
        <v/>
      </c>
      <c r="I806" s="83"/>
      <c r="J806" s="83"/>
      <c r="K806" s="83"/>
      <c r="L806" s="83"/>
      <c r="M806" s="83"/>
      <c r="N806" s="83"/>
      <c r="O806" s="83"/>
      <c r="P806" s="83"/>
      <c r="Q806" s="83"/>
      <c r="R806" s="83"/>
      <c r="S806" s="83"/>
      <c r="T806" s="83"/>
      <c r="U806" s="99">
        <f>COUNTIF(通讯通路门店!$S:$S,$G806)</f>
        <v>0</v>
      </c>
      <c r="V806" s="99">
        <f>COUNTIFS(通讯通路门店!$S:$S,$G806,通讯通路门店!$J:$J,"综合卖场")</f>
        <v>0</v>
      </c>
      <c r="W806" s="99">
        <f>SUMIFS(通讯通路门店!$AJ:$AJ,通讯通路门店!$S:$S,通讯客户沙盘!$G806)</f>
        <v>0</v>
      </c>
      <c r="X806" s="99">
        <f t="shared" si="60"/>
        <v>0</v>
      </c>
      <c r="Y806" s="99">
        <f>COUNTIFS(通讯通路门店!$S:$S,$G806,通讯通路门店!$J:$J,"荣耀体验店")+COUNTIFS(通讯通路门店!$S:$S,$G806,通讯通路门店!$J:$J,"荣耀授权专卖店")</f>
        <v>0</v>
      </c>
      <c r="Z806" s="99">
        <f>COUNTIFS(通讯通路门店!$S:$S,$G806,通讯通路门店!$J:$J,"VIVO体验店")</f>
        <v>0</v>
      </c>
      <c r="AA806" s="99">
        <f>COUNTIFS(通讯通路门店!$S:$S,$G806,通讯通路门店!$J:$J,"OPPO体验店")</f>
        <v>0</v>
      </c>
      <c r="AB806" s="99">
        <f>COUNTIFS(通讯通路门店!$S:$S,$G806,通讯通路门店!$J:$J,"华为授权体验店")+COUNTIFS(通讯通路门店!$S:$S,$G806,通讯通路门店!$J:$J,"华为堡垒店")</f>
        <v>0</v>
      </c>
      <c r="AC806" s="99">
        <f>COUNTIFS(通讯通路门店!$S:$S,$G806,通讯通路门店!$J:$J,"小米体验店")</f>
        <v>0</v>
      </c>
      <c r="AD806" s="99">
        <f>COUNTIFS(通讯通路门店!$S:$S,$G806,通讯通路门店!$J:$J,"苹果体验店")</f>
        <v>0</v>
      </c>
      <c r="AE806" s="99">
        <f>COUNTIFS(通讯通路门店!$S:$S,$G806,通讯通路门店!$J:$J,"其他品牌专卖店")</f>
        <v>0</v>
      </c>
      <c r="AF806" s="99">
        <f>SUMIFS(通讯通路门店!$BI:$BI,通讯通路门店!$S:$S,$G806)</f>
        <v>0</v>
      </c>
      <c r="AG806" s="99">
        <f>SUMIFS(通讯通路门店!$BH:$BH,通讯通路门店!$S:$S,$G806)</f>
        <v>0</v>
      </c>
      <c r="AH806" s="99">
        <f t="shared" si="61"/>
        <v>0</v>
      </c>
      <c r="AI806" s="99">
        <f>SUMIFS(通讯通路门店!$BB:$BB,通讯通路门店!$S:$S,$G806)</f>
        <v>0</v>
      </c>
      <c r="AJ806" s="99">
        <f>SUMIFS(通讯通路门店!$BE:$BE,通讯通路门店!$S:$S,$G806)</f>
        <v>0</v>
      </c>
      <c r="AK806" s="99">
        <f>SUMIFS(通讯通路门店!$BG:$BG,通讯通路门店!$S:$S,$G806)</f>
        <v>0</v>
      </c>
      <c r="AL806" s="99">
        <f>SUMIFS(通讯通路门店!$BC:$BC,通讯通路门店!$S:$S,$G806)</f>
        <v>0</v>
      </c>
      <c r="AM806" s="99">
        <f>SUMIFS(通讯通路门店!$BD:$BD,通讯通路门店!$S:$S,$G806)</f>
        <v>0</v>
      </c>
      <c r="AN806" s="99">
        <f>SUMIFS(通讯通路门店!$BF:$BF,通讯通路门店!$S:$S,$G806)</f>
        <v>0</v>
      </c>
      <c r="AO806" s="99">
        <f t="shared" si="62"/>
        <v>0</v>
      </c>
      <c r="AP806" s="99">
        <f>SUMIFS(通讯通路门店!$K:$K,通讯通路门店!$S:$S,$G806)</f>
        <v>0</v>
      </c>
      <c r="AQ806" s="83"/>
      <c r="AR806" s="99">
        <f>SUMIFS(通讯通路门店!$T:$T,通讯通路门店!$S:$S,$G806)</f>
        <v>0</v>
      </c>
      <c r="AS806" s="99">
        <f>SUMIFS(通讯通路门店!$U:$U,通讯通路门店!$S:$S,$G806)</f>
        <v>0</v>
      </c>
      <c r="AT806" s="99">
        <f>SUMIFS(通讯通路门店!$V:$V,通讯通路门店!$S:$S,$G806)</f>
        <v>0</v>
      </c>
      <c r="AU806" s="99">
        <f>SUMIFS(通讯通路门店!$W:$W,通讯通路门店!$S:$S,$G806)</f>
        <v>0</v>
      </c>
      <c r="AV806" s="99">
        <f>SUMIFS(通讯通路门店!$Z:$Z,通讯通路门店!$S:$S,$G806)</f>
        <v>0</v>
      </c>
      <c r="AW806" s="99">
        <f>SUMIFS(通讯通路门店!$AB:$AB,通讯通路门店!$S:$S,$G806)</f>
        <v>0</v>
      </c>
      <c r="AX806" s="99">
        <f>SUMIFS(通讯通路门店!$X:$X,通讯通路门店!$S:$S,$G806)</f>
        <v>0</v>
      </c>
      <c r="AY806" s="99">
        <f>SUMIFS(通讯通路门店!$Y:$Y,通讯通路门店!$S:$S,$G806)</f>
        <v>0</v>
      </c>
      <c r="AZ806" s="99">
        <f>SUMIFS(通讯通路门店!$AA:$AA,通讯通路门店!$S:$S,$G806)</f>
        <v>0</v>
      </c>
      <c r="BA806" s="99">
        <f t="shared" si="63"/>
        <v>0</v>
      </c>
      <c r="BB806" s="99">
        <f t="shared" si="64"/>
        <v>0</v>
      </c>
      <c r="BC806" s="99">
        <f>SUMIFS(通讯通路门店!$W:$W,通讯通路门店!$S:$S,$G806,通讯通路门店!$J:$J,"荣耀体验店")+SUMIFS(通讯通路门店!$W:$W,通讯通路门店!$S:$S,$G806,通讯通路门店!$J:$J,"荣耀授权专卖店")</f>
        <v>0</v>
      </c>
      <c r="BD806" s="99">
        <f>SUMIFS(通讯通路门店!$Z:$Z,通讯通路门店!$S:$S,$G806,通讯通路门店!$J:$J,"VIVO体验店")</f>
        <v>0</v>
      </c>
      <c r="BE806" s="99">
        <f>SUMIFS(通讯通路门店!$AB:$AB,通讯通路门店!$S:$S,$G806,通讯通路门店!$J:$J,"OPPO体验店")</f>
        <v>0</v>
      </c>
      <c r="BF806" s="99">
        <f>SUMIFS(通讯通路门店!$X:$X,通讯通路门店!$S:$S,$G806,通讯通路门店!$J:$J,"华为授权体验店")+SUMIFS(通讯通路门店!$AA:$AA,通讯通路门店!$S:$S,$G806,通讯通路门店!$J:$J,"华为堡垒店")</f>
        <v>0</v>
      </c>
      <c r="BG806" s="99">
        <f>SUMIFS(通讯通路门店!$Y:$Y,通讯通路门店!$S:$S,$G806,通讯通路门店!$J:$J,"小米体验店")</f>
        <v>0</v>
      </c>
      <c r="BH806" s="99">
        <f>SUMIFS(通讯通路门店!$AA:$AA,通讯通路门店!$S:$S,$G806,通讯通路门店!$J:$J,"苹果体验店")</f>
        <v>0</v>
      </c>
      <c r="BI806" s="99">
        <f>SUMIFS(通讯通路门店!$K:$K,通讯通路门店!$S:$S,$G806,通讯通路门店!$J:$J,"其他品牌专卖店")</f>
        <v>0</v>
      </c>
      <c r="BJ806" s="99">
        <f>SUMIFS(通讯通路门店!$AC:$AC,通讯通路门店!$S:$S,$G806)</f>
        <v>0</v>
      </c>
      <c r="BK806" s="99">
        <f>SUMIFS(通讯通路门店!$AD:$AD,通讯通路门店!$S:$S,$G806)</f>
        <v>0</v>
      </c>
      <c r="BL806" s="99">
        <f>SUMIFS(通讯通路门店!$AE:$AE,通讯通路门店!$S:$S,$G806)</f>
        <v>0</v>
      </c>
      <c r="BM806" s="99">
        <f>SUMIFS(通讯通路门店!$AF:$AF,通讯通路门店!$S:$S,$G806)</f>
        <v>0</v>
      </c>
      <c r="BN806" s="99">
        <f>SUMIFS(通讯通路门店!$AG:$AG,通讯通路门店!$S:$S,$G806)</f>
        <v>0</v>
      </c>
      <c r="BO806" s="99">
        <f>SUMIFS(通讯通路门店!$AH:$AH,通讯通路门店!$S:$S,$G806)</f>
        <v>0</v>
      </c>
      <c r="BP806" s="99">
        <f>SUMIFS(通讯通路门店!$AI:$AI,通讯通路门店!$S:$S,$G806)</f>
        <v>0</v>
      </c>
      <c r="BQ806" s="83"/>
    </row>
    <row r="807" spans="1:69">
      <c r="A807" s="99" t="str">
        <f>IFERROR(_xlfn.XLOOKUP($G807,通讯通路门店!$S$4:$S$993933,通讯通路门店!$A$4:$A$993933,0,0),"")</f>
        <v/>
      </c>
      <c r="B807" s="99" t="str">
        <f>IFERROR(_xlfn.XLOOKUP($G807,通讯通路门店!$S$4:$S$993933,通讯通路门店!$B$4:$B$993933,0,0),"")</f>
        <v/>
      </c>
      <c r="C807" s="99" t="str">
        <f>IFERROR(_xlfn.XLOOKUP($G807,通讯通路门店!$S$4:$S$993933,通讯通路门店!$C$4:$C$993933,0,0),"")</f>
        <v/>
      </c>
      <c r="D807" s="99" t="str">
        <f>IFERROR(_xlfn.XLOOKUP($G807,通讯通路门店!$S$4:$S$993933,通讯通路门店!$D$4:$D$993933,0,0),"")</f>
        <v/>
      </c>
      <c r="E807" s="83"/>
      <c r="F807" s="83"/>
      <c r="G807" s="101" t="e">
        <v>#N/A</v>
      </c>
      <c r="H807" s="102" t="str">
        <f>IFERROR(_xlfn.XLOOKUP($G807,通讯通路门店!$S$4:$S$993933,通讯通路门店!$R$4:$R$993933,0,0),"")</f>
        <v/>
      </c>
      <c r="I807" s="83"/>
      <c r="J807" s="83"/>
      <c r="K807" s="83"/>
      <c r="L807" s="83"/>
      <c r="M807" s="83"/>
      <c r="N807" s="83"/>
      <c r="O807" s="83"/>
      <c r="P807" s="83"/>
      <c r="Q807" s="83"/>
      <c r="R807" s="83"/>
      <c r="S807" s="83"/>
      <c r="T807" s="83"/>
      <c r="U807" s="99">
        <f>COUNTIF(通讯通路门店!$S:$S,$G807)</f>
        <v>0</v>
      </c>
      <c r="V807" s="99">
        <f>COUNTIFS(通讯通路门店!$S:$S,$G807,通讯通路门店!$J:$J,"综合卖场")</f>
        <v>0</v>
      </c>
      <c r="W807" s="99">
        <f>SUMIFS(通讯通路门店!$AJ:$AJ,通讯通路门店!$S:$S,通讯客户沙盘!$G807)</f>
        <v>0</v>
      </c>
      <c r="X807" s="99">
        <f t="shared" si="60"/>
        <v>0</v>
      </c>
      <c r="Y807" s="99">
        <f>COUNTIFS(通讯通路门店!$S:$S,$G807,通讯通路门店!$J:$J,"荣耀体验店")+COUNTIFS(通讯通路门店!$S:$S,$G807,通讯通路门店!$J:$J,"荣耀授权专卖店")</f>
        <v>0</v>
      </c>
      <c r="Z807" s="99">
        <f>COUNTIFS(通讯通路门店!$S:$S,$G807,通讯通路门店!$J:$J,"VIVO体验店")</f>
        <v>0</v>
      </c>
      <c r="AA807" s="99">
        <f>COUNTIFS(通讯通路门店!$S:$S,$G807,通讯通路门店!$J:$J,"OPPO体验店")</f>
        <v>0</v>
      </c>
      <c r="AB807" s="99">
        <f>COUNTIFS(通讯通路门店!$S:$S,$G807,通讯通路门店!$J:$J,"华为授权体验店")+COUNTIFS(通讯通路门店!$S:$S,$G807,通讯通路门店!$J:$J,"华为堡垒店")</f>
        <v>0</v>
      </c>
      <c r="AC807" s="99">
        <f>COUNTIFS(通讯通路门店!$S:$S,$G807,通讯通路门店!$J:$J,"小米体验店")</f>
        <v>0</v>
      </c>
      <c r="AD807" s="99">
        <f>COUNTIFS(通讯通路门店!$S:$S,$G807,通讯通路门店!$J:$J,"苹果体验店")</f>
        <v>0</v>
      </c>
      <c r="AE807" s="99">
        <f>COUNTIFS(通讯通路门店!$S:$S,$G807,通讯通路门店!$J:$J,"其他品牌专卖店")</f>
        <v>0</v>
      </c>
      <c r="AF807" s="99">
        <f>SUMIFS(通讯通路门店!$BI:$BI,通讯通路门店!$S:$S,$G807)</f>
        <v>0</v>
      </c>
      <c r="AG807" s="99">
        <f>SUMIFS(通讯通路门店!$BH:$BH,通讯通路门店!$S:$S,$G807)</f>
        <v>0</v>
      </c>
      <c r="AH807" s="99">
        <f t="shared" si="61"/>
        <v>0</v>
      </c>
      <c r="AI807" s="99">
        <f>SUMIFS(通讯通路门店!$BB:$BB,通讯通路门店!$S:$S,$G807)</f>
        <v>0</v>
      </c>
      <c r="AJ807" s="99">
        <f>SUMIFS(通讯通路门店!$BE:$BE,通讯通路门店!$S:$S,$G807)</f>
        <v>0</v>
      </c>
      <c r="AK807" s="99">
        <f>SUMIFS(通讯通路门店!$BG:$BG,通讯通路门店!$S:$S,$G807)</f>
        <v>0</v>
      </c>
      <c r="AL807" s="99">
        <f>SUMIFS(通讯通路门店!$BC:$BC,通讯通路门店!$S:$S,$G807)</f>
        <v>0</v>
      </c>
      <c r="AM807" s="99">
        <f>SUMIFS(通讯通路门店!$BD:$BD,通讯通路门店!$S:$S,$G807)</f>
        <v>0</v>
      </c>
      <c r="AN807" s="99">
        <f>SUMIFS(通讯通路门店!$BF:$BF,通讯通路门店!$S:$S,$G807)</f>
        <v>0</v>
      </c>
      <c r="AO807" s="99">
        <f t="shared" si="62"/>
        <v>0</v>
      </c>
      <c r="AP807" s="99">
        <f>SUMIFS(通讯通路门店!$K:$K,通讯通路门店!$S:$S,$G807)</f>
        <v>0</v>
      </c>
      <c r="AQ807" s="83"/>
      <c r="AR807" s="99">
        <f>SUMIFS(通讯通路门店!$T:$T,通讯通路门店!$S:$S,$G807)</f>
        <v>0</v>
      </c>
      <c r="AS807" s="99">
        <f>SUMIFS(通讯通路门店!$U:$U,通讯通路门店!$S:$S,$G807)</f>
        <v>0</v>
      </c>
      <c r="AT807" s="99">
        <f>SUMIFS(通讯通路门店!$V:$V,通讯通路门店!$S:$S,$G807)</f>
        <v>0</v>
      </c>
      <c r="AU807" s="99">
        <f>SUMIFS(通讯通路门店!$W:$W,通讯通路门店!$S:$S,$G807)</f>
        <v>0</v>
      </c>
      <c r="AV807" s="99">
        <f>SUMIFS(通讯通路门店!$Z:$Z,通讯通路门店!$S:$S,$G807)</f>
        <v>0</v>
      </c>
      <c r="AW807" s="99">
        <f>SUMIFS(通讯通路门店!$AB:$AB,通讯通路门店!$S:$S,$G807)</f>
        <v>0</v>
      </c>
      <c r="AX807" s="99">
        <f>SUMIFS(通讯通路门店!$X:$X,通讯通路门店!$S:$S,$G807)</f>
        <v>0</v>
      </c>
      <c r="AY807" s="99">
        <f>SUMIFS(通讯通路门店!$Y:$Y,通讯通路门店!$S:$S,$G807)</f>
        <v>0</v>
      </c>
      <c r="AZ807" s="99">
        <f>SUMIFS(通讯通路门店!$AA:$AA,通讯通路门店!$S:$S,$G807)</f>
        <v>0</v>
      </c>
      <c r="BA807" s="99">
        <f t="shared" si="63"/>
        <v>0</v>
      </c>
      <c r="BB807" s="99">
        <f t="shared" si="64"/>
        <v>0</v>
      </c>
      <c r="BC807" s="99">
        <f>SUMIFS(通讯通路门店!$W:$W,通讯通路门店!$S:$S,$G807,通讯通路门店!$J:$J,"荣耀体验店")+SUMIFS(通讯通路门店!$W:$W,通讯通路门店!$S:$S,$G807,通讯通路门店!$J:$J,"荣耀授权专卖店")</f>
        <v>0</v>
      </c>
      <c r="BD807" s="99">
        <f>SUMIFS(通讯通路门店!$Z:$Z,通讯通路门店!$S:$S,$G807,通讯通路门店!$J:$J,"VIVO体验店")</f>
        <v>0</v>
      </c>
      <c r="BE807" s="99">
        <f>SUMIFS(通讯通路门店!$AB:$AB,通讯通路门店!$S:$S,$G807,通讯通路门店!$J:$J,"OPPO体验店")</f>
        <v>0</v>
      </c>
      <c r="BF807" s="99">
        <f>SUMIFS(通讯通路门店!$X:$X,通讯通路门店!$S:$S,$G807,通讯通路门店!$J:$J,"华为授权体验店")+SUMIFS(通讯通路门店!$AA:$AA,通讯通路门店!$S:$S,$G807,通讯通路门店!$J:$J,"华为堡垒店")</f>
        <v>0</v>
      </c>
      <c r="BG807" s="99">
        <f>SUMIFS(通讯通路门店!$Y:$Y,通讯通路门店!$S:$S,$G807,通讯通路门店!$J:$J,"小米体验店")</f>
        <v>0</v>
      </c>
      <c r="BH807" s="99">
        <f>SUMIFS(通讯通路门店!$AA:$AA,通讯通路门店!$S:$S,$G807,通讯通路门店!$J:$J,"苹果体验店")</f>
        <v>0</v>
      </c>
      <c r="BI807" s="99">
        <f>SUMIFS(通讯通路门店!$K:$K,通讯通路门店!$S:$S,$G807,通讯通路门店!$J:$J,"其他品牌专卖店")</f>
        <v>0</v>
      </c>
      <c r="BJ807" s="99">
        <f>SUMIFS(通讯通路门店!$AC:$AC,通讯通路门店!$S:$S,$G807)</f>
        <v>0</v>
      </c>
      <c r="BK807" s="99">
        <f>SUMIFS(通讯通路门店!$AD:$AD,通讯通路门店!$S:$S,$G807)</f>
        <v>0</v>
      </c>
      <c r="BL807" s="99">
        <f>SUMIFS(通讯通路门店!$AE:$AE,通讯通路门店!$S:$S,$G807)</f>
        <v>0</v>
      </c>
      <c r="BM807" s="99">
        <f>SUMIFS(通讯通路门店!$AF:$AF,通讯通路门店!$S:$S,$G807)</f>
        <v>0</v>
      </c>
      <c r="BN807" s="99">
        <f>SUMIFS(通讯通路门店!$AG:$AG,通讯通路门店!$S:$S,$G807)</f>
        <v>0</v>
      </c>
      <c r="BO807" s="99">
        <f>SUMIFS(通讯通路门店!$AH:$AH,通讯通路门店!$S:$S,$G807)</f>
        <v>0</v>
      </c>
      <c r="BP807" s="99">
        <f>SUMIFS(通讯通路门店!$AI:$AI,通讯通路门店!$S:$S,$G807)</f>
        <v>0</v>
      </c>
      <c r="BQ807" s="83"/>
    </row>
    <row r="808" spans="1:69">
      <c r="A808" s="99" t="str">
        <f>IFERROR(_xlfn.XLOOKUP($G808,通讯通路门店!$S$4:$S$993933,通讯通路门店!$A$4:$A$993933,0,0),"")</f>
        <v/>
      </c>
      <c r="B808" s="99" t="str">
        <f>IFERROR(_xlfn.XLOOKUP($G808,通讯通路门店!$S$4:$S$993933,通讯通路门店!$B$4:$B$993933,0,0),"")</f>
        <v/>
      </c>
      <c r="C808" s="99" t="str">
        <f>IFERROR(_xlfn.XLOOKUP($G808,通讯通路门店!$S$4:$S$993933,通讯通路门店!$C$4:$C$993933,0,0),"")</f>
        <v/>
      </c>
      <c r="D808" s="99" t="str">
        <f>IFERROR(_xlfn.XLOOKUP($G808,通讯通路门店!$S$4:$S$993933,通讯通路门店!$D$4:$D$993933,0,0),"")</f>
        <v/>
      </c>
      <c r="E808" s="83"/>
      <c r="F808" s="83"/>
      <c r="G808" s="101" t="e">
        <v>#N/A</v>
      </c>
      <c r="H808" s="102" t="str">
        <f>IFERROR(_xlfn.XLOOKUP($G808,通讯通路门店!$S$4:$S$993933,通讯通路门店!$R$4:$R$993933,0,0),"")</f>
        <v/>
      </c>
      <c r="I808" s="83"/>
      <c r="J808" s="83"/>
      <c r="K808" s="83"/>
      <c r="L808" s="83"/>
      <c r="M808" s="83"/>
      <c r="N808" s="83"/>
      <c r="O808" s="83"/>
      <c r="P808" s="83"/>
      <c r="Q808" s="83"/>
      <c r="R808" s="83"/>
      <c r="S808" s="83"/>
      <c r="T808" s="83"/>
      <c r="U808" s="99">
        <f>COUNTIF(通讯通路门店!$S:$S,$G808)</f>
        <v>0</v>
      </c>
      <c r="V808" s="99">
        <f>COUNTIFS(通讯通路门店!$S:$S,$G808,通讯通路门店!$J:$J,"综合卖场")</f>
        <v>0</v>
      </c>
      <c r="W808" s="99">
        <f>SUMIFS(通讯通路门店!$AJ:$AJ,通讯通路门店!$S:$S,通讯客户沙盘!$G808)</f>
        <v>0</v>
      </c>
      <c r="X808" s="99">
        <f t="shared" si="60"/>
        <v>0</v>
      </c>
      <c r="Y808" s="99">
        <f>COUNTIFS(通讯通路门店!$S:$S,$G808,通讯通路门店!$J:$J,"荣耀体验店")+COUNTIFS(通讯通路门店!$S:$S,$G808,通讯通路门店!$J:$J,"荣耀授权专卖店")</f>
        <v>0</v>
      </c>
      <c r="Z808" s="99">
        <f>COUNTIFS(通讯通路门店!$S:$S,$G808,通讯通路门店!$J:$J,"VIVO体验店")</f>
        <v>0</v>
      </c>
      <c r="AA808" s="99">
        <f>COUNTIFS(通讯通路门店!$S:$S,$G808,通讯通路门店!$J:$J,"OPPO体验店")</f>
        <v>0</v>
      </c>
      <c r="AB808" s="99">
        <f>COUNTIFS(通讯通路门店!$S:$S,$G808,通讯通路门店!$J:$J,"华为授权体验店")+COUNTIFS(通讯通路门店!$S:$S,$G808,通讯通路门店!$J:$J,"华为堡垒店")</f>
        <v>0</v>
      </c>
      <c r="AC808" s="99">
        <f>COUNTIFS(通讯通路门店!$S:$S,$G808,通讯通路门店!$J:$J,"小米体验店")</f>
        <v>0</v>
      </c>
      <c r="AD808" s="99">
        <f>COUNTIFS(通讯通路门店!$S:$S,$G808,通讯通路门店!$J:$J,"苹果体验店")</f>
        <v>0</v>
      </c>
      <c r="AE808" s="99">
        <f>COUNTIFS(通讯通路门店!$S:$S,$G808,通讯通路门店!$J:$J,"其他品牌专卖店")</f>
        <v>0</v>
      </c>
      <c r="AF808" s="99">
        <f>SUMIFS(通讯通路门店!$BI:$BI,通讯通路门店!$S:$S,$G808)</f>
        <v>0</v>
      </c>
      <c r="AG808" s="99">
        <f>SUMIFS(通讯通路门店!$BH:$BH,通讯通路门店!$S:$S,$G808)</f>
        <v>0</v>
      </c>
      <c r="AH808" s="99">
        <f t="shared" si="61"/>
        <v>0</v>
      </c>
      <c r="AI808" s="99">
        <f>SUMIFS(通讯通路门店!$BB:$BB,通讯通路门店!$S:$S,$G808)</f>
        <v>0</v>
      </c>
      <c r="AJ808" s="99">
        <f>SUMIFS(通讯通路门店!$BE:$BE,通讯通路门店!$S:$S,$G808)</f>
        <v>0</v>
      </c>
      <c r="AK808" s="99">
        <f>SUMIFS(通讯通路门店!$BG:$BG,通讯通路门店!$S:$S,$G808)</f>
        <v>0</v>
      </c>
      <c r="AL808" s="99">
        <f>SUMIFS(通讯通路门店!$BC:$BC,通讯通路门店!$S:$S,$G808)</f>
        <v>0</v>
      </c>
      <c r="AM808" s="99">
        <f>SUMIFS(通讯通路门店!$BD:$BD,通讯通路门店!$S:$S,$G808)</f>
        <v>0</v>
      </c>
      <c r="AN808" s="99">
        <f>SUMIFS(通讯通路门店!$BF:$BF,通讯通路门店!$S:$S,$G808)</f>
        <v>0</v>
      </c>
      <c r="AO808" s="99">
        <f t="shared" si="62"/>
        <v>0</v>
      </c>
      <c r="AP808" s="99">
        <f>SUMIFS(通讯通路门店!$K:$K,通讯通路门店!$S:$S,$G808)</f>
        <v>0</v>
      </c>
      <c r="AQ808" s="83"/>
      <c r="AR808" s="99">
        <f>SUMIFS(通讯通路门店!$T:$T,通讯通路门店!$S:$S,$G808)</f>
        <v>0</v>
      </c>
      <c r="AS808" s="99">
        <f>SUMIFS(通讯通路门店!$U:$U,通讯通路门店!$S:$S,$G808)</f>
        <v>0</v>
      </c>
      <c r="AT808" s="99">
        <f>SUMIFS(通讯通路门店!$V:$V,通讯通路门店!$S:$S,$G808)</f>
        <v>0</v>
      </c>
      <c r="AU808" s="99">
        <f>SUMIFS(通讯通路门店!$W:$W,通讯通路门店!$S:$S,$G808)</f>
        <v>0</v>
      </c>
      <c r="AV808" s="99">
        <f>SUMIFS(通讯通路门店!$Z:$Z,通讯通路门店!$S:$S,$G808)</f>
        <v>0</v>
      </c>
      <c r="AW808" s="99">
        <f>SUMIFS(通讯通路门店!$AB:$AB,通讯通路门店!$S:$S,$G808)</f>
        <v>0</v>
      </c>
      <c r="AX808" s="99">
        <f>SUMIFS(通讯通路门店!$X:$X,通讯通路门店!$S:$S,$G808)</f>
        <v>0</v>
      </c>
      <c r="AY808" s="99">
        <f>SUMIFS(通讯通路门店!$Y:$Y,通讯通路门店!$S:$S,$G808)</f>
        <v>0</v>
      </c>
      <c r="AZ808" s="99">
        <f>SUMIFS(通讯通路门店!$AA:$AA,通讯通路门店!$S:$S,$G808)</f>
        <v>0</v>
      </c>
      <c r="BA808" s="99">
        <f t="shared" si="63"/>
        <v>0</v>
      </c>
      <c r="BB808" s="99">
        <f t="shared" si="64"/>
        <v>0</v>
      </c>
      <c r="BC808" s="99">
        <f>SUMIFS(通讯通路门店!$W:$W,通讯通路门店!$S:$S,$G808,通讯通路门店!$J:$J,"荣耀体验店")+SUMIFS(通讯通路门店!$W:$W,通讯通路门店!$S:$S,$G808,通讯通路门店!$J:$J,"荣耀授权专卖店")</f>
        <v>0</v>
      </c>
      <c r="BD808" s="99">
        <f>SUMIFS(通讯通路门店!$Z:$Z,通讯通路门店!$S:$S,$G808,通讯通路门店!$J:$J,"VIVO体验店")</f>
        <v>0</v>
      </c>
      <c r="BE808" s="99">
        <f>SUMIFS(通讯通路门店!$AB:$AB,通讯通路门店!$S:$S,$G808,通讯通路门店!$J:$J,"OPPO体验店")</f>
        <v>0</v>
      </c>
      <c r="BF808" s="99">
        <f>SUMIFS(通讯通路门店!$X:$X,通讯通路门店!$S:$S,$G808,通讯通路门店!$J:$J,"华为授权体验店")+SUMIFS(通讯通路门店!$AA:$AA,通讯通路门店!$S:$S,$G808,通讯通路门店!$J:$J,"华为堡垒店")</f>
        <v>0</v>
      </c>
      <c r="BG808" s="99">
        <f>SUMIFS(通讯通路门店!$Y:$Y,通讯通路门店!$S:$S,$G808,通讯通路门店!$J:$J,"小米体验店")</f>
        <v>0</v>
      </c>
      <c r="BH808" s="99">
        <f>SUMIFS(通讯通路门店!$AA:$AA,通讯通路门店!$S:$S,$G808,通讯通路门店!$J:$J,"苹果体验店")</f>
        <v>0</v>
      </c>
      <c r="BI808" s="99">
        <f>SUMIFS(通讯通路门店!$K:$K,通讯通路门店!$S:$S,$G808,通讯通路门店!$J:$J,"其他品牌专卖店")</f>
        <v>0</v>
      </c>
      <c r="BJ808" s="99">
        <f>SUMIFS(通讯通路门店!$AC:$AC,通讯通路门店!$S:$S,$G808)</f>
        <v>0</v>
      </c>
      <c r="BK808" s="99">
        <f>SUMIFS(通讯通路门店!$AD:$AD,通讯通路门店!$S:$S,$G808)</f>
        <v>0</v>
      </c>
      <c r="BL808" s="99">
        <f>SUMIFS(通讯通路门店!$AE:$AE,通讯通路门店!$S:$S,$G808)</f>
        <v>0</v>
      </c>
      <c r="BM808" s="99">
        <f>SUMIFS(通讯通路门店!$AF:$AF,通讯通路门店!$S:$S,$G808)</f>
        <v>0</v>
      </c>
      <c r="BN808" s="99">
        <f>SUMIFS(通讯通路门店!$AG:$AG,通讯通路门店!$S:$S,$G808)</f>
        <v>0</v>
      </c>
      <c r="BO808" s="99">
        <f>SUMIFS(通讯通路门店!$AH:$AH,通讯通路门店!$S:$S,$G808)</f>
        <v>0</v>
      </c>
      <c r="BP808" s="99">
        <f>SUMIFS(通讯通路门店!$AI:$AI,通讯通路门店!$S:$S,$G808)</f>
        <v>0</v>
      </c>
      <c r="BQ808" s="83"/>
    </row>
    <row r="809" spans="1:69">
      <c r="A809" s="99" t="str">
        <f>IFERROR(_xlfn.XLOOKUP($G809,通讯通路门店!$S$4:$S$993933,通讯通路门店!$A$4:$A$993933,0,0),"")</f>
        <v/>
      </c>
      <c r="B809" s="99" t="str">
        <f>IFERROR(_xlfn.XLOOKUP($G809,通讯通路门店!$S$4:$S$993933,通讯通路门店!$B$4:$B$993933,0,0),"")</f>
        <v/>
      </c>
      <c r="C809" s="99" t="str">
        <f>IFERROR(_xlfn.XLOOKUP($G809,通讯通路门店!$S$4:$S$993933,通讯通路门店!$C$4:$C$993933,0,0),"")</f>
        <v/>
      </c>
      <c r="D809" s="99" t="str">
        <f>IFERROR(_xlfn.XLOOKUP($G809,通讯通路门店!$S$4:$S$993933,通讯通路门店!$D$4:$D$993933,0,0),"")</f>
        <v/>
      </c>
      <c r="E809" s="83"/>
      <c r="F809" s="83"/>
      <c r="G809" s="101" t="e">
        <v>#N/A</v>
      </c>
      <c r="H809" s="102" t="str">
        <f>IFERROR(_xlfn.XLOOKUP($G809,通讯通路门店!$S$4:$S$993933,通讯通路门店!$R$4:$R$993933,0,0),"")</f>
        <v/>
      </c>
      <c r="I809" s="83"/>
      <c r="J809" s="83"/>
      <c r="K809" s="83"/>
      <c r="L809" s="83"/>
      <c r="M809" s="83"/>
      <c r="N809" s="83"/>
      <c r="O809" s="83"/>
      <c r="P809" s="83"/>
      <c r="Q809" s="83"/>
      <c r="R809" s="83"/>
      <c r="S809" s="83"/>
      <c r="T809" s="83"/>
      <c r="U809" s="99">
        <f>COUNTIF(通讯通路门店!$S:$S,$G809)</f>
        <v>0</v>
      </c>
      <c r="V809" s="99">
        <f>COUNTIFS(通讯通路门店!$S:$S,$G809,通讯通路门店!$J:$J,"综合卖场")</f>
        <v>0</v>
      </c>
      <c r="W809" s="99">
        <f>SUMIFS(通讯通路门店!$AJ:$AJ,通讯通路门店!$S:$S,通讯客户沙盘!$G809)</f>
        <v>0</v>
      </c>
      <c r="X809" s="99">
        <f t="shared" si="60"/>
        <v>0</v>
      </c>
      <c r="Y809" s="99">
        <f>COUNTIFS(通讯通路门店!$S:$S,$G809,通讯通路门店!$J:$J,"荣耀体验店")+COUNTIFS(通讯通路门店!$S:$S,$G809,通讯通路门店!$J:$J,"荣耀授权专卖店")</f>
        <v>0</v>
      </c>
      <c r="Z809" s="99">
        <f>COUNTIFS(通讯通路门店!$S:$S,$G809,通讯通路门店!$J:$J,"VIVO体验店")</f>
        <v>0</v>
      </c>
      <c r="AA809" s="99">
        <f>COUNTIFS(通讯通路门店!$S:$S,$G809,通讯通路门店!$J:$J,"OPPO体验店")</f>
        <v>0</v>
      </c>
      <c r="AB809" s="99">
        <f>COUNTIFS(通讯通路门店!$S:$S,$G809,通讯通路门店!$J:$J,"华为授权体验店")+COUNTIFS(通讯通路门店!$S:$S,$G809,通讯通路门店!$J:$J,"华为堡垒店")</f>
        <v>0</v>
      </c>
      <c r="AC809" s="99">
        <f>COUNTIFS(通讯通路门店!$S:$S,$G809,通讯通路门店!$J:$J,"小米体验店")</f>
        <v>0</v>
      </c>
      <c r="AD809" s="99">
        <f>COUNTIFS(通讯通路门店!$S:$S,$G809,通讯通路门店!$J:$J,"苹果体验店")</f>
        <v>0</v>
      </c>
      <c r="AE809" s="99">
        <f>COUNTIFS(通讯通路门店!$S:$S,$G809,通讯通路门店!$J:$J,"其他品牌专卖店")</f>
        <v>0</v>
      </c>
      <c r="AF809" s="99">
        <f>SUMIFS(通讯通路门店!$BI:$BI,通讯通路门店!$S:$S,$G809)</f>
        <v>0</v>
      </c>
      <c r="AG809" s="99">
        <f>SUMIFS(通讯通路门店!$BH:$BH,通讯通路门店!$S:$S,$G809)</f>
        <v>0</v>
      </c>
      <c r="AH809" s="99">
        <f t="shared" si="61"/>
        <v>0</v>
      </c>
      <c r="AI809" s="99">
        <f>SUMIFS(通讯通路门店!$BB:$BB,通讯通路门店!$S:$S,$G809)</f>
        <v>0</v>
      </c>
      <c r="AJ809" s="99">
        <f>SUMIFS(通讯通路门店!$BE:$BE,通讯通路门店!$S:$S,$G809)</f>
        <v>0</v>
      </c>
      <c r="AK809" s="99">
        <f>SUMIFS(通讯通路门店!$BG:$BG,通讯通路门店!$S:$S,$G809)</f>
        <v>0</v>
      </c>
      <c r="AL809" s="99">
        <f>SUMIFS(通讯通路门店!$BC:$BC,通讯通路门店!$S:$S,$G809)</f>
        <v>0</v>
      </c>
      <c r="AM809" s="99">
        <f>SUMIFS(通讯通路门店!$BD:$BD,通讯通路门店!$S:$S,$G809)</f>
        <v>0</v>
      </c>
      <c r="AN809" s="99">
        <f>SUMIFS(通讯通路门店!$BF:$BF,通讯通路门店!$S:$S,$G809)</f>
        <v>0</v>
      </c>
      <c r="AO809" s="99">
        <f t="shared" si="62"/>
        <v>0</v>
      </c>
      <c r="AP809" s="99">
        <f>SUMIFS(通讯通路门店!$K:$K,通讯通路门店!$S:$S,$G809)</f>
        <v>0</v>
      </c>
      <c r="AQ809" s="83"/>
      <c r="AR809" s="99">
        <f>SUMIFS(通讯通路门店!$T:$T,通讯通路门店!$S:$S,$G809)</f>
        <v>0</v>
      </c>
      <c r="AS809" s="99">
        <f>SUMIFS(通讯通路门店!$U:$U,通讯通路门店!$S:$S,$G809)</f>
        <v>0</v>
      </c>
      <c r="AT809" s="99">
        <f>SUMIFS(通讯通路门店!$V:$V,通讯通路门店!$S:$S,$G809)</f>
        <v>0</v>
      </c>
      <c r="AU809" s="99">
        <f>SUMIFS(通讯通路门店!$W:$W,通讯通路门店!$S:$S,$G809)</f>
        <v>0</v>
      </c>
      <c r="AV809" s="99">
        <f>SUMIFS(通讯通路门店!$Z:$Z,通讯通路门店!$S:$S,$G809)</f>
        <v>0</v>
      </c>
      <c r="AW809" s="99">
        <f>SUMIFS(通讯通路门店!$AB:$AB,通讯通路门店!$S:$S,$G809)</f>
        <v>0</v>
      </c>
      <c r="AX809" s="99">
        <f>SUMIFS(通讯通路门店!$X:$X,通讯通路门店!$S:$S,$G809)</f>
        <v>0</v>
      </c>
      <c r="AY809" s="99">
        <f>SUMIFS(通讯通路门店!$Y:$Y,通讯通路门店!$S:$S,$G809)</f>
        <v>0</v>
      </c>
      <c r="AZ809" s="99">
        <f>SUMIFS(通讯通路门店!$AA:$AA,通讯通路门店!$S:$S,$G809)</f>
        <v>0</v>
      </c>
      <c r="BA809" s="99">
        <f t="shared" si="63"/>
        <v>0</v>
      </c>
      <c r="BB809" s="99">
        <f t="shared" si="64"/>
        <v>0</v>
      </c>
      <c r="BC809" s="99">
        <f>SUMIFS(通讯通路门店!$W:$W,通讯通路门店!$S:$S,$G809,通讯通路门店!$J:$J,"荣耀体验店")+SUMIFS(通讯通路门店!$W:$W,通讯通路门店!$S:$S,$G809,通讯通路门店!$J:$J,"荣耀授权专卖店")</f>
        <v>0</v>
      </c>
      <c r="BD809" s="99">
        <f>SUMIFS(通讯通路门店!$Z:$Z,通讯通路门店!$S:$S,$G809,通讯通路门店!$J:$J,"VIVO体验店")</f>
        <v>0</v>
      </c>
      <c r="BE809" s="99">
        <f>SUMIFS(通讯通路门店!$AB:$AB,通讯通路门店!$S:$S,$G809,通讯通路门店!$J:$J,"OPPO体验店")</f>
        <v>0</v>
      </c>
      <c r="BF809" s="99">
        <f>SUMIFS(通讯通路门店!$X:$X,通讯通路门店!$S:$S,$G809,通讯通路门店!$J:$J,"华为授权体验店")+SUMIFS(通讯通路门店!$AA:$AA,通讯通路门店!$S:$S,$G809,通讯通路门店!$J:$J,"华为堡垒店")</f>
        <v>0</v>
      </c>
      <c r="BG809" s="99">
        <f>SUMIFS(通讯通路门店!$Y:$Y,通讯通路门店!$S:$S,$G809,通讯通路门店!$J:$J,"小米体验店")</f>
        <v>0</v>
      </c>
      <c r="BH809" s="99">
        <f>SUMIFS(通讯通路门店!$AA:$AA,通讯通路门店!$S:$S,$G809,通讯通路门店!$J:$J,"苹果体验店")</f>
        <v>0</v>
      </c>
      <c r="BI809" s="99">
        <f>SUMIFS(通讯通路门店!$K:$K,通讯通路门店!$S:$S,$G809,通讯通路门店!$J:$J,"其他品牌专卖店")</f>
        <v>0</v>
      </c>
      <c r="BJ809" s="99">
        <f>SUMIFS(通讯通路门店!$AC:$AC,通讯通路门店!$S:$S,$G809)</f>
        <v>0</v>
      </c>
      <c r="BK809" s="99">
        <f>SUMIFS(通讯通路门店!$AD:$AD,通讯通路门店!$S:$S,$G809)</f>
        <v>0</v>
      </c>
      <c r="BL809" s="99">
        <f>SUMIFS(通讯通路门店!$AE:$AE,通讯通路门店!$S:$S,$G809)</f>
        <v>0</v>
      </c>
      <c r="BM809" s="99">
        <f>SUMIFS(通讯通路门店!$AF:$AF,通讯通路门店!$S:$S,$G809)</f>
        <v>0</v>
      </c>
      <c r="BN809" s="99">
        <f>SUMIFS(通讯通路门店!$AG:$AG,通讯通路门店!$S:$S,$G809)</f>
        <v>0</v>
      </c>
      <c r="BO809" s="99">
        <f>SUMIFS(通讯通路门店!$AH:$AH,通讯通路门店!$S:$S,$G809)</f>
        <v>0</v>
      </c>
      <c r="BP809" s="99">
        <f>SUMIFS(通讯通路门店!$AI:$AI,通讯通路门店!$S:$S,$G809)</f>
        <v>0</v>
      </c>
      <c r="BQ809" s="83"/>
    </row>
    <row r="810" spans="1:69">
      <c r="A810" s="99" t="str">
        <f>IFERROR(_xlfn.XLOOKUP($G810,通讯通路门店!$S$4:$S$993933,通讯通路门店!$A$4:$A$993933,0,0),"")</f>
        <v/>
      </c>
      <c r="B810" s="99" t="str">
        <f>IFERROR(_xlfn.XLOOKUP($G810,通讯通路门店!$S$4:$S$993933,通讯通路门店!$B$4:$B$993933,0,0),"")</f>
        <v/>
      </c>
      <c r="C810" s="99" t="str">
        <f>IFERROR(_xlfn.XLOOKUP($G810,通讯通路门店!$S$4:$S$993933,通讯通路门店!$C$4:$C$993933,0,0),"")</f>
        <v/>
      </c>
      <c r="D810" s="99" t="str">
        <f>IFERROR(_xlfn.XLOOKUP($G810,通讯通路门店!$S$4:$S$993933,通讯通路门店!$D$4:$D$993933,0,0),"")</f>
        <v/>
      </c>
      <c r="E810" s="83"/>
      <c r="F810" s="83"/>
      <c r="G810" s="101" t="e">
        <v>#N/A</v>
      </c>
      <c r="H810" s="102" t="str">
        <f>IFERROR(_xlfn.XLOOKUP($G810,通讯通路门店!$S$4:$S$993933,通讯通路门店!$R$4:$R$993933,0,0),"")</f>
        <v/>
      </c>
      <c r="I810" s="83"/>
      <c r="J810" s="83"/>
      <c r="K810" s="83"/>
      <c r="L810" s="83"/>
      <c r="M810" s="83"/>
      <c r="N810" s="83"/>
      <c r="O810" s="83"/>
      <c r="P810" s="83"/>
      <c r="Q810" s="83"/>
      <c r="R810" s="83"/>
      <c r="S810" s="83"/>
      <c r="T810" s="83"/>
      <c r="U810" s="99">
        <f>COUNTIF(通讯通路门店!$S:$S,$G810)</f>
        <v>0</v>
      </c>
      <c r="V810" s="99">
        <f>COUNTIFS(通讯通路门店!$S:$S,$G810,通讯通路门店!$J:$J,"综合卖场")</f>
        <v>0</v>
      </c>
      <c r="W810" s="99">
        <f>SUMIFS(通讯通路门店!$AJ:$AJ,通讯通路门店!$S:$S,通讯客户沙盘!$G810)</f>
        <v>0</v>
      </c>
      <c r="X810" s="99">
        <f t="shared" si="60"/>
        <v>0</v>
      </c>
      <c r="Y810" s="99">
        <f>COUNTIFS(通讯通路门店!$S:$S,$G810,通讯通路门店!$J:$J,"荣耀体验店")+COUNTIFS(通讯通路门店!$S:$S,$G810,通讯通路门店!$J:$J,"荣耀授权专卖店")</f>
        <v>0</v>
      </c>
      <c r="Z810" s="99">
        <f>COUNTIFS(通讯通路门店!$S:$S,$G810,通讯通路门店!$J:$J,"VIVO体验店")</f>
        <v>0</v>
      </c>
      <c r="AA810" s="99">
        <f>COUNTIFS(通讯通路门店!$S:$S,$G810,通讯通路门店!$J:$J,"OPPO体验店")</f>
        <v>0</v>
      </c>
      <c r="AB810" s="99">
        <f>COUNTIFS(通讯通路门店!$S:$S,$G810,通讯通路门店!$J:$J,"华为授权体验店")+COUNTIFS(通讯通路门店!$S:$S,$G810,通讯通路门店!$J:$J,"华为堡垒店")</f>
        <v>0</v>
      </c>
      <c r="AC810" s="99">
        <f>COUNTIFS(通讯通路门店!$S:$S,$G810,通讯通路门店!$J:$J,"小米体验店")</f>
        <v>0</v>
      </c>
      <c r="AD810" s="99">
        <f>COUNTIFS(通讯通路门店!$S:$S,$G810,通讯通路门店!$J:$J,"苹果体验店")</f>
        <v>0</v>
      </c>
      <c r="AE810" s="99">
        <f>COUNTIFS(通讯通路门店!$S:$S,$G810,通讯通路门店!$J:$J,"其他品牌专卖店")</f>
        <v>0</v>
      </c>
      <c r="AF810" s="99">
        <f>SUMIFS(通讯通路门店!$BI:$BI,通讯通路门店!$S:$S,$G810)</f>
        <v>0</v>
      </c>
      <c r="AG810" s="99">
        <f>SUMIFS(通讯通路门店!$BH:$BH,通讯通路门店!$S:$S,$G810)</f>
        <v>0</v>
      </c>
      <c r="AH810" s="99">
        <f t="shared" si="61"/>
        <v>0</v>
      </c>
      <c r="AI810" s="99">
        <f>SUMIFS(通讯通路门店!$BB:$BB,通讯通路门店!$S:$S,$G810)</f>
        <v>0</v>
      </c>
      <c r="AJ810" s="99">
        <f>SUMIFS(通讯通路门店!$BE:$BE,通讯通路门店!$S:$S,$G810)</f>
        <v>0</v>
      </c>
      <c r="AK810" s="99">
        <f>SUMIFS(通讯通路门店!$BG:$BG,通讯通路门店!$S:$S,$G810)</f>
        <v>0</v>
      </c>
      <c r="AL810" s="99">
        <f>SUMIFS(通讯通路门店!$BC:$BC,通讯通路门店!$S:$S,$G810)</f>
        <v>0</v>
      </c>
      <c r="AM810" s="99">
        <f>SUMIFS(通讯通路门店!$BD:$BD,通讯通路门店!$S:$S,$G810)</f>
        <v>0</v>
      </c>
      <c r="AN810" s="99">
        <f>SUMIFS(通讯通路门店!$BF:$BF,通讯通路门店!$S:$S,$G810)</f>
        <v>0</v>
      </c>
      <c r="AO810" s="99">
        <f t="shared" si="62"/>
        <v>0</v>
      </c>
      <c r="AP810" s="99">
        <f>SUMIFS(通讯通路门店!$K:$K,通讯通路门店!$S:$S,$G810)</f>
        <v>0</v>
      </c>
      <c r="AQ810" s="83"/>
      <c r="AR810" s="99">
        <f>SUMIFS(通讯通路门店!$T:$T,通讯通路门店!$S:$S,$G810)</f>
        <v>0</v>
      </c>
      <c r="AS810" s="99">
        <f>SUMIFS(通讯通路门店!$U:$U,通讯通路门店!$S:$S,$G810)</f>
        <v>0</v>
      </c>
      <c r="AT810" s="99">
        <f>SUMIFS(通讯通路门店!$V:$V,通讯通路门店!$S:$S,$G810)</f>
        <v>0</v>
      </c>
      <c r="AU810" s="99">
        <f>SUMIFS(通讯通路门店!$W:$W,通讯通路门店!$S:$S,$G810)</f>
        <v>0</v>
      </c>
      <c r="AV810" s="99">
        <f>SUMIFS(通讯通路门店!$Z:$Z,通讯通路门店!$S:$S,$G810)</f>
        <v>0</v>
      </c>
      <c r="AW810" s="99">
        <f>SUMIFS(通讯通路门店!$AB:$AB,通讯通路门店!$S:$S,$G810)</f>
        <v>0</v>
      </c>
      <c r="AX810" s="99">
        <f>SUMIFS(通讯通路门店!$X:$X,通讯通路门店!$S:$S,$G810)</f>
        <v>0</v>
      </c>
      <c r="AY810" s="99">
        <f>SUMIFS(通讯通路门店!$Y:$Y,通讯通路门店!$S:$S,$G810)</f>
        <v>0</v>
      </c>
      <c r="AZ810" s="99">
        <f>SUMIFS(通讯通路门店!$AA:$AA,通讯通路门店!$S:$S,$G810)</f>
        <v>0</v>
      </c>
      <c r="BA810" s="99">
        <f t="shared" si="63"/>
        <v>0</v>
      </c>
      <c r="BB810" s="99">
        <f t="shared" si="64"/>
        <v>0</v>
      </c>
      <c r="BC810" s="99">
        <f>SUMIFS(通讯通路门店!$W:$W,通讯通路门店!$S:$S,$G810,通讯通路门店!$J:$J,"荣耀体验店")+SUMIFS(通讯通路门店!$W:$W,通讯通路门店!$S:$S,$G810,通讯通路门店!$J:$J,"荣耀授权专卖店")</f>
        <v>0</v>
      </c>
      <c r="BD810" s="99">
        <f>SUMIFS(通讯通路门店!$Z:$Z,通讯通路门店!$S:$S,$G810,通讯通路门店!$J:$J,"VIVO体验店")</f>
        <v>0</v>
      </c>
      <c r="BE810" s="99">
        <f>SUMIFS(通讯通路门店!$AB:$AB,通讯通路门店!$S:$S,$G810,通讯通路门店!$J:$J,"OPPO体验店")</f>
        <v>0</v>
      </c>
      <c r="BF810" s="99">
        <f>SUMIFS(通讯通路门店!$X:$X,通讯通路门店!$S:$S,$G810,通讯通路门店!$J:$J,"华为授权体验店")+SUMIFS(通讯通路门店!$AA:$AA,通讯通路门店!$S:$S,$G810,通讯通路门店!$J:$J,"华为堡垒店")</f>
        <v>0</v>
      </c>
      <c r="BG810" s="99">
        <f>SUMIFS(通讯通路门店!$Y:$Y,通讯通路门店!$S:$S,$G810,通讯通路门店!$J:$J,"小米体验店")</f>
        <v>0</v>
      </c>
      <c r="BH810" s="99">
        <f>SUMIFS(通讯通路门店!$AA:$AA,通讯通路门店!$S:$S,$G810,通讯通路门店!$J:$J,"苹果体验店")</f>
        <v>0</v>
      </c>
      <c r="BI810" s="99">
        <f>SUMIFS(通讯通路门店!$K:$K,通讯通路门店!$S:$S,$G810,通讯通路门店!$J:$J,"其他品牌专卖店")</f>
        <v>0</v>
      </c>
      <c r="BJ810" s="99">
        <f>SUMIFS(通讯通路门店!$AC:$AC,通讯通路门店!$S:$S,$G810)</f>
        <v>0</v>
      </c>
      <c r="BK810" s="99">
        <f>SUMIFS(通讯通路门店!$AD:$AD,通讯通路门店!$S:$S,$G810)</f>
        <v>0</v>
      </c>
      <c r="BL810" s="99">
        <f>SUMIFS(通讯通路门店!$AE:$AE,通讯通路门店!$S:$S,$G810)</f>
        <v>0</v>
      </c>
      <c r="BM810" s="99">
        <f>SUMIFS(通讯通路门店!$AF:$AF,通讯通路门店!$S:$S,$G810)</f>
        <v>0</v>
      </c>
      <c r="BN810" s="99">
        <f>SUMIFS(通讯通路门店!$AG:$AG,通讯通路门店!$S:$S,$G810)</f>
        <v>0</v>
      </c>
      <c r="BO810" s="99">
        <f>SUMIFS(通讯通路门店!$AH:$AH,通讯通路门店!$S:$S,$G810)</f>
        <v>0</v>
      </c>
      <c r="BP810" s="99">
        <f>SUMIFS(通讯通路门店!$AI:$AI,通讯通路门店!$S:$S,$G810)</f>
        <v>0</v>
      </c>
      <c r="BQ810" s="83"/>
    </row>
    <row r="811" spans="1:69">
      <c r="A811" s="99" t="str">
        <f>IFERROR(_xlfn.XLOOKUP($G811,通讯通路门店!$S$4:$S$993933,通讯通路门店!$A$4:$A$993933,0,0),"")</f>
        <v/>
      </c>
      <c r="B811" s="99" t="str">
        <f>IFERROR(_xlfn.XLOOKUP($G811,通讯通路门店!$S$4:$S$993933,通讯通路门店!$B$4:$B$993933,0,0),"")</f>
        <v/>
      </c>
      <c r="C811" s="99" t="str">
        <f>IFERROR(_xlfn.XLOOKUP($G811,通讯通路门店!$S$4:$S$993933,通讯通路门店!$C$4:$C$993933,0,0),"")</f>
        <v/>
      </c>
      <c r="D811" s="99" t="str">
        <f>IFERROR(_xlfn.XLOOKUP($G811,通讯通路门店!$S$4:$S$993933,通讯通路门店!$D$4:$D$993933,0,0),"")</f>
        <v/>
      </c>
      <c r="E811" s="83"/>
      <c r="F811" s="83"/>
      <c r="G811" s="101" t="e">
        <v>#N/A</v>
      </c>
      <c r="H811" s="102" t="str">
        <f>IFERROR(_xlfn.XLOOKUP($G811,通讯通路门店!$S$4:$S$993933,通讯通路门店!$R$4:$R$993933,0,0),"")</f>
        <v/>
      </c>
      <c r="I811" s="83"/>
      <c r="J811" s="83"/>
      <c r="K811" s="83"/>
      <c r="L811" s="83"/>
      <c r="M811" s="83"/>
      <c r="N811" s="83"/>
      <c r="O811" s="83"/>
      <c r="P811" s="83"/>
      <c r="Q811" s="83"/>
      <c r="R811" s="83"/>
      <c r="S811" s="83"/>
      <c r="T811" s="83"/>
      <c r="U811" s="99">
        <f>COUNTIF(通讯通路门店!$S:$S,$G811)</f>
        <v>0</v>
      </c>
      <c r="V811" s="99">
        <f>COUNTIFS(通讯通路门店!$S:$S,$G811,通讯通路门店!$J:$J,"综合卖场")</f>
        <v>0</v>
      </c>
      <c r="W811" s="99">
        <f>SUMIFS(通讯通路门店!$AJ:$AJ,通讯通路门店!$S:$S,通讯客户沙盘!$G811)</f>
        <v>0</v>
      </c>
      <c r="X811" s="99">
        <f t="shared" si="60"/>
        <v>0</v>
      </c>
      <c r="Y811" s="99">
        <f>COUNTIFS(通讯通路门店!$S:$S,$G811,通讯通路门店!$J:$J,"荣耀体验店")+COUNTIFS(通讯通路门店!$S:$S,$G811,通讯通路门店!$J:$J,"荣耀授权专卖店")</f>
        <v>0</v>
      </c>
      <c r="Z811" s="99">
        <f>COUNTIFS(通讯通路门店!$S:$S,$G811,通讯通路门店!$J:$J,"VIVO体验店")</f>
        <v>0</v>
      </c>
      <c r="AA811" s="99">
        <f>COUNTIFS(通讯通路门店!$S:$S,$G811,通讯通路门店!$J:$J,"OPPO体验店")</f>
        <v>0</v>
      </c>
      <c r="AB811" s="99">
        <f>COUNTIFS(通讯通路门店!$S:$S,$G811,通讯通路门店!$J:$J,"华为授权体验店")+COUNTIFS(通讯通路门店!$S:$S,$G811,通讯通路门店!$J:$J,"华为堡垒店")</f>
        <v>0</v>
      </c>
      <c r="AC811" s="99">
        <f>COUNTIFS(通讯通路门店!$S:$S,$G811,通讯通路门店!$J:$J,"小米体验店")</f>
        <v>0</v>
      </c>
      <c r="AD811" s="99">
        <f>COUNTIFS(通讯通路门店!$S:$S,$G811,通讯通路门店!$J:$J,"苹果体验店")</f>
        <v>0</v>
      </c>
      <c r="AE811" s="99">
        <f>COUNTIFS(通讯通路门店!$S:$S,$G811,通讯通路门店!$J:$J,"其他品牌专卖店")</f>
        <v>0</v>
      </c>
      <c r="AF811" s="99">
        <f>SUMIFS(通讯通路门店!$BI:$BI,通讯通路门店!$S:$S,$G811)</f>
        <v>0</v>
      </c>
      <c r="AG811" s="99">
        <f>SUMIFS(通讯通路门店!$BH:$BH,通讯通路门店!$S:$S,$G811)</f>
        <v>0</v>
      </c>
      <c r="AH811" s="99">
        <f t="shared" si="61"/>
        <v>0</v>
      </c>
      <c r="AI811" s="99">
        <f>SUMIFS(通讯通路门店!$BB:$BB,通讯通路门店!$S:$S,$G811)</f>
        <v>0</v>
      </c>
      <c r="AJ811" s="99">
        <f>SUMIFS(通讯通路门店!$BE:$BE,通讯通路门店!$S:$S,$G811)</f>
        <v>0</v>
      </c>
      <c r="AK811" s="99">
        <f>SUMIFS(通讯通路门店!$BG:$BG,通讯通路门店!$S:$S,$G811)</f>
        <v>0</v>
      </c>
      <c r="AL811" s="99">
        <f>SUMIFS(通讯通路门店!$BC:$BC,通讯通路门店!$S:$S,$G811)</f>
        <v>0</v>
      </c>
      <c r="AM811" s="99">
        <f>SUMIFS(通讯通路门店!$BD:$BD,通讯通路门店!$S:$S,$G811)</f>
        <v>0</v>
      </c>
      <c r="AN811" s="99">
        <f>SUMIFS(通讯通路门店!$BF:$BF,通讯通路门店!$S:$S,$G811)</f>
        <v>0</v>
      </c>
      <c r="AO811" s="99">
        <f t="shared" si="62"/>
        <v>0</v>
      </c>
      <c r="AP811" s="99">
        <f>SUMIFS(通讯通路门店!$K:$K,通讯通路门店!$S:$S,$G811)</f>
        <v>0</v>
      </c>
      <c r="AQ811" s="83"/>
      <c r="AR811" s="99">
        <f>SUMIFS(通讯通路门店!$T:$T,通讯通路门店!$S:$S,$G811)</f>
        <v>0</v>
      </c>
      <c r="AS811" s="99">
        <f>SUMIFS(通讯通路门店!$U:$U,通讯通路门店!$S:$S,$G811)</f>
        <v>0</v>
      </c>
      <c r="AT811" s="99">
        <f>SUMIFS(通讯通路门店!$V:$V,通讯通路门店!$S:$S,$G811)</f>
        <v>0</v>
      </c>
      <c r="AU811" s="99">
        <f>SUMIFS(通讯通路门店!$W:$W,通讯通路门店!$S:$S,$G811)</f>
        <v>0</v>
      </c>
      <c r="AV811" s="99">
        <f>SUMIFS(通讯通路门店!$Z:$Z,通讯通路门店!$S:$S,$G811)</f>
        <v>0</v>
      </c>
      <c r="AW811" s="99">
        <f>SUMIFS(通讯通路门店!$AB:$AB,通讯通路门店!$S:$S,$G811)</f>
        <v>0</v>
      </c>
      <c r="AX811" s="99">
        <f>SUMIFS(通讯通路门店!$X:$X,通讯通路门店!$S:$S,$G811)</f>
        <v>0</v>
      </c>
      <c r="AY811" s="99">
        <f>SUMIFS(通讯通路门店!$Y:$Y,通讯通路门店!$S:$S,$G811)</f>
        <v>0</v>
      </c>
      <c r="AZ811" s="99">
        <f>SUMIFS(通讯通路门店!$AA:$AA,通讯通路门店!$S:$S,$G811)</f>
        <v>0</v>
      </c>
      <c r="BA811" s="99">
        <f t="shared" si="63"/>
        <v>0</v>
      </c>
      <c r="BB811" s="99">
        <f t="shared" si="64"/>
        <v>0</v>
      </c>
      <c r="BC811" s="99">
        <f>SUMIFS(通讯通路门店!$W:$W,通讯通路门店!$S:$S,$G811,通讯通路门店!$J:$J,"荣耀体验店")+SUMIFS(通讯通路门店!$W:$W,通讯通路门店!$S:$S,$G811,通讯通路门店!$J:$J,"荣耀授权专卖店")</f>
        <v>0</v>
      </c>
      <c r="BD811" s="99">
        <f>SUMIFS(通讯通路门店!$Z:$Z,通讯通路门店!$S:$S,$G811,通讯通路门店!$J:$J,"VIVO体验店")</f>
        <v>0</v>
      </c>
      <c r="BE811" s="99">
        <f>SUMIFS(通讯通路门店!$AB:$AB,通讯通路门店!$S:$S,$G811,通讯通路门店!$J:$J,"OPPO体验店")</f>
        <v>0</v>
      </c>
      <c r="BF811" s="99">
        <f>SUMIFS(通讯通路门店!$X:$X,通讯通路门店!$S:$S,$G811,通讯通路门店!$J:$J,"华为授权体验店")+SUMIFS(通讯通路门店!$AA:$AA,通讯通路门店!$S:$S,$G811,通讯通路门店!$J:$J,"华为堡垒店")</f>
        <v>0</v>
      </c>
      <c r="BG811" s="99">
        <f>SUMIFS(通讯通路门店!$Y:$Y,通讯通路门店!$S:$S,$G811,通讯通路门店!$J:$J,"小米体验店")</f>
        <v>0</v>
      </c>
      <c r="BH811" s="99">
        <f>SUMIFS(通讯通路门店!$AA:$AA,通讯通路门店!$S:$S,$G811,通讯通路门店!$J:$J,"苹果体验店")</f>
        <v>0</v>
      </c>
      <c r="BI811" s="99">
        <f>SUMIFS(通讯通路门店!$K:$K,通讯通路门店!$S:$S,$G811,通讯通路门店!$J:$J,"其他品牌专卖店")</f>
        <v>0</v>
      </c>
      <c r="BJ811" s="99">
        <f>SUMIFS(通讯通路门店!$AC:$AC,通讯通路门店!$S:$S,$G811)</f>
        <v>0</v>
      </c>
      <c r="BK811" s="99">
        <f>SUMIFS(通讯通路门店!$AD:$AD,通讯通路门店!$S:$S,$G811)</f>
        <v>0</v>
      </c>
      <c r="BL811" s="99">
        <f>SUMIFS(通讯通路门店!$AE:$AE,通讯通路门店!$S:$S,$G811)</f>
        <v>0</v>
      </c>
      <c r="BM811" s="99">
        <f>SUMIFS(通讯通路门店!$AF:$AF,通讯通路门店!$S:$S,$G811)</f>
        <v>0</v>
      </c>
      <c r="BN811" s="99">
        <f>SUMIFS(通讯通路门店!$AG:$AG,通讯通路门店!$S:$S,$G811)</f>
        <v>0</v>
      </c>
      <c r="BO811" s="99">
        <f>SUMIFS(通讯通路门店!$AH:$AH,通讯通路门店!$S:$S,$G811)</f>
        <v>0</v>
      </c>
      <c r="BP811" s="99">
        <f>SUMIFS(通讯通路门店!$AI:$AI,通讯通路门店!$S:$S,$G811)</f>
        <v>0</v>
      </c>
      <c r="BQ811" s="83"/>
    </row>
    <row r="812" spans="1:69">
      <c r="A812" s="99" t="str">
        <f>IFERROR(_xlfn.XLOOKUP($G812,通讯通路门店!$S$4:$S$993933,通讯通路门店!$A$4:$A$993933,0,0),"")</f>
        <v/>
      </c>
      <c r="B812" s="99" t="str">
        <f>IFERROR(_xlfn.XLOOKUP($G812,通讯通路门店!$S$4:$S$993933,通讯通路门店!$B$4:$B$993933,0,0),"")</f>
        <v/>
      </c>
      <c r="C812" s="99" t="str">
        <f>IFERROR(_xlfn.XLOOKUP($G812,通讯通路门店!$S$4:$S$993933,通讯通路门店!$C$4:$C$993933,0,0),"")</f>
        <v/>
      </c>
      <c r="D812" s="99" t="str">
        <f>IFERROR(_xlfn.XLOOKUP($G812,通讯通路门店!$S$4:$S$993933,通讯通路门店!$D$4:$D$993933,0,0),"")</f>
        <v/>
      </c>
      <c r="E812" s="83"/>
      <c r="F812" s="83"/>
      <c r="G812" s="101" t="e">
        <v>#N/A</v>
      </c>
      <c r="H812" s="102" t="str">
        <f>IFERROR(_xlfn.XLOOKUP($G812,通讯通路门店!$S$4:$S$993933,通讯通路门店!$R$4:$R$993933,0,0),"")</f>
        <v/>
      </c>
      <c r="I812" s="83"/>
      <c r="J812" s="83"/>
      <c r="K812" s="83"/>
      <c r="L812" s="83"/>
      <c r="M812" s="83"/>
      <c r="N812" s="83"/>
      <c r="O812" s="83"/>
      <c r="P812" s="83"/>
      <c r="Q812" s="83"/>
      <c r="R812" s="83"/>
      <c r="S812" s="83"/>
      <c r="T812" s="83"/>
      <c r="U812" s="99">
        <f>COUNTIF(通讯通路门店!$S:$S,$G812)</f>
        <v>0</v>
      </c>
      <c r="V812" s="99">
        <f>COUNTIFS(通讯通路门店!$S:$S,$G812,通讯通路门店!$J:$J,"综合卖场")</f>
        <v>0</v>
      </c>
      <c r="W812" s="99">
        <f>SUMIFS(通讯通路门店!$AJ:$AJ,通讯通路门店!$S:$S,通讯客户沙盘!$G812)</f>
        <v>0</v>
      </c>
      <c r="X812" s="99">
        <f t="shared" si="60"/>
        <v>0</v>
      </c>
      <c r="Y812" s="99">
        <f>COUNTIFS(通讯通路门店!$S:$S,$G812,通讯通路门店!$J:$J,"荣耀体验店")+COUNTIFS(通讯通路门店!$S:$S,$G812,通讯通路门店!$J:$J,"荣耀授权专卖店")</f>
        <v>0</v>
      </c>
      <c r="Z812" s="99">
        <f>COUNTIFS(通讯通路门店!$S:$S,$G812,通讯通路门店!$J:$J,"VIVO体验店")</f>
        <v>0</v>
      </c>
      <c r="AA812" s="99">
        <f>COUNTIFS(通讯通路门店!$S:$S,$G812,通讯通路门店!$J:$J,"OPPO体验店")</f>
        <v>0</v>
      </c>
      <c r="AB812" s="99">
        <f>COUNTIFS(通讯通路门店!$S:$S,$G812,通讯通路门店!$J:$J,"华为授权体验店")+COUNTIFS(通讯通路门店!$S:$S,$G812,通讯通路门店!$J:$J,"华为堡垒店")</f>
        <v>0</v>
      </c>
      <c r="AC812" s="99">
        <f>COUNTIFS(通讯通路门店!$S:$S,$G812,通讯通路门店!$J:$J,"小米体验店")</f>
        <v>0</v>
      </c>
      <c r="AD812" s="99">
        <f>COUNTIFS(通讯通路门店!$S:$S,$G812,通讯通路门店!$J:$J,"苹果体验店")</f>
        <v>0</v>
      </c>
      <c r="AE812" s="99">
        <f>COUNTIFS(通讯通路门店!$S:$S,$G812,通讯通路门店!$J:$J,"其他品牌专卖店")</f>
        <v>0</v>
      </c>
      <c r="AF812" s="99">
        <f>SUMIFS(通讯通路门店!$BI:$BI,通讯通路门店!$S:$S,$G812)</f>
        <v>0</v>
      </c>
      <c r="AG812" s="99">
        <f>SUMIFS(通讯通路门店!$BH:$BH,通讯通路门店!$S:$S,$G812)</f>
        <v>0</v>
      </c>
      <c r="AH812" s="99">
        <f t="shared" si="61"/>
        <v>0</v>
      </c>
      <c r="AI812" s="99">
        <f>SUMIFS(通讯通路门店!$BB:$BB,通讯通路门店!$S:$S,$G812)</f>
        <v>0</v>
      </c>
      <c r="AJ812" s="99">
        <f>SUMIFS(通讯通路门店!$BE:$BE,通讯通路门店!$S:$S,$G812)</f>
        <v>0</v>
      </c>
      <c r="AK812" s="99">
        <f>SUMIFS(通讯通路门店!$BG:$BG,通讯通路门店!$S:$S,$G812)</f>
        <v>0</v>
      </c>
      <c r="AL812" s="99">
        <f>SUMIFS(通讯通路门店!$BC:$BC,通讯通路门店!$S:$S,$G812)</f>
        <v>0</v>
      </c>
      <c r="AM812" s="99">
        <f>SUMIFS(通讯通路门店!$BD:$BD,通讯通路门店!$S:$S,$G812)</f>
        <v>0</v>
      </c>
      <c r="AN812" s="99">
        <f>SUMIFS(通讯通路门店!$BF:$BF,通讯通路门店!$S:$S,$G812)</f>
        <v>0</v>
      </c>
      <c r="AO812" s="99">
        <f t="shared" si="62"/>
        <v>0</v>
      </c>
      <c r="AP812" s="99">
        <f>SUMIFS(通讯通路门店!$K:$K,通讯通路门店!$S:$S,$G812)</f>
        <v>0</v>
      </c>
      <c r="AQ812" s="83"/>
      <c r="AR812" s="99">
        <f>SUMIFS(通讯通路门店!$T:$T,通讯通路门店!$S:$S,$G812)</f>
        <v>0</v>
      </c>
      <c r="AS812" s="99">
        <f>SUMIFS(通讯通路门店!$U:$U,通讯通路门店!$S:$S,$G812)</f>
        <v>0</v>
      </c>
      <c r="AT812" s="99">
        <f>SUMIFS(通讯通路门店!$V:$V,通讯通路门店!$S:$S,$G812)</f>
        <v>0</v>
      </c>
      <c r="AU812" s="99">
        <f>SUMIFS(通讯通路门店!$W:$W,通讯通路门店!$S:$S,$G812)</f>
        <v>0</v>
      </c>
      <c r="AV812" s="99">
        <f>SUMIFS(通讯通路门店!$Z:$Z,通讯通路门店!$S:$S,$G812)</f>
        <v>0</v>
      </c>
      <c r="AW812" s="99">
        <f>SUMIFS(通讯通路门店!$AB:$AB,通讯通路门店!$S:$S,$G812)</f>
        <v>0</v>
      </c>
      <c r="AX812" s="99">
        <f>SUMIFS(通讯通路门店!$X:$X,通讯通路门店!$S:$S,$G812)</f>
        <v>0</v>
      </c>
      <c r="AY812" s="99">
        <f>SUMIFS(通讯通路门店!$Y:$Y,通讯通路门店!$S:$S,$G812)</f>
        <v>0</v>
      </c>
      <c r="AZ812" s="99">
        <f>SUMIFS(通讯通路门店!$AA:$AA,通讯通路门店!$S:$S,$G812)</f>
        <v>0</v>
      </c>
      <c r="BA812" s="99">
        <f t="shared" si="63"/>
        <v>0</v>
      </c>
      <c r="BB812" s="99">
        <f t="shared" si="64"/>
        <v>0</v>
      </c>
      <c r="BC812" s="99">
        <f>SUMIFS(通讯通路门店!$W:$W,通讯通路门店!$S:$S,$G812,通讯通路门店!$J:$J,"荣耀体验店")+SUMIFS(通讯通路门店!$W:$W,通讯通路门店!$S:$S,$G812,通讯通路门店!$J:$J,"荣耀授权专卖店")</f>
        <v>0</v>
      </c>
      <c r="BD812" s="99">
        <f>SUMIFS(通讯通路门店!$Z:$Z,通讯通路门店!$S:$S,$G812,通讯通路门店!$J:$J,"VIVO体验店")</f>
        <v>0</v>
      </c>
      <c r="BE812" s="99">
        <f>SUMIFS(通讯通路门店!$AB:$AB,通讯通路门店!$S:$S,$G812,通讯通路门店!$J:$J,"OPPO体验店")</f>
        <v>0</v>
      </c>
      <c r="BF812" s="99">
        <f>SUMIFS(通讯通路门店!$X:$X,通讯通路门店!$S:$S,$G812,通讯通路门店!$J:$J,"华为授权体验店")+SUMIFS(通讯通路门店!$AA:$AA,通讯通路门店!$S:$S,$G812,通讯通路门店!$J:$J,"华为堡垒店")</f>
        <v>0</v>
      </c>
      <c r="BG812" s="99">
        <f>SUMIFS(通讯通路门店!$Y:$Y,通讯通路门店!$S:$S,$G812,通讯通路门店!$J:$J,"小米体验店")</f>
        <v>0</v>
      </c>
      <c r="BH812" s="99">
        <f>SUMIFS(通讯通路门店!$AA:$AA,通讯通路门店!$S:$S,$G812,通讯通路门店!$J:$J,"苹果体验店")</f>
        <v>0</v>
      </c>
      <c r="BI812" s="99">
        <f>SUMIFS(通讯通路门店!$K:$K,通讯通路门店!$S:$S,$G812,通讯通路门店!$J:$J,"其他品牌专卖店")</f>
        <v>0</v>
      </c>
      <c r="BJ812" s="99">
        <f>SUMIFS(通讯通路门店!$AC:$AC,通讯通路门店!$S:$S,$G812)</f>
        <v>0</v>
      </c>
      <c r="BK812" s="99">
        <f>SUMIFS(通讯通路门店!$AD:$AD,通讯通路门店!$S:$S,$G812)</f>
        <v>0</v>
      </c>
      <c r="BL812" s="99">
        <f>SUMIFS(通讯通路门店!$AE:$AE,通讯通路门店!$S:$S,$G812)</f>
        <v>0</v>
      </c>
      <c r="BM812" s="99">
        <f>SUMIFS(通讯通路门店!$AF:$AF,通讯通路门店!$S:$S,$G812)</f>
        <v>0</v>
      </c>
      <c r="BN812" s="99">
        <f>SUMIFS(通讯通路门店!$AG:$AG,通讯通路门店!$S:$S,$G812)</f>
        <v>0</v>
      </c>
      <c r="BO812" s="99">
        <f>SUMIFS(通讯通路门店!$AH:$AH,通讯通路门店!$S:$S,$G812)</f>
        <v>0</v>
      </c>
      <c r="BP812" s="99">
        <f>SUMIFS(通讯通路门店!$AI:$AI,通讯通路门店!$S:$S,$G812)</f>
        <v>0</v>
      </c>
      <c r="BQ812" s="83"/>
    </row>
    <row r="813" spans="1:69">
      <c r="A813" s="99" t="str">
        <f>IFERROR(_xlfn.XLOOKUP($G813,通讯通路门店!$S$4:$S$993933,通讯通路门店!$A$4:$A$993933,0,0),"")</f>
        <v/>
      </c>
      <c r="B813" s="99" t="str">
        <f>IFERROR(_xlfn.XLOOKUP($G813,通讯通路门店!$S$4:$S$993933,通讯通路门店!$B$4:$B$993933,0,0),"")</f>
        <v/>
      </c>
      <c r="C813" s="99" t="str">
        <f>IFERROR(_xlfn.XLOOKUP($G813,通讯通路门店!$S$4:$S$993933,通讯通路门店!$C$4:$C$993933,0,0),"")</f>
        <v/>
      </c>
      <c r="D813" s="99" t="str">
        <f>IFERROR(_xlfn.XLOOKUP($G813,通讯通路门店!$S$4:$S$993933,通讯通路门店!$D$4:$D$993933,0,0),"")</f>
        <v/>
      </c>
      <c r="E813" s="83"/>
      <c r="F813" s="83"/>
      <c r="G813" s="101" t="e">
        <v>#N/A</v>
      </c>
      <c r="H813" s="102" t="str">
        <f>IFERROR(_xlfn.XLOOKUP($G813,通讯通路门店!$S$4:$S$993933,通讯通路门店!$R$4:$R$993933,0,0),"")</f>
        <v/>
      </c>
      <c r="I813" s="83"/>
      <c r="J813" s="83"/>
      <c r="K813" s="83"/>
      <c r="L813" s="83"/>
      <c r="M813" s="83"/>
      <c r="N813" s="83"/>
      <c r="O813" s="83"/>
      <c r="P813" s="83"/>
      <c r="Q813" s="83"/>
      <c r="R813" s="83"/>
      <c r="S813" s="83"/>
      <c r="T813" s="83"/>
      <c r="U813" s="99">
        <f>COUNTIF(通讯通路门店!$S:$S,$G813)</f>
        <v>0</v>
      </c>
      <c r="V813" s="99">
        <f>COUNTIFS(通讯通路门店!$S:$S,$G813,通讯通路门店!$J:$J,"综合卖场")</f>
        <v>0</v>
      </c>
      <c r="W813" s="99">
        <f>SUMIFS(通讯通路门店!$AJ:$AJ,通讯通路门店!$S:$S,通讯客户沙盘!$G813)</f>
        <v>0</v>
      </c>
      <c r="X813" s="99">
        <f t="shared" si="60"/>
        <v>0</v>
      </c>
      <c r="Y813" s="99">
        <f>COUNTIFS(通讯通路门店!$S:$S,$G813,通讯通路门店!$J:$J,"荣耀体验店")+COUNTIFS(通讯通路门店!$S:$S,$G813,通讯通路门店!$J:$J,"荣耀授权专卖店")</f>
        <v>0</v>
      </c>
      <c r="Z813" s="99">
        <f>COUNTIFS(通讯通路门店!$S:$S,$G813,通讯通路门店!$J:$J,"VIVO体验店")</f>
        <v>0</v>
      </c>
      <c r="AA813" s="99">
        <f>COUNTIFS(通讯通路门店!$S:$S,$G813,通讯通路门店!$J:$J,"OPPO体验店")</f>
        <v>0</v>
      </c>
      <c r="AB813" s="99">
        <f>COUNTIFS(通讯通路门店!$S:$S,$G813,通讯通路门店!$J:$J,"华为授权体验店")+COUNTIFS(通讯通路门店!$S:$S,$G813,通讯通路门店!$J:$J,"华为堡垒店")</f>
        <v>0</v>
      </c>
      <c r="AC813" s="99">
        <f>COUNTIFS(通讯通路门店!$S:$S,$G813,通讯通路门店!$J:$J,"小米体验店")</f>
        <v>0</v>
      </c>
      <c r="AD813" s="99">
        <f>COUNTIFS(通讯通路门店!$S:$S,$G813,通讯通路门店!$J:$J,"苹果体验店")</f>
        <v>0</v>
      </c>
      <c r="AE813" s="99">
        <f>COUNTIFS(通讯通路门店!$S:$S,$G813,通讯通路门店!$J:$J,"其他品牌专卖店")</f>
        <v>0</v>
      </c>
      <c r="AF813" s="99">
        <f>SUMIFS(通讯通路门店!$BI:$BI,通讯通路门店!$S:$S,$G813)</f>
        <v>0</v>
      </c>
      <c r="AG813" s="99">
        <f>SUMIFS(通讯通路门店!$BH:$BH,通讯通路门店!$S:$S,$G813)</f>
        <v>0</v>
      </c>
      <c r="AH813" s="99">
        <f t="shared" si="61"/>
        <v>0</v>
      </c>
      <c r="AI813" s="99">
        <f>SUMIFS(通讯通路门店!$BB:$BB,通讯通路门店!$S:$S,$G813)</f>
        <v>0</v>
      </c>
      <c r="AJ813" s="99">
        <f>SUMIFS(通讯通路门店!$BE:$BE,通讯通路门店!$S:$S,$G813)</f>
        <v>0</v>
      </c>
      <c r="AK813" s="99">
        <f>SUMIFS(通讯通路门店!$BG:$BG,通讯通路门店!$S:$S,$G813)</f>
        <v>0</v>
      </c>
      <c r="AL813" s="99">
        <f>SUMIFS(通讯通路门店!$BC:$BC,通讯通路门店!$S:$S,$G813)</f>
        <v>0</v>
      </c>
      <c r="AM813" s="99">
        <f>SUMIFS(通讯通路门店!$BD:$BD,通讯通路门店!$S:$S,$G813)</f>
        <v>0</v>
      </c>
      <c r="AN813" s="99">
        <f>SUMIFS(通讯通路门店!$BF:$BF,通讯通路门店!$S:$S,$G813)</f>
        <v>0</v>
      </c>
      <c r="AO813" s="99">
        <f t="shared" si="62"/>
        <v>0</v>
      </c>
      <c r="AP813" s="99">
        <f>SUMIFS(通讯通路门店!$K:$K,通讯通路门店!$S:$S,$G813)</f>
        <v>0</v>
      </c>
      <c r="AQ813" s="83"/>
      <c r="AR813" s="99">
        <f>SUMIFS(通讯通路门店!$T:$T,通讯通路门店!$S:$S,$G813)</f>
        <v>0</v>
      </c>
      <c r="AS813" s="99">
        <f>SUMIFS(通讯通路门店!$U:$U,通讯通路门店!$S:$S,$G813)</f>
        <v>0</v>
      </c>
      <c r="AT813" s="99">
        <f>SUMIFS(通讯通路门店!$V:$V,通讯通路门店!$S:$S,$G813)</f>
        <v>0</v>
      </c>
      <c r="AU813" s="99">
        <f>SUMIFS(通讯通路门店!$W:$W,通讯通路门店!$S:$S,$G813)</f>
        <v>0</v>
      </c>
      <c r="AV813" s="99">
        <f>SUMIFS(通讯通路门店!$Z:$Z,通讯通路门店!$S:$S,$G813)</f>
        <v>0</v>
      </c>
      <c r="AW813" s="99">
        <f>SUMIFS(通讯通路门店!$AB:$AB,通讯通路门店!$S:$S,$G813)</f>
        <v>0</v>
      </c>
      <c r="AX813" s="99">
        <f>SUMIFS(通讯通路门店!$X:$X,通讯通路门店!$S:$S,$G813)</f>
        <v>0</v>
      </c>
      <c r="AY813" s="99">
        <f>SUMIFS(通讯通路门店!$Y:$Y,通讯通路门店!$S:$S,$G813)</f>
        <v>0</v>
      </c>
      <c r="AZ813" s="99">
        <f>SUMIFS(通讯通路门店!$AA:$AA,通讯通路门店!$S:$S,$G813)</f>
        <v>0</v>
      </c>
      <c r="BA813" s="99">
        <f t="shared" si="63"/>
        <v>0</v>
      </c>
      <c r="BB813" s="99">
        <f t="shared" si="64"/>
        <v>0</v>
      </c>
      <c r="BC813" s="99">
        <f>SUMIFS(通讯通路门店!$W:$W,通讯通路门店!$S:$S,$G813,通讯通路门店!$J:$J,"荣耀体验店")+SUMIFS(通讯通路门店!$W:$W,通讯通路门店!$S:$S,$G813,通讯通路门店!$J:$J,"荣耀授权专卖店")</f>
        <v>0</v>
      </c>
      <c r="BD813" s="99">
        <f>SUMIFS(通讯通路门店!$Z:$Z,通讯通路门店!$S:$S,$G813,通讯通路门店!$J:$J,"VIVO体验店")</f>
        <v>0</v>
      </c>
      <c r="BE813" s="99">
        <f>SUMIFS(通讯通路门店!$AB:$AB,通讯通路门店!$S:$S,$G813,通讯通路门店!$J:$J,"OPPO体验店")</f>
        <v>0</v>
      </c>
      <c r="BF813" s="99">
        <f>SUMIFS(通讯通路门店!$X:$X,通讯通路门店!$S:$S,$G813,通讯通路门店!$J:$J,"华为授权体验店")+SUMIFS(通讯通路门店!$AA:$AA,通讯通路门店!$S:$S,$G813,通讯通路门店!$J:$J,"华为堡垒店")</f>
        <v>0</v>
      </c>
      <c r="BG813" s="99">
        <f>SUMIFS(通讯通路门店!$Y:$Y,通讯通路门店!$S:$S,$G813,通讯通路门店!$J:$J,"小米体验店")</f>
        <v>0</v>
      </c>
      <c r="BH813" s="99">
        <f>SUMIFS(通讯通路门店!$AA:$AA,通讯通路门店!$S:$S,$G813,通讯通路门店!$J:$J,"苹果体验店")</f>
        <v>0</v>
      </c>
      <c r="BI813" s="99">
        <f>SUMIFS(通讯通路门店!$K:$K,通讯通路门店!$S:$S,$G813,通讯通路门店!$J:$J,"其他品牌专卖店")</f>
        <v>0</v>
      </c>
      <c r="BJ813" s="99">
        <f>SUMIFS(通讯通路门店!$AC:$AC,通讯通路门店!$S:$S,$G813)</f>
        <v>0</v>
      </c>
      <c r="BK813" s="99">
        <f>SUMIFS(通讯通路门店!$AD:$AD,通讯通路门店!$S:$S,$G813)</f>
        <v>0</v>
      </c>
      <c r="BL813" s="99">
        <f>SUMIFS(通讯通路门店!$AE:$AE,通讯通路门店!$S:$S,$G813)</f>
        <v>0</v>
      </c>
      <c r="BM813" s="99">
        <f>SUMIFS(通讯通路门店!$AF:$AF,通讯通路门店!$S:$S,$G813)</f>
        <v>0</v>
      </c>
      <c r="BN813" s="99">
        <f>SUMIFS(通讯通路门店!$AG:$AG,通讯通路门店!$S:$S,$G813)</f>
        <v>0</v>
      </c>
      <c r="BO813" s="99">
        <f>SUMIFS(通讯通路门店!$AH:$AH,通讯通路门店!$S:$S,$G813)</f>
        <v>0</v>
      </c>
      <c r="BP813" s="99">
        <f>SUMIFS(通讯通路门店!$AI:$AI,通讯通路门店!$S:$S,$G813)</f>
        <v>0</v>
      </c>
      <c r="BQ813" s="83"/>
    </row>
    <row r="814" spans="1:69">
      <c r="A814" s="99" t="str">
        <f>IFERROR(_xlfn.XLOOKUP($G814,通讯通路门店!$S$4:$S$993933,通讯通路门店!$A$4:$A$993933,0,0),"")</f>
        <v/>
      </c>
      <c r="B814" s="99" t="str">
        <f>IFERROR(_xlfn.XLOOKUP($G814,通讯通路门店!$S$4:$S$993933,通讯通路门店!$B$4:$B$993933,0,0),"")</f>
        <v/>
      </c>
      <c r="C814" s="99" t="str">
        <f>IFERROR(_xlfn.XLOOKUP($G814,通讯通路门店!$S$4:$S$993933,通讯通路门店!$C$4:$C$993933,0,0),"")</f>
        <v/>
      </c>
      <c r="D814" s="99" t="str">
        <f>IFERROR(_xlfn.XLOOKUP($G814,通讯通路门店!$S$4:$S$993933,通讯通路门店!$D$4:$D$993933,0,0),"")</f>
        <v/>
      </c>
      <c r="E814" s="83"/>
      <c r="F814" s="83"/>
      <c r="G814" s="101" t="e">
        <v>#N/A</v>
      </c>
      <c r="H814" s="102" t="str">
        <f>IFERROR(_xlfn.XLOOKUP($G814,通讯通路门店!$S$4:$S$993933,通讯通路门店!$R$4:$R$993933,0,0),"")</f>
        <v/>
      </c>
      <c r="I814" s="83"/>
      <c r="J814" s="83"/>
      <c r="K814" s="83"/>
      <c r="L814" s="83"/>
      <c r="M814" s="83"/>
      <c r="N814" s="83"/>
      <c r="O814" s="83"/>
      <c r="P814" s="83"/>
      <c r="Q814" s="83"/>
      <c r="R814" s="83"/>
      <c r="S814" s="83"/>
      <c r="T814" s="83"/>
      <c r="U814" s="99">
        <f>COUNTIF(通讯通路门店!$S:$S,$G814)</f>
        <v>0</v>
      </c>
      <c r="V814" s="99">
        <f>COUNTIFS(通讯通路门店!$S:$S,$G814,通讯通路门店!$J:$J,"综合卖场")</f>
        <v>0</v>
      </c>
      <c r="W814" s="99">
        <f>SUMIFS(通讯通路门店!$AJ:$AJ,通讯通路门店!$S:$S,通讯客户沙盘!$G814)</f>
        <v>0</v>
      </c>
      <c r="X814" s="99">
        <f t="shared" si="60"/>
        <v>0</v>
      </c>
      <c r="Y814" s="99">
        <f>COUNTIFS(通讯通路门店!$S:$S,$G814,通讯通路门店!$J:$J,"荣耀体验店")+COUNTIFS(通讯通路门店!$S:$S,$G814,通讯通路门店!$J:$J,"荣耀授权专卖店")</f>
        <v>0</v>
      </c>
      <c r="Z814" s="99">
        <f>COUNTIFS(通讯通路门店!$S:$S,$G814,通讯通路门店!$J:$J,"VIVO体验店")</f>
        <v>0</v>
      </c>
      <c r="AA814" s="99">
        <f>COUNTIFS(通讯通路门店!$S:$S,$G814,通讯通路门店!$J:$J,"OPPO体验店")</f>
        <v>0</v>
      </c>
      <c r="AB814" s="99">
        <f>COUNTIFS(通讯通路门店!$S:$S,$G814,通讯通路门店!$J:$J,"华为授权体验店")+COUNTIFS(通讯通路门店!$S:$S,$G814,通讯通路门店!$J:$J,"华为堡垒店")</f>
        <v>0</v>
      </c>
      <c r="AC814" s="99">
        <f>COUNTIFS(通讯通路门店!$S:$S,$G814,通讯通路门店!$J:$J,"小米体验店")</f>
        <v>0</v>
      </c>
      <c r="AD814" s="99">
        <f>COUNTIFS(通讯通路门店!$S:$S,$G814,通讯通路门店!$J:$J,"苹果体验店")</f>
        <v>0</v>
      </c>
      <c r="AE814" s="99">
        <f>COUNTIFS(通讯通路门店!$S:$S,$G814,通讯通路门店!$J:$J,"其他品牌专卖店")</f>
        <v>0</v>
      </c>
      <c r="AF814" s="99">
        <f>SUMIFS(通讯通路门店!$BI:$BI,通讯通路门店!$S:$S,$G814)</f>
        <v>0</v>
      </c>
      <c r="AG814" s="99">
        <f>SUMIFS(通讯通路门店!$BH:$BH,通讯通路门店!$S:$S,$G814)</f>
        <v>0</v>
      </c>
      <c r="AH814" s="99">
        <f t="shared" si="61"/>
        <v>0</v>
      </c>
      <c r="AI814" s="99">
        <f>SUMIFS(通讯通路门店!$BB:$BB,通讯通路门店!$S:$S,$G814)</f>
        <v>0</v>
      </c>
      <c r="AJ814" s="99">
        <f>SUMIFS(通讯通路门店!$BE:$BE,通讯通路门店!$S:$S,$G814)</f>
        <v>0</v>
      </c>
      <c r="AK814" s="99">
        <f>SUMIFS(通讯通路门店!$BG:$BG,通讯通路门店!$S:$S,$G814)</f>
        <v>0</v>
      </c>
      <c r="AL814" s="99">
        <f>SUMIFS(通讯通路门店!$BC:$BC,通讯通路门店!$S:$S,$G814)</f>
        <v>0</v>
      </c>
      <c r="AM814" s="99">
        <f>SUMIFS(通讯通路门店!$BD:$BD,通讯通路门店!$S:$S,$G814)</f>
        <v>0</v>
      </c>
      <c r="AN814" s="99">
        <f>SUMIFS(通讯通路门店!$BF:$BF,通讯通路门店!$S:$S,$G814)</f>
        <v>0</v>
      </c>
      <c r="AO814" s="99">
        <f t="shared" si="62"/>
        <v>0</v>
      </c>
      <c r="AP814" s="99">
        <f>SUMIFS(通讯通路门店!$K:$K,通讯通路门店!$S:$S,$G814)</f>
        <v>0</v>
      </c>
      <c r="AQ814" s="83"/>
      <c r="AR814" s="99">
        <f>SUMIFS(通讯通路门店!$T:$T,通讯通路门店!$S:$S,$G814)</f>
        <v>0</v>
      </c>
      <c r="AS814" s="99">
        <f>SUMIFS(通讯通路门店!$U:$U,通讯通路门店!$S:$S,$G814)</f>
        <v>0</v>
      </c>
      <c r="AT814" s="99">
        <f>SUMIFS(通讯通路门店!$V:$V,通讯通路门店!$S:$S,$G814)</f>
        <v>0</v>
      </c>
      <c r="AU814" s="99">
        <f>SUMIFS(通讯通路门店!$W:$W,通讯通路门店!$S:$S,$G814)</f>
        <v>0</v>
      </c>
      <c r="AV814" s="99">
        <f>SUMIFS(通讯通路门店!$Z:$Z,通讯通路门店!$S:$S,$G814)</f>
        <v>0</v>
      </c>
      <c r="AW814" s="99">
        <f>SUMIFS(通讯通路门店!$AB:$AB,通讯通路门店!$S:$S,$G814)</f>
        <v>0</v>
      </c>
      <c r="AX814" s="99">
        <f>SUMIFS(通讯通路门店!$X:$X,通讯通路门店!$S:$S,$G814)</f>
        <v>0</v>
      </c>
      <c r="AY814" s="99">
        <f>SUMIFS(通讯通路门店!$Y:$Y,通讯通路门店!$S:$S,$G814)</f>
        <v>0</v>
      </c>
      <c r="AZ814" s="99">
        <f>SUMIFS(通讯通路门店!$AA:$AA,通讯通路门店!$S:$S,$G814)</f>
        <v>0</v>
      </c>
      <c r="BA814" s="99">
        <f t="shared" si="63"/>
        <v>0</v>
      </c>
      <c r="BB814" s="99">
        <f t="shared" si="64"/>
        <v>0</v>
      </c>
      <c r="BC814" s="99">
        <f>SUMIFS(通讯通路门店!$W:$W,通讯通路门店!$S:$S,$G814,通讯通路门店!$J:$J,"荣耀体验店")+SUMIFS(通讯通路门店!$W:$W,通讯通路门店!$S:$S,$G814,通讯通路门店!$J:$J,"荣耀授权专卖店")</f>
        <v>0</v>
      </c>
      <c r="BD814" s="99">
        <f>SUMIFS(通讯通路门店!$Z:$Z,通讯通路门店!$S:$S,$G814,通讯通路门店!$J:$J,"VIVO体验店")</f>
        <v>0</v>
      </c>
      <c r="BE814" s="99">
        <f>SUMIFS(通讯通路门店!$AB:$AB,通讯通路门店!$S:$S,$G814,通讯通路门店!$J:$J,"OPPO体验店")</f>
        <v>0</v>
      </c>
      <c r="BF814" s="99">
        <f>SUMIFS(通讯通路门店!$X:$X,通讯通路门店!$S:$S,$G814,通讯通路门店!$J:$J,"华为授权体验店")+SUMIFS(通讯通路门店!$AA:$AA,通讯通路门店!$S:$S,$G814,通讯通路门店!$J:$J,"华为堡垒店")</f>
        <v>0</v>
      </c>
      <c r="BG814" s="99">
        <f>SUMIFS(通讯通路门店!$Y:$Y,通讯通路门店!$S:$S,$G814,通讯通路门店!$J:$J,"小米体验店")</f>
        <v>0</v>
      </c>
      <c r="BH814" s="99">
        <f>SUMIFS(通讯通路门店!$AA:$AA,通讯通路门店!$S:$S,$G814,通讯通路门店!$J:$J,"苹果体验店")</f>
        <v>0</v>
      </c>
      <c r="BI814" s="99">
        <f>SUMIFS(通讯通路门店!$K:$K,通讯通路门店!$S:$S,$G814,通讯通路门店!$J:$J,"其他品牌专卖店")</f>
        <v>0</v>
      </c>
      <c r="BJ814" s="99">
        <f>SUMIFS(通讯通路门店!$AC:$AC,通讯通路门店!$S:$S,$G814)</f>
        <v>0</v>
      </c>
      <c r="BK814" s="99">
        <f>SUMIFS(通讯通路门店!$AD:$AD,通讯通路门店!$S:$S,$G814)</f>
        <v>0</v>
      </c>
      <c r="BL814" s="99">
        <f>SUMIFS(通讯通路门店!$AE:$AE,通讯通路门店!$S:$S,$G814)</f>
        <v>0</v>
      </c>
      <c r="BM814" s="99">
        <f>SUMIFS(通讯通路门店!$AF:$AF,通讯通路门店!$S:$S,$G814)</f>
        <v>0</v>
      </c>
      <c r="BN814" s="99">
        <f>SUMIFS(通讯通路门店!$AG:$AG,通讯通路门店!$S:$S,$G814)</f>
        <v>0</v>
      </c>
      <c r="BO814" s="99">
        <f>SUMIFS(通讯通路门店!$AH:$AH,通讯通路门店!$S:$S,$G814)</f>
        <v>0</v>
      </c>
      <c r="BP814" s="99">
        <f>SUMIFS(通讯通路门店!$AI:$AI,通讯通路门店!$S:$S,$G814)</f>
        <v>0</v>
      </c>
      <c r="BQ814" s="83"/>
    </row>
    <row r="815" spans="1:69">
      <c r="A815" s="99" t="str">
        <f>IFERROR(_xlfn.XLOOKUP($G815,通讯通路门店!$S$4:$S$993933,通讯通路门店!$A$4:$A$993933,0,0),"")</f>
        <v/>
      </c>
      <c r="B815" s="99" t="str">
        <f>IFERROR(_xlfn.XLOOKUP($G815,通讯通路门店!$S$4:$S$993933,通讯通路门店!$B$4:$B$993933,0,0),"")</f>
        <v/>
      </c>
      <c r="C815" s="99" t="str">
        <f>IFERROR(_xlfn.XLOOKUP($G815,通讯通路门店!$S$4:$S$993933,通讯通路门店!$C$4:$C$993933,0,0),"")</f>
        <v/>
      </c>
      <c r="D815" s="99" t="str">
        <f>IFERROR(_xlfn.XLOOKUP($G815,通讯通路门店!$S$4:$S$993933,通讯通路门店!$D$4:$D$993933,0,0),"")</f>
        <v/>
      </c>
      <c r="E815" s="83"/>
      <c r="F815" s="83"/>
      <c r="G815" s="101" t="e">
        <v>#N/A</v>
      </c>
      <c r="H815" s="102" t="str">
        <f>IFERROR(_xlfn.XLOOKUP($G815,通讯通路门店!$S$4:$S$993933,通讯通路门店!$R$4:$R$993933,0,0),"")</f>
        <v/>
      </c>
      <c r="I815" s="83"/>
      <c r="J815" s="83"/>
      <c r="K815" s="83"/>
      <c r="L815" s="83"/>
      <c r="M815" s="83"/>
      <c r="N815" s="83"/>
      <c r="O815" s="83"/>
      <c r="P815" s="83"/>
      <c r="Q815" s="83"/>
      <c r="R815" s="83"/>
      <c r="S815" s="83"/>
      <c r="T815" s="83"/>
      <c r="U815" s="99">
        <f>COUNTIF(通讯通路门店!$S:$S,$G815)</f>
        <v>0</v>
      </c>
      <c r="V815" s="99">
        <f>COUNTIFS(通讯通路门店!$S:$S,$G815,通讯通路门店!$J:$J,"综合卖场")</f>
        <v>0</v>
      </c>
      <c r="W815" s="99">
        <f>SUMIFS(通讯通路门店!$AJ:$AJ,通讯通路门店!$S:$S,通讯客户沙盘!$G815)</f>
        <v>0</v>
      </c>
      <c r="X815" s="99">
        <f t="shared" si="60"/>
        <v>0</v>
      </c>
      <c r="Y815" s="99">
        <f>COUNTIFS(通讯通路门店!$S:$S,$G815,通讯通路门店!$J:$J,"荣耀体验店")+COUNTIFS(通讯通路门店!$S:$S,$G815,通讯通路门店!$J:$J,"荣耀授权专卖店")</f>
        <v>0</v>
      </c>
      <c r="Z815" s="99">
        <f>COUNTIFS(通讯通路门店!$S:$S,$G815,通讯通路门店!$J:$J,"VIVO体验店")</f>
        <v>0</v>
      </c>
      <c r="AA815" s="99">
        <f>COUNTIFS(通讯通路门店!$S:$S,$G815,通讯通路门店!$J:$J,"OPPO体验店")</f>
        <v>0</v>
      </c>
      <c r="AB815" s="99">
        <f>COUNTIFS(通讯通路门店!$S:$S,$G815,通讯通路门店!$J:$J,"华为授权体验店")+COUNTIFS(通讯通路门店!$S:$S,$G815,通讯通路门店!$J:$J,"华为堡垒店")</f>
        <v>0</v>
      </c>
      <c r="AC815" s="99">
        <f>COUNTIFS(通讯通路门店!$S:$S,$G815,通讯通路门店!$J:$J,"小米体验店")</f>
        <v>0</v>
      </c>
      <c r="AD815" s="99">
        <f>COUNTIFS(通讯通路门店!$S:$S,$G815,通讯通路门店!$J:$J,"苹果体验店")</f>
        <v>0</v>
      </c>
      <c r="AE815" s="99">
        <f>COUNTIFS(通讯通路门店!$S:$S,$G815,通讯通路门店!$J:$J,"其他品牌专卖店")</f>
        <v>0</v>
      </c>
      <c r="AF815" s="99">
        <f>SUMIFS(通讯通路门店!$BI:$BI,通讯通路门店!$S:$S,$G815)</f>
        <v>0</v>
      </c>
      <c r="AG815" s="99">
        <f>SUMIFS(通讯通路门店!$BH:$BH,通讯通路门店!$S:$S,$G815)</f>
        <v>0</v>
      </c>
      <c r="AH815" s="99">
        <f t="shared" si="61"/>
        <v>0</v>
      </c>
      <c r="AI815" s="99">
        <f>SUMIFS(通讯通路门店!$BB:$BB,通讯通路门店!$S:$S,$G815)</f>
        <v>0</v>
      </c>
      <c r="AJ815" s="99">
        <f>SUMIFS(通讯通路门店!$BE:$BE,通讯通路门店!$S:$S,$G815)</f>
        <v>0</v>
      </c>
      <c r="AK815" s="99">
        <f>SUMIFS(通讯通路门店!$BG:$BG,通讯通路门店!$S:$S,$G815)</f>
        <v>0</v>
      </c>
      <c r="AL815" s="99">
        <f>SUMIFS(通讯通路门店!$BC:$BC,通讯通路门店!$S:$S,$G815)</f>
        <v>0</v>
      </c>
      <c r="AM815" s="99">
        <f>SUMIFS(通讯通路门店!$BD:$BD,通讯通路门店!$S:$S,$G815)</f>
        <v>0</v>
      </c>
      <c r="AN815" s="99">
        <f>SUMIFS(通讯通路门店!$BF:$BF,通讯通路门店!$S:$S,$G815)</f>
        <v>0</v>
      </c>
      <c r="AO815" s="99">
        <f t="shared" si="62"/>
        <v>0</v>
      </c>
      <c r="AP815" s="99">
        <f>SUMIFS(通讯通路门店!$K:$K,通讯通路门店!$S:$S,$G815)</f>
        <v>0</v>
      </c>
      <c r="AQ815" s="83"/>
      <c r="AR815" s="99">
        <f>SUMIFS(通讯通路门店!$T:$T,通讯通路门店!$S:$S,$G815)</f>
        <v>0</v>
      </c>
      <c r="AS815" s="99">
        <f>SUMIFS(通讯通路门店!$U:$U,通讯通路门店!$S:$S,$G815)</f>
        <v>0</v>
      </c>
      <c r="AT815" s="99">
        <f>SUMIFS(通讯通路门店!$V:$V,通讯通路门店!$S:$S,$G815)</f>
        <v>0</v>
      </c>
      <c r="AU815" s="99">
        <f>SUMIFS(通讯通路门店!$W:$W,通讯通路门店!$S:$S,$G815)</f>
        <v>0</v>
      </c>
      <c r="AV815" s="99">
        <f>SUMIFS(通讯通路门店!$Z:$Z,通讯通路门店!$S:$S,$G815)</f>
        <v>0</v>
      </c>
      <c r="AW815" s="99">
        <f>SUMIFS(通讯通路门店!$AB:$AB,通讯通路门店!$S:$S,$G815)</f>
        <v>0</v>
      </c>
      <c r="AX815" s="99">
        <f>SUMIFS(通讯通路门店!$X:$X,通讯通路门店!$S:$S,$G815)</f>
        <v>0</v>
      </c>
      <c r="AY815" s="99">
        <f>SUMIFS(通讯通路门店!$Y:$Y,通讯通路门店!$S:$S,$G815)</f>
        <v>0</v>
      </c>
      <c r="AZ815" s="99">
        <f>SUMIFS(通讯通路门店!$AA:$AA,通讯通路门店!$S:$S,$G815)</f>
        <v>0</v>
      </c>
      <c r="BA815" s="99">
        <f t="shared" si="63"/>
        <v>0</v>
      </c>
      <c r="BB815" s="99">
        <f t="shared" si="64"/>
        <v>0</v>
      </c>
      <c r="BC815" s="99">
        <f>SUMIFS(通讯通路门店!$W:$W,通讯通路门店!$S:$S,$G815,通讯通路门店!$J:$J,"荣耀体验店")+SUMIFS(通讯通路门店!$W:$W,通讯通路门店!$S:$S,$G815,通讯通路门店!$J:$J,"荣耀授权专卖店")</f>
        <v>0</v>
      </c>
      <c r="BD815" s="99">
        <f>SUMIFS(通讯通路门店!$Z:$Z,通讯通路门店!$S:$S,$G815,通讯通路门店!$J:$J,"VIVO体验店")</f>
        <v>0</v>
      </c>
      <c r="BE815" s="99">
        <f>SUMIFS(通讯通路门店!$AB:$AB,通讯通路门店!$S:$S,$G815,通讯通路门店!$J:$J,"OPPO体验店")</f>
        <v>0</v>
      </c>
      <c r="BF815" s="99">
        <f>SUMIFS(通讯通路门店!$X:$X,通讯通路门店!$S:$S,$G815,通讯通路门店!$J:$J,"华为授权体验店")+SUMIFS(通讯通路门店!$AA:$AA,通讯通路门店!$S:$S,$G815,通讯通路门店!$J:$J,"华为堡垒店")</f>
        <v>0</v>
      </c>
      <c r="BG815" s="99">
        <f>SUMIFS(通讯通路门店!$Y:$Y,通讯通路门店!$S:$S,$G815,通讯通路门店!$J:$J,"小米体验店")</f>
        <v>0</v>
      </c>
      <c r="BH815" s="99">
        <f>SUMIFS(通讯通路门店!$AA:$AA,通讯通路门店!$S:$S,$G815,通讯通路门店!$J:$J,"苹果体验店")</f>
        <v>0</v>
      </c>
      <c r="BI815" s="99">
        <f>SUMIFS(通讯通路门店!$K:$K,通讯通路门店!$S:$S,$G815,通讯通路门店!$J:$J,"其他品牌专卖店")</f>
        <v>0</v>
      </c>
      <c r="BJ815" s="99">
        <f>SUMIFS(通讯通路门店!$AC:$AC,通讯通路门店!$S:$S,$G815)</f>
        <v>0</v>
      </c>
      <c r="BK815" s="99">
        <f>SUMIFS(通讯通路门店!$AD:$AD,通讯通路门店!$S:$S,$G815)</f>
        <v>0</v>
      </c>
      <c r="BL815" s="99">
        <f>SUMIFS(通讯通路门店!$AE:$AE,通讯通路门店!$S:$S,$G815)</f>
        <v>0</v>
      </c>
      <c r="BM815" s="99">
        <f>SUMIFS(通讯通路门店!$AF:$AF,通讯通路门店!$S:$S,$G815)</f>
        <v>0</v>
      </c>
      <c r="BN815" s="99">
        <f>SUMIFS(通讯通路门店!$AG:$AG,通讯通路门店!$S:$S,$G815)</f>
        <v>0</v>
      </c>
      <c r="BO815" s="99">
        <f>SUMIFS(通讯通路门店!$AH:$AH,通讯通路门店!$S:$S,$G815)</f>
        <v>0</v>
      </c>
      <c r="BP815" s="99">
        <f>SUMIFS(通讯通路门店!$AI:$AI,通讯通路门店!$S:$S,$G815)</f>
        <v>0</v>
      </c>
      <c r="BQ815" s="83"/>
    </row>
    <row r="816" spans="1:69">
      <c r="A816" s="99" t="str">
        <f>IFERROR(_xlfn.XLOOKUP($G816,通讯通路门店!$S$4:$S$993933,通讯通路门店!$A$4:$A$993933,0,0),"")</f>
        <v/>
      </c>
      <c r="B816" s="99" t="str">
        <f>IFERROR(_xlfn.XLOOKUP($G816,通讯通路门店!$S$4:$S$993933,通讯通路门店!$B$4:$B$993933,0,0),"")</f>
        <v/>
      </c>
      <c r="C816" s="99" t="str">
        <f>IFERROR(_xlfn.XLOOKUP($G816,通讯通路门店!$S$4:$S$993933,通讯通路门店!$C$4:$C$993933,0,0),"")</f>
        <v/>
      </c>
      <c r="D816" s="99" t="str">
        <f>IFERROR(_xlfn.XLOOKUP($G816,通讯通路门店!$S$4:$S$993933,通讯通路门店!$D$4:$D$993933,0,0),"")</f>
        <v/>
      </c>
      <c r="E816" s="83"/>
      <c r="F816" s="83"/>
      <c r="G816" s="101" t="e">
        <v>#N/A</v>
      </c>
      <c r="H816" s="102" t="str">
        <f>IFERROR(_xlfn.XLOOKUP($G816,通讯通路门店!$S$4:$S$993933,通讯通路门店!$R$4:$R$993933,0,0),"")</f>
        <v/>
      </c>
      <c r="I816" s="83"/>
      <c r="J816" s="83"/>
      <c r="K816" s="83"/>
      <c r="L816" s="83"/>
      <c r="M816" s="83"/>
      <c r="N816" s="83"/>
      <c r="O816" s="83"/>
      <c r="P816" s="83"/>
      <c r="Q816" s="83"/>
      <c r="R816" s="83"/>
      <c r="S816" s="83"/>
      <c r="T816" s="83"/>
      <c r="U816" s="99">
        <f>COUNTIF(通讯通路门店!$S:$S,$G816)</f>
        <v>0</v>
      </c>
      <c r="V816" s="99">
        <f>COUNTIFS(通讯通路门店!$S:$S,$G816,通讯通路门店!$J:$J,"综合卖场")</f>
        <v>0</v>
      </c>
      <c r="W816" s="99">
        <f>SUMIFS(通讯通路门店!$AJ:$AJ,通讯通路门店!$S:$S,通讯客户沙盘!$G816)</f>
        <v>0</v>
      </c>
      <c r="X816" s="99">
        <f t="shared" si="60"/>
        <v>0</v>
      </c>
      <c r="Y816" s="99">
        <f>COUNTIFS(通讯通路门店!$S:$S,$G816,通讯通路门店!$J:$J,"荣耀体验店")+COUNTIFS(通讯通路门店!$S:$S,$G816,通讯通路门店!$J:$J,"荣耀授权专卖店")</f>
        <v>0</v>
      </c>
      <c r="Z816" s="99">
        <f>COUNTIFS(通讯通路门店!$S:$S,$G816,通讯通路门店!$J:$J,"VIVO体验店")</f>
        <v>0</v>
      </c>
      <c r="AA816" s="99">
        <f>COUNTIFS(通讯通路门店!$S:$S,$G816,通讯通路门店!$J:$J,"OPPO体验店")</f>
        <v>0</v>
      </c>
      <c r="AB816" s="99">
        <f>COUNTIFS(通讯通路门店!$S:$S,$G816,通讯通路门店!$J:$J,"华为授权体验店")+COUNTIFS(通讯通路门店!$S:$S,$G816,通讯通路门店!$J:$J,"华为堡垒店")</f>
        <v>0</v>
      </c>
      <c r="AC816" s="99">
        <f>COUNTIFS(通讯通路门店!$S:$S,$G816,通讯通路门店!$J:$J,"小米体验店")</f>
        <v>0</v>
      </c>
      <c r="AD816" s="99">
        <f>COUNTIFS(通讯通路门店!$S:$S,$G816,通讯通路门店!$J:$J,"苹果体验店")</f>
        <v>0</v>
      </c>
      <c r="AE816" s="99">
        <f>COUNTIFS(通讯通路门店!$S:$S,$G816,通讯通路门店!$J:$J,"其他品牌专卖店")</f>
        <v>0</v>
      </c>
      <c r="AF816" s="99">
        <f>SUMIFS(通讯通路门店!$BI:$BI,通讯通路门店!$S:$S,$G816)</f>
        <v>0</v>
      </c>
      <c r="AG816" s="99">
        <f>SUMIFS(通讯通路门店!$BH:$BH,通讯通路门店!$S:$S,$G816)</f>
        <v>0</v>
      </c>
      <c r="AH816" s="99">
        <f t="shared" si="61"/>
        <v>0</v>
      </c>
      <c r="AI816" s="99">
        <f>SUMIFS(通讯通路门店!$BB:$BB,通讯通路门店!$S:$S,$G816)</f>
        <v>0</v>
      </c>
      <c r="AJ816" s="99">
        <f>SUMIFS(通讯通路门店!$BE:$BE,通讯通路门店!$S:$S,$G816)</f>
        <v>0</v>
      </c>
      <c r="AK816" s="99">
        <f>SUMIFS(通讯通路门店!$BG:$BG,通讯通路门店!$S:$S,$G816)</f>
        <v>0</v>
      </c>
      <c r="AL816" s="99">
        <f>SUMIFS(通讯通路门店!$BC:$BC,通讯通路门店!$S:$S,$G816)</f>
        <v>0</v>
      </c>
      <c r="AM816" s="99">
        <f>SUMIFS(通讯通路门店!$BD:$BD,通讯通路门店!$S:$S,$G816)</f>
        <v>0</v>
      </c>
      <c r="AN816" s="99">
        <f>SUMIFS(通讯通路门店!$BF:$BF,通讯通路门店!$S:$S,$G816)</f>
        <v>0</v>
      </c>
      <c r="AO816" s="99">
        <f t="shared" si="62"/>
        <v>0</v>
      </c>
      <c r="AP816" s="99">
        <f>SUMIFS(通讯通路门店!$K:$K,通讯通路门店!$S:$S,$G816)</f>
        <v>0</v>
      </c>
      <c r="AQ816" s="83"/>
      <c r="AR816" s="99">
        <f>SUMIFS(通讯通路门店!$T:$T,通讯通路门店!$S:$S,$G816)</f>
        <v>0</v>
      </c>
      <c r="AS816" s="99">
        <f>SUMIFS(通讯通路门店!$U:$U,通讯通路门店!$S:$S,$G816)</f>
        <v>0</v>
      </c>
      <c r="AT816" s="99">
        <f>SUMIFS(通讯通路门店!$V:$V,通讯通路门店!$S:$S,$G816)</f>
        <v>0</v>
      </c>
      <c r="AU816" s="99">
        <f>SUMIFS(通讯通路门店!$W:$W,通讯通路门店!$S:$S,$G816)</f>
        <v>0</v>
      </c>
      <c r="AV816" s="99">
        <f>SUMIFS(通讯通路门店!$Z:$Z,通讯通路门店!$S:$S,$G816)</f>
        <v>0</v>
      </c>
      <c r="AW816" s="99">
        <f>SUMIFS(通讯通路门店!$AB:$AB,通讯通路门店!$S:$S,$G816)</f>
        <v>0</v>
      </c>
      <c r="AX816" s="99">
        <f>SUMIFS(通讯通路门店!$X:$X,通讯通路门店!$S:$S,$G816)</f>
        <v>0</v>
      </c>
      <c r="AY816" s="99">
        <f>SUMIFS(通讯通路门店!$Y:$Y,通讯通路门店!$S:$S,$G816)</f>
        <v>0</v>
      </c>
      <c r="AZ816" s="99">
        <f>SUMIFS(通讯通路门店!$AA:$AA,通讯通路门店!$S:$S,$G816)</f>
        <v>0</v>
      </c>
      <c r="BA816" s="99">
        <f t="shared" si="63"/>
        <v>0</v>
      </c>
      <c r="BB816" s="99">
        <f t="shared" si="64"/>
        <v>0</v>
      </c>
      <c r="BC816" s="99">
        <f>SUMIFS(通讯通路门店!$W:$W,通讯通路门店!$S:$S,$G816,通讯通路门店!$J:$J,"荣耀体验店")+SUMIFS(通讯通路门店!$W:$W,通讯通路门店!$S:$S,$G816,通讯通路门店!$J:$J,"荣耀授权专卖店")</f>
        <v>0</v>
      </c>
      <c r="BD816" s="99">
        <f>SUMIFS(通讯通路门店!$Z:$Z,通讯通路门店!$S:$S,$G816,通讯通路门店!$J:$J,"VIVO体验店")</f>
        <v>0</v>
      </c>
      <c r="BE816" s="99">
        <f>SUMIFS(通讯通路门店!$AB:$AB,通讯通路门店!$S:$S,$G816,通讯通路门店!$J:$J,"OPPO体验店")</f>
        <v>0</v>
      </c>
      <c r="BF816" s="99">
        <f>SUMIFS(通讯通路门店!$X:$X,通讯通路门店!$S:$S,$G816,通讯通路门店!$J:$J,"华为授权体验店")+SUMIFS(通讯通路门店!$AA:$AA,通讯通路门店!$S:$S,$G816,通讯通路门店!$J:$J,"华为堡垒店")</f>
        <v>0</v>
      </c>
      <c r="BG816" s="99">
        <f>SUMIFS(通讯通路门店!$Y:$Y,通讯通路门店!$S:$S,$G816,通讯通路门店!$J:$J,"小米体验店")</f>
        <v>0</v>
      </c>
      <c r="BH816" s="99">
        <f>SUMIFS(通讯通路门店!$AA:$AA,通讯通路门店!$S:$S,$G816,通讯通路门店!$J:$J,"苹果体验店")</f>
        <v>0</v>
      </c>
      <c r="BI816" s="99">
        <f>SUMIFS(通讯通路门店!$K:$K,通讯通路门店!$S:$S,$G816,通讯通路门店!$J:$J,"其他品牌专卖店")</f>
        <v>0</v>
      </c>
      <c r="BJ816" s="99">
        <f>SUMIFS(通讯通路门店!$AC:$AC,通讯通路门店!$S:$S,$G816)</f>
        <v>0</v>
      </c>
      <c r="BK816" s="99">
        <f>SUMIFS(通讯通路门店!$AD:$AD,通讯通路门店!$S:$S,$G816)</f>
        <v>0</v>
      </c>
      <c r="BL816" s="99">
        <f>SUMIFS(通讯通路门店!$AE:$AE,通讯通路门店!$S:$S,$G816)</f>
        <v>0</v>
      </c>
      <c r="BM816" s="99">
        <f>SUMIFS(通讯通路门店!$AF:$AF,通讯通路门店!$S:$S,$G816)</f>
        <v>0</v>
      </c>
      <c r="BN816" s="99">
        <f>SUMIFS(通讯通路门店!$AG:$AG,通讯通路门店!$S:$S,$G816)</f>
        <v>0</v>
      </c>
      <c r="BO816" s="99">
        <f>SUMIFS(通讯通路门店!$AH:$AH,通讯通路门店!$S:$S,$G816)</f>
        <v>0</v>
      </c>
      <c r="BP816" s="99">
        <f>SUMIFS(通讯通路门店!$AI:$AI,通讯通路门店!$S:$S,$G816)</f>
        <v>0</v>
      </c>
      <c r="BQ816" s="83"/>
    </row>
    <row r="817" spans="1:69">
      <c r="A817" s="99" t="str">
        <f>IFERROR(_xlfn.XLOOKUP($G817,通讯通路门店!$S$4:$S$993933,通讯通路门店!$A$4:$A$993933,0,0),"")</f>
        <v/>
      </c>
      <c r="B817" s="99" t="str">
        <f>IFERROR(_xlfn.XLOOKUP($G817,通讯通路门店!$S$4:$S$993933,通讯通路门店!$B$4:$B$993933,0,0),"")</f>
        <v/>
      </c>
      <c r="C817" s="99" t="str">
        <f>IFERROR(_xlfn.XLOOKUP($G817,通讯通路门店!$S$4:$S$993933,通讯通路门店!$C$4:$C$993933,0,0),"")</f>
        <v/>
      </c>
      <c r="D817" s="99" t="str">
        <f>IFERROR(_xlfn.XLOOKUP($G817,通讯通路门店!$S$4:$S$993933,通讯通路门店!$D$4:$D$993933,0,0),"")</f>
        <v/>
      </c>
      <c r="E817" s="83"/>
      <c r="F817" s="83"/>
      <c r="G817" s="101" t="e">
        <v>#N/A</v>
      </c>
      <c r="H817" s="102" t="str">
        <f>IFERROR(_xlfn.XLOOKUP($G817,通讯通路门店!$S$4:$S$993933,通讯通路门店!$R$4:$R$993933,0,0),"")</f>
        <v/>
      </c>
      <c r="I817" s="83"/>
      <c r="J817" s="83"/>
      <c r="K817" s="83"/>
      <c r="L817" s="83"/>
      <c r="M817" s="83"/>
      <c r="N817" s="83"/>
      <c r="O817" s="83"/>
      <c r="P817" s="83"/>
      <c r="Q817" s="83"/>
      <c r="R817" s="83"/>
      <c r="S817" s="83"/>
      <c r="T817" s="83"/>
      <c r="U817" s="99">
        <f>COUNTIF(通讯通路门店!$S:$S,$G817)</f>
        <v>0</v>
      </c>
      <c r="V817" s="99">
        <f>COUNTIFS(通讯通路门店!$S:$S,$G817,通讯通路门店!$J:$J,"综合卖场")</f>
        <v>0</v>
      </c>
      <c r="W817" s="99">
        <f>SUMIFS(通讯通路门店!$AJ:$AJ,通讯通路门店!$S:$S,通讯客户沙盘!$G817)</f>
        <v>0</v>
      </c>
      <c r="X817" s="99">
        <f t="shared" si="60"/>
        <v>0</v>
      </c>
      <c r="Y817" s="99">
        <f>COUNTIFS(通讯通路门店!$S:$S,$G817,通讯通路门店!$J:$J,"荣耀体验店")+COUNTIFS(通讯通路门店!$S:$S,$G817,通讯通路门店!$J:$J,"荣耀授权专卖店")</f>
        <v>0</v>
      </c>
      <c r="Z817" s="99">
        <f>COUNTIFS(通讯通路门店!$S:$S,$G817,通讯通路门店!$J:$J,"VIVO体验店")</f>
        <v>0</v>
      </c>
      <c r="AA817" s="99">
        <f>COUNTIFS(通讯通路门店!$S:$S,$G817,通讯通路门店!$J:$J,"OPPO体验店")</f>
        <v>0</v>
      </c>
      <c r="AB817" s="99">
        <f>COUNTIFS(通讯通路门店!$S:$S,$G817,通讯通路门店!$J:$J,"华为授权体验店")+COUNTIFS(通讯通路门店!$S:$S,$G817,通讯通路门店!$J:$J,"华为堡垒店")</f>
        <v>0</v>
      </c>
      <c r="AC817" s="99">
        <f>COUNTIFS(通讯通路门店!$S:$S,$G817,通讯通路门店!$J:$J,"小米体验店")</f>
        <v>0</v>
      </c>
      <c r="AD817" s="99">
        <f>COUNTIFS(通讯通路门店!$S:$S,$G817,通讯通路门店!$J:$J,"苹果体验店")</f>
        <v>0</v>
      </c>
      <c r="AE817" s="99">
        <f>COUNTIFS(通讯通路门店!$S:$S,$G817,通讯通路门店!$J:$J,"其他品牌专卖店")</f>
        <v>0</v>
      </c>
      <c r="AF817" s="99">
        <f>SUMIFS(通讯通路门店!$BI:$BI,通讯通路门店!$S:$S,$G817)</f>
        <v>0</v>
      </c>
      <c r="AG817" s="99">
        <f>SUMIFS(通讯通路门店!$BH:$BH,通讯通路门店!$S:$S,$G817)</f>
        <v>0</v>
      </c>
      <c r="AH817" s="99">
        <f t="shared" si="61"/>
        <v>0</v>
      </c>
      <c r="AI817" s="99">
        <f>SUMIFS(通讯通路门店!$BB:$BB,通讯通路门店!$S:$S,$G817)</f>
        <v>0</v>
      </c>
      <c r="AJ817" s="99">
        <f>SUMIFS(通讯通路门店!$BE:$BE,通讯通路门店!$S:$S,$G817)</f>
        <v>0</v>
      </c>
      <c r="AK817" s="99">
        <f>SUMIFS(通讯通路门店!$BG:$BG,通讯通路门店!$S:$S,$G817)</f>
        <v>0</v>
      </c>
      <c r="AL817" s="99">
        <f>SUMIFS(通讯通路门店!$BC:$BC,通讯通路门店!$S:$S,$G817)</f>
        <v>0</v>
      </c>
      <c r="AM817" s="99">
        <f>SUMIFS(通讯通路门店!$BD:$BD,通讯通路门店!$S:$S,$G817)</f>
        <v>0</v>
      </c>
      <c r="AN817" s="99">
        <f>SUMIFS(通讯通路门店!$BF:$BF,通讯通路门店!$S:$S,$G817)</f>
        <v>0</v>
      </c>
      <c r="AO817" s="99">
        <f t="shared" si="62"/>
        <v>0</v>
      </c>
      <c r="AP817" s="99">
        <f>SUMIFS(通讯通路门店!$K:$K,通讯通路门店!$S:$S,$G817)</f>
        <v>0</v>
      </c>
      <c r="AQ817" s="83"/>
      <c r="AR817" s="99">
        <f>SUMIFS(通讯通路门店!$T:$T,通讯通路门店!$S:$S,$G817)</f>
        <v>0</v>
      </c>
      <c r="AS817" s="99">
        <f>SUMIFS(通讯通路门店!$U:$U,通讯通路门店!$S:$S,$G817)</f>
        <v>0</v>
      </c>
      <c r="AT817" s="99">
        <f>SUMIFS(通讯通路门店!$V:$V,通讯通路门店!$S:$S,$G817)</f>
        <v>0</v>
      </c>
      <c r="AU817" s="99">
        <f>SUMIFS(通讯通路门店!$W:$W,通讯通路门店!$S:$S,$G817)</f>
        <v>0</v>
      </c>
      <c r="AV817" s="99">
        <f>SUMIFS(通讯通路门店!$Z:$Z,通讯通路门店!$S:$S,$G817)</f>
        <v>0</v>
      </c>
      <c r="AW817" s="99">
        <f>SUMIFS(通讯通路门店!$AB:$AB,通讯通路门店!$S:$S,$G817)</f>
        <v>0</v>
      </c>
      <c r="AX817" s="99">
        <f>SUMIFS(通讯通路门店!$X:$X,通讯通路门店!$S:$S,$G817)</f>
        <v>0</v>
      </c>
      <c r="AY817" s="99">
        <f>SUMIFS(通讯通路门店!$Y:$Y,通讯通路门店!$S:$S,$G817)</f>
        <v>0</v>
      </c>
      <c r="AZ817" s="99">
        <f>SUMIFS(通讯通路门店!$AA:$AA,通讯通路门店!$S:$S,$G817)</f>
        <v>0</v>
      </c>
      <c r="BA817" s="99">
        <f t="shared" si="63"/>
        <v>0</v>
      </c>
      <c r="BB817" s="99">
        <f t="shared" si="64"/>
        <v>0</v>
      </c>
      <c r="BC817" s="99">
        <f>SUMIFS(通讯通路门店!$W:$W,通讯通路门店!$S:$S,$G817,通讯通路门店!$J:$J,"荣耀体验店")+SUMIFS(通讯通路门店!$W:$W,通讯通路门店!$S:$S,$G817,通讯通路门店!$J:$J,"荣耀授权专卖店")</f>
        <v>0</v>
      </c>
      <c r="BD817" s="99">
        <f>SUMIFS(通讯通路门店!$Z:$Z,通讯通路门店!$S:$S,$G817,通讯通路门店!$J:$J,"VIVO体验店")</f>
        <v>0</v>
      </c>
      <c r="BE817" s="99">
        <f>SUMIFS(通讯通路门店!$AB:$AB,通讯通路门店!$S:$S,$G817,通讯通路门店!$J:$J,"OPPO体验店")</f>
        <v>0</v>
      </c>
      <c r="BF817" s="99">
        <f>SUMIFS(通讯通路门店!$X:$X,通讯通路门店!$S:$S,$G817,通讯通路门店!$J:$J,"华为授权体验店")+SUMIFS(通讯通路门店!$AA:$AA,通讯通路门店!$S:$S,$G817,通讯通路门店!$J:$J,"华为堡垒店")</f>
        <v>0</v>
      </c>
      <c r="BG817" s="99">
        <f>SUMIFS(通讯通路门店!$Y:$Y,通讯通路门店!$S:$S,$G817,通讯通路门店!$J:$J,"小米体验店")</f>
        <v>0</v>
      </c>
      <c r="BH817" s="99">
        <f>SUMIFS(通讯通路门店!$AA:$AA,通讯通路门店!$S:$S,$G817,通讯通路门店!$J:$J,"苹果体验店")</f>
        <v>0</v>
      </c>
      <c r="BI817" s="99">
        <f>SUMIFS(通讯通路门店!$K:$K,通讯通路门店!$S:$S,$G817,通讯通路门店!$J:$J,"其他品牌专卖店")</f>
        <v>0</v>
      </c>
      <c r="BJ817" s="99">
        <f>SUMIFS(通讯通路门店!$AC:$AC,通讯通路门店!$S:$S,$G817)</f>
        <v>0</v>
      </c>
      <c r="BK817" s="99">
        <f>SUMIFS(通讯通路门店!$AD:$AD,通讯通路门店!$S:$S,$G817)</f>
        <v>0</v>
      </c>
      <c r="BL817" s="99">
        <f>SUMIFS(通讯通路门店!$AE:$AE,通讯通路门店!$S:$S,$G817)</f>
        <v>0</v>
      </c>
      <c r="BM817" s="99">
        <f>SUMIFS(通讯通路门店!$AF:$AF,通讯通路门店!$S:$S,$G817)</f>
        <v>0</v>
      </c>
      <c r="BN817" s="99">
        <f>SUMIFS(通讯通路门店!$AG:$AG,通讯通路门店!$S:$S,$G817)</f>
        <v>0</v>
      </c>
      <c r="BO817" s="99">
        <f>SUMIFS(通讯通路门店!$AH:$AH,通讯通路门店!$S:$S,$G817)</f>
        <v>0</v>
      </c>
      <c r="BP817" s="99">
        <f>SUMIFS(通讯通路门店!$AI:$AI,通讯通路门店!$S:$S,$G817)</f>
        <v>0</v>
      </c>
      <c r="BQ817" s="83"/>
    </row>
    <row r="818" spans="1:69">
      <c r="A818" s="99" t="str">
        <f>IFERROR(_xlfn.XLOOKUP($G818,通讯通路门店!$S$4:$S$993933,通讯通路门店!$A$4:$A$993933,0,0),"")</f>
        <v/>
      </c>
      <c r="B818" s="99" t="str">
        <f>IFERROR(_xlfn.XLOOKUP($G818,通讯通路门店!$S$4:$S$993933,通讯通路门店!$B$4:$B$993933,0,0),"")</f>
        <v/>
      </c>
      <c r="C818" s="99" t="str">
        <f>IFERROR(_xlfn.XLOOKUP($G818,通讯通路门店!$S$4:$S$993933,通讯通路门店!$C$4:$C$993933,0,0),"")</f>
        <v/>
      </c>
      <c r="D818" s="99" t="str">
        <f>IFERROR(_xlfn.XLOOKUP($G818,通讯通路门店!$S$4:$S$993933,通讯通路门店!$D$4:$D$993933,0,0),"")</f>
        <v/>
      </c>
      <c r="E818" s="83"/>
      <c r="F818" s="83"/>
      <c r="G818" s="101" t="e">
        <v>#N/A</v>
      </c>
      <c r="H818" s="102" t="str">
        <f>IFERROR(_xlfn.XLOOKUP($G818,通讯通路门店!$S$4:$S$993933,通讯通路门店!$R$4:$R$993933,0,0),"")</f>
        <v/>
      </c>
      <c r="I818" s="83"/>
      <c r="J818" s="83"/>
      <c r="K818" s="83"/>
      <c r="L818" s="83"/>
      <c r="M818" s="83"/>
      <c r="N818" s="83"/>
      <c r="O818" s="83"/>
      <c r="P818" s="83"/>
      <c r="Q818" s="83"/>
      <c r="R818" s="83"/>
      <c r="S818" s="83"/>
      <c r="T818" s="83"/>
      <c r="U818" s="99">
        <f>COUNTIF(通讯通路门店!$S:$S,$G818)</f>
        <v>0</v>
      </c>
      <c r="V818" s="99">
        <f>COUNTIFS(通讯通路门店!$S:$S,$G818,通讯通路门店!$J:$J,"综合卖场")</f>
        <v>0</v>
      </c>
      <c r="W818" s="99">
        <f>SUMIFS(通讯通路门店!$AJ:$AJ,通讯通路门店!$S:$S,通讯客户沙盘!$G818)</f>
        <v>0</v>
      </c>
      <c r="X818" s="99">
        <f t="shared" si="60"/>
        <v>0</v>
      </c>
      <c r="Y818" s="99">
        <f>COUNTIFS(通讯通路门店!$S:$S,$G818,通讯通路门店!$J:$J,"荣耀体验店")+COUNTIFS(通讯通路门店!$S:$S,$G818,通讯通路门店!$J:$J,"荣耀授权专卖店")</f>
        <v>0</v>
      </c>
      <c r="Z818" s="99">
        <f>COUNTIFS(通讯通路门店!$S:$S,$G818,通讯通路门店!$J:$J,"VIVO体验店")</f>
        <v>0</v>
      </c>
      <c r="AA818" s="99">
        <f>COUNTIFS(通讯通路门店!$S:$S,$G818,通讯通路门店!$J:$J,"OPPO体验店")</f>
        <v>0</v>
      </c>
      <c r="AB818" s="99">
        <f>COUNTIFS(通讯通路门店!$S:$S,$G818,通讯通路门店!$J:$J,"华为授权体验店")+COUNTIFS(通讯通路门店!$S:$S,$G818,通讯通路门店!$J:$J,"华为堡垒店")</f>
        <v>0</v>
      </c>
      <c r="AC818" s="99">
        <f>COUNTIFS(通讯通路门店!$S:$S,$G818,通讯通路门店!$J:$J,"小米体验店")</f>
        <v>0</v>
      </c>
      <c r="AD818" s="99">
        <f>COUNTIFS(通讯通路门店!$S:$S,$G818,通讯通路门店!$J:$J,"苹果体验店")</f>
        <v>0</v>
      </c>
      <c r="AE818" s="99">
        <f>COUNTIFS(通讯通路门店!$S:$S,$G818,通讯通路门店!$J:$J,"其他品牌专卖店")</f>
        <v>0</v>
      </c>
      <c r="AF818" s="99">
        <f>SUMIFS(通讯通路门店!$BI:$BI,通讯通路门店!$S:$S,$G818)</f>
        <v>0</v>
      </c>
      <c r="AG818" s="99">
        <f>SUMIFS(通讯通路门店!$BH:$BH,通讯通路门店!$S:$S,$G818)</f>
        <v>0</v>
      </c>
      <c r="AH818" s="99">
        <f t="shared" si="61"/>
        <v>0</v>
      </c>
      <c r="AI818" s="99">
        <f>SUMIFS(通讯通路门店!$BB:$BB,通讯通路门店!$S:$S,$G818)</f>
        <v>0</v>
      </c>
      <c r="AJ818" s="99">
        <f>SUMIFS(通讯通路门店!$BE:$BE,通讯通路门店!$S:$S,$G818)</f>
        <v>0</v>
      </c>
      <c r="AK818" s="99">
        <f>SUMIFS(通讯通路门店!$BG:$BG,通讯通路门店!$S:$S,$G818)</f>
        <v>0</v>
      </c>
      <c r="AL818" s="99">
        <f>SUMIFS(通讯通路门店!$BC:$BC,通讯通路门店!$S:$S,$G818)</f>
        <v>0</v>
      </c>
      <c r="AM818" s="99">
        <f>SUMIFS(通讯通路门店!$BD:$BD,通讯通路门店!$S:$S,$G818)</f>
        <v>0</v>
      </c>
      <c r="AN818" s="99">
        <f>SUMIFS(通讯通路门店!$BF:$BF,通讯通路门店!$S:$S,$G818)</f>
        <v>0</v>
      </c>
      <c r="AO818" s="99">
        <f t="shared" si="62"/>
        <v>0</v>
      </c>
      <c r="AP818" s="99">
        <f>SUMIFS(通讯通路门店!$K:$K,通讯通路门店!$S:$S,$G818)</f>
        <v>0</v>
      </c>
      <c r="AQ818" s="83"/>
      <c r="AR818" s="99">
        <f>SUMIFS(通讯通路门店!$T:$T,通讯通路门店!$S:$S,$G818)</f>
        <v>0</v>
      </c>
      <c r="AS818" s="99">
        <f>SUMIFS(通讯通路门店!$U:$U,通讯通路门店!$S:$S,$G818)</f>
        <v>0</v>
      </c>
      <c r="AT818" s="99">
        <f>SUMIFS(通讯通路门店!$V:$V,通讯通路门店!$S:$S,$G818)</f>
        <v>0</v>
      </c>
      <c r="AU818" s="99">
        <f>SUMIFS(通讯通路门店!$W:$W,通讯通路门店!$S:$S,$G818)</f>
        <v>0</v>
      </c>
      <c r="AV818" s="99">
        <f>SUMIFS(通讯通路门店!$Z:$Z,通讯通路门店!$S:$S,$G818)</f>
        <v>0</v>
      </c>
      <c r="AW818" s="99">
        <f>SUMIFS(通讯通路门店!$AB:$AB,通讯通路门店!$S:$S,$G818)</f>
        <v>0</v>
      </c>
      <c r="AX818" s="99">
        <f>SUMIFS(通讯通路门店!$X:$X,通讯通路门店!$S:$S,$G818)</f>
        <v>0</v>
      </c>
      <c r="AY818" s="99">
        <f>SUMIFS(通讯通路门店!$Y:$Y,通讯通路门店!$S:$S,$G818)</f>
        <v>0</v>
      </c>
      <c r="AZ818" s="99">
        <f>SUMIFS(通讯通路门店!$AA:$AA,通讯通路门店!$S:$S,$G818)</f>
        <v>0</v>
      </c>
      <c r="BA818" s="99">
        <f t="shared" si="63"/>
        <v>0</v>
      </c>
      <c r="BB818" s="99">
        <f t="shared" si="64"/>
        <v>0</v>
      </c>
      <c r="BC818" s="99">
        <f>SUMIFS(通讯通路门店!$W:$W,通讯通路门店!$S:$S,$G818,通讯通路门店!$J:$J,"荣耀体验店")+SUMIFS(通讯通路门店!$W:$W,通讯通路门店!$S:$S,$G818,通讯通路门店!$J:$J,"荣耀授权专卖店")</f>
        <v>0</v>
      </c>
      <c r="BD818" s="99">
        <f>SUMIFS(通讯通路门店!$Z:$Z,通讯通路门店!$S:$S,$G818,通讯通路门店!$J:$J,"VIVO体验店")</f>
        <v>0</v>
      </c>
      <c r="BE818" s="99">
        <f>SUMIFS(通讯通路门店!$AB:$AB,通讯通路门店!$S:$S,$G818,通讯通路门店!$J:$J,"OPPO体验店")</f>
        <v>0</v>
      </c>
      <c r="BF818" s="99">
        <f>SUMIFS(通讯通路门店!$X:$X,通讯通路门店!$S:$S,$G818,通讯通路门店!$J:$J,"华为授权体验店")+SUMIFS(通讯通路门店!$AA:$AA,通讯通路门店!$S:$S,$G818,通讯通路门店!$J:$J,"华为堡垒店")</f>
        <v>0</v>
      </c>
      <c r="BG818" s="99">
        <f>SUMIFS(通讯通路门店!$Y:$Y,通讯通路门店!$S:$S,$G818,通讯通路门店!$J:$J,"小米体验店")</f>
        <v>0</v>
      </c>
      <c r="BH818" s="99">
        <f>SUMIFS(通讯通路门店!$AA:$AA,通讯通路门店!$S:$S,$G818,通讯通路门店!$J:$J,"苹果体验店")</f>
        <v>0</v>
      </c>
      <c r="BI818" s="99">
        <f>SUMIFS(通讯通路门店!$K:$K,通讯通路门店!$S:$S,$G818,通讯通路门店!$J:$J,"其他品牌专卖店")</f>
        <v>0</v>
      </c>
      <c r="BJ818" s="99">
        <f>SUMIFS(通讯通路门店!$AC:$AC,通讯通路门店!$S:$S,$G818)</f>
        <v>0</v>
      </c>
      <c r="BK818" s="99">
        <f>SUMIFS(通讯通路门店!$AD:$AD,通讯通路门店!$S:$S,$G818)</f>
        <v>0</v>
      </c>
      <c r="BL818" s="99">
        <f>SUMIFS(通讯通路门店!$AE:$AE,通讯通路门店!$S:$S,$G818)</f>
        <v>0</v>
      </c>
      <c r="BM818" s="99">
        <f>SUMIFS(通讯通路门店!$AF:$AF,通讯通路门店!$S:$S,$G818)</f>
        <v>0</v>
      </c>
      <c r="BN818" s="99">
        <f>SUMIFS(通讯通路门店!$AG:$AG,通讯通路门店!$S:$S,$G818)</f>
        <v>0</v>
      </c>
      <c r="BO818" s="99">
        <f>SUMIFS(通讯通路门店!$AH:$AH,通讯通路门店!$S:$S,$G818)</f>
        <v>0</v>
      </c>
      <c r="BP818" s="99">
        <f>SUMIFS(通讯通路门店!$AI:$AI,通讯通路门店!$S:$S,$G818)</f>
        <v>0</v>
      </c>
      <c r="BQ818" s="83"/>
    </row>
    <row r="819" spans="1:69">
      <c r="A819" s="99" t="str">
        <f>IFERROR(_xlfn.XLOOKUP($G819,通讯通路门店!$S$4:$S$993933,通讯通路门店!$A$4:$A$993933,0,0),"")</f>
        <v/>
      </c>
      <c r="B819" s="99" t="str">
        <f>IFERROR(_xlfn.XLOOKUP($G819,通讯通路门店!$S$4:$S$993933,通讯通路门店!$B$4:$B$993933,0,0),"")</f>
        <v/>
      </c>
      <c r="C819" s="99" t="str">
        <f>IFERROR(_xlfn.XLOOKUP($G819,通讯通路门店!$S$4:$S$993933,通讯通路门店!$C$4:$C$993933,0,0),"")</f>
        <v/>
      </c>
      <c r="D819" s="99" t="str">
        <f>IFERROR(_xlfn.XLOOKUP($G819,通讯通路门店!$S$4:$S$993933,通讯通路门店!$D$4:$D$993933,0,0),"")</f>
        <v/>
      </c>
      <c r="E819" s="83"/>
      <c r="F819" s="83"/>
      <c r="G819" s="101" t="e">
        <v>#N/A</v>
      </c>
      <c r="H819" s="102" t="str">
        <f>IFERROR(_xlfn.XLOOKUP($G819,通讯通路门店!$S$4:$S$993933,通讯通路门店!$R$4:$R$993933,0,0),"")</f>
        <v/>
      </c>
      <c r="I819" s="83"/>
      <c r="J819" s="83"/>
      <c r="K819" s="83"/>
      <c r="L819" s="83"/>
      <c r="M819" s="83"/>
      <c r="N819" s="83"/>
      <c r="O819" s="83"/>
      <c r="P819" s="83"/>
      <c r="Q819" s="83"/>
      <c r="R819" s="83"/>
      <c r="S819" s="83"/>
      <c r="T819" s="83"/>
      <c r="U819" s="99">
        <f>COUNTIF(通讯通路门店!$S:$S,$G819)</f>
        <v>0</v>
      </c>
      <c r="V819" s="99">
        <f>COUNTIFS(通讯通路门店!$S:$S,$G819,通讯通路门店!$J:$J,"综合卖场")</f>
        <v>0</v>
      </c>
      <c r="W819" s="99">
        <f>SUMIFS(通讯通路门店!$AJ:$AJ,通讯通路门店!$S:$S,通讯客户沙盘!$G819)</f>
        <v>0</v>
      </c>
      <c r="X819" s="99">
        <f t="shared" si="60"/>
        <v>0</v>
      </c>
      <c r="Y819" s="99">
        <f>COUNTIFS(通讯通路门店!$S:$S,$G819,通讯通路门店!$J:$J,"荣耀体验店")+COUNTIFS(通讯通路门店!$S:$S,$G819,通讯通路门店!$J:$J,"荣耀授权专卖店")</f>
        <v>0</v>
      </c>
      <c r="Z819" s="99">
        <f>COUNTIFS(通讯通路门店!$S:$S,$G819,通讯通路门店!$J:$J,"VIVO体验店")</f>
        <v>0</v>
      </c>
      <c r="AA819" s="99">
        <f>COUNTIFS(通讯通路门店!$S:$S,$G819,通讯通路门店!$J:$J,"OPPO体验店")</f>
        <v>0</v>
      </c>
      <c r="AB819" s="99">
        <f>COUNTIFS(通讯通路门店!$S:$S,$G819,通讯通路门店!$J:$J,"华为授权体验店")+COUNTIFS(通讯通路门店!$S:$S,$G819,通讯通路门店!$J:$J,"华为堡垒店")</f>
        <v>0</v>
      </c>
      <c r="AC819" s="99">
        <f>COUNTIFS(通讯通路门店!$S:$S,$G819,通讯通路门店!$J:$J,"小米体验店")</f>
        <v>0</v>
      </c>
      <c r="AD819" s="99">
        <f>COUNTIFS(通讯通路门店!$S:$S,$G819,通讯通路门店!$J:$J,"苹果体验店")</f>
        <v>0</v>
      </c>
      <c r="AE819" s="99">
        <f>COUNTIFS(通讯通路门店!$S:$S,$G819,通讯通路门店!$J:$J,"其他品牌专卖店")</f>
        <v>0</v>
      </c>
      <c r="AF819" s="99">
        <f>SUMIFS(通讯通路门店!$BI:$BI,通讯通路门店!$S:$S,$G819)</f>
        <v>0</v>
      </c>
      <c r="AG819" s="99">
        <f>SUMIFS(通讯通路门店!$BH:$BH,通讯通路门店!$S:$S,$G819)</f>
        <v>0</v>
      </c>
      <c r="AH819" s="99">
        <f t="shared" si="61"/>
        <v>0</v>
      </c>
      <c r="AI819" s="99">
        <f>SUMIFS(通讯通路门店!$BB:$BB,通讯通路门店!$S:$S,$G819)</f>
        <v>0</v>
      </c>
      <c r="AJ819" s="99">
        <f>SUMIFS(通讯通路门店!$BE:$BE,通讯通路门店!$S:$S,$G819)</f>
        <v>0</v>
      </c>
      <c r="AK819" s="99">
        <f>SUMIFS(通讯通路门店!$BG:$BG,通讯通路门店!$S:$S,$G819)</f>
        <v>0</v>
      </c>
      <c r="AL819" s="99">
        <f>SUMIFS(通讯通路门店!$BC:$BC,通讯通路门店!$S:$S,$G819)</f>
        <v>0</v>
      </c>
      <c r="AM819" s="99">
        <f>SUMIFS(通讯通路门店!$BD:$BD,通讯通路门店!$S:$S,$G819)</f>
        <v>0</v>
      </c>
      <c r="AN819" s="99">
        <f>SUMIFS(通讯通路门店!$BF:$BF,通讯通路门店!$S:$S,$G819)</f>
        <v>0</v>
      </c>
      <c r="AO819" s="99">
        <f t="shared" si="62"/>
        <v>0</v>
      </c>
      <c r="AP819" s="99">
        <f>SUMIFS(通讯通路门店!$K:$K,通讯通路门店!$S:$S,$G819)</f>
        <v>0</v>
      </c>
      <c r="AQ819" s="83"/>
      <c r="AR819" s="99">
        <f>SUMIFS(通讯通路门店!$T:$T,通讯通路门店!$S:$S,$G819)</f>
        <v>0</v>
      </c>
      <c r="AS819" s="99">
        <f>SUMIFS(通讯通路门店!$U:$U,通讯通路门店!$S:$S,$G819)</f>
        <v>0</v>
      </c>
      <c r="AT819" s="99">
        <f>SUMIFS(通讯通路门店!$V:$V,通讯通路门店!$S:$S,$G819)</f>
        <v>0</v>
      </c>
      <c r="AU819" s="99">
        <f>SUMIFS(通讯通路门店!$W:$W,通讯通路门店!$S:$S,$G819)</f>
        <v>0</v>
      </c>
      <c r="AV819" s="99">
        <f>SUMIFS(通讯通路门店!$Z:$Z,通讯通路门店!$S:$S,$G819)</f>
        <v>0</v>
      </c>
      <c r="AW819" s="99">
        <f>SUMIFS(通讯通路门店!$AB:$AB,通讯通路门店!$S:$S,$G819)</f>
        <v>0</v>
      </c>
      <c r="AX819" s="99">
        <f>SUMIFS(通讯通路门店!$X:$X,通讯通路门店!$S:$S,$G819)</f>
        <v>0</v>
      </c>
      <c r="AY819" s="99">
        <f>SUMIFS(通讯通路门店!$Y:$Y,通讯通路门店!$S:$S,$G819)</f>
        <v>0</v>
      </c>
      <c r="AZ819" s="99">
        <f>SUMIFS(通讯通路门店!$AA:$AA,通讯通路门店!$S:$S,$G819)</f>
        <v>0</v>
      </c>
      <c r="BA819" s="99">
        <f t="shared" si="63"/>
        <v>0</v>
      </c>
      <c r="BB819" s="99">
        <f t="shared" si="64"/>
        <v>0</v>
      </c>
      <c r="BC819" s="99">
        <f>SUMIFS(通讯通路门店!$W:$W,通讯通路门店!$S:$S,$G819,通讯通路门店!$J:$J,"荣耀体验店")+SUMIFS(通讯通路门店!$W:$W,通讯通路门店!$S:$S,$G819,通讯通路门店!$J:$J,"荣耀授权专卖店")</f>
        <v>0</v>
      </c>
      <c r="BD819" s="99">
        <f>SUMIFS(通讯通路门店!$Z:$Z,通讯通路门店!$S:$S,$G819,通讯通路门店!$J:$J,"VIVO体验店")</f>
        <v>0</v>
      </c>
      <c r="BE819" s="99">
        <f>SUMIFS(通讯通路门店!$AB:$AB,通讯通路门店!$S:$S,$G819,通讯通路门店!$J:$J,"OPPO体验店")</f>
        <v>0</v>
      </c>
      <c r="BF819" s="99">
        <f>SUMIFS(通讯通路门店!$X:$X,通讯通路门店!$S:$S,$G819,通讯通路门店!$J:$J,"华为授权体验店")+SUMIFS(通讯通路门店!$AA:$AA,通讯通路门店!$S:$S,$G819,通讯通路门店!$J:$J,"华为堡垒店")</f>
        <v>0</v>
      </c>
      <c r="BG819" s="99">
        <f>SUMIFS(通讯通路门店!$Y:$Y,通讯通路门店!$S:$S,$G819,通讯通路门店!$J:$J,"小米体验店")</f>
        <v>0</v>
      </c>
      <c r="BH819" s="99">
        <f>SUMIFS(通讯通路门店!$AA:$AA,通讯通路门店!$S:$S,$G819,通讯通路门店!$J:$J,"苹果体验店")</f>
        <v>0</v>
      </c>
      <c r="BI819" s="99">
        <f>SUMIFS(通讯通路门店!$K:$K,通讯通路门店!$S:$S,$G819,通讯通路门店!$J:$J,"其他品牌专卖店")</f>
        <v>0</v>
      </c>
      <c r="BJ819" s="99">
        <f>SUMIFS(通讯通路门店!$AC:$AC,通讯通路门店!$S:$S,$G819)</f>
        <v>0</v>
      </c>
      <c r="BK819" s="99">
        <f>SUMIFS(通讯通路门店!$AD:$AD,通讯通路门店!$S:$S,$G819)</f>
        <v>0</v>
      </c>
      <c r="BL819" s="99">
        <f>SUMIFS(通讯通路门店!$AE:$AE,通讯通路门店!$S:$S,$G819)</f>
        <v>0</v>
      </c>
      <c r="BM819" s="99">
        <f>SUMIFS(通讯通路门店!$AF:$AF,通讯通路门店!$S:$S,$G819)</f>
        <v>0</v>
      </c>
      <c r="BN819" s="99">
        <f>SUMIFS(通讯通路门店!$AG:$AG,通讯通路门店!$S:$S,$G819)</f>
        <v>0</v>
      </c>
      <c r="BO819" s="99">
        <f>SUMIFS(通讯通路门店!$AH:$AH,通讯通路门店!$S:$S,$G819)</f>
        <v>0</v>
      </c>
      <c r="BP819" s="99">
        <f>SUMIFS(通讯通路门店!$AI:$AI,通讯通路门店!$S:$S,$G819)</f>
        <v>0</v>
      </c>
      <c r="BQ819" s="83"/>
    </row>
    <row r="820" spans="1:69">
      <c r="A820" s="99" t="str">
        <f>IFERROR(_xlfn.XLOOKUP($G820,通讯通路门店!$S$4:$S$993933,通讯通路门店!$A$4:$A$993933,0,0),"")</f>
        <v/>
      </c>
      <c r="B820" s="99" t="str">
        <f>IFERROR(_xlfn.XLOOKUP($G820,通讯通路门店!$S$4:$S$993933,通讯通路门店!$B$4:$B$993933,0,0),"")</f>
        <v/>
      </c>
      <c r="C820" s="99" t="str">
        <f>IFERROR(_xlfn.XLOOKUP($G820,通讯通路门店!$S$4:$S$993933,通讯通路门店!$C$4:$C$993933,0,0),"")</f>
        <v/>
      </c>
      <c r="D820" s="99" t="str">
        <f>IFERROR(_xlfn.XLOOKUP($G820,通讯通路门店!$S$4:$S$993933,通讯通路门店!$D$4:$D$993933,0,0),"")</f>
        <v/>
      </c>
      <c r="E820" s="83"/>
      <c r="F820" s="83"/>
      <c r="G820" s="101" t="e">
        <v>#N/A</v>
      </c>
      <c r="H820" s="102" t="str">
        <f>IFERROR(_xlfn.XLOOKUP($G820,通讯通路门店!$S$4:$S$993933,通讯通路门店!$R$4:$R$993933,0,0),"")</f>
        <v/>
      </c>
      <c r="I820" s="83"/>
      <c r="J820" s="83"/>
      <c r="K820" s="83"/>
      <c r="L820" s="83"/>
      <c r="M820" s="83"/>
      <c r="N820" s="83"/>
      <c r="O820" s="83"/>
      <c r="P820" s="83"/>
      <c r="Q820" s="83"/>
      <c r="R820" s="83"/>
      <c r="S820" s="83"/>
      <c r="T820" s="83"/>
      <c r="U820" s="99">
        <f>COUNTIF(通讯通路门店!$S:$S,$G820)</f>
        <v>0</v>
      </c>
      <c r="V820" s="99">
        <f>COUNTIFS(通讯通路门店!$S:$S,$G820,通讯通路门店!$J:$J,"综合卖场")</f>
        <v>0</v>
      </c>
      <c r="W820" s="99">
        <f>SUMIFS(通讯通路门店!$AJ:$AJ,通讯通路门店!$S:$S,通讯客户沙盘!$G820)</f>
        <v>0</v>
      </c>
      <c r="X820" s="99">
        <f t="shared" si="60"/>
        <v>0</v>
      </c>
      <c r="Y820" s="99">
        <f>COUNTIFS(通讯通路门店!$S:$S,$G820,通讯通路门店!$J:$J,"荣耀体验店")+COUNTIFS(通讯通路门店!$S:$S,$G820,通讯通路门店!$J:$J,"荣耀授权专卖店")</f>
        <v>0</v>
      </c>
      <c r="Z820" s="99">
        <f>COUNTIFS(通讯通路门店!$S:$S,$G820,通讯通路门店!$J:$J,"VIVO体验店")</f>
        <v>0</v>
      </c>
      <c r="AA820" s="99">
        <f>COUNTIFS(通讯通路门店!$S:$S,$G820,通讯通路门店!$J:$J,"OPPO体验店")</f>
        <v>0</v>
      </c>
      <c r="AB820" s="99">
        <f>COUNTIFS(通讯通路门店!$S:$S,$G820,通讯通路门店!$J:$J,"华为授权体验店")+COUNTIFS(通讯通路门店!$S:$S,$G820,通讯通路门店!$J:$J,"华为堡垒店")</f>
        <v>0</v>
      </c>
      <c r="AC820" s="99">
        <f>COUNTIFS(通讯通路门店!$S:$S,$G820,通讯通路门店!$J:$J,"小米体验店")</f>
        <v>0</v>
      </c>
      <c r="AD820" s="99">
        <f>COUNTIFS(通讯通路门店!$S:$S,$G820,通讯通路门店!$J:$J,"苹果体验店")</f>
        <v>0</v>
      </c>
      <c r="AE820" s="99">
        <f>COUNTIFS(通讯通路门店!$S:$S,$G820,通讯通路门店!$J:$J,"其他品牌专卖店")</f>
        <v>0</v>
      </c>
      <c r="AF820" s="99">
        <f>SUMIFS(通讯通路门店!$BI:$BI,通讯通路门店!$S:$S,$G820)</f>
        <v>0</v>
      </c>
      <c r="AG820" s="99">
        <f>SUMIFS(通讯通路门店!$BH:$BH,通讯通路门店!$S:$S,$G820)</f>
        <v>0</v>
      </c>
      <c r="AH820" s="99">
        <f t="shared" si="61"/>
        <v>0</v>
      </c>
      <c r="AI820" s="99">
        <f>SUMIFS(通讯通路门店!$BB:$BB,通讯通路门店!$S:$S,$G820)</f>
        <v>0</v>
      </c>
      <c r="AJ820" s="99">
        <f>SUMIFS(通讯通路门店!$BE:$BE,通讯通路门店!$S:$S,$G820)</f>
        <v>0</v>
      </c>
      <c r="AK820" s="99">
        <f>SUMIFS(通讯通路门店!$BG:$BG,通讯通路门店!$S:$S,$G820)</f>
        <v>0</v>
      </c>
      <c r="AL820" s="99">
        <f>SUMIFS(通讯通路门店!$BC:$BC,通讯通路门店!$S:$S,$G820)</f>
        <v>0</v>
      </c>
      <c r="AM820" s="99">
        <f>SUMIFS(通讯通路门店!$BD:$BD,通讯通路门店!$S:$S,$G820)</f>
        <v>0</v>
      </c>
      <c r="AN820" s="99">
        <f>SUMIFS(通讯通路门店!$BF:$BF,通讯通路门店!$S:$S,$G820)</f>
        <v>0</v>
      </c>
      <c r="AO820" s="99">
        <f t="shared" si="62"/>
        <v>0</v>
      </c>
      <c r="AP820" s="99">
        <f>SUMIFS(通讯通路门店!$K:$K,通讯通路门店!$S:$S,$G820)</f>
        <v>0</v>
      </c>
      <c r="AQ820" s="83"/>
      <c r="AR820" s="99">
        <f>SUMIFS(通讯通路门店!$T:$T,通讯通路门店!$S:$S,$G820)</f>
        <v>0</v>
      </c>
      <c r="AS820" s="99">
        <f>SUMIFS(通讯通路门店!$U:$U,通讯通路门店!$S:$S,$G820)</f>
        <v>0</v>
      </c>
      <c r="AT820" s="99">
        <f>SUMIFS(通讯通路门店!$V:$V,通讯通路门店!$S:$S,$G820)</f>
        <v>0</v>
      </c>
      <c r="AU820" s="99">
        <f>SUMIFS(通讯通路门店!$W:$W,通讯通路门店!$S:$S,$G820)</f>
        <v>0</v>
      </c>
      <c r="AV820" s="99">
        <f>SUMIFS(通讯通路门店!$Z:$Z,通讯通路门店!$S:$S,$G820)</f>
        <v>0</v>
      </c>
      <c r="AW820" s="99">
        <f>SUMIFS(通讯通路门店!$AB:$AB,通讯通路门店!$S:$S,$G820)</f>
        <v>0</v>
      </c>
      <c r="AX820" s="99">
        <f>SUMIFS(通讯通路门店!$X:$X,通讯通路门店!$S:$S,$G820)</f>
        <v>0</v>
      </c>
      <c r="AY820" s="99">
        <f>SUMIFS(通讯通路门店!$Y:$Y,通讯通路门店!$S:$S,$G820)</f>
        <v>0</v>
      </c>
      <c r="AZ820" s="99">
        <f>SUMIFS(通讯通路门店!$AA:$AA,通讯通路门店!$S:$S,$G820)</f>
        <v>0</v>
      </c>
      <c r="BA820" s="99">
        <f t="shared" si="63"/>
        <v>0</v>
      </c>
      <c r="BB820" s="99">
        <f t="shared" si="64"/>
        <v>0</v>
      </c>
      <c r="BC820" s="99">
        <f>SUMIFS(通讯通路门店!$W:$W,通讯通路门店!$S:$S,$G820,通讯通路门店!$J:$J,"荣耀体验店")+SUMIFS(通讯通路门店!$W:$W,通讯通路门店!$S:$S,$G820,通讯通路门店!$J:$J,"荣耀授权专卖店")</f>
        <v>0</v>
      </c>
      <c r="BD820" s="99">
        <f>SUMIFS(通讯通路门店!$Z:$Z,通讯通路门店!$S:$S,$G820,通讯通路门店!$J:$J,"VIVO体验店")</f>
        <v>0</v>
      </c>
      <c r="BE820" s="99">
        <f>SUMIFS(通讯通路门店!$AB:$AB,通讯通路门店!$S:$S,$G820,通讯通路门店!$J:$J,"OPPO体验店")</f>
        <v>0</v>
      </c>
      <c r="BF820" s="99">
        <f>SUMIFS(通讯通路门店!$X:$X,通讯通路门店!$S:$S,$G820,通讯通路门店!$J:$J,"华为授权体验店")+SUMIFS(通讯通路门店!$AA:$AA,通讯通路门店!$S:$S,$G820,通讯通路门店!$J:$J,"华为堡垒店")</f>
        <v>0</v>
      </c>
      <c r="BG820" s="99">
        <f>SUMIFS(通讯通路门店!$Y:$Y,通讯通路门店!$S:$S,$G820,通讯通路门店!$J:$J,"小米体验店")</f>
        <v>0</v>
      </c>
      <c r="BH820" s="99">
        <f>SUMIFS(通讯通路门店!$AA:$AA,通讯通路门店!$S:$S,$G820,通讯通路门店!$J:$J,"苹果体验店")</f>
        <v>0</v>
      </c>
      <c r="BI820" s="99">
        <f>SUMIFS(通讯通路门店!$K:$K,通讯通路门店!$S:$S,$G820,通讯通路门店!$J:$J,"其他品牌专卖店")</f>
        <v>0</v>
      </c>
      <c r="BJ820" s="99">
        <f>SUMIFS(通讯通路门店!$AC:$AC,通讯通路门店!$S:$S,$G820)</f>
        <v>0</v>
      </c>
      <c r="BK820" s="99">
        <f>SUMIFS(通讯通路门店!$AD:$AD,通讯通路门店!$S:$S,$G820)</f>
        <v>0</v>
      </c>
      <c r="BL820" s="99">
        <f>SUMIFS(通讯通路门店!$AE:$AE,通讯通路门店!$S:$S,$G820)</f>
        <v>0</v>
      </c>
      <c r="BM820" s="99">
        <f>SUMIFS(通讯通路门店!$AF:$AF,通讯通路门店!$S:$S,$G820)</f>
        <v>0</v>
      </c>
      <c r="BN820" s="99">
        <f>SUMIFS(通讯通路门店!$AG:$AG,通讯通路门店!$S:$S,$G820)</f>
        <v>0</v>
      </c>
      <c r="BO820" s="99">
        <f>SUMIFS(通讯通路门店!$AH:$AH,通讯通路门店!$S:$S,$G820)</f>
        <v>0</v>
      </c>
      <c r="BP820" s="99">
        <f>SUMIFS(通讯通路门店!$AI:$AI,通讯通路门店!$S:$S,$G820)</f>
        <v>0</v>
      </c>
      <c r="BQ820" s="83"/>
    </row>
    <row r="821" spans="1:69">
      <c r="A821" s="99" t="str">
        <f>IFERROR(_xlfn.XLOOKUP($G821,通讯通路门店!$S$4:$S$993933,通讯通路门店!$A$4:$A$993933,0,0),"")</f>
        <v/>
      </c>
      <c r="B821" s="99" t="str">
        <f>IFERROR(_xlfn.XLOOKUP($G821,通讯通路门店!$S$4:$S$993933,通讯通路门店!$B$4:$B$993933,0,0),"")</f>
        <v/>
      </c>
      <c r="C821" s="99" t="str">
        <f>IFERROR(_xlfn.XLOOKUP($G821,通讯通路门店!$S$4:$S$993933,通讯通路门店!$C$4:$C$993933,0,0),"")</f>
        <v/>
      </c>
      <c r="D821" s="99" t="str">
        <f>IFERROR(_xlfn.XLOOKUP($G821,通讯通路门店!$S$4:$S$993933,通讯通路门店!$D$4:$D$993933,0,0),"")</f>
        <v/>
      </c>
      <c r="E821" s="83"/>
      <c r="F821" s="83"/>
      <c r="G821" s="101" t="e">
        <v>#N/A</v>
      </c>
      <c r="H821" s="102" t="str">
        <f>IFERROR(_xlfn.XLOOKUP($G821,通讯通路门店!$S$4:$S$993933,通讯通路门店!$R$4:$R$993933,0,0),"")</f>
        <v/>
      </c>
      <c r="I821" s="83"/>
      <c r="J821" s="83"/>
      <c r="K821" s="83"/>
      <c r="L821" s="83"/>
      <c r="M821" s="83"/>
      <c r="N821" s="83"/>
      <c r="O821" s="83"/>
      <c r="P821" s="83"/>
      <c r="Q821" s="83"/>
      <c r="R821" s="83"/>
      <c r="S821" s="83"/>
      <c r="T821" s="83"/>
      <c r="U821" s="99">
        <f>COUNTIF(通讯通路门店!$S:$S,$G821)</f>
        <v>0</v>
      </c>
      <c r="V821" s="99">
        <f>COUNTIFS(通讯通路门店!$S:$S,$G821,通讯通路门店!$J:$J,"综合卖场")</f>
        <v>0</v>
      </c>
      <c r="W821" s="99">
        <f>SUMIFS(通讯通路门店!$AJ:$AJ,通讯通路门店!$S:$S,通讯客户沙盘!$G821)</f>
        <v>0</v>
      </c>
      <c r="X821" s="99">
        <f t="shared" si="60"/>
        <v>0</v>
      </c>
      <c r="Y821" s="99">
        <f>COUNTIFS(通讯通路门店!$S:$S,$G821,通讯通路门店!$J:$J,"荣耀体验店")+COUNTIFS(通讯通路门店!$S:$S,$G821,通讯通路门店!$J:$J,"荣耀授权专卖店")</f>
        <v>0</v>
      </c>
      <c r="Z821" s="99">
        <f>COUNTIFS(通讯通路门店!$S:$S,$G821,通讯通路门店!$J:$J,"VIVO体验店")</f>
        <v>0</v>
      </c>
      <c r="AA821" s="99">
        <f>COUNTIFS(通讯通路门店!$S:$S,$G821,通讯通路门店!$J:$J,"OPPO体验店")</f>
        <v>0</v>
      </c>
      <c r="AB821" s="99">
        <f>COUNTIFS(通讯通路门店!$S:$S,$G821,通讯通路门店!$J:$J,"华为授权体验店")+COUNTIFS(通讯通路门店!$S:$S,$G821,通讯通路门店!$J:$J,"华为堡垒店")</f>
        <v>0</v>
      </c>
      <c r="AC821" s="99">
        <f>COUNTIFS(通讯通路门店!$S:$S,$G821,通讯通路门店!$J:$J,"小米体验店")</f>
        <v>0</v>
      </c>
      <c r="AD821" s="99">
        <f>COUNTIFS(通讯通路门店!$S:$S,$G821,通讯通路门店!$J:$J,"苹果体验店")</f>
        <v>0</v>
      </c>
      <c r="AE821" s="99">
        <f>COUNTIFS(通讯通路门店!$S:$S,$G821,通讯通路门店!$J:$J,"其他品牌专卖店")</f>
        <v>0</v>
      </c>
      <c r="AF821" s="99">
        <f>SUMIFS(通讯通路门店!$BI:$BI,通讯通路门店!$S:$S,$G821)</f>
        <v>0</v>
      </c>
      <c r="AG821" s="99">
        <f>SUMIFS(通讯通路门店!$BH:$BH,通讯通路门店!$S:$S,$G821)</f>
        <v>0</v>
      </c>
      <c r="AH821" s="99">
        <f t="shared" si="61"/>
        <v>0</v>
      </c>
      <c r="AI821" s="99">
        <f>SUMIFS(通讯通路门店!$BB:$BB,通讯通路门店!$S:$S,$G821)</f>
        <v>0</v>
      </c>
      <c r="AJ821" s="99">
        <f>SUMIFS(通讯通路门店!$BE:$BE,通讯通路门店!$S:$S,$G821)</f>
        <v>0</v>
      </c>
      <c r="AK821" s="99">
        <f>SUMIFS(通讯通路门店!$BG:$BG,通讯通路门店!$S:$S,$G821)</f>
        <v>0</v>
      </c>
      <c r="AL821" s="99">
        <f>SUMIFS(通讯通路门店!$BC:$BC,通讯通路门店!$S:$S,$G821)</f>
        <v>0</v>
      </c>
      <c r="AM821" s="99">
        <f>SUMIFS(通讯通路门店!$BD:$BD,通讯通路门店!$S:$S,$G821)</f>
        <v>0</v>
      </c>
      <c r="AN821" s="99">
        <f>SUMIFS(通讯通路门店!$BF:$BF,通讯通路门店!$S:$S,$G821)</f>
        <v>0</v>
      </c>
      <c r="AO821" s="99">
        <f t="shared" si="62"/>
        <v>0</v>
      </c>
      <c r="AP821" s="99">
        <f>SUMIFS(通讯通路门店!$K:$K,通讯通路门店!$S:$S,$G821)</f>
        <v>0</v>
      </c>
      <c r="AQ821" s="83"/>
      <c r="AR821" s="99">
        <f>SUMIFS(通讯通路门店!$T:$T,通讯通路门店!$S:$S,$G821)</f>
        <v>0</v>
      </c>
      <c r="AS821" s="99">
        <f>SUMIFS(通讯通路门店!$U:$U,通讯通路门店!$S:$S,$G821)</f>
        <v>0</v>
      </c>
      <c r="AT821" s="99">
        <f>SUMIFS(通讯通路门店!$V:$V,通讯通路门店!$S:$S,$G821)</f>
        <v>0</v>
      </c>
      <c r="AU821" s="99">
        <f>SUMIFS(通讯通路门店!$W:$W,通讯通路门店!$S:$S,$G821)</f>
        <v>0</v>
      </c>
      <c r="AV821" s="99">
        <f>SUMIFS(通讯通路门店!$Z:$Z,通讯通路门店!$S:$S,$G821)</f>
        <v>0</v>
      </c>
      <c r="AW821" s="99">
        <f>SUMIFS(通讯通路门店!$AB:$AB,通讯通路门店!$S:$S,$G821)</f>
        <v>0</v>
      </c>
      <c r="AX821" s="99">
        <f>SUMIFS(通讯通路门店!$X:$X,通讯通路门店!$S:$S,$G821)</f>
        <v>0</v>
      </c>
      <c r="AY821" s="99">
        <f>SUMIFS(通讯通路门店!$Y:$Y,通讯通路门店!$S:$S,$G821)</f>
        <v>0</v>
      </c>
      <c r="AZ821" s="99">
        <f>SUMIFS(通讯通路门店!$AA:$AA,通讯通路门店!$S:$S,$G821)</f>
        <v>0</v>
      </c>
      <c r="BA821" s="99">
        <f t="shared" si="63"/>
        <v>0</v>
      </c>
      <c r="BB821" s="99">
        <f t="shared" si="64"/>
        <v>0</v>
      </c>
      <c r="BC821" s="99">
        <f>SUMIFS(通讯通路门店!$W:$W,通讯通路门店!$S:$S,$G821,通讯通路门店!$J:$J,"荣耀体验店")+SUMIFS(通讯通路门店!$W:$W,通讯通路门店!$S:$S,$G821,通讯通路门店!$J:$J,"荣耀授权专卖店")</f>
        <v>0</v>
      </c>
      <c r="BD821" s="99">
        <f>SUMIFS(通讯通路门店!$Z:$Z,通讯通路门店!$S:$S,$G821,通讯通路门店!$J:$J,"VIVO体验店")</f>
        <v>0</v>
      </c>
      <c r="BE821" s="99">
        <f>SUMIFS(通讯通路门店!$AB:$AB,通讯通路门店!$S:$S,$G821,通讯通路门店!$J:$J,"OPPO体验店")</f>
        <v>0</v>
      </c>
      <c r="BF821" s="99">
        <f>SUMIFS(通讯通路门店!$X:$X,通讯通路门店!$S:$S,$G821,通讯通路门店!$J:$J,"华为授权体验店")+SUMIFS(通讯通路门店!$AA:$AA,通讯通路门店!$S:$S,$G821,通讯通路门店!$J:$J,"华为堡垒店")</f>
        <v>0</v>
      </c>
      <c r="BG821" s="99">
        <f>SUMIFS(通讯通路门店!$Y:$Y,通讯通路门店!$S:$S,$G821,通讯通路门店!$J:$J,"小米体验店")</f>
        <v>0</v>
      </c>
      <c r="BH821" s="99">
        <f>SUMIFS(通讯通路门店!$AA:$AA,通讯通路门店!$S:$S,$G821,通讯通路门店!$J:$J,"苹果体验店")</f>
        <v>0</v>
      </c>
      <c r="BI821" s="99">
        <f>SUMIFS(通讯通路门店!$K:$K,通讯通路门店!$S:$S,$G821,通讯通路门店!$J:$J,"其他品牌专卖店")</f>
        <v>0</v>
      </c>
      <c r="BJ821" s="99">
        <f>SUMIFS(通讯通路门店!$AC:$AC,通讯通路门店!$S:$S,$G821)</f>
        <v>0</v>
      </c>
      <c r="BK821" s="99">
        <f>SUMIFS(通讯通路门店!$AD:$AD,通讯通路门店!$S:$S,$G821)</f>
        <v>0</v>
      </c>
      <c r="BL821" s="99">
        <f>SUMIFS(通讯通路门店!$AE:$AE,通讯通路门店!$S:$S,$G821)</f>
        <v>0</v>
      </c>
      <c r="BM821" s="99">
        <f>SUMIFS(通讯通路门店!$AF:$AF,通讯通路门店!$S:$S,$G821)</f>
        <v>0</v>
      </c>
      <c r="BN821" s="99">
        <f>SUMIFS(通讯通路门店!$AG:$AG,通讯通路门店!$S:$S,$G821)</f>
        <v>0</v>
      </c>
      <c r="BO821" s="99">
        <f>SUMIFS(通讯通路门店!$AH:$AH,通讯通路门店!$S:$S,$G821)</f>
        <v>0</v>
      </c>
      <c r="BP821" s="99">
        <f>SUMIFS(通讯通路门店!$AI:$AI,通讯通路门店!$S:$S,$G821)</f>
        <v>0</v>
      </c>
      <c r="BQ821" s="83"/>
    </row>
    <row r="822" spans="1:69">
      <c r="A822" s="99" t="str">
        <f>IFERROR(_xlfn.XLOOKUP($G822,通讯通路门店!$S$4:$S$993933,通讯通路门店!$A$4:$A$993933,0,0),"")</f>
        <v/>
      </c>
      <c r="B822" s="99" t="str">
        <f>IFERROR(_xlfn.XLOOKUP($G822,通讯通路门店!$S$4:$S$993933,通讯通路门店!$B$4:$B$993933,0,0),"")</f>
        <v/>
      </c>
      <c r="C822" s="99" t="str">
        <f>IFERROR(_xlfn.XLOOKUP($G822,通讯通路门店!$S$4:$S$993933,通讯通路门店!$C$4:$C$993933,0,0),"")</f>
        <v/>
      </c>
      <c r="D822" s="99" t="str">
        <f>IFERROR(_xlfn.XLOOKUP($G822,通讯通路门店!$S$4:$S$993933,通讯通路门店!$D$4:$D$993933,0,0),"")</f>
        <v/>
      </c>
      <c r="E822" s="83"/>
      <c r="F822" s="83"/>
      <c r="G822" s="101" t="e">
        <v>#N/A</v>
      </c>
      <c r="H822" s="102" t="str">
        <f>IFERROR(_xlfn.XLOOKUP($G822,通讯通路门店!$S$4:$S$993933,通讯通路门店!$R$4:$R$993933,0,0),"")</f>
        <v/>
      </c>
      <c r="I822" s="83"/>
      <c r="J822" s="83"/>
      <c r="K822" s="83"/>
      <c r="L822" s="83"/>
      <c r="M822" s="83"/>
      <c r="N822" s="83"/>
      <c r="O822" s="83"/>
      <c r="P822" s="83"/>
      <c r="Q822" s="83"/>
      <c r="R822" s="83"/>
      <c r="S822" s="83"/>
      <c r="T822" s="83"/>
      <c r="U822" s="99">
        <f>COUNTIF(通讯通路门店!$S:$S,$G822)</f>
        <v>0</v>
      </c>
      <c r="V822" s="99">
        <f>COUNTIFS(通讯通路门店!$S:$S,$G822,通讯通路门店!$J:$J,"综合卖场")</f>
        <v>0</v>
      </c>
      <c r="W822" s="99">
        <f>SUMIFS(通讯通路门店!$AJ:$AJ,通讯通路门店!$S:$S,通讯客户沙盘!$G822)</f>
        <v>0</v>
      </c>
      <c r="X822" s="99">
        <f t="shared" si="60"/>
        <v>0</v>
      </c>
      <c r="Y822" s="99">
        <f>COUNTIFS(通讯通路门店!$S:$S,$G822,通讯通路门店!$J:$J,"荣耀体验店")+COUNTIFS(通讯通路门店!$S:$S,$G822,通讯通路门店!$J:$J,"荣耀授权专卖店")</f>
        <v>0</v>
      </c>
      <c r="Z822" s="99">
        <f>COUNTIFS(通讯通路门店!$S:$S,$G822,通讯通路门店!$J:$J,"VIVO体验店")</f>
        <v>0</v>
      </c>
      <c r="AA822" s="99">
        <f>COUNTIFS(通讯通路门店!$S:$S,$G822,通讯通路门店!$J:$J,"OPPO体验店")</f>
        <v>0</v>
      </c>
      <c r="AB822" s="99">
        <f>COUNTIFS(通讯通路门店!$S:$S,$G822,通讯通路门店!$J:$J,"华为授权体验店")+COUNTIFS(通讯通路门店!$S:$S,$G822,通讯通路门店!$J:$J,"华为堡垒店")</f>
        <v>0</v>
      </c>
      <c r="AC822" s="99">
        <f>COUNTIFS(通讯通路门店!$S:$S,$G822,通讯通路门店!$J:$J,"小米体验店")</f>
        <v>0</v>
      </c>
      <c r="AD822" s="99">
        <f>COUNTIFS(通讯通路门店!$S:$S,$G822,通讯通路门店!$J:$J,"苹果体验店")</f>
        <v>0</v>
      </c>
      <c r="AE822" s="99">
        <f>COUNTIFS(通讯通路门店!$S:$S,$G822,通讯通路门店!$J:$J,"其他品牌专卖店")</f>
        <v>0</v>
      </c>
      <c r="AF822" s="99">
        <f>SUMIFS(通讯通路门店!$BI:$BI,通讯通路门店!$S:$S,$G822)</f>
        <v>0</v>
      </c>
      <c r="AG822" s="99">
        <f>SUMIFS(通讯通路门店!$BH:$BH,通讯通路门店!$S:$S,$G822)</f>
        <v>0</v>
      </c>
      <c r="AH822" s="99">
        <f t="shared" si="61"/>
        <v>0</v>
      </c>
      <c r="AI822" s="99">
        <f>SUMIFS(通讯通路门店!$BB:$BB,通讯通路门店!$S:$S,$G822)</f>
        <v>0</v>
      </c>
      <c r="AJ822" s="99">
        <f>SUMIFS(通讯通路门店!$BE:$BE,通讯通路门店!$S:$S,$G822)</f>
        <v>0</v>
      </c>
      <c r="AK822" s="99">
        <f>SUMIFS(通讯通路门店!$BG:$BG,通讯通路门店!$S:$S,$G822)</f>
        <v>0</v>
      </c>
      <c r="AL822" s="99">
        <f>SUMIFS(通讯通路门店!$BC:$BC,通讯通路门店!$S:$S,$G822)</f>
        <v>0</v>
      </c>
      <c r="AM822" s="99">
        <f>SUMIFS(通讯通路门店!$BD:$BD,通讯通路门店!$S:$S,$G822)</f>
        <v>0</v>
      </c>
      <c r="AN822" s="99">
        <f>SUMIFS(通讯通路门店!$BF:$BF,通讯通路门店!$S:$S,$G822)</f>
        <v>0</v>
      </c>
      <c r="AO822" s="99">
        <f t="shared" si="62"/>
        <v>0</v>
      </c>
      <c r="AP822" s="99">
        <f>SUMIFS(通讯通路门店!$K:$K,通讯通路门店!$S:$S,$G822)</f>
        <v>0</v>
      </c>
      <c r="AQ822" s="83"/>
      <c r="AR822" s="99">
        <f>SUMIFS(通讯通路门店!$T:$T,通讯通路门店!$S:$S,$G822)</f>
        <v>0</v>
      </c>
      <c r="AS822" s="99">
        <f>SUMIFS(通讯通路门店!$U:$U,通讯通路门店!$S:$S,$G822)</f>
        <v>0</v>
      </c>
      <c r="AT822" s="99">
        <f>SUMIFS(通讯通路门店!$V:$V,通讯通路门店!$S:$S,$G822)</f>
        <v>0</v>
      </c>
      <c r="AU822" s="99">
        <f>SUMIFS(通讯通路门店!$W:$W,通讯通路门店!$S:$S,$G822)</f>
        <v>0</v>
      </c>
      <c r="AV822" s="99">
        <f>SUMIFS(通讯通路门店!$Z:$Z,通讯通路门店!$S:$S,$G822)</f>
        <v>0</v>
      </c>
      <c r="AW822" s="99">
        <f>SUMIFS(通讯通路门店!$AB:$AB,通讯通路门店!$S:$S,$G822)</f>
        <v>0</v>
      </c>
      <c r="AX822" s="99">
        <f>SUMIFS(通讯通路门店!$X:$X,通讯通路门店!$S:$S,$G822)</f>
        <v>0</v>
      </c>
      <c r="AY822" s="99">
        <f>SUMIFS(通讯通路门店!$Y:$Y,通讯通路门店!$S:$S,$G822)</f>
        <v>0</v>
      </c>
      <c r="AZ822" s="99">
        <f>SUMIFS(通讯通路门店!$AA:$AA,通讯通路门店!$S:$S,$G822)</f>
        <v>0</v>
      </c>
      <c r="BA822" s="99">
        <f t="shared" si="63"/>
        <v>0</v>
      </c>
      <c r="BB822" s="99">
        <f t="shared" si="64"/>
        <v>0</v>
      </c>
      <c r="BC822" s="99">
        <f>SUMIFS(通讯通路门店!$W:$W,通讯通路门店!$S:$S,$G822,通讯通路门店!$J:$J,"荣耀体验店")+SUMIFS(通讯通路门店!$W:$W,通讯通路门店!$S:$S,$G822,通讯通路门店!$J:$J,"荣耀授权专卖店")</f>
        <v>0</v>
      </c>
      <c r="BD822" s="99">
        <f>SUMIFS(通讯通路门店!$Z:$Z,通讯通路门店!$S:$S,$G822,通讯通路门店!$J:$J,"VIVO体验店")</f>
        <v>0</v>
      </c>
      <c r="BE822" s="99">
        <f>SUMIFS(通讯通路门店!$AB:$AB,通讯通路门店!$S:$S,$G822,通讯通路门店!$J:$J,"OPPO体验店")</f>
        <v>0</v>
      </c>
      <c r="BF822" s="99">
        <f>SUMIFS(通讯通路门店!$X:$X,通讯通路门店!$S:$S,$G822,通讯通路门店!$J:$J,"华为授权体验店")+SUMIFS(通讯通路门店!$AA:$AA,通讯通路门店!$S:$S,$G822,通讯通路门店!$J:$J,"华为堡垒店")</f>
        <v>0</v>
      </c>
      <c r="BG822" s="99">
        <f>SUMIFS(通讯通路门店!$Y:$Y,通讯通路门店!$S:$S,$G822,通讯通路门店!$J:$J,"小米体验店")</f>
        <v>0</v>
      </c>
      <c r="BH822" s="99">
        <f>SUMIFS(通讯通路门店!$AA:$AA,通讯通路门店!$S:$S,$G822,通讯通路门店!$J:$J,"苹果体验店")</f>
        <v>0</v>
      </c>
      <c r="BI822" s="99">
        <f>SUMIFS(通讯通路门店!$K:$K,通讯通路门店!$S:$S,$G822,通讯通路门店!$J:$J,"其他品牌专卖店")</f>
        <v>0</v>
      </c>
      <c r="BJ822" s="99">
        <f>SUMIFS(通讯通路门店!$AC:$AC,通讯通路门店!$S:$S,$G822)</f>
        <v>0</v>
      </c>
      <c r="BK822" s="99">
        <f>SUMIFS(通讯通路门店!$AD:$AD,通讯通路门店!$S:$S,$G822)</f>
        <v>0</v>
      </c>
      <c r="BL822" s="99">
        <f>SUMIFS(通讯通路门店!$AE:$AE,通讯通路门店!$S:$S,$G822)</f>
        <v>0</v>
      </c>
      <c r="BM822" s="99">
        <f>SUMIFS(通讯通路门店!$AF:$AF,通讯通路门店!$S:$S,$G822)</f>
        <v>0</v>
      </c>
      <c r="BN822" s="99">
        <f>SUMIFS(通讯通路门店!$AG:$AG,通讯通路门店!$S:$S,$G822)</f>
        <v>0</v>
      </c>
      <c r="BO822" s="99">
        <f>SUMIFS(通讯通路门店!$AH:$AH,通讯通路门店!$S:$S,$G822)</f>
        <v>0</v>
      </c>
      <c r="BP822" s="99">
        <f>SUMIFS(通讯通路门店!$AI:$AI,通讯通路门店!$S:$S,$G822)</f>
        <v>0</v>
      </c>
      <c r="BQ822" s="83"/>
    </row>
    <row r="823" spans="1:69">
      <c r="A823" s="99" t="str">
        <f>IFERROR(_xlfn.XLOOKUP($G823,通讯通路门店!$S$4:$S$993933,通讯通路门店!$A$4:$A$993933,0,0),"")</f>
        <v/>
      </c>
      <c r="B823" s="99" t="str">
        <f>IFERROR(_xlfn.XLOOKUP($G823,通讯通路门店!$S$4:$S$993933,通讯通路门店!$B$4:$B$993933,0,0),"")</f>
        <v/>
      </c>
      <c r="C823" s="99" t="str">
        <f>IFERROR(_xlfn.XLOOKUP($G823,通讯通路门店!$S$4:$S$993933,通讯通路门店!$C$4:$C$993933,0,0),"")</f>
        <v/>
      </c>
      <c r="D823" s="99" t="str">
        <f>IFERROR(_xlfn.XLOOKUP($G823,通讯通路门店!$S$4:$S$993933,通讯通路门店!$D$4:$D$993933,0,0),"")</f>
        <v/>
      </c>
      <c r="E823" s="83"/>
      <c r="F823" s="83"/>
      <c r="G823" s="101" t="e">
        <v>#N/A</v>
      </c>
      <c r="H823" s="102" t="str">
        <f>IFERROR(_xlfn.XLOOKUP($G823,通讯通路门店!$S$4:$S$993933,通讯通路门店!$R$4:$R$993933,0,0),"")</f>
        <v/>
      </c>
      <c r="I823" s="83"/>
      <c r="J823" s="83"/>
      <c r="K823" s="83"/>
      <c r="L823" s="83"/>
      <c r="M823" s="83"/>
      <c r="N823" s="83"/>
      <c r="O823" s="83"/>
      <c r="P823" s="83"/>
      <c r="Q823" s="83"/>
      <c r="R823" s="83"/>
      <c r="S823" s="83"/>
      <c r="T823" s="83"/>
      <c r="U823" s="99">
        <f>COUNTIF(通讯通路门店!$S:$S,$G823)</f>
        <v>0</v>
      </c>
      <c r="V823" s="99">
        <f>COUNTIFS(通讯通路门店!$S:$S,$G823,通讯通路门店!$J:$J,"综合卖场")</f>
        <v>0</v>
      </c>
      <c r="W823" s="99">
        <f>SUMIFS(通讯通路门店!$AJ:$AJ,通讯通路门店!$S:$S,通讯客户沙盘!$G823)</f>
        <v>0</v>
      </c>
      <c r="X823" s="99">
        <f t="shared" si="60"/>
        <v>0</v>
      </c>
      <c r="Y823" s="99">
        <f>COUNTIFS(通讯通路门店!$S:$S,$G823,通讯通路门店!$J:$J,"荣耀体验店")+COUNTIFS(通讯通路门店!$S:$S,$G823,通讯通路门店!$J:$J,"荣耀授权专卖店")</f>
        <v>0</v>
      </c>
      <c r="Z823" s="99">
        <f>COUNTIFS(通讯通路门店!$S:$S,$G823,通讯通路门店!$J:$J,"VIVO体验店")</f>
        <v>0</v>
      </c>
      <c r="AA823" s="99">
        <f>COUNTIFS(通讯通路门店!$S:$S,$G823,通讯通路门店!$J:$J,"OPPO体验店")</f>
        <v>0</v>
      </c>
      <c r="AB823" s="99">
        <f>COUNTIFS(通讯通路门店!$S:$S,$G823,通讯通路门店!$J:$J,"华为授权体验店")+COUNTIFS(通讯通路门店!$S:$S,$G823,通讯通路门店!$J:$J,"华为堡垒店")</f>
        <v>0</v>
      </c>
      <c r="AC823" s="99">
        <f>COUNTIFS(通讯通路门店!$S:$S,$G823,通讯通路门店!$J:$J,"小米体验店")</f>
        <v>0</v>
      </c>
      <c r="AD823" s="99">
        <f>COUNTIFS(通讯通路门店!$S:$S,$G823,通讯通路门店!$J:$J,"苹果体验店")</f>
        <v>0</v>
      </c>
      <c r="AE823" s="99">
        <f>COUNTIFS(通讯通路门店!$S:$S,$G823,通讯通路门店!$J:$J,"其他品牌专卖店")</f>
        <v>0</v>
      </c>
      <c r="AF823" s="99">
        <f>SUMIFS(通讯通路门店!$BI:$BI,通讯通路门店!$S:$S,$G823)</f>
        <v>0</v>
      </c>
      <c r="AG823" s="99">
        <f>SUMIFS(通讯通路门店!$BH:$BH,通讯通路门店!$S:$S,$G823)</f>
        <v>0</v>
      </c>
      <c r="AH823" s="99">
        <f t="shared" si="61"/>
        <v>0</v>
      </c>
      <c r="AI823" s="99">
        <f>SUMIFS(通讯通路门店!$BB:$BB,通讯通路门店!$S:$S,$G823)</f>
        <v>0</v>
      </c>
      <c r="AJ823" s="99">
        <f>SUMIFS(通讯通路门店!$BE:$BE,通讯通路门店!$S:$S,$G823)</f>
        <v>0</v>
      </c>
      <c r="AK823" s="99">
        <f>SUMIFS(通讯通路门店!$BG:$BG,通讯通路门店!$S:$S,$G823)</f>
        <v>0</v>
      </c>
      <c r="AL823" s="99">
        <f>SUMIFS(通讯通路门店!$BC:$BC,通讯通路门店!$S:$S,$G823)</f>
        <v>0</v>
      </c>
      <c r="AM823" s="99">
        <f>SUMIFS(通讯通路门店!$BD:$BD,通讯通路门店!$S:$S,$G823)</f>
        <v>0</v>
      </c>
      <c r="AN823" s="99">
        <f>SUMIFS(通讯通路门店!$BF:$BF,通讯通路门店!$S:$S,$G823)</f>
        <v>0</v>
      </c>
      <c r="AO823" s="99">
        <f t="shared" si="62"/>
        <v>0</v>
      </c>
      <c r="AP823" s="99">
        <f>SUMIFS(通讯通路门店!$K:$K,通讯通路门店!$S:$S,$G823)</f>
        <v>0</v>
      </c>
      <c r="AQ823" s="83"/>
      <c r="AR823" s="99">
        <f>SUMIFS(通讯通路门店!$T:$T,通讯通路门店!$S:$S,$G823)</f>
        <v>0</v>
      </c>
      <c r="AS823" s="99">
        <f>SUMIFS(通讯通路门店!$U:$U,通讯通路门店!$S:$S,$G823)</f>
        <v>0</v>
      </c>
      <c r="AT823" s="99">
        <f>SUMIFS(通讯通路门店!$V:$V,通讯通路门店!$S:$S,$G823)</f>
        <v>0</v>
      </c>
      <c r="AU823" s="99">
        <f>SUMIFS(通讯通路门店!$W:$W,通讯通路门店!$S:$S,$G823)</f>
        <v>0</v>
      </c>
      <c r="AV823" s="99">
        <f>SUMIFS(通讯通路门店!$Z:$Z,通讯通路门店!$S:$S,$G823)</f>
        <v>0</v>
      </c>
      <c r="AW823" s="99">
        <f>SUMIFS(通讯通路门店!$AB:$AB,通讯通路门店!$S:$S,$G823)</f>
        <v>0</v>
      </c>
      <c r="AX823" s="99">
        <f>SUMIFS(通讯通路门店!$X:$X,通讯通路门店!$S:$S,$G823)</f>
        <v>0</v>
      </c>
      <c r="AY823" s="99">
        <f>SUMIFS(通讯通路门店!$Y:$Y,通讯通路门店!$S:$S,$G823)</f>
        <v>0</v>
      </c>
      <c r="AZ823" s="99">
        <f>SUMIFS(通讯通路门店!$AA:$AA,通讯通路门店!$S:$S,$G823)</f>
        <v>0</v>
      </c>
      <c r="BA823" s="99">
        <f t="shared" si="63"/>
        <v>0</v>
      </c>
      <c r="BB823" s="99">
        <f t="shared" si="64"/>
        <v>0</v>
      </c>
      <c r="BC823" s="99">
        <f>SUMIFS(通讯通路门店!$W:$W,通讯通路门店!$S:$S,$G823,通讯通路门店!$J:$J,"荣耀体验店")+SUMIFS(通讯通路门店!$W:$W,通讯通路门店!$S:$S,$G823,通讯通路门店!$J:$J,"荣耀授权专卖店")</f>
        <v>0</v>
      </c>
      <c r="BD823" s="99">
        <f>SUMIFS(通讯通路门店!$Z:$Z,通讯通路门店!$S:$S,$G823,通讯通路门店!$J:$J,"VIVO体验店")</f>
        <v>0</v>
      </c>
      <c r="BE823" s="99">
        <f>SUMIFS(通讯通路门店!$AB:$AB,通讯通路门店!$S:$S,$G823,通讯通路门店!$J:$J,"OPPO体验店")</f>
        <v>0</v>
      </c>
      <c r="BF823" s="99">
        <f>SUMIFS(通讯通路门店!$X:$X,通讯通路门店!$S:$S,$G823,通讯通路门店!$J:$J,"华为授权体验店")+SUMIFS(通讯通路门店!$AA:$AA,通讯通路门店!$S:$S,$G823,通讯通路门店!$J:$J,"华为堡垒店")</f>
        <v>0</v>
      </c>
      <c r="BG823" s="99">
        <f>SUMIFS(通讯通路门店!$Y:$Y,通讯通路门店!$S:$S,$G823,通讯通路门店!$J:$J,"小米体验店")</f>
        <v>0</v>
      </c>
      <c r="BH823" s="99">
        <f>SUMIFS(通讯通路门店!$AA:$AA,通讯通路门店!$S:$S,$G823,通讯通路门店!$J:$J,"苹果体验店")</f>
        <v>0</v>
      </c>
      <c r="BI823" s="99">
        <f>SUMIFS(通讯通路门店!$K:$K,通讯通路门店!$S:$S,$G823,通讯通路门店!$J:$J,"其他品牌专卖店")</f>
        <v>0</v>
      </c>
      <c r="BJ823" s="99">
        <f>SUMIFS(通讯通路门店!$AC:$AC,通讯通路门店!$S:$S,$G823)</f>
        <v>0</v>
      </c>
      <c r="BK823" s="99">
        <f>SUMIFS(通讯通路门店!$AD:$AD,通讯通路门店!$S:$S,$G823)</f>
        <v>0</v>
      </c>
      <c r="BL823" s="99">
        <f>SUMIFS(通讯通路门店!$AE:$AE,通讯通路门店!$S:$S,$G823)</f>
        <v>0</v>
      </c>
      <c r="BM823" s="99">
        <f>SUMIFS(通讯通路门店!$AF:$AF,通讯通路门店!$S:$S,$G823)</f>
        <v>0</v>
      </c>
      <c r="BN823" s="99">
        <f>SUMIFS(通讯通路门店!$AG:$AG,通讯通路门店!$S:$S,$G823)</f>
        <v>0</v>
      </c>
      <c r="BO823" s="99">
        <f>SUMIFS(通讯通路门店!$AH:$AH,通讯通路门店!$S:$S,$G823)</f>
        <v>0</v>
      </c>
      <c r="BP823" s="99">
        <f>SUMIFS(通讯通路门店!$AI:$AI,通讯通路门店!$S:$S,$G823)</f>
        <v>0</v>
      </c>
      <c r="BQ823" s="83"/>
    </row>
    <row r="824" spans="1:69">
      <c r="A824" s="99" t="str">
        <f>IFERROR(_xlfn.XLOOKUP($G824,通讯通路门店!$S$4:$S$993933,通讯通路门店!$A$4:$A$993933,0,0),"")</f>
        <v/>
      </c>
      <c r="B824" s="99" t="str">
        <f>IFERROR(_xlfn.XLOOKUP($G824,通讯通路门店!$S$4:$S$993933,通讯通路门店!$B$4:$B$993933,0,0),"")</f>
        <v/>
      </c>
      <c r="C824" s="99" t="str">
        <f>IFERROR(_xlfn.XLOOKUP($G824,通讯通路门店!$S$4:$S$993933,通讯通路门店!$C$4:$C$993933,0,0),"")</f>
        <v/>
      </c>
      <c r="D824" s="99" t="str">
        <f>IFERROR(_xlfn.XLOOKUP($G824,通讯通路门店!$S$4:$S$993933,通讯通路门店!$D$4:$D$993933,0,0),"")</f>
        <v/>
      </c>
      <c r="E824" s="83"/>
      <c r="F824" s="83"/>
      <c r="G824" s="101" t="e">
        <v>#N/A</v>
      </c>
      <c r="H824" s="102" t="str">
        <f>IFERROR(_xlfn.XLOOKUP($G824,通讯通路门店!$S$4:$S$993933,通讯通路门店!$R$4:$R$993933,0,0),"")</f>
        <v/>
      </c>
      <c r="I824" s="83"/>
      <c r="J824" s="83"/>
      <c r="K824" s="83"/>
      <c r="L824" s="83"/>
      <c r="M824" s="83"/>
      <c r="N824" s="83"/>
      <c r="O824" s="83"/>
      <c r="P824" s="83"/>
      <c r="Q824" s="83"/>
      <c r="R824" s="83"/>
      <c r="S824" s="83"/>
      <c r="T824" s="83"/>
      <c r="U824" s="99">
        <f>COUNTIF(通讯通路门店!$S:$S,$G824)</f>
        <v>0</v>
      </c>
      <c r="V824" s="99">
        <f>COUNTIFS(通讯通路门店!$S:$S,$G824,通讯通路门店!$J:$J,"综合卖场")</f>
        <v>0</v>
      </c>
      <c r="W824" s="99">
        <f>SUMIFS(通讯通路门店!$AJ:$AJ,通讯通路门店!$S:$S,通讯客户沙盘!$G824)</f>
        <v>0</v>
      </c>
      <c r="X824" s="99">
        <f t="shared" si="60"/>
        <v>0</v>
      </c>
      <c r="Y824" s="99">
        <f>COUNTIFS(通讯通路门店!$S:$S,$G824,通讯通路门店!$J:$J,"荣耀体验店")+COUNTIFS(通讯通路门店!$S:$S,$G824,通讯通路门店!$J:$J,"荣耀授权专卖店")</f>
        <v>0</v>
      </c>
      <c r="Z824" s="99">
        <f>COUNTIFS(通讯通路门店!$S:$S,$G824,通讯通路门店!$J:$J,"VIVO体验店")</f>
        <v>0</v>
      </c>
      <c r="AA824" s="99">
        <f>COUNTIFS(通讯通路门店!$S:$S,$G824,通讯通路门店!$J:$J,"OPPO体验店")</f>
        <v>0</v>
      </c>
      <c r="AB824" s="99">
        <f>COUNTIFS(通讯通路门店!$S:$S,$G824,通讯通路门店!$J:$J,"华为授权体验店")+COUNTIFS(通讯通路门店!$S:$S,$G824,通讯通路门店!$J:$J,"华为堡垒店")</f>
        <v>0</v>
      </c>
      <c r="AC824" s="99">
        <f>COUNTIFS(通讯通路门店!$S:$S,$G824,通讯通路门店!$J:$J,"小米体验店")</f>
        <v>0</v>
      </c>
      <c r="AD824" s="99">
        <f>COUNTIFS(通讯通路门店!$S:$S,$G824,通讯通路门店!$J:$J,"苹果体验店")</f>
        <v>0</v>
      </c>
      <c r="AE824" s="99">
        <f>COUNTIFS(通讯通路门店!$S:$S,$G824,通讯通路门店!$J:$J,"其他品牌专卖店")</f>
        <v>0</v>
      </c>
      <c r="AF824" s="99">
        <f>SUMIFS(通讯通路门店!$BI:$BI,通讯通路门店!$S:$S,$G824)</f>
        <v>0</v>
      </c>
      <c r="AG824" s="99">
        <f>SUMIFS(通讯通路门店!$BH:$BH,通讯通路门店!$S:$S,$G824)</f>
        <v>0</v>
      </c>
      <c r="AH824" s="99">
        <f t="shared" si="61"/>
        <v>0</v>
      </c>
      <c r="AI824" s="99">
        <f>SUMIFS(通讯通路门店!$BB:$BB,通讯通路门店!$S:$S,$G824)</f>
        <v>0</v>
      </c>
      <c r="AJ824" s="99">
        <f>SUMIFS(通讯通路门店!$BE:$BE,通讯通路门店!$S:$S,$G824)</f>
        <v>0</v>
      </c>
      <c r="AK824" s="99">
        <f>SUMIFS(通讯通路门店!$BG:$BG,通讯通路门店!$S:$S,$G824)</f>
        <v>0</v>
      </c>
      <c r="AL824" s="99">
        <f>SUMIFS(通讯通路门店!$BC:$BC,通讯通路门店!$S:$S,$G824)</f>
        <v>0</v>
      </c>
      <c r="AM824" s="99">
        <f>SUMIFS(通讯通路门店!$BD:$BD,通讯通路门店!$S:$S,$G824)</f>
        <v>0</v>
      </c>
      <c r="AN824" s="99">
        <f>SUMIFS(通讯通路门店!$BF:$BF,通讯通路门店!$S:$S,$G824)</f>
        <v>0</v>
      </c>
      <c r="AO824" s="99">
        <f t="shared" si="62"/>
        <v>0</v>
      </c>
      <c r="AP824" s="99">
        <f>SUMIFS(通讯通路门店!$K:$K,通讯通路门店!$S:$S,$G824)</f>
        <v>0</v>
      </c>
      <c r="AQ824" s="83"/>
      <c r="AR824" s="99">
        <f>SUMIFS(通讯通路门店!$T:$T,通讯通路门店!$S:$S,$G824)</f>
        <v>0</v>
      </c>
      <c r="AS824" s="99">
        <f>SUMIFS(通讯通路门店!$U:$U,通讯通路门店!$S:$S,$G824)</f>
        <v>0</v>
      </c>
      <c r="AT824" s="99">
        <f>SUMIFS(通讯通路门店!$V:$V,通讯通路门店!$S:$S,$G824)</f>
        <v>0</v>
      </c>
      <c r="AU824" s="99">
        <f>SUMIFS(通讯通路门店!$W:$W,通讯通路门店!$S:$S,$G824)</f>
        <v>0</v>
      </c>
      <c r="AV824" s="99">
        <f>SUMIFS(通讯通路门店!$Z:$Z,通讯通路门店!$S:$S,$G824)</f>
        <v>0</v>
      </c>
      <c r="AW824" s="99">
        <f>SUMIFS(通讯通路门店!$AB:$AB,通讯通路门店!$S:$S,$G824)</f>
        <v>0</v>
      </c>
      <c r="AX824" s="99">
        <f>SUMIFS(通讯通路门店!$X:$X,通讯通路门店!$S:$S,$G824)</f>
        <v>0</v>
      </c>
      <c r="AY824" s="99">
        <f>SUMIFS(通讯通路门店!$Y:$Y,通讯通路门店!$S:$S,$G824)</f>
        <v>0</v>
      </c>
      <c r="AZ824" s="99">
        <f>SUMIFS(通讯通路门店!$AA:$AA,通讯通路门店!$S:$S,$G824)</f>
        <v>0</v>
      </c>
      <c r="BA824" s="99">
        <f t="shared" si="63"/>
        <v>0</v>
      </c>
      <c r="BB824" s="99">
        <f t="shared" si="64"/>
        <v>0</v>
      </c>
      <c r="BC824" s="99">
        <f>SUMIFS(通讯通路门店!$W:$W,通讯通路门店!$S:$S,$G824,通讯通路门店!$J:$J,"荣耀体验店")+SUMIFS(通讯通路门店!$W:$W,通讯通路门店!$S:$S,$G824,通讯通路门店!$J:$J,"荣耀授权专卖店")</f>
        <v>0</v>
      </c>
      <c r="BD824" s="99">
        <f>SUMIFS(通讯通路门店!$Z:$Z,通讯通路门店!$S:$S,$G824,通讯通路门店!$J:$J,"VIVO体验店")</f>
        <v>0</v>
      </c>
      <c r="BE824" s="99">
        <f>SUMIFS(通讯通路门店!$AB:$AB,通讯通路门店!$S:$S,$G824,通讯通路门店!$J:$J,"OPPO体验店")</f>
        <v>0</v>
      </c>
      <c r="BF824" s="99">
        <f>SUMIFS(通讯通路门店!$X:$X,通讯通路门店!$S:$S,$G824,通讯通路门店!$J:$J,"华为授权体验店")+SUMIFS(通讯通路门店!$AA:$AA,通讯通路门店!$S:$S,$G824,通讯通路门店!$J:$J,"华为堡垒店")</f>
        <v>0</v>
      </c>
      <c r="BG824" s="99">
        <f>SUMIFS(通讯通路门店!$Y:$Y,通讯通路门店!$S:$S,$G824,通讯通路门店!$J:$J,"小米体验店")</f>
        <v>0</v>
      </c>
      <c r="BH824" s="99">
        <f>SUMIFS(通讯通路门店!$AA:$AA,通讯通路门店!$S:$S,$G824,通讯通路门店!$J:$J,"苹果体验店")</f>
        <v>0</v>
      </c>
      <c r="BI824" s="99">
        <f>SUMIFS(通讯通路门店!$K:$K,通讯通路门店!$S:$S,$G824,通讯通路门店!$J:$J,"其他品牌专卖店")</f>
        <v>0</v>
      </c>
      <c r="BJ824" s="99">
        <f>SUMIFS(通讯通路门店!$AC:$AC,通讯通路门店!$S:$S,$G824)</f>
        <v>0</v>
      </c>
      <c r="BK824" s="99">
        <f>SUMIFS(通讯通路门店!$AD:$AD,通讯通路门店!$S:$S,$G824)</f>
        <v>0</v>
      </c>
      <c r="BL824" s="99">
        <f>SUMIFS(通讯通路门店!$AE:$AE,通讯通路门店!$S:$S,$G824)</f>
        <v>0</v>
      </c>
      <c r="BM824" s="99">
        <f>SUMIFS(通讯通路门店!$AF:$AF,通讯通路门店!$S:$S,$G824)</f>
        <v>0</v>
      </c>
      <c r="BN824" s="99">
        <f>SUMIFS(通讯通路门店!$AG:$AG,通讯通路门店!$S:$S,$G824)</f>
        <v>0</v>
      </c>
      <c r="BO824" s="99">
        <f>SUMIFS(通讯通路门店!$AH:$AH,通讯通路门店!$S:$S,$G824)</f>
        <v>0</v>
      </c>
      <c r="BP824" s="99">
        <f>SUMIFS(通讯通路门店!$AI:$AI,通讯通路门店!$S:$S,$G824)</f>
        <v>0</v>
      </c>
      <c r="BQ824" s="83"/>
    </row>
    <row r="825" spans="1:69">
      <c r="A825" s="99" t="str">
        <f>IFERROR(_xlfn.XLOOKUP($G825,通讯通路门店!$S$4:$S$993933,通讯通路门店!$A$4:$A$993933,0,0),"")</f>
        <v/>
      </c>
      <c r="B825" s="99" t="str">
        <f>IFERROR(_xlfn.XLOOKUP($G825,通讯通路门店!$S$4:$S$993933,通讯通路门店!$B$4:$B$993933,0,0),"")</f>
        <v/>
      </c>
      <c r="C825" s="99" t="str">
        <f>IFERROR(_xlfn.XLOOKUP($G825,通讯通路门店!$S$4:$S$993933,通讯通路门店!$C$4:$C$993933,0,0),"")</f>
        <v/>
      </c>
      <c r="D825" s="99" t="str">
        <f>IFERROR(_xlfn.XLOOKUP($G825,通讯通路门店!$S$4:$S$993933,通讯通路门店!$D$4:$D$993933,0,0),"")</f>
        <v/>
      </c>
      <c r="E825" s="83"/>
      <c r="F825" s="83"/>
      <c r="G825" s="101" t="e">
        <v>#N/A</v>
      </c>
      <c r="H825" s="102" t="str">
        <f>IFERROR(_xlfn.XLOOKUP($G825,通讯通路门店!$S$4:$S$993933,通讯通路门店!$R$4:$R$993933,0,0),"")</f>
        <v/>
      </c>
      <c r="I825" s="83"/>
      <c r="J825" s="83"/>
      <c r="K825" s="83"/>
      <c r="L825" s="83"/>
      <c r="M825" s="83"/>
      <c r="N825" s="83"/>
      <c r="O825" s="83"/>
      <c r="P825" s="83"/>
      <c r="Q825" s="83"/>
      <c r="R825" s="83"/>
      <c r="S825" s="83"/>
      <c r="T825" s="83"/>
      <c r="U825" s="99">
        <f>COUNTIF(通讯通路门店!$S:$S,$G825)</f>
        <v>0</v>
      </c>
      <c r="V825" s="99">
        <f>COUNTIFS(通讯通路门店!$S:$S,$G825,通讯通路门店!$J:$J,"综合卖场")</f>
        <v>0</v>
      </c>
      <c r="W825" s="99">
        <f>SUMIFS(通讯通路门店!$AJ:$AJ,通讯通路门店!$S:$S,通讯客户沙盘!$G825)</f>
        <v>0</v>
      </c>
      <c r="X825" s="99">
        <f t="shared" si="60"/>
        <v>0</v>
      </c>
      <c r="Y825" s="99">
        <f>COUNTIFS(通讯通路门店!$S:$S,$G825,通讯通路门店!$J:$J,"荣耀体验店")+COUNTIFS(通讯通路门店!$S:$S,$G825,通讯通路门店!$J:$J,"荣耀授权专卖店")</f>
        <v>0</v>
      </c>
      <c r="Z825" s="99">
        <f>COUNTIFS(通讯通路门店!$S:$S,$G825,通讯通路门店!$J:$J,"VIVO体验店")</f>
        <v>0</v>
      </c>
      <c r="AA825" s="99">
        <f>COUNTIFS(通讯通路门店!$S:$S,$G825,通讯通路门店!$J:$J,"OPPO体验店")</f>
        <v>0</v>
      </c>
      <c r="AB825" s="99">
        <f>COUNTIFS(通讯通路门店!$S:$S,$G825,通讯通路门店!$J:$J,"华为授权体验店")+COUNTIFS(通讯通路门店!$S:$S,$G825,通讯通路门店!$J:$J,"华为堡垒店")</f>
        <v>0</v>
      </c>
      <c r="AC825" s="99">
        <f>COUNTIFS(通讯通路门店!$S:$S,$G825,通讯通路门店!$J:$J,"小米体验店")</f>
        <v>0</v>
      </c>
      <c r="AD825" s="99">
        <f>COUNTIFS(通讯通路门店!$S:$S,$G825,通讯通路门店!$J:$J,"苹果体验店")</f>
        <v>0</v>
      </c>
      <c r="AE825" s="99">
        <f>COUNTIFS(通讯通路门店!$S:$S,$G825,通讯通路门店!$J:$J,"其他品牌专卖店")</f>
        <v>0</v>
      </c>
      <c r="AF825" s="99">
        <f>SUMIFS(通讯通路门店!$BI:$BI,通讯通路门店!$S:$S,$G825)</f>
        <v>0</v>
      </c>
      <c r="AG825" s="99">
        <f>SUMIFS(通讯通路门店!$BH:$BH,通讯通路门店!$S:$S,$G825)</f>
        <v>0</v>
      </c>
      <c r="AH825" s="99">
        <f t="shared" si="61"/>
        <v>0</v>
      </c>
      <c r="AI825" s="99">
        <f>SUMIFS(通讯通路门店!$BB:$BB,通讯通路门店!$S:$S,$G825)</f>
        <v>0</v>
      </c>
      <c r="AJ825" s="99">
        <f>SUMIFS(通讯通路门店!$BE:$BE,通讯通路门店!$S:$S,$G825)</f>
        <v>0</v>
      </c>
      <c r="AK825" s="99">
        <f>SUMIFS(通讯通路门店!$BG:$BG,通讯通路门店!$S:$S,$G825)</f>
        <v>0</v>
      </c>
      <c r="AL825" s="99">
        <f>SUMIFS(通讯通路门店!$BC:$BC,通讯通路门店!$S:$S,$G825)</f>
        <v>0</v>
      </c>
      <c r="AM825" s="99">
        <f>SUMIFS(通讯通路门店!$BD:$BD,通讯通路门店!$S:$S,$G825)</f>
        <v>0</v>
      </c>
      <c r="AN825" s="99">
        <f>SUMIFS(通讯通路门店!$BF:$BF,通讯通路门店!$S:$S,$G825)</f>
        <v>0</v>
      </c>
      <c r="AO825" s="99">
        <f t="shared" si="62"/>
        <v>0</v>
      </c>
      <c r="AP825" s="99">
        <f>SUMIFS(通讯通路门店!$K:$K,通讯通路门店!$S:$S,$G825)</f>
        <v>0</v>
      </c>
      <c r="AQ825" s="83"/>
      <c r="AR825" s="99">
        <f>SUMIFS(通讯通路门店!$T:$T,通讯通路门店!$S:$S,$G825)</f>
        <v>0</v>
      </c>
      <c r="AS825" s="99">
        <f>SUMIFS(通讯通路门店!$U:$U,通讯通路门店!$S:$S,$G825)</f>
        <v>0</v>
      </c>
      <c r="AT825" s="99">
        <f>SUMIFS(通讯通路门店!$V:$V,通讯通路门店!$S:$S,$G825)</f>
        <v>0</v>
      </c>
      <c r="AU825" s="99">
        <f>SUMIFS(通讯通路门店!$W:$W,通讯通路门店!$S:$S,$G825)</f>
        <v>0</v>
      </c>
      <c r="AV825" s="99">
        <f>SUMIFS(通讯通路门店!$Z:$Z,通讯通路门店!$S:$S,$G825)</f>
        <v>0</v>
      </c>
      <c r="AW825" s="99">
        <f>SUMIFS(通讯通路门店!$AB:$AB,通讯通路门店!$S:$S,$G825)</f>
        <v>0</v>
      </c>
      <c r="AX825" s="99">
        <f>SUMIFS(通讯通路门店!$X:$X,通讯通路门店!$S:$S,$G825)</f>
        <v>0</v>
      </c>
      <c r="AY825" s="99">
        <f>SUMIFS(通讯通路门店!$Y:$Y,通讯通路门店!$S:$S,$G825)</f>
        <v>0</v>
      </c>
      <c r="AZ825" s="99">
        <f>SUMIFS(通讯通路门店!$AA:$AA,通讯通路门店!$S:$S,$G825)</f>
        <v>0</v>
      </c>
      <c r="BA825" s="99">
        <f t="shared" si="63"/>
        <v>0</v>
      </c>
      <c r="BB825" s="99">
        <f t="shared" si="64"/>
        <v>0</v>
      </c>
      <c r="BC825" s="99">
        <f>SUMIFS(通讯通路门店!$W:$W,通讯通路门店!$S:$S,$G825,通讯通路门店!$J:$J,"荣耀体验店")+SUMIFS(通讯通路门店!$W:$W,通讯通路门店!$S:$S,$G825,通讯通路门店!$J:$J,"荣耀授权专卖店")</f>
        <v>0</v>
      </c>
      <c r="BD825" s="99">
        <f>SUMIFS(通讯通路门店!$Z:$Z,通讯通路门店!$S:$S,$G825,通讯通路门店!$J:$J,"VIVO体验店")</f>
        <v>0</v>
      </c>
      <c r="BE825" s="99">
        <f>SUMIFS(通讯通路门店!$AB:$AB,通讯通路门店!$S:$S,$G825,通讯通路门店!$J:$J,"OPPO体验店")</f>
        <v>0</v>
      </c>
      <c r="BF825" s="99">
        <f>SUMIFS(通讯通路门店!$X:$X,通讯通路门店!$S:$S,$G825,通讯通路门店!$J:$J,"华为授权体验店")+SUMIFS(通讯通路门店!$AA:$AA,通讯通路门店!$S:$S,$G825,通讯通路门店!$J:$J,"华为堡垒店")</f>
        <v>0</v>
      </c>
      <c r="BG825" s="99">
        <f>SUMIFS(通讯通路门店!$Y:$Y,通讯通路门店!$S:$S,$G825,通讯通路门店!$J:$J,"小米体验店")</f>
        <v>0</v>
      </c>
      <c r="BH825" s="99">
        <f>SUMIFS(通讯通路门店!$AA:$AA,通讯通路门店!$S:$S,$G825,通讯通路门店!$J:$J,"苹果体验店")</f>
        <v>0</v>
      </c>
      <c r="BI825" s="99">
        <f>SUMIFS(通讯通路门店!$K:$K,通讯通路门店!$S:$S,$G825,通讯通路门店!$J:$J,"其他品牌专卖店")</f>
        <v>0</v>
      </c>
      <c r="BJ825" s="99">
        <f>SUMIFS(通讯通路门店!$AC:$AC,通讯通路门店!$S:$S,$G825)</f>
        <v>0</v>
      </c>
      <c r="BK825" s="99">
        <f>SUMIFS(通讯通路门店!$AD:$AD,通讯通路门店!$S:$S,$G825)</f>
        <v>0</v>
      </c>
      <c r="BL825" s="99">
        <f>SUMIFS(通讯通路门店!$AE:$AE,通讯通路门店!$S:$S,$G825)</f>
        <v>0</v>
      </c>
      <c r="BM825" s="99">
        <f>SUMIFS(通讯通路门店!$AF:$AF,通讯通路门店!$S:$S,$G825)</f>
        <v>0</v>
      </c>
      <c r="BN825" s="99">
        <f>SUMIFS(通讯通路门店!$AG:$AG,通讯通路门店!$S:$S,$G825)</f>
        <v>0</v>
      </c>
      <c r="BO825" s="99">
        <f>SUMIFS(通讯通路门店!$AH:$AH,通讯通路门店!$S:$S,$G825)</f>
        <v>0</v>
      </c>
      <c r="BP825" s="99">
        <f>SUMIFS(通讯通路门店!$AI:$AI,通讯通路门店!$S:$S,$G825)</f>
        <v>0</v>
      </c>
      <c r="BQ825" s="83"/>
    </row>
    <row r="826" spans="1:69">
      <c r="A826" s="99" t="str">
        <f>IFERROR(_xlfn.XLOOKUP($G826,通讯通路门店!$S$4:$S$993933,通讯通路门店!$A$4:$A$993933,0,0),"")</f>
        <v/>
      </c>
      <c r="B826" s="99" t="str">
        <f>IFERROR(_xlfn.XLOOKUP($G826,通讯通路门店!$S$4:$S$993933,通讯通路门店!$B$4:$B$993933,0,0),"")</f>
        <v/>
      </c>
      <c r="C826" s="99" t="str">
        <f>IFERROR(_xlfn.XLOOKUP($G826,通讯通路门店!$S$4:$S$993933,通讯通路门店!$C$4:$C$993933,0,0),"")</f>
        <v/>
      </c>
      <c r="D826" s="99" t="str">
        <f>IFERROR(_xlfn.XLOOKUP($G826,通讯通路门店!$S$4:$S$993933,通讯通路门店!$D$4:$D$993933,0,0),"")</f>
        <v/>
      </c>
      <c r="E826" s="83"/>
      <c r="F826" s="83"/>
      <c r="G826" s="101" t="e">
        <v>#N/A</v>
      </c>
      <c r="H826" s="102" t="str">
        <f>IFERROR(_xlfn.XLOOKUP($G826,通讯通路门店!$S$4:$S$993933,通讯通路门店!$R$4:$R$993933,0,0),"")</f>
        <v/>
      </c>
      <c r="I826" s="83"/>
      <c r="J826" s="83"/>
      <c r="K826" s="83"/>
      <c r="L826" s="83"/>
      <c r="M826" s="83"/>
      <c r="N826" s="83"/>
      <c r="O826" s="83"/>
      <c r="P826" s="83"/>
      <c r="Q826" s="83"/>
      <c r="R826" s="83"/>
      <c r="S826" s="83"/>
      <c r="T826" s="83"/>
      <c r="U826" s="99">
        <f>COUNTIF(通讯通路门店!$S:$S,$G826)</f>
        <v>0</v>
      </c>
      <c r="V826" s="99">
        <f>COUNTIFS(通讯通路门店!$S:$S,$G826,通讯通路门店!$J:$J,"综合卖场")</f>
        <v>0</v>
      </c>
      <c r="W826" s="99">
        <f>SUMIFS(通讯通路门店!$AJ:$AJ,通讯通路门店!$S:$S,通讯客户沙盘!$G826)</f>
        <v>0</v>
      </c>
      <c r="X826" s="99">
        <f t="shared" si="60"/>
        <v>0</v>
      </c>
      <c r="Y826" s="99">
        <f>COUNTIFS(通讯通路门店!$S:$S,$G826,通讯通路门店!$J:$J,"荣耀体验店")+COUNTIFS(通讯通路门店!$S:$S,$G826,通讯通路门店!$J:$J,"荣耀授权专卖店")</f>
        <v>0</v>
      </c>
      <c r="Z826" s="99">
        <f>COUNTIFS(通讯通路门店!$S:$S,$G826,通讯通路门店!$J:$J,"VIVO体验店")</f>
        <v>0</v>
      </c>
      <c r="AA826" s="99">
        <f>COUNTIFS(通讯通路门店!$S:$S,$G826,通讯通路门店!$J:$J,"OPPO体验店")</f>
        <v>0</v>
      </c>
      <c r="AB826" s="99">
        <f>COUNTIFS(通讯通路门店!$S:$S,$G826,通讯通路门店!$J:$J,"华为授权体验店")+COUNTIFS(通讯通路门店!$S:$S,$G826,通讯通路门店!$J:$J,"华为堡垒店")</f>
        <v>0</v>
      </c>
      <c r="AC826" s="99">
        <f>COUNTIFS(通讯通路门店!$S:$S,$G826,通讯通路门店!$J:$J,"小米体验店")</f>
        <v>0</v>
      </c>
      <c r="AD826" s="99">
        <f>COUNTIFS(通讯通路门店!$S:$S,$G826,通讯通路门店!$J:$J,"苹果体验店")</f>
        <v>0</v>
      </c>
      <c r="AE826" s="99">
        <f>COUNTIFS(通讯通路门店!$S:$S,$G826,通讯通路门店!$J:$J,"其他品牌专卖店")</f>
        <v>0</v>
      </c>
      <c r="AF826" s="99">
        <f>SUMIFS(通讯通路门店!$BI:$BI,通讯通路门店!$S:$S,$G826)</f>
        <v>0</v>
      </c>
      <c r="AG826" s="99">
        <f>SUMIFS(通讯通路门店!$BH:$BH,通讯通路门店!$S:$S,$G826)</f>
        <v>0</v>
      </c>
      <c r="AH826" s="99">
        <f t="shared" si="61"/>
        <v>0</v>
      </c>
      <c r="AI826" s="99">
        <f>SUMIFS(通讯通路门店!$BB:$BB,通讯通路门店!$S:$S,$G826)</f>
        <v>0</v>
      </c>
      <c r="AJ826" s="99">
        <f>SUMIFS(通讯通路门店!$BE:$BE,通讯通路门店!$S:$S,$G826)</f>
        <v>0</v>
      </c>
      <c r="AK826" s="99">
        <f>SUMIFS(通讯通路门店!$BG:$BG,通讯通路门店!$S:$S,$G826)</f>
        <v>0</v>
      </c>
      <c r="AL826" s="99">
        <f>SUMIFS(通讯通路门店!$BC:$BC,通讯通路门店!$S:$S,$G826)</f>
        <v>0</v>
      </c>
      <c r="AM826" s="99">
        <f>SUMIFS(通讯通路门店!$BD:$BD,通讯通路门店!$S:$S,$G826)</f>
        <v>0</v>
      </c>
      <c r="AN826" s="99">
        <f>SUMIFS(通讯通路门店!$BF:$BF,通讯通路门店!$S:$S,$G826)</f>
        <v>0</v>
      </c>
      <c r="AO826" s="99">
        <f t="shared" si="62"/>
        <v>0</v>
      </c>
      <c r="AP826" s="99">
        <f>SUMIFS(通讯通路门店!$K:$K,通讯通路门店!$S:$S,$G826)</f>
        <v>0</v>
      </c>
      <c r="AQ826" s="83"/>
      <c r="AR826" s="99">
        <f>SUMIFS(通讯通路门店!$T:$T,通讯通路门店!$S:$S,$G826)</f>
        <v>0</v>
      </c>
      <c r="AS826" s="99">
        <f>SUMIFS(通讯通路门店!$U:$U,通讯通路门店!$S:$S,$G826)</f>
        <v>0</v>
      </c>
      <c r="AT826" s="99">
        <f>SUMIFS(通讯通路门店!$V:$V,通讯通路门店!$S:$S,$G826)</f>
        <v>0</v>
      </c>
      <c r="AU826" s="99">
        <f>SUMIFS(通讯通路门店!$W:$W,通讯通路门店!$S:$S,$G826)</f>
        <v>0</v>
      </c>
      <c r="AV826" s="99">
        <f>SUMIFS(通讯通路门店!$Z:$Z,通讯通路门店!$S:$S,$G826)</f>
        <v>0</v>
      </c>
      <c r="AW826" s="99">
        <f>SUMIFS(通讯通路门店!$AB:$AB,通讯通路门店!$S:$S,$G826)</f>
        <v>0</v>
      </c>
      <c r="AX826" s="99">
        <f>SUMIFS(通讯通路门店!$X:$X,通讯通路门店!$S:$S,$G826)</f>
        <v>0</v>
      </c>
      <c r="AY826" s="99">
        <f>SUMIFS(通讯通路门店!$Y:$Y,通讯通路门店!$S:$S,$G826)</f>
        <v>0</v>
      </c>
      <c r="AZ826" s="99">
        <f>SUMIFS(通讯通路门店!$AA:$AA,通讯通路门店!$S:$S,$G826)</f>
        <v>0</v>
      </c>
      <c r="BA826" s="99">
        <f t="shared" si="63"/>
        <v>0</v>
      </c>
      <c r="BB826" s="99">
        <f t="shared" si="64"/>
        <v>0</v>
      </c>
      <c r="BC826" s="99">
        <f>SUMIFS(通讯通路门店!$W:$W,通讯通路门店!$S:$S,$G826,通讯通路门店!$J:$J,"荣耀体验店")+SUMIFS(通讯通路门店!$W:$W,通讯通路门店!$S:$S,$G826,通讯通路门店!$J:$J,"荣耀授权专卖店")</f>
        <v>0</v>
      </c>
      <c r="BD826" s="99">
        <f>SUMIFS(通讯通路门店!$Z:$Z,通讯通路门店!$S:$S,$G826,通讯通路门店!$J:$J,"VIVO体验店")</f>
        <v>0</v>
      </c>
      <c r="BE826" s="99">
        <f>SUMIFS(通讯通路门店!$AB:$AB,通讯通路门店!$S:$S,$G826,通讯通路门店!$J:$J,"OPPO体验店")</f>
        <v>0</v>
      </c>
      <c r="BF826" s="99">
        <f>SUMIFS(通讯通路门店!$X:$X,通讯通路门店!$S:$S,$G826,通讯通路门店!$J:$J,"华为授权体验店")+SUMIFS(通讯通路门店!$AA:$AA,通讯通路门店!$S:$S,$G826,通讯通路门店!$J:$J,"华为堡垒店")</f>
        <v>0</v>
      </c>
      <c r="BG826" s="99">
        <f>SUMIFS(通讯通路门店!$Y:$Y,通讯通路门店!$S:$S,$G826,通讯通路门店!$J:$J,"小米体验店")</f>
        <v>0</v>
      </c>
      <c r="BH826" s="99">
        <f>SUMIFS(通讯通路门店!$AA:$AA,通讯通路门店!$S:$S,$G826,通讯通路门店!$J:$J,"苹果体验店")</f>
        <v>0</v>
      </c>
      <c r="BI826" s="99">
        <f>SUMIFS(通讯通路门店!$K:$K,通讯通路门店!$S:$S,$G826,通讯通路门店!$J:$J,"其他品牌专卖店")</f>
        <v>0</v>
      </c>
      <c r="BJ826" s="99">
        <f>SUMIFS(通讯通路门店!$AC:$AC,通讯通路门店!$S:$S,$G826)</f>
        <v>0</v>
      </c>
      <c r="BK826" s="99">
        <f>SUMIFS(通讯通路门店!$AD:$AD,通讯通路门店!$S:$S,$G826)</f>
        <v>0</v>
      </c>
      <c r="BL826" s="99">
        <f>SUMIFS(通讯通路门店!$AE:$AE,通讯通路门店!$S:$S,$G826)</f>
        <v>0</v>
      </c>
      <c r="BM826" s="99">
        <f>SUMIFS(通讯通路门店!$AF:$AF,通讯通路门店!$S:$S,$G826)</f>
        <v>0</v>
      </c>
      <c r="BN826" s="99">
        <f>SUMIFS(通讯通路门店!$AG:$AG,通讯通路门店!$S:$S,$G826)</f>
        <v>0</v>
      </c>
      <c r="BO826" s="99">
        <f>SUMIFS(通讯通路门店!$AH:$AH,通讯通路门店!$S:$S,$G826)</f>
        <v>0</v>
      </c>
      <c r="BP826" s="99">
        <f>SUMIFS(通讯通路门店!$AI:$AI,通讯通路门店!$S:$S,$G826)</f>
        <v>0</v>
      </c>
      <c r="BQ826" s="83"/>
    </row>
    <row r="827" spans="1:69">
      <c r="A827" s="99" t="str">
        <f>IFERROR(_xlfn.XLOOKUP($G827,通讯通路门店!$S$4:$S$993933,通讯通路门店!$A$4:$A$993933,0,0),"")</f>
        <v/>
      </c>
      <c r="B827" s="99" t="str">
        <f>IFERROR(_xlfn.XLOOKUP($G827,通讯通路门店!$S$4:$S$993933,通讯通路门店!$B$4:$B$993933,0,0),"")</f>
        <v/>
      </c>
      <c r="C827" s="99" t="str">
        <f>IFERROR(_xlfn.XLOOKUP($G827,通讯通路门店!$S$4:$S$993933,通讯通路门店!$C$4:$C$993933,0,0),"")</f>
        <v/>
      </c>
      <c r="D827" s="99" t="str">
        <f>IFERROR(_xlfn.XLOOKUP($G827,通讯通路门店!$S$4:$S$993933,通讯通路门店!$D$4:$D$993933,0,0),"")</f>
        <v/>
      </c>
      <c r="E827" s="83"/>
      <c r="F827" s="83"/>
      <c r="G827" s="101" t="e">
        <v>#N/A</v>
      </c>
      <c r="H827" s="102" t="str">
        <f>IFERROR(_xlfn.XLOOKUP($G827,通讯通路门店!$S$4:$S$993933,通讯通路门店!$R$4:$R$993933,0,0),"")</f>
        <v/>
      </c>
      <c r="I827" s="83"/>
      <c r="J827" s="83"/>
      <c r="K827" s="83"/>
      <c r="L827" s="83"/>
      <c r="M827" s="83"/>
      <c r="N827" s="83"/>
      <c r="O827" s="83"/>
      <c r="P827" s="83"/>
      <c r="Q827" s="83"/>
      <c r="R827" s="83"/>
      <c r="S827" s="83"/>
      <c r="T827" s="83"/>
      <c r="U827" s="99">
        <f>COUNTIF(通讯通路门店!$S:$S,$G827)</f>
        <v>0</v>
      </c>
      <c r="V827" s="99">
        <f>COUNTIFS(通讯通路门店!$S:$S,$G827,通讯通路门店!$J:$J,"综合卖场")</f>
        <v>0</v>
      </c>
      <c r="W827" s="99">
        <f>SUMIFS(通讯通路门店!$AJ:$AJ,通讯通路门店!$S:$S,通讯客户沙盘!$G827)</f>
        <v>0</v>
      </c>
      <c r="X827" s="99">
        <f t="shared" si="60"/>
        <v>0</v>
      </c>
      <c r="Y827" s="99">
        <f>COUNTIFS(通讯通路门店!$S:$S,$G827,通讯通路门店!$J:$J,"荣耀体验店")+COUNTIFS(通讯通路门店!$S:$S,$G827,通讯通路门店!$J:$J,"荣耀授权专卖店")</f>
        <v>0</v>
      </c>
      <c r="Z827" s="99">
        <f>COUNTIFS(通讯通路门店!$S:$S,$G827,通讯通路门店!$J:$J,"VIVO体验店")</f>
        <v>0</v>
      </c>
      <c r="AA827" s="99">
        <f>COUNTIFS(通讯通路门店!$S:$S,$G827,通讯通路门店!$J:$J,"OPPO体验店")</f>
        <v>0</v>
      </c>
      <c r="AB827" s="99">
        <f>COUNTIFS(通讯通路门店!$S:$S,$G827,通讯通路门店!$J:$J,"华为授权体验店")+COUNTIFS(通讯通路门店!$S:$S,$G827,通讯通路门店!$J:$J,"华为堡垒店")</f>
        <v>0</v>
      </c>
      <c r="AC827" s="99">
        <f>COUNTIFS(通讯通路门店!$S:$S,$G827,通讯通路门店!$J:$J,"小米体验店")</f>
        <v>0</v>
      </c>
      <c r="AD827" s="99">
        <f>COUNTIFS(通讯通路门店!$S:$S,$G827,通讯通路门店!$J:$J,"苹果体验店")</f>
        <v>0</v>
      </c>
      <c r="AE827" s="99">
        <f>COUNTIFS(通讯通路门店!$S:$S,$G827,通讯通路门店!$J:$J,"其他品牌专卖店")</f>
        <v>0</v>
      </c>
      <c r="AF827" s="99">
        <f>SUMIFS(通讯通路门店!$BI:$BI,通讯通路门店!$S:$S,$G827)</f>
        <v>0</v>
      </c>
      <c r="AG827" s="99">
        <f>SUMIFS(通讯通路门店!$BH:$BH,通讯通路门店!$S:$S,$G827)</f>
        <v>0</v>
      </c>
      <c r="AH827" s="99">
        <f t="shared" si="61"/>
        <v>0</v>
      </c>
      <c r="AI827" s="99">
        <f>SUMIFS(通讯通路门店!$BB:$BB,通讯通路门店!$S:$S,$G827)</f>
        <v>0</v>
      </c>
      <c r="AJ827" s="99">
        <f>SUMIFS(通讯通路门店!$BE:$BE,通讯通路门店!$S:$S,$G827)</f>
        <v>0</v>
      </c>
      <c r="AK827" s="99">
        <f>SUMIFS(通讯通路门店!$BG:$BG,通讯通路门店!$S:$S,$G827)</f>
        <v>0</v>
      </c>
      <c r="AL827" s="99">
        <f>SUMIFS(通讯通路门店!$BC:$BC,通讯通路门店!$S:$S,$G827)</f>
        <v>0</v>
      </c>
      <c r="AM827" s="99">
        <f>SUMIFS(通讯通路门店!$BD:$BD,通讯通路门店!$S:$S,$G827)</f>
        <v>0</v>
      </c>
      <c r="AN827" s="99">
        <f>SUMIFS(通讯通路门店!$BF:$BF,通讯通路门店!$S:$S,$G827)</f>
        <v>0</v>
      </c>
      <c r="AO827" s="99">
        <f t="shared" si="62"/>
        <v>0</v>
      </c>
      <c r="AP827" s="99">
        <f>SUMIFS(通讯通路门店!$K:$K,通讯通路门店!$S:$S,$G827)</f>
        <v>0</v>
      </c>
      <c r="AQ827" s="83"/>
      <c r="AR827" s="99">
        <f>SUMIFS(通讯通路门店!$T:$T,通讯通路门店!$S:$S,$G827)</f>
        <v>0</v>
      </c>
      <c r="AS827" s="99">
        <f>SUMIFS(通讯通路门店!$U:$U,通讯通路门店!$S:$S,$G827)</f>
        <v>0</v>
      </c>
      <c r="AT827" s="99">
        <f>SUMIFS(通讯通路门店!$V:$V,通讯通路门店!$S:$S,$G827)</f>
        <v>0</v>
      </c>
      <c r="AU827" s="99">
        <f>SUMIFS(通讯通路门店!$W:$W,通讯通路门店!$S:$S,$G827)</f>
        <v>0</v>
      </c>
      <c r="AV827" s="99">
        <f>SUMIFS(通讯通路门店!$Z:$Z,通讯通路门店!$S:$S,$G827)</f>
        <v>0</v>
      </c>
      <c r="AW827" s="99">
        <f>SUMIFS(通讯通路门店!$AB:$AB,通讯通路门店!$S:$S,$G827)</f>
        <v>0</v>
      </c>
      <c r="AX827" s="99">
        <f>SUMIFS(通讯通路门店!$X:$X,通讯通路门店!$S:$S,$G827)</f>
        <v>0</v>
      </c>
      <c r="AY827" s="99">
        <f>SUMIFS(通讯通路门店!$Y:$Y,通讯通路门店!$S:$S,$G827)</f>
        <v>0</v>
      </c>
      <c r="AZ827" s="99">
        <f>SUMIFS(通讯通路门店!$AA:$AA,通讯通路门店!$S:$S,$G827)</f>
        <v>0</v>
      </c>
      <c r="BA827" s="99">
        <f t="shared" si="63"/>
        <v>0</v>
      </c>
      <c r="BB827" s="99">
        <f t="shared" si="64"/>
        <v>0</v>
      </c>
      <c r="BC827" s="99">
        <f>SUMIFS(通讯通路门店!$W:$W,通讯通路门店!$S:$S,$G827,通讯通路门店!$J:$J,"荣耀体验店")+SUMIFS(通讯通路门店!$W:$W,通讯通路门店!$S:$S,$G827,通讯通路门店!$J:$J,"荣耀授权专卖店")</f>
        <v>0</v>
      </c>
      <c r="BD827" s="99">
        <f>SUMIFS(通讯通路门店!$Z:$Z,通讯通路门店!$S:$S,$G827,通讯通路门店!$J:$J,"VIVO体验店")</f>
        <v>0</v>
      </c>
      <c r="BE827" s="99">
        <f>SUMIFS(通讯通路门店!$AB:$AB,通讯通路门店!$S:$S,$G827,通讯通路门店!$J:$J,"OPPO体验店")</f>
        <v>0</v>
      </c>
      <c r="BF827" s="99">
        <f>SUMIFS(通讯通路门店!$X:$X,通讯通路门店!$S:$S,$G827,通讯通路门店!$J:$J,"华为授权体验店")+SUMIFS(通讯通路门店!$AA:$AA,通讯通路门店!$S:$S,$G827,通讯通路门店!$J:$J,"华为堡垒店")</f>
        <v>0</v>
      </c>
      <c r="BG827" s="99">
        <f>SUMIFS(通讯通路门店!$Y:$Y,通讯通路门店!$S:$S,$G827,通讯通路门店!$J:$J,"小米体验店")</f>
        <v>0</v>
      </c>
      <c r="BH827" s="99">
        <f>SUMIFS(通讯通路门店!$AA:$AA,通讯通路门店!$S:$S,$G827,通讯通路门店!$J:$J,"苹果体验店")</f>
        <v>0</v>
      </c>
      <c r="BI827" s="99">
        <f>SUMIFS(通讯通路门店!$K:$K,通讯通路门店!$S:$S,$G827,通讯通路门店!$J:$J,"其他品牌专卖店")</f>
        <v>0</v>
      </c>
      <c r="BJ827" s="99">
        <f>SUMIFS(通讯通路门店!$AC:$AC,通讯通路门店!$S:$S,$G827)</f>
        <v>0</v>
      </c>
      <c r="BK827" s="99">
        <f>SUMIFS(通讯通路门店!$AD:$AD,通讯通路门店!$S:$S,$G827)</f>
        <v>0</v>
      </c>
      <c r="BL827" s="99">
        <f>SUMIFS(通讯通路门店!$AE:$AE,通讯通路门店!$S:$S,$G827)</f>
        <v>0</v>
      </c>
      <c r="BM827" s="99">
        <f>SUMIFS(通讯通路门店!$AF:$AF,通讯通路门店!$S:$S,$G827)</f>
        <v>0</v>
      </c>
      <c r="BN827" s="99">
        <f>SUMIFS(通讯通路门店!$AG:$AG,通讯通路门店!$S:$S,$G827)</f>
        <v>0</v>
      </c>
      <c r="BO827" s="99">
        <f>SUMIFS(通讯通路门店!$AH:$AH,通讯通路门店!$S:$S,$G827)</f>
        <v>0</v>
      </c>
      <c r="BP827" s="99">
        <f>SUMIFS(通讯通路门店!$AI:$AI,通讯通路门店!$S:$S,$G827)</f>
        <v>0</v>
      </c>
      <c r="BQ827" s="83"/>
    </row>
    <row r="828" spans="1:69">
      <c r="A828" s="99" t="str">
        <f>IFERROR(_xlfn.XLOOKUP($G828,通讯通路门店!$S$4:$S$993933,通讯通路门店!$A$4:$A$993933,0,0),"")</f>
        <v/>
      </c>
      <c r="B828" s="99" t="str">
        <f>IFERROR(_xlfn.XLOOKUP($G828,通讯通路门店!$S$4:$S$993933,通讯通路门店!$B$4:$B$993933,0,0),"")</f>
        <v/>
      </c>
      <c r="C828" s="99" t="str">
        <f>IFERROR(_xlfn.XLOOKUP($G828,通讯通路门店!$S$4:$S$993933,通讯通路门店!$C$4:$C$993933,0,0),"")</f>
        <v/>
      </c>
      <c r="D828" s="99" t="str">
        <f>IFERROR(_xlfn.XLOOKUP($G828,通讯通路门店!$S$4:$S$993933,通讯通路门店!$D$4:$D$993933,0,0),"")</f>
        <v/>
      </c>
      <c r="E828" s="83"/>
      <c r="F828" s="83"/>
      <c r="G828" s="101" t="e">
        <v>#N/A</v>
      </c>
      <c r="H828" s="102" t="str">
        <f>IFERROR(_xlfn.XLOOKUP($G828,通讯通路门店!$S$4:$S$993933,通讯通路门店!$R$4:$R$993933,0,0),"")</f>
        <v/>
      </c>
      <c r="I828" s="83"/>
      <c r="J828" s="83"/>
      <c r="K828" s="83"/>
      <c r="L828" s="83"/>
      <c r="M828" s="83"/>
      <c r="N828" s="83"/>
      <c r="O828" s="83"/>
      <c r="P828" s="83"/>
      <c r="Q828" s="83"/>
      <c r="R828" s="83"/>
      <c r="S828" s="83"/>
      <c r="T828" s="83"/>
      <c r="U828" s="99">
        <f>COUNTIF(通讯通路门店!$S:$S,$G828)</f>
        <v>0</v>
      </c>
      <c r="V828" s="99">
        <f>COUNTIFS(通讯通路门店!$S:$S,$G828,通讯通路门店!$J:$J,"综合卖场")</f>
        <v>0</v>
      </c>
      <c r="W828" s="99">
        <f>SUMIFS(通讯通路门店!$AJ:$AJ,通讯通路门店!$S:$S,通讯客户沙盘!$G828)</f>
        <v>0</v>
      </c>
      <c r="X828" s="99">
        <f t="shared" si="60"/>
        <v>0</v>
      </c>
      <c r="Y828" s="99">
        <f>COUNTIFS(通讯通路门店!$S:$S,$G828,通讯通路门店!$J:$J,"荣耀体验店")+COUNTIFS(通讯通路门店!$S:$S,$G828,通讯通路门店!$J:$J,"荣耀授权专卖店")</f>
        <v>0</v>
      </c>
      <c r="Z828" s="99">
        <f>COUNTIFS(通讯通路门店!$S:$S,$G828,通讯通路门店!$J:$J,"VIVO体验店")</f>
        <v>0</v>
      </c>
      <c r="AA828" s="99">
        <f>COUNTIFS(通讯通路门店!$S:$S,$G828,通讯通路门店!$J:$J,"OPPO体验店")</f>
        <v>0</v>
      </c>
      <c r="AB828" s="99">
        <f>COUNTIFS(通讯通路门店!$S:$S,$G828,通讯通路门店!$J:$J,"华为授权体验店")+COUNTIFS(通讯通路门店!$S:$S,$G828,通讯通路门店!$J:$J,"华为堡垒店")</f>
        <v>0</v>
      </c>
      <c r="AC828" s="99">
        <f>COUNTIFS(通讯通路门店!$S:$S,$G828,通讯通路门店!$J:$J,"小米体验店")</f>
        <v>0</v>
      </c>
      <c r="AD828" s="99">
        <f>COUNTIFS(通讯通路门店!$S:$S,$G828,通讯通路门店!$J:$J,"苹果体验店")</f>
        <v>0</v>
      </c>
      <c r="AE828" s="99">
        <f>COUNTIFS(通讯通路门店!$S:$S,$G828,通讯通路门店!$J:$J,"其他品牌专卖店")</f>
        <v>0</v>
      </c>
      <c r="AF828" s="99">
        <f>SUMIFS(通讯通路门店!$BI:$BI,通讯通路门店!$S:$S,$G828)</f>
        <v>0</v>
      </c>
      <c r="AG828" s="99">
        <f>SUMIFS(通讯通路门店!$BH:$BH,通讯通路门店!$S:$S,$G828)</f>
        <v>0</v>
      </c>
      <c r="AH828" s="99">
        <f t="shared" si="61"/>
        <v>0</v>
      </c>
      <c r="AI828" s="99">
        <f>SUMIFS(通讯通路门店!$BB:$BB,通讯通路门店!$S:$S,$G828)</f>
        <v>0</v>
      </c>
      <c r="AJ828" s="99">
        <f>SUMIFS(通讯通路门店!$BE:$BE,通讯通路门店!$S:$S,$G828)</f>
        <v>0</v>
      </c>
      <c r="AK828" s="99">
        <f>SUMIFS(通讯通路门店!$BG:$BG,通讯通路门店!$S:$S,$G828)</f>
        <v>0</v>
      </c>
      <c r="AL828" s="99">
        <f>SUMIFS(通讯通路门店!$BC:$BC,通讯通路门店!$S:$S,$G828)</f>
        <v>0</v>
      </c>
      <c r="AM828" s="99">
        <f>SUMIFS(通讯通路门店!$BD:$BD,通讯通路门店!$S:$S,$G828)</f>
        <v>0</v>
      </c>
      <c r="AN828" s="99">
        <f>SUMIFS(通讯通路门店!$BF:$BF,通讯通路门店!$S:$S,$G828)</f>
        <v>0</v>
      </c>
      <c r="AO828" s="99">
        <f t="shared" si="62"/>
        <v>0</v>
      </c>
      <c r="AP828" s="99">
        <f>SUMIFS(通讯通路门店!$K:$K,通讯通路门店!$S:$S,$G828)</f>
        <v>0</v>
      </c>
      <c r="AQ828" s="83"/>
      <c r="AR828" s="99">
        <f>SUMIFS(通讯通路门店!$T:$T,通讯通路门店!$S:$S,$G828)</f>
        <v>0</v>
      </c>
      <c r="AS828" s="99">
        <f>SUMIFS(通讯通路门店!$U:$U,通讯通路门店!$S:$S,$G828)</f>
        <v>0</v>
      </c>
      <c r="AT828" s="99">
        <f>SUMIFS(通讯通路门店!$V:$V,通讯通路门店!$S:$S,$G828)</f>
        <v>0</v>
      </c>
      <c r="AU828" s="99">
        <f>SUMIFS(通讯通路门店!$W:$W,通讯通路门店!$S:$S,$G828)</f>
        <v>0</v>
      </c>
      <c r="AV828" s="99">
        <f>SUMIFS(通讯通路门店!$Z:$Z,通讯通路门店!$S:$S,$G828)</f>
        <v>0</v>
      </c>
      <c r="AW828" s="99">
        <f>SUMIFS(通讯通路门店!$AB:$AB,通讯通路门店!$S:$S,$G828)</f>
        <v>0</v>
      </c>
      <c r="AX828" s="99">
        <f>SUMIFS(通讯通路门店!$X:$X,通讯通路门店!$S:$S,$G828)</f>
        <v>0</v>
      </c>
      <c r="AY828" s="99">
        <f>SUMIFS(通讯通路门店!$Y:$Y,通讯通路门店!$S:$S,$G828)</f>
        <v>0</v>
      </c>
      <c r="AZ828" s="99">
        <f>SUMIFS(通讯通路门店!$AA:$AA,通讯通路门店!$S:$S,$G828)</f>
        <v>0</v>
      </c>
      <c r="BA828" s="99">
        <f t="shared" si="63"/>
        <v>0</v>
      </c>
      <c r="BB828" s="99">
        <f t="shared" si="64"/>
        <v>0</v>
      </c>
      <c r="BC828" s="99">
        <f>SUMIFS(通讯通路门店!$W:$W,通讯通路门店!$S:$S,$G828,通讯通路门店!$J:$J,"荣耀体验店")+SUMIFS(通讯通路门店!$W:$W,通讯通路门店!$S:$S,$G828,通讯通路门店!$J:$J,"荣耀授权专卖店")</f>
        <v>0</v>
      </c>
      <c r="BD828" s="99">
        <f>SUMIFS(通讯通路门店!$Z:$Z,通讯通路门店!$S:$S,$G828,通讯通路门店!$J:$J,"VIVO体验店")</f>
        <v>0</v>
      </c>
      <c r="BE828" s="99">
        <f>SUMIFS(通讯通路门店!$AB:$AB,通讯通路门店!$S:$S,$G828,通讯通路门店!$J:$J,"OPPO体验店")</f>
        <v>0</v>
      </c>
      <c r="BF828" s="99">
        <f>SUMIFS(通讯通路门店!$X:$X,通讯通路门店!$S:$S,$G828,通讯通路门店!$J:$J,"华为授权体验店")+SUMIFS(通讯通路门店!$AA:$AA,通讯通路门店!$S:$S,$G828,通讯通路门店!$J:$J,"华为堡垒店")</f>
        <v>0</v>
      </c>
      <c r="BG828" s="99">
        <f>SUMIFS(通讯通路门店!$Y:$Y,通讯通路门店!$S:$S,$G828,通讯通路门店!$J:$J,"小米体验店")</f>
        <v>0</v>
      </c>
      <c r="BH828" s="99">
        <f>SUMIFS(通讯通路门店!$AA:$AA,通讯通路门店!$S:$S,$G828,通讯通路门店!$J:$J,"苹果体验店")</f>
        <v>0</v>
      </c>
      <c r="BI828" s="99">
        <f>SUMIFS(通讯通路门店!$K:$K,通讯通路门店!$S:$S,$G828,通讯通路门店!$J:$J,"其他品牌专卖店")</f>
        <v>0</v>
      </c>
      <c r="BJ828" s="99">
        <f>SUMIFS(通讯通路门店!$AC:$AC,通讯通路门店!$S:$S,$G828)</f>
        <v>0</v>
      </c>
      <c r="BK828" s="99">
        <f>SUMIFS(通讯通路门店!$AD:$AD,通讯通路门店!$S:$S,$G828)</f>
        <v>0</v>
      </c>
      <c r="BL828" s="99">
        <f>SUMIFS(通讯通路门店!$AE:$AE,通讯通路门店!$S:$S,$G828)</f>
        <v>0</v>
      </c>
      <c r="BM828" s="99">
        <f>SUMIFS(通讯通路门店!$AF:$AF,通讯通路门店!$S:$S,$G828)</f>
        <v>0</v>
      </c>
      <c r="BN828" s="99">
        <f>SUMIFS(通讯通路门店!$AG:$AG,通讯通路门店!$S:$S,$G828)</f>
        <v>0</v>
      </c>
      <c r="BO828" s="99">
        <f>SUMIFS(通讯通路门店!$AH:$AH,通讯通路门店!$S:$S,$G828)</f>
        <v>0</v>
      </c>
      <c r="BP828" s="99">
        <f>SUMIFS(通讯通路门店!$AI:$AI,通讯通路门店!$S:$S,$G828)</f>
        <v>0</v>
      </c>
      <c r="BQ828" s="83"/>
    </row>
    <row r="829" spans="1:69">
      <c r="A829" s="99" t="str">
        <f>IFERROR(_xlfn.XLOOKUP($G829,通讯通路门店!$S$4:$S$993933,通讯通路门店!$A$4:$A$993933,0,0),"")</f>
        <v/>
      </c>
      <c r="B829" s="99" t="str">
        <f>IFERROR(_xlfn.XLOOKUP($G829,通讯通路门店!$S$4:$S$993933,通讯通路门店!$B$4:$B$993933,0,0),"")</f>
        <v/>
      </c>
      <c r="C829" s="99" t="str">
        <f>IFERROR(_xlfn.XLOOKUP($G829,通讯通路门店!$S$4:$S$993933,通讯通路门店!$C$4:$C$993933,0,0),"")</f>
        <v/>
      </c>
      <c r="D829" s="99" t="str">
        <f>IFERROR(_xlfn.XLOOKUP($G829,通讯通路门店!$S$4:$S$993933,通讯通路门店!$D$4:$D$993933,0,0),"")</f>
        <v/>
      </c>
      <c r="E829" s="83"/>
      <c r="F829" s="83"/>
      <c r="G829" s="101" t="e">
        <v>#N/A</v>
      </c>
      <c r="H829" s="102" t="str">
        <f>IFERROR(_xlfn.XLOOKUP($G829,通讯通路门店!$S$4:$S$993933,通讯通路门店!$R$4:$R$993933,0,0),"")</f>
        <v/>
      </c>
      <c r="I829" s="83"/>
      <c r="J829" s="83"/>
      <c r="K829" s="83"/>
      <c r="L829" s="83"/>
      <c r="M829" s="83"/>
      <c r="N829" s="83"/>
      <c r="O829" s="83"/>
      <c r="P829" s="83"/>
      <c r="Q829" s="83"/>
      <c r="R829" s="83"/>
      <c r="S829" s="83"/>
      <c r="T829" s="83"/>
      <c r="U829" s="99">
        <f>COUNTIF(通讯通路门店!$S:$S,$G829)</f>
        <v>0</v>
      </c>
      <c r="V829" s="99">
        <f>COUNTIFS(通讯通路门店!$S:$S,$G829,通讯通路门店!$J:$J,"综合卖场")</f>
        <v>0</v>
      </c>
      <c r="W829" s="99">
        <f>SUMIFS(通讯通路门店!$AJ:$AJ,通讯通路门店!$S:$S,通讯客户沙盘!$G829)</f>
        <v>0</v>
      </c>
      <c r="X829" s="99">
        <f t="shared" si="60"/>
        <v>0</v>
      </c>
      <c r="Y829" s="99">
        <f>COUNTIFS(通讯通路门店!$S:$S,$G829,通讯通路门店!$J:$J,"荣耀体验店")+COUNTIFS(通讯通路门店!$S:$S,$G829,通讯通路门店!$J:$J,"荣耀授权专卖店")</f>
        <v>0</v>
      </c>
      <c r="Z829" s="99">
        <f>COUNTIFS(通讯通路门店!$S:$S,$G829,通讯通路门店!$J:$J,"VIVO体验店")</f>
        <v>0</v>
      </c>
      <c r="AA829" s="99">
        <f>COUNTIFS(通讯通路门店!$S:$S,$G829,通讯通路门店!$J:$J,"OPPO体验店")</f>
        <v>0</v>
      </c>
      <c r="AB829" s="99">
        <f>COUNTIFS(通讯通路门店!$S:$S,$G829,通讯通路门店!$J:$J,"华为授权体验店")+COUNTIFS(通讯通路门店!$S:$S,$G829,通讯通路门店!$J:$J,"华为堡垒店")</f>
        <v>0</v>
      </c>
      <c r="AC829" s="99">
        <f>COUNTIFS(通讯通路门店!$S:$S,$G829,通讯通路门店!$J:$J,"小米体验店")</f>
        <v>0</v>
      </c>
      <c r="AD829" s="99">
        <f>COUNTIFS(通讯通路门店!$S:$S,$G829,通讯通路门店!$J:$J,"苹果体验店")</f>
        <v>0</v>
      </c>
      <c r="AE829" s="99">
        <f>COUNTIFS(通讯通路门店!$S:$S,$G829,通讯通路门店!$J:$J,"其他品牌专卖店")</f>
        <v>0</v>
      </c>
      <c r="AF829" s="99">
        <f>SUMIFS(通讯通路门店!$BI:$BI,通讯通路门店!$S:$S,$G829)</f>
        <v>0</v>
      </c>
      <c r="AG829" s="99">
        <f>SUMIFS(通讯通路门店!$BH:$BH,通讯通路门店!$S:$S,$G829)</f>
        <v>0</v>
      </c>
      <c r="AH829" s="99">
        <f t="shared" si="61"/>
        <v>0</v>
      </c>
      <c r="AI829" s="99">
        <f>SUMIFS(通讯通路门店!$BB:$BB,通讯通路门店!$S:$S,$G829)</f>
        <v>0</v>
      </c>
      <c r="AJ829" s="99">
        <f>SUMIFS(通讯通路门店!$BE:$BE,通讯通路门店!$S:$S,$G829)</f>
        <v>0</v>
      </c>
      <c r="AK829" s="99">
        <f>SUMIFS(通讯通路门店!$BG:$BG,通讯通路门店!$S:$S,$G829)</f>
        <v>0</v>
      </c>
      <c r="AL829" s="99">
        <f>SUMIFS(通讯通路门店!$BC:$BC,通讯通路门店!$S:$S,$G829)</f>
        <v>0</v>
      </c>
      <c r="AM829" s="99">
        <f>SUMIFS(通讯通路门店!$BD:$BD,通讯通路门店!$S:$S,$G829)</f>
        <v>0</v>
      </c>
      <c r="AN829" s="99">
        <f>SUMIFS(通讯通路门店!$BF:$BF,通讯通路门店!$S:$S,$G829)</f>
        <v>0</v>
      </c>
      <c r="AO829" s="99">
        <f t="shared" si="62"/>
        <v>0</v>
      </c>
      <c r="AP829" s="99">
        <f>SUMIFS(通讯通路门店!$K:$K,通讯通路门店!$S:$S,$G829)</f>
        <v>0</v>
      </c>
      <c r="AQ829" s="83"/>
      <c r="AR829" s="99">
        <f>SUMIFS(通讯通路门店!$T:$T,通讯通路门店!$S:$S,$G829)</f>
        <v>0</v>
      </c>
      <c r="AS829" s="99">
        <f>SUMIFS(通讯通路门店!$U:$U,通讯通路门店!$S:$S,$G829)</f>
        <v>0</v>
      </c>
      <c r="AT829" s="99">
        <f>SUMIFS(通讯通路门店!$V:$V,通讯通路门店!$S:$S,$G829)</f>
        <v>0</v>
      </c>
      <c r="AU829" s="99">
        <f>SUMIFS(通讯通路门店!$W:$W,通讯通路门店!$S:$S,$G829)</f>
        <v>0</v>
      </c>
      <c r="AV829" s="99">
        <f>SUMIFS(通讯通路门店!$Z:$Z,通讯通路门店!$S:$S,$G829)</f>
        <v>0</v>
      </c>
      <c r="AW829" s="99">
        <f>SUMIFS(通讯通路门店!$AB:$AB,通讯通路门店!$S:$S,$G829)</f>
        <v>0</v>
      </c>
      <c r="AX829" s="99">
        <f>SUMIFS(通讯通路门店!$X:$X,通讯通路门店!$S:$S,$G829)</f>
        <v>0</v>
      </c>
      <c r="AY829" s="99">
        <f>SUMIFS(通讯通路门店!$Y:$Y,通讯通路门店!$S:$S,$G829)</f>
        <v>0</v>
      </c>
      <c r="AZ829" s="99">
        <f>SUMIFS(通讯通路门店!$AA:$AA,通讯通路门店!$S:$S,$G829)</f>
        <v>0</v>
      </c>
      <c r="BA829" s="99">
        <f t="shared" si="63"/>
        <v>0</v>
      </c>
      <c r="BB829" s="99">
        <f t="shared" si="64"/>
        <v>0</v>
      </c>
      <c r="BC829" s="99">
        <f>SUMIFS(通讯通路门店!$W:$W,通讯通路门店!$S:$S,$G829,通讯通路门店!$J:$J,"荣耀体验店")+SUMIFS(通讯通路门店!$W:$W,通讯通路门店!$S:$S,$G829,通讯通路门店!$J:$J,"荣耀授权专卖店")</f>
        <v>0</v>
      </c>
      <c r="BD829" s="99">
        <f>SUMIFS(通讯通路门店!$Z:$Z,通讯通路门店!$S:$S,$G829,通讯通路门店!$J:$J,"VIVO体验店")</f>
        <v>0</v>
      </c>
      <c r="BE829" s="99">
        <f>SUMIFS(通讯通路门店!$AB:$AB,通讯通路门店!$S:$S,$G829,通讯通路门店!$J:$J,"OPPO体验店")</f>
        <v>0</v>
      </c>
      <c r="BF829" s="99">
        <f>SUMIFS(通讯通路门店!$X:$X,通讯通路门店!$S:$S,$G829,通讯通路门店!$J:$J,"华为授权体验店")+SUMIFS(通讯通路门店!$AA:$AA,通讯通路门店!$S:$S,$G829,通讯通路门店!$J:$J,"华为堡垒店")</f>
        <v>0</v>
      </c>
      <c r="BG829" s="99">
        <f>SUMIFS(通讯通路门店!$Y:$Y,通讯通路门店!$S:$S,$G829,通讯通路门店!$J:$J,"小米体验店")</f>
        <v>0</v>
      </c>
      <c r="BH829" s="99">
        <f>SUMIFS(通讯通路门店!$AA:$AA,通讯通路门店!$S:$S,$G829,通讯通路门店!$J:$J,"苹果体验店")</f>
        <v>0</v>
      </c>
      <c r="BI829" s="99">
        <f>SUMIFS(通讯通路门店!$K:$K,通讯通路门店!$S:$S,$G829,通讯通路门店!$J:$J,"其他品牌专卖店")</f>
        <v>0</v>
      </c>
      <c r="BJ829" s="99">
        <f>SUMIFS(通讯通路门店!$AC:$AC,通讯通路门店!$S:$S,$G829)</f>
        <v>0</v>
      </c>
      <c r="BK829" s="99">
        <f>SUMIFS(通讯通路门店!$AD:$AD,通讯通路门店!$S:$S,$G829)</f>
        <v>0</v>
      </c>
      <c r="BL829" s="99">
        <f>SUMIFS(通讯通路门店!$AE:$AE,通讯通路门店!$S:$S,$G829)</f>
        <v>0</v>
      </c>
      <c r="BM829" s="99">
        <f>SUMIFS(通讯通路门店!$AF:$AF,通讯通路门店!$S:$S,$G829)</f>
        <v>0</v>
      </c>
      <c r="BN829" s="99">
        <f>SUMIFS(通讯通路门店!$AG:$AG,通讯通路门店!$S:$S,$G829)</f>
        <v>0</v>
      </c>
      <c r="BO829" s="99">
        <f>SUMIFS(通讯通路门店!$AH:$AH,通讯通路门店!$S:$S,$G829)</f>
        <v>0</v>
      </c>
      <c r="BP829" s="99">
        <f>SUMIFS(通讯通路门店!$AI:$AI,通讯通路门店!$S:$S,$G829)</f>
        <v>0</v>
      </c>
      <c r="BQ829" s="83"/>
    </row>
    <row r="830" spans="1:69">
      <c r="A830" s="99" t="str">
        <f>IFERROR(_xlfn.XLOOKUP($G830,通讯通路门店!$S$4:$S$993933,通讯通路门店!$A$4:$A$993933,0,0),"")</f>
        <v/>
      </c>
      <c r="B830" s="99" t="str">
        <f>IFERROR(_xlfn.XLOOKUP($G830,通讯通路门店!$S$4:$S$993933,通讯通路门店!$B$4:$B$993933,0,0),"")</f>
        <v/>
      </c>
      <c r="C830" s="99" t="str">
        <f>IFERROR(_xlfn.XLOOKUP($G830,通讯通路门店!$S$4:$S$993933,通讯通路门店!$C$4:$C$993933,0,0),"")</f>
        <v/>
      </c>
      <c r="D830" s="99" t="str">
        <f>IFERROR(_xlfn.XLOOKUP($G830,通讯通路门店!$S$4:$S$993933,通讯通路门店!$D$4:$D$993933,0,0),"")</f>
        <v/>
      </c>
      <c r="E830" s="83"/>
      <c r="F830" s="83"/>
      <c r="G830" s="101" t="e">
        <v>#N/A</v>
      </c>
      <c r="H830" s="102" t="str">
        <f>IFERROR(_xlfn.XLOOKUP($G830,通讯通路门店!$S$4:$S$993933,通讯通路门店!$R$4:$R$993933,0,0),"")</f>
        <v/>
      </c>
      <c r="I830" s="83"/>
      <c r="J830" s="83"/>
      <c r="K830" s="83"/>
      <c r="L830" s="83"/>
      <c r="M830" s="83"/>
      <c r="N830" s="83"/>
      <c r="O830" s="83"/>
      <c r="P830" s="83"/>
      <c r="Q830" s="83"/>
      <c r="R830" s="83"/>
      <c r="S830" s="83"/>
      <c r="T830" s="83"/>
      <c r="U830" s="99">
        <f>COUNTIF(通讯通路门店!$S:$S,$G830)</f>
        <v>0</v>
      </c>
      <c r="V830" s="99">
        <f>COUNTIFS(通讯通路门店!$S:$S,$G830,通讯通路门店!$J:$J,"综合卖场")</f>
        <v>0</v>
      </c>
      <c r="W830" s="99">
        <f>SUMIFS(通讯通路门店!$AJ:$AJ,通讯通路门店!$S:$S,通讯客户沙盘!$G830)</f>
        <v>0</v>
      </c>
      <c r="X830" s="99">
        <f t="shared" si="60"/>
        <v>0</v>
      </c>
      <c r="Y830" s="99">
        <f>COUNTIFS(通讯通路门店!$S:$S,$G830,通讯通路门店!$J:$J,"荣耀体验店")+COUNTIFS(通讯通路门店!$S:$S,$G830,通讯通路门店!$J:$J,"荣耀授权专卖店")</f>
        <v>0</v>
      </c>
      <c r="Z830" s="99">
        <f>COUNTIFS(通讯通路门店!$S:$S,$G830,通讯通路门店!$J:$J,"VIVO体验店")</f>
        <v>0</v>
      </c>
      <c r="AA830" s="99">
        <f>COUNTIFS(通讯通路门店!$S:$S,$G830,通讯通路门店!$J:$J,"OPPO体验店")</f>
        <v>0</v>
      </c>
      <c r="AB830" s="99">
        <f>COUNTIFS(通讯通路门店!$S:$S,$G830,通讯通路门店!$J:$J,"华为授权体验店")+COUNTIFS(通讯通路门店!$S:$S,$G830,通讯通路门店!$J:$J,"华为堡垒店")</f>
        <v>0</v>
      </c>
      <c r="AC830" s="99">
        <f>COUNTIFS(通讯通路门店!$S:$S,$G830,通讯通路门店!$J:$J,"小米体验店")</f>
        <v>0</v>
      </c>
      <c r="AD830" s="99">
        <f>COUNTIFS(通讯通路门店!$S:$S,$G830,通讯通路门店!$J:$J,"苹果体验店")</f>
        <v>0</v>
      </c>
      <c r="AE830" s="99">
        <f>COUNTIFS(通讯通路门店!$S:$S,$G830,通讯通路门店!$J:$J,"其他品牌专卖店")</f>
        <v>0</v>
      </c>
      <c r="AF830" s="99">
        <f>SUMIFS(通讯通路门店!$BI:$BI,通讯通路门店!$S:$S,$G830)</f>
        <v>0</v>
      </c>
      <c r="AG830" s="99">
        <f>SUMIFS(通讯通路门店!$BH:$BH,通讯通路门店!$S:$S,$G830)</f>
        <v>0</v>
      </c>
      <c r="AH830" s="99">
        <f t="shared" si="61"/>
        <v>0</v>
      </c>
      <c r="AI830" s="99">
        <f>SUMIFS(通讯通路门店!$BB:$BB,通讯通路门店!$S:$S,$G830)</f>
        <v>0</v>
      </c>
      <c r="AJ830" s="99">
        <f>SUMIFS(通讯通路门店!$BE:$BE,通讯通路门店!$S:$S,$G830)</f>
        <v>0</v>
      </c>
      <c r="AK830" s="99">
        <f>SUMIFS(通讯通路门店!$BG:$BG,通讯通路门店!$S:$S,$G830)</f>
        <v>0</v>
      </c>
      <c r="AL830" s="99">
        <f>SUMIFS(通讯通路门店!$BC:$BC,通讯通路门店!$S:$S,$G830)</f>
        <v>0</v>
      </c>
      <c r="AM830" s="99">
        <f>SUMIFS(通讯通路门店!$BD:$BD,通讯通路门店!$S:$S,$G830)</f>
        <v>0</v>
      </c>
      <c r="AN830" s="99">
        <f>SUMIFS(通讯通路门店!$BF:$BF,通讯通路门店!$S:$S,$G830)</f>
        <v>0</v>
      </c>
      <c r="AO830" s="99">
        <f t="shared" si="62"/>
        <v>0</v>
      </c>
      <c r="AP830" s="99">
        <f>SUMIFS(通讯通路门店!$K:$K,通讯通路门店!$S:$S,$G830)</f>
        <v>0</v>
      </c>
      <c r="AQ830" s="83"/>
      <c r="AR830" s="99">
        <f>SUMIFS(通讯通路门店!$T:$T,通讯通路门店!$S:$S,$G830)</f>
        <v>0</v>
      </c>
      <c r="AS830" s="99">
        <f>SUMIFS(通讯通路门店!$U:$U,通讯通路门店!$S:$S,$G830)</f>
        <v>0</v>
      </c>
      <c r="AT830" s="99">
        <f>SUMIFS(通讯通路门店!$V:$V,通讯通路门店!$S:$S,$G830)</f>
        <v>0</v>
      </c>
      <c r="AU830" s="99">
        <f>SUMIFS(通讯通路门店!$W:$W,通讯通路门店!$S:$S,$G830)</f>
        <v>0</v>
      </c>
      <c r="AV830" s="99">
        <f>SUMIFS(通讯通路门店!$Z:$Z,通讯通路门店!$S:$S,$G830)</f>
        <v>0</v>
      </c>
      <c r="AW830" s="99">
        <f>SUMIFS(通讯通路门店!$AB:$AB,通讯通路门店!$S:$S,$G830)</f>
        <v>0</v>
      </c>
      <c r="AX830" s="99">
        <f>SUMIFS(通讯通路门店!$X:$X,通讯通路门店!$S:$S,$G830)</f>
        <v>0</v>
      </c>
      <c r="AY830" s="99">
        <f>SUMIFS(通讯通路门店!$Y:$Y,通讯通路门店!$S:$S,$G830)</f>
        <v>0</v>
      </c>
      <c r="AZ830" s="99">
        <f>SUMIFS(通讯通路门店!$AA:$AA,通讯通路门店!$S:$S,$G830)</f>
        <v>0</v>
      </c>
      <c r="BA830" s="99">
        <f t="shared" si="63"/>
        <v>0</v>
      </c>
      <c r="BB830" s="99">
        <f t="shared" si="64"/>
        <v>0</v>
      </c>
      <c r="BC830" s="99">
        <f>SUMIFS(通讯通路门店!$W:$W,通讯通路门店!$S:$S,$G830,通讯通路门店!$J:$J,"荣耀体验店")+SUMIFS(通讯通路门店!$W:$W,通讯通路门店!$S:$S,$G830,通讯通路门店!$J:$J,"荣耀授权专卖店")</f>
        <v>0</v>
      </c>
      <c r="BD830" s="99">
        <f>SUMIFS(通讯通路门店!$Z:$Z,通讯通路门店!$S:$S,$G830,通讯通路门店!$J:$J,"VIVO体验店")</f>
        <v>0</v>
      </c>
      <c r="BE830" s="99">
        <f>SUMIFS(通讯通路门店!$AB:$AB,通讯通路门店!$S:$S,$G830,通讯通路门店!$J:$J,"OPPO体验店")</f>
        <v>0</v>
      </c>
      <c r="BF830" s="99">
        <f>SUMIFS(通讯通路门店!$X:$X,通讯通路门店!$S:$S,$G830,通讯通路门店!$J:$J,"华为授权体验店")+SUMIFS(通讯通路门店!$AA:$AA,通讯通路门店!$S:$S,$G830,通讯通路门店!$J:$J,"华为堡垒店")</f>
        <v>0</v>
      </c>
      <c r="BG830" s="99">
        <f>SUMIFS(通讯通路门店!$Y:$Y,通讯通路门店!$S:$S,$G830,通讯通路门店!$J:$J,"小米体验店")</f>
        <v>0</v>
      </c>
      <c r="BH830" s="99">
        <f>SUMIFS(通讯通路门店!$AA:$AA,通讯通路门店!$S:$S,$G830,通讯通路门店!$J:$J,"苹果体验店")</f>
        <v>0</v>
      </c>
      <c r="BI830" s="99">
        <f>SUMIFS(通讯通路门店!$K:$K,通讯通路门店!$S:$S,$G830,通讯通路门店!$J:$J,"其他品牌专卖店")</f>
        <v>0</v>
      </c>
      <c r="BJ830" s="99">
        <f>SUMIFS(通讯通路门店!$AC:$AC,通讯通路门店!$S:$S,$G830)</f>
        <v>0</v>
      </c>
      <c r="BK830" s="99">
        <f>SUMIFS(通讯通路门店!$AD:$AD,通讯通路门店!$S:$S,$G830)</f>
        <v>0</v>
      </c>
      <c r="BL830" s="99">
        <f>SUMIFS(通讯通路门店!$AE:$AE,通讯通路门店!$S:$S,$G830)</f>
        <v>0</v>
      </c>
      <c r="BM830" s="99">
        <f>SUMIFS(通讯通路门店!$AF:$AF,通讯通路门店!$S:$S,$G830)</f>
        <v>0</v>
      </c>
      <c r="BN830" s="99">
        <f>SUMIFS(通讯通路门店!$AG:$AG,通讯通路门店!$S:$S,$G830)</f>
        <v>0</v>
      </c>
      <c r="BO830" s="99">
        <f>SUMIFS(通讯通路门店!$AH:$AH,通讯通路门店!$S:$S,$G830)</f>
        <v>0</v>
      </c>
      <c r="BP830" s="99">
        <f>SUMIFS(通讯通路门店!$AI:$AI,通讯通路门店!$S:$S,$G830)</f>
        <v>0</v>
      </c>
      <c r="BQ830" s="83"/>
    </row>
    <row r="831" spans="1:69">
      <c r="A831" s="99" t="str">
        <f>IFERROR(_xlfn.XLOOKUP($G831,通讯通路门店!$S$4:$S$993933,通讯通路门店!$A$4:$A$993933,0,0),"")</f>
        <v/>
      </c>
      <c r="B831" s="99" t="str">
        <f>IFERROR(_xlfn.XLOOKUP($G831,通讯通路门店!$S$4:$S$993933,通讯通路门店!$B$4:$B$993933,0,0),"")</f>
        <v/>
      </c>
      <c r="C831" s="99" t="str">
        <f>IFERROR(_xlfn.XLOOKUP($G831,通讯通路门店!$S$4:$S$993933,通讯通路门店!$C$4:$C$993933,0,0),"")</f>
        <v/>
      </c>
      <c r="D831" s="99" t="str">
        <f>IFERROR(_xlfn.XLOOKUP($G831,通讯通路门店!$S$4:$S$993933,通讯通路门店!$D$4:$D$993933,0,0),"")</f>
        <v/>
      </c>
      <c r="E831" s="83"/>
      <c r="F831" s="83"/>
      <c r="G831" s="101" t="e">
        <v>#N/A</v>
      </c>
      <c r="H831" s="102" t="str">
        <f>IFERROR(_xlfn.XLOOKUP($G831,通讯通路门店!$S$4:$S$993933,通讯通路门店!$R$4:$R$993933,0,0),"")</f>
        <v/>
      </c>
      <c r="I831" s="83"/>
      <c r="J831" s="83"/>
      <c r="K831" s="83"/>
      <c r="L831" s="83"/>
      <c r="M831" s="83"/>
      <c r="N831" s="83"/>
      <c r="O831" s="83"/>
      <c r="P831" s="83"/>
      <c r="Q831" s="83"/>
      <c r="R831" s="83"/>
      <c r="S831" s="83"/>
      <c r="T831" s="83"/>
      <c r="U831" s="99">
        <f>COUNTIF(通讯通路门店!$S:$S,$G831)</f>
        <v>0</v>
      </c>
      <c r="V831" s="99">
        <f>COUNTIFS(通讯通路门店!$S:$S,$G831,通讯通路门店!$J:$J,"综合卖场")</f>
        <v>0</v>
      </c>
      <c r="W831" s="99">
        <f>SUMIFS(通讯通路门店!$AJ:$AJ,通讯通路门店!$S:$S,通讯客户沙盘!$G831)</f>
        <v>0</v>
      </c>
      <c r="X831" s="99">
        <f t="shared" si="60"/>
        <v>0</v>
      </c>
      <c r="Y831" s="99">
        <f>COUNTIFS(通讯通路门店!$S:$S,$G831,通讯通路门店!$J:$J,"荣耀体验店")+COUNTIFS(通讯通路门店!$S:$S,$G831,通讯通路门店!$J:$J,"荣耀授权专卖店")</f>
        <v>0</v>
      </c>
      <c r="Z831" s="99">
        <f>COUNTIFS(通讯通路门店!$S:$S,$G831,通讯通路门店!$J:$J,"VIVO体验店")</f>
        <v>0</v>
      </c>
      <c r="AA831" s="99">
        <f>COUNTIFS(通讯通路门店!$S:$S,$G831,通讯通路门店!$J:$J,"OPPO体验店")</f>
        <v>0</v>
      </c>
      <c r="AB831" s="99">
        <f>COUNTIFS(通讯通路门店!$S:$S,$G831,通讯通路门店!$J:$J,"华为授权体验店")+COUNTIFS(通讯通路门店!$S:$S,$G831,通讯通路门店!$J:$J,"华为堡垒店")</f>
        <v>0</v>
      </c>
      <c r="AC831" s="99">
        <f>COUNTIFS(通讯通路门店!$S:$S,$G831,通讯通路门店!$J:$J,"小米体验店")</f>
        <v>0</v>
      </c>
      <c r="AD831" s="99">
        <f>COUNTIFS(通讯通路门店!$S:$S,$G831,通讯通路门店!$J:$J,"苹果体验店")</f>
        <v>0</v>
      </c>
      <c r="AE831" s="99">
        <f>COUNTIFS(通讯通路门店!$S:$S,$G831,通讯通路门店!$J:$J,"其他品牌专卖店")</f>
        <v>0</v>
      </c>
      <c r="AF831" s="99">
        <f>SUMIFS(通讯通路门店!$BI:$BI,通讯通路门店!$S:$S,$G831)</f>
        <v>0</v>
      </c>
      <c r="AG831" s="99">
        <f>SUMIFS(通讯通路门店!$BH:$BH,通讯通路门店!$S:$S,$G831)</f>
        <v>0</v>
      </c>
      <c r="AH831" s="99">
        <f t="shared" si="61"/>
        <v>0</v>
      </c>
      <c r="AI831" s="99">
        <f>SUMIFS(通讯通路门店!$BB:$BB,通讯通路门店!$S:$S,$G831)</f>
        <v>0</v>
      </c>
      <c r="AJ831" s="99">
        <f>SUMIFS(通讯通路门店!$BE:$BE,通讯通路门店!$S:$S,$G831)</f>
        <v>0</v>
      </c>
      <c r="AK831" s="99">
        <f>SUMIFS(通讯通路门店!$BG:$BG,通讯通路门店!$S:$S,$G831)</f>
        <v>0</v>
      </c>
      <c r="AL831" s="99">
        <f>SUMIFS(通讯通路门店!$BC:$BC,通讯通路门店!$S:$S,$G831)</f>
        <v>0</v>
      </c>
      <c r="AM831" s="99">
        <f>SUMIFS(通讯通路门店!$BD:$BD,通讯通路门店!$S:$S,$G831)</f>
        <v>0</v>
      </c>
      <c r="AN831" s="99">
        <f>SUMIFS(通讯通路门店!$BF:$BF,通讯通路门店!$S:$S,$G831)</f>
        <v>0</v>
      </c>
      <c r="AO831" s="99">
        <f t="shared" si="62"/>
        <v>0</v>
      </c>
      <c r="AP831" s="99">
        <f>SUMIFS(通讯通路门店!$K:$K,通讯通路门店!$S:$S,$G831)</f>
        <v>0</v>
      </c>
      <c r="AQ831" s="83"/>
      <c r="AR831" s="99">
        <f>SUMIFS(通讯通路门店!$T:$T,通讯通路门店!$S:$S,$G831)</f>
        <v>0</v>
      </c>
      <c r="AS831" s="99">
        <f>SUMIFS(通讯通路门店!$U:$U,通讯通路门店!$S:$S,$G831)</f>
        <v>0</v>
      </c>
      <c r="AT831" s="99">
        <f>SUMIFS(通讯通路门店!$V:$V,通讯通路门店!$S:$S,$G831)</f>
        <v>0</v>
      </c>
      <c r="AU831" s="99">
        <f>SUMIFS(通讯通路门店!$W:$W,通讯通路门店!$S:$S,$G831)</f>
        <v>0</v>
      </c>
      <c r="AV831" s="99">
        <f>SUMIFS(通讯通路门店!$Z:$Z,通讯通路门店!$S:$S,$G831)</f>
        <v>0</v>
      </c>
      <c r="AW831" s="99">
        <f>SUMIFS(通讯通路门店!$AB:$AB,通讯通路门店!$S:$S,$G831)</f>
        <v>0</v>
      </c>
      <c r="AX831" s="99">
        <f>SUMIFS(通讯通路门店!$X:$X,通讯通路门店!$S:$S,$G831)</f>
        <v>0</v>
      </c>
      <c r="AY831" s="99">
        <f>SUMIFS(通讯通路门店!$Y:$Y,通讯通路门店!$S:$S,$G831)</f>
        <v>0</v>
      </c>
      <c r="AZ831" s="99">
        <f>SUMIFS(通讯通路门店!$AA:$AA,通讯通路门店!$S:$S,$G831)</f>
        <v>0</v>
      </c>
      <c r="BA831" s="99">
        <f t="shared" si="63"/>
        <v>0</v>
      </c>
      <c r="BB831" s="99">
        <f t="shared" si="64"/>
        <v>0</v>
      </c>
      <c r="BC831" s="99">
        <f>SUMIFS(通讯通路门店!$W:$W,通讯通路门店!$S:$S,$G831,通讯通路门店!$J:$J,"荣耀体验店")+SUMIFS(通讯通路门店!$W:$W,通讯通路门店!$S:$S,$G831,通讯通路门店!$J:$J,"荣耀授权专卖店")</f>
        <v>0</v>
      </c>
      <c r="BD831" s="99">
        <f>SUMIFS(通讯通路门店!$Z:$Z,通讯通路门店!$S:$S,$G831,通讯通路门店!$J:$J,"VIVO体验店")</f>
        <v>0</v>
      </c>
      <c r="BE831" s="99">
        <f>SUMIFS(通讯通路门店!$AB:$AB,通讯通路门店!$S:$S,$G831,通讯通路门店!$J:$J,"OPPO体验店")</f>
        <v>0</v>
      </c>
      <c r="BF831" s="99">
        <f>SUMIFS(通讯通路门店!$X:$X,通讯通路门店!$S:$S,$G831,通讯通路门店!$J:$J,"华为授权体验店")+SUMIFS(通讯通路门店!$AA:$AA,通讯通路门店!$S:$S,$G831,通讯通路门店!$J:$J,"华为堡垒店")</f>
        <v>0</v>
      </c>
      <c r="BG831" s="99">
        <f>SUMIFS(通讯通路门店!$Y:$Y,通讯通路门店!$S:$S,$G831,通讯通路门店!$J:$J,"小米体验店")</f>
        <v>0</v>
      </c>
      <c r="BH831" s="99">
        <f>SUMIFS(通讯通路门店!$AA:$AA,通讯通路门店!$S:$S,$G831,通讯通路门店!$J:$J,"苹果体验店")</f>
        <v>0</v>
      </c>
      <c r="BI831" s="99">
        <f>SUMIFS(通讯通路门店!$K:$K,通讯通路门店!$S:$S,$G831,通讯通路门店!$J:$J,"其他品牌专卖店")</f>
        <v>0</v>
      </c>
      <c r="BJ831" s="99">
        <f>SUMIFS(通讯通路门店!$AC:$AC,通讯通路门店!$S:$S,$G831)</f>
        <v>0</v>
      </c>
      <c r="BK831" s="99">
        <f>SUMIFS(通讯通路门店!$AD:$AD,通讯通路门店!$S:$S,$G831)</f>
        <v>0</v>
      </c>
      <c r="BL831" s="99">
        <f>SUMIFS(通讯通路门店!$AE:$AE,通讯通路门店!$S:$S,$G831)</f>
        <v>0</v>
      </c>
      <c r="BM831" s="99">
        <f>SUMIFS(通讯通路门店!$AF:$AF,通讯通路门店!$S:$S,$G831)</f>
        <v>0</v>
      </c>
      <c r="BN831" s="99">
        <f>SUMIFS(通讯通路门店!$AG:$AG,通讯通路门店!$S:$S,$G831)</f>
        <v>0</v>
      </c>
      <c r="BO831" s="99">
        <f>SUMIFS(通讯通路门店!$AH:$AH,通讯通路门店!$S:$S,$G831)</f>
        <v>0</v>
      </c>
      <c r="BP831" s="99">
        <f>SUMIFS(通讯通路门店!$AI:$AI,通讯通路门店!$S:$S,$G831)</f>
        <v>0</v>
      </c>
      <c r="BQ831" s="83"/>
    </row>
    <row r="832" spans="1:69">
      <c r="A832" s="99" t="str">
        <f>IFERROR(_xlfn.XLOOKUP($G832,通讯通路门店!$S$4:$S$993933,通讯通路门店!$A$4:$A$993933,0,0),"")</f>
        <v/>
      </c>
      <c r="B832" s="99" t="str">
        <f>IFERROR(_xlfn.XLOOKUP($G832,通讯通路门店!$S$4:$S$993933,通讯通路门店!$B$4:$B$993933,0,0),"")</f>
        <v/>
      </c>
      <c r="C832" s="99" t="str">
        <f>IFERROR(_xlfn.XLOOKUP($G832,通讯通路门店!$S$4:$S$993933,通讯通路门店!$C$4:$C$993933,0,0),"")</f>
        <v/>
      </c>
      <c r="D832" s="99" t="str">
        <f>IFERROR(_xlfn.XLOOKUP($G832,通讯通路门店!$S$4:$S$993933,通讯通路门店!$D$4:$D$993933,0,0),"")</f>
        <v/>
      </c>
      <c r="E832" s="83"/>
      <c r="F832" s="83"/>
      <c r="G832" s="101" t="e">
        <v>#N/A</v>
      </c>
      <c r="H832" s="102" t="str">
        <f>IFERROR(_xlfn.XLOOKUP($G832,通讯通路门店!$S$4:$S$993933,通讯通路门店!$R$4:$R$993933,0,0),"")</f>
        <v/>
      </c>
      <c r="I832" s="83"/>
      <c r="J832" s="83"/>
      <c r="K832" s="83"/>
      <c r="L832" s="83"/>
      <c r="M832" s="83"/>
      <c r="N832" s="83"/>
      <c r="O832" s="83"/>
      <c r="P832" s="83"/>
      <c r="Q832" s="83"/>
      <c r="R832" s="83"/>
      <c r="S832" s="83"/>
      <c r="T832" s="83"/>
      <c r="U832" s="99">
        <f>COUNTIF(通讯通路门店!$S:$S,$G832)</f>
        <v>0</v>
      </c>
      <c r="V832" s="99">
        <f>COUNTIFS(通讯通路门店!$S:$S,$G832,通讯通路门店!$J:$J,"综合卖场")</f>
        <v>0</v>
      </c>
      <c r="W832" s="99">
        <f>SUMIFS(通讯通路门店!$AJ:$AJ,通讯通路门店!$S:$S,通讯客户沙盘!$G832)</f>
        <v>0</v>
      </c>
      <c r="X832" s="99">
        <f t="shared" si="60"/>
        <v>0</v>
      </c>
      <c r="Y832" s="99">
        <f>COUNTIFS(通讯通路门店!$S:$S,$G832,通讯通路门店!$J:$J,"荣耀体验店")+COUNTIFS(通讯通路门店!$S:$S,$G832,通讯通路门店!$J:$J,"荣耀授权专卖店")</f>
        <v>0</v>
      </c>
      <c r="Z832" s="99">
        <f>COUNTIFS(通讯通路门店!$S:$S,$G832,通讯通路门店!$J:$J,"VIVO体验店")</f>
        <v>0</v>
      </c>
      <c r="AA832" s="99">
        <f>COUNTIFS(通讯通路门店!$S:$S,$G832,通讯通路门店!$J:$J,"OPPO体验店")</f>
        <v>0</v>
      </c>
      <c r="AB832" s="99">
        <f>COUNTIFS(通讯通路门店!$S:$S,$G832,通讯通路门店!$J:$J,"华为授权体验店")+COUNTIFS(通讯通路门店!$S:$S,$G832,通讯通路门店!$J:$J,"华为堡垒店")</f>
        <v>0</v>
      </c>
      <c r="AC832" s="99">
        <f>COUNTIFS(通讯通路门店!$S:$S,$G832,通讯通路门店!$J:$J,"小米体验店")</f>
        <v>0</v>
      </c>
      <c r="AD832" s="99">
        <f>COUNTIFS(通讯通路门店!$S:$S,$G832,通讯通路门店!$J:$J,"苹果体验店")</f>
        <v>0</v>
      </c>
      <c r="AE832" s="99">
        <f>COUNTIFS(通讯通路门店!$S:$S,$G832,通讯通路门店!$J:$J,"其他品牌专卖店")</f>
        <v>0</v>
      </c>
      <c r="AF832" s="99">
        <f>SUMIFS(通讯通路门店!$BI:$BI,通讯通路门店!$S:$S,$G832)</f>
        <v>0</v>
      </c>
      <c r="AG832" s="99">
        <f>SUMIFS(通讯通路门店!$BH:$BH,通讯通路门店!$S:$S,$G832)</f>
        <v>0</v>
      </c>
      <c r="AH832" s="99">
        <f t="shared" si="61"/>
        <v>0</v>
      </c>
      <c r="AI832" s="99">
        <f>SUMIFS(通讯通路门店!$BB:$BB,通讯通路门店!$S:$S,$G832)</f>
        <v>0</v>
      </c>
      <c r="AJ832" s="99">
        <f>SUMIFS(通讯通路门店!$BE:$BE,通讯通路门店!$S:$S,$G832)</f>
        <v>0</v>
      </c>
      <c r="AK832" s="99">
        <f>SUMIFS(通讯通路门店!$BG:$BG,通讯通路门店!$S:$S,$G832)</f>
        <v>0</v>
      </c>
      <c r="AL832" s="99">
        <f>SUMIFS(通讯通路门店!$BC:$BC,通讯通路门店!$S:$S,$G832)</f>
        <v>0</v>
      </c>
      <c r="AM832" s="99">
        <f>SUMIFS(通讯通路门店!$BD:$BD,通讯通路门店!$S:$S,$G832)</f>
        <v>0</v>
      </c>
      <c r="AN832" s="99">
        <f>SUMIFS(通讯通路门店!$BF:$BF,通讯通路门店!$S:$S,$G832)</f>
        <v>0</v>
      </c>
      <c r="AO832" s="99">
        <f t="shared" si="62"/>
        <v>0</v>
      </c>
      <c r="AP832" s="99">
        <f>SUMIFS(通讯通路门店!$K:$K,通讯通路门店!$S:$S,$G832)</f>
        <v>0</v>
      </c>
      <c r="AQ832" s="83"/>
      <c r="AR832" s="99">
        <f>SUMIFS(通讯通路门店!$T:$T,通讯通路门店!$S:$S,$G832)</f>
        <v>0</v>
      </c>
      <c r="AS832" s="99">
        <f>SUMIFS(通讯通路门店!$U:$U,通讯通路门店!$S:$S,$G832)</f>
        <v>0</v>
      </c>
      <c r="AT832" s="99">
        <f>SUMIFS(通讯通路门店!$V:$V,通讯通路门店!$S:$S,$G832)</f>
        <v>0</v>
      </c>
      <c r="AU832" s="99">
        <f>SUMIFS(通讯通路门店!$W:$W,通讯通路门店!$S:$S,$G832)</f>
        <v>0</v>
      </c>
      <c r="AV832" s="99">
        <f>SUMIFS(通讯通路门店!$Z:$Z,通讯通路门店!$S:$S,$G832)</f>
        <v>0</v>
      </c>
      <c r="AW832" s="99">
        <f>SUMIFS(通讯通路门店!$AB:$AB,通讯通路门店!$S:$S,$G832)</f>
        <v>0</v>
      </c>
      <c r="AX832" s="99">
        <f>SUMIFS(通讯通路门店!$X:$X,通讯通路门店!$S:$S,$G832)</f>
        <v>0</v>
      </c>
      <c r="AY832" s="99">
        <f>SUMIFS(通讯通路门店!$Y:$Y,通讯通路门店!$S:$S,$G832)</f>
        <v>0</v>
      </c>
      <c r="AZ832" s="99">
        <f>SUMIFS(通讯通路门店!$AA:$AA,通讯通路门店!$S:$S,$G832)</f>
        <v>0</v>
      </c>
      <c r="BA832" s="99">
        <f t="shared" si="63"/>
        <v>0</v>
      </c>
      <c r="BB832" s="99">
        <f t="shared" si="64"/>
        <v>0</v>
      </c>
      <c r="BC832" s="99">
        <f>SUMIFS(通讯通路门店!$W:$W,通讯通路门店!$S:$S,$G832,通讯通路门店!$J:$J,"荣耀体验店")+SUMIFS(通讯通路门店!$W:$W,通讯通路门店!$S:$S,$G832,通讯通路门店!$J:$J,"荣耀授权专卖店")</f>
        <v>0</v>
      </c>
      <c r="BD832" s="99">
        <f>SUMIFS(通讯通路门店!$Z:$Z,通讯通路门店!$S:$S,$G832,通讯通路门店!$J:$J,"VIVO体验店")</f>
        <v>0</v>
      </c>
      <c r="BE832" s="99">
        <f>SUMIFS(通讯通路门店!$AB:$AB,通讯通路门店!$S:$S,$G832,通讯通路门店!$J:$J,"OPPO体验店")</f>
        <v>0</v>
      </c>
      <c r="BF832" s="99">
        <f>SUMIFS(通讯通路门店!$X:$X,通讯通路门店!$S:$S,$G832,通讯通路门店!$J:$J,"华为授权体验店")+SUMIFS(通讯通路门店!$AA:$AA,通讯通路门店!$S:$S,$G832,通讯通路门店!$J:$J,"华为堡垒店")</f>
        <v>0</v>
      </c>
      <c r="BG832" s="99">
        <f>SUMIFS(通讯通路门店!$Y:$Y,通讯通路门店!$S:$S,$G832,通讯通路门店!$J:$J,"小米体验店")</f>
        <v>0</v>
      </c>
      <c r="BH832" s="99">
        <f>SUMIFS(通讯通路门店!$AA:$AA,通讯通路门店!$S:$S,$G832,通讯通路门店!$J:$J,"苹果体验店")</f>
        <v>0</v>
      </c>
      <c r="BI832" s="99">
        <f>SUMIFS(通讯通路门店!$K:$K,通讯通路门店!$S:$S,$G832,通讯通路门店!$J:$J,"其他品牌专卖店")</f>
        <v>0</v>
      </c>
      <c r="BJ832" s="99">
        <f>SUMIFS(通讯通路门店!$AC:$AC,通讯通路门店!$S:$S,$G832)</f>
        <v>0</v>
      </c>
      <c r="BK832" s="99">
        <f>SUMIFS(通讯通路门店!$AD:$AD,通讯通路门店!$S:$S,$G832)</f>
        <v>0</v>
      </c>
      <c r="BL832" s="99">
        <f>SUMIFS(通讯通路门店!$AE:$AE,通讯通路门店!$S:$S,$G832)</f>
        <v>0</v>
      </c>
      <c r="BM832" s="99">
        <f>SUMIFS(通讯通路门店!$AF:$AF,通讯通路门店!$S:$S,$G832)</f>
        <v>0</v>
      </c>
      <c r="BN832" s="99">
        <f>SUMIFS(通讯通路门店!$AG:$AG,通讯通路门店!$S:$S,$G832)</f>
        <v>0</v>
      </c>
      <c r="BO832" s="99">
        <f>SUMIFS(通讯通路门店!$AH:$AH,通讯通路门店!$S:$S,$G832)</f>
        <v>0</v>
      </c>
      <c r="BP832" s="99">
        <f>SUMIFS(通讯通路门店!$AI:$AI,通讯通路门店!$S:$S,$G832)</f>
        <v>0</v>
      </c>
      <c r="BQ832" s="83"/>
    </row>
    <row r="833" spans="1:69">
      <c r="A833" s="99" t="str">
        <f>IFERROR(_xlfn.XLOOKUP($G833,通讯通路门店!$S$4:$S$993933,通讯通路门店!$A$4:$A$993933,0,0),"")</f>
        <v/>
      </c>
      <c r="B833" s="99" t="str">
        <f>IFERROR(_xlfn.XLOOKUP($G833,通讯通路门店!$S$4:$S$993933,通讯通路门店!$B$4:$B$993933,0,0),"")</f>
        <v/>
      </c>
      <c r="C833" s="99" t="str">
        <f>IFERROR(_xlfn.XLOOKUP($G833,通讯通路门店!$S$4:$S$993933,通讯通路门店!$C$4:$C$993933,0,0),"")</f>
        <v/>
      </c>
      <c r="D833" s="99" t="str">
        <f>IFERROR(_xlfn.XLOOKUP($G833,通讯通路门店!$S$4:$S$993933,通讯通路门店!$D$4:$D$993933,0,0),"")</f>
        <v/>
      </c>
      <c r="E833" s="83"/>
      <c r="F833" s="83"/>
      <c r="G833" s="101" t="e">
        <v>#N/A</v>
      </c>
      <c r="H833" s="102" t="str">
        <f>IFERROR(_xlfn.XLOOKUP($G833,通讯通路门店!$S$4:$S$993933,通讯通路门店!$R$4:$R$993933,0,0),"")</f>
        <v/>
      </c>
      <c r="I833" s="83"/>
      <c r="J833" s="83"/>
      <c r="K833" s="83"/>
      <c r="L833" s="83"/>
      <c r="M833" s="83"/>
      <c r="N833" s="83"/>
      <c r="O833" s="83"/>
      <c r="P833" s="83"/>
      <c r="Q833" s="83"/>
      <c r="R833" s="83"/>
      <c r="S833" s="83"/>
      <c r="T833" s="83"/>
      <c r="U833" s="99">
        <f>COUNTIF(通讯通路门店!$S:$S,$G833)</f>
        <v>0</v>
      </c>
      <c r="V833" s="99">
        <f>COUNTIFS(通讯通路门店!$S:$S,$G833,通讯通路门店!$J:$J,"综合卖场")</f>
        <v>0</v>
      </c>
      <c r="W833" s="99">
        <f>SUMIFS(通讯通路门店!$AJ:$AJ,通讯通路门店!$S:$S,通讯客户沙盘!$G833)</f>
        <v>0</v>
      </c>
      <c r="X833" s="99">
        <f t="shared" si="60"/>
        <v>0</v>
      </c>
      <c r="Y833" s="99">
        <f>COUNTIFS(通讯通路门店!$S:$S,$G833,通讯通路门店!$J:$J,"荣耀体验店")+COUNTIFS(通讯通路门店!$S:$S,$G833,通讯通路门店!$J:$J,"荣耀授权专卖店")</f>
        <v>0</v>
      </c>
      <c r="Z833" s="99">
        <f>COUNTIFS(通讯通路门店!$S:$S,$G833,通讯通路门店!$J:$J,"VIVO体验店")</f>
        <v>0</v>
      </c>
      <c r="AA833" s="99">
        <f>COUNTIFS(通讯通路门店!$S:$S,$G833,通讯通路门店!$J:$J,"OPPO体验店")</f>
        <v>0</v>
      </c>
      <c r="AB833" s="99">
        <f>COUNTIFS(通讯通路门店!$S:$S,$G833,通讯通路门店!$J:$J,"华为授权体验店")+COUNTIFS(通讯通路门店!$S:$S,$G833,通讯通路门店!$J:$J,"华为堡垒店")</f>
        <v>0</v>
      </c>
      <c r="AC833" s="99">
        <f>COUNTIFS(通讯通路门店!$S:$S,$G833,通讯通路门店!$J:$J,"小米体验店")</f>
        <v>0</v>
      </c>
      <c r="AD833" s="99">
        <f>COUNTIFS(通讯通路门店!$S:$S,$G833,通讯通路门店!$J:$J,"苹果体验店")</f>
        <v>0</v>
      </c>
      <c r="AE833" s="99">
        <f>COUNTIFS(通讯通路门店!$S:$S,$G833,通讯通路门店!$J:$J,"其他品牌专卖店")</f>
        <v>0</v>
      </c>
      <c r="AF833" s="99">
        <f>SUMIFS(通讯通路门店!$BI:$BI,通讯通路门店!$S:$S,$G833)</f>
        <v>0</v>
      </c>
      <c r="AG833" s="99">
        <f>SUMIFS(通讯通路门店!$BH:$BH,通讯通路门店!$S:$S,$G833)</f>
        <v>0</v>
      </c>
      <c r="AH833" s="99">
        <f t="shared" si="61"/>
        <v>0</v>
      </c>
      <c r="AI833" s="99">
        <f>SUMIFS(通讯通路门店!$BB:$BB,通讯通路门店!$S:$S,$G833)</f>
        <v>0</v>
      </c>
      <c r="AJ833" s="99">
        <f>SUMIFS(通讯通路门店!$BE:$BE,通讯通路门店!$S:$S,$G833)</f>
        <v>0</v>
      </c>
      <c r="AK833" s="99">
        <f>SUMIFS(通讯通路门店!$BG:$BG,通讯通路门店!$S:$S,$G833)</f>
        <v>0</v>
      </c>
      <c r="AL833" s="99">
        <f>SUMIFS(通讯通路门店!$BC:$BC,通讯通路门店!$S:$S,$G833)</f>
        <v>0</v>
      </c>
      <c r="AM833" s="99">
        <f>SUMIFS(通讯通路门店!$BD:$BD,通讯通路门店!$S:$S,$G833)</f>
        <v>0</v>
      </c>
      <c r="AN833" s="99">
        <f>SUMIFS(通讯通路门店!$BF:$BF,通讯通路门店!$S:$S,$G833)</f>
        <v>0</v>
      </c>
      <c r="AO833" s="99">
        <f t="shared" si="62"/>
        <v>0</v>
      </c>
      <c r="AP833" s="99">
        <f>SUMIFS(通讯通路门店!$K:$K,通讯通路门店!$S:$S,$G833)</f>
        <v>0</v>
      </c>
      <c r="AQ833" s="83"/>
      <c r="AR833" s="99">
        <f>SUMIFS(通讯通路门店!$T:$T,通讯通路门店!$S:$S,$G833)</f>
        <v>0</v>
      </c>
      <c r="AS833" s="99">
        <f>SUMIFS(通讯通路门店!$U:$U,通讯通路门店!$S:$S,$G833)</f>
        <v>0</v>
      </c>
      <c r="AT833" s="99">
        <f>SUMIFS(通讯通路门店!$V:$V,通讯通路门店!$S:$S,$G833)</f>
        <v>0</v>
      </c>
      <c r="AU833" s="99">
        <f>SUMIFS(通讯通路门店!$W:$W,通讯通路门店!$S:$S,$G833)</f>
        <v>0</v>
      </c>
      <c r="AV833" s="99">
        <f>SUMIFS(通讯通路门店!$Z:$Z,通讯通路门店!$S:$S,$G833)</f>
        <v>0</v>
      </c>
      <c r="AW833" s="99">
        <f>SUMIFS(通讯通路门店!$AB:$AB,通讯通路门店!$S:$S,$G833)</f>
        <v>0</v>
      </c>
      <c r="AX833" s="99">
        <f>SUMIFS(通讯通路门店!$X:$X,通讯通路门店!$S:$S,$G833)</f>
        <v>0</v>
      </c>
      <c r="AY833" s="99">
        <f>SUMIFS(通讯通路门店!$Y:$Y,通讯通路门店!$S:$S,$G833)</f>
        <v>0</v>
      </c>
      <c r="AZ833" s="99">
        <f>SUMIFS(通讯通路门店!$AA:$AA,通讯通路门店!$S:$S,$G833)</f>
        <v>0</v>
      </c>
      <c r="BA833" s="99">
        <f t="shared" si="63"/>
        <v>0</v>
      </c>
      <c r="BB833" s="99">
        <f t="shared" si="64"/>
        <v>0</v>
      </c>
      <c r="BC833" s="99">
        <f>SUMIFS(通讯通路门店!$W:$W,通讯通路门店!$S:$S,$G833,通讯通路门店!$J:$J,"荣耀体验店")+SUMIFS(通讯通路门店!$W:$W,通讯通路门店!$S:$S,$G833,通讯通路门店!$J:$J,"荣耀授权专卖店")</f>
        <v>0</v>
      </c>
      <c r="BD833" s="99">
        <f>SUMIFS(通讯通路门店!$Z:$Z,通讯通路门店!$S:$S,$G833,通讯通路门店!$J:$J,"VIVO体验店")</f>
        <v>0</v>
      </c>
      <c r="BE833" s="99">
        <f>SUMIFS(通讯通路门店!$AB:$AB,通讯通路门店!$S:$S,$G833,通讯通路门店!$J:$J,"OPPO体验店")</f>
        <v>0</v>
      </c>
      <c r="BF833" s="99">
        <f>SUMIFS(通讯通路门店!$X:$X,通讯通路门店!$S:$S,$G833,通讯通路门店!$J:$J,"华为授权体验店")+SUMIFS(通讯通路门店!$AA:$AA,通讯通路门店!$S:$S,$G833,通讯通路门店!$J:$J,"华为堡垒店")</f>
        <v>0</v>
      </c>
      <c r="BG833" s="99">
        <f>SUMIFS(通讯通路门店!$Y:$Y,通讯通路门店!$S:$S,$G833,通讯通路门店!$J:$J,"小米体验店")</f>
        <v>0</v>
      </c>
      <c r="BH833" s="99">
        <f>SUMIFS(通讯通路门店!$AA:$AA,通讯通路门店!$S:$S,$G833,通讯通路门店!$J:$J,"苹果体验店")</f>
        <v>0</v>
      </c>
      <c r="BI833" s="99">
        <f>SUMIFS(通讯通路门店!$K:$K,通讯通路门店!$S:$S,$G833,通讯通路门店!$J:$J,"其他品牌专卖店")</f>
        <v>0</v>
      </c>
      <c r="BJ833" s="99">
        <f>SUMIFS(通讯通路门店!$AC:$AC,通讯通路门店!$S:$S,$G833)</f>
        <v>0</v>
      </c>
      <c r="BK833" s="99">
        <f>SUMIFS(通讯通路门店!$AD:$AD,通讯通路门店!$S:$S,$G833)</f>
        <v>0</v>
      </c>
      <c r="BL833" s="99">
        <f>SUMIFS(通讯通路门店!$AE:$AE,通讯通路门店!$S:$S,$G833)</f>
        <v>0</v>
      </c>
      <c r="BM833" s="99">
        <f>SUMIFS(通讯通路门店!$AF:$AF,通讯通路门店!$S:$S,$G833)</f>
        <v>0</v>
      </c>
      <c r="BN833" s="99">
        <f>SUMIFS(通讯通路门店!$AG:$AG,通讯通路门店!$S:$S,$G833)</f>
        <v>0</v>
      </c>
      <c r="BO833" s="99">
        <f>SUMIFS(通讯通路门店!$AH:$AH,通讯通路门店!$S:$S,$G833)</f>
        <v>0</v>
      </c>
      <c r="BP833" s="99">
        <f>SUMIFS(通讯通路门店!$AI:$AI,通讯通路门店!$S:$S,$G833)</f>
        <v>0</v>
      </c>
      <c r="BQ833" s="83"/>
    </row>
    <row r="834" spans="1:69">
      <c r="A834" s="99" t="str">
        <f>IFERROR(_xlfn.XLOOKUP($G834,通讯通路门店!$S$4:$S$993933,通讯通路门店!$A$4:$A$993933,0,0),"")</f>
        <v/>
      </c>
      <c r="B834" s="99" t="str">
        <f>IFERROR(_xlfn.XLOOKUP($G834,通讯通路门店!$S$4:$S$993933,通讯通路门店!$B$4:$B$993933,0,0),"")</f>
        <v/>
      </c>
      <c r="C834" s="99" t="str">
        <f>IFERROR(_xlfn.XLOOKUP($G834,通讯通路门店!$S$4:$S$993933,通讯通路门店!$C$4:$C$993933,0,0),"")</f>
        <v/>
      </c>
      <c r="D834" s="99" t="str">
        <f>IFERROR(_xlfn.XLOOKUP($G834,通讯通路门店!$S$4:$S$993933,通讯通路门店!$D$4:$D$993933,0,0),"")</f>
        <v/>
      </c>
      <c r="E834" s="83"/>
      <c r="F834" s="83"/>
      <c r="G834" s="101" t="e">
        <v>#N/A</v>
      </c>
      <c r="H834" s="102" t="str">
        <f>IFERROR(_xlfn.XLOOKUP($G834,通讯通路门店!$S$4:$S$993933,通讯通路门店!$R$4:$R$993933,0,0),"")</f>
        <v/>
      </c>
      <c r="I834" s="83"/>
      <c r="J834" s="83"/>
      <c r="K834" s="83"/>
      <c r="L834" s="83"/>
      <c r="M834" s="83"/>
      <c r="N834" s="83"/>
      <c r="O834" s="83"/>
      <c r="P834" s="83"/>
      <c r="Q834" s="83"/>
      <c r="R834" s="83"/>
      <c r="S834" s="83"/>
      <c r="T834" s="83"/>
      <c r="U834" s="99">
        <f>COUNTIF(通讯通路门店!$S:$S,$G834)</f>
        <v>0</v>
      </c>
      <c r="V834" s="99">
        <f>COUNTIFS(通讯通路门店!$S:$S,$G834,通讯通路门店!$J:$J,"综合卖场")</f>
        <v>0</v>
      </c>
      <c r="W834" s="99">
        <f>SUMIFS(通讯通路门店!$AJ:$AJ,通讯通路门店!$S:$S,通讯客户沙盘!$G834)</f>
        <v>0</v>
      </c>
      <c r="X834" s="99">
        <f t="shared" si="60"/>
        <v>0</v>
      </c>
      <c r="Y834" s="99">
        <f>COUNTIFS(通讯通路门店!$S:$S,$G834,通讯通路门店!$J:$J,"荣耀体验店")+COUNTIFS(通讯通路门店!$S:$S,$G834,通讯通路门店!$J:$J,"荣耀授权专卖店")</f>
        <v>0</v>
      </c>
      <c r="Z834" s="99">
        <f>COUNTIFS(通讯通路门店!$S:$S,$G834,通讯通路门店!$J:$J,"VIVO体验店")</f>
        <v>0</v>
      </c>
      <c r="AA834" s="99">
        <f>COUNTIFS(通讯通路门店!$S:$S,$G834,通讯通路门店!$J:$J,"OPPO体验店")</f>
        <v>0</v>
      </c>
      <c r="AB834" s="99">
        <f>COUNTIFS(通讯通路门店!$S:$S,$G834,通讯通路门店!$J:$J,"华为授权体验店")+COUNTIFS(通讯通路门店!$S:$S,$G834,通讯通路门店!$J:$J,"华为堡垒店")</f>
        <v>0</v>
      </c>
      <c r="AC834" s="99">
        <f>COUNTIFS(通讯通路门店!$S:$S,$G834,通讯通路门店!$J:$J,"小米体验店")</f>
        <v>0</v>
      </c>
      <c r="AD834" s="99">
        <f>COUNTIFS(通讯通路门店!$S:$S,$G834,通讯通路门店!$J:$J,"苹果体验店")</f>
        <v>0</v>
      </c>
      <c r="AE834" s="99">
        <f>COUNTIFS(通讯通路门店!$S:$S,$G834,通讯通路门店!$J:$J,"其他品牌专卖店")</f>
        <v>0</v>
      </c>
      <c r="AF834" s="99">
        <f>SUMIFS(通讯通路门店!$BI:$BI,通讯通路门店!$S:$S,$G834)</f>
        <v>0</v>
      </c>
      <c r="AG834" s="99">
        <f>SUMIFS(通讯通路门店!$BH:$BH,通讯通路门店!$S:$S,$G834)</f>
        <v>0</v>
      </c>
      <c r="AH834" s="99">
        <f t="shared" si="61"/>
        <v>0</v>
      </c>
      <c r="AI834" s="99">
        <f>SUMIFS(通讯通路门店!$BB:$BB,通讯通路门店!$S:$S,$G834)</f>
        <v>0</v>
      </c>
      <c r="AJ834" s="99">
        <f>SUMIFS(通讯通路门店!$BE:$BE,通讯通路门店!$S:$S,$G834)</f>
        <v>0</v>
      </c>
      <c r="AK834" s="99">
        <f>SUMIFS(通讯通路门店!$BG:$BG,通讯通路门店!$S:$S,$G834)</f>
        <v>0</v>
      </c>
      <c r="AL834" s="99">
        <f>SUMIFS(通讯通路门店!$BC:$BC,通讯通路门店!$S:$S,$G834)</f>
        <v>0</v>
      </c>
      <c r="AM834" s="99">
        <f>SUMIFS(通讯通路门店!$BD:$BD,通讯通路门店!$S:$S,$G834)</f>
        <v>0</v>
      </c>
      <c r="AN834" s="99">
        <f>SUMIFS(通讯通路门店!$BF:$BF,通讯通路门店!$S:$S,$G834)</f>
        <v>0</v>
      </c>
      <c r="AO834" s="99">
        <f t="shared" si="62"/>
        <v>0</v>
      </c>
      <c r="AP834" s="99">
        <f>SUMIFS(通讯通路门店!$K:$K,通讯通路门店!$S:$S,$G834)</f>
        <v>0</v>
      </c>
      <c r="AQ834" s="83"/>
      <c r="AR834" s="99">
        <f>SUMIFS(通讯通路门店!$T:$T,通讯通路门店!$S:$S,$G834)</f>
        <v>0</v>
      </c>
      <c r="AS834" s="99">
        <f>SUMIFS(通讯通路门店!$U:$U,通讯通路门店!$S:$S,$G834)</f>
        <v>0</v>
      </c>
      <c r="AT834" s="99">
        <f>SUMIFS(通讯通路门店!$V:$V,通讯通路门店!$S:$S,$G834)</f>
        <v>0</v>
      </c>
      <c r="AU834" s="99">
        <f>SUMIFS(通讯通路门店!$W:$W,通讯通路门店!$S:$S,$G834)</f>
        <v>0</v>
      </c>
      <c r="AV834" s="99">
        <f>SUMIFS(通讯通路门店!$Z:$Z,通讯通路门店!$S:$S,$G834)</f>
        <v>0</v>
      </c>
      <c r="AW834" s="99">
        <f>SUMIFS(通讯通路门店!$AB:$AB,通讯通路门店!$S:$S,$G834)</f>
        <v>0</v>
      </c>
      <c r="AX834" s="99">
        <f>SUMIFS(通讯通路门店!$X:$X,通讯通路门店!$S:$S,$G834)</f>
        <v>0</v>
      </c>
      <c r="AY834" s="99">
        <f>SUMIFS(通讯通路门店!$Y:$Y,通讯通路门店!$S:$S,$G834)</f>
        <v>0</v>
      </c>
      <c r="AZ834" s="99">
        <f>SUMIFS(通讯通路门店!$AA:$AA,通讯通路门店!$S:$S,$G834)</f>
        <v>0</v>
      </c>
      <c r="BA834" s="99">
        <f t="shared" si="63"/>
        <v>0</v>
      </c>
      <c r="BB834" s="99">
        <f t="shared" si="64"/>
        <v>0</v>
      </c>
      <c r="BC834" s="99">
        <f>SUMIFS(通讯通路门店!$W:$W,通讯通路门店!$S:$S,$G834,通讯通路门店!$J:$J,"荣耀体验店")+SUMIFS(通讯通路门店!$W:$W,通讯通路门店!$S:$S,$G834,通讯通路门店!$J:$J,"荣耀授权专卖店")</f>
        <v>0</v>
      </c>
      <c r="BD834" s="99">
        <f>SUMIFS(通讯通路门店!$Z:$Z,通讯通路门店!$S:$S,$G834,通讯通路门店!$J:$J,"VIVO体验店")</f>
        <v>0</v>
      </c>
      <c r="BE834" s="99">
        <f>SUMIFS(通讯通路门店!$AB:$AB,通讯通路门店!$S:$S,$G834,通讯通路门店!$J:$J,"OPPO体验店")</f>
        <v>0</v>
      </c>
      <c r="BF834" s="99">
        <f>SUMIFS(通讯通路门店!$X:$X,通讯通路门店!$S:$S,$G834,通讯通路门店!$J:$J,"华为授权体验店")+SUMIFS(通讯通路门店!$AA:$AA,通讯通路门店!$S:$S,$G834,通讯通路门店!$J:$J,"华为堡垒店")</f>
        <v>0</v>
      </c>
      <c r="BG834" s="99">
        <f>SUMIFS(通讯通路门店!$Y:$Y,通讯通路门店!$S:$S,$G834,通讯通路门店!$J:$J,"小米体验店")</f>
        <v>0</v>
      </c>
      <c r="BH834" s="99">
        <f>SUMIFS(通讯通路门店!$AA:$AA,通讯通路门店!$S:$S,$G834,通讯通路门店!$J:$J,"苹果体验店")</f>
        <v>0</v>
      </c>
      <c r="BI834" s="99">
        <f>SUMIFS(通讯通路门店!$K:$K,通讯通路门店!$S:$S,$G834,通讯通路门店!$J:$J,"其他品牌专卖店")</f>
        <v>0</v>
      </c>
      <c r="BJ834" s="99">
        <f>SUMIFS(通讯通路门店!$AC:$AC,通讯通路门店!$S:$S,$G834)</f>
        <v>0</v>
      </c>
      <c r="BK834" s="99">
        <f>SUMIFS(通讯通路门店!$AD:$AD,通讯通路门店!$S:$S,$G834)</f>
        <v>0</v>
      </c>
      <c r="BL834" s="99">
        <f>SUMIFS(通讯通路门店!$AE:$AE,通讯通路门店!$S:$S,$G834)</f>
        <v>0</v>
      </c>
      <c r="BM834" s="99">
        <f>SUMIFS(通讯通路门店!$AF:$AF,通讯通路门店!$S:$S,$G834)</f>
        <v>0</v>
      </c>
      <c r="BN834" s="99">
        <f>SUMIFS(通讯通路门店!$AG:$AG,通讯通路门店!$S:$S,$G834)</f>
        <v>0</v>
      </c>
      <c r="BO834" s="99">
        <f>SUMIFS(通讯通路门店!$AH:$AH,通讯通路门店!$S:$S,$G834)</f>
        <v>0</v>
      </c>
      <c r="BP834" s="99">
        <f>SUMIFS(通讯通路门店!$AI:$AI,通讯通路门店!$S:$S,$G834)</f>
        <v>0</v>
      </c>
      <c r="BQ834" s="83"/>
    </row>
    <row r="835" spans="1:69">
      <c r="A835" s="99" t="str">
        <f>IFERROR(_xlfn.XLOOKUP($G835,通讯通路门店!$S$4:$S$993933,通讯通路门店!$A$4:$A$993933,0,0),"")</f>
        <v/>
      </c>
      <c r="B835" s="99" t="str">
        <f>IFERROR(_xlfn.XLOOKUP($G835,通讯通路门店!$S$4:$S$993933,通讯通路门店!$B$4:$B$993933,0,0),"")</f>
        <v/>
      </c>
      <c r="C835" s="99" t="str">
        <f>IFERROR(_xlfn.XLOOKUP($G835,通讯通路门店!$S$4:$S$993933,通讯通路门店!$C$4:$C$993933,0,0),"")</f>
        <v/>
      </c>
      <c r="D835" s="99" t="str">
        <f>IFERROR(_xlfn.XLOOKUP($G835,通讯通路门店!$S$4:$S$993933,通讯通路门店!$D$4:$D$993933,0,0),"")</f>
        <v/>
      </c>
      <c r="E835" s="83"/>
      <c r="F835" s="83"/>
      <c r="G835" s="101" t="e">
        <v>#N/A</v>
      </c>
      <c r="H835" s="102" t="str">
        <f>IFERROR(_xlfn.XLOOKUP($G835,通讯通路门店!$S$4:$S$993933,通讯通路门店!$R$4:$R$993933,0,0),"")</f>
        <v/>
      </c>
      <c r="I835" s="83"/>
      <c r="J835" s="83"/>
      <c r="K835" s="83"/>
      <c r="L835" s="83"/>
      <c r="M835" s="83"/>
      <c r="N835" s="83"/>
      <c r="O835" s="83"/>
      <c r="P835" s="83"/>
      <c r="Q835" s="83"/>
      <c r="R835" s="83"/>
      <c r="S835" s="83"/>
      <c r="T835" s="83"/>
      <c r="U835" s="99">
        <f>COUNTIF(通讯通路门店!$S:$S,$G835)</f>
        <v>0</v>
      </c>
      <c r="V835" s="99">
        <f>COUNTIFS(通讯通路门店!$S:$S,$G835,通讯通路门店!$J:$J,"综合卖场")</f>
        <v>0</v>
      </c>
      <c r="W835" s="99">
        <f>SUMIFS(通讯通路门店!$AJ:$AJ,通讯通路门店!$S:$S,通讯客户沙盘!$G835)</f>
        <v>0</v>
      </c>
      <c r="X835" s="99">
        <f t="shared" si="60"/>
        <v>0</v>
      </c>
      <c r="Y835" s="99">
        <f>COUNTIFS(通讯通路门店!$S:$S,$G835,通讯通路门店!$J:$J,"荣耀体验店")+COUNTIFS(通讯通路门店!$S:$S,$G835,通讯通路门店!$J:$J,"荣耀授权专卖店")</f>
        <v>0</v>
      </c>
      <c r="Z835" s="99">
        <f>COUNTIFS(通讯通路门店!$S:$S,$G835,通讯通路门店!$J:$J,"VIVO体验店")</f>
        <v>0</v>
      </c>
      <c r="AA835" s="99">
        <f>COUNTIFS(通讯通路门店!$S:$S,$G835,通讯通路门店!$J:$J,"OPPO体验店")</f>
        <v>0</v>
      </c>
      <c r="AB835" s="99">
        <f>COUNTIFS(通讯通路门店!$S:$S,$G835,通讯通路门店!$J:$J,"华为授权体验店")+COUNTIFS(通讯通路门店!$S:$S,$G835,通讯通路门店!$J:$J,"华为堡垒店")</f>
        <v>0</v>
      </c>
      <c r="AC835" s="99">
        <f>COUNTIFS(通讯通路门店!$S:$S,$G835,通讯通路门店!$J:$J,"小米体验店")</f>
        <v>0</v>
      </c>
      <c r="AD835" s="99">
        <f>COUNTIFS(通讯通路门店!$S:$S,$G835,通讯通路门店!$J:$J,"苹果体验店")</f>
        <v>0</v>
      </c>
      <c r="AE835" s="99">
        <f>COUNTIFS(通讯通路门店!$S:$S,$G835,通讯通路门店!$J:$J,"其他品牌专卖店")</f>
        <v>0</v>
      </c>
      <c r="AF835" s="99">
        <f>SUMIFS(通讯通路门店!$BI:$BI,通讯通路门店!$S:$S,$G835)</f>
        <v>0</v>
      </c>
      <c r="AG835" s="99">
        <f>SUMIFS(通讯通路门店!$BH:$BH,通讯通路门店!$S:$S,$G835)</f>
        <v>0</v>
      </c>
      <c r="AH835" s="99">
        <f t="shared" si="61"/>
        <v>0</v>
      </c>
      <c r="AI835" s="99">
        <f>SUMIFS(通讯通路门店!$BB:$BB,通讯通路门店!$S:$S,$G835)</f>
        <v>0</v>
      </c>
      <c r="AJ835" s="99">
        <f>SUMIFS(通讯通路门店!$BE:$BE,通讯通路门店!$S:$S,$G835)</f>
        <v>0</v>
      </c>
      <c r="AK835" s="99">
        <f>SUMIFS(通讯通路门店!$BG:$BG,通讯通路门店!$S:$S,$G835)</f>
        <v>0</v>
      </c>
      <c r="AL835" s="99">
        <f>SUMIFS(通讯通路门店!$BC:$BC,通讯通路门店!$S:$S,$G835)</f>
        <v>0</v>
      </c>
      <c r="AM835" s="99">
        <f>SUMIFS(通讯通路门店!$BD:$BD,通讯通路门店!$S:$S,$G835)</f>
        <v>0</v>
      </c>
      <c r="AN835" s="99">
        <f>SUMIFS(通讯通路门店!$BF:$BF,通讯通路门店!$S:$S,$G835)</f>
        <v>0</v>
      </c>
      <c r="AO835" s="99">
        <f t="shared" si="62"/>
        <v>0</v>
      </c>
      <c r="AP835" s="99">
        <f>SUMIFS(通讯通路门店!$K:$K,通讯通路门店!$S:$S,$G835)</f>
        <v>0</v>
      </c>
      <c r="AQ835" s="83"/>
      <c r="AR835" s="99">
        <f>SUMIFS(通讯通路门店!$T:$T,通讯通路门店!$S:$S,$G835)</f>
        <v>0</v>
      </c>
      <c r="AS835" s="99">
        <f>SUMIFS(通讯通路门店!$U:$U,通讯通路门店!$S:$S,$G835)</f>
        <v>0</v>
      </c>
      <c r="AT835" s="99">
        <f>SUMIFS(通讯通路门店!$V:$V,通讯通路门店!$S:$S,$G835)</f>
        <v>0</v>
      </c>
      <c r="AU835" s="99">
        <f>SUMIFS(通讯通路门店!$W:$W,通讯通路门店!$S:$S,$G835)</f>
        <v>0</v>
      </c>
      <c r="AV835" s="99">
        <f>SUMIFS(通讯通路门店!$Z:$Z,通讯通路门店!$S:$S,$G835)</f>
        <v>0</v>
      </c>
      <c r="AW835" s="99">
        <f>SUMIFS(通讯通路门店!$AB:$AB,通讯通路门店!$S:$S,$G835)</f>
        <v>0</v>
      </c>
      <c r="AX835" s="99">
        <f>SUMIFS(通讯通路门店!$X:$X,通讯通路门店!$S:$S,$G835)</f>
        <v>0</v>
      </c>
      <c r="AY835" s="99">
        <f>SUMIFS(通讯通路门店!$Y:$Y,通讯通路门店!$S:$S,$G835)</f>
        <v>0</v>
      </c>
      <c r="AZ835" s="99">
        <f>SUMIFS(通讯通路门店!$AA:$AA,通讯通路门店!$S:$S,$G835)</f>
        <v>0</v>
      </c>
      <c r="BA835" s="99">
        <f t="shared" si="63"/>
        <v>0</v>
      </c>
      <c r="BB835" s="99">
        <f t="shared" si="64"/>
        <v>0</v>
      </c>
      <c r="BC835" s="99">
        <f>SUMIFS(通讯通路门店!$W:$W,通讯通路门店!$S:$S,$G835,通讯通路门店!$J:$J,"荣耀体验店")+SUMIFS(通讯通路门店!$W:$W,通讯通路门店!$S:$S,$G835,通讯通路门店!$J:$J,"荣耀授权专卖店")</f>
        <v>0</v>
      </c>
      <c r="BD835" s="99">
        <f>SUMIFS(通讯通路门店!$Z:$Z,通讯通路门店!$S:$S,$G835,通讯通路门店!$J:$J,"VIVO体验店")</f>
        <v>0</v>
      </c>
      <c r="BE835" s="99">
        <f>SUMIFS(通讯通路门店!$AB:$AB,通讯通路门店!$S:$S,$G835,通讯通路门店!$J:$J,"OPPO体验店")</f>
        <v>0</v>
      </c>
      <c r="BF835" s="99">
        <f>SUMIFS(通讯通路门店!$X:$X,通讯通路门店!$S:$S,$G835,通讯通路门店!$J:$J,"华为授权体验店")+SUMIFS(通讯通路门店!$AA:$AA,通讯通路门店!$S:$S,$G835,通讯通路门店!$J:$J,"华为堡垒店")</f>
        <v>0</v>
      </c>
      <c r="BG835" s="99">
        <f>SUMIFS(通讯通路门店!$Y:$Y,通讯通路门店!$S:$S,$G835,通讯通路门店!$J:$J,"小米体验店")</f>
        <v>0</v>
      </c>
      <c r="BH835" s="99">
        <f>SUMIFS(通讯通路门店!$AA:$AA,通讯通路门店!$S:$S,$G835,通讯通路门店!$J:$J,"苹果体验店")</f>
        <v>0</v>
      </c>
      <c r="BI835" s="99">
        <f>SUMIFS(通讯通路门店!$K:$K,通讯通路门店!$S:$S,$G835,通讯通路门店!$J:$J,"其他品牌专卖店")</f>
        <v>0</v>
      </c>
      <c r="BJ835" s="99">
        <f>SUMIFS(通讯通路门店!$AC:$AC,通讯通路门店!$S:$S,$G835)</f>
        <v>0</v>
      </c>
      <c r="BK835" s="99">
        <f>SUMIFS(通讯通路门店!$AD:$AD,通讯通路门店!$S:$S,$G835)</f>
        <v>0</v>
      </c>
      <c r="BL835" s="99">
        <f>SUMIFS(通讯通路门店!$AE:$AE,通讯通路门店!$S:$S,$G835)</f>
        <v>0</v>
      </c>
      <c r="BM835" s="99">
        <f>SUMIFS(通讯通路门店!$AF:$AF,通讯通路门店!$S:$S,$G835)</f>
        <v>0</v>
      </c>
      <c r="BN835" s="99">
        <f>SUMIFS(通讯通路门店!$AG:$AG,通讯通路门店!$S:$S,$G835)</f>
        <v>0</v>
      </c>
      <c r="BO835" s="99">
        <f>SUMIFS(通讯通路门店!$AH:$AH,通讯通路门店!$S:$S,$G835)</f>
        <v>0</v>
      </c>
      <c r="BP835" s="99">
        <f>SUMIFS(通讯通路门店!$AI:$AI,通讯通路门店!$S:$S,$G835)</f>
        <v>0</v>
      </c>
      <c r="BQ835" s="83"/>
    </row>
    <row r="836" spans="1:69">
      <c r="A836" s="99" t="str">
        <f>IFERROR(_xlfn.XLOOKUP($G836,通讯通路门店!$S$4:$S$993933,通讯通路门店!$A$4:$A$993933,0,0),"")</f>
        <v/>
      </c>
      <c r="B836" s="99" t="str">
        <f>IFERROR(_xlfn.XLOOKUP($G836,通讯通路门店!$S$4:$S$993933,通讯通路门店!$B$4:$B$993933,0,0),"")</f>
        <v/>
      </c>
      <c r="C836" s="99" t="str">
        <f>IFERROR(_xlfn.XLOOKUP($G836,通讯通路门店!$S$4:$S$993933,通讯通路门店!$C$4:$C$993933,0,0),"")</f>
        <v/>
      </c>
      <c r="D836" s="99" t="str">
        <f>IFERROR(_xlfn.XLOOKUP($G836,通讯通路门店!$S$4:$S$993933,通讯通路门店!$D$4:$D$993933,0,0),"")</f>
        <v/>
      </c>
      <c r="E836" s="83"/>
      <c r="F836" s="83"/>
      <c r="G836" s="101" t="e">
        <v>#N/A</v>
      </c>
      <c r="H836" s="102" t="str">
        <f>IFERROR(_xlfn.XLOOKUP($G836,通讯通路门店!$S$4:$S$993933,通讯通路门店!$R$4:$R$993933,0,0),"")</f>
        <v/>
      </c>
      <c r="I836" s="83"/>
      <c r="J836" s="83"/>
      <c r="K836" s="83"/>
      <c r="L836" s="83"/>
      <c r="M836" s="83"/>
      <c r="N836" s="83"/>
      <c r="O836" s="83"/>
      <c r="P836" s="83"/>
      <c r="Q836" s="83"/>
      <c r="R836" s="83"/>
      <c r="S836" s="83"/>
      <c r="T836" s="83"/>
      <c r="U836" s="99">
        <f>COUNTIF(通讯通路门店!$S:$S,$G836)</f>
        <v>0</v>
      </c>
      <c r="V836" s="99">
        <f>COUNTIFS(通讯通路门店!$S:$S,$G836,通讯通路门店!$J:$J,"综合卖场")</f>
        <v>0</v>
      </c>
      <c r="W836" s="99">
        <f>SUMIFS(通讯通路门店!$AJ:$AJ,通讯通路门店!$S:$S,通讯客户沙盘!$G836)</f>
        <v>0</v>
      </c>
      <c r="X836" s="99">
        <f t="shared" ref="X836:X899" si="65">Y836+Z836+AA836+AB836+AC836+AD836+AE836</f>
        <v>0</v>
      </c>
      <c r="Y836" s="99">
        <f>COUNTIFS(通讯通路门店!$S:$S,$G836,通讯通路门店!$J:$J,"荣耀体验店")+COUNTIFS(通讯通路门店!$S:$S,$G836,通讯通路门店!$J:$J,"荣耀授权专卖店")</f>
        <v>0</v>
      </c>
      <c r="Z836" s="99">
        <f>COUNTIFS(通讯通路门店!$S:$S,$G836,通讯通路门店!$J:$J,"VIVO体验店")</f>
        <v>0</v>
      </c>
      <c r="AA836" s="99">
        <f>COUNTIFS(通讯通路门店!$S:$S,$G836,通讯通路门店!$J:$J,"OPPO体验店")</f>
        <v>0</v>
      </c>
      <c r="AB836" s="99">
        <f>COUNTIFS(通讯通路门店!$S:$S,$G836,通讯通路门店!$J:$J,"华为授权体验店")+COUNTIFS(通讯通路门店!$S:$S,$G836,通讯通路门店!$J:$J,"华为堡垒店")</f>
        <v>0</v>
      </c>
      <c r="AC836" s="99">
        <f>COUNTIFS(通讯通路门店!$S:$S,$G836,通讯通路门店!$J:$J,"小米体验店")</f>
        <v>0</v>
      </c>
      <c r="AD836" s="99">
        <f>COUNTIFS(通讯通路门店!$S:$S,$G836,通讯通路门店!$J:$J,"苹果体验店")</f>
        <v>0</v>
      </c>
      <c r="AE836" s="99">
        <f>COUNTIFS(通讯通路门店!$S:$S,$G836,通讯通路门店!$J:$J,"其他品牌专卖店")</f>
        <v>0</v>
      </c>
      <c r="AF836" s="99">
        <f>SUMIFS(通讯通路门店!$BI:$BI,通讯通路门店!$S:$S,$G836)</f>
        <v>0</v>
      </c>
      <c r="AG836" s="99">
        <f>SUMIFS(通讯通路门店!$BH:$BH,通讯通路门店!$S:$S,$G836)</f>
        <v>0</v>
      </c>
      <c r="AH836" s="99">
        <f t="shared" ref="AH836:AH899" si="66">AI836+AJ836+AK836+AL836+AM836+AN836</f>
        <v>0</v>
      </c>
      <c r="AI836" s="99">
        <f>SUMIFS(通讯通路门店!$BB:$BB,通讯通路门店!$S:$S,$G836)</f>
        <v>0</v>
      </c>
      <c r="AJ836" s="99">
        <f>SUMIFS(通讯通路门店!$BE:$BE,通讯通路门店!$S:$S,$G836)</f>
        <v>0</v>
      </c>
      <c r="AK836" s="99">
        <f>SUMIFS(通讯通路门店!$BG:$BG,通讯通路门店!$S:$S,$G836)</f>
        <v>0</v>
      </c>
      <c r="AL836" s="99">
        <f>SUMIFS(通讯通路门店!$BC:$BC,通讯通路门店!$S:$S,$G836)</f>
        <v>0</v>
      </c>
      <c r="AM836" s="99">
        <f>SUMIFS(通讯通路门店!$BD:$BD,通讯通路门店!$S:$S,$G836)</f>
        <v>0</v>
      </c>
      <c r="AN836" s="99">
        <f>SUMIFS(通讯通路门店!$BF:$BF,通讯通路门店!$S:$S,$G836)</f>
        <v>0</v>
      </c>
      <c r="AO836" s="99">
        <f t="shared" ref="AO836:AO899" si="67">AP836+AQ836</f>
        <v>0</v>
      </c>
      <c r="AP836" s="99">
        <f>SUMIFS(通讯通路门店!$K:$K,通讯通路门店!$S:$S,$G836)</f>
        <v>0</v>
      </c>
      <c r="AQ836" s="83"/>
      <c r="AR836" s="99">
        <f>SUMIFS(通讯通路门店!$T:$T,通讯通路门店!$S:$S,$G836)</f>
        <v>0</v>
      </c>
      <c r="AS836" s="99">
        <f>SUMIFS(通讯通路门店!$U:$U,通讯通路门店!$S:$S,$G836)</f>
        <v>0</v>
      </c>
      <c r="AT836" s="99">
        <f>SUMIFS(通讯通路门店!$V:$V,通讯通路门店!$S:$S,$G836)</f>
        <v>0</v>
      </c>
      <c r="AU836" s="99">
        <f>SUMIFS(通讯通路门店!$W:$W,通讯通路门店!$S:$S,$G836)</f>
        <v>0</v>
      </c>
      <c r="AV836" s="99">
        <f>SUMIFS(通讯通路门店!$Z:$Z,通讯通路门店!$S:$S,$G836)</f>
        <v>0</v>
      </c>
      <c r="AW836" s="99">
        <f>SUMIFS(通讯通路门店!$AB:$AB,通讯通路门店!$S:$S,$G836)</f>
        <v>0</v>
      </c>
      <c r="AX836" s="99">
        <f>SUMIFS(通讯通路门店!$X:$X,通讯通路门店!$S:$S,$G836)</f>
        <v>0</v>
      </c>
      <c r="AY836" s="99">
        <f>SUMIFS(通讯通路门店!$Y:$Y,通讯通路门店!$S:$S,$G836)</f>
        <v>0</v>
      </c>
      <c r="AZ836" s="99">
        <f>SUMIFS(通讯通路门店!$AA:$AA,通讯通路门店!$S:$S,$G836)</f>
        <v>0</v>
      </c>
      <c r="BA836" s="99">
        <f t="shared" ref="BA836:BA899" si="68">AP836-BB836</f>
        <v>0</v>
      </c>
      <c r="BB836" s="99">
        <f t="shared" ref="BB836:BB899" si="69">BC836+BD836+BE836+BF836+BG836+BH836</f>
        <v>0</v>
      </c>
      <c r="BC836" s="99">
        <f>SUMIFS(通讯通路门店!$W:$W,通讯通路门店!$S:$S,$G836,通讯通路门店!$J:$J,"荣耀体验店")+SUMIFS(通讯通路门店!$W:$W,通讯通路门店!$S:$S,$G836,通讯通路门店!$J:$J,"荣耀授权专卖店")</f>
        <v>0</v>
      </c>
      <c r="BD836" s="99">
        <f>SUMIFS(通讯通路门店!$Z:$Z,通讯通路门店!$S:$S,$G836,通讯通路门店!$J:$J,"VIVO体验店")</f>
        <v>0</v>
      </c>
      <c r="BE836" s="99">
        <f>SUMIFS(通讯通路门店!$AB:$AB,通讯通路门店!$S:$S,$G836,通讯通路门店!$J:$J,"OPPO体验店")</f>
        <v>0</v>
      </c>
      <c r="BF836" s="99">
        <f>SUMIFS(通讯通路门店!$X:$X,通讯通路门店!$S:$S,$G836,通讯通路门店!$J:$J,"华为授权体验店")+SUMIFS(通讯通路门店!$AA:$AA,通讯通路门店!$S:$S,$G836,通讯通路门店!$J:$J,"华为堡垒店")</f>
        <v>0</v>
      </c>
      <c r="BG836" s="99">
        <f>SUMIFS(通讯通路门店!$Y:$Y,通讯通路门店!$S:$S,$G836,通讯通路门店!$J:$J,"小米体验店")</f>
        <v>0</v>
      </c>
      <c r="BH836" s="99">
        <f>SUMIFS(通讯通路门店!$AA:$AA,通讯通路门店!$S:$S,$G836,通讯通路门店!$J:$J,"苹果体验店")</f>
        <v>0</v>
      </c>
      <c r="BI836" s="99">
        <f>SUMIFS(通讯通路门店!$K:$K,通讯通路门店!$S:$S,$G836,通讯通路门店!$J:$J,"其他品牌专卖店")</f>
        <v>0</v>
      </c>
      <c r="BJ836" s="99">
        <f>SUMIFS(通讯通路门店!$AC:$AC,通讯通路门店!$S:$S,$G836)</f>
        <v>0</v>
      </c>
      <c r="BK836" s="99">
        <f>SUMIFS(通讯通路门店!$AD:$AD,通讯通路门店!$S:$S,$G836)</f>
        <v>0</v>
      </c>
      <c r="BL836" s="99">
        <f>SUMIFS(通讯通路门店!$AE:$AE,通讯通路门店!$S:$S,$G836)</f>
        <v>0</v>
      </c>
      <c r="BM836" s="99">
        <f>SUMIFS(通讯通路门店!$AF:$AF,通讯通路门店!$S:$S,$G836)</f>
        <v>0</v>
      </c>
      <c r="BN836" s="99">
        <f>SUMIFS(通讯通路门店!$AG:$AG,通讯通路门店!$S:$S,$G836)</f>
        <v>0</v>
      </c>
      <c r="BO836" s="99">
        <f>SUMIFS(通讯通路门店!$AH:$AH,通讯通路门店!$S:$S,$G836)</f>
        <v>0</v>
      </c>
      <c r="BP836" s="99">
        <f>SUMIFS(通讯通路门店!$AI:$AI,通讯通路门店!$S:$S,$G836)</f>
        <v>0</v>
      </c>
      <c r="BQ836" s="83"/>
    </row>
    <row r="837" spans="1:69">
      <c r="A837" s="99" t="str">
        <f>IFERROR(_xlfn.XLOOKUP($G837,通讯通路门店!$S$4:$S$993933,通讯通路门店!$A$4:$A$993933,0,0),"")</f>
        <v/>
      </c>
      <c r="B837" s="99" t="str">
        <f>IFERROR(_xlfn.XLOOKUP($G837,通讯通路门店!$S$4:$S$993933,通讯通路门店!$B$4:$B$993933,0,0),"")</f>
        <v/>
      </c>
      <c r="C837" s="99" t="str">
        <f>IFERROR(_xlfn.XLOOKUP($G837,通讯通路门店!$S$4:$S$993933,通讯通路门店!$C$4:$C$993933,0,0),"")</f>
        <v/>
      </c>
      <c r="D837" s="99" t="str">
        <f>IFERROR(_xlfn.XLOOKUP($G837,通讯通路门店!$S$4:$S$993933,通讯通路门店!$D$4:$D$993933,0,0),"")</f>
        <v/>
      </c>
      <c r="E837" s="83"/>
      <c r="F837" s="83"/>
      <c r="G837" s="101" t="e">
        <v>#N/A</v>
      </c>
      <c r="H837" s="102" t="str">
        <f>IFERROR(_xlfn.XLOOKUP($G837,通讯通路门店!$S$4:$S$993933,通讯通路门店!$R$4:$R$993933,0,0),"")</f>
        <v/>
      </c>
      <c r="I837" s="83"/>
      <c r="J837" s="83"/>
      <c r="K837" s="83"/>
      <c r="L837" s="83"/>
      <c r="M837" s="83"/>
      <c r="N837" s="83"/>
      <c r="O837" s="83"/>
      <c r="P837" s="83"/>
      <c r="Q837" s="83"/>
      <c r="R837" s="83"/>
      <c r="S837" s="83"/>
      <c r="T837" s="83"/>
      <c r="U837" s="99">
        <f>COUNTIF(通讯通路门店!$S:$S,$G837)</f>
        <v>0</v>
      </c>
      <c r="V837" s="99">
        <f>COUNTIFS(通讯通路门店!$S:$S,$G837,通讯通路门店!$J:$J,"综合卖场")</f>
        <v>0</v>
      </c>
      <c r="W837" s="99">
        <f>SUMIFS(通讯通路门店!$AJ:$AJ,通讯通路门店!$S:$S,通讯客户沙盘!$G837)</f>
        <v>0</v>
      </c>
      <c r="X837" s="99">
        <f t="shared" si="65"/>
        <v>0</v>
      </c>
      <c r="Y837" s="99">
        <f>COUNTIFS(通讯通路门店!$S:$S,$G837,通讯通路门店!$J:$J,"荣耀体验店")+COUNTIFS(通讯通路门店!$S:$S,$G837,通讯通路门店!$J:$J,"荣耀授权专卖店")</f>
        <v>0</v>
      </c>
      <c r="Z837" s="99">
        <f>COUNTIFS(通讯通路门店!$S:$S,$G837,通讯通路门店!$J:$J,"VIVO体验店")</f>
        <v>0</v>
      </c>
      <c r="AA837" s="99">
        <f>COUNTIFS(通讯通路门店!$S:$S,$G837,通讯通路门店!$J:$J,"OPPO体验店")</f>
        <v>0</v>
      </c>
      <c r="AB837" s="99">
        <f>COUNTIFS(通讯通路门店!$S:$S,$G837,通讯通路门店!$J:$J,"华为授权体验店")+COUNTIFS(通讯通路门店!$S:$S,$G837,通讯通路门店!$J:$J,"华为堡垒店")</f>
        <v>0</v>
      </c>
      <c r="AC837" s="99">
        <f>COUNTIFS(通讯通路门店!$S:$S,$G837,通讯通路门店!$J:$J,"小米体验店")</f>
        <v>0</v>
      </c>
      <c r="AD837" s="99">
        <f>COUNTIFS(通讯通路门店!$S:$S,$G837,通讯通路门店!$J:$J,"苹果体验店")</f>
        <v>0</v>
      </c>
      <c r="AE837" s="99">
        <f>COUNTIFS(通讯通路门店!$S:$S,$G837,通讯通路门店!$J:$J,"其他品牌专卖店")</f>
        <v>0</v>
      </c>
      <c r="AF837" s="99">
        <f>SUMIFS(通讯通路门店!$BI:$BI,通讯通路门店!$S:$S,$G837)</f>
        <v>0</v>
      </c>
      <c r="AG837" s="99">
        <f>SUMIFS(通讯通路门店!$BH:$BH,通讯通路门店!$S:$S,$G837)</f>
        <v>0</v>
      </c>
      <c r="AH837" s="99">
        <f t="shared" si="66"/>
        <v>0</v>
      </c>
      <c r="AI837" s="99">
        <f>SUMIFS(通讯通路门店!$BB:$BB,通讯通路门店!$S:$S,$G837)</f>
        <v>0</v>
      </c>
      <c r="AJ837" s="99">
        <f>SUMIFS(通讯通路门店!$BE:$BE,通讯通路门店!$S:$S,$G837)</f>
        <v>0</v>
      </c>
      <c r="AK837" s="99">
        <f>SUMIFS(通讯通路门店!$BG:$BG,通讯通路门店!$S:$S,$G837)</f>
        <v>0</v>
      </c>
      <c r="AL837" s="99">
        <f>SUMIFS(通讯通路门店!$BC:$BC,通讯通路门店!$S:$S,$G837)</f>
        <v>0</v>
      </c>
      <c r="AM837" s="99">
        <f>SUMIFS(通讯通路门店!$BD:$BD,通讯通路门店!$S:$S,$G837)</f>
        <v>0</v>
      </c>
      <c r="AN837" s="99">
        <f>SUMIFS(通讯通路门店!$BF:$BF,通讯通路门店!$S:$S,$G837)</f>
        <v>0</v>
      </c>
      <c r="AO837" s="99">
        <f t="shared" si="67"/>
        <v>0</v>
      </c>
      <c r="AP837" s="99">
        <f>SUMIFS(通讯通路门店!$K:$K,通讯通路门店!$S:$S,$G837)</f>
        <v>0</v>
      </c>
      <c r="AQ837" s="83"/>
      <c r="AR837" s="99">
        <f>SUMIFS(通讯通路门店!$T:$T,通讯通路门店!$S:$S,$G837)</f>
        <v>0</v>
      </c>
      <c r="AS837" s="99">
        <f>SUMIFS(通讯通路门店!$U:$U,通讯通路门店!$S:$S,$G837)</f>
        <v>0</v>
      </c>
      <c r="AT837" s="99">
        <f>SUMIFS(通讯通路门店!$V:$V,通讯通路门店!$S:$S,$G837)</f>
        <v>0</v>
      </c>
      <c r="AU837" s="99">
        <f>SUMIFS(通讯通路门店!$W:$W,通讯通路门店!$S:$S,$G837)</f>
        <v>0</v>
      </c>
      <c r="AV837" s="99">
        <f>SUMIFS(通讯通路门店!$Z:$Z,通讯通路门店!$S:$S,$G837)</f>
        <v>0</v>
      </c>
      <c r="AW837" s="99">
        <f>SUMIFS(通讯通路门店!$AB:$AB,通讯通路门店!$S:$S,$G837)</f>
        <v>0</v>
      </c>
      <c r="AX837" s="99">
        <f>SUMIFS(通讯通路门店!$X:$X,通讯通路门店!$S:$S,$G837)</f>
        <v>0</v>
      </c>
      <c r="AY837" s="99">
        <f>SUMIFS(通讯通路门店!$Y:$Y,通讯通路门店!$S:$S,$G837)</f>
        <v>0</v>
      </c>
      <c r="AZ837" s="99">
        <f>SUMIFS(通讯通路门店!$AA:$AA,通讯通路门店!$S:$S,$G837)</f>
        <v>0</v>
      </c>
      <c r="BA837" s="99">
        <f t="shared" si="68"/>
        <v>0</v>
      </c>
      <c r="BB837" s="99">
        <f t="shared" si="69"/>
        <v>0</v>
      </c>
      <c r="BC837" s="99">
        <f>SUMIFS(通讯通路门店!$W:$W,通讯通路门店!$S:$S,$G837,通讯通路门店!$J:$J,"荣耀体验店")+SUMIFS(通讯通路门店!$W:$W,通讯通路门店!$S:$S,$G837,通讯通路门店!$J:$J,"荣耀授权专卖店")</f>
        <v>0</v>
      </c>
      <c r="BD837" s="99">
        <f>SUMIFS(通讯通路门店!$Z:$Z,通讯通路门店!$S:$S,$G837,通讯通路门店!$J:$J,"VIVO体验店")</f>
        <v>0</v>
      </c>
      <c r="BE837" s="99">
        <f>SUMIFS(通讯通路门店!$AB:$AB,通讯通路门店!$S:$S,$G837,通讯通路门店!$J:$J,"OPPO体验店")</f>
        <v>0</v>
      </c>
      <c r="BF837" s="99">
        <f>SUMIFS(通讯通路门店!$X:$X,通讯通路门店!$S:$S,$G837,通讯通路门店!$J:$J,"华为授权体验店")+SUMIFS(通讯通路门店!$AA:$AA,通讯通路门店!$S:$S,$G837,通讯通路门店!$J:$J,"华为堡垒店")</f>
        <v>0</v>
      </c>
      <c r="BG837" s="99">
        <f>SUMIFS(通讯通路门店!$Y:$Y,通讯通路门店!$S:$S,$G837,通讯通路门店!$J:$J,"小米体验店")</f>
        <v>0</v>
      </c>
      <c r="BH837" s="99">
        <f>SUMIFS(通讯通路门店!$AA:$AA,通讯通路门店!$S:$S,$G837,通讯通路门店!$J:$J,"苹果体验店")</f>
        <v>0</v>
      </c>
      <c r="BI837" s="99">
        <f>SUMIFS(通讯通路门店!$K:$K,通讯通路门店!$S:$S,$G837,通讯通路门店!$J:$J,"其他品牌专卖店")</f>
        <v>0</v>
      </c>
      <c r="BJ837" s="99">
        <f>SUMIFS(通讯通路门店!$AC:$AC,通讯通路门店!$S:$S,$G837)</f>
        <v>0</v>
      </c>
      <c r="BK837" s="99">
        <f>SUMIFS(通讯通路门店!$AD:$AD,通讯通路门店!$S:$S,$G837)</f>
        <v>0</v>
      </c>
      <c r="BL837" s="99">
        <f>SUMIFS(通讯通路门店!$AE:$AE,通讯通路门店!$S:$S,$G837)</f>
        <v>0</v>
      </c>
      <c r="BM837" s="99">
        <f>SUMIFS(通讯通路门店!$AF:$AF,通讯通路门店!$S:$S,$G837)</f>
        <v>0</v>
      </c>
      <c r="BN837" s="99">
        <f>SUMIFS(通讯通路门店!$AG:$AG,通讯通路门店!$S:$S,$G837)</f>
        <v>0</v>
      </c>
      <c r="BO837" s="99">
        <f>SUMIFS(通讯通路门店!$AH:$AH,通讯通路门店!$S:$S,$G837)</f>
        <v>0</v>
      </c>
      <c r="BP837" s="99">
        <f>SUMIFS(通讯通路门店!$AI:$AI,通讯通路门店!$S:$S,$G837)</f>
        <v>0</v>
      </c>
      <c r="BQ837" s="83"/>
    </row>
    <row r="838" spans="1:69">
      <c r="A838" s="99" t="str">
        <f>IFERROR(_xlfn.XLOOKUP($G838,通讯通路门店!$S$4:$S$993933,通讯通路门店!$A$4:$A$993933,0,0),"")</f>
        <v/>
      </c>
      <c r="B838" s="99" t="str">
        <f>IFERROR(_xlfn.XLOOKUP($G838,通讯通路门店!$S$4:$S$993933,通讯通路门店!$B$4:$B$993933,0,0),"")</f>
        <v/>
      </c>
      <c r="C838" s="99" t="str">
        <f>IFERROR(_xlfn.XLOOKUP($G838,通讯通路门店!$S$4:$S$993933,通讯通路门店!$C$4:$C$993933,0,0),"")</f>
        <v/>
      </c>
      <c r="D838" s="99" t="str">
        <f>IFERROR(_xlfn.XLOOKUP($G838,通讯通路门店!$S$4:$S$993933,通讯通路门店!$D$4:$D$993933,0,0),"")</f>
        <v/>
      </c>
      <c r="E838" s="83"/>
      <c r="F838" s="83"/>
      <c r="G838" s="101" t="e">
        <v>#N/A</v>
      </c>
      <c r="H838" s="102" t="str">
        <f>IFERROR(_xlfn.XLOOKUP($G838,通讯通路门店!$S$4:$S$993933,通讯通路门店!$R$4:$R$993933,0,0),"")</f>
        <v/>
      </c>
      <c r="I838" s="83"/>
      <c r="J838" s="83"/>
      <c r="K838" s="83"/>
      <c r="L838" s="83"/>
      <c r="M838" s="83"/>
      <c r="N838" s="83"/>
      <c r="O838" s="83"/>
      <c r="P838" s="83"/>
      <c r="Q838" s="83"/>
      <c r="R838" s="83"/>
      <c r="S838" s="83"/>
      <c r="T838" s="83"/>
      <c r="U838" s="99">
        <f>COUNTIF(通讯通路门店!$S:$S,$G838)</f>
        <v>0</v>
      </c>
      <c r="V838" s="99">
        <f>COUNTIFS(通讯通路门店!$S:$S,$G838,通讯通路门店!$J:$J,"综合卖场")</f>
        <v>0</v>
      </c>
      <c r="W838" s="99">
        <f>SUMIFS(通讯通路门店!$AJ:$AJ,通讯通路门店!$S:$S,通讯客户沙盘!$G838)</f>
        <v>0</v>
      </c>
      <c r="X838" s="99">
        <f t="shared" si="65"/>
        <v>0</v>
      </c>
      <c r="Y838" s="99">
        <f>COUNTIFS(通讯通路门店!$S:$S,$G838,通讯通路门店!$J:$J,"荣耀体验店")+COUNTIFS(通讯通路门店!$S:$S,$G838,通讯通路门店!$J:$J,"荣耀授权专卖店")</f>
        <v>0</v>
      </c>
      <c r="Z838" s="99">
        <f>COUNTIFS(通讯通路门店!$S:$S,$G838,通讯通路门店!$J:$J,"VIVO体验店")</f>
        <v>0</v>
      </c>
      <c r="AA838" s="99">
        <f>COUNTIFS(通讯通路门店!$S:$S,$G838,通讯通路门店!$J:$J,"OPPO体验店")</f>
        <v>0</v>
      </c>
      <c r="AB838" s="99">
        <f>COUNTIFS(通讯通路门店!$S:$S,$G838,通讯通路门店!$J:$J,"华为授权体验店")+COUNTIFS(通讯通路门店!$S:$S,$G838,通讯通路门店!$J:$J,"华为堡垒店")</f>
        <v>0</v>
      </c>
      <c r="AC838" s="99">
        <f>COUNTIFS(通讯通路门店!$S:$S,$G838,通讯通路门店!$J:$J,"小米体验店")</f>
        <v>0</v>
      </c>
      <c r="AD838" s="99">
        <f>COUNTIFS(通讯通路门店!$S:$S,$G838,通讯通路门店!$J:$J,"苹果体验店")</f>
        <v>0</v>
      </c>
      <c r="AE838" s="99">
        <f>COUNTIFS(通讯通路门店!$S:$S,$G838,通讯通路门店!$J:$J,"其他品牌专卖店")</f>
        <v>0</v>
      </c>
      <c r="AF838" s="99">
        <f>SUMIFS(通讯通路门店!$BI:$BI,通讯通路门店!$S:$S,$G838)</f>
        <v>0</v>
      </c>
      <c r="AG838" s="99">
        <f>SUMIFS(通讯通路门店!$BH:$BH,通讯通路门店!$S:$S,$G838)</f>
        <v>0</v>
      </c>
      <c r="AH838" s="99">
        <f t="shared" si="66"/>
        <v>0</v>
      </c>
      <c r="AI838" s="99">
        <f>SUMIFS(通讯通路门店!$BB:$BB,通讯通路门店!$S:$S,$G838)</f>
        <v>0</v>
      </c>
      <c r="AJ838" s="99">
        <f>SUMIFS(通讯通路门店!$BE:$BE,通讯通路门店!$S:$S,$G838)</f>
        <v>0</v>
      </c>
      <c r="AK838" s="99">
        <f>SUMIFS(通讯通路门店!$BG:$BG,通讯通路门店!$S:$S,$G838)</f>
        <v>0</v>
      </c>
      <c r="AL838" s="99">
        <f>SUMIFS(通讯通路门店!$BC:$BC,通讯通路门店!$S:$S,$G838)</f>
        <v>0</v>
      </c>
      <c r="AM838" s="99">
        <f>SUMIFS(通讯通路门店!$BD:$BD,通讯通路门店!$S:$S,$G838)</f>
        <v>0</v>
      </c>
      <c r="AN838" s="99">
        <f>SUMIFS(通讯通路门店!$BF:$BF,通讯通路门店!$S:$S,$G838)</f>
        <v>0</v>
      </c>
      <c r="AO838" s="99">
        <f t="shared" si="67"/>
        <v>0</v>
      </c>
      <c r="AP838" s="99">
        <f>SUMIFS(通讯通路门店!$K:$K,通讯通路门店!$S:$S,$G838)</f>
        <v>0</v>
      </c>
      <c r="AQ838" s="83"/>
      <c r="AR838" s="99">
        <f>SUMIFS(通讯通路门店!$T:$T,通讯通路门店!$S:$S,$G838)</f>
        <v>0</v>
      </c>
      <c r="AS838" s="99">
        <f>SUMIFS(通讯通路门店!$U:$U,通讯通路门店!$S:$S,$G838)</f>
        <v>0</v>
      </c>
      <c r="AT838" s="99">
        <f>SUMIFS(通讯通路门店!$V:$V,通讯通路门店!$S:$S,$G838)</f>
        <v>0</v>
      </c>
      <c r="AU838" s="99">
        <f>SUMIFS(通讯通路门店!$W:$W,通讯通路门店!$S:$S,$G838)</f>
        <v>0</v>
      </c>
      <c r="AV838" s="99">
        <f>SUMIFS(通讯通路门店!$Z:$Z,通讯通路门店!$S:$S,$G838)</f>
        <v>0</v>
      </c>
      <c r="AW838" s="99">
        <f>SUMIFS(通讯通路门店!$AB:$AB,通讯通路门店!$S:$S,$G838)</f>
        <v>0</v>
      </c>
      <c r="AX838" s="99">
        <f>SUMIFS(通讯通路门店!$X:$X,通讯通路门店!$S:$S,$G838)</f>
        <v>0</v>
      </c>
      <c r="AY838" s="99">
        <f>SUMIFS(通讯通路门店!$Y:$Y,通讯通路门店!$S:$S,$G838)</f>
        <v>0</v>
      </c>
      <c r="AZ838" s="99">
        <f>SUMIFS(通讯通路门店!$AA:$AA,通讯通路门店!$S:$S,$G838)</f>
        <v>0</v>
      </c>
      <c r="BA838" s="99">
        <f t="shared" si="68"/>
        <v>0</v>
      </c>
      <c r="BB838" s="99">
        <f t="shared" si="69"/>
        <v>0</v>
      </c>
      <c r="BC838" s="99">
        <f>SUMIFS(通讯通路门店!$W:$W,通讯通路门店!$S:$S,$G838,通讯通路门店!$J:$J,"荣耀体验店")+SUMIFS(通讯通路门店!$W:$W,通讯通路门店!$S:$S,$G838,通讯通路门店!$J:$J,"荣耀授权专卖店")</f>
        <v>0</v>
      </c>
      <c r="BD838" s="99">
        <f>SUMIFS(通讯通路门店!$Z:$Z,通讯通路门店!$S:$S,$G838,通讯通路门店!$J:$J,"VIVO体验店")</f>
        <v>0</v>
      </c>
      <c r="BE838" s="99">
        <f>SUMIFS(通讯通路门店!$AB:$AB,通讯通路门店!$S:$S,$G838,通讯通路门店!$J:$J,"OPPO体验店")</f>
        <v>0</v>
      </c>
      <c r="BF838" s="99">
        <f>SUMIFS(通讯通路门店!$X:$X,通讯通路门店!$S:$S,$G838,通讯通路门店!$J:$J,"华为授权体验店")+SUMIFS(通讯通路门店!$AA:$AA,通讯通路门店!$S:$S,$G838,通讯通路门店!$J:$J,"华为堡垒店")</f>
        <v>0</v>
      </c>
      <c r="BG838" s="99">
        <f>SUMIFS(通讯通路门店!$Y:$Y,通讯通路门店!$S:$S,$G838,通讯通路门店!$J:$J,"小米体验店")</f>
        <v>0</v>
      </c>
      <c r="BH838" s="99">
        <f>SUMIFS(通讯通路门店!$AA:$AA,通讯通路门店!$S:$S,$G838,通讯通路门店!$J:$J,"苹果体验店")</f>
        <v>0</v>
      </c>
      <c r="BI838" s="99">
        <f>SUMIFS(通讯通路门店!$K:$K,通讯通路门店!$S:$S,$G838,通讯通路门店!$J:$J,"其他品牌专卖店")</f>
        <v>0</v>
      </c>
      <c r="BJ838" s="99">
        <f>SUMIFS(通讯通路门店!$AC:$AC,通讯通路门店!$S:$S,$G838)</f>
        <v>0</v>
      </c>
      <c r="BK838" s="99">
        <f>SUMIFS(通讯通路门店!$AD:$AD,通讯通路门店!$S:$S,$G838)</f>
        <v>0</v>
      </c>
      <c r="BL838" s="99">
        <f>SUMIFS(通讯通路门店!$AE:$AE,通讯通路门店!$S:$S,$G838)</f>
        <v>0</v>
      </c>
      <c r="BM838" s="99">
        <f>SUMIFS(通讯通路门店!$AF:$AF,通讯通路门店!$S:$S,$G838)</f>
        <v>0</v>
      </c>
      <c r="BN838" s="99">
        <f>SUMIFS(通讯通路门店!$AG:$AG,通讯通路门店!$S:$S,$G838)</f>
        <v>0</v>
      </c>
      <c r="BO838" s="99">
        <f>SUMIFS(通讯通路门店!$AH:$AH,通讯通路门店!$S:$S,$G838)</f>
        <v>0</v>
      </c>
      <c r="BP838" s="99">
        <f>SUMIFS(通讯通路门店!$AI:$AI,通讯通路门店!$S:$S,$G838)</f>
        <v>0</v>
      </c>
      <c r="BQ838" s="83"/>
    </row>
    <row r="839" spans="1:69">
      <c r="A839" s="99" t="str">
        <f>IFERROR(_xlfn.XLOOKUP($G839,通讯通路门店!$S$4:$S$993933,通讯通路门店!$A$4:$A$993933,0,0),"")</f>
        <v/>
      </c>
      <c r="B839" s="99" t="str">
        <f>IFERROR(_xlfn.XLOOKUP($G839,通讯通路门店!$S$4:$S$993933,通讯通路门店!$B$4:$B$993933,0,0),"")</f>
        <v/>
      </c>
      <c r="C839" s="99" t="str">
        <f>IFERROR(_xlfn.XLOOKUP($G839,通讯通路门店!$S$4:$S$993933,通讯通路门店!$C$4:$C$993933,0,0),"")</f>
        <v/>
      </c>
      <c r="D839" s="99" t="str">
        <f>IFERROR(_xlfn.XLOOKUP($G839,通讯通路门店!$S$4:$S$993933,通讯通路门店!$D$4:$D$993933,0,0),"")</f>
        <v/>
      </c>
      <c r="E839" s="83"/>
      <c r="F839" s="83"/>
      <c r="G839" s="101" t="e">
        <v>#N/A</v>
      </c>
      <c r="H839" s="102" t="str">
        <f>IFERROR(_xlfn.XLOOKUP($G839,通讯通路门店!$S$4:$S$993933,通讯通路门店!$R$4:$R$993933,0,0),"")</f>
        <v/>
      </c>
      <c r="I839" s="83"/>
      <c r="J839" s="83"/>
      <c r="K839" s="83"/>
      <c r="L839" s="83"/>
      <c r="M839" s="83"/>
      <c r="N839" s="83"/>
      <c r="O839" s="83"/>
      <c r="P839" s="83"/>
      <c r="Q839" s="83"/>
      <c r="R839" s="83"/>
      <c r="S839" s="83"/>
      <c r="T839" s="83"/>
      <c r="U839" s="99">
        <f>COUNTIF(通讯通路门店!$S:$S,$G839)</f>
        <v>0</v>
      </c>
      <c r="V839" s="99">
        <f>COUNTIFS(通讯通路门店!$S:$S,$G839,通讯通路门店!$J:$J,"综合卖场")</f>
        <v>0</v>
      </c>
      <c r="W839" s="99">
        <f>SUMIFS(通讯通路门店!$AJ:$AJ,通讯通路门店!$S:$S,通讯客户沙盘!$G839)</f>
        <v>0</v>
      </c>
      <c r="X839" s="99">
        <f t="shared" si="65"/>
        <v>0</v>
      </c>
      <c r="Y839" s="99">
        <f>COUNTIFS(通讯通路门店!$S:$S,$G839,通讯通路门店!$J:$J,"荣耀体验店")+COUNTIFS(通讯通路门店!$S:$S,$G839,通讯通路门店!$J:$J,"荣耀授权专卖店")</f>
        <v>0</v>
      </c>
      <c r="Z839" s="99">
        <f>COUNTIFS(通讯通路门店!$S:$S,$G839,通讯通路门店!$J:$J,"VIVO体验店")</f>
        <v>0</v>
      </c>
      <c r="AA839" s="99">
        <f>COUNTIFS(通讯通路门店!$S:$S,$G839,通讯通路门店!$J:$J,"OPPO体验店")</f>
        <v>0</v>
      </c>
      <c r="AB839" s="99">
        <f>COUNTIFS(通讯通路门店!$S:$S,$G839,通讯通路门店!$J:$J,"华为授权体验店")+COUNTIFS(通讯通路门店!$S:$S,$G839,通讯通路门店!$J:$J,"华为堡垒店")</f>
        <v>0</v>
      </c>
      <c r="AC839" s="99">
        <f>COUNTIFS(通讯通路门店!$S:$S,$G839,通讯通路门店!$J:$J,"小米体验店")</f>
        <v>0</v>
      </c>
      <c r="AD839" s="99">
        <f>COUNTIFS(通讯通路门店!$S:$S,$G839,通讯通路门店!$J:$J,"苹果体验店")</f>
        <v>0</v>
      </c>
      <c r="AE839" s="99">
        <f>COUNTIFS(通讯通路门店!$S:$S,$G839,通讯通路门店!$J:$J,"其他品牌专卖店")</f>
        <v>0</v>
      </c>
      <c r="AF839" s="99">
        <f>SUMIFS(通讯通路门店!$BI:$BI,通讯通路门店!$S:$S,$G839)</f>
        <v>0</v>
      </c>
      <c r="AG839" s="99">
        <f>SUMIFS(通讯通路门店!$BH:$BH,通讯通路门店!$S:$S,$G839)</f>
        <v>0</v>
      </c>
      <c r="AH839" s="99">
        <f t="shared" si="66"/>
        <v>0</v>
      </c>
      <c r="AI839" s="99">
        <f>SUMIFS(通讯通路门店!$BB:$BB,通讯通路门店!$S:$S,$G839)</f>
        <v>0</v>
      </c>
      <c r="AJ839" s="99">
        <f>SUMIFS(通讯通路门店!$BE:$BE,通讯通路门店!$S:$S,$G839)</f>
        <v>0</v>
      </c>
      <c r="AK839" s="99">
        <f>SUMIFS(通讯通路门店!$BG:$BG,通讯通路门店!$S:$S,$G839)</f>
        <v>0</v>
      </c>
      <c r="AL839" s="99">
        <f>SUMIFS(通讯通路门店!$BC:$BC,通讯通路门店!$S:$S,$G839)</f>
        <v>0</v>
      </c>
      <c r="AM839" s="99">
        <f>SUMIFS(通讯通路门店!$BD:$BD,通讯通路门店!$S:$S,$G839)</f>
        <v>0</v>
      </c>
      <c r="AN839" s="99">
        <f>SUMIFS(通讯通路门店!$BF:$BF,通讯通路门店!$S:$S,$G839)</f>
        <v>0</v>
      </c>
      <c r="AO839" s="99">
        <f t="shared" si="67"/>
        <v>0</v>
      </c>
      <c r="AP839" s="99">
        <f>SUMIFS(通讯通路门店!$K:$K,通讯通路门店!$S:$S,$G839)</f>
        <v>0</v>
      </c>
      <c r="AQ839" s="83"/>
      <c r="AR839" s="99">
        <f>SUMIFS(通讯通路门店!$T:$T,通讯通路门店!$S:$S,$G839)</f>
        <v>0</v>
      </c>
      <c r="AS839" s="99">
        <f>SUMIFS(通讯通路门店!$U:$U,通讯通路门店!$S:$S,$G839)</f>
        <v>0</v>
      </c>
      <c r="AT839" s="99">
        <f>SUMIFS(通讯通路门店!$V:$V,通讯通路门店!$S:$S,$G839)</f>
        <v>0</v>
      </c>
      <c r="AU839" s="99">
        <f>SUMIFS(通讯通路门店!$W:$W,通讯通路门店!$S:$S,$G839)</f>
        <v>0</v>
      </c>
      <c r="AV839" s="99">
        <f>SUMIFS(通讯通路门店!$Z:$Z,通讯通路门店!$S:$S,$G839)</f>
        <v>0</v>
      </c>
      <c r="AW839" s="99">
        <f>SUMIFS(通讯通路门店!$AB:$AB,通讯通路门店!$S:$S,$G839)</f>
        <v>0</v>
      </c>
      <c r="AX839" s="99">
        <f>SUMIFS(通讯通路门店!$X:$X,通讯通路门店!$S:$S,$G839)</f>
        <v>0</v>
      </c>
      <c r="AY839" s="99">
        <f>SUMIFS(通讯通路门店!$Y:$Y,通讯通路门店!$S:$S,$G839)</f>
        <v>0</v>
      </c>
      <c r="AZ839" s="99">
        <f>SUMIFS(通讯通路门店!$AA:$AA,通讯通路门店!$S:$S,$G839)</f>
        <v>0</v>
      </c>
      <c r="BA839" s="99">
        <f t="shared" si="68"/>
        <v>0</v>
      </c>
      <c r="BB839" s="99">
        <f t="shared" si="69"/>
        <v>0</v>
      </c>
      <c r="BC839" s="99">
        <f>SUMIFS(通讯通路门店!$W:$W,通讯通路门店!$S:$S,$G839,通讯通路门店!$J:$J,"荣耀体验店")+SUMIFS(通讯通路门店!$W:$W,通讯通路门店!$S:$S,$G839,通讯通路门店!$J:$J,"荣耀授权专卖店")</f>
        <v>0</v>
      </c>
      <c r="BD839" s="99">
        <f>SUMIFS(通讯通路门店!$Z:$Z,通讯通路门店!$S:$S,$G839,通讯通路门店!$J:$J,"VIVO体验店")</f>
        <v>0</v>
      </c>
      <c r="BE839" s="99">
        <f>SUMIFS(通讯通路门店!$AB:$AB,通讯通路门店!$S:$S,$G839,通讯通路门店!$J:$J,"OPPO体验店")</f>
        <v>0</v>
      </c>
      <c r="BF839" s="99">
        <f>SUMIFS(通讯通路门店!$X:$X,通讯通路门店!$S:$S,$G839,通讯通路门店!$J:$J,"华为授权体验店")+SUMIFS(通讯通路门店!$AA:$AA,通讯通路门店!$S:$S,$G839,通讯通路门店!$J:$J,"华为堡垒店")</f>
        <v>0</v>
      </c>
      <c r="BG839" s="99">
        <f>SUMIFS(通讯通路门店!$Y:$Y,通讯通路门店!$S:$S,$G839,通讯通路门店!$J:$J,"小米体验店")</f>
        <v>0</v>
      </c>
      <c r="BH839" s="99">
        <f>SUMIFS(通讯通路门店!$AA:$AA,通讯通路门店!$S:$S,$G839,通讯通路门店!$J:$J,"苹果体验店")</f>
        <v>0</v>
      </c>
      <c r="BI839" s="99">
        <f>SUMIFS(通讯通路门店!$K:$K,通讯通路门店!$S:$S,$G839,通讯通路门店!$J:$J,"其他品牌专卖店")</f>
        <v>0</v>
      </c>
      <c r="BJ839" s="99">
        <f>SUMIFS(通讯通路门店!$AC:$AC,通讯通路门店!$S:$S,$G839)</f>
        <v>0</v>
      </c>
      <c r="BK839" s="99">
        <f>SUMIFS(通讯通路门店!$AD:$AD,通讯通路门店!$S:$S,$G839)</f>
        <v>0</v>
      </c>
      <c r="BL839" s="99">
        <f>SUMIFS(通讯通路门店!$AE:$AE,通讯通路门店!$S:$S,$G839)</f>
        <v>0</v>
      </c>
      <c r="BM839" s="99">
        <f>SUMIFS(通讯通路门店!$AF:$AF,通讯通路门店!$S:$S,$G839)</f>
        <v>0</v>
      </c>
      <c r="BN839" s="99">
        <f>SUMIFS(通讯通路门店!$AG:$AG,通讯通路门店!$S:$S,$G839)</f>
        <v>0</v>
      </c>
      <c r="BO839" s="99">
        <f>SUMIFS(通讯通路门店!$AH:$AH,通讯通路门店!$S:$S,$G839)</f>
        <v>0</v>
      </c>
      <c r="BP839" s="99">
        <f>SUMIFS(通讯通路门店!$AI:$AI,通讯通路门店!$S:$S,$G839)</f>
        <v>0</v>
      </c>
      <c r="BQ839" s="83"/>
    </row>
    <row r="840" spans="1:69">
      <c r="A840" s="99" t="str">
        <f>IFERROR(_xlfn.XLOOKUP($G840,通讯通路门店!$S$4:$S$993933,通讯通路门店!$A$4:$A$993933,0,0),"")</f>
        <v/>
      </c>
      <c r="B840" s="99" t="str">
        <f>IFERROR(_xlfn.XLOOKUP($G840,通讯通路门店!$S$4:$S$993933,通讯通路门店!$B$4:$B$993933,0,0),"")</f>
        <v/>
      </c>
      <c r="C840" s="99" t="str">
        <f>IFERROR(_xlfn.XLOOKUP($G840,通讯通路门店!$S$4:$S$993933,通讯通路门店!$C$4:$C$993933,0,0),"")</f>
        <v/>
      </c>
      <c r="D840" s="99" t="str">
        <f>IFERROR(_xlfn.XLOOKUP($G840,通讯通路门店!$S$4:$S$993933,通讯通路门店!$D$4:$D$993933,0,0),"")</f>
        <v/>
      </c>
      <c r="E840" s="83"/>
      <c r="F840" s="83"/>
      <c r="G840" s="101" t="e">
        <v>#N/A</v>
      </c>
      <c r="H840" s="102" t="str">
        <f>IFERROR(_xlfn.XLOOKUP($G840,通讯通路门店!$S$4:$S$993933,通讯通路门店!$R$4:$R$993933,0,0),"")</f>
        <v/>
      </c>
      <c r="I840" s="83"/>
      <c r="J840" s="83"/>
      <c r="K840" s="83"/>
      <c r="L840" s="83"/>
      <c r="M840" s="83"/>
      <c r="N840" s="83"/>
      <c r="O840" s="83"/>
      <c r="P840" s="83"/>
      <c r="Q840" s="83"/>
      <c r="R840" s="83"/>
      <c r="S840" s="83"/>
      <c r="T840" s="83"/>
      <c r="U840" s="99">
        <f>COUNTIF(通讯通路门店!$S:$S,$G840)</f>
        <v>0</v>
      </c>
      <c r="V840" s="99">
        <f>COUNTIFS(通讯通路门店!$S:$S,$G840,通讯通路门店!$J:$J,"综合卖场")</f>
        <v>0</v>
      </c>
      <c r="W840" s="99">
        <f>SUMIFS(通讯通路门店!$AJ:$AJ,通讯通路门店!$S:$S,通讯客户沙盘!$G840)</f>
        <v>0</v>
      </c>
      <c r="X840" s="99">
        <f t="shared" si="65"/>
        <v>0</v>
      </c>
      <c r="Y840" s="99">
        <f>COUNTIFS(通讯通路门店!$S:$S,$G840,通讯通路门店!$J:$J,"荣耀体验店")+COUNTIFS(通讯通路门店!$S:$S,$G840,通讯通路门店!$J:$J,"荣耀授权专卖店")</f>
        <v>0</v>
      </c>
      <c r="Z840" s="99">
        <f>COUNTIFS(通讯通路门店!$S:$S,$G840,通讯通路门店!$J:$J,"VIVO体验店")</f>
        <v>0</v>
      </c>
      <c r="AA840" s="99">
        <f>COUNTIFS(通讯通路门店!$S:$S,$G840,通讯通路门店!$J:$J,"OPPO体验店")</f>
        <v>0</v>
      </c>
      <c r="AB840" s="99">
        <f>COUNTIFS(通讯通路门店!$S:$S,$G840,通讯通路门店!$J:$J,"华为授权体验店")+COUNTIFS(通讯通路门店!$S:$S,$G840,通讯通路门店!$J:$J,"华为堡垒店")</f>
        <v>0</v>
      </c>
      <c r="AC840" s="99">
        <f>COUNTIFS(通讯通路门店!$S:$S,$G840,通讯通路门店!$J:$J,"小米体验店")</f>
        <v>0</v>
      </c>
      <c r="AD840" s="99">
        <f>COUNTIFS(通讯通路门店!$S:$S,$G840,通讯通路门店!$J:$J,"苹果体验店")</f>
        <v>0</v>
      </c>
      <c r="AE840" s="99">
        <f>COUNTIFS(通讯通路门店!$S:$S,$G840,通讯通路门店!$J:$J,"其他品牌专卖店")</f>
        <v>0</v>
      </c>
      <c r="AF840" s="99">
        <f>SUMIFS(通讯通路门店!$BI:$BI,通讯通路门店!$S:$S,$G840)</f>
        <v>0</v>
      </c>
      <c r="AG840" s="99">
        <f>SUMIFS(通讯通路门店!$BH:$BH,通讯通路门店!$S:$S,$G840)</f>
        <v>0</v>
      </c>
      <c r="AH840" s="99">
        <f t="shared" si="66"/>
        <v>0</v>
      </c>
      <c r="AI840" s="99">
        <f>SUMIFS(通讯通路门店!$BB:$BB,通讯通路门店!$S:$S,$G840)</f>
        <v>0</v>
      </c>
      <c r="AJ840" s="99">
        <f>SUMIFS(通讯通路门店!$BE:$BE,通讯通路门店!$S:$S,$G840)</f>
        <v>0</v>
      </c>
      <c r="AK840" s="99">
        <f>SUMIFS(通讯通路门店!$BG:$BG,通讯通路门店!$S:$S,$G840)</f>
        <v>0</v>
      </c>
      <c r="AL840" s="99">
        <f>SUMIFS(通讯通路门店!$BC:$BC,通讯通路门店!$S:$S,$G840)</f>
        <v>0</v>
      </c>
      <c r="AM840" s="99">
        <f>SUMIFS(通讯通路门店!$BD:$BD,通讯通路门店!$S:$S,$G840)</f>
        <v>0</v>
      </c>
      <c r="AN840" s="99">
        <f>SUMIFS(通讯通路门店!$BF:$BF,通讯通路门店!$S:$S,$G840)</f>
        <v>0</v>
      </c>
      <c r="AO840" s="99">
        <f t="shared" si="67"/>
        <v>0</v>
      </c>
      <c r="AP840" s="99">
        <f>SUMIFS(通讯通路门店!$K:$K,通讯通路门店!$S:$S,$G840)</f>
        <v>0</v>
      </c>
      <c r="AQ840" s="83"/>
      <c r="AR840" s="99">
        <f>SUMIFS(通讯通路门店!$T:$T,通讯通路门店!$S:$S,$G840)</f>
        <v>0</v>
      </c>
      <c r="AS840" s="99">
        <f>SUMIFS(通讯通路门店!$U:$U,通讯通路门店!$S:$S,$G840)</f>
        <v>0</v>
      </c>
      <c r="AT840" s="99">
        <f>SUMIFS(通讯通路门店!$V:$V,通讯通路门店!$S:$S,$G840)</f>
        <v>0</v>
      </c>
      <c r="AU840" s="99">
        <f>SUMIFS(通讯通路门店!$W:$W,通讯通路门店!$S:$S,$G840)</f>
        <v>0</v>
      </c>
      <c r="AV840" s="99">
        <f>SUMIFS(通讯通路门店!$Z:$Z,通讯通路门店!$S:$S,$G840)</f>
        <v>0</v>
      </c>
      <c r="AW840" s="99">
        <f>SUMIFS(通讯通路门店!$AB:$AB,通讯通路门店!$S:$S,$G840)</f>
        <v>0</v>
      </c>
      <c r="AX840" s="99">
        <f>SUMIFS(通讯通路门店!$X:$X,通讯通路门店!$S:$S,$G840)</f>
        <v>0</v>
      </c>
      <c r="AY840" s="99">
        <f>SUMIFS(通讯通路门店!$Y:$Y,通讯通路门店!$S:$S,$G840)</f>
        <v>0</v>
      </c>
      <c r="AZ840" s="99">
        <f>SUMIFS(通讯通路门店!$AA:$AA,通讯通路门店!$S:$S,$G840)</f>
        <v>0</v>
      </c>
      <c r="BA840" s="99">
        <f t="shared" si="68"/>
        <v>0</v>
      </c>
      <c r="BB840" s="99">
        <f t="shared" si="69"/>
        <v>0</v>
      </c>
      <c r="BC840" s="99">
        <f>SUMIFS(通讯通路门店!$W:$W,通讯通路门店!$S:$S,$G840,通讯通路门店!$J:$J,"荣耀体验店")+SUMIFS(通讯通路门店!$W:$W,通讯通路门店!$S:$S,$G840,通讯通路门店!$J:$J,"荣耀授权专卖店")</f>
        <v>0</v>
      </c>
      <c r="BD840" s="99">
        <f>SUMIFS(通讯通路门店!$Z:$Z,通讯通路门店!$S:$S,$G840,通讯通路门店!$J:$J,"VIVO体验店")</f>
        <v>0</v>
      </c>
      <c r="BE840" s="99">
        <f>SUMIFS(通讯通路门店!$AB:$AB,通讯通路门店!$S:$S,$G840,通讯通路门店!$J:$J,"OPPO体验店")</f>
        <v>0</v>
      </c>
      <c r="BF840" s="99">
        <f>SUMIFS(通讯通路门店!$X:$X,通讯通路门店!$S:$S,$G840,通讯通路门店!$J:$J,"华为授权体验店")+SUMIFS(通讯通路门店!$AA:$AA,通讯通路门店!$S:$S,$G840,通讯通路门店!$J:$J,"华为堡垒店")</f>
        <v>0</v>
      </c>
      <c r="BG840" s="99">
        <f>SUMIFS(通讯通路门店!$Y:$Y,通讯通路门店!$S:$S,$G840,通讯通路门店!$J:$J,"小米体验店")</f>
        <v>0</v>
      </c>
      <c r="BH840" s="99">
        <f>SUMIFS(通讯通路门店!$AA:$AA,通讯通路门店!$S:$S,$G840,通讯通路门店!$J:$J,"苹果体验店")</f>
        <v>0</v>
      </c>
      <c r="BI840" s="99">
        <f>SUMIFS(通讯通路门店!$K:$K,通讯通路门店!$S:$S,$G840,通讯通路门店!$J:$J,"其他品牌专卖店")</f>
        <v>0</v>
      </c>
      <c r="BJ840" s="99">
        <f>SUMIFS(通讯通路门店!$AC:$AC,通讯通路门店!$S:$S,$G840)</f>
        <v>0</v>
      </c>
      <c r="BK840" s="99">
        <f>SUMIFS(通讯通路门店!$AD:$AD,通讯通路门店!$S:$S,$G840)</f>
        <v>0</v>
      </c>
      <c r="BL840" s="99">
        <f>SUMIFS(通讯通路门店!$AE:$AE,通讯通路门店!$S:$S,$G840)</f>
        <v>0</v>
      </c>
      <c r="BM840" s="99">
        <f>SUMIFS(通讯通路门店!$AF:$AF,通讯通路门店!$S:$S,$G840)</f>
        <v>0</v>
      </c>
      <c r="BN840" s="99">
        <f>SUMIFS(通讯通路门店!$AG:$AG,通讯通路门店!$S:$S,$G840)</f>
        <v>0</v>
      </c>
      <c r="BO840" s="99">
        <f>SUMIFS(通讯通路门店!$AH:$AH,通讯通路门店!$S:$S,$G840)</f>
        <v>0</v>
      </c>
      <c r="BP840" s="99">
        <f>SUMIFS(通讯通路门店!$AI:$AI,通讯通路门店!$S:$S,$G840)</f>
        <v>0</v>
      </c>
      <c r="BQ840" s="83"/>
    </row>
    <row r="841" spans="1:69">
      <c r="A841" s="99" t="str">
        <f>IFERROR(_xlfn.XLOOKUP($G841,通讯通路门店!$S$4:$S$993933,通讯通路门店!$A$4:$A$993933,0,0),"")</f>
        <v/>
      </c>
      <c r="B841" s="99" t="str">
        <f>IFERROR(_xlfn.XLOOKUP($G841,通讯通路门店!$S$4:$S$993933,通讯通路门店!$B$4:$B$993933,0,0),"")</f>
        <v/>
      </c>
      <c r="C841" s="99" t="str">
        <f>IFERROR(_xlfn.XLOOKUP($G841,通讯通路门店!$S$4:$S$993933,通讯通路门店!$C$4:$C$993933,0,0),"")</f>
        <v/>
      </c>
      <c r="D841" s="99" t="str">
        <f>IFERROR(_xlfn.XLOOKUP($G841,通讯通路门店!$S$4:$S$993933,通讯通路门店!$D$4:$D$993933,0,0),"")</f>
        <v/>
      </c>
      <c r="E841" s="83"/>
      <c r="F841" s="83"/>
      <c r="G841" s="101" t="e">
        <v>#N/A</v>
      </c>
      <c r="H841" s="102" t="str">
        <f>IFERROR(_xlfn.XLOOKUP($G841,通讯通路门店!$S$4:$S$993933,通讯通路门店!$R$4:$R$993933,0,0),"")</f>
        <v/>
      </c>
      <c r="I841" s="83"/>
      <c r="J841" s="83"/>
      <c r="K841" s="83"/>
      <c r="L841" s="83"/>
      <c r="M841" s="83"/>
      <c r="N841" s="83"/>
      <c r="O841" s="83"/>
      <c r="P841" s="83"/>
      <c r="Q841" s="83"/>
      <c r="R841" s="83"/>
      <c r="S841" s="83"/>
      <c r="T841" s="83"/>
      <c r="U841" s="99">
        <f>COUNTIF(通讯通路门店!$S:$S,$G841)</f>
        <v>0</v>
      </c>
      <c r="V841" s="99">
        <f>COUNTIFS(通讯通路门店!$S:$S,$G841,通讯通路门店!$J:$J,"综合卖场")</f>
        <v>0</v>
      </c>
      <c r="W841" s="99">
        <f>SUMIFS(通讯通路门店!$AJ:$AJ,通讯通路门店!$S:$S,通讯客户沙盘!$G841)</f>
        <v>0</v>
      </c>
      <c r="X841" s="99">
        <f t="shared" si="65"/>
        <v>0</v>
      </c>
      <c r="Y841" s="99">
        <f>COUNTIFS(通讯通路门店!$S:$S,$G841,通讯通路门店!$J:$J,"荣耀体验店")+COUNTIFS(通讯通路门店!$S:$S,$G841,通讯通路门店!$J:$J,"荣耀授权专卖店")</f>
        <v>0</v>
      </c>
      <c r="Z841" s="99">
        <f>COUNTIFS(通讯通路门店!$S:$S,$G841,通讯通路门店!$J:$J,"VIVO体验店")</f>
        <v>0</v>
      </c>
      <c r="AA841" s="99">
        <f>COUNTIFS(通讯通路门店!$S:$S,$G841,通讯通路门店!$J:$J,"OPPO体验店")</f>
        <v>0</v>
      </c>
      <c r="AB841" s="99">
        <f>COUNTIFS(通讯通路门店!$S:$S,$G841,通讯通路门店!$J:$J,"华为授权体验店")+COUNTIFS(通讯通路门店!$S:$S,$G841,通讯通路门店!$J:$J,"华为堡垒店")</f>
        <v>0</v>
      </c>
      <c r="AC841" s="99">
        <f>COUNTIFS(通讯通路门店!$S:$S,$G841,通讯通路门店!$J:$J,"小米体验店")</f>
        <v>0</v>
      </c>
      <c r="AD841" s="99">
        <f>COUNTIFS(通讯通路门店!$S:$S,$G841,通讯通路门店!$J:$J,"苹果体验店")</f>
        <v>0</v>
      </c>
      <c r="AE841" s="99">
        <f>COUNTIFS(通讯通路门店!$S:$S,$G841,通讯通路门店!$J:$J,"其他品牌专卖店")</f>
        <v>0</v>
      </c>
      <c r="AF841" s="99">
        <f>SUMIFS(通讯通路门店!$BI:$BI,通讯通路门店!$S:$S,$G841)</f>
        <v>0</v>
      </c>
      <c r="AG841" s="99">
        <f>SUMIFS(通讯通路门店!$BH:$BH,通讯通路门店!$S:$S,$G841)</f>
        <v>0</v>
      </c>
      <c r="AH841" s="99">
        <f t="shared" si="66"/>
        <v>0</v>
      </c>
      <c r="AI841" s="99">
        <f>SUMIFS(通讯通路门店!$BB:$BB,通讯通路门店!$S:$S,$G841)</f>
        <v>0</v>
      </c>
      <c r="AJ841" s="99">
        <f>SUMIFS(通讯通路门店!$BE:$BE,通讯通路门店!$S:$S,$G841)</f>
        <v>0</v>
      </c>
      <c r="AK841" s="99">
        <f>SUMIFS(通讯通路门店!$BG:$BG,通讯通路门店!$S:$S,$G841)</f>
        <v>0</v>
      </c>
      <c r="AL841" s="99">
        <f>SUMIFS(通讯通路门店!$BC:$BC,通讯通路门店!$S:$S,$G841)</f>
        <v>0</v>
      </c>
      <c r="AM841" s="99">
        <f>SUMIFS(通讯通路门店!$BD:$BD,通讯通路门店!$S:$S,$G841)</f>
        <v>0</v>
      </c>
      <c r="AN841" s="99">
        <f>SUMIFS(通讯通路门店!$BF:$BF,通讯通路门店!$S:$S,$G841)</f>
        <v>0</v>
      </c>
      <c r="AO841" s="99">
        <f t="shared" si="67"/>
        <v>0</v>
      </c>
      <c r="AP841" s="99">
        <f>SUMIFS(通讯通路门店!$K:$K,通讯通路门店!$S:$S,$G841)</f>
        <v>0</v>
      </c>
      <c r="AQ841" s="83"/>
      <c r="AR841" s="99">
        <f>SUMIFS(通讯通路门店!$T:$T,通讯通路门店!$S:$S,$G841)</f>
        <v>0</v>
      </c>
      <c r="AS841" s="99">
        <f>SUMIFS(通讯通路门店!$U:$U,通讯通路门店!$S:$S,$G841)</f>
        <v>0</v>
      </c>
      <c r="AT841" s="99">
        <f>SUMIFS(通讯通路门店!$V:$V,通讯通路门店!$S:$S,$G841)</f>
        <v>0</v>
      </c>
      <c r="AU841" s="99">
        <f>SUMIFS(通讯通路门店!$W:$W,通讯通路门店!$S:$S,$G841)</f>
        <v>0</v>
      </c>
      <c r="AV841" s="99">
        <f>SUMIFS(通讯通路门店!$Z:$Z,通讯通路门店!$S:$S,$G841)</f>
        <v>0</v>
      </c>
      <c r="AW841" s="99">
        <f>SUMIFS(通讯通路门店!$AB:$AB,通讯通路门店!$S:$S,$G841)</f>
        <v>0</v>
      </c>
      <c r="AX841" s="99">
        <f>SUMIFS(通讯通路门店!$X:$X,通讯通路门店!$S:$S,$G841)</f>
        <v>0</v>
      </c>
      <c r="AY841" s="99">
        <f>SUMIFS(通讯通路门店!$Y:$Y,通讯通路门店!$S:$S,$G841)</f>
        <v>0</v>
      </c>
      <c r="AZ841" s="99">
        <f>SUMIFS(通讯通路门店!$AA:$AA,通讯通路门店!$S:$S,$G841)</f>
        <v>0</v>
      </c>
      <c r="BA841" s="99">
        <f t="shared" si="68"/>
        <v>0</v>
      </c>
      <c r="BB841" s="99">
        <f t="shared" si="69"/>
        <v>0</v>
      </c>
      <c r="BC841" s="99">
        <f>SUMIFS(通讯通路门店!$W:$W,通讯通路门店!$S:$S,$G841,通讯通路门店!$J:$J,"荣耀体验店")+SUMIFS(通讯通路门店!$W:$W,通讯通路门店!$S:$S,$G841,通讯通路门店!$J:$J,"荣耀授权专卖店")</f>
        <v>0</v>
      </c>
      <c r="BD841" s="99">
        <f>SUMIFS(通讯通路门店!$Z:$Z,通讯通路门店!$S:$S,$G841,通讯通路门店!$J:$J,"VIVO体验店")</f>
        <v>0</v>
      </c>
      <c r="BE841" s="99">
        <f>SUMIFS(通讯通路门店!$AB:$AB,通讯通路门店!$S:$S,$G841,通讯通路门店!$J:$J,"OPPO体验店")</f>
        <v>0</v>
      </c>
      <c r="BF841" s="99">
        <f>SUMIFS(通讯通路门店!$X:$X,通讯通路门店!$S:$S,$G841,通讯通路门店!$J:$J,"华为授权体验店")+SUMIFS(通讯通路门店!$AA:$AA,通讯通路门店!$S:$S,$G841,通讯通路门店!$J:$J,"华为堡垒店")</f>
        <v>0</v>
      </c>
      <c r="BG841" s="99">
        <f>SUMIFS(通讯通路门店!$Y:$Y,通讯通路门店!$S:$S,$G841,通讯通路门店!$J:$J,"小米体验店")</f>
        <v>0</v>
      </c>
      <c r="BH841" s="99">
        <f>SUMIFS(通讯通路门店!$AA:$AA,通讯通路门店!$S:$S,$G841,通讯通路门店!$J:$J,"苹果体验店")</f>
        <v>0</v>
      </c>
      <c r="BI841" s="99">
        <f>SUMIFS(通讯通路门店!$K:$K,通讯通路门店!$S:$S,$G841,通讯通路门店!$J:$J,"其他品牌专卖店")</f>
        <v>0</v>
      </c>
      <c r="BJ841" s="99">
        <f>SUMIFS(通讯通路门店!$AC:$AC,通讯通路门店!$S:$S,$G841)</f>
        <v>0</v>
      </c>
      <c r="BK841" s="99">
        <f>SUMIFS(通讯通路门店!$AD:$AD,通讯通路门店!$S:$S,$G841)</f>
        <v>0</v>
      </c>
      <c r="BL841" s="99">
        <f>SUMIFS(通讯通路门店!$AE:$AE,通讯通路门店!$S:$S,$G841)</f>
        <v>0</v>
      </c>
      <c r="BM841" s="99">
        <f>SUMIFS(通讯通路门店!$AF:$AF,通讯通路门店!$S:$S,$G841)</f>
        <v>0</v>
      </c>
      <c r="BN841" s="99">
        <f>SUMIFS(通讯通路门店!$AG:$AG,通讯通路门店!$S:$S,$G841)</f>
        <v>0</v>
      </c>
      <c r="BO841" s="99">
        <f>SUMIFS(通讯通路门店!$AH:$AH,通讯通路门店!$S:$S,$G841)</f>
        <v>0</v>
      </c>
      <c r="BP841" s="99">
        <f>SUMIFS(通讯通路门店!$AI:$AI,通讯通路门店!$S:$S,$G841)</f>
        <v>0</v>
      </c>
      <c r="BQ841" s="83"/>
    </row>
    <row r="842" spans="1:69">
      <c r="A842" s="99" t="str">
        <f>IFERROR(_xlfn.XLOOKUP($G842,通讯通路门店!$S$4:$S$993933,通讯通路门店!$A$4:$A$993933,0,0),"")</f>
        <v/>
      </c>
      <c r="B842" s="99" t="str">
        <f>IFERROR(_xlfn.XLOOKUP($G842,通讯通路门店!$S$4:$S$993933,通讯通路门店!$B$4:$B$993933,0,0),"")</f>
        <v/>
      </c>
      <c r="C842" s="99" t="str">
        <f>IFERROR(_xlfn.XLOOKUP($G842,通讯通路门店!$S$4:$S$993933,通讯通路门店!$C$4:$C$993933,0,0),"")</f>
        <v/>
      </c>
      <c r="D842" s="99" t="str">
        <f>IFERROR(_xlfn.XLOOKUP($G842,通讯通路门店!$S$4:$S$993933,通讯通路门店!$D$4:$D$993933,0,0),"")</f>
        <v/>
      </c>
      <c r="E842" s="83"/>
      <c r="F842" s="83"/>
      <c r="G842" s="101" t="e">
        <v>#N/A</v>
      </c>
      <c r="H842" s="102" t="str">
        <f>IFERROR(_xlfn.XLOOKUP($G842,通讯通路门店!$S$4:$S$993933,通讯通路门店!$R$4:$R$993933,0,0),"")</f>
        <v/>
      </c>
      <c r="I842" s="83"/>
      <c r="J842" s="83"/>
      <c r="K842" s="83"/>
      <c r="L842" s="83"/>
      <c r="M842" s="83"/>
      <c r="N842" s="83"/>
      <c r="O842" s="83"/>
      <c r="P842" s="83"/>
      <c r="Q842" s="83"/>
      <c r="R842" s="83"/>
      <c r="S842" s="83"/>
      <c r="T842" s="83"/>
      <c r="U842" s="99">
        <f>COUNTIF(通讯通路门店!$S:$S,$G842)</f>
        <v>0</v>
      </c>
      <c r="V842" s="99">
        <f>COUNTIFS(通讯通路门店!$S:$S,$G842,通讯通路门店!$J:$J,"综合卖场")</f>
        <v>0</v>
      </c>
      <c r="W842" s="99">
        <f>SUMIFS(通讯通路门店!$AJ:$AJ,通讯通路门店!$S:$S,通讯客户沙盘!$G842)</f>
        <v>0</v>
      </c>
      <c r="X842" s="99">
        <f t="shared" si="65"/>
        <v>0</v>
      </c>
      <c r="Y842" s="99">
        <f>COUNTIFS(通讯通路门店!$S:$S,$G842,通讯通路门店!$J:$J,"荣耀体验店")+COUNTIFS(通讯通路门店!$S:$S,$G842,通讯通路门店!$J:$J,"荣耀授权专卖店")</f>
        <v>0</v>
      </c>
      <c r="Z842" s="99">
        <f>COUNTIFS(通讯通路门店!$S:$S,$G842,通讯通路门店!$J:$J,"VIVO体验店")</f>
        <v>0</v>
      </c>
      <c r="AA842" s="99">
        <f>COUNTIFS(通讯通路门店!$S:$S,$G842,通讯通路门店!$J:$J,"OPPO体验店")</f>
        <v>0</v>
      </c>
      <c r="AB842" s="99">
        <f>COUNTIFS(通讯通路门店!$S:$S,$G842,通讯通路门店!$J:$J,"华为授权体验店")+COUNTIFS(通讯通路门店!$S:$S,$G842,通讯通路门店!$J:$J,"华为堡垒店")</f>
        <v>0</v>
      </c>
      <c r="AC842" s="99">
        <f>COUNTIFS(通讯通路门店!$S:$S,$G842,通讯通路门店!$J:$J,"小米体验店")</f>
        <v>0</v>
      </c>
      <c r="AD842" s="99">
        <f>COUNTIFS(通讯通路门店!$S:$S,$G842,通讯通路门店!$J:$J,"苹果体验店")</f>
        <v>0</v>
      </c>
      <c r="AE842" s="99">
        <f>COUNTIFS(通讯通路门店!$S:$S,$G842,通讯通路门店!$J:$J,"其他品牌专卖店")</f>
        <v>0</v>
      </c>
      <c r="AF842" s="99">
        <f>SUMIFS(通讯通路门店!$BI:$BI,通讯通路门店!$S:$S,$G842)</f>
        <v>0</v>
      </c>
      <c r="AG842" s="99">
        <f>SUMIFS(通讯通路门店!$BH:$BH,通讯通路门店!$S:$S,$G842)</f>
        <v>0</v>
      </c>
      <c r="AH842" s="99">
        <f t="shared" si="66"/>
        <v>0</v>
      </c>
      <c r="AI842" s="99">
        <f>SUMIFS(通讯通路门店!$BB:$BB,通讯通路门店!$S:$S,$G842)</f>
        <v>0</v>
      </c>
      <c r="AJ842" s="99">
        <f>SUMIFS(通讯通路门店!$BE:$BE,通讯通路门店!$S:$S,$G842)</f>
        <v>0</v>
      </c>
      <c r="AK842" s="99">
        <f>SUMIFS(通讯通路门店!$BG:$BG,通讯通路门店!$S:$S,$G842)</f>
        <v>0</v>
      </c>
      <c r="AL842" s="99">
        <f>SUMIFS(通讯通路门店!$BC:$BC,通讯通路门店!$S:$S,$G842)</f>
        <v>0</v>
      </c>
      <c r="AM842" s="99">
        <f>SUMIFS(通讯通路门店!$BD:$BD,通讯通路门店!$S:$S,$G842)</f>
        <v>0</v>
      </c>
      <c r="AN842" s="99">
        <f>SUMIFS(通讯通路门店!$BF:$BF,通讯通路门店!$S:$S,$G842)</f>
        <v>0</v>
      </c>
      <c r="AO842" s="99">
        <f t="shared" si="67"/>
        <v>0</v>
      </c>
      <c r="AP842" s="99">
        <f>SUMIFS(通讯通路门店!$K:$K,通讯通路门店!$S:$S,$G842)</f>
        <v>0</v>
      </c>
      <c r="AQ842" s="83"/>
      <c r="AR842" s="99">
        <f>SUMIFS(通讯通路门店!$T:$T,通讯通路门店!$S:$S,$G842)</f>
        <v>0</v>
      </c>
      <c r="AS842" s="99">
        <f>SUMIFS(通讯通路门店!$U:$U,通讯通路门店!$S:$S,$G842)</f>
        <v>0</v>
      </c>
      <c r="AT842" s="99">
        <f>SUMIFS(通讯通路门店!$V:$V,通讯通路门店!$S:$S,$G842)</f>
        <v>0</v>
      </c>
      <c r="AU842" s="99">
        <f>SUMIFS(通讯通路门店!$W:$W,通讯通路门店!$S:$S,$G842)</f>
        <v>0</v>
      </c>
      <c r="AV842" s="99">
        <f>SUMIFS(通讯通路门店!$Z:$Z,通讯通路门店!$S:$S,$G842)</f>
        <v>0</v>
      </c>
      <c r="AW842" s="99">
        <f>SUMIFS(通讯通路门店!$AB:$AB,通讯通路门店!$S:$S,$G842)</f>
        <v>0</v>
      </c>
      <c r="AX842" s="99">
        <f>SUMIFS(通讯通路门店!$X:$X,通讯通路门店!$S:$S,$G842)</f>
        <v>0</v>
      </c>
      <c r="AY842" s="99">
        <f>SUMIFS(通讯通路门店!$Y:$Y,通讯通路门店!$S:$S,$G842)</f>
        <v>0</v>
      </c>
      <c r="AZ842" s="99">
        <f>SUMIFS(通讯通路门店!$AA:$AA,通讯通路门店!$S:$S,$G842)</f>
        <v>0</v>
      </c>
      <c r="BA842" s="99">
        <f t="shared" si="68"/>
        <v>0</v>
      </c>
      <c r="BB842" s="99">
        <f t="shared" si="69"/>
        <v>0</v>
      </c>
      <c r="BC842" s="99">
        <f>SUMIFS(通讯通路门店!$W:$W,通讯通路门店!$S:$S,$G842,通讯通路门店!$J:$J,"荣耀体验店")+SUMIFS(通讯通路门店!$W:$W,通讯通路门店!$S:$S,$G842,通讯通路门店!$J:$J,"荣耀授权专卖店")</f>
        <v>0</v>
      </c>
      <c r="BD842" s="99">
        <f>SUMIFS(通讯通路门店!$Z:$Z,通讯通路门店!$S:$S,$G842,通讯通路门店!$J:$J,"VIVO体验店")</f>
        <v>0</v>
      </c>
      <c r="BE842" s="99">
        <f>SUMIFS(通讯通路门店!$AB:$AB,通讯通路门店!$S:$S,$G842,通讯通路门店!$J:$J,"OPPO体验店")</f>
        <v>0</v>
      </c>
      <c r="BF842" s="99">
        <f>SUMIFS(通讯通路门店!$X:$X,通讯通路门店!$S:$S,$G842,通讯通路门店!$J:$J,"华为授权体验店")+SUMIFS(通讯通路门店!$AA:$AA,通讯通路门店!$S:$S,$G842,通讯通路门店!$J:$J,"华为堡垒店")</f>
        <v>0</v>
      </c>
      <c r="BG842" s="99">
        <f>SUMIFS(通讯通路门店!$Y:$Y,通讯通路门店!$S:$S,$G842,通讯通路门店!$J:$J,"小米体验店")</f>
        <v>0</v>
      </c>
      <c r="BH842" s="99">
        <f>SUMIFS(通讯通路门店!$AA:$AA,通讯通路门店!$S:$S,$G842,通讯通路门店!$J:$J,"苹果体验店")</f>
        <v>0</v>
      </c>
      <c r="BI842" s="99">
        <f>SUMIFS(通讯通路门店!$K:$K,通讯通路门店!$S:$S,$G842,通讯通路门店!$J:$J,"其他品牌专卖店")</f>
        <v>0</v>
      </c>
      <c r="BJ842" s="99">
        <f>SUMIFS(通讯通路门店!$AC:$AC,通讯通路门店!$S:$S,$G842)</f>
        <v>0</v>
      </c>
      <c r="BK842" s="99">
        <f>SUMIFS(通讯通路门店!$AD:$AD,通讯通路门店!$S:$S,$G842)</f>
        <v>0</v>
      </c>
      <c r="BL842" s="99">
        <f>SUMIFS(通讯通路门店!$AE:$AE,通讯通路门店!$S:$S,$G842)</f>
        <v>0</v>
      </c>
      <c r="BM842" s="99">
        <f>SUMIFS(通讯通路门店!$AF:$AF,通讯通路门店!$S:$S,$G842)</f>
        <v>0</v>
      </c>
      <c r="BN842" s="99">
        <f>SUMIFS(通讯通路门店!$AG:$AG,通讯通路门店!$S:$S,$G842)</f>
        <v>0</v>
      </c>
      <c r="BO842" s="99">
        <f>SUMIFS(通讯通路门店!$AH:$AH,通讯通路门店!$S:$S,$G842)</f>
        <v>0</v>
      </c>
      <c r="BP842" s="99">
        <f>SUMIFS(通讯通路门店!$AI:$AI,通讯通路门店!$S:$S,$G842)</f>
        <v>0</v>
      </c>
      <c r="BQ842" s="83"/>
    </row>
    <row r="843" spans="1:69">
      <c r="A843" s="99" t="str">
        <f>IFERROR(_xlfn.XLOOKUP($G843,通讯通路门店!$S$4:$S$993933,通讯通路门店!$A$4:$A$993933,0,0),"")</f>
        <v/>
      </c>
      <c r="B843" s="99" t="str">
        <f>IFERROR(_xlfn.XLOOKUP($G843,通讯通路门店!$S$4:$S$993933,通讯通路门店!$B$4:$B$993933,0,0),"")</f>
        <v/>
      </c>
      <c r="C843" s="99" t="str">
        <f>IFERROR(_xlfn.XLOOKUP($G843,通讯通路门店!$S$4:$S$993933,通讯通路门店!$C$4:$C$993933,0,0),"")</f>
        <v/>
      </c>
      <c r="D843" s="99" t="str">
        <f>IFERROR(_xlfn.XLOOKUP($G843,通讯通路门店!$S$4:$S$993933,通讯通路门店!$D$4:$D$993933,0,0),"")</f>
        <v/>
      </c>
      <c r="E843" s="83"/>
      <c r="F843" s="83"/>
      <c r="G843" s="101" t="e">
        <v>#N/A</v>
      </c>
      <c r="H843" s="102" t="str">
        <f>IFERROR(_xlfn.XLOOKUP($G843,通讯通路门店!$S$4:$S$993933,通讯通路门店!$R$4:$R$993933,0,0),"")</f>
        <v/>
      </c>
      <c r="I843" s="83"/>
      <c r="J843" s="83"/>
      <c r="K843" s="83"/>
      <c r="L843" s="83"/>
      <c r="M843" s="83"/>
      <c r="N843" s="83"/>
      <c r="O843" s="83"/>
      <c r="P843" s="83"/>
      <c r="Q843" s="83"/>
      <c r="R843" s="83"/>
      <c r="S843" s="83"/>
      <c r="T843" s="83"/>
      <c r="U843" s="99">
        <f>COUNTIF(通讯通路门店!$S:$S,$G843)</f>
        <v>0</v>
      </c>
      <c r="V843" s="99">
        <f>COUNTIFS(通讯通路门店!$S:$S,$G843,通讯通路门店!$J:$J,"综合卖场")</f>
        <v>0</v>
      </c>
      <c r="W843" s="99">
        <f>SUMIFS(通讯通路门店!$AJ:$AJ,通讯通路门店!$S:$S,通讯客户沙盘!$G843)</f>
        <v>0</v>
      </c>
      <c r="X843" s="99">
        <f t="shared" si="65"/>
        <v>0</v>
      </c>
      <c r="Y843" s="99">
        <f>COUNTIFS(通讯通路门店!$S:$S,$G843,通讯通路门店!$J:$J,"荣耀体验店")+COUNTIFS(通讯通路门店!$S:$S,$G843,通讯通路门店!$J:$J,"荣耀授权专卖店")</f>
        <v>0</v>
      </c>
      <c r="Z843" s="99">
        <f>COUNTIFS(通讯通路门店!$S:$S,$G843,通讯通路门店!$J:$J,"VIVO体验店")</f>
        <v>0</v>
      </c>
      <c r="AA843" s="99">
        <f>COUNTIFS(通讯通路门店!$S:$S,$G843,通讯通路门店!$J:$J,"OPPO体验店")</f>
        <v>0</v>
      </c>
      <c r="AB843" s="99">
        <f>COUNTIFS(通讯通路门店!$S:$S,$G843,通讯通路门店!$J:$J,"华为授权体验店")+COUNTIFS(通讯通路门店!$S:$S,$G843,通讯通路门店!$J:$J,"华为堡垒店")</f>
        <v>0</v>
      </c>
      <c r="AC843" s="99">
        <f>COUNTIFS(通讯通路门店!$S:$S,$G843,通讯通路门店!$J:$J,"小米体验店")</f>
        <v>0</v>
      </c>
      <c r="AD843" s="99">
        <f>COUNTIFS(通讯通路门店!$S:$S,$G843,通讯通路门店!$J:$J,"苹果体验店")</f>
        <v>0</v>
      </c>
      <c r="AE843" s="99">
        <f>COUNTIFS(通讯通路门店!$S:$S,$G843,通讯通路门店!$J:$J,"其他品牌专卖店")</f>
        <v>0</v>
      </c>
      <c r="AF843" s="99">
        <f>SUMIFS(通讯通路门店!$BI:$BI,通讯通路门店!$S:$S,$G843)</f>
        <v>0</v>
      </c>
      <c r="AG843" s="99">
        <f>SUMIFS(通讯通路门店!$BH:$BH,通讯通路门店!$S:$S,$G843)</f>
        <v>0</v>
      </c>
      <c r="AH843" s="99">
        <f t="shared" si="66"/>
        <v>0</v>
      </c>
      <c r="AI843" s="99">
        <f>SUMIFS(通讯通路门店!$BB:$BB,通讯通路门店!$S:$S,$G843)</f>
        <v>0</v>
      </c>
      <c r="AJ843" s="99">
        <f>SUMIFS(通讯通路门店!$BE:$BE,通讯通路门店!$S:$S,$G843)</f>
        <v>0</v>
      </c>
      <c r="AK843" s="99">
        <f>SUMIFS(通讯通路门店!$BG:$BG,通讯通路门店!$S:$S,$G843)</f>
        <v>0</v>
      </c>
      <c r="AL843" s="99">
        <f>SUMIFS(通讯通路门店!$BC:$BC,通讯通路门店!$S:$S,$G843)</f>
        <v>0</v>
      </c>
      <c r="AM843" s="99">
        <f>SUMIFS(通讯通路门店!$BD:$BD,通讯通路门店!$S:$S,$G843)</f>
        <v>0</v>
      </c>
      <c r="AN843" s="99">
        <f>SUMIFS(通讯通路门店!$BF:$BF,通讯通路门店!$S:$S,$G843)</f>
        <v>0</v>
      </c>
      <c r="AO843" s="99">
        <f t="shared" si="67"/>
        <v>0</v>
      </c>
      <c r="AP843" s="99">
        <f>SUMIFS(通讯通路门店!$K:$K,通讯通路门店!$S:$S,$G843)</f>
        <v>0</v>
      </c>
      <c r="AQ843" s="83"/>
      <c r="AR843" s="99">
        <f>SUMIFS(通讯通路门店!$T:$T,通讯通路门店!$S:$S,$G843)</f>
        <v>0</v>
      </c>
      <c r="AS843" s="99">
        <f>SUMIFS(通讯通路门店!$U:$U,通讯通路门店!$S:$S,$G843)</f>
        <v>0</v>
      </c>
      <c r="AT843" s="99">
        <f>SUMIFS(通讯通路门店!$V:$V,通讯通路门店!$S:$S,$G843)</f>
        <v>0</v>
      </c>
      <c r="AU843" s="99">
        <f>SUMIFS(通讯通路门店!$W:$W,通讯通路门店!$S:$S,$G843)</f>
        <v>0</v>
      </c>
      <c r="AV843" s="99">
        <f>SUMIFS(通讯通路门店!$Z:$Z,通讯通路门店!$S:$S,$G843)</f>
        <v>0</v>
      </c>
      <c r="AW843" s="99">
        <f>SUMIFS(通讯通路门店!$AB:$AB,通讯通路门店!$S:$S,$G843)</f>
        <v>0</v>
      </c>
      <c r="AX843" s="99">
        <f>SUMIFS(通讯通路门店!$X:$X,通讯通路门店!$S:$S,$G843)</f>
        <v>0</v>
      </c>
      <c r="AY843" s="99">
        <f>SUMIFS(通讯通路门店!$Y:$Y,通讯通路门店!$S:$S,$G843)</f>
        <v>0</v>
      </c>
      <c r="AZ843" s="99">
        <f>SUMIFS(通讯通路门店!$AA:$AA,通讯通路门店!$S:$S,$G843)</f>
        <v>0</v>
      </c>
      <c r="BA843" s="99">
        <f t="shared" si="68"/>
        <v>0</v>
      </c>
      <c r="BB843" s="99">
        <f t="shared" si="69"/>
        <v>0</v>
      </c>
      <c r="BC843" s="99">
        <f>SUMIFS(通讯通路门店!$W:$W,通讯通路门店!$S:$S,$G843,通讯通路门店!$J:$J,"荣耀体验店")+SUMIFS(通讯通路门店!$W:$W,通讯通路门店!$S:$S,$G843,通讯通路门店!$J:$J,"荣耀授权专卖店")</f>
        <v>0</v>
      </c>
      <c r="BD843" s="99">
        <f>SUMIFS(通讯通路门店!$Z:$Z,通讯通路门店!$S:$S,$G843,通讯通路门店!$J:$J,"VIVO体验店")</f>
        <v>0</v>
      </c>
      <c r="BE843" s="99">
        <f>SUMIFS(通讯通路门店!$AB:$AB,通讯通路门店!$S:$S,$G843,通讯通路门店!$J:$J,"OPPO体验店")</f>
        <v>0</v>
      </c>
      <c r="BF843" s="99">
        <f>SUMIFS(通讯通路门店!$X:$X,通讯通路门店!$S:$S,$G843,通讯通路门店!$J:$J,"华为授权体验店")+SUMIFS(通讯通路门店!$AA:$AA,通讯通路门店!$S:$S,$G843,通讯通路门店!$J:$J,"华为堡垒店")</f>
        <v>0</v>
      </c>
      <c r="BG843" s="99">
        <f>SUMIFS(通讯通路门店!$Y:$Y,通讯通路门店!$S:$S,$G843,通讯通路门店!$J:$J,"小米体验店")</f>
        <v>0</v>
      </c>
      <c r="BH843" s="99">
        <f>SUMIFS(通讯通路门店!$AA:$AA,通讯通路门店!$S:$S,$G843,通讯通路门店!$J:$J,"苹果体验店")</f>
        <v>0</v>
      </c>
      <c r="BI843" s="99">
        <f>SUMIFS(通讯通路门店!$K:$K,通讯通路门店!$S:$S,$G843,通讯通路门店!$J:$J,"其他品牌专卖店")</f>
        <v>0</v>
      </c>
      <c r="BJ843" s="99">
        <f>SUMIFS(通讯通路门店!$AC:$AC,通讯通路门店!$S:$S,$G843)</f>
        <v>0</v>
      </c>
      <c r="BK843" s="99">
        <f>SUMIFS(通讯通路门店!$AD:$AD,通讯通路门店!$S:$S,$G843)</f>
        <v>0</v>
      </c>
      <c r="BL843" s="99">
        <f>SUMIFS(通讯通路门店!$AE:$AE,通讯通路门店!$S:$S,$G843)</f>
        <v>0</v>
      </c>
      <c r="BM843" s="99">
        <f>SUMIFS(通讯通路门店!$AF:$AF,通讯通路门店!$S:$S,$G843)</f>
        <v>0</v>
      </c>
      <c r="BN843" s="99">
        <f>SUMIFS(通讯通路门店!$AG:$AG,通讯通路门店!$S:$S,$G843)</f>
        <v>0</v>
      </c>
      <c r="BO843" s="99">
        <f>SUMIFS(通讯通路门店!$AH:$AH,通讯通路门店!$S:$S,$G843)</f>
        <v>0</v>
      </c>
      <c r="BP843" s="99">
        <f>SUMIFS(通讯通路门店!$AI:$AI,通讯通路门店!$S:$S,$G843)</f>
        <v>0</v>
      </c>
      <c r="BQ843" s="83"/>
    </row>
    <row r="844" spans="1:69">
      <c r="A844" s="99" t="str">
        <f>IFERROR(_xlfn.XLOOKUP($G844,通讯通路门店!$S$4:$S$993933,通讯通路门店!$A$4:$A$993933,0,0),"")</f>
        <v/>
      </c>
      <c r="B844" s="99" t="str">
        <f>IFERROR(_xlfn.XLOOKUP($G844,通讯通路门店!$S$4:$S$993933,通讯通路门店!$B$4:$B$993933,0,0),"")</f>
        <v/>
      </c>
      <c r="C844" s="99" t="str">
        <f>IFERROR(_xlfn.XLOOKUP($G844,通讯通路门店!$S$4:$S$993933,通讯通路门店!$C$4:$C$993933,0,0),"")</f>
        <v/>
      </c>
      <c r="D844" s="99" t="str">
        <f>IFERROR(_xlfn.XLOOKUP($G844,通讯通路门店!$S$4:$S$993933,通讯通路门店!$D$4:$D$993933,0,0),"")</f>
        <v/>
      </c>
      <c r="E844" s="83"/>
      <c r="F844" s="83"/>
      <c r="G844" s="101" t="e">
        <v>#N/A</v>
      </c>
      <c r="H844" s="102" t="str">
        <f>IFERROR(_xlfn.XLOOKUP($G844,通讯通路门店!$S$4:$S$993933,通讯通路门店!$R$4:$R$993933,0,0),"")</f>
        <v/>
      </c>
      <c r="I844" s="83"/>
      <c r="J844" s="83"/>
      <c r="K844" s="83"/>
      <c r="L844" s="83"/>
      <c r="M844" s="83"/>
      <c r="N844" s="83"/>
      <c r="O844" s="83"/>
      <c r="P844" s="83"/>
      <c r="Q844" s="83"/>
      <c r="R844" s="83"/>
      <c r="S844" s="83"/>
      <c r="T844" s="83"/>
      <c r="U844" s="99">
        <f>COUNTIF(通讯通路门店!$S:$S,$G844)</f>
        <v>0</v>
      </c>
      <c r="V844" s="99">
        <f>COUNTIFS(通讯通路门店!$S:$S,$G844,通讯通路门店!$J:$J,"综合卖场")</f>
        <v>0</v>
      </c>
      <c r="W844" s="99">
        <f>SUMIFS(通讯通路门店!$AJ:$AJ,通讯通路门店!$S:$S,通讯客户沙盘!$G844)</f>
        <v>0</v>
      </c>
      <c r="X844" s="99">
        <f t="shared" si="65"/>
        <v>0</v>
      </c>
      <c r="Y844" s="99">
        <f>COUNTIFS(通讯通路门店!$S:$S,$G844,通讯通路门店!$J:$J,"荣耀体验店")+COUNTIFS(通讯通路门店!$S:$S,$G844,通讯通路门店!$J:$J,"荣耀授权专卖店")</f>
        <v>0</v>
      </c>
      <c r="Z844" s="99">
        <f>COUNTIFS(通讯通路门店!$S:$S,$G844,通讯通路门店!$J:$J,"VIVO体验店")</f>
        <v>0</v>
      </c>
      <c r="AA844" s="99">
        <f>COUNTIFS(通讯通路门店!$S:$S,$G844,通讯通路门店!$J:$J,"OPPO体验店")</f>
        <v>0</v>
      </c>
      <c r="AB844" s="99">
        <f>COUNTIFS(通讯通路门店!$S:$S,$G844,通讯通路门店!$J:$J,"华为授权体验店")+COUNTIFS(通讯通路门店!$S:$S,$G844,通讯通路门店!$J:$J,"华为堡垒店")</f>
        <v>0</v>
      </c>
      <c r="AC844" s="99">
        <f>COUNTIFS(通讯通路门店!$S:$S,$G844,通讯通路门店!$J:$J,"小米体验店")</f>
        <v>0</v>
      </c>
      <c r="AD844" s="99">
        <f>COUNTIFS(通讯通路门店!$S:$S,$G844,通讯通路门店!$J:$J,"苹果体验店")</f>
        <v>0</v>
      </c>
      <c r="AE844" s="99">
        <f>COUNTIFS(通讯通路门店!$S:$S,$G844,通讯通路门店!$J:$J,"其他品牌专卖店")</f>
        <v>0</v>
      </c>
      <c r="AF844" s="99">
        <f>SUMIFS(通讯通路门店!$BI:$BI,通讯通路门店!$S:$S,$G844)</f>
        <v>0</v>
      </c>
      <c r="AG844" s="99">
        <f>SUMIFS(通讯通路门店!$BH:$BH,通讯通路门店!$S:$S,$G844)</f>
        <v>0</v>
      </c>
      <c r="AH844" s="99">
        <f t="shared" si="66"/>
        <v>0</v>
      </c>
      <c r="AI844" s="99">
        <f>SUMIFS(通讯通路门店!$BB:$BB,通讯通路门店!$S:$S,$G844)</f>
        <v>0</v>
      </c>
      <c r="AJ844" s="99">
        <f>SUMIFS(通讯通路门店!$BE:$BE,通讯通路门店!$S:$S,$G844)</f>
        <v>0</v>
      </c>
      <c r="AK844" s="99">
        <f>SUMIFS(通讯通路门店!$BG:$BG,通讯通路门店!$S:$S,$G844)</f>
        <v>0</v>
      </c>
      <c r="AL844" s="99">
        <f>SUMIFS(通讯通路门店!$BC:$BC,通讯通路门店!$S:$S,$G844)</f>
        <v>0</v>
      </c>
      <c r="AM844" s="99">
        <f>SUMIFS(通讯通路门店!$BD:$BD,通讯通路门店!$S:$S,$G844)</f>
        <v>0</v>
      </c>
      <c r="AN844" s="99">
        <f>SUMIFS(通讯通路门店!$BF:$BF,通讯通路门店!$S:$S,$G844)</f>
        <v>0</v>
      </c>
      <c r="AO844" s="99">
        <f t="shared" si="67"/>
        <v>0</v>
      </c>
      <c r="AP844" s="99">
        <f>SUMIFS(通讯通路门店!$K:$K,通讯通路门店!$S:$S,$G844)</f>
        <v>0</v>
      </c>
      <c r="AQ844" s="83"/>
      <c r="AR844" s="99">
        <f>SUMIFS(通讯通路门店!$T:$T,通讯通路门店!$S:$S,$G844)</f>
        <v>0</v>
      </c>
      <c r="AS844" s="99">
        <f>SUMIFS(通讯通路门店!$U:$U,通讯通路门店!$S:$S,$G844)</f>
        <v>0</v>
      </c>
      <c r="AT844" s="99">
        <f>SUMIFS(通讯通路门店!$V:$V,通讯通路门店!$S:$S,$G844)</f>
        <v>0</v>
      </c>
      <c r="AU844" s="99">
        <f>SUMIFS(通讯通路门店!$W:$W,通讯通路门店!$S:$S,$G844)</f>
        <v>0</v>
      </c>
      <c r="AV844" s="99">
        <f>SUMIFS(通讯通路门店!$Z:$Z,通讯通路门店!$S:$S,$G844)</f>
        <v>0</v>
      </c>
      <c r="AW844" s="99">
        <f>SUMIFS(通讯通路门店!$AB:$AB,通讯通路门店!$S:$S,$G844)</f>
        <v>0</v>
      </c>
      <c r="AX844" s="99">
        <f>SUMIFS(通讯通路门店!$X:$X,通讯通路门店!$S:$S,$G844)</f>
        <v>0</v>
      </c>
      <c r="AY844" s="99">
        <f>SUMIFS(通讯通路门店!$Y:$Y,通讯通路门店!$S:$S,$G844)</f>
        <v>0</v>
      </c>
      <c r="AZ844" s="99">
        <f>SUMIFS(通讯通路门店!$AA:$AA,通讯通路门店!$S:$S,$G844)</f>
        <v>0</v>
      </c>
      <c r="BA844" s="99">
        <f t="shared" si="68"/>
        <v>0</v>
      </c>
      <c r="BB844" s="99">
        <f t="shared" si="69"/>
        <v>0</v>
      </c>
      <c r="BC844" s="99">
        <f>SUMIFS(通讯通路门店!$W:$W,通讯通路门店!$S:$S,$G844,通讯通路门店!$J:$J,"荣耀体验店")+SUMIFS(通讯通路门店!$W:$W,通讯通路门店!$S:$S,$G844,通讯通路门店!$J:$J,"荣耀授权专卖店")</f>
        <v>0</v>
      </c>
      <c r="BD844" s="99">
        <f>SUMIFS(通讯通路门店!$Z:$Z,通讯通路门店!$S:$S,$G844,通讯通路门店!$J:$J,"VIVO体验店")</f>
        <v>0</v>
      </c>
      <c r="BE844" s="99">
        <f>SUMIFS(通讯通路门店!$AB:$AB,通讯通路门店!$S:$S,$G844,通讯通路门店!$J:$J,"OPPO体验店")</f>
        <v>0</v>
      </c>
      <c r="BF844" s="99">
        <f>SUMIFS(通讯通路门店!$X:$X,通讯通路门店!$S:$S,$G844,通讯通路门店!$J:$J,"华为授权体验店")+SUMIFS(通讯通路门店!$AA:$AA,通讯通路门店!$S:$S,$G844,通讯通路门店!$J:$J,"华为堡垒店")</f>
        <v>0</v>
      </c>
      <c r="BG844" s="99">
        <f>SUMIFS(通讯通路门店!$Y:$Y,通讯通路门店!$S:$S,$G844,通讯通路门店!$J:$J,"小米体验店")</f>
        <v>0</v>
      </c>
      <c r="BH844" s="99">
        <f>SUMIFS(通讯通路门店!$AA:$AA,通讯通路门店!$S:$S,$G844,通讯通路门店!$J:$J,"苹果体验店")</f>
        <v>0</v>
      </c>
      <c r="BI844" s="99">
        <f>SUMIFS(通讯通路门店!$K:$K,通讯通路门店!$S:$S,$G844,通讯通路门店!$J:$J,"其他品牌专卖店")</f>
        <v>0</v>
      </c>
      <c r="BJ844" s="99">
        <f>SUMIFS(通讯通路门店!$AC:$AC,通讯通路门店!$S:$S,$G844)</f>
        <v>0</v>
      </c>
      <c r="BK844" s="99">
        <f>SUMIFS(通讯通路门店!$AD:$AD,通讯通路门店!$S:$S,$G844)</f>
        <v>0</v>
      </c>
      <c r="BL844" s="99">
        <f>SUMIFS(通讯通路门店!$AE:$AE,通讯通路门店!$S:$S,$G844)</f>
        <v>0</v>
      </c>
      <c r="BM844" s="99">
        <f>SUMIFS(通讯通路门店!$AF:$AF,通讯通路门店!$S:$S,$G844)</f>
        <v>0</v>
      </c>
      <c r="BN844" s="99">
        <f>SUMIFS(通讯通路门店!$AG:$AG,通讯通路门店!$S:$S,$G844)</f>
        <v>0</v>
      </c>
      <c r="BO844" s="99">
        <f>SUMIFS(通讯通路门店!$AH:$AH,通讯通路门店!$S:$S,$G844)</f>
        <v>0</v>
      </c>
      <c r="BP844" s="99">
        <f>SUMIFS(通讯通路门店!$AI:$AI,通讯通路门店!$S:$S,$G844)</f>
        <v>0</v>
      </c>
      <c r="BQ844" s="83"/>
    </row>
    <row r="845" spans="1:69">
      <c r="A845" s="99" t="str">
        <f>IFERROR(_xlfn.XLOOKUP($G845,通讯通路门店!$S$4:$S$993933,通讯通路门店!$A$4:$A$993933,0,0),"")</f>
        <v/>
      </c>
      <c r="B845" s="99" t="str">
        <f>IFERROR(_xlfn.XLOOKUP($G845,通讯通路门店!$S$4:$S$993933,通讯通路门店!$B$4:$B$993933,0,0),"")</f>
        <v/>
      </c>
      <c r="C845" s="99" t="str">
        <f>IFERROR(_xlfn.XLOOKUP($G845,通讯通路门店!$S$4:$S$993933,通讯通路门店!$C$4:$C$993933,0,0),"")</f>
        <v/>
      </c>
      <c r="D845" s="99" t="str">
        <f>IFERROR(_xlfn.XLOOKUP($G845,通讯通路门店!$S$4:$S$993933,通讯通路门店!$D$4:$D$993933,0,0),"")</f>
        <v/>
      </c>
      <c r="E845" s="83"/>
      <c r="F845" s="83"/>
      <c r="G845" s="101" t="e">
        <v>#N/A</v>
      </c>
      <c r="H845" s="102" t="str">
        <f>IFERROR(_xlfn.XLOOKUP($G845,通讯通路门店!$S$4:$S$993933,通讯通路门店!$R$4:$R$993933,0,0),"")</f>
        <v/>
      </c>
      <c r="I845" s="83"/>
      <c r="J845" s="83"/>
      <c r="K845" s="83"/>
      <c r="L845" s="83"/>
      <c r="M845" s="83"/>
      <c r="N845" s="83"/>
      <c r="O845" s="83"/>
      <c r="P845" s="83"/>
      <c r="Q845" s="83"/>
      <c r="R845" s="83"/>
      <c r="S845" s="83"/>
      <c r="T845" s="83"/>
      <c r="U845" s="99">
        <f>COUNTIF(通讯通路门店!$S:$S,$G845)</f>
        <v>0</v>
      </c>
      <c r="V845" s="99">
        <f>COUNTIFS(通讯通路门店!$S:$S,$G845,通讯通路门店!$J:$J,"综合卖场")</f>
        <v>0</v>
      </c>
      <c r="W845" s="99">
        <f>SUMIFS(通讯通路门店!$AJ:$AJ,通讯通路门店!$S:$S,通讯客户沙盘!$G845)</f>
        <v>0</v>
      </c>
      <c r="X845" s="99">
        <f t="shared" si="65"/>
        <v>0</v>
      </c>
      <c r="Y845" s="99">
        <f>COUNTIFS(通讯通路门店!$S:$S,$G845,通讯通路门店!$J:$J,"荣耀体验店")+COUNTIFS(通讯通路门店!$S:$S,$G845,通讯通路门店!$J:$J,"荣耀授权专卖店")</f>
        <v>0</v>
      </c>
      <c r="Z845" s="99">
        <f>COUNTIFS(通讯通路门店!$S:$S,$G845,通讯通路门店!$J:$J,"VIVO体验店")</f>
        <v>0</v>
      </c>
      <c r="AA845" s="99">
        <f>COUNTIFS(通讯通路门店!$S:$S,$G845,通讯通路门店!$J:$J,"OPPO体验店")</f>
        <v>0</v>
      </c>
      <c r="AB845" s="99">
        <f>COUNTIFS(通讯通路门店!$S:$S,$G845,通讯通路门店!$J:$J,"华为授权体验店")+COUNTIFS(通讯通路门店!$S:$S,$G845,通讯通路门店!$J:$J,"华为堡垒店")</f>
        <v>0</v>
      </c>
      <c r="AC845" s="99">
        <f>COUNTIFS(通讯通路门店!$S:$S,$G845,通讯通路门店!$J:$J,"小米体验店")</f>
        <v>0</v>
      </c>
      <c r="AD845" s="99">
        <f>COUNTIFS(通讯通路门店!$S:$S,$G845,通讯通路门店!$J:$J,"苹果体验店")</f>
        <v>0</v>
      </c>
      <c r="AE845" s="99">
        <f>COUNTIFS(通讯通路门店!$S:$S,$G845,通讯通路门店!$J:$J,"其他品牌专卖店")</f>
        <v>0</v>
      </c>
      <c r="AF845" s="99">
        <f>SUMIFS(通讯通路门店!$BI:$BI,通讯通路门店!$S:$S,$G845)</f>
        <v>0</v>
      </c>
      <c r="AG845" s="99">
        <f>SUMIFS(通讯通路门店!$BH:$BH,通讯通路门店!$S:$S,$G845)</f>
        <v>0</v>
      </c>
      <c r="AH845" s="99">
        <f t="shared" si="66"/>
        <v>0</v>
      </c>
      <c r="AI845" s="99">
        <f>SUMIFS(通讯通路门店!$BB:$BB,通讯通路门店!$S:$S,$G845)</f>
        <v>0</v>
      </c>
      <c r="AJ845" s="99">
        <f>SUMIFS(通讯通路门店!$BE:$BE,通讯通路门店!$S:$S,$G845)</f>
        <v>0</v>
      </c>
      <c r="AK845" s="99">
        <f>SUMIFS(通讯通路门店!$BG:$BG,通讯通路门店!$S:$S,$G845)</f>
        <v>0</v>
      </c>
      <c r="AL845" s="99">
        <f>SUMIFS(通讯通路门店!$BC:$BC,通讯通路门店!$S:$S,$G845)</f>
        <v>0</v>
      </c>
      <c r="AM845" s="99">
        <f>SUMIFS(通讯通路门店!$BD:$BD,通讯通路门店!$S:$S,$G845)</f>
        <v>0</v>
      </c>
      <c r="AN845" s="99">
        <f>SUMIFS(通讯通路门店!$BF:$BF,通讯通路门店!$S:$S,$G845)</f>
        <v>0</v>
      </c>
      <c r="AO845" s="99">
        <f t="shared" si="67"/>
        <v>0</v>
      </c>
      <c r="AP845" s="99">
        <f>SUMIFS(通讯通路门店!$K:$K,通讯通路门店!$S:$S,$G845)</f>
        <v>0</v>
      </c>
      <c r="AQ845" s="83"/>
      <c r="AR845" s="99">
        <f>SUMIFS(通讯通路门店!$T:$T,通讯通路门店!$S:$S,$G845)</f>
        <v>0</v>
      </c>
      <c r="AS845" s="99">
        <f>SUMIFS(通讯通路门店!$U:$U,通讯通路门店!$S:$S,$G845)</f>
        <v>0</v>
      </c>
      <c r="AT845" s="99">
        <f>SUMIFS(通讯通路门店!$V:$V,通讯通路门店!$S:$S,$G845)</f>
        <v>0</v>
      </c>
      <c r="AU845" s="99">
        <f>SUMIFS(通讯通路门店!$W:$W,通讯通路门店!$S:$S,$G845)</f>
        <v>0</v>
      </c>
      <c r="AV845" s="99">
        <f>SUMIFS(通讯通路门店!$Z:$Z,通讯通路门店!$S:$S,$G845)</f>
        <v>0</v>
      </c>
      <c r="AW845" s="99">
        <f>SUMIFS(通讯通路门店!$AB:$AB,通讯通路门店!$S:$S,$G845)</f>
        <v>0</v>
      </c>
      <c r="AX845" s="99">
        <f>SUMIFS(通讯通路门店!$X:$X,通讯通路门店!$S:$S,$G845)</f>
        <v>0</v>
      </c>
      <c r="AY845" s="99">
        <f>SUMIFS(通讯通路门店!$Y:$Y,通讯通路门店!$S:$S,$G845)</f>
        <v>0</v>
      </c>
      <c r="AZ845" s="99">
        <f>SUMIFS(通讯通路门店!$AA:$AA,通讯通路门店!$S:$S,$G845)</f>
        <v>0</v>
      </c>
      <c r="BA845" s="99">
        <f t="shared" si="68"/>
        <v>0</v>
      </c>
      <c r="BB845" s="99">
        <f t="shared" si="69"/>
        <v>0</v>
      </c>
      <c r="BC845" s="99">
        <f>SUMIFS(通讯通路门店!$W:$W,通讯通路门店!$S:$S,$G845,通讯通路门店!$J:$J,"荣耀体验店")+SUMIFS(通讯通路门店!$W:$W,通讯通路门店!$S:$S,$G845,通讯通路门店!$J:$J,"荣耀授权专卖店")</f>
        <v>0</v>
      </c>
      <c r="BD845" s="99">
        <f>SUMIFS(通讯通路门店!$Z:$Z,通讯通路门店!$S:$S,$G845,通讯通路门店!$J:$J,"VIVO体验店")</f>
        <v>0</v>
      </c>
      <c r="BE845" s="99">
        <f>SUMIFS(通讯通路门店!$AB:$AB,通讯通路门店!$S:$S,$G845,通讯通路门店!$J:$J,"OPPO体验店")</f>
        <v>0</v>
      </c>
      <c r="BF845" s="99">
        <f>SUMIFS(通讯通路门店!$X:$X,通讯通路门店!$S:$S,$G845,通讯通路门店!$J:$J,"华为授权体验店")+SUMIFS(通讯通路门店!$AA:$AA,通讯通路门店!$S:$S,$G845,通讯通路门店!$J:$J,"华为堡垒店")</f>
        <v>0</v>
      </c>
      <c r="BG845" s="99">
        <f>SUMIFS(通讯通路门店!$Y:$Y,通讯通路门店!$S:$S,$G845,通讯通路门店!$J:$J,"小米体验店")</f>
        <v>0</v>
      </c>
      <c r="BH845" s="99">
        <f>SUMIFS(通讯通路门店!$AA:$AA,通讯通路门店!$S:$S,$G845,通讯通路门店!$J:$J,"苹果体验店")</f>
        <v>0</v>
      </c>
      <c r="BI845" s="99">
        <f>SUMIFS(通讯通路门店!$K:$K,通讯通路门店!$S:$S,$G845,通讯通路门店!$J:$J,"其他品牌专卖店")</f>
        <v>0</v>
      </c>
      <c r="BJ845" s="99">
        <f>SUMIFS(通讯通路门店!$AC:$AC,通讯通路门店!$S:$S,$G845)</f>
        <v>0</v>
      </c>
      <c r="BK845" s="99">
        <f>SUMIFS(通讯通路门店!$AD:$AD,通讯通路门店!$S:$S,$G845)</f>
        <v>0</v>
      </c>
      <c r="BL845" s="99">
        <f>SUMIFS(通讯通路门店!$AE:$AE,通讯通路门店!$S:$S,$G845)</f>
        <v>0</v>
      </c>
      <c r="BM845" s="99">
        <f>SUMIFS(通讯通路门店!$AF:$AF,通讯通路门店!$S:$S,$G845)</f>
        <v>0</v>
      </c>
      <c r="BN845" s="99">
        <f>SUMIFS(通讯通路门店!$AG:$AG,通讯通路门店!$S:$S,$G845)</f>
        <v>0</v>
      </c>
      <c r="BO845" s="99">
        <f>SUMIFS(通讯通路门店!$AH:$AH,通讯通路门店!$S:$S,$G845)</f>
        <v>0</v>
      </c>
      <c r="BP845" s="99">
        <f>SUMIFS(通讯通路门店!$AI:$AI,通讯通路门店!$S:$S,$G845)</f>
        <v>0</v>
      </c>
      <c r="BQ845" s="83"/>
    </row>
    <row r="846" spans="1:69">
      <c r="A846" s="99" t="str">
        <f>IFERROR(_xlfn.XLOOKUP($G846,通讯通路门店!$S$4:$S$993933,通讯通路门店!$A$4:$A$993933,0,0),"")</f>
        <v/>
      </c>
      <c r="B846" s="99" t="str">
        <f>IFERROR(_xlfn.XLOOKUP($G846,通讯通路门店!$S$4:$S$993933,通讯通路门店!$B$4:$B$993933,0,0),"")</f>
        <v/>
      </c>
      <c r="C846" s="99" t="str">
        <f>IFERROR(_xlfn.XLOOKUP($G846,通讯通路门店!$S$4:$S$993933,通讯通路门店!$C$4:$C$993933,0,0),"")</f>
        <v/>
      </c>
      <c r="D846" s="99" t="str">
        <f>IFERROR(_xlfn.XLOOKUP($G846,通讯通路门店!$S$4:$S$993933,通讯通路门店!$D$4:$D$993933,0,0),"")</f>
        <v/>
      </c>
      <c r="E846" s="83"/>
      <c r="F846" s="83"/>
      <c r="G846" s="101" t="e">
        <v>#N/A</v>
      </c>
      <c r="H846" s="102" t="str">
        <f>IFERROR(_xlfn.XLOOKUP($G846,通讯通路门店!$S$4:$S$993933,通讯通路门店!$R$4:$R$993933,0,0),"")</f>
        <v/>
      </c>
      <c r="I846" s="83"/>
      <c r="J846" s="83"/>
      <c r="K846" s="83"/>
      <c r="L846" s="83"/>
      <c r="M846" s="83"/>
      <c r="N846" s="83"/>
      <c r="O846" s="83"/>
      <c r="P846" s="83"/>
      <c r="Q846" s="83"/>
      <c r="R846" s="83"/>
      <c r="S846" s="83"/>
      <c r="T846" s="83"/>
      <c r="U846" s="99">
        <f>COUNTIF(通讯通路门店!$S:$S,$G846)</f>
        <v>0</v>
      </c>
      <c r="V846" s="99">
        <f>COUNTIFS(通讯通路门店!$S:$S,$G846,通讯通路门店!$J:$J,"综合卖场")</f>
        <v>0</v>
      </c>
      <c r="W846" s="99">
        <f>SUMIFS(通讯通路门店!$AJ:$AJ,通讯通路门店!$S:$S,通讯客户沙盘!$G846)</f>
        <v>0</v>
      </c>
      <c r="X846" s="99">
        <f t="shared" si="65"/>
        <v>0</v>
      </c>
      <c r="Y846" s="99">
        <f>COUNTIFS(通讯通路门店!$S:$S,$G846,通讯通路门店!$J:$J,"荣耀体验店")+COUNTIFS(通讯通路门店!$S:$S,$G846,通讯通路门店!$J:$J,"荣耀授权专卖店")</f>
        <v>0</v>
      </c>
      <c r="Z846" s="99">
        <f>COUNTIFS(通讯通路门店!$S:$S,$G846,通讯通路门店!$J:$J,"VIVO体验店")</f>
        <v>0</v>
      </c>
      <c r="AA846" s="99">
        <f>COUNTIFS(通讯通路门店!$S:$S,$G846,通讯通路门店!$J:$J,"OPPO体验店")</f>
        <v>0</v>
      </c>
      <c r="AB846" s="99">
        <f>COUNTIFS(通讯通路门店!$S:$S,$G846,通讯通路门店!$J:$J,"华为授权体验店")+COUNTIFS(通讯通路门店!$S:$S,$G846,通讯通路门店!$J:$J,"华为堡垒店")</f>
        <v>0</v>
      </c>
      <c r="AC846" s="99">
        <f>COUNTIFS(通讯通路门店!$S:$S,$G846,通讯通路门店!$J:$J,"小米体验店")</f>
        <v>0</v>
      </c>
      <c r="AD846" s="99">
        <f>COUNTIFS(通讯通路门店!$S:$S,$G846,通讯通路门店!$J:$J,"苹果体验店")</f>
        <v>0</v>
      </c>
      <c r="AE846" s="99">
        <f>COUNTIFS(通讯通路门店!$S:$S,$G846,通讯通路门店!$J:$J,"其他品牌专卖店")</f>
        <v>0</v>
      </c>
      <c r="AF846" s="99">
        <f>SUMIFS(通讯通路门店!$BI:$BI,通讯通路门店!$S:$S,$G846)</f>
        <v>0</v>
      </c>
      <c r="AG846" s="99">
        <f>SUMIFS(通讯通路门店!$BH:$BH,通讯通路门店!$S:$S,$G846)</f>
        <v>0</v>
      </c>
      <c r="AH846" s="99">
        <f t="shared" si="66"/>
        <v>0</v>
      </c>
      <c r="AI846" s="99">
        <f>SUMIFS(通讯通路门店!$BB:$BB,通讯通路门店!$S:$S,$G846)</f>
        <v>0</v>
      </c>
      <c r="AJ846" s="99">
        <f>SUMIFS(通讯通路门店!$BE:$BE,通讯通路门店!$S:$S,$G846)</f>
        <v>0</v>
      </c>
      <c r="AK846" s="99">
        <f>SUMIFS(通讯通路门店!$BG:$BG,通讯通路门店!$S:$S,$G846)</f>
        <v>0</v>
      </c>
      <c r="AL846" s="99">
        <f>SUMIFS(通讯通路门店!$BC:$BC,通讯通路门店!$S:$S,$G846)</f>
        <v>0</v>
      </c>
      <c r="AM846" s="99">
        <f>SUMIFS(通讯通路门店!$BD:$BD,通讯通路门店!$S:$S,$G846)</f>
        <v>0</v>
      </c>
      <c r="AN846" s="99">
        <f>SUMIFS(通讯通路门店!$BF:$BF,通讯通路门店!$S:$S,$G846)</f>
        <v>0</v>
      </c>
      <c r="AO846" s="99">
        <f t="shared" si="67"/>
        <v>0</v>
      </c>
      <c r="AP846" s="99">
        <f>SUMIFS(通讯通路门店!$K:$K,通讯通路门店!$S:$S,$G846)</f>
        <v>0</v>
      </c>
      <c r="AQ846" s="83"/>
      <c r="AR846" s="99">
        <f>SUMIFS(通讯通路门店!$T:$T,通讯通路门店!$S:$S,$G846)</f>
        <v>0</v>
      </c>
      <c r="AS846" s="99">
        <f>SUMIFS(通讯通路门店!$U:$U,通讯通路门店!$S:$S,$G846)</f>
        <v>0</v>
      </c>
      <c r="AT846" s="99">
        <f>SUMIFS(通讯通路门店!$V:$V,通讯通路门店!$S:$S,$G846)</f>
        <v>0</v>
      </c>
      <c r="AU846" s="99">
        <f>SUMIFS(通讯通路门店!$W:$W,通讯通路门店!$S:$S,$G846)</f>
        <v>0</v>
      </c>
      <c r="AV846" s="99">
        <f>SUMIFS(通讯通路门店!$Z:$Z,通讯通路门店!$S:$S,$G846)</f>
        <v>0</v>
      </c>
      <c r="AW846" s="99">
        <f>SUMIFS(通讯通路门店!$AB:$AB,通讯通路门店!$S:$S,$G846)</f>
        <v>0</v>
      </c>
      <c r="AX846" s="99">
        <f>SUMIFS(通讯通路门店!$X:$X,通讯通路门店!$S:$S,$G846)</f>
        <v>0</v>
      </c>
      <c r="AY846" s="99">
        <f>SUMIFS(通讯通路门店!$Y:$Y,通讯通路门店!$S:$S,$G846)</f>
        <v>0</v>
      </c>
      <c r="AZ846" s="99">
        <f>SUMIFS(通讯通路门店!$AA:$AA,通讯通路门店!$S:$S,$G846)</f>
        <v>0</v>
      </c>
      <c r="BA846" s="99">
        <f t="shared" si="68"/>
        <v>0</v>
      </c>
      <c r="BB846" s="99">
        <f t="shared" si="69"/>
        <v>0</v>
      </c>
      <c r="BC846" s="99">
        <f>SUMIFS(通讯通路门店!$W:$W,通讯通路门店!$S:$S,$G846,通讯通路门店!$J:$J,"荣耀体验店")+SUMIFS(通讯通路门店!$W:$W,通讯通路门店!$S:$S,$G846,通讯通路门店!$J:$J,"荣耀授权专卖店")</f>
        <v>0</v>
      </c>
      <c r="BD846" s="99">
        <f>SUMIFS(通讯通路门店!$Z:$Z,通讯通路门店!$S:$S,$G846,通讯通路门店!$J:$J,"VIVO体验店")</f>
        <v>0</v>
      </c>
      <c r="BE846" s="99">
        <f>SUMIFS(通讯通路门店!$AB:$AB,通讯通路门店!$S:$S,$G846,通讯通路门店!$J:$J,"OPPO体验店")</f>
        <v>0</v>
      </c>
      <c r="BF846" s="99">
        <f>SUMIFS(通讯通路门店!$X:$X,通讯通路门店!$S:$S,$G846,通讯通路门店!$J:$J,"华为授权体验店")+SUMIFS(通讯通路门店!$AA:$AA,通讯通路门店!$S:$S,$G846,通讯通路门店!$J:$J,"华为堡垒店")</f>
        <v>0</v>
      </c>
      <c r="BG846" s="99">
        <f>SUMIFS(通讯通路门店!$Y:$Y,通讯通路门店!$S:$S,$G846,通讯通路门店!$J:$J,"小米体验店")</f>
        <v>0</v>
      </c>
      <c r="BH846" s="99">
        <f>SUMIFS(通讯通路门店!$AA:$AA,通讯通路门店!$S:$S,$G846,通讯通路门店!$J:$J,"苹果体验店")</f>
        <v>0</v>
      </c>
      <c r="BI846" s="99">
        <f>SUMIFS(通讯通路门店!$K:$K,通讯通路门店!$S:$S,$G846,通讯通路门店!$J:$J,"其他品牌专卖店")</f>
        <v>0</v>
      </c>
      <c r="BJ846" s="99">
        <f>SUMIFS(通讯通路门店!$AC:$AC,通讯通路门店!$S:$S,$G846)</f>
        <v>0</v>
      </c>
      <c r="BK846" s="99">
        <f>SUMIFS(通讯通路门店!$AD:$AD,通讯通路门店!$S:$S,$G846)</f>
        <v>0</v>
      </c>
      <c r="BL846" s="99">
        <f>SUMIFS(通讯通路门店!$AE:$AE,通讯通路门店!$S:$S,$G846)</f>
        <v>0</v>
      </c>
      <c r="BM846" s="99">
        <f>SUMIFS(通讯通路门店!$AF:$AF,通讯通路门店!$S:$S,$G846)</f>
        <v>0</v>
      </c>
      <c r="BN846" s="99">
        <f>SUMIFS(通讯通路门店!$AG:$AG,通讯通路门店!$S:$S,$G846)</f>
        <v>0</v>
      </c>
      <c r="BO846" s="99">
        <f>SUMIFS(通讯通路门店!$AH:$AH,通讯通路门店!$S:$S,$G846)</f>
        <v>0</v>
      </c>
      <c r="BP846" s="99">
        <f>SUMIFS(通讯通路门店!$AI:$AI,通讯通路门店!$S:$S,$G846)</f>
        <v>0</v>
      </c>
      <c r="BQ846" s="83"/>
    </row>
    <row r="847" spans="1:69">
      <c r="A847" s="99" t="str">
        <f>IFERROR(_xlfn.XLOOKUP($G847,通讯通路门店!$S$4:$S$993933,通讯通路门店!$A$4:$A$993933,0,0),"")</f>
        <v/>
      </c>
      <c r="B847" s="99" t="str">
        <f>IFERROR(_xlfn.XLOOKUP($G847,通讯通路门店!$S$4:$S$993933,通讯通路门店!$B$4:$B$993933,0,0),"")</f>
        <v/>
      </c>
      <c r="C847" s="99" t="str">
        <f>IFERROR(_xlfn.XLOOKUP($G847,通讯通路门店!$S$4:$S$993933,通讯通路门店!$C$4:$C$993933,0,0),"")</f>
        <v/>
      </c>
      <c r="D847" s="99" t="str">
        <f>IFERROR(_xlfn.XLOOKUP($G847,通讯通路门店!$S$4:$S$993933,通讯通路门店!$D$4:$D$993933,0,0),"")</f>
        <v/>
      </c>
      <c r="E847" s="83"/>
      <c r="F847" s="83"/>
      <c r="G847" s="101" t="e">
        <v>#N/A</v>
      </c>
      <c r="H847" s="102" t="str">
        <f>IFERROR(_xlfn.XLOOKUP($G847,通讯通路门店!$S$4:$S$993933,通讯通路门店!$R$4:$R$993933,0,0),"")</f>
        <v/>
      </c>
      <c r="I847" s="83"/>
      <c r="J847" s="83"/>
      <c r="K847" s="83"/>
      <c r="L847" s="83"/>
      <c r="M847" s="83"/>
      <c r="N847" s="83"/>
      <c r="O847" s="83"/>
      <c r="P847" s="83"/>
      <c r="Q847" s="83"/>
      <c r="R847" s="83"/>
      <c r="S847" s="83"/>
      <c r="T847" s="83"/>
      <c r="U847" s="99">
        <f>COUNTIF(通讯通路门店!$S:$S,$G847)</f>
        <v>0</v>
      </c>
      <c r="V847" s="99">
        <f>COUNTIFS(通讯通路门店!$S:$S,$G847,通讯通路门店!$J:$J,"综合卖场")</f>
        <v>0</v>
      </c>
      <c r="W847" s="99">
        <f>SUMIFS(通讯通路门店!$AJ:$AJ,通讯通路门店!$S:$S,通讯客户沙盘!$G847)</f>
        <v>0</v>
      </c>
      <c r="X847" s="99">
        <f t="shared" si="65"/>
        <v>0</v>
      </c>
      <c r="Y847" s="99">
        <f>COUNTIFS(通讯通路门店!$S:$S,$G847,通讯通路门店!$J:$J,"荣耀体验店")+COUNTIFS(通讯通路门店!$S:$S,$G847,通讯通路门店!$J:$J,"荣耀授权专卖店")</f>
        <v>0</v>
      </c>
      <c r="Z847" s="99">
        <f>COUNTIFS(通讯通路门店!$S:$S,$G847,通讯通路门店!$J:$J,"VIVO体验店")</f>
        <v>0</v>
      </c>
      <c r="AA847" s="99">
        <f>COUNTIFS(通讯通路门店!$S:$S,$G847,通讯通路门店!$J:$J,"OPPO体验店")</f>
        <v>0</v>
      </c>
      <c r="AB847" s="99">
        <f>COUNTIFS(通讯通路门店!$S:$S,$G847,通讯通路门店!$J:$J,"华为授权体验店")+COUNTIFS(通讯通路门店!$S:$S,$G847,通讯通路门店!$J:$J,"华为堡垒店")</f>
        <v>0</v>
      </c>
      <c r="AC847" s="99">
        <f>COUNTIFS(通讯通路门店!$S:$S,$G847,通讯通路门店!$J:$J,"小米体验店")</f>
        <v>0</v>
      </c>
      <c r="AD847" s="99">
        <f>COUNTIFS(通讯通路门店!$S:$S,$G847,通讯通路门店!$J:$J,"苹果体验店")</f>
        <v>0</v>
      </c>
      <c r="AE847" s="99">
        <f>COUNTIFS(通讯通路门店!$S:$S,$G847,通讯通路门店!$J:$J,"其他品牌专卖店")</f>
        <v>0</v>
      </c>
      <c r="AF847" s="99">
        <f>SUMIFS(通讯通路门店!$BI:$BI,通讯通路门店!$S:$S,$G847)</f>
        <v>0</v>
      </c>
      <c r="AG847" s="99">
        <f>SUMIFS(通讯通路门店!$BH:$BH,通讯通路门店!$S:$S,$G847)</f>
        <v>0</v>
      </c>
      <c r="AH847" s="99">
        <f t="shared" si="66"/>
        <v>0</v>
      </c>
      <c r="AI847" s="99">
        <f>SUMIFS(通讯通路门店!$BB:$BB,通讯通路门店!$S:$S,$G847)</f>
        <v>0</v>
      </c>
      <c r="AJ847" s="99">
        <f>SUMIFS(通讯通路门店!$BE:$BE,通讯通路门店!$S:$S,$G847)</f>
        <v>0</v>
      </c>
      <c r="AK847" s="99">
        <f>SUMIFS(通讯通路门店!$BG:$BG,通讯通路门店!$S:$S,$G847)</f>
        <v>0</v>
      </c>
      <c r="AL847" s="99">
        <f>SUMIFS(通讯通路门店!$BC:$BC,通讯通路门店!$S:$S,$G847)</f>
        <v>0</v>
      </c>
      <c r="AM847" s="99">
        <f>SUMIFS(通讯通路门店!$BD:$BD,通讯通路门店!$S:$S,$G847)</f>
        <v>0</v>
      </c>
      <c r="AN847" s="99">
        <f>SUMIFS(通讯通路门店!$BF:$BF,通讯通路门店!$S:$S,$G847)</f>
        <v>0</v>
      </c>
      <c r="AO847" s="99">
        <f t="shared" si="67"/>
        <v>0</v>
      </c>
      <c r="AP847" s="99">
        <f>SUMIFS(通讯通路门店!$K:$K,通讯通路门店!$S:$S,$G847)</f>
        <v>0</v>
      </c>
      <c r="AQ847" s="83"/>
      <c r="AR847" s="99">
        <f>SUMIFS(通讯通路门店!$T:$T,通讯通路门店!$S:$S,$G847)</f>
        <v>0</v>
      </c>
      <c r="AS847" s="99">
        <f>SUMIFS(通讯通路门店!$U:$U,通讯通路门店!$S:$S,$G847)</f>
        <v>0</v>
      </c>
      <c r="AT847" s="99">
        <f>SUMIFS(通讯通路门店!$V:$V,通讯通路门店!$S:$S,$G847)</f>
        <v>0</v>
      </c>
      <c r="AU847" s="99">
        <f>SUMIFS(通讯通路门店!$W:$W,通讯通路门店!$S:$S,$G847)</f>
        <v>0</v>
      </c>
      <c r="AV847" s="99">
        <f>SUMIFS(通讯通路门店!$Z:$Z,通讯通路门店!$S:$S,$G847)</f>
        <v>0</v>
      </c>
      <c r="AW847" s="99">
        <f>SUMIFS(通讯通路门店!$AB:$AB,通讯通路门店!$S:$S,$G847)</f>
        <v>0</v>
      </c>
      <c r="AX847" s="99">
        <f>SUMIFS(通讯通路门店!$X:$X,通讯通路门店!$S:$S,$G847)</f>
        <v>0</v>
      </c>
      <c r="AY847" s="99">
        <f>SUMIFS(通讯通路门店!$Y:$Y,通讯通路门店!$S:$S,$G847)</f>
        <v>0</v>
      </c>
      <c r="AZ847" s="99">
        <f>SUMIFS(通讯通路门店!$AA:$AA,通讯通路门店!$S:$S,$G847)</f>
        <v>0</v>
      </c>
      <c r="BA847" s="99">
        <f t="shared" si="68"/>
        <v>0</v>
      </c>
      <c r="BB847" s="99">
        <f t="shared" si="69"/>
        <v>0</v>
      </c>
      <c r="BC847" s="99">
        <f>SUMIFS(通讯通路门店!$W:$W,通讯通路门店!$S:$S,$G847,通讯通路门店!$J:$J,"荣耀体验店")+SUMIFS(通讯通路门店!$W:$W,通讯通路门店!$S:$S,$G847,通讯通路门店!$J:$J,"荣耀授权专卖店")</f>
        <v>0</v>
      </c>
      <c r="BD847" s="99">
        <f>SUMIFS(通讯通路门店!$Z:$Z,通讯通路门店!$S:$S,$G847,通讯通路门店!$J:$J,"VIVO体验店")</f>
        <v>0</v>
      </c>
      <c r="BE847" s="99">
        <f>SUMIFS(通讯通路门店!$AB:$AB,通讯通路门店!$S:$S,$G847,通讯通路门店!$J:$J,"OPPO体验店")</f>
        <v>0</v>
      </c>
      <c r="BF847" s="99">
        <f>SUMIFS(通讯通路门店!$X:$X,通讯通路门店!$S:$S,$G847,通讯通路门店!$J:$J,"华为授权体验店")+SUMIFS(通讯通路门店!$AA:$AA,通讯通路门店!$S:$S,$G847,通讯通路门店!$J:$J,"华为堡垒店")</f>
        <v>0</v>
      </c>
      <c r="BG847" s="99">
        <f>SUMIFS(通讯通路门店!$Y:$Y,通讯通路门店!$S:$S,$G847,通讯通路门店!$J:$J,"小米体验店")</f>
        <v>0</v>
      </c>
      <c r="BH847" s="99">
        <f>SUMIFS(通讯通路门店!$AA:$AA,通讯通路门店!$S:$S,$G847,通讯通路门店!$J:$J,"苹果体验店")</f>
        <v>0</v>
      </c>
      <c r="BI847" s="99">
        <f>SUMIFS(通讯通路门店!$K:$K,通讯通路门店!$S:$S,$G847,通讯通路门店!$J:$J,"其他品牌专卖店")</f>
        <v>0</v>
      </c>
      <c r="BJ847" s="99">
        <f>SUMIFS(通讯通路门店!$AC:$AC,通讯通路门店!$S:$S,$G847)</f>
        <v>0</v>
      </c>
      <c r="BK847" s="99">
        <f>SUMIFS(通讯通路门店!$AD:$AD,通讯通路门店!$S:$S,$G847)</f>
        <v>0</v>
      </c>
      <c r="BL847" s="99">
        <f>SUMIFS(通讯通路门店!$AE:$AE,通讯通路门店!$S:$S,$G847)</f>
        <v>0</v>
      </c>
      <c r="BM847" s="99">
        <f>SUMIFS(通讯通路门店!$AF:$AF,通讯通路门店!$S:$S,$G847)</f>
        <v>0</v>
      </c>
      <c r="BN847" s="99">
        <f>SUMIFS(通讯通路门店!$AG:$AG,通讯通路门店!$S:$S,$G847)</f>
        <v>0</v>
      </c>
      <c r="BO847" s="99">
        <f>SUMIFS(通讯通路门店!$AH:$AH,通讯通路门店!$S:$S,$G847)</f>
        <v>0</v>
      </c>
      <c r="BP847" s="99">
        <f>SUMIFS(通讯通路门店!$AI:$AI,通讯通路门店!$S:$S,$G847)</f>
        <v>0</v>
      </c>
      <c r="BQ847" s="83"/>
    </row>
    <row r="848" spans="1:69">
      <c r="A848" s="99" t="str">
        <f>IFERROR(_xlfn.XLOOKUP($G848,通讯通路门店!$S$4:$S$993933,通讯通路门店!$A$4:$A$993933,0,0),"")</f>
        <v/>
      </c>
      <c r="B848" s="99" t="str">
        <f>IFERROR(_xlfn.XLOOKUP($G848,通讯通路门店!$S$4:$S$993933,通讯通路门店!$B$4:$B$993933,0,0),"")</f>
        <v/>
      </c>
      <c r="C848" s="99" t="str">
        <f>IFERROR(_xlfn.XLOOKUP($G848,通讯通路门店!$S$4:$S$993933,通讯通路门店!$C$4:$C$993933,0,0),"")</f>
        <v/>
      </c>
      <c r="D848" s="99" t="str">
        <f>IFERROR(_xlfn.XLOOKUP($G848,通讯通路门店!$S$4:$S$993933,通讯通路门店!$D$4:$D$993933,0,0),"")</f>
        <v/>
      </c>
      <c r="E848" s="83"/>
      <c r="F848" s="83"/>
      <c r="G848" s="101" t="e">
        <v>#N/A</v>
      </c>
      <c r="H848" s="102" t="str">
        <f>IFERROR(_xlfn.XLOOKUP($G848,通讯通路门店!$S$4:$S$993933,通讯通路门店!$R$4:$R$993933,0,0),"")</f>
        <v/>
      </c>
      <c r="I848" s="83"/>
      <c r="J848" s="83"/>
      <c r="K848" s="83"/>
      <c r="L848" s="83"/>
      <c r="M848" s="83"/>
      <c r="N848" s="83"/>
      <c r="O848" s="83"/>
      <c r="P848" s="83"/>
      <c r="Q848" s="83"/>
      <c r="R848" s="83"/>
      <c r="S848" s="83"/>
      <c r="T848" s="83"/>
      <c r="U848" s="99">
        <f>COUNTIF(通讯通路门店!$S:$S,$G848)</f>
        <v>0</v>
      </c>
      <c r="V848" s="99">
        <f>COUNTIFS(通讯通路门店!$S:$S,$G848,通讯通路门店!$J:$J,"综合卖场")</f>
        <v>0</v>
      </c>
      <c r="W848" s="99">
        <f>SUMIFS(通讯通路门店!$AJ:$AJ,通讯通路门店!$S:$S,通讯客户沙盘!$G848)</f>
        <v>0</v>
      </c>
      <c r="X848" s="99">
        <f t="shared" si="65"/>
        <v>0</v>
      </c>
      <c r="Y848" s="99">
        <f>COUNTIFS(通讯通路门店!$S:$S,$G848,通讯通路门店!$J:$J,"荣耀体验店")+COUNTIFS(通讯通路门店!$S:$S,$G848,通讯通路门店!$J:$J,"荣耀授权专卖店")</f>
        <v>0</v>
      </c>
      <c r="Z848" s="99">
        <f>COUNTIFS(通讯通路门店!$S:$S,$G848,通讯通路门店!$J:$J,"VIVO体验店")</f>
        <v>0</v>
      </c>
      <c r="AA848" s="99">
        <f>COUNTIFS(通讯通路门店!$S:$S,$G848,通讯通路门店!$J:$J,"OPPO体验店")</f>
        <v>0</v>
      </c>
      <c r="AB848" s="99">
        <f>COUNTIFS(通讯通路门店!$S:$S,$G848,通讯通路门店!$J:$J,"华为授权体验店")+COUNTIFS(通讯通路门店!$S:$S,$G848,通讯通路门店!$J:$J,"华为堡垒店")</f>
        <v>0</v>
      </c>
      <c r="AC848" s="99">
        <f>COUNTIFS(通讯通路门店!$S:$S,$G848,通讯通路门店!$J:$J,"小米体验店")</f>
        <v>0</v>
      </c>
      <c r="AD848" s="99">
        <f>COUNTIFS(通讯通路门店!$S:$S,$G848,通讯通路门店!$J:$J,"苹果体验店")</f>
        <v>0</v>
      </c>
      <c r="AE848" s="99">
        <f>COUNTIFS(通讯通路门店!$S:$S,$G848,通讯通路门店!$J:$J,"其他品牌专卖店")</f>
        <v>0</v>
      </c>
      <c r="AF848" s="99">
        <f>SUMIFS(通讯通路门店!$BI:$BI,通讯通路门店!$S:$S,$G848)</f>
        <v>0</v>
      </c>
      <c r="AG848" s="99">
        <f>SUMIFS(通讯通路门店!$BH:$BH,通讯通路门店!$S:$S,$G848)</f>
        <v>0</v>
      </c>
      <c r="AH848" s="99">
        <f t="shared" si="66"/>
        <v>0</v>
      </c>
      <c r="AI848" s="99">
        <f>SUMIFS(通讯通路门店!$BB:$BB,通讯通路门店!$S:$S,$G848)</f>
        <v>0</v>
      </c>
      <c r="AJ848" s="99">
        <f>SUMIFS(通讯通路门店!$BE:$BE,通讯通路门店!$S:$S,$G848)</f>
        <v>0</v>
      </c>
      <c r="AK848" s="99">
        <f>SUMIFS(通讯通路门店!$BG:$BG,通讯通路门店!$S:$S,$G848)</f>
        <v>0</v>
      </c>
      <c r="AL848" s="99">
        <f>SUMIFS(通讯通路门店!$BC:$BC,通讯通路门店!$S:$S,$G848)</f>
        <v>0</v>
      </c>
      <c r="AM848" s="99">
        <f>SUMIFS(通讯通路门店!$BD:$BD,通讯通路门店!$S:$S,$G848)</f>
        <v>0</v>
      </c>
      <c r="AN848" s="99">
        <f>SUMIFS(通讯通路门店!$BF:$BF,通讯通路门店!$S:$S,$G848)</f>
        <v>0</v>
      </c>
      <c r="AO848" s="99">
        <f t="shared" si="67"/>
        <v>0</v>
      </c>
      <c r="AP848" s="99">
        <f>SUMIFS(通讯通路门店!$K:$K,通讯通路门店!$S:$S,$G848)</f>
        <v>0</v>
      </c>
      <c r="AQ848" s="83"/>
      <c r="AR848" s="99">
        <f>SUMIFS(通讯通路门店!$T:$T,通讯通路门店!$S:$S,$G848)</f>
        <v>0</v>
      </c>
      <c r="AS848" s="99">
        <f>SUMIFS(通讯通路门店!$U:$U,通讯通路门店!$S:$S,$G848)</f>
        <v>0</v>
      </c>
      <c r="AT848" s="99">
        <f>SUMIFS(通讯通路门店!$V:$V,通讯通路门店!$S:$S,$G848)</f>
        <v>0</v>
      </c>
      <c r="AU848" s="99">
        <f>SUMIFS(通讯通路门店!$W:$W,通讯通路门店!$S:$S,$G848)</f>
        <v>0</v>
      </c>
      <c r="AV848" s="99">
        <f>SUMIFS(通讯通路门店!$Z:$Z,通讯通路门店!$S:$S,$G848)</f>
        <v>0</v>
      </c>
      <c r="AW848" s="99">
        <f>SUMIFS(通讯通路门店!$AB:$AB,通讯通路门店!$S:$S,$G848)</f>
        <v>0</v>
      </c>
      <c r="AX848" s="99">
        <f>SUMIFS(通讯通路门店!$X:$X,通讯通路门店!$S:$S,$G848)</f>
        <v>0</v>
      </c>
      <c r="AY848" s="99">
        <f>SUMIFS(通讯通路门店!$Y:$Y,通讯通路门店!$S:$S,$G848)</f>
        <v>0</v>
      </c>
      <c r="AZ848" s="99">
        <f>SUMIFS(通讯通路门店!$AA:$AA,通讯通路门店!$S:$S,$G848)</f>
        <v>0</v>
      </c>
      <c r="BA848" s="99">
        <f t="shared" si="68"/>
        <v>0</v>
      </c>
      <c r="BB848" s="99">
        <f t="shared" si="69"/>
        <v>0</v>
      </c>
      <c r="BC848" s="99">
        <f>SUMIFS(通讯通路门店!$W:$W,通讯通路门店!$S:$S,$G848,通讯通路门店!$J:$J,"荣耀体验店")+SUMIFS(通讯通路门店!$W:$W,通讯通路门店!$S:$S,$G848,通讯通路门店!$J:$J,"荣耀授权专卖店")</f>
        <v>0</v>
      </c>
      <c r="BD848" s="99">
        <f>SUMIFS(通讯通路门店!$Z:$Z,通讯通路门店!$S:$S,$G848,通讯通路门店!$J:$J,"VIVO体验店")</f>
        <v>0</v>
      </c>
      <c r="BE848" s="99">
        <f>SUMIFS(通讯通路门店!$AB:$AB,通讯通路门店!$S:$S,$G848,通讯通路门店!$J:$J,"OPPO体验店")</f>
        <v>0</v>
      </c>
      <c r="BF848" s="99">
        <f>SUMIFS(通讯通路门店!$X:$X,通讯通路门店!$S:$S,$G848,通讯通路门店!$J:$J,"华为授权体验店")+SUMIFS(通讯通路门店!$AA:$AA,通讯通路门店!$S:$S,$G848,通讯通路门店!$J:$J,"华为堡垒店")</f>
        <v>0</v>
      </c>
      <c r="BG848" s="99">
        <f>SUMIFS(通讯通路门店!$Y:$Y,通讯通路门店!$S:$S,$G848,通讯通路门店!$J:$J,"小米体验店")</f>
        <v>0</v>
      </c>
      <c r="BH848" s="99">
        <f>SUMIFS(通讯通路门店!$AA:$AA,通讯通路门店!$S:$S,$G848,通讯通路门店!$J:$J,"苹果体验店")</f>
        <v>0</v>
      </c>
      <c r="BI848" s="99">
        <f>SUMIFS(通讯通路门店!$K:$K,通讯通路门店!$S:$S,$G848,通讯通路门店!$J:$J,"其他品牌专卖店")</f>
        <v>0</v>
      </c>
      <c r="BJ848" s="99">
        <f>SUMIFS(通讯通路门店!$AC:$AC,通讯通路门店!$S:$S,$G848)</f>
        <v>0</v>
      </c>
      <c r="BK848" s="99">
        <f>SUMIFS(通讯通路门店!$AD:$AD,通讯通路门店!$S:$S,$G848)</f>
        <v>0</v>
      </c>
      <c r="BL848" s="99">
        <f>SUMIFS(通讯通路门店!$AE:$AE,通讯通路门店!$S:$S,$G848)</f>
        <v>0</v>
      </c>
      <c r="BM848" s="99">
        <f>SUMIFS(通讯通路门店!$AF:$AF,通讯通路门店!$S:$S,$G848)</f>
        <v>0</v>
      </c>
      <c r="BN848" s="99">
        <f>SUMIFS(通讯通路门店!$AG:$AG,通讯通路门店!$S:$S,$G848)</f>
        <v>0</v>
      </c>
      <c r="BO848" s="99">
        <f>SUMIFS(通讯通路门店!$AH:$AH,通讯通路门店!$S:$S,$G848)</f>
        <v>0</v>
      </c>
      <c r="BP848" s="99">
        <f>SUMIFS(通讯通路门店!$AI:$AI,通讯通路门店!$S:$S,$G848)</f>
        <v>0</v>
      </c>
      <c r="BQ848" s="83"/>
    </row>
    <row r="849" spans="1:69">
      <c r="A849" s="99" t="str">
        <f>IFERROR(_xlfn.XLOOKUP($G849,通讯通路门店!$S$4:$S$993933,通讯通路门店!$A$4:$A$993933,0,0),"")</f>
        <v/>
      </c>
      <c r="B849" s="99" t="str">
        <f>IFERROR(_xlfn.XLOOKUP($G849,通讯通路门店!$S$4:$S$993933,通讯通路门店!$B$4:$B$993933,0,0),"")</f>
        <v/>
      </c>
      <c r="C849" s="99" t="str">
        <f>IFERROR(_xlfn.XLOOKUP($G849,通讯通路门店!$S$4:$S$993933,通讯通路门店!$C$4:$C$993933,0,0),"")</f>
        <v/>
      </c>
      <c r="D849" s="99" t="str">
        <f>IFERROR(_xlfn.XLOOKUP($G849,通讯通路门店!$S$4:$S$993933,通讯通路门店!$D$4:$D$993933,0,0),"")</f>
        <v/>
      </c>
      <c r="E849" s="83"/>
      <c r="F849" s="83"/>
      <c r="G849" s="101" t="e">
        <v>#N/A</v>
      </c>
      <c r="H849" s="102" t="str">
        <f>IFERROR(_xlfn.XLOOKUP($G849,通讯通路门店!$S$4:$S$993933,通讯通路门店!$R$4:$R$993933,0,0),"")</f>
        <v/>
      </c>
      <c r="I849" s="83"/>
      <c r="J849" s="83"/>
      <c r="K849" s="83"/>
      <c r="L849" s="83"/>
      <c r="M849" s="83"/>
      <c r="N849" s="83"/>
      <c r="O849" s="83"/>
      <c r="P849" s="83"/>
      <c r="Q849" s="83"/>
      <c r="R849" s="83"/>
      <c r="S849" s="83"/>
      <c r="T849" s="83"/>
      <c r="U849" s="99">
        <f>COUNTIF(通讯通路门店!$S:$S,$G849)</f>
        <v>0</v>
      </c>
      <c r="V849" s="99">
        <f>COUNTIFS(通讯通路门店!$S:$S,$G849,通讯通路门店!$J:$J,"综合卖场")</f>
        <v>0</v>
      </c>
      <c r="W849" s="99">
        <f>SUMIFS(通讯通路门店!$AJ:$AJ,通讯通路门店!$S:$S,通讯客户沙盘!$G849)</f>
        <v>0</v>
      </c>
      <c r="X849" s="99">
        <f t="shared" si="65"/>
        <v>0</v>
      </c>
      <c r="Y849" s="99">
        <f>COUNTIFS(通讯通路门店!$S:$S,$G849,通讯通路门店!$J:$J,"荣耀体验店")+COUNTIFS(通讯通路门店!$S:$S,$G849,通讯通路门店!$J:$J,"荣耀授权专卖店")</f>
        <v>0</v>
      </c>
      <c r="Z849" s="99">
        <f>COUNTIFS(通讯通路门店!$S:$S,$G849,通讯通路门店!$J:$J,"VIVO体验店")</f>
        <v>0</v>
      </c>
      <c r="AA849" s="99">
        <f>COUNTIFS(通讯通路门店!$S:$S,$G849,通讯通路门店!$J:$J,"OPPO体验店")</f>
        <v>0</v>
      </c>
      <c r="AB849" s="99">
        <f>COUNTIFS(通讯通路门店!$S:$S,$G849,通讯通路门店!$J:$J,"华为授权体验店")+COUNTIFS(通讯通路门店!$S:$S,$G849,通讯通路门店!$J:$J,"华为堡垒店")</f>
        <v>0</v>
      </c>
      <c r="AC849" s="99">
        <f>COUNTIFS(通讯通路门店!$S:$S,$G849,通讯通路门店!$J:$J,"小米体验店")</f>
        <v>0</v>
      </c>
      <c r="AD849" s="99">
        <f>COUNTIFS(通讯通路门店!$S:$S,$G849,通讯通路门店!$J:$J,"苹果体验店")</f>
        <v>0</v>
      </c>
      <c r="AE849" s="99">
        <f>COUNTIFS(通讯通路门店!$S:$S,$G849,通讯通路门店!$J:$J,"其他品牌专卖店")</f>
        <v>0</v>
      </c>
      <c r="AF849" s="99">
        <f>SUMIFS(通讯通路门店!$BI:$BI,通讯通路门店!$S:$S,$G849)</f>
        <v>0</v>
      </c>
      <c r="AG849" s="99">
        <f>SUMIFS(通讯通路门店!$BH:$BH,通讯通路门店!$S:$S,$G849)</f>
        <v>0</v>
      </c>
      <c r="AH849" s="99">
        <f t="shared" si="66"/>
        <v>0</v>
      </c>
      <c r="AI849" s="99">
        <f>SUMIFS(通讯通路门店!$BB:$BB,通讯通路门店!$S:$S,$G849)</f>
        <v>0</v>
      </c>
      <c r="AJ849" s="99">
        <f>SUMIFS(通讯通路门店!$BE:$BE,通讯通路门店!$S:$S,$G849)</f>
        <v>0</v>
      </c>
      <c r="AK849" s="99">
        <f>SUMIFS(通讯通路门店!$BG:$BG,通讯通路门店!$S:$S,$G849)</f>
        <v>0</v>
      </c>
      <c r="AL849" s="99">
        <f>SUMIFS(通讯通路门店!$BC:$BC,通讯通路门店!$S:$S,$G849)</f>
        <v>0</v>
      </c>
      <c r="AM849" s="99">
        <f>SUMIFS(通讯通路门店!$BD:$BD,通讯通路门店!$S:$S,$G849)</f>
        <v>0</v>
      </c>
      <c r="AN849" s="99">
        <f>SUMIFS(通讯通路门店!$BF:$BF,通讯通路门店!$S:$S,$G849)</f>
        <v>0</v>
      </c>
      <c r="AO849" s="99">
        <f t="shared" si="67"/>
        <v>0</v>
      </c>
      <c r="AP849" s="99">
        <f>SUMIFS(通讯通路门店!$K:$K,通讯通路门店!$S:$S,$G849)</f>
        <v>0</v>
      </c>
      <c r="AQ849" s="83"/>
      <c r="AR849" s="99">
        <f>SUMIFS(通讯通路门店!$T:$T,通讯通路门店!$S:$S,$G849)</f>
        <v>0</v>
      </c>
      <c r="AS849" s="99">
        <f>SUMIFS(通讯通路门店!$U:$U,通讯通路门店!$S:$S,$G849)</f>
        <v>0</v>
      </c>
      <c r="AT849" s="99">
        <f>SUMIFS(通讯通路门店!$V:$V,通讯通路门店!$S:$S,$G849)</f>
        <v>0</v>
      </c>
      <c r="AU849" s="99">
        <f>SUMIFS(通讯通路门店!$W:$W,通讯通路门店!$S:$S,$G849)</f>
        <v>0</v>
      </c>
      <c r="AV849" s="99">
        <f>SUMIFS(通讯通路门店!$Z:$Z,通讯通路门店!$S:$S,$G849)</f>
        <v>0</v>
      </c>
      <c r="AW849" s="99">
        <f>SUMIFS(通讯通路门店!$AB:$AB,通讯通路门店!$S:$S,$G849)</f>
        <v>0</v>
      </c>
      <c r="AX849" s="99">
        <f>SUMIFS(通讯通路门店!$X:$X,通讯通路门店!$S:$S,$G849)</f>
        <v>0</v>
      </c>
      <c r="AY849" s="99">
        <f>SUMIFS(通讯通路门店!$Y:$Y,通讯通路门店!$S:$S,$G849)</f>
        <v>0</v>
      </c>
      <c r="AZ849" s="99">
        <f>SUMIFS(通讯通路门店!$AA:$AA,通讯通路门店!$S:$S,$G849)</f>
        <v>0</v>
      </c>
      <c r="BA849" s="99">
        <f t="shared" si="68"/>
        <v>0</v>
      </c>
      <c r="BB849" s="99">
        <f t="shared" si="69"/>
        <v>0</v>
      </c>
      <c r="BC849" s="99">
        <f>SUMIFS(通讯通路门店!$W:$W,通讯通路门店!$S:$S,$G849,通讯通路门店!$J:$J,"荣耀体验店")+SUMIFS(通讯通路门店!$W:$W,通讯通路门店!$S:$S,$G849,通讯通路门店!$J:$J,"荣耀授权专卖店")</f>
        <v>0</v>
      </c>
      <c r="BD849" s="99">
        <f>SUMIFS(通讯通路门店!$Z:$Z,通讯通路门店!$S:$S,$G849,通讯通路门店!$J:$J,"VIVO体验店")</f>
        <v>0</v>
      </c>
      <c r="BE849" s="99">
        <f>SUMIFS(通讯通路门店!$AB:$AB,通讯通路门店!$S:$S,$G849,通讯通路门店!$J:$J,"OPPO体验店")</f>
        <v>0</v>
      </c>
      <c r="BF849" s="99">
        <f>SUMIFS(通讯通路门店!$X:$X,通讯通路门店!$S:$S,$G849,通讯通路门店!$J:$J,"华为授权体验店")+SUMIFS(通讯通路门店!$AA:$AA,通讯通路门店!$S:$S,$G849,通讯通路门店!$J:$J,"华为堡垒店")</f>
        <v>0</v>
      </c>
      <c r="BG849" s="99">
        <f>SUMIFS(通讯通路门店!$Y:$Y,通讯通路门店!$S:$S,$G849,通讯通路门店!$J:$J,"小米体验店")</f>
        <v>0</v>
      </c>
      <c r="BH849" s="99">
        <f>SUMIFS(通讯通路门店!$AA:$AA,通讯通路门店!$S:$S,$G849,通讯通路门店!$J:$J,"苹果体验店")</f>
        <v>0</v>
      </c>
      <c r="BI849" s="99">
        <f>SUMIFS(通讯通路门店!$K:$K,通讯通路门店!$S:$S,$G849,通讯通路门店!$J:$J,"其他品牌专卖店")</f>
        <v>0</v>
      </c>
      <c r="BJ849" s="99">
        <f>SUMIFS(通讯通路门店!$AC:$AC,通讯通路门店!$S:$S,$G849)</f>
        <v>0</v>
      </c>
      <c r="BK849" s="99">
        <f>SUMIFS(通讯通路门店!$AD:$AD,通讯通路门店!$S:$S,$G849)</f>
        <v>0</v>
      </c>
      <c r="BL849" s="99">
        <f>SUMIFS(通讯通路门店!$AE:$AE,通讯通路门店!$S:$S,$G849)</f>
        <v>0</v>
      </c>
      <c r="BM849" s="99">
        <f>SUMIFS(通讯通路门店!$AF:$AF,通讯通路门店!$S:$S,$G849)</f>
        <v>0</v>
      </c>
      <c r="BN849" s="99">
        <f>SUMIFS(通讯通路门店!$AG:$AG,通讯通路门店!$S:$S,$G849)</f>
        <v>0</v>
      </c>
      <c r="BO849" s="99">
        <f>SUMIFS(通讯通路门店!$AH:$AH,通讯通路门店!$S:$S,$G849)</f>
        <v>0</v>
      </c>
      <c r="BP849" s="99">
        <f>SUMIFS(通讯通路门店!$AI:$AI,通讯通路门店!$S:$S,$G849)</f>
        <v>0</v>
      </c>
      <c r="BQ849" s="83"/>
    </row>
    <row r="850" spans="1:69">
      <c r="A850" s="99" t="str">
        <f>IFERROR(_xlfn.XLOOKUP($G850,通讯通路门店!$S$4:$S$993933,通讯通路门店!$A$4:$A$993933,0,0),"")</f>
        <v/>
      </c>
      <c r="B850" s="99" t="str">
        <f>IFERROR(_xlfn.XLOOKUP($G850,通讯通路门店!$S$4:$S$993933,通讯通路门店!$B$4:$B$993933,0,0),"")</f>
        <v/>
      </c>
      <c r="C850" s="99" t="str">
        <f>IFERROR(_xlfn.XLOOKUP($G850,通讯通路门店!$S$4:$S$993933,通讯通路门店!$C$4:$C$993933,0,0),"")</f>
        <v/>
      </c>
      <c r="D850" s="99" t="str">
        <f>IFERROR(_xlfn.XLOOKUP($G850,通讯通路门店!$S$4:$S$993933,通讯通路门店!$D$4:$D$993933,0,0),"")</f>
        <v/>
      </c>
      <c r="E850" s="83"/>
      <c r="F850" s="83"/>
      <c r="G850" s="101" t="e">
        <v>#N/A</v>
      </c>
      <c r="H850" s="102" t="str">
        <f>IFERROR(_xlfn.XLOOKUP($G850,通讯通路门店!$S$4:$S$993933,通讯通路门店!$R$4:$R$993933,0,0),"")</f>
        <v/>
      </c>
      <c r="I850" s="83"/>
      <c r="J850" s="83"/>
      <c r="K850" s="83"/>
      <c r="L850" s="83"/>
      <c r="M850" s="83"/>
      <c r="N850" s="83"/>
      <c r="O850" s="83"/>
      <c r="P850" s="83"/>
      <c r="Q850" s="83"/>
      <c r="R850" s="83"/>
      <c r="S850" s="83"/>
      <c r="T850" s="83"/>
      <c r="U850" s="99">
        <f>COUNTIF(通讯通路门店!$S:$S,$G850)</f>
        <v>0</v>
      </c>
      <c r="V850" s="99">
        <f>COUNTIFS(通讯通路门店!$S:$S,$G850,通讯通路门店!$J:$J,"综合卖场")</f>
        <v>0</v>
      </c>
      <c r="W850" s="99">
        <f>SUMIFS(通讯通路门店!$AJ:$AJ,通讯通路门店!$S:$S,通讯客户沙盘!$G850)</f>
        <v>0</v>
      </c>
      <c r="X850" s="99">
        <f t="shared" si="65"/>
        <v>0</v>
      </c>
      <c r="Y850" s="99">
        <f>COUNTIFS(通讯通路门店!$S:$S,$G850,通讯通路门店!$J:$J,"荣耀体验店")+COUNTIFS(通讯通路门店!$S:$S,$G850,通讯通路门店!$J:$J,"荣耀授权专卖店")</f>
        <v>0</v>
      </c>
      <c r="Z850" s="99">
        <f>COUNTIFS(通讯通路门店!$S:$S,$G850,通讯通路门店!$J:$J,"VIVO体验店")</f>
        <v>0</v>
      </c>
      <c r="AA850" s="99">
        <f>COUNTIFS(通讯通路门店!$S:$S,$G850,通讯通路门店!$J:$J,"OPPO体验店")</f>
        <v>0</v>
      </c>
      <c r="AB850" s="99">
        <f>COUNTIFS(通讯通路门店!$S:$S,$G850,通讯通路门店!$J:$J,"华为授权体验店")+COUNTIFS(通讯通路门店!$S:$S,$G850,通讯通路门店!$J:$J,"华为堡垒店")</f>
        <v>0</v>
      </c>
      <c r="AC850" s="99">
        <f>COUNTIFS(通讯通路门店!$S:$S,$G850,通讯通路门店!$J:$J,"小米体验店")</f>
        <v>0</v>
      </c>
      <c r="AD850" s="99">
        <f>COUNTIFS(通讯通路门店!$S:$S,$G850,通讯通路门店!$J:$J,"苹果体验店")</f>
        <v>0</v>
      </c>
      <c r="AE850" s="99">
        <f>COUNTIFS(通讯通路门店!$S:$S,$G850,通讯通路门店!$J:$J,"其他品牌专卖店")</f>
        <v>0</v>
      </c>
      <c r="AF850" s="99">
        <f>SUMIFS(通讯通路门店!$BI:$BI,通讯通路门店!$S:$S,$G850)</f>
        <v>0</v>
      </c>
      <c r="AG850" s="99">
        <f>SUMIFS(通讯通路门店!$BH:$BH,通讯通路门店!$S:$S,$G850)</f>
        <v>0</v>
      </c>
      <c r="AH850" s="99">
        <f t="shared" si="66"/>
        <v>0</v>
      </c>
      <c r="AI850" s="99">
        <f>SUMIFS(通讯通路门店!$BB:$BB,通讯通路门店!$S:$S,$G850)</f>
        <v>0</v>
      </c>
      <c r="AJ850" s="99">
        <f>SUMIFS(通讯通路门店!$BE:$BE,通讯通路门店!$S:$S,$G850)</f>
        <v>0</v>
      </c>
      <c r="AK850" s="99">
        <f>SUMIFS(通讯通路门店!$BG:$BG,通讯通路门店!$S:$S,$G850)</f>
        <v>0</v>
      </c>
      <c r="AL850" s="99">
        <f>SUMIFS(通讯通路门店!$BC:$BC,通讯通路门店!$S:$S,$G850)</f>
        <v>0</v>
      </c>
      <c r="AM850" s="99">
        <f>SUMIFS(通讯通路门店!$BD:$BD,通讯通路门店!$S:$S,$G850)</f>
        <v>0</v>
      </c>
      <c r="AN850" s="99">
        <f>SUMIFS(通讯通路门店!$BF:$BF,通讯通路门店!$S:$S,$G850)</f>
        <v>0</v>
      </c>
      <c r="AO850" s="99">
        <f t="shared" si="67"/>
        <v>0</v>
      </c>
      <c r="AP850" s="99">
        <f>SUMIFS(通讯通路门店!$K:$K,通讯通路门店!$S:$S,$G850)</f>
        <v>0</v>
      </c>
      <c r="AQ850" s="83"/>
      <c r="AR850" s="99">
        <f>SUMIFS(通讯通路门店!$T:$T,通讯通路门店!$S:$S,$G850)</f>
        <v>0</v>
      </c>
      <c r="AS850" s="99">
        <f>SUMIFS(通讯通路门店!$U:$U,通讯通路门店!$S:$S,$G850)</f>
        <v>0</v>
      </c>
      <c r="AT850" s="99">
        <f>SUMIFS(通讯通路门店!$V:$V,通讯通路门店!$S:$S,$G850)</f>
        <v>0</v>
      </c>
      <c r="AU850" s="99">
        <f>SUMIFS(通讯通路门店!$W:$W,通讯通路门店!$S:$S,$G850)</f>
        <v>0</v>
      </c>
      <c r="AV850" s="99">
        <f>SUMIFS(通讯通路门店!$Z:$Z,通讯通路门店!$S:$S,$G850)</f>
        <v>0</v>
      </c>
      <c r="AW850" s="99">
        <f>SUMIFS(通讯通路门店!$AB:$AB,通讯通路门店!$S:$S,$G850)</f>
        <v>0</v>
      </c>
      <c r="AX850" s="99">
        <f>SUMIFS(通讯通路门店!$X:$X,通讯通路门店!$S:$S,$G850)</f>
        <v>0</v>
      </c>
      <c r="AY850" s="99">
        <f>SUMIFS(通讯通路门店!$Y:$Y,通讯通路门店!$S:$S,$G850)</f>
        <v>0</v>
      </c>
      <c r="AZ850" s="99">
        <f>SUMIFS(通讯通路门店!$AA:$AA,通讯通路门店!$S:$S,$G850)</f>
        <v>0</v>
      </c>
      <c r="BA850" s="99">
        <f t="shared" si="68"/>
        <v>0</v>
      </c>
      <c r="BB850" s="99">
        <f t="shared" si="69"/>
        <v>0</v>
      </c>
      <c r="BC850" s="99">
        <f>SUMIFS(通讯通路门店!$W:$W,通讯通路门店!$S:$S,$G850,通讯通路门店!$J:$J,"荣耀体验店")+SUMIFS(通讯通路门店!$W:$W,通讯通路门店!$S:$S,$G850,通讯通路门店!$J:$J,"荣耀授权专卖店")</f>
        <v>0</v>
      </c>
      <c r="BD850" s="99">
        <f>SUMIFS(通讯通路门店!$Z:$Z,通讯通路门店!$S:$S,$G850,通讯通路门店!$J:$J,"VIVO体验店")</f>
        <v>0</v>
      </c>
      <c r="BE850" s="99">
        <f>SUMIFS(通讯通路门店!$AB:$AB,通讯通路门店!$S:$S,$G850,通讯通路门店!$J:$J,"OPPO体验店")</f>
        <v>0</v>
      </c>
      <c r="BF850" s="99">
        <f>SUMIFS(通讯通路门店!$X:$X,通讯通路门店!$S:$S,$G850,通讯通路门店!$J:$J,"华为授权体验店")+SUMIFS(通讯通路门店!$AA:$AA,通讯通路门店!$S:$S,$G850,通讯通路门店!$J:$J,"华为堡垒店")</f>
        <v>0</v>
      </c>
      <c r="BG850" s="99">
        <f>SUMIFS(通讯通路门店!$Y:$Y,通讯通路门店!$S:$S,$G850,通讯通路门店!$J:$J,"小米体验店")</f>
        <v>0</v>
      </c>
      <c r="BH850" s="99">
        <f>SUMIFS(通讯通路门店!$AA:$AA,通讯通路门店!$S:$S,$G850,通讯通路门店!$J:$J,"苹果体验店")</f>
        <v>0</v>
      </c>
      <c r="BI850" s="99">
        <f>SUMIFS(通讯通路门店!$K:$K,通讯通路门店!$S:$S,$G850,通讯通路门店!$J:$J,"其他品牌专卖店")</f>
        <v>0</v>
      </c>
      <c r="BJ850" s="99">
        <f>SUMIFS(通讯通路门店!$AC:$AC,通讯通路门店!$S:$S,$G850)</f>
        <v>0</v>
      </c>
      <c r="BK850" s="99">
        <f>SUMIFS(通讯通路门店!$AD:$AD,通讯通路门店!$S:$S,$G850)</f>
        <v>0</v>
      </c>
      <c r="BL850" s="99">
        <f>SUMIFS(通讯通路门店!$AE:$AE,通讯通路门店!$S:$S,$G850)</f>
        <v>0</v>
      </c>
      <c r="BM850" s="99">
        <f>SUMIFS(通讯通路门店!$AF:$AF,通讯通路门店!$S:$S,$G850)</f>
        <v>0</v>
      </c>
      <c r="BN850" s="99">
        <f>SUMIFS(通讯通路门店!$AG:$AG,通讯通路门店!$S:$S,$G850)</f>
        <v>0</v>
      </c>
      <c r="BO850" s="99">
        <f>SUMIFS(通讯通路门店!$AH:$AH,通讯通路门店!$S:$S,$G850)</f>
        <v>0</v>
      </c>
      <c r="BP850" s="99">
        <f>SUMIFS(通讯通路门店!$AI:$AI,通讯通路门店!$S:$S,$G850)</f>
        <v>0</v>
      </c>
      <c r="BQ850" s="83"/>
    </row>
    <row r="851" spans="1:69">
      <c r="A851" s="99" t="str">
        <f>IFERROR(_xlfn.XLOOKUP($G851,通讯通路门店!$S$4:$S$993933,通讯通路门店!$A$4:$A$993933,0,0),"")</f>
        <v/>
      </c>
      <c r="B851" s="99" t="str">
        <f>IFERROR(_xlfn.XLOOKUP($G851,通讯通路门店!$S$4:$S$993933,通讯通路门店!$B$4:$B$993933,0,0),"")</f>
        <v/>
      </c>
      <c r="C851" s="99" t="str">
        <f>IFERROR(_xlfn.XLOOKUP($G851,通讯通路门店!$S$4:$S$993933,通讯通路门店!$C$4:$C$993933,0,0),"")</f>
        <v/>
      </c>
      <c r="D851" s="99" t="str">
        <f>IFERROR(_xlfn.XLOOKUP($G851,通讯通路门店!$S$4:$S$993933,通讯通路门店!$D$4:$D$993933,0,0),"")</f>
        <v/>
      </c>
      <c r="E851" s="83"/>
      <c r="F851" s="83"/>
      <c r="G851" s="101" t="e">
        <v>#N/A</v>
      </c>
      <c r="H851" s="102" t="str">
        <f>IFERROR(_xlfn.XLOOKUP($G851,通讯通路门店!$S$4:$S$993933,通讯通路门店!$R$4:$R$993933,0,0),"")</f>
        <v/>
      </c>
      <c r="I851" s="83"/>
      <c r="J851" s="83"/>
      <c r="K851" s="83"/>
      <c r="L851" s="83"/>
      <c r="M851" s="83"/>
      <c r="N851" s="83"/>
      <c r="O851" s="83"/>
      <c r="P851" s="83"/>
      <c r="Q851" s="83"/>
      <c r="R851" s="83"/>
      <c r="S851" s="83"/>
      <c r="T851" s="83"/>
      <c r="U851" s="99">
        <f>COUNTIF(通讯通路门店!$S:$S,$G851)</f>
        <v>0</v>
      </c>
      <c r="V851" s="99">
        <f>COUNTIFS(通讯通路门店!$S:$S,$G851,通讯通路门店!$J:$J,"综合卖场")</f>
        <v>0</v>
      </c>
      <c r="W851" s="99">
        <f>SUMIFS(通讯通路门店!$AJ:$AJ,通讯通路门店!$S:$S,通讯客户沙盘!$G851)</f>
        <v>0</v>
      </c>
      <c r="X851" s="99">
        <f t="shared" si="65"/>
        <v>0</v>
      </c>
      <c r="Y851" s="99">
        <f>COUNTIFS(通讯通路门店!$S:$S,$G851,通讯通路门店!$J:$J,"荣耀体验店")+COUNTIFS(通讯通路门店!$S:$S,$G851,通讯通路门店!$J:$J,"荣耀授权专卖店")</f>
        <v>0</v>
      </c>
      <c r="Z851" s="99">
        <f>COUNTIFS(通讯通路门店!$S:$S,$G851,通讯通路门店!$J:$J,"VIVO体验店")</f>
        <v>0</v>
      </c>
      <c r="AA851" s="99">
        <f>COUNTIFS(通讯通路门店!$S:$S,$G851,通讯通路门店!$J:$J,"OPPO体验店")</f>
        <v>0</v>
      </c>
      <c r="AB851" s="99">
        <f>COUNTIFS(通讯通路门店!$S:$S,$G851,通讯通路门店!$J:$J,"华为授权体验店")+COUNTIFS(通讯通路门店!$S:$S,$G851,通讯通路门店!$J:$J,"华为堡垒店")</f>
        <v>0</v>
      </c>
      <c r="AC851" s="99">
        <f>COUNTIFS(通讯通路门店!$S:$S,$G851,通讯通路门店!$J:$J,"小米体验店")</f>
        <v>0</v>
      </c>
      <c r="AD851" s="99">
        <f>COUNTIFS(通讯通路门店!$S:$S,$G851,通讯通路门店!$J:$J,"苹果体验店")</f>
        <v>0</v>
      </c>
      <c r="AE851" s="99">
        <f>COUNTIFS(通讯通路门店!$S:$S,$G851,通讯通路门店!$J:$J,"其他品牌专卖店")</f>
        <v>0</v>
      </c>
      <c r="AF851" s="99">
        <f>SUMIFS(通讯通路门店!$BI:$BI,通讯通路门店!$S:$S,$G851)</f>
        <v>0</v>
      </c>
      <c r="AG851" s="99">
        <f>SUMIFS(通讯通路门店!$BH:$BH,通讯通路门店!$S:$S,$G851)</f>
        <v>0</v>
      </c>
      <c r="AH851" s="99">
        <f t="shared" si="66"/>
        <v>0</v>
      </c>
      <c r="AI851" s="99">
        <f>SUMIFS(通讯通路门店!$BB:$BB,通讯通路门店!$S:$S,$G851)</f>
        <v>0</v>
      </c>
      <c r="AJ851" s="99">
        <f>SUMIFS(通讯通路门店!$BE:$BE,通讯通路门店!$S:$S,$G851)</f>
        <v>0</v>
      </c>
      <c r="AK851" s="99">
        <f>SUMIFS(通讯通路门店!$BG:$BG,通讯通路门店!$S:$S,$G851)</f>
        <v>0</v>
      </c>
      <c r="AL851" s="99">
        <f>SUMIFS(通讯通路门店!$BC:$BC,通讯通路门店!$S:$S,$G851)</f>
        <v>0</v>
      </c>
      <c r="AM851" s="99">
        <f>SUMIFS(通讯通路门店!$BD:$BD,通讯通路门店!$S:$S,$G851)</f>
        <v>0</v>
      </c>
      <c r="AN851" s="99">
        <f>SUMIFS(通讯通路门店!$BF:$BF,通讯通路门店!$S:$S,$G851)</f>
        <v>0</v>
      </c>
      <c r="AO851" s="99">
        <f t="shared" si="67"/>
        <v>0</v>
      </c>
      <c r="AP851" s="99">
        <f>SUMIFS(通讯通路门店!$K:$K,通讯通路门店!$S:$S,$G851)</f>
        <v>0</v>
      </c>
      <c r="AQ851" s="83"/>
      <c r="AR851" s="99">
        <f>SUMIFS(通讯通路门店!$T:$T,通讯通路门店!$S:$S,$G851)</f>
        <v>0</v>
      </c>
      <c r="AS851" s="99">
        <f>SUMIFS(通讯通路门店!$U:$U,通讯通路门店!$S:$S,$G851)</f>
        <v>0</v>
      </c>
      <c r="AT851" s="99">
        <f>SUMIFS(通讯通路门店!$V:$V,通讯通路门店!$S:$S,$G851)</f>
        <v>0</v>
      </c>
      <c r="AU851" s="99">
        <f>SUMIFS(通讯通路门店!$W:$W,通讯通路门店!$S:$S,$G851)</f>
        <v>0</v>
      </c>
      <c r="AV851" s="99">
        <f>SUMIFS(通讯通路门店!$Z:$Z,通讯通路门店!$S:$S,$G851)</f>
        <v>0</v>
      </c>
      <c r="AW851" s="99">
        <f>SUMIFS(通讯通路门店!$AB:$AB,通讯通路门店!$S:$S,$G851)</f>
        <v>0</v>
      </c>
      <c r="AX851" s="99">
        <f>SUMIFS(通讯通路门店!$X:$X,通讯通路门店!$S:$S,$G851)</f>
        <v>0</v>
      </c>
      <c r="AY851" s="99">
        <f>SUMIFS(通讯通路门店!$Y:$Y,通讯通路门店!$S:$S,$G851)</f>
        <v>0</v>
      </c>
      <c r="AZ851" s="99">
        <f>SUMIFS(通讯通路门店!$AA:$AA,通讯通路门店!$S:$S,$G851)</f>
        <v>0</v>
      </c>
      <c r="BA851" s="99">
        <f t="shared" si="68"/>
        <v>0</v>
      </c>
      <c r="BB851" s="99">
        <f t="shared" si="69"/>
        <v>0</v>
      </c>
      <c r="BC851" s="99">
        <f>SUMIFS(通讯通路门店!$W:$W,通讯通路门店!$S:$S,$G851,通讯通路门店!$J:$J,"荣耀体验店")+SUMIFS(通讯通路门店!$W:$W,通讯通路门店!$S:$S,$G851,通讯通路门店!$J:$J,"荣耀授权专卖店")</f>
        <v>0</v>
      </c>
      <c r="BD851" s="99">
        <f>SUMIFS(通讯通路门店!$Z:$Z,通讯通路门店!$S:$S,$G851,通讯通路门店!$J:$J,"VIVO体验店")</f>
        <v>0</v>
      </c>
      <c r="BE851" s="99">
        <f>SUMIFS(通讯通路门店!$AB:$AB,通讯通路门店!$S:$S,$G851,通讯通路门店!$J:$J,"OPPO体验店")</f>
        <v>0</v>
      </c>
      <c r="BF851" s="99">
        <f>SUMIFS(通讯通路门店!$X:$X,通讯通路门店!$S:$S,$G851,通讯通路门店!$J:$J,"华为授权体验店")+SUMIFS(通讯通路门店!$AA:$AA,通讯通路门店!$S:$S,$G851,通讯通路门店!$J:$J,"华为堡垒店")</f>
        <v>0</v>
      </c>
      <c r="BG851" s="99">
        <f>SUMIFS(通讯通路门店!$Y:$Y,通讯通路门店!$S:$S,$G851,通讯通路门店!$J:$J,"小米体验店")</f>
        <v>0</v>
      </c>
      <c r="BH851" s="99">
        <f>SUMIFS(通讯通路门店!$AA:$AA,通讯通路门店!$S:$S,$G851,通讯通路门店!$J:$J,"苹果体验店")</f>
        <v>0</v>
      </c>
      <c r="BI851" s="99">
        <f>SUMIFS(通讯通路门店!$K:$K,通讯通路门店!$S:$S,$G851,通讯通路门店!$J:$J,"其他品牌专卖店")</f>
        <v>0</v>
      </c>
      <c r="BJ851" s="99">
        <f>SUMIFS(通讯通路门店!$AC:$AC,通讯通路门店!$S:$S,$G851)</f>
        <v>0</v>
      </c>
      <c r="BK851" s="99">
        <f>SUMIFS(通讯通路门店!$AD:$AD,通讯通路门店!$S:$S,$G851)</f>
        <v>0</v>
      </c>
      <c r="BL851" s="99">
        <f>SUMIFS(通讯通路门店!$AE:$AE,通讯通路门店!$S:$S,$G851)</f>
        <v>0</v>
      </c>
      <c r="BM851" s="99">
        <f>SUMIFS(通讯通路门店!$AF:$AF,通讯通路门店!$S:$S,$G851)</f>
        <v>0</v>
      </c>
      <c r="BN851" s="99">
        <f>SUMIFS(通讯通路门店!$AG:$AG,通讯通路门店!$S:$S,$G851)</f>
        <v>0</v>
      </c>
      <c r="BO851" s="99">
        <f>SUMIFS(通讯通路门店!$AH:$AH,通讯通路门店!$S:$S,$G851)</f>
        <v>0</v>
      </c>
      <c r="BP851" s="99">
        <f>SUMIFS(通讯通路门店!$AI:$AI,通讯通路门店!$S:$S,$G851)</f>
        <v>0</v>
      </c>
      <c r="BQ851" s="83"/>
    </row>
    <row r="852" spans="1:69">
      <c r="A852" s="99" t="str">
        <f>IFERROR(_xlfn.XLOOKUP($G852,通讯通路门店!$S$4:$S$993933,通讯通路门店!$A$4:$A$993933,0,0),"")</f>
        <v/>
      </c>
      <c r="B852" s="99" t="str">
        <f>IFERROR(_xlfn.XLOOKUP($G852,通讯通路门店!$S$4:$S$993933,通讯通路门店!$B$4:$B$993933,0,0),"")</f>
        <v/>
      </c>
      <c r="C852" s="99" t="str">
        <f>IFERROR(_xlfn.XLOOKUP($G852,通讯通路门店!$S$4:$S$993933,通讯通路门店!$C$4:$C$993933,0,0),"")</f>
        <v/>
      </c>
      <c r="D852" s="99" t="str">
        <f>IFERROR(_xlfn.XLOOKUP($G852,通讯通路门店!$S$4:$S$993933,通讯通路门店!$D$4:$D$993933,0,0),"")</f>
        <v/>
      </c>
      <c r="E852" s="83"/>
      <c r="F852" s="83"/>
      <c r="G852" s="101" t="e">
        <v>#N/A</v>
      </c>
      <c r="H852" s="102" t="str">
        <f>IFERROR(_xlfn.XLOOKUP($G852,通讯通路门店!$S$4:$S$993933,通讯通路门店!$R$4:$R$993933,0,0),"")</f>
        <v/>
      </c>
      <c r="I852" s="83"/>
      <c r="J852" s="83"/>
      <c r="K852" s="83"/>
      <c r="L852" s="83"/>
      <c r="M852" s="83"/>
      <c r="N852" s="83"/>
      <c r="O852" s="83"/>
      <c r="P852" s="83"/>
      <c r="Q852" s="83"/>
      <c r="R852" s="83"/>
      <c r="S852" s="83"/>
      <c r="T852" s="83"/>
      <c r="U852" s="99">
        <f>COUNTIF(通讯通路门店!$S:$S,$G852)</f>
        <v>0</v>
      </c>
      <c r="V852" s="99">
        <f>COUNTIFS(通讯通路门店!$S:$S,$G852,通讯通路门店!$J:$J,"综合卖场")</f>
        <v>0</v>
      </c>
      <c r="W852" s="99">
        <f>SUMIFS(通讯通路门店!$AJ:$AJ,通讯通路门店!$S:$S,通讯客户沙盘!$G852)</f>
        <v>0</v>
      </c>
      <c r="X852" s="99">
        <f t="shared" si="65"/>
        <v>0</v>
      </c>
      <c r="Y852" s="99">
        <f>COUNTIFS(通讯通路门店!$S:$S,$G852,通讯通路门店!$J:$J,"荣耀体验店")+COUNTIFS(通讯通路门店!$S:$S,$G852,通讯通路门店!$J:$J,"荣耀授权专卖店")</f>
        <v>0</v>
      </c>
      <c r="Z852" s="99">
        <f>COUNTIFS(通讯通路门店!$S:$S,$G852,通讯通路门店!$J:$J,"VIVO体验店")</f>
        <v>0</v>
      </c>
      <c r="AA852" s="99">
        <f>COUNTIFS(通讯通路门店!$S:$S,$G852,通讯通路门店!$J:$J,"OPPO体验店")</f>
        <v>0</v>
      </c>
      <c r="AB852" s="99">
        <f>COUNTIFS(通讯通路门店!$S:$S,$G852,通讯通路门店!$J:$J,"华为授权体验店")+COUNTIFS(通讯通路门店!$S:$S,$G852,通讯通路门店!$J:$J,"华为堡垒店")</f>
        <v>0</v>
      </c>
      <c r="AC852" s="99">
        <f>COUNTIFS(通讯通路门店!$S:$S,$G852,通讯通路门店!$J:$J,"小米体验店")</f>
        <v>0</v>
      </c>
      <c r="AD852" s="99">
        <f>COUNTIFS(通讯通路门店!$S:$S,$G852,通讯通路门店!$J:$J,"苹果体验店")</f>
        <v>0</v>
      </c>
      <c r="AE852" s="99">
        <f>COUNTIFS(通讯通路门店!$S:$S,$G852,通讯通路门店!$J:$J,"其他品牌专卖店")</f>
        <v>0</v>
      </c>
      <c r="AF852" s="99">
        <f>SUMIFS(通讯通路门店!$BI:$BI,通讯通路门店!$S:$S,$G852)</f>
        <v>0</v>
      </c>
      <c r="AG852" s="99">
        <f>SUMIFS(通讯通路门店!$BH:$BH,通讯通路门店!$S:$S,$G852)</f>
        <v>0</v>
      </c>
      <c r="AH852" s="99">
        <f t="shared" si="66"/>
        <v>0</v>
      </c>
      <c r="AI852" s="99">
        <f>SUMIFS(通讯通路门店!$BB:$BB,通讯通路门店!$S:$S,$G852)</f>
        <v>0</v>
      </c>
      <c r="AJ852" s="99">
        <f>SUMIFS(通讯通路门店!$BE:$BE,通讯通路门店!$S:$S,$G852)</f>
        <v>0</v>
      </c>
      <c r="AK852" s="99">
        <f>SUMIFS(通讯通路门店!$BG:$BG,通讯通路门店!$S:$S,$G852)</f>
        <v>0</v>
      </c>
      <c r="AL852" s="99">
        <f>SUMIFS(通讯通路门店!$BC:$BC,通讯通路门店!$S:$S,$G852)</f>
        <v>0</v>
      </c>
      <c r="AM852" s="99">
        <f>SUMIFS(通讯通路门店!$BD:$BD,通讯通路门店!$S:$S,$G852)</f>
        <v>0</v>
      </c>
      <c r="AN852" s="99">
        <f>SUMIFS(通讯通路门店!$BF:$BF,通讯通路门店!$S:$S,$G852)</f>
        <v>0</v>
      </c>
      <c r="AO852" s="99">
        <f t="shared" si="67"/>
        <v>0</v>
      </c>
      <c r="AP852" s="99">
        <f>SUMIFS(通讯通路门店!$K:$K,通讯通路门店!$S:$S,$G852)</f>
        <v>0</v>
      </c>
      <c r="AQ852" s="83"/>
      <c r="AR852" s="99">
        <f>SUMIFS(通讯通路门店!$T:$T,通讯通路门店!$S:$S,$G852)</f>
        <v>0</v>
      </c>
      <c r="AS852" s="99">
        <f>SUMIFS(通讯通路门店!$U:$U,通讯通路门店!$S:$S,$G852)</f>
        <v>0</v>
      </c>
      <c r="AT852" s="99">
        <f>SUMIFS(通讯通路门店!$V:$V,通讯通路门店!$S:$S,$G852)</f>
        <v>0</v>
      </c>
      <c r="AU852" s="99">
        <f>SUMIFS(通讯通路门店!$W:$W,通讯通路门店!$S:$S,$G852)</f>
        <v>0</v>
      </c>
      <c r="AV852" s="99">
        <f>SUMIFS(通讯通路门店!$Z:$Z,通讯通路门店!$S:$S,$G852)</f>
        <v>0</v>
      </c>
      <c r="AW852" s="99">
        <f>SUMIFS(通讯通路门店!$AB:$AB,通讯通路门店!$S:$S,$G852)</f>
        <v>0</v>
      </c>
      <c r="AX852" s="99">
        <f>SUMIFS(通讯通路门店!$X:$X,通讯通路门店!$S:$S,$G852)</f>
        <v>0</v>
      </c>
      <c r="AY852" s="99">
        <f>SUMIFS(通讯通路门店!$Y:$Y,通讯通路门店!$S:$S,$G852)</f>
        <v>0</v>
      </c>
      <c r="AZ852" s="99">
        <f>SUMIFS(通讯通路门店!$AA:$AA,通讯通路门店!$S:$S,$G852)</f>
        <v>0</v>
      </c>
      <c r="BA852" s="99">
        <f t="shared" si="68"/>
        <v>0</v>
      </c>
      <c r="BB852" s="99">
        <f t="shared" si="69"/>
        <v>0</v>
      </c>
      <c r="BC852" s="99">
        <f>SUMIFS(通讯通路门店!$W:$W,通讯通路门店!$S:$S,$G852,通讯通路门店!$J:$J,"荣耀体验店")+SUMIFS(通讯通路门店!$W:$W,通讯通路门店!$S:$S,$G852,通讯通路门店!$J:$J,"荣耀授权专卖店")</f>
        <v>0</v>
      </c>
      <c r="BD852" s="99">
        <f>SUMIFS(通讯通路门店!$Z:$Z,通讯通路门店!$S:$S,$G852,通讯通路门店!$J:$J,"VIVO体验店")</f>
        <v>0</v>
      </c>
      <c r="BE852" s="99">
        <f>SUMIFS(通讯通路门店!$AB:$AB,通讯通路门店!$S:$S,$G852,通讯通路门店!$J:$J,"OPPO体验店")</f>
        <v>0</v>
      </c>
      <c r="BF852" s="99">
        <f>SUMIFS(通讯通路门店!$X:$X,通讯通路门店!$S:$S,$G852,通讯通路门店!$J:$J,"华为授权体验店")+SUMIFS(通讯通路门店!$AA:$AA,通讯通路门店!$S:$S,$G852,通讯通路门店!$J:$J,"华为堡垒店")</f>
        <v>0</v>
      </c>
      <c r="BG852" s="99">
        <f>SUMIFS(通讯通路门店!$Y:$Y,通讯通路门店!$S:$S,$G852,通讯通路门店!$J:$J,"小米体验店")</f>
        <v>0</v>
      </c>
      <c r="BH852" s="99">
        <f>SUMIFS(通讯通路门店!$AA:$AA,通讯通路门店!$S:$S,$G852,通讯通路门店!$J:$J,"苹果体验店")</f>
        <v>0</v>
      </c>
      <c r="BI852" s="99">
        <f>SUMIFS(通讯通路门店!$K:$K,通讯通路门店!$S:$S,$G852,通讯通路门店!$J:$J,"其他品牌专卖店")</f>
        <v>0</v>
      </c>
      <c r="BJ852" s="99">
        <f>SUMIFS(通讯通路门店!$AC:$AC,通讯通路门店!$S:$S,$G852)</f>
        <v>0</v>
      </c>
      <c r="BK852" s="99">
        <f>SUMIFS(通讯通路门店!$AD:$AD,通讯通路门店!$S:$S,$G852)</f>
        <v>0</v>
      </c>
      <c r="BL852" s="99">
        <f>SUMIFS(通讯通路门店!$AE:$AE,通讯通路门店!$S:$S,$G852)</f>
        <v>0</v>
      </c>
      <c r="BM852" s="99">
        <f>SUMIFS(通讯通路门店!$AF:$AF,通讯通路门店!$S:$S,$G852)</f>
        <v>0</v>
      </c>
      <c r="BN852" s="99">
        <f>SUMIFS(通讯通路门店!$AG:$AG,通讯通路门店!$S:$S,$G852)</f>
        <v>0</v>
      </c>
      <c r="BO852" s="99">
        <f>SUMIFS(通讯通路门店!$AH:$AH,通讯通路门店!$S:$S,$G852)</f>
        <v>0</v>
      </c>
      <c r="BP852" s="99">
        <f>SUMIFS(通讯通路门店!$AI:$AI,通讯通路门店!$S:$S,$G852)</f>
        <v>0</v>
      </c>
      <c r="BQ852" s="83"/>
    </row>
    <row r="853" spans="1:69">
      <c r="A853" s="99" t="str">
        <f>IFERROR(_xlfn.XLOOKUP($G853,通讯通路门店!$S$4:$S$993933,通讯通路门店!$A$4:$A$993933,0,0),"")</f>
        <v/>
      </c>
      <c r="B853" s="99" t="str">
        <f>IFERROR(_xlfn.XLOOKUP($G853,通讯通路门店!$S$4:$S$993933,通讯通路门店!$B$4:$B$993933,0,0),"")</f>
        <v/>
      </c>
      <c r="C853" s="99" t="str">
        <f>IFERROR(_xlfn.XLOOKUP($G853,通讯通路门店!$S$4:$S$993933,通讯通路门店!$C$4:$C$993933,0,0),"")</f>
        <v/>
      </c>
      <c r="D853" s="99" t="str">
        <f>IFERROR(_xlfn.XLOOKUP($G853,通讯通路门店!$S$4:$S$993933,通讯通路门店!$D$4:$D$993933,0,0),"")</f>
        <v/>
      </c>
      <c r="E853" s="83"/>
      <c r="F853" s="83"/>
      <c r="G853" s="101" t="e">
        <v>#N/A</v>
      </c>
      <c r="H853" s="102" t="str">
        <f>IFERROR(_xlfn.XLOOKUP($G853,通讯通路门店!$S$4:$S$993933,通讯通路门店!$R$4:$R$993933,0,0),"")</f>
        <v/>
      </c>
      <c r="I853" s="83"/>
      <c r="J853" s="83"/>
      <c r="K853" s="83"/>
      <c r="L853" s="83"/>
      <c r="M853" s="83"/>
      <c r="N853" s="83"/>
      <c r="O853" s="83"/>
      <c r="P853" s="83"/>
      <c r="Q853" s="83"/>
      <c r="R853" s="83"/>
      <c r="S853" s="83"/>
      <c r="T853" s="83"/>
      <c r="U853" s="99">
        <f>COUNTIF(通讯通路门店!$S:$S,$G853)</f>
        <v>0</v>
      </c>
      <c r="V853" s="99">
        <f>COUNTIFS(通讯通路门店!$S:$S,$G853,通讯通路门店!$J:$J,"综合卖场")</f>
        <v>0</v>
      </c>
      <c r="W853" s="99">
        <f>SUMIFS(通讯通路门店!$AJ:$AJ,通讯通路门店!$S:$S,通讯客户沙盘!$G853)</f>
        <v>0</v>
      </c>
      <c r="X853" s="99">
        <f t="shared" si="65"/>
        <v>0</v>
      </c>
      <c r="Y853" s="99">
        <f>COUNTIFS(通讯通路门店!$S:$S,$G853,通讯通路门店!$J:$J,"荣耀体验店")+COUNTIFS(通讯通路门店!$S:$S,$G853,通讯通路门店!$J:$J,"荣耀授权专卖店")</f>
        <v>0</v>
      </c>
      <c r="Z853" s="99">
        <f>COUNTIFS(通讯通路门店!$S:$S,$G853,通讯通路门店!$J:$J,"VIVO体验店")</f>
        <v>0</v>
      </c>
      <c r="AA853" s="99">
        <f>COUNTIFS(通讯通路门店!$S:$S,$G853,通讯通路门店!$J:$J,"OPPO体验店")</f>
        <v>0</v>
      </c>
      <c r="AB853" s="99">
        <f>COUNTIFS(通讯通路门店!$S:$S,$G853,通讯通路门店!$J:$J,"华为授权体验店")+COUNTIFS(通讯通路门店!$S:$S,$G853,通讯通路门店!$J:$J,"华为堡垒店")</f>
        <v>0</v>
      </c>
      <c r="AC853" s="99">
        <f>COUNTIFS(通讯通路门店!$S:$S,$G853,通讯通路门店!$J:$J,"小米体验店")</f>
        <v>0</v>
      </c>
      <c r="AD853" s="99">
        <f>COUNTIFS(通讯通路门店!$S:$S,$G853,通讯通路门店!$J:$J,"苹果体验店")</f>
        <v>0</v>
      </c>
      <c r="AE853" s="99">
        <f>COUNTIFS(通讯通路门店!$S:$S,$G853,通讯通路门店!$J:$J,"其他品牌专卖店")</f>
        <v>0</v>
      </c>
      <c r="AF853" s="99">
        <f>SUMIFS(通讯通路门店!$BI:$BI,通讯通路门店!$S:$S,$G853)</f>
        <v>0</v>
      </c>
      <c r="AG853" s="99">
        <f>SUMIFS(通讯通路门店!$BH:$BH,通讯通路门店!$S:$S,$G853)</f>
        <v>0</v>
      </c>
      <c r="AH853" s="99">
        <f t="shared" si="66"/>
        <v>0</v>
      </c>
      <c r="AI853" s="99">
        <f>SUMIFS(通讯通路门店!$BB:$BB,通讯通路门店!$S:$S,$G853)</f>
        <v>0</v>
      </c>
      <c r="AJ853" s="99">
        <f>SUMIFS(通讯通路门店!$BE:$BE,通讯通路门店!$S:$S,$G853)</f>
        <v>0</v>
      </c>
      <c r="AK853" s="99">
        <f>SUMIFS(通讯通路门店!$BG:$BG,通讯通路门店!$S:$S,$G853)</f>
        <v>0</v>
      </c>
      <c r="AL853" s="99">
        <f>SUMIFS(通讯通路门店!$BC:$BC,通讯通路门店!$S:$S,$G853)</f>
        <v>0</v>
      </c>
      <c r="AM853" s="99">
        <f>SUMIFS(通讯通路门店!$BD:$BD,通讯通路门店!$S:$S,$G853)</f>
        <v>0</v>
      </c>
      <c r="AN853" s="99">
        <f>SUMIFS(通讯通路门店!$BF:$BF,通讯通路门店!$S:$S,$G853)</f>
        <v>0</v>
      </c>
      <c r="AO853" s="99">
        <f t="shared" si="67"/>
        <v>0</v>
      </c>
      <c r="AP853" s="99">
        <f>SUMIFS(通讯通路门店!$K:$K,通讯通路门店!$S:$S,$G853)</f>
        <v>0</v>
      </c>
      <c r="AQ853" s="83"/>
      <c r="AR853" s="99">
        <f>SUMIFS(通讯通路门店!$T:$T,通讯通路门店!$S:$S,$G853)</f>
        <v>0</v>
      </c>
      <c r="AS853" s="99">
        <f>SUMIFS(通讯通路门店!$U:$U,通讯通路门店!$S:$S,$G853)</f>
        <v>0</v>
      </c>
      <c r="AT853" s="99">
        <f>SUMIFS(通讯通路门店!$V:$V,通讯通路门店!$S:$S,$G853)</f>
        <v>0</v>
      </c>
      <c r="AU853" s="99">
        <f>SUMIFS(通讯通路门店!$W:$W,通讯通路门店!$S:$S,$G853)</f>
        <v>0</v>
      </c>
      <c r="AV853" s="99">
        <f>SUMIFS(通讯通路门店!$Z:$Z,通讯通路门店!$S:$S,$G853)</f>
        <v>0</v>
      </c>
      <c r="AW853" s="99">
        <f>SUMIFS(通讯通路门店!$AB:$AB,通讯通路门店!$S:$S,$G853)</f>
        <v>0</v>
      </c>
      <c r="AX853" s="99">
        <f>SUMIFS(通讯通路门店!$X:$X,通讯通路门店!$S:$S,$G853)</f>
        <v>0</v>
      </c>
      <c r="AY853" s="99">
        <f>SUMIFS(通讯通路门店!$Y:$Y,通讯通路门店!$S:$S,$G853)</f>
        <v>0</v>
      </c>
      <c r="AZ853" s="99">
        <f>SUMIFS(通讯通路门店!$AA:$AA,通讯通路门店!$S:$S,$G853)</f>
        <v>0</v>
      </c>
      <c r="BA853" s="99">
        <f t="shared" si="68"/>
        <v>0</v>
      </c>
      <c r="BB853" s="99">
        <f t="shared" si="69"/>
        <v>0</v>
      </c>
      <c r="BC853" s="99">
        <f>SUMIFS(通讯通路门店!$W:$W,通讯通路门店!$S:$S,$G853,通讯通路门店!$J:$J,"荣耀体验店")+SUMIFS(通讯通路门店!$W:$W,通讯通路门店!$S:$S,$G853,通讯通路门店!$J:$J,"荣耀授权专卖店")</f>
        <v>0</v>
      </c>
      <c r="BD853" s="99">
        <f>SUMIFS(通讯通路门店!$Z:$Z,通讯通路门店!$S:$S,$G853,通讯通路门店!$J:$J,"VIVO体验店")</f>
        <v>0</v>
      </c>
      <c r="BE853" s="99">
        <f>SUMIFS(通讯通路门店!$AB:$AB,通讯通路门店!$S:$S,$G853,通讯通路门店!$J:$J,"OPPO体验店")</f>
        <v>0</v>
      </c>
      <c r="BF853" s="99">
        <f>SUMIFS(通讯通路门店!$X:$X,通讯通路门店!$S:$S,$G853,通讯通路门店!$J:$J,"华为授权体验店")+SUMIFS(通讯通路门店!$AA:$AA,通讯通路门店!$S:$S,$G853,通讯通路门店!$J:$J,"华为堡垒店")</f>
        <v>0</v>
      </c>
      <c r="BG853" s="99">
        <f>SUMIFS(通讯通路门店!$Y:$Y,通讯通路门店!$S:$S,$G853,通讯通路门店!$J:$J,"小米体验店")</f>
        <v>0</v>
      </c>
      <c r="BH853" s="99">
        <f>SUMIFS(通讯通路门店!$AA:$AA,通讯通路门店!$S:$S,$G853,通讯通路门店!$J:$J,"苹果体验店")</f>
        <v>0</v>
      </c>
      <c r="BI853" s="99">
        <f>SUMIFS(通讯通路门店!$K:$K,通讯通路门店!$S:$S,$G853,通讯通路门店!$J:$J,"其他品牌专卖店")</f>
        <v>0</v>
      </c>
      <c r="BJ853" s="99">
        <f>SUMIFS(通讯通路门店!$AC:$AC,通讯通路门店!$S:$S,$G853)</f>
        <v>0</v>
      </c>
      <c r="BK853" s="99">
        <f>SUMIFS(通讯通路门店!$AD:$AD,通讯通路门店!$S:$S,$G853)</f>
        <v>0</v>
      </c>
      <c r="BL853" s="99">
        <f>SUMIFS(通讯通路门店!$AE:$AE,通讯通路门店!$S:$S,$G853)</f>
        <v>0</v>
      </c>
      <c r="BM853" s="99">
        <f>SUMIFS(通讯通路门店!$AF:$AF,通讯通路门店!$S:$S,$G853)</f>
        <v>0</v>
      </c>
      <c r="BN853" s="99">
        <f>SUMIFS(通讯通路门店!$AG:$AG,通讯通路门店!$S:$S,$G853)</f>
        <v>0</v>
      </c>
      <c r="BO853" s="99">
        <f>SUMIFS(通讯通路门店!$AH:$AH,通讯通路门店!$S:$S,$G853)</f>
        <v>0</v>
      </c>
      <c r="BP853" s="99">
        <f>SUMIFS(通讯通路门店!$AI:$AI,通讯通路门店!$S:$S,$G853)</f>
        <v>0</v>
      </c>
      <c r="BQ853" s="83"/>
    </row>
    <row r="854" spans="1:69">
      <c r="A854" s="99" t="str">
        <f>IFERROR(_xlfn.XLOOKUP($G854,通讯通路门店!$S$4:$S$993933,通讯通路门店!$A$4:$A$993933,0,0),"")</f>
        <v/>
      </c>
      <c r="B854" s="99" t="str">
        <f>IFERROR(_xlfn.XLOOKUP($G854,通讯通路门店!$S$4:$S$993933,通讯通路门店!$B$4:$B$993933,0,0),"")</f>
        <v/>
      </c>
      <c r="C854" s="99" t="str">
        <f>IFERROR(_xlfn.XLOOKUP($G854,通讯通路门店!$S$4:$S$993933,通讯通路门店!$C$4:$C$993933,0,0),"")</f>
        <v/>
      </c>
      <c r="D854" s="99" t="str">
        <f>IFERROR(_xlfn.XLOOKUP($G854,通讯通路门店!$S$4:$S$993933,通讯通路门店!$D$4:$D$993933,0,0),"")</f>
        <v/>
      </c>
      <c r="E854" s="83"/>
      <c r="F854" s="83"/>
      <c r="G854" s="101" t="e">
        <v>#N/A</v>
      </c>
      <c r="H854" s="102" t="str">
        <f>IFERROR(_xlfn.XLOOKUP($G854,通讯通路门店!$S$4:$S$993933,通讯通路门店!$R$4:$R$993933,0,0),"")</f>
        <v/>
      </c>
      <c r="I854" s="83"/>
      <c r="J854" s="83"/>
      <c r="K854" s="83"/>
      <c r="L854" s="83"/>
      <c r="M854" s="83"/>
      <c r="N854" s="83"/>
      <c r="O854" s="83"/>
      <c r="P854" s="83"/>
      <c r="Q854" s="83"/>
      <c r="R854" s="83"/>
      <c r="S854" s="83"/>
      <c r="T854" s="83"/>
      <c r="U854" s="99">
        <f>COUNTIF(通讯通路门店!$S:$S,$G854)</f>
        <v>0</v>
      </c>
      <c r="V854" s="99">
        <f>COUNTIFS(通讯通路门店!$S:$S,$G854,通讯通路门店!$J:$J,"综合卖场")</f>
        <v>0</v>
      </c>
      <c r="W854" s="99">
        <f>SUMIFS(通讯通路门店!$AJ:$AJ,通讯通路门店!$S:$S,通讯客户沙盘!$G854)</f>
        <v>0</v>
      </c>
      <c r="X854" s="99">
        <f t="shared" si="65"/>
        <v>0</v>
      </c>
      <c r="Y854" s="99">
        <f>COUNTIFS(通讯通路门店!$S:$S,$G854,通讯通路门店!$J:$J,"荣耀体验店")+COUNTIFS(通讯通路门店!$S:$S,$G854,通讯通路门店!$J:$J,"荣耀授权专卖店")</f>
        <v>0</v>
      </c>
      <c r="Z854" s="99">
        <f>COUNTIFS(通讯通路门店!$S:$S,$G854,通讯通路门店!$J:$J,"VIVO体验店")</f>
        <v>0</v>
      </c>
      <c r="AA854" s="99">
        <f>COUNTIFS(通讯通路门店!$S:$S,$G854,通讯通路门店!$J:$J,"OPPO体验店")</f>
        <v>0</v>
      </c>
      <c r="AB854" s="99">
        <f>COUNTIFS(通讯通路门店!$S:$S,$G854,通讯通路门店!$J:$J,"华为授权体验店")+COUNTIFS(通讯通路门店!$S:$S,$G854,通讯通路门店!$J:$J,"华为堡垒店")</f>
        <v>0</v>
      </c>
      <c r="AC854" s="99">
        <f>COUNTIFS(通讯通路门店!$S:$S,$G854,通讯通路门店!$J:$J,"小米体验店")</f>
        <v>0</v>
      </c>
      <c r="AD854" s="99">
        <f>COUNTIFS(通讯通路门店!$S:$S,$G854,通讯通路门店!$J:$J,"苹果体验店")</f>
        <v>0</v>
      </c>
      <c r="AE854" s="99">
        <f>COUNTIFS(通讯通路门店!$S:$S,$G854,通讯通路门店!$J:$J,"其他品牌专卖店")</f>
        <v>0</v>
      </c>
      <c r="AF854" s="99">
        <f>SUMIFS(通讯通路门店!$BI:$BI,通讯通路门店!$S:$S,$G854)</f>
        <v>0</v>
      </c>
      <c r="AG854" s="99">
        <f>SUMIFS(通讯通路门店!$BH:$BH,通讯通路门店!$S:$S,$G854)</f>
        <v>0</v>
      </c>
      <c r="AH854" s="99">
        <f t="shared" si="66"/>
        <v>0</v>
      </c>
      <c r="AI854" s="99">
        <f>SUMIFS(通讯通路门店!$BB:$BB,通讯通路门店!$S:$S,$G854)</f>
        <v>0</v>
      </c>
      <c r="AJ854" s="99">
        <f>SUMIFS(通讯通路门店!$BE:$BE,通讯通路门店!$S:$S,$G854)</f>
        <v>0</v>
      </c>
      <c r="AK854" s="99">
        <f>SUMIFS(通讯通路门店!$BG:$BG,通讯通路门店!$S:$S,$G854)</f>
        <v>0</v>
      </c>
      <c r="AL854" s="99">
        <f>SUMIFS(通讯通路门店!$BC:$BC,通讯通路门店!$S:$S,$G854)</f>
        <v>0</v>
      </c>
      <c r="AM854" s="99">
        <f>SUMIFS(通讯通路门店!$BD:$BD,通讯通路门店!$S:$S,$G854)</f>
        <v>0</v>
      </c>
      <c r="AN854" s="99">
        <f>SUMIFS(通讯通路门店!$BF:$BF,通讯通路门店!$S:$S,$G854)</f>
        <v>0</v>
      </c>
      <c r="AO854" s="99">
        <f t="shared" si="67"/>
        <v>0</v>
      </c>
      <c r="AP854" s="99">
        <f>SUMIFS(通讯通路门店!$K:$K,通讯通路门店!$S:$S,$G854)</f>
        <v>0</v>
      </c>
      <c r="AQ854" s="83"/>
      <c r="AR854" s="99">
        <f>SUMIFS(通讯通路门店!$T:$T,通讯通路门店!$S:$S,$G854)</f>
        <v>0</v>
      </c>
      <c r="AS854" s="99">
        <f>SUMIFS(通讯通路门店!$U:$U,通讯通路门店!$S:$S,$G854)</f>
        <v>0</v>
      </c>
      <c r="AT854" s="99">
        <f>SUMIFS(通讯通路门店!$V:$V,通讯通路门店!$S:$S,$G854)</f>
        <v>0</v>
      </c>
      <c r="AU854" s="99">
        <f>SUMIFS(通讯通路门店!$W:$W,通讯通路门店!$S:$S,$G854)</f>
        <v>0</v>
      </c>
      <c r="AV854" s="99">
        <f>SUMIFS(通讯通路门店!$Z:$Z,通讯通路门店!$S:$S,$G854)</f>
        <v>0</v>
      </c>
      <c r="AW854" s="99">
        <f>SUMIFS(通讯通路门店!$AB:$AB,通讯通路门店!$S:$S,$G854)</f>
        <v>0</v>
      </c>
      <c r="AX854" s="99">
        <f>SUMIFS(通讯通路门店!$X:$X,通讯通路门店!$S:$S,$G854)</f>
        <v>0</v>
      </c>
      <c r="AY854" s="99">
        <f>SUMIFS(通讯通路门店!$Y:$Y,通讯通路门店!$S:$S,$G854)</f>
        <v>0</v>
      </c>
      <c r="AZ854" s="99">
        <f>SUMIFS(通讯通路门店!$AA:$AA,通讯通路门店!$S:$S,$G854)</f>
        <v>0</v>
      </c>
      <c r="BA854" s="99">
        <f t="shared" si="68"/>
        <v>0</v>
      </c>
      <c r="BB854" s="99">
        <f t="shared" si="69"/>
        <v>0</v>
      </c>
      <c r="BC854" s="99">
        <f>SUMIFS(通讯通路门店!$W:$W,通讯通路门店!$S:$S,$G854,通讯通路门店!$J:$J,"荣耀体验店")+SUMIFS(通讯通路门店!$W:$W,通讯通路门店!$S:$S,$G854,通讯通路门店!$J:$J,"荣耀授权专卖店")</f>
        <v>0</v>
      </c>
      <c r="BD854" s="99">
        <f>SUMIFS(通讯通路门店!$Z:$Z,通讯通路门店!$S:$S,$G854,通讯通路门店!$J:$J,"VIVO体验店")</f>
        <v>0</v>
      </c>
      <c r="BE854" s="99">
        <f>SUMIFS(通讯通路门店!$AB:$AB,通讯通路门店!$S:$S,$G854,通讯通路门店!$J:$J,"OPPO体验店")</f>
        <v>0</v>
      </c>
      <c r="BF854" s="99">
        <f>SUMIFS(通讯通路门店!$X:$X,通讯通路门店!$S:$S,$G854,通讯通路门店!$J:$J,"华为授权体验店")+SUMIFS(通讯通路门店!$AA:$AA,通讯通路门店!$S:$S,$G854,通讯通路门店!$J:$J,"华为堡垒店")</f>
        <v>0</v>
      </c>
      <c r="BG854" s="99">
        <f>SUMIFS(通讯通路门店!$Y:$Y,通讯通路门店!$S:$S,$G854,通讯通路门店!$J:$J,"小米体验店")</f>
        <v>0</v>
      </c>
      <c r="BH854" s="99">
        <f>SUMIFS(通讯通路门店!$AA:$AA,通讯通路门店!$S:$S,$G854,通讯通路门店!$J:$J,"苹果体验店")</f>
        <v>0</v>
      </c>
      <c r="BI854" s="99">
        <f>SUMIFS(通讯通路门店!$K:$K,通讯通路门店!$S:$S,$G854,通讯通路门店!$J:$J,"其他品牌专卖店")</f>
        <v>0</v>
      </c>
      <c r="BJ854" s="99">
        <f>SUMIFS(通讯通路门店!$AC:$AC,通讯通路门店!$S:$S,$G854)</f>
        <v>0</v>
      </c>
      <c r="BK854" s="99">
        <f>SUMIFS(通讯通路门店!$AD:$AD,通讯通路门店!$S:$S,$G854)</f>
        <v>0</v>
      </c>
      <c r="BL854" s="99">
        <f>SUMIFS(通讯通路门店!$AE:$AE,通讯通路门店!$S:$S,$G854)</f>
        <v>0</v>
      </c>
      <c r="BM854" s="99">
        <f>SUMIFS(通讯通路门店!$AF:$AF,通讯通路门店!$S:$S,$G854)</f>
        <v>0</v>
      </c>
      <c r="BN854" s="99">
        <f>SUMIFS(通讯通路门店!$AG:$AG,通讯通路门店!$S:$S,$G854)</f>
        <v>0</v>
      </c>
      <c r="BO854" s="99">
        <f>SUMIFS(通讯通路门店!$AH:$AH,通讯通路门店!$S:$S,$G854)</f>
        <v>0</v>
      </c>
      <c r="BP854" s="99">
        <f>SUMIFS(通讯通路门店!$AI:$AI,通讯通路门店!$S:$S,$G854)</f>
        <v>0</v>
      </c>
      <c r="BQ854" s="83"/>
    </row>
    <row r="855" spans="1:69">
      <c r="A855" s="99" t="str">
        <f>IFERROR(_xlfn.XLOOKUP($G855,通讯通路门店!$S$4:$S$993933,通讯通路门店!$A$4:$A$993933,0,0),"")</f>
        <v/>
      </c>
      <c r="B855" s="99" t="str">
        <f>IFERROR(_xlfn.XLOOKUP($G855,通讯通路门店!$S$4:$S$993933,通讯通路门店!$B$4:$B$993933,0,0),"")</f>
        <v/>
      </c>
      <c r="C855" s="99" t="str">
        <f>IFERROR(_xlfn.XLOOKUP($G855,通讯通路门店!$S$4:$S$993933,通讯通路门店!$C$4:$C$993933,0,0),"")</f>
        <v/>
      </c>
      <c r="D855" s="99" t="str">
        <f>IFERROR(_xlfn.XLOOKUP($G855,通讯通路门店!$S$4:$S$993933,通讯通路门店!$D$4:$D$993933,0,0),"")</f>
        <v/>
      </c>
      <c r="E855" s="83"/>
      <c r="F855" s="83"/>
      <c r="G855" s="101" t="e">
        <v>#N/A</v>
      </c>
      <c r="H855" s="102" t="str">
        <f>IFERROR(_xlfn.XLOOKUP($G855,通讯通路门店!$S$4:$S$993933,通讯通路门店!$R$4:$R$993933,0,0),"")</f>
        <v/>
      </c>
      <c r="I855" s="83"/>
      <c r="J855" s="83"/>
      <c r="K855" s="83"/>
      <c r="L855" s="83"/>
      <c r="M855" s="83"/>
      <c r="N855" s="83"/>
      <c r="O855" s="83"/>
      <c r="P855" s="83"/>
      <c r="Q855" s="83"/>
      <c r="R855" s="83"/>
      <c r="S855" s="83"/>
      <c r="T855" s="83"/>
      <c r="U855" s="99">
        <f>COUNTIF(通讯通路门店!$S:$S,$G855)</f>
        <v>0</v>
      </c>
      <c r="V855" s="99">
        <f>COUNTIFS(通讯通路门店!$S:$S,$G855,通讯通路门店!$J:$J,"综合卖场")</f>
        <v>0</v>
      </c>
      <c r="W855" s="99">
        <f>SUMIFS(通讯通路门店!$AJ:$AJ,通讯通路门店!$S:$S,通讯客户沙盘!$G855)</f>
        <v>0</v>
      </c>
      <c r="X855" s="99">
        <f t="shared" si="65"/>
        <v>0</v>
      </c>
      <c r="Y855" s="99">
        <f>COUNTIFS(通讯通路门店!$S:$S,$G855,通讯通路门店!$J:$J,"荣耀体验店")+COUNTIFS(通讯通路门店!$S:$S,$G855,通讯通路门店!$J:$J,"荣耀授权专卖店")</f>
        <v>0</v>
      </c>
      <c r="Z855" s="99">
        <f>COUNTIFS(通讯通路门店!$S:$S,$G855,通讯通路门店!$J:$J,"VIVO体验店")</f>
        <v>0</v>
      </c>
      <c r="AA855" s="99">
        <f>COUNTIFS(通讯通路门店!$S:$S,$G855,通讯通路门店!$J:$J,"OPPO体验店")</f>
        <v>0</v>
      </c>
      <c r="AB855" s="99">
        <f>COUNTIFS(通讯通路门店!$S:$S,$G855,通讯通路门店!$J:$J,"华为授权体验店")+COUNTIFS(通讯通路门店!$S:$S,$G855,通讯通路门店!$J:$J,"华为堡垒店")</f>
        <v>0</v>
      </c>
      <c r="AC855" s="99">
        <f>COUNTIFS(通讯通路门店!$S:$S,$G855,通讯通路门店!$J:$J,"小米体验店")</f>
        <v>0</v>
      </c>
      <c r="AD855" s="99">
        <f>COUNTIFS(通讯通路门店!$S:$S,$G855,通讯通路门店!$J:$J,"苹果体验店")</f>
        <v>0</v>
      </c>
      <c r="AE855" s="99">
        <f>COUNTIFS(通讯通路门店!$S:$S,$G855,通讯通路门店!$J:$J,"其他品牌专卖店")</f>
        <v>0</v>
      </c>
      <c r="AF855" s="99">
        <f>SUMIFS(通讯通路门店!$BI:$BI,通讯通路门店!$S:$S,$G855)</f>
        <v>0</v>
      </c>
      <c r="AG855" s="99">
        <f>SUMIFS(通讯通路门店!$BH:$BH,通讯通路门店!$S:$S,$G855)</f>
        <v>0</v>
      </c>
      <c r="AH855" s="99">
        <f t="shared" si="66"/>
        <v>0</v>
      </c>
      <c r="AI855" s="99">
        <f>SUMIFS(通讯通路门店!$BB:$BB,通讯通路门店!$S:$S,$G855)</f>
        <v>0</v>
      </c>
      <c r="AJ855" s="99">
        <f>SUMIFS(通讯通路门店!$BE:$BE,通讯通路门店!$S:$S,$G855)</f>
        <v>0</v>
      </c>
      <c r="AK855" s="99">
        <f>SUMIFS(通讯通路门店!$BG:$BG,通讯通路门店!$S:$S,$G855)</f>
        <v>0</v>
      </c>
      <c r="AL855" s="99">
        <f>SUMIFS(通讯通路门店!$BC:$BC,通讯通路门店!$S:$S,$G855)</f>
        <v>0</v>
      </c>
      <c r="AM855" s="99">
        <f>SUMIFS(通讯通路门店!$BD:$BD,通讯通路门店!$S:$S,$G855)</f>
        <v>0</v>
      </c>
      <c r="AN855" s="99">
        <f>SUMIFS(通讯通路门店!$BF:$BF,通讯通路门店!$S:$S,$G855)</f>
        <v>0</v>
      </c>
      <c r="AO855" s="99">
        <f t="shared" si="67"/>
        <v>0</v>
      </c>
      <c r="AP855" s="99">
        <f>SUMIFS(通讯通路门店!$K:$K,通讯通路门店!$S:$S,$G855)</f>
        <v>0</v>
      </c>
      <c r="AQ855" s="83"/>
      <c r="AR855" s="99">
        <f>SUMIFS(通讯通路门店!$T:$T,通讯通路门店!$S:$S,$G855)</f>
        <v>0</v>
      </c>
      <c r="AS855" s="99">
        <f>SUMIFS(通讯通路门店!$U:$U,通讯通路门店!$S:$S,$G855)</f>
        <v>0</v>
      </c>
      <c r="AT855" s="99">
        <f>SUMIFS(通讯通路门店!$V:$V,通讯通路门店!$S:$S,$G855)</f>
        <v>0</v>
      </c>
      <c r="AU855" s="99">
        <f>SUMIFS(通讯通路门店!$W:$W,通讯通路门店!$S:$S,$G855)</f>
        <v>0</v>
      </c>
      <c r="AV855" s="99">
        <f>SUMIFS(通讯通路门店!$Z:$Z,通讯通路门店!$S:$S,$G855)</f>
        <v>0</v>
      </c>
      <c r="AW855" s="99">
        <f>SUMIFS(通讯通路门店!$AB:$AB,通讯通路门店!$S:$S,$G855)</f>
        <v>0</v>
      </c>
      <c r="AX855" s="99">
        <f>SUMIFS(通讯通路门店!$X:$X,通讯通路门店!$S:$S,$G855)</f>
        <v>0</v>
      </c>
      <c r="AY855" s="99">
        <f>SUMIFS(通讯通路门店!$Y:$Y,通讯通路门店!$S:$S,$G855)</f>
        <v>0</v>
      </c>
      <c r="AZ855" s="99">
        <f>SUMIFS(通讯通路门店!$AA:$AA,通讯通路门店!$S:$S,$G855)</f>
        <v>0</v>
      </c>
      <c r="BA855" s="99">
        <f t="shared" si="68"/>
        <v>0</v>
      </c>
      <c r="BB855" s="99">
        <f t="shared" si="69"/>
        <v>0</v>
      </c>
      <c r="BC855" s="99">
        <f>SUMIFS(通讯通路门店!$W:$W,通讯通路门店!$S:$S,$G855,通讯通路门店!$J:$J,"荣耀体验店")+SUMIFS(通讯通路门店!$W:$W,通讯通路门店!$S:$S,$G855,通讯通路门店!$J:$J,"荣耀授权专卖店")</f>
        <v>0</v>
      </c>
      <c r="BD855" s="99">
        <f>SUMIFS(通讯通路门店!$Z:$Z,通讯通路门店!$S:$S,$G855,通讯通路门店!$J:$J,"VIVO体验店")</f>
        <v>0</v>
      </c>
      <c r="BE855" s="99">
        <f>SUMIFS(通讯通路门店!$AB:$AB,通讯通路门店!$S:$S,$G855,通讯通路门店!$J:$J,"OPPO体验店")</f>
        <v>0</v>
      </c>
      <c r="BF855" s="99">
        <f>SUMIFS(通讯通路门店!$X:$X,通讯通路门店!$S:$S,$G855,通讯通路门店!$J:$J,"华为授权体验店")+SUMIFS(通讯通路门店!$AA:$AA,通讯通路门店!$S:$S,$G855,通讯通路门店!$J:$J,"华为堡垒店")</f>
        <v>0</v>
      </c>
      <c r="BG855" s="99">
        <f>SUMIFS(通讯通路门店!$Y:$Y,通讯通路门店!$S:$S,$G855,通讯通路门店!$J:$J,"小米体验店")</f>
        <v>0</v>
      </c>
      <c r="BH855" s="99">
        <f>SUMIFS(通讯通路门店!$AA:$AA,通讯通路门店!$S:$S,$G855,通讯通路门店!$J:$J,"苹果体验店")</f>
        <v>0</v>
      </c>
      <c r="BI855" s="99">
        <f>SUMIFS(通讯通路门店!$K:$K,通讯通路门店!$S:$S,$G855,通讯通路门店!$J:$J,"其他品牌专卖店")</f>
        <v>0</v>
      </c>
      <c r="BJ855" s="99">
        <f>SUMIFS(通讯通路门店!$AC:$AC,通讯通路门店!$S:$S,$G855)</f>
        <v>0</v>
      </c>
      <c r="BK855" s="99">
        <f>SUMIFS(通讯通路门店!$AD:$AD,通讯通路门店!$S:$S,$G855)</f>
        <v>0</v>
      </c>
      <c r="BL855" s="99">
        <f>SUMIFS(通讯通路门店!$AE:$AE,通讯通路门店!$S:$S,$G855)</f>
        <v>0</v>
      </c>
      <c r="BM855" s="99">
        <f>SUMIFS(通讯通路门店!$AF:$AF,通讯通路门店!$S:$S,$G855)</f>
        <v>0</v>
      </c>
      <c r="BN855" s="99">
        <f>SUMIFS(通讯通路门店!$AG:$AG,通讯通路门店!$S:$S,$G855)</f>
        <v>0</v>
      </c>
      <c r="BO855" s="99">
        <f>SUMIFS(通讯通路门店!$AH:$AH,通讯通路门店!$S:$S,$G855)</f>
        <v>0</v>
      </c>
      <c r="BP855" s="99">
        <f>SUMIFS(通讯通路门店!$AI:$AI,通讯通路门店!$S:$S,$G855)</f>
        <v>0</v>
      </c>
      <c r="BQ855" s="83"/>
    </row>
    <row r="856" spans="1:69">
      <c r="A856" s="99" t="str">
        <f>IFERROR(_xlfn.XLOOKUP($G856,通讯通路门店!$S$4:$S$993933,通讯通路门店!$A$4:$A$993933,0,0),"")</f>
        <v/>
      </c>
      <c r="B856" s="99" t="str">
        <f>IFERROR(_xlfn.XLOOKUP($G856,通讯通路门店!$S$4:$S$993933,通讯通路门店!$B$4:$B$993933,0,0),"")</f>
        <v/>
      </c>
      <c r="C856" s="99" t="str">
        <f>IFERROR(_xlfn.XLOOKUP($G856,通讯通路门店!$S$4:$S$993933,通讯通路门店!$C$4:$C$993933,0,0),"")</f>
        <v/>
      </c>
      <c r="D856" s="99" t="str">
        <f>IFERROR(_xlfn.XLOOKUP($G856,通讯通路门店!$S$4:$S$993933,通讯通路门店!$D$4:$D$993933,0,0),"")</f>
        <v/>
      </c>
      <c r="E856" s="83"/>
      <c r="F856" s="83"/>
      <c r="G856" s="101" t="e">
        <v>#N/A</v>
      </c>
      <c r="H856" s="102" t="str">
        <f>IFERROR(_xlfn.XLOOKUP($G856,通讯通路门店!$S$4:$S$993933,通讯通路门店!$R$4:$R$993933,0,0),"")</f>
        <v/>
      </c>
      <c r="I856" s="83"/>
      <c r="J856" s="83"/>
      <c r="K856" s="83"/>
      <c r="L856" s="83"/>
      <c r="M856" s="83"/>
      <c r="N856" s="83"/>
      <c r="O856" s="83"/>
      <c r="P856" s="83"/>
      <c r="Q856" s="83"/>
      <c r="R856" s="83"/>
      <c r="S856" s="83"/>
      <c r="T856" s="83"/>
      <c r="U856" s="99">
        <f>COUNTIF(通讯通路门店!$S:$S,$G856)</f>
        <v>0</v>
      </c>
      <c r="V856" s="99">
        <f>COUNTIFS(通讯通路门店!$S:$S,$G856,通讯通路门店!$J:$J,"综合卖场")</f>
        <v>0</v>
      </c>
      <c r="W856" s="99">
        <f>SUMIFS(通讯通路门店!$AJ:$AJ,通讯通路门店!$S:$S,通讯客户沙盘!$G856)</f>
        <v>0</v>
      </c>
      <c r="X856" s="99">
        <f t="shared" si="65"/>
        <v>0</v>
      </c>
      <c r="Y856" s="99">
        <f>COUNTIFS(通讯通路门店!$S:$S,$G856,通讯通路门店!$J:$J,"荣耀体验店")+COUNTIFS(通讯通路门店!$S:$S,$G856,通讯通路门店!$J:$J,"荣耀授权专卖店")</f>
        <v>0</v>
      </c>
      <c r="Z856" s="99">
        <f>COUNTIFS(通讯通路门店!$S:$S,$G856,通讯通路门店!$J:$J,"VIVO体验店")</f>
        <v>0</v>
      </c>
      <c r="AA856" s="99">
        <f>COUNTIFS(通讯通路门店!$S:$S,$G856,通讯通路门店!$J:$J,"OPPO体验店")</f>
        <v>0</v>
      </c>
      <c r="AB856" s="99">
        <f>COUNTIFS(通讯通路门店!$S:$S,$G856,通讯通路门店!$J:$J,"华为授权体验店")+COUNTIFS(通讯通路门店!$S:$S,$G856,通讯通路门店!$J:$J,"华为堡垒店")</f>
        <v>0</v>
      </c>
      <c r="AC856" s="99">
        <f>COUNTIFS(通讯通路门店!$S:$S,$G856,通讯通路门店!$J:$J,"小米体验店")</f>
        <v>0</v>
      </c>
      <c r="AD856" s="99">
        <f>COUNTIFS(通讯通路门店!$S:$S,$G856,通讯通路门店!$J:$J,"苹果体验店")</f>
        <v>0</v>
      </c>
      <c r="AE856" s="99">
        <f>COUNTIFS(通讯通路门店!$S:$S,$G856,通讯通路门店!$J:$J,"其他品牌专卖店")</f>
        <v>0</v>
      </c>
      <c r="AF856" s="99">
        <f>SUMIFS(通讯通路门店!$BI:$BI,通讯通路门店!$S:$S,$G856)</f>
        <v>0</v>
      </c>
      <c r="AG856" s="99">
        <f>SUMIFS(通讯通路门店!$BH:$BH,通讯通路门店!$S:$S,$G856)</f>
        <v>0</v>
      </c>
      <c r="AH856" s="99">
        <f t="shared" si="66"/>
        <v>0</v>
      </c>
      <c r="AI856" s="99">
        <f>SUMIFS(通讯通路门店!$BB:$BB,通讯通路门店!$S:$S,$G856)</f>
        <v>0</v>
      </c>
      <c r="AJ856" s="99">
        <f>SUMIFS(通讯通路门店!$BE:$BE,通讯通路门店!$S:$S,$G856)</f>
        <v>0</v>
      </c>
      <c r="AK856" s="99">
        <f>SUMIFS(通讯通路门店!$BG:$BG,通讯通路门店!$S:$S,$G856)</f>
        <v>0</v>
      </c>
      <c r="AL856" s="99">
        <f>SUMIFS(通讯通路门店!$BC:$BC,通讯通路门店!$S:$S,$G856)</f>
        <v>0</v>
      </c>
      <c r="AM856" s="99">
        <f>SUMIFS(通讯通路门店!$BD:$BD,通讯通路门店!$S:$S,$G856)</f>
        <v>0</v>
      </c>
      <c r="AN856" s="99">
        <f>SUMIFS(通讯通路门店!$BF:$BF,通讯通路门店!$S:$S,$G856)</f>
        <v>0</v>
      </c>
      <c r="AO856" s="99">
        <f t="shared" si="67"/>
        <v>0</v>
      </c>
      <c r="AP856" s="99">
        <f>SUMIFS(通讯通路门店!$K:$K,通讯通路门店!$S:$S,$G856)</f>
        <v>0</v>
      </c>
      <c r="AQ856" s="83"/>
      <c r="AR856" s="99">
        <f>SUMIFS(通讯通路门店!$T:$T,通讯通路门店!$S:$S,$G856)</f>
        <v>0</v>
      </c>
      <c r="AS856" s="99">
        <f>SUMIFS(通讯通路门店!$U:$U,通讯通路门店!$S:$S,$G856)</f>
        <v>0</v>
      </c>
      <c r="AT856" s="99">
        <f>SUMIFS(通讯通路门店!$V:$V,通讯通路门店!$S:$S,$G856)</f>
        <v>0</v>
      </c>
      <c r="AU856" s="99">
        <f>SUMIFS(通讯通路门店!$W:$W,通讯通路门店!$S:$S,$G856)</f>
        <v>0</v>
      </c>
      <c r="AV856" s="99">
        <f>SUMIFS(通讯通路门店!$Z:$Z,通讯通路门店!$S:$S,$G856)</f>
        <v>0</v>
      </c>
      <c r="AW856" s="99">
        <f>SUMIFS(通讯通路门店!$AB:$AB,通讯通路门店!$S:$S,$G856)</f>
        <v>0</v>
      </c>
      <c r="AX856" s="99">
        <f>SUMIFS(通讯通路门店!$X:$X,通讯通路门店!$S:$S,$G856)</f>
        <v>0</v>
      </c>
      <c r="AY856" s="99">
        <f>SUMIFS(通讯通路门店!$Y:$Y,通讯通路门店!$S:$S,$G856)</f>
        <v>0</v>
      </c>
      <c r="AZ856" s="99">
        <f>SUMIFS(通讯通路门店!$AA:$AA,通讯通路门店!$S:$S,$G856)</f>
        <v>0</v>
      </c>
      <c r="BA856" s="99">
        <f t="shared" si="68"/>
        <v>0</v>
      </c>
      <c r="BB856" s="99">
        <f t="shared" si="69"/>
        <v>0</v>
      </c>
      <c r="BC856" s="99">
        <f>SUMIFS(通讯通路门店!$W:$W,通讯通路门店!$S:$S,$G856,通讯通路门店!$J:$J,"荣耀体验店")+SUMIFS(通讯通路门店!$W:$W,通讯通路门店!$S:$S,$G856,通讯通路门店!$J:$J,"荣耀授权专卖店")</f>
        <v>0</v>
      </c>
      <c r="BD856" s="99">
        <f>SUMIFS(通讯通路门店!$Z:$Z,通讯通路门店!$S:$S,$G856,通讯通路门店!$J:$J,"VIVO体验店")</f>
        <v>0</v>
      </c>
      <c r="BE856" s="99">
        <f>SUMIFS(通讯通路门店!$AB:$AB,通讯通路门店!$S:$S,$G856,通讯通路门店!$J:$J,"OPPO体验店")</f>
        <v>0</v>
      </c>
      <c r="BF856" s="99">
        <f>SUMIFS(通讯通路门店!$X:$X,通讯通路门店!$S:$S,$G856,通讯通路门店!$J:$J,"华为授权体验店")+SUMIFS(通讯通路门店!$AA:$AA,通讯通路门店!$S:$S,$G856,通讯通路门店!$J:$J,"华为堡垒店")</f>
        <v>0</v>
      </c>
      <c r="BG856" s="99">
        <f>SUMIFS(通讯通路门店!$Y:$Y,通讯通路门店!$S:$S,$G856,通讯通路门店!$J:$J,"小米体验店")</f>
        <v>0</v>
      </c>
      <c r="BH856" s="99">
        <f>SUMIFS(通讯通路门店!$AA:$AA,通讯通路门店!$S:$S,$G856,通讯通路门店!$J:$J,"苹果体验店")</f>
        <v>0</v>
      </c>
      <c r="BI856" s="99">
        <f>SUMIFS(通讯通路门店!$K:$K,通讯通路门店!$S:$S,$G856,通讯通路门店!$J:$J,"其他品牌专卖店")</f>
        <v>0</v>
      </c>
      <c r="BJ856" s="99">
        <f>SUMIFS(通讯通路门店!$AC:$AC,通讯通路门店!$S:$S,$G856)</f>
        <v>0</v>
      </c>
      <c r="BK856" s="99">
        <f>SUMIFS(通讯通路门店!$AD:$AD,通讯通路门店!$S:$S,$G856)</f>
        <v>0</v>
      </c>
      <c r="BL856" s="99">
        <f>SUMIFS(通讯通路门店!$AE:$AE,通讯通路门店!$S:$S,$G856)</f>
        <v>0</v>
      </c>
      <c r="BM856" s="99">
        <f>SUMIFS(通讯通路门店!$AF:$AF,通讯通路门店!$S:$S,$G856)</f>
        <v>0</v>
      </c>
      <c r="BN856" s="99">
        <f>SUMIFS(通讯通路门店!$AG:$AG,通讯通路门店!$S:$S,$G856)</f>
        <v>0</v>
      </c>
      <c r="BO856" s="99">
        <f>SUMIFS(通讯通路门店!$AH:$AH,通讯通路门店!$S:$S,$G856)</f>
        <v>0</v>
      </c>
      <c r="BP856" s="99">
        <f>SUMIFS(通讯通路门店!$AI:$AI,通讯通路门店!$S:$S,$G856)</f>
        <v>0</v>
      </c>
      <c r="BQ856" s="83"/>
    </row>
    <row r="857" spans="1:69">
      <c r="A857" s="99" t="str">
        <f>IFERROR(_xlfn.XLOOKUP($G857,通讯通路门店!$S$4:$S$993933,通讯通路门店!$A$4:$A$993933,0,0),"")</f>
        <v/>
      </c>
      <c r="B857" s="99" t="str">
        <f>IFERROR(_xlfn.XLOOKUP($G857,通讯通路门店!$S$4:$S$993933,通讯通路门店!$B$4:$B$993933,0,0),"")</f>
        <v/>
      </c>
      <c r="C857" s="99" t="str">
        <f>IFERROR(_xlfn.XLOOKUP($G857,通讯通路门店!$S$4:$S$993933,通讯通路门店!$C$4:$C$993933,0,0),"")</f>
        <v/>
      </c>
      <c r="D857" s="99" t="str">
        <f>IFERROR(_xlfn.XLOOKUP($G857,通讯通路门店!$S$4:$S$993933,通讯通路门店!$D$4:$D$993933,0,0),"")</f>
        <v/>
      </c>
      <c r="E857" s="83"/>
      <c r="F857" s="83"/>
      <c r="G857" s="101" t="e">
        <v>#N/A</v>
      </c>
      <c r="H857" s="102" t="str">
        <f>IFERROR(_xlfn.XLOOKUP($G857,通讯通路门店!$S$4:$S$993933,通讯通路门店!$R$4:$R$993933,0,0),"")</f>
        <v/>
      </c>
      <c r="I857" s="83"/>
      <c r="J857" s="83"/>
      <c r="K857" s="83"/>
      <c r="L857" s="83"/>
      <c r="M857" s="83"/>
      <c r="N857" s="83"/>
      <c r="O857" s="83"/>
      <c r="P857" s="83"/>
      <c r="Q857" s="83"/>
      <c r="R857" s="83"/>
      <c r="S857" s="83"/>
      <c r="T857" s="83"/>
      <c r="U857" s="99">
        <f>COUNTIF(通讯通路门店!$S:$S,$G857)</f>
        <v>0</v>
      </c>
      <c r="V857" s="99">
        <f>COUNTIFS(通讯通路门店!$S:$S,$G857,通讯通路门店!$J:$J,"综合卖场")</f>
        <v>0</v>
      </c>
      <c r="W857" s="99">
        <f>SUMIFS(通讯通路门店!$AJ:$AJ,通讯通路门店!$S:$S,通讯客户沙盘!$G857)</f>
        <v>0</v>
      </c>
      <c r="X857" s="99">
        <f t="shared" si="65"/>
        <v>0</v>
      </c>
      <c r="Y857" s="99">
        <f>COUNTIFS(通讯通路门店!$S:$S,$G857,通讯通路门店!$J:$J,"荣耀体验店")+COUNTIFS(通讯通路门店!$S:$S,$G857,通讯通路门店!$J:$J,"荣耀授权专卖店")</f>
        <v>0</v>
      </c>
      <c r="Z857" s="99">
        <f>COUNTIFS(通讯通路门店!$S:$S,$G857,通讯通路门店!$J:$J,"VIVO体验店")</f>
        <v>0</v>
      </c>
      <c r="AA857" s="99">
        <f>COUNTIFS(通讯通路门店!$S:$S,$G857,通讯通路门店!$J:$J,"OPPO体验店")</f>
        <v>0</v>
      </c>
      <c r="AB857" s="99">
        <f>COUNTIFS(通讯通路门店!$S:$S,$G857,通讯通路门店!$J:$J,"华为授权体验店")+COUNTIFS(通讯通路门店!$S:$S,$G857,通讯通路门店!$J:$J,"华为堡垒店")</f>
        <v>0</v>
      </c>
      <c r="AC857" s="99">
        <f>COUNTIFS(通讯通路门店!$S:$S,$G857,通讯通路门店!$J:$J,"小米体验店")</f>
        <v>0</v>
      </c>
      <c r="AD857" s="99">
        <f>COUNTIFS(通讯通路门店!$S:$S,$G857,通讯通路门店!$J:$J,"苹果体验店")</f>
        <v>0</v>
      </c>
      <c r="AE857" s="99">
        <f>COUNTIFS(通讯通路门店!$S:$S,$G857,通讯通路门店!$J:$J,"其他品牌专卖店")</f>
        <v>0</v>
      </c>
      <c r="AF857" s="99">
        <f>SUMIFS(通讯通路门店!$BI:$BI,通讯通路门店!$S:$S,$G857)</f>
        <v>0</v>
      </c>
      <c r="AG857" s="99">
        <f>SUMIFS(通讯通路门店!$BH:$BH,通讯通路门店!$S:$S,$G857)</f>
        <v>0</v>
      </c>
      <c r="AH857" s="99">
        <f t="shared" si="66"/>
        <v>0</v>
      </c>
      <c r="AI857" s="99">
        <f>SUMIFS(通讯通路门店!$BB:$BB,通讯通路门店!$S:$S,$G857)</f>
        <v>0</v>
      </c>
      <c r="AJ857" s="99">
        <f>SUMIFS(通讯通路门店!$BE:$BE,通讯通路门店!$S:$S,$G857)</f>
        <v>0</v>
      </c>
      <c r="AK857" s="99">
        <f>SUMIFS(通讯通路门店!$BG:$BG,通讯通路门店!$S:$S,$G857)</f>
        <v>0</v>
      </c>
      <c r="AL857" s="99">
        <f>SUMIFS(通讯通路门店!$BC:$BC,通讯通路门店!$S:$S,$G857)</f>
        <v>0</v>
      </c>
      <c r="AM857" s="99">
        <f>SUMIFS(通讯通路门店!$BD:$BD,通讯通路门店!$S:$S,$G857)</f>
        <v>0</v>
      </c>
      <c r="AN857" s="99">
        <f>SUMIFS(通讯通路门店!$BF:$BF,通讯通路门店!$S:$S,$G857)</f>
        <v>0</v>
      </c>
      <c r="AO857" s="99">
        <f t="shared" si="67"/>
        <v>0</v>
      </c>
      <c r="AP857" s="99">
        <f>SUMIFS(通讯通路门店!$K:$K,通讯通路门店!$S:$S,$G857)</f>
        <v>0</v>
      </c>
      <c r="AQ857" s="83"/>
      <c r="AR857" s="99">
        <f>SUMIFS(通讯通路门店!$T:$T,通讯通路门店!$S:$S,$G857)</f>
        <v>0</v>
      </c>
      <c r="AS857" s="99">
        <f>SUMIFS(通讯通路门店!$U:$U,通讯通路门店!$S:$S,$G857)</f>
        <v>0</v>
      </c>
      <c r="AT857" s="99">
        <f>SUMIFS(通讯通路门店!$V:$V,通讯通路门店!$S:$S,$G857)</f>
        <v>0</v>
      </c>
      <c r="AU857" s="99">
        <f>SUMIFS(通讯通路门店!$W:$W,通讯通路门店!$S:$S,$G857)</f>
        <v>0</v>
      </c>
      <c r="AV857" s="99">
        <f>SUMIFS(通讯通路门店!$Z:$Z,通讯通路门店!$S:$S,$G857)</f>
        <v>0</v>
      </c>
      <c r="AW857" s="99">
        <f>SUMIFS(通讯通路门店!$AB:$AB,通讯通路门店!$S:$S,$G857)</f>
        <v>0</v>
      </c>
      <c r="AX857" s="99">
        <f>SUMIFS(通讯通路门店!$X:$X,通讯通路门店!$S:$S,$G857)</f>
        <v>0</v>
      </c>
      <c r="AY857" s="99">
        <f>SUMIFS(通讯通路门店!$Y:$Y,通讯通路门店!$S:$S,$G857)</f>
        <v>0</v>
      </c>
      <c r="AZ857" s="99">
        <f>SUMIFS(通讯通路门店!$AA:$AA,通讯通路门店!$S:$S,$G857)</f>
        <v>0</v>
      </c>
      <c r="BA857" s="99">
        <f t="shared" si="68"/>
        <v>0</v>
      </c>
      <c r="BB857" s="99">
        <f t="shared" si="69"/>
        <v>0</v>
      </c>
      <c r="BC857" s="99">
        <f>SUMIFS(通讯通路门店!$W:$W,通讯通路门店!$S:$S,$G857,通讯通路门店!$J:$J,"荣耀体验店")+SUMIFS(通讯通路门店!$W:$W,通讯通路门店!$S:$S,$G857,通讯通路门店!$J:$J,"荣耀授权专卖店")</f>
        <v>0</v>
      </c>
      <c r="BD857" s="99">
        <f>SUMIFS(通讯通路门店!$Z:$Z,通讯通路门店!$S:$S,$G857,通讯通路门店!$J:$J,"VIVO体验店")</f>
        <v>0</v>
      </c>
      <c r="BE857" s="99">
        <f>SUMIFS(通讯通路门店!$AB:$AB,通讯通路门店!$S:$S,$G857,通讯通路门店!$J:$J,"OPPO体验店")</f>
        <v>0</v>
      </c>
      <c r="BF857" s="99">
        <f>SUMIFS(通讯通路门店!$X:$X,通讯通路门店!$S:$S,$G857,通讯通路门店!$J:$J,"华为授权体验店")+SUMIFS(通讯通路门店!$AA:$AA,通讯通路门店!$S:$S,$G857,通讯通路门店!$J:$J,"华为堡垒店")</f>
        <v>0</v>
      </c>
      <c r="BG857" s="99">
        <f>SUMIFS(通讯通路门店!$Y:$Y,通讯通路门店!$S:$S,$G857,通讯通路门店!$J:$J,"小米体验店")</f>
        <v>0</v>
      </c>
      <c r="BH857" s="99">
        <f>SUMIFS(通讯通路门店!$AA:$AA,通讯通路门店!$S:$S,$G857,通讯通路门店!$J:$J,"苹果体验店")</f>
        <v>0</v>
      </c>
      <c r="BI857" s="99">
        <f>SUMIFS(通讯通路门店!$K:$K,通讯通路门店!$S:$S,$G857,通讯通路门店!$J:$J,"其他品牌专卖店")</f>
        <v>0</v>
      </c>
      <c r="BJ857" s="99">
        <f>SUMIFS(通讯通路门店!$AC:$AC,通讯通路门店!$S:$S,$G857)</f>
        <v>0</v>
      </c>
      <c r="BK857" s="99">
        <f>SUMIFS(通讯通路门店!$AD:$AD,通讯通路门店!$S:$S,$G857)</f>
        <v>0</v>
      </c>
      <c r="BL857" s="99">
        <f>SUMIFS(通讯通路门店!$AE:$AE,通讯通路门店!$S:$S,$G857)</f>
        <v>0</v>
      </c>
      <c r="BM857" s="99">
        <f>SUMIFS(通讯通路门店!$AF:$AF,通讯通路门店!$S:$S,$G857)</f>
        <v>0</v>
      </c>
      <c r="BN857" s="99">
        <f>SUMIFS(通讯通路门店!$AG:$AG,通讯通路门店!$S:$S,$G857)</f>
        <v>0</v>
      </c>
      <c r="BO857" s="99">
        <f>SUMIFS(通讯通路门店!$AH:$AH,通讯通路门店!$S:$S,$G857)</f>
        <v>0</v>
      </c>
      <c r="BP857" s="99">
        <f>SUMIFS(通讯通路门店!$AI:$AI,通讯通路门店!$S:$S,$G857)</f>
        <v>0</v>
      </c>
      <c r="BQ857" s="83"/>
    </row>
    <row r="858" spans="1:69">
      <c r="A858" s="99" t="str">
        <f>IFERROR(_xlfn.XLOOKUP($G858,通讯通路门店!$S$4:$S$993933,通讯通路门店!$A$4:$A$993933,0,0),"")</f>
        <v/>
      </c>
      <c r="B858" s="99" t="str">
        <f>IFERROR(_xlfn.XLOOKUP($G858,通讯通路门店!$S$4:$S$993933,通讯通路门店!$B$4:$B$993933,0,0),"")</f>
        <v/>
      </c>
      <c r="C858" s="99" t="str">
        <f>IFERROR(_xlfn.XLOOKUP($G858,通讯通路门店!$S$4:$S$993933,通讯通路门店!$C$4:$C$993933,0,0),"")</f>
        <v/>
      </c>
      <c r="D858" s="99" t="str">
        <f>IFERROR(_xlfn.XLOOKUP($G858,通讯通路门店!$S$4:$S$993933,通讯通路门店!$D$4:$D$993933,0,0),"")</f>
        <v/>
      </c>
      <c r="E858" s="83"/>
      <c r="F858" s="83"/>
      <c r="G858" s="101" t="e">
        <v>#N/A</v>
      </c>
      <c r="H858" s="102" t="str">
        <f>IFERROR(_xlfn.XLOOKUP($G858,通讯通路门店!$S$4:$S$993933,通讯通路门店!$R$4:$R$993933,0,0),"")</f>
        <v/>
      </c>
      <c r="I858" s="83"/>
      <c r="J858" s="83"/>
      <c r="K858" s="83"/>
      <c r="L858" s="83"/>
      <c r="M858" s="83"/>
      <c r="N858" s="83"/>
      <c r="O858" s="83"/>
      <c r="P858" s="83"/>
      <c r="Q858" s="83"/>
      <c r="R858" s="83"/>
      <c r="S858" s="83"/>
      <c r="T858" s="83"/>
      <c r="U858" s="99">
        <f>COUNTIF(通讯通路门店!$S:$S,$G858)</f>
        <v>0</v>
      </c>
      <c r="V858" s="99">
        <f>COUNTIFS(通讯通路门店!$S:$S,$G858,通讯通路门店!$J:$J,"综合卖场")</f>
        <v>0</v>
      </c>
      <c r="W858" s="99">
        <f>SUMIFS(通讯通路门店!$AJ:$AJ,通讯通路门店!$S:$S,通讯客户沙盘!$G858)</f>
        <v>0</v>
      </c>
      <c r="X858" s="99">
        <f t="shared" si="65"/>
        <v>0</v>
      </c>
      <c r="Y858" s="99">
        <f>COUNTIFS(通讯通路门店!$S:$S,$G858,通讯通路门店!$J:$J,"荣耀体验店")+COUNTIFS(通讯通路门店!$S:$S,$G858,通讯通路门店!$J:$J,"荣耀授权专卖店")</f>
        <v>0</v>
      </c>
      <c r="Z858" s="99">
        <f>COUNTIFS(通讯通路门店!$S:$S,$G858,通讯通路门店!$J:$J,"VIVO体验店")</f>
        <v>0</v>
      </c>
      <c r="AA858" s="99">
        <f>COUNTIFS(通讯通路门店!$S:$S,$G858,通讯通路门店!$J:$J,"OPPO体验店")</f>
        <v>0</v>
      </c>
      <c r="AB858" s="99">
        <f>COUNTIFS(通讯通路门店!$S:$S,$G858,通讯通路门店!$J:$J,"华为授权体验店")+COUNTIFS(通讯通路门店!$S:$S,$G858,通讯通路门店!$J:$J,"华为堡垒店")</f>
        <v>0</v>
      </c>
      <c r="AC858" s="99">
        <f>COUNTIFS(通讯通路门店!$S:$S,$G858,通讯通路门店!$J:$J,"小米体验店")</f>
        <v>0</v>
      </c>
      <c r="AD858" s="99">
        <f>COUNTIFS(通讯通路门店!$S:$S,$G858,通讯通路门店!$J:$J,"苹果体验店")</f>
        <v>0</v>
      </c>
      <c r="AE858" s="99">
        <f>COUNTIFS(通讯通路门店!$S:$S,$G858,通讯通路门店!$J:$J,"其他品牌专卖店")</f>
        <v>0</v>
      </c>
      <c r="AF858" s="99">
        <f>SUMIFS(通讯通路门店!$BI:$BI,通讯通路门店!$S:$S,$G858)</f>
        <v>0</v>
      </c>
      <c r="AG858" s="99">
        <f>SUMIFS(通讯通路门店!$BH:$BH,通讯通路门店!$S:$S,$G858)</f>
        <v>0</v>
      </c>
      <c r="AH858" s="99">
        <f t="shared" si="66"/>
        <v>0</v>
      </c>
      <c r="AI858" s="99">
        <f>SUMIFS(通讯通路门店!$BB:$BB,通讯通路门店!$S:$S,$G858)</f>
        <v>0</v>
      </c>
      <c r="AJ858" s="99">
        <f>SUMIFS(通讯通路门店!$BE:$BE,通讯通路门店!$S:$S,$G858)</f>
        <v>0</v>
      </c>
      <c r="AK858" s="99">
        <f>SUMIFS(通讯通路门店!$BG:$BG,通讯通路门店!$S:$S,$G858)</f>
        <v>0</v>
      </c>
      <c r="AL858" s="99">
        <f>SUMIFS(通讯通路门店!$BC:$BC,通讯通路门店!$S:$S,$G858)</f>
        <v>0</v>
      </c>
      <c r="AM858" s="99">
        <f>SUMIFS(通讯通路门店!$BD:$BD,通讯通路门店!$S:$S,$G858)</f>
        <v>0</v>
      </c>
      <c r="AN858" s="99">
        <f>SUMIFS(通讯通路门店!$BF:$BF,通讯通路门店!$S:$S,$G858)</f>
        <v>0</v>
      </c>
      <c r="AO858" s="99">
        <f t="shared" si="67"/>
        <v>0</v>
      </c>
      <c r="AP858" s="99">
        <f>SUMIFS(通讯通路门店!$K:$K,通讯通路门店!$S:$S,$G858)</f>
        <v>0</v>
      </c>
      <c r="AQ858" s="83"/>
      <c r="AR858" s="99">
        <f>SUMIFS(通讯通路门店!$T:$T,通讯通路门店!$S:$S,$G858)</f>
        <v>0</v>
      </c>
      <c r="AS858" s="99">
        <f>SUMIFS(通讯通路门店!$U:$U,通讯通路门店!$S:$S,$G858)</f>
        <v>0</v>
      </c>
      <c r="AT858" s="99">
        <f>SUMIFS(通讯通路门店!$V:$V,通讯通路门店!$S:$S,$G858)</f>
        <v>0</v>
      </c>
      <c r="AU858" s="99">
        <f>SUMIFS(通讯通路门店!$W:$W,通讯通路门店!$S:$S,$G858)</f>
        <v>0</v>
      </c>
      <c r="AV858" s="99">
        <f>SUMIFS(通讯通路门店!$Z:$Z,通讯通路门店!$S:$S,$G858)</f>
        <v>0</v>
      </c>
      <c r="AW858" s="99">
        <f>SUMIFS(通讯通路门店!$AB:$AB,通讯通路门店!$S:$S,$G858)</f>
        <v>0</v>
      </c>
      <c r="AX858" s="99">
        <f>SUMIFS(通讯通路门店!$X:$X,通讯通路门店!$S:$S,$G858)</f>
        <v>0</v>
      </c>
      <c r="AY858" s="99">
        <f>SUMIFS(通讯通路门店!$Y:$Y,通讯通路门店!$S:$S,$G858)</f>
        <v>0</v>
      </c>
      <c r="AZ858" s="99">
        <f>SUMIFS(通讯通路门店!$AA:$AA,通讯通路门店!$S:$S,$G858)</f>
        <v>0</v>
      </c>
      <c r="BA858" s="99">
        <f t="shared" si="68"/>
        <v>0</v>
      </c>
      <c r="BB858" s="99">
        <f t="shared" si="69"/>
        <v>0</v>
      </c>
      <c r="BC858" s="99">
        <f>SUMIFS(通讯通路门店!$W:$W,通讯通路门店!$S:$S,$G858,通讯通路门店!$J:$J,"荣耀体验店")+SUMIFS(通讯通路门店!$W:$W,通讯通路门店!$S:$S,$G858,通讯通路门店!$J:$J,"荣耀授权专卖店")</f>
        <v>0</v>
      </c>
      <c r="BD858" s="99">
        <f>SUMIFS(通讯通路门店!$Z:$Z,通讯通路门店!$S:$S,$G858,通讯通路门店!$J:$J,"VIVO体验店")</f>
        <v>0</v>
      </c>
      <c r="BE858" s="99">
        <f>SUMIFS(通讯通路门店!$AB:$AB,通讯通路门店!$S:$S,$G858,通讯通路门店!$J:$J,"OPPO体验店")</f>
        <v>0</v>
      </c>
      <c r="BF858" s="99">
        <f>SUMIFS(通讯通路门店!$X:$X,通讯通路门店!$S:$S,$G858,通讯通路门店!$J:$J,"华为授权体验店")+SUMIFS(通讯通路门店!$AA:$AA,通讯通路门店!$S:$S,$G858,通讯通路门店!$J:$J,"华为堡垒店")</f>
        <v>0</v>
      </c>
      <c r="BG858" s="99">
        <f>SUMIFS(通讯通路门店!$Y:$Y,通讯通路门店!$S:$S,$G858,通讯通路门店!$J:$J,"小米体验店")</f>
        <v>0</v>
      </c>
      <c r="BH858" s="99">
        <f>SUMIFS(通讯通路门店!$AA:$AA,通讯通路门店!$S:$S,$G858,通讯通路门店!$J:$J,"苹果体验店")</f>
        <v>0</v>
      </c>
      <c r="BI858" s="99">
        <f>SUMIFS(通讯通路门店!$K:$K,通讯通路门店!$S:$S,$G858,通讯通路门店!$J:$J,"其他品牌专卖店")</f>
        <v>0</v>
      </c>
      <c r="BJ858" s="99">
        <f>SUMIFS(通讯通路门店!$AC:$AC,通讯通路门店!$S:$S,$G858)</f>
        <v>0</v>
      </c>
      <c r="BK858" s="99">
        <f>SUMIFS(通讯通路门店!$AD:$AD,通讯通路门店!$S:$S,$G858)</f>
        <v>0</v>
      </c>
      <c r="BL858" s="99">
        <f>SUMIFS(通讯通路门店!$AE:$AE,通讯通路门店!$S:$S,$G858)</f>
        <v>0</v>
      </c>
      <c r="BM858" s="99">
        <f>SUMIFS(通讯通路门店!$AF:$AF,通讯通路门店!$S:$S,$G858)</f>
        <v>0</v>
      </c>
      <c r="BN858" s="99">
        <f>SUMIFS(通讯通路门店!$AG:$AG,通讯通路门店!$S:$S,$G858)</f>
        <v>0</v>
      </c>
      <c r="BO858" s="99">
        <f>SUMIFS(通讯通路门店!$AH:$AH,通讯通路门店!$S:$S,$G858)</f>
        <v>0</v>
      </c>
      <c r="BP858" s="99">
        <f>SUMIFS(通讯通路门店!$AI:$AI,通讯通路门店!$S:$S,$G858)</f>
        <v>0</v>
      </c>
      <c r="BQ858" s="83"/>
    </row>
    <row r="859" spans="1:69">
      <c r="A859" s="99" t="str">
        <f>IFERROR(_xlfn.XLOOKUP($G859,通讯通路门店!$S$4:$S$993933,通讯通路门店!$A$4:$A$993933,0,0),"")</f>
        <v/>
      </c>
      <c r="B859" s="99" t="str">
        <f>IFERROR(_xlfn.XLOOKUP($G859,通讯通路门店!$S$4:$S$993933,通讯通路门店!$B$4:$B$993933,0,0),"")</f>
        <v/>
      </c>
      <c r="C859" s="99" t="str">
        <f>IFERROR(_xlfn.XLOOKUP($G859,通讯通路门店!$S$4:$S$993933,通讯通路门店!$C$4:$C$993933,0,0),"")</f>
        <v/>
      </c>
      <c r="D859" s="99" t="str">
        <f>IFERROR(_xlfn.XLOOKUP($G859,通讯通路门店!$S$4:$S$993933,通讯通路门店!$D$4:$D$993933,0,0),"")</f>
        <v/>
      </c>
      <c r="E859" s="83"/>
      <c r="F859" s="83"/>
      <c r="G859" s="101" t="e">
        <v>#N/A</v>
      </c>
      <c r="H859" s="102" t="str">
        <f>IFERROR(_xlfn.XLOOKUP($G859,通讯通路门店!$S$4:$S$993933,通讯通路门店!$R$4:$R$993933,0,0),"")</f>
        <v/>
      </c>
      <c r="I859" s="83"/>
      <c r="J859" s="83"/>
      <c r="K859" s="83"/>
      <c r="L859" s="83"/>
      <c r="M859" s="83"/>
      <c r="N859" s="83"/>
      <c r="O859" s="83"/>
      <c r="P859" s="83"/>
      <c r="Q859" s="83"/>
      <c r="R859" s="83"/>
      <c r="S859" s="83"/>
      <c r="T859" s="83"/>
      <c r="U859" s="99">
        <f>COUNTIF(通讯通路门店!$S:$S,$G859)</f>
        <v>0</v>
      </c>
      <c r="V859" s="99">
        <f>COUNTIFS(通讯通路门店!$S:$S,$G859,通讯通路门店!$J:$J,"综合卖场")</f>
        <v>0</v>
      </c>
      <c r="W859" s="99">
        <f>SUMIFS(通讯通路门店!$AJ:$AJ,通讯通路门店!$S:$S,通讯客户沙盘!$G859)</f>
        <v>0</v>
      </c>
      <c r="X859" s="99">
        <f t="shared" si="65"/>
        <v>0</v>
      </c>
      <c r="Y859" s="99">
        <f>COUNTIFS(通讯通路门店!$S:$S,$G859,通讯通路门店!$J:$J,"荣耀体验店")+COUNTIFS(通讯通路门店!$S:$S,$G859,通讯通路门店!$J:$J,"荣耀授权专卖店")</f>
        <v>0</v>
      </c>
      <c r="Z859" s="99">
        <f>COUNTIFS(通讯通路门店!$S:$S,$G859,通讯通路门店!$J:$J,"VIVO体验店")</f>
        <v>0</v>
      </c>
      <c r="AA859" s="99">
        <f>COUNTIFS(通讯通路门店!$S:$S,$G859,通讯通路门店!$J:$J,"OPPO体验店")</f>
        <v>0</v>
      </c>
      <c r="AB859" s="99">
        <f>COUNTIFS(通讯通路门店!$S:$S,$G859,通讯通路门店!$J:$J,"华为授权体验店")+COUNTIFS(通讯通路门店!$S:$S,$G859,通讯通路门店!$J:$J,"华为堡垒店")</f>
        <v>0</v>
      </c>
      <c r="AC859" s="99">
        <f>COUNTIFS(通讯通路门店!$S:$S,$G859,通讯通路门店!$J:$J,"小米体验店")</f>
        <v>0</v>
      </c>
      <c r="AD859" s="99">
        <f>COUNTIFS(通讯通路门店!$S:$S,$G859,通讯通路门店!$J:$J,"苹果体验店")</f>
        <v>0</v>
      </c>
      <c r="AE859" s="99">
        <f>COUNTIFS(通讯通路门店!$S:$S,$G859,通讯通路门店!$J:$J,"其他品牌专卖店")</f>
        <v>0</v>
      </c>
      <c r="AF859" s="99">
        <f>SUMIFS(通讯通路门店!$BI:$BI,通讯通路门店!$S:$S,$G859)</f>
        <v>0</v>
      </c>
      <c r="AG859" s="99">
        <f>SUMIFS(通讯通路门店!$BH:$BH,通讯通路门店!$S:$S,$G859)</f>
        <v>0</v>
      </c>
      <c r="AH859" s="99">
        <f t="shared" si="66"/>
        <v>0</v>
      </c>
      <c r="AI859" s="99">
        <f>SUMIFS(通讯通路门店!$BB:$BB,通讯通路门店!$S:$S,$G859)</f>
        <v>0</v>
      </c>
      <c r="AJ859" s="99">
        <f>SUMIFS(通讯通路门店!$BE:$BE,通讯通路门店!$S:$S,$G859)</f>
        <v>0</v>
      </c>
      <c r="AK859" s="99">
        <f>SUMIFS(通讯通路门店!$BG:$BG,通讯通路门店!$S:$S,$G859)</f>
        <v>0</v>
      </c>
      <c r="AL859" s="99">
        <f>SUMIFS(通讯通路门店!$BC:$BC,通讯通路门店!$S:$S,$G859)</f>
        <v>0</v>
      </c>
      <c r="AM859" s="99">
        <f>SUMIFS(通讯通路门店!$BD:$BD,通讯通路门店!$S:$S,$G859)</f>
        <v>0</v>
      </c>
      <c r="AN859" s="99">
        <f>SUMIFS(通讯通路门店!$BF:$BF,通讯通路门店!$S:$S,$G859)</f>
        <v>0</v>
      </c>
      <c r="AO859" s="99">
        <f t="shared" si="67"/>
        <v>0</v>
      </c>
      <c r="AP859" s="99">
        <f>SUMIFS(通讯通路门店!$K:$K,通讯通路门店!$S:$S,$G859)</f>
        <v>0</v>
      </c>
      <c r="AQ859" s="83"/>
      <c r="AR859" s="99">
        <f>SUMIFS(通讯通路门店!$T:$T,通讯通路门店!$S:$S,$G859)</f>
        <v>0</v>
      </c>
      <c r="AS859" s="99">
        <f>SUMIFS(通讯通路门店!$U:$U,通讯通路门店!$S:$S,$G859)</f>
        <v>0</v>
      </c>
      <c r="AT859" s="99">
        <f>SUMIFS(通讯通路门店!$V:$V,通讯通路门店!$S:$S,$G859)</f>
        <v>0</v>
      </c>
      <c r="AU859" s="99">
        <f>SUMIFS(通讯通路门店!$W:$W,通讯通路门店!$S:$S,$G859)</f>
        <v>0</v>
      </c>
      <c r="AV859" s="99">
        <f>SUMIFS(通讯通路门店!$Z:$Z,通讯通路门店!$S:$S,$G859)</f>
        <v>0</v>
      </c>
      <c r="AW859" s="99">
        <f>SUMIFS(通讯通路门店!$AB:$AB,通讯通路门店!$S:$S,$G859)</f>
        <v>0</v>
      </c>
      <c r="AX859" s="99">
        <f>SUMIFS(通讯通路门店!$X:$X,通讯通路门店!$S:$S,$G859)</f>
        <v>0</v>
      </c>
      <c r="AY859" s="99">
        <f>SUMIFS(通讯通路门店!$Y:$Y,通讯通路门店!$S:$S,$G859)</f>
        <v>0</v>
      </c>
      <c r="AZ859" s="99">
        <f>SUMIFS(通讯通路门店!$AA:$AA,通讯通路门店!$S:$S,$G859)</f>
        <v>0</v>
      </c>
      <c r="BA859" s="99">
        <f t="shared" si="68"/>
        <v>0</v>
      </c>
      <c r="BB859" s="99">
        <f t="shared" si="69"/>
        <v>0</v>
      </c>
      <c r="BC859" s="99">
        <f>SUMIFS(通讯通路门店!$W:$W,通讯通路门店!$S:$S,$G859,通讯通路门店!$J:$J,"荣耀体验店")+SUMIFS(通讯通路门店!$W:$W,通讯通路门店!$S:$S,$G859,通讯通路门店!$J:$J,"荣耀授权专卖店")</f>
        <v>0</v>
      </c>
      <c r="BD859" s="99">
        <f>SUMIFS(通讯通路门店!$Z:$Z,通讯通路门店!$S:$S,$G859,通讯通路门店!$J:$J,"VIVO体验店")</f>
        <v>0</v>
      </c>
      <c r="BE859" s="99">
        <f>SUMIFS(通讯通路门店!$AB:$AB,通讯通路门店!$S:$S,$G859,通讯通路门店!$J:$J,"OPPO体验店")</f>
        <v>0</v>
      </c>
      <c r="BF859" s="99">
        <f>SUMIFS(通讯通路门店!$X:$X,通讯通路门店!$S:$S,$G859,通讯通路门店!$J:$J,"华为授权体验店")+SUMIFS(通讯通路门店!$AA:$AA,通讯通路门店!$S:$S,$G859,通讯通路门店!$J:$J,"华为堡垒店")</f>
        <v>0</v>
      </c>
      <c r="BG859" s="99">
        <f>SUMIFS(通讯通路门店!$Y:$Y,通讯通路门店!$S:$S,$G859,通讯通路门店!$J:$J,"小米体验店")</f>
        <v>0</v>
      </c>
      <c r="BH859" s="99">
        <f>SUMIFS(通讯通路门店!$AA:$AA,通讯通路门店!$S:$S,$G859,通讯通路门店!$J:$J,"苹果体验店")</f>
        <v>0</v>
      </c>
      <c r="BI859" s="99">
        <f>SUMIFS(通讯通路门店!$K:$K,通讯通路门店!$S:$S,$G859,通讯通路门店!$J:$J,"其他品牌专卖店")</f>
        <v>0</v>
      </c>
      <c r="BJ859" s="99">
        <f>SUMIFS(通讯通路门店!$AC:$AC,通讯通路门店!$S:$S,$G859)</f>
        <v>0</v>
      </c>
      <c r="BK859" s="99">
        <f>SUMIFS(通讯通路门店!$AD:$AD,通讯通路门店!$S:$S,$G859)</f>
        <v>0</v>
      </c>
      <c r="BL859" s="99">
        <f>SUMIFS(通讯通路门店!$AE:$AE,通讯通路门店!$S:$S,$G859)</f>
        <v>0</v>
      </c>
      <c r="BM859" s="99">
        <f>SUMIFS(通讯通路门店!$AF:$AF,通讯通路门店!$S:$S,$G859)</f>
        <v>0</v>
      </c>
      <c r="BN859" s="99">
        <f>SUMIFS(通讯通路门店!$AG:$AG,通讯通路门店!$S:$S,$G859)</f>
        <v>0</v>
      </c>
      <c r="BO859" s="99">
        <f>SUMIFS(通讯通路门店!$AH:$AH,通讯通路门店!$S:$S,$G859)</f>
        <v>0</v>
      </c>
      <c r="BP859" s="99">
        <f>SUMIFS(通讯通路门店!$AI:$AI,通讯通路门店!$S:$S,$G859)</f>
        <v>0</v>
      </c>
      <c r="BQ859" s="83"/>
    </row>
    <row r="860" spans="1:69">
      <c r="A860" s="99" t="str">
        <f>IFERROR(_xlfn.XLOOKUP($G860,通讯通路门店!$S$4:$S$993933,通讯通路门店!$A$4:$A$993933,0,0),"")</f>
        <v/>
      </c>
      <c r="B860" s="99" t="str">
        <f>IFERROR(_xlfn.XLOOKUP($G860,通讯通路门店!$S$4:$S$993933,通讯通路门店!$B$4:$B$993933,0,0),"")</f>
        <v/>
      </c>
      <c r="C860" s="99" t="str">
        <f>IFERROR(_xlfn.XLOOKUP($G860,通讯通路门店!$S$4:$S$993933,通讯通路门店!$C$4:$C$993933,0,0),"")</f>
        <v/>
      </c>
      <c r="D860" s="99" t="str">
        <f>IFERROR(_xlfn.XLOOKUP($G860,通讯通路门店!$S$4:$S$993933,通讯通路门店!$D$4:$D$993933,0,0),"")</f>
        <v/>
      </c>
      <c r="E860" s="83"/>
      <c r="F860" s="83"/>
      <c r="G860" s="101" t="e">
        <v>#N/A</v>
      </c>
      <c r="H860" s="102" t="str">
        <f>IFERROR(_xlfn.XLOOKUP($G860,通讯通路门店!$S$4:$S$993933,通讯通路门店!$R$4:$R$993933,0,0),"")</f>
        <v/>
      </c>
      <c r="I860" s="83"/>
      <c r="J860" s="83"/>
      <c r="K860" s="83"/>
      <c r="L860" s="83"/>
      <c r="M860" s="83"/>
      <c r="N860" s="83"/>
      <c r="O860" s="83"/>
      <c r="P860" s="83"/>
      <c r="Q860" s="83"/>
      <c r="R860" s="83"/>
      <c r="S860" s="83"/>
      <c r="T860" s="83"/>
      <c r="U860" s="99">
        <f>COUNTIF(通讯通路门店!$S:$S,$G860)</f>
        <v>0</v>
      </c>
      <c r="V860" s="99">
        <f>COUNTIFS(通讯通路门店!$S:$S,$G860,通讯通路门店!$J:$J,"综合卖场")</f>
        <v>0</v>
      </c>
      <c r="W860" s="99">
        <f>SUMIFS(通讯通路门店!$AJ:$AJ,通讯通路门店!$S:$S,通讯客户沙盘!$G860)</f>
        <v>0</v>
      </c>
      <c r="X860" s="99">
        <f t="shared" si="65"/>
        <v>0</v>
      </c>
      <c r="Y860" s="99">
        <f>COUNTIFS(通讯通路门店!$S:$S,$G860,通讯通路门店!$J:$J,"荣耀体验店")+COUNTIFS(通讯通路门店!$S:$S,$G860,通讯通路门店!$J:$J,"荣耀授权专卖店")</f>
        <v>0</v>
      </c>
      <c r="Z860" s="99">
        <f>COUNTIFS(通讯通路门店!$S:$S,$G860,通讯通路门店!$J:$J,"VIVO体验店")</f>
        <v>0</v>
      </c>
      <c r="AA860" s="99">
        <f>COUNTIFS(通讯通路门店!$S:$S,$G860,通讯通路门店!$J:$J,"OPPO体验店")</f>
        <v>0</v>
      </c>
      <c r="AB860" s="99">
        <f>COUNTIFS(通讯通路门店!$S:$S,$G860,通讯通路门店!$J:$J,"华为授权体验店")+COUNTIFS(通讯通路门店!$S:$S,$G860,通讯通路门店!$J:$J,"华为堡垒店")</f>
        <v>0</v>
      </c>
      <c r="AC860" s="99">
        <f>COUNTIFS(通讯通路门店!$S:$S,$G860,通讯通路门店!$J:$J,"小米体验店")</f>
        <v>0</v>
      </c>
      <c r="AD860" s="99">
        <f>COUNTIFS(通讯通路门店!$S:$S,$G860,通讯通路门店!$J:$J,"苹果体验店")</f>
        <v>0</v>
      </c>
      <c r="AE860" s="99">
        <f>COUNTIFS(通讯通路门店!$S:$S,$G860,通讯通路门店!$J:$J,"其他品牌专卖店")</f>
        <v>0</v>
      </c>
      <c r="AF860" s="99">
        <f>SUMIFS(通讯通路门店!$BI:$BI,通讯通路门店!$S:$S,$G860)</f>
        <v>0</v>
      </c>
      <c r="AG860" s="99">
        <f>SUMIFS(通讯通路门店!$BH:$BH,通讯通路门店!$S:$S,$G860)</f>
        <v>0</v>
      </c>
      <c r="AH860" s="99">
        <f t="shared" si="66"/>
        <v>0</v>
      </c>
      <c r="AI860" s="99">
        <f>SUMIFS(通讯通路门店!$BB:$BB,通讯通路门店!$S:$S,$G860)</f>
        <v>0</v>
      </c>
      <c r="AJ860" s="99">
        <f>SUMIFS(通讯通路门店!$BE:$BE,通讯通路门店!$S:$S,$G860)</f>
        <v>0</v>
      </c>
      <c r="AK860" s="99">
        <f>SUMIFS(通讯通路门店!$BG:$BG,通讯通路门店!$S:$S,$G860)</f>
        <v>0</v>
      </c>
      <c r="AL860" s="99">
        <f>SUMIFS(通讯通路门店!$BC:$BC,通讯通路门店!$S:$S,$G860)</f>
        <v>0</v>
      </c>
      <c r="AM860" s="99">
        <f>SUMIFS(通讯通路门店!$BD:$BD,通讯通路门店!$S:$S,$G860)</f>
        <v>0</v>
      </c>
      <c r="AN860" s="99">
        <f>SUMIFS(通讯通路门店!$BF:$BF,通讯通路门店!$S:$S,$G860)</f>
        <v>0</v>
      </c>
      <c r="AO860" s="99">
        <f t="shared" si="67"/>
        <v>0</v>
      </c>
      <c r="AP860" s="99">
        <f>SUMIFS(通讯通路门店!$K:$K,通讯通路门店!$S:$S,$G860)</f>
        <v>0</v>
      </c>
      <c r="AQ860" s="83"/>
      <c r="AR860" s="99">
        <f>SUMIFS(通讯通路门店!$T:$T,通讯通路门店!$S:$S,$G860)</f>
        <v>0</v>
      </c>
      <c r="AS860" s="99">
        <f>SUMIFS(通讯通路门店!$U:$U,通讯通路门店!$S:$S,$G860)</f>
        <v>0</v>
      </c>
      <c r="AT860" s="99">
        <f>SUMIFS(通讯通路门店!$V:$V,通讯通路门店!$S:$S,$G860)</f>
        <v>0</v>
      </c>
      <c r="AU860" s="99">
        <f>SUMIFS(通讯通路门店!$W:$W,通讯通路门店!$S:$S,$G860)</f>
        <v>0</v>
      </c>
      <c r="AV860" s="99">
        <f>SUMIFS(通讯通路门店!$Z:$Z,通讯通路门店!$S:$S,$G860)</f>
        <v>0</v>
      </c>
      <c r="AW860" s="99">
        <f>SUMIFS(通讯通路门店!$AB:$AB,通讯通路门店!$S:$S,$G860)</f>
        <v>0</v>
      </c>
      <c r="AX860" s="99">
        <f>SUMIFS(通讯通路门店!$X:$X,通讯通路门店!$S:$S,$G860)</f>
        <v>0</v>
      </c>
      <c r="AY860" s="99">
        <f>SUMIFS(通讯通路门店!$Y:$Y,通讯通路门店!$S:$S,$G860)</f>
        <v>0</v>
      </c>
      <c r="AZ860" s="99">
        <f>SUMIFS(通讯通路门店!$AA:$AA,通讯通路门店!$S:$S,$G860)</f>
        <v>0</v>
      </c>
      <c r="BA860" s="99">
        <f t="shared" si="68"/>
        <v>0</v>
      </c>
      <c r="BB860" s="99">
        <f t="shared" si="69"/>
        <v>0</v>
      </c>
      <c r="BC860" s="99">
        <f>SUMIFS(通讯通路门店!$W:$W,通讯通路门店!$S:$S,$G860,通讯通路门店!$J:$J,"荣耀体验店")+SUMIFS(通讯通路门店!$W:$W,通讯通路门店!$S:$S,$G860,通讯通路门店!$J:$J,"荣耀授权专卖店")</f>
        <v>0</v>
      </c>
      <c r="BD860" s="99">
        <f>SUMIFS(通讯通路门店!$Z:$Z,通讯通路门店!$S:$S,$G860,通讯通路门店!$J:$J,"VIVO体验店")</f>
        <v>0</v>
      </c>
      <c r="BE860" s="99">
        <f>SUMIFS(通讯通路门店!$AB:$AB,通讯通路门店!$S:$S,$G860,通讯通路门店!$J:$J,"OPPO体验店")</f>
        <v>0</v>
      </c>
      <c r="BF860" s="99">
        <f>SUMIFS(通讯通路门店!$X:$X,通讯通路门店!$S:$S,$G860,通讯通路门店!$J:$J,"华为授权体验店")+SUMIFS(通讯通路门店!$AA:$AA,通讯通路门店!$S:$S,$G860,通讯通路门店!$J:$J,"华为堡垒店")</f>
        <v>0</v>
      </c>
      <c r="BG860" s="99">
        <f>SUMIFS(通讯通路门店!$Y:$Y,通讯通路门店!$S:$S,$G860,通讯通路门店!$J:$J,"小米体验店")</f>
        <v>0</v>
      </c>
      <c r="BH860" s="99">
        <f>SUMIFS(通讯通路门店!$AA:$AA,通讯通路门店!$S:$S,$G860,通讯通路门店!$J:$J,"苹果体验店")</f>
        <v>0</v>
      </c>
      <c r="BI860" s="99">
        <f>SUMIFS(通讯通路门店!$K:$K,通讯通路门店!$S:$S,$G860,通讯通路门店!$J:$J,"其他品牌专卖店")</f>
        <v>0</v>
      </c>
      <c r="BJ860" s="99">
        <f>SUMIFS(通讯通路门店!$AC:$AC,通讯通路门店!$S:$S,$G860)</f>
        <v>0</v>
      </c>
      <c r="BK860" s="99">
        <f>SUMIFS(通讯通路门店!$AD:$AD,通讯通路门店!$S:$S,$G860)</f>
        <v>0</v>
      </c>
      <c r="BL860" s="99">
        <f>SUMIFS(通讯通路门店!$AE:$AE,通讯通路门店!$S:$S,$G860)</f>
        <v>0</v>
      </c>
      <c r="BM860" s="99">
        <f>SUMIFS(通讯通路门店!$AF:$AF,通讯通路门店!$S:$S,$G860)</f>
        <v>0</v>
      </c>
      <c r="BN860" s="99">
        <f>SUMIFS(通讯通路门店!$AG:$AG,通讯通路门店!$S:$S,$G860)</f>
        <v>0</v>
      </c>
      <c r="BO860" s="99">
        <f>SUMIFS(通讯通路门店!$AH:$AH,通讯通路门店!$S:$S,$G860)</f>
        <v>0</v>
      </c>
      <c r="BP860" s="99">
        <f>SUMIFS(通讯通路门店!$AI:$AI,通讯通路门店!$S:$S,$G860)</f>
        <v>0</v>
      </c>
      <c r="BQ860" s="83"/>
    </row>
    <row r="861" spans="1:69">
      <c r="A861" s="99" t="str">
        <f>IFERROR(_xlfn.XLOOKUP($G861,通讯通路门店!$S$4:$S$993933,通讯通路门店!$A$4:$A$993933,0,0),"")</f>
        <v/>
      </c>
      <c r="B861" s="99" t="str">
        <f>IFERROR(_xlfn.XLOOKUP($G861,通讯通路门店!$S$4:$S$993933,通讯通路门店!$B$4:$B$993933,0,0),"")</f>
        <v/>
      </c>
      <c r="C861" s="99" t="str">
        <f>IFERROR(_xlfn.XLOOKUP($G861,通讯通路门店!$S$4:$S$993933,通讯通路门店!$C$4:$C$993933,0,0),"")</f>
        <v/>
      </c>
      <c r="D861" s="99" t="str">
        <f>IFERROR(_xlfn.XLOOKUP($G861,通讯通路门店!$S$4:$S$993933,通讯通路门店!$D$4:$D$993933,0,0),"")</f>
        <v/>
      </c>
      <c r="E861" s="83"/>
      <c r="F861" s="83"/>
      <c r="G861" s="101" t="e">
        <v>#N/A</v>
      </c>
      <c r="H861" s="102" t="str">
        <f>IFERROR(_xlfn.XLOOKUP($G861,通讯通路门店!$S$4:$S$993933,通讯通路门店!$R$4:$R$993933,0,0),"")</f>
        <v/>
      </c>
      <c r="I861" s="83"/>
      <c r="J861" s="83"/>
      <c r="K861" s="83"/>
      <c r="L861" s="83"/>
      <c r="M861" s="83"/>
      <c r="N861" s="83"/>
      <c r="O861" s="83"/>
      <c r="P861" s="83"/>
      <c r="Q861" s="83"/>
      <c r="R861" s="83"/>
      <c r="S861" s="83"/>
      <c r="T861" s="83"/>
      <c r="U861" s="99">
        <f>COUNTIF(通讯通路门店!$S:$S,$G861)</f>
        <v>0</v>
      </c>
      <c r="V861" s="99">
        <f>COUNTIFS(通讯通路门店!$S:$S,$G861,通讯通路门店!$J:$J,"综合卖场")</f>
        <v>0</v>
      </c>
      <c r="W861" s="99">
        <f>SUMIFS(通讯通路门店!$AJ:$AJ,通讯通路门店!$S:$S,通讯客户沙盘!$G861)</f>
        <v>0</v>
      </c>
      <c r="X861" s="99">
        <f t="shared" si="65"/>
        <v>0</v>
      </c>
      <c r="Y861" s="99">
        <f>COUNTIFS(通讯通路门店!$S:$S,$G861,通讯通路门店!$J:$J,"荣耀体验店")+COUNTIFS(通讯通路门店!$S:$S,$G861,通讯通路门店!$J:$J,"荣耀授权专卖店")</f>
        <v>0</v>
      </c>
      <c r="Z861" s="99">
        <f>COUNTIFS(通讯通路门店!$S:$S,$G861,通讯通路门店!$J:$J,"VIVO体验店")</f>
        <v>0</v>
      </c>
      <c r="AA861" s="99">
        <f>COUNTIFS(通讯通路门店!$S:$S,$G861,通讯通路门店!$J:$J,"OPPO体验店")</f>
        <v>0</v>
      </c>
      <c r="AB861" s="99">
        <f>COUNTIFS(通讯通路门店!$S:$S,$G861,通讯通路门店!$J:$J,"华为授权体验店")+COUNTIFS(通讯通路门店!$S:$S,$G861,通讯通路门店!$J:$J,"华为堡垒店")</f>
        <v>0</v>
      </c>
      <c r="AC861" s="99">
        <f>COUNTIFS(通讯通路门店!$S:$S,$G861,通讯通路门店!$J:$J,"小米体验店")</f>
        <v>0</v>
      </c>
      <c r="AD861" s="99">
        <f>COUNTIFS(通讯通路门店!$S:$S,$G861,通讯通路门店!$J:$J,"苹果体验店")</f>
        <v>0</v>
      </c>
      <c r="AE861" s="99">
        <f>COUNTIFS(通讯通路门店!$S:$S,$G861,通讯通路门店!$J:$J,"其他品牌专卖店")</f>
        <v>0</v>
      </c>
      <c r="AF861" s="99">
        <f>SUMIFS(通讯通路门店!$BI:$BI,通讯通路门店!$S:$S,$G861)</f>
        <v>0</v>
      </c>
      <c r="AG861" s="99">
        <f>SUMIFS(通讯通路门店!$BH:$BH,通讯通路门店!$S:$S,$G861)</f>
        <v>0</v>
      </c>
      <c r="AH861" s="99">
        <f t="shared" si="66"/>
        <v>0</v>
      </c>
      <c r="AI861" s="99">
        <f>SUMIFS(通讯通路门店!$BB:$BB,通讯通路门店!$S:$S,$G861)</f>
        <v>0</v>
      </c>
      <c r="AJ861" s="99">
        <f>SUMIFS(通讯通路门店!$BE:$BE,通讯通路门店!$S:$S,$G861)</f>
        <v>0</v>
      </c>
      <c r="AK861" s="99">
        <f>SUMIFS(通讯通路门店!$BG:$BG,通讯通路门店!$S:$S,$G861)</f>
        <v>0</v>
      </c>
      <c r="AL861" s="99">
        <f>SUMIFS(通讯通路门店!$BC:$BC,通讯通路门店!$S:$S,$G861)</f>
        <v>0</v>
      </c>
      <c r="AM861" s="99">
        <f>SUMIFS(通讯通路门店!$BD:$BD,通讯通路门店!$S:$S,$G861)</f>
        <v>0</v>
      </c>
      <c r="AN861" s="99">
        <f>SUMIFS(通讯通路门店!$BF:$BF,通讯通路门店!$S:$S,$G861)</f>
        <v>0</v>
      </c>
      <c r="AO861" s="99">
        <f t="shared" si="67"/>
        <v>0</v>
      </c>
      <c r="AP861" s="99">
        <f>SUMIFS(通讯通路门店!$K:$K,通讯通路门店!$S:$S,$G861)</f>
        <v>0</v>
      </c>
      <c r="AQ861" s="83"/>
      <c r="AR861" s="99">
        <f>SUMIFS(通讯通路门店!$T:$T,通讯通路门店!$S:$S,$G861)</f>
        <v>0</v>
      </c>
      <c r="AS861" s="99">
        <f>SUMIFS(通讯通路门店!$U:$U,通讯通路门店!$S:$S,$G861)</f>
        <v>0</v>
      </c>
      <c r="AT861" s="99">
        <f>SUMIFS(通讯通路门店!$V:$V,通讯通路门店!$S:$S,$G861)</f>
        <v>0</v>
      </c>
      <c r="AU861" s="99">
        <f>SUMIFS(通讯通路门店!$W:$W,通讯通路门店!$S:$S,$G861)</f>
        <v>0</v>
      </c>
      <c r="AV861" s="99">
        <f>SUMIFS(通讯通路门店!$Z:$Z,通讯通路门店!$S:$S,$G861)</f>
        <v>0</v>
      </c>
      <c r="AW861" s="99">
        <f>SUMIFS(通讯通路门店!$AB:$AB,通讯通路门店!$S:$S,$G861)</f>
        <v>0</v>
      </c>
      <c r="AX861" s="99">
        <f>SUMIFS(通讯通路门店!$X:$X,通讯通路门店!$S:$S,$G861)</f>
        <v>0</v>
      </c>
      <c r="AY861" s="99">
        <f>SUMIFS(通讯通路门店!$Y:$Y,通讯通路门店!$S:$S,$G861)</f>
        <v>0</v>
      </c>
      <c r="AZ861" s="99">
        <f>SUMIFS(通讯通路门店!$AA:$AA,通讯通路门店!$S:$S,$G861)</f>
        <v>0</v>
      </c>
      <c r="BA861" s="99">
        <f t="shared" si="68"/>
        <v>0</v>
      </c>
      <c r="BB861" s="99">
        <f t="shared" si="69"/>
        <v>0</v>
      </c>
      <c r="BC861" s="99">
        <f>SUMIFS(通讯通路门店!$W:$W,通讯通路门店!$S:$S,$G861,通讯通路门店!$J:$J,"荣耀体验店")+SUMIFS(通讯通路门店!$W:$W,通讯通路门店!$S:$S,$G861,通讯通路门店!$J:$J,"荣耀授权专卖店")</f>
        <v>0</v>
      </c>
      <c r="BD861" s="99">
        <f>SUMIFS(通讯通路门店!$Z:$Z,通讯通路门店!$S:$S,$G861,通讯通路门店!$J:$J,"VIVO体验店")</f>
        <v>0</v>
      </c>
      <c r="BE861" s="99">
        <f>SUMIFS(通讯通路门店!$AB:$AB,通讯通路门店!$S:$S,$G861,通讯通路门店!$J:$J,"OPPO体验店")</f>
        <v>0</v>
      </c>
      <c r="BF861" s="99">
        <f>SUMIFS(通讯通路门店!$X:$X,通讯通路门店!$S:$S,$G861,通讯通路门店!$J:$J,"华为授权体验店")+SUMIFS(通讯通路门店!$AA:$AA,通讯通路门店!$S:$S,$G861,通讯通路门店!$J:$J,"华为堡垒店")</f>
        <v>0</v>
      </c>
      <c r="BG861" s="99">
        <f>SUMIFS(通讯通路门店!$Y:$Y,通讯通路门店!$S:$S,$G861,通讯通路门店!$J:$J,"小米体验店")</f>
        <v>0</v>
      </c>
      <c r="BH861" s="99">
        <f>SUMIFS(通讯通路门店!$AA:$AA,通讯通路门店!$S:$S,$G861,通讯通路门店!$J:$J,"苹果体验店")</f>
        <v>0</v>
      </c>
      <c r="BI861" s="99">
        <f>SUMIFS(通讯通路门店!$K:$K,通讯通路门店!$S:$S,$G861,通讯通路门店!$J:$J,"其他品牌专卖店")</f>
        <v>0</v>
      </c>
      <c r="BJ861" s="99">
        <f>SUMIFS(通讯通路门店!$AC:$AC,通讯通路门店!$S:$S,$G861)</f>
        <v>0</v>
      </c>
      <c r="BK861" s="99">
        <f>SUMIFS(通讯通路门店!$AD:$AD,通讯通路门店!$S:$S,$G861)</f>
        <v>0</v>
      </c>
      <c r="BL861" s="99">
        <f>SUMIFS(通讯通路门店!$AE:$AE,通讯通路门店!$S:$S,$G861)</f>
        <v>0</v>
      </c>
      <c r="BM861" s="99">
        <f>SUMIFS(通讯通路门店!$AF:$AF,通讯通路门店!$S:$S,$G861)</f>
        <v>0</v>
      </c>
      <c r="BN861" s="99">
        <f>SUMIFS(通讯通路门店!$AG:$AG,通讯通路门店!$S:$S,$G861)</f>
        <v>0</v>
      </c>
      <c r="BO861" s="99">
        <f>SUMIFS(通讯通路门店!$AH:$AH,通讯通路门店!$S:$S,$G861)</f>
        <v>0</v>
      </c>
      <c r="BP861" s="99">
        <f>SUMIFS(通讯通路门店!$AI:$AI,通讯通路门店!$S:$S,$G861)</f>
        <v>0</v>
      </c>
      <c r="BQ861" s="83"/>
    </row>
    <row r="862" spans="1:69">
      <c r="A862" s="99" t="str">
        <f>IFERROR(_xlfn.XLOOKUP($G862,通讯通路门店!$S$4:$S$993933,通讯通路门店!$A$4:$A$993933,0,0),"")</f>
        <v/>
      </c>
      <c r="B862" s="99" t="str">
        <f>IFERROR(_xlfn.XLOOKUP($G862,通讯通路门店!$S$4:$S$993933,通讯通路门店!$B$4:$B$993933,0,0),"")</f>
        <v/>
      </c>
      <c r="C862" s="99" t="str">
        <f>IFERROR(_xlfn.XLOOKUP($G862,通讯通路门店!$S$4:$S$993933,通讯通路门店!$C$4:$C$993933,0,0),"")</f>
        <v/>
      </c>
      <c r="D862" s="99" t="str">
        <f>IFERROR(_xlfn.XLOOKUP($G862,通讯通路门店!$S$4:$S$993933,通讯通路门店!$D$4:$D$993933,0,0),"")</f>
        <v/>
      </c>
      <c r="E862" s="83"/>
      <c r="F862" s="83"/>
      <c r="G862" s="101" t="e">
        <v>#N/A</v>
      </c>
      <c r="H862" s="102" t="str">
        <f>IFERROR(_xlfn.XLOOKUP($G862,通讯通路门店!$S$4:$S$993933,通讯通路门店!$R$4:$R$993933,0,0),"")</f>
        <v/>
      </c>
      <c r="I862" s="83"/>
      <c r="J862" s="83"/>
      <c r="K862" s="83"/>
      <c r="L862" s="83"/>
      <c r="M862" s="83"/>
      <c r="N862" s="83"/>
      <c r="O862" s="83"/>
      <c r="P862" s="83"/>
      <c r="Q862" s="83"/>
      <c r="R862" s="83"/>
      <c r="S862" s="83"/>
      <c r="T862" s="83"/>
      <c r="U862" s="99">
        <f>COUNTIF(通讯通路门店!$S:$S,$G862)</f>
        <v>0</v>
      </c>
      <c r="V862" s="99">
        <f>COUNTIFS(通讯通路门店!$S:$S,$G862,通讯通路门店!$J:$J,"综合卖场")</f>
        <v>0</v>
      </c>
      <c r="W862" s="99">
        <f>SUMIFS(通讯通路门店!$AJ:$AJ,通讯通路门店!$S:$S,通讯客户沙盘!$G862)</f>
        <v>0</v>
      </c>
      <c r="X862" s="99">
        <f t="shared" si="65"/>
        <v>0</v>
      </c>
      <c r="Y862" s="99">
        <f>COUNTIFS(通讯通路门店!$S:$S,$G862,通讯通路门店!$J:$J,"荣耀体验店")+COUNTIFS(通讯通路门店!$S:$S,$G862,通讯通路门店!$J:$J,"荣耀授权专卖店")</f>
        <v>0</v>
      </c>
      <c r="Z862" s="99">
        <f>COUNTIFS(通讯通路门店!$S:$S,$G862,通讯通路门店!$J:$J,"VIVO体验店")</f>
        <v>0</v>
      </c>
      <c r="AA862" s="99">
        <f>COUNTIFS(通讯通路门店!$S:$S,$G862,通讯通路门店!$J:$J,"OPPO体验店")</f>
        <v>0</v>
      </c>
      <c r="AB862" s="99">
        <f>COUNTIFS(通讯通路门店!$S:$S,$G862,通讯通路门店!$J:$J,"华为授权体验店")+COUNTIFS(通讯通路门店!$S:$S,$G862,通讯通路门店!$J:$J,"华为堡垒店")</f>
        <v>0</v>
      </c>
      <c r="AC862" s="99">
        <f>COUNTIFS(通讯通路门店!$S:$S,$G862,通讯通路门店!$J:$J,"小米体验店")</f>
        <v>0</v>
      </c>
      <c r="AD862" s="99">
        <f>COUNTIFS(通讯通路门店!$S:$S,$G862,通讯通路门店!$J:$J,"苹果体验店")</f>
        <v>0</v>
      </c>
      <c r="AE862" s="99">
        <f>COUNTIFS(通讯通路门店!$S:$S,$G862,通讯通路门店!$J:$J,"其他品牌专卖店")</f>
        <v>0</v>
      </c>
      <c r="AF862" s="99">
        <f>SUMIFS(通讯通路门店!$BI:$BI,通讯通路门店!$S:$S,$G862)</f>
        <v>0</v>
      </c>
      <c r="AG862" s="99">
        <f>SUMIFS(通讯通路门店!$BH:$BH,通讯通路门店!$S:$S,$G862)</f>
        <v>0</v>
      </c>
      <c r="AH862" s="99">
        <f t="shared" si="66"/>
        <v>0</v>
      </c>
      <c r="AI862" s="99">
        <f>SUMIFS(通讯通路门店!$BB:$BB,通讯通路门店!$S:$S,$G862)</f>
        <v>0</v>
      </c>
      <c r="AJ862" s="99">
        <f>SUMIFS(通讯通路门店!$BE:$BE,通讯通路门店!$S:$S,$G862)</f>
        <v>0</v>
      </c>
      <c r="AK862" s="99">
        <f>SUMIFS(通讯通路门店!$BG:$BG,通讯通路门店!$S:$S,$G862)</f>
        <v>0</v>
      </c>
      <c r="AL862" s="99">
        <f>SUMIFS(通讯通路门店!$BC:$BC,通讯通路门店!$S:$S,$G862)</f>
        <v>0</v>
      </c>
      <c r="AM862" s="99">
        <f>SUMIFS(通讯通路门店!$BD:$BD,通讯通路门店!$S:$S,$G862)</f>
        <v>0</v>
      </c>
      <c r="AN862" s="99">
        <f>SUMIFS(通讯通路门店!$BF:$BF,通讯通路门店!$S:$S,$G862)</f>
        <v>0</v>
      </c>
      <c r="AO862" s="99">
        <f t="shared" si="67"/>
        <v>0</v>
      </c>
      <c r="AP862" s="99">
        <f>SUMIFS(通讯通路门店!$K:$K,通讯通路门店!$S:$S,$G862)</f>
        <v>0</v>
      </c>
      <c r="AQ862" s="83"/>
      <c r="AR862" s="99">
        <f>SUMIFS(通讯通路门店!$T:$T,通讯通路门店!$S:$S,$G862)</f>
        <v>0</v>
      </c>
      <c r="AS862" s="99">
        <f>SUMIFS(通讯通路门店!$U:$U,通讯通路门店!$S:$S,$G862)</f>
        <v>0</v>
      </c>
      <c r="AT862" s="99">
        <f>SUMIFS(通讯通路门店!$V:$V,通讯通路门店!$S:$S,$G862)</f>
        <v>0</v>
      </c>
      <c r="AU862" s="99">
        <f>SUMIFS(通讯通路门店!$W:$W,通讯通路门店!$S:$S,$G862)</f>
        <v>0</v>
      </c>
      <c r="AV862" s="99">
        <f>SUMIFS(通讯通路门店!$Z:$Z,通讯通路门店!$S:$S,$G862)</f>
        <v>0</v>
      </c>
      <c r="AW862" s="99">
        <f>SUMIFS(通讯通路门店!$AB:$AB,通讯通路门店!$S:$S,$G862)</f>
        <v>0</v>
      </c>
      <c r="AX862" s="99">
        <f>SUMIFS(通讯通路门店!$X:$X,通讯通路门店!$S:$S,$G862)</f>
        <v>0</v>
      </c>
      <c r="AY862" s="99">
        <f>SUMIFS(通讯通路门店!$Y:$Y,通讯通路门店!$S:$S,$G862)</f>
        <v>0</v>
      </c>
      <c r="AZ862" s="99">
        <f>SUMIFS(通讯通路门店!$AA:$AA,通讯通路门店!$S:$S,$G862)</f>
        <v>0</v>
      </c>
      <c r="BA862" s="99">
        <f t="shared" si="68"/>
        <v>0</v>
      </c>
      <c r="BB862" s="99">
        <f t="shared" si="69"/>
        <v>0</v>
      </c>
      <c r="BC862" s="99">
        <f>SUMIFS(通讯通路门店!$W:$W,通讯通路门店!$S:$S,$G862,通讯通路门店!$J:$J,"荣耀体验店")+SUMIFS(通讯通路门店!$W:$W,通讯通路门店!$S:$S,$G862,通讯通路门店!$J:$J,"荣耀授权专卖店")</f>
        <v>0</v>
      </c>
      <c r="BD862" s="99">
        <f>SUMIFS(通讯通路门店!$Z:$Z,通讯通路门店!$S:$S,$G862,通讯通路门店!$J:$J,"VIVO体验店")</f>
        <v>0</v>
      </c>
      <c r="BE862" s="99">
        <f>SUMIFS(通讯通路门店!$AB:$AB,通讯通路门店!$S:$S,$G862,通讯通路门店!$J:$J,"OPPO体验店")</f>
        <v>0</v>
      </c>
      <c r="BF862" s="99">
        <f>SUMIFS(通讯通路门店!$X:$X,通讯通路门店!$S:$S,$G862,通讯通路门店!$J:$J,"华为授权体验店")+SUMIFS(通讯通路门店!$AA:$AA,通讯通路门店!$S:$S,$G862,通讯通路门店!$J:$J,"华为堡垒店")</f>
        <v>0</v>
      </c>
      <c r="BG862" s="99">
        <f>SUMIFS(通讯通路门店!$Y:$Y,通讯通路门店!$S:$S,$G862,通讯通路门店!$J:$J,"小米体验店")</f>
        <v>0</v>
      </c>
      <c r="BH862" s="99">
        <f>SUMIFS(通讯通路门店!$AA:$AA,通讯通路门店!$S:$S,$G862,通讯通路门店!$J:$J,"苹果体验店")</f>
        <v>0</v>
      </c>
      <c r="BI862" s="99">
        <f>SUMIFS(通讯通路门店!$K:$K,通讯通路门店!$S:$S,$G862,通讯通路门店!$J:$J,"其他品牌专卖店")</f>
        <v>0</v>
      </c>
      <c r="BJ862" s="99">
        <f>SUMIFS(通讯通路门店!$AC:$AC,通讯通路门店!$S:$S,$G862)</f>
        <v>0</v>
      </c>
      <c r="BK862" s="99">
        <f>SUMIFS(通讯通路门店!$AD:$AD,通讯通路门店!$S:$S,$G862)</f>
        <v>0</v>
      </c>
      <c r="BL862" s="99">
        <f>SUMIFS(通讯通路门店!$AE:$AE,通讯通路门店!$S:$S,$G862)</f>
        <v>0</v>
      </c>
      <c r="BM862" s="99">
        <f>SUMIFS(通讯通路门店!$AF:$AF,通讯通路门店!$S:$S,$G862)</f>
        <v>0</v>
      </c>
      <c r="BN862" s="99">
        <f>SUMIFS(通讯通路门店!$AG:$AG,通讯通路门店!$S:$S,$G862)</f>
        <v>0</v>
      </c>
      <c r="BO862" s="99">
        <f>SUMIFS(通讯通路门店!$AH:$AH,通讯通路门店!$S:$S,$G862)</f>
        <v>0</v>
      </c>
      <c r="BP862" s="99">
        <f>SUMIFS(通讯通路门店!$AI:$AI,通讯通路门店!$S:$S,$G862)</f>
        <v>0</v>
      </c>
      <c r="BQ862" s="83"/>
    </row>
    <row r="863" spans="1:69">
      <c r="A863" s="99" t="str">
        <f>IFERROR(_xlfn.XLOOKUP($G863,通讯通路门店!$S$4:$S$993933,通讯通路门店!$A$4:$A$993933,0,0),"")</f>
        <v/>
      </c>
      <c r="B863" s="99" t="str">
        <f>IFERROR(_xlfn.XLOOKUP($G863,通讯通路门店!$S$4:$S$993933,通讯通路门店!$B$4:$B$993933,0,0),"")</f>
        <v/>
      </c>
      <c r="C863" s="99" t="str">
        <f>IFERROR(_xlfn.XLOOKUP($G863,通讯通路门店!$S$4:$S$993933,通讯通路门店!$C$4:$C$993933,0,0),"")</f>
        <v/>
      </c>
      <c r="D863" s="99" t="str">
        <f>IFERROR(_xlfn.XLOOKUP($G863,通讯通路门店!$S$4:$S$993933,通讯通路门店!$D$4:$D$993933,0,0),"")</f>
        <v/>
      </c>
      <c r="E863" s="83"/>
      <c r="F863" s="83"/>
      <c r="G863" s="101" t="e">
        <v>#N/A</v>
      </c>
      <c r="H863" s="102" t="str">
        <f>IFERROR(_xlfn.XLOOKUP($G863,通讯通路门店!$S$4:$S$993933,通讯通路门店!$R$4:$R$993933,0,0),"")</f>
        <v/>
      </c>
      <c r="I863" s="83"/>
      <c r="J863" s="83"/>
      <c r="K863" s="83"/>
      <c r="L863" s="83"/>
      <c r="M863" s="83"/>
      <c r="N863" s="83"/>
      <c r="O863" s="83"/>
      <c r="P863" s="83"/>
      <c r="Q863" s="83"/>
      <c r="R863" s="83"/>
      <c r="S863" s="83"/>
      <c r="T863" s="83"/>
      <c r="U863" s="99">
        <f>COUNTIF(通讯通路门店!$S:$S,$G863)</f>
        <v>0</v>
      </c>
      <c r="V863" s="99">
        <f>COUNTIFS(通讯通路门店!$S:$S,$G863,通讯通路门店!$J:$J,"综合卖场")</f>
        <v>0</v>
      </c>
      <c r="W863" s="99">
        <f>SUMIFS(通讯通路门店!$AJ:$AJ,通讯通路门店!$S:$S,通讯客户沙盘!$G863)</f>
        <v>0</v>
      </c>
      <c r="X863" s="99">
        <f t="shared" si="65"/>
        <v>0</v>
      </c>
      <c r="Y863" s="99">
        <f>COUNTIFS(通讯通路门店!$S:$S,$G863,通讯通路门店!$J:$J,"荣耀体验店")+COUNTIFS(通讯通路门店!$S:$S,$G863,通讯通路门店!$J:$J,"荣耀授权专卖店")</f>
        <v>0</v>
      </c>
      <c r="Z863" s="99">
        <f>COUNTIFS(通讯通路门店!$S:$S,$G863,通讯通路门店!$J:$J,"VIVO体验店")</f>
        <v>0</v>
      </c>
      <c r="AA863" s="99">
        <f>COUNTIFS(通讯通路门店!$S:$S,$G863,通讯通路门店!$J:$J,"OPPO体验店")</f>
        <v>0</v>
      </c>
      <c r="AB863" s="99">
        <f>COUNTIFS(通讯通路门店!$S:$S,$G863,通讯通路门店!$J:$J,"华为授权体验店")+COUNTIFS(通讯通路门店!$S:$S,$G863,通讯通路门店!$J:$J,"华为堡垒店")</f>
        <v>0</v>
      </c>
      <c r="AC863" s="99">
        <f>COUNTIFS(通讯通路门店!$S:$S,$G863,通讯通路门店!$J:$J,"小米体验店")</f>
        <v>0</v>
      </c>
      <c r="AD863" s="99">
        <f>COUNTIFS(通讯通路门店!$S:$S,$G863,通讯通路门店!$J:$J,"苹果体验店")</f>
        <v>0</v>
      </c>
      <c r="AE863" s="99">
        <f>COUNTIFS(通讯通路门店!$S:$S,$G863,通讯通路门店!$J:$J,"其他品牌专卖店")</f>
        <v>0</v>
      </c>
      <c r="AF863" s="99">
        <f>SUMIFS(通讯通路门店!$BI:$BI,通讯通路门店!$S:$S,$G863)</f>
        <v>0</v>
      </c>
      <c r="AG863" s="99">
        <f>SUMIFS(通讯通路门店!$BH:$BH,通讯通路门店!$S:$S,$G863)</f>
        <v>0</v>
      </c>
      <c r="AH863" s="99">
        <f t="shared" si="66"/>
        <v>0</v>
      </c>
      <c r="AI863" s="99">
        <f>SUMIFS(通讯通路门店!$BB:$BB,通讯通路门店!$S:$S,$G863)</f>
        <v>0</v>
      </c>
      <c r="AJ863" s="99">
        <f>SUMIFS(通讯通路门店!$BE:$BE,通讯通路门店!$S:$S,$G863)</f>
        <v>0</v>
      </c>
      <c r="AK863" s="99">
        <f>SUMIFS(通讯通路门店!$BG:$BG,通讯通路门店!$S:$S,$G863)</f>
        <v>0</v>
      </c>
      <c r="AL863" s="99">
        <f>SUMIFS(通讯通路门店!$BC:$BC,通讯通路门店!$S:$S,$G863)</f>
        <v>0</v>
      </c>
      <c r="AM863" s="99">
        <f>SUMIFS(通讯通路门店!$BD:$BD,通讯通路门店!$S:$S,$G863)</f>
        <v>0</v>
      </c>
      <c r="AN863" s="99">
        <f>SUMIFS(通讯通路门店!$BF:$BF,通讯通路门店!$S:$S,$G863)</f>
        <v>0</v>
      </c>
      <c r="AO863" s="99">
        <f t="shared" si="67"/>
        <v>0</v>
      </c>
      <c r="AP863" s="99">
        <f>SUMIFS(通讯通路门店!$K:$K,通讯通路门店!$S:$S,$G863)</f>
        <v>0</v>
      </c>
      <c r="AQ863" s="83"/>
      <c r="AR863" s="99">
        <f>SUMIFS(通讯通路门店!$T:$T,通讯通路门店!$S:$S,$G863)</f>
        <v>0</v>
      </c>
      <c r="AS863" s="99">
        <f>SUMIFS(通讯通路门店!$U:$U,通讯通路门店!$S:$S,$G863)</f>
        <v>0</v>
      </c>
      <c r="AT863" s="99">
        <f>SUMIFS(通讯通路门店!$V:$V,通讯通路门店!$S:$S,$G863)</f>
        <v>0</v>
      </c>
      <c r="AU863" s="99">
        <f>SUMIFS(通讯通路门店!$W:$W,通讯通路门店!$S:$S,$G863)</f>
        <v>0</v>
      </c>
      <c r="AV863" s="99">
        <f>SUMIFS(通讯通路门店!$Z:$Z,通讯通路门店!$S:$S,$G863)</f>
        <v>0</v>
      </c>
      <c r="AW863" s="99">
        <f>SUMIFS(通讯通路门店!$AB:$AB,通讯通路门店!$S:$S,$G863)</f>
        <v>0</v>
      </c>
      <c r="AX863" s="99">
        <f>SUMIFS(通讯通路门店!$X:$X,通讯通路门店!$S:$S,$G863)</f>
        <v>0</v>
      </c>
      <c r="AY863" s="99">
        <f>SUMIFS(通讯通路门店!$Y:$Y,通讯通路门店!$S:$S,$G863)</f>
        <v>0</v>
      </c>
      <c r="AZ863" s="99">
        <f>SUMIFS(通讯通路门店!$AA:$AA,通讯通路门店!$S:$S,$G863)</f>
        <v>0</v>
      </c>
      <c r="BA863" s="99">
        <f t="shared" si="68"/>
        <v>0</v>
      </c>
      <c r="BB863" s="99">
        <f t="shared" si="69"/>
        <v>0</v>
      </c>
      <c r="BC863" s="99">
        <f>SUMIFS(通讯通路门店!$W:$W,通讯通路门店!$S:$S,$G863,通讯通路门店!$J:$J,"荣耀体验店")+SUMIFS(通讯通路门店!$W:$W,通讯通路门店!$S:$S,$G863,通讯通路门店!$J:$J,"荣耀授权专卖店")</f>
        <v>0</v>
      </c>
      <c r="BD863" s="99">
        <f>SUMIFS(通讯通路门店!$Z:$Z,通讯通路门店!$S:$S,$G863,通讯通路门店!$J:$J,"VIVO体验店")</f>
        <v>0</v>
      </c>
      <c r="BE863" s="99">
        <f>SUMIFS(通讯通路门店!$AB:$AB,通讯通路门店!$S:$S,$G863,通讯通路门店!$J:$J,"OPPO体验店")</f>
        <v>0</v>
      </c>
      <c r="BF863" s="99">
        <f>SUMIFS(通讯通路门店!$X:$X,通讯通路门店!$S:$S,$G863,通讯通路门店!$J:$J,"华为授权体验店")+SUMIFS(通讯通路门店!$AA:$AA,通讯通路门店!$S:$S,$G863,通讯通路门店!$J:$J,"华为堡垒店")</f>
        <v>0</v>
      </c>
      <c r="BG863" s="99">
        <f>SUMIFS(通讯通路门店!$Y:$Y,通讯通路门店!$S:$S,$G863,通讯通路门店!$J:$J,"小米体验店")</f>
        <v>0</v>
      </c>
      <c r="BH863" s="99">
        <f>SUMIFS(通讯通路门店!$AA:$AA,通讯通路门店!$S:$S,$G863,通讯通路门店!$J:$J,"苹果体验店")</f>
        <v>0</v>
      </c>
      <c r="BI863" s="99">
        <f>SUMIFS(通讯通路门店!$K:$K,通讯通路门店!$S:$S,$G863,通讯通路门店!$J:$J,"其他品牌专卖店")</f>
        <v>0</v>
      </c>
      <c r="BJ863" s="99">
        <f>SUMIFS(通讯通路门店!$AC:$AC,通讯通路门店!$S:$S,$G863)</f>
        <v>0</v>
      </c>
      <c r="BK863" s="99">
        <f>SUMIFS(通讯通路门店!$AD:$AD,通讯通路门店!$S:$S,$G863)</f>
        <v>0</v>
      </c>
      <c r="BL863" s="99">
        <f>SUMIFS(通讯通路门店!$AE:$AE,通讯通路门店!$S:$S,$G863)</f>
        <v>0</v>
      </c>
      <c r="BM863" s="99">
        <f>SUMIFS(通讯通路门店!$AF:$AF,通讯通路门店!$S:$S,$G863)</f>
        <v>0</v>
      </c>
      <c r="BN863" s="99">
        <f>SUMIFS(通讯通路门店!$AG:$AG,通讯通路门店!$S:$S,$G863)</f>
        <v>0</v>
      </c>
      <c r="BO863" s="99">
        <f>SUMIFS(通讯通路门店!$AH:$AH,通讯通路门店!$S:$S,$G863)</f>
        <v>0</v>
      </c>
      <c r="BP863" s="99">
        <f>SUMIFS(通讯通路门店!$AI:$AI,通讯通路门店!$S:$S,$G863)</f>
        <v>0</v>
      </c>
      <c r="BQ863" s="83"/>
    </row>
    <row r="864" spans="1:69">
      <c r="A864" s="99" t="str">
        <f>IFERROR(_xlfn.XLOOKUP($G864,通讯通路门店!$S$4:$S$993933,通讯通路门店!$A$4:$A$993933,0,0),"")</f>
        <v/>
      </c>
      <c r="B864" s="99" t="str">
        <f>IFERROR(_xlfn.XLOOKUP($G864,通讯通路门店!$S$4:$S$993933,通讯通路门店!$B$4:$B$993933,0,0),"")</f>
        <v/>
      </c>
      <c r="C864" s="99" t="str">
        <f>IFERROR(_xlfn.XLOOKUP($G864,通讯通路门店!$S$4:$S$993933,通讯通路门店!$C$4:$C$993933,0,0),"")</f>
        <v/>
      </c>
      <c r="D864" s="99" t="str">
        <f>IFERROR(_xlfn.XLOOKUP($G864,通讯通路门店!$S$4:$S$993933,通讯通路门店!$D$4:$D$993933,0,0),"")</f>
        <v/>
      </c>
      <c r="E864" s="83"/>
      <c r="F864" s="83"/>
      <c r="G864" s="101" t="e">
        <v>#N/A</v>
      </c>
      <c r="H864" s="102" t="str">
        <f>IFERROR(_xlfn.XLOOKUP($G864,通讯通路门店!$S$4:$S$993933,通讯通路门店!$R$4:$R$993933,0,0),"")</f>
        <v/>
      </c>
      <c r="I864" s="83"/>
      <c r="J864" s="83"/>
      <c r="K864" s="83"/>
      <c r="L864" s="83"/>
      <c r="M864" s="83"/>
      <c r="N864" s="83"/>
      <c r="O864" s="83"/>
      <c r="P864" s="83"/>
      <c r="Q864" s="83"/>
      <c r="R864" s="83"/>
      <c r="S864" s="83"/>
      <c r="T864" s="83"/>
      <c r="U864" s="99">
        <f>COUNTIF(通讯通路门店!$S:$S,$G864)</f>
        <v>0</v>
      </c>
      <c r="V864" s="99">
        <f>COUNTIFS(通讯通路门店!$S:$S,$G864,通讯通路门店!$J:$J,"综合卖场")</f>
        <v>0</v>
      </c>
      <c r="W864" s="99">
        <f>SUMIFS(通讯通路门店!$AJ:$AJ,通讯通路门店!$S:$S,通讯客户沙盘!$G864)</f>
        <v>0</v>
      </c>
      <c r="X864" s="99">
        <f t="shared" si="65"/>
        <v>0</v>
      </c>
      <c r="Y864" s="99">
        <f>COUNTIFS(通讯通路门店!$S:$S,$G864,通讯通路门店!$J:$J,"荣耀体验店")+COUNTIFS(通讯通路门店!$S:$S,$G864,通讯通路门店!$J:$J,"荣耀授权专卖店")</f>
        <v>0</v>
      </c>
      <c r="Z864" s="99">
        <f>COUNTIFS(通讯通路门店!$S:$S,$G864,通讯通路门店!$J:$J,"VIVO体验店")</f>
        <v>0</v>
      </c>
      <c r="AA864" s="99">
        <f>COUNTIFS(通讯通路门店!$S:$S,$G864,通讯通路门店!$J:$J,"OPPO体验店")</f>
        <v>0</v>
      </c>
      <c r="AB864" s="99">
        <f>COUNTIFS(通讯通路门店!$S:$S,$G864,通讯通路门店!$J:$J,"华为授权体验店")+COUNTIFS(通讯通路门店!$S:$S,$G864,通讯通路门店!$J:$J,"华为堡垒店")</f>
        <v>0</v>
      </c>
      <c r="AC864" s="99">
        <f>COUNTIFS(通讯通路门店!$S:$S,$G864,通讯通路门店!$J:$J,"小米体验店")</f>
        <v>0</v>
      </c>
      <c r="AD864" s="99">
        <f>COUNTIFS(通讯通路门店!$S:$S,$G864,通讯通路门店!$J:$J,"苹果体验店")</f>
        <v>0</v>
      </c>
      <c r="AE864" s="99">
        <f>COUNTIFS(通讯通路门店!$S:$S,$G864,通讯通路门店!$J:$J,"其他品牌专卖店")</f>
        <v>0</v>
      </c>
      <c r="AF864" s="99">
        <f>SUMIFS(通讯通路门店!$BI:$BI,通讯通路门店!$S:$S,$G864)</f>
        <v>0</v>
      </c>
      <c r="AG864" s="99">
        <f>SUMIFS(通讯通路门店!$BH:$BH,通讯通路门店!$S:$S,$G864)</f>
        <v>0</v>
      </c>
      <c r="AH864" s="99">
        <f t="shared" si="66"/>
        <v>0</v>
      </c>
      <c r="AI864" s="99">
        <f>SUMIFS(通讯通路门店!$BB:$BB,通讯通路门店!$S:$S,$G864)</f>
        <v>0</v>
      </c>
      <c r="AJ864" s="99">
        <f>SUMIFS(通讯通路门店!$BE:$BE,通讯通路门店!$S:$S,$G864)</f>
        <v>0</v>
      </c>
      <c r="AK864" s="99">
        <f>SUMIFS(通讯通路门店!$BG:$BG,通讯通路门店!$S:$S,$G864)</f>
        <v>0</v>
      </c>
      <c r="AL864" s="99">
        <f>SUMIFS(通讯通路门店!$BC:$BC,通讯通路门店!$S:$S,$G864)</f>
        <v>0</v>
      </c>
      <c r="AM864" s="99">
        <f>SUMIFS(通讯通路门店!$BD:$BD,通讯通路门店!$S:$S,$G864)</f>
        <v>0</v>
      </c>
      <c r="AN864" s="99">
        <f>SUMIFS(通讯通路门店!$BF:$BF,通讯通路门店!$S:$S,$G864)</f>
        <v>0</v>
      </c>
      <c r="AO864" s="99">
        <f t="shared" si="67"/>
        <v>0</v>
      </c>
      <c r="AP864" s="99">
        <f>SUMIFS(通讯通路门店!$K:$K,通讯通路门店!$S:$S,$G864)</f>
        <v>0</v>
      </c>
      <c r="AQ864" s="83"/>
      <c r="AR864" s="99">
        <f>SUMIFS(通讯通路门店!$T:$T,通讯通路门店!$S:$S,$G864)</f>
        <v>0</v>
      </c>
      <c r="AS864" s="99">
        <f>SUMIFS(通讯通路门店!$U:$U,通讯通路门店!$S:$S,$G864)</f>
        <v>0</v>
      </c>
      <c r="AT864" s="99">
        <f>SUMIFS(通讯通路门店!$V:$V,通讯通路门店!$S:$S,$G864)</f>
        <v>0</v>
      </c>
      <c r="AU864" s="99">
        <f>SUMIFS(通讯通路门店!$W:$W,通讯通路门店!$S:$S,$G864)</f>
        <v>0</v>
      </c>
      <c r="AV864" s="99">
        <f>SUMIFS(通讯通路门店!$Z:$Z,通讯通路门店!$S:$S,$G864)</f>
        <v>0</v>
      </c>
      <c r="AW864" s="99">
        <f>SUMIFS(通讯通路门店!$AB:$AB,通讯通路门店!$S:$S,$G864)</f>
        <v>0</v>
      </c>
      <c r="AX864" s="99">
        <f>SUMIFS(通讯通路门店!$X:$X,通讯通路门店!$S:$S,$G864)</f>
        <v>0</v>
      </c>
      <c r="AY864" s="99">
        <f>SUMIFS(通讯通路门店!$Y:$Y,通讯通路门店!$S:$S,$G864)</f>
        <v>0</v>
      </c>
      <c r="AZ864" s="99">
        <f>SUMIFS(通讯通路门店!$AA:$AA,通讯通路门店!$S:$S,$G864)</f>
        <v>0</v>
      </c>
      <c r="BA864" s="99">
        <f t="shared" si="68"/>
        <v>0</v>
      </c>
      <c r="BB864" s="99">
        <f t="shared" si="69"/>
        <v>0</v>
      </c>
      <c r="BC864" s="99">
        <f>SUMIFS(通讯通路门店!$W:$W,通讯通路门店!$S:$S,$G864,通讯通路门店!$J:$J,"荣耀体验店")+SUMIFS(通讯通路门店!$W:$W,通讯通路门店!$S:$S,$G864,通讯通路门店!$J:$J,"荣耀授权专卖店")</f>
        <v>0</v>
      </c>
      <c r="BD864" s="99">
        <f>SUMIFS(通讯通路门店!$Z:$Z,通讯通路门店!$S:$S,$G864,通讯通路门店!$J:$J,"VIVO体验店")</f>
        <v>0</v>
      </c>
      <c r="BE864" s="99">
        <f>SUMIFS(通讯通路门店!$AB:$AB,通讯通路门店!$S:$S,$G864,通讯通路门店!$J:$J,"OPPO体验店")</f>
        <v>0</v>
      </c>
      <c r="BF864" s="99">
        <f>SUMIFS(通讯通路门店!$X:$X,通讯通路门店!$S:$S,$G864,通讯通路门店!$J:$J,"华为授权体验店")+SUMIFS(通讯通路门店!$AA:$AA,通讯通路门店!$S:$S,$G864,通讯通路门店!$J:$J,"华为堡垒店")</f>
        <v>0</v>
      </c>
      <c r="BG864" s="99">
        <f>SUMIFS(通讯通路门店!$Y:$Y,通讯通路门店!$S:$S,$G864,通讯通路门店!$J:$J,"小米体验店")</f>
        <v>0</v>
      </c>
      <c r="BH864" s="99">
        <f>SUMIFS(通讯通路门店!$AA:$AA,通讯通路门店!$S:$S,$G864,通讯通路门店!$J:$J,"苹果体验店")</f>
        <v>0</v>
      </c>
      <c r="BI864" s="99">
        <f>SUMIFS(通讯通路门店!$K:$K,通讯通路门店!$S:$S,$G864,通讯通路门店!$J:$J,"其他品牌专卖店")</f>
        <v>0</v>
      </c>
      <c r="BJ864" s="99">
        <f>SUMIFS(通讯通路门店!$AC:$AC,通讯通路门店!$S:$S,$G864)</f>
        <v>0</v>
      </c>
      <c r="BK864" s="99">
        <f>SUMIFS(通讯通路门店!$AD:$AD,通讯通路门店!$S:$S,$G864)</f>
        <v>0</v>
      </c>
      <c r="BL864" s="99">
        <f>SUMIFS(通讯通路门店!$AE:$AE,通讯通路门店!$S:$S,$G864)</f>
        <v>0</v>
      </c>
      <c r="BM864" s="99">
        <f>SUMIFS(通讯通路门店!$AF:$AF,通讯通路门店!$S:$S,$G864)</f>
        <v>0</v>
      </c>
      <c r="BN864" s="99">
        <f>SUMIFS(通讯通路门店!$AG:$AG,通讯通路门店!$S:$S,$G864)</f>
        <v>0</v>
      </c>
      <c r="BO864" s="99">
        <f>SUMIFS(通讯通路门店!$AH:$AH,通讯通路门店!$S:$S,$G864)</f>
        <v>0</v>
      </c>
      <c r="BP864" s="99">
        <f>SUMIFS(通讯通路门店!$AI:$AI,通讯通路门店!$S:$S,$G864)</f>
        <v>0</v>
      </c>
      <c r="BQ864" s="83"/>
    </row>
    <row r="865" spans="1:69">
      <c r="A865" s="99" t="str">
        <f>IFERROR(_xlfn.XLOOKUP($G865,通讯通路门店!$S$4:$S$993933,通讯通路门店!$A$4:$A$993933,0,0),"")</f>
        <v/>
      </c>
      <c r="B865" s="99" t="str">
        <f>IFERROR(_xlfn.XLOOKUP($G865,通讯通路门店!$S$4:$S$993933,通讯通路门店!$B$4:$B$993933,0,0),"")</f>
        <v/>
      </c>
      <c r="C865" s="99" t="str">
        <f>IFERROR(_xlfn.XLOOKUP($G865,通讯通路门店!$S$4:$S$993933,通讯通路门店!$C$4:$C$993933,0,0),"")</f>
        <v/>
      </c>
      <c r="D865" s="99" t="str">
        <f>IFERROR(_xlfn.XLOOKUP($G865,通讯通路门店!$S$4:$S$993933,通讯通路门店!$D$4:$D$993933,0,0),"")</f>
        <v/>
      </c>
      <c r="E865" s="83"/>
      <c r="F865" s="83"/>
      <c r="G865" s="101" t="e">
        <v>#N/A</v>
      </c>
      <c r="H865" s="102" t="str">
        <f>IFERROR(_xlfn.XLOOKUP($G865,通讯通路门店!$S$4:$S$993933,通讯通路门店!$R$4:$R$993933,0,0),"")</f>
        <v/>
      </c>
      <c r="I865" s="83"/>
      <c r="J865" s="83"/>
      <c r="K865" s="83"/>
      <c r="L865" s="83"/>
      <c r="M865" s="83"/>
      <c r="N865" s="83"/>
      <c r="O865" s="83"/>
      <c r="P865" s="83"/>
      <c r="Q865" s="83"/>
      <c r="R865" s="83"/>
      <c r="S865" s="83"/>
      <c r="T865" s="83"/>
      <c r="U865" s="99">
        <f>COUNTIF(通讯通路门店!$S:$S,$G865)</f>
        <v>0</v>
      </c>
      <c r="V865" s="99">
        <f>COUNTIFS(通讯通路门店!$S:$S,$G865,通讯通路门店!$J:$J,"综合卖场")</f>
        <v>0</v>
      </c>
      <c r="W865" s="99">
        <f>SUMIFS(通讯通路门店!$AJ:$AJ,通讯通路门店!$S:$S,通讯客户沙盘!$G865)</f>
        <v>0</v>
      </c>
      <c r="X865" s="99">
        <f t="shared" si="65"/>
        <v>0</v>
      </c>
      <c r="Y865" s="99">
        <f>COUNTIFS(通讯通路门店!$S:$S,$G865,通讯通路门店!$J:$J,"荣耀体验店")+COUNTIFS(通讯通路门店!$S:$S,$G865,通讯通路门店!$J:$J,"荣耀授权专卖店")</f>
        <v>0</v>
      </c>
      <c r="Z865" s="99">
        <f>COUNTIFS(通讯通路门店!$S:$S,$G865,通讯通路门店!$J:$J,"VIVO体验店")</f>
        <v>0</v>
      </c>
      <c r="AA865" s="99">
        <f>COUNTIFS(通讯通路门店!$S:$S,$G865,通讯通路门店!$J:$J,"OPPO体验店")</f>
        <v>0</v>
      </c>
      <c r="AB865" s="99">
        <f>COUNTIFS(通讯通路门店!$S:$S,$G865,通讯通路门店!$J:$J,"华为授权体验店")+COUNTIFS(通讯通路门店!$S:$S,$G865,通讯通路门店!$J:$J,"华为堡垒店")</f>
        <v>0</v>
      </c>
      <c r="AC865" s="99">
        <f>COUNTIFS(通讯通路门店!$S:$S,$G865,通讯通路门店!$J:$J,"小米体验店")</f>
        <v>0</v>
      </c>
      <c r="AD865" s="99">
        <f>COUNTIFS(通讯通路门店!$S:$S,$G865,通讯通路门店!$J:$J,"苹果体验店")</f>
        <v>0</v>
      </c>
      <c r="AE865" s="99">
        <f>COUNTIFS(通讯通路门店!$S:$S,$G865,通讯通路门店!$J:$J,"其他品牌专卖店")</f>
        <v>0</v>
      </c>
      <c r="AF865" s="99">
        <f>SUMIFS(通讯通路门店!$BI:$BI,通讯通路门店!$S:$S,$G865)</f>
        <v>0</v>
      </c>
      <c r="AG865" s="99">
        <f>SUMIFS(通讯通路门店!$BH:$BH,通讯通路门店!$S:$S,$G865)</f>
        <v>0</v>
      </c>
      <c r="AH865" s="99">
        <f t="shared" si="66"/>
        <v>0</v>
      </c>
      <c r="AI865" s="99">
        <f>SUMIFS(通讯通路门店!$BB:$BB,通讯通路门店!$S:$S,$G865)</f>
        <v>0</v>
      </c>
      <c r="AJ865" s="99">
        <f>SUMIFS(通讯通路门店!$BE:$BE,通讯通路门店!$S:$S,$G865)</f>
        <v>0</v>
      </c>
      <c r="AK865" s="99">
        <f>SUMIFS(通讯通路门店!$BG:$BG,通讯通路门店!$S:$S,$G865)</f>
        <v>0</v>
      </c>
      <c r="AL865" s="99">
        <f>SUMIFS(通讯通路门店!$BC:$BC,通讯通路门店!$S:$S,$G865)</f>
        <v>0</v>
      </c>
      <c r="AM865" s="99">
        <f>SUMIFS(通讯通路门店!$BD:$BD,通讯通路门店!$S:$S,$G865)</f>
        <v>0</v>
      </c>
      <c r="AN865" s="99">
        <f>SUMIFS(通讯通路门店!$BF:$BF,通讯通路门店!$S:$S,$G865)</f>
        <v>0</v>
      </c>
      <c r="AO865" s="99">
        <f t="shared" si="67"/>
        <v>0</v>
      </c>
      <c r="AP865" s="99">
        <f>SUMIFS(通讯通路门店!$K:$K,通讯通路门店!$S:$S,$G865)</f>
        <v>0</v>
      </c>
      <c r="AQ865" s="83"/>
      <c r="AR865" s="99">
        <f>SUMIFS(通讯通路门店!$T:$T,通讯通路门店!$S:$S,$G865)</f>
        <v>0</v>
      </c>
      <c r="AS865" s="99">
        <f>SUMIFS(通讯通路门店!$U:$U,通讯通路门店!$S:$S,$G865)</f>
        <v>0</v>
      </c>
      <c r="AT865" s="99">
        <f>SUMIFS(通讯通路门店!$V:$V,通讯通路门店!$S:$S,$G865)</f>
        <v>0</v>
      </c>
      <c r="AU865" s="99">
        <f>SUMIFS(通讯通路门店!$W:$W,通讯通路门店!$S:$S,$G865)</f>
        <v>0</v>
      </c>
      <c r="AV865" s="99">
        <f>SUMIFS(通讯通路门店!$Z:$Z,通讯通路门店!$S:$S,$G865)</f>
        <v>0</v>
      </c>
      <c r="AW865" s="99">
        <f>SUMIFS(通讯通路门店!$AB:$AB,通讯通路门店!$S:$S,$G865)</f>
        <v>0</v>
      </c>
      <c r="AX865" s="99">
        <f>SUMIFS(通讯通路门店!$X:$X,通讯通路门店!$S:$S,$G865)</f>
        <v>0</v>
      </c>
      <c r="AY865" s="99">
        <f>SUMIFS(通讯通路门店!$Y:$Y,通讯通路门店!$S:$S,$G865)</f>
        <v>0</v>
      </c>
      <c r="AZ865" s="99">
        <f>SUMIFS(通讯通路门店!$AA:$AA,通讯通路门店!$S:$S,$G865)</f>
        <v>0</v>
      </c>
      <c r="BA865" s="99">
        <f t="shared" si="68"/>
        <v>0</v>
      </c>
      <c r="BB865" s="99">
        <f t="shared" si="69"/>
        <v>0</v>
      </c>
      <c r="BC865" s="99">
        <f>SUMIFS(通讯通路门店!$W:$W,通讯通路门店!$S:$S,$G865,通讯通路门店!$J:$J,"荣耀体验店")+SUMIFS(通讯通路门店!$W:$W,通讯通路门店!$S:$S,$G865,通讯通路门店!$J:$J,"荣耀授权专卖店")</f>
        <v>0</v>
      </c>
      <c r="BD865" s="99">
        <f>SUMIFS(通讯通路门店!$Z:$Z,通讯通路门店!$S:$S,$G865,通讯通路门店!$J:$J,"VIVO体验店")</f>
        <v>0</v>
      </c>
      <c r="BE865" s="99">
        <f>SUMIFS(通讯通路门店!$AB:$AB,通讯通路门店!$S:$S,$G865,通讯通路门店!$J:$J,"OPPO体验店")</f>
        <v>0</v>
      </c>
      <c r="BF865" s="99">
        <f>SUMIFS(通讯通路门店!$X:$X,通讯通路门店!$S:$S,$G865,通讯通路门店!$J:$J,"华为授权体验店")+SUMIFS(通讯通路门店!$AA:$AA,通讯通路门店!$S:$S,$G865,通讯通路门店!$J:$J,"华为堡垒店")</f>
        <v>0</v>
      </c>
      <c r="BG865" s="99">
        <f>SUMIFS(通讯通路门店!$Y:$Y,通讯通路门店!$S:$S,$G865,通讯通路门店!$J:$J,"小米体验店")</f>
        <v>0</v>
      </c>
      <c r="BH865" s="99">
        <f>SUMIFS(通讯通路门店!$AA:$AA,通讯通路门店!$S:$S,$G865,通讯通路门店!$J:$J,"苹果体验店")</f>
        <v>0</v>
      </c>
      <c r="BI865" s="99">
        <f>SUMIFS(通讯通路门店!$K:$K,通讯通路门店!$S:$S,$G865,通讯通路门店!$J:$J,"其他品牌专卖店")</f>
        <v>0</v>
      </c>
      <c r="BJ865" s="99">
        <f>SUMIFS(通讯通路门店!$AC:$AC,通讯通路门店!$S:$S,$G865)</f>
        <v>0</v>
      </c>
      <c r="BK865" s="99">
        <f>SUMIFS(通讯通路门店!$AD:$AD,通讯通路门店!$S:$S,$G865)</f>
        <v>0</v>
      </c>
      <c r="BL865" s="99">
        <f>SUMIFS(通讯通路门店!$AE:$AE,通讯通路门店!$S:$S,$G865)</f>
        <v>0</v>
      </c>
      <c r="BM865" s="99">
        <f>SUMIFS(通讯通路门店!$AF:$AF,通讯通路门店!$S:$S,$G865)</f>
        <v>0</v>
      </c>
      <c r="BN865" s="99">
        <f>SUMIFS(通讯通路门店!$AG:$AG,通讯通路门店!$S:$S,$G865)</f>
        <v>0</v>
      </c>
      <c r="BO865" s="99">
        <f>SUMIFS(通讯通路门店!$AH:$AH,通讯通路门店!$S:$S,$G865)</f>
        <v>0</v>
      </c>
      <c r="BP865" s="99">
        <f>SUMIFS(通讯通路门店!$AI:$AI,通讯通路门店!$S:$S,$G865)</f>
        <v>0</v>
      </c>
      <c r="BQ865" s="83"/>
    </row>
    <row r="866" spans="1:69">
      <c r="A866" s="99" t="str">
        <f>IFERROR(_xlfn.XLOOKUP($G866,通讯通路门店!$S$4:$S$993933,通讯通路门店!$A$4:$A$993933,0,0),"")</f>
        <v/>
      </c>
      <c r="B866" s="99" t="str">
        <f>IFERROR(_xlfn.XLOOKUP($G866,通讯通路门店!$S$4:$S$993933,通讯通路门店!$B$4:$B$993933,0,0),"")</f>
        <v/>
      </c>
      <c r="C866" s="99" t="str">
        <f>IFERROR(_xlfn.XLOOKUP($G866,通讯通路门店!$S$4:$S$993933,通讯通路门店!$C$4:$C$993933,0,0),"")</f>
        <v/>
      </c>
      <c r="D866" s="99" t="str">
        <f>IFERROR(_xlfn.XLOOKUP($G866,通讯通路门店!$S$4:$S$993933,通讯通路门店!$D$4:$D$993933,0,0),"")</f>
        <v/>
      </c>
      <c r="E866" s="83"/>
      <c r="F866" s="83"/>
      <c r="G866" s="101" t="e">
        <v>#N/A</v>
      </c>
      <c r="H866" s="102" t="str">
        <f>IFERROR(_xlfn.XLOOKUP($G866,通讯通路门店!$S$4:$S$993933,通讯通路门店!$R$4:$R$993933,0,0),"")</f>
        <v/>
      </c>
      <c r="I866" s="83"/>
      <c r="J866" s="83"/>
      <c r="K866" s="83"/>
      <c r="L866" s="83"/>
      <c r="M866" s="83"/>
      <c r="N866" s="83"/>
      <c r="O866" s="83"/>
      <c r="P866" s="83"/>
      <c r="Q866" s="83"/>
      <c r="R866" s="83"/>
      <c r="S866" s="83"/>
      <c r="T866" s="83"/>
      <c r="U866" s="99">
        <f>COUNTIF(通讯通路门店!$S:$S,$G866)</f>
        <v>0</v>
      </c>
      <c r="V866" s="99">
        <f>COUNTIFS(通讯通路门店!$S:$S,$G866,通讯通路门店!$J:$J,"综合卖场")</f>
        <v>0</v>
      </c>
      <c r="W866" s="99">
        <f>SUMIFS(通讯通路门店!$AJ:$AJ,通讯通路门店!$S:$S,通讯客户沙盘!$G866)</f>
        <v>0</v>
      </c>
      <c r="X866" s="99">
        <f t="shared" si="65"/>
        <v>0</v>
      </c>
      <c r="Y866" s="99">
        <f>COUNTIFS(通讯通路门店!$S:$S,$G866,通讯通路门店!$J:$J,"荣耀体验店")+COUNTIFS(通讯通路门店!$S:$S,$G866,通讯通路门店!$J:$J,"荣耀授权专卖店")</f>
        <v>0</v>
      </c>
      <c r="Z866" s="99">
        <f>COUNTIFS(通讯通路门店!$S:$S,$G866,通讯通路门店!$J:$J,"VIVO体验店")</f>
        <v>0</v>
      </c>
      <c r="AA866" s="99">
        <f>COUNTIFS(通讯通路门店!$S:$S,$G866,通讯通路门店!$J:$J,"OPPO体验店")</f>
        <v>0</v>
      </c>
      <c r="AB866" s="99">
        <f>COUNTIFS(通讯通路门店!$S:$S,$G866,通讯通路门店!$J:$J,"华为授权体验店")+COUNTIFS(通讯通路门店!$S:$S,$G866,通讯通路门店!$J:$J,"华为堡垒店")</f>
        <v>0</v>
      </c>
      <c r="AC866" s="99">
        <f>COUNTIFS(通讯通路门店!$S:$S,$G866,通讯通路门店!$J:$J,"小米体验店")</f>
        <v>0</v>
      </c>
      <c r="AD866" s="99">
        <f>COUNTIFS(通讯通路门店!$S:$S,$G866,通讯通路门店!$J:$J,"苹果体验店")</f>
        <v>0</v>
      </c>
      <c r="AE866" s="99">
        <f>COUNTIFS(通讯通路门店!$S:$S,$G866,通讯通路门店!$J:$J,"其他品牌专卖店")</f>
        <v>0</v>
      </c>
      <c r="AF866" s="99">
        <f>SUMIFS(通讯通路门店!$BI:$BI,通讯通路门店!$S:$S,$G866)</f>
        <v>0</v>
      </c>
      <c r="AG866" s="99">
        <f>SUMIFS(通讯通路门店!$BH:$BH,通讯通路门店!$S:$S,$G866)</f>
        <v>0</v>
      </c>
      <c r="AH866" s="99">
        <f t="shared" si="66"/>
        <v>0</v>
      </c>
      <c r="AI866" s="99">
        <f>SUMIFS(通讯通路门店!$BB:$BB,通讯通路门店!$S:$S,$G866)</f>
        <v>0</v>
      </c>
      <c r="AJ866" s="99">
        <f>SUMIFS(通讯通路门店!$BE:$BE,通讯通路门店!$S:$S,$G866)</f>
        <v>0</v>
      </c>
      <c r="AK866" s="99">
        <f>SUMIFS(通讯通路门店!$BG:$BG,通讯通路门店!$S:$S,$G866)</f>
        <v>0</v>
      </c>
      <c r="AL866" s="99">
        <f>SUMIFS(通讯通路门店!$BC:$BC,通讯通路门店!$S:$S,$G866)</f>
        <v>0</v>
      </c>
      <c r="AM866" s="99">
        <f>SUMIFS(通讯通路门店!$BD:$BD,通讯通路门店!$S:$S,$G866)</f>
        <v>0</v>
      </c>
      <c r="AN866" s="99">
        <f>SUMIFS(通讯通路门店!$BF:$BF,通讯通路门店!$S:$S,$G866)</f>
        <v>0</v>
      </c>
      <c r="AO866" s="99">
        <f t="shared" si="67"/>
        <v>0</v>
      </c>
      <c r="AP866" s="99">
        <f>SUMIFS(通讯通路门店!$K:$K,通讯通路门店!$S:$S,$G866)</f>
        <v>0</v>
      </c>
      <c r="AQ866" s="83"/>
      <c r="AR866" s="99">
        <f>SUMIFS(通讯通路门店!$T:$T,通讯通路门店!$S:$S,$G866)</f>
        <v>0</v>
      </c>
      <c r="AS866" s="99">
        <f>SUMIFS(通讯通路门店!$U:$U,通讯通路门店!$S:$S,$G866)</f>
        <v>0</v>
      </c>
      <c r="AT866" s="99">
        <f>SUMIFS(通讯通路门店!$V:$V,通讯通路门店!$S:$S,$G866)</f>
        <v>0</v>
      </c>
      <c r="AU866" s="99">
        <f>SUMIFS(通讯通路门店!$W:$W,通讯通路门店!$S:$S,$G866)</f>
        <v>0</v>
      </c>
      <c r="AV866" s="99">
        <f>SUMIFS(通讯通路门店!$Z:$Z,通讯通路门店!$S:$S,$G866)</f>
        <v>0</v>
      </c>
      <c r="AW866" s="99">
        <f>SUMIFS(通讯通路门店!$AB:$AB,通讯通路门店!$S:$S,$G866)</f>
        <v>0</v>
      </c>
      <c r="AX866" s="99">
        <f>SUMIFS(通讯通路门店!$X:$X,通讯通路门店!$S:$S,$G866)</f>
        <v>0</v>
      </c>
      <c r="AY866" s="99">
        <f>SUMIFS(通讯通路门店!$Y:$Y,通讯通路门店!$S:$S,$G866)</f>
        <v>0</v>
      </c>
      <c r="AZ866" s="99">
        <f>SUMIFS(通讯通路门店!$AA:$AA,通讯通路门店!$S:$S,$G866)</f>
        <v>0</v>
      </c>
      <c r="BA866" s="99">
        <f t="shared" si="68"/>
        <v>0</v>
      </c>
      <c r="BB866" s="99">
        <f t="shared" si="69"/>
        <v>0</v>
      </c>
      <c r="BC866" s="99">
        <f>SUMIFS(通讯通路门店!$W:$W,通讯通路门店!$S:$S,$G866,通讯通路门店!$J:$J,"荣耀体验店")+SUMIFS(通讯通路门店!$W:$W,通讯通路门店!$S:$S,$G866,通讯通路门店!$J:$J,"荣耀授权专卖店")</f>
        <v>0</v>
      </c>
      <c r="BD866" s="99">
        <f>SUMIFS(通讯通路门店!$Z:$Z,通讯通路门店!$S:$S,$G866,通讯通路门店!$J:$J,"VIVO体验店")</f>
        <v>0</v>
      </c>
      <c r="BE866" s="99">
        <f>SUMIFS(通讯通路门店!$AB:$AB,通讯通路门店!$S:$S,$G866,通讯通路门店!$J:$J,"OPPO体验店")</f>
        <v>0</v>
      </c>
      <c r="BF866" s="99">
        <f>SUMIFS(通讯通路门店!$X:$X,通讯通路门店!$S:$S,$G866,通讯通路门店!$J:$J,"华为授权体验店")+SUMIFS(通讯通路门店!$AA:$AA,通讯通路门店!$S:$S,$G866,通讯通路门店!$J:$J,"华为堡垒店")</f>
        <v>0</v>
      </c>
      <c r="BG866" s="99">
        <f>SUMIFS(通讯通路门店!$Y:$Y,通讯通路门店!$S:$S,$G866,通讯通路门店!$J:$J,"小米体验店")</f>
        <v>0</v>
      </c>
      <c r="BH866" s="99">
        <f>SUMIFS(通讯通路门店!$AA:$AA,通讯通路门店!$S:$S,$G866,通讯通路门店!$J:$J,"苹果体验店")</f>
        <v>0</v>
      </c>
      <c r="BI866" s="99">
        <f>SUMIFS(通讯通路门店!$K:$K,通讯通路门店!$S:$S,$G866,通讯通路门店!$J:$J,"其他品牌专卖店")</f>
        <v>0</v>
      </c>
      <c r="BJ866" s="99">
        <f>SUMIFS(通讯通路门店!$AC:$AC,通讯通路门店!$S:$S,$G866)</f>
        <v>0</v>
      </c>
      <c r="BK866" s="99">
        <f>SUMIFS(通讯通路门店!$AD:$AD,通讯通路门店!$S:$S,$G866)</f>
        <v>0</v>
      </c>
      <c r="BL866" s="99">
        <f>SUMIFS(通讯通路门店!$AE:$AE,通讯通路门店!$S:$S,$G866)</f>
        <v>0</v>
      </c>
      <c r="BM866" s="99">
        <f>SUMIFS(通讯通路门店!$AF:$AF,通讯通路门店!$S:$S,$G866)</f>
        <v>0</v>
      </c>
      <c r="BN866" s="99">
        <f>SUMIFS(通讯通路门店!$AG:$AG,通讯通路门店!$S:$S,$G866)</f>
        <v>0</v>
      </c>
      <c r="BO866" s="99">
        <f>SUMIFS(通讯通路门店!$AH:$AH,通讯通路门店!$S:$S,$G866)</f>
        <v>0</v>
      </c>
      <c r="BP866" s="99">
        <f>SUMIFS(通讯通路门店!$AI:$AI,通讯通路门店!$S:$S,$G866)</f>
        <v>0</v>
      </c>
      <c r="BQ866" s="83"/>
    </row>
    <row r="867" spans="1:69">
      <c r="A867" s="99" t="str">
        <f>IFERROR(_xlfn.XLOOKUP($G867,通讯通路门店!$S$4:$S$993933,通讯通路门店!$A$4:$A$993933,0,0),"")</f>
        <v/>
      </c>
      <c r="B867" s="99" t="str">
        <f>IFERROR(_xlfn.XLOOKUP($G867,通讯通路门店!$S$4:$S$993933,通讯通路门店!$B$4:$B$993933,0,0),"")</f>
        <v/>
      </c>
      <c r="C867" s="99" t="str">
        <f>IFERROR(_xlfn.XLOOKUP($G867,通讯通路门店!$S$4:$S$993933,通讯通路门店!$C$4:$C$993933,0,0),"")</f>
        <v/>
      </c>
      <c r="D867" s="99" t="str">
        <f>IFERROR(_xlfn.XLOOKUP($G867,通讯通路门店!$S$4:$S$993933,通讯通路门店!$D$4:$D$993933,0,0),"")</f>
        <v/>
      </c>
      <c r="E867" s="83"/>
      <c r="F867" s="83"/>
      <c r="G867" s="101" t="e">
        <v>#N/A</v>
      </c>
      <c r="H867" s="102" t="str">
        <f>IFERROR(_xlfn.XLOOKUP($G867,通讯通路门店!$S$4:$S$993933,通讯通路门店!$R$4:$R$993933,0,0),"")</f>
        <v/>
      </c>
      <c r="I867" s="83"/>
      <c r="J867" s="83"/>
      <c r="K867" s="83"/>
      <c r="L867" s="83"/>
      <c r="M867" s="83"/>
      <c r="N867" s="83"/>
      <c r="O867" s="83"/>
      <c r="P867" s="83"/>
      <c r="Q867" s="83"/>
      <c r="R867" s="83"/>
      <c r="S867" s="83"/>
      <c r="T867" s="83"/>
      <c r="U867" s="99">
        <f>COUNTIF(通讯通路门店!$S:$S,$G867)</f>
        <v>0</v>
      </c>
      <c r="V867" s="99">
        <f>COUNTIFS(通讯通路门店!$S:$S,$G867,通讯通路门店!$J:$J,"综合卖场")</f>
        <v>0</v>
      </c>
      <c r="W867" s="99">
        <f>SUMIFS(通讯通路门店!$AJ:$AJ,通讯通路门店!$S:$S,通讯客户沙盘!$G867)</f>
        <v>0</v>
      </c>
      <c r="X867" s="99">
        <f t="shared" si="65"/>
        <v>0</v>
      </c>
      <c r="Y867" s="99">
        <f>COUNTIFS(通讯通路门店!$S:$S,$G867,通讯通路门店!$J:$J,"荣耀体验店")+COUNTIFS(通讯通路门店!$S:$S,$G867,通讯通路门店!$J:$J,"荣耀授权专卖店")</f>
        <v>0</v>
      </c>
      <c r="Z867" s="99">
        <f>COUNTIFS(通讯通路门店!$S:$S,$G867,通讯通路门店!$J:$J,"VIVO体验店")</f>
        <v>0</v>
      </c>
      <c r="AA867" s="99">
        <f>COUNTIFS(通讯通路门店!$S:$S,$G867,通讯通路门店!$J:$J,"OPPO体验店")</f>
        <v>0</v>
      </c>
      <c r="AB867" s="99">
        <f>COUNTIFS(通讯通路门店!$S:$S,$G867,通讯通路门店!$J:$J,"华为授权体验店")+COUNTIFS(通讯通路门店!$S:$S,$G867,通讯通路门店!$J:$J,"华为堡垒店")</f>
        <v>0</v>
      </c>
      <c r="AC867" s="99">
        <f>COUNTIFS(通讯通路门店!$S:$S,$G867,通讯通路门店!$J:$J,"小米体验店")</f>
        <v>0</v>
      </c>
      <c r="AD867" s="99">
        <f>COUNTIFS(通讯通路门店!$S:$S,$G867,通讯通路门店!$J:$J,"苹果体验店")</f>
        <v>0</v>
      </c>
      <c r="AE867" s="99">
        <f>COUNTIFS(通讯通路门店!$S:$S,$G867,通讯通路门店!$J:$J,"其他品牌专卖店")</f>
        <v>0</v>
      </c>
      <c r="AF867" s="99">
        <f>SUMIFS(通讯通路门店!$BI:$BI,通讯通路门店!$S:$S,$G867)</f>
        <v>0</v>
      </c>
      <c r="AG867" s="99">
        <f>SUMIFS(通讯通路门店!$BH:$BH,通讯通路门店!$S:$S,$G867)</f>
        <v>0</v>
      </c>
      <c r="AH867" s="99">
        <f t="shared" si="66"/>
        <v>0</v>
      </c>
      <c r="AI867" s="99">
        <f>SUMIFS(通讯通路门店!$BB:$BB,通讯通路门店!$S:$S,$G867)</f>
        <v>0</v>
      </c>
      <c r="AJ867" s="99">
        <f>SUMIFS(通讯通路门店!$BE:$BE,通讯通路门店!$S:$S,$G867)</f>
        <v>0</v>
      </c>
      <c r="AK867" s="99">
        <f>SUMIFS(通讯通路门店!$BG:$BG,通讯通路门店!$S:$S,$G867)</f>
        <v>0</v>
      </c>
      <c r="AL867" s="99">
        <f>SUMIFS(通讯通路门店!$BC:$BC,通讯通路门店!$S:$S,$G867)</f>
        <v>0</v>
      </c>
      <c r="AM867" s="99">
        <f>SUMIFS(通讯通路门店!$BD:$BD,通讯通路门店!$S:$S,$G867)</f>
        <v>0</v>
      </c>
      <c r="AN867" s="99">
        <f>SUMIFS(通讯通路门店!$BF:$BF,通讯通路门店!$S:$S,$G867)</f>
        <v>0</v>
      </c>
      <c r="AO867" s="99">
        <f t="shared" si="67"/>
        <v>0</v>
      </c>
      <c r="AP867" s="99">
        <f>SUMIFS(通讯通路门店!$K:$K,通讯通路门店!$S:$S,$G867)</f>
        <v>0</v>
      </c>
      <c r="AQ867" s="83"/>
      <c r="AR867" s="99">
        <f>SUMIFS(通讯通路门店!$T:$T,通讯通路门店!$S:$S,$G867)</f>
        <v>0</v>
      </c>
      <c r="AS867" s="99">
        <f>SUMIFS(通讯通路门店!$U:$U,通讯通路门店!$S:$S,$G867)</f>
        <v>0</v>
      </c>
      <c r="AT867" s="99">
        <f>SUMIFS(通讯通路门店!$V:$V,通讯通路门店!$S:$S,$G867)</f>
        <v>0</v>
      </c>
      <c r="AU867" s="99">
        <f>SUMIFS(通讯通路门店!$W:$W,通讯通路门店!$S:$S,$G867)</f>
        <v>0</v>
      </c>
      <c r="AV867" s="99">
        <f>SUMIFS(通讯通路门店!$Z:$Z,通讯通路门店!$S:$S,$G867)</f>
        <v>0</v>
      </c>
      <c r="AW867" s="99">
        <f>SUMIFS(通讯通路门店!$AB:$AB,通讯通路门店!$S:$S,$G867)</f>
        <v>0</v>
      </c>
      <c r="AX867" s="99">
        <f>SUMIFS(通讯通路门店!$X:$X,通讯通路门店!$S:$S,$G867)</f>
        <v>0</v>
      </c>
      <c r="AY867" s="99">
        <f>SUMIFS(通讯通路门店!$Y:$Y,通讯通路门店!$S:$S,$G867)</f>
        <v>0</v>
      </c>
      <c r="AZ867" s="99">
        <f>SUMIFS(通讯通路门店!$AA:$AA,通讯通路门店!$S:$S,$G867)</f>
        <v>0</v>
      </c>
      <c r="BA867" s="99">
        <f t="shared" si="68"/>
        <v>0</v>
      </c>
      <c r="BB867" s="99">
        <f t="shared" si="69"/>
        <v>0</v>
      </c>
      <c r="BC867" s="99">
        <f>SUMIFS(通讯通路门店!$W:$W,通讯通路门店!$S:$S,$G867,通讯通路门店!$J:$J,"荣耀体验店")+SUMIFS(通讯通路门店!$W:$W,通讯通路门店!$S:$S,$G867,通讯通路门店!$J:$J,"荣耀授权专卖店")</f>
        <v>0</v>
      </c>
      <c r="BD867" s="99">
        <f>SUMIFS(通讯通路门店!$Z:$Z,通讯通路门店!$S:$S,$G867,通讯通路门店!$J:$J,"VIVO体验店")</f>
        <v>0</v>
      </c>
      <c r="BE867" s="99">
        <f>SUMIFS(通讯通路门店!$AB:$AB,通讯通路门店!$S:$S,$G867,通讯通路门店!$J:$J,"OPPO体验店")</f>
        <v>0</v>
      </c>
      <c r="BF867" s="99">
        <f>SUMIFS(通讯通路门店!$X:$X,通讯通路门店!$S:$S,$G867,通讯通路门店!$J:$J,"华为授权体验店")+SUMIFS(通讯通路门店!$AA:$AA,通讯通路门店!$S:$S,$G867,通讯通路门店!$J:$J,"华为堡垒店")</f>
        <v>0</v>
      </c>
      <c r="BG867" s="99">
        <f>SUMIFS(通讯通路门店!$Y:$Y,通讯通路门店!$S:$S,$G867,通讯通路门店!$J:$J,"小米体验店")</f>
        <v>0</v>
      </c>
      <c r="BH867" s="99">
        <f>SUMIFS(通讯通路门店!$AA:$AA,通讯通路门店!$S:$S,$G867,通讯通路门店!$J:$J,"苹果体验店")</f>
        <v>0</v>
      </c>
      <c r="BI867" s="99">
        <f>SUMIFS(通讯通路门店!$K:$K,通讯通路门店!$S:$S,$G867,通讯通路门店!$J:$J,"其他品牌专卖店")</f>
        <v>0</v>
      </c>
      <c r="BJ867" s="99">
        <f>SUMIFS(通讯通路门店!$AC:$AC,通讯通路门店!$S:$S,$G867)</f>
        <v>0</v>
      </c>
      <c r="BK867" s="99">
        <f>SUMIFS(通讯通路门店!$AD:$AD,通讯通路门店!$S:$S,$G867)</f>
        <v>0</v>
      </c>
      <c r="BL867" s="99">
        <f>SUMIFS(通讯通路门店!$AE:$AE,通讯通路门店!$S:$S,$G867)</f>
        <v>0</v>
      </c>
      <c r="BM867" s="99">
        <f>SUMIFS(通讯通路门店!$AF:$AF,通讯通路门店!$S:$S,$G867)</f>
        <v>0</v>
      </c>
      <c r="BN867" s="99">
        <f>SUMIFS(通讯通路门店!$AG:$AG,通讯通路门店!$S:$S,$G867)</f>
        <v>0</v>
      </c>
      <c r="BO867" s="99">
        <f>SUMIFS(通讯通路门店!$AH:$AH,通讯通路门店!$S:$S,$G867)</f>
        <v>0</v>
      </c>
      <c r="BP867" s="99">
        <f>SUMIFS(通讯通路门店!$AI:$AI,通讯通路门店!$S:$S,$G867)</f>
        <v>0</v>
      </c>
      <c r="BQ867" s="83"/>
    </row>
    <row r="868" spans="1:69">
      <c r="A868" s="99" t="str">
        <f>IFERROR(_xlfn.XLOOKUP($G868,通讯通路门店!$S$4:$S$993933,通讯通路门店!$A$4:$A$993933,0,0),"")</f>
        <v/>
      </c>
      <c r="B868" s="99" t="str">
        <f>IFERROR(_xlfn.XLOOKUP($G868,通讯通路门店!$S$4:$S$993933,通讯通路门店!$B$4:$B$993933,0,0),"")</f>
        <v/>
      </c>
      <c r="C868" s="99" t="str">
        <f>IFERROR(_xlfn.XLOOKUP($G868,通讯通路门店!$S$4:$S$993933,通讯通路门店!$C$4:$C$993933,0,0),"")</f>
        <v/>
      </c>
      <c r="D868" s="99" t="str">
        <f>IFERROR(_xlfn.XLOOKUP($G868,通讯通路门店!$S$4:$S$993933,通讯通路门店!$D$4:$D$993933,0,0),"")</f>
        <v/>
      </c>
      <c r="E868" s="83"/>
      <c r="F868" s="83"/>
      <c r="G868" s="101" t="e">
        <v>#N/A</v>
      </c>
      <c r="H868" s="102" t="str">
        <f>IFERROR(_xlfn.XLOOKUP($G868,通讯通路门店!$S$4:$S$993933,通讯通路门店!$R$4:$R$993933,0,0),"")</f>
        <v/>
      </c>
      <c r="I868" s="83"/>
      <c r="J868" s="83"/>
      <c r="K868" s="83"/>
      <c r="L868" s="83"/>
      <c r="M868" s="83"/>
      <c r="N868" s="83"/>
      <c r="O868" s="83"/>
      <c r="P868" s="83"/>
      <c r="Q868" s="83"/>
      <c r="R868" s="83"/>
      <c r="S868" s="83"/>
      <c r="T868" s="83"/>
      <c r="U868" s="99">
        <f>COUNTIF(通讯通路门店!$S:$S,$G868)</f>
        <v>0</v>
      </c>
      <c r="V868" s="99">
        <f>COUNTIFS(通讯通路门店!$S:$S,$G868,通讯通路门店!$J:$J,"综合卖场")</f>
        <v>0</v>
      </c>
      <c r="W868" s="99">
        <f>SUMIFS(通讯通路门店!$AJ:$AJ,通讯通路门店!$S:$S,通讯客户沙盘!$G868)</f>
        <v>0</v>
      </c>
      <c r="X868" s="99">
        <f t="shared" si="65"/>
        <v>0</v>
      </c>
      <c r="Y868" s="99">
        <f>COUNTIFS(通讯通路门店!$S:$S,$G868,通讯通路门店!$J:$J,"荣耀体验店")+COUNTIFS(通讯通路门店!$S:$S,$G868,通讯通路门店!$J:$J,"荣耀授权专卖店")</f>
        <v>0</v>
      </c>
      <c r="Z868" s="99">
        <f>COUNTIFS(通讯通路门店!$S:$S,$G868,通讯通路门店!$J:$J,"VIVO体验店")</f>
        <v>0</v>
      </c>
      <c r="AA868" s="99">
        <f>COUNTIFS(通讯通路门店!$S:$S,$G868,通讯通路门店!$J:$J,"OPPO体验店")</f>
        <v>0</v>
      </c>
      <c r="AB868" s="99">
        <f>COUNTIFS(通讯通路门店!$S:$S,$G868,通讯通路门店!$J:$J,"华为授权体验店")+COUNTIFS(通讯通路门店!$S:$S,$G868,通讯通路门店!$J:$J,"华为堡垒店")</f>
        <v>0</v>
      </c>
      <c r="AC868" s="99">
        <f>COUNTIFS(通讯通路门店!$S:$S,$G868,通讯通路门店!$J:$J,"小米体验店")</f>
        <v>0</v>
      </c>
      <c r="AD868" s="99">
        <f>COUNTIFS(通讯通路门店!$S:$S,$G868,通讯通路门店!$J:$J,"苹果体验店")</f>
        <v>0</v>
      </c>
      <c r="AE868" s="99">
        <f>COUNTIFS(通讯通路门店!$S:$S,$G868,通讯通路门店!$J:$J,"其他品牌专卖店")</f>
        <v>0</v>
      </c>
      <c r="AF868" s="99">
        <f>SUMIFS(通讯通路门店!$BI:$BI,通讯通路门店!$S:$S,$G868)</f>
        <v>0</v>
      </c>
      <c r="AG868" s="99">
        <f>SUMIFS(通讯通路门店!$BH:$BH,通讯通路门店!$S:$S,$G868)</f>
        <v>0</v>
      </c>
      <c r="AH868" s="99">
        <f t="shared" si="66"/>
        <v>0</v>
      </c>
      <c r="AI868" s="99">
        <f>SUMIFS(通讯通路门店!$BB:$BB,通讯通路门店!$S:$S,$G868)</f>
        <v>0</v>
      </c>
      <c r="AJ868" s="99">
        <f>SUMIFS(通讯通路门店!$BE:$BE,通讯通路门店!$S:$S,$G868)</f>
        <v>0</v>
      </c>
      <c r="AK868" s="99">
        <f>SUMIFS(通讯通路门店!$BG:$BG,通讯通路门店!$S:$S,$G868)</f>
        <v>0</v>
      </c>
      <c r="AL868" s="99">
        <f>SUMIFS(通讯通路门店!$BC:$BC,通讯通路门店!$S:$S,$G868)</f>
        <v>0</v>
      </c>
      <c r="AM868" s="99">
        <f>SUMIFS(通讯通路门店!$BD:$BD,通讯通路门店!$S:$S,$G868)</f>
        <v>0</v>
      </c>
      <c r="AN868" s="99">
        <f>SUMIFS(通讯通路门店!$BF:$BF,通讯通路门店!$S:$S,$G868)</f>
        <v>0</v>
      </c>
      <c r="AO868" s="99">
        <f t="shared" si="67"/>
        <v>0</v>
      </c>
      <c r="AP868" s="99">
        <f>SUMIFS(通讯通路门店!$K:$K,通讯通路门店!$S:$S,$G868)</f>
        <v>0</v>
      </c>
      <c r="AQ868" s="83"/>
      <c r="AR868" s="99">
        <f>SUMIFS(通讯通路门店!$T:$T,通讯通路门店!$S:$S,$G868)</f>
        <v>0</v>
      </c>
      <c r="AS868" s="99">
        <f>SUMIFS(通讯通路门店!$U:$U,通讯通路门店!$S:$S,$G868)</f>
        <v>0</v>
      </c>
      <c r="AT868" s="99">
        <f>SUMIFS(通讯通路门店!$V:$V,通讯通路门店!$S:$S,$G868)</f>
        <v>0</v>
      </c>
      <c r="AU868" s="99">
        <f>SUMIFS(通讯通路门店!$W:$W,通讯通路门店!$S:$S,$G868)</f>
        <v>0</v>
      </c>
      <c r="AV868" s="99">
        <f>SUMIFS(通讯通路门店!$Z:$Z,通讯通路门店!$S:$S,$G868)</f>
        <v>0</v>
      </c>
      <c r="AW868" s="99">
        <f>SUMIFS(通讯通路门店!$AB:$AB,通讯通路门店!$S:$S,$G868)</f>
        <v>0</v>
      </c>
      <c r="AX868" s="99">
        <f>SUMIFS(通讯通路门店!$X:$X,通讯通路门店!$S:$S,$G868)</f>
        <v>0</v>
      </c>
      <c r="AY868" s="99">
        <f>SUMIFS(通讯通路门店!$Y:$Y,通讯通路门店!$S:$S,$G868)</f>
        <v>0</v>
      </c>
      <c r="AZ868" s="99">
        <f>SUMIFS(通讯通路门店!$AA:$AA,通讯通路门店!$S:$S,$G868)</f>
        <v>0</v>
      </c>
      <c r="BA868" s="99">
        <f t="shared" si="68"/>
        <v>0</v>
      </c>
      <c r="BB868" s="99">
        <f t="shared" si="69"/>
        <v>0</v>
      </c>
      <c r="BC868" s="99">
        <f>SUMIFS(通讯通路门店!$W:$W,通讯通路门店!$S:$S,$G868,通讯通路门店!$J:$J,"荣耀体验店")+SUMIFS(通讯通路门店!$W:$W,通讯通路门店!$S:$S,$G868,通讯通路门店!$J:$J,"荣耀授权专卖店")</f>
        <v>0</v>
      </c>
      <c r="BD868" s="99">
        <f>SUMIFS(通讯通路门店!$Z:$Z,通讯通路门店!$S:$S,$G868,通讯通路门店!$J:$J,"VIVO体验店")</f>
        <v>0</v>
      </c>
      <c r="BE868" s="99">
        <f>SUMIFS(通讯通路门店!$AB:$AB,通讯通路门店!$S:$S,$G868,通讯通路门店!$J:$J,"OPPO体验店")</f>
        <v>0</v>
      </c>
      <c r="BF868" s="99">
        <f>SUMIFS(通讯通路门店!$X:$X,通讯通路门店!$S:$S,$G868,通讯通路门店!$J:$J,"华为授权体验店")+SUMIFS(通讯通路门店!$AA:$AA,通讯通路门店!$S:$S,$G868,通讯通路门店!$J:$J,"华为堡垒店")</f>
        <v>0</v>
      </c>
      <c r="BG868" s="99">
        <f>SUMIFS(通讯通路门店!$Y:$Y,通讯通路门店!$S:$S,$G868,通讯通路门店!$J:$J,"小米体验店")</f>
        <v>0</v>
      </c>
      <c r="BH868" s="99">
        <f>SUMIFS(通讯通路门店!$AA:$AA,通讯通路门店!$S:$S,$G868,通讯通路门店!$J:$J,"苹果体验店")</f>
        <v>0</v>
      </c>
      <c r="BI868" s="99">
        <f>SUMIFS(通讯通路门店!$K:$K,通讯通路门店!$S:$S,$G868,通讯通路门店!$J:$J,"其他品牌专卖店")</f>
        <v>0</v>
      </c>
      <c r="BJ868" s="99">
        <f>SUMIFS(通讯通路门店!$AC:$AC,通讯通路门店!$S:$S,$G868)</f>
        <v>0</v>
      </c>
      <c r="BK868" s="99">
        <f>SUMIFS(通讯通路门店!$AD:$AD,通讯通路门店!$S:$S,$G868)</f>
        <v>0</v>
      </c>
      <c r="BL868" s="99">
        <f>SUMIFS(通讯通路门店!$AE:$AE,通讯通路门店!$S:$S,$G868)</f>
        <v>0</v>
      </c>
      <c r="BM868" s="99">
        <f>SUMIFS(通讯通路门店!$AF:$AF,通讯通路门店!$S:$S,$G868)</f>
        <v>0</v>
      </c>
      <c r="BN868" s="99">
        <f>SUMIFS(通讯通路门店!$AG:$AG,通讯通路门店!$S:$S,$G868)</f>
        <v>0</v>
      </c>
      <c r="BO868" s="99">
        <f>SUMIFS(通讯通路门店!$AH:$AH,通讯通路门店!$S:$S,$G868)</f>
        <v>0</v>
      </c>
      <c r="BP868" s="99">
        <f>SUMIFS(通讯通路门店!$AI:$AI,通讯通路门店!$S:$S,$G868)</f>
        <v>0</v>
      </c>
      <c r="BQ868" s="83"/>
    </row>
    <row r="869" spans="1:69">
      <c r="A869" s="99" t="str">
        <f>IFERROR(_xlfn.XLOOKUP($G869,通讯通路门店!$S$4:$S$993933,通讯通路门店!$A$4:$A$993933,0,0),"")</f>
        <v/>
      </c>
      <c r="B869" s="99" t="str">
        <f>IFERROR(_xlfn.XLOOKUP($G869,通讯通路门店!$S$4:$S$993933,通讯通路门店!$B$4:$B$993933,0,0),"")</f>
        <v/>
      </c>
      <c r="C869" s="99" t="str">
        <f>IFERROR(_xlfn.XLOOKUP($G869,通讯通路门店!$S$4:$S$993933,通讯通路门店!$C$4:$C$993933,0,0),"")</f>
        <v/>
      </c>
      <c r="D869" s="99" t="str">
        <f>IFERROR(_xlfn.XLOOKUP($G869,通讯通路门店!$S$4:$S$993933,通讯通路门店!$D$4:$D$993933,0,0),"")</f>
        <v/>
      </c>
      <c r="E869" s="83"/>
      <c r="F869" s="83"/>
      <c r="G869" s="101" t="e">
        <v>#N/A</v>
      </c>
      <c r="H869" s="102" t="str">
        <f>IFERROR(_xlfn.XLOOKUP($G869,通讯通路门店!$S$4:$S$993933,通讯通路门店!$R$4:$R$993933,0,0),"")</f>
        <v/>
      </c>
      <c r="I869" s="83"/>
      <c r="J869" s="83"/>
      <c r="K869" s="83"/>
      <c r="L869" s="83"/>
      <c r="M869" s="83"/>
      <c r="N869" s="83"/>
      <c r="O869" s="83"/>
      <c r="P869" s="83"/>
      <c r="Q869" s="83"/>
      <c r="R869" s="83"/>
      <c r="S869" s="83"/>
      <c r="T869" s="83"/>
      <c r="U869" s="99">
        <f>COUNTIF(通讯通路门店!$S:$S,$G869)</f>
        <v>0</v>
      </c>
      <c r="V869" s="99">
        <f>COUNTIFS(通讯通路门店!$S:$S,$G869,通讯通路门店!$J:$J,"综合卖场")</f>
        <v>0</v>
      </c>
      <c r="W869" s="99">
        <f>SUMIFS(通讯通路门店!$AJ:$AJ,通讯通路门店!$S:$S,通讯客户沙盘!$G869)</f>
        <v>0</v>
      </c>
      <c r="X869" s="99">
        <f t="shared" si="65"/>
        <v>0</v>
      </c>
      <c r="Y869" s="99">
        <f>COUNTIFS(通讯通路门店!$S:$S,$G869,通讯通路门店!$J:$J,"荣耀体验店")+COUNTIFS(通讯通路门店!$S:$S,$G869,通讯通路门店!$J:$J,"荣耀授权专卖店")</f>
        <v>0</v>
      </c>
      <c r="Z869" s="99">
        <f>COUNTIFS(通讯通路门店!$S:$S,$G869,通讯通路门店!$J:$J,"VIVO体验店")</f>
        <v>0</v>
      </c>
      <c r="AA869" s="99">
        <f>COUNTIFS(通讯通路门店!$S:$S,$G869,通讯通路门店!$J:$J,"OPPO体验店")</f>
        <v>0</v>
      </c>
      <c r="AB869" s="99">
        <f>COUNTIFS(通讯通路门店!$S:$S,$G869,通讯通路门店!$J:$J,"华为授权体验店")+COUNTIFS(通讯通路门店!$S:$S,$G869,通讯通路门店!$J:$J,"华为堡垒店")</f>
        <v>0</v>
      </c>
      <c r="AC869" s="99">
        <f>COUNTIFS(通讯通路门店!$S:$S,$G869,通讯通路门店!$J:$J,"小米体验店")</f>
        <v>0</v>
      </c>
      <c r="AD869" s="99">
        <f>COUNTIFS(通讯通路门店!$S:$S,$G869,通讯通路门店!$J:$J,"苹果体验店")</f>
        <v>0</v>
      </c>
      <c r="AE869" s="99">
        <f>COUNTIFS(通讯通路门店!$S:$S,$G869,通讯通路门店!$J:$J,"其他品牌专卖店")</f>
        <v>0</v>
      </c>
      <c r="AF869" s="99">
        <f>SUMIFS(通讯通路门店!$BI:$BI,通讯通路门店!$S:$S,$G869)</f>
        <v>0</v>
      </c>
      <c r="AG869" s="99">
        <f>SUMIFS(通讯通路门店!$BH:$BH,通讯通路门店!$S:$S,$G869)</f>
        <v>0</v>
      </c>
      <c r="AH869" s="99">
        <f t="shared" si="66"/>
        <v>0</v>
      </c>
      <c r="AI869" s="99">
        <f>SUMIFS(通讯通路门店!$BB:$BB,通讯通路门店!$S:$S,$G869)</f>
        <v>0</v>
      </c>
      <c r="AJ869" s="99">
        <f>SUMIFS(通讯通路门店!$BE:$BE,通讯通路门店!$S:$S,$G869)</f>
        <v>0</v>
      </c>
      <c r="AK869" s="99">
        <f>SUMIFS(通讯通路门店!$BG:$BG,通讯通路门店!$S:$S,$G869)</f>
        <v>0</v>
      </c>
      <c r="AL869" s="99">
        <f>SUMIFS(通讯通路门店!$BC:$BC,通讯通路门店!$S:$S,$G869)</f>
        <v>0</v>
      </c>
      <c r="AM869" s="99">
        <f>SUMIFS(通讯通路门店!$BD:$BD,通讯通路门店!$S:$S,$G869)</f>
        <v>0</v>
      </c>
      <c r="AN869" s="99">
        <f>SUMIFS(通讯通路门店!$BF:$BF,通讯通路门店!$S:$S,$G869)</f>
        <v>0</v>
      </c>
      <c r="AO869" s="99">
        <f t="shared" si="67"/>
        <v>0</v>
      </c>
      <c r="AP869" s="99">
        <f>SUMIFS(通讯通路门店!$K:$K,通讯通路门店!$S:$S,$G869)</f>
        <v>0</v>
      </c>
      <c r="AQ869" s="83"/>
      <c r="AR869" s="99">
        <f>SUMIFS(通讯通路门店!$T:$T,通讯通路门店!$S:$S,$G869)</f>
        <v>0</v>
      </c>
      <c r="AS869" s="99">
        <f>SUMIFS(通讯通路门店!$U:$U,通讯通路门店!$S:$S,$G869)</f>
        <v>0</v>
      </c>
      <c r="AT869" s="99">
        <f>SUMIFS(通讯通路门店!$V:$V,通讯通路门店!$S:$S,$G869)</f>
        <v>0</v>
      </c>
      <c r="AU869" s="99">
        <f>SUMIFS(通讯通路门店!$W:$W,通讯通路门店!$S:$S,$G869)</f>
        <v>0</v>
      </c>
      <c r="AV869" s="99">
        <f>SUMIFS(通讯通路门店!$Z:$Z,通讯通路门店!$S:$S,$G869)</f>
        <v>0</v>
      </c>
      <c r="AW869" s="99">
        <f>SUMIFS(通讯通路门店!$AB:$AB,通讯通路门店!$S:$S,$G869)</f>
        <v>0</v>
      </c>
      <c r="AX869" s="99">
        <f>SUMIFS(通讯通路门店!$X:$X,通讯通路门店!$S:$S,$G869)</f>
        <v>0</v>
      </c>
      <c r="AY869" s="99">
        <f>SUMIFS(通讯通路门店!$Y:$Y,通讯通路门店!$S:$S,$G869)</f>
        <v>0</v>
      </c>
      <c r="AZ869" s="99">
        <f>SUMIFS(通讯通路门店!$AA:$AA,通讯通路门店!$S:$S,$G869)</f>
        <v>0</v>
      </c>
      <c r="BA869" s="99">
        <f t="shared" si="68"/>
        <v>0</v>
      </c>
      <c r="BB869" s="99">
        <f t="shared" si="69"/>
        <v>0</v>
      </c>
      <c r="BC869" s="99">
        <f>SUMIFS(通讯通路门店!$W:$W,通讯通路门店!$S:$S,$G869,通讯通路门店!$J:$J,"荣耀体验店")+SUMIFS(通讯通路门店!$W:$W,通讯通路门店!$S:$S,$G869,通讯通路门店!$J:$J,"荣耀授权专卖店")</f>
        <v>0</v>
      </c>
      <c r="BD869" s="99">
        <f>SUMIFS(通讯通路门店!$Z:$Z,通讯通路门店!$S:$S,$G869,通讯通路门店!$J:$J,"VIVO体验店")</f>
        <v>0</v>
      </c>
      <c r="BE869" s="99">
        <f>SUMIFS(通讯通路门店!$AB:$AB,通讯通路门店!$S:$S,$G869,通讯通路门店!$J:$J,"OPPO体验店")</f>
        <v>0</v>
      </c>
      <c r="BF869" s="99">
        <f>SUMIFS(通讯通路门店!$X:$X,通讯通路门店!$S:$S,$G869,通讯通路门店!$J:$J,"华为授权体验店")+SUMIFS(通讯通路门店!$AA:$AA,通讯通路门店!$S:$S,$G869,通讯通路门店!$J:$J,"华为堡垒店")</f>
        <v>0</v>
      </c>
      <c r="BG869" s="99">
        <f>SUMIFS(通讯通路门店!$Y:$Y,通讯通路门店!$S:$S,$G869,通讯通路门店!$J:$J,"小米体验店")</f>
        <v>0</v>
      </c>
      <c r="BH869" s="99">
        <f>SUMIFS(通讯通路门店!$AA:$AA,通讯通路门店!$S:$S,$G869,通讯通路门店!$J:$J,"苹果体验店")</f>
        <v>0</v>
      </c>
      <c r="BI869" s="99">
        <f>SUMIFS(通讯通路门店!$K:$K,通讯通路门店!$S:$S,$G869,通讯通路门店!$J:$J,"其他品牌专卖店")</f>
        <v>0</v>
      </c>
      <c r="BJ869" s="99">
        <f>SUMIFS(通讯通路门店!$AC:$AC,通讯通路门店!$S:$S,$G869)</f>
        <v>0</v>
      </c>
      <c r="BK869" s="99">
        <f>SUMIFS(通讯通路门店!$AD:$AD,通讯通路门店!$S:$S,$G869)</f>
        <v>0</v>
      </c>
      <c r="BL869" s="99">
        <f>SUMIFS(通讯通路门店!$AE:$AE,通讯通路门店!$S:$S,$G869)</f>
        <v>0</v>
      </c>
      <c r="BM869" s="99">
        <f>SUMIFS(通讯通路门店!$AF:$AF,通讯通路门店!$S:$S,$G869)</f>
        <v>0</v>
      </c>
      <c r="BN869" s="99">
        <f>SUMIFS(通讯通路门店!$AG:$AG,通讯通路门店!$S:$S,$G869)</f>
        <v>0</v>
      </c>
      <c r="BO869" s="99">
        <f>SUMIFS(通讯通路门店!$AH:$AH,通讯通路门店!$S:$S,$G869)</f>
        <v>0</v>
      </c>
      <c r="BP869" s="99">
        <f>SUMIFS(通讯通路门店!$AI:$AI,通讯通路门店!$S:$S,$G869)</f>
        <v>0</v>
      </c>
      <c r="BQ869" s="83"/>
    </row>
    <row r="870" spans="1:69">
      <c r="A870" s="99" t="str">
        <f>IFERROR(_xlfn.XLOOKUP($G870,通讯通路门店!$S$4:$S$993933,通讯通路门店!$A$4:$A$993933,0,0),"")</f>
        <v/>
      </c>
      <c r="B870" s="99" t="str">
        <f>IFERROR(_xlfn.XLOOKUP($G870,通讯通路门店!$S$4:$S$993933,通讯通路门店!$B$4:$B$993933,0,0),"")</f>
        <v/>
      </c>
      <c r="C870" s="99" t="str">
        <f>IFERROR(_xlfn.XLOOKUP($G870,通讯通路门店!$S$4:$S$993933,通讯通路门店!$C$4:$C$993933,0,0),"")</f>
        <v/>
      </c>
      <c r="D870" s="99" t="str">
        <f>IFERROR(_xlfn.XLOOKUP($G870,通讯通路门店!$S$4:$S$993933,通讯通路门店!$D$4:$D$993933,0,0),"")</f>
        <v/>
      </c>
      <c r="E870" s="83"/>
      <c r="F870" s="83"/>
      <c r="G870" s="101" t="e">
        <v>#N/A</v>
      </c>
      <c r="H870" s="102" t="str">
        <f>IFERROR(_xlfn.XLOOKUP($G870,通讯通路门店!$S$4:$S$993933,通讯通路门店!$R$4:$R$993933,0,0),"")</f>
        <v/>
      </c>
      <c r="I870" s="83"/>
      <c r="J870" s="83"/>
      <c r="K870" s="83"/>
      <c r="L870" s="83"/>
      <c r="M870" s="83"/>
      <c r="N870" s="83"/>
      <c r="O870" s="83"/>
      <c r="P870" s="83"/>
      <c r="Q870" s="83"/>
      <c r="R870" s="83"/>
      <c r="S870" s="83"/>
      <c r="T870" s="83"/>
      <c r="U870" s="99">
        <f>COUNTIF(通讯通路门店!$S:$S,$G870)</f>
        <v>0</v>
      </c>
      <c r="V870" s="99">
        <f>COUNTIFS(通讯通路门店!$S:$S,$G870,通讯通路门店!$J:$J,"综合卖场")</f>
        <v>0</v>
      </c>
      <c r="W870" s="99">
        <f>SUMIFS(通讯通路门店!$AJ:$AJ,通讯通路门店!$S:$S,通讯客户沙盘!$G870)</f>
        <v>0</v>
      </c>
      <c r="X870" s="99">
        <f t="shared" si="65"/>
        <v>0</v>
      </c>
      <c r="Y870" s="99">
        <f>COUNTIFS(通讯通路门店!$S:$S,$G870,通讯通路门店!$J:$J,"荣耀体验店")+COUNTIFS(通讯通路门店!$S:$S,$G870,通讯通路门店!$J:$J,"荣耀授权专卖店")</f>
        <v>0</v>
      </c>
      <c r="Z870" s="99">
        <f>COUNTIFS(通讯通路门店!$S:$S,$G870,通讯通路门店!$J:$J,"VIVO体验店")</f>
        <v>0</v>
      </c>
      <c r="AA870" s="99">
        <f>COUNTIFS(通讯通路门店!$S:$S,$G870,通讯通路门店!$J:$J,"OPPO体验店")</f>
        <v>0</v>
      </c>
      <c r="AB870" s="99">
        <f>COUNTIFS(通讯通路门店!$S:$S,$G870,通讯通路门店!$J:$J,"华为授权体验店")+COUNTIFS(通讯通路门店!$S:$S,$G870,通讯通路门店!$J:$J,"华为堡垒店")</f>
        <v>0</v>
      </c>
      <c r="AC870" s="99">
        <f>COUNTIFS(通讯通路门店!$S:$S,$G870,通讯通路门店!$J:$J,"小米体验店")</f>
        <v>0</v>
      </c>
      <c r="AD870" s="99">
        <f>COUNTIFS(通讯通路门店!$S:$S,$G870,通讯通路门店!$J:$J,"苹果体验店")</f>
        <v>0</v>
      </c>
      <c r="AE870" s="99">
        <f>COUNTIFS(通讯通路门店!$S:$S,$G870,通讯通路门店!$J:$J,"其他品牌专卖店")</f>
        <v>0</v>
      </c>
      <c r="AF870" s="99">
        <f>SUMIFS(通讯通路门店!$BI:$BI,通讯通路门店!$S:$S,$G870)</f>
        <v>0</v>
      </c>
      <c r="AG870" s="99">
        <f>SUMIFS(通讯通路门店!$BH:$BH,通讯通路门店!$S:$S,$G870)</f>
        <v>0</v>
      </c>
      <c r="AH870" s="99">
        <f t="shared" si="66"/>
        <v>0</v>
      </c>
      <c r="AI870" s="99">
        <f>SUMIFS(通讯通路门店!$BB:$BB,通讯通路门店!$S:$S,$G870)</f>
        <v>0</v>
      </c>
      <c r="AJ870" s="99">
        <f>SUMIFS(通讯通路门店!$BE:$BE,通讯通路门店!$S:$S,$G870)</f>
        <v>0</v>
      </c>
      <c r="AK870" s="99">
        <f>SUMIFS(通讯通路门店!$BG:$BG,通讯通路门店!$S:$S,$G870)</f>
        <v>0</v>
      </c>
      <c r="AL870" s="99">
        <f>SUMIFS(通讯通路门店!$BC:$BC,通讯通路门店!$S:$S,$G870)</f>
        <v>0</v>
      </c>
      <c r="AM870" s="99">
        <f>SUMIFS(通讯通路门店!$BD:$BD,通讯通路门店!$S:$S,$G870)</f>
        <v>0</v>
      </c>
      <c r="AN870" s="99">
        <f>SUMIFS(通讯通路门店!$BF:$BF,通讯通路门店!$S:$S,$G870)</f>
        <v>0</v>
      </c>
      <c r="AO870" s="99">
        <f t="shared" si="67"/>
        <v>0</v>
      </c>
      <c r="AP870" s="99">
        <f>SUMIFS(通讯通路门店!$K:$K,通讯通路门店!$S:$S,$G870)</f>
        <v>0</v>
      </c>
      <c r="AQ870" s="83"/>
      <c r="AR870" s="99">
        <f>SUMIFS(通讯通路门店!$T:$T,通讯通路门店!$S:$S,$G870)</f>
        <v>0</v>
      </c>
      <c r="AS870" s="99">
        <f>SUMIFS(通讯通路门店!$U:$U,通讯通路门店!$S:$S,$G870)</f>
        <v>0</v>
      </c>
      <c r="AT870" s="99">
        <f>SUMIFS(通讯通路门店!$V:$V,通讯通路门店!$S:$S,$G870)</f>
        <v>0</v>
      </c>
      <c r="AU870" s="99">
        <f>SUMIFS(通讯通路门店!$W:$W,通讯通路门店!$S:$S,$G870)</f>
        <v>0</v>
      </c>
      <c r="AV870" s="99">
        <f>SUMIFS(通讯通路门店!$Z:$Z,通讯通路门店!$S:$S,$G870)</f>
        <v>0</v>
      </c>
      <c r="AW870" s="99">
        <f>SUMIFS(通讯通路门店!$AB:$AB,通讯通路门店!$S:$S,$G870)</f>
        <v>0</v>
      </c>
      <c r="AX870" s="99">
        <f>SUMIFS(通讯通路门店!$X:$X,通讯通路门店!$S:$S,$G870)</f>
        <v>0</v>
      </c>
      <c r="AY870" s="99">
        <f>SUMIFS(通讯通路门店!$Y:$Y,通讯通路门店!$S:$S,$G870)</f>
        <v>0</v>
      </c>
      <c r="AZ870" s="99">
        <f>SUMIFS(通讯通路门店!$AA:$AA,通讯通路门店!$S:$S,$G870)</f>
        <v>0</v>
      </c>
      <c r="BA870" s="99">
        <f t="shared" si="68"/>
        <v>0</v>
      </c>
      <c r="BB870" s="99">
        <f t="shared" si="69"/>
        <v>0</v>
      </c>
      <c r="BC870" s="99">
        <f>SUMIFS(通讯通路门店!$W:$W,通讯通路门店!$S:$S,$G870,通讯通路门店!$J:$J,"荣耀体验店")+SUMIFS(通讯通路门店!$W:$W,通讯通路门店!$S:$S,$G870,通讯通路门店!$J:$J,"荣耀授权专卖店")</f>
        <v>0</v>
      </c>
      <c r="BD870" s="99">
        <f>SUMIFS(通讯通路门店!$Z:$Z,通讯通路门店!$S:$S,$G870,通讯通路门店!$J:$J,"VIVO体验店")</f>
        <v>0</v>
      </c>
      <c r="BE870" s="99">
        <f>SUMIFS(通讯通路门店!$AB:$AB,通讯通路门店!$S:$S,$G870,通讯通路门店!$J:$J,"OPPO体验店")</f>
        <v>0</v>
      </c>
      <c r="BF870" s="99">
        <f>SUMIFS(通讯通路门店!$X:$X,通讯通路门店!$S:$S,$G870,通讯通路门店!$J:$J,"华为授权体验店")+SUMIFS(通讯通路门店!$AA:$AA,通讯通路门店!$S:$S,$G870,通讯通路门店!$J:$J,"华为堡垒店")</f>
        <v>0</v>
      </c>
      <c r="BG870" s="99">
        <f>SUMIFS(通讯通路门店!$Y:$Y,通讯通路门店!$S:$S,$G870,通讯通路门店!$J:$J,"小米体验店")</f>
        <v>0</v>
      </c>
      <c r="BH870" s="99">
        <f>SUMIFS(通讯通路门店!$AA:$AA,通讯通路门店!$S:$S,$G870,通讯通路门店!$J:$J,"苹果体验店")</f>
        <v>0</v>
      </c>
      <c r="BI870" s="99">
        <f>SUMIFS(通讯通路门店!$K:$K,通讯通路门店!$S:$S,$G870,通讯通路门店!$J:$J,"其他品牌专卖店")</f>
        <v>0</v>
      </c>
      <c r="BJ870" s="99">
        <f>SUMIFS(通讯通路门店!$AC:$AC,通讯通路门店!$S:$S,$G870)</f>
        <v>0</v>
      </c>
      <c r="BK870" s="99">
        <f>SUMIFS(通讯通路门店!$AD:$AD,通讯通路门店!$S:$S,$G870)</f>
        <v>0</v>
      </c>
      <c r="BL870" s="99">
        <f>SUMIFS(通讯通路门店!$AE:$AE,通讯通路门店!$S:$S,$G870)</f>
        <v>0</v>
      </c>
      <c r="BM870" s="99">
        <f>SUMIFS(通讯通路门店!$AF:$AF,通讯通路门店!$S:$S,$G870)</f>
        <v>0</v>
      </c>
      <c r="BN870" s="99">
        <f>SUMIFS(通讯通路门店!$AG:$AG,通讯通路门店!$S:$S,$G870)</f>
        <v>0</v>
      </c>
      <c r="BO870" s="99">
        <f>SUMIFS(通讯通路门店!$AH:$AH,通讯通路门店!$S:$S,$G870)</f>
        <v>0</v>
      </c>
      <c r="BP870" s="99">
        <f>SUMIFS(通讯通路门店!$AI:$AI,通讯通路门店!$S:$S,$G870)</f>
        <v>0</v>
      </c>
      <c r="BQ870" s="83"/>
    </row>
    <row r="871" spans="1:69">
      <c r="A871" s="99" t="str">
        <f>IFERROR(_xlfn.XLOOKUP($G871,通讯通路门店!$S$4:$S$993933,通讯通路门店!$A$4:$A$993933,0,0),"")</f>
        <v/>
      </c>
      <c r="B871" s="99" t="str">
        <f>IFERROR(_xlfn.XLOOKUP($G871,通讯通路门店!$S$4:$S$993933,通讯通路门店!$B$4:$B$993933,0,0),"")</f>
        <v/>
      </c>
      <c r="C871" s="99" t="str">
        <f>IFERROR(_xlfn.XLOOKUP($G871,通讯通路门店!$S$4:$S$993933,通讯通路门店!$C$4:$C$993933,0,0),"")</f>
        <v/>
      </c>
      <c r="D871" s="99" t="str">
        <f>IFERROR(_xlfn.XLOOKUP($G871,通讯通路门店!$S$4:$S$993933,通讯通路门店!$D$4:$D$993933,0,0),"")</f>
        <v/>
      </c>
      <c r="E871" s="83"/>
      <c r="F871" s="83"/>
      <c r="G871" s="101" t="e">
        <v>#N/A</v>
      </c>
      <c r="H871" s="102" t="str">
        <f>IFERROR(_xlfn.XLOOKUP($G871,通讯通路门店!$S$4:$S$993933,通讯通路门店!$R$4:$R$993933,0,0),"")</f>
        <v/>
      </c>
      <c r="I871" s="83"/>
      <c r="J871" s="83"/>
      <c r="K871" s="83"/>
      <c r="L871" s="83"/>
      <c r="M871" s="83"/>
      <c r="N871" s="83"/>
      <c r="O871" s="83"/>
      <c r="P871" s="83"/>
      <c r="Q871" s="83"/>
      <c r="R871" s="83"/>
      <c r="S871" s="83"/>
      <c r="T871" s="83"/>
      <c r="U871" s="99">
        <f>COUNTIF(通讯通路门店!$S:$S,$G871)</f>
        <v>0</v>
      </c>
      <c r="V871" s="99">
        <f>COUNTIFS(通讯通路门店!$S:$S,$G871,通讯通路门店!$J:$J,"综合卖场")</f>
        <v>0</v>
      </c>
      <c r="W871" s="99">
        <f>SUMIFS(通讯通路门店!$AJ:$AJ,通讯通路门店!$S:$S,通讯客户沙盘!$G871)</f>
        <v>0</v>
      </c>
      <c r="X871" s="99">
        <f t="shared" si="65"/>
        <v>0</v>
      </c>
      <c r="Y871" s="99">
        <f>COUNTIFS(通讯通路门店!$S:$S,$G871,通讯通路门店!$J:$J,"荣耀体验店")+COUNTIFS(通讯通路门店!$S:$S,$G871,通讯通路门店!$J:$J,"荣耀授权专卖店")</f>
        <v>0</v>
      </c>
      <c r="Z871" s="99">
        <f>COUNTIFS(通讯通路门店!$S:$S,$G871,通讯通路门店!$J:$J,"VIVO体验店")</f>
        <v>0</v>
      </c>
      <c r="AA871" s="99">
        <f>COUNTIFS(通讯通路门店!$S:$S,$G871,通讯通路门店!$J:$J,"OPPO体验店")</f>
        <v>0</v>
      </c>
      <c r="AB871" s="99">
        <f>COUNTIFS(通讯通路门店!$S:$S,$G871,通讯通路门店!$J:$J,"华为授权体验店")+COUNTIFS(通讯通路门店!$S:$S,$G871,通讯通路门店!$J:$J,"华为堡垒店")</f>
        <v>0</v>
      </c>
      <c r="AC871" s="99">
        <f>COUNTIFS(通讯通路门店!$S:$S,$G871,通讯通路门店!$J:$J,"小米体验店")</f>
        <v>0</v>
      </c>
      <c r="AD871" s="99">
        <f>COUNTIFS(通讯通路门店!$S:$S,$G871,通讯通路门店!$J:$J,"苹果体验店")</f>
        <v>0</v>
      </c>
      <c r="AE871" s="99">
        <f>COUNTIFS(通讯通路门店!$S:$S,$G871,通讯通路门店!$J:$J,"其他品牌专卖店")</f>
        <v>0</v>
      </c>
      <c r="AF871" s="99">
        <f>SUMIFS(通讯通路门店!$BI:$BI,通讯通路门店!$S:$S,$G871)</f>
        <v>0</v>
      </c>
      <c r="AG871" s="99">
        <f>SUMIFS(通讯通路门店!$BH:$BH,通讯通路门店!$S:$S,$G871)</f>
        <v>0</v>
      </c>
      <c r="AH871" s="99">
        <f t="shared" si="66"/>
        <v>0</v>
      </c>
      <c r="AI871" s="99">
        <f>SUMIFS(通讯通路门店!$BB:$BB,通讯通路门店!$S:$S,$G871)</f>
        <v>0</v>
      </c>
      <c r="AJ871" s="99">
        <f>SUMIFS(通讯通路门店!$BE:$BE,通讯通路门店!$S:$S,$G871)</f>
        <v>0</v>
      </c>
      <c r="AK871" s="99">
        <f>SUMIFS(通讯通路门店!$BG:$BG,通讯通路门店!$S:$S,$G871)</f>
        <v>0</v>
      </c>
      <c r="AL871" s="99">
        <f>SUMIFS(通讯通路门店!$BC:$BC,通讯通路门店!$S:$S,$G871)</f>
        <v>0</v>
      </c>
      <c r="AM871" s="99">
        <f>SUMIFS(通讯通路门店!$BD:$BD,通讯通路门店!$S:$S,$G871)</f>
        <v>0</v>
      </c>
      <c r="AN871" s="99">
        <f>SUMIFS(通讯通路门店!$BF:$BF,通讯通路门店!$S:$S,$G871)</f>
        <v>0</v>
      </c>
      <c r="AO871" s="99">
        <f t="shared" si="67"/>
        <v>0</v>
      </c>
      <c r="AP871" s="99">
        <f>SUMIFS(通讯通路门店!$K:$K,通讯通路门店!$S:$S,$G871)</f>
        <v>0</v>
      </c>
      <c r="AQ871" s="83"/>
      <c r="AR871" s="99">
        <f>SUMIFS(通讯通路门店!$T:$T,通讯通路门店!$S:$S,$G871)</f>
        <v>0</v>
      </c>
      <c r="AS871" s="99">
        <f>SUMIFS(通讯通路门店!$U:$U,通讯通路门店!$S:$S,$G871)</f>
        <v>0</v>
      </c>
      <c r="AT871" s="99">
        <f>SUMIFS(通讯通路门店!$V:$V,通讯通路门店!$S:$S,$G871)</f>
        <v>0</v>
      </c>
      <c r="AU871" s="99">
        <f>SUMIFS(通讯通路门店!$W:$W,通讯通路门店!$S:$S,$G871)</f>
        <v>0</v>
      </c>
      <c r="AV871" s="99">
        <f>SUMIFS(通讯通路门店!$Z:$Z,通讯通路门店!$S:$S,$G871)</f>
        <v>0</v>
      </c>
      <c r="AW871" s="99">
        <f>SUMIFS(通讯通路门店!$AB:$AB,通讯通路门店!$S:$S,$G871)</f>
        <v>0</v>
      </c>
      <c r="AX871" s="99">
        <f>SUMIFS(通讯通路门店!$X:$X,通讯通路门店!$S:$S,$G871)</f>
        <v>0</v>
      </c>
      <c r="AY871" s="99">
        <f>SUMIFS(通讯通路门店!$Y:$Y,通讯通路门店!$S:$S,$G871)</f>
        <v>0</v>
      </c>
      <c r="AZ871" s="99">
        <f>SUMIFS(通讯通路门店!$AA:$AA,通讯通路门店!$S:$S,$G871)</f>
        <v>0</v>
      </c>
      <c r="BA871" s="99">
        <f t="shared" si="68"/>
        <v>0</v>
      </c>
      <c r="BB871" s="99">
        <f t="shared" si="69"/>
        <v>0</v>
      </c>
      <c r="BC871" s="99">
        <f>SUMIFS(通讯通路门店!$W:$W,通讯通路门店!$S:$S,$G871,通讯通路门店!$J:$J,"荣耀体验店")+SUMIFS(通讯通路门店!$W:$W,通讯通路门店!$S:$S,$G871,通讯通路门店!$J:$J,"荣耀授权专卖店")</f>
        <v>0</v>
      </c>
      <c r="BD871" s="99">
        <f>SUMIFS(通讯通路门店!$Z:$Z,通讯通路门店!$S:$S,$G871,通讯通路门店!$J:$J,"VIVO体验店")</f>
        <v>0</v>
      </c>
      <c r="BE871" s="99">
        <f>SUMIFS(通讯通路门店!$AB:$AB,通讯通路门店!$S:$S,$G871,通讯通路门店!$J:$J,"OPPO体验店")</f>
        <v>0</v>
      </c>
      <c r="BF871" s="99">
        <f>SUMIFS(通讯通路门店!$X:$X,通讯通路门店!$S:$S,$G871,通讯通路门店!$J:$J,"华为授权体验店")+SUMIFS(通讯通路门店!$AA:$AA,通讯通路门店!$S:$S,$G871,通讯通路门店!$J:$J,"华为堡垒店")</f>
        <v>0</v>
      </c>
      <c r="BG871" s="99">
        <f>SUMIFS(通讯通路门店!$Y:$Y,通讯通路门店!$S:$S,$G871,通讯通路门店!$J:$J,"小米体验店")</f>
        <v>0</v>
      </c>
      <c r="BH871" s="99">
        <f>SUMIFS(通讯通路门店!$AA:$AA,通讯通路门店!$S:$S,$G871,通讯通路门店!$J:$J,"苹果体验店")</f>
        <v>0</v>
      </c>
      <c r="BI871" s="99">
        <f>SUMIFS(通讯通路门店!$K:$K,通讯通路门店!$S:$S,$G871,通讯通路门店!$J:$J,"其他品牌专卖店")</f>
        <v>0</v>
      </c>
      <c r="BJ871" s="99">
        <f>SUMIFS(通讯通路门店!$AC:$AC,通讯通路门店!$S:$S,$G871)</f>
        <v>0</v>
      </c>
      <c r="BK871" s="99">
        <f>SUMIFS(通讯通路门店!$AD:$AD,通讯通路门店!$S:$S,$G871)</f>
        <v>0</v>
      </c>
      <c r="BL871" s="99">
        <f>SUMIFS(通讯通路门店!$AE:$AE,通讯通路门店!$S:$S,$G871)</f>
        <v>0</v>
      </c>
      <c r="BM871" s="99">
        <f>SUMIFS(通讯通路门店!$AF:$AF,通讯通路门店!$S:$S,$G871)</f>
        <v>0</v>
      </c>
      <c r="BN871" s="99">
        <f>SUMIFS(通讯通路门店!$AG:$AG,通讯通路门店!$S:$S,$G871)</f>
        <v>0</v>
      </c>
      <c r="BO871" s="99">
        <f>SUMIFS(通讯通路门店!$AH:$AH,通讯通路门店!$S:$S,$G871)</f>
        <v>0</v>
      </c>
      <c r="BP871" s="99">
        <f>SUMIFS(通讯通路门店!$AI:$AI,通讯通路门店!$S:$S,$G871)</f>
        <v>0</v>
      </c>
      <c r="BQ871" s="83"/>
    </row>
    <row r="872" spans="1:69">
      <c r="A872" s="99" t="str">
        <f>IFERROR(_xlfn.XLOOKUP($G872,通讯通路门店!$S$4:$S$993933,通讯通路门店!$A$4:$A$993933,0,0),"")</f>
        <v/>
      </c>
      <c r="B872" s="99" t="str">
        <f>IFERROR(_xlfn.XLOOKUP($G872,通讯通路门店!$S$4:$S$993933,通讯通路门店!$B$4:$B$993933,0,0),"")</f>
        <v/>
      </c>
      <c r="C872" s="99" t="str">
        <f>IFERROR(_xlfn.XLOOKUP($G872,通讯通路门店!$S$4:$S$993933,通讯通路门店!$C$4:$C$993933,0,0),"")</f>
        <v/>
      </c>
      <c r="D872" s="99" t="str">
        <f>IFERROR(_xlfn.XLOOKUP($G872,通讯通路门店!$S$4:$S$993933,通讯通路门店!$D$4:$D$993933,0,0),"")</f>
        <v/>
      </c>
      <c r="E872" s="83"/>
      <c r="F872" s="83"/>
      <c r="G872" s="101" t="e">
        <v>#N/A</v>
      </c>
      <c r="H872" s="102" t="str">
        <f>IFERROR(_xlfn.XLOOKUP($G872,通讯通路门店!$S$4:$S$993933,通讯通路门店!$R$4:$R$993933,0,0),"")</f>
        <v/>
      </c>
      <c r="I872" s="83"/>
      <c r="J872" s="83"/>
      <c r="K872" s="83"/>
      <c r="L872" s="83"/>
      <c r="M872" s="83"/>
      <c r="N872" s="83"/>
      <c r="O872" s="83"/>
      <c r="P872" s="83"/>
      <c r="Q872" s="83"/>
      <c r="R872" s="83"/>
      <c r="S872" s="83"/>
      <c r="T872" s="83"/>
      <c r="U872" s="99">
        <f>COUNTIF(通讯通路门店!$S:$S,$G872)</f>
        <v>0</v>
      </c>
      <c r="V872" s="99">
        <f>COUNTIFS(通讯通路门店!$S:$S,$G872,通讯通路门店!$J:$J,"综合卖场")</f>
        <v>0</v>
      </c>
      <c r="W872" s="99">
        <f>SUMIFS(通讯通路门店!$AJ:$AJ,通讯通路门店!$S:$S,通讯客户沙盘!$G872)</f>
        <v>0</v>
      </c>
      <c r="X872" s="99">
        <f t="shared" si="65"/>
        <v>0</v>
      </c>
      <c r="Y872" s="99">
        <f>COUNTIFS(通讯通路门店!$S:$S,$G872,通讯通路门店!$J:$J,"荣耀体验店")+COUNTIFS(通讯通路门店!$S:$S,$G872,通讯通路门店!$J:$J,"荣耀授权专卖店")</f>
        <v>0</v>
      </c>
      <c r="Z872" s="99">
        <f>COUNTIFS(通讯通路门店!$S:$S,$G872,通讯通路门店!$J:$J,"VIVO体验店")</f>
        <v>0</v>
      </c>
      <c r="AA872" s="99">
        <f>COUNTIFS(通讯通路门店!$S:$S,$G872,通讯通路门店!$J:$J,"OPPO体验店")</f>
        <v>0</v>
      </c>
      <c r="AB872" s="99">
        <f>COUNTIFS(通讯通路门店!$S:$S,$G872,通讯通路门店!$J:$J,"华为授权体验店")+COUNTIFS(通讯通路门店!$S:$S,$G872,通讯通路门店!$J:$J,"华为堡垒店")</f>
        <v>0</v>
      </c>
      <c r="AC872" s="99">
        <f>COUNTIFS(通讯通路门店!$S:$S,$G872,通讯通路门店!$J:$J,"小米体验店")</f>
        <v>0</v>
      </c>
      <c r="AD872" s="99">
        <f>COUNTIFS(通讯通路门店!$S:$S,$G872,通讯通路门店!$J:$J,"苹果体验店")</f>
        <v>0</v>
      </c>
      <c r="AE872" s="99">
        <f>COUNTIFS(通讯通路门店!$S:$S,$G872,通讯通路门店!$J:$J,"其他品牌专卖店")</f>
        <v>0</v>
      </c>
      <c r="AF872" s="99">
        <f>SUMIFS(通讯通路门店!$BI:$BI,通讯通路门店!$S:$S,$G872)</f>
        <v>0</v>
      </c>
      <c r="AG872" s="99">
        <f>SUMIFS(通讯通路门店!$BH:$BH,通讯通路门店!$S:$S,$G872)</f>
        <v>0</v>
      </c>
      <c r="AH872" s="99">
        <f t="shared" si="66"/>
        <v>0</v>
      </c>
      <c r="AI872" s="99">
        <f>SUMIFS(通讯通路门店!$BB:$BB,通讯通路门店!$S:$S,$G872)</f>
        <v>0</v>
      </c>
      <c r="AJ872" s="99">
        <f>SUMIFS(通讯通路门店!$BE:$BE,通讯通路门店!$S:$S,$G872)</f>
        <v>0</v>
      </c>
      <c r="AK872" s="99">
        <f>SUMIFS(通讯通路门店!$BG:$BG,通讯通路门店!$S:$S,$G872)</f>
        <v>0</v>
      </c>
      <c r="AL872" s="99">
        <f>SUMIFS(通讯通路门店!$BC:$BC,通讯通路门店!$S:$S,$G872)</f>
        <v>0</v>
      </c>
      <c r="AM872" s="99">
        <f>SUMIFS(通讯通路门店!$BD:$BD,通讯通路门店!$S:$S,$G872)</f>
        <v>0</v>
      </c>
      <c r="AN872" s="99">
        <f>SUMIFS(通讯通路门店!$BF:$BF,通讯通路门店!$S:$S,$G872)</f>
        <v>0</v>
      </c>
      <c r="AO872" s="99">
        <f t="shared" si="67"/>
        <v>0</v>
      </c>
      <c r="AP872" s="99">
        <f>SUMIFS(通讯通路门店!$K:$K,通讯通路门店!$S:$S,$G872)</f>
        <v>0</v>
      </c>
      <c r="AQ872" s="83"/>
      <c r="AR872" s="99">
        <f>SUMIFS(通讯通路门店!$T:$T,通讯通路门店!$S:$S,$G872)</f>
        <v>0</v>
      </c>
      <c r="AS872" s="99">
        <f>SUMIFS(通讯通路门店!$U:$U,通讯通路门店!$S:$S,$G872)</f>
        <v>0</v>
      </c>
      <c r="AT872" s="99">
        <f>SUMIFS(通讯通路门店!$V:$V,通讯通路门店!$S:$S,$G872)</f>
        <v>0</v>
      </c>
      <c r="AU872" s="99">
        <f>SUMIFS(通讯通路门店!$W:$W,通讯通路门店!$S:$S,$G872)</f>
        <v>0</v>
      </c>
      <c r="AV872" s="99">
        <f>SUMIFS(通讯通路门店!$Z:$Z,通讯通路门店!$S:$S,$G872)</f>
        <v>0</v>
      </c>
      <c r="AW872" s="99">
        <f>SUMIFS(通讯通路门店!$AB:$AB,通讯通路门店!$S:$S,$G872)</f>
        <v>0</v>
      </c>
      <c r="AX872" s="99">
        <f>SUMIFS(通讯通路门店!$X:$X,通讯通路门店!$S:$S,$G872)</f>
        <v>0</v>
      </c>
      <c r="AY872" s="99">
        <f>SUMIFS(通讯通路门店!$Y:$Y,通讯通路门店!$S:$S,$G872)</f>
        <v>0</v>
      </c>
      <c r="AZ872" s="99">
        <f>SUMIFS(通讯通路门店!$AA:$AA,通讯通路门店!$S:$S,$G872)</f>
        <v>0</v>
      </c>
      <c r="BA872" s="99">
        <f t="shared" si="68"/>
        <v>0</v>
      </c>
      <c r="BB872" s="99">
        <f t="shared" si="69"/>
        <v>0</v>
      </c>
      <c r="BC872" s="99">
        <f>SUMIFS(通讯通路门店!$W:$W,通讯通路门店!$S:$S,$G872,通讯通路门店!$J:$J,"荣耀体验店")+SUMIFS(通讯通路门店!$W:$W,通讯通路门店!$S:$S,$G872,通讯通路门店!$J:$J,"荣耀授权专卖店")</f>
        <v>0</v>
      </c>
      <c r="BD872" s="99">
        <f>SUMIFS(通讯通路门店!$Z:$Z,通讯通路门店!$S:$S,$G872,通讯通路门店!$J:$J,"VIVO体验店")</f>
        <v>0</v>
      </c>
      <c r="BE872" s="99">
        <f>SUMIFS(通讯通路门店!$AB:$AB,通讯通路门店!$S:$S,$G872,通讯通路门店!$J:$J,"OPPO体验店")</f>
        <v>0</v>
      </c>
      <c r="BF872" s="99">
        <f>SUMIFS(通讯通路门店!$X:$X,通讯通路门店!$S:$S,$G872,通讯通路门店!$J:$J,"华为授权体验店")+SUMIFS(通讯通路门店!$AA:$AA,通讯通路门店!$S:$S,$G872,通讯通路门店!$J:$J,"华为堡垒店")</f>
        <v>0</v>
      </c>
      <c r="BG872" s="99">
        <f>SUMIFS(通讯通路门店!$Y:$Y,通讯通路门店!$S:$S,$G872,通讯通路门店!$J:$J,"小米体验店")</f>
        <v>0</v>
      </c>
      <c r="BH872" s="99">
        <f>SUMIFS(通讯通路门店!$AA:$AA,通讯通路门店!$S:$S,$G872,通讯通路门店!$J:$J,"苹果体验店")</f>
        <v>0</v>
      </c>
      <c r="BI872" s="99">
        <f>SUMIFS(通讯通路门店!$K:$K,通讯通路门店!$S:$S,$G872,通讯通路门店!$J:$J,"其他品牌专卖店")</f>
        <v>0</v>
      </c>
      <c r="BJ872" s="99">
        <f>SUMIFS(通讯通路门店!$AC:$AC,通讯通路门店!$S:$S,$G872)</f>
        <v>0</v>
      </c>
      <c r="BK872" s="99">
        <f>SUMIFS(通讯通路门店!$AD:$AD,通讯通路门店!$S:$S,$G872)</f>
        <v>0</v>
      </c>
      <c r="BL872" s="99">
        <f>SUMIFS(通讯通路门店!$AE:$AE,通讯通路门店!$S:$S,$G872)</f>
        <v>0</v>
      </c>
      <c r="BM872" s="99">
        <f>SUMIFS(通讯通路门店!$AF:$AF,通讯通路门店!$S:$S,$G872)</f>
        <v>0</v>
      </c>
      <c r="BN872" s="99">
        <f>SUMIFS(通讯通路门店!$AG:$AG,通讯通路门店!$S:$S,$G872)</f>
        <v>0</v>
      </c>
      <c r="BO872" s="99">
        <f>SUMIFS(通讯通路门店!$AH:$AH,通讯通路门店!$S:$S,$G872)</f>
        <v>0</v>
      </c>
      <c r="BP872" s="99">
        <f>SUMIFS(通讯通路门店!$AI:$AI,通讯通路门店!$S:$S,$G872)</f>
        <v>0</v>
      </c>
      <c r="BQ872" s="83"/>
    </row>
    <row r="873" spans="1:69">
      <c r="A873" s="99" t="str">
        <f>IFERROR(_xlfn.XLOOKUP($G873,通讯通路门店!$S$4:$S$993933,通讯通路门店!$A$4:$A$993933,0,0),"")</f>
        <v/>
      </c>
      <c r="B873" s="99" t="str">
        <f>IFERROR(_xlfn.XLOOKUP($G873,通讯通路门店!$S$4:$S$993933,通讯通路门店!$B$4:$B$993933,0,0),"")</f>
        <v/>
      </c>
      <c r="C873" s="99" t="str">
        <f>IFERROR(_xlfn.XLOOKUP($G873,通讯通路门店!$S$4:$S$993933,通讯通路门店!$C$4:$C$993933,0,0),"")</f>
        <v/>
      </c>
      <c r="D873" s="99" t="str">
        <f>IFERROR(_xlfn.XLOOKUP($G873,通讯通路门店!$S$4:$S$993933,通讯通路门店!$D$4:$D$993933,0,0),"")</f>
        <v/>
      </c>
      <c r="E873" s="83"/>
      <c r="F873" s="83"/>
      <c r="G873" s="101" t="e">
        <v>#N/A</v>
      </c>
      <c r="H873" s="102" t="str">
        <f>IFERROR(_xlfn.XLOOKUP($G873,通讯通路门店!$S$4:$S$993933,通讯通路门店!$R$4:$R$993933,0,0),"")</f>
        <v/>
      </c>
      <c r="I873" s="83"/>
      <c r="J873" s="83"/>
      <c r="K873" s="83"/>
      <c r="L873" s="83"/>
      <c r="M873" s="83"/>
      <c r="N873" s="83"/>
      <c r="O873" s="83"/>
      <c r="P873" s="83"/>
      <c r="Q873" s="83"/>
      <c r="R873" s="83"/>
      <c r="S873" s="83"/>
      <c r="T873" s="83"/>
      <c r="U873" s="99">
        <f>COUNTIF(通讯通路门店!$S:$S,$G873)</f>
        <v>0</v>
      </c>
      <c r="V873" s="99">
        <f>COUNTIFS(通讯通路门店!$S:$S,$G873,通讯通路门店!$J:$J,"综合卖场")</f>
        <v>0</v>
      </c>
      <c r="W873" s="99">
        <f>SUMIFS(通讯通路门店!$AJ:$AJ,通讯通路门店!$S:$S,通讯客户沙盘!$G873)</f>
        <v>0</v>
      </c>
      <c r="X873" s="99">
        <f t="shared" si="65"/>
        <v>0</v>
      </c>
      <c r="Y873" s="99">
        <f>COUNTIFS(通讯通路门店!$S:$S,$G873,通讯通路门店!$J:$J,"荣耀体验店")+COUNTIFS(通讯通路门店!$S:$S,$G873,通讯通路门店!$J:$J,"荣耀授权专卖店")</f>
        <v>0</v>
      </c>
      <c r="Z873" s="99">
        <f>COUNTIFS(通讯通路门店!$S:$S,$G873,通讯通路门店!$J:$J,"VIVO体验店")</f>
        <v>0</v>
      </c>
      <c r="AA873" s="99">
        <f>COUNTIFS(通讯通路门店!$S:$S,$G873,通讯通路门店!$J:$J,"OPPO体验店")</f>
        <v>0</v>
      </c>
      <c r="AB873" s="99">
        <f>COUNTIFS(通讯通路门店!$S:$S,$G873,通讯通路门店!$J:$J,"华为授权体验店")+COUNTIFS(通讯通路门店!$S:$S,$G873,通讯通路门店!$J:$J,"华为堡垒店")</f>
        <v>0</v>
      </c>
      <c r="AC873" s="99">
        <f>COUNTIFS(通讯通路门店!$S:$S,$G873,通讯通路门店!$J:$J,"小米体验店")</f>
        <v>0</v>
      </c>
      <c r="AD873" s="99">
        <f>COUNTIFS(通讯通路门店!$S:$S,$G873,通讯通路门店!$J:$J,"苹果体验店")</f>
        <v>0</v>
      </c>
      <c r="AE873" s="99">
        <f>COUNTIFS(通讯通路门店!$S:$S,$G873,通讯通路门店!$J:$J,"其他品牌专卖店")</f>
        <v>0</v>
      </c>
      <c r="AF873" s="99">
        <f>SUMIFS(通讯通路门店!$BI:$BI,通讯通路门店!$S:$S,$G873)</f>
        <v>0</v>
      </c>
      <c r="AG873" s="99">
        <f>SUMIFS(通讯通路门店!$BH:$BH,通讯通路门店!$S:$S,$G873)</f>
        <v>0</v>
      </c>
      <c r="AH873" s="99">
        <f t="shared" si="66"/>
        <v>0</v>
      </c>
      <c r="AI873" s="99">
        <f>SUMIFS(通讯通路门店!$BB:$BB,通讯通路门店!$S:$S,$G873)</f>
        <v>0</v>
      </c>
      <c r="AJ873" s="99">
        <f>SUMIFS(通讯通路门店!$BE:$BE,通讯通路门店!$S:$S,$G873)</f>
        <v>0</v>
      </c>
      <c r="AK873" s="99">
        <f>SUMIFS(通讯通路门店!$BG:$BG,通讯通路门店!$S:$S,$G873)</f>
        <v>0</v>
      </c>
      <c r="AL873" s="99">
        <f>SUMIFS(通讯通路门店!$BC:$BC,通讯通路门店!$S:$S,$G873)</f>
        <v>0</v>
      </c>
      <c r="AM873" s="99">
        <f>SUMIFS(通讯通路门店!$BD:$BD,通讯通路门店!$S:$S,$G873)</f>
        <v>0</v>
      </c>
      <c r="AN873" s="99">
        <f>SUMIFS(通讯通路门店!$BF:$BF,通讯通路门店!$S:$S,$G873)</f>
        <v>0</v>
      </c>
      <c r="AO873" s="99">
        <f t="shared" si="67"/>
        <v>0</v>
      </c>
      <c r="AP873" s="99">
        <f>SUMIFS(通讯通路门店!$K:$K,通讯通路门店!$S:$S,$G873)</f>
        <v>0</v>
      </c>
      <c r="AQ873" s="83"/>
      <c r="AR873" s="99">
        <f>SUMIFS(通讯通路门店!$T:$T,通讯通路门店!$S:$S,$G873)</f>
        <v>0</v>
      </c>
      <c r="AS873" s="99">
        <f>SUMIFS(通讯通路门店!$U:$U,通讯通路门店!$S:$S,$G873)</f>
        <v>0</v>
      </c>
      <c r="AT873" s="99">
        <f>SUMIFS(通讯通路门店!$V:$V,通讯通路门店!$S:$S,$G873)</f>
        <v>0</v>
      </c>
      <c r="AU873" s="99">
        <f>SUMIFS(通讯通路门店!$W:$W,通讯通路门店!$S:$S,$G873)</f>
        <v>0</v>
      </c>
      <c r="AV873" s="99">
        <f>SUMIFS(通讯通路门店!$Z:$Z,通讯通路门店!$S:$S,$G873)</f>
        <v>0</v>
      </c>
      <c r="AW873" s="99">
        <f>SUMIFS(通讯通路门店!$AB:$AB,通讯通路门店!$S:$S,$G873)</f>
        <v>0</v>
      </c>
      <c r="AX873" s="99">
        <f>SUMIFS(通讯通路门店!$X:$X,通讯通路门店!$S:$S,$G873)</f>
        <v>0</v>
      </c>
      <c r="AY873" s="99">
        <f>SUMIFS(通讯通路门店!$Y:$Y,通讯通路门店!$S:$S,$G873)</f>
        <v>0</v>
      </c>
      <c r="AZ873" s="99">
        <f>SUMIFS(通讯通路门店!$AA:$AA,通讯通路门店!$S:$S,$G873)</f>
        <v>0</v>
      </c>
      <c r="BA873" s="99">
        <f t="shared" si="68"/>
        <v>0</v>
      </c>
      <c r="BB873" s="99">
        <f t="shared" si="69"/>
        <v>0</v>
      </c>
      <c r="BC873" s="99">
        <f>SUMIFS(通讯通路门店!$W:$W,通讯通路门店!$S:$S,$G873,通讯通路门店!$J:$J,"荣耀体验店")+SUMIFS(通讯通路门店!$W:$W,通讯通路门店!$S:$S,$G873,通讯通路门店!$J:$J,"荣耀授权专卖店")</f>
        <v>0</v>
      </c>
      <c r="BD873" s="99">
        <f>SUMIFS(通讯通路门店!$Z:$Z,通讯通路门店!$S:$S,$G873,通讯通路门店!$J:$J,"VIVO体验店")</f>
        <v>0</v>
      </c>
      <c r="BE873" s="99">
        <f>SUMIFS(通讯通路门店!$AB:$AB,通讯通路门店!$S:$S,$G873,通讯通路门店!$J:$J,"OPPO体验店")</f>
        <v>0</v>
      </c>
      <c r="BF873" s="99">
        <f>SUMIFS(通讯通路门店!$X:$X,通讯通路门店!$S:$S,$G873,通讯通路门店!$J:$J,"华为授权体验店")+SUMIFS(通讯通路门店!$AA:$AA,通讯通路门店!$S:$S,$G873,通讯通路门店!$J:$J,"华为堡垒店")</f>
        <v>0</v>
      </c>
      <c r="BG873" s="99">
        <f>SUMIFS(通讯通路门店!$Y:$Y,通讯通路门店!$S:$S,$G873,通讯通路门店!$J:$J,"小米体验店")</f>
        <v>0</v>
      </c>
      <c r="BH873" s="99">
        <f>SUMIFS(通讯通路门店!$AA:$AA,通讯通路门店!$S:$S,$G873,通讯通路门店!$J:$J,"苹果体验店")</f>
        <v>0</v>
      </c>
      <c r="BI873" s="99">
        <f>SUMIFS(通讯通路门店!$K:$K,通讯通路门店!$S:$S,$G873,通讯通路门店!$J:$J,"其他品牌专卖店")</f>
        <v>0</v>
      </c>
      <c r="BJ873" s="99">
        <f>SUMIFS(通讯通路门店!$AC:$AC,通讯通路门店!$S:$S,$G873)</f>
        <v>0</v>
      </c>
      <c r="BK873" s="99">
        <f>SUMIFS(通讯通路门店!$AD:$AD,通讯通路门店!$S:$S,$G873)</f>
        <v>0</v>
      </c>
      <c r="BL873" s="99">
        <f>SUMIFS(通讯通路门店!$AE:$AE,通讯通路门店!$S:$S,$G873)</f>
        <v>0</v>
      </c>
      <c r="BM873" s="99">
        <f>SUMIFS(通讯通路门店!$AF:$AF,通讯通路门店!$S:$S,$G873)</f>
        <v>0</v>
      </c>
      <c r="BN873" s="99">
        <f>SUMIFS(通讯通路门店!$AG:$AG,通讯通路门店!$S:$S,$G873)</f>
        <v>0</v>
      </c>
      <c r="BO873" s="99">
        <f>SUMIFS(通讯通路门店!$AH:$AH,通讯通路门店!$S:$S,$G873)</f>
        <v>0</v>
      </c>
      <c r="BP873" s="99">
        <f>SUMIFS(通讯通路门店!$AI:$AI,通讯通路门店!$S:$S,$G873)</f>
        <v>0</v>
      </c>
      <c r="BQ873" s="83"/>
    </row>
    <row r="874" spans="1:69">
      <c r="A874" s="99" t="str">
        <f>IFERROR(_xlfn.XLOOKUP($G874,通讯通路门店!$S$4:$S$993933,通讯通路门店!$A$4:$A$993933,0,0),"")</f>
        <v/>
      </c>
      <c r="B874" s="99" t="str">
        <f>IFERROR(_xlfn.XLOOKUP($G874,通讯通路门店!$S$4:$S$993933,通讯通路门店!$B$4:$B$993933,0,0),"")</f>
        <v/>
      </c>
      <c r="C874" s="99" t="str">
        <f>IFERROR(_xlfn.XLOOKUP($G874,通讯通路门店!$S$4:$S$993933,通讯通路门店!$C$4:$C$993933,0,0),"")</f>
        <v/>
      </c>
      <c r="D874" s="99" t="str">
        <f>IFERROR(_xlfn.XLOOKUP($G874,通讯通路门店!$S$4:$S$993933,通讯通路门店!$D$4:$D$993933,0,0),"")</f>
        <v/>
      </c>
      <c r="E874" s="83"/>
      <c r="F874" s="83"/>
      <c r="G874" s="101" t="e">
        <v>#N/A</v>
      </c>
      <c r="H874" s="102" t="str">
        <f>IFERROR(_xlfn.XLOOKUP($G874,通讯通路门店!$S$4:$S$993933,通讯通路门店!$R$4:$R$993933,0,0),"")</f>
        <v/>
      </c>
      <c r="I874" s="83"/>
      <c r="J874" s="83"/>
      <c r="K874" s="83"/>
      <c r="L874" s="83"/>
      <c r="M874" s="83"/>
      <c r="N874" s="83"/>
      <c r="O874" s="83"/>
      <c r="P874" s="83"/>
      <c r="Q874" s="83"/>
      <c r="R874" s="83"/>
      <c r="S874" s="83"/>
      <c r="T874" s="83"/>
      <c r="U874" s="99">
        <f>COUNTIF(通讯通路门店!$S:$S,$G874)</f>
        <v>0</v>
      </c>
      <c r="V874" s="99">
        <f>COUNTIFS(通讯通路门店!$S:$S,$G874,通讯通路门店!$J:$J,"综合卖场")</f>
        <v>0</v>
      </c>
      <c r="W874" s="99">
        <f>SUMIFS(通讯通路门店!$AJ:$AJ,通讯通路门店!$S:$S,通讯客户沙盘!$G874)</f>
        <v>0</v>
      </c>
      <c r="X874" s="99">
        <f t="shared" si="65"/>
        <v>0</v>
      </c>
      <c r="Y874" s="99">
        <f>COUNTIFS(通讯通路门店!$S:$S,$G874,通讯通路门店!$J:$J,"荣耀体验店")+COUNTIFS(通讯通路门店!$S:$S,$G874,通讯通路门店!$J:$J,"荣耀授权专卖店")</f>
        <v>0</v>
      </c>
      <c r="Z874" s="99">
        <f>COUNTIFS(通讯通路门店!$S:$S,$G874,通讯通路门店!$J:$J,"VIVO体验店")</f>
        <v>0</v>
      </c>
      <c r="AA874" s="99">
        <f>COUNTIFS(通讯通路门店!$S:$S,$G874,通讯通路门店!$J:$J,"OPPO体验店")</f>
        <v>0</v>
      </c>
      <c r="AB874" s="99">
        <f>COUNTIFS(通讯通路门店!$S:$S,$G874,通讯通路门店!$J:$J,"华为授权体验店")+COUNTIFS(通讯通路门店!$S:$S,$G874,通讯通路门店!$J:$J,"华为堡垒店")</f>
        <v>0</v>
      </c>
      <c r="AC874" s="99">
        <f>COUNTIFS(通讯通路门店!$S:$S,$G874,通讯通路门店!$J:$J,"小米体验店")</f>
        <v>0</v>
      </c>
      <c r="AD874" s="99">
        <f>COUNTIFS(通讯通路门店!$S:$S,$G874,通讯通路门店!$J:$J,"苹果体验店")</f>
        <v>0</v>
      </c>
      <c r="AE874" s="99">
        <f>COUNTIFS(通讯通路门店!$S:$S,$G874,通讯通路门店!$J:$J,"其他品牌专卖店")</f>
        <v>0</v>
      </c>
      <c r="AF874" s="99">
        <f>SUMIFS(通讯通路门店!$BI:$BI,通讯通路门店!$S:$S,$G874)</f>
        <v>0</v>
      </c>
      <c r="AG874" s="99">
        <f>SUMIFS(通讯通路门店!$BH:$BH,通讯通路门店!$S:$S,$G874)</f>
        <v>0</v>
      </c>
      <c r="AH874" s="99">
        <f t="shared" si="66"/>
        <v>0</v>
      </c>
      <c r="AI874" s="99">
        <f>SUMIFS(通讯通路门店!$BB:$BB,通讯通路门店!$S:$S,$G874)</f>
        <v>0</v>
      </c>
      <c r="AJ874" s="99">
        <f>SUMIFS(通讯通路门店!$BE:$BE,通讯通路门店!$S:$S,$G874)</f>
        <v>0</v>
      </c>
      <c r="AK874" s="99">
        <f>SUMIFS(通讯通路门店!$BG:$BG,通讯通路门店!$S:$S,$G874)</f>
        <v>0</v>
      </c>
      <c r="AL874" s="99">
        <f>SUMIFS(通讯通路门店!$BC:$BC,通讯通路门店!$S:$S,$G874)</f>
        <v>0</v>
      </c>
      <c r="AM874" s="99">
        <f>SUMIFS(通讯通路门店!$BD:$BD,通讯通路门店!$S:$S,$G874)</f>
        <v>0</v>
      </c>
      <c r="AN874" s="99">
        <f>SUMIFS(通讯通路门店!$BF:$BF,通讯通路门店!$S:$S,$G874)</f>
        <v>0</v>
      </c>
      <c r="AO874" s="99">
        <f t="shared" si="67"/>
        <v>0</v>
      </c>
      <c r="AP874" s="99">
        <f>SUMIFS(通讯通路门店!$K:$K,通讯通路门店!$S:$S,$G874)</f>
        <v>0</v>
      </c>
      <c r="AQ874" s="83"/>
      <c r="AR874" s="99">
        <f>SUMIFS(通讯通路门店!$T:$T,通讯通路门店!$S:$S,$G874)</f>
        <v>0</v>
      </c>
      <c r="AS874" s="99">
        <f>SUMIFS(通讯通路门店!$U:$U,通讯通路门店!$S:$S,$G874)</f>
        <v>0</v>
      </c>
      <c r="AT874" s="99">
        <f>SUMIFS(通讯通路门店!$V:$V,通讯通路门店!$S:$S,$G874)</f>
        <v>0</v>
      </c>
      <c r="AU874" s="99">
        <f>SUMIFS(通讯通路门店!$W:$W,通讯通路门店!$S:$S,$G874)</f>
        <v>0</v>
      </c>
      <c r="AV874" s="99">
        <f>SUMIFS(通讯通路门店!$Z:$Z,通讯通路门店!$S:$S,$G874)</f>
        <v>0</v>
      </c>
      <c r="AW874" s="99">
        <f>SUMIFS(通讯通路门店!$AB:$AB,通讯通路门店!$S:$S,$G874)</f>
        <v>0</v>
      </c>
      <c r="AX874" s="99">
        <f>SUMIFS(通讯通路门店!$X:$X,通讯通路门店!$S:$S,$G874)</f>
        <v>0</v>
      </c>
      <c r="AY874" s="99">
        <f>SUMIFS(通讯通路门店!$Y:$Y,通讯通路门店!$S:$S,$G874)</f>
        <v>0</v>
      </c>
      <c r="AZ874" s="99">
        <f>SUMIFS(通讯通路门店!$AA:$AA,通讯通路门店!$S:$S,$G874)</f>
        <v>0</v>
      </c>
      <c r="BA874" s="99">
        <f t="shared" si="68"/>
        <v>0</v>
      </c>
      <c r="BB874" s="99">
        <f t="shared" si="69"/>
        <v>0</v>
      </c>
      <c r="BC874" s="99">
        <f>SUMIFS(通讯通路门店!$W:$W,通讯通路门店!$S:$S,$G874,通讯通路门店!$J:$J,"荣耀体验店")+SUMIFS(通讯通路门店!$W:$W,通讯通路门店!$S:$S,$G874,通讯通路门店!$J:$J,"荣耀授权专卖店")</f>
        <v>0</v>
      </c>
      <c r="BD874" s="99">
        <f>SUMIFS(通讯通路门店!$Z:$Z,通讯通路门店!$S:$S,$G874,通讯通路门店!$J:$J,"VIVO体验店")</f>
        <v>0</v>
      </c>
      <c r="BE874" s="99">
        <f>SUMIFS(通讯通路门店!$AB:$AB,通讯通路门店!$S:$S,$G874,通讯通路门店!$J:$J,"OPPO体验店")</f>
        <v>0</v>
      </c>
      <c r="BF874" s="99">
        <f>SUMIFS(通讯通路门店!$X:$X,通讯通路门店!$S:$S,$G874,通讯通路门店!$J:$J,"华为授权体验店")+SUMIFS(通讯通路门店!$AA:$AA,通讯通路门店!$S:$S,$G874,通讯通路门店!$J:$J,"华为堡垒店")</f>
        <v>0</v>
      </c>
      <c r="BG874" s="99">
        <f>SUMIFS(通讯通路门店!$Y:$Y,通讯通路门店!$S:$S,$G874,通讯通路门店!$J:$J,"小米体验店")</f>
        <v>0</v>
      </c>
      <c r="BH874" s="99">
        <f>SUMIFS(通讯通路门店!$AA:$AA,通讯通路门店!$S:$S,$G874,通讯通路门店!$J:$J,"苹果体验店")</f>
        <v>0</v>
      </c>
      <c r="BI874" s="99">
        <f>SUMIFS(通讯通路门店!$K:$K,通讯通路门店!$S:$S,$G874,通讯通路门店!$J:$J,"其他品牌专卖店")</f>
        <v>0</v>
      </c>
      <c r="BJ874" s="99">
        <f>SUMIFS(通讯通路门店!$AC:$AC,通讯通路门店!$S:$S,$G874)</f>
        <v>0</v>
      </c>
      <c r="BK874" s="99">
        <f>SUMIFS(通讯通路门店!$AD:$AD,通讯通路门店!$S:$S,$G874)</f>
        <v>0</v>
      </c>
      <c r="BL874" s="99">
        <f>SUMIFS(通讯通路门店!$AE:$AE,通讯通路门店!$S:$S,$G874)</f>
        <v>0</v>
      </c>
      <c r="BM874" s="99">
        <f>SUMIFS(通讯通路门店!$AF:$AF,通讯通路门店!$S:$S,$G874)</f>
        <v>0</v>
      </c>
      <c r="BN874" s="99">
        <f>SUMIFS(通讯通路门店!$AG:$AG,通讯通路门店!$S:$S,$G874)</f>
        <v>0</v>
      </c>
      <c r="BO874" s="99">
        <f>SUMIFS(通讯通路门店!$AH:$AH,通讯通路门店!$S:$S,$G874)</f>
        <v>0</v>
      </c>
      <c r="BP874" s="99">
        <f>SUMIFS(通讯通路门店!$AI:$AI,通讯通路门店!$S:$S,$G874)</f>
        <v>0</v>
      </c>
      <c r="BQ874" s="83"/>
    </row>
    <row r="875" spans="1:69">
      <c r="A875" s="99" t="str">
        <f>IFERROR(_xlfn.XLOOKUP($G875,通讯通路门店!$S$4:$S$993933,通讯通路门店!$A$4:$A$993933,0,0),"")</f>
        <v/>
      </c>
      <c r="B875" s="99" t="str">
        <f>IFERROR(_xlfn.XLOOKUP($G875,通讯通路门店!$S$4:$S$993933,通讯通路门店!$B$4:$B$993933,0,0),"")</f>
        <v/>
      </c>
      <c r="C875" s="99" t="str">
        <f>IFERROR(_xlfn.XLOOKUP($G875,通讯通路门店!$S$4:$S$993933,通讯通路门店!$C$4:$C$993933,0,0),"")</f>
        <v/>
      </c>
      <c r="D875" s="99" t="str">
        <f>IFERROR(_xlfn.XLOOKUP($G875,通讯通路门店!$S$4:$S$993933,通讯通路门店!$D$4:$D$993933,0,0),"")</f>
        <v/>
      </c>
      <c r="E875" s="83"/>
      <c r="F875" s="83"/>
      <c r="G875" s="101" t="e">
        <v>#N/A</v>
      </c>
      <c r="H875" s="102" t="str">
        <f>IFERROR(_xlfn.XLOOKUP($G875,通讯通路门店!$S$4:$S$993933,通讯通路门店!$R$4:$R$993933,0,0),"")</f>
        <v/>
      </c>
      <c r="I875" s="83"/>
      <c r="J875" s="83"/>
      <c r="K875" s="83"/>
      <c r="L875" s="83"/>
      <c r="M875" s="83"/>
      <c r="N875" s="83"/>
      <c r="O875" s="83"/>
      <c r="P875" s="83"/>
      <c r="Q875" s="83"/>
      <c r="R875" s="83"/>
      <c r="S875" s="83"/>
      <c r="T875" s="83"/>
      <c r="U875" s="99">
        <f>COUNTIF(通讯通路门店!$S:$S,$G875)</f>
        <v>0</v>
      </c>
      <c r="V875" s="99">
        <f>COUNTIFS(通讯通路门店!$S:$S,$G875,通讯通路门店!$J:$J,"综合卖场")</f>
        <v>0</v>
      </c>
      <c r="W875" s="99">
        <f>SUMIFS(通讯通路门店!$AJ:$AJ,通讯通路门店!$S:$S,通讯客户沙盘!$G875)</f>
        <v>0</v>
      </c>
      <c r="X875" s="99">
        <f t="shared" si="65"/>
        <v>0</v>
      </c>
      <c r="Y875" s="99">
        <f>COUNTIFS(通讯通路门店!$S:$S,$G875,通讯通路门店!$J:$J,"荣耀体验店")+COUNTIFS(通讯通路门店!$S:$S,$G875,通讯通路门店!$J:$J,"荣耀授权专卖店")</f>
        <v>0</v>
      </c>
      <c r="Z875" s="99">
        <f>COUNTIFS(通讯通路门店!$S:$S,$G875,通讯通路门店!$J:$J,"VIVO体验店")</f>
        <v>0</v>
      </c>
      <c r="AA875" s="99">
        <f>COUNTIFS(通讯通路门店!$S:$S,$G875,通讯通路门店!$J:$J,"OPPO体验店")</f>
        <v>0</v>
      </c>
      <c r="AB875" s="99">
        <f>COUNTIFS(通讯通路门店!$S:$S,$G875,通讯通路门店!$J:$J,"华为授权体验店")+COUNTIFS(通讯通路门店!$S:$S,$G875,通讯通路门店!$J:$J,"华为堡垒店")</f>
        <v>0</v>
      </c>
      <c r="AC875" s="99">
        <f>COUNTIFS(通讯通路门店!$S:$S,$G875,通讯通路门店!$J:$J,"小米体验店")</f>
        <v>0</v>
      </c>
      <c r="AD875" s="99">
        <f>COUNTIFS(通讯通路门店!$S:$S,$G875,通讯通路门店!$J:$J,"苹果体验店")</f>
        <v>0</v>
      </c>
      <c r="AE875" s="99">
        <f>COUNTIFS(通讯通路门店!$S:$S,$G875,通讯通路门店!$J:$J,"其他品牌专卖店")</f>
        <v>0</v>
      </c>
      <c r="AF875" s="99">
        <f>SUMIFS(通讯通路门店!$BI:$BI,通讯通路门店!$S:$S,$G875)</f>
        <v>0</v>
      </c>
      <c r="AG875" s="99">
        <f>SUMIFS(通讯通路门店!$BH:$BH,通讯通路门店!$S:$S,$G875)</f>
        <v>0</v>
      </c>
      <c r="AH875" s="99">
        <f t="shared" si="66"/>
        <v>0</v>
      </c>
      <c r="AI875" s="99">
        <f>SUMIFS(通讯通路门店!$BB:$BB,通讯通路门店!$S:$S,$G875)</f>
        <v>0</v>
      </c>
      <c r="AJ875" s="99">
        <f>SUMIFS(通讯通路门店!$BE:$BE,通讯通路门店!$S:$S,$G875)</f>
        <v>0</v>
      </c>
      <c r="AK875" s="99">
        <f>SUMIFS(通讯通路门店!$BG:$BG,通讯通路门店!$S:$S,$G875)</f>
        <v>0</v>
      </c>
      <c r="AL875" s="99">
        <f>SUMIFS(通讯通路门店!$BC:$BC,通讯通路门店!$S:$S,$G875)</f>
        <v>0</v>
      </c>
      <c r="AM875" s="99">
        <f>SUMIFS(通讯通路门店!$BD:$BD,通讯通路门店!$S:$S,$G875)</f>
        <v>0</v>
      </c>
      <c r="AN875" s="99">
        <f>SUMIFS(通讯通路门店!$BF:$BF,通讯通路门店!$S:$S,$G875)</f>
        <v>0</v>
      </c>
      <c r="AO875" s="99">
        <f t="shared" si="67"/>
        <v>0</v>
      </c>
      <c r="AP875" s="99">
        <f>SUMIFS(通讯通路门店!$K:$K,通讯通路门店!$S:$S,$G875)</f>
        <v>0</v>
      </c>
      <c r="AQ875" s="83"/>
      <c r="AR875" s="99">
        <f>SUMIFS(通讯通路门店!$T:$T,通讯通路门店!$S:$S,$G875)</f>
        <v>0</v>
      </c>
      <c r="AS875" s="99">
        <f>SUMIFS(通讯通路门店!$U:$U,通讯通路门店!$S:$S,$G875)</f>
        <v>0</v>
      </c>
      <c r="AT875" s="99">
        <f>SUMIFS(通讯通路门店!$V:$V,通讯通路门店!$S:$S,$G875)</f>
        <v>0</v>
      </c>
      <c r="AU875" s="99">
        <f>SUMIFS(通讯通路门店!$W:$W,通讯通路门店!$S:$S,$G875)</f>
        <v>0</v>
      </c>
      <c r="AV875" s="99">
        <f>SUMIFS(通讯通路门店!$Z:$Z,通讯通路门店!$S:$S,$G875)</f>
        <v>0</v>
      </c>
      <c r="AW875" s="99">
        <f>SUMIFS(通讯通路门店!$AB:$AB,通讯通路门店!$S:$S,$G875)</f>
        <v>0</v>
      </c>
      <c r="AX875" s="99">
        <f>SUMIFS(通讯通路门店!$X:$X,通讯通路门店!$S:$S,$G875)</f>
        <v>0</v>
      </c>
      <c r="AY875" s="99">
        <f>SUMIFS(通讯通路门店!$Y:$Y,通讯通路门店!$S:$S,$G875)</f>
        <v>0</v>
      </c>
      <c r="AZ875" s="99">
        <f>SUMIFS(通讯通路门店!$AA:$AA,通讯通路门店!$S:$S,$G875)</f>
        <v>0</v>
      </c>
      <c r="BA875" s="99">
        <f t="shared" si="68"/>
        <v>0</v>
      </c>
      <c r="BB875" s="99">
        <f t="shared" si="69"/>
        <v>0</v>
      </c>
      <c r="BC875" s="99">
        <f>SUMIFS(通讯通路门店!$W:$W,通讯通路门店!$S:$S,$G875,通讯通路门店!$J:$J,"荣耀体验店")+SUMIFS(通讯通路门店!$W:$W,通讯通路门店!$S:$S,$G875,通讯通路门店!$J:$J,"荣耀授权专卖店")</f>
        <v>0</v>
      </c>
      <c r="BD875" s="99">
        <f>SUMIFS(通讯通路门店!$Z:$Z,通讯通路门店!$S:$S,$G875,通讯通路门店!$J:$J,"VIVO体验店")</f>
        <v>0</v>
      </c>
      <c r="BE875" s="99">
        <f>SUMIFS(通讯通路门店!$AB:$AB,通讯通路门店!$S:$S,$G875,通讯通路门店!$J:$J,"OPPO体验店")</f>
        <v>0</v>
      </c>
      <c r="BF875" s="99">
        <f>SUMIFS(通讯通路门店!$X:$X,通讯通路门店!$S:$S,$G875,通讯通路门店!$J:$J,"华为授权体验店")+SUMIFS(通讯通路门店!$AA:$AA,通讯通路门店!$S:$S,$G875,通讯通路门店!$J:$J,"华为堡垒店")</f>
        <v>0</v>
      </c>
      <c r="BG875" s="99">
        <f>SUMIFS(通讯通路门店!$Y:$Y,通讯通路门店!$S:$S,$G875,通讯通路门店!$J:$J,"小米体验店")</f>
        <v>0</v>
      </c>
      <c r="BH875" s="99">
        <f>SUMIFS(通讯通路门店!$AA:$AA,通讯通路门店!$S:$S,$G875,通讯通路门店!$J:$J,"苹果体验店")</f>
        <v>0</v>
      </c>
      <c r="BI875" s="99">
        <f>SUMIFS(通讯通路门店!$K:$K,通讯通路门店!$S:$S,$G875,通讯通路门店!$J:$J,"其他品牌专卖店")</f>
        <v>0</v>
      </c>
      <c r="BJ875" s="99">
        <f>SUMIFS(通讯通路门店!$AC:$AC,通讯通路门店!$S:$S,$G875)</f>
        <v>0</v>
      </c>
      <c r="BK875" s="99">
        <f>SUMIFS(通讯通路门店!$AD:$AD,通讯通路门店!$S:$S,$G875)</f>
        <v>0</v>
      </c>
      <c r="BL875" s="99">
        <f>SUMIFS(通讯通路门店!$AE:$AE,通讯通路门店!$S:$S,$G875)</f>
        <v>0</v>
      </c>
      <c r="BM875" s="99">
        <f>SUMIFS(通讯通路门店!$AF:$AF,通讯通路门店!$S:$S,$G875)</f>
        <v>0</v>
      </c>
      <c r="BN875" s="99">
        <f>SUMIFS(通讯通路门店!$AG:$AG,通讯通路门店!$S:$S,$G875)</f>
        <v>0</v>
      </c>
      <c r="BO875" s="99">
        <f>SUMIFS(通讯通路门店!$AH:$AH,通讯通路门店!$S:$S,$G875)</f>
        <v>0</v>
      </c>
      <c r="BP875" s="99">
        <f>SUMIFS(通讯通路门店!$AI:$AI,通讯通路门店!$S:$S,$G875)</f>
        <v>0</v>
      </c>
      <c r="BQ875" s="83"/>
    </row>
    <row r="876" spans="1:69">
      <c r="A876" s="99" t="str">
        <f>IFERROR(_xlfn.XLOOKUP($G876,通讯通路门店!$S$4:$S$993933,通讯通路门店!$A$4:$A$993933,0,0),"")</f>
        <v/>
      </c>
      <c r="B876" s="99" t="str">
        <f>IFERROR(_xlfn.XLOOKUP($G876,通讯通路门店!$S$4:$S$993933,通讯通路门店!$B$4:$B$993933,0,0),"")</f>
        <v/>
      </c>
      <c r="C876" s="99" t="str">
        <f>IFERROR(_xlfn.XLOOKUP($G876,通讯通路门店!$S$4:$S$993933,通讯通路门店!$C$4:$C$993933,0,0),"")</f>
        <v/>
      </c>
      <c r="D876" s="99" t="str">
        <f>IFERROR(_xlfn.XLOOKUP($G876,通讯通路门店!$S$4:$S$993933,通讯通路门店!$D$4:$D$993933,0,0),"")</f>
        <v/>
      </c>
      <c r="E876" s="83"/>
      <c r="F876" s="83"/>
      <c r="G876" s="101" t="e">
        <v>#N/A</v>
      </c>
      <c r="H876" s="102" t="str">
        <f>IFERROR(_xlfn.XLOOKUP($G876,通讯通路门店!$S$4:$S$993933,通讯通路门店!$R$4:$R$993933,0,0),"")</f>
        <v/>
      </c>
      <c r="I876" s="83"/>
      <c r="J876" s="83"/>
      <c r="K876" s="83"/>
      <c r="L876" s="83"/>
      <c r="M876" s="83"/>
      <c r="N876" s="83"/>
      <c r="O876" s="83"/>
      <c r="P876" s="83"/>
      <c r="Q876" s="83"/>
      <c r="R876" s="83"/>
      <c r="S876" s="83"/>
      <c r="T876" s="83"/>
      <c r="U876" s="99">
        <f>COUNTIF(通讯通路门店!$S:$S,$G876)</f>
        <v>0</v>
      </c>
      <c r="V876" s="99">
        <f>COUNTIFS(通讯通路门店!$S:$S,$G876,通讯通路门店!$J:$J,"综合卖场")</f>
        <v>0</v>
      </c>
      <c r="W876" s="99">
        <f>SUMIFS(通讯通路门店!$AJ:$AJ,通讯通路门店!$S:$S,通讯客户沙盘!$G876)</f>
        <v>0</v>
      </c>
      <c r="X876" s="99">
        <f t="shared" si="65"/>
        <v>0</v>
      </c>
      <c r="Y876" s="99">
        <f>COUNTIFS(通讯通路门店!$S:$S,$G876,通讯通路门店!$J:$J,"荣耀体验店")+COUNTIFS(通讯通路门店!$S:$S,$G876,通讯通路门店!$J:$J,"荣耀授权专卖店")</f>
        <v>0</v>
      </c>
      <c r="Z876" s="99">
        <f>COUNTIFS(通讯通路门店!$S:$S,$G876,通讯通路门店!$J:$J,"VIVO体验店")</f>
        <v>0</v>
      </c>
      <c r="AA876" s="99">
        <f>COUNTIFS(通讯通路门店!$S:$S,$G876,通讯通路门店!$J:$J,"OPPO体验店")</f>
        <v>0</v>
      </c>
      <c r="AB876" s="99">
        <f>COUNTIFS(通讯通路门店!$S:$S,$G876,通讯通路门店!$J:$J,"华为授权体验店")+COUNTIFS(通讯通路门店!$S:$S,$G876,通讯通路门店!$J:$J,"华为堡垒店")</f>
        <v>0</v>
      </c>
      <c r="AC876" s="99">
        <f>COUNTIFS(通讯通路门店!$S:$S,$G876,通讯通路门店!$J:$J,"小米体验店")</f>
        <v>0</v>
      </c>
      <c r="AD876" s="99">
        <f>COUNTIFS(通讯通路门店!$S:$S,$G876,通讯通路门店!$J:$J,"苹果体验店")</f>
        <v>0</v>
      </c>
      <c r="AE876" s="99">
        <f>COUNTIFS(通讯通路门店!$S:$S,$G876,通讯通路门店!$J:$J,"其他品牌专卖店")</f>
        <v>0</v>
      </c>
      <c r="AF876" s="99">
        <f>SUMIFS(通讯通路门店!$BI:$BI,通讯通路门店!$S:$S,$G876)</f>
        <v>0</v>
      </c>
      <c r="AG876" s="99">
        <f>SUMIFS(通讯通路门店!$BH:$BH,通讯通路门店!$S:$S,$G876)</f>
        <v>0</v>
      </c>
      <c r="AH876" s="99">
        <f t="shared" si="66"/>
        <v>0</v>
      </c>
      <c r="AI876" s="99">
        <f>SUMIFS(通讯通路门店!$BB:$BB,通讯通路门店!$S:$S,$G876)</f>
        <v>0</v>
      </c>
      <c r="AJ876" s="99">
        <f>SUMIFS(通讯通路门店!$BE:$BE,通讯通路门店!$S:$S,$G876)</f>
        <v>0</v>
      </c>
      <c r="AK876" s="99">
        <f>SUMIFS(通讯通路门店!$BG:$BG,通讯通路门店!$S:$S,$G876)</f>
        <v>0</v>
      </c>
      <c r="AL876" s="99">
        <f>SUMIFS(通讯通路门店!$BC:$BC,通讯通路门店!$S:$S,$G876)</f>
        <v>0</v>
      </c>
      <c r="AM876" s="99">
        <f>SUMIFS(通讯通路门店!$BD:$BD,通讯通路门店!$S:$S,$G876)</f>
        <v>0</v>
      </c>
      <c r="AN876" s="99">
        <f>SUMIFS(通讯通路门店!$BF:$BF,通讯通路门店!$S:$S,$G876)</f>
        <v>0</v>
      </c>
      <c r="AO876" s="99">
        <f t="shared" si="67"/>
        <v>0</v>
      </c>
      <c r="AP876" s="99">
        <f>SUMIFS(通讯通路门店!$K:$K,通讯通路门店!$S:$S,$G876)</f>
        <v>0</v>
      </c>
      <c r="AQ876" s="83"/>
      <c r="AR876" s="99">
        <f>SUMIFS(通讯通路门店!$T:$T,通讯通路门店!$S:$S,$G876)</f>
        <v>0</v>
      </c>
      <c r="AS876" s="99">
        <f>SUMIFS(通讯通路门店!$U:$U,通讯通路门店!$S:$S,$G876)</f>
        <v>0</v>
      </c>
      <c r="AT876" s="99">
        <f>SUMIFS(通讯通路门店!$V:$V,通讯通路门店!$S:$S,$G876)</f>
        <v>0</v>
      </c>
      <c r="AU876" s="99">
        <f>SUMIFS(通讯通路门店!$W:$W,通讯通路门店!$S:$S,$G876)</f>
        <v>0</v>
      </c>
      <c r="AV876" s="99">
        <f>SUMIFS(通讯通路门店!$Z:$Z,通讯通路门店!$S:$S,$G876)</f>
        <v>0</v>
      </c>
      <c r="AW876" s="99">
        <f>SUMIFS(通讯通路门店!$AB:$AB,通讯通路门店!$S:$S,$G876)</f>
        <v>0</v>
      </c>
      <c r="AX876" s="99">
        <f>SUMIFS(通讯通路门店!$X:$X,通讯通路门店!$S:$S,$G876)</f>
        <v>0</v>
      </c>
      <c r="AY876" s="99">
        <f>SUMIFS(通讯通路门店!$Y:$Y,通讯通路门店!$S:$S,$G876)</f>
        <v>0</v>
      </c>
      <c r="AZ876" s="99">
        <f>SUMIFS(通讯通路门店!$AA:$AA,通讯通路门店!$S:$S,$G876)</f>
        <v>0</v>
      </c>
      <c r="BA876" s="99">
        <f t="shared" si="68"/>
        <v>0</v>
      </c>
      <c r="BB876" s="99">
        <f t="shared" si="69"/>
        <v>0</v>
      </c>
      <c r="BC876" s="99">
        <f>SUMIFS(通讯通路门店!$W:$W,通讯通路门店!$S:$S,$G876,通讯通路门店!$J:$J,"荣耀体验店")+SUMIFS(通讯通路门店!$W:$W,通讯通路门店!$S:$S,$G876,通讯通路门店!$J:$J,"荣耀授权专卖店")</f>
        <v>0</v>
      </c>
      <c r="BD876" s="99">
        <f>SUMIFS(通讯通路门店!$Z:$Z,通讯通路门店!$S:$S,$G876,通讯通路门店!$J:$J,"VIVO体验店")</f>
        <v>0</v>
      </c>
      <c r="BE876" s="99">
        <f>SUMIFS(通讯通路门店!$AB:$AB,通讯通路门店!$S:$S,$G876,通讯通路门店!$J:$J,"OPPO体验店")</f>
        <v>0</v>
      </c>
      <c r="BF876" s="99">
        <f>SUMIFS(通讯通路门店!$X:$X,通讯通路门店!$S:$S,$G876,通讯通路门店!$J:$J,"华为授权体验店")+SUMIFS(通讯通路门店!$AA:$AA,通讯通路门店!$S:$S,$G876,通讯通路门店!$J:$J,"华为堡垒店")</f>
        <v>0</v>
      </c>
      <c r="BG876" s="99">
        <f>SUMIFS(通讯通路门店!$Y:$Y,通讯通路门店!$S:$S,$G876,通讯通路门店!$J:$J,"小米体验店")</f>
        <v>0</v>
      </c>
      <c r="BH876" s="99">
        <f>SUMIFS(通讯通路门店!$AA:$AA,通讯通路门店!$S:$S,$G876,通讯通路门店!$J:$J,"苹果体验店")</f>
        <v>0</v>
      </c>
      <c r="BI876" s="99">
        <f>SUMIFS(通讯通路门店!$K:$K,通讯通路门店!$S:$S,$G876,通讯通路门店!$J:$J,"其他品牌专卖店")</f>
        <v>0</v>
      </c>
      <c r="BJ876" s="99">
        <f>SUMIFS(通讯通路门店!$AC:$AC,通讯通路门店!$S:$S,$G876)</f>
        <v>0</v>
      </c>
      <c r="BK876" s="99">
        <f>SUMIFS(通讯通路门店!$AD:$AD,通讯通路门店!$S:$S,$G876)</f>
        <v>0</v>
      </c>
      <c r="BL876" s="99">
        <f>SUMIFS(通讯通路门店!$AE:$AE,通讯通路门店!$S:$S,$G876)</f>
        <v>0</v>
      </c>
      <c r="BM876" s="99">
        <f>SUMIFS(通讯通路门店!$AF:$AF,通讯通路门店!$S:$S,$G876)</f>
        <v>0</v>
      </c>
      <c r="BN876" s="99">
        <f>SUMIFS(通讯通路门店!$AG:$AG,通讯通路门店!$S:$S,$G876)</f>
        <v>0</v>
      </c>
      <c r="BO876" s="99">
        <f>SUMIFS(通讯通路门店!$AH:$AH,通讯通路门店!$S:$S,$G876)</f>
        <v>0</v>
      </c>
      <c r="BP876" s="99">
        <f>SUMIFS(通讯通路门店!$AI:$AI,通讯通路门店!$S:$S,$G876)</f>
        <v>0</v>
      </c>
      <c r="BQ876" s="83"/>
    </row>
    <row r="877" spans="1:69">
      <c r="A877" s="99" t="str">
        <f>IFERROR(_xlfn.XLOOKUP($G877,通讯通路门店!$S$4:$S$993933,通讯通路门店!$A$4:$A$993933,0,0),"")</f>
        <v/>
      </c>
      <c r="B877" s="99" t="str">
        <f>IFERROR(_xlfn.XLOOKUP($G877,通讯通路门店!$S$4:$S$993933,通讯通路门店!$B$4:$B$993933,0,0),"")</f>
        <v/>
      </c>
      <c r="C877" s="99" t="str">
        <f>IFERROR(_xlfn.XLOOKUP($G877,通讯通路门店!$S$4:$S$993933,通讯通路门店!$C$4:$C$993933,0,0),"")</f>
        <v/>
      </c>
      <c r="D877" s="99" t="str">
        <f>IFERROR(_xlfn.XLOOKUP($G877,通讯通路门店!$S$4:$S$993933,通讯通路门店!$D$4:$D$993933,0,0),"")</f>
        <v/>
      </c>
      <c r="E877" s="83"/>
      <c r="F877" s="83"/>
      <c r="G877" s="101" t="e">
        <v>#N/A</v>
      </c>
      <c r="H877" s="102" t="str">
        <f>IFERROR(_xlfn.XLOOKUP($G877,通讯通路门店!$S$4:$S$993933,通讯通路门店!$R$4:$R$993933,0,0),"")</f>
        <v/>
      </c>
      <c r="I877" s="83"/>
      <c r="J877" s="83"/>
      <c r="K877" s="83"/>
      <c r="L877" s="83"/>
      <c r="M877" s="83"/>
      <c r="N877" s="83"/>
      <c r="O877" s="83"/>
      <c r="P877" s="83"/>
      <c r="Q877" s="83"/>
      <c r="R877" s="83"/>
      <c r="S877" s="83"/>
      <c r="T877" s="83"/>
      <c r="U877" s="99">
        <f>COUNTIF(通讯通路门店!$S:$S,$G877)</f>
        <v>0</v>
      </c>
      <c r="V877" s="99">
        <f>COUNTIFS(通讯通路门店!$S:$S,$G877,通讯通路门店!$J:$J,"综合卖场")</f>
        <v>0</v>
      </c>
      <c r="W877" s="99">
        <f>SUMIFS(通讯通路门店!$AJ:$AJ,通讯通路门店!$S:$S,通讯客户沙盘!$G877)</f>
        <v>0</v>
      </c>
      <c r="X877" s="99">
        <f t="shared" si="65"/>
        <v>0</v>
      </c>
      <c r="Y877" s="99">
        <f>COUNTIFS(通讯通路门店!$S:$S,$G877,通讯通路门店!$J:$J,"荣耀体验店")+COUNTIFS(通讯通路门店!$S:$S,$G877,通讯通路门店!$J:$J,"荣耀授权专卖店")</f>
        <v>0</v>
      </c>
      <c r="Z877" s="99">
        <f>COUNTIFS(通讯通路门店!$S:$S,$G877,通讯通路门店!$J:$J,"VIVO体验店")</f>
        <v>0</v>
      </c>
      <c r="AA877" s="99">
        <f>COUNTIFS(通讯通路门店!$S:$S,$G877,通讯通路门店!$J:$J,"OPPO体验店")</f>
        <v>0</v>
      </c>
      <c r="AB877" s="99">
        <f>COUNTIFS(通讯通路门店!$S:$S,$G877,通讯通路门店!$J:$J,"华为授权体验店")+COUNTIFS(通讯通路门店!$S:$S,$G877,通讯通路门店!$J:$J,"华为堡垒店")</f>
        <v>0</v>
      </c>
      <c r="AC877" s="99">
        <f>COUNTIFS(通讯通路门店!$S:$S,$G877,通讯通路门店!$J:$J,"小米体验店")</f>
        <v>0</v>
      </c>
      <c r="AD877" s="99">
        <f>COUNTIFS(通讯通路门店!$S:$S,$G877,通讯通路门店!$J:$J,"苹果体验店")</f>
        <v>0</v>
      </c>
      <c r="AE877" s="99">
        <f>COUNTIFS(通讯通路门店!$S:$S,$G877,通讯通路门店!$J:$J,"其他品牌专卖店")</f>
        <v>0</v>
      </c>
      <c r="AF877" s="99">
        <f>SUMIFS(通讯通路门店!$BI:$BI,通讯通路门店!$S:$S,$G877)</f>
        <v>0</v>
      </c>
      <c r="AG877" s="99">
        <f>SUMIFS(通讯通路门店!$BH:$BH,通讯通路门店!$S:$S,$G877)</f>
        <v>0</v>
      </c>
      <c r="AH877" s="99">
        <f t="shared" si="66"/>
        <v>0</v>
      </c>
      <c r="AI877" s="99">
        <f>SUMIFS(通讯通路门店!$BB:$BB,通讯通路门店!$S:$S,$G877)</f>
        <v>0</v>
      </c>
      <c r="AJ877" s="99">
        <f>SUMIFS(通讯通路门店!$BE:$BE,通讯通路门店!$S:$S,$G877)</f>
        <v>0</v>
      </c>
      <c r="AK877" s="99">
        <f>SUMIFS(通讯通路门店!$BG:$BG,通讯通路门店!$S:$S,$G877)</f>
        <v>0</v>
      </c>
      <c r="AL877" s="99">
        <f>SUMIFS(通讯通路门店!$BC:$BC,通讯通路门店!$S:$S,$G877)</f>
        <v>0</v>
      </c>
      <c r="AM877" s="99">
        <f>SUMIFS(通讯通路门店!$BD:$BD,通讯通路门店!$S:$S,$G877)</f>
        <v>0</v>
      </c>
      <c r="AN877" s="99">
        <f>SUMIFS(通讯通路门店!$BF:$BF,通讯通路门店!$S:$S,$G877)</f>
        <v>0</v>
      </c>
      <c r="AO877" s="99">
        <f t="shared" si="67"/>
        <v>0</v>
      </c>
      <c r="AP877" s="99">
        <f>SUMIFS(通讯通路门店!$K:$K,通讯通路门店!$S:$S,$G877)</f>
        <v>0</v>
      </c>
      <c r="AQ877" s="83"/>
      <c r="AR877" s="99">
        <f>SUMIFS(通讯通路门店!$T:$T,通讯通路门店!$S:$S,$G877)</f>
        <v>0</v>
      </c>
      <c r="AS877" s="99">
        <f>SUMIFS(通讯通路门店!$U:$U,通讯通路门店!$S:$S,$G877)</f>
        <v>0</v>
      </c>
      <c r="AT877" s="99">
        <f>SUMIFS(通讯通路门店!$V:$V,通讯通路门店!$S:$S,$G877)</f>
        <v>0</v>
      </c>
      <c r="AU877" s="99">
        <f>SUMIFS(通讯通路门店!$W:$W,通讯通路门店!$S:$S,$G877)</f>
        <v>0</v>
      </c>
      <c r="AV877" s="99">
        <f>SUMIFS(通讯通路门店!$Z:$Z,通讯通路门店!$S:$S,$G877)</f>
        <v>0</v>
      </c>
      <c r="AW877" s="99">
        <f>SUMIFS(通讯通路门店!$AB:$AB,通讯通路门店!$S:$S,$G877)</f>
        <v>0</v>
      </c>
      <c r="AX877" s="99">
        <f>SUMIFS(通讯通路门店!$X:$X,通讯通路门店!$S:$S,$G877)</f>
        <v>0</v>
      </c>
      <c r="AY877" s="99">
        <f>SUMIFS(通讯通路门店!$Y:$Y,通讯通路门店!$S:$S,$G877)</f>
        <v>0</v>
      </c>
      <c r="AZ877" s="99">
        <f>SUMIFS(通讯通路门店!$AA:$AA,通讯通路门店!$S:$S,$G877)</f>
        <v>0</v>
      </c>
      <c r="BA877" s="99">
        <f t="shared" si="68"/>
        <v>0</v>
      </c>
      <c r="BB877" s="99">
        <f t="shared" si="69"/>
        <v>0</v>
      </c>
      <c r="BC877" s="99">
        <f>SUMIFS(通讯通路门店!$W:$W,通讯通路门店!$S:$S,$G877,通讯通路门店!$J:$J,"荣耀体验店")+SUMIFS(通讯通路门店!$W:$W,通讯通路门店!$S:$S,$G877,通讯通路门店!$J:$J,"荣耀授权专卖店")</f>
        <v>0</v>
      </c>
      <c r="BD877" s="99">
        <f>SUMIFS(通讯通路门店!$Z:$Z,通讯通路门店!$S:$S,$G877,通讯通路门店!$J:$J,"VIVO体验店")</f>
        <v>0</v>
      </c>
      <c r="BE877" s="99">
        <f>SUMIFS(通讯通路门店!$AB:$AB,通讯通路门店!$S:$S,$G877,通讯通路门店!$J:$J,"OPPO体验店")</f>
        <v>0</v>
      </c>
      <c r="BF877" s="99">
        <f>SUMIFS(通讯通路门店!$X:$X,通讯通路门店!$S:$S,$G877,通讯通路门店!$J:$J,"华为授权体验店")+SUMIFS(通讯通路门店!$AA:$AA,通讯通路门店!$S:$S,$G877,通讯通路门店!$J:$J,"华为堡垒店")</f>
        <v>0</v>
      </c>
      <c r="BG877" s="99">
        <f>SUMIFS(通讯通路门店!$Y:$Y,通讯通路门店!$S:$S,$G877,通讯通路门店!$J:$J,"小米体验店")</f>
        <v>0</v>
      </c>
      <c r="BH877" s="99">
        <f>SUMIFS(通讯通路门店!$AA:$AA,通讯通路门店!$S:$S,$G877,通讯通路门店!$J:$J,"苹果体验店")</f>
        <v>0</v>
      </c>
      <c r="BI877" s="99">
        <f>SUMIFS(通讯通路门店!$K:$K,通讯通路门店!$S:$S,$G877,通讯通路门店!$J:$J,"其他品牌专卖店")</f>
        <v>0</v>
      </c>
      <c r="BJ877" s="99">
        <f>SUMIFS(通讯通路门店!$AC:$AC,通讯通路门店!$S:$S,$G877)</f>
        <v>0</v>
      </c>
      <c r="BK877" s="99">
        <f>SUMIFS(通讯通路门店!$AD:$AD,通讯通路门店!$S:$S,$G877)</f>
        <v>0</v>
      </c>
      <c r="BL877" s="99">
        <f>SUMIFS(通讯通路门店!$AE:$AE,通讯通路门店!$S:$S,$G877)</f>
        <v>0</v>
      </c>
      <c r="BM877" s="99">
        <f>SUMIFS(通讯通路门店!$AF:$AF,通讯通路门店!$S:$S,$G877)</f>
        <v>0</v>
      </c>
      <c r="BN877" s="99">
        <f>SUMIFS(通讯通路门店!$AG:$AG,通讯通路门店!$S:$S,$G877)</f>
        <v>0</v>
      </c>
      <c r="BO877" s="99">
        <f>SUMIFS(通讯通路门店!$AH:$AH,通讯通路门店!$S:$S,$G877)</f>
        <v>0</v>
      </c>
      <c r="BP877" s="99">
        <f>SUMIFS(通讯通路门店!$AI:$AI,通讯通路门店!$S:$S,$G877)</f>
        <v>0</v>
      </c>
      <c r="BQ877" s="83"/>
    </row>
    <row r="878" spans="1:69">
      <c r="A878" s="99" t="str">
        <f>IFERROR(_xlfn.XLOOKUP($G878,通讯通路门店!$S$4:$S$993933,通讯通路门店!$A$4:$A$993933,0,0),"")</f>
        <v/>
      </c>
      <c r="B878" s="99" t="str">
        <f>IFERROR(_xlfn.XLOOKUP($G878,通讯通路门店!$S$4:$S$993933,通讯通路门店!$B$4:$B$993933,0,0),"")</f>
        <v/>
      </c>
      <c r="C878" s="99" t="str">
        <f>IFERROR(_xlfn.XLOOKUP($G878,通讯通路门店!$S$4:$S$993933,通讯通路门店!$C$4:$C$993933,0,0),"")</f>
        <v/>
      </c>
      <c r="D878" s="99" t="str">
        <f>IFERROR(_xlfn.XLOOKUP($G878,通讯通路门店!$S$4:$S$993933,通讯通路门店!$D$4:$D$993933,0,0),"")</f>
        <v/>
      </c>
      <c r="E878" s="83"/>
      <c r="F878" s="83"/>
      <c r="G878" s="101" t="e">
        <v>#N/A</v>
      </c>
      <c r="H878" s="102" t="str">
        <f>IFERROR(_xlfn.XLOOKUP($G878,通讯通路门店!$S$4:$S$993933,通讯通路门店!$R$4:$R$993933,0,0),"")</f>
        <v/>
      </c>
      <c r="I878" s="83"/>
      <c r="J878" s="83"/>
      <c r="K878" s="83"/>
      <c r="L878" s="83"/>
      <c r="M878" s="83"/>
      <c r="N878" s="83"/>
      <c r="O878" s="83"/>
      <c r="P878" s="83"/>
      <c r="Q878" s="83"/>
      <c r="R878" s="83"/>
      <c r="S878" s="83"/>
      <c r="T878" s="83"/>
      <c r="U878" s="99">
        <f>COUNTIF(通讯通路门店!$S:$S,$G878)</f>
        <v>0</v>
      </c>
      <c r="V878" s="99">
        <f>COUNTIFS(通讯通路门店!$S:$S,$G878,通讯通路门店!$J:$J,"综合卖场")</f>
        <v>0</v>
      </c>
      <c r="W878" s="99">
        <f>SUMIFS(通讯通路门店!$AJ:$AJ,通讯通路门店!$S:$S,通讯客户沙盘!$G878)</f>
        <v>0</v>
      </c>
      <c r="X878" s="99">
        <f t="shared" si="65"/>
        <v>0</v>
      </c>
      <c r="Y878" s="99">
        <f>COUNTIFS(通讯通路门店!$S:$S,$G878,通讯通路门店!$J:$J,"荣耀体验店")+COUNTIFS(通讯通路门店!$S:$S,$G878,通讯通路门店!$J:$J,"荣耀授权专卖店")</f>
        <v>0</v>
      </c>
      <c r="Z878" s="99">
        <f>COUNTIFS(通讯通路门店!$S:$S,$G878,通讯通路门店!$J:$J,"VIVO体验店")</f>
        <v>0</v>
      </c>
      <c r="AA878" s="99">
        <f>COUNTIFS(通讯通路门店!$S:$S,$G878,通讯通路门店!$J:$J,"OPPO体验店")</f>
        <v>0</v>
      </c>
      <c r="AB878" s="99">
        <f>COUNTIFS(通讯通路门店!$S:$S,$G878,通讯通路门店!$J:$J,"华为授权体验店")+COUNTIFS(通讯通路门店!$S:$S,$G878,通讯通路门店!$J:$J,"华为堡垒店")</f>
        <v>0</v>
      </c>
      <c r="AC878" s="99">
        <f>COUNTIFS(通讯通路门店!$S:$S,$G878,通讯通路门店!$J:$J,"小米体验店")</f>
        <v>0</v>
      </c>
      <c r="AD878" s="99">
        <f>COUNTIFS(通讯通路门店!$S:$S,$G878,通讯通路门店!$J:$J,"苹果体验店")</f>
        <v>0</v>
      </c>
      <c r="AE878" s="99">
        <f>COUNTIFS(通讯通路门店!$S:$S,$G878,通讯通路门店!$J:$J,"其他品牌专卖店")</f>
        <v>0</v>
      </c>
      <c r="AF878" s="99">
        <f>SUMIFS(通讯通路门店!$BI:$BI,通讯通路门店!$S:$S,$G878)</f>
        <v>0</v>
      </c>
      <c r="AG878" s="99">
        <f>SUMIFS(通讯通路门店!$BH:$BH,通讯通路门店!$S:$S,$G878)</f>
        <v>0</v>
      </c>
      <c r="AH878" s="99">
        <f t="shared" si="66"/>
        <v>0</v>
      </c>
      <c r="AI878" s="99">
        <f>SUMIFS(通讯通路门店!$BB:$BB,通讯通路门店!$S:$S,$G878)</f>
        <v>0</v>
      </c>
      <c r="AJ878" s="99">
        <f>SUMIFS(通讯通路门店!$BE:$BE,通讯通路门店!$S:$S,$G878)</f>
        <v>0</v>
      </c>
      <c r="AK878" s="99">
        <f>SUMIFS(通讯通路门店!$BG:$BG,通讯通路门店!$S:$S,$G878)</f>
        <v>0</v>
      </c>
      <c r="AL878" s="99">
        <f>SUMIFS(通讯通路门店!$BC:$BC,通讯通路门店!$S:$S,$G878)</f>
        <v>0</v>
      </c>
      <c r="AM878" s="99">
        <f>SUMIFS(通讯通路门店!$BD:$BD,通讯通路门店!$S:$S,$G878)</f>
        <v>0</v>
      </c>
      <c r="AN878" s="99">
        <f>SUMIFS(通讯通路门店!$BF:$BF,通讯通路门店!$S:$S,$G878)</f>
        <v>0</v>
      </c>
      <c r="AO878" s="99">
        <f t="shared" si="67"/>
        <v>0</v>
      </c>
      <c r="AP878" s="99">
        <f>SUMIFS(通讯通路门店!$K:$K,通讯通路门店!$S:$S,$G878)</f>
        <v>0</v>
      </c>
      <c r="AQ878" s="83"/>
      <c r="AR878" s="99">
        <f>SUMIFS(通讯通路门店!$T:$T,通讯通路门店!$S:$S,$G878)</f>
        <v>0</v>
      </c>
      <c r="AS878" s="99">
        <f>SUMIFS(通讯通路门店!$U:$U,通讯通路门店!$S:$S,$G878)</f>
        <v>0</v>
      </c>
      <c r="AT878" s="99">
        <f>SUMIFS(通讯通路门店!$V:$V,通讯通路门店!$S:$S,$G878)</f>
        <v>0</v>
      </c>
      <c r="AU878" s="99">
        <f>SUMIFS(通讯通路门店!$W:$W,通讯通路门店!$S:$S,$G878)</f>
        <v>0</v>
      </c>
      <c r="AV878" s="99">
        <f>SUMIFS(通讯通路门店!$Z:$Z,通讯通路门店!$S:$S,$G878)</f>
        <v>0</v>
      </c>
      <c r="AW878" s="99">
        <f>SUMIFS(通讯通路门店!$AB:$AB,通讯通路门店!$S:$S,$G878)</f>
        <v>0</v>
      </c>
      <c r="AX878" s="99">
        <f>SUMIFS(通讯通路门店!$X:$X,通讯通路门店!$S:$S,$G878)</f>
        <v>0</v>
      </c>
      <c r="AY878" s="99">
        <f>SUMIFS(通讯通路门店!$Y:$Y,通讯通路门店!$S:$S,$G878)</f>
        <v>0</v>
      </c>
      <c r="AZ878" s="99">
        <f>SUMIFS(通讯通路门店!$AA:$AA,通讯通路门店!$S:$S,$G878)</f>
        <v>0</v>
      </c>
      <c r="BA878" s="99">
        <f t="shared" si="68"/>
        <v>0</v>
      </c>
      <c r="BB878" s="99">
        <f t="shared" si="69"/>
        <v>0</v>
      </c>
      <c r="BC878" s="99">
        <f>SUMIFS(通讯通路门店!$W:$W,通讯通路门店!$S:$S,$G878,通讯通路门店!$J:$J,"荣耀体验店")+SUMIFS(通讯通路门店!$W:$W,通讯通路门店!$S:$S,$G878,通讯通路门店!$J:$J,"荣耀授权专卖店")</f>
        <v>0</v>
      </c>
      <c r="BD878" s="99">
        <f>SUMIFS(通讯通路门店!$Z:$Z,通讯通路门店!$S:$S,$G878,通讯通路门店!$J:$J,"VIVO体验店")</f>
        <v>0</v>
      </c>
      <c r="BE878" s="99">
        <f>SUMIFS(通讯通路门店!$AB:$AB,通讯通路门店!$S:$S,$G878,通讯通路门店!$J:$J,"OPPO体验店")</f>
        <v>0</v>
      </c>
      <c r="BF878" s="99">
        <f>SUMIFS(通讯通路门店!$X:$X,通讯通路门店!$S:$S,$G878,通讯通路门店!$J:$J,"华为授权体验店")+SUMIFS(通讯通路门店!$AA:$AA,通讯通路门店!$S:$S,$G878,通讯通路门店!$J:$J,"华为堡垒店")</f>
        <v>0</v>
      </c>
      <c r="BG878" s="99">
        <f>SUMIFS(通讯通路门店!$Y:$Y,通讯通路门店!$S:$S,$G878,通讯通路门店!$J:$J,"小米体验店")</f>
        <v>0</v>
      </c>
      <c r="BH878" s="99">
        <f>SUMIFS(通讯通路门店!$AA:$AA,通讯通路门店!$S:$S,$G878,通讯通路门店!$J:$J,"苹果体验店")</f>
        <v>0</v>
      </c>
      <c r="BI878" s="99">
        <f>SUMIFS(通讯通路门店!$K:$K,通讯通路门店!$S:$S,$G878,通讯通路门店!$J:$J,"其他品牌专卖店")</f>
        <v>0</v>
      </c>
      <c r="BJ878" s="99">
        <f>SUMIFS(通讯通路门店!$AC:$AC,通讯通路门店!$S:$S,$G878)</f>
        <v>0</v>
      </c>
      <c r="BK878" s="99">
        <f>SUMIFS(通讯通路门店!$AD:$AD,通讯通路门店!$S:$S,$G878)</f>
        <v>0</v>
      </c>
      <c r="BL878" s="99">
        <f>SUMIFS(通讯通路门店!$AE:$AE,通讯通路门店!$S:$S,$G878)</f>
        <v>0</v>
      </c>
      <c r="BM878" s="99">
        <f>SUMIFS(通讯通路门店!$AF:$AF,通讯通路门店!$S:$S,$G878)</f>
        <v>0</v>
      </c>
      <c r="BN878" s="99">
        <f>SUMIFS(通讯通路门店!$AG:$AG,通讯通路门店!$S:$S,$G878)</f>
        <v>0</v>
      </c>
      <c r="BO878" s="99">
        <f>SUMIFS(通讯通路门店!$AH:$AH,通讯通路门店!$S:$S,$G878)</f>
        <v>0</v>
      </c>
      <c r="BP878" s="99">
        <f>SUMIFS(通讯通路门店!$AI:$AI,通讯通路门店!$S:$S,$G878)</f>
        <v>0</v>
      </c>
      <c r="BQ878" s="83"/>
    </row>
    <row r="879" spans="1:69">
      <c r="A879" s="99" t="str">
        <f>IFERROR(_xlfn.XLOOKUP($G879,通讯通路门店!$S$4:$S$993933,通讯通路门店!$A$4:$A$993933,0,0),"")</f>
        <v/>
      </c>
      <c r="B879" s="99" t="str">
        <f>IFERROR(_xlfn.XLOOKUP($G879,通讯通路门店!$S$4:$S$993933,通讯通路门店!$B$4:$B$993933,0,0),"")</f>
        <v/>
      </c>
      <c r="C879" s="99" t="str">
        <f>IFERROR(_xlfn.XLOOKUP($G879,通讯通路门店!$S$4:$S$993933,通讯通路门店!$C$4:$C$993933,0,0),"")</f>
        <v/>
      </c>
      <c r="D879" s="99" t="str">
        <f>IFERROR(_xlfn.XLOOKUP($G879,通讯通路门店!$S$4:$S$993933,通讯通路门店!$D$4:$D$993933,0,0),"")</f>
        <v/>
      </c>
      <c r="E879" s="83"/>
      <c r="F879" s="83"/>
      <c r="G879" s="101" t="e">
        <v>#N/A</v>
      </c>
      <c r="H879" s="102" t="str">
        <f>IFERROR(_xlfn.XLOOKUP($G879,通讯通路门店!$S$4:$S$993933,通讯通路门店!$R$4:$R$993933,0,0),"")</f>
        <v/>
      </c>
      <c r="I879" s="83"/>
      <c r="J879" s="83"/>
      <c r="K879" s="83"/>
      <c r="L879" s="83"/>
      <c r="M879" s="83"/>
      <c r="N879" s="83"/>
      <c r="O879" s="83"/>
      <c r="P879" s="83"/>
      <c r="Q879" s="83"/>
      <c r="R879" s="83"/>
      <c r="S879" s="83"/>
      <c r="T879" s="83"/>
      <c r="U879" s="99">
        <f>COUNTIF(通讯通路门店!$S:$S,$G879)</f>
        <v>0</v>
      </c>
      <c r="V879" s="99">
        <f>COUNTIFS(通讯通路门店!$S:$S,$G879,通讯通路门店!$J:$J,"综合卖场")</f>
        <v>0</v>
      </c>
      <c r="W879" s="99">
        <f>SUMIFS(通讯通路门店!$AJ:$AJ,通讯通路门店!$S:$S,通讯客户沙盘!$G879)</f>
        <v>0</v>
      </c>
      <c r="X879" s="99">
        <f t="shared" si="65"/>
        <v>0</v>
      </c>
      <c r="Y879" s="99">
        <f>COUNTIFS(通讯通路门店!$S:$S,$G879,通讯通路门店!$J:$J,"荣耀体验店")+COUNTIFS(通讯通路门店!$S:$S,$G879,通讯通路门店!$J:$J,"荣耀授权专卖店")</f>
        <v>0</v>
      </c>
      <c r="Z879" s="99">
        <f>COUNTIFS(通讯通路门店!$S:$S,$G879,通讯通路门店!$J:$J,"VIVO体验店")</f>
        <v>0</v>
      </c>
      <c r="AA879" s="99">
        <f>COUNTIFS(通讯通路门店!$S:$S,$G879,通讯通路门店!$J:$J,"OPPO体验店")</f>
        <v>0</v>
      </c>
      <c r="AB879" s="99">
        <f>COUNTIFS(通讯通路门店!$S:$S,$G879,通讯通路门店!$J:$J,"华为授权体验店")+COUNTIFS(通讯通路门店!$S:$S,$G879,通讯通路门店!$J:$J,"华为堡垒店")</f>
        <v>0</v>
      </c>
      <c r="AC879" s="99">
        <f>COUNTIFS(通讯通路门店!$S:$S,$G879,通讯通路门店!$J:$J,"小米体验店")</f>
        <v>0</v>
      </c>
      <c r="AD879" s="99">
        <f>COUNTIFS(通讯通路门店!$S:$S,$G879,通讯通路门店!$J:$J,"苹果体验店")</f>
        <v>0</v>
      </c>
      <c r="AE879" s="99">
        <f>COUNTIFS(通讯通路门店!$S:$S,$G879,通讯通路门店!$J:$J,"其他品牌专卖店")</f>
        <v>0</v>
      </c>
      <c r="AF879" s="99">
        <f>SUMIFS(通讯通路门店!$BI:$BI,通讯通路门店!$S:$S,$G879)</f>
        <v>0</v>
      </c>
      <c r="AG879" s="99">
        <f>SUMIFS(通讯通路门店!$BH:$BH,通讯通路门店!$S:$S,$G879)</f>
        <v>0</v>
      </c>
      <c r="AH879" s="99">
        <f t="shared" si="66"/>
        <v>0</v>
      </c>
      <c r="AI879" s="99">
        <f>SUMIFS(通讯通路门店!$BB:$BB,通讯通路门店!$S:$S,$G879)</f>
        <v>0</v>
      </c>
      <c r="AJ879" s="99">
        <f>SUMIFS(通讯通路门店!$BE:$BE,通讯通路门店!$S:$S,$G879)</f>
        <v>0</v>
      </c>
      <c r="AK879" s="99">
        <f>SUMIFS(通讯通路门店!$BG:$BG,通讯通路门店!$S:$S,$G879)</f>
        <v>0</v>
      </c>
      <c r="AL879" s="99">
        <f>SUMIFS(通讯通路门店!$BC:$BC,通讯通路门店!$S:$S,$G879)</f>
        <v>0</v>
      </c>
      <c r="AM879" s="99">
        <f>SUMIFS(通讯通路门店!$BD:$BD,通讯通路门店!$S:$S,$G879)</f>
        <v>0</v>
      </c>
      <c r="AN879" s="99">
        <f>SUMIFS(通讯通路门店!$BF:$BF,通讯通路门店!$S:$S,$G879)</f>
        <v>0</v>
      </c>
      <c r="AO879" s="99">
        <f t="shared" si="67"/>
        <v>0</v>
      </c>
      <c r="AP879" s="99">
        <f>SUMIFS(通讯通路门店!$K:$K,通讯通路门店!$S:$S,$G879)</f>
        <v>0</v>
      </c>
      <c r="AQ879" s="83"/>
      <c r="AR879" s="99">
        <f>SUMIFS(通讯通路门店!$T:$T,通讯通路门店!$S:$S,$G879)</f>
        <v>0</v>
      </c>
      <c r="AS879" s="99">
        <f>SUMIFS(通讯通路门店!$U:$U,通讯通路门店!$S:$S,$G879)</f>
        <v>0</v>
      </c>
      <c r="AT879" s="99">
        <f>SUMIFS(通讯通路门店!$V:$V,通讯通路门店!$S:$S,$G879)</f>
        <v>0</v>
      </c>
      <c r="AU879" s="99">
        <f>SUMIFS(通讯通路门店!$W:$W,通讯通路门店!$S:$S,$G879)</f>
        <v>0</v>
      </c>
      <c r="AV879" s="99">
        <f>SUMIFS(通讯通路门店!$Z:$Z,通讯通路门店!$S:$S,$G879)</f>
        <v>0</v>
      </c>
      <c r="AW879" s="99">
        <f>SUMIFS(通讯通路门店!$AB:$AB,通讯通路门店!$S:$S,$G879)</f>
        <v>0</v>
      </c>
      <c r="AX879" s="99">
        <f>SUMIFS(通讯通路门店!$X:$X,通讯通路门店!$S:$S,$G879)</f>
        <v>0</v>
      </c>
      <c r="AY879" s="99">
        <f>SUMIFS(通讯通路门店!$Y:$Y,通讯通路门店!$S:$S,$G879)</f>
        <v>0</v>
      </c>
      <c r="AZ879" s="99">
        <f>SUMIFS(通讯通路门店!$AA:$AA,通讯通路门店!$S:$S,$G879)</f>
        <v>0</v>
      </c>
      <c r="BA879" s="99">
        <f t="shared" si="68"/>
        <v>0</v>
      </c>
      <c r="BB879" s="99">
        <f t="shared" si="69"/>
        <v>0</v>
      </c>
      <c r="BC879" s="99">
        <f>SUMIFS(通讯通路门店!$W:$W,通讯通路门店!$S:$S,$G879,通讯通路门店!$J:$J,"荣耀体验店")+SUMIFS(通讯通路门店!$W:$W,通讯通路门店!$S:$S,$G879,通讯通路门店!$J:$J,"荣耀授权专卖店")</f>
        <v>0</v>
      </c>
      <c r="BD879" s="99">
        <f>SUMIFS(通讯通路门店!$Z:$Z,通讯通路门店!$S:$S,$G879,通讯通路门店!$J:$J,"VIVO体验店")</f>
        <v>0</v>
      </c>
      <c r="BE879" s="99">
        <f>SUMIFS(通讯通路门店!$AB:$AB,通讯通路门店!$S:$S,$G879,通讯通路门店!$J:$J,"OPPO体验店")</f>
        <v>0</v>
      </c>
      <c r="BF879" s="99">
        <f>SUMIFS(通讯通路门店!$X:$X,通讯通路门店!$S:$S,$G879,通讯通路门店!$J:$J,"华为授权体验店")+SUMIFS(通讯通路门店!$AA:$AA,通讯通路门店!$S:$S,$G879,通讯通路门店!$J:$J,"华为堡垒店")</f>
        <v>0</v>
      </c>
      <c r="BG879" s="99">
        <f>SUMIFS(通讯通路门店!$Y:$Y,通讯通路门店!$S:$S,$G879,通讯通路门店!$J:$J,"小米体验店")</f>
        <v>0</v>
      </c>
      <c r="BH879" s="99">
        <f>SUMIFS(通讯通路门店!$AA:$AA,通讯通路门店!$S:$S,$G879,通讯通路门店!$J:$J,"苹果体验店")</f>
        <v>0</v>
      </c>
      <c r="BI879" s="99">
        <f>SUMIFS(通讯通路门店!$K:$K,通讯通路门店!$S:$S,$G879,通讯通路门店!$J:$J,"其他品牌专卖店")</f>
        <v>0</v>
      </c>
      <c r="BJ879" s="99">
        <f>SUMIFS(通讯通路门店!$AC:$AC,通讯通路门店!$S:$S,$G879)</f>
        <v>0</v>
      </c>
      <c r="BK879" s="99">
        <f>SUMIFS(通讯通路门店!$AD:$AD,通讯通路门店!$S:$S,$G879)</f>
        <v>0</v>
      </c>
      <c r="BL879" s="99">
        <f>SUMIFS(通讯通路门店!$AE:$AE,通讯通路门店!$S:$S,$G879)</f>
        <v>0</v>
      </c>
      <c r="BM879" s="99">
        <f>SUMIFS(通讯通路门店!$AF:$AF,通讯通路门店!$S:$S,$G879)</f>
        <v>0</v>
      </c>
      <c r="BN879" s="99">
        <f>SUMIFS(通讯通路门店!$AG:$AG,通讯通路门店!$S:$S,$G879)</f>
        <v>0</v>
      </c>
      <c r="BO879" s="99">
        <f>SUMIFS(通讯通路门店!$AH:$AH,通讯通路门店!$S:$S,$G879)</f>
        <v>0</v>
      </c>
      <c r="BP879" s="99">
        <f>SUMIFS(通讯通路门店!$AI:$AI,通讯通路门店!$S:$S,$G879)</f>
        <v>0</v>
      </c>
      <c r="BQ879" s="83"/>
    </row>
    <row r="880" spans="1:69">
      <c r="A880" s="99" t="str">
        <f>IFERROR(_xlfn.XLOOKUP($G880,通讯通路门店!$S$4:$S$993933,通讯通路门店!$A$4:$A$993933,0,0),"")</f>
        <v/>
      </c>
      <c r="B880" s="99" t="str">
        <f>IFERROR(_xlfn.XLOOKUP($G880,通讯通路门店!$S$4:$S$993933,通讯通路门店!$B$4:$B$993933,0,0),"")</f>
        <v/>
      </c>
      <c r="C880" s="99" t="str">
        <f>IFERROR(_xlfn.XLOOKUP($G880,通讯通路门店!$S$4:$S$993933,通讯通路门店!$C$4:$C$993933,0,0),"")</f>
        <v/>
      </c>
      <c r="D880" s="99" t="str">
        <f>IFERROR(_xlfn.XLOOKUP($G880,通讯通路门店!$S$4:$S$993933,通讯通路门店!$D$4:$D$993933,0,0),"")</f>
        <v/>
      </c>
      <c r="E880" s="83"/>
      <c r="F880" s="83"/>
      <c r="G880" s="101" t="e">
        <v>#N/A</v>
      </c>
      <c r="H880" s="102" t="str">
        <f>IFERROR(_xlfn.XLOOKUP($G880,通讯通路门店!$S$4:$S$993933,通讯通路门店!$R$4:$R$993933,0,0),"")</f>
        <v/>
      </c>
      <c r="I880" s="83"/>
      <c r="J880" s="83"/>
      <c r="K880" s="83"/>
      <c r="L880" s="83"/>
      <c r="M880" s="83"/>
      <c r="N880" s="83"/>
      <c r="O880" s="83"/>
      <c r="P880" s="83"/>
      <c r="Q880" s="83"/>
      <c r="R880" s="83"/>
      <c r="S880" s="83"/>
      <c r="T880" s="83"/>
      <c r="U880" s="99">
        <f>COUNTIF(通讯通路门店!$S:$S,$G880)</f>
        <v>0</v>
      </c>
      <c r="V880" s="99">
        <f>COUNTIFS(通讯通路门店!$S:$S,$G880,通讯通路门店!$J:$J,"综合卖场")</f>
        <v>0</v>
      </c>
      <c r="W880" s="99">
        <f>SUMIFS(通讯通路门店!$AJ:$AJ,通讯通路门店!$S:$S,通讯客户沙盘!$G880)</f>
        <v>0</v>
      </c>
      <c r="X880" s="99">
        <f t="shared" si="65"/>
        <v>0</v>
      </c>
      <c r="Y880" s="99">
        <f>COUNTIFS(通讯通路门店!$S:$S,$G880,通讯通路门店!$J:$J,"荣耀体验店")+COUNTIFS(通讯通路门店!$S:$S,$G880,通讯通路门店!$J:$J,"荣耀授权专卖店")</f>
        <v>0</v>
      </c>
      <c r="Z880" s="99">
        <f>COUNTIFS(通讯通路门店!$S:$S,$G880,通讯通路门店!$J:$J,"VIVO体验店")</f>
        <v>0</v>
      </c>
      <c r="AA880" s="99">
        <f>COUNTIFS(通讯通路门店!$S:$S,$G880,通讯通路门店!$J:$J,"OPPO体验店")</f>
        <v>0</v>
      </c>
      <c r="AB880" s="99">
        <f>COUNTIFS(通讯通路门店!$S:$S,$G880,通讯通路门店!$J:$J,"华为授权体验店")+COUNTIFS(通讯通路门店!$S:$S,$G880,通讯通路门店!$J:$J,"华为堡垒店")</f>
        <v>0</v>
      </c>
      <c r="AC880" s="99">
        <f>COUNTIFS(通讯通路门店!$S:$S,$G880,通讯通路门店!$J:$J,"小米体验店")</f>
        <v>0</v>
      </c>
      <c r="AD880" s="99">
        <f>COUNTIFS(通讯通路门店!$S:$S,$G880,通讯通路门店!$J:$J,"苹果体验店")</f>
        <v>0</v>
      </c>
      <c r="AE880" s="99">
        <f>COUNTIFS(通讯通路门店!$S:$S,$G880,通讯通路门店!$J:$J,"其他品牌专卖店")</f>
        <v>0</v>
      </c>
      <c r="AF880" s="99">
        <f>SUMIFS(通讯通路门店!$BI:$BI,通讯通路门店!$S:$S,$G880)</f>
        <v>0</v>
      </c>
      <c r="AG880" s="99">
        <f>SUMIFS(通讯通路门店!$BH:$BH,通讯通路门店!$S:$S,$G880)</f>
        <v>0</v>
      </c>
      <c r="AH880" s="99">
        <f t="shared" si="66"/>
        <v>0</v>
      </c>
      <c r="AI880" s="99">
        <f>SUMIFS(通讯通路门店!$BB:$BB,通讯通路门店!$S:$S,$G880)</f>
        <v>0</v>
      </c>
      <c r="AJ880" s="99">
        <f>SUMIFS(通讯通路门店!$BE:$BE,通讯通路门店!$S:$S,$G880)</f>
        <v>0</v>
      </c>
      <c r="AK880" s="99">
        <f>SUMIFS(通讯通路门店!$BG:$BG,通讯通路门店!$S:$S,$G880)</f>
        <v>0</v>
      </c>
      <c r="AL880" s="99">
        <f>SUMIFS(通讯通路门店!$BC:$BC,通讯通路门店!$S:$S,$G880)</f>
        <v>0</v>
      </c>
      <c r="AM880" s="99">
        <f>SUMIFS(通讯通路门店!$BD:$BD,通讯通路门店!$S:$S,$G880)</f>
        <v>0</v>
      </c>
      <c r="AN880" s="99">
        <f>SUMIFS(通讯通路门店!$BF:$BF,通讯通路门店!$S:$S,$G880)</f>
        <v>0</v>
      </c>
      <c r="AO880" s="99">
        <f t="shared" si="67"/>
        <v>0</v>
      </c>
      <c r="AP880" s="99">
        <f>SUMIFS(通讯通路门店!$K:$K,通讯通路门店!$S:$S,$G880)</f>
        <v>0</v>
      </c>
      <c r="AQ880" s="83"/>
      <c r="AR880" s="99">
        <f>SUMIFS(通讯通路门店!$T:$T,通讯通路门店!$S:$S,$G880)</f>
        <v>0</v>
      </c>
      <c r="AS880" s="99">
        <f>SUMIFS(通讯通路门店!$U:$U,通讯通路门店!$S:$S,$G880)</f>
        <v>0</v>
      </c>
      <c r="AT880" s="99">
        <f>SUMIFS(通讯通路门店!$V:$V,通讯通路门店!$S:$S,$G880)</f>
        <v>0</v>
      </c>
      <c r="AU880" s="99">
        <f>SUMIFS(通讯通路门店!$W:$W,通讯通路门店!$S:$S,$G880)</f>
        <v>0</v>
      </c>
      <c r="AV880" s="99">
        <f>SUMIFS(通讯通路门店!$Z:$Z,通讯通路门店!$S:$S,$G880)</f>
        <v>0</v>
      </c>
      <c r="AW880" s="99">
        <f>SUMIFS(通讯通路门店!$AB:$AB,通讯通路门店!$S:$S,$G880)</f>
        <v>0</v>
      </c>
      <c r="AX880" s="99">
        <f>SUMIFS(通讯通路门店!$X:$X,通讯通路门店!$S:$S,$G880)</f>
        <v>0</v>
      </c>
      <c r="AY880" s="99">
        <f>SUMIFS(通讯通路门店!$Y:$Y,通讯通路门店!$S:$S,$G880)</f>
        <v>0</v>
      </c>
      <c r="AZ880" s="99">
        <f>SUMIFS(通讯通路门店!$AA:$AA,通讯通路门店!$S:$S,$G880)</f>
        <v>0</v>
      </c>
      <c r="BA880" s="99">
        <f t="shared" si="68"/>
        <v>0</v>
      </c>
      <c r="BB880" s="99">
        <f t="shared" si="69"/>
        <v>0</v>
      </c>
      <c r="BC880" s="99">
        <f>SUMIFS(通讯通路门店!$W:$W,通讯通路门店!$S:$S,$G880,通讯通路门店!$J:$J,"荣耀体验店")+SUMIFS(通讯通路门店!$W:$W,通讯通路门店!$S:$S,$G880,通讯通路门店!$J:$J,"荣耀授权专卖店")</f>
        <v>0</v>
      </c>
      <c r="BD880" s="99">
        <f>SUMIFS(通讯通路门店!$Z:$Z,通讯通路门店!$S:$S,$G880,通讯通路门店!$J:$J,"VIVO体验店")</f>
        <v>0</v>
      </c>
      <c r="BE880" s="99">
        <f>SUMIFS(通讯通路门店!$AB:$AB,通讯通路门店!$S:$S,$G880,通讯通路门店!$J:$J,"OPPO体验店")</f>
        <v>0</v>
      </c>
      <c r="BF880" s="99">
        <f>SUMIFS(通讯通路门店!$X:$X,通讯通路门店!$S:$S,$G880,通讯通路门店!$J:$J,"华为授权体验店")+SUMIFS(通讯通路门店!$AA:$AA,通讯通路门店!$S:$S,$G880,通讯通路门店!$J:$J,"华为堡垒店")</f>
        <v>0</v>
      </c>
      <c r="BG880" s="99">
        <f>SUMIFS(通讯通路门店!$Y:$Y,通讯通路门店!$S:$S,$G880,通讯通路门店!$J:$J,"小米体验店")</f>
        <v>0</v>
      </c>
      <c r="BH880" s="99">
        <f>SUMIFS(通讯通路门店!$AA:$AA,通讯通路门店!$S:$S,$G880,通讯通路门店!$J:$J,"苹果体验店")</f>
        <v>0</v>
      </c>
      <c r="BI880" s="99">
        <f>SUMIFS(通讯通路门店!$K:$K,通讯通路门店!$S:$S,$G880,通讯通路门店!$J:$J,"其他品牌专卖店")</f>
        <v>0</v>
      </c>
      <c r="BJ880" s="99">
        <f>SUMIFS(通讯通路门店!$AC:$AC,通讯通路门店!$S:$S,$G880)</f>
        <v>0</v>
      </c>
      <c r="BK880" s="99">
        <f>SUMIFS(通讯通路门店!$AD:$AD,通讯通路门店!$S:$S,$G880)</f>
        <v>0</v>
      </c>
      <c r="BL880" s="99">
        <f>SUMIFS(通讯通路门店!$AE:$AE,通讯通路门店!$S:$S,$G880)</f>
        <v>0</v>
      </c>
      <c r="BM880" s="99">
        <f>SUMIFS(通讯通路门店!$AF:$AF,通讯通路门店!$S:$S,$G880)</f>
        <v>0</v>
      </c>
      <c r="BN880" s="99">
        <f>SUMIFS(通讯通路门店!$AG:$AG,通讯通路门店!$S:$S,$G880)</f>
        <v>0</v>
      </c>
      <c r="BO880" s="99">
        <f>SUMIFS(通讯通路门店!$AH:$AH,通讯通路门店!$S:$S,$G880)</f>
        <v>0</v>
      </c>
      <c r="BP880" s="99">
        <f>SUMIFS(通讯通路门店!$AI:$AI,通讯通路门店!$S:$S,$G880)</f>
        <v>0</v>
      </c>
      <c r="BQ880" s="83"/>
    </row>
    <row r="881" spans="1:69">
      <c r="A881" s="99" t="str">
        <f>IFERROR(_xlfn.XLOOKUP($G881,通讯通路门店!$S$4:$S$993933,通讯通路门店!$A$4:$A$993933,0,0),"")</f>
        <v/>
      </c>
      <c r="B881" s="99" t="str">
        <f>IFERROR(_xlfn.XLOOKUP($G881,通讯通路门店!$S$4:$S$993933,通讯通路门店!$B$4:$B$993933,0,0),"")</f>
        <v/>
      </c>
      <c r="C881" s="99" t="str">
        <f>IFERROR(_xlfn.XLOOKUP($G881,通讯通路门店!$S$4:$S$993933,通讯通路门店!$C$4:$C$993933,0,0),"")</f>
        <v/>
      </c>
      <c r="D881" s="99" t="str">
        <f>IFERROR(_xlfn.XLOOKUP($G881,通讯通路门店!$S$4:$S$993933,通讯通路门店!$D$4:$D$993933,0,0),"")</f>
        <v/>
      </c>
      <c r="E881" s="83"/>
      <c r="F881" s="83"/>
      <c r="G881" s="101" t="e">
        <v>#N/A</v>
      </c>
      <c r="H881" s="102" t="str">
        <f>IFERROR(_xlfn.XLOOKUP($G881,通讯通路门店!$S$4:$S$993933,通讯通路门店!$R$4:$R$993933,0,0),"")</f>
        <v/>
      </c>
      <c r="I881" s="83"/>
      <c r="J881" s="83"/>
      <c r="K881" s="83"/>
      <c r="L881" s="83"/>
      <c r="M881" s="83"/>
      <c r="N881" s="83"/>
      <c r="O881" s="83"/>
      <c r="P881" s="83"/>
      <c r="Q881" s="83"/>
      <c r="R881" s="83"/>
      <c r="S881" s="83"/>
      <c r="T881" s="83"/>
      <c r="U881" s="99">
        <f>COUNTIF(通讯通路门店!$S:$S,$G881)</f>
        <v>0</v>
      </c>
      <c r="V881" s="99">
        <f>COUNTIFS(通讯通路门店!$S:$S,$G881,通讯通路门店!$J:$J,"综合卖场")</f>
        <v>0</v>
      </c>
      <c r="W881" s="99">
        <f>SUMIFS(通讯通路门店!$AJ:$AJ,通讯通路门店!$S:$S,通讯客户沙盘!$G881)</f>
        <v>0</v>
      </c>
      <c r="X881" s="99">
        <f t="shared" si="65"/>
        <v>0</v>
      </c>
      <c r="Y881" s="99">
        <f>COUNTIFS(通讯通路门店!$S:$S,$G881,通讯通路门店!$J:$J,"荣耀体验店")+COUNTIFS(通讯通路门店!$S:$S,$G881,通讯通路门店!$J:$J,"荣耀授权专卖店")</f>
        <v>0</v>
      </c>
      <c r="Z881" s="99">
        <f>COUNTIFS(通讯通路门店!$S:$S,$G881,通讯通路门店!$J:$J,"VIVO体验店")</f>
        <v>0</v>
      </c>
      <c r="AA881" s="99">
        <f>COUNTIFS(通讯通路门店!$S:$S,$G881,通讯通路门店!$J:$J,"OPPO体验店")</f>
        <v>0</v>
      </c>
      <c r="AB881" s="99">
        <f>COUNTIFS(通讯通路门店!$S:$S,$G881,通讯通路门店!$J:$J,"华为授权体验店")+COUNTIFS(通讯通路门店!$S:$S,$G881,通讯通路门店!$J:$J,"华为堡垒店")</f>
        <v>0</v>
      </c>
      <c r="AC881" s="99">
        <f>COUNTIFS(通讯通路门店!$S:$S,$G881,通讯通路门店!$J:$J,"小米体验店")</f>
        <v>0</v>
      </c>
      <c r="AD881" s="99">
        <f>COUNTIFS(通讯通路门店!$S:$S,$G881,通讯通路门店!$J:$J,"苹果体验店")</f>
        <v>0</v>
      </c>
      <c r="AE881" s="99">
        <f>COUNTIFS(通讯通路门店!$S:$S,$G881,通讯通路门店!$J:$J,"其他品牌专卖店")</f>
        <v>0</v>
      </c>
      <c r="AF881" s="99">
        <f>SUMIFS(通讯通路门店!$BI:$BI,通讯通路门店!$S:$S,$G881)</f>
        <v>0</v>
      </c>
      <c r="AG881" s="99">
        <f>SUMIFS(通讯通路门店!$BH:$BH,通讯通路门店!$S:$S,$G881)</f>
        <v>0</v>
      </c>
      <c r="AH881" s="99">
        <f t="shared" si="66"/>
        <v>0</v>
      </c>
      <c r="AI881" s="99">
        <f>SUMIFS(通讯通路门店!$BB:$BB,通讯通路门店!$S:$S,$G881)</f>
        <v>0</v>
      </c>
      <c r="AJ881" s="99">
        <f>SUMIFS(通讯通路门店!$BE:$BE,通讯通路门店!$S:$S,$G881)</f>
        <v>0</v>
      </c>
      <c r="AK881" s="99">
        <f>SUMIFS(通讯通路门店!$BG:$BG,通讯通路门店!$S:$S,$G881)</f>
        <v>0</v>
      </c>
      <c r="AL881" s="99">
        <f>SUMIFS(通讯通路门店!$BC:$BC,通讯通路门店!$S:$S,$G881)</f>
        <v>0</v>
      </c>
      <c r="AM881" s="99">
        <f>SUMIFS(通讯通路门店!$BD:$BD,通讯通路门店!$S:$S,$G881)</f>
        <v>0</v>
      </c>
      <c r="AN881" s="99">
        <f>SUMIFS(通讯通路门店!$BF:$BF,通讯通路门店!$S:$S,$G881)</f>
        <v>0</v>
      </c>
      <c r="AO881" s="99">
        <f t="shared" si="67"/>
        <v>0</v>
      </c>
      <c r="AP881" s="99">
        <f>SUMIFS(通讯通路门店!$K:$K,通讯通路门店!$S:$S,$G881)</f>
        <v>0</v>
      </c>
      <c r="AQ881" s="83"/>
      <c r="AR881" s="99">
        <f>SUMIFS(通讯通路门店!$T:$T,通讯通路门店!$S:$S,$G881)</f>
        <v>0</v>
      </c>
      <c r="AS881" s="99">
        <f>SUMIFS(通讯通路门店!$U:$U,通讯通路门店!$S:$S,$G881)</f>
        <v>0</v>
      </c>
      <c r="AT881" s="99">
        <f>SUMIFS(通讯通路门店!$V:$V,通讯通路门店!$S:$S,$G881)</f>
        <v>0</v>
      </c>
      <c r="AU881" s="99">
        <f>SUMIFS(通讯通路门店!$W:$W,通讯通路门店!$S:$S,$G881)</f>
        <v>0</v>
      </c>
      <c r="AV881" s="99">
        <f>SUMIFS(通讯通路门店!$Z:$Z,通讯通路门店!$S:$S,$G881)</f>
        <v>0</v>
      </c>
      <c r="AW881" s="99">
        <f>SUMIFS(通讯通路门店!$AB:$AB,通讯通路门店!$S:$S,$G881)</f>
        <v>0</v>
      </c>
      <c r="AX881" s="99">
        <f>SUMIFS(通讯通路门店!$X:$X,通讯通路门店!$S:$S,$G881)</f>
        <v>0</v>
      </c>
      <c r="AY881" s="99">
        <f>SUMIFS(通讯通路门店!$Y:$Y,通讯通路门店!$S:$S,$G881)</f>
        <v>0</v>
      </c>
      <c r="AZ881" s="99">
        <f>SUMIFS(通讯通路门店!$AA:$AA,通讯通路门店!$S:$S,$G881)</f>
        <v>0</v>
      </c>
      <c r="BA881" s="99">
        <f t="shared" si="68"/>
        <v>0</v>
      </c>
      <c r="BB881" s="99">
        <f t="shared" si="69"/>
        <v>0</v>
      </c>
      <c r="BC881" s="99">
        <f>SUMIFS(通讯通路门店!$W:$W,通讯通路门店!$S:$S,$G881,通讯通路门店!$J:$J,"荣耀体验店")+SUMIFS(通讯通路门店!$W:$W,通讯通路门店!$S:$S,$G881,通讯通路门店!$J:$J,"荣耀授权专卖店")</f>
        <v>0</v>
      </c>
      <c r="BD881" s="99">
        <f>SUMIFS(通讯通路门店!$Z:$Z,通讯通路门店!$S:$S,$G881,通讯通路门店!$J:$J,"VIVO体验店")</f>
        <v>0</v>
      </c>
      <c r="BE881" s="99">
        <f>SUMIFS(通讯通路门店!$AB:$AB,通讯通路门店!$S:$S,$G881,通讯通路门店!$J:$J,"OPPO体验店")</f>
        <v>0</v>
      </c>
      <c r="BF881" s="99">
        <f>SUMIFS(通讯通路门店!$X:$X,通讯通路门店!$S:$S,$G881,通讯通路门店!$J:$J,"华为授权体验店")+SUMIFS(通讯通路门店!$AA:$AA,通讯通路门店!$S:$S,$G881,通讯通路门店!$J:$J,"华为堡垒店")</f>
        <v>0</v>
      </c>
      <c r="BG881" s="99">
        <f>SUMIFS(通讯通路门店!$Y:$Y,通讯通路门店!$S:$S,$G881,通讯通路门店!$J:$J,"小米体验店")</f>
        <v>0</v>
      </c>
      <c r="BH881" s="99">
        <f>SUMIFS(通讯通路门店!$AA:$AA,通讯通路门店!$S:$S,$G881,通讯通路门店!$J:$J,"苹果体验店")</f>
        <v>0</v>
      </c>
      <c r="BI881" s="99">
        <f>SUMIFS(通讯通路门店!$K:$K,通讯通路门店!$S:$S,$G881,通讯通路门店!$J:$J,"其他品牌专卖店")</f>
        <v>0</v>
      </c>
      <c r="BJ881" s="99">
        <f>SUMIFS(通讯通路门店!$AC:$AC,通讯通路门店!$S:$S,$G881)</f>
        <v>0</v>
      </c>
      <c r="BK881" s="99">
        <f>SUMIFS(通讯通路门店!$AD:$AD,通讯通路门店!$S:$S,$G881)</f>
        <v>0</v>
      </c>
      <c r="BL881" s="99">
        <f>SUMIFS(通讯通路门店!$AE:$AE,通讯通路门店!$S:$S,$G881)</f>
        <v>0</v>
      </c>
      <c r="BM881" s="99">
        <f>SUMIFS(通讯通路门店!$AF:$AF,通讯通路门店!$S:$S,$G881)</f>
        <v>0</v>
      </c>
      <c r="BN881" s="99">
        <f>SUMIFS(通讯通路门店!$AG:$AG,通讯通路门店!$S:$S,$G881)</f>
        <v>0</v>
      </c>
      <c r="BO881" s="99">
        <f>SUMIFS(通讯通路门店!$AH:$AH,通讯通路门店!$S:$S,$G881)</f>
        <v>0</v>
      </c>
      <c r="BP881" s="99">
        <f>SUMIFS(通讯通路门店!$AI:$AI,通讯通路门店!$S:$S,$G881)</f>
        <v>0</v>
      </c>
      <c r="BQ881" s="83"/>
    </row>
    <row r="882" spans="1:69">
      <c r="A882" s="99" t="str">
        <f>IFERROR(_xlfn.XLOOKUP($G882,通讯通路门店!$S$4:$S$993933,通讯通路门店!$A$4:$A$993933,0,0),"")</f>
        <v/>
      </c>
      <c r="B882" s="99" t="str">
        <f>IFERROR(_xlfn.XLOOKUP($G882,通讯通路门店!$S$4:$S$993933,通讯通路门店!$B$4:$B$993933,0,0),"")</f>
        <v/>
      </c>
      <c r="C882" s="99" t="str">
        <f>IFERROR(_xlfn.XLOOKUP($G882,通讯通路门店!$S$4:$S$993933,通讯通路门店!$C$4:$C$993933,0,0),"")</f>
        <v/>
      </c>
      <c r="D882" s="99" t="str">
        <f>IFERROR(_xlfn.XLOOKUP($G882,通讯通路门店!$S$4:$S$993933,通讯通路门店!$D$4:$D$993933,0,0),"")</f>
        <v/>
      </c>
      <c r="E882" s="83"/>
      <c r="F882" s="83"/>
      <c r="G882" s="101" t="e">
        <v>#N/A</v>
      </c>
      <c r="H882" s="102" t="str">
        <f>IFERROR(_xlfn.XLOOKUP($G882,通讯通路门店!$S$4:$S$993933,通讯通路门店!$R$4:$R$993933,0,0),"")</f>
        <v/>
      </c>
      <c r="I882" s="83"/>
      <c r="J882" s="83"/>
      <c r="K882" s="83"/>
      <c r="L882" s="83"/>
      <c r="M882" s="83"/>
      <c r="N882" s="83"/>
      <c r="O882" s="83"/>
      <c r="P882" s="83"/>
      <c r="Q882" s="83"/>
      <c r="R882" s="83"/>
      <c r="S882" s="83"/>
      <c r="T882" s="83"/>
      <c r="U882" s="99">
        <f>COUNTIF(通讯通路门店!$S:$S,$G882)</f>
        <v>0</v>
      </c>
      <c r="V882" s="99">
        <f>COUNTIFS(通讯通路门店!$S:$S,$G882,通讯通路门店!$J:$J,"综合卖场")</f>
        <v>0</v>
      </c>
      <c r="W882" s="99">
        <f>SUMIFS(通讯通路门店!$AJ:$AJ,通讯通路门店!$S:$S,通讯客户沙盘!$G882)</f>
        <v>0</v>
      </c>
      <c r="X882" s="99">
        <f t="shared" si="65"/>
        <v>0</v>
      </c>
      <c r="Y882" s="99">
        <f>COUNTIFS(通讯通路门店!$S:$S,$G882,通讯通路门店!$J:$J,"荣耀体验店")+COUNTIFS(通讯通路门店!$S:$S,$G882,通讯通路门店!$J:$J,"荣耀授权专卖店")</f>
        <v>0</v>
      </c>
      <c r="Z882" s="99">
        <f>COUNTIFS(通讯通路门店!$S:$S,$G882,通讯通路门店!$J:$J,"VIVO体验店")</f>
        <v>0</v>
      </c>
      <c r="AA882" s="99">
        <f>COUNTIFS(通讯通路门店!$S:$S,$G882,通讯通路门店!$J:$J,"OPPO体验店")</f>
        <v>0</v>
      </c>
      <c r="AB882" s="99">
        <f>COUNTIFS(通讯通路门店!$S:$S,$G882,通讯通路门店!$J:$J,"华为授权体验店")+COUNTIFS(通讯通路门店!$S:$S,$G882,通讯通路门店!$J:$J,"华为堡垒店")</f>
        <v>0</v>
      </c>
      <c r="AC882" s="99">
        <f>COUNTIFS(通讯通路门店!$S:$S,$G882,通讯通路门店!$J:$J,"小米体验店")</f>
        <v>0</v>
      </c>
      <c r="AD882" s="99">
        <f>COUNTIFS(通讯通路门店!$S:$S,$G882,通讯通路门店!$J:$J,"苹果体验店")</f>
        <v>0</v>
      </c>
      <c r="AE882" s="99">
        <f>COUNTIFS(通讯通路门店!$S:$S,$G882,通讯通路门店!$J:$J,"其他品牌专卖店")</f>
        <v>0</v>
      </c>
      <c r="AF882" s="99">
        <f>SUMIFS(通讯通路门店!$BI:$BI,通讯通路门店!$S:$S,$G882)</f>
        <v>0</v>
      </c>
      <c r="AG882" s="99">
        <f>SUMIFS(通讯通路门店!$BH:$BH,通讯通路门店!$S:$S,$G882)</f>
        <v>0</v>
      </c>
      <c r="AH882" s="99">
        <f t="shared" si="66"/>
        <v>0</v>
      </c>
      <c r="AI882" s="99">
        <f>SUMIFS(通讯通路门店!$BB:$BB,通讯通路门店!$S:$S,$G882)</f>
        <v>0</v>
      </c>
      <c r="AJ882" s="99">
        <f>SUMIFS(通讯通路门店!$BE:$BE,通讯通路门店!$S:$S,$G882)</f>
        <v>0</v>
      </c>
      <c r="AK882" s="99">
        <f>SUMIFS(通讯通路门店!$BG:$BG,通讯通路门店!$S:$S,$G882)</f>
        <v>0</v>
      </c>
      <c r="AL882" s="99">
        <f>SUMIFS(通讯通路门店!$BC:$BC,通讯通路门店!$S:$S,$G882)</f>
        <v>0</v>
      </c>
      <c r="AM882" s="99">
        <f>SUMIFS(通讯通路门店!$BD:$BD,通讯通路门店!$S:$S,$G882)</f>
        <v>0</v>
      </c>
      <c r="AN882" s="99">
        <f>SUMIFS(通讯通路门店!$BF:$BF,通讯通路门店!$S:$S,$G882)</f>
        <v>0</v>
      </c>
      <c r="AO882" s="99">
        <f t="shared" si="67"/>
        <v>0</v>
      </c>
      <c r="AP882" s="99">
        <f>SUMIFS(通讯通路门店!$K:$K,通讯通路门店!$S:$S,$G882)</f>
        <v>0</v>
      </c>
      <c r="AQ882" s="83"/>
      <c r="AR882" s="99">
        <f>SUMIFS(通讯通路门店!$T:$T,通讯通路门店!$S:$S,$G882)</f>
        <v>0</v>
      </c>
      <c r="AS882" s="99">
        <f>SUMIFS(通讯通路门店!$U:$U,通讯通路门店!$S:$S,$G882)</f>
        <v>0</v>
      </c>
      <c r="AT882" s="99">
        <f>SUMIFS(通讯通路门店!$V:$V,通讯通路门店!$S:$S,$G882)</f>
        <v>0</v>
      </c>
      <c r="AU882" s="99">
        <f>SUMIFS(通讯通路门店!$W:$W,通讯通路门店!$S:$S,$G882)</f>
        <v>0</v>
      </c>
      <c r="AV882" s="99">
        <f>SUMIFS(通讯通路门店!$Z:$Z,通讯通路门店!$S:$S,$G882)</f>
        <v>0</v>
      </c>
      <c r="AW882" s="99">
        <f>SUMIFS(通讯通路门店!$AB:$AB,通讯通路门店!$S:$S,$G882)</f>
        <v>0</v>
      </c>
      <c r="AX882" s="99">
        <f>SUMIFS(通讯通路门店!$X:$X,通讯通路门店!$S:$S,$G882)</f>
        <v>0</v>
      </c>
      <c r="AY882" s="99">
        <f>SUMIFS(通讯通路门店!$Y:$Y,通讯通路门店!$S:$S,$G882)</f>
        <v>0</v>
      </c>
      <c r="AZ882" s="99">
        <f>SUMIFS(通讯通路门店!$AA:$AA,通讯通路门店!$S:$S,$G882)</f>
        <v>0</v>
      </c>
      <c r="BA882" s="99">
        <f t="shared" si="68"/>
        <v>0</v>
      </c>
      <c r="BB882" s="99">
        <f t="shared" si="69"/>
        <v>0</v>
      </c>
      <c r="BC882" s="99">
        <f>SUMIFS(通讯通路门店!$W:$W,通讯通路门店!$S:$S,$G882,通讯通路门店!$J:$J,"荣耀体验店")+SUMIFS(通讯通路门店!$W:$W,通讯通路门店!$S:$S,$G882,通讯通路门店!$J:$J,"荣耀授权专卖店")</f>
        <v>0</v>
      </c>
      <c r="BD882" s="99">
        <f>SUMIFS(通讯通路门店!$Z:$Z,通讯通路门店!$S:$S,$G882,通讯通路门店!$J:$J,"VIVO体验店")</f>
        <v>0</v>
      </c>
      <c r="BE882" s="99">
        <f>SUMIFS(通讯通路门店!$AB:$AB,通讯通路门店!$S:$S,$G882,通讯通路门店!$J:$J,"OPPO体验店")</f>
        <v>0</v>
      </c>
      <c r="BF882" s="99">
        <f>SUMIFS(通讯通路门店!$X:$X,通讯通路门店!$S:$S,$G882,通讯通路门店!$J:$J,"华为授权体验店")+SUMIFS(通讯通路门店!$AA:$AA,通讯通路门店!$S:$S,$G882,通讯通路门店!$J:$J,"华为堡垒店")</f>
        <v>0</v>
      </c>
      <c r="BG882" s="99">
        <f>SUMIFS(通讯通路门店!$Y:$Y,通讯通路门店!$S:$S,$G882,通讯通路门店!$J:$J,"小米体验店")</f>
        <v>0</v>
      </c>
      <c r="BH882" s="99">
        <f>SUMIFS(通讯通路门店!$AA:$AA,通讯通路门店!$S:$S,$G882,通讯通路门店!$J:$J,"苹果体验店")</f>
        <v>0</v>
      </c>
      <c r="BI882" s="99">
        <f>SUMIFS(通讯通路门店!$K:$K,通讯通路门店!$S:$S,$G882,通讯通路门店!$J:$J,"其他品牌专卖店")</f>
        <v>0</v>
      </c>
      <c r="BJ882" s="99">
        <f>SUMIFS(通讯通路门店!$AC:$AC,通讯通路门店!$S:$S,$G882)</f>
        <v>0</v>
      </c>
      <c r="BK882" s="99">
        <f>SUMIFS(通讯通路门店!$AD:$AD,通讯通路门店!$S:$S,$G882)</f>
        <v>0</v>
      </c>
      <c r="BL882" s="99">
        <f>SUMIFS(通讯通路门店!$AE:$AE,通讯通路门店!$S:$S,$G882)</f>
        <v>0</v>
      </c>
      <c r="BM882" s="99">
        <f>SUMIFS(通讯通路门店!$AF:$AF,通讯通路门店!$S:$S,$G882)</f>
        <v>0</v>
      </c>
      <c r="BN882" s="99">
        <f>SUMIFS(通讯通路门店!$AG:$AG,通讯通路门店!$S:$S,$G882)</f>
        <v>0</v>
      </c>
      <c r="BO882" s="99">
        <f>SUMIFS(通讯通路门店!$AH:$AH,通讯通路门店!$S:$S,$G882)</f>
        <v>0</v>
      </c>
      <c r="BP882" s="99">
        <f>SUMIFS(通讯通路门店!$AI:$AI,通讯通路门店!$S:$S,$G882)</f>
        <v>0</v>
      </c>
      <c r="BQ882" s="83"/>
    </row>
    <row r="883" spans="1:69">
      <c r="A883" s="99" t="str">
        <f>IFERROR(_xlfn.XLOOKUP($G883,通讯通路门店!$S$4:$S$993933,通讯通路门店!$A$4:$A$993933,0,0),"")</f>
        <v/>
      </c>
      <c r="B883" s="99" t="str">
        <f>IFERROR(_xlfn.XLOOKUP($G883,通讯通路门店!$S$4:$S$993933,通讯通路门店!$B$4:$B$993933,0,0),"")</f>
        <v/>
      </c>
      <c r="C883" s="99" t="str">
        <f>IFERROR(_xlfn.XLOOKUP($G883,通讯通路门店!$S$4:$S$993933,通讯通路门店!$C$4:$C$993933,0,0),"")</f>
        <v/>
      </c>
      <c r="D883" s="99" t="str">
        <f>IFERROR(_xlfn.XLOOKUP($G883,通讯通路门店!$S$4:$S$993933,通讯通路门店!$D$4:$D$993933,0,0),"")</f>
        <v/>
      </c>
      <c r="E883" s="83"/>
      <c r="F883" s="83"/>
      <c r="G883" s="101" t="e">
        <v>#N/A</v>
      </c>
      <c r="H883" s="102" t="str">
        <f>IFERROR(_xlfn.XLOOKUP($G883,通讯通路门店!$S$4:$S$993933,通讯通路门店!$R$4:$R$993933,0,0),"")</f>
        <v/>
      </c>
      <c r="I883" s="83"/>
      <c r="J883" s="83"/>
      <c r="K883" s="83"/>
      <c r="L883" s="83"/>
      <c r="M883" s="83"/>
      <c r="N883" s="83"/>
      <c r="O883" s="83"/>
      <c r="P883" s="83"/>
      <c r="Q883" s="83"/>
      <c r="R883" s="83"/>
      <c r="S883" s="83"/>
      <c r="T883" s="83"/>
      <c r="U883" s="99">
        <f>COUNTIF(通讯通路门店!$S:$S,$G883)</f>
        <v>0</v>
      </c>
      <c r="V883" s="99">
        <f>COUNTIFS(通讯通路门店!$S:$S,$G883,通讯通路门店!$J:$J,"综合卖场")</f>
        <v>0</v>
      </c>
      <c r="W883" s="99">
        <f>SUMIFS(通讯通路门店!$AJ:$AJ,通讯通路门店!$S:$S,通讯客户沙盘!$G883)</f>
        <v>0</v>
      </c>
      <c r="X883" s="99">
        <f t="shared" si="65"/>
        <v>0</v>
      </c>
      <c r="Y883" s="99">
        <f>COUNTIFS(通讯通路门店!$S:$S,$G883,通讯通路门店!$J:$J,"荣耀体验店")+COUNTIFS(通讯通路门店!$S:$S,$G883,通讯通路门店!$J:$J,"荣耀授权专卖店")</f>
        <v>0</v>
      </c>
      <c r="Z883" s="99">
        <f>COUNTIFS(通讯通路门店!$S:$S,$G883,通讯通路门店!$J:$J,"VIVO体验店")</f>
        <v>0</v>
      </c>
      <c r="AA883" s="99">
        <f>COUNTIFS(通讯通路门店!$S:$S,$G883,通讯通路门店!$J:$J,"OPPO体验店")</f>
        <v>0</v>
      </c>
      <c r="AB883" s="99">
        <f>COUNTIFS(通讯通路门店!$S:$S,$G883,通讯通路门店!$J:$J,"华为授权体验店")+COUNTIFS(通讯通路门店!$S:$S,$G883,通讯通路门店!$J:$J,"华为堡垒店")</f>
        <v>0</v>
      </c>
      <c r="AC883" s="99">
        <f>COUNTIFS(通讯通路门店!$S:$S,$G883,通讯通路门店!$J:$J,"小米体验店")</f>
        <v>0</v>
      </c>
      <c r="AD883" s="99">
        <f>COUNTIFS(通讯通路门店!$S:$S,$G883,通讯通路门店!$J:$J,"苹果体验店")</f>
        <v>0</v>
      </c>
      <c r="AE883" s="99">
        <f>COUNTIFS(通讯通路门店!$S:$S,$G883,通讯通路门店!$J:$J,"其他品牌专卖店")</f>
        <v>0</v>
      </c>
      <c r="AF883" s="99">
        <f>SUMIFS(通讯通路门店!$BI:$BI,通讯通路门店!$S:$S,$G883)</f>
        <v>0</v>
      </c>
      <c r="AG883" s="99">
        <f>SUMIFS(通讯通路门店!$BH:$BH,通讯通路门店!$S:$S,$G883)</f>
        <v>0</v>
      </c>
      <c r="AH883" s="99">
        <f t="shared" si="66"/>
        <v>0</v>
      </c>
      <c r="AI883" s="99">
        <f>SUMIFS(通讯通路门店!$BB:$BB,通讯通路门店!$S:$S,$G883)</f>
        <v>0</v>
      </c>
      <c r="AJ883" s="99">
        <f>SUMIFS(通讯通路门店!$BE:$BE,通讯通路门店!$S:$S,$G883)</f>
        <v>0</v>
      </c>
      <c r="AK883" s="99">
        <f>SUMIFS(通讯通路门店!$BG:$BG,通讯通路门店!$S:$S,$G883)</f>
        <v>0</v>
      </c>
      <c r="AL883" s="99">
        <f>SUMIFS(通讯通路门店!$BC:$BC,通讯通路门店!$S:$S,$G883)</f>
        <v>0</v>
      </c>
      <c r="AM883" s="99">
        <f>SUMIFS(通讯通路门店!$BD:$BD,通讯通路门店!$S:$S,$G883)</f>
        <v>0</v>
      </c>
      <c r="AN883" s="99">
        <f>SUMIFS(通讯通路门店!$BF:$BF,通讯通路门店!$S:$S,$G883)</f>
        <v>0</v>
      </c>
      <c r="AO883" s="99">
        <f t="shared" si="67"/>
        <v>0</v>
      </c>
      <c r="AP883" s="99">
        <f>SUMIFS(通讯通路门店!$K:$K,通讯通路门店!$S:$S,$G883)</f>
        <v>0</v>
      </c>
      <c r="AQ883" s="83"/>
      <c r="AR883" s="99">
        <f>SUMIFS(通讯通路门店!$T:$T,通讯通路门店!$S:$S,$G883)</f>
        <v>0</v>
      </c>
      <c r="AS883" s="99">
        <f>SUMIFS(通讯通路门店!$U:$U,通讯通路门店!$S:$S,$G883)</f>
        <v>0</v>
      </c>
      <c r="AT883" s="99">
        <f>SUMIFS(通讯通路门店!$V:$V,通讯通路门店!$S:$S,$G883)</f>
        <v>0</v>
      </c>
      <c r="AU883" s="99">
        <f>SUMIFS(通讯通路门店!$W:$W,通讯通路门店!$S:$S,$G883)</f>
        <v>0</v>
      </c>
      <c r="AV883" s="99">
        <f>SUMIFS(通讯通路门店!$Z:$Z,通讯通路门店!$S:$S,$G883)</f>
        <v>0</v>
      </c>
      <c r="AW883" s="99">
        <f>SUMIFS(通讯通路门店!$AB:$AB,通讯通路门店!$S:$S,$G883)</f>
        <v>0</v>
      </c>
      <c r="AX883" s="99">
        <f>SUMIFS(通讯通路门店!$X:$X,通讯通路门店!$S:$S,$G883)</f>
        <v>0</v>
      </c>
      <c r="AY883" s="99">
        <f>SUMIFS(通讯通路门店!$Y:$Y,通讯通路门店!$S:$S,$G883)</f>
        <v>0</v>
      </c>
      <c r="AZ883" s="99">
        <f>SUMIFS(通讯通路门店!$AA:$AA,通讯通路门店!$S:$S,$G883)</f>
        <v>0</v>
      </c>
      <c r="BA883" s="99">
        <f t="shared" si="68"/>
        <v>0</v>
      </c>
      <c r="BB883" s="99">
        <f t="shared" si="69"/>
        <v>0</v>
      </c>
      <c r="BC883" s="99">
        <f>SUMIFS(通讯通路门店!$W:$W,通讯通路门店!$S:$S,$G883,通讯通路门店!$J:$J,"荣耀体验店")+SUMIFS(通讯通路门店!$W:$W,通讯通路门店!$S:$S,$G883,通讯通路门店!$J:$J,"荣耀授权专卖店")</f>
        <v>0</v>
      </c>
      <c r="BD883" s="99">
        <f>SUMIFS(通讯通路门店!$Z:$Z,通讯通路门店!$S:$S,$G883,通讯通路门店!$J:$J,"VIVO体验店")</f>
        <v>0</v>
      </c>
      <c r="BE883" s="99">
        <f>SUMIFS(通讯通路门店!$AB:$AB,通讯通路门店!$S:$S,$G883,通讯通路门店!$J:$J,"OPPO体验店")</f>
        <v>0</v>
      </c>
      <c r="BF883" s="99">
        <f>SUMIFS(通讯通路门店!$X:$X,通讯通路门店!$S:$S,$G883,通讯通路门店!$J:$J,"华为授权体验店")+SUMIFS(通讯通路门店!$AA:$AA,通讯通路门店!$S:$S,$G883,通讯通路门店!$J:$J,"华为堡垒店")</f>
        <v>0</v>
      </c>
      <c r="BG883" s="99">
        <f>SUMIFS(通讯通路门店!$Y:$Y,通讯通路门店!$S:$S,$G883,通讯通路门店!$J:$J,"小米体验店")</f>
        <v>0</v>
      </c>
      <c r="BH883" s="99">
        <f>SUMIFS(通讯通路门店!$AA:$AA,通讯通路门店!$S:$S,$G883,通讯通路门店!$J:$J,"苹果体验店")</f>
        <v>0</v>
      </c>
      <c r="BI883" s="99">
        <f>SUMIFS(通讯通路门店!$K:$K,通讯通路门店!$S:$S,$G883,通讯通路门店!$J:$J,"其他品牌专卖店")</f>
        <v>0</v>
      </c>
      <c r="BJ883" s="99">
        <f>SUMIFS(通讯通路门店!$AC:$AC,通讯通路门店!$S:$S,$G883)</f>
        <v>0</v>
      </c>
      <c r="BK883" s="99">
        <f>SUMIFS(通讯通路门店!$AD:$AD,通讯通路门店!$S:$S,$G883)</f>
        <v>0</v>
      </c>
      <c r="BL883" s="99">
        <f>SUMIFS(通讯通路门店!$AE:$AE,通讯通路门店!$S:$S,$G883)</f>
        <v>0</v>
      </c>
      <c r="BM883" s="99">
        <f>SUMIFS(通讯通路门店!$AF:$AF,通讯通路门店!$S:$S,$G883)</f>
        <v>0</v>
      </c>
      <c r="BN883" s="99">
        <f>SUMIFS(通讯通路门店!$AG:$AG,通讯通路门店!$S:$S,$G883)</f>
        <v>0</v>
      </c>
      <c r="BO883" s="99">
        <f>SUMIFS(通讯通路门店!$AH:$AH,通讯通路门店!$S:$S,$G883)</f>
        <v>0</v>
      </c>
      <c r="BP883" s="99">
        <f>SUMIFS(通讯通路门店!$AI:$AI,通讯通路门店!$S:$S,$G883)</f>
        <v>0</v>
      </c>
      <c r="BQ883" s="83"/>
    </row>
    <row r="884" spans="1:69">
      <c r="A884" s="99" t="str">
        <f>IFERROR(_xlfn.XLOOKUP($G884,通讯通路门店!$S$4:$S$993933,通讯通路门店!$A$4:$A$993933,0,0),"")</f>
        <v/>
      </c>
      <c r="B884" s="99" t="str">
        <f>IFERROR(_xlfn.XLOOKUP($G884,通讯通路门店!$S$4:$S$993933,通讯通路门店!$B$4:$B$993933,0,0),"")</f>
        <v/>
      </c>
      <c r="C884" s="99" t="str">
        <f>IFERROR(_xlfn.XLOOKUP($G884,通讯通路门店!$S$4:$S$993933,通讯通路门店!$C$4:$C$993933,0,0),"")</f>
        <v/>
      </c>
      <c r="D884" s="99" t="str">
        <f>IFERROR(_xlfn.XLOOKUP($G884,通讯通路门店!$S$4:$S$993933,通讯通路门店!$D$4:$D$993933,0,0),"")</f>
        <v/>
      </c>
      <c r="E884" s="83"/>
      <c r="F884" s="83"/>
      <c r="G884" s="101" t="e">
        <v>#N/A</v>
      </c>
      <c r="H884" s="102" t="str">
        <f>IFERROR(_xlfn.XLOOKUP($G884,通讯通路门店!$S$4:$S$993933,通讯通路门店!$R$4:$R$993933,0,0),"")</f>
        <v/>
      </c>
      <c r="I884" s="83"/>
      <c r="J884" s="83"/>
      <c r="K884" s="83"/>
      <c r="L884" s="83"/>
      <c r="M884" s="83"/>
      <c r="N884" s="83"/>
      <c r="O884" s="83"/>
      <c r="P884" s="83"/>
      <c r="Q884" s="83"/>
      <c r="R884" s="83"/>
      <c r="S884" s="83"/>
      <c r="T884" s="83"/>
      <c r="U884" s="99">
        <f>COUNTIF(通讯通路门店!$S:$S,$G884)</f>
        <v>0</v>
      </c>
      <c r="V884" s="99">
        <f>COUNTIFS(通讯通路门店!$S:$S,$G884,通讯通路门店!$J:$J,"综合卖场")</f>
        <v>0</v>
      </c>
      <c r="W884" s="99">
        <f>SUMIFS(通讯通路门店!$AJ:$AJ,通讯通路门店!$S:$S,通讯客户沙盘!$G884)</f>
        <v>0</v>
      </c>
      <c r="X884" s="99">
        <f t="shared" si="65"/>
        <v>0</v>
      </c>
      <c r="Y884" s="99">
        <f>COUNTIFS(通讯通路门店!$S:$S,$G884,通讯通路门店!$J:$J,"荣耀体验店")+COUNTIFS(通讯通路门店!$S:$S,$G884,通讯通路门店!$J:$J,"荣耀授权专卖店")</f>
        <v>0</v>
      </c>
      <c r="Z884" s="99">
        <f>COUNTIFS(通讯通路门店!$S:$S,$G884,通讯通路门店!$J:$J,"VIVO体验店")</f>
        <v>0</v>
      </c>
      <c r="AA884" s="99">
        <f>COUNTIFS(通讯通路门店!$S:$S,$G884,通讯通路门店!$J:$J,"OPPO体验店")</f>
        <v>0</v>
      </c>
      <c r="AB884" s="99">
        <f>COUNTIFS(通讯通路门店!$S:$S,$G884,通讯通路门店!$J:$J,"华为授权体验店")+COUNTIFS(通讯通路门店!$S:$S,$G884,通讯通路门店!$J:$J,"华为堡垒店")</f>
        <v>0</v>
      </c>
      <c r="AC884" s="99">
        <f>COUNTIFS(通讯通路门店!$S:$S,$G884,通讯通路门店!$J:$J,"小米体验店")</f>
        <v>0</v>
      </c>
      <c r="AD884" s="99">
        <f>COUNTIFS(通讯通路门店!$S:$S,$G884,通讯通路门店!$J:$J,"苹果体验店")</f>
        <v>0</v>
      </c>
      <c r="AE884" s="99">
        <f>COUNTIFS(通讯通路门店!$S:$S,$G884,通讯通路门店!$J:$J,"其他品牌专卖店")</f>
        <v>0</v>
      </c>
      <c r="AF884" s="99">
        <f>SUMIFS(通讯通路门店!$BI:$BI,通讯通路门店!$S:$S,$G884)</f>
        <v>0</v>
      </c>
      <c r="AG884" s="99">
        <f>SUMIFS(通讯通路门店!$BH:$BH,通讯通路门店!$S:$S,$G884)</f>
        <v>0</v>
      </c>
      <c r="AH884" s="99">
        <f t="shared" si="66"/>
        <v>0</v>
      </c>
      <c r="AI884" s="99">
        <f>SUMIFS(通讯通路门店!$BB:$BB,通讯通路门店!$S:$S,$G884)</f>
        <v>0</v>
      </c>
      <c r="AJ884" s="99">
        <f>SUMIFS(通讯通路门店!$BE:$BE,通讯通路门店!$S:$S,$G884)</f>
        <v>0</v>
      </c>
      <c r="AK884" s="99">
        <f>SUMIFS(通讯通路门店!$BG:$BG,通讯通路门店!$S:$S,$G884)</f>
        <v>0</v>
      </c>
      <c r="AL884" s="99">
        <f>SUMIFS(通讯通路门店!$BC:$BC,通讯通路门店!$S:$S,$G884)</f>
        <v>0</v>
      </c>
      <c r="AM884" s="99">
        <f>SUMIFS(通讯通路门店!$BD:$BD,通讯通路门店!$S:$S,$G884)</f>
        <v>0</v>
      </c>
      <c r="AN884" s="99">
        <f>SUMIFS(通讯通路门店!$BF:$BF,通讯通路门店!$S:$S,$G884)</f>
        <v>0</v>
      </c>
      <c r="AO884" s="99">
        <f t="shared" si="67"/>
        <v>0</v>
      </c>
      <c r="AP884" s="99">
        <f>SUMIFS(通讯通路门店!$K:$K,通讯通路门店!$S:$S,$G884)</f>
        <v>0</v>
      </c>
      <c r="AQ884" s="83"/>
      <c r="AR884" s="99">
        <f>SUMIFS(通讯通路门店!$T:$T,通讯通路门店!$S:$S,$G884)</f>
        <v>0</v>
      </c>
      <c r="AS884" s="99">
        <f>SUMIFS(通讯通路门店!$U:$U,通讯通路门店!$S:$S,$G884)</f>
        <v>0</v>
      </c>
      <c r="AT884" s="99">
        <f>SUMIFS(通讯通路门店!$V:$V,通讯通路门店!$S:$S,$G884)</f>
        <v>0</v>
      </c>
      <c r="AU884" s="99">
        <f>SUMIFS(通讯通路门店!$W:$W,通讯通路门店!$S:$S,$G884)</f>
        <v>0</v>
      </c>
      <c r="AV884" s="99">
        <f>SUMIFS(通讯通路门店!$Z:$Z,通讯通路门店!$S:$S,$G884)</f>
        <v>0</v>
      </c>
      <c r="AW884" s="99">
        <f>SUMIFS(通讯通路门店!$AB:$AB,通讯通路门店!$S:$S,$G884)</f>
        <v>0</v>
      </c>
      <c r="AX884" s="99">
        <f>SUMIFS(通讯通路门店!$X:$X,通讯通路门店!$S:$S,$G884)</f>
        <v>0</v>
      </c>
      <c r="AY884" s="99">
        <f>SUMIFS(通讯通路门店!$Y:$Y,通讯通路门店!$S:$S,$G884)</f>
        <v>0</v>
      </c>
      <c r="AZ884" s="99">
        <f>SUMIFS(通讯通路门店!$AA:$AA,通讯通路门店!$S:$S,$G884)</f>
        <v>0</v>
      </c>
      <c r="BA884" s="99">
        <f t="shared" si="68"/>
        <v>0</v>
      </c>
      <c r="BB884" s="99">
        <f t="shared" si="69"/>
        <v>0</v>
      </c>
      <c r="BC884" s="99">
        <f>SUMIFS(通讯通路门店!$W:$W,通讯通路门店!$S:$S,$G884,通讯通路门店!$J:$J,"荣耀体验店")+SUMIFS(通讯通路门店!$W:$W,通讯通路门店!$S:$S,$G884,通讯通路门店!$J:$J,"荣耀授权专卖店")</f>
        <v>0</v>
      </c>
      <c r="BD884" s="99">
        <f>SUMIFS(通讯通路门店!$Z:$Z,通讯通路门店!$S:$S,$G884,通讯通路门店!$J:$J,"VIVO体验店")</f>
        <v>0</v>
      </c>
      <c r="BE884" s="99">
        <f>SUMIFS(通讯通路门店!$AB:$AB,通讯通路门店!$S:$S,$G884,通讯通路门店!$J:$J,"OPPO体验店")</f>
        <v>0</v>
      </c>
      <c r="BF884" s="99">
        <f>SUMIFS(通讯通路门店!$X:$X,通讯通路门店!$S:$S,$G884,通讯通路门店!$J:$J,"华为授权体验店")+SUMIFS(通讯通路门店!$AA:$AA,通讯通路门店!$S:$S,$G884,通讯通路门店!$J:$J,"华为堡垒店")</f>
        <v>0</v>
      </c>
      <c r="BG884" s="99">
        <f>SUMIFS(通讯通路门店!$Y:$Y,通讯通路门店!$S:$S,$G884,通讯通路门店!$J:$J,"小米体验店")</f>
        <v>0</v>
      </c>
      <c r="BH884" s="99">
        <f>SUMIFS(通讯通路门店!$AA:$AA,通讯通路门店!$S:$S,$G884,通讯通路门店!$J:$J,"苹果体验店")</f>
        <v>0</v>
      </c>
      <c r="BI884" s="99">
        <f>SUMIFS(通讯通路门店!$K:$K,通讯通路门店!$S:$S,$G884,通讯通路门店!$J:$J,"其他品牌专卖店")</f>
        <v>0</v>
      </c>
      <c r="BJ884" s="99">
        <f>SUMIFS(通讯通路门店!$AC:$AC,通讯通路门店!$S:$S,$G884)</f>
        <v>0</v>
      </c>
      <c r="BK884" s="99">
        <f>SUMIFS(通讯通路门店!$AD:$AD,通讯通路门店!$S:$S,$G884)</f>
        <v>0</v>
      </c>
      <c r="BL884" s="99">
        <f>SUMIFS(通讯通路门店!$AE:$AE,通讯通路门店!$S:$S,$G884)</f>
        <v>0</v>
      </c>
      <c r="BM884" s="99">
        <f>SUMIFS(通讯通路门店!$AF:$AF,通讯通路门店!$S:$S,$G884)</f>
        <v>0</v>
      </c>
      <c r="BN884" s="99">
        <f>SUMIFS(通讯通路门店!$AG:$AG,通讯通路门店!$S:$S,$G884)</f>
        <v>0</v>
      </c>
      <c r="BO884" s="99">
        <f>SUMIFS(通讯通路门店!$AH:$AH,通讯通路门店!$S:$S,$G884)</f>
        <v>0</v>
      </c>
      <c r="BP884" s="99">
        <f>SUMIFS(通讯通路门店!$AI:$AI,通讯通路门店!$S:$S,$G884)</f>
        <v>0</v>
      </c>
      <c r="BQ884" s="83"/>
    </row>
    <row r="885" spans="1:69">
      <c r="A885" s="99" t="str">
        <f>IFERROR(_xlfn.XLOOKUP($G885,通讯通路门店!$S$4:$S$993933,通讯通路门店!$A$4:$A$993933,0,0),"")</f>
        <v/>
      </c>
      <c r="B885" s="99" t="str">
        <f>IFERROR(_xlfn.XLOOKUP($G885,通讯通路门店!$S$4:$S$993933,通讯通路门店!$B$4:$B$993933,0,0),"")</f>
        <v/>
      </c>
      <c r="C885" s="99" t="str">
        <f>IFERROR(_xlfn.XLOOKUP($G885,通讯通路门店!$S$4:$S$993933,通讯通路门店!$C$4:$C$993933,0,0),"")</f>
        <v/>
      </c>
      <c r="D885" s="99" t="str">
        <f>IFERROR(_xlfn.XLOOKUP($G885,通讯通路门店!$S$4:$S$993933,通讯通路门店!$D$4:$D$993933,0,0),"")</f>
        <v/>
      </c>
      <c r="E885" s="83"/>
      <c r="F885" s="83"/>
      <c r="G885" s="101" t="e">
        <v>#N/A</v>
      </c>
      <c r="H885" s="102" t="str">
        <f>IFERROR(_xlfn.XLOOKUP($G885,通讯通路门店!$S$4:$S$993933,通讯通路门店!$R$4:$R$993933,0,0),"")</f>
        <v/>
      </c>
      <c r="I885" s="83"/>
      <c r="J885" s="83"/>
      <c r="K885" s="83"/>
      <c r="L885" s="83"/>
      <c r="M885" s="83"/>
      <c r="N885" s="83"/>
      <c r="O885" s="83"/>
      <c r="P885" s="83"/>
      <c r="Q885" s="83"/>
      <c r="R885" s="83"/>
      <c r="S885" s="83"/>
      <c r="T885" s="83"/>
      <c r="U885" s="99">
        <f>COUNTIF(通讯通路门店!$S:$S,$G885)</f>
        <v>0</v>
      </c>
      <c r="V885" s="99">
        <f>COUNTIFS(通讯通路门店!$S:$S,$G885,通讯通路门店!$J:$J,"综合卖场")</f>
        <v>0</v>
      </c>
      <c r="W885" s="99">
        <f>SUMIFS(通讯通路门店!$AJ:$AJ,通讯通路门店!$S:$S,通讯客户沙盘!$G885)</f>
        <v>0</v>
      </c>
      <c r="X885" s="99">
        <f t="shared" si="65"/>
        <v>0</v>
      </c>
      <c r="Y885" s="99">
        <f>COUNTIFS(通讯通路门店!$S:$S,$G885,通讯通路门店!$J:$J,"荣耀体验店")+COUNTIFS(通讯通路门店!$S:$S,$G885,通讯通路门店!$J:$J,"荣耀授权专卖店")</f>
        <v>0</v>
      </c>
      <c r="Z885" s="99">
        <f>COUNTIFS(通讯通路门店!$S:$S,$G885,通讯通路门店!$J:$J,"VIVO体验店")</f>
        <v>0</v>
      </c>
      <c r="AA885" s="99">
        <f>COUNTIFS(通讯通路门店!$S:$S,$G885,通讯通路门店!$J:$J,"OPPO体验店")</f>
        <v>0</v>
      </c>
      <c r="AB885" s="99">
        <f>COUNTIFS(通讯通路门店!$S:$S,$G885,通讯通路门店!$J:$J,"华为授权体验店")+COUNTIFS(通讯通路门店!$S:$S,$G885,通讯通路门店!$J:$J,"华为堡垒店")</f>
        <v>0</v>
      </c>
      <c r="AC885" s="99">
        <f>COUNTIFS(通讯通路门店!$S:$S,$G885,通讯通路门店!$J:$J,"小米体验店")</f>
        <v>0</v>
      </c>
      <c r="AD885" s="99">
        <f>COUNTIFS(通讯通路门店!$S:$S,$G885,通讯通路门店!$J:$J,"苹果体验店")</f>
        <v>0</v>
      </c>
      <c r="AE885" s="99">
        <f>COUNTIFS(通讯通路门店!$S:$S,$G885,通讯通路门店!$J:$J,"其他品牌专卖店")</f>
        <v>0</v>
      </c>
      <c r="AF885" s="99">
        <f>SUMIFS(通讯通路门店!$BI:$BI,通讯通路门店!$S:$S,$G885)</f>
        <v>0</v>
      </c>
      <c r="AG885" s="99">
        <f>SUMIFS(通讯通路门店!$BH:$BH,通讯通路门店!$S:$S,$G885)</f>
        <v>0</v>
      </c>
      <c r="AH885" s="99">
        <f t="shared" si="66"/>
        <v>0</v>
      </c>
      <c r="AI885" s="99">
        <f>SUMIFS(通讯通路门店!$BB:$BB,通讯通路门店!$S:$S,$G885)</f>
        <v>0</v>
      </c>
      <c r="AJ885" s="99">
        <f>SUMIFS(通讯通路门店!$BE:$BE,通讯通路门店!$S:$S,$G885)</f>
        <v>0</v>
      </c>
      <c r="AK885" s="99">
        <f>SUMIFS(通讯通路门店!$BG:$BG,通讯通路门店!$S:$S,$G885)</f>
        <v>0</v>
      </c>
      <c r="AL885" s="99">
        <f>SUMIFS(通讯通路门店!$BC:$BC,通讯通路门店!$S:$S,$G885)</f>
        <v>0</v>
      </c>
      <c r="AM885" s="99">
        <f>SUMIFS(通讯通路门店!$BD:$BD,通讯通路门店!$S:$S,$G885)</f>
        <v>0</v>
      </c>
      <c r="AN885" s="99">
        <f>SUMIFS(通讯通路门店!$BF:$BF,通讯通路门店!$S:$S,$G885)</f>
        <v>0</v>
      </c>
      <c r="AO885" s="99">
        <f t="shared" si="67"/>
        <v>0</v>
      </c>
      <c r="AP885" s="99">
        <f>SUMIFS(通讯通路门店!$K:$K,通讯通路门店!$S:$S,$G885)</f>
        <v>0</v>
      </c>
      <c r="AQ885" s="83"/>
      <c r="AR885" s="99">
        <f>SUMIFS(通讯通路门店!$T:$T,通讯通路门店!$S:$S,$G885)</f>
        <v>0</v>
      </c>
      <c r="AS885" s="99">
        <f>SUMIFS(通讯通路门店!$U:$U,通讯通路门店!$S:$S,$G885)</f>
        <v>0</v>
      </c>
      <c r="AT885" s="99">
        <f>SUMIFS(通讯通路门店!$V:$V,通讯通路门店!$S:$S,$G885)</f>
        <v>0</v>
      </c>
      <c r="AU885" s="99">
        <f>SUMIFS(通讯通路门店!$W:$W,通讯通路门店!$S:$S,$G885)</f>
        <v>0</v>
      </c>
      <c r="AV885" s="99">
        <f>SUMIFS(通讯通路门店!$Z:$Z,通讯通路门店!$S:$S,$G885)</f>
        <v>0</v>
      </c>
      <c r="AW885" s="99">
        <f>SUMIFS(通讯通路门店!$AB:$AB,通讯通路门店!$S:$S,$G885)</f>
        <v>0</v>
      </c>
      <c r="AX885" s="99">
        <f>SUMIFS(通讯通路门店!$X:$X,通讯通路门店!$S:$S,$G885)</f>
        <v>0</v>
      </c>
      <c r="AY885" s="99">
        <f>SUMIFS(通讯通路门店!$Y:$Y,通讯通路门店!$S:$S,$G885)</f>
        <v>0</v>
      </c>
      <c r="AZ885" s="99">
        <f>SUMIFS(通讯通路门店!$AA:$AA,通讯通路门店!$S:$S,$G885)</f>
        <v>0</v>
      </c>
      <c r="BA885" s="99">
        <f t="shared" si="68"/>
        <v>0</v>
      </c>
      <c r="BB885" s="99">
        <f t="shared" si="69"/>
        <v>0</v>
      </c>
      <c r="BC885" s="99">
        <f>SUMIFS(通讯通路门店!$W:$W,通讯通路门店!$S:$S,$G885,通讯通路门店!$J:$J,"荣耀体验店")+SUMIFS(通讯通路门店!$W:$W,通讯通路门店!$S:$S,$G885,通讯通路门店!$J:$J,"荣耀授权专卖店")</f>
        <v>0</v>
      </c>
      <c r="BD885" s="99">
        <f>SUMIFS(通讯通路门店!$Z:$Z,通讯通路门店!$S:$S,$G885,通讯通路门店!$J:$J,"VIVO体验店")</f>
        <v>0</v>
      </c>
      <c r="BE885" s="99">
        <f>SUMIFS(通讯通路门店!$AB:$AB,通讯通路门店!$S:$S,$G885,通讯通路门店!$J:$J,"OPPO体验店")</f>
        <v>0</v>
      </c>
      <c r="BF885" s="99">
        <f>SUMIFS(通讯通路门店!$X:$X,通讯通路门店!$S:$S,$G885,通讯通路门店!$J:$J,"华为授权体验店")+SUMIFS(通讯通路门店!$AA:$AA,通讯通路门店!$S:$S,$G885,通讯通路门店!$J:$J,"华为堡垒店")</f>
        <v>0</v>
      </c>
      <c r="BG885" s="99">
        <f>SUMIFS(通讯通路门店!$Y:$Y,通讯通路门店!$S:$S,$G885,通讯通路门店!$J:$J,"小米体验店")</f>
        <v>0</v>
      </c>
      <c r="BH885" s="99">
        <f>SUMIFS(通讯通路门店!$AA:$AA,通讯通路门店!$S:$S,$G885,通讯通路门店!$J:$J,"苹果体验店")</f>
        <v>0</v>
      </c>
      <c r="BI885" s="99">
        <f>SUMIFS(通讯通路门店!$K:$K,通讯通路门店!$S:$S,$G885,通讯通路门店!$J:$J,"其他品牌专卖店")</f>
        <v>0</v>
      </c>
      <c r="BJ885" s="99">
        <f>SUMIFS(通讯通路门店!$AC:$AC,通讯通路门店!$S:$S,$G885)</f>
        <v>0</v>
      </c>
      <c r="BK885" s="99">
        <f>SUMIFS(通讯通路门店!$AD:$AD,通讯通路门店!$S:$S,$G885)</f>
        <v>0</v>
      </c>
      <c r="BL885" s="99">
        <f>SUMIFS(通讯通路门店!$AE:$AE,通讯通路门店!$S:$S,$G885)</f>
        <v>0</v>
      </c>
      <c r="BM885" s="99">
        <f>SUMIFS(通讯通路门店!$AF:$AF,通讯通路门店!$S:$S,$G885)</f>
        <v>0</v>
      </c>
      <c r="BN885" s="99">
        <f>SUMIFS(通讯通路门店!$AG:$AG,通讯通路门店!$S:$S,$G885)</f>
        <v>0</v>
      </c>
      <c r="BO885" s="99">
        <f>SUMIFS(通讯通路门店!$AH:$AH,通讯通路门店!$S:$S,$G885)</f>
        <v>0</v>
      </c>
      <c r="BP885" s="99">
        <f>SUMIFS(通讯通路门店!$AI:$AI,通讯通路门店!$S:$S,$G885)</f>
        <v>0</v>
      </c>
      <c r="BQ885" s="83"/>
    </row>
    <row r="886" spans="1:69">
      <c r="A886" s="99" t="str">
        <f>IFERROR(_xlfn.XLOOKUP($G886,通讯通路门店!$S$4:$S$993933,通讯通路门店!$A$4:$A$993933,0,0),"")</f>
        <v/>
      </c>
      <c r="B886" s="99" t="str">
        <f>IFERROR(_xlfn.XLOOKUP($G886,通讯通路门店!$S$4:$S$993933,通讯通路门店!$B$4:$B$993933,0,0),"")</f>
        <v/>
      </c>
      <c r="C886" s="99" t="str">
        <f>IFERROR(_xlfn.XLOOKUP($G886,通讯通路门店!$S$4:$S$993933,通讯通路门店!$C$4:$C$993933,0,0),"")</f>
        <v/>
      </c>
      <c r="D886" s="99" t="str">
        <f>IFERROR(_xlfn.XLOOKUP($G886,通讯通路门店!$S$4:$S$993933,通讯通路门店!$D$4:$D$993933,0,0),"")</f>
        <v/>
      </c>
      <c r="E886" s="83"/>
      <c r="F886" s="83"/>
      <c r="G886" s="101" t="e">
        <v>#N/A</v>
      </c>
      <c r="H886" s="102" t="str">
        <f>IFERROR(_xlfn.XLOOKUP($G886,通讯通路门店!$S$4:$S$993933,通讯通路门店!$R$4:$R$993933,0,0),"")</f>
        <v/>
      </c>
      <c r="I886" s="83"/>
      <c r="J886" s="83"/>
      <c r="K886" s="83"/>
      <c r="L886" s="83"/>
      <c r="M886" s="83"/>
      <c r="N886" s="83"/>
      <c r="O886" s="83"/>
      <c r="P886" s="83"/>
      <c r="Q886" s="83"/>
      <c r="R886" s="83"/>
      <c r="S886" s="83"/>
      <c r="T886" s="83"/>
      <c r="U886" s="99">
        <f>COUNTIF(通讯通路门店!$S:$S,$G886)</f>
        <v>0</v>
      </c>
      <c r="V886" s="99">
        <f>COUNTIFS(通讯通路门店!$S:$S,$G886,通讯通路门店!$J:$J,"综合卖场")</f>
        <v>0</v>
      </c>
      <c r="W886" s="99">
        <f>SUMIFS(通讯通路门店!$AJ:$AJ,通讯通路门店!$S:$S,通讯客户沙盘!$G886)</f>
        <v>0</v>
      </c>
      <c r="X886" s="99">
        <f t="shared" si="65"/>
        <v>0</v>
      </c>
      <c r="Y886" s="99">
        <f>COUNTIFS(通讯通路门店!$S:$S,$G886,通讯通路门店!$J:$J,"荣耀体验店")+COUNTIFS(通讯通路门店!$S:$S,$G886,通讯通路门店!$J:$J,"荣耀授权专卖店")</f>
        <v>0</v>
      </c>
      <c r="Z886" s="99">
        <f>COUNTIFS(通讯通路门店!$S:$S,$G886,通讯通路门店!$J:$J,"VIVO体验店")</f>
        <v>0</v>
      </c>
      <c r="AA886" s="99">
        <f>COUNTIFS(通讯通路门店!$S:$S,$G886,通讯通路门店!$J:$J,"OPPO体验店")</f>
        <v>0</v>
      </c>
      <c r="AB886" s="99">
        <f>COUNTIFS(通讯通路门店!$S:$S,$G886,通讯通路门店!$J:$J,"华为授权体验店")+COUNTIFS(通讯通路门店!$S:$S,$G886,通讯通路门店!$J:$J,"华为堡垒店")</f>
        <v>0</v>
      </c>
      <c r="AC886" s="99">
        <f>COUNTIFS(通讯通路门店!$S:$S,$G886,通讯通路门店!$J:$J,"小米体验店")</f>
        <v>0</v>
      </c>
      <c r="AD886" s="99">
        <f>COUNTIFS(通讯通路门店!$S:$S,$G886,通讯通路门店!$J:$J,"苹果体验店")</f>
        <v>0</v>
      </c>
      <c r="AE886" s="99">
        <f>COUNTIFS(通讯通路门店!$S:$S,$G886,通讯通路门店!$J:$J,"其他品牌专卖店")</f>
        <v>0</v>
      </c>
      <c r="AF886" s="99">
        <f>SUMIFS(通讯通路门店!$BI:$BI,通讯通路门店!$S:$S,$G886)</f>
        <v>0</v>
      </c>
      <c r="AG886" s="99">
        <f>SUMIFS(通讯通路门店!$BH:$BH,通讯通路门店!$S:$S,$G886)</f>
        <v>0</v>
      </c>
      <c r="AH886" s="99">
        <f t="shared" si="66"/>
        <v>0</v>
      </c>
      <c r="AI886" s="99">
        <f>SUMIFS(通讯通路门店!$BB:$BB,通讯通路门店!$S:$S,$G886)</f>
        <v>0</v>
      </c>
      <c r="AJ886" s="99">
        <f>SUMIFS(通讯通路门店!$BE:$BE,通讯通路门店!$S:$S,$G886)</f>
        <v>0</v>
      </c>
      <c r="AK886" s="99">
        <f>SUMIFS(通讯通路门店!$BG:$BG,通讯通路门店!$S:$S,$G886)</f>
        <v>0</v>
      </c>
      <c r="AL886" s="99">
        <f>SUMIFS(通讯通路门店!$BC:$BC,通讯通路门店!$S:$S,$G886)</f>
        <v>0</v>
      </c>
      <c r="AM886" s="99">
        <f>SUMIFS(通讯通路门店!$BD:$BD,通讯通路门店!$S:$S,$G886)</f>
        <v>0</v>
      </c>
      <c r="AN886" s="99">
        <f>SUMIFS(通讯通路门店!$BF:$BF,通讯通路门店!$S:$S,$G886)</f>
        <v>0</v>
      </c>
      <c r="AO886" s="99">
        <f t="shared" si="67"/>
        <v>0</v>
      </c>
      <c r="AP886" s="99">
        <f>SUMIFS(通讯通路门店!$K:$K,通讯通路门店!$S:$S,$G886)</f>
        <v>0</v>
      </c>
      <c r="AQ886" s="83"/>
      <c r="AR886" s="99">
        <f>SUMIFS(通讯通路门店!$T:$T,通讯通路门店!$S:$S,$G886)</f>
        <v>0</v>
      </c>
      <c r="AS886" s="99">
        <f>SUMIFS(通讯通路门店!$U:$U,通讯通路门店!$S:$S,$G886)</f>
        <v>0</v>
      </c>
      <c r="AT886" s="99">
        <f>SUMIFS(通讯通路门店!$V:$V,通讯通路门店!$S:$S,$G886)</f>
        <v>0</v>
      </c>
      <c r="AU886" s="99">
        <f>SUMIFS(通讯通路门店!$W:$W,通讯通路门店!$S:$S,$G886)</f>
        <v>0</v>
      </c>
      <c r="AV886" s="99">
        <f>SUMIFS(通讯通路门店!$Z:$Z,通讯通路门店!$S:$S,$G886)</f>
        <v>0</v>
      </c>
      <c r="AW886" s="99">
        <f>SUMIFS(通讯通路门店!$AB:$AB,通讯通路门店!$S:$S,$G886)</f>
        <v>0</v>
      </c>
      <c r="AX886" s="99">
        <f>SUMIFS(通讯通路门店!$X:$X,通讯通路门店!$S:$S,$G886)</f>
        <v>0</v>
      </c>
      <c r="AY886" s="99">
        <f>SUMIFS(通讯通路门店!$Y:$Y,通讯通路门店!$S:$S,$G886)</f>
        <v>0</v>
      </c>
      <c r="AZ886" s="99">
        <f>SUMIFS(通讯通路门店!$AA:$AA,通讯通路门店!$S:$S,$G886)</f>
        <v>0</v>
      </c>
      <c r="BA886" s="99">
        <f t="shared" si="68"/>
        <v>0</v>
      </c>
      <c r="BB886" s="99">
        <f t="shared" si="69"/>
        <v>0</v>
      </c>
      <c r="BC886" s="99">
        <f>SUMIFS(通讯通路门店!$W:$W,通讯通路门店!$S:$S,$G886,通讯通路门店!$J:$J,"荣耀体验店")+SUMIFS(通讯通路门店!$W:$W,通讯通路门店!$S:$S,$G886,通讯通路门店!$J:$J,"荣耀授权专卖店")</f>
        <v>0</v>
      </c>
      <c r="BD886" s="99">
        <f>SUMIFS(通讯通路门店!$Z:$Z,通讯通路门店!$S:$S,$G886,通讯通路门店!$J:$J,"VIVO体验店")</f>
        <v>0</v>
      </c>
      <c r="BE886" s="99">
        <f>SUMIFS(通讯通路门店!$AB:$AB,通讯通路门店!$S:$S,$G886,通讯通路门店!$J:$J,"OPPO体验店")</f>
        <v>0</v>
      </c>
      <c r="BF886" s="99">
        <f>SUMIFS(通讯通路门店!$X:$X,通讯通路门店!$S:$S,$G886,通讯通路门店!$J:$J,"华为授权体验店")+SUMIFS(通讯通路门店!$AA:$AA,通讯通路门店!$S:$S,$G886,通讯通路门店!$J:$J,"华为堡垒店")</f>
        <v>0</v>
      </c>
      <c r="BG886" s="99">
        <f>SUMIFS(通讯通路门店!$Y:$Y,通讯通路门店!$S:$S,$G886,通讯通路门店!$J:$J,"小米体验店")</f>
        <v>0</v>
      </c>
      <c r="BH886" s="99">
        <f>SUMIFS(通讯通路门店!$AA:$AA,通讯通路门店!$S:$S,$G886,通讯通路门店!$J:$J,"苹果体验店")</f>
        <v>0</v>
      </c>
      <c r="BI886" s="99">
        <f>SUMIFS(通讯通路门店!$K:$K,通讯通路门店!$S:$S,$G886,通讯通路门店!$J:$J,"其他品牌专卖店")</f>
        <v>0</v>
      </c>
      <c r="BJ886" s="99">
        <f>SUMIFS(通讯通路门店!$AC:$AC,通讯通路门店!$S:$S,$G886)</f>
        <v>0</v>
      </c>
      <c r="BK886" s="99">
        <f>SUMIFS(通讯通路门店!$AD:$AD,通讯通路门店!$S:$S,$G886)</f>
        <v>0</v>
      </c>
      <c r="BL886" s="99">
        <f>SUMIFS(通讯通路门店!$AE:$AE,通讯通路门店!$S:$S,$G886)</f>
        <v>0</v>
      </c>
      <c r="BM886" s="99">
        <f>SUMIFS(通讯通路门店!$AF:$AF,通讯通路门店!$S:$S,$G886)</f>
        <v>0</v>
      </c>
      <c r="BN886" s="99">
        <f>SUMIFS(通讯通路门店!$AG:$AG,通讯通路门店!$S:$S,$G886)</f>
        <v>0</v>
      </c>
      <c r="BO886" s="99">
        <f>SUMIFS(通讯通路门店!$AH:$AH,通讯通路门店!$S:$S,$G886)</f>
        <v>0</v>
      </c>
      <c r="BP886" s="99">
        <f>SUMIFS(通讯通路门店!$AI:$AI,通讯通路门店!$S:$S,$G886)</f>
        <v>0</v>
      </c>
      <c r="BQ886" s="83"/>
    </row>
    <row r="887" spans="1:69">
      <c r="A887" s="99" t="str">
        <f>IFERROR(_xlfn.XLOOKUP($G887,通讯通路门店!$S$4:$S$993933,通讯通路门店!$A$4:$A$993933,0,0),"")</f>
        <v/>
      </c>
      <c r="B887" s="99" t="str">
        <f>IFERROR(_xlfn.XLOOKUP($G887,通讯通路门店!$S$4:$S$993933,通讯通路门店!$B$4:$B$993933,0,0),"")</f>
        <v/>
      </c>
      <c r="C887" s="99" t="str">
        <f>IFERROR(_xlfn.XLOOKUP($G887,通讯通路门店!$S$4:$S$993933,通讯通路门店!$C$4:$C$993933,0,0),"")</f>
        <v/>
      </c>
      <c r="D887" s="99" t="str">
        <f>IFERROR(_xlfn.XLOOKUP($G887,通讯通路门店!$S$4:$S$993933,通讯通路门店!$D$4:$D$993933,0,0),"")</f>
        <v/>
      </c>
      <c r="E887" s="83"/>
      <c r="F887" s="83"/>
      <c r="G887" s="101" t="e">
        <v>#N/A</v>
      </c>
      <c r="H887" s="102" t="str">
        <f>IFERROR(_xlfn.XLOOKUP($G887,通讯通路门店!$S$4:$S$993933,通讯通路门店!$R$4:$R$993933,0,0),"")</f>
        <v/>
      </c>
      <c r="I887" s="83"/>
      <c r="J887" s="83"/>
      <c r="K887" s="83"/>
      <c r="L887" s="83"/>
      <c r="M887" s="83"/>
      <c r="N887" s="83"/>
      <c r="O887" s="83"/>
      <c r="P887" s="83"/>
      <c r="Q887" s="83"/>
      <c r="R887" s="83"/>
      <c r="S887" s="83"/>
      <c r="T887" s="83"/>
      <c r="U887" s="99">
        <f>COUNTIF(通讯通路门店!$S:$S,$G887)</f>
        <v>0</v>
      </c>
      <c r="V887" s="99">
        <f>COUNTIFS(通讯通路门店!$S:$S,$G887,通讯通路门店!$J:$J,"综合卖场")</f>
        <v>0</v>
      </c>
      <c r="W887" s="99">
        <f>SUMIFS(通讯通路门店!$AJ:$AJ,通讯通路门店!$S:$S,通讯客户沙盘!$G887)</f>
        <v>0</v>
      </c>
      <c r="X887" s="99">
        <f t="shared" si="65"/>
        <v>0</v>
      </c>
      <c r="Y887" s="99">
        <f>COUNTIFS(通讯通路门店!$S:$S,$G887,通讯通路门店!$J:$J,"荣耀体验店")+COUNTIFS(通讯通路门店!$S:$S,$G887,通讯通路门店!$J:$J,"荣耀授权专卖店")</f>
        <v>0</v>
      </c>
      <c r="Z887" s="99">
        <f>COUNTIFS(通讯通路门店!$S:$S,$G887,通讯通路门店!$J:$J,"VIVO体验店")</f>
        <v>0</v>
      </c>
      <c r="AA887" s="99">
        <f>COUNTIFS(通讯通路门店!$S:$S,$G887,通讯通路门店!$J:$J,"OPPO体验店")</f>
        <v>0</v>
      </c>
      <c r="AB887" s="99">
        <f>COUNTIFS(通讯通路门店!$S:$S,$G887,通讯通路门店!$J:$J,"华为授权体验店")+COUNTIFS(通讯通路门店!$S:$S,$G887,通讯通路门店!$J:$J,"华为堡垒店")</f>
        <v>0</v>
      </c>
      <c r="AC887" s="99">
        <f>COUNTIFS(通讯通路门店!$S:$S,$G887,通讯通路门店!$J:$J,"小米体验店")</f>
        <v>0</v>
      </c>
      <c r="AD887" s="99">
        <f>COUNTIFS(通讯通路门店!$S:$S,$G887,通讯通路门店!$J:$J,"苹果体验店")</f>
        <v>0</v>
      </c>
      <c r="AE887" s="99">
        <f>COUNTIFS(通讯通路门店!$S:$S,$G887,通讯通路门店!$J:$J,"其他品牌专卖店")</f>
        <v>0</v>
      </c>
      <c r="AF887" s="99">
        <f>SUMIFS(通讯通路门店!$BI:$BI,通讯通路门店!$S:$S,$G887)</f>
        <v>0</v>
      </c>
      <c r="AG887" s="99">
        <f>SUMIFS(通讯通路门店!$BH:$BH,通讯通路门店!$S:$S,$G887)</f>
        <v>0</v>
      </c>
      <c r="AH887" s="99">
        <f t="shared" si="66"/>
        <v>0</v>
      </c>
      <c r="AI887" s="99">
        <f>SUMIFS(通讯通路门店!$BB:$BB,通讯通路门店!$S:$S,$G887)</f>
        <v>0</v>
      </c>
      <c r="AJ887" s="99">
        <f>SUMIFS(通讯通路门店!$BE:$BE,通讯通路门店!$S:$S,$G887)</f>
        <v>0</v>
      </c>
      <c r="AK887" s="99">
        <f>SUMIFS(通讯通路门店!$BG:$BG,通讯通路门店!$S:$S,$G887)</f>
        <v>0</v>
      </c>
      <c r="AL887" s="99">
        <f>SUMIFS(通讯通路门店!$BC:$BC,通讯通路门店!$S:$S,$G887)</f>
        <v>0</v>
      </c>
      <c r="AM887" s="99">
        <f>SUMIFS(通讯通路门店!$BD:$BD,通讯通路门店!$S:$S,$G887)</f>
        <v>0</v>
      </c>
      <c r="AN887" s="99">
        <f>SUMIFS(通讯通路门店!$BF:$BF,通讯通路门店!$S:$S,$G887)</f>
        <v>0</v>
      </c>
      <c r="AO887" s="99">
        <f t="shared" si="67"/>
        <v>0</v>
      </c>
      <c r="AP887" s="99">
        <f>SUMIFS(通讯通路门店!$K:$K,通讯通路门店!$S:$S,$G887)</f>
        <v>0</v>
      </c>
      <c r="AQ887" s="83"/>
      <c r="AR887" s="99">
        <f>SUMIFS(通讯通路门店!$T:$T,通讯通路门店!$S:$S,$G887)</f>
        <v>0</v>
      </c>
      <c r="AS887" s="99">
        <f>SUMIFS(通讯通路门店!$U:$U,通讯通路门店!$S:$S,$G887)</f>
        <v>0</v>
      </c>
      <c r="AT887" s="99">
        <f>SUMIFS(通讯通路门店!$V:$V,通讯通路门店!$S:$S,$G887)</f>
        <v>0</v>
      </c>
      <c r="AU887" s="99">
        <f>SUMIFS(通讯通路门店!$W:$W,通讯通路门店!$S:$S,$G887)</f>
        <v>0</v>
      </c>
      <c r="AV887" s="99">
        <f>SUMIFS(通讯通路门店!$Z:$Z,通讯通路门店!$S:$S,$G887)</f>
        <v>0</v>
      </c>
      <c r="AW887" s="99">
        <f>SUMIFS(通讯通路门店!$AB:$AB,通讯通路门店!$S:$S,$G887)</f>
        <v>0</v>
      </c>
      <c r="AX887" s="99">
        <f>SUMIFS(通讯通路门店!$X:$X,通讯通路门店!$S:$S,$G887)</f>
        <v>0</v>
      </c>
      <c r="AY887" s="99">
        <f>SUMIFS(通讯通路门店!$Y:$Y,通讯通路门店!$S:$S,$G887)</f>
        <v>0</v>
      </c>
      <c r="AZ887" s="99">
        <f>SUMIFS(通讯通路门店!$AA:$AA,通讯通路门店!$S:$S,$G887)</f>
        <v>0</v>
      </c>
      <c r="BA887" s="99">
        <f t="shared" si="68"/>
        <v>0</v>
      </c>
      <c r="BB887" s="99">
        <f t="shared" si="69"/>
        <v>0</v>
      </c>
      <c r="BC887" s="99">
        <f>SUMIFS(通讯通路门店!$W:$W,通讯通路门店!$S:$S,$G887,通讯通路门店!$J:$J,"荣耀体验店")+SUMIFS(通讯通路门店!$W:$W,通讯通路门店!$S:$S,$G887,通讯通路门店!$J:$J,"荣耀授权专卖店")</f>
        <v>0</v>
      </c>
      <c r="BD887" s="99">
        <f>SUMIFS(通讯通路门店!$Z:$Z,通讯通路门店!$S:$S,$G887,通讯通路门店!$J:$J,"VIVO体验店")</f>
        <v>0</v>
      </c>
      <c r="BE887" s="99">
        <f>SUMIFS(通讯通路门店!$AB:$AB,通讯通路门店!$S:$S,$G887,通讯通路门店!$J:$J,"OPPO体验店")</f>
        <v>0</v>
      </c>
      <c r="BF887" s="99">
        <f>SUMIFS(通讯通路门店!$X:$X,通讯通路门店!$S:$S,$G887,通讯通路门店!$J:$J,"华为授权体验店")+SUMIFS(通讯通路门店!$AA:$AA,通讯通路门店!$S:$S,$G887,通讯通路门店!$J:$J,"华为堡垒店")</f>
        <v>0</v>
      </c>
      <c r="BG887" s="99">
        <f>SUMIFS(通讯通路门店!$Y:$Y,通讯通路门店!$S:$S,$G887,通讯通路门店!$J:$J,"小米体验店")</f>
        <v>0</v>
      </c>
      <c r="BH887" s="99">
        <f>SUMIFS(通讯通路门店!$AA:$AA,通讯通路门店!$S:$S,$G887,通讯通路门店!$J:$J,"苹果体验店")</f>
        <v>0</v>
      </c>
      <c r="BI887" s="99">
        <f>SUMIFS(通讯通路门店!$K:$K,通讯通路门店!$S:$S,$G887,通讯通路门店!$J:$J,"其他品牌专卖店")</f>
        <v>0</v>
      </c>
      <c r="BJ887" s="99">
        <f>SUMIFS(通讯通路门店!$AC:$AC,通讯通路门店!$S:$S,$G887)</f>
        <v>0</v>
      </c>
      <c r="BK887" s="99">
        <f>SUMIFS(通讯通路门店!$AD:$AD,通讯通路门店!$S:$S,$G887)</f>
        <v>0</v>
      </c>
      <c r="BL887" s="99">
        <f>SUMIFS(通讯通路门店!$AE:$AE,通讯通路门店!$S:$S,$G887)</f>
        <v>0</v>
      </c>
      <c r="BM887" s="99">
        <f>SUMIFS(通讯通路门店!$AF:$AF,通讯通路门店!$S:$S,$G887)</f>
        <v>0</v>
      </c>
      <c r="BN887" s="99">
        <f>SUMIFS(通讯通路门店!$AG:$AG,通讯通路门店!$S:$S,$G887)</f>
        <v>0</v>
      </c>
      <c r="BO887" s="99">
        <f>SUMIFS(通讯通路门店!$AH:$AH,通讯通路门店!$S:$S,$G887)</f>
        <v>0</v>
      </c>
      <c r="BP887" s="99">
        <f>SUMIFS(通讯通路门店!$AI:$AI,通讯通路门店!$S:$S,$G887)</f>
        <v>0</v>
      </c>
      <c r="BQ887" s="83"/>
    </row>
    <row r="888" spans="1:69">
      <c r="A888" s="99" t="str">
        <f>IFERROR(_xlfn.XLOOKUP($G888,通讯通路门店!$S$4:$S$993933,通讯通路门店!$A$4:$A$993933,0,0),"")</f>
        <v/>
      </c>
      <c r="B888" s="99" t="str">
        <f>IFERROR(_xlfn.XLOOKUP($G888,通讯通路门店!$S$4:$S$993933,通讯通路门店!$B$4:$B$993933,0,0),"")</f>
        <v/>
      </c>
      <c r="C888" s="99" t="str">
        <f>IFERROR(_xlfn.XLOOKUP($G888,通讯通路门店!$S$4:$S$993933,通讯通路门店!$C$4:$C$993933,0,0),"")</f>
        <v/>
      </c>
      <c r="D888" s="99" t="str">
        <f>IFERROR(_xlfn.XLOOKUP($G888,通讯通路门店!$S$4:$S$993933,通讯通路门店!$D$4:$D$993933,0,0),"")</f>
        <v/>
      </c>
      <c r="E888" s="83"/>
      <c r="F888" s="83"/>
      <c r="G888" s="101" t="e">
        <v>#N/A</v>
      </c>
      <c r="H888" s="102" t="str">
        <f>IFERROR(_xlfn.XLOOKUP($G888,通讯通路门店!$S$4:$S$993933,通讯通路门店!$R$4:$R$993933,0,0),"")</f>
        <v/>
      </c>
      <c r="I888" s="83"/>
      <c r="J888" s="83"/>
      <c r="K888" s="83"/>
      <c r="L888" s="83"/>
      <c r="M888" s="83"/>
      <c r="N888" s="83"/>
      <c r="O888" s="83"/>
      <c r="P888" s="83"/>
      <c r="Q888" s="83"/>
      <c r="R888" s="83"/>
      <c r="S888" s="83"/>
      <c r="T888" s="83"/>
      <c r="U888" s="99">
        <f>COUNTIF(通讯通路门店!$S:$S,$G888)</f>
        <v>0</v>
      </c>
      <c r="V888" s="99">
        <f>COUNTIFS(通讯通路门店!$S:$S,$G888,通讯通路门店!$J:$J,"综合卖场")</f>
        <v>0</v>
      </c>
      <c r="W888" s="99">
        <f>SUMIFS(通讯通路门店!$AJ:$AJ,通讯通路门店!$S:$S,通讯客户沙盘!$G888)</f>
        <v>0</v>
      </c>
      <c r="X888" s="99">
        <f t="shared" si="65"/>
        <v>0</v>
      </c>
      <c r="Y888" s="99">
        <f>COUNTIFS(通讯通路门店!$S:$S,$G888,通讯通路门店!$J:$J,"荣耀体验店")+COUNTIFS(通讯通路门店!$S:$S,$G888,通讯通路门店!$J:$J,"荣耀授权专卖店")</f>
        <v>0</v>
      </c>
      <c r="Z888" s="99">
        <f>COUNTIFS(通讯通路门店!$S:$S,$G888,通讯通路门店!$J:$J,"VIVO体验店")</f>
        <v>0</v>
      </c>
      <c r="AA888" s="99">
        <f>COUNTIFS(通讯通路门店!$S:$S,$G888,通讯通路门店!$J:$J,"OPPO体验店")</f>
        <v>0</v>
      </c>
      <c r="AB888" s="99">
        <f>COUNTIFS(通讯通路门店!$S:$S,$G888,通讯通路门店!$J:$J,"华为授权体验店")+COUNTIFS(通讯通路门店!$S:$S,$G888,通讯通路门店!$J:$J,"华为堡垒店")</f>
        <v>0</v>
      </c>
      <c r="AC888" s="99">
        <f>COUNTIFS(通讯通路门店!$S:$S,$G888,通讯通路门店!$J:$J,"小米体验店")</f>
        <v>0</v>
      </c>
      <c r="AD888" s="99">
        <f>COUNTIFS(通讯通路门店!$S:$S,$G888,通讯通路门店!$J:$J,"苹果体验店")</f>
        <v>0</v>
      </c>
      <c r="AE888" s="99">
        <f>COUNTIFS(通讯通路门店!$S:$S,$G888,通讯通路门店!$J:$J,"其他品牌专卖店")</f>
        <v>0</v>
      </c>
      <c r="AF888" s="99">
        <f>SUMIFS(通讯通路门店!$BI:$BI,通讯通路门店!$S:$S,$G888)</f>
        <v>0</v>
      </c>
      <c r="AG888" s="99">
        <f>SUMIFS(通讯通路门店!$BH:$BH,通讯通路门店!$S:$S,$G888)</f>
        <v>0</v>
      </c>
      <c r="AH888" s="99">
        <f t="shared" si="66"/>
        <v>0</v>
      </c>
      <c r="AI888" s="99">
        <f>SUMIFS(通讯通路门店!$BB:$BB,通讯通路门店!$S:$S,$G888)</f>
        <v>0</v>
      </c>
      <c r="AJ888" s="99">
        <f>SUMIFS(通讯通路门店!$BE:$BE,通讯通路门店!$S:$S,$G888)</f>
        <v>0</v>
      </c>
      <c r="AK888" s="99">
        <f>SUMIFS(通讯通路门店!$BG:$BG,通讯通路门店!$S:$S,$G888)</f>
        <v>0</v>
      </c>
      <c r="AL888" s="99">
        <f>SUMIFS(通讯通路门店!$BC:$BC,通讯通路门店!$S:$S,$G888)</f>
        <v>0</v>
      </c>
      <c r="AM888" s="99">
        <f>SUMIFS(通讯通路门店!$BD:$BD,通讯通路门店!$S:$S,$G888)</f>
        <v>0</v>
      </c>
      <c r="AN888" s="99">
        <f>SUMIFS(通讯通路门店!$BF:$BF,通讯通路门店!$S:$S,$G888)</f>
        <v>0</v>
      </c>
      <c r="AO888" s="99">
        <f t="shared" si="67"/>
        <v>0</v>
      </c>
      <c r="AP888" s="99">
        <f>SUMIFS(通讯通路门店!$K:$K,通讯通路门店!$S:$S,$G888)</f>
        <v>0</v>
      </c>
      <c r="AQ888" s="83"/>
      <c r="AR888" s="99">
        <f>SUMIFS(通讯通路门店!$T:$T,通讯通路门店!$S:$S,$G888)</f>
        <v>0</v>
      </c>
      <c r="AS888" s="99">
        <f>SUMIFS(通讯通路门店!$U:$U,通讯通路门店!$S:$S,$G888)</f>
        <v>0</v>
      </c>
      <c r="AT888" s="99">
        <f>SUMIFS(通讯通路门店!$V:$V,通讯通路门店!$S:$S,$G888)</f>
        <v>0</v>
      </c>
      <c r="AU888" s="99">
        <f>SUMIFS(通讯通路门店!$W:$W,通讯通路门店!$S:$S,$G888)</f>
        <v>0</v>
      </c>
      <c r="AV888" s="99">
        <f>SUMIFS(通讯通路门店!$Z:$Z,通讯通路门店!$S:$S,$G888)</f>
        <v>0</v>
      </c>
      <c r="AW888" s="99">
        <f>SUMIFS(通讯通路门店!$AB:$AB,通讯通路门店!$S:$S,$G888)</f>
        <v>0</v>
      </c>
      <c r="AX888" s="99">
        <f>SUMIFS(通讯通路门店!$X:$X,通讯通路门店!$S:$S,$G888)</f>
        <v>0</v>
      </c>
      <c r="AY888" s="99">
        <f>SUMIFS(通讯通路门店!$Y:$Y,通讯通路门店!$S:$S,$G888)</f>
        <v>0</v>
      </c>
      <c r="AZ888" s="99">
        <f>SUMIFS(通讯通路门店!$AA:$AA,通讯通路门店!$S:$S,$G888)</f>
        <v>0</v>
      </c>
      <c r="BA888" s="99">
        <f t="shared" si="68"/>
        <v>0</v>
      </c>
      <c r="BB888" s="99">
        <f t="shared" si="69"/>
        <v>0</v>
      </c>
      <c r="BC888" s="99">
        <f>SUMIFS(通讯通路门店!$W:$W,通讯通路门店!$S:$S,$G888,通讯通路门店!$J:$J,"荣耀体验店")+SUMIFS(通讯通路门店!$W:$W,通讯通路门店!$S:$S,$G888,通讯通路门店!$J:$J,"荣耀授权专卖店")</f>
        <v>0</v>
      </c>
      <c r="BD888" s="99">
        <f>SUMIFS(通讯通路门店!$Z:$Z,通讯通路门店!$S:$S,$G888,通讯通路门店!$J:$J,"VIVO体验店")</f>
        <v>0</v>
      </c>
      <c r="BE888" s="99">
        <f>SUMIFS(通讯通路门店!$AB:$AB,通讯通路门店!$S:$S,$G888,通讯通路门店!$J:$J,"OPPO体验店")</f>
        <v>0</v>
      </c>
      <c r="BF888" s="99">
        <f>SUMIFS(通讯通路门店!$X:$X,通讯通路门店!$S:$S,$G888,通讯通路门店!$J:$J,"华为授权体验店")+SUMIFS(通讯通路门店!$AA:$AA,通讯通路门店!$S:$S,$G888,通讯通路门店!$J:$J,"华为堡垒店")</f>
        <v>0</v>
      </c>
      <c r="BG888" s="99">
        <f>SUMIFS(通讯通路门店!$Y:$Y,通讯通路门店!$S:$S,$G888,通讯通路门店!$J:$J,"小米体验店")</f>
        <v>0</v>
      </c>
      <c r="BH888" s="99">
        <f>SUMIFS(通讯通路门店!$AA:$AA,通讯通路门店!$S:$S,$G888,通讯通路门店!$J:$J,"苹果体验店")</f>
        <v>0</v>
      </c>
      <c r="BI888" s="99">
        <f>SUMIFS(通讯通路门店!$K:$K,通讯通路门店!$S:$S,$G888,通讯通路门店!$J:$J,"其他品牌专卖店")</f>
        <v>0</v>
      </c>
      <c r="BJ888" s="99">
        <f>SUMIFS(通讯通路门店!$AC:$AC,通讯通路门店!$S:$S,$G888)</f>
        <v>0</v>
      </c>
      <c r="BK888" s="99">
        <f>SUMIFS(通讯通路门店!$AD:$AD,通讯通路门店!$S:$S,$G888)</f>
        <v>0</v>
      </c>
      <c r="BL888" s="99">
        <f>SUMIFS(通讯通路门店!$AE:$AE,通讯通路门店!$S:$S,$G888)</f>
        <v>0</v>
      </c>
      <c r="BM888" s="99">
        <f>SUMIFS(通讯通路门店!$AF:$AF,通讯通路门店!$S:$S,$G888)</f>
        <v>0</v>
      </c>
      <c r="BN888" s="99">
        <f>SUMIFS(通讯通路门店!$AG:$AG,通讯通路门店!$S:$S,$G888)</f>
        <v>0</v>
      </c>
      <c r="BO888" s="99">
        <f>SUMIFS(通讯通路门店!$AH:$AH,通讯通路门店!$S:$S,$G888)</f>
        <v>0</v>
      </c>
      <c r="BP888" s="99">
        <f>SUMIFS(通讯通路门店!$AI:$AI,通讯通路门店!$S:$S,$G888)</f>
        <v>0</v>
      </c>
      <c r="BQ888" s="83"/>
    </row>
    <row r="889" spans="1:69">
      <c r="A889" s="99" t="str">
        <f>IFERROR(_xlfn.XLOOKUP($G889,通讯通路门店!$S$4:$S$993933,通讯通路门店!$A$4:$A$993933,0,0),"")</f>
        <v/>
      </c>
      <c r="B889" s="99" t="str">
        <f>IFERROR(_xlfn.XLOOKUP($G889,通讯通路门店!$S$4:$S$993933,通讯通路门店!$B$4:$B$993933,0,0),"")</f>
        <v/>
      </c>
      <c r="C889" s="99" t="str">
        <f>IFERROR(_xlfn.XLOOKUP($G889,通讯通路门店!$S$4:$S$993933,通讯通路门店!$C$4:$C$993933,0,0),"")</f>
        <v/>
      </c>
      <c r="D889" s="99" t="str">
        <f>IFERROR(_xlfn.XLOOKUP($G889,通讯通路门店!$S$4:$S$993933,通讯通路门店!$D$4:$D$993933,0,0),"")</f>
        <v/>
      </c>
      <c r="E889" s="83"/>
      <c r="F889" s="83"/>
      <c r="G889" s="101" t="e">
        <v>#N/A</v>
      </c>
      <c r="H889" s="102" t="str">
        <f>IFERROR(_xlfn.XLOOKUP($G889,通讯通路门店!$S$4:$S$993933,通讯通路门店!$R$4:$R$993933,0,0),"")</f>
        <v/>
      </c>
      <c r="I889" s="83"/>
      <c r="J889" s="83"/>
      <c r="K889" s="83"/>
      <c r="L889" s="83"/>
      <c r="M889" s="83"/>
      <c r="N889" s="83"/>
      <c r="O889" s="83"/>
      <c r="P889" s="83"/>
      <c r="Q889" s="83"/>
      <c r="R889" s="83"/>
      <c r="S889" s="83"/>
      <c r="T889" s="83"/>
      <c r="U889" s="99">
        <f>COUNTIF(通讯通路门店!$S:$S,$G889)</f>
        <v>0</v>
      </c>
      <c r="V889" s="99">
        <f>COUNTIFS(通讯通路门店!$S:$S,$G889,通讯通路门店!$J:$J,"综合卖场")</f>
        <v>0</v>
      </c>
      <c r="W889" s="99">
        <f>SUMIFS(通讯通路门店!$AJ:$AJ,通讯通路门店!$S:$S,通讯客户沙盘!$G889)</f>
        <v>0</v>
      </c>
      <c r="X889" s="99">
        <f t="shared" si="65"/>
        <v>0</v>
      </c>
      <c r="Y889" s="99">
        <f>COUNTIFS(通讯通路门店!$S:$S,$G889,通讯通路门店!$J:$J,"荣耀体验店")+COUNTIFS(通讯通路门店!$S:$S,$G889,通讯通路门店!$J:$J,"荣耀授权专卖店")</f>
        <v>0</v>
      </c>
      <c r="Z889" s="99">
        <f>COUNTIFS(通讯通路门店!$S:$S,$G889,通讯通路门店!$J:$J,"VIVO体验店")</f>
        <v>0</v>
      </c>
      <c r="AA889" s="99">
        <f>COUNTIFS(通讯通路门店!$S:$S,$G889,通讯通路门店!$J:$J,"OPPO体验店")</f>
        <v>0</v>
      </c>
      <c r="AB889" s="99">
        <f>COUNTIFS(通讯通路门店!$S:$S,$G889,通讯通路门店!$J:$J,"华为授权体验店")+COUNTIFS(通讯通路门店!$S:$S,$G889,通讯通路门店!$J:$J,"华为堡垒店")</f>
        <v>0</v>
      </c>
      <c r="AC889" s="99">
        <f>COUNTIFS(通讯通路门店!$S:$S,$G889,通讯通路门店!$J:$J,"小米体验店")</f>
        <v>0</v>
      </c>
      <c r="AD889" s="99">
        <f>COUNTIFS(通讯通路门店!$S:$S,$G889,通讯通路门店!$J:$J,"苹果体验店")</f>
        <v>0</v>
      </c>
      <c r="AE889" s="99">
        <f>COUNTIFS(通讯通路门店!$S:$S,$G889,通讯通路门店!$J:$J,"其他品牌专卖店")</f>
        <v>0</v>
      </c>
      <c r="AF889" s="99">
        <f>SUMIFS(通讯通路门店!$BI:$BI,通讯通路门店!$S:$S,$G889)</f>
        <v>0</v>
      </c>
      <c r="AG889" s="99">
        <f>SUMIFS(通讯通路门店!$BH:$BH,通讯通路门店!$S:$S,$G889)</f>
        <v>0</v>
      </c>
      <c r="AH889" s="99">
        <f t="shared" si="66"/>
        <v>0</v>
      </c>
      <c r="AI889" s="99">
        <f>SUMIFS(通讯通路门店!$BB:$BB,通讯通路门店!$S:$S,$G889)</f>
        <v>0</v>
      </c>
      <c r="AJ889" s="99">
        <f>SUMIFS(通讯通路门店!$BE:$BE,通讯通路门店!$S:$S,$G889)</f>
        <v>0</v>
      </c>
      <c r="AK889" s="99">
        <f>SUMIFS(通讯通路门店!$BG:$BG,通讯通路门店!$S:$S,$G889)</f>
        <v>0</v>
      </c>
      <c r="AL889" s="99">
        <f>SUMIFS(通讯通路门店!$BC:$BC,通讯通路门店!$S:$S,$G889)</f>
        <v>0</v>
      </c>
      <c r="AM889" s="99">
        <f>SUMIFS(通讯通路门店!$BD:$BD,通讯通路门店!$S:$S,$G889)</f>
        <v>0</v>
      </c>
      <c r="AN889" s="99">
        <f>SUMIFS(通讯通路门店!$BF:$BF,通讯通路门店!$S:$S,$G889)</f>
        <v>0</v>
      </c>
      <c r="AO889" s="99">
        <f t="shared" si="67"/>
        <v>0</v>
      </c>
      <c r="AP889" s="99">
        <f>SUMIFS(通讯通路门店!$K:$K,通讯通路门店!$S:$S,$G889)</f>
        <v>0</v>
      </c>
      <c r="AQ889" s="83"/>
      <c r="AR889" s="99">
        <f>SUMIFS(通讯通路门店!$T:$T,通讯通路门店!$S:$S,$G889)</f>
        <v>0</v>
      </c>
      <c r="AS889" s="99">
        <f>SUMIFS(通讯通路门店!$U:$U,通讯通路门店!$S:$S,$G889)</f>
        <v>0</v>
      </c>
      <c r="AT889" s="99">
        <f>SUMIFS(通讯通路门店!$V:$V,通讯通路门店!$S:$S,$G889)</f>
        <v>0</v>
      </c>
      <c r="AU889" s="99">
        <f>SUMIFS(通讯通路门店!$W:$W,通讯通路门店!$S:$S,$G889)</f>
        <v>0</v>
      </c>
      <c r="AV889" s="99">
        <f>SUMIFS(通讯通路门店!$Z:$Z,通讯通路门店!$S:$S,$G889)</f>
        <v>0</v>
      </c>
      <c r="AW889" s="99">
        <f>SUMIFS(通讯通路门店!$AB:$AB,通讯通路门店!$S:$S,$G889)</f>
        <v>0</v>
      </c>
      <c r="AX889" s="99">
        <f>SUMIFS(通讯通路门店!$X:$X,通讯通路门店!$S:$S,$G889)</f>
        <v>0</v>
      </c>
      <c r="AY889" s="99">
        <f>SUMIFS(通讯通路门店!$Y:$Y,通讯通路门店!$S:$S,$G889)</f>
        <v>0</v>
      </c>
      <c r="AZ889" s="99">
        <f>SUMIFS(通讯通路门店!$AA:$AA,通讯通路门店!$S:$S,$G889)</f>
        <v>0</v>
      </c>
      <c r="BA889" s="99">
        <f t="shared" si="68"/>
        <v>0</v>
      </c>
      <c r="BB889" s="99">
        <f t="shared" si="69"/>
        <v>0</v>
      </c>
      <c r="BC889" s="99">
        <f>SUMIFS(通讯通路门店!$W:$W,通讯通路门店!$S:$S,$G889,通讯通路门店!$J:$J,"荣耀体验店")+SUMIFS(通讯通路门店!$W:$W,通讯通路门店!$S:$S,$G889,通讯通路门店!$J:$J,"荣耀授权专卖店")</f>
        <v>0</v>
      </c>
      <c r="BD889" s="99">
        <f>SUMIFS(通讯通路门店!$Z:$Z,通讯通路门店!$S:$S,$G889,通讯通路门店!$J:$J,"VIVO体验店")</f>
        <v>0</v>
      </c>
      <c r="BE889" s="99">
        <f>SUMIFS(通讯通路门店!$AB:$AB,通讯通路门店!$S:$S,$G889,通讯通路门店!$J:$J,"OPPO体验店")</f>
        <v>0</v>
      </c>
      <c r="BF889" s="99">
        <f>SUMIFS(通讯通路门店!$X:$X,通讯通路门店!$S:$S,$G889,通讯通路门店!$J:$J,"华为授权体验店")+SUMIFS(通讯通路门店!$AA:$AA,通讯通路门店!$S:$S,$G889,通讯通路门店!$J:$J,"华为堡垒店")</f>
        <v>0</v>
      </c>
      <c r="BG889" s="99">
        <f>SUMIFS(通讯通路门店!$Y:$Y,通讯通路门店!$S:$S,$G889,通讯通路门店!$J:$J,"小米体验店")</f>
        <v>0</v>
      </c>
      <c r="BH889" s="99">
        <f>SUMIFS(通讯通路门店!$AA:$AA,通讯通路门店!$S:$S,$G889,通讯通路门店!$J:$J,"苹果体验店")</f>
        <v>0</v>
      </c>
      <c r="BI889" s="99">
        <f>SUMIFS(通讯通路门店!$K:$K,通讯通路门店!$S:$S,$G889,通讯通路门店!$J:$J,"其他品牌专卖店")</f>
        <v>0</v>
      </c>
      <c r="BJ889" s="99">
        <f>SUMIFS(通讯通路门店!$AC:$AC,通讯通路门店!$S:$S,$G889)</f>
        <v>0</v>
      </c>
      <c r="BK889" s="99">
        <f>SUMIFS(通讯通路门店!$AD:$AD,通讯通路门店!$S:$S,$G889)</f>
        <v>0</v>
      </c>
      <c r="BL889" s="99">
        <f>SUMIFS(通讯通路门店!$AE:$AE,通讯通路门店!$S:$S,$G889)</f>
        <v>0</v>
      </c>
      <c r="BM889" s="99">
        <f>SUMIFS(通讯通路门店!$AF:$AF,通讯通路门店!$S:$S,$G889)</f>
        <v>0</v>
      </c>
      <c r="BN889" s="99">
        <f>SUMIFS(通讯通路门店!$AG:$AG,通讯通路门店!$S:$S,$G889)</f>
        <v>0</v>
      </c>
      <c r="BO889" s="99">
        <f>SUMIFS(通讯通路门店!$AH:$AH,通讯通路门店!$S:$S,$G889)</f>
        <v>0</v>
      </c>
      <c r="BP889" s="99">
        <f>SUMIFS(通讯通路门店!$AI:$AI,通讯通路门店!$S:$S,$G889)</f>
        <v>0</v>
      </c>
      <c r="BQ889" s="83"/>
    </row>
    <row r="890" spans="1:69">
      <c r="A890" s="99" t="str">
        <f>IFERROR(_xlfn.XLOOKUP($G890,通讯通路门店!$S$4:$S$993933,通讯通路门店!$A$4:$A$993933,0,0),"")</f>
        <v/>
      </c>
      <c r="B890" s="99" t="str">
        <f>IFERROR(_xlfn.XLOOKUP($G890,通讯通路门店!$S$4:$S$993933,通讯通路门店!$B$4:$B$993933,0,0),"")</f>
        <v/>
      </c>
      <c r="C890" s="99" t="str">
        <f>IFERROR(_xlfn.XLOOKUP($G890,通讯通路门店!$S$4:$S$993933,通讯通路门店!$C$4:$C$993933,0,0),"")</f>
        <v/>
      </c>
      <c r="D890" s="99" t="str">
        <f>IFERROR(_xlfn.XLOOKUP($G890,通讯通路门店!$S$4:$S$993933,通讯通路门店!$D$4:$D$993933,0,0),"")</f>
        <v/>
      </c>
      <c r="E890" s="83"/>
      <c r="F890" s="83"/>
      <c r="G890" s="101" t="e">
        <v>#N/A</v>
      </c>
      <c r="H890" s="102" t="str">
        <f>IFERROR(_xlfn.XLOOKUP($G890,通讯通路门店!$S$4:$S$993933,通讯通路门店!$R$4:$R$993933,0,0),"")</f>
        <v/>
      </c>
      <c r="I890" s="83"/>
      <c r="J890" s="83"/>
      <c r="K890" s="83"/>
      <c r="L890" s="83"/>
      <c r="M890" s="83"/>
      <c r="N890" s="83"/>
      <c r="O890" s="83"/>
      <c r="P890" s="83"/>
      <c r="Q890" s="83"/>
      <c r="R890" s="83"/>
      <c r="S890" s="83"/>
      <c r="T890" s="83"/>
      <c r="U890" s="99">
        <f>COUNTIF(通讯通路门店!$S:$S,$G890)</f>
        <v>0</v>
      </c>
      <c r="V890" s="99">
        <f>COUNTIFS(通讯通路门店!$S:$S,$G890,通讯通路门店!$J:$J,"综合卖场")</f>
        <v>0</v>
      </c>
      <c r="W890" s="99">
        <f>SUMIFS(通讯通路门店!$AJ:$AJ,通讯通路门店!$S:$S,通讯客户沙盘!$G890)</f>
        <v>0</v>
      </c>
      <c r="X890" s="99">
        <f t="shared" si="65"/>
        <v>0</v>
      </c>
      <c r="Y890" s="99">
        <f>COUNTIFS(通讯通路门店!$S:$S,$G890,通讯通路门店!$J:$J,"荣耀体验店")+COUNTIFS(通讯通路门店!$S:$S,$G890,通讯通路门店!$J:$J,"荣耀授权专卖店")</f>
        <v>0</v>
      </c>
      <c r="Z890" s="99">
        <f>COUNTIFS(通讯通路门店!$S:$S,$G890,通讯通路门店!$J:$J,"VIVO体验店")</f>
        <v>0</v>
      </c>
      <c r="AA890" s="99">
        <f>COUNTIFS(通讯通路门店!$S:$S,$G890,通讯通路门店!$J:$J,"OPPO体验店")</f>
        <v>0</v>
      </c>
      <c r="AB890" s="99">
        <f>COUNTIFS(通讯通路门店!$S:$S,$G890,通讯通路门店!$J:$J,"华为授权体验店")+COUNTIFS(通讯通路门店!$S:$S,$G890,通讯通路门店!$J:$J,"华为堡垒店")</f>
        <v>0</v>
      </c>
      <c r="AC890" s="99">
        <f>COUNTIFS(通讯通路门店!$S:$S,$G890,通讯通路门店!$J:$J,"小米体验店")</f>
        <v>0</v>
      </c>
      <c r="AD890" s="99">
        <f>COUNTIFS(通讯通路门店!$S:$S,$G890,通讯通路门店!$J:$J,"苹果体验店")</f>
        <v>0</v>
      </c>
      <c r="AE890" s="99">
        <f>COUNTIFS(通讯通路门店!$S:$S,$G890,通讯通路门店!$J:$J,"其他品牌专卖店")</f>
        <v>0</v>
      </c>
      <c r="AF890" s="99">
        <f>SUMIFS(通讯通路门店!$BI:$BI,通讯通路门店!$S:$S,$G890)</f>
        <v>0</v>
      </c>
      <c r="AG890" s="99">
        <f>SUMIFS(通讯通路门店!$BH:$BH,通讯通路门店!$S:$S,$G890)</f>
        <v>0</v>
      </c>
      <c r="AH890" s="99">
        <f t="shared" si="66"/>
        <v>0</v>
      </c>
      <c r="AI890" s="99">
        <f>SUMIFS(通讯通路门店!$BB:$BB,通讯通路门店!$S:$S,$G890)</f>
        <v>0</v>
      </c>
      <c r="AJ890" s="99">
        <f>SUMIFS(通讯通路门店!$BE:$BE,通讯通路门店!$S:$S,$G890)</f>
        <v>0</v>
      </c>
      <c r="AK890" s="99">
        <f>SUMIFS(通讯通路门店!$BG:$BG,通讯通路门店!$S:$S,$G890)</f>
        <v>0</v>
      </c>
      <c r="AL890" s="99">
        <f>SUMIFS(通讯通路门店!$BC:$BC,通讯通路门店!$S:$S,$G890)</f>
        <v>0</v>
      </c>
      <c r="AM890" s="99">
        <f>SUMIFS(通讯通路门店!$BD:$BD,通讯通路门店!$S:$S,$G890)</f>
        <v>0</v>
      </c>
      <c r="AN890" s="99">
        <f>SUMIFS(通讯通路门店!$BF:$BF,通讯通路门店!$S:$S,$G890)</f>
        <v>0</v>
      </c>
      <c r="AO890" s="99">
        <f t="shared" si="67"/>
        <v>0</v>
      </c>
      <c r="AP890" s="99">
        <f>SUMIFS(通讯通路门店!$K:$K,通讯通路门店!$S:$S,$G890)</f>
        <v>0</v>
      </c>
      <c r="AQ890" s="83"/>
      <c r="AR890" s="99">
        <f>SUMIFS(通讯通路门店!$T:$T,通讯通路门店!$S:$S,$G890)</f>
        <v>0</v>
      </c>
      <c r="AS890" s="99">
        <f>SUMIFS(通讯通路门店!$U:$U,通讯通路门店!$S:$S,$G890)</f>
        <v>0</v>
      </c>
      <c r="AT890" s="99">
        <f>SUMIFS(通讯通路门店!$V:$V,通讯通路门店!$S:$S,$G890)</f>
        <v>0</v>
      </c>
      <c r="AU890" s="99">
        <f>SUMIFS(通讯通路门店!$W:$W,通讯通路门店!$S:$S,$G890)</f>
        <v>0</v>
      </c>
      <c r="AV890" s="99">
        <f>SUMIFS(通讯通路门店!$Z:$Z,通讯通路门店!$S:$S,$G890)</f>
        <v>0</v>
      </c>
      <c r="AW890" s="99">
        <f>SUMIFS(通讯通路门店!$AB:$AB,通讯通路门店!$S:$S,$G890)</f>
        <v>0</v>
      </c>
      <c r="AX890" s="99">
        <f>SUMIFS(通讯通路门店!$X:$X,通讯通路门店!$S:$S,$G890)</f>
        <v>0</v>
      </c>
      <c r="AY890" s="99">
        <f>SUMIFS(通讯通路门店!$Y:$Y,通讯通路门店!$S:$S,$G890)</f>
        <v>0</v>
      </c>
      <c r="AZ890" s="99">
        <f>SUMIFS(通讯通路门店!$AA:$AA,通讯通路门店!$S:$S,$G890)</f>
        <v>0</v>
      </c>
      <c r="BA890" s="99">
        <f t="shared" si="68"/>
        <v>0</v>
      </c>
      <c r="BB890" s="99">
        <f t="shared" si="69"/>
        <v>0</v>
      </c>
      <c r="BC890" s="99">
        <f>SUMIFS(通讯通路门店!$W:$W,通讯通路门店!$S:$S,$G890,通讯通路门店!$J:$J,"荣耀体验店")+SUMIFS(通讯通路门店!$W:$W,通讯通路门店!$S:$S,$G890,通讯通路门店!$J:$J,"荣耀授权专卖店")</f>
        <v>0</v>
      </c>
      <c r="BD890" s="99">
        <f>SUMIFS(通讯通路门店!$Z:$Z,通讯通路门店!$S:$S,$G890,通讯通路门店!$J:$J,"VIVO体验店")</f>
        <v>0</v>
      </c>
      <c r="BE890" s="99">
        <f>SUMIFS(通讯通路门店!$AB:$AB,通讯通路门店!$S:$S,$G890,通讯通路门店!$J:$J,"OPPO体验店")</f>
        <v>0</v>
      </c>
      <c r="BF890" s="99">
        <f>SUMIFS(通讯通路门店!$X:$X,通讯通路门店!$S:$S,$G890,通讯通路门店!$J:$J,"华为授权体验店")+SUMIFS(通讯通路门店!$AA:$AA,通讯通路门店!$S:$S,$G890,通讯通路门店!$J:$J,"华为堡垒店")</f>
        <v>0</v>
      </c>
      <c r="BG890" s="99">
        <f>SUMIFS(通讯通路门店!$Y:$Y,通讯通路门店!$S:$S,$G890,通讯通路门店!$J:$J,"小米体验店")</f>
        <v>0</v>
      </c>
      <c r="BH890" s="99">
        <f>SUMIFS(通讯通路门店!$AA:$AA,通讯通路门店!$S:$S,$G890,通讯通路门店!$J:$J,"苹果体验店")</f>
        <v>0</v>
      </c>
      <c r="BI890" s="99">
        <f>SUMIFS(通讯通路门店!$K:$K,通讯通路门店!$S:$S,$G890,通讯通路门店!$J:$J,"其他品牌专卖店")</f>
        <v>0</v>
      </c>
      <c r="BJ890" s="99">
        <f>SUMIFS(通讯通路门店!$AC:$AC,通讯通路门店!$S:$S,$G890)</f>
        <v>0</v>
      </c>
      <c r="BK890" s="99">
        <f>SUMIFS(通讯通路门店!$AD:$AD,通讯通路门店!$S:$S,$G890)</f>
        <v>0</v>
      </c>
      <c r="BL890" s="99">
        <f>SUMIFS(通讯通路门店!$AE:$AE,通讯通路门店!$S:$S,$G890)</f>
        <v>0</v>
      </c>
      <c r="BM890" s="99">
        <f>SUMIFS(通讯通路门店!$AF:$AF,通讯通路门店!$S:$S,$G890)</f>
        <v>0</v>
      </c>
      <c r="BN890" s="99">
        <f>SUMIFS(通讯通路门店!$AG:$AG,通讯通路门店!$S:$S,$G890)</f>
        <v>0</v>
      </c>
      <c r="BO890" s="99">
        <f>SUMIFS(通讯通路门店!$AH:$AH,通讯通路门店!$S:$S,$G890)</f>
        <v>0</v>
      </c>
      <c r="BP890" s="99">
        <f>SUMIFS(通讯通路门店!$AI:$AI,通讯通路门店!$S:$S,$G890)</f>
        <v>0</v>
      </c>
      <c r="BQ890" s="83"/>
    </row>
    <row r="891" spans="1:69">
      <c r="A891" s="99" t="str">
        <f>IFERROR(_xlfn.XLOOKUP($G891,通讯通路门店!$S$4:$S$993933,通讯通路门店!$A$4:$A$993933,0,0),"")</f>
        <v/>
      </c>
      <c r="B891" s="99" t="str">
        <f>IFERROR(_xlfn.XLOOKUP($G891,通讯通路门店!$S$4:$S$993933,通讯通路门店!$B$4:$B$993933,0,0),"")</f>
        <v/>
      </c>
      <c r="C891" s="99" t="str">
        <f>IFERROR(_xlfn.XLOOKUP($G891,通讯通路门店!$S$4:$S$993933,通讯通路门店!$C$4:$C$993933,0,0),"")</f>
        <v/>
      </c>
      <c r="D891" s="99" t="str">
        <f>IFERROR(_xlfn.XLOOKUP($G891,通讯通路门店!$S$4:$S$993933,通讯通路门店!$D$4:$D$993933,0,0),"")</f>
        <v/>
      </c>
      <c r="E891" s="83"/>
      <c r="F891" s="83"/>
      <c r="G891" s="101" t="e">
        <v>#N/A</v>
      </c>
      <c r="H891" s="102" t="str">
        <f>IFERROR(_xlfn.XLOOKUP($G891,通讯通路门店!$S$4:$S$993933,通讯通路门店!$R$4:$R$993933,0,0),"")</f>
        <v/>
      </c>
      <c r="I891" s="83"/>
      <c r="J891" s="83"/>
      <c r="K891" s="83"/>
      <c r="L891" s="83"/>
      <c r="M891" s="83"/>
      <c r="N891" s="83"/>
      <c r="O891" s="83"/>
      <c r="P891" s="83"/>
      <c r="Q891" s="83"/>
      <c r="R891" s="83"/>
      <c r="S891" s="83"/>
      <c r="T891" s="83"/>
      <c r="U891" s="99">
        <f>COUNTIF(通讯通路门店!$S:$S,$G891)</f>
        <v>0</v>
      </c>
      <c r="V891" s="99">
        <f>COUNTIFS(通讯通路门店!$S:$S,$G891,通讯通路门店!$J:$J,"综合卖场")</f>
        <v>0</v>
      </c>
      <c r="W891" s="99">
        <f>SUMIFS(通讯通路门店!$AJ:$AJ,通讯通路门店!$S:$S,通讯客户沙盘!$G891)</f>
        <v>0</v>
      </c>
      <c r="X891" s="99">
        <f t="shared" si="65"/>
        <v>0</v>
      </c>
      <c r="Y891" s="99">
        <f>COUNTIFS(通讯通路门店!$S:$S,$G891,通讯通路门店!$J:$J,"荣耀体验店")+COUNTIFS(通讯通路门店!$S:$S,$G891,通讯通路门店!$J:$J,"荣耀授权专卖店")</f>
        <v>0</v>
      </c>
      <c r="Z891" s="99">
        <f>COUNTIFS(通讯通路门店!$S:$S,$G891,通讯通路门店!$J:$J,"VIVO体验店")</f>
        <v>0</v>
      </c>
      <c r="AA891" s="99">
        <f>COUNTIFS(通讯通路门店!$S:$S,$G891,通讯通路门店!$J:$J,"OPPO体验店")</f>
        <v>0</v>
      </c>
      <c r="AB891" s="99">
        <f>COUNTIFS(通讯通路门店!$S:$S,$G891,通讯通路门店!$J:$J,"华为授权体验店")+COUNTIFS(通讯通路门店!$S:$S,$G891,通讯通路门店!$J:$J,"华为堡垒店")</f>
        <v>0</v>
      </c>
      <c r="AC891" s="99">
        <f>COUNTIFS(通讯通路门店!$S:$S,$G891,通讯通路门店!$J:$J,"小米体验店")</f>
        <v>0</v>
      </c>
      <c r="AD891" s="99">
        <f>COUNTIFS(通讯通路门店!$S:$S,$G891,通讯通路门店!$J:$J,"苹果体验店")</f>
        <v>0</v>
      </c>
      <c r="AE891" s="99">
        <f>COUNTIFS(通讯通路门店!$S:$S,$G891,通讯通路门店!$J:$J,"其他品牌专卖店")</f>
        <v>0</v>
      </c>
      <c r="AF891" s="99">
        <f>SUMIFS(通讯通路门店!$BI:$BI,通讯通路门店!$S:$S,$G891)</f>
        <v>0</v>
      </c>
      <c r="AG891" s="99">
        <f>SUMIFS(通讯通路门店!$BH:$BH,通讯通路门店!$S:$S,$G891)</f>
        <v>0</v>
      </c>
      <c r="AH891" s="99">
        <f t="shared" si="66"/>
        <v>0</v>
      </c>
      <c r="AI891" s="99">
        <f>SUMIFS(通讯通路门店!$BB:$BB,通讯通路门店!$S:$S,$G891)</f>
        <v>0</v>
      </c>
      <c r="AJ891" s="99">
        <f>SUMIFS(通讯通路门店!$BE:$BE,通讯通路门店!$S:$S,$G891)</f>
        <v>0</v>
      </c>
      <c r="AK891" s="99">
        <f>SUMIFS(通讯通路门店!$BG:$BG,通讯通路门店!$S:$S,$G891)</f>
        <v>0</v>
      </c>
      <c r="AL891" s="99">
        <f>SUMIFS(通讯通路门店!$BC:$BC,通讯通路门店!$S:$S,$G891)</f>
        <v>0</v>
      </c>
      <c r="AM891" s="99">
        <f>SUMIFS(通讯通路门店!$BD:$BD,通讯通路门店!$S:$S,$G891)</f>
        <v>0</v>
      </c>
      <c r="AN891" s="99">
        <f>SUMIFS(通讯通路门店!$BF:$BF,通讯通路门店!$S:$S,$G891)</f>
        <v>0</v>
      </c>
      <c r="AO891" s="99">
        <f t="shared" si="67"/>
        <v>0</v>
      </c>
      <c r="AP891" s="99">
        <f>SUMIFS(通讯通路门店!$K:$K,通讯通路门店!$S:$S,$G891)</f>
        <v>0</v>
      </c>
      <c r="AQ891" s="83"/>
      <c r="AR891" s="99">
        <f>SUMIFS(通讯通路门店!$T:$T,通讯通路门店!$S:$S,$G891)</f>
        <v>0</v>
      </c>
      <c r="AS891" s="99">
        <f>SUMIFS(通讯通路门店!$U:$U,通讯通路门店!$S:$S,$G891)</f>
        <v>0</v>
      </c>
      <c r="AT891" s="99">
        <f>SUMIFS(通讯通路门店!$V:$V,通讯通路门店!$S:$S,$G891)</f>
        <v>0</v>
      </c>
      <c r="AU891" s="99">
        <f>SUMIFS(通讯通路门店!$W:$W,通讯通路门店!$S:$S,$G891)</f>
        <v>0</v>
      </c>
      <c r="AV891" s="99">
        <f>SUMIFS(通讯通路门店!$Z:$Z,通讯通路门店!$S:$S,$G891)</f>
        <v>0</v>
      </c>
      <c r="AW891" s="99">
        <f>SUMIFS(通讯通路门店!$AB:$AB,通讯通路门店!$S:$S,$G891)</f>
        <v>0</v>
      </c>
      <c r="AX891" s="99">
        <f>SUMIFS(通讯通路门店!$X:$X,通讯通路门店!$S:$S,$G891)</f>
        <v>0</v>
      </c>
      <c r="AY891" s="99">
        <f>SUMIFS(通讯通路门店!$Y:$Y,通讯通路门店!$S:$S,$G891)</f>
        <v>0</v>
      </c>
      <c r="AZ891" s="99">
        <f>SUMIFS(通讯通路门店!$AA:$AA,通讯通路门店!$S:$S,$G891)</f>
        <v>0</v>
      </c>
      <c r="BA891" s="99">
        <f t="shared" si="68"/>
        <v>0</v>
      </c>
      <c r="BB891" s="99">
        <f t="shared" si="69"/>
        <v>0</v>
      </c>
      <c r="BC891" s="99">
        <f>SUMIFS(通讯通路门店!$W:$W,通讯通路门店!$S:$S,$G891,通讯通路门店!$J:$J,"荣耀体验店")+SUMIFS(通讯通路门店!$W:$W,通讯通路门店!$S:$S,$G891,通讯通路门店!$J:$J,"荣耀授权专卖店")</f>
        <v>0</v>
      </c>
      <c r="BD891" s="99">
        <f>SUMIFS(通讯通路门店!$Z:$Z,通讯通路门店!$S:$S,$G891,通讯通路门店!$J:$J,"VIVO体验店")</f>
        <v>0</v>
      </c>
      <c r="BE891" s="99">
        <f>SUMIFS(通讯通路门店!$AB:$AB,通讯通路门店!$S:$S,$G891,通讯通路门店!$J:$J,"OPPO体验店")</f>
        <v>0</v>
      </c>
      <c r="BF891" s="99">
        <f>SUMIFS(通讯通路门店!$X:$X,通讯通路门店!$S:$S,$G891,通讯通路门店!$J:$J,"华为授权体验店")+SUMIFS(通讯通路门店!$AA:$AA,通讯通路门店!$S:$S,$G891,通讯通路门店!$J:$J,"华为堡垒店")</f>
        <v>0</v>
      </c>
      <c r="BG891" s="99">
        <f>SUMIFS(通讯通路门店!$Y:$Y,通讯通路门店!$S:$S,$G891,通讯通路门店!$J:$J,"小米体验店")</f>
        <v>0</v>
      </c>
      <c r="BH891" s="99">
        <f>SUMIFS(通讯通路门店!$AA:$AA,通讯通路门店!$S:$S,$G891,通讯通路门店!$J:$J,"苹果体验店")</f>
        <v>0</v>
      </c>
      <c r="BI891" s="99">
        <f>SUMIFS(通讯通路门店!$K:$K,通讯通路门店!$S:$S,$G891,通讯通路门店!$J:$J,"其他品牌专卖店")</f>
        <v>0</v>
      </c>
      <c r="BJ891" s="99">
        <f>SUMIFS(通讯通路门店!$AC:$AC,通讯通路门店!$S:$S,$G891)</f>
        <v>0</v>
      </c>
      <c r="BK891" s="99">
        <f>SUMIFS(通讯通路门店!$AD:$AD,通讯通路门店!$S:$S,$G891)</f>
        <v>0</v>
      </c>
      <c r="BL891" s="99">
        <f>SUMIFS(通讯通路门店!$AE:$AE,通讯通路门店!$S:$S,$G891)</f>
        <v>0</v>
      </c>
      <c r="BM891" s="99">
        <f>SUMIFS(通讯通路门店!$AF:$AF,通讯通路门店!$S:$S,$G891)</f>
        <v>0</v>
      </c>
      <c r="BN891" s="99">
        <f>SUMIFS(通讯通路门店!$AG:$AG,通讯通路门店!$S:$S,$G891)</f>
        <v>0</v>
      </c>
      <c r="BO891" s="99">
        <f>SUMIFS(通讯通路门店!$AH:$AH,通讯通路门店!$S:$S,$G891)</f>
        <v>0</v>
      </c>
      <c r="BP891" s="99">
        <f>SUMIFS(通讯通路门店!$AI:$AI,通讯通路门店!$S:$S,$G891)</f>
        <v>0</v>
      </c>
      <c r="BQ891" s="83"/>
    </row>
    <row r="892" spans="1:69">
      <c r="A892" s="99" t="str">
        <f>IFERROR(_xlfn.XLOOKUP($G892,通讯通路门店!$S$4:$S$993933,通讯通路门店!$A$4:$A$993933,0,0),"")</f>
        <v/>
      </c>
      <c r="B892" s="99" t="str">
        <f>IFERROR(_xlfn.XLOOKUP($G892,通讯通路门店!$S$4:$S$993933,通讯通路门店!$B$4:$B$993933,0,0),"")</f>
        <v/>
      </c>
      <c r="C892" s="99" t="str">
        <f>IFERROR(_xlfn.XLOOKUP($G892,通讯通路门店!$S$4:$S$993933,通讯通路门店!$C$4:$C$993933,0,0),"")</f>
        <v/>
      </c>
      <c r="D892" s="99" t="str">
        <f>IFERROR(_xlfn.XLOOKUP($G892,通讯通路门店!$S$4:$S$993933,通讯通路门店!$D$4:$D$993933,0,0),"")</f>
        <v/>
      </c>
      <c r="E892" s="83"/>
      <c r="F892" s="83"/>
      <c r="G892" s="101" t="e">
        <v>#N/A</v>
      </c>
      <c r="H892" s="102" t="str">
        <f>IFERROR(_xlfn.XLOOKUP($G892,通讯通路门店!$S$4:$S$993933,通讯通路门店!$R$4:$R$993933,0,0),"")</f>
        <v/>
      </c>
      <c r="I892" s="83"/>
      <c r="J892" s="83"/>
      <c r="K892" s="83"/>
      <c r="L892" s="83"/>
      <c r="M892" s="83"/>
      <c r="N892" s="83"/>
      <c r="O892" s="83"/>
      <c r="P892" s="83"/>
      <c r="Q892" s="83"/>
      <c r="R892" s="83"/>
      <c r="S892" s="83"/>
      <c r="T892" s="83"/>
      <c r="U892" s="99">
        <f>COUNTIF(通讯通路门店!$S:$S,$G892)</f>
        <v>0</v>
      </c>
      <c r="V892" s="99">
        <f>COUNTIFS(通讯通路门店!$S:$S,$G892,通讯通路门店!$J:$J,"综合卖场")</f>
        <v>0</v>
      </c>
      <c r="W892" s="99">
        <f>SUMIFS(通讯通路门店!$AJ:$AJ,通讯通路门店!$S:$S,通讯客户沙盘!$G892)</f>
        <v>0</v>
      </c>
      <c r="X892" s="99">
        <f t="shared" si="65"/>
        <v>0</v>
      </c>
      <c r="Y892" s="99">
        <f>COUNTIFS(通讯通路门店!$S:$S,$G892,通讯通路门店!$J:$J,"荣耀体验店")+COUNTIFS(通讯通路门店!$S:$S,$G892,通讯通路门店!$J:$J,"荣耀授权专卖店")</f>
        <v>0</v>
      </c>
      <c r="Z892" s="99">
        <f>COUNTIFS(通讯通路门店!$S:$S,$G892,通讯通路门店!$J:$J,"VIVO体验店")</f>
        <v>0</v>
      </c>
      <c r="AA892" s="99">
        <f>COUNTIFS(通讯通路门店!$S:$S,$G892,通讯通路门店!$J:$J,"OPPO体验店")</f>
        <v>0</v>
      </c>
      <c r="AB892" s="99">
        <f>COUNTIFS(通讯通路门店!$S:$S,$G892,通讯通路门店!$J:$J,"华为授权体验店")+COUNTIFS(通讯通路门店!$S:$S,$G892,通讯通路门店!$J:$J,"华为堡垒店")</f>
        <v>0</v>
      </c>
      <c r="AC892" s="99">
        <f>COUNTIFS(通讯通路门店!$S:$S,$G892,通讯通路门店!$J:$J,"小米体验店")</f>
        <v>0</v>
      </c>
      <c r="AD892" s="99">
        <f>COUNTIFS(通讯通路门店!$S:$S,$G892,通讯通路门店!$J:$J,"苹果体验店")</f>
        <v>0</v>
      </c>
      <c r="AE892" s="99">
        <f>COUNTIFS(通讯通路门店!$S:$S,$G892,通讯通路门店!$J:$J,"其他品牌专卖店")</f>
        <v>0</v>
      </c>
      <c r="AF892" s="99">
        <f>SUMIFS(通讯通路门店!$BI:$BI,通讯通路门店!$S:$S,$G892)</f>
        <v>0</v>
      </c>
      <c r="AG892" s="99">
        <f>SUMIFS(通讯通路门店!$BH:$BH,通讯通路门店!$S:$S,$G892)</f>
        <v>0</v>
      </c>
      <c r="AH892" s="99">
        <f t="shared" si="66"/>
        <v>0</v>
      </c>
      <c r="AI892" s="99">
        <f>SUMIFS(通讯通路门店!$BB:$BB,通讯通路门店!$S:$S,$G892)</f>
        <v>0</v>
      </c>
      <c r="AJ892" s="99">
        <f>SUMIFS(通讯通路门店!$BE:$BE,通讯通路门店!$S:$S,$G892)</f>
        <v>0</v>
      </c>
      <c r="AK892" s="99">
        <f>SUMIFS(通讯通路门店!$BG:$BG,通讯通路门店!$S:$S,$G892)</f>
        <v>0</v>
      </c>
      <c r="AL892" s="99">
        <f>SUMIFS(通讯通路门店!$BC:$BC,通讯通路门店!$S:$S,$G892)</f>
        <v>0</v>
      </c>
      <c r="AM892" s="99">
        <f>SUMIFS(通讯通路门店!$BD:$BD,通讯通路门店!$S:$S,$G892)</f>
        <v>0</v>
      </c>
      <c r="AN892" s="99">
        <f>SUMIFS(通讯通路门店!$BF:$BF,通讯通路门店!$S:$S,$G892)</f>
        <v>0</v>
      </c>
      <c r="AO892" s="99">
        <f t="shared" si="67"/>
        <v>0</v>
      </c>
      <c r="AP892" s="99">
        <f>SUMIFS(通讯通路门店!$K:$K,通讯通路门店!$S:$S,$G892)</f>
        <v>0</v>
      </c>
      <c r="AQ892" s="83"/>
      <c r="AR892" s="99">
        <f>SUMIFS(通讯通路门店!$T:$T,通讯通路门店!$S:$S,$G892)</f>
        <v>0</v>
      </c>
      <c r="AS892" s="99">
        <f>SUMIFS(通讯通路门店!$U:$U,通讯通路门店!$S:$S,$G892)</f>
        <v>0</v>
      </c>
      <c r="AT892" s="99">
        <f>SUMIFS(通讯通路门店!$V:$V,通讯通路门店!$S:$S,$G892)</f>
        <v>0</v>
      </c>
      <c r="AU892" s="99">
        <f>SUMIFS(通讯通路门店!$W:$W,通讯通路门店!$S:$S,$G892)</f>
        <v>0</v>
      </c>
      <c r="AV892" s="99">
        <f>SUMIFS(通讯通路门店!$Z:$Z,通讯通路门店!$S:$S,$G892)</f>
        <v>0</v>
      </c>
      <c r="AW892" s="99">
        <f>SUMIFS(通讯通路门店!$AB:$AB,通讯通路门店!$S:$S,$G892)</f>
        <v>0</v>
      </c>
      <c r="AX892" s="99">
        <f>SUMIFS(通讯通路门店!$X:$X,通讯通路门店!$S:$S,$G892)</f>
        <v>0</v>
      </c>
      <c r="AY892" s="99">
        <f>SUMIFS(通讯通路门店!$Y:$Y,通讯通路门店!$S:$S,$G892)</f>
        <v>0</v>
      </c>
      <c r="AZ892" s="99">
        <f>SUMIFS(通讯通路门店!$AA:$AA,通讯通路门店!$S:$S,$G892)</f>
        <v>0</v>
      </c>
      <c r="BA892" s="99">
        <f t="shared" si="68"/>
        <v>0</v>
      </c>
      <c r="BB892" s="99">
        <f t="shared" si="69"/>
        <v>0</v>
      </c>
      <c r="BC892" s="99">
        <f>SUMIFS(通讯通路门店!$W:$W,通讯通路门店!$S:$S,$G892,通讯通路门店!$J:$J,"荣耀体验店")+SUMIFS(通讯通路门店!$W:$W,通讯通路门店!$S:$S,$G892,通讯通路门店!$J:$J,"荣耀授权专卖店")</f>
        <v>0</v>
      </c>
      <c r="BD892" s="99">
        <f>SUMIFS(通讯通路门店!$Z:$Z,通讯通路门店!$S:$S,$G892,通讯通路门店!$J:$J,"VIVO体验店")</f>
        <v>0</v>
      </c>
      <c r="BE892" s="99">
        <f>SUMIFS(通讯通路门店!$AB:$AB,通讯通路门店!$S:$S,$G892,通讯通路门店!$J:$J,"OPPO体验店")</f>
        <v>0</v>
      </c>
      <c r="BF892" s="99">
        <f>SUMIFS(通讯通路门店!$X:$X,通讯通路门店!$S:$S,$G892,通讯通路门店!$J:$J,"华为授权体验店")+SUMIFS(通讯通路门店!$AA:$AA,通讯通路门店!$S:$S,$G892,通讯通路门店!$J:$J,"华为堡垒店")</f>
        <v>0</v>
      </c>
      <c r="BG892" s="99">
        <f>SUMIFS(通讯通路门店!$Y:$Y,通讯通路门店!$S:$S,$G892,通讯通路门店!$J:$J,"小米体验店")</f>
        <v>0</v>
      </c>
      <c r="BH892" s="99">
        <f>SUMIFS(通讯通路门店!$AA:$AA,通讯通路门店!$S:$S,$G892,通讯通路门店!$J:$J,"苹果体验店")</f>
        <v>0</v>
      </c>
      <c r="BI892" s="99">
        <f>SUMIFS(通讯通路门店!$K:$K,通讯通路门店!$S:$S,$G892,通讯通路门店!$J:$J,"其他品牌专卖店")</f>
        <v>0</v>
      </c>
      <c r="BJ892" s="99">
        <f>SUMIFS(通讯通路门店!$AC:$AC,通讯通路门店!$S:$S,$G892)</f>
        <v>0</v>
      </c>
      <c r="BK892" s="99">
        <f>SUMIFS(通讯通路门店!$AD:$AD,通讯通路门店!$S:$S,$G892)</f>
        <v>0</v>
      </c>
      <c r="BL892" s="99">
        <f>SUMIFS(通讯通路门店!$AE:$AE,通讯通路门店!$S:$S,$G892)</f>
        <v>0</v>
      </c>
      <c r="BM892" s="99">
        <f>SUMIFS(通讯通路门店!$AF:$AF,通讯通路门店!$S:$S,$G892)</f>
        <v>0</v>
      </c>
      <c r="BN892" s="99">
        <f>SUMIFS(通讯通路门店!$AG:$AG,通讯通路门店!$S:$S,$G892)</f>
        <v>0</v>
      </c>
      <c r="BO892" s="99">
        <f>SUMIFS(通讯通路门店!$AH:$AH,通讯通路门店!$S:$S,$G892)</f>
        <v>0</v>
      </c>
      <c r="BP892" s="99">
        <f>SUMIFS(通讯通路门店!$AI:$AI,通讯通路门店!$S:$S,$G892)</f>
        <v>0</v>
      </c>
      <c r="BQ892" s="83"/>
    </row>
    <row r="893" spans="1:69">
      <c r="A893" s="99" t="str">
        <f>IFERROR(_xlfn.XLOOKUP($G893,通讯通路门店!$S$4:$S$993933,通讯通路门店!$A$4:$A$993933,0,0),"")</f>
        <v/>
      </c>
      <c r="B893" s="99" t="str">
        <f>IFERROR(_xlfn.XLOOKUP($G893,通讯通路门店!$S$4:$S$993933,通讯通路门店!$B$4:$B$993933,0,0),"")</f>
        <v/>
      </c>
      <c r="C893" s="99" t="str">
        <f>IFERROR(_xlfn.XLOOKUP($G893,通讯通路门店!$S$4:$S$993933,通讯通路门店!$C$4:$C$993933,0,0),"")</f>
        <v/>
      </c>
      <c r="D893" s="99" t="str">
        <f>IFERROR(_xlfn.XLOOKUP($G893,通讯通路门店!$S$4:$S$993933,通讯通路门店!$D$4:$D$993933,0,0),"")</f>
        <v/>
      </c>
      <c r="E893" s="83"/>
      <c r="F893" s="83"/>
      <c r="G893" s="101" t="e">
        <v>#N/A</v>
      </c>
      <c r="H893" s="102" t="str">
        <f>IFERROR(_xlfn.XLOOKUP($G893,通讯通路门店!$S$4:$S$993933,通讯通路门店!$R$4:$R$993933,0,0),"")</f>
        <v/>
      </c>
      <c r="I893" s="83"/>
      <c r="J893" s="83"/>
      <c r="K893" s="83"/>
      <c r="L893" s="83"/>
      <c r="M893" s="83"/>
      <c r="N893" s="83"/>
      <c r="O893" s="83"/>
      <c r="P893" s="83"/>
      <c r="Q893" s="83"/>
      <c r="R893" s="83"/>
      <c r="S893" s="83"/>
      <c r="T893" s="83"/>
      <c r="U893" s="99">
        <f>COUNTIF(通讯通路门店!$S:$S,$G893)</f>
        <v>0</v>
      </c>
      <c r="V893" s="99">
        <f>COUNTIFS(通讯通路门店!$S:$S,$G893,通讯通路门店!$J:$J,"综合卖场")</f>
        <v>0</v>
      </c>
      <c r="W893" s="99">
        <f>SUMIFS(通讯通路门店!$AJ:$AJ,通讯通路门店!$S:$S,通讯客户沙盘!$G893)</f>
        <v>0</v>
      </c>
      <c r="X893" s="99">
        <f t="shared" si="65"/>
        <v>0</v>
      </c>
      <c r="Y893" s="99">
        <f>COUNTIFS(通讯通路门店!$S:$S,$G893,通讯通路门店!$J:$J,"荣耀体验店")+COUNTIFS(通讯通路门店!$S:$S,$G893,通讯通路门店!$J:$J,"荣耀授权专卖店")</f>
        <v>0</v>
      </c>
      <c r="Z893" s="99">
        <f>COUNTIFS(通讯通路门店!$S:$S,$G893,通讯通路门店!$J:$J,"VIVO体验店")</f>
        <v>0</v>
      </c>
      <c r="AA893" s="99">
        <f>COUNTIFS(通讯通路门店!$S:$S,$G893,通讯通路门店!$J:$J,"OPPO体验店")</f>
        <v>0</v>
      </c>
      <c r="AB893" s="99">
        <f>COUNTIFS(通讯通路门店!$S:$S,$G893,通讯通路门店!$J:$J,"华为授权体验店")+COUNTIFS(通讯通路门店!$S:$S,$G893,通讯通路门店!$J:$J,"华为堡垒店")</f>
        <v>0</v>
      </c>
      <c r="AC893" s="99">
        <f>COUNTIFS(通讯通路门店!$S:$S,$G893,通讯通路门店!$J:$J,"小米体验店")</f>
        <v>0</v>
      </c>
      <c r="AD893" s="99">
        <f>COUNTIFS(通讯通路门店!$S:$S,$G893,通讯通路门店!$J:$J,"苹果体验店")</f>
        <v>0</v>
      </c>
      <c r="AE893" s="99">
        <f>COUNTIFS(通讯通路门店!$S:$S,$G893,通讯通路门店!$J:$J,"其他品牌专卖店")</f>
        <v>0</v>
      </c>
      <c r="AF893" s="99">
        <f>SUMIFS(通讯通路门店!$BI:$BI,通讯通路门店!$S:$S,$G893)</f>
        <v>0</v>
      </c>
      <c r="AG893" s="99">
        <f>SUMIFS(通讯通路门店!$BH:$BH,通讯通路门店!$S:$S,$G893)</f>
        <v>0</v>
      </c>
      <c r="AH893" s="99">
        <f t="shared" si="66"/>
        <v>0</v>
      </c>
      <c r="AI893" s="99">
        <f>SUMIFS(通讯通路门店!$BB:$BB,通讯通路门店!$S:$S,$G893)</f>
        <v>0</v>
      </c>
      <c r="AJ893" s="99">
        <f>SUMIFS(通讯通路门店!$BE:$BE,通讯通路门店!$S:$S,$G893)</f>
        <v>0</v>
      </c>
      <c r="AK893" s="99">
        <f>SUMIFS(通讯通路门店!$BG:$BG,通讯通路门店!$S:$S,$G893)</f>
        <v>0</v>
      </c>
      <c r="AL893" s="99">
        <f>SUMIFS(通讯通路门店!$BC:$BC,通讯通路门店!$S:$S,$G893)</f>
        <v>0</v>
      </c>
      <c r="AM893" s="99">
        <f>SUMIFS(通讯通路门店!$BD:$BD,通讯通路门店!$S:$S,$G893)</f>
        <v>0</v>
      </c>
      <c r="AN893" s="99">
        <f>SUMIFS(通讯通路门店!$BF:$BF,通讯通路门店!$S:$S,$G893)</f>
        <v>0</v>
      </c>
      <c r="AO893" s="99">
        <f t="shared" si="67"/>
        <v>0</v>
      </c>
      <c r="AP893" s="99">
        <f>SUMIFS(通讯通路门店!$K:$K,通讯通路门店!$S:$S,$G893)</f>
        <v>0</v>
      </c>
      <c r="AQ893" s="83"/>
      <c r="AR893" s="99">
        <f>SUMIFS(通讯通路门店!$T:$T,通讯通路门店!$S:$S,$G893)</f>
        <v>0</v>
      </c>
      <c r="AS893" s="99">
        <f>SUMIFS(通讯通路门店!$U:$U,通讯通路门店!$S:$S,$G893)</f>
        <v>0</v>
      </c>
      <c r="AT893" s="99">
        <f>SUMIFS(通讯通路门店!$V:$V,通讯通路门店!$S:$S,$G893)</f>
        <v>0</v>
      </c>
      <c r="AU893" s="99">
        <f>SUMIFS(通讯通路门店!$W:$W,通讯通路门店!$S:$S,$G893)</f>
        <v>0</v>
      </c>
      <c r="AV893" s="99">
        <f>SUMIFS(通讯通路门店!$Z:$Z,通讯通路门店!$S:$S,$G893)</f>
        <v>0</v>
      </c>
      <c r="AW893" s="99">
        <f>SUMIFS(通讯通路门店!$AB:$AB,通讯通路门店!$S:$S,$G893)</f>
        <v>0</v>
      </c>
      <c r="AX893" s="99">
        <f>SUMIFS(通讯通路门店!$X:$X,通讯通路门店!$S:$S,$G893)</f>
        <v>0</v>
      </c>
      <c r="AY893" s="99">
        <f>SUMIFS(通讯通路门店!$Y:$Y,通讯通路门店!$S:$S,$G893)</f>
        <v>0</v>
      </c>
      <c r="AZ893" s="99">
        <f>SUMIFS(通讯通路门店!$AA:$AA,通讯通路门店!$S:$S,$G893)</f>
        <v>0</v>
      </c>
      <c r="BA893" s="99">
        <f t="shared" si="68"/>
        <v>0</v>
      </c>
      <c r="BB893" s="99">
        <f t="shared" si="69"/>
        <v>0</v>
      </c>
      <c r="BC893" s="99">
        <f>SUMIFS(通讯通路门店!$W:$W,通讯通路门店!$S:$S,$G893,通讯通路门店!$J:$J,"荣耀体验店")+SUMIFS(通讯通路门店!$W:$W,通讯通路门店!$S:$S,$G893,通讯通路门店!$J:$J,"荣耀授权专卖店")</f>
        <v>0</v>
      </c>
      <c r="BD893" s="99">
        <f>SUMIFS(通讯通路门店!$Z:$Z,通讯通路门店!$S:$S,$G893,通讯通路门店!$J:$J,"VIVO体验店")</f>
        <v>0</v>
      </c>
      <c r="BE893" s="99">
        <f>SUMIFS(通讯通路门店!$AB:$AB,通讯通路门店!$S:$S,$G893,通讯通路门店!$J:$J,"OPPO体验店")</f>
        <v>0</v>
      </c>
      <c r="BF893" s="99">
        <f>SUMIFS(通讯通路门店!$X:$X,通讯通路门店!$S:$S,$G893,通讯通路门店!$J:$J,"华为授权体验店")+SUMIFS(通讯通路门店!$AA:$AA,通讯通路门店!$S:$S,$G893,通讯通路门店!$J:$J,"华为堡垒店")</f>
        <v>0</v>
      </c>
      <c r="BG893" s="99">
        <f>SUMIFS(通讯通路门店!$Y:$Y,通讯通路门店!$S:$S,$G893,通讯通路门店!$J:$J,"小米体验店")</f>
        <v>0</v>
      </c>
      <c r="BH893" s="99">
        <f>SUMIFS(通讯通路门店!$AA:$AA,通讯通路门店!$S:$S,$G893,通讯通路门店!$J:$J,"苹果体验店")</f>
        <v>0</v>
      </c>
      <c r="BI893" s="99">
        <f>SUMIFS(通讯通路门店!$K:$K,通讯通路门店!$S:$S,$G893,通讯通路门店!$J:$J,"其他品牌专卖店")</f>
        <v>0</v>
      </c>
      <c r="BJ893" s="99">
        <f>SUMIFS(通讯通路门店!$AC:$AC,通讯通路门店!$S:$S,$G893)</f>
        <v>0</v>
      </c>
      <c r="BK893" s="99">
        <f>SUMIFS(通讯通路门店!$AD:$AD,通讯通路门店!$S:$S,$G893)</f>
        <v>0</v>
      </c>
      <c r="BL893" s="99">
        <f>SUMIFS(通讯通路门店!$AE:$AE,通讯通路门店!$S:$S,$G893)</f>
        <v>0</v>
      </c>
      <c r="BM893" s="99">
        <f>SUMIFS(通讯通路门店!$AF:$AF,通讯通路门店!$S:$S,$G893)</f>
        <v>0</v>
      </c>
      <c r="BN893" s="99">
        <f>SUMIFS(通讯通路门店!$AG:$AG,通讯通路门店!$S:$S,$G893)</f>
        <v>0</v>
      </c>
      <c r="BO893" s="99">
        <f>SUMIFS(通讯通路门店!$AH:$AH,通讯通路门店!$S:$S,$G893)</f>
        <v>0</v>
      </c>
      <c r="BP893" s="99">
        <f>SUMIFS(通讯通路门店!$AI:$AI,通讯通路门店!$S:$S,$G893)</f>
        <v>0</v>
      </c>
      <c r="BQ893" s="83"/>
    </row>
    <row r="894" spans="1:69">
      <c r="A894" s="99" t="str">
        <f>IFERROR(_xlfn.XLOOKUP($G894,通讯通路门店!$S$4:$S$993933,通讯通路门店!$A$4:$A$993933,0,0),"")</f>
        <v/>
      </c>
      <c r="B894" s="99" t="str">
        <f>IFERROR(_xlfn.XLOOKUP($G894,通讯通路门店!$S$4:$S$993933,通讯通路门店!$B$4:$B$993933,0,0),"")</f>
        <v/>
      </c>
      <c r="C894" s="99" t="str">
        <f>IFERROR(_xlfn.XLOOKUP($G894,通讯通路门店!$S$4:$S$993933,通讯通路门店!$C$4:$C$993933,0,0),"")</f>
        <v/>
      </c>
      <c r="D894" s="99" t="str">
        <f>IFERROR(_xlfn.XLOOKUP($G894,通讯通路门店!$S$4:$S$993933,通讯通路门店!$D$4:$D$993933,0,0),"")</f>
        <v/>
      </c>
      <c r="E894" s="83"/>
      <c r="F894" s="83"/>
      <c r="G894" s="101" t="e">
        <v>#N/A</v>
      </c>
      <c r="H894" s="102" t="str">
        <f>IFERROR(_xlfn.XLOOKUP($G894,通讯通路门店!$S$4:$S$993933,通讯通路门店!$R$4:$R$993933,0,0),"")</f>
        <v/>
      </c>
      <c r="I894" s="83"/>
      <c r="J894" s="83"/>
      <c r="K894" s="83"/>
      <c r="L894" s="83"/>
      <c r="M894" s="83"/>
      <c r="N894" s="83"/>
      <c r="O894" s="83"/>
      <c r="P894" s="83"/>
      <c r="Q894" s="83"/>
      <c r="R894" s="83"/>
      <c r="S894" s="83"/>
      <c r="T894" s="83"/>
      <c r="U894" s="99">
        <f>COUNTIF(通讯通路门店!$S:$S,$G894)</f>
        <v>0</v>
      </c>
      <c r="V894" s="99">
        <f>COUNTIFS(通讯通路门店!$S:$S,$G894,通讯通路门店!$J:$J,"综合卖场")</f>
        <v>0</v>
      </c>
      <c r="W894" s="99">
        <f>SUMIFS(通讯通路门店!$AJ:$AJ,通讯通路门店!$S:$S,通讯客户沙盘!$G894)</f>
        <v>0</v>
      </c>
      <c r="X894" s="99">
        <f t="shared" si="65"/>
        <v>0</v>
      </c>
      <c r="Y894" s="99">
        <f>COUNTIFS(通讯通路门店!$S:$S,$G894,通讯通路门店!$J:$J,"荣耀体验店")+COUNTIFS(通讯通路门店!$S:$S,$G894,通讯通路门店!$J:$J,"荣耀授权专卖店")</f>
        <v>0</v>
      </c>
      <c r="Z894" s="99">
        <f>COUNTIFS(通讯通路门店!$S:$S,$G894,通讯通路门店!$J:$J,"VIVO体验店")</f>
        <v>0</v>
      </c>
      <c r="AA894" s="99">
        <f>COUNTIFS(通讯通路门店!$S:$S,$G894,通讯通路门店!$J:$J,"OPPO体验店")</f>
        <v>0</v>
      </c>
      <c r="AB894" s="99">
        <f>COUNTIFS(通讯通路门店!$S:$S,$G894,通讯通路门店!$J:$J,"华为授权体验店")+COUNTIFS(通讯通路门店!$S:$S,$G894,通讯通路门店!$J:$J,"华为堡垒店")</f>
        <v>0</v>
      </c>
      <c r="AC894" s="99">
        <f>COUNTIFS(通讯通路门店!$S:$S,$G894,通讯通路门店!$J:$J,"小米体验店")</f>
        <v>0</v>
      </c>
      <c r="AD894" s="99">
        <f>COUNTIFS(通讯通路门店!$S:$S,$G894,通讯通路门店!$J:$J,"苹果体验店")</f>
        <v>0</v>
      </c>
      <c r="AE894" s="99">
        <f>COUNTIFS(通讯通路门店!$S:$S,$G894,通讯通路门店!$J:$J,"其他品牌专卖店")</f>
        <v>0</v>
      </c>
      <c r="AF894" s="99">
        <f>SUMIFS(通讯通路门店!$BI:$BI,通讯通路门店!$S:$S,$G894)</f>
        <v>0</v>
      </c>
      <c r="AG894" s="99">
        <f>SUMIFS(通讯通路门店!$BH:$BH,通讯通路门店!$S:$S,$G894)</f>
        <v>0</v>
      </c>
      <c r="AH894" s="99">
        <f t="shared" si="66"/>
        <v>0</v>
      </c>
      <c r="AI894" s="99">
        <f>SUMIFS(通讯通路门店!$BB:$BB,通讯通路门店!$S:$S,$G894)</f>
        <v>0</v>
      </c>
      <c r="AJ894" s="99">
        <f>SUMIFS(通讯通路门店!$BE:$BE,通讯通路门店!$S:$S,$G894)</f>
        <v>0</v>
      </c>
      <c r="AK894" s="99">
        <f>SUMIFS(通讯通路门店!$BG:$BG,通讯通路门店!$S:$S,$G894)</f>
        <v>0</v>
      </c>
      <c r="AL894" s="99">
        <f>SUMIFS(通讯通路门店!$BC:$BC,通讯通路门店!$S:$S,$G894)</f>
        <v>0</v>
      </c>
      <c r="AM894" s="99">
        <f>SUMIFS(通讯通路门店!$BD:$BD,通讯通路门店!$S:$S,$G894)</f>
        <v>0</v>
      </c>
      <c r="AN894" s="99">
        <f>SUMIFS(通讯通路门店!$BF:$BF,通讯通路门店!$S:$S,$G894)</f>
        <v>0</v>
      </c>
      <c r="AO894" s="99">
        <f t="shared" si="67"/>
        <v>0</v>
      </c>
      <c r="AP894" s="99">
        <f>SUMIFS(通讯通路门店!$K:$K,通讯通路门店!$S:$S,$G894)</f>
        <v>0</v>
      </c>
      <c r="AQ894" s="83"/>
      <c r="AR894" s="99">
        <f>SUMIFS(通讯通路门店!$T:$T,通讯通路门店!$S:$S,$G894)</f>
        <v>0</v>
      </c>
      <c r="AS894" s="99">
        <f>SUMIFS(通讯通路门店!$U:$U,通讯通路门店!$S:$S,$G894)</f>
        <v>0</v>
      </c>
      <c r="AT894" s="99">
        <f>SUMIFS(通讯通路门店!$V:$V,通讯通路门店!$S:$S,$G894)</f>
        <v>0</v>
      </c>
      <c r="AU894" s="99">
        <f>SUMIFS(通讯通路门店!$W:$W,通讯通路门店!$S:$S,$G894)</f>
        <v>0</v>
      </c>
      <c r="AV894" s="99">
        <f>SUMIFS(通讯通路门店!$Z:$Z,通讯通路门店!$S:$S,$G894)</f>
        <v>0</v>
      </c>
      <c r="AW894" s="99">
        <f>SUMIFS(通讯通路门店!$AB:$AB,通讯通路门店!$S:$S,$G894)</f>
        <v>0</v>
      </c>
      <c r="AX894" s="99">
        <f>SUMIFS(通讯通路门店!$X:$X,通讯通路门店!$S:$S,$G894)</f>
        <v>0</v>
      </c>
      <c r="AY894" s="99">
        <f>SUMIFS(通讯通路门店!$Y:$Y,通讯通路门店!$S:$S,$G894)</f>
        <v>0</v>
      </c>
      <c r="AZ894" s="99">
        <f>SUMIFS(通讯通路门店!$AA:$AA,通讯通路门店!$S:$S,$G894)</f>
        <v>0</v>
      </c>
      <c r="BA894" s="99">
        <f t="shared" si="68"/>
        <v>0</v>
      </c>
      <c r="BB894" s="99">
        <f t="shared" si="69"/>
        <v>0</v>
      </c>
      <c r="BC894" s="99">
        <f>SUMIFS(通讯通路门店!$W:$W,通讯通路门店!$S:$S,$G894,通讯通路门店!$J:$J,"荣耀体验店")+SUMIFS(通讯通路门店!$W:$W,通讯通路门店!$S:$S,$G894,通讯通路门店!$J:$J,"荣耀授权专卖店")</f>
        <v>0</v>
      </c>
      <c r="BD894" s="99">
        <f>SUMIFS(通讯通路门店!$Z:$Z,通讯通路门店!$S:$S,$G894,通讯通路门店!$J:$J,"VIVO体验店")</f>
        <v>0</v>
      </c>
      <c r="BE894" s="99">
        <f>SUMIFS(通讯通路门店!$AB:$AB,通讯通路门店!$S:$S,$G894,通讯通路门店!$J:$J,"OPPO体验店")</f>
        <v>0</v>
      </c>
      <c r="BF894" s="99">
        <f>SUMIFS(通讯通路门店!$X:$X,通讯通路门店!$S:$S,$G894,通讯通路门店!$J:$J,"华为授权体验店")+SUMIFS(通讯通路门店!$AA:$AA,通讯通路门店!$S:$S,$G894,通讯通路门店!$J:$J,"华为堡垒店")</f>
        <v>0</v>
      </c>
      <c r="BG894" s="99">
        <f>SUMIFS(通讯通路门店!$Y:$Y,通讯通路门店!$S:$S,$G894,通讯通路门店!$J:$J,"小米体验店")</f>
        <v>0</v>
      </c>
      <c r="BH894" s="99">
        <f>SUMIFS(通讯通路门店!$AA:$AA,通讯通路门店!$S:$S,$G894,通讯通路门店!$J:$J,"苹果体验店")</f>
        <v>0</v>
      </c>
      <c r="BI894" s="99">
        <f>SUMIFS(通讯通路门店!$K:$K,通讯通路门店!$S:$S,$G894,通讯通路门店!$J:$J,"其他品牌专卖店")</f>
        <v>0</v>
      </c>
      <c r="BJ894" s="99">
        <f>SUMIFS(通讯通路门店!$AC:$AC,通讯通路门店!$S:$S,$G894)</f>
        <v>0</v>
      </c>
      <c r="BK894" s="99">
        <f>SUMIFS(通讯通路门店!$AD:$AD,通讯通路门店!$S:$S,$G894)</f>
        <v>0</v>
      </c>
      <c r="BL894" s="99">
        <f>SUMIFS(通讯通路门店!$AE:$AE,通讯通路门店!$S:$S,$G894)</f>
        <v>0</v>
      </c>
      <c r="BM894" s="99">
        <f>SUMIFS(通讯通路门店!$AF:$AF,通讯通路门店!$S:$S,$G894)</f>
        <v>0</v>
      </c>
      <c r="BN894" s="99">
        <f>SUMIFS(通讯通路门店!$AG:$AG,通讯通路门店!$S:$S,$G894)</f>
        <v>0</v>
      </c>
      <c r="BO894" s="99">
        <f>SUMIFS(通讯通路门店!$AH:$AH,通讯通路门店!$S:$S,$G894)</f>
        <v>0</v>
      </c>
      <c r="BP894" s="99">
        <f>SUMIFS(通讯通路门店!$AI:$AI,通讯通路门店!$S:$S,$G894)</f>
        <v>0</v>
      </c>
      <c r="BQ894" s="83"/>
    </row>
    <row r="895" spans="1:69">
      <c r="A895" s="99" t="str">
        <f>IFERROR(_xlfn.XLOOKUP($G895,通讯通路门店!$S$4:$S$993933,通讯通路门店!$A$4:$A$993933,0,0),"")</f>
        <v/>
      </c>
      <c r="B895" s="99" t="str">
        <f>IFERROR(_xlfn.XLOOKUP($G895,通讯通路门店!$S$4:$S$993933,通讯通路门店!$B$4:$B$993933,0,0),"")</f>
        <v/>
      </c>
      <c r="C895" s="99" t="str">
        <f>IFERROR(_xlfn.XLOOKUP($G895,通讯通路门店!$S$4:$S$993933,通讯通路门店!$C$4:$C$993933,0,0),"")</f>
        <v/>
      </c>
      <c r="D895" s="99" t="str">
        <f>IFERROR(_xlfn.XLOOKUP($G895,通讯通路门店!$S$4:$S$993933,通讯通路门店!$D$4:$D$993933,0,0),"")</f>
        <v/>
      </c>
      <c r="E895" s="83"/>
      <c r="F895" s="83"/>
      <c r="G895" s="101" t="e">
        <v>#N/A</v>
      </c>
      <c r="H895" s="102" t="str">
        <f>IFERROR(_xlfn.XLOOKUP($G895,通讯通路门店!$S$4:$S$993933,通讯通路门店!$R$4:$R$993933,0,0),"")</f>
        <v/>
      </c>
      <c r="I895" s="83"/>
      <c r="J895" s="83"/>
      <c r="K895" s="83"/>
      <c r="L895" s="83"/>
      <c r="M895" s="83"/>
      <c r="N895" s="83"/>
      <c r="O895" s="83"/>
      <c r="P895" s="83"/>
      <c r="Q895" s="83"/>
      <c r="R895" s="83"/>
      <c r="S895" s="83"/>
      <c r="T895" s="83"/>
      <c r="U895" s="99">
        <f>COUNTIF(通讯通路门店!$S:$S,$G895)</f>
        <v>0</v>
      </c>
      <c r="V895" s="99">
        <f>COUNTIFS(通讯通路门店!$S:$S,$G895,通讯通路门店!$J:$J,"综合卖场")</f>
        <v>0</v>
      </c>
      <c r="W895" s="99">
        <f>SUMIFS(通讯通路门店!$AJ:$AJ,通讯通路门店!$S:$S,通讯客户沙盘!$G895)</f>
        <v>0</v>
      </c>
      <c r="X895" s="99">
        <f t="shared" si="65"/>
        <v>0</v>
      </c>
      <c r="Y895" s="99">
        <f>COUNTIFS(通讯通路门店!$S:$S,$G895,通讯通路门店!$J:$J,"荣耀体验店")+COUNTIFS(通讯通路门店!$S:$S,$G895,通讯通路门店!$J:$J,"荣耀授权专卖店")</f>
        <v>0</v>
      </c>
      <c r="Z895" s="99">
        <f>COUNTIFS(通讯通路门店!$S:$S,$G895,通讯通路门店!$J:$J,"VIVO体验店")</f>
        <v>0</v>
      </c>
      <c r="AA895" s="99">
        <f>COUNTIFS(通讯通路门店!$S:$S,$G895,通讯通路门店!$J:$J,"OPPO体验店")</f>
        <v>0</v>
      </c>
      <c r="AB895" s="99">
        <f>COUNTIFS(通讯通路门店!$S:$S,$G895,通讯通路门店!$J:$J,"华为授权体验店")+COUNTIFS(通讯通路门店!$S:$S,$G895,通讯通路门店!$J:$J,"华为堡垒店")</f>
        <v>0</v>
      </c>
      <c r="AC895" s="99">
        <f>COUNTIFS(通讯通路门店!$S:$S,$G895,通讯通路门店!$J:$J,"小米体验店")</f>
        <v>0</v>
      </c>
      <c r="AD895" s="99">
        <f>COUNTIFS(通讯通路门店!$S:$S,$G895,通讯通路门店!$J:$J,"苹果体验店")</f>
        <v>0</v>
      </c>
      <c r="AE895" s="99">
        <f>COUNTIFS(通讯通路门店!$S:$S,$G895,通讯通路门店!$J:$J,"其他品牌专卖店")</f>
        <v>0</v>
      </c>
      <c r="AF895" s="99">
        <f>SUMIFS(通讯通路门店!$BI:$BI,通讯通路门店!$S:$S,$G895)</f>
        <v>0</v>
      </c>
      <c r="AG895" s="99">
        <f>SUMIFS(通讯通路门店!$BH:$BH,通讯通路门店!$S:$S,$G895)</f>
        <v>0</v>
      </c>
      <c r="AH895" s="99">
        <f t="shared" si="66"/>
        <v>0</v>
      </c>
      <c r="AI895" s="99">
        <f>SUMIFS(通讯通路门店!$BB:$BB,通讯通路门店!$S:$S,$G895)</f>
        <v>0</v>
      </c>
      <c r="AJ895" s="99">
        <f>SUMIFS(通讯通路门店!$BE:$BE,通讯通路门店!$S:$S,$G895)</f>
        <v>0</v>
      </c>
      <c r="AK895" s="99">
        <f>SUMIFS(通讯通路门店!$BG:$BG,通讯通路门店!$S:$S,$G895)</f>
        <v>0</v>
      </c>
      <c r="AL895" s="99">
        <f>SUMIFS(通讯通路门店!$BC:$BC,通讯通路门店!$S:$S,$G895)</f>
        <v>0</v>
      </c>
      <c r="AM895" s="99">
        <f>SUMIFS(通讯通路门店!$BD:$BD,通讯通路门店!$S:$S,$G895)</f>
        <v>0</v>
      </c>
      <c r="AN895" s="99">
        <f>SUMIFS(通讯通路门店!$BF:$BF,通讯通路门店!$S:$S,$G895)</f>
        <v>0</v>
      </c>
      <c r="AO895" s="99">
        <f t="shared" si="67"/>
        <v>0</v>
      </c>
      <c r="AP895" s="99">
        <f>SUMIFS(通讯通路门店!$K:$K,通讯通路门店!$S:$S,$G895)</f>
        <v>0</v>
      </c>
      <c r="AQ895" s="83"/>
      <c r="AR895" s="99">
        <f>SUMIFS(通讯通路门店!$T:$T,通讯通路门店!$S:$S,$G895)</f>
        <v>0</v>
      </c>
      <c r="AS895" s="99">
        <f>SUMIFS(通讯通路门店!$U:$U,通讯通路门店!$S:$S,$G895)</f>
        <v>0</v>
      </c>
      <c r="AT895" s="99">
        <f>SUMIFS(通讯通路门店!$V:$V,通讯通路门店!$S:$S,$G895)</f>
        <v>0</v>
      </c>
      <c r="AU895" s="99">
        <f>SUMIFS(通讯通路门店!$W:$W,通讯通路门店!$S:$S,$G895)</f>
        <v>0</v>
      </c>
      <c r="AV895" s="99">
        <f>SUMIFS(通讯通路门店!$Z:$Z,通讯通路门店!$S:$S,$G895)</f>
        <v>0</v>
      </c>
      <c r="AW895" s="99">
        <f>SUMIFS(通讯通路门店!$AB:$AB,通讯通路门店!$S:$S,$G895)</f>
        <v>0</v>
      </c>
      <c r="AX895" s="99">
        <f>SUMIFS(通讯通路门店!$X:$X,通讯通路门店!$S:$S,$G895)</f>
        <v>0</v>
      </c>
      <c r="AY895" s="99">
        <f>SUMIFS(通讯通路门店!$Y:$Y,通讯通路门店!$S:$S,$G895)</f>
        <v>0</v>
      </c>
      <c r="AZ895" s="99">
        <f>SUMIFS(通讯通路门店!$AA:$AA,通讯通路门店!$S:$S,$G895)</f>
        <v>0</v>
      </c>
      <c r="BA895" s="99">
        <f t="shared" si="68"/>
        <v>0</v>
      </c>
      <c r="BB895" s="99">
        <f t="shared" si="69"/>
        <v>0</v>
      </c>
      <c r="BC895" s="99">
        <f>SUMIFS(通讯通路门店!$W:$W,通讯通路门店!$S:$S,$G895,通讯通路门店!$J:$J,"荣耀体验店")+SUMIFS(通讯通路门店!$W:$W,通讯通路门店!$S:$S,$G895,通讯通路门店!$J:$J,"荣耀授权专卖店")</f>
        <v>0</v>
      </c>
      <c r="BD895" s="99">
        <f>SUMIFS(通讯通路门店!$Z:$Z,通讯通路门店!$S:$S,$G895,通讯通路门店!$J:$J,"VIVO体验店")</f>
        <v>0</v>
      </c>
      <c r="BE895" s="99">
        <f>SUMIFS(通讯通路门店!$AB:$AB,通讯通路门店!$S:$S,$G895,通讯通路门店!$J:$J,"OPPO体验店")</f>
        <v>0</v>
      </c>
      <c r="BF895" s="99">
        <f>SUMIFS(通讯通路门店!$X:$X,通讯通路门店!$S:$S,$G895,通讯通路门店!$J:$J,"华为授权体验店")+SUMIFS(通讯通路门店!$AA:$AA,通讯通路门店!$S:$S,$G895,通讯通路门店!$J:$J,"华为堡垒店")</f>
        <v>0</v>
      </c>
      <c r="BG895" s="99">
        <f>SUMIFS(通讯通路门店!$Y:$Y,通讯通路门店!$S:$S,$G895,通讯通路门店!$J:$J,"小米体验店")</f>
        <v>0</v>
      </c>
      <c r="BH895" s="99">
        <f>SUMIFS(通讯通路门店!$AA:$AA,通讯通路门店!$S:$S,$G895,通讯通路门店!$J:$J,"苹果体验店")</f>
        <v>0</v>
      </c>
      <c r="BI895" s="99">
        <f>SUMIFS(通讯通路门店!$K:$K,通讯通路门店!$S:$S,$G895,通讯通路门店!$J:$J,"其他品牌专卖店")</f>
        <v>0</v>
      </c>
      <c r="BJ895" s="99">
        <f>SUMIFS(通讯通路门店!$AC:$AC,通讯通路门店!$S:$S,$G895)</f>
        <v>0</v>
      </c>
      <c r="BK895" s="99">
        <f>SUMIFS(通讯通路门店!$AD:$AD,通讯通路门店!$S:$S,$G895)</f>
        <v>0</v>
      </c>
      <c r="BL895" s="99">
        <f>SUMIFS(通讯通路门店!$AE:$AE,通讯通路门店!$S:$S,$G895)</f>
        <v>0</v>
      </c>
      <c r="BM895" s="99">
        <f>SUMIFS(通讯通路门店!$AF:$AF,通讯通路门店!$S:$S,$G895)</f>
        <v>0</v>
      </c>
      <c r="BN895" s="99">
        <f>SUMIFS(通讯通路门店!$AG:$AG,通讯通路门店!$S:$S,$G895)</f>
        <v>0</v>
      </c>
      <c r="BO895" s="99">
        <f>SUMIFS(通讯通路门店!$AH:$AH,通讯通路门店!$S:$S,$G895)</f>
        <v>0</v>
      </c>
      <c r="BP895" s="99">
        <f>SUMIFS(通讯通路门店!$AI:$AI,通讯通路门店!$S:$S,$G895)</f>
        <v>0</v>
      </c>
      <c r="BQ895" s="83"/>
    </row>
    <row r="896" spans="1:69">
      <c r="A896" s="99" t="str">
        <f>IFERROR(_xlfn.XLOOKUP($G896,通讯通路门店!$S$4:$S$993933,通讯通路门店!$A$4:$A$993933,0,0),"")</f>
        <v/>
      </c>
      <c r="B896" s="99" t="str">
        <f>IFERROR(_xlfn.XLOOKUP($G896,通讯通路门店!$S$4:$S$993933,通讯通路门店!$B$4:$B$993933,0,0),"")</f>
        <v/>
      </c>
      <c r="C896" s="99" t="str">
        <f>IFERROR(_xlfn.XLOOKUP($G896,通讯通路门店!$S$4:$S$993933,通讯通路门店!$C$4:$C$993933,0,0),"")</f>
        <v/>
      </c>
      <c r="D896" s="99" t="str">
        <f>IFERROR(_xlfn.XLOOKUP($G896,通讯通路门店!$S$4:$S$993933,通讯通路门店!$D$4:$D$993933,0,0),"")</f>
        <v/>
      </c>
      <c r="E896" s="83"/>
      <c r="F896" s="83"/>
      <c r="G896" s="101" t="e">
        <v>#N/A</v>
      </c>
      <c r="H896" s="102" t="str">
        <f>IFERROR(_xlfn.XLOOKUP($G896,通讯通路门店!$S$4:$S$993933,通讯通路门店!$R$4:$R$993933,0,0),"")</f>
        <v/>
      </c>
      <c r="I896" s="83"/>
      <c r="J896" s="83"/>
      <c r="K896" s="83"/>
      <c r="L896" s="83"/>
      <c r="M896" s="83"/>
      <c r="N896" s="83"/>
      <c r="O896" s="83"/>
      <c r="P896" s="83"/>
      <c r="Q896" s="83"/>
      <c r="R896" s="83"/>
      <c r="S896" s="83"/>
      <c r="T896" s="83"/>
      <c r="U896" s="99">
        <f>COUNTIF(通讯通路门店!$S:$S,$G896)</f>
        <v>0</v>
      </c>
      <c r="V896" s="99">
        <f>COUNTIFS(通讯通路门店!$S:$S,$G896,通讯通路门店!$J:$J,"综合卖场")</f>
        <v>0</v>
      </c>
      <c r="W896" s="99">
        <f>SUMIFS(通讯通路门店!$AJ:$AJ,通讯通路门店!$S:$S,通讯客户沙盘!$G896)</f>
        <v>0</v>
      </c>
      <c r="X896" s="99">
        <f t="shared" si="65"/>
        <v>0</v>
      </c>
      <c r="Y896" s="99">
        <f>COUNTIFS(通讯通路门店!$S:$S,$G896,通讯通路门店!$J:$J,"荣耀体验店")+COUNTIFS(通讯通路门店!$S:$S,$G896,通讯通路门店!$J:$J,"荣耀授权专卖店")</f>
        <v>0</v>
      </c>
      <c r="Z896" s="99">
        <f>COUNTIFS(通讯通路门店!$S:$S,$G896,通讯通路门店!$J:$J,"VIVO体验店")</f>
        <v>0</v>
      </c>
      <c r="AA896" s="99">
        <f>COUNTIFS(通讯通路门店!$S:$S,$G896,通讯通路门店!$J:$J,"OPPO体验店")</f>
        <v>0</v>
      </c>
      <c r="AB896" s="99">
        <f>COUNTIFS(通讯通路门店!$S:$S,$G896,通讯通路门店!$J:$J,"华为授权体验店")+COUNTIFS(通讯通路门店!$S:$S,$G896,通讯通路门店!$J:$J,"华为堡垒店")</f>
        <v>0</v>
      </c>
      <c r="AC896" s="99">
        <f>COUNTIFS(通讯通路门店!$S:$S,$G896,通讯通路门店!$J:$J,"小米体验店")</f>
        <v>0</v>
      </c>
      <c r="AD896" s="99">
        <f>COUNTIFS(通讯通路门店!$S:$S,$G896,通讯通路门店!$J:$J,"苹果体验店")</f>
        <v>0</v>
      </c>
      <c r="AE896" s="99">
        <f>COUNTIFS(通讯通路门店!$S:$S,$G896,通讯通路门店!$J:$J,"其他品牌专卖店")</f>
        <v>0</v>
      </c>
      <c r="AF896" s="99">
        <f>SUMIFS(通讯通路门店!$BI:$BI,通讯通路门店!$S:$S,$G896)</f>
        <v>0</v>
      </c>
      <c r="AG896" s="99">
        <f>SUMIFS(通讯通路门店!$BH:$BH,通讯通路门店!$S:$S,$G896)</f>
        <v>0</v>
      </c>
      <c r="AH896" s="99">
        <f t="shared" si="66"/>
        <v>0</v>
      </c>
      <c r="AI896" s="99">
        <f>SUMIFS(通讯通路门店!$BB:$BB,通讯通路门店!$S:$S,$G896)</f>
        <v>0</v>
      </c>
      <c r="AJ896" s="99">
        <f>SUMIFS(通讯通路门店!$BE:$BE,通讯通路门店!$S:$S,$G896)</f>
        <v>0</v>
      </c>
      <c r="AK896" s="99">
        <f>SUMIFS(通讯通路门店!$BG:$BG,通讯通路门店!$S:$S,$G896)</f>
        <v>0</v>
      </c>
      <c r="AL896" s="99">
        <f>SUMIFS(通讯通路门店!$BC:$BC,通讯通路门店!$S:$S,$G896)</f>
        <v>0</v>
      </c>
      <c r="AM896" s="99">
        <f>SUMIFS(通讯通路门店!$BD:$BD,通讯通路门店!$S:$S,$G896)</f>
        <v>0</v>
      </c>
      <c r="AN896" s="99">
        <f>SUMIFS(通讯通路门店!$BF:$BF,通讯通路门店!$S:$S,$G896)</f>
        <v>0</v>
      </c>
      <c r="AO896" s="99">
        <f t="shared" si="67"/>
        <v>0</v>
      </c>
      <c r="AP896" s="99">
        <f>SUMIFS(通讯通路门店!$K:$K,通讯通路门店!$S:$S,$G896)</f>
        <v>0</v>
      </c>
      <c r="AQ896" s="83"/>
      <c r="AR896" s="99">
        <f>SUMIFS(通讯通路门店!$T:$T,通讯通路门店!$S:$S,$G896)</f>
        <v>0</v>
      </c>
      <c r="AS896" s="99">
        <f>SUMIFS(通讯通路门店!$U:$U,通讯通路门店!$S:$S,$G896)</f>
        <v>0</v>
      </c>
      <c r="AT896" s="99">
        <f>SUMIFS(通讯通路门店!$V:$V,通讯通路门店!$S:$S,$G896)</f>
        <v>0</v>
      </c>
      <c r="AU896" s="99">
        <f>SUMIFS(通讯通路门店!$W:$W,通讯通路门店!$S:$S,$G896)</f>
        <v>0</v>
      </c>
      <c r="AV896" s="99">
        <f>SUMIFS(通讯通路门店!$Z:$Z,通讯通路门店!$S:$S,$G896)</f>
        <v>0</v>
      </c>
      <c r="AW896" s="99">
        <f>SUMIFS(通讯通路门店!$AB:$AB,通讯通路门店!$S:$S,$G896)</f>
        <v>0</v>
      </c>
      <c r="AX896" s="99">
        <f>SUMIFS(通讯通路门店!$X:$X,通讯通路门店!$S:$S,$G896)</f>
        <v>0</v>
      </c>
      <c r="AY896" s="99">
        <f>SUMIFS(通讯通路门店!$Y:$Y,通讯通路门店!$S:$S,$G896)</f>
        <v>0</v>
      </c>
      <c r="AZ896" s="99">
        <f>SUMIFS(通讯通路门店!$AA:$AA,通讯通路门店!$S:$S,$G896)</f>
        <v>0</v>
      </c>
      <c r="BA896" s="99">
        <f t="shared" si="68"/>
        <v>0</v>
      </c>
      <c r="BB896" s="99">
        <f t="shared" si="69"/>
        <v>0</v>
      </c>
      <c r="BC896" s="99">
        <f>SUMIFS(通讯通路门店!$W:$W,通讯通路门店!$S:$S,$G896,通讯通路门店!$J:$J,"荣耀体验店")+SUMIFS(通讯通路门店!$W:$W,通讯通路门店!$S:$S,$G896,通讯通路门店!$J:$J,"荣耀授权专卖店")</f>
        <v>0</v>
      </c>
      <c r="BD896" s="99">
        <f>SUMIFS(通讯通路门店!$Z:$Z,通讯通路门店!$S:$S,$G896,通讯通路门店!$J:$J,"VIVO体验店")</f>
        <v>0</v>
      </c>
      <c r="BE896" s="99">
        <f>SUMIFS(通讯通路门店!$AB:$AB,通讯通路门店!$S:$S,$G896,通讯通路门店!$J:$J,"OPPO体验店")</f>
        <v>0</v>
      </c>
      <c r="BF896" s="99">
        <f>SUMIFS(通讯通路门店!$X:$X,通讯通路门店!$S:$S,$G896,通讯通路门店!$J:$J,"华为授权体验店")+SUMIFS(通讯通路门店!$AA:$AA,通讯通路门店!$S:$S,$G896,通讯通路门店!$J:$J,"华为堡垒店")</f>
        <v>0</v>
      </c>
      <c r="BG896" s="99">
        <f>SUMIFS(通讯通路门店!$Y:$Y,通讯通路门店!$S:$S,$G896,通讯通路门店!$J:$J,"小米体验店")</f>
        <v>0</v>
      </c>
      <c r="BH896" s="99">
        <f>SUMIFS(通讯通路门店!$AA:$AA,通讯通路门店!$S:$S,$G896,通讯通路门店!$J:$J,"苹果体验店")</f>
        <v>0</v>
      </c>
      <c r="BI896" s="99">
        <f>SUMIFS(通讯通路门店!$K:$K,通讯通路门店!$S:$S,$G896,通讯通路门店!$J:$J,"其他品牌专卖店")</f>
        <v>0</v>
      </c>
      <c r="BJ896" s="99">
        <f>SUMIFS(通讯通路门店!$AC:$AC,通讯通路门店!$S:$S,$G896)</f>
        <v>0</v>
      </c>
      <c r="BK896" s="99">
        <f>SUMIFS(通讯通路门店!$AD:$AD,通讯通路门店!$S:$S,$G896)</f>
        <v>0</v>
      </c>
      <c r="BL896" s="99">
        <f>SUMIFS(通讯通路门店!$AE:$AE,通讯通路门店!$S:$S,$G896)</f>
        <v>0</v>
      </c>
      <c r="BM896" s="99">
        <f>SUMIFS(通讯通路门店!$AF:$AF,通讯通路门店!$S:$S,$G896)</f>
        <v>0</v>
      </c>
      <c r="BN896" s="99">
        <f>SUMIFS(通讯通路门店!$AG:$AG,通讯通路门店!$S:$S,$G896)</f>
        <v>0</v>
      </c>
      <c r="BO896" s="99">
        <f>SUMIFS(通讯通路门店!$AH:$AH,通讯通路门店!$S:$S,$G896)</f>
        <v>0</v>
      </c>
      <c r="BP896" s="99">
        <f>SUMIFS(通讯通路门店!$AI:$AI,通讯通路门店!$S:$S,$G896)</f>
        <v>0</v>
      </c>
      <c r="BQ896" s="83"/>
    </row>
    <row r="897" spans="1:69">
      <c r="A897" s="99" t="str">
        <f>IFERROR(_xlfn.XLOOKUP($G897,通讯通路门店!$S$4:$S$993933,通讯通路门店!$A$4:$A$993933,0,0),"")</f>
        <v/>
      </c>
      <c r="B897" s="99" t="str">
        <f>IFERROR(_xlfn.XLOOKUP($G897,通讯通路门店!$S$4:$S$993933,通讯通路门店!$B$4:$B$993933,0,0),"")</f>
        <v/>
      </c>
      <c r="C897" s="99" t="str">
        <f>IFERROR(_xlfn.XLOOKUP($G897,通讯通路门店!$S$4:$S$993933,通讯通路门店!$C$4:$C$993933,0,0),"")</f>
        <v/>
      </c>
      <c r="D897" s="99" t="str">
        <f>IFERROR(_xlfn.XLOOKUP($G897,通讯通路门店!$S$4:$S$993933,通讯通路门店!$D$4:$D$993933,0,0),"")</f>
        <v/>
      </c>
      <c r="E897" s="83"/>
      <c r="F897" s="83"/>
      <c r="G897" s="101" t="e">
        <v>#N/A</v>
      </c>
      <c r="H897" s="102" t="str">
        <f>IFERROR(_xlfn.XLOOKUP($G897,通讯通路门店!$S$4:$S$993933,通讯通路门店!$R$4:$R$993933,0,0),"")</f>
        <v/>
      </c>
      <c r="I897" s="83"/>
      <c r="J897" s="83"/>
      <c r="K897" s="83"/>
      <c r="L897" s="83"/>
      <c r="M897" s="83"/>
      <c r="N897" s="83"/>
      <c r="O897" s="83"/>
      <c r="P897" s="83"/>
      <c r="Q897" s="83"/>
      <c r="R897" s="83"/>
      <c r="S897" s="83"/>
      <c r="T897" s="83"/>
      <c r="U897" s="99">
        <f>COUNTIF(通讯通路门店!$S:$S,$G897)</f>
        <v>0</v>
      </c>
      <c r="V897" s="99">
        <f>COUNTIFS(通讯通路门店!$S:$S,$G897,通讯通路门店!$J:$J,"综合卖场")</f>
        <v>0</v>
      </c>
      <c r="W897" s="99">
        <f>SUMIFS(通讯通路门店!$AJ:$AJ,通讯通路门店!$S:$S,通讯客户沙盘!$G897)</f>
        <v>0</v>
      </c>
      <c r="X897" s="99">
        <f t="shared" si="65"/>
        <v>0</v>
      </c>
      <c r="Y897" s="99">
        <f>COUNTIFS(通讯通路门店!$S:$S,$G897,通讯通路门店!$J:$J,"荣耀体验店")+COUNTIFS(通讯通路门店!$S:$S,$G897,通讯通路门店!$J:$J,"荣耀授权专卖店")</f>
        <v>0</v>
      </c>
      <c r="Z897" s="99">
        <f>COUNTIFS(通讯通路门店!$S:$S,$G897,通讯通路门店!$J:$J,"VIVO体验店")</f>
        <v>0</v>
      </c>
      <c r="AA897" s="99">
        <f>COUNTIFS(通讯通路门店!$S:$S,$G897,通讯通路门店!$J:$J,"OPPO体验店")</f>
        <v>0</v>
      </c>
      <c r="AB897" s="99">
        <f>COUNTIFS(通讯通路门店!$S:$S,$G897,通讯通路门店!$J:$J,"华为授权体验店")+COUNTIFS(通讯通路门店!$S:$S,$G897,通讯通路门店!$J:$J,"华为堡垒店")</f>
        <v>0</v>
      </c>
      <c r="AC897" s="99">
        <f>COUNTIFS(通讯通路门店!$S:$S,$G897,通讯通路门店!$J:$J,"小米体验店")</f>
        <v>0</v>
      </c>
      <c r="AD897" s="99">
        <f>COUNTIFS(通讯通路门店!$S:$S,$G897,通讯通路门店!$J:$J,"苹果体验店")</f>
        <v>0</v>
      </c>
      <c r="AE897" s="99">
        <f>COUNTIFS(通讯通路门店!$S:$S,$G897,通讯通路门店!$J:$J,"其他品牌专卖店")</f>
        <v>0</v>
      </c>
      <c r="AF897" s="99">
        <f>SUMIFS(通讯通路门店!$BI:$BI,通讯通路门店!$S:$S,$G897)</f>
        <v>0</v>
      </c>
      <c r="AG897" s="99">
        <f>SUMIFS(通讯通路门店!$BH:$BH,通讯通路门店!$S:$S,$G897)</f>
        <v>0</v>
      </c>
      <c r="AH897" s="99">
        <f t="shared" si="66"/>
        <v>0</v>
      </c>
      <c r="AI897" s="99">
        <f>SUMIFS(通讯通路门店!$BB:$BB,通讯通路门店!$S:$S,$G897)</f>
        <v>0</v>
      </c>
      <c r="AJ897" s="99">
        <f>SUMIFS(通讯通路门店!$BE:$BE,通讯通路门店!$S:$S,$G897)</f>
        <v>0</v>
      </c>
      <c r="AK897" s="99">
        <f>SUMIFS(通讯通路门店!$BG:$BG,通讯通路门店!$S:$S,$G897)</f>
        <v>0</v>
      </c>
      <c r="AL897" s="99">
        <f>SUMIFS(通讯通路门店!$BC:$BC,通讯通路门店!$S:$S,$G897)</f>
        <v>0</v>
      </c>
      <c r="AM897" s="99">
        <f>SUMIFS(通讯通路门店!$BD:$BD,通讯通路门店!$S:$S,$G897)</f>
        <v>0</v>
      </c>
      <c r="AN897" s="99">
        <f>SUMIFS(通讯通路门店!$BF:$BF,通讯通路门店!$S:$S,$G897)</f>
        <v>0</v>
      </c>
      <c r="AO897" s="99">
        <f t="shared" si="67"/>
        <v>0</v>
      </c>
      <c r="AP897" s="99">
        <f>SUMIFS(通讯通路门店!$K:$K,通讯通路门店!$S:$S,$G897)</f>
        <v>0</v>
      </c>
      <c r="AQ897" s="83"/>
      <c r="AR897" s="99">
        <f>SUMIFS(通讯通路门店!$T:$T,通讯通路门店!$S:$S,$G897)</f>
        <v>0</v>
      </c>
      <c r="AS897" s="99">
        <f>SUMIFS(通讯通路门店!$U:$U,通讯通路门店!$S:$S,$G897)</f>
        <v>0</v>
      </c>
      <c r="AT897" s="99">
        <f>SUMIFS(通讯通路门店!$V:$V,通讯通路门店!$S:$S,$G897)</f>
        <v>0</v>
      </c>
      <c r="AU897" s="99">
        <f>SUMIFS(通讯通路门店!$W:$W,通讯通路门店!$S:$S,$G897)</f>
        <v>0</v>
      </c>
      <c r="AV897" s="99">
        <f>SUMIFS(通讯通路门店!$Z:$Z,通讯通路门店!$S:$S,$G897)</f>
        <v>0</v>
      </c>
      <c r="AW897" s="99">
        <f>SUMIFS(通讯通路门店!$AB:$AB,通讯通路门店!$S:$S,$G897)</f>
        <v>0</v>
      </c>
      <c r="AX897" s="99">
        <f>SUMIFS(通讯通路门店!$X:$X,通讯通路门店!$S:$S,$G897)</f>
        <v>0</v>
      </c>
      <c r="AY897" s="99">
        <f>SUMIFS(通讯通路门店!$Y:$Y,通讯通路门店!$S:$S,$G897)</f>
        <v>0</v>
      </c>
      <c r="AZ897" s="99">
        <f>SUMIFS(通讯通路门店!$AA:$AA,通讯通路门店!$S:$S,$G897)</f>
        <v>0</v>
      </c>
      <c r="BA897" s="99">
        <f t="shared" si="68"/>
        <v>0</v>
      </c>
      <c r="BB897" s="99">
        <f t="shared" si="69"/>
        <v>0</v>
      </c>
      <c r="BC897" s="99">
        <f>SUMIFS(通讯通路门店!$W:$W,通讯通路门店!$S:$S,$G897,通讯通路门店!$J:$J,"荣耀体验店")+SUMIFS(通讯通路门店!$W:$W,通讯通路门店!$S:$S,$G897,通讯通路门店!$J:$J,"荣耀授权专卖店")</f>
        <v>0</v>
      </c>
      <c r="BD897" s="99">
        <f>SUMIFS(通讯通路门店!$Z:$Z,通讯通路门店!$S:$S,$G897,通讯通路门店!$J:$J,"VIVO体验店")</f>
        <v>0</v>
      </c>
      <c r="BE897" s="99">
        <f>SUMIFS(通讯通路门店!$AB:$AB,通讯通路门店!$S:$S,$G897,通讯通路门店!$J:$J,"OPPO体验店")</f>
        <v>0</v>
      </c>
      <c r="BF897" s="99">
        <f>SUMIFS(通讯通路门店!$X:$X,通讯通路门店!$S:$S,$G897,通讯通路门店!$J:$J,"华为授权体验店")+SUMIFS(通讯通路门店!$AA:$AA,通讯通路门店!$S:$S,$G897,通讯通路门店!$J:$J,"华为堡垒店")</f>
        <v>0</v>
      </c>
      <c r="BG897" s="99">
        <f>SUMIFS(通讯通路门店!$Y:$Y,通讯通路门店!$S:$S,$G897,通讯通路门店!$J:$J,"小米体验店")</f>
        <v>0</v>
      </c>
      <c r="BH897" s="99">
        <f>SUMIFS(通讯通路门店!$AA:$AA,通讯通路门店!$S:$S,$G897,通讯通路门店!$J:$J,"苹果体验店")</f>
        <v>0</v>
      </c>
      <c r="BI897" s="99">
        <f>SUMIFS(通讯通路门店!$K:$K,通讯通路门店!$S:$S,$G897,通讯通路门店!$J:$J,"其他品牌专卖店")</f>
        <v>0</v>
      </c>
      <c r="BJ897" s="99">
        <f>SUMIFS(通讯通路门店!$AC:$AC,通讯通路门店!$S:$S,$G897)</f>
        <v>0</v>
      </c>
      <c r="BK897" s="99">
        <f>SUMIFS(通讯通路门店!$AD:$AD,通讯通路门店!$S:$S,$G897)</f>
        <v>0</v>
      </c>
      <c r="BL897" s="99">
        <f>SUMIFS(通讯通路门店!$AE:$AE,通讯通路门店!$S:$S,$G897)</f>
        <v>0</v>
      </c>
      <c r="BM897" s="99">
        <f>SUMIFS(通讯通路门店!$AF:$AF,通讯通路门店!$S:$S,$G897)</f>
        <v>0</v>
      </c>
      <c r="BN897" s="99">
        <f>SUMIFS(通讯通路门店!$AG:$AG,通讯通路门店!$S:$S,$G897)</f>
        <v>0</v>
      </c>
      <c r="BO897" s="99">
        <f>SUMIFS(通讯通路门店!$AH:$AH,通讯通路门店!$S:$S,$G897)</f>
        <v>0</v>
      </c>
      <c r="BP897" s="99">
        <f>SUMIFS(通讯通路门店!$AI:$AI,通讯通路门店!$S:$S,$G897)</f>
        <v>0</v>
      </c>
      <c r="BQ897" s="83"/>
    </row>
    <row r="898" spans="1:69">
      <c r="A898" s="99" t="str">
        <f>IFERROR(_xlfn.XLOOKUP($G898,通讯通路门店!$S$4:$S$993933,通讯通路门店!$A$4:$A$993933,0,0),"")</f>
        <v/>
      </c>
      <c r="B898" s="99" t="str">
        <f>IFERROR(_xlfn.XLOOKUP($G898,通讯通路门店!$S$4:$S$993933,通讯通路门店!$B$4:$B$993933,0,0),"")</f>
        <v/>
      </c>
      <c r="C898" s="99" t="str">
        <f>IFERROR(_xlfn.XLOOKUP($G898,通讯通路门店!$S$4:$S$993933,通讯通路门店!$C$4:$C$993933,0,0),"")</f>
        <v/>
      </c>
      <c r="D898" s="99" t="str">
        <f>IFERROR(_xlfn.XLOOKUP($G898,通讯通路门店!$S$4:$S$993933,通讯通路门店!$D$4:$D$993933,0,0),"")</f>
        <v/>
      </c>
      <c r="E898" s="83"/>
      <c r="F898" s="83"/>
      <c r="G898" s="101" t="e">
        <v>#N/A</v>
      </c>
      <c r="H898" s="102" t="str">
        <f>IFERROR(_xlfn.XLOOKUP($G898,通讯通路门店!$S$4:$S$993933,通讯通路门店!$R$4:$R$993933,0,0),"")</f>
        <v/>
      </c>
      <c r="I898" s="83"/>
      <c r="J898" s="83"/>
      <c r="K898" s="83"/>
      <c r="L898" s="83"/>
      <c r="M898" s="83"/>
      <c r="N898" s="83"/>
      <c r="O898" s="83"/>
      <c r="P898" s="83"/>
      <c r="Q898" s="83"/>
      <c r="R898" s="83"/>
      <c r="S898" s="83"/>
      <c r="T898" s="83"/>
      <c r="U898" s="99">
        <f>COUNTIF(通讯通路门店!$S:$S,$G898)</f>
        <v>0</v>
      </c>
      <c r="V898" s="99">
        <f>COUNTIFS(通讯通路门店!$S:$S,$G898,通讯通路门店!$J:$J,"综合卖场")</f>
        <v>0</v>
      </c>
      <c r="W898" s="99">
        <f>SUMIFS(通讯通路门店!$AJ:$AJ,通讯通路门店!$S:$S,通讯客户沙盘!$G898)</f>
        <v>0</v>
      </c>
      <c r="X898" s="99">
        <f t="shared" si="65"/>
        <v>0</v>
      </c>
      <c r="Y898" s="99">
        <f>COUNTIFS(通讯通路门店!$S:$S,$G898,通讯通路门店!$J:$J,"荣耀体验店")+COUNTIFS(通讯通路门店!$S:$S,$G898,通讯通路门店!$J:$J,"荣耀授权专卖店")</f>
        <v>0</v>
      </c>
      <c r="Z898" s="99">
        <f>COUNTIFS(通讯通路门店!$S:$S,$G898,通讯通路门店!$J:$J,"VIVO体验店")</f>
        <v>0</v>
      </c>
      <c r="AA898" s="99">
        <f>COUNTIFS(通讯通路门店!$S:$S,$G898,通讯通路门店!$J:$J,"OPPO体验店")</f>
        <v>0</v>
      </c>
      <c r="AB898" s="99">
        <f>COUNTIFS(通讯通路门店!$S:$S,$G898,通讯通路门店!$J:$J,"华为授权体验店")+COUNTIFS(通讯通路门店!$S:$S,$G898,通讯通路门店!$J:$J,"华为堡垒店")</f>
        <v>0</v>
      </c>
      <c r="AC898" s="99">
        <f>COUNTIFS(通讯通路门店!$S:$S,$G898,通讯通路门店!$J:$J,"小米体验店")</f>
        <v>0</v>
      </c>
      <c r="AD898" s="99">
        <f>COUNTIFS(通讯通路门店!$S:$S,$G898,通讯通路门店!$J:$J,"苹果体验店")</f>
        <v>0</v>
      </c>
      <c r="AE898" s="99">
        <f>COUNTIFS(通讯通路门店!$S:$S,$G898,通讯通路门店!$J:$J,"其他品牌专卖店")</f>
        <v>0</v>
      </c>
      <c r="AF898" s="99">
        <f>SUMIFS(通讯通路门店!$BI:$BI,通讯通路门店!$S:$S,$G898)</f>
        <v>0</v>
      </c>
      <c r="AG898" s="99">
        <f>SUMIFS(通讯通路门店!$BH:$BH,通讯通路门店!$S:$S,$G898)</f>
        <v>0</v>
      </c>
      <c r="AH898" s="99">
        <f t="shared" si="66"/>
        <v>0</v>
      </c>
      <c r="AI898" s="99">
        <f>SUMIFS(通讯通路门店!$BB:$BB,通讯通路门店!$S:$S,$G898)</f>
        <v>0</v>
      </c>
      <c r="AJ898" s="99">
        <f>SUMIFS(通讯通路门店!$BE:$BE,通讯通路门店!$S:$S,$G898)</f>
        <v>0</v>
      </c>
      <c r="AK898" s="99">
        <f>SUMIFS(通讯通路门店!$BG:$BG,通讯通路门店!$S:$S,$G898)</f>
        <v>0</v>
      </c>
      <c r="AL898" s="99">
        <f>SUMIFS(通讯通路门店!$BC:$BC,通讯通路门店!$S:$S,$G898)</f>
        <v>0</v>
      </c>
      <c r="AM898" s="99">
        <f>SUMIFS(通讯通路门店!$BD:$BD,通讯通路门店!$S:$S,$G898)</f>
        <v>0</v>
      </c>
      <c r="AN898" s="99">
        <f>SUMIFS(通讯通路门店!$BF:$BF,通讯通路门店!$S:$S,$G898)</f>
        <v>0</v>
      </c>
      <c r="AO898" s="99">
        <f t="shared" si="67"/>
        <v>0</v>
      </c>
      <c r="AP898" s="99">
        <f>SUMIFS(通讯通路门店!$K:$K,通讯通路门店!$S:$S,$G898)</f>
        <v>0</v>
      </c>
      <c r="AQ898" s="83"/>
      <c r="AR898" s="99">
        <f>SUMIFS(通讯通路门店!$T:$T,通讯通路门店!$S:$S,$G898)</f>
        <v>0</v>
      </c>
      <c r="AS898" s="99">
        <f>SUMIFS(通讯通路门店!$U:$U,通讯通路门店!$S:$S,$G898)</f>
        <v>0</v>
      </c>
      <c r="AT898" s="99">
        <f>SUMIFS(通讯通路门店!$V:$V,通讯通路门店!$S:$S,$G898)</f>
        <v>0</v>
      </c>
      <c r="AU898" s="99">
        <f>SUMIFS(通讯通路门店!$W:$W,通讯通路门店!$S:$S,$G898)</f>
        <v>0</v>
      </c>
      <c r="AV898" s="99">
        <f>SUMIFS(通讯通路门店!$Z:$Z,通讯通路门店!$S:$S,$G898)</f>
        <v>0</v>
      </c>
      <c r="AW898" s="99">
        <f>SUMIFS(通讯通路门店!$AB:$AB,通讯通路门店!$S:$S,$G898)</f>
        <v>0</v>
      </c>
      <c r="AX898" s="99">
        <f>SUMIFS(通讯通路门店!$X:$X,通讯通路门店!$S:$S,$G898)</f>
        <v>0</v>
      </c>
      <c r="AY898" s="99">
        <f>SUMIFS(通讯通路门店!$Y:$Y,通讯通路门店!$S:$S,$G898)</f>
        <v>0</v>
      </c>
      <c r="AZ898" s="99">
        <f>SUMIFS(通讯通路门店!$AA:$AA,通讯通路门店!$S:$S,$G898)</f>
        <v>0</v>
      </c>
      <c r="BA898" s="99">
        <f t="shared" si="68"/>
        <v>0</v>
      </c>
      <c r="BB898" s="99">
        <f t="shared" si="69"/>
        <v>0</v>
      </c>
      <c r="BC898" s="99">
        <f>SUMIFS(通讯通路门店!$W:$W,通讯通路门店!$S:$S,$G898,通讯通路门店!$J:$J,"荣耀体验店")+SUMIFS(通讯通路门店!$W:$W,通讯通路门店!$S:$S,$G898,通讯通路门店!$J:$J,"荣耀授权专卖店")</f>
        <v>0</v>
      </c>
      <c r="BD898" s="99">
        <f>SUMIFS(通讯通路门店!$Z:$Z,通讯通路门店!$S:$S,$G898,通讯通路门店!$J:$J,"VIVO体验店")</f>
        <v>0</v>
      </c>
      <c r="BE898" s="99">
        <f>SUMIFS(通讯通路门店!$AB:$AB,通讯通路门店!$S:$S,$G898,通讯通路门店!$J:$J,"OPPO体验店")</f>
        <v>0</v>
      </c>
      <c r="BF898" s="99">
        <f>SUMIFS(通讯通路门店!$X:$X,通讯通路门店!$S:$S,$G898,通讯通路门店!$J:$J,"华为授权体验店")+SUMIFS(通讯通路门店!$AA:$AA,通讯通路门店!$S:$S,$G898,通讯通路门店!$J:$J,"华为堡垒店")</f>
        <v>0</v>
      </c>
      <c r="BG898" s="99">
        <f>SUMIFS(通讯通路门店!$Y:$Y,通讯通路门店!$S:$S,$G898,通讯通路门店!$J:$J,"小米体验店")</f>
        <v>0</v>
      </c>
      <c r="BH898" s="99">
        <f>SUMIFS(通讯通路门店!$AA:$AA,通讯通路门店!$S:$S,$G898,通讯通路门店!$J:$J,"苹果体验店")</f>
        <v>0</v>
      </c>
      <c r="BI898" s="99">
        <f>SUMIFS(通讯通路门店!$K:$K,通讯通路门店!$S:$S,$G898,通讯通路门店!$J:$J,"其他品牌专卖店")</f>
        <v>0</v>
      </c>
      <c r="BJ898" s="99">
        <f>SUMIFS(通讯通路门店!$AC:$AC,通讯通路门店!$S:$S,$G898)</f>
        <v>0</v>
      </c>
      <c r="BK898" s="99">
        <f>SUMIFS(通讯通路门店!$AD:$AD,通讯通路门店!$S:$S,$G898)</f>
        <v>0</v>
      </c>
      <c r="BL898" s="99">
        <f>SUMIFS(通讯通路门店!$AE:$AE,通讯通路门店!$S:$S,$G898)</f>
        <v>0</v>
      </c>
      <c r="BM898" s="99">
        <f>SUMIFS(通讯通路门店!$AF:$AF,通讯通路门店!$S:$S,$G898)</f>
        <v>0</v>
      </c>
      <c r="BN898" s="99">
        <f>SUMIFS(通讯通路门店!$AG:$AG,通讯通路门店!$S:$S,$G898)</f>
        <v>0</v>
      </c>
      <c r="BO898" s="99">
        <f>SUMIFS(通讯通路门店!$AH:$AH,通讯通路门店!$S:$S,$G898)</f>
        <v>0</v>
      </c>
      <c r="BP898" s="99">
        <f>SUMIFS(通讯通路门店!$AI:$AI,通讯通路门店!$S:$S,$G898)</f>
        <v>0</v>
      </c>
      <c r="BQ898" s="83"/>
    </row>
    <row r="899" spans="1:69">
      <c r="A899" s="99" t="str">
        <f>IFERROR(_xlfn.XLOOKUP($G899,通讯通路门店!$S$4:$S$993933,通讯通路门店!$A$4:$A$993933,0,0),"")</f>
        <v/>
      </c>
      <c r="B899" s="99" t="str">
        <f>IFERROR(_xlfn.XLOOKUP($G899,通讯通路门店!$S$4:$S$993933,通讯通路门店!$B$4:$B$993933,0,0),"")</f>
        <v/>
      </c>
      <c r="C899" s="99" t="str">
        <f>IFERROR(_xlfn.XLOOKUP($G899,通讯通路门店!$S$4:$S$993933,通讯通路门店!$C$4:$C$993933,0,0),"")</f>
        <v/>
      </c>
      <c r="D899" s="99" t="str">
        <f>IFERROR(_xlfn.XLOOKUP($G899,通讯通路门店!$S$4:$S$993933,通讯通路门店!$D$4:$D$993933,0,0),"")</f>
        <v/>
      </c>
      <c r="E899" s="83"/>
      <c r="F899" s="83"/>
      <c r="G899" s="101" t="e">
        <v>#N/A</v>
      </c>
      <c r="H899" s="102" t="str">
        <f>IFERROR(_xlfn.XLOOKUP($G899,通讯通路门店!$S$4:$S$993933,通讯通路门店!$R$4:$R$993933,0,0),"")</f>
        <v/>
      </c>
      <c r="I899" s="83"/>
      <c r="J899" s="83"/>
      <c r="K899" s="83"/>
      <c r="L899" s="83"/>
      <c r="M899" s="83"/>
      <c r="N899" s="83"/>
      <c r="O899" s="83"/>
      <c r="P899" s="83"/>
      <c r="Q899" s="83"/>
      <c r="R899" s="83"/>
      <c r="S899" s="83"/>
      <c r="T899" s="83"/>
      <c r="U899" s="99">
        <f>COUNTIF(通讯通路门店!$S:$S,$G899)</f>
        <v>0</v>
      </c>
      <c r="V899" s="99">
        <f>COUNTIFS(通讯通路门店!$S:$S,$G899,通讯通路门店!$J:$J,"综合卖场")</f>
        <v>0</v>
      </c>
      <c r="W899" s="99">
        <f>SUMIFS(通讯通路门店!$AJ:$AJ,通讯通路门店!$S:$S,通讯客户沙盘!$G899)</f>
        <v>0</v>
      </c>
      <c r="X899" s="99">
        <f t="shared" si="65"/>
        <v>0</v>
      </c>
      <c r="Y899" s="99">
        <f>COUNTIFS(通讯通路门店!$S:$S,$G899,通讯通路门店!$J:$J,"荣耀体验店")+COUNTIFS(通讯通路门店!$S:$S,$G899,通讯通路门店!$J:$J,"荣耀授权专卖店")</f>
        <v>0</v>
      </c>
      <c r="Z899" s="99">
        <f>COUNTIFS(通讯通路门店!$S:$S,$G899,通讯通路门店!$J:$J,"VIVO体验店")</f>
        <v>0</v>
      </c>
      <c r="AA899" s="99">
        <f>COUNTIFS(通讯通路门店!$S:$S,$G899,通讯通路门店!$J:$J,"OPPO体验店")</f>
        <v>0</v>
      </c>
      <c r="AB899" s="99">
        <f>COUNTIFS(通讯通路门店!$S:$S,$G899,通讯通路门店!$J:$J,"华为授权体验店")+COUNTIFS(通讯通路门店!$S:$S,$G899,通讯通路门店!$J:$J,"华为堡垒店")</f>
        <v>0</v>
      </c>
      <c r="AC899" s="99">
        <f>COUNTIFS(通讯通路门店!$S:$S,$G899,通讯通路门店!$J:$J,"小米体验店")</f>
        <v>0</v>
      </c>
      <c r="AD899" s="99">
        <f>COUNTIFS(通讯通路门店!$S:$S,$G899,通讯通路门店!$J:$J,"苹果体验店")</f>
        <v>0</v>
      </c>
      <c r="AE899" s="99">
        <f>COUNTIFS(通讯通路门店!$S:$S,$G899,通讯通路门店!$J:$J,"其他品牌专卖店")</f>
        <v>0</v>
      </c>
      <c r="AF899" s="99">
        <f>SUMIFS(通讯通路门店!$BI:$BI,通讯通路门店!$S:$S,$G899)</f>
        <v>0</v>
      </c>
      <c r="AG899" s="99">
        <f>SUMIFS(通讯通路门店!$BH:$BH,通讯通路门店!$S:$S,$G899)</f>
        <v>0</v>
      </c>
      <c r="AH899" s="99">
        <f t="shared" si="66"/>
        <v>0</v>
      </c>
      <c r="AI899" s="99">
        <f>SUMIFS(通讯通路门店!$BB:$BB,通讯通路门店!$S:$S,$G899)</f>
        <v>0</v>
      </c>
      <c r="AJ899" s="99">
        <f>SUMIFS(通讯通路门店!$BE:$BE,通讯通路门店!$S:$S,$G899)</f>
        <v>0</v>
      </c>
      <c r="AK899" s="99">
        <f>SUMIFS(通讯通路门店!$BG:$BG,通讯通路门店!$S:$S,$G899)</f>
        <v>0</v>
      </c>
      <c r="AL899" s="99">
        <f>SUMIFS(通讯通路门店!$BC:$BC,通讯通路门店!$S:$S,$G899)</f>
        <v>0</v>
      </c>
      <c r="AM899" s="99">
        <f>SUMIFS(通讯通路门店!$BD:$BD,通讯通路门店!$S:$S,$G899)</f>
        <v>0</v>
      </c>
      <c r="AN899" s="99">
        <f>SUMIFS(通讯通路门店!$BF:$BF,通讯通路门店!$S:$S,$G899)</f>
        <v>0</v>
      </c>
      <c r="AO899" s="99">
        <f t="shared" si="67"/>
        <v>0</v>
      </c>
      <c r="AP899" s="99">
        <f>SUMIFS(通讯通路门店!$K:$K,通讯通路门店!$S:$S,$G899)</f>
        <v>0</v>
      </c>
      <c r="AQ899" s="83"/>
      <c r="AR899" s="99">
        <f>SUMIFS(通讯通路门店!$T:$T,通讯通路门店!$S:$S,$G899)</f>
        <v>0</v>
      </c>
      <c r="AS899" s="99">
        <f>SUMIFS(通讯通路门店!$U:$U,通讯通路门店!$S:$S,$G899)</f>
        <v>0</v>
      </c>
      <c r="AT899" s="99">
        <f>SUMIFS(通讯通路门店!$V:$V,通讯通路门店!$S:$S,$G899)</f>
        <v>0</v>
      </c>
      <c r="AU899" s="99">
        <f>SUMIFS(通讯通路门店!$W:$W,通讯通路门店!$S:$S,$G899)</f>
        <v>0</v>
      </c>
      <c r="AV899" s="99">
        <f>SUMIFS(通讯通路门店!$Z:$Z,通讯通路门店!$S:$S,$G899)</f>
        <v>0</v>
      </c>
      <c r="AW899" s="99">
        <f>SUMIFS(通讯通路门店!$AB:$AB,通讯通路门店!$S:$S,$G899)</f>
        <v>0</v>
      </c>
      <c r="AX899" s="99">
        <f>SUMIFS(通讯通路门店!$X:$X,通讯通路门店!$S:$S,$G899)</f>
        <v>0</v>
      </c>
      <c r="AY899" s="99">
        <f>SUMIFS(通讯通路门店!$Y:$Y,通讯通路门店!$S:$S,$G899)</f>
        <v>0</v>
      </c>
      <c r="AZ899" s="99">
        <f>SUMIFS(通讯通路门店!$AA:$AA,通讯通路门店!$S:$S,$G899)</f>
        <v>0</v>
      </c>
      <c r="BA899" s="99">
        <f t="shared" si="68"/>
        <v>0</v>
      </c>
      <c r="BB899" s="99">
        <f t="shared" si="69"/>
        <v>0</v>
      </c>
      <c r="BC899" s="99">
        <f>SUMIFS(通讯通路门店!$W:$W,通讯通路门店!$S:$S,$G899,通讯通路门店!$J:$J,"荣耀体验店")+SUMIFS(通讯通路门店!$W:$W,通讯通路门店!$S:$S,$G899,通讯通路门店!$J:$J,"荣耀授权专卖店")</f>
        <v>0</v>
      </c>
      <c r="BD899" s="99">
        <f>SUMIFS(通讯通路门店!$Z:$Z,通讯通路门店!$S:$S,$G899,通讯通路门店!$J:$J,"VIVO体验店")</f>
        <v>0</v>
      </c>
      <c r="BE899" s="99">
        <f>SUMIFS(通讯通路门店!$AB:$AB,通讯通路门店!$S:$S,$G899,通讯通路门店!$J:$J,"OPPO体验店")</f>
        <v>0</v>
      </c>
      <c r="BF899" s="99">
        <f>SUMIFS(通讯通路门店!$X:$X,通讯通路门店!$S:$S,$G899,通讯通路门店!$J:$J,"华为授权体验店")+SUMIFS(通讯通路门店!$AA:$AA,通讯通路门店!$S:$S,$G899,通讯通路门店!$J:$J,"华为堡垒店")</f>
        <v>0</v>
      </c>
      <c r="BG899" s="99">
        <f>SUMIFS(通讯通路门店!$Y:$Y,通讯通路门店!$S:$S,$G899,通讯通路门店!$J:$J,"小米体验店")</f>
        <v>0</v>
      </c>
      <c r="BH899" s="99">
        <f>SUMIFS(通讯通路门店!$AA:$AA,通讯通路门店!$S:$S,$G899,通讯通路门店!$J:$J,"苹果体验店")</f>
        <v>0</v>
      </c>
      <c r="BI899" s="99">
        <f>SUMIFS(通讯通路门店!$K:$K,通讯通路门店!$S:$S,$G899,通讯通路门店!$J:$J,"其他品牌专卖店")</f>
        <v>0</v>
      </c>
      <c r="BJ899" s="99">
        <f>SUMIFS(通讯通路门店!$AC:$AC,通讯通路门店!$S:$S,$G899)</f>
        <v>0</v>
      </c>
      <c r="BK899" s="99">
        <f>SUMIFS(通讯通路门店!$AD:$AD,通讯通路门店!$S:$S,$G899)</f>
        <v>0</v>
      </c>
      <c r="BL899" s="99">
        <f>SUMIFS(通讯通路门店!$AE:$AE,通讯通路门店!$S:$S,$G899)</f>
        <v>0</v>
      </c>
      <c r="BM899" s="99">
        <f>SUMIFS(通讯通路门店!$AF:$AF,通讯通路门店!$S:$S,$G899)</f>
        <v>0</v>
      </c>
      <c r="BN899" s="99">
        <f>SUMIFS(通讯通路门店!$AG:$AG,通讯通路门店!$S:$S,$G899)</f>
        <v>0</v>
      </c>
      <c r="BO899" s="99">
        <f>SUMIFS(通讯通路门店!$AH:$AH,通讯通路门店!$S:$S,$G899)</f>
        <v>0</v>
      </c>
      <c r="BP899" s="99">
        <f>SUMIFS(通讯通路门店!$AI:$AI,通讯通路门店!$S:$S,$G899)</f>
        <v>0</v>
      </c>
      <c r="BQ899" s="83"/>
    </row>
    <row r="900" spans="1:69">
      <c r="A900" s="99" t="str">
        <f>IFERROR(_xlfn.XLOOKUP($G900,通讯通路门店!$S$4:$S$993933,通讯通路门店!$A$4:$A$993933,0,0),"")</f>
        <v/>
      </c>
      <c r="B900" s="99" t="str">
        <f>IFERROR(_xlfn.XLOOKUP($G900,通讯通路门店!$S$4:$S$993933,通讯通路门店!$B$4:$B$993933,0,0),"")</f>
        <v/>
      </c>
      <c r="C900" s="99" t="str">
        <f>IFERROR(_xlfn.XLOOKUP($G900,通讯通路门店!$S$4:$S$993933,通讯通路门店!$C$4:$C$993933,0,0),"")</f>
        <v/>
      </c>
      <c r="D900" s="99" t="str">
        <f>IFERROR(_xlfn.XLOOKUP($G900,通讯通路门店!$S$4:$S$993933,通讯通路门店!$D$4:$D$993933,0,0),"")</f>
        <v/>
      </c>
      <c r="E900" s="83"/>
      <c r="F900" s="83"/>
      <c r="G900" s="101" t="e">
        <v>#N/A</v>
      </c>
      <c r="H900" s="102" t="str">
        <f>IFERROR(_xlfn.XLOOKUP($G900,通讯通路门店!$S$4:$S$993933,通讯通路门店!$R$4:$R$993933,0,0),"")</f>
        <v/>
      </c>
      <c r="I900" s="83"/>
      <c r="J900" s="83"/>
      <c r="K900" s="83"/>
      <c r="L900" s="83"/>
      <c r="M900" s="83"/>
      <c r="N900" s="83"/>
      <c r="O900" s="83"/>
      <c r="P900" s="83"/>
      <c r="Q900" s="83"/>
      <c r="R900" s="83"/>
      <c r="S900" s="83"/>
      <c r="T900" s="83"/>
      <c r="U900" s="99">
        <f>COUNTIF(通讯通路门店!$S:$S,$G900)</f>
        <v>0</v>
      </c>
      <c r="V900" s="99">
        <f>COUNTIFS(通讯通路门店!$S:$S,$G900,通讯通路门店!$J:$J,"综合卖场")</f>
        <v>0</v>
      </c>
      <c r="W900" s="99">
        <f>SUMIFS(通讯通路门店!$AJ:$AJ,通讯通路门店!$S:$S,通讯客户沙盘!$G900)</f>
        <v>0</v>
      </c>
      <c r="X900" s="99">
        <f t="shared" ref="X900:X963" si="70">Y900+Z900+AA900+AB900+AC900+AD900+AE900</f>
        <v>0</v>
      </c>
      <c r="Y900" s="99">
        <f>COUNTIFS(通讯通路门店!$S:$S,$G900,通讯通路门店!$J:$J,"荣耀体验店")+COUNTIFS(通讯通路门店!$S:$S,$G900,通讯通路门店!$J:$J,"荣耀授权专卖店")</f>
        <v>0</v>
      </c>
      <c r="Z900" s="99">
        <f>COUNTIFS(通讯通路门店!$S:$S,$G900,通讯通路门店!$J:$J,"VIVO体验店")</f>
        <v>0</v>
      </c>
      <c r="AA900" s="99">
        <f>COUNTIFS(通讯通路门店!$S:$S,$G900,通讯通路门店!$J:$J,"OPPO体验店")</f>
        <v>0</v>
      </c>
      <c r="AB900" s="99">
        <f>COUNTIFS(通讯通路门店!$S:$S,$G900,通讯通路门店!$J:$J,"华为授权体验店")+COUNTIFS(通讯通路门店!$S:$S,$G900,通讯通路门店!$J:$J,"华为堡垒店")</f>
        <v>0</v>
      </c>
      <c r="AC900" s="99">
        <f>COUNTIFS(通讯通路门店!$S:$S,$G900,通讯通路门店!$J:$J,"小米体验店")</f>
        <v>0</v>
      </c>
      <c r="AD900" s="99">
        <f>COUNTIFS(通讯通路门店!$S:$S,$G900,通讯通路门店!$J:$J,"苹果体验店")</f>
        <v>0</v>
      </c>
      <c r="AE900" s="99">
        <f>COUNTIFS(通讯通路门店!$S:$S,$G900,通讯通路门店!$J:$J,"其他品牌专卖店")</f>
        <v>0</v>
      </c>
      <c r="AF900" s="99">
        <f>SUMIFS(通讯通路门店!$BI:$BI,通讯通路门店!$S:$S,$G900)</f>
        <v>0</v>
      </c>
      <c r="AG900" s="99">
        <f>SUMIFS(通讯通路门店!$BH:$BH,通讯通路门店!$S:$S,$G900)</f>
        <v>0</v>
      </c>
      <c r="AH900" s="99">
        <f t="shared" ref="AH900:AH963" si="71">AI900+AJ900+AK900+AL900+AM900+AN900</f>
        <v>0</v>
      </c>
      <c r="AI900" s="99">
        <f>SUMIFS(通讯通路门店!$BB:$BB,通讯通路门店!$S:$S,$G900)</f>
        <v>0</v>
      </c>
      <c r="AJ900" s="99">
        <f>SUMIFS(通讯通路门店!$BE:$BE,通讯通路门店!$S:$S,$G900)</f>
        <v>0</v>
      </c>
      <c r="AK900" s="99">
        <f>SUMIFS(通讯通路门店!$BG:$BG,通讯通路门店!$S:$S,$G900)</f>
        <v>0</v>
      </c>
      <c r="AL900" s="99">
        <f>SUMIFS(通讯通路门店!$BC:$BC,通讯通路门店!$S:$S,$G900)</f>
        <v>0</v>
      </c>
      <c r="AM900" s="99">
        <f>SUMIFS(通讯通路门店!$BD:$BD,通讯通路门店!$S:$S,$G900)</f>
        <v>0</v>
      </c>
      <c r="AN900" s="99">
        <f>SUMIFS(通讯通路门店!$BF:$BF,通讯通路门店!$S:$S,$G900)</f>
        <v>0</v>
      </c>
      <c r="AO900" s="99">
        <f t="shared" ref="AO900:AO963" si="72">AP900+AQ900</f>
        <v>0</v>
      </c>
      <c r="AP900" s="99">
        <f>SUMIFS(通讯通路门店!$K:$K,通讯通路门店!$S:$S,$G900)</f>
        <v>0</v>
      </c>
      <c r="AQ900" s="83"/>
      <c r="AR900" s="99">
        <f>SUMIFS(通讯通路门店!$T:$T,通讯通路门店!$S:$S,$G900)</f>
        <v>0</v>
      </c>
      <c r="AS900" s="99">
        <f>SUMIFS(通讯通路门店!$U:$U,通讯通路门店!$S:$S,$G900)</f>
        <v>0</v>
      </c>
      <c r="AT900" s="99">
        <f>SUMIFS(通讯通路门店!$V:$V,通讯通路门店!$S:$S,$G900)</f>
        <v>0</v>
      </c>
      <c r="AU900" s="99">
        <f>SUMIFS(通讯通路门店!$W:$W,通讯通路门店!$S:$S,$G900)</f>
        <v>0</v>
      </c>
      <c r="AV900" s="99">
        <f>SUMIFS(通讯通路门店!$Z:$Z,通讯通路门店!$S:$S,$G900)</f>
        <v>0</v>
      </c>
      <c r="AW900" s="99">
        <f>SUMIFS(通讯通路门店!$AB:$AB,通讯通路门店!$S:$S,$G900)</f>
        <v>0</v>
      </c>
      <c r="AX900" s="99">
        <f>SUMIFS(通讯通路门店!$X:$X,通讯通路门店!$S:$S,$G900)</f>
        <v>0</v>
      </c>
      <c r="AY900" s="99">
        <f>SUMIFS(通讯通路门店!$Y:$Y,通讯通路门店!$S:$S,$G900)</f>
        <v>0</v>
      </c>
      <c r="AZ900" s="99">
        <f>SUMIFS(通讯通路门店!$AA:$AA,通讯通路门店!$S:$S,$G900)</f>
        <v>0</v>
      </c>
      <c r="BA900" s="99">
        <f t="shared" ref="BA900:BA963" si="73">AP900-BB900</f>
        <v>0</v>
      </c>
      <c r="BB900" s="99">
        <f t="shared" ref="BB900:BB963" si="74">BC900+BD900+BE900+BF900+BG900+BH900</f>
        <v>0</v>
      </c>
      <c r="BC900" s="99">
        <f>SUMIFS(通讯通路门店!$W:$W,通讯通路门店!$S:$S,$G900,通讯通路门店!$J:$J,"荣耀体验店")+SUMIFS(通讯通路门店!$W:$W,通讯通路门店!$S:$S,$G900,通讯通路门店!$J:$J,"荣耀授权专卖店")</f>
        <v>0</v>
      </c>
      <c r="BD900" s="99">
        <f>SUMIFS(通讯通路门店!$Z:$Z,通讯通路门店!$S:$S,$G900,通讯通路门店!$J:$J,"VIVO体验店")</f>
        <v>0</v>
      </c>
      <c r="BE900" s="99">
        <f>SUMIFS(通讯通路门店!$AB:$AB,通讯通路门店!$S:$S,$G900,通讯通路门店!$J:$J,"OPPO体验店")</f>
        <v>0</v>
      </c>
      <c r="BF900" s="99">
        <f>SUMIFS(通讯通路门店!$X:$X,通讯通路门店!$S:$S,$G900,通讯通路门店!$J:$J,"华为授权体验店")+SUMIFS(通讯通路门店!$AA:$AA,通讯通路门店!$S:$S,$G900,通讯通路门店!$J:$J,"华为堡垒店")</f>
        <v>0</v>
      </c>
      <c r="BG900" s="99">
        <f>SUMIFS(通讯通路门店!$Y:$Y,通讯通路门店!$S:$S,$G900,通讯通路门店!$J:$J,"小米体验店")</f>
        <v>0</v>
      </c>
      <c r="BH900" s="99">
        <f>SUMIFS(通讯通路门店!$AA:$AA,通讯通路门店!$S:$S,$G900,通讯通路门店!$J:$J,"苹果体验店")</f>
        <v>0</v>
      </c>
      <c r="BI900" s="99">
        <f>SUMIFS(通讯通路门店!$K:$K,通讯通路门店!$S:$S,$G900,通讯通路门店!$J:$J,"其他品牌专卖店")</f>
        <v>0</v>
      </c>
      <c r="BJ900" s="99">
        <f>SUMIFS(通讯通路门店!$AC:$AC,通讯通路门店!$S:$S,$G900)</f>
        <v>0</v>
      </c>
      <c r="BK900" s="99">
        <f>SUMIFS(通讯通路门店!$AD:$AD,通讯通路门店!$S:$S,$G900)</f>
        <v>0</v>
      </c>
      <c r="BL900" s="99">
        <f>SUMIFS(通讯通路门店!$AE:$AE,通讯通路门店!$S:$S,$G900)</f>
        <v>0</v>
      </c>
      <c r="BM900" s="99">
        <f>SUMIFS(通讯通路门店!$AF:$AF,通讯通路门店!$S:$S,$G900)</f>
        <v>0</v>
      </c>
      <c r="BN900" s="99">
        <f>SUMIFS(通讯通路门店!$AG:$AG,通讯通路门店!$S:$S,$G900)</f>
        <v>0</v>
      </c>
      <c r="BO900" s="99">
        <f>SUMIFS(通讯通路门店!$AH:$AH,通讯通路门店!$S:$S,$G900)</f>
        <v>0</v>
      </c>
      <c r="BP900" s="99">
        <f>SUMIFS(通讯通路门店!$AI:$AI,通讯通路门店!$S:$S,$G900)</f>
        <v>0</v>
      </c>
      <c r="BQ900" s="83"/>
    </row>
    <row r="901" spans="1:69">
      <c r="A901" s="99" t="str">
        <f>IFERROR(_xlfn.XLOOKUP($G901,通讯通路门店!$S$4:$S$993933,通讯通路门店!$A$4:$A$993933,0,0),"")</f>
        <v/>
      </c>
      <c r="B901" s="99" t="str">
        <f>IFERROR(_xlfn.XLOOKUP($G901,通讯通路门店!$S$4:$S$993933,通讯通路门店!$B$4:$B$993933,0,0),"")</f>
        <v/>
      </c>
      <c r="C901" s="99" t="str">
        <f>IFERROR(_xlfn.XLOOKUP($G901,通讯通路门店!$S$4:$S$993933,通讯通路门店!$C$4:$C$993933,0,0),"")</f>
        <v/>
      </c>
      <c r="D901" s="99" t="str">
        <f>IFERROR(_xlfn.XLOOKUP($G901,通讯通路门店!$S$4:$S$993933,通讯通路门店!$D$4:$D$993933,0,0),"")</f>
        <v/>
      </c>
      <c r="E901" s="83"/>
      <c r="F901" s="83"/>
      <c r="G901" s="101" t="e">
        <v>#N/A</v>
      </c>
      <c r="H901" s="102" t="str">
        <f>IFERROR(_xlfn.XLOOKUP($G901,通讯通路门店!$S$4:$S$993933,通讯通路门店!$R$4:$R$993933,0,0),"")</f>
        <v/>
      </c>
      <c r="I901" s="83"/>
      <c r="J901" s="83"/>
      <c r="K901" s="83"/>
      <c r="L901" s="83"/>
      <c r="M901" s="83"/>
      <c r="N901" s="83"/>
      <c r="O901" s="83"/>
      <c r="P901" s="83"/>
      <c r="Q901" s="83"/>
      <c r="R901" s="83"/>
      <c r="S901" s="83"/>
      <c r="T901" s="83"/>
      <c r="U901" s="99">
        <f>COUNTIF(通讯通路门店!$S:$S,$G901)</f>
        <v>0</v>
      </c>
      <c r="V901" s="99">
        <f>COUNTIFS(通讯通路门店!$S:$S,$G901,通讯通路门店!$J:$J,"综合卖场")</f>
        <v>0</v>
      </c>
      <c r="W901" s="99">
        <f>SUMIFS(通讯通路门店!$AJ:$AJ,通讯通路门店!$S:$S,通讯客户沙盘!$G901)</f>
        <v>0</v>
      </c>
      <c r="X901" s="99">
        <f t="shared" si="70"/>
        <v>0</v>
      </c>
      <c r="Y901" s="99">
        <f>COUNTIFS(通讯通路门店!$S:$S,$G901,通讯通路门店!$J:$J,"荣耀体验店")+COUNTIFS(通讯通路门店!$S:$S,$G901,通讯通路门店!$J:$J,"荣耀授权专卖店")</f>
        <v>0</v>
      </c>
      <c r="Z901" s="99">
        <f>COUNTIFS(通讯通路门店!$S:$S,$G901,通讯通路门店!$J:$J,"VIVO体验店")</f>
        <v>0</v>
      </c>
      <c r="AA901" s="99">
        <f>COUNTIFS(通讯通路门店!$S:$S,$G901,通讯通路门店!$J:$J,"OPPO体验店")</f>
        <v>0</v>
      </c>
      <c r="AB901" s="99">
        <f>COUNTIFS(通讯通路门店!$S:$S,$G901,通讯通路门店!$J:$J,"华为授权体验店")+COUNTIFS(通讯通路门店!$S:$S,$G901,通讯通路门店!$J:$J,"华为堡垒店")</f>
        <v>0</v>
      </c>
      <c r="AC901" s="99">
        <f>COUNTIFS(通讯通路门店!$S:$S,$G901,通讯通路门店!$J:$J,"小米体验店")</f>
        <v>0</v>
      </c>
      <c r="AD901" s="99">
        <f>COUNTIFS(通讯通路门店!$S:$S,$G901,通讯通路门店!$J:$J,"苹果体验店")</f>
        <v>0</v>
      </c>
      <c r="AE901" s="99">
        <f>COUNTIFS(通讯通路门店!$S:$S,$G901,通讯通路门店!$J:$J,"其他品牌专卖店")</f>
        <v>0</v>
      </c>
      <c r="AF901" s="99">
        <f>SUMIFS(通讯通路门店!$BI:$BI,通讯通路门店!$S:$S,$G901)</f>
        <v>0</v>
      </c>
      <c r="AG901" s="99">
        <f>SUMIFS(通讯通路门店!$BH:$BH,通讯通路门店!$S:$S,$G901)</f>
        <v>0</v>
      </c>
      <c r="AH901" s="99">
        <f t="shared" si="71"/>
        <v>0</v>
      </c>
      <c r="AI901" s="99">
        <f>SUMIFS(通讯通路门店!$BB:$BB,通讯通路门店!$S:$S,$G901)</f>
        <v>0</v>
      </c>
      <c r="AJ901" s="99">
        <f>SUMIFS(通讯通路门店!$BE:$BE,通讯通路门店!$S:$S,$G901)</f>
        <v>0</v>
      </c>
      <c r="AK901" s="99">
        <f>SUMIFS(通讯通路门店!$BG:$BG,通讯通路门店!$S:$S,$G901)</f>
        <v>0</v>
      </c>
      <c r="AL901" s="99">
        <f>SUMIFS(通讯通路门店!$BC:$BC,通讯通路门店!$S:$S,$G901)</f>
        <v>0</v>
      </c>
      <c r="AM901" s="99">
        <f>SUMIFS(通讯通路门店!$BD:$BD,通讯通路门店!$S:$S,$G901)</f>
        <v>0</v>
      </c>
      <c r="AN901" s="99">
        <f>SUMIFS(通讯通路门店!$BF:$BF,通讯通路门店!$S:$S,$G901)</f>
        <v>0</v>
      </c>
      <c r="AO901" s="99">
        <f t="shared" si="72"/>
        <v>0</v>
      </c>
      <c r="AP901" s="99">
        <f>SUMIFS(通讯通路门店!$K:$K,通讯通路门店!$S:$S,$G901)</f>
        <v>0</v>
      </c>
      <c r="AQ901" s="83"/>
      <c r="AR901" s="99">
        <f>SUMIFS(通讯通路门店!$T:$T,通讯通路门店!$S:$S,$G901)</f>
        <v>0</v>
      </c>
      <c r="AS901" s="99">
        <f>SUMIFS(通讯通路门店!$U:$U,通讯通路门店!$S:$S,$G901)</f>
        <v>0</v>
      </c>
      <c r="AT901" s="99">
        <f>SUMIFS(通讯通路门店!$V:$V,通讯通路门店!$S:$S,$G901)</f>
        <v>0</v>
      </c>
      <c r="AU901" s="99">
        <f>SUMIFS(通讯通路门店!$W:$W,通讯通路门店!$S:$S,$G901)</f>
        <v>0</v>
      </c>
      <c r="AV901" s="99">
        <f>SUMIFS(通讯通路门店!$Z:$Z,通讯通路门店!$S:$S,$G901)</f>
        <v>0</v>
      </c>
      <c r="AW901" s="99">
        <f>SUMIFS(通讯通路门店!$AB:$AB,通讯通路门店!$S:$S,$G901)</f>
        <v>0</v>
      </c>
      <c r="AX901" s="99">
        <f>SUMIFS(通讯通路门店!$X:$X,通讯通路门店!$S:$S,$G901)</f>
        <v>0</v>
      </c>
      <c r="AY901" s="99">
        <f>SUMIFS(通讯通路门店!$Y:$Y,通讯通路门店!$S:$S,$G901)</f>
        <v>0</v>
      </c>
      <c r="AZ901" s="99">
        <f>SUMIFS(通讯通路门店!$AA:$AA,通讯通路门店!$S:$S,$G901)</f>
        <v>0</v>
      </c>
      <c r="BA901" s="99">
        <f t="shared" si="73"/>
        <v>0</v>
      </c>
      <c r="BB901" s="99">
        <f t="shared" si="74"/>
        <v>0</v>
      </c>
      <c r="BC901" s="99">
        <f>SUMIFS(通讯通路门店!$W:$W,通讯通路门店!$S:$S,$G901,通讯通路门店!$J:$J,"荣耀体验店")+SUMIFS(通讯通路门店!$W:$W,通讯通路门店!$S:$S,$G901,通讯通路门店!$J:$J,"荣耀授权专卖店")</f>
        <v>0</v>
      </c>
      <c r="BD901" s="99">
        <f>SUMIFS(通讯通路门店!$Z:$Z,通讯通路门店!$S:$S,$G901,通讯通路门店!$J:$J,"VIVO体验店")</f>
        <v>0</v>
      </c>
      <c r="BE901" s="99">
        <f>SUMIFS(通讯通路门店!$AB:$AB,通讯通路门店!$S:$S,$G901,通讯通路门店!$J:$J,"OPPO体验店")</f>
        <v>0</v>
      </c>
      <c r="BF901" s="99">
        <f>SUMIFS(通讯通路门店!$X:$X,通讯通路门店!$S:$S,$G901,通讯通路门店!$J:$J,"华为授权体验店")+SUMIFS(通讯通路门店!$AA:$AA,通讯通路门店!$S:$S,$G901,通讯通路门店!$J:$J,"华为堡垒店")</f>
        <v>0</v>
      </c>
      <c r="BG901" s="99">
        <f>SUMIFS(通讯通路门店!$Y:$Y,通讯通路门店!$S:$S,$G901,通讯通路门店!$J:$J,"小米体验店")</f>
        <v>0</v>
      </c>
      <c r="BH901" s="99">
        <f>SUMIFS(通讯通路门店!$AA:$AA,通讯通路门店!$S:$S,$G901,通讯通路门店!$J:$J,"苹果体验店")</f>
        <v>0</v>
      </c>
      <c r="BI901" s="99">
        <f>SUMIFS(通讯通路门店!$K:$K,通讯通路门店!$S:$S,$G901,通讯通路门店!$J:$J,"其他品牌专卖店")</f>
        <v>0</v>
      </c>
      <c r="BJ901" s="99">
        <f>SUMIFS(通讯通路门店!$AC:$AC,通讯通路门店!$S:$S,$G901)</f>
        <v>0</v>
      </c>
      <c r="BK901" s="99">
        <f>SUMIFS(通讯通路门店!$AD:$AD,通讯通路门店!$S:$S,$G901)</f>
        <v>0</v>
      </c>
      <c r="BL901" s="99">
        <f>SUMIFS(通讯通路门店!$AE:$AE,通讯通路门店!$S:$S,$G901)</f>
        <v>0</v>
      </c>
      <c r="BM901" s="99">
        <f>SUMIFS(通讯通路门店!$AF:$AF,通讯通路门店!$S:$S,$G901)</f>
        <v>0</v>
      </c>
      <c r="BN901" s="99">
        <f>SUMIFS(通讯通路门店!$AG:$AG,通讯通路门店!$S:$S,$G901)</f>
        <v>0</v>
      </c>
      <c r="BO901" s="99">
        <f>SUMIFS(通讯通路门店!$AH:$AH,通讯通路门店!$S:$S,$G901)</f>
        <v>0</v>
      </c>
      <c r="BP901" s="99">
        <f>SUMIFS(通讯通路门店!$AI:$AI,通讯通路门店!$S:$S,$G901)</f>
        <v>0</v>
      </c>
      <c r="BQ901" s="83"/>
    </row>
    <row r="902" spans="1:69">
      <c r="A902" s="99" t="str">
        <f>IFERROR(_xlfn.XLOOKUP($G902,通讯通路门店!$S$4:$S$993933,通讯通路门店!$A$4:$A$993933,0,0),"")</f>
        <v/>
      </c>
      <c r="B902" s="99" t="str">
        <f>IFERROR(_xlfn.XLOOKUP($G902,通讯通路门店!$S$4:$S$993933,通讯通路门店!$B$4:$B$993933,0,0),"")</f>
        <v/>
      </c>
      <c r="C902" s="99" t="str">
        <f>IFERROR(_xlfn.XLOOKUP($G902,通讯通路门店!$S$4:$S$993933,通讯通路门店!$C$4:$C$993933,0,0),"")</f>
        <v/>
      </c>
      <c r="D902" s="99" t="str">
        <f>IFERROR(_xlfn.XLOOKUP($G902,通讯通路门店!$S$4:$S$993933,通讯通路门店!$D$4:$D$993933,0,0),"")</f>
        <v/>
      </c>
      <c r="E902" s="83"/>
      <c r="F902" s="83"/>
      <c r="G902" s="101" t="e">
        <v>#N/A</v>
      </c>
      <c r="H902" s="102" t="str">
        <f>IFERROR(_xlfn.XLOOKUP($G902,通讯通路门店!$S$4:$S$993933,通讯通路门店!$R$4:$R$993933,0,0),"")</f>
        <v/>
      </c>
      <c r="I902" s="83"/>
      <c r="J902" s="83"/>
      <c r="K902" s="83"/>
      <c r="L902" s="83"/>
      <c r="M902" s="83"/>
      <c r="N902" s="83"/>
      <c r="O902" s="83"/>
      <c r="P902" s="83"/>
      <c r="Q902" s="83"/>
      <c r="R902" s="83"/>
      <c r="S902" s="83"/>
      <c r="T902" s="83"/>
      <c r="U902" s="99">
        <f>COUNTIF(通讯通路门店!$S:$S,$G902)</f>
        <v>0</v>
      </c>
      <c r="V902" s="99">
        <f>COUNTIFS(通讯通路门店!$S:$S,$G902,通讯通路门店!$J:$J,"综合卖场")</f>
        <v>0</v>
      </c>
      <c r="W902" s="99">
        <f>SUMIFS(通讯通路门店!$AJ:$AJ,通讯通路门店!$S:$S,通讯客户沙盘!$G902)</f>
        <v>0</v>
      </c>
      <c r="X902" s="99">
        <f t="shared" si="70"/>
        <v>0</v>
      </c>
      <c r="Y902" s="99">
        <f>COUNTIFS(通讯通路门店!$S:$S,$G902,通讯通路门店!$J:$J,"荣耀体验店")+COUNTIFS(通讯通路门店!$S:$S,$G902,通讯通路门店!$J:$J,"荣耀授权专卖店")</f>
        <v>0</v>
      </c>
      <c r="Z902" s="99">
        <f>COUNTIFS(通讯通路门店!$S:$S,$G902,通讯通路门店!$J:$J,"VIVO体验店")</f>
        <v>0</v>
      </c>
      <c r="AA902" s="99">
        <f>COUNTIFS(通讯通路门店!$S:$S,$G902,通讯通路门店!$J:$J,"OPPO体验店")</f>
        <v>0</v>
      </c>
      <c r="AB902" s="99">
        <f>COUNTIFS(通讯通路门店!$S:$S,$G902,通讯通路门店!$J:$J,"华为授权体验店")+COUNTIFS(通讯通路门店!$S:$S,$G902,通讯通路门店!$J:$J,"华为堡垒店")</f>
        <v>0</v>
      </c>
      <c r="AC902" s="99">
        <f>COUNTIFS(通讯通路门店!$S:$S,$G902,通讯通路门店!$J:$J,"小米体验店")</f>
        <v>0</v>
      </c>
      <c r="AD902" s="99">
        <f>COUNTIFS(通讯通路门店!$S:$S,$G902,通讯通路门店!$J:$J,"苹果体验店")</f>
        <v>0</v>
      </c>
      <c r="AE902" s="99">
        <f>COUNTIFS(通讯通路门店!$S:$S,$G902,通讯通路门店!$J:$J,"其他品牌专卖店")</f>
        <v>0</v>
      </c>
      <c r="AF902" s="99">
        <f>SUMIFS(通讯通路门店!$BI:$BI,通讯通路门店!$S:$S,$G902)</f>
        <v>0</v>
      </c>
      <c r="AG902" s="99">
        <f>SUMIFS(通讯通路门店!$BH:$BH,通讯通路门店!$S:$S,$G902)</f>
        <v>0</v>
      </c>
      <c r="AH902" s="99">
        <f t="shared" si="71"/>
        <v>0</v>
      </c>
      <c r="AI902" s="99">
        <f>SUMIFS(通讯通路门店!$BB:$BB,通讯通路门店!$S:$S,$G902)</f>
        <v>0</v>
      </c>
      <c r="AJ902" s="99">
        <f>SUMIFS(通讯通路门店!$BE:$BE,通讯通路门店!$S:$S,$G902)</f>
        <v>0</v>
      </c>
      <c r="AK902" s="99">
        <f>SUMIFS(通讯通路门店!$BG:$BG,通讯通路门店!$S:$S,$G902)</f>
        <v>0</v>
      </c>
      <c r="AL902" s="99">
        <f>SUMIFS(通讯通路门店!$BC:$BC,通讯通路门店!$S:$S,$G902)</f>
        <v>0</v>
      </c>
      <c r="AM902" s="99">
        <f>SUMIFS(通讯通路门店!$BD:$BD,通讯通路门店!$S:$S,$G902)</f>
        <v>0</v>
      </c>
      <c r="AN902" s="99">
        <f>SUMIFS(通讯通路门店!$BF:$BF,通讯通路门店!$S:$S,$G902)</f>
        <v>0</v>
      </c>
      <c r="AO902" s="99">
        <f t="shared" si="72"/>
        <v>0</v>
      </c>
      <c r="AP902" s="99">
        <f>SUMIFS(通讯通路门店!$K:$K,通讯通路门店!$S:$S,$G902)</f>
        <v>0</v>
      </c>
      <c r="AQ902" s="83"/>
      <c r="AR902" s="99">
        <f>SUMIFS(通讯通路门店!$T:$T,通讯通路门店!$S:$S,$G902)</f>
        <v>0</v>
      </c>
      <c r="AS902" s="99">
        <f>SUMIFS(通讯通路门店!$U:$U,通讯通路门店!$S:$S,$G902)</f>
        <v>0</v>
      </c>
      <c r="AT902" s="99">
        <f>SUMIFS(通讯通路门店!$V:$V,通讯通路门店!$S:$S,$G902)</f>
        <v>0</v>
      </c>
      <c r="AU902" s="99">
        <f>SUMIFS(通讯通路门店!$W:$W,通讯通路门店!$S:$S,$G902)</f>
        <v>0</v>
      </c>
      <c r="AV902" s="99">
        <f>SUMIFS(通讯通路门店!$Z:$Z,通讯通路门店!$S:$S,$G902)</f>
        <v>0</v>
      </c>
      <c r="AW902" s="99">
        <f>SUMIFS(通讯通路门店!$AB:$AB,通讯通路门店!$S:$S,$G902)</f>
        <v>0</v>
      </c>
      <c r="AX902" s="99">
        <f>SUMIFS(通讯通路门店!$X:$X,通讯通路门店!$S:$S,$G902)</f>
        <v>0</v>
      </c>
      <c r="AY902" s="99">
        <f>SUMIFS(通讯通路门店!$Y:$Y,通讯通路门店!$S:$S,$G902)</f>
        <v>0</v>
      </c>
      <c r="AZ902" s="99">
        <f>SUMIFS(通讯通路门店!$AA:$AA,通讯通路门店!$S:$S,$G902)</f>
        <v>0</v>
      </c>
      <c r="BA902" s="99">
        <f t="shared" si="73"/>
        <v>0</v>
      </c>
      <c r="BB902" s="99">
        <f t="shared" si="74"/>
        <v>0</v>
      </c>
      <c r="BC902" s="99">
        <f>SUMIFS(通讯通路门店!$W:$W,通讯通路门店!$S:$S,$G902,通讯通路门店!$J:$J,"荣耀体验店")+SUMIFS(通讯通路门店!$W:$W,通讯通路门店!$S:$S,$G902,通讯通路门店!$J:$J,"荣耀授权专卖店")</f>
        <v>0</v>
      </c>
      <c r="BD902" s="99">
        <f>SUMIFS(通讯通路门店!$Z:$Z,通讯通路门店!$S:$S,$G902,通讯通路门店!$J:$J,"VIVO体验店")</f>
        <v>0</v>
      </c>
      <c r="BE902" s="99">
        <f>SUMIFS(通讯通路门店!$AB:$AB,通讯通路门店!$S:$S,$G902,通讯通路门店!$J:$J,"OPPO体验店")</f>
        <v>0</v>
      </c>
      <c r="BF902" s="99">
        <f>SUMIFS(通讯通路门店!$X:$X,通讯通路门店!$S:$S,$G902,通讯通路门店!$J:$J,"华为授权体验店")+SUMIFS(通讯通路门店!$AA:$AA,通讯通路门店!$S:$S,$G902,通讯通路门店!$J:$J,"华为堡垒店")</f>
        <v>0</v>
      </c>
      <c r="BG902" s="99">
        <f>SUMIFS(通讯通路门店!$Y:$Y,通讯通路门店!$S:$S,$G902,通讯通路门店!$J:$J,"小米体验店")</f>
        <v>0</v>
      </c>
      <c r="BH902" s="99">
        <f>SUMIFS(通讯通路门店!$AA:$AA,通讯通路门店!$S:$S,$G902,通讯通路门店!$J:$J,"苹果体验店")</f>
        <v>0</v>
      </c>
      <c r="BI902" s="99">
        <f>SUMIFS(通讯通路门店!$K:$K,通讯通路门店!$S:$S,$G902,通讯通路门店!$J:$J,"其他品牌专卖店")</f>
        <v>0</v>
      </c>
      <c r="BJ902" s="99">
        <f>SUMIFS(通讯通路门店!$AC:$AC,通讯通路门店!$S:$S,$G902)</f>
        <v>0</v>
      </c>
      <c r="BK902" s="99">
        <f>SUMIFS(通讯通路门店!$AD:$AD,通讯通路门店!$S:$S,$G902)</f>
        <v>0</v>
      </c>
      <c r="BL902" s="99">
        <f>SUMIFS(通讯通路门店!$AE:$AE,通讯通路门店!$S:$S,$G902)</f>
        <v>0</v>
      </c>
      <c r="BM902" s="99">
        <f>SUMIFS(通讯通路门店!$AF:$AF,通讯通路门店!$S:$S,$G902)</f>
        <v>0</v>
      </c>
      <c r="BN902" s="99">
        <f>SUMIFS(通讯通路门店!$AG:$AG,通讯通路门店!$S:$S,$G902)</f>
        <v>0</v>
      </c>
      <c r="BO902" s="99">
        <f>SUMIFS(通讯通路门店!$AH:$AH,通讯通路门店!$S:$S,$G902)</f>
        <v>0</v>
      </c>
      <c r="BP902" s="99">
        <f>SUMIFS(通讯通路门店!$AI:$AI,通讯通路门店!$S:$S,$G902)</f>
        <v>0</v>
      </c>
      <c r="BQ902" s="83"/>
    </row>
    <row r="903" spans="1:69">
      <c r="A903" s="99" t="str">
        <f>IFERROR(_xlfn.XLOOKUP($G903,通讯通路门店!$S$4:$S$993933,通讯通路门店!$A$4:$A$993933,0,0),"")</f>
        <v/>
      </c>
      <c r="B903" s="99" t="str">
        <f>IFERROR(_xlfn.XLOOKUP($G903,通讯通路门店!$S$4:$S$993933,通讯通路门店!$B$4:$B$993933,0,0),"")</f>
        <v/>
      </c>
      <c r="C903" s="99" t="str">
        <f>IFERROR(_xlfn.XLOOKUP($G903,通讯通路门店!$S$4:$S$993933,通讯通路门店!$C$4:$C$993933,0,0),"")</f>
        <v/>
      </c>
      <c r="D903" s="99" t="str">
        <f>IFERROR(_xlfn.XLOOKUP($G903,通讯通路门店!$S$4:$S$993933,通讯通路门店!$D$4:$D$993933,0,0),"")</f>
        <v/>
      </c>
      <c r="E903" s="83"/>
      <c r="F903" s="83"/>
      <c r="G903" s="101" t="e">
        <v>#N/A</v>
      </c>
      <c r="H903" s="102" t="str">
        <f>IFERROR(_xlfn.XLOOKUP($G903,通讯通路门店!$S$4:$S$993933,通讯通路门店!$R$4:$R$993933,0,0),"")</f>
        <v/>
      </c>
      <c r="I903" s="83"/>
      <c r="J903" s="83"/>
      <c r="K903" s="83"/>
      <c r="L903" s="83"/>
      <c r="M903" s="83"/>
      <c r="N903" s="83"/>
      <c r="O903" s="83"/>
      <c r="P903" s="83"/>
      <c r="Q903" s="83"/>
      <c r="R903" s="83"/>
      <c r="S903" s="83"/>
      <c r="T903" s="83"/>
      <c r="U903" s="99">
        <f>COUNTIF(通讯通路门店!$S:$S,$G903)</f>
        <v>0</v>
      </c>
      <c r="V903" s="99">
        <f>COUNTIFS(通讯通路门店!$S:$S,$G903,通讯通路门店!$J:$J,"综合卖场")</f>
        <v>0</v>
      </c>
      <c r="W903" s="99">
        <f>SUMIFS(通讯通路门店!$AJ:$AJ,通讯通路门店!$S:$S,通讯客户沙盘!$G903)</f>
        <v>0</v>
      </c>
      <c r="X903" s="99">
        <f t="shared" si="70"/>
        <v>0</v>
      </c>
      <c r="Y903" s="99">
        <f>COUNTIFS(通讯通路门店!$S:$S,$G903,通讯通路门店!$J:$J,"荣耀体验店")+COUNTIFS(通讯通路门店!$S:$S,$G903,通讯通路门店!$J:$J,"荣耀授权专卖店")</f>
        <v>0</v>
      </c>
      <c r="Z903" s="99">
        <f>COUNTIFS(通讯通路门店!$S:$S,$G903,通讯通路门店!$J:$J,"VIVO体验店")</f>
        <v>0</v>
      </c>
      <c r="AA903" s="99">
        <f>COUNTIFS(通讯通路门店!$S:$S,$G903,通讯通路门店!$J:$J,"OPPO体验店")</f>
        <v>0</v>
      </c>
      <c r="AB903" s="99">
        <f>COUNTIFS(通讯通路门店!$S:$S,$G903,通讯通路门店!$J:$J,"华为授权体验店")+COUNTIFS(通讯通路门店!$S:$S,$G903,通讯通路门店!$J:$J,"华为堡垒店")</f>
        <v>0</v>
      </c>
      <c r="AC903" s="99">
        <f>COUNTIFS(通讯通路门店!$S:$S,$G903,通讯通路门店!$J:$J,"小米体验店")</f>
        <v>0</v>
      </c>
      <c r="AD903" s="99">
        <f>COUNTIFS(通讯通路门店!$S:$S,$G903,通讯通路门店!$J:$J,"苹果体验店")</f>
        <v>0</v>
      </c>
      <c r="AE903" s="99">
        <f>COUNTIFS(通讯通路门店!$S:$S,$G903,通讯通路门店!$J:$J,"其他品牌专卖店")</f>
        <v>0</v>
      </c>
      <c r="AF903" s="99">
        <f>SUMIFS(通讯通路门店!$BI:$BI,通讯通路门店!$S:$S,$G903)</f>
        <v>0</v>
      </c>
      <c r="AG903" s="99">
        <f>SUMIFS(通讯通路门店!$BH:$BH,通讯通路门店!$S:$S,$G903)</f>
        <v>0</v>
      </c>
      <c r="AH903" s="99">
        <f t="shared" si="71"/>
        <v>0</v>
      </c>
      <c r="AI903" s="99">
        <f>SUMIFS(通讯通路门店!$BB:$BB,通讯通路门店!$S:$S,$G903)</f>
        <v>0</v>
      </c>
      <c r="AJ903" s="99">
        <f>SUMIFS(通讯通路门店!$BE:$BE,通讯通路门店!$S:$S,$G903)</f>
        <v>0</v>
      </c>
      <c r="AK903" s="99">
        <f>SUMIFS(通讯通路门店!$BG:$BG,通讯通路门店!$S:$S,$G903)</f>
        <v>0</v>
      </c>
      <c r="AL903" s="99">
        <f>SUMIFS(通讯通路门店!$BC:$BC,通讯通路门店!$S:$S,$G903)</f>
        <v>0</v>
      </c>
      <c r="AM903" s="99">
        <f>SUMIFS(通讯通路门店!$BD:$BD,通讯通路门店!$S:$S,$G903)</f>
        <v>0</v>
      </c>
      <c r="AN903" s="99">
        <f>SUMIFS(通讯通路门店!$BF:$BF,通讯通路门店!$S:$S,$G903)</f>
        <v>0</v>
      </c>
      <c r="AO903" s="99">
        <f t="shared" si="72"/>
        <v>0</v>
      </c>
      <c r="AP903" s="99">
        <f>SUMIFS(通讯通路门店!$K:$K,通讯通路门店!$S:$S,$G903)</f>
        <v>0</v>
      </c>
      <c r="AQ903" s="83"/>
      <c r="AR903" s="99">
        <f>SUMIFS(通讯通路门店!$T:$T,通讯通路门店!$S:$S,$G903)</f>
        <v>0</v>
      </c>
      <c r="AS903" s="99">
        <f>SUMIFS(通讯通路门店!$U:$U,通讯通路门店!$S:$S,$G903)</f>
        <v>0</v>
      </c>
      <c r="AT903" s="99">
        <f>SUMIFS(通讯通路门店!$V:$V,通讯通路门店!$S:$S,$G903)</f>
        <v>0</v>
      </c>
      <c r="AU903" s="99">
        <f>SUMIFS(通讯通路门店!$W:$W,通讯通路门店!$S:$S,$G903)</f>
        <v>0</v>
      </c>
      <c r="AV903" s="99">
        <f>SUMIFS(通讯通路门店!$Z:$Z,通讯通路门店!$S:$S,$G903)</f>
        <v>0</v>
      </c>
      <c r="AW903" s="99">
        <f>SUMIFS(通讯通路门店!$AB:$AB,通讯通路门店!$S:$S,$G903)</f>
        <v>0</v>
      </c>
      <c r="AX903" s="99">
        <f>SUMIFS(通讯通路门店!$X:$X,通讯通路门店!$S:$S,$G903)</f>
        <v>0</v>
      </c>
      <c r="AY903" s="99">
        <f>SUMIFS(通讯通路门店!$Y:$Y,通讯通路门店!$S:$S,$G903)</f>
        <v>0</v>
      </c>
      <c r="AZ903" s="99">
        <f>SUMIFS(通讯通路门店!$AA:$AA,通讯通路门店!$S:$S,$G903)</f>
        <v>0</v>
      </c>
      <c r="BA903" s="99">
        <f t="shared" si="73"/>
        <v>0</v>
      </c>
      <c r="BB903" s="99">
        <f t="shared" si="74"/>
        <v>0</v>
      </c>
      <c r="BC903" s="99">
        <f>SUMIFS(通讯通路门店!$W:$W,通讯通路门店!$S:$S,$G903,通讯通路门店!$J:$J,"荣耀体验店")+SUMIFS(通讯通路门店!$W:$W,通讯通路门店!$S:$S,$G903,通讯通路门店!$J:$J,"荣耀授权专卖店")</f>
        <v>0</v>
      </c>
      <c r="BD903" s="99">
        <f>SUMIFS(通讯通路门店!$Z:$Z,通讯通路门店!$S:$S,$G903,通讯通路门店!$J:$J,"VIVO体验店")</f>
        <v>0</v>
      </c>
      <c r="BE903" s="99">
        <f>SUMIFS(通讯通路门店!$AB:$AB,通讯通路门店!$S:$S,$G903,通讯通路门店!$J:$J,"OPPO体验店")</f>
        <v>0</v>
      </c>
      <c r="BF903" s="99">
        <f>SUMIFS(通讯通路门店!$X:$X,通讯通路门店!$S:$S,$G903,通讯通路门店!$J:$J,"华为授权体验店")+SUMIFS(通讯通路门店!$AA:$AA,通讯通路门店!$S:$S,$G903,通讯通路门店!$J:$J,"华为堡垒店")</f>
        <v>0</v>
      </c>
      <c r="BG903" s="99">
        <f>SUMIFS(通讯通路门店!$Y:$Y,通讯通路门店!$S:$S,$G903,通讯通路门店!$J:$J,"小米体验店")</f>
        <v>0</v>
      </c>
      <c r="BH903" s="99">
        <f>SUMIFS(通讯通路门店!$AA:$AA,通讯通路门店!$S:$S,$G903,通讯通路门店!$J:$J,"苹果体验店")</f>
        <v>0</v>
      </c>
      <c r="BI903" s="99">
        <f>SUMIFS(通讯通路门店!$K:$K,通讯通路门店!$S:$S,$G903,通讯通路门店!$J:$J,"其他品牌专卖店")</f>
        <v>0</v>
      </c>
      <c r="BJ903" s="99">
        <f>SUMIFS(通讯通路门店!$AC:$AC,通讯通路门店!$S:$S,$G903)</f>
        <v>0</v>
      </c>
      <c r="BK903" s="99">
        <f>SUMIFS(通讯通路门店!$AD:$AD,通讯通路门店!$S:$S,$G903)</f>
        <v>0</v>
      </c>
      <c r="BL903" s="99">
        <f>SUMIFS(通讯通路门店!$AE:$AE,通讯通路门店!$S:$S,$G903)</f>
        <v>0</v>
      </c>
      <c r="BM903" s="99">
        <f>SUMIFS(通讯通路门店!$AF:$AF,通讯通路门店!$S:$S,$G903)</f>
        <v>0</v>
      </c>
      <c r="BN903" s="99">
        <f>SUMIFS(通讯通路门店!$AG:$AG,通讯通路门店!$S:$S,$G903)</f>
        <v>0</v>
      </c>
      <c r="BO903" s="99">
        <f>SUMIFS(通讯通路门店!$AH:$AH,通讯通路门店!$S:$S,$G903)</f>
        <v>0</v>
      </c>
      <c r="BP903" s="99">
        <f>SUMIFS(通讯通路门店!$AI:$AI,通讯通路门店!$S:$S,$G903)</f>
        <v>0</v>
      </c>
      <c r="BQ903" s="83"/>
    </row>
    <row r="904" spans="1:69">
      <c r="A904" s="99" t="str">
        <f>IFERROR(_xlfn.XLOOKUP($G904,通讯通路门店!$S$4:$S$993933,通讯通路门店!$A$4:$A$993933,0,0),"")</f>
        <v/>
      </c>
      <c r="B904" s="99" t="str">
        <f>IFERROR(_xlfn.XLOOKUP($G904,通讯通路门店!$S$4:$S$993933,通讯通路门店!$B$4:$B$993933,0,0),"")</f>
        <v/>
      </c>
      <c r="C904" s="99" t="str">
        <f>IFERROR(_xlfn.XLOOKUP($G904,通讯通路门店!$S$4:$S$993933,通讯通路门店!$C$4:$C$993933,0,0),"")</f>
        <v/>
      </c>
      <c r="D904" s="99" t="str">
        <f>IFERROR(_xlfn.XLOOKUP($G904,通讯通路门店!$S$4:$S$993933,通讯通路门店!$D$4:$D$993933,0,0),"")</f>
        <v/>
      </c>
      <c r="E904" s="83"/>
      <c r="F904" s="83"/>
      <c r="G904" s="101" t="e">
        <v>#N/A</v>
      </c>
      <c r="H904" s="102" t="str">
        <f>IFERROR(_xlfn.XLOOKUP($G904,通讯通路门店!$S$4:$S$993933,通讯通路门店!$R$4:$R$993933,0,0),"")</f>
        <v/>
      </c>
      <c r="I904" s="83"/>
      <c r="J904" s="83"/>
      <c r="K904" s="83"/>
      <c r="L904" s="83"/>
      <c r="M904" s="83"/>
      <c r="N904" s="83"/>
      <c r="O904" s="83"/>
      <c r="P904" s="83"/>
      <c r="Q904" s="83"/>
      <c r="R904" s="83"/>
      <c r="S904" s="83"/>
      <c r="T904" s="83"/>
      <c r="U904" s="99">
        <f>COUNTIF(通讯通路门店!$S:$S,$G904)</f>
        <v>0</v>
      </c>
      <c r="V904" s="99">
        <f>COUNTIFS(通讯通路门店!$S:$S,$G904,通讯通路门店!$J:$J,"综合卖场")</f>
        <v>0</v>
      </c>
      <c r="W904" s="99">
        <f>SUMIFS(通讯通路门店!$AJ:$AJ,通讯通路门店!$S:$S,通讯客户沙盘!$G904)</f>
        <v>0</v>
      </c>
      <c r="X904" s="99">
        <f t="shared" si="70"/>
        <v>0</v>
      </c>
      <c r="Y904" s="99">
        <f>COUNTIFS(通讯通路门店!$S:$S,$G904,通讯通路门店!$J:$J,"荣耀体验店")+COUNTIFS(通讯通路门店!$S:$S,$G904,通讯通路门店!$J:$J,"荣耀授权专卖店")</f>
        <v>0</v>
      </c>
      <c r="Z904" s="99">
        <f>COUNTIFS(通讯通路门店!$S:$S,$G904,通讯通路门店!$J:$J,"VIVO体验店")</f>
        <v>0</v>
      </c>
      <c r="AA904" s="99">
        <f>COUNTIFS(通讯通路门店!$S:$S,$G904,通讯通路门店!$J:$J,"OPPO体验店")</f>
        <v>0</v>
      </c>
      <c r="AB904" s="99">
        <f>COUNTIFS(通讯通路门店!$S:$S,$G904,通讯通路门店!$J:$J,"华为授权体验店")+COUNTIFS(通讯通路门店!$S:$S,$G904,通讯通路门店!$J:$J,"华为堡垒店")</f>
        <v>0</v>
      </c>
      <c r="AC904" s="99">
        <f>COUNTIFS(通讯通路门店!$S:$S,$G904,通讯通路门店!$J:$J,"小米体验店")</f>
        <v>0</v>
      </c>
      <c r="AD904" s="99">
        <f>COUNTIFS(通讯通路门店!$S:$S,$G904,通讯通路门店!$J:$J,"苹果体验店")</f>
        <v>0</v>
      </c>
      <c r="AE904" s="99">
        <f>COUNTIFS(通讯通路门店!$S:$S,$G904,通讯通路门店!$J:$J,"其他品牌专卖店")</f>
        <v>0</v>
      </c>
      <c r="AF904" s="99">
        <f>SUMIFS(通讯通路门店!$BI:$BI,通讯通路门店!$S:$S,$G904)</f>
        <v>0</v>
      </c>
      <c r="AG904" s="99">
        <f>SUMIFS(通讯通路门店!$BH:$BH,通讯通路门店!$S:$S,$G904)</f>
        <v>0</v>
      </c>
      <c r="AH904" s="99">
        <f t="shared" si="71"/>
        <v>0</v>
      </c>
      <c r="AI904" s="99">
        <f>SUMIFS(通讯通路门店!$BB:$BB,通讯通路门店!$S:$S,$G904)</f>
        <v>0</v>
      </c>
      <c r="AJ904" s="99">
        <f>SUMIFS(通讯通路门店!$BE:$BE,通讯通路门店!$S:$S,$G904)</f>
        <v>0</v>
      </c>
      <c r="AK904" s="99">
        <f>SUMIFS(通讯通路门店!$BG:$BG,通讯通路门店!$S:$S,$G904)</f>
        <v>0</v>
      </c>
      <c r="AL904" s="99">
        <f>SUMIFS(通讯通路门店!$BC:$BC,通讯通路门店!$S:$S,$G904)</f>
        <v>0</v>
      </c>
      <c r="AM904" s="99">
        <f>SUMIFS(通讯通路门店!$BD:$BD,通讯通路门店!$S:$S,$G904)</f>
        <v>0</v>
      </c>
      <c r="AN904" s="99">
        <f>SUMIFS(通讯通路门店!$BF:$BF,通讯通路门店!$S:$S,$G904)</f>
        <v>0</v>
      </c>
      <c r="AO904" s="99">
        <f t="shared" si="72"/>
        <v>0</v>
      </c>
      <c r="AP904" s="99">
        <f>SUMIFS(通讯通路门店!$K:$K,通讯通路门店!$S:$S,$G904)</f>
        <v>0</v>
      </c>
      <c r="AQ904" s="83"/>
      <c r="AR904" s="99">
        <f>SUMIFS(通讯通路门店!$T:$T,通讯通路门店!$S:$S,$G904)</f>
        <v>0</v>
      </c>
      <c r="AS904" s="99">
        <f>SUMIFS(通讯通路门店!$U:$U,通讯通路门店!$S:$S,$G904)</f>
        <v>0</v>
      </c>
      <c r="AT904" s="99">
        <f>SUMIFS(通讯通路门店!$V:$V,通讯通路门店!$S:$S,$G904)</f>
        <v>0</v>
      </c>
      <c r="AU904" s="99">
        <f>SUMIFS(通讯通路门店!$W:$W,通讯通路门店!$S:$S,$G904)</f>
        <v>0</v>
      </c>
      <c r="AV904" s="99">
        <f>SUMIFS(通讯通路门店!$Z:$Z,通讯通路门店!$S:$S,$G904)</f>
        <v>0</v>
      </c>
      <c r="AW904" s="99">
        <f>SUMIFS(通讯通路门店!$AB:$AB,通讯通路门店!$S:$S,$G904)</f>
        <v>0</v>
      </c>
      <c r="AX904" s="99">
        <f>SUMIFS(通讯通路门店!$X:$X,通讯通路门店!$S:$S,$G904)</f>
        <v>0</v>
      </c>
      <c r="AY904" s="99">
        <f>SUMIFS(通讯通路门店!$Y:$Y,通讯通路门店!$S:$S,$G904)</f>
        <v>0</v>
      </c>
      <c r="AZ904" s="99">
        <f>SUMIFS(通讯通路门店!$AA:$AA,通讯通路门店!$S:$S,$G904)</f>
        <v>0</v>
      </c>
      <c r="BA904" s="99">
        <f t="shared" si="73"/>
        <v>0</v>
      </c>
      <c r="BB904" s="99">
        <f t="shared" si="74"/>
        <v>0</v>
      </c>
      <c r="BC904" s="99">
        <f>SUMIFS(通讯通路门店!$W:$W,通讯通路门店!$S:$S,$G904,通讯通路门店!$J:$J,"荣耀体验店")+SUMIFS(通讯通路门店!$W:$W,通讯通路门店!$S:$S,$G904,通讯通路门店!$J:$J,"荣耀授权专卖店")</f>
        <v>0</v>
      </c>
      <c r="BD904" s="99">
        <f>SUMIFS(通讯通路门店!$Z:$Z,通讯通路门店!$S:$S,$G904,通讯通路门店!$J:$J,"VIVO体验店")</f>
        <v>0</v>
      </c>
      <c r="BE904" s="99">
        <f>SUMIFS(通讯通路门店!$AB:$AB,通讯通路门店!$S:$S,$G904,通讯通路门店!$J:$J,"OPPO体验店")</f>
        <v>0</v>
      </c>
      <c r="BF904" s="99">
        <f>SUMIFS(通讯通路门店!$X:$X,通讯通路门店!$S:$S,$G904,通讯通路门店!$J:$J,"华为授权体验店")+SUMIFS(通讯通路门店!$AA:$AA,通讯通路门店!$S:$S,$G904,通讯通路门店!$J:$J,"华为堡垒店")</f>
        <v>0</v>
      </c>
      <c r="BG904" s="99">
        <f>SUMIFS(通讯通路门店!$Y:$Y,通讯通路门店!$S:$S,$G904,通讯通路门店!$J:$J,"小米体验店")</f>
        <v>0</v>
      </c>
      <c r="BH904" s="99">
        <f>SUMIFS(通讯通路门店!$AA:$AA,通讯通路门店!$S:$S,$G904,通讯通路门店!$J:$J,"苹果体验店")</f>
        <v>0</v>
      </c>
      <c r="BI904" s="99">
        <f>SUMIFS(通讯通路门店!$K:$K,通讯通路门店!$S:$S,$G904,通讯通路门店!$J:$J,"其他品牌专卖店")</f>
        <v>0</v>
      </c>
      <c r="BJ904" s="99">
        <f>SUMIFS(通讯通路门店!$AC:$AC,通讯通路门店!$S:$S,$G904)</f>
        <v>0</v>
      </c>
      <c r="BK904" s="99">
        <f>SUMIFS(通讯通路门店!$AD:$AD,通讯通路门店!$S:$S,$G904)</f>
        <v>0</v>
      </c>
      <c r="BL904" s="99">
        <f>SUMIFS(通讯通路门店!$AE:$AE,通讯通路门店!$S:$S,$G904)</f>
        <v>0</v>
      </c>
      <c r="BM904" s="99">
        <f>SUMIFS(通讯通路门店!$AF:$AF,通讯通路门店!$S:$S,$G904)</f>
        <v>0</v>
      </c>
      <c r="BN904" s="99">
        <f>SUMIFS(通讯通路门店!$AG:$AG,通讯通路门店!$S:$S,$G904)</f>
        <v>0</v>
      </c>
      <c r="BO904" s="99">
        <f>SUMIFS(通讯通路门店!$AH:$AH,通讯通路门店!$S:$S,$G904)</f>
        <v>0</v>
      </c>
      <c r="BP904" s="99">
        <f>SUMIFS(通讯通路门店!$AI:$AI,通讯通路门店!$S:$S,$G904)</f>
        <v>0</v>
      </c>
      <c r="BQ904" s="83"/>
    </row>
    <row r="905" spans="1:69">
      <c r="A905" s="99" t="str">
        <f>IFERROR(_xlfn.XLOOKUP($G905,通讯通路门店!$S$4:$S$993933,通讯通路门店!$A$4:$A$993933,0,0),"")</f>
        <v/>
      </c>
      <c r="B905" s="99" t="str">
        <f>IFERROR(_xlfn.XLOOKUP($G905,通讯通路门店!$S$4:$S$993933,通讯通路门店!$B$4:$B$993933,0,0),"")</f>
        <v/>
      </c>
      <c r="C905" s="99" t="str">
        <f>IFERROR(_xlfn.XLOOKUP($G905,通讯通路门店!$S$4:$S$993933,通讯通路门店!$C$4:$C$993933,0,0),"")</f>
        <v/>
      </c>
      <c r="D905" s="99" t="str">
        <f>IFERROR(_xlfn.XLOOKUP($G905,通讯通路门店!$S$4:$S$993933,通讯通路门店!$D$4:$D$993933,0,0),"")</f>
        <v/>
      </c>
      <c r="E905" s="83"/>
      <c r="F905" s="83"/>
      <c r="G905" s="101" t="e">
        <v>#N/A</v>
      </c>
      <c r="H905" s="102" t="str">
        <f>IFERROR(_xlfn.XLOOKUP($G905,通讯通路门店!$S$4:$S$993933,通讯通路门店!$R$4:$R$993933,0,0),"")</f>
        <v/>
      </c>
      <c r="I905" s="83"/>
      <c r="J905" s="83"/>
      <c r="K905" s="83"/>
      <c r="L905" s="83"/>
      <c r="M905" s="83"/>
      <c r="N905" s="83"/>
      <c r="O905" s="83"/>
      <c r="P905" s="83"/>
      <c r="Q905" s="83"/>
      <c r="R905" s="83"/>
      <c r="S905" s="83"/>
      <c r="T905" s="83"/>
      <c r="U905" s="99">
        <f>COUNTIF(通讯通路门店!$S:$S,$G905)</f>
        <v>0</v>
      </c>
      <c r="V905" s="99">
        <f>COUNTIFS(通讯通路门店!$S:$S,$G905,通讯通路门店!$J:$J,"综合卖场")</f>
        <v>0</v>
      </c>
      <c r="W905" s="99">
        <f>SUMIFS(通讯通路门店!$AJ:$AJ,通讯通路门店!$S:$S,通讯客户沙盘!$G905)</f>
        <v>0</v>
      </c>
      <c r="X905" s="99">
        <f t="shared" si="70"/>
        <v>0</v>
      </c>
      <c r="Y905" s="99">
        <f>COUNTIFS(通讯通路门店!$S:$S,$G905,通讯通路门店!$J:$J,"荣耀体验店")+COUNTIFS(通讯通路门店!$S:$S,$G905,通讯通路门店!$J:$J,"荣耀授权专卖店")</f>
        <v>0</v>
      </c>
      <c r="Z905" s="99">
        <f>COUNTIFS(通讯通路门店!$S:$S,$G905,通讯通路门店!$J:$J,"VIVO体验店")</f>
        <v>0</v>
      </c>
      <c r="AA905" s="99">
        <f>COUNTIFS(通讯通路门店!$S:$S,$G905,通讯通路门店!$J:$J,"OPPO体验店")</f>
        <v>0</v>
      </c>
      <c r="AB905" s="99">
        <f>COUNTIFS(通讯通路门店!$S:$S,$G905,通讯通路门店!$J:$J,"华为授权体验店")+COUNTIFS(通讯通路门店!$S:$S,$G905,通讯通路门店!$J:$J,"华为堡垒店")</f>
        <v>0</v>
      </c>
      <c r="AC905" s="99">
        <f>COUNTIFS(通讯通路门店!$S:$S,$G905,通讯通路门店!$J:$J,"小米体验店")</f>
        <v>0</v>
      </c>
      <c r="AD905" s="99">
        <f>COUNTIFS(通讯通路门店!$S:$S,$G905,通讯通路门店!$J:$J,"苹果体验店")</f>
        <v>0</v>
      </c>
      <c r="AE905" s="99">
        <f>COUNTIFS(通讯通路门店!$S:$S,$G905,通讯通路门店!$J:$J,"其他品牌专卖店")</f>
        <v>0</v>
      </c>
      <c r="AF905" s="99">
        <f>SUMIFS(通讯通路门店!$BI:$BI,通讯通路门店!$S:$S,$G905)</f>
        <v>0</v>
      </c>
      <c r="AG905" s="99">
        <f>SUMIFS(通讯通路门店!$BH:$BH,通讯通路门店!$S:$S,$G905)</f>
        <v>0</v>
      </c>
      <c r="AH905" s="99">
        <f t="shared" si="71"/>
        <v>0</v>
      </c>
      <c r="AI905" s="99">
        <f>SUMIFS(通讯通路门店!$BB:$BB,通讯通路门店!$S:$S,$G905)</f>
        <v>0</v>
      </c>
      <c r="AJ905" s="99">
        <f>SUMIFS(通讯通路门店!$BE:$BE,通讯通路门店!$S:$S,$G905)</f>
        <v>0</v>
      </c>
      <c r="AK905" s="99">
        <f>SUMIFS(通讯通路门店!$BG:$BG,通讯通路门店!$S:$S,$G905)</f>
        <v>0</v>
      </c>
      <c r="AL905" s="99">
        <f>SUMIFS(通讯通路门店!$BC:$BC,通讯通路门店!$S:$S,$G905)</f>
        <v>0</v>
      </c>
      <c r="AM905" s="99">
        <f>SUMIFS(通讯通路门店!$BD:$BD,通讯通路门店!$S:$S,$G905)</f>
        <v>0</v>
      </c>
      <c r="AN905" s="99">
        <f>SUMIFS(通讯通路门店!$BF:$BF,通讯通路门店!$S:$S,$G905)</f>
        <v>0</v>
      </c>
      <c r="AO905" s="99">
        <f t="shared" si="72"/>
        <v>0</v>
      </c>
      <c r="AP905" s="99">
        <f>SUMIFS(通讯通路门店!$K:$K,通讯通路门店!$S:$S,$G905)</f>
        <v>0</v>
      </c>
      <c r="AQ905" s="83"/>
      <c r="AR905" s="99">
        <f>SUMIFS(通讯通路门店!$T:$T,通讯通路门店!$S:$S,$G905)</f>
        <v>0</v>
      </c>
      <c r="AS905" s="99">
        <f>SUMIFS(通讯通路门店!$U:$U,通讯通路门店!$S:$S,$G905)</f>
        <v>0</v>
      </c>
      <c r="AT905" s="99">
        <f>SUMIFS(通讯通路门店!$V:$V,通讯通路门店!$S:$S,$G905)</f>
        <v>0</v>
      </c>
      <c r="AU905" s="99">
        <f>SUMIFS(通讯通路门店!$W:$W,通讯通路门店!$S:$S,$G905)</f>
        <v>0</v>
      </c>
      <c r="AV905" s="99">
        <f>SUMIFS(通讯通路门店!$Z:$Z,通讯通路门店!$S:$S,$G905)</f>
        <v>0</v>
      </c>
      <c r="AW905" s="99">
        <f>SUMIFS(通讯通路门店!$AB:$AB,通讯通路门店!$S:$S,$G905)</f>
        <v>0</v>
      </c>
      <c r="AX905" s="99">
        <f>SUMIFS(通讯通路门店!$X:$X,通讯通路门店!$S:$S,$G905)</f>
        <v>0</v>
      </c>
      <c r="AY905" s="99">
        <f>SUMIFS(通讯通路门店!$Y:$Y,通讯通路门店!$S:$S,$G905)</f>
        <v>0</v>
      </c>
      <c r="AZ905" s="99">
        <f>SUMIFS(通讯通路门店!$AA:$AA,通讯通路门店!$S:$S,$G905)</f>
        <v>0</v>
      </c>
      <c r="BA905" s="99">
        <f t="shared" si="73"/>
        <v>0</v>
      </c>
      <c r="BB905" s="99">
        <f t="shared" si="74"/>
        <v>0</v>
      </c>
      <c r="BC905" s="99">
        <f>SUMIFS(通讯通路门店!$W:$W,通讯通路门店!$S:$S,$G905,通讯通路门店!$J:$J,"荣耀体验店")+SUMIFS(通讯通路门店!$W:$W,通讯通路门店!$S:$S,$G905,通讯通路门店!$J:$J,"荣耀授权专卖店")</f>
        <v>0</v>
      </c>
      <c r="BD905" s="99">
        <f>SUMIFS(通讯通路门店!$Z:$Z,通讯通路门店!$S:$S,$G905,通讯通路门店!$J:$J,"VIVO体验店")</f>
        <v>0</v>
      </c>
      <c r="BE905" s="99">
        <f>SUMIFS(通讯通路门店!$AB:$AB,通讯通路门店!$S:$S,$G905,通讯通路门店!$J:$J,"OPPO体验店")</f>
        <v>0</v>
      </c>
      <c r="BF905" s="99">
        <f>SUMIFS(通讯通路门店!$X:$X,通讯通路门店!$S:$S,$G905,通讯通路门店!$J:$J,"华为授权体验店")+SUMIFS(通讯通路门店!$AA:$AA,通讯通路门店!$S:$S,$G905,通讯通路门店!$J:$J,"华为堡垒店")</f>
        <v>0</v>
      </c>
      <c r="BG905" s="99">
        <f>SUMIFS(通讯通路门店!$Y:$Y,通讯通路门店!$S:$S,$G905,通讯通路门店!$J:$J,"小米体验店")</f>
        <v>0</v>
      </c>
      <c r="BH905" s="99">
        <f>SUMIFS(通讯通路门店!$AA:$AA,通讯通路门店!$S:$S,$G905,通讯通路门店!$J:$J,"苹果体验店")</f>
        <v>0</v>
      </c>
      <c r="BI905" s="99">
        <f>SUMIFS(通讯通路门店!$K:$K,通讯通路门店!$S:$S,$G905,通讯通路门店!$J:$J,"其他品牌专卖店")</f>
        <v>0</v>
      </c>
      <c r="BJ905" s="99">
        <f>SUMIFS(通讯通路门店!$AC:$AC,通讯通路门店!$S:$S,$G905)</f>
        <v>0</v>
      </c>
      <c r="BK905" s="99">
        <f>SUMIFS(通讯通路门店!$AD:$AD,通讯通路门店!$S:$S,$G905)</f>
        <v>0</v>
      </c>
      <c r="BL905" s="99">
        <f>SUMIFS(通讯通路门店!$AE:$AE,通讯通路门店!$S:$S,$G905)</f>
        <v>0</v>
      </c>
      <c r="BM905" s="99">
        <f>SUMIFS(通讯通路门店!$AF:$AF,通讯通路门店!$S:$S,$G905)</f>
        <v>0</v>
      </c>
      <c r="BN905" s="99">
        <f>SUMIFS(通讯通路门店!$AG:$AG,通讯通路门店!$S:$S,$G905)</f>
        <v>0</v>
      </c>
      <c r="BO905" s="99">
        <f>SUMIFS(通讯通路门店!$AH:$AH,通讯通路门店!$S:$S,$G905)</f>
        <v>0</v>
      </c>
      <c r="BP905" s="99">
        <f>SUMIFS(通讯通路门店!$AI:$AI,通讯通路门店!$S:$S,$G905)</f>
        <v>0</v>
      </c>
      <c r="BQ905" s="83"/>
    </row>
    <row r="906" spans="1:69">
      <c r="A906" s="99" t="str">
        <f>IFERROR(_xlfn.XLOOKUP($G906,通讯通路门店!$S$4:$S$993933,通讯通路门店!$A$4:$A$993933,0,0),"")</f>
        <v/>
      </c>
      <c r="B906" s="99" t="str">
        <f>IFERROR(_xlfn.XLOOKUP($G906,通讯通路门店!$S$4:$S$993933,通讯通路门店!$B$4:$B$993933,0,0),"")</f>
        <v/>
      </c>
      <c r="C906" s="99" t="str">
        <f>IFERROR(_xlfn.XLOOKUP($G906,通讯通路门店!$S$4:$S$993933,通讯通路门店!$C$4:$C$993933,0,0),"")</f>
        <v/>
      </c>
      <c r="D906" s="99" t="str">
        <f>IFERROR(_xlfn.XLOOKUP($G906,通讯通路门店!$S$4:$S$993933,通讯通路门店!$D$4:$D$993933,0,0),"")</f>
        <v/>
      </c>
      <c r="E906" s="83"/>
      <c r="F906" s="83"/>
      <c r="G906" s="101" t="e">
        <v>#N/A</v>
      </c>
      <c r="H906" s="102" t="str">
        <f>IFERROR(_xlfn.XLOOKUP($G906,通讯通路门店!$S$4:$S$993933,通讯通路门店!$R$4:$R$993933,0,0),"")</f>
        <v/>
      </c>
      <c r="I906" s="83"/>
      <c r="J906" s="83"/>
      <c r="K906" s="83"/>
      <c r="L906" s="83"/>
      <c r="M906" s="83"/>
      <c r="N906" s="83"/>
      <c r="O906" s="83"/>
      <c r="P906" s="83"/>
      <c r="Q906" s="83"/>
      <c r="R906" s="83"/>
      <c r="S906" s="83"/>
      <c r="T906" s="83"/>
      <c r="U906" s="99">
        <f>COUNTIF(通讯通路门店!$S:$S,$G906)</f>
        <v>0</v>
      </c>
      <c r="V906" s="99">
        <f>COUNTIFS(通讯通路门店!$S:$S,$G906,通讯通路门店!$J:$J,"综合卖场")</f>
        <v>0</v>
      </c>
      <c r="W906" s="99">
        <f>SUMIFS(通讯通路门店!$AJ:$AJ,通讯通路门店!$S:$S,通讯客户沙盘!$G906)</f>
        <v>0</v>
      </c>
      <c r="X906" s="99">
        <f t="shared" si="70"/>
        <v>0</v>
      </c>
      <c r="Y906" s="99">
        <f>COUNTIFS(通讯通路门店!$S:$S,$G906,通讯通路门店!$J:$J,"荣耀体验店")+COUNTIFS(通讯通路门店!$S:$S,$G906,通讯通路门店!$J:$J,"荣耀授权专卖店")</f>
        <v>0</v>
      </c>
      <c r="Z906" s="99">
        <f>COUNTIFS(通讯通路门店!$S:$S,$G906,通讯通路门店!$J:$J,"VIVO体验店")</f>
        <v>0</v>
      </c>
      <c r="AA906" s="99">
        <f>COUNTIFS(通讯通路门店!$S:$S,$G906,通讯通路门店!$J:$J,"OPPO体验店")</f>
        <v>0</v>
      </c>
      <c r="AB906" s="99">
        <f>COUNTIFS(通讯通路门店!$S:$S,$G906,通讯通路门店!$J:$J,"华为授权体验店")+COUNTIFS(通讯通路门店!$S:$S,$G906,通讯通路门店!$J:$J,"华为堡垒店")</f>
        <v>0</v>
      </c>
      <c r="AC906" s="99">
        <f>COUNTIFS(通讯通路门店!$S:$S,$G906,通讯通路门店!$J:$J,"小米体验店")</f>
        <v>0</v>
      </c>
      <c r="AD906" s="99">
        <f>COUNTIFS(通讯通路门店!$S:$S,$G906,通讯通路门店!$J:$J,"苹果体验店")</f>
        <v>0</v>
      </c>
      <c r="AE906" s="99">
        <f>COUNTIFS(通讯通路门店!$S:$S,$G906,通讯通路门店!$J:$J,"其他品牌专卖店")</f>
        <v>0</v>
      </c>
      <c r="AF906" s="99">
        <f>SUMIFS(通讯通路门店!$BI:$BI,通讯通路门店!$S:$S,$G906)</f>
        <v>0</v>
      </c>
      <c r="AG906" s="99">
        <f>SUMIFS(通讯通路门店!$BH:$BH,通讯通路门店!$S:$S,$G906)</f>
        <v>0</v>
      </c>
      <c r="AH906" s="99">
        <f t="shared" si="71"/>
        <v>0</v>
      </c>
      <c r="AI906" s="99">
        <f>SUMIFS(通讯通路门店!$BB:$BB,通讯通路门店!$S:$S,$G906)</f>
        <v>0</v>
      </c>
      <c r="AJ906" s="99">
        <f>SUMIFS(通讯通路门店!$BE:$BE,通讯通路门店!$S:$S,$G906)</f>
        <v>0</v>
      </c>
      <c r="AK906" s="99">
        <f>SUMIFS(通讯通路门店!$BG:$BG,通讯通路门店!$S:$S,$G906)</f>
        <v>0</v>
      </c>
      <c r="AL906" s="99">
        <f>SUMIFS(通讯通路门店!$BC:$BC,通讯通路门店!$S:$S,$G906)</f>
        <v>0</v>
      </c>
      <c r="AM906" s="99">
        <f>SUMIFS(通讯通路门店!$BD:$BD,通讯通路门店!$S:$S,$G906)</f>
        <v>0</v>
      </c>
      <c r="AN906" s="99">
        <f>SUMIFS(通讯通路门店!$BF:$BF,通讯通路门店!$S:$S,$G906)</f>
        <v>0</v>
      </c>
      <c r="AO906" s="99">
        <f t="shared" si="72"/>
        <v>0</v>
      </c>
      <c r="AP906" s="99">
        <f>SUMIFS(通讯通路门店!$K:$K,通讯通路门店!$S:$S,$G906)</f>
        <v>0</v>
      </c>
      <c r="AQ906" s="83"/>
      <c r="AR906" s="99">
        <f>SUMIFS(通讯通路门店!$T:$T,通讯通路门店!$S:$S,$G906)</f>
        <v>0</v>
      </c>
      <c r="AS906" s="99">
        <f>SUMIFS(通讯通路门店!$U:$U,通讯通路门店!$S:$S,$G906)</f>
        <v>0</v>
      </c>
      <c r="AT906" s="99">
        <f>SUMIFS(通讯通路门店!$V:$V,通讯通路门店!$S:$S,$G906)</f>
        <v>0</v>
      </c>
      <c r="AU906" s="99">
        <f>SUMIFS(通讯通路门店!$W:$W,通讯通路门店!$S:$S,$G906)</f>
        <v>0</v>
      </c>
      <c r="AV906" s="99">
        <f>SUMIFS(通讯通路门店!$Z:$Z,通讯通路门店!$S:$S,$G906)</f>
        <v>0</v>
      </c>
      <c r="AW906" s="99">
        <f>SUMIFS(通讯通路门店!$AB:$AB,通讯通路门店!$S:$S,$G906)</f>
        <v>0</v>
      </c>
      <c r="AX906" s="99">
        <f>SUMIFS(通讯通路门店!$X:$X,通讯通路门店!$S:$S,$G906)</f>
        <v>0</v>
      </c>
      <c r="AY906" s="99">
        <f>SUMIFS(通讯通路门店!$Y:$Y,通讯通路门店!$S:$S,$G906)</f>
        <v>0</v>
      </c>
      <c r="AZ906" s="99">
        <f>SUMIFS(通讯通路门店!$AA:$AA,通讯通路门店!$S:$S,$G906)</f>
        <v>0</v>
      </c>
      <c r="BA906" s="99">
        <f t="shared" si="73"/>
        <v>0</v>
      </c>
      <c r="BB906" s="99">
        <f t="shared" si="74"/>
        <v>0</v>
      </c>
      <c r="BC906" s="99">
        <f>SUMIFS(通讯通路门店!$W:$W,通讯通路门店!$S:$S,$G906,通讯通路门店!$J:$J,"荣耀体验店")+SUMIFS(通讯通路门店!$W:$W,通讯通路门店!$S:$S,$G906,通讯通路门店!$J:$J,"荣耀授权专卖店")</f>
        <v>0</v>
      </c>
      <c r="BD906" s="99">
        <f>SUMIFS(通讯通路门店!$Z:$Z,通讯通路门店!$S:$S,$G906,通讯通路门店!$J:$J,"VIVO体验店")</f>
        <v>0</v>
      </c>
      <c r="BE906" s="99">
        <f>SUMIFS(通讯通路门店!$AB:$AB,通讯通路门店!$S:$S,$G906,通讯通路门店!$J:$J,"OPPO体验店")</f>
        <v>0</v>
      </c>
      <c r="BF906" s="99">
        <f>SUMIFS(通讯通路门店!$X:$X,通讯通路门店!$S:$S,$G906,通讯通路门店!$J:$J,"华为授权体验店")+SUMIFS(通讯通路门店!$AA:$AA,通讯通路门店!$S:$S,$G906,通讯通路门店!$J:$J,"华为堡垒店")</f>
        <v>0</v>
      </c>
      <c r="BG906" s="99">
        <f>SUMIFS(通讯通路门店!$Y:$Y,通讯通路门店!$S:$S,$G906,通讯通路门店!$J:$J,"小米体验店")</f>
        <v>0</v>
      </c>
      <c r="BH906" s="99">
        <f>SUMIFS(通讯通路门店!$AA:$AA,通讯通路门店!$S:$S,$G906,通讯通路门店!$J:$J,"苹果体验店")</f>
        <v>0</v>
      </c>
      <c r="BI906" s="99">
        <f>SUMIFS(通讯通路门店!$K:$K,通讯通路门店!$S:$S,$G906,通讯通路门店!$J:$J,"其他品牌专卖店")</f>
        <v>0</v>
      </c>
      <c r="BJ906" s="99">
        <f>SUMIFS(通讯通路门店!$AC:$AC,通讯通路门店!$S:$S,$G906)</f>
        <v>0</v>
      </c>
      <c r="BK906" s="99">
        <f>SUMIFS(通讯通路门店!$AD:$AD,通讯通路门店!$S:$S,$G906)</f>
        <v>0</v>
      </c>
      <c r="BL906" s="99">
        <f>SUMIFS(通讯通路门店!$AE:$AE,通讯通路门店!$S:$S,$G906)</f>
        <v>0</v>
      </c>
      <c r="BM906" s="99">
        <f>SUMIFS(通讯通路门店!$AF:$AF,通讯通路门店!$S:$S,$G906)</f>
        <v>0</v>
      </c>
      <c r="BN906" s="99">
        <f>SUMIFS(通讯通路门店!$AG:$AG,通讯通路门店!$S:$S,$G906)</f>
        <v>0</v>
      </c>
      <c r="BO906" s="99">
        <f>SUMIFS(通讯通路门店!$AH:$AH,通讯通路门店!$S:$S,$G906)</f>
        <v>0</v>
      </c>
      <c r="BP906" s="99">
        <f>SUMIFS(通讯通路门店!$AI:$AI,通讯通路门店!$S:$S,$G906)</f>
        <v>0</v>
      </c>
      <c r="BQ906" s="83"/>
    </row>
    <row r="907" spans="1:69">
      <c r="A907" s="99" t="str">
        <f>IFERROR(_xlfn.XLOOKUP($G907,通讯通路门店!$S$4:$S$993933,通讯通路门店!$A$4:$A$993933,0,0),"")</f>
        <v/>
      </c>
      <c r="B907" s="99" t="str">
        <f>IFERROR(_xlfn.XLOOKUP($G907,通讯通路门店!$S$4:$S$993933,通讯通路门店!$B$4:$B$993933,0,0),"")</f>
        <v/>
      </c>
      <c r="C907" s="99" t="str">
        <f>IFERROR(_xlfn.XLOOKUP($G907,通讯通路门店!$S$4:$S$993933,通讯通路门店!$C$4:$C$993933,0,0),"")</f>
        <v/>
      </c>
      <c r="D907" s="99" t="str">
        <f>IFERROR(_xlfn.XLOOKUP($G907,通讯通路门店!$S$4:$S$993933,通讯通路门店!$D$4:$D$993933,0,0),"")</f>
        <v/>
      </c>
      <c r="E907" s="83"/>
      <c r="F907" s="83"/>
      <c r="G907" s="101" t="e">
        <v>#N/A</v>
      </c>
      <c r="H907" s="102" t="str">
        <f>IFERROR(_xlfn.XLOOKUP($G907,通讯通路门店!$S$4:$S$993933,通讯通路门店!$R$4:$R$993933,0,0),"")</f>
        <v/>
      </c>
      <c r="I907" s="83"/>
      <c r="J907" s="83"/>
      <c r="K907" s="83"/>
      <c r="L907" s="83"/>
      <c r="M907" s="83"/>
      <c r="N907" s="83"/>
      <c r="O907" s="83"/>
      <c r="P907" s="83"/>
      <c r="Q907" s="83"/>
      <c r="R907" s="83"/>
      <c r="S907" s="83"/>
      <c r="T907" s="83"/>
      <c r="U907" s="99">
        <f>COUNTIF(通讯通路门店!$S:$S,$G907)</f>
        <v>0</v>
      </c>
      <c r="V907" s="99">
        <f>COUNTIFS(通讯通路门店!$S:$S,$G907,通讯通路门店!$J:$J,"综合卖场")</f>
        <v>0</v>
      </c>
      <c r="W907" s="99">
        <f>SUMIFS(通讯通路门店!$AJ:$AJ,通讯通路门店!$S:$S,通讯客户沙盘!$G907)</f>
        <v>0</v>
      </c>
      <c r="X907" s="99">
        <f t="shared" si="70"/>
        <v>0</v>
      </c>
      <c r="Y907" s="99">
        <f>COUNTIFS(通讯通路门店!$S:$S,$G907,通讯通路门店!$J:$J,"荣耀体验店")+COUNTIFS(通讯通路门店!$S:$S,$G907,通讯通路门店!$J:$J,"荣耀授权专卖店")</f>
        <v>0</v>
      </c>
      <c r="Z907" s="99">
        <f>COUNTIFS(通讯通路门店!$S:$S,$G907,通讯通路门店!$J:$J,"VIVO体验店")</f>
        <v>0</v>
      </c>
      <c r="AA907" s="99">
        <f>COUNTIFS(通讯通路门店!$S:$S,$G907,通讯通路门店!$J:$J,"OPPO体验店")</f>
        <v>0</v>
      </c>
      <c r="AB907" s="99">
        <f>COUNTIFS(通讯通路门店!$S:$S,$G907,通讯通路门店!$J:$J,"华为授权体验店")+COUNTIFS(通讯通路门店!$S:$S,$G907,通讯通路门店!$J:$J,"华为堡垒店")</f>
        <v>0</v>
      </c>
      <c r="AC907" s="99">
        <f>COUNTIFS(通讯通路门店!$S:$S,$G907,通讯通路门店!$J:$J,"小米体验店")</f>
        <v>0</v>
      </c>
      <c r="AD907" s="99">
        <f>COUNTIFS(通讯通路门店!$S:$S,$G907,通讯通路门店!$J:$J,"苹果体验店")</f>
        <v>0</v>
      </c>
      <c r="AE907" s="99">
        <f>COUNTIFS(通讯通路门店!$S:$S,$G907,通讯通路门店!$J:$J,"其他品牌专卖店")</f>
        <v>0</v>
      </c>
      <c r="AF907" s="99">
        <f>SUMIFS(通讯通路门店!$BI:$BI,通讯通路门店!$S:$S,$G907)</f>
        <v>0</v>
      </c>
      <c r="AG907" s="99">
        <f>SUMIFS(通讯通路门店!$BH:$BH,通讯通路门店!$S:$S,$G907)</f>
        <v>0</v>
      </c>
      <c r="AH907" s="99">
        <f t="shared" si="71"/>
        <v>0</v>
      </c>
      <c r="AI907" s="99">
        <f>SUMIFS(通讯通路门店!$BB:$BB,通讯通路门店!$S:$S,$G907)</f>
        <v>0</v>
      </c>
      <c r="AJ907" s="99">
        <f>SUMIFS(通讯通路门店!$BE:$BE,通讯通路门店!$S:$S,$G907)</f>
        <v>0</v>
      </c>
      <c r="AK907" s="99">
        <f>SUMIFS(通讯通路门店!$BG:$BG,通讯通路门店!$S:$S,$G907)</f>
        <v>0</v>
      </c>
      <c r="AL907" s="99">
        <f>SUMIFS(通讯通路门店!$BC:$BC,通讯通路门店!$S:$S,$G907)</f>
        <v>0</v>
      </c>
      <c r="AM907" s="99">
        <f>SUMIFS(通讯通路门店!$BD:$BD,通讯通路门店!$S:$S,$G907)</f>
        <v>0</v>
      </c>
      <c r="AN907" s="99">
        <f>SUMIFS(通讯通路门店!$BF:$BF,通讯通路门店!$S:$S,$G907)</f>
        <v>0</v>
      </c>
      <c r="AO907" s="99">
        <f t="shared" si="72"/>
        <v>0</v>
      </c>
      <c r="AP907" s="99">
        <f>SUMIFS(通讯通路门店!$K:$K,通讯通路门店!$S:$S,$G907)</f>
        <v>0</v>
      </c>
      <c r="AQ907" s="83"/>
      <c r="AR907" s="99">
        <f>SUMIFS(通讯通路门店!$T:$T,通讯通路门店!$S:$S,$G907)</f>
        <v>0</v>
      </c>
      <c r="AS907" s="99">
        <f>SUMIFS(通讯通路门店!$U:$U,通讯通路门店!$S:$S,$G907)</f>
        <v>0</v>
      </c>
      <c r="AT907" s="99">
        <f>SUMIFS(通讯通路门店!$V:$V,通讯通路门店!$S:$S,$G907)</f>
        <v>0</v>
      </c>
      <c r="AU907" s="99">
        <f>SUMIFS(通讯通路门店!$W:$W,通讯通路门店!$S:$S,$G907)</f>
        <v>0</v>
      </c>
      <c r="AV907" s="99">
        <f>SUMIFS(通讯通路门店!$Z:$Z,通讯通路门店!$S:$S,$G907)</f>
        <v>0</v>
      </c>
      <c r="AW907" s="99">
        <f>SUMIFS(通讯通路门店!$AB:$AB,通讯通路门店!$S:$S,$G907)</f>
        <v>0</v>
      </c>
      <c r="AX907" s="99">
        <f>SUMIFS(通讯通路门店!$X:$X,通讯通路门店!$S:$S,$G907)</f>
        <v>0</v>
      </c>
      <c r="AY907" s="99">
        <f>SUMIFS(通讯通路门店!$Y:$Y,通讯通路门店!$S:$S,$G907)</f>
        <v>0</v>
      </c>
      <c r="AZ907" s="99">
        <f>SUMIFS(通讯通路门店!$AA:$AA,通讯通路门店!$S:$S,$G907)</f>
        <v>0</v>
      </c>
      <c r="BA907" s="99">
        <f t="shared" si="73"/>
        <v>0</v>
      </c>
      <c r="BB907" s="99">
        <f t="shared" si="74"/>
        <v>0</v>
      </c>
      <c r="BC907" s="99">
        <f>SUMIFS(通讯通路门店!$W:$W,通讯通路门店!$S:$S,$G907,通讯通路门店!$J:$J,"荣耀体验店")+SUMIFS(通讯通路门店!$W:$W,通讯通路门店!$S:$S,$G907,通讯通路门店!$J:$J,"荣耀授权专卖店")</f>
        <v>0</v>
      </c>
      <c r="BD907" s="99">
        <f>SUMIFS(通讯通路门店!$Z:$Z,通讯通路门店!$S:$S,$G907,通讯通路门店!$J:$J,"VIVO体验店")</f>
        <v>0</v>
      </c>
      <c r="BE907" s="99">
        <f>SUMIFS(通讯通路门店!$AB:$AB,通讯通路门店!$S:$S,$G907,通讯通路门店!$J:$J,"OPPO体验店")</f>
        <v>0</v>
      </c>
      <c r="BF907" s="99">
        <f>SUMIFS(通讯通路门店!$X:$X,通讯通路门店!$S:$S,$G907,通讯通路门店!$J:$J,"华为授权体验店")+SUMIFS(通讯通路门店!$AA:$AA,通讯通路门店!$S:$S,$G907,通讯通路门店!$J:$J,"华为堡垒店")</f>
        <v>0</v>
      </c>
      <c r="BG907" s="99">
        <f>SUMIFS(通讯通路门店!$Y:$Y,通讯通路门店!$S:$S,$G907,通讯通路门店!$J:$J,"小米体验店")</f>
        <v>0</v>
      </c>
      <c r="BH907" s="99">
        <f>SUMIFS(通讯通路门店!$AA:$AA,通讯通路门店!$S:$S,$G907,通讯通路门店!$J:$J,"苹果体验店")</f>
        <v>0</v>
      </c>
      <c r="BI907" s="99">
        <f>SUMIFS(通讯通路门店!$K:$K,通讯通路门店!$S:$S,$G907,通讯通路门店!$J:$J,"其他品牌专卖店")</f>
        <v>0</v>
      </c>
      <c r="BJ907" s="99">
        <f>SUMIFS(通讯通路门店!$AC:$AC,通讯通路门店!$S:$S,$G907)</f>
        <v>0</v>
      </c>
      <c r="BK907" s="99">
        <f>SUMIFS(通讯通路门店!$AD:$AD,通讯通路门店!$S:$S,$G907)</f>
        <v>0</v>
      </c>
      <c r="BL907" s="99">
        <f>SUMIFS(通讯通路门店!$AE:$AE,通讯通路门店!$S:$S,$G907)</f>
        <v>0</v>
      </c>
      <c r="BM907" s="99">
        <f>SUMIFS(通讯通路门店!$AF:$AF,通讯通路门店!$S:$S,$G907)</f>
        <v>0</v>
      </c>
      <c r="BN907" s="99">
        <f>SUMIFS(通讯通路门店!$AG:$AG,通讯通路门店!$S:$S,$G907)</f>
        <v>0</v>
      </c>
      <c r="BO907" s="99">
        <f>SUMIFS(通讯通路门店!$AH:$AH,通讯通路门店!$S:$S,$G907)</f>
        <v>0</v>
      </c>
      <c r="BP907" s="99">
        <f>SUMIFS(通讯通路门店!$AI:$AI,通讯通路门店!$S:$S,$G907)</f>
        <v>0</v>
      </c>
      <c r="BQ907" s="83"/>
    </row>
    <row r="908" spans="1:69">
      <c r="A908" s="99" t="str">
        <f>IFERROR(_xlfn.XLOOKUP($G908,通讯通路门店!$S$4:$S$993933,通讯通路门店!$A$4:$A$993933,0,0),"")</f>
        <v/>
      </c>
      <c r="B908" s="99" t="str">
        <f>IFERROR(_xlfn.XLOOKUP($G908,通讯通路门店!$S$4:$S$993933,通讯通路门店!$B$4:$B$993933,0,0),"")</f>
        <v/>
      </c>
      <c r="C908" s="99" t="str">
        <f>IFERROR(_xlfn.XLOOKUP($G908,通讯通路门店!$S$4:$S$993933,通讯通路门店!$C$4:$C$993933,0,0),"")</f>
        <v/>
      </c>
      <c r="D908" s="99" t="str">
        <f>IFERROR(_xlfn.XLOOKUP($G908,通讯通路门店!$S$4:$S$993933,通讯通路门店!$D$4:$D$993933,0,0),"")</f>
        <v/>
      </c>
      <c r="E908" s="83"/>
      <c r="F908" s="83"/>
      <c r="G908" s="101" t="e">
        <v>#N/A</v>
      </c>
      <c r="H908" s="102" t="str">
        <f>IFERROR(_xlfn.XLOOKUP($G908,通讯通路门店!$S$4:$S$993933,通讯通路门店!$R$4:$R$993933,0,0),"")</f>
        <v/>
      </c>
      <c r="I908" s="83"/>
      <c r="J908" s="83"/>
      <c r="K908" s="83"/>
      <c r="L908" s="83"/>
      <c r="M908" s="83"/>
      <c r="N908" s="83"/>
      <c r="O908" s="83"/>
      <c r="P908" s="83"/>
      <c r="Q908" s="83"/>
      <c r="R908" s="83"/>
      <c r="S908" s="83"/>
      <c r="T908" s="83"/>
      <c r="U908" s="99">
        <f>COUNTIF(通讯通路门店!$S:$S,$G908)</f>
        <v>0</v>
      </c>
      <c r="V908" s="99">
        <f>COUNTIFS(通讯通路门店!$S:$S,$G908,通讯通路门店!$J:$J,"综合卖场")</f>
        <v>0</v>
      </c>
      <c r="W908" s="99">
        <f>SUMIFS(通讯通路门店!$AJ:$AJ,通讯通路门店!$S:$S,通讯客户沙盘!$G908)</f>
        <v>0</v>
      </c>
      <c r="X908" s="99">
        <f t="shared" si="70"/>
        <v>0</v>
      </c>
      <c r="Y908" s="99">
        <f>COUNTIFS(通讯通路门店!$S:$S,$G908,通讯通路门店!$J:$J,"荣耀体验店")+COUNTIFS(通讯通路门店!$S:$S,$G908,通讯通路门店!$J:$J,"荣耀授权专卖店")</f>
        <v>0</v>
      </c>
      <c r="Z908" s="99">
        <f>COUNTIFS(通讯通路门店!$S:$S,$G908,通讯通路门店!$J:$J,"VIVO体验店")</f>
        <v>0</v>
      </c>
      <c r="AA908" s="99">
        <f>COUNTIFS(通讯通路门店!$S:$S,$G908,通讯通路门店!$J:$J,"OPPO体验店")</f>
        <v>0</v>
      </c>
      <c r="AB908" s="99">
        <f>COUNTIFS(通讯通路门店!$S:$S,$G908,通讯通路门店!$J:$J,"华为授权体验店")+COUNTIFS(通讯通路门店!$S:$S,$G908,通讯通路门店!$J:$J,"华为堡垒店")</f>
        <v>0</v>
      </c>
      <c r="AC908" s="99">
        <f>COUNTIFS(通讯通路门店!$S:$S,$G908,通讯通路门店!$J:$J,"小米体验店")</f>
        <v>0</v>
      </c>
      <c r="AD908" s="99">
        <f>COUNTIFS(通讯通路门店!$S:$S,$G908,通讯通路门店!$J:$J,"苹果体验店")</f>
        <v>0</v>
      </c>
      <c r="AE908" s="99">
        <f>COUNTIFS(通讯通路门店!$S:$S,$G908,通讯通路门店!$J:$J,"其他品牌专卖店")</f>
        <v>0</v>
      </c>
      <c r="AF908" s="99">
        <f>SUMIFS(通讯通路门店!$BI:$BI,通讯通路门店!$S:$S,$G908)</f>
        <v>0</v>
      </c>
      <c r="AG908" s="99">
        <f>SUMIFS(通讯通路门店!$BH:$BH,通讯通路门店!$S:$S,$G908)</f>
        <v>0</v>
      </c>
      <c r="AH908" s="99">
        <f t="shared" si="71"/>
        <v>0</v>
      </c>
      <c r="AI908" s="99">
        <f>SUMIFS(通讯通路门店!$BB:$BB,通讯通路门店!$S:$S,$G908)</f>
        <v>0</v>
      </c>
      <c r="AJ908" s="99">
        <f>SUMIFS(通讯通路门店!$BE:$BE,通讯通路门店!$S:$S,$G908)</f>
        <v>0</v>
      </c>
      <c r="AK908" s="99">
        <f>SUMIFS(通讯通路门店!$BG:$BG,通讯通路门店!$S:$S,$G908)</f>
        <v>0</v>
      </c>
      <c r="AL908" s="99">
        <f>SUMIFS(通讯通路门店!$BC:$BC,通讯通路门店!$S:$S,$G908)</f>
        <v>0</v>
      </c>
      <c r="AM908" s="99">
        <f>SUMIFS(通讯通路门店!$BD:$BD,通讯通路门店!$S:$S,$G908)</f>
        <v>0</v>
      </c>
      <c r="AN908" s="99">
        <f>SUMIFS(通讯通路门店!$BF:$BF,通讯通路门店!$S:$S,$G908)</f>
        <v>0</v>
      </c>
      <c r="AO908" s="99">
        <f t="shared" si="72"/>
        <v>0</v>
      </c>
      <c r="AP908" s="99">
        <f>SUMIFS(通讯通路门店!$K:$K,通讯通路门店!$S:$S,$G908)</f>
        <v>0</v>
      </c>
      <c r="AQ908" s="83"/>
      <c r="AR908" s="99">
        <f>SUMIFS(通讯通路门店!$T:$T,通讯通路门店!$S:$S,$G908)</f>
        <v>0</v>
      </c>
      <c r="AS908" s="99">
        <f>SUMIFS(通讯通路门店!$U:$U,通讯通路门店!$S:$S,$G908)</f>
        <v>0</v>
      </c>
      <c r="AT908" s="99">
        <f>SUMIFS(通讯通路门店!$V:$V,通讯通路门店!$S:$S,$G908)</f>
        <v>0</v>
      </c>
      <c r="AU908" s="99">
        <f>SUMIFS(通讯通路门店!$W:$W,通讯通路门店!$S:$S,$G908)</f>
        <v>0</v>
      </c>
      <c r="AV908" s="99">
        <f>SUMIFS(通讯通路门店!$Z:$Z,通讯通路门店!$S:$S,$G908)</f>
        <v>0</v>
      </c>
      <c r="AW908" s="99">
        <f>SUMIFS(通讯通路门店!$AB:$AB,通讯通路门店!$S:$S,$G908)</f>
        <v>0</v>
      </c>
      <c r="AX908" s="99">
        <f>SUMIFS(通讯通路门店!$X:$X,通讯通路门店!$S:$S,$G908)</f>
        <v>0</v>
      </c>
      <c r="AY908" s="99">
        <f>SUMIFS(通讯通路门店!$Y:$Y,通讯通路门店!$S:$S,$G908)</f>
        <v>0</v>
      </c>
      <c r="AZ908" s="99">
        <f>SUMIFS(通讯通路门店!$AA:$AA,通讯通路门店!$S:$S,$G908)</f>
        <v>0</v>
      </c>
      <c r="BA908" s="99">
        <f t="shared" si="73"/>
        <v>0</v>
      </c>
      <c r="BB908" s="99">
        <f t="shared" si="74"/>
        <v>0</v>
      </c>
      <c r="BC908" s="99">
        <f>SUMIFS(通讯通路门店!$W:$W,通讯通路门店!$S:$S,$G908,通讯通路门店!$J:$J,"荣耀体验店")+SUMIFS(通讯通路门店!$W:$W,通讯通路门店!$S:$S,$G908,通讯通路门店!$J:$J,"荣耀授权专卖店")</f>
        <v>0</v>
      </c>
      <c r="BD908" s="99">
        <f>SUMIFS(通讯通路门店!$Z:$Z,通讯通路门店!$S:$S,$G908,通讯通路门店!$J:$J,"VIVO体验店")</f>
        <v>0</v>
      </c>
      <c r="BE908" s="99">
        <f>SUMIFS(通讯通路门店!$AB:$AB,通讯通路门店!$S:$S,$G908,通讯通路门店!$J:$J,"OPPO体验店")</f>
        <v>0</v>
      </c>
      <c r="BF908" s="99">
        <f>SUMIFS(通讯通路门店!$X:$X,通讯通路门店!$S:$S,$G908,通讯通路门店!$J:$J,"华为授权体验店")+SUMIFS(通讯通路门店!$AA:$AA,通讯通路门店!$S:$S,$G908,通讯通路门店!$J:$J,"华为堡垒店")</f>
        <v>0</v>
      </c>
      <c r="BG908" s="99">
        <f>SUMIFS(通讯通路门店!$Y:$Y,通讯通路门店!$S:$S,$G908,通讯通路门店!$J:$J,"小米体验店")</f>
        <v>0</v>
      </c>
      <c r="BH908" s="99">
        <f>SUMIFS(通讯通路门店!$AA:$AA,通讯通路门店!$S:$S,$G908,通讯通路门店!$J:$J,"苹果体验店")</f>
        <v>0</v>
      </c>
      <c r="BI908" s="99">
        <f>SUMIFS(通讯通路门店!$K:$K,通讯通路门店!$S:$S,$G908,通讯通路门店!$J:$J,"其他品牌专卖店")</f>
        <v>0</v>
      </c>
      <c r="BJ908" s="99">
        <f>SUMIFS(通讯通路门店!$AC:$AC,通讯通路门店!$S:$S,$G908)</f>
        <v>0</v>
      </c>
      <c r="BK908" s="99">
        <f>SUMIFS(通讯通路门店!$AD:$AD,通讯通路门店!$S:$S,$G908)</f>
        <v>0</v>
      </c>
      <c r="BL908" s="99">
        <f>SUMIFS(通讯通路门店!$AE:$AE,通讯通路门店!$S:$S,$G908)</f>
        <v>0</v>
      </c>
      <c r="BM908" s="99">
        <f>SUMIFS(通讯通路门店!$AF:$AF,通讯通路门店!$S:$S,$G908)</f>
        <v>0</v>
      </c>
      <c r="BN908" s="99">
        <f>SUMIFS(通讯通路门店!$AG:$AG,通讯通路门店!$S:$S,$G908)</f>
        <v>0</v>
      </c>
      <c r="BO908" s="99">
        <f>SUMIFS(通讯通路门店!$AH:$AH,通讯通路门店!$S:$S,$G908)</f>
        <v>0</v>
      </c>
      <c r="BP908" s="99">
        <f>SUMIFS(通讯通路门店!$AI:$AI,通讯通路门店!$S:$S,$G908)</f>
        <v>0</v>
      </c>
      <c r="BQ908" s="83"/>
    </row>
    <row r="909" spans="1:69">
      <c r="A909" s="99" t="str">
        <f>IFERROR(_xlfn.XLOOKUP($G909,通讯通路门店!$S$4:$S$993933,通讯通路门店!$A$4:$A$993933,0,0),"")</f>
        <v/>
      </c>
      <c r="B909" s="99" t="str">
        <f>IFERROR(_xlfn.XLOOKUP($G909,通讯通路门店!$S$4:$S$993933,通讯通路门店!$B$4:$B$993933,0,0),"")</f>
        <v/>
      </c>
      <c r="C909" s="99" t="str">
        <f>IFERROR(_xlfn.XLOOKUP($G909,通讯通路门店!$S$4:$S$993933,通讯通路门店!$C$4:$C$993933,0,0),"")</f>
        <v/>
      </c>
      <c r="D909" s="99" t="str">
        <f>IFERROR(_xlfn.XLOOKUP($G909,通讯通路门店!$S$4:$S$993933,通讯通路门店!$D$4:$D$993933,0,0),"")</f>
        <v/>
      </c>
      <c r="E909" s="83"/>
      <c r="F909" s="83"/>
      <c r="G909" s="101" t="e">
        <v>#N/A</v>
      </c>
      <c r="H909" s="102" t="str">
        <f>IFERROR(_xlfn.XLOOKUP($G909,通讯通路门店!$S$4:$S$993933,通讯通路门店!$R$4:$R$993933,0,0),"")</f>
        <v/>
      </c>
      <c r="I909" s="83"/>
      <c r="J909" s="83"/>
      <c r="K909" s="83"/>
      <c r="L909" s="83"/>
      <c r="M909" s="83"/>
      <c r="N909" s="83"/>
      <c r="O909" s="83"/>
      <c r="P909" s="83"/>
      <c r="Q909" s="83"/>
      <c r="R909" s="83"/>
      <c r="S909" s="83"/>
      <c r="T909" s="83"/>
      <c r="U909" s="99">
        <f>COUNTIF(通讯通路门店!$S:$S,$G909)</f>
        <v>0</v>
      </c>
      <c r="V909" s="99">
        <f>COUNTIFS(通讯通路门店!$S:$S,$G909,通讯通路门店!$J:$J,"综合卖场")</f>
        <v>0</v>
      </c>
      <c r="W909" s="99">
        <f>SUMIFS(通讯通路门店!$AJ:$AJ,通讯通路门店!$S:$S,通讯客户沙盘!$G909)</f>
        <v>0</v>
      </c>
      <c r="X909" s="99">
        <f t="shared" si="70"/>
        <v>0</v>
      </c>
      <c r="Y909" s="99">
        <f>COUNTIFS(通讯通路门店!$S:$S,$G909,通讯通路门店!$J:$J,"荣耀体验店")+COUNTIFS(通讯通路门店!$S:$S,$G909,通讯通路门店!$J:$J,"荣耀授权专卖店")</f>
        <v>0</v>
      </c>
      <c r="Z909" s="99">
        <f>COUNTIFS(通讯通路门店!$S:$S,$G909,通讯通路门店!$J:$J,"VIVO体验店")</f>
        <v>0</v>
      </c>
      <c r="AA909" s="99">
        <f>COUNTIFS(通讯通路门店!$S:$S,$G909,通讯通路门店!$J:$J,"OPPO体验店")</f>
        <v>0</v>
      </c>
      <c r="AB909" s="99">
        <f>COUNTIFS(通讯通路门店!$S:$S,$G909,通讯通路门店!$J:$J,"华为授权体验店")+COUNTIFS(通讯通路门店!$S:$S,$G909,通讯通路门店!$J:$J,"华为堡垒店")</f>
        <v>0</v>
      </c>
      <c r="AC909" s="99">
        <f>COUNTIFS(通讯通路门店!$S:$S,$G909,通讯通路门店!$J:$J,"小米体验店")</f>
        <v>0</v>
      </c>
      <c r="AD909" s="99">
        <f>COUNTIFS(通讯通路门店!$S:$S,$G909,通讯通路门店!$J:$J,"苹果体验店")</f>
        <v>0</v>
      </c>
      <c r="AE909" s="99">
        <f>COUNTIFS(通讯通路门店!$S:$S,$G909,通讯通路门店!$J:$J,"其他品牌专卖店")</f>
        <v>0</v>
      </c>
      <c r="AF909" s="99">
        <f>SUMIFS(通讯通路门店!$BI:$BI,通讯通路门店!$S:$S,$G909)</f>
        <v>0</v>
      </c>
      <c r="AG909" s="99">
        <f>SUMIFS(通讯通路门店!$BH:$BH,通讯通路门店!$S:$S,$G909)</f>
        <v>0</v>
      </c>
      <c r="AH909" s="99">
        <f t="shared" si="71"/>
        <v>0</v>
      </c>
      <c r="AI909" s="99">
        <f>SUMIFS(通讯通路门店!$BB:$BB,通讯通路门店!$S:$S,$G909)</f>
        <v>0</v>
      </c>
      <c r="AJ909" s="99">
        <f>SUMIFS(通讯通路门店!$BE:$BE,通讯通路门店!$S:$S,$G909)</f>
        <v>0</v>
      </c>
      <c r="AK909" s="99">
        <f>SUMIFS(通讯通路门店!$BG:$BG,通讯通路门店!$S:$S,$G909)</f>
        <v>0</v>
      </c>
      <c r="AL909" s="99">
        <f>SUMIFS(通讯通路门店!$BC:$BC,通讯通路门店!$S:$S,$G909)</f>
        <v>0</v>
      </c>
      <c r="AM909" s="99">
        <f>SUMIFS(通讯通路门店!$BD:$BD,通讯通路门店!$S:$S,$G909)</f>
        <v>0</v>
      </c>
      <c r="AN909" s="99">
        <f>SUMIFS(通讯通路门店!$BF:$BF,通讯通路门店!$S:$S,$G909)</f>
        <v>0</v>
      </c>
      <c r="AO909" s="99">
        <f t="shared" si="72"/>
        <v>0</v>
      </c>
      <c r="AP909" s="99">
        <f>SUMIFS(通讯通路门店!$K:$K,通讯通路门店!$S:$S,$G909)</f>
        <v>0</v>
      </c>
      <c r="AQ909" s="83"/>
      <c r="AR909" s="99">
        <f>SUMIFS(通讯通路门店!$T:$T,通讯通路门店!$S:$S,$G909)</f>
        <v>0</v>
      </c>
      <c r="AS909" s="99">
        <f>SUMIFS(通讯通路门店!$U:$U,通讯通路门店!$S:$S,$G909)</f>
        <v>0</v>
      </c>
      <c r="AT909" s="99">
        <f>SUMIFS(通讯通路门店!$V:$V,通讯通路门店!$S:$S,$G909)</f>
        <v>0</v>
      </c>
      <c r="AU909" s="99">
        <f>SUMIFS(通讯通路门店!$W:$W,通讯通路门店!$S:$S,$G909)</f>
        <v>0</v>
      </c>
      <c r="AV909" s="99">
        <f>SUMIFS(通讯通路门店!$Z:$Z,通讯通路门店!$S:$S,$G909)</f>
        <v>0</v>
      </c>
      <c r="AW909" s="99">
        <f>SUMIFS(通讯通路门店!$AB:$AB,通讯通路门店!$S:$S,$G909)</f>
        <v>0</v>
      </c>
      <c r="AX909" s="99">
        <f>SUMIFS(通讯通路门店!$X:$X,通讯通路门店!$S:$S,$G909)</f>
        <v>0</v>
      </c>
      <c r="AY909" s="99">
        <f>SUMIFS(通讯通路门店!$Y:$Y,通讯通路门店!$S:$S,$G909)</f>
        <v>0</v>
      </c>
      <c r="AZ909" s="99">
        <f>SUMIFS(通讯通路门店!$AA:$AA,通讯通路门店!$S:$S,$G909)</f>
        <v>0</v>
      </c>
      <c r="BA909" s="99">
        <f t="shared" si="73"/>
        <v>0</v>
      </c>
      <c r="BB909" s="99">
        <f t="shared" si="74"/>
        <v>0</v>
      </c>
      <c r="BC909" s="99">
        <f>SUMIFS(通讯通路门店!$W:$W,通讯通路门店!$S:$S,$G909,通讯通路门店!$J:$J,"荣耀体验店")+SUMIFS(通讯通路门店!$W:$W,通讯通路门店!$S:$S,$G909,通讯通路门店!$J:$J,"荣耀授权专卖店")</f>
        <v>0</v>
      </c>
      <c r="BD909" s="99">
        <f>SUMIFS(通讯通路门店!$Z:$Z,通讯通路门店!$S:$S,$G909,通讯通路门店!$J:$J,"VIVO体验店")</f>
        <v>0</v>
      </c>
      <c r="BE909" s="99">
        <f>SUMIFS(通讯通路门店!$AB:$AB,通讯通路门店!$S:$S,$G909,通讯通路门店!$J:$J,"OPPO体验店")</f>
        <v>0</v>
      </c>
      <c r="BF909" s="99">
        <f>SUMIFS(通讯通路门店!$X:$X,通讯通路门店!$S:$S,$G909,通讯通路门店!$J:$J,"华为授权体验店")+SUMIFS(通讯通路门店!$AA:$AA,通讯通路门店!$S:$S,$G909,通讯通路门店!$J:$J,"华为堡垒店")</f>
        <v>0</v>
      </c>
      <c r="BG909" s="99">
        <f>SUMIFS(通讯通路门店!$Y:$Y,通讯通路门店!$S:$S,$G909,通讯通路门店!$J:$J,"小米体验店")</f>
        <v>0</v>
      </c>
      <c r="BH909" s="99">
        <f>SUMIFS(通讯通路门店!$AA:$AA,通讯通路门店!$S:$S,$G909,通讯通路门店!$J:$J,"苹果体验店")</f>
        <v>0</v>
      </c>
      <c r="BI909" s="99">
        <f>SUMIFS(通讯通路门店!$K:$K,通讯通路门店!$S:$S,$G909,通讯通路门店!$J:$J,"其他品牌专卖店")</f>
        <v>0</v>
      </c>
      <c r="BJ909" s="99">
        <f>SUMIFS(通讯通路门店!$AC:$AC,通讯通路门店!$S:$S,$G909)</f>
        <v>0</v>
      </c>
      <c r="BK909" s="99">
        <f>SUMIFS(通讯通路门店!$AD:$AD,通讯通路门店!$S:$S,$G909)</f>
        <v>0</v>
      </c>
      <c r="BL909" s="99">
        <f>SUMIFS(通讯通路门店!$AE:$AE,通讯通路门店!$S:$S,$G909)</f>
        <v>0</v>
      </c>
      <c r="BM909" s="99">
        <f>SUMIFS(通讯通路门店!$AF:$AF,通讯通路门店!$S:$S,$G909)</f>
        <v>0</v>
      </c>
      <c r="BN909" s="99">
        <f>SUMIFS(通讯通路门店!$AG:$AG,通讯通路门店!$S:$S,$G909)</f>
        <v>0</v>
      </c>
      <c r="BO909" s="99">
        <f>SUMIFS(通讯通路门店!$AH:$AH,通讯通路门店!$S:$S,$G909)</f>
        <v>0</v>
      </c>
      <c r="BP909" s="99">
        <f>SUMIFS(通讯通路门店!$AI:$AI,通讯通路门店!$S:$S,$G909)</f>
        <v>0</v>
      </c>
      <c r="BQ909" s="83"/>
    </row>
    <row r="910" spans="1:69">
      <c r="A910" s="99" t="str">
        <f>IFERROR(_xlfn.XLOOKUP($G910,通讯通路门店!$S$4:$S$993933,通讯通路门店!$A$4:$A$993933,0,0),"")</f>
        <v/>
      </c>
      <c r="B910" s="99" t="str">
        <f>IFERROR(_xlfn.XLOOKUP($G910,通讯通路门店!$S$4:$S$993933,通讯通路门店!$B$4:$B$993933,0,0),"")</f>
        <v/>
      </c>
      <c r="C910" s="99" t="str">
        <f>IFERROR(_xlfn.XLOOKUP($G910,通讯通路门店!$S$4:$S$993933,通讯通路门店!$C$4:$C$993933,0,0),"")</f>
        <v/>
      </c>
      <c r="D910" s="99" t="str">
        <f>IFERROR(_xlfn.XLOOKUP($G910,通讯通路门店!$S$4:$S$993933,通讯通路门店!$D$4:$D$993933,0,0),"")</f>
        <v/>
      </c>
      <c r="E910" s="83"/>
      <c r="F910" s="83"/>
      <c r="G910" s="101" t="e">
        <v>#N/A</v>
      </c>
      <c r="H910" s="102" t="str">
        <f>IFERROR(_xlfn.XLOOKUP($G910,通讯通路门店!$S$4:$S$993933,通讯通路门店!$R$4:$R$993933,0,0),"")</f>
        <v/>
      </c>
      <c r="I910" s="83"/>
      <c r="J910" s="83"/>
      <c r="K910" s="83"/>
      <c r="L910" s="83"/>
      <c r="M910" s="83"/>
      <c r="N910" s="83"/>
      <c r="O910" s="83"/>
      <c r="P910" s="83"/>
      <c r="Q910" s="83"/>
      <c r="R910" s="83"/>
      <c r="S910" s="83"/>
      <c r="T910" s="83"/>
      <c r="U910" s="99">
        <f>COUNTIF(通讯通路门店!$S:$S,$G910)</f>
        <v>0</v>
      </c>
      <c r="V910" s="99">
        <f>COUNTIFS(通讯通路门店!$S:$S,$G910,通讯通路门店!$J:$J,"综合卖场")</f>
        <v>0</v>
      </c>
      <c r="W910" s="99">
        <f>SUMIFS(通讯通路门店!$AJ:$AJ,通讯通路门店!$S:$S,通讯客户沙盘!$G910)</f>
        <v>0</v>
      </c>
      <c r="X910" s="99">
        <f t="shared" si="70"/>
        <v>0</v>
      </c>
      <c r="Y910" s="99">
        <f>COUNTIFS(通讯通路门店!$S:$S,$G910,通讯通路门店!$J:$J,"荣耀体验店")+COUNTIFS(通讯通路门店!$S:$S,$G910,通讯通路门店!$J:$J,"荣耀授权专卖店")</f>
        <v>0</v>
      </c>
      <c r="Z910" s="99">
        <f>COUNTIFS(通讯通路门店!$S:$S,$G910,通讯通路门店!$J:$J,"VIVO体验店")</f>
        <v>0</v>
      </c>
      <c r="AA910" s="99">
        <f>COUNTIFS(通讯通路门店!$S:$S,$G910,通讯通路门店!$J:$J,"OPPO体验店")</f>
        <v>0</v>
      </c>
      <c r="AB910" s="99">
        <f>COUNTIFS(通讯通路门店!$S:$S,$G910,通讯通路门店!$J:$J,"华为授权体验店")+COUNTIFS(通讯通路门店!$S:$S,$G910,通讯通路门店!$J:$J,"华为堡垒店")</f>
        <v>0</v>
      </c>
      <c r="AC910" s="99">
        <f>COUNTIFS(通讯通路门店!$S:$S,$G910,通讯通路门店!$J:$J,"小米体验店")</f>
        <v>0</v>
      </c>
      <c r="AD910" s="99">
        <f>COUNTIFS(通讯通路门店!$S:$S,$G910,通讯通路门店!$J:$J,"苹果体验店")</f>
        <v>0</v>
      </c>
      <c r="AE910" s="99">
        <f>COUNTIFS(通讯通路门店!$S:$S,$G910,通讯通路门店!$J:$J,"其他品牌专卖店")</f>
        <v>0</v>
      </c>
      <c r="AF910" s="99">
        <f>SUMIFS(通讯通路门店!$BI:$BI,通讯通路门店!$S:$S,$G910)</f>
        <v>0</v>
      </c>
      <c r="AG910" s="99">
        <f>SUMIFS(通讯通路门店!$BH:$BH,通讯通路门店!$S:$S,$G910)</f>
        <v>0</v>
      </c>
      <c r="AH910" s="99">
        <f t="shared" si="71"/>
        <v>0</v>
      </c>
      <c r="AI910" s="99">
        <f>SUMIFS(通讯通路门店!$BB:$BB,通讯通路门店!$S:$S,$G910)</f>
        <v>0</v>
      </c>
      <c r="AJ910" s="99">
        <f>SUMIFS(通讯通路门店!$BE:$BE,通讯通路门店!$S:$S,$G910)</f>
        <v>0</v>
      </c>
      <c r="AK910" s="99">
        <f>SUMIFS(通讯通路门店!$BG:$BG,通讯通路门店!$S:$S,$G910)</f>
        <v>0</v>
      </c>
      <c r="AL910" s="99">
        <f>SUMIFS(通讯通路门店!$BC:$BC,通讯通路门店!$S:$S,$G910)</f>
        <v>0</v>
      </c>
      <c r="AM910" s="99">
        <f>SUMIFS(通讯通路门店!$BD:$BD,通讯通路门店!$S:$S,$G910)</f>
        <v>0</v>
      </c>
      <c r="AN910" s="99">
        <f>SUMIFS(通讯通路门店!$BF:$BF,通讯通路门店!$S:$S,$G910)</f>
        <v>0</v>
      </c>
      <c r="AO910" s="99">
        <f t="shared" si="72"/>
        <v>0</v>
      </c>
      <c r="AP910" s="99">
        <f>SUMIFS(通讯通路门店!$K:$K,通讯通路门店!$S:$S,$G910)</f>
        <v>0</v>
      </c>
      <c r="AQ910" s="83"/>
      <c r="AR910" s="99">
        <f>SUMIFS(通讯通路门店!$T:$T,通讯通路门店!$S:$S,$G910)</f>
        <v>0</v>
      </c>
      <c r="AS910" s="99">
        <f>SUMIFS(通讯通路门店!$U:$U,通讯通路门店!$S:$S,$G910)</f>
        <v>0</v>
      </c>
      <c r="AT910" s="99">
        <f>SUMIFS(通讯通路门店!$V:$V,通讯通路门店!$S:$S,$G910)</f>
        <v>0</v>
      </c>
      <c r="AU910" s="99">
        <f>SUMIFS(通讯通路门店!$W:$W,通讯通路门店!$S:$S,$G910)</f>
        <v>0</v>
      </c>
      <c r="AV910" s="99">
        <f>SUMIFS(通讯通路门店!$Z:$Z,通讯通路门店!$S:$S,$G910)</f>
        <v>0</v>
      </c>
      <c r="AW910" s="99">
        <f>SUMIFS(通讯通路门店!$AB:$AB,通讯通路门店!$S:$S,$G910)</f>
        <v>0</v>
      </c>
      <c r="AX910" s="99">
        <f>SUMIFS(通讯通路门店!$X:$X,通讯通路门店!$S:$S,$G910)</f>
        <v>0</v>
      </c>
      <c r="AY910" s="99">
        <f>SUMIFS(通讯通路门店!$Y:$Y,通讯通路门店!$S:$S,$G910)</f>
        <v>0</v>
      </c>
      <c r="AZ910" s="99">
        <f>SUMIFS(通讯通路门店!$AA:$AA,通讯通路门店!$S:$S,$G910)</f>
        <v>0</v>
      </c>
      <c r="BA910" s="99">
        <f t="shared" si="73"/>
        <v>0</v>
      </c>
      <c r="BB910" s="99">
        <f t="shared" si="74"/>
        <v>0</v>
      </c>
      <c r="BC910" s="99">
        <f>SUMIFS(通讯通路门店!$W:$W,通讯通路门店!$S:$S,$G910,通讯通路门店!$J:$J,"荣耀体验店")+SUMIFS(通讯通路门店!$W:$W,通讯通路门店!$S:$S,$G910,通讯通路门店!$J:$J,"荣耀授权专卖店")</f>
        <v>0</v>
      </c>
      <c r="BD910" s="99">
        <f>SUMIFS(通讯通路门店!$Z:$Z,通讯通路门店!$S:$S,$G910,通讯通路门店!$J:$J,"VIVO体验店")</f>
        <v>0</v>
      </c>
      <c r="BE910" s="99">
        <f>SUMIFS(通讯通路门店!$AB:$AB,通讯通路门店!$S:$S,$G910,通讯通路门店!$J:$J,"OPPO体验店")</f>
        <v>0</v>
      </c>
      <c r="BF910" s="99">
        <f>SUMIFS(通讯通路门店!$X:$X,通讯通路门店!$S:$S,$G910,通讯通路门店!$J:$J,"华为授权体验店")+SUMIFS(通讯通路门店!$AA:$AA,通讯通路门店!$S:$S,$G910,通讯通路门店!$J:$J,"华为堡垒店")</f>
        <v>0</v>
      </c>
      <c r="BG910" s="99">
        <f>SUMIFS(通讯通路门店!$Y:$Y,通讯通路门店!$S:$S,$G910,通讯通路门店!$J:$J,"小米体验店")</f>
        <v>0</v>
      </c>
      <c r="BH910" s="99">
        <f>SUMIFS(通讯通路门店!$AA:$AA,通讯通路门店!$S:$S,$G910,通讯通路门店!$J:$J,"苹果体验店")</f>
        <v>0</v>
      </c>
      <c r="BI910" s="99">
        <f>SUMIFS(通讯通路门店!$K:$K,通讯通路门店!$S:$S,$G910,通讯通路门店!$J:$J,"其他品牌专卖店")</f>
        <v>0</v>
      </c>
      <c r="BJ910" s="99">
        <f>SUMIFS(通讯通路门店!$AC:$AC,通讯通路门店!$S:$S,$G910)</f>
        <v>0</v>
      </c>
      <c r="BK910" s="99">
        <f>SUMIFS(通讯通路门店!$AD:$AD,通讯通路门店!$S:$S,$G910)</f>
        <v>0</v>
      </c>
      <c r="BL910" s="99">
        <f>SUMIFS(通讯通路门店!$AE:$AE,通讯通路门店!$S:$S,$G910)</f>
        <v>0</v>
      </c>
      <c r="BM910" s="99">
        <f>SUMIFS(通讯通路门店!$AF:$AF,通讯通路门店!$S:$S,$G910)</f>
        <v>0</v>
      </c>
      <c r="BN910" s="99">
        <f>SUMIFS(通讯通路门店!$AG:$AG,通讯通路门店!$S:$S,$G910)</f>
        <v>0</v>
      </c>
      <c r="BO910" s="99">
        <f>SUMIFS(通讯通路门店!$AH:$AH,通讯通路门店!$S:$S,$G910)</f>
        <v>0</v>
      </c>
      <c r="BP910" s="99">
        <f>SUMIFS(通讯通路门店!$AI:$AI,通讯通路门店!$S:$S,$G910)</f>
        <v>0</v>
      </c>
      <c r="BQ910" s="83"/>
    </row>
    <row r="911" spans="1:69">
      <c r="A911" s="99" t="str">
        <f>IFERROR(_xlfn.XLOOKUP($G911,通讯通路门店!$S$4:$S$993933,通讯通路门店!$A$4:$A$993933,0,0),"")</f>
        <v/>
      </c>
      <c r="B911" s="99" t="str">
        <f>IFERROR(_xlfn.XLOOKUP($G911,通讯通路门店!$S$4:$S$993933,通讯通路门店!$B$4:$B$993933,0,0),"")</f>
        <v/>
      </c>
      <c r="C911" s="99" t="str">
        <f>IFERROR(_xlfn.XLOOKUP($G911,通讯通路门店!$S$4:$S$993933,通讯通路门店!$C$4:$C$993933,0,0),"")</f>
        <v/>
      </c>
      <c r="D911" s="99" t="str">
        <f>IFERROR(_xlfn.XLOOKUP($G911,通讯通路门店!$S$4:$S$993933,通讯通路门店!$D$4:$D$993933,0,0),"")</f>
        <v/>
      </c>
      <c r="E911" s="83"/>
      <c r="F911" s="83"/>
      <c r="G911" s="101" t="e">
        <v>#N/A</v>
      </c>
      <c r="H911" s="102" t="str">
        <f>IFERROR(_xlfn.XLOOKUP($G911,通讯通路门店!$S$4:$S$993933,通讯通路门店!$R$4:$R$993933,0,0),"")</f>
        <v/>
      </c>
      <c r="I911" s="83"/>
      <c r="J911" s="83"/>
      <c r="K911" s="83"/>
      <c r="L911" s="83"/>
      <c r="M911" s="83"/>
      <c r="N911" s="83"/>
      <c r="O911" s="83"/>
      <c r="P911" s="83"/>
      <c r="Q911" s="83"/>
      <c r="R911" s="83"/>
      <c r="S911" s="83"/>
      <c r="T911" s="83"/>
      <c r="U911" s="99">
        <f>COUNTIF(通讯通路门店!$S:$S,$G911)</f>
        <v>0</v>
      </c>
      <c r="V911" s="99">
        <f>COUNTIFS(通讯通路门店!$S:$S,$G911,通讯通路门店!$J:$J,"综合卖场")</f>
        <v>0</v>
      </c>
      <c r="W911" s="99">
        <f>SUMIFS(通讯通路门店!$AJ:$AJ,通讯通路门店!$S:$S,通讯客户沙盘!$G911)</f>
        <v>0</v>
      </c>
      <c r="X911" s="99">
        <f t="shared" si="70"/>
        <v>0</v>
      </c>
      <c r="Y911" s="99">
        <f>COUNTIFS(通讯通路门店!$S:$S,$G911,通讯通路门店!$J:$J,"荣耀体验店")+COUNTIFS(通讯通路门店!$S:$S,$G911,通讯通路门店!$J:$J,"荣耀授权专卖店")</f>
        <v>0</v>
      </c>
      <c r="Z911" s="99">
        <f>COUNTIFS(通讯通路门店!$S:$S,$G911,通讯通路门店!$J:$J,"VIVO体验店")</f>
        <v>0</v>
      </c>
      <c r="AA911" s="99">
        <f>COUNTIFS(通讯通路门店!$S:$S,$G911,通讯通路门店!$J:$J,"OPPO体验店")</f>
        <v>0</v>
      </c>
      <c r="AB911" s="99">
        <f>COUNTIFS(通讯通路门店!$S:$S,$G911,通讯通路门店!$J:$J,"华为授权体验店")+COUNTIFS(通讯通路门店!$S:$S,$G911,通讯通路门店!$J:$J,"华为堡垒店")</f>
        <v>0</v>
      </c>
      <c r="AC911" s="99">
        <f>COUNTIFS(通讯通路门店!$S:$S,$G911,通讯通路门店!$J:$J,"小米体验店")</f>
        <v>0</v>
      </c>
      <c r="AD911" s="99">
        <f>COUNTIFS(通讯通路门店!$S:$S,$G911,通讯通路门店!$J:$J,"苹果体验店")</f>
        <v>0</v>
      </c>
      <c r="AE911" s="99">
        <f>COUNTIFS(通讯通路门店!$S:$S,$G911,通讯通路门店!$J:$J,"其他品牌专卖店")</f>
        <v>0</v>
      </c>
      <c r="AF911" s="99">
        <f>SUMIFS(通讯通路门店!$BI:$BI,通讯通路门店!$S:$S,$G911)</f>
        <v>0</v>
      </c>
      <c r="AG911" s="99">
        <f>SUMIFS(通讯通路门店!$BH:$BH,通讯通路门店!$S:$S,$G911)</f>
        <v>0</v>
      </c>
      <c r="AH911" s="99">
        <f t="shared" si="71"/>
        <v>0</v>
      </c>
      <c r="AI911" s="99">
        <f>SUMIFS(通讯通路门店!$BB:$BB,通讯通路门店!$S:$S,$G911)</f>
        <v>0</v>
      </c>
      <c r="AJ911" s="99">
        <f>SUMIFS(通讯通路门店!$BE:$BE,通讯通路门店!$S:$S,$G911)</f>
        <v>0</v>
      </c>
      <c r="AK911" s="99">
        <f>SUMIFS(通讯通路门店!$BG:$BG,通讯通路门店!$S:$S,$G911)</f>
        <v>0</v>
      </c>
      <c r="AL911" s="99">
        <f>SUMIFS(通讯通路门店!$BC:$BC,通讯通路门店!$S:$S,$G911)</f>
        <v>0</v>
      </c>
      <c r="AM911" s="99">
        <f>SUMIFS(通讯通路门店!$BD:$BD,通讯通路门店!$S:$S,$G911)</f>
        <v>0</v>
      </c>
      <c r="AN911" s="99">
        <f>SUMIFS(通讯通路门店!$BF:$BF,通讯通路门店!$S:$S,$G911)</f>
        <v>0</v>
      </c>
      <c r="AO911" s="99">
        <f t="shared" si="72"/>
        <v>0</v>
      </c>
      <c r="AP911" s="99">
        <f>SUMIFS(通讯通路门店!$K:$K,通讯通路门店!$S:$S,$G911)</f>
        <v>0</v>
      </c>
      <c r="AQ911" s="83"/>
      <c r="AR911" s="99">
        <f>SUMIFS(通讯通路门店!$T:$T,通讯通路门店!$S:$S,$G911)</f>
        <v>0</v>
      </c>
      <c r="AS911" s="99">
        <f>SUMIFS(通讯通路门店!$U:$U,通讯通路门店!$S:$S,$G911)</f>
        <v>0</v>
      </c>
      <c r="AT911" s="99">
        <f>SUMIFS(通讯通路门店!$V:$V,通讯通路门店!$S:$S,$G911)</f>
        <v>0</v>
      </c>
      <c r="AU911" s="99">
        <f>SUMIFS(通讯通路门店!$W:$W,通讯通路门店!$S:$S,$G911)</f>
        <v>0</v>
      </c>
      <c r="AV911" s="99">
        <f>SUMIFS(通讯通路门店!$Z:$Z,通讯通路门店!$S:$S,$G911)</f>
        <v>0</v>
      </c>
      <c r="AW911" s="99">
        <f>SUMIFS(通讯通路门店!$AB:$AB,通讯通路门店!$S:$S,$G911)</f>
        <v>0</v>
      </c>
      <c r="AX911" s="99">
        <f>SUMIFS(通讯通路门店!$X:$X,通讯通路门店!$S:$S,$G911)</f>
        <v>0</v>
      </c>
      <c r="AY911" s="99">
        <f>SUMIFS(通讯通路门店!$Y:$Y,通讯通路门店!$S:$S,$G911)</f>
        <v>0</v>
      </c>
      <c r="AZ911" s="99">
        <f>SUMIFS(通讯通路门店!$AA:$AA,通讯通路门店!$S:$S,$G911)</f>
        <v>0</v>
      </c>
      <c r="BA911" s="99">
        <f t="shared" si="73"/>
        <v>0</v>
      </c>
      <c r="BB911" s="99">
        <f t="shared" si="74"/>
        <v>0</v>
      </c>
      <c r="BC911" s="99">
        <f>SUMIFS(通讯通路门店!$W:$W,通讯通路门店!$S:$S,$G911,通讯通路门店!$J:$J,"荣耀体验店")+SUMIFS(通讯通路门店!$W:$W,通讯通路门店!$S:$S,$G911,通讯通路门店!$J:$J,"荣耀授权专卖店")</f>
        <v>0</v>
      </c>
      <c r="BD911" s="99">
        <f>SUMIFS(通讯通路门店!$Z:$Z,通讯通路门店!$S:$S,$G911,通讯通路门店!$J:$J,"VIVO体验店")</f>
        <v>0</v>
      </c>
      <c r="BE911" s="99">
        <f>SUMIFS(通讯通路门店!$AB:$AB,通讯通路门店!$S:$S,$G911,通讯通路门店!$J:$J,"OPPO体验店")</f>
        <v>0</v>
      </c>
      <c r="BF911" s="99">
        <f>SUMIFS(通讯通路门店!$X:$X,通讯通路门店!$S:$S,$G911,通讯通路门店!$J:$J,"华为授权体验店")+SUMIFS(通讯通路门店!$AA:$AA,通讯通路门店!$S:$S,$G911,通讯通路门店!$J:$J,"华为堡垒店")</f>
        <v>0</v>
      </c>
      <c r="BG911" s="99">
        <f>SUMIFS(通讯通路门店!$Y:$Y,通讯通路门店!$S:$S,$G911,通讯通路门店!$J:$J,"小米体验店")</f>
        <v>0</v>
      </c>
      <c r="BH911" s="99">
        <f>SUMIFS(通讯通路门店!$AA:$AA,通讯通路门店!$S:$S,$G911,通讯通路门店!$J:$J,"苹果体验店")</f>
        <v>0</v>
      </c>
      <c r="BI911" s="99">
        <f>SUMIFS(通讯通路门店!$K:$K,通讯通路门店!$S:$S,$G911,通讯通路门店!$J:$J,"其他品牌专卖店")</f>
        <v>0</v>
      </c>
      <c r="BJ911" s="99">
        <f>SUMIFS(通讯通路门店!$AC:$AC,通讯通路门店!$S:$S,$G911)</f>
        <v>0</v>
      </c>
      <c r="BK911" s="99">
        <f>SUMIFS(通讯通路门店!$AD:$AD,通讯通路门店!$S:$S,$G911)</f>
        <v>0</v>
      </c>
      <c r="BL911" s="99">
        <f>SUMIFS(通讯通路门店!$AE:$AE,通讯通路门店!$S:$S,$G911)</f>
        <v>0</v>
      </c>
      <c r="BM911" s="99">
        <f>SUMIFS(通讯通路门店!$AF:$AF,通讯通路门店!$S:$S,$G911)</f>
        <v>0</v>
      </c>
      <c r="BN911" s="99">
        <f>SUMIFS(通讯通路门店!$AG:$AG,通讯通路门店!$S:$S,$G911)</f>
        <v>0</v>
      </c>
      <c r="BO911" s="99">
        <f>SUMIFS(通讯通路门店!$AH:$AH,通讯通路门店!$S:$S,$G911)</f>
        <v>0</v>
      </c>
      <c r="BP911" s="99">
        <f>SUMIFS(通讯通路门店!$AI:$AI,通讯通路门店!$S:$S,$G911)</f>
        <v>0</v>
      </c>
      <c r="BQ911" s="83"/>
    </row>
    <row r="912" spans="1:69">
      <c r="A912" s="99" t="str">
        <f>IFERROR(_xlfn.XLOOKUP($G912,通讯通路门店!$S$4:$S$993933,通讯通路门店!$A$4:$A$993933,0,0),"")</f>
        <v/>
      </c>
      <c r="B912" s="99" t="str">
        <f>IFERROR(_xlfn.XLOOKUP($G912,通讯通路门店!$S$4:$S$993933,通讯通路门店!$B$4:$B$993933,0,0),"")</f>
        <v/>
      </c>
      <c r="C912" s="99" t="str">
        <f>IFERROR(_xlfn.XLOOKUP($G912,通讯通路门店!$S$4:$S$993933,通讯通路门店!$C$4:$C$993933,0,0),"")</f>
        <v/>
      </c>
      <c r="D912" s="99" t="str">
        <f>IFERROR(_xlfn.XLOOKUP($G912,通讯通路门店!$S$4:$S$993933,通讯通路门店!$D$4:$D$993933,0,0),"")</f>
        <v/>
      </c>
      <c r="E912" s="83"/>
      <c r="F912" s="83"/>
      <c r="G912" s="101" t="e">
        <v>#N/A</v>
      </c>
      <c r="H912" s="102" t="str">
        <f>IFERROR(_xlfn.XLOOKUP($G912,通讯通路门店!$S$4:$S$993933,通讯通路门店!$R$4:$R$993933,0,0),"")</f>
        <v/>
      </c>
      <c r="I912" s="83"/>
      <c r="J912" s="83"/>
      <c r="K912" s="83"/>
      <c r="L912" s="83"/>
      <c r="M912" s="83"/>
      <c r="N912" s="83"/>
      <c r="O912" s="83"/>
      <c r="P912" s="83"/>
      <c r="Q912" s="83"/>
      <c r="R912" s="83"/>
      <c r="S912" s="83"/>
      <c r="T912" s="83"/>
      <c r="U912" s="99">
        <f>COUNTIF(通讯通路门店!$S:$S,$G912)</f>
        <v>0</v>
      </c>
      <c r="V912" s="99">
        <f>COUNTIFS(通讯通路门店!$S:$S,$G912,通讯通路门店!$J:$J,"综合卖场")</f>
        <v>0</v>
      </c>
      <c r="W912" s="99">
        <f>SUMIFS(通讯通路门店!$AJ:$AJ,通讯通路门店!$S:$S,通讯客户沙盘!$G912)</f>
        <v>0</v>
      </c>
      <c r="X912" s="99">
        <f t="shared" si="70"/>
        <v>0</v>
      </c>
      <c r="Y912" s="99">
        <f>COUNTIFS(通讯通路门店!$S:$S,$G912,通讯通路门店!$J:$J,"荣耀体验店")+COUNTIFS(通讯通路门店!$S:$S,$G912,通讯通路门店!$J:$J,"荣耀授权专卖店")</f>
        <v>0</v>
      </c>
      <c r="Z912" s="99">
        <f>COUNTIFS(通讯通路门店!$S:$S,$G912,通讯通路门店!$J:$J,"VIVO体验店")</f>
        <v>0</v>
      </c>
      <c r="AA912" s="99">
        <f>COUNTIFS(通讯通路门店!$S:$S,$G912,通讯通路门店!$J:$J,"OPPO体验店")</f>
        <v>0</v>
      </c>
      <c r="AB912" s="99">
        <f>COUNTIFS(通讯通路门店!$S:$S,$G912,通讯通路门店!$J:$J,"华为授权体验店")+COUNTIFS(通讯通路门店!$S:$S,$G912,通讯通路门店!$J:$J,"华为堡垒店")</f>
        <v>0</v>
      </c>
      <c r="AC912" s="99">
        <f>COUNTIFS(通讯通路门店!$S:$S,$G912,通讯通路门店!$J:$J,"小米体验店")</f>
        <v>0</v>
      </c>
      <c r="AD912" s="99">
        <f>COUNTIFS(通讯通路门店!$S:$S,$G912,通讯通路门店!$J:$J,"苹果体验店")</f>
        <v>0</v>
      </c>
      <c r="AE912" s="99">
        <f>COUNTIFS(通讯通路门店!$S:$S,$G912,通讯通路门店!$J:$J,"其他品牌专卖店")</f>
        <v>0</v>
      </c>
      <c r="AF912" s="99">
        <f>SUMIFS(通讯通路门店!$BI:$BI,通讯通路门店!$S:$S,$G912)</f>
        <v>0</v>
      </c>
      <c r="AG912" s="99">
        <f>SUMIFS(通讯通路门店!$BH:$BH,通讯通路门店!$S:$S,$G912)</f>
        <v>0</v>
      </c>
      <c r="AH912" s="99">
        <f t="shared" si="71"/>
        <v>0</v>
      </c>
      <c r="AI912" s="99">
        <f>SUMIFS(通讯通路门店!$BB:$BB,通讯通路门店!$S:$S,$G912)</f>
        <v>0</v>
      </c>
      <c r="AJ912" s="99">
        <f>SUMIFS(通讯通路门店!$BE:$BE,通讯通路门店!$S:$S,$G912)</f>
        <v>0</v>
      </c>
      <c r="AK912" s="99">
        <f>SUMIFS(通讯通路门店!$BG:$BG,通讯通路门店!$S:$S,$G912)</f>
        <v>0</v>
      </c>
      <c r="AL912" s="99">
        <f>SUMIFS(通讯通路门店!$BC:$BC,通讯通路门店!$S:$S,$G912)</f>
        <v>0</v>
      </c>
      <c r="AM912" s="99">
        <f>SUMIFS(通讯通路门店!$BD:$BD,通讯通路门店!$S:$S,$G912)</f>
        <v>0</v>
      </c>
      <c r="AN912" s="99">
        <f>SUMIFS(通讯通路门店!$BF:$BF,通讯通路门店!$S:$S,$G912)</f>
        <v>0</v>
      </c>
      <c r="AO912" s="99">
        <f t="shared" si="72"/>
        <v>0</v>
      </c>
      <c r="AP912" s="99">
        <f>SUMIFS(通讯通路门店!$K:$K,通讯通路门店!$S:$S,$G912)</f>
        <v>0</v>
      </c>
      <c r="AQ912" s="83"/>
      <c r="AR912" s="99">
        <f>SUMIFS(通讯通路门店!$T:$T,通讯通路门店!$S:$S,$G912)</f>
        <v>0</v>
      </c>
      <c r="AS912" s="99">
        <f>SUMIFS(通讯通路门店!$U:$U,通讯通路门店!$S:$S,$G912)</f>
        <v>0</v>
      </c>
      <c r="AT912" s="99">
        <f>SUMIFS(通讯通路门店!$V:$V,通讯通路门店!$S:$S,$G912)</f>
        <v>0</v>
      </c>
      <c r="AU912" s="99">
        <f>SUMIFS(通讯通路门店!$W:$W,通讯通路门店!$S:$S,$G912)</f>
        <v>0</v>
      </c>
      <c r="AV912" s="99">
        <f>SUMIFS(通讯通路门店!$Z:$Z,通讯通路门店!$S:$S,$G912)</f>
        <v>0</v>
      </c>
      <c r="AW912" s="99">
        <f>SUMIFS(通讯通路门店!$AB:$AB,通讯通路门店!$S:$S,$G912)</f>
        <v>0</v>
      </c>
      <c r="AX912" s="99">
        <f>SUMIFS(通讯通路门店!$X:$X,通讯通路门店!$S:$S,$G912)</f>
        <v>0</v>
      </c>
      <c r="AY912" s="99">
        <f>SUMIFS(通讯通路门店!$Y:$Y,通讯通路门店!$S:$S,$G912)</f>
        <v>0</v>
      </c>
      <c r="AZ912" s="99">
        <f>SUMIFS(通讯通路门店!$AA:$AA,通讯通路门店!$S:$S,$G912)</f>
        <v>0</v>
      </c>
      <c r="BA912" s="99">
        <f t="shared" si="73"/>
        <v>0</v>
      </c>
      <c r="BB912" s="99">
        <f t="shared" si="74"/>
        <v>0</v>
      </c>
      <c r="BC912" s="99">
        <f>SUMIFS(通讯通路门店!$W:$W,通讯通路门店!$S:$S,$G912,通讯通路门店!$J:$J,"荣耀体验店")+SUMIFS(通讯通路门店!$W:$W,通讯通路门店!$S:$S,$G912,通讯通路门店!$J:$J,"荣耀授权专卖店")</f>
        <v>0</v>
      </c>
      <c r="BD912" s="99">
        <f>SUMIFS(通讯通路门店!$Z:$Z,通讯通路门店!$S:$S,$G912,通讯通路门店!$J:$J,"VIVO体验店")</f>
        <v>0</v>
      </c>
      <c r="BE912" s="99">
        <f>SUMIFS(通讯通路门店!$AB:$AB,通讯通路门店!$S:$S,$G912,通讯通路门店!$J:$J,"OPPO体验店")</f>
        <v>0</v>
      </c>
      <c r="BF912" s="99">
        <f>SUMIFS(通讯通路门店!$X:$X,通讯通路门店!$S:$S,$G912,通讯通路门店!$J:$J,"华为授权体验店")+SUMIFS(通讯通路门店!$AA:$AA,通讯通路门店!$S:$S,$G912,通讯通路门店!$J:$J,"华为堡垒店")</f>
        <v>0</v>
      </c>
      <c r="BG912" s="99">
        <f>SUMIFS(通讯通路门店!$Y:$Y,通讯通路门店!$S:$S,$G912,通讯通路门店!$J:$J,"小米体验店")</f>
        <v>0</v>
      </c>
      <c r="BH912" s="99">
        <f>SUMIFS(通讯通路门店!$AA:$AA,通讯通路门店!$S:$S,$G912,通讯通路门店!$J:$J,"苹果体验店")</f>
        <v>0</v>
      </c>
      <c r="BI912" s="99">
        <f>SUMIFS(通讯通路门店!$K:$K,通讯通路门店!$S:$S,$G912,通讯通路门店!$J:$J,"其他品牌专卖店")</f>
        <v>0</v>
      </c>
      <c r="BJ912" s="99">
        <f>SUMIFS(通讯通路门店!$AC:$AC,通讯通路门店!$S:$S,$G912)</f>
        <v>0</v>
      </c>
      <c r="BK912" s="99">
        <f>SUMIFS(通讯通路门店!$AD:$AD,通讯通路门店!$S:$S,$G912)</f>
        <v>0</v>
      </c>
      <c r="BL912" s="99">
        <f>SUMIFS(通讯通路门店!$AE:$AE,通讯通路门店!$S:$S,$G912)</f>
        <v>0</v>
      </c>
      <c r="BM912" s="99">
        <f>SUMIFS(通讯通路门店!$AF:$AF,通讯通路门店!$S:$S,$G912)</f>
        <v>0</v>
      </c>
      <c r="BN912" s="99">
        <f>SUMIFS(通讯通路门店!$AG:$AG,通讯通路门店!$S:$S,$G912)</f>
        <v>0</v>
      </c>
      <c r="BO912" s="99">
        <f>SUMIFS(通讯通路门店!$AH:$AH,通讯通路门店!$S:$S,$G912)</f>
        <v>0</v>
      </c>
      <c r="BP912" s="99">
        <f>SUMIFS(通讯通路门店!$AI:$AI,通讯通路门店!$S:$S,$G912)</f>
        <v>0</v>
      </c>
      <c r="BQ912" s="83"/>
    </row>
    <row r="913" spans="1:69">
      <c r="A913" s="99" t="str">
        <f>IFERROR(_xlfn.XLOOKUP($G913,通讯通路门店!$S$4:$S$993933,通讯通路门店!$A$4:$A$993933,0,0),"")</f>
        <v/>
      </c>
      <c r="B913" s="99" t="str">
        <f>IFERROR(_xlfn.XLOOKUP($G913,通讯通路门店!$S$4:$S$993933,通讯通路门店!$B$4:$B$993933,0,0),"")</f>
        <v/>
      </c>
      <c r="C913" s="99" t="str">
        <f>IFERROR(_xlfn.XLOOKUP($G913,通讯通路门店!$S$4:$S$993933,通讯通路门店!$C$4:$C$993933,0,0),"")</f>
        <v/>
      </c>
      <c r="D913" s="99" t="str">
        <f>IFERROR(_xlfn.XLOOKUP($G913,通讯通路门店!$S$4:$S$993933,通讯通路门店!$D$4:$D$993933,0,0),"")</f>
        <v/>
      </c>
      <c r="E913" s="83"/>
      <c r="F913" s="83"/>
      <c r="G913" s="101" t="e">
        <v>#N/A</v>
      </c>
      <c r="H913" s="102" t="str">
        <f>IFERROR(_xlfn.XLOOKUP($G913,通讯通路门店!$S$4:$S$993933,通讯通路门店!$R$4:$R$993933,0,0),"")</f>
        <v/>
      </c>
      <c r="I913" s="83"/>
      <c r="J913" s="83"/>
      <c r="K913" s="83"/>
      <c r="L913" s="83"/>
      <c r="M913" s="83"/>
      <c r="N913" s="83"/>
      <c r="O913" s="83"/>
      <c r="P913" s="83"/>
      <c r="Q913" s="83"/>
      <c r="R913" s="83"/>
      <c r="S913" s="83"/>
      <c r="T913" s="83"/>
      <c r="U913" s="99">
        <f>COUNTIF(通讯通路门店!$S:$S,$G913)</f>
        <v>0</v>
      </c>
      <c r="V913" s="99">
        <f>COUNTIFS(通讯通路门店!$S:$S,$G913,通讯通路门店!$J:$J,"综合卖场")</f>
        <v>0</v>
      </c>
      <c r="W913" s="99">
        <f>SUMIFS(通讯通路门店!$AJ:$AJ,通讯通路门店!$S:$S,通讯客户沙盘!$G913)</f>
        <v>0</v>
      </c>
      <c r="X913" s="99">
        <f t="shared" si="70"/>
        <v>0</v>
      </c>
      <c r="Y913" s="99">
        <f>COUNTIFS(通讯通路门店!$S:$S,$G913,通讯通路门店!$J:$J,"荣耀体验店")+COUNTIFS(通讯通路门店!$S:$S,$G913,通讯通路门店!$J:$J,"荣耀授权专卖店")</f>
        <v>0</v>
      </c>
      <c r="Z913" s="99">
        <f>COUNTIFS(通讯通路门店!$S:$S,$G913,通讯通路门店!$J:$J,"VIVO体验店")</f>
        <v>0</v>
      </c>
      <c r="AA913" s="99">
        <f>COUNTIFS(通讯通路门店!$S:$S,$G913,通讯通路门店!$J:$J,"OPPO体验店")</f>
        <v>0</v>
      </c>
      <c r="AB913" s="99">
        <f>COUNTIFS(通讯通路门店!$S:$S,$G913,通讯通路门店!$J:$J,"华为授权体验店")+COUNTIFS(通讯通路门店!$S:$S,$G913,通讯通路门店!$J:$J,"华为堡垒店")</f>
        <v>0</v>
      </c>
      <c r="AC913" s="99">
        <f>COUNTIFS(通讯通路门店!$S:$S,$G913,通讯通路门店!$J:$J,"小米体验店")</f>
        <v>0</v>
      </c>
      <c r="AD913" s="99">
        <f>COUNTIFS(通讯通路门店!$S:$S,$G913,通讯通路门店!$J:$J,"苹果体验店")</f>
        <v>0</v>
      </c>
      <c r="AE913" s="99">
        <f>COUNTIFS(通讯通路门店!$S:$S,$G913,通讯通路门店!$J:$J,"其他品牌专卖店")</f>
        <v>0</v>
      </c>
      <c r="AF913" s="99">
        <f>SUMIFS(通讯通路门店!$BI:$BI,通讯通路门店!$S:$S,$G913)</f>
        <v>0</v>
      </c>
      <c r="AG913" s="99">
        <f>SUMIFS(通讯通路门店!$BH:$BH,通讯通路门店!$S:$S,$G913)</f>
        <v>0</v>
      </c>
      <c r="AH913" s="99">
        <f t="shared" si="71"/>
        <v>0</v>
      </c>
      <c r="AI913" s="99">
        <f>SUMIFS(通讯通路门店!$BB:$BB,通讯通路门店!$S:$S,$G913)</f>
        <v>0</v>
      </c>
      <c r="AJ913" s="99">
        <f>SUMIFS(通讯通路门店!$BE:$BE,通讯通路门店!$S:$S,$G913)</f>
        <v>0</v>
      </c>
      <c r="AK913" s="99">
        <f>SUMIFS(通讯通路门店!$BG:$BG,通讯通路门店!$S:$S,$G913)</f>
        <v>0</v>
      </c>
      <c r="AL913" s="99">
        <f>SUMIFS(通讯通路门店!$BC:$BC,通讯通路门店!$S:$S,$G913)</f>
        <v>0</v>
      </c>
      <c r="AM913" s="99">
        <f>SUMIFS(通讯通路门店!$BD:$BD,通讯通路门店!$S:$S,$G913)</f>
        <v>0</v>
      </c>
      <c r="AN913" s="99">
        <f>SUMIFS(通讯通路门店!$BF:$BF,通讯通路门店!$S:$S,$G913)</f>
        <v>0</v>
      </c>
      <c r="AO913" s="99">
        <f t="shared" si="72"/>
        <v>0</v>
      </c>
      <c r="AP913" s="99">
        <f>SUMIFS(通讯通路门店!$K:$K,通讯通路门店!$S:$S,$G913)</f>
        <v>0</v>
      </c>
      <c r="AQ913" s="83"/>
      <c r="AR913" s="99">
        <f>SUMIFS(通讯通路门店!$T:$T,通讯通路门店!$S:$S,$G913)</f>
        <v>0</v>
      </c>
      <c r="AS913" s="99">
        <f>SUMIFS(通讯通路门店!$U:$U,通讯通路门店!$S:$S,$G913)</f>
        <v>0</v>
      </c>
      <c r="AT913" s="99">
        <f>SUMIFS(通讯通路门店!$V:$V,通讯通路门店!$S:$S,$G913)</f>
        <v>0</v>
      </c>
      <c r="AU913" s="99">
        <f>SUMIFS(通讯通路门店!$W:$W,通讯通路门店!$S:$S,$G913)</f>
        <v>0</v>
      </c>
      <c r="AV913" s="99">
        <f>SUMIFS(通讯通路门店!$Z:$Z,通讯通路门店!$S:$S,$G913)</f>
        <v>0</v>
      </c>
      <c r="AW913" s="99">
        <f>SUMIFS(通讯通路门店!$AB:$AB,通讯通路门店!$S:$S,$G913)</f>
        <v>0</v>
      </c>
      <c r="AX913" s="99">
        <f>SUMIFS(通讯通路门店!$X:$X,通讯通路门店!$S:$S,$G913)</f>
        <v>0</v>
      </c>
      <c r="AY913" s="99">
        <f>SUMIFS(通讯通路门店!$Y:$Y,通讯通路门店!$S:$S,$G913)</f>
        <v>0</v>
      </c>
      <c r="AZ913" s="99">
        <f>SUMIFS(通讯通路门店!$AA:$AA,通讯通路门店!$S:$S,$G913)</f>
        <v>0</v>
      </c>
      <c r="BA913" s="99">
        <f t="shared" si="73"/>
        <v>0</v>
      </c>
      <c r="BB913" s="99">
        <f t="shared" si="74"/>
        <v>0</v>
      </c>
      <c r="BC913" s="99">
        <f>SUMIFS(通讯通路门店!$W:$W,通讯通路门店!$S:$S,$G913,通讯通路门店!$J:$J,"荣耀体验店")+SUMIFS(通讯通路门店!$W:$W,通讯通路门店!$S:$S,$G913,通讯通路门店!$J:$J,"荣耀授权专卖店")</f>
        <v>0</v>
      </c>
      <c r="BD913" s="99">
        <f>SUMIFS(通讯通路门店!$Z:$Z,通讯通路门店!$S:$S,$G913,通讯通路门店!$J:$J,"VIVO体验店")</f>
        <v>0</v>
      </c>
      <c r="BE913" s="99">
        <f>SUMIFS(通讯通路门店!$AB:$AB,通讯通路门店!$S:$S,$G913,通讯通路门店!$J:$J,"OPPO体验店")</f>
        <v>0</v>
      </c>
      <c r="BF913" s="99">
        <f>SUMIFS(通讯通路门店!$X:$X,通讯通路门店!$S:$S,$G913,通讯通路门店!$J:$J,"华为授权体验店")+SUMIFS(通讯通路门店!$AA:$AA,通讯通路门店!$S:$S,$G913,通讯通路门店!$J:$J,"华为堡垒店")</f>
        <v>0</v>
      </c>
      <c r="BG913" s="99">
        <f>SUMIFS(通讯通路门店!$Y:$Y,通讯通路门店!$S:$S,$G913,通讯通路门店!$J:$J,"小米体验店")</f>
        <v>0</v>
      </c>
      <c r="BH913" s="99">
        <f>SUMIFS(通讯通路门店!$AA:$AA,通讯通路门店!$S:$S,$G913,通讯通路门店!$J:$J,"苹果体验店")</f>
        <v>0</v>
      </c>
      <c r="BI913" s="99">
        <f>SUMIFS(通讯通路门店!$K:$K,通讯通路门店!$S:$S,$G913,通讯通路门店!$J:$J,"其他品牌专卖店")</f>
        <v>0</v>
      </c>
      <c r="BJ913" s="99">
        <f>SUMIFS(通讯通路门店!$AC:$AC,通讯通路门店!$S:$S,$G913)</f>
        <v>0</v>
      </c>
      <c r="BK913" s="99">
        <f>SUMIFS(通讯通路门店!$AD:$AD,通讯通路门店!$S:$S,$G913)</f>
        <v>0</v>
      </c>
      <c r="BL913" s="99">
        <f>SUMIFS(通讯通路门店!$AE:$AE,通讯通路门店!$S:$S,$G913)</f>
        <v>0</v>
      </c>
      <c r="BM913" s="99">
        <f>SUMIFS(通讯通路门店!$AF:$AF,通讯通路门店!$S:$S,$G913)</f>
        <v>0</v>
      </c>
      <c r="BN913" s="99">
        <f>SUMIFS(通讯通路门店!$AG:$AG,通讯通路门店!$S:$S,$G913)</f>
        <v>0</v>
      </c>
      <c r="BO913" s="99">
        <f>SUMIFS(通讯通路门店!$AH:$AH,通讯通路门店!$S:$S,$G913)</f>
        <v>0</v>
      </c>
      <c r="BP913" s="99">
        <f>SUMIFS(通讯通路门店!$AI:$AI,通讯通路门店!$S:$S,$G913)</f>
        <v>0</v>
      </c>
      <c r="BQ913" s="83"/>
    </row>
    <row r="914" spans="1:69">
      <c r="A914" s="99" t="str">
        <f>IFERROR(_xlfn.XLOOKUP($G914,通讯通路门店!$S$4:$S$993933,通讯通路门店!$A$4:$A$993933,0,0),"")</f>
        <v/>
      </c>
      <c r="B914" s="99" t="str">
        <f>IFERROR(_xlfn.XLOOKUP($G914,通讯通路门店!$S$4:$S$993933,通讯通路门店!$B$4:$B$993933,0,0),"")</f>
        <v/>
      </c>
      <c r="C914" s="99" t="str">
        <f>IFERROR(_xlfn.XLOOKUP($G914,通讯通路门店!$S$4:$S$993933,通讯通路门店!$C$4:$C$993933,0,0),"")</f>
        <v/>
      </c>
      <c r="D914" s="99" t="str">
        <f>IFERROR(_xlfn.XLOOKUP($G914,通讯通路门店!$S$4:$S$993933,通讯通路门店!$D$4:$D$993933,0,0),"")</f>
        <v/>
      </c>
      <c r="E914" s="83"/>
      <c r="F914" s="83"/>
      <c r="G914" s="101" t="e">
        <v>#N/A</v>
      </c>
      <c r="H914" s="102" t="str">
        <f>IFERROR(_xlfn.XLOOKUP($G914,通讯通路门店!$S$4:$S$993933,通讯通路门店!$R$4:$R$993933,0,0),"")</f>
        <v/>
      </c>
      <c r="I914" s="83"/>
      <c r="J914" s="83"/>
      <c r="K914" s="83"/>
      <c r="L914" s="83"/>
      <c r="M914" s="83"/>
      <c r="N914" s="83"/>
      <c r="O914" s="83"/>
      <c r="P914" s="83"/>
      <c r="Q914" s="83"/>
      <c r="R914" s="83"/>
      <c r="S914" s="83"/>
      <c r="T914" s="83"/>
      <c r="U914" s="99">
        <f>COUNTIF(通讯通路门店!$S:$S,$G914)</f>
        <v>0</v>
      </c>
      <c r="V914" s="99">
        <f>COUNTIFS(通讯通路门店!$S:$S,$G914,通讯通路门店!$J:$J,"综合卖场")</f>
        <v>0</v>
      </c>
      <c r="W914" s="99">
        <f>SUMIFS(通讯通路门店!$AJ:$AJ,通讯通路门店!$S:$S,通讯客户沙盘!$G914)</f>
        <v>0</v>
      </c>
      <c r="X914" s="99">
        <f t="shared" si="70"/>
        <v>0</v>
      </c>
      <c r="Y914" s="99">
        <f>COUNTIFS(通讯通路门店!$S:$S,$G914,通讯通路门店!$J:$J,"荣耀体验店")+COUNTIFS(通讯通路门店!$S:$S,$G914,通讯通路门店!$J:$J,"荣耀授权专卖店")</f>
        <v>0</v>
      </c>
      <c r="Z914" s="99">
        <f>COUNTIFS(通讯通路门店!$S:$S,$G914,通讯通路门店!$J:$J,"VIVO体验店")</f>
        <v>0</v>
      </c>
      <c r="AA914" s="99">
        <f>COUNTIFS(通讯通路门店!$S:$S,$G914,通讯通路门店!$J:$J,"OPPO体验店")</f>
        <v>0</v>
      </c>
      <c r="AB914" s="99">
        <f>COUNTIFS(通讯通路门店!$S:$S,$G914,通讯通路门店!$J:$J,"华为授权体验店")+COUNTIFS(通讯通路门店!$S:$S,$G914,通讯通路门店!$J:$J,"华为堡垒店")</f>
        <v>0</v>
      </c>
      <c r="AC914" s="99">
        <f>COUNTIFS(通讯通路门店!$S:$S,$G914,通讯通路门店!$J:$J,"小米体验店")</f>
        <v>0</v>
      </c>
      <c r="AD914" s="99">
        <f>COUNTIFS(通讯通路门店!$S:$S,$G914,通讯通路门店!$J:$J,"苹果体验店")</f>
        <v>0</v>
      </c>
      <c r="AE914" s="99">
        <f>COUNTIFS(通讯通路门店!$S:$S,$G914,通讯通路门店!$J:$J,"其他品牌专卖店")</f>
        <v>0</v>
      </c>
      <c r="AF914" s="99">
        <f>SUMIFS(通讯通路门店!$BI:$BI,通讯通路门店!$S:$S,$G914)</f>
        <v>0</v>
      </c>
      <c r="AG914" s="99">
        <f>SUMIFS(通讯通路门店!$BH:$BH,通讯通路门店!$S:$S,$G914)</f>
        <v>0</v>
      </c>
      <c r="AH914" s="99">
        <f t="shared" si="71"/>
        <v>0</v>
      </c>
      <c r="AI914" s="99">
        <f>SUMIFS(通讯通路门店!$BB:$BB,通讯通路门店!$S:$S,$G914)</f>
        <v>0</v>
      </c>
      <c r="AJ914" s="99">
        <f>SUMIFS(通讯通路门店!$BE:$BE,通讯通路门店!$S:$S,$G914)</f>
        <v>0</v>
      </c>
      <c r="AK914" s="99">
        <f>SUMIFS(通讯通路门店!$BG:$BG,通讯通路门店!$S:$S,$G914)</f>
        <v>0</v>
      </c>
      <c r="AL914" s="99">
        <f>SUMIFS(通讯通路门店!$BC:$BC,通讯通路门店!$S:$S,$G914)</f>
        <v>0</v>
      </c>
      <c r="AM914" s="99">
        <f>SUMIFS(通讯通路门店!$BD:$BD,通讯通路门店!$S:$S,$G914)</f>
        <v>0</v>
      </c>
      <c r="AN914" s="99">
        <f>SUMIFS(通讯通路门店!$BF:$BF,通讯通路门店!$S:$S,$G914)</f>
        <v>0</v>
      </c>
      <c r="AO914" s="99">
        <f t="shared" si="72"/>
        <v>0</v>
      </c>
      <c r="AP914" s="99">
        <f>SUMIFS(通讯通路门店!$K:$K,通讯通路门店!$S:$S,$G914)</f>
        <v>0</v>
      </c>
      <c r="AQ914" s="83"/>
      <c r="AR914" s="99">
        <f>SUMIFS(通讯通路门店!$T:$T,通讯通路门店!$S:$S,$G914)</f>
        <v>0</v>
      </c>
      <c r="AS914" s="99">
        <f>SUMIFS(通讯通路门店!$U:$U,通讯通路门店!$S:$S,$G914)</f>
        <v>0</v>
      </c>
      <c r="AT914" s="99">
        <f>SUMIFS(通讯通路门店!$V:$V,通讯通路门店!$S:$S,$G914)</f>
        <v>0</v>
      </c>
      <c r="AU914" s="99">
        <f>SUMIFS(通讯通路门店!$W:$W,通讯通路门店!$S:$S,$G914)</f>
        <v>0</v>
      </c>
      <c r="AV914" s="99">
        <f>SUMIFS(通讯通路门店!$Z:$Z,通讯通路门店!$S:$S,$G914)</f>
        <v>0</v>
      </c>
      <c r="AW914" s="99">
        <f>SUMIFS(通讯通路门店!$AB:$AB,通讯通路门店!$S:$S,$G914)</f>
        <v>0</v>
      </c>
      <c r="AX914" s="99">
        <f>SUMIFS(通讯通路门店!$X:$X,通讯通路门店!$S:$S,$G914)</f>
        <v>0</v>
      </c>
      <c r="AY914" s="99">
        <f>SUMIFS(通讯通路门店!$Y:$Y,通讯通路门店!$S:$S,$G914)</f>
        <v>0</v>
      </c>
      <c r="AZ914" s="99">
        <f>SUMIFS(通讯通路门店!$AA:$AA,通讯通路门店!$S:$S,$G914)</f>
        <v>0</v>
      </c>
      <c r="BA914" s="99">
        <f t="shared" si="73"/>
        <v>0</v>
      </c>
      <c r="BB914" s="99">
        <f t="shared" si="74"/>
        <v>0</v>
      </c>
      <c r="BC914" s="99">
        <f>SUMIFS(通讯通路门店!$W:$W,通讯通路门店!$S:$S,$G914,通讯通路门店!$J:$J,"荣耀体验店")+SUMIFS(通讯通路门店!$W:$W,通讯通路门店!$S:$S,$G914,通讯通路门店!$J:$J,"荣耀授权专卖店")</f>
        <v>0</v>
      </c>
      <c r="BD914" s="99">
        <f>SUMIFS(通讯通路门店!$Z:$Z,通讯通路门店!$S:$S,$G914,通讯通路门店!$J:$J,"VIVO体验店")</f>
        <v>0</v>
      </c>
      <c r="BE914" s="99">
        <f>SUMIFS(通讯通路门店!$AB:$AB,通讯通路门店!$S:$S,$G914,通讯通路门店!$J:$J,"OPPO体验店")</f>
        <v>0</v>
      </c>
      <c r="BF914" s="99">
        <f>SUMIFS(通讯通路门店!$X:$X,通讯通路门店!$S:$S,$G914,通讯通路门店!$J:$J,"华为授权体验店")+SUMIFS(通讯通路门店!$AA:$AA,通讯通路门店!$S:$S,$G914,通讯通路门店!$J:$J,"华为堡垒店")</f>
        <v>0</v>
      </c>
      <c r="BG914" s="99">
        <f>SUMIFS(通讯通路门店!$Y:$Y,通讯通路门店!$S:$S,$G914,通讯通路门店!$J:$J,"小米体验店")</f>
        <v>0</v>
      </c>
      <c r="BH914" s="99">
        <f>SUMIFS(通讯通路门店!$AA:$AA,通讯通路门店!$S:$S,$G914,通讯通路门店!$J:$J,"苹果体验店")</f>
        <v>0</v>
      </c>
      <c r="BI914" s="99">
        <f>SUMIFS(通讯通路门店!$K:$K,通讯通路门店!$S:$S,$G914,通讯通路门店!$J:$J,"其他品牌专卖店")</f>
        <v>0</v>
      </c>
      <c r="BJ914" s="99">
        <f>SUMIFS(通讯通路门店!$AC:$AC,通讯通路门店!$S:$S,$G914)</f>
        <v>0</v>
      </c>
      <c r="BK914" s="99">
        <f>SUMIFS(通讯通路门店!$AD:$AD,通讯通路门店!$S:$S,$G914)</f>
        <v>0</v>
      </c>
      <c r="BL914" s="99">
        <f>SUMIFS(通讯通路门店!$AE:$AE,通讯通路门店!$S:$S,$G914)</f>
        <v>0</v>
      </c>
      <c r="BM914" s="99">
        <f>SUMIFS(通讯通路门店!$AF:$AF,通讯通路门店!$S:$S,$G914)</f>
        <v>0</v>
      </c>
      <c r="BN914" s="99">
        <f>SUMIFS(通讯通路门店!$AG:$AG,通讯通路门店!$S:$S,$G914)</f>
        <v>0</v>
      </c>
      <c r="BO914" s="99">
        <f>SUMIFS(通讯通路门店!$AH:$AH,通讯通路门店!$S:$S,$G914)</f>
        <v>0</v>
      </c>
      <c r="BP914" s="99">
        <f>SUMIFS(通讯通路门店!$AI:$AI,通讯通路门店!$S:$S,$G914)</f>
        <v>0</v>
      </c>
      <c r="BQ914" s="83"/>
    </row>
    <row r="915" spans="1:69">
      <c r="A915" s="99" t="str">
        <f>IFERROR(_xlfn.XLOOKUP($G915,通讯通路门店!$S$4:$S$993933,通讯通路门店!$A$4:$A$993933,0,0),"")</f>
        <v/>
      </c>
      <c r="B915" s="99" t="str">
        <f>IFERROR(_xlfn.XLOOKUP($G915,通讯通路门店!$S$4:$S$993933,通讯通路门店!$B$4:$B$993933,0,0),"")</f>
        <v/>
      </c>
      <c r="C915" s="99" t="str">
        <f>IFERROR(_xlfn.XLOOKUP($G915,通讯通路门店!$S$4:$S$993933,通讯通路门店!$C$4:$C$993933,0,0),"")</f>
        <v/>
      </c>
      <c r="D915" s="99" t="str">
        <f>IFERROR(_xlfn.XLOOKUP($G915,通讯通路门店!$S$4:$S$993933,通讯通路门店!$D$4:$D$993933,0,0),"")</f>
        <v/>
      </c>
      <c r="E915" s="83"/>
      <c r="F915" s="83"/>
      <c r="G915" s="101" t="e">
        <v>#N/A</v>
      </c>
      <c r="H915" s="102" t="str">
        <f>IFERROR(_xlfn.XLOOKUP($G915,通讯通路门店!$S$4:$S$993933,通讯通路门店!$R$4:$R$993933,0,0),"")</f>
        <v/>
      </c>
      <c r="I915" s="83"/>
      <c r="J915" s="83"/>
      <c r="K915" s="83"/>
      <c r="L915" s="83"/>
      <c r="M915" s="83"/>
      <c r="N915" s="83"/>
      <c r="O915" s="83"/>
      <c r="P915" s="83"/>
      <c r="Q915" s="83"/>
      <c r="R915" s="83"/>
      <c r="S915" s="83"/>
      <c r="T915" s="83"/>
      <c r="U915" s="99">
        <f>COUNTIF(通讯通路门店!$S:$S,$G915)</f>
        <v>0</v>
      </c>
      <c r="V915" s="99">
        <f>COUNTIFS(通讯通路门店!$S:$S,$G915,通讯通路门店!$J:$J,"综合卖场")</f>
        <v>0</v>
      </c>
      <c r="W915" s="99">
        <f>SUMIFS(通讯通路门店!$AJ:$AJ,通讯通路门店!$S:$S,通讯客户沙盘!$G915)</f>
        <v>0</v>
      </c>
      <c r="X915" s="99">
        <f t="shared" si="70"/>
        <v>0</v>
      </c>
      <c r="Y915" s="99">
        <f>COUNTIFS(通讯通路门店!$S:$S,$G915,通讯通路门店!$J:$J,"荣耀体验店")+COUNTIFS(通讯通路门店!$S:$S,$G915,通讯通路门店!$J:$J,"荣耀授权专卖店")</f>
        <v>0</v>
      </c>
      <c r="Z915" s="99">
        <f>COUNTIFS(通讯通路门店!$S:$S,$G915,通讯通路门店!$J:$J,"VIVO体验店")</f>
        <v>0</v>
      </c>
      <c r="AA915" s="99">
        <f>COUNTIFS(通讯通路门店!$S:$S,$G915,通讯通路门店!$J:$J,"OPPO体验店")</f>
        <v>0</v>
      </c>
      <c r="AB915" s="99">
        <f>COUNTIFS(通讯通路门店!$S:$S,$G915,通讯通路门店!$J:$J,"华为授权体验店")+COUNTIFS(通讯通路门店!$S:$S,$G915,通讯通路门店!$J:$J,"华为堡垒店")</f>
        <v>0</v>
      </c>
      <c r="AC915" s="99">
        <f>COUNTIFS(通讯通路门店!$S:$S,$G915,通讯通路门店!$J:$J,"小米体验店")</f>
        <v>0</v>
      </c>
      <c r="AD915" s="99">
        <f>COUNTIFS(通讯通路门店!$S:$S,$G915,通讯通路门店!$J:$J,"苹果体验店")</f>
        <v>0</v>
      </c>
      <c r="AE915" s="99">
        <f>COUNTIFS(通讯通路门店!$S:$S,$G915,通讯通路门店!$J:$J,"其他品牌专卖店")</f>
        <v>0</v>
      </c>
      <c r="AF915" s="99">
        <f>SUMIFS(通讯通路门店!$BI:$BI,通讯通路门店!$S:$S,$G915)</f>
        <v>0</v>
      </c>
      <c r="AG915" s="99">
        <f>SUMIFS(通讯通路门店!$BH:$BH,通讯通路门店!$S:$S,$G915)</f>
        <v>0</v>
      </c>
      <c r="AH915" s="99">
        <f t="shared" si="71"/>
        <v>0</v>
      </c>
      <c r="AI915" s="99">
        <f>SUMIFS(通讯通路门店!$BB:$BB,通讯通路门店!$S:$S,$G915)</f>
        <v>0</v>
      </c>
      <c r="AJ915" s="99">
        <f>SUMIFS(通讯通路门店!$BE:$BE,通讯通路门店!$S:$S,$G915)</f>
        <v>0</v>
      </c>
      <c r="AK915" s="99">
        <f>SUMIFS(通讯通路门店!$BG:$BG,通讯通路门店!$S:$S,$G915)</f>
        <v>0</v>
      </c>
      <c r="AL915" s="99">
        <f>SUMIFS(通讯通路门店!$BC:$BC,通讯通路门店!$S:$S,$G915)</f>
        <v>0</v>
      </c>
      <c r="AM915" s="99">
        <f>SUMIFS(通讯通路门店!$BD:$BD,通讯通路门店!$S:$S,$G915)</f>
        <v>0</v>
      </c>
      <c r="AN915" s="99">
        <f>SUMIFS(通讯通路门店!$BF:$BF,通讯通路门店!$S:$S,$G915)</f>
        <v>0</v>
      </c>
      <c r="AO915" s="99">
        <f t="shared" si="72"/>
        <v>0</v>
      </c>
      <c r="AP915" s="99">
        <f>SUMIFS(通讯通路门店!$K:$K,通讯通路门店!$S:$S,$G915)</f>
        <v>0</v>
      </c>
      <c r="AQ915" s="83"/>
      <c r="AR915" s="99">
        <f>SUMIFS(通讯通路门店!$T:$T,通讯通路门店!$S:$S,$G915)</f>
        <v>0</v>
      </c>
      <c r="AS915" s="99">
        <f>SUMIFS(通讯通路门店!$U:$U,通讯通路门店!$S:$S,$G915)</f>
        <v>0</v>
      </c>
      <c r="AT915" s="99">
        <f>SUMIFS(通讯通路门店!$V:$V,通讯通路门店!$S:$S,$G915)</f>
        <v>0</v>
      </c>
      <c r="AU915" s="99">
        <f>SUMIFS(通讯通路门店!$W:$W,通讯通路门店!$S:$S,$G915)</f>
        <v>0</v>
      </c>
      <c r="AV915" s="99">
        <f>SUMIFS(通讯通路门店!$Z:$Z,通讯通路门店!$S:$S,$G915)</f>
        <v>0</v>
      </c>
      <c r="AW915" s="99">
        <f>SUMIFS(通讯通路门店!$AB:$AB,通讯通路门店!$S:$S,$G915)</f>
        <v>0</v>
      </c>
      <c r="AX915" s="99">
        <f>SUMIFS(通讯通路门店!$X:$X,通讯通路门店!$S:$S,$G915)</f>
        <v>0</v>
      </c>
      <c r="AY915" s="99">
        <f>SUMIFS(通讯通路门店!$Y:$Y,通讯通路门店!$S:$S,$G915)</f>
        <v>0</v>
      </c>
      <c r="AZ915" s="99">
        <f>SUMIFS(通讯通路门店!$AA:$AA,通讯通路门店!$S:$S,$G915)</f>
        <v>0</v>
      </c>
      <c r="BA915" s="99">
        <f t="shared" si="73"/>
        <v>0</v>
      </c>
      <c r="BB915" s="99">
        <f t="shared" si="74"/>
        <v>0</v>
      </c>
      <c r="BC915" s="99">
        <f>SUMIFS(通讯通路门店!$W:$W,通讯通路门店!$S:$S,$G915,通讯通路门店!$J:$J,"荣耀体验店")+SUMIFS(通讯通路门店!$W:$W,通讯通路门店!$S:$S,$G915,通讯通路门店!$J:$J,"荣耀授权专卖店")</f>
        <v>0</v>
      </c>
      <c r="BD915" s="99">
        <f>SUMIFS(通讯通路门店!$Z:$Z,通讯通路门店!$S:$S,$G915,通讯通路门店!$J:$J,"VIVO体验店")</f>
        <v>0</v>
      </c>
      <c r="BE915" s="99">
        <f>SUMIFS(通讯通路门店!$AB:$AB,通讯通路门店!$S:$S,$G915,通讯通路门店!$J:$J,"OPPO体验店")</f>
        <v>0</v>
      </c>
      <c r="BF915" s="99">
        <f>SUMIFS(通讯通路门店!$X:$X,通讯通路门店!$S:$S,$G915,通讯通路门店!$J:$J,"华为授权体验店")+SUMIFS(通讯通路门店!$AA:$AA,通讯通路门店!$S:$S,$G915,通讯通路门店!$J:$J,"华为堡垒店")</f>
        <v>0</v>
      </c>
      <c r="BG915" s="99">
        <f>SUMIFS(通讯通路门店!$Y:$Y,通讯通路门店!$S:$S,$G915,通讯通路门店!$J:$J,"小米体验店")</f>
        <v>0</v>
      </c>
      <c r="BH915" s="99">
        <f>SUMIFS(通讯通路门店!$AA:$AA,通讯通路门店!$S:$S,$G915,通讯通路门店!$J:$J,"苹果体验店")</f>
        <v>0</v>
      </c>
      <c r="BI915" s="99">
        <f>SUMIFS(通讯通路门店!$K:$K,通讯通路门店!$S:$S,$G915,通讯通路门店!$J:$J,"其他品牌专卖店")</f>
        <v>0</v>
      </c>
      <c r="BJ915" s="99">
        <f>SUMIFS(通讯通路门店!$AC:$AC,通讯通路门店!$S:$S,$G915)</f>
        <v>0</v>
      </c>
      <c r="BK915" s="99">
        <f>SUMIFS(通讯通路门店!$AD:$AD,通讯通路门店!$S:$S,$G915)</f>
        <v>0</v>
      </c>
      <c r="BL915" s="99">
        <f>SUMIFS(通讯通路门店!$AE:$AE,通讯通路门店!$S:$S,$G915)</f>
        <v>0</v>
      </c>
      <c r="BM915" s="99">
        <f>SUMIFS(通讯通路门店!$AF:$AF,通讯通路门店!$S:$S,$G915)</f>
        <v>0</v>
      </c>
      <c r="BN915" s="99">
        <f>SUMIFS(通讯通路门店!$AG:$AG,通讯通路门店!$S:$S,$G915)</f>
        <v>0</v>
      </c>
      <c r="BO915" s="99">
        <f>SUMIFS(通讯通路门店!$AH:$AH,通讯通路门店!$S:$S,$G915)</f>
        <v>0</v>
      </c>
      <c r="BP915" s="99">
        <f>SUMIFS(通讯通路门店!$AI:$AI,通讯通路门店!$S:$S,$G915)</f>
        <v>0</v>
      </c>
      <c r="BQ915" s="83"/>
    </row>
    <row r="916" spans="1:69">
      <c r="A916" s="99" t="str">
        <f>IFERROR(_xlfn.XLOOKUP($G916,通讯通路门店!$S$4:$S$993933,通讯通路门店!$A$4:$A$993933,0,0),"")</f>
        <v/>
      </c>
      <c r="B916" s="99" t="str">
        <f>IFERROR(_xlfn.XLOOKUP($G916,通讯通路门店!$S$4:$S$993933,通讯通路门店!$B$4:$B$993933,0,0),"")</f>
        <v/>
      </c>
      <c r="C916" s="99" t="str">
        <f>IFERROR(_xlfn.XLOOKUP($G916,通讯通路门店!$S$4:$S$993933,通讯通路门店!$C$4:$C$993933,0,0),"")</f>
        <v/>
      </c>
      <c r="D916" s="99" t="str">
        <f>IFERROR(_xlfn.XLOOKUP($G916,通讯通路门店!$S$4:$S$993933,通讯通路门店!$D$4:$D$993933,0,0),"")</f>
        <v/>
      </c>
      <c r="E916" s="83"/>
      <c r="F916" s="83"/>
      <c r="G916" s="101" t="e">
        <v>#N/A</v>
      </c>
      <c r="H916" s="102" t="str">
        <f>IFERROR(_xlfn.XLOOKUP($G916,通讯通路门店!$S$4:$S$993933,通讯通路门店!$R$4:$R$993933,0,0),"")</f>
        <v/>
      </c>
      <c r="I916" s="83"/>
      <c r="J916" s="83"/>
      <c r="K916" s="83"/>
      <c r="L916" s="83"/>
      <c r="M916" s="83"/>
      <c r="N916" s="83"/>
      <c r="O916" s="83"/>
      <c r="P916" s="83"/>
      <c r="Q916" s="83"/>
      <c r="R916" s="83"/>
      <c r="S916" s="83"/>
      <c r="T916" s="83"/>
      <c r="U916" s="99">
        <f>COUNTIF(通讯通路门店!$S:$S,$G916)</f>
        <v>0</v>
      </c>
      <c r="V916" s="99">
        <f>COUNTIFS(通讯通路门店!$S:$S,$G916,通讯通路门店!$J:$J,"综合卖场")</f>
        <v>0</v>
      </c>
      <c r="W916" s="99">
        <f>SUMIFS(通讯通路门店!$AJ:$AJ,通讯通路门店!$S:$S,通讯客户沙盘!$G916)</f>
        <v>0</v>
      </c>
      <c r="X916" s="99">
        <f t="shared" si="70"/>
        <v>0</v>
      </c>
      <c r="Y916" s="99">
        <f>COUNTIFS(通讯通路门店!$S:$S,$G916,通讯通路门店!$J:$J,"荣耀体验店")+COUNTIFS(通讯通路门店!$S:$S,$G916,通讯通路门店!$J:$J,"荣耀授权专卖店")</f>
        <v>0</v>
      </c>
      <c r="Z916" s="99">
        <f>COUNTIFS(通讯通路门店!$S:$S,$G916,通讯通路门店!$J:$J,"VIVO体验店")</f>
        <v>0</v>
      </c>
      <c r="AA916" s="99">
        <f>COUNTIFS(通讯通路门店!$S:$S,$G916,通讯通路门店!$J:$J,"OPPO体验店")</f>
        <v>0</v>
      </c>
      <c r="AB916" s="99">
        <f>COUNTIFS(通讯通路门店!$S:$S,$G916,通讯通路门店!$J:$J,"华为授权体验店")+COUNTIFS(通讯通路门店!$S:$S,$G916,通讯通路门店!$J:$J,"华为堡垒店")</f>
        <v>0</v>
      </c>
      <c r="AC916" s="99">
        <f>COUNTIFS(通讯通路门店!$S:$S,$G916,通讯通路门店!$J:$J,"小米体验店")</f>
        <v>0</v>
      </c>
      <c r="AD916" s="99">
        <f>COUNTIFS(通讯通路门店!$S:$S,$G916,通讯通路门店!$J:$J,"苹果体验店")</f>
        <v>0</v>
      </c>
      <c r="AE916" s="99">
        <f>COUNTIFS(通讯通路门店!$S:$S,$G916,通讯通路门店!$J:$J,"其他品牌专卖店")</f>
        <v>0</v>
      </c>
      <c r="AF916" s="99">
        <f>SUMIFS(通讯通路门店!$BI:$BI,通讯通路门店!$S:$S,$G916)</f>
        <v>0</v>
      </c>
      <c r="AG916" s="99">
        <f>SUMIFS(通讯通路门店!$BH:$BH,通讯通路门店!$S:$S,$G916)</f>
        <v>0</v>
      </c>
      <c r="AH916" s="99">
        <f t="shared" si="71"/>
        <v>0</v>
      </c>
      <c r="AI916" s="99">
        <f>SUMIFS(通讯通路门店!$BB:$BB,通讯通路门店!$S:$S,$G916)</f>
        <v>0</v>
      </c>
      <c r="AJ916" s="99">
        <f>SUMIFS(通讯通路门店!$BE:$BE,通讯通路门店!$S:$S,$G916)</f>
        <v>0</v>
      </c>
      <c r="AK916" s="99">
        <f>SUMIFS(通讯通路门店!$BG:$BG,通讯通路门店!$S:$S,$G916)</f>
        <v>0</v>
      </c>
      <c r="AL916" s="99">
        <f>SUMIFS(通讯通路门店!$BC:$BC,通讯通路门店!$S:$S,$G916)</f>
        <v>0</v>
      </c>
      <c r="AM916" s="99">
        <f>SUMIFS(通讯通路门店!$BD:$BD,通讯通路门店!$S:$S,$G916)</f>
        <v>0</v>
      </c>
      <c r="AN916" s="99">
        <f>SUMIFS(通讯通路门店!$BF:$BF,通讯通路门店!$S:$S,$G916)</f>
        <v>0</v>
      </c>
      <c r="AO916" s="99">
        <f t="shared" si="72"/>
        <v>0</v>
      </c>
      <c r="AP916" s="99">
        <f>SUMIFS(通讯通路门店!$K:$K,通讯通路门店!$S:$S,$G916)</f>
        <v>0</v>
      </c>
      <c r="AQ916" s="83"/>
      <c r="AR916" s="99">
        <f>SUMIFS(通讯通路门店!$T:$T,通讯通路门店!$S:$S,$G916)</f>
        <v>0</v>
      </c>
      <c r="AS916" s="99">
        <f>SUMIFS(通讯通路门店!$U:$U,通讯通路门店!$S:$S,$G916)</f>
        <v>0</v>
      </c>
      <c r="AT916" s="99">
        <f>SUMIFS(通讯通路门店!$V:$V,通讯通路门店!$S:$S,$G916)</f>
        <v>0</v>
      </c>
      <c r="AU916" s="99">
        <f>SUMIFS(通讯通路门店!$W:$W,通讯通路门店!$S:$S,$G916)</f>
        <v>0</v>
      </c>
      <c r="AV916" s="99">
        <f>SUMIFS(通讯通路门店!$Z:$Z,通讯通路门店!$S:$S,$G916)</f>
        <v>0</v>
      </c>
      <c r="AW916" s="99">
        <f>SUMIFS(通讯通路门店!$AB:$AB,通讯通路门店!$S:$S,$G916)</f>
        <v>0</v>
      </c>
      <c r="AX916" s="99">
        <f>SUMIFS(通讯通路门店!$X:$X,通讯通路门店!$S:$S,$G916)</f>
        <v>0</v>
      </c>
      <c r="AY916" s="99">
        <f>SUMIFS(通讯通路门店!$Y:$Y,通讯通路门店!$S:$S,$G916)</f>
        <v>0</v>
      </c>
      <c r="AZ916" s="99">
        <f>SUMIFS(通讯通路门店!$AA:$AA,通讯通路门店!$S:$S,$G916)</f>
        <v>0</v>
      </c>
      <c r="BA916" s="99">
        <f t="shared" si="73"/>
        <v>0</v>
      </c>
      <c r="BB916" s="99">
        <f t="shared" si="74"/>
        <v>0</v>
      </c>
      <c r="BC916" s="99">
        <f>SUMIFS(通讯通路门店!$W:$W,通讯通路门店!$S:$S,$G916,通讯通路门店!$J:$J,"荣耀体验店")+SUMIFS(通讯通路门店!$W:$W,通讯通路门店!$S:$S,$G916,通讯通路门店!$J:$J,"荣耀授权专卖店")</f>
        <v>0</v>
      </c>
      <c r="BD916" s="99">
        <f>SUMIFS(通讯通路门店!$Z:$Z,通讯通路门店!$S:$S,$G916,通讯通路门店!$J:$J,"VIVO体验店")</f>
        <v>0</v>
      </c>
      <c r="BE916" s="99">
        <f>SUMIFS(通讯通路门店!$AB:$AB,通讯通路门店!$S:$S,$G916,通讯通路门店!$J:$J,"OPPO体验店")</f>
        <v>0</v>
      </c>
      <c r="BF916" s="99">
        <f>SUMIFS(通讯通路门店!$X:$X,通讯通路门店!$S:$S,$G916,通讯通路门店!$J:$J,"华为授权体验店")+SUMIFS(通讯通路门店!$AA:$AA,通讯通路门店!$S:$S,$G916,通讯通路门店!$J:$J,"华为堡垒店")</f>
        <v>0</v>
      </c>
      <c r="BG916" s="99">
        <f>SUMIFS(通讯通路门店!$Y:$Y,通讯通路门店!$S:$S,$G916,通讯通路门店!$J:$J,"小米体验店")</f>
        <v>0</v>
      </c>
      <c r="BH916" s="99">
        <f>SUMIFS(通讯通路门店!$AA:$AA,通讯通路门店!$S:$S,$G916,通讯通路门店!$J:$J,"苹果体验店")</f>
        <v>0</v>
      </c>
      <c r="BI916" s="99">
        <f>SUMIFS(通讯通路门店!$K:$K,通讯通路门店!$S:$S,$G916,通讯通路门店!$J:$J,"其他品牌专卖店")</f>
        <v>0</v>
      </c>
      <c r="BJ916" s="99">
        <f>SUMIFS(通讯通路门店!$AC:$AC,通讯通路门店!$S:$S,$G916)</f>
        <v>0</v>
      </c>
      <c r="BK916" s="99">
        <f>SUMIFS(通讯通路门店!$AD:$AD,通讯通路门店!$S:$S,$G916)</f>
        <v>0</v>
      </c>
      <c r="BL916" s="99">
        <f>SUMIFS(通讯通路门店!$AE:$AE,通讯通路门店!$S:$S,$G916)</f>
        <v>0</v>
      </c>
      <c r="BM916" s="99">
        <f>SUMIFS(通讯通路门店!$AF:$AF,通讯通路门店!$S:$S,$G916)</f>
        <v>0</v>
      </c>
      <c r="BN916" s="99">
        <f>SUMIFS(通讯通路门店!$AG:$AG,通讯通路门店!$S:$S,$G916)</f>
        <v>0</v>
      </c>
      <c r="BO916" s="99">
        <f>SUMIFS(通讯通路门店!$AH:$AH,通讯通路门店!$S:$S,$G916)</f>
        <v>0</v>
      </c>
      <c r="BP916" s="99">
        <f>SUMIFS(通讯通路门店!$AI:$AI,通讯通路门店!$S:$S,$G916)</f>
        <v>0</v>
      </c>
      <c r="BQ916" s="83"/>
    </row>
    <row r="917" spans="1:69">
      <c r="A917" s="99" t="str">
        <f>IFERROR(_xlfn.XLOOKUP($G917,通讯通路门店!$S$4:$S$993933,通讯通路门店!$A$4:$A$993933,0,0),"")</f>
        <v/>
      </c>
      <c r="B917" s="99" t="str">
        <f>IFERROR(_xlfn.XLOOKUP($G917,通讯通路门店!$S$4:$S$993933,通讯通路门店!$B$4:$B$993933,0,0),"")</f>
        <v/>
      </c>
      <c r="C917" s="99" t="str">
        <f>IFERROR(_xlfn.XLOOKUP($G917,通讯通路门店!$S$4:$S$993933,通讯通路门店!$C$4:$C$993933,0,0),"")</f>
        <v/>
      </c>
      <c r="D917" s="99" t="str">
        <f>IFERROR(_xlfn.XLOOKUP($G917,通讯通路门店!$S$4:$S$993933,通讯通路门店!$D$4:$D$993933,0,0),"")</f>
        <v/>
      </c>
      <c r="E917" s="83"/>
      <c r="F917" s="83"/>
      <c r="G917" s="101" t="e">
        <v>#N/A</v>
      </c>
      <c r="H917" s="102" t="str">
        <f>IFERROR(_xlfn.XLOOKUP($G917,通讯通路门店!$S$4:$S$993933,通讯通路门店!$R$4:$R$993933,0,0),"")</f>
        <v/>
      </c>
      <c r="I917" s="83"/>
      <c r="J917" s="83"/>
      <c r="K917" s="83"/>
      <c r="L917" s="83"/>
      <c r="M917" s="83"/>
      <c r="N917" s="83"/>
      <c r="O917" s="83"/>
      <c r="P917" s="83"/>
      <c r="Q917" s="83"/>
      <c r="R917" s="83"/>
      <c r="S917" s="83"/>
      <c r="T917" s="83"/>
      <c r="U917" s="99">
        <f>COUNTIF(通讯通路门店!$S:$S,$G917)</f>
        <v>0</v>
      </c>
      <c r="V917" s="99">
        <f>COUNTIFS(通讯通路门店!$S:$S,$G917,通讯通路门店!$J:$J,"综合卖场")</f>
        <v>0</v>
      </c>
      <c r="W917" s="99">
        <f>SUMIFS(通讯通路门店!$AJ:$AJ,通讯通路门店!$S:$S,通讯客户沙盘!$G917)</f>
        <v>0</v>
      </c>
      <c r="X917" s="99">
        <f t="shared" si="70"/>
        <v>0</v>
      </c>
      <c r="Y917" s="99">
        <f>COUNTIFS(通讯通路门店!$S:$S,$G917,通讯通路门店!$J:$J,"荣耀体验店")+COUNTIFS(通讯通路门店!$S:$S,$G917,通讯通路门店!$J:$J,"荣耀授权专卖店")</f>
        <v>0</v>
      </c>
      <c r="Z917" s="99">
        <f>COUNTIFS(通讯通路门店!$S:$S,$G917,通讯通路门店!$J:$J,"VIVO体验店")</f>
        <v>0</v>
      </c>
      <c r="AA917" s="99">
        <f>COUNTIFS(通讯通路门店!$S:$S,$G917,通讯通路门店!$J:$J,"OPPO体验店")</f>
        <v>0</v>
      </c>
      <c r="AB917" s="99">
        <f>COUNTIFS(通讯通路门店!$S:$S,$G917,通讯通路门店!$J:$J,"华为授权体验店")+COUNTIFS(通讯通路门店!$S:$S,$G917,通讯通路门店!$J:$J,"华为堡垒店")</f>
        <v>0</v>
      </c>
      <c r="AC917" s="99">
        <f>COUNTIFS(通讯通路门店!$S:$S,$G917,通讯通路门店!$J:$J,"小米体验店")</f>
        <v>0</v>
      </c>
      <c r="AD917" s="99">
        <f>COUNTIFS(通讯通路门店!$S:$S,$G917,通讯通路门店!$J:$J,"苹果体验店")</f>
        <v>0</v>
      </c>
      <c r="AE917" s="99">
        <f>COUNTIFS(通讯通路门店!$S:$S,$G917,通讯通路门店!$J:$J,"其他品牌专卖店")</f>
        <v>0</v>
      </c>
      <c r="AF917" s="99">
        <f>SUMIFS(通讯通路门店!$BI:$BI,通讯通路门店!$S:$S,$G917)</f>
        <v>0</v>
      </c>
      <c r="AG917" s="99">
        <f>SUMIFS(通讯通路门店!$BH:$BH,通讯通路门店!$S:$S,$G917)</f>
        <v>0</v>
      </c>
      <c r="AH917" s="99">
        <f t="shared" si="71"/>
        <v>0</v>
      </c>
      <c r="AI917" s="99">
        <f>SUMIFS(通讯通路门店!$BB:$BB,通讯通路门店!$S:$S,$G917)</f>
        <v>0</v>
      </c>
      <c r="AJ917" s="99">
        <f>SUMIFS(通讯通路门店!$BE:$BE,通讯通路门店!$S:$S,$G917)</f>
        <v>0</v>
      </c>
      <c r="AK917" s="99">
        <f>SUMIFS(通讯通路门店!$BG:$BG,通讯通路门店!$S:$S,$G917)</f>
        <v>0</v>
      </c>
      <c r="AL917" s="99">
        <f>SUMIFS(通讯通路门店!$BC:$BC,通讯通路门店!$S:$S,$G917)</f>
        <v>0</v>
      </c>
      <c r="AM917" s="99">
        <f>SUMIFS(通讯通路门店!$BD:$BD,通讯通路门店!$S:$S,$G917)</f>
        <v>0</v>
      </c>
      <c r="AN917" s="99">
        <f>SUMIFS(通讯通路门店!$BF:$BF,通讯通路门店!$S:$S,$G917)</f>
        <v>0</v>
      </c>
      <c r="AO917" s="99">
        <f t="shared" si="72"/>
        <v>0</v>
      </c>
      <c r="AP917" s="99">
        <f>SUMIFS(通讯通路门店!$K:$K,通讯通路门店!$S:$S,$G917)</f>
        <v>0</v>
      </c>
      <c r="AQ917" s="83"/>
      <c r="AR917" s="99">
        <f>SUMIFS(通讯通路门店!$T:$T,通讯通路门店!$S:$S,$G917)</f>
        <v>0</v>
      </c>
      <c r="AS917" s="99">
        <f>SUMIFS(通讯通路门店!$U:$U,通讯通路门店!$S:$S,$G917)</f>
        <v>0</v>
      </c>
      <c r="AT917" s="99">
        <f>SUMIFS(通讯通路门店!$V:$V,通讯通路门店!$S:$S,$G917)</f>
        <v>0</v>
      </c>
      <c r="AU917" s="99">
        <f>SUMIFS(通讯通路门店!$W:$W,通讯通路门店!$S:$S,$G917)</f>
        <v>0</v>
      </c>
      <c r="AV917" s="99">
        <f>SUMIFS(通讯通路门店!$Z:$Z,通讯通路门店!$S:$S,$G917)</f>
        <v>0</v>
      </c>
      <c r="AW917" s="99">
        <f>SUMIFS(通讯通路门店!$AB:$AB,通讯通路门店!$S:$S,$G917)</f>
        <v>0</v>
      </c>
      <c r="AX917" s="99">
        <f>SUMIFS(通讯通路门店!$X:$X,通讯通路门店!$S:$S,$G917)</f>
        <v>0</v>
      </c>
      <c r="AY917" s="99">
        <f>SUMIFS(通讯通路门店!$Y:$Y,通讯通路门店!$S:$S,$G917)</f>
        <v>0</v>
      </c>
      <c r="AZ917" s="99">
        <f>SUMIFS(通讯通路门店!$AA:$AA,通讯通路门店!$S:$S,$G917)</f>
        <v>0</v>
      </c>
      <c r="BA917" s="99">
        <f t="shared" si="73"/>
        <v>0</v>
      </c>
      <c r="BB917" s="99">
        <f t="shared" si="74"/>
        <v>0</v>
      </c>
      <c r="BC917" s="99">
        <f>SUMIFS(通讯通路门店!$W:$W,通讯通路门店!$S:$S,$G917,通讯通路门店!$J:$J,"荣耀体验店")+SUMIFS(通讯通路门店!$W:$W,通讯通路门店!$S:$S,$G917,通讯通路门店!$J:$J,"荣耀授权专卖店")</f>
        <v>0</v>
      </c>
      <c r="BD917" s="99">
        <f>SUMIFS(通讯通路门店!$Z:$Z,通讯通路门店!$S:$S,$G917,通讯通路门店!$J:$J,"VIVO体验店")</f>
        <v>0</v>
      </c>
      <c r="BE917" s="99">
        <f>SUMIFS(通讯通路门店!$AB:$AB,通讯通路门店!$S:$S,$G917,通讯通路门店!$J:$J,"OPPO体验店")</f>
        <v>0</v>
      </c>
      <c r="BF917" s="99">
        <f>SUMIFS(通讯通路门店!$X:$X,通讯通路门店!$S:$S,$G917,通讯通路门店!$J:$J,"华为授权体验店")+SUMIFS(通讯通路门店!$AA:$AA,通讯通路门店!$S:$S,$G917,通讯通路门店!$J:$J,"华为堡垒店")</f>
        <v>0</v>
      </c>
      <c r="BG917" s="99">
        <f>SUMIFS(通讯通路门店!$Y:$Y,通讯通路门店!$S:$S,$G917,通讯通路门店!$J:$J,"小米体验店")</f>
        <v>0</v>
      </c>
      <c r="BH917" s="99">
        <f>SUMIFS(通讯通路门店!$AA:$AA,通讯通路门店!$S:$S,$G917,通讯通路门店!$J:$J,"苹果体验店")</f>
        <v>0</v>
      </c>
      <c r="BI917" s="99">
        <f>SUMIFS(通讯通路门店!$K:$K,通讯通路门店!$S:$S,$G917,通讯通路门店!$J:$J,"其他品牌专卖店")</f>
        <v>0</v>
      </c>
      <c r="BJ917" s="99">
        <f>SUMIFS(通讯通路门店!$AC:$AC,通讯通路门店!$S:$S,$G917)</f>
        <v>0</v>
      </c>
      <c r="BK917" s="99">
        <f>SUMIFS(通讯通路门店!$AD:$AD,通讯通路门店!$S:$S,$G917)</f>
        <v>0</v>
      </c>
      <c r="BL917" s="99">
        <f>SUMIFS(通讯通路门店!$AE:$AE,通讯通路门店!$S:$S,$G917)</f>
        <v>0</v>
      </c>
      <c r="BM917" s="99">
        <f>SUMIFS(通讯通路门店!$AF:$AF,通讯通路门店!$S:$S,$G917)</f>
        <v>0</v>
      </c>
      <c r="BN917" s="99">
        <f>SUMIFS(通讯通路门店!$AG:$AG,通讯通路门店!$S:$S,$G917)</f>
        <v>0</v>
      </c>
      <c r="BO917" s="99">
        <f>SUMIFS(通讯通路门店!$AH:$AH,通讯通路门店!$S:$S,$G917)</f>
        <v>0</v>
      </c>
      <c r="BP917" s="99">
        <f>SUMIFS(通讯通路门店!$AI:$AI,通讯通路门店!$S:$S,$G917)</f>
        <v>0</v>
      </c>
      <c r="BQ917" s="83"/>
    </row>
    <row r="918" spans="1:69">
      <c r="A918" s="99" t="str">
        <f>IFERROR(_xlfn.XLOOKUP($G918,通讯通路门店!$S$4:$S$993933,通讯通路门店!$A$4:$A$993933,0,0),"")</f>
        <v/>
      </c>
      <c r="B918" s="99" t="str">
        <f>IFERROR(_xlfn.XLOOKUP($G918,通讯通路门店!$S$4:$S$993933,通讯通路门店!$B$4:$B$993933,0,0),"")</f>
        <v/>
      </c>
      <c r="C918" s="99" t="str">
        <f>IFERROR(_xlfn.XLOOKUP($G918,通讯通路门店!$S$4:$S$993933,通讯通路门店!$C$4:$C$993933,0,0),"")</f>
        <v/>
      </c>
      <c r="D918" s="99" t="str">
        <f>IFERROR(_xlfn.XLOOKUP($G918,通讯通路门店!$S$4:$S$993933,通讯通路门店!$D$4:$D$993933,0,0),"")</f>
        <v/>
      </c>
      <c r="E918" s="83"/>
      <c r="F918" s="83"/>
      <c r="G918" s="101" t="e">
        <v>#N/A</v>
      </c>
      <c r="H918" s="102" t="str">
        <f>IFERROR(_xlfn.XLOOKUP($G918,通讯通路门店!$S$4:$S$993933,通讯通路门店!$R$4:$R$993933,0,0),"")</f>
        <v/>
      </c>
      <c r="I918" s="83"/>
      <c r="J918" s="83"/>
      <c r="K918" s="83"/>
      <c r="L918" s="83"/>
      <c r="M918" s="83"/>
      <c r="N918" s="83"/>
      <c r="O918" s="83"/>
      <c r="P918" s="83"/>
      <c r="Q918" s="83"/>
      <c r="R918" s="83"/>
      <c r="S918" s="83"/>
      <c r="T918" s="83"/>
      <c r="U918" s="99">
        <f>COUNTIF(通讯通路门店!$S:$S,$G918)</f>
        <v>0</v>
      </c>
      <c r="V918" s="99">
        <f>COUNTIFS(通讯通路门店!$S:$S,$G918,通讯通路门店!$J:$J,"综合卖场")</f>
        <v>0</v>
      </c>
      <c r="W918" s="99">
        <f>SUMIFS(通讯通路门店!$AJ:$AJ,通讯通路门店!$S:$S,通讯客户沙盘!$G918)</f>
        <v>0</v>
      </c>
      <c r="X918" s="99">
        <f t="shared" si="70"/>
        <v>0</v>
      </c>
      <c r="Y918" s="99">
        <f>COUNTIFS(通讯通路门店!$S:$S,$G918,通讯通路门店!$J:$J,"荣耀体验店")+COUNTIFS(通讯通路门店!$S:$S,$G918,通讯通路门店!$J:$J,"荣耀授权专卖店")</f>
        <v>0</v>
      </c>
      <c r="Z918" s="99">
        <f>COUNTIFS(通讯通路门店!$S:$S,$G918,通讯通路门店!$J:$J,"VIVO体验店")</f>
        <v>0</v>
      </c>
      <c r="AA918" s="99">
        <f>COUNTIFS(通讯通路门店!$S:$S,$G918,通讯通路门店!$J:$J,"OPPO体验店")</f>
        <v>0</v>
      </c>
      <c r="AB918" s="99">
        <f>COUNTIFS(通讯通路门店!$S:$S,$G918,通讯通路门店!$J:$J,"华为授权体验店")+COUNTIFS(通讯通路门店!$S:$S,$G918,通讯通路门店!$J:$J,"华为堡垒店")</f>
        <v>0</v>
      </c>
      <c r="AC918" s="99">
        <f>COUNTIFS(通讯通路门店!$S:$S,$G918,通讯通路门店!$J:$J,"小米体验店")</f>
        <v>0</v>
      </c>
      <c r="AD918" s="99">
        <f>COUNTIFS(通讯通路门店!$S:$S,$G918,通讯通路门店!$J:$J,"苹果体验店")</f>
        <v>0</v>
      </c>
      <c r="AE918" s="99">
        <f>COUNTIFS(通讯通路门店!$S:$S,$G918,通讯通路门店!$J:$J,"其他品牌专卖店")</f>
        <v>0</v>
      </c>
      <c r="AF918" s="99">
        <f>SUMIFS(通讯通路门店!$BI:$BI,通讯通路门店!$S:$S,$G918)</f>
        <v>0</v>
      </c>
      <c r="AG918" s="99">
        <f>SUMIFS(通讯通路门店!$BH:$BH,通讯通路门店!$S:$S,$G918)</f>
        <v>0</v>
      </c>
      <c r="AH918" s="99">
        <f t="shared" si="71"/>
        <v>0</v>
      </c>
      <c r="AI918" s="99">
        <f>SUMIFS(通讯通路门店!$BB:$BB,通讯通路门店!$S:$S,$G918)</f>
        <v>0</v>
      </c>
      <c r="AJ918" s="99">
        <f>SUMIFS(通讯通路门店!$BE:$BE,通讯通路门店!$S:$S,$G918)</f>
        <v>0</v>
      </c>
      <c r="AK918" s="99">
        <f>SUMIFS(通讯通路门店!$BG:$BG,通讯通路门店!$S:$S,$G918)</f>
        <v>0</v>
      </c>
      <c r="AL918" s="99">
        <f>SUMIFS(通讯通路门店!$BC:$BC,通讯通路门店!$S:$S,$G918)</f>
        <v>0</v>
      </c>
      <c r="AM918" s="99">
        <f>SUMIFS(通讯通路门店!$BD:$BD,通讯通路门店!$S:$S,$G918)</f>
        <v>0</v>
      </c>
      <c r="AN918" s="99">
        <f>SUMIFS(通讯通路门店!$BF:$BF,通讯通路门店!$S:$S,$G918)</f>
        <v>0</v>
      </c>
      <c r="AO918" s="99">
        <f t="shared" si="72"/>
        <v>0</v>
      </c>
      <c r="AP918" s="99">
        <f>SUMIFS(通讯通路门店!$K:$K,通讯通路门店!$S:$S,$G918)</f>
        <v>0</v>
      </c>
      <c r="AQ918" s="83"/>
      <c r="AR918" s="99">
        <f>SUMIFS(通讯通路门店!$T:$T,通讯通路门店!$S:$S,$G918)</f>
        <v>0</v>
      </c>
      <c r="AS918" s="99">
        <f>SUMIFS(通讯通路门店!$U:$U,通讯通路门店!$S:$S,$G918)</f>
        <v>0</v>
      </c>
      <c r="AT918" s="99">
        <f>SUMIFS(通讯通路门店!$V:$V,通讯通路门店!$S:$S,$G918)</f>
        <v>0</v>
      </c>
      <c r="AU918" s="99">
        <f>SUMIFS(通讯通路门店!$W:$W,通讯通路门店!$S:$S,$G918)</f>
        <v>0</v>
      </c>
      <c r="AV918" s="99">
        <f>SUMIFS(通讯通路门店!$Z:$Z,通讯通路门店!$S:$S,$G918)</f>
        <v>0</v>
      </c>
      <c r="AW918" s="99">
        <f>SUMIFS(通讯通路门店!$AB:$AB,通讯通路门店!$S:$S,$G918)</f>
        <v>0</v>
      </c>
      <c r="AX918" s="99">
        <f>SUMIFS(通讯通路门店!$X:$X,通讯通路门店!$S:$S,$G918)</f>
        <v>0</v>
      </c>
      <c r="AY918" s="99">
        <f>SUMIFS(通讯通路门店!$Y:$Y,通讯通路门店!$S:$S,$G918)</f>
        <v>0</v>
      </c>
      <c r="AZ918" s="99">
        <f>SUMIFS(通讯通路门店!$AA:$AA,通讯通路门店!$S:$S,$G918)</f>
        <v>0</v>
      </c>
      <c r="BA918" s="99">
        <f t="shared" si="73"/>
        <v>0</v>
      </c>
      <c r="BB918" s="99">
        <f t="shared" si="74"/>
        <v>0</v>
      </c>
      <c r="BC918" s="99">
        <f>SUMIFS(通讯通路门店!$W:$W,通讯通路门店!$S:$S,$G918,通讯通路门店!$J:$J,"荣耀体验店")+SUMIFS(通讯通路门店!$W:$W,通讯通路门店!$S:$S,$G918,通讯通路门店!$J:$J,"荣耀授权专卖店")</f>
        <v>0</v>
      </c>
      <c r="BD918" s="99">
        <f>SUMIFS(通讯通路门店!$Z:$Z,通讯通路门店!$S:$S,$G918,通讯通路门店!$J:$J,"VIVO体验店")</f>
        <v>0</v>
      </c>
      <c r="BE918" s="99">
        <f>SUMIFS(通讯通路门店!$AB:$AB,通讯通路门店!$S:$S,$G918,通讯通路门店!$J:$J,"OPPO体验店")</f>
        <v>0</v>
      </c>
      <c r="BF918" s="99">
        <f>SUMIFS(通讯通路门店!$X:$X,通讯通路门店!$S:$S,$G918,通讯通路门店!$J:$J,"华为授权体验店")+SUMIFS(通讯通路门店!$AA:$AA,通讯通路门店!$S:$S,$G918,通讯通路门店!$J:$J,"华为堡垒店")</f>
        <v>0</v>
      </c>
      <c r="BG918" s="99">
        <f>SUMIFS(通讯通路门店!$Y:$Y,通讯通路门店!$S:$S,$G918,通讯通路门店!$J:$J,"小米体验店")</f>
        <v>0</v>
      </c>
      <c r="BH918" s="99">
        <f>SUMIFS(通讯通路门店!$AA:$AA,通讯通路门店!$S:$S,$G918,通讯通路门店!$J:$J,"苹果体验店")</f>
        <v>0</v>
      </c>
      <c r="BI918" s="99">
        <f>SUMIFS(通讯通路门店!$K:$K,通讯通路门店!$S:$S,$G918,通讯通路门店!$J:$J,"其他品牌专卖店")</f>
        <v>0</v>
      </c>
      <c r="BJ918" s="99">
        <f>SUMIFS(通讯通路门店!$AC:$AC,通讯通路门店!$S:$S,$G918)</f>
        <v>0</v>
      </c>
      <c r="BK918" s="99">
        <f>SUMIFS(通讯通路门店!$AD:$AD,通讯通路门店!$S:$S,$G918)</f>
        <v>0</v>
      </c>
      <c r="BL918" s="99">
        <f>SUMIFS(通讯通路门店!$AE:$AE,通讯通路门店!$S:$S,$G918)</f>
        <v>0</v>
      </c>
      <c r="BM918" s="99">
        <f>SUMIFS(通讯通路门店!$AF:$AF,通讯通路门店!$S:$S,$G918)</f>
        <v>0</v>
      </c>
      <c r="BN918" s="99">
        <f>SUMIFS(通讯通路门店!$AG:$AG,通讯通路门店!$S:$S,$G918)</f>
        <v>0</v>
      </c>
      <c r="BO918" s="99">
        <f>SUMIFS(通讯通路门店!$AH:$AH,通讯通路门店!$S:$S,$G918)</f>
        <v>0</v>
      </c>
      <c r="BP918" s="99">
        <f>SUMIFS(通讯通路门店!$AI:$AI,通讯通路门店!$S:$S,$G918)</f>
        <v>0</v>
      </c>
      <c r="BQ918" s="83"/>
    </row>
    <row r="919" spans="1:69">
      <c r="A919" s="99" t="str">
        <f>IFERROR(_xlfn.XLOOKUP($G919,通讯通路门店!$S$4:$S$993933,通讯通路门店!$A$4:$A$993933,0,0),"")</f>
        <v/>
      </c>
      <c r="B919" s="99" t="str">
        <f>IFERROR(_xlfn.XLOOKUP($G919,通讯通路门店!$S$4:$S$993933,通讯通路门店!$B$4:$B$993933,0,0),"")</f>
        <v/>
      </c>
      <c r="C919" s="99" t="str">
        <f>IFERROR(_xlfn.XLOOKUP($G919,通讯通路门店!$S$4:$S$993933,通讯通路门店!$C$4:$C$993933,0,0),"")</f>
        <v/>
      </c>
      <c r="D919" s="99" t="str">
        <f>IFERROR(_xlfn.XLOOKUP($G919,通讯通路门店!$S$4:$S$993933,通讯通路门店!$D$4:$D$993933,0,0),"")</f>
        <v/>
      </c>
      <c r="E919" s="83"/>
      <c r="F919" s="83"/>
      <c r="G919" s="101" t="e">
        <v>#N/A</v>
      </c>
      <c r="H919" s="102" t="str">
        <f>IFERROR(_xlfn.XLOOKUP($G919,通讯通路门店!$S$4:$S$993933,通讯通路门店!$R$4:$R$993933,0,0),"")</f>
        <v/>
      </c>
      <c r="I919" s="83"/>
      <c r="J919" s="83"/>
      <c r="K919" s="83"/>
      <c r="L919" s="83"/>
      <c r="M919" s="83"/>
      <c r="N919" s="83"/>
      <c r="O919" s="83"/>
      <c r="P919" s="83"/>
      <c r="Q919" s="83"/>
      <c r="R919" s="83"/>
      <c r="S919" s="83"/>
      <c r="T919" s="83"/>
      <c r="U919" s="99">
        <f>COUNTIF(通讯通路门店!$S:$S,$G919)</f>
        <v>0</v>
      </c>
      <c r="V919" s="99">
        <f>COUNTIFS(通讯通路门店!$S:$S,$G919,通讯通路门店!$J:$J,"综合卖场")</f>
        <v>0</v>
      </c>
      <c r="W919" s="99">
        <f>SUMIFS(通讯通路门店!$AJ:$AJ,通讯通路门店!$S:$S,通讯客户沙盘!$G919)</f>
        <v>0</v>
      </c>
      <c r="X919" s="99">
        <f t="shared" si="70"/>
        <v>0</v>
      </c>
      <c r="Y919" s="99">
        <f>COUNTIFS(通讯通路门店!$S:$S,$G919,通讯通路门店!$J:$J,"荣耀体验店")+COUNTIFS(通讯通路门店!$S:$S,$G919,通讯通路门店!$J:$J,"荣耀授权专卖店")</f>
        <v>0</v>
      </c>
      <c r="Z919" s="99">
        <f>COUNTIFS(通讯通路门店!$S:$S,$G919,通讯通路门店!$J:$J,"VIVO体验店")</f>
        <v>0</v>
      </c>
      <c r="AA919" s="99">
        <f>COUNTIFS(通讯通路门店!$S:$S,$G919,通讯通路门店!$J:$J,"OPPO体验店")</f>
        <v>0</v>
      </c>
      <c r="AB919" s="99">
        <f>COUNTIFS(通讯通路门店!$S:$S,$G919,通讯通路门店!$J:$J,"华为授权体验店")+COUNTIFS(通讯通路门店!$S:$S,$G919,通讯通路门店!$J:$J,"华为堡垒店")</f>
        <v>0</v>
      </c>
      <c r="AC919" s="99">
        <f>COUNTIFS(通讯通路门店!$S:$S,$G919,通讯通路门店!$J:$J,"小米体验店")</f>
        <v>0</v>
      </c>
      <c r="AD919" s="99">
        <f>COUNTIFS(通讯通路门店!$S:$S,$G919,通讯通路门店!$J:$J,"苹果体验店")</f>
        <v>0</v>
      </c>
      <c r="AE919" s="99">
        <f>COUNTIFS(通讯通路门店!$S:$S,$G919,通讯通路门店!$J:$J,"其他品牌专卖店")</f>
        <v>0</v>
      </c>
      <c r="AF919" s="99">
        <f>SUMIFS(通讯通路门店!$BI:$BI,通讯通路门店!$S:$S,$G919)</f>
        <v>0</v>
      </c>
      <c r="AG919" s="99">
        <f>SUMIFS(通讯通路门店!$BH:$BH,通讯通路门店!$S:$S,$G919)</f>
        <v>0</v>
      </c>
      <c r="AH919" s="99">
        <f t="shared" si="71"/>
        <v>0</v>
      </c>
      <c r="AI919" s="99">
        <f>SUMIFS(通讯通路门店!$BB:$BB,通讯通路门店!$S:$S,$G919)</f>
        <v>0</v>
      </c>
      <c r="AJ919" s="99">
        <f>SUMIFS(通讯通路门店!$BE:$BE,通讯通路门店!$S:$S,$G919)</f>
        <v>0</v>
      </c>
      <c r="AK919" s="99">
        <f>SUMIFS(通讯通路门店!$BG:$BG,通讯通路门店!$S:$S,$G919)</f>
        <v>0</v>
      </c>
      <c r="AL919" s="99">
        <f>SUMIFS(通讯通路门店!$BC:$BC,通讯通路门店!$S:$S,$G919)</f>
        <v>0</v>
      </c>
      <c r="AM919" s="99">
        <f>SUMIFS(通讯通路门店!$BD:$BD,通讯通路门店!$S:$S,$G919)</f>
        <v>0</v>
      </c>
      <c r="AN919" s="99">
        <f>SUMIFS(通讯通路门店!$BF:$BF,通讯通路门店!$S:$S,$G919)</f>
        <v>0</v>
      </c>
      <c r="AO919" s="99">
        <f t="shared" si="72"/>
        <v>0</v>
      </c>
      <c r="AP919" s="99">
        <f>SUMIFS(通讯通路门店!$K:$K,通讯通路门店!$S:$S,$G919)</f>
        <v>0</v>
      </c>
      <c r="AQ919" s="83"/>
      <c r="AR919" s="99">
        <f>SUMIFS(通讯通路门店!$T:$T,通讯通路门店!$S:$S,$G919)</f>
        <v>0</v>
      </c>
      <c r="AS919" s="99">
        <f>SUMIFS(通讯通路门店!$U:$U,通讯通路门店!$S:$S,$G919)</f>
        <v>0</v>
      </c>
      <c r="AT919" s="99">
        <f>SUMIFS(通讯通路门店!$V:$V,通讯通路门店!$S:$S,$G919)</f>
        <v>0</v>
      </c>
      <c r="AU919" s="99">
        <f>SUMIFS(通讯通路门店!$W:$W,通讯通路门店!$S:$S,$G919)</f>
        <v>0</v>
      </c>
      <c r="AV919" s="99">
        <f>SUMIFS(通讯通路门店!$Z:$Z,通讯通路门店!$S:$S,$G919)</f>
        <v>0</v>
      </c>
      <c r="AW919" s="99">
        <f>SUMIFS(通讯通路门店!$AB:$AB,通讯通路门店!$S:$S,$G919)</f>
        <v>0</v>
      </c>
      <c r="AX919" s="99">
        <f>SUMIFS(通讯通路门店!$X:$X,通讯通路门店!$S:$S,$G919)</f>
        <v>0</v>
      </c>
      <c r="AY919" s="99">
        <f>SUMIFS(通讯通路门店!$Y:$Y,通讯通路门店!$S:$S,$G919)</f>
        <v>0</v>
      </c>
      <c r="AZ919" s="99">
        <f>SUMIFS(通讯通路门店!$AA:$AA,通讯通路门店!$S:$S,$G919)</f>
        <v>0</v>
      </c>
      <c r="BA919" s="99">
        <f t="shared" si="73"/>
        <v>0</v>
      </c>
      <c r="BB919" s="99">
        <f t="shared" si="74"/>
        <v>0</v>
      </c>
      <c r="BC919" s="99">
        <f>SUMIFS(通讯通路门店!$W:$W,通讯通路门店!$S:$S,$G919,通讯通路门店!$J:$J,"荣耀体验店")+SUMIFS(通讯通路门店!$W:$W,通讯通路门店!$S:$S,$G919,通讯通路门店!$J:$J,"荣耀授权专卖店")</f>
        <v>0</v>
      </c>
      <c r="BD919" s="99">
        <f>SUMIFS(通讯通路门店!$Z:$Z,通讯通路门店!$S:$S,$G919,通讯通路门店!$J:$J,"VIVO体验店")</f>
        <v>0</v>
      </c>
      <c r="BE919" s="99">
        <f>SUMIFS(通讯通路门店!$AB:$AB,通讯通路门店!$S:$S,$G919,通讯通路门店!$J:$J,"OPPO体验店")</f>
        <v>0</v>
      </c>
      <c r="BF919" s="99">
        <f>SUMIFS(通讯通路门店!$X:$X,通讯通路门店!$S:$S,$G919,通讯通路门店!$J:$J,"华为授权体验店")+SUMIFS(通讯通路门店!$AA:$AA,通讯通路门店!$S:$S,$G919,通讯通路门店!$J:$J,"华为堡垒店")</f>
        <v>0</v>
      </c>
      <c r="BG919" s="99">
        <f>SUMIFS(通讯通路门店!$Y:$Y,通讯通路门店!$S:$S,$G919,通讯通路门店!$J:$J,"小米体验店")</f>
        <v>0</v>
      </c>
      <c r="BH919" s="99">
        <f>SUMIFS(通讯通路门店!$AA:$AA,通讯通路门店!$S:$S,$G919,通讯通路门店!$J:$J,"苹果体验店")</f>
        <v>0</v>
      </c>
      <c r="BI919" s="99">
        <f>SUMIFS(通讯通路门店!$K:$K,通讯通路门店!$S:$S,$G919,通讯通路门店!$J:$J,"其他品牌专卖店")</f>
        <v>0</v>
      </c>
      <c r="BJ919" s="99">
        <f>SUMIFS(通讯通路门店!$AC:$AC,通讯通路门店!$S:$S,$G919)</f>
        <v>0</v>
      </c>
      <c r="BK919" s="99">
        <f>SUMIFS(通讯通路门店!$AD:$AD,通讯通路门店!$S:$S,$G919)</f>
        <v>0</v>
      </c>
      <c r="BL919" s="99">
        <f>SUMIFS(通讯通路门店!$AE:$AE,通讯通路门店!$S:$S,$G919)</f>
        <v>0</v>
      </c>
      <c r="BM919" s="99">
        <f>SUMIFS(通讯通路门店!$AF:$AF,通讯通路门店!$S:$S,$G919)</f>
        <v>0</v>
      </c>
      <c r="BN919" s="99">
        <f>SUMIFS(通讯通路门店!$AG:$AG,通讯通路门店!$S:$S,$G919)</f>
        <v>0</v>
      </c>
      <c r="BO919" s="99">
        <f>SUMIFS(通讯通路门店!$AH:$AH,通讯通路门店!$S:$S,$G919)</f>
        <v>0</v>
      </c>
      <c r="BP919" s="99">
        <f>SUMIFS(通讯通路门店!$AI:$AI,通讯通路门店!$S:$S,$G919)</f>
        <v>0</v>
      </c>
      <c r="BQ919" s="83"/>
    </row>
    <row r="920" spans="1:69">
      <c r="A920" s="99" t="str">
        <f>IFERROR(_xlfn.XLOOKUP($G920,通讯通路门店!$S$4:$S$993933,通讯通路门店!$A$4:$A$993933,0,0),"")</f>
        <v>海南省</v>
      </c>
      <c r="B920" s="99" t="str">
        <f>IFERROR(_xlfn.XLOOKUP($G920,通讯通路门店!$S$4:$S$993933,通讯通路门店!$B$4:$B$993933,0,0),"")</f>
        <v>乐东黎族自治县</v>
      </c>
      <c r="C920" s="99" t="str">
        <f>IFERROR(_xlfn.XLOOKUP($G920,通讯通路门店!$S$4:$S$993933,通讯通路门店!$C$4:$C$993933,0,0),"")</f>
        <v>乐东黎族自治县</v>
      </c>
      <c r="D920" s="99" t="str">
        <f>IFERROR(_xlfn.XLOOKUP($G920,通讯通路门店!$S$4:$S$993933,通讯通路门店!$D$4:$D$993933,0,0),"")</f>
        <v>万冲镇</v>
      </c>
      <c r="E920" s="83"/>
      <c r="F920" s="83"/>
      <c r="G920" s="101"/>
      <c r="H920" s="102">
        <f>IFERROR(_xlfn.XLOOKUP($G920,通讯通路门店!$S$4:$S$993933,通讯通路门店!$R$4:$R$993933,0,0),"")</f>
        <v>0</v>
      </c>
      <c r="I920" s="83"/>
      <c r="J920" s="83"/>
      <c r="K920" s="83"/>
      <c r="L920" s="83"/>
      <c r="M920" s="83"/>
      <c r="N920" s="83"/>
      <c r="O920" s="83"/>
      <c r="P920" s="83"/>
      <c r="Q920" s="83"/>
      <c r="R920" s="83"/>
      <c r="S920" s="83"/>
      <c r="T920" s="83"/>
      <c r="U920" s="99">
        <f>COUNTIF(通讯通路门店!$S:$S,$G920)</f>
        <v>0</v>
      </c>
      <c r="V920" s="99">
        <f>COUNTIFS(通讯通路门店!$S:$S,$G920,通讯通路门店!$J:$J,"综合卖场")</f>
        <v>0</v>
      </c>
      <c r="W920" s="99">
        <f>SUMIFS(通讯通路门店!$AJ:$AJ,通讯通路门店!$S:$S,通讯客户沙盘!$G920)</f>
        <v>0</v>
      </c>
      <c r="X920" s="99">
        <f t="shared" si="70"/>
        <v>0</v>
      </c>
      <c r="Y920" s="99">
        <f>COUNTIFS(通讯通路门店!$S:$S,$G920,通讯通路门店!$J:$J,"荣耀体验店")+COUNTIFS(通讯通路门店!$S:$S,$G920,通讯通路门店!$J:$J,"荣耀授权专卖店")</f>
        <v>0</v>
      </c>
      <c r="Z920" s="99">
        <f>COUNTIFS(通讯通路门店!$S:$S,$G920,通讯通路门店!$J:$J,"VIVO体验店")</f>
        <v>0</v>
      </c>
      <c r="AA920" s="99">
        <f>COUNTIFS(通讯通路门店!$S:$S,$G920,通讯通路门店!$J:$J,"OPPO体验店")</f>
        <v>0</v>
      </c>
      <c r="AB920" s="99">
        <f>COUNTIFS(通讯通路门店!$S:$S,$G920,通讯通路门店!$J:$J,"华为授权体验店")+COUNTIFS(通讯通路门店!$S:$S,$G920,通讯通路门店!$J:$J,"华为堡垒店")</f>
        <v>0</v>
      </c>
      <c r="AC920" s="99">
        <f>COUNTIFS(通讯通路门店!$S:$S,$G920,通讯通路门店!$J:$J,"小米体验店")</f>
        <v>0</v>
      </c>
      <c r="AD920" s="99">
        <f>COUNTIFS(通讯通路门店!$S:$S,$G920,通讯通路门店!$J:$J,"苹果体验店")</f>
        <v>0</v>
      </c>
      <c r="AE920" s="99">
        <f>COUNTIFS(通讯通路门店!$S:$S,$G920,通讯通路门店!$J:$J,"其他品牌专卖店")</f>
        <v>0</v>
      </c>
      <c r="AF920" s="99">
        <f>SUMIFS(通讯通路门店!$BI:$BI,通讯通路门店!$S:$S,$G920)</f>
        <v>0</v>
      </c>
      <c r="AG920" s="99">
        <f>SUMIFS(通讯通路门店!$BH:$BH,通讯通路门店!$S:$S,$G920)</f>
        <v>0</v>
      </c>
      <c r="AH920" s="99">
        <f t="shared" si="71"/>
        <v>0</v>
      </c>
      <c r="AI920" s="99">
        <f>SUMIFS(通讯通路门店!$BB:$BB,通讯通路门店!$S:$S,$G920)</f>
        <v>0</v>
      </c>
      <c r="AJ920" s="99">
        <f>SUMIFS(通讯通路门店!$BE:$BE,通讯通路门店!$S:$S,$G920)</f>
        <v>0</v>
      </c>
      <c r="AK920" s="99">
        <f>SUMIFS(通讯通路门店!$BG:$BG,通讯通路门店!$S:$S,$G920)</f>
        <v>0</v>
      </c>
      <c r="AL920" s="99">
        <f>SUMIFS(通讯通路门店!$BC:$BC,通讯通路门店!$S:$S,$G920)</f>
        <v>0</v>
      </c>
      <c r="AM920" s="99">
        <f>SUMIFS(通讯通路门店!$BD:$BD,通讯通路门店!$S:$S,$G920)</f>
        <v>0</v>
      </c>
      <c r="AN920" s="99">
        <f>SUMIFS(通讯通路门店!$BF:$BF,通讯通路门店!$S:$S,$G920)</f>
        <v>0</v>
      </c>
      <c r="AO920" s="99">
        <f t="shared" si="72"/>
        <v>0</v>
      </c>
      <c r="AP920" s="99">
        <f>SUMIFS(通讯通路门店!$K:$K,通讯通路门店!$S:$S,$G920)</f>
        <v>0</v>
      </c>
      <c r="AQ920" s="83"/>
      <c r="AR920" s="99">
        <f>SUMIFS(通讯通路门店!$T:$T,通讯通路门店!$S:$S,$G920)</f>
        <v>0</v>
      </c>
      <c r="AS920" s="99">
        <f>SUMIFS(通讯通路门店!$U:$U,通讯通路门店!$S:$S,$G920)</f>
        <v>0</v>
      </c>
      <c r="AT920" s="99">
        <f>SUMIFS(通讯通路门店!$V:$V,通讯通路门店!$S:$S,$G920)</f>
        <v>0</v>
      </c>
      <c r="AU920" s="99">
        <f>SUMIFS(通讯通路门店!$W:$W,通讯通路门店!$S:$S,$G920)</f>
        <v>0</v>
      </c>
      <c r="AV920" s="99">
        <f>SUMIFS(通讯通路门店!$Z:$Z,通讯通路门店!$S:$S,$G920)</f>
        <v>0</v>
      </c>
      <c r="AW920" s="99">
        <f>SUMIFS(通讯通路门店!$AB:$AB,通讯通路门店!$S:$S,$G920)</f>
        <v>0</v>
      </c>
      <c r="AX920" s="99">
        <f>SUMIFS(通讯通路门店!$X:$X,通讯通路门店!$S:$S,$G920)</f>
        <v>0</v>
      </c>
      <c r="AY920" s="99">
        <f>SUMIFS(通讯通路门店!$Y:$Y,通讯通路门店!$S:$S,$G920)</f>
        <v>0</v>
      </c>
      <c r="AZ920" s="99">
        <f>SUMIFS(通讯通路门店!$AA:$AA,通讯通路门店!$S:$S,$G920)</f>
        <v>0</v>
      </c>
      <c r="BA920" s="99">
        <f t="shared" si="73"/>
        <v>0</v>
      </c>
      <c r="BB920" s="99">
        <f t="shared" si="74"/>
        <v>0</v>
      </c>
      <c r="BC920" s="99">
        <f>SUMIFS(通讯通路门店!$W:$W,通讯通路门店!$S:$S,$G920,通讯通路门店!$J:$J,"荣耀体验店")+SUMIFS(通讯通路门店!$W:$W,通讯通路门店!$S:$S,$G920,通讯通路门店!$J:$J,"荣耀授权专卖店")</f>
        <v>0</v>
      </c>
      <c r="BD920" s="99">
        <f>SUMIFS(通讯通路门店!$Z:$Z,通讯通路门店!$S:$S,$G920,通讯通路门店!$J:$J,"VIVO体验店")</f>
        <v>0</v>
      </c>
      <c r="BE920" s="99">
        <f>SUMIFS(通讯通路门店!$AB:$AB,通讯通路门店!$S:$S,$G920,通讯通路门店!$J:$J,"OPPO体验店")</f>
        <v>0</v>
      </c>
      <c r="BF920" s="99">
        <f>SUMIFS(通讯通路门店!$X:$X,通讯通路门店!$S:$S,$G920,通讯通路门店!$J:$J,"华为授权体验店")+SUMIFS(通讯通路门店!$AA:$AA,通讯通路门店!$S:$S,$G920,通讯通路门店!$J:$J,"华为堡垒店")</f>
        <v>0</v>
      </c>
      <c r="BG920" s="99">
        <f>SUMIFS(通讯通路门店!$Y:$Y,通讯通路门店!$S:$S,$G920,通讯通路门店!$J:$J,"小米体验店")</f>
        <v>0</v>
      </c>
      <c r="BH920" s="99">
        <f>SUMIFS(通讯通路门店!$AA:$AA,通讯通路门店!$S:$S,$G920,通讯通路门店!$J:$J,"苹果体验店")</f>
        <v>0</v>
      </c>
      <c r="BI920" s="99">
        <f>SUMIFS(通讯通路门店!$K:$K,通讯通路门店!$S:$S,$G920,通讯通路门店!$J:$J,"其他品牌专卖店")</f>
        <v>0</v>
      </c>
      <c r="BJ920" s="99">
        <f>SUMIFS(通讯通路门店!$AC:$AC,通讯通路门店!$S:$S,$G920)</f>
        <v>0</v>
      </c>
      <c r="BK920" s="99">
        <f>SUMIFS(通讯通路门店!$AD:$AD,通讯通路门店!$S:$S,$G920)</f>
        <v>0</v>
      </c>
      <c r="BL920" s="99">
        <f>SUMIFS(通讯通路门店!$AE:$AE,通讯通路门店!$S:$S,$G920)</f>
        <v>0</v>
      </c>
      <c r="BM920" s="99">
        <f>SUMIFS(通讯通路门店!$AF:$AF,通讯通路门店!$S:$S,$G920)</f>
        <v>0</v>
      </c>
      <c r="BN920" s="99">
        <f>SUMIFS(通讯通路门店!$AG:$AG,通讯通路门店!$S:$S,$G920)</f>
        <v>0</v>
      </c>
      <c r="BO920" s="99">
        <f>SUMIFS(通讯通路门店!$AH:$AH,通讯通路门店!$S:$S,$G920)</f>
        <v>0</v>
      </c>
      <c r="BP920" s="99">
        <f>SUMIFS(通讯通路门店!$AI:$AI,通讯通路门店!$S:$S,$G920)</f>
        <v>0</v>
      </c>
      <c r="BQ920" s="83"/>
    </row>
    <row r="921" spans="1:69">
      <c r="A921" s="99" t="str">
        <f>IFERROR(_xlfn.XLOOKUP($G921,通讯通路门店!$S$4:$S$993933,通讯通路门店!$A$4:$A$993933,0,0),"")</f>
        <v>海南省</v>
      </c>
      <c r="B921" s="99" t="str">
        <f>IFERROR(_xlfn.XLOOKUP($G921,通讯通路门店!$S$4:$S$993933,通讯通路门店!$B$4:$B$993933,0,0),"")</f>
        <v>乐东黎族自治县</v>
      </c>
      <c r="C921" s="99" t="str">
        <f>IFERROR(_xlfn.XLOOKUP($G921,通讯通路门店!$S$4:$S$993933,通讯通路门店!$C$4:$C$993933,0,0),"")</f>
        <v>乐东黎族自治县</v>
      </c>
      <c r="D921" s="99" t="str">
        <f>IFERROR(_xlfn.XLOOKUP($G921,通讯通路门店!$S$4:$S$993933,通讯通路门店!$D$4:$D$993933,0,0),"")</f>
        <v>万冲镇</v>
      </c>
      <c r="E921" s="83"/>
      <c r="F921" s="83"/>
      <c r="G921" s="101"/>
      <c r="H921" s="102">
        <f>IFERROR(_xlfn.XLOOKUP($G921,通讯通路门店!$S$4:$S$993933,通讯通路门店!$R$4:$R$993933,0,0),"")</f>
        <v>0</v>
      </c>
      <c r="I921" s="83"/>
      <c r="J921" s="83"/>
      <c r="K921" s="83"/>
      <c r="L921" s="83"/>
      <c r="M921" s="83"/>
      <c r="N921" s="83"/>
      <c r="O921" s="83"/>
      <c r="P921" s="83"/>
      <c r="Q921" s="83"/>
      <c r="R921" s="83"/>
      <c r="S921" s="83"/>
      <c r="T921" s="83"/>
      <c r="U921" s="99">
        <f>COUNTIF(通讯通路门店!$S:$S,$G921)</f>
        <v>0</v>
      </c>
      <c r="V921" s="99">
        <f>COUNTIFS(通讯通路门店!$S:$S,$G921,通讯通路门店!$J:$J,"综合卖场")</f>
        <v>0</v>
      </c>
      <c r="W921" s="99">
        <f>SUMIFS(通讯通路门店!$AJ:$AJ,通讯通路门店!$S:$S,通讯客户沙盘!$G921)</f>
        <v>0</v>
      </c>
      <c r="X921" s="99">
        <f t="shared" si="70"/>
        <v>0</v>
      </c>
      <c r="Y921" s="99">
        <f>COUNTIFS(通讯通路门店!$S:$S,$G921,通讯通路门店!$J:$J,"荣耀体验店")+COUNTIFS(通讯通路门店!$S:$S,$G921,通讯通路门店!$J:$J,"荣耀授权专卖店")</f>
        <v>0</v>
      </c>
      <c r="Z921" s="99">
        <f>COUNTIFS(通讯通路门店!$S:$S,$G921,通讯通路门店!$J:$J,"VIVO体验店")</f>
        <v>0</v>
      </c>
      <c r="AA921" s="99">
        <f>COUNTIFS(通讯通路门店!$S:$S,$G921,通讯通路门店!$J:$J,"OPPO体验店")</f>
        <v>0</v>
      </c>
      <c r="AB921" s="99">
        <f>COUNTIFS(通讯通路门店!$S:$S,$G921,通讯通路门店!$J:$J,"华为授权体验店")+COUNTIFS(通讯通路门店!$S:$S,$G921,通讯通路门店!$J:$J,"华为堡垒店")</f>
        <v>0</v>
      </c>
      <c r="AC921" s="99">
        <f>COUNTIFS(通讯通路门店!$S:$S,$G921,通讯通路门店!$J:$J,"小米体验店")</f>
        <v>0</v>
      </c>
      <c r="AD921" s="99">
        <f>COUNTIFS(通讯通路门店!$S:$S,$G921,通讯通路门店!$J:$J,"苹果体验店")</f>
        <v>0</v>
      </c>
      <c r="AE921" s="99">
        <f>COUNTIFS(通讯通路门店!$S:$S,$G921,通讯通路门店!$J:$J,"其他品牌专卖店")</f>
        <v>0</v>
      </c>
      <c r="AF921" s="99">
        <f>SUMIFS(通讯通路门店!$BI:$BI,通讯通路门店!$S:$S,$G921)</f>
        <v>0</v>
      </c>
      <c r="AG921" s="99">
        <f>SUMIFS(通讯通路门店!$BH:$BH,通讯通路门店!$S:$S,$G921)</f>
        <v>0</v>
      </c>
      <c r="AH921" s="99">
        <f t="shared" si="71"/>
        <v>0</v>
      </c>
      <c r="AI921" s="99">
        <f>SUMIFS(通讯通路门店!$BB:$BB,通讯通路门店!$S:$S,$G921)</f>
        <v>0</v>
      </c>
      <c r="AJ921" s="99">
        <f>SUMIFS(通讯通路门店!$BE:$BE,通讯通路门店!$S:$S,$G921)</f>
        <v>0</v>
      </c>
      <c r="AK921" s="99">
        <f>SUMIFS(通讯通路门店!$BG:$BG,通讯通路门店!$S:$S,$G921)</f>
        <v>0</v>
      </c>
      <c r="AL921" s="99">
        <f>SUMIFS(通讯通路门店!$BC:$BC,通讯通路门店!$S:$S,$G921)</f>
        <v>0</v>
      </c>
      <c r="AM921" s="99">
        <f>SUMIFS(通讯通路门店!$BD:$BD,通讯通路门店!$S:$S,$G921)</f>
        <v>0</v>
      </c>
      <c r="AN921" s="99">
        <f>SUMIFS(通讯通路门店!$BF:$BF,通讯通路门店!$S:$S,$G921)</f>
        <v>0</v>
      </c>
      <c r="AO921" s="99">
        <f t="shared" si="72"/>
        <v>0</v>
      </c>
      <c r="AP921" s="99">
        <f>SUMIFS(通讯通路门店!$K:$K,通讯通路门店!$S:$S,$G921)</f>
        <v>0</v>
      </c>
      <c r="AQ921" s="83"/>
      <c r="AR921" s="99">
        <f>SUMIFS(通讯通路门店!$T:$T,通讯通路门店!$S:$S,$G921)</f>
        <v>0</v>
      </c>
      <c r="AS921" s="99">
        <f>SUMIFS(通讯通路门店!$U:$U,通讯通路门店!$S:$S,$G921)</f>
        <v>0</v>
      </c>
      <c r="AT921" s="99">
        <f>SUMIFS(通讯通路门店!$V:$V,通讯通路门店!$S:$S,$G921)</f>
        <v>0</v>
      </c>
      <c r="AU921" s="99">
        <f>SUMIFS(通讯通路门店!$W:$W,通讯通路门店!$S:$S,$G921)</f>
        <v>0</v>
      </c>
      <c r="AV921" s="99">
        <f>SUMIFS(通讯通路门店!$Z:$Z,通讯通路门店!$S:$S,$G921)</f>
        <v>0</v>
      </c>
      <c r="AW921" s="99">
        <f>SUMIFS(通讯通路门店!$AB:$AB,通讯通路门店!$S:$S,$G921)</f>
        <v>0</v>
      </c>
      <c r="AX921" s="99">
        <f>SUMIFS(通讯通路门店!$X:$X,通讯通路门店!$S:$S,$G921)</f>
        <v>0</v>
      </c>
      <c r="AY921" s="99">
        <f>SUMIFS(通讯通路门店!$Y:$Y,通讯通路门店!$S:$S,$G921)</f>
        <v>0</v>
      </c>
      <c r="AZ921" s="99">
        <f>SUMIFS(通讯通路门店!$AA:$AA,通讯通路门店!$S:$S,$G921)</f>
        <v>0</v>
      </c>
      <c r="BA921" s="99">
        <f t="shared" si="73"/>
        <v>0</v>
      </c>
      <c r="BB921" s="99">
        <f t="shared" si="74"/>
        <v>0</v>
      </c>
      <c r="BC921" s="99">
        <f>SUMIFS(通讯通路门店!$W:$W,通讯通路门店!$S:$S,$G921,通讯通路门店!$J:$J,"荣耀体验店")+SUMIFS(通讯通路门店!$W:$W,通讯通路门店!$S:$S,$G921,通讯通路门店!$J:$J,"荣耀授权专卖店")</f>
        <v>0</v>
      </c>
      <c r="BD921" s="99">
        <f>SUMIFS(通讯通路门店!$Z:$Z,通讯通路门店!$S:$S,$G921,通讯通路门店!$J:$J,"VIVO体验店")</f>
        <v>0</v>
      </c>
      <c r="BE921" s="99">
        <f>SUMIFS(通讯通路门店!$AB:$AB,通讯通路门店!$S:$S,$G921,通讯通路门店!$J:$J,"OPPO体验店")</f>
        <v>0</v>
      </c>
      <c r="BF921" s="99">
        <f>SUMIFS(通讯通路门店!$X:$X,通讯通路门店!$S:$S,$G921,通讯通路门店!$J:$J,"华为授权体验店")+SUMIFS(通讯通路门店!$AA:$AA,通讯通路门店!$S:$S,$G921,通讯通路门店!$J:$J,"华为堡垒店")</f>
        <v>0</v>
      </c>
      <c r="BG921" s="99">
        <f>SUMIFS(通讯通路门店!$Y:$Y,通讯通路门店!$S:$S,$G921,通讯通路门店!$J:$J,"小米体验店")</f>
        <v>0</v>
      </c>
      <c r="BH921" s="99">
        <f>SUMIFS(通讯通路门店!$AA:$AA,通讯通路门店!$S:$S,$G921,通讯通路门店!$J:$J,"苹果体验店")</f>
        <v>0</v>
      </c>
      <c r="BI921" s="99">
        <f>SUMIFS(通讯通路门店!$K:$K,通讯通路门店!$S:$S,$G921,通讯通路门店!$J:$J,"其他品牌专卖店")</f>
        <v>0</v>
      </c>
      <c r="BJ921" s="99">
        <f>SUMIFS(通讯通路门店!$AC:$AC,通讯通路门店!$S:$S,$G921)</f>
        <v>0</v>
      </c>
      <c r="BK921" s="99">
        <f>SUMIFS(通讯通路门店!$AD:$AD,通讯通路门店!$S:$S,$G921)</f>
        <v>0</v>
      </c>
      <c r="BL921" s="99">
        <f>SUMIFS(通讯通路门店!$AE:$AE,通讯通路门店!$S:$S,$G921)</f>
        <v>0</v>
      </c>
      <c r="BM921" s="99">
        <f>SUMIFS(通讯通路门店!$AF:$AF,通讯通路门店!$S:$S,$G921)</f>
        <v>0</v>
      </c>
      <c r="BN921" s="99">
        <f>SUMIFS(通讯通路门店!$AG:$AG,通讯通路门店!$S:$S,$G921)</f>
        <v>0</v>
      </c>
      <c r="BO921" s="99">
        <f>SUMIFS(通讯通路门店!$AH:$AH,通讯通路门店!$S:$S,$G921)</f>
        <v>0</v>
      </c>
      <c r="BP921" s="99">
        <f>SUMIFS(通讯通路门店!$AI:$AI,通讯通路门店!$S:$S,$G921)</f>
        <v>0</v>
      </c>
      <c r="BQ921" s="83"/>
    </row>
    <row r="922" spans="1:69">
      <c r="A922" s="99" t="str">
        <f>IFERROR(_xlfn.XLOOKUP($G922,通讯通路门店!$S$4:$S$993933,通讯通路门店!$A$4:$A$993933,0,0),"")</f>
        <v>海南省</v>
      </c>
      <c r="B922" s="99" t="str">
        <f>IFERROR(_xlfn.XLOOKUP($G922,通讯通路门店!$S$4:$S$993933,通讯通路门店!$B$4:$B$993933,0,0),"")</f>
        <v>乐东黎族自治县</v>
      </c>
      <c r="C922" s="99" t="str">
        <f>IFERROR(_xlfn.XLOOKUP($G922,通讯通路门店!$S$4:$S$993933,通讯通路门店!$C$4:$C$993933,0,0),"")</f>
        <v>乐东黎族自治县</v>
      </c>
      <c r="D922" s="99" t="str">
        <f>IFERROR(_xlfn.XLOOKUP($G922,通讯通路门店!$S$4:$S$993933,通讯通路门店!$D$4:$D$993933,0,0),"")</f>
        <v>万冲镇</v>
      </c>
      <c r="E922" s="83"/>
      <c r="F922" s="83"/>
      <c r="G922" s="101"/>
      <c r="H922" s="102">
        <f>IFERROR(_xlfn.XLOOKUP($G922,通讯通路门店!$S$4:$S$993933,通讯通路门店!$R$4:$R$993933,0,0),"")</f>
        <v>0</v>
      </c>
      <c r="I922" s="83"/>
      <c r="J922" s="83"/>
      <c r="K922" s="83"/>
      <c r="L922" s="83"/>
      <c r="M922" s="83"/>
      <c r="N922" s="83"/>
      <c r="O922" s="83"/>
      <c r="P922" s="83"/>
      <c r="Q922" s="83"/>
      <c r="R922" s="83"/>
      <c r="S922" s="83"/>
      <c r="T922" s="83"/>
      <c r="U922" s="99">
        <f>COUNTIF(通讯通路门店!$S:$S,$G922)</f>
        <v>0</v>
      </c>
      <c r="V922" s="99">
        <f>COUNTIFS(通讯通路门店!$S:$S,$G922,通讯通路门店!$J:$J,"综合卖场")</f>
        <v>0</v>
      </c>
      <c r="W922" s="99">
        <f>SUMIFS(通讯通路门店!$AJ:$AJ,通讯通路门店!$S:$S,通讯客户沙盘!$G922)</f>
        <v>0</v>
      </c>
      <c r="X922" s="99">
        <f t="shared" si="70"/>
        <v>0</v>
      </c>
      <c r="Y922" s="99">
        <f>COUNTIFS(通讯通路门店!$S:$S,$G922,通讯通路门店!$J:$J,"荣耀体验店")+COUNTIFS(通讯通路门店!$S:$S,$G922,通讯通路门店!$J:$J,"荣耀授权专卖店")</f>
        <v>0</v>
      </c>
      <c r="Z922" s="99">
        <f>COUNTIFS(通讯通路门店!$S:$S,$G922,通讯通路门店!$J:$J,"VIVO体验店")</f>
        <v>0</v>
      </c>
      <c r="AA922" s="99">
        <f>COUNTIFS(通讯通路门店!$S:$S,$G922,通讯通路门店!$J:$J,"OPPO体验店")</f>
        <v>0</v>
      </c>
      <c r="AB922" s="99">
        <f>COUNTIFS(通讯通路门店!$S:$S,$G922,通讯通路门店!$J:$J,"华为授权体验店")+COUNTIFS(通讯通路门店!$S:$S,$G922,通讯通路门店!$J:$J,"华为堡垒店")</f>
        <v>0</v>
      </c>
      <c r="AC922" s="99">
        <f>COUNTIFS(通讯通路门店!$S:$S,$G922,通讯通路门店!$J:$J,"小米体验店")</f>
        <v>0</v>
      </c>
      <c r="AD922" s="99">
        <f>COUNTIFS(通讯通路门店!$S:$S,$G922,通讯通路门店!$J:$J,"苹果体验店")</f>
        <v>0</v>
      </c>
      <c r="AE922" s="99">
        <f>COUNTIFS(通讯通路门店!$S:$S,$G922,通讯通路门店!$J:$J,"其他品牌专卖店")</f>
        <v>0</v>
      </c>
      <c r="AF922" s="99">
        <f>SUMIFS(通讯通路门店!$BI:$BI,通讯通路门店!$S:$S,$G922)</f>
        <v>0</v>
      </c>
      <c r="AG922" s="99">
        <f>SUMIFS(通讯通路门店!$BH:$BH,通讯通路门店!$S:$S,$G922)</f>
        <v>0</v>
      </c>
      <c r="AH922" s="99">
        <f t="shared" si="71"/>
        <v>0</v>
      </c>
      <c r="AI922" s="99">
        <f>SUMIFS(通讯通路门店!$BB:$BB,通讯通路门店!$S:$S,$G922)</f>
        <v>0</v>
      </c>
      <c r="AJ922" s="99">
        <f>SUMIFS(通讯通路门店!$BE:$BE,通讯通路门店!$S:$S,$G922)</f>
        <v>0</v>
      </c>
      <c r="AK922" s="99">
        <f>SUMIFS(通讯通路门店!$BG:$BG,通讯通路门店!$S:$S,$G922)</f>
        <v>0</v>
      </c>
      <c r="AL922" s="99">
        <f>SUMIFS(通讯通路门店!$BC:$BC,通讯通路门店!$S:$S,$G922)</f>
        <v>0</v>
      </c>
      <c r="AM922" s="99">
        <f>SUMIFS(通讯通路门店!$BD:$BD,通讯通路门店!$S:$S,$G922)</f>
        <v>0</v>
      </c>
      <c r="AN922" s="99">
        <f>SUMIFS(通讯通路门店!$BF:$BF,通讯通路门店!$S:$S,$G922)</f>
        <v>0</v>
      </c>
      <c r="AO922" s="99">
        <f t="shared" si="72"/>
        <v>0</v>
      </c>
      <c r="AP922" s="99">
        <f>SUMIFS(通讯通路门店!$K:$K,通讯通路门店!$S:$S,$G922)</f>
        <v>0</v>
      </c>
      <c r="AQ922" s="83"/>
      <c r="AR922" s="99">
        <f>SUMIFS(通讯通路门店!$T:$T,通讯通路门店!$S:$S,$G922)</f>
        <v>0</v>
      </c>
      <c r="AS922" s="99">
        <f>SUMIFS(通讯通路门店!$U:$U,通讯通路门店!$S:$S,$G922)</f>
        <v>0</v>
      </c>
      <c r="AT922" s="99">
        <f>SUMIFS(通讯通路门店!$V:$V,通讯通路门店!$S:$S,$G922)</f>
        <v>0</v>
      </c>
      <c r="AU922" s="99">
        <f>SUMIFS(通讯通路门店!$W:$W,通讯通路门店!$S:$S,$G922)</f>
        <v>0</v>
      </c>
      <c r="AV922" s="99">
        <f>SUMIFS(通讯通路门店!$Z:$Z,通讯通路门店!$S:$S,$G922)</f>
        <v>0</v>
      </c>
      <c r="AW922" s="99">
        <f>SUMIFS(通讯通路门店!$AB:$AB,通讯通路门店!$S:$S,$G922)</f>
        <v>0</v>
      </c>
      <c r="AX922" s="99">
        <f>SUMIFS(通讯通路门店!$X:$X,通讯通路门店!$S:$S,$G922)</f>
        <v>0</v>
      </c>
      <c r="AY922" s="99">
        <f>SUMIFS(通讯通路门店!$Y:$Y,通讯通路门店!$S:$S,$G922)</f>
        <v>0</v>
      </c>
      <c r="AZ922" s="99">
        <f>SUMIFS(通讯通路门店!$AA:$AA,通讯通路门店!$S:$S,$G922)</f>
        <v>0</v>
      </c>
      <c r="BA922" s="99">
        <f t="shared" si="73"/>
        <v>0</v>
      </c>
      <c r="BB922" s="99">
        <f t="shared" si="74"/>
        <v>0</v>
      </c>
      <c r="BC922" s="99">
        <f>SUMIFS(通讯通路门店!$W:$W,通讯通路门店!$S:$S,$G922,通讯通路门店!$J:$J,"荣耀体验店")+SUMIFS(通讯通路门店!$W:$W,通讯通路门店!$S:$S,$G922,通讯通路门店!$J:$J,"荣耀授权专卖店")</f>
        <v>0</v>
      </c>
      <c r="BD922" s="99">
        <f>SUMIFS(通讯通路门店!$Z:$Z,通讯通路门店!$S:$S,$G922,通讯通路门店!$J:$J,"VIVO体验店")</f>
        <v>0</v>
      </c>
      <c r="BE922" s="99">
        <f>SUMIFS(通讯通路门店!$AB:$AB,通讯通路门店!$S:$S,$G922,通讯通路门店!$J:$J,"OPPO体验店")</f>
        <v>0</v>
      </c>
      <c r="BF922" s="99">
        <f>SUMIFS(通讯通路门店!$X:$X,通讯通路门店!$S:$S,$G922,通讯通路门店!$J:$J,"华为授权体验店")+SUMIFS(通讯通路门店!$AA:$AA,通讯通路门店!$S:$S,$G922,通讯通路门店!$J:$J,"华为堡垒店")</f>
        <v>0</v>
      </c>
      <c r="BG922" s="99">
        <f>SUMIFS(通讯通路门店!$Y:$Y,通讯通路门店!$S:$S,$G922,通讯通路门店!$J:$J,"小米体验店")</f>
        <v>0</v>
      </c>
      <c r="BH922" s="99">
        <f>SUMIFS(通讯通路门店!$AA:$AA,通讯通路门店!$S:$S,$G922,通讯通路门店!$J:$J,"苹果体验店")</f>
        <v>0</v>
      </c>
      <c r="BI922" s="99">
        <f>SUMIFS(通讯通路门店!$K:$K,通讯通路门店!$S:$S,$G922,通讯通路门店!$J:$J,"其他品牌专卖店")</f>
        <v>0</v>
      </c>
      <c r="BJ922" s="99">
        <f>SUMIFS(通讯通路门店!$AC:$AC,通讯通路门店!$S:$S,$G922)</f>
        <v>0</v>
      </c>
      <c r="BK922" s="99">
        <f>SUMIFS(通讯通路门店!$AD:$AD,通讯通路门店!$S:$S,$G922)</f>
        <v>0</v>
      </c>
      <c r="BL922" s="99">
        <f>SUMIFS(通讯通路门店!$AE:$AE,通讯通路门店!$S:$S,$G922)</f>
        <v>0</v>
      </c>
      <c r="BM922" s="99">
        <f>SUMIFS(通讯通路门店!$AF:$AF,通讯通路门店!$S:$S,$G922)</f>
        <v>0</v>
      </c>
      <c r="BN922" s="99">
        <f>SUMIFS(通讯通路门店!$AG:$AG,通讯通路门店!$S:$S,$G922)</f>
        <v>0</v>
      </c>
      <c r="BO922" s="99">
        <f>SUMIFS(通讯通路门店!$AH:$AH,通讯通路门店!$S:$S,$G922)</f>
        <v>0</v>
      </c>
      <c r="BP922" s="99">
        <f>SUMIFS(通讯通路门店!$AI:$AI,通讯通路门店!$S:$S,$G922)</f>
        <v>0</v>
      </c>
      <c r="BQ922" s="83"/>
    </row>
    <row r="923" spans="1:69">
      <c r="A923" s="99" t="str">
        <f>IFERROR(_xlfn.XLOOKUP($G923,通讯通路门店!$S$4:$S$993933,通讯通路门店!$A$4:$A$993933,0,0),"")</f>
        <v>海南省</v>
      </c>
      <c r="B923" s="99" t="str">
        <f>IFERROR(_xlfn.XLOOKUP($G923,通讯通路门店!$S$4:$S$993933,通讯通路门店!$B$4:$B$993933,0,0),"")</f>
        <v>乐东黎族自治县</v>
      </c>
      <c r="C923" s="99" t="str">
        <f>IFERROR(_xlfn.XLOOKUP($G923,通讯通路门店!$S$4:$S$993933,通讯通路门店!$C$4:$C$993933,0,0),"")</f>
        <v>乐东黎族自治县</v>
      </c>
      <c r="D923" s="99" t="str">
        <f>IFERROR(_xlfn.XLOOKUP($G923,通讯通路门店!$S$4:$S$993933,通讯通路门店!$D$4:$D$993933,0,0),"")</f>
        <v>万冲镇</v>
      </c>
      <c r="E923" s="83"/>
      <c r="F923" s="83"/>
      <c r="G923" s="101"/>
      <c r="H923" s="102">
        <f>IFERROR(_xlfn.XLOOKUP($G923,通讯通路门店!$S$4:$S$993933,通讯通路门店!$R$4:$R$993933,0,0),"")</f>
        <v>0</v>
      </c>
      <c r="I923" s="83"/>
      <c r="J923" s="83"/>
      <c r="K923" s="83"/>
      <c r="L923" s="83"/>
      <c r="M923" s="83"/>
      <c r="N923" s="83"/>
      <c r="O923" s="83"/>
      <c r="P923" s="83"/>
      <c r="Q923" s="83"/>
      <c r="R923" s="83"/>
      <c r="S923" s="83"/>
      <c r="T923" s="83"/>
      <c r="U923" s="99">
        <f>COUNTIF(通讯通路门店!$S:$S,$G923)</f>
        <v>0</v>
      </c>
      <c r="V923" s="99">
        <f>COUNTIFS(通讯通路门店!$S:$S,$G923,通讯通路门店!$J:$J,"综合卖场")</f>
        <v>0</v>
      </c>
      <c r="W923" s="99">
        <f>SUMIFS(通讯通路门店!$AJ:$AJ,通讯通路门店!$S:$S,通讯客户沙盘!$G923)</f>
        <v>0</v>
      </c>
      <c r="X923" s="99">
        <f t="shared" si="70"/>
        <v>0</v>
      </c>
      <c r="Y923" s="99">
        <f>COUNTIFS(通讯通路门店!$S:$S,$G923,通讯通路门店!$J:$J,"荣耀体验店")+COUNTIFS(通讯通路门店!$S:$S,$G923,通讯通路门店!$J:$J,"荣耀授权专卖店")</f>
        <v>0</v>
      </c>
      <c r="Z923" s="99">
        <f>COUNTIFS(通讯通路门店!$S:$S,$G923,通讯通路门店!$J:$J,"VIVO体验店")</f>
        <v>0</v>
      </c>
      <c r="AA923" s="99">
        <f>COUNTIFS(通讯通路门店!$S:$S,$G923,通讯通路门店!$J:$J,"OPPO体验店")</f>
        <v>0</v>
      </c>
      <c r="AB923" s="99">
        <f>COUNTIFS(通讯通路门店!$S:$S,$G923,通讯通路门店!$J:$J,"华为授权体验店")+COUNTIFS(通讯通路门店!$S:$S,$G923,通讯通路门店!$J:$J,"华为堡垒店")</f>
        <v>0</v>
      </c>
      <c r="AC923" s="99">
        <f>COUNTIFS(通讯通路门店!$S:$S,$G923,通讯通路门店!$J:$J,"小米体验店")</f>
        <v>0</v>
      </c>
      <c r="AD923" s="99">
        <f>COUNTIFS(通讯通路门店!$S:$S,$G923,通讯通路门店!$J:$J,"苹果体验店")</f>
        <v>0</v>
      </c>
      <c r="AE923" s="99">
        <f>COUNTIFS(通讯通路门店!$S:$S,$G923,通讯通路门店!$J:$J,"其他品牌专卖店")</f>
        <v>0</v>
      </c>
      <c r="AF923" s="99">
        <f>SUMIFS(通讯通路门店!$BI:$BI,通讯通路门店!$S:$S,$G923)</f>
        <v>0</v>
      </c>
      <c r="AG923" s="99">
        <f>SUMIFS(通讯通路门店!$BH:$BH,通讯通路门店!$S:$S,$G923)</f>
        <v>0</v>
      </c>
      <c r="AH923" s="99">
        <f t="shared" si="71"/>
        <v>0</v>
      </c>
      <c r="AI923" s="99">
        <f>SUMIFS(通讯通路门店!$BB:$BB,通讯通路门店!$S:$S,$G923)</f>
        <v>0</v>
      </c>
      <c r="AJ923" s="99">
        <f>SUMIFS(通讯通路门店!$BE:$BE,通讯通路门店!$S:$S,$G923)</f>
        <v>0</v>
      </c>
      <c r="AK923" s="99">
        <f>SUMIFS(通讯通路门店!$BG:$BG,通讯通路门店!$S:$S,$G923)</f>
        <v>0</v>
      </c>
      <c r="AL923" s="99">
        <f>SUMIFS(通讯通路门店!$BC:$BC,通讯通路门店!$S:$S,$G923)</f>
        <v>0</v>
      </c>
      <c r="AM923" s="99">
        <f>SUMIFS(通讯通路门店!$BD:$BD,通讯通路门店!$S:$S,$G923)</f>
        <v>0</v>
      </c>
      <c r="AN923" s="99">
        <f>SUMIFS(通讯通路门店!$BF:$BF,通讯通路门店!$S:$S,$G923)</f>
        <v>0</v>
      </c>
      <c r="AO923" s="99">
        <f t="shared" si="72"/>
        <v>0</v>
      </c>
      <c r="AP923" s="99">
        <f>SUMIFS(通讯通路门店!$K:$K,通讯通路门店!$S:$S,$G923)</f>
        <v>0</v>
      </c>
      <c r="AQ923" s="83"/>
      <c r="AR923" s="99">
        <f>SUMIFS(通讯通路门店!$T:$T,通讯通路门店!$S:$S,$G923)</f>
        <v>0</v>
      </c>
      <c r="AS923" s="99">
        <f>SUMIFS(通讯通路门店!$U:$U,通讯通路门店!$S:$S,$G923)</f>
        <v>0</v>
      </c>
      <c r="AT923" s="99">
        <f>SUMIFS(通讯通路门店!$V:$V,通讯通路门店!$S:$S,$G923)</f>
        <v>0</v>
      </c>
      <c r="AU923" s="99">
        <f>SUMIFS(通讯通路门店!$W:$W,通讯通路门店!$S:$S,$G923)</f>
        <v>0</v>
      </c>
      <c r="AV923" s="99">
        <f>SUMIFS(通讯通路门店!$Z:$Z,通讯通路门店!$S:$S,$G923)</f>
        <v>0</v>
      </c>
      <c r="AW923" s="99">
        <f>SUMIFS(通讯通路门店!$AB:$AB,通讯通路门店!$S:$S,$G923)</f>
        <v>0</v>
      </c>
      <c r="AX923" s="99">
        <f>SUMIFS(通讯通路门店!$X:$X,通讯通路门店!$S:$S,$G923)</f>
        <v>0</v>
      </c>
      <c r="AY923" s="99">
        <f>SUMIFS(通讯通路门店!$Y:$Y,通讯通路门店!$S:$S,$G923)</f>
        <v>0</v>
      </c>
      <c r="AZ923" s="99">
        <f>SUMIFS(通讯通路门店!$AA:$AA,通讯通路门店!$S:$S,$G923)</f>
        <v>0</v>
      </c>
      <c r="BA923" s="99">
        <f t="shared" si="73"/>
        <v>0</v>
      </c>
      <c r="BB923" s="99">
        <f t="shared" si="74"/>
        <v>0</v>
      </c>
      <c r="BC923" s="99">
        <f>SUMIFS(通讯通路门店!$W:$W,通讯通路门店!$S:$S,$G923,通讯通路门店!$J:$J,"荣耀体验店")+SUMIFS(通讯通路门店!$W:$W,通讯通路门店!$S:$S,$G923,通讯通路门店!$J:$J,"荣耀授权专卖店")</f>
        <v>0</v>
      </c>
      <c r="BD923" s="99">
        <f>SUMIFS(通讯通路门店!$Z:$Z,通讯通路门店!$S:$S,$G923,通讯通路门店!$J:$J,"VIVO体验店")</f>
        <v>0</v>
      </c>
      <c r="BE923" s="99">
        <f>SUMIFS(通讯通路门店!$AB:$AB,通讯通路门店!$S:$S,$G923,通讯通路门店!$J:$J,"OPPO体验店")</f>
        <v>0</v>
      </c>
      <c r="BF923" s="99">
        <f>SUMIFS(通讯通路门店!$X:$X,通讯通路门店!$S:$S,$G923,通讯通路门店!$J:$J,"华为授权体验店")+SUMIFS(通讯通路门店!$AA:$AA,通讯通路门店!$S:$S,$G923,通讯通路门店!$J:$J,"华为堡垒店")</f>
        <v>0</v>
      </c>
      <c r="BG923" s="99">
        <f>SUMIFS(通讯通路门店!$Y:$Y,通讯通路门店!$S:$S,$G923,通讯通路门店!$J:$J,"小米体验店")</f>
        <v>0</v>
      </c>
      <c r="BH923" s="99">
        <f>SUMIFS(通讯通路门店!$AA:$AA,通讯通路门店!$S:$S,$G923,通讯通路门店!$J:$J,"苹果体验店")</f>
        <v>0</v>
      </c>
      <c r="BI923" s="99">
        <f>SUMIFS(通讯通路门店!$K:$K,通讯通路门店!$S:$S,$G923,通讯通路门店!$J:$J,"其他品牌专卖店")</f>
        <v>0</v>
      </c>
      <c r="BJ923" s="99">
        <f>SUMIFS(通讯通路门店!$AC:$AC,通讯通路门店!$S:$S,$G923)</f>
        <v>0</v>
      </c>
      <c r="BK923" s="99">
        <f>SUMIFS(通讯通路门店!$AD:$AD,通讯通路门店!$S:$S,$G923)</f>
        <v>0</v>
      </c>
      <c r="BL923" s="99">
        <f>SUMIFS(通讯通路门店!$AE:$AE,通讯通路门店!$S:$S,$G923)</f>
        <v>0</v>
      </c>
      <c r="BM923" s="99">
        <f>SUMIFS(通讯通路门店!$AF:$AF,通讯通路门店!$S:$S,$G923)</f>
        <v>0</v>
      </c>
      <c r="BN923" s="99">
        <f>SUMIFS(通讯通路门店!$AG:$AG,通讯通路门店!$S:$S,$G923)</f>
        <v>0</v>
      </c>
      <c r="BO923" s="99">
        <f>SUMIFS(通讯通路门店!$AH:$AH,通讯通路门店!$S:$S,$G923)</f>
        <v>0</v>
      </c>
      <c r="BP923" s="99">
        <f>SUMIFS(通讯通路门店!$AI:$AI,通讯通路门店!$S:$S,$G923)</f>
        <v>0</v>
      </c>
      <c r="BQ923" s="83"/>
    </row>
    <row r="924" spans="1:69">
      <c r="A924" s="99" t="str">
        <f>IFERROR(_xlfn.XLOOKUP($G924,通讯通路门店!$S$4:$S$993933,通讯通路门店!$A$4:$A$993933,0,0),"")</f>
        <v>海南省</v>
      </c>
      <c r="B924" s="99" t="str">
        <f>IFERROR(_xlfn.XLOOKUP($G924,通讯通路门店!$S$4:$S$993933,通讯通路门店!$B$4:$B$993933,0,0),"")</f>
        <v>乐东黎族自治县</v>
      </c>
      <c r="C924" s="99" t="str">
        <f>IFERROR(_xlfn.XLOOKUP($G924,通讯通路门店!$S$4:$S$993933,通讯通路门店!$C$4:$C$993933,0,0),"")</f>
        <v>乐东黎族自治县</v>
      </c>
      <c r="D924" s="99" t="str">
        <f>IFERROR(_xlfn.XLOOKUP($G924,通讯通路门店!$S$4:$S$993933,通讯通路门店!$D$4:$D$993933,0,0),"")</f>
        <v>万冲镇</v>
      </c>
      <c r="E924" s="83"/>
      <c r="F924" s="83"/>
      <c r="G924" s="101"/>
      <c r="H924" s="102">
        <f>IFERROR(_xlfn.XLOOKUP($G924,通讯通路门店!$S$4:$S$993933,通讯通路门店!$R$4:$R$993933,0,0),"")</f>
        <v>0</v>
      </c>
      <c r="I924" s="83"/>
      <c r="J924" s="83"/>
      <c r="K924" s="83"/>
      <c r="L924" s="83"/>
      <c r="M924" s="83"/>
      <c r="N924" s="83"/>
      <c r="O924" s="83"/>
      <c r="P924" s="83"/>
      <c r="Q924" s="83"/>
      <c r="R924" s="83"/>
      <c r="S924" s="83"/>
      <c r="T924" s="83"/>
      <c r="U924" s="99">
        <f>COUNTIF(通讯通路门店!$S:$S,$G924)</f>
        <v>0</v>
      </c>
      <c r="V924" s="99">
        <f>COUNTIFS(通讯通路门店!$S:$S,$G924,通讯通路门店!$J:$J,"综合卖场")</f>
        <v>0</v>
      </c>
      <c r="W924" s="99">
        <f>SUMIFS(通讯通路门店!$AJ:$AJ,通讯通路门店!$S:$S,通讯客户沙盘!$G924)</f>
        <v>0</v>
      </c>
      <c r="X924" s="99">
        <f t="shared" si="70"/>
        <v>0</v>
      </c>
      <c r="Y924" s="99">
        <f>COUNTIFS(通讯通路门店!$S:$S,$G924,通讯通路门店!$J:$J,"荣耀体验店")+COUNTIFS(通讯通路门店!$S:$S,$G924,通讯通路门店!$J:$J,"荣耀授权专卖店")</f>
        <v>0</v>
      </c>
      <c r="Z924" s="99">
        <f>COUNTIFS(通讯通路门店!$S:$S,$G924,通讯通路门店!$J:$J,"VIVO体验店")</f>
        <v>0</v>
      </c>
      <c r="AA924" s="99">
        <f>COUNTIFS(通讯通路门店!$S:$S,$G924,通讯通路门店!$J:$J,"OPPO体验店")</f>
        <v>0</v>
      </c>
      <c r="AB924" s="99">
        <f>COUNTIFS(通讯通路门店!$S:$S,$G924,通讯通路门店!$J:$J,"华为授权体验店")+COUNTIFS(通讯通路门店!$S:$S,$G924,通讯通路门店!$J:$J,"华为堡垒店")</f>
        <v>0</v>
      </c>
      <c r="AC924" s="99">
        <f>COUNTIFS(通讯通路门店!$S:$S,$G924,通讯通路门店!$J:$J,"小米体验店")</f>
        <v>0</v>
      </c>
      <c r="AD924" s="99">
        <f>COUNTIFS(通讯通路门店!$S:$S,$G924,通讯通路门店!$J:$J,"苹果体验店")</f>
        <v>0</v>
      </c>
      <c r="AE924" s="99">
        <f>COUNTIFS(通讯通路门店!$S:$S,$G924,通讯通路门店!$J:$J,"其他品牌专卖店")</f>
        <v>0</v>
      </c>
      <c r="AF924" s="99">
        <f>SUMIFS(通讯通路门店!$BI:$BI,通讯通路门店!$S:$S,$G924)</f>
        <v>0</v>
      </c>
      <c r="AG924" s="99">
        <f>SUMIFS(通讯通路门店!$BH:$BH,通讯通路门店!$S:$S,$G924)</f>
        <v>0</v>
      </c>
      <c r="AH924" s="99">
        <f t="shared" si="71"/>
        <v>0</v>
      </c>
      <c r="AI924" s="99">
        <f>SUMIFS(通讯通路门店!$BB:$BB,通讯通路门店!$S:$S,$G924)</f>
        <v>0</v>
      </c>
      <c r="AJ924" s="99">
        <f>SUMIFS(通讯通路门店!$BE:$BE,通讯通路门店!$S:$S,$G924)</f>
        <v>0</v>
      </c>
      <c r="AK924" s="99">
        <f>SUMIFS(通讯通路门店!$BG:$BG,通讯通路门店!$S:$S,$G924)</f>
        <v>0</v>
      </c>
      <c r="AL924" s="99">
        <f>SUMIFS(通讯通路门店!$BC:$BC,通讯通路门店!$S:$S,$G924)</f>
        <v>0</v>
      </c>
      <c r="AM924" s="99">
        <f>SUMIFS(通讯通路门店!$BD:$BD,通讯通路门店!$S:$S,$G924)</f>
        <v>0</v>
      </c>
      <c r="AN924" s="99">
        <f>SUMIFS(通讯通路门店!$BF:$BF,通讯通路门店!$S:$S,$G924)</f>
        <v>0</v>
      </c>
      <c r="AO924" s="99">
        <f t="shared" si="72"/>
        <v>0</v>
      </c>
      <c r="AP924" s="99">
        <f>SUMIFS(通讯通路门店!$K:$K,通讯通路门店!$S:$S,$G924)</f>
        <v>0</v>
      </c>
      <c r="AQ924" s="83"/>
      <c r="AR924" s="99">
        <f>SUMIFS(通讯通路门店!$T:$T,通讯通路门店!$S:$S,$G924)</f>
        <v>0</v>
      </c>
      <c r="AS924" s="99">
        <f>SUMIFS(通讯通路门店!$U:$U,通讯通路门店!$S:$S,$G924)</f>
        <v>0</v>
      </c>
      <c r="AT924" s="99">
        <f>SUMIFS(通讯通路门店!$V:$V,通讯通路门店!$S:$S,$G924)</f>
        <v>0</v>
      </c>
      <c r="AU924" s="99">
        <f>SUMIFS(通讯通路门店!$W:$W,通讯通路门店!$S:$S,$G924)</f>
        <v>0</v>
      </c>
      <c r="AV924" s="99">
        <f>SUMIFS(通讯通路门店!$Z:$Z,通讯通路门店!$S:$S,$G924)</f>
        <v>0</v>
      </c>
      <c r="AW924" s="99">
        <f>SUMIFS(通讯通路门店!$AB:$AB,通讯通路门店!$S:$S,$G924)</f>
        <v>0</v>
      </c>
      <c r="AX924" s="99">
        <f>SUMIFS(通讯通路门店!$X:$X,通讯通路门店!$S:$S,$G924)</f>
        <v>0</v>
      </c>
      <c r="AY924" s="99">
        <f>SUMIFS(通讯通路门店!$Y:$Y,通讯通路门店!$S:$S,$G924)</f>
        <v>0</v>
      </c>
      <c r="AZ924" s="99">
        <f>SUMIFS(通讯通路门店!$AA:$AA,通讯通路门店!$S:$S,$G924)</f>
        <v>0</v>
      </c>
      <c r="BA924" s="99">
        <f t="shared" si="73"/>
        <v>0</v>
      </c>
      <c r="BB924" s="99">
        <f t="shared" si="74"/>
        <v>0</v>
      </c>
      <c r="BC924" s="99">
        <f>SUMIFS(通讯通路门店!$W:$W,通讯通路门店!$S:$S,$G924,通讯通路门店!$J:$J,"荣耀体验店")+SUMIFS(通讯通路门店!$W:$W,通讯通路门店!$S:$S,$G924,通讯通路门店!$J:$J,"荣耀授权专卖店")</f>
        <v>0</v>
      </c>
      <c r="BD924" s="99">
        <f>SUMIFS(通讯通路门店!$Z:$Z,通讯通路门店!$S:$S,$G924,通讯通路门店!$J:$J,"VIVO体验店")</f>
        <v>0</v>
      </c>
      <c r="BE924" s="99">
        <f>SUMIFS(通讯通路门店!$AB:$AB,通讯通路门店!$S:$S,$G924,通讯通路门店!$J:$J,"OPPO体验店")</f>
        <v>0</v>
      </c>
      <c r="BF924" s="99">
        <f>SUMIFS(通讯通路门店!$X:$X,通讯通路门店!$S:$S,$G924,通讯通路门店!$J:$J,"华为授权体验店")+SUMIFS(通讯通路门店!$AA:$AA,通讯通路门店!$S:$S,$G924,通讯通路门店!$J:$J,"华为堡垒店")</f>
        <v>0</v>
      </c>
      <c r="BG924" s="99">
        <f>SUMIFS(通讯通路门店!$Y:$Y,通讯通路门店!$S:$S,$G924,通讯通路门店!$J:$J,"小米体验店")</f>
        <v>0</v>
      </c>
      <c r="BH924" s="99">
        <f>SUMIFS(通讯通路门店!$AA:$AA,通讯通路门店!$S:$S,$G924,通讯通路门店!$J:$J,"苹果体验店")</f>
        <v>0</v>
      </c>
      <c r="BI924" s="99">
        <f>SUMIFS(通讯通路门店!$K:$K,通讯通路门店!$S:$S,$G924,通讯通路门店!$J:$J,"其他品牌专卖店")</f>
        <v>0</v>
      </c>
      <c r="BJ924" s="99">
        <f>SUMIFS(通讯通路门店!$AC:$AC,通讯通路门店!$S:$S,$G924)</f>
        <v>0</v>
      </c>
      <c r="BK924" s="99">
        <f>SUMIFS(通讯通路门店!$AD:$AD,通讯通路门店!$S:$S,$G924)</f>
        <v>0</v>
      </c>
      <c r="BL924" s="99">
        <f>SUMIFS(通讯通路门店!$AE:$AE,通讯通路门店!$S:$S,$G924)</f>
        <v>0</v>
      </c>
      <c r="BM924" s="99">
        <f>SUMIFS(通讯通路门店!$AF:$AF,通讯通路门店!$S:$S,$G924)</f>
        <v>0</v>
      </c>
      <c r="BN924" s="99">
        <f>SUMIFS(通讯通路门店!$AG:$AG,通讯通路门店!$S:$S,$G924)</f>
        <v>0</v>
      </c>
      <c r="BO924" s="99">
        <f>SUMIFS(通讯通路门店!$AH:$AH,通讯通路门店!$S:$S,$G924)</f>
        <v>0</v>
      </c>
      <c r="BP924" s="99">
        <f>SUMIFS(通讯通路门店!$AI:$AI,通讯通路门店!$S:$S,$G924)</f>
        <v>0</v>
      </c>
      <c r="BQ924" s="83"/>
    </row>
    <row r="925" spans="1:69">
      <c r="A925" s="99" t="str">
        <f>IFERROR(_xlfn.XLOOKUP($G925,通讯通路门店!$S$4:$S$993933,通讯通路门店!$A$4:$A$993933,0,0),"")</f>
        <v>海南省</v>
      </c>
      <c r="B925" s="99" t="str">
        <f>IFERROR(_xlfn.XLOOKUP($G925,通讯通路门店!$S$4:$S$993933,通讯通路门店!$B$4:$B$993933,0,0),"")</f>
        <v>乐东黎族自治县</v>
      </c>
      <c r="C925" s="99" t="str">
        <f>IFERROR(_xlfn.XLOOKUP($G925,通讯通路门店!$S$4:$S$993933,通讯通路门店!$C$4:$C$993933,0,0),"")</f>
        <v>乐东黎族自治县</v>
      </c>
      <c r="D925" s="99" t="str">
        <f>IFERROR(_xlfn.XLOOKUP($G925,通讯通路门店!$S$4:$S$993933,通讯通路门店!$D$4:$D$993933,0,0),"")</f>
        <v>万冲镇</v>
      </c>
      <c r="E925" s="83"/>
      <c r="F925" s="83"/>
      <c r="G925" s="101"/>
      <c r="H925" s="102">
        <f>IFERROR(_xlfn.XLOOKUP($G925,通讯通路门店!$S$4:$S$993933,通讯通路门店!$R$4:$R$993933,0,0),"")</f>
        <v>0</v>
      </c>
      <c r="I925" s="83"/>
      <c r="J925" s="83"/>
      <c r="K925" s="83"/>
      <c r="L925" s="83"/>
      <c r="M925" s="83"/>
      <c r="N925" s="83"/>
      <c r="O925" s="83"/>
      <c r="P925" s="83"/>
      <c r="Q925" s="83"/>
      <c r="R925" s="83"/>
      <c r="S925" s="83"/>
      <c r="T925" s="83"/>
      <c r="U925" s="99">
        <f>COUNTIF(通讯通路门店!$S:$S,$G925)</f>
        <v>0</v>
      </c>
      <c r="V925" s="99">
        <f>COUNTIFS(通讯通路门店!$S:$S,$G925,通讯通路门店!$J:$J,"综合卖场")</f>
        <v>0</v>
      </c>
      <c r="W925" s="99">
        <f>SUMIFS(通讯通路门店!$AJ:$AJ,通讯通路门店!$S:$S,通讯客户沙盘!$G925)</f>
        <v>0</v>
      </c>
      <c r="X925" s="99">
        <f t="shared" si="70"/>
        <v>0</v>
      </c>
      <c r="Y925" s="99">
        <f>COUNTIFS(通讯通路门店!$S:$S,$G925,通讯通路门店!$J:$J,"荣耀体验店")+COUNTIFS(通讯通路门店!$S:$S,$G925,通讯通路门店!$J:$J,"荣耀授权专卖店")</f>
        <v>0</v>
      </c>
      <c r="Z925" s="99">
        <f>COUNTIFS(通讯通路门店!$S:$S,$G925,通讯通路门店!$J:$J,"VIVO体验店")</f>
        <v>0</v>
      </c>
      <c r="AA925" s="99">
        <f>COUNTIFS(通讯通路门店!$S:$S,$G925,通讯通路门店!$J:$J,"OPPO体验店")</f>
        <v>0</v>
      </c>
      <c r="AB925" s="99">
        <f>COUNTIFS(通讯通路门店!$S:$S,$G925,通讯通路门店!$J:$J,"华为授权体验店")+COUNTIFS(通讯通路门店!$S:$S,$G925,通讯通路门店!$J:$J,"华为堡垒店")</f>
        <v>0</v>
      </c>
      <c r="AC925" s="99">
        <f>COUNTIFS(通讯通路门店!$S:$S,$G925,通讯通路门店!$J:$J,"小米体验店")</f>
        <v>0</v>
      </c>
      <c r="AD925" s="99">
        <f>COUNTIFS(通讯通路门店!$S:$S,$G925,通讯通路门店!$J:$J,"苹果体验店")</f>
        <v>0</v>
      </c>
      <c r="AE925" s="99">
        <f>COUNTIFS(通讯通路门店!$S:$S,$G925,通讯通路门店!$J:$J,"其他品牌专卖店")</f>
        <v>0</v>
      </c>
      <c r="AF925" s="99">
        <f>SUMIFS(通讯通路门店!$BI:$BI,通讯通路门店!$S:$S,$G925)</f>
        <v>0</v>
      </c>
      <c r="AG925" s="99">
        <f>SUMIFS(通讯通路门店!$BH:$BH,通讯通路门店!$S:$S,$G925)</f>
        <v>0</v>
      </c>
      <c r="AH925" s="99">
        <f t="shared" si="71"/>
        <v>0</v>
      </c>
      <c r="AI925" s="99">
        <f>SUMIFS(通讯通路门店!$BB:$BB,通讯通路门店!$S:$S,$G925)</f>
        <v>0</v>
      </c>
      <c r="AJ925" s="99">
        <f>SUMIFS(通讯通路门店!$BE:$BE,通讯通路门店!$S:$S,$G925)</f>
        <v>0</v>
      </c>
      <c r="AK925" s="99">
        <f>SUMIFS(通讯通路门店!$BG:$BG,通讯通路门店!$S:$S,$G925)</f>
        <v>0</v>
      </c>
      <c r="AL925" s="99">
        <f>SUMIFS(通讯通路门店!$BC:$BC,通讯通路门店!$S:$S,$G925)</f>
        <v>0</v>
      </c>
      <c r="AM925" s="99">
        <f>SUMIFS(通讯通路门店!$BD:$BD,通讯通路门店!$S:$S,$G925)</f>
        <v>0</v>
      </c>
      <c r="AN925" s="99">
        <f>SUMIFS(通讯通路门店!$BF:$BF,通讯通路门店!$S:$S,$G925)</f>
        <v>0</v>
      </c>
      <c r="AO925" s="99">
        <f t="shared" si="72"/>
        <v>0</v>
      </c>
      <c r="AP925" s="99">
        <f>SUMIFS(通讯通路门店!$K:$K,通讯通路门店!$S:$S,$G925)</f>
        <v>0</v>
      </c>
      <c r="AQ925" s="83"/>
      <c r="AR925" s="99">
        <f>SUMIFS(通讯通路门店!$T:$T,通讯通路门店!$S:$S,$G925)</f>
        <v>0</v>
      </c>
      <c r="AS925" s="99">
        <f>SUMIFS(通讯通路门店!$U:$U,通讯通路门店!$S:$S,$G925)</f>
        <v>0</v>
      </c>
      <c r="AT925" s="99">
        <f>SUMIFS(通讯通路门店!$V:$V,通讯通路门店!$S:$S,$G925)</f>
        <v>0</v>
      </c>
      <c r="AU925" s="99">
        <f>SUMIFS(通讯通路门店!$W:$W,通讯通路门店!$S:$S,$G925)</f>
        <v>0</v>
      </c>
      <c r="AV925" s="99">
        <f>SUMIFS(通讯通路门店!$Z:$Z,通讯通路门店!$S:$S,$G925)</f>
        <v>0</v>
      </c>
      <c r="AW925" s="99">
        <f>SUMIFS(通讯通路门店!$AB:$AB,通讯通路门店!$S:$S,$G925)</f>
        <v>0</v>
      </c>
      <c r="AX925" s="99">
        <f>SUMIFS(通讯通路门店!$X:$X,通讯通路门店!$S:$S,$G925)</f>
        <v>0</v>
      </c>
      <c r="AY925" s="99">
        <f>SUMIFS(通讯通路门店!$Y:$Y,通讯通路门店!$S:$S,$G925)</f>
        <v>0</v>
      </c>
      <c r="AZ925" s="99">
        <f>SUMIFS(通讯通路门店!$AA:$AA,通讯通路门店!$S:$S,$G925)</f>
        <v>0</v>
      </c>
      <c r="BA925" s="99">
        <f t="shared" si="73"/>
        <v>0</v>
      </c>
      <c r="BB925" s="99">
        <f t="shared" si="74"/>
        <v>0</v>
      </c>
      <c r="BC925" s="99">
        <f>SUMIFS(通讯通路门店!$W:$W,通讯通路门店!$S:$S,$G925,通讯通路门店!$J:$J,"荣耀体验店")+SUMIFS(通讯通路门店!$W:$W,通讯通路门店!$S:$S,$G925,通讯通路门店!$J:$J,"荣耀授权专卖店")</f>
        <v>0</v>
      </c>
      <c r="BD925" s="99">
        <f>SUMIFS(通讯通路门店!$Z:$Z,通讯通路门店!$S:$S,$G925,通讯通路门店!$J:$J,"VIVO体验店")</f>
        <v>0</v>
      </c>
      <c r="BE925" s="99">
        <f>SUMIFS(通讯通路门店!$AB:$AB,通讯通路门店!$S:$S,$G925,通讯通路门店!$J:$J,"OPPO体验店")</f>
        <v>0</v>
      </c>
      <c r="BF925" s="99">
        <f>SUMIFS(通讯通路门店!$X:$X,通讯通路门店!$S:$S,$G925,通讯通路门店!$J:$J,"华为授权体验店")+SUMIFS(通讯通路门店!$AA:$AA,通讯通路门店!$S:$S,$G925,通讯通路门店!$J:$J,"华为堡垒店")</f>
        <v>0</v>
      </c>
      <c r="BG925" s="99">
        <f>SUMIFS(通讯通路门店!$Y:$Y,通讯通路门店!$S:$S,$G925,通讯通路门店!$J:$J,"小米体验店")</f>
        <v>0</v>
      </c>
      <c r="BH925" s="99">
        <f>SUMIFS(通讯通路门店!$AA:$AA,通讯通路门店!$S:$S,$G925,通讯通路门店!$J:$J,"苹果体验店")</f>
        <v>0</v>
      </c>
      <c r="BI925" s="99">
        <f>SUMIFS(通讯通路门店!$K:$K,通讯通路门店!$S:$S,$G925,通讯通路门店!$J:$J,"其他品牌专卖店")</f>
        <v>0</v>
      </c>
      <c r="BJ925" s="99">
        <f>SUMIFS(通讯通路门店!$AC:$AC,通讯通路门店!$S:$S,$G925)</f>
        <v>0</v>
      </c>
      <c r="BK925" s="99">
        <f>SUMIFS(通讯通路门店!$AD:$AD,通讯通路门店!$S:$S,$G925)</f>
        <v>0</v>
      </c>
      <c r="BL925" s="99">
        <f>SUMIFS(通讯通路门店!$AE:$AE,通讯通路门店!$S:$S,$G925)</f>
        <v>0</v>
      </c>
      <c r="BM925" s="99">
        <f>SUMIFS(通讯通路门店!$AF:$AF,通讯通路门店!$S:$S,$G925)</f>
        <v>0</v>
      </c>
      <c r="BN925" s="99">
        <f>SUMIFS(通讯通路门店!$AG:$AG,通讯通路门店!$S:$S,$G925)</f>
        <v>0</v>
      </c>
      <c r="BO925" s="99">
        <f>SUMIFS(通讯通路门店!$AH:$AH,通讯通路门店!$S:$S,$G925)</f>
        <v>0</v>
      </c>
      <c r="BP925" s="99">
        <f>SUMIFS(通讯通路门店!$AI:$AI,通讯通路门店!$S:$S,$G925)</f>
        <v>0</v>
      </c>
      <c r="BQ925" s="83"/>
    </row>
    <row r="926" spans="1:69">
      <c r="A926" s="99" t="str">
        <f>IFERROR(_xlfn.XLOOKUP($G926,通讯通路门店!$S$4:$S$993933,通讯通路门店!$A$4:$A$993933,0,0),"")</f>
        <v>海南省</v>
      </c>
      <c r="B926" s="99" t="str">
        <f>IFERROR(_xlfn.XLOOKUP($G926,通讯通路门店!$S$4:$S$993933,通讯通路门店!$B$4:$B$993933,0,0),"")</f>
        <v>乐东黎族自治县</v>
      </c>
      <c r="C926" s="99" t="str">
        <f>IFERROR(_xlfn.XLOOKUP($G926,通讯通路门店!$S$4:$S$993933,通讯通路门店!$C$4:$C$993933,0,0),"")</f>
        <v>乐东黎族自治县</v>
      </c>
      <c r="D926" s="99" t="str">
        <f>IFERROR(_xlfn.XLOOKUP($G926,通讯通路门店!$S$4:$S$993933,通讯通路门店!$D$4:$D$993933,0,0),"")</f>
        <v>万冲镇</v>
      </c>
      <c r="E926" s="83"/>
      <c r="F926" s="83"/>
      <c r="G926" s="101"/>
      <c r="H926" s="102">
        <f>IFERROR(_xlfn.XLOOKUP($G926,通讯通路门店!$S$4:$S$993933,通讯通路门店!$R$4:$R$993933,0,0),"")</f>
        <v>0</v>
      </c>
      <c r="I926" s="83"/>
      <c r="J926" s="83"/>
      <c r="K926" s="83"/>
      <c r="L926" s="83"/>
      <c r="M926" s="83"/>
      <c r="N926" s="83"/>
      <c r="O926" s="83"/>
      <c r="P926" s="83"/>
      <c r="Q926" s="83"/>
      <c r="R926" s="83"/>
      <c r="S926" s="83"/>
      <c r="T926" s="83"/>
      <c r="U926" s="99">
        <f>COUNTIF(通讯通路门店!$S:$S,$G926)</f>
        <v>0</v>
      </c>
      <c r="V926" s="99">
        <f>COUNTIFS(通讯通路门店!$S:$S,$G926,通讯通路门店!$J:$J,"综合卖场")</f>
        <v>0</v>
      </c>
      <c r="W926" s="99">
        <f>SUMIFS(通讯通路门店!$AJ:$AJ,通讯通路门店!$S:$S,通讯客户沙盘!$G926)</f>
        <v>0</v>
      </c>
      <c r="X926" s="99">
        <f t="shared" si="70"/>
        <v>0</v>
      </c>
      <c r="Y926" s="99">
        <f>COUNTIFS(通讯通路门店!$S:$S,$G926,通讯通路门店!$J:$J,"荣耀体验店")+COUNTIFS(通讯通路门店!$S:$S,$G926,通讯通路门店!$J:$J,"荣耀授权专卖店")</f>
        <v>0</v>
      </c>
      <c r="Z926" s="99">
        <f>COUNTIFS(通讯通路门店!$S:$S,$G926,通讯通路门店!$J:$J,"VIVO体验店")</f>
        <v>0</v>
      </c>
      <c r="AA926" s="99">
        <f>COUNTIFS(通讯通路门店!$S:$S,$G926,通讯通路门店!$J:$J,"OPPO体验店")</f>
        <v>0</v>
      </c>
      <c r="AB926" s="99">
        <f>COUNTIFS(通讯通路门店!$S:$S,$G926,通讯通路门店!$J:$J,"华为授权体验店")+COUNTIFS(通讯通路门店!$S:$S,$G926,通讯通路门店!$J:$J,"华为堡垒店")</f>
        <v>0</v>
      </c>
      <c r="AC926" s="99">
        <f>COUNTIFS(通讯通路门店!$S:$S,$G926,通讯通路门店!$J:$J,"小米体验店")</f>
        <v>0</v>
      </c>
      <c r="AD926" s="99">
        <f>COUNTIFS(通讯通路门店!$S:$S,$G926,通讯通路门店!$J:$J,"苹果体验店")</f>
        <v>0</v>
      </c>
      <c r="AE926" s="99">
        <f>COUNTIFS(通讯通路门店!$S:$S,$G926,通讯通路门店!$J:$J,"其他品牌专卖店")</f>
        <v>0</v>
      </c>
      <c r="AF926" s="99">
        <f>SUMIFS(通讯通路门店!$BI:$BI,通讯通路门店!$S:$S,$G926)</f>
        <v>0</v>
      </c>
      <c r="AG926" s="99">
        <f>SUMIFS(通讯通路门店!$BH:$BH,通讯通路门店!$S:$S,$G926)</f>
        <v>0</v>
      </c>
      <c r="AH926" s="99">
        <f t="shared" si="71"/>
        <v>0</v>
      </c>
      <c r="AI926" s="99">
        <f>SUMIFS(通讯通路门店!$BB:$BB,通讯通路门店!$S:$S,$G926)</f>
        <v>0</v>
      </c>
      <c r="AJ926" s="99">
        <f>SUMIFS(通讯通路门店!$BE:$BE,通讯通路门店!$S:$S,$G926)</f>
        <v>0</v>
      </c>
      <c r="AK926" s="99">
        <f>SUMIFS(通讯通路门店!$BG:$BG,通讯通路门店!$S:$S,$G926)</f>
        <v>0</v>
      </c>
      <c r="AL926" s="99">
        <f>SUMIFS(通讯通路门店!$BC:$BC,通讯通路门店!$S:$S,$G926)</f>
        <v>0</v>
      </c>
      <c r="AM926" s="99">
        <f>SUMIFS(通讯通路门店!$BD:$BD,通讯通路门店!$S:$S,$G926)</f>
        <v>0</v>
      </c>
      <c r="AN926" s="99">
        <f>SUMIFS(通讯通路门店!$BF:$BF,通讯通路门店!$S:$S,$G926)</f>
        <v>0</v>
      </c>
      <c r="AO926" s="99">
        <f t="shared" si="72"/>
        <v>0</v>
      </c>
      <c r="AP926" s="99">
        <f>SUMIFS(通讯通路门店!$K:$K,通讯通路门店!$S:$S,$G926)</f>
        <v>0</v>
      </c>
      <c r="AQ926" s="83"/>
      <c r="AR926" s="99">
        <f>SUMIFS(通讯通路门店!$T:$T,通讯通路门店!$S:$S,$G926)</f>
        <v>0</v>
      </c>
      <c r="AS926" s="99">
        <f>SUMIFS(通讯通路门店!$U:$U,通讯通路门店!$S:$S,$G926)</f>
        <v>0</v>
      </c>
      <c r="AT926" s="99">
        <f>SUMIFS(通讯通路门店!$V:$V,通讯通路门店!$S:$S,$G926)</f>
        <v>0</v>
      </c>
      <c r="AU926" s="99">
        <f>SUMIFS(通讯通路门店!$W:$W,通讯通路门店!$S:$S,$G926)</f>
        <v>0</v>
      </c>
      <c r="AV926" s="99">
        <f>SUMIFS(通讯通路门店!$Z:$Z,通讯通路门店!$S:$S,$G926)</f>
        <v>0</v>
      </c>
      <c r="AW926" s="99">
        <f>SUMIFS(通讯通路门店!$AB:$AB,通讯通路门店!$S:$S,$G926)</f>
        <v>0</v>
      </c>
      <c r="AX926" s="99">
        <f>SUMIFS(通讯通路门店!$X:$X,通讯通路门店!$S:$S,$G926)</f>
        <v>0</v>
      </c>
      <c r="AY926" s="99">
        <f>SUMIFS(通讯通路门店!$Y:$Y,通讯通路门店!$S:$S,$G926)</f>
        <v>0</v>
      </c>
      <c r="AZ926" s="99">
        <f>SUMIFS(通讯通路门店!$AA:$AA,通讯通路门店!$S:$S,$G926)</f>
        <v>0</v>
      </c>
      <c r="BA926" s="99">
        <f t="shared" si="73"/>
        <v>0</v>
      </c>
      <c r="BB926" s="99">
        <f t="shared" si="74"/>
        <v>0</v>
      </c>
      <c r="BC926" s="99">
        <f>SUMIFS(通讯通路门店!$W:$W,通讯通路门店!$S:$S,$G926,通讯通路门店!$J:$J,"荣耀体验店")+SUMIFS(通讯通路门店!$W:$W,通讯通路门店!$S:$S,$G926,通讯通路门店!$J:$J,"荣耀授权专卖店")</f>
        <v>0</v>
      </c>
      <c r="BD926" s="99">
        <f>SUMIFS(通讯通路门店!$Z:$Z,通讯通路门店!$S:$S,$G926,通讯通路门店!$J:$J,"VIVO体验店")</f>
        <v>0</v>
      </c>
      <c r="BE926" s="99">
        <f>SUMIFS(通讯通路门店!$AB:$AB,通讯通路门店!$S:$S,$G926,通讯通路门店!$J:$J,"OPPO体验店")</f>
        <v>0</v>
      </c>
      <c r="BF926" s="99">
        <f>SUMIFS(通讯通路门店!$X:$X,通讯通路门店!$S:$S,$G926,通讯通路门店!$J:$J,"华为授权体验店")+SUMIFS(通讯通路门店!$AA:$AA,通讯通路门店!$S:$S,$G926,通讯通路门店!$J:$J,"华为堡垒店")</f>
        <v>0</v>
      </c>
      <c r="BG926" s="99">
        <f>SUMIFS(通讯通路门店!$Y:$Y,通讯通路门店!$S:$S,$G926,通讯通路门店!$J:$J,"小米体验店")</f>
        <v>0</v>
      </c>
      <c r="BH926" s="99">
        <f>SUMIFS(通讯通路门店!$AA:$AA,通讯通路门店!$S:$S,$G926,通讯通路门店!$J:$J,"苹果体验店")</f>
        <v>0</v>
      </c>
      <c r="BI926" s="99">
        <f>SUMIFS(通讯通路门店!$K:$K,通讯通路门店!$S:$S,$G926,通讯通路门店!$J:$J,"其他品牌专卖店")</f>
        <v>0</v>
      </c>
      <c r="BJ926" s="99">
        <f>SUMIFS(通讯通路门店!$AC:$AC,通讯通路门店!$S:$S,$G926)</f>
        <v>0</v>
      </c>
      <c r="BK926" s="99">
        <f>SUMIFS(通讯通路门店!$AD:$AD,通讯通路门店!$S:$S,$G926)</f>
        <v>0</v>
      </c>
      <c r="BL926" s="99">
        <f>SUMIFS(通讯通路门店!$AE:$AE,通讯通路门店!$S:$S,$G926)</f>
        <v>0</v>
      </c>
      <c r="BM926" s="99">
        <f>SUMIFS(通讯通路门店!$AF:$AF,通讯通路门店!$S:$S,$G926)</f>
        <v>0</v>
      </c>
      <c r="BN926" s="99">
        <f>SUMIFS(通讯通路门店!$AG:$AG,通讯通路门店!$S:$S,$G926)</f>
        <v>0</v>
      </c>
      <c r="BO926" s="99">
        <f>SUMIFS(通讯通路门店!$AH:$AH,通讯通路门店!$S:$S,$G926)</f>
        <v>0</v>
      </c>
      <c r="BP926" s="99">
        <f>SUMIFS(通讯通路门店!$AI:$AI,通讯通路门店!$S:$S,$G926)</f>
        <v>0</v>
      </c>
      <c r="BQ926" s="83"/>
    </row>
    <row r="927" spans="1:69">
      <c r="A927" s="99" t="str">
        <f>IFERROR(_xlfn.XLOOKUP($G927,通讯通路门店!$S$4:$S$993933,通讯通路门店!$A$4:$A$993933,0,0),"")</f>
        <v>海南省</v>
      </c>
      <c r="B927" s="99" t="str">
        <f>IFERROR(_xlfn.XLOOKUP($G927,通讯通路门店!$S$4:$S$993933,通讯通路门店!$B$4:$B$993933,0,0),"")</f>
        <v>乐东黎族自治县</v>
      </c>
      <c r="C927" s="99" t="str">
        <f>IFERROR(_xlfn.XLOOKUP($G927,通讯通路门店!$S$4:$S$993933,通讯通路门店!$C$4:$C$993933,0,0),"")</f>
        <v>乐东黎族自治县</v>
      </c>
      <c r="D927" s="99" t="str">
        <f>IFERROR(_xlfn.XLOOKUP($G927,通讯通路门店!$S$4:$S$993933,通讯通路门店!$D$4:$D$993933,0,0),"")</f>
        <v>万冲镇</v>
      </c>
      <c r="E927" s="83"/>
      <c r="F927" s="83"/>
      <c r="G927" s="101"/>
      <c r="H927" s="102">
        <f>IFERROR(_xlfn.XLOOKUP($G927,通讯通路门店!$S$4:$S$993933,通讯通路门店!$R$4:$R$993933,0,0),"")</f>
        <v>0</v>
      </c>
      <c r="I927" s="83"/>
      <c r="J927" s="83"/>
      <c r="K927" s="83"/>
      <c r="L927" s="83"/>
      <c r="M927" s="83"/>
      <c r="N927" s="83"/>
      <c r="O927" s="83"/>
      <c r="P927" s="83"/>
      <c r="Q927" s="83"/>
      <c r="R927" s="83"/>
      <c r="S927" s="83"/>
      <c r="T927" s="83"/>
      <c r="U927" s="99">
        <f>COUNTIF(通讯通路门店!$S:$S,$G927)</f>
        <v>0</v>
      </c>
      <c r="V927" s="99">
        <f>COUNTIFS(通讯通路门店!$S:$S,$G927,通讯通路门店!$J:$J,"综合卖场")</f>
        <v>0</v>
      </c>
      <c r="W927" s="99">
        <f>SUMIFS(通讯通路门店!$AJ:$AJ,通讯通路门店!$S:$S,通讯客户沙盘!$G927)</f>
        <v>0</v>
      </c>
      <c r="X927" s="99">
        <f t="shared" si="70"/>
        <v>0</v>
      </c>
      <c r="Y927" s="99">
        <f>COUNTIFS(通讯通路门店!$S:$S,$G927,通讯通路门店!$J:$J,"荣耀体验店")+COUNTIFS(通讯通路门店!$S:$S,$G927,通讯通路门店!$J:$J,"荣耀授权专卖店")</f>
        <v>0</v>
      </c>
      <c r="Z927" s="99">
        <f>COUNTIFS(通讯通路门店!$S:$S,$G927,通讯通路门店!$J:$J,"VIVO体验店")</f>
        <v>0</v>
      </c>
      <c r="AA927" s="99">
        <f>COUNTIFS(通讯通路门店!$S:$S,$G927,通讯通路门店!$J:$J,"OPPO体验店")</f>
        <v>0</v>
      </c>
      <c r="AB927" s="99">
        <f>COUNTIFS(通讯通路门店!$S:$S,$G927,通讯通路门店!$J:$J,"华为授权体验店")+COUNTIFS(通讯通路门店!$S:$S,$G927,通讯通路门店!$J:$J,"华为堡垒店")</f>
        <v>0</v>
      </c>
      <c r="AC927" s="99">
        <f>COUNTIFS(通讯通路门店!$S:$S,$G927,通讯通路门店!$J:$J,"小米体验店")</f>
        <v>0</v>
      </c>
      <c r="AD927" s="99">
        <f>COUNTIFS(通讯通路门店!$S:$S,$G927,通讯通路门店!$J:$J,"苹果体验店")</f>
        <v>0</v>
      </c>
      <c r="AE927" s="99">
        <f>COUNTIFS(通讯通路门店!$S:$S,$G927,通讯通路门店!$J:$J,"其他品牌专卖店")</f>
        <v>0</v>
      </c>
      <c r="AF927" s="99">
        <f>SUMIFS(通讯通路门店!$BI:$BI,通讯通路门店!$S:$S,$G927)</f>
        <v>0</v>
      </c>
      <c r="AG927" s="99">
        <f>SUMIFS(通讯通路门店!$BH:$BH,通讯通路门店!$S:$S,$G927)</f>
        <v>0</v>
      </c>
      <c r="AH927" s="99">
        <f t="shared" si="71"/>
        <v>0</v>
      </c>
      <c r="AI927" s="99">
        <f>SUMIFS(通讯通路门店!$BB:$BB,通讯通路门店!$S:$S,$G927)</f>
        <v>0</v>
      </c>
      <c r="AJ927" s="99">
        <f>SUMIFS(通讯通路门店!$BE:$BE,通讯通路门店!$S:$S,$G927)</f>
        <v>0</v>
      </c>
      <c r="AK927" s="99">
        <f>SUMIFS(通讯通路门店!$BG:$BG,通讯通路门店!$S:$S,$G927)</f>
        <v>0</v>
      </c>
      <c r="AL927" s="99">
        <f>SUMIFS(通讯通路门店!$BC:$BC,通讯通路门店!$S:$S,$G927)</f>
        <v>0</v>
      </c>
      <c r="AM927" s="99">
        <f>SUMIFS(通讯通路门店!$BD:$BD,通讯通路门店!$S:$S,$G927)</f>
        <v>0</v>
      </c>
      <c r="AN927" s="99">
        <f>SUMIFS(通讯通路门店!$BF:$BF,通讯通路门店!$S:$S,$G927)</f>
        <v>0</v>
      </c>
      <c r="AO927" s="99">
        <f t="shared" si="72"/>
        <v>0</v>
      </c>
      <c r="AP927" s="99">
        <f>SUMIFS(通讯通路门店!$K:$K,通讯通路门店!$S:$S,$G927)</f>
        <v>0</v>
      </c>
      <c r="AQ927" s="83"/>
      <c r="AR927" s="99">
        <f>SUMIFS(通讯通路门店!$T:$T,通讯通路门店!$S:$S,$G927)</f>
        <v>0</v>
      </c>
      <c r="AS927" s="99">
        <f>SUMIFS(通讯通路门店!$U:$U,通讯通路门店!$S:$S,$G927)</f>
        <v>0</v>
      </c>
      <c r="AT927" s="99">
        <f>SUMIFS(通讯通路门店!$V:$V,通讯通路门店!$S:$S,$G927)</f>
        <v>0</v>
      </c>
      <c r="AU927" s="99">
        <f>SUMIFS(通讯通路门店!$W:$W,通讯通路门店!$S:$S,$G927)</f>
        <v>0</v>
      </c>
      <c r="AV927" s="99">
        <f>SUMIFS(通讯通路门店!$Z:$Z,通讯通路门店!$S:$S,$G927)</f>
        <v>0</v>
      </c>
      <c r="AW927" s="99">
        <f>SUMIFS(通讯通路门店!$AB:$AB,通讯通路门店!$S:$S,$G927)</f>
        <v>0</v>
      </c>
      <c r="AX927" s="99">
        <f>SUMIFS(通讯通路门店!$X:$X,通讯通路门店!$S:$S,$G927)</f>
        <v>0</v>
      </c>
      <c r="AY927" s="99">
        <f>SUMIFS(通讯通路门店!$Y:$Y,通讯通路门店!$S:$S,$G927)</f>
        <v>0</v>
      </c>
      <c r="AZ927" s="99">
        <f>SUMIFS(通讯通路门店!$AA:$AA,通讯通路门店!$S:$S,$G927)</f>
        <v>0</v>
      </c>
      <c r="BA927" s="99">
        <f t="shared" si="73"/>
        <v>0</v>
      </c>
      <c r="BB927" s="99">
        <f t="shared" si="74"/>
        <v>0</v>
      </c>
      <c r="BC927" s="99">
        <f>SUMIFS(通讯通路门店!$W:$W,通讯通路门店!$S:$S,$G927,通讯通路门店!$J:$J,"荣耀体验店")+SUMIFS(通讯通路门店!$W:$W,通讯通路门店!$S:$S,$G927,通讯通路门店!$J:$J,"荣耀授权专卖店")</f>
        <v>0</v>
      </c>
      <c r="BD927" s="99">
        <f>SUMIFS(通讯通路门店!$Z:$Z,通讯通路门店!$S:$S,$G927,通讯通路门店!$J:$J,"VIVO体验店")</f>
        <v>0</v>
      </c>
      <c r="BE927" s="99">
        <f>SUMIFS(通讯通路门店!$AB:$AB,通讯通路门店!$S:$S,$G927,通讯通路门店!$J:$J,"OPPO体验店")</f>
        <v>0</v>
      </c>
      <c r="BF927" s="99">
        <f>SUMIFS(通讯通路门店!$X:$X,通讯通路门店!$S:$S,$G927,通讯通路门店!$J:$J,"华为授权体验店")+SUMIFS(通讯通路门店!$AA:$AA,通讯通路门店!$S:$S,$G927,通讯通路门店!$J:$J,"华为堡垒店")</f>
        <v>0</v>
      </c>
      <c r="BG927" s="99">
        <f>SUMIFS(通讯通路门店!$Y:$Y,通讯通路门店!$S:$S,$G927,通讯通路门店!$J:$J,"小米体验店")</f>
        <v>0</v>
      </c>
      <c r="BH927" s="99">
        <f>SUMIFS(通讯通路门店!$AA:$AA,通讯通路门店!$S:$S,$G927,通讯通路门店!$J:$J,"苹果体验店")</f>
        <v>0</v>
      </c>
      <c r="BI927" s="99">
        <f>SUMIFS(通讯通路门店!$K:$K,通讯通路门店!$S:$S,$G927,通讯通路门店!$J:$J,"其他品牌专卖店")</f>
        <v>0</v>
      </c>
      <c r="BJ927" s="99">
        <f>SUMIFS(通讯通路门店!$AC:$AC,通讯通路门店!$S:$S,$G927)</f>
        <v>0</v>
      </c>
      <c r="BK927" s="99">
        <f>SUMIFS(通讯通路门店!$AD:$AD,通讯通路门店!$S:$S,$G927)</f>
        <v>0</v>
      </c>
      <c r="BL927" s="99">
        <f>SUMIFS(通讯通路门店!$AE:$AE,通讯通路门店!$S:$S,$G927)</f>
        <v>0</v>
      </c>
      <c r="BM927" s="99">
        <f>SUMIFS(通讯通路门店!$AF:$AF,通讯通路门店!$S:$S,$G927)</f>
        <v>0</v>
      </c>
      <c r="BN927" s="99">
        <f>SUMIFS(通讯通路门店!$AG:$AG,通讯通路门店!$S:$S,$G927)</f>
        <v>0</v>
      </c>
      <c r="BO927" s="99">
        <f>SUMIFS(通讯通路门店!$AH:$AH,通讯通路门店!$S:$S,$G927)</f>
        <v>0</v>
      </c>
      <c r="BP927" s="99">
        <f>SUMIFS(通讯通路门店!$AI:$AI,通讯通路门店!$S:$S,$G927)</f>
        <v>0</v>
      </c>
      <c r="BQ927" s="83"/>
    </row>
    <row r="928" spans="1:69">
      <c r="A928" s="99" t="str">
        <f>IFERROR(_xlfn.XLOOKUP($G928,通讯通路门店!$S$4:$S$993933,通讯通路门店!$A$4:$A$993933,0,0),"")</f>
        <v>海南省</v>
      </c>
      <c r="B928" s="99" t="str">
        <f>IFERROR(_xlfn.XLOOKUP($G928,通讯通路门店!$S$4:$S$993933,通讯通路门店!$B$4:$B$993933,0,0),"")</f>
        <v>乐东黎族自治县</v>
      </c>
      <c r="C928" s="99" t="str">
        <f>IFERROR(_xlfn.XLOOKUP($G928,通讯通路门店!$S$4:$S$993933,通讯通路门店!$C$4:$C$993933,0,0),"")</f>
        <v>乐东黎族自治县</v>
      </c>
      <c r="D928" s="99" t="str">
        <f>IFERROR(_xlfn.XLOOKUP($G928,通讯通路门店!$S$4:$S$993933,通讯通路门店!$D$4:$D$993933,0,0),"")</f>
        <v>万冲镇</v>
      </c>
      <c r="E928" s="83"/>
      <c r="F928" s="83"/>
      <c r="G928" s="101"/>
      <c r="H928" s="102">
        <f>IFERROR(_xlfn.XLOOKUP($G928,通讯通路门店!$S$4:$S$993933,通讯通路门店!$R$4:$R$993933,0,0),"")</f>
        <v>0</v>
      </c>
      <c r="I928" s="83"/>
      <c r="J928" s="83"/>
      <c r="K928" s="83"/>
      <c r="L928" s="83"/>
      <c r="M928" s="83"/>
      <c r="N928" s="83"/>
      <c r="O928" s="83"/>
      <c r="P928" s="83"/>
      <c r="Q928" s="83"/>
      <c r="R928" s="83"/>
      <c r="S928" s="83"/>
      <c r="T928" s="83"/>
      <c r="U928" s="99">
        <f>COUNTIF(通讯通路门店!$S:$S,$G928)</f>
        <v>0</v>
      </c>
      <c r="V928" s="99">
        <f>COUNTIFS(通讯通路门店!$S:$S,$G928,通讯通路门店!$J:$J,"综合卖场")</f>
        <v>0</v>
      </c>
      <c r="W928" s="99">
        <f>SUMIFS(通讯通路门店!$AJ:$AJ,通讯通路门店!$S:$S,通讯客户沙盘!$G928)</f>
        <v>0</v>
      </c>
      <c r="X928" s="99">
        <f t="shared" si="70"/>
        <v>0</v>
      </c>
      <c r="Y928" s="99">
        <f>COUNTIFS(通讯通路门店!$S:$S,$G928,通讯通路门店!$J:$J,"荣耀体验店")+COUNTIFS(通讯通路门店!$S:$S,$G928,通讯通路门店!$J:$J,"荣耀授权专卖店")</f>
        <v>0</v>
      </c>
      <c r="Z928" s="99">
        <f>COUNTIFS(通讯通路门店!$S:$S,$G928,通讯通路门店!$J:$J,"VIVO体验店")</f>
        <v>0</v>
      </c>
      <c r="AA928" s="99">
        <f>COUNTIFS(通讯通路门店!$S:$S,$G928,通讯通路门店!$J:$J,"OPPO体验店")</f>
        <v>0</v>
      </c>
      <c r="AB928" s="99">
        <f>COUNTIFS(通讯通路门店!$S:$S,$G928,通讯通路门店!$J:$J,"华为授权体验店")+COUNTIFS(通讯通路门店!$S:$S,$G928,通讯通路门店!$J:$J,"华为堡垒店")</f>
        <v>0</v>
      </c>
      <c r="AC928" s="99">
        <f>COUNTIFS(通讯通路门店!$S:$S,$G928,通讯通路门店!$J:$J,"小米体验店")</f>
        <v>0</v>
      </c>
      <c r="AD928" s="99">
        <f>COUNTIFS(通讯通路门店!$S:$S,$G928,通讯通路门店!$J:$J,"苹果体验店")</f>
        <v>0</v>
      </c>
      <c r="AE928" s="99">
        <f>COUNTIFS(通讯通路门店!$S:$S,$G928,通讯通路门店!$J:$J,"其他品牌专卖店")</f>
        <v>0</v>
      </c>
      <c r="AF928" s="99">
        <f>SUMIFS(通讯通路门店!$BI:$BI,通讯通路门店!$S:$S,$G928)</f>
        <v>0</v>
      </c>
      <c r="AG928" s="99">
        <f>SUMIFS(通讯通路门店!$BH:$BH,通讯通路门店!$S:$S,$G928)</f>
        <v>0</v>
      </c>
      <c r="AH928" s="99">
        <f t="shared" si="71"/>
        <v>0</v>
      </c>
      <c r="AI928" s="99">
        <f>SUMIFS(通讯通路门店!$BB:$BB,通讯通路门店!$S:$S,$G928)</f>
        <v>0</v>
      </c>
      <c r="AJ928" s="99">
        <f>SUMIFS(通讯通路门店!$BE:$BE,通讯通路门店!$S:$S,$G928)</f>
        <v>0</v>
      </c>
      <c r="AK928" s="99">
        <f>SUMIFS(通讯通路门店!$BG:$BG,通讯通路门店!$S:$S,$G928)</f>
        <v>0</v>
      </c>
      <c r="AL928" s="99">
        <f>SUMIFS(通讯通路门店!$BC:$BC,通讯通路门店!$S:$S,$G928)</f>
        <v>0</v>
      </c>
      <c r="AM928" s="99">
        <f>SUMIFS(通讯通路门店!$BD:$BD,通讯通路门店!$S:$S,$G928)</f>
        <v>0</v>
      </c>
      <c r="AN928" s="99">
        <f>SUMIFS(通讯通路门店!$BF:$BF,通讯通路门店!$S:$S,$G928)</f>
        <v>0</v>
      </c>
      <c r="AO928" s="99">
        <f t="shared" si="72"/>
        <v>0</v>
      </c>
      <c r="AP928" s="99">
        <f>SUMIFS(通讯通路门店!$K:$K,通讯通路门店!$S:$S,$G928)</f>
        <v>0</v>
      </c>
      <c r="AQ928" s="83"/>
      <c r="AR928" s="99">
        <f>SUMIFS(通讯通路门店!$T:$T,通讯通路门店!$S:$S,$G928)</f>
        <v>0</v>
      </c>
      <c r="AS928" s="99">
        <f>SUMIFS(通讯通路门店!$U:$U,通讯通路门店!$S:$S,$G928)</f>
        <v>0</v>
      </c>
      <c r="AT928" s="99">
        <f>SUMIFS(通讯通路门店!$V:$V,通讯通路门店!$S:$S,$G928)</f>
        <v>0</v>
      </c>
      <c r="AU928" s="99">
        <f>SUMIFS(通讯通路门店!$W:$W,通讯通路门店!$S:$S,$G928)</f>
        <v>0</v>
      </c>
      <c r="AV928" s="99">
        <f>SUMIFS(通讯通路门店!$Z:$Z,通讯通路门店!$S:$S,$G928)</f>
        <v>0</v>
      </c>
      <c r="AW928" s="99">
        <f>SUMIFS(通讯通路门店!$AB:$AB,通讯通路门店!$S:$S,$G928)</f>
        <v>0</v>
      </c>
      <c r="AX928" s="99">
        <f>SUMIFS(通讯通路门店!$X:$X,通讯通路门店!$S:$S,$G928)</f>
        <v>0</v>
      </c>
      <c r="AY928" s="99">
        <f>SUMIFS(通讯通路门店!$Y:$Y,通讯通路门店!$S:$S,$G928)</f>
        <v>0</v>
      </c>
      <c r="AZ928" s="99">
        <f>SUMIFS(通讯通路门店!$AA:$AA,通讯通路门店!$S:$S,$G928)</f>
        <v>0</v>
      </c>
      <c r="BA928" s="99">
        <f t="shared" si="73"/>
        <v>0</v>
      </c>
      <c r="BB928" s="99">
        <f t="shared" si="74"/>
        <v>0</v>
      </c>
      <c r="BC928" s="99">
        <f>SUMIFS(通讯通路门店!$W:$W,通讯通路门店!$S:$S,$G928,通讯通路门店!$J:$J,"荣耀体验店")+SUMIFS(通讯通路门店!$W:$W,通讯通路门店!$S:$S,$G928,通讯通路门店!$J:$J,"荣耀授权专卖店")</f>
        <v>0</v>
      </c>
      <c r="BD928" s="99">
        <f>SUMIFS(通讯通路门店!$Z:$Z,通讯通路门店!$S:$S,$G928,通讯通路门店!$J:$J,"VIVO体验店")</f>
        <v>0</v>
      </c>
      <c r="BE928" s="99">
        <f>SUMIFS(通讯通路门店!$AB:$AB,通讯通路门店!$S:$S,$G928,通讯通路门店!$J:$J,"OPPO体验店")</f>
        <v>0</v>
      </c>
      <c r="BF928" s="99">
        <f>SUMIFS(通讯通路门店!$X:$X,通讯通路门店!$S:$S,$G928,通讯通路门店!$J:$J,"华为授权体验店")+SUMIFS(通讯通路门店!$AA:$AA,通讯通路门店!$S:$S,$G928,通讯通路门店!$J:$J,"华为堡垒店")</f>
        <v>0</v>
      </c>
      <c r="BG928" s="99">
        <f>SUMIFS(通讯通路门店!$Y:$Y,通讯通路门店!$S:$S,$G928,通讯通路门店!$J:$J,"小米体验店")</f>
        <v>0</v>
      </c>
      <c r="BH928" s="99">
        <f>SUMIFS(通讯通路门店!$AA:$AA,通讯通路门店!$S:$S,$G928,通讯通路门店!$J:$J,"苹果体验店")</f>
        <v>0</v>
      </c>
      <c r="BI928" s="99">
        <f>SUMIFS(通讯通路门店!$K:$K,通讯通路门店!$S:$S,$G928,通讯通路门店!$J:$J,"其他品牌专卖店")</f>
        <v>0</v>
      </c>
      <c r="BJ928" s="99">
        <f>SUMIFS(通讯通路门店!$AC:$AC,通讯通路门店!$S:$S,$G928)</f>
        <v>0</v>
      </c>
      <c r="BK928" s="99">
        <f>SUMIFS(通讯通路门店!$AD:$AD,通讯通路门店!$S:$S,$G928)</f>
        <v>0</v>
      </c>
      <c r="BL928" s="99">
        <f>SUMIFS(通讯通路门店!$AE:$AE,通讯通路门店!$S:$S,$G928)</f>
        <v>0</v>
      </c>
      <c r="BM928" s="99">
        <f>SUMIFS(通讯通路门店!$AF:$AF,通讯通路门店!$S:$S,$G928)</f>
        <v>0</v>
      </c>
      <c r="BN928" s="99">
        <f>SUMIFS(通讯通路门店!$AG:$AG,通讯通路门店!$S:$S,$G928)</f>
        <v>0</v>
      </c>
      <c r="BO928" s="99">
        <f>SUMIFS(通讯通路门店!$AH:$AH,通讯通路门店!$S:$S,$G928)</f>
        <v>0</v>
      </c>
      <c r="BP928" s="99">
        <f>SUMIFS(通讯通路门店!$AI:$AI,通讯通路门店!$S:$S,$G928)</f>
        <v>0</v>
      </c>
      <c r="BQ928" s="83"/>
    </row>
    <row r="929" spans="1:69">
      <c r="A929" s="99" t="str">
        <f>IFERROR(_xlfn.XLOOKUP($G929,通讯通路门店!$S$4:$S$993933,通讯通路门店!$A$4:$A$993933,0,0),"")</f>
        <v>海南省</v>
      </c>
      <c r="B929" s="99" t="str">
        <f>IFERROR(_xlfn.XLOOKUP($G929,通讯通路门店!$S$4:$S$993933,通讯通路门店!$B$4:$B$993933,0,0),"")</f>
        <v>乐东黎族自治县</v>
      </c>
      <c r="C929" s="99" t="str">
        <f>IFERROR(_xlfn.XLOOKUP($G929,通讯通路门店!$S$4:$S$993933,通讯通路门店!$C$4:$C$993933,0,0),"")</f>
        <v>乐东黎族自治县</v>
      </c>
      <c r="D929" s="99" t="str">
        <f>IFERROR(_xlfn.XLOOKUP($G929,通讯通路门店!$S$4:$S$993933,通讯通路门店!$D$4:$D$993933,0,0),"")</f>
        <v>万冲镇</v>
      </c>
      <c r="E929" s="83"/>
      <c r="F929" s="83"/>
      <c r="G929" s="101"/>
      <c r="H929" s="102">
        <f>IFERROR(_xlfn.XLOOKUP($G929,通讯通路门店!$S$4:$S$993933,通讯通路门店!$R$4:$R$993933,0,0),"")</f>
        <v>0</v>
      </c>
      <c r="I929" s="83"/>
      <c r="J929" s="83"/>
      <c r="K929" s="83"/>
      <c r="L929" s="83"/>
      <c r="M929" s="83"/>
      <c r="N929" s="83"/>
      <c r="O929" s="83"/>
      <c r="P929" s="83"/>
      <c r="Q929" s="83"/>
      <c r="R929" s="83"/>
      <c r="S929" s="83"/>
      <c r="T929" s="83"/>
      <c r="U929" s="99">
        <f>COUNTIF(通讯通路门店!$S:$S,$G929)</f>
        <v>0</v>
      </c>
      <c r="V929" s="99">
        <f>COUNTIFS(通讯通路门店!$S:$S,$G929,通讯通路门店!$J:$J,"综合卖场")</f>
        <v>0</v>
      </c>
      <c r="W929" s="99">
        <f>SUMIFS(通讯通路门店!$AJ:$AJ,通讯通路门店!$S:$S,通讯客户沙盘!$G929)</f>
        <v>0</v>
      </c>
      <c r="X929" s="99">
        <f t="shared" si="70"/>
        <v>0</v>
      </c>
      <c r="Y929" s="99">
        <f>COUNTIFS(通讯通路门店!$S:$S,$G929,通讯通路门店!$J:$J,"荣耀体验店")+COUNTIFS(通讯通路门店!$S:$S,$G929,通讯通路门店!$J:$J,"荣耀授权专卖店")</f>
        <v>0</v>
      </c>
      <c r="Z929" s="99">
        <f>COUNTIFS(通讯通路门店!$S:$S,$G929,通讯通路门店!$J:$J,"VIVO体验店")</f>
        <v>0</v>
      </c>
      <c r="AA929" s="99">
        <f>COUNTIFS(通讯通路门店!$S:$S,$G929,通讯通路门店!$J:$J,"OPPO体验店")</f>
        <v>0</v>
      </c>
      <c r="AB929" s="99">
        <f>COUNTIFS(通讯通路门店!$S:$S,$G929,通讯通路门店!$J:$J,"华为授权体验店")+COUNTIFS(通讯通路门店!$S:$S,$G929,通讯通路门店!$J:$J,"华为堡垒店")</f>
        <v>0</v>
      </c>
      <c r="AC929" s="99">
        <f>COUNTIFS(通讯通路门店!$S:$S,$G929,通讯通路门店!$J:$J,"小米体验店")</f>
        <v>0</v>
      </c>
      <c r="AD929" s="99">
        <f>COUNTIFS(通讯通路门店!$S:$S,$G929,通讯通路门店!$J:$J,"苹果体验店")</f>
        <v>0</v>
      </c>
      <c r="AE929" s="99">
        <f>COUNTIFS(通讯通路门店!$S:$S,$G929,通讯通路门店!$J:$J,"其他品牌专卖店")</f>
        <v>0</v>
      </c>
      <c r="AF929" s="99">
        <f>SUMIFS(通讯通路门店!$BI:$BI,通讯通路门店!$S:$S,$G929)</f>
        <v>0</v>
      </c>
      <c r="AG929" s="99">
        <f>SUMIFS(通讯通路门店!$BH:$BH,通讯通路门店!$S:$S,$G929)</f>
        <v>0</v>
      </c>
      <c r="AH929" s="99">
        <f t="shared" si="71"/>
        <v>0</v>
      </c>
      <c r="AI929" s="99">
        <f>SUMIFS(通讯通路门店!$BB:$BB,通讯通路门店!$S:$S,$G929)</f>
        <v>0</v>
      </c>
      <c r="AJ929" s="99">
        <f>SUMIFS(通讯通路门店!$BE:$BE,通讯通路门店!$S:$S,$G929)</f>
        <v>0</v>
      </c>
      <c r="AK929" s="99">
        <f>SUMIFS(通讯通路门店!$BG:$BG,通讯通路门店!$S:$S,$G929)</f>
        <v>0</v>
      </c>
      <c r="AL929" s="99">
        <f>SUMIFS(通讯通路门店!$BC:$BC,通讯通路门店!$S:$S,$G929)</f>
        <v>0</v>
      </c>
      <c r="AM929" s="99">
        <f>SUMIFS(通讯通路门店!$BD:$BD,通讯通路门店!$S:$S,$G929)</f>
        <v>0</v>
      </c>
      <c r="AN929" s="99">
        <f>SUMIFS(通讯通路门店!$BF:$BF,通讯通路门店!$S:$S,$G929)</f>
        <v>0</v>
      </c>
      <c r="AO929" s="99">
        <f t="shared" si="72"/>
        <v>0</v>
      </c>
      <c r="AP929" s="99">
        <f>SUMIFS(通讯通路门店!$K:$K,通讯通路门店!$S:$S,$G929)</f>
        <v>0</v>
      </c>
      <c r="AQ929" s="83"/>
      <c r="AR929" s="99">
        <f>SUMIFS(通讯通路门店!$T:$T,通讯通路门店!$S:$S,$G929)</f>
        <v>0</v>
      </c>
      <c r="AS929" s="99">
        <f>SUMIFS(通讯通路门店!$U:$U,通讯通路门店!$S:$S,$G929)</f>
        <v>0</v>
      </c>
      <c r="AT929" s="99">
        <f>SUMIFS(通讯通路门店!$V:$V,通讯通路门店!$S:$S,$G929)</f>
        <v>0</v>
      </c>
      <c r="AU929" s="99">
        <f>SUMIFS(通讯通路门店!$W:$W,通讯通路门店!$S:$S,$G929)</f>
        <v>0</v>
      </c>
      <c r="AV929" s="99">
        <f>SUMIFS(通讯通路门店!$Z:$Z,通讯通路门店!$S:$S,$G929)</f>
        <v>0</v>
      </c>
      <c r="AW929" s="99">
        <f>SUMIFS(通讯通路门店!$AB:$AB,通讯通路门店!$S:$S,$G929)</f>
        <v>0</v>
      </c>
      <c r="AX929" s="99">
        <f>SUMIFS(通讯通路门店!$X:$X,通讯通路门店!$S:$S,$G929)</f>
        <v>0</v>
      </c>
      <c r="AY929" s="99">
        <f>SUMIFS(通讯通路门店!$Y:$Y,通讯通路门店!$S:$S,$G929)</f>
        <v>0</v>
      </c>
      <c r="AZ929" s="99">
        <f>SUMIFS(通讯通路门店!$AA:$AA,通讯通路门店!$S:$S,$G929)</f>
        <v>0</v>
      </c>
      <c r="BA929" s="99">
        <f t="shared" si="73"/>
        <v>0</v>
      </c>
      <c r="BB929" s="99">
        <f t="shared" si="74"/>
        <v>0</v>
      </c>
      <c r="BC929" s="99">
        <f>SUMIFS(通讯通路门店!$W:$W,通讯通路门店!$S:$S,$G929,通讯通路门店!$J:$J,"荣耀体验店")+SUMIFS(通讯通路门店!$W:$W,通讯通路门店!$S:$S,$G929,通讯通路门店!$J:$J,"荣耀授权专卖店")</f>
        <v>0</v>
      </c>
      <c r="BD929" s="99">
        <f>SUMIFS(通讯通路门店!$Z:$Z,通讯通路门店!$S:$S,$G929,通讯通路门店!$J:$J,"VIVO体验店")</f>
        <v>0</v>
      </c>
      <c r="BE929" s="99">
        <f>SUMIFS(通讯通路门店!$AB:$AB,通讯通路门店!$S:$S,$G929,通讯通路门店!$J:$J,"OPPO体验店")</f>
        <v>0</v>
      </c>
      <c r="BF929" s="99">
        <f>SUMIFS(通讯通路门店!$X:$X,通讯通路门店!$S:$S,$G929,通讯通路门店!$J:$J,"华为授权体验店")+SUMIFS(通讯通路门店!$AA:$AA,通讯通路门店!$S:$S,$G929,通讯通路门店!$J:$J,"华为堡垒店")</f>
        <v>0</v>
      </c>
      <c r="BG929" s="99">
        <f>SUMIFS(通讯通路门店!$Y:$Y,通讯通路门店!$S:$S,$G929,通讯通路门店!$J:$J,"小米体验店")</f>
        <v>0</v>
      </c>
      <c r="BH929" s="99">
        <f>SUMIFS(通讯通路门店!$AA:$AA,通讯通路门店!$S:$S,$G929,通讯通路门店!$J:$J,"苹果体验店")</f>
        <v>0</v>
      </c>
      <c r="BI929" s="99">
        <f>SUMIFS(通讯通路门店!$K:$K,通讯通路门店!$S:$S,$G929,通讯通路门店!$J:$J,"其他品牌专卖店")</f>
        <v>0</v>
      </c>
      <c r="BJ929" s="99">
        <f>SUMIFS(通讯通路门店!$AC:$AC,通讯通路门店!$S:$S,$G929)</f>
        <v>0</v>
      </c>
      <c r="BK929" s="99">
        <f>SUMIFS(通讯通路门店!$AD:$AD,通讯通路门店!$S:$S,$G929)</f>
        <v>0</v>
      </c>
      <c r="BL929" s="99">
        <f>SUMIFS(通讯通路门店!$AE:$AE,通讯通路门店!$S:$S,$G929)</f>
        <v>0</v>
      </c>
      <c r="BM929" s="99">
        <f>SUMIFS(通讯通路门店!$AF:$AF,通讯通路门店!$S:$S,$G929)</f>
        <v>0</v>
      </c>
      <c r="BN929" s="99">
        <f>SUMIFS(通讯通路门店!$AG:$AG,通讯通路门店!$S:$S,$G929)</f>
        <v>0</v>
      </c>
      <c r="BO929" s="99">
        <f>SUMIFS(通讯通路门店!$AH:$AH,通讯通路门店!$S:$S,$G929)</f>
        <v>0</v>
      </c>
      <c r="BP929" s="99">
        <f>SUMIFS(通讯通路门店!$AI:$AI,通讯通路门店!$S:$S,$G929)</f>
        <v>0</v>
      </c>
      <c r="BQ929" s="83"/>
    </row>
    <row r="930" spans="1:69">
      <c r="A930" s="99" t="str">
        <f>IFERROR(_xlfn.XLOOKUP($G930,通讯通路门店!$S$4:$S$993933,通讯通路门店!$A$4:$A$993933,0,0),"")</f>
        <v>海南省</v>
      </c>
      <c r="B930" s="99" t="str">
        <f>IFERROR(_xlfn.XLOOKUP($G930,通讯通路门店!$S$4:$S$993933,通讯通路门店!$B$4:$B$993933,0,0),"")</f>
        <v>乐东黎族自治县</v>
      </c>
      <c r="C930" s="99" t="str">
        <f>IFERROR(_xlfn.XLOOKUP($G930,通讯通路门店!$S$4:$S$993933,通讯通路门店!$C$4:$C$993933,0,0),"")</f>
        <v>乐东黎族自治县</v>
      </c>
      <c r="D930" s="99" t="str">
        <f>IFERROR(_xlfn.XLOOKUP($G930,通讯通路门店!$S$4:$S$993933,通讯通路门店!$D$4:$D$993933,0,0),"")</f>
        <v>万冲镇</v>
      </c>
      <c r="E930" s="83"/>
      <c r="F930" s="83"/>
      <c r="G930" s="101"/>
      <c r="H930" s="102">
        <f>IFERROR(_xlfn.XLOOKUP($G930,通讯通路门店!$S$4:$S$993933,通讯通路门店!$R$4:$R$993933,0,0),"")</f>
        <v>0</v>
      </c>
      <c r="I930" s="83"/>
      <c r="J930" s="83"/>
      <c r="K930" s="83"/>
      <c r="L930" s="83"/>
      <c r="M930" s="83"/>
      <c r="N930" s="83"/>
      <c r="O930" s="83"/>
      <c r="P930" s="83"/>
      <c r="Q930" s="83"/>
      <c r="R930" s="83"/>
      <c r="S930" s="83"/>
      <c r="T930" s="83"/>
      <c r="U930" s="99">
        <f>COUNTIF(通讯通路门店!$S:$S,$G930)</f>
        <v>0</v>
      </c>
      <c r="V930" s="99">
        <f>COUNTIFS(通讯通路门店!$S:$S,$G930,通讯通路门店!$J:$J,"综合卖场")</f>
        <v>0</v>
      </c>
      <c r="W930" s="99">
        <f>SUMIFS(通讯通路门店!$AJ:$AJ,通讯通路门店!$S:$S,通讯客户沙盘!$G930)</f>
        <v>0</v>
      </c>
      <c r="X930" s="99">
        <f t="shared" si="70"/>
        <v>0</v>
      </c>
      <c r="Y930" s="99">
        <f>COUNTIFS(通讯通路门店!$S:$S,$G930,通讯通路门店!$J:$J,"荣耀体验店")+COUNTIFS(通讯通路门店!$S:$S,$G930,通讯通路门店!$J:$J,"荣耀授权专卖店")</f>
        <v>0</v>
      </c>
      <c r="Z930" s="99">
        <f>COUNTIFS(通讯通路门店!$S:$S,$G930,通讯通路门店!$J:$J,"VIVO体验店")</f>
        <v>0</v>
      </c>
      <c r="AA930" s="99">
        <f>COUNTIFS(通讯通路门店!$S:$S,$G930,通讯通路门店!$J:$J,"OPPO体验店")</f>
        <v>0</v>
      </c>
      <c r="AB930" s="99">
        <f>COUNTIFS(通讯通路门店!$S:$S,$G930,通讯通路门店!$J:$J,"华为授权体验店")+COUNTIFS(通讯通路门店!$S:$S,$G930,通讯通路门店!$J:$J,"华为堡垒店")</f>
        <v>0</v>
      </c>
      <c r="AC930" s="99">
        <f>COUNTIFS(通讯通路门店!$S:$S,$G930,通讯通路门店!$J:$J,"小米体验店")</f>
        <v>0</v>
      </c>
      <c r="AD930" s="99">
        <f>COUNTIFS(通讯通路门店!$S:$S,$G930,通讯通路门店!$J:$J,"苹果体验店")</f>
        <v>0</v>
      </c>
      <c r="AE930" s="99">
        <f>COUNTIFS(通讯通路门店!$S:$S,$G930,通讯通路门店!$J:$J,"其他品牌专卖店")</f>
        <v>0</v>
      </c>
      <c r="AF930" s="99">
        <f>SUMIFS(通讯通路门店!$BI:$BI,通讯通路门店!$S:$S,$G930)</f>
        <v>0</v>
      </c>
      <c r="AG930" s="99">
        <f>SUMIFS(通讯通路门店!$BH:$BH,通讯通路门店!$S:$S,$G930)</f>
        <v>0</v>
      </c>
      <c r="AH930" s="99">
        <f t="shared" si="71"/>
        <v>0</v>
      </c>
      <c r="AI930" s="99">
        <f>SUMIFS(通讯通路门店!$BB:$BB,通讯通路门店!$S:$S,$G930)</f>
        <v>0</v>
      </c>
      <c r="AJ930" s="99">
        <f>SUMIFS(通讯通路门店!$BE:$BE,通讯通路门店!$S:$S,$G930)</f>
        <v>0</v>
      </c>
      <c r="AK930" s="99">
        <f>SUMIFS(通讯通路门店!$BG:$BG,通讯通路门店!$S:$S,$G930)</f>
        <v>0</v>
      </c>
      <c r="AL930" s="99">
        <f>SUMIFS(通讯通路门店!$BC:$BC,通讯通路门店!$S:$S,$G930)</f>
        <v>0</v>
      </c>
      <c r="AM930" s="99">
        <f>SUMIFS(通讯通路门店!$BD:$BD,通讯通路门店!$S:$S,$G930)</f>
        <v>0</v>
      </c>
      <c r="AN930" s="99">
        <f>SUMIFS(通讯通路门店!$BF:$BF,通讯通路门店!$S:$S,$G930)</f>
        <v>0</v>
      </c>
      <c r="AO930" s="99">
        <f t="shared" si="72"/>
        <v>0</v>
      </c>
      <c r="AP930" s="99">
        <f>SUMIFS(通讯通路门店!$K:$K,通讯通路门店!$S:$S,$G930)</f>
        <v>0</v>
      </c>
      <c r="AQ930" s="83"/>
      <c r="AR930" s="99">
        <f>SUMIFS(通讯通路门店!$T:$T,通讯通路门店!$S:$S,$G930)</f>
        <v>0</v>
      </c>
      <c r="AS930" s="99">
        <f>SUMIFS(通讯通路门店!$U:$U,通讯通路门店!$S:$S,$G930)</f>
        <v>0</v>
      </c>
      <c r="AT930" s="99">
        <f>SUMIFS(通讯通路门店!$V:$V,通讯通路门店!$S:$S,$G930)</f>
        <v>0</v>
      </c>
      <c r="AU930" s="99">
        <f>SUMIFS(通讯通路门店!$W:$W,通讯通路门店!$S:$S,$G930)</f>
        <v>0</v>
      </c>
      <c r="AV930" s="99">
        <f>SUMIFS(通讯通路门店!$Z:$Z,通讯通路门店!$S:$S,$G930)</f>
        <v>0</v>
      </c>
      <c r="AW930" s="99">
        <f>SUMIFS(通讯通路门店!$AB:$AB,通讯通路门店!$S:$S,$G930)</f>
        <v>0</v>
      </c>
      <c r="AX930" s="99">
        <f>SUMIFS(通讯通路门店!$X:$X,通讯通路门店!$S:$S,$G930)</f>
        <v>0</v>
      </c>
      <c r="AY930" s="99">
        <f>SUMIFS(通讯通路门店!$Y:$Y,通讯通路门店!$S:$S,$G930)</f>
        <v>0</v>
      </c>
      <c r="AZ930" s="99">
        <f>SUMIFS(通讯通路门店!$AA:$AA,通讯通路门店!$S:$S,$G930)</f>
        <v>0</v>
      </c>
      <c r="BA930" s="99">
        <f t="shared" si="73"/>
        <v>0</v>
      </c>
      <c r="BB930" s="99">
        <f t="shared" si="74"/>
        <v>0</v>
      </c>
      <c r="BC930" s="99">
        <f>SUMIFS(通讯通路门店!$W:$W,通讯通路门店!$S:$S,$G930,通讯通路门店!$J:$J,"荣耀体验店")+SUMIFS(通讯通路门店!$W:$W,通讯通路门店!$S:$S,$G930,通讯通路门店!$J:$J,"荣耀授权专卖店")</f>
        <v>0</v>
      </c>
      <c r="BD930" s="99">
        <f>SUMIFS(通讯通路门店!$Z:$Z,通讯通路门店!$S:$S,$G930,通讯通路门店!$J:$J,"VIVO体验店")</f>
        <v>0</v>
      </c>
      <c r="BE930" s="99">
        <f>SUMIFS(通讯通路门店!$AB:$AB,通讯通路门店!$S:$S,$G930,通讯通路门店!$J:$J,"OPPO体验店")</f>
        <v>0</v>
      </c>
      <c r="BF930" s="99">
        <f>SUMIFS(通讯通路门店!$X:$X,通讯通路门店!$S:$S,$G930,通讯通路门店!$J:$J,"华为授权体验店")+SUMIFS(通讯通路门店!$AA:$AA,通讯通路门店!$S:$S,$G930,通讯通路门店!$J:$J,"华为堡垒店")</f>
        <v>0</v>
      </c>
      <c r="BG930" s="99">
        <f>SUMIFS(通讯通路门店!$Y:$Y,通讯通路门店!$S:$S,$G930,通讯通路门店!$J:$J,"小米体验店")</f>
        <v>0</v>
      </c>
      <c r="BH930" s="99">
        <f>SUMIFS(通讯通路门店!$AA:$AA,通讯通路门店!$S:$S,$G930,通讯通路门店!$J:$J,"苹果体验店")</f>
        <v>0</v>
      </c>
      <c r="BI930" s="99">
        <f>SUMIFS(通讯通路门店!$K:$K,通讯通路门店!$S:$S,$G930,通讯通路门店!$J:$J,"其他品牌专卖店")</f>
        <v>0</v>
      </c>
      <c r="BJ930" s="99">
        <f>SUMIFS(通讯通路门店!$AC:$AC,通讯通路门店!$S:$S,$G930)</f>
        <v>0</v>
      </c>
      <c r="BK930" s="99">
        <f>SUMIFS(通讯通路门店!$AD:$AD,通讯通路门店!$S:$S,$G930)</f>
        <v>0</v>
      </c>
      <c r="BL930" s="99">
        <f>SUMIFS(通讯通路门店!$AE:$AE,通讯通路门店!$S:$S,$G930)</f>
        <v>0</v>
      </c>
      <c r="BM930" s="99">
        <f>SUMIFS(通讯通路门店!$AF:$AF,通讯通路门店!$S:$S,$G930)</f>
        <v>0</v>
      </c>
      <c r="BN930" s="99">
        <f>SUMIFS(通讯通路门店!$AG:$AG,通讯通路门店!$S:$S,$G930)</f>
        <v>0</v>
      </c>
      <c r="BO930" s="99">
        <f>SUMIFS(通讯通路门店!$AH:$AH,通讯通路门店!$S:$S,$G930)</f>
        <v>0</v>
      </c>
      <c r="BP930" s="99">
        <f>SUMIFS(通讯通路门店!$AI:$AI,通讯通路门店!$S:$S,$G930)</f>
        <v>0</v>
      </c>
      <c r="BQ930" s="83"/>
    </row>
    <row r="931" spans="1:69">
      <c r="A931" s="99" t="str">
        <f>IFERROR(_xlfn.XLOOKUP($G931,通讯通路门店!$S$4:$S$993933,通讯通路门店!$A$4:$A$993933,0,0),"")</f>
        <v>海南省</v>
      </c>
      <c r="B931" s="99" t="str">
        <f>IFERROR(_xlfn.XLOOKUP($G931,通讯通路门店!$S$4:$S$993933,通讯通路门店!$B$4:$B$993933,0,0),"")</f>
        <v>乐东黎族自治县</v>
      </c>
      <c r="C931" s="99" t="str">
        <f>IFERROR(_xlfn.XLOOKUP($G931,通讯通路门店!$S$4:$S$993933,通讯通路门店!$C$4:$C$993933,0,0),"")</f>
        <v>乐东黎族自治县</v>
      </c>
      <c r="D931" s="99" t="str">
        <f>IFERROR(_xlfn.XLOOKUP($G931,通讯通路门店!$S$4:$S$993933,通讯通路门店!$D$4:$D$993933,0,0),"")</f>
        <v>万冲镇</v>
      </c>
      <c r="E931" s="83"/>
      <c r="F931" s="83"/>
      <c r="G931" s="101"/>
      <c r="H931" s="102">
        <f>IFERROR(_xlfn.XLOOKUP($G931,通讯通路门店!$S$4:$S$993933,通讯通路门店!$R$4:$R$993933,0,0),"")</f>
        <v>0</v>
      </c>
      <c r="I931" s="83"/>
      <c r="J931" s="83"/>
      <c r="K931" s="83"/>
      <c r="L931" s="83"/>
      <c r="M931" s="83"/>
      <c r="N931" s="83"/>
      <c r="O931" s="83"/>
      <c r="P931" s="83"/>
      <c r="Q931" s="83"/>
      <c r="R931" s="83"/>
      <c r="S931" s="83"/>
      <c r="T931" s="83"/>
      <c r="U931" s="99">
        <f>COUNTIF(通讯通路门店!$S:$S,$G931)</f>
        <v>0</v>
      </c>
      <c r="V931" s="99">
        <f>COUNTIFS(通讯通路门店!$S:$S,$G931,通讯通路门店!$J:$J,"综合卖场")</f>
        <v>0</v>
      </c>
      <c r="W931" s="99">
        <f>SUMIFS(通讯通路门店!$AJ:$AJ,通讯通路门店!$S:$S,通讯客户沙盘!$G931)</f>
        <v>0</v>
      </c>
      <c r="X931" s="99">
        <f t="shared" si="70"/>
        <v>0</v>
      </c>
      <c r="Y931" s="99">
        <f>COUNTIFS(通讯通路门店!$S:$S,$G931,通讯通路门店!$J:$J,"荣耀体验店")+COUNTIFS(通讯通路门店!$S:$S,$G931,通讯通路门店!$J:$J,"荣耀授权专卖店")</f>
        <v>0</v>
      </c>
      <c r="Z931" s="99">
        <f>COUNTIFS(通讯通路门店!$S:$S,$G931,通讯通路门店!$J:$J,"VIVO体验店")</f>
        <v>0</v>
      </c>
      <c r="AA931" s="99">
        <f>COUNTIFS(通讯通路门店!$S:$S,$G931,通讯通路门店!$J:$J,"OPPO体验店")</f>
        <v>0</v>
      </c>
      <c r="AB931" s="99">
        <f>COUNTIFS(通讯通路门店!$S:$S,$G931,通讯通路门店!$J:$J,"华为授权体验店")+COUNTIFS(通讯通路门店!$S:$S,$G931,通讯通路门店!$J:$J,"华为堡垒店")</f>
        <v>0</v>
      </c>
      <c r="AC931" s="99">
        <f>COUNTIFS(通讯通路门店!$S:$S,$G931,通讯通路门店!$J:$J,"小米体验店")</f>
        <v>0</v>
      </c>
      <c r="AD931" s="99">
        <f>COUNTIFS(通讯通路门店!$S:$S,$G931,通讯通路门店!$J:$J,"苹果体验店")</f>
        <v>0</v>
      </c>
      <c r="AE931" s="99">
        <f>COUNTIFS(通讯通路门店!$S:$S,$G931,通讯通路门店!$J:$J,"其他品牌专卖店")</f>
        <v>0</v>
      </c>
      <c r="AF931" s="99">
        <f>SUMIFS(通讯通路门店!$BI:$BI,通讯通路门店!$S:$S,$G931)</f>
        <v>0</v>
      </c>
      <c r="AG931" s="99">
        <f>SUMIFS(通讯通路门店!$BH:$BH,通讯通路门店!$S:$S,$G931)</f>
        <v>0</v>
      </c>
      <c r="AH931" s="99">
        <f t="shared" si="71"/>
        <v>0</v>
      </c>
      <c r="AI931" s="99">
        <f>SUMIFS(通讯通路门店!$BB:$BB,通讯通路门店!$S:$S,$G931)</f>
        <v>0</v>
      </c>
      <c r="AJ931" s="99">
        <f>SUMIFS(通讯通路门店!$BE:$BE,通讯通路门店!$S:$S,$G931)</f>
        <v>0</v>
      </c>
      <c r="AK931" s="99">
        <f>SUMIFS(通讯通路门店!$BG:$BG,通讯通路门店!$S:$S,$G931)</f>
        <v>0</v>
      </c>
      <c r="AL931" s="99">
        <f>SUMIFS(通讯通路门店!$BC:$BC,通讯通路门店!$S:$S,$G931)</f>
        <v>0</v>
      </c>
      <c r="AM931" s="99">
        <f>SUMIFS(通讯通路门店!$BD:$BD,通讯通路门店!$S:$S,$G931)</f>
        <v>0</v>
      </c>
      <c r="AN931" s="99">
        <f>SUMIFS(通讯通路门店!$BF:$BF,通讯通路门店!$S:$S,$G931)</f>
        <v>0</v>
      </c>
      <c r="AO931" s="99">
        <f t="shared" si="72"/>
        <v>0</v>
      </c>
      <c r="AP931" s="99">
        <f>SUMIFS(通讯通路门店!$K:$K,通讯通路门店!$S:$S,$G931)</f>
        <v>0</v>
      </c>
      <c r="AQ931" s="83"/>
      <c r="AR931" s="99">
        <f>SUMIFS(通讯通路门店!$T:$T,通讯通路门店!$S:$S,$G931)</f>
        <v>0</v>
      </c>
      <c r="AS931" s="99">
        <f>SUMIFS(通讯通路门店!$U:$U,通讯通路门店!$S:$S,$G931)</f>
        <v>0</v>
      </c>
      <c r="AT931" s="99">
        <f>SUMIFS(通讯通路门店!$V:$V,通讯通路门店!$S:$S,$G931)</f>
        <v>0</v>
      </c>
      <c r="AU931" s="99">
        <f>SUMIFS(通讯通路门店!$W:$W,通讯通路门店!$S:$S,$G931)</f>
        <v>0</v>
      </c>
      <c r="AV931" s="99">
        <f>SUMIFS(通讯通路门店!$Z:$Z,通讯通路门店!$S:$S,$G931)</f>
        <v>0</v>
      </c>
      <c r="AW931" s="99">
        <f>SUMIFS(通讯通路门店!$AB:$AB,通讯通路门店!$S:$S,$G931)</f>
        <v>0</v>
      </c>
      <c r="AX931" s="99">
        <f>SUMIFS(通讯通路门店!$X:$X,通讯通路门店!$S:$S,$G931)</f>
        <v>0</v>
      </c>
      <c r="AY931" s="99">
        <f>SUMIFS(通讯通路门店!$Y:$Y,通讯通路门店!$S:$S,$G931)</f>
        <v>0</v>
      </c>
      <c r="AZ931" s="99">
        <f>SUMIFS(通讯通路门店!$AA:$AA,通讯通路门店!$S:$S,$G931)</f>
        <v>0</v>
      </c>
      <c r="BA931" s="99">
        <f t="shared" si="73"/>
        <v>0</v>
      </c>
      <c r="BB931" s="99">
        <f t="shared" si="74"/>
        <v>0</v>
      </c>
      <c r="BC931" s="99">
        <f>SUMIFS(通讯通路门店!$W:$W,通讯通路门店!$S:$S,$G931,通讯通路门店!$J:$J,"荣耀体验店")+SUMIFS(通讯通路门店!$W:$W,通讯通路门店!$S:$S,$G931,通讯通路门店!$J:$J,"荣耀授权专卖店")</f>
        <v>0</v>
      </c>
      <c r="BD931" s="99">
        <f>SUMIFS(通讯通路门店!$Z:$Z,通讯通路门店!$S:$S,$G931,通讯通路门店!$J:$J,"VIVO体验店")</f>
        <v>0</v>
      </c>
      <c r="BE931" s="99">
        <f>SUMIFS(通讯通路门店!$AB:$AB,通讯通路门店!$S:$S,$G931,通讯通路门店!$J:$J,"OPPO体验店")</f>
        <v>0</v>
      </c>
      <c r="BF931" s="99">
        <f>SUMIFS(通讯通路门店!$X:$X,通讯通路门店!$S:$S,$G931,通讯通路门店!$J:$J,"华为授权体验店")+SUMIFS(通讯通路门店!$AA:$AA,通讯通路门店!$S:$S,$G931,通讯通路门店!$J:$J,"华为堡垒店")</f>
        <v>0</v>
      </c>
      <c r="BG931" s="99">
        <f>SUMIFS(通讯通路门店!$Y:$Y,通讯通路门店!$S:$S,$G931,通讯通路门店!$J:$J,"小米体验店")</f>
        <v>0</v>
      </c>
      <c r="BH931" s="99">
        <f>SUMIFS(通讯通路门店!$AA:$AA,通讯通路门店!$S:$S,$G931,通讯通路门店!$J:$J,"苹果体验店")</f>
        <v>0</v>
      </c>
      <c r="BI931" s="99">
        <f>SUMIFS(通讯通路门店!$K:$K,通讯通路门店!$S:$S,$G931,通讯通路门店!$J:$J,"其他品牌专卖店")</f>
        <v>0</v>
      </c>
      <c r="BJ931" s="99">
        <f>SUMIFS(通讯通路门店!$AC:$AC,通讯通路门店!$S:$S,$G931)</f>
        <v>0</v>
      </c>
      <c r="BK931" s="99">
        <f>SUMIFS(通讯通路门店!$AD:$AD,通讯通路门店!$S:$S,$G931)</f>
        <v>0</v>
      </c>
      <c r="BL931" s="99">
        <f>SUMIFS(通讯通路门店!$AE:$AE,通讯通路门店!$S:$S,$G931)</f>
        <v>0</v>
      </c>
      <c r="BM931" s="99">
        <f>SUMIFS(通讯通路门店!$AF:$AF,通讯通路门店!$S:$S,$G931)</f>
        <v>0</v>
      </c>
      <c r="BN931" s="99">
        <f>SUMIFS(通讯通路门店!$AG:$AG,通讯通路门店!$S:$S,$G931)</f>
        <v>0</v>
      </c>
      <c r="BO931" s="99">
        <f>SUMIFS(通讯通路门店!$AH:$AH,通讯通路门店!$S:$S,$G931)</f>
        <v>0</v>
      </c>
      <c r="BP931" s="99">
        <f>SUMIFS(通讯通路门店!$AI:$AI,通讯通路门店!$S:$S,$G931)</f>
        <v>0</v>
      </c>
      <c r="BQ931" s="83"/>
    </row>
    <row r="932" spans="1:69">
      <c r="A932" s="99" t="str">
        <f>IFERROR(_xlfn.XLOOKUP($G932,通讯通路门店!$S$4:$S$993933,通讯通路门店!$A$4:$A$993933,0,0),"")</f>
        <v>海南省</v>
      </c>
      <c r="B932" s="99" t="str">
        <f>IFERROR(_xlfn.XLOOKUP($G932,通讯通路门店!$S$4:$S$993933,通讯通路门店!$B$4:$B$993933,0,0),"")</f>
        <v>乐东黎族自治县</v>
      </c>
      <c r="C932" s="99" t="str">
        <f>IFERROR(_xlfn.XLOOKUP($G932,通讯通路门店!$S$4:$S$993933,通讯通路门店!$C$4:$C$993933,0,0),"")</f>
        <v>乐东黎族自治县</v>
      </c>
      <c r="D932" s="99" t="str">
        <f>IFERROR(_xlfn.XLOOKUP($G932,通讯通路门店!$S$4:$S$993933,通讯通路门店!$D$4:$D$993933,0,0),"")</f>
        <v>万冲镇</v>
      </c>
      <c r="E932" s="83"/>
      <c r="F932" s="83"/>
      <c r="G932" s="101"/>
      <c r="H932" s="102">
        <f>IFERROR(_xlfn.XLOOKUP($G932,通讯通路门店!$S$4:$S$993933,通讯通路门店!$R$4:$R$993933,0,0),"")</f>
        <v>0</v>
      </c>
      <c r="I932" s="83"/>
      <c r="J932" s="83"/>
      <c r="K932" s="83"/>
      <c r="L932" s="83"/>
      <c r="M932" s="83"/>
      <c r="N932" s="83"/>
      <c r="O932" s="83"/>
      <c r="P932" s="83"/>
      <c r="Q932" s="83"/>
      <c r="R932" s="83"/>
      <c r="S932" s="83"/>
      <c r="T932" s="83"/>
      <c r="U932" s="99">
        <f>COUNTIF(通讯通路门店!$S:$S,$G932)</f>
        <v>0</v>
      </c>
      <c r="V932" s="99">
        <f>COUNTIFS(通讯通路门店!$S:$S,$G932,通讯通路门店!$J:$J,"综合卖场")</f>
        <v>0</v>
      </c>
      <c r="W932" s="99">
        <f>SUMIFS(通讯通路门店!$AJ:$AJ,通讯通路门店!$S:$S,通讯客户沙盘!$G932)</f>
        <v>0</v>
      </c>
      <c r="X932" s="99">
        <f t="shared" si="70"/>
        <v>0</v>
      </c>
      <c r="Y932" s="99">
        <f>COUNTIFS(通讯通路门店!$S:$S,$G932,通讯通路门店!$J:$J,"荣耀体验店")+COUNTIFS(通讯通路门店!$S:$S,$G932,通讯通路门店!$J:$J,"荣耀授权专卖店")</f>
        <v>0</v>
      </c>
      <c r="Z932" s="99">
        <f>COUNTIFS(通讯通路门店!$S:$S,$G932,通讯通路门店!$J:$J,"VIVO体验店")</f>
        <v>0</v>
      </c>
      <c r="AA932" s="99">
        <f>COUNTIFS(通讯通路门店!$S:$S,$G932,通讯通路门店!$J:$J,"OPPO体验店")</f>
        <v>0</v>
      </c>
      <c r="AB932" s="99">
        <f>COUNTIFS(通讯通路门店!$S:$S,$G932,通讯通路门店!$J:$J,"华为授权体验店")+COUNTIFS(通讯通路门店!$S:$S,$G932,通讯通路门店!$J:$J,"华为堡垒店")</f>
        <v>0</v>
      </c>
      <c r="AC932" s="99">
        <f>COUNTIFS(通讯通路门店!$S:$S,$G932,通讯通路门店!$J:$J,"小米体验店")</f>
        <v>0</v>
      </c>
      <c r="AD932" s="99">
        <f>COUNTIFS(通讯通路门店!$S:$S,$G932,通讯通路门店!$J:$J,"苹果体验店")</f>
        <v>0</v>
      </c>
      <c r="AE932" s="99">
        <f>COUNTIFS(通讯通路门店!$S:$S,$G932,通讯通路门店!$J:$J,"其他品牌专卖店")</f>
        <v>0</v>
      </c>
      <c r="AF932" s="99">
        <f>SUMIFS(通讯通路门店!$BI:$BI,通讯通路门店!$S:$S,$G932)</f>
        <v>0</v>
      </c>
      <c r="AG932" s="99">
        <f>SUMIFS(通讯通路门店!$BH:$BH,通讯通路门店!$S:$S,$G932)</f>
        <v>0</v>
      </c>
      <c r="AH932" s="99">
        <f t="shared" si="71"/>
        <v>0</v>
      </c>
      <c r="AI932" s="99">
        <f>SUMIFS(通讯通路门店!$BB:$BB,通讯通路门店!$S:$S,$G932)</f>
        <v>0</v>
      </c>
      <c r="AJ932" s="99">
        <f>SUMIFS(通讯通路门店!$BE:$BE,通讯通路门店!$S:$S,$G932)</f>
        <v>0</v>
      </c>
      <c r="AK932" s="99">
        <f>SUMIFS(通讯通路门店!$BG:$BG,通讯通路门店!$S:$S,$G932)</f>
        <v>0</v>
      </c>
      <c r="AL932" s="99">
        <f>SUMIFS(通讯通路门店!$BC:$BC,通讯通路门店!$S:$S,$G932)</f>
        <v>0</v>
      </c>
      <c r="AM932" s="99">
        <f>SUMIFS(通讯通路门店!$BD:$BD,通讯通路门店!$S:$S,$G932)</f>
        <v>0</v>
      </c>
      <c r="AN932" s="99">
        <f>SUMIFS(通讯通路门店!$BF:$BF,通讯通路门店!$S:$S,$G932)</f>
        <v>0</v>
      </c>
      <c r="AO932" s="99">
        <f t="shared" si="72"/>
        <v>0</v>
      </c>
      <c r="AP932" s="99">
        <f>SUMIFS(通讯通路门店!$K:$K,通讯通路门店!$S:$S,$G932)</f>
        <v>0</v>
      </c>
      <c r="AQ932" s="83"/>
      <c r="AR932" s="99">
        <f>SUMIFS(通讯通路门店!$T:$T,通讯通路门店!$S:$S,$G932)</f>
        <v>0</v>
      </c>
      <c r="AS932" s="99">
        <f>SUMIFS(通讯通路门店!$U:$U,通讯通路门店!$S:$S,$G932)</f>
        <v>0</v>
      </c>
      <c r="AT932" s="99">
        <f>SUMIFS(通讯通路门店!$V:$V,通讯通路门店!$S:$S,$G932)</f>
        <v>0</v>
      </c>
      <c r="AU932" s="99">
        <f>SUMIFS(通讯通路门店!$W:$W,通讯通路门店!$S:$S,$G932)</f>
        <v>0</v>
      </c>
      <c r="AV932" s="99">
        <f>SUMIFS(通讯通路门店!$Z:$Z,通讯通路门店!$S:$S,$G932)</f>
        <v>0</v>
      </c>
      <c r="AW932" s="99">
        <f>SUMIFS(通讯通路门店!$AB:$AB,通讯通路门店!$S:$S,$G932)</f>
        <v>0</v>
      </c>
      <c r="AX932" s="99">
        <f>SUMIFS(通讯通路门店!$X:$X,通讯通路门店!$S:$S,$G932)</f>
        <v>0</v>
      </c>
      <c r="AY932" s="99">
        <f>SUMIFS(通讯通路门店!$Y:$Y,通讯通路门店!$S:$S,$G932)</f>
        <v>0</v>
      </c>
      <c r="AZ932" s="99">
        <f>SUMIFS(通讯通路门店!$AA:$AA,通讯通路门店!$S:$S,$G932)</f>
        <v>0</v>
      </c>
      <c r="BA932" s="99">
        <f t="shared" si="73"/>
        <v>0</v>
      </c>
      <c r="BB932" s="99">
        <f t="shared" si="74"/>
        <v>0</v>
      </c>
      <c r="BC932" s="99">
        <f>SUMIFS(通讯通路门店!$W:$W,通讯通路门店!$S:$S,$G932,通讯通路门店!$J:$J,"荣耀体验店")+SUMIFS(通讯通路门店!$W:$W,通讯通路门店!$S:$S,$G932,通讯通路门店!$J:$J,"荣耀授权专卖店")</f>
        <v>0</v>
      </c>
      <c r="BD932" s="99">
        <f>SUMIFS(通讯通路门店!$Z:$Z,通讯通路门店!$S:$S,$G932,通讯通路门店!$J:$J,"VIVO体验店")</f>
        <v>0</v>
      </c>
      <c r="BE932" s="99">
        <f>SUMIFS(通讯通路门店!$AB:$AB,通讯通路门店!$S:$S,$G932,通讯通路门店!$J:$J,"OPPO体验店")</f>
        <v>0</v>
      </c>
      <c r="BF932" s="99">
        <f>SUMIFS(通讯通路门店!$X:$X,通讯通路门店!$S:$S,$G932,通讯通路门店!$J:$J,"华为授权体验店")+SUMIFS(通讯通路门店!$AA:$AA,通讯通路门店!$S:$S,$G932,通讯通路门店!$J:$J,"华为堡垒店")</f>
        <v>0</v>
      </c>
      <c r="BG932" s="99">
        <f>SUMIFS(通讯通路门店!$Y:$Y,通讯通路门店!$S:$S,$G932,通讯通路门店!$J:$J,"小米体验店")</f>
        <v>0</v>
      </c>
      <c r="BH932" s="99">
        <f>SUMIFS(通讯通路门店!$AA:$AA,通讯通路门店!$S:$S,$G932,通讯通路门店!$J:$J,"苹果体验店")</f>
        <v>0</v>
      </c>
      <c r="BI932" s="99">
        <f>SUMIFS(通讯通路门店!$K:$K,通讯通路门店!$S:$S,$G932,通讯通路门店!$J:$J,"其他品牌专卖店")</f>
        <v>0</v>
      </c>
      <c r="BJ932" s="99">
        <f>SUMIFS(通讯通路门店!$AC:$AC,通讯通路门店!$S:$S,$G932)</f>
        <v>0</v>
      </c>
      <c r="BK932" s="99">
        <f>SUMIFS(通讯通路门店!$AD:$AD,通讯通路门店!$S:$S,$G932)</f>
        <v>0</v>
      </c>
      <c r="BL932" s="99">
        <f>SUMIFS(通讯通路门店!$AE:$AE,通讯通路门店!$S:$S,$G932)</f>
        <v>0</v>
      </c>
      <c r="BM932" s="99">
        <f>SUMIFS(通讯通路门店!$AF:$AF,通讯通路门店!$S:$S,$G932)</f>
        <v>0</v>
      </c>
      <c r="BN932" s="99">
        <f>SUMIFS(通讯通路门店!$AG:$AG,通讯通路门店!$S:$S,$G932)</f>
        <v>0</v>
      </c>
      <c r="BO932" s="99">
        <f>SUMIFS(通讯通路门店!$AH:$AH,通讯通路门店!$S:$S,$G932)</f>
        <v>0</v>
      </c>
      <c r="BP932" s="99">
        <f>SUMIFS(通讯通路门店!$AI:$AI,通讯通路门店!$S:$S,$G932)</f>
        <v>0</v>
      </c>
      <c r="BQ932" s="83"/>
    </row>
    <row r="933" spans="1:69">
      <c r="A933" s="99" t="str">
        <f>IFERROR(_xlfn.XLOOKUP($G933,通讯通路门店!$S$4:$S$993933,通讯通路门店!$A$4:$A$993933,0,0),"")</f>
        <v>海南省</v>
      </c>
      <c r="B933" s="99" t="str">
        <f>IFERROR(_xlfn.XLOOKUP($G933,通讯通路门店!$S$4:$S$993933,通讯通路门店!$B$4:$B$993933,0,0),"")</f>
        <v>乐东黎族自治县</v>
      </c>
      <c r="C933" s="99" t="str">
        <f>IFERROR(_xlfn.XLOOKUP($G933,通讯通路门店!$S$4:$S$993933,通讯通路门店!$C$4:$C$993933,0,0),"")</f>
        <v>乐东黎族自治县</v>
      </c>
      <c r="D933" s="99" t="str">
        <f>IFERROR(_xlfn.XLOOKUP($G933,通讯通路门店!$S$4:$S$993933,通讯通路门店!$D$4:$D$993933,0,0),"")</f>
        <v>万冲镇</v>
      </c>
      <c r="E933" s="83"/>
      <c r="F933" s="83"/>
      <c r="G933" s="101"/>
      <c r="H933" s="102">
        <f>IFERROR(_xlfn.XLOOKUP($G933,通讯通路门店!$S$4:$S$993933,通讯通路门店!$R$4:$R$993933,0,0),"")</f>
        <v>0</v>
      </c>
      <c r="I933" s="83"/>
      <c r="J933" s="83"/>
      <c r="K933" s="83"/>
      <c r="L933" s="83"/>
      <c r="M933" s="83"/>
      <c r="N933" s="83"/>
      <c r="O933" s="83"/>
      <c r="P933" s="83"/>
      <c r="Q933" s="83"/>
      <c r="R933" s="83"/>
      <c r="S933" s="83"/>
      <c r="T933" s="83"/>
      <c r="U933" s="99">
        <f>COUNTIF(通讯通路门店!$S:$S,$G933)</f>
        <v>0</v>
      </c>
      <c r="V933" s="99">
        <f>COUNTIFS(通讯通路门店!$S:$S,$G933,通讯通路门店!$J:$J,"综合卖场")</f>
        <v>0</v>
      </c>
      <c r="W933" s="99">
        <f>SUMIFS(通讯通路门店!$AJ:$AJ,通讯通路门店!$S:$S,通讯客户沙盘!$G933)</f>
        <v>0</v>
      </c>
      <c r="X933" s="99">
        <f t="shared" si="70"/>
        <v>0</v>
      </c>
      <c r="Y933" s="99">
        <f>COUNTIFS(通讯通路门店!$S:$S,$G933,通讯通路门店!$J:$J,"荣耀体验店")+COUNTIFS(通讯通路门店!$S:$S,$G933,通讯通路门店!$J:$J,"荣耀授权专卖店")</f>
        <v>0</v>
      </c>
      <c r="Z933" s="99">
        <f>COUNTIFS(通讯通路门店!$S:$S,$G933,通讯通路门店!$J:$J,"VIVO体验店")</f>
        <v>0</v>
      </c>
      <c r="AA933" s="99">
        <f>COUNTIFS(通讯通路门店!$S:$S,$G933,通讯通路门店!$J:$J,"OPPO体验店")</f>
        <v>0</v>
      </c>
      <c r="AB933" s="99">
        <f>COUNTIFS(通讯通路门店!$S:$S,$G933,通讯通路门店!$J:$J,"华为授权体验店")+COUNTIFS(通讯通路门店!$S:$S,$G933,通讯通路门店!$J:$J,"华为堡垒店")</f>
        <v>0</v>
      </c>
      <c r="AC933" s="99">
        <f>COUNTIFS(通讯通路门店!$S:$S,$G933,通讯通路门店!$J:$J,"小米体验店")</f>
        <v>0</v>
      </c>
      <c r="AD933" s="99">
        <f>COUNTIFS(通讯通路门店!$S:$S,$G933,通讯通路门店!$J:$J,"苹果体验店")</f>
        <v>0</v>
      </c>
      <c r="AE933" s="99">
        <f>COUNTIFS(通讯通路门店!$S:$S,$G933,通讯通路门店!$J:$J,"其他品牌专卖店")</f>
        <v>0</v>
      </c>
      <c r="AF933" s="99">
        <f>SUMIFS(通讯通路门店!$BI:$BI,通讯通路门店!$S:$S,$G933)</f>
        <v>0</v>
      </c>
      <c r="AG933" s="99">
        <f>SUMIFS(通讯通路门店!$BH:$BH,通讯通路门店!$S:$S,$G933)</f>
        <v>0</v>
      </c>
      <c r="AH933" s="99">
        <f t="shared" si="71"/>
        <v>0</v>
      </c>
      <c r="AI933" s="99">
        <f>SUMIFS(通讯通路门店!$BB:$BB,通讯通路门店!$S:$S,$G933)</f>
        <v>0</v>
      </c>
      <c r="AJ933" s="99">
        <f>SUMIFS(通讯通路门店!$BE:$BE,通讯通路门店!$S:$S,$G933)</f>
        <v>0</v>
      </c>
      <c r="AK933" s="99">
        <f>SUMIFS(通讯通路门店!$BG:$BG,通讯通路门店!$S:$S,$G933)</f>
        <v>0</v>
      </c>
      <c r="AL933" s="99">
        <f>SUMIFS(通讯通路门店!$BC:$BC,通讯通路门店!$S:$S,$G933)</f>
        <v>0</v>
      </c>
      <c r="AM933" s="99">
        <f>SUMIFS(通讯通路门店!$BD:$BD,通讯通路门店!$S:$S,$G933)</f>
        <v>0</v>
      </c>
      <c r="AN933" s="99">
        <f>SUMIFS(通讯通路门店!$BF:$BF,通讯通路门店!$S:$S,$G933)</f>
        <v>0</v>
      </c>
      <c r="AO933" s="99">
        <f t="shared" si="72"/>
        <v>0</v>
      </c>
      <c r="AP933" s="99">
        <f>SUMIFS(通讯通路门店!$K:$K,通讯通路门店!$S:$S,$G933)</f>
        <v>0</v>
      </c>
      <c r="AQ933" s="83"/>
      <c r="AR933" s="99">
        <f>SUMIFS(通讯通路门店!$T:$T,通讯通路门店!$S:$S,$G933)</f>
        <v>0</v>
      </c>
      <c r="AS933" s="99">
        <f>SUMIFS(通讯通路门店!$U:$U,通讯通路门店!$S:$S,$G933)</f>
        <v>0</v>
      </c>
      <c r="AT933" s="99">
        <f>SUMIFS(通讯通路门店!$V:$V,通讯通路门店!$S:$S,$G933)</f>
        <v>0</v>
      </c>
      <c r="AU933" s="99">
        <f>SUMIFS(通讯通路门店!$W:$W,通讯通路门店!$S:$S,$G933)</f>
        <v>0</v>
      </c>
      <c r="AV933" s="99">
        <f>SUMIFS(通讯通路门店!$Z:$Z,通讯通路门店!$S:$S,$G933)</f>
        <v>0</v>
      </c>
      <c r="AW933" s="99">
        <f>SUMIFS(通讯通路门店!$AB:$AB,通讯通路门店!$S:$S,$G933)</f>
        <v>0</v>
      </c>
      <c r="AX933" s="99">
        <f>SUMIFS(通讯通路门店!$X:$X,通讯通路门店!$S:$S,$G933)</f>
        <v>0</v>
      </c>
      <c r="AY933" s="99">
        <f>SUMIFS(通讯通路门店!$Y:$Y,通讯通路门店!$S:$S,$G933)</f>
        <v>0</v>
      </c>
      <c r="AZ933" s="99">
        <f>SUMIFS(通讯通路门店!$AA:$AA,通讯通路门店!$S:$S,$G933)</f>
        <v>0</v>
      </c>
      <c r="BA933" s="99">
        <f t="shared" si="73"/>
        <v>0</v>
      </c>
      <c r="BB933" s="99">
        <f t="shared" si="74"/>
        <v>0</v>
      </c>
      <c r="BC933" s="99">
        <f>SUMIFS(通讯通路门店!$W:$W,通讯通路门店!$S:$S,$G933,通讯通路门店!$J:$J,"荣耀体验店")+SUMIFS(通讯通路门店!$W:$W,通讯通路门店!$S:$S,$G933,通讯通路门店!$J:$J,"荣耀授权专卖店")</f>
        <v>0</v>
      </c>
      <c r="BD933" s="99">
        <f>SUMIFS(通讯通路门店!$Z:$Z,通讯通路门店!$S:$S,$G933,通讯通路门店!$J:$J,"VIVO体验店")</f>
        <v>0</v>
      </c>
      <c r="BE933" s="99">
        <f>SUMIFS(通讯通路门店!$AB:$AB,通讯通路门店!$S:$S,$G933,通讯通路门店!$J:$J,"OPPO体验店")</f>
        <v>0</v>
      </c>
      <c r="BF933" s="99">
        <f>SUMIFS(通讯通路门店!$X:$X,通讯通路门店!$S:$S,$G933,通讯通路门店!$J:$J,"华为授权体验店")+SUMIFS(通讯通路门店!$AA:$AA,通讯通路门店!$S:$S,$G933,通讯通路门店!$J:$J,"华为堡垒店")</f>
        <v>0</v>
      </c>
      <c r="BG933" s="99">
        <f>SUMIFS(通讯通路门店!$Y:$Y,通讯通路门店!$S:$S,$G933,通讯通路门店!$J:$J,"小米体验店")</f>
        <v>0</v>
      </c>
      <c r="BH933" s="99">
        <f>SUMIFS(通讯通路门店!$AA:$AA,通讯通路门店!$S:$S,$G933,通讯通路门店!$J:$J,"苹果体验店")</f>
        <v>0</v>
      </c>
      <c r="BI933" s="99">
        <f>SUMIFS(通讯通路门店!$K:$K,通讯通路门店!$S:$S,$G933,通讯通路门店!$J:$J,"其他品牌专卖店")</f>
        <v>0</v>
      </c>
      <c r="BJ933" s="99">
        <f>SUMIFS(通讯通路门店!$AC:$AC,通讯通路门店!$S:$S,$G933)</f>
        <v>0</v>
      </c>
      <c r="BK933" s="99">
        <f>SUMIFS(通讯通路门店!$AD:$AD,通讯通路门店!$S:$S,$G933)</f>
        <v>0</v>
      </c>
      <c r="BL933" s="99">
        <f>SUMIFS(通讯通路门店!$AE:$AE,通讯通路门店!$S:$S,$G933)</f>
        <v>0</v>
      </c>
      <c r="BM933" s="99">
        <f>SUMIFS(通讯通路门店!$AF:$AF,通讯通路门店!$S:$S,$G933)</f>
        <v>0</v>
      </c>
      <c r="BN933" s="99">
        <f>SUMIFS(通讯通路门店!$AG:$AG,通讯通路门店!$S:$S,$G933)</f>
        <v>0</v>
      </c>
      <c r="BO933" s="99">
        <f>SUMIFS(通讯通路门店!$AH:$AH,通讯通路门店!$S:$S,$G933)</f>
        <v>0</v>
      </c>
      <c r="BP933" s="99">
        <f>SUMIFS(通讯通路门店!$AI:$AI,通讯通路门店!$S:$S,$G933)</f>
        <v>0</v>
      </c>
      <c r="BQ933" s="83"/>
    </row>
    <row r="934" spans="1:69">
      <c r="A934" s="99" t="str">
        <f>IFERROR(_xlfn.XLOOKUP($G934,通讯通路门店!$S$4:$S$993933,通讯通路门店!$A$4:$A$993933,0,0),"")</f>
        <v>海南省</v>
      </c>
      <c r="B934" s="99" t="str">
        <f>IFERROR(_xlfn.XLOOKUP($G934,通讯通路门店!$S$4:$S$993933,通讯通路门店!$B$4:$B$993933,0,0),"")</f>
        <v>乐东黎族自治县</v>
      </c>
      <c r="C934" s="99" t="str">
        <f>IFERROR(_xlfn.XLOOKUP($G934,通讯通路门店!$S$4:$S$993933,通讯通路门店!$C$4:$C$993933,0,0),"")</f>
        <v>乐东黎族自治县</v>
      </c>
      <c r="D934" s="99" t="str">
        <f>IFERROR(_xlfn.XLOOKUP($G934,通讯通路门店!$S$4:$S$993933,通讯通路门店!$D$4:$D$993933,0,0),"")</f>
        <v>万冲镇</v>
      </c>
      <c r="E934" s="83"/>
      <c r="F934" s="83"/>
      <c r="G934" s="101"/>
      <c r="H934" s="102">
        <f>IFERROR(_xlfn.XLOOKUP($G934,通讯通路门店!$S$4:$S$993933,通讯通路门店!$R$4:$R$993933,0,0),"")</f>
        <v>0</v>
      </c>
      <c r="I934" s="83"/>
      <c r="J934" s="83"/>
      <c r="K934" s="83"/>
      <c r="L934" s="83"/>
      <c r="M934" s="83"/>
      <c r="N934" s="83"/>
      <c r="O934" s="83"/>
      <c r="P934" s="83"/>
      <c r="Q934" s="83"/>
      <c r="R934" s="83"/>
      <c r="S934" s="83"/>
      <c r="T934" s="83"/>
      <c r="U934" s="99">
        <f>COUNTIF(通讯通路门店!$S:$S,$G934)</f>
        <v>0</v>
      </c>
      <c r="V934" s="99">
        <f>COUNTIFS(通讯通路门店!$S:$S,$G934,通讯通路门店!$J:$J,"综合卖场")</f>
        <v>0</v>
      </c>
      <c r="W934" s="99">
        <f>SUMIFS(通讯通路门店!$AJ:$AJ,通讯通路门店!$S:$S,通讯客户沙盘!$G934)</f>
        <v>0</v>
      </c>
      <c r="X934" s="99">
        <f t="shared" si="70"/>
        <v>0</v>
      </c>
      <c r="Y934" s="99">
        <f>COUNTIFS(通讯通路门店!$S:$S,$G934,通讯通路门店!$J:$J,"荣耀体验店")+COUNTIFS(通讯通路门店!$S:$S,$G934,通讯通路门店!$J:$J,"荣耀授权专卖店")</f>
        <v>0</v>
      </c>
      <c r="Z934" s="99">
        <f>COUNTIFS(通讯通路门店!$S:$S,$G934,通讯通路门店!$J:$J,"VIVO体验店")</f>
        <v>0</v>
      </c>
      <c r="AA934" s="99">
        <f>COUNTIFS(通讯通路门店!$S:$S,$G934,通讯通路门店!$J:$J,"OPPO体验店")</f>
        <v>0</v>
      </c>
      <c r="AB934" s="99">
        <f>COUNTIFS(通讯通路门店!$S:$S,$G934,通讯通路门店!$J:$J,"华为授权体验店")+COUNTIFS(通讯通路门店!$S:$S,$G934,通讯通路门店!$J:$J,"华为堡垒店")</f>
        <v>0</v>
      </c>
      <c r="AC934" s="99">
        <f>COUNTIFS(通讯通路门店!$S:$S,$G934,通讯通路门店!$J:$J,"小米体验店")</f>
        <v>0</v>
      </c>
      <c r="AD934" s="99">
        <f>COUNTIFS(通讯通路门店!$S:$S,$G934,通讯通路门店!$J:$J,"苹果体验店")</f>
        <v>0</v>
      </c>
      <c r="AE934" s="99">
        <f>COUNTIFS(通讯通路门店!$S:$S,$G934,通讯通路门店!$J:$J,"其他品牌专卖店")</f>
        <v>0</v>
      </c>
      <c r="AF934" s="99">
        <f>SUMIFS(通讯通路门店!$BI:$BI,通讯通路门店!$S:$S,$G934)</f>
        <v>0</v>
      </c>
      <c r="AG934" s="99">
        <f>SUMIFS(通讯通路门店!$BH:$BH,通讯通路门店!$S:$S,$G934)</f>
        <v>0</v>
      </c>
      <c r="AH934" s="99">
        <f t="shared" si="71"/>
        <v>0</v>
      </c>
      <c r="AI934" s="99">
        <f>SUMIFS(通讯通路门店!$BB:$BB,通讯通路门店!$S:$S,$G934)</f>
        <v>0</v>
      </c>
      <c r="AJ934" s="99">
        <f>SUMIFS(通讯通路门店!$BE:$BE,通讯通路门店!$S:$S,$G934)</f>
        <v>0</v>
      </c>
      <c r="AK934" s="99">
        <f>SUMIFS(通讯通路门店!$BG:$BG,通讯通路门店!$S:$S,$G934)</f>
        <v>0</v>
      </c>
      <c r="AL934" s="99">
        <f>SUMIFS(通讯通路门店!$BC:$BC,通讯通路门店!$S:$S,$G934)</f>
        <v>0</v>
      </c>
      <c r="AM934" s="99">
        <f>SUMIFS(通讯通路门店!$BD:$BD,通讯通路门店!$S:$S,$G934)</f>
        <v>0</v>
      </c>
      <c r="AN934" s="99">
        <f>SUMIFS(通讯通路门店!$BF:$BF,通讯通路门店!$S:$S,$G934)</f>
        <v>0</v>
      </c>
      <c r="AO934" s="99">
        <f t="shared" si="72"/>
        <v>0</v>
      </c>
      <c r="AP934" s="99">
        <f>SUMIFS(通讯通路门店!$K:$K,通讯通路门店!$S:$S,$G934)</f>
        <v>0</v>
      </c>
      <c r="AQ934" s="83"/>
      <c r="AR934" s="99">
        <f>SUMIFS(通讯通路门店!$T:$T,通讯通路门店!$S:$S,$G934)</f>
        <v>0</v>
      </c>
      <c r="AS934" s="99">
        <f>SUMIFS(通讯通路门店!$U:$U,通讯通路门店!$S:$S,$G934)</f>
        <v>0</v>
      </c>
      <c r="AT934" s="99">
        <f>SUMIFS(通讯通路门店!$V:$V,通讯通路门店!$S:$S,$G934)</f>
        <v>0</v>
      </c>
      <c r="AU934" s="99">
        <f>SUMIFS(通讯通路门店!$W:$W,通讯通路门店!$S:$S,$G934)</f>
        <v>0</v>
      </c>
      <c r="AV934" s="99">
        <f>SUMIFS(通讯通路门店!$Z:$Z,通讯通路门店!$S:$S,$G934)</f>
        <v>0</v>
      </c>
      <c r="AW934" s="99">
        <f>SUMIFS(通讯通路门店!$AB:$AB,通讯通路门店!$S:$S,$G934)</f>
        <v>0</v>
      </c>
      <c r="AX934" s="99">
        <f>SUMIFS(通讯通路门店!$X:$X,通讯通路门店!$S:$S,$G934)</f>
        <v>0</v>
      </c>
      <c r="AY934" s="99">
        <f>SUMIFS(通讯通路门店!$Y:$Y,通讯通路门店!$S:$S,$G934)</f>
        <v>0</v>
      </c>
      <c r="AZ934" s="99">
        <f>SUMIFS(通讯通路门店!$AA:$AA,通讯通路门店!$S:$S,$G934)</f>
        <v>0</v>
      </c>
      <c r="BA934" s="99">
        <f t="shared" si="73"/>
        <v>0</v>
      </c>
      <c r="BB934" s="99">
        <f t="shared" si="74"/>
        <v>0</v>
      </c>
      <c r="BC934" s="99">
        <f>SUMIFS(通讯通路门店!$W:$W,通讯通路门店!$S:$S,$G934,通讯通路门店!$J:$J,"荣耀体验店")+SUMIFS(通讯通路门店!$W:$W,通讯通路门店!$S:$S,$G934,通讯通路门店!$J:$J,"荣耀授权专卖店")</f>
        <v>0</v>
      </c>
      <c r="BD934" s="99">
        <f>SUMIFS(通讯通路门店!$Z:$Z,通讯通路门店!$S:$S,$G934,通讯通路门店!$J:$J,"VIVO体验店")</f>
        <v>0</v>
      </c>
      <c r="BE934" s="99">
        <f>SUMIFS(通讯通路门店!$AB:$AB,通讯通路门店!$S:$S,$G934,通讯通路门店!$J:$J,"OPPO体验店")</f>
        <v>0</v>
      </c>
      <c r="BF934" s="99">
        <f>SUMIFS(通讯通路门店!$X:$X,通讯通路门店!$S:$S,$G934,通讯通路门店!$J:$J,"华为授权体验店")+SUMIFS(通讯通路门店!$AA:$AA,通讯通路门店!$S:$S,$G934,通讯通路门店!$J:$J,"华为堡垒店")</f>
        <v>0</v>
      </c>
      <c r="BG934" s="99">
        <f>SUMIFS(通讯通路门店!$Y:$Y,通讯通路门店!$S:$S,$G934,通讯通路门店!$J:$J,"小米体验店")</f>
        <v>0</v>
      </c>
      <c r="BH934" s="99">
        <f>SUMIFS(通讯通路门店!$AA:$AA,通讯通路门店!$S:$S,$G934,通讯通路门店!$J:$J,"苹果体验店")</f>
        <v>0</v>
      </c>
      <c r="BI934" s="99">
        <f>SUMIFS(通讯通路门店!$K:$K,通讯通路门店!$S:$S,$G934,通讯通路门店!$J:$J,"其他品牌专卖店")</f>
        <v>0</v>
      </c>
      <c r="BJ934" s="99">
        <f>SUMIFS(通讯通路门店!$AC:$AC,通讯通路门店!$S:$S,$G934)</f>
        <v>0</v>
      </c>
      <c r="BK934" s="99">
        <f>SUMIFS(通讯通路门店!$AD:$AD,通讯通路门店!$S:$S,$G934)</f>
        <v>0</v>
      </c>
      <c r="BL934" s="99">
        <f>SUMIFS(通讯通路门店!$AE:$AE,通讯通路门店!$S:$S,$G934)</f>
        <v>0</v>
      </c>
      <c r="BM934" s="99">
        <f>SUMIFS(通讯通路门店!$AF:$AF,通讯通路门店!$S:$S,$G934)</f>
        <v>0</v>
      </c>
      <c r="BN934" s="99">
        <f>SUMIFS(通讯通路门店!$AG:$AG,通讯通路门店!$S:$S,$G934)</f>
        <v>0</v>
      </c>
      <c r="BO934" s="99">
        <f>SUMIFS(通讯通路门店!$AH:$AH,通讯通路门店!$S:$S,$G934)</f>
        <v>0</v>
      </c>
      <c r="BP934" s="99">
        <f>SUMIFS(通讯通路门店!$AI:$AI,通讯通路门店!$S:$S,$G934)</f>
        <v>0</v>
      </c>
      <c r="BQ934" s="83"/>
    </row>
    <row r="935" spans="1:69">
      <c r="A935" s="99" t="str">
        <f>IFERROR(_xlfn.XLOOKUP($G935,通讯通路门店!$S$4:$S$993933,通讯通路门店!$A$4:$A$993933,0,0),"")</f>
        <v>海南省</v>
      </c>
      <c r="B935" s="99" t="str">
        <f>IFERROR(_xlfn.XLOOKUP($G935,通讯通路门店!$S$4:$S$993933,通讯通路门店!$B$4:$B$993933,0,0),"")</f>
        <v>乐东黎族自治县</v>
      </c>
      <c r="C935" s="99" t="str">
        <f>IFERROR(_xlfn.XLOOKUP($G935,通讯通路门店!$S$4:$S$993933,通讯通路门店!$C$4:$C$993933,0,0),"")</f>
        <v>乐东黎族自治县</v>
      </c>
      <c r="D935" s="99" t="str">
        <f>IFERROR(_xlfn.XLOOKUP($G935,通讯通路门店!$S$4:$S$993933,通讯通路门店!$D$4:$D$993933,0,0),"")</f>
        <v>万冲镇</v>
      </c>
      <c r="E935" s="83"/>
      <c r="F935" s="83"/>
      <c r="G935" s="101"/>
      <c r="H935" s="102">
        <f>IFERROR(_xlfn.XLOOKUP($G935,通讯通路门店!$S$4:$S$993933,通讯通路门店!$R$4:$R$993933,0,0),"")</f>
        <v>0</v>
      </c>
      <c r="I935" s="83"/>
      <c r="J935" s="83"/>
      <c r="K935" s="83"/>
      <c r="L935" s="83"/>
      <c r="M935" s="83"/>
      <c r="N935" s="83"/>
      <c r="O935" s="83"/>
      <c r="P935" s="83"/>
      <c r="Q935" s="83"/>
      <c r="R935" s="83"/>
      <c r="S935" s="83"/>
      <c r="T935" s="83"/>
      <c r="U935" s="99">
        <f>COUNTIF(通讯通路门店!$S:$S,$G935)</f>
        <v>0</v>
      </c>
      <c r="V935" s="99">
        <f>COUNTIFS(通讯通路门店!$S:$S,$G935,通讯通路门店!$J:$J,"综合卖场")</f>
        <v>0</v>
      </c>
      <c r="W935" s="99">
        <f>SUMIFS(通讯通路门店!$AJ:$AJ,通讯通路门店!$S:$S,通讯客户沙盘!$G935)</f>
        <v>0</v>
      </c>
      <c r="X935" s="99">
        <f t="shared" si="70"/>
        <v>0</v>
      </c>
      <c r="Y935" s="99">
        <f>COUNTIFS(通讯通路门店!$S:$S,$G935,通讯通路门店!$J:$J,"荣耀体验店")+COUNTIFS(通讯通路门店!$S:$S,$G935,通讯通路门店!$J:$J,"荣耀授权专卖店")</f>
        <v>0</v>
      </c>
      <c r="Z935" s="99">
        <f>COUNTIFS(通讯通路门店!$S:$S,$G935,通讯通路门店!$J:$J,"VIVO体验店")</f>
        <v>0</v>
      </c>
      <c r="AA935" s="99">
        <f>COUNTIFS(通讯通路门店!$S:$S,$G935,通讯通路门店!$J:$J,"OPPO体验店")</f>
        <v>0</v>
      </c>
      <c r="AB935" s="99">
        <f>COUNTIFS(通讯通路门店!$S:$S,$G935,通讯通路门店!$J:$J,"华为授权体验店")+COUNTIFS(通讯通路门店!$S:$S,$G935,通讯通路门店!$J:$J,"华为堡垒店")</f>
        <v>0</v>
      </c>
      <c r="AC935" s="99">
        <f>COUNTIFS(通讯通路门店!$S:$S,$G935,通讯通路门店!$J:$J,"小米体验店")</f>
        <v>0</v>
      </c>
      <c r="AD935" s="99">
        <f>COUNTIFS(通讯通路门店!$S:$S,$G935,通讯通路门店!$J:$J,"苹果体验店")</f>
        <v>0</v>
      </c>
      <c r="AE935" s="99">
        <f>COUNTIFS(通讯通路门店!$S:$S,$G935,通讯通路门店!$J:$J,"其他品牌专卖店")</f>
        <v>0</v>
      </c>
      <c r="AF935" s="99">
        <f>SUMIFS(通讯通路门店!$BI:$BI,通讯通路门店!$S:$S,$G935)</f>
        <v>0</v>
      </c>
      <c r="AG935" s="99">
        <f>SUMIFS(通讯通路门店!$BH:$BH,通讯通路门店!$S:$S,$G935)</f>
        <v>0</v>
      </c>
      <c r="AH935" s="99">
        <f t="shared" si="71"/>
        <v>0</v>
      </c>
      <c r="AI935" s="99">
        <f>SUMIFS(通讯通路门店!$BB:$BB,通讯通路门店!$S:$S,$G935)</f>
        <v>0</v>
      </c>
      <c r="AJ935" s="99">
        <f>SUMIFS(通讯通路门店!$BE:$BE,通讯通路门店!$S:$S,$G935)</f>
        <v>0</v>
      </c>
      <c r="AK935" s="99">
        <f>SUMIFS(通讯通路门店!$BG:$BG,通讯通路门店!$S:$S,$G935)</f>
        <v>0</v>
      </c>
      <c r="AL935" s="99">
        <f>SUMIFS(通讯通路门店!$BC:$BC,通讯通路门店!$S:$S,$G935)</f>
        <v>0</v>
      </c>
      <c r="AM935" s="99">
        <f>SUMIFS(通讯通路门店!$BD:$BD,通讯通路门店!$S:$S,$G935)</f>
        <v>0</v>
      </c>
      <c r="AN935" s="99">
        <f>SUMIFS(通讯通路门店!$BF:$BF,通讯通路门店!$S:$S,$G935)</f>
        <v>0</v>
      </c>
      <c r="AO935" s="99">
        <f t="shared" si="72"/>
        <v>0</v>
      </c>
      <c r="AP935" s="99">
        <f>SUMIFS(通讯通路门店!$K:$K,通讯通路门店!$S:$S,$G935)</f>
        <v>0</v>
      </c>
      <c r="AQ935" s="83"/>
      <c r="AR935" s="99">
        <f>SUMIFS(通讯通路门店!$T:$T,通讯通路门店!$S:$S,$G935)</f>
        <v>0</v>
      </c>
      <c r="AS935" s="99">
        <f>SUMIFS(通讯通路门店!$U:$U,通讯通路门店!$S:$S,$G935)</f>
        <v>0</v>
      </c>
      <c r="AT935" s="99">
        <f>SUMIFS(通讯通路门店!$V:$V,通讯通路门店!$S:$S,$G935)</f>
        <v>0</v>
      </c>
      <c r="AU935" s="99">
        <f>SUMIFS(通讯通路门店!$W:$W,通讯通路门店!$S:$S,$G935)</f>
        <v>0</v>
      </c>
      <c r="AV935" s="99">
        <f>SUMIFS(通讯通路门店!$Z:$Z,通讯通路门店!$S:$S,$G935)</f>
        <v>0</v>
      </c>
      <c r="AW935" s="99">
        <f>SUMIFS(通讯通路门店!$AB:$AB,通讯通路门店!$S:$S,$G935)</f>
        <v>0</v>
      </c>
      <c r="AX935" s="99">
        <f>SUMIFS(通讯通路门店!$X:$X,通讯通路门店!$S:$S,$G935)</f>
        <v>0</v>
      </c>
      <c r="AY935" s="99">
        <f>SUMIFS(通讯通路门店!$Y:$Y,通讯通路门店!$S:$S,$G935)</f>
        <v>0</v>
      </c>
      <c r="AZ935" s="99">
        <f>SUMIFS(通讯通路门店!$AA:$AA,通讯通路门店!$S:$S,$G935)</f>
        <v>0</v>
      </c>
      <c r="BA935" s="99">
        <f t="shared" si="73"/>
        <v>0</v>
      </c>
      <c r="BB935" s="99">
        <f t="shared" si="74"/>
        <v>0</v>
      </c>
      <c r="BC935" s="99">
        <f>SUMIFS(通讯通路门店!$W:$W,通讯通路门店!$S:$S,$G935,通讯通路门店!$J:$J,"荣耀体验店")+SUMIFS(通讯通路门店!$W:$W,通讯通路门店!$S:$S,$G935,通讯通路门店!$J:$J,"荣耀授权专卖店")</f>
        <v>0</v>
      </c>
      <c r="BD935" s="99">
        <f>SUMIFS(通讯通路门店!$Z:$Z,通讯通路门店!$S:$S,$G935,通讯通路门店!$J:$J,"VIVO体验店")</f>
        <v>0</v>
      </c>
      <c r="BE935" s="99">
        <f>SUMIFS(通讯通路门店!$AB:$AB,通讯通路门店!$S:$S,$G935,通讯通路门店!$J:$J,"OPPO体验店")</f>
        <v>0</v>
      </c>
      <c r="BF935" s="99">
        <f>SUMIFS(通讯通路门店!$X:$X,通讯通路门店!$S:$S,$G935,通讯通路门店!$J:$J,"华为授权体验店")+SUMIFS(通讯通路门店!$AA:$AA,通讯通路门店!$S:$S,$G935,通讯通路门店!$J:$J,"华为堡垒店")</f>
        <v>0</v>
      </c>
      <c r="BG935" s="99">
        <f>SUMIFS(通讯通路门店!$Y:$Y,通讯通路门店!$S:$S,$G935,通讯通路门店!$J:$J,"小米体验店")</f>
        <v>0</v>
      </c>
      <c r="BH935" s="99">
        <f>SUMIFS(通讯通路门店!$AA:$AA,通讯通路门店!$S:$S,$G935,通讯通路门店!$J:$J,"苹果体验店")</f>
        <v>0</v>
      </c>
      <c r="BI935" s="99">
        <f>SUMIFS(通讯通路门店!$K:$K,通讯通路门店!$S:$S,$G935,通讯通路门店!$J:$J,"其他品牌专卖店")</f>
        <v>0</v>
      </c>
      <c r="BJ935" s="99">
        <f>SUMIFS(通讯通路门店!$AC:$AC,通讯通路门店!$S:$S,$G935)</f>
        <v>0</v>
      </c>
      <c r="BK935" s="99">
        <f>SUMIFS(通讯通路门店!$AD:$AD,通讯通路门店!$S:$S,$G935)</f>
        <v>0</v>
      </c>
      <c r="BL935" s="99">
        <f>SUMIFS(通讯通路门店!$AE:$AE,通讯通路门店!$S:$S,$G935)</f>
        <v>0</v>
      </c>
      <c r="BM935" s="99">
        <f>SUMIFS(通讯通路门店!$AF:$AF,通讯通路门店!$S:$S,$G935)</f>
        <v>0</v>
      </c>
      <c r="BN935" s="99">
        <f>SUMIFS(通讯通路门店!$AG:$AG,通讯通路门店!$S:$S,$G935)</f>
        <v>0</v>
      </c>
      <c r="BO935" s="99">
        <f>SUMIFS(通讯通路门店!$AH:$AH,通讯通路门店!$S:$S,$G935)</f>
        <v>0</v>
      </c>
      <c r="BP935" s="99">
        <f>SUMIFS(通讯通路门店!$AI:$AI,通讯通路门店!$S:$S,$G935)</f>
        <v>0</v>
      </c>
      <c r="BQ935" s="83"/>
    </row>
    <row r="936" spans="1:69">
      <c r="A936" s="99" t="str">
        <f>IFERROR(_xlfn.XLOOKUP($G936,通讯通路门店!$S$4:$S$993933,通讯通路门店!$A$4:$A$993933,0,0),"")</f>
        <v>海南省</v>
      </c>
      <c r="B936" s="99" t="str">
        <f>IFERROR(_xlfn.XLOOKUP($G936,通讯通路门店!$S$4:$S$993933,通讯通路门店!$B$4:$B$993933,0,0),"")</f>
        <v>乐东黎族自治县</v>
      </c>
      <c r="C936" s="99" t="str">
        <f>IFERROR(_xlfn.XLOOKUP($G936,通讯通路门店!$S$4:$S$993933,通讯通路门店!$C$4:$C$993933,0,0),"")</f>
        <v>乐东黎族自治县</v>
      </c>
      <c r="D936" s="99" t="str">
        <f>IFERROR(_xlfn.XLOOKUP($G936,通讯通路门店!$S$4:$S$993933,通讯通路门店!$D$4:$D$993933,0,0),"")</f>
        <v>万冲镇</v>
      </c>
      <c r="E936" s="83"/>
      <c r="F936" s="83"/>
      <c r="G936" s="101"/>
      <c r="H936" s="102">
        <f>IFERROR(_xlfn.XLOOKUP($G936,通讯通路门店!$S$4:$S$993933,通讯通路门店!$R$4:$R$993933,0,0),"")</f>
        <v>0</v>
      </c>
      <c r="I936" s="83"/>
      <c r="J936" s="83"/>
      <c r="K936" s="83"/>
      <c r="L936" s="83"/>
      <c r="M936" s="83"/>
      <c r="N936" s="83"/>
      <c r="O936" s="83"/>
      <c r="P936" s="83"/>
      <c r="Q936" s="83"/>
      <c r="R936" s="83"/>
      <c r="S936" s="83"/>
      <c r="T936" s="83"/>
      <c r="U936" s="99">
        <f>COUNTIF(通讯通路门店!$S:$S,$G936)</f>
        <v>0</v>
      </c>
      <c r="V936" s="99">
        <f>COUNTIFS(通讯通路门店!$S:$S,$G936,通讯通路门店!$J:$J,"综合卖场")</f>
        <v>0</v>
      </c>
      <c r="W936" s="99">
        <f>SUMIFS(通讯通路门店!$AJ:$AJ,通讯通路门店!$S:$S,通讯客户沙盘!$G936)</f>
        <v>0</v>
      </c>
      <c r="X936" s="99">
        <f t="shared" si="70"/>
        <v>0</v>
      </c>
      <c r="Y936" s="99">
        <f>COUNTIFS(通讯通路门店!$S:$S,$G936,通讯通路门店!$J:$J,"荣耀体验店")+COUNTIFS(通讯通路门店!$S:$S,$G936,通讯通路门店!$J:$J,"荣耀授权专卖店")</f>
        <v>0</v>
      </c>
      <c r="Z936" s="99">
        <f>COUNTIFS(通讯通路门店!$S:$S,$G936,通讯通路门店!$J:$J,"VIVO体验店")</f>
        <v>0</v>
      </c>
      <c r="AA936" s="99">
        <f>COUNTIFS(通讯通路门店!$S:$S,$G936,通讯通路门店!$J:$J,"OPPO体验店")</f>
        <v>0</v>
      </c>
      <c r="AB936" s="99">
        <f>COUNTIFS(通讯通路门店!$S:$S,$G936,通讯通路门店!$J:$J,"华为授权体验店")+COUNTIFS(通讯通路门店!$S:$S,$G936,通讯通路门店!$J:$J,"华为堡垒店")</f>
        <v>0</v>
      </c>
      <c r="AC936" s="99">
        <f>COUNTIFS(通讯通路门店!$S:$S,$G936,通讯通路门店!$J:$J,"小米体验店")</f>
        <v>0</v>
      </c>
      <c r="AD936" s="99">
        <f>COUNTIFS(通讯通路门店!$S:$S,$G936,通讯通路门店!$J:$J,"苹果体验店")</f>
        <v>0</v>
      </c>
      <c r="AE936" s="99">
        <f>COUNTIFS(通讯通路门店!$S:$S,$G936,通讯通路门店!$J:$J,"其他品牌专卖店")</f>
        <v>0</v>
      </c>
      <c r="AF936" s="99">
        <f>SUMIFS(通讯通路门店!$BI:$BI,通讯通路门店!$S:$S,$G936)</f>
        <v>0</v>
      </c>
      <c r="AG936" s="99">
        <f>SUMIFS(通讯通路门店!$BH:$BH,通讯通路门店!$S:$S,$G936)</f>
        <v>0</v>
      </c>
      <c r="AH936" s="99">
        <f t="shared" si="71"/>
        <v>0</v>
      </c>
      <c r="AI936" s="99">
        <f>SUMIFS(通讯通路门店!$BB:$BB,通讯通路门店!$S:$S,$G936)</f>
        <v>0</v>
      </c>
      <c r="AJ936" s="99">
        <f>SUMIFS(通讯通路门店!$BE:$BE,通讯通路门店!$S:$S,$G936)</f>
        <v>0</v>
      </c>
      <c r="AK936" s="99">
        <f>SUMIFS(通讯通路门店!$BG:$BG,通讯通路门店!$S:$S,$G936)</f>
        <v>0</v>
      </c>
      <c r="AL936" s="99">
        <f>SUMIFS(通讯通路门店!$BC:$BC,通讯通路门店!$S:$S,$G936)</f>
        <v>0</v>
      </c>
      <c r="AM936" s="99">
        <f>SUMIFS(通讯通路门店!$BD:$BD,通讯通路门店!$S:$S,$G936)</f>
        <v>0</v>
      </c>
      <c r="AN936" s="99">
        <f>SUMIFS(通讯通路门店!$BF:$BF,通讯通路门店!$S:$S,$G936)</f>
        <v>0</v>
      </c>
      <c r="AO936" s="99">
        <f t="shared" si="72"/>
        <v>0</v>
      </c>
      <c r="AP936" s="99">
        <f>SUMIFS(通讯通路门店!$K:$K,通讯通路门店!$S:$S,$G936)</f>
        <v>0</v>
      </c>
      <c r="AQ936" s="83"/>
      <c r="AR936" s="99">
        <f>SUMIFS(通讯通路门店!$T:$T,通讯通路门店!$S:$S,$G936)</f>
        <v>0</v>
      </c>
      <c r="AS936" s="99">
        <f>SUMIFS(通讯通路门店!$U:$U,通讯通路门店!$S:$S,$G936)</f>
        <v>0</v>
      </c>
      <c r="AT936" s="99">
        <f>SUMIFS(通讯通路门店!$V:$V,通讯通路门店!$S:$S,$G936)</f>
        <v>0</v>
      </c>
      <c r="AU936" s="99">
        <f>SUMIFS(通讯通路门店!$W:$W,通讯通路门店!$S:$S,$G936)</f>
        <v>0</v>
      </c>
      <c r="AV936" s="99">
        <f>SUMIFS(通讯通路门店!$Z:$Z,通讯通路门店!$S:$S,$G936)</f>
        <v>0</v>
      </c>
      <c r="AW936" s="99">
        <f>SUMIFS(通讯通路门店!$AB:$AB,通讯通路门店!$S:$S,$G936)</f>
        <v>0</v>
      </c>
      <c r="AX936" s="99">
        <f>SUMIFS(通讯通路门店!$X:$X,通讯通路门店!$S:$S,$G936)</f>
        <v>0</v>
      </c>
      <c r="AY936" s="99">
        <f>SUMIFS(通讯通路门店!$Y:$Y,通讯通路门店!$S:$S,$G936)</f>
        <v>0</v>
      </c>
      <c r="AZ936" s="99">
        <f>SUMIFS(通讯通路门店!$AA:$AA,通讯通路门店!$S:$S,$G936)</f>
        <v>0</v>
      </c>
      <c r="BA936" s="99">
        <f t="shared" si="73"/>
        <v>0</v>
      </c>
      <c r="BB936" s="99">
        <f t="shared" si="74"/>
        <v>0</v>
      </c>
      <c r="BC936" s="99">
        <f>SUMIFS(通讯通路门店!$W:$W,通讯通路门店!$S:$S,$G936,通讯通路门店!$J:$J,"荣耀体验店")+SUMIFS(通讯通路门店!$W:$W,通讯通路门店!$S:$S,$G936,通讯通路门店!$J:$J,"荣耀授权专卖店")</f>
        <v>0</v>
      </c>
      <c r="BD936" s="99">
        <f>SUMIFS(通讯通路门店!$Z:$Z,通讯通路门店!$S:$S,$G936,通讯通路门店!$J:$J,"VIVO体验店")</f>
        <v>0</v>
      </c>
      <c r="BE936" s="99">
        <f>SUMIFS(通讯通路门店!$AB:$AB,通讯通路门店!$S:$S,$G936,通讯通路门店!$J:$J,"OPPO体验店")</f>
        <v>0</v>
      </c>
      <c r="BF936" s="99">
        <f>SUMIFS(通讯通路门店!$X:$X,通讯通路门店!$S:$S,$G936,通讯通路门店!$J:$J,"华为授权体验店")+SUMIFS(通讯通路门店!$AA:$AA,通讯通路门店!$S:$S,$G936,通讯通路门店!$J:$J,"华为堡垒店")</f>
        <v>0</v>
      </c>
      <c r="BG936" s="99">
        <f>SUMIFS(通讯通路门店!$Y:$Y,通讯通路门店!$S:$S,$G936,通讯通路门店!$J:$J,"小米体验店")</f>
        <v>0</v>
      </c>
      <c r="BH936" s="99">
        <f>SUMIFS(通讯通路门店!$AA:$AA,通讯通路门店!$S:$S,$G936,通讯通路门店!$J:$J,"苹果体验店")</f>
        <v>0</v>
      </c>
      <c r="BI936" s="99">
        <f>SUMIFS(通讯通路门店!$K:$K,通讯通路门店!$S:$S,$G936,通讯通路门店!$J:$J,"其他品牌专卖店")</f>
        <v>0</v>
      </c>
      <c r="BJ936" s="99">
        <f>SUMIFS(通讯通路门店!$AC:$AC,通讯通路门店!$S:$S,$G936)</f>
        <v>0</v>
      </c>
      <c r="BK936" s="99">
        <f>SUMIFS(通讯通路门店!$AD:$AD,通讯通路门店!$S:$S,$G936)</f>
        <v>0</v>
      </c>
      <c r="BL936" s="99">
        <f>SUMIFS(通讯通路门店!$AE:$AE,通讯通路门店!$S:$S,$G936)</f>
        <v>0</v>
      </c>
      <c r="BM936" s="99">
        <f>SUMIFS(通讯通路门店!$AF:$AF,通讯通路门店!$S:$S,$G936)</f>
        <v>0</v>
      </c>
      <c r="BN936" s="99">
        <f>SUMIFS(通讯通路门店!$AG:$AG,通讯通路门店!$S:$S,$G936)</f>
        <v>0</v>
      </c>
      <c r="BO936" s="99">
        <f>SUMIFS(通讯通路门店!$AH:$AH,通讯通路门店!$S:$S,$G936)</f>
        <v>0</v>
      </c>
      <c r="BP936" s="99">
        <f>SUMIFS(通讯通路门店!$AI:$AI,通讯通路门店!$S:$S,$G936)</f>
        <v>0</v>
      </c>
      <c r="BQ936" s="83"/>
    </row>
    <row r="937" spans="1:69">
      <c r="A937" s="99" t="str">
        <f>IFERROR(_xlfn.XLOOKUP($G937,通讯通路门店!$S$4:$S$993933,通讯通路门店!$A$4:$A$993933,0,0),"")</f>
        <v>海南省</v>
      </c>
      <c r="B937" s="99" t="str">
        <f>IFERROR(_xlfn.XLOOKUP($G937,通讯通路门店!$S$4:$S$993933,通讯通路门店!$B$4:$B$993933,0,0),"")</f>
        <v>乐东黎族自治县</v>
      </c>
      <c r="C937" s="99" t="str">
        <f>IFERROR(_xlfn.XLOOKUP($G937,通讯通路门店!$S$4:$S$993933,通讯通路门店!$C$4:$C$993933,0,0),"")</f>
        <v>乐东黎族自治县</v>
      </c>
      <c r="D937" s="99" t="str">
        <f>IFERROR(_xlfn.XLOOKUP($G937,通讯通路门店!$S$4:$S$993933,通讯通路门店!$D$4:$D$993933,0,0),"")</f>
        <v>万冲镇</v>
      </c>
      <c r="E937" s="83"/>
      <c r="F937" s="83"/>
      <c r="G937" s="101"/>
      <c r="H937" s="102">
        <f>IFERROR(_xlfn.XLOOKUP($G937,通讯通路门店!$S$4:$S$993933,通讯通路门店!$R$4:$R$993933,0,0),"")</f>
        <v>0</v>
      </c>
      <c r="I937" s="83"/>
      <c r="J937" s="83"/>
      <c r="K937" s="83"/>
      <c r="L937" s="83"/>
      <c r="M937" s="83"/>
      <c r="N937" s="83"/>
      <c r="O937" s="83"/>
      <c r="P937" s="83"/>
      <c r="Q937" s="83"/>
      <c r="R937" s="83"/>
      <c r="S937" s="83"/>
      <c r="T937" s="83"/>
      <c r="U937" s="99">
        <f>COUNTIF(通讯通路门店!$S:$S,$G937)</f>
        <v>0</v>
      </c>
      <c r="V937" s="99">
        <f>COUNTIFS(通讯通路门店!$S:$S,$G937,通讯通路门店!$J:$J,"综合卖场")</f>
        <v>0</v>
      </c>
      <c r="W937" s="99">
        <f>SUMIFS(通讯通路门店!$AJ:$AJ,通讯通路门店!$S:$S,通讯客户沙盘!$G937)</f>
        <v>0</v>
      </c>
      <c r="X937" s="99">
        <f t="shared" si="70"/>
        <v>0</v>
      </c>
      <c r="Y937" s="99">
        <f>COUNTIFS(通讯通路门店!$S:$S,$G937,通讯通路门店!$J:$J,"荣耀体验店")+COUNTIFS(通讯通路门店!$S:$S,$G937,通讯通路门店!$J:$J,"荣耀授权专卖店")</f>
        <v>0</v>
      </c>
      <c r="Z937" s="99">
        <f>COUNTIFS(通讯通路门店!$S:$S,$G937,通讯通路门店!$J:$J,"VIVO体验店")</f>
        <v>0</v>
      </c>
      <c r="AA937" s="99">
        <f>COUNTIFS(通讯通路门店!$S:$S,$G937,通讯通路门店!$J:$J,"OPPO体验店")</f>
        <v>0</v>
      </c>
      <c r="AB937" s="99">
        <f>COUNTIFS(通讯通路门店!$S:$S,$G937,通讯通路门店!$J:$J,"华为授权体验店")+COUNTIFS(通讯通路门店!$S:$S,$G937,通讯通路门店!$J:$J,"华为堡垒店")</f>
        <v>0</v>
      </c>
      <c r="AC937" s="99">
        <f>COUNTIFS(通讯通路门店!$S:$S,$G937,通讯通路门店!$J:$J,"小米体验店")</f>
        <v>0</v>
      </c>
      <c r="AD937" s="99">
        <f>COUNTIFS(通讯通路门店!$S:$S,$G937,通讯通路门店!$J:$J,"苹果体验店")</f>
        <v>0</v>
      </c>
      <c r="AE937" s="99">
        <f>COUNTIFS(通讯通路门店!$S:$S,$G937,通讯通路门店!$J:$J,"其他品牌专卖店")</f>
        <v>0</v>
      </c>
      <c r="AF937" s="99">
        <f>SUMIFS(通讯通路门店!$BI:$BI,通讯通路门店!$S:$S,$G937)</f>
        <v>0</v>
      </c>
      <c r="AG937" s="99">
        <f>SUMIFS(通讯通路门店!$BH:$BH,通讯通路门店!$S:$S,$G937)</f>
        <v>0</v>
      </c>
      <c r="AH937" s="99">
        <f t="shared" si="71"/>
        <v>0</v>
      </c>
      <c r="AI937" s="99">
        <f>SUMIFS(通讯通路门店!$BB:$BB,通讯通路门店!$S:$S,$G937)</f>
        <v>0</v>
      </c>
      <c r="AJ937" s="99">
        <f>SUMIFS(通讯通路门店!$BE:$BE,通讯通路门店!$S:$S,$G937)</f>
        <v>0</v>
      </c>
      <c r="AK937" s="99">
        <f>SUMIFS(通讯通路门店!$BG:$BG,通讯通路门店!$S:$S,$G937)</f>
        <v>0</v>
      </c>
      <c r="AL937" s="99">
        <f>SUMIFS(通讯通路门店!$BC:$BC,通讯通路门店!$S:$S,$G937)</f>
        <v>0</v>
      </c>
      <c r="AM937" s="99">
        <f>SUMIFS(通讯通路门店!$BD:$BD,通讯通路门店!$S:$S,$G937)</f>
        <v>0</v>
      </c>
      <c r="AN937" s="99">
        <f>SUMIFS(通讯通路门店!$BF:$BF,通讯通路门店!$S:$S,$G937)</f>
        <v>0</v>
      </c>
      <c r="AO937" s="99">
        <f t="shared" si="72"/>
        <v>0</v>
      </c>
      <c r="AP937" s="99">
        <f>SUMIFS(通讯通路门店!$K:$K,通讯通路门店!$S:$S,$G937)</f>
        <v>0</v>
      </c>
      <c r="AQ937" s="83"/>
      <c r="AR937" s="99">
        <f>SUMIFS(通讯通路门店!$T:$T,通讯通路门店!$S:$S,$G937)</f>
        <v>0</v>
      </c>
      <c r="AS937" s="99">
        <f>SUMIFS(通讯通路门店!$U:$U,通讯通路门店!$S:$S,$G937)</f>
        <v>0</v>
      </c>
      <c r="AT937" s="99">
        <f>SUMIFS(通讯通路门店!$V:$V,通讯通路门店!$S:$S,$G937)</f>
        <v>0</v>
      </c>
      <c r="AU937" s="99">
        <f>SUMIFS(通讯通路门店!$W:$W,通讯通路门店!$S:$S,$G937)</f>
        <v>0</v>
      </c>
      <c r="AV937" s="99">
        <f>SUMIFS(通讯通路门店!$Z:$Z,通讯通路门店!$S:$S,$G937)</f>
        <v>0</v>
      </c>
      <c r="AW937" s="99">
        <f>SUMIFS(通讯通路门店!$AB:$AB,通讯通路门店!$S:$S,$G937)</f>
        <v>0</v>
      </c>
      <c r="AX937" s="99">
        <f>SUMIFS(通讯通路门店!$X:$X,通讯通路门店!$S:$S,$G937)</f>
        <v>0</v>
      </c>
      <c r="AY937" s="99">
        <f>SUMIFS(通讯通路门店!$Y:$Y,通讯通路门店!$S:$S,$G937)</f>
        <v>0</v>
      </c>
      <c r="AZ937" s="99">
        <f>SUMIFS(通讯通路门店!$AA:$AA,通讯通路门店!$S:$S,$G937)</f>
        <v>0</v>
      </c>
      <c r="BA937" s="99">
        <f t="shared" si="73"/>
        <v>0</v>
      </c>
      <c r="BB937" s="99">
        <f t="shared" si="74"/>
        <v>0</v>
      </c>
      <c r="BC937" s="99">
        <f>SUMIFS(通讯通路门店!$W:$W,通讯通路门店!$S:$S,$G937,通讯通路门店!$J:$J,"荣耀体验店")+SUMIFS(通讯通路门店!$W:$W,通讯通路门店!$S:$S,$G937,通讯通路门店!$J:$J,"荣耀授权专卖店")</f>
        <v>0</v>
      </c>
      <c r="BD937" s="99">
        <f>SUMIFS(通讯通路门店!$Z:$Z,通讯通路门店!$S:$S,$G937,通讯通路门店!$J:$J,"VIVO体验店")</f>
        <v>0</v>
      </c>
      <c r="BE937" s="99">
        <f>SUMIFS(通讯通路门店!$AB:$AB,通讯通路门店!$S:$S,$G937,通讯通路门店!$J:$J,"OPPO体验店")</f>
        <v>0</v>
      </c>
      <c r="BF937" s="99">
        <f>SUMIFS(通讯通路门店!$X:$X,通讯通路门店!$S:$S,$G937,通讯通路门店!$J:$J,"华为授权体验店")+SUMIFS(通讯通路门店!$AA:$AA,通讯通路门店!$S:$S,$G937,通讯通路门店!$J:$J,"华为堡垒店")</f>
        <v>0</v>
      </c>
      <c r="BG937" s="99">
        <f>SUMIFS(通讯通路门店!$Y:$Y,通讯通路门店!$S:$S,$G937,通讯通路门店!$J:$J,"小米体验店")</f>
        <v>0</v>
      </c>
      <c r="BH937" s="99">
        <f>SUMIFS(通讯通路门店!$AA:$AA,通讯通路门店!$S:$S,$G937,通讯通路门店!$J:$J,"苹果体验店")</f>
        <v>0</v>
      </c>
      <c r="BI937" s="99">
        <f>SUMIFS(通讯通路门店!$K:$K,通讯通路门店!$S:$S,$G937,通讯通路门店!$J:$J,"其他品牌专卖店")</f>
        <v>0</v>
      </c>
      <c r="BJ937" s="99">
        <f>SUMIFS(通讯通路门店!$AC:$AC,通讯通路门店!$S:$S,$G937)</f>
        <v>0</v>
      </c>
      <c r="BK937" s="99">
        <f>SUMIFS(通讯通路门店!$AD:$AD,通讯通路门店!$S:$S,$G937)</f>
        <v>0</v>
      </c>
      <c r="BL937" s="99">
        <f>SUMIFS(通讯通路门店!$AE:$AE,通讯通路门店!$S:$S,$G937)</f>
        <v>0</v>
      </c>
      <c r="BM937" s="99">
        <f>SUMIFS(通讯通路门店!$AF:$AF,通讯通路门店!$S:$S,$G937)</f>
        <v>0</v>
      </c>
      <c r="BN937" s="99">
        <f>SUMIFS(通讯通路门店!$AG:$AG,通讯通路门店!$S:$S,$G937)</f>
        <v>0</v>
      </c>
      <c r="BO937" s="99">
        <f>SUMIFS(通讯通路门店!$AH:$AH,通讯通路门店!$S:$S,$G937)</f>
        <v>0</v>
      </c>
      <c r="BP937" s="99">
        <f>SUMIFS(通讯通路门店!$AI:$AI,通讯通路门店!$S:$S,$G937)</f>
        <v>0</v>
      </c>
      <c r="BQ937" s="83"/>
    </row>
    <row r="938" spans="1:69">
      <c r="A938" s="99" t="str">
        <f>IFERROR(_xlfn.XLOOKUP($G938,通讯通路门店!$S$4:$S$993933,通讯通路门店!$A$4:$A$993933,0,0),"")</f>
        <v>海南省</v>
      </c>
      <c r="B938" s="99" t="str">
        <f>IFERROR(_xlfn.XLOOKUP($G938,通讯通路门店!$S$4:$S$993933,通讯通路门店!$B$4:$B$993933,0,0),"")</f>
        <v>乐东黎族自治县</v>
      </c>
      <c r="C938" s="99" t="str">
        <f>IFERROR(_xlfn.XLOOKUP($G938,通讯通路门店!$S$4:$S$993933,通讯通路门店!$C$4:$C$993933,0,0),"")</f>
        <v>乐东黎族自治县</v>
      </c>
      <c r="D938" s="99" t="str">
        <f>IFERROR(_xlfn.XLOOKUP($G938,通讯通路门店!$S$4:$S$993933,通讯通路门店!$D$4:$D$993933,0,0),"")</f>
        <v>万冲镇</v>
      </c>
      <c r="E938" s="83"/>
      <c r="F938" s="83"/>
      <c r="G938" s="101"/>
      <c r="H938" s="102">
        <f>IFERROR(_xlfn.XLOOKUP($G938,通讯通路门店!$S$4:$S$993933,通讯通路门店!$R$4:$R$993933,0,0),"")</f>
        <v>0</v>
      </c>
      <c r="I938" s="83"/>
      <c r="J938" s="83"/>
      <c r="K938" s="83"/>
      <c r="L938" s="83"/>
      <c r="M938" s="83"/>
      <c r="N938" s="83"/>
      <c r="O938" s="83"/>
      <c r="P938" s="83"/>
      <c r="Q938" s="83"/>
      <c r="R938" s="83"/>
      <c r="S938" s="83"/>
      <c r="T938" s="83"/>
      <c r="U938" s="99">
        <f>COUNTIF(通讯通路门店!$S:$S,$G938)</f>
        <v>0</v>
      </c>
      <c r="V938" s="99">
        <f>COUNTIFS(通讯通路门店!$S:$S,$G938,通讯通路门店!$J:$J,"综合卖场")</f>
        <v>0</v>
      </c>
      <c r="W938" s="99">
        <f>SUMIFS(通讯通路门店!$AJ:$AJ,通讯通路门店!$S:$S,通讯客户沙盘!$G938)</f>
        <v>0</v>
      </c>
      <c r="X938" s="99">
        <f t="shared" si="70"/>
        <v>0</v>
      </c>
      <c r="Y938" s="99">
        <f>COUNTIFS(通讯通路门店!$S:$S,$G938,通讯通路门店!$J:$J,"荣耀体验店")+COUNTIFS(通讯通路门店!$S:$S,$G938,通讯通路门店!$J:$J,"荣耀授权专卖店")</f>
        <v>0</v>
      </c>
      <c r="Z938" s="99">
        <f>COUNTIFS(通讯通路门店!$S:$S,$G938,通讯通路门店!$J:$J,"VIVO体验店")</f>
        <v>0</v>
      </c>
      <c r="AA938" s="99">
        <f>COUNTIFS(通讯通路门店!$S:$S,$G938,通讯通路门店!$J:$J,"OPPO体验店")</f>
        <v>0</v>
      </c>
      <c r="AB938" s="99">
        <f>COUNTIFS(通讯通路门店!$S:$S,$G938,通讯通路门店!$J:$J,"华为授权体验店")+COUNTIFS(通讯通路门店!$S:$S,$G938,通讯通路门店!$J:$J,"华为堡垒店")</f>
        <v>0</v>
      </c>
      <c r="AC938" s="99">
        <f>COUNTIFS(通讯通路门店!$S:$S,$G938,通讯通路门店!$J:$J,"小米体验店")</f>
        <v>0</v>
      </c>
      <c r="AD938" s="99">
        <f>COUNTIFS(通讯通路门店!$S:$S,$G938,通讯通路门店!$J:$J,"苹果体验店")</f>
        <v>0</v>
      </c>
      <c r="AE938" s="99">
        <f>COUNTIFS(通讯通路门店!$S:$S,$G938,通讯通路门店!$J:$J,"其他品牌专卖店")</f>
        <v>0</v>
      </c>
      <c r="AF938" s="99">
        <f>SUMIFS(通讯通路门店!$BI:$BI,通讯通路门店!$S:$S,$G938)</f>
        <v>0</v>
      </c>
      <c r="AG938" s="99">
        <f>SUMIFS(通讯通路门店!$BH:$BH,通讯通路门店!$S:$S,$G938)</f>
        <v>0</v>
      </c>
      <c r="AH938" s="99">
        <f t="shared" si="71"/>
        <v>0</v>
      </c>
      <c r="AI938" s="99">
        <f>SUMIFS(通讯通路门店!$BB:$BB,通讯通路门店!$S:$S,$G938)</f>
        <v>0</v>
      </c>
      <c r="AJ938" s="99">
        <f>SUMIFS(通讯通路门店!$BE:$BE,通讯通路门店!$S:$S,$G938)</f>
        <v>0</v>
      </c>
      <c r="AK938" s="99">
        <f>SUMIFS(通讯通路门店!$BG:$BG,通讯通路门店!$S:$S,$G938)</f>
        <v>0</v>
      </c>
      <c r="AL938" s="99">
        <f>SUMIFS(通讯通路门店!$BC:$BC,通讯通路门店!$S:$S,$G938)</f>
        <v>0</v>
      </c>
      <c r="AM938" s="99">
        <f>SUMIFS(通讯通路门店!$BD:$BD,通讯通路门店!$S:$S,$G938)</f>
        <v>0</v>
      </c>
      <c r="AN938" s="99">
        <f>SUMIFS(通讯通路门店!$BF:$BF,通讯通路门店!$S:$S,$G938)</f>
        <v>0</v>
      </c>
      <c r="AO938" s="99">
        <f t="shared" si="72"/>
        <v>0</v>
      </c>
      <c r="AP938" s="99">
        <f>SUMIFS(通讯通路门店!$K:$K,通讯通路门店!$S:$S,$G938)</f>
        <v>0</v>
      </c>
      <c r="AQ938" s="83"/>
      <c r="AR938" s="99">
        <f>SUMIFS(通讯通路门店!$T:$T,通讯通路门店!$S:$S,$G938)</f>
        <v>0</v>
      </c>
      <c r="AS938" s="99">
        <f>SUMIFS(通讯通路门店!$U:$U,通讯通路门店!$S:$S,$G938)</f>
        <v>0</v>
      </c>
      <c r="AT938" s="99">
        <f>SUMIFS(通讯通路门店!$V:$V,通讯通路门店!$S:$S,$G938)</f>
        <v>0</v>
      </c>
      <c r="AU938" s="99">
        <f>SUMIFS(通讯通路门店!$W:$W,通讯通路门店!$S:$S,$G938)</f>
        <v>0</v>
      </c>
      <c r="AV938" s="99">
        <f>SUMIFS(通讯通路门店!$Z:$Z,通讯通路门店!$S:$S,$G938)</f>
        <v>0</v>
      </c>
      <c r="AW938" s="99">
        <f>SUMIFS(通讯通路门店!$AB:$AB,通讯通路门店!$S:$S,$G938)</f>
        <v>0</v>
      </c>
      <c r="AX938" s="99">
        <f>SUMIFS(通讯通路门店!$X:$X,通讯通路门店!$S:$S,$G938)</f>
        <v>0</v>
      </c>
      <c r="AY938" s="99">
        <f>SUMIFS(通讯通路门店!$Y:$Y,通讯通路门店!$S:$S,$G938)</f>
        <v>0</v>
      </c>
      <c r="AZ938" s="99">
        <f>SUMIFS(通讯通路门店!$AA:$AA,通讯通路门店!$S:$S,$G938)</f>
        <v>0</v>
      </c>
      <c r="BA938" s="99">
        <f t="shared" si="73"/>
        <v>0</v>
      </c>
      <c r="BB938" s="99">
        <f t="shared" si="74"/>
        <v>0</v>
      </c>
      <c r="BC938" s="99">
        <f>SUMIFS(通讯通路门店!$W:$W,通讯通路门店!$S:$S,$G938,通讯通路门店!$J:$J,"荣耀体验店")+SUMIFS(通讯通路门店!$W:$W,通讯通路门店!$S:$S,$G938,通讯通路门店!$J:$J,"荣耀授权专卖店")</f>
        <v>0</v>
      </c>
      <c r="BD938" s="99">
        <f>SUMIFS(通讯通路门店!$Z:$Z,通讯通路门店!$S:$S,$G938,通讯通路门店!$J:$J,"VIVO体验店")</f>
        <v>0</v>
      </c>
      <c r="BE938" s="99">
        <f>SUMIFS(通讯通路门店!$AB:$AB,通讯通路门店!$S:$S,$G938,通讯通路门店!$J:$J,"OPPO体验店")</f>
        <v>0</v>
      </c>
      <c r="BF938" s="99">
        <f>SUMIFS(通讯通路门店!$X:$X,通讯通路门店!$S:$S,$G938,通讯通路门店!$J:$J,"华为授权体验店")+SUMIFS(通讯通路门店!$AA:$AA,通讯通路门店!$S:$S,$G938,通讯通路门店!$J:$J,"华为堡垒店")</f>
        <v>0</v>
      </c>
      <c r="BG938" s="99">
        <f>SUMIFS(通讯通路门店!$Y:$Y,通讯通路门店!$S:$S,$G938,通讯通路门店!$J:$J,"小米体验店")</f>
        <v>0</v>
      </c>
      <c r="BH938" s="99">
        <f>SUMIFS(通讯通路门店!$AA:$AA,通讯通路门店!$S:$S,$G938,通讯通路门店!$J:$J,"苹果体验店")</f>
        <v>0</v>
      </c>
      <c r="BI938" s="99">
        <f>SUMIFS(通讯通路门店!$K:$K,通讯通路门店!$S:$S,$G938,通讯通路门店!$J:$J,"其他品牌专卖店")</f>
        <v>0</v>
      </c>
      <c r="BJ938" s="99">
        <f>SUMIFS(通讯通路门店!$AC:$AC,通讯通路门店!$S:$S,$G938)</f>
        <v>0</v>
      </c>
      <c r="BK938" s="99">
        <f>SUMIFS(通讯通路门店!$AD:$AD,通讯通路门店!$S:$S,$G938)</f>
        <v>0</v>
      </c>
      <c r="BL938" s="99">
        <f>SUMIFS(通讯通路门店!$AE:$AE,通讯通路门店!$S:$S,$G938)</f>
        <v>0</v>
      </c>
      <c r="BM938" s="99">
        <f>SUMIFS(通讯通路门店!$AF:$AF,通讯通路门店!$S:$S,$G938)</f>
        <v>0</v>
      </c>
      <c r="BN938" s="99">
        <f>SUMIFS(通讯通路门店!$AG:$AG,通讯通路门店!$S:$S,$G938)</f>
        <v>0</v>
      </c>
      <c r="BO938" s="99">
        <f>SUMIFS(通讯通路门店!$AH:$AH,通讯通路门店!$S:$S,$G938)</f>
        <v>0</v>
      </c>
      <c r="BP938" s="99">
        <f>SUMIFS(通讯通路门店!$AI:$AI,通讯通路门店!$S:$S,$G938)</f>
        <v>0</v>
      </c>
      <c r="BQ938" s="83"/>
    </row>
    <row r="939" spans="1:69">
      <c r="A939" s="99" t="str">
        <f>IFERROR(_xlfn.XLOOKUP($G939,通讯通路门店!$S$4:$S$993933,通讯通路门店!$A$4:$A$993933,0,0),"")</f>
        <v>海南省</v>
      </c>
      <c r="B939" s="99" t="str">
        <f>IFERROR(_xlfn.XLOOKUP($G939,通讯通路门店!$S$4:$S$993933,通讯通路门店!$B$4:$B$993933,0,0),"")</f>
        <v>乐东黎族自治县</v>
      </c>
      <c r="C939" s="99" t="str">
        <f>IFERROR(_xlfn.XLOOKUP($G939,通讯通路门店!$S$4:$S$993933,通讯通路门店!$C$4:$C$993933,0,0),"")</f>
        <v>乐东黎族自治县</v>
      </c>
      <c r="D939" s="99" t="str">
        <f>IFERROR(_xlfn.XLOOKUP($G939,通讯通路门店!$S$4:$S$993933,通讯通路门店!$D$4:$D$993933,0,0),"")</f>
        <v>万冲镇</v>
      </c>
      <c r="E939" s="83"/>
      <c r="F939" s="83"/>
      <c r="G939" s="101"/>
      <c r="H939" s="102">
        <f>IFERROR(_xlfn.XLOOKUP($G939,通讯通路门店!$S$4:$S$993933,通讯通路门店!$R$4:$R$993933,0,0),"")</f>
        <v>0</v>
      </c>
      <c r="I939" s="83"/>
      <c r="J939" s="83"/>
      <c r="K939" s="83"/>
      <c r="L939" s="83"/>
      <c r="M939" s="83"/>
      <c r="N939" s="83"/>
      <c r="O939" s="83"/>
      <c r="P939" s="83"/>
      <c r="Q939" s="83"/>
      <c r="R939" s="83"/>
      <c r="S939" s="83"/>
      <c r="T939" s="83"/>
      <c r="U939" s="99">
        <f>COUNTIF(通讯通路门店!$S:$S,$G939)</f>
        <v>0</v>
      </c>
      <c r="V939" s="99">
        <f>COUNTIFS(通讯通路门店!$S:$S,$G939,通讯通路门店!$J:$J,"综合卖场")</f>
        <v>0</v>
      </c>
      <c r="W939" s="99">
        <f>SUMIFS(通讯通路门店!$AJ:$AJ,通讯通路门店!$S:$S,通讯客户沙盘!$G939)</f>
        <v>0</v>
      </c>
      <c r="X939" s="99">
        <f t="shared" si="70"/>
        <v>0</v>
      </c>
      <c r="Y939" s="99">
        <f>COUNTIFS(通讯通路门店!$S:$S,$G939,通讯通路门店!$J:$J,"荣耀体验店")+COUNTIFS(通讯通路门店!$S:$S,$G939,通讯通路门店!$J:$J,"荣耀授权专卖店")</f>
        <v>0</v>
      </c>
      <c r="Z939" s="99">
        <f>COUNTIFS(通讯通路门店!$S:$S,$G939,通讯通路门店!$J:$J,"VIVO体验店")</f>
        <v>0</v>
      </c>
      <c r="AA939" s="99">
        <f>COUNTIFS(通讯通路门店!$S:$S,$G939,通讯通路门店!$J:$J,"OPPO体验店")</f>
        <v>0</v>
      </c>
      <c r="AB939" s="99">
        <f>COUNTIFS(通讯通路门店!$S:$S,$G939,通讯通路门店!$J:$J,"华为授权体验店")+COUNTIFS(通讯通路门店!$S:$S,$G939,通讯通路门店!$J:$J,"华为堡垒店")</f>
        <v>0</v>
      </c>
      <c r="AC939" s="99">
        <f>COUNTIFS(通讯通路门店!$S:$S,$G939,通讯通路门店!$J:$J,"小米体验店")</f>
        <v>0</v>
      </c>
      <c r="AD939" s="99">
        <f>COUNTIFS(通讯通路门店!$S:$S,$G939,通讯通路门店!$J:$J,"苹果体验店")</f>
        <v>0</v>
      </c>
      <c r="AE939" s="99">
        <f>COUNTIFS(通讯通路门店!$S:$S,$G939,通讯通路门店!$J:$J,"其他品牌专卖店")</f>
        <v>0</v>
      </c>
      <c r="AF939" s="99">
        <f>SUMIFS(通讯通路门店!$BI:$BI,通讯通路门店!$S:$S,$G939)</f>
        <v>0</v>
      </c>
      <c r="AG939" s="99">
        <f>SUMIFS(通讯通路门店!$BH:$BH,通讯通路门店!$S:$S,$G939)</f>
        <v>0</v>
      </c>
      <c r="AH939" s="99">
        <f t="shared" si="71"/>
        <v>0</v>
      </c>
      <c r="AI939" s="99">
        <f>SUMIFS(通讯通路门店!$BB:$BB,通讯通路门店!$S:$S,$G939)</f>
        <v>0</v>
      </c>
      <c r="AJ939" s="99">
        <f>SUMIFS(通讯通路门店!$BE:$BE,通讯通路门店!$S:$S,$G939)</f>
        <v>0</v>
      </c>
      <c r="AK939" s="99">
        <f>SUMIFS(通讯通路门店!$BG:$BG,通讯通路门店!$S:$S,$G939)</f>
        <v>0</v>
      </c>
      <c r="AL939" s="99">
        <f>SUMIFS(通讯通路门店!$BC:$BC,通讯通路门店!$S:$S,$G939)</f>
        <v>0</v>
      </c>
      <c r="AM939" s="99">
        <f>SUMIFS(通讯通路门店!$BD:$BD,通讯通路门店!$S:$S,$G939)</f>
        <v>0</v>
      </c>
      <c r="AN939" s="99">
        <f>SUMIFS(通讯通路门店!$BF:$BF,通讯通路门店!$S:$S,$G939)</f>
        <v>0</v>
      </c>
      <c r="AO939" s="99">
        <f t="shared" si="72"/>
        <v>0</v>
      </c>
      <c r="AP939" s="99">
        <f>SUMIFS(通讯通路门店!$K:$K,通讯通路门店!$S:$S,$G939)</f>
        <v>0</v>
      </c>
      <c r="AQ939" s="83"/>
      <c r="AR939" s="99">
        <f>SUMIFS(通讯通路门店!$T:$T,通讯通路门店!$S:$S,$G939)</f>
        <v>0</v>
      </c>
      <c r="AS939" s="99">
        <f>SUMIFS(通讯通路门店!$U:$U,通讯通路门店!$S:$S,$G939)</f>
        <v>0</v>
      </c>
      <c r="AT939" s="99">
        <f>SUMIFS(通讯通路门店!$V:$V,通讯通路门店!$S:$S,$G939)</f>
        <v>0</v>
      </c>
      <c r="AU939" s="99">
        <f>SUMIFS(通讯通路门店!$W:$W,通讯通路门店!$S:$S,$G939)</f>
        <v>0</v>
      </c>
      <c r="AV939" s="99">
        <f>SUMIFS(通讯通路门店!$Z:$Z,通讯通路门店!$S:$S,$G939)</f>
        <v>0</v>
      </c>
      <c r="AW939" s="99">
        <f>SUMIFS(通讯通路门店!$AB:$AB,通讯通路门店!$S:$S,$G939)</f>
        <v>0</v>
      </c>
      <c r="AX939" s="99">
        <f>SUMIFS(通讯通路门店!$X:$X,通讯通路门店!$S:$S,$G939)</f>
        <v>0</v>
      </c>
      <c r="AY939" s="99">
        <f>SUMIFS(通讯通路门店!$Y:$Y,通讯通路门店!$S:$S,$G939)</f>
        <v>0</v>
      </c>
      <c r="AZ939" s="99">
        <f>SUMIFS(通讯通路门店!$AA:$AA,通讯通路门店!$S:$S,$G939)</f>
        <v>0</v>
      </c>
      <c r="BA939" s="99">
        <f t="shared" si="73"/>
        <v>0</v>
      </c>
      <c r="BB939" s="99">
        <f t="shared" si="74"/>
        <v>0</v>
      </c>
      <c r="BC939" s="99">
        <f>SUMIFS(通讯通路门店!$W:$W,通讯通路门店!$S:$S,$G939,通讯通路门店!$J:$J,"荣耀体验店")+SUMIFS(通讯通路门店!$W:$W,通讯通路门店!$S:$S,$G939,通讯通路门店!$J:$J,"荣耀授权专卖店")</f>
        <v>0</v>
      </c>
      <c r="BD939" s="99">
        <f>SUMIFS(通讯通路门店!$Z:$Z,通讯通路门店!$S:$S,$G939,通讯通路门店!$J:$J,"VIVO体验店")</f>
        <v>0</v>
      </c>
      <c r="BE939" s="99">
        <f>SUMIFS(通讯通路门店!$AB:$AB,通讯通路门店!$S:$S,$G939,通讯通路门店!$J:$J,"OPPO体验店")</f>
        <v>0</v>
      </c>
      <c r="BF939" s="99">
        <f>SUMIFS(通讯通路门店!$X:$X,通讯通路门店!$S:$S,$G939,通讯通路门店!$J:$J,"华为授权体验店")+SUMIFS(通讯通路门店!$AA:$AA,通讯通路门店!$S:$S,$G939,通讯通路门店!$J:$J,"华为堡垒店")</f>
        <v>0</v>
      </c>
      <c r="BG939" s="99">
        <f>SUMIFS(通讯通路门店!$Y:$Y,通讯通路门店!$S:$S,$G939,通讯通路门店!$J:$J,"小米体验店")</f>
        <v>0</v>
      </c>
      <c r="BH939" s="99">
        <f>SUMIFS(通讯通路门店!$AA:$AA,通讯通路门店!$S:$S,$G939,通讯通路门店!$J:$J,"苹果体验店")</f>
        <v>0</v>
      </c>
      <c r="BI939" s="99">
        <f>SUMIFS(通讯通路门店!$K:$K,通讯通路门店!$S:$S,$G939,通讯通路门店!$J:$J,"其他品牌专卖店")</f>
        <v>0</v>
      </c>
      <c r="BJ939" s="99">
        <f>SUMIFS(通讯通路门店!$AC:$AC,通讯通路门店!$S:$S,$G939)</f>
        <v>0</v>
      </c>
      <c r="BK939" s="99">
        <f>SUMIFS(通讯通路门店!$AD:$AD,通讯通路门店!$S:$S,$G939)</f>
        <v>0</v>
      </c>
      <c r="BL939" s="99">
        <f>SUMIFS(通讯通路门店!$AE:$AE,通讯通路门店!$S:$S,$G939)</f>
        <v>0</v>
      </c>
      <c r="BM939" s="99">
        <f>SUMIFS(通讯通路门店!$AF:$AF,通讯通路门店!$S:$S,$G939)</f>
        <v>0</v>
      </c>
      <c r="BN939" s="99">
        <f>SUMIFS(通讯通路门店!$AG:$AG,通讯通路门店!$S:$S,$G939)</f>
        <v>0</v>
      </c>
      <c r="BO939" s="99">
        <f>SUMIFS(通讯通路门店!$AH:$AH,通讯通路门店!$S:$S,$G939)</f>
        <v>0</v>
      </c>
      <c r="BP939" s="99">
        <f>SUMIFS(通讯通路门店!$AI:$AI,通讯通路门店!$S:$S,$G939)</f>
        <v>0</v>
      </c>
      <c r="BQ939" s="83"/>
    </row>
    <row r="940" spans="1:69">
      <c r="A940" s="99" t="str">
        <f>IFERROR(_xlfn.XLOOKUP($G940,通讯通路门店!$S$4:$S$993933,通讯通路门店!$A$4:$A$993933,0,0),"")</f>
        <v>海南省</v>
      </c>
      <c r="B940" s="99" t="str">
        <f>IFERROR(_xlfn.XLOOKUP($G940,通讯通路门店!$S$4:$S$993933,通讯通路门店!$B$4:$B$993933,0,0),"")</f>
        <v>乐东黎族自治县</v>
      </c>
      <c r="C940" s="99" t="str">
        <f>IFERROR(_xlfn.XLOOKUP($G940,通讯通路门店!$S$4:$S$993933,通讯通路门店!$C$4:$C$993933,0,0),"")</f>
        <v>乐东黎族自治县</v>
      </c>
      <c r="D940" s="99" t="str">
        <f>IFERROR(_xlfn.XLOOKUP($G940,通讯通路门店!$S$4:$S$993933,通讯通路门店!$D$4:$D$993933,0,0),"")</f>
        <v>万冲镇</v>
      </c>
      <c r="E940" s="83"/>
      <c r="F940" s="83"/>
      <c r="G940" s="101"/>
      <c r="H940" s="102">
        <f>IFERROR(_xlfn.XLOOKUP($G940,通讯通路门店!$S$4:$S$993933,通讯通路门店!$R$4:$R$993933,0,0),"")</f>
        <v>0</v>
      </c>
      <c r="I940" s="83"/>
      <c r="J940" s="83"/>
      <c r="K940" s="83"/>
      <c r="L940" s="83"/>
      <c r="M940" s="83"/>
      <c r="N940" s="83"/>
      <c r="O940" s="83"/>
      <c r="P940" s="83"/>
      <c r="Q940" s="83"/>
      <c r="R940" s="83"/>
      <c r="S940" s="83"/>
      <c r="T940" s="83"/>
      <c r="U940" s="99">
        <f>COUNTIF(通讯通路门店!$S:$S,$G940)</f>
        <v>0</v>
      </c>
      <c r="V940" s="99">
        <f>COUNTIFS(通讯通路门店!$S:$S,$G940,通讯通路门店!$J:$J,"综合卖场")</f>
        <v>0</v>
      </c>
      <c r="W940" s="99">
        <f>SUMIFS(通讯通路门店!$AJ:$AJ,通讯通路门店!$S:$S,通讯客户沙盘!$G940)</f>
        <v>0</v>
      </c>
      <c r="X940" s="99">
        <f t="shared" si="70"/>
        <v>0</v>
      </c>
      <c r="Y940" s="99">
        <f>COUNTIFS(通讯通路门店!$S:$S,$G940,通讯通路门店!$J:$J,"荣耀体验店")+COUNTIFS(通讯通路门店!$S:$S,$G940,通讯通路门店!$J:$J,"荣耀授权专卖店")</f>
        <v>0</v>
      </c>
      <c r="Z940" s="99">
        <f>COUNTIFS(通讯通路门店!$S:$S,$G940,通讯通路门店!$J:$J,"VIVO体验店")</f>
        <v>0</v>
      </c>
      <c r="AA940" s="99">
        <f>COUNTIFS(通讯通路门店!$S:$S,$G940,通讯通路门店!$J:$J,"OPPO体验店")</f>
        <v>0</v>
      </c>
      <c r="AB940" s="99">
        <f>COUNTIFS(通讯通路门店!$S:$S,$G940,通讯通路门店!$J:$J,"华为授权体验店")+COUNTIFS(通讯通路门店!$S:$S,$G940,通讯通路门店!$J:$J,"华为堡垒店")</f>
        <v>0</v>
      </c>
      <c r="AC940" s="99">
        <f>COUNTIFS(通讯通路门店!$S:$S,$G940,通讯通路门店!$J:$J,"小米体验店")</f>
        <v>0</v>
      </c>
      <c r="AD940" s="99">
        <f>COUNTIFS(通讯通路门店!$S:$S,$G940,通讯通路门店!$J:$J,"苹果体验店")</f>
        <v>0</v>
      </c>
      <c r="AE940" s="99">
        <f>COUNTIFS(通讯通路门店!$S:$S,$G940,通讯通路门店!$J:$J,"其他品牌专卖店")</f>
        <v>0</v>
      </c>
      <c r="AF940" s="99">
        <f>SUMIFS(通讯通路门店!$BI:$BI,通讯通路门店!$S:$S,$G940)</f>
        <v>0</v>
      </c>
      <c r="AG940" s="99">
        <f>SUMIFS(通讯通路门店!$BH:$BH,通讯通路门店!$S:$S,$G940)</f>
        <v>0</v>
      </c>
      <c r="AH940" s="99">
        <f t="shared" si="71"/>
        <v>0</v>
      </c>
      <c r="AI940" s="99">
        <f>SUMIFS(通讯通路门店!$BB:$BB,通讯通路门店!$S:$S,$G940)</f>
        <v>0</v>
      </c>
      <c r="AJ940" s="99">
        <f>SUMIFS(通讯通路门店!$BE:$BE,通讯通路门店!$S:$S,$G940)</f>
        <v>0</v>
      </c>
      <c r="AK940" s="99">
        <f>SUMIFS(通讯通路门店!$BG:$BG,通讯通路门店!$S:$S,$G940)</f>
        <v>0</v>
      </c>
      <c r="AL940" s="99">
        <f>SUMIFS(通讯通路门店!$BC:$BC,通讯通路门店!$S:$S,$G940)</f>
        <v>0</v>
      </c>
      <c r="AM940" s="99">
        <f>SUMIFS(通讯通路门店!$BD:$BD,通讯通路门店!$S:$S,$G940)</f>
        <v>0</v>
      </c>
      <c r="AN940" s="99">
        <f>SUMIFS(通讯通路门店!$BF:$BF,通讯通路门店!$S:$S,$G940)</f>
        <v>0</v>
      </c>
      <c r="AO940" s="99">
        <f t="shared" si="72"/>
        <v>0</v>
      </c>
      <c r="AP940" s="99">
        <f>SUMIFS(通讯通路门店!$K:$K,通讯通路门店!$S:$S,$G940)</f>
        <v>0</v>
      </c>
      <c r="AQ940" s="83"/>
      <c r="AR940" s="99">
        <f>SUMIFS(通讯通路门店!$T:$T,通讯通路门店!$S:$S,$G940)</f>
        <v>0</v>
      </c>
      <c r="AS940" s="99">
        <f>SUMIFS(通讯通路门店!$U:$U,通讯通路门店!$S:$S,$G940)</f>
        <v>0</v>
      </c>
      <c r="AT940" s="99">
        <f>SUMIFS(通讯通路门店!$V:$V,通讯通路门店!$S:$S,$G940)</f>
        <v>0</v>
      </c>
      <c r="AU940" s="99">
        <f>SUMIFS(通讯通路门店!$W:$W,通讯通路门店!$S:$S,$G940)</f>
        <v>0</v>
      </c>
      <c r="AV940" s="99">
        <f>SUMIFS(通讯通路门店!$Z:$Z,通讯通路门店!$S:$S,$G940)</f>
        <v>0</v>
      </c>
      <c r="AW940" s="99">
        <f>SUMIFS(通讯通路门店!$AB:$AB,通讯通路门店!$S:$S,$G940)</f>
        <v>0</v>
      </c>
      <c r="AX940" s="99">
        <f>SUMIFS(通讯通路门店!$X:$X,通讯通路门店!$S:$S,$G940)</f>
        <v>0</v>
      </c>
      <c r="AY940" s="99">
        <f>SUMIFS(通讯通路门店!$Y:$Y,通讯通路门店!$S:$S,$G940)</f>
        <v>0</v>
      </c>
      <c r="AZ940" s="99">
        <f>SUMIFS(通讯通路门店!$AA:$AA,通讯通路门店!$S:$S,$G940)</f>
        <v>0</v>
      </c>
      <c r="BA940" s="99">
        <f t="shared" si="73"/>
        <v>0</v>
      </c>
      <c r="BB940" s="99">
        <f t="shared" si="74"/>
        <v>0</v>
      </c>
      <c r="BC940" s="99">
        <f>SUMIFS(通讯通路门店!$W:$W,通讯通路门店!$S:$S,$G940,通讯通路门店!$J:$J,"荣耀体验店")+SUMIFS(通讯通路门店!$W:$W,通讯通路门店!$S:$S,$G940,通讯通路门店!$J:$J,"荣耀授权专卖店")</f>
        <v>0</v>
      </c>
      <c r="BD940" s="99">
        <f>SUMIFS(通讯通路门店!$Z:$Z,通讯通路门店!$S:$S,$G940,通讯通路门店!$J:$J,"VIVO体验店")</f>
        <v>0</v>
      </c>
      <c r="BE940" s="99">
        <f>SUMIFS(通讯通路门店!$AB:$AB,通讯通路门店!$S:$S,$G940,通讯通路门店!$J:$J,"OPPO体验店")</f>
        <v>0</v>
      </c>
      <c r="BF940" s="99">
        <f>SUMIFS(通讯通路门店!$X:$X,通讯通路门店!$S:$S,$G940,通讯通路门店!$J:$J,"华为授权体验店")+SUMIFS(通讯通路门店!$AA:$AA,通讯通路门店!$S:$S,$G940,通讯通路门店!$J:$J,"华为堡垒店")</f>
        <v>0</v>
      </c>
      <c r="BG940" s="99">
        <f>SUMIFS(通讯通路门店!$Y:$Y,通讯通路门店!$S:$S,$G940,通讯通路门店!$J:$J,"小米体验店")</f>
        <v>0</v>
      </c>
      <c r="BH940" s="99">
        <f>SUMIFS(通讯通路门店!$AA:$AA,通讯通路门店!$S:$S,$G940,通讯通路门店!$J:$J,"苹果体验店")</f>
        <v>0</v>
      </c>
      <c r="BI940" s="99">
        <f>SUMIFS(通讯通路门店!$K:$K,通讯通路门店!$S:$S,$G940,通讯通路门店!$J:$J,"其他品牌专卖店")</f>
        <v>0</v>
      </c>
      <c r="BJ940" s="99">
        <f>SUMIFS(通讯通路门店!$AC:$AC,通讯通路门店!$S:$S,$G940)</f>
        <v>0</v>
      </c>
      <c r="BK940" s="99">
        <f>SUMIFS(通讯通路门店!$AD:$AD,通讯通路门店!$S:$S,$G940)</f>
        <v>0</v>
      </c>
      <c r="BL940" s="99">
        <f>SUMIFS(通讯通路门店!$AE:$AE,通讯通路门店!$S:$S,$G940)</f>
        <v>0</v>
      </c>
      <c r="BM940" s="99">
        <f>SUMIFS(通讯通路门店!$AF:$AF,通讯通路门店!$S:$S,$G940)</f>
        <v>0</v>
      </c>
      <c r="BN940" s="99">
        <f>SUMIFS(通讯通路门店!$AG:$AG,通讯通路门店!$S:$S,$G940)</f>
        <v>0</v>
      </c>
      <c r="BO940" s="99">
        <f>SUMIFS(通讯通路门店!$AH:$AH,通讯通路门店!$S:$S,$G940)</f>
        <v>0</v>
      </c>
      <c r="BP940" s="99">
        <f>SUMIFS(通讯通路门店!$AI:$AI,通讯通路门店!$S:$S,$G940)</f>
        <v>0</v>
      </c>
      <c r="BQ940" s="83"/>
    </row>
    <row r="941" spans="1:69">
      <c r="A941" s="99" t="str">
        <f>IFERROR(_xlfn.XLOOKUP($G941,通讯通路门店!$S$4:$S$993933,通讯通路门店!$A$4:$A$993933,0,0),"")</f>
        <v>海南省</v>
      </c>
      <c r="B941" s="99" t="str">
        <f>IFERROR(_xlfn.XLOOKUP($G941,通讯通路门店!$S$4:$S$993933,通讯通路门店!$B$4:$B$993933,0,0),"")</f>
        <v>乐东黎族自治县</v>
      </c>
      <c r="C941" s="99" t="str">
        <f>IFERROR(_xlfn.XLOOKUP($G941,通讯通路门店!$S$4:$S$993933,通讯通路门店!$C$4:$C$993933,0,0),"")</f>
        <v>乐东黎族自治县</v>
      </c>
      <c r="D941" s="99" t="str">
        <f>IFERROR(_xlfn.XLOOKUP($G941,通讯通路门店!$S$4:$S$993933,通讯通路门店!$D$4:$D$993933,0,0),"")</f>
        <v>万冲镇</v>
      </c>
      <c r="E941" s="83"/>
      <c r="F941" s="83"/>
      <c r="G941" s="101"/>
      <c r="H941" s="102">
        <f>IFERROR(_xlfn.XLOOKUP($G941,通讯通路门店!$S$4:$S$993933,通讯通路门店!$R$4:$R$993933,0,0),"")</f>
        <v>0</v>
      </c>
      <c r="I941" s="83"/>
      <c r="J941" s="83"/>
      <c r="K941" s="83"/>
      <c r="L941" s="83"/>
      <c r="M941" s="83"/>
      <c r="N941" s="83"/>
      <c r="O941" s="83"/>
      <c r="P941" s="83"/>
      <c r="Q941" s="83"/>
      <c r="R941" s="83"/>
      <c r="S941" s="83"/>
      <c r="T941" s="83"/>
      <c r="U941" s="99">
        <f>COUNTIF(通讯通路门店!$S:$S,$G941)</f>
        <v>0</v>
      </c>
      <c r="V941" s="99">
        <f>COUNTIFS(通讯通路门店!$S:$S,$G941,通讯通路门店!$J:$J,"综合卖场")</f>
        <v>0</v>
      </c>
      <c r="W941" s="99">
        <f>SUMIFS(通讯通路门店!$AJ:$AJ,通讯通路门店!$S:$S,通讯客户沙盘!$G941)</f>
        <v>0</v>
      </c>
      <c r="X941" s="99">
        <f t="shared" si="70"/>
        <v>0</v>
      </c>
      <c r="Y941" s="99">
        <f>COUNTIFS(通讯通路门店!$S:$S,$G941,通讯通路门店!$J:$J,"荣耀体验店")+COUNTIFS(通讯通路门店!$S:$S,$G941,通讯通路门店!$J:$J,"荣耀授权专卖店")</f>
        <v>0</v>
      </c>
      <c r="Z941" s="99">
        <f>COUNTIFS(通讯通路门店!$S:$S,$G941,通讯通路门店!$J:$J,"VIVO体验店")</f>
        <v>0</v>
      </c>
      <c r="AA941" s="99">
        <f>COUNTIFS(通讯通路门店!$S:$S,$G941,通讯通路门店!$J:$J,"OPPO体验店")</f>
        <v>0</v>
      </c>
      <c r="AB941" s="99">
        <f>COUNTIFS(通讯通路门店!$S:$S,$G941,通讯通路门店!$J:$J,"华为授权体验店")+COUNTIFS(通讯通路门店!$S:$S,$G941,通讯通路门店!$J:$J,"华为堡垒店")</f>
        <v>0</v>
      </c>
      <c r="AC941" s="99">
        <f>COUNTIFS(通讯通路门店!$S:$S,$G941,通讯通路门店!$J:$J,"小米体验店")</f>
        <v>0</v>
      </c>
      <c r="AD941" s="99">
        <f>COUNTIFS(通讯通路门店!$S:$S,$G941,通讯通路门店!$J:$J,"苹果体验店")</f>
        <v>0</v>
      </c>
      <c r="AE941" s="99">
        <f>COUNTIFS(通讯通路门店!$S:$S,$G941,通讯通路门店!$J:$J,"其他品牌专卖店")</f>
        <v>0</v>
      </c>
      <c r="AF941" s="99">
        <f>SUMIFS(通讯通路门店!$BI:$BI,通讯通路门店!$S:$S,$G941)</f>
        <v>0</v>
      </c>
      <c r="AG941" s="99">
        <f>SUMIFS(通讯通路门店!$BH:$BH,通讯通路门店!$S:$S,$G941)</f>
        <v>0</v>
      </c>
      <c r="AH941" s="99">
        <f t="shared" si="71"/>
        <v>0</v>
      </c>
      <c r="AI941" s="99">
        <f>SUMIFS(通讯通路门店!$BB:$BB,通讯通路门店!$S:$S,$G941)</f>
        <v>0</v>
      </c>
      <c r="AJ941" s="99">
        <f>SUMIFS(通讯通路门店!$BE:$BE,通讯通路门店!$S:$S,$G941)</f>
        <v>0</v>
      </c>
      <c r="AK941" s="99">
        <f>SUMIFS(通讯通路门店!$BG:$BG,通讯通路门店!$S:$S,$G941)</f>
        <v>0</v>
      </c>
      <c r="AL941" s="99">
        <f>SUMIFS(通讯通路门店!$BC:$BC,通讯通路门店!$S:$S,$G941)</f>
        <v>0</v>
      </c>
      <c r="AM941" s="99">
        <f>SUMIFS(通讯通路门店!$BD:$BD,通讯通路门店!$S:$S,$G941)</f>
        <v>0</v>
      </c>
      <c r="AN941" s="99">
        <f>SUMIFS(通讯通路门店!$BF:$BF,通讯通路门店!$S:$S,$G941)</f>
        <v>0</v>
      </c>
      <c r="AO941" s="99">
        <f t="shared" si="72"/>
        <v>0</v>
      </c>
      <c r="AP941" s="99">
        <f>SUMIFS(通讯通路门店!$K:$K,通讯通路门店!$S:$S,$G941)</f>
        <v>0</v>
      </c>
      <c r="AQ941" s="83"/>
      <c r="AR941" s="99">
        <f>SUMIFS(通讯通路门店!$T:$T,通讯通路门店!$S:$S,$G941)</f>
        <v>0</v>
      </c>
      <c r="AS941" s="99">
        <f>SUMIFS(通讯通路门店!$U:$U,通讯通路门店!$S:$S,$G941)</f>
        <v>0</v>
      </c>
      <c r="AT941" s="99">
        <f>SUMIFS(通讯通路门店!$V:$V,通讯通路门店!$S:$S,$G941)</f>
        <v>0</v>
      </c>
      <c r="AU941" s="99">
        <f>SUMIFS(通讯通路门店!$W:$W,通讯通路门店!$S:$S,$G941)</f>
        <v>0</v>
      </c>
      <c r="AV941" s="99">
        <f>SUMIFS(通讯通路门店!$Z:$Z,通讯通路门店!$S:$S,$G941)</f>
        <v>0</v>
      </c>
      <c r="AW941" s="99">
        <f>SUMIFS(通讯通路门店!$AB:$AB,通讯通路门店!$S:$S,$G941)</f>
        <v>0</v>
      </c>
      <c r="AX941" s="99">
        <f>SUMIFS(通讯通路门店!$X:$X,通讯通路门店!$S:$S,$G941)</f>
        <v>0</v>
      </c>
      <c r="AY941" s="99">
        <f>SUMIFS(通讯通路门店!$Y:$Y,通讯通路门店!$S:$S,$G941)</f>
        <v>0</v>
      </c>
      <c r="AZ941" s="99">
        <f>SUMIFS(通讯通路门店!$AA:$AA,通讯通路门店!$S:$S,$G941)</f>
        <v>0</v>
      </c>
      <c r="BA941" s="99">
        <f t="shared" si="73"/>
        <v>0</v>
      </c>
      <c r="BB941" s="99">
        <f t="shared" si="74"/>
        <v>0</v>
      </c>
      <c r="BC941" s="99">
        <f>SUMIFS(通讯通路门店!$W:$W,通讯通路门店!$S:$S,$G941,通讯通路门店!$J:$J,"荣耀体验店")+SUMIFS(通讯通路门店!$W:$W,通讯通路门店!$S:$S,$G941,通讯通路门店!$J:$J,"荣耀授权专卖店")</f>
        <v>0</v>
      </c>
      <c r="BD941" s="99">
        <f>SUMIFS(通讯通路门店!$Z:$Z,通讯通路门店!$S:$S,$G941,通讯通路门店!$J:$J,"VIVO体验店")</f>
        <v>0</v>
      </c>
      <c r="BE941" s="99">
        <f>SUMIFS(通讯通路门店!$AB:$AB,通讯通路门店!$S:$S,$G941,通讯通路门店!$J:$J,"OPPO体验店")</f>
        <v>0</v>
      </c>
      <c r="BF941" s="99">
        <f>SUMIFS(通讯通路门店!$X:$X,通讯通路门店!$S:$S,$G941,通讯通路门店!$J:$J,"华为授权体验店")+SUMIFS(通讯通路门店!$AA:$AA,通讯通路门店!$S:$S,$G941,通讯通路门店!$J:$J,"华为堡垒店")</f>
        <v>0</v>
      </c>
      <c r="BG941" s="99">
        <f>SUMIFS(通讯通路门店!$Y:$Y,通讯通路门店!$S:$S,$G941,通讯通路门店!$J:$J,"小米体验店")</f>
        <v>0</v>
      </c>
      <c r="BH941" s="99">
        <f>SUMIFS(通讯通路门店!$AA:$AA,通讯通路门店!$S:$S,$G941,通讯通路门店!$J:$J,"苹果体验店")</f>
        <v>0</v>
      </c>
      <c r="BI941" s="99">
        <f>SUMIFS(通讯通路门店!$K:$K,通讯通路门店!$S:$S,$G941,通讯通路门店!$J:$J,"其他品牌专卖店")</f>
        <v>0</v>
      </c>
      <c r="BJ941" s="99">
        <f>SUMIFS(通讯通路门店!$AC:$AC,通讯通路门店!$S:$S,$G941)</f>
        <v>0</v>
      </c>
      <c r="BK941" s="99">
        <f>SUMIFS(通讯通路门店!$AD:$AD,通讯通路门店!$S:$S,$G941)</f>
        <v>0</v>
      </c>
      <c r="BL941" s="99">
        <f>SUMIFS(通讯通路门店!$AE:$AE,通讯通路门店!$S:$S,$G941)</f>
        <v>0</v>
      </c>
      <c r="BM941" s="99">
        <f>SUMIFS(通讯通路门店!$AF:$AF,通讯通路门店!$S:$S,$G941)</f>
        <v>0</v>
      </c>
      <c r="BN941" s="99">
        <f>SUMIFS(通讯通路门店!$AG:$AG,通讯通路门店!$S:$S,$G941)</f>
        <v>0</v>
      </c>
      <c r="BO941" s="99">
        <f>SUMIFS(通讯通路门店!$AH:$AH,通讯通路门店!$S:$S,$G941)</f>
        <v>0</v>
      </c>
      <c r="BP941" s="99">
        <f>SUMIFS(通讯通路门店!$AI:$AI,通讯通路门店!$S:$S,$G941)</f>
        <v>0</v>
      </c>
      <c r="BQ941" s="83"/>
    </row>
    <row r="942" spans="1:69">
      <c r="A942" s="99" t="str">
        <f>IFERROR(_xlfn.XLOOKUP($G942,通讯通路门店!$S$4:$S$993933,通讯通路门店!$A$4:$A$993933,0,0),"")</f>
        <v>海南省</v>
      </c>
      <c r="B942" s="99" t="str">
        <f>IFERROR(_xlfn.XLOOKUP($G942,通讯通路门店!$S$4:$S$993933,通讯通路门店!$B$4:$B$993933,0,0),"")</f>
        <v>乐东黎族自治县</v>
      </c>
      <c r="C942" s="99" t="str">
        <f>IFERROR(_xlfn.XLOOKUP($G942,通讯通路门店!$S$4:$S$993933,通讯通路门店!$C$4:$C$993933,0,0),"")</f>
        <v>乐东黎族自治县</v>
      </c>
      <c r="D942" s="99" t="str">
        <f>IFERROR(_xlfn.XLOOKUP($G942,通讯通路门店!$S$4:$S$993933,通讯通路门店!$D$4:$D$993933,0,0),"")</f>
        <v>万冲镇</v>
      </c>
      <c r="E942" s="83"/>
      <c r="F942" s="83"/>
      <c r="G942" s="101"/>
      <c r="H942" s="102">
        <f>IFERROR(_xlfn.XLOOKUP($G942,通讯通路门店!$S$4:$S$993933,通讯通路门店!$R$4:$R$993933,0,0),"")</f>
        <v>0</v>
      </c>
      <c r="I942" s="83"/>
      <c r="J942" s="83"/>
      <c r="K942" s="83"/>
      <c r="L942" s="83"/>
      <c r="M942" s="83"/>
      <c r="N942" s="83"/>
      <c r="O942" s="83"/>
      <c r="P942" s="83"/>
      <c r="Q942" s="83"/>
      <c r="R942" s="83"/>
      <c r="S942" s="83"/>
      <c r="T942" s="83"/>
      <c r="U942" s="99">
        <f>COUNTIF(通讯通路门店!$S:$S,$G942)</f>
        <v>0</v>
      </c>
      <c r="V942" s="99">
        <f>COUNTIFS(通讯通路门店!$S:$S,$G942,通讯通路门店!$J:$J,"综合卖场")</f>
        <v>0</v>
      </c>
      <c r="W942" s="99">
        <f>SUMIFS(通讯通路门店!$AJ:$AJ,通讯通路门店!$S:$S,通讯客户沙盘!$G942)</f>
        <v>0</v>
      </c>
      <c r="X942" s="99">
        <f t="shared" si="70"/>
        <v>0</v>
      </c>
      <c r="Y942" s="99">
        <f>COUNTIFS(通讯通路门店!$S:$S,$G942,通讯通路门店!$J:$J,"荣耀体验店")+COUNTIFS(通讯通路门店!$S:$S,$G942,通讯通路门店!$J:$J,"荣耀授权专卖店")</f>
        <v>0</v>
      </c>
      <c r="Z942" s="99">
        <f>COUNTIFS(通讯通路门店!$S:$S,$G942,通讯通路门店!$J:$J,"VIVO体验店")</f>
        <v>0</v>
      </c>
      <c r="AA942" s="99">
        <f>COUNTIFS(通讯通路门店!$S:$S,$G942,通讯通路门店!$J:$J,"OPPO体验店")</f>
        <v>0</v>
      </c>
      <c r="AB942" s="99">
        <f>COUNTIFS(通讯通路门店!$S:$S,$G942,通讯通路门店!$J:$J,"华为授权体验店")+COUNTIFS(通讯通路门店!$S:$S,$G942,通讯通路门店!$J:$J,"华为堡垒店")</f>
        <v>0</v>
      </c>
      <c r="AC942" s="99">
        <f>COUNTIFS(通讯通路门店!$S:$S,$G942,通讯通路门店!$J:$J,"小米体验店")</f>
        <v>0</v>
      </c>
      <c r="AD942" s="99">
        <f>COUNTIFS(通讯通路门店!$S:$S,$G942,通讯通路门店!$J:$J,"苹果体验店")</f>
        <v>0</v>
      </c>
      <c r="AE942" s="99">
        <f>COUNTIFS(通讯通路门店!$S:$S,$G942,通讯通路门店!$J:$J,"其他品牌专卖店")</f>
        <v>0</v>
      </c>
      <c r="AF942" s="99">
        <f>SUMIFS(通讯通路门店!$BI:$BI,通讯通路门店!$S:$S,$G942)</f>
        <v>0</v>
      </c>
      <c r="AG942" s="99">
        <f>SUMIFS(通讯通路门店!$BH:$BH,通讯通路门店!$S:$S,$G942)</f>
        <v>0</v>
      </c>
      <c r="AH942" s="99">
        <f t="shared" si="71"/>
        <v>0</v>
      </c>
      <c r="AI942" s="99">
        <f>SUMIFS(通讯通路门店!$BB:$BB,通讯通路门店!$S:$S,$G942)</f>
        <v>0</v>
      </c>
      <c r="AJ942" s="99">
        <f>SUMIFS(通讯通路门店!$BE:$BE,通讯通路门店!$S:$S,$G942)</f>
        <v>0</v>
      </c>
      <c r="AK942" s="99">
        <f>SUMIFS(通讯通路门店!$BG:$BG,通讯通路门店!$S:$S,$G942)</f>
        <v>0</v>
      </c>
      <c r="AL942" s="99">
        <f>SUMIFS(通讯通路门店!$BC:$BC,通讯通路门店!$S:$S,$G942)</f>
        <v>0</v>
      </c>
      <c r="AM942" s="99">
        <f>SUMIFS(通讯通路门店!$BD:$BD,通讯通路门店!$S:$S,$G942)</f>
        <v>0</v>
      </c>
      <c r="AN942" s="99">
        <f>SUMIFS(通讯通路门店!$BF:$BF,通讯通路门店!$S:$S,$G942)</f>
        <v>0</v>
      </c>
      <c r="AO942" s="99">
        <f t="shared" si="72"/>
        <v>0</v>
      </c>
      <c r="AP942" s="99">
        <f>SUMIFS(通讯通路门店!$K:$K,通讯通路门店!$S:$S,$G942)</f>
        <v>0</v>
      </c>
      <c r="AQ942" s="83"/>
      <c r="AR942" s="99">
        <f>SUMIFS(通讯通路门店!$T:$T,通讯通路门店!$S:$S,$G942)</f>
        <v>0</v>
      </c>
      <c r="AS942" s="99">
        <f>SUMIFS(通讯通路门店!$U:$U,通讯通路门店!$S:$S,$G942)</f>
        <v>0</v>
      </c>
      <c r="AT942" s="99">
        <f>SUMIFS(通讯通路门店!$V:$V,通讯通路门店!$S:$S,$G942)</f>
        <v>0</v>
      </c>
      <c r="AU942" s="99">
        <f>SUMIFS(通讯通路门店!$W:$W,通讯通路门店!$S:$S,$G942)</f>
        <v>0</v>
      </c>
      <c r="AV942" s="99">
        <f>SUMIFS(通讯通路门店!$Z:$Z,通讯通路门店!$S:$S,$G942)</f>
        <v>0</v>
      </c>
      <c r="AW942" s="99">
        <f>SUMIFS(通讯通路门店!$AB:$AB,通讯通路门店!$S:$S,$G942)</f>
        <v>0</v>
      </c>
      <c r="AX942" s="99">
        <f>SUMIFS(通讯通路门店!$X:$X,通讯通路门店!$S:$S,$G942)</f>
        <v>0</v>
      </c>
      <c r="AY942" s="99">
        <f>SUMIFS(通讯通路门店!$Y:$Y,通讯通路门店!$S:$S,$G942)</f>
        <v>0</v>
      </c>
      <c r="AZ942" s="99">
        <f>SUMIFS(通讯通路门店!$AA:$AA,通讯通路门店!$S:$S,$G942)</f>
        <v>0</v>
      </c>
      <c r="BA942" s="99">
        <f t="shared" si="73"/>
        <v>0</v>
      </c>
      <c r="BB942" s="99">
        <f t="shared" si="74"/>
        <v>0</v>
      </c>
      <c r="BC942" s="99">
        <f>SUMIFS(通讯通路门店!$W:$W,通讯通路门店!$S:$S,$G942,通讯通路门店!$J:$J,"荣耀体验店")+SUMIFS(通讯通路门店!$W:$W,通讯通路门店!$S:$S,$G942,通讯通路门店!$J:$J,"荣耀授权专卖店")</f>
        <v>0</v>
      </c>
      <c r="BD942" s="99">
        <f>SUMIFS(通讯通路门店!$Z:$Z,通讯通路门店!$S:$S,$G942,通讯通路门店!$J:$J,"VIVO体验店")</f>
        <v>0</v>
      </c>
      <c r="BE942" s="99">
        <f>SUMIFS(通讯通路门店!$AB:$AB,通讯通路门店!$S:$S,$G942,通讯通路门店!$J:$J,"OPPO体验店")</f>
        <v>0</v>
      </c>
      <c r="BF942" s="99">
        <f>SUMIFS(通讯通路门店!$X:$X,通讯通路门店!$S:$S,$G942,通讯通路门店!$J:$J,"华为授权体验店")+SUMIFS(通讯通路门店!$AA:$AA,通讯通路门店!$S:$S,$G942,通讯通路门店!$J:$J,"华为堡垒店")</f>
        <v>0</v>
      </c>
      <c r="BG942" s="99">
        <f>SUMIFS(通讯通路门店!$Y:$Y,通讯通路门店!$S:$S,$G942,通讯通路门店!$J:$J,"小米体验店")</f>
        <v>0</v>
      </c>
      <c r="BH942" s="99">
        <f>SUMIFS(通讯通路门店!$AA:$AA,通讯通路门店!$S:$S,$G942,通讯通路门店!$J:$J,"苹果体验店")</f>
        <v>0</v>
      </c>
      <c r="BI942" s="99">
        <f>SUMIFS(通讯通路门店!$K:$K,通讯通路门店!$S:$S,$G942,通讯通路门店!$J:$J,"其他品牌专卖店")</f>
        <v>0</v>
      </c>
      <c r="BJ942" s="99">
        <f>SUMIFS(通讯通路门店!$AC:$AC,通讯通路门店!$S:$S,$G942)</f>
        <v>0</v>
      </c>
      <c r="BK942" s="99">
        <f>SUMIFS(通讯通路门店!$AD:$AD,通讯通路门店!$S:$S,$G942)</f>
        <v>0</v>
      </c>
      <c r="BL942" s="99">
        <f>SUMIFS(通讯通路门店!$AE:$AE,通讯通路门店!$S:$S,$G942)</f>
        <v>0</v>
      </c>
      <c r="BM942" s="99">
        <f>SUMIFS(通讯通路门店!$AF:$AF,通讯通路门店!$S:$S,$G942)</f>
        <v>0</v>
      </c>
      <c r="BN942" s="99">
        <f>SUMIFS(通讯通路门店!$AG:$AG,通讯通路门店!$S:$S,$G942)</f>
        <v>0</v>
      </c>
      <c r="BO942" s="99">
        <f>SUMIFS(通讯通路门店!$AH:$AH,通讯通路门店!$S:$S,$G942)</f>
        <v>0</v>
      </c>
      <c r="BP942" s="99">
        <f>SUMIFS(通讯通路门店!$AI:$AI,通讯通路门店!$S:$S,$G942)</f>
        <v>0</v>
      </c>
      <c r="BQ942" s="83"/>
    </row>
    <row r="943" spans="1:69">
      <c r="A943" s="99" t="str">
        <f>IFERROR(_xlfn.XLOOKUP($G943,通讯通路门店!$S$4:$S$993933,通讯通路门店!$A$4:$A$993933,0,0),"")</f>
        <v>海南省</v>
      </c>
      <c r="B943" s="99" t="str">
        <f>IFERROR(_xlfn.XLOOKUP($G943,通讯通路门店!$S$4:$S$993933,通讯通路门店!$B$4:$B$993933,0,0),"")</f>
        <v>乐东黎族自治县</v>
      </c>
      <c r="C943" s="99" t="str">
        <f>IFERROR(_xlfn.XLOOKUP($G943,通讯通路门店!$S$4:$S$993933,通讯通路门店!$C$4:$C$993933,0,0),"")</f>
        <v>乐东黎族自治县</v>
      </c>
      <c r="D943" s="99" t="str">
        <f>IFERROR(_xlfn.XLOOKUP($G943,通讯通路门店!$S$4:$S$993933,通讯通路门店!$D$4:$D$993933,0,0),"")</f>
        <v>万冲镇</v>
      </c>
      <c r="E943" s="83"/>
      <c r="F943" s="83"/>
      <c r="G943" s="101"/>
      <c r="H943" s="102">
        <f>IFERROR(_xlfn.XLOOKUP($G943,通讯通路门店!$S$4:$S$993933,通讯通路门店!$R$4:$R$993933,0,0),"")</f>
        <v>0</v>
      </c>
      <c r="I943" s="83"/>
      <c r="J943" s="83"/>
      <c r="K943" s="83"/>
      <c r="L943" s="83"/>
      <c r="M943" s="83"/>
      <c r="N943" s="83"/>
      <c r="O943" s="83"/>
      <c r="P943" s="83"/>
      <c r="Q943" s="83"/>
      <c r="R943" s="83"/>
      <c r="S943" s="83"/>
      <c r="T943" s="83"/>
      <c r="U943" s="99">
        <f>COUNTIF(通讯通路门店!$S:$S,$G943)</f>
        <v>0</v>
      </c>
      <c r="V943" s="99">
        <f>COUNTIFS(通讯通路门店!$S:$S,$G943,通讯通路门店!$J:$J,"综合卖场")</f>
        <v>0</v>
      </c>
      <c r="W943" s="99">
        <f>SUMIFS(通讯通路门店!$AJ:$AJ,通讯通路门店!$S:$S,通讯客户沙盘!$G943)</f>
        <v>0</v>
      </c>
      <c r="X943" s="99">
        <f t="shared" si="70"/>
        <v>0</v>
      </c>
      <c r="Y943" s="99">
        <f>COUNTIFS(通讯通路门店!$S:$S,$G943,通讯通路门店!$J:$J,"荣耀体验店")+COUNTIFS(通讯通路门店!$S:$S,$G943,通讯通路门店!$J:$J,"荣耀授权专卖店")</f>
        <v>0</v>
      </c>
      <c r="Z943" s="99">
        <f>COUNTIFS(通讯通路门店!$S:$S,$G943,通讯通路门店!$J:$J,"VIVO体验店")</f>
        <v>0</v>
      </c>
      <c r="AA943" s="99">
        <f>COUNTIFS(通讯通路门店!$S:$S,$G943,通讯通路门店!$J:$J,"OPPO体验店")</f>
        <v>0</v>
      </c>
      <c r="AB943" s="99">
        <f>COUNTIFS(通讯通路门店!$S:$S,$G943,通讯通路门店!$J:$J,"华为授权体验店")+COUNTIFS(通讯通路门店!$S:$S,$G943,通讯通路门店!$J:$J,"华为堡垒店")</f>
        <v>0</v>
      </c>
      <c r="AC943" s="99">
        <f>COUNTIFS(通讯通路门店!$S:$S,$G943,通讯通路门店!$J:$J,"小米体验店")</f>
        <v>0</v>
      </c>
      <c r="AD943" s="99">
        <f>COUNTIFS(通讯通路门店!$S:$S,$G943,通讯通路门店!$J:$J,"苹果体验店")</f>
        <v>0</v>
      </c>
      <c r="AE943" s="99">
        <f>COUNTIFS(通讯通路门店!$S:$S,$G943,通讯通路门店!$J:$J,"其他品牌专卖店")</f>
        <v>0</v>
      </c>
      <c r="AF943" s="99">
        <f>SUMIFS(通讯通路门店!$BI:$BI,通讯通路门店!$S:$S,$G943)</f>
        <v>0</v>
      </c>
      <c r="AG943" s="99">
        <f>SUMIFS(通讯通路门店!$BH:$BH,通讯通路门店!$S:$S,$G943)</f>
        <v>0</v>
      </c>
      <c r="AH943" s="99">
        <f t="shared" si="71"/>
        <v>0</v>
      </c>
      <c r="AI943" s="99">
        <f>SUMIFS(通讯通路门店!$BB:$BB,通讯通路门店!$S:$S,$G943)</f>
        <v>0</v>
      </c>
      <c r="AJ943" s="99">
        <f>SUMIFS(通讯通路门店!$BE:$BE,通讯通路门店!$S:$S,$G943)</f>
        <v>0</v>
      </c>
      <c r="AK943" s="99">
        <f>SUMIFS(通讯通路门店!$BG:$BG,通讯通路门店!$S:$S,$G943)</f>
        <v>0</v>
      </c>
      <c r="AL943" s="99">
        <f>SUMIFS(通讯通路门店!$BC:$BC,通讯通路门店!$S:$S,$G943)</f>
        <v>0</v>
      </c>
      <c r="AM943" s="99">
        <f>SUMIFS(通讯通路门店!$BD:$BD,通讯通路门店!$S:$S,$G943)</f>
        <v>0</v>
      </c>
      <c r="AN943" s="99">
        <f>SUMIFS(通讯通路门店!$BF:$BF,通讯通路门店!$S:$S,$G943)</f>
        <v>0</v>
      </c>
      <c r="AO943" s="99">
        <f t="shared" si="72"/>
        <v>0</v>
      </c>
      <c r="AP943" s="99">
        <f>SUMIFS(通讯通路门店!$K:$K,通讯通路门店!$S:$S,$G943)</f>
        <v>0</v>
      </c>
      <c r="AQ943" s="83"/>
      <c r="AR943" s="99">
        <f>SUMIFS(通讯通路门店!$T:$T,通讯通路门店!$S:$S,$G943)</f>
        <v>0</v>
      </c>
      <c r="AS943" s="99">
        <f>SUMIFS(通讯通路门店!$U:$U,通讯通路门店!$S:$S,$G943)</f>
        <v>0</v>
      </c>
      <c r="AT943" s="99">
        <f>SUMIFS(通讯通路门店!$V:$V,通讯通路门店!$S:$S,$G943)</f>
        <v>0</v>
      </c>
      <c r="AU943" s="99">
        <f>SUMIFS(通讯通路门店!$W:$W,通讯通路门店!$S:$S,$G943)</f>
        <v>0</v>
      </c>
      <c r="AV943" s="99">
        <f>SUMIFS(通讯通路门店!$Z:$Z,通讯通路门店!$S:$S,$G943)</f>
        <v>0</v>
      </c>
      <c r="AW943" s="99">
        <f>SUMIFS(通讯通路门店!$AB:$AB,通讯通路门店!$S:$S,$G943)</f>
        <v>0</v>
      </c>
      <c r="AX943" s="99">
        <f>SUMIFS(通讯通路门店!$X:$X,通讯通路门店!$S:$S,$G943)</f>
        <v>0</v>
      </c>
      <c r="AY943" s="99">
        <f>SUMIFS(通讯通路门店!$Y:$Y,通讯通路门店!$S:$S,$G943)</f>
        <v>0</v>
      </c>
      <c r="AZ943" s="99">
        <f>SUMIFS(通讯通路门店!$AA:$AA,通讯通路门店!$S:$S,$G943)</f>
        <v>0</v>
      </c>
      <c r="BA943" s="99">
        <f t="shared" si="73"/>
        <v>0</v>
      </c>
      <c r="BB943" s="99">
        <f t="shared" si="74"/>
        <v>0</v>
      </c>
      <c r="BC943" s="99">
        <f>SUMIFS(通讯通路门店!$W:$W,通讯通路门店!$S:$S,$G943,通讯通路门店!$J:$J,"荣耀体验店")+SUMIFS(通讯通路门店!$W:$W,通讯通路门店!$S:$S,$G943,通讯通路门店!$J:$J,"荣耀授权专卖店")</f>
        <v>0</v>
      </c>
      <c r="BD943" s="99">
        <f>SUMIFS(通讯通路门店!$Z:$Z,通讯通路门店!$S:$S,$G943,通讯通路门店!$J:$J,"VIVO体验店")</f>
        <v>0</v>
      </c>
      <c r="BE943" s="99">
        <f>SUMIFS(通讯通路门店!$AB:$AB,通讯通路门店!$S:$S,$G943,通讯通路门店!$J:$J,"OPPO体验店")</f>
        <v>0</v>
      </c>
      <c r="BF943" s="99">
        <f>SUMIFS(通讯通路门店!$X:$X,通讯通路门店!$S:$S,$G943,通讯通路门店!$J:$J,"华为授权体验店")+SUMIFS(通讯通路门店!$AA:$AA,通讯通路门店!$S:$S,$G943,通讯通路门店!$J:$J,"华为堡垒店")</f>
        <v>0</v>
      </c>
      <c r="BG943" s="99">
        <f>SUMIFS(通讯通路门店!$Y:$Y,通讯通路门店!$S:$S,$G943,通讯通路门店!$J:$J,"小米体验店")</f>
        <v>0</v>
      </c>
      <c r="BH943" s="99">
        <f>SUMIFS(通讯通路门店!$AA:$AA,通讯通路门店!$S:$S,$G943,通讯通路门店!$J:$J,"苹果体验店")</f>
        <v>0</v>
      </c>
      <c r="BI943" s="99">
        <f>SUMIFS(通讯通路门店!$K:$K,通讯通路门店!$S:$S,$G943,通讯通路门店!$J:$J,"其他品牌专卖店")</f>
        <v>0</v>
      </c>
      <c r="BJ943" s="99">
        <f>SUMIFS(通讯通路门店!$AC:$AC,通讯通路门店!$S:$S,$G943)</f>
        <v>0</v>
      </c>
      <c r="BK943" s="99">
        <f>SUMIFS(通讯通路门店!$AD:$AD,通讯通路门店!$S:$S,$G943)</f>
        <v>0</v>
      </c>
      <c r="BL943" s="99">
        <f>SUMIFS(通讯通路门店!$AE:$AE,通讯通路门店!$S:$S,$G943)</f>
        <v>0</v>
      </c>
      <c r="BM943" s="99">
        <f>SUMIFS(通讯通路门店!$AF:$AF,通讯通路门店!$S:$S,$G943)</f>
        <v>0</v>
      </c>
      <c r="BN943" s="99">
        <f>SUMIFS(通讯通路门店!$AG:$AG,通讯通路门店!$S:$S,$G943)</f>
        <v>0</v>
      </c>
      <c r="BO943" s="99">
        <f>SUMIFS(通讯通路门店!$AH:$AH,通讯通路门店!$S:$S,$G943)</f>
        <v>0</v>
      </c>
      <c r="BP943" s="99">
        <f>SUMIFS(通讯通路门店!$AI:$AI,通讯通路门店!$S:$S,$G943)</f>
        <v>0</v>
      </c>
      <c r="BQ943" s="83"/>
    </row>
    <row r="944" spans="1:69">
      <c r="A944" s="99" t="str">
        <f>IFERROR(_xlfn.XLOOKUP($G944,通讯通路门店!$S$4:$S$993933,通讯通路门店!$A$4:$A$993933,0,0),"")</f>
        <v>海南省</v>
      </c>
      <c r="B944" s="99" t="str">
        <f>IFERROR(_xlfn.XLOOKUP($G944,通讯通路门店!$S$4:$S$993933,通讯通路门店!$B$4:$B$993933,0,0),"")</f>
        <v>乐东黎族自治县</v>
      </c>
      <c r="C944" s="99" t="str">
        <f>IFERROR(_xlfn.XLOOKUP($G944,通讯通路门店!$S$4:$S$993933,通讯通路门店!$C$4:$C$993933,0,0),"")</f>
        <v>乐东黎族自治县</v>
      </c>
      <c r="D944" s="99" t="str">
        <f>IFERROR(_xlfn.XLOOKUP($G944,通讯通路门店!$S$4:$S$993933,通讯通路门店!$D$4:$D$993933,0,0),"")</f>
        <v>万冲镇</v>
      </c>
      <c r="E944" s="83"/>
      <c r="F944" s="83"/>
      <c r="G944" s="101"/>
      <c r="H944" s="102">
        <f>IFERROR(_xlfn.XLOOKUP($G944,通讯通路门店!$S$4:$S$993933,通讯通路门店!$R$4:$R$993933,0,0),"")</f>
        <v>0</v>
      </c>
      <c r="I944" s="83"/>
      <c r="J944" s="83"/>
      <c r="K944" s="83"/>
      <c r="L944" s="83"/>
      <c r="M944" s="83"/>
      <c r="N944" s="83"/>
      <c r="O944" s="83"/>
      <c r="P944" s="83"/>
      <c r="Q944" s="83"/>
      <c r="R944" s="83"/>
      <c r="S944" s="83"/>
      <c r="T944" s="83"/>
      <c r="U944" s="99">
        <f>COUNTIF(通讯通路门店!$S:$S,$G944)</f>
        <v>0</v>
      </c>
      <c r="V944" s="99">
        <f>COUNTIFS(通讯通路门店!$S:$S,$G944,通讯通路门店!$J:$J,"综合卖场")</f>
        <v>0</v>
      </c>
      <c r="W944" s="99">
        <f>SUMIFS(通讯通路门店!$AJ:$AJ,通讯通路门店!$S:$S,通讯客户沙盘!$G944)</f>
        <v>0</v>
      </c>
      <c r="X944" s="99">
        <f t="shared" si="70"/>
        <v>0</v>
      </c>
      <c r="Y944" s="99">
        <f>COUNTIFS(通讯通路门店!$S:$S,$G944,通讯通路门店!$J:$J,"荣耀体验店")+COUNTIFS(通讯通路门店!$S:$S,$G944,通讯通路门店!$J:$J,"荣耀授权专卖店")</f>
        <v>0</v>
      </c>
      <c r="Z944" s="99">
        <f>COUNTIFS(通讯通路门店!$S:$S,$G944,通讯通路门店!$J:$J,"VIVO体验店")</f>
        <v>0</v>
      </c>
      <c r="AA944" s="99">
        <f>COUNTIFS(通讯通路门店!$S:$S,$G944,通讯通路门店!$J:$J,"OPPO体验店")</f>
        <v>0</v>
      </c>
      <c r="AB944" s="99">
        <f>COUNTIFS(通讯通路门店!$S:$S,$G944,通讯通路门店!$J:$J,"华为授权体验店")+COUNTIFS(通讯通路门店!$S:$S,$G944,通讯通路门店!$J:$J,"华为堡垒店")</f>
        <v>0</v>
      </c>
      <c r="AC944" s="99">
        <f>COUNTIFS(通讯通路门店!$S:$S,$G944,通讯通路门店!$J:$J,"小米体验店")</f>
        <v>0</v>
      </c>
      <c r="AD944" s="99">
        <f>COUNTIFS(通讯通路门店!$S:$S,$G944,通讯通路门店!$J:$J,"苹果体验店")</f>
        <v>0</v>
      </c>
      <c r="AE944" s="99">
        <f>COUNTIFS(通讯通路门店!$S:$S,$G944,通讯通路门店!$J:$J,"其他品牌专卖店")</f>
        <v>0</v>
      </c>
      <c r="AF944" s="99">
        <f>SUMIFS(通讯通路门店!$BI:$BI,通讯通路门店!$S:$S,$G944)</f>
        <v>0</v>
      </c>
      <c r="AG944" s="99">
        <f>SUMIFS(通讯通路门店!$BH:$BH,通讯通路门店!$S:$S,$G944)</f>
        <v>0</v>
      </c>
      <c r="AH944" s="99">
        <f t="shared" si="71"/>
        <v>0</v>
      </c>
      <c r="AI944" s="99">
        <f>SUMIFS(通讯通路门店!$BB:$BB,通讯通路门店!$S:$S,$G944)</f>
        <v>0</v>
      </c>
      <c r="AJ944" s="99">
        <f>SUMIFS(通讯通路门店!$BE:$BE,通讯通路门店!$S:$S,$G944)</f>
        <v>0</v>
      </c>
      <c r="AK944" s="99">
        <f>SUMIFS(通讯通路门店!$BG:$BG,通讯通路门店!$S:$S,$G944)</f>
        <v>0</v>
      </c>
      <c r="AL944" s="99">
        <f>SUMIFS(通讯通路门店!$BC:$BC,通讯通路门店!$S:$S,$G944)</f>
        <v>0</v>
      </c>
      <c r="AM944" s="99">
        <f>SUMIFS(通讯通路门店!$BD:$BD,通讯通路门店!$S:$S,$G944)</f>
        <v>0</v>
      </c>
      <c r="AN944" s="99">
        <f>SUMIFS(通讯通路门店!$BF:$BF,通讯通路门店!$S:$S,$G944)</f>
        <v>0</v>
      </c>
      <c r="AO944" s="99">
        <f t="shared" si="72"/>
        <v>0</v>
      </c>
      <c r="AP944" s="99">
        <f>SUMIFS(通讯通路门店!$K:$K,通讯通路门店!$S:$S,$G944)</f>
        <v>0</v>
      </c>
      <c r="AQ944" s="83"/>
      <c r="AR944" s="99">
        <f>SUMIFS(通讯通路门店!$T:$T,通讯通路门店!$S:$S,$G944)</f>
        <v>0</v>
      </c>
      <c r="AS944" s="99">
        <f>SUMIFS(通讯通路门店!$U:$U,通讯通路门店!$S:$S,$G944)</f>
        <v>0</v>
      </c>
      <c r="AT944" s="99">
        <f>SUMIFS(通讯通路门店!$V:$V,通讯通路门店!$S:$S,$G944)</f>
        <v>0</v>
      </c>
      <c r="AU944" s="99">
        <f>SUMIFS(通讯通路门店!$W:$W,通讯通路门店!$S:$S,$G944)</f>
        <v>0</v>
      </c>
      <c r="AV944" s="99">
        <f>SUMIFS(通讯通路门店!$Z:$Z,通讯通路门店!$S:$S,$G944)</f>
        <v>0</v>
      </c>
      <c r="AW944" s="99">
        <f>SUMIFS(通讯通路门店!$AB:$AB,通讯通路门店!$S:$S,$G944)</f>
        <v>0</v>
      </c>
      <c r="AX944" s="99">
        <f>SUMIFS(通讯通路门店!$X:$X,通讯通路门店!$S:$S,$G944)</f>
        <v>0</v>
      </c>
      <c r="AY944" s="99">
        <f>SUMIFS(通讯通路门店!$Y:$Y,通讯通路门店!$S:$S,$G944)</f>
        <v>0</v>
      </c>
      <c r="AZ944" s="99">
        <f>SUMIFS(通讯通路门店!$AA:$AA,通讯通路门店!$S:$S,$G944)</f>
        <v>0</v>
      </c>
      <c r="BA944" s="99">
        <f t="shared" si="73"/>
        <v>0</v>
      </c>
      <c r="BB944" s="99">
        <f t="shared" si="74"/>
        <v>0</v>
      </c>
      <c r="BC944" s="99">
        <f>SUMIFS(通讯通路门店!$W:$W,通讯通路门店!$S:$S,$G944,通讯通路门店!$J:$J,"荣耀体验店")+SUMIFS(通讯通路门店!$W:$W,通讯通路门店!$S:$S,$G944,通讯通路门店!$J:$J,"荣耀授权专卖店")</f>
        <v>0</v>
      </c>
      <c r="BD944" s="99">
        <f>SUMIFS(通讯通路门店!$Z:$Z,通讯通路门店!$S:$S,$G944,通讯通路门店!$J:$J,"VIVO体验店")</f>
        <v>0</v>
      </c>
      <c r="BE944" s="99">
        <f>SUMIFS(通讯通路门店!$AB:$AB,通讯通路门店!$S:$S,$G944,通讯通路门店!$J:$J,"OPPO体验店")</f>
        <v>0</v>
      </c>
      <c r="BF944" s="99">
        <f>SUMIFS(通讯通路门店!$X:$X,通讯通路门店!$S:$S,$G944,通讯通路门店!$J:$J,"华为授权体验店")+SUMIFS(通讯通路门店!$AA:$AA,通讯通路门店!$S:$S,$G944,通讯通路门店!$J:$J,"华为堡垒店")</f>
        <v>0</v>
      </c>
      <c r="BG944" s="99">
        <f>SUMIFS(通讯通路门店!$Y:$Y,通讯通路门店!$S:$S,$G944,通讯通路门店!$J:$J,"小米体验店")</f>
        <v>0</v>
      </c>
      <c r="BH944" s="99">
        <f>SUMIFS(通讯通路门店!$AA:$AA,通讯通路门店!$S:$S,$G944,通讯通路门店!$J:$J,"苹果体验店")</f>
        <v>0</v>
      </c>
      <c r="BI944" s="99">
        <f>SUMIFS(通讯通路门店!$K:$K,通讯通路门店!$S:$S,$G944,通讯通路门店!$J:$J,"其他品牌专卖店")</f>
        <v>0</v>
      </c>
      <c r="BJ944" s="99">
        <f>SUMIFS(通讯通路门店!$AC:$AC,通讯通路门店!$S:$S,$G944)</f>
        <v>0</v>
      </c>
      <c r="BK944" s="99">
        <f>SUMIFS(通讯通路门店!$AD:$AD,通讯通路门店!$S:$S,$G944)</f>
        <v>0</v>
      </c>
      <c r="BL944" s="99">
        <f>SUMIFS(通讯通路门店!$AE:$AE,通讯通路门店!$S:$S,$G944)</f>
        <v>0</v>
      </c>
      <c r="BM944" s="99">
        <f>SUMIFS(通讯通路门店!$AF:$AF,通讯通路门店!$S:$S,$G944)</f>
        <v>0</v>
      </c>
      <c r="BN944" s="99">
        <f>SUMIFS(通讯通路门店!$AG:$AG,通讯通路门店!$S:$S,$G944)</f>
        <v>0</v>
      </c>
      <c r="BO944" s="99">
        <f>SUMIFS(通讯通路门店!$AH:$AH,通讯通路门店!$S:$S,$G944)</f>
        <v>0</v>
      </c>
      <c r="BP944" s="99">
        <f>SUMIFS(通讯通路门店!$AI:$AI,通讯通路门店!$S:$S,$G944)</f>
        <v>0</v>
      </c>
      <c r="BQ944" s="83"/>
    </row>
    <row r="945" spans="1:69">
      <c r="A945" s="99" t="str">
        <f>IFERROR(_xlfn.XLOOKUP($G945,通讯通路门店!$S$4:$S$993933,通讯通路门店!$A$4:$A$993933,0,0),"")</f>
        <v>海南省</v>
      </c>
      <c r="B945" s="99" t="str">
        <f>IFERROR(_xlfn.XLOOKUP($G945,通讯通路门店!$S$4:$S$993933,通讯通路门店!$B$4:$B$993933,0,0),"")</f>
        <v>乐东黎族自治县</v>
      </c>
      <c r="C945" s="99" t="str">
        <f>IFERROR(_xlfn.XLOOKUP($G945,通讯通路门店!$S$4:$S$993933,通讯通路门店!$C$4:$C$993933,0,0),"")</f>
        <v>乐东黎族自治县</v>
      </c>
      <c r="D945" s="99" t="str">
        <f>IFERROR(_xlfn.XLOOKUP($G945,通讯通路门店!$S$4:$S$993933,通讯通路门店!$D$4:$D$993933,0,0),"")</f>
        <v>万冲镇</v>
      </c>
      <c r="E945" s="83"/>
      <c r="F945" s="83"/>
      <c r="G945" s="101"/>
      <c r="H945" s="102">
        <f>IFERROR(_xlfn.XLOOKUP($G945,通讯通路门店!$S$4:$S$993933,通讯通路门店!$R$4:$R$993933,0,0),"")</f>
        <v>0</v>
      </c>
      <c r="I945" s="83"/>
      <c r="J945" s="83"/>
      <c r="K945" s="83"/>
      <c r="L945" s="83"/>
      <c r="M945" s="83"/>
      <c r="N945" s="83"/>
      <c r="O945" s="83"/>
      <c r="P945" s="83"/>
      <c r="Q945" s="83"/>
      <c r="R945" s="83"/>
      <c r="S945" s="83"/>
      <c r="T945" s="83"/>
      <c r="U945" s="99">
        <f>COUNTIF(通讯通路门店!$S:$S,$G945)</f>
        <v>0</v>
      </c>
      <c r="V945" s="99">
        <f>COUNTIFS(通讯通路门店!$S:$S,$G945,通讯通路门店!$J:$J,"综合卖场")</f>
        <v>0</v>
      </c>
      <c r="W945" s="99">
        <f>SUMIFS(通讯通路门店!$AJ:$AJ,通讯通路门店!$S:$S,通讯客户沙盘!$G945)</f>
        <v>0</v>
      </c>
      <c r="X945" s="99">
        <f t="shared" si="70"/>
        <v>0</v>
      </c>
      <c r="Y945" s="99">
        <f>COUNTIFS(通讯通路门店!$S:$S,$G945,通讯通路门店!$J:$J,"荣耀体验店")+COUNTIFS(通讯通路门店!$S:$S,$G945,通讯通路门店!$J:$J,"荣耀授权专卖店")</f>
        <v>0</v>
      </c>
      <c r="Z945" s="99">
        <f>COUNTIFS(通讯通路门店!$S:$S,$G945,通讯通路门店!$J:$J,"VIVO体验店")</f>
        <v>0</v>
      </c>
      <c r="AA945" s="99">
        <f>COUNTIFS(通讯通路门店!$S:$S,$G945,通讯通路门店!$J:$J,"OPPO体验店")</f>
        <v>0</v>
      </c>
      <c r="AB945" s="99">
        <f>COUNTIFS(通讯通路门店!$S:$S,$G945,通讯通路门店!$J:$J,"华为授权体验店")+COUNTIFS(通讯通路门店!$S:$S,$G945,通讯通路门店!$J:$J,"华为堡垒店")</f>
        <v>0</v>
      </c>
      <c r="AC945" s="99">
        <f>COUNTIFS(通讯通路门店!$S:$S,$G945,通讯通路门店!$J:$J,"小米体验店")</f>
        <v>0</v>
      </c>
      <c r="AD945" s="99">
        <f>COUNTIFS(通讯通路门店!$S:$S,$G945,通讯通路门店!$J:$J,"苹果体验店")</f>
        <v>0</v>
      </c>
      <c r="AE945" s="99">
        <f>COUNTIFS(通讯通路门店!$S:$S,$G945,通讯通路门店!$J:$J,"其他品牌专卖店")</f>
        <v>0</v>
      </c>
      <c r="AF945" s="99">
        <f>SUMIFS(通讯通路门店!$BI:$BI,通讯通路门店!$S:$S,$G945)</f>
        <v>0</v>
      </c>
      <c r="AG945" s="99">
        <f>SUMIFS(通讯通路门店!$BH:$BH,通讯通路门店!$S:$S,$G945)</f>
        <v>0</v>
      </c>
      <c r="AH945" s="99">
        <f t="shared" si="71"/>
        <v>0</v>
      </c>
      <c r="AI945" s="99">
        <f>SUMIFS(通讯通路门店!$BB:$BB,通讯通路门店!$S:$S,$G945)</f>
        <v>0</v>
      </c>
      <c r="AJ945" s="99">
        <f>SUMIFS(通讯通路门店!$BE:$BE,通讯通路门店!$S:$S,$G945)</f>
        <v>0</v>
      </c>
      <c r="AK945" s="99">
        <f>SUMIFS(通讯通路门店!$BG:$BG,通讯通路门店!$S:$S,$G945)</f>
        <v>0</v>
      </c>
      <c r="AL945" s="99">
        <f>SUMIFS(通讯通路门店!$BC:$BC,通讯通路门店!$S:$S,$G945)</f>
        <v>0</v>
      </c>
      <c r="AM945" s="99">
        <f>SUMIFS(通讯通路门店!$BD:$BD,通讯通路门店!$S:$S,$G945)</f>
        <v>0</v>
      </c>
      <c r="AN945" s="99">
        <f>SUMIFS(通讯通路门店!$BF:$BF,通讯通路门店!$S:$S,$G945)</f>
        <v>0</v>
      </c>
      <c r="AO945" s="99">
        <f t="shared" si="72"/>
        <v>0</v>
      </c>
      <c r="AP945" s="99">
        <f>SUMIFS(通讯通路门店!$K:$K,通讯通路门店!$S:$S,$G945)</f>
        <v>0</v>
      </c>
      <c r="AQ945" s="83"/>
      <c r="AR945" s="99">
        <f>SUMIFS(通讯通路门店!$T:$T,通讯通路门店!$S:$S,$G945)</f>
        <v>0</v>
      </c>
      <c r="AS945" s="99">
        <f>SUMIFS(通讯通路门店!$U:$U,通讯通路门店!$S:$S,$G945)</f>
        <v>0</v>
      </c>
      <c r="AT945" s="99">
        <f>SUMIFS(通讯通路门店!$V:$V,通讯通路门店!$S:$S,$G945)</f>
        <v>0</v>
      </c>
      <c r="AU945" s="99">
        <f>SUMIFS(通讯通路门店!$W:$W,通讯通路门店!$S:$S,$G945)</f>
        <v>0</v>
      </c>
      <c r="AV945" s="99">
        <f>SUMIFS(通讯通路门店!$Z:$Z,通讯通路门店!$S:$S,$G945)</f>
        <v>0</v>
      </c>
      <c r="AW945" s="99">
        <f>SUMIFS(通讯通路门店!$AB:$AB,通讯通路门店!$S:$S,$G945)</f>
        <v>0</v>
      </c>
      <c r="AX945" s="99">
        <f>SUMIFS(通讯通路门店!$X:$X,通讯通路门店!$S:$S,$G945)</f>
        <v>0</v>
      </c>
      <c r="AY945" s="99">
        <f>SUMIFS(通讯通路门店!$Y:$Y,通讯通路门店!$S:$S,$G945)</f>
        <v>0</v>
      </c>
      <c r="AZ945" s="99">
        <f>SUMIFS(通讯通路门店!$AA:$AA,通讯通路门店!$S:$S,$G945)</f>
        <v>0</v>
      </c>
      <c r="BA945" s="99">
        <f t="shared" si="73"/>
        <v>0</v>
      </c>
      <c r="BB945" s="99">
        <f t="shared" si="74"/>
        <v>0</v>
      </c>
      <c r="BC945" s="99">
        <f>SUMIFS(通讯通路门店!$W:$W,通讯通路门店!$S:$S,$G945,通讯通路门店!$J:$J,"荣耀体验店")+SUMIFS(通讯通路门店!$W:$W,通讯通路门店!$S:$S,$G945,通讯通路门店!$J:$J,"荣耀授权专卖店")</f>
        <v>0</v>
      </c>
      <c r="BD945" s="99">
        <f>SUMIFS(通讯通路门店!$Z:$Z,通讯通路门店!$S:$S,$G945,通讯通路门店!$J:$J,"VIVO体验店")</f>
        <v>0</v>
      </c>
      <c r="BE945" s="99">
        <f>SUMIFS(通讯通路门店!$AB:$AB,通讯通路门店!$S:$S,$G945,通讯通路门店!$J:$J,"OPPO体验店")</f>
        <v>0</v>
      </c>
      <c r="BF945" s="99">
        <f>SUMIFS(通讯通路门店!$X:$X,通讯通路门店!$S:$S,$G945,通讯通路门店!$J:$J,"华为授权体验店")+SUMIFS(通讯通路门店!$AA:$AA,通讯通路门店!$S:$S,$G945,通讯通路门店!$J:$J,"华为堡垒店")</f>
        <v>0</v>
      </c>
      <c r="BG945" s="99">
        <f>SUMIFS(通讯通路门店!$Y:$Y,通讯通路门店!$S:$S,$G945,通讯通路门店!$J:$J,"小米体验店")</f>
        <v>0</v>
      </c>
      <c r="BH945" s="99">
        <f>SUMIFS(通讯通路门店!$AA:$AA,通讯通路门店!$S:$S,$G945,通讯通路门店!$J:$J,"苹果体验店")</f>
        <v>0</v>
      </c>
      <c r="BI945" s="99">
        <f>SUMIFS(通讯通路门店!$K:$K,通讯通路门店!$S:$S,$G945,通讯通路门店!$J:$J,"其他品牌专卖店")</f>
        <v>0</v>
      </c>
      <c r="BJ945" s="99">
        <f>SUMIFS(通讯通路门店!$AC:$AC,通讯通路门店!$S:$S,$G945)</f>
        <v>0</v>
      </c>
      <c r="BK945" s="99">
        <f>SUMIFS(通讯通路门店!$AD:$AD,通讯通路门店!$S:$S,$G945)</f>
        <v>0</v>
      </c>
      <c r="BL945" s="99">
        <f>SUMIFS(通讯通路门店!$AE:$AE,通讯通路门店!$S:$S,$G945)</f>
        <v>0</v>
      </c>
      <c r="BM945" s="99">
        <f>SUMIFS(通讯通路门店!$AF:$AF,通讯通路门店!$S:$S,$G945)</f>
        <v>0</v>
      </c>
      <c r="BN945" s="99">
        <f>SUMIFS(通讯通路门店!$AG:$AG,通讯通路门店!$S:$S,$G945)</f>
        <v>0</v>
      </c>
      <c r="BO945" s="99">
        <f>SUMIFS(通讯通路门店!$AH:$AH,通讯通路门店!$S:$S,$G945)</f>
        <v>0</v>
      </c>
      <c r="BP945" s="99">
        <f>SUMIFS(通讯通路门店!$AI:$AI,通讯通路门店!$S:$S,$G945)</f>
        <v>0</v>
      </c>
      <c r="BQ945" s="83"/>
    </row>
    <row r="946" spans="1:69">
      <c r="A946" s="99" t="str">
        <f>IFERROR(_xlfn.XLOOKUP($G946,通讯通路门店!$S$4:$S$993933,通讯通路门店!$A$4:$A$993933,0,0),"")</f>
        <v>海南省</v>
      </c>
      <c r="B946" s="99" t="str">
        <f>IFERROR(_xlfn.XLOOKUP($G946,通讯通路门店!$S$4:$S$993933,通讯通路门店!$B$4:$B$993933,0,0),"")</f>
        <v>乐东黎族自治县</v>
      </c>
      <c r="C946" s="99" t="str">
        <f>IFERROR(_xlfn.XLOOKUP($G946,通讯通路门店!$S$4:$S$993933,通讯通路门店!$C$4:$C$993933,0,0),"")</f>
        <v>乐东黎族自治县</v>
      </c>
      <c r="D946" s="99" t="str">
        <f>IFERROR(_xlfn.XLOOKUP($G946,通讯通路门店!$S$4:$S$993933,通讯通路门店!$D$4:$D$993933,0,0),"")</f>
        <v>万冲镇</v>
      </c>
      <c r="E946" s="83"/>
      <c r="F946" s="83"/>
      <c r="G946" s="101"/>
      <c r="H946" s="102">
        <f>IFERROR(_xlfn.XLOOKUP($G946,通讯通路门店!$S$4:$S$993933,通讯通路门店!$R$4:$R$993933,0,0),"")</f>
        <v>0</v>
      </c>
      <c r="I946" s="83"/>
      <c r="J946" s="83"/>
      <c r="K946" s="83"/>
      <c r="L946" s="83"/>
      <c r="M946" s="83"/>
      <c r="N946" s="83"/>
      <c r="O946" s="83"/>
      <c r="P946" s="83"/>
      <c r="Q946" s="83"/>
      <c r="R946" s="83"/>
      <c r="S946" s="83"/>
      <c r="T946" s="83"/>
      <c r="U946" s="99">
        <f>COUNTIF(通讯通路门店!$S:$S,$G946)</f>
        <v>0</v>
      </c>
      <c r="V946" s="99">
        <f>COUNTIFS(通讯通路门店!$S:$S,$G946,通讯通路门店!$J:$J,"综合卖场")</f>
        <v>0</v>
      </c>
      <c r="W946" s="99">
        <f>SUMIFS(通讯通路门店!$AJ:$AJ,通讯通路门店!$S:$S,通讯客户沙盘!$G946)</f>
        <v>0</v>
      </c>
      <c r="X946" s="99">
        <f t="shared" si="70"/>
        <v>0</v>
      </c>
      <c r="Y946" s="99">
        <f>COUNTIFS(通讯通路门店!$S:$S,$G946,通讯通路门店!$J:$J,"荣耀体验店")+COUNTIFS(通讯通路门店!$S:$S,$G946,通讯通路门店!$J:$J,"荣耀授权专卖店")</f>
        <v>0</v>
      </c>
      <c r="Z946" s="99">
        <f>COUNTIFS(通讯通路门店!$S:$S,$G946,通讯通路门店!$J:$J,"VIVO体验店")</f>
        <v>0</v>
      </c>
      <c r="AA946" s="99">
        <f>COUNTIFS(通讯通路门店!$S:$S,$G946,通讯通路门店!$J:$J,"OPPO体验店")</f>
        <v>0</v>
      </c>
      <c r="AB946" s="99">
        <f>COUNTIFS(通讯通路门店!$S:$S,$G946,通讯通路门店!$J:$J,"华为授权体验店")+COUNTIFS(通讯通路门店!$S:$S,$G946,通讯通路门店!$J:$J,"华为堡垒店")</f>
        <v>0</v>
      </c>
      <c r="AC946" s="99">
        <f>COUNTIFS(通讯通路门店!$S:$S,$G946,通讯通路门店!$J:$J,"小米体验店")</f>
        <v>0</v>
      </c>
      <c r="AD946" s="99">
        <f>COUNTIFS(通讯通路门店!$S:$S,$G946,通讯通路门店!$J:$J,"苹果体验店")</f>
        <v>0</v>
      </c>
      <c r="AE946" s="99">
        <f>COUNTIFS(通讯通路门店!$S:$S,$G946,通讯通路门店!$J:$J,"其他品牌专卖店")</f>
        <v>0</v>
      </c>
      <c r="AF946" s="99">
        <f>SUMIFS(通讯通路门店!$BI:$BI,通讯通路门店!$S:$S,$G946)</f>
        <v>0</v>
      </c>
      <c r="AG946" s="99">
        <f>SUMIFS(通讯通路门店!$BH:$BH,通讯通路门店!$S:$S,$G946)</f>
        <v>0</v>
      </c>
      <c r="AH946" s="99">
        <f t="shared" si="71"/>
        <v>0</v>
      </c>
      <c r="AI946" s="99">
        <f>SUMIFS(通讯通路门店!$BB:$BB,通讯通路门店!$S:$S,$G946)</f>
        <v>0</v>
      </c>
      <c r="AJ946" s="99">
        <f>SUMIFS(通讯通路门店!$BE:$BE,通讯通路门店!$S:$S,$G946)</f>
        <v>0</v>
      </c>
      <c r="AK946" s="99">
        <f>SUMIFS(通讯通路门店!$BG:$BG,通讯通路门店!$S:$S,$G946)</f>
        <v>0</v>
      </c>
      <c r="AL946" s="99">
        <f>SUMIFS(通讯通路门店!$BC:$BC,通讯通路门店!$S:$S,$G946)</f>
        <v>0</v>
      </c>
      <c r="AM946" s="99">
        <f>SUMIFS(通讯通路门店!$BD:$BD,通讯通路门店!$S:$S,$G946)</f>
        <v>0</v>
      </c>
      <c r="AN946" s="99">
        <f>SUMIFS(通讯通路门店!$BF:$BF,通讯通路门店!$S:$S,$G946)</f>
        <v>0</v>
      </c>
      <c r="AO946" s="99">
        <f t="shared" si="72"/>
        <v>0</v>
      </c>
      <c r="AP946" s="99">
        <f>SUMIFS(通讯通路门店!$K:$K,通讯通路门店!$S:$S,$G946)</f>
        <v>0</v>
      </c>
      <c r="AQ946" s="83"/>
      <c r="AR946" s="99">
        <f>SUMIFS(通讯通路门店!$T:$T,通讯通路门店!$S:$S,$G946)</f>
        <v>0</v>
      </c>
      <c r="AS946" s="99">
        <f>SUMIFS(通讯通路门店!$U:$U,通讯通路门店!$S:$S,$G946)</f>
        <v>0</v>
      </c>
      <c r="AT946" s="99">
        <f>SUMIFS(通讯通路门店!$V:$V,通讯通路门店!$S:$S,$G946)</f>
        <v>0</v>
      </c>
      <c r="AU946" s="99">
        <f>SUMIFS(通讯通路门店!$W:$W,通讯通路门店!$S:$S,$G946)</f>
        <v>0</v>
      </c>
      <c r="AV946" s="99">
        <f>SUMIFS(通讯通路门店!$Z:$Z,通讯通路门店!$S:$S,$G946)</f>
        <v>0</v>
      </c>
      <c r="AW946" s="99">
        <f>SUMIFS(通讯通路门店!$AB:$AB,通讯通路门店!$S:$S,$G946)</f>
        <v>0</v>
      </c>
      <c r="AX946" s="99">
        <f>SUMIFS(通讯通路门店!$X:$X,通讯通路门店!$S:$S,$G946)</f>
        <v>0</v>
      </c>
      <c r="AY946" s="99">
        <f>SUMIFS(通讯通路门店!$Y:$Y,通讯通路门店!$S:$S,$G946)</f>
        <v>0</v>
      </c>
      <c r="AZ946" s="99">
        <f>SUMIFS(通讯通路门店!$AA:$AA,通讯通路门店!$S:$S,$G946)</f>
        <v>0</v>
      </c>
      <c r="BA946" s="99">
        <f t="shared" si="73"/>
        <v>0</v>
      </c>
      <c r="BB946" s="99">
        <f t="shared" si="74"/>
        <v>0</v>
      </c>
      <c r="BC946" s="99">
        <f>SUMIFS(通讯通路门店!$W:$W,通讯通路门店!$S:$S,$G946,通讯通路门店!$J:$J,"荣耀体验店")+SUMIFS(通讯通路门店!$W:$W,通讯通路门店!$S:$S,$G946,通讯通路门店!$J:$J,"荣耀授权专卖店")</f>
        <v>0</v>
      </c>
      <c r="BD946" s="99">
        <f>SUMIFS(通讯通路门店!$Z:$Z,通讯通路门店!$S:$S,$G946,通讯通路门店!$J:$J,"VIVO体验店")</f>
        <v>0</v>
      </c>
      <c r="BE946" s="99">
        <f>SUMIFS(通讯通路门店!$AB:$AB,通讯通路门店!$S:$S,$G946,通讯通路门店!$J:$J,"OPPO体验店")</f>
        <v>0</v>
      </c>
      <c r="BF946" s="99">
        <f>SUMIFS(通讯通路门店!$X:$X,通讯通路门店!$S:$S,$G946,通讯通路门店!$J:$J,"华为授权体验店")+SUMIFS(通讯通路门店!$AA:$AA,通讯通路门店!$S:$S,$G946,通讯通路门店!$J:$J,"华为堡垒店")</f>
        <v>0</v>
      </c>
      <c r="BG946" s="99">
        <f>SUMIFS(通讯通路门店!$Y:$Y,通讯通路门店!$S:$S,$G946,通讯通路门店!$J:$J,"小米体验店")</f>
        <v>0</v>
      </c>
      <c r="BH946" s="99">
        <f>SUMIFS(通讯通路门店!$AA:$AA,通讯通路门店!$S:$S,$G946,通讯通路门店!$J:$J,"苹果体验店")</f>
        <v>0</v>
      </c>
      <c r="BI946" s="99">
        <f>SUMIFS(通讯通路门店!$K:$K,通讯通路门店!$S:$S,$G946,通讯通路门店!$J:$J,"其他品牌专卖店")</f>
        <v>0</v>
      </c>
      <c r="BJ946" s="99">
        <f>SUMIFS(通讯通路门店!$AC:$AC,通讯通路门店!$S:$S,$G946)</f>
        <v>0</v>
      </c>
      <c r="BK946" s="99">
        <f>SUMIFS(通讯通路门店!$AD:$AD,通讯通路门店!$S:$S,$G946)</f>
        <v>0</v>
      </c>
      <c r="BL946" s="99">
        <f>SUMIFS(通讯通路门店!$AE:$AE,通讯通路门店!$S:$S,$G946)</f>
        <v>0</v>
      </c>
      <c r="BM946" s="99">
        <f>SUMIFS(通讯通路门店!$AF:$AF,通讯通路门店!$S:$S,$G946)</f>
        <v>0</v>
      </c>
      <c r="BN946" s="99">
        <f>SUMIFS(通讯通路门店!$AG:$AG,通讯通路门店!$S:$S,$G946)</f>
        <v>0</v>
      </c>
      <c r="BO946" s="99">
        <f>SUMIFS(通讯通路门店!$AH:$AH,通讯通路门店!$S:$S,$G946)</f>
        <v>0</v>
      </c>
      <c r="BP946" s="99">
        <f>SUMIFS(通讯通路门店!$AI:$AI,通讯通路门店!$S:$S,$G946)</f>
        <v>0</v>
      </c>
      <c r="BQ946" s="83"/>
    </row>
    <row r="947" spans="1:69">
      <c r="A947" s="99" t="str">
        <f>IFERROR(_xlfn.XLOOKUP($G947,通讯通路门店!$S$4:$S$993933,通讯通路门店!$A$4:$A$993933,0,0),"")</f>
        <v>海南省</v>
      </c>
      <c r="B947" s="99" t="str">
        <f>IFERROR(_xlfn.XLOOKUP($G947,通讯通路门店!$S$4:$S$993933,通讯通路门店!$B$4:$B$993933,0,0),"")</f>
        <v>乐东黎族自治县</v>
      </c>
      <c r="C947" s="99" t="str">
        <f>IFERROR(_xlfn.XLOOKUP($G947,通讯通路门店!$S$4:$S$993933,通讯通路门店!$C$4:$C$993933,0,0),"")</f>
        <v>乐东黎族自治县</v>
      </c>
      <c r="D947" s="99" t="str">
        <f>IFERROR(_xlfn.XLOOKUP($G947,通讯通路门店!$S$4:$S$993933,通讯通路门店!$D$4:$D$993933,0,0),"")</f>
        <v>万冲镇</v>
      </c>
      <c r="E947" s="83"/>
      <c r="F947" s="83"/>
      <c r="G947" s="101"/>
      <c r="H947" s="102">
        <f>IFERROR(_xlfn.XLOOKUP($G947,通讯通路门店!$S$4:$S$993933,通讯通路门店!$R$4:$R$993933,0,0),"")</f>
        <v>0</v>
      </c>
      <c r="I947" s="83"/>
      <c r="J947" s="83"/>
      <c r="K947" s="83"/>
      <c r="L947" s="83"/>
      <c r="M947" s="83"/>
      <c r="N947" s="83"/>
      <c r="O947" s="83"/>
      <c r="P947" s="83"/>
      <c r="Q947" s="83"/>
      <c r="R947" s="83"/>
      <c r="S947" s="83"/>
      <c r="T947" s="83"/>
      <c r="U947" s="99">
        <f>COUNTIF(通讯通路门店!$S:$S,$G947)</f>
        <v>0</v>
      </c>
      <c r="V947" s="99">
        <f>COUNTIFS(通讯通路门店!$S:$S,$G947,通讯通路门店!$J:$J,"综合卖场")</f>
        <v>0</v>
      </c>
      <c r="W947" s="99">
        <f>SUMIFS(通讯通路门店!$AJ:$AJ,通讯通路门店!$S:$S,通讯客户沙盘!$G947)</f>
        <v>0</v>
      </c>
      <c r="X947" s="99">
        <f t="shared" si="70"/>
        <v>0</v>
      </c>
      <c r="Y947" s="99">
        <f>COUNTIFS(通讯通路门店!$S:$S,$G947,通讯通路门店!$J:$J,"荣耀体验店")+COUNTIFS(通讯通路门店!$S:$S,$G947,通讯通路门店!$J:$J,"荣耀授权专卖店")</f>
        <v>0</v>
      </c>
      <c r="Z947" s="99">
        <f>COUNTIFS(通讯通路门店!$S:$S,$G947,通讯通路门店!$J:$J,"VIVO体验店")</f>
        <v>0</v>
      </c>
      <c r="AA947" s="99">
        <f>COUNTIFS(通讯通路门店!$S:$S,$G947,通讯通路门店!$J:$J,"OPPO体验店")</f>
        <v>0</v>
      </c>
      <c r="AB947" s="99">
        <f>COUNTIFS(通讯通路门店!$S:$S,$G947,通讯通路门店!$J:$J,"华为授权体验店")+COUNTIFS(通讯通路门店!$S:$S,$G947,通讯通路门店!$J:$J,"华为堡垒店")</f>
        <v>0</v>
      </c>
      <c r="AC947" s="99">
        <f>COUNTIFS(通讯通路门店!$S:$S,$G947,通讯通路门店!$J:$J,"小米体验店")</f>
        <v>0</v>
      </c>
      <c r="AD947" s="99">
        <f>COUNTIFS(通讯通路门店!$S:$S,$G947,通讯通路门店!$J:$J,"苹果体验店")</f>
        <v>0</v>
      </c>
      <c r="AE947" s="99">
        <f>COUNTIFS(通讯通路门店!$S:$S,$G947,通讯通路门店!$J:$J,"其他品牌专卖店")</f>
        <v>0</v>
      </c>
      <c r="AF947" s="99">
        <f>SUMIFS(通讯通路门店!$BI:$BI,通讯通路门店!$S:$S,$G947)</f>
        <v>0</v>
      </c>
      <c r="AG947" s="99">
        <f>SUMIFS(通讯通路门店!$BH:$BH,通讯通路门店!$S:$S,$G947)</f>
        <v>0</v>
      </c>
      <c r="AH947" s="99">
        <f t="shared" si="71"/>
        <v>0</v>
      </c>
      <c r="AI947" s="99">
        <f>SUMIFS(通讯通路门店!$BB:$BB,通讯通路门店!$S:$S,$G947)</f>
        <v>0</v>
      </c>
      <c r="AJ947" s="99">
        <f>SUMIFS(通讯通路门店!$BE:$BE,通讯通路门店!$S:$S,$G947)</f>
        <v>0</v>
      </c>
      <c r="AK947" s="99">
        <f>SUMIFS(通讯通路门店!$BG:$BG,通讯通路门店!$S:$S,$G947)</f>
        <v>0</v>
      </c>
      <c r="AL947" s="99">
        <f>SUMIFS(通讯通路门店!$BC:$BC,通讯通路门店!$S:$S,$G947)</f>
        <v>0</v>
      </c>
      <c r="AM947" s="99">
        <f>SUMIFS(通讯通路门店!$BD:$BD,通讯通路门店!$S:$S,$G947)</f>
        <v>0</v>
      </c>
      <c r="AN947" s="99">
        <f>SUMIFS(通讯通路门店!$BF:$BF,通讯通路门店!$S:$S,$G947)</f>
        <v>0</v>
      </c>
      <c r="AO947" s="99">
        <f t="shared" si="72"/>
        <v>0</v>
      </c>
      <c r="AP947" s="99">
        <f>SUMIFS(通讯通路门店!$K:$K,通讯通路门店!$S:$S,$G947)</f>
        <v>0</v>
      </c>
      <c r="AQ947" s="83"/>
      <c r="AR947" s="99">
        <f>SUMIFS(通讯通路门店!$T:$T,通讯通路门店!$S:$S,$G947)</f>
        <v>0</v>
      </c>
      <c r="AS947" s="99">
        <f>SUMIFS(通讯通路门店!$U:$U,通讯通路门店!$S:$S,$G947)</f>
        <v>0</v>
      </c>
      <c r="AT947" s="99">
        <f>SUMIFS(通讯通路门店!$V:$V,通讯通路门店!$S:$S,$G947)</f>
        <v>0</v>
      </c>
      <c r="AU947" s="99">
        <f>SUMIFS(通讯通路门店!$W:$W,通讯通路门店!$S:$S,$G947)</f>
        <v>0</v>
      </c>
      <c r="AV947" s="99">
        <f>SUMIFS(通讯通路门店!$Z:$Z,通讯通路门店!$S:$S,$G947)</f>
        <v>0</v>
      </c>
      <c r="AW947" s="99">
        <f>SUMIFS(通讯通路门店!$AB:$AB,通讯通路门店!$S:$S,$G947)</f>
        <v>0</v>
      </c>
      <c r="AX947" s="99">
        <f>SUMIFS(通讯通路门店!$X:$X,通讯通路门店!$S:$S,$G947)</f>
        <v>0</v>
      </c>
      <c r="AY947" s="99">
        <f>SUMIFS(通讯通路门店!$Y:$Y,通讯通路门店!$S:$S,$G947)</f>
        <v>0</v>
      </c>
      <c r="AZ947" s="99">
        <f>SUMIFS(通讯通路门店!$AA:$AA,通讯通路门店!$S:$S,$G947)</f>
        <v>0</v>
      </c>
      <c r="BA947" s="99">
        <f t="shared" si="73"/>
        <v>0</v>
      </c>
      <c r="BB947" s="99">
        <f t="shared" si="74"/>
        <v>0</v>
      </c>
      <c r="BC947" s="99">
        <f>SUMIFS(通讯通路门店!$W:$W,通讯通路门店!$S:$S,$G947,通讯通路门店!$J:$J,"荣耀体验店")+SUMIFS(通讯通路门店!$W:$W,通讯通路门店!$S:$S,$G947,通讯通路门店!$J:$J,"荣耀授权专卖店")</f>
        <v>0</v>
      </c>
      <c r="BD947" s="99">
        <f>SUMIFS(通讯通路门店!$Z:$Z,通讯通路门店!$S:$S,$G947,通讯通路门店!$J:$J,"VIVO体验店")</f>
        <v>0</v>
      </c>
      <c r="BE947" s="99">
        <f>SUMIFS(通讯通路门店!$AB:$AB,通讯通路门店!$S:$S,$G947,通讯通路门店!$J:$J,"OPPO体验店")</f>
        <v>0</v>
      </c>
      <c r="BF947" s="99">
        <f>SUMIFS(通讯通路门店!$X:$X,通讯通路门店!$S:$S,$G947,通讯通路门店!$J:$J,"华为授权体验店")+SUMIFS(通讯通路门店!$AA:$AA,通讯通路门店!$S:$S,$G947,通讯通路门店!$J:$J,"华为堡垒店")</f>
        <v>0</v>
      </c>
      <c r="BG947" s="99">
        <f>SUMIFS(通讯通路门店!$Y:$Y,通讯通路门店!$S:$S,$G947,通讯通路门店!$J:$J,"小米体验店")</f>
        <v>0</v>
      </c>
      <c r="BH947" s="99">
        <f>SUMIFS(通讯通路门店!$AA:$AA,通讯通路门店!$S:$S,$G947,通讯通路门店!$J:$J,"苹果体验店")</f>
        <v>0</v>
      </c>
      <c r="BI947" s="99">
        <f>SUMIFS(通讯通路门店!$K:$K,通讯通路门店!$S:$S,$G947,通讯通路门店!$J:$J,"其他品牌专卖店")</f>
        <v>0</v>
      </c>
      <c r="BJ947" s="99">
        <f>SUMIFS(通讯通路门店!$AC:$AC,通讯通路门店!$S:$S,$G947)</f>
        <v>0</v>
      </c>
      <c r="BK947" s="99">
        <f>SUMIFS(通讯通路门店!$AD:$AD,通讯通路门店!$S:$S,$G947)</f>
        <v>0</v>
      </c>
      <c r="BL947" s="99">
        <f>SUMIFS(通讯通路门店!$AE:$AE,通讯通路门店!$S:$S,$G947)</f>
        <v>0</v>
      </c>
      <c r="BM947" s="99">
        <f>SUMIFS(通讯通路门店!$AF:$AF,通讯通路门店!$S:$S,$G947)</f>
        <v>0</v>
      </c>
      <c r="BN947" s="99">
        <f>SUMIFS(通讯通路门店!$AG:$AG,通讯通路门店!$S:$S,$G947)</f>
        <v>0</v>
      </c>
      <c r="BO947" s="99">
        <f>SUMIFS(通讯通路门店!$AH:$AH,通讯通路门店!$S:$S,$G947)</f>
        <v>0</v>
      </c>
      <c r="BP947" s="99">
        <f>SUMIFS(通讯通路门店!$AI:$AI,通讯通路门店!$S:$S,$G947)</f>
        <v>0</v>
      </c>
      <c r="BQ947" s="83"/>
    </row>
    <row r="948" spans="1:69">
      <c r="A948" s="99" t="str">
        <f>IFERROR(_xlfn.XLOOKUP($G948,通讯通路门店!$S$4:$S$993933,通讯通路门店!$A$4:$A$993933,0,0),"")</f>
        <v>海南省</v>
      </c>
      <c r="B948" s="99" t="str">
        <f>IFERROR(_xlfn.XLOOKUP($G948,通讯通路门店!$S$4:$S$993933,通讯通路门店!$B$4:$B$993933,0,0),"")</f>
        <v>乐东黎族自治县</v>
      </c>
      <c r="C948" s="99" t="str">
        <f>IFERROR(_xlfn.XLOOKUP($G948,通讯通路门店!$S$4:$S$993933,通讯通路门店!$C$4:$C$993933,0,0),"")</f>
        <v>乐东黎族自治县</v>
      </c>
      <c r="D948" s="99" t="str">
        <f>IFERROR(_xlfn.XLOOKUP($G948,通讯通路门店!$S$4:$S$993933,通讯通路门店!$D$4:$D$993933,0,0),"")</f>
        <v>万冲镇</v>
      </c>
      <c r="E948" s="83"/>
      <c r="F948" s="83"/>
      <c r="G948" s="101"/>
      <c r="H948" s="102">
        <f>IFERROR(_xlfn.XLOOKUP($G948,通讯通路门店!$S$4:$S$993933,通讯通路门店!$R$4:$R$993933,0,0),"")</f>
        <v>0</v>
      </c>
      <c r="I948" s="83"/>
      <c r="J948" s="83"/>
      <c r="K948" s="83"/>
      <c r="L948" s="83"/>
      <c r="M948" s="83"/>
      <c r="N948" s="83"/>
      <c r="O948" s="83"/>
      <c r="P948" s="83"/>
      <c r="Q948" s="83"/>
      <c r="R948" s="83"/>
      <c r="S948" s="83"/>
      <c r="T948" s="83"/>
      <c r="U948" s="99">
        <f>COUNTIF(通讯通路门店!$S:$S,$G948)</f>
        <v>0</v>
      </c>
      <c r="V948" s="99">
        <f>COUNTIFS(通讯通路门店!$S:$S,$G948,通讯通路门店!$J:$J,"综合卖场")</f>
        <v>0</v>
      </c>
      <c r="W948" s="99">
        <f>SUMIFS(通讯通路门店!$AJ:$AJ,通讯通路门店!$S:$S,通讯客户沙盘!$G948)</f>
        <v>0</v>
      </c>
      <c r="X948" s="99">
        <f t="shared" si="70"/>
        <v>0</v>
      </c>
      <c r="Y948" s="99">
        <f>COUNTIFS(通讯通路门店!$S:$S,$G948,通讯通路门店!$J:$J,"荣耀体验店")+COUNTIFS(通讯通路门店!$S:$S,$G948,通讯通路门店!$J:$J,"荣耀授权专卖店")</f>
        <v>0</v>
      </c>
      <c r="Z948" s="99">
        <f>COUNTIFS(通讯通路门店!$S:$S,$G948,通讯通路门店!$J:$J,"VIVO体验店")</f>
        <v>0</v>
      </c>
      <c r="AA948" s="99">
        <f>COUNTIFS(通讯通路门店!$S:$S,$G948,通讯通路门店!$J:$J,"OPPO体验店")</f>
        <v>0</v>
      </c>
      <c r="AB948" s="99">
        <f>COUNTIFS(通讯通路门店!$S:$S,$G948,通讯通路门店!$J:$J,"华为授权体验店")+COUNTIFS(通讯通路门店!$S:$S,$G948,通讯通路门店!$J:$J,"华为堡垒店")</f>
        <v>0</v>
      </c>
      <c r="AC948" s="99">
        <f>COUNTIFS(通讯通路门店!$S:$S,$G948,通讯通路门店!$J:$J,"小米体验店")</f>
        <v>0</v>
      </c>
      <c r="AD948" s="99">
        <f>COUNTIFS(通讯通路门店!$S:$S,$G948,通讯通路门店!$J:$J,"苹果体验店")</f>
        <v>0</v>
      </c>
      <c r="AE948" s="99">
        <f>COUNTIFS(通讯通路门店!$S:$S,$G948,通讯通路门店!$J:$J,"其他品牌专卖店")</f>
        <v>0</v>
      </c>
      <c r="AF948" s="99">
        <f>SUMIFS(通讯通路门店!$BI:$BI,通讯通路门店!$S:$S,$G948)</f>
        <v>0</v>
      </c>
      <c r="AG948" s="99">
        <f>SUMIFS(通讯通路门店!$BH:$BH,通讯通路门店!$S:$S,$G948)</f>
        <v>0</v>
      </c>
      <c r="AH948" s="99">
        <f t="shared" si="71"/>
        <v>0</v>
      </c>
      <c r="AI948" s="99">
        <f>SUMIFS(通讯通路门店!$BB:$BB,通讯通路门店!$S:$S,$G948)</f>
        <v>0</v>
      </c>
      <c r="AJ948" s="99">
        <f>SUMIFS(通讯通路门店!$BE:$BE,通讯通路门店!$S:$S,$G948)</f>
        <v>0</v>
      </c>
      <c r="AK948" s="99">
        <f>SUMIFS(通讯通路门店!$BG:$BG,通讯通路门店!$S:$S,$G948)</f>
        <v>0</v>
      </c>
      <c r="AL948" s="99">
        <f>SUMIFS(通讯通路门店!$BC:$BC,通讯通路门店!$S:$S,$G948)</f>
        <v>0</v>
      </c>
      <c r="AM948" s="99">
        <f>SUMIFS(通讯通路门店!$BD:$BD,通讯通路门店!$S:$S,$G948)</f>
        <v>0</v>
      </c>
      <c r="AN948" s="99">
        <f>SUMIFS(通讯通路门店!$BF:$BF,通讯通路门店!$S:$S,$G948)</f>
        <v>0</v>
      </c>
      <c r="AO948" s="99">
        <f t="shared" si="72"/>
        <v>0</v>
      </c>
      <c r="AP948" s="99">
        <f>SUMIFS(通讯通路门店!$K:$K,通讯通路门店!$S:$S,$G948)</f>
        <v>0</v>
      </c>
      <c r="AQ948" s="83"/>
      <c r="AR948" s="99">
        <f>SUMIFS(通讯通路门店!$T:$T,通讯通路门店!$S:$S,$G948)</f>
        <v>0</v>
      </c>
      <c r="AS948" s="99">
        <f>SUMIFS(通讯通路门店!$U:$U,通讯通路门店!$S:$S,$G948)</f>
        <v>0</v>
      </c>
      <c r="AT948" s="99">
        <f>SUMIFS(通讯通路门店!$V:$V,通讯通路门店!$S:$S,$G948)</f>
        <v>0</v>
      </c>
      <c r="AU948" s="99">
        <f>SUMIFS(通讯通路门店!$W:$W,通讯通路门店!$S:$S,$G948)</f>
        <v>0</v>
      </c>
      <c r="AV948" s="99">
        <f>SUMIFS(通讯通路门店!$Z:$Z,通讯通路门店!$S:$S,$G948)</f>
        <v>0</v>
      </c>
      <c r="AW948" s="99">
        <f>SUMIFS(通讯通路门店!$AB:$AB,通讯通路门店!$S:$S,$G948)</f>
        <v>0</v>
      </c>
      <c r="AX948" s="99">
        <f>SUMIFS(通讯通路门店!$X:$X,通讯通路门店!$S:$S,$G948)</f>
        <v>0</v>
      </c>
      <c r="AY948" s="99">
        <f>SUMIFS(通讯通路门店!$Y:$Y,通讯通路门店!$S:$S,$G948)</f>
        <v>0</v>
      </c>
      <c r="AZ948" s="99">
        <f>SUMIFS(通讯通路门店!$AA:$AA,通讯通路门店!$S:$S,$G948)</f>
        <v>0</v>
      </c>
      <c r="BA948" s="99">
        <f t="shared" si="73"/>
        <v>0</v>
      </c>
      <c r="BB948" s="99">
        <f t="shared" si="74"/>
        <v>0</v>
      </c>
      <c r="BC948" s="99">
        <f>SUMIFS(通讯通路门店!$W:$W,通讯通路门店!$S:$S,$G948,通讯通路门店!$J:$J,"荣耀体验店")+SUMIFS(通讯通路门店!$W:$W,通讯通路门店!$S:$S,$G948,通讯通路门店!$J:$J,"荣耀授权专卖店")</f>
        <v>0</v>
      </c>
      <c r="BD948" s="99">
        <f>SUMIFS(通讯通路门店!$Z:$Z,通讯通路门店!$S:$S,$G948,通讯通路门店!$J:$J,"VIVO体验店")</f>
        <v>0</v>
      </c>
      <c r="BE948" s="99">
        <f>SUMIFS(通讯通路门店!$AB:$AB,通讯通路门店!$S:$S,$G948,通讯通路门店!$J:$J,"OPPO体验店")</f>
        <v>0</v>
      </c>
      <c r="BF948" s="99">
        <f>SUMIFS(通讯通路门店!$X:$X,通讯通路门店!$S:$S,$G948,通讯通路门店!$J:$J,"华为授权体验店")+SUMIFS(通讯通路门店!$AA:$AA,通讯通路门店!$S:$S,$G948,通讯通路门店!$J:$J,"华为堡垒店")</f>
        <v>0</v>
      </c>
      <c r="BG948" s="99">
        <f>SUMIFS(通讯通路门店!$Y:$Y,通讯通路门店!$S:$S,$G948,通讯通路门店!$J:$J,"小米体验店")</f>
        <v>0</v>
      </c>
      <c r="BH948" s="99">
        <f>SUMIFS(通讯通路门店!$AA:$AA,通讯通路门店!$S:$S,$G948,通讯通路门店!$J:$J,"苹果体验店")</f>
        <v>0</v>
      </c>
      <c r="BI948" s="99">
        <f>SUMIFS(通讯通路门店!$K:$K,通讯通路门店!$S:$S,$G948,通讯通路门店!$J:$J,"其他品牌专卖店")</f>
        <v>0</v>
      </c>
      <c r="BJ948" s="99">
        <f>SUMIFS(通讯通路门店!$AC:$AC,通讯通路门店!$S:$S,$G948)</f>
        <v>0</v>
      </c>
      <c r="BK948" s="99">
        <f>SUMIFS(通讯通路门店!$AD:$AD,通讯通路门店!$S:$S,$G948)</f>
        <v>0</v>
      </c>
      <c r="BL948" s="99">
        <f>SUMIFS(通讯通路门店!$AE:$AE,通讯通路门店!$S:$S,$G948)</f>
        <v>0</v>
      </c>
      <c r="BM948" s="99">
        <f>SUMIFS(通讯通路门店!$AF:$AF,通讯通路门店!$S:$S,$G948)</f>
        <v>0</v>
      </c>
      <c r="BN948" s="99">
        <f>SUMIFS(通讯通路门店!$AG:$AG,通讯通路门店!$S:$S,$G948)</f>
        <v>0</v>
      </c>
      <c r="BO948" s="99">
        <f>SUMIFS(通讯通路门店!$AH:$AH,通讯通路门店!$S:$S,$G948)</f>
        <v>0</v>
      </c>
      <c r="BP948" s="99">
        <f>SUMIFS(通讯通路门店!$AI:$AI,通讯通路门店!$S:$S,$G948)</f>
        <v>0</v>
      </c>
      <c r="BQ948" s="83"/>
    </row>
    <row r="949" spans="1:69">
      <c r="A949" s="99" t="str">
        <f>IFERROR(_xlfn.XLOOKUP($G949,通讯通路门店!$S$4:$S$993933,通讯通路门店!$A$4:$A$993933,0,0),"")</f>
        <v>海南省</v>
      </c>
      <c r="B949" s="99" t="str">
        <f>IFERROR(_xlfn.XLOOKUP($G949,通讯通路门店!$S$4:$S$993933,通讯通路门店!$B$4:$B$993933,0,0),"")</f>
        <v>乐东黎族自治县</v>
      </c>
      <c r="C949" s="99" t="str">
        <f>IFERROR(_xlfn.XLOOKUP($G949,通讯通路门店!$S$4:$S$993933,通讯通路门店!$C$4:$C$993933,0,0),"")</f>
        <v>乐东黎族自治县</v>
      </c>
      <c r="D949" s="99" t="str">
        <f>IFERROR(_xlfn.XLOOKUP($G949,通讯通路门店!$S$4:$S$993933,通讯通路门店!$D$4:$D$993933,0,0),"")</f>
        <v>万冲镇</v>
      </c>
      <c r="E949" s="83"/>
      <c r="F949" s="83"/>
      <c r="G949" s="101"/>
      <c r="H949" s="102">
        <f>IFERROR(_xlfn.XLOOKUP($G949,通讯通路门店!$S$4:$S$993933,通讯通路门店!$R$4:$R$993933,0,0),"")</f>
        <v>0</v>
      </c>
      <c r="I949" s="83"/>
      <c r="J949" s="83"/>
      <c r="K949" s="83"/>
      <c r="L949" s="83"/>
      <c r="M949" s="83"/>
      <c r="N949" s="83"/>
      <c r="O949" s="83"/>
      <c r="P949" s="83"/>
      <c r="Q949" s="83"/>
      <c r="R949" s="83"/>
      <c r="S949" s="83"/>
      <c r="T949" s="83"/>
      <c r="U949" s="99">
        <f>COUNTIF(通讯通路门店!$S:$S,$G949)</f>
        <v>0</v>
      </c>
      <c r="V949" s="99">
        <f>COUNTIFS(通讯通路门店!$S:$S,$G949,通讯通路门店!$J:$J,"综合卖场")</f>
        <v>0</v>
      </c>
      <c r="W949" s="99">
        <f>SUMIFS(通讯通路门店!$AJ:$AJ,通讯通路门店!$S:$S,通讯客户沙盘!$G949)</f>
        <v>0</v>
      </c>
      <c r="X949" s="99">
        <f t="shared" si="70"/>
        <v>0</v>
      </c>
      <c r="Y949" s="99">
        <f>COUNTIFS(通讯通路门店!$S:$S,$G949,通讯通路门店!$J:$J,"荣耀体验店")+COUNTIFS(通讯通路门店!$S:$S,$G949,通讯通路门店!$J:$J,"荣耀授权专卖店")</f>
        <v>0</v>
      </c>
      <c r="Z949" s="99">
        <f>COUNTIFS(通讯通路门店!$S:$S,$G949,通讯通路门店!$J:$J,"VIVO体验店")</f>
        <v>0</v>
      </c>
      <c r="AA949" s="99">
        <f>COUNTIFS(通讯通路门店!$S:$S,$G949,通讯通路门店!$J:$J,"OPPO体验店")</f>
        <v>0</v>
      </c>
      <c r="AB949" s="99">
        <f>COUNTIFS(通讯通路门店!$S:$S,$G949,通讯通路门店!$J:$J,"华为授权体验店")+COUNTIFS(通讯通路门店!$S:$S,$G949,通讯通路门店!$J:$J,"华为堡垒店")</f>
        <v>0</v>
      </c>
      <c r="AC949" s="99">
        <f>COUNTIFS(通讯通路门店!$S:$S,$G949,通讯通路门店!$J:$J,"小米体验店")</f>
        <v>0</v>
      </c>
      <c r="AD949" s="99">
        <f>COUNTIFS(通讯通路门店!$S:$S,$G949,通讯通路门店!$J:$J,"苹果体验店")</f>
        <v>0</v>
      </c>
      <c r="AE949" s="99">
        <f>COUNTIFS(通讯通路门店!$S:$S,$G949,通讯通路门店!$J:$J,"其他品牌专卖店")</f>
        <v>0</v>
      </c>
      <c r="AF949" s="99">
        <f>SUMIFS(通讯通路门店!$BI:$BI,通讯通路门店!$S:$S,$G949)</f>
        <v>0</v>
      </c>
      <c r="AG949" s="99">
        <f>SUMIFS(通讯通路门店!$BH:$BH,通讯通路门店!$S:$S,$G949)</f>
        <v>0</v>
      </c>
      <c r="AH949" s="99">
        <f t="shared" si="71"/>
        <v>0</v>
      </c>
      <c r="AI949" s="99">
        <f>SUMIFS(通讯通路门店!$BB:$BB,通讯通路门店!$S:$S,$G949)</f>
        <v>0</v>
      </c>
      <c r="AJ949" s="99">
        <f>SUMIFS(通讯通路门店!$BE:$BE,通讯通路门店!$S:$S,$G949)</f>
        <v>0</v>
      </c>
      <c r="AK949" s="99">
        <f>SUMIFS(通讯通路门店!$BG:$BG,通讯通路门店!$S:$S,$G949)</f>
        <v>0</v>
      </c>
      <c r="AL949" s="99">
        <f>SUMIFS(通讯通路门店!$BC:$BC,通讯通路门店!$S:$S,$G949)</f>
        <v>0</v>
      </c>
      <c r="AM949" s="99">
        <f>SUMIFS(通讯通路门店!$BD:$BD,通讯通路门店!$S:$S,$G949)</f>
        <v>0</v>
      </c>
      <c r="AN949" s="99">
        <f>SUMIFS(通讯通路门店!$BF:$BF,通讯通路门店!$S:$S,$G949)</f>
        <v>0</v>
      </c>
      <c r="AO949" s="99">
        <f t="shared" si="72"/>
        <v>0</v>
      </c>
      <c r="AP949" s="99">
        <f>SUMIFS(通讯通路门店!$K:$K,通讯通路门店!$S:$S,$G949)</f>
        <v>0</v>
      </c>
      <c r="AQ949" s="83"/>
      <c r="AR949" s="99">
        <f>SUMIFS(通讯通路门店!$T:$T,通讯通路门店!$S:$S,$G949)</f>
        <v>0</v>
      </c>
      <c r="AS949" s="99">
        <f>SUMIFS(通讯通路门店!$U:$U,通讯通路门店!$S:$S,$G949)</f>
        <v>0</v>
      </c>
      <c r="AT949" s="99">
        <f>SUMIFS(通讯通路门店!$V:$V,通讯通路门店!$S:$S,$G949)</f>
        <v>0</v>
      </c>
      <c r="AU949" s="99">
        <f>SUMIFS(通讯通路门店!$W:$W,通讯通路门店!$S:$S,$G949)</f>
        <v>0</v>
      </c>
      <c r="AV949" s="99">
        <f>SUMIFS(通讯通路门店!$Z:$Z,通讯通路门店!$S:$S,$G949)</f>
        <v>0</v>
      </c>
      <c r="AW949" s="99">
        <f>SUMIFS(通讯通路门店!$AB:$AB,通讯通路门店!$S:$S,$G949)</f>
        <v>0</v>
      </c>
      <c r="AX949" s="99">
        <f>SUMIFS(通讯通路门店!$X:$X,通讯通路门店!$S:$S,$G949)</f>
        <v>0</v>
      </c>
      <c r="AY949" s="99">
        <f>SUMIFS(通讯通路门店!$Y:$Y,通讯通路门店!$S:$S,$G949)</f>
        <v>0</v>
      </c>
      <c r="AZ949" s="99">
        <f>SUMIFS(通讯通路门店!$AA:$AA,通讯通路门店!$S:$S,$G949)</f>
        <v>0</v>
      </c>
      <c r="BA949" s="99">
        <f t="shared" si="73"/>
        <v>0</v>
      </c>
      <c r="BB949" s="99">
        <f t="shared" si="74"/>
        <v>0</v>
      </c>
      <c r="BC949" s="99">
        <f>SUMIFS(通讯通路门店!$W:$W,通讯通路门店!$S:$S,$G949,通讯通路门店!$J:$J,"荣耀体验店")+SUMIFS(通讯通路门店!$W:$W,通讯通路门店!$S:$S,$G949,通讯通路门店!$J:$J,"荣耀授权专卖店")</f>
        <v>0</v>
      </c>
      <c r="BD949" s="99">
        <f>SUMIFS(通讯通路门店!$Z:$Z,通讯通路门店!$S:$S,$G949,通讯通路门店!$J:$J,"VIVO体验店")</f>
        <v>0</v>
      </c>
      <c r="BE949" s="99">
        <f>SUMIFS(通讯通路门店!$AB:$AB,通讯通路门店!$S:$S,$G949,通讯通路门店!$J:$J,"OPPO体验店")</f>
        <v>0</v>
      </c>
      <c r="BF949" s="99">
        <f>SUMIFS(通讯通路门店!$X:$X,通讯通路门店!$S:$S,$G949,通讯通路门店!$J:$J,"华为授权体验店")+SUMIFS(通讯通路门店!$AA:$AA,通讯通路门店!$S:$S,$G949,通讯通路门店!$J:$J,"华为堡垒店")</f>
        <v>0</v>
      </c>
      <c r="BG949" s="99">
        <f>SUMIFS(通讯通路门店!$Y:$Y,通讯通路门店!$S:$S,$G949,通讯通路门店!$J:$J,"小米体验店")</f>
        <v>0</v>
      </c>
      <c r="BH949" s="99">
        <f>SUMIFS(通讯通路门店!$AA:$AA,通讯通路门店!$S:$S,$G949,通讯通路门店!$J:$J,"苹果体验店")</f>
        <v>0</v>
      </c>
      <c r="BI949" s="99">
        <f>SUMIFS(通讯通路门店!$K:$K,通讯通路门店!$S:$S,$G949,通讯通路门店!$J:$J,"其他品牌专卖店")</f>
        <v>0</v>
      </c>
      <c r="BJ949" s="99">
        <f>SUMIFS(通讯通路门店!$AC:$AC,通讯通路门店!$S:$S,$G949)</f>
        <v>0</v>
      </c>
      <c r="BK949" s="99">
        <f>SUMIFS(通讯通路门店!$AD:$AD,通讯通路门店!$S:$S,$G949)</f>
        <v>0</v>
      </c>
      <c r="BL949" s="99">
        <f>SUMIFS(通讯通路门店!$AE:$AE,通讯通路门店!$S:$S,$G949)</f>
        <v>0</v>
      </c>
      <c r="BM949" s="99">
        <f>SUMIFS(通讯通路门店!$AF:$AF,通讯通路门店!$S:$S,$G949)</f>
        <v>0</v>
      </c>
      <c r="BN949" s="99">
        <f>SUMIFS(通讯通路门店!$AG:$AG,通讯通路门店!$S:$S,$G949)</f>
        <v>0</v>
      </c>
      <c r="BO949" s="99">
        <f>SUMIFS(通讯通路门店!$AH:$AH,通讯通路门店!$S:$S,$G949)</f>
        <v>0</v>
      </c>
      <c r="BP949" s="99">
        <f>SUMIFS(通讯通路门店!$AI:$AI,通讯通路门店!$S:$S,$G949)</f>
        <v>0</v>
      </c>
      <c r="BQ949" s="83"/>
    </row>
    <row r="950" spans="1:69">
      <c r="A950" s="99" t="str">
        <f>IFERROR(_xlfn.XLOOKUP($G950,通讯通路门店!$S$4:$S$993933,通讯通路门店!$A$4:$A$993933,0,0),"")</f>
        <v>海南省</v>
      </c>
      <c r="B950" s="99" t="str">
        <f>IFERROR(_xlfn.XLOOKUP($G950,通讯通路门店!$S$4:$S$993933,通讯通路门店!$B$4:$B$993933,0,0),"")</f>
        <v>乐东黎族自治县</v>
      </c>
      <c r="C950" s="99" t="str">
        <f>IFERROR(_xlfn.XLOOKUP($G950,通讯通路门店!$S$4:$S$993933,通讯通路门店!$C$4:$C$993933,0,0),"")</f>
        <v>乐东黎族自治县</v>
      </c>
      <c r="D950" s="99" t="str">
        <f>IFERROR(_xlfn.XLOOKUP($G950,通讯通路门店!$S$4:$S$993933,通讯通路门店!$D$4:$D$993933,0,0),"")</f>
        <v>万冲镇</v>
      </c>
      <c r="E950" s="83"/>
      <c r="F950" s="83"/>
      <c r="G950" s="101"/>
      <c r="H950" s="102">
        <f>IFERROR(_xlfn.XLOOKUP($G950,通讯通路门店!$S$4:$S$993933,通讯通路门店!$R$4:$R$993933,0,0),"")</f>
        <v>0</v>
      </c>
      <c r="I950" s="83"/>
      <c r="J950" s="83"/>
      <c r="K950" s="83"/>
      <c r="L950" s="83"/>
      <c r="M950" s="83"/>
      <c r="N950" s="83"/>
      <c r="O950" s="83"/>
      <c r="P950" s="83"/>
      <c r="Q950" s="83"/>
      <c r="R950" s="83"/>
      <c r="S950" s="83"/>
      <c r="T950" s="83"/>
      <c r="U950" s="99">
        <f>COUNTIF(通讯通路门店!$S:$S,$G950)</f>
        <v>0</v>
      </c>
      <c r="V950" s="99">
        <f>COUNTIFS(通讯通路门店!$S:$S,$G950,通讯通路门店!$J:$J,"综合卖场")</f>
        <v>0</v>
      </c>
      <c r="W950" s="99">
        <f>SUMIFS(通讯通路门店!$AJ:$AJ,通讯通路门店!$S:$S,通讯客户沙盘!$G950)</f>
        <v>0</v>
      </c>
      <c r="X950" s="99">
        <f t="shared" si="70"/>
        <v>0</v>
      </c>
      <c r="Y950" s="99">
        <f>COUNTIFS(通讯通路门店!$S:$S,$G950,通讯通路门店!$J:$J,"荣耀体验店")+COUNTIFS(通讯通路门店!$S:$S,$G950,通讯通路门店!$J:$J,"荣耀授权专卖店")</f>
        <v>0</v>
      </c>
      <c r="Z950" s="99">
        <f>COUNTIFS(通讯通路门店!$S:$S,$G950,通讯通路门店!$J:$J,"VIVO体验店")</f>
        <v>0</v>
      </c>
      <c r="AA950" s="99">
        <f>COUNTIFS(通讯通路门店!$S:$S,$G950,通讯通路门店!$J:$J,"OPPO体验店")</f>
        <v>0</v>
      </c>
      <c r="AB950" s="99">
        <f>COUNTIFS(通讯通路门店!$S:$S,$G950,通讯通路门店!$J:$J,"华为授权体验店")+COUNTIFS(通讯通路门店!$S:$S,$G950,通讯通路门店!$J:$J,"华为堡垒店")</f>
        <v>0</v>
      </c>
      <c r="AC950" s="99">
        <f>COUNTIFS(通讯通路门店!$S:$S,$G950,通讯通路门店!$J:$J,"小米体验店")</f>
        <v>0</v>
      </c>
      <c r="AD950" s="99">
        <f>COUNTIFS(通讯通路门店!$S:$S,$G950,通讯通路门店!$J:$J,"苹果体验店")</f>
        <v>0</v>
      </c>
      <c r="AE950" s="99">
        <f>COUNTIFS(通讯通路门店!$S:$S,$G950,通讯通路门店!$J:$J,"其他品牌专卖店")</f>
        <v>0</v>
      </c>
      <c r="AF950" s="99">
        <f>SUMIFS(通讯通路门店!$BI:$BI,通讯通路门店!$S:$S,$G950)</f>
        <v>0</v>
      </c>
      <c r="AG950" s="99">
        <f>SUMIFS(通讯通路门店!$BH:$BH,通讯通路门店!$S:$S,$G950)</f>
        <v>0</v>
      </c>
      <c r="AH950" s="99">
        <f t="shared" si="71"/>
        <v>0</v>
      </c>
      <c r="AI950" s="99">
        <f>SUMIFS(通讯通路门店!$BB:$BB,通讯通路门店!$S:$S,$G950)</f>
        <v>0</v>
      </c>
      <c r="AJ950" s="99">
        <f>SUMIFS(通讯通路门店!$BE:$BE,通讯通路门店!$S:$S,$G950)</f>
        <v>0</v>
      </c>
      <c r="AK950" s="99">
        <f>SUMIFS(通讯通路门店!$BG:$BG,通讯通路门店!$S:$S,$G950)</f>
        <v>0</v>
      </c>
      <c r="AL950" s="99">
        <f>SUMIFS(通讯通路门店!$BC:$BC,通讯通路门店!$S:$S,$G950)</f>
        <v>0</v>
      </c>
      <c r="AM950" s="99">
        <f>SUMIFS(通讯通路门店!$BD:$BD,通讯通路门店!$S:$S,$G950)</f>
        <v>0</v>
      </c>
      <c r="AN950" s="99">
        <f>SUMIFS(通讯通路门店!$BF:$BF,通讯通路门店!$S:$S,$G950)</f>
        <v>0</v>
      </c>
      <c r="AO950" s="99">
        <f t="shared" si="72"/>
        <v>0</v>
      </c>
      <c r="AP950" s="99">
        <f>SUMIFS(通讯通路门店!$K:$K,通讯通路门店!$S:$S,$G950)</f>
        <v>0</v>
      </c>
      <c r="AQ950" s="83"/>
      <c r="AR950" s="99">
        <f>SUMIFS(通讯通路门店!$T:$T,通讯通路门店!$S:$S,$G950)</f>
        <v>0</v>
      </c>
      <c r="AS950" s="99">
        <f>SUMIFS(通讯通路门店!$U:$U,通讯通路门店!$S:$S,$G950)</f>
        <v>0</v>
      </c>
      <c r="AT950" s="99">
        <f>SUMIFS(通讯通路门店!$V:$V,通讯通路门店!$S:$S,$G950)</f>
        <v>0</v>
      </c>
      <c r="AU950" s="99">
        <f>SUMIFS(通讯通路门店!$W:$W,通讯通路门店!$S:$S,$G950)</f>
        <v>0</v>
      </c>
      <c r="AV950" s="99">
        <f>SUMIFS(通讯通路门店!$Z:$Z,通讯通路门店!$S:$S,$G950)</f>
        <v>0</v>
      </c>
      <c r="AW950" s="99">
        <f>SUMIFS(通讯通路门店!$AB:$AB,通讯通路门店!$S:$S,$G950)</f>
        <v>0</v>
      </c>
      <c r="AX950" s="99">
        <f>SUMIFS(通讯通路门店!$X:$X,通讯通路门店!$S:$S,$G950)</f>
        <v>0</v>
      </c>
      <c r="AY950" s="99">
        <f>SUMIFS(通讯通路门店!$Y:$Y,通讯通路门店!$S:$S,$G950)</f>
        <v>0</v>
      </c>
      <c r="AZ950" s="99">
        <f>SUMIFS(通讯通路门店!$AA:$AA,通讯通路门店!$S:$S,$G950)</f>
        <v>0</v>
      </c>
      <c r="BA950" s="99">
        <f t="shared" si="73"/>
        <v>0</v>
      </c>
      <c r="BB950" s="99">
        <f t="shared" si="74"/>
        <v>0</v>
      </c>
      <c r="BC950" s="99">
        <f>SUMIFS(通讯通路门店!$W:$W,通讯通路门店!$S:$S,$G950,通讯通路门店!$J:$J,"荣耀体验店")+SUMIFS(通讯通路门店!$W:$W,通讯通路门店!$S:$S,$G950,通讯通路门店!$J:$J,"荣耀授权专卖店")</f>
        <v>0</v>
      </c>
      <c r="BD950" s="99">
        <f>SUMIFS(通讯通路门店!$Z:$Z,通讯通路门店!$S:$S,$G950,通讯通路门店!$J:$J,"VIVO体验店")</f>
        <v>0</v>
      </c>
      <c r="BE950" s="99">
        <f>SUMIFS(通讯通路门店!$AB:$AB,通讯通路门店!$S:$S,$G950,通讯通路门店!$J:$J,"OPPO体验店")</f>
        <v>0</v>
      </c>
      <c r="BF950" s="99">
        <f>SUMIFS(通讯通路门店!$X:$X,通讯通路门店!$S:$S,$G950,通讯通路门店!$J:$J,"华为授权体验店")+SUMIFS(通讯通路门店!$AA:$AA,通讯通路门店!$S:$S,$G950,通讯通路门店!$J:$J,"华为堡垒店")</f>
        <v>0</v>
      </c>
      <c r="BG950" s="99">
        <f>SUMIFS(通讯通路门店!$Y:$Y,通讯通路门店!$S:$S,$G950,通讯通路门店!$J:$J,"小米体验店")</f>
        <v>0</v>
      </c>
      <c r="BH950" s="99">
        <f>SUMIFS(通讯通路门店!$AA:$AA,通讯通路门店!$S:$S,$G950,通讯通路门店!$J:$J,"苹果体验店")</f>
        <v>0</v>
      </c>
      <c r="BI950" s="99">
        <f>SUMIFS(通讯通路门店!$K:$K,通讯通路门店!$S:$S,$G950,通讯通路门店!$J:$J,"其他品牌专卖店")</f>
        <v>0</v>
      </c>
      <c r="BJ950" s="99">
        <f>SUMIFS(通讯通路门店!$AC:$AC,通讯通路门店!$S:$S,$G950)</f>
        <v>0</v>
      </c>
      <c r="BK950" s="99">
        <f>SUMIFS(通讯通路门店!$AD:$AD,通讯通路门店!$S:$S,$G950)</f>
        <v>0</v>
      </c>
      <c r="BL950" s="99">
        <f>SUMIFS(通讯通路门店!$AE:$AE,通讯通路门店!$S:$S,$G950)</f>
        <v>0</v>
      </c>
      <c r="BM950" s="99">
        <f>SUMIFS(通讯通路门店!$AF:$AF,通讯通路门店!$S:$S,$G950)</f>
        <v>0</v>
      </c>
      <c r="BN950" s="99">
        <f>SUMIFS(通讯通路门店!$AG:$AG,通讯通路门店!$S:$S,$G950)</f>
        <v>0</v>
      </c>
      <c r="BO950" s="99">
        <f>SUMIFS(通讯通路门店!$AH:$AH,通讯通路门店!$S:$S,$G950)</f>
        <v>0</v>
      </c>
      <c r="BP950" s="99">
        <f>SUMIFS(通讯通路门店!$AI:$AI,通讯通路门店!$S:$S,$G950)</f>
        <v>0</v>
      </c>
      <c r="BQ950" s="83"/>
    </row>
    <row r="951" spans="1:69">
      <c r="A951" s="99" t="str">
        <f>IFERROR(_xlfn.XLOOKUP($G951,通讯通路门店!$S$4:$S$993933,通讯通路门店!$A$4:$A$993933,0,0),"")</f>
        <v>海南省</v>
      </c>
      <c r="B951" s="99" t="str">
        <f>IFERROR(_xlfn.XLOOKUP($G951,通讯通路门店!$S$4:$S$993933,通讯通路门店!$B$4:$B$993933,0,0),"")</f>
        <v>乐东黎族自治县</v>
      </c>
      <c r="C951" s="99" t="str">
        <f>IFERROR(_xlfn.XLOOKUP($G951,通讯通路门店!$S$4:$S$993933,通讯通路门店!$C$4:$C$993933,0,0),"")</f>
        <v>乐东黎族自治县</v>
      </c>
      <c r="D951" s="99" t="str">
        <f>IFERROR(_xlfn.XLOOKUP($G951,通讯通路门店!$S$4:$S$993933,通讯通路门店!$D$4:$D$993933,0,0),"")</f>
        <v>万冲镇</v>
      </c>
      <c r="E951" s="83"/>
      <c r="F951" s="83"/>
      <c r="G951" s="101"/>
      <c r="H951" s="102">
        <f>IFERROR(_xlfn.XLOOKUP($G951,通讯通路门店!$S$4:$S$993933,通讯通路门店!$R$4:$R$993933,0,0),"")</f>
        <v>0</v>
      </c>
      <c r="I951" s="83"/>
      <c r="J951" s="83"/>
      <c r="K951" s="83"/>
      <c r="L951" s="83"/>
      <c r="M951" s="83"/>
      <c r="N951" s="83"/>
      <c r="O951" s="83"/>
      <c r="P951" s="83"/>
      <c r="Q951" s="83"/>
      <c r="R951" s="83"/>
      <c r="S951" s="83"/>
      <c r="T951" s="83"/>
      <c r="U951" s="99">
        <f>COUNTIF(通讯通路门店!$S:$S,$G951)</f>
        <v>0</v>
      </c>
      <c r="V951" s="99">
        <f>COUNTIFS(通讯通路门店!$S:$S,$G951,通讯通路门店!$J:$J,"综合卖场")</f>
        <v>0</v>
      </c>
      <c r="W951" s="99">
        <f>SUMIFS(通讯通路门店!$AJ:$AJ,通讯通路门店!$S:$S,通讯客户沙盘!$G951)</f>
        <v>0</v>
      </c>
      <c r="X951" s="99">
        <f t="shared" si="70"/>
        <v>0</v>
      </c>
      <c r="Y951" s="99">
        <f>COUNTIFS(通讯通路门店!$S:$S,$G951,通讯通路门店!$J:$J,"荣耀体验店")+COUNTIFS(通讯通路门店!$S:$S,$G951,通讯通路门店!$J:$J,"荣耀授权专卖店")</f>
        <v>0</v>
      </c>
      <c r="Z951" s="99">
        <f>COUNTIFS(通讯通路门店!$S:$S,$G951,通讯通路门店!$J:$J,"VIVO体验店")</f>
        <v>0</v>
      </c>
      <c r="AA951" s="99">
        <f>COUNTIFS(通讯通路门店!$S:$S,$G951,通讯通路门店!$J:$J,"OPPO体验店")</f>
        <v>0</v>
      </c>
      <c r="AB951" s="99">
        <f>COUNTIFS(通讯通路门店!$S:$S,$G951,通讯通路门店!$J:$J,"华为授权体验店")+COUNTIFS(通讯通路门店!$S:$S,$G951,通讯通路门店!$J:$J,"华为堡垒店")</f>
        <v>0</v>
      </c>
      <c r="AC951" s="99">
        <f>COUNTIFS(通讯通路门店!$S:$S,$G951,通讯通路门店!$J:$J,"小米体验店")</f>
        <v>0</v>
      </c>
      <c r="AD951" s="99">
        <f>COUNTIFS(通讯通路门店!$S:$S,$G951,通讯通路门店!$J:$J,"苹果体验店")</f>
        <v>0</v>
      </c>
      <c r="AE951" s="99">
        <f>COUNTIFS(通讯通路门店!$S:$S,$G951,通讯通路门店!$J:$J,"其他品牌专卖店")</f>
        <v>0</v>
      </c>
      <c r="AF951" s="99">
        <f>SUMIFS(通讯通路门店!$BI:$BI,通讯通路门店!$S:$S,$G951)</f>
        <v>0</v>
      </c>
      <c r="AG951" s="99">
        <f>SUMIFS(通讯通路门店!$BH:$BH,通讯通路门店!$S:$S,$G951)</f>
        <v>0</v>
      </c>
      <c r="AH951" s="99">
        <f t="shared" si="71"/>
        <v>0</v>
      </c>
      <c r="AI951" s="99">
        <f>SUMIFS(通讯通路门店!$BB:$BB,通讯通路门店!$S:$S,$G951)</f>
        <v>0</v>
      </c>
      <c r="AJ951" s="99">
        <f>SUMIFS(通讯通路门店!$BE:$BE,通讯通路门店!$S:$S,$G951)</f>
        <v>0</v>
      </c>
      <c r="AK951" s="99">
        <f>SUMIFS(通讯通路门店!$BG:$BG,通讯通路门店!$S:$S,$G951)</f>
        <v>0</v>
      </c>
      <c r="AL951" s="99">
        <f>SUMIFS(通讯通路门店!$BC:$BC,通讯通路门店!$S:$S,$G951)</f>
        <v>0</v>
      </c>
      <c r="AM951" s="99">
        <f>SUMIFS(通讯通路门店!$BD:$BD,通讯通路门店!$S:$S,$G951)</f>
        <v>0</v>
      </c>
      <c r="AN951" s="99">
        <f>SUMIFS(通讯通路门店!$BF:$BF,通讯通路门店!$S:$S,$G951)</f>
        <v>0</v>
      </c>
      <c r="AO951" s="99">
        <f t="shared" si="72"/>
        <v>0</v>
      </c>
      <c r="AP951" s="99">
        <f>SUMIFS(通讯通路门店!$K:$K,通讯通路门店!$S:$S,$G951)</f>
        <v>0</v>
      </c>
      <c r="AQ951" s="83"/>
      <c r="AR951" s="99">
        <f>SUMIFS(通讯通路门店!$T:$T,通讯通路门店!$S:$S,$G951)</f>
        <v>0</v>
      </c>
      <c r="AS951" s="99">
        <f>SUMIFS(通讯通路门店!$U:$U,通讯通路门店!$S:$S,$G951)</f>
        <v>0</v>
      </c>
      <c r="AT951" s="99">
        <f>SUMIFS(通讯通路门店!$V:$V,通讯通路门店!$S:$S,$G951)</f>
        <v>0</v>
      </c>
      <c r="AU951" s="99">
        <f>SUMIFS(通讯通路门店!$W:$W,通讯通路门店!$S:$S,$G951)</f>
        <v>0</v>
      </c>
      <c r="AV951" s="99">
        <f>SUMIFS(通讯通路门店!$Z:$Z,通讯通路门店!$S:$S,$G951)</f>
        <v>0</v>
      </c>
      <c r="AW951" s="99">
        <f>SUMIFS(通讯通路门店!$AB:$AB,通讯通路门店!$S:$S,$G951)</f>
        <v>0</v>
      </c>
      <c r="AX951" s="99">
        <f>SUMIFS(通讯通路门店!$X:$X,通讯通路门店!$S:$S,$G951)</f>
        <v>0</v>
      </c>
      <c r="AY951" s="99">
        <f>SUMIFS(通讯通路门店!$Y:$Y,通讯通路门店!$S:$S,$G951)</f>
        <v>0</v>
      </c>
      <c r="AZ951" s="99">
        <f>SUMIFS(通讯通路门店!$AA:$AA,通讯通路门店!$S:$S,$G951)</f>
        <v>0</v>
      </c>
      <c r="BA951" s="99">
        <f t="shared" si="73"/>
        <v>0</v>
      </c>
      <c r="BB951" s="99">
        <f t="shared" si="74"/>
        <v>0</v>
      </c>
      <c r="BC951" s="99">
        <f>SUMIFS(通讯通路门店!$W:$W,通讯通路门店!$S:$S,$G951,通讯通路门店!$J:$J,"荣耀体验店")+SUMIFS(通讯通路门店!$W:$W,通讯通路门店!$S:$S,$G951,通讯通路门店!$J:$J,"荣耀授权专卖店")</f>
        <v>0</v>
      </c>
      <c r="BD951" s="99">
        <f>SUMIFS(通讯通路门店!$Z:$Z,通讯通路门店!$S:$S,$G951,通讯通路门店!$J:$J,"VIVO体验店")</f>
        <v>0</v>
      </c>
      <c r="BE951" s="99">
        <f>SUMIFS(通讯通路门店!$AB:$AB,通讯通路门店!$S:$S,$G951,通讯通路门店!$J:$J,"OPPO体验店")</f>
        <v>0</v>
      </c>
      <c r="BF951" s="99">
        <f>SUMIFS(通讯通路门店!$X:$X,通讯通路门店!$S:$S,$G951,通讯通路门店!$J:$J,"华为授权体验店")+SUMIFS(通讯通路门店!$AA:$AA,通讯通路门店!$S:$S,$G951,通讯通路门店!$J:$J,"华为堡垒店")</f>
        <v>0</v>
      </c>
      <c r="BG951" s="99">
        <f>SUMIFS(通讯通路门店!$Y:$Y,通讯通路门店!$S:$S,$G951,通讯通路门店!$J:$J,"小米体验店")</f>
        <v>0</v>
      </c>
      <c r="BH951" s="99">
        <f>SUMIFS(通讯通路门店!$AA:$AA,通讯通路门店!$S:$S,$G951,通讯通路门店!$J:$J,"苹果体验店")</f>
        <v>0</v>
      </c>
      <c r="BI951" s="99">
        <f>SUMIFS(通讯通路门店!$K:$K,通讯通路门店!$S:$S,$G951,通讯通路门店!$J:$J,"其他品牌专卖店")</f>
        <v>0</v>
      </c>
      <c r="BJ951" s="99">
        <f>SUMIFS(通讯通路门店!$AC:$AC,通讯通路门店!$S:$S,$G951)</f>
        <v>0</v>
      </c>
      <c r="BK951" s="99">
        <f>SUMIFS(通讯通路门店!$AD:$AD,通讯通路门店!$S:$S,$G951)</f>
        <v>0</v>
      </c>
      <c r="BL951" s="99">
        <f>SUMIFS(通讯通路门店!$AE:$AE,通讯通路门店!$S:$S,$G951)</f>
        <v>0</v>
      </c>
      <c r="BM951" s="99">
        <f>SUMIFS(通讯通路门店!$AF:$AF,通讯通路门店!$S:$S,$G951)</f>
        <v>0</v>
      </c>
      <c r="BN951" s="99">
        <f>SUMIFS(通讯通路门店!$AG:$AG,通讯通路门店!$S:$S,$G951)</f>
        <v>0</v>
      </c>
      <c r="BO951" s="99">
        <f>SUMIFS(通讯通路门店!$AH:$AH,通讯通路门店!$S:$S,$G951)</f>
        <v>0</v>
      </c>
      <c r="BP951" s="99">
        <f>SUMIFS(通讯通路门店!$AI:$AI,通讯通路门店!$S:$S,$G951)</f>
        <v>0</v>
      </c>
      <c r="BQ951" s="83"/>
    </row>
    <row r="952" spans="1:69">
      <c r="A952" s="99" t="str">
        <f>IFERROR(_xlfn.XLOOKUP($G952,通讯通路门店!$S$4:$S$993933,通讯通路门店!$A$4:$A$993933,0,0),"")</f>
        <v>海南省</v>
      </c>
      <c r="B952" s="99" t="str">
        <f>IFERROR(_xlfn.XLOOKUP($G952,通讯通路门店!$S$4:$S$993933,通讯通路门店!$B$4:$B$993933,0,0),"")</f>
        <v>乐东黎族自治县</v>
      </c>
      <c r="C952" s="99" t="str">
        <f>IFERROR(_xlfn.XLOOKUP($G952,通讯通路门店!$S$4:$S$993933,通讯通路门店!$C$4:$C$993933,0,0),"")</f>
        <v>乐东黎族自治县</v>
      </c>
      <c r="D952" s="99" t="str">
        <f>IFERROR(_xlfn.XLOOKUP($G952,通讯通路门店!$S$4:$S$993933,通讯通路门店!$D$4:$D$993933,0,0),"")</f>
        <v>万冲镇</v>
      </c>
      <c r="E952" s="83"/>
      <c r="F952" s="83"/>
      <c r="G952" s="101"/>
      <c r="H952" s="102">
        <f>IFERROR(_xlfn.XLOOKUP($G952,通讯通路门店!$S$4:$S$993933,通讯通路门店!$R$4:$R$993933,0,0),"")</f>
        <v>0</v>
      </c>
      <c r="I952" s="83"/>
      <c r="J952" s="83"/>
      <c r="K952" s="83"/>
      <c r="L952" s="83"/>
      <c r="M952" s="83"/>
      <c r="N952" s="83"/>
      <c r="O952" s="83"/>
      <c r="P952" s="83"/>
      <c r="Q952" s="83"/>
      <c r="R952" s="83"/>
      <c r="S952" s="83"/>
      <c r="T952" s="83"/>
      <c r="U952" s="99">
        <f>COUNTIF(通讯通路门店!$S:$S,$G952)</f>
        <v>0</v>
      </c>
      <c r="V952" s="99">
        <f>COUNTIFS(通讯通路门店!$S:$S,$G952,通讯通路门店!$J:$J,"综合卖场")</f>
        <v>0</v>
      </c>
      <c r="W952" s="99">
        <f>SUMIFS(通讯通路门店!$AJ:$AJ,通讯通路门店!$S:$S,通讯客户沙盘!$G952)</f>
        <v>0</v>
      </c>
      <c r="X952" s="99">
        <f t="shared" si="70"/>
        <v>0</v>
      </c>
      <c r="Y952" s="99">
        <f>COUNTIFS(通讯通路门店!$S:$S,$G952,通讯通路门店!$J:$J,"荣耀体验店")+COUNTIFS(通讯通路门店!$S:$S,$G952,通讯通路门店!$J:$J,"荣耀授权专卖店")</f>
        <v>0</v>
      </c>
      <c r="Z952" s="99">
        <f>COUNTIFS(通讯通路门店!$S:$S,$G952,通讯通路门店!$J:$J,"VIVO体验店")</f>
        <v>0</v>
      </c>
      <c r="AA952" s="99">
        <f>COUNTIFS(通讯通路门店!$S:$S,$G952,通讯通路门店!$J:$J,"OPPO体验店")</f>
        <v>0</v>
      </c>
      <c r="AB952" s="99">
        <f>COUNTIFS(通讯通路门店!$S:$S,$G952,通讯通路门店!$J:$J,"华为授权体验店")+COUNTIFS(通讯通路门店!$S:$S,$G952,通讯通路门店!$J:$J,"华为堡垒店")</f>
        <v>0</v>
      </c>
      <c r="AC952" s="99">
        <f>COUNTIFS(通讯通路门店!$S:$S,$G952,通讯通路门店!$J:$J,"小米体验店")</f>
        <v>0</v>
      </c>
      <c r="AD952" s="99">
        <f>COUNTIFS(通讯通路门店!$S:$S,$G952,通讯通路门店!$J:$J,"苹果体验店")</f>
        <v>0</v>
      </c>
      <c r="AE952" s="99">
        <f>COUNTIFS(通讯通路门店!$S:$S,$G952,通讯通路门店!$J:$J,"其他品牌专卖店")</f>
        <v>0</v>
      </c>
      <c r="AF952" s="99">
        <f>SUMIFS(通讯通路门店!$BI:$BI,通讯通路门店!$S:$S,$G952)</f>
        <v>0</v>
      </c>
      <c r="AG952" s="99">
        <f>SUMIFS(通讯通路门店!$BH:$BH,通讯通路门店!$S:$S,$G952)</f>
        <v>0</v>
      </c>
      <c r="AH952" s="99">
        <f t="shared" si="71"/>
        <v>0</v>
      </c>
      <c r="AI952" s="99">
        <f>SUMIFS(通讯通路门店!$BB:$BB,通讯通路门店!$S:$S,$G952)</f>
        <v>0</v>
      </c>
      <c r="AJ952" s="99">
        <f>SUMIFS(通讯通路门店!$BE:$BE,通讯通路门店!$S:$S,$G952)</f>
        <v>0</v>
      </c>
      <c r="AK952" s="99">
        <f>SUMIFS(通讯通路门店!$BG:$BG,通讯通路门店!$S:$S,$G952)</f>
        <v>0</v>
      </c>
      <c r="AL952" s="99">
        <f>SUMIFS(通讯通路门店!$BC:$BC,通讯通路门店!$S:$S,$G952)</f>
        <v>0</v>
      </c>
      <c r="AM952" s="99">
        <f>SUMIFS(通讯通路门店!$BD:$BD,通讯通路门店!$S:$S,$G952)</f>
        <v>0</v>
      </c>
      <c r="AN952" s="99">
        <f>SUMIFS(通讯通路门店!$BF:$BF,通讯通路门店!$S:$S,$G952)</f>
        <v>0</v>
      </c>
      <c r="AO952" s="99">
        <f t="shared" si="72"/>
        <v>0</v>
      </c>
      <c r="AP952" s="99">
        <f>SUMIFS(通讯通路门店!$K:$K,通讯通路门店!$S:$S,$G952)</f>
        <v>0</v>
      </c>
      <c r="AQ952" s="83"/>
      <c r="AR952" s="99">
        <f>SUMIFS(通讯通路门店!$T:$T,通讯通路门店!$S:$S,$G952)</f>
        <v>0</v>
      </c>
      <c r="AS952" s="99">
        <f>SUMIFS(通讯通路门店!$U:$U,通讯通路门店!$S:$S,$G952)</f>
        <v>0</v>
      </c>
      <c r="AT952" s="99">
        <f>SUMIFS(通讯通路门店!$V:$V,通讯通路门店!$S:$S,$G952)</f>
        <v>0</v>
      </c>
      <c r="AU952" s="99">
        <f>SUMIFS(通讯通路门店!$W:$W,通讯通路门店!$S:$S,$G952)</f>
        <v>0</v>
      </c>
      <c r="AV952" s="99">
        <f>SUMIFS(通讯通路门店!$Z:$Z,通讯通路门店!$S:$S,$G952)</f>
        <v>0</v>
      </c>
      <c r="AW952" s="99">
        <f>SUMIFS(通讯通路门店!$AB:$AB,通讯通路门店!$S:$S,$G952)</f>
        <v>0</v>
      </c>
      <c r="AX952" s="99">
        <f>SUMIFS(通讯通路门店!$X:$X,通讯通路门店!$S:$S,$G952)</f>
        <v>0</v>
      </c>
      <c r="AY952" s="99">
        <f>SUMIFS(通讯通路门店!$Y:$Y,通讯通路门店!$S:$S,$G952)</f>
        <v>0</v>
      </c>
      <c r="AZ952" s="99">
        <f>SUMIFS(通讯通路门店!$AA:$AA,通讯通路门店!$S:$S,$G952)</f>
        <v>0</v>
      </c>
      <c r="BA952" s="99">
        <f t="shared" si="73"/>
        <v>0</v>
      </c>
      <c r="BB952" s="99">
        <f t="shared" si="74"/>
        <v>0</v>
      </c>
      <c r="BC952" s="99">
        <f>SUMIFS(通讯通路门店!$W:$W,通讯通路门店!$S:$S,$G952,通讯通路门店!$J:$J,"荣耀体验店")+SUMIFS(通讯通路门店!$W:$W,通讯通路门店!$S:$S,$G952,通讯通路门店!$J:$J,"荣耀授权专卖店")</f>
        <v>0</v>
      </c>
      <c r="BD952" s="99">
        <f>SUMIFS(通讯通路门店!$Z:$Z,通讯通路门店!$S:$S,$G952,通讯通路门店!$J:$J,"VIVO体验店")</f>
        <v>0</v>
      </c>
      <c r="BE952" s="99">
        <f>SUMIFS(通讯通路门店!$AB:$AB,通讯通路门店!$S:$S,$G952,通讯通路门店!$J:$J,"OPPO体验店")</f>
        <v>0</v>
      </c>
      <c r="BF952" s="99">
        <f>SUMIFS(通讯通路门店!$X:$X,通讯通路门店!$S:$S,$G952,通讯通路门店!$J:$J,"华为授权体验店")+SUMIFS(通讯通路门店!$AA:$AA,通讯通路门店!$S:$S,$G952,通讯通路门店!$J:$J,"华为堡垒店")</f>
        <v>0</v>
      </c>
      <c r="BG952" s="99">
        <f>SUMIFS(通讯通路门店!$Y:$Y,通讯通路门店!$S:$S,$G952,通讯通路门店!$J:$J,"小米体验店")</f>
        <v>0</v>
      </c>
      <c r="BH952" s="99">
        <f>SUMIFS(通讯通路门店!$AA:$AA,通讯通路门店!$S:$S,$G952,通讯通路门店!$J:$J,"苹果体验店")</f>
        <v>0</v>
      </c>
      <c r="BI952" s="99">
        <f>SUMIFS(通讯通路门店!$K:$K,通讯通路门店!$S:$S,$G952,通讯通路门店!$J:$J,"其他品牌专卖店")</f>
        <v>0</v>
      </c>
      <c r="BJ952" s="99">
        <f>SUMIFS(通讯通路门店!$AC:$AC,通讯通路门店!$S:$S,$G952)</f>
        <v>0</v>
      </c>
      <c r="BK952" s="99">
        <f>SUMIFS(通讯通路门店!$AD:$AD,通讯通路门店!$S:$S,$G952)</f>
        <v>0</v>
      </c>
      <c r="BL952" s="99">
        <f>SUMIFS(通讯通路门店!$AE:$AE,通讯通路门店!$S:$S,$G952)</f>
        <v>0</v>
      </c>
      <c r="BM952" s="99">
        <f>SUMIFS(通讯通路门店!$AF:$AF,通讯通路门店!$S:$S,$G952)</f>
        <v>0</v>
      </c>
      <c r="BN952" s="99">
        <f>SUMIFS(通讯通路门店!$AG:$AG,通讯通路门店!$S:$S,$G952)</f>
        <v>0</v>
      </c>
      <c r="BO952" s="99">
        <f>SUMIFS(通讯通路门店!$AH:$AH,通讯通路门店!$S:$S,$G952)</f>
        <v>0</v>
      </c>
      <c r="BP952" s="99">
        <f>SUMIFS(通讯通路门店!$AI:$AI,通讯通路门店!$S:$S,$G952)</f>
        <v>0</v>
      </c>
      <c r="BQ952" s="83"/>
    </row>
    <row r="953" spans="1:69">
      <c r="A953" s="99" t="str">
        <f>IFERROR(_xlfn.XLOOKUP($G953,通讯通路门店!$S$4:$S$993933,通讯通路门店!$A$4:$A$993933,0,0),"")</f>
        <v>海南省</v>
      </c>
      <c r="B953" s="99" t="str">
        <f>IFERROR(_xlfn.XLOOKUP($G953,通讯通路门店!$S$4:$S$993933,通讯通路门店!$B$4:$B$993933,0,0),"")</f>
        <v>乐东黎族自治县</v>
      </c>
      <c r="C953" s="99" t="str">
        <f>IFERROR(_xlfn.XLOOKUP($G953,通讯通路门店!$S$4:$S$993933,通讯通路门店!$C$4:$C$993933,0,0),"")</f>
        <v>乐东黎族自治县</v>
      </c>
      <c r="D953" s="99" t="str">
        <f>IFERROR(_xlfn.XLOOKUP($G953,通讯通路门店!$S$4:$S$993933,通讯通路门店!$D$4:$D$993933,0,0),"")</f>
        <v>万冲镇</v>
      </c>
      <c r="E953" s="83"/>
      <c r="F953" s="83"/>
      <c r="G953" s="101"/>
      <c r="H953" s="102">
        <f>IFERROR(_xlfn.XLOOKUP($G953,通讯通路门店!$S$4:$S$993933,通讯通路门店!$R$4:$R$993933,0,0),"")</f>
        <v>0</v>
      </c>
      <c r="I953" s="83"/>
      <c r="J953" s="83"/>
      <c r="K953" s="83"/>
      <c r="L953" s="83"/>
      <c r="M953" s="83"/>
      <c r="N953" s="83"/>
      <c r="O953" s="83"/>
      <c r="P953" s="83"/>
      <c r="Q953" s="83"/>
      <c r="R953" s="83"/>
      <c r="S953" s="83"/>
      <c r="T953" s="83"/>
      <c r="U953" s="99">
        <f>COUNTIF(通讯通路门店!$S:$S,$G953)</f>
        <v>0</v>
      </c>
      <c r="V953" s="99">
        <f>COUNTIFS(通讯通路门店!$S:$S,$G953,通讯通路门店!$J:$J,"综合卖场")</f>
        <v>0</v>
      </c>
      <c r="W953" s="99">
        <f>SUMIFS(通讯通路门店!$AJ:$AJ,通讯通路门店!$S:$S,通讯客户沙盘!$G953)</f>
        <v>0</v>
      </c>
      <c r="X953" s="99">
        <f t="shared" si="70"/>
        <v>0</v>
      </c>
      <c r="Y953" s="99">
        <f>COUNTIFS(通讯通路门店!$S:$S,$G953,通讯通路门店!$J:$J,"荣耀体验店")+COUNTIFS(通讯通路门店!$S:$S,$G953,通讯通路门店!$J:$J,"荣耀授权专卖店")</f>
        <v>0</v>
      </c>
      <c r="Z953" s="99">
        <f>COUNTIFS(通讯通路门店!$S:$S,$G953,通讯通路门店!$J:$J,"VIVO体验店")</f>
        <v>0</v>
      </c>
      <c r="AA953" s="99">
        <f>COUNTIFS(通讯通路门店!$S:$S,$G953,通讯通路门店!$J:$J,"OPPO体验店")</f>
        <v>0</v>
      </c>
      <c r="AB953" s="99">
        <f>COUNTIFS(通讯通路门店!$S:$S,$G953,通讯通路门店!$J:$J,"华为授权体验店")+COUNTIFS(通讯通路门店!$S:$S,$G953,通讯通路门店!$J:$J,"华为堡垒店")</f>
        <v>0</v>
      </c>
      <c r="AC953" s="99">
        <f>COUNTIFS(通讯通路门店!$S:$S,$G953,通讯通路门店!$J:$J,"小米体验店")</f>
        <v>0</v>
      </c>
      <c r="AD953" s="99">
        <f>COUNTIFS(通讯通路门店!$S:$S,$G953,通讯通路门店!$J:$J,"苹果体验店")</f>
        <v>0</v>
      </c>
      <c r="AE953" s="99">
        <f>COUNTIFS(通讯通路门店!$S:$S,$G953,通讯通路门店!$J:$J,"其他品牌专卖店")</f>
        <v>0</v>
      </c>
      <c r="AF953" s="99">
        <f>SUMIFS(通讯通路门店!$BI:$BI,通讯通路门店!$S:$S,$G953)</f>
        <v>0</v>
      </c>
      <c r="AG953" s="99">
        <f>SUMIFS(通讯通路门店!$BH:$BH,通讯通路门店!$S:$S,$G953)</f>
        <v>0</v>
      </c>
      <c r="AH953" s="99">
        <f t="shared" si="71"/>
        <v>0</v>
      </c>
      <c r="AI953" s="99">
        <f>SUMIFS(通讯通路门店!$BB:$BB,通讯通路门店!$S:$S,$G953)</f>
        <v>0</v>
      </c>
      <c r="AJ953" s="99">
        <f>SUMIFS(通讯通路门店!$BE:$BE,通讯通路门店!$S:$S,$G953)</f>
        <v>0</v>
      </c>
      <c r="AK953" s="99">
        <f>SUMIFS(通讯通路门店!$BG:$BG,通讯通路门店!$S:$S,$G953)</f>
        <v>0</v>
      </c>
      <c r="AL953" s="99">
        <f>SUMIFS(通讯通路门店!$BC:$BC,通讯通路门店!$S:$S,$G953)</f>
        <v>0</v>
      </c>
      <c r="AM953" s="99">
        <f>SUMIFS(通讯通路门店!$BD:$BD,通讯通路门店!$S:$S,$G953)</f>
        <v>0</v>
      </c>
      <c r="AN953" s="99">
        <f>SUMIFS(通讯通路门店!$BF:$BF,通讯通路门店!$S:$S,$G953)</f>
        <v>0</v>
      </c>
      <c r="AO953" s="99">
        <f t="shared" si="72"/>
        <v>0</v>
      </c>
      <c r="AP953" s="99">
        <f>SUMIFS(通讯通路门店!$K:$K,通讯通路门店!$S:$S,$G953)</f>
        <v>0</v>
      </c>
      <c r="AQ953" s="83"/>
      <c r="AR953" s="99">
        <f>SUMIFS(通讯通路门店!$T:$T,通讯通路门店!$S:$S,$G953)</f>
        <v>0</v>
      </c>
      <c r="AS953" s="99">
        <f>SUMIFS(通讯通路门店!$U:$U,通讯通路门店!$S:$S,$G953)</f>
        <v>0</v>
      </c>
      <c r="AT953" s="99">
        <f>SUMIFS(通讯通路门店!$V:$V,通讯通路门店!$S:$S,$G953)</f>
        <v>0</v>
      </c>
      <c r="AU953" s="99">
        <f>SUMIFS(通讯通路门店!$W:$W,通讯通路门店!$S:$S,$G953)</f>
        <v>0</v>
      </c>
      <c r="AV953" s="99">
        <f>SUMIFS(通讯通路门店!$Z:$Z,通讯通路门店!$S:$S,$G953)</f>
        <v>0</v>
      </c>
      <c r="AW953" s="99">
        <f>SUMIFS(通讯通路门店!$AB:$AB,通讯通路门店!$S:$S,$G953)</f>
        <v>0</v>
      </c>
      <c r="AX953" s="99">
        <f>SUMIFS(通讯通路门店!$X:$X,通讯通路门店!$S:$S,$G953)</f>
        <v>0</v>
      </c>
      <c r="AY953" s="99">
        <f>SUMIFS(通讯通路门店!$Y:$Y,通讯通路门店!$S:$S,$G953)</f>
        <v>0</v>
      </c>
      <c r="AZ953" s="99">
        <f>SUMIFS(通讯通路门店!$AA:$AA,通讯通路门店!$S:$S,$G953)</f>
        <v>0</v>
      </c>
      <c r="BA953" s="99">
        <f t="shared" si="73"/>
        <v>0</v>
      </c>
      <c r="BB953" s="99">
        <f t="shared" si="74"/>
        <v>0</v>
      </c>
      <c r="BC953" s="99">
        <f>SUMIFS(通讯通路门店!$W:$W,通讯通路门店!$S:$S,$G953,通讯通路门店!$J:$J,"荣耀体验店")+SUMIFS(通讯通路门店!$W:$W,通讯通路门店!$S:$S,$G953,通讯通路门店!$J:$J,"荣耀授权专卖店")</f>
        <v>0</v>
      </c>
      <c r="BD953" s="99">
        <f>SUMIFS(通讯通路门店!$Z:$Z,通讯通路门店!$S:$S,$G953,通讯通路门店!$J:$J,"VIVO体验店")</f>
        <v>0</v>
      </c>
      <c r="BE953" s="99">
        <f>SUMIFS(通讯通路门店!$AB:$AB,通讯通路门店!$S:$S,$G953,通讯通路门店!$J:$J,"OPPO体验店")</f>
        <v>0</v>
      </c>
      <c r="BF953" s="99">
        <f>SUMIFS(通讯通路门店!$X:$X,通讯通路门店!$S:$S,$G953,通讯通路门店!$J:$J,"华为授权体验店")+SUMIFS(通讯通路门店!$AA:$AA,通讯通路门店!$S:$S,$G953,通讯通路门店!$J:$J,"华为堡垒店")</f>
        <v>0</v>
      </c>
      <c r="BG953" s="99">
        <f>SUMIFS(通讯通路门店!$Y:$Y,通讯通路门店!$S:$S,$G953,通讯通路门店!$J:$J,"小米体验店")</f>
        <v>0</v>
      </c>
      <c r="BH953" s="99">
        <f>SUMIFS(通讯通路门店!$AA:$AA,通讯通路门店!$S:$S,$G953,通讯通路门店!$J:$J,"苹果体验店")</f>
        <v>0</v>
      </c>
      <c r="BI953" s="99">
        <f>SUMIFS(通讯通路门店!$K:$K,通讯通路门店!$S:$S,$G953,通讯通路门店!$J:$J,"其他品牌专卖店")</f>
        <v>0</v>
      </c>
      <c r="BJ953" s="99">
        <f>SUMIFS(通讯通路门店!$AC:$AC,通讯通路门店!$S:$S,$G953)</f>
        <v>0</v>
      </c>
      <c r="BK953" s="99">
        <f>SUMIFS(通讯通路门店!$AD:$AD,通讯通路门店!$S:$S,$G953)</f>
        <v>0</v>
      </c>
      <c r="BL953" s="99">
        <f>SUMIFS(通讯通路门店!$AE:$AE,通讯通路门店!$S:$S,$G953)</f>
        <v>0</v>
      </c>
      <c r="BM953" s="99">
        <f>SUMIFS(通讯通路门店!$AF:$AF,通讯通路门店!$S:$S,$G953)</f>
        <v>0</v>
      </c>
      <c r="BN953" s="99">
        <f>SUMIFS(通讯通路门店!$AG:$AG,通讯通路门店!$S:$S,$G953)</f>
        <v>0</v>
      </c>
      <c r="BO953" s="99">
        <f>SUMIFS(通讯通路门店!$AH:$AH,通讯通路门店!$S:$S,$G953)</f>
        <v>0</v>
      </c>
      <c r="BP953" s="99">
        <f>SUMIFS(通讯通路门店!$AI:$AI,通讯通路门店!$S:$S,$G953)</f>
        <v>0</v>
      </c>
      <c r="BQ953" s="83"/>
    </row>
    <row r="954" spans="1:69">
      <c r="A954" s="99" t="str">
        <f>IFERROR(_xlfn.XLOOKUP($G954,通讯通路门店!$S$4:$S$993933,通讯通路门店!$A$4:$A$993933,0,0),"")</f>
        <v>海南省</v>
      </c>
      <c r="B954" s="99" t="str">
        <f>IFERROR(_xlfn.XLOOKUP($G954,通讯通路门店!$S$4:$S$993933,通讯通路门店!$B$4:$B$993933,0,0),"")</f>
        <v>乐东黎族自治县</v>
      </c>
      <c r="C954" s="99" t="str">
        <f>IFERROR(_xlfn.XLOOKUP($G954,通讯通路门店!$S$4:$S$993933,通讯通路门店!$C$4:$C$993933,0,0),"")</f>
        <v>乐东黎族自治县</v>
      </c>
      <c r="D954" s="99" t="str">
        <f>IFERROR(_xlfn.XLOOKUP($G954,通讯通路门店!$S$4:$S$993933,通讯通路门店!$D$4:$D$993933,0,0),"")</f>
        <v>万冲镇</v>
      </c>
      <c r="E954" s="83"/>
      <c r="F954" s="83"/>
      <c r="G954" s="101"/>
      <c r="H954" s="102">
        <f>IFERROR(_xlfn.XLOOKUP($G954,通讯通路门店!$S$4:$S$993933,通讯通路门店!$R$4:$R$993933,0,0),"")</f>
        <v>0</v>
      </c>
      <c r="I954" s="83"/>
      <c r="J954" s="83"/>
      <c r="K954" s="83"/>
      <c r="L954" s="83"/>
      <c r="M954" s="83"/>
      <c r="N954" s="83"/>
      <c r="O954" s="83"/>
      <c r="P954" s="83"/>
      <c r="Q954" s="83"/>
      <c r="R954" s="83"/>
      <c r="S954" s="83"/>
      <c r="T954" s="83"/>
      <c r="U954" s="99">
        <f>COUNTIF(通讯通路门店!$S:$S,$G954)</f>
        <v>0</v>
      </c>
      <c r="V954" s="99">
        <f>COUNTIFS(通讯通路门店!$S:$S,$G954,通讯通路门店!$J:$J,"综合卖场")</f>
        <v>0</v>
      </c>
      <c r="W954" s="99">
        <f>SUMIFS(通讯通路门店!$AJ:$AJ,通讯通路门店!$S:$S,通讯客户沙盘!$G954)</f>
        <v>0</v>
      </c>
      <c r="X954" s="99">
        <f t="shared" si="70"/>
        <v>0</v>
      </c>
      <c r="Y954" s="99">
        <f>COUNTIFS(通讯通路门店!$S:$S,$G954,通讯通路门店!$J:$J,"荣耀体验店")+COUNTIFS(通讯通路门店!$S:$S,$G954,通讯通路门店!$J:$J,"荣耀授权专卖店")</f>
        <v>0</v>
      </c>
      <c r="Z954" s="99">
        <f>COUNTIFS(通讯通路门店!$S:$S,$G954,通讯通路门店!$J:$J,"VIVO体验店")</f>
        <v>0</v>
      </c>
      <c r="AA954" s="99">
        <f>COUNTIFS(通讯通路门店!$S:$S,$G954,通讯通路门店!$J:$J,"OPPO体验店")</f>
        <v>0</v>
      </c>
      <c r="AB954" s="99">
        <f>COUNTIFS(通讯通路门店!$S:$S,$G954,通讯通路门店!$J:$J,"华为授权体验店")+COUNTIFS(通讯通路门店!$S:$S,$G954,通讯通路门店!$J:$J,"华为堡垒店")</f>
        <v>0</v>
      </c>
      <c r="AC954" s="99">
        <f>COUNTIFS(通讯通路门店!$S:$S,$G954,通讯通路门店!$J:$J,"小米体验店")</f>
        <v>0</v>
      </c>
      <c r="AD954" s="99">
        <f>COUNTIFS(通讯通路门店!$S:$S,$G954,通讯通路门店!$J:$J,"苹果体验店")</f>
        <v>0</v>
      </c>
      <c r="AE954" s="99">
        <f>COUNTIFS(通讯通路门店!$S:$S,$G954,通讯通路门店!$J:$J,"其他品牌专卖店")</f>
        <v>0</v>
      </c>
      <c r="AF954" s="99">
        <f>SUMIFS(通讯通路门店!$BI:$BI,通讯通路门店!$S:$S,$G954)</f>
        <v>0</v>
      </c>
      <c r="AG954" s="99">
        <f>SUMIFS(通讯通路门店!$BH:$BH,通讯通路门店!$S:$S,$G954)</f>
        <v>0</v>
      </c>
      <c r="AH954" s="99">
        <f t="shared" si="71"/>
        <v>0</v>
      </c>
      <c r="AI954" s="99">
        <f>SUMIFS(通讯通路门店!$BB:$BB,通讯通路门店!$S:$S,$G954)</f>
        <v>0</v>
      </c>
      <c r="AJ954" s="99">
        <f>SUMIFS(通讯通路门店!$BE:$BE,通讯通路门店!$S:$S,$G954)</f>
        <v>0</v>
      </c>
      <c r="AK954" s="99">
        <f>SUMIFS(通讯通路门店!$BG:$BG,通讯通路门店!$S:$S,$G954)</f>
        <v>0</v>
      </c>
      <c r="AL954" s="99">
        <f>SUMIFS(通讯通路门店!$BC:$BC,通讯通路门店!$S:$S,$G954)</f>
        <v>0</v>
      </c>
      <c r="AM954" s="99">
        <f>SUMIFS(通讯通路门店!$BD:$BD,通讯通路门店!$S:$S,$G954)</f>
        <v>0</v>
      </c>
      <c r="AN954" s="99">
        <f>SUMIFS(通讯通路门店!$BF:$BF,通讯通路门店!$S:$S,$G954)</f>
        <v>0</v>
      </c>
      <c r="AO954" s="99">
        <f t="shared" si="72"/>
        <v>0</v>
      </c>
      <c r="AP954" s="99">
        <f>SUMIFS(通讯通路门店!$K:$K,通讯通路门店!$S:$S,$G954)</f>
        <v>0</v>
      </c>
      <c r="AQ954" s="83"/>
      <c r="AR954" s="99">
        <f>SUMIFS(通讯通路门店!$T:$T,通讯通路门店!$S:$S,$G954)</f>
        <v>0</v>
      </c>
      <c r="AS954" s="99">
        <f>SUMIFS(通讯通路门店!$U:$U,通讯通路门店!$S:$S,$G954)</f>
        <v>0</v>
      </c>
      <c r="AT954" s="99">
        <f>SUMIFS(通讯通路门店!$V:$V,通讯通路门店!$S:$S,$G954)</f>
        <v>0</v>
      </c>
      <c r="AU954" s="99">
        <f>SUMIFS(通讯通路门店!$W:$W,通讯通路门店!$S:$S,$G954)</f>
        <v>0</v>
      </c>
      <c r="AV954" s="99">
        <f>SUMIFS(通讯通路门店!$Z:$Z,通讯通路门店!$S:$S,$G954)</f>
        <v>0</v>
      </c>
      <c r="AW954" s="99">
        <f>SUMIFS(通讯通路门店!$AB:$AB,通讯通路门店!$S:$S,$G954)</f>
        <v>0</v>
      </c>
      <c r="AX954" s="99">
        <f>SUMIFS(通讯通路门店!$X:$X,通讯通路门店!$S:$S,$G954)</f>
        <v>0</v>
      </c>
      <c r="AY954" s="99">
        <f>SUMIFS(通讯通路门店!$Y:$Y,通讯通路门店!$S:$S,$G954)</f>
        <v>0</v>
      </c>
      <c r="AZ954" s="99">
        <f>SUMIFS(通讯通路门店!$AA:$AA,通讯通路门店!$S:$S,$G954)</f>
        <v>0</v>
      </c>
      <c r="BA954" s="99">
        <f t="shared" si="73"/>
        <v>0</v>
      </c>
      <c r="BB954" s="99">
        <f t="shared" si="74"/>
        <v>0</v>
      </c>
      <c r="BC954" s="99">
        <f>SUMIFS(通讯通路门店!$W:$W,通讯通路门店!$S:$S,$G954,通讯通路门店!$J:$J,"荣耀体验店")+SUMIFS(通讯通路门店!$W:$W,通讯通路门店!$S:$S,$G954,通讯通路门店!$J:$J,"荣耀授权专卖店")</f>
        <v>0</v>
      </c>
      <c r="BD954" s="99">
        <f>SUMIFS(通讯通路门店!$Z:$Z,通讯通路门店!$S:$S,$G954,通讯通路门店!$J:$J,"VIVO体验店")</f>
        <v>0</v>
      </c>
      <c r="BE954" s="99">
        <f>SUMIFS(通讯通路门店!$AB:$AB,通讯通路门店!$S:$S,$G954,通讯通路门店!$J:$J,"OPPO体验店")</f>
        <v>0</v>
      </c>
      <c r="BF954" s="99">
        <f>SUMIFS(通讯通路门店!$X:$X,通讯通路门店!$S:$S,$G954,通讯通路门店!$J:$J,"华为授权体验店")+SUMIFS(通讯通路门店!$AA:$AA,通讯通路门店!$S:$S,$G954,通讯通路门店!$J:$J,"华为堡垒店")</f>
        <v>0</v>
      </c>
      <c r="BG954" s="99">
        <f>SUMIFS(通讯通路门店!$Y:$Y,通讯通路门店!$S:$S,$G954,通讯通路门店!$J:$J,"小米体验店")</f>
        <v>0</v>
      </c>
      <c r="BH954" s="99">
        <f>SUMIFS(通讯通路门店!$AA:$AA,通讯通路门店!$S:$S,$G954,通讯通路门店!$J:$J,"苹果体验店")</f>
        <v>0</v>
      </c>
      <c r="BI954" s="99">
        <f>SUMIFS(通讯通路门店!$K:$K,通讯通路门店!$S:$S,$G954,通讯通路门店!$J:$J,"其他品牌专卖店")</f>
        <v>0</v>
      </c>
      <c r="BJ954" s="99">
        <f>SUMIFS(通讯通路门店!$AC:$AC,通讯通路门店!$S:$S,$G954)</f>
        <v>0</v>
      </c>
      <c r="BK954" s="99">
        <f>SUMIFS(通讯通路门店!$AD:$AD,通讯通路门店!$S:$S,$G954)</f>
        <v>0</v>
      </c>
      <c r="BL954" s="99">
        <f>SUMIFS(通讯通路门店!$AE:$AE,通讯通路门店!$S:$S,$G954)</f>
        <v>0</v>
      </c>
      <c r="BM954" s="99">
        <f>SUMIFS(通讯通路门店!$AF:$AF,通讯通路门店!$S:$S,$G954)</f>
        <v>0</v>
      </c>
      <c r="BN954" s="99">
        <f>SUMIFS(通讯通路门店!$AG:$AG,通讯通路门店!$S:$S,$G954)</f>
        <v>0</v>
      </c>
      <c r="BO954" s="99">
        <f>SUMIFS(通讯通路门店!$AH:$AH,通讯通路门店!$S:$S,$G954)</f>
        <v>0</v>
      </c>
      <c r="BP954" s="99">
        <f>SUMIFS(通讯通路门店!$AI:$AI,通讯通路门店!$S:$S,$G954)</f>
        <v>0</v>
      </c>
      <c r="BQ954" s="83"/>
    </row>
    <row r="955" spans="1:69">
      <c r="A955" s="99" t="str">
        <f>IFERROR(_xlfn.XLOOKUP($G955,通讯通路门店!$S$4:$S$993933,通讯通路门店!$A$4:$A$993933,0,0),"")</f>
        <v>海南省</v>
      </c>
      <c r="B955" s="99" t="str">
        <f>IFERROR(_xlfn.XLOOKUP($G955,通讯通路门店!$S$4:$S$993933,通讯通路门店!$B$4:$B$993933,0,0),"")</f>
        <v>乐东黎族自治县</v>
      </c>
      <c r="C955" s="99" t="str">
        <f>IFERROR(_xlfn.XLOOKUP($G955,通讯通路门店!$S$4:$S$993933,通讯通路门店!$C$4:$C$993933,0,0),"")</f>
        <v>乐东黎族自治县</v>
      </c>
      <c r="D955" s="99" t="str">
        <f>IFERROR(_xlfn.XLOOKUP($G955,通讯通路门店!$S$4:$S$993933,通讯通路门店!$D$4:$D$993933,0,0),"")</f>
        <v>万冲镇</v>
      </c>
      <c r="E955" s="83"/>
      <c r="F955" s="83"/>
      <c r="G955" s="101"/>
      <c r="H955" s="102">
        <f>IFERROR(_xlfn.XLOOKUP($G955,通讯通路门店!$S$4:$S$993933,通讯通路门店!$R$4:$R$993933,0,0),"")</f>
        <v>0</v>
      </c>
      <c r="I955" s="83"/>
      <c r="J955" s="83"/>
      <c r="K955" s="83"/>
      <c r="L955" s="83"/>
      <c r="M955" s="83"/>
      <c r="N955" s="83"/>
      <c r="O955" s="83"/>
      <c r="P955" s="83"/>
      <c r="Q955" s="83"/>
      <c r="R955" s="83"/>
      <c r="S955" s="83"/>
      <c r="T955" s="83"/>
      <c r="U955" s="99">
        <f>COUNTIF(通讯通路门店!$S:$S,$G955)</f>
        <v>0</v>
      </c>
      <c r="V955" s="99">
        <f>COUNTIFS(通讯通路门店!$S:$S,$G955,通讯通路门店!$J:$J,"综合卖场")</f>
        <v>0</v>
      </c>
      <c r="W955" s="99">
        <f>SUMIFS(通讯通路门店!$AJ:$AJ,通讯通路门店!$S:$S,通讯客户沙盘!$G955)</f>
        <v>0</v>
      </c>
      <c r="X955" s="99">
        <f t="shared" si="70"/>
        <v>0</v>
      </c>
      <c r="Y955" s="99">
        <f>COUNTIFS(通讯通路门店!$S:$S,$G955,通讯通路门店!$J:$J,"荣耀体验店")+COUNTIFS(通讯通路门店!$S:$S,$G955,通讯通路门店!$J:$J,"荣耀授权专卖店")</f>
        <v>0</v>
      </c>
      <c r="Z955" s="99">
        <f>COUNTIFS(通讯通路门店!$S:$S,$G955,通讯通路门店!$J:$J,"VIVO体验店")</f>
        <v>0</v>
      </c>
      <c r="AA955" s="99">
        <f>COUNTIFS(通讯通路门店!$S:$S,$G955,通讯通路门店!$J:$J,"OPPO体验店")</f>
        <v>0</v>
      </c>
      <c r="AB955" s="99">
        <f>COUNTIFS(通讯通路门店!$S:$S,$G955,通讯通路门店!$J:$J,"华为授权体验店")+COUNTIFS(通讯通路门店!$S:$S,$G955,通讯通路门店!$J:$J,"华为堡垒店")</f>
        <v>0</v>
      </c>
      <c r="AC955" s="99">
        <f>COUNTIFS(通讯通路门店!$S:$S,$G955,通讯通路门店!$J:$J,"小米体验店")</f>
        <v>0</v>
      </c>
      <c r="AD955" s="99">
        <f>COUNTIFS(通讯通路门店!$S:$S,$G955,通讯通路门店!$J:$J,"苹果体验店")</f>
        <v>0</v>
      </c>
      <c r="AE955" s="99">
        <f>COUNTIFS(通讯通路门店!$S:$S,$G955,通讯通路门店!$J:$J,"其他品牌专卖店")</f>
        <v>0</v>
      </c>
      <c r="AF955" s="99">
        <f>SUMIFS(通讯通路门店!$BI:$BI,通讯通路门店!$S:$S,$G955)</f>
        <v>0</v>
      </c>
      <c r="AG955" s="99">
        <f>SUMIFS(通讯通路门店!$BH:$BH,通讯通路门店!$S:$S,$G955)</f>
        <v>0</v>
      </c>
      <c r="AH955" s="99">
        <f t="shared" si="71"/>
        <v>0</v>
      </c>
      <c r="AI955" s="99">
        <f>SUMIFS(通讯通路门店!$BB:$BB,通讯通路门店!$S:$S,$G955)</f>
        <v>0</v>
      </c>
      <c r="AJ955" s="99">
        <f>SUMIFS(通讯通路门店!$BE:$BE,通讯通路门店!$S:$S,$G955)</f>
        <v>0</v>
      </c>
      <c r="AK955" s="99">
        <f>SUMIFS(通讯通路门店!$BG:$BG,通讯通路门店!$S:$S,$G955)</f>
        <v>0</v>
      </c>
      <c r="AL955" s="99">
        <f>SUMIFS(通讯通路门店!$BC:$BC,通讯通路门店!$S:$S,$G955)</f>
        <v>0</v>
      </c>
      <c r="AM955" s="99">
        <f>SUMIFS(通讯通路门店!$BD:$BD,通讯通路门店!$S:$S,$G955)</f>
        <v>0</v>
      </c>
      <c r="AN955" s="99">
        <f>SUMIFS(通讯通路门店!$BF:$BF,通讯通路门店!$S:$S,$G955)</f>
        <v>0</v>
      </c>
      <c r="AO955" s="99">
        <f t="shared" si="72"/>
        <v>0</v>
      </c>
      <c r="AP955" s="99">
        <f>SUMIFS(通讯通路门店!$K:$K,通讯通路门店!$S:$S,$G955)</f>
        <v>0</v>
      </c>
      <c r="AQ955" s="83"/>
      <c r="AR955" s="99">
        <f>SUMIFS(通讯通路门店!$T:$T,通讯通路门店!$S:$S,$G955)</f>
        <v>0</v>
      </c>
      <c r="AS955" s="99">
        <f>SUMIFS(通讯通路门店!$U:$U,通讯通路门店!$S:$S,$G955)</f>
        <v>0</v>
      </c>
      <c r="AT955" s="99">
        <f>SUMIFS(通讯通路门店!$V:$V,通讯通路门店!$S:$S,$G955)</f>
        <v>0</v>
      </c>
      <c r="AU955" s="99">
        <f>SUMIFS(通讯通路门店!$W:$W,通讯通路门店!$S:$S,$G955)</f>
        <v>0</v>
      </c>
      <c r="AV955" s="99">
        <f>SUMIFS(通讯通路门店!$Z:$Z,通讯通路门店!$S:$S,$G955)</f>
        <v>0</v>
      </c>
      <c r="AW955" s="99">
        <f>SUMIFS(通讯通路门店!$AB:$AB,通讯通路门店!$S:$S,$G955)</f>
        <v>0</v>
      </c>
      <c r="AX955" s="99">
        <f>SUMIFS(通讯通路门店!$X:$X,通讯通路门店!$S:$S,$G955)</f>
        <v>0</v>
      </c>
      <c r="AY955" s="99">
        <f>SUMIFS(通讯通路门店!$Y:$Y,通讯通路门店!$S:$S,$G955)</f>
        <v>0</v>
      </c>
      <c r="AZ955" s="99">
        <f>SUMIFS(通讯通路门店!$AA:$AA,通讯通路门店!$S:$S,$G955)</f>
        <v>0</v>
      </c>
      <c r="BA955" s="99">
        <f t="shared" si="73"/>
        <v>0</v>
      </c>
      <c r="BB955" s="99">
        <f t="shared" si="74"/>
        <v>0</v>
      </c>
      <c r="BC955" s="99">
        <f>SUMIFS(通讯通路门店!$W:$W,通讯通路门店!$S:$S,$G955,通讯通路门店!$J:$J,"荣耀体验店")+SUMIFS(通讯通路门店!$W:$W,通讯通路门店!$S:$S,$G955,通讯通路门店!$J:$J,"荣耀授权专卖店")</f>
        <v>0</v>
      </c>
      <c r="BD955" s="99">
        <f>SUMIFS(通讯通路门店!$Z:$Z,通讯通路门店!$S:$S,$G955,通讯通路门店!$J:$J,"VIVO体验店")</f>
        <v>0</v>
      </c>
      <c r="BE955" s="99">
        <f>SUMIFS(通讯通路门店!$AB:$AB,通讯通路门店!$S:$S,$G955,通讯通路门店!$J:$J,"OPPO体验店")</f>
        <v>0</v>
      </c>
      <c r="BF955" s="99">
        <f>SUMIFS(通讯通路门店!$X:$X,通讯通路门店!$S:$S,$G955,通讯通路门店!$J:$J,"华为授权体验店")+SUMIFS(通讯通路门店!$AA:$AA,通讯通路门店!$S:$S,$G955,通讯通路门店!$J:$J,"华为堡垒店")</f>
        <v>0</v>
      </c>
      <c r="BG955" s="99">
        <f>SUMIFS(通讯通路门店!$Y:$Y,通讯通路门店!$S:$S,$G955,通讯通路门店!$J:$J,"小米体验店")</f>
        <v>0</v>
      </c>
      <c r="BH955" s="99">
        <f>SUMIFS(通讯通路门店!$AA:$AA,通讯通路门店!$S:$S,$G955,通讯通路门店!$J:$J,"苹果体验店")</f>
        <v>0</v>
      </c>
      <c r="BI955" s="99">
        <f>SUMIFS(通讯通路门店!$K:$K,通讯通路门店!$S:$S,$G955,通讯通路门店!$J:$J,"其他品牌专卖店")</f>
        <v>0</v>
      </c>
      <c r="BJ955" s="99">
        <f>SUMIFS(通讯通路门店!$AC:$AC,通讯通路门店!$S:$S,$G955)</f>
        <v>0</v>
      </c>
      <c r="BK955" s="99">
        <f>SUMIFS(通讯通路门店!$AD:$AD,通讯通路门店!$S:$S,$G955)</f>
        <v>0</v>
      </c>
      <c r="BL955" s="99">
        <f>SUMIFS(通讯通路门店!$AE:$AE,通讯通路门店!$S:$S,$G955)</f>
        <v>0</v>
      </c>
      <c r="BM955" s="99">
        <f>SUMIFS(通讯通路门店!$AF:$AF,通讯通路门店!$S:$S,$G955)</f>
        <v>0</v>
      </c>
      <c r="BN955" s="99">
        <f>SUMIFS(通讯通路门店!$AG:$AG,通讯通路门店!$S:$S,$G955)</f>
        <v>0</v>
      </c>
      <c r="BO955" s="99">
        <f>SUMIFS(通讯通路门店!$AH:$AH,通讯通路门店!$S:$S,$G955)</f>
        <v>0</v>
      </c>
      <c r="BP955" s="99">
        <f>SUMIFS(通讯通路门店!$AI:$AI,通讯通路门店!$S:$S,$G955)</f>
        <v>0</v>
      </c>
      <c r="BQ955" s="83"/>
    </row>
    <row r="956" spans="1:69">
      <c r="A956" s="99" t="str">
        <f>IFERROR(_xlfn.XLOOKUP($G956,通讯通路门店!$S$4:$S$993933,通讯通路门店!$A$4:$A$993933,0,0),"")</f>
        <v>海南省</v>
      </c>
      <c r="B956" s="99" t="str">
        <f>IFERROR(_xlfn.XLOOKUP($G956,通讯通路门店!$S$4:$S$993933,通讯通路门店!$B$4:$B$993933,0,0),"")</f>
        <v>乐东黎族自治县</v>
      </c>
      <c r="C956" s="99" t="str">
        <f>IFERROR(_xlfn.XLOOKUP($G956,通讯通路门店!$S$4:$S$993933,通讯通路门店!$C$4:$C$993933,0,0),"")</f>
        <v>乐东黎族自治县</v>
      </c>
      <c r="D956" s="99" t="str">
        <f>IFERROR(_xlfn.XLOOKUP($G956,通讯通路门店!$S$4:$S$993933,通讯通路门店!$D$4:$D$993933,0,0),"")</f>
        <v>万冲镇</v>
      </c>
      <c r="E956" s="83"/>
      <c r="F956" s="83"/>
      <c r="G956" s="101"/>
      <c r="H956" s="102">
        <f>IFERROR(_xlfn.XLOOKUP($G956,通讯通路门店!$S$4:$S$993933,通讯通路门店!$R$4:$R$993933,0,0),"")</f>
        <v>0</v>
      </c>
      <c r="I956" s="83"/>
      <c r="J956" s="83"/>
      <c r="K956" s="83"/>
      <c r="L956" s="83"/>
      <c r="M956" s="83"/>
      <c r="N956" s="83"/>
      <c r="O956" s="83"/>
      <c r="P956" s="83"/>
      <c r="Q956" s="83"/>
      <c r="R956" s="83"/>
      <c r="S956" s="83"/>
      <c r="T956" s="83"/>
      <c r="U956" s="99">
        <f>COUNTIF(通讯通路门店!$S:$S,$G956)</f>
        <v>0</v>
      </c>
      <c r="V956" s="99">
        <f>COUNTIFS(通讯通路门店!$S:$S,$G956,通讯通路门店!$J:$J,"综合卖场")</f>
        <v>0</v>
      </c>
      <c r="W956" s="99">
        <f>SUMIFS(通讯通路门店!$AJ:$AJ,通讯通路门店!$S:$S,通讯客户沙盘!$G956)</f>
        <v>0</v>
      </c>
      <c r="X956" s="99">
        <f t="shared" si="70"/>
        <v>0</v>
      </c>
      <c r="Y956" s="99">
        <f>COUNTIFS(通讯通路门店!$S:$S,$G956,通讯通路门店!$J:$J,"荣耀体验店")+COUNTIFS(通讯通路门店!$S:$S,$G956,通讯通路门店!$J:$J,"荣耀授权专卖店")</f>
        <v>0</v>
      </c>
      <c r="Z956" s="99">
        <f>COUNTIFS(通讯通路门店!$S:$S,$G956,通讯通路门店!$J:$J,"VIVO体验店")</f>
        <v>0</v>
      </c>
      <c r="AA956" s="99">
        <f>COUNTIFS(通讯通路门店!$S:$S,$G956,通讯通路门店!$J:$J,"OPPO体验店")</f>
        <v>0</v>
      </c>
      <c r="AB956" s="99">
        <f>COUNTIFS(通讯通路门店!$S:$S,$G956,通讯通路门店!$J:$J,"华为授权体验店")+COUNTIFS(通讯通路门店!$S:$S,$G956,通讯通路门店!$J:$J,"华为堡垒店")</f>
        <v>0</v>
      </c>
      <c r="AC956" s="99">
        <f>COUNTIFS(通讯通路门店!$S:$S,$G956,通讯通路门店!$J:$J,"小米体验店")</f>
        <v>0</v>
      </c>
      <c r="AD956" s="99">
        <f>COUNTIFS(通讯通路门店!$S:$S,$G956,通讯通路门店!$J:$J,"苹果体验店")</f>
        <v>0</v>
      </c>
      <c r="AE956" s="99">
        <f>COUNTIFS(通讯通路门店!$S:$S,$G956,通讯通路门店!$J:$J,"其他品牌专卖店")</f>
        <v>0</v>
      </c>
      <c r="AF956" s="99">
        <f>SUMIFS(通讯通路门店!$BI:$BI,通讯通路门店!$S:$S,$G956)</f>
        <v>0</v>
      </c>
      <c r="AG956" s="99">
        <f>SUMIFS(通讯通路门店!$BH:$BH,通讯通路门店!$S:$S,$G956)</f>
        <v>0</v>
      </c>
      <c r="AH956" s="99">
        <f t="shared" si="71"/>
        <v>0</v>
      </c>
      <c r="AI956" s="99">
        <f>SUMIFS(通讯通路门店!$BB:$BB,通讯通路门店!$S:$S,$G956)</f>
        <v>0</v>
      </c>
      <c r="AJ956" s="99">
        <f>SUMIFS(通讯通路门店!$BE:$BE,通讯通路门店!$S:$S,$G956)</f>
        <v>0</v>
      </c>
      <c r="AK956" s="99">
        <f>SUMIFS(通讯通路门店!$BG:$BG,通讯通路门店!$S:$S,$G956)</f>
        <v>0</v>
      </c>
      <c r="AL956" s="99">
        <f>SUMIFS(通讯通路门店!$BC:$BC,通讯通路门店!$S:$S,$G956)</f>
        <v>0</v>
      </c>
      <c r="AM956" s="99">
        <f>SUMIFS(通讯通路门店!$BD:$BD,通讯通路门店!$S:$S,$G956)</f>
        <v>0</v>
      </c>
      <c r="AN956" s="99">
        <f>SUMIFS(通讯通路门店!$BF:$BF,通讯通路门店!$S:$S,$G956)</f>
        <v>0</v>
      </c>
      <c r="AO956" s="99">
        <f t="shared" si="72"/>
        <v>0</v>
      </c>
      <c r="AP956" s="99">
        <f>SUMIFS(通讯通路门店!$K:$K,通讯通路门店!$S:$S,$G956)</f>
        <v>0</v>
      </c>
      <c r="AQ956" s="83"/>
      <c r="AR956" s="99">
        <f>SUMIFS(通讯通路门店!$T:$T,通讯通路门店!$S:$S,$G956)</f>
        <v>0</v>
      </c>
      <c r="AS956" s="99">
        <f>SUMIFS(通讯通路门店!$U:$U,通讯通路门店!$S:$S,$G956)</f>
        <v>0</v>
      </c>
      <c r="AT956" s="99">
        <f>SUMIFS(通讯通路门店!$V:$V,通讯通路门店!$S:$S,$G956)</f>
        <v>0</v>
      </c>
      <c r="AU956" s="99">
        <f>SUMIFS(通讯通路门店!$W:$W,通讯通路门店!$S:$S,$G956)</f>
        <v>0</v>
      </c>
      <c r="AV956" s="99">
        <f>SUMIFS(通讯通路门店!$Z:$Z,通讯通路门店!$S:$S,$G956)</f>
        <v>0</v>
      </c>
      <c r="AW956" s="99">
        <f>SUMIFS(通讯通路门店!$AB:$AB,通讯通路门店!$S:$S,$G956)</f>
        <v>0</v>
      </c>
      <c r="AX956" s="99">
        <f>SUMIFS(通讯通路门店!$X:$X,通讯通路门店!$S:$S,$G956)</f>
        <v>0</v>
      </c>
      <c r="AY956" s="99">
        <f>SUMIFS(通讯通路门店!$Y:$Y,通讯通路门店!$S:$S,$G956)</f>
        <v>0</v>
      </c>
      <c r="AZ956" s="99">
        <f>SUMIFS(通讯通路门店!$AA:$AA,通讯通路门店!$S:$S,$G956)</f>
        <v>0</v>
      </c>
      <c r="BA956" s="99">
        <f t="shared" si="73"/>
        <v>0</v>
      </c>
      <c r="BB956" s="99">
        <f t="shared" si="74"/>
        <v>0</v>
      </c>
      <c r="BC956" s="99">
        <f>SUMIFS(通讯通路门店!$W:$W,通讯通路门店!$S:$S,$G956,通讯通路门店!$J:$J,"荣耀体验店")+SUMIFS(通讯通路门店!$W:$W,通讯通路门店!$S:$S,$G956,通讯通路门店!$J:$J,"荣耀授权专卖店")</f>
        <v>0</v>
      </c>
      <c r="BD956" s="99">
        <f>SUMIFS(通讯通路门店!$Z:$Z,通讯通路门店!$S:$S,$G956,通讯通路门店!$J:$J,"VIVO体验店")</f>
        <v>0</v>
      </c>
      <c r="BE956" s="99">
        <f>SUMIFS(通讯通路门店!$AB:$AB,通讯通路门店!$S:$S,$G956,通讯通路门店!$J:$J,"OPPO体验店")</f>
        <v>0</v>
      </c>
      <c r="BF956" s="99">
        <f>SUMIFS(通讯通路门店!$X:$X,通讯通路门店!$S:$S,$G956,通讯通路门店!$J:$J,"华为授权体验店")+SUMIFS(通讯通路门店!$AA:$AA,通讯通路门店!$S:$S,$G956,通讯通路门店!$J:$J,"华为堡垒店")</f>
        <v>0</v>
      </c>
      <c r="BG956" s="99">
        <f>SUMIFS(通讯通路门店!$Y:$Y,通讯通路门店!$S:$S,$G956,通讯通路门店!$J:$J,"小米体验店")</f>
        <v>0</v>
      </c>
      <c r="BH956" s="99">
        <f>SUMIFS(通讯通路门店!$AA:$AA,通讯通路门店!$S:$S,$G956,通讯通路门店!$J:$J,"苹果体验店")</f>
        <v>0</v>
      </c>
      <c r="BI956" s="99">
        <f>SUMIFS(通讯通路门店!$K:$K,通讯通路门店!$S:$S,$G956,通讯通路门店!$J:$J,"其他品牌专卖店")</f>
        <v>0</v>
      </c>
      <c r="BJ956" s="99">
        <f>SUMIFS(通讯通路门店!$AC:$AC,通讯通路门店!$S:$S,$G956)</f>
        <v>0</v>
      </c>
      <c r="BK956" s="99">
        <f>SUMIFS(通讯通路门店!$AD:$AD,通讯通路门店!$S:$S,$G956)</f>
        <v>0</v>
      </c>
      <c r="BL956" s="99">
        <f>SUMIFS(通讯通路门店!$AE:$AE,通讯通路门店!$S:$S,$G956)</f>
        <v>0</v>
      </c>
      <c r="BM956" s="99">
        <f>SUMIFS(通讯通路门店!$AF:$AF,通讯通路门店!$S:$S,$G956)</f>
        <v>0</v>
      </c>
      <c r="BN956" s="99">
        <f>SUMIFS(通讯通路门店!$AG:$AG,通讯通路门店!$S:$S,$G956)</f>
        <v>0</v>
      </c>
      <c r="BO956" s="99">
        <f>SUMIFS(通讯通路门店!$AH:$AH,通讯通路门店!$S:$S,$G956)</f>
        <v>0</v>
      </c>
      <c r="BP956" s="99">
        <f>SUMIFS(通讯通路门店!$AI:$AI,通讯通路门店!$S:$S,$G956)</f>
        <v>0</v>
      </c>
      <c r="BQ956" s="83"/>
    </row>
    <row r="957" spans="1:69">
      <c r="A957" s="99" t="str">
        <f>IFERROR(_xlfn.XLOOKUP($G957,通讯通路门店!$S$4:$S$993933,通讯通路门店!$A$4:$A$993933,0,0),"")</f>
        <v>海南省</v>
      </c>
      <c r="B957" s="99" t="str">
        <f>IFERROR(_xlfn.XLOOKUP($G957,通讯通路门店!$S$4:$S$993933,通讯通路门店!$B$4:$B$993933,0,0),"")</f>
        <v>乐东黎族自治县</v>
      </c>
      <c r="C957" s="99" t="str">
        <f>IFERROR(_xlfn.XLOOKUP($G957,通讯通路门店!$S$4:$S$993933,通讯通路门店!$C$4:$C$993933,0,0),"")</f>
        <v>乐东黎族自治县</v>
      </c>
      <c r="D957" s="99" t="str">
        <f>IFERROR(_xlfn.XLOOKUP($G957,通讯通路门店!$S$4:$S$993933,通讯通路门店!$D$4:$D$993933,0,0),"")</f>
        <v>万冲镇</v>
      </c>
      <c r="E957" s="83"/>
      <c r="F957" s="83"/>
      <c r="G957" s="101"/>
      <c r="H957" s="102">
        <f>IFERROR(_xlfn.XLOOKUP($G957,通讯通路门店!$S$4:$S$993933,通讯通路门店!$R$4:$R$993933,0,0),"")</f>
        <v>0</v>
      </c>
      <c r="I957" s="83"/>
      <c r="J957" s="83"/>
      <c r="K957" s="83"/>
      <c r="L957" s="83"/>
      <c r="M957" s="83"/>
      <c r="N957" s="83"/>
      <c r="O957" s="83"/>
      <c r="P957" s="83"/>
      <c r="Q957" s="83"/>
      <c r="R957" s="83"/>
      <c r="S957" s="83"/>
      <c r="T957" s="83"/>
      <c r="U957" s="99">
        <f>COUNTIF(通讯通路门店!$S:$S,$G957)</f>
        <v>0</v>
      </c>
      <c r="V957" s="99">
        <f>COUNTIFS(通讯通路门店!$S:$S,$G957,通讯通路门店!$J:$J,"综合卖场")</f>
        <v>0</v>
      </c>
      <c r="W957" s="99">
        <f>SUMIFS(通讯通路门店!$AJ:$AJ,通讯通路门店!$S:$S,通讯客户沙盘!$G957)</f>
        <v>0</v>
      </c>
      <c r="X957" s="99">
        <f t="shared" si="70"/>
        <v>0</v>
      </c>
      <c r="Y957" s="99">
        <f>COUNTIFS(通讯通路门店!$S:$S,$G957,通讯通路门店!$J:$J,"荣耀体验店")+COUNTIFS(通讯通路门店!$S:$S,$G957,通讯通路门店!$J:$J,"荣耀授权专卖店")</f>
        <v>0</v>
      </c>
      <c r="Z957" s="99">
        <f>COUNTIFS(通讯通路门店!$S:$S,$G957,通讯通路门店!$J:$J,"VIVO体验店")</f>
        <v>0</v>
      </c>
      <c r="AA957" s="99">
        <f>COUNTIFS(通讯通路门店!$S:$S,$G957,通讯通路门店!$J:$J,"OPPO体验店")</f>
        <v>0</v>
      </c>
      <c r="AB957" s="99">
        <f>COUNTIFS(通讯通路门店!$S:$S,$G957,通讯通路门店!$J:$J,"华为授权体验店")+COUNTIFS(通讯通路门店!$S:$S,$G957,通讯通路门店!$J:$J,"华为堡垒店")</f>
        <v>0</v>
      </c>
      <c r="AC957" s="99">
        <f>COUNTIFS(通讯通路门店!$S:$S,$G957,通讯通路门店!$J:$J,"小米体验店")</f>
        <v>0</v>
      </c>
      <c r="AD957" s="99">
        <f>COUNTIFS(通讯通路门店!$S:$S,$G957,通讯通路门店!$J:$J,"苹果体验店")</f>
        <v>0</v>
      </c>
      <c r="AE957" s="99">
        <f>COUNTIFS(通讯通路门店!$S:$S,$G957,通讯通路门店!$J:$J,"其他品牌专卖店")</f>
        <v>0</v>
      </c>
      <c r="AF957" s="99">
        <f>SUMIFS(通讯通路门店!$BI:$BI,通讯通路门店!$S:$S,$G957)</f>
        <v>0</v>
      </c>
      <c r="AG957" s="99">
        <f>SUMIFS(通讯通路门店!$BH:$BH,通讯通路门店!$S:$S,$G957)</f>
        <v>0</v>
      </c>
      <c r="AH957" s="99">
        <f t="shared" si="71"/>
        <v>0</v>
      </c>
      <c r="AI957" s="99">
        <f>SUMIFS(通讯通路门店!$BB:$BB,通讯通路门店!$S:$S,$G957)</f>
        <v>0</v>
      </c>
      <c r="AJ957" s="99">
        <f>SUMIFS(通讯通路门店!$BE:$BE,通讯通路门店!$S:$S,$G957)</f>
        <v>0</v>
      </c>
      <c r="AK957" s="99">
        <f>SUMIFS(通讯通路门店!$BG:$BG,通讯通路门店!$S:$S,$G957)</f>
        <v>0</v>
      </c>
      <c r="AL957" s="99">
        <f>SUMIFS(通讯通路门店!$BC:$BC,通讯通路门店!$S:$S,$G957)</f>
        <v>0</v>
      </c>
      <c r="AM957" s="99">
        <f>SUMIFS(通讯通路门店!$BD:$BD,通讯通路门店!$S:$S,$G957)</f>
        <v>0</v>
      </c>
      <c r="AN957" s="99">
        <f>SUMIFS(通讯通路门店!$BF:$BF,通讯通路门店!$S:$S,$G957)</f>
        <v>0</v>
      </c>
      <c r="AO957" s="99">
        <f t="shared" si="72"/>
        <v>0</v>
      </c>
      <c r="AP957" s="99">
        <f>SUMIFS(通讯通路门店!$K:$K,通讯通路门店!$S:$S,$G957)</f>
        <v>0</v>
      </c>
      <c r="AQ957" s="83"/>
      <c r="AR957" s="99">
        <f>SUMIFS(通讯通路门店!$T:$T,通讯通路门店!$S:$S,$G957)</f>
        <v>0</v>
      </c>
      <c r="AS957" s="99">
        <f>SUMIFS(通讯通路门店!$U:$U,通讯通路门店!$S:$S,$G957)</f>
        <v>0</v>
      </c>
      <c r="AT957" s="99">
        <f>SUMIFS(通讯通路门店!$V:$V,通讯通路门店!$S:$S,$G957)</f>
        <v>0</v>
      </c>
      <c r="AU957" s="99">
        <f>SUMIFS(通讯通路门店!$W:$W,通讯通路门店!$S:$S,$G957)</f>
        <v>0</v>
      </c>
      <c r="AV957" s="99">
        <f>SUMIFS(通讯通路门店!$Z:$Z,通讯通路门店!$S:$S,$G957)</f>
        <v>0</v>
      </c>
      <c r="AW957" s="99">
        <f>SUMIFS(通讯通路门店!$AB:$AB,通讯通路门店!$S:$S,$G957)</f>
        <v>0</v>
      </c>
      <c r="AX957" s="99">
        <f>SUMIFS(通讯通路门店!$X:$X,通讯通路门店!$S:$S,$G957)</f>
        <v>0</v>
      </c>
      <c r="AY957" s="99">
        <f>SUMIFS(通讯通路门店!$Y:$Y,通讯通路门店!$S:$S,$G957)</f>
        <v>0</v>
      </c>
      <c r="AZ957" s="99">
        <f>SUMIFS(通讯通路门店!$AA:$AA,通讯通路门店!$S:$S,$G957)</f>
        <v>0</v>
      </c>
      <c r="BA957" s="99">
        <f t="shared" si="73"/>
        <v>0</v>
      </c>
      <c r="BB957" s="99">
        <f t="shared" si="74"/>
        <v>0</v>
      </c>
      <c r="BC957" s="99">
        <f>SUMIFS(通讯通路门店!$W:$W,通讯通路门店!$S:$S,$G957,通讯通路门店!$J:$J,"荣耀体验店")+SUMIFS(通讯通路门店!$W:$W,通讯通路门店!$S:$S,$G957,通讯通路门店!$J:$J,"荣耀授权专卖店")</f>
        <v>0</v>
      </c>
      <c r="BD957" s="99">
        <f>SUMIFS(通讯通路门店!$Z:$Z,通讯通路门店!$S:$S,$G957,通讯通路门店!$J:$J,"VIVO体验店")</f>
        <v>0</v>
      </c>
      <c r="BE957" s="99">
        <f>SUMIFS(通讯通路门店!$AB:$AB,通讯通路门店!$S:$S,$G957,通讯通路门店!$J:$J,"OPPO体验店")</f>
        <v>0</v>
      </c>
      <c r="BF957" s="99">
        <f>SUMIFS(通讯通路门店!$X:$X,通讯通路门店!$S:$S,$G957,通讯通路门店!$J:$J,"华为授权体验店")+SUMIFS(通讯通路门店!$AA:$AA,通讯通路门店!$S:$S,$G957,通讯通路门店!$J:$J,"华为堡垒店")</f>
        <v>0</v>
      </c>
      <c r="BG957" s="99">
        <f>SUMIFS(通讯通路门店!$Y:$Y,通讯通路门店!$S:$S,$G957,通讯通路门店!$J:$J,"小米体验店")</f>
        <v>0</v>
      </c>
      <c r="BH957" s="99">
        <f>SUMIFS(通讯通路门店!$AA:$AA,通讯通路门店!$S:$S,$G957,通讯通路门店!$J:$J,"苹果体验店")</f>
        <v>0</v>
      </c>
      <c r="BI957" s="99">
        <f>SUMIFS(通讯通路门店!$K:$K,通讯通路门店!$S:$S,$G957,通讯通路门店!$J:$J,"其他品牌专卖店")</f>
        <v>0</v>
      </c>
      <c r="BJ957" s="99">
        <f>SUMIFS(通讯通路门店!$AC:$AC,通讯通路门店!$S:$S,$G957)</f>
        <v>0</v>
      </c>
      <c r="BK957" s="99">
        <f>SUMIFS(通讯通路门店!$AD:$AD,通讯通路门店!$S:$S,$G957)</f>
        <v>0</v>
      </c>
      <c r="BL957" s="99">
        <f>SUMIFS(通讯通路门店!$AE:$AE,通讯通路门店!$S:$S,$G957)</f>
        <v>0</v>
      </c>
      <c r="BM957" s="99">
        <f>SUMIFS(通讯通路门店!$AF:$AF,通讯通路门店!$S:$S,$G957)</f>
        <v>0</v>
      </c>
      <c r="BN957" s="99">
        <f>SUMIFS(通讯通路门店!$AG:$AG,通讯通路门店!$S:$S,$G957)</f>
        <v>0</v>
      </c>
      <c r="BO957" s="99">
        <f>SUMIFS(通讯通路门店!$AH:$AH,通讯通路门店!$S:$S,$G957)</f>
        <v>0</v>
      </c>
      <c r="BP957" s="99">
        <f>SUMIFS(通讯通路门店!$AI:$AI,通讯通路门店!$S:$S,$G957)</f>
        <v>0</v>
      </c>
      <c r="BQ957" s="83"/>
    </row>
    <row r="958" spans="1:69">
      <c r="A958" s="99" t="str">
        <f>IFERROR(_xlfn.XLOOKUP($G958,通讯通路门店!$S$4:$S$993933,通讯通路门店!$A$4:$A$993933,0,0),"")</f>
        <v>海南省</v>
      </c>
      <c r="B958" s="99" t="str">
        <f>IFERROR(_xlfn.XLOOKUP($G958,通讯通路门店!$S$4:$S$993933,通讯通路门店!$B$4:$B$993933,0,0),"")</f>
        <v>乐东黎族自治县</v>
      </c>
      <c r="C958" s="99" t="str">
        <f>IFERROR(_xlfn.XLOOKUP($G958,通讯通路门店!$S$4:$S$993933,通讯通路门店!$C$4:$C$993933,0,0),"")</f>
        <v>乐东黎族自治县</v>
      </c>
      <c r="D958" s="99" t="str">
        <f>IFERROR(_xlfn.XLOOKUP($G958,通讯通路门店!$S$4:$S$993933,通讯通路门店!$D$4:$D$993933,0,0),"")</f>
        <v>万冲镇</v>
      </c>
      <c r="E958" s="83"/>
      <c r="F958" s="83"/>
      <c r="G958" s="101"/>
      <c r="H958" s="102">
        <f>IFERROR(_xlfn.XLOOKUP($G958,通讯通路门店!$S$4:$S$993933,通讯通路门店!$R$4:$R$993933,0,0),"")</f>
        <v>0</v>
      </c>
      <c r="I958" s="83"/>
      <c r="J958" s="83"/>
      <c r="K958" s="83"/>
      <c r="L958" s="83"/>
      <c r="M958" s="83"/>
      <c r="N958" s="83"/>
      <c r="O958" s="83"/>
      <c r="P958" s="83"/>
      <c r="Q958" s="83"/>
      <c r="R958" s="83"/>
      <c r="S958" s="83"/>
      <c r="T958" s="83"/>
      <c r="U958" s="99">
        <f>COUNTIF(通讯通路门店!$S:$S,$G958)</f>
        <v>0</v>
      </c>
      <c r="V958" s="99">
        <f>COUNTIFS(通讯通路门店!$S:$S,$G958,通讯通路门店!$J:$J,"综合卖场")</f>
        <v>0</v>
      </c>
      <c r="W958" s="99">
        <f>SUMIFS(通讯通路门店!$AJ:$AJ,通讯通路门店!$S:$S,通讯客户沙盘!$G958)</f>
        <v>0</v>
      </c>
      <c r="X958" s="99">
        <f t="shared" si="70"/>
        <v>0</v>
      </c>
      <c r="Y958" s="99">
        <f>COUNTIFS(通讯通路门店!$S:$S,$G958,通讯通路门店!$J:$J,"荣耀体验店")+COUNTIFS(通讯通路门店!$S:$S,$G958,通讯通路门店!$J:$J,"荣耀授权专卖店")</f>
        <v>0</v>
      </c>
      <c r="Z958" s="99">
        <f>COUNTIFS(通讯通路门店!$S:$S,$G958,通讯通路门店!$J:$J,"VIVO体验店")</f>
        <v>0</v>
      </c>
      <c r="AA958" s="99">
        <f>COUNTIFS(通讯通路门店!$S:$S,$G958,通讯通路门店!$J:$J,"OPPO体验店")</f>
        <v>0</v>
      </c>
      <c r="AB958" s="99">
        <f>COUNTIFS(通讯通路门店!$S:$S,$G958,通讯通路门店!$J:$J,"华为授权体验店")+COUNTIFS(通讯通路门店!$S:$S,$G958,通讯通路门店!$J:$J,"华为堡垒店")</f>
        <v>0</v>
      </c>
      <c r="AC958" s="99">
        <f>COUNTIFS(通讯通路门店!$S:$S,$G958,通讯通路门店!$J:$J,"小米体验店")</f>
        <v>0</v>
      </c>
      <c r="AD958" s="99">
        <f>COUNTIFS(通讯通路门店!$S:$S,$G958,通讯通路门店!$J:$J,"苹果体验店")</f>
        <v>0</v>
      </c>
      <c r="AE958" s="99">
        <f>COUNTIFS(通讯通路门店!$S:$S,$G958,通讯通路门店!$J:$J,"其他品牌专卖店")</f>
        <v>0</v>
      </c>
      <c r="AF958" s="99">
        <f>SUMIFS(通讯通路门店!$BI:$BI,通讯通路门店!$S:$S,$G958)</f>
        <v>0</v>
      </c>
      <c r="AG958" s="99">
        <f>SUMIFS(通讯通路门店!$BH:$BH,通讯通路门店!$S:$S,$G958)</f>
        <v>0</v>
      </c>
      <c r="AH958" s="99">
        <f t="shared" si="71"/>
        <v>0</v>
      </c>
      <c r="AI958" s="99">
        <f>SUMIFS(通讯通路门店!$BB:$BB,通讯通路门店!$S:$S,$G958)</f>
        <v>0</v>
      </c>
      <c r="AJ958" s="99">
        <f>SUMIFS(通讯通路门店!$BE:$BE,通讯通路门店!$S:$S,$G958)</f>
        <v>0</v>
      </c>
      <c r="AK958" s="99">
        <f>SUMIFS(通讯通路门店!$BG:$BG,通讯通路门店!$S:$S,$G958)</f>
        <v>0</v>
      </c>
      <c r="AL958" s="99">
        <f>SUMIFS(通讯通路门店!$BC:$BC,通讯通路门店!$S:$S,$G958)</f>
        <v>0</v>
      </c>
      <c r="AM958" s="99">
        <f>SUMIFS(通讯通路门店!$BD:$BD,通讯通路门店!$S:$S,$G958)</f>
        <v>0</v>
      </c>
      <c r="AN958" s="99">
        <f>SUMIFS(通讯通路门店!$BF:$BF,通讯通路门店!$S:$S,$G958)</f>
        <v>0</v>
      </c>
      <c r="AO958" s="99">
        <f t="shared" si="72"/>
        <v>0</v>
      </c>
      <c r="AP958" s="99">
        <f>SUMIFS(通讯通路门店!$K:$K,通讯通路门店!$S:$S,$G958)</f>
        <v>0</v>
      </c>
      <c r="AQ958" s="83"/>
      <c r="AR958" s="99">
        <f>SUMIFS(通讯通路门店!$T:$T,通讯通路门店!$S:$S,$G958)</f>
        <v>0</v>
      </c>
      <c r="AS958" s="99">
        <f>SUMIFS(通讯通路门店!$U:$U,通讯通路门店!$S:$S,$G958)</f>
        <v>0</v>
      </c>
      <c r="AT958" s="99">
        <f>SUMIFS(通讯通路门店!$V:$V,通讯通路门店!$S:$S,$G958)</f>
        <v>0</v>
      </c>
      <c r="AU958" s="99">
        <f>SUMIFS(通讯通路门店!$W:$W,通讯通路门店!$S:$S,$G958)</f>
        <v>0</v>
      </c>
      <c r="AV958" s="99">
        <f>SUMIFS(通讯通路门店!$Z:$Z,通讯通路门店!$S:$S,$G958)</f>
        <v>0</v>
      </c>
      <c r="AW958" s="99">
        <f>SUMIFS(通讯通路门店!$AB:$AB,通讯通路门店!$S:$S,$G958)</f>
        <v>0</v>
      </c>
      <c r="AX958" s="99">
        <f>SUMIFS(通讯通路门店!$X:$X,通讯通路门店!$S:$S,$G958)</f>
        <v>0</v>
      </c>
      <c r="AY958" s="99">
        <f>SUMIFS(通讯通路门店!$Y:$Y,通讯通路门店!$S:$S,$G958)</f>
        <v>0</v>
      </c>
      <c r="AZ958" s="99">
        <f>SUMIFS(通讯通路门店!$AA:$AA,通讯通路门店!$S:$S,$G958)</f>
        <v>0</v>
      </c>
      <c r="BA958" s="99">
        <f t="shared" si="73"/>
        <v>0</v>
      </c>
      <c r="BB958" s="99">
        <f t="shared" si="74"/>
        <v>0</v>
      </c>
      <c r="BC958" s="99">
        <f>SUMIFS(通讯通路门店!$W:$W,通讯通路门店!$S:$S,$G958,通讯通路门店!$J:$J,"荣耀体验店")+SUMIFS(通讯通路门店!$W:$W,通讯通路门店!$S:$S,$G958,通讯通路门店!$J:$J,"荣耀授权专卖店")</f>
        <v>0</v>
      </c>
      <c r="BD958" s="99">
        <f>SUMIFS(通讯通路门店!$Z:$Z,通讯通路门店!$S:$S,$G958,通讯通路门店!$J:$J,"VIVO体验店")</f>
        <v>0</v>
      </c>
      <c r="BE958" s="99">
        <f>SUMIFS(通讯通路门店!$AB:$AB,通讯通路门店!$S:$S,$G958,通讯通路门店!$J:$J,"OPPO体验店")</f>
        <v>0</v>
      </c>
      <c r="BF958" s="99">
        <f>SUMIFS(通讯通路门店!$X:$X,通讯通路门店!$S:$S,$G958,通讯通路门店!$J:$J,"华为授权体验店")+SUMIFS(通讯通路门店!$AA:$AA,通讯通路门店!$S:$S,$G958,通讯通路门店!$J:$J,"华为堡垒店")</f>
        <v>0</v>
      </c>
      <c r="BG958" s="99">
        <f>SUMIFS(通讯通路门店!$Y:$Y,通讯通路门店!$S:$S,$G958,通讯通路门店!$J:$J,"小米体验店")</f>
        <v>0</v>
      </c>
      <c r="BH958" s="99">
        <f>SUMIFS(通讯通路门店!$AA:$AA,通讯通路门店!$S:$S,$G958,通讯通路门店!$J:$J,"苹果体验店")</f>
        <v>0</v>
      </c>
      <c r="BI958" s="99">
        <f>SUMIFS(通讯通路门店!$K:$K,通讯通路门店!$S:$S,$G958,通讯通路门店!$J:$J,"其他品牌专卖店")</f>
        <v>0</v>
      </c>
      <c r="BJ958" s="99">
        <f>SUMIFS(通讯通路门店!$AC:$AC,通讯通路门店!$S:$S,$G958)</f>
        <v>0</v>
      </c>
      <c r="BK958" s="99">
        <f>SUMIFS(通讯通路门店!$AD:$AD,通讯通路门店!$S:$S,$G958)</f>
        <v>0</v>
      </c>
      <c r="BL958" s="99">
        <f>SUMIFS(通讯通路门店!$AE:$AE,通讯通路门店!$S:$S,$G958)</f>
        <v>0</v>
      </c>
      <c r="BM958" s="99">
        <f>SUMIFS(通讯通路门店!$AF:$AF,通讯通路门店!$S:$S,$G958)</f>
        <v>0</v>
      </c>
      <c r="BN958" s="99">
        <f>SUMIFS(通讯通路门店!$AG:$AG,通讯通路门店!$S:$S,$G958)</f>
        <v>0</v>
      </c>
      <c r="BO958" s="99">
        <f>SUMIFS(通讯通路门店!$AH:$AH,通讯通路门店!$S:$S,$G958)</f>
        <v>0</v>
      </c>
      <c r="BP958" s="99">
        <f>SUMIFS(通讯通路门店!$AI:$AI,通讯通路门店!$S:$S,$G958)</f>
        <v>0</v>
      </c>
      <c r="BQ958" s="83"/>
    </row>
    <row r="959" spans="1:69">
      <c r="A959" s="99" t="str">
        <f>IFERROR(_xlfn.XLOOKUP($G959,通讯通路门店!$S$4:$S$993933,通讯通路门店!$A$4:$A$993933,0,0),"")</f>
        <v>海南省</v>
      </c>
      <c r="B959" s="99" t="str">
        <f>IFERROR(_xlfn.XLOOKUP($G959,通讯通路门店!$S$4:$S$993933,通讯通路门店!$B$4:$B$993933,0,0),"")</f>
        <v>乐东黎族自治县</v>
      </c>
      <c r="C959" s="99" t="str">
        <f>IFERROR(_xlfn.XLOOKUP($G959,通讯通路门店!$S$4:$S$993933,通讯通路门店!$C$4:$C$993933,0,0),"")</f>
        <v>乐东黎族自治县</v>
      </c>
      <c r="D959" s="99" t="str">
        <f>IFERROR(_xlfn.XLOOKUP($G959,通讯通路门店!$S$4:$S$993933,通讯通路门店!$D$4:$D$993933,0,0),"")</f>
        <v>万冲镇</v>
      </c>
      <c r="E959" s="83"/>
      <c r="F959" s="83"/>
      <c r="G959" s="101"/>
      <c r="H959" s="102">
        <f>IFERROR(_xlfn.XLOOKUP($G959,通讯通路门店!$S$4:$S$993933,通讯通路门店!$R$4:$R$993933,0,0),"")</f>
        <v>0</v>
      </c>
      <c r="I959" s="83"/>
      <c r="J959" s="83"/>
      <c r="K959" s="83"/>
      <c r="L959" s="83"/>
      <c r="M959" s="83"/>
      <c r="N959" s="83"/>
      <c r="O959" s="83"/>
      <c r="P959" s="83"/>
      <c r="Q959" s="83"/>
      <c r="R959" s="83"/>
      <c r="S959" s="83"/>
      <c r="T959" s="83"/>
      <c r="U959" s="99">
        <f>COUNTIF(通讯通路门店!$S:$S,$G959)</f>
        <v>0</v>
      </c>
      <c r="V959" s="99">
        <f>COUNTIFS(通讯通路门店!$S:$S,$G959,通讯通路门店!$J:$J,"综合卖场")</f>
        <v>0</v>
      </c>
      <c r="W959" s="99">
        <f>SUMIFS(通讯通路门店!$AJ:$AJ,通讯通路门店!$S:$S,通讯客户沙盘!$G959)</f>
        <v>0</v>
      </c>
      <c r="X959" s="99">
        <f t="shared" si="70"/>
        <v>0</v>
      </c>
      <c r="Y959" s="99">
        <f>COUNTIFS(通讯通路门店!$S:$S,$G959,通讯通路门店!$J:$J,"荣耀体验店")+COUNTIFS(通讯通路门店!$S:$S,$G959,通讯通路门店!$J:$J,"荣耀授权专卖店")</f>
        <v>0</v>
      </c>
      <c r="Z959" s="99">
        <f>COUNTIFS(通讯通路门店!$S:$S,$G959,通讯通路门店!$J:$J,"VIVO体验店")</f>
        <v>0</v>
      </c>
      <c r="AA959" s="99">
        <f>COUNTIFS(通讯通路门店!$S:$S,$G959,通讯通路门店!$J:$J,"OPPO体验店")</f>
        <v>0</v>
      </c>
      <c r="AB959" s="99">
        <f>COUNTIFS(通讯通路门店!$S:$S,$G959,通讯通路门店!$J:$J,"华为授权体验店")+COUNTIFS(通讯通路门店!$S:$S,$G959,通讯通路门店!$J:$J,"华为堡垒店")</f>
        <v>0</v>
      </c>
      <c r="AC959" s="99">
        <f>COUNTIFS(通讯通路门店!$S:$S,$G959,通讯通路门店!$J:$J,"小米体验店")</f>
        <v>0</v>
      </c>
      <c r="AD959" s="99">
        <f>COUNTIFS(通讯通路门店!$S:$S,$G959,通讯通路门店!$J:$J,"苹果体验店")</f>
        <v>0</v>
      </c>
      <c r="AE959" s="99">
        <f>COUNTIFS(通讯通路门店!$S:$S,$G959,通讯通路门店!$J:$J,"其他品牌专卖店")</f>
        <v>0</v>
      </c>
      <c r="AF959" s="99">
        <f>SUMIFS(通讯通路门店!$BI:$BI,通讯通路门店!$S:$S,$G959)</f>
        <v>0</v>
      </c>
      <c r="AG959" s="99">
        <f>SUMIFS(通讯通路门店!$BH:$BH,通讯通路门店!$S:$S,$G959)</f>
        <v>0</v>
      </c>
      <c r="AH959" s="99">
        <f t="shared" si="71"/>
        <v>0</v>
      </c>
      <c r="AI959" s="99">
        <f>SUMIFS(通讯通路门店!$BB:$BB,通讯通路门店!$S:$S,$G959)</f>
        <v>0</v>
      </c>
      <c r="AJ959" s="99">
        <f>SUMIFS(通讯通路门店!$BE:$BE,通讯通路门店!$S:$S,$G959)</f>
        <v>0</v>
      </c>
      <c r="AK959" s="99">
        <f>SUMIFS(通讯通路门店!$BG:$BG,通讯通路门店!$S:$S,$G959)</f>
        <v>0</v>
      </c>
      <c r="AL959" s="99">
        <f>SUMIFS(通讯通路门店!$BC:$BC,通讯通路门店!$S:$S,$G959)</f>
        <v>0</v>
      </c>
      <c r="AM959" s="99">
        <f>SUMIFS(通讯通路门店!$BD:$BD,通讯通路门店!$S:$S,$G959)</f>
        <v>0</v>
      </c>
      <c r="AN959" s="99">
        <f>SUMIFS(通讯通路门店!$BF:$BF,通讯通路门店!$S:$S,$G959)</f>
        <v>0</v>
      </c>
      <c r="AO959" s="99">
        <f t="shared" si="72"/>
        <v>0</v>
      </c>
      <c r="AP959" s="99">
        <f>SUMIFS(通讯通路门店!$K:$K,通讯通路门店!$S:$S,$G959)</f>
        <v>0</v>
      </c>
      <c r="AQ959" s="83"/>
      <c r="AR959" s="99">
        <f>SUMIFS(通讯通路门店!$T:$T,通讯通路门店!$S:$S,$G959)</f>
        <v>0</v>
      </c>
      <c r="AS959" s="99">
        <f>SUMIFS(通讯通路门店!$U:$U,通讯通路门店!$S:$S,$G959)</f>
        <v>0</v>
      </c>
      <c r="AT959" s="99">
        <f>SUMIFS(通讯通路门店!$V:$V,通讯通路门店!$S:$S,$G959)</f>
        <v>0</v>
      </c>
      <c r="AU959" s="99">
        <f>SUMIFS(通讯通路门店!$W:$W,通讯通路门店!$S:$S,$G959)</f>
        <v>0</v>
      </c>
      <c r="AV959" s="99">
        <f>SUMIFS(通讯通路门店!$Z:$Z,通讯通路门店!$S:$S,$G959)</f>
        <v>0</v>
      </c>
      <c r="AW959" s="99">
        <f>SUMIFS(通讯通路门店!$AB:$AB,通讯通路门店!$S:$S,$G959)</f>
        <v>0</v>
      </c>
      <c r="AX959" s="99">
        <f>SUMIFS(通讯通路门店!$X:$X,通讯通路门店!$S:$S,$G959)</f>
        <v>0</v>
      </c>
      <c r="AY959" s="99">
        <f>SUMIFS(通讯通路门店!$Y:$Y,通讯通路门店!$S:$S,$G959)</f>
        <v>0</v>
      </c>
      <c r="AZ959" s="99">
        <f>SUMIFS(通讯通路门店!$AA:$AA,通讯通路门店!$S:$S,$G959)</f>
        <v>0</v>
      </c>
      <c r="BA959" s="99">
        <f t="shared" si="73"/>
        <v>0</v>
      </c>
      <c r="BB959" s="99">
        <f t="shared" si="74"/>
        <v>0</v>
      </c>
      <c r="BC959" s="99">
        <f>SUMIFS(通讯通路门店!$W:$W,通讯通路门店!$S:$S,$G959,通讯通路门店!$J:$J,"荣耀体验店")+SUMIFS(通讯通路门店!$W:$W,通讯通路门店!$S:$S,$G959,通讯通路门店!$J:$J,"荣耀授权专卖店")</f>
        <v>0</v>
      </c>
      <c r="BD959" s="99">
        <f>SUMIFS(通讯通路门店!$Z:$Z,通讯通路门店!$S:$S,$G959,通讯通路门店!$J:$J,"VIVO体验店")</f>
        <v>0</v>
      </c>
      <c r="BE959" s="99">
        <f>SUMIFS(通讯通路门店!$AB:$AB,通讯通路门店!$S:$S,$G959,通讯通路门店!$J:$J,"OPPO体验店")</f>
        <v>0</v>
      </c>
      <c r="BF959" s="99">
        <f>SUMIFS(通讯通路门店!$X:$X,通讯通路门店!$S:$S,$G959,通讯通路门店!$J:$J,"华为授权体验店")+SUMIFS(通讯通路门店!$AA:$AA,通讯通路门店!$S:$S,$G959,通讯通路门店!$J:$J,"华为堡垒店")</f>
        <v>0</v>
      </c>
      <c r="BG959" s="99">
        <f>SUMIFS(通讯通路门店!$Y:$Y,通讯通路门店!$S:$S,$G959,通讯通路门店!$J:$J,"小米体验店")</f>
        <v>0</v>
      </c>
      <c r="BH959" s="99">
        <f>SUMIFS(通讯通路门店!$AA:$AA,通讯通路门店!$S:$S,$G959,通讯通路门店!$J:$J,"苹果体验店")</f>
        <v>0</v>
      </c>
      <c r="BI959" s="99">
        <f>SUMIFS(通讯通路门店!$K:$K,通讯通路门店!$S:$S,$G959,通讯通路门店!$J:$J,"其他品牌专卖店")</f>
        <v>0</v>
      </c>
      <c r="BJ959" s="99">
        <f>SUMIFS(通讯通路门店!$AC:$AC,通讯通路门店!$S:$S,$G959)</f>
        <v>0</v>
      </c>
      <c r="BK959" s="99">
        <f>SUMIFS(通讯通路门店!$AD:$AD,通讯通路门店!$S:$S,$G959)</f>
        <v>0</v>
      </c>
      <c r="BL959" s="99">
        <f>SUMIFS(通讯通路门店!$AE:$AE,通讯通路门店!$S:$S,$G959)</f>
        <v>0</v>
      </c>
      <c r="BM959" s="99">
        <f>SUMIFS(通讯通路门店!$AF:$AF,通讯通路门店!$S:$S,$G959)</f>
        <v>0</v>
      </c>
      <c r="BN959" s="99">
        <f>SUMIFS(通讯通路门店!$AG:$AG,通讯通路门店!$S:$S,$G959)</f>
        <v>0</v>
      </c>
      <c r="BO959" s="99">
        <f>SUMIFS(通讯通路门店!$AH:$AH,通讯通路门店!$S:$S,$G959)</f>
        <v>0</v>
      </c>
      <c r="BP959" s="99">
        <f>SUMIFS(通讯通路门店!$AI:$AI,通讯通路门店!$S:$S,$G959)</f>
        <v>0</v>
      </c>
      <c r="BQ959" s="83"/>
    </row>
    <row r="960" spans="1:69">
      <c r="A960" s="99" t="str">
        <f>IFERROR(_xlfn.XLOOKUP($G960,通讯通路门店!$S$4:$S$993933,通讯通路门店!$A$4:$A$993933,0,0),"")</f>
        <v>海南省</v>
      </c>
      <c r="B960" s="99" t="str">
        <f>IFERROR(_xlfn.XLOOKUP($G960,通讯通路门店!$S$4:$S$993933,通讯通路门店!$B$4:$B$993933,0,0),"")</f>
        <v>乐东黎族自治县</v>
      </c>
      <c r="C960" s="99" t="str">
        <f>IFERROR(_xlfn.XLOOKUP($G960,通讯通路门店!$S$4:$S$993933,通讯通路门店!$C$4:$C$993933,0,0),"")</f>
        <v>乐东黎族自治县</v>
      </c>
      <c r="D960" s="99" t="str">
        <f>IFERROR(_xlfn.XLOOKUP($G960,通讯通路门店!$S$4:$S$993933,通讯通路门店!$D$4:$D$993933,0,0),"")</f>
        <v>万冲镇</v>
      </c>
      <c r="E960" s="83"/>
      <c r="F960" s="83"/>
      <c r="G960" s="101"/>
      <c r="H960" s="102">
        <f>IFERROR(_xlfn.XLOOKUP($G960,通讯通路门店!$S$4:$S$993933,通讯通路门店!$R$4:$R$993933,0,0),"")</f>
        <v>0</v>
      </c>
      <c r="I960" s="83"/>
      <c r="J960" s="83"/>
      <c r="K960" s="83"/>
      <c r="L960" s="83"/>
      <c r="M960" s="83"/>
      <c r="N960" s="83"/>
      <c r="O960" s="83"/>
      <c r="P960" s="83"/>
      <c r="Q960" s="83"/>
      <c r="R960" s="83"/>
      <c r="S960" s="83"/>
      <c r="T960" s="83"/>
      <c r="U960" s="99">
        <f>COUNTIF(通讯通路门店!$S:$S,$G960)</f>
        <v>0</v>
      </c>
      <c r="V960" s="99">
        <f>COUNTIFS(通讯通路门店!$S:$S,$G960,通讯通路门店!$J:$J,"综合卖场")</f>
        <v>0</v>
      </c>
      <c r="W960" s="99">
        <f>SUMIFS(通讯通路门店!$AJ:$AJ,通讯通路门店!$S:$S,通讯客户沙盘!$G960)</f>
        <v>0</v>
      </c>
      <c r="X960" s="99">
        <f t="shared" si="70"/>
        <v>0</v>
      </c>
      <c r="Y960" s="99">
        <f>COUNTIFS(通讯通路门店!$S:$S,$G960,通讯通路门店!$J:$J,"荣耀体验店")+COUNTIFS(通讯通路门店!$S:$S,$G960,通讯通路门店!$J:$J,"荣耀授权专卖店")</f>
        <v>0</v>
      </c>
      <c r="Z960" s="99">
        <f>COUNTIFS(通讯通路门店!$S:$S,$G960,通讯通路门店!$J:$J,"VIVO体验店")</f>
        <v>0</v>
      </c>
      <c r="AA960" s="99">
        <f>COUNTIFS(通讯通路门店!$S:$S,$G960,通讯通路门店!$J:$J,"OPPO体验店")</f>
        <v>0</v>
      </c>
      <c r="AB960" s="99">
        <f>COUNTIFS(通讯通路门店!$S:$S,$G960,通讯通路门店!$J:$J,"华为授权体验店")+COUNTIFS(通讯通路门店!$S:$S,$G960,通讯通路门店!$J:$J,"华为堡垒店")</f>
        <v>0</v>
      </c>
      <c r="AC960" s="99">
        <f>COUNTIFS(通讯通路门店!$S:$S,$G960,通讯通路门店!$J:$J,"小米体验店")</f>
        <v>0</v>
      </c>
      <c r="AD960" s="99">
        <f>COUNTIFS(通讯通路门店!$S:$S,$G960,通讯通路门店!$J:$J,"苹果体验店")</f>
        <v>0</v>
      </c>
      <c r="AE960" s="99">
        <f>COUNTIFS(通讯通路门店!$S:$S,$G960,通讯通路门店!$J:$J,"其他品牌专卖店")</f>
        <v>0</v>
      </c>
      <c r="AF960" s="99">
        <f>SUMIFS(通讯通路门店!$BI:$BI,通讯通路门店!$S:$S,$G960)</f>
        <v>0</v>
      </c>
      <c r="AG960" s="99">
        <f>SUMIFS(通讯通路门店!$BH:$BH,通讯通路门店!$S:$S,$G960)</f>
        <v>0</v>
      </c>
      <c r="AH960" s="99">
        <f t="shared" si="71"/>
        <v>0</v>
      </c>
      <c r="AI960" s="99">
        <f>SUMIFS(通讯通路门店!$BB:$BB,通讯通路门店!$S:$S,$G960)</f>
        <v>0</v>
      </c>
      <c r="AJ960" s="99">
        <f>SUMIFS(通讯通路门店!$BE:$BE,通讯通路门店!$S:$S,$G960)</f>
        <v>0</v>
      </c>
      <c r="AK960" s="99">
        <f>SUMIFS(通讯通路门店!$BG:$BG,通讯通路门店!$S:$S,$G960)</f>
        <v>0</v>
      </c>
      <c r="AL960" s="99">
        <f>SUMIFS(通讯通路门店!$BC:$BC,通讯通路门店!$S:$S,$G960)</f>
        <v>0</v>
      </c>
      <c r="AM960" s="99">
        <f>SUMIFS(通讯通路门店!$BD:$BD,通讯通路门店!$S:$S,$G960)</f>
        <v>0</v>
      </c>
      <c r="AN960" s="99">
        <f>SUMIFS(通讯通路门店!$BF:$BF,通讯通路门店!$S:$S,$G960)</f>
        <v>0</v>
      </c>
      <c r="AO960" s="99">
        <f t="shared" si="72"/>
        <v>0</v>
      </c>
      <c r="AP960" s="99">
        <f>SUMIFS(通讯通路门店!$K:$K,通讯通路门店!$S:$S,$G960)</f>
        <v>0</v>
      </c>
      <c r="AQ960" s="83"/>
      <c r="AR960" s="99">
        <f>SUMIFS(通讯通路门店!$T:$T,通讯通路门店!$S:$S,$G960)</f>
        <v>0</v>
      </c>
      <c r="AS960" s="99">
        <f>SUMIFS(通讯通路门店!$U:$U,通讯通路门店!$S:$S,$G960)</f>
        <v>0</v>
      </c>
      <c r="AT960" s="99">
        <f>SUMIFS(通讯通路门店!$V:$V,通讯通路门店!$S:$S,$G960)</f>
        <v>0</v>
      </c>
      <c r="AU960" s="99">
        <f>SUMIFS(通讯通路门店!$W:$W,通讯通路门店!$S:$S,$G960)</f>
        <v>0</v>
      </c>
      <c r="AV960" s="99">
        <f>SUMIFS(通讯通路门店!$Z:$Z,通讯通路门店!$S:$S,$G960)</f>
        <v>0</v>
      </c>
      <c r="AW960" s="99">
        <f>SUMIFS(通讯通路门店!$AB:$AB,通讯通路门店!$S:$S,$G960)</f>
        <v>0</v>
      </c>
      <c r="AX960" s="99">
        <f>SUMIFS(通讯通路门店!$X:$X,通讯通路门店!$S:$S,$G960)</f>
        <v>0</v>
      </c>
      <c r="AY960" s="99">
        <f>SUMIFS(通讯通路门店!$Y:$Y,通讯通路门店!$S:$S,$G960)</f>
        <v>0</v>
      </c>
      <c r="AZ960" s="99">
        <f>SUMIFS(通讯通路门店!$AA:$AA,通讯通路门店!$S:$S,$G960)</f>
        <v>0</v>
      </c>
      <c r="BA960" s="99">
        <f t="shared" si="73"/>
        <v>0</v>
      </c>
      <c r="BB960" s="99">
        <f t="shared" si="74"/>
        <v>0</v>
      </c>
      <c r="BC960" s="99">
        <f>SUMIFS(通讯通路门店!$W:$W,通讯通路门店!$S:$S,$G960,通讯通路门店!$J:$J,"荣耀体验店")+SUMIFS(通讯通路门店!$W:$W,通讯通路门店!$S:$S,$G960,通讯通路门店!$J:$J,"荣耀授权专卖店")</f>
        <v>0</v>
      </c>
      <c r="BD960" s="99">
        <f>SUMIFS(通讯通路门店!$Z:$Z,通讯通路门店!$S:$S,$G960,通讯通路门店!$J:$J,"VIVO体验店")</f>
        <v>0</v>
      </c>
      <c r="BE960" s="99">
        <f>SUMIFS(通讯通路门店!$AB:$AB,通讯通路门店!$S:$S,$G960,通讯通路门店!$J:$J,"OPPO体验店")</f>
        <v>0</v>
      </c>
      <c r="BF960" s="99">
        <f>SUMIFS(通讯通路门店!$X:$X,通讯通路门店!$S:$S,$G960,通讯通路门店!$J:$J,"华为授权体验店")+SUMIFS(通讯通路门店!$AA:$AA,通讯通路门店!$S:$S,$G960,通讯通路门店!$J:$J,"华为堡垒店")</f>
        <v>0</v>
      </c>
      <c r="BG960" s="99">
        <f>SUMIFS(通讯通路门店!$Y:$Y,通讯通路门店!$S:$S,$G960,通讯通路门店!$J:$J,"小米体验店")</f>
        <v>0</v>
      </c>
      <c r="BH960" s="99">
        <f>SUMIFS(通讯通路门店!$AA:$AA,通讯通路门店!$S:$S,$G960,通讯通路门店!$J:$J,"苹果体验店")</f>
        <v>0</v>
      </c>
      <c r="BI960" s="99">
        <f>SUMIFS(通讯通路门店!$K:$K,通讯通路门店!$S:$S,$G960,通讯通路门店!$J:$J,"其他品牌专卖店")</f>
        <v>0</v>
      </c>
      <c r="BJ960" s="99">
        <f>SUMIFS(通讯通路门店!$AC:$AC,通讯通路门店!$S:$S,$G960)</f>
        <v>0</v>
      </c>
      <c r="BK960" s="99">
        <f>SUMIFS(通讯通路门店!$AD:$AD,通讯通路门店!$S:$S,$G960)</f>
        <v>0</v>
      </c>
      <c r="BL960" s="99">
        <f>SUMIFS(通讯通路门店!$AE:$AE,通讯通路门店!$S:$S,$G960)</f>
        <v>0</v>
      </c>
      <c r="BM960" s="99">
        <f>SUMIFS(通讯通路门店!$AF:$AF,通讯通路门店!$S:$S,$G960)</f>
        <v>0</v>
      </c>
      <c r="BN960" s="99">
        <f>SUMIFS(通讯通路门店!$AG:$AG,通讯通路门店!$S:$S,$G960)</f>
        <v>0</v>
      </c>
      <c r="BO960" s="99">
        <f>SUMIFS(通讯通路门店!$AH:$AH,通讯通路门店!$S:$S,$G960)</f>
        <v>0</v>
      </c>
      <c r="BP960" s="99">
        <f>SUMIFS(通讯通路门店!$AI:$AI,通讯通路门店!$S:$S,$G960)</f>
        <v>0</v>
      </c>
      <c r="BQ960" s="83"/>
    </row>
    <row r="961" spans="1:69">
      <c r="A961" s="99" t="str">
        <f>IFERROR(_xlfn.XLOOKUP($G961,通讯通路门店!$S$4:$S$993933,通讯通路门店!$A$4:$A$993933,0,0),"")</f>
        <v>海南省</v>
      </c>
      <c r="B961" s="99" t="str">
        <f>IFERROR(_xlfn.XLOOKUP($G961,通讯通路门店!$S$4:$S$993933,通讯通路门店!$B$4:$B$993933,0,0),"")</f>
        <v>乐东黎族自治县</v>
      </c>
      <c r="C961" s="99" t="str">
        <f>IFERROR(_xlfn.XLOOKUP($G961,通讯通路门店!$S$4:$S$993933,通讯通路门店!$C$4:$C$993933,0,0),"")</f>
        <v>乐东黎族自治县</v>
      </c>
      <c r="D961" s="99" t="str">
        <f>IFERROR(_xlfn.XLOOKUP($G961,通讯通路门店!$S$4:$S$993933,通讯通路门店!$D$4:$D$993933,0,0),"")</f>
        <v>万冲镇</v>
      </c>
      <c r="E961" s="83"/>
      <c r="F961" s="83"/>
      <c r="G961" s="101"/>
      <c r="H961" s="102">
        <f>IFERROR(_xlfn.XLOOKUP($G961,通讯通路门店!$S$4:$S$993933,通讯通路门店!$R$4:$R$993933,0,0),"")</f>
        <v>0</v>
      </c>
      <c r="I961" s="83"/>
      <c r="J961" s="83"/>
      <c r="K961" s="83"/>
      <c r="L961" s="83"/>
      <c r="M961" s="83"/>
      <c r="N961" s="83"/>
      <c r="O961" s="83"/>
      <c r="P961" s="83"/>
      <c r="Q961" s="83"/>
      <c r="R961" s="83"/>
      <c r="S961" s="83"/>
      <c r="T961" s="83"/>
      <c r="U961" s="99">
        <f>COUNTIF(通讯通路门店!$S:$S,$G961)</f>
        <v>0</v>
      </c>
      <c r="V961" s="99">
        <f>COUNTIFS(通讯通路门店!$S:$S,$G961,通讯通路门店!$J:$J,"综合卖场")</f>
        <v>0</v>
      </c>
      <c r="W961" s="99">
        <f>SUMIFS(通讯通路门店!$AJ:$AJ,通讯通路门店!$S:$S,通讯客户沙盘!$G961)</f>
        <v>0</v>
      </c>
      <c r="X961" s="99">
        <f t="shared" si="70"/>
        <v>0</v>
      </c>
      <c r="Y961" s="99">
        <f>COUNTIFS(通讯通路门店!$S:$S,$G961,通讯通路门店!$J:$J,"荣耀体验店")+COUNTIFS(通讯通路门店!$S:$S,$G961,通讯通路门店!$J:$J,"荣耀授权专卖店")</f>
        <v>0</v>
      </c>
      <c r="Z961" s="99">
        <f>COUNTIFS(通讯通路门店!$S:$S,$G961,通讯通路门店!$J:$J,"VIVO体验店")</f>
        <v>0</v>
      </c>
      <c r="AA961" s="99">
        <f>COUNTIFS(通讯通路门店!$S:$S,$G961,通讯通路门店!$J:$J,"OPPO体验店")</f>
        <v>0</v>
      </c>
      <c r="AB961" s="99">
        <f>COUNTIFS(通讯通路门店!$S:$S,$G961,通讯通路门店!$J:$J,"华为授权体验店")+COUNTIFS(通讯通路门店!$S:$S,$G961,通讯通路门店!$J:$J,"华为堡垒店")</f>
        <v>0</v>
      </c>
      <c r="AC961" s="99">
        <f>COUNTIFS(通讯通路门店!$S:$S,$G961,通讯通路门店!$J:$J,"小米体验店")</f>
        <v>0</v>
      </c>
      <c r="AD961" s="99">
        <f>COUNTIFS(通讯通路门店!$S:$S,$G961,通讯通路门店!$J:$J,"苹果体验店")</f>
        <v>0</v>
      </c>
      <c r="AE961" s="99">
        <f>COUNTIFS(通讯通路门店!$S:$S,$G961,通讯通路门店!$J:$J,"其他品牌专卖店")</f>
        <v>0</v>
      </c>
      <c r="AF961" s="99">
        <f>SUMIFS(通讯通路门店!$BI:$BI,通讯通路门店!$S:$S,$G961)</f>
        <v>0</v>
      </c>
      <c r="AG961" s="99">
        <f>SUMIFS(通讯通路门店!$BH:$BH,通讯通路门店!$S:$S,$G961)</f>
        <v>0</v>
      </c>
      <c r="AH961" s="99">
        <f t="shared" si="71"/>
        <v>0</v>
      </c>
      <c r="AI961" s="99">
        <f>SUMIFS(通讯通路门店!$BB:$BB,通讯通路门店!$S:$S,$G961)</f>
        <v>0</v>
      </c>
      <c r="AJ961" s="99">
        <f>SUMIFS(通讯通路门店!$BE:$BE,通讯通路门店!$S:$S,$G961)</f>
        <v>0</v>
      </c>
      <c r="AK961" s="99">
        <f>SUMIFS(通讯通路门店!$BG:$BG,通讯通路门店!$S:$S,$G961)</f>
        <v>0</v>
      </c>
      <c r="AL961" s="99">
        <f>SUMIFS(通讯通路门店!$BC:$BC,通讯通路门店!$S:$S,$G961)</f>
        <v>0</v>
      </c>
      <c r="AM961" s="99">
        <f>SUMIFS(通讯通路门店!$BD:$BD,通讯通路门店!$S:$S,$G961)</f>
        <v>0</v>
      </c>
      <c r="AN961" s="99">
        <f>SUMIFS(通讯通路门店!$BF:$BF,通讯通路门店!$S:$S,$G961)</f>
        <v>0</v>
      </c>
      <c r="AO961" s="99">
        <f t="shared" si="72"/>
        <v>0</v>
      </c>
      <c r="AP961" s="99">
        <f>SUMIFS(通讯通路门店!$K:$K,通讯通路门店!$S:$S,$G961)</f>
        <v>0</v>
      </c>
      <c r="AQ961" s="83"/>
      <c r="AR961" s="99">
        <f>SUMIFS(通讯通路门店!$T:$T,通讯通路门店!$S:$S,$G961)</f>
        <v>0</v>
      </c>
      <c r="AS961" s="99">
        <f>SUMIFS(通讯通路门店!$U:$U,通讯通路门店!$S:$S,$G961)</f>
        <v>0</v>
      </c>
      <c r="AT961" s="99">
        <f>SUMIFS(通讯通路门店!$V:$V,通讯通路门店!$S:$S,$G961)</f>
        <v>0</v>
      </c>
      <c r="AU961" s="99">
        <f>SUMIFS(通讯通路门店!$W:$W,通讯通路门店!$S:$S,$G961)</f>
        <v>0</v>
      </c>
      <c r="AV961" s="99">
        <f>SUMIFS(通讯通路门店!$Z:$Z,通讯通路门店!$S:$S,$G961)</f>
        <v>0</v>
      </c>
      <c r="AW961" s="99">
        <f>SUMIFS(通讯通路门店!$AB:$AB,通讯通路门店!$S:$S,$G961)</f>
        <v>0</v>
      </c>
      <c r="AX961" s="99">
        <f>SUMIFS(通讯通路门店!$X:$X,通讯通路门店!$S:$S,$G961)</f>
        <v>0</v>
      </c>
      <c r="AY961" s="99">
        <f>SUMIFS(通讯通路门店!$Y:$Y,通讯通路门店!$S:$S,$G961)</f>
        <v>0</v>
      </c>
      <c r="AZ961" s="99">
        <f>SUMIFS(通讯通路门店!$AA:$AA,通讯通路门店!$S:$S,$G961)</f>
        <v>0</v>
      </c>
      <c r="BA961" s="99">
        <f t="shared" si="73"/>
        <v>0</v>
      </c>
      <c r="BB961" s="99">
        <f t="shared" si="74"/>
        <v>0</v>
      </c>
      <c r="BC961" s="99">
        <f>SUMIFS(通讯通路门店!$W:$W,通讯通路门店!$S:$S,$G961,通讯通路门店!$J:$J,"荣耀体验店")+SUMIFS(通讯通路门店!$W:$W,通讯通路门店!$S:$S,$G961,通讯通路门店!$J:$J,"荣耀授权专卖店")</f>
        <v>0</v>
      </c>
      <c r="BD961" s="99">
        <f>SUMIFS(通讯通路门店!$Z:$Z,通讯通路门店!$S:$S,$G961,通讯通路门店!$J:$J,"VIVO体验店")</f>
        <v>0</v>
      </c>
      <c r="BE961" s="99">
        <f>SUMIFS(通讯通路门店!$AB:$AB,通讯通路门店!$S:$S,$G961,通讯通路门店!$J:$J,"OPPO体验店")</f>
        <v>0</v>
      </c>
      <c r="BF961" s="99">
        <f>SUMIFS(通讯通路门店!$X:$X,通讯通路门店!$S:$S,$G961,通讯通路门店!$J:$J,"华为授权体验店")+SUMIFS(通讯通路门店!$AA:$AA,通讯通路门店!$S:$S,$G961,通讯通路门店!$J:$J,"华为堡垒店")</f>
        <v>0</v>
      </c>
      <c r="BG961" s="99">
        <f>SUMIFS(通讯通路门店!$Y:$Y,通讯通路门店!$S:$S,$G961,通讯通路门店!$J:$J,"小米体验店")</f>
        <v>0</v>
      </c>
      <c r="BH961" s="99">
        <f>SUMIFS(通讯通路门店!$AA:$AA,通讯通路门店!$S:$S,$G961,通讯通路门店!$J:$J,"苹果体验店")</f>
        <v>0</v>
      </c>
      <c r="BI961" s="99">
        <f>SUMIFS(通讯通路门店!$K:$K,通讯通路门店!$S:$S,$G961,通讯通路门店!$J:$J,"其他品牌专卖店")</f>
        <v>0</v>
      </c>
      <c r="BJ961" s="99">
        <f>SUMIFS(通讯通路门店!$AC:$AC,通讯通路门店!$S:$S,$G961)</f>
        <v>0</v>
      </c>
      <c r="BK961" s="99">
        <f>SUMIFS(通讯通路门店!$AD:$AD,通讯通路门店!$S:$S,$G961)</f>
        <v>0</v>
      </c>
      <c r="BL961" s="99">
        <f>SUMIFS(通讯通路门店!$AE:$AE,通讯通路门店!$S:$S,$G961)</f>
        <v>0</v>
      </c>
      <c r="BM961" s="99">
        <f>SUMIFS(通讯通路门店!$AF:$AF,通讯通路门店!$S:$S,$G961)</f>
        <v>0</v>
      </c>
      <c r="BN961" s="99">
        <f>SUMIFS(通讯通路门店!$AG:$AG,通讯通路门店!$S:$S,$G961)</f>
        <v>0</v>
      </c>
      <c r="BO961" s="99">
        <f>SUMIFS(通讯通路门店!$AH:$AH,通讯通路门店!$S:$S,$G961)</f>
        <v>0</v>
      </c>
      <c r="BP961" s="99">
        <f>SUMIFS(通讯通路门店!$AI:$AI,通讯通路门店!$S:$S,$G961)</f>
        <v>0</v>
      </c>
      <c r="BQ961" s="83"/>
    </row>
    <row r="962" spans="1:69">
      <c r="A962" s="99" t="str">
        <f>IFERROR(_xlfn.XLOOKUP($G962,通讯通路门店!$S$4:$S$993933,通讯通路门店!$A$4:$A$993933,0,0),"")</f>
        <v>海南省</v>
      </c>
      <c r="B962" s="99" t="str">
        <f>IFERROR(_xlfn.XLOOKUP($G962,通讯通路门店!$S$4:$S$993933,通讯通路门店!$B$4:$B$993933,0,0),"")</f>
        <v>乐东黎族自治县</v>
      </c>
      <c r="C962" s="99" t="str">
        <f>IFERROR(_xlfn.XLOOKUP($G962,通讯通路门店!$S$4:$S$993933,通讯通路门店!$C$4:$C$993933,0,0),"")</f>
        <v>乐东黎族自治县</v>
      </c>
      <c r="D962" s="99" t="str">
        <f>IFERROR(_xlfn.XLOOKUP($G962,通讯通路门店!$S$4:$S$993933,通讯通路门店!$D$4:$D$993933,0,0),"")</f>
        <v>万冲镇</v>
      </c>
      <c r="E962" s="83"/>
      <c r="F962" s="83"/>
      <c r="G962" s="101"/>
      <c r="H962" s="102">
        <f>IFERROR(_xlfn.XLOOKUP($G962,通讯通路门店!$S$4:$S$993933,通讯通路门店!$R$4:$R$993933,0,0),"")</f>
        <v>0</v>
      </c>
      <c r="I962" s="83"/>
      <c r="J962" s="83"/>
      <c r="K962" s="83"/>
      <c r="L962" s="83"/>
      <c r="M962" s="83"/>
      <c r="N962" s="83"/>
      <c r="O962" s="83"/>
      <c r="P962" s="83"/>
      <c r="Q962" s="83"/>
      <c r="R962" s="83"/>
      <c r="S962" s="83"/>
      <c r="T962" s="83"/>
      <c r="U962" s="99">
        <f>COUNTIF(通讯通路门店!$S:$S,$G962)</f>
        <v>0</v>
      </c>
      <c r="V962" s="99">
        <f>COUNTIFS(通讯通路门店!$S:$S,$G962,通讯通路门店!$J:$J,"综合卖场")</f>
        <v>0</v>
      </c>
      <c r="W962" s="99">
        <f>SUMIFS(通讯通路门店!$AJ:$AJ,通讯通路门店!$S:$S,通讯客户沙盘!$G962)</f>
        <v>0</v>
      </c>
      <c r="X962" s="99">
        <f t="shared" si="70"/>
        <v>0</v>
      </c>
      <c r="Y962" s="99">
        <f>COUNTIFS(通讯通路门店!$S:$S,$G962,通讯通路门店!$J:$J,"荣耀体验店")+COUNTIFS(通讯通路门店!$S:$S,$G962,通讯通路门店!$J:$J,"荣耀授权专卖店")</f>
        <v>0</v>
      </c>
      <c r="Z962" s="99">
        <f>COUNTIFS(通讯通路门店!$S:$S,$G962,通讯通路门店!$J:$J,"VIVO体验店")</f>
        <v>0</v>
      </c>
      <c r="AA962" s="99">
        <f>COUNTIFS(通讯通路门店!$S:$S,$G962,通讯通路门店!$J:$J,"OPPO体验店")</f>
        <v>0</v>
      </c>
      <c r="AB962" s="99">
        <f>COUNTIFS(通讯通路门店!$S:$S,$G962,通讯通路门店!$J:$J,"华为授权体验店")+COUNTIFS(通讯通路门店!$S:$S,$G962,通讯通路门店!$J:$J,"华为堡垒店")</f>
        <v>0</v>
      </c>
      <c r="AC962" s="99">
        <f>COUNTIFS(通讯通路门店!$S:$S,$G962,通讯通路门店!$J:$J,"小米体验店")</f>
        <v>0</v>
      </c>
      <c r="AD962" s="99">
        <f>COUNTIFS(通讯通路门店!$S:$S,$G962,通讯通路门店!$J:$J,"苹果体验店")</f>
        <v>0</v>
      </c>
      <c r="AE962" s="99">
        <f>COUNTIFS(通讯通路门店!$S:$S,$G962,通讯通路门店!$J:$J,"其他品牌专卖店")</f>
        <v>0</v>
      </c>
      <c r="AF962" s="99">
        <f>SUMIFS(通讯通路门店!$BI:$BI,通讯通路门店!$S:$S,$G962)</f>
        <v>0</v>
      </c>
      <c r="AG962" s="99">
        <f>SUMIFS(通讯通路门店!$BH:$BH,通讯通路门店!$S:$S,$G962)</f>
        <v>0</v>
      </c>
      <c r="AH962" s="99">
        <f t="shared" si="71"/>
        <v>0</v>
      </c>
      <c r="AI962" s="99">
        <f>SUMIFS(通讯通路门店!$BB:$BB,通讯通路门店!$S:$S,$G962)</f>
        <v>0</v>
      </c>
      <c r="AJ962" s="99">
        <f>SUMIFS(通讯通路门店!$BE:$BE,通讯通路门店!$S:$S,$G962)</f>
        <v>0</v>
      </c>
      <c r="AK962" s="99">
        <f>SUMIFS(通讯通路门店!$BG:$BG,通讯通路门店!$S:$S,$G962)</f>
        <v>0</v>
      </c>
      <c r="AL962" s="99">
        <f>SUMIFS(通讯通路门店!$BC:$BC,通讯通路门店!$S:$S,$G962)</f>
        <v>0</v>
      </c>
      <c r="AM962" s="99">
        <f>SUMIFS(通讯通路门店!$BD:$BD,通讯通路门店!$S:$S,$G962)</f>
        <v>0</v>
      </c>
      <c r="AN962" s="99">
        <f>SUMIFS(通讯通路门店!$BF:$BF,通讯通路门店!$S:$S,$G962)</f>
        <v>0</v>
      </c>
      <c r="AO962" s="99">
        <f t="shared" si="72"/>
        <v>0</v>
      </c>
      <c r="AP962" s="99">
        <f>SUMIFS(通讯通路门店!$K:$K,通讯通路门店!$S:$S,$G962)</f>
        <v>0</v>
      </c>
      <c r="AQ962" s="83"/>
      <c r="AR962" s="99">
        <f>SUMIFS(通讯通路门店!$T:$T,通讯通路门店!$S:$S,$G962)</f>
        <v>0</v>
      </c>
      <c r="AS962" s="99">
        <f>SUMIFS(通讯通路门店!$U:$U,通讯通路门店!$S:$S,$G962)</f>
        <v>0</v>
      </c>
      <c r="AT962" s="99">
        <f>SUMIFS(通讯通路门店!$V:$V,通讯通路门店!$S:$S,$G962)</f>
        <v>0</v>
      </c>
      <c r="AU962" s="99">
        <f>SUMIFS(通讯通路门店!$W:$W,通讯通路门店!$S:$S,$G962)</f>
        <v>0</v>
      </c>
      <c r="AV962" s="99">
        <f>SUMIFS(通讯通路门店!$Z:$Z,通讯通路门店!$S:$S,$G962)</f>
        <v>0</v>
      </c>
      <c r="AW962" s="99">
        <f>SUMIFS(通讯通路门店!$AB:$AB,通讯通路门店!$S:$S,$G962)</f>
        <v>0</v>
      </c>
      <c r="AX962" s="99">
        <f>SUMIFS(通讯通路门店!$X:$X,通讯通路门店!$S:$S,$G962)</f>
        <v>0</v>
      </c>
      <c r="AY962" s="99">
        <f>SUMIFS(通讯通路门店!$Y:$Y,通讯通路门店!$S:$S,$G962)</f>
        <v>0</v>
      </c>
      <c r="AZ962" s="99">
        <f>SUMIFS(通讯通路门店!$AA:$AA,通讯通路门店!$S:$S,$G962)</f>
        <v>0</v>
      </c>
      <c r="BA962" s="99">
        <f t="shared" si="73"/>
        <v>0</v>
      </c>
      <c r="BB962" s="99">
        <f t="shared" si="74"/>
        <v>0</v>
      </c>
      <c r="BC962" s="99">
        <f>SUMIFS(通讯通路门店!$W:$W,通讯通路门店!$S:$S,$G962,通讯通路门店!$J:$J,"荣耀体验店")+SUMIFS(通讯通路门店!$W:$W,通讯通路门店!$S:$S,$G962,通讯通路门店!$J:$J,"荣耀授权专卖店")</f>
        <v>0</v>
      </c>
      <c r="BD962" s="99">
        <f>SUMIFS(通讯通路门店!$Z:$Z,通讯通路门店!$S:$S,$G962,通讯通路门店!$J:$J,"VIVO体验店")</f>
        <v>0</v>
      </c>
      <c r="BE962" s="99">
        <f>SUMIFS(通讯通路门店!$AB:$AB,通讯通路门店!$S:$S,$G962,通讯通路门店!$J:$J,"OPPO体验店")</f>
        <v>0</v>
      </c>
      <c r="BF962" s="99">
        <f>SUMIFS(通讯通路门店!$X:$X,通讯通路门店!$S:$S,$G962,通讯通路门店!$J:$J,"华为授权体验店")+SUMIFS(通讯通路门店!$AA:$AA,通讯通路门店!$S:$S,$G962,通讯通路门店!$J:$J,"华为堡垒店")</f>
        <v>0</v>
      </c>
      <c r="BG962" s="99">
        <f>SUMIFS(通讯通路门店!$Y:$Y,通讯通路门店!$S:$S,$G962,通讯通路门店!$J:$J,"小米体验店")</f>
        <v>0</v>
      </c>
      <c r="BH962" s="99">
        <f>SUMIFS(通讯通路门店!$AA:$AA,通讯通路门店!$S:$S,$G962,通讯通路门店!$J:$J,"苹果体验店")</f>
        <v>0</v>
      </c>
      <c r="BI962" s="99">
        <f>SUMIFS(通讯通路门店!$K:$K,通讯通路门店!$S:$S,$G962,通讯通路门店!$J:$J,"其他品牌专卖店")</f>
        <v>0</v>
      </c>
      <c r="BJ962" s="99">
        <f>SUMIFS(通讯通路门店!$AC:$AC,通讯通路门店!$S:$S,$G962)</f>
        <v>0</v>
      </c>
      <c r="BK962" s="99">
        <f>SUMIFS(通讯通路门店!$AD:$AD,通讯通路门店!$S:$S,$G962)</f>
        <v>0</v>
      </c>
      <c r="BL962" s="99">
        <f>SUMIFS(通讯通路门店!$AE:$AE,通讯通路门店!$S:$S,$G962)</f>
        <v>0</v>
      </c>
      <c r="BM962" s="99">
        <f>SUMIFS(通讯通路门店!$AF:$AF,通讯通路门店!$S:$S,$G962)</f>
        <v>0</v>
      </c>
      <c r="BN962" s="99">
        <f>SUMIFS(通讯通路门店!$AG:$AG,通讯通路门店!$S:$S,$G962)</f>
        <v>0</v>
      </c>
      <c r="BO962" s="99">
        <f>SUMIFS(通讯通路门店!$AH:$AH,通讯通路门店!$S:$S,$G962)</f>
        <v>0</v>
      </c>
      <c r="BP962" s="99">
        <f>SUMIFS(通讯通路门店!$AI:$AI,通讯通路门店!$S:$S,$G962)</f>
        <v>0</v>
      </c>
      <c r="BQ962" s="83"/>
    </row>
    <row r="963" spans="1:69">
      <c r="A963" s="99" t="str">
        <f>IFERROR(_xlfn.XLOOKUP($G963,通讯通路门店!$S$4:$S$993933,通讯通路门店!$A$4:$A$993933,0,0),"")</f>
        <v>海南省</v>
      </c>
      <c r="B963" s="99" t="str">
        <f>IFERROR(_xlfn.XLOOKUP($G963,通讯通路门店!$S$4:$S$993933,通讯通路门店!$B$4:$B$993933,0,0),"")</f>
        <v>乐东黎族自治县</v>
      </c>
      <c r="C963" s="99" t="str">
        <f>IFERROR(_xlfn.XLOOKUP($G963,通讯通路门店!$S$4:$S$993933,通讯通路门店!$C$4:$C$993933,0,0),"")</f>
        <v>乐东黎族自治县</v>
      </c>
      <c r="D963" s="99" t="str">
        <f>IFERROR(_xlfn.XLOOKUP($G963,通讯通路门店!$S$4:$S$993933,通讯通路门店!$D$4:$D$993933,0,0),"")</f>
        <v>万冲镇</v>
      </c>
      <c r="E963" s="83"/>
      <c r="F963" s="83"/>
      <c r="G963" s="101"/>
      <c r="H963" s="102">
        <f>IFERROR(_xlfn.XLOOKUP($G963,通讯通路门店!$S$4:$S$993933,通讯通路门店!$R$4:$R$993933,0,0),"")</f>
        <v>0</v>
      </c>
      <c r="I963" s="83"/>
      <c r="J963" s="83"/>
      <c r="K963" s="83"/>
      <c r="L963" s="83"/>
      <c r="M963" s="83"/>
      <c r="N963" s="83"/>
      <c r="O963" s="83"/>
      <c r="P963" s="83"/>
      <c r="Q963" s="83"/>
      <c r="R963" s="83"/>
      <c r="S963" s="83"/>
      <c r="T963" s="83"/>
      <c r="U963" s="99">
        <f>COUNTIF(通讯通路门店!$S:$S,$G963)</f>
        <v>0</v>
      </c>
      <c r="V963" s="99">
        <f>COUNTIFS(通讯通路门店!$S:$S,$G963,通讯通路门店!$J:$J,"综合卖场")</f>
        <v>0</v>
      </c>
      <c r="W963" s="99">
        <f>SUMIFS(通讯通路门店!$AJ:$AJ,通讯通路门店!$S:$S,通讯客户沙盘!$G963)</f>
        <v>0</v>
      </c>
      <c r="X963" s="99">
        <f t="shared" si="70"/>
        <v>0</v>
      </c>
      <c r="Y963" s="99">
        <f>COUNTIFS(通讯通路门店!$S:$S,$G963,通讯通路门店!$J:$J,"荣耀体验店")+COUNTIFS(通讯通路门店!$S:$S,$G963,通讯通路门店!$J:$J,"荣耀授权专卖店")</f>
        <v>0</v>
      </c>
      <c r="Z963" s="99">
        <f>COUNTIFS(通讯通路门店!$S:$S,$G963,通讯通路门店!$J:$J,"VIVO体验店")</f>
        <v>0</v>
      </c>
      <c r="AA963" s="99">
        <f>COUNTIFS(通讯通路门店!$S:$S,$G963,通讯通路门店!$J:$J,"OPPO体验店")</f>
        <v>0</v>
      </c>
      <c r="AB963" s="99">
        <f>COUNTIFS(通讯通路门店!$S:$S,$G963,通讯通路门店!$J:$J,"华为授权体验店")+COUNTIFS(通讯通路门店!$S:$S,$G963,通讯通路门店!$J:$J,"华为堡垒店")</f>
        <v>0</v>
      </c>
      <c r="AC963" s="99">
        <f>COUNTIFS(通讯通路门店!$S:$S,$G963,通讯通路门店!$J:$J,"小米体验店")</f>
        <v>0</v>
      </c>
      <c r="AD963" s="99">
        <f>COUNTIFS(通讯通路门店!$S:$S,$G963,通讯通路门店!$J:$J,"苹果体验店")</f>
        <v>0</v>
      </c>
      <c r="AE963" s="99">
        <f>COUNTIFS(通讯通路门店!$S:$S,$G963,通讯通路门店!$J:$J,"其他品牌专卖店")</f>
        <v>0</v>
      </c>
      <c r="AF963" s="99">
        <f>SUMIFS(通讯通路门店!$BI:$BI,通讯通路门店!$S:$S,$G963)</f>
        <v>0</v>
      </c>
      <c r="AG963" s="99">
        <f>SUMIFS(通讯通路门店!$BH:$BH,通讯通路门店!$S:$S,$G963)</f>
        <v>0</v>
      </c>
      <c r="AH963" s="99">
        <f t="shared" si="71"/>
        <v>0</v>
      </c>
      <c r="AI963" s="99">
        <f>SUMIFS(通讯通路门店!$BB:$BB,通讯通路门店!$S:$S,$G963)</f>
        <v>0</v>
      </c>
      <c r="AJ963" s="99">
        <f>SUMIFS(通讯通路门店!$BE:$BE,通讯通路门店!$S:$S,$G963)</f>
        <v>0</v>
      </c>
      <c r="AK963" s="99">
        <f>SUMIFS(通讯通路门店!$BG:$BG,通讯通路门店!$S:$S,$G963)</f>
        <v>0</v>
      </c>
      <c r="AL963" s="99">
        <f>SUMIFS(通讯通路门店!$BC:$BC,通讯通路门店!$S:$S,$G963)</f>
        <v>0</v>
      </c>
      <c r="AM963" s="99">
        <f>SUMIFS(通讯通路门店!$BD:$BD,通讯通路门店!$S:$S,$G963)</f>
        <v>0</v>
      </c>
      <c r="AN963" s="99">
        <f>SUMIFS(通讯通路门店!$BF:$BF,通讯通路门店!$S:$S,$G963)</f>
        <v>0</v>
      </c>
      <c r="AO963" s="99">
        <f t="shared" si="72"/>
        <v>0</v>
      </c>
      <c r="AP963" s="99">
        <f>SUMIFS(通讯通路门店!$K:$K,通讯通路门店!$S:$S,$G963)</f>
        <v>0</v>
      </c>
      <c r="AQ963" s="83"/>
      <c r="AR963" s="99">
        <f>SUMIFS(通讯通路门店!$T:$T,通讯通路门店!$S:$S,$G963)</f>
        <v>0</v>
      </c>
      <c r="AS963" s="99">
        <f>SUMIFS(通讯通路门店!$U:$U,通讯通路门店!$S:$S,$G963)</f>
        <v>0</v>
      </c>
      <c r="AT963" s="99">
        <f>SUMIFS(通讯通路门店!$V:$V,通讯通路门店!$S:$S,$G963)</f>
        <v>0</v>
      </c>
      <c r="AU963" s="99">
        <f>SUMIFS(通讯通路门店!$W:$W,通讯通路门店!$S:$S,$G963)</f>
        <v>0</v>
      </c>
      <c r="AV963" s="99">
        <f>SUMIFS(通讯通路门店!$Z:$Z,通讯通路门店!$S:$S,$G963)</f>
        <v>0</v>
      </c>
      <c r="AW963" s="99">
        <f>SUMIFS(通讯通路门店!$AB:$AB,通讯通路门店!$S:$S,$G963)</f>
        <v>0</v>
      </c>
      <c r="AX963" s="99">
        <f>SUMIFS(通讯通路门店!$X:$X,通讯通路门店!$S:$S,$G963)</f>
        <v>0</v>
      </c>
      <c r="AY963" s="99">
        <f>SUMIFS(通讯通路门店!$Y:$Y,通讯通路门店!$S:$S,$G963)</f>
        <v>0</v>
      </c>
      <c r="AZ963" s="99">
        <f>SUMIFS(通讯通路门店!$AA:$AA,通讯通路门店!$S:$S,$G963)</f>
        <v>0</v>
      </c>
      <c r="BA963" s="99">
        <f t="shared" si="73"/>
        <v>0</v>
      </c>
      <c r="BB963" s="99">
        <f t="shared" si="74"/>
        <v>0</v>
      </c>
      <c r="BC963" s="99">
        <f>SUMIFS(通讯通路门店!$W:$W,通讯通路门店!$S:$S,$G963,通讯通路门店!$J:$J,"荣耀体验店")+SUMIFS(通讯通路门店!$W:$W,通讯通路门店!$S:$S,$G963,通讯通路门店!$J:$J,"荣耀授权专卖店")</f>
        <v>0</v>
      </c>
      <c r="BD963" s="99">
        <f>SUMIFS(通讯通路门店!$Z:$Z,通讯通路门店!$S:$S,$G963,通讯通路门店!$J:$J,"VIVO体验店")</f>
        <v>0</v>
      </c>
      <c r="BE963" s="99">
        <f>SUMIFS(通讯通路门店!$AB:$AB,通讯通路门店!$S:$S,$G963,通讯通路门店!$J:$J,"OPPO体验店")</f>
        <v>0</v>
      </c>
      <c r="BF963" s="99">
        <f>SUMIFS(通讯通路门店!$X:$X,通讯通路门店!$S:$S,$G963,通讯通路门店!$J:$J,"华为授权体验店")+SUMIFS(通讯通路门店!$AA:$AA,通讯通路门店!$S:$S,$G963,通讯通路门店!$J:$J,"华为堡垒店")</f>
        <v>0</v>
      </c>
      <c r="BG963" s="99">
        <f>SUMIFS(通讯通路门店!$Y:$Y,通讯通路门店!$S:$S,$G963,通讯通路门店!$J:$J,"小米体验店")</f>
        <v>0</v>
      </c>
      <c r="BH963" s="99">
        <f>SUMIFS(通讯通路门店!$AA:$AA,通讯通路门店!$S:$S,$G963,通讯通路门店!$J:$J,"苹果体验店")</f>
        <v>0</v>
      </c>
      <c r="BI963" s="99">
        <f>SUMIFS(通讯通路门店!$K:$K,通讯通路门店!$S:$S,$G963,通讯通路门店!$J:$J,"其他品牌专卖店")</f>
        <v>0</v>
      </c>
      <c r="BJ963" s="99">
        <f>SUMIFS(通讯通路门店!$AC:$AC,通讯通路门店!$S:$S,$G963)</f>
        <v>0</v>
      </c>
      <c r="BK963" s="99">
        <f>SUMIFS(通讯通路门店!$AD:$AD,通讯通路门店!$S:$S,$G963)</f>
        <v>0</v>
      </c>
      <c r="BL963" s="99">
        <f>SUMIFS(通讯通路门店!$AE:$AE,通讯通路门店!$S:$S,$G963)</f>
        <v>0</v>
      </c>
      <c r="BM963" s="99">
        <f>SUMIFS(通讯通路门店!$AF:$AF,通讯通路门店!$S:$S,$G963)</f>
        <v>0</v>
      </c>
      <c r="BN963" s="99">
        <f>SUMIFS(通讯通路门店!$AG:$AG,通讯通路门店!$S:$S,$G963)</f>
        <v>0</v>
      </c>
      <c r="BO963" s="99">
        <f>SUMIFS(通讯通路门店!$AH:$AH,通讯通路门店!$S:$S,$G963)</f>
        <v>0</v>
      </c>
      <c r="BP963" s="99">
        <f>SUMIFS(通讯通路门店!$AI:$AI,通讯通路门店!$S:$S,$G963)</f>
        <v>0</v>
      </c>
      <c r="BQ963" s="83"/>
    </row>
    <row r="964" spans="1:69">
      <c r="A964" s="99" t="str">
        <f>IFERROR(_xlfn.XLOOKUP($G964,通讯通路门店!$S$4:$S$993933,通讯通路门店!$A$4:$A$993933,0,0),"")</f>
        <v>海南省</v>
      </c>
      <c r="B964" s="99" t="str">
        <f>IFERROR(_xlfn.XLOOKUP($G964,通讯通路门店!$S$4:$S$993933,通讯通路门店!$B$4:$B$993933,0,0),"")</f>
        <v>乐东黎族自治县</v>
      </c>
      <c r="C964" s="99" t="str">
        <f>IFERROR(_xlfn.XLOOKUP($G964,通讯通路门店!$S$4:$S$993933,通讯通路门店!$C$4:$C$993933,0,0),"")</f>
        <v>乐东黎族自治县</v>
      </c>
      <c r="D964" s="99" t="str">
        <f>IFERROR(_xlfn.XLOOKUP($G964,通讯通路门店!$S$4:$S$993933,通讯通路门店!$D$4:$D$993933,0,0),"")</f>
        <v>万冲镇</v>
      </c>
      <c r="E964" s="83"/>
      <c r="F964" s="83"/>
      <c r="G964" s="101"/>
      <c r="H964" s="102">
        <f>IFERROR(_xlfn.XLOOKUP($G964,通讯通路门店!$S$4:$S$993933,通讯通路门店!$R$4:$R$993933,0,0),"")</f>
        <v>0</v>
      </c>
      <c r="I964" s="83"/>
      <c r="J964" s="83"/>
      <c r="K964" s="83"/>
      <c r="L964" s="83"/>
      <c r="M964" s="83"/>
      <c r="N964" s="83"/>
      <c r="O964" s="83"/>
      <c r="P964" s="83"/>
      <c r="Q964" s="83"/>
      <c r="R964" s="83"/>
      <c r="S964" s="83"/>
      <c r="T964" s="83"/>
      <c r="U964" s="99">
        <f>COUNTIF(通讯通路门店!$S:$S,$G964)</f>
        <v>0</v>
      </c>
      <c r="V964" s="99">
        <f>COUNTIFS(通讯通路门店!$S:$S,$G964,通讯通路门店!$J:$J,"综合卖场")</f>
        <v>0</v>
      </c>
      <c r="W964" s="99">
        <f>SUMIFS(通讯通路门店!$AJ:$AJ,通讯通路门店!$S:$S,通讯客户沙盘!$G964)</f>
        <v>0</v>
      </c>
      <c r="X964" s="99">
        <f t="shared" ref="X964:X1027" si="75">Y964+Z964+AA964+AB964+AC964+AD964+AE964</f>
        <v>0</v>
      </c>
      <c r="Y964" s="99">
        <f>COUNTIFS(通讯通路门店!$S:$S,$G964,通讯通路门店!$J:$J,"荣耀体验店")+COUNTIFS(通讯通路门店!$S:$S,$G964,通讯通路门店!$J:$J,"荣耀授权专卖店")</f>
        <v>0</v>
      </c>
      <c r="Z964" s="99">
        <f>COUNTIFS(通讯通路门店!$S:$S,$G964,通讯通路门店!$J:$J,"VIVO体验店")</f>
        <v>0</v>
      </c>
      <c r="AA964" s="99">
        <f>COUNTIFS(通讯通路门店!$S:$S,$G964,通讯通路门店!$J:$J,"OPPO体验店")</f>
        <v>0</v>
      </c>
      <c r="AB964" s="99">
        <f>COUNTIFS(通讯通路门店!$S:$S,$G964,通讯通路门店!$J:$J,"华为授权体验店")+COUNTIFS(通讯通路门店!$S:$S,$G964,通讯通路门店!$J:$J,"华为堡垒店")</f>
        <v>0</v>
      </c>
      <c r="AC964" s="99">
        <f>COUNTIFS(通讯通路门店!$S:$S,$G964,通讯通路门店!$J:$J,"小米体验店")</f>
        <v>0</v>
      </c>
      <c r="AD964" s="99">
        <f>COUNTIFS(通讯通路门店!$S:$S,$G964,通讯通路门店!$J:$J,"苹果体验店")</f>
        <v>0</v>
      </c>
      <c r="AE964" s="99">
        <f>COUNTIFS(通讯通路门店!$S:$S,$G964,通讯通路门店!$J:$J,"其他品牌专卖店")</f>
        <v>0</v>
      </c>
      <c r="AF964" s="99">
        <f>SUMIFS(通讯通路门店!$BI:$BI,通讯通路门店!$S:$S,$G964)</f>
        <v>0</v>
      </c>
      <c r="AG964" s="99">
        <f>SUMIFS(通讯通路门店!$BH:$BH,通讯通路门店!$S:$S,$G964)</f>
        <v>0</v>
      </c>
      <c r="AH964" s="99">
        <f t="shared" ref="AH964:AH1027" si="76">AI964+AJ964+AK964+AL964+AM964+AN964</f>
        <v>0</v>
      </c>
      <c r="AI964" s="99">
        <f>SUMIFS(通讯通路门店!$BB:$BB,通讯通路门店!$S:$S,$G964)</f>
        <v>0</v>
      </c>
      <c r="AJ964" s="99">
        <f>SUMIFS(通讯通路门店!$BE:$BE,通讯通路门店!$S:$S,$G964)</f>
        <v>0</v>
      </c>
      <c r="AK964" s="99">
        <f>SUMIFS(通讯通路门店!$BG:$BG,通讯通路门店!$S:$S,$G964)</f>
        <v>0</v>
      </c>
      <c r="AL964" s="99">
        <f>SUMIFS(通讯通路门店!$BC:$BC,通讯通路门店!$S:$S,$G964)</f>
        <v>0</v>
      </c>
      <c r="AM964" s="99">
        <f>SUMIFS(通讯通路门店!$BD:$BD,通讯通路门店!$S:$S,$G964)</f>
        <v>0</v>
      </c>
      <c r="AN964" s="99">
        <f>SUMIFS(通讯通路门店!$BF:$BF,通讯通路门店!$S:$S,$G964)</f>
        <v>0</v>
      </c>
      <c r="AO964" s="99">
        <f t="shared" ref="AO964:AO1027" si="77">AP964+AQ964</f>
        <v>0</v>
      </c>
      <c r="AP964" s="99">
        <f>SUMIFS(通讯通路门店!$K:$K,通讯通路门店!$S:$S,$G964)</f>
        <v>0</v>
      </c>
      <c r="AQ964" s="83"/>
      <c r="AR964" s="99">
        <f>SUMIFS(通讯通路门店!$T:$T,通讯通路门店!$S:$S,$G964)</f>
        <v>0</v>
      </c>
      <c r="AS964" s="99">
        <f>SUMIFS(通讯通路门店!$U:$U,通讯通路门店!$S:$S,$G964)</f>
        <v>0</v>
      </c>
      <c r="AT964" s="99">
        <f>SUMIFS(通讯通路门店!$V:$V,通讯通路门店!$S:$S,$G964)</f>
        <v>0</v>
      </c>
      <c r="AU964" s="99">
        <f>SUMIFS(通讯通路门店!$W:$W,通讯通路门店!$S:$S,$G964)</f>
        <v>0</v>
      </c>
      <c r="AV964" s="99">
        <f>SUMIFS(通讯通路门店!$Z:$Z,通讯通路门店!$S:$S,$G964)</f>
        <v>0</v>
      </c>
      <c r="AW964" s="99">
        <f>SUMIFS(通讯通路门店!$AB:$AB,通讯通路门店!$S:$S,$G964)</f>
        <v>0</v>
      </c>
      <c r="AX964" s="99">
        <f>SUMIFS(通讯通路门店!$X:$X,通讯通路门店!$S:$S,$G964)</f>
        <v>0</v>
      </c>
      <c r="AY964" s="99">
        <f>SUMIFS(通讯通路门店!$Y:$Y,通讯通路门店!$S:$S,$G964)</f>
        <v>0</v>
      </c>
      <c r="AZ964" s="99">
        <f>SUMIFS(通讯通路门店!$AA:$AA,通讯通路门店!$S:$S,$G964)</f>
        <v>0</v>
      </c>
      <c r="BA964" s="99">
        <f t="shared" ref="BA964:BA1027" si="78">AP964-BB964</f>
        <v>0</v>
      </c>
      <c r="BB964" s="99">
        <f t="shared" ref="BB964:BB1027" si="79">BC964+BD964+BE964+BF964+BG964+BH964</f>
        <v>0</v>
      </c>
      <c r="BC964" s="99">
        <f>SUMIFS(通讯通路门店!$W:$W,通讯通路门店!$S:$S,$G964,通讯通路门店!$J:$J,"荣耀体验店")+SUMIFS(通讯通路门店!$W:$W,通讯通路门店!$S:$S,$G964,通讯通路门店!$J:$J,"荣耀授权专卖店")</f>
        <v>0</v>
      </c>
      <c r="BD964" s="99">
        <f>SUMIFS(通讯通路门店!$Z:$Z,通讯通路门店!$S:$S,$G964,通讯通路门店!$J:$J,"VIVO体验店")</f>
        <v>0</v>
      </c>
      <c r="BE964" s="99">
        <f>SUMIFS(通讯通路门店!$AB:$AB,通讯通路门店!$S:$S,$G964,通讯通路门店!$J:$J,"OPPO体验店")</f>
        <v>0</v>
      </c>
      <c r="BF964" s="99">
        <f>SUMIFS(通讯通路门店!$X:$X,通讯通路门店!$S:$S,$G964,通讯通路门店!$J:$J,"华为授权体验店")+SUMIFS(通讯通路门店!$AA:$AA,通讯通路门店!$S:$S,$G964,通讯通路门店!$J:$J,"华为堡垒店")</f>
        <v>0</v>
      </c>
      <c r="BG964" s="99">
        <f>SUMIFS(通讯通路门店!$Y:$Y,通讯通路门店!$S:$S,$G964,通讯通路门店!$J:$J,"小米体验店")</f>
        <v>0</v>
      </c>
      <c r="BH964" s="99">
        <f>SUMIFS(通讯通路门店!$AA:$AA,通讯通路门店!$S:$S,$G964,通讯通路门店!$J:$J,"苹果体验店")</f>
        <v>0</v>
      </c>
      <c r="BI964" s="99">
        <f>SUMIFS(通讯通路门店!$K:$K,通讯通路门店!$S:$S,$G964,通讯通路门店!$J:$J,"其他品牌专卖店")</f>
        <v>0</v>
      </c>
      <c r="BJ964" s="99">
        <f>SUMIFS(通讯通路门店!$AC:$AC,通讯通路门店!$S:$S,$G964)</f>
        <v>0</v>
      </c>
      <c r="BK964" s="99">
        <f>SUMIFS(通讯通路门店!$AD:$AD,通讯通路门店!$S:$S,$G964)</f>
        <v>0</v>
      </c>
      <c r="BL964" s="99">
        <f>SUMIFS(通讯通路门店!$AE:$AE,通讯通路门店!$S:$S,$G964)</f>
        <v>0</v>
      </c>
      <c r="BM964" s="99">
        <f>SUMIFS(通讯通路门店!$AF:$AF,通讯通路门店!$S:$S,$G964)</f>
        <v>0</v>
      </c>
      <c r="BN964" s="99">
        <f>SUMIFS(通讯通路门店!$AG:$AG,通讯通路门店!$S:$S,$G964)</f>
        <v>0</v>
      </c>
      <c r="BO964" s="99">
        <f>SUMIFS(通讯通路门店!$AH:$AH,通讯通路门店!$S:$S,$G964)</f>
        <v>0</v>
      </c>
      <c r="BP964" s="99">
        <f>SUMIFS(通讯通路门店!$AI:$AI,通讯通路门店!$S:$S,$G964)</f>
        <v>0</v>
      </c>
      <c r="BQ964" s="83"/>
    </row>
    <row r="965" spans="1:69">
      <c r="A965" s="99" t="str">
        <f>IFERROR(_xlfn.XLOOKUP($G965,通讯通路门店!$S$4:$S$993933,通讯通路门店!$A$4:$A$993933,0,0),"")</f>
        <v>海南省</v>
      </c>
      <c r="B965" s="99" t="str">
        <f>IFERROR(_xlfn.XLOOKUP($G965,通讯通路门店!$S$4:$S$993933,通讯通路门店!$B$4:$B$993933,0,0),"")</f>
        <v>乐东黎族自治县</v>
      </c>
      <c r="C965" s="99" t="str">
        <f>IFERROR(_xlfn.XLOOKUP($G965,通讯通路门店!$S$4:$S$993933,通讯通路门店!$C$4:$C$993933,0,0),"")</f>
        <v>乐东黎族自治县</v>
      </c>
      <c r="D965" s="99" t="str">
        <f>IFERROR(_xlfn.XLOOKUP($G965,通讯通路门店!$S$4:$S$993933,通讯通路门店!$D$4:$D$993933,0,0),"")</f>
        <v>万冲镇</v>
      </c>
      <c r="E965" s="83"/>
      <c r="F965" s="83"/>
      <c r="G965" s="101"/>
      <c r="H965" s="102">
        <f>IFERROR(_xlfn.XLOOKUP($G965,通讯通路门店!$S$4:$S$993933,通讯通路门店!$R$4:$R$993933,0,0),"")</f>
        <v>0</v>
      </c>
      <c r="I965" s="83"/>
      <c r="J965" s="83"/>
      <c r="K965" s="83"/>
      <c r="L965" s="83"/>
      <c r="M965" s="83"/>
      <c r="N965" s="83"/>
      <c r="O965" s="83"/>
      <c r="P965" s="83"/>
      <c r="Q965" s="83"/>
      <c r="R965" s="83"/>
      <c r="S965" s="83"/>
      <c r="T965" s="83"/>
      <c r="U965" s="99">
        <f>COUNTIF(通讯通路门店!$S:$S,$G965)</f>
        <v>0</v>
      </c>
      <c r="V965" s="99">
        <f>COUNTIFS(通讯通路门店!$S:$S,$G965,通讯通路门店!$J:$J,"综合卖场")</f>
        <v>0</v>
      </c>
      <c r="W965" s="99">
        <f>SUMIFS(通讯通路门店!$AJ:$AJ,通讯通路门店!$S:$S,通讯客户沙盘!$G965)</f>
        <v>0</v>
      </c>
      <c r="X965" s="99">
        <f t="shared" si="75"/>
        <v>0</v>
      </c>
      <c r="Y965" s="99">
        <f>COUNTIFS(通讯通路门店!$S:$S,$G965,通讯通路门店!$J:$J,"荣耀体验店")+COUNTIFS(通讯通路门店!$S:$S,$G965,通讯通路门店!$J:$J,"荣耀授权专卖店")</f>
        <v>0</v>
      </c>
      <c r="Z965" s="99">
        <f>COUNTIFS(通讯通路门店!$S:$S,$G965,通讯通路门店!$J:$J,"VIVO体验店")</f>
        <v>0</v>
      </c>
      <c r="AA965" s="99">
        <f>COUNTIFS(通讯通路门店!$S:$S,$G965,通讯通路门店!$J:$J,"OPPO体验店")</f>
        <v>0</v>
      </c>
      <c r="AB965" s="99">
        <f>COUNTIFS(通讯通路门店!$S:$S,$G965,通讯通路门店!$J:$J,"华为授权体验店")+COUNTIFS(通讯通路门店!$S:$S,$G965,通讯通路门店!$J:$J,"华为堡垒店")</f>
        <v>0</v>
      </c>
      <c r="AC965" s="99">
        <f>COUNTIFS(通讯通路门店!$S:$S,$G965,通讯通路门店!$J:$J,"小米体验店")</f>
        <v>0</v>
      </c>
      <c r="AD965" s="99">
        <f>COUNTIFS(通讯通路门店!$S:$S,$G965,通讯通路门店!$J:$J,"苹果体验店")</f>
        <v>0</v>
      </c>
      <c r="AE965" s="99">
        <f>COUNTIFS(通讯通路门店!$S:$S,$G965,通讯通路门店!$J:$J,"其他品牌专卖店")</f>
        <v>0</v>
      </c>
      <c r="AF965" s="99">
        <f>SUMIFS(通讯通路门店!$BI:$BI,通讯通路门店!$S:$S,$G965)</f>
        <v>0</v>
      </c>
      <c r="AG965" s="99">
        <f>SUMIFS(通讯通路门店!$BH:$BH,通讯通路门店!$S:$S,$G965)</f>
        <v>0</v>
      </c>
      <c r="AH965" s="99">
        <f t="shared" si="76"/>
        <v>0</v>
      </c>
      <c r="AI965" s="99">
        <f>SUMIFS(通讯通路门店!$BB:$BB,通讯通路门店!$S:$S,$G965)</f>
        <v>0</v>
      </c>
      <c r="AJ965" s="99">
        <f>SUMIFS(通讯通路门店!$BE:$BE,通讯通路门店!$S:$S,$G965)</f>
        <v>0</v>
      </c>
      <c r="AK965" s="99">
        <f>SUMIFS(通讯通路门店!$BG:$BG,通讯通路门店!$S:$S,$G965)</f>
        <v>0</v>
      </c>
      <c r="AL965" s="99">
        <f>SUMIFS(通讯通路门店!$BC:$BC,通讯通路门店!$S:$S,$G965)</f>
        <v>0</v>
      </c>
      <c r="AM965" s="99">
        <f>SUMIFS(通讯通路门店!$BD:$BD,通讯通路门店!$S:$S,$G965)</f>
        <v>0</v>
      </c>
      <c r="AN965" s="99">
        <f>SUMIFS(通讯通路门店!$BF:$BF,通讯通路门店!$S:$S,$G965)</f>
        <v>0</v>
      </c>
      <c r="AO965" s="99">
        <f t="shared" si="77"/>
        <v>0</v>
      </c>
      <c r="AP965" s="99">
        <f>SUMIFS(通讯通路门店!$K:$K,通讯通路门店!$S:$S,$G965)</f>
        <v>0</v>
      </c>
      <c r="AQ965" s="83"/>
      <c r="AR965" s="99">
        <f>SUMIFS(通讯通路门店!$T:$T,通讯通路门店!$S:$S,$G965)</f>
        <v>0</v>
      </c>
      <c r="AS965" s="99">
        <f>SUMIFS(通讯通路门店!$U:$U,通讯通路门店!$S:$S,$G965)</f>
        <v>0</v>
      </c>
      <c r="AT965" s="99">
        <f>SUMIFS(通讯通路门店!$V:$V,通讯通路门店!$S:$S,$G965)</f>
        <v>0</v>
      </c>
      <c r="AU965" s="99">
        <f>SUMIFS(通讯通路门店!$W:$W,通讯通路门店!$S:$S,$G965)</f>
        <v>0</v>
      </c>
      <c r="AV965" s="99">
        <f>SUMIFS(通讯通路门店!$Z:$Z,通讯通路门店!$S:$S,$G965)</f>
        <v>0</v>
      </c>
      <c r="AW965" s="99">
        <f>SUMIFS(通讯通路门店!$AB:$AB,通讯通路门店!$S:$S,$G965)</f>
        <v>0</v>
      </c>
      <c r="AX965" s="99">
        <f>SUMIFS(通讯通路门店!$X:$X,通讯通路门店!$S:$S,$G965)</f>
        <v>0</v>
      </c>
      <c r="AY965" s="99">
        <f>SUMIFS(通讯通路门店!$Y:$Y,通讯通路门店!$S:$S,$G965)</f>
        <v>0</v>
      </c>
      <c r="AZ965" s="99">
        <f>SUMIFS(通讯通路门店!$AA:$AA,通讯通路门店!$S:$S,$G965)</f>
        <v>0</v>
      </c>
      <c r="BA965" s="99">
        <f t="shared" si="78"/>
        <v>0</v>
      </c>
      <c r="BB965" s="99">
        <f t="shared" si="79"/>
        <v>0</v>
      </c>
      <c r="BC965" s="99">
        <f>SUMIFS(通讯通路门店!$W:$W,通讯通路门店!$S:$S,$G965,通讯通路门店!$J:$J,"荣耀体验店")+SUMIFS(通讯通路门店!$W:$W,通讯通路门店!$S:$S,$G965,通讯通路门店!$J:$J,"荣耀授权专卖店")</f>
        <v>0</v>
      </c>
      <c r="BD965" s="99">
        <f>SUMIFS(通讯通路门店!$Z:$Z,通讯通路门店!$S:$S,$G965,通讯通路门店!$J:$J,"VIVO体验店")</f>
        <v>0</v>
      </c>
      <c r="BE965" s="99">
        <f>SUMIFS(通讯通路门店!$AB:$AB,通讯通路门店!$S:$S,$G965,通讯通路门店!$J:$J,"OPPO体验店")</f>
        <v>0</v>
      </c>
      <c r="BF965" s="99">
        <f>SUMIFS(通讯通路门店!$X:$X,通讯通路门店!$S:$S,$G965,通讯通路门店!$J:$J,"华为授权体验店")+SUMIFS(通讯通路门店!$AA:$AA,通讯通路门店!$S:$S,$G965,通讯通路门店!$J:$J,"华为堡垒店")</f>
        <v>0</v>
      </c>
      <c r="BG965" s="99">
        <f>SUMIFS(通讯通路门店!$Y:$Y,通讯通路门店!$S:$S,$G965,通讯通路门店!$J:$J,"小米体验店")</f>
        <v>0</v>
      </c>
      <c r="BH965" s="99">
        <f>SUMIFS(通讯通路门店!$AA:$AA,通讯通路门店!$S:$S,$G965,通讯通路门店!$J:$J,"苹果体验店")</f>
        <v>0</v>
      </c>
      <c r="BI965" s="99">
        <f>SUMIFS(通讯通路门店!$K:$K,通讯通路门店!$S:$S,$G965,通讯通路门店!$J:$J,"其他品牌专卖店")</f>
        <v>0</v>
      </c>
      <c r="BJ965" s="99">
        <f>SUMIFS(通讯通路门店!$AC:$AC,通讯通路门店!$S:$S,$G965)</f>
        <v>0</v>
      </c>
      <c r="BK965" s="99">
        <f>SUMIFS(通讯通路门店!$AD:$AD,通讯通路门店!$S:$S,$G965)</f>
        <v>0</v>
      </c>
      <c r="BL965" s="99">
        <f>SUMIFS(通讯通路门店!$AE:$AE,通讯通路门店!$S:$S,$G965)</f>
        <v>0</v>
      </c>
      <c r="BM965" s="99">
        <f>SUMIFS(通讯通路门店!$AF:$AF,通讯通路门店!$S:$S,$G965)</f>
        <v>0</v>
      </c>
      <c r="BN965" s="99">
        <f>SUMIFS(通讯通路门店!$AG:$AG,通讯通路门店!$S:$S,$G965)</f>
        <v>0</v>
      </c>
      <c r="BO965" s="99">
        <f>SUMIFS(通讯通路门店!$AH:$AH,通讯通路门店!$S:$S,$G965)</f>
        <v>0</v>
      </c>
      <c r="BP965" s="99">
        <f>SUMIFS(通讯通路门店!$AI:$AI,通讯通路门店!$S:$S,$G965)</f>
        <v>0</v>
      </c>
      <c r="BQ965" s="83"/>
    </row>
    <row r="966" spans="1:69">
      <c r="A966" s="99" t="str">
        <f>IFERROR(_xlfn.XLOOKUP($G966,通讯通路门店!$S$4:$S$993933,通讯通路门店!$A$4:$A$993933,0,0),"")</f>
        <v>海南省</v>
      </c>
      <c r="B966" s="99" t="str">
        <f>IFERROR(_xlfn.XLOOKUP($G966,通讯通路门店!$S$4:$S$993933,通讯通路门店!$B$4:$B$993933,0,0),"")</f>
        <v>乐东黎族自治县</v>
      </c>
      <c r="C966" s="99" t="str">
        <f>IFERROR(_xlfn.XLOOKUP($G966,通讯通路门店!$S$4:$S$993933,通讯通路门店!$C$4:$C$993933,0,0),"")</f>
        <v>乐东黎族自治县</v>
      </c>
      <c r="D966" s="99" t="str">
        <f>IFERROR(_xlfn.XLOOKUP($G966,通讯通路门店!$S$4:$S$993933,通讯通路门店!$D$4:$D$993933,0,0),"")</f>
        <v>万冲镇</v>
      </c>
      <c r="E966" s="83"/>
      <c r="F966" s="83"/>
      <c r="G966" s="101"/>
      <c r="H966" s="102">
        <f>IFERROR(_xlfn.XLOOKUP($G966,通讯通路门店!$S$4:$S$993933,通讯通路门店!$R$4:$R$993933,0,0),"")</f>
        <v>0</v>
      </c>
      <c r="I966" s="83"/>
      <c r="J966" s="83"/>
      <c r="K966" s="83"/>
      <c r="L966" s="83"/>
      <c r="M966" s="83"/>
      <c r="N966" s="83"/>
      <c r="O966" s="83"/>
      <c r="P966" s="83"/>
      <c r="Q966" s="83"/>
      <c r="R966" s="83"/>
      <c r="S966" s="83"/>
      <c r="T966" s="83"/>
      <c r="U966" s="99">
        <f>COUNTIF(通讯通路门店!$S:$S,$G966)</f>
        <v>0</v>
      </c>
      <c r="V966" s="99">
        <f>COUNTIFS(通讯通路门店!$S:$S,$G966,通讯通路门店!$J:$J,"综合卖场")</f>
        <v>0</v>
      </c>
      <c r="W966" s="99">
        <f>SUMIFS(通讯通路门店!$AJ:$AJ,通讯通路门店!$S:$S,通讯客户沙盘!$G966)</f>
        <v>0</v>
      </c>
      <c r="X966" s="99">
        <f t="shared" si="75"/>
        <v>0</v>
      </c>
      <c r="Y966" s="99">
        <f>COUNTIFS(通讯通路门店!$S:$S,$G966,通讯通路门店!$J:$J,"荣耀体验店")+COUNTIFS(通讯通路门店!$S:$S,$G966,通讯通路门店!$J:$J,"荣耀授权专卖店")</f>
        <v>0</v>
      </c>
      <c r="Z966" s="99">
        <f>COUNTIFS(通讯通路门店!$S:$S,$G966,通讯通路门店!$J:$J,"VIVO体验店")</f>
        <v>0</v>
      </c>
      <c r="AA966" s="99">
        <f>COUNTIFS(通讯通路门店!$S:$S,$G966,通讯通路门店!$J:$J,"OPPO体验店")</f>
        <v>0</v>
      </c>
      <c r="AB966" s="99">
        <f>COUNTIFS(通讯通路门店!$S:$S,$G966,通讯通路门店!$J:$J,"华为授权体验店")+COUNTIFS(通讯通路门店!$S:$S,$G966,通讯通路门店!$J:$J,"华为堡垒店")</f>
        <v>0</v>
      </c>
      <c r="AC966" s="99">
        <f>COUNTIFS(通讯通路门店!$S:$S,$G966,通讯通路门店!$J:$J,"小米体验店")</f>
        <v>0</v>
      </c>
      <c r="AD966" s="99">
        <f>COUNTIFS(通讯通路门店!$S:$S,$G966,通讯通路门店!$J:$J,"苹果体验店")</f>
        <v>0</v>
      </c>
      <c r="AE966" s="99">
        <f>COUNTIFS(通讯通路门店!$S:$S,$G966,通讯通路门店!$J:$J,"其他品牌专卖店")</f>
        <v>0</v>
      </c>
      <c r="AF966" s="99">
        <f>SUMIFS(通讯通路门店!$BI:$BI,通讯通路门店!$S:$S,$G966)</f>
        <v>0</v>
      </c>
      <c r="AG966" s="99">
        <f>SUMIFS(通讯通路门店!$BH:$BH,通讯通路门店!$S:$S,$G966)</f>
        <v>0</v>
      </c>
      <c r="AH966" s="99">
        <f t="shared" si="76"/>
        <v>0</v>
      </c>
      <c r="AI966" s="99">
        <f>SUMIFS(通讯通路门店!$BB:$BB,通讯通路门店!$S:$S,$G966)</f>
        <v>0</v>
      </c>
      <c r="AJ966" s="99">
        <f>SUMIFS(通讯通路门店!$BE:$BE,通讯通路门店!$S:$S,$G966)</f>
        <v>0</v>
      </c>
      <c r="AK966" s="99">
        <f>SUMIFS(通讯通路门店!$BG:$BG,通讯通路门店!$S:$S,$G966)</f>
        <v>0</v>
      </c>
      <c r="AL966" s="99">
        <f>SUMIFS(通讯通路门店!$BC:$BC,通讯通路门店!$S:$S,$G966)</f>
        <v>0</v>
      </c>
      <c r="AM966" s="99">
        <f>SUMIFS(通讯通路门店!$BD:$BD,通讯通路门店!$S:$S,$G966)</f>
        <v>0</v>
      </c>
      <c r="AN966" s="99">
        <f>SUMIFS(通讯通路门店!$BF:$BF,通讯通路门店!$S:$S,$G966)</f>
        <v>0</v>
      </c>
      <c r="AO966" s="99">
        <f t="shared" si="77"/>
        <v>0</v>
      </c>
      <c r="AP966" s="99">
        <f>SUMIFS(通讯通路门店!$K:$K,通讯通路门店!$S:$S,$G966)</f>
        <v>0</v>
      </c>
      <c r="AQ966" s="83"/>
      <c r="AR966" s="99">
        <f>SUMIFS(通讯通路门店!$T:$T,通讯通路门店!$S:$S,$G966)</f>
        <v>0</v>
      </c>
      <c r="AS966" s="99">
        <f>SUMIFS(通讯通路门店!$U:$U,通讯通路门店!$S:$S,$G966)</f>
        <v>0</v>
      </c>
      <c r="AT966" s="99">
        <f>SUMIFS(通讯通路门店!$V:$V,通讯通路门店!$S:$S,$G966)</f>
        <v>0</v>
      </c>
      <c r="AU966" s="99">
        <f>SUMIFS(通讯通路门店!$W:$W,通讯通路门店!$S:$S,$G966)</f>
        <v>0</v>
      </c>
      <c r="AV966" s="99">
        <f>SUMIFS(通讯通路门店!$Z:$Z,通讯通路门店!$S:$S,$G966)</f>
        <v>0</v>
      </c>
      <c r="AW966" s="99">
        <f>SUMIFS(通讯通路门店!$AB:$AB,通讯通路门店!$S:$S,$G966)</f>
        <v>0</v>
      </c>
      <c r="AX966" s="99">
        <f>SUMIFS(通讯通路门店!$X:$X,通讯通路门店!$S:$S,$G966)</f>
        <v>0</v>
      </c>
      <c r="AY966" s="99">
        <f>SUMIFS(通讯通路门店!$Y:$Y,通讯通路门店!$S:$S,$G966)</f>
        <v>0</v>
      </c>
      <c r="AZ966" s="99">
        <f>SUMIFS(通讯通路门店!$AA:$AA,通讯通路门店!$S:$S,$G966)</f>
        <v>0</v>
      </c>
      <c r="BA966" s="99">
        <f t="shared" si="78"/>
        <v>0</v>
      </c>
      <c r="BB966" s="99">
        <f t="shared" si="79"/>
        <v>0</v>
      </c>
      <c r="BC966" s="99">
        <f>SUMIFS(通讯通路门店!$W:$W,通讯通路门店!$S:$S,$G966,通讯通路门店!$J:$J,"荣耀体验店")+SUMIFS(通讯通路门店!$W:$W,通讯通路门店!$S:$S,$G966,通讯通路门店!$J:$J,"荣耀授权专卖店")</f>
        <v>0</v>
      </c>
      <c r="BD966" s="99">
        <f>SUMIFS(通讯通路门店!$Z:$Z,通讯通路门店!$S:$S,$G966,通讯通路门店!$J:$J,"VIVO体验店")</f>
        <v>0</v>
      </c>
      <c r="BE966" s="99">
        <f>SUMIFS(通讯通路门店!$AB:$AB,通讯通路门店!$S:$S,$G966,通讯通路门店!$J:$J,"OPPO体验店")</f>
        <v>0</v>
      </c>
      <c r="BF966" s="99">
        <f>SUMIFS(通讯通路门店!$X:$X,通讯通路门店!$S:$S,$G966,通讯通路门店!$J:$J,"华为授权体验店")+SUMIFS(通讯通路门店!$AA:$AA,通讯通路门店!$S:$S,$G966,通讯通路门店!$J:$J,"华为堡垒店")</f>
        <v>0</v>
      </c>
      <c r="BG966" s="99">
        <f>SUMIFS(通讯通路门店!$Y:$Y,通讯通路门店!$S:$S,$G966,通讯通路门店!$J:$J,"小米体验店")</f>
        <v>0</v>
      </c>
      <c r="BH966" s="99">
        <f>SUMIFS(通讯通路门店!$AA:$AA,通讯通路门店!$S:$S,$G966,通讯通路门店!$J:$J,"苹果体验店")</f>
        <v>0</v>
      </c>
      <c r="BI966" s="99">
        <f>SUMIFS(通讯通路门店!$K:$K,通讯通路门店!$S:$S,$G966,通讯通路门店!$J:$J,"其他品牌专卖店")</f>
        <v>0</v>
      </c>
      <c r="BJ966" s="99">
        <f>SUMIFS(通讯通路门店!$AC:$AC,通讯通路门店!$S:$S,$G966)</f>
        <v>0</v>
      </c>
      <c r="BK966" s="99">
        <f>SUMIFS(通讯通路门店!$AD:$AD,通讯通路门店!$S:$S,$G966)</f>
        <v>0</v>
      </c>
      <c r="BL966" s="99">
        <f>SUMIFS(通讯通路门店!$AE:$AE,通讯通路门店!$S:$S,$G966)</f>
        <v>0</v>
      </c>
      <c r="BM966" s="99">
        <f>SUMIFS(通讯通路门店!$AF:$AF,通讯通路门店!$S:$S,$G966)</f>
        <v>0</v>
      </c>
      <c r="BN966" s="99">
        <f>SUMIFS(通讯通路门店!$AG:$AG,通讯通路门店!$S:$S,$G966)</f>
        <v>0</v>
      </c>
      <c r="BO966" s="99">
        <f>SUMIFS(通讯通路门店!$AH:$AH,通讯通路门店!$S:$S,$G966)</f>
        <v>0</v>
      </c>
      <c r="BP966" s="99">
        <f>SUMIFS(通讯通路门店!$AI:$AI,通讯通路门店!$S:$S,$G966)</f>
        <v>0</v>
      </c>
      <c r="BQ966" s="83"/>
    </row>
    <row r="967" spans="1:69">
      <c r="A967" s="99" t="str">
        <f>IFERROR(_xlfn.XLOOKUP($G967,通讯通路门店!$S$4:$S$993933,通讯通路门店!$A$4:$A$993933,0,0),"")</f>
        <v>海南省</v>
      </c>
      <c r="B967" s="99" t="str">
        <f>IFERROR(_xlfn.XLOOKUP($G967,通讯通路门店!$S$4:$S$993933,通讯通路门店!$B$4:$B$993933,0,0),"")</f>
        <v>乐东黎族自治县</v>
      </c>
      <c r="C967" s="99" t="str">
        <f>IFERROR(_xlfn.XLOOKUP($G967,通讯通路门店!$S$4:$S$993933,通讯通路门店!$C$4:$C$993933,0,0),"")</f>
        <v>乐东黎族自治县</v>
      </c>
      <c r="D967" s="99" t="str">
        <f>IFERROR(_xlfn.XLOOKUP($G967,通讯通路门店!$S$4:$S$993933,通讯通路门店!$D$4:$D$993933,0,0),"")</f>
        <v>万冲镇</v>
      </c>
      <c r="E967" s="83"/>
      <c r="F967" s="83"/>
      <c r="G967" s="101"/>
      <c r="H967" s="102">
        <f>IFERROR(_xlfn.XLOOKUP($G967,通讯通路门店!$S$4:$S$993933,通讯通路门店!$R$4:$R$993933,0,0),"")</f>
        <v>0</v>
      </c>
      <c r="I967" s="83"/>
      <c r="J967" s="83"/>
      <c r="K967" s="83"/>
      <c r="L967" s="83"/>
      <c r="M967" s="83"/>
      <c r="N967" s="83"/>
      <c r="O967" s="83"/>
      <c r="P967" s="83"/>
      <c r="Q967" s="83"/>
      <c r="R967" s="83"/>
      <c r="S967" s="83"/>
      <c r="T967" s="83"/>
      <c r="U967" s="99">
        <f>COUNTIF(通讯通路门店!$S:$S,$G967)</f>
        <v>0</v>
      </c>
      <c r="V967" s="99">
        <f>COUNTIFS(通讯通路门店!$S:$S,$G967,通讯通路门店!$J:$J,"综合卖场")</f>
        <v>0</v>
      </c>
      <c r="W967" s="99">
        <f>SUMIFS(通讯通路门店!$AJ:$AJ,通讯通路门店!$S:$S,通讯客户沙盘!$G967)</f>
        <v>0</v>
      </c>
      <c r="X967" s="99">
        <f t="shared" si="75"/>
        <v>0</v>
      </c>
      <c r="Y967" s="99">
        <f>COUNTIFS(通讯通路门店!$S:$S,$G967,通讯通路门店!$J:$J,"荣耀体验店")+COUNTIFS(通讯通路门店!$S:$S,$G967,通讯通路门店!$J:$J,"荣耀授权专卖店")</f>
        <v>0</v>
      </c>
      <c r="Z967" s="99">
        <f>COUNTIFS(通讯通路门店!$S:$S,$G967,通讯通路门店!$J:$J,"VIVO体验店")</f>
        <v>0</v>
      </c>
      <c r="AA967" s="99">
        <f>COUNTIFS(通讯通路门店!$S:$S,$G967,通讯通路门店!$J:$J,"OPPO体验店")</f>
        <v>0</v>
      </c>
      <c r="AB967" s="99">
        <f>COUNTIFS(通讯通路门店!$S:$S,$G967,通讯通路门店!$J:$J,"华为授权体验店")+COUNTIFS(通讯通路门店!$S:$S,$G967,通讯通路门店!$J:$J,"华为堡垒店")</f>
        <v>0</v>
      </c>
      <c r="AC967" s="99">
        <f>COUNTIFS(通讯通路门店!$S:$S,$G967,通讯通路门店!$J:$J,"小米体验店")</f>
        <v>0</v>
      </c>
      <c r="AD967" s="99">
        <f>COUNTIFS(通讯通路门店!$S:$S,$G967,通讯通路门店!$J:$J,"苹果体验店")</f>
        <v>0</v>
      </c>
      <c r="AE967" s="99">
        <f>COUNTIFS(通讯通路门店!$S:$S,$G967,通讯通路门店!$J:$J,"其他品牌专卖店")</f>
        <v>0</v>
      </c>
      <c r="AF967" s="99">
        <f>SUMIFS(通讯通路门店!$BI:$BI,通讯通路门店!$S:$S,$G967)</f>
        <v>0</v>
      </c>
      <c r="AG967" s="99">
        <f>SUMIFS(通讯通路门店!$BH:$BH,通讯通路门店!$S:$S,$G967)</f>
        <v>0</v>
      </c>
      <c r="AH967" s="99">
        <f t="shared" si="76"/>
        <v>0</v>
      </c>
      <c r="AI967" s="99">
        <f>SUMIFS(通讯通路门店!$BB:$BB,通讯通路门店!$S:$S,$G967)</f>
        <v>0</v>
      </c>
      <c r="AJ967" s="99">
        <f>SUMIFS(通讯通路门店!$BE:$BE,通讯通路门店!$S:$S,$G967)</f>
        <v>0</v>
      </c>
      <c r="AK967" s="99">
        <f>SUMIFS(通讯通路门店!$BG:$BG,通讯通路门店!$S:$S,$G967)</f>
        <v>0</v>
      </c>
      <c r="AL967" s="99">
        <f>SUMIFS(通讯通路门店!$BC:$BC,通讯通路门店!$S:$S,$G967)</f>
        <v>0</v>
      </c>
      <c r="AM967" s="99">
        <f>SUMIFS(通讯通路门店!$BD:$BD,通讯通路门店!$S:$S,$G967)</f>
        <v>0</v>
      </c>
      <c r="AN967" s="99">
        <f>SUMIFS(通讯通路门店!$BF:$BF,通讯通路门店!$S:$S,$G967)</f>
        <v>0</v>
      </c>
      <c r="AO967" s="99">
        <f t="shared" si="77"/>
        <v>0</v>
      </c>
      <c r="AP967" s="99">
        <f>SUMIFS(通讯通路门店!$K:$K,通讯通路门店!$S:$S,$G967)</f>
        <v>0</v>
      </c>
      <c r="AQ967" s="83"/>
      <c r="AR967" s="99">
        <f>SUMIFS(通讯通路门店!$T:$T,通讯通路门店!$S:$S,$G967)</f>
        <v>0</v>
      </c>
      <c r="AS967" s="99">
        <f>SUMIFS(通讯通路门店!$U:$U,通讯通路门店!$S:$S,$G967)</f>
        <v>0</v>
      </c>
      <c r="AT967" s="99">
        <f>SUMIFS(通讯通路门店!$V:$V,通讯通路门店!$S:$S,$G967)</f>
        <v>0</v>
      </c>
      <c r="AU967" s="99">
        <f>SUMIFS(通讯通路门店!$W:$W,通讯通路门店!$S:$S,$G967)</f>
        <v>0</v>
      </c>
      <c r="AV967" s="99">
        <f>SUMIFS(通讯通路门店!$Z:$Z,通讯通路门店!$S:$S,$G967)</f>
        <v>0</v>
      </c>
      <c r="AW967" s="99">
        <f>SUMIFS(通讯通路门店!$AB:$AB,通讯通路门店!$S:$S,$G967)</f>
        <v>0</v>
      </c>
      <c r="AX967" s="99">
        <f>SUMIFS(通讯通路门店!$X:$X,通讯通路门店!$S:$S,$G967)</f>
        <v>0</v>
      </c>
      <c r="AY967" s="99">
        <f>SUMIFS(通讯通路门店!$Y:$Y,通讯通路门店!$S:$S,$G967)</f>
        <v>0</v>
      </c>
      <c r="AZ967" s="99">
        <f>SUMIFS(通讯通路门店!$AA:$AA,通讯通路门店!$S:$S,$G967)</f>
        <v>0</v>
      </c>
      <c r="BA967" s="99">
        <f t="shared" si="78"/>
        <v>0</v>
      </c>
      <c r="BB967" s="99">
        <f t="shared" si="79"/>
        <v>0</v>
      </c>
      <c r="BC967" s="99">
        <f>SUMIFS(通讯通路门店!$W:$W,通讯通路门店!$S:$S,$G967,通讯通路门店!$J:$J,"荣耀体验店")+SUMIFS(通讯通路门店!$W:$W,通讯通路门店!$S:$S,$G967,通讯通路门店!$J:$J,"荣耀授权专卖店")</f>
        <v>0</v>
      </c>
      <c r="BD967" s="99">
        <f>SUMIFS(通讯通路门店!$Z:$Z,通讯通路门店!$S:$S,$G967,通讯通路门店!$J:$J,"VIVO体验店")</f>
        <v>0</v>
      </c>
      <c r="BE967" s="99">
        <f>SUMIFS(通讯通路门店!$AB:$AB,通讯通路门店!$S:$S,$G967,通讯通路门店!$J:$J,"OPPO体验店")</f>
        <v>0</v>
      </c>
      <c r="BF967" s="99">
        <f>SUMIFS(通讯通路门店!$X:$X,通讯通路门店!$S:$S,$G967,通讯通路门店!$J:$J,"华为授权体验店")+SUMIFS(通讯通路门店!$AA:$AA,通讯通路门店!$S:$S,$G967,通讯通路门店!$J:$J,"华为堡垒店")</f>
        <v>0</v>
      </c>
      <c r="BG967" s="99">
        <f>SUMIFS(通讯通路门店!$Y:$Y,通讯通路门店!$S:$S,$G967,通讯通路门店!$J:$J,"小米体验店")</f>
        <v>0</v>
      </c>
      <c r="BH967" s="99">
        <f>SUMIFS(通讯通路门店!$AA:$AA,通讯通路门店!$S:$S,$G967,通讯通路门店!$J:$J,"苹果体验店")</f>
        <v>0</v>
      </c>
      <c r="BI967" s="99">
        <f>SUMIFS(通讯通路门店!$K:$K,通讯通路门店!$S:$S,$G967,通讯通路门店!$J:$J,"其他品牌专卖店")</f>
        <v>0</v>
      </c>
      <c r="BJ967" s="99">
        <f>SUMIFS(通讯通路门店!$AC:$AC,通讯通路门店!$S:$S,$G967)</f>
        <v>0</v>
      </c>
      <c r="BK967" s="99">
        <f>SUMIFS(通讯通路门店!$AD:$AD,通讯通路门店!$S:$S,$G967)</f>
        <v>0</v>
      </c>
      <c r="BL967" s="99">
        <f>SUMIFS(通讯通路门店!$AE:$AE,通讯通路门店!$S:$S,$G967)</f>
        <v>0</v>
      </c>
      <c r="BM967" s="99">
        <f>SUMIFS(通讯通路门店!$AF:$AF,通讯通路门店!$S:$S,$G967)</f>
        <v>0</v>
      </c>
      <c r="BN967" s="99">
        <f>SUMIFS(通讯通路门店!$AG:$AG,通讯通路门店!$S:$S,$G967)</f>
        <v>0</v>
      </c>
      <c r="BO967" s="99">
        <f>SUMIFS(通讯通路门店!$AH:$AH,通讯通路门店!$S:$S,$G967)</f>
        <v>0</v>
      </c>
      <c r="BP967" s="99">
        <f>SUMIFS(通讯通路门店!$AI:$AI,通讯通路门店!$S:$S,$G967)</f>
        <v>0</v>
      </c>
      <c r="BQ967" s="83"/>
    </row>
    <row r="968" spans="1:69">
      <c r="A968" s="99" t="str">
        <f>IFERROR(_xlfn.XLOOKUP($G968,通讯通路门店!$S$4:$S$993933,通讯通路门店!$A$4:$A$993933,0,0),"")</f>
        <v>海南省</v>
      </c>
      <c r="B968" s="99" t="str">
        <f>IFERROR(_xlfn.XLOOKUP($G968,通讯通路门店!$S$4:$S$993933,通讯通路门店!$B$4:$B$993933,0,0),"")</f>
        <v>乐东黎族自治县</v>
      </c>
      <c r="C968" s="99" t="str">
        <f>IFERROR(_xlfn.XLOOKUP($G968,通讯通路门店!$S$4:$S$993933,通讯通路门店!$C$4:$C$993933,0,0),"")</f>
        <v>乐东黎族自治县</v>
      </c>
      <c r="D968" s="99" t="str">
        <f>IFERROR(_xlfn.XLOOKUP($G968,通讯通路门店!$S$4:$S$993933,通讯通路门店!$D$4:$D$993933,0,0),"")</f>
        <v>万冲镇</v>
      </c>
      <c r="E968" s="83"/>
      <c r="F968" s="83"/>
      <c r="G968" s="101"/>
      <c r="H968" s="102">
        <f>IFERROR(_xlfn.XLOOKUP($G968,通讯通路门店!$S$4:$S$993933,通讯通路门店!$R$4:$R$993933,0,0),"")</f>
        <v>0</v>
      </c>
      <c r="I968" s="83"/>
      <c r="J968" s="83"/>
      <c r="K968" s="83"/>
      <c r="L968" s="83"/>
      <c r="M968" s="83"/>
      <c r="N968" s="83"/>
      <c r="O968" s="83"/>
      <c r="P968" s="83"/>
      <c r="Q968" s="83"/>
      <c r="R968" s="83"/>
      <c r="S968" s="83"/>
      <c r="T968" s="83"/>
      <c r="U968" s="99">
        <f>COUNTIF(通讯通路门店!$S:$S,$G968)</f>
        <v>0</v>
      </c>
      <c r="V968" s="99">
        <f>COUNTIFS(通讯通路门店!$S:$S,$G968,通讯通路门店!$J:$J,"综合卖场")</f>
        <v>0</v>
      </c>
      <c r="W968" s="99">
        <f>SUMIFS(通讯通路门店!$AJ:$AJ,通讯通路门店!$S:$S,通讯客户沙盘!$G968)</f>
        <v>0</v>
      </c>
      <c r="X968" s="99">
        <f t="shared" si="75"/>
        <v>0</v>
      </c>
      <c r="Y968" s="99">
        <f>COUNTIFS(通讯通路门店!$S:$S,$G968,通讯通路门店!$J:$J,"荣耀体验店")+COUNTIFS(通讯通路门店!$S:$S,$G968,通讯通路门店!$J:$J,"荣耀授权专卖店")</f>
        <v>0</v>
      </c>
      <c r="Z968" s="99">
        <f>COUNTIFS(通讯通路门店!$S:$S,$G968,通讯通路门店!$J:$J,"VIVO体验店")</f>
        <v>0</v>
      </c>
      <c r="AA968" s="99">
        <f>COUNTIFS(通讯通路门店!$S:$S,$G968,通讯通路门店!$J:$J,"OPPO体验店")</f>
        <v>0</v>
      </c>
      <c r="AB968" s="99">
        <f>COUNTIFS(通讯通路门店!$S:$S,$G968,通讯通路门店!$J:$J,"华为授权体验店")+COUNTIFS(通讯通路门店!$S:$S,$G968,通讯通路门店!$J:$J,"华为堡垒店")</f>
        <v>0</v>
      </c>
      <c r="AC968" s="99">
        <f>COUNTIFS(通讯通路门店!$S:$S,$G968,通讯通路门店!$J:$J,"小米体验店")</f>
        <v>0</v>
      </c>
      <c r="AD968" s="99">
        <f>COUNTIFS(通讯通路门店!$S:$S,$G968,通讯通路门店!$J:$J,"苹果体验店")</f>
        <v>0</v>
      </c>
      <c r="AE968" s="99">
        <f>COUNTIFS(通讯通路门店!$S:$S,$G968,通讯通路门店!$J:$J,"其他品牌专卖店")</f>
        <v>0</v>
      </c>
      <c r="AF968" s="99">
        <f>SUMIFS(通讯通路门店!$BI:$BI,通讯通路门店!$S:$S,$G968)</f>
        <v>0</v>
      </c>
      <c r="AG968" s="99">
        <f>SUMIFS(通讯通路门店!$BH:$BH,通讯通路门店!$S:$S,$G968)</f>
        <v>0</v>
      </c>
      <c r="AH968" s="99">
        <f t="shared" si="76"/>
        <v>0</v>
      </c>
      <c r="AI968" s="99">
        <f>SUMIFS(通讯通路门店!$BB:$BB,通讯通路门店!$S:$S,$G968)</f>
        <v>0</v>
      </c>
      <c r="AJ968" s="99">
        <f>SUMIFS(通讯通路门店!$BE:$BE,通讯通路门店!$S:$S,$G968)</f>
        <v>0</v>
      </c>
      <c r="AK968" s="99">
        <f>SUMIFS(通讯通路门店!$BG:$BG,通讯通路门店!$S:$S,$G968)</f>
        <v>0</v>
      </c>
      <c r="AL968" s="99">
        <f>SUMIFS(通讯通路门店!$BC:$BC,通讯通路门店!$S:$S,$G968)</f>
        <v>0</v>
      </c>
      <c r="AM968" s="99">
        <f>SUMIFS(通讯通路门店!$BD:$BD,通讯通路门店!$S:$S,$G968)</f>
        <v>0</v>
      </c>
      <c r="AN968" s="99">
        <f>SUMIFS(通讯通路门店!$BF:$BF,通讯通路门店!$S:$S,$G968)</f>
        <v>0</v>
      </c>
      <c r="AO968" s="99">
        <f t="shared" si="77"/>
        <v>0</v>
      </c>
      <c r="AP968" s="99">
        <f>SUMIFS(通讯通路门店!$K:$K,通讯通路门店!$S:$S,$G968)</f>
        <v>0</v>
      </c>
      <c r="AQ968" s="83"/>
      <c r="AR968" s="99">
        <f>SUMIFS(通讯通路门店!$T:$T,通讯通路门店!$S:$S,$G968)</f>
        <v>0</v>
      </c>
      <c r="AS968" s="99">
        <f>SUMIFS(通讯通路门店!$U:$U,通讯通路门店!$S:$S,$G968)</f>
        <v>0</v>
      </c>
      <c r="AT968" s="99">
        <f>SUMIFS(通讯通路门店!$V:$V,通讯通路门店!$S:$S,$G968)</f>
        <v>0</v>
      </c>
      <c r="AU968" s="99">
        <f>SUMIFS(通讯通路门店!$W:$W,通讯通路门店!$S:$S,$G968)</f>
        <v>0</v>
      </c>
      <c r="AV968" s="99">
        <f>SUMIFS(通讯通路门店!$Z:$Z,通讯通路门店!$S:$S,$G968)</f>
        <v>0</v>
      </c>
      <c r="AW968" s="99">
        <f>SUMIFS(通讯通路门店!$AB:$AB,通讯通路门店!$S:$S,$G968)</f>
        <v>0</v>
      </c>
      <c r="AX968" s="99">
        <f>SUMIFS(通讯通路门店!$X:$X,通讯通路门店!$S:$S,$G968)</f>
        <v>0</v>
      </c>
      <c r="AY968" s="99">
        <f>SUMIFS(通讯通路门店!$Y:$Y,通讯通路门店!$S:$S,$G968)</f>
        <v>0</v>
      </c>
      <c r="AZ968" s="99">
        <f>SUMIFS(通讯通路门店!$AA:$AA,通讯通路门店!$S:$S,$G968)</f>
        <v>0</v>
      </c>
      <c r="BA968" s="99">
        <f t="shared" si="78"/>
        <v>0</v>
      </c>
      <c r="BB968" s="99">
        <f t="shared" si="79"/>
        <v>0</v>
      </c>
      <c r="BC968" s="99">
        <f>SUMIFS(通讯通路门店!$W:$W,通讯通路门店!$S:$S,$G968,通讯通路门店!$J:$J,"荣耀体验店")+SUMIFS(通讯通路门店!$W:$W,通讯通路门店!$S:$S,$G968,通讯通路门店!$J:$J,"荣耀授权专卖店")</f>
        <v>0</v>
      </c>
      <c r="BD968" s="99">
        <f>SUMIFS(通讯通路门店!$Z:$Z,通讯通路门店!$S:$S,$G968,通讯通路门店!$J:$J,"VIVO体验店")</f>
        <v>0</v>
      </c>
      <c r="BE968" s="99">
        <f>SUMIFS(通讯通路门店!$AB:$AB,通讯通路门店!$S:$S,$G968,通讯通路门店!$J:$J,"OPPO体验店")</f>
        <v>0</v>
      </c>
      <c r="BF968" s="99">
        <f>SUMIFS(通讯通路门店!$X:$X,通讯通路门店!$S:$S,$G968,通讯通路门店!$J:$J,"华为授权体验店")+SUMIFS(通讯通路门店!$AA:$AA,通讯通路门店!$S:$S,$G968,通讯通路门店!$J:$J,"华为堡垒店")</f>
        <v>0</v>
      </c>
      <c r="BG968" s="99">
        <f>SUMIFS(通讯通路门店!$Y:$Y,通讯通路门店!$S:$S,$G968,通讯通路门店!$J:$J,"小米体验店")</f>
        <v>0</v>
      </c>
      <c r="BH968" s="99">
        <f>SUMIFS(通讯通路门店!$AA:$AA,通讯通路门店!$S:$S,$G968,通讯通路门店!$J:$J,"苹果体验店")</f>
        <v>0</v>
      </c>
      <c r="BI968" s="99">
        <f>SUMIFS(通讯通路门店!$K:$K,通讯通路门店!$S:$S,$G968,通讯通路门店!$J:$J,"其他品牌专卖店")</f>
        <v>0</v>
      </c>
      <c r="BJ968" s="99">
        <f>SUMIFS(通讯通路门店!$AC:$AC,通讯通路门店!$S:$S,$G968)</f>
        <v>0</v>
      </c>
      <c r="BK968" s="99">
        <f>SUMIFS(通讯通路门店!$AD:$AD,通讯通路门店!$S:$S,$G968)</f>
        <v>0</v>
      </c>
      <c r="BL968" s="99">
        <f>SUMIFS(通讯通路门店!$AE:$AE,通讯通路门店!$S:$S,$G968)</f>
        <v>0</v>
      </c>
      <c r="BM968" s="99">
        <f>SUMIFS(通讯通路门店!$AF:$AF,通讯通路门店!$S:$S,$G968)</f>
        <v>0</v>
      </c>
      <c r="BN968" s="99">
        <f>SUMIFS(通讯通路门店!$AG:$AG,通讯通路门店!$S:$S,$G968)</f>
        <v>0</v>
      </c>
      <c r="BO968" s="99">
        <f>SUMIFS(通讯通路门店!$AH:$AH,通讯通路门店!$S:$S,$G968)</f>
        <v>0</v>
      </c>
      <c r="BP968" s="99">
        <f>SUMIFS(通讯通路门店!$AI:$AI,通讯通路门店!$S:$S,$G968)</f>
        <v>0</v>
      </c>
      <c r="BQ968" s="83"/>
    </row>
    <row r="969" spans="1:69">
      <c r="A969" s="99" t="str">
        <f>IFERROR(_xlfn.XLOOKUP($G969,通讯通路门店!$S$4:$S$993933,通讯通路门店!$A$4:$A$993933,0,0),"")</f>
        <v>海南省</v>
      </c>
      <c r="B969" s="99" t="str">
        <f>IFERROR(_xlfn.XLOOKUP($G969,通讯通路门店!$S$4:$S$993933,通讯通路门店!$B$4:$B$993933,0,0),"")</f>
        <v>乐东黎族自治县</v>
      </c>
      <c r="C969" s="99" t="str">
        <f>IFERROR(_xlfn.XLOOKUP($G969,通讯通路门店!$S$4:$S$993933,通讯通路门店!$C$4:$C$993933,0,0),"")</f>
        <v>乐东黎族自治县</v>
      </c>
      <c r="D969" s="99" t="str">
        <f>IFERROR(_xlfn.XLOOKUP($G969,通讯通路门店!$S$4:$S$993933,通讯通路门店!$D$4:$D$993933,0,0),"")</f>
        <v>万冲镇</v>
      </c>
      <c r="E969" s="83"/>
      <c r="F969" s="83"/>
      <c r="G969" s="101"/>
      <c r="H969" s="102">
        <f>IFERROR(_xlfn.XLOOKUP($G969,通讯通路门店!$S$4:$S$993933,通讯通路门店!$R$4:$R$993933,0,0),"")</f>
        <v>0</v>
      </c>
      <c r="I969" s="83"/>
      <c r="J969" s="83"/>
      <c r="K969" s="83"/>
      <c r="L969" s="83"/>
      <c r="M969" s="83"/>
      <c r="N969" s="83"/>
      <c r="O969" s="83"/>
      <c r="P969" s="83"/>
      <c r="Q969" s="83"/>
      <c r="R969" s="83"/>
      <c r="S969" s="83"/>
      <c r="T969" s="83"/>
      <c r="U969" s="99">
        <f>COUNTIF(通讯通路门店!$S:$S,$G969)</f>
        <v>0</v>
      </c>
      <c r="V969" s="99">
        <f>COUNTIFS(通讯通路门店!$S:$S,$G969,通讯通路门店!$J:$J,"综合卖场")</f>
        <v>0</v>
      </c>
      <c r="W969" s="99">
        <f>SUMIFS(通讯通路门店!$AJ:$AJ,通讯通路门店!$S:$S,通讯客户沙盘!$G969)</f>
        <v>0</v>
      </c>
      <c r="X969" s="99">
        <f t="shared" si="75"/>
        <v>0</v>
      </c>
      <c r="Y969" s="99">
        <f>COUNTIFS(通讯通路门店!$S:$S,$G969,通讯通路门店!$J:$J,"荣耀体验店")+COUNTIFS(通讯通路门店!$S:$S,$G969,通讯通路门店!$J:$J,"荣耀授权专卖店")</f>
        <v>0</v>
      </c>
      <c r="Z969" s="99">
        <f>COUNTIFS(通讯通路门店!$S:$S,$G969,通讯通路门店!$J:$J,"VIVO体验店")</f>
        <v>0</v>
      </c>
      <c r="AA969" s="99">
        <f>COUNTIFS(通讯通路门店!$S:$S,$G969,通讯通路门店!$J:$J,"OPPO体验店")</f>
        <v>0</v>
      </c>
      <c r="AB969" s="99">
        <f>COUNTIFS(通讯通路门店!$S:$S,$G969,通讯通路门店!$J:$J,"华为授权体验店")+COUNTIFS(通讯通路门店!$S:$S,$G969,通讯通路门店!$J:$J,"华为堡垒店")</f>
        <v>0</v>
      </c>
      <c r="AC969" s="99">
        <f>COUNTIFS(通讯通路门店!$S:$S,$G969,通讯通路门店!$J:$J,"小米体验店")</f>
        <v>0</v>
      </c>
      <c r="AD969" s="99">
        <f>COUNTIFS(通讯通路门店!$S:$S,$G969,通讯通路门店!$J:$J,"苹果体验店")</f>
        <v>0</v>
      </c>
      <c r="AE969" s="99">
        <f>COUNTIFS(通讯通路门店!$S:$S,$G969,通讯通路门店!$J:$J,"其他品牌专卖店")</f>
        <v>0</v>
      </c>
      <c r="AF969" s="99">
        <f>SUMIFS(通讯通路门店!$BI:$BI,通讯通路门店!$S:$S,$G969)</f>
        <v>0</v>
      </c>
      <c r="AG969" s="99">
        <f>SUMIFS(通讯通路门店!$BH:$BH,通讯通路门店!$S:$S,$G969)</f>
        <v>0</v>
      </c>
      <c r="AH969" s="99">
        <f t="shared" si="76"/>
        <v>0</v>
      </c>
      <c r="AI969" s="99">
        <f>SUMIFS(通讯通路门店!$BB:$BB,通讯通路门店!$S:$S,$G969)</f>
        <v>0</v>
      </c>
      <c r="AJ969" s="99">
        <f>SUMIFS(通讯通路门店!$BE:$BE,通讯通路门店!$S:$S,$G969)</f>
        <v>0</v>
      </c>
      <c r="AK969" s="99">
        <f>SUMIFS(通讯通路门店!$BG:$BG,通讯通路门店!$S:$S,$G969)</f>
        <v>0</v>
      </c>
      <c r="AL969" s="99">
        <f>SUMIFS(通讯通路门店!$BC:$BC,通讯通路门店!$S:$S,$G969)</f>
        <v>0</v>
      </c>
      <c r="AM969" s="99">
        <f>SUMIFS(通讯通路门店!$BD:$BD,通讯通路门店!$S:$S,$G969)</f>
        <v>0</v>
      </c>
      <c r="AN969" s="99">
        <f>SUMIFS(通讯通路门店!$BF:$BF,通讯通路门店!$S:$S,$G969)</f>
        <v>0</v>
      </c>
      <c r="AO969" s="99">
        <f t="shared" si="77"/>
        <v>0</v>
      </c>
      <c r="AP969" s="99">
        <f>SUMIFS(通讯通路门店!$K:$K,通讯通路门店!$S:$S,$G969)</f>
        <v>0</v>
      </c>
      <c r="AQ969" s="83"/>
      <c r="AR969" s="99">
        <f>SUMIFS(通讯通路门店!$T:$T,通讯通路门店!$S:$S,$G969)</f>
        <v>0</v>
      </c>
      <c r="AS969" s="99">
        <f>SUMIFS(通讯通路门店!$U:$U,通讯通路门店!$S:$S,$G969)</f>
        <v>0</v>
      </c>
      <c r="AT969" s="99">
        <f>SUMIFS(通讯通路门店!$V:$V,通讯通路门店!$S:$S,$G969)</f>
        <v>0</v>
      </c>
      <c r="AU969" s="99">
        <f>SUMIFS(通讯通路门店!$W:$W,通讯通路门店!$S:$S,$G969)</f>
        <v>0</v>
      </c>
      <c r="AV969" s="99">
        <f>SUMIFS(通讯通路门店!$Z:$Z,通讯通路门店!$S:$S,$G969)</f>
        <v>0</v>
      </c>
      <c r="AW969" s="99">
        <f>SUMIFS(通讯通路门店!$AB:$AB,通讯通路门店!$S:$S,$G969)</f>
        <v>0</v>
      </c>
      <c r="AX969" s="99">
        <f>SUMIFS(通讯通路门店!$X:$X,通讯通路门店!$S:$S,$G969)</f>
        <v>0</v>
      </c>
      <c r="AY969" s="99">
        <f>SUMIFS(通讯通路门店!$Y:$Y,通讯通路门店!$S:$S,$G969)</f>
        <v>0</v>
      </c>
      <c r="AZ969" s="99">
        <f>SUMIFS(通讯通路门店!$AA:$AA,通讯通路门店!$S:$S,$G969)</f>
        <v>0</v>
      </c>
      <c r="BA969" s="99">
        <f t="shared" si="78"/>
        <v>0</v>
      </c>
      <c r="BB969" s="99">
        <f t="shared" si="79"/>
        <v>0</v>
      </c>
      <c r="BC969" s="99">
        <f>SUMIFS(通讯通路门店!$W:$W,通讯通路门店!$S:$S,$G969,通讯通路门店!$J:$J,"荣耀体验店")+SUMIFS(通讯通路门店!$W:$W,通讯通路门店!$S:$S,$G969,通讯通路门店!$J:$J,"荣耀授权专卖店")</f>
        <v>0</v>
      </c>
      <c r="BD969" s="99">
        <f>SUMIFS(通讯通路门店!$Z:$Z,通讯通路门店!$S:$S,$G969,通讯通路门店!$J:$J,"VIVO体验店")</f>
        <v>0</v>
      </c>
      <c r="BE969" s="99">
        <f>SUMIFS(通讯通路门店!$AB:$AB,通讯通路门店!$S:$S,$G969,通讯通路门店!$J:$J,"OPPO体验店")</f>
        <v>0</v>
      </c>
      <c r="BF969" s="99">
        <f>SUMIFS(通讯通路门店!$X:$X,通讯通路门店!$S:$S,$G969,通讯通路门店!$J:$J,"华为授权体验店")+SUMIFS(通讯通路门店!$AA:$AA,通讯通路门店!$S:$S,$G969,通讯通路门店!$J:$J,"华为堡垒店")</f>
        <v>0</v>
      </c>
      <c r="BG969" s="99">
        <f>SUMIFS(通讯通路门店!$Y:$Y,通讯通路门店!$S:$S,$G969,通讯通路门店!$J:$J,"小米体验店")</f>
        <v>0</v>
      </c>
      <c r="BH969" s="99">
        <f>SUMIFS(通讯通路门店!$AA:$AA,通讯通路门店!$S:$S,$G969,通讯通路门店!$J:$J,"苹果体验店")</f>
        <v>0</v>
      </c>
      <c r="BI969" s="99">
        <f>SUMIFS(通讯通路门店!$K:$K,通讯通路门店!$S:$S,$G969,通讯通路门店!$J:$J,"其他品牌专卖店")</f>
        <v>0</v>
      </c>
      <c r="BJ969" s="99">
        <f>SUMIFS(通讯通路门店!$AC:$AC,通讯通路门店!$S:$S,$G969)</f>
        <v>0</v>
      </c>
      <c r="BK969" s="99">
        <f>SUMIFS(通讯通路门店!$AD:$AD,通讯通路门店!$S:$S,$G969)</f>
        <v>0</v>
      </c>
      <c r="BL969" s="99">
        <f>SUMIFS(通讯通路门店!$AE:$AE,通讯通路门店!$S:$S,$G969)</f>
        <v>0</v>
      </c>
      <c r="BM969" s="99">
        <f>SUMIFS(通讯通路门店!$AF:$AF,通讯通路门店!$S:$S,$G969)</f>
        <v>0</v>
      </c>
      <c r="BN969" s="99">
        <f>SUMIFS(通讯通路门店!$AG:$AG,通讯通路门店!$S:$S,$G969)</f>
        <v>0</v>
      </c>
      <c r="BO969" s="99">
        <f>SUMIFS(通讯通路门店!$AH:$AH,通讯通路门店!$S:$S,$G969)</f>
        <v>0</v>
      </c>
      <c r="BP969" s="99">
        <f>SUMIFS(通讯通路门店!$AI:$AI,通讯通路门店!$S:$S,$G969)</f>
        <v>0</v>
      </c>
      <c r="BQ969" s="83"/>
    </row>
    <row r="970" spans="1:69">
      <c r="A970" s="99" t="str">
        <f>IFERROR(_xlfn.XLOOKUP($G970,通讯通路门店!$S$4:$S$993933,通讯通路门店!$A$4:$A$993933,0,0),"")</f>
        <v>海南省</v>
      </c>
      <c r="B970" s="99" t="str">
        <f>IFERROR(_xlfn.XLOOKUP($G970,通讯通路门店!$S$4:$S$993933,通讯通路门店!$B$4:$B$993933,0,0),"")</f>
        <v>乐东黎族自治县</v>
      </c>
      <c r="C970" s="99" t="str">
        <f>IFERROR(_xlfn.XLOOKUP($G970,通讯通路门店!$S$4:$S$993933,通讯通路门店!$C$4:$C$993933,0,0),"")</f>
        <v>乐东黎族自治县</v>
      </c>
      <c r="D970" s="99" t="str">
        <f>IFERROR(_xlfn.XLOOKUP($G970,通讯通路门店!$S$4:$S$993933,通讯通路门店!$D$4:$D$993933,0,0),"")</f>
        <v>万冲镇</v>
      </c>
      <c r="E970" s="83"/>
      <c r="F970" s="83"/>
      <c r="G970" s="101"/>
      <c r="H970" s="102">
        <f>IFERROR(_xlfn.XLOOKUP($G970,通讯通路门店!$S$4:$S$993933,通讯通路门店!$R$4:$R$993933,0,0),"")</f>
        <v>0</v>
      </c>
      <c r="I970" s="83"/>
      <c r="J970" s="83"/>
      <c r="K970" s="83"/>
      <c r="L970" s="83"/>
      <c r="M970" s="83"/>
      <c r="N970" s="83"/>
      <c r="O970" s="83"/>
      <c r="P970" s="83"/>
      <c r="Q970" s="83"/>
      <c r="R970" s="83"/>
      <c r="S970" s="83"/>
      <c r="T970" s="83"/>
      <c r="U970" s="99">
        <f>COUNTIF(通讯通路门店!$S:$S,$G970)</f>
        <v>0</v>
      </c>
      <c r="V970" s="99">
        <f>COUNTIFS(通讯通路门店!$S:$S,$G970,通讯通路门店!$J:$J,"综合卖场")</f>
        <v>0</v>
      </c>
      <c r="W970" s="99">
        <f>SUMIFS(通讯通路门店!$AJ:$AJ,通讯通路门店!$S:$S,通讯客户沙盘!$G970)</f>
        <v>0</v>
      </c>
      <c r="X970" s="99">
        <f t="shared" si="75"/>
        <v>0</v>
      </c>
      <c r="Y970" s="99">
        <f>COUNTIFS(通讯通路门店!$S:$S,$G970,通讯通路门店!$J:$J,"荣耀体验店")+COUNTIFS(通讯通路门店!$S:$S,$G970,通讯通路门店!$J:$J,"荣耀授权专卖店")</f>
        <v>0</v>
      </c>
      <c r="Z970" s="99">
        <f>COUNTIFS(通讯通路门店!$S:$S,$G970,通讯通路门店!$J:$J,"VIVO体验店")</f>
        <v>0</v>
      </c>
      <c r="AA970" s="99">
        <f>COUNTIFS(通讯通路门店!$S:$S,$G970,通讯通路门店!$J:$J,"OPPO体验店")</f>
        <v>0</v>
      </c>
      <c r="AB970" s="99">
        <f>COUNTIFS(通讯通路门店!$S:$S,$G970,通讯通路门店!$J:$J,"华为授权体验店")+COUNTIFS(通讯通路门店!$S:$S,$G970,通讯通路门店!$J:$J,"华为堡垒店")</f>
        <v>0</v>
      </c>
      <c r="AC970" s="99">
        <f>COUNTIFS(通讯通路门店!$S:$S,$G970,通讯通路门店!$J:$J,"小米体验店")</f>
        <v>0</v>
      </c>
      <c r="AD970" s="99">
        <f>COUNTIFS(通讯通路门店!$S:$S,$G970,通讯通路门店!$J:$J,"苹果体验店")</f>
        <v>0</v>
      </c>
      <c r="AE970" s="99">
        <f>COUNTIFS(通讯通路门店!$S:$S,$G970,通讯通路门店!$J:$J,"其他品牌专卖店")</f>
        <v>0</v>
      </c>
      <c r="AF970" s="99">
        <f>SUMIFS(通讯通路门店!$BI:$BI,通讯通路门店!$S:$S,$G970)</f>
        <v>0</v>
      </c>
      <c r="AG970" s="99">
        <f>SUMIFS(通讯通路门店!$BH:$BH,通讯通路门店!$S:$S,$G970)</f>
        <v>0</v>
      </c>
      <c r="AH970" s="99">
        <f t="shared" si="76"/>
        <v>0</v>
      </c>
      <c r="AI970" s="99">
        <f>SUMIFS(通讯通路门店!$BB:$BB,通讯通路门店!$S:$S,$G970)</f>
        <v>0</v>
      </c>
      <c r="AJ970" s="99">
        <f>SUMIFS(通讯通路门店!$BE:$BE,通讯通路门店!$S:$S,$G970)</f>
        <v>0</v>
      </c>
      <c r="AK970" s="99">
        <f>SUMIFS(通讯通路门店!$BG:$BG,通讯通路门店!$S:$S,$G970)</f>
        <v>0</v>
      </c>
      <c r="AL970" s="99">
        <f>SUMIFS(通讯通路门店!$BC:$BC,通讯通路门店!$S:$S,$G970)</f>
        <v>0</v>
      </c>
      <c r="AM970" s="99">
        <f>SUMIFS(通讯通路门店!$BD:$BD,通讯通路门店!$S:$S,$G970)</f>
        <v>0</v>
      </c>
      <c r="AN970" s="99">
        <f>SUMIFS(通讯通路门店!$BF:$BF,通讯通路门店!$S:$S,$G970)</f>
        <v>0</v>
      </c>
      <c r="AO970" s="99">
        <f t="shared" si="77"/>
        <v>0</v>
      </c>
      <c r="AP970" s="99">
        <f>SUMIFS(通讯通路门店!$K:$K,通讯通路门店!$S:$S,$G970)</f>
        <v>0</v>
      </c>
      <c r="AQ970" s="83"/>
      <c r="AR970" s="99">
        <f>SUMIFS(通讯通路门店!$T:$T,通讯通路门店!$S:$S,$G970)</f>
        <v>0</v>
      </c>
      <c r="AS970" s="99">
        <f>SUMIFS(通讯通路门店!$U:$U,通讯通路门店!$S:$S,$G970)</f>
        <v>0</v>
      </c>
      <c r="AT970" s="99">
        <f>SUMIFS(通讯通路门店!$V:$V,通讯通路门店!$S:$S,$G970)</f>
        <v>0</v>
      </c>
      <c r="AU970" s="99">
        <f>SUMIFS(通讯通路门店!$W:$W,通讯通路门店!$S:$S,$G970)</f>
        <v>0</v>
      </c>
      <c r="AV970" s="99">
        <f>SUMIFS(通讯通路门店!$Z:$Z,通讯通路门店!$S:$S,$G970)</f>
        <v>0</v>
      </c>
      <c r="AW970" s="99">
        <f>SUMIFS(通讯通路门店!$AB:$AB,通讯通路门店!$S:$S,$G970)</f>
        <v>0</v>
      </c>
      <c r="AX970" s="99">
        <f>SUMIFS(通讯通路门店!$X:$X,通讯通路门店!$S:$S,$G970)</f>
        <v>0</v>
      </c>
      <c r="AY970" s="99">
        <f>SUMIFS(通讯通路门店!$Y:$Y,通讯通路门店!$S:$S,$G970)</f>
        <v>0</v>
      </c>
      <c r="AZ970" s="99">
        <f>SUMIFS(通讯通路门店!$AA:$AA,通讯通路门店!$S:$S,$G970)</f>
        <v>0</v>
      </c>
      <c r="BA970" s="99">
        <f t="shared" si="78"/>
        <v>0</v>
      </c>
      <c r="BB970" s="99">
        <f t="shared" si="79"/>
        <v>0</v>
      </c>
      <c r="BC970" s="99">
        <f>SUMIFS(通讯通路门店!$W:$W,通讯通路门店!$S:$S,$G970,通讯通路门店!$J:$J,"荣耀体验店")+SUMIFS(通讯通路门店!$W:$W,通讯通路门店!$S:$S,$G970,通讯通路门店!$J:$J,"荣耀授权专卖店")</f>
        <v>0</v>
      </c>
      <c r="BD970" s="99">
        <f>SUMIFS(通讯通路门店!$Z:$Z,通讯通路门店!$S:$S,$G970,通讯通路门店!$J:$J,"VIVO体验店")</f>
        <v>0</v>
      </c>
      <c r="BE970" s="99">
        <f>SUMIFS(通讯通路门店!$AB:$AB,通讯通路门店!$S:$S,$G970,通讯通路门店!$J:$J,"OPPO体验店")</f>
        <v>0</v>
      </c>
      <c r="BF970" s="99">
        <f>SUMIFS(通讯通路门店!$X:$X,通讯通路门店!$S:$S,$G970,通讯通路门店!$J:$J,"华为授权体验店")+SUMIFS(通讯通路门店!$AA:$AA,通讯通路门店!$S:$S,$G970,通讯通路门店!$J:$J,"华为堡垒店")</f>
        <v>0</v>
      </c>
      <c r="BG970" s="99">
        <f>SUMIFS(通讯通路门店!$Y:$Y,通讯通路门店!$S:$S,$G970,通讯通路门店!$J:$J,"小米体验店")</f>
        <v>0</v>
      </c>
      <c r="BH970" s="99">
        <f>SUMIFS(通讯通路门店!$AA:$AA,通讯通路门店!$S:$S,$G970,通讯通路门店!$J:$J,"苹果体验店")</f>
        <v>0</v>
      </c>
      <c r="BI970" s="99">
        <f>SUMIFS(通讯通路门店!$K:$K,通讯通路门店!$S:$S,$G970,通讯通路门店!$J:$J,"其他品牌专卖店")</f>
        <v>0</v>
      </c>
      <c r="BJ970" s="99">
        <f>SUMIFS(通讯通路门店!$AC:$AC,通讯通路门店!$S:$S,$G970)</f>
        <v>0</v>
      </c>
      <c r="BK970" s="99">
        <f>SUMIFS(通讯通路门店!$AD:$AD,通讯通路门店!$S:$S,$G970)</f>
        <v>0</v>
      </c>
      <c r="BL970" s="99">
        <f>SUMIFS(通讯通路门店!$AE:$AE,通讯通路门店!$S:$S,$G970)</f>
        <v>0</v>
      </c>
      <c r="BM970" s="99">
        <f>SUMIFS(通讯通路门店!$AF:$AF,通讯通路门店!$S:$S,$G970)</f>
        <v>0</v>
      </c>
      <c r="BN970" s="99">
        <f>SUMIFS(通讯通路门店!$AG:$AG,通讯通路门店!$S:$S,$G970)</f>
        <v>0</v>
      </c>
      <c r="BO970" s="99">
        <f>SUMIFS(通讯通路门店!$AH:$AH,通讯通路门店!$S:$S,$G970)</f>
        <v>0</v>
      </c>
      <c r="BP970" s="99">
        <f>SUMIFS(通讯通路门店!$AI:$AI,通讯通路门店!$S:$S,$G970)</f>
        <v>0</v>
      </c>
      <c r="BQ970" s="83"/>
    </row>
    <row r="971" spans="1:69">
      <c r="A971" s="99" t="str">
        <f>IFERROR(_xlfn.XLOOKUP($G971,通讯通路门店!$S$4:$S$993933,通讯通路门店!$A$4:$A$993933,0,0),"")</f>
        <v>海南省</v>
      </c>
      <c r="B971" s="99" t="str">
        <f>IFERROR(_xlfn.XLOOKUP($G971,通讯通路门店!$S$4:$S$993933,通讯通路门店!$B$4:$B$993933,0,0),"")</f>
        <v>乐东黎族自治县</v>
      </c>
      <c r="C971" s="99" t="str">
        <f>IFERROR(_xlfn.XLOOKUP($G971,通讯通路门店!$S$4:$S$993933,通讯通路门店!$C$4:$C$993933,0,0),"")</f>
        <v>乐东黎族自治县</v>
      </c>
      <c r="D971" s="99" t="str">
        <f>IFERROR(_xlfn.XLOOKUP($G971,通讯通路门店!$S$4:$S$993933,通讯通路门店!$D$4:$D$993933,0,0),"")</f>
        <v>万冲镇</v>
      </c>
      <c r="E971" s="83"/>
      <c r="F971" s="83"/>
      <c r="G971" s="101"/>
      <c r="H971" s="102">
        <f>IFERROR(_xlfn.XLOOKUP($G971,通讯通路门店!$S$4:$S$993933,通讯通路门店!$R$4:$R$993933,0,0),"")</f>
        <v>0</v>
      </c>
      <c r="I971" s="83"/>
      <c r="J971" s="83"/>
      <c r="K971" s="83"/>
      <c r="L971" s="83"/>
      <c r="M971" s="83"/>
      <c r="N971" s="83"/>
      <c r="O971" s="83"/>
      <c r="P971" s="83"/>
      <c r="Q971" s="83"/>
      <c r="R971" s="83"/>
      <c r="S971" s="83"/>
      <c r="T971" s="83"/>
      <c r="U971" s="99">
        <f>COUNTIF(通讯通路门店!$S:$S,$G971)</f>
        <v>0</v>
      </c>
      <c r="V971" s="99">
        <f>COUNTIFS(通讯通路门店!$S:$S,$G971,通讯通路门店!$J:$J,"综合卖场")</f>
        <v>0</v>
      </c>
      <c r="W971" s="99">
        <f>SUMIFS(通讯通路门店!$AJ:$AJ,通讯通路门店!$S:$S,通讯客户沙盘!$G971)</f>
        <v>0</v>
      </c>
      <c r="X971" s="99">
        <f t="shared" si="75"/>
        <v>0</v>
      </c>
      <c r="Y971" s="99">
        <f>COUNTIFS(通讯通路门店!$S:$S,$G971,通讯通路门店!$J:$J,"荣耀体验店")+COUNTIFS(通讯通路门店!$S:$S,$G971,通讯通路门店!$J:$J,"荣耀授权专卖店")</f>
        <v>0</v>
      </c>
      <c r="Z971" s="99">
        <f>COUNTIFS(通讯通路门店!$S:$S,$G971,通讯通路门店!$J:$J,"VIVO体验店")</f>
        <v>0</v>
      </c>
      <c r="AA971" s="99">
        <f>COUNTIFS(通讯通路门店!$S:$S,$G971,通讯通路门店!$J:$J,"OPPO体验店")</f>
        <v>0</v>
      </c>
      <c r="AB971" s="99">
        <f>COUNTIFS(通讯通路门店!$S:$S,$G971,通讯通路门店!$J:$J,"华为授权体验店")+COUNTIFS(通讯通路门店!$S:$S,$G971,通讯通路门店!$J:$J,"华为堡垒店")</f>
        <v>0</v>
      </c>
      <c r="AC971" s="99">
        <f>COUNTIFS(通讯通路门店!$S:$S,$G971,通讯通路门店!$J:$J,"小米体验店")</f>
        <v>0</v>
      </c>
      <c r="AD971" s="99">
        <f>COUNTIFS(通讯通路门店!$S:$S,$G971,通讯通路门店!$J:$J,"苹果体验店")</f>
        <v>0</v>
      </c>
      <c r="AE971" s="99">
        <f>COUNTIFS(通讯通路门店!$S:$S,$G971,通讯通路门店!$J:$J,"其他品牌专卖店")</f>
        <v>0</v>
      </c>
      <c r="AF971" s="99">
        <f>SUMIFS(通讯通路门店!$BI:$BI,通讯通路门店!$S:$S,$G971)</f>
        <v>0</v>
      </c>
      <c r="AG971" s="99">
        <f>SUMIFS(通讯通路门店!$BH:$BH,通讯通路门店!$S:$S,$G971)</f>
        <v>0</v>
      </c>
      <c r="AH971" s="99">
        <f t="shared" si="76"/>
        <v>0</v>
      </c>
      <c r="AI971" s="99">
        <f>SUMIFS(通讯通路门店!$BB:$BB,通讯通路门店!$S:$S,$G971)</f>
        <v>0</v>
      </c>
      <c r="AJ971" s="99">
        <f>SUMIFS(通讯通路门店!$BE:$BE,通讯通路门店!$S:$S,$G971)</f>
        <v>0</v>
      </c>
      <c r="AK971" s="99">
        <f>SUMIFS(通讯通路门店!$BG:$BG,通讯通路门店!$S:$S,$G971)</f>
        <v>0</v>
      </c>
      <c r="AL971" s="99">
        <f>SUMIFS(通讯通路门店!$BC:$BC,通讯通路门店!$S:$S,$G971)</f>
        <v>0</v>
      </c>
      <c r="AM971" s="99">
        <f>SUMIFS(通讯通路门店!$BD:$BD,通讯通路门店!$S:$S,$G971)</f>
        <v>0</v>
      </c>
      <c r="AN971" s="99">
        <f>SUMIFS(通讯通路门店!$BF:$BF,通讯通路门店!$S:$S,$G971)</f>
        <v>0</v>
      </c>
      <c r="AO971" s="99">
        <f t="shared" si="77"/>
        <v>0</v>
      </c>
      <c r="AP971" s="99">
        <f>SUMIFS(通讯通路门店!$K:$K,通讯通路门店!$S:$S,$G971)</f>
        <v>0</v>
      </c>
      <c r="AQ971" s="83"/>
      <c r="AR971" s="99">
        <f>SUMIFS(通讯通路门店!$T:$T,通讯通路门店!$S:$S,$G971)</f>
        <v>0</v>
      </c>
      <c r="AS971" s="99">
        <f>SUMIFS(通讯通路门店!$U:$U,通讯通路门店!$S:$S,$G971)</f>
        <v>0</v>
      </c>
      <c r="AT971" s="99">
        <f>SUMIFS(通讯通路门店!$V:$V,通讯通路门店!$S:$S,$G971)</f>
        <v>0</v>
      </c>
      <c r="AU971" s="99">
        <f>SUMIFS(通讯通路门店!$W:$W,通讯通路门店!$S:$S,$G971)</f>
        <v>0</v>
      </c>
      <c r="AV971" s="99">
        <f>SUMIFS(通讯通路门店!$Z:$Z,通讯通路门店!$S:$S,$G971)</f>
        <v>0</v>
      </c>
      <c r="AW971" s="99">
        <f>SUMIFS(通讯通路门店!$AB:$AB,通讯通路门店!$S:$S,$G971)</f>
        <v>0</v>
      </c>
      <c r="AX971" s="99">
        <f>SUMIFS(通讯通路门店!$X:$X,通讯通路门店!$S:$S,$G971)</f>
        <v>0</v>
      </c>
      <c r="AY971" s="99">
        <f>SUMIFS(通讯通路门店!$Y:$Y,通讯通路门店!$S:$S,$G971)</f>
        <v>0</v>
      </c>
      <c r="AZ971" s="99">
        <f>SUMIFS(通讯通路门店!$AA:$AA,通讯通路门店!$S:$S,$G971)</f>
        <v>0</v>
      </c>
      <c r="BA971" s="99">
        <f t="shared" si="78"/>
        <v>0</v>
      </c>
      <c r="BB971" s="99">
        <f t="shared" si="79"/>
        <v>0</v>
      </c>
      <c r="BC971" s="99">
        <f>SUMIFS(通讯通路门店!$W:$W,通讯通路门店!$S:$S,$G971,通讯通路门店!$J:$J,"荣耀体验店")+SUMIFS(通讯通路门店!$W:$W,通讯通路门店!$S:$S,$G971,通讯通路门店!$J:$J,"荣耀授权专卖店")</f>
        <v>0</v>
      </c>
      <c r="BD971" s="99">
        <f>SUMIFS(通讯通路门店!$Z:$Z,通讯通路门店!$S:$S,$G971,通讯通路门店!$J:$J,"VIVO体验店")</f>
        <v>0</v>
      </c>
      <c r="BE971" s="99">
        <f>SUMIFS(通讯通路门店!$AB:$AB,通讯通路门店!$S:$S,$G971,通讯通路门店!$J:$J,"OPPO体验店")</f>
        <v>0</v>
      </c>
      <c r="BF971" s="99">
        <f>SUMIFS(通讯通路门店!$X:$X,通讯通路门店!$S:$S,$G971,通讯通路门店!$J:$J,"华为授权体验店")+SUMIFS(通讯通路门店!$AA:$AA,通讯通路门店!$S:$S,$G971,通讯通路门店!$J:$J,"华为堡垒店")</f>
        <v>0</v>
      </c>
      <c r="BG971" s="99">
        <f>SUMIFS(通讯通路门店!$Y:$Y,通讯通路门店!$S:$S,$G971,通讯通路门店!$J:$J,"小米体验店")</f>
        <v>0</v>
      </c>
      <c r="BH971" s="99">
        <f>SUMIFS(通讯通路门店!$AA:$AA,通讯通路门店!$S:$S,$G971,通讯通路门店!$J:$J,"苹果体验店")</f>
        <v>0</v>
      </c>
      <c r="BI971" s="99">
        <f>SUMIFS(通讯通路门店!$K:$K,通讯通路门店!$S:$S,$G971,通讯通路门店!$J:$J,"其他品牌专卖店")</f>
        <v>0</v>
      </c>
      <c r="BJ971" s="99">
        <f>SUMIFS(通讯通路门店!$AC:$AC,通讯通路门店!$S:$S,$G971)</f>
        <v>0</v>
      </c>
      <c r="BK971" s="99">
        <f>SUMIFS(通讯通路门店!$AD:$AD,通讯通路门店!$S:$S,$G971)</f>
        <v>0</v>
      </c>
      <c r="BL971" s="99">
        <f>SUMIFS(通讯通路门店!$AE:$AE,通讯通路门店!$S:$S,$G971)</f>
        <v>0</v>
      </c>
      <c r="BM971" s="99">
        <f>SUMIFS(通讯通路门店!$AF:$AF,通讯通路门店!$S:$S,$G971)</f>
        <v>0</v>
      </c>
      <c r="BN971" s="99">
        <f>SUMIFS(通讯通路门店!$AG:$AG,通讯通路门店!$S:$S,$G971)</f>
        <v>0</v>
      </c>
      <c r="BO971" s="99">
        <f>SUMIFS(通讯通路门店!$AH:$AH,通讯通路门店!$S:$S,$G971)</f>
        <v>0</v>
      </c>
      <c r="BP971" s="99">
        <f>SUMIFS(通讯通路门店!$AI:$AI,通讯通路门店!$S:$S,$G971)</f>
        <v>0</v>
      </c>
      <c r="BQ971" s="83"/>
    </row>
    <row r="972" spans="1:69">
      <c r="A972" s="99" t="str">
        <f>IFERROR(_xlfn.XLOOKUP($G972,通讯通路门店!$S$4:$S$993933,通讯通路门店!$A$4:$A$993933,0,0),"")</f>
        <v>海南省</v>
      </c>
      <c r="B972" s="99" t="str">
        <f>IFERROR(_xlfn.XLOOKUP($G972,通讯通路门店!$S$4:$S$993933,通讯通路门店!$B$4:$B$993933,0,0),"")</f>
        <v>乐东黎族自治县</v>
      </c>
      <c r="C972" s="99" t="str">
        <f>IFERROR(_xlfn.XLOOKUP($G972,通讯通路门店!$S$4:$S$993933,通讯通路门店!$C$4:$C$993933,0,0),"")</f>
        <v>乐东黎族自治县</v>
      </c>
      <c r="D972" s="99" t="str">
        <f>IFERROR(_xlfn.XLOOKUP($G972,通讯通路门店!$S$4:$S$993933,通讯通路门店!$D$4:$D$993933,0,0),"")</f>
        <v>万冲镇</v>
      </c>
      <c r="E972" s="83"/>
      <c r="F972" s="83"/>
      <c r="G972" s="101"/>
      <c r="H972" s="102">
        <f>IFERROR(_xlfn.XLOOKUP($G972,通讯通路门店!$S$4:$S$993933,通讯通路门店!$R$4:$R$993933,0,0),"")</f>
        <v>0</v>
      </c>
      <c r="I972" s="83"/>
      <c r="J972" s="83"/>
      <c r="K972" s="83"/>
      <c r="L972" s="83"/>
      <c r="M972" s="83"/>
      <c r="N972" s="83"/>
      <c r="O972" s="83"/>
      <c r="P972" s="83"/>
      <c r="Q972" s="83"/>
      <c r="R972" s="83"/>
      <c r="S972" s="83"/>
      <c r="T972" s="83"/>
      <c r="U972" s="99">
        <f>COUNTIF(通讯通路门店!$S:$S,$G972)</f>
        <v>0</v>
      </c>
      <c r="V972" s="99">
        <f>COUNTIFS(通讯通路门店!$S:$S,$G972,通讯通路门店!$J:$J,"综合卖场")</f>
        <v>0</v>
      </c>
      <c r="W972" s="99">
        <f>SUMIFS(通讯通路门店!$AJ:$AJ,通讯通路门店!$S:$S,通讯客户沙盘!$G972)</f>
        <v>0</v>
      </c>
      <c r="X972" s="99">
        <f t="shared" si="75"/>
        <v>0</v>
      </c>
      <c r="Y972" s="99">
        <f>COUNTIFS(通讯通路门店!$S:$S,$G972,通讯通路门店!$J:$J,"荣耀体验店")+COUNTIFS(通讯通路门店!$S:$S,$G972,通讯通路门店!$J:$J,"荣耀授权专卖店")</f>
        <v>0</v>
      </c>
      <c r="Z972" s="99">
        <f>COUNTIFS(通讯通路门店!$S:$S,$G972,通讯通路门店!$J:$J,"VIVO体验店")</f>
        <v>0</v>
      </c>
      <c r="AA972" s="99">
        <f>COUNTIFS(通讯通路门店!$S:$S,$G972,通讯通路门店!$J:$J,"OPPO体验店")</f>
        <v>0</v>
      </c>
      <c r="AB972" s="99">
        <f>COUNTIFS(通讯通路门店!$S:$S,$G972,通讯通路门店!$J:$J,"华为授权体验店")+COUNTIFS(通讯通路门店!$S:$S,$G972,通讯通路门店!$J:$J,"华为堡垒店")</f>
        <v>0</v>
      </c>
      <c r="AC972" s="99">
        <f>COUNTIFS(通讯通路门店!$S:$S,$G972,通讯通路门店!$J:$J,"小米体验店")</f>
        <v>0</v>
      </c>
      <c r="AD972" s="99">
        <f>COUNTIFS(通讯通路门店!$S:$S,$G972,通讯通路门店!$J:$J,"苹果体验店")</f>
        <v>0</v>
      </c>
      <c r="AE972" s="99">
        <f>COUNTIFS(通讯通路门店!$S:$S,$G972,通讯通路门店!$J:$J,"其他品牌专卖店")</f>
        <v>0</v>
      </c>
      <c r="AF972" s="99">
        <f>SUMIFS(通讯通路门店!$BI:$BI,通讯通路门店!$S:$S,$G972)</f>
        <v>0</v>
      </c>
      <c r="AG972" s="99">
        <f>SUMIFS(通讯通路门店!$BH:$BH,通讯通路门店!$S:$S,$G972)</f>
        <v>0</v>
      </c>
      <c r="AH972" s="99">
        <f t="shared" si="76"/>
        <v>0</v>
      </c>
      <c r="AI972" s="99">
        <f>SUMIFS(通讯通路门店!$BB:$BB,通讯通路门店!$S:$S,$G972)</f>
        <v>0</v>
      </c>
      <c r="AJ972" s="99">
        <f>SUMIFS(通讯通路门店!$BE:$BE,通讯通路门店!$S:$S,$G972)</f>
        <v>0</v>
      </c>
      <c r="AK972" s="99">
        <f>SUMIFS(通讯通路门店!$BG:$BG,通讯通路门店!$S:$S,$G972)</f>
        <v>0</v>
      </c>
      <c r="AL972" s="99">
        <f>SUMIFS(通讯通路门店!$BC:$BC,通讯通路门店!$S:$S,$G972)</f>
        <v>0</v>
      </c>
      <c r="AM972" s="99">
        <f>SUMIFS(通讯通路门店!$BD:$BD,通讯通路门店!$S:$S,$G972)</f>
        <v>0</v>
      </c>
      <c r="AN972" s="99">
        <f>SUMIFS(通讯通路门店!$BF:$BF,通讯通路门店!$S:$S,$G972)</f>
        <v>0</v>
      </c>
      <c r="AO972" s="99">
        <f t="shared" si="77"/>
        <v>0</v>
      </c>
      <c r="AP972" s="99">
        <f>SUMIFS(通讯通路门店!$K:$K,通讯通路门店!$S:$S,$G972)</f>
        <v>0</v>
      </c>
      <c r="AQ972" s="83"/>
      <c r="AR972" s="99">
        <f>SUMIFS(通讯通路门店!$T:$T,通讯通路门店!$S:$S,$G972)</f>
        <v>0</v>
      </c>
      <c r="AS972" s="99">
        <f>SUMIFS(通讯通路门店!$U:$U,通讯通路门店!$S:$S,$G972)</f>
        <v>0</v>
      </c>
      <c r="AT972" s="99">
        <f>SUMIFS(通讯通路门店!$V:$V,通讯通路门店!$S:$S,$G972)</f>
        <v>0</v>
      </c>
      <c r="AU972" s="99">
        <f>SUMIFS(通讯通路门店!$W:$W,通讯通路门店!$S:$S,$G972)</f>
        <v>0</v>
      </c>
      <c r="AV972" s="99">
        <f>SUMIFS(通讯通路门店!$Z:$Z,通讯通路门店!$S:$S,$G972)</f>
        <v>0</v>
      </c>
      <c r="AW972" s="99">
        <f>SUMIFS(通讯通路门店!$AB:$AB,通讯通路门店!$S:$S,$G972)</f>
        <v>0</v>
      </c>
      <c r="AX972" s="99">
        <f>SUMIFS(通讯通路门店!$X:$X,通讯通路门店!$S:$S,$G972)</f>
        <v>0</v>
      </c>
      <c r="AY972" s="99">
        <f>SUMIFS(通讯通路门店!$Y:$Y,通讯通路门店!$S:$S,$G972)</f>
        <v>0</v>
      </c>
      <c r="AZ972" s="99">
        <f>SUMIFS(通讯通路门店!$AA:$AA,通讯通路门店!$S:$S,$G972)</f>
        <v>0</v>
      </c>
      <c r="BA972" s="99">
        <f t="shared" si="78"/>
        <v>0</v>
      </c>
      <c r="BB972" s="99">
        <f t="shared" si="79"/>
        <v>0</v>
      </c>
      <c r="BC972" s="99">
        <f>SUMIFS(通讯通路门店!$W:$W,通讯通路门店!$S:$S,$G972,通讯通路门店!$J:$J,"荣耀体验店")+SUMIFS(通讯通路门店!$W:$W,通讯通路门店!$S:$S,$G972,通讯通路门店!$J:$J,"荣耀授权专卖店")</f>
        <v>0</v>
      </c>
      <c r="BD972" s="99">
        <f>SUMIFS(通讯通路门店!$Z:$Z,通讯通路门店!$S:$S,$G972,通讯通路门店!$J:$J,"VIVO体验店")</f>
        <v>0</v>
      </c>
      <c r="BE972" s="99">
        <f>SUMIFS(通讯通路门店!$AB:$AB,通讯通路门店!$S:$S,$G972,通讯通路门店!$J:$J,"OPPO体验店")</f>
        <v>0</v>
      </c>
      <c r="BF972" s="99">
        <f>SUMIFS(通讯通路门店!$X:$X,通讯通路门店!$S:$S,$G972,通讯通路门店!$J:$J,"华为授权体验店")+SUMIFS(通讯通路门店!$AA:$AA,通讯通路门店!$S:$S,$G972,通讯通路门店!$J:$J,"华为堡垒店")</f>
        <v>0</v>
      </c>
      <c r="BG972" s="99">
        <f>SUMIFS(通讯通路门店!$Y:$Y,通讯通路门店!$S:$S,$G972,通讯通路门店!$J:$J,"小米体验店")</f>
        <v>0</v>
      </c>
      <c r="BH972" s="99">
        <f>SUMIFS(通讯通路门店!$AA:$AA,通讯通路门店!$S:$S,$G972,通讯通路门店!$J:$J,"苹果体验店")</f>
        <v>0</v>
      </c>
      <c r="BI972" s="99">
        <f>SUMIFS(通讯通路门店!$K:$K,通讯通路门店!$S:$S,$G972,通讯通路门店!$J:$J,"其他品牌专卖店")</f>
        <v>0</v>
      </c>
      <c r="BJ972" s="99">
        <f>SUMIFS(通讯通路门店!$AC:$AC,通讯通路门店!$S:$S,$G972)</f>
        <v>0</v>
      </c>
      <c r="BK972" s="99">
        <f>SUMIFS(通讯通路门店!$AD:$AD,通讯通路门店!$S:$S,$G972)</f>
        <v>0</v>
      </c>
      <c r="BL972" s="99">
        <f>SUMIFS(通讯通路门店!$AE:$AE,通讯通路门店!$S:$S,$G972)</f>
        <v>0</v>
      </c>
      <c r="BM972" s="99">
        <f>SUMIFS(通讯通路门店!$AF:$AF,通讯通路门店!$S:$S,$G972)</f>
        <v>0</v>
      </c>
      <c r="BN972" s="99">
        <f>SUMIFS(通讯通路门店!$AG:$AG,通讯通路门店!$S:$S,$G972)</f>
        <v>0</v>
      </c>
      <c r="BO972" s="99">
        <f>SUMIFS(通讯通路门店!$AH:$AH,通讯通路门店!$S:$S,$G972)</f>
        <v>0</v>
      </c>
      <c r="BP972" s="99">
        <f>SUMIFS(通讯通路门店!$AI:$AI,通讯通路门店!$S:$S,$G972)</f>
        <v>0</v>
      </c>
      <c r="BQ972" s="83"/>
    </row>
    <row r="973" spans="1:69">
      <c r="A973" s="99" t="str">
        <f>IFERROR(_xlfn.XLOOKUP($G973,通讯通路门店!$S$4:$S$993933,通讯通路门店!$A$4:$A$993933,0,0),"")</f>
        <v>海南省</v>
      </c>
      <c r="B973" s="99" t="str">
        <f>IFERROR(_xlfn.XLOOKUP($G973,通讯通路门店!$S$4:$S$993933,通讯通路门店!$B$4:$B$993933,0,0),"")</f>
        <v>乐东黎族自治县</v>
      </c>
      <c r="C973" s="99" t="str">
        <f>IFERROR(_xlfn.XLOOKUP($G973,通讯通路门店!$S$4:$S$993933,通讯通路门店!$C$4:$C$993933,0,0),"")</f>
        <v>乐东黎族自治县</v>
      </c>
      <c r="D973" s="99" t="str">
        <f>IFERROR(_xlfn.XLOOKUP($G973,通讯通路门店!$S$4:$S$993933,通讯通路门店!$D$4:$D$993933,0,0),"")</f>
        <v>万冲镇</v>
      </c>
      <c r="E973" s="83"/>
      <c r="F973" s="83"/>
      <c r="G973" s="101"/>
      <c r="H973" s="102">
        <f>IFERROR(_xlfn.XLOOKUP($G973,通讯通路门店!$S$4:$S$993933,通讯通路门店!$R$4:$R$993933,0,0),"")</f>
        <v>0</v>
      </c>
      <c r="I973" s="83"/>
      <c r="J973" s="83"/>
      <c r="K973" s="83"/>
      <c r="L973" s="83"/>
      <c r="M973" s="83"/>
      <c r="N973" s="83"/>
      <c r="O973" s="83"/>
      <c r="P973" s="83"/>
      <c r="Q973" s="83"/>
      <c r="R973" s="83"/>
      <c r="S973" s="83"/>
      <c r="T973" s="83"/>
      <c r="U973" s="99">
        <f>COUNTIF(通讯通路门店!$S:$S,$G973)</f>
        <v>0</v>
      </c>
      <c r="V973" s="99">
        <f>COUNTIFS(通讯通路门店!$S:$S,$G973,通讯通路门店!$J:$J,"综合卖场")</f>
        <v>0</v>
      </c>
      <c r="W973" s="99">
        <f>SUMIFS(通讯通路门店!$AJ:$AJ,通讯通路门店!$S:$S,通讯客户沙盘!$G973)</f>
        <v>0</v>
      </c>
      <c r="X973" s="99">
        <f t="shared" si="75"/>
        <v>0</v>
      </c>
      <c r="Y973" s="99">
        <f>COUNTIFS(通讯通路门店!$S:$S,$G973,通讯通路门店!$J:$J,"荣耀体验店")+COUNTIFS(通讯通路门店!$S:$S,$G973,通讯通路门店!$J:$J,"荣耀授权专卖店")</f>
        <v>0</v>
      </c>
      <c r="Z973" s="99">
        <f>COUNTIFS(通讯通路门店!$S:$S,$G973,通讯通路门店!$J:$J,"VIVO体验店")</f>
        <v>0</v>
      </c>
      <c r="AA973" s="99">
        <f>COUNTIFS(通讯通路门店!$S:$S,$G973,通讯通路门店!$J:$J,"OPPO体验店")</f>
        <v>0</v>
      </c>
      <c r="AB973" s="99">
        <f>COUNTIFS(通讯通路门店!$S:$S,$G973,通讯通路门店!$J:$J,"华为授权体验店")+COUNTIFS(通讯通路门店!$S:$S,$G973,通讯通路门店!$J:$J,"华为堡垒店")</f>
        <v>0</v>
      </c>
      <c r="AC973" s="99">
        <f>COUNTIFS(通讯通路门店!$S:$S,$G973,通讯通路门店!$J:$J,"小米体验店")</f>
        <v>0</v>
      </c>
      <c r="AD973" s="99">
        <f>COUNTIFS(通讯通路门店!$S:$S,$G973,通讯通路门店!$J:$J,"苹果体验店")</f>
        <v>0</v>
      </c>
      <c r="AE973" s="99">
        <f>COUNTIFS(通讯通路门店!$S:$S,$G973,通讯通路门店!$J:$J,"其他品牌专卖店")</f>
        <v>0</v>
      </c>
      <c r="AF973" s="99">
        <f>SUMIFS(通讯通路门店!$BI:$BI,通讯通路门店!$S:$S,$G973)</f>
        <v>0</v>
      </c>
      <c r="AG973" s="99">
        <f>SUMIFS(通讯通路门店!$BH:$BH,通讯通路门店!$S:$S,$G973)</f>
        <v>0</v>
      </c>
      <c r="AH973" s="99">
        <f t="shared" si="76"/>
        <v>0</v>
      </c>
      <c r="AI973" s="99">
        <f>SUMIFS(通讯通路门店!$BB:$BB,通讯通路门店!$S:$S,$G973)</f>
        <v>0</v>
      </c>
      <c r="AJ973" s="99">
        <f>SUMIFS(通讯通路门店!$BE:$BE,通讯通路门店!$S:$S,$G973)</f>
        <v>0</v>
      </c>
      <c r="AK973" s="99">
        <f>SUMIFS(通讯通路门店!$BG:$BG,通讯通路门店!$S:$S,$G973)</f>
        <v>0</v>
      </c>
      <c r="AL973" s="99">
        <f>SUMIFS(通讯通路门店!$BC:$BC,通讯通路门店!$S:$S,$G973)</f>
        <v>0</v>
      </c>
      <c r="AM973" s="99">
        <f>SUMIFS(通讯通路门店!$BD:$BD,通讯通路门店!$S:$S,$G973)</f>
        <v>0</v>
      </c>
      <c r="AN973" s="99">
        <f>SUMIFS(通讯通路门店!$BF:$BF,通讯通路门店!$S:$S,$G973)</f>
        <v>0</v>
      </c>
      <c r="AO973" s="99">
        <f t="shared" si="77"/>
        <v>0</v>
      </c>
      <c r="AP973" s="99">
        <f>SUMIFS(通讯通路门店!$K:$K,通讯通路门店!$S:$S,$G973)</f>
        <v>0</v>
      </c>
      <c r="AQ973" s="83"/>
      <c r="AR973" s="99">
        <f>SUMIFS(通讯通路门店!$T:$T,通讯通路门店!$S:$S,$G973)</f>
        <v>0</v>
      </c>
      <c r="AS973" s="99">
        <f>SUMIFS(通讯通路门店!$U:$U,通讯通路门店!$S:$S,$G973)</f>
        <v>0</v>
      </c>
      <c r="AT973" s="99">
        <f>SUMIFS(通讯通路门店!$V:$V,通讯通路门店!$S:$S,$G973)</f>
        <v>0</v>
      </c>
      <c r="AU973" s="99">
        <f>SUMIFS(通讯通路门店!$W:$W,通讯通路门店!$S:$S,$G973)</f>
        <v>0</v>
      </c>
      <c r="AV973" s="99">
        <f>SUMIFS(通讯通路门店!$Z:$Z,通讯通路门店!$S:$S,$G973)</f>
        <v>0</v>
      </c>
      <c r="AW973" s="99">
        <f>SUMIFS(通讯通路门店!$AB:$AB,通讯通路门店!$S:$S,$G973)</f>
        <v>0</v>
      </c>
      <c r="AX973" s="99">
        <f>SUMIFS(通讯通路门店!$X:$X,通讯通路门店!$S:$S,$G973)</f>
        <v>0</v>
      </c>
      <c r="AY973" s="99">
        <f>SUMIFS(通讯通路门店!$Y:$Y,通讯通路门店!$S:$S,$G973)</f>
        <v>0</v>
      </c>
      <c r="AZ973" s="99">
        <f>SUMIFS(通讯通路门店!$AA:$AA,通讯通路门店!$S:$S,$G973)</f>
        <v>0</v>
      </c>
      <c r="BA973" s="99">
        <f t="shared" si="78"/>
        <v>0</v>
      </c>
      <c r="BB973" s="99">
        <f t="shared" si="79"/>
        <v>0</v>
      </c>
      <c r="BC973" s="99">
        <f>SUMIFS(通讯通路门店!$W:$W,通讯通路门店!$S:$S,$G973,通讯通路门店!$J:$J,"荣耀体验店")+SUMIFS(通讯通路门店!$W:$W,通讯通路门店!$S:$S,$G973,通讯通路门店!$J:$J,"荣耀授权专卖店")</f>
        <v>0</v>
      </c>
      <c r="BD973" s="99">
        <f>SUMIFS(通讯通路门店!$Z:$Z,通讯通路门店!$S:$S,$G973,通讯通路门店!$J:$J,"VIVO体验店")</f>
        <v>0</v>
      </c>
      <c r="BE973" s="99">
        <f>SUMIFS(通讯通路门店!$AB:$AB,通讯通路门店!$S:$S,$G973,通讯通路门店!$J:$J,"OPPO体验店")</f>
        <v>0</v>
      </c>
      <c r="BF973" s="99">
        <f>SUMIFS(通讯通路门店!$X:$X,通讯通路门店!$S:$S,$G973,通讯通路门店!$J:$J,"华为授权体验店")+SUMIFS(通讯通路门店!$AA:$AA,通讯通路门店!$S:$S,$G973,通讯通路门店!$J:$J,"华为堡垒店")</f>
        <v>0</v>
      </c>
      <c r="BG973" s="99">
        <f>SUMIFS(通讯通路门店!$Y:$Y,通讯通路门店!$S:$S,$G973,通讯通路门店!$J:$J,"小米体验店")</f>
        <v>0</v>
      </c>
      <c r="BH973" s="99">
        <f>SUMIFS(通讯通路门店!$AA:$AA,通讯通路门店!$S:$S,$G973,通讯通路门店!$J:$J,"苹果体验店")</f>
        <v>0</v>
      </c>
      <c r="BI973" s="99">
        <f>SUMIFS(通讯通路门店!$K:$K,通讯通路门店!$S:$S,$G973,通讯通路门店!$J:$J,"其他品牌专卖店")</f>
        <v>0</v>
      </c>
      <c r="BJ973" s="99">
        <f>SUMIFS(通讯通路门店!$AC:$AC,通讯通路门店!$S:$S,$G973)</f>
        <v>0</v>
      </c>
      <c r="BK973" s="99">
        <f>SUMIFS(通讯通路门店!$AD:$AD,通讯通路门店!$S:$S,$G973)</f>
        <v>0</v>
      </c>
      <c r="BL973" s="99">
        <f>SUMIFS(通讯通路门店!$AE:$AE,通讯通路门店!$S:$S,$G973)</f>
        <v>0</v>
      </c>
      <c r="BM973" s="99">
        <f>SUMIFS(通讯通路门店!$AF:$AF,通讯通路门店!$S:$S,$G973)</f>
        <v>0</v>
      </c>
      <c r="BN973" s="99">
        <f>SUMIFS(通讯通路门店!$AG:$AG,通讯通路门店!$S:$S,$G973)</f>
        <v>0</v>
      </c>
      <c r="BO973" s="99">
        <f>SUMIFS(通讯通路门店!$AH:$AH,通讯通路门店!$S:$S,$G973)</f>
        <v>0</v>
      </c>
      <c r="BP973" s="99">
        <f>SUMIFS(通讯通路门店!$AI:$AI,通讯通路门店!$S:$S,$G973)</f>
        <v>0</v>
      </c>
      <c r="BQ973" s="83"/>
    </row>
    <row r="974" spans="1:69">
      <c r="A974" s="99" t="str">
        <f>IFERROR(_xlfn.XLOOKUP($G974,通讯通路门店!$S$4:$S$993933,通讯通路门店!$A$4:$A$993933,0,0),"")</f>
        <v>海南省</v>
      </c>
      <c r="B974" s="99" t="str">
        <f>IFERROR(_xlfn.XLOOKUP($G974,通讯通路门店!$S$4:$S$993933,通讯通路门店!$B$4:$B$993933,0,0),"")</f>
        <v>乐东黎族自治县</v>
      </c>
      <c r="C974" s="99" t="str">
        <f>IFERROR(_xlfn.XLOOKUP($G974,通讯通路门店!$S$4:$S$993933,通讯通路门店!$C$4:$C$993933,0,0),"")</f>
        <v>乐东黎族自治县</v>
      </c>
      <c r="D974" s="99" t="str">
        <f>IFERROR(_xlfn.XLOOKUP($G974,通讯通路门店!$S$4:$S$993933,通讯通路门店!$D$4:$D$993933,0,0),"")</f>
        <v>万冲镇</v>
      </c>
      <c r="E974" s="83"/>
      <c r="F974" s="83"/>
      <c r="G974" s="101"/>
      <c r="H974" s="102">
        <f>IFERROR(_xlfn.XLOOKUP($G974,通讯通路门店!$S$4:$S$993933,通讯通路门店!$R$4:$R$993933,0,0),"")</f>
        <v>0</v>
      </c>
      <c r="I974" s="83"/>
      <c r="J974" s="83"/>
      <c r="K974" s="83"/>
      <c r="L974" s="83"/>
      <c r="M974" s="83"/>
      <c r="N974" s="83"/>
      <c r="O974" s="83"/>
      <c r="P974" s="83"/>
      <c r="Q974" s="83"/>
      <c r="R974" s="83"/>
      <c r="S974" s="83"/>
      <c r="T974" s="83"/>
      <c r="U974" s="99">
        <f>COUNTIF(通讯通路门店!$S:$S,$G974)</f>
        <v>0</v>
      </c>
      <c r="V974" s="99">
        <f>COUNTIFS(通讯通路门店!$S:$S,$G974,通讯通路门店!$J:$J,"综合卖场")</f>
        <v>0</v>
      </c>
      <c r="W974" s="99">
        <f>SUMIFS(通讯通路门店!$AJ:$AJ,通讯通路门店!$S:$S,通讯客户沙盘!$G974)</f>
        <v>0</v>
      </c>
      <c r="X974" s="99">
        <f t="shared" si="75"/>
        <v>0</v>
      </c>
      <c r="Y974" s="99">
        <f>COUNTIFS(通讯通路门店!$S:$S,$G974,通讯通路门店!$J:$J,"荣耀体验店")+COUNTIFS(通讯通路门店!$S:$S,$G974,通讯通路门店!$J:$J,"荣耀授权专卖店")</f>
        <v>0</v>
      </c>
      <c r="Z974" s="99">
        <f>COUNTIFS(通讯通路门店!$S:$S,$G974,通讯通路门店!$J:$J,"VIVO体验店")</f>
        <v>0</v>
      </c>
      <c r="AA974" s="99">
        <f>COUNTIFS(通讯通路门店!$S:$S,$G974,通讯通路门店!$J:$J,"OPPO体验店")</f>
        <v>0</v>
      </c>
      <c r="AB974" s="99">
        <f>COUNTIFS(通讯通路门店!$S:$S,$G974,通讯通路门店!$J:$J,"华为授权体验店")+COUNTIFS(通讯通路门店!$S:$S,$G974,通讯通路门店!$J:$J,"华为堡垒店")</f>
        <v>0</v>
      </c>
      <c r="AC974" s="99">
        <f>COUNTIFS(通讯通路门店!$S:$S,$G974,通讯通路门店!$J:$J,"小米体验店")</f>
        <v>0</v>
      </c>
      <c r="AD974" s="99">
        <f>COUNTIFS(通讯通路门店!$S:$S,$G974,通讯通路门店!$J:$J,"苹果体验店")</f>
        <v>0</v>
      </c>
      <c r="AE974" s="99">
        <f>COUNTIFS(通讯通路门店!$S:$S,$G974,通讯通路门店!$J:$J,"其他品牌专卖店")</f>
        <v>0</v>
      </c>
      <c r="AF974" s="99">
        <f>SUMIFS(通讯通路门店!$BI:$BI,通讯通路门店!$S:$S,$G974)</f>
        <v>0</v>
      </c>
      <c r="AG974" s="99">
        <f>SUMIFS(通讯通路门店!$BH:$BH,通讯通路门店!$S:$S,$G974)</f>
        <v>0</v>
      </c>
      <c r="AH974" s="99">
        <f t="shared" si="76"/>
        <v>0</v>
      </c>
      <c r="AI974" s="99">
        <f>SUMIFS(通讯通路门店!$BB:$BB,通讯通路门店!$S:$S,$G974)</f>
        <v>0</v>
      </c>
      <c r="AJ974" s="99">
        <f>SUMIFS(通讯通路门店!$BE:$BE,通讯通路门店!$S:$S,$G974)</f>
        <v>0</v>
      </c>
      <c r="AK974" s="99">
        <f>SUMIFS(通讯通路门店!$BG:$BG,通讯通路门店!$S:$S,$G974)</f>
        <v>0</v>
      </c>
      <c r="AL974" s="99">
        <f>SUMIFS(通讯通路门店!$BC:$BC,通讯通路门店!$S:$S,$G974)</f>
        <v>0</v>
      </c>
      <c r="AM974" s="99">
        <f>SUMIFS(通讯通路门店!$BD:$BD,通讯通路门店!$S:$S,$G974)</f>
        <v>0</v>
      </c>
      <c r="AN974" s="99">
        <f>SUMIFS(通讯通路门店!$BF:$BF,通讯通路门店!$S:$S,$G974)</f>
        <v>0</v>
      </c>
      <c r="AO974" s="99">
        <f t="shared" si="77"/>
        <v>0</v>
      </c>
      <c r="AP974" s="99">
        <f>SUMIFS(通讯通路门店!$K:$K,通讯通路门店!$S:$S,$G974)</f>
        <v>0</v>
      </c>
      <c r="AQ974" s="83"/>
      <c r="AR974" s="99">
        <f>SUMIFS(通讯通路门店!$T:$T,通讯通路门店!$S:$S,$G974)</f>
        <v>0</v>
      </c>
      <c r="AS974" s="99">
        <f>SUMIFS(通讯通路门店!$U:$U,通讯通路门店!$S:$S,$G974)</f>
        <v>0</v>
      </c>
      <c r="AT974" s="99">
        <f>SUMIFS(通讯通路门店!$V:$V,通讯通路门店!$S:$S,$G974)</f>
        <v>0</v>
      </c>
      <c r="AU974" s="99">
        <f>SUMIFS(通讯通路门店!$W:$W,通讯通路门店!$S:$S,$G974)</f>
        <v>0</v>
      </c>
      <c r="AV974" s="99">
        <f>SUMIFS(通讯通路门店!$Z:$Z,通讯通路门店!$S:$S,$G974)</f>
        <v>0</v>
      </c>
      <c r="AW974" s="99">
        <f>SUMIFS(通讯通路门店!$AB:$AB,通讯通路门店!$S:$S,$G974)</f>
        <v>0</v>
      </c>
      <c r="AX974" s="99">
        <f>SUMIFS(通讯通路门店!$X:$X,通讯通路门店!$S:$S,$G974)</f>
        <v>0</v>
      </c>
      <c r="AY974" s="99">
        <f>SUMIFS(通讯通路门店!$Y:$Y,通讯通路门店!$S:$S,$G974)</f>
        <v>0</v>
      </c>
      <c r="AZ974" s="99">
        <f>SUMIFS(通讯通路门店!$AA:$AA,通讯通路门店!$S:$S,$G974)</f>
        <v>0</v>
      </c>
      <c r="BA974" s="99">
        <f t="shared" si="78"/>
        <v>0</v>
      </c>
      <c r="BB974" s="99">
        <f t="shared" si="79"/>
        <v>0</v>
      </c>
      <c r="BC974" s="99">
        <f>SUMIFS(通讯通路门店!$W:$W,通讯通路门店!$S:$S,$G974,通讯通路门店!$J:$J,"荣耀体验店")+SUMIFS(通讯通路门店!$W:$W,通讯通路门店!$S:$S,$G974,通讯通路门店!$J:$J,"荣耀授权专卖店")</f>
        <v>0</v>
      </c>
      <c r="BD974" s="99">
        <f>SUMIFS(通讯通路门店!$Z:$Z,通讯通路门店!$S:$S,$G974,通讯通路门店!$J:$J,"VIVO体验店")</f>
        <v>0</v>
      </c>
      <c r="BE974" s="99">
        <f>SUMIFS(通讯通路门店!$AB:$AB,通讯通路门店!$S:$S,$G974,通讯通路门店!$J:$J,"OPPO体验店")</f>
        <v>0</v>
      </c>
      <c r="BF974" s="99">
        <f>SUMIFS(通讯通路门店!$X:$X,通讯通路门店!$S:$S,$G974,通讯通路门店!$J:$J,"华为授权体验店")+SUMIFS(通讯通路门店!$AA:$AA,通讯通路门店!$S:$S,$G974,通讯通路门店!$J:$J,"华为堡垒店")</f>
        <v>0</v>
      </c>
      <c r="BG974" s="99">
        <f>SUMIFS(通讯通路门店!$Y:$Y,通讯通路门店!$S:$S,$G974,通讯通路门店!$J:$J,"小米体验店")</f>
        <v>0</v>
      </c>
      <c r="BH974" s="99">
        <f>SUMIFS(通讯通路门店!$AA:$AA,通讯通路门店!$S:$S,$G974,通讯通路门店!$J:$J,"苹果体验店")</f>
        <v>0</v>
      </c>
      <c r="BI974" s="99">
        <f>SUMIFS(通讯通路门店!$K:$K,通讯通路门店!$S:$S,$G974,通讯通路门店!$J:$J,"其他品牌专卖店")</f>
        <v>0</v>
      </c>
      <c r="BJ974" s="99">
        <f>SUMIFS(通讯通路门店!$AC:$AC,通讯通路门店!$S:$S,$G974)</f>
        <v>0</v>
      </c>
      <c r="BK974" s="99">
        <f>SUMIFS(通讯通路门店!$AD:$AD,通讯通路门店!$S:$S,$G974)</f>
        <v>0</v>
      </c>
      <c r="BL974" s="99">
        <f>SUMIFS(通讯通路门店!$AE:$AE,通讯通路门店!$S:$S,$G974)</f>
        <v>0</v>
      </c>
      <c r="BM974" s="99">
        <f>SUMIFS(通讯通路门店!$AF:$AF,通讯通路门店!$S:$S,$G974)</f>
        <v>0</v>
      </c>
      <c r="BN974" s="99">
        <f>SUMIFS(通讯通路门店!$AG:$AG,通讯通路门店!$S:$S,$G974)</f>
        <v>0</v>
      </c>
      <c r="BO974" s="99">
        <f>SUMIFS(通讯通路门店!$AH:$AH,通讯通路门店!$S:$S,$G974)</f>
        <v>0</v>
      </c>
      <c r="BP974" s="99">
        <f>SUMIFS(通讯通路门店!$AI:$AI,通讯通路门店!$S:$S,$G974)</f>
        <v>0</v>
      </c>
      <c r="BQ974" s="83"/>
    </row>
    <row r="975" spans="1:69">
      <c r="A975" s="99" t="str">
        <f>IFERROR(_xlfn.XLOOKUP($G975,通讯通路门店!$S$4:$S$993933,通讯通路门店!$A$4:$A$993933,0,0),"")</f>
        <v>海南省</v>
      </c>
      <c r="B975" s="99" t="str">
        <f>IFERROR(_xlfn.XLOOKUP($G975,通讯通路门店!$S$4:$S$993933,通讯通路门店!$B$4:$B$993933,0,0),"")</f>
        <v>乐东黎族自治县</v>
      </c>
      <c r="C975" s="99" t="str">
        <f>IFERROR(_xlfn.XLOOKUP($G975,通讯通路门店!$S$4:$S$993933,通讯通路门店!$C$4:$C$993933,0,0),"")</f>
        <v>乐东黎族自治县</v>
      </c>
      <c r="D975" s="99" t="str">
        <f>IFERROR(_xlfn.XLOOKUP($G975,通讯通路门店!$S$4:$S$993933,通讯通路门店!$D$4:$D$993933,0,0),"")</f>
        <v>万冲镇</v>
      </c>
      <c r="E975" s="83"/>
      <c r="F975" s="83"/>
      <c r="G975" s="101"/>
      <c r="H975" s="102">
        <f>IFERROR(_xlfn.XLOOKUP($G975,通讯通路门店!$S$4:$S$993933,通讯通路门店!$R$4:$R$993933,0,0),"")</f>
        <v>0</v>
      </c>
      <c r="I975" s="83"/>
      <c r="J975" s="83"/>
      <c r="K975" s="83"/>
      <c r="L975" s="83"/>
      <c r="M975" s="83"/>
      <c r="N975" s="83"/>
      <c r="O975" s="83"/>
      <c r="P975" s="83"/>
      <c r="Q975" s="83"/>
      <c r="R975" s="83"/>
      <c r="S975" s="83"/>
      <c r="T975" s="83"/>
      <c r="U975" s="99">
        <f>COUNTIF(通讯通路门店!$S:$S,$G975)</f>
        <v>0</v>
      </c>
      <c r="V975" s="99">
        <f>COUNTIFS(通讯通路门店!$S:$S,$G975,通讯通路门店!$J:$J,"综合卖场")</f>
        <v>0</v>
      </c>
      <c r="W975" s="99">
        <f>SUMIFS(通讯通路门店!$AJ:$AJ,通讯通路门店!$S:$S,通讯客户沙盘!$G975)</f>
        <v>0</v>
      </c>
      <c r="X975" s="99">
        <f t="shared" si="75"/>
        <v>0</v>
      </c>
      <c r="Y975" s="99">
        <f>COUNTIFS(通讯通路门店!$S:$S,$G975,通讯通路门店!$J:$J,"荣耀体验店")+COUNTIFS(通讯通路门店!$S:$S,$G975,通讯通路门店!$J:$J,"荣耀授权专卖店")</f>
        <v>0</v>
      </c>
      <c r="Z975" s="99">
        <f>COUNTIFS(通讯通路门店!$S:$S,$G975,通讯通路门店!$J:$J,"VIVO体验店")</f>
        <v>0</v>
      </c>
      <c r="AA975" s="99">
        <f>COUNTIFS(通讯通路门店!$S:$S,$G975,通讯通路门店!$J:$J,"OPPO体验店")</f>
        <v>0</v>
      </c>
      <c r="AB975" s="99">
        <f>COUNTIFS(通讯通路门店!$S:$S,$G975,通讯通路门店!$J:$J,"华为授权体验店")+COUNTIFS(通讯通路门店!$S:$S,$G975,通讯通路门店!$J:$J,"华为堡垒店")</f>
        <v>0</v>
      </c>
      <c r="AC975" s="99">
        <f>COUNTIFS(通讯通路门店!$S:$S,$G975,通讯通路门店!$J:$J,"小米体验店")</f>
        <v>0</v>
      </c>
      <c r="AD975" s="99">
        <f>COUNTIFS(通讯通路门店!$S:$S,$G975,通讯通路门店!$J:$J,"苹果体验店")</f>
        <v>0</v>
      </c>
      <c r="AE975" s="99">
        <f>COUNTIFS(通讯通路门店!$S:$S,$G975,通讯通路门店!$J:$J,"其他品牌专卖店")</f>
        <v>0</v>
      </c>
      <c r="AF975" s="99">
        <f>SUMIFS(通讯通路门店!$BI:$BI,通讯通路门店!$S:$S,$G975)</f>
        <v>0</v>
      </c>
      <c r="AG975" s="99">
        <f>SUMIFS(通讯通路门店!$BH:$BH,通讯通路门店!$S:$S,$G975)</f>
        <v>0</v>
      </c>
      <c r="AH975" s="99">
        <f t="shared" si="76"/>
        <v>0</v>
      </c>
      <c r="AI975" s="99">
        <f>SUMIFS(通讯通路门店!$BB:$BB,通讯通路门店!$S:$S,$G975)</f>
        <v>0</v>
      </c>
      <c r="AJ975" s="99">
        <f>SUMIFS(通讯通路门店!$BE:$BE,通讯通路门店!$S:$S,$G975)</f>
        <v>0</v>
      </c>
      <c r="AK975" s="99">
        <f>SUMIFS(通讯通路门店!$BG:$BG,通讯通路门店!$S:$S,$G975)</f>
        <v>0</v>
      </c>
      <c r="AL975" s="99">
        <f>SUMIFS(通讯通路门店!$BC:$BC,通讯通路门店!$S:$S,$G975)</f>
        <v>0</v>
      </c>
      <c r="AM975" s="99">
        <f>SUMIFS(通讯通路门店!$BD:$BD,通讯通路门店!$S:$S,$G975)</f>
        <v>0</v>
      </c>
      <c r="AN975" s="99">
        <f>SUMIFS(通讯通路门店!$BF:$BF,通讯通路门店!$S:$S,$G975)</f>
        <v>0</v>
      </c>
      <c r="AO975" s="99">
        <f t="shared" si="77"/>
        <v>0</v>
      </c>
      <c r="AP975" s="99">
        <f>SUMIFS(通讯通路门店!$K:$K,通讯通路门店!$S:$S,$G975)</f>
        <v>0</v>
      </c>
      <c r="AQ975" s="83"/>
      <c r="AR975" s="99">
        <f>SUMIFS(通讯通路门店!$T:$T,通讯通路门店!$S:$S,$G975)</f>
        <v>0</v>
      </c>
      <c r="AS975" s="99">
        <f>SUMIFS(通讯通路门店!$U:$U,通讯通路门店!$S:$S,$G975)</f>
        <v>0</v>
      </c>
      <c r="AT975" s="99">
        <f>SUMIFS(通讯通路门店!$V:$V,通讯通路门店!$S:$S,$G975)</f>
        <v>0</v>
      </c>
      <c r="AU975" s="99">
        <f>SUMIFS(通讯通路门店!$W:$W,通讯通路门店!$S:$S,$G975)</f>
        <v>0</v>
      </c>
      <c r="AV975" s="99">
        <f>SUMIFS(通讯通路门店!$Z:$Z,通讯通路门店!$S:$S,$G975)</f>
        <v>0</v>
      </c>
      <c r="AW975" s="99">
        <f>SUMIFS(通讯通路门店!$AB:$AB,通讯通路门店!$S:$S,$G975)</f>
        <v>0</v>
      </c>
      <c r="AX975" s="99">
        <f>SUMIFS(通讯通路门店!$X:$X,通讯通路门店!$S:$S,$G975)</f>
        <v>0</v>
      </c>
      <c r="AY975" s="99">
        <f>SUMIFS(通讯通路门店!$Y:$Y,通讯通路门店!$S:$S,$G975)</f>
        <v>0</v>
      </c>
      <c r="AZ975" s="99">
        <f>SUMIFS(通讯通路门店!$AA:$AA,通讯通路门店!$S:$S,$G975)</f>
        <v>0</v>
      </c>
      <c r="BA975" s="99">
        <f t="shared" si="78"/>
        <v>0</v>
      </c>
      <c r="BB975" s="99">
        <f t="shared" si="79"/>
        <v>0</v>
      </c>
      <c r="BC975" s="99">
        <f>SUMIFS(通讯通路门店!$W:$W,通讯通路门店!$S:$S,$G975,通讯通路门店!$J:$J,"荣耀体验店")+SUMIFS(通讯通路门店!$W:$W,通讯通路门店!$S:$S,$G975,通讯通路门店!$J:$J,"荣耀授权专卖店")</f>
        <v>0</v>
      </c>
      <c r="BD975" s="99">
        <f>SUMIFS(通讯通路门店!$Z:$Z,通讯通路门店!$S:$S,$G975,通讯通路门店!$J:$J,"VIVO体验店")</f>
        <v>0</v>
      </c>
      <c r="BE975" s="99">
        <f>SUMIFS(通讯通路门店!$AB:$AB,通讯通路门店!$S:$S,$G975,通讯通路门店!$J:$J,"OPPO体验店")</f>
        <v>0</v>
      </c>
      <c r="BF975" s="99">
        <f>SUMIFS(通讯通路门店!$X:$X,通讯通路门店!$S:$S,$G975,通讯通路门店!$J:$J,"华为授权体验店")+SUMIFS(通讯通路门店!$AA:$AA,通讯通路门店!$S:$S,$G975,通讯通路门店!$J:$J,"华为堡垒店")</f>
        <v>0</v>
      </c>
      <c r="BG975" s="99">
        <f>SUMIFS(通讯通路门店!$Y:$Y,通讯通路门店!$S:$S,$G975,通讯通路门店!$J:$J,"小米体验店")</f>
        <v>0</v>
      </c>
      <c r="BH975" s="99">
        <f>SUMIFS(通讯通路门店!$AA:$AA,通讯通路门店!$S:$S,$G975,通讯通路门店!$J:$J,"苹果体验店")</f>
        <v>0</v>
      </c>
      <c r="BI975" s="99">
        <f>SUMIFS(通讯通路门店!$K:$K,通讯通路门店!$S:$S,$G975,通讯通路门店!$J:$J,"其他品牌专卖店")</f>
        <v>0</v>
      </c>
      <c r="BJ975" s="99">
        <f>SUMIFS(通讯通路门店!$AC:$AC,通讯通路门店!$S:$S,$G975)</f>
        <v>0</v>
      </c>
      <c r="BK975" s="99">
        <f>SUMIFS(通讯通路门店!$AD:$AD,通讯通路门店!$S:$S,$G975)</f>
        <v>0</v>
      </c>
      <c r="BL975" s="99">
        <f>SUMIFS(通讯通路门店!$AE:$AE,通讯通路门店!$S:$S,$G975)</f>
        <v>0</v>
      </c>
      <c r="BM975" s="99">
        <f>SUMIFS(通讯通路门店!$AF:$AF,通讯通路门店!$S:$S,$G975)</f>
        <v>0</v>
      </c>
      <c r="BN975" s="99">
        <f>SUMIFS(通讯通路门店!$AG:$AG,通讯通路门店!$S:$S,$G975)</f>
        <v>0</v>
      </c>
      <c r="BO975" s="99">
        <f>SUMIFS(通讯通路门店!$AH:$AH,通讯通路门店!$S:$S,$G975)</f>
        <v>0</v>
      </c>
      <c r="BP975" s="99">
        <f>SUMIFS(通讯通路门店!$AI:$AI,通讯通路门店!$S:$S,$G975)</f>
        <v>0</v>
      </c>
      <c r="BQ975" s="83"/>
    </row>
    <row r="976" spans="1:69">
      <c r="A976" s="99" t="str">
        <f>IFERROR(_xlfn.XLOOKUP($G976,通讯通路门店!$S$4:$S$993933,通讯通路门店!$A$4:$A$993933,0,0),"")</f>
        <v>海南省</v>
      </c>
      <c r="B976" s="99" t="str">
        <f>IFERROR(_xlfn.XLOOKUP($G976,通讯通路门店!$S$4:$S$993933,通讯通路门店!$B$4:$B$993933,0,0),"")</f>
        <v>乐东黎族自治县</v>
      </c>
      <c r="C976" s="99" t="str">
        <f>IFERROR(_xlfn.XLOOKUP($G976,通讯通路门店!$S$4:$S$993933,通讯通路门店!$C$4:$C$993933,0,0),"")</f>
        <v>乐东黎族自治县</v>
      </c>
      <c r="D976" s="99" t="str">
        <f>IFERROR(_xlfn.XLOOKUP($G976,通讯通路门店!$S$4:$S$993933,通讯通路门店!$D$4:$D$993933,0,0),"")</f>
        <v>万冲镇</v>
      </c>
      <c r="E976" s="83"/>
      <c r="F976" s="83"/>
      <c r="G976" s="101"/>
      <c r="H976" s="102">
        <f>IFERROR(_xlfn.XLOOKUP($G976,通讯通路门店!$S$4:$S$993933,通讯通路门店!$R$4:$R$993933,0,0),"")</f>
        <v>0</v>
      </c>
      <c r="I976" s="83"/>
      <c r="J976" s="83"/>
      <c r="K976" s="83"/>
      <c r="L976" s="83"/>
      <c r="M976" s="83"/>
      <c r="N976" s="83"/>
      <c r="O976" s="83"/>
      <c r="P976" s="83"/>
      <c r="Q976" s="83"/>
      <c r="R976" s="83"/>
      <c r="S976" s="83"/>
      <c r="T976" s="83"/>
      <c r="U976" s="99">
        <f>COUNTIF(通讯通路门店!$S:$S,$G976)</f>
        <v>0</v>
      </c>
      <c r="V976" s="99">
        <f>COUNTIFS(通讯通路门店!$S:$S,$G976,通讯通路门店!$J:$J,"综合卖场")</f>
        <v>0</v>
      </c>
      <c r="W976" s="99">
        <f>SUMIFS(通讯通路门店!$AJ:$AJ,通讯通路门店!$S:$S,通讯客户沙盘!$G976)</f>
        <v>0</v>
      </c>
      <c r="X976" s="99">
        <f t="shared" si="75"/>
        <v>0</v>
      </c>
      <c r="Y976" s="99">
        <f>COUNTIFS(通讯通路门店!$S:$S,$G976,通讯通路门店!$J:$J,"荣耀体验店")+COUNTIFS(通讯通路门店!$S:$S,$G976,通讯通路门店!$J:$J,"荣耀授权专卖店")</f>
        <v>0</v>
      </c>
      <c r="Z976" s="99">
        <f>COUNTIFS(通讯通路门店!$S:$S,$G976,通讯通路门店!$J:$J,"VIVO体验店")</f>
        <v>0</v>
      </c>
      <c r="AA976" s="99">
        <f>COUNTIFS(通讯通路门店!$S:$S,$G976,通讯通路门店!$J:$J,"OPPO体验店")</f>
        <v>0</v>
      </c>
      <c r="AB976" s="99">
        <f>COUNTIFS(通讯通路门店!$S:$S,$G976,通讯通路门店!$J:$J,"华为授权体验店")+COUNTIFS(通讯通路门店!$S:$S,$G976,通讯通路门店!$J:$J,"华为堡垒店")</f>
        <v>0</v>
      </c>
      <c r="AC976" s="99">
        <f>COUNTIFS(通讯通路门店!$S:$S,$G976,通讯通路门店!$J:$J,"小米体验店")</f>
        <v>0</v>
      </c>
      <c r="AD976" s="99">
        <f>COUNTIFS(通讯通路门店!$S:$S,$G976,通讯通路门店!$J:$J,"苹果体验店")</f>
        <v>0</v>
      </c>
      <c r="AE976" s="99">
        <f>COUNTIFS(通讯通路门店!$S:$S,$G976,通讯通路门店!$J:$J,"其他品牌专卖店")</f>
        <v>0</v>
      </c>
      <c r="AF976" s="99">
        <f>SUMIFS(通讯通路门店!$BI:$BI,通讯通路门店!$S:$S,$G976)</f>
        <v>0</v>
      </c>
      <c r="AG976" s="99">
        <f>SUMIFS(通讯通路门店!$BH:$BH,通讯通路门店!$S:$S,$G976)</f>
        <v>0</v>
      </c>
      <c r="AH976" s="99">
        <f t="shared" si="76"/>
        <v>0</v>
      </c>
      <c r="AI976" s="99">
        <f>SUMIFS(通讯通路门店!$BB:$BB,通讯通路门店!$S:$S,$G976)</f>
        <v>0</v>
      </c>
      <c r="AJ976" s="99">
        <f>SUMIFS(通讯通路门店!$BE:$BE,通讯通路门店!$S:$S,$G976)</f>
        <v>0</v>
      </c>
      <c r="AK976" s="99">
        <f>SUMIFS(通讯通路门店!$BG:$BG,通讯通路门店!$S:$S,$G976)</f>
        <v>0</v>
      </c>
      <c r="AL976" s="99">
        <f>SUMIFS(通讯通路门店!$BC:$BC,通讯通路门店!$S:$S,$G976)</f>
        <v>0</v>
      </c>
      <c r="AM976" s="99">
        <f>SUMIFS(通讯通路门店!$BD:$BD,通讯通路门店!$S:$S,$G976)</f>
        <v>0</v>
      </c>
      <c r="AN976" s="99">
        <f>SUMIFS(通讯通路门店!$BF:$BF,通讯通路门店!$S:$S,$G976)</f>
        <v>0</v>
      </c>
      <c r="AO976" s="99">
        <f t="shared" si="77"/>
        <v>0</v>
      </c>
      <c r="AP976" s="99">
        <f>SUMIFS(通讯通路门店!$K:$K,通讯通路门店!$S:$S,$G976)</f>
        <v>0</v>
      </c>
      <c r="AQ976" s="83"/>
      <c r="AR976" s="99">
        <f>SUMIFS(通讯通路门店!$T:$T,通讯通路门店!$S:$S,$G976)</f>
        <v>0</v>
      </c>
      <c r="AS976" s="99">
        <f>SUMIFS(通讯通路门店!$U:$U,通讯通路门店!$S:$S,$G976)</f>
        <v>0</v>
      </c>
      <c r="AT976" s="99">
        <f>SUMIFS(通讯通路门店!$V:$V,通讯通路门店!$S:$S,$G976)</f>
        <v>0</v>
      </c>
      <c r="AU976" s="99">
        <f>SUMIFS(通讯通路门店!$W:$W,通讯通路门店!$S:$S,$G976)</f>
        <v>0</v>
      </c>
      <c r="AV976" s="99">
        <f>SUMIFS(通讯通路门店!$Z:$Z,通讯通路门店!$S:$S,$G976)</f>
        <v>0</v>
      </c>
      <c r="AW976" s="99">
        <f>SUMIFS(通讯通路门店!$AB:$AB,通讯通路门店!$S:$S,$G976)</f>
        <v>0</v>
      </c>
      <c r="AX976" s="99">
        <f>SUMIFS(通讯通路门店!$X:$X,通讯通路门店!$S:$S,$G976)</f>
        <v>0</v>
      </c>
      <c r="AY976" s="99">
        <f>SUMIFS(通讯通路门店!$Y:$Y,通讯通路门店!$S:$S,$G976)</f>
        <v>0</v>
      </c>
      <c r="AZ976" s="99">
        <f>SUMIFS(通讯通路门店!$AA:$AA,通讯通路门店!$S:$S,$G976)</f>
        <v>0</v>
      </c>
      <c r="BA976" s="99">
        <f t="shared" si="78"/>
        <v>0</v>
      </c>
      <c r="BB976" s="99">
        <f t="shared" si="79"/>
        <v>0</v>
      </c>
      <c r="BC976" s="99">
        <f>SUMIFS(通讯通路门店!$W:$W,通讯通路门店!$S:$S,$G976,通讯通路门店!$J:$J,"荣耀体验店")+SUMIFS(通讯通路门店!$W:$W,通讯通路门店!$S:$S,$G976,通讯通路门店!$J:$J,"荣耀授权专卖店")</f>
        <v>0</v>
      </c>
      <c r="BD976" s="99">
        <f>SUMIFS(通讯通路门店!$Z:$Z,通讯通路门店!$S:$S,$G976,通讯通路门店!$J:$J,"VIVO体验店")</f>
        <v>0</v>
      </c>
      <c r="BE976" s="99">
        <f>SUMIFS(通讯通路门店!$AB:$AB,通讯通路门店!$S:$S,$G976,通讯通路门店!$J:$J,"OPPO体验店")</f>
        <v>0</v>
      </c>
      <c r="BF976" s="99">
        <f>SUMIFS(通讯通路门店!$X:$X,通讯通路门店!$S:$S,$G976,通讯通路门店!$J:$J,"华为授权体验店")+SUMIFS(通讯通路门店!$AA:$AA,通讯通路门店!$S:$S,$G976,通讯通路门店!$J:$J,"华为堡垒店")</f>
        <v>0</v>
      </c>
      <c r="BG976" s="99">
        <f>SUMIFS(通讯通路门店!$Y:$Y,通讯通路门店!$S:$S,$G976,通讯通路门店!$J:$J,"小米体验店")</f>
        <v>0</v>
      </c>
      <c r="BH976" s="99">
        <f>SUMIFS(通讯通路门店!$AA:$AA,通讯通路门店!$S:$S,$G976,通讯通路门店!$J:$J,"苹果体验店")</f>
        <v>0</v>
      </c>
      <c r="BI976" s="99">
        <f>SUMIFS(通讯通路门店!$K:$K,通讯通路门店!$S:$S,$G976,通讯通路门店!$J:$J,"其他品牌专卖店")</f>
        <v>0</v>
      </c>
      <c r="BJ976" s="99">
        <f>SUMIFS(通讯通路门店!$AC:$AC,通讯通路门店!$S:$S,$G976)</f>
        <v>0</v>
      </c>
      <c r="BK976" s="99">
        <f>SUMIFS(通讯通路门店!$AD:$AD,通讯通路门店!$S:$S,$G976)</f>
        <v>0</v>
      </c>
      <c r="BL976" s="99">
        <f>SUMIFS(通讯通路门店!$AE:$AE,通讯通路门店!$S:$S,$G976)</f>
        <v>0</v>
      </c>
      <c r="BM976" s="99">
        <f>SUMIFS(通讯通路门店!$AF:$AF,通讯通路门店!$S:$S,$G976)</f>
        <v>0</v>
      </c>
      <c r="BN976" s="99">
        <f>SUMIFS(通讯通路门店!$AG:$AG,通讯通路门店!$S:$S,$G976)</f>
        <v>0</v>
      </c>
      <c r="BO976" s="99">
        <f>SUMIFS(通讯通路门店!$AH:$AH,通讯通路门店!$S:$S,$G976)</f>
        <v>0</v>
      </c>
      <c r="BP976" s="99">
        <f>SUMIFS(通讯通路门店!$AI:$AI,通讯通路门店!$S:$S,$G976)</f>
        <v>0</v>
      </c>
      <c r="BQ976" s="83"/>
    </row>
    <row r="977" spans="1:69">
      <c r="A977" s="99" t="str">
        <f>IFERROR(_xlfn.XLOOKUP($G977,通讯通路门店!$S$4:$S$993933,通讯通路门店!$A$4:$A$993933,0,0),"")</f>
        <v>海南省</v>
      </c>
      <c r="B977" s="99" t="str">
        <f>IFERROR(_xlfn.XLOOKUP($G977,通讯通路门店!$S$4:$S$993933,通讯通路门店!$B$4:$B$993933,0,0),"")</f>
        <v>乐东黎族自治县</v>
      </c>
      <c r="C977" s="99" t="str">
        <f>IFERROR(_xlfn.XLOOKUP($G977,通讯通路门店!$S$4:$S$993933,通讯通路门店!$C$4:$C$993933,0,0),"")</f>
        <v>乐东黎族自治县</v>
      </c>
      <c r="D977" s="99" t="str">
        <f>IFERROR(_xlfn.XLOOKUP($G977,通讯通路门店!$S$4:$S$993933,通讯通路门店!$D$4:$D$993933,0,0),"")</f>
        <v>万冲镇</v>
      </c>
      <c r="E977" s="83"/>
      <c r="F977" s="83"/>
      <c r="G977" s="101"/>
      <c r="H977" s="102">
        <f>IFERROR(_xlfn.XLOOKUP($G977,通讯通路门店!$S$4:$S$993933,通讯通路门店!$R$4:$R$993933,0,0),"")</f>
        <v>0</v>
      </c>
      <c r="I977" s="83"/>
      <c r="J977" s="83"/>
      <c r="K977" s="83"/>
      <c r="L977" s="83"/>
      <c r="M977" s="83"/>
      <c r="N977" s="83"/>
      <c r="O977" s="83"/>
      <c r="P977" s="83"/>
      <c r="Q977" s="83"/>
      <c r="R977" s="83"/>
      <c r="S977" s="83"/>
      <c r="T977" s="83"/>
      <c r="U977" s="99">
        <f>COUNTIF(通讯通路门店!$S:$S,$G977)</f>
        <v>0</v>
      </c>
      <c r="V977" s="99">
        <f>COUNTIFS(通讯通路门店!$S:$S,$G977,通讯通路门店!$J:$J,"综合卖场")</f>
        <v>0</v>
      </c>
      <c r="W977" s="99">
        <f>SUMIFS(通讯通路门店!$AJ:$AJ,通讯通路门店!$S:$S,通讯客户沙盘!$G977)</f>
        <v>0</v>
      </c>
      <c r="X977" s="99">
        <f t="shared" si="75"/>
        <v>0</v>
      </c>
      <c r="Y977" s="99">
        <f>COUNTIFS(通讯通路门店!$S:$S,$G977,通讯通路门店!$J:$J,"荣耀体验店")+COUNTIFS(通讯通路门店!$S:$S,$G977,通讯通路门店!$J:$J,"荣耀授权专卖店")</f>
        <v>0</v>
      </c>
      <c r="Z977" s="99">
        <f>COUNTIFS(通讯通路门店!$S:$S,$G977,通讯通路门店!$J:$J,"VIVO体验店")</f>
        <v>0</v>
      </c>
      <c r="AA977" s="99">
        <f>COUNTIFS(通讯通路门店!$S:$S,$G977,通讯通路门店!$J:$J,"OPPO体验店")</f>
        <v>0</v>
      </c>
      <c r="AB977" s="99">
        <f>COUNTIFS(通讯通路门店!$S:$S,$G977,通讯通路门店!$J:$J,"华为授权体验店")+COUNTIFS(通讯通路门店!$S:$S,$G977,通讯通路门店!$J:$J,"华为堡垒店")</f>
        <v>0</v>
      </c>
      <c r="AC977" s="99">
        <f>COUNTIFS(通讯通路门店!$S:$S,$G977,通讯通路门店!$J:$J,"小米体验店")</f>
        <v>0</v>
      </c>
      <c r="AD977" s="99">
        <f>COUNTIFS(通讯通路门店!$S:$S,$G977,通讯通路门店!$J:$J,"苹果体验店")</f>
        <v>0</v>
      </c>
      <c r="AE977" s="99">
        <f>COUNTIFS(通讯通路门店!$S:$S,$G977,通讯通路门店!$J:$J,"其他品牌专卖店")</f>
        <v>0</v>
      </c>
      <c r="AF977" s="99">
        <f>SUMIFS(通讯通路门店!$BI:$BI,通讯通路门店!$S:$S,$G977)</f>
        <v>0</v>
      </c>
      <c r="AG977" s="99">
        <f>SUMIFS(通讯通路门店!$BH:$BH,通讯通路门店!$S:$S,$G977)</f>
        <v>0</v>
      </c>
      <c r="AH977" s="99">
        <f t="shared" si="76"/>
        <v>0</v>
      </c>
      <c r="AI977" s="99">
        <f>SUMIFS(通讯通路门店!$BB:$BB,通讯通路门店!$S:$S,$G977)</f>
        <v>0</v>
      </c>
      <c r="AJ977" s="99">
        <f>SUMIFS(通讯通路门店!$BE:$BE,通讯通路门店!$S:$S,$G977)</f>
        <v>0</v>
      </c>
      <c r="AK977" s="99">
        <f>SUMIFS(通讯通路门店!$BG:$BG,通讯通路门店!$S:$S,$G977)</f>
        <v>0</v>
      </c>
      <c r="AL977" s="99">
        <f>SUMIFS(通讯通路门店!$BC:$BC,通讯通路门店!$S:$S,$G977)</f>
        <v>0</v>
      </c>
      <c r="AM977" s="99">
        <f>SUMIFS(通讯通路门店!$BD:$BD,通讯通路门店!$S:$S,$G977)</f>
        <v>0</v>
      </c>
      <c r="AN977" s="99">
        <f>SUMIFS(通讯通路门店!$BF:$BF,通讯通路门店!$S:$S,$G977)</f>
        <v>0</v>
      </c>
      <c r="AO977" s="99">
        <f t="shared" si="77"/>
        <v>0</v>
      </c>
      <c r="AP977" s="99">
        <f>SUMIFS(通讯通路门店!$K:$K,通讯通路门店!$S:$S,$G977)</f>
        <v>0</v>
      </c>
      <c r="AQ977" s="83"/>
      <c r="AR977" s="99">
        <f>SUMIFS(通讯通路门店!$T:$T,通讯通路门店!$S:$S,$G977)</f>
        <v>0</v>
      </c>
      <c r="AS977" s="99">
        <f>SUMIFS(通讯通路门店!$U:$U,通讯通路门店!$S:$S,$G977)</f>
        <v>0</v>
      </c>
      <c r="AT977" s="99">
        <f>SUMIFS(通讯通路门店!$V:$V,通讯通路门店!$S:$S,$G977)</f>
        <v>0</v>
      </c>
      <c r="AU977" s="99">
        <f>SUMIFS(通讯通路门店!$W:$W,通讯通路门店!$S:$S,$G977)</f>
        <v>0</v>
      </c>
      <c r="AV977" s="99">
        <f>SUMIFS(通讯通路门店!$Z:$Z,通讯通路门店!$S:$S,$G977)</f>
        <v>0</v>
      </c>
      <c r="AW977" s="99">
        <f>SUMIFS(通讯通路门店!$AB:$AB,通讯通路门店!$S:$S,$G977)</f>
        <v>0</v>
      </c>
      <c r="AX977" s="99">
        <f>SUMIFS(通讯通路门店!$X:$X,通讯通路门店!$S:$S,$G977)</f>
        <v>0</v>
      </c>
      <c r="AY977" s="99">
        <f>SUMIFS(通讯通路门店!$Y:$Y,通讯通路门店!$S:$S,$G977)</f>
        <v>0</v>
      </c>
      <c r="AZ977" s="99">
        <f>SUMIFS(通讯通路门店!$AA:$AA,通讯通路门店!$S:$S,$G977)</f>
        <v>0</v>
      </c>
      <c r="BA977" s="99">
        <f t="shared" si="78"/>
        <v>0</v>
      </c>
      <c r="BB977" s="99">
        <f t="shared" si="79"/>
        <v>0</v>
      </c>
      <c r="BC977" s="99">
        <f>SUMIFS(通讯通路门店!$W:$W,通讯通路门店!$S:$S,$G977,通讯通路门店!$J:$J,"荣耀体验店")+SUMIFS(通讯通路门店!$W:$W,通讯通路门店!$S:$S,$G977,通讯通路门店!$J:$J,"荣耀授权专卖店")</f>
        <v>0</v>
      </c>
      <c r="BD977" s="99">
        <f>SUMIFS(通讯通路门店!$Z:$Z,通讯通路门店!$S:$S,$G977,通讯通路门店!$J:$J,"VIVO体验店")</f>
        <v>0</v>
      </c>
      <c r="BE977" s="99">
        <f>SUMIFS(通讯通路门店!$AB:$AB,通讯通路门店!$S:$S,$G977,通讯通路门店!$J:$J,"OPPO体验店")</f>
        <v>0</v>
      </c>
      <c r="BF977" s="99">
        <f>SUMIFS(通讯通路门店!$X:$X,通讯通路门店!$S:$S,$G977,通讯通路门店!$J:$J,"华为授权体验店")+SUMIFS(通讯通路门店!$AA:$AA,通讯通路门店!$S:$S,$G977,通讯通路门店!$J:$J,"华为堡垒店")</f>
        <v>0</v>
      </c>
      <c r="BG977" s="99">
        <f>SUMIFS(通讯通路门店!$Y:$Y,通讯通路门店!$S:$S,$G977,通讯通路门店!$J:$J,"小米体验店")</f>
        <v>0</v>
      </c>
      <c r="BH977" s="99">
        <f>SUMIFS(通讯通路门店!$AA:$AA,通讯通路门店!$S:$S,$G977,通讯通路门店!$J:$J,"苹果体验店")</f>
        <v>0</v>
      </c>
      <c r="BI977" s="99">
        <f>SUMIFS(通讯通路门店!$K:$K,通讯通路门店!$S:$S,$G977,通讯通路门店!$J:$J,"其他品牌专卖店")</f>
        <v>0</v>
      </c>
      <c r="BJ977" s="99">
        <f>SUMIFS(通讯通路门店!$AC:$AC,通讯通路门店!$S:$S,$G977)</f>
        <v>0</v>
      </c>
      <c r="BK977" s="99">
        <f>SUMIFS(通讯通路门店!$AD:$AD,通讯通路门店!$S:$S,$G977)</f>
        <v>0</v>
      </c>
      <c r="BL977" s="99">
        <f>SUMIFS(通讯通路门店!$AE:$AE,通讯通路门店!$S:$S,$G977)</f>
        <v>0</v>
      </c>
      <c r="BM977" s="99">
        <f>SUMIFS(通讯通路门店!$AF:$AF,通讯通路门店!$S:$S,$G977)</f>
        <v>0</v>
      </c>
      <c r="BN977" s="99">
        <f>SUMIFS(通讯通路门店!$AG:$AG,通讯通路门店!$S:$S,$G977)</f>
        <v>0</v>
      </c>
      <c r="BO977" s="99">
        <f>SUMIFS(通讯通路门店!$AH:$AH,通讯通路门店!$S:$S,$G977)</f>
        <v>0</v>
      </c>
      <c r="BP977" s="99">
        <f>SUMIFS(通讯通路门店!$AI:$AI,通讯通路门店!$S:$S,$G977)</f>
        <v>0</v>
      </c>
      <c r="BQ977" s="83"/>
    </row>
    <row r="978" spans="1:69">
      <c r="A978" s="99" t="str">
        <f>IFERROR(_xlfn.XLOOKUP($G978,通讯通路门店!$S$4:$S$993933,通讯通路门店!$A$4:$A$993933,0,0),"")</f>
        <v>海南省</v>
      </c>
      <c r="B978" s="99" t="str">
        <f>IFERROR(_xlfn.XLOOKUP($G978,通讯通路门店!$S$4:$S$993933,通讯通路门店!$B$4:$B$993933,0,0),"")</f>
        <v>乐东黎族自治县</v>
      </c>
      <c r="C978" s="99" t="str">
        <f>IFERROR(_xlfn.XLOOKUP($G978,通讯通路门店!$S$4:$S$993933,通讯通路门店!$C$4:$C$993933,0,0),"")</f>
        <v>乐东黎族自治县</v>
      </c>
      <c r="D978" s="99" t="str">
        <f>IFERROR(_xlfn.XLOOKUP($G978,通讯通路门店!$S$4:$S$993933,通讯通路门店!$D$4:$D$993933,0,0),"")</f>
        <v>万冲镇</v>
      </c>
      <c r="E978" s="83"/>
      <c r="F978" s="83"/>
      <c r="G978" s="101"/>
      <c r="H978" s="102">
        <f>IFERROR(_xlfn.XLOOKUP($G978,通讯通路门店!$S$4:$S$993933,通讯通路门店!$R$4:$R$993933,0,0),"")</f>
        <v>0</v>
      </c>
      <c r="I978" s="83"/>
      <c r="J978" s="83"/>
      <c r="K978" s="83"/>
      <c r="L978" s="83"/>
      <c r="M978" s="83"/>
      <c r="N978" s="83"/>
      <c r="O978" s="83"/>
      <c r="P978" s="83"/>
      <c r="Q978" s="83"/>
      <c r="R978" s="83"/>
      <c r="S978" s="83"/>
      <c r="T978" s="83"/>
      <c r="U978" s="99">
        <f>COUNTIF(通讯通路门店!$S:$S,$G978)</f>
        <v>0</v>
      </c>
      <c r="V978" s="99">
        <f>COUNTIFS(通讯通路门店!$S:$S,$G978,通讯通路门店!$J:$J,"综合卖场")</f>
        <v>0</v>
      </c>
      <c r="W978" s="99">
        <f>SUMIFS(通讯通路门店!$AJ:$AJ,通讯通路门店!$S:$S,通讯客户沙盘!$G978)</f>
        <v>0</v>
      </c>
      <c r="X978" s="99">
        <f t="shared" si="75"/>
        <v>0</v>
      </c>
      <c r="Y978" s="99">
        <f>COUNTIFS(通讯通路门店!$S:$S,$G978,通讯通路门店!$J:$J,"荣耀体验店")+COUNTIFS(通讯通路门店!$S:$S,$G978,通讯通路门店!$J:$J,"荣耀授权专卖店")</f>
        <v>0</v>
      </c>
      <c r="Z978" s="99">
        <f>COUNTIFS(通讯通路门店!$S:$S,$G978,通讯通路门店!$J:$J,"VIVO体验店")</f>
        <v>0</v>
      </c>
      <c r="AA978" s="99">
        <f>COUNTIFS(通讯通路门店!$S:$S,$G978,通讯通路门店!$J:$J,"OPPO体验店")</f>
        <v>0</v>
      </c>
      <c r="AB978" s="99">
        <f>COUNTIFS(通讯通路门店!$S:$S,$G978,通讯通路门店!$J:$J,"华为授权体验店")+COUNTIFS(通讯通路门店!$S:$S,$G978,通讯通路门店!$J:$J,"华为堡垒店")</f>
        <v>0</v>
      </c>
      <c r="AC978" s="99">
        <f>COUNTIFS(通讯通路门店!$S:$S,$G978,通讯通路门店!$J:$J,"小米体验店")</f>
        <v>0</v>
      </c>
      <c r="AD978" s="99">
        <f>COUNTIFS(通讯通路门店!$S:$S,$G978,通讯通路门店!$J:$J,"苹果体验店")</f>
        <v>0</v>
      </c>
      <c r="AE978" s="99">
        <f>COUNTIFS(通讯通路门店!$S:$S,$G978,通讯通路门店!$J:$J,"其他品牌专卖店")</f>
        <v>0</v>
      </c>
      <c r="AF978" s="99">
        <f>SUMIFS(通讯通路门店!$BI:$BI,通讯通路门店!$S:$S,$G978)</f>
        <v>0</v>
      </c>
      <c r="AG978" s="99">
        <f>SUMIFS(通讯通路门店!$BH:$BH,通讯通路门店!$S:$S,$G978)</f>
        <v>0</v>
      </c>
      <c r="AH978" s="99">
        <f t="shared" si="76"/>
        <v>0</v>
      </c>
      <c r="AI978" s="99">
        <f>SUMIFS(通讯通路门店!$BB:$BB,通讯通路门店!$S:$S,$G978)</f>
        <v>0</v>
      </c>
      <c r="AJ978" s="99">
        <f>SUMIFS(通讯通路门店!$BE:$BE,通讯通路门店!$S:$S,$G978)</f>
        <v>0</v>
      </c>
      <c r="AK978" s="99">
        <f>SUMIFS(通讯通路门店!$BG:$BG,通讯通路门店!$S:$S,$G978)</f>
        <v>0</v>
      </c>
      <c r="AL978" s="99">
        <f>SUMIFS(通讯通路门店!$BC:$BC,通讯通路门店!$S:$S,$G978)</f>
        <v>0</v>
      </c>
      <c r="AM978" s="99">
        <f>SUMIFS(通讯通路门店!$BD:$BD,通讯通路门店!$S:$S,$G978)</f>
        <v>0</v>
      </c>
      <c r="AN978" s="99">
        <f>SUMIFS(通讯通路门店!$BF:$BF,通讯通路门店!$S:$S,$G978)</f>
        <v>0</v>
      </c>
      <c r="AO978" s="99">
        <f t="shared" si="77"/>
        <v>0</v>
      </c>
      <c r="AP978" s="99">
        <f>SUMIFS(通讯通路门店!$K:$K,通讯通路门店!$S:$S,$G978)</f>
        <v>0</v>
      </c>
      <c r="AQ978" s="83"/>
      <c r="AR978" s="99">
        <f>SUMIFS(通讯通路门店!$T:$T,通讯通路门店!$S:$S,$G978)</f>
        <v>0</v>
      </c>
      <c r="AS978" s="99">
        <f>SUMIFS(通讯通路门店!$U:$U,通讯通路门店!$S:$S,$G978)</f>
        <v>0</v>
      </c>
      <c r="AT978" s="99">
        <f>SUMIFS(通讯通路门店!$V:$V,通讯通路门店!$S:$S,$G978)</f>
        <v>0</v>
      </c>
      <c r="AU978" s="99">
        <f>SUMIFS(通讯通路门店!$W:$W,通讯通路门店!$S:$S,$G978)</f>
        <v>0</v>
      </c>
      <c r="AV978" s="99">
        <f>SUMIFS(通讯通路门店!$Z:$Z,通讯通路门店!$S:$S,$G978)</f>
        <v>0</v>
      </c>
      <c r="AW978" s="99">
        <f>SUMIFS(通讯通路门店!$AB:$AB,通讯通路门店!$S:$S,$G978)</f>
        <v>0</v>
      </c>
      <c r="AX978" s="99">
        <f>SUMIFS(通讯通路门店!$X:$X,通讯通路门店!$S:$S,$G978)</f>
        <v>0</v>
      </c>
      <c r="AY978" s="99">
        <f>SUMIFS(通讯通路门店!$Y:$Y,通讯通路门店!$S:$S,$G978)</f>
        <v>0</v>
      </c>
      <c r="AZ978" s="99">
        <f>SUMIFS(通讯通路门店!$AA:$AA,通讯通路门店!$S:$S,$G978)</f>
        <v>0</v>
      </c>
      <c r="BA978" s="99">
        <f t="shared" si="78"/>
        <v>0</v>
      </c>
      <c r="BB978" s="99">
        <f t="shared" si="79"/>
        <v>0</v>
      </c>
      <c r="BC978" s="99">
        <f>SUMIFS(通讯通路门店!$W:$W,通讯通路门店!$S:$S,$G978,通讯通路门店!$J:$J,"荣耀体验店")+SUMIFS(通讯通路门店!$W:$W,通讯通路门店!$S:$S,$G978,通讯通路门店!$J:$J,"荣耀授权专卖店")</f>
        <v>0</v>
      </c>
      <c r="BD978" s="99">
        <f>SUMIFS(通讯通路门店!$Z:$Z,通讯通路门店!$S:$S,$G978,通讯通路门店!$J:$J,"VIVO体验店")</f>
        <v>0</v>
      </c>
      <c r="BE978" s="99">
        <f>SUMIFS(通讯通路门店!$AB:$AB,通讯通路门店!$S:$S,$G978,通讯通路门店!$J:$J,"OPPO体验店")</f>
        <v>0</v>
      </c>
      <c r="BF978" s="99">
        <f>SUMIFS(通讯通路门店!$X:$X,通讯通路门店!$S:$S,$G978,通讯通路门店!$J:$J,"华为授权体验店")+SUMIFS(通讯通路门店!$AA:$AA,通讯通路门店!$S:$S,$G978,通讯通路门店!$J:$J,"华为堡垒店")</f>
        <v>0</v>
      </c>
      <c r="BG978" s="99">
        <f>SUMIFS(通讯通路门店!$Y:$Y,通讯通路门店!$S:$S,$G978,通讯通路门店!$J:$J,"小米体验店")</f>
        <v>0</v>
      </c>
      <c r="BH978" s="99">
        <f>SUMIFS(通讯通路门店!$AA:$AA,通讯通路门店!$S:$S,$G978,通讯通路门店!$J:$J,"苹果体验店")</f>
        <v>0</v>
      </c>
      <c r="BI978" s="99">
        <f>SUMIFS(通讯通路门店!$K:$K,通讯通路门店!$S:$S,$G978,通讯通路门店!$J:$J,"其他品牌专卖店")</f>
        <v>0</v>
      </c>
      <c r="BJ978" s="99">
        <f>SUMIFS(通讯通路门店!$AC:$AC,通讯通路门店!$S:$S,$G978)</f>
        <v>0</v>
      </c>
      <c r="BK978" s="99">
        <f>SUMIFS(通讯通路门店!$AD:$AD,通讯通路门店!$S:$S,$G978)</f>
        <v>0</v>
      </c>
      <c r="BL978" s="99">
        <f>SUMIFS(通讯通路门店!$AE:$AE,通讯通路门店!$S:$S,$G978)</f>
        <v>0</v>
      </c>
      <c r="BM978" s="99">
        <f>SUMIFS(通讯通路门店!$AF:$AF,通讯通路门店!$S:$S,$G978)</f>
        <v>0</v>
      </c>
      <c r="BN978" s="99">
        <f>SUMIFS(通讯通路门店!$AG:$AG,通讯通路门店!$S:$S,$G978)</f>
        <v>0</v>
      </c>
      <c r="BO978" s="99">
        <f>SUMIFS(通讯通路门店!$AH:$AH,通讯通路门店!$S:$S,$G978)</f>
        <v>0</v>
      </c>
      <c r="BP978" s="99">
        <f>SUMIFS(通讯通路门店!$AI:$AI,通讯通路门店!$S:$S,$G978)</f>
        <v>0</v>
      </c>
      <c r="BQ978" s="83"/>
    </row>
    <row r="979" spans="1:69">
      <c r="A979" s="99" t="str">
        <f>IFERROR(_xlfn.XLOOKUP($G979,通讯通路门店!$S$4:$S$993933,通讯通路门店!$A$4:$A$993933,0,0),"")</f>
        <v>海南省</v>
      </c>
      <c r="B979" s="99" t="str">
        <f>IFERROR(_xlfn.XLOOKUP($G979,通讯通路门店!$S$4:$S$993933,通讯通路门店!$B$4:$B$993933,0,0),"")</f>
        <v>乐东黎族自治县</v>
      </c>
      <c r="C979" s="99" t="str">
        <f>IFERROR(_xlfn.XLOOKUP($G979,通讯通路门店!$S$4:$S$993933,通讯通路门店!$C$4:$C$993933,0,0),"")</f>
        <v>乐东黎族自治县</v>
      </c>
      <c r="D979" s="99" t="str">
        <f>IFERROR(_xlfn.XLOOKUP($G979,通讯通路门店!$S$4:$S$993933,通讯通路门店!$D$4:$D$993933,0,0),"")</f>
        <v>万冲镇</v>
      </c>
      <c r="E979" s="83"/>
      <c r="F979" s="83"/>
      <c r="G979" s="101"/>
      <c r="H979" s="102">
        <f>IFERROR(_xlfn.XLOOKUP($G979,通讯通路门店!$S$4:$S$993933,通讯通路门店!$R$4:$R$993933,0,0),"")</f>
        <v>0</v>
      </c>
      <c r="I979" s="83"/>
      <c r="J979" s="83"/>
      <c r="K979" s="83"/>
      <c r="L979" s="83"/>
      <c r="M979" s="83"/>
      <c r="N979" s="83"/>
      <c r="O979" s="83"/>
      <c r="P979" s="83"/>
      <c r="Q979" s="83"/>
      <c r="R979" s="83"/>
      <c r="S979" s="83"/>
      <c r="T979" s="83"/>
      <c r="U979" s="99">
        <f>COUNTIF(通讯通路门店!$S:$S,$G979)</f>
        <v>0</v>
      </c>
      <c r="V979" s="99">
        <f>COUNTIFS(通讯通路门店!$S:$S,$G979,通讯通路门店!$J:$J,"综合卖场")</f>
        <v>0</v>
      </c>
      <c r="W979" s="99">
        <f>SUMIFS(通讯通路门店!$AJ:$AJ,通讯通路门店!$S:$S,通讯客户沙盘!$G979)</f>
        <v>0</v>
      </c>
      <c r="X979" s="99">
        <f t="shared" si="75"/>
        <v>0</v>
      </c>
      <c r="Y979" s="99">
        <f>COUNTIFS(通讯通路门店!$S:$S,$G979,通讯通路门店!$J:$J,"荣耀体验店")+COUNTIFS(通讯通路门店!$S:$S,$G979,通讯通路门店!$J:$J,"荣耀授权专卖店")</f>
        <v>0</v>
      </c>
      <c r="Z979" s="99">
        <f>COUNTIFS(通讯通路门店!$S:$S,$G979,通讯通路门店!$J:$J,"VIVO体验店")</f>
        <v>0</v>
      </c>
      <c r="AA979" s="99">
        <f>COUNTIFS(通讯通路门店!$S:$S,$G979,通讯通路门店!$J:$J,"OPPO体验店")</f>
        <v>0</v>
      </c>
      <c r="AB979" s="99">
        <f>COUNTIFS(通讯通路门店!$S:$S,$G979,通讯通路门店!$J:$J,"华为授权体验店")+COUNTIFS(通讯通路门店!$S:$S,$G979,通讯通路门店!$J:$J,"华为堡垒店")</f>
        <v>0</v>
      </c>
      <c r="AC979" s="99">
        <f>COUNTIFS(通讯通路门店!$S:$S,$G979,通讯通路门店!$J:$J,"小米体验店")</f>
        <v>0</v>
      </c>
      <c r="AD979" s="99">
        <f>COUNTIFS(通讯通路门店!$S:$S,$G979,通讯通路门店!$J:$J,"苹果体验店")</f>
        <v>0</v>
      </c>
      <c r="AE979" s="99">
        <f>COUNTIFS(通讯通路门店!$S:$S,$G979,通讯通路门店!$J:$J,"其他品牌专卖店")</f>
        <v>0</v>
      </c>
      <c r="AF979" s="99">
        <f>SUMIFS(通讯通路门店!$BI:$BI,通讯通路门店!$S:$S,$G979)</f>
        <v>0</v>
      </c>
      <c r="AG979" s="99">
        <f>SUMIFS(通讯通路门店!$BH:$BH,通讯通路门店!$S:$S,$G979)</f>
        <v>0</v>
      </c>
      <c r="AH979" s="99">
        <f t="shared" si="76"/>
        <v>0</v>
      </c>
      <c r="AI979" s="99">
        <f>SUMIFS(通讯通路门店!$BB:$BB,通讯通路门店!$S:$S,$G979)</f>
        <v>0</v>
      </c>
      <c r="AJ979" s="99">
        <f>SUMIFS(通讯通路门店!$BE:$BE,通讯通路门店!$S:$S,$G979)</f>
        <v>0</v>
      </c>
      <c r="AK979" s="99">
        <f>SUMIFS(通讯通路门店!$BG:$BG,通讯通路门店!$S:$S,$G979)</f>
        <v>0</v>
      </c>
      <c r="AL979" s="99">
        <f>SUMIFS(通讯通路门店!$BC:$BC,通讯通路门店!$S:$S,$G979)</f>
        <v>0</v>
      </c>
      <c r="AM979" s="99">
        <f>SUMIFS(通讯通路门店!$BD:$BD,通讯通路门店!$S:$S,$G979)</f>
        <v>0</v>
      </c>
      <c r="AN979" s="99">
        <f>SUMIFS(通讯通路门店!$BF:$BF,通讯通路门店!$S:$S,$G979)</f>
        <v>0</v>
      </c>
      <c r="AO979" s="99">
        <f t="shared" si="77"/>
        <v>0</v>
      </c>
      <c r="AP979" s="99">
        <f>SUMIFS(通讯通路门店!$K:$K,通讯通路门店!$S:$S,$G979)</f>
        <v>0</v>
      </c>
      <c r="AQ979" s="83"/>
      <c r="AR979" s="99">
        <f>SUMIFS(通讯通路门店!$T:$T,通讯通路门店!$S:$S,$G979)</f>
        <v>0</v>
      </c>
      <c r="AS979" s="99">
        <f>SUMIFS(通讯通路门店!$U:$U,通讯通路门店!$S:$S,$G979)</f>
        <v>0</v>
      </c>
      <c r="AT979" s="99">
        <f>SUMIFS(通讯通路门店!$V:$V,通讯通路门店!$S:$S,$G979)</f>
        <v>0</v>
      </c>
      <c r="AU979" s="99">
        <f>SUMIFS(通讯通路门店!$W:$W,通讯通路门店!$S:$S,$G979)</f>
        <v>0</v>
      </c>
      <c r="AV979" s="99">
        <f>SUMIFS(通讯通路门店!$Z:$Z,通讯通路门店!$S:$S,$G979)</f>
        <v>0</v>
      </c>
      <c r="AW979" s="99">
        <f>SUMIFS(通讯通路门店!$AB:$AB,通讯通路门店!$S:$S,$G979)</f>
        <v>0</v>
      </c>
      <c r="AX979" s="99">
        <f>SUMIFS(通讯通路门店!$X:$X,通讯通路门店!$S:$S,$G979)</f>
        <v>0</v>
      </c>
      <c r="AY979" s="99">
        <f>SUMIFS(通讯通路门店!$Y:$Y,通讯通路门店!$S:$S,$G979)</f>
        <v>0</v>
      </c>
      <c r="AZ979" s="99">
        <f>SUMIFS(通讯通路门店!$AA:$AA,通讯通路门店!$S:$S,$G979)</f>
        <v>0</v>
      </c>
      <c r="BA979" s="99">
        <f t="shared" si="78"/>
        <v>0</v>
      </c>
      <c r="BB979" s="99">
        <f t="shared" si="79"/>
        <v>0</v>
      </c>
      <c r="BC979" s="99">
        <f>SUMIFS(通讯通路门店!$W:$W,通讯通路门店!$S:$S,$G979,通讯通路门店!$J:$J,"荣耀体验店")+SUMIFS(通讯通路门店!$W:$W,通讯通路门店!$S:$S,$G979,通讯通路门店!$J:$J,"荣耀授权专卖店")</f>
        <v>0</v>
      </c>
      <c r="BD979" s="99">
        <f>SUMIFS(通讯通路门店!$Z:$Z,通讯通路门店!$S:$S,$G979,通讯通路门店!$J:$J,"VIVO体验店")</f>
        <v>0</v>
      </c>
      <c r="BE979" s="99">
        <f>SUMIFS(通讯通路门店!$AB:$AB,通讯通路门店!$S:$S,$G979,通讯通路门店!$J:$J,"OPPO体验店")</f>
        <v>0</v>
      </c>
      <c r="BF979" s="99">
        <f>SUMIFS(通讯通路门店!$X:$X,通讯通路门店!$S:$S,$G979,通讯通路门店!$J:$J,"华为授权体验店")+SUMIFS(通讯通路门店!$AA:$AA,通讯通路门店!$S:$S,$G979,通讯通路门店!$J:$J,"华为堡垒店")</f>
        <v>0</v>
      </c>
      <c r="BG979" s="99">
        <f>SUMIFS(通讯通路门店!$Y:$Y,通讯通路门店!$S:$S,$G979,通讯通路门店!$J:$J,"小米体验店")</f>
        <v>0</v>
      </c>
      <c r="BH979" s="99">
        <f>SUMIFS(通讯通路门店!$AA:$AA,通讯通路门店!$S:$S,$G979,通讯通路门店!$J:$J,"苹果体验店")</f>
        <v>0</v>
      </c>
      <c r="BI979" s="99">
        <f>SUMIFS(通讯通路门店!$K:$K,通讯通路门店!$S:$S,$G979,通讯通路门店!$J:$J,"其他品牌专卖店")</f>
        <v>0</v>
      </c>
      <c r="BJ979" s="99">
        <f>SUMIFS(通讯通路门店!$AC:$AC,通讯通路门店!$S:$S,$G979)</f>
        <v>0</v>
      </c>
      <c r="BK979" s="99">
        <f>SUMIFS(通讯通路门店!$AD:$AD,通讯通路门店!$S:$S,$G979)</f>
        <v>0</v>
      </c>
      <c r="BL979" s="99">
        <f>SUMIFS(通讯通路门店!$AE:$AE,通讯通路门店!$S:$S,$G979)</f>
        <v>0</v>
      </c>
      <c r="BM979" s="99">
        <f>SUMIFS(通讯通路门店!$AF:$AF,通讯通路门店!$S:$S,$G979)</f>
        <v>0</v>
      </c>
      <c r="BN979" s="99">
        <f>SUMIFS(通讯通路门店!$AG:$AG,通讯通路门店!$S:$S,$G979)</f>
        <v>0</v>
      </c>
      <c r="BO979" s="99">
        <f>SUMIFS(通讯通路门店!$AH:$AH,通讯通路门店!$S:$S,$G979)</f>
        <v>0</v>
      </c>
      <c r="BP979" s="99">
        <f>SUMIFS(通讯通路门店!$AI:$AI,通讯通路门店!$S:$S,$G979)</f>
        <v>0</v>
      </c>
      <c r="BQ979" s="83"/>
    </row>
    <row r="980" spans="1:69">
      <c r="A980" s="99" t="str">
        <f>IFERROR(_xlfn.XLOOKUP($G980,通讯通路门店!$S$4:$S$993933,通讯通路门店!$A$4:$A$993933,0,0),"")</f>
        <v>海南省</v>
      </c>
      <c r="B980" s="99" t="str">
        <f>IFERROR(_xlfn.XLOOKUP($G980,通讯通路门店!$S$4:$S$993933,通讯通路门店!$B$4:$B$993933,0,0),"")</f>
        <v>乐东黎族自治县</v>
      </c>
      <c r="C980" s="99" t="str">
        <f>IFERROR(_xlfn.XLOOKUP($G980,通讯通路门店!$S$4:$S$993933,通讯通路门店!$C$4:$C$993933,0,0),"")</f>
        <v>乐东黎族自治县</v>
      </c>
      <c r="D980" s="99" t="str">
        <f>IFERROR(_xlfn.XLOOKUP($G980,通讯通路门店!$S$4:$S$993933,通讯通路门店!$D$4:$D$993933,0,0),"")</f>
        <v>万冲镇</v>
      </c>
      <c r="E980" s="83"/>
      <c r="F980" s="83"/>
      <c r="G980" s="101"/>
      <c r="H980" s="102">
        <f>IFERROR(_xlfn.XLOOKUP($G980,通讯通路门店!$S$4:$S$993933,通讯通路门店!$R$4:$R$993933,0,0),"")</f>
        <v>0</v>
      </c>
      <c r="I980" s="83"/>
      <c r="J980" s="83"/>
      <c r="K980" s="83"/>
      <c r="L980" s="83"/>
      <c r="M980" s="83"/>
      <c r="N980" s="83"/>
      <c r="O980" s="83"/>
      <c r="P980" s="83"/>
      <c r="Q980" s="83"/>
      <c r="R980" s="83"/>
      <c r="S980" s="83"/>
      <c r="T980" s="83"/>
      <c r="U980" s="99">
        <f>COUNTIF(通讯通路门店!$S:$S,$G980)</f>
        <v>0</v>
      </c>
      <c r="V980" s="99">
        <f>COUNTIFS(通讯通路门店!$S:$S,$G980,通讯通路门店!$J:$J,"综合卖场")</f>
        <v>0</v>
      </c>
      <c r="W980" s="99">
        <f>SUMIFS(通讯通路门店!$AJ:$AJ,通讯通路门店!$S:$S,通讯客户沙盘!$G980)</f>
        <v>0</v>
      </c>
      <c r="X980" s="99">
        <f t="shared" si="75"/>
        <v>0</v>
      </c>
      <c r="Y980" s="99">
        <f>COUNTIFS(通讯通路门店!$S:$S,$G980,通讯通路门店!$J:$J,"荣耀体验店")+COUNTIFS(通讯通路门店!$S:$S,$G980,通讯通路门店!$J:$J,"荣耀授权专卖店")</f>
        <v>0</v>
      </c>
      <c r="Z980" s="99">
        <f>COUNTIFS(通讯通路门店!$S:$S,$G980,通讯通路门店!$J:$J,"VIVO体验店")</f>
        <v>0</v>
      </c>
      <c r="AA980" s="99">
        <f>COUNTIFS(通讯通路门店!$S:$S,$G980,通讯通路门店!$J:$J,"OPPO体验店")</f>
        <v>0</v>
      </c>
      <c r="AB980" s="99">
        <f>COUNTIFS(通讯通路门店!$S:$S,$G980,通讯通路门店!$J:$J,"华为授权体验店")+COUNTIFS(通讯通路门店!$S:$S,$G980,通讯通路门店!$J:$J,"华为堡垒店")</f>
        <v>0</v>
      </c>
      <c r="AC980" s="99">
        <f>COUNTIFS(通讯通路门店!$S:$S,$G980,通讯通路门店!$J:$J,"小米体验店")</f>
        <v>0</v>
      </c>
      <c r="AD980" s="99">
        <f>COUNTIFS(通讯通路门店!$S:$S,$G980,通讯通路门店!$J:$J,"苹果体验店")</f>
        <v>0</v>
      </c>
      <c r="AE980" s="99">
        <f>COUNTIFS(通讯通路门店!$S:$S,$G980,通讯通路门店!$J:$J,"其他品牌专卖店")</f>
        <v>0</v>
      </c>
      <c r="AF980" s="99">
        <f>SUMIFS(通讯通路门店!$BI:$BI,通讯通路门店!$S:$S,$G980)</f>
        <v>0</v>
      </c>
      <c r="AG980" s="99">
        <f>SUMIFS(通讯通路门店!$BH:$BH,通讯通路门店!$S:$S,$G980)</f>
        <v>0</v>
      </c>
      <c r="AH980" s="99">
        <f t="shared" si="76"/>
        <v>0</v>
      </c>
      <c r="AI980" s="99">
        <f>SUMIFS(通讯通路门店!$BB:$BB,通讯通路门店!$S:$S,$G980)</f>
        <v>0</v>
      </c>
      <c r="AJ980" s="99">
        <f>SUMIFS(通讯通路门店!$BE:$BE,通讯通路门店!$S:$S,$G980)</f>
        <v>0</v>
      </c>
      <c r="AK980" s="99">
        <f>SUMIFS(通讯通路门店!$BG:$BG,通讯通路门店!$S:$S,$G980)</f>
        <v>0</v>
      </c>
      <c r="AL980" s="99">
        <f>SUMIFS(通讯通路门店!$BC:$BC,通讯通路门店!$S:$S,$G980)</f>
        <v>0</v>
      </c>
      <c r="AM980" s="99">
        <f>SUMIFS(通讯通路门店!$BD:$BD,通讯通路门店!$S:$S,$G980)</f>
        <v>0</v>
      </c>
      <c r="AN980" s="99">
        <f>SUMIFS(通讯通路门店!$BF:$BF,通讯通路门店!$S:$S,$G980)</f>
        <v>0</v>
      </c>
      <c r="AO980" s="99">
        <f t="shared" si="77"/>
        <v>0</v>
      </c>
      <c r="AP980" s="99">
        <f>SUMIFS(通讯通路门店!$K:$K,通讯通路门店!$S:$S,$G980)</f>
        <v>0</v>
      </c>
      <c r="AQ980" s="83"/>
      <c r="AR980" s="99">
        <f>SUMIFS(通讯通路门店!$T:$T,通讯通路门店!$S:$S,$G980)</f>
        <v>0</v>
      </c>
      <c r="AS980" s="99">
        <f>SUMIFS(通讯通路门店!$U:$U,通讯通路门店!$S:$S,$G980)</f>
        <v>0</v>
      </c>
      <c r="AT980" s="99">
        <f>SUMIFS(通讯通路门店!$V:$V,通讯通路门店!$S:$S,$G980)</f>
        <v>0</v>
      </c>
      <c r="AU980" s="99">
        <f>SUMIFS(通讯通路门店!$W:$W,通讯通路门店!$S:$S,$G980)</f>
        <v>0</v>
      </c>
      <c r="AV980" s="99">
        <f>SUMIFS(通讯通路门店!$Z:$Z,通讯通路门店!$S:$S,$G980)</f>
        <v>0</v>
      </c>
      <c r="AW980" s="99">
        <f>SUMIFS(通讯通路门店!$AB:$AB,通讯通路门店!$S:$S,$G980)</f>
        <v>0</v>
      </c>
      <c r="AX980" s="99">
        <f>SUMIFS(通讯通路门店!$X:$X,通讯通路门店!$S:$S,$G980)</f>
        <v>0</v>
      </c>
      <c r="AY980" s="99">
        <f>SUMIFS(通讯通路门店!$Y:$Y,通讯通路门店!$S:$S,$G980)</f>
        <v>0</v>
      </c>
      <c r="AZ980" s="99">
        <f>SUMIFS(通讯通路门店!$AA:$AA,通讯通路门店!$S:$S,$G980)</f>
        <v>0</v>
      </c>
      <c r="BA980" s="99">
        <f t="shared" si="78"/>
        <v>0</v>
      </c>
      <c r="BB980" s="99">
        <f t="shared" si="79"/>
        <v>0</v>
      </c>
      <c r="BC980" s="99">
        <f>SUMIFS(通讯通路门店!$W:$W,通讯通路门店!$S:$S,$G980,通讯通路门店!$J:$J,"荣耀体验店")+SUMIFS(通讯通路门店!$W:$W,通讯通路门店!$S:$S,$G980,通讯通路门店!$J:$J,"荣耀授权专卖店")</f>
        <v>0</v>
      </c>
      <c r="BD980" s="99">
        <f>SUMIFS(通讯通路门店!$Z:$Z,通讯通路门店!$S:$S,$G980,通讯通路门店!$J:$J,"VIVO体验店")</f>
        <v>0</v>
      </c>
      <c r="BE980" s="99">
        <f>SUMIFS(通讯通路门店!$AB:$AB,通讯通路门店!$S:$S,$G980,通讯通路门店!$J:$J,"OPPO体验店")</f>
        <v>0</v>
      </c>
      <c r="BF980" s="99">
        <f>SUMIFS(通讯通路门店!$X:$X,通讯通路门店!$S:$S,$G980,通讯通路门店!$J:$J,"华为授权体验店")+SUMIFS(通讯通路门店!$AA:$AA,通讯通路门店!$S:$S,$G980,通讯通路门店!$J:$J,"华为堡垒店")</f>
        <v>0</v>
      </c>
      <c r="BG980" s="99">
        <f>SUMIFS(通讯通路门店!$Y:$Y,通讯通路门店!$S:$S,$G980,通讯通路门店!$J:$J,"小米体验店")</f>
        <v>0</v>
      </c>
      <c r="BH980" s="99">
        <f>SUMIFS(通讯通路门店!$AA:$AA,通讯通路门店!$S:$S,$G980,通讯通路门店!$J:$J,"苹果体验店")</f>
        <v>0</v>
      </c>
      <c r="BI980" s="99">
        <f>SUMIFS(通讯通路门店!$K:$K,通讯通路门店!$S:$S,$G980,通讯通路门店!$J:$J,"其他品牌专卖店")</f>
        <v>0</v>
      </c>
      <c r="BJ980" s="99">
        <f>SUMIFS(通讯通路门店!$AC:$AC,通讯通路门店!$S:$S,$G980)</f>
        <v>0</v>
      </c>
      <c r="BK980" s="99">
        <f>SUMIFS(通讯通路门店!$AD:$AD,通讯通路门店!$S:$S,$G980)</f>
        <v>0</v>
      </c>
      <c r="BL980" s="99">
        <f>SUMIFS(通讯通路门店!$AE:$AE,通讯通路门店!$S:$S,$G980)</f>
        <v>0</v>
      </c>
      <c r="BM980" s="99">
        <f>SUMIFS(通讯通路门店!$AF:$AF,通讯通路门店!$S:$S,$G980)</f>
        <v>0</v>
      </c>
      <c r="BN980" s="99">
        <f>SUMIFS(通讯通路门店!$AG:$AG,通讯通路门店!$S:$S,$G980)</f>
        <v>0</v>
      </c>
      <c r="BO980" s="99">
        <f>SUMIFS(通讯通路门店!$AH:$AH,通讯通路门店!$S:$S,$G980)</f>
        <v>0</v>
      </c>
      <c r="BP980" s="99">
        <f>SUMIFS(通讯通路门店!$AI:$AI,通讯通路门店!$S:$S,$G980)</f>
        <v>0</v>
      </c>
      <c r="BQ980" s="83"/>
    </row>
    <row r="981" spans="1:69">
      <c r="A981" s="99" t="str">
        <f>IFERROR(_xlfn.XLOOKUP($G981,通讯通路门店!$S$4:$S$993933,通讯通路门店!$A$4:$A$993933,0,0),"")</f>
        <v>海南省</v>
      </c>
      <c r="B981" s="99" t="str">
        <f>IFERROR(_xlfn.XLOOKUP($G981,通讯通路门店!$S$4:$S$993933,通讯通路门店!$B$4:$B$993933,0,0),"")</f>
        <v>乐东黎族自治县</v>
      </c>
      <c r="C981" s="99" t="str">
        <f>IFERROR(_xlfn.XLOOKUP($G981,通讯通路门店!$S$4:$S$993933,通讯通路门店!$C$4:$C$993933,0,0),"")</f>
        <v>乐东黎族自治县</v>
      </c>
      <c r="D981" s="99" t="str">
        <f>IFERROR(_xlfn.XLOOKUP($G981,通讯通路门店!$S$4:$S$993933,通讯通路门店!$D$4:$D$993933,0,0),"")</f>
        <v>万冲镇</v>
      </c>
      <c r="E981" s="83"/>
      <c r="F981" s="83"/>
      <c r="G981" s="101"/>
      <c r="H981" s="102">
        <f>IFERROR(_xlfn.XLOOKUP($G981,通讯通路门店!$S$4:$S$993933,通讯通路门店!$R$4:$R$993933,0,0),"")</f>
        <v>0</v>
      </c>
      <c r="I981" s="83"/>
      <c r="J981" s="83"/>
      <c r="K981" s="83"/>
      <c r="L981" s="83"/>
      <c r="M981" s="83"/>
      <c r="N981" s="83"/>
      <c r="O981" s="83"/>
      <c r="P981" s="83"/>
      <c r="Q981" s="83"/>
      <c r="R981" s="83"/>
      <c r="S981" s="83"/>
      <c r="T981" s="83"/>
      <c r="U981" s="99">
        <f>COUNTIF(通讯通路门店!$S:$S,$G981)</f>
        <v>0</v>
      </c>
      <c r="V981" s="99">
        <f>COUNTIFS(通讯通路门店!$S:$S,$G981,通讯通路门店!$J:$J,"综合卖场")</f>
        <v>0</v>
      </c>
      <c r="W981" s="99">
        <f>SUMIFS(通讯通路门店!$AJ:$AJ,通讯通路门店!$S:$S,通讯客户沙盘!$G981)</f>
        <v>0</v>
      </c>
      <c r="X981" s="99">
        <f t="shared" si="75"/>
        <v>0</v>
      </c>
      <c r="Y981" s="99">
        <f>COUNTIFS(通讯通路门店!$S:$S,$G981,通讯通路门店!$J:$J,"荣耀体验店")+COUNTIFS(通讯通路门店!$S:$S,$G981,通讯通路门店!$J:$J,"荣耀授权专卖店")</f>
        <v>0</v>
      </c>
      <c r="Z981" s="99">
        <f>COUNTIFS(通讯通路门店!$S:$S,$G981,通讯通路门店!$J:$J,"VIVO体验店")</f>
        <v>0</v>
      </c>
      <c r="AA981" s="99">
        <f>COUNTIFS(通讯通路门店!$S:$S,$G981,通讯通路门店!$J:$J,"OPPO体验店")</f>
        <v>0</v>
      </c>
      <c r="AB981" s="99">
        <f>COUNTIFS(通讯通路门店!$S:$S,$G981,通讯通路门店!$J:$J,"华为授权体验店")+COUNTIFS(通讯通路门店!$S:$S,$G981,通讯通路门店!$J:$J,"华为堡垒店")</f>
        <v>0</v>
      </c>
      <c r="AC981" s="99">
        <f>COUNTIFS(通讯通路门店!$S:$S,$G981,通讯通路门店!$J:$J,"小米体验店")</f>
        <v>0</v>
      </c>
      <c r="AD981" s="99">
        <f>COUNTIFS(通讯通路门店!$S:$S,$G981,通讯通路门店!$J:$J,"苹果体验店")</f>
        <v>0</v>
      </c>
      <c r="AE981" s="99">
        <f>COUNTIFS(通讯通路门店!$S:$S,$G981,通讯通路门店!$J:$J,"其他品牌专卖店")</f>
        <v>0</v>
      </c>
      <c r="AF981" s="99">
        <f>SUMIFS(通讯通路门店!$BI:$BI,通讯通路门店!$S:$S,$G981)</f>
        <v>0</v>
      </c>
      <c r="AG981" s="99">
        <f>SUMIFS(通讯通路门店!$BH:$BH,通讯通路门店!$S:$S,$G981)</f>
        <v>0</v>
      </c>
      <c r="AH981" s="99">
        <f t="shared" si="76"/>
        <v>0</v>
      </c>
      <c r="AI981" s="99">
        <f>SUMIFS(通讯通路门店!$BB:$BB,通讯通路门店!$S:$S,$G981)</f>
        <v>0</v>
      </c>
      <c r="AJ981" s="99">
        <f>SUMIFS(通讯通路门店!$BE:$BE,通讯通路门店!$S:$S,$G981)</f>
        <v>0</v>
      </c>
      <c r="AK981" s="99">
        <f>SUMIFS(通讯通路门店!$BG:$BG,通讯通路门店!$S:$S,$G981)</f>
        <v>0</v>
      </c>
      <c r="AL981" s="99">
        <f>SUMIFS(通讯通路门店!$BC:$BC,通讯通路门店!$S:$S,$G981)</f>
        <v>0</v>
      </c>
      <c r="AM981" s="99">
        <f>SUMIFS(通讯通路门店!$BD:$BD,通讯通路门店!$S:$S,$G981)</f>
        <v>0</v>
      </c>
      <c r="AN981" s="99">
        <f>SUMIFS(通讯通路门店!$BF:$BF,通讯通路门店!$S:$S,$G981)</f>
        <v>0</v>
      </c>
      <c r="AO981" s="99">
        <f t="shared" si="77"/>
        <v>0</v>
      </c>
      <c r="AP981" s="99">
        <f>SUMIFS(通讯通路门店!$K:$K,通讯通路门店!$S:$S,$G981)</f>
        <v>0</v>
      </c>
      <c r="AQ981" s="83"/>
      <c r="AR981" s="99">
        <f>SUMIFS(通讯通路门店!$T:$T,通讯通路门店!$S:$S,$G981)</f>
        <v>0</v>
      </c>
      <c r="AS981" s="99">
        <f>SUMIFS(通讯通路门店!$U:$U,通讯通路门店!$S:$S,$G981)</f>
        <v>0</v>
      </c>
      <c r="AT981" s="99">
        <f>SUMIFS(通讯通路门店!$V:$V,通讯通路门店!$S:$S,$G981)</f>
        <v>0</v>
      </c>
      <c r="AU981" s="99">
        <f>SUMIFS(通讯通路门店!$W:$W,通讯通路门店!$S:$S,$G981)</f>
        <v>0</v>
      </c>
      <c r="AV981" s="99">
        <f>SUMIFS(通讯通路门店!$Z:$Z,通讯通路门店!$S:$S,$G981)</f>
        <v>0</v>
      </c>
      <c r="AW981" s="99">
        <f>SUMIFS(通讯通路门店!$AB:$AB,通讯通路门店!$S:$S,$G981)</f>
        <v>0</v>
      </c>
      <c r="AX981" s="99">
        <f>SUMIFS(通讯通路门店!$X:$X,通讯通路门店!$S:$S,$G981)</f>
        <v>0</v>
      </c>
      <c r="AY981" s="99">
        <f>SUMIFS(通讯通路门店!$Y:$Y,通讯通路门店!$S:$S,$G981)</f>
        <v>0</v>
      </c>
      <c r="AZ981" s="99">
        <f>SUMIFS(通讯通路门店!$AA:$AA,通讯通路门店!$S:$S,$G981)</f>
        <v>0</v>
      </c>
      <c r="BA981" s="99">
        <f t="shared" si="78"/>
        <v>0</v>
      </c>
      <c r="BB981" s="99">
        <f t="shared" si="79"/>
        <v>0</v>
      </c>
      <c r="BC981" s="99">
        <f>SUMIFS(通讯通路门店!$W:$W,通讯通路门店!$S:$S,$G981,通讯通路门店!$J:$J,"荣耀体验店")+SUMIFS(通讯通路门店!$W:$W,通讯通路门店!$S:$S,$G981,通讯通路门店!$J:$J,"荣耀授权专卖店")</f>
        <v>0</v>
      </c>
      <c r="BD981" s="99">
        <f>SUMIFS(通讯通路门店!$Z:$Z,通讯通路门店!$S:$S,$G981,通讯通路门店!$J:$J,"VIVO体验店")</f>
        <v>0</v>
      </c>
      <c r="BE981" s="99">
        <f>SUMIFS(通讯通路门店!$AB:$AB,通讯通路门店!$S:$S,$G981,通讯通路门店!$J:$J,"OPPO体验店")</f>
        <v>0</v>
      </c>
      <c r="BF981" s="99">
        <f>SUMIFS(通讯通路门店!$X:$X,通讯通路门店!$S:$S,$G981,通讯通路门店!$J:$J,"华为授权体验店")+SUMIFS(通讯通路门店!$AA:$AA,通讯通路门店!$S:$S,$G981,通讯通路门店!$J:$J,"华为堡垒店")</f>
        <v>0</v>
      </c>
      <c r="BG981" s="99">
        <f>SUMIFS(通讯通路门店!$Y:$Y,通讯通路门店!$S:$S,$G981,通讯通路门店!$J:$J,"小米体验店")</f>
        <v>0</v>
      </c>
      <c r="BH981" s="99">
        <f>SUMIFS(通讯通路门店!$AA:$AA,通讯通路门店!$S:$S,$G981,通讯通路门店!$J:$J,"苹果体验店")</f>
        <v>0</v>
      </c>
      <c r="BI981" s="99">
        <f>SUMIFS(通讯通路门店!$K:$K,通讯通路门店!$S:$S,$G981,通讯通路门店!$J:$J,"其他品牌专卖店")</f>
        <v>0</v>
      </c>
      <c r="BJ981" s="99">
        <f>SUMIFS(通讯通路门店!$AC:$AC,通讯通路门店!$S:$S,$G981)</f>
        <v>0</v>
      </c>
      <c r="BK981" s="99">
        <f>SUMIFS(通讯通路门店!$AD:$AD,通讯通路门店!$S:$S,$G981)</f>
        <v>0</v>
      </c>
      <c r="BL981" s="99">
        <f>SUMIFS(通讯通路门店!$AE:$AE,通讯通路门店!$S:$S,$G981)</f>
        <v>0</v>
      </c>
      <c r="BM981" s="99">
        <f>SUMIFS(通讯通路门店!$AF:$AF,通讯通路门店!$S:$S,$G981)</f>
        <v>0</v>
      </c>
      <c r="BN981" s="99">
        <f>SUMIFS(通讯通路门店!$AG:$AG,通讯通路门店!$S:$S,$G981)</f>
        <v>0</v>
      </c>
      <c r="BO981" s="99">
        <f>SUMIFS(通讯通路门店!$AH:$AH,通讯通路门店!$S:$S,$G981)</f>
        <v>0</v>
      </c>
      <c r="BP981" s="99">
        <f>SUMIFS(通讯通路门店!$AI:$AI,通讯通路门店!$S:$S,$G981)</f>
        <v>0</v>
      </c>
      <c r="BQ981" s="83"/>
    </row>
    <row r="982" spans="1:69">
      <c r="A982" s="99" t="str">
        <f>IFERROR(_xlfn.XLOOKUP($G982,通讯通路门店!$S$4:$S$993933,通讯通路门店!$A$4:$A$993933,0,0),"")</f>
        <v>海南省</v>
      </c>
      <c r="B982" s="99" t="str">
        <f>IFERROR(_xlfn.XLOOKUP($G982,通讯通路门店!$S$4:$S$993933,通讯通路门店!$B$4:$B$993933,0,0),"")</f>
        <v>乐东黎族自治县</v>
      </c>
      <c r="C982" s="99" t="str">
        <f>IFERROR(_xlfn.XLOOKUP($G982,通讯通路门店!$S$4:$S$993933,通讯通路门店!$C$4:$C$993933,0,0),"")</f>
        <v>乐东黎族自治县</v>
      </c>
      <c r="D982" s="99" t="str">
        <f>IFERROR(_xlfn.XLOOKUP($G982,通讯通路门店!$S$4:$S$993933,通讯通路门店!$D$4:$D$993933,0,0),"")</f>
        <v>万冲镇</v>
      </c>
      <c r="E982" s="83"/>
      <c r="F982" s="83"/>
      <c r="G982" s="101"/>
      <c r="H982" s="102">
        <f>IFERROR(_xlfn.XLOOKUP($G982,通讯通路门店!$S$4:$S$993933,通讯通路门店!$R$4:$R$993933,0,0),"")</f>
        <v>0</v>
      </c>
      <c r="I982" s="83"/>
      <c r="J982" s="83"/>
      <c r="K982" s="83"/>
      <c r="L982" s="83"/>
      <c r="M982" s="83"/>
      <c r="N982" s="83"/>
      <c r="O982" s="83"/>
      <c r="P982" s="83"/>
      <c r="Q982" s="83"/>
      <c r="R982" s="83"/>
      <c r="S982" s="83"/>
      <c r="T982" s="83"/>
      <c r="U982" s="99">
        <f>COUNTIF(通讯通路门店!$S:$S,$G982)</f>
        <v>0</v>
      </c>
      <c r="V982" s="99">
        <f>COUNTIFS(通讯通路门店!$S:$S,$G982,通讯通路门店!$J:$J,"综合卖场")</f>
        <v>0</v>
      </c>
      <c r="W982" s="99">
        <f>SUMIFS(通讯通路门店!$AJ:$AJ,通讯通路门店!$S:$S,通讯客户沙盘!$G982)</f>
        <v>0</v>
      </c>
      <c r="X982" s="99">
        <f t="shared" si="75"/>
        <v>0</v>
      </c>
      <c r="Y982" s="99">
        <f>COUNTIFS(通讯通路门店!$S:$S,$G982,通讯通路门店!$J:$J,"荣耀体验店")+COUNTIFS(通讯通路门店!$S:$S,$G982,通讯通路门店!$J:$J,"荣耀授权专卖店")</f>
        <v>0</v>
      </c>
      <c r="Z982" s="99">
        <f>COUNTIFS(通讯通路门店!$S:$S,$G982,通讯通路门店!$J:$J,"VIVO体验店")</f>
        <v>0</v>
      </c>
      <c r="AA982" s="99">
        <f>COUNTIFS(通讯通路门店!$S:$S,$G982,通讯通路门店!$J:$J,"OPPO体验店")</f>
        <v>0</v>
      </c>
      <c r="AB982" s="99">
        <f>COUNTIFS(通讯通路门店!$S:$S,$G982,通讯通路门店!$J:$J,"华为授权体验店")+COUNTIFS(通讯通路门店!$S:$S,$G982,通讯通路门店!$J:$J,"华为堡垒店")</f>
        <v>0</v>
      </c>
      <c r="AC982" s="99">
        <f>COUNTIFS(通讯通路门店!$S:$S,$G982,通讯通路门店!$J:$J,"小米体验店")</f>
        <v>0</v>
      </c>
      <c r="AD982" s="99">
        <f>COUNTIFS(通讯通路门店!$S:$S,$G982,通讯通路门店!$J:$J,"苹果体验店")</f>
        <v>0</v>
      </c>
      <c r="AE982" s="99">
        <f>COUNTIFS(通讯通路门店!$S:$S,$G982,通讯通路门店!$J:$J,"其他品牌专卖店")</f>
        <v>0</v>
      </c>
      <c r="AF982" s="99">
        <f>SUMIFS(通讯通路门店!$BI:$BI,通讯通路门店!$S:$S,$G982)</f>
        <v>0</v>
      </c>
      <c r="AG982" s="99">
        <f>SUMIFS(通讯通路门店!$BH:$BH,通讯通路门店!$S:$S,$G982)</f>
        <v>0</v>
      </c>
      <c r="AH982" s="99">
        <f t="shared" si="76"/>
        <v>0</v>
      </c>
      <c r="AI982" s="99">
        <f>SUMIFS(通讯通路门店!$BB:$BB,通讯通路门店!$S:$S,$G982)</f>
        <v>0</v>
      </c>
      <c r="AJ982" s="99">
        <f>SUMIFS(通讯通路门店!$BE:$BE,通讯通路门店!$S:$S,$G982)</f>
        <v>0</v>
      </c>
      <c r="AK982" s="99">
        <f>SUMIFS(通讯通路门店!$BG:$BG,通讯通路门店!$S:$S,$G982)</f>
        <v>0</v>
      </c>
      <c r="AL982" s="99">
        <f>SUMIFS(通讯通路门店!$BC:$BC,通讯通路门店!$S:$S,$G982)</f>
        <v>0</v>
      </c>
      <c r="AM982" s="99">
        <f>SUMIFS(通讯通路门店!$BD:$BD,通讯通路门店!$S:$S,$G982)</f>
        <v>0</v>
      </c>
      <c r="AN982" s="99">
        <f>SUMIFS(通讯通路门店!$BF:$BF,通讯通路门店!$S:$S,$G982)</f>
        <v>0</v>
      </c>
      <c r="AO982" s="99">
        <f t="shared" si="77"/>
        <v>0</v>
      </c>
      <c r="AP982" s="99">
        <f>SUMIFS(通讯通路门店!$K:$K,通讯通路门店!$S:$S,$G982)</f>
        <v>0</v>
      </c>
      <c r="AQ982" s="83"/>
      <c r="AR982" s="99">
        <f>SUMIFS(通讯通路门店!$T:$T,通讯通路门店!$S:$S,$G982)</f>
        <v>0</v>
      </c>
      <c r="AS982" s="99">
        <f>SUMIFS(通讯通路门店!$U:$U,通讯通路门店!$S:$S,$G982)</f>
        <v>0</v>
      </c>
      <c r="AT982" s="99">
        <f>SUMIFS(通讯通路门店!$V:$V,通讯通路门店!$S:$S,$G982)</f>
        <v>0</v>
      </c>
      <c r="AU982" s="99">
        <f>SUMIFS(通讯通路门店!$W:$W,通讯通路门店!$S:$S,$G982)</f>
        <v>0</v>
      </c>
      <c r="AV982" s="99">
        <f>SUMIFS(通讯通路门店!$Z:$Z,通讯通路门店!$S:$S,$G982)</f>
        <v>0</v>
      </c>
      <c r="AW982" s="99">
        <f>SUMIFS(通讯通路门店!$AB:$AB,通讯通路门店!$S:$S,$G982)</f>
        <v>0</v>
      </c>
      <c r="AX982" s="99">
        <f>SUMIFS(通讯通路门店!$X:$X,通讯通路门店!$S:$S,$G982)</f>
        <v>0</v>
      </c>
      <c r="AY982" s="99">
        <f>SUMIFS(通讯通路门店!$Y:$Y,通讯通路门店!$S:$S,$G982)</f>
        <v>0</v>
      </c>
      <c r="AZ982" s="99">
        <f>SUMIFS(通讯通路门店!$AA:$AA,通讯通路门店!$S:$S,$G982)</f>
        <v>0</v>
      </c>
      <c r="BA982" s="99">
        <f t="shared" si="78"/>
        <v>0</v>
      </c>
      <c r="BB982" s="99">
        <f t="shared" si="79"/>
        <v>0</v>
      </c>
      <c r="BC982" s="99">
        <f>SUMIFS(通讯通路门店!$W:$W,通讯通路门店!$S:$S,$G982,通讯通路门店!$J:$J,"荣耀体验店")+SUMIFS(通讯通路门店!$W:$W,通讯通路门店!$S:$S,$G982,通讯通路门店!$J:$J,"荣耀授权专卖店")</f>
        <v>0</v>
      </c>
      <c r="BD982" s="99">
        <f>SUMIFS(通讯通路门店!$Z:$Z,通讯通路门店!$S:$S,$G982,通讯通路门店!$J:$J,"VIVO体验店")</f>
        <v>0</v>
      </c>
      <c r="BE982" s="99">
        <f>SUMIFS(通讯通路门店!$AB:$AB,通讯通路门店!$S:$S,$G982,通讯通路门店!$J:$J,"OPPO体验店")</f>
        <v>0</v>
      </c>
      <c r="BF982" s="99">
        <f>SUMIFS(通讯通路门店!$X:$X,通讯通路门店!$S:$S,$G982,通讯通路门店!$J:$J,"华为授权体验店")+SUMIFS(通讯通路门店!$AA:$AA,通讯通路门店!$S:$S,$G982,通讯通路门店!$J:$J,"华为堡垒店")</f>
        <v>0</v>
      </c>
      <c r="BG982" s="99">
        <f>SUMIFS(通讯通路门店!$Y:$Y,通讯通路门店!$S:$S,$G982,通讯通路门店!$J:$J,"小米体验店")</f>
        <v>0</v>
      </c>
      <c r="BH982" s="99">
        <f>SUMIFS(通讯通路门店!$AA:$AA,通讯通路门店!$S:$S,$G982,通讯通路门店!$J:$J,"苹果体验店")</f>
        <v>0</v>
      </c>
      <c r="BI982" s="99">
        <f>SUMIFS(通讯通路门店!$K:$K,通讯通路门店!$S:$S,$G982,通讯通路门店!$J:$J,"其他品牌专卖店")</f>
        <v>0</v>
      </c>
      <c r="BJ982" s="99">
        <f>SUMIFS(通讯通路门店!$AC:$AC,通讯通路门店!$S:$S,$G982)</f>
        <v>0</v>
      </c>
      <c r="BK982" s="99">
        <f>SUMIFS(通讯通路门店!$AD:$AD,通讯通路门店!$S:$S,$G982)</f>
        <v>0</v>
      </c>
      <c r="BL982" s="99">
        <f>SUMIFS(通讯通路门店!$AE:$AE,通讯通路门店!$S:$S,$G982)</f>
        <v>0</v>
      </c>
      <c r="BM982" s="99">
        <f>SUMIFS(通讯通路门店!$AF:$AF,通讯通路门店!$S:$S,$G982)</f>
        <v>0</v>
      </c>
      <c r="BN982" s="99">
        <f>SUMIFS(通讯通路门店!$AG:$AG,通讯通路门店!$S:$S,$G982)</f>
        <v>0</v>
      </c>
      <c r="BO982" s="99">
        <f>SUMIFS(通讯通路门店!$AH:$AH,通讯通路门店!$S:$S,$G982)</f>
        <v>0</v>
      </c>
      <c r="BP982" s="99">
        <f>SUMIFS(通讯通路门店!$AI:$AI,通讯通路门店!$S:$S,$G982)</f>
        <v>0</v>
      </c>
      <c r="BQ982" s="83"/>
    </row>
    <row r="983" spans="1:69">
      <c r="A983" s="99" t="str">
        <f>IFERROR(_xlfn.XLOOKUP($G983,通讯通路门店!$S$4:$S$993933,通讯通路门店!$A$4:$A$993933,0,0),"")</f>
        <v>海南省</v>
      </c>
      <c r="B983" s="99" t="str">
        <f>IFERROR(_xlfn.XLOOKUP($G983,通讯通路门店!$S$4:$S$993933,通讯通路门店!$B$4:$B$993933,0,0),"")</f>
        <v>乐东黎族自治县</v>
      </c>
      <c r="C983" s="99" t="str">
        <f>IFERROR(_xlfn.XLOOKUP($G983,通讯通路门店!$S$4:$S$993933,通讯通路门店!$C$4:$C$993933,0,0),"")</f>
        <v>乐东黎族自治县</v>
      </c>
      <c r="D983" s="99" t="str">
        <f>IFERROR(_xlfn.XLOOKUP($G983,通讯通路门店!$S$4:$S$993933,通讯通路门店!$D$4:$D$993933,0,0),"")</f>
        <v>万冲镇</v>
      </c>
      <c r="E983" s="83"/>
      <c r="F983" s="83"/>
      <c r="G983" s="101"/>
      <c r="H983" s="102">
        <f>IFERROR(_xlfn.XLOOKUP($G983,通讯通路门店!$S$4:$S$993933,通讯通路门店!$R$4:$R$993933,0,0),"")</f>
        <v>0</v>
      </c>
      <c r="I983" s="83"/>
      <c r="J983" s="83"/>
      <c r="K983" s="83"/>
      <c r="L983" s="83"/>
      <c r="M983" s="83"/>
      <c r="N983" s="83"/>
      <c r="O983" s="83"/>
      <c r="P983" s="83"/>
      <c r="Q983" s="83"/>
      <c r="R983" s="83"/>
      <c r="S983" s="83"/>
      <c r="T983" s="83"/>
      <c r="U983" s="99">
        <f>COUNTIF(通讯通路门店!$S:$S,$G983)</f>
        <v>0</v>
      </c>
      <c r="V983" s="99">
        <f>COUNTIFS(通讯通路门店!$S:$S,$G983,通讯通路门店!$J:$J,"综合卖场")</f>
        <v>0</v>
      </c>
      <c r="W983" s="99">
        <f>SUMIFS(通讯通路门店!$AJ:$AJ,通讯通路门店!$S:$S,通讯客户沙盘!$G983)</f>
        <v>0</v>
      </c>
      <c r="X983" s="99">
        <f t="shared" si="75"/>
        <v>0</v>
      </c>
      <c r="Y983" s="99">
        <f>COUNTIFS(通讯通路门店!$S:$S,$G983,通讯通路门店!$J:$J,"荣耀体验店")+COUNTIFS(通讯通路门店!$S:$S,$G983,通讯通路门店!$J:$J,"荣耀授权专卖店")</f>
        <v>0</v>
      </c>
      <c r="Z983" s="99">
        <f>COUNTIFS(通讯通路门店!$S:$S,$G983,通讯通路门店!$J:$J,"VIVO体验店")</f>
        <v>0</v>
      </c>
      <c r="AA983" s="99">
        <f>COUNTIFS(通讯通路门店!$S:$S,$G983,通讯通路门店!$J:$J,"OPPO体验店")</f>
        <v>0</v>
      </c>
      <c r="AB983" s="99">
        <f>COUNTIFS(通讯通路门店!$S:$S,$G983,通讯通路门店!$J:$J,"华为授权体验店")+COUNTIFS(通讯通路门店!$S:$S,$G983,通讯通路门店!$J:$J,"华为堡垒店")</f>
        <v>0</v>
      </c>
      <c r="AC983" s="99">
        <f>COUNTIFS(通讯通路门店!$S:$S,$G983,通讯通路门店!$J:$J,"小米体验店")</f>
        <v>0</v>
      </c>
      <c r="AD983" s="99">
        <f>COUNTIFS(通讯通路门店!$S:$S,$G983,通讯通路门店!$J:$J,"苹果体验店")</f>
        <v>0</v>
      </c>
      <c r="AE983" s="99">
        <f>COUNTIFS(通讯通路门店!$S:$S,$G983,通讯通路门店!$J:$J,"其他品牌专卖店")</f>
        <v>0</v>
      </c>
      <c r="AF983" s="99">
        <f>SUMIFS(通讯通路门店!$BI:$BI,通讯通路门店!$S:$S,$G983)</f>
        <v>0</v>
      </c>
      <c r="AG983" s="99">
        <f>SUMIFS(通讯通路门店!$BH:$BH,通讯通路门店!$S:$S,$G983)</f>
        <v>0</v>
      </c>
      <c r="AH983" s="99">
        <f t="shared" si="76"/>
        <v>0</v>
      </c>
      <c r="AI983" s="99">
        <f>SUMIFS(通讯通路门店!$BB:$BB,通讯通路门店!$S:$S,$G983)</f>
        <v>0</v>
      </c>
      <c r="AJ983" s="99">
        <f>SUMIFS(通讯通路门店!$BE:$BE,通讯通路门店!$S:$S,$G983)</f>
        <v>0</v>
      </c>
      <c r="AK983" s="99">
        <f>SUMIFS(通讯通路门店!$BG:$BG,通讯通路门店!$S:$S,$G983)</f>
        <v>0</v>
      </c>
      <c r="AL983" s="99">
        <f>SUMIFS(通讯通路门店!$BC:$BC,通讯通路门店!$S:$S,$G983)</f>
        <v>0</v>
      </c>
      <c r="AM983" s="99">
        <f>SUMIFS(通讯通路门店!$BD:$BD,通讯通路门店!$S:$S,$G983)</f>
        <v>0</v>
      </c>
      <c r="AN983" s="99">
        <f>SUMIFS(通讯通路门店!$BF:$BF,通讯通路门店!$S:$S,$G983)</f>
        <v>0</v>
      </c>
      <c r="AO983" s="99">
        <f t="shared" si="77"/>
        <v>0</v>
      </c>
      <c r="AP983" s="99">
        <f>SUMIFS(通讯通路门店!$K:$K,通讯通路门店!$S:$S,$G983)</f>
        <v>0</v>
      </c>
      <c r="AQ983" s="83"/>
      <c r="AR983" s="99">
        <f>SUMIFS(通讯通路门店!$T:$T,通讯通路门店!$S:$S,$G983)</f>
        <v>0</v>
      </c>
      <c r="AS983" s="99">
        <f>SUMIFS(通讯通路门店!$U:$U,通讯通路门店!$S:$S,$G983)</f>
        <v>0</v>
      </c>
      <c r="AT983" s="99">
        <f>SUMIFS(通讯通路门店!$V:$V,通讯通路门店!$S:$S,$G983)</f>
        <v>0</v>
      </c>
      <c r="AU983" s="99">
        <f>SUMIFS(通讯通路门店!$W:$W,通讯通路门店!$S:$S,$G983)</f>
        <v>0</v>
      </c>
      <c r="AV983" s="99">
        <f>SUMIFS(通讯通路门店!$Z:$Z,通讯通路门店!$S:$S,$G983)</f>
        <v>0</v>
      </c>
      <c r="AW983" s="99">
        <f>SUMIFS(通讯通路门店!$AB:$AB,通讯通路门店!$S:$S,$G983)</f>
        <v>0</v>
      </c>
      <c r="AX983" s="99">
        <f>SUMIFS(通讯通路门店!$X:$X,通讯通路门店!$S:$S,$G983)</f>
        <v>0</v>
      </c>
      <c r="AY983" s="99">
        <f>SUMIFS(通讯通路门店!$Y:$Y,通讯通路门店!$S:$S,$G983)</f>
        <v>0</v>
      </c>
      <c r="AZ983" s="99">
        <f>SUMIFS(通讯通路门店!$AA:$AA,通讯通路门店!$S:$S,$G983)</f>
        <v>0</v>
      </c>
      <c r="BA983" s="99">
        <f t="shared" si="78"/>
        <v>0</v>
      </c>
      <c r="BB983" s="99">
        <f t="shared" si="79"/>
        <v>0</v>
      </c>
      <c r="BC983" s="99">
        <f>SUMIFS(通讯通路门店!$W:$W,通讯通路门店!$S:$S,$G983,通讯通路门店!$J:$J,"荣耀体验店")+SUMIFS(通讯通路门店!$W:$W,通讯通路门店!$S:$S,$G983,通讯通路门店!$J:$J,"荣耀授权专卖店")</f>
        <v>0</v>
      </c>
      <c r="BD983" s="99">
        <f>SUMIFS(通讯通路门店!$Z:$Z,通讯通路门店!$S:$S,$G983,通讯通路门店!$J:$J,"VIVO体验店")</f>
        <v>0</v>
      </c>
      <c r="BE983" s="99">
        <f>SUMIFS(通讯通路门店!$AB:$AB,通讯通路门店!$S:$S,$G983,通讯通路门店!$J:$J,"OPPO体验店")</f>
        <v>0</v>
      </c>
      <c r="BF983" s="99">
        <f>SUMIFS(通讯通路门店!$X:$X,通讯通路门店!$S:$S,$G983,通讯通路门店!$J:$J,"华为授权体验店")+SUMIFS(通讯通路门店!$AA:$AA,通讯通路门店!$S:$S,$G983,通讯通路门店!$J:$J,"华为堡垒店")</f>
        <v>0</v>
      </c>
      <c r="BG983" s="99">
        <f>SUMIFS(通讯通路门店!$Y:$Y,通讯通路门店!$S:$S,$G983,通讯通路门店!$J:$J,"小米体验店")</f>
        <v>0</v>
      </c>
      <c r="BH983" s="99">
        <f>SUMIFS(通讯通路门店!$AA:$AA,通讯通路门店!$S:$S,$G983,通讯通路门店!$J:$J,"苹果体验店")</f>
        <v>0</v>
      </c>
      <c r="BI983" s="99">
        <f>SUMIFS(通讯通路门店!$K:$K,通讯通路门店!$S:$S,$G983,通讯通路门店!$J:$J,"其他品牌专卖店")</f>
        <v>0</v>
      </c>
      <c r="BJ983" s="99">
        <f>SUMIFS(通讯通路门店!$AC:$AC,通讯通路门店!$S:$S,$G983)</f>
        <v>0</v>
      </c>
      <c r="BK983" s="99">
        <f>SUMIFS(通讯通路门店!$AD:$AD,通讯通路门店!$S:$S,$G983)</f>
        <v>0</v>
      </c>
      <c r="BL983" s="99">
        <f>SUMIFS(通讯通路门店!$AE:$AE,通讯通路门店!$S:$S,$G983)</f>
        <v>0</v>
      </c>
      <c r="BM983" s="99">
        <f>SUMIFS(通讯通路门店!$AF:$AF,通讯通路门店!$S:$S,$G983)</f>
        <v>0</v>
      </c>
      <c r="BN983" s="99">
        <f>SUMIFS(通讯通路门店!$AG:$AG,通讯通路门店!$S:$S,$G983)</f>
        <v>0</v>
      </c>
      <c r="BO983" s="99">
        <f>SUMIFS(通讯通路门店!$AH:$AH,通讯通路门店!$S:$S,$G983)</f>
        <v>0</v>
      </c>
      <c r="BP983" s="99">
        <f>SUMIFS(通讯通路门店!$AI:$AI,通讯通路门店!$S:$S,$G983)</f>
        <v>0</v>
      </c>
      <c r="BQ983" s="83"/>
    </row>
    <row r="984" spans="1:69">
      <c r="A984" s="99" t="str">
        <f>IFERROR(_xlfn.XLOOKUP($G984,通讯通路门店!$S$4:$S$993933,通讯通路门店!$A$4:$A$993933,0,0),"")</f>
        <v>海南省</v>
      </c>
      <c r="B984" s="99" t="str">
        <f>IFERROR(_xlfn.XLOOKUP($G984,通讯通路门店!$S$4:$S$993933,通讯通路门店!$B$4:$B$993933,0,0),"")</f>
        <v>乐东黎族自治县</v>
      </c>
      <c r="C984" s="99" t="str">
        <f>IFERROR(_xlfn.XLOOKUP($G984,通讯通路门店!$S$4:$S$993933,通讯通路门店!$C$4:$C$993933,0,0),"")</f>
        <v>乐东黎族自治县</v>
      </c>
      <c r="D984" s="99" t="str">
        <f>IFERROR(_xlfn.XLOOKUP($G984,通讯通路门店!$S$4:$S$993933,通讯通路门店!$D$4:$D$993933,0,0),"")</f>
        <v>万冲镇</v>
      </c>
      <c r="E984" s="83"/>
      <c r="F984" s="83"/>
      <c r="G984" s="101"/>
      <c r="H984" s="102">
        <f>IFERROR(_xlfn.XLOOKUP($G984,通讯通路门店!$S$4:$S$993933,通讯通路门店!$R$4:$R$993933,0,0),"")</f>
        <v>0</v>
      </c>
      <c r="I984" s="83"/>
      <c r="J984" s="83"/>
      <c r="K984" s="83"/>
      <c r="L984" s="83"/>
      <c r="M984" s="83"/>
      <c r="N984" s="83"/>
      <c r="O984" s="83"/>
      <c r="P984" s="83"/>
      <c r="Q984" s="83"/>
      <c r="R984" s="83"/>
      <c r="S984" s="83"/>
      <c r="T984" s="83"/>
      <c r="U984" s="99">
        <f>COUNTIF(通讯通路门店!$S:$S,$G984)</f>
        <v>0</v>
      </c>
      <c r="V984" s="99">
        <f>COUNTIFS(通讯通路门店!$S:$S,$G984,通讯通路门店!$J:$J,"综合卖场")</f>
        <v>0</v>
      </c>
      <c r="W984" s="99">
        <f>SUMIFS(通讯通路门店!$AJ:$AJ,通讯通路门店!$S:$S,通讯客户沙盘!$G984)</f>
        <v>0</v>
      </c>
      <c r="X984" s="99">
        <f t="shared" si="75"/>
        <v>0</v>
      </c>
      <c r="Y984" s="99">
        <f>COUNTIFS(通讯通路门店!$S:$S,$G984,通讯通路门店!$J:$J,"荣耀体验店")+COUNTIFS(通讯通路门店!$S:$S,$G984,通讯通路门店!$J:$J,"荣耀授权专卖店")</f>
        <v>0</v>
      </c>
      <c r="Z984" s="99">
        <f>COUNTIFS(通讯通路门店!$S:$S,$G984,通讯通路门店!$J:$J,"VIVO体验店")</f>
        <v>0</v>
      </c>
      <c r="AA984" s="99">
        <f>COUNTIFS(通讯通路门店!$S:$S,$G984,通讯通路门店!$J:$J,"OPPO体验店")</f>
        <v>0</v>
      </c>
      <c r="AB984" s="99">
        <f>COUNTIFS(通讯通路门店!$S:$S,$G984,通讯通路门店!$J:$J,"华为授权体验店")+COUNTIFS(通讯通路门店!$S:$S,$G984,通讯通路门店!$J:$J,"华为堡垒店")</f>
        <v>0</v>
      </c>
      <c r="AC984" s="99">
        <f>COUNTIFS(通讯通路门店!$S:$S,$G984,通讯通路门店!$J:$J,"小米体验店")</f>
        <v>0</v>
      </c>
      <c r="AD984" s="99">
        <f>COUNTIFS(通讯通路门店!$S:$S,$G984,通讯通路门店!$J:$J,"苹果体验店")</f>
        <v>0</v>
      </c>
      <c r="AE984" s="99">
        <f>COUNTIFS(通讯通路门店!$S:$S,$G984,通讯通路门店!$J:$J,"其他品牌专卖店")</f>
        <v>0</v>
      </c>
      <c r="AF984" s="99">
        <f>SUMIFS(通讯通路门店!$BI:$BI,通讯通路门店!$S:$S,$G984)</f>
        <v>0</v>
      </c>
      <c r="AG984" s="99">
        <f>SUMIFS(通讯通路门店!$BH:$BH,通讯通路门店!$S:$S,$G984)</f>
        <v>0</v>
      </c>
      <c r="AH984" s="99">
        <f t="shared" si="76"/>
        <v>0</v>
      </c>
      <c r="AI984" s="99">
        <f>SUMIFS(通讯通路门店!$BB:$BB,通讯通路门店!$S:$S,$G984)</f>
        <v>0</v>
      </c>
      <c r="AJ984" s="99">
        <f>SUMIFS(通讯通路门店!$BE:$BE,通讯通路门店!$S:$S,$G984)</f>
        <v>0</v>
      </c>
      <c r="AK984" s="99">
        <f>SUMIFS(通讯通路门店!$BG:$BG,通讯通路门店!$S:$S,$G984)</f>
        <v>0</v>
      </c>
      <c r="AL984" s="99">
        <f>SUMIFS(通讯通路门店!$BC:$BC,通讯通路门店!$S:$S,$G984)</f>
        <v>0</v>
      </c>
      <c r="AM984" s="99">
        <f>SUMIFS(通讯通路门店!$BD:$BD,通讯通路门店!$S:$S,$G984)</f>
        <v>0</v>
      </c>
      <c r="AN984" s="99">
        <f>SUMIFS(通讯通路门店!$BF:$BF,通讯通路门店!$S:$S,$G984)</f>
        <v>0</v>
      </c>
      <c r="AO984" s="99">
        <f t="shared" si="77"/>
        <v>0</v>
      </c>
      <c r="AP984" s="99">
        <f>SUMIFS(通讯通路门店!$K:$K,通讯通路门店!$S:$S,$G984)</f>
        <v>0</v>
      </c>
      <c r="AQ984" s="83"/>
      <c r="AR984" s="99">
        <f>SUMIFS(通讯通路门店!$T:$T,通讯通路门店!$S:$S,$G984)</f>
        <v>0</v>
      </c>
      <c r="AS984" s="99">
        <f>SUMIFS(通讯通路门店!$U:$U,通讯通路门店!$S:$S,$G984)</f>
        <v>0</v>
      </c>
      <c r="AT984" s="99">
        <f>SUMIFS(通讯通路门店!$V:$V,通讯通路门店!$S:$S,$G984)</f>
        <v>0</v>
      </c>
      <c r="AU984" s="99">
        <f>SUMIFS(通讯通路门店!$W:$W,通讯通路门店!$S:$S,$G984)</f>
        <v>0</v>
      </c>
      <c r="AV984" s="99">
        <f>SUMIFS(通讯通路门店!$Z:$Z,通讯通路门店!$S:$S,$G984)</f>
        <v>0</v>
      </c>
      <c r="AW984" s="99">
        <f>SUMIFS(通讯通路门店!$AB:$AB,通讯通路门店!$S:$S,$G984)</f>
        <v>0</v>
      </c>
      <c r="AX984" s="99">
        <f>SUMIFS(通讯通路门店!$X:$X,通讯通路门店!$S:$S,$G984)</f>
        <v>0</v>
      </c>
      <c r="AY984" s="99">
        <f>SUMIFS(通讯通路门店!$Y:$Y,通讯通路门店!$S:$S,$G984)</f>
        <v>0</v>
      </c>
      <c r="AZ984" s="99">
        <f>SUMIFS(通讯通路门店!$AA:$AA,通讯通路门店!$S:$S,$G984)</f>
        <v>0</v>
      </c>
      <c r="BA984" s="99">
        <f t="shared" si="78"/>
        <v>0</v>
      </c>
      <c r="BB984" s="99">
        <f t="shared" si="79"/>
        <v>0</v>
      </c>
      <c r="BC984" s="99">
        <f>SUMIFS(通讯通路门店!$W:$W,通讯通路门店!$S:$S,$G984,通讯通路门店!$J:$J,"荣耀体验店")+SUMIFS(通讯通路门店!$W:$W,通讯通路门店!$S:$S,$G984,通讯通路门店!$J:$J,"荣耀授权专卖店")</f>
        <v>0</v>
      </c>
      <c r="BD984" s="99">
        <f>SUMIFS(通讯通路门店!$Z:$Z,通讯通路门店!$S:$S,$G984,通讯通路门店!$J:$J,"VIVO体验店")</f>
        <v>0</v>
      </c>
      <c r="BE984" s="99">
        <f>SUMIFS(通讯通路门店!$AB:$AB,通讯通路门店!$S:$S,$G984,通讯通路门店!$J:$J,"OPPO体验店")</f>
        <v>0</v>
      </c>
      <c r="BF984" s="99">
        <f>SUMIFS(通讯通路门店!$X:$X,通讯通路门店!$S:$S,$G984,通讯通路门店!$J:$J,"华为授权体验店")+SUMIFS(通讯通路门店!$AA:$AA,通讯通路门店!$S:$S,$G984,通讯通路门店!$J:$J,"华为堡垒店")</f>
        <v>0</v>
      </c>
      <c r="BG984" s="99">
        <f>SUMIFS(通讯通路门店!$Y:$Y,通讯通路门店!$S:$S,$G984,通讯通路门店!$J:$J,"小米体验店")</f>
        <v>0</v>
      </c>
      <c r="BH984" s="99">
        <f>SUMIFS(通讯通路门店!$AA:$AA,通讯通路门店!$S:$S,$G984,通讯通路门店!$J:$J,"苹果体验店")</f>
        <v>0</v>
      </c>
      <c r="BI984" s="99">
        <f>SUMIFS(通讯通路门店!$K:$K,通讯通路门店!$S:$S,$G984,通讯通路门店!$J:$J,"其他品牌专卖店")</f>
        <v>0</v>
      </c>
      <c r="BJ984" s="99">
        <f>SUMIFS(通讯通路门店!$AC:$AC,通讯通路门店!$S:$S,$G984)</f>
        <v>0</v>
      </c>
      <c r="BK984" s="99">
        <f>SUMIFS(通讯通路门店!$AD:$AD,通讯通路门店!$S:$S,$G984)</f>
        <v>0</v>
      </c>
      <c r="BL984" s="99">
        <f>SUMIFS(通讯通路门店!$AE:$AE,通讯通路门店!$S:$S,$G984)</f>
        <v>0</v>
      </c>
      <c r="BM984" s="99">
        <f>SUMIFS(通讯通路门店!$AF:$AF,通讯通路门店!$S:$S,$G984)</f>
        <v>0</v>
      </c>
      <c r="BN984" s="99">
        <f>SUMIFS(通讯通路门店!$AG:$AG,通讯通路门店!$S:$S,$G984)</f>
        <v>0</v>
      </c>
      <c r="BO984" s="99">
        <f>SUMIFS(通讯通路门店!$AH:$AH,通讯通路门店!$S:$S,$G984)</f>
        <v>0</v>
      </c>
      <c r="BP984" s="99">
        <f>SUMIFS(通讯通路门店!$AI:$AI,通讯通路门店!$S:$S,$G984)</f>
        <v>0</v>
      </c>
      <c r="BQ984" s="83"/>
    </row>
    <row r="985" spans="1:69">
      <c r="A985" s="99" t="str">
        <f>IFERROR(_xlfn.XLOOKUP($G985,通讯通路门店!$S$4:$S$993933,通讯通路门店!$A$4:$A$993933,0,0),"")</f>
        <v>海南省</v>
      </c>
      <c r="B985" s="99" t="str">
        <f>IFERROR(_xlfn.XLOOKUP($G985,通讯通路门店!$S$4:$S$993933,通讯通路门店!$B$4:$B$993933,0,0),"")</f>
        <v>乐东黎族自治县</v>
      </c>
      <c r="C985" s="99" t="str">
        <f>IFERROR(_xlfn.XLOOKUP($G985,通讯通路门店!$S$4:$S$993933,通讯通路门店!$C$4:$C$993933,0,0),"")</f>
        <v>乐东黎族自治县</v>
      </c>
      <c r="D985" s="99" t="str">
        <f>IFERROR(_xlfn.XLOOKUP($G985,通讯通路门店!$S$4:$S$993933,通讯通路门店!$D$4:$D$993933,0,0),"")</f>
        <v>万冲镇</v>
      </c>
      <c r="E985" s="83"/>
      <c r="F985" s="83"/>
      <c r="G985" s="101"/>
      <c r="H985" s="102">
        <f>IFERROR(_xlfn.XLOOKUP($G985,通讯通路门店!$S$4:$S$993933,通讯通路门店!$R$4:$R$993933,0,0),"")</f>
        <v>0</v>
      </c>
      <c r="I985" s="83"/>
      <c r="J985" s="83"/>
      <c r="K985" s="83"/>
      <c r="L985" s="83"/>
      <c r="M985" s="83"/>
      <c r="N985" s="83"/>
      <c r="O985" s="83"/>
      <c r="P985" s="83"/>
      <c r="Q985" s="83"/>
      <c r="R985" s="83"/>
      <c r="S985" s="83"/>
      <c r="T985" s="83"/>
      <c r="U985" s="99">
        <f>COUNTIF(通讯通路门店!$S:$S,$G985)</f>
        <v>0</v>
      </c>
      <c r="V985" s="99">
        <f>COUNTIFS(通讯通路门店!$S:$S,$G985,通讯通路门店!$J:$J,"综合卖场")</f>
        <v>0</v>
      </c>
      <c r="W985" s="99">
        <f>SUMIFS(通讯通路门店!$AJ:$AJ,通讯通路门店!$S:$S,通讯客户沙盘!$G985)</f>
        <v>0</v>
      </c>
      <c r="X985" s="99">
        <f t="shared" si="75"/>
        <v>0</v>
      </c>
      <c r="Y985" s="99">
        <f>COUNTIFS(通讯通路门店!$S:$S,$G985,通讯通路门店!$J:$J,"荣耀体验店")+COUNTIFS(通讯通路门店!$S:$S,$G985,通讯通路门店!$J:$J,"荣耀授权专卖店")</f>
        <v>0</v>
      </c>
      <c r="Z985" s="99">
        <f>COUNTIFS(通讯通路门店!$S:$S,$G985,通讯通路门店!$J:$J,"VIVO体验店")</f>
        <v>0</v>
      </c>
      <c r="AA985" s="99">
        <f>COUNTIFS(通讯通路门店!$S:$S,$G985,通讯通路门店!$J:$J,"OPPO体验店")</f>
        <v>0</v>
      </c>
      <c r="AB985" s="99">
        <f>COUNTIFS(通讯通路门店!$S:$S,$G985,通讯通路门店!$J:$J,"华为授权体验店")+COUNTIFS(通讯通路门店!$S:$S,$G985,通讯通路门店!$J:$J,"华为堡垒店")</f>
        <v>0</v>
      </c>
      <c r="AC985" s="99">
        <f>COUNTIFS(通讯通路门店!$S:$S,$G985,通讯通路门店!$J:$J,"小米体验店")</f>
        <v>0</v>
      </c>
      <c r="AD985" s="99">
        <f>COUNTIFS(通讯通路门店!$S:$S,$G985,通讯通路门店!$J:$J,"苹果体验店")</f>
        <v>0</v>
      </c>
      <c r="AE985" s="99">
        <f>COUNTIFS(通讯通路门店!$S:$S,$G985,通讯通路门店!$J:$J,"其他品牌专卖店")</f>
        <v>0</v>
      </c>
      <c r="AF985" s="99">
        <f>SUMIFS(通讯通路门店!$BI:$BI,通讯通路门店!$S:$S,$G985)</f>
        <v>0</v>
      </c>
      <c r="AG985" s="99">
        <f>SUMIFS(通讯通路门店!$BH:$BH,通讯通路门店!$S:$S,$G985)</f>
        <v>0</v>
      </c>
      <c r="AH985" s="99">
        <f t="shared" si="76"/>
        <v>0</v>
      </c>
      <c r="AI985" s="99">
        <f>SUMIFS(通讯通路门店!$BB:$BB,通讯通路门店!$S:$S,$G985)</f>
        <v>0</v>
      </c>
      <c r="AJ985" s="99">
        <f>SUMIFS(通讯通路门店!$BE:$BE,通讯通路门店!$S:$S,$G985)</f>
        <v>0</v>
      </c>
      <c r="AK985" s="99">
        <f>SUMIFS(通讯通路门店!$BG:$BG,通讯通路门店!$S:$S,$G985)</f>
        <v>0</v>
      </c>
      <c r="AL985" s="99">
        <f>SUMIFS(通讯通路门店!$BC:$BC,通讯通路门店!$S:$S,$G985)</f>
        <v>0</v>
      </c>
      <c r="AM985" s="99">
        <f>SUMIFS(通讯通路门店!$BD:$BD,通讯通路门店!$S:$S,$G985)</f>
        <v>0</v>
      </c>
      <c r="AN985" s="99">
        <f>SUMIFS(通讯通路门店!$BF:$BF,通讯通路门店!$S:$S,$G985)</f>
        <v>0</v>
      </c>
      <c r="AO985" s="99">
        <f t="shared" si="77"/>
        <v>0</v>
      </c>
      <c r="AP985" s="99">
        <f>SUMIFS(通讯通路门店!$K:$K,通讯通路门店!$S:$S,$G985)</f>
        <v>0</v>
      </c>
      <c r="AQ985" s="83"/>
      <c r="AR985" s="99">
        <f>SUMIFS(通讯通路门店!$T:$T,通讯通路门店!$S:$S,$G985)</f>
        <v>0</v>
      </c>
      <c r="AS985" s="99">
        <f>SUMIFS(通讯通路门店!$U:$U,通讯通路门店!$S:$S,$G985)</f>
        <v>0</v>
      </c>
      <c r="AT985" s="99">
        <f>SUMIFS(通讯通路门店!$V:$V,通讯通路门店!$S:$S,$G985)</f>
        <v>0</v>
      </c>
      <c r="AU985" s="99">
        <f>SUMIFS(通讯通路门店!$W:$W,通讯通路门店!$S:$S,$G985)</f>
        <v>0</v>
      </c>
      <c r="AV985" s="99">
        <f>SUMIFS(通讯通路门店!$Z:$Z,通讯通路门店!$S:$S,$G985)</f>
        <v>0</v>
      </c>
      <c r="AW985" s="99">
        <f>SUMIFS(通讯通路门店!$AB:$AB,通讯通路门店!$S:$S,$G985)</f>
        <v>0</v>
      </c>
      <c r="AX985" s="99">
        <f>SUMIFS(通讯通路门店!$X:$X,通讯通路门店!$S:$S,$G985)</f>
        <v>0</v>
      </c>
      <c r="AY985" s="99">
        <f>SUMIFS(通讯通路门店!$Y:$Y,通讯通路门店!$S:$S,$G985)</f>
        <v>0</v>
      </c>
      <c r="AZ985" s="99">
        <f>SUMIFS(通讯通路门店!$AA:$AA,通讯通路门店!$S:$S,$G985)</f>
        <v>0</v>
      </c>
      <c r="BA985" s="99">
        <f t="shared" si="78"/>
        <v>0</v>
      </c>
      <c r="BB985" s="99">
        <f t="shared" si="79"/>
        <v>0</v>
      </c>
      <c r="BC985" s="99">
        <f>SUMIFS(通讯通路门店!$W:$W,通讯通路门店!$S:$S,$G985,通讯通路门店!$J:$J,"荣耀体验店")+SUMIFS(通讯通路门店!$W:$W,通讯通路门店!$S:$S,$G985,通讯通路门店!$J:$J,"荣耀授权专卖店")</f>
        <v>0</v>
      </c>
      <c r="BD985" s="99">
        <f>SUMIFS(通讯通路门店!$Z:$Z,通讯通路门店!$S:$S,$G985,通讯通路门店!$J:$J,"VIVO体验店")</f>
        <v>0</v>
      </c>
      <c r="BE985" s="99">
        <f>SUMIFS(通讯通路门店!$AB:$AB,通讯通路门店!$S:$S,$G985,通讯通路门店!$J:$J,"OPPO体验店")</f>
        <v>0</v>
      </c>
      <c r="BF985" s="99">
        <f>SUMIFS(通讯通路门店!$X:$X,通讯通路门店!$S:$S,$G985,通讯通路门店!$J:$J,"华为授权体验店")+SUMIFS(通讯通路门店!$AA:$AA,通讯通路门店!$S:$S,$G985,通讯通路门店!$J:$J,"华为堡垒店")</f>
        <v>0</v>
      </c>
      <c r="BG985" s="99">
        <f>SUMIFS(通讯通路门店!$Y:$Y,通讯通路门店!$S:$S,$G985,通讯通路门店!$J:$J,"小米体验店")</f>
        <v>0</v>
      </c>
      <c r="BH985" s="99">
        <f>SUMIFS(通讯通路门店!$AA:$AA,通讯通路门店!$S:$S,$G985,通讯通路门店!$J:$J,"苹果体验店")</f>
        <v>0</v>
      </c>
      <c r="BI985" s="99">
        <f>SUMIFS(通讯通路门店!$K:$K,通讯通路门店!$S:$S,$G985,通讯通路门店!$J:$J,"其他品牌专卖店")</f>
        <v>0</v>
      </c>
      <c r="BJ985" s="99">
        <f>SUMIFS(通讯通路门店!$AC:$AC,通讯通路门店!$S:$S,$G985)</f>
        <v>0</v>
      </c>
      <c r="BK985" s="99">
        <f>SUMIFS(通讯通路门店!$AD:$AD,通讯通路门店!$S:$S,$G985)</f>
        <v>0</v>
      </c>
      <c r="BL985" s="99">
        <f>SUMIFS(通讯通路门店!$AE:$AE,通讯通路门店!$S:$S,$G985)</f>
        <v>0</v>
      </c>
      <c r="BM985" s="99">
        <f>SUMIFS(通讯通路门店!$AF:$AF,通讯通路门店!$S:$S,$G985)</f>
        <v>0</v>
      </c>
      <c r="BN985" s="99">
        <f>SUMIFS(通讯通路门店!$AG:$AG,通讯通路门店!$S:$S,$G985)</f>
        <v>0</v>
      </c>
      <c r="BO985" s="99">
        <f>SUMIFS(通讯通路门店!$AH:$AH,通讯通路门店!$S:$S,$G985)</f>
        <v>0</v>
      </c>
      <c r="BP985" s="99">
        <f>SUMIFS(通讯通路门店!$AI:$AI,通讯通路门店!$S:$S,$G985)</f>
        <v>0</v>
      </c>
      <c r="BQ985" s="83"/>
    </row>
    <row r="986" spans="1:69">
      <c r="A986" s="99" t="str">
        <f>IFERROR(_xlfn.XLOOKUP($G986,通讯通路门店!$S$4:$S$993933,通讯通路门店!$A$4:$A$993933,0,0),"")</f>
        <v>海南省</v>
      </c>
      <c r="B986" s="99" t="str">
        <f>IFERROR(_xlfn.XLOOKUP($G986,通讯通路门店!$S$4:$S$993933,通讯通路门店!$B$4:$B$993933,0,0),"")</f>
        <v>乐东黎族自治县</v>
      </c>
      <c r="C986" s="99" t="str">
        <f>IFERROR(_xlfn.XLOOKUP($G986,通讯通路门店!$S$4:$S$993933,通讯通路门店!$C$4:$C$993933,0,0),"")</f>
        <v>乐东黎族自治县</v>
      </c>
      <c r="D986" s="99" t="str">
        <f>IFERROR(_xlfn.XLOOKUP($G986,通讯通路门店!$S$4:$S$993933,通讯通路门店!$D$4:$D$993933,0,0),"")</f>
        <v>万冲镇</v>
      </c>
      <c r="E986" s="83"/>
      <c r="F986" s="83"/>
      <c r="G986" s="101"/>
      <c r="H986" s="102">
        <f>IFERROR(_xlfn.XLOOKUP($G986,通讯通路门店!$S$4:$S$993933,通讯通路门店!$R$4:$R$993933,0,0),"")</f>
        <v>0</v>
      </c>
      <c r="I986" s="83"/>
      <c r="J986" s="83"/>
      <c r="K986" s="83"/>
      <c r="L986" s="83"/>
      <c r="M986" s="83"/>
      <c r="N986" s="83"/>
      <c r="O986" s="83"/>
      <c r="P986" s="83"/>
      <c r="Q986" s="83"/>
      <c r="R986" s="83"/>
      <c r="S986" s="83"/>
      <c r="T986" s="83"/>
      <c r="U986" s="99">
        <f>COUNTIF(通讯通路门店!$S:$S,$G986)</f>
        <v>0</v>
      </c>
      <c r="V986" s="99">
        <f>COUNTIFS(通讯通路门店!$S:$S,$G986,通讯通路门店!$J:$J,"综合卖场")</f>
        <v>0</v>
      </c>
      <c r="W986" s="99">
        <f>SUMIFS(通讯通路门店!$AJ:$AJ,通讯通路门店!$S:$S,通讯客户沙盘!$G986)</f>
        <v>0</v>
      </c>
      <c r="X986" s="99">
        <f t="shared" si="75"/>
        <v>0</v>
      </c>
      <c r="Y986" s="99">
        <f>COUNTIFS(通讯通路门店!$S:$S,$G986,通讯通路门店!$J:$J,"荣耀体验店")+COUNTIFS(通讯通路门店!$S:$S,$G986,通讯通路门店!$J:$J,"荣耀授权专卖店")</f>
        <v>0</v>
      </c>
      <c r="Z986" s="99">
        <f>COUNTIFS(通讯通路门店!$S:$S,$G986,通讯通路门店!$J:$J,"VIVO体验店")</f>
        <v>0</v>
      </c>
      <c r="AA986" s="99">
        <f>COUNTIFS(通讯通路门店!$S:$S,$G986,通讯通路门店!$J:$J,"OPPO体验店")</f>
        <v>0</v>
      </c>
      <c r="AB986" s="99">
        <f>COUNTIFS(通讯通路门店!$S:$S,$G986,通讯通路门店!$J:$J,"华为授权体验店")+COUNTIFS(通讯通路门店!$S:$S,$G986,通讯通路门店!$J:$J,"华为堡垒店")</f>
        <v>0</v>
      </c>
      <c r="AC986" s="99">
        <f>COUNTIFS(通讯通路门店!$S:$S,$G986,通讯通路门店!$J:$J,"小米体验店")</f>
        <v>0</v>
      </c>
      <c r="AD986" s="99">
        <f>COUNTIFS(通讯通路门店!$S:$S,$G986,通讯通路门店!$J:$J,"苹果体验店")</f>
        <v>0</v>
      </c>
      <c r="AE986" s="99">
        <f>COUNTIFS(通讯通路门店!$S:$S,$G986,通讯通路门店!$J:$J,"其他品牌专卖店")</f>
        <v>0</v>
      </c>
      <c r="AF986" s="99">
        <f>SUMIFS(通讯通路门店!$BI:$BI,通讯通路门店!$S:$S,$G986)</f>
        <v>0</v>
      </c>
      <c r="AG986" s="99">
        <f>SUMIFS(通讯通路门店!$BH:$BH,通讯通路门店!$S:$S,$G986)</f>
        <v>0</v>
      </c>
      <c r="AH986" s="99">
        <f t="shared" si="76"/>
        <v>0</v>
      </c>
      <c r="AI986" s="99">
        <f>SUMIFS(通讯通路门店!$BB:$BB,通讯通路门店!$S:$S,$G986)</f>
        <v>0</v>
      </c>
      <c r="AJ986" s="99">
        <f>SUMIFS(通讯通路门店!$BE:$BE,通讯通路门店!$S:$S,$G986)</f>
        <v>0</v>
      </c>
      <c r="AK986" s="99">
        <f>SUMIFS(通讯通路门店!$BG:$BG,通讯通路门店!$S:$S,$G986)</f>
        <v>0</v>
      </c>
      <c r="AL986" s="99">
        <f>SUMIFS(通讯通路门店!$BC:$BC,通讯通路门店!$S:$S,$G986)</f>
        <v>0</v>
      </c>
      <c r="AM986" s="99">
        <f>SUMIFS(通讯通路门店!$BD:$BD,通讯通路门店!$S:$S,$G986)</f>
        <v>0</v>
      </c>
      <c r="AN986" s="99">
        <f>SUMIFS(通讯通路门店!$BF:$BF,通讯通路门店!$S:$S,$G986)</f>
        <v>0</v>
      </c>
      <c r="AO986" s="99">
        <f t="shared" si="77"/>
        <v>0</v>
      </c>
      <c r="AP986" s="99">
        <f>SUMIFS(通讯通路门店!$K:$K,通讯通路门店!$S:$S,$G986)</f>
        <v>0</v>
      </c>
      <c r="AQ986" s="83"/>
      <c r="AR986" s="99">
        <f>SUMIFS(通讯通路门店!$T:$T,通讯通路门店!$S:$S,$G986)</f>
        <v>0</v>
      </c>
      <c r="AS986" s="99">
        <f>SUMIFS(通讯通路门店!$U:$U,通讯通路门店!$S:$S,$G986)</f>
        <v>0</v>
      </c>
      <c r="AT986" s="99">
        <f>SUMIFS(通讯通路门店!$V:$V,通讯通路门店!$S:$S,$G986)</f>
        <v>0</v>
      </c>
      <c r="AU986" s="99">
        <f>SUMIFS(通讯通路门店!$W:$W,通讯通路门店!$S:$S,$G986)</f>
        <v>0</v>
      </c>
      <c r="AV986" s="99">
        <f>SUMIFS(通讯通路门店!$Z:$Z,通讯通路门店!$S:$S,$G986)</f>
        <v>0</v>
      </c>
      <c r="AW986" s="99">
        <f>SUMIFS(通讯通路门店!$AB:$AB,通讯通路门店!$S:$S,$G986)</f>
        <v>0</v>
      </c>
      <c r="AX986" s="99">
        <f>SUMIFS(通讯通路门店!$X:$X,通讯通路门店!$S:$S,$G986)</f>
        <v>0</v>
      </c>
      <c r="AY986" s="99">
        <f>SUMIFS(通讯通路门店!$Y:$Y,通讯通路门店!$S:$S,$G986)</f>
        <v>0</v>
      </c>
      <c r="AZ986" s="99">
        <f>SUMIFS(通讯通路门店!$AA:$AA,通讯通路门店!$S:$S,$G986)</f>
        <v>0</v>
      </c>
      <c r="BA986" s="99">
        <f t="shared" si="78"/>
        <v>0</v>
      </c>
      <c r="BB986" s="99">
        <f t="shared" si="79"/>
        <v>0</v>
      </c>
      <c r="BC986" s="99">
        <f>SUMIFS(通讯通路门店!$W:$W,通讯通路门店!$S:$S,$G986,通讯通路门店!$J:$J,"荣耀体验店")+SUMIFS(通讯通路门店!$W:$W,通讯通路门店!$S:$S,$G986,通讯通路门店!$J:$J,"荣耀授权专卖店")</f>
        <v>0</v>
      </c>
      <c r="BD986" s="99">
        <f>SUMIFS(通讯通路门店!$Z:$Z,通讯通路门店!$S:$S,$G986,通讯通路门店!$J:$J,"VIVO体验店")</f>
        <v>0</v>
      </c>
      <c r="BE986" s="99">
        <f>SUMIFS(通讯通路门店!$AB:$AB,通讯通路门店!$S:$S,$G986,通讯通路门店!$J:$J,"OPPO体验店")</f>
        <v>0</v>
      </c>
      <c r="BF986" s="99">
        <f>SUMIFS(通讯通路门店!$X:$X,通讯通路门店!$S:$S,$G986,通讯通路门店!$J:$J,"华为授权体验店")+SUMIFS(通讯通路门店!$AA:$AA,通讯通路门店!$S:$S,$G986,通讯通路门店!$J:$J,"华为堡垒店")</f>
        <v>0</v>
      </c>
      <c r="BG986" s="99">
        <f>SUMIFS(通讯通路门店!$Y:$Y,通讯通路门店!$S:$S,$G986,通讯通路门店!$J:$J,"小米体验店")</f>
        <v>0</v>
      </c>
      <c r="BH986" s="99">
        <f>SUMIFS(通讯通路门店!$AA:$AA,通讯通路门店!$S:$S,$G986,通讯通路门店!$J:$J,"苹果体验店")</f>
        <v>0</v>
      </c>
      <c r="BI986" s="99">
        <f>SUMIFS(通讯通路门店!$K:$K,通讯通路门店!$S:$S,$G986,通讯通路门店!$J:$J,"其他品牌专卖店")</f>
        <v>0</v>
      </c>
      <c r="BJ986" s="99">
        <f>SUMIFS(通讯通路门店!$AC:$AC,通讯通路门店!$S:$S,$G986)</f>
        <v>0</v>
      </c>
      <c r="BK986" s="99">
        <f>SUMIFS(通讯通路门店!$AD:$AD,通讯通路门店!$S:$S,$G986)</f>
        <v>0</v>
      </c>
      <c r="BL986" s="99">
        <f>SUMIFS(通讯通路门店!$AE:$AE,通讯通路门店!$S:$S,$G986)</f>
        <v>0</v>
      </c>
      <c r="BM986" s="99">
        <f>SUMIFS(通讯通路门店!$AF:$AF,通讯通路门店!$S:$S,$G986)</f>
        <v>0</v>
      </c>
      <c r="BN986" s="99">
        <f>SUMIFS(通讯通路门店!$AG:$AG,通讯通路门店!$S:$S,$G986)</f>
        <v>0</v>
      </c>
      <c r="BO986" s="99">
        <f>SUMIFS(通讯通路门店!$AH:$AH,通讯通路门店!$S:$S,$G986)</f>
        <v>0</v>
      </c>
      <c r="BP986" s="99">
        <f>SUMIFS(通讯通路门店!$AI:$AI,通讯通路门店!$S:$S,$G986)</f>
        <v>0</v>
      </c>
      <c r="BQ986" s="83"/>
    </row>
    <row r="987" spans="1:69">
      <c r="A987" s="99" t="str">
        <f>IFERROR(_xlfn.XLOOKUP($G987,通讯通路门店!$S$4:$S$993933,通讯通路门店!$A$4:$A$993933,0,0),"")</f>
        <v>海南省</v>
      </c>
      <c r="B987" s="99" t="str">
        <f>IFERROR(_xlfn.XLOOKUP($G987,通讯通路门店!$S$4:$S$993933,通讯通路门店!$B$4:$B$993933,0,0),"")</f>
        <v>乐东黎族自治县</v>
      </c>
      <c r="C987" s="99" t="str">
        <f>IFERROR(_xlfn.XLOOKUP($G987,通讯通路门店!$S$4:$S$993933,通讯通路门店!$C$4:$C$993933,0,0),"")</f>
        <v>乐东黎族自治县</v>
      </c>
      <c r="D987" s="99" t="str">
        <f>IFERROR(_xlfn.XLOOKUP($G987,通讯通路门店!$S$4:$S$993933,通讯通路门店!$D$4:$D$993933,0,0),"")</f>
        <v>万冲镇</v>
      </c>
      <c r="E987" s="83"/>
      <c r="F987" s="83"/>
      <c r="G987" s="101"/>
      <c r="H987" s="102">
        <f>IFERROR(_xlfn.XLOOKUP($G987,通讯通路门店!$S$4:$S$993933,通讯通路门店!$R$4:$R$993933,0,0),"")</f>
        <v>0</v>
      </c>
      <c r="I987" s="83"/>
      <c r="J987" s="83"/>
      <c r="K987" s="83"/>
      <c r="L987" s="83"/>
      <c r="M987" s="83"/>
      <c r="N987" s="83"/>
      <c r="O987" s="83"/>
      <c r="P987" s="83"/>
      <c r="Q987" s="83"/>
      <c r="R987" s="83"/>
      <c r="S987" s="83"/>
      <c r="T987" s="83"/>
      <c r="U987" s="99">
        <f>COUNTIF(通讯通路门店!$S:$S,$G987)</f>
        <v>0</v>
      </c>
      <c r="V987" s="99">
        <f>COUNTIFS(通讯通路门店!$S:$S,$G987,通讯通路门店!$J:$J,"综合卖场")</f>
        <v>0</v>
      </c>
      <c r="W987" s="99">
        <f>SUMIFS(通讯通路门店!$AJ:$AJ,通讯通路门店!$S:$S,通讯客户沙盘!$G987)</f>
        <v>0</v>
      </c>
      <c r="X987" s="99">
        <f t="shared" si="75"/>
        <v>0</v>
      </c>
      <c r="Y987" s="99">
        <f>COUNTIFS(通讯通路门店!$S:$S,$G987,通讯通路门店!$J:$J,"荣耀体验店")+COUNTIFS(通讯通路门店!$S:$S,$G987,通讯通路门店!$J:$J,"荣耀授权专卖店")</f>
        <v>0</v>
      </c>
      <c r="Z987" s="99">
        <f>COUNTIFS(通讯通路门店!$S:$S,$G987,通讯通路门店!$J:$J,"VIVO体验店")</f>
        <v>0</v>
      </c>
      <c r="AA987" s="99">
        <f>COUNTIFS(通讯通路门店!$S:$S,$G987,通讯通路门店!$J:$J,"OPPO体验店")</f>
        <v>0</v>
      </c>
      <c r="AB987" s="99">
        <f>COUNTIFS(通讯通路门店!$S:$S,$G987,通讯通路门店!$J:$J,"华为授权体验店")+COUNTIFS(通讯通路门店!$S:$S,$G987,通讯通路门店!$J:$J,"华为堡垒店")</f>
        <v>0</v>
      </c>
      <c r="AC987" s="99">
        <f>COUNTIFS(通讯通路门店!$S:$S,$G987,通讯通路门店!$J:$J,"小米体验店")</f>
        <v>0</v>
      </c>
      <c r="AD987" s="99">
        <f>COUNTIFS(通讯通路门店!$S:$S,$G987,通讯通路门店!$J:$J,"苹果体验店")</f>
        <v>0</v>
      </c>
      <c r="AE987" s="99">
        <f>COUNTIFS(通讯通路门店!$S:$S,$G987,通讯通路门店!$J:$J,"其他品牌专卖店")</f>
        <v>0</v>
      </c>
      <c r="AF987" s="99">
        <f>SUMIFS(通讯通路门店!$BI:$BI,通讯通路门店!$S:$S,$G987)</f>
        <v>0</v>
      </c>
      <c r="AG987" s="99">
        <f>SUMIFS(通讯通路门店!$BH:$BH,通讯通路门店!$S:$S,$G987)</f>
        <v>0</v>
      </c>
      <c r="AH987" s="99">
        <f t="shared" si="76"/>
        <v>0</v>
      </c>
      <c r="AI987" s="99">
        <f>SUMIFS(通讯通路门店!$BB:$BB,通讯通路门店!$S:$S,$G987)</f>
        <v>0</v>
      </c>
      <c r="AJ987" s="99">
        <f>SUMIFS(通讯通路门店!$BE:$BE,通讯通路门店!$S:$S,$G987)</f>
        <v>0</v>
      </c>
      <c r="AK987" s="99">
        <f>SUMIFS(通讯通路门店!$BG:$BG,通讯通路门店!$S:$S,$G987)</f>
        <v>0</v>
      </c>
      <c r="AL987" s="99">
        <f>SUMIFS(通讯通路门店!$BC:$BC,通讯通路门店!$S:$S,$G987)</f>
        <v>0</v>
      </c>
      <c r="AM987" s="99">
        <f>SUMIFS(通讯通路门店!$BD:$BD,通讯通路门店!$S:$S,$G987)</f>
        <v>0</v>
      </c>
      <c r="AN987" s="99">
        <f>SUMIFS(通讯通路门店!$BF:$BF,通讯通路门店!$S:$S,$G987)</f>
        <v>0</v>
      </c>
      <c r="AO987" s="99">
        <f t="shared" si="77"/>
        <v>0</v>
      </c>
      <c r="AP987" s="99">
        <f>SUMIFS(通讯通路门店!$K:$K,通讯通路门店!$S:$S,$G987)</f>
        <v>0</v>
      </c>
      <c r="AQ987" s="83"/>
      <c r="AR987" s="99">
        <f>SUMIFS(通讯通路门店!$T:$T,通讯通路门店!$S:$S,$G987)</f>
        <v>0</v>
      </c>
      <c r="AS987" s="99">
        <f>SUMIFS(通讯通路门店!$U:$U,通讯通路门店!$S:$S,$G987)</f>
        <v>0</v>
      </c>
      <c r="AT987" s="99">
        <f>SUMIFS(通讯通路门店!$V:$V,通讯通路门店!$S:$S,$G987)</f>
        <v>0</v>
      </c>
      <c r="AU987" s="99">
        <f>SUMIFS(通讯通路门店!$W:$W,通讯通路门店!$S:$S,$G987)</f>
        <v>0</v>
      </c>
      <c r="AV987" s="99">
        <f>SUMIFS(通讯通路门店!$Z:$Z,通讯通路门店!$S:$S,$G987)</f>
        <v>0</v>
      </c>
      <c r="AW987" s="99">
        <f>SUMIFS(通讯通路门店!$AB:$AB,通讯通路门店!$S:$S,$G987)</f>
        <v>0</v>
      </c>
      <c r="AX987" s="99">
        <f>SUMIFS(通讯通路门店!$X:$X,通讯通路门店!$S:$S,$G987)</f>
        <v>0</v>
      </c>
      <c r="AY987" s="99">
        <f>SUMIFS(通讯通路门店!$Y:$Y,通讯通路门店!$S:$S,$G987)</f>
        <v>0</v>
      </c>
      <c r="AZ987" s="99">
        <f>SUMIFS(通讯通路门店!$AA:$AA,通讯通路门店!$S:$S,$G987)</f>
        <v>0</v>
      </c>
      <c r="BA987" s="99">
        <f t="shared" si="78"/>
        <v>0</v>
      </c>
      <c r="BB987" s="99">
        <f t="shared" si="79"/>
        <v>0</v>
      </c>
      <c r="BC987" s="99">
        <f>SUMIFS(通讯通路门店!$W:$W,通讯通路门店!$S:$S,$G987,通讯通路门店!$J:$J,"荣耀体验店")+SUMIFS(通讯通路门店!$W:$W,通讯通路门店!$S:$S,$G987,通讯通路门店!$J:$J,"荣耀授权专卖店")</f>
        <v>0</v>
      </c>
      <c r="BD987" s="99">
        <f>SUMIFS(通讯通路门店!$Z:$Z,通讯通路门店!$S:$S,$G987,通讯通路门店!$J:$J,"VIVO体验店")</f>
        <v>0</v>
      </c>
      <c r="BE987" s="99">
        <f>SUMIFS(通讯通路门店!$AB:$AB,通讯通路门店!$S:$S,$G987,通讯通路门店!$J:$J,"OPPO体验店")</f>
        <v>0</v>
      </c>
      <c r="BF987" s="99">
        <f>SUMIFS(通讯通路门店!$X:$X,通讯通路门店!$S:$S,$G987,通讯通路门店!$J:$J,"华为授权体验店")+SUMIFS(通讯通路门店!$AA:$AA,通讯通路门店!$S:$S,$G987,通讯通路门店!$J:$J,"华为堡垒店")</f>
        <v>0</v>
      </c>
      <c r="BG987" s="99">
        <f>SUMIFS(通讯通路门店!$Y:$Y,通讯通路门店!$S:$S,$G987,通讯通路门店!$J:$J,"小米体验店")</f>
        <v>0</v>
      </c>
      <c r="BH987" s="99">
        <f>SUMIFS(通讯通路门店!$AA:$AA,通讯通路门店!$S:$S,$G987,通讯通路门店!$J:$J,"苹果体验店")</f>
        <v>0</v>
      </c>
      <c r="BI987" s="99">
        <f>SUMIFS(通讯通路门店!$K:$K,通讯通路门店!$S:$S,$G987,通讯通路门店!$J:$J,"其他品牌专卖店")</f>
        <v>0</v>
      </c>
      <c r="BJ987" s="99">
        <f>SUMIFS(通讯通路门店!$AC:$AC,通讯通路门店!$S:$S,$G987)</f>
        <v>0</v>
      </c>
      <c r="BK987" s="99">
        <f>SUMIFS(通讯通路门店!$AD:$AD,通讯通路门店!$S:$S,$G987)</f>
        <v>0</v>
      </c>
      <c r="BL987" s="99">
        <f>SUMIFS(通讯通路门店!$AE:$AE,通讯通路门店!$S:$S,$G987)</f>
        <v>0</v>
      </c>
      <c r="BM987" s="99">
        <f>SUMIFS(通讯通路门店!$AF:$AF,通讯通路门店!$S:$S,$G987)</f>
        <v>0</v>
      </c>
      <c r="BN987" s="99">
        <f>SUMIFS(通讯通路门店!$AG:$AG,通讯通路门店!$S:$S,$G987)</f>
        <v>0</v>
      </c>
      <c r="BO987" s="99">
        <f>SUMIFS(通讯通路门店!$AH:$AH,通讯通路门店!$S:$S,$G987)</f>
        <v>0</v>
      </c>
      <c r="BP987" s="99">
        <f>SUMIFS(通讯通路门店!$AI:$AI,通讯通路门店!$S:$S,$G987)</f>
        <v>0</v>
      </c>
      <c r="BQ987" s="83"/>
    </row>
    <row r="988" spans="1:69">
      <c r="A988" s="99" t="str">
        <f>IFERROR(_xlfn.XLOOKUP($G988,通讯通路门店!$S$4:$S$993933,通讯通路门店!$A$4:$A$993933,0,0),"")</f>
        <v>海南省</v>
      </c>
      <c r="B988" s="99" t="str">
        <f>IFERROR(_xlfn.XLOOKUP($G988,通讯通路门店!$S$4:$S$993933,通讯通路门店!$B$4:$B$993933,0,0),"")</f>
        <v>乐东黎族自治县</v>
      </c>
      <c r="C988" s="99" t="str">
        <f>IFERROR(_xlfn.XLOOKUP($G988,通讯通路门店!$S$4:$S$993933,通讯通路门店!$C$4:$C$993933,0,0),"")</f>
        <v>乐东黎族自治县</v>
      </c>
      <c r="D988" s="99" t="str">
        <f>IFERROR(_xlfn.XLOOKUP($G988,通讯通路门店!$S$4:$S$993933,通讯通路门店!$D$4:$D$993933,0,0),"")</f>
        <v>万冲镇</v>
      </c>
      <c r="E988" s="83"/>
      <c r="F988" s="83"/>
      <c r="G988" s="101"/>
      <c r="H988" s="102">
        <f>IFERROR(_xlfn.XLOOKUP($G988,通讯通路门店!$S$4:$S$993933,通讯通路门店!$R$4:$R$993933,0,0),"")</f>
        <v>0</v>
      </c>
      <c r="I988" s="83"/>
      <c r="J988" s="83"/>
      <c r="K988" s="83"/>
      <c r="L988" s="83"/>
      <c r="M988" s="83"/>
      <c r="N988" s="83"/>
      <c r="O988" s="83"/>
      <c r="P988" s="83"/>
      <c r="Q988" s="83"/>
      <c r="R988" s="83"/>
      <c r="S988" s="83"/>
      <c r="T988" s="83"/>
      <c r="U988" s="99">
        <f>COUNTIF(通讯通路门店!$S:$S,$G988)</f>
        <v>0</v>
      </c>
      <c r="V988" s="99">
        <f>COUNTIFS(通讯通路门店!$S:$S,$G988,通讯通路门店!$J:$J,"综合卖场")</f>
        <v>0</v>
      </c>
      <c r="W988" s="99">
        <f>SUMIFS(通讯通路门店!$AJ:$AJ,通讯通路门店!$S:$S,通讯客户沙盘!$G988)</f>
        <v>0</v>
      </c>
      <c r="X988" s="99">
        <f t="shared" si="75"/>
        <v>0</v>
      </c>
      <c r="Y988" s="99">
        <f>COUNTIFS(通讯通路门店!$S:$S,$G988,通讯通路门店!$J:$J,"荣耀体验店")+COUNTIFS(通讯通路门店!$S:$S,$G988,通讯通路门店!$J:$J,"荣耀授权专卖店")</f>
        <v>0</v>
      </c>
      <c r="Z988" s="99">
        <f>COUNTIFS(通讯通路门店!$S:$S,$G988,通讯通路门店!$J:$J,"VIVO体验店")</f>
        <v>0</v>
      </c>
      <c r="AA988" s="99">
        <f>COUNTIFS(通讯通路门店!$S:$S,$G988,通讯通路门店!$J:$J,"OPPO体验店")</f>
        <v>0</v>
      </c>
      <c r="AB988" s="99">
        <f>COUNTIFS(通讯通路门店!$S:$S,$G988,通讯通路门店!$J:$J,"华为授权体验店")+COUNTIFS(通讯通路门店!$S:$S,$G988,通讯通路门店!$J:$J,"华为堡垒店")</f>
        <v>0</v>
      </c>
      <c r="AC988" s="99">
        <f>COUNTIFS(通讯通路门店!$S:$S,$G988,通讯通路门店!$J:$J,"小米体验店")</f>
        <v>0</v>
      </c>
      <c r="AD988" s="99">
        <f>COUNTIFS(通讯通路门店!$S:$S,$G988,通讯通路门店!$J:$J,"苹果体验店")</f>
        <v>0</v>
      </c>
      <c r="AE988" s="99">
        <f>COUNTIFS(通讯通路门店!$S:$S,$G988,通讯通路门店!$J:$J,"其他品牌专卖店")</f>
        <v>0</v>
      </c>
      <c r="AF988" s="99">
        <f>SUMIFS(通讯通路门店!$BI:$BI,通讯通路门店!$S:$S,$G988)</f>
        <v>0</v>
      </c>
      <c r="AG988" s="99">
        <f>SUMIFS(通讯通路门店!$BH:$BH,通讯通路门店!$S:$S,$G988)</f>
        <v>0</v>
      </c>
      <c r="AH988" s="99">
        <f t="shared" si="76"/>
        <v>0</v>
      </c>
      <c r="AI988" s="99">
        <f>SUMIFS(通讯通路门店!$BB:$BB,通讯通路门店!$S:$S,$G988)</f>
        <v>0</v>
      </c>
      <c r="AJ988" s="99">
        <f>SUMIFS(通讯通路门店!$BE:$BE,通讯通路门店!$S:$S,$G988)</f>
        <v>0</v>
      </c>
      <c r="AK988" s="99">
        <f>SUMIFS(通讯通路门店!$BG:$BG,通讯通路门店!$S:$S,$G988)</f>
        <v>0</v>
      </c>
      <c r="AL988" s="99">
        <f>SUMIFS(通讯通路门店!$BC:$BC,通讯通路门店!$S:$S,$G988)</f>
        <v>0</v>
      </c>
      <c r="AM988" s="99">
        <f>SUMIFS(通讯通路门店!$BD:$BD,通讯通路门店!$S:$S,$G988)</f>
        <v>0</v>
      </c>
      <c r="AN988" s="99">
        <f>SUMIFS(通讯通路门店!$BF:$BF,通讯通路门店!$S:$S,$G988)</f>
        <v>0</v>
      </c>
      <c r="AO988" s="99">
        <f t="shared" si="77"/>
        <v>0</v>
      </c>
      <c r="AP988" s="99">
        <f>SUMIFS(通讯通路门店!$K:$K,通讯通路门店!$S:$S,$G988)</f>
        <v>0</v>
      </c>
      <c r="AQ988" s="83"/>
      <c r="AR988" s="99">
        <f>SUMIFS(通讯通路门店!$T:$T,通讯通路门店!$S:$S,$G988)</f>
        <v>0</v>
      </c>
      <c r="AS988" s="99">
        <f>SUMIFS(通讯通路门店!$U:$U,通讯通路门店!$S:$S,$G988)</f>
        <v>0</v>
      </c>
      <c r="AT988" s="99">
        <f>SUMIFS(通讯通路门店!$V:$V,通讯通路门店!$S:$S,$G988)</f>
        <v>0</v>
      </c>
      <c r="AU988" s="99">
        <f>SUMIFS(通讯通路门店!$W:$W,通讯通路门店!$S:$S,$G988)</f>
        <v>0</v>
      </c>
      <c r="AV988" s="99">
        <f>SUMIFS(通讯通路门店!$Z:$Z,通讯通路门店!$S:$S,$G988)</f>
        <v>0</v>
      </c>
      <c r="AW988" s="99">
        <f>SUMIFS(通讯通路门店!$AB:$AB,通讯通路门店!$S:$S,$G988)</f>
        <v>0</v>
      </c>
      <c r="AX988" s="99">
        <f>SUMIFS(通讯通路门店!$X:$X,通讯通路门店!$S:$S,$G988)</f>
        <v>0</v>
      </c>
      <c r="AY988" s="99">
        <f>SUMIFS(通讯通路门店!$Y:$Y,通讯通路门店!$S:$S,$G988)</f>
        <v>0</v>
      </c>
      <c r="AZ988" s="99">
        <f>SUMIFS(通讯通路门店!$AA:$AA,通讯通路门店!$S:$S,$G988)</f>
        <v>0</v>
      </c>
      <c r="BA988" s="99">
        <f t="shared" si="78"/>
        <v>0</v>
      </c>
      <c r="BB988" s="99">
        <f t="shared" si="79"/>
        <v>0</v>
      </c>
      <c r="BC988" s="99">
        <f>SUMIFS(通讯通路门店!$W:$W,通讯通路门店!$S:$S,$G988,通讯通路门店!$J:$J,"荣耀体验店")+SUMIFS(通讯通路门店!$W:$W,通讯通路门店!$S:$S,$G988,通讯通路门店!$J:$J,"荣耀授权专卖店")</f>
        <v>0</v>
      </c>
      <c r="BD988" s="99">
        <f>SUMIFS(通讯通路门店!$Z:$Z,通讯通路门店!$S:$S,$G988,通讯通路门店!$J:$J,"VIVO体验店")</f>
        <v>0</v>
      </c>
      <c r="BE988" s="99">
        <f>SUMIFS(通讯通路门店!$AB:$AB,通讯通路门店!$S:$S,$G988,通讯通路门店!$J:$J,"OPPO体验店")</f>
        <v>0</v>
      </c>
      <c r="BF988" s="99">
        <f>SUMIFS(通讯通路门店!$X:$X,通讯通路门店!$S:$S,$G988,通讯通路门店!$J:$J,"华为授权体验店")+SUMIFS(通讯通路门店!$AA:$AA,通讯通路门店!$S:$S,$G988,通讯通路门店!$J:$J,"华为堡垒店")</f>
        <v>0</v>
      </c>
      <c r="BG988" s="99">
        <f>SUMIFS(通讯通路门店!$Y:$Y,通讯通路门店!$S:$S,$G988,通讯通路门店!$J:$J,"小米体验店")</f>
        <v>0</v>
      </c>
      <c r="BH988" s="99">
        <f>SUMIFS(通讯通路门店!$AA:$AA,通讯通路门店!$S:$S,$G988,通讯通路门店!$J:$J,"苹果体验店")</f>
        <v>0</v>
      </c>
      <c r="BI988" s="99">
        <f>SUMIFS(通讯通路门店!$K:$K,通讯通路门店!$S:$S,$G988,通讯通路门店!$J:$J,"其他品牌专卖店")</f>
        <v>0</v>
      </c>
      <c r="BJ988" s="99">
        <f>SUMIFS(通讯通路门店!$AC:$AC,通讯通路门店!$S:$S,$G988)</f>
        <v>0</v>
      </c>
      <c r="BK988" s="99">
        <f>SUMIFS(通讯通路门店!$AD:$AD,通讯通路门店!$S:$S,$G988)</f>
        <v>0</v>
      </c>
      <c r="BL988" s="99">
        <f>SUMIFS(通讯通路门店!$AE:$AE,通讯通路门店!$S:$S,$G988)</f>
        <v>0</v>
      </c>
      <c r="BM988" s="99">
        <f>SUMIFS(通讯通路门店!$AF:$AF,通讯通路门店!$S:$S,$G988)</f>
        <v>0</v>
      </c>
      <c r="BN988" s="99">
        <f>SUMIFS(通讯通路门店!$AG:$AG,通讯通路门店!$S:$S,$G988)</f>
        <v>0</v>
      </c>
      <c r="BO988" s="99">
        <f>SUMIFS(通讯通路门店!$AH:$AH,通讯通路门店!$S:$S,$G988)</f>
        <v>0</v>
      </c>
      <c r="BP988" s="99">
        <f>SUMIFS(通讯通路门店!$AI:$AI,通讯通路门店!$S:$S,$G988)</f>
        <v>0</v>
      </c>
      <c r="BQ988" s="83"/>
    </row>
    <row r="989" spans="1:69">
      <c r="A989" s="99" t="str">
        <f>IFERROR(_xlfn.XLOOKUP($G989,通讯通路门店!$S$4:$S$993933,通讯通路门店!$A$4:$A$993933,0,0),"")</f>
        <v>海南省</v>
      </c>
      <c r="B989" s="99" t="str">
        <f>IFERROR(_xlfn.XLOOKUP($G989,通讯通路门店!$S$4:$S$993933,通讯通路门店!$B$4:$B$993933,0,0),"")</f>
        <v>乐东黎族自治县</v>
      </c>
      <c r="C989" s="99" t="str">
        <f>IFERROR(_xlfn.XLOOKUP($G989,通讯通路门店!$S$4:$S$993933,通讯通路门店!$C$4:$C$993933,0,0),"")</f>
        <v>乐东黎族自治县</v>
      </c>
      <c r="D989" s="99" t="str">
        <f>IFERROR(_xlfn.XLOOKUP($G989,通讯通路门店!$S$4:$S$993933,通讯通路门店!$D$4:$D$993933,0,0),"")</f>
        <v>万冲镇</v>
      </c>
      <c r="E989" s="83"/>
      <c r="F989" s="83"/>
      <c r="G989" s="101"/>
      <c r="H989" s="102">
        <f>IFERROR(_xlfn.XLOOKUP($G989,通讯通路门店!$S$4:$S$993933,通讯通路门店!$R$4:$R$993933,0,0),"")</f>
        <v>0</v>
      </c>
      <c r="I989" s="83"/>
      <c r="J989" s="83"/>
      <c r="K989" s="83"/>
      <c r="L989" s="83"/>
      <c r="M989" s="83"/>
      <c r="N989" s="83"/>
      <c r="O989" s="83"/>
      <c r="P989" s="83"/>
      <c r="Q989" s="83"/>
      <c r="R989" s="83"/>
      <c r="S989" s="83"/>
      <c r="T989" s="83"/>
      <c r="U989" s="99">
        <f>COUNTIF(通讯通路门店!$S:$S,$G989)</f>
        <v>0</v>
      </c>
      <c r="V989" s="99">
        <f>COUNTIFS(通讯通路门店!$S:$S,$G989,通讯通路门店!$J:$J,"综合卖场")</f>
        <v>0</v>
      </c>
      <c r="W989" s="99">
        <f>SUMIFS(通讯通路门店!$AJ:$AJ,通讯通路门店!$S:$S,通讯客户沙盘!$G989)</f>
        <v>0</v>
      </c>
      <c r="X989" s="99">
        <f t="shared" si="75"/>
        <v>0</v>
      </c>
      <c r="Y989" s="99">
        <f>COUNTIFS(通讯通路门店!$S:$S,$G989,通讯通路门店!$J:$J,"荣耀体验店")+COUNTIFS(通讯通路门店!$S:$S,$G989,通讯通路门店!$J:$J,"荣耀授权专卖店")</f>
        <v>0</v>
      </c>
      <c r="Z989" s="99">
        <f>COUNTIFS(通讯通路门店!$S:$S,$G989,通讯通路门店!$J:$J,"VIVO体验店")</f>
        <v>0</v>
      </c>
      <c r="AA989" s="99">
        <f>COUNTIFS(通讯通路门店!$S:$S,$G989,通讯通路门店!$J:$J,"OPPO体验店")</f>
        <v>0</v>
      </c>
      <c r="AB989" s="99">
        <f>COUNTIFS(通讯通路门店!$S:$S,$G989,通讯通路门店!$J:$J,"华为授权体验店")+COUNTIFS(通讯通路门店!$S:$S,$G989,通讯通路门店!$J:$J,"华为堡垒店")</f>
        <v>0</v>
      </c>
      <c r="AC989" s="99">
        <f>COUNTIFS(通讯通路门店!$S:$S,$G989,通讯通路门店!$J:$J,"小米体验店")</f>
        <v>0</v>
      </c>
      <c r="AD989" s="99">
        <f>COUNTIFS(通讯通路门店!$S:$S,$G989,通讯通路门店!$J:$J,"苹果体验店")</f>
        <v>0</v>
      </c>
      <c r="AE989" s="99">
        <f>COUNTIFS(通讯通路门店!$S:$S,$G989,通讯通路门店!$J:$J,"其他品牌专卖店")</f>
        <v>0</v>
      </c>
      <c r="AF989" s="99">
        <f>SUMIFS(通讯通路门店!$BI:$BI,通讯通路门店!$S:$S,$G989)</f>
        <v>0</v>
      </c>
      <c r="AG989" s="99">
        <f>SUMIFS(通讯通路门店!$BH:$BH,通讯通路门店!$S:$S,$G989)</f>
        <v>0</v>
      </c>
      <c r="AH989" s="99">
        <f t="shared" si="76"/>
        <v>0</v>
      </c>
      <c r="AI989" s="99">
        <f>SUMIFS(通讯通路门店!$BB:$BB,通讯通路门店!$S:$S,$G989)</f>
        <v>0</v>
      </c>
      <c r="AJ989" s="99">
        <f>SUMIFS(通讯通路门店!$BE:$BE,通讯通路门店!$S:$S,$G989)</f>
        <v>0</v>
      </c>
      <c r="AK989" s="99">
        <f>SUMIFS(通讯通路门店!$BG:$BG,通讯通路门店!$S:$S,$G989)</f>
        <v>0</v>
      </c>
      <c r="AL989" s="99">
        <f>SUMIFS(通讯通路门店!$BC:$BC,通讯通路门店!$S:$S,$G989)</f>
        <v>0</v>
      </c>
      <c r="AM989" s="99">
        <f>SUMIFS(通讯通路门店!$BD:$BD,通讯通路门店!$S:$S,$G989)</f>
        <v>0</v>
      </c>
      <c r="AN989" s="99">
        <f>SUMIFS(通讯通路门店!$BF:$BF,通讯通路门店!$S:$S,$G989)</f>
        <v>0</v>
      </c>
      <c r="AO989" s="99">
        <f t="shared" si="77"/>
        <v>0</v>
      </c>
      <c r="AP989" s="99">
        <f>SUMIFS(通讯通路门店!$K:$K,通讯通路门店!$S:$S,$G989)</f>
        <v>0</v>
      </c>
      <c r="AQ989" s="83"/>
      <c r="AR989" s="99">
        <f>SUMIFS(通讯通路门店!$T:$T,通讯通路门店!$S:$S,$G989)</f>
        <v>0</v>
      </c>
      <c r="AS989" s="99">
        <f>SUMIFS(通讯通路门店!$U:$U,通讯通路门店!$S:$S,$G989)</f>
        <v>0</v>
      </c>
      <c r="AT989" s="99">
        <f>SUMIFS(通讯通路门店!$V:$V,通讯通路门店!$S:$S,$G989)</f>
        <v>0</v>
      </c>
      <c r="AU989" s="99">
        <f>SUMIFS(通讯通路门店!$W:$W,通讯通路门店!$S:$S,$G989)</f>
        <v>0</v>
      </c>
      <c r="AV989" s="99">
        <f>SUMIFS(通讯通路门店!$Z:$Z,通讯通路门店!$S:$S,$G989)</f>
        <v>0</v>
      </c>
      <c r="AW989" s="99">
        <f>SUMIFS(通讯通路门店!$AB:$AB,通讯通路门店!$S:$S,$G989)</f>
        <v>0</v>
      </c>
      <c r="AX989" s="99">
        <f>SUMIFS(通讯通路门店!$X:$X,通讯通路门店!$S:$S,$G989)</f>
        <v>0</v>
      </c>
      <c r="AY989" s="99">
        <f>SUMIFS(通讯通路门店!$Y:$Y,通讯通路门店!$S:$S,$G989)</f>
        <v>0</v>
      </c>
      <c r="AZ989" s="99">
        <f>SUMIFS(通讯通路门店!$AA:$AA,通讯通路门店!$S:$S,$G989)</f>
        <v>0</v>
      </c>
      <c r="BA989" s="99">
        <f t="shared" si="78"/>
        <v>0</v>
      </c>
      <c r="BB989" s="99">
        <f t="shared" si="79"/>
        <v>0</v>
      </c>
      <c r="BC989" s="99">
        <f>SUMIFS(通讯通路门店!$W:$W,通讯通路门店!$S:$S,$G989,通讯通路门店!$J:$J,"荣耀体验店")+SUMIFS(通讯通路门店!$W:$W,通讯通路门店!$S:$S,$G989,通讯通路门店!$J:$J,"荣耀授权专卖店")</f>
        <v>0</v>
      </c>
      <c r="BD989" s="99">
        <f>SUMIFS(通讯通路门店!$Z:$Z,通讯通路门店!$S:$S,$G989,通讯通路门店!$J:$J,"VIVO体验店")</f>
        <v>0</v>
      </c>
      <c r="BE989" s="99">
        <f>SUMIFS(通讯通路门店!$AB:$AB,通讯通路门店!$S:$S,$G989,通讯通路门店!$J:$J,"OPPO体验店")</f>
        <v>0</v>
      </c>
      <c r="BF989" s="99">
        <f>SUMIFS(通讯通路门店!$X:$X,通讯通路门店!$S:$S,$G989,通讯通路门店!$J:$J,"华为授权体验店")+SUMIFS(通讯通路门店!$AA:$AA,通讯通路门店!$S:$S,$G989,通讯通路门店!$J:$J,"华为堡垒店")</f>
        <v>0</v>
      </c>
      <c r="BG989" s="99">
        <f>SUMIFS(通讯通路门店!$Y:$Y,通讯通路门店!$S:$S,$G989,通讯通路门店!$J:$J,"小米体验店")</f>
        <v>0</v>
      </c>
      <c r="BH989" s="99">
        <f>SUMIFS(通讯通路门店!$AA:$AA,通讯通路门店!$S:$S,$G989,通讯通路门店!$J:$J,"苹果体验店")</f>
        <v>0</v>
      </c>
      <c r="BI989" s="99">
        <f>SUMIFS(通讯通路门店!$K:$K,通讯通路门店!$S:$S,$G989,通讯通路门店!$J:$J,"其他品牌专卖店")</f>
        <v>0</v>
      </c>
      <c r="BJ989" s="99">
        <f>SUMIFS(通讯通路门店!$AC:$AC,通讯通路门店!$S:$S,$G989)</f>
        <v>0</v>
      </c>
      <c r="BK989" s="99">
        <f>SUMIFS(通讯通路门店!$AD:$AD,通讯通路门店!$S:$S,$G989)</f>
        <v>0</v>
      </c>
      <c r="BL989" s="99">
        <f>SUMIFS(通讯通路门店!$AE:$AE,通讯通路门店!$S:$S,$G989)</f>
        <v>0</v>
      </c>
      <c r="BM989" s="99">
        <f>SUMIFS(通讯通路门店!$AF:$AF,通讯通路门店!$S:$S,$G989)</f>
        <v>0</v>
      </c>
      <c r="BN989" s="99">
        <f>SUMIFS(通讯通路门店!$AG:$AG,通讯通路门店!$S:$S,$G989)</f>
        <v>0</v>
      </c>
      <c r="BO989" s="99">
        <f>SUMIFS(通讯通路门店!$AH:$AH,通讯通路门店!$S:$S,$G989)</f>
        <v>0</v>
      </c>
      <c r="BP989" s="99">
        <f>SUMIFS(通讯通路门店!$AI:$AI,通讯通路门店!$S:$S,$G989)</f>
        <v>0</v>
      </c>
      <c r="BQ989" s="83"/>
    </row>
    <row r="990" spans="1:69">
      <c r="A990" s="99" t="str">
        <f>IFERROR(_xlfn.XLOOKUP($G990,通讯通路门店!$S$4:$S$993933,通讯通路门店!$A$4:$A$993933,0,0),"")</f>
        <v>海南省</v>
      </c>
      <c r="B990" s="99" t="str">
        <f>IFERROR(_xlfn.XLOOKUP($G990,通讯通路门店!$S$4:$S$993933,通讯通路门店!$B$4:$B$993933,0,0),"")</f>
        <v>乐东黎族自治县</v>
      </c>
      <c r="C990" s="99" t="str">
        <f>IFERROR(_xlfn.XLOOKUP($G990,通讯通路门店!$S$4:$S$993933,通讯通路门店!$C$4:$C$993933,0,0),"")</f>
        <v>乐东黎族自治县</v>
      </c>
      <c r="D990" s="99" t="str">
        <f>IFERROR(_xlfn.XLOOKUP($G990,通讯通路门店!$S$4:$S$993933,通讯通路门店!$D$4:$D$993933,0,0),"")</f>
        <v>万冲镇</v>
      </c>
      <c r="E990" s="83"/>
      <c r="F990" s="83"/>
      <c r="G990" s="101"/>
      <c r="H990" s="102">
        <f>IFERROR(_xlfn.XLOOKUP($G990,通讯通路门店!$S$4:$S$993933,通讯通路门店!$R$4:$R$993933,0,0),"")</f>
        <v>0</v>
      </c>
      <c r="I990" s="83"/>
      <c r="J990" s="83"/>
      <c r="K990" s="83"/>
      <c r="L990" s="83"/>
      <c r="M990" s="83"/>
      <c r="N990" s="83"/>
      <c r="O990" s="83"/>
      <c r="P990" s="83"/>
      <c r="Q990" s="83"/>
      <c r="R990" s="83"/>
      <c r="S990" s="83"/>
      <c r="T990" s="83"/>
      <c r="U990" s="99">
        <f>COUNTIF(通讯通路门店!$S:$S,$G990)</f>
        <v>0</v>
      </c>
      <c r="V990" s="99">
        <f>COUNTIFS(通讯通路门店!$S:$S,$G990,通讯通路门店!$J:$J,"综合卖场")</f>
        <v>0</v>
      </c>
      <c r="W990" s="99">
        <f>SUMIFS(通讯通路门店!$AJ:$AJ,通讯通路门店!$S:$S,通讯客户沙盘!$G990)</f>
        <v>0</v>
      </c>
      <c r="X990" s="99">
        <f t="shared" si="75"/>
        <v>0</v>
      </c>
      <c r="Y990" s="99">
        <f>COUNTIFS(通讯通路门店!$S:$S,$G990,通讯通路门店!$J:$J,"荣耀体验店")+COUNTIFS(通讯通路门店!$S:$S,$G990,通讯通路门店!$J:$J,"荣耀授权专卖店")</f>
        <v>0</v>
      </c>
      <c r="Z990" s="99">
        <f>COUNTIFS(通讯通路门店!$S:$S,$G990,通讯通路门店!$J:$J,"VIVO体验店")</f>
        <v>0</v>
      </c>
      <c r="AA990" s="99">
        <f>COUNTIFS(通讯通路门店!$S:$S,$G990,通讯通路门店!$J:$J,"OPPO体验店")</f>
        <v>0</v>
      </c>
      <c r="AB990" s="99">
        <f>COUNTIFS(通讯通路门店!$S:$S,$G990,通讯通路门店!$J:$J,"华为授权体验店")+COUNTIFS(通讯通路门店!$S:$S,$G990,通讯通路门店!$J:$J,"华为堡垒店")</f>
        <v>0</v>
      </c>
      <c r="AC990" s="99">
        <f>COUNTIFS(通讯通路门店!$S:$S,$G990,通讯通路门店!$J:$J,"小米体验店")</f>
        <v>0</v>
      </c>
      <c r="AD990" s="99">
        <f>COUNTIFS(通讯通路门店!$S:$S,$G990,通讯通路门店!$J:$J,"苹果体验店")</f>
        <v>0</v>
      </c>
      <c r="AE990" s="99">
        <f>COUNTIFS(通讯通路门店!$S:$S,$G990,通讯通路门店!$J:$J,"其他品牌专卖店")</f>
        <v>0</v>
      </c>
      <c r="AF990" s="99">
        <f>SUMIFS(通讯通路门店!$BI:$BI,通讯通路门店!$S:$S,$G990)</f>
        <v>0</v>
      </c>
      <c r="AG990" s="99">
        <f>SUMIFS(通讯通路门店!$BH:$BH,通讯通路门店!$S:$S,$G990)</f>
        <v>0</v>
      </c>
      <c r="AH990" s="99">
        <f t="shared" si="76"/>
        <v>0</v>
      </c>
      <c r="AI990" s="99">
        <f>SUMIFS(通讯通路门店!$BB:$BB,通讯通路门店!$S:$S,$G990)</f>
        <v>0</v>
      </c>
      <c r="AJ990" s="99">
        <f>SUMIFS(通讯通路门店!$BE:$BE,通讯通路门店!$S:$S,$G990)</f>
        <v>0</v>
      </c>
      <c r="AK990" s="99">
        <f>SUMIFS(通讯通路门店!$BG:$BG,通讯通路门店!$S:$S,$G990)</f>
        <v>0</v>
      </c>
      <c r="AL990" s="99">
        <f>SUMIFS(通讯通路门店!$BC:$BC,通讯通路门店!$S:$S,$G990)</f>
        <v>0</v>
      </c>
      <c r="AM990" s="99">
        <f>SUMIFS(通讯通路门店!$BD:$BD,通讯通路门店!$S:$S,$G990)</f>
        <v>0</v>
      </c>
      <c r="AN990" s="99">
        <f>SUMIFS(通讯通路门店!$BF:$BF,通讯通路门店!$S:$S,$G990)</f>
        <v>0</v>
      </c>
      <c r="AO990" s="99">
        <f t="shared" si="77"/>
        <v>0</v>
      </c>
      <c r="AP990" s="99">
        <f>SUMIFS(通讯通路门店!$K:$K,通讯通路门店!$S:$S,$G990)</f>
        <v>0</v>
      </c>
      <c r="AQ990" s="83"/>
      <c r="AR990" s="99">
        <f>SUMIFS(通讯通路门店!$T:$T,通讯通路门店!$S:$S,$G990)</f>
        <v>0</v>
      </c>
      <c r="AS990" s="99">
        <f>SUMIFS(通讯通路门店!$U:$U,通讯通路门店!$S:$S,$G990)</f>
        <v>0</v>
      </c>
      <c r="AT990" s="99">
        <f>SUMIFS(通讯通路门店!$V:$V,通讯通路门店!$S:$S,$G990)</f>
        <v>0</v>
      </c>
      <c r="AU990" s="99">
        <f>SUMIFS(通讯通路门店!$W:$W,通讯通路门店!$S:$S,$G990)</f>
        <v>0</v>
      </c>
      <c r="AV990" s="99">
        <f>SUMIFS(通讯通路门店!$Z:$Z,通讯通路门店!$S:$S,$G990)</f>
        <v>0</v>
      </c>
      <c r="AW990" s="99">
        <f>SUMIFS(通讯通路门店!$AB:$AB,通讯通路门店!$S:$S,$G990)</f>
        <v>0</v>
      </c>
      <c r="AX990" s="99">
        <f>SUMIFS(通讯通路门店!$X:$X,通讯通路门店!$S:$S,$G990)</f>
        <v>0</v>
      </c>
      <c r="AY990" s="99">
        <f>SUMIFS(通讯通路门店!$Y:$Y,通讯通路门店!$S:$S,$G990)</f>
        <v>0</v>
      </c>
      <c r="AZ990" s="99">
        <f>SUMIFS(通讯通路门店!$AA:$AA,通讯通路门店!$S:$S,$G990)</f>
        <v>0</v>
      </c>
      <c r="BA990" s="99">
        <f t="shared" si="78"/>
        <v>0</v>
      </c>
      <c r="BB990" s="99">
        <f t="shared" si="79"/>
        <v>0</v>
      </c>
      <c r="BC990" s="99">
        <f>SUMIFS(通讯通路门店!$W:$W,通讯通路门店!$S:$S,$G990,通讯通路门店!$J:$J,"荣耀体验店")+SUMIFS(通讯通路门店!$W:$W,通讯通路门店!$S:$S,$G990,通讯通路门店!$J:$J,"荣耀授权专卖店")</f>
        <v>0</v>
      </c>
      <c r="BD990" s="99">
        <f>SUMIFS(通讯通路门店!$Z:$Z,通讯通路门店!$S:$S,$G990,通讯通路门店!$J:$J,"VIVO体验店")</f>
        <v>0</v>
      </c>
      <c r="BE990" s="99">
        <f>SUMIFS(通讯通路门店!$AB:$AB,通讯通路门店!$S:$S,$G990,通讯通路门店!$J:$J,"OPPO体验店")</f>
        <v>0</v>
      </c>
      <c r="BF990" s="99">
        <f>SUMIFS(通讯通路门店!$X:$X,通讯通路门店!$S:$S,$G990,通讯通路门店!$J:$J,"华为授权体验店")+SUMIFS(通讯通路门店!$AA:$AA,通讯通路门店!$S:$S,$G990,通讯通路门店!$J:$J,"华为堡垒店")</f>
        <v>0</v>
      </c>
      <c r="BG990" s="99">
        <f>SUMIFS(通讯通路门店!$Y:$Y,通讯通路门店!$S:$S,$G990,通讯通路门店!$J:$J,"小米体验店")</f>
        <v>0</v>
      </c>
      <c r="BH990" s="99">
        <f>SUMIFS(通讯通路门店!$AA:$AA,通讯通路门店!$S:$S,$G990,通讯通路门店!$J:$J,"苹果体验店")</f>
        <v>0</v>
      </c>
      <c r="BI990" s="99">
        <f>SUMIFS(通讯通路门店!$K:$K,通讯通路门店!$S:$S,$G990,通讯通路门店!$J:$J,"其他品牌专卖店")</f>
        <v>0</v>
      </c>
      <c r="BJ990" s="99">
        <f>SUMIFS(通讯通路门店!$AC:$AC,通讯通路门店!$S:$S,$G990)</f>
        <v>0</v>
      </c>
      <c r="BK990" s="99">
        <f>SUMIFS(通讯通路门店!$AD:$AD,通讯通路门店!$S:$S,$G990)</f>
        <v>0</v>
      </c>
      <c r="BL990" s="99">
        <f>SUMIFS(通讯通路门店!$AE:$AE,通讯通路门店!$S:$S,$G990)</f>
        <v>0</v>
      </c>
      <c r="BM990" s="99">
        <f>SUMIFS(通讯通路门店!$AF:$AF,通讯通路门店!$S:$S,$G990)</f>
        <v>0</v>
      </c>
      <c r="BN990" s="99">
        <f>SUMIFS(通讯通路门店!$AG:$AG,通讯通路门店!$S:$S,$G990)</f>
        <v>0</v>
      </c>
      <c r="BO990" s="99">
        <f>SUMIFS(通讯通路门店!$AH:$AH,通讯通路门店!$S:$S,$G990)</f>
        <v>0</v>
      </c>
      <c r="BP990" s="99">
        <f>SUMIFS(通讯通路门店!$AI:$AI,通讯通路门店!$S:$S,$G990)</f>
        <v>0</v>
      </c>
      <c r="BQ990" s="83"/>
    </row>
    <row r="991" spans="1:69">
      <c r="A991" s="99" t="str">
        <f>IFERROR(_xlfn.XLOOKUP($G991,通讯通路门店!$S$4:$S$993933,通讯通路门店!$A$4:$A$993933,0,0),"")</f>
        <v>海南省</v>
      </c>
      <c r="B991" s="99" t="str">
        <f>IFERROR(_xlfn.XLOOKUP($G991,通讯通路门店!$S$4:$S$993933,通讯通路门店!$B$4:$B$993933,0,0),"")</f>
        <v>乐东黎族自治县</v>
      </c>
      <c r="C991" s="99" t="str">
        <f>IFERROR(_xlfn.XLOOKUP($G991,通讯通路门店!$S$4:$S$993933,通讯通路门店!$C$4:$C$993933,0,0),"")</f>
        <v>乐东黎族自治县</v>
      </c>
      <c r="D991" s="99" t="str">
        <f>IFERROR(_xlfn.XLOOKUP($G991,通讯通路门店!$S$4:$S$993933,通讯通路门店!$D$4:$D$993933,0,0),"")</f>
        <v>万冲镇</v>
      </c>
      <c r="E991" s="83"/>
      <c r="F991" s="83"/>
      <c r="G991" s="101"/>
      <c r="H991" s="102">
        <f>IFERROR(_xlfn.XLOOKUP($G991,通讯通路门店!$S$4:$S$993933,通讯通路门店!$R$4:$R$993933,0,0),"")</f>
        <v>0</v>
      </c>
      <c r="I991" s="83"/>
      <c r="J991" s="83"/>
      <c r="K991" s="83"/>
      <c r="L991" s="83"/>
      <c r="M991" s="83"/>
      <c r="N991" s="83"/>
      <c r="O991" s="83"/>
      <c r="P991" s="83"/>
      <c r="Q991" s="83"/>
      <c r="R991" s="83"/>
      <c r="S991" s="83"/>
      <c r="T991" s="83"/>
      <c r="U991" s="99">
        <f>COUNTIF(通讯通路门店!$S:$S,$G991)</f>
        <v>0</v>
      </c>
      <c r="V991" s="99">
        <f>COUNTIFS(通讯通路门店!$S:$S,$G991,通讯通路门店!$J:$J,"综合卖场")</f>
        <v>0</v>
      </c>
      <c r="W991" s="99">
        <f>SUMIFS(通讯通路门店!$AJ:$AJ,通讯通路门店!$S:$S,通讯客户沙盘!$G991)</f>
        <v>0</v>
      </c>
      <c r="X991" s="99">
        <f t="shared" si="75"/>
        <v>0</v>
      </c>
      <c r="Y991" s="99">
        <f>COUNTIFS(通讯通路门店!$S:$S,$G991,通讯通路门店!$J:$J,"荣耀体验店")+COUNTIFS(通讯通路门店!$S:$S,$G991,通讯通路门店!$J:$J,"荣耀授权专卖店")</f>
        <v>0</v>
      </c>
      <c r="Z991" s="99">
        <f>COUNTIFS(通讯通路门店!$S:$S,$G991,通讯通路门店!$J:$J,"VIVO体验店")</f>
        <v>0</v>
      </c>
      <c r="AA991" s="99">
        <f>COUNTIFS(通讯通路门店!$S:$S,$G991,通讯通路门店!$J:$J,"OPPO体验店")</f>
        <v>0</v>
      </c>
      <c r="AB991" s="99">
        <f>COUNTIFS(通讯通路门店!$S:$S,$G991,通讯通路门店!$J:$J,"华为授权体验店")+COUNTIFS(通讯通路门店!$S:$S,$G991,通讯通路门店!$J:$J,"华为堡垒店")</f>
        <v>0</v>
      </c>
      <c r="AC991" s="99">
        <f>COUNTIFS(通讯通路门店!$S:$S,$G991,通讯通路门店!$J:$J,"小米体验店")</f>
        <v>0</v>
      </c>
      <c r="AD991" s="99">
        <f>COUNTIFS(通讯通路门店!$S:$S,$G991,通讯通路门店!$J:$J,"苹果体验店")</f>
        <v>0</v>
      </c>
      <c r="AE991" s="99">
        <f>COUNTIFS(通讯通路门店!$S:$S,$G991,通讯通路门店!$J:$J,"其他品牌专卖店")</f>
        <v>0</v>
      </c>
      <c r="AF991" s="99">
        <f>SUMIFS(通讯通路门店!$BI:$BI,通讯通路门店!$S:$S,$G991)</f>
        <v>0</v>
      </c>
      <c r="AG991" s="99">
        <f>SUMIFS(通讯通路门店!$BH:$BH,通讯通路门店!$S:$S,$G991)</f>
        <v>0</v>
      </c>
      <c r="AH991" s="99">
        <f t="shared" si="76"/>
        <v>0</v>
      </c>
      <c r="AI991" s="99">
        <f>SUMIFS(通讯通路门店!$BB:$BB,通讯通路门店!$S:$S,$G991)</f>
        <v>0</v>
      </c>
      <c r="AJ991" s="99">
        <f>SUMIFS(通讯通路门店!$BE:$BE,通讯通路门店!$S:$S,$G991)</f>
        <v>0</v>
      </c>
      <c r="AK991" s="99">
        <f>SUMIFS(通讯通路门店!$BG:$BG,通讯通路门店!$S:$S,$G991)</f>
        <v>0</v>
      </c>
      <c r="AL991" s="99">
        <f>SUMIFS(通讯通路门店!$BC:$BC,通讯通路门店!$S:$S,$G991)</f>
        <v>0</v>
      </c>
      <c r="AM991" s="99">
        <f>SUMIFS(通讯通路门店!$BD:$BD,通讯通路门店!$S:$S,$G991)</f>
        <v>0</v>
      </c>
      <c r="AN991" s="99">
        <f>SUMIFS(通讯通路门店!$BF:$BF,通讯通路门店!$S:$S,$G991)</f>
        <v>0</v>
      </c>
      <c r="AO991" s="99">
        <f t="shared" si="77"/>
        <v>0</v>
      </c>
      <c r="AP991" s="99">
        <f>SUMIFS(通讯通路门店!$K:$K,通讯通路门店!$S:$S,$G991)</f>
        <v>0</v>
      </c>
      <c r="AQ991" s="83"/>
      <c r="AR991" s="99">
        <f>SUMIFS(通讯通路门店!$T:$T,通讯通路门店!$S:$S,$G991)</f>
        <v>0</v>
      </c>
      <c r="AS991" s="99">
        <f>SUMIFS(通讯通路门店!$U:$U,通讯通路门店!$S:$S,$G991)</f>
        <v>0</v>
      </c>
      <c r="AT991" s="99">
        <f>SUMIFS(通讯通路门店!$V:$V,通讯通路门店!$S:$S,$G991)</f>
        <v>0</v>
      </c>
      <c r="AU991" s="99">
        <f>SUMIFS(通讯通路门店!$W:$W,通讯通路门店!$S:$S,$G991)</f>
        <v>0</v>
      </c>
      <c r="AV991" s="99">
        <f>SUMIFS(通讯通路门店!$Z:$Z,通讯通路门店!$S:$S,$G991)</f>
        <v>0</v>
      </c>
      <c r="AW991" s="99">
        <f>SUMIFS(通讯通路门店!$AB:$AB,通讯通路门店!$S:$S,$G991)</f>
        <v>0</v>
      </c>
      <c r="AX991" s="99">
        <f>SUMIFS(通讯通路门店!$X:$X,通讯通路门店!$S:$S,$G991)</f>
        <v>0</v>
      </c>
      <c r="AY991" s="99">
        <f>SUMIFS(通讯通路门店!$Y:$Y,通讯通路门店!$S:$S,$G991)</f>
        <v>0</v>
      </c>
      <c r="AZ991" s="99">
        <f>SUMIFS(通讯通路门店!$AA:$AA,通讯通路门店!$S:$S,$G991)</f>
        <v>0</v>
      </c>
      <c r="BA991" s="99">
        <f t="shared" si="78"/>
        <v>0</v>
      </c>
      <c r="BB991" s="99">
        <f t="shared" si="79"/>
        <v>0</v>
      </c>
      <c r="BC991" s="99">
        <f>SUMIFS(通讯通路门店!$W:$W,通讯通路门店!$S:$S,$G991,通讯通路门店!$J:$J,"荣耀体验店")+SUMIFS(通讯通路门店!$W:$W,通讯通路门店!$S:$S,$G991,通讯通路门店!$J:$J,"荣耀授权专卖店")</f>
        <v>0</v>
      </c>
      <c r="BD991" s="99">
        <f>SUMIFS(通讯通路门店!$Z:$Z,通讯通路门店!$S:$S,$G991,通讯通路门店!$J:$J,"VIVO体验店")</f>
        <v>0</v>
      </c>
      <c r="BE991" s="99">
        <f>SUMIFS(通讯通路门店!$AB:$AB,通讯通路门店!$S:$S,$G991,通讯通路门店!$J:$J,"OPPO体验店")</f>
        <v>0</v>
      </c>
      <c r="BF991" s="99">
        <f>SUMIFS(通讯通路门店!$X:$X,通讯通路门店!$S:$S,$G991,通讯通路门店!$J:$J,"华为授权体验店")+SUMIFS(通讯通路门店!$AA:$AA,通讯通路门店!$S:$S,$G991,通讯通路门店!$J:$J,"华为堡垒店")</f>
        <v>0</v>
      </c>
      <c r="BG991" s="99">
        <f>SUMIFS(通讯通路门店!$Y:$Y,通讯通路门店!$S:$S,$G991,通讯通路门店!$J:$J,"小米体验店")</f>
        <v>0</v>
      </c>
      <c r="BH991" s="99">
        <f>SUMIFS(通讯通路门店!$AA:$AA,通讯通路门店!$S:$S,$G991,通讯通路门店!$J:$J,"苹果体验店")</f>
        <v>0</v>
      </c>
      <c r="BI991" s="99">
        <f>SUMIFS(通讯通路门店!$K:$K,通讯通路门店!$S:$S,$G991,通讯通路门店!$J:$J,"其他品牌专卖店")</f>
        <v>0</v>
      </c>
      <c r="BJ991" s="99">
        <f>SUMIFS(通讯通路门店!$AC:$AC,通讯通路门店!$S:$S,$G991)</f>
        <v>0</v>
      </c>
      <c r="BK991" s="99">
        <f>SUMIFS(通讯通路门店!$AD:$AD,通讯通路门店!$S:$S,$G991)</f>
        <v>0</v>
      </c>
      <c r="BL991" s="99">
        <f>SUMIFS(通讯通路门店!$AE:$AE,通讯通路门店!$S:$S,$G991)</f>
        <v>0</v>
      </c>
      <c r="BM991" s="99">
        <f>SUMIFS(通讯通路门店!$AF:$AF,通讯通路门店!$S:$S,$G991)</f>
        <v>0</v>
      </c>
      <c r="BN991" s="99">
        <f>SUMIFS(通讯通路门店!$AG:$AG,通讯通路门店!$S:$S,$G991)</f>
        <v>0</v>
      </c>
      <c r="BO991" s="99">
        <f>SUMIFS(通讯通路门店!$AH:$AH,通讯通路门店!$S:$S,$G991)</f>
        <v>0</v>
      </c>
      <c r="BP991" s="99">
        <f>SUMIFS(通讯通路门店!$AI:$AI,通讯通路门店!$S:$S,$G991)</f>
        <v>0</v>
      </c>
      <c r="BQ991" s="83"/>
    </row>
    <row r="992" spans="1:69">
      <c r="A992" s="99" t="str">
        <f>IFERROR(_xlfn.XLOOKUP($G992,通讯通路门店!$S$4:$S$993933,通讯通路门店!$A$4:$A$993933,0,0),"")</f>
        <v>海南省</v>
      </c>
      <c r="B992" s="99" t="str">
        <f>IFERROR(_xlfn.XLOOKUP($G992,通讯通路门店!$S$4:$S$993933,通讯通路门店!$B$4:$B$993933,0,0),"")</f>
        <v>乐东黎族自治县</v>
      </c>
      <c r="C992" s="99" t="str">
        <f>IFERROR(_xlfn.XLOOKUP($G992,通讯通路门店!$S$4:$S$993933,通讯通路门店!$C$4:$C$993933,0,0),"")</f>
        <v>乐东黎族自治县</v>
      </c>
      <c r="D992" s="99" t="str">
        <f>IFERROR(_xlfn.XLOOKUP($G992,通讯通路门店!$S$4:$S$993933,通讯通路门店!$D$4:$D$993933,0,0),"")</f>
        <v>万冲镇</v>
      </c>
      <c r="E992" s="83"/>
      <c r="F992" s="83"/>
      <c r="G992" s="101"/>
      <c r="H992" s="102">
        <f>IFERROR(_xlfn.XLOOKUP($G992,通讯通路门店!$S$4:$S$993933,通讯通路门店!$R$4:$R$993933,0,0),"")</f>
        <v>0</v>
      </c>
      <c r="I992" s="83"/>
      <c r="J992" s="83"/>
      <c r="K992" s="83"/>
      <c r="L992" s="83"/>
      <c r="M992" s="83"/>
      <c r="N992" s="83"/>
      <c r="O992" s="83"/>
      <c r="P992" s="83"/>
      <c r="Q992" s="83"/>
      <c r="R992" s="83"/>
      <c r="S992" s="83"/>
      <c r="T992" s="83"/>
      <c r="U992" s="99">
        <f>COUNTIF(通讯通路门店!$S:$S,$G992)</f>
        <v>0</v>
      </c>
      <c r="V992" s="99">
        <f>COUNTIFS(通讯通路门店!$S:$S,$G992,通讯通路门店!$J:$J,"综合卖场")</f>
        <v>0</v>
      </c>
      <c r="W992" s="99">
        <f>SUMIFS(通讯通路门店!$AJ:$AJ,通讯通路门店!$S:$S,通讯客户沙盘!$G992)</f>
        <v>0</v>
      </c>
      <c r="X992" s="99">
        <f t="shared" si="75"/>
        <v>0</v>
      </c>
      <c r="Y992" s="99">
        <f>COUNTIFS(通讯通路门店!$S:$S,$G992,通讯通路门店!$J:$J,"荣耀体验店")+COUNTIFS(通讯通路门店!$S:$S,$G992,通讯通路门店!$J:$J,"荣耀授权专卖店")</f>
        <v>0</v>
      </c>
      <c r="Z992" s="99">
        <f>COUNTIFS(通讯通路门店!$S:$S,$G992,通讯通路门店!$J:$J,"VIVO体验店")</f>
        <v>0</v>
      </c>
      <c r="AA992" s="99">
        <f>COUNTIFS(通讯通路门店!$S:$S,$G992,通讯通路门店!$J:$J,"OPPO体验店")</f>
        <v>0</v>
      </c>
      <c r="AB992" s="99">
        <f>COUNTIFS(通讯通路门店!$S:$S,$G992,通讯通路门店!$J:$J,"华为授权体验店")+COUNTIFS(通讯通路门店!$S:$S,$G992,通讯通路门店!$J:$J,"华为堡垒店")</f>
        <v>0</v>
      </c>
      <c r="AC992" s="99">
        <f>COUNTIFS(通讯通路门店!$S:$S,$G992,通讯通路门店!$J:$J,"小米体验店")</f>
        <v>0</v>
      </c>
      <c r="AD992" s="99">
        <f>COUNTIFS(通讯通路门店!$S:$S,$G992,通讯通路门店!$J:$J,"苹果体验店")</f>
        <v>0</v>
      </c>
      <c r="AE992" s="99">
        <f>COUNTIFS(通讯通路门店!$S:$S,$G992,通讯通路门店!$J:$J,"其他品牌专卖店")</f>
        <v>0</v>
      </c>
      <c r="AF992" s="99">
        <f>SUMIFS(通讯通路门店!$BI:$BI,通讯通路门店!$S:$S,$G992)</f>
        <v>0</v>
      </c>
      <c r="AG992" s="99">
        <f>SUMIFS(通讯通路门店!$BH:$BH,通讯通路门店!$S:$S,$G992)</f>
        <v>0</v>
      </c>
      <c r="AH992" s="99">
        <f t="shared" si="76"/>
        <v>0</v>
      </c>
      <c r="AI992" s="99">
        <f>SUMIFS(通讯通路门店!$BB:$BB,通讯通路门店!$S:$S,$G992)</f>
        <v>0</v>
      </c>
      <c r="AJ992" s="99">
        <f>SUMIFS(通讯通路门店!$BE:$BE,通讯通路门店!$S:$S,$G992)</f>
        <v>0</v>
      </c>
      <c r="AK992" s="99">
        <f>SUMIFS(通讯通路门店!$BG:$BG,通讯通路门店!$S:$S,$G992)</f>
        <v>0</v>
      </c>
      <c r="AL992" s="99">
        <f>SUMIFS(通讯通路门店!$BC:$BC,通讯通路门店!$S:$S,$G992)</f>
        <v>0</v>
      </c>
      <c r="AM992" s="99">
        <f>SUMIFS(通讯通路门店!$BD:$BD,通讯通路门店!$S:$S,$G992)</f>
        <v>0</v>
      </c>
      <c r="AN992" s="99">
        <f>SUMIFS(通讯通路门店!$BF:$BF,通讯通路门店!$S:$S,$G992)</f>
        <v>0</v>
      </c>
      <c r="AO992" s="99">
        <f t="shared" si="77"/>
        <v>0</v>
      </c>
      <c r="AP992" s="99">
        <f>SUMIFS(通讯通路门店!$K:$K,通讯通路门店!$S:$S,$G992)</f>
        <v>0</v>
      </c>
      <c r="AQ992" s="83"/>
      <c r="AR992" s="99">
        <f>SUMIFS(通讯通路门店!$T:$T,通讯通路门店!$S:$S,$G992)</f>
        <v>0</v>
      </c>
      <c r="AS992" s="99">
        <f>SUMIFS(通讯通路门店!$U:$U,通讯通路门店!$S:$S,$G992)</f>
        <v>0</v>
      </c>
      <c r="AT992" s="99">
        <f>SUMIFS(通讯通路门店!$V:$V,通讯通路门店!$S:$S,$G992)</f>
        <v>0</v>
      </c>
      <c r="AU992" s="99">
        <f>SUMIFS(通讯通路门店!$W:$W,通讯通路门店!$S:$S,$G992)</f>
        <v>0</v>
      </c>
      <c r="AV992" s="99">
        <f>SUMIFS(通讯通路门店!$Z:$Z,通讯通路门店!$S:$S,$G992)</f>
        <v>0</v>
      </c>
      <c r="AW992" s="99">
        <f>SUMIFS(通讯通路门店!$AB:$AB,通讯通路门店!$S:$S,$G992)</f>
        <v>0</v>
      </c>
      <c r="AX992" s="99">
        <f>SUMIFS(通讯通路门店!$X:$X,通讯通路门店!$S:$S,$G992)</f>
        <v>0</v>
      </c>
      <c r="AY992" s="99">
        <f>SUMIFS(通讯通路门店!$Y:$Y,通讯通路门店!$S:$S,$G992)</f>
        <v>0</v>
      </c>
      <c r="AZ992" s="99">
        <f>SUMIFS(通讯通路门店!$AA:$AA,通讯通路门店!$S:$S,$G992)</f>
        <v>0</v>
      </c>
      <c r="BA992" s="99">
        <f t="shared" si="78"/>
        <v>0</v>
      </c>
      <c r="BB992" s="99">
        <f t="shared" si="79"/>
        <v>0</v>
      </c>
      <c r="BC992" s="99">
        <f>SUMIFS(通讯通路门店!$W:$W,通讯通路门店!$S:$S,$G992,通讯通路门店!$J:$J,"荣耀体验店")+SUMIFS(通讯通路门店!$W:$W,通讯通路门店!$S:$S,$G992,通讯通路门店!$J:$J,"荣耀授权专卖店")</f>
        <v>0</v>
      </c>
      <c r="BD992" s="99">
        <f>SUMIFS(通讯通路门店!$Z:$Z,通讯通路门店!$S:$S,$G992,通讯通路门店!$J:$J,"VIVO体验店")</f>
        <v>0</v>
      </c>
      <c r="BE992" s="99">
        <f>SUMIFS(通讯通路门店!$AB:$AB,通讯通路门店!$S:$S,$G992,通讯通路门店!$J:$J,"OPPO体验店")</f>
        <v>0</v>
      </c>
      <c r="BF992" s="99">
        <f>SUMIFS(通讯通路门店!$X:$X,通讯通路门店!$S:$S,$G992,通讯通路门店!$J:$J,"华为授权体验店")+SUMIFS(通讯通路门店!$AA:$AA,通讯通路门店!$S:$S,$G992,通讯通路门店!$J:$J,"华为堡垒店")</f>
        <v>0</v>
      </c>
      <c r="BG992" s="99">
        <f>SUMIFS(通讯通路门店!$Y:$Y,通讯通路门店!$S:$S,$G992,通讯通路门店!$J:$J,"小米体验店")</f>
        <v>0</v>
      </c>
      <c r="BH992" s="99">
        <f>SUMIFS(通讯通路门店!$AA:$AA,通讯通路门店!$S:$S,$G992,通讯通路门店!$J:$J,"苹果体验店")</f>
        <v>0</v>
      </c>
      <c r="BI992" s="99">
        <f>SUMIFS(通讯通路门店!$K:$K,通讯通路门店!$S:$S,$G992,通讯通路门店!$J:$J,"其他品牌专卖店")</f>
        <v>0</v>
      </c>
      <c r="BJ992" s="99">
        <f>SUMIFS(通讯通路门店!$AC:$AC,通讯通路门店!$S:$S,$G992)</f>
        <v>0</v>
      </c>
      <c r="BK992" s="99">
        <f>SUMIFS(通讯通路门店!$AD:$AD,通讯通路门店!$S:$S,$G992)</f>
        <v>0</v>
      </c>
      <c r="BL992" s="99">
        <f>SUMIFS(通讯通路门店!$AE:$AE,通讯通路门店!$S:$S,$G992)</f>
        <v>0</v>
      </c>
      <c r="BM992" s="99">
        <f>SUMIFS(通讯通路门店!$AF:$AF,通讯通路门店!$S:$S,$G992)</f>
        <v>0</v>
      </c>
      <c r="BN992" s="99">
        <f>SUMIFS(通讯通路门店!$AG:$AG,通讯通路门店!$S:$S,$G992)</f>
        <v>0</v>
      </c>
      <c r="BO992" s="99">
        <f>SUMIFS(通讯通路门店!$AH:$AH,通讯通路门店!$S:$S,$G992)</f>
        <v>0</v>
      </c>
      <c r="BP992" s="99">
        <f>SUMIFS(通讯通路门店!$AI:$AI,通讯通路门店!$S:$S,$G992)</f>
        <v>0</v>
      </c>
      <c r="BQ992" s="83"/>
    </row>
    <row r="993" spans="1:69">
      <c r="A993" s="99" t="str">
        <f>IFERROR(_xlfn.XLOOKUP($G993,通讯通路门店!$S$4:$S$993933,通讯通路门店!$A$4:$A$993933,0,0),"")</f>
        <v>海南省</v>
      </c>
      <c r="B993" s="99" t="str">
        <f>IFERROR(_xlfn.XLOOKUP($G993,通讯通路门店!$S$4:$S$993933,通讯通路门店!$B$4:$B$993933,0,0),"")</f>
        <v>乐东黎族自治县</v>
      </c>
      <c r="C993" s="99" t="str">
        <f>IFERROR(_xlfn.XLOOKUP($G993,通讯通路门店!$S$4:$S$993933,通讯通路门店!$C$4:$C$993933,0,0),"")</f>
        <v>乐东黎族自治县</v>
      </c>
      <c r="D993" s="99" t="str">
        <f>IFERROR(_xlfn.XLOOKUP($G993,通讯通路门店!$S$4:$S$993933,通讯通路门店!$D$4:$D$993933,0,0),"")</f>
        <v>万冲镇</v>
      </c>
      <c r="E993" s="83"/>
      <c r="F993" s="83"/>
      <c r="G993" s="101"/>
      <c r="H993" s="102">
        <f>IFERROR(_xlfn.XLOOKUP($G993,通讯通路门店!$S$4:$S$993933,通讯通路门店!$R$4:$R$993933,0,0),"")</f>
        <v>0</v>
      </c>
      <c r="I993" s="83"/>
      <c r="J993" s="83"/>
      <c r="K993" s="83"/>
      <c r="L993" s="83"/>
      <c r="M993" s="83"/>
      <c r="N993" s="83"/>
      <c r="O993" s="83"/>
      <c r="P993" s="83"/>
      <c r="Q993" s="83"/>
      <c r="R993" s="83"/>
      <c r="S993" s="83"/>
      <c r="T993" s="83"/>
      <c r="U993" s="99">
        <f>COUNTIF(通讯通路门店!$S:$S,$G993)</f>
        <v>0</v>
      </c>
      <c r="V993" s="99">
        <f>COUNTIFS(通讯通路门店!$S:$S,$G993,通讯通路门店!$J:$J,"综合卖场")</f>
        <v>0</v>
      </c>
      <c r="W993" s="99">
        <f>SUMIFS(通讯通路门店!$AJ:$AJ,通讯通路门店!$S:$S,通讯客户沙盘!$G993)</f>
        <v>0</v>
      </c>
      <c r="X993" s="99">
        <f t="shared" si="75"/>
        <v>0</v>
      </c>
      <c r="Y993" s="99">
        <f>COUNTIFS(通讯通路门店!$S:$S,$G993,通讯通路门店!$J:$J,"荣耀体验店")+COUNTIFS(通讯通路门店!$S:$S,$G993,通讯通路门店!$J:$J,"荣耀授权专卖店")</f>
        <v>0</v>
      </c>
      <c r="Z993" s="99">
        <f>COUNTIFS(通讯通路门店!$S:$S,$G993,通讯通路门店!$J:$J,"VIVO体验店")</f>
        <v>0</v>
      </c>
      <c r="AA993" s="99">
        <f>COUNTIFS(通讯通路门店!$S:$S,$G993,通讯通路门店!$J:$J,"OPPO体验店")</f>
        <v>0</v>
      </c>
      <c r="AB993" s="99">
        <f>COUNTIFS(通讯通路门店!$S:$S,$G993,通讯通路门店!$J:$J,"华为授权体验店")+COUNTIFS(通讯通路门店!$S:$S,$G993,通讯通路门店!$J:$J,"华为堡垒店")</f>
        <v>0</v>
      </c>
      <c r="AC993" s="99">
        <f>COUNTIFS(通讯通路门店!$S:$S,$G993,通讯通路门店!$J:$J,"小米体验店")</f>
        <v>0</v>
      </c>
      <c r="AD993" s="99">
        <f>COUNTIFS(通讯通路门店!$S:$S,$G993,通讯通路门店!$J:$J,"苹果体验店")</f>
        <v>0</v>
      </c>
      <c r="AE993" s="99">
        <f>COUNTIFS(通讯通路门店!$S:$S,$G993,通讯通路门店!$J:$J,"其他品牌专卖店")</f>
        <v>0</v>
      </c>
      <c r="AF993" s="99">
        <f>SUMIFS(通讯通路门店!$BI:$BI,通讯通路门店!$S:$S,$G993)</f>
        <v>0</v>
      </c>
      <c r="AG993" s="99">
        <f>SUMIFS(通讯通路门店!$BH:$BH,通讯通路门店!$S:$S,$G993)</f>
        <v>0</v>
      </c>
      <c r="AH993" s="99">
        <f t="shared" si="76"/>
        <v>0</v>
      </c>
      <c r="AI993" s="99">
        <f>SUMIFS(通讯通路门店!$BB:$BB,通讯通路门店!$S:$S,$G993)</f>
        <v>0</v>
      </c>
      <c r="AJ993" s="99">
        <f>SUMIFS(通讯通路门店!$BE:$BE,通讯通路门店!$S:$S,$G993)</f>
        <v>0</v>
      </c>
      <c r="AK993" s="99">
        <f>SUMIFS(通讯通路门店!$BG:$BG,通讯通路门店!$S:$S,$G993)</f>
        <v>0</v>
      </c>
      <c r="AL993" s="99">
        <f>SUMIFS(通讯通路门店!$BC:$BC,通讯通路门店!$S:$S,$G993)</f>
        <v>0</v>
      </c>
      <c r="AM993" s="99">
        <f>SUMIFS(通讯通路门店!$BD:$BD,通讯通路门店!$S:$S,$G993)</f>
        <v>0</v>
      </c>
      <c r="AN993" s="99">
        <f>SUMIFS(通讯通路门店!$BF:$BF,通讯通路门店!$S:$S,$G993)</f>
        <v>0</v>
      </c>
      <c r="AO993" s="99">
        <f t="shared" si="77"/>
        <v>0</v>
      </c>
      <c r="AP993" s="99">
        <f>SUMIFS(通讯通路门店!$K:$K,通讯通路门店!$S:$S,$G993)</f>
        <v>0</v>
      </c>
      <c r="AQ993" s="83"/>
      <c r="AR993" s="99">
        <f>SUMIFS(通讯通路门店!$T:$T,通讯通路门店!$S:$S,$G993)</f>
        <v>0</v>
      </c>
      <c r="AS993" s="99">
        <f>SUMIFS(通讯通路门店!$U:$U,通讯通路门店!$S:$S,$G993)</f>
        <v>0</v>
      </c>
      <c r="AT993" s="99">
        <f>SUMIFS(通讯通路门店!$V:$V,通讯通路门店!$S:$S,$G993)</f>
        <v>0</v>
      </c>
      <c r="AU993" s="99">
        <f>SUMIFS(通讯通路门店!$W:$W,通讯通路门店!$S:$S,$G993)</f>
        <v>0</v>
      </c>
      <c r="AV993" s="99">
        <f>SUMIFS(通讯通路门店!$Z:$Z,通讯通路门店!$S:$S,$G993)</f>
        <v>0</v>
      </c>
      <c r="AW993" s="99">
        <f>SUMIFS(通讯通路门店!$AB:$AB,通讯通路门店!$S:$S,$G993)</f>
        <v>0</v>
      </c>
      <c r="AX993" s="99">
        <f>SUMIFS(通讯通路门店!$X:$X,通讯通路门店!$S:$S,$G993)</f>
        <v>0</v>
      </c>
      <c r="AY993" s="99">
        <f>SUMIFS(通讯通路门店!$Y:$Y,通讯通路门店!$S:$S,$G993)</f>
        <v>0</v>
      </c>
      <c r="AZ993" s="99">
        <f>SUMIFS(通讯通路门店!$AA:$AA,通讯通路门店!$S:$S,$G993)</f>
        <v>0</v>
      </c>
      <c r="BA993" s="99">
        <f t="shared" si="78"/>
        <v>0</v>
      </c>
      <c r="BB993" s="99">
        <f t="shared" si="79"/>
        <v>0</v>
      </c>
      <c r="BC993" s="99">
        <f>SUMIFS(通讯通路门店!$W:$W,通讯通路门店!$S:$S,$G993,通讯通路门店!$J:$J,"荣耀体验店")+SUMIFS(通讯通路门店!$W:$W,通讯通路门店!$S:$S,$G993,通讯通路门店!$J:$J,"荣耀授权专卖店")</f>
        <v>0</v>
      </c>
      <c r="BD993" s="99">
        <f>SUMIFS(通讯通路门店!$Z:$Z,通讯通路门店!$S:$S,$G993,通讯通路门店!$J:$J,"VIVO体验店")</f>
        <v>0</v>
      </c>
      <c r="BE993" s="99">
        <f>SUMIFS(通讯通路门店!$AB:$AB,通讯通路门店!$S:$S,$G993,通讯通路门店!$J:$J,"OPPO体验店")</f>
        <v>0</v>
      </c>
      <c r="BF993" s="99">
        <f>SUMIFS(通讯通路门店!$X:$X,通讯通路门店!$S:$S,$G993,通讯通路门店!$J:$J,"华为授权体验店")+SUMIFS(通讯通路门店!$AA:$AA,通讯通路门店!$S:$S,$G993,通讯通路门店!$J:$J,"华为堡垒店")</f>
        <v>0</v>
      </c>
      <c r="BG993" s="99">
        <f>SUMIFS(通讯通路门店!$Y:$Y,通讯通路门店!$S:$S,$G993,通讯通路门店!$J:$J,"小米体验店")</f>
        <v>0</v>
      </c>
      <c r="BH993" s="99">
        <f>SUMIFS(通讯通路门店!$AA:$AA,通讯通路门店!$S:$S,$G993,通讯通路门店!$J:$J,"苹果体验店")</f>
        <v>0</v>
      </c>
      <c r="BI993" s="99">
        <f>SUMIFS(通讯通路门店!$K:$K,通讯通路门店!$S:$S,$G993,通讯通路门店!$J:$J,"其他品牌专卖店")</f>
        <v>0</v>
      </c>
      <c r="BJ993" s="99">
        <f>SUMIFS(通讯通路门店!$AC:$AC,通讯通路门店!$S:$S,$G993)</f>
        <v>0</v>
      </c>
      <c r="BK993" s="99">
        <f>SUMIFS(通讯通路门店!$AD:$AD,通讯通路门店!$S:$S,$G993)</f>
        <v>0</v>
      </c>
      <c r="BL993" s="99">
        <f>SUMIFS(通讯通路门店!$AE:$AE,通讯通路门店!$S:$S,$G993)</f>
        <v>0</v>
      </c>
      <c r="BM993" s="99">
        <f>SUMIFS(通讯通路门店!$AF:$AF,通讯通路门店!$S:$S,$G993)</f>
        <v>0</v>
      </c>
      <c r="BN993" s="99">
        <f>SUMIFS(通讯通路门店!$AG:$AG,通讯通路门店!$S:$S,$G993)</f>
        <v>0</v>
      </c>
      <c r="BO993" s="99">
        <f>SUMIFS(通讯通路门店!$AH:$AH,通讯通路门店!$S:$S,$G993)</f>
        <v>0</v>
      </c>
      <c r="BP993" s="99">
        <f>SUMIFS(通讯通路门店!$AI:$AI,通讯通路门店!$S:$S,$G993)</f>
        <v>0</v>
      </c>
      <c r="BQ993" s="83"/>
    </row>
    <row r="994" spans="1:69">
      <c r="A994" s="99" t="str">
        <f>IFERROR(_xlfn.XLOOKUP($G994,通讯通路门店!$S$4:$S$993933,通讯通路门店!$A$4:$A$993933,0,0),"")</f>
        <v>海南省</v>
      </c>
      <c r="B994" s="99" t="str">
        <f>IFERROR(_xlfn.XLOOKUP($G994,通讯通路门店!$S$4:$S$993933,通讯通路门店!$B$4:$B$993933,0,0),"")</f>
        <v>乐东黎族自治县</v>
      </c>
      <c r="C994" s="99" t="str">
        <f>IFERROR(_xlfn.XLOOKUP($G994,通讯通路门店!$S$4:$S$993933,通讯通路门店!$C$4:$C$993933,0,0),"")</f>
        <v>乐东黎族自治县</v>
      </c>
      <c r="D994" s="99" t="str">
        <f>IFERROR(_xlfn.XLOOKUP($G994,通讯通路门店!$S$4:$S$993933,通讯通路门店!$D$4:$D$993933,0,0),"")</f>
        <v>万冲镇</v>
      </c>
      <c r="E994" s="83"/>
      <c r="F994" s="83"/>
      <c r="G994" s="101"/>
      <c r="H994" s="102">
        <f>IFERROR(_xlfn.XLOOKUP($G994,通讯通路门店!$S$4:$S$993933,通讯通路门店!$R$4:$R$993933,0,0),"")</f>
        <v>0</v>
      </c>
      <c r="I994" s="83"/>
      <c r="J994" s="83"/>
      <c r="K994" s="83"/>
      <c r="L994" s="83"/>
      <c r="M994" s="83"/>
      <c r="N994" s="83"/>
      <c r="O994" s="83"/>
      <c r="P994" s="83"/>
      <c r="Q994" s="83"/>
      <c r="R994" s="83"/>
      <c r="S994" s="83"/>
      <c r="T994" s="83"/>
      <c r="U994" s="99">
        <f>COUNTIF(通讯通路门店!$S:$S,$G994)</f>
        <v>0</v>
      </c>
      <c r="V994" s="99">
        <f>COUNTIFS(通讯通路门店!$S:$S,$G994,通讯通路门店!$J:$J,"综合卖场")</f>
        <v>0</v>
      </c>
      <c r="W994" s="99">
        <f>SUMIFS(通讯通路门店!$AJ:$AJ,通讯通路门店!$S:$S,通讯客户沙盘!$G994)</f>
        <v>0</v>
      </c>
      <c r="X994" s="99">
        <f t="shared" si="75"/>
        <v>0</v>
      </c>
      <c r="Y994" s="99">
        <f>COUNTIFS(通讯通路门店!$S:$S,$G994,通讯通路门店!$J:$J,"荣耀体验店")+COUNTIFS(通讯通路门店!$S:$S,$G994,通讯通路门店!$J:$J,"荣耀授权专卖店")</f>
        <v>0</v>
      </c>
      <c r="Z994" s="99">
        <f>COUNTIFS(通讯通路门店!$S:$S,$G994,通讯通路门店!$J:$J,"VIVO体验店")</f>
        <v>0</v>
      </c>
      <c r="AA994" s="99">
        <f>COUNTIFS(通讯通路门店!$S:$S,$G994,通讯通路门店!$J:$J,"OPPO体验店")</f>
        <v>0</v>
      </c>
      <c r="AB994" s="99">
        <f>COUNTIFS(通讯通路门店!$S:$S,$G994,通讯通路门店!$J:$J,"华为授权体验店")+COUNTIFS(通讯通路门店!$S:$S,$G994,通讯通路门店!$J:$J,"华为堡垒店")</f>
        <v>0</v>
      </c>
      <c r="AC994" s="99">
        <f>COUNTIFS(通讯通路门店!$S:$S,$G994,通讯通路门店!$J:$J,"小米体验店")</f>
        <v>0</v>
      </c>
      <c r="AD994" s="99">
        <f>COUNTIFS(通讯通路门店!$S:$S,$G994,通讯通路门店!$J:$J,"苹果体验店")</f>
        <v>0</v>
      </c>
      <c r="AE994" s="99">
        <f>COUNTIFS(通讯通路门店!$S:$S,$G994,通讯通路门店!$J:$J,"其他品牌专卖店")</f>
        <v>0</v>
      </c>
      <c r="AF994" s="99">
        <f>SUMIFS(通讯通路门店!$BI:$BI,通讯通路门店!$S:$S,$G994)</f>
        <v>0</v>
      </c>
      <c r="AG994" s="99">
        <f>SUMIFS(通讯通路门店!$BH:$BH,通讯通路门店!$S:$S,$G994)</f>
        <v>0</v>
      </c>
      <c r="AH994" s="99">
        <f t="shared" si="76"/>
        <v>0</v>
      </c>
      <c r="AI994" s="99">
        <f>SUMIFS(通讯通路门店!$BB:$BB,通讯通路门店!$S:$S,$G994)</f>
        <v>0</v>
      </c>
      <c r="AJ994" s="99">
        <f>SUMIFS(通讯通路门店!$BE:$BE,通讯通路门店!$S:$S,$G994)</f>
        <v>0</v>
      </c>
      <c r="AK994" s="99">
        <f>SUMIFS(通讯通路门店!$BG:$BG,通讯通路门店!$S:$S,$G994)</f>
        <v>0</v>
      </c>
      <c r="AL994" s="99">
        <f>SUMIFS(通讯通路门店!$BC:$BC,通讯通路门店!$S:$S,$G994)</f>
        <v>0</v>
      </c>
      <c r="AM994" s="99">
        <f>SUMIFS(通讯通路门店!$BD:$BD,通讯通路门店!$S:$S,$G994)</f>
        <v>0</v>
      </c>
      <c r="AN994" s="99">
        <f>SUMIFS(通讯通路门店!$BF:$BF,通讯通路门店!$S:$S,$G994)</f>
        <v>0</v>
      </c>
      <c r="AO994" s="99">
        <f t="shared" si="77"/>
        <v>0</v>
      </c>
      <c r="AP994" s="99">
        <f>SUMIFS(通讯通路门店!$K:$K,通讯通路门店!$S:$S,$G994)</f>
        <v>0</v>
      </c>
      <c r="AQ994" s="83"/>
      <c r="AR994" s="99">
        <f>SUMIFS(通讯通路门店!$T:$T,通讯通路门店!$S:$S,$G994)</f>
        <v>0</v>
      </c>
      <c r="AS994" s="99">
        <f>SUMIFS(通讯通路门店!$U:$U,通讯通路门店!$S:$S,$G994)</f>
        <v>0</v>
      </c>
      <c r="AT994" s="99">
        <f>SUMIFS(通讯通路门店!$V:$V,通讯通路门店!$S:$S,$G994)</f>
        <v>0</v>
      </c>
      <c r="AU994" s="99">
        <f>SUMIFS(通讯通路门店!$W:$W,通讯通路门店!$S:$S,$G994)</f>
        <v>0</v>
      </c>
      <c r="AV994" s="99">
        <f>SUMIFS(通讯通路门店!$Z:$Z,通讯通路门店!$S:$S,$G994)</f>
        <v>0</v>
      </c>
      <c r="AW994" s="99">
        <f>SUMIFS(通讯通路门店!$AB:$AB,通讯通路门店!$S:$S,$G994)</f>
        <v>0</v>
      </c>
      <c r="AX994" s="99">
        <f>SUMIFS(通讯通路门店!$X:$X,通讯通路门店!$S:$S,$G994)</f>
        <v>0</v>
      </c>
      <c r="AY994" s="99">
        <f>SUMIFS(通讯通路门店!$Y:$Y,通讯通路门店!$S:$S,$G994)</f>
        <v>0</v>
      </c>
      <c r="AZ994" s="99">
        <f>SUMIFS(通讯通路门店!$AA:$AA,通讯通路门店!$S:$S,$G994)</f>
        <v>0</v>
      </c>
      <c r="BA994" s="99">
        <f t="shared" si="78"/>
        <v>0</v>
      </c>
      <c r="BB994" s="99">
        <f t="shared" si="79"/>
        <v>0</v>
      </c>
      <c r="BC994" s="99">
        <f>SUMIFS(通讯通路门店!$W:$W,通讯通路门店!$S:$S,$G994,通讯通路门店!$J:$J,"荣耀体验店")+SUMIFS(通讯通路门店!$W:$W,通讯通路门店!$S:$S,$G994,通讯通路门店!$J:$J,"荣耀授权专卖店")</f>
        <v>0</v>
      </c>
      <c r="BD994" s="99">
        <f>SUMIFS(通讯通路门店!$Z:$Z,通讯通路门店!$S:$S,$G994,通讯通路门店!$J:$J,"VIVO体验店")</f>
        <v>0</v>
      </c>
      <c r="BE994" s="99">
        <f>SUMIFS(通讯通路门店!$AB:$AB,通讯通路门店!$S:$S,$G994,通讯通路门店!$J:$J,"OPPO体验店")</f>
        <v>0</v>
      </c>
      <c r="BF994" s="99">
        <f>SUMIFS(通讯通路门店!$X:$X,通讯通路门店!$S:$S,$G994,通讯通路门店!$J:$J,"华为授权体验店")+SUMIFS(通讯通路门店!$AA:$AA,通讯通路门店!$S:$S,$G994,通讯通路门店!$J:$J,"华为堡垒店")</f>
        <v>0</v>
      </c>
      <c r="BG994" s="99">
        <f>SUMIFS(通讯通路门店!$Y:$Y,通讯通路门店!$S:$S,$G994,通讯通路门店!$J:$J,"小米体验店")</f>
        <v>0</v>
      </c>
      <c r="BH994" s="99">
        <f>SUMIFS(通讯通路门店!$AA:$AA,通讯通路门店!$S:$S,$G994,通讯通路门店!$J:$J,"苹果体验店")</f>
        <v>0</v>
      </c>
      <c r="BI994" s="99">
        <f>SUMIFS(通讯通路门店!$K:$K,通讯通路门店!$S:$S,$G994,通讯通路门店!$J:$J,"其他品牌专卖店")</f>
        <v>0</v>
      </c>
      <c r="BJ994" s="99">
        <f>SUMIFS(通讯通路门店!$AC:$AC,通讯通路门店!$S:$S,$G994)</f>
        <v>0</v>
      </c>
      <c r="BK994" s="99">
        <f>SUMIFS(通讯通路门店!$AD:$AD,通讯通路门店!$S:$S,$G994)</f>
        <v>0</v>
      </c>
      <c r="BL994" s="99">
        <f>SUMIFS(通讯通路门店!$AE:$AE,通讯通路门店!$S:$S,$G994)</f>
        <v>0</v>
      </c>
      <c r="BM994" s="99">
        <f>SUMIFS(通讯通路门店!$AF:$AF,通讯通路门店!$S:$S,$G994)</f>
        <v>0</v>
      </c>
      <c r="BN994" s="99">
        <f>SUMIFS(通讯通路门店!$AG:$AG,通讯通路门店!$S:$S,$G994)</f>
        <v>0</v>
      </c>
      <c r="BO994" s="99">
        <f>SUMIFS(通讯通路门店!$AH:$AH,通讯通路门店!$S:$S,$G994)</f>
        <v>0</v>
      </c>
      <c r="BP994" s="99">
        <f>SUMIFS(通讯通路门店!$AI:$AI,通讯通路门店!$S:$S,$G994)</f>
        <v>0</v>
      </c>
      <c r="BQ994" s="83"/>
    </row>
    <row r="995" spans="1:69">
      <c r="A995" s="99" t="str">
        <f>IFERROR(_xlfn.XLOOKUP($G995,通讯通路门店!$S$4:$S$993933,通讯通路门店!$A$4:$A$993933,0,0),"")</f>
        <v>海南省</v>
      </c>
      <c r="B995" s="99" t="str">
        <f>IFERROR(_xlfn.XLOOKUP($G995,通讯通路门店!$S$4:$S$993933,通讯通路门店!$B$4:$B$993933,0,0),"")</f>
        <v>乐东黎族自治县</v>
      </c>
      <c r="C995" s="99" t="str">
        <f>IFERROR(_xlfn.XLOOKUP($G995,通讯通路门店!$S$4:$S$993933,通讯通路门店!$C$4:$C$993933,0,0),"")</f>
        <v>乐东黎族自治县</v>
      </c>
      <c r="D995" s="99" t="str">
        <f>IFERROR(_xlfn.XLOOKUP($G995,通讯通路门店!$S$4:$S$993933,通讯通路门店!$D$4:$D$993933,0,0),"")</f>
        <v>万冲镇</v>
      </c>
      <c r="E995" s="83"/>
      <c r="F995" s="83"/>
      <c r="G995" s="101"/>
      <c r="H995" s="102">
        <f>IFERROR(_xlfn.XLOOKUP($G995,通讯通路门店!$S$4:$S$993933,通讯通路门店!$R$4:$R$993933,0,0),"")</f>
        <v>0</v>
      </c>
      <c r="I995" s="83"/>
      <c r="J995" s="83"/>
      <c r="K995" s="83"/>
      <c r="L995" s="83"/>
      <c r="M995" s="83"/>
      <c r="N995" s="83"/>
      <c r="O995" s="83"/>
      <c r="P995" s="83"/>
      <c r="Q995" s="83"/>
      <c r="R995" s="83"/>
      <c r="S995" s="83"/>
      <c r="T995" s="83"/>
      <c r="U995" s="99">
        <f>COUNTIF(通讯通路门店!$S:$S,$G995)</f>
        <v>0</v>
      </c>
      <c r="V995" s="99">
        <f>COUNTIFS(通讯通路门店!$S:$S,$G995,通讯通路门店!$J:$J,"综合卖场")</f>
        <v>0</v>
      </c>
      <c r="W995" s="99">
        <f>SUMIFS(通讯通路门店!$AJ:$AJ,通讯通路门店!$S:$S,通讯客户沙盘!$G995)</f>
        <v>0</v>
      </c>
      <c r="X995" s="99">
        <f t="shared" si="75"/>
        <v>0</v>
      </c>
      <c r="Y995" s="99">
        <f>COUNTIFS(通讯通路门店!$S:$S,$G995,通讯通路门店!$J:$J,"荣耀体验店")+COUNTIFS(通讯通路门店!$S:$S,$G995,通讯通路门店!$J:$J,"荣耀授权专卖店")</f>
        <v>0</v>
      </c>
      <c r="Z995" s="99">
        <f>COUNTIFS(通讯通路门店!$S:$S,$G995,通讯通路门店!$J:$J,"VIVO体验店")</f>
        <v>0</v>
      </c>
      <c r="AA995" s="99">
        <f>COUNTIFS(通讯通路门店!$S:$S,$G995,通讯通路门店!$J:$J,"OPPO体验店")</f>
        <v>0</v>
      </c>
      <c r="AB995" s="99">
        <f>COUNTIFS(通讯通路门店!$S:$S,$G995,通讯通路门店!$J:$J,"华为授权体验店")+COUNTIFS(通讯通路门店!$S:$S,$G995,通讯通路门店!$J:$J,"华为堡垒店")</f>
        <v>0</v>
      </c>
      <c r="AC995" s="99">
        <f>COUNTIFS(通讯通路门店!$S:$S,$G995,通讯通路门店!$J:$J,"小米体验店")</f>
        <v>0</v>
      </c>
      <c r="AD995" s="99">
        <f>COUNTIFS(通讯通路门店!$S:$S,$G995,通讯通路门店!$J:$J,"苹果体验店")</f>
        <v>0</v>
      </c>
      <c r="AE995" s="99">
        <f>COUNTIFS(通讯通路门店!$S:$S,$G995,通讯通路门店!$J:$J,"其他品牌专卖店")</f>
        <v>0</v>
      </c>
      <c r="AF995" s="99">
        <f>SUMIFS(通讯通路门店!$BI:$BI,通讯通路门店!$S:$S,$G995)</f>
        <v>0</v>
      </c>
      <c r="AG995" s="99">
        <f>SUMIFS(通讯通路门店!$BH:$BH,通讯通路门店!$S:$S,$G995)</f>
        <v>0</v>
      </c>
      <c r="AH995" s="99">
        <f t="shared" si="76"/>
        <v>0</v>
      </c>
      <c r="AI995" s="99">
        <f>SUMIFS(通讯通路门店!$BB:$BB,通讯通路门店!$S:$S,$G995)</f>
        <v>0</v>
      </c>
      <c r="AJ995" s="99">
        <f>SUMIFS(通讯通路门店!$BE:$BE,通讯通路门店!$S:$S,$G995)</f>
        <v>0</v>
      </c>
      <c r="AK995" s="99">
        <f>SUMIFS(通讯通路门店!$BG:$BG,通讯通路门店!$S:$S,$G995)</f>
        <v>0</v>
      </c>
      <c r="AL995" s="99">
        <f>SUMIFS(通讯通路门店!$BC:$BC,通讯通路门店!$S:$S,$G995)</f>
        <v>0</v>
      </c>
      <c r="AM995" s="99">
        <f>SUMIFS(通讯通路门店!$BD:$BD,通讯通路门店!$S:$S,$G995)</f>
        <v>0</v>
      </c>
      <c r="AN995" s="99">
        <f>SUMIFS(通讯通路门店!$BF:$BF,通讯通路门店!$S:$S,$G995)</f>
        <v>0</v>
      </c>
      <c r="AO995" s="99">
        <f t="shared" si="77"/>
        <v>0</v>
      </c>
      <c r="AP995" s="99">
        <f>SUMIFS(通讯通路门店!$K:$K,通讯通路门店!$S:$S,$G995)</f>
        <v>0</v>
      </c>
      <c r="AQ995" s="83"/>
      <c r="AR995" s="99">
        <f>SUMIFS(通讯通路门店!$T:$T,通讯通路门店!$S:$S,$G995)</f>
        <v>0</v>
      </c>
      <c r="AS995" s="99">
        <f>SUMIFS(通讯通路门店!$U:$U,通讯通路门店!$S:$S,$G995)</f>
        <v>0</v>
      </c>
      <c r="AT995" s="99">
        <f>SUMIFS(通讯通路门店!$V:$V,通讯通路门店!$S:$S,$G995)</f>
        <v>0</v>
      </c>
      <c r="AU995" s="99">
        <f>SUMIFS(通讯通路门店!$W:$W,通讯通路门店!$S:$S,$G995)</f>
        <v>0</v>
      </c>
      <c r="AV995" s="99">
        <f>SUMIFS(通讯通路门店!$Z:$Z,通讯通路门店!$S:$S,$G995)</f>
        <v>0</v>
      </c>
      <c r="AW995" s="99">
        <f>SUMIFS(通讯通路门店!$AB:$AB,通讯通路门店!$S:$S,$G995)</f>
        <v>0</v>
      </c>
      <c r="AX995" s="99">
        <f>SUMIFS(通讯通路门店!$X:$X,通讯通路门店!$S:$S,$G995)</f>
        <v>0</v>
      </c>
      <c r="AY995" s="99">
        <f>SUMIFS(通讯通路门店!$Y:$Y,通讯通路门店!$S:$S,$G995)</f>
        <v>0</v>
      </c>
      <c r="AZ995" s="99">
        <f>SUMIFS(通讯通路门店!$AA:$AA,通讯通路门店!$S:$S,$G995)</f>
        <v>0</v>
      </c>
      <c r="BA995" s="99">
        <f t="shared" si="78"/>
        <v>0</v>
      </c>
      <c r="BB995" s="99">
        <f t="shared" si="79"/>
        <v>0</v>
      </c>
      <c r="BC995" s="99">
        <f>SUMIFS(通讯通路门店!$W:$W,通讯通路门店!$S:$S,$G995,通讯通路门店!$J:$J,"荣耀体验店")+SUMIFS(通讯通路门店!$W:$W,通讯通路门店!$S:$S,$G995,通讯通路门店!$J:$J,"荣耀授权专卖店")</f>
        <v>0</v>
      </c>
      <c r="BD995" s="99">
        <f>SUMIFS(通讯通路门店!$Z:$Z,通讯通路门店!$S:$S,$G995,通讯通路门店!$J:$J,"VIVO体验店")</f>
        <v>0</v>
      </c>
      <c r="BE995" s="99">
        <f>SUMIFS(通讯通路门店!$AB:$AB,通讯通路门店!$S:$S,$G995,通讯通路门店!$J:$J,"OPPO体验店")</f>
        <v>0</v>
      </c>
      <c r="BF995" s="99">
        <f>SUMIFS(通讯通路门店!$X:$X,通讯通路门店!$S:$S,$G995,通讯通路门店!$J:$J,"华为授权体验店")+SUMIFS(通讯通路门店!$AA:$AA,通讯通路门店!$S:$S,$G995,通讯通路门店!$J:$J,"华为堡垒店")</f>
        <v>0</v>
      </c>
      <c r="BG995" s="99">
        <f>SUMIFS(通讯通路门店!$Y:$Y,通讯通路门店!$S:$S,$G995,通讯通路门店!$J:$J,"小米体验店")</f>
        <v>0</v>
      </c>
      <c r="BH995" s="99">
        <f>SUMIFS(通讯通路门店!$AA:$AA,通讯通路门店!$S:$S,$G995,通讯通路门店!$J:$J,"苹果体验店")</f>
        <v>0</v>
      </c>
      <c r="BI995" s="99">
        <f>SUMIFS(通讯通路门店!$K:$K,通讯通路门店!$S:$S,$G995,通讯通路门店!$J:$J,"其他品牌专卖店")</f>
        <v>0</v>
      </c>
      <c r="BJ995" s="99">
        <f>SUMIFS(通讯通路门店!$AC:$AC,通讯通路门店!$S:$S,$G995)</f>
        <v>0</v>
      </c>
      <c r="BK995" s="99">
        <f>SUMIFS(通讯通路门店!$AD:$AD,通讯通路门店!$S:$S,$G995)</f>
        <v>0</v>
      </c>
      <c r="BL995" s="99">
        <f>SUMIFS(通讯通路门店!$AE:$AE,通讯通路门店!$S:$S,$G995)</f>
        <v>0</v>
      </c>
      <c r="BM995" s="99">
        <f>SUMIFS(通讯通路门店!$AF:$AF,通讯通路门店!$S:$S,$G995)</f>
        <v>0</v>
      </c>
      <c r="BN995" s="99">
        <f>SUMIFS(通讯通路门店!$AG:$AG,通讯通路门店!$S:$S,$G995)</f>
        <v>0</v>
      </c>
      <c r="BO995" s="99">
        <f>SUMIFS(通讯通路门店!$AH:$AH,通讯通路门店!$S:$S,$G995)</f>
        <v>0</v>
      </c>
      <c r="BP995" s="99">
        <f>SUMIFS(通讯通路门店!$AI:$AI,通讯通路门店!$S:$S,$G995)</f>
        <v>0</v>
      </c>
      <c r="BQ995" s="83"/>
    </row>
    <row r="996" spans="1:69">
      <c r="A996" s="99" t="str">
        <f>IFERROR(_xlfn.XLOOKUP($G996,通讯通路门店!$S$4:$S$993933,通讯通路门店!$A$4:$A$993933,0,0),"")</f>
        <v>海南省</v>
      </c>
      <c r="B996" s="99" t="str">
        <f>IFERROR(_xlfn.XLOOKUP($G996,通讯通路门店!$S$4:$S$993933,通讯通路门店!$B$4:$B$993933,0,0),"")</f>
        <v>乐东黎族自治县</v>
      </c>
      <c r="C996" s="99" t="str">
        <f>IFERROR(_xlfn.XLOOKUP($G996,通讯通路门店!$S$4:$S$993933,通讯通路门店!$C$4:$C$993933,0,0),"")</f>
        <v>乐东黎族自治县</v>
      </c>
      <c r="D996" s="99" t="str">
        <f>IFERROR(_xlfn.XLOOKUP($G996,通讯通路门店!$S$4:$S$993933,通讯通路门店!$D$4:$D$993933,0,0),"")</f>
        <v>万冲镇</v>
      </c>
      <c r="E996" s="83"/>
      <c r="F996" s="83"/>
      <c r="G996" s="101"/>
      <c r="H996" s="102">
        <f>IFERROR(_xlfn.XLOOKUP($G996,通讯通路门店!$S$4:$S$993933,通讯通路门店!$R$4:$R$993933,0,0),"")</f>
        <v>0</v>
      </c>
      <c r="I996" s="83"/>
      <c r="J996" s="83"/>
      <c r="K996" s="83"/>
      <c r="L996" s="83"/>
      <c r="M996" s="83"/>
      <c r="N996" s="83"/>
      <c r="O996" s="83"/>
      <c r="P996" s="83"/>
      <c r="Q996" s="83"/>
      <c r="R996" s="83"/>
      <c r="S996" s="83"/>
      <c r="T996" s="83"/>
      <c r="U996" s="99">
        <f>COUNTIF(通讯通路门店!$S:$S,$G996)</f>
        <v>0</v>
      </c>
      <c r="V996" s="99">
        <f>COUNTIFS(通讯通路门店!$S:$S,$G996,通讯通路门店!$J:$J,"综合卖场")</f>
        <v>0</v>
      </c>
      <c r="W996" s="99">
        <f>SUMIFS(通讯通路门店!$AJ:$AJ,通讯通路门店!$S:$S,通讯客户沙盘!$G996)</f>
        <v>0</v>
      </c>
      <c r="X996" s="99">
        <f t="shared" si="75"/>
        <v>0</v>
      </c>
      <c r="Y996" s="99">
        <f>COUNTIFS(通讯通路门店!$S:$S,$G996,通讯通路门店!$J:$J,"荣耀体验店")+COUNTIFS(通讯通路门店!$S:$S,$G996,通讯通路门店!$J:$J,"荣耀授权专卖店")</f>
        <v>0</v>
      </c>
      <c r="Z996" s="99">
        <f>COUNTIFS(通讯通路门店!$S:$S,$G996,通讯通路门店!$J:$J,"VIVO体验店")</f>
        <v>0</v>
      </c>
      <c r="AA996" s="99">
        <f>COUNTIFS(通讯通路门店!$S:$S,$G996,通讯通路门店!$J:$J,"OPPO体验店")</f>
        <v>0</v>
      </c>
      <c r="AB996" s="99">
        <f>COUNTIFS(通讯通路门店!$S:$S,$G996,通讯通路门店!$J:$J,"华为授权体验店")+COUNTIFS(通讯通路门店!$S:$S,$G996,通讯通路门店!$J:$J,"华为堡垒店")</f>
        <v>0</v>
      </c>
      <c r="AC996" s="99">
        <f>COUNTIFS(通讯通路门店!$S:$S,$G996,通讯通路门店!$J:$J,"小米体验店")</f>
        <v>0</v>
      </c>
      <c r="AD996" s="99">
        <f>COUNTIFS(通讯通路门店!$S:$S,$G996,通讯通路门店!$J:$J,"苹果体验店")</f>
        <v>0</v>
      </c>
      <c r="AE996" s="99">
        <f>COUNTIFS(通讯通路门店!$S:$S,$G996,通讯通路门店!$J:$J,"其他品牌专卖店")</f>
        <v>0</v>
      </c>
      <c r="AF996" s="99">
        <f>SUMIFS(通讯通路门店!$BI:$BI,通讯通路门店!$S:$S,$G996)</f>
        <v>0</v>
      </c>
      <c r="AG996" s="99">
        <f>SUMIFS(通讯通路门店!$BH:$BH,通讯通路门店!$S:$S,$G996)</f>
        <v>0</v>
      </c>
      <c r="AH996" s="99">
        <f t="shared" si="76"/>
        <v>0</v>
      </c>
      <c r="AI996" s="99">
        <f>SUMIFS(通讯通路门店!$BB:$BB,通讯通路门店!$S:$S,$G996)</f>
        <v>0</v>
      </c>
      <c r="AJ996" s="99">
        <f>SUMIFS(通讯通路门店!$BE:$BE,通讯通路门店!$S:$S,$G996)</f>
        <v>0</v>
      </c>
      <c r="AK996" s="99">
        <f>SUMIFS(通讯通路门店!$BG:$BG,通讯通路门店!$S:$S,$G996)</f>
        <v>0</v>
      </c>
      <c r="AL996" s="99">
        <f>SUMIFS(通讯通路门店!$BC:$BC,通讯通路门店!$S:$S,$G996)</f>
        <v>0</v>
      </c>
      <c r="AM996" s="99">
        <f>SUMIFS(通讯通路门店!$BD:$BD,通讯通路门店!$S:$S,$G996)</f>
        <v>0</v>
      </c>
      <c r="AN996" s="99">
        <f>SUMIFS(通讯通路门店!$BF:$BF,通讯通路门店!$S:$S,$G996)</f>
        <v>0</v>
      </c>
      <c r="AO996" s="99">
        <f t="shared" si="77"/>
        <v>0</v>
      </c>
      <c r="AP996" s="99">
        <f>SUMIFS(通讯通路门店!$K:$K,通讯通路门店!$S:$S,$G996)</f>
        <v>0</v>
      </c>
      <c r="AQ996" s="83"/>
      <c r="AR996" s="99">
        <f>SUMIFS(通讯通路门店!$T:$T,通讯通路门店!$S:$S,$G996)</f>
        <v>0</v>
      </c>
      <c r="AS996" s="99">
        <f>SUMIFS(通讯通路门店!$U:$U,通讯通路门店!$S:$S,$G996)</f>
        <v>0</v>
      </c>
      <c r="AT996" s="99">
        <f>SUMIFS(通讯通路门店!$V:$V,通讯通路门店!$S:$S,$G996)</f>
        <v>0</v>
      </c>
      <c r="AU996" s="99">
        <f>SUMIFS(通讯通路门店!$W:$W,通讯通路门店!$S:$S,$G996)</f>
        <v>0</v>
      </c>
      <c r="AV996" s="99">
        <f>SUMIFS(通讯通路门店!$Z:$Z,通讯通路门店!$S:$S,$G996)</f>
        <v>0</v>
      </c>
      <c r="AW996" s="99">
        <f>SUMIFS(通讯通路门店!$AB:$AB,通讯通路门店!$S:$S,$G996)</f>
        <v>0</v>
      </c>
      <c r="AX996" s="99">
        <f>SUMIFS(通讯通路门店!$X:$X,通讯通路门店!$S:$S,$G996)</f>
        <v>0</v>
      </c>
      <c r="AY996" s="99">
        <f>SUMIFS(通讯通路门店!$Y:$Y,通讯通路门店!$S:$S,$G996)</f>
        <v>0</v>
      </c>
      <c r="AZ996" s="99">
        <f>SUMIFS(通讯通路门店!$AA:$AA,通讯通路门店!$S:$S,$G996)</f>
        <v>0</v>
      </c>
      <c r="BA996" s="99">
        <f t="shared" si="78"/>
        <v>0</v>
      </c>
      <c r="BB996" s="99">
        <f t="shared" si="79"/>
        <v>0</v>
      </c>
      <c r="BC996" s="99">
        <f>SUMIFS(通讯通路门店!$W:$W,通讯通路门店!$S:$S,$G996,通讯通路门店!$J:$J,"荣耀体验店")+SUMIFS(通讯通路门店!$W:$W,通讯通路门店!$S:$S,$G996,通讯通路门店!$J:$J,"荣耀授权专卖店")</f>
        <v>0</v>
      </c>
      <c r="BD996" s="99">
        <f>SUMIFS(通讯通路门店!$Z:$Z,通讯通路门店!$S:$S,$G996,通讯通路门店!$J:$J,"VIVO体验店")</f>
        <v>0</v>
      </c>
      <c r="BE996" s="99">
        <f>SUMIFS(通讯通路门店!$AB:$AB,通讯通路门店!$S:$S,$G996,通讯通路门店!$J:$J,"OPPO体验店")</f>
        <v>0</v>
      </c>
      <c r="BF996" s="99">
        <f>SUMIFS(通讯通路门店!$X:$X,通讯通路门店!$S:$S,$G996,通讯通路门店!$J:$J,"华为授权体验店")+SUMIFS(通讯通路门店!$AA:$AA,通讯通路门店!$S:$S,$G996,通讯通路门店!$J:$J,"华为堡垒店")</f>
        <v>0</v>
      </c>
      <c r="BG996" s="99">
        <f>SUMIFS(通讯通路门店!$Y:$Y,通讯通路门店!$S:$S,$G996,通讯通路门店!$J:$J,"小米体验店")</f>
        <v>0</v>
      </c>
      <c r="BH996" s="99">
        <f>SUMIFS(通讯通路门店!$AA:$AA,通讯通路门店!$S:$S,$G996,通讯通路门店!$J:$J,"苹果体验店")</f>
        <v>0</v>
      </c>
      <c r="BI996" s="99">
        <f>SUMIFS(通讯通路门店!$K:$K,通讯通路门店!$S:$S,$G996,通讯通路门店!$J:$J,"其他品牌专卖店")</f>
        <v>0</v>
      </c>
      <c r="BJ996" s="99">
        <f>SUMIFS(通讯通路门店!$AC:$AC,通讯通路门店!$S:$S,$G996)</f>
        <v>0</v>
      </c>
      <c r="BK996" s="99">
        <f>SUMIFS(通讯通路门店!$AD:$AD,通讯通路门店!$S:$S,$G996)</f>
        <v>0</v>
      </c>
      <c r="BL996" s="99">
        <f>SUMIFS(通讯通路门店!$AE:$AE,通讯通路门店!$S:$S,$G996)</f>
        <v>0</v>
      </c>
      <c r="BM996" s="99">
        <f>SUMIFS(通讯通路门店!$AF:$AF,通讯通路门店!$S:$S,$G996)</f>
        <v>0</v>
      </c>
      <c r="BN996" s="99">
        <f>SUMIFS(通讯通路门店!$AG:$AG,通讯通路门店!$S:$S,$G996)</f>
        <v>0</v>
      </c>
      <c r="BO996" s="99">
        <f>SUMIFS(通讯通路门店!$AH:$AH,通讯通路门店!$S:$S,$G996)</f>
        <v>0</v>
      </c>
      <c r="BP996" s="99">
        <f>SUMIFS(通讯通路门店!$AI:$AI,通讯通路门店!$S:$S,$G996)</f>
        <v>0</v>
      </c>
      <c r="BQ996" s="83"/>
    </row>
    <row r="997" spans="1:69">
      <c r="A997" s="99" t="str">
        <f>IFERROR(_xlfn.XLOOKUP($G997,通讯通路门店!$S$4:$S$993933,通讯通路门店!$A$4:$A$993933,0,0),"")</f>
        <v>海南省</v>
      </c>
      <c r="B997" s="99" t="str">
        <f>IFERROR(_xlfn.XLOOKUP($G997,通讯通路门店!$S$4:$S$993933,通讯通路门店!$B$4:$B$993933,0,0),"")</f>
        <v>乐东黎族自治县</v>
      </c>
      <c r="C997" s="99" t="str">
        <f>IFERROR(_xlfn.XLOOKUP($G997,通讯通路门店!$S$4:$S$993933,通讯通路门店!$C$4:$C$993933,0,0),"")</f>
        <v>乐东黎族自治县</v>
      </c>
      <c r="D997" s="99" t="str">
        <f>IFERROR(_xlfn.XLOOKUP($G997,通讯通路门店!$S$4:$S$993933,通讯通路门店!$D$4:$D$993933,0,0),"")</f>
        <v>万冲镇</v>
      </c>
      <c r="E997" s="83"/>
      <c r="F997" s="83"/>
      <c r="G997" s="101"/>
      <c r="H997" s="102">
        <f>IFERROR(_xlfn.XLOOKUP($G997,通讯通路门店!$S$4:$S$993933,通讯通路门店!$R$4:$R$993933,0,0),"")</f>
        <v>0</v>
      </c>
      <c r="I997" s="83"/>
      <c r="J997" s="83"/>
      <c r="K997" s="83"/>
      <c r="L997" s="83"/>
      <c r="M997" s="83"/>
      <c r="N997" s="83"/>
      <c r="O997" s="83"/>
      <c r="P997" s="83"/>
      <c r="Q997" s="83"/>
      <c r="R997" s="83"/>
      <c r="S997" s="83"/>
      <c r="T997" s="83"/>
      <c r="U997" s="99">
        <f>COUNTIF(通讯通路门店!$S:$S,$G997)</f>
        <v>0</v>
      </c>
      <c r="V997" s="99">
        <f>COUNTIFS(通讯通路门店!$S:$S,$G997,通讯通路门店!$J:$J,"综合卖场")</f>
        <v>0</v>
      </c>
      <c r="W997" s="99">
        <f>SUMIFS(通讯通路门店!$AJ:$AJ,通讯通路门店!$S:$S,通讯客户沙盘!$G997)</f>
        <v>0</v>
      </c>
      <c r="X997" s="99">
        <f t="shared" si="75"/>
        <v>0</v>
      </c>
      <c r="Y997" s="99">
        <f>COUNTIFS(通讯通路门店!$S:$S,$G997,通讯通路门店!$J:$J,"荣耀体验店")+COUNTIFS(通讯通路门店!$S:$S,$G997,通讯通路门店!$J:$J,"荣耀授权专卖店")</f>
        <v>0</v>
      </c>
      <c r="Z997" s="99">
        <f>COUNTIFS(通讯通路门店!$S:$S,$G997,通讯通路门店!$J:$J,"VIVO体验店")</f>
        <v>0</v>
      </c>
      <c r="AA997" s="99">
        <f>COUNTIFS(通讯通路门店!$S:$S,$G997,通讯通路门店!$J:$J,"OPPO体验店")</f>
        <v>0</v>
      </c>
      <c r="AB997" s="99">
        <f>COUNTIFS(通讯通路门店!$S:$S,$G997,通讯通路门店!$J:$J,"华为授权体验店")+COUNTIFS(通讯通路门店!$S:$S,$G997,通讯通路门店!$J:$J,"华为堡垒店")</f>
        <v>0</v>
      </c>
      <c r="AC997" s="99">
        <f>COUNTIFS(通讯通路门店!$S:$S,$G997,通讯通路门店!$J:$J,"小米体验店")</f>
        <v>0</v>
      </c>
      <c r="AD997" s="99">
        <f>COUNTIFS(通讯通路门店!$S:$S,$G997,通讯通路门店!$J:$J,"苹果体验店")</f>
        <v>0</v>
      </c>
      <c r="AE997" s="99">
        <f>COUNTIFS(通讯通路门店!$S:$S,$G997,通讯通路门店!$J:$J,"其他品牌专卖店")</f>
        <v>0</v>
      </c>
      <c r="AF997" s="99">
        <f>SUMIFS(通讯通路门店!$BI:$BI,通讯通路门店!$S:$S,$G997)</f>
        <v>0</v>
      </c>
      <c r="AG997" s="99">
        <f>SUMIFS(通讯通路门店!$BH:$BH,通讯通路门店!$S:$S,$G997)</f>
        <v>0</v>
      </c>
      <c r="AH997" s="99">
        <f t="shared" si="76"/>
        <v>0</v>
      </c>
      <c r="AI997" s="99">
        <f>SUMIFS(通讯通路门店!$BB:$BB,通讯通路门店!$S:$S,$G997)</f>
        <v>0</v>
      </c>
      <c r="AJ997" s="99">
        <f>SUMIFS(通讯通路门店!$BE:$BE,通讯通路门店!$S:$S,$G997)</f>
        <v>0</v>
      </c>
      <c r="AK997" s="99">
        <f>SUMIFS(通讯通路门店!$BG:$BG,通讯通路门店!$S:$S,$G997)</f>
        <v>0</v>
      </c>
      <c r="AL997" s="99">
        <f>SUMIFS(通讯通路门店!$BC:$BC,通讯通路门店!$S:$S,$G997)</f>
        <v>0</v>
      </c>
      <c r="AM997" s="99">
        <f>SUMIFS(通讯通路门店!$BD:$BD,通讯通路门店!$S:$S,$G997)</f>
        <v>0</v>
      </c>
      <c r="AN997" s="99">
        <f>SUMIFS(通讯通路门店!$BF:$BF,通讯通路门店!$S:$S,$G997)</f>
        <v>0</v>
      </c>
      <c r="AO997" s="99">
        <f t="shared" si="77"/>
        <v>0</v>
      </c>
      <c r="AP997" s="99">
        <f>SUMIFS(通讯通路门店!$K:$K,通讯通路门店!$S:$S,$G997)</f>
        <v>0</v>
      </c>
      <c r="AQ997" s="83"/>
      <c r="AR997" s="99">
        <f>SUMIFS(通讯通路门店!$T:$T,通讯通路门店!$S:$S,$G997)</f>
        <v>0</v>
      </c>
      <c r="AS997" s="99">
        <f>SUMIFS(通讯通路门店!$U:$U,通讯通路门店!$S:$S,$G997)</f>
        <v>0</v>
      </c>
      <c r="AT997" s="99">
        <f>SUMIFS(通讯通路门店!$V:$V,通讯通路门店!$S:$S,$G997)</f>
        <v>0</v>
      </c>
      <c r="AU997" s="99">
        <f>SUMIFS(通讯通路门店!$W:$W,通讯通路门店!$S:$S,$G997)</f>
        <v>0</v>
      </c>
      <c r="AV997" s="99">
        <f>SUMIFS(通讯通路门店!$Z:$Z,通讯通路门店!$S:$S,$G997)</f>
        <v>0</v>
      </c>
      <c r="AW997" s="99">
        <f>SUMIFS(通讯通路门店!$AB:$AB,通讯通路门店!$S:$S,$G997)</f>
        <v>0</v>
      </c>
      <c r="AX997" s="99">
        <f>SUMIFS(通讯通路门店!$X:$X,通讯通路门店!$S:$S,$G997)</f>
        <v>0</v>
      </c>
      <c r="AY997" s="99">
        <f>SUMIFS(通讯通路门店!$Y:$Y,通讯通路门店!$S:$S,$G997)</f>
        <v>0</v>
      </c>
      <c r="AZ997" s="99">
        <f>SUMIFS(通讯通路门店!$AA:$AA,通讯通路门店!$S:$S,$G997)</f>
        <v>0</v>
      </c>
      <c r="BA997" s="99">
        <f t="shared" si="78"/>
        <v>0</v>
      </c>
      <c r="BB997" s="99">
        <f t="shared" si="79"/>
        <v>0</v>
      </c>
      <c r="BC997" s="99">
        <f>SUMIFS(通讯通路门店!$W:$W,通讯通路门店!$S:$S,$G997,通讯通路门店!$J:$J,"荣耀体验店")+SUMIFS(通讯通路门店!$W:$W,通讯通路门店!$S:$S,$G997,通讯通路门店!$J:$J,"荣耀授权专卖店")</f>
        <v>0</v>
      </c>
      <c r="BD997" s="99">
        <f>SUMIFS(通讯通路门店!$Z:$Z,通讯通路门店!$S:$S,$G997,通讯通路门店!$J:$J,"VIVO体验店")</f>
        <v>0</v>
      </c>
      <c r="BE997" s="99">
        <f>SUMIFS(通讯通路门店!$AB:$AB,通讯通路门店!$S:$S,$G997,通讯通路门店!$J:$J,"OPPO体验店")</f>
        <v>0</v>
      </c>
      <c r="BF997" s="99">
        <f>SUMIFS(通讯通路门店!$X:$X,通讯通路门店!$S:$S,$G997,通讯通路门店!$J:$J,"华为授权体验店")+SUMIFS(通讯通路门店!$AA:$AA,通讯通路门店!$S:$S,$G997,通讯通路门店!$J:$J,"华为堡垒店")</f>
        <v>0</v>
      </c>
      <c r="BG997" s="99">
        <f>SUMIFS(通讯通路门店!$Y:$Y,通讯通路门店!$S:$S,$G997,通讯通路门店!$J:$J,"小米体验店")</f>
        <v>0</v>
      </c>
      <c r="BH997" s="99">
        <f>SUMIFS(通讯通路门店!$AA:$AA,通讯通路门店!$S:$S,$G997,通讯通路门店!$J:$J,"苹果体验店")</f>
        <v>0</v>
      </c>
      <c r="BI997" s="99">
        <f>SUMIFS(通讯通路门店!$K:$K,通讯通路门店!$S:$S,$G997,通讯通路门店!$J:$J,"其他品牌专卖店")</f>
        <v>0</v>
      </c>
      <c r="BJ997" s="99">
        <f>SUMIFS(通讯通路门店!$AC:$AC,通讯通路门店!$S:$S,$G997)</f>
        <v>0</v>
      </c>
      <c r="BK997" s="99">
        <f>SUMIFS(通讯通路门店!$AD:$AD,通讯通路门店!$S:$S,$G997)</f>
        <v>0</v>
      </c>
      <c r="BL997" s="99">
        <f>SUMIFS(通讯通路门店!$AE:$AE,通讯通路门店!$S:$S,$G997)</f>
        <v>0</v>
      </c>
      <c r="BM997" s="99">
        <f>SUMIFS(通讯通路门店!$AF:$AF,通讯通路门店!$S:$S,$G997)</f>
        <v>0</v>
      </c>
      <c r="BN997" s="99">
        <f>SUMIFS(通讯通路门店!$AG:$AG,通讯通路门店!$S:$S,$G997)</f>
        <v>0</v>
      </c>
      <c r="BO997" s="99">
        <f>SUMIFS(通讯通路门店!$AH:$AH,通讯通路门店!$S:$S,$G997)</f>
        <v>0</v>
      </c>
      <c r="BP997" s="99">
        <f>SUMIFS(通讯通路门店!$AI:$AI,通讯通路门店!$S:$S,$G997)</f>
        <v>0</v>
      </c>
      <c r="BQ997" s="83"/>
    </row>
    <row r="998" spans="1:69">
      <c r="A998" s="99" t="str">
        <f>IFERROR(_xlfn.XLOOKUP($G998,通讯通路门店!$S$4:$S$993933,通讯通路门店!$A$4:$A$993933,0,0),"")</f>
        <v>海南省</v>
      </c>
      <c r="B998" s="99" t="str">
        <f>IFERROR(_xlfn.XLOOKUP($G998,通讯通路门店!$S$4:$S$993933,通讯通路门店!$B$4:$B$993933,0,0),"")</f>
        <v>乐东黎族自治县</v>
      </c>
      <c r="C998" s="99" t="str">
        <f>IFERROR(_xlfn.XLOOKUP($G998,通讯通路门店!$S$4:$S$993933,通讯通路门店!$C$4:$C$993933,0,0),"")</f>
        <v>乐东黎族自治县</v>
      </c>
      <c r="D998" s="99" t="str">
        <f>IFERROR(_xlfn.XLOOKUP($G998,通讯通路门店!$S$4:$S$993933,通讯通路门店!$D$4:$D$993933,0,0),"")</f>
        <v>万冲镇</v>
      </c>
      <c r="E998" s="83"/>
      <c r="F998" s="83"/>
      <c r="G998" s="101"/>
      <c r="H998" s="102">
        <f>IFERROR(_xlfn.XLOOKUP($G998,通讯通路门店!$S$4:$S$993933,通讯通路门店!$R$4:$R$993933,0,0),"")</f>
        <v>0</v>
      </c>
      <c r="I998" s="83"/>
      <c r="J998" s="83"/>
      <c r="K998" s="83"/>
      <c r="L998" s="83"/>
      <c r="M998" s="83"/>
      <c r="N998" s="83"/>
      <c r="O998" s="83"/>
      <c r="P998" s="83"/>
      <c r="Q998" s="83"/>
      <c r="R998" s="83"/>
      <c r="S998" s="83"/>
      <c r="T998" s="83"/>
      <c r="U998" s="99">
        <f>COUNTIF(通讯通路门店!$S:$S,$G998)</f>
        <v>0</v>
      </c>
      <c r="V998" s="99">
        <f>COUNTIFS(通讯通路门店!$S:$S,$G998,通讯通路门店!$J:$J,"综合卖场")</f>
        <v>0</v>
      </c>
      <c r="W998" s="99">
        <f>SUMIFS(通讯通路门店!$AJ:$AJ,通讯通路门店!$S:$S,通讯客户沙盘!$G998)</f>
        <v>0</v>
      </c>
      <c r="X998" s="99">
        <f t="shared" si="75"/>
        <v>0</v>
      </c>
      <c r="Y998" s="99">
        <f>COUNTIFS(通讯通路门店!$S:$S,$G998,通讯通路门店!$J:$J,"荣耀体验店")+COUNTIFS(通讯通路门店!$S:$S,$G998,通讯通路门店!$J:$J,"荣耀授权专卖店")</f>
        <v>0</v>
      </c>
      <c r="Z998" s="99">
        <f>COUNTIFS(通讯通路门店!$S:$S,$G998,通讯通路门店!$J:$J,"VIVO体验店")</f>
        <v>0</v>
      </c>
      <c r="AA998" s="99">
        <f>COUNTIFS(通讯通路门店!$S:$S,$G998,通讯通路门店!$J:$J,"OPPO体验店")</f>
        <v>0</v>
      </c>
      <c r="AB998" s="99">
        <f>COUNTIFS(通讯通路门店!$S:$S,$G998,通讯通路门店!$J:$J,"华为授权体验店")+COUNTIFS(通讯通路门店!$S:$S,$G998,通讯通路门店!$J:$J,"华为堡垒店")</f>
        <v>0</v>
      </c>
      <c r="AC998" s="99">
        <f>COUNTIFS(通讯通路门店!$S:$S,$G998,通讯通路门店!$J:$J,"小米体验店")</f>
        <v>0</v>
      </c>
      <c r="AD998" s="99">
        <f>COUNTIFS(通讯通路门店!$S:$S,$G998,通讯通路门店!$J:$J,"苹果体验店")</f>
        <v>0</v>
      </c>
      <c r="AE998" s="99">
        <f>COUNTIFS(通讯通路门店!$S:$S,$G998,通讯通路门店!$J:$J,"其他品牌专卖店")</f>
        <v>0</v>
      </c>
      <c r="AF998" s="99">
        <f>SUMIFS(通讯通路门店!$BI:$BI,通讯通路门店!$S:$S,$G998)</f>
        <v>0</v>
      </c>
      <c r="AG998" s="99">
        <f>SUMIFS(通讯通路门店!$BH:$BH,通讯通路门店!$S:$S,$G998)</f>
        <v>0</v>
      </c>
      <c r="AH998" s="99">
        <f t="shared" si="76"/>
        <v>0</v>
      </c>
      <c r="AI998" s="99">
        <f>SUMIFS(通讯通路门店!$BB:$BB,通讯通路门店!$S:$S,$G998)</f>
        <v>0</v>
      </c>
      <c r="AJ998" s="99">
        <f>SUMIFS(通讯通路门店!$BE:$BE,通讯通路门店!$S:$S,$G998)</f>
        <v>0</v>
      </c>
      <c r="AK998" s="99">
        <f>SUMIFS(通讯通路门店!$BG:$BG,通讯通路门店!$S:$S,$G998)</f>
        <v>0</v>
      </c>
      <c r="AL998" s="99">
        <f>SUMIFS(通讯通路门店!$BC:$BC,通讯通路门店!$S:$S,$G998)</f>
        <v>0</v>
      </c>
      <c r="AM998" s="99">
        <f>SUMIFS(通讯通路门店!$BD:$BD,通讯通路门店!$S:$S,$G998)</f>
        <v>0</v>
      </c>
      <c r="AN998" s="99">
        <f>SUMIFS(通讯通路门店!$BF:$BF,通讯通路门店!$S:$S,$G998)</f>
        <v>0</v>
      </c>
      <c r="AO998" s="99">
        <f t="shared" si="77"/>
        <v>0</v>
      </c>
      <c r="AP998" s="99">
        <f>SUMIFS(通讯通路门店!$K:$K,通讯通路门店!$S:$S,$G998)</f>
        <v>0</v>
      </c>
      <c r="AQ998" s="83"/>
      <c r="AR998" s="99">
        <f>SUMIFS(通讯通路门店!$T:$T,通讯通路门店!$S:$S,$G998)</f>
        <v>0</v>
      </c>
      <c r="AS998" s="99">
        <f>SUMIFS(通讯通路门店!$U:$U,通讯通路门店!$S:$S,$G998)</f>
        <v>0</v>
      </c>
      <c r="AT998" s="99">
        <f>SUMIFS(通讯通路门店!$V:$V,通讯通路门店!$S:$S,$G998)</f>
        <v>0</v>
      </c>
      <c r="AU998" s="99">
        <f>SUMIFS(通讯通路门店!$W:$W,通讯通路门店!$S:$S,$G998)</f>
        <v>0</v>
      </c>
      <c r="AV998" s="99">
        <f>SUMIFS(通讯通路门店!$Z:$Z,通讯通路门店!$S:$S,$G998)</f>
        <v>0</v>
      </c>
      <c r="AW998" s="99">
        <f>SUMIFS(通讯通路门店!$AB:$AB,通讯通路门店!$S:$S,$G998)</f>
        <v>0</v>
      </c>
      <c r="AX998" s="99">
        <f>SUMIFS(通讯通路门店!$X:$X,通讯通路门店!$S:$S,$G998)</f>
        <v>0</v>
      </c>
      <c r="AY998" s="99">
        <f>SUMIFS(通讯通路门店!$Y:$Y,通讯通路门店!$S:$S,$G998)</f>
        <v>0</v>
      </c>
      <c r="AZ998" s="99">
        <f>SUMIFS(通讯通路门店!$AA:$AA,通讯通路门店!$S:$S,$G998)</f>
        <v>0</v>
      </c>
      <c r="BA998" s="99">
        <f t="shared" si="78"/>
        <v>0</v>
      </c>
      <c r="BB998" s="99">
        <f t="shared" si="79"/>
        <v>0</v>
      </c>
      <c r="BC998" s="99">
        <f>SUMIFS(通讯通路门店!$W:$W,通讯通路门店!$S:$S,$G998,通讯通路门店!$J:$J,"荣耀体验店")+SUMIFS(通讯通路门店!$W:$W,通讯通路门店!$S:$S,$G998,通讯通路门店!$J:$J,"荣耀授权专卖店")</f>
        <v>0</v>
      </c>
      <c r="BD998" s="99">
        <f>SUMIFS(通讯通路门店!$Z:$Z,通讯通路门店!$S:$S,$G998,通讯通路门店!$J:$J,"VIVO体验店")</f>
        <v>0</v>
      </c>
      <c r="BE998" s="99">
        <f>SUMIFS(通讯通路门店!$AB:$AB,通讯通路门店!$S:$S,$G998,通讯通路门店!$J:$J,"OPPO体验店")</f>
        <v>0</v>
      </c>
      <c r="BF998" s="99">
        <f>SUMIFS(通讯通路门店!$X:$X,通讯通路门店!$S:$S,$G998,通讯通路门店!$J:$J,"华为授权体验店")+SUMIFS(通讯通路门店!$AA:$AA,通讯通路门店!$S:$S,$G998,通讯通路门店!$J:$J,"华为堡垒店")</f>
        <v>0</v>
      </c>
      <c r="BG998" s="99">
        <f>SUMIFS(通讯通路门店!$Y:$Y,通讯通路门店!$S:$S,$G998,通讯通路门店!$J:$J,"小米体验店")</f>
        <v>0</v>
      </c>
      <c r="BH998" s="99">
        <f>SUMIFS(通讯通路门店!$AA:$AA,通讯通路门店!$S:$S,$G998,通讯通路门店!$J:$J,"苹果体验店")</f>
        <v>0</v>
      </c>
      <c r="BI998" s="99">
        <f>SUMIFS(通讯通路门店!$K:$K,通讯通路门店!$S:$S,$G998,通讯通路门店!$J:$J,"其他品牌专卖店")</f>
        <v>0</v>
      </c>
      <c r="BJ998" s="99">
        <f>SUMIFS(通讯通路门店!$AC:$AC,通讯通路门店!$S:$S,$G998)</f>
        <v>0</v>
      </c>
      <c r="BK998" s="99">
        <f>SUMIFS(通讯通路门店!$AD:$AD,通讯通路门店!$S:$S,$G998)</f>
        <v>0</v>
      </c>
      <c r="BL998" s="99">
        <f>SUMIFS(通讯通路门店!$AE:$AE,通讯通路门店!$S:$S,$G998)</f>
        <v>0</v>
      </c>
      <c r="BM998" s="99">
        <f>SUMIFS(通讯通路门店!$AF:$AF,通讯通路门店!$S:$S,$G998)</f>
        <v>0</v>
      </c>
      <c r="BN998" s="99">
        <f>SUMIFS(通讯通路门店!$AG:$AG,通讯通路门店!$S:$S,$G998)</f>
        <v>0</v>
      </c>
      <c r="BO998" s="99">
        <f>SUMIFS(通讯通路门店!$AH:$AH,通讯通路门店!$S:$S,$G998)</f>
        <v>0</v>
      </c>
      <c r="BP998" s="99">
        <f>SUMIFS(通讯通路门店!$AI:$AI,通讯通路门店!$S:$S,$G998)</f>
        <v>0</v>
      </c>
      <c r="BQ998" s="83"/>
    </row>
    <row r="999" spans="1:69">
      <c r="A999" s="99" t="str">
        <f>IFERROR(_xlfn.XLOOKUP($G999,通讯通路门店!$S$4:$S$993933,通讯通路门店!$A$4:$A$993933,0,0),"")</f>
        <v>海南省</v>
      </c>
      <c r="B999" s="99" t="str">
        <f>IFERROR(_xlfn.XLOOKUP($G999,通讯通路门店!$S$4:$S$993933,通讯通路门店!$B$4:$B$993933,0,0),"")</f>
        <v>乐东黎族自治县</v>
      </c>
      <c r="C999" s="99" t="str">
        <f>IFERROR(_xlfn.XLOOKUP($G999,通讯通路门店!$S$4:$S$993933,通讯通路门店!$C$4:$C$993933,0,0),"")</f>
        <v>乐东黎族自治县</v>
      </c>
      <c r="D999" s="99" t="str">
        <f>IFERROR(_xlfn.XLOOKUP($G999,通讯通路门店!$S$4:$S$993933,通讯通路门店!$D$4:$D$993933,0,0),"")</f>
        <v>万冲镇</v>
      </c>
      <c r="E999" s="83"/>
      <c r="F999" s="83"/>
      <c r="G999" s="101"/>
      <c r="H999" s="102">
        <f>IFERROR(_xlfn.XLOOKUP($G999,通讯通路门店!$S$4:$S$993933,通讯通路门店!$R$4:$R$993933,0,0),"")</f>
        <v>0</v>
      </c>
      <c r="I999" s="83"/>
      <c r="J999" s="83"/>
      <c r="K999" s="83"/>
      <c r="L999" s="83"/>
      <c r="M999" s="83"/>
      <c r="N999" s="83"/>
      <c r="O999" s="83"/>
      <c r="P999" s="83"/>
      <c r="Q999" s="83"/>
      <c r="R999" s="83"/>
      <c r="S999" s="83"/>
      <c r="T999" s="83"/>
      <c r="U999" s="99">
        <f>COUNTIF(通讯通路门店!$S:$S,$G999)</f>
        <v>0</v>
      </c>
      <c r="V999" s="99">
        <f>COUNTIFS(通讯通路门店!$S:$S,$G999,通讯通路门店!$J:$J,"综合卖场")</f>
        <v>0</v>
      </c>
      <c r="W999" s="99">
        <f>SUMIFS(通讯通路门店!$AJ:$AJ,通讯通路门店!$S:$S,通讯客户沙盘!$G999)</f>
        <v>0</v>
      </c>
      <c r="X999" s="99">
        <f t="shared" si="75"/>
        <v>0</v>
      </c>
      <c r="Y999" s="99">
        <f>COUNTIFS(通讯通路门店!$S:$S,$G999,通讯通路门店!$J:$J,"荣耀体验店")+COUNTIFS(通讯通路门店!$S:$S,$G999,通讯通路门店!$J:$J,"荣耀授权专卖店")</f>
        <v>0</v>
      </c>
      <c r="Z999" s="99">
        <f>COUNTIFS(通讯通路门店!$S:$S,$G999,通讯通路门店!$J:$J,"VIVO体验店")</f>
        <v>0</v>
      </c>
      <c r="AA999" s="99">
        <f>COUNTIFS(通讯通路门店!$S:$S,$G999,通讯通路门店!$J:$J,"OPPO体验店")</f>
        <v>0</v>
      </c>
      <c r="AB999" s="99">
        <f>COUNTIFS(通讯通路门店!$S:$S,$G999,通讯通路门店!$J:$J,"华为授权体验店")+COUNTIFS(通讯通路门店!$S:$S,$G999,通讯通路门店!$J:$J,"华为堡垒店")</f>
        <v>0</v>
      </c>
      <c r="AC999" s="99">
        <f>COUNTIFS(通讯通路门店!$S:$S,$G999,通讯通路门店!$J:$J,"小米体验店")</f>
        <v>0</v>
      </c>
      <c r="AD999" s="99">
        <f>COUNTIFS(通讯通路门店!$S:$S,$G999,通讯通路门店!$J:$J,"苹果体验店")</f>
        <v>0</v>
      </c>
      <c r="AE999" s="99">
        <f>COUNTIFS(通讯通路门店!$S:$S,$G999,通讯通路门店!$J:$J,"其他品牌专卖店")</f>
        <v>0</v>
      </c>
      <c r="AF999" s="99">
        <f>SUMIFS(通讯通路门店!$BI:$BI,通讯通路门店!$S:$S,$G999)</f>
        <v>0</v>
      </c>
      <c r="AG999" s="99">
        <f>SUMIFS(通讯通路门店!$BH:$BH,通讯通路门店!$S:$S,$G999)</f>
        <v>0</v>
      </c>
      <c r="AH999" s="99">
        <f t="shared" si="76"/>
        <v>0</v>
      </c>
      <c r="AI999" s="99">
        <f>SUMIFS(通讯通路门店!$BB:$BB,通讯通路门店!$S:$S,$G999)</f>
        <v>0</v>
      </c>
      <c r="AJ999" s="99">
        <f>SUMIFS(通讯通路门店!$BE:$BE,通讯通路门店!$S:$S,$G999)</f>
        <v>0</v>
      </c>
      <c r="AK999" s="99">
        <f>SUMIFS(通讯通路门店!$BG:$BG,通讯通路门店!$S:$S,$G999)</f>
        <v>0</v>
      </c>
      <c r="AL999" s="99">
        <f>SUMIFS(通讯通路门店!$BC:$BC,通讯通路门店!$S:$S,$G999)</f>
        <v>0</v>
      </c>
      <c r="AM999" s="99">
        <f>SUMIFS(通讯通路门店!$BD:$BD,通讯通路门店!$S:$S,$G999)</f>
        <v>0</v>
      </c>
      <c r="AN999" s="99">
        <f>SUMIFS(通讯通路门店!$BF:$BF,通讯通路门店!$S:$S,$G999)</f>
        <v>0</v>
      </c>
      <c r="AO999" s="99">
        <f t="shared" si="77"/>
        <v>0</v>
      </c>
      <c r="AP999" s="99">
        <f>SUMIFS(通讯通路门店!$K:$K,通讯通路门店!$S:$S,$G999)</f>
        <v>0</v>
      </c>
      <c r="AQ999" s="83"/>
      <c r="AR999" s="99">
        <f>SUMIFS(通讯通路门店!$T:$T,通讯通路门店!$S:$S,$G999)</f>
        <v>0</v>
      </c>
      <c r="AS999" s="99">
        <f>SUMIFS(通讯通路门店!$U:$U,通讯通路门店!$S:$S,$G999)</f>
        <v>0</v>
      </c>
      <c r="AT999" s="99">
        <f>SUMIFS(通讯通路门店!$V:$V,通讯通路门店!$S:$S,$G999)</f>
        <v>0</v>
      </c>
      <c r="AU999" s="99">
        <f>SUMIFS(通讯通路门店!$W:$W,通讯通路门店!$S:$S,$G999)</f>
        <v>0</v>
      </c>
      <c r="AV999" s="99">
        <f>SUMIFS(通讯通路门店!$Z:$Z,通讯通路门店!$S:$S,$G999)</f>
        <v>0</v>
      </c>
      <c r="AW999" s="99">
        <f>SUMIFS(通讯通路门店!$AB:$AB,通讯通路门店!$S:$S,$G999)</f>
        <v>0</v>
      </c>
      <c r="AX999" s="99">
        <f>SUMIFS(通讯通路门店!$X:$X,通讯通路门店!$S:$S,$G999)</f>
        <v>0</v>
      </c>
      <c r="AY999" s="99">
        <f>SUMIFS(通讯通路门店!$Y:$Y,通讯通路门店!$S:$S,$G999)</f>
        <v>0</v>
      </c>
      <c r="AZ999" s="99">
        <f>SUMIFS(通讯通路门店!$AA:$AA,通讯通路门店!$S:$S,$G999)</f>
        <v>0</v>
      </c>
      <c r="BA999" s="99">
        <f t="shared" si="78"/>
        <v>0</v>
      </c>
      <c r="BB999" s="99">
        <f t="shared" si="79"/>
        <v>0</v>
      </c>
      <c r="BC999" s="99">
        <f>SUMIFS(通讯通路门店!$W:$W,通讯通路门店!$S:$S,$G999,通讯通路门店!$J:$J,"荣耀体验店")+SUMIFS(通讯通路门店!$W:$W,通讯通路门店!$S:$S,$G999,通讯通路门店!$J:$J,"荣耀授权专卖店")</f>
        <v>0</v>
      </c>
      <c r="BD999" s="99">
        <f>SUMIFS(通讯通路门店!$Z:$Z,通讯通路门店!$S:$S,$G999,通讯通路门店!$J:$J,"VIVO体验店")</f>
        <v>0</v>
      </c>
      <c r="BE999" s="99">
        <f>SUMIFS(通讯通路门店!$AB:$AB,通讯通路门店!$S:$S,$G999,通讯通路门店!$J:$J,"OPPO体验店")</f>
        <v>0</v>
      </c>
      <c r="BF999" s="99">
        <f>SUMIFS(通讯通路门店!$X:$X,通讯通路门店!$S:$S,$G999,通讯通路门店!$J:$J,"华为授权体验店")+SUMIFS(通讯通路门店!$AA:$AA,通讯通路门店!$S:$S,$G999,通讯通路门店!$J:$J,"华为堡垒店")</f>
        <v>0</v>
      </c>
      <c r="BG999" s="99">
        <f>SUMIFS(通讯通路门店!$Y:$Y,通讯通路门店!$S:$S,$G999,通讯通路门店!$J:$J,"小米体验店")</f>
        <v>0</v>
      </c>
      <c r="BH999" s="99">
        <f>SUMIFS(通讯通路门店!$AA:$AA,通讯通路门店!$S:$S,$G999,通讯通路门店!$J:$J,"苹果体验店")</f>
        <v>0</v>
      </c>
      <c r="BI999" s="99">
        <f>SUMIFS(通讯通路门店!$K:$K,通讯通路门店!$S:$S,$G999,通讯通路门店!$J:$J,"其他品牌专卖店")</f>
        <v>0</v>
      </c>
      <c r="BJ999" s="99">
        <f>SUMIFS(通讯通路门店!$AC:$AC,通讯通路门店!$S:$S,$G999)</f>
        <v>0</v>
      </c>
      <c r="BK999" s="99">
        <f>SUMIFS(通讯通路门店!$AD:$AD,通讯通路门店!$S:$S,$G999)</f>
        <v>0</v>
      </c>
      <c r="BL999" s="99">
        <f>SUMIFS(通讯通路门店!$AE:$AE,通讯通路门店!$S:$S,$G999)</f>
        <v>0</v>
      </c>
      <c r="BM999" s="99">
        <f>SUMIFS(通讯通路门店!$AF:$AF,通讯通路门店!$S:$S,$G999)</f>
        <v>0</v>
      </c>
      <c r="BN999" s="99">
        <f>SUMIFS(通讯通路门店!$AG:$AG,通讯通路门店!$S:$S,$G999)</f>
        <v>0</v>
      </c>
      <c r="BO999" s="99">
        <f>SUMIFS(通讯通路门店!$AH:$AH,通讯通路门店!$S:$S,$G999)</f>
        <v>0</v>
      </c>
      <c r="BP999" s="99">
        <f>SUMIFS(通讯通路门店!$AI:$AI,通讯通路门店!$S:$S,$G999)</f>
        <v>0</v>
      </c>
      <c r="BQ999" s="83"/>
    </row>
    <row r="1000" spans="1:69">
      <c r="A1000" s="99" t="str">
        <f>IFERROR(_xlfn.XLOOKUP($G1000,通讯通路门店!$S$4:$S$993933,通讯通路门店!$A$4:$A$993933,0,0),"")</f>
        <v>海南省</v>
      </c>
      <c r="B1000" s="99" t="str">
        <f>IFERROR(_xlfn.XLOOKUP($G1000,通讯通路门店!$S$4:$S$993933,通讯通路门店!$B$4:$B$993933,0,0),"")</f>
        <v>乐东黎族自治县</v>
      </c>
      <c r="C1000" s="99" t="str">
        <f>IFERROR(_xlfn.XLOOKUP($G1000,通讯通路门店!$S$4:$S$993933,通讯通路门店!$C$4:$C$993933,0,0),"")</f>
        <v>乐东黎族自治县</v>
      </c>
      <c r="D1000" s="99" t="str">
        <f>IFERROR(_xlfn.XLOOKUP($G1000,通讯通路门店!$S$4:$S$993933,通讯通路门店!$D$4:$D$993933,0,0),"")</f>
        <v>万冲镇</v>
      </c>
      <c r="E1000" s="83"/>
      <c r="F1000" s="83"/>
      <c r="G1000" s="101"/>
      <c r="H1000" s="102">
        <f>IFERROR(_xlfn.XLOOKUP($G1000,通讯通路门店!$S$4:$S$993933,通讯通路门店!$R$4:$R$993933,0,0),"")</f>
        <v>0</v>
      </c>
      <c r="I1000" s="83"/>
      <c r="J1000" s="83"/>
      <c r="K1000" s="83"/>
      <c r="L1000" s="83"/>
      <c r="M1000" s="83"/>
      <c r="N1000" s="83"/>
      <c r="O1000" s="83"/>
      <c r="P1000" s="83"/>
      <c r="Q1000" s="83"/>
      <c r="R1000" s="83"/>
      <c r="S1000" s="83"/>
      <c r="T1000" s="83"/>
      <c r="U1000" s="99">
        <f>COUNTIF(通讯通路门店!$S:$S,$G1000)</f>
        <v>0</v>
      </c>
      <c r="V1000" s="99">
        <f>COUNTIFS(通讯通路门店!$S:$S,$G1000,通讯通路门店!$J:$J,"综合卖场")</f>
        <v>0</v>
      </c>
      <c r="W1000" s="99">
        <f>SUMIFS(通讯通路门店!$AJ:$AJ,通讯通路门店!$S:$S,通讯客户沙盘!$G1000)</f>
        <v>0</v>
      </c>
      <c r="X1000" s="99">
        <f t="shared" si="75"/>
        <v>0</v>
      </c>
      <c r="Y1000" s="99">
        <f>COUNTIFS(通讯通路门店!$S:$S,$G1000,通讯通路门店!$J:$J,"荣耀体验店")+COUNTIFS(通讯通路门店!$S:$S,$G1000,通讯通路门店!$J:$J,"荣耀授权专卖店")</f>
        <v>0</v>
      </c>
      <c r="Z1000" s="99">
        <f>COUNTIFS(通讯通路门店!$S:$S,$G1000,通讯通路门店!$J:$J,"VIVO体验店")</f>
        <v>0</v>
      </c>
      <c r="AA1000" s="99">
        <f>COUNTIFS(通讯通路门店!$S:$S,$G1000,通讯通路门店!$J:$J,"OPPO体验店")</f>
        <v>0</v>
      </c>
      <c r="AB1000" s="99">
        <f>COUNTIFS(通讯通路门店!$S:$S,$G1000,通讯通路门店!$J:$J,"华为授权体验店")+COUNTIFS(通讯通路门店!$S:$S,$G1000,通讯通路门店!$J:$J,"华为堡垒店")</f>
        <v>0</v>
      </c>
      <c r="AC1000" s="99">
        <f>COUNTIFS(通讯通路门店!$S:$S,$G1000,通讯通路门店!$J:$J,"小米体验店")</f>
        <v>0</v>
      </c>
      <c r="AD1000" s="99">
        <f>COUNTIFS(通讯通路门店!$S:$S,$G1000,通讯通路门店!$J:$J,"苹果体验店")</f>
        <v>0</v>
      </c>
      <c r="AE1000" s="99">
        <f>COUNTIFS(通讯通路门店!$S:$S,$G1000,通讯通路门店!$J:$J,"其他品牌专卖店")</f>
        <v>0</v>
      </c>
      <c r="AF1000" s="99">
        <f>SUMIFS(通讯通路门店!$BI:$BI,通讯通路门店!$S:$S,$G1000)</f>
        <v>0</v>
      </c>
      <c r="AG1000" s="99">
        <f>SUMIFS(通讯通路门店!$BH:$BH,通讯通路门店!$S:$S,$G1000)</f>
        <v>0</v>
      </c>
      <c r="AH1000" s="99">
        <f t="shared" si="76"/>
        <v>0</v>
      </c>
      <c r="AI1000" s="99">
        <f>SUMIFS(通讯通路门店!$BB:$BB,通讯通路门店!$S:$S,$G1000)</f>
        <v>0</v>
      </c>
      <c r="AJ1000" s="99">
        <f>SUMIFS(通讯通路门店!$BE:$BE,通讯通路门店!$S:$S,$G1000)</f>
        <v>0</v>
      </c>
      <c r="AK1000" s="99">
        <f>SUMIFS(通讯通路门店!$BG:$BG,通讯通路门店!$S:$S,$G1000)</f>
        <v>0</v>
      </c>
      <c r="AL1000" s="99">
        <f>SUMIFS(通讯通路门店!$BC:$BC,通讯通路门店!$S:$S,$G1000)</f>
        <v>0</v>
      </c>
      <c r="AM1000" s="99">
        <f>SUMIFS(通讯通路门店!$BD:$BD,通讯通路门店!$S:$S,$G1000)</f>
        <v>0</v>
      </c>
      <c r="AN1000" s="99">
        <f>SUMIFS(通讯通路门店!$BF:$BF,通讯通路门店!$S:$S,$G1000)</f>
        <v>0</v>
      </c>
      <c r="AO1000" s="99">
        <f t="shared" si="77"/>
        <v>0</v>
      </c>
      <c r="AP1000" s="99">
        <f>SUMIFS(通讯通路门店!$K:$K,通讯通路门店!$S:$S,$G1000)</f>
        <v>0</v>
      </c>
      <c r="AQ1000" s="83"/>
      <c r="AR1000" s="99">
        <f>SUMIFS(通讯通路门店!$T:$T,通讯通路门店!$S:$S,$G1000)</f>
        <v>0</v>
      </c>
      <c r="AS1000" s="99">
        <f>SUMIFS(通讯通路门店!$U:$U,通讯通路门店!$S:$S,$G1000)</f>
        <v>0</v>
      </c>
      <c r="AT1000" s="99">
        <f>SUMIFS(通讯通路门店!$V:$V,通讯通路门店!$S:$S,$G1000)</f>
        <v>0</v>
      </c>
      <c r="AU1000" s="99">
        <f>SUMIFS(通讯通路门店!$W:$W,通讯通路门店!$S:$S,$G1000)</f>
        <v>0</v>
      </c>
      <c r="AV1000" s="99">
        <f>SUMIFS(通讯通路门店!$Z:$Z,通讯通路门店!$S:$S,$G1000)</f>
        <v>0</v>
      </c>
      <c r="AW1000" s="99">
        <f>SUMIFS(通讯通路门店!$AB:$AB,通讯通路门店!$S:$S,$G1000)</f>
        <v>0</v>
      </c>
      <c r="AX1000" s="99">
        <f>SUMIFS(通讯通路门店!$X:$X,通讯通路门店!$S:$S,$G1000)</f>
        <v>0</v>
      </c>
      <c r="AY1000" s="99">
        <f>SUMIFS(通讯通路门店!$Y:$Y,通讯通路门店!$S:$S,$G1000)</f>
        <v>0</v>
      </c>
      <c r="AZ1000" s="99">
        <f>SUMIFS(通讯通路门店!$AA:$AA,通讯通路门店!$S:$S,$G1000)</f>
        <v>0</v>
      </c>
      <c r="BA1000" s="99">
        <f t="shared" si="78"/>
        <v>0</v>
      </c>
      <c r="BB1000" s="99">
        <f t="shared" si="79"/>
        <v>0</v>
      </c>
      <c r="BC1000" s="99">
        <f>SUMIFS(通讯通路门店!$W:$W,通讯通路门店!$S:$S,$G1000,通讯通路门店!$J:$J,"荣耀体验店")+SUMIFS(通讯通路门店!$W:$W,通讯通路门店!$S:$S,$G1000,通讯通路门店!$J:$J,"荣耀授权专卖店")</f>
        <v>0</v>
      </c>
      <c r="BD1000" s="99">
        <f>SUMIFS(通讯通路门店!$Z:$Z,通讯通路门店!$S:$S,$G1000,通讯通路门店!$J:$J,"VIVO体验店")</f>
        <v>0</v>
      </c>
      <c r="BE1000" s="99">
        <f>SUMIFS(通讯通路门店!$AB:$AB,通讯通路门店!$S:$S,$G1000,通讯通路门店!$J:$J,"OPPO体验店")</f>
        <v>0</v>
      </c>
      <c r="BF1000" s="99">
        <f>SUMIFS(通讯通路门店!$X:$X,通讯通路门店!$S:$S,$G1000,通讯通路门店!$J:$J,"华为授权体验店")+SUMIFS(通讯通路门店!$AA:$AA,通讯通路门店!$S:$S,$G1000,通讯通路门店!$J:$J,"华为堡垒店")</f>
        <v>0</v>
      </c>
      <c r="BG1000" s="99">
        <f>SUMIFS(通讯通路门店!$Y:$Y,通讯通路门店!$S:$S,$G1000,通讯通路门店!$J:$J,"小米体验店")</f>
        <v>0</v>
      </c>
      <c r="BH1000" s="99">
        <f>SUMIFS(通讯通路门店!$AA:$AA,通讯通路门店!$S:$S,$G1000,通讯通路门店!$J:$J,"苹果体验店")</f>
        <v>0</v>
      </c>
      <c r="BI1000" s="99">
        <f>SUMIFS(通讯通路门店!$K:$K,通讯通路门店!$S:$S,$G1000,通讯通路门店!$J:$J,"其他品牌专卖店")</f>
        <v>0</v>
      </c>
      <c r="BJ1000" s="99">
        <f>SUMIFS(通讯通路门店!$AC:$AC,通讯通路门店!$S:$S,$G1000)</f>
        <v>0</v>
      </c>
      <c r="BK1000" s="99">
        <f>SUMIFS(通讯通路门店!$AD:$AD,通讯通路门店!$S:$S,$G1000)</f>
        <v>0</v>
      </c>
      <c r="BL1000" s="99">
        <f>SUMIFS(通讯通路门店!$AE:$AE,通讯通路门店!$S:$S,$G1000)</f>
        <v>0</v>
      </c>
      <c r="BM1000" s="99">
        <f>SUMIFS(通讯通路门店!$AF:$AF,通讯通路门店!$S:$S,$G1000)</f>
        <v>0</v>
      </c>
      <c r="BN1000" s="99">
        <f>SUMIFS(通讯通路门店!$AG:$AG,通讯通路门店!$S:$S,$G1000)</f>
        <v>0</v>
      </c>
      <c r="BO1000" s="99">
        <f>SUMIFS(通讯通路门店!$AH:$AH,通讯通路门店!$S:$S,$G1000)</f>
        <v>0</v>
      </c>
      <c r="BP1000" s="99">
        <f>SUMIFS(通讯通路门店!$AI:$AI,通讯通路门店!$S:$S,$G1000)</f>
        <v>0</v>
      </c>
      <c r="BQ1000" s="83"/>
    </row>
    <row r="1001" spans="1:69">
      <c r="A1001" s="99" t="str">
        <f>IFERROR(_xlfn.XLOOKUP($G1001,通讯通路门店!$S$4:$S$993933,通讯通路门店!$A$4:$A$993933,0,0),"")</f>
        <v>海南省</v>
      </c>
      <c r="B1001" s="99" t="str">
        <f>IFERROR(_xlfn.XLOOKUP($G1001,通讯通路门店!$S$4:$S$993933,通讯通路门店!$B$4:$B$993933,0,0),"")</f>
        <v>乐东黎族自治县</v>
      </c>
      <c r="C1001" s="99" t="str">
        <f>IFERROR(_xlfn.XLOOKUP($G1001,通讯通路门店!$S$4:$S$993933,通讯通路门店!$C$4:$C$993933,0,0),"")</f>
        <v>乐东黎族自治县</v>
      </c>
      <c r="D1001" s="99" t="str">
        <f>IFERROR(_xlfn.XLOOKUP($G1001,通讯通路门店!$S$4:$S$993933,通讯通路门店!$D$4:$D$993933,0,0),"")</f>
        <v>万冲镇</v>
      </c>
      <c r="E1001" s="83"/>
      <c r="F1001" s="83"/>
      <c r="G1001" s="101"/>
      <c r="H1001" s="102">
        <f>IFERROR(_xlfn.XLOOKUP($G1001,通讯通路门店!$S$4:$S$993933,通讯通路门店!$R$4:$R$993933,0,0),"")</f>
        <v>0</v>
      </c>
      <c r="I1001" s="83"/>
      <c r="J1001" s="83"/>
      <c r="K1001" s="83"/>
      <c r="L1001" s="83"/>
      <c r="M1001" s="83"/>
      <c r="N1001" s="83"/>
      <c r="O1001" s="83"/>
      <c r="P1001" s="83"/>
      <c r="Q1001" s="83"/>
      <c r="R1001" s="83"/>
      <c r="S1001" s="83"/>
      <c r="T1001" s="83"/>
      <c r="U1001" s="99">
        <f>COUNTIF(通讯通路门店!$S:$S,$G1001)</f>
        <v>0</v>
      </c>
      <c r="V1001" s="99">
        <f>COUNTIFS(通讯通路门店!$S:$S,$G1001,通讯通路门店!$J:$J,"综合卖场")</f>
        <v>0</v>
      </c>
      <c r="W1001" s="99">
        <f>SUMIFS(通讯通路门店!$AJ:$AJ,通讯通路门店!$S:$S,通讯客户沙盘!$G1001)</f>
        <v>0</v>
      </c>
      <c r="X1001" s="99">
        <f t="shared" si="75"/>
        <v>0</v>
      </c>
      <c r="Y1001" s="99">
        <f>COUNTIFS(通讯通路门店!$S:$S,$G1001,通讯通路门店!$J:$J,"荣耀体验店")+COUNTIFS(通讯通路门店!$S:$S,$G1001,通讯通路门店!$J:$J,"荣耀授权专卖店")</f>
        <v>0</v>
      </c>
      <c r="Z1001" s="99">
        <f>COUNTIFS(通讯通路门店!$S:$S,$G1001,通讯通路门店!$J:$J,"VIVO体验店")</f>
        <v>0</v>
      </c>
      <c r="AA1001" s="99">
        <f>COUNTIFS(通讯通路门店!$S:$S,$G1001,通讯通路门店!$J:$J,"OPPO体验店")</f>
        <v>0</v>
      </c>
      <c r="AB1001" s="99">
        <f>COUNTIFS(通讯通路门店!$S:$S,$G1001,通讯通路门店!$J:$J,"华为授权体验店")+COUNTIFS(通讯通路门店!$S:$S,$G1001,通讯通路门店!$J:$J,"华为堡垒店")</f>
        <v>0</v>
      </c>
      <c r="AC1001" s="99">
        <f>COUNTIFS(通讯通路门店!$S:$S,$G1001,通讯通路门店!$J:$J,"小米体验店")</f>
        <v>0</v>
      </c>
      <c r="AD1001" s="99">
        <f>COUNTIFS(通讯通路门店!$S:$S,$G1001,通讯通路门店!$J:$J,"苹果体验店")</f>
        <v>0</v>
      </c>
      <c r="AE1001" s="99">
        <f>COUNTIFS(通讯通路门店!$S:$S,$G1001,通讯通路门店!$J:$J,"其他品牌专卖店")</f>
        <v>0</v>
      </c>
      <c r="AF1001" s="99">
        <f>SUMIFS(通讯通路门店!$BI:$BI,通讯通路门店!$S:$S,$G1001)</f>
        <v>0</v>
      </c>
      <c r="AG1001" s="99">
        <f>SUMIFS(通讯通路门店!$BH:$BH,通讯通路门店!$S:$S,$G1001)</f>
        <v>0</v>
      </c>
      <c r="AH1001" s="99">
        <f t="shared" si="76"/>
        <v>0</v>
      </c>
      <c r="AI1001" s="99">
        <f>SUMIFS(通讯通路门店!$BB:$BB,通讯通路门店!$S:$S,$G1001)</f>
        <v>0</v>
      </c>
      <c r="AJ1001" s="99">
        <f>SUMIFS(通讯通路门店!$BE:$BE,通讯通路门店!$S:$S,$G1001)</f>
        <v>0</v>
      </c>
      <c r="AK1001" s="99">
        <f>SUMIFS(通讯通路门店!$BG:$BG,通讯通路门店!$S:$S,$G1001)</f>
        <v>0</v>
      </c>
      <c r="AL1001" s="99">
        <f>SUMIFS(通讯通路门店!$BC:$BC,通讯通路门店!$S:$S,$G1001)</f>
        <v>0</v>
      </c>
      <c r="AM1001" s="99">
        <f>SUMIFS(通讯通路门店!$BD:$BD,通讯通路门店!$S:$S,$G1001)</f>
        <v>0</v>
      </c>
      <c r="AN1001" s="99">
        <f>SUMIFS(通讯通路门店!$BF:$BF,通讯通路门店!$S:$S,$G1001)</f>
        <v>0</v>
      </c>
      <c r="AO1001" s="99">
        <f t="shared" si="77"/>
        <v>0</v>
      </c>
      <c r="AP1001" s="99">
        <f>SUMIFS(通讯通路门店!$K:$K,通讯通路门店!$S:$S,$G1001)</f>
        <v>0</v>
      </c>
      <c r="AQ1001" s="83"/>
      <c r="AR1001" s="99">
        <f>SUMIFS(通讯通路门店!$T:$T,通讯通路门店!$S:$S,$G1001)</f>
        <v>0</v>
      </c>
      <c r="AS1001" s="99">
        <f>SUMIFS(通讯通路门店!$U:$U,通讯通路门店!$S:$S,$G1001)</f>
        <v>0</v>
      </c>
      <c r="AT1001" s="99">
        <f>SUMIFS(通讯通路门店!$V:$V,通讯通路门店!$S:$S,$G1001)</f>
        <v>0</v>
      </c>
      <c r="AU1001" s="99">
        <f>SUMIFS(通讯通路门店!$W:$W,通讯通路门店!$S:$S,$G1001)</f>
        <v>0</v>
      </c>
      <c r="AV1001" s="99">
        <f>SUMIFS(通讯通路门店!$Z:$Z,通讯通路门店!$S:$S,$G1001)</f>
        <v>0</v>
      </c>
      <c r="AW1001" s="99">
        <f>SUMIFS(通讯通路门店!$AB:$AB,通讯通路门店!$S:$S,$G1001)</f>
        <v>0</v>
      </c>
      <c r="AX1001" s="99">
        <f>SUMIFS(通讯通路门店!$X:$X,通讯通路门店!$S:$S,$G1001)</f>
        <v>0</v>
      </c>
      <c r="AY1001" s="99">
        <f>SUMIFS(通讯通路门店!$Y:$Y,通讯通路门店!$S:$S,$G1001)</f>
        <v>0</v>
      </c>
      <c r="AZ1001" s="99">
        <f>SUMIFS(通讯通路门店!$AA:$AA,通讯通路门店!$S:$S,$G1001)</f>
        <v>0</v>
      </c>
      <c r="BA1001" s="99">
        <f t="shared" si="78"/>
        <v>0</v>
      </c>
      <c r="BB1001" s="99">
        <f t="shared" si="79"/>
        <v>0</v>
      </c>
      <c r="BC1001" s="99">
        <f>SUMIFS(通讯通路门店!$W:$W,通讯通路门店!$S:$S,$G1001,通讯通路门店!$J:$J,"荣耀体验店")+SUMIFS(通讯通路门店!$W:$W,通讯通路门店!$S:$S,$G1001,通讯通路门店!$J:$J,"荣耀授权专卖店")</f>
        <v>0</v>
      </c>
      <c r="BD1001" s="99">
        <f>SUMIFS(通讯通路门店!$Z:$Z,通讯通路门店!$S:$S,$G1001,通讯通路门店!$J:$J,"VIVO体验店")</f>
        <v>0</v>
      </c>
      <c r="BE1001" s="99">
        <f>SUMIFS(通讯通路门店!$AB:$AB,通讯通路门店!$S:$S,$G1001,通讯通路门店!$J:$J,"OPPO体验店")</f>
        <v>0</v>
      </c>
      <c r="BF1001" s="99">
        <f>SUMIFS(通讯通路门店!$X:$X,通讯通路门店!$S:$S,$G1001,通讯通路门店!$J:$J,"华为授权体验店")+SUMIFS(通讯通路门店!$AA:$AA,通讯通路门店!$S:$S,$G1001,通讯通路门店!$J:$J,"华为堡垒店")</f>
        <v>0</v>
      </c>
      <c r="BG1001" s="99">
        <f>SUMIFS(通讯通路门店!$Y:$Y,通讯通路门店!$S:$S,$G1001,通讯通路门店!$J:$J,"小米体验店")</f>
        <v>0</v>
      </c>
      <c r="BH1001" s="99">
        <f>SUMIFS(通讯通路门店!$AA:$AA,通讯通路门店!$S:$S,$G1001,通讯通路门店!$J:$J,"苹果体验店")</f>
        <v>0</v>
      </c>
      <c r="BI1001" s="99">
        <f>SUMIFS(通讯通路门店!$K:$K,通讯通路门店!$S:$S,$G1001,通讯通路门店!$J:$J,"其他品牌专卖店")</f>
        <v>0</v>
      </c>
      <c r="BJ1001" s="99">
        <f>SUMIFS(通讯通路门店!$AC:$AC,通讯通路门店!$S:$S,$G1001)</f>
        <v>0</v>
      </c>
      <c r="BK1001" s="99">
        <f>SUMIFS(通讯通路门店!$AD:$AD,通讯通路门店!$S:$S,$G1001)</f>
        <v>0</v>
      </c>
      <c r="BL1001" s="99">
        <f>SUMIFS(通讯通路门店!$AE:$AE,通讯通路门店!$S:$S,$G1001)</f>
        <v>0</v>
      </c>
      <c r="BM1001" s="99">
        <f>SUMIFS(通讯通路门店!$AF:$AF,通讯通路门店!$S:$S,$G1001)</f>
        <v>0</v>
      </c>
      <c r="BN1001" s="99">
        <f>SUMIFS(通讯通路门店!$AG:$AG,通讯通路门店!$S:$S,$G1001)</f>
        <v>0</v>
      </c>
      <c r="BO1001" s="99">
        <f>SUMIFS(通讯通路门店!$AH:$AH,通讯通路门店!$S:$S,$G1001)</f>
        <v>0</v>
      </c>
      <c r="BP1001" s="99">
        <f>SUMIFS(通讯通路门店!$AI:$AI,通讯通路门店!$S:$S,$G1001)</f>
        <v>0</v>
      </c>
      <c r="BQ1001" s="83"/>
    </row>
    <row r="1002" spans="1:69">
      <c r="A1002" s="99" t="str">
        <f>IFERROR(_xlfn.XLOOKUP($G1002,通讯通路门店!$S$4:$S$993933,通讯通路门店!$A$4:$A$993933,0,0),"")</f>
        <v>海南省</v>
      </c>
      <c r="B1002" s="99" t="str">
        <f>IFERROR(_xlfn.XLOOKUP($G1002,通讯通路门店!$S$4:$S$993933,通讯通路门店!$B$4:$B$993933,0,0),"")</f>
        <v>乐东黎族自治县</v>
      </c>
      <c r="C1002" s="99" t="str">
        <f>IFERROR(_xlfn.XLOOKUP($G1002,通讯通路门店!$S$4:$S$993933,通讯通路门店!$C$4:$C$993933,0,0),"")</f>
        <v>乐东黎族自治县</v>
      </c>
      <c r="D1002" s="99" t="str">
        <f>IFERROR(_xlfn.XLOOKUP($G1002,通讯通路门店!$S$4:$S$993933,通讯通路门店!$D$4:$D$993933,0,0),"")</f>
        <v>万冲镇</v>
      </c>
      <c r="E1002" s="83"/>
      <c r="F1002" s="83"/>
      <c r="G1002" s="101"/>
      <c r="H1002" s="102">
        <f>IFERROR(_xlfn.XLOOKUP($G1002,通讯通路门店!$S$4:$S$993933,通讯通路门店!$R$4:$R$993933,0,0),"")</f>
        <v>0</v>
      </c>
      <c r="I1002" s="83"/>
      <c r="J1002" s="83"/>
      <c r="K1002" s="83"/>
      <c r="L1002" s="83"/>
      <c r="M1002" s="83"/>
      <c r="N1002" s="83"/>
      <c r="O1002" s="83"/>
      <c r="P1002" s="83"/>
      <c r="Q1002" s="83"/>
      <c r="R1002" s="83"/>
      <c r="S1002" s="83"/>
      <c r="T1002" s="83"/>
      <c r="U1002" s="99">
        <f>COUNTIF(通讯通路门店!$S:$S,$G1002)</f>
        <v>0</v>
      </c>
      <c r="V1002" s="99">
        <f>COUNTIFS(通讯通路门店!$S:$S,$G1002,通讯通路门店!$J:$J,"综合卖场")</f>
        <v>0</v>
      </c>
      <c r="W1002" s="99">
        <f>SUMIFS(通讯通路门店!$AJ:$AJ,通讯通路门店!$S:$S,通讯客户沙盘!$G1002)</f>
        <v>0</v>
      </c>
      <c r="X1002" s="99">
        <f t="shared" si="75"/>
        <v>0</v>
      </c>
      <c r="Y1002" s="99">
        <f>COUNTIFS(通讯通路门店!$S:$S,$G1002,通讯通路门店!$J:$J,"荣耀体验店")+COUNTIFS(通讯通路门店!$S:$S,$G1002,通讯通路门店!$J:$J,"荣耀授权专卖店")</f>
        <v>0</v>
      </c>
      <c r="Z1002" s="99">
        <f>COUNTIFS(通讯通路门店!$S:$S,$G1002,通讯通路门店!$J:$J,"VIVO体验店")</f>
        <v>0</v>
      </c>
      <c r="AA1002" s="99">
        <f>COUNTIFS(通讯通路门店!$S:$S,$G1002,通讯通路门店!$J:$J,"OPPO体验店")</f>
        <v>0</v>
      </c>
      <c r="AB1002" s="99">
        <f>COUNTIFS(通讯通路门店!$S:$S,$G1002,通讯通路门店!$J:$J,"华为授权体验店")+COUNTIFS(通讯通路门店!$S:$S,$G1002,通讯通路门店!$J:$J,"华为堡垒店")</f>
        <v>0</v>
      </c>
      <c r="AC1002" s="99">
        <f>COUNTIFS(通讯通路门店!$S:$S,$G1002,通讯通路门店!$J:$J,"小米体验店")</f>
        <v>0</v>
      </c>
      <c r="AD1002" s="99">
        <f>COUNTIFS(通讯通路门店!$S:$S,$G1002,通讯通路门店!$J:$J,"苹果体验店")</f>
        <v>0</v>
      </c>
      <c r="AE1002" s="99">
        <f>COUNTIFS(通讯通路门店!$S:$S,$G1002,通讯通路门店!$J:$J,"其他品牌专卖店")</f>
        <v>0</v>
      </c>
      <c r="AF1002" s="99">
        <f>SUMIFS(通讯通路门店!$BI:$BI,通讯通路门店!$S:$S,$G1002)</f>
        <v>0</v>
      </c>
      <c r="AG1002" s="99">
        <f>SUMIFS(通讯通路门店!$BH:$BH,通讯通路门店!$S:$S,$G1002)</f>
        <v>0</v>
      </c>
      <c r="AH1002" s="99">
        <f t="shared" si="76"/>
        <v>0</v>
      </c>
      <c r="AI1002" s="99">
        <f>SUMIFS(通讯通路门店!$BB:$BB,通讯通路门店!$S:$S,$G1002)</f>
        <v>0</v>
      </c>
      <c r="AJ1002" s="99">
        <f>SUMIFS(通讯通路门店!$BE:$BE,通讯通路门店!$S:$S,$G1002)</f>
        <v>0</v>
      </c>
      <c r="AK1002" s="99">
        <f>SUMIFS(通讯通路门店!$BG:$BG,通讯通路门店!$S:$S,$G1002)</f>
        <v>0</v>
      </c>
      <c r="AL1002" s="99">
        <f>SUMIFS(通讯通路门店!$BC:$BC,通讯通路门店!$S:$S,$G1002)</f>
        <v>0</v>
      </c>
      <c r="AM1002" s="99">
        <f>SUMIFS(通讯通路门店!$BD:$BD,通讯通路门店!$S:$S,$G1002)</f>
        <v>0</v>
      </c>
      <c r="AN1002" s="99">
        <f>SUMIFS(通讯通路门店!$BF:$BF,通讯通路门店!$S:$S,$G1002)</f>
        <v>0</v>
      </c>
      <c r="AO1002" s="99">
        <f t="shared" si="77"/>
        <v>0</v>
      </c>
      <c r="AP1002" s="99">
        <f>SUMIFS(通讯通路门店!$K:$K,通讯通路门店!$S:$S,$G1002)</f>
        <v>0</v>
      </c>
      <c r="AQ1002" s="83"/>
      <c r="AR1002" s="99">
        <f>SUMIFS(通讯通路门店!$T:$T,通讯通路门店!$S:$S,$G1002)</f>
        <v>0</v>
      </c>
      <c r="AS1002" s="99">
        <f>SUMIFS(通讯通路门店!$U:$U,通讯通路门店!$S:$S,$G1002)</f>
        <v>0</v>
      </c>
      <c r="AT1002" s="99">
        <f>SUMIFS(通讯通路门店!$V:$V,通讯通路门店!$S:$S,$G1002)</f>
        <v>0</v>
      </c>
      <c r="AU1002" s="99">
        <f>SUMIFS(通讯通路门店!$W:$W,通讯通路门店!$S:$S,$G1002)</f>
        <v>0</v>
      </c>
      <c r="AV1002" s="99">
        <f>SUMIFS(通讯通路门店!$Z:$Z,通讯通路门店!$S:$S,$G1002)</f>
        <v>0</v>
      </c>
      <c r="AW1002" s="99">
        <f>SUMIFS(通讯通路门店!$AB:$AB,通讯通路门店!$S:$S,$G1002)</f>
        <v>0</v>
      </c>
      <c r="AX1002" s="99">
        <f>SUMIFS(通讯通路门店!$X:$X,通讯通路门店!$S:$S,$G1002)</f>
        <v>0</v>
      </c>
      <c r="AY1002" s="99">
        <f>SUMIFS(通讯通路门店!$Y:$Y,通讯通路门店!$S:$S,$G1002)</f>
        <v>0</v>
      </c>
      <c r="AZ1002" s="99">
        <f>SUMIFS(通讯通路门店!$AA:$AA,通讯通路门店!$S:$S,$G1002)</f>
        <v>0</v>
      </c>
      <c r="BA1002" s="99">
        <f t="shared" si="78"/>
        <v>0</v>
      </c>
      <c r="BB1002" s="99">
        <f t="shared" si="79"/>
        <v>0</v>
      </c>
      <c r="BC1002" s="99">
        <f>SUMIFS(通讯通路门店!$W:$W,通讯通路门店!$S:$S,$G1002,通讯通路门店!$J:$J,"荣耀体验店")+SUMIFS(通讯通路门店!$W:$W,通讯通路门店!$S:$S,$G1002,通讯通路门店!$J:$J,"荣耀授权专卖店")</f>
        <v>0</v>
      </c>
      <c r="BD1002" s="99">
        <f>SUMIFS(通讯通路门店!$Z:$Z,通讯通路门店!$S:$S,$G1002,通讯通路门店!$J:$J,"VIVO体验店")</f>
        <v>0</v>
      </c>
      <c r="BE1002" s="99">
        <f>SUMIFS(通讯通路门店!$AB:$AB,通讯通路门店!$S:$S,$G1002,通讯通路门店!$J:$J,"OPPO体验店")</f>
        <v>0</v>
      </c>
      <c r="BF1002" s="99">
        <f>SUMIFS(通讯通路门店!$X:$X,通讯通路门店!$S:$S,$G1002,通讯通路门店!$J:$J,"华为授权体验店")+SUMIFS(通讯通路门店!$AA:$AA,通讯通路门店!$S:$S,$G1002,通讯通路门店!$J:$J,"华为堡垒店")</f>
        <v>0</v>
      </c>
      <c r="BG1002" s="99">
        <f>SUMIFS(通讯通路门店!$Y:$Y,通讯通路门店!$S:$S,$G1002,通讯通路门店!$J:$J,"小米体验店")</f>
        <v>0</v>
      </c>
      <c r="BH1002" s="99">
        <f>SUMIFS(通讯通路门店!$AA:$AA,通讯通路门店!$S:$S,$G1002,通讯通路门店!$J:$J,"苹果体验店")</f>
        <v>0</v>
      </c>
      <c r="BI1002" s="99">
        <f>SUMIFS(通讯通路门店!$K:$K,通讯通路门店!$S:$S,$G1002,通讯通路门店!$J:$J,"其他品牌专卖店")</f>
        <v>0</v>
      </c>
      <c r="BJ1002" s="99">
        <f>SUMIFS(通讯通路门店!$AC:$AC,通讯通路门店!$S:$S,$G1002)</f>
        <v>0</v>
      </c>
      <c r="BK1002" s="99">
        <f>SUMIFS(通讯通路门店!$AD:$AD,通讯通路门店!$S:$S,$G1002)</f>
        <v>0</v>
      </c>
      <c r="BL1002" s="99">
        <f>SUMIFS(通讯通路门店!$AE:$AE,通讯通路门店!$S:$S,$G1002)</f>
        <v>0</v>
      </c>
      <c r="BM1002" s="99">
        <f>SUMIFS(通讯通路门店!$AF:$AF,通讯通路门店!$S:$S,$G1002)</f>
        <v>0</v>
      </c>
      <c r="BN1002" s="99">
        <f>SUMIFS(通讯通路门店!$AG:$AG,通讯通路门店!$S:$S,$G1002)</f>
        <v>0</v>
      </c>
      <c r="BO1002" s="99">
        <f>SUMIFS(通讯通路门店!$AH:$AH,通讯通路门店!$S:$S,$G1002)</f>
        <v>0</v>
      </c>
      <c r="BP1002" s="99">
        <f>SUMIFS(通讯通路门店!$AI:$AI,通讯通路门店!$S:$S,$G1002)</f>
        <v>0</v>
      </c>
      <c r="BQ1002" s="83"/>
    </row>
    <row r="1003" spans="1:69">
      <c r="A1003" s="99" t="str">
        <f>IFERROR(_xlfn.XLOOKUP($G1003,通讯通路门店!$S$4:$S$993933,通讯通路门店!$A$4:$A$993933,0,0),"")</f>
        <v>海南省</v>
      </c>
      <c r="B1003" s="99" t="str">
        <f>IFERROR(_xlfn.XLOOKUP($G1003,通讯通路门店!$S$4:$S$993933,通讯通路门店!$B$4:$B$993933,0,0),"")</f>
        <v>乐东黎族自治县</v>
      </c>
      <c r="C1003" s="99" t="str">
        <f>IFERROR(_xlfn.XLOOKUP($G1003,通讯通路门店!$S$4:$S$993933,通讯通路门店!$C$4:$C$993933,0,0),"")</f>
        <v>乐东黎族自治县</v>
      </c>
      <c r="D1003" s="99" t="str">
        <f>IFERROR(_xlfn.XLOOKUP($G1003,通讯通路门店!$S$4:$S$993933,通讯通路门店!$D$4:$D$993933,0,0),"")</f>
        <v>万冲镇</v>
      </c>
      <c r="E1003" s="83"/>
      <c r="F1003" s="83"/>
      <c r="G1003" s="101"/>
      <c r="H1003" s="102">
        <f>IFERROR(_xlfn.XLOOKUP($G1003,通讯通路门店!$S$4:$S$993933,通讯通路门店!$R$4:$R$993933,0,0),"")</f>
        <v>0</v>
      </c>
      <c r="I1003" s="83"/>
      <c r="J1003" s="83"/>
      <c r="K1003" s="83"/>
      <c r="L1003" s="83"/>
      <c r="M1003" s="83"/>
      <c r="N1003" s="83"/>
      <c r="O1003" s="83"/>
      <c r="P1003" s="83"/>
      <c r="Q1003" s="83"/>
      <c r="R1003" s="83"/>
      <c r="S1003" s="83"/>
      <c r="T1003" s="83"/>
      <c r="U1003" s="99">
        <f>COUNTIF(通讯通路门店!$S:$S,$G1003)</f>
        <v>0</v>
      </c>
      <c r="V1003" s="99">
        <f>COUNTIFS(通讯通路门店!$S:$S,$G1003,通讯通路门店!$J:$J,"综合卖场")</f>
        <v>0</v>
      </c>
      <c r="W1003" s="99">
        <f>SUMIFS(通讯通路门店!$AJ:$AJ,通讯通路门店!$S:$S,通讯客户沙盘!$G1003)</f>
        <v>0</v>
      </c>
      <c r="X1003" s="99">
        <f t="shared" si="75"/>
        <v>0</v>
      </c>
      <c r="Y1003" s="99">
        <f>COUNTIFS(通讯通路门店!$S:$S,$G1003,通讯通路门店!$J:$J,"荣耀体验店")+COUNTIFS(通讯通路门店!$S:$S,$G1003,通讯通路门店!$J:$J,"荣耀授权专卖店")</f>
        <v>0</v>
      </c>
      <c r="Z1003" s="99">
        <f>COUNTIFS(通讯通路门店!$S:$S,$G1003,通讯通路门店!$J:$J,"VIVO体验店")</f>
        <v>0</v>
      </c>
      <c r="AA1003" s="99">
        <f>COUNTIFS(通讯通路门店!$S:$S,$G1003,通讯通路门店!$J:$J,"OPPO体验店")</f>
        <v>0</v>
      </c>
      <c r="AB1003" s="99">
        <f>COUNTIFS(通讯通路门店!$S:$S,$G1003,通讯通路门店!$J:$J,"华为授权体验店")+COUNTIFS(通讯通路门店!$S:$S,$G1003,通讯通路门店!$J:$J,"华为堡垒店")</f>
        <v>0</v>
      </c>
      <c r="AC1003" s="99">
        <f>COUNTIFS(通讯通路门店!$S:$S,$G1003,通讯通路门店!$J:$J,"小米体验店")</f>
        <v>0</v>
      </c>
      <c r="AD1003" s="99">
        <f>COUNTIFS(通讯通路门店!$S:$S,$G1003,通讯通路门店!$J:$J,"苹果体验店")</f>
        <v>0</v>
      </c>
      <c r="AE1003" s="99">
        <f>COUNTIFS(通讯通路门店!$S:$S,$G1003,通讯通路门店!$J:$J,"其他品牌专卖店")</f>
        <v>0</v>
      </c>
      <c r="AF1003" s="99">
        <f>SUMIFS(通讯通路门店!$BI:$BI,通讯通路门店!$S:$S,$G1003)</f>
        <v>0</v>
      </c>
      <c r="AG1003" s="99">
        <f>SUMIFS(通讯通路门店!$BH:$BH,通讯通路门店!$S:$S,$G1003)</f>
        <v>0</v>
      </c>
      <c r="AH1003" s="99">
        <f t="shared" si="76"/>
        <v>0</v>
      </c>
      <c r="AI1003" s="99">
        <f>SUMIFS(通讯通路门店!$BB:$BB,通讯通路门店!$S:$S,$G1003)</f>
        <v>0</v>
      </c>
      <c r="AJ1003" s="99">
        <f>SUMIFS(通讯通路门店!$BE:$BE,通讯通路门店!$S:$S,$G1003)</f>
        <v>0</v>
      </c>
      <c r="AK1003" s="99">
        <f>SUMIFS(通讯通路门店!$BG:$BG,通讯通路门店!$S:$S,$G1003)</f>
        <v>0</v>
      </c>
      <c r="AL1003" s="99">
        <f>SUMIFS(通讯通路门店!$BC:$BC,通讯通路门店!$S:$S,$G1003)</f>
        <v>0</v>
      </c>
      <c r="AM1003" s="99">
        <f>SUMIFS(通讯通路门店!$BD:$BD,通讯通路门店!$S:$S,$G1003)</f>
        <v>0</v>
      </c>
      <c r="AN1003" s="99">
        <f>SUMIFS(通讯通路门店!$BF:$BF,通讯通路门店!$S:$S,$G1003)</f>
        <v>0</v>
      </c>
      <c r="AO1003" s="99">
        <f t="shared" si="77"/>
        <v>0</v>
      </c>
      <c r="AP1003" s="99">
        <f>SUMIFS(通讯通路门店!$K:$K,通讯通路门店!$S:$S,$G1003)</f>
        <v>0</v>
      </c>
      <c r="AQ1003" s="83"/>
      <c r="AR1003" s="99">
        <f>SUMIFS(通讯通路门店!$T:$T,通讯通路门店!$S:$S,$G1003)</f>
        <v>0</v>
      </c>
      <c r="AS1003" s="99">
        <f>SUMIFS(通讯通路门店!$U:$U,通讯通路门店!$S:$S,$G1003)</f>
        <v>0</v>
      </c>
      <c r="AT1003" s="99">
        <f>SUMIFS(通讯通路门店!$V:$V,通讯通路门店!$S:$S,$G1003)</f>
        <v>0</v>
      </c>
      <c r="AU1003" s="99">
        <f>SUMIFS(通讯通路门店!$W:$W,通讯通路门店!$S:$S,$G1003)</f>
        <v>0</v>
      </c>
      <c r="AV1003" s="99">
        <f>SUMIFS(通讯通路门店!$Z:$Z,通讯通路门店!$S:$S,$G1003)</f>
        <v>0</v>
      </c>
      <c r="AW1003" s="99">
        <f>SUMIFS(通讯通路门店!$AB:$AB,通讯通路门店!$S:$S,$G1003)</f>
        <v>0</v>
      </c>
      <c r="AX1003" s="99">
        <f>SUMIFS(通讯通路门店!$X:$X,通讯通路门店!$S:$S,$G1003)</f>
        <v>0</v>
      </c>
      <c r="AY1003" s="99">
        <f>SUMIFS(通讯通路门店!$Y:$Y,通讯通路门店!$S:$S,$G1003)</f>
        <v>0</v>
      </c>
      <c r="AZ1003" s="99">
        <f>SUMIFS(通讯通路门店!$AA:$AA,通讯通路门店!$S:$S,$G1003)</f>
        <v>0</v>
      </c>
      <c r="BA1003" s="99">
        <f t="shared" si="78"/>
        <v>0</v>
      </c>
      <c r="BB1003" s="99">
        <f t="shared" si="79"/>
        <v>0</v>
      </c>
      <c r="BC1003" s="99">
        <f>SUMIFS(通讯通路门店!$W:$W,通讯通路门店!$S:$S,$G1003,通讯通路门店!$J:$J,"荣耀体验店")+SUMIFS(通讯通路门店!$W:$W,通讯通路门店!$S:$S,$G1003,通讯通路门店!$J:$J,"荣耀授权专卖店")</f>
        <v>0</v>
      </c>
      <c r="BD1003" s="99">
        <f>SUMIFS(通讯通路门店!$Z:$Z,通讯通路门店!$S:$S,$G1003,通讯通路门店!$J:$J,"VIVO体验店")</f>
        <v>0</v>
      </c>
      <c r="BE1003" s="99">
        <f>SUMIFS(通讯通路门店!$AB:$AB,通讯通路门店!$S:$S,$G1003,通讯通路门店!$J:$J,"OPPO体验店")</f>
        <v>0</v>
      </c>
      <c r="BF1003" s="99">
        <f>SUMIFS(通讯通路门店!$X:$X,通讯通路门店!$S:$S,$G1003,通讯通路门店!$J:$J,"华为授权体验店")+SUMIFS(通讯通路门店!$AA:$AA,通讯通路门店!$S:$S,$G1003,通讯通路门店!$J:$J,"华为堡垒店")</f>
        <v>0</v>
      </c>
      <c r="BG1003" s="99">
        <f>SUMIFS(通讯通路门店!$Y:$Y,通讯通路门店!$S:$S,$G1003,通讯通路门店!$J:$J,"小米体验店")</f>
        <v>0</v>
      </c>
      <c r="BH1003" s="99">
        <f>SUMIFS(通讯通路门店!$AA:$AA,通讯通路门店!$S:$S,$G1003,通讯通路门店!$J:$J,"苹果体验店")</f>
        <v>0</v>
      </c>
      <c r="BI1003" s="99">
        <f>SUMIFS(通讯通路门店!$K:$K,通讯通路门店!$S:$S,$G1003,通讯通路门店!$J:$J,"其他品牌专卖店")</f>
        <v>0</v>
      </c>
      <c r="BJ1003" s="99">
        <f>SUMIFS(通讯通路门店!$AC:$AC,通讯通路门店!$S:$S,$G1003)</f>
        <v>0</v>
      </c>
      <c r="BK1003" s="99">
        <f>SUMIFS(通讯通路门店!$AD:$AD,通讯通路门店!$S:$S,$G1003)</f>
        <v>0</v>
      </c>
      <c r="BL1003" s="99">
        <f>SUMIFS(通讯通路门店!$AE:$AE,通讯通路门店!$S:$S,$G1003)</f>
        <v>0</v>
      </c>
      <c r="BM1003" s="99">
        <f>SUMIFS(通讯通路门店!$AF:$AF,通讯通路门店!$S:$S,$G1003)</f>
        <v>0</v>
      </c>
      <c r="BN1003" s="99">
        <f>SUMIFS(通讯通路门店!$AG:$AG,通讯通路门店!$S:$S,$G1003)</f>
        <v>0</v>
      </c>
      <c r="BO1003" s="99">
        <f>SUMIFS(通讯通路门店!$AH:$AH,通讯通路门店!$S:$S,$G1003)</f>
        <v>0</v>
      </c>
      <c r="BP1003" s="99">
        <f>SUMIFS(通讯通路门店!$AI:$AI,通讯通路门店!$S:$S,$G1003)</f>
        <v>0</v>
      </c>
      <c r="BQ1003" s="83"/>
    </row>
    <row r="1004" spans="1:69">
      <c r="A1004" s="99" t="str">
        <f>IFERROR(_xlfn.XLOOKUP($G1004,通讯通路门店!$S$4:$S$993933,通讯通路门店!$A$4:$A$993933,0,0),"")</f>
        <v>海南省</v>
      </c>
      <c r="B1004" s="99" t="str">
        <f>IFERROR(_xlfn.XLOOKUP($G1004,通讯通路门店!$S$4:$S$993933,通讯通路门店!$B$4:$B$993933,0,0),"")</f>
        <v>乐东黎族自治县</v>
      </c>
      <c r="C1004" s="99" t="str">
        <f>IFERROR(_xlfn.XLOOKUP($G1004,通讯通路门店!$S$4:$S$993933,通讯通路门店!$C$4:$C$993933,0,0),"")</f>
        <v>乐东黎族自治县</v>
      </c>
      <c r="D1004" s="99" t="str">
        <f>IFERROR(_xlfn.XLOOKUP($G1004,通讯通路门店!$S$4:$S$993933,通讯通路门店!$D$4:$D$993933,0,0),"")</f>
        <v>万冲镇</v>
      </c>
      <c r="E1004" s="83"/>
      <c r="F1004" s="83"/>
      <c r="G1004" s="101"/>
      <c r="H1004" s="102">
        <f>IFERROR(_xlfn.XLOOKUP($G1004,通讯通路门店!$S$4:$S$993933,通讯通路门店!$R$4:$R$993933,0,0),"")</f>
        <v>0</v>
      </c>
      <c r="I1004" s="83"/>
      <c r="J1004" s="83"/>
      <c r="K1004" s="83"/>
      <c r="L1004" s="83"/>
      <c r="M1004" s="83"/>
      <c r="N1004" s="83"/>
      <c r="O1004" s="83"/>
      <c r="P1004" s="83"/>
      <c r="Q1004" s="83"/>
      <c r="R1004" s="83"/>
      <c r="S1004" s="83"/>
      <c r="T1004" s="83"/>
      <c r="U1004" s="99">
        <f>COUNTIF(通讯通路门店!$S:$S,$G1004)</f>
        <v>0</v>
      </c>
      <c r="V1004" s="99">
        <f>COUNTIFS(通讯通路门店!$S:$S,$G1004,通讯通路门店!$J:$J,"综合卖场")</f>
        <v>0</v>
      </c>
      <c r="W1004" s="99">
        <f>SUMIFS(通讯通路门店!$AJ:$AJ,通讯通路门店!$S:$S,通讯客户沙盘!$G1004)</f>
        <v>0</v>
      </c>
      <c r="X1004" s="99">
        <f t="shared" si="75"/>
        <v>0</v>
      </c>
      <c r="Y1004" s="99">
        <f>COUNTIFS(通讯通路门店!$S:$S,$G1004,通讯通路门店!$J:$J,"荣耀体验店")+COUNTIFS(通讯通路门店!$S:$S,$G1004,通讯通路门店!$J:$J,"荣耀授权专卖店")</f>
        <v>0</v>
      </c>
      <c r="Z1004" s="99">
        <f>COUNTIFS(通讯通路门店!$S:$S,$G1004,通讯通路门店!$J:$J,"VIVO体验店")</f>
        <v>0</v>
      </c>
      <c r="AA1004" s="99">
        <f>COUNTIFS(通讯通路门店!$S:$S,$G1004,通讯通路门店!$J:$J,"OPPO体验店")</f>
        <v>0</v>
      </c>
      <c r="AB1004" s="99">
        <f>COUNTIFS(通讯通路门店!$S:$S,$G1004,通讯通路门店!$J:$J,"华为授权体验店")+COUNTIFS(通讯通路门店!$S:$S,$G1004,通讯通路门店!$J:$J,"华为堡垒店")</f>
        <v>0</v>
      </c>
      <c r="AC1004" s="99">
        <f>COUNTIFS(通讯通路门店!$S:$S,$G1004,通讯通路门店!$J:$J,"小米体验店")</f>
        <v>0</v>
      </c>
      <c r="AD1004" s="99">
        <f>COUNTIFS(通讯通路门店!$S:$S,$G1004,通讯通路门店!$J:$J,"苹果体验店")</f>
        <v>0</v>
      </c>
      <c r="AE1004" s="99">
        <f>COUNTIFS(通讯通路门店!$S:$S,$G1004,通讯通路门店!$J:$J,"其他品牌专卖店")</f>
        <v>0</v>
      </c>
      <c r="AF1004" s="99">
        <f>SUMIFS(通讯通路门店!$BI:$BI,通讯通路门店!$S:$S,$G1004)</f>
        <v>0</v>
      </c>
      <c r="AG1004" s="99">
        <f>SUMIFS(通讯通路门店!$BH:$BH,通讯通路门店!$S:$S,$G1004)</f>
        <v>0</v>
      </c>
      <c r="AH1004" s="99">
        <f t="shared" si="76"/>
        <v>0</v>
      </c>
      <c r="AI1004" s="99">
        <f>SUMIFS(通讯通路门店!$BB:$BB,通讯通路门店!$S:$S,$G1004)</f>
        <v>0</v>
      </c>
      <c r="AJ1004" s="99">
        <f>SUMIFS(通讯通路门店!$BE:$BE,通讯通路门店!$S:$S,$G1004)</f>
        <v>0</v>
      </c>
      <c r="AK1004" s="99">
        <f>SUMIFS(通讯通路门店!$BG:$BG,通讯通路门店!$S:$S,$G1004)</f>
        <v>0</v>
      </c>
      <c r="AL1004" s="99">
        <f>SUMIFS(通讯通路门店!$BC:$BC,通讯通路门店!$S:$S,$G1004)</f>
        <v>0</v>
      </c>
      <c r="AM1004" s="99">
        <f>SUMIFS(通讯通路门店!$BD:$BD,通讯通路门店!$S:$S,$G1004)</f>
        <v>0</v>
      </c>
      <c r="AN1004" s="99">
        <f>SUMIFS(通讯通路门店!$BF:$BF,通讯通路门店!$S:$S,$G1004)</f>
        <v>0</v>
      </c>
      <c r="AO1004" s="99">
        <f t="shared" si="77"/>
        <v>0</v>
      </c>
      <c r="AP1004" s="99">
        <f>SUMIFS(通讯通路门店!$K:$K,通讯通路门店!$S:$S,$G1004)</f>
        <v>0</v>
      </c>
      <c r="AQ1004" s="83"/>
      <c r="AR1004" s="99">
        <f>SUMIFS(通讯通路门店!$T:$T,通讯通路门店!$S:$S,$G1004)</f>
        <v>0</v>
      </c>
      <c r="AS1004" s="99">
        <f>SUMIFS(通讯通路门店!$U:$U,通讯通路门店!$S:$S,$G1004)</f>
        <v>0</v>
      </c>
      <c r="AT1004" s="99">
        <f>SUMIFS(通讯通路门店!$V:$V,通讯通路门店!$S:$S,$G1004)</f>
        <v>0</v>
      </c>
      <c r="AU1004" s="99">
        <f>SUMIFS(通讯通路门店!$W:$W,通讯通路门店!$S:$S,$G1004)</f>
        <v>0</v>
      </c>
      <c r="AV1004" s="99">
        <f>SUMIFS(通讯通路门店!$Z:$Z,通讯通路门店!$S:$S,$G1004)</f>
        <v>0</v>
      </c>
      <c r="AW1004" s="99">
        <f>SUMIFS(通讯通路门店!$AB:$AB,通讯通路门店!$S:$S,$G1004)</f>
        <v>0</v>
      </c>
      <c r="AX1004" s="99">
        <f>SUMIFS(通讯通路门店!$X:$X,通讯通路门店!$S:$S,$G1004)</f>
        <v>0</v>
      </c>
      <c r="AY1004" s="99">
        <f>SUMIFS(通讯通路门店!$Y:$Y,通讯通路门店!$S:$S,$G1004)</f>
        <v>0</v>
      </c>
      <c r="AZ1004" s="99">
        <f>SUMIFS(通讯通路门店!$AA:$AA,通讯通路门店!$S:$S,$G1004)</f>
        <v>0</v>
      </c>
      <c r="BA1004" s="99">
        <f t="shared" si="78"/>
        <v>0</v>
      </c>
      <c r="BB1004" s="99">
        <f t="shared" si="79"/>
        <v>0</v>
      </c>
      <c r="BC1004" s="99">
        <f>SUMIFS(通讯通路门店!$W:$W,通讯通路门店!$S:$S,$G1004,通讯通路门店!$J:$J,"荣耀体验店")+SUMIFS(通讯通路门店!$W:$W,通讯通路门店!$S:$S,$G1004,通讯通路门店!$J:$J,"荣耀授权专卖店")</f>
        <v>0</v>
      </c>
      <c r="BD1004" s="99">
        <f>SUMIFS(通讯通路门店!$Z:$Z,通讯通路门店!$S:$S,$G1004,通讯通路门店!$J:$J,"VIVO体验店")</f>
        <v>0</v>
      </c>
      <c r="BE1004" s="99">
        <f>SUMIFS(通讯通路门店!$AB:$AB,通讯通路门店!$S:$S,$G1004,通讯通路门店!$J:$J,"OPPO体验店")</f>
        <v>0</v>
      </c>
      <c r="BF1004" s="99">
        <f>SUMIFS(通讯通路门店!$X:$X,通讯通路门店!$S:$S,$G1004,通讯通路门店!$J:$J,"华为授权体验店")+SUMIFS(通讯通路门店!$AA:$AA,通讯通路门店!$S:$S,$G1004,通讯通路门店!$J:$J,"华为堡垒店")</f>
        <v>0</v>
      </c>
      <c r="BG1004" s="99">
        <f>SUMIFS(通讯通路门店!$Y:$Y,通讯通路门店!$S:$S,$G1004,通讯通路门店!$J:$J,"小米体验店")</f>
        <v>0</v>
      </c>
      <c r="BH1004" s="99">
        <f>SUMIFS(通讯通路门店!$AA:$AA,通讯通路门店!$S:$S,$G1004,通讯通路门店!$J:$J,"苹果体验店")</f>
        <v>0</v>
      </c>
      <c r="BI1004" s="99">
        <f>SUMIFS(通讯通路门店!$K:$K,通讯通路门店!$S:$S,$G1004,通讯通路门店!$J:$J,"其他品牌专卖店")</f>
        <v>0</v>
      </c>
      <c r="BJ1004" s="99">
        <f>SUMIFS(通讯通路门店!$AC:$AC,通讯通路门店!$S:$S,$G1004)</f>
        <v>0</v>
      </c>
      <c r="BK1004" s="99">
        <f>SUMIFS(通讯通路门店!$AD:$AD,通讯通路门店!$S:$S,$G1004)</f>
        <v>0</v>
      </c>
      <c r="BL1004" s="99">
        <f>SUMIFS(通讯通路门店!$AE:$AE,通讯通路门店!$S:$S,$G1004)</f>
        <v>0</v>
      </c>
      <c r="BM1004" s="99">
        <f>SUMIFS(通讯通路门店!$AF:$AF,通讯通路门店!$S:$S,$G1004)</f>
        <v>0</v>
      </c>
      <c r="BN1004" s="99">
        <f>SUMIFS(通讯通路门店!$AG:$AG,通讯通路门店!$S:$S,$G1004)</f>
        <v>0</v>
      </c>
      <c r="BO1004" s="99">
        <f>SUMIFS(通讯通路门店!$AH:$AH,通讯通路门店!$S:$S,$G1004)</f>
        <v>0</v>
      </c>
      <c r="BP1004" s="99">
        <f>SUMIFS(通讯通路门店!$AI:$AI,通讯通路门店!$S:$S,$G1004)</f>
        <v>0</v>
      </c>
      <c r="BQ1004" s="83"/>
    </row>
    <row r="1005" spans="1:69">
      <c r="A1005" s="99" t="str">
        <f>IFERROR(_xlfn.XLOOKUP($G1005,通讯通路门店!$S$4:$S$993933,通讯通路门店!$A$4:$A$993933,0,0),"")</f>
        <v>海南省</v>
      </c>
      <c r="B1005" s="99" t="str">
        <f>IFERROR(_xlfn.XLOOKUP($G1005,通讯通路门店!$S$4:$S$993933,通讯通路门店!$B$4:$B$993933,0,0),"")</f>
        <v>乐东黎族自治县</v>
      </c>
      <c r="C1005" s="99" t="str">
        <f>IFERROR(_xlfn.XLOOKUP($G1005,通讯通路门店!$S$4:$S$993933,通讯通路门店!$C$4:$C$993933,0,0),"")</f>
        <v>乐东黎族自治县</v>
      </c>
      <c r="D1005" s="99" t="str">
        <f>IFERROR(_xlfn.XLOOKUP($G1005,通讯通路门店!$S$4:$S$993933,通讯通路门店!$D$4:$D$993933,0,0),"")</f>
        <v>万冲镇</v>
      </c>
      <c r="E1005" s="83"/>
      <c r="F1005" s="83"/>
      <c r="G1005" s="101"/>
      <c r="H1005" s="102">
        <f>IFERROR(_xlfn.XLOOKUP($G1005,通讯通路门店!$S$4:$S$993933,通讯通路门店!$R$4:$R$993933,0,0),"")</f>
        <v>0</v>
      </c>
      <c r="I1005" s="83"/>
      <c r="J1005" s="83"/>
      <c r="K1005" s="83"/>
      <c r="L1005" s="83"/>
      <c r="M1005" s="83"/>
      <c r="N1005" s="83"/>
      <c r="O1005" s="83"/>
      <c r="P1005" s="83"/>
      <c r="Q1005" s="83"/>
      <c r="R1005" s="83"/>
      <c r="S1005" s="83"/>
      <c r="T1005" s="83"/>
      <c r="U1005" s="99">
        <f>COUNTIF(通讯通路门店!$S:$S,$G1005)</f>
        <v>0</v>
      </c>
      <c r="V1005" s="99">
        <f>COUNTIFS(通讯通路门店!$S:$S,$G1005,通讯通路门店!$J:$J,"综合卖场")</f>
        <v>0</v>
      </c>
      <c r="W1005" s="99">
        <f>SUMIFS(通讯通路门店!$AJ:$AJ,通讯通路门店!$S:$S,通讯客户沙盘!$G1005)</f>
        <v>0</v>
      </c>
      <c r="X1005" s="99">
        <f t="shared" si="75"/>
        <v>0</v>
      </c>
      <c r="Y1005" s="99">
        <f>COUNTIFS(通讯通路门店!$S:$S,$G1005,通讯通路门店!$J:$J,"荣耀体验店")+COUNTIFS(通讯通路门店!$S:$S,$G1005,通讯通路门店!$J:$J,"荣耀授权专卖店")</f>
        <v>0</v>
      </c>
      <c r="Z1005" s="99">
        <f>COUNTIFS(通讯通路门店!$S:$S,$G1005,通讯通路门店!$J:$J,"VIVO体验店")</f>
        <v>0</v>
      </c>
      <c r="AA1005" s="99">
        <f>COUNTIFS(通讯通路门店!$S:$S,$G1005,通讯通路门店!$J:$J,"OPPO体验店")</f>
        <v>0</v>
      </c>
      <c r="AB1005" s="99">
        <f>COUNTIFS(通讯通路门店!$S:$S,$G1005,通讯通路门店!$J:$J,"华为授权体验店")+COUNTIFS(通讯通路门店!$S:$S,$G1005,通讯通路门店!$J:$J,"华为堡垒店")</f>
        <v>0</v>
      </c>
      <c r="AC1005" s="99">
        <f>COUNTIFS(通讯通路门店!$S:$S,$G1005,通讯通路门店!$J:$J,"小米体验店")</f>
        <v>0</v>
      </c>
      <c r="AD1005" s="99">
        <f>COUNTIFS(通讯通路门店!$S:$S,$G1005,通讯通路门店!$J:$J,"苹果体验店")</f>
        <v>0</v>
      </c>
      <c r="AE1005" s="99">
        <f>COUNTIFS(通讯通路门店!$S:$S,$G1005,通讯通路门店!$J:$J,"其他品牌专卖店")</f>
        <v>0</v>
      </c>
      <c r="AF1005" s="99">
        <f>SUMIFS(通讯通路门店!$BI:$BI,通讯通路门店!$S:$S,$G1005)</f>
        <v>0</v>
      </c>
      <c r="AG1005" s="99">
        <f>SUMIFS(通讯通路门店!$BH:$BH,通讯通路门店!$S:$S,$G1005)</f>
        <v>0</v>
      </c>
      <c r="AH1005" s="99">
        <f t="shared" si="76"/>
        <v>0</v>
      </c>
      <c r="AI1005" s="99">
        <f>SUMIFS(通讯通路门店!$BB:$BB,通讯通路门店!$S:$S,$G1005)</f>
        <v>0</v>
      </c>
      <c r="AJ1005" s="99">
        <f>SUMIFS(通讯通路门店!$BE:$BE,通讯通路门店!$S:$S,$G1005)</f>
        <v>0</v>
      </c>
      <c r="AK1005" s="99">
        <f>SUMIFS(通讯通路门店!$BG:$BG,通讯通路门店!$S:$S,$G1005)</f>
        <v>0</v>
      </c>
      <c r="AL1005" s="99">
        <f>SUMIFS(通讯通路门店!$BC:$BC,通讯通路门店!$S:$S,$G1005)</f>
        <v>0</v>
      </c>
      <c r="AM1005" s="99">
        <f>SUMIFS(通讯通路门店!$BD:$BD,通讯通路门店!$S:$S,$G1005)</f>
        <v>0</v>
      </c>
      <c r="AN1005" s="99">
        <f>SUMIFS(通讯通路门店!$BF:$BF,通讯通路门店!$S:$S,$G1005)</f>
        <v>0</v>
      </c>
      <c r="AO1005" s="99">
        <f t="shared" si="77"/>
        <v>0</v>
      </c>
      <c r="AP1005" s="99">
        <f>SUMIFS(通讯通路门店!$K:$K,通讯通路门店!$S:$S,$G1005)</f>
        <v>0</v>
      </c>
      <c r="AQ1005" s="83"/>
      <c r="AR1005" s="99">
        <f>SUMIFS(通讯通路门店!$T:$T,通讯通路门店!$S:$S,$G1005)</f>
        <v>0</v>
      </c>
      <c r="AS1005" s="99">
        <f>SUMIFS(通讯通路门店!$U:$U,通讯通路门店!$S:$S,$G1005)</f>
        <v>0</v>
      </c>
      <c r="AT1005" s="99">
        <f>SUMIFS(通讯通路门店!$V:$V,通讯通路门店!$S:$S,$G1005)</f>
        <v>0</v>
      </c>
      <c r="AU1005" s="99">
        <f>SUMIFS(通讯通路门店!$W:$W,通讯通路门店!$S:$S,$G1005)</f>
        <v>0</v>
      </c>
      <c r="AV1005" s="99">
        <f>SUMIFS(通讯通路门店!$Z:$Z,通讯通路门店!$S:$S,$G1005)</f>
        <v>0</v>
      </c>
      <c r="AW1005" s="99">
        <f>SUMIFS(通讯通路门店!$AB:$AB,通讯通路门店!$S:$S,$G1005)</f>
        <v>0</v>
      </c>
      <c r="AX1005" s="99">
        <f>SUMIFS(通讯通路门店!$X:$X,通讯通路门店!$S:$S,$G1005)</f>
        <v>0</v>
      </c>
      <c r="AY1005" s="99">
        <f>SUMIFS(通讯通路门店!$Y:$Y,通讯通路门店!$S:$S,$G1005)</f>
        <v>0</v>
      </c>
      <c r="AZ1005" s="99">
        <f>SUMIFS(通讯通路门店!$AA:$AA,通讯通路门店!$S:$S,$G1005)</f>
        <v>0</v>
      </c>
      <c r="BA1005" s="99">
        <f t="shared" si="78"/>
        <v>0</v>
      </c>
      <c r="BB1005" s="99">
        <f t="shared" si="79"/>
        <v>0</v>
      </c>
      <c r="BC1005" s="99">
        <f>SUMIFS(通讯通路门店!$W:$W,通讯通路门店!$S:$S,$G1005,通讯通路门店!$J:$J,"荣耀体验店")+SUMIFS(通讯通路门店!$W:$W,通讯通路门店!$S:$S,$G1005,通讯通路门店!$J:$J,"荣耀授权专卖店")</f>
        <v>0</v>
      </c>
      <c r="BD1005" s="99">
        <f>SUMIFS(通讯通路门店!$Z:$Z,通讯通路门店!$S:$S,$G1005,通讯通路门店!$J:$J,"VIVO体验店")</f>
        <v>0</v>
      </c>
      <c r="BE1005" s="99">
        <f>SUMIFS(通讯通路门店!$AB:$AB,通讯通路门店!$S:$S,$G1005,通讯通路门店!$J:$J,"OPPO体验店")</f>
        <v>0</v>
      </c>
      <c r="BF1005" s="99">
        <f>SUMIFS(通讯通路门店!$X:$X,通讯通路门店!$S:$S,$G1005,通讯通路门店!$J:$J,"华为授权体验店")+SUMIFS(通讯通路门店!$AA:$AA,通讯通路门店!$S:$S,$G1005,通讯通路门店!$J:$J,"华为堡垒店")</f>
        <v>0</v>
      </c>
      <c r="BG1005" s="99">
        <f>SUMIFS(通讯通路门店!$Y:$Y,通讯通路门店!$S:$S,$G1005,通讯通路门店!$J:$J,"小米体验店")</f>
        <v>0</v>
      </c>
      <c r="BH1005" s="99">
        <f>SUMIFS(通讯通路门店!$AA:$AA,通讯通路门店!$S:$S,$G1005,通讯通路门店!$J:$J,"苹果体验店")</f>
        <v>0</v>
      </c>
      <c r="BI1005" s="99">
        <f>SUMIFS(通讯通路门店!$K:$K,通讯通路门店!$S:$S,$G1005,通讯通路门店!$J:$J,"其他品牌专卖店")</f>
        <v>0</v>
      </c>
      <c r="BJ1005" s="99">
        <f>SUMIFS(通讯通路门店!$AC:$AC,通讯通路门店!$S:$S,$G1005)</f>
        <v>0</v>
      </c>
      <c r="BK1005" s="99">
        <f>SUMIFS(通讯通路门店!$AD:$AD,通讯通路门店!$S:$S,$G1005)</f>
        <v>0</v>
      </c>
      <c r="BL1005" s="99">
        <f>SUMIFS(通讯通路门店!$AE:$AE,通讯通路门店!$S:$S,$G1005)</f>
        <v>0</v>
      </c>
      <c r="BM1005" s="99">
        <f>SUMIFS(通讯通路门店!$AF:$AF,通讯通路门店!$S:$S,$G1005)</f>
        <v>0</v>
      </c>
      <c r="BN1005" s="99">
        <f>SUMIFS(通讯通路门店!$AG:$AG,通讯通路门店!$S:$S,$G1005)</f>
        <v>0</v>
      </c>
      <c r="BO1005" s="99">
        <f>SUMIFS(通讯通路门店!$AH:$AH,通讯通路门店!$S:$S,$G1005)</f>
        <v>0</v>
      </c>
      <c r="BP1005" s="99">
        <f>SUMIFS(通讯通路门店!$AI:$AI,通讯通路门店!$S:$S,$G1005)</f>
        <v>0</v>
      </c>
      <c r="BQ1005" s="83"/>
    </row>
    <row r="1006" spans="1:69">
      <c r="A1006" s="99" t="str">
        <f>IFERROR(_xlfn.XLOOKUP($G1006,通讯通路门店!$S$4:$S$993933,通讯通路门店!$A$4:$A$993933,0,0),"")</f>
        <v>海南省</v>
      </c>
      <c r="B1006" s="99" t="str">
        <f>IFERROR(_xlfn.XLOOKUP($G1006,通讯通路门店!$S$4:$S$993933,通讯通路门店!$B$4:$B$993933,0,0),"")</f>
        <v>乐东黎族自治县</v>
      </c>
      <c r="C1006" s="99" t="str">
        <f>IFERROR(_xlfn.XLOOKUP($G1006,通讯通路门店!$S$4:$S$993933,通讯通路门店!$C$4:$C$993933,0,0),"")</f>
        <v>乐东黎族自治县</v>
      </c>
      <c r="D1006" s="99" t="str">
        <f>IFERROR(_xlfn.XLOOKUP($G1006,通讯通路门店!$S$4:$S$993933,通讯通路门店!$D$4:$D$993933,0,0),"")</f>
        <v>万冲镇</v>
      </c>
      <c r="E1006" s="83"/>
      <c r="F1006" s="83"/>
      <c r="G1006" s="101"/>
      <c r="H1006" s="102">
        <f>IFERROR(_xlfn.XLOOKUP($G1006,通讯通路门店!$S$4:$S$993933,通讯通路门店!$R$4:$R$993933,0,0),"")</f>
        <v>0</v>
      </c>
      <c r="I1006" s="83"/>
      <c r="J1006" s="83"/>
      <c r="K1006" s="83"/>
      <c r="L1006" s="83"/>
      <c r="M1006" s="83"/>
      <c r="N1006" s="83"/>
      <c r="O1006" s="83"/>
      <c r="P1006" s="83"/>
      <c r="Q1006" s="83"/>
      <c r="R1006" s="83"/>
      <c r="S1006" s="83"/>
      <c r="T1006" s="83"/>
      <c r="U1006" s="99">
        <f>COUNTIF(通讯通路门店!$S:$S,$G1006)</f>
        <v>0</v>
      </c>
      <c r="V1006" s="99">
        <f>COUNTIFS(通讯通路门店!$S:$S,$G1006,通讯通路门店!$J:$J,"综合卖场")</f>
        <v>0</v>
      </c>
      <c r="W1006" s="99">
        <f>SUMIFS(通讯通路门店!$AJ:$AJ,通讯通路门店!$S:$S,通讯客户沙盘!$G1006)</f>
        <v>0</v>
      </c>
      <c r="X1006" s="99">
        <f t="shared" si="75"/>
        <v>0</v>
      </c>
      <c r="Y1006" s="99">
        <f>COUNTIFS(通讯通路门店!$S:$S,$G1006,通讯通路门店!$J:$J,"荣耀体验店")+COUNTIFS(通讯通路门店!$S:$S,$G1006,通讯通路门店!$J:$J,"荣耀授权专卖店")</f>
        <v>0</v>
      </c>
      <c r="Z1006" s="99">
        <f>COUNTIFS(通讯通路门店!$S:$S,$G1006,通讯通路门店!$J:$J,"VIVO体验店")</f>
        <v>0</v>
      </c>
      <c r="AA1006" s="99">
        <f>COUNTIFS(通讯通路门店!$S:$S,$G1006,通讯通路门店!$J:$J,"OPPO体验店")</f>
        <v>0</v>
      </c>
      <c r="AB1006" s="99">
        <f>COUNTIFS(通讯通路门店!$S:$S,$G1006,通讯通路门店!$J:$J,"华为授权体验店")+COUNTIFS(通讯通路门店!$S:$S,$G1006,通讯通路门店!$J:$J,"华为堡垒店")</f>
        <v>0</v>
      </c>
      <c r="AC1006" s="99">
        <f>COUNTIFS(通讯通路门店!$S:$S,$G1006,通讯通路门店!$J:$J,"小米体验店")</f>
        <v>0</v>
      </c>
      <c r="AD1006" s="99">
        <f>COUNTIFS(通讯通路门店!$S:$S,$G1006,通讯通路门店!$J:$J,"苹果体验店")</f>
        <v>0</v>
      </c>
      <c r="AE1006" s="99">
        <f>COUNTIFS(通讯通路门店!$S:$S,$G1006,通讯通路门店!$J:$J,"其他品牌专卖店")</f>
        <v>0</v>
      </c>
      <c r="AF1006" s="99">
        <f>SUMIFS(通讯通路门店!$BI:$BI,通讯通路门店!$S:$S,$G1006)</f>
        <v>0</v>
      </c>
      <c r="AG1006" s="99">
        <f>SUMIFS(通讯通路门店!$BH:$BH,通讯通路门店!$S:$S,$G1006)</f>
        <v>0</v>
      </c>
      <c r="AH1006" s="99">
        <f t="shared" si="76"/>
        <v>0</v>
      </c>
      <c r="AI1006" s="99">
        <f>SUMIFS(通讯通路门店!$BB:$BB,通讯通路门店!$S:$S,$G1006)</f>
        <v>0</v>
      </c>
      <c r="AJ1006" s="99">
        <f>SUMIFS(通讯通路门店!$BE:$BE,通讯通路门店!$S:$S,$G1006)</f>
        <v>0</v>
      </c>
      <c r="AK1006" s="99">
        <f>SUMIFS(通讯通路门店!$BG:$BG,通讯通路门店!$S:$S,$G1006)</f>
        <v>0</v>
      </c>
      <c r="AL1006" s="99">
        <f>SUMIFS(通讯通路门店!$BC:$BC,通讯通路门店!$S:$S,$G1006)</f>
        <v>0</v>
      </c>
      <c r="AM1006" s="99">
        <f>SUMIFS(通讯通路门店!$BD:$BD,通讯通路门店!$S:$S,$G1006)</f>
        <v>0</v>
      </c>
      <c r="AN1006" s="99">
        <f>SUMIFS(通讯通路门店!$BF:$BF,通讯通路门店!$S:$S,$G1006)</f>
        <v>0</v>
      </c>
      <c r="AO1006" s="99">
        <f t="shared" si="77"/>
        <v>0</v>
      </c>
      <c r="AP1006" s="99">
        <f>SUMIFS(通讯通路门店!$K:$K,通讯通路门店!$S:$S,$G1006)</f>
        <v>0</v>
      </c>
      <c r="AQ1006" s="83"/>
      <c r="AR1006" s="99">
        <f>SUMIFS(通讯通路门店!$T:$T,通讯通路门店!$S:$S,$G1006)</f>
        <v>0</v>
      </c>
      <c r="AS1006" s="99">
        <f>SUMIFS(通讯通路门店!$U:$U,通讯通路门店!$S:$S,$G1006)</f>
        <v>0</v>
      </c>
      <c r="AT1006" s="99">
        <f>SUMIFS(通讯通路门店!$V:$V,通讯通路门店!$S:$S,$G1006)</f>
        <v>0</v>
      </c>
      <c r="AU1006" s="99">
        <f>SUMIFS(通讯通路门店!$W:$W,通讯通路门店!$S:$S,$G1006)</f>
        <v>0</v>
      </c>
      <c r="AV1006" s="99">
        <f>SUMIFS(通讯通路门店!$Z:$Z,通讯通路门店!$S:$S,$G1006)</f>
        <v>0</v>
      </c>
      <c r="AW1006" s="99">
        <f>SUMIFS(通讯通路门店!$AB:$AB,通讯通路门店!$S:$S,$G1006)</f>
        <v>0</v>
      </c>
      <c r="AX1006" s="99">
        <f>SUMIFS(通讯通路门店!$X:$X,通讯通路门店!$S:$S,$G1006)</f>
        <v>0</v>
      </c>
      <c r="AY1006" s="99">
        <f>SUMIFS(通讯通路门店!$Y:$Y,通讯通路门店!$S:$S,$G1006)</f>
        <v>0</v>
      </c>
      <c r="AZ1006" s="99">
        <f>SUMIFS(通讯通路门店!$AA:$AA,通讯通路门店!$S:$S,$G1006)</f>
        <v>0</v>
      </c>
      <c r="BA1006" s="99">
        <f t="shared" si="78"/>
        <v>0</v>
      </c>
      <c r="BB1006" s="99">
        <f t="shared" si="79"/>
        <v>0</v>
      </c>
      <c r="BC1006" s="99">
        <f>SUMIFS(通讯通路门店!$W:$W,通讯通路门店!$S:$S,$G1006,通讯通路门店!$J:$J,"荣耀体验店")+SUMIFS(通讯通路门店!$W:$W,通讯通路门店!$S:$S,$G1006,通讯通路门店!$J:$J,"荣耀授权专卖店")</f>
        <v>0</v>
      </c>
      <c r="BD1006" s="99">
        <f>SUMIFS(通讯通路门店!$Z:$Z,通讯通路门店!$S:$S,$G1006,通讯通路门店!$J:$J,"VIVO体验店")</f>
        <v>0</v>
      </c>
      <c r="BE1006" s="99">
        <f>SUMIFS(通讯通路门店!$AB:$AB,通讯通路门店!$S:$S,$G1006,通讯通路门店!$J:$J,"OPPO体验店")</f>
        <v>0</v>
      </c>
      <c r="BF1006" s="99">
        <f>SUMIFS(通讯通路门店!$X:$X,通讯通路门店!$S:$S,$G1006,通讯通路门店!$J:$J,"华为授权体验店")+SUMIFS(通讯通路门店!$AA:$AA,通讯通路门店!$S:$S,$G1006,通讯通路门店!$J:$J,"华为堡垒店")</f>
        <v>0</v>
      </c>
      <c r="BG1006" s="99">
        <f>SUMIFS(通讯通路门店!$Y:$Y,通讯通路门店!$S:$S,$G1006,通讯通路门店!$J:$J,"小米体验店")</f>
        <v>0</v>
      </c>
      <c r="BH1006" s="99">
        <f>SUMIFS(通讯通路门店!$AA:$AA,通讯通路门店!$S:$S,$G1006,通讯通路门店!$J:$J,"苹果体验店")</f>
        <v>0</v>
      </c>
      <c r="BI1006" s="99">
        <f>SUMIFS(通讯通路门店!$K:$K,通讯通路门店!$S:$S,$G1006,通讯通路门店!$J:$J,"其他品牌专卖店")</f>
        <v>0</v>
      </c>
      <c r="BJ1006" s="99">
        <f>SUMIFS(通讯通路门店!$AC:$AC,通讯通路门店!$S:$S,$G1006)</f>
        <v>0</v>
      </c>
      <c r="BK1006" s="99">
        <f>SUMIFS(通讯通路门店!$AD:$AD,通讯通路门店!$S:$S,$G1006)</f>
        <v>0</v>
      </c>
      <c r="BL1006" s="99">
        <f>SUMIFS(通讯通路门店!$AE:$AE,通讯通路门店!$S:$S,$G1006)</f>
        <v>0</v>
      </c>
      <c r="BM1006" s="99">
        <f>SUMIFS(通讯通路门店!$AF:$AF,通讯通路门店!$S:$S,$G1006)</f>
        <v>0</v>
      </c>
      <c r="BN1006" s="99">
        <f>SUMIFS(通讯通路门店!$AG:$AG,通讯通路门店!$S:$S,$G1006)</f>
        <v>0</v>
      </c>
      <c r="BO1006" s="99">
        <f>SUMIFS(通讯通路门店!$AH:$AH,通讯通路门店!$S:$S,$G1006)</f>
        <v>0</v>
      </c>
      <c r="BP1006" s="99">
        <f>SUMIFS(通讯通路门店!$AI:$AI,通讯通路门店!$S:$S,$G1006)</f>
        <v>0</v>
      </c>
      <c r="BQ1006" s="83"/>
    </row>
    <row r="1007" spans="1:69">
      <c r="A1007" s="99" t="str">
        <f>IFERROR(_xlfn.XLOOKUP($G1007,通讯通路门店!$S$4:$S$993933,通讯通路门店!$A$4:$A$993933,0,0),"")</f>
        <v>海南省</v>
      </c>
      <c r="B1007" s="99" t="str">
        <f>IFERROR(_xlfn.XLOOKUP($G1007,通讯通路门店!$S$4:$S$993933,通讯通路门店!$B$4:$B$993933,0,0),"")</f>
        <v>乐东黎族自治县</v>
      </c>
      <c r="C1007" s="99" t="str">
        <f>IFERROR(_xlfn.XLOOKUP($G1007,通讯通路门店!$S$4:$S$993933,通讯通路门店!$C$4:$C$993933,0,0),"")</f>
        <v>乐东黎族自治县</v>
      </c>
      <c r="D1007" s="99" t="str">
        <f>IFERROR(_xlfn.XLOOKUP($G1007,通讯通路门店!$S$4:$S$993933,通讯通路门店!$D$4:$D$993933,0,0),"")</f>
        <v>万冲镇</v>
      </c>
      <c r="E1007" s="83"/>
      <c r="F1007" s="83"/>
      <c r="G1007" s="101"/>
      <c r="H1007" s="102">
        <f>IFERROR(_xlfn.XLOOKUP($G1007,通讯通路门店!$S$4:$S$993933,通讯通路门店!$R$4:$R$993933,0,0),"")</f>
        <v>0</v>
      </c>
      <c r="I1007" s="83"/>
      <c r="J1007" s="83"/>
      <c r="K1007" s="83"/>
      <c r="L1007" s="83"/>
      <c r="M1007" s="83"/>
      <c r="N1007" s="83"/>
      <c r="O1007" s="83"/>
      <c r="P1007" s="83"/>
      <c r="Q1007" s="83"/>
      <c r="R1007" s="83"/>
      <c r="S1007" s="83"/>
      <c r="T1007" s="83"/>
      <c r="U1007" s="99">
        <f>COUNTIF(通讯通路门店!$S:$S,$G1007)</f>
        <v>0</v>
      </c>
      <c r="V1007" s="99">
        <f>COUNTIFS(通讯通路门店!$S:$S,$G1007,通讯通路门店!$J:$J,"综合卖场")</f>
        <v>0</v>
      </c>
      <c r="W1007" s="99">
        <f>SUMIFS(通讯通路门店!$AJ:$AJ,通讯通路门店!$S:$S,通讯客户沙盘!$G1007)</f>
        <v>0</v>
      </c>
      <c r="X1007" s="99">
        <f t="shared" si="75"/>
        <v>0</v>
      </c>
      <c r="Y1007" s="99">
        <f>COUNTIFS(通讯通路门店!$S:$S,$G1007,通讯通路门店!$J:$J,"荣耀体验店")+COUNTIFS(通讯通路门店!$S:$S,$G1007,通讯通路门店!$J:$J,"荣耀授权专卖店")</f>
        <v>0</v>
      </c>
      <c r="Z1007" s="99">
        <f>COUNTIFS(通讯通路门店!$S:$S,$G1007,通讯通路门店!$J:$J,"VIVO体验店")</f>
        <v>0</v>
      </c>
      <c r="AA1007" s="99">
        <f>COUNTIFS(通讯通路门店!$S:$S,$G1007,通讯通路门店!$J:$J,"OPPO体验店")</f>
        <v>0</v>
      </c>
      <c r="AB1007" s="99">
        <f>COUNTIFS(通讯通路门店!$S:$S,$G1007,通讯通路门店!$J:$J,"华为授权体验店")+COUNTIFS(通讯通路门店!$S:$S,$G1007,通讯通路门店!$J:$J,"华为堡垒店")</f>
        <v>0</v>
      </c>
      <c r="AC1007" s="99">
        <f>COUNTIFS(通讯通路门店!$S:$S,$G1007,通讯通路门店!$J:$J,"小米体验店")</f>
        <v>0</v>
      </c>
      <c r="AD1007" s="99">
        <f>COUNTIFS(通讯通路门店!$S:$S,$G1007,通讯通路门店!$J:$J,"苹果体验店")</f>
        <v>0</v>
      </c>
      <c r="AE1007" s="99">
        <f>COUNTIFS(通讯通路门店!$S:$S,$G1007,通讯通路门店!$J:$J,"其他品牌专卖店")</f>
        <v>0</v>
      </c>
      <c r="AF1007" s="99">
        <f>SUMIFS(通讯通路门店!$BI:$BI,通讯通路门店!$S:$S,$G1007)</f>
        <v>0</v>
      </c>
      <c r="AG1007" s="99">
        <f>SUMIFS(通讯通路门店!$BH:$BH,通讯通路门店!$S:$S,$G1007)</f>
        <v>0</v>
      </c>
      <c r="AH1007" s="99">
        <f t="shared" si="76"/>
        <v>0</v>
      </c>
      <c r="AI1007" s="99">
        <f>SUMIFS(通讯通路门店!$BB:$BB,通讯通路门店!$S:$S,$G1007)</f>
        <v>0</v>
      </c>
      <c r="AJ1007" s="99">
        <f>SUMIFS(通讯通路门店!$BE:$BE,通讯通路门店!$S:$S,$G1007)</f>
        <v>0</v>
      </c>
      <c r="AK1007" s="99">
        <f>SUMIFS(通讯通路门店!$BG:$BG,通讯通路门店!$S:$S,$G1007)</f>
        <v>0</v>
      </c>
      <c r="AL1007" s="99">
        <f>SUMIFS(通讯通路门店!$BC:$BC,通讯通路门店!$S:$S,$G1007)</f>
        <v>0</v>
      </c>
      <c r="AM1007" s="99">
        <f>SUMIFS(通讯通路门店!$BD:$BD,通讯通路门店!$S:$S,$G1007)</f>
        <v>0</v>
      </c>
      <c r="AN1007" s="99">
        <f>SUMIFS(通讯通路门店!$BF:$BF,通讯通路门店!$S:$S,$G1007)</f>
        <v>0</v>
      </c>
      <c r="AO1007" s="99">
        <f t="shared" si="77"/>
        <v>0</v>
      </c>
      <c r="AP1007" s="99">
        <f>SUMIFS(通讯通路门店!$K:$K,通讯通路门店!$S:$S,$G1007)</f>
        <v>0</v>
      </c>
      <c r="AQ1007" s="83"/>
      <c r="AR1007" s="99">
        <f>SUMIFS(通讯通路门店!$T:$T,通讯通路门店!$S:$S,$G1007)</f>
        <v>0</v>
      </c>
      <c r="AS1007" s="99">
        <f>SUMIFS(通讯通路门店!$U:$U,通讯通路门店!$S:$S,$G1007)</f>
        <v>0</v>
      </c>
      <c r="AT1007" s="99">
        <f>SUMIFS(通讯通路门店!$V:$V,通讯通路门店!$S:$S,$G1007)</f>
        <v>0</v>
      </c>
      <c r="AU1007" s="99">
        <f>SUMIFS(通讯通路门店!$W:$W,通讯通路门店!$S:$S,$G1007)</f>
        <v>0</v>
      </c>
      <c r="AV1007" s="99">
        <f>SUMIFS(通讯通路门店!$Z:$Z,通讯通路门店!$S:$S,$G1007)</f>
        <v>0</v>
      </c>
      <c r="AW1007" s="99">
        <f>SUMIFS(通讯通路门店!$AB:$AB,通讯通路门店!$S:$S,$G1007)</f>
        <v>0</v>
      </c>
      <c r="AX1007" s="99">
        <f>SUMIFS(通讯通路门店!$X:$X,通讯通路门店!$S:$S,$G1007)</f>
        <v>0</v>
      </c>
      <c r="AY1007" s="99">
        <f>SUMIFS(通讯通路门店!$Y:$Y,通讯通路门店!$S:$S,$G1007)</f>
        <v>0</v>
      </c>
      <c r="AZ1007" s="99">
        <f>SUMIFS(通讯通路门店!$AA:$AA,通讯通路门店!$S:$S,$G1007)</f>
        <v>0</v>
      </c>
      <c r="BA1007" s="99">
        <f t="shared" si="78"/>
        <v>0</v>
      </c>
      <c r="BB1007" s="99">
        <f t="shared" si="79"/>
        <v>0</v>
      </c>
      <c r="BC1007" s="99">
        <f>SUMIFS(通讯通路门店!$W:$W,通讯通路门店!$S:$S,$G1007,通讯通路门店!$J:$J,"荣耀体验店")+SUMIFS(通讯通路门店!$W:$W,通讯通路门店!$S:$S,$G1007,通讯通路门店!$J:$J,"荣耀授权专卖店")</f>
        <v>0</v>
      </c>
      <c r="BD1007" s="99">
        <f>SUMIFS(通讯通路门店!$Z:$Z,通讯通路门店!$S:$S,$G1007,通讯通路门店!$J:$J,"VIVO体验店")</f>
        <v>0</v>
      </c>
      <c r="BE1007" s="99">
        <f>SUMIFS(通讯通路门店!$AB:$AB,通讯通路门店!$S:$S,$G1007,通讯通路门店!$J:$J,"OPPO体验店")</f>
        <v>0</v>
      </c>
      <c r="BF1007" s="99">
        <f>SUMIFS(通讯通路门店!$X:$X,通讯通路门店!$S:$S,$G1007,通讯通路门店!$J:$J,"华为授权体验店")+SUMIFS(通讯通路门店!$AA:$AA,通讯通路门店!$S:$S,$G1007,通讯通路门店!$J:$J,"华为堡垒店")</f>
        <v>0</v>
      </c>
      <c r="BG1007" s="99">
        <f>SUMIFS(通讯通路门店!$Y:$Y,通讯通路门店!$S:$S,$G1007,通讯通路门店!$J:$J,"小米体验店")</f>
        <v>0</v>
      </c>
      <c r="BH1007" s="99">
        <f>SUMIFS(通讯通路门店!$AA:$AA,通讯通路门店!$S:$S,$G1007,通讯通路门店!$J:$J,"苹果体验店")</f>
        <v>0</v>
      </c>
      <c r="BI1007" s="99">
        <f>SUMIFS(通讯通路门店!$K:$K,通讯通路门店!$S:$S,$G1007,通讯通路门店!$J:$J,"其他品牌专卖店")</f>
        <v>0</v>
      </c>
      <c r="BJ1007" s="99">
        <f>SUMIFS(通讯通路门店!$AC:$AC,通讯通路门店!$S:$S,$G1007)</f>
        <v>0</v>
      </c>
      <c r="BK1007" s="99">
        <f>SUMIFS(通讯通路门店!$AD:$AD,通讯通路门店!$S:$S,$G1007)</f>
        <v>0</v>
      </c>
      <c r="BL1007" s="99">
        <f>SUMIFS(通讯通路门店!$AE:$AE,通讯通路门店!$S:$S,$G1007)</f>
        <v>0</v>
      </c>
      <c r="BM1007" s="99">
        <f>SUMIFS(通讯通路门店!$AF:$AF,通讯通路门店!$S:$S,$G1007)</f>
        <v>0</v>
      </c>
      <c r="BN1007" s="99">
        <f>SUMIFS(通讯通路门店!$AG:$AG,通讯通路门店!$S:$S,$G1007)</f>
        <v>0</v>
      </c>
      <c r="BO1007" s="99">
        <f>SUMIFS(通讯通路门店!$AH:$AH,通讯通路门店!$S:$S,$G1007)</f>
        <v>0</v>
      </c>
      <c r="BP1007" s="99">
        <f>SUMIFS(通讯通路门店!$AI:$AI,通讯通路门店!$S:$S,$G1007)</f>
        <v>0</v>
      </c>
      <c r="BQ1007" s="83"/>
    </row>
    <row r="1008" spans="1:69">
      <c r="A1008" s="99" t="str">
        <f>IFERROR(_xlfn.XLOOKUP($G1008,通讯通路门店!$S$4:$S$993933,通讯通路门店!$A$4:$A$993933,0,0),"")</f>
        <v>海南省</v>
      </c>
      <c r="B1008" s="99" t="str">
        <f>IFERROR(_xlfn.XLOOKUP($G1008,通讯通路门店!$S$4:$S$993933,通讯通路门店!$B$4:$B$993933,0,0),"")</f>
        <v>乐东黎族自治县</v>
      </c>
      <c r="C1008" s="99" t="str">
        <f>IFERROR(_xlfn.XLOOKUP($G1008,通讯通路门店!$S$4:$S$993933,通讯通路门店!$C$4:$C$993933,0,0),"")</f>
        <v>乐东黎族自治县</v>
      </c>
      <c r="D1008" s="99" t="str">
        <f>IFERROR(_xlfn.XLOOKUP($G1008,通讯通路门店!$S$4:$S$993933,通讯通路门店!$D$4:$D$993933,0,0),"")</f>
        <v>万冲镇</v>
      </c>
      <c r="E1008" s="83"/>
      <c r="F1008" s="83"/>
      <c r="G1008" s="101"/>
      <c r="H1008" s="102">
        <f>IFERROR(_xlfn.XLOOKUP($G1008,通讯通路门店!$S$4:$S$993933,通讯通路门店!$R$4:$R$993933,0,0),"")</f>
        <v>0</v>
      </c>
      <c r="I1008" s="83"/>
      <c r="J1008" s="83"/>
      <c r="K1008" s="83"/>
      <c r="L1008" s="83"/>
      <c r="M1008" s="83"/>
      <c r="N1008" s="83"/>
      <c r="O1008" s="83"/>
      <c r="P1008" s="83"/>
      <c r="Q1008" s="83"/>
      <c r="R1008" s="83"/>
      <c r="S1008" s="83"/>
      <c r="T1008" s="83"/>
      <c r="U1008" s="99">
        <f>COUNTIF(通讯通路门店!$S:$S,$G1008)</f>
        <v>0</v>
      </c>
      <c r="V1008" s="99">
        <f>COUNTIFS(通讯通路门店!$S:$S,$G1008,通讯通路门店!$J:$J,"综合卖场")</f>
        <v>0</v>
      </c>
      <c r="W1008" s="99">
        <f>SUMIFS(通讯通路门店!$AJ:$AJ,通讯通路门店!$S:$S,通讯客户沙盘!$G1008)</f>
        <v>0</v>
      </c>
      <c r="X1008" s="99">
        <f t="shared" si="75"/>
        <v>0</v>
      </c>
      <c r="Y1008" s="99">
        <f>COUNTIFS(通讯通路门店!$S:$S,$G1008,通讯通路门店!$J:$J,"荣耀体验店")+COUNTIFS(通讯通路门店!$S:$S,$G1008,通讯通路门店!$J:$J,"荣耀授权专卖店")</f>
        <v>0</v>
      </c>
      <c r="Z1008" s="99">
        <f>COUNTIFS(通讯通路门店!$S:$S,$G1008,通讯通路门店!$J:$J,"VIVO体验店")</f>
        <v>0</v>
      </c>
      <c r="AA1008" s="99">
        <f>COUNTIFS(通讯通路门店!$S:$S,$G1008,通讯通路门店!$J:$J,"OPPO体验店")</f>
        <v>0</v>
      </c>
      <c r="AB1008" s="99">
        <f>COUNTIFS(通讯通路门店!$S:$S,$G1008,通讯通路门店!$J:$J,"华为授权体验店")+COUNTIFS(通讯通路门店!$S:$S,$G1008,通讯通路门店!$J:$J,"华为堡垒店")</f>
        <v>0</v>
      </c>
      <c r="AC1008" s="99">
        <f>COUNTIFS(通讯通路门店!$S:$S,$G1008,通讯通路门店!$J:$J,"小米体验店")</f>
        <v>0</v>
      </c>
      <c r="AD1008" s="99">
        <f>COUNTIFS(通讯通路门店!$S:$S,$G1008,通讯通路门店!$J:$J,"苹果体验店")</f>
        <v>0</v>
      </c>
      <c r="AE1008" s="99">
        <f>COUNTIFS(通讯通路门店!$S:$S,$G1008,通讯通路门店!$J:$J,"其他品牌专卖店")</f>
        <v>0</v>
      </c>
      <c r="AF1008" s="99">
        <f>SUMIFS(通讯通路门店!$BI:$BI,通讯通路门店!$S:$S,$G1008)</f>
        <v>0</v>
      </c>
      <c r="AG1008" s="99">
        <f>SUMIFS(通讯通路门店!$BH:$BH,通讯通路门店!$S:$S,$G1008)</f>
        <v>0</v>
      </c>
      <c r="AH1008" s="99">
        <f t="shared" si="76"/>
        <v>0</v>
      </c>
      <c r="AI1008" s="99">
        <f>SUMIFS(通讯通路门店!$BB:$BB,通讯通路门店!$S:$S,$G1008)</f>
        <v>0</v>
      </c>
      <c r="AJ1008" s="99">
        <f>SUMIFS(通讯通路门店!$BE:$BE,通讯通路门店!$S:$S,$G1008)</f>
        <v>0</v>
      </c>
      <c r="AK1008" s="99">
        <f>SUMIFS(通讯通路门店!$BG:$BG,通讯通路门店!$S:$S,$G1008)</f>
        <v>0</v>
      </c>
      <c r="AL1008" s="99">
        <f>SUMIFS(通讯通路门店!$BC:$BC,通讯通路门店!$S:$S,$G1008)</f>
        <v>0</v>
      </c>
      <c r="AM1008" s="99">
        <f>SUMIFS(通讯通路门店!$BD:$BD,通讯通路门店!$S:$S,$G1008)</f>
        <v>0</v>
      </c>
      <c r="AN1008" s="99">
        <f>SUMIFS(通讯通路门店!$BF:$BF,通讯通路门店!$S:$S,$G1008)</f>
        <v>0</v>
      </c>
      <c r="AO1008" s="99">
        <f t="shared" si="77"/>
        <v>0</v>
      </c>
      <c r="AP1008" s="99">
        <f>SUMIFS(通讯通路门店!$K:$K,通讯通路门店!$S:$S,$G1008)</f>
        <v>0</v>
      </c>
      <c r="AQ1008" s="83"/>
      <c r="AR1008" s="99">
        <f>SUMIFS(通讯通路门店!$T:$T,通讯通路门店!$S:$S,$G1008)</f>
        <v>0</v>
      </c>
      <c r="AS1008" s="99">
        <f>SUMIFS(通讯通路门店!$U:$U,通讯通路门店!$S:$S,$G1008)</f>
        <v>0</v>
      </c>
      <c r="AT1008" s="99">
        <f>SUMIFS(通讯通路门店!$V:$V,通讯通路门店!$S:$S,$G1008)</f>
        <v>0</v>
      </c>
      <c r="AU1008" s="99">
        <f>SUMIFS(通讯通路门店!$W:$W,通讯通路门店!$S:$S,$G1008)</f>
        <v>0</v>
      </c>
      <c r="AV1008" s="99">
        <f>SUMIFS(通讯通路门店!$Z:$Z,通讯通路门店!$S:$S,$G1008)</f>
        <v>0</v>
      </c>
      <c r="AW1008" s="99">
        <f>SUMIFS(通讯通路门店!$AB:$AB,通讯通路门店!$S:$S,$G1008)</f>
        <v>0</v>
      </c>
      <c r="AX1008" s="99">
        <f>SUMIFS(通讯通路门店!$X:$X,通讯通路门店!$S:$S,$G1008)</f>
        <v>0</v>
      </c>
      <c r="AY1008" s="99">
        <f>SUMIFS(通讯通路门店!$Y:$Y,通讯通路门店!$S:$S,$G1008)</f>
        <v>0</v>
      </c>
      <c r="AZ1008" s="99">
        <f>SUMIFS(通讯通路门店!$AA:$AA,通讯通路门店!$S:$S,$G1008)</f>
        <v>0</v>
      </c>
      <c r="BA1008" s="99">
        <f t="shared" si="78"/>
        <v>0</v>
      </c>
      <c r="BB1008" s="99">
        <f t="shared" si="79"/>
        <v>0</v>
      </c>
      <c r="BC1008" s="99">
        <f>SUMIFS(通讯通路门店!$W:$W,通讯通路门店!$S:$S,$G1008,通讯通路门店!$J:$J,"荣耀体验店")+SUMIFS(通讯通路门店!$W:$W,通讯通路门店!$S:$S,$G1008,通讯通路门店!$J:$J,"荣耀授权专卖店")</f>
        <v>0</v>
      </c>
      <c r="BD1008" s="99">
        <f>SUMIFS(通讯通路门店!$Z:$Z,通讯通路门店!$S:$S,$G1008,通讯通路门店!$J:$J,"VIVO体验店")</f>
        <v>0</v>
      </c>
      <c r="BE1008" s="99">
        <f>SUMIFS(通讯通路门店!$AB:$AB,通讯通路门店!$S:$S,$G1008,通讯通路门店!$J:$J,"OPPO体验店")</f>
        <v>0</v>
      </c>
      <c r="BF1008" s="99">
        <f>SUMIFS(通讯通路门店!$X:$X,通讯通路门店!$S:$S,$G1008,通讯通路门店!$J:$J,"华为授权体验店")+SUMIFS(通讯通路门店!$AA:$AA,通讯通路门店!$S:$S,$G1008,通讯通路门店!$J:$J,"华为堡垒店")</f>
        <v>0</v>
      </c>
      <c r="BG1008" s="99">
        <f>SUMIFS(通讯通路门店!$Y:$Y,通讯通路门店!$S:$S,$G1008,通讯通路门店!$J:$J,"小米体验店")</f>
        <v>0</v>
      </c>
      <c r="BH1008" s="99">
        <f>SUMIFS(通讯通路门店!$AA:$AA,通讯通路门店!$S:$S,$G1008,通讯通路门店!$J:$J,"苹果体验店")</f>
        <v>0</v>
      </c>
      <c r="BI1008" s="99">
        <f>SUMIFS(通讯通路门店!$K:$K,通讯通路门店!$S:$S,$G1008,通讯通路门店!$J:$J,"其他品牌专卖店")</f>
        <v>0</v>
      </c>
      <c r="BJ1008" s="99">
        <f>SUMIFS(通讯通路门店!$AC:$AC,通讯通路门店!$S:$S,$G1008)</f>
        <v>0</v>
      </c>
      <c r="BK1008" s="99">
        <f>SUMIFS(通讯通路门店!$AD:$AD,通讯通路门店!$S:$S,$G1008)</f>
        <v>0</v>
      </c>
      <c r="BL1008" s="99">
        <f>SUMIFS(通讯通路门店!$AE:$AE,通讯通路门店!$S:$S,$G1008)</f>
        <v>0</v>
      </c>
      <c r="BM1008" s="99">
        <f>SUMIFS(通讯通路门店!$AF:$AF,通讯通路门店!$S:$S,$G1008)</f>
        <v>0</v>
      </c>
      <c r="BN1008" s="99">
        <f>SUMIFS(通讯通路门店!$AG:$AG,通讯通路门店!$S:$S,$G1008)</f>
        <v>0</v>
      </c>
      <c r="BO1008" s="99">
        <f>SUMIFS(通讯通路门店!$AH:$AH,通讯通路门店!$S:$S,$G1008)</f>
        <v>0</v>
      </c>
      <c r="BP1008" s="99">
        <f>SUMIFS(通讯通路门店!$AI:$AI,通讯通路门店!$S:$S,$G1008)</f>
        <v>0</v>
      </c>
      <c r="BQ1008" s="83"/>
    </row>
    <row r="1009" spans="1:69">
      <c r="A1009" s="99" t="str">
        <f>IFERROR(_xlfn.XLOOKUP($G1009,通讯通路门店!$S$4:$S$993933,通讯通路门店!$A$4:$A$993933,0,0),"")</f>
        <v>海南省</v>
      </c>
      <c r="B1009" s="99" t="str">
        <f>IFERROR(_xlfn.XLOOKUP($G1009,通讯通路门店!$S$4:$S$993933,通讯通路门店!$B$4:$B$993933,0,0),"")</f>
        <v>乐东黎族自治县</v>
      </c>
      <c r="C1009" s="99" t="str">
        <f>IFERROR(_xlfn.XLOOKUP($G1009,通讯通路门店!$S$4:$S$993933,通讯通路门店!$C$4:$C$993933,0,0),"")</f>
        <v>乐东黎族自治县</v>
      </c>
      <c r="D1009" s="99" t="str">
        <f>IFERROR(_xlfn.XLOOKUP($G1009,通讯通路门店!$S$4:$S$993933,通讯通路门店!$D$4:$D$993933,0,0),"")</f>
        <v>万冲镇</v>
      </c>
      <c r="E1009" s="83"/>
      <c r="F1009" s="83"/>
      <c r="G1009" s="101"/>
      <c r="H1009" s="102">
        <f>IFERROR(_xlfn.XLOOKUP($G1009,通讯通路门店!$S$4:$S$993933,通讯通路门店!$R$4:$R$993933,0,0),"")</f>
        <v>0</v>
      </c>
      <c r="I1009" s="83"/>
      <c r="J1009" s="83"/>
      <c r="K1009" s="83"/>
      <c r="L1009" s="83"/>
      <c r="M1009" s="83"/>
      <c r="N1009" s="83"/>
      <c r="O1009" s="83"/>
      <c r="P1009" s="83"/>
      <c r="Q1009" s="83"/>
      <c r="R1009" s="83"/>
      <c r="S1009" s="83"/>
      <c r="T1009" s="83"/>
      <c r="U1009" s="99">
        <f>COUNTIF(通讯通路门店!$S:$S,$G1009)</f>
        <v>0</v>
      </c>
      <c r="V1009" s="99">
        <f>COUNTIFS(通讯通路门店!$S:$S,$G1009,通讯通路门店!$J:$J,"综合卖场")</f>
        <v>0</v>
      </c>
      <c r="W1009" s="99">
        <f>SUMIFS(通讯通路门店!$AJ:$AJ,通讯通路门店!$S:$S,通讯客户沙盘!$G1009)</f>
        <v>0</v>
      </c>
      <c r="X1009" s="99">
        <f t="shared" si="75"/>
        <v>0</v>
      </c>
      <c r="Y1009" s="99">
        <f>COUNTIFS(通讯通路门店!$S:$S,$G1009,通讯通路门店!$J:$J,"荣耀体验店")+COUNTIFS(通讯通路门店!$S:$S,$G1009,通讯通路门店!$J:$J,"荣耀授权专卖店")</f>
        <v>0</v>
      </c>
      <c r="Z1009" s="99">
        <f>COUNTIFS(通讯通路门店!$S:$S,$G1009,通讯通路门店!$J:$J,"VIVO体验店")</f>
        <v>0</v>
      </c>
      <c r="AA1009" s="99">
        <f>COUNTIFS(通讯通路门店!$S:$S,$G1009,通讯通路门店!$J:$J,"OPPO体验店")</f>
        <v>0</v>
      </c>
      <c r="AB1009" s="99">
        <f>COUNTIFS(通讯通路门店!$S:$S,$G1009,通讯通路门店!$J:$J,"华为授权体验店")+COUNTIFS(通讯通路门店!$S:$S,$G1009,通讯通路门店!$J:$J,"华为堡垒店")</f>
        <v>0</v>
      </c>
      <c r="AC1009" s="99">
        <f>COUNTIFS(通讯通路门店!$S:$S,$G1009,通讯通路门店!$J:$J,"小米体验店")</f>
        <v>0</v>
      </c>
      <c r="AD1009" s="99">
        <f>COUNTIFS(通讯通路门店!$S:$S,$G1009,通讯通路门店!$J:$J,"苹果体验店")</f>
        <v>0</v>
      </c>
      <c r="AE1009" s="99">
        <f>COUNTIFS(通讯通路门店!$S:$S,$G1009,通讯通路门店!$J:$J,"其他品牌专卖店")</f>
        <v>0</v>
      </c>
      <c r="AF1009" s="99">
        <f>SUMIFS(通讯通路门店!$BI:$BI,通讯通路门店!$S:$S,$G1009)</f>
        <v>0</v>
      </c>
      <c r="AG1009" s="99">
        <f>SUMIFS(通讯通路门店!$BH:$BH,通讯通路门店!$S:$S,$G1009)</f>
        <v>0</v>
      </c>
      <c r="AH1009" s="99">
        <f t="shared" si="76"/>
        <v>0</v>
      </c>
      <c r="AI1009" s="99">
        <f>SUMIFS(通讯通路门店!$BB:$BB,通讯通路门店!$S:$S,$G1009)</f>
        <v>0</v>
      </c>
      <c r="AJ1009" s="99">
        <f>SUMIFS(通讯通路门店!$BE:$BE,通讯通路门店!$S:$S,$G1009)</f>
        <v>0</v>
      </c>
      <c r="AK1009" s="99">
        <f>SUMIFS(通讯通路门店!$BG:$BG,通讯通路门店!$S:$S,$G1009)</f>
        <v>0</v>
      </c>
      <c r="AL1009" s="99">
        <f>SUMIFS(通讯通路门店!$BC:$BC,通讯通路门店!$S:$S,$G1009)</f>
        <v>0</v>
      </c>
      <c r="AM1009" s="99">
        <f>SUMIFS(通讯通路门店!$BD:$BD,通讯通路门店!$S:$S,$G1009)</f>
        <v>0</v>
      </c>
      <c r="AN1009" s="99">
        <f>SUMIFS(通讯通路门店!$BF:$BF,通讯通路门店!$S:$S,$G1009)</f>
        <v>0</v>
      </c>
      <c r="AO1009" s="99">
        <f t="shared" si="77"/>
        <v>0</v>
      </c>
      <c r="AP1009" s="99">
        <f>SUMIFS(通讯通路门店!$K:$K,通讯通路门店!$S:$S,$G1009)</f>
        <v>0</v>
      </c>
      <c r="AQ1009" s="83"/>
      <c r="AR1009" s="99">
        <f>SUMIFS(通讯通路门店!$T:$T,通讯通路门店!$S:$S,$G1009)</f>
        <v>0</v>
      </c>
      <c r="AS1009" s="99">
        <f>SUMIFS(通讯通路门店!$U:$U,通讯通路门店!$S:$S,$G1009)</f>
        <v>0</v>
      </c>
      <c r="AT1009" s="99">
        <f>SUMIFS(通讯通路门店!$V:$V,通讯通路门店!$S:$S,$G1009)</f>
        <v>0</v>
      </c>
      <c r="AU1009" s="99">
        <f>SUMIFS(通讯通路门店!$W:$W,通讯通路门店!$S:$S,$G1009)</f>
        <v>0</v>
      </c>
      <c r="AV1009" s="99">
        <f>SUMIFS(通讯通路门店!$Z:$Z,通讯通路门店!$S:$S,$G1009)</f>
        <v>0</v>
      </c>
      <c r="AW1009" s="99">
        <f>SUMIFS(通讯通路门店!$AB:$AB,通讯通路门店!$S:$S,$G1009)</f>
        <v>0</v>
      </c>
      <c r="AX1009" s="99">
        <f>SUMIFS(通讯通路门店!$X:$X,通讯通路门店!$S:$S,$G1009)</f>
        <v>0</v>
      </c>
      <c r="AY1009" s="99">
        <f>SUMIFS(通讯通路门店!$Y:$Y,通讯通路门店!$S:$S,$G1009)</f>
        <v>0</v>
      </c>
      <c r="AZ1009" s="99">
        <f>SUMIFS(通讯通路门店!$AA:$AA,通讯通路门店!$S:$S,$G1009)</f>
        <v>0</v>
      </c>
      <c r="BA1009" s="99">
        <f t="shared" si="78"/>
        <v>0</v>
      </c>
      <c r="BB1009" s="99">
        <f t="shared" si="79"/>
        <v>0</v>
      </c>
      <c r="BC1009" s="99">
        <f>SUMIFS(通讯通路门店!$W:$W,通讯通路门店!$S:$S,$G1009,通讯通路门店!$J:$J,"荣耀体验店")+SUMIFS(通讯通路门店!$W:$W,通讯通路门店!$S:$S,$G1009,通讯通路门店!$J:$J,"荣耀授权专卖店")</f>
        <v>0</v>
      </c>
      <c r="BD1009" s="99">
        <f>SUMIFS(通讯通路门店!$Z:$Z,通讯通路门店!$S:$S,$G1009,通讯通路门店!$J:$J,"VIVO体验店")</f>
        <v>0</v>
      </c>
      <c r="BE1009" s="99">
        <f>SUMIFS(通讯通路门店!$AB:$AB,通讯通路门店!$S:$S,$G1009,通讯通路门店!$J:$J,"OPPO体验店")</f>
        <v>0</v>
      </c>
      <c r="BF1009" s="99">
        <f>SUMIFS(通讯通路门店!$X:$X,通讯通路门店!$S:$S,$G1009,通讯通路门店!$J:$J,"华为授权体验店")+SUMIFS(通讯通路门店!$AA:$AA,通讯通路门店!$S:$S,$G1009,通讯通路门店!$J:$J,"华为堡垒店")</f>
        <v>0</v>
      </c>
      <c r="BG1009" s="99">
        <f>SUMIFS(通讯通路门店!$Y:$Y,通讯通路门店!$S:$S,$G1009,通讯通路门店!$J:$J,"小米体验店")</f>
        <v>0</v>
      </c>
      <c r="BH1009" s="99">
        <f>SUMIFS(通讯通路门店!$AA:$AA,通讯通路门店!$S:$S,$G1009,通讯通路门店!$J:$J,"苹果体验店")</f>
        <v>0</v>
      </c>
      <c r="BI1009" s="99">
        <f>SUMIFS(通讯通路门店!$K:$K,通讯通路门店!$S:$S,$G1009,通讯通路门店!$J:$J,"其他品牌专卖店")</f>
        <v>0</v>
      </c>
      <c r="BJ1009" s="99">
        <f>SUMIFS(通讯通路门店!$AC:$AC,通讯通路门店!$S:$S,$G1009)</f>
        <v>0</v>
      </c>
      <c r="BK1009" s="99">
        <f>SUMIFS(通讯通路门店!$AD:$AD,通讯通路门店!$S:$S,$G1009)</f>
        <v>0</v>
      </c>
      <c r="BL1009" s="99">
        <f>SUMIFS(通讯通路门店!$AE:$AE,通讯通路门店!$S:$S,$G1009)</f>
        <v>0</v>
      </c>
      <c r="BM1009" s="99">
        <f>SUMIFS(通讯通路门店!$AF:$AF,通讯通路门店!$S:$S,$G1009)</f>
        <v>0</v>
      </c>
      <c r="BN1009" s="99">
        <f>SUMIFS(通讯通路门店!$AG:$AG,通讯通路门店!$S:$S,$G1009)</f>
        <v>0</v>
      </c>
      <c r="BO1009" s="99">
        <f>SUMIFS(通讯通路门店!$AH:$AH,通讯通路门店!$S:$S,$G1009)</f>
        <v>0</v>
      </c>
      <c r="BP1009" s="99">
        <f>SUMIFS(通讯通路门店!$AI:$AI,通讯通路门店!$S:$S,$G1009)</f>
        <v>0</v>
      </c>
      <c r="BQ1009" s="83"/>
    </row>
    <row r="1010" spans="1:69">
      <c r="A1010" s="99" t="str">
        <f>IFERROR(_xlfn.XLOOKUP($G1010,通讯通路门店!$S$4:$S$993933,通讯通路门店!$A$4:$A$993933,0,0),"")</f>
        <v>海南省</v>
      </c>
      <c r="B1010" s="99" t="str">
        <f>IFERROR(_xlfn.XLOOKUP($G1010,通讯通路门店!$S$4:$S$993933,通讯通路门店!$B$4:$B$993933,0,0),"")</f>
        <v>乐东黎族自治县</v>
      </c>
      <c r="C1010" s="99" t="str">
        <f>IFERROR(_xlfn.XLOOKUP($G1010,通讯通路门店!$S$4:$S$993933,通讯通路门店!$C$4:$C$993933,0,0),"")</f>
        <v>乐东黎族自治县</v>
      </c>
      <c r="D1010" s="99" t="str">
        <f>IFERROR(_xlfn.XLOOKUP($G1010,通讯通路门店!$S$4:$S$993933,通讯通路门店!$D$4:$D$993933,0,0),"")</f>
        <v>万冲镇</v>
      </c>
      <c r="E1010" s="83"/>
      <c r="F1010" s="83"/>
      <c r="G1010" s="101"/>
      <c r="H1010" s="102">
        <f>IFERROR(_xlfn.XLOOKUP($G1010,通讯通路门店!$S$4:$S$993933,通讯通路门店!$R$4:$R$993933,0,0),"")</f>
        <v>0</v>
      </c>
      <c r="I1010" s="83"/>
      <c r="J1010" s="83"/>
      <c r="K1010" s="83"/>
      <c r="L1010" s="83"/>
      <c r="M1010" s="83"/>
      <c r="N1010" s="83"/>
      <c r="O1010" s="83"/>
      <c r="P1010" s="83"/>
      <c r="Q1010" s="83"/>
      <c r="R1010" s="83"/>
      <c r="S1010" s="83"/>
      <c r="T1010" s="83"/>
      <c r="U1010" s="99">
        <f>COUNTIF(通讯通路门店!$S:$S,$G1010)</f>
        <v>0</v>
      </c>
      <c r="V1010" s="99">
        <f>COUNTIFS(通讯通路门店!$S:$S,$G1010,通讯通路门店!$J:$J,"综合卖场")</f>
        <v>0</v>
      </c>
      <c r="W1010" s="99">
        <f>SUMIFS(通讯通路门店!$AJ:$AJ,通讯通路门店!$S:$S,通讯客户沙盘!$G1010)</f>
        <v>0</v>
      </c>
      <c r="X1010" s="99">
        <f t="shared" si="75"/>
        <v>0</v>
      </c>
      <c r="Y1010" s="99">
        <f>COUNTIFS(通讯通路门店!$S:$S,$G1010,通讯通路门店!$J:$J,"荣耀体验店")+COUNTIFS(通讯通路门店!$S:$S,$G1010,通讯通路门店!$J:$J,"荣耀授权专卖店")</f>
        <v>0</v>
      </c>
      <c r="Z1010" s="99">
        <f>COUNTIFS(通讯通路门店!$S:$S,$G1010,通讯通路门店!$J:$J,"VIVO体验店")</f>
        <v>0</v>
      </c>
      <c r="AA1010" s="99">
        <f>COUNTIFS(通讯通路门店!$S:$S,$G1010,通讯通路门店!$J:$J,"OPPO体验店")</f>
        <v>0</v>
      </c>
      <c r="AB1010" s="99">
        <f>COUNTIFS(通讯通路门店!$S:$S,$G1010,通讯通路门店!$J:$J,"华为授权体验店")+COUNTIFS(通讯通路门店!$S:$S,$G1010,通讯通路门店!$J:$J,"华为堡垒店")</f>
        <v>0</v>
      </c>
      <c r="AC1010" s="99">
        <f>COUNTIFS(通讯通路门店!$S:$S,$G1010,通讯通路门店!$J:$J,"小米体验店")</f>
        <v>0</v>
      </c>
      <c r="AD1010" s="99">
        <f>COUNTIFS(通讯通路门店!$S:$S,$G1010,通讯通路门店!$J:$J,"苹果体验店")</f>
        <v>0</v>
      </c>
      <c r="AE1010" s="99">
        <f>COUNTIFS(通讯通路门店!$S:$S,$G1010,通讯通路门店!$J:$J,"其他品牌专卖店")</f>
        <v>0</v>
      </c>
      <c r="AF1010" s="99">
        <f>SUMIFS(通讯通路门店!$BI:$BI,通讯通路门店!$S:$S,$G1010)</f>
        <v>0</v>
      </c>
      <c r="AG1010" s="99">
        <f>SUMIFS(通讯通路门店!$BH:$BH,通讯通路门店!$S:$S,$G1010)</f>
        <v>0</v>
      </c>
      <c r="AH1010" s="99">
        <f t="shared" si="76"/>
        <v>0</v>
      </c>
      <c r="AI1010" s="99">
        <f>SUMIFS(通讯通路门店!$BB:$BB,通讯通路门店!$S:$S,$G1010)</f>
        <v>0</v>
      </c>
      <c r="AJ1010" s="99">
        <f>SUMIFS(通讯通路门店!$BE:$BE,通讯通路门店!$S:$S,$G1010)</f>
        <v>0</v>
      </c>
      <c r="AK1010" s="99">
        <f>SUMIFS(通讯通路门店!$BG:$BG,通讯通路门店!$S:$S,$G1010)</f>
        <v>0</v>
      </c>
      <c r="AL1010" s="99">
        <f>SUMIFS(通讯通路门店!$BC:$BC,通讯通路门店!$S:$S,$G1010)</f>
        <v>0</v>
      </c>
      <c r="AM1010" s="99">
        <f>SUMIFS(通讯通路门店!$BD:$BD,通讯通路门店!$S:$S,$G1010)</f>
        <v>0</v>
      </c>
      <c r="AN1010" s="99">
        <f>SUMIFS(通讯通路门店!$BF:$BF,通讯通路门店!$S:$S,$G1010)</f>
        <v>0</v>
      </c>
      <c r="AO1010" s="99">
        <f t="shared" si="77"/>
        <v>0</v>
      </c>
      <c r="AP1010" s="99">
        <f>SUMIFS(通讯通路门店!$K:$K,通讯通路门店!$S:$S,$G1010)</f>
        <v>0</v>
      </c>
      <c r="AQ1010" s="83"/>
      <c r="AR1010" s="99">
        <f>SUMIFS(通讯通路门店!$T:$T,通讯通路门店!$S:$S,$G1010)</f>
        <v>0</v>
      </c>
      <c r="AS1010" s="99">
        <f>SUMIFS(通讯通路门店!$U:$U,通讯通路门店!$S:$S,$G1010)</f>
        <v>0</v>
      </c>
      <c r="AT1010" s="99">
        <f>SUMIFS(通讯通路门店!$V:$V,通讯通路门店!$S:$S,$G1010)</f>
        <v>0</v>
      </c>
      <c r="AU1010" s="99">
        <f>SUMIFS(通讯通路门店!$W:$W,通讯通路门店!$S:$S,$G1010)</f>
        <v>0</v>
      </c>
      <c r="AV1010" s="99">
        <f>SUMIFS(通讯通路门店!$Z:$Z,通讯通路门店!$S:$S,$G1010)</f>
        <v>0</v>
      </c>
      <c r="AW1010" s="99">
        <f>SUMIFS(通讯通路门店!$AB:$AB,通讯通路门店!$S:$S,$G1010)</f>
        <v>0</v>
      </c>
      <c r="AX1010" s="99">
        <f>SUMIFS(通讯通路门店!$X:$X,通讯通路门店!$S:$S,$G1010)</f>
        <v>0</v>
      </c>
      <c r="AY1010" s="99">
        <f>SUMIFS(通讯通路门店!$Y:$Y,通讯通路门店!$S:$S,$G1010)</f>
        <v>0</v>
      </c>
      <c r="AZ1010" s="99">
        <f>SUMIFS(通讯通路门店!$AA:$AA,通讯通路门店!$S:$S,$G1010)</f>
        <v>0</v>
      </c>
      <c r="BA1010" s="99">
        <f t="shared" si="78"/>
        <v>0</v>
      </c>
      <c r="BB1010" s="99">
        <f t="shared" si="79"/>
        <v>0</v>
      </c>
      <c r="BC1010" s="99">
        <f>SUMIFS(通讯通路门店!$W:$W,通讯通路门店!$S:$S,$G1010,通讯通路门店!$J:$J,"荣耀体验店")+SUMIFS(通讯通路门店!$W:$W,通讯通路门店!$S:$S,$G1010,通讯通路门店!$J:$J,"荣耀授权专卖店")</f>
        <v>0</v>
      </c>
      <c r="BD1010" s="99">
        <f>SUMIFS(通讯通路门店!$Z:$Z,通讯通路门店!$S:$S,$G1010,通讯通路门店!$J:$J,"VIVO体验店")</f>
        <v>0</v>
      </c>
      <c r="BE1010" s="99">
        <f>SUMIFS(通讯通路门店!$AB:$AB,通讯通路门店!$S:$S,$G1010,通讯通路门店!$J:$J,"OPPO体验店")</f>
        <v>0</v>
      </c>
      <c r="BF1010" s="99">
        <f>SUMIFS(通讯通路门店!$X:$X,通讯通路门店!$S:$S,$G1010,通讯通路门店!$J:$J,"华为授权体验店")+SUMIFS(通讯通路门店!$AA:$AA,通讯通路门店!$S:$S,$G1010,通讯通路门店!$J:$J,"华为堡垒店")</f>
        <v>0</v>
      </c>
      <c r="BG1010" s="99">
        <f>SUMIFS(通讯通路门店!$Y:$Y,通讯通路门店!$S:$S,$G1010,通讯通路门店!$J:$J,"小米体验店")</f>
        <v>0</v>
      </c>
      <c r="BH1010" s="99">
        <f>SUMIFS(通讯通路门店!$AA:$AA,通讯通路门店!$S:$S,$G1010,通讯通路门店!$J:$J,"苹果体验店")</f>
        <v>0</v>
      </c>
      <c r="BI1010" s="99">
        <f>SUMIFS(通讯通路门店!$K:$K,通讯通路门店!$S:$S,$G1010,通讯通路门店!$J:$J,"其他品牌专卖店")</f>
        <v>0</v>
      </c>
      <c r="BJ1010" s="99">
        <f>SUMIFS(通讯通路门店!$AC:$AC,通讯通路门店!$S:$S,$G1010)</f>
        <v>0</v>
      </c>
      <c r="BK1010" s="99">
        <f>SUMIFS(通讯通路门店!$AD:$AD,通讯通路门店!$S:$S,$G1010)</f>
        <v>0</v>
      </c>
      <c r="BL1010" s="99">
        <f>SUMIFS(通讯通路门店!$AE:$AE,通讯通路门店!$S:$S,$G1010)</f>
        <v>0</v>
      </c>
      <c r="BM1010" s="99">
        <f>SUMIFS(通讯通路门店!$AF:$AF,通讯通路门店!$S:$S,$G1010)</f>
        <v>0</v>
      </c>
      <c r="BN1010" s="99">
        <f>SUMIFS(通讯通路门店!$AG:$AG,通讯通路门店!$S:$S,$G1010)</f>
        <v>0</v>
      </c>
      <c r="BO1010" s="99">
        <f>SUMIFS(通讯通路门店!$AH:$AH,通讯通路门店!$S:$S,$G1010)</f>
        <v>0</v>
      </c>
      <c r="BP1010" s="99">
        <f>SUMIFS(通讯通路门店!$AI:$AI,通讯通路门店!$S:$S,$G1010)</f>
        <v>0</v>
      </c>
      <c r="BQ1010" s="83"/>
    </row>
    <row r="1011" spans="1:69">
      <c r="A1011" s="99" t="str">
        <f>IFERROR(_xlfn.XLOOKUP($G1011,通讯通路门店!$S$4:$S$993933,通讯通路门店!$A$4:$A$993933,0,0),"")</f>
        <v>海南省</v>
      </c>
      <c r="B1011" s="99" t="str">
        <f>IFERROR(_xlfn.XLOOKUP($G1011,通讯通路门店!$S$4:$S$993933,通讯通路门店!$B$4:$B$993933,0,0),"")</f>
        <v>乐东黎族自治县</v>
      </c>
      <c r="C1011" s="99" t="str">
        <f>IFERROR(_xlfn.XLOOKUP($G1011,通讯通路门店!$S$4:$S$993933,通讯通路门店!$C$4:$C$993933,0,0),"")</f>
        <v>乐东黎族自治县</v>
      </c>
      <c r="D1011" s="99" t="str">
        <f>IFERROR(_xlfn.XLOOKUP($G1011,通讯通路门店!$S$4:$S$993933,通讯通路门店!$D$4:$D$993933,0,0),"")</f>
        <v>万冲镇</v>
      </c>
      <c r="E1011" s="83"/>
      <c r="F1011" s="83"/>
      <c r="G1011" s="101"/>
      <c r="H1011" s="102">
        <f>IFERROR(_xlfn.XLOOKUP($G1011,通讯通路门店!$S$4:$S$993933,通讯通路门店!$R$4:$R$993933,0,0),"")</f>
        <v>0</v>
      </c>
      <c r="I1011" s="83"/>
      <c r="J1011" s="83"/>
      <c r="K1011" s="83"/>
      <c r="L1011" s="83"/>
      <c r="M1011" s="83"/>
      <c r="N1011" s="83"/>
      <c r="O1011" s="83"/>
      <c r="P1011" s="83"/>
      <c r="Q1011" s="83"/>
      <c r="R1011" s="83"/>
      <c r="S1011" s="83"/>
      <c r="T1011" s="83"/>
      <c r="U1011" s="99">
        <f>COUNTIF(通讯通路门店!$S:$S,$G1011)</f>
        <v>0</v>
      </c>
      <c r="V1011" s="99">
        <f>COUNTIFS(通讯通路门店!$S:$S,$G1011,通讯通路门店!$J:$J,"综合卖场")</f>
        <v>0</v>
      </c>
      <c r="W1011" s="99">
        <f>SUMIFS(通讯通路门店!$AJ:$AJ,通讯通路门店!$S:$S,通讯客户沙盘!$G1011)</f>
        <v>0</v>
      </c>
      <c r="X1011" s="99">
        <f t="shared" si="75"/>
        <v>0</v>
      </c>
      <c r="Y1011" s="99">
        <f>COUNTIFS(通讯通路门店!$S:$S,$G1011,通讯通路门店!$J:$J,"荣耀体验店")+COUNTIFS(通讯通路门店!$S:$S,$G1011,通讯通路门店!$J:$J,"荣耀授权专卖店")</f>
        <v>0</v>
      </c>
      <c r="Z1011" s="99">
        <f>COUNTIFS(通讯通路门店!$S:$S,$G1011,通讯通路门店!$J:$J,"VIVO体验店")</f>
        <v>0</v>
      </c>
      <c r="AA1011" s="99">
        <f>COUNTIFS(通讯通路门店!$S:$S,$G1011,通讯通路门店!$J:$J,"OPPO体验店")</f>
        <v>0</v>
      </c>
      <c r="AB1011" s="99">
        <f>COUNTIFS(通讯通路门店!$S:$S,$G1011,通讯通路门店!$J:$J,"华为授权体验店")+COUNTIFS(通讯通路门店!$S:$S,$G1011,通讯通路门店!$J:$J,"华为堡垒店")</f>
        <v>0</v>
      </c>
      <c r="AC1011" s="99">
        <f>COUNTIFS(通讯通路门店!$S:$S,$G1011,通讯通路门店!$J:$J,"小米体验店")</f>
        <v>0</v>
      </c>
      <c r="AD1011" s="99">
        <f>COUNTIFS(通讯通路门店!$S:$S,$G1011,通讯通路门店!$J:$J,"苹果体验店")</f>
        <v>0</v>
      </c>
      <c r="AE1011" s="99">
        <f>COUNTIFS(通讯通路门店!$S:$S,$G1011,通讯通路门店!$J:$J,"其他品牌专卖店")</f>
        <v>0</v>
      </c>
      <c r="AF1011" s="99">
        <f>SUMIFS(通讯通路门店!$BI:$BI,通讯通路门店!$S:$S,$G1011)</f>
        <v>0</v>
      </c>
      <c r="AG1011" s="99">
        <f>SUMIFS(通讯通路门店!$BH:$BH,通讯通路门店!$S:$S,$G1011)</f>
        <v>0</v>
      </c>
      <c r="AH1011" s="99">
        <f t="shared" si="76"/>
        <v>0</v>
      </c>
      <c r="AI1011" s="99">
        <f>SUMIFS(通讯通路门店!$BB:$BB,通讯通路门店!$S:$S,$G1011)</f>
        <v>0</v>
      </c>
      <c r="AJ1011" s="99">
        <f>SUMIFS(通讯通路门店!$BE:$BE,通讯通路门店!$S:$S,$G1011)</f>
        <v>0</v>
      </c>
      <c r="AK1011" s="99">
        <f>SUMIFS(通讯通路门店!$BG:$BG,通讯通路门店!$S:$S,$G1011)</f>
        <v>0</v>
      </c>
      <c r="AL1011" s="99">
        <f>SUMIFS(通讯通路门店!$BC:$BC,通讯通路门店!$S:$S,$G1011)</f>
        <v>0</v>
      </c>
      <c r="AM1011" s="99">
        <f>SUMIFS(通讯通路门店!$BD:$BD,通讯通路门店!$S:$S,$G1011)</f>
        <v>0</v>
      </c>
      <c r="AN1011" s="99">
        <f>SUMIFS(通讯通路门店!$BF:$BF,通讯通路门店!$S:$S,$G1011)</f>
        <v>0</v>
      </c>
      <c r="AO1011" s="99">
        <f t="shared" si="77"/>
        <v>0</v>
      </c>
      <c r="AP1011" s="99">
        <f>SUMIFS(通讯通路门店!$K:$K,通讯通路门店!$S:$S,$G1011)</f>
        <v>0</v>
      </c>
      <c r="AQ1011" s="83"/>
      <c r="AR1011" s="99">
        <f>SUMIFS(通讯通路门店!$T:$T,通讯通路门店!$S:$S,$G1011)</f>
        <v>0</v>
      </c>
      <c r="AS1011" s="99">
        <f>SUMIFS(通讯通路门店!$U:$U,通讯通路门店!$S:$S,$G1011)</f>
        <v>0</v>
      </c>
      <c r="AT1011" s="99">
        <f>SUMIFS(通讯通路门店!$V:$V,通讯通路门店!$S:$S,$G1011)</f>
        <v>0</v>
      </c>
      <c r="AU1011" s="99">
        <f>SUMIFS(通讯通路门店!$W:$W,通讯通路门店!$S:$S,$G1011)</f>
        <v>0</v>
      </c>
      <c r="AV1011" s="99">
        <f>SUMIFS(通讯通路门店!$Z:$Z,通讯通路门店!$S:$S,$G1011)</f>
        <v>0</v>
      </c>
      <c r="AW1011" s="99">
        <f>SUMIFS(通讯通路门店!$AB:$AB,通讯通路门店!$S:$S,$G1011)</f>
        <v>0</v>
      </c>
      <c r="AX1011" s="99">
        <f>SUMIFS(通讯通路门店!$X:$X,通讯通路门店!$S:$S,$G1011)</f>
        <v>0</v>
      </c>
      <c r="AY1011" s="99">
        <f>SUMIFS(通讯通路门店!$Y:$Y,通讯通路门店!$S:$S,$G1011)</f>
        <v>0</v>
      </c>
      <c r="AZ1011" s="99">
        <f>SUMIFS(通讯通路门店!$AA:$AA,通讯通路门店!$S:$S,$G1011)</f>
        <v>0</v>
      </c>
      <c r="BA1011" s="99">
        <f t="shared" si="78"/>
        <v>0</v>
      </c>
      <c r="BB1011" s="99">
        <f t="shared" si="79"/>
        <v>0</v>
      </c>
      <c r="BC1011" s="99">
        <f>SUMIFS(通讯通路门店!$W:$W,通讯通路门店!$S:$S,$G1011,通讯通路门店!$J:$J,"荣耀体验店")+SUMIFS(通讯通路门店!$W:$W,通讯通路门店!$S:$S,$G1011,通讯通路门店!$J:$J,"荣耀授权专卖店")</f>
        <v>0</v>
      </c>
      <c r="BD1011" s="99">
        <f>SUMIFS(通讯通路门店!$Z:$Z,通讯通路门店!$S:$S,$G1011,通讯通路门店!$J:$J,"VIVO体验店")</f>
        <v>0</v>
      </c>
      <c r="BE1011" s="99">
        <f>SUMIFS(通讯通路门店!$AB:$AB,通讯通路门店!$S:$S,$G1011,通讯通路门店!$J:$J,"OPPO体验店")</f>
        <v>0</v>
      </c>
      <c r="BF1011" s="99">
        <f>SUMIFS(通讯通路门店!$X:$X,通讯通路门店!$S:$S,$G1011,通讯通路门店!$J:$J,"华为授权体验店")+SUMIFS(通讯通路门店!$AA:$AA,通讯通路门店!$S:$S,$G1011,通讯通路门店!$J:$J,"华为堡垒店")</f>
        <v>0</v>
      </c>
      <c r="BG1011" s="99">
        <f>SUMIFS(通讯通路门店!$Y:$Y,通讯通路门店!$S:$S,$G1011,通讯通路门店!$J:$J,"小米体验店")</f>
        <v>0</v>
      </c>
      <c r="BH1011" s="99">
        <f>SUMIFS(通讯通路门店!$AA:$AA,通讯通路门店!$S:$S,$G1011,通讯通路门店!$J:$J,"苹果体验店")</f>
        <v>0</v>
      </c>
      <c r="BI1011" s="99">
        <f>SUMIFS(通讯通路门店!$K:$K,通讯通路门店!$S:$S,$G1011,通讯通路门店!$J:$J,"其他品牌专卖店")</f>
        <v>0</v>
      </c>
      <c r="BJ1011" s="99">
        <f>SUMIFS(通讯通路门店!$AC:$AC,通讯通路门店!$S:$S,$G1011)</f>
        <v>0</v>
      </c>
      <c r="BK1011" s="99">
        <f>SUMIFS(通讯通路门店!$AD:$AD,通讯通路门店!$S:$S,$G1011)</f>
        <v>0</v>
      </c>
      <c r="BL1011" s="99">
        <f>SUMIFS(通讯通路门店!$AE:$AE,通讯通路门店!$S:$S,$G1011)</f>
        <v>0</v>
      </c>
      <c r="BM1011" s="99">
        <f>SUMIFS(通讯通路门店!$AF:$AF,通讯通路门店!$S:$S,$G1011)</f>
        <v>0</v>
      </c>
      <c r="BN1011" s="99">
        <f>SUMIFS(通讯通路门店!$AG:$AG,通讯通路门店!$S:$S,$G1011)</f>
        <v>0</v>
      </c>
      <c r="BO1011" s="99">
        <f>SUMIFS(通讯通路门店!$AH:$AH,通讯通路门店!$S:$S,$G1011)</f>
        <v>0</v>
      </c>
      <c r="BP1011" s="99">
        <f>SUMIFS(通讯通路门店!$AI:$AI,通讯通路门店!$S:$S,$G1011)</f>
        <v>0</v>
      </c>
      <c r="BQ1011" s="83"/>
    </row>
    <row r="1012" spans="1:69">
      <c r="A1012" s="99" t="str">
        <f>IFERROR(_xlfn.XLOOKUP($G1012,通讯通路门店!$S$4:$S$993933,通讯通路门店!$A$4:$A$993933,0,0),"")</f>
        <v>海南省</v>
      </c>
      <c r="B1012" s="99" t="str">
        <f>IFERROR(_xlfn.XLOOKUP($G1012,通讯通路门店!$S$4:$S$993933,通讯通路门店!$B$4:$B$993933,0,0),"")</f>
        <v>乐东黎族自治县</v>
      </c>
      <c r="C1012" s="99" t="str">
        <f>IFERROR(_xlfn.XLOOKUP($G1012,通讯通路门店!$S$4:$S$993933,通讯通路门店!$C$4:$C$993933,0,0),"")</f>
        <v>乐东黎族自治县</v>
      </c>
      <c r="D1012" s="99" t="str">
        <f>IFERROR(_xlfn.XLOOKUP($G1012,通讯通路门店!$S$4:$S$993933,通讯通路门店!$D$4:$D$993933,0,0),"")</f>
        <v>万冲镇</v>
      </c>
      <c r="E1012" s="83"/>
      <c r="F1012" s="83"/>
      <c r="G1012" s="101"/>
      <c r="H1012" s="102">
        <f>IFERROR(_xlfn.XLOOKUP($G1012,通讯通路门店!$S$4:$S$993933,通讯通路门店!$R$4:$R$993933,0,0),"")</f>
        <v>0</v>
      </c>
      <c r="I1012" s="83"/>
      <c r="J1012" s="83"/>
      <c r="K1012" s="83"/>
      <c r="L1012" s="83"/>
      <c r="M1012" s="83"/>
      <c r="N1012" s="83"/>
      <c r="O1012" s="83"/>
      <c r="P1012" s="83"/>
      <c r="Q1012" s="83"/>
      <c r="R1012" s="83"/>
      <c r="S1012" s="83"/>
      <c r="T1012" s="83"/>
      <c r="U1012" s="99">
        <f>COUNTIF(通讯通路门店!$S:$S,$G1012)</f>
        <v>0</v>
      </c>
      <c r="V1012" s="99">
        <f>COUNTIFS(通讯通路门店!$S:$S,$G1012,通讯通路门店!$J:$J,"综合卖场")</f>
        <v>0</v>
      </c>
      <c r="W1012" s="99">
        <f>SUMIFS(通讯通路门店!$AJ:$AJ,通讯通路门店!$S:$S,通讯客户沙盘!$G1012)</f>
        <v>0</v>
      </c>
      <c r="X1012" s="99">
        <f t="shared" si="75"/>
        <v>0</v>
      </c>
      <c r="Y1012" s="99">
        <f>COUNTIFS(通讯通路门店!$S:$S,$G1012,通讯通路门店!$J:$J,"荣耀体验店")+COUNTIFS(通讯通路门店!$S:$S,$G1012,通讯通路门店!$J:$J,"荣耀授权专卖店")</f>
        <v>0</v>
      </c>
      <c r="Z1012" s="99">
        <f>COUNTIFS(通讯通路门店!$S:$S,$G1012,通讯通路门店!$J:$J,"VIVO体验店")</f>
        <v>0</v>
      </c>
      <c r="AA1012" s="99">
        <f>COUNTIFS(通讯通路门店!$S:$S,$G1012,通讯通路门店!$J:$J,"OPPO体验店")</f>
        <v>0</v>
      </c>
      <c r="AB1012" s="99">
        <f>COUNTIFS(通讯通路门店!$S:$S,$G1012,通讯通路门店!$J:$J,"华为授权体验店")+COUNTIFS(通讯通路门店!$S:$S,$G1012,通讯通路门店!$J:$J,"华为堡垒店")</f>
        <v>0</v>
      </c>
      <c r="AC1012" s="99">
        <f>COUNTIFS(通讯通路门店!$S:$S,$G1012,通讯通路门店!$J:$J,"小米体验店")</f>
        <v>0</v>
      </c>
      <c r="AD1012" s="99">
        <f>COUNTIFS(通讯通路门店!$S:$S,$G1012,通讯通路门店!$J:$J,"苹果体验店")</f>
        <v>0</v>
      </c>
      <c r="AE1012" s="99">
        <f>COUNTIFS(通讯通路门店!$S:$S,$G1012,通讯通路门店!$J:$J,"其他品牌专卖店")</f>
        <v>0</v>
      </c>
      <c r="AF1012" s="99">
        <f>SUMIFS(通讯通路门店!$BI:$BI,通讯通路门店!$S:$S,$G1012)</f>
        <v>0</v>
      </c>
      <c r="AG1012" s="99">
        <f>SUMIFS(通讯通路门店!$BH:$BH,通讯通路门店!$S:$S,$G1012)</f>
        <v>0</v>
      </c>
      <c r="AH1012" s="99">
        <f t="shared" si="76"/>
        <v>0</v>
      </c>
      <c r="AI1012" s="99">
        <f>SUMIFS(通讯通路门店!$BB:$BB,通讯通路门店!$S:$S,$G1012)</f>
        <v>0</v>
      </c>
      <c r="AJ1012" s="99">
        <f>SUMIFS(通讯通路门店!$BE:$BE,通讯通路门店!$S:$S,$G1012)</f>
        <v>0</v>
      </c>
      <c r="AK1012" s="99">
        <f>SUMIFS(通讯通路门店!$BG:$BG,通讯通路门店!$S:$S,$G1012)</f>
        <v>0</v>
      </c>
      <c r="AL1012" s="99">
        <f>SUMIFS(通讯通路门店!$BC:$BC,通讯通路门店!$S:$S,$G1012)</f>
        <v>0</v>
      </c>
      <c r="AM1012" s="99">
        <f>SUMIFS(通讯通路门店!$BD:$BD,通讯通路门店!$S:$S,$G1012)</f>
        <v>0</v>
      </c>
      <c r="AN1012" s="99">
        <f>SUMIFS(通讯通路门店!$BF:$BF,通讯通路门店!$S:$S,$G1012)</f>
        <v>0</v>
      </c>
      <c r="AO1012" s="99">
        <f t="shared" si="77"/>
        <v>0</v>
      </c>
      <c r="AP1012" s="99">
        <f>SUMIFS(通讯通路门店!$K:$K,通讯通路门店!$S:$S,$G1012)</f>
        <v>0</v>
      </c>
      <c r="AQ1012" s="83"/>
      <c r="AR1012" s="99">
        <f>SUMIFS(通讯通路门店!$T:$T,通讯通路门店!$S:$S,$G1012)</f>
        <v>0</v>
      </c>
      <c r="AS1012" s="99">
        <f>SUMIFS(通讯通路门店!$U:$U,通讯通路门店!$S:$S,$G1012)</f>
        <v>0</v>
      </c>
      <c r="AT1012" s="99">
        <f>SUMIFS(通讯通路门店!$V:$V,通讯通路门店!$S:$S,$G1012)</f>
        <v>0</v>
      </c>
      <c r="AU1012" s="99">
        <f>SUMIFS(通讯通路门店!$W:$W,通讯通路门店!$S:$S,$G1012)</f>
        <v>0</v>
      </c>
      <c r="AV1012" s="99">
        <f>SUMIFS(通讯通路门店!$Z:$Z,通讯通路门店!$S:$S,$G1012)</f>
        <v>0</v>
      </c>
      <c r="AW1012" s="99">
        <f>SUMIFS(通讯通路门店!$AB:$AB,通讯通路门店!$S:$S,$G1012)</f>
        <v>0</v>
      </c>
      <c r="AX1012" s="99">
        <f>SUMIFS(通讯通路门店!$X:$X,通讯通路门店!$S:$S,$G1012)</f>
        <v>0</v>
      </c>
      <c r="AY1012" s="99">
        <f>SUMIFS(通讯通路门店!$Y:$Y,通讯通路门店!$S:$S,$G1012)</f>
        <v>0</v>
      </c>
      <c r="AZ1012" s="99">
        <f>SUMIFS(通讯通路门店!$AA:$AA,通讯通路门店!$S:$S,$G1012)</f>
        <v>0</v>
      </c>
      <c r="BA1012" s="99">
        <f t="shared" si="78"/>
        <v>0</v>
      </c>
      <c r="BB1012" s="99">
        <f t="shared" si="79"/>
        <v>0</v>
      </c>
      <c r="BC1012" s="99">
        <f>SUMIFS(通讯通路门店!$W:$W,通讯通路门店!$S:$S,$G1012,通讯通路门店!$J:$J,"荣耀体验店")+SUMIFS(通讯通路门店!$W:$W,通讯通路门店!$S:$S,$G1012,通讯通路门店!$J:$J,"荣耀授权专卖店")</f>
        <v>0</v>
      </c>
      <c r="BD1012" s="99">
        <f>SUMIFS(通讯通路门店!$Z:$Z,通讯通路门店!$S:$S,$G1012,通讯通路门店!$J:$J,"VIVO体验店")</f>
        <v>0</v>
      </c>
      <c r="BE1012" s="99">
        <f>SUMIFS(通讯通路门店!$AB:$AB,通讯通路门店!$S:$S,$G1012,通讯通路门店!$J:$J,"OPPO体验店")</f>
        <v>0</v>
      </c>
      <c r="BF1012" s="99">
        <f>SUMIFS(通讯通路门店!$X:$X,通讯通路门店!$S:$S,$G1012,通讯通路门店!$J:$J,"华为授权体验店")+SUMIFS(通讯通路门店!$AA:$AA,通讯通路门店!$S:$S,$G1012,通讯通路门店!$J:$J,"华为堡垒店")</f>
        <v>0</v>
      </c>
      <c r="BG1012" s="99">
        <f>SUMIFS(通讯通路门店!$Y:$Y,通讯通路门店!$S:$S,$G1012,通讯通路门店!$J:$J,"小米体验店")</f>
        <v>0</v>
      </c>
      <c r="BH1012" s="99">
        <f>SUMIFS(通讯通路门店!$AA:$AA,通讯通路门店!$S:$S,$G1012,通讯通路门店!$J:$J,"苹果体验店")</f>
        <v>0</v>
      </c>
      <c r="BI1012" s="99">
        <f>SUMIFS(通讯通路门店!$K:$K,通讯通路门店!$S:$S,$G1012,通讯通路门店!$J:$J,"其他品牌专卖店")</f>
        <v>0</v>
      </c>
      <c r="BJ1012" s="99">
        <f>SUMIFS(通讯通路门店!$AC:$AC,通讯通路门店!$S:$S,$G1012)</f>
        <v>0</v>
      </c>
      <c r="BK1012" s="99">
        <f>SUMIFS(通讯通路门店!$AD:$AD,通讯通路门店!$S:$S,$G1012)</f>
        <v>0</v>
      </c>
      <c r="BL1012" s="99">
        <f>SUMIFS(通讯通路门店!$AE:$AE,通讯通路门店!$S:$S,$G1012)</f>
        <v>0</v>
      </c>
      <c r="BM1012" s="99">
        <f>SUMIFS(通讯通路门店!$AF:$AF,通讯通路门店!$S:$S,$G1012)</f>
        <v>0</v>
      </c>
      <c r="BN1012" s="99">
        <f>SUMIFS(通讯通路门店!$AG:$AG,通讯通路门店!$S:$S,$G1012)</f>
        <v>0</v>
      </c>
      <c r="BO1012" s="99">
        <f>SUMIFS(通讯通路门店!$AH:$AH,通讯通路门店!$S:$S,$G1012)</f>
        <v>0</v>
      </c>
      <c r="BP1012" s="99">
        <f>SUMIFS(通讯通路门店!$AI:$AI,通讯通路门店!$S:$S,$G1012)</f>
        <v>0</v>
      </c>
      <c r="BQ1012" s="83"/>
    </row>
    <row r="1013" spans="1:69">
      <c r="A1013" s="99" t="str">
        <f>IFERROR(_xlfn.XLOOKUP($G1013,通讯通路门店!$S$4:$S$993933,通讯通路门店!$A$4:$A$993933,0,0),"")</f>
        <v>海南省</v>
      </c>
      <c r="B1013" s="99" t="str">
        <f>IFERROR(_xlfn.XLOOKUP($G1013,通讯通路门店!$S$4:$S$993933,通讯通路门店!$B$4:$B$993933,0,0),"")</f>
        <v>乐东黎族自治县</v>
      </c>
      <c r="C1013" s="99" t="str">
        <f>IFERROR(_xlfn.XLOOKUP($G1013,通讯通路门店!$S$4:$S$993933,通讯通路门店!$C$4:$C$993933,0,0),"")</f>
        <v>乐东黎族自治县</v>
      </c>
      <c r="D1013" s="99" t="str">
        <f>IFERROR(_xlfn.XLOOKUP($G1013,通讯通路门店!$S$4:$S$993933,通讯通路门店!$D$4:$D$993933,0,0),"")</f>
        <v>万冲镇</v>
      </c>
      <c r="E1013" s="83"/>
      <c r="F1013" s="83"/>
      <c r="G1013" s="101"/>
      <c r="H1013" s="102">
        <f>IFERROR(_xlfn.XLOOKUP($G1013,通讯通路门店!$S$4:$S$993933,通讯通路门店!$R$4:$R$993933,0,0),"")</f>
        <v>0</v>
      </c>
      <c r="I1013" s="83"/>
      <c r="J1013" s="83"/>
      <c r="K1013" s="83"/>
      <c r="L1013" s="83"/>
      <c r="M1013" s="83"/>
      <c r="N1013" s="83"/>
      <c r="O1013" s="83"/>
      <c r="P1013" s="83"/>
      <c r="Q1013" s="83"/>
      <c r="R1013" s="83"/>
      <c r="S1013" s="83"/>
      <c r="T1013" s="83"/>
      <c r="U1013" s="99">
        <f>COUNTIF(通讯通路门店!$S:$S,$G1013)</f>
        <v>0</v>
      </c>
      <c r="V1013" s="99">
        <f>COUNTIFS(通讯通路门店!$S:$S,$G1013,通讯通路门店!$J:$J,"综合卖场")</f>
        <v>0</v>
      </c>
      <c r="W1013" s="99">
        <f>SUMIFS(通讯通路门店!$AJ:$AJ,通讯通路门店!$S:$S,通讯客户沙盘!$G1013)</f>
        <v>0</v>
      </c>
      <c r="X1013" s="99">
        <f t="shared" si="75"/>
        <v>0</v>
      </c>
      <c r="Y1013" s="99">
        <f>COUNTIFS(通讯通路门店!$S:$S,$G1013,通讯通路门店!$J:$J,"荣耀体验店")+COUNTIFS(通讯通路门店!$S:$S,$G1013,通讯通路门店!$J:$J,"荣耀授权专卖店")</f>
        <v>0</v>
      </c>
      <c r="Z1013" s="99">
        <f>COUNTIFS(通讯通路门店!$S:$S,$G1013,通讯通路门店!$J:$J,"VIVO体验店")</f>
        <v>0</v>
      </c>
      <c r="AA1013" s="99">
        <f>COUNTIFS(通讯通路门店!$S:$S,$G1013,通讯通路门店!$J:$J,"OPPO体验店")</f>
        <v>0</v>
      </c>
      <c r="AB1013" s="99">
        <f>COUNTIFS(通讯通路门店!$S:$S,$G1013,通讯通路门店!$J:$J,"华为授权体验店")+COUNTIFS(通讯通路门店!$S:$S,$G1013,通讯通路门店!$J:$J,"华为堡垒店")</f>
        <v>0</v>
      </c>
      <c r="AC1013" s="99">
        <f>COUNTIFS(通讯通路门店!$S:$S,$G1013,通讯通路门店!$J:$J,"小米体验店")</f>
        <v>0</v>
      </c>
      <c r="AD1013" s="99">
        <f>COUNTIFS(通讯通路门店!$S:$S,$G1013,通讯通路门店!$J:$J,"苹果体验店")</f>
        <v>0</v>
      </c>
      <c r="AE1013" s="99">
        <f>COUNTIFS(通讯通路门店!$S:$S,$G1013,通讯通路门店!$J:$J,"其他品牌专卖店")</f>
        <v>0</v>
      </c>
      <c r="AF1013" s="99">
        <f>SUMIFS(通讯通路门店!$BI:$BI,通讯通路门店!$S:$S,$G1013)</f>
        <v>0</v>
      </c>
      <c r="AG1013" s="99">
        <f>SUMIFS(通讯通路门店!$BH:$BH,通讯通路门店!$S:$S,$G1013)</f>
        <v>0</v>
      </c>
      <c r="AH1013" s="99">
        <f t="shared" si="76"/>
        <v>0</v>
      </c>
      <c r="AI1013" s="99">
        <f>SUMIFS(通讯通路门店!$BB:$BB,通讯通路门店!$S:$S,$G1013)</f>
        <v>0</v>
      </c>
      <c r="AJ1013" s="99">
        <f>SUMIFS(通讯通路门店!$BE:$BE,通讯通路门店!$S:$S,$G1013)</f>
        <v>0</v>
      </c>
      <c r="AK1013" s="99">
        <f>SUMIFS(通讯通路门店!$BG:$BG,通讯通路门店!$S:$S,$G1013)</f>
        <v>0</v>
      </c>
      <c r="AL1013" s="99">
        <f>SUMIFS(通讯通路门店!$BC:$BC,通讯通路门店!$S:$S,$G1013)</f>
        <v>0</v>
      </c>
      <c r="AM1013" s="99">
        <f>SUMIFS(通讯通路门店!$BD:$BD,通讯通路门店!$S:$S,$G1013)</f>
        <v>0</v>
      </c>
      <c r="AN1013" s="99">
        <f>SUMIFS(通讯通路门店!$BF:$BF,通讯通路门店!$S:$S,$G1013)</f>
        <v>0</v>
      </c>
      <c r="AO1013" s="99">
        <f t="shared" si="77"/>
        <v>0</v>
      </c>
      <c r="AP1013" s="99">
        <f>SUMIFS(通讯通路门店!$K:$K,通讯通路门店!$S:$S,$G1013)</f>
        <v>0</v>
      </c>
      <c r="AQ1013" s="83"/>
      <c r="AR1013" s="99">
        <f>SUMIFS(通讯通路门店!$T:$T,通讯通路门店!$S:$S,$G1013)</f>
        <v>0</v>
      </c>
      <c r="AS1013" s="99">
        <f>SUMIFS(通讯通路门店!$U:$U,通讯通路门店!$S:$S,$G1013)</f>
        <v>0</v>
      </c>
      <c r="AT1013" s="99">
        <f>SUMIFS(通讯通路门店!$V:$V,通讯通路门店!$S:$S,$G1013)</f>
        <v>0</v>
      </c>
      <c r="AU1013" s="99">
        <f>SUMIFS(通讯通路门店!$W:$W,通讯通路门店!$S:$S,$G1013)</f>
        <v>0</v>
      </c>
      <c r="AV1013" s="99">
        <f>SUMIFS(通讯通路门店!$Z:$Z,通讯通路门店!$S:$S,$G1013)</f>
        <v>0</v>
      </c>
      <c r="AW1013" s="99">
        <f>SUMIFS(通讯通路门店!$AB:$AB,通讯通路门店!$S:$S,$G1013)</f>
        <v>0</v>
      </c>
      <c r="AX1013" s="99">
        <f>SUMIFS(通讯通路门店!$X:$X,通讯通路门店!$S:$S,$G1013)</f>
        <v>0</v>
      </c>
      <c r="AY1013" s="99">
        <f>SUMIFS(通讯通路门店!$Y:$Y,通讯通路门店!$S:$S,$G1013)</f>
        <v>0</v>
      </c>
      <c r="AZ1013" s="99">
        <f>SUMIFS(通讯通路门店!$AA:$AA,通讯通路门店!$S:$S,$G1013)</f>
        <v>0</v>
      </c>
      <c r="BA1013" s="99">
        <f t="shared" si="78"/>
        <v>0</v>
      </c>
      <c r="BB1013" s="99">
        <f t="shared" si="79"/>
        <v>0</v>
      </c>
      <c r="BC1013" s="99">
        <f>SUMIFS(通讯通路门店!$W:$W,通讯通路门店!$S:$S,$G1013,通讯通路门店!$J:$J,"荣耀体验店")+SUMIFS(通讯通路门店!$W:$W,通讯通路门店!$S:$S,$G1013,通讯通路门店!$J:$J,"荣耀授权专卖店")</f>
        <v>0</v>
      </c>
      <c r="BD1013" s="99">
        <f>SUMIFS(通讯通路门店!$Z:$Z,通讯通路门店!$S:$S,$G1013,通讯通路门店!$J:$J,"VIVO体验店")</f>
        <v>0</v>
      </c>
      <c r="BE1013" s="99">
        <f>SUMIFS(通讯通路门店!$AB:$AB,通讯通路门店!$S:$S,$G1013,通讯通路门店!$J:$J,"OPPO体验店")</f>
        <v>0</v>
      </c>
      <c r="BF1013" s="99">
        <f>SUMIFS(通讯通路门店!$X:$X,通讯通路门店!$S:$S,$G1013,通讯通路门店!$J:$J,"华为授权体验店")+SUMIFS(通讯通路门店!$AA:$AA,通讯通路门店!$S:$S,$G1013,通讯通路门店!$J:$J,"华为堡垒店")</f>
        <v>0</v>
      </c>
      <c r="BG1013" s="99">
        <f>SUMIFS(通讯通路门店!$Y:$Y,通讯通路门店!$S:$S,$G1013,通讯通路门店!$J:$J,"小米体验店")</f>
        <v>0</v>
      </c>
      <c r="BH1013" s="99">
        <f>SUMIFS(通讯通路门店!$AA:$AA,通讯通路门店!$S:$S,$G1013,通讯通路门店!$J:$J,"苹果体验店")</f>
        <v>0</v>
      </c>
      <c r="BI1013" s="99">
        <f>SUMIFS(通讯通路门店!$K:$K,通讯通路门店!$S:$S,$G1013,通讯通路门店!$J:$J,"其他品牌专卖店")</f>
        <v>0</v>
      </c>
      <c r="BJ1013" s="99">
        <f>SUMIFS(通讯通路门店!$AC:$AC,通讯通路门店!$S:$S,$G1013)</f>
        <v>0</v>
      </c>
      <c r="BK1013" s="99">
        <f>SUMIFS(通讯通路门店!$AD:$AD,通讯通路门店!$S:$S,$G1013)</f>
        <v>0</v>
      </c>
      <c r="BL1013" s="99">
        <f>SUMIFS(通讯通路门店!$AE:$AE,通讯通路门店!$S:$S,$G1013)</f>
        <v>0</v>
      </c>
      <c r="BM1013" s="99">
        <f>SUMIFS(通讯通路门店!$AF:$AF,通讯通路门店!$S:$S,$G1013)</f>
        <v>0</v>
      </c>
      <c r="BN1013" s="99">
        <f>SUMIFS(通讯通路门店!$AG:$AG,通讯通路门店!$S:$S,$G1013)</f>
        <v>0</v>
      </c>
      <c r="BO1013" s="99">
        <f>SUMIFS(通讯通路门店!$AH:$AH,通讯通路门店!$S:$S,$G1013)</f>
        <v>0</v>
      </c>
      <c r="BP1013" s="99">
        <f>SUMIFS(通讯通路门店!$AI:$AI,通讯通路门店!$S:$S,$G1013)</f>
        <v>0</v>
      </c>
      <c r="BQ1013" s="83"/>
    </row>
    <row r="1014" spans="1:69">
      <c r="A1014" s="99" t="str">
        <f>IFERROR(_xlfn.XLOOKUP($G1014,通讯通路门店!$S$4:$S$993933,通讯通路门店!$A$4:$A$993933,0,0),"")</f>
        <v>海南省</v>
      </c>
      <c r="B1014" s="99" t="str">
        <f>IFERROR(_xlfn.XLOOKUP($G1014,通讯通路门店!$S$4:$S$993933,通讯通路门店!$B$4:$B$993933,0,0),"")</f>
        <v>乐东黎族自治县</v>
      </c>
      <c r="C1014" s="99" t="str">
        <f>IFERROR(_xlfn.XLOOKUP($G1014,通讯通路门店!$S$4:$S$993933,通讯通路门店!$C$4:$C$993933,0,0),"")</f>
        <v>乐东黎族自治县</v>
      </c>
      <c r="D1014" s="99" t="str">
        <f>IFERROR(_xlfn.XLOOKUP($G1014,通讯通路门店!$S$4:$S$993933,通讯通路门店!$D$4:$D$993933,0,0),"")</f>
        <v>万冲镇</v>
      </c>
      <c r="E1014" s="83"/>
      <c r="F1014" s="83"/>
      <c r="G1014" s="101"/>
      <c r="H1014" s="102">
        <f>IFERROR(_xlfn.XLOOKUP($G1014,通讯通路门店!$S$4:$S$993933,通讯通路门店!$R$4:$R$993933,0,0),"")</f>
        <v>0</v>
      </c>
      <c r="I1014" s="83"/>
      <c r="J1014" s="83"/>
      <c r="K1014" s="83"/>
      <c r="L1014" s="83"/>
      <c r="M1014" s="83"/>
      <c r="N1014" s="83"/>
      <c r="O1014" s="83"/>
      <c r="P1014" s="83"/>
      <c r="Q1014" s="83"/>
      <c r="R1014" s="83"/>
      <c r="S1014" s="83"/>
      <c r="T1014" s="83"/>
      <c r="U1014" s="99">
        <f>COUNTIF(通讯通路门店!$S:$S,$G1014)</f>
        <v>0</v>
      </c>
      <c r="V1014" s="99">
        <f>COUNTIFS(通讯通路门店!$S:$S,$G1014,通讯通路门店!$J:$J,"综合卖场")</f>
        <v>0</v>
      </c>
      <c r="W1014" s="99">
        <f>SUMIFS(通讯通路门店!$AJ:$AJ,通讯通路门店!$S:$S,通讯客户沙盘!$G1014)</f>
        <v>0</v>
      </c>
      <c r="X1014" s="99">
        <f t="shared" si="75"/>
        <v>0</v>
      </c>
      <c r="Y1014" s="99">
        <f>COUNTIFS(通讯通路门店!$S:$S,$G1014,通讯通路门店!$J:$J,"荣耀体验店")+COUNTIFS(通讯通路门店!$S:$S,$G1014,通讯通路门店!$J:$J,"荣耀授权专卖店")</f>
        <v>0</v>
      </c>
      <c r="Z1014" s="99">
        <f>COUNTIFS(通讯通路门店!$S:$S,$G1014,通讯通路门店!$J:$J,"VIVO体验店")</f>
        <v>0</v>
      </c>
      <c r="AA1014" s="99">
        <f>COUNTIFS(通讯通路门店!$S:$S,$G1014,通讯通路门店!$J:$J,"OPPO体验店")</f>
        <v>0</v>
      </c>
      <c r="AB1014" s="99">
        <f>COUNTIFS(通讯通路门店!$S:$S,$G1014,通讯通路门店!$J:$J,"华为授权体验店")+COUNTIFS(通讯通路门店!$S:$S,$G1014,通讯通路门店!$J:$J,"华为堡垒店")</f>
        <v>0</v>
      </c>
      <c r="AC1014" s="99">
        <f>COUNTIFS(通讯通路门店!$S:$S,$G1014,通讯通路门店!$J:$J,"小米体验店")</f>
        <v>0</v>
      </c>
      <c r="AD1014" s="99">
        <f>COUNTIFS(通讯通路门店!$S:$S,$G1014,通讯通路门店!$J:$J,"苹果体验店")</f>
        <v>0</v>
      </c>
      <c r="AE1014" s="99">
        <f>COUNTIFS(通讯通路门店!$S:$S,$G1014,通讯通路门店!$J:$J,"其他品牌专卖店")</f>
        <v>0</v>
      </c>
      <c r="AF1014" s="99">
        <f>SUMIFS(通讯通路门店!$BI:$BI,通讯通路门店!$S:$S,$G1014)</f>
        <v>0</v>
      </c>
      <c r="AG1014" s="99">
        <f>SUMIFS(通讯通路门店!$BH:$BH,通讯通路门店!$S:$S,$G1014)</f>
        <v>0</v>
      </c>
      <c r="AH1014" s="99">
        <f t="shared" si="76"/>
        <v>0</v>
      </c>
      <c r="AI1014" s="99">
        <f>SUMIFS(通讯通路门店!$BB:$BB,通讯通路门店!$S:$S,$G1014)</f>
        <v>0</v>
      </c>
      <c r="AJ1014" s="99">
        <f>SUMIFS(通讯通路门店!$BE:$BE,通讯通路门店!$S:$S,$G1014)</f>
        <v>0</v>
      </c>
      <c r="AK1014" s="99">
        <f>SUMIFS(通讯通路门店!$BG:$BG,通讯通路门店!$S:$S,$G1014)</f>
        <v>0</v>
      </c>
      <c r="AL1014" s="99">
        <f>SUMIFS(通讯通路门店!$BC:$BC,通讯通路门店!$S:$S,$G1014)</f>
        <v>0</v>
      </c>
      <c r="AM1014" s="99">
        <f>SUMIFS(通讯通路门店!$BD:$BD,通讯通路门店!$S:$S,$G1014)</f>
        <v>0</v>
      </c>
      <c r="AN1014" s="99">
        <f>SUMIFS(通讯通路门店!$BF:$BF,通讯通路门店!$S:$S,$G1014)</f>
        <v>0</v>
      </c>
      <c r="AO1014" s="99">
        <f t="shared" si="77"/>
        <v>0</v>
      </c>
      <c r="AP1014" s="99">
        <f>SUMIFS(通讯通路门店!$K:$K,通讯通路门店!$S:$S,$G1014)</f>
        <v>0</v>
      </c>
      <c r="AQ1014" s="83"/>
      <c r="AR1014" s="99">
        <f>SUMIFS(通讯通路门店!$T:$T,通讯通路门店!$S:$S,$G1014)</f>
        <v>0</v>
      </c>
      <c r="AS1014" s="99">
        <f>SUMIFS(通讯通路门店!$U:$U,通讯通路门店!$S:$S,$G1014)</f>
        <v>0</v>
      </c>
      <c r="AT1014" s="99">
        <f>SUMIFS(通讯通路门店!$V:$V,通讯通路门店!$S:$S,$G1014)</f>
        <v>0</v>
      </c>
      <c r="AU1014" s="99">
        <f>SUMIFS(通讯通路门店!$W:$W,通讯通路门店!$S:$S,$G1014)</f>
        <v>0</v>
      </c>
      <c r="AV1014" s="99">
        <f>SUMIFS(通讯通路门店!$Z:$Z,通讯通路门店!$S:$S,$G1014)</f>
        <v>0</v>
      </c>
      <c r="AW1014" s="99">
        <f>SUMIFS(通讯通路门店!$AB:$AB,通讯通路门店!$S:$S,$G1014)</f>
        <v>0</v>
      </c>
      <c r="AX1014" s="99">
        <f>SUMIFS(通讯通路门店!$X:$X,通讯通路门店!$S:$S,$G1014)</f>
        <v>0</v>
      </c>
      <c r="AY1014" s="99">
        <f>SUMIFS(通讯通路门店!$Y:$Y,通讯通路门店!$S:$S,$G1014)</f>
        <v>0</v>
      </c>
      <c r="AZ1014" s="99">
        <f>SUMIFS(通讯通路门店!$AA:$AA,通讯通路门店!$S:$S,$G1014)</f>
        <v>0</v>
      </c>
      <c r="BA1014" s="99">
        <f t="shared" si="78"/>
        <v>0</v>
      </c>
      <c r="BB1014" s="99">
        <f t="shared" si="79"/>
        <v>0</v>
      </c>
      <c r="BC1014" s="99">
        <f>SUMIFS(通讯通路门店!$W:$W,通讯通路门店!$S:$S,$G1014,通讯通路门店!$J:$J,"荣耀体验店")+SUMIFS(通讯通路门店!$W:$W,通讯通路门店!$S:$S,$G1014,通讯通路门店!$J:$J,"荣耀授权专卖店")</f>
        <v>0</v>
      </c>
      <c r="BD1014" s="99">
        <f>SUMIFS(通讯通路门店!$Z:$Z,通讯通路门店!$S:$S,$G1014,通讯通路门店!$J:$J,"VIVO体验店")</f>
        <v>0</v>
      </c>
      <c r="BE1014" s="99">
        <f>SUMIFS(通讯通路门店!$AB:$AB,通讯通路门店!$S:$S,$G1014,通讯通路门店!$J:$J,"OPPO体验店")</f>
        <v>0</v>
      </c>
      <c r="BF1014" s="99">
        <f>SUMIFS(通讯通路门店!$X:$X,通讯通路门店!$S:$S,$G1014,通讯通路门店!$J:$J,"华为授权体验店")+SUMIFS(通讯通路门店!$AA:$AA,通讯通路门店!$S:$S,$G1014,通讯通路门店!$J:$J,"华为堡垒店")</f>
        <v>0</v>
      </c>
      <c r="BG1014" s="99">
        <f>SUMIFS(通讯通路门店!$Y:$Y,通讯通路门店!$S:$S,$G1014,通讯通路门店!$J:$J,"小米体验店")</f>
        <v>0</v>
      </c>
      <c r="BH1014" s="99">
        <f>SUMIFS(通讯通路门店!$AA:$AA,通讯通路门店!$S:$S,$G1014,通讯通路门店!$J:$J,"苹果体验店")</f>
        <v>0</v>
      </c>
      <c r="BI1014" s="99">
        <f>SUMIFS(通讯通路门店!$K:$K,通讯通路门店!$S:$S,$G1014,通讯通路门店!$J:$J,"其他品牌专卖店")</f>
        <v>0</v>
      </c>
      <c r="BJ1014" s="99">
        <f>SUMIFS(通讯通路门店!$AC:$AC,通讯通路门店!$S:$S,$G1014)</f>
        <v>0</v>
      </c>
      <c r="BK1014" s="99">
        <f>SUMIFS(通讯通路门店!$AD:$AD,通讯通路门店!$S:$S,$G1014)</f>
        <v>0</v>
      </c>
      <c r="BL1014" s="99">
        <f>SUMIFS(通讯通路门店!$AE:$AE,通讯通路门店!$S:$S,$G1014)</f>
        <v>0</v>
      </c>
      <c r="BM1014" s="99">
        <f>SUMIFS(通讯通路门店!$AF:$AF,通讯通路门店!$S:$S,$G1014)</f>
        <v>0</v>
      </c>
      <c r="BN1014" s="99">
        <f>SUMIFS(通讯通路门店!$AG:$AG,通讯通路门店!$S:$S,$G1014)</f>
        <v>0</v>
      </c>
      <c r="BO1014" s="99">
        <f>SUMIFS(通讯通路门店!$AH:$AH,通讯通路门店!$S:$S,$G1014)</f>
        <v>0</v>
      </c>
      <c r="BP1014" s="99">
        <f>SUMIFS(通讯通路门店!$AI:$AI,通讯通路门店!$S:$S,$G1014)</f>
        <v>0</v>
      </c>
      <c r="BQ1014" s="83"/>
    </row>
    <row r="1015" spans="1:69">
      <c r="A1015" s="99" t="str">
        <f>IFERROR(_xlfn.XLOOKUP($G1015,通讯通路门店!$S$4:$S$993933,通讯通路门店!$A$4:$A$993933,0,0),"")</f>
        <v>海南省</v>
      </c>
      <c r="B1015" s="99" t="str">
        <f>IFERROR(_xlfn.XLOOKUP($G1015,通讯通路门店!$S$4:$S$993933,通讯通路门店!$B$4:$B$993933,0,0),"")</f>
        <v>乐东黎族自治县</v>
      </c>
      <c r="C1015" s="99" t="str">
        <f>IFERROR(_xlfn.XLOOKUP($G1015,通讯通路门店!$S$4:$S$993933,通讯通路门店!$C$4:$C$993933,0,0),"")</f>
        <v>乐东黎族自治县</v>
      </c>
      <c r="D1015" s="99" t="str">
        <f>IFERROR(_xlfn.XLOOKUP($G1015,通讯通路门店!$S$4:$S$993933,通讯通路门店!$D$4:$D$993933,0,0),"")</f>
        <v>万冲镇</v>
      </c>
      <c r="E1015" s="83"/>
      <c r="F1015" s="83"/>
      <c r="G1015" s="101"/>
      <c r="H1015" s="102">
        <f>IFERROR(_xlfn.XLOOKUP($G1015,通讯通路门店!$S$4:$S$993933,通讯通路门店!$R$4:$R$993933,0,0),"")</f>
        <v>0</v>
      </c>
      <c r="I1015" s="83"/>
      <c r="J1015" s="83"/>
      <c r="K1015" s="83"/>
      <c r="L1015" s="83"/>
      <c r="M1015" s="83"/>
      <c r="N1015" s="83"/>
      <c r="O1015" s="83"/>
      <c r="P1015" s="83"/>
      <c r="Q1015" s="83"/>
      <c r="R1015" s="83"/>
      <c r="S1015" s="83"/>
      <c r="T1015" s="83"/>
      <c r="U1015" s="99">
        <f>COUNTIF(通讯通路门店!$S:$S,$G1015)</f>
        <v>0</v>
      </c>
      <c r="V1015" s="99">
        <f>COUNTIFS(通讯通路门店!$S:$S,$G1015,通讯通路门店!$J:$J,"综合卖场")</f>
        <v>0</v>
      </c>
      <c r="W1015" s="99">
        <f>SUMIFS(通讯通路门店!$AJ:$AJ,通讯通路门店!$S:$S,通讯客户沙盘!$G1015)</f>
        <v>0</v>
      </c>
      <c r="X1015" s="99">
        <f t="shared" si="75"/>
        <v>0</v>
      </c>
      <c r="Y1015" s="99">
        <f>COUNTIFS(通讯通路门店!$S:$S,$G1015,通讯通路门店!$J:$J,"荣耀体验店")+COUNTIFS(通讯通路门店!$S:$S,$G1015,通讯通路门店!$J:$J,"荣耀授权专卖店")</f>
        <v>0</v>
      </c>
      <c r="Z1015" s="99">
        <f>COUNTIFS(通讯通路门店!$S:$S,$G1015,通讯通路门店!$J:$J,"VIVO体验店")</f>
        <v>0</v>
      </c>
      <c r="AA1015" s="99">
        <f>COUNTIFS(通讯通路门店!$S:$S,$G1015,通讯通路门店!$J:$J,"OPPO体验店")</f>
        <v>0</v>
      </c>
      <c r="AB1015" s="99">
        <f>COUNTIFS(通讯通路门店!$S:$S,$G1015,通讯通路门店!$J:$J,"华为授权体验店")+COUNTIFS(通讯通路门店!$S:$S,$G1015,通讯通路门店!$J:$J,"华为堡垒店")</f>
        <v>0</v>
      </c>
      <c r="AC1015" s="99">
        <f>COUNTIFS(通讯通路门店!$S:$S,$G1015,通讯通路门店!$J:$J,"小米体验店")</f>
        <v>0</v>
      </c>
      <c r="AD1015" s="99">
        <f>COUNTIFS(通讯通路门店!$S:$S,$G1015,通讯通路门店!$J:$J,"苹果体验店")</f>
        <v>0</v>
      </c>
      <c r="AE1015" s="99">
        <f>COUNTIFS(通讯通路门店!$S:$S,$G1015,通讯通路门店!$J:$J,"其他品牌专卖店")</f>
        <v>0</v>
      </c>
      <c r="AF1015" s="99">
        <f>SUMIFS(通讯通路门店!$BI:$BI,通讯通路门店!$S:$S,$G1015)</f>
        <v>0</v>
      </c>
      <c r="AG1015" s="99">
        <f>SUMIFS(通讯通路门店!$BH:$BH,通讯通路门店!$S:$S,$G1015)</f>
        <v>0</v>
      </c>
      <c r="AH1015" s="99">
        <f t="shared" si="76"/>
        <v>0</v>
      </c>
      <c r="AI1015" s="99">
        <f>SUMIFS(通讯通路门店!$BB:$BB,通讯通路门店!$S:$S,$G1015)</f>
        <v>0</v>
      </c>
      <c r="AJ1015" s="99">
        <f>SUMIFS(通讯通路门店!$BE:$BE,通讯通路门店!$S:$S,$G1015)</f>
        <v>0</v>
      </c>
      <c r="AK1015" s="99">
        <f>SUMIFS(通讯通路门店!$BG:$BG,通讯通路门店!$S:$S,$G1015)</f>
        <v>0</v>
      </c>
      <c r="AL1015" s="99">
        <f>SUMIFS(通讯通路门店!$BC:$BC,通讯通路门店!$S:$S,$G1015)</f>
        <v>0</v>
      </c>
      <c r="AM1015" s="99">
        <f>SUMIFS(通讯通路门店!$BD:$BD,通讯通路门店!$S:$S,$G1015)</f>
        <v>0</v>
      </c>
      <c r="AN1015" s="99">
        <f>SUMIFS(通讯通路门店!$BF:$BF,通讯通路门店!$S:$S,$G1015)</f>
        <v>0</v>
      </c>
      <c r="AO1015" s="99">
        <f t="shared" si="77"/>
        <v>0</v>
      </c>
      <c r="AP1015" s="99">
        <f>SUMIFS(通讯通路门店!$K:$K,通讯通路门店!$S:$S,$G1015)</f>
        <v>0</v>
      </c>
      <c r="AQ1015" s="83"/>
      <c r="AR1015" s="99">
        <f>SUMIFS(通讯通路门店!$T:$T,通讯通路门店!$S:$S,$G1015)</f>
        <v>0</v>
      </c>
      <c r="AS1015" s="99">
        <f>SUMIFS(通讯通路门店!$U:$U,通讯通路门店!$S:$S,$G1015)</f>
        <v>0</v>
      </c>
      <c r="AT1015" s="99">
        <f>SUMIFS(通讯通路门店!$V:$V,通讯通路门店!$S:$S,$G1015)</f>
        <v>0</v>
      </c>
      <c r="AU1015" s="99">
        <f>SUMIFS(通讯通路门店!$W:$W,通讯通路门店!$S:$S,$G1015)</f>
        <v>0</v>
      </c>
      <c r="AV1015" s="99">
        <f>SUMIFS(通讯通路门店!$Z:$Z,通讯通路门店!$S:$S,$G1015)</f>
        <v>0</v>
      </c>
      <c r="AW1015" s="99">
        <f>SUMIFS(通讯通路门店!$AB:$AB,通讯通路门店!$S:$S,$G1015)</f>
        <v>0</v>
      </c>
      <c r="AX1015" s="99">
        <f>SUMIFS(通讯通路门店!$X:$X,通讯通路门店!$S:$S,$G1015)</f>
        <v>0</v>
      </c>
      <c r="AY1015" s="99">
        <f>SUMIFS(通讯通路门店!$Y:$Y,通讯通路门店!$S:$S,$G1015)</f>
        <v>0</v>
      </c>
      <c r="AZ1015" s="99">
        <f>SUMIFS(通讯通路门店!$AA:$AA,通讯通路门店!$S:$S,$G1015)</f>
        <v>0</v>
      </c>
      <c r="BA1015" s="99">
        <f t="shared" si="78"/>
        <v>0</v>
      </c>
      <c r="BB1015" s="99">
        <f t="shared" si="79"/>
        <v>0</v>
      </c>
      <c r="BC1015" s="99">
        <f>SUMIFS(通讯通路门店!$W:$W,通讯通路门店!$S:$S,$G1015,通讯通路门店!$J:$J,"荣耀体验店")+SUMIFS(通讯通路门店!$W:$W,通讯通路门店!$S:$S,$G1015,通讯通路门店!$J:$J,"荣耀授权专卖店")</f>
        <v>0</v>
      </c>
      <c r="BD1015" s="99">
        <f>SUMIFS(通讯通路门店!$Z:$Z,通讯通路门店!$S:$S,$G1015,通讯通路门店!$J:$J,"VIVO体验店")</f>
        <v>0</v>
      </c>
      <c r="BE1015" s="99">
        <f>SUMIFS(通讯通路门店!$AB:$AB,通讯通路门店!$S:$S,$G1015,通讯通路门店!$J:$J,"OPPO体验店")</f>
        <v>0</v>
      </c>
      <c r="BF1015" s="99">
        <f>SUMIFS(通讯通路门店!$X:$X,通讯通路门店!$S:$S,$G1015,通讯通路门店!$J:$J,"华为授权体验店")+SUMIFS(通讯通路门店!$AA:$AA,通讯通路门店!$S:$S,$G1015,通讯通路门店!$J:$J,"华为堡垒店")</f>
        <v>0</v>
      </c>
      <c r="BG1015" s="99">
        <f>SUMIFS(通讯通路门店!$Y:$Y,通讯通路门店!$S:$S,$G1015,通讯通路门店!$J:$J,"小米体验店")</f>
        <v>0</v>
      </c>
      <c r="BH1015" s="99">
        <f>SUMIFS(通讯通路门店!$AA:$AA,通讯通路门店!$S:$S,$G1015,通讯通路门店!$J:$J,"苹果体验店")</f>
        <v>0</v>
      </c>
      <c r="BI1015" s="99">
        <f>SUMIFS(通讯通路门店!$K:$K,通讯通路门店!$S:$S,$G1015,通讯通路门店!$J:$J,"其他品牌专卖店")</f>
        <v>0</v>
      </c>
      <c r="BJ1015" s="99">
        <f>SUMIFS(通讯通路门店!$AC:$AC,通讯通路门店!$S:$S,$G1015)</f>
        <v>0</v>
      </c>
      <c r="BK1015" s="99">
        <f>SUMIFS(通讯通路门店!$AD:$AD,通讯通路门店!$S:$S,$G1015)</f>
        <v>0</v>
      </c>
      <c r="BL1015" s="99">
        <f>SUMIFS(通讯通路门店!$AE:$AE,通讯通路门店!$S:$S,$G1015)</f>
        <v>0</v>
      </c>
      <c r="BM1015" s="99">
        <f>SUMIFS(通讯通路门店!$AF:$AF,通讯通路门店!$S:$S,$G1015)</f>
        <v>0</v>
      </c>
      <c r="BN1015" s="99">
        <f>SUMIFS(通讯通路门店!$AG:$AG,通讯通路门店!$S:$S,$G1015)</f>
        <v>0</v>
      </c>
      <c r="BO1015" s="99">
        <f>SUMIFS(通讯通路门店!$AH:$AH,通讯通路门店!$S:$S,$G1015)</f>
        <v>0</v>
      </c>
      <c r="BP1015" s="99">
        <f>SUMIFS(通讯通路门店!$AI:$AI,通讯通路门店!$S:$S,$G1015)</f>
        <v>0</v>
      </c>
      <c r="BQ1015" s="83"/>
    </row>
    <row r="1016" spans="1:69">
      <c r="A1016" s="99" t="str">
        <f>IFERROR(_xlfn.XLOOKUP($G1016,通讯通路门店!$S$4:$S$993933,通讯通路门店!$A$4:$A$993933,0,0),"")</f>
        <v>海南省</v>
      </c>
      <c r="B1016" s="99" t="str">
        <f>IFERROR(_xlfn.XLOOKUP($G1016,通讯通路门店!$S$4:$S$993933,通讯通路门店!$B$4:$B$993933,0,0),"")</f>
        <v>乐东黎族自治县</v>
      </c>
      <c r="C1016" s="99" t="str">
        <f>IFERROR(_xlfn.XLOOKUP($G1016,通讯通路门店!$S$4:$S$993933,通讯通路门店!$C$4:$C$993933,0,0),"")</f>
        <v>乐东黎族自治县</v>
      </c>
      <c r="D1016" s="99" t="str">
        <f>IFERROR(_xlfn.XLOOKUP($G1016,通讯通路门店!$S$4:$S$993933,通讯通路门店!$D$4:$D$993933,0,0),"")</f>
        <v>万冲镇</v>
      </c>
      <c r="E1016" s="83"/>
      <c r="F1016" s="83"/>
      <c r="G1016" s="101"/>
      <c r="H1016" s="102">
        <f>IFERROR(_xlfn.XLOOKUP($G1016,通讯通路门店!$S$4:$S$993933,通讯通路门店!$R$4:$R$993933,0,0),"")</f>
        <v>0</v>
      </c>
      <c r="I1016" s="83"/>
      <c r="J1016" s="83"/>
      <c r="K1016" s="83"/>
      <c r="L1016" s="83"/>
      <c r="M1016" s="83"/>
      <c r="N1016" s="83"/>
      <c r="O1016" s="83"/>
      <c r="P1016" s="83"/>
      <c r="Q1016" s="83"/>
      <c r="R1016" s="83"/>
      <c r="S1016" s="83"/>
      <c r="T1016" s="83"/>
      <c r="U1016" s="99">
        <f>COUNTIF(通讯通路门店!$S:$S,$G1016)</f>
        <v>0</v>
      </c>
      <c r="V1016" s="99">
        <f>COUNTIFS(通讯通路门店!$S:$S,$G1016,通讯通路门店!$J:$J,"综合卖场")</f>
        <v>0</v>
      </c>
      <c r="W1016" s="99">
        <f>SUMIFS(通讯通路门店!$AJ:$AJ,通讯通路门店!$S:$S,通讯客户沙盘!$G1016)</f>
        <v>0</v>
      </c>
      <c r="X1016" s="99">
        <f t="shared" si="75"/>
        <v>0</v>
      </c>
      <c r="Y1016" s="99">
        <f>COUNTIFS(通讯通路门店!$S:$S,$G1016,通讯通路门店!$J:$J,"荣耀体验店")+COUNTIFS(通讯通路门店!$S:$S,$G1016,通讯通路门店!$J:$J,"荣耀授权专卖店")</f>
        <v>0</v>
      </c>
      <c r="Z1016" s="99">
        <f>COUNTIFS(通讯通路门店!$S:$S,$G1016,通讯通路门店!$J:$J,"VIVO体验店")</f>
        <v>0</v>
      </c>
      <c r="AA1016" s="99">
        <f>COUNTIFS(通讯通路门店!$S:$S,$G1016,通讯通路门店!$J:$J,"OPPO体验店")</f>
        <v>0</v>
      </c>
      <c r="AB1016" s="99">
        <f>COUNTIFS(通讯通路门店!$S:$S,$G1016,通讯通路门店!$J:$J,"华为授权体验店")+COUNTIFS(通讯通路门店!$S:$S,$G1016,通讯通路门店!$J:$J,"华为堡垒店")</f>
        <v>0</v>
      </c>
      <c r="AC1016" s="99">
        <f>COUNTIFS(通讯通路门店!$S:$S,$G1016,通讯通路门店!$J:$J,"小米体验店")</f>
        <v>0</v>
      </c>
      <c r="AD1016" s="99">
        <f>COUNTIFS(通讯通路门店!$S:$S,$G1016,通讯通路门店!$J:$J,"苹果体验店")</f>
        <v>0</v>
      </c>
      <c r="AE1016" s="99">
        <f>COUNTIFS(通讯通路门店!$S:$S,$G1016,通讯通路门店!$J:$J,"其他品牌专卖店")</f>
        <v>0</v>
      </c>
      <c r="AF1016" s="99">
        <f>SUMIFS(通讯通路门店!$BI:$BI,通讯通路门店!$S:$S,$G1016)</f>
        <v>0</v>
      </c>
      <c r="AG1016" s="99">
        <f>SUMIFS(通讯通路门店!$BH:$BH,通讯通路门店!$S:$S,$G1016)</f>
        <v>0</v>
      </c>
      <c r="AH1016" s="99">
        <f t="shared" si="76"/>
        <v>0</v>
      </c>
      <c r="AI1016" s="99">
        <f>SUMIFS(通讯通路门店!$BB:$BB,通讯通路门店!$S:$S,$G1016)</f>
        <v>0</v>
      </c>
      <c r="AJ1016" s="99">
        <f>SUMIFS(通讯通路门店!$BE:$BE,通讯通路门店!$S:$S,$G1016)</f>
        <v>0</v>
      </c>
      <c r="AK1016" s="99">
        <f>SUMIFS(通讯通路门店!$BG:$BG,通讯通路门店!$S:$S,$G1016)</f>
        <v>0</v>
      </c>
      <c r="AL1016" s="99">
        <f>SUMIFS(通讯通路门店!$BC:$BC,通讯通路门店!$S:$S,$G1016)</f>
        <v>0</v>
      </c>
      <c r="AM1016" s="99">
        <f>SUMIFS(通讯通路门店!$BD:$BD,通讯通路门店!$S:$S,$G1016)</f>
        <v>0</v>
      </c>
      <c r="AN1016" s="99">
        <f>SUMIFS(通讯通路门店!$BF:$BF,通讯通路门店!$S:$S,$G1016)</f>
        <v>0</v>
      </c>
      <c r="AO1016" s="99">
        <f t="shared" si="77"/>
        <v>0</v>
      </c>
      <c r="AP1016" s="99">
        <f>SUMIFS(通讯通路门店!$K:$K,通讯通路门店!$S:$S,$G1016)</f>
        <v>0</v>
      </c>
      <c r="AQ1016" s="83"/>
      <c r="AR1016" s="99">
        <f>SUMIFS(通讯通路门店!$T:$T,通讯通路门店!$S:$S,$G1016)</f>
        <v>0</v>
      </c>
      <c r="AS1016" s="99">
        <f>SUMIFS(通讯通路门店!$U:$U,通讯通路门店!$S:$S,$G1016)</f>
        <v>0</v>
      </c>
      <c r="AT1016" s="99">
        <f>SUMIFS(通讯通路门店!$V:$V,通讯通路门店!$S:$S,$G1016)</f>
        <v>0</v>
      </c>
      <c r="AU1016" s="99">
        <f>SUMIFS(通讯通路门店!$W:$W,通讯通路门店!$S:$S,$G1016)</f>
        <v>0</v>
      </c>
      <c r="AV1016" s="99">
        <f>SUMIFS(通讯通路门店!$Z:$Z,通讯通路门店!$S:$S,$G1016)</f>
        <v>0</v>
      </c>
      <c r="AW1016" s="99">
        <f>SUMIFS(通讯通路门店!$AB:$AB,通讯通路门店!$S:$S,$G1016)</f>
        <v>0</v>
      </c>
      <c r="AX1016" s="99">
        <f>SUMIFS(通讯通路门店!$X:$X,通讯通路门店!$S:$S,$G1016)</f>
        <v>0</v>
      </c>
      <c r="AY1016" s="99">
        <f>SUMIFS(通讯通路门店!$Y:$Y,通讯通路门店!$S:$S,$G1016)</f>
        <v>0</v>
      </c>
      <c r="AZ1016" s="99">
        <f>SUMIFS(通讯通路门店!$AA:$AA,通讯通路门店!$S:$S,$G1016)</f>
        <v>0</v>
      </c>
      <c r="BA1016" s="99">
        <f t="shared" si="78"/>
        <v>0</v>
      </c>
      <c r="BB1016" s="99">
        <f t="shared" si="79"/>
        <v>0</v>
      </c>
      <c r="BC1016" s="99">
        <f>SUMIFS(通讯通路门店!$W:$W,通讯通路门店!$S:$S,$G1016,通讯通路门店!$J:$J,"荣耀体验店")+SUMIFS(通讯通路门店!$W:$W,通讯通路门店!$S:$S,$G1016,通讯通路门店!$J:$J,"荣耀授权专卖店")</f>
        <v>0</v>
      </c>
      <c r="BD1016" s="99">
        <f>SUMIFS(通讯通路门店!$Z:$Z,通讯通路门店!$S:$S,$G1016,通讯通路门店!$J:$J,"VIVO体验店")</f>
        <v>0</v>
      </c>
      <c r="BE1016" s="99">
        <f>SUMIFS(通讯通路门店!$AB:$AB,通讯通路门店!$S:$S,$G1016,通讯通路门店!$J:$J,"OPPO体验店")</f>
        <v>0</v>
      </c>
      <c r="BF1016" s="99">
        <f>SUMIFS(通讯通路门店!$X:$X,通讯通路门店!$S:$S,$G1016,通讯通路门店!$J:$J,"华为授权体验店")+SUMIFS(通讯通路门店!$AA:$AA,通讯通路门店!$S:$S,$G1016,通讯通路门店!$J:$J,"华为堡垒店")</f>
        <v>0</v>
      </c>
      <c r="BG1016" s="99">
        <f>SUMIFS(通讯通路门店!$Y:$Y,通讯通路门店!$S:$S,$G1016,通讯通路门店!$J:$J,"小米体验店")</f>
        <v>0</v>
      </c>
      <c r="BH1016" s="99">
        <f>SUMIFS(通讯通路门店!$AA:$AA,通讯通路门店!$S:$S,$G1016,通讯通路门店!$J:$J,"苹果体验店")</f>
        <v>0</v>
      </c>
      <c r="BI1016" s="99">
        <f>SUMIFS(通讯通路门店!$K:$K,通讯通路门店!$S:$S,$G1016,通讯通路门店!$J:$J,"其他品牌专卖店")</f>
        <v>0</v>
      </c>
      <c r="BJ1016" s="99">
        <f>SUMIFS(通讯通路门店!$AC:$AC,通讯通路门店!$S:$S,$G1016)</f>
        <v>0</v>
      </c>
      <c r="BK1016" s="99">
        <f>SUMIFS(通讯通路门店!$AD:$AD,通讯通路门店!$S:$S,$G1016)</f>
        <v>0</v>
      </c>
      <c r="BL1016" s="99">
        <f>SUMIFS(通讯通路门店!$AE:$AE,通讯通路门店!$S:$S,$G1016)</f>
        <v>0</v>
      </c>
      <c r="BM1016" s="99">
        <f>SUMIFS(通讯通路门店!$AF:$AF,通讯通路门店!$S:$S,$G1016)</f>
        <v>0</v>
      </c>
      <c r="BN1016" s="99">
        <f>SUMIFS(通讯通路门店!$AG:$AG,通讯通路门店!$S:$S,$G1016)</f>
        <v>0</v>
      </c>
      <c r="BO1016" s="99">
        <f>SUMIFS(通讯通路门店!$AH:$AH,通讯通路门店!$S:$S,$G1016)</f>
        <v>0</v>
      </c>
      <c r="BP1016" s="99">
        <f>SUMIFS(通讯通路门店!$AI:$AI,通讯通路门店!$S:$S,$G1016)</f>
        <v>0</v>
      </c>
      <c r="BQ1016" s="83"/>
    </row>
    <row r="1017" spans="1:69">
      <c r="A1017" s="99" t="str">
        <f>IFERROR(_xlfn.XLOOKUP($G1017,通讯通路门店!$S$4:$S$993933,通讯通路门店!$A$4:$A$993933,0,0),"")</f>
        <v>海南省</v>
      </c>
      <c r="B1017" s="99" t="str">
        <f>IFERROR(_xlfn.XLOOKUP($G1017,通讯通路门店!$S$4:$S$993933,通讯通路门店!$B$4:$B$993933,0,0),"")</f>
        <v>乐东黎族自治县</v>
      </c>
      <c r="C1017" s="99" t="str">
        <f>IFERROR(_xlfn.XLOOKUP($G1017,通讯通路门店!$S$4:$S$993933,通讯通路门店!$C$4:$C$993933,0,0),"")</f>
        <v>乐东黎族自治县</v>
      </c>
      <c r="D1017" s="99" t="str">
        <f>IFERROR(_xlfn.XLOOKUP($G1017,通讯通路门店!$S$4:$S$993933,通讯通路门店!$D$4:$D$993933,0,0),"")</f>
        <v>万冲镇</v>
      </c>
      <c r="E1017" s="83"/>
      <c r="F1017" s="83"/>
      <c r="G1017" s="101"/>
      <c r="H1017" s="102">
        <f>IFERROR(_xlfn.XLOOKUP($G1017,通讯通路门店!$S$4:$S$993933,通讯通路门店!$R$4:$R$993933,0,0),"")</f>
        <v>0</v>
      </c>
      <c r="I1017" s="83"/>
      <c r="J1017" s="83"/>
      <c r="K1017" s="83"/>
      <c r="L1017" s="83"/>
      <c r="M1017" s="83"/>
      <c r="N1017" s="83"/>
      <c r="O1017" s="83"/>
      <c r="P1017" s="83"/>
      <c r="Q1017" s="83"/>
      <c r="R1017" s="83"/>
      <c r="S1017" s="83"/>
      <c r="T1017" s="83"/>
      <c r="U1017" s="99">
        <f>COUNTIF(通讯通路门店!$S:$S,$G1017)</f>
        <v>0</v>
      </c>
      <c r="V1017" s="99">
        <f>COUNTIFS(通讯通路门店!$S:$S,$G1017,通讯通路门店!$J:$J,"综合卖场")</f>
        <v>0</v>
      </c>
      <c r="W1017" s="99">
        <f>SUMIFS(通讯通路门店!$AJ:$AJ,通讯通路门店!$S:$S,通讯客户沙盘!$G1017)</f>
        <v>0</v>
      </c>
      <c r="X1017" s="99">
        <f t="shared" si="75"/>
        <v>0</v>
      </c>
      <c r="Y1017" s="99">
        <f>COUNTIFS(通讯通路门店!$S:$S,$G1017,通讯通路门店!$J:$J,"荣耀体验店")+COUNTIFS(通讯通路门店!$S:$S,$G1017,通讯通路门店!$J:$J,"荣耀授权专卖店")</f>
        <v>0</v>
      </c>
      <c r="Z1017" s="99">
        <f>COUNTIFS(通讯通路门店!$S:$S,$G1017,通讯通路门店!$J:$J,"VIVO体验店")</f>
        <v>0</v>
      </c>
      <c r="AA1017" s="99">
        <f>COUNTIFS(通讯通路门店!$S:$S,$G1017,通讯通路门店!$J:$J,"OPPO体验店")</f>
        <v>0</v>
      </c>
      <c r="AB1017" s="99">
        <f>COUNTIFS(通讯通路门店!$S:$S,$G1017,通讯通路门店!$J:$J,"华为授权体验店")+COUNTIFS(通讯通路门店!$S:$S,$G1017,通讯通路门店!$J:$J,"华为堡垒店")</f>
        <v>0</v>
      </c>
      <c r="AC1017" s="99">
        <f>COUNTIFS(通讯通路门店!$S:$S,$G1017,通讯通路门店!$J:$J,"小米体验店")</f>
        <v>0</v>
      </c>
      <c r="AD1017" s="99">
        <f>COUNTIFS(通讯通路门店!$S:$S,$G1017,通讯通路门店!$J:$J,"苹果体验店")</f>
        <v>0</v>
      </c>
      <c r="AE1017" s="99">
        <f>COUNTIFS(通讯通路门店!$S:$S,$G1017,通讯通路门店!$J:$J,"其他品牌专卖店")</f>
        <v>0</v>
      </c>
      <c r="AF1017" s="99">
        <f>SUMIFS(通讯通路门店!$BI:$BI,通讯通路门店!$S:$S,$G1017)</f>
        <v>0</v>
      </c>
      <c r="AG1017" s="99">
        <f>SUMIFS(通讯通路门店!$BH:$BH,通讯通路门店!$S:$S,$G1017)</f>
        <v>0</v>
      </c>
      <c r="AH1017" s="99">
        <f t="shared" si="76"/>
        <v>0</v>
      </c>
      <c r="AI1017" s="99">
        <f>SUMIFS(通讯通路门店!$BB:$BB,通讯通路门店!$S:$S,$G1017)</f>
        <v>0</v>
      </c>
      <c r="AJ1017" s="99">
        <f>SUMIFS(通讯通路门店!$BE:$BE,通讯通路门店!$S:$S,$G1017)</f>
        <v>0</v>
      </c>
      <c r="AK1017" s="99">
        <f>SUMIFS(通讯通路门店!$BG:$BG,通讯通路门店!$S:$S,$G1017)</f>
        <v>0</v>
      </c>
      <c r="AL1017" s="99">
        <f>SUMIFS(通讯通路门店!$BC:$BC,通讯通路门店!$S:$S,$G1017)</f>
        <v>0</v>
      </c>
      <c r="AM1017" s="99">
        <f>SUMIFS(通讯通路门店!$BD:$BD,通讯通路门店!$S:$S,$G1017)</f>
        <v>0</v>
      </c>
      <c r="AN1017" s="99">
        <f>SUMIFS(通讯通路门店!$BF:$BF,通讯通路门店!$S:$S,$G1017)</f>
        <v>0</v>
      </c>
      <c r="AO1017" s="99">
        <f t="shared" si="77"/>
        <v>0</v>
      </c>
      <c r="AP1017" s="99">
        <f>SUMIFS(通讯通路门店!$K:$K,通讯通路门店!$S:$S,$G1017)</f>
        <v>0</v>
      </c>
      <c r="AQ1017" s="83"/>
      <c r="AR1017" s="99">
        <f>SUMIFS(通讯通路门店!$T:$T,通讯通路门店!$S:$S,$G1017)</f>
        <v>0</v>
      </c>
      <c r="AS1017" s="99">
        <f>SUMIFS(通讯通路门店!$U:$U,通讯通路门店!$S:$S,$G1017)</f>
        <v>0</v>
      </c>
      <c r="AT1017" s="99">
        <f>SUMIFS(通讯通路门店!$V:$V,通讯通路门店!$S:$S,$G1017)</f>
        <v>0</v>
      </c>
      <c r="AU1017" s="99">
        <f>SUMIFS(通讯通路门店!$W:$W,通讯通路门店!$S:$S,$G1017)</f>
        <v>0</v>
      </c>
      <c r="AV1017" s="99">
        <f>SUMIFS(通讯通路门店!$Z:$Z,通讯通路门店!$S:$S,$G1017)</f>
        <v>0</v>
      </c>
      <c r="AW1017" s="99">
        <f>SUMIFS(通讯通路门店!$AB:$AB,通讯通路门店!$S:$S,$G1017)</f>
        <v>0</v>
      </c>
      <c r="AX1017" s="99">
        <f>SUMIFS(通讯通路门店!$X:$X,通讯通路门店!$S:$S,$G1017)</f>
        <v>0</v>
      </c>
      <c r="AY1017" s="99">
        <f>SUMIFS(通讯通路门店!$Y:$Y,通讯通路门店!$S:$S,$G1017)</f>
        <v>0</v>
      </c>
      <c r="AZ1017" s="99">
        <f>SUMIFS(通讯通路门店!$AA:$AA,通讯通路门店!$S:$S,$G1017)</f>
        <v>0</v>
      </c>
      <c r="BA1017" s="99">
        <f t="shared" si="78"/>
        <v>0</v>
      </c>
      <c r="BB1017" s="99">
        <f t="shared" si="79"/>
        <v>0</v>
      </c>
      <c r="BC1017" s="99">
        <f>SUMIFS(通讯通路门店!$W:$W,通讯通路门店!$S:$S,$G1017,通讯通路门店!$J:$J,"荣耀体验店")+SUMIFS(通讯通路门店!$W:$W,通讯通路门店!$S:$S,$G1017,通讯通路门店!$J:$J,"荣耀授权专卖店")</f>
        <v>0</v>
      </c>
      <c r="BD1017" s="99">
        <f>SUMIFS(通讯通路门店!$Z:$Z,通讯通路门店!$S:$S,$G1017,通讯通路门店!$J:$J,"VIVO体验店")</f>
        <v>0</v>
      </c>
      <c r="BE1017" s="99">
        <f>SUMIFS(通讯通路门店!$AB:$AB,通讯通路门店!$S:$S,$G1017,通讯通路门店!$J:$J,"OPPO体验店")</f>
        <v>0</v>
      </c>
      <c r="BF1017" s="99">
        <f>SUMIFS(通讯通路门店!$X:$X,通讯通路门店!$S:$S,$G1017,通讯通路门店!$J:$J,"华为授权体验店")+SUMIFS(通讯通路门店!$AA:$AA,通讯通路门店!$S:$S,$G1017,通讯通路门店!$J:$J,"华为堡垒店")</f>
        <v>0</v>
      </c>
      <c r="BG1017" s="99">
        <f>SUMIFS(通讯通路门店!$Y:$Y,通讯通路门店!$S:$S,$G1017,通讯通路门店!$J:$J,"小米体验店")</f>
        <v>0</v>
      </c>
      <c r="BH1017" s="99">
        <f>SUMIFS(通讯通路门店!$AA:$AA,通讯通路门店!$S:$S,$G1017,通讯通路门店!$J:$J,"苹果体验店")</f>
        <v>0</v>
      </c>
      <c r="BI1017" s="99">
        <f>SUMIFS(通讯通路门店!$K:$K,通讯通路门店!$S:$S,$G1017,通讯通路门店!$J:$J,"其他品牌专卖店")</f>
        <v>0</v>
      </c>
      <c r="BJ1017" s="99">
        <f>SUMIFS(通讯通路门店!$AC:$AC,通讯通路门店!$S:$S,$G1017)</f>
        <v>0</v>
      </c>
      <c r="BK1017" s="99">
        <f>SUMIFS(通讯通路门店!$AD:$AD,通讯通路门店!$S:$S,$G1017)</f>
        <v>0</v>
      </c>
      <c r="BL1017" s="99">
        <f>SUMIFS(通讯通路门店!$AE:$AE,通讯通路门店!$S:$S,$G1017)</f>
        <v>0</v>
      </c>
      <c r="BM1017" s="99">
        <f>SUMIFS(通讯通路门店!$AF:$AF,通讯通路门店!$S:$S,$G1017)</f>
        <v>0</v>
      </c>
      <c r="BN1017" s="99">
        <f>SUMIFS(通讯通路门店!$AG:$AG,通讯通路门店!$S:$S,$G1017)</f>
        <v>0</v>
      </c>
      <c r="BO1017" s="99">
        <f>SUMIFS(通讯通路门店!$AH:$AH,通讯通路门店!$S:$S,$G1017)</f>
        <v>0</v>
      </c>
      <c r="BP1017" s="99">
        <f>SUMIFS(通讯通路门店!$AI:$AI,通讯通路门店!$S:$S,$G1017)</f>
        <v>0</v>
      </c>
      <c r="BQ1017" s="83"/>
    </row>
    <row r="1018" spans="1:69">
      <c r="A1018" s="99" t="str">
        <f>IFERROR(_xlfn.XLOOKUP($G1018,通讯通路门店!$S$4:$S$993933,通讯通路门店!$A$4:$A$993933,0,0),"")</f>
        <v>海南省</v>
      </c>
      <c r="B1018" s="99" t="str">
        <f>IFERROR(_xlfn.XLOOKUP($G1018,通讯通路门店!$S$4:$S$993933,通讯通路门店!$B$4:$B$993933,0,0),"")</f>
        <v>乐东黎族自治县</v>
      </c>
      <c r="C1018" s="99" t="str">
        <f>IFERROR(_xlfn.XLOOKUP($G1018,通讯通路门店!$S$4:$S$993933,通讯通路门店!$C$4:$C$993933,0,0),"")</f>
        <v>乐东黎族自治县</v>
      </c>
      <c r="D1018" s="99" t="str">
        <f>IFERROR(_xlfn.XLOOKUP($G1018,通讯通路门店!$S$4:$S$993933,通讯通路门店!$D$4:$D$993933,0,0),"")</f>
        <v>万冲镇</v>
      </c>
      <c r="E1018" s="83"/>
      <c r="F1018" s="83"/>
      <c r="G1018" s="101"/>
      <c r="H1018" s="102">
        <f>IFERROR(_xlfn.XLOOKUP($G1018,通讯通路门店!$S$4:$S$993933,通讯通路门店!$R$4:$R$993933,0,0),"")</f>
        <v>0</v>
      </c>
      <c r="I1018" s="83"/>
      <c r="J1018" s="83"/>
      <c r="K1018" s="83"/>
      <c r="L1018" s="83"/>
      <c r="M1018" s="83"/>
      <c r="N1018" s="83"/>
      <c r="O1018" s="83"/>
      <c r="P1018" s="83"/>
      <c r="Q1018" s="83"/>
      <c r="R1018" s="83"/>
      <c r="S1018" s="83"/>
      <c r="T1018" s="83"/>
      <c r="U1018" s="99">
        <f>COUNTIF(通讯通路门店!$S:$S,$G1018)</f>
        <v>0</v>
      </c>
      <c r="V1018" s="99">
        <f>COUNTIFS(通讯通路门店!$S:$S,$G1018,通讯通路门店!$J:$J,"综合卖场")</f>
        <v>0</v>
      </c>
      <c r="W1018" s="99">
        <f>SUMIFS(通讯通路门店!$AJ:$AJ,通讯通路门店!$S:$S,通讯客户沙盘!$G1018)</f>
        <v>0</v>
      </c>
      <c r="X1018" s="99">
        <f t="shared" si="75"/>
        <v>0</v>
      </c>
      <c r="Y1018" s="99">
        <f>COUNTIFS(通讯通路门店!$S:$S,$G1018,通讯通路门店!$J:$J,"荣耀体验店")+COUNTIFS(通讯通路门店!$S:$S,$G1018,通讯通路门店!$J:$J,"荣耀授权专卖店")</f>
        <v>0</v>
      </c>
      <c r="Z1018" s="99">
        <f>COUNTIFS(通讯通路门店!$S:$S,$G1018,通讯通路门店!$J:$J,"VIVO体验店")</f>
        <v>0</v>
      </c>
      <c r="AA1018" s="99">
        <f>COUNTIFS(通讯通路门店!$S:$S,$G1018,通讯通路门店!$J:$J,"OPPO体验店")</f>
        <v>0</v>
      </c>
      <c r="AB1018" s="99">
        <f>COUNTIFS(通讯通路门店!$S:$S,$G1018,通讯通路门店!$J:$J,"华为授权体验店")+COUNTIFS(通讯通路门店!$S:$S,$G1018,通讯通路门店!$J:$J,"华为堡垒店")</f>
        <v>0</v>
      </c>
      <c r="AC1018" s="99">
        <f>COUNTIFS(通讯通路门店!$S:$S,$G1018,通讯通路门店!$J:$J,"小米体验店")</f>
        <v>0</v>
      </c>
      <c r="AD1018" s="99">
        <f>COUNTIFS(通讯通路门店!$S:$S,$G1018,通讯通路门店!$J:$J,"苹果体验店")</f>
        <v>0</v>
      </c>
      <c r="AE1018" s="99">
        <f>COUNTIFS(通讯通路门店!$S:$S,$G1018,通讯通路门店!$J:$J,"其他品牌专卖店")</f>
        <v>0</v>
      </c>
      <c r="AF1018" s="99">
        <f>SUMIFS(通讯通路门店!$BI:$BI,通讯通路门店!$S:$S,$G1018)</f>
        <v>0</v>
      </c>
      <c r="AG1018" s="99">
        <f>SUMIFS(通讯通路门店!$BH:$BH,通讯通路门店!$S:$S,$G1018)</f>
        <v>0</v>
      </c>
      <c r="AH1018" s="99">
        <f t="shared" si="76"/>
        <v>0</v>
      </c>
      <c r="AI1018" s="99">
        <f>SUMIFS(通讯通路门店!$BB:$BB,通讯通路门店!$S:$S,$G1018)</f>
        <v>0</v>
      </c>
      <c r="AJ1018" s="99">
        <f>SUMIFS(通讯通路门店!$BE:$BE,通讯通路门店!$S:$S,$G1018)</f>
        <v>0</v>
      </c>
      <c r="AK1018" s="99">
        <f>SUMIFS(通讯通路门店!$BG:$BG,通讯通路门店!$S:$S,$G1018)</f>
        <v>0</v>
      </c>
      <c r="AL1018" s="99">
        <f>SUMIFS(通讯通路门店!$BC:$BC,通讯通路门店!$S:$S,$G1018)</f>
        <v>0</v>
      </c>
      <c r="AM1018" s="99">
        <f>SUMIFS(通讯通路门店!$BD:$BD,通讯通路门店!$S:$S,$G1018)</f>
        <v>0</v>
      </c>
      <c r="AN1018" s="99">
        <f>SUMIFS(通讯通路门店!$BF:$BF,通讯通路门店!$S:$S,$G1018)</f>
        <v>0</v>
      </c>
      <c r="AO1018" s="99">
        <f t="shared" si="77"/>
        <v>0</v>
      </c>
      <c r="AP1018" s="99">
        <f>SUMIFS(通讯通路门店!$K:$K,通讯通路门店!$S:$S,$G1018)</f>
        <v>0</v>
      </c>
      <c r="AQ1018" s="83"/>
      <c r="AR1018" s="99">
        <f>SUMIFS(通讯通路门店!$T:$T,通讯通路门店!$S:$S,$G1018)</f>
        <v>0</v>
      </c>
      <c r="AS1018" s="99">
        <f>SUMIFS(通讯通路门店!$U:$U,通讯通路门店!$S:$S,$G1018)</f>
        <v>0</v>
      </c>
      <c r="AT1018" s="99">
        <f>SUMIFS(通讯通路门店!$V:$V,通讯通路门店!$S:$S,$G1018)</f>
        <v>0</v>
      </c>
      <c r="AU1018" s="99">
        <f>SUMIFS(通讯通路门店!$W:$W,通讯通路门店!$S:$S,$G1018)</f>
        <v>0</v>
      </c>
      <c r="AV1018" s="99">
        <f>SUMIFS(通讯通路门店!$Z:$Z,通讯通路门店!$S:$S,$G1018)</f>
        <v>0</v>
      </c>
      <c r="AW1018" s="99">
        <f>SUMIFS(通讯通路门店!$AB:$AB,通讯通路门店!$S:$S,$G1018)</f>
        <v>0</v>
      </c>
      <c r="AX1018" s="99">
        <f>SUMIFS(通讯通路门店!$X:$X,通讯通路门店!$S:$S,$G1018)</f>
        <v>0</v>
      </c>
      <c r="AY1018" s="99">
        <f>SUMIFS(通讯通路门店!$Y:$Y,通讯通路门店!$S:$S,$G1018)</f>
        <v>0</v>
      </c>
      <c r="AZ1018" s="99">
        <f>SUMIFS(通讯通路门店!$AA:$AA,通讯通路门店!$S:$S,$G1018)</f>
        <v>0</v>
      </c>
      <c r="BA1018" s="99">
        <f t="shared" si="78"/>
        <v>0</v>
      </c>
      <c r="BB1018" s="99">
        <f t="shared" si="79"/>
        <v>0</v>
      </c>
      <c r="BC1018" s="99">
        <f>SUMIFS(通讯通路门店!$W:$W,通讯通路门店!$S:$S,$G1018,通讯通路门店!$J:$J,"荣耀体验店")+SUMIFS(通讯通路门店!$W:$W,通讯通路门店!$S:$S,$G1018,通讯通路门店!$J:$J,"荣耀授权专卖店")</f>
        <v>0</v>
      </c>
      <c r="BD1018" s="99">
        <f>SUMIFS(通讯通路门店!$Z:$Z,通讯通路门店!$S:$S,$G1018,通讯通路门店!$J:$J,"VIVO体验店")</f>
        <v>0</v>
      </c>
      <c r="BE1018" s="99">
        <f>SUMIFS(通讯通路门店!$AB:$AB,通讯通路门店!$S:$S,$G1018,通讯通路门店!$J:$J,"OPPO体验店")</f>
        <v>0</v>
      </c>
      <c r="BF1018" s="99">
        <f>SUMIFS(通讯通路门店!$X:$X,通讯通路门店!$S:$S,$G1018,通讯通路门店!$J:$J,"华为授权体验店")+SUMIFS(通讯通路门店!$AA:$AA,通讯通路门店!$S:$S,$G1018,通讯通路门店!$J:$J,"华为堡垒店")</f>
        <v>0</v>
      </c>
      <c r="BG1018" s="99">
        <f>SUMIFS(通讯通路门店!$Y:$Y,通讯通路门店!$S:$S,$G1018,通讯通路门店!$J:$J,"小米体验店")</f>
        <v>0</v>
      </c>
      <c r="BH1018" s="99">
        <f>SUMIFS(通讯通路门店!$AA:$AA,通讯通路门店!$S:$S,$G1018,通讯通路门店!$J:$J,"苹果体验店")</f>
        <v>0</v>
      </c>
      <c r="BI1018" s="99">
        <f>SUMIFS(通讯通路门店!$K:$K,通讯通路门店!$S:$S,$G1018,通讯通路门店!$J:$J,"其他品牌专卖店")</f>
        <v>0</v>
      </c>
      <c r="BJ1018" s="99">
        <f>SUMIFS(通讯通路门店!$AC:$AC,通讯通路门店!$S:$S,$G1018)</f>
        <v>0</v>
      </c>
      <c r="BK1018" s="99">
        <f>SUMIFS(通讯通路门店!$AD:$AD,通讯通路门店!$S:$S,$G1018)</f>
        <v>0</v>
      </c>
      <c r="BL1018" s="99">
        <f>SUMIFS(通讯通路门店!$AE:$AE,通讯通路门店!$S:$S,$G1018)</f>
        <v>0</v>
      </c>
      <c r="BM1018" s="99">
        <f>SUMIFS(通讯通路门店!$AF:$AF,通讯通路门店!$S:$S,$G1018)</f>
        <v>0</v>
      </c>
      <c r="BN1018" s="99">
        <f>SUMIFS(通讯通路门店!$AG:$AG,通讯通路门店!$S:$S,$G1018)</f>
        <v>0</v>
      </c>
      <c r="BO1018" s="99">
        <f>SUMIFS(通讯通路门店!$AH:$AH,通讯通路门店!$S:$S,$G1018)</f>
        <v>0</v>
      </c>
      <c r="BP1018" s="99">
        <f>SUMIFS(通讯通路门店!$AI:$AI,通讯通路门店!$S:$S,$G1018)</f>
        <v>0</v>
      </c>
      <c r="BQ1018" s="83"/>
    </row>
    <row r="1019" spans="1:69">
      <c r="A1019" s="99" t="str">
        <f>IFERROR(_xlfn.XLOOKUP($G1019,通讯通路门店!$S$4:$S$993933,通讯通路门店!$A$4:$A$993933,0,0),"")</f>
        <v>海南省</v>
      </c>
      <c r="B1019" s="99" t="str">
        <f>IFERROR(_xlfn.XLOOKUP($G1019,通讯通路门店!$S$4:$S$993933,通讯通路门店!$B$4:$B$993933,0,0),"")</f>
        <v>乐东黎族自治县</v>
      </c>
      <c r="C1019" s="99" t="str">
        <f>IFERROR(_xlfn.XLOOKUP($G1019,通讯通路门店!$S$4:$S$993933,通讯通路门店!$C$4:$C$993933,0,0),"")</f>
        <v>乐东黎族自治县</v>
      </c>
      <c r="D1019" s="99" t="str">
        <f>IFERROR(_xlfn.XLOOKUP($G1019,通讯通路门店!$S$4:$S$993933,通讯通路门店!$D$4:$D$993933,0,0),"")</f>
        <v>万冲镇</v>
      </c>
      <c r="E1019" s="83"/>
      <c r="F1019" s="83"/>
      <c r="G1019" s="101"/>
      <c r="H1019" s="102">
        <f>IFERROR(_xlfn.XLOOKUP($G1019,通讯通路门店!$S$4:$S$993933,通讯通路门店!$R$4:$R$993933,0,0),"")</f>
        <v>0</v>
      </c>
      <c r="I1019" s="83"/>
      <c r="J1019" s="83"/>
      <c r="K1019" s="83"/>
      <c r="L1019" s="83"/>
      <c r="M1019" s="83"/>
      <c r="N1019" s="83"/>
      <c r="O1019" s="83"/>
      <c r="P1019" s="83"/>
      <c r="Q1019" s="83"/>
      <c r="R1019" s="83"/>
      <c r="S1019" s="83"/>
      <c r="T1019" s="83"/>
      <c r="U1019" s="99">
        <f>COUNTIF(通讯通路门店!$S:$S,$G1019)</f>
        <v>0</v>
      </c>
      <c r="V1019" s="99">
        <f>COUNTIFS(通讯通路门店!$S:$S,$G1019,通讯通路门店!$J:$J,"综合卖场")</f>
        <v>0</v>
      </c>
      <c r="W1019" s="99">
        <f>SUMIFS(通讯通路门店!$AJ:$AJ,通讯通路门店!$S:$S,通讯客户沙盘!$G1019)</f>
        <v>0</v>
      </c>
      <c r="X1019" s="99">
        <f t="shared" si="75"/>
        <v>0</v>
      </c>
      <c r="Y1019" s="99">
        <f>COUNTIFS(通讯通路门店!$S:$S,$G1019,通讯通路门店!$J:$J,"荣耀体验店")+COUNTIFS(通讯通路门店!$S:$S,$G1019,通讯通路门店!$J:$J,"荣耀授权专卖店")</f>
        <v>0</v>
      </c>
      <c r="Z1019" s="99">
        <f>COUNTIFS(通讯通路门店!$S:$S,$G1019,通讯通路门店!$J:$J,"VIVO体验店")</f>
        <v>0</v>
      </c>
      <c r="AA1019" s="99">
        <f>COUNTIFS(通讯通路门店!$S:$S,$G1019,通讯通路门店!$J:$J,"OPPO体验店")</f>
        <v>0</v>
      </c>
      <c r="AB1019" s="99">
        <f>COUNTIFS(通讯通路门店!$S:$S,$G1019,通讯通路门店!$J:$J,"华为授权体验店")+COUNTIFS(通讯通路门店!$S:$S,$G1019,通讯通路门店!$J:$J,"华为堡垒店")</f>
        <v>0</v>
      </c>
      <c r="AC1019" s="99">
        <f>COUNTIFS(通讯通路门店!$S:$S,$G1019,通讯通路门店!$J:$J,"小米体验店")</f>
        <v>0</v>
      </c>
      <c r="AD1019" s="99">
        <f>COUNTIFS(通讯通路门店!$S:$S,$G1019,通讯通路门店!$J:$J,"苹果体验店")</f>
        <v>0</v>
      </c>
      <c r="AE1019" s="99">
        <f>COUNTIFS(通讯通路门店!$S:$S,$G1019,通讯通路门店!$J:$J,"其他品牌专卖店")</f>
        <v>0</v>
      </c>
      <c r="AF1019" s="99">
        <f>SUMIFS(通讯通路门店!$BI:$BI,通讯通路门店!$S:$S,$G1019)</f>
        <v>0</v>
      </c>
      <c r="AG1019" s="99">
        <f>SUMIFS(通讯通路门店!$BH:$BH,通讯通路门店!$S:$S,$G1019)</f>
        <v>0</v>
      </c>
      <c r="AH1019" s="99">
        <f t="shared" si="76"/>
        <v>0</v>
      </c>
      <c r="AI1019" s="99">
        <f>SUMIFS(通讯通路门店!$BB:$BB,通讯通路门店!$S:$S,$G1019)</f>
        <v>0</v>
      </c>
      <c r="AJ1019" s="99">
        <f>SUMIFS(通讯通路门店!$BE:$BE,通讯通路门店!$S:$S,$G1019)</f>
        <v>0</v>
      </c>
      <c r="AK1019" s="99">
        <f>SUMIFS(通讯通路门店!$BG:$BG,通讯通路门店!$S:$S,$G1019)</f>
        <v>0</v>
      </c>
      <c r="AL1019" s="99">
        <f>SUMIFS(通讯通路门店!$BC:$BC,通讯通路门店!$S:$S,$G1019)</f>
        <v>0</v>
      </c>
      <c r="AM1019" s="99">
        <f>SUMIFS(通讯通路门店!$BD:$BD,通讯通路门店!$S:$S,$G1019)</f>
        <v>0</v>
      </c>
      <c r="AN1019" s="99">
        <f>SUMIFS(通讯通路门店!$BF:$BF,通讯通路门店!$S:$S,$G1019)</f>
        <v>0</v>
      </c>
      <c r="AO1019" s="99">
        <f t="shared" si="77"/>
        <v>0</v>
      </c>
      <c r="AP1019" s="99">
        <f>SUMIFS(通讯通路门店!$K:$K,通讯通路门店!$S:$S,$G1019)</f>
        <v>0</v>
      </c>
      <c r="AQ1019" s="83"/>
      <c r="AR1019" s="99">
        <f>SUMIFS(通讯通路门店!$T:$T,通讯通路门店!$S:$S,$G1019)</f>
        <v>0</v>
      </c>
      <c r="AS1019" s="99">
        <f>SUMIFS(通讯通路门店!$U:$U,通讯通路门店!$S:$S,$G1019)</f>
        <v>0</v>
      </c>
      <c r="AT1019" s="99">
        <f>SUMIFS(通讯通路门店!$V:$V,通讯通路门店!$S:$S,$G1019)</f>
        <v>0</v>
      </c>
      <c r="AU1019" s="99">
        <f>SUMIFS(通讯通路门店!$W:$W,通讯通路门店!$S:$S,$G1019)</f>
        <v>0</v>
      </c>
      <c r="AV1019" s="99">
        <f>SUMIFS(通讯通路门店!$Z:$Z,通讯通路门店!$S:$S,$G1019)</f>
        <v>0</v>
      </c>
      <c r="AW1019" s="99">
        <f>SUMIFS(通讯通路门店!$AB:$AB,通讯通路门店!$S:$S,$G1019)</f>
        <v>0</v>
      </c>
      <c r="AX1019" s="99">
        <f>SUMIFS(通讯通路门店!$X:$X,通讯通路门店!$S:$S,$G1019)</f>
        <v>0</v>
      </c>
      <c r="AY1019" s="99">
        <f>SUMIFS(通讯通路门店!$Y:$Y,通讯通路门店!$S:$S,$G1019)</f>
        <v>0</v>
      </c>
      <c r="AZ1019" s="99">
        <f>SUMIFS(通讯通路门店!$AA:$AA,通讯通路门店!$S:$S,$G1019)</f>
        <v>0</v>
      </c>
      <c r="BA1019" s="99">
        <f t="shared" si="78"/>
        <v>0</v>
      </c>
      <c r="BB1019" s="99">
        <f t="shared" si="79"/>
        <v>0</v>
      </c>
      <c r="BC1019" s="99">
        <f>SUMIFS(通讯通路门店!$W:$W,通讯通路门店!$S:$S,$G1019,通讯通路门店!$J:$J,"荣耀体验店")+SUMIFS(通讯通路门店!$W:$W,通讯通路门店!$S:$S,$G1019,通讯通路门店!$J:$J,"荣耀授权专卖店")</f>
        <v>0</v>
      </c>
      <c r="BD1019" s="99">
        <f>SUMIFS(通讯通路门店!$Z:$Z,通讯通路门店!$S:$S,$G1019,通讯通路门店!$J:$J,"VIVO体验店")</f>
        <v>0</v>
      </c>
      <c r="BE1019" s="99">
        <f>SUMIFS(通讯通路门店!$AB:$AB,通讯通路门店!$S:$S,$G1019,通讯通路门店!$J:$J,"OPPO体验店")</f>
        <v>0</v>
      </c>
      <c r="BF1019" s="99">
        <f>SUMIFS(通讯通路门店!$X:$X,通讯通路门店!$S:$S,$G1019,通讯通路门店!$J:$J,"华为授权体验店")+SUMIFS(通讯通路门店!$AA:$AA,通讯通路门店!$S:$S,$G1019,通讯通路门店!$J:$J,"华为堡垒店")</f>
        <v>0</v>
      </c>
      <c r="BG1019" s="99">
        <f>SUMIFS(通讯通路门店!$Y:$Y,通讯通路门店!$S:$S,$G1019,通讯通路门店!$J:$J,"小米体验店")</f>
        <v>0</v>
      </c>
      <c r="BH1019" s="99">
        <f>SUMIFS(通讯通路门店!$AA:$AA,通讯通路门店!$S:$S,$G1019,通讯通路门店!$J:$J,"苹果体验店")</f>
        <v>0</v>
      </c>
      <c r="BI1019" s="99">
        <f>SUMIFS(通讯通路门店!$K:$K,通讯通路门店!$S:$S,$G1019,通讯通路门店!$J:$J,"其他品牌专卖店")</f>
        <v>0</v>
      </c>
      <c r="BJ1019" s="99">
        <f>SUMIFS(通讯通路门店!$AC:$AC,通讯通路门店!$S:$S,$G1019)</f>
        <v>0</v>
      </c>
      <c r="BK1019" s="99">
        <f>SUMIFS(通讯通路门店!$AD:$AD,通讯通路门店!$S:$S,$G1019)</f>
        <v>0</v>
      </c>
      <c r="BL1019" s="99">
        <f>SUMIFS(通讯通路门店!$AE:$AE,通讯通路门店!$S:$S,$G1019)</f>
        <v>0</v>
      </c>
      <c r="BM1019" s="99">
        <f>SUMIFS(通讯通路门店!$AF:$AF,通讯通路门店!$S:$S,$G1019)</f>
        <v>0</v>
      </c>
      <c r="BN1019" s="99">
        <f>SUMIFS(通讯通路门店!$AG:$AG,通讯通路门店!$S:$S,$G1019)</f>
        <v>0</v>
      </c>
      <c r="BO1019" s="99">
        <f>SUMIFS(通讯通路门店!$AH:$AH,通讯通路门店!$S:$S,$G1019)</f>
        <v>0</v>
      </c>
      <c r="BP1019" s="99">
        <f>SUMIFS(通讯通路门店!$AI:$AI,通讯通路门店!$S:$S,$G1019)</f>
        <v>0</v>
      </c>
      <c r="BQ1019" s="83"/>
    </row>
    <row r="1020" spans="1:69">
      <c r="A1020" s="99" t="str">
        <f>IFERROR(_xlfn.XLOOKUP($G1020,通讯通路门店!$S$4:$S$993933,通讯通路门店!$A$4:$A$993933,0,0),"")</f>
        <v>海南省</v>
      </c>
      <c r="B1020" s="99" t="str">
        <f>IFERROR(_xlfn.XLOOKUP($G1020,通讯通路门店!$S$4:$S$993933,通讯通路门店!$B$4:$B$993933,0,0),"")</f>
        <v>乐东黎族自治县</v>
      </c>
      <c r="C1020" s="99" t="str">
        <f>IFERROR(_xlfn.XLOOKUP($G1020,通讯通路门店!$S$4:$S$993933,通讯通路门店!$C$4:$C$993933,0,0),"")</f>
        <v>乐东黎族自治县</v>
      </c>
      <c r="D1020" s="99" t="str">
        <f>IFERROR(_xlfn.XLOOKUP($G1020,通讯通路门店!$S$4:$S$993933,通讯通路门店!$D$4:$D$993933,0,0),"")</f>
        <v>万冲镇</v>
      </c>
      <c r="E1020" s="83"/>
      <c r="F1020" s="83"/>
      <c r="G1020" s="101"/>
      <c r="H1020" s="102">
        <f>IFERROR(_xlfn.XLOOKUP($G1020,通讯通路门店!$S$4:$S$993933,通讯通路门店!$R$4:$R$993933,0,0),"")</f>
        <v>0</v>
      </c>
      <c r="I1020" s="83"/>
      <c r="J1020" s="83"/>
      <c r="K1020" s="83"/>
      <c r="L1020" s="83"/>
      <c r="M1020" s="83"/>
      <c r="N1020" s="83"/>
      <c r="O1020" s="83"/>
      <c r="P1020" s="83"/>
      <c r="Q1020" s="83"/>
      <c r="R1020" s="83"/>
      <c r="S1020" s="83"/>
      <c r="T1020" s="83"/>
      <c r="U1020" s="99">
        <f>COUNTIF(通讯通路门店!$S:$S,$G1020)</f>
        <v>0</v>
      </c>
      <c r="V1020" s="99">
        <f>COUNTIFS(通讯通路门店!$S:$S,$G1020,通讯通路门店!$J:$J,"综合卖场")</f>
        <v>0</v>
      </c>
      <c r="W1020" s="99">
        <f>SUMIFS(通讯通路门店!$AJ:$AJ,通讯通路门店!$S:$S,通讯客户沙盘!$G1020)</f>
        <v>0</v>
      </c>
      <c r="X1020" s="99">
        <f t="shared" si="75"/>
        <v>0</v>
      </c>
      <c r="Y1020" s="99">
        <f>COUNTIFS(通讯通路门店!$S:$S,$G1020,通讯通路门店!$J:$J,"荣耀体验店")+COUNTIFS(通讯通路门店!$S:$S,$G1020,通讯通路门店!$J:$J,"荣耀授权专卖店")</f>
        <v>0</v>
      </c>
      <c r="Z1020" s="99">
        <f>COUNTIFS(通讯通路门店!$S:$S,$G1020,通讯通路门店!$J:$J,"VIVO体验店")</f>
        <v>0</v>
      </c>
      <c r="AA1020" s="99">
        <f>COUNTIFS(通讯通路门店!$S:$S,$G1020,通讯通路门店!$J:$J,"OPPO体验店")</f>
        <v>0</v>
      </c>
      <c r="AB1020" s="99">
        <f>COUNTIFS(通讯通路门店!$S:$S,$G1020,通讯通路门店!$J:$J,"华为授权体验店")+COUNTIFS(通讯通路门店!$S:$S,$G1020,通讯通路门店!$J:$J,"华为堡垒店")</f>
        <v>0</v>
      </c>
      <c r="AC1020" s="99">
        <f>COUNTIFS(通讯通路门店!$S:$S,$G1020,通讯通路门店!$J:$J,"小米体验店")</f>
        <v>0</v>
      </c>
      <c r="AD1020" s="99">
        <f>COUNTIFS(通讯通路门店!$S:$S,$G1020,通讯通路门店!$J:$J,"苹果体验店")</f>
        <v>0</v>
      </c>
      <c r="AE1020" s="99">
        <f>COUNTIFS(通讯通路门店!$S:$S,$G1020,通讯通路门店!$J:$J,"其他品牌专卖店")</f>
        <v>0</v>
      </c>
      <c r="AF1020" s="99">
        <f>SUMIFS(通讯通路门店!$BI:$BI,通讯通路门店!$S:$S,$G1020)</f>
        <v>0</v>
      </c>
      <c r="AG1020" s="99">
        <f>SUMIFS(通讯通路门店!$BH:$BH,通讯通路门店!$S:$S,$G1020)</f>
        <v>0</v>
      </c>
      <c r="AH1020" s="99">
        <f t="shared" si="76"/>
        <v>0</v>
      </c>
      <c r="AI1020" s="99">
        <f>SUMIFS(通讯通路门店!$BB:$BB,通讯通路门店!$S:$S,$G1020)</f>
        <v>0</v>
      </c>
      <c r="AJ1020" s="99">
        <f>SUMIFS(通讯通路门店!$BE:$BE,通讯通路门店!$S:$S,$G1020)</f>
        <v>0</v>
      </c>
      <c r="AK1020" s="99">
        <f>SUMIFS(通讯通路门店!$BG:$BG,通讯通路门店!$S:$S,$G1020)</f>
        <v>0</v>
      </c>
      <c r="AL1020" s="99">
        <f>SUMIFS(通讯通路门店!$BC:$BC,通讯通路门店!$S:$S,$G1020)</f>
        <v>0</v>
      </c>
      <c r="AM1020" s="99">
        <f>SUMIFS(通讯通路门店!$BD:$BD,通讯通路门店!$S:$S,$G1020)</f>
        <v>0</v>
      </c>
      <c r="AN1020" s="99">
        <f>SUMIFS(通讯通路门店!$BF:$BF,通讯通路门店!$S:$S,$G1020)</f>
        <v>0</v>
      </c>
      <c r="AO1020" s="99">
        <f t="shared" si="77"/>
        <v>0</v>
      </c>
      <c r="AP1020" s="99">
        <f>SUMIFS(通讯通路门店!$K:$K,通讯通路门店!$S:$S,$G1020)</f>
        <v>0</v>
      </c>
      <c r="AQ1020" s="83"/>
      <c r="AR1020" s="99">
        <f>SUMIFS(通讯通路门店!$T:$T,通讯通路门店!$S:$S,$G1020)</f>
        <v>0</v>
      </c>
      <c r="AS1020" s="99">
        <f>SUMIFS(通讯通路门店!$U:$U,通讯通路门店!$S:$S,$G1020)</f>
        <v>0</v>
      </c>
      <c r="AT1020" s="99">
        <f>SUMIFS(通讯通路门店!$V:$V,通讯通路门店!$S:$S,$G1020)</f>
        <v>0</v>
      </c>
      <c r="AU1020" s="99">
        <f>SUMIFS(通讯通路门店!$W:$W,通讯通路门店!$S:$S,$G1020)</f>
        <v>0</v>
      </c>
      <c r="AV1020" s="99">
        <f>SUMIFS(通讯通路门店!$Z:$Z,通讯通路门店!$S:$S,$G1020)</f>
        <v>0</v>
      </c>
      <c r="AW1020" s="99">
        <f>SUMIFS(通讯通路门店!$AB:$AB,通讯通路门店!$S:$S,$G1020)</f>
        <v>0</v>
      </c>
      <c r="AX1020" s="99">
        <f>SUMIFS(通讯通路门店!$X:$X,通讯通路门店!$S:$S,$G1020)</f>
        <v>0</v>
      </c>
      <c r="AY1020" s="99">
        <f>SUMIFS(通讯通路门店!$Y:$Y,通讯通路门店!$S:$S,$G1020)</f>
        <v>0</v>
      </c>
      <c r="AZ1020" s="99">
        <f>SUMIFS(通讯通路门店!$AA:$AA,通讯通路门店!$S:$S,$G1020)</f>
        <v>0</v>
      </c>
      <c r="BA1020" s="99">
        <f t="shared" si="78"/>
        <v>0</v>
      </c>
      <c r="BB1020" s="99">
        <f t="shared" si="79"/>
        <v>0</v>
      </c>
      <c r="BC1020" s="99">
        <f>SUMIFS(通讯通路门店!$W:$W,通讯通路门店!$S:$S,$G1020,通讯通路门店!$J:$J,"荣耀体验店")+SUMIFS(通讯通路门店!$W:$W,通讯通路门店!$S:$S,$G1020,通讯通路门店!$J:$J,"荣耀授权专卖店")</f>
        <v>0</v>
      </c>
      <c r="BD1020" s="99">
        <f>SUMIFS(通讯通路门店!$Z:$Z,通讯通路门店!$S:$S,$G1020,通讯通路门店!$J:$J,"VIVO体验店")</f>
        <v>0</v>
      </c>
      <c r="BE1020" s="99">
        <f>SUMIFS(通讯通路门店!$AB:$AB,通讯通路门店!$S:$S,$G1020,通讯通路门店!$J:$J,"OPPO体验店")</f>
        <v>0</v>
      </c>
      <c r="BF1020" s="99">
        <f>SUMIFS(通讯通路门店!$X:$X,通讯通路门店!$S:$S,$G1020,通讯通路门店!$J:$J,"华为授权体验店")+SUMIFS(通讯通路门店!$AA:$AA,通讯通路门店!$S:$S,$G1020,通讯通路门店!$J:$J,"华为堡垒店")</f>
        <v>0</v>
      </c>
      <c r="BG1020" s="99">
        <f>SUMIFS(通讯通路门店!$Y:$Y,通讯通路门店!$S:$S,$G1020,通讯通路门店!$J:$J,"小米体验店")</f>
        <v>0</v>
      </c>
      <c r="BH1020" s="99">
        <f>SUMIFS(通讯通路门店!$AA:$AA,通讯通路门店!$S:$S,$G1020,通讯通路门店!$J:$J,"苹果体验店")</f>
        <v>0</v>
      </c>
      <c r="BI1020" s="99">
        <f>SUMIFS(通讯通路门店!$K:$K,通讯通路门店!$S:$S,$G1020,通讯通路门店!$J:$J,"其他品牌专卖店")</f>
        <v>0</v>
      </c>
      <c r="BJ1020" s="99">
        <f>SUMIFS(通讯通路门店!$AC:$AC,通讯通路门店!$S:$S,$G1020)</f>
        <v>0</v>
      </c>
      <c r="BK1020" s="99">
        <f>SUMIFS(通讯通路门店!$AD:$AD,通讯通路门店!$S:$S,$G1020)</f>
        <v>0</v>
      </c>
      <c r="BL1020" s="99">
        <f>SUMIFS(通讯通路门店!$AE:$AE,通讯通路门店!$S:$S,$G1020)</f>
        <v>0</v>
      </c>
      <c r="BM1020" s="99">
        <f>SUMIFS(通讯通路门店!$AF:$AF,通讯通路门店!$S:$S,$G1020)</f>
        <v>0</v>
      </c>
      <c r="BN1020" s="99">
        <f>SUMIFS(通讯通路门店!$AG:$AG,通讯通路门店!$S:$S,$G1020)</f>
        <v>0</v>
      </c>
      <c r="BO1020" s="99">
        <f>SUMIFS(通讯通路门店!$AH:$AH,通讯通路门店!$S:$S,$G1020)</f>
        <v>0</v>
      </c>
      <c r="BP1020" s="99">
        <f>SUMIFS(通讯通路门店!$AI:$AI,通讯通路门店!$S:$S,$G1020)</f>
        <v>0</v>
      </c>
      <c r="BQ1020" s="83"/>
    </row>
    <row r="1021" spans="1:69">
      <c r="A1021" s="99" t="str">
        <f>IFERROR(_xlfn.XLOOKUP($G1021,通讯通路门店!$S$4:$S$993933,通讯通路门店!$A$4:$A$993933,0,0),"")</f>
        <v>海南省</v>
      </c>
      <c r="B1021" s="99" t="str">
        <f>IFERROR(_xlfn.XLOOKUP($G1021,通讯通路门店!$S$4:$S$993933,通讯通路门店!$B$4:$B$993933,0,0),"")</f>
        <v>乐东黎族自治县</v>
      </c>
      <c r="C1021" s="99" t="str">
        <f>IFERROR(_xlfn.XLOOKUP($G1021,通讯通路门店!$S$4:$S$993933,通讯通路门店!$C$4:$C$993933,0,0),"")</f>
        <v>乐东黎族自治县</v>
      </c>
      <c r="D1021" s="99" t="str">
        <f>IFERROR(_xlfn.XLOOKUP($G1021,通讯通路门店!$S$4:$S$993933,通讯通路门店!$D$4:$D$993933,0,0),"")</f>
        <v>万冲镇</v>
      </c>
      <c r="E1021" s="83"/>
      <c r="F1021" s="83"/>
      <c r="G1021" s="101"/>
      <c r="H1021" s="102">
        <f>IFERROR(_xlfn.XLOOKUP($G1021,通讯通路门店!$S$4:$S$993933,通讯通路门店!$R$4:$R$993933,0,0),"")</f>
        <v>0</v>
      </c>
      <c r="I1021" s="83"/>
      <c r="J1021" s="83"/>
      <c r="K1021" s="83"/>
      <c r="L1021" s="83"/>
      <c r="M1021" s="83"/>
      <c r="N1021" s="83"/>
      <c r="O1021" s="83"/>
      <c r="P1021" s="83"/>
      <c r="Q1021" s="83"/>
      <c r="R1021" s="83"/>
      <c r="S1021" s="83"/>
      <c r="T1021" s="83"/>
      <c r="U1021" s="99">
        <f>COUNTIF(通讯通路门店!$S:$S,$G1021)</f>
        <v>0</v>
      </c>
      <c r="V1021" s="99">
        <f>COUNTIFS(通讯通路门店!$S:$S,$G1021,通讯通路门店!$J:$J,"综合卖场")</f>
        <v>0</v>
      </c>
      <c r="W1021" s="99">
        <f>SUMIFS(通讯通路门店!$AJ:$AJ,通讯通路门店!$S:$S,通讯客户沙盘!$G1021)</f>
        <v>0</v>
      </c>
      <c r="X1021" s="99">
        <f t="shared" si="75"/>
        <v>0</v>
      </c>
      <c r="Y1021" s="99">
        <f>COUNTIFS(通讯通路门店!$S:$S,$G1021,通讯通路门店!$J:$J,"荣耀体验店")+COUNTIFS(通讯通路门店!$S:$S,$G1021,通讯通路门店!$J:$J,"荣耀授权专卖店")</f>
        <v>0</v>
      </c>
      <c r="Z1021" s="99">
        <f>COUNTIFS(通讯通路门店!$S:$S,$G1021,通讯通路门店!$J:$J,"VIVO体验店")</f>
        <v>0</v>
      </c>
      <c r="AA1021" s="99">
        <f>COUNTIFS(通讯通路门店!$S:$S,$G1021,通讯通路门店!$J:$J,"OPPO体验店")</f>
        <v>0</v>
      </c>
      <c r="AB1021" s="99">
        <f>COUNTIFS(通讯通路门店!$S:$S,$G1021,通讯通路门店!$J:$J,"华为授权体验店")+COUNTIFS(通讯通路门店!$S:$S,$G1021,通讯通路门店!$J:$J,"华为堡垒店")</f>
        <v>0</v>
      </c>
      <c r="AC1021" s="99">
        <f>COUNTIFS(通讯通路门店!$S:$S,$G1021,通讯通路门店!$J:$J,"小米体验店")</f>
        <v>0</v>
      </c>
      <c r="AD1021" s="99">
        <f>COUNTIFS(通讯通路门店!$S:$S,$G1021,通讯通路门店!$J:$J,"苹果体验店")</f>
        <v>0</v>
      </c>
      <c r="AE1021" s="99">
        <f>COUNTIFS(通讯通路门店!$S:$S,$G1021,通讯通路门店!$J:$J,"其他品牌专卖店")</f>
        <v>0</v>
      </c>
      <c r="AF1021" s="99">
        <f>SUMIFS(通讯通路门店!$BI:$BI,通讯通路门店!$S:$S,$G1021)</f>
        <v>0</v>
      </c>
      <c r="AG1021" s="99">
        <f>SUMIFS(通讯通路门店!$BH:$BH,通讯通路门店!$S:$S,$G1021)</f>
        <v>0</v>
      </c>
      <c r="AH1021" s="99">
        <f t="shared" si="76"/>
        <v>0</v>
      </c>
      <c r="AI1021" s="99">
        <f>SUMIFS(通讯通路门店!$BB:$BB,通讯通路门店!$S:$S,$G1021)</f>
        <v>0</v>
      </c>
      <c r="AJ1021" s="99">
        <f>SUMIFS(通讯通路门店!$BE:$BE,通讯通路门店!$S:$S,$G1021)</f>
        <v>0</v>
      </c>
      <c r="AK1021" s="99">
        <f>SUMIFS(通讯通路门店!$BG:$BG,通讯通路门店!$S:$S,$G1021)</f>
        <v>0</v>
      </c>
      <c r="AL1021" s="99">
        <f>SUMIFS(通讯通路门店!$BC:$BC,通讯通路门店!$S:$S,$G1021)</f>
        <v>0</v>
      </c>
      <c r="AM1021" s="99">
        <f>SUMIFS(通讯通路门店!$BD:$BD,通讯通路门店!$S:$S,$G1021)</f>
        <v>0</v>
      </c>
      <c r="AN1021" s="99">
        <f>SUMIFS(通讯通路门店!$BF:$BF,通讯通路门店!$S:$S,$G1021)</f>
        <v>0</v>
      </c>
      <c r="AO1021" s="99">
        <f t="shared" si="77"/>
        <v>0</v>
      </c>
      <c r="AP1021" s="99">
        <f>SUMIFS(通讯通路门店!$K:$K,通讯通路门店!$S:$S,$G1021)</f>
        <v>0</v>
      </c>
      <c r="AQ1021" s="83"/>
      <c r="AR1021" s="99">
        <f>SUMIFS(通讯通路门店!$T:$T,通讯通路门店!$S:$S,$G1021)</f>
        <v>0</v>
      </c>
      <c r="AS1021" s="99">
        <f>SUMIFS(通讯通路门店!$U:$U,通讯通路门店!$S:$S,$G1021)</f>
        <v>0</v>
      </c>
      <c r="AT1021" s="99">
        <f>SUMIFS(通讯通路门店!$V:$V,通讯通路门店!$S:$S,$G1021)</f>
        <v>0</v>
      </c>
      <c r="AU1021" s="99">
        <f>SUMIFS(通讯通路门店!$W:$W,通讯通路门店!$S:$S,$G1021)</f>
        <v>0</v>
      </c>
      <c r="AV1021" s="99">
        <f>SUMIFS(通讯通路门店!$Z:$Z,通讯通路门店!$S:$S,$G1021)</f>
        <v>0</v>
      </c>
      <c r="AW1021" s="99">
        <f>SUMIFS(通讯通路门店!$AB:$AB,通讯通路门店!$S:$S,$G1021)</f>
        <v>0</v>
      </c>
      <c r="AX1021" s="99">
        <f>SUMIFS(通讯通路门店!$X:$X,通讯通路门店!$S:$S,$G1021)</f>
        <v>0</v>
      </c>
      <c r="AY1021" s="99">
        <f>SUMIFS(通讯通路门店!$Y:$Y,通讯通路门店!$S:$S,$G1021)</f>
        <v>0</v>
      </c>
      <c r="AZ1021" s="99">
        <f>SUMIFS(通讯通路门店!$AA:$AA,通讯通路门店!$S:$S,$G1021)</f>
        <v>0</v>
      </c>
      <c r="BA1021" s="99">
        <f t="shared" si="78"/>
        <v>0</v>
      </c>
      <c r="BB1021" s="99">
        <f t="shared" si="79"/>
        <v>0</v>
      </c>
      <c r="BC1021" s="99">
        <f>SUMIFS(通讯通路门店!$W:$W,通讯通路门店!$S:$S,$G1021,通讯通路门店!$J:$J,"荣耀体验店")+SUMIFS(通讯通路门店!$W:$W,通讯通路门店!$S:$S,$G1021,通讯通路门店!$J:$J,"荣耀授权专卖店")</f>
        <v>0</v>
      </c>
      <c r="BD1021" s="99">
        <f>SUMIFS(通讯通路门店!$Z:$Z,通讯通路门店!$S:$S,$G1021,通讯通路门店!$J:$J,"VIVO体验店")</f>
        <v>0</v>
      </c>
      <c r="BE1021" s="99">
        <f>SUMIFS(通讯通路门店!$AB:$AB,通讯通路门店!$S:$S,$G1021,通讯通路门店!$J:$J,"OPPO体验店")</f>
        <v>0</v>
      </c>
      <c r="BF1021" s="99">
        <f>SUMIFS(通讯通路门店!$X:$X,通讯通路门店!$S:$S,$G1021,通讯通路门店!$J:$J,"华为授权体验店")+SUMIFS(通讯通路门店!$AA:$AA,通讯通路门店!$S:$S,$G1021,通讯通路门店!$J:$J,"华为堡垒店")</f>
        <v>0</v>
      </c>
      <c r="BG1021" s="99">
        <f>SUMIFS(通讯通路门店!$Y:$Y,通讯通路门店!$S:$S,$G1021,通讯通路门店!$J:$J,"小米体验店")</f>
        <v>0</v>
      </c>
      <c r="BH1021" s="99">
        <f>SUMIFS(通讯通路门店!$AA:$AA,通讯通路门店!$S:$S,$G1021,通讯通路门店!$J:$J,"苹果体验店")</f>
        <v>0</v>
      </c>
      <c r="BI1021" s="99">
        <f>SUMIFS(通讯通路门店!$K:$K,通讯通路门店!$S:$S,$G1021,通讯通路门店!$J:$J,"其他品牌专卖店")</f>
        <v>0</v>
      </c>
      <c r="BJ1021" s="99">
        <f>SUMIFS(通讯通路门店!$AC:$AC,通讯通路门店!$S:$S,$G1021)</f>
        <v>0</v>
      </c>
      <c r="BK1021" s="99">
        <f>SUMIFS(通讯通路门店!$AD:$AD,通讯通路门店!$S:$S,$G1021)</f>
        <v>0</v>
      </c>
      <c r="BL1021" s="99">
        <f>SUMIFS(通讯通路门店!$AE:$AE,通讯通路门店!$S:$S,$G1021)</f>
        <v>0</v>
      </c>
      <c r="BM1021" s="99">
        <f>SUMIFS(通讯通路门店!$AF:$AF,通讯通路门店!$S:$S,$G1021)</f>
        <v>0</v>
      </c>
      <c r="BN1021" s="99">
        <f>SUMIFS(通讯通路门店!$AG:$AG,通讯通路门店!$S:$S,$G1021)</f>
        <v>0</v>
      </c>
      <c r="BO1021" s="99">
        <f>SUMIFS(通讯通路门店!$AH:$AH,通讯通路门店!$S:$S,$G1021)</f>
        <v>0</v>
      </c>
      <c r="BP1021" s="99">
        <f>SUMIFS(通讯通路门店!$AI:$AI,通讯通路门店!$S:$S,$G1021)</f>
        <v>0</v>
      </c>
      <c r="BQ1021" s="83"/>
    </row>
    <row r="1022" spans="1:69">
      <c r="A1022" s="99" t="str">
        <f>IFERROR(_xlfn.XLOOKUP($G1022,通讯通路门店!$S$4:$S$993933,通讯通路门店!$A$4:$A$993933,0,0),"")</f>
        <v>海南省</v>
      </c>
      <c r="B1022" s="99" t="str">
        <f>IFERROR(_xlfn.XLOOKUP($G1022,通讯通路门店!$S$4:$S$993933,通讯通路门店!$B$4:$B$993933,0,0),"")</f>
        <v>乐东黎族自治县</v>
      </c>
      <c r="C1022" s="99" t="str">
        <f>IFERROR(_xlfn.XLOOKUP($G1022,通讯通路门店!$S$4:$S$993933,通讯通路门店!$C$4:$C$993933,0,0),"")</f>
        <v>乐东黎族自治县</v>
      </c>
      <c r="D1022" s="99" t="str">
        <f>IFERROR(_xlfn.XLOOKUP($G1022,通讯通路门店!$S$4:$S$993933,通讯通路门店!$D$4:$D$993933,0,0),"")</f>
        <v>万冲镇</v>
      </c>
      <c r="E1022" s="83"/>
      <c r="F1022" s="83"/>
      <c r="G1022" s="101"/>
      <c r="H1022" s="102">
        <f>IFERROR(_xlfn.XLOOKUP($G1022,通讯通路门店!$S$4:$S$993933,通讯通路门店!$R$4:$R$993933,0,0),"")</f>
        <v>0</v>
      </c>
      <c r="I1022" s="83"/>
      <c r="J1022" s="83"/>
      <c r="K1022" s="83"/>
      <c r="L1022" s="83"/>
      <c r="M1022" s="83"/>
      <c r="N1022" s="83"/>
      <c r="O1022" s="83"/>
      <c r="P1022" s="83"/>
      <c r="Q1022" s="83"/>
      <c r="R1022" s="83"/>
      <c r="S1022" s="83"/>
      <c r="T1022" s="83"/>
      <c r="U1022" s="99">
        <f>COUNTIF(通讯通路门店!$S:$S,$G1022)</f>
        <v>0</v>
      </c>
      <c r="V1022" s="99">
        <f>COUNTIFS(通讯通路门店!$S:$S,$G1022,通讯通路门店!$J:$J,"综合卖场")</f>
        <v>0</v>
      </c>
      <c r="W1022" s="99">
        <f>SUMIFS(通讯通路门店!$AJ:$AJ,通讯通路门店!$S:$S,通讯客户沙盘!$G1022)</f>
        <v>0</v>
      </c>
      <c r="X1022" s="99">
        <f t="shared" si="75"/>
        <v>0</v>
      </c>
      <c r="Y1022" s="99">
        <f>COUNTIFS(通讯通路门店!$S:$S,$G1022,通讯通路门店!$J:$J,"荣耀体验店")+COUNTIFS(通讯通路门店!$S:$S,$G1022,通讯通路门店!$J:$J,"荣耀授权专卖店")</f>
        <v>0</v>
      </c>
      <c r="Z1022" s="99">
        <f>COUNTIFS(通讯通路门店!$S:$S,$G1022,通讯通路门店!$J:$J,"VIVO体验店")</f>
        <v>0</v>
      </c>
      <c r="AA1022" s="99">
        <f>COUNTIFS(通讯通路门店!$S:$S,$G1022,通讯通路门店!$J:$J,"OPPO体验店")</f>
        <v>0</v>
      </c>
      <c r="AB1022" s="99">
        <f>COUNTIFS(通讯通路门店!$S:$S,$G1022,通讯通路门店!$J:$J,"华为授权体验店")+COUNTIFS(通讯通路门店!$S:$S,$G1022,通讯通路门店!$J:$J,"华为堡垒店")</f>
        <v>0</v>
      </c>
      <c r="AC1022" s="99">
        <f>COUNTIFS(通讯通路门店!$S:$S,$G1022,通讯通路门店!$J:$J,"小米体验店")</f>
        <v>0</v>
      </c>
      <c r="AD1022" s="99">
        <f>COUNTIFS(通讯通路门店!$S:$S,$G1022,通讯通路门店!$J:$J,"苹果体验店")</f>
        <v>0</v>
      </c>
      <c r="AE1022" s="99">
        <f>COUNTIFS(通讯通路门店!$S:$S,$G1022,通讯通路门店!$J:$J,"其他品牌专卖店")</f>
        <v>0</v>
      </c>
      <c r="AF1022" s="99">
        <f>SUMIFS(通讯通路门店!$BI:$BI,通讯通路门店!$S:$S,$G1022)</f>
        <v>0</v>
      </c>
      <c r="AG1022" s="99">
        <f>SUMIFS(通讯通路门店!$BH:$BH,通讯通路门店!$S:$S,$G1022)</f>
        <v>0</v>
      </c>
      <c r="AH1022" s="99">
        <f t="shared" si="76"/>
        <v>0</v>
      </c>
      <c r="AI1022" s="99">
        <f>SUMIFS(通讯通路门店!$BB:$BB,通讯通路门店!$S:$S,$G1022)</f>
        <v>0</v>
      </c>
      <c r="AJ1022" s="99">
        <f>SUMIFS(通讯通路门店!$BE:$BE,通讯通路门店!$S:$S,$G1022)</f>
        <v>0</v>
      </c>
      <c r="AK1022" s="99">
        <f>SUMIFS(通讯通路门店!$BG:$BG,通讯通路门店!$S:$S,$G1022)</f>
        <v>0</v>
      </c>
      <c r="AL1022" s="99">
        <f>SUMIFS(通讯通路门店!$BC:$BC,通讯通路门店!$S:$S,$G1022)</f>
        <v>0</v>
      </c>
      <c r="AM1022" s="99">
        <f>SUMIFS(通讯通路门店!$BD:$BD,通讯通路门店!$S:$S,$G1022)</f>
        <v>0</v>
      </c>
      <c r="AN1022" s="99">
        <f>SUMIFS(通讯通路门店!$BF:$BF,通讯通路门店!$S:$S,$G1022)</f>
        <v>0</v>
      </c>
      <c r="AO1022" s="99">
        <f t="shared" si="77"/>
        <v>0</v>
      </c>
      <c r="AP1022" s="99">
        <f>SUMIFS(通讯通路门店!$K:$K,通讯通路门店!$S:$S,$G1022)</f>
        <v>0</v>
      </c>
      <c r="AQ1022" s="83"/>
      <c r="AR1022" s="99">
        <f>SUMIFS(通讯通路门店!$T:$T,通讯通路门店!$S:$S,$G1022)</f>
        <v>0</v>
      </c>
      <c r="AS1022" s="99">
        <f>SUMIFS(通讯通路门店!$U:$U,通讯通路门店!$S:$S,$G1022)</f>
        <v>0</v>
      </c>
      <c r="AT1022" s="99">
        <f>SUMIFS(通讯通路门店!$V:$V,通讯通路门店!$S:$S,$G1022)</f>
        <v>0</v>
      </c>
      <c r="AU1022" s="99">
        <f>SUMIFS(通讯通路门店!$W:$W,通讯通路门店!$S:$S,$G1022)</f>
        <v>0</v>
      </c>
      <c r="AV1022" s="99">
        <f>SUMIFS(通讯通路门店!$Z:$Z,通讯通路门店!$S:$S,$G1022)</f>
        <v>0</v>
      </c>
      <c r="AW1022" s="99">
        <f>SUMIFS(通讯通路门店!$AB:$AB,通讯通路门店!$S:$S,$G1022)</f>
        <v>0</v>
      </c>
      <c r="AX1022" s="99">
        <f>SUMIFS(通讯通路门店!$X:$X,通讯通路门店!$S:$S,$G1022)</f>
        <v>0</v>
      </c>
      <c r="AY1022" s="99">
        <f>SUMIFS(通讯通路门店!$Y:$Y,通讯通路门店!$S:$S,$G1022)</f>
        <v>0</v>
      </c>
      <c r="AZ1022" s="99">
        <f>SUMIFS(通讯通路门店!$AA:$AA,通讯通路门店!$S:$S,$G1022)</f>
        <v>0</v>
      </c>
      <c r="BA1022" s="99">
        <f t="shared" si="78"/>
        <v>0</v>
      </c>
      <c r="BB1022" s="99">
        <f t="shared" si="79"/>
        <v>0</v>
      </c>
      <c r="BC1022" s="99">
        <f>SUMIFS(通讯通路门店!$W:$W,通讯通路门店!$S:$S,$G1022,通讯通路门店!$J:$J,"荣耀体验店")+SUMIFS(通讯通路门店!$W:$W,通讯通路门店!$S:$S,$G1022,通讯通路门店!$J:$J,"荣耀授权专卖店")</f>
        <v>0</v>
      </c>
      <c r="BD1022" s="99">
        <f>SUMIFS(通讯通路门店!$Z:$Z,通讯通路门店!$S:$S,$G1022,通讯通路门店!$J:$J,"VIVO体验店")</f>
        <v>0</v>
      </c>
      <c r="BE1022" s="99">
        <f>SUMIFS(通讯通路门店!$AB:$AB,通讯通路门店!$S:$S,$G1022,通讯通路门店!$J:$J,"OPPO体验店")</f>
        <v>0</v>
      </c>
      <c r="BF1022" s="99">
        <f>SUMIFS(通讯通路门店!$X:$X,通讯通路门店!$S:$S,$G1022,通讯通路门店!$J:$J,"华为授权体验店")+SUMIFS(通讯通路门店!$AA:$AA,通讯通路门店!$S:$S,$G1022,通讯通路门店!$J:$J,"华为堡垒店")</f>
        <v>0</v>
      </c>
      <c r="BG1022" s="99">
        <f>SUMIFS(通讯通路门店!$Y:$Y,通讯通路门店!$S:$S,$G1022,通讯通路门店!$J:$J,"小米体验店")</f>
        <v>0</v>
      </c>
      <c r="BH1022" s="99">
        <f>SUMIFS(通讯通路门店!$AA:$AA,通讯通路门店!$S:$S,$G1022,通讯通路门店!$J:$J,"苹果体验店")</f>
        <v>0</v>
      </c>
      <c r="BI1022" s="99">
        <f>SUMIFS(通讯通路门店!$K:$K,通讯通路门店!$S:$S,$G1022,通讯通路门店!$J:$J,"其他品牌专卖店")</f>
        <v>0</v>
      </c>
      <c r="BJ1022" s="99">
        <f>SUMIFS(通讯通路门店!$AC:$AC,通讯通路门店!$S:$S,$G1022)</f>
        <v>0</v>
      </c>
      <c r="BK1022" s="99">
        <f>SUMIFS(通讯通路门店!$AD:$AD,通讯通路门店!$S:$S,$G1022)</f>
        <v>0</v>
      </c>
      <c r="BL1022" s="99">
        <f>SUMIFS(通讯通路门店!$AE:$AE,通讯通路门店!$S:$S,$G1022)</f>
        <v>0</v>
      </c>
      <c r="BM1022" s="99">
        <f>SUMIFS(通讯通路门店!$AF:$AF,通讯通路门店!$S:$S,$G1022)</f>
        <v>0</v>
      </c>
      <c r="BN1022" s="99">
        <f>SUMIFS(通讯通路门店!$AG:$AG,通讯通路门店!$S:$S,$G1022)</f>
        <v>0</v>
      </c>
      <c r="BO1022" s="99">
        <f>SUMIFS(通讯通路门店!$AH:$AH,通讯通路门店!$S:$S,$G1022)</f>
        <v>0</v>
      </c>
      <c r="BP1022" s="99">
        <f>SUMIFS(通讯通路门店!$AI:$AI,通讯通路门店!$S:$S,$G1022)</f>
        <v>0</v>
      </c>
      <c r="BQ1022" s="83"/>
    </row>
    <row r="1023" spans="1:69">
      <c r="A1023" s="99" t="str">
        <f>IFERROR(_xlfn.XLOOKUP($G1023,通讯通路门店!$S$4:$S$993933,通讯通路门店!$A$4:$A$993933,0,0),"")</f>
        <v>海南省</v>
      </c>
      <c r="B1023" s="99" t="str">
        <f>IFERROR(_xlfn.XLOOKUP($G1023,通讯通路门店!$S$4:$S$993933,通讯通路门店!$B$4:$B$993933,0,0),"")</f>
        <v>乐东黎族自治县</v>
      </c>
      <c r="C1023" s="99" t="str">
        <f>IFERROR(_xlfn.XLOOKUP($G1023,通讯通路门店!$S$4:$S$993933,通讯通路门店!$C$4:$C$993933,0,0),"")</f>
        <v>乐东黎族自治县</v>
      </c>
      <c r="D1023" s="99" t="str">
        <f>IFERROR(_xlfn.XLOOKUP($G1023,通讯通路门店!$S$4:$S$993933,通讯通路门店!$D$4:$D$993933,0,0),"")</f>
        <v>万冲镇</v>
      </c>
      <c r="E1023" s="83"/>
      <c r="F1023" s="83"/>
      <c r="G1023" s="101"/>
      <c r="H1023" s="102">
        <f>IFERROR(_xlfn.XLOOKUP($G1023,通讯通路门店!$S$4:$S$993933,通讯通路门店!$R$4:$R$993933,0,0),"")</f>
        <v>0</v>
      </c>
      <c r="I1023" s="83"/>
      <c r="J1023" s="83"/>
      <c r="K1023" s="83"/>
      <c r="L1023" s="83"/>
      <c r="M1023" s="83"/>
      <c r="N1023" s="83"/>
      <c r="O1023" s="83"/>
      <c r="P1023" s="83"/>
      <c r="Q1023" s="83"/>
      <c r="R1023" s="83"/>
      <c r="S1023" s="83"/>
      <c r="T1023" s="83"/>
      <c r="U1023" s="99">
        <f>COUNTIF(通讯通路门店!$S:$S,$G1023)</f>
        <v>0</v>
      </c>
      <c r="V1023" s="99">
        <f>COUNTIFS(通讯通路门店!$S:$S,$G1023,通讯通路门店!$J:$J,"综合卖场")</f>
        <v>0</v>
      </c>
      <c r="W1023" s="99">
        <f>SUMIFS(通讯通路门店!$AJ:$AJ,通讯通路门店!$S:$S,通讯客户沙盘!$G1023)</f>
        <v>0</v>
      </c>
      <c r="X1023" s="99">
        <f t="shared" si="75"/>
        <v>0</v>
      </c>
      <c r="Y1023" s="99">
        <f>COUNTIFS(通讯通路门店!$S:$S,$G1023,通讯通路门店!$J:$J,"荣耀体验店")+COUNTIFS(通讯通路门店!$S:$S,$G1023,通讯通路门店!$J:$J,"荣耀授权专卖店")</f>
        <v>0</v>
      </c>
      <c r="Z1023" s="99">
        <f>COUNTIFS(通讯通路门店!$S:$S,$G1023,通讯通路门店!$J:$J,"VIVO体验店")</f>
        <v>0</v>
      </c>
      <c r="AA1023" s="99">
        <f>COUNTIFS(通讯通路门店!$S:$S,$G1023,通讯通路门店!$J:$J,"OPPO体验店")</f>
        <v>0</v>
      </c>
      <c r="AB1023" s="99">
        <f>COUNTIFS(通讯通路门店!$S:$S,$G1023,通讯通路门店!$J:$J,"华为授权体验店")+COUNTIFS(通讯通路门店!$S:$S,$G1023,通讯通路门店!$J:$J,"华为堡垒店")</f>
        <v>0</v>
      </c>
      <c r="AC1023" s="99">
        <f>COUNTIFS(通讯通路门店!$S:$S,$G1023,通讯通路门店!$J:$J,"小米体验店")</f>
        <v>0</v>
      </c>
      <c r="AD1023" s="99">
        <f>COUNTIFS(通讯通路门店!$S:$S,$G1023,通讯通路门店!$J:$J,"苹果体验店")</f>
        <v>0</v>
      </c>
      <c r="AE1023" s="99">
        <f>COUNTIFS(通讯通路门店!$S:$S,$G1023,通讯通路门店!$J:$J,"其他品牌专卖店")</f>
        <v>0</v>
      </c>
      <c r="AF1023" s="99">
        <f>SUMIFS(通讯通路门店!$BI:$BI,通讯通路门店!$S:$S,$G1023)</f>
        <v>0</v>
      </c>
      <c r="AG1023" s="99">
        <f>SUMIFS(通讯通路门店!$BH:$BH,通讯通路门店!$S:$S,$G1023)</f>
        <v>0</v>
      </c>
      <c r="AH1023" s="99">
        <f t="shared" si="76"/>
        <v>0</v>
      </c>
      <c r="AI1023" s="99">
        <f>SUMIFS(通讯通路门店!$BB:$BB,通讯通路门店!$S:$S,$G1023)</f>
        <v>0</v>
      </c>
      <c r="AJ1023" s="99">
        <f>SUMIFS(通讯通路门店!$BE:$BE,通讯通路门店!$S:$S,$G1023)</f>
        <v>0</v>
      </c>
      <c r="AK1023" s="99">
        <f>SUMIFS(通讯通路门店!$BG:$BG,通讯通路门店!$S:$S,$G1023)</f>
        <v>0</v>
      </c>
      <c r="AL1023" s="99">
        <f>SUMIFS(通讯通路门店!$BC:$BC,通讯通路门店!$S:$S,$G1023)</f>
        <v>0</v>
      </c>
      <c r="AM1023" s="99">
        <f>SUMIFS(通讯通路门店!$BD:$BD,通讯通路门店!$S:$S,$G1023)</f>
        <v>0</v>
      </c>
      <c r="AN1023" s="99">
        <f>SUMIFS(通讯通路门店!$BF:$BF,通讯通路门店!$S:$S,$G1023)</f>
        <v>0</v>
      </c>
      <c r="AO1023" s="99">
        <f t="shared" si="77"/>
        <v>0</v>
      </c>
      <c r="AP1023" s="99">
        <f>SUMIFS(通讯通路门店!$K:$K,通讯通路门店!$S:$S,$G1023)</f>
        <v>0</v>
      </c>
      <c r="AQ1023" s="83"/>
      <c r="AR1023" s="99">
        <f>SUMIFS(通讯通路门店!$T:$T,通讯通路门店!$S:$S,$G1023)</f>
        <v>0</v>
      </c>
      <c r="AS1023" s="99">
        <f>SUMIFS(通讯通路门店!$U:$U,通讯通路门店!$S:$S,$G1023)</f>
        <v>0</v>
      </c>
      <c r="AT1023" s="99">
        <f>SUMIFS(通讯通路门店!$V:$V,通讯通路门店!$S:$S,$G1023)</f>
        <v>0</v>
      </c>
      <c r="AU1023" s="99">
        <f>SUMIFS(通讯通路门店!$W:$W,通讯通路门店!$S:$S,$G1023)</f>
        <v>0</v>
      </c>
      <c r="AV1023" s="99">
        <f>SUMIFS(通讯通路门店!$Z:$Z,通讯通路门店!$S:$S,$G1023)</f>
        <v>0</v>
      </c>
      <c r="AW1023" s="99">
        <f>SUMIFS(通讯通路门店!$AB:$AB,通讯通路门店!$S:$S,$G1023)</f>
        <v>0</v>
      </c>
      <c r="AX1023" s="99">
        <f>SUMIFS(通讯通路门店!$X:$X,通讯通路门店!$S:$S,$G1023)</f>
        <v>0</v>
      </c>
      <c r="AY1023" s="99">
        <f>SUMIFS(通讯通路门店!$Y:$Y,通讯通路门店!$S:$S,$G1023)</f>
        <v>0</v>
      </c>
      <c r="AZ1023" s="99">
        <f>SUMIFS(通讯通路门店!$AA:$AA,通讯通路门店!$S:$S,$G1023)</f>
        <v>0</v>
      </c>
      <c r="BA1023" s="99">
        <f t="shared" si="78"/>
        <v>0</v>
      </c>
      <c r="BB1023" s="99">
        <f t="shared" si="79"/>
        <v>0</v>
      </c>
      <c r="BC1023" s="99">
        <f>SUMIFS(通讯通路门店!$W:$W,通讯通路门店!$S:$S,$G1023,通讯通路门店!$J:$J,"荣耀体验店")+SUMIFS(通讯通路门店!$W:$W,通讯通路门店!$S:$S,$G1023,通讯通路门店!$J:$J,"荣耀授权专卖店")</f>
        <v>0</v>
      </c>
      <c r="BD1023" s="99">
        <f>SUMIFS(通讯通路门店!$Z:$Z,通讯通路门店!$S:$S,$G1023,通讯通路门店!$J:$J,"VIVO体验店")</f>
        <v>0</v>
      </c>
      <c r="BE1023" s="99">
        <f>SUMIFS(通讯通路门店!$AB:$AB,通讯通路门店!$S:$S,$G1023,通讯通路门店!$J:$J,"OPPO体验店")</f>
        <v>0</v>
      </c>
      <c r="BF1023" s="99">
        <f>SUMIFS(通讯通路门店!$X:$X,通讯通路门店!$S:$S,$G1023,通讯通路门店!$J:$J,"华为授权体验店")+SUMIFS(通讯通路门店!$AA:$AA,通讯通路门店!$S:$S,$G1023,通讯通路门店!$J:$J,"华为堡垒店")</f>
        <v>0</v>
      </c>
      <c r="BG1023" s="99">
        <f>SUMIFS(通讯通路门店!$Y:$Y,通讯通路门店!$S:$S,$G1023,通讯通路门店!$J:$J,"小米体验店")</f>
        <v>0</v>
      </c>
      <c r="BH1023" s="99">
        <f>SUMIFS(通讯通路门店!$AA:$AA,通讯通路门店!$S:$S,$G1023,通讯通路门店!$J:$J,"苹果体验店")</f>
        <v>0</v>
      </c>
      <c r="BI1023" s="99">
        <f>SUMIFS(通讯通路门店!$K:$K,通讯通路门店!$S:$S,$G1023,通讯通路门店!$J:$J,"其他品牌专卖店")</f>
        <v>0</v>
      </c>
      <c r="BJ1023" s="99">
        <f>SUMIFS(通讯通路门店!$AC:$AC,通讯通路门店!$S:$S,$G1023)</f>
        <v>0</v>
      </c>
      <c r="BK1023" s="99">
        <f>SUMIFS(通讯通路门店!$AD:$AD,通讯通路门店!$S:$S,$G1023)</f>
        <v>0</v>
      </c>
      <c r="BL1023" s="99">
        <f>SUMIFS(通讯通路门店!$AE:$AE,通讯通路门店!$S:$S,$G1023)</f>
        <v>0</v>
      </c>
      <c r="BM1023" s="99">
        <f>SUMIFS(通讯通路门店!$AF:$AF,通讯通路门店!$S:$S,$G1023)</f>
        <v>0</v>
      </c>
      <c r="BN1023" s="99">
        <f>SUMIFS(通讯通路门店!$AG:$AG,通讯通路门店!$S:$S,$G1023)</f>
        <v>0</v>
      </c>
      <c r="BO1023" s="99">
        <f>SUMIFS(通讯通路门店!$AH:$AH,通讯通路门店!$S:$S,$G1023)</f>
        <v>0</v>
      </c>
      <c r="BP1023" s="99">
        <f>SUMIFS(通讯通路门店!$AI:$AI,通讯通路门店!$S:$S,$G1023)</f>
        <v>0</v>
      </c>
      <c r="BQ1023" s="83"/>
    </row>
    <row r="1024" spans="1:69">
      <c r="A1024" s="99" t="str">
        <f>IFERROR(_xlfn.XLOOKUP($G1024,通讯通路门店!$S$4:$S$993933,通讯通路门店!$A$4:$A$993933,0,0),"")</f>
        <v>海南省</v>
      </c>
      <c r="B1024" s="99" t="str">
        <f>IFERROR(_xlfn.XLOOKUP($G1024,通讯通路门店!$S$4:$S$993933,通讯通路门店!$B$4:$B$993933,0,0),"")</f>
        <v>乐东黎族自治县</v>
      </c>
      <c r="C1024" s="99" t="str">
        <f>IFERROR(_xlfn.XLOOKUP($G1024,通讯通路门店!$S$4:$S$993933,通讯通路门店!$C$4:$C$993933,0,0),"")</f>
        <v>乐东黎族自治县</v>
      </c>
      <c r="D1024" s="99" t="str">
        <f>IFERROR(_xlfn.XLOOKUP($G1024,通讯通路门店!$S$4:$S$993933,通讯通路门店!$D$4:$D$993933,0,0),"")</f>
        <v>万冲镇</v>
      </c>
      <c r="E1024" s="83"/>
      <c r="F1024" s="83"/>
      <c r="G1024" s="101"/>
      <c r="H1024" s="102">
        <f>IFERROR(_xlfn.XLOOKUP($G1024,通讯通路门店!$S$4:$S$993933,通讯通路门店!$R$4:$R$993933,0,0),"")</f>
        <v>0</v>
      </c>
      <c r="I1024" s="83"/>
      <c r="J1024" s="83"/>
      <c r="K1024" s="83"/>
      <c r="L1024" s="83"/>
      <c r="M1024" s="83"/>
      <c r="N1024" s="83"/>
      <c r="O1024" s="83"/>
      <c r="P1024" s="83"/>
      <c r="Q1024" s="83"/>
      <c r="R1024" s="83"/>
      <c r="S1024" s="83"/>
      <c r="T1024" s="83"/>
      <c r="U1024" s="99">
        <f>COUNTIF(通讯通路门店!$S:$S,$G1024)</f>
        <v>0</v>
      </c>
      <c r="V1024" s="99">
        <f>COUNTIFS(通讯通路门店!$S:$S,$G1024,通讯通路门店!$J:$J,"综合卖场")</f>
        <v>0</v>
      </c>
      <c r="W1024" s="99">
        <f>SUMIFS(通讯通路门店!$AJ:$AJ,通讯通路门店!$S:$S,通讯客户沙盘!$G1024)</f>
        <v>0</v>
      </c>
      <c r="X1024" s="99">
        <f t="shared" si="75"/>
        <v>0</v>
      </c>
      <c r="Y1024" s="99">
        <f>COUNTIFS(通讯通路门店!$S:$S,$G1024,通讯通路门店!$J:$J,"荣耀体验店")+COUNTIFS(通讯通路门店!$S:$S,$G1024,通讯通路门店!$J:$J,"荣耀授权专卖店")</f>
        <v>0</v>
      </c>
      <c r="Z1024" s="99">
        <f>COUNTIFS(通讯通路门店!$S:$S,$G1024,通讯通路门店!$J:$J,"VIVO体验店")</f>
        <v>0</v>
      </c>
      <c r="AA1024" s="99">
        <f>COUNTIFS(通讯通路门店!$S:$S,$G1024,通讯通路门店!$J:$J,"OPPO体验店")</f>
        <v>0</v>
      </c>
      <c r="AB1024" s="99">
        <f>COUNTIFS(通讯通路门店!$S:$S,$G1024,通讯通路门店!$J:$J,"华为授权体验店")+COUNTIFS(通讯通路门店!$S:$S,$G1024,通讯通路门店!$J:$J,"华为堡垒店")</f>
        <v>0</v>
      </c>
      <c r="AC1024" s="99">
        <f>COUNTIFS(通讯通路门店!$S:$S,$G1024,通讯通路门店!$J:$J,"小米体验店")</f>
        <v>0</v>
      </c>
      <c r="AD1024" s="99">
        <f>COUNTIFS(通讯通路门店!$S:$S,$G1024,通讯通路门店!$J:$J,"苹果体验店")</f>
        <v>0</v>
      </c>
      <c r="AE1024" s="99">
        <f>COUNTIFS(通讯通路门店!$S:$S,$G1024,通讯通路门店!$J:$J,"其他品牌专卖店")</f>
        <v>0</v>
      </c>
      <c r="AF1024" s="99">
        <f>SUMIFS(通讯通路门店!$BI:$BI,通讯通路门店!$S:$S,$G1024)</f>
        <v>0</v>
      </c>
      <c r="AG1024" s="99">
        <f>SUMIFS(通讯通路门店!$BH:$BH,通讯通路门店!$S:$S,$G1024)</f>
        <v>0</v>
      </c>
      <c r="AH1024" s="99">
        <f t="shared" si="76"/>
        <v>0</v>
      </c>
      <c r="AI1024" s="99">
        <f>SUMIFS(通讯通路门店!$BB:$BB,通讯通路门店!$S:$S,$G1024)</f>
        <v>0</v>
      </c>
      <c r="AJ1024" s="99">
        <f>SUMIFS(通讯通路门店!$BE:$BE,通讯通路门店!$S:$S,$G1024)</f>
        <v>0</v>
      </c>
      <c r="AK1024" s="99">
        <f>SUMIFS(通讯通路门店!$BG:$BG,通讯通路门店!$S:$S,$G1024)</f>
        <v>0</v>
      </c>
      <c r="AL1024" s="99">
        <f>SUMIFS(通讯通路门店!$BC:$BC,通讯通路门店!$S:$S,$G1024)</f>
        <v>0</v>
      </c>
      <c r="AM1024" s="99">
        <f>SUMIFS(通讯通路门店!$BD:$BD,通讯通路门店!$S:$S,$G1024)</f>
        <v>0</v>
      </c>
      <c r="AN1024" s="99">
        <f>SUMIFS(通讯通路门店!$BF:$BF,通讯通路门店!$S:$S,$G1024)</f>
        <v>0</v>
      </c>
      <c r="AO1024" s="99">
        <f t="shared" si="77"/>
        <v>0</v>
      </c>
      <c r="AP1024" s="99">
        <f>SUMIFS(通讯通路门店!$K:$K,通讯通路门店!$S:$S,$G1024)</f>
        <v>0</v>
      </c>
      <c r="AQ1024" s="83"/>
      <c r="AR1024" s="99">
        <f>SUMIFS(通讯通路门店!$T:$T,通讯通路门店!$S:$S,$G1024)</f>
        <v>0</v>
      </c>
      <c r="AS1024" s="99">
        <f>SUMIFS(通讯通路门店!$U:$U,通讯通路门店!$S:$S,$G1024)</f>
        <v>0</v>
      </c>
      <c r="AT1024" s="99">
        <f>SUMIFS(通讯通路门店!$V:$V,通讯通路门店!$S:$S,$G1024)</f>
        <v>0</v>
      </c>
      <c r="AU1024" s="99">
        <f>SUMIFS(通讯通路门店!$W:$W,通讯通路门店!$S:$S,$G1024)</f>
        <v>0</v>
      </c>
      <c r="AV1024" s="99">
        <f>SUMIFS(通讯通路门店!$Z:$Z,通讯通路门店!$S:$S,$G1024)</f>
        <v>0</v>
      </c>
      <c r="AW1024" s="99">
        <f>SUMIFS(通讯通路门店!$AB:$AB,通讯通路门店!$S:$S,$G1024)</f>
        <v>0</v>
      </c>
      <c r="AX1024" s="99">
        <f>SUMIFS(通讯通路门店!$X:$X,通讯通路门店!$S:$S,$G1024)</f>
        <v>0</v>
      </c>
      <c r="AY1024" s="99">
        <f>SUMIFS(通讯通路门店!$Y:$Y,通讯通路门店!$S:$S,$G1024)</f>
        <v>0</v>
      </c>
      <c r="AZ1024" s="99">
        <f>SUMIFS(通讯通路门店!$AA:$AA,通讯通路门店!$S:$S,$G1024)</f>
        <v>0</v>
      </c>
      <c r="BA1024" s="99">
        <f t="shared" si="78"/>
        <v>0</v>
      </c>
      <c r="BB1024" s="99">
        <f t="shared" si="79"/>
        <v>0</v>
      </c>
      <c r="BC1024" s="99">
        <f>SUMIFS(通讯通路门店!$W:$W,通讯通路门店!$S:$S,$G1024,通讯通路门店!$J:$J,"荣耀体验店")+SUMIFS(通讯通路门店!$W:$W,通讯通路门店!$S:$S,$G1024,通讯通路门店!$J:$J,"荣耀授权专卖店")</f>
        <v>0</v>
      </c>
      <c r="BD1024" s="99">
        <f>SUMIFS(通讯通路门店!$Z:$Z,通讯通路门店!$S:$S,$G1024,通讯通路门店!$J:$J,"VIVO体验店")</f>
        <v>0</v>
      </c>
      <c r="BE1024" s="99">
        <f>SUMIFS(通讯通路门店!$AB:$AB,通讯通路门店!$S:$S,$G1024,通讯通路门店!$J:$J,"OPPO体验店")</f>
        <v>0</v>
      </c>
      <c r="BF1024" s="99">
        <f>SUMIFS(通讯通路门店!$X:$X,通讯通路门店!$S:$S,$G1024,通讯通路门店!$J:$J,"华为授权体验店")+SUMIFS(通讯通路门店!$AA:$AA,通讯通路门店!$S:$S,$G1024,通讯通路门店!$J:$J,"华为堡垒店")</f>
        <v>0</v>
      </c>
      <c r="BG1024" s="99">
        <f>SUMIFS(通讯通路门店!$Y:$Y,通讯通路门店!$S:$S,$G1024,通讯通路门店!$J:$J,"小米体验店")</f>
        <v>0</v>
      </c>
      <c r="BH1024" s="99">
        <f>SUMIFS(通讯通路门店!$AA:$AA,通讯通路门店!$S:$S,$G1024,通讯通路门店!$J:$J,"苹果体验店")</f>
        <v>0</v>
      </c>
      <c r="BI1024" s="99">
        <f>SUMIFS(通讯通路门店!$K:$K,通讯通路门店!$S:$S,$G1024,通讯通路门店!$J:$J,"其他品牌专卖店")</f>
        <v>0</v>
      </c>
      <c r="BJ1024" s="99">
        <f>SUMIFS(通讯通路门店!$AC:$AC,通讯通路门店!$S:$S,$G1024)</f>
        <v>0</v>
      </c>
      <c r="BK1024" s="99">
        <f>SUMIFS(通讯通路门店!$AD:$AD,通讯通路门店!$S:$S,$G1024)</f>
        <v>0</v>
      </c>
      <c r="BL1024" s="99">
        <f>SUMIFS(通讯通路门店!$AE:$AE,通讯通路门店!$S:$S,$G1024)</f>
        <v>0</v>
      </c>
      <c r="BM1024" s="99">
        <f>SUMIFS(通讯通路门店!$AF:$AF,通讯通路门店!$S:$S,$G1024)</f>
        <v>0</v>
      </c>
      <c r="BN1024" s="99">
        <f>SUMIFS(通讯通路门店!$AG:$AG,通讯通路门店!$S:$S,$G1024)</f>
        <v>0</v>
      </c>
      <c r="BO1024" s="99">
        <f>SUMIFS(通讯通路门店!$AH:$AH,通讯通路门店!$S:$S,$G1024)</f>
        <v>0</v>
      </c>
      <c r="BP1024" s="99">
        <f>SUMIFS(通讯通路门店!$AI:$AI,通讯通路门店!$S:$S,$G1024)</f>
        <v>0</v>
      </c>
      <c r="BQ1024" s="83"/>
    </row>
    <row r="1025" spans="1:69">
      <c r="A1025" s="99" t="str">
        <f>IFERROR(_xlfn.XLOOKUP($G1025,通讯通路门店!$S$4:$S$993933,通讯通路门店!$A$4:$A$993933,0,0),"")</f>
        <v>海南省</v>
      </c>
      <c r="B1025" s="99" t="str">
        <f>IFERROR(_xlfn.XLOOKUP($G1025,通讯通路门店!$S$4:$S$993933,通讯通路门店!$B$4:$B$993933,0,0),"")</f>
        <v>乐东黎族自治县</v>
      </c>
      <c r="C1025" s="99" t="str">
        <f>IFERROR(_xlfn.XLOOKUP($G1025,通讯通路门店!$S$4:$S$993933,通讯通路门店!$C$4:$C$993933,0,0),"")</f>
        <v>乐东黎族自治县</v>
      </c>
      <c r="D1025" s="99" t="str">
        <f>IFERROR(_xlfn.XLOOKUP($G1025,通讯通路门店!$S$4:$S$993933,通讯通路门店!$D$4:$D$993933,0,0),"")</f>
        <v>万冲镇</v>
      </c>
      <c r="E1025" s="83"/>
      <c r="F1025" s="83"/>
      <c r="G1025" s="101"/>
      <c r="H1025" s="102">
        <f>IFERROR(_xlfn.XLOOKUP($G1025,通讯通路门店!$S$4:$S$993933,通讯通路门店!$R$4:$R$993933,0,0),"")</f>
        <v>0</v>
      </c>
      <c r="I1025" s="83"/>
      <c r="J1025" s="83"/>
      <c r="K1025" s="83"/>
      <c r="L1025" s="83"/>
      <c r="M1025" s="83"/>
      <c r="N1025" s="83"/>
      <c r="O1025" s="83"/>
      <c r="P1025" s="83"/>
      <c r="Q1025" s="83"/>
      <c r="R1025" s="83"/>
      <c r="S1025" s="83"/>
      <c r="T1025" s="83"/>
      <c r="U1025" s="99">
        <f>COUNTIF(通讯通路门店!$S:$S,$G1025)</f>
        <v>0</v>
      </c>
      <c r="V1025" s="99">
        <f>COUNTIFS(通讯通路门店!$S:$S,$G1025,通讯通路门店!$J:$J,"综合卖场")</f>
        <v>0</v>
      </c>
      <c r="W1025" s="99">
        <f>SUMIFS(通讯通路门店!$AJ:$AJ,通讯通路门店!$S:$S,通讯客户沙盘!$G1025)</f>
        <v>0</v>
      </c>
      <c r="X1025" s="99">
        <f t="shared" si="75"/>
        <v>0</v>
      </c>
      <c r="Y1025" s="99">
        <f>COUNTIFS(通讯通路门店!$S:$S,$G1025,通讯通路门店!$J:$J,"荣耀体验店")+COUNTIFS(通讯通路门店!$S:$S,$G1025,通讯通路门店!$J:$J,"荣耀授权专卖店")</f>
        <v>0</v>
      </c>
      <c r="Z1025" s="99">
        <f>COUNTIFS(通讯通路门店!$S:$S,$G1025,通讯通路门店!$J:$J,"VIVO体验店")</f>
        <v>0</v>
      </c>
      <c r="AA1025" s="99">
        <f>COUNTIFS(通讯通路门店!$S:$S,$G1025,通讯通路门店!$J:$J,"OPPO体验店")</f>
        <v>0</v>
      </c>
      <c r="AB1025" s="99">
        <f>COUNTIFS(通讯通路门店!$S:$S,$G1025,通讯通路门店!$J:$J,"华为授权体验店")+COUNTIFS(通讯通路门店!$S:$S,$G1025,通讯通路门店!$J:$J,"华为堡垒店")</f>
        <v>0</v>
      </c>
      <c r="AC1025" s="99">
        <f>COUNTIFS(通讯通路门店!$S:$S,$G1025,通讯通路门店!$J:$J,"小米体验店")</f>
        <v>0</v>
      </c>
      <c r="AD1025" s="99">
        <f>COUNTIFS(通讯通路门店!$S:$S,$G1025,通讯通路门店!$J:$J,"苹果体验店")</f>
        <v>0</v>
      </c>
      <c r="AE1025" s="99">
        <f>COUNTIFS(通讯通路门店!$S:$S,$G1025,通讯通路门店!$J:$J,"其他品牌专卖店")</f>
        <v>0</v>
      </c>
      <c r="AF1025" s="99">
        <f>SUMIFS(通讯通路门店!$BI:$BI,通讯通路门店!$S:$S,$G1025)</f>
        <v>0</v>
      </c>
      <c r="AG1025" s="99">
        <f>SUMIFS(通讯通路门店!$BH:$BH,通讯通路门店!$S:$S,$G1025)</f>
        <v>0</v>
      </c>
      <c r="AH1025" s="99">
        <f t="shared" si="76"/>
        <v>0</v>
      </c>
      <c r="AI1025" s="99">
        <f>SUMIFS(通讯通路门店!$BB:$BB,通讯通路门店!$S:$S,$G1025)</f>
        <v>0</v>
      </c>
      <c r="AJ1025" s="99">
        <f>SUMIFS(通讯通路门店!$BE:$BE,通讯通路门店!$S:$S,$G1025)</f>
        <v>0</v>
      </c>
      <c r="AK1025" s="99">
        <f>SUMIFS(通讯通路门店!$BG:$BG,通讯通路门店!$S:$S,$G1025)</f>
        <v>0</v>
      </c>
      <c r="AL1025" s="99">
        <f>SUMIFS(通讯通路门店!$BC:$BC,通讯通路门店!$S:$S,$G1025)</f>
        <v>0</v>
      </c>
      <c r="AM1025" s="99">
        <f>SUMIFS(通讯通路门店!$BD:$BD,通讯通路门店!$S:$S,$G1025)</f>
        <v>0</v>
      </c>
      <c r="AN1025" s="99">
        <f>SUMIFS(通讯通路门店!$BF:$BF,通讯通路门店!$S:$S,$G1025)</f>
        <v>0</v>
      </c>
      <c r="AO1025" s="99">
        <f t="shared" si="77"/>
        <v>0</v>
      </c>
      <c r="AP1025" s="99">
        <f>SUMIFS(通讯通路门店!$K:$K,通讯通路门店!$S:$S,$G1025)</f>
        <v>0</v>
      </c>
      <c r="AQ1025" s="83"/>
      <c r="AR1025" s="99">
        <f>SUMIFS(通讯通路门店!$T:$T,通讯通路门店!$S:$S,$G1025)</f>
        <v>0</v>
      </c>
      <c r="AS1025" s="99">
        <f>SUMIFS(通讯通路门店!$U:$U,通讯通路门店!$S:$S,$G1025)</f>
        <v>0</v>
      </c>
      <c r="AT1025" s="99">
        <f>SUMIFS(通讯通路门店!$V:$V,通讯通路门店!$S:$S,$G1025)</f>
        <v>0</v>
      </c>
      <c r="AU1025" s="99">
        <f>SUMIFS(通讯通路门店!$W:$W,通讯通路门店!$S:$S,$G1025)</f>
        <v>0</v>
      </c>
      <c r="AV1025" s="99">
        <f>SUMIFS(通讯通路门店!$Z:$Z,通讯通路门店!$S:$S,$G1025)</f>
        <v>0</v>
      </c>
      <c r="AW1025" s="99">
        <f>SUMIFS(通讯通路门店!$AB:$AB,通讯通路门店!$S:$S,$G1025)</f>
        <v>0</v>
      </c>
      <c r="AX1025" s="99">
        <f>SUMIFS(通讯通路门店!$X:$X,通讯通路门店!$S:$S,$G1025)</f>
        <v>0</v>
      </c>
      <c r="AY1025" s="99">
        <f>SUMIFS(通讯通路门店!$Y:$Y,通讯通路门店!$S:$S,$G1025)</f>
        <v>0</v>
      </c>
      <c r="AZ1025" s="99">
        <f>SUMIFS(通讯通路门店!$AA:$AA,通讯通路门店!$S:$S,$G1025)</f>
        <v>0</v>
      </c>
      <c r="BA1025" s="99">
        <f t="shared" si="78"/>
        <v>0</v>
      </c>
      <c r="BB1025" s="99">
        <f t="shared" si="79"/>
        <v>0</v>
      </c>
      <c r="BC1025" s="99">
        <f>SUMIFS(通讯通路门店!$W:$W,通讯通路门店!$S:$S,$G1025,通讯通路门店!$J:$J,"荣耀体验店")+SUMIFS(通讯通路门店!$W:$W,通讯通路门店!$S:$S,$G1025,通讯通路门店!$J:$J,"荣耀授权专卖店")</f>
        <v>0</v>
      </c>
      <c r="BD1025" s="99">
        <f>SUMIFS(通讯通路门店!$Z:$Z,通讯通路门店!$S:$S,$G1025,通讯通路门店!$J:$J,"VIVO体验店")</f>
        <v>0</v>
      </c>
      <c r="BE1025" s="99">
        <f>SUMIFS(通讯通路门店!$AB:$AB,通讯通路门店!$S:$S,$G1025,通讯通路门店!$J:$J,"OPPO体验店")</f>
        <v>0</v>
      </c>
      <c r="BF1025" s="99">
        <f>SUMIFS(通讯通路门店!$X:$X,通讯通路门店!$S:$S,$G1025,通讯通路门店!$J:$J,"华为授权体验店")+SUMIFS(通讯通路门店!$AA:$AA,通讯通路门店!$S:$S,$G1025,通讯通路门店!$J:$J,"华为堡垒店")</f>
        <v>0</v>
      </c>
      <c r="BG1025" s="99">
        <f>SUMIFS(通讯通路门店!$Y:$Y,通讯通路门店!$S:$S,$G1025,通讯通路门店!$J:$J,"小米体验店")</f>
        <v>0</v>
      </c>
      <c r="BH1025" s="99">
        <f>SUMIFS(通讯通路门店!$AA:$AA,通讯通路门店!$S:$S,$G1025,通讯通路门店!$J:$J,"苹果体验店")</f>
        <v>0</v>
      </c>
      <c r="BI1025" s="99">
        <f>SUMIFS(通讯通路门店!$K:$K,通讯通路门店!$S:$S,$G1025,通讯通路门店!$J:$J,"其他品牌专卖店")</f>
        <v>0</v>
      </c>
      <c r="BJ1025" s="99">
        <f>SUMIFS(通讯通路门店!$AC:$AC,通讯通路门店!$S:$S,$G1025)</f>
        <v>0</v>
      </c>
      <c r="BK1025" s="99">
        <f>SUMIFS(通讯通路门店!$AD:$AD,通讯通路门店!$S:$S,$G1025)</f>
        <v>0</v>
      </c>
      <c r="BL1025" s="99">
        <f>SUMIFS(通讯通路门店!$AE:$AE,通讯通路门店!$S:$S,$G1025)</f>
        <v>0</v>
      </c>
      <c r="BM1025" s="99">
        <f>SUMIFS(通讯通路门店!$AF:$AF,通讯通路门店!$S:$S,$G1025)</f>
        <v>0</v>
      </c>
      <c r="BN1025" s="99">
        <f>SUMIFS(通讯通路门店!$AG:$AG,通讯通路门店!$S:$S,$G1025)</f>
        <v>0</v>
      </c>
      <c r="BO1025" s="99">
        <f>SUMIFS(通讯通路门店!$AH:$AH,通讯通路门店!$S:$S,$G1025)</f>
        <v>0</v>
      </c>
      <c r="BP1025" s="99">
        <f>SUMIFS(通讯通路门店!$AI:$AI,通讯通路门店!$S:$S,$G1025)</f>
        <v>0</v>
      </c>
      <c r="BQ1025" s="83"/>
    </row>
    <row r="1026" spans="1:69">
      <c r="A1026" s="99" t="str">
        <f>IFERROR(_xlfn.XLOOKUP($G1026,通讯通路门店!$S$4:$S$993933,通讯通路门店!$A$4:$A$993933,0,0),"")</f>
        <v>海南省</v>
      </c>
      <c r="B1026" s="99" t="str">
        <f>IFERROR(_xlfn.XLOOKUP($G1026,通讯通路门店!$S$4:$S$993933,通讯通路门店!$B$4:$B$993933,0,0),"")</f>
        <v>乐东黎族自治县</v>
      </c>
      <c r="C1026" s="99" t="str">
        <f>IFERROR(_xlfn.XLOOKUP($G1026,通讯通路门店!$S$4:$S$993933,通讯通路门店!$C$4:$C$993933,0,0),"")</f>
        <v>乐东黎族自治县</v>
      </c>
      <c r="D1026" s="99" t="str">
        <f>IFERROR(_xlfn.XLOOKUP($G1026,通讯通路门店!$S$4:$S$993933,通讯通路门店!$D$4:$D$993933,0,0),"")</f>
        <v>万冲镇</v>
      </c>
      <c r="E1026" s="83"/>
      <c r="F1026" s="83"/>
      <c r="G1026" s="101"/>
      <c r="H1026" s="102">
        <f>IFERROR(_xlfn.XLOOKUP($G1026,通讯通路门店!$S$4:$S$993933,通讯通路门店!$R$4:$R$993933,0,0),"")</f>
        <v>0</v>
      </c>
      <c r="I1026" s="83"/>
      <c r="J1026" s="83"/>
      <c r="K1026" s="83"/>
      <c r="L1026" s="83"/>
      <c r="M1026" s="83"/>
      <c r="N1026" s="83"/>
      <c r="O1026" s="83"/>
      <c r="P1026" s="83"/>
      <c r="Q1026" s="83"/>
      <c r="R1026" s="83"/>
      <c r="S1026" s="83"/>
      <c r="T1026" s="83"/>
      <c r="U1026" s="99">
        <f>COUNTIF(通讯通路门店!$S:$S,$G1026)</f>
        <v>0</v>
      </c>
      <c r="V1026" s="99">
        <f>COUNTIFS(通讯通路门店!$S:$S,$G1026,通讯通路门店!$J:$J,"综合卖场")</f>
        <v>0</v>
      </c>
      <c r="W1026" s="99">
        <f>SUMIFS(通讯通路门店!$AJ:$AJ,通讯通路门店!$S:$S,通讯客户沙盘!$G1026)</f>
        <v>0</v>
      </c>
      <c r="X1026" s="99">
        <f t="shared" si="75"/>
        <v>0</v>
      </c>
      <c r="Y1026" s="99">
        <f>COUNTIFS(通讯通路门店!$S:$S,$G1026,通讯通路门店!$J:$J,"荣耀体验店")+COUNTIFS(通讯通路门店!$S:$S,$G1026,通讯通路门店!$J:$J,"荣耀授权专卖店")</f>
        <v>0</v>
      </c>
      <c r="Z1026" s="99">
        <f>COUNTIFS(通讯通路门店!$S:$S,$G1026,通讯通路门店!$J:$J,"VIVO体验店")</f>
        <v>0</v>
      </c>
      <c r="AA1026" s="99">
        <f>COUNTIFS(通讯通路门店!$S:$S,$G1026,通讯通路门店!$J:$J,"OPPO体验店")</f>
        <v>0</v>
      </c>
      <c r="AB1026" s="99">
        <f>COUNTIFS(通讯通路门店!$S:$S,$G1026,通讯通路门店!$J:$J,"华为授权体验店")+COUNTIFS(通讯通路门店!$S:$S,$G1026,通讯通路门店!$J:$J,"华为堡垒店")</f>
        <v>0</v>
      </c>
      <c r="AC1026" s="99">
        <f>COUNTIFS(通讯通路门店!$S:$S,$G1026,通讯通路门店!$J:$J,"小米体验店")</f>
        <v>0</v>
      </c>
      <c r="AD1026" s="99">
        <f>COUNTIFS(通讯通路门店!$S:$S,$G1026,通讯通路门店!$J:$J,"苹果体验店")</f>
        <v>0</v>
      </c>
      <c r="AE1026" s="99">
        <f>COUNTIFS(通讯通路门店!$S:$S,$G1026,通讯通路门店!$J:$J,"其他品牌专卖店")</f>
        <v>0</v>
      </c>
      <c r="AF1026" s="99">
        <f>SUMIFS(通讯通路门店!$BI:$BI,通讯通路门店!$S:$S,$G1026)</f>
        <v>0</v>
      </c>
      <c r="AG1026" s="99">
        <f>SUMIFS(通讯通路门店!$BH:$BH,通讯通路门店!$S:$S,$G1026)</f>
        <v>0</v>
      </c>
      <c r="AH1026" s="99">
        <f t="shared" si="76"/>
        <v>0</v>
      </c>
      <c r="AI1026" s="99">
        <f>SUMIFS(通讯通路门店!$BB:$BB,通讯通路门店!$S:$S,$G1026)</f>
        <v>0</v>
      </c>
      <c r="AJ1026" s="99">
        <f>SUMIFS(通讯通路门店!$BE:$BE,通讯通路门店!$S:$S,$G1026)</f>
        <v>0</v>
      </c>
      <c r="AK1026" s="99">
        <f>SUMIFS(通讯通路门店!$BG:$BG,通讯通路门店!$S:$S,$G1026)</f>
        <v>0</v>
      </c>
      <c r="AL1026" s="99">
        <f>SUMIFS(通讯通路门店!$BC:$BC,通讯通路门店!$S:$S,$G1026)</f>
        <v>0</v>
      </c>
      <c r="AM1026" s="99">
        <f>SUMIFS(通讯通路门店!$BD:$BD,通讯通路门店!$S:$S,$G1026)</f>
        <v>0</v>
      </c>
      <c r="AN1026" s="99">
        <f>SUMIFS(通讯通路门店!$BF:$BF,通讯通路门店!$S:$S,$G1026)</f>
        <v>0</v>
      </c>
      <c r="AO1026" s="99">
        <f t="shared" si="77"/>
        <v>0</v>
      </c>
      <c r="AP1026" s="99">
        <f>SUMIFS(通讯通路门店!$K:$K,通讯通路门店!$S:$S,$G1026)</f>
        <v>0</v>
      </c>
      <c r="AQ1026" s="83"/>
      <c r="AR1026" s="99">
        <f>SUMIFS(通讯通路门店!$T:$T,通讯通路门店!$S:$S,$G1026)</f>
        <v>0</v>
      </c>
      <c r="AS1026" s="99">
        <f>SUMIFS(通讯通路门店!$U:$U,通讯通路门店!$S:$S,$G1026)</f>
        <v>0</v>
      </c>
      <c r="AT1026" s="99">
        <f>SUMIFS(通讯通路门店!$V:$V,通讯通路门店!$S:$S,$G1026)</f>
        <v>0</v>
      </c>
      <c r="AU1026" s="99">
        <f>SUMIFS(通讯通路门店!$W:$W,通讯通路门店!$S:$S,$G1026)</f>
        <v>0</v>
      </c>
      <c r="AV1026" s="99">
        <f>SUMIFS(通讯通路门店!$Z:$Z,通讯通路门店!$S:$S,$G1026)</f>
        <v>0</v>
      </c>
      <c r="AW1026" s="99">
        <f>SUMIFS(通讯通路门店!$AB:$AB,通讯通路门店!$S:$S,$G1026)</f>
        <v>0</v>
      </c>
      <c r="AX1026" s="99">
        <f>SUMIFS(通讯通路门店!$X:$X,通讯通路门店!$S:$S,$G1026)</f>
        <v>0</v>
      </c>
      <c r="AY1026" s="99">
        <f>SUMIFS(通讯通路门店!$Y:$Y,通讯通路门店!$S:$S,$G1026)</f>
        <v>0</v>
      </c>
      <c r="AZ1026" s="99">
        <f>SUMIFS(通讯通路门店!$AA:$AA,通讯通路门店!$S:$S,$G1026)</f>
        <v>0</v>
      </c>
      <c r="BA1026" s="99">
        <f t="shared" si="78"/>
        <v>0</v>
      </c>
      <c r="BB1026" s="99">
        <f t="shared" si="79"/>
        <v>0</v>
      </c>
      <c r="BC1026" s="99">
        <f>SUMIFS(通讯通路门店!$W:$W,通讯通路门店!$S:$S,$G1026,通讯通路门店!$J:$J,"荣耀体验店")+SUMIFS(通讯通路门店!$W:$W,通讯通路门店!$S:$S,$G1026,通讯通路门店!$J:$J,"荣耀授权专卖店")</f>
        <v>0</v>
      </c>
      <c r="BD1026" s="99">
        <f>SUMIFS(通讯通路门店!$Z:$Z,通讯通路门店!$S:$S,$G1026,通讯通路门店!$J:$J,"VIVO体验店")</f>
        <v>0</v>
      </c>
      <c r="BE1026" s="99">
        <f>SUMIFS(通讯通路门店!$AB:$AB,通讯通路门店!$S:$S,$G1026,通讯通路门店!$J:$J,"OPPO体验店")</f>
        <v>0</v>
      </c>
      <c r="BF1026" s="99">
        <f>SUMIFS(通讯通路门店!$X:$X,通讯通路门店!$S:$S,$G1026,通讯通路门店!$J:$J,"华为授权体验店")+SUMIFS(通讯通路门店!$AA:$AA,通讯通路门店!$S:$S,$G1026,通讯通路门店!$J:$J,"华为堡垒店")</f>
        <v>0</v>
      </c>
      <c r="BG1026" s="99">
        <f>SUMIFS(通讯通路门店!$Y:$Y,通讯通路门店!$S:$S,$G1026,通讯通路门店!$J:$J,"小米体验店")</f>
        <v>0</v>
      </c>
      <c r="BH1026" s="99">
        <f>SUMIFS(通讯通路门店!$AA:$AA,通讯通路门店!$S:$S,$G1026,通讯通路门店!$J:$J,"苹果体验店")</f>
        <v>0</v>
      </c>
      <c r="BI1026" s="99">
        <f>SUMIFS(通讯通路门店!$K:$K,通讯通路门店!$S:$S,$G1026,通讯通路门店!$J:$J,"其他品牌专卖店")</f>
        <v>0</v>
      </c>
      <c r="BJ1026" s="99">
        <f>SUMIFS(通讯通路门店!$AC:$AC,通讯通路门店!$S:$S,$G1026)</f>
        <v>0</v>
      </c>
      <c r="BK1026" s="99">
        <f>SUMIFS(通讯通路门店!$AD:$AD,通讯通路门店!$S:$S,$G1026)</f>
        <v>0</v>
      </c>
      <c r="BL1026" s="99">
        <f>SUMIFS(通讯通路门店!$AE:$AE,通讯通路门店!$S:$S,$G1026)</f>
        <v>0</v>
      </c>
      <c r="BM1026" s="99">
        <f>SUMIFS(通讯通路门店!$AF:$AF,通讯通路门店!$S:$S,$G1026)</f>
        <v>0</v>
      </c>
      <c r="BN1026" s="99">
        <f>SUMIFS(通讯通路门店!$AG:$AG,通讯通路门店!$S:$S,$G1026)</f>
        <v>0</v>
      </c>
      <c r="BO1026" s="99">
        <f>SUMIFS(通讯通路门店!$AH:$AH,通讯通路门店!$S:$S,$G1026)</f>
        <v>0</v>
      </c>
      <c r="BP1026" s="99">
        <f>SUMIFS(通讯通路门店!$AI:$AI,通讯通路门店!$S:$S,$G1026)</f>
        <v>0</v>
      </c>
      <c r="BQ1026" s="83"/>
    </row>
    <row r="1027" spans="1:69">
      <c r="A1027" s="99" t="str">
        <f>IFERROR(_xlfn.XLOOKUP($G1027,通讯通路门店!$S$4:$S$993933,通讯通路门店!$A$4:$A$993933,0,0),"")</f>
        <v>海南省</v>
      </c>
      <c r="B1027" s="99" t="str">
        <f>IFERROR(_xlfn.XLOOKUP($G1027,通讯通路门店!$S$4:$S$993933,通讯通路门店!$B$4:$B$993933,0,0),"")</f>
        <v>乐东黎族自治县</v>
      </c>
      <c r="C1027" s="99" t="str">
        <f>IFERROR(_xlfn.XLOOKUP($G1027,通讯通路门店!$S$4:$S$993933,通讯通路门店!$C$4:$C$993933,0,0),"")</f>
        <v>乐东黎族自治县</v>
      </c>
      <c r="D1027" s="99" t="str">
        <f>IFERROR(_xlfn.XLOOKUP($G1027,通讯通路门店!$S$4:$S$993933,通讯通路门店!$D$4:$D$993933,0,0),"")</f>
        <v>万冲镇</v>
      </c>
      <c r="E1027" s="83"/>
      <c r="F1027" s="83"/>
      <c r="G1027" s="101"/>
      <c r="H1027" s="102">
        <f>IFERROR(_xlfn.XLOOKUP($G1027,通讯通路门店!$S$4:$S$993933,通讯通路门店!$R$4:$R$993933,0,0),"")</f>
        <v>0</v>
      </c>
      <c r="I1027" s="83"/>
      <c r="J1027" s="83"/>
      <c r="K1027" s="83"/>
      <c r="L1027" s="83"/>
      <c r="M1027" s="83"/>
      <c r="N1027" s="83"/>
      <c r="O1027" s="83"/>
      <c r="P1027" s="83"/>
      <c r="Q1027" s="83"/>
      <c r="R1027" s="83"/>
      <c r="S1027" s="83"/>
      <c r="T1027" s="83"/>
      <c r="U1027" s="99">
        <f>COUNTIF(通讯通路门店!$S:$S,$G1027)</f>
        <v>0</v>
      </c>
      <c r="V1027" s="99">
        <f>COUNTIFS(通讯通路门店!$S:$S,$G1027,通讯通路门店!$J:$J,"综合卖场")</f>
        <v>0</v>
      </c>
      <c r="W1027" s="99">
        <f>SUMIFS(通讯通路门店!$AJ:$AJ,通讯通路门店!$S:$S,通讯客户沙盘!$G1027)</f>
        <v>0</v>
      </c>
      <c r="X1027" s="99">
        <f t="shared" si="75"/>
        <v>0</v>
      </c>
      <c r="Y1027" s="99">
        <f>COUNTIFS(通讯通路门店!$S:$S,$G1027,通讯通路门店!$J:$J,"荣耀体验店")+COUNTIFS(通讯通路门店!$S:$S,$G1027,通讯通路门店!$J:$J,"荣耀授权专卖店")</f>
        <v>0</v>
      </c>
      <c r="Z1027" s="99">
        <f>COUNTIFS(通讯通路门店!$S:$S,$G1027,通讯通路门店!$J:$J,"VIVO体验店")</f>
        <v>0</v>
      </c>
      <c r="AA1027" s="99">
        <f>COUNTIFS(通讯通路门店!$S:$S,$G1027,通讯通路门店!$J:$J,"OPPO体验店")</f>
        <v>0</v>
      </c>
      <c r="AB1027" s="99">
        <f>COUNTIFS(通讯通路门店!$S:$S,$G1027,通讯通路门店!$J:$J,"华为授权体验店")+COUNTIFS(通讯通路门店!$S:$S,$G1027,通讯通路门店!$J:$J,"华为堡垒店")</f>
        <v>0</v>
      </c>
      <c r="AC1027" s="99">
        <f>COUNTIFS(通讯通路门店!$S:$S,$G1027,通讯通路门店!$J:$J,"小米体验店")</f>
        <v>0</v>
      </c>
      <c r="AD1027" s="99">
        <f>COUNTIFS(通讯通路门店!$S:$S,$G1027,通讯通路门店!$J:$J,"苹果体验店")</f>
        <v>0</v>
      </c>
      <c r="AE1027" s="99">
        <f>COUNTIFS(通讯通路门店!$S:$S,$G1027,通讯通路门店!$J:$J,"其他品牌专卖店")</f>
        <v>0</v>
      </c>
      <c r="AF1027" s="99">
        <f>SUMIFS(通讯通路门店!$BI:$BI,通讯通路门店!$S:$S,$G1027)</f>
        <v>0</v>
      </c>
      <c r="AG1027" s="99">
        <f>SUMIFS(通讯通路门店!$BH:$BH,通讯通路门店!$S:$S,$G1027)</f>
        <v>0</v>
      </c>
      <c r="AH1027" s="99">
        <f t="shared" si="76"/>
        <v>0</v>
      </c>
      <c r="AI1027" s="99">
        <f>SUMIFS(通讯通路门店!$BB:$BB,通讯通路门店!$S:$S,$G1027)</f>
        <v>0</v>
      </c>
      <c r="AJ1027" s="99">
        <f>SUMIFS(通讯通路门店!$BE:$BE,通讯通路门店!$S:$S,$G1027)</f>
        <v>0</v>
      </c>
      <c r="AK1027" s="99">
        <f>SUMIFS(通讯通路门店!$BG:$BG,通讯通路门店!$S:$S,$G1027)</f>
        <v>0</v>
      </c>
      <c r="AL1027" s="99">
        <f>SUMIFS(通讯通路门店!$BC:$BC,通讯通路门店!$S:$S,$G1027)</f>
        <v>0</v>
      </c>
      <c r="AM1027" s="99">
        <f>SUMIFS(通讯通路门店!$BD:$BD,通讯通路门店!$S:$S,$G1027)</f>
        <v>0</v>
      </c>
      <c r="AN1027" s="99">
        <f>SUMIFS(通讯通路门店!$BF:$BF,通讯通路门店!$S:$S,$G1027)</f>
        <v>0</v>
      </c>
      <c r="AO1027" s="99">
        <f t="shared" si="77"/>
        <v>0</v>
      </c>
      <c r="AP1027" s="99">
        <f>SUMIFS(通讯通路门店!$K:$K,通讯通路门店!$S:$S,$G1027)</f>
        <v>0</v>
      </c>
      <c r="AQ1027" s="83"/>
      <c r="AR1027" s="99">
        <f>SUMIFS(通讯通路门店!$T:$T,通讯通路门店!$S:$S,$G1027)</f>
        <v>0</v>
      </c>
      <c r="AS1027" s="99">
        <f>SUMIFS(通讯通路门店!$U:$U,通讯通路门店!$S:$S,$G1027)</f>
        <v>0</v>
      </c>
      <c r="AT1027" s="99">
        <f>SUMIFS(通讯通路门店!$V:$V,通讯通路门店!$S:$S,$G1027)</f>
        <v>0</v>
      </c>
      <c r="AU1027" s="99">
        <f>SUMIFS(通讯通路门店!$W:$W,通讯通路门店!$S:$S,$G1027)</f>
        <v>0</v>
      </c>
      <c r="AV1027" s="99">
        <f>SUMIFS(通讯通路门店!$Z:$Z,通讯通路门店!$S:$S,$G1027)</f>
        <v>0</v>
      </c>
      <c r="AW1027" s="99">
        <f>SUMIFS(通讯通路门店!$AB:$AB,通讯通路门店!$S:$S,$G1027)</f>
        <v>0</v>
      </c>
      <c r="AX1027" s="99">
        <f>SUMIFS(通讯通路门店!$X:$X,通讯通路门店!$S:$S,$G1027)</f>
        <v>0</v>
      </c>
      <c r="AY1027" s="99">
        <f>SUMIFS(通讯通路门店!$Y:$Y,通讯通路门店!$S:$S,$G1027)</f>
        <v>0</v>
      </c>
      <c r="AZ1027" s="99">
        <f>SUMIFS(通讯通路门店!$AA:$AA,通讯通路门店!$S:$S,$G1027)</f>
        <v>0</v>
      </c>
      <c r="BA1027" s="99">
        <f t="shared" si="78"/>
        <v>0</v>
      </c>
      <c r="BB1027" s="99">
        <f t="shared" si="79"/>
        <v>0</v>
      </c>
      <c r="BC1027" s="99">
        <f>SUMIFS(通讯通路门店!$W:$W,通讯通路门店!$S:$S,$G1027,通讯通路门店!$J:$J,"荣耀体验店")+SUMIFS(通讯通路门店!$W:$W,通讯通路门店!$S:$S,$G1027,通讯通路门店!$J:$J,"荣耀授权专卖店")</f>
        <v>0</v>
      </c>
      <c r="BD1027" s="99">
        <f>SUMIFS(通讯通路门店!$Z:$Z,通讯通路门店!$S:$S,$G1027,通讯通路门店!$J:$J,"VIVO体验店")</f>
        <v>0</v>
      </c>
      <c r="BE1027" s="99">
        <f>SUMIFS(通讯通路门店!$AB:$AB,通讯通路门店!$S:$S,$G1027,通讯通路门店!$J:$J,"OPPO体验店")</f>
        <v>0</v>
      </c>
      <c r="BF1027" s="99">
        <f>SUMIFS(通讯通路门店!$X:$X,通讯通路门店!$S:$S,$G1027,通讯通路门店!$J:$J,"华为授权体验店")+SUMIFS(通讯通路门店!$AA:$AA,通讯通路门店!$S:$S,$G1027,通讯通路门店!$J:$J,"华为堡垒店")</f>
        <v>0</v>
      </c>
      <c r="BG1027" s="99">
        <f>SUMIFS(通讯通路门店!$Y:$Y,通讯通路门店!$S:$S,$G1027,通讯通路门店!$J:$J,"小米体验店")</f>
        <v>0</v>
      </c>
      <c r="BH1027" s="99">
        <f>SUMIFS(通讯通路门店!$AA:$AA,通讯通路门店!$S:$S,$G1027,通讯通路门店!$J:$J,"苹果体验店")</f>
        <v>0</v>
      </c>
      <c r="BI1027" s="99">
        <f>SUMIFS(通讯通路门店!$K:$K,通讯通路门店!$S:$S,$G1027,通讯通路门店!$J:$J,"其他品牌专卖店")</f>
        <v>0</v>
      </c>
      <c r="BJ1027" s="99">
        <f>SUMIFS(通讯通路门店!$AC:$AC,通讯通路门店!$S:$S,$G1027)</f>
        <v>0</v>
      </c>
      <c r="BK1027" s="99">
        <f>SUMIFS(通讯通路门店!$AD:$AD,通讯通路门店!$S:$S,$G1027)</f>
        <v>0</v>
      </c>
      <c r="BL1027" s="99">
        <f>SUMIFS(通讯通路门店!$AE:$AE,通讯通路门店!$S:$S,$G1027)</f>
        <v>0</v>
      </c>
      <c r="BM1027" s="99">
        <f>SUMIFS(通讯通路门店!$AF:$AF,通讯通路门店!$S:$S,$G1027)</f>
        <v>0</v>
      </c>
      <c r="BN1027" s="99">
        <f>SUMIFS(通讯通路门店!$AG:$AG,通讯通路门店!$S:$S,$G1027)</f>
        <v>0</v>
      </c>
      <c r="BO1027" s="99">
        <f>SUMIFS(通讯通路门店!$AH:$AH,通讯通路门店!$S:$S,$G1027)</f>
        <v>0</v>
      </c>
      <c r="BP1027" s="99">
        <f>SUMIFS(通讯通路门店!$AI:$AI,通讯通路门店!$S:$S,$G1027)</f>
        <v>0</v>
      </c>
      <c r="BQ1027" s="83"/>
    </row>
    <row r="1028" spans="1:69">
      <c r="A1028" s="99" t="str">
        <f>IFERROR(_xlfn.XLOOKUP($G1028,通讯通路门店!$S$4:$S$993933,通讯通路门店!$A$4:$A$993933,0,0),"")</f>
        <v>海南省</v>
      </c>
      <c r="B1028" s="99" t="str">
        <f>IFERROR(_xlfn.XLOOKUP($G1028,通讯通路门店!$S$4:$S$993933,通讯通路门店!$B$4:$B$993933,0,0),"")</f>
        <v>乐东黎族自治县</v>
      </c>
      <c r="C1028" s="99" t="str">
        <f>IFERROR(_xlfn.XLOOKUP($G1028,通讯通路门店!$S$4:$S$993933,通讯通路门店!$C$4:$C$993933,0,0),"")</f>
        <v>乐东黎族自治县</v>
      </c>
      <c r="D1028" s="99" t="str">
        <f>IFERROR(_xlfn.XLOOKUP($G1028,通讯通路门店!$S$4:$S$993933,通讯通路门店!$D$4:$D$993933,0,0),"")</f>
        <v>万冲镇</v>
      </c>
      <c r="E1028" s="83"/>
      <c r="F1028" s="83"/>
      <c r="G1028" s="101"/>
      <c r="H1028" s="102">
        <f>IFERROR(_xlfn.XLOOKUP($G1028,通讯通路门店!$S$4:$S$993933,通讯通路门店!$R$4:$R$993933,0,0),"")</f>
        <v>0</v>
      </c>
      <c r="I1028" s="83"/>
      <c r="J1028" s="83"/>
      <c r="K1028" s="83"/>
      <c r="L1028" s="83"/>
      <c r="M1028" s="83"/>
      <c r="N1028" s="83"/>
      <c r="O1028" s="83"/>
      <c r="P1028" s="83"/>
      <c r="Q1028" s="83"/>
      <c r="R1028" s="83"/>
      <c r="S1028" s="83"/>
      <c r="T1028" s="83"/>
      <c r="U1028" s="99">
        <f>COUNTIF(通讯通路门店!$S:$S,$G1028)</f>
        <v>0</v>
      </c>
      <c r="V1028" s="99">
        <f>COUNTIFS(通讯通路门店!$S:$S,$G1028,通讯通路门店!$J:$J,"综合卖场")</f>
        <v>0</v>
      </c>
      <c r="W1028" s="99">
        <f>SUMIFS(通讯通路门店!$AJ:$AJ,通讯通路门店!$S:$S,通讯客户沙盘!$G1028)</f>
        <v>0</v>
      </c>
      <c r="X1028" s="99">
        <f t="shared" ref="X1028:X1091" si="80">Y1028+Z1028+AA1028+AB1028+AC1028+AD1028+AE1028</f>
        <v>0</v>
      </c>
      <c r="Y1028" s="99">
        <f>COUNTIFS(通讯通路门店!$S:$S,$G1028,通讯通路门店!$J:$J,"荣耀体验店")+COUNTIFS(通讯通路门店!$S:$S,$G1028,通讯通路门店!$J:$J,"荣耀授权专卖店")</f>
        <v>0</v>
      </c>
      <c r="Z1028" s="99">
        <f>COUNTIFS(通讯通路门店!$S:$S,$G1028,通讯通路门店!$J:$J,"VIVO体验店")</f>
        <v>0</v>
      </c>
      <c r="AA1028" s="99">
        <f>COUNTIFS(通讯通路门店!$S:$S,$G1028,通讯通路门店!$J:$J,"OPPO体验店")</f>
        <v>0</v>
      </c>
      <c r="AB1028" s="99">
        <f>COUNTIFS(通讯通路门店!$S:$S,$G1028,通讯通路门店!$J:$J,"华为授权体验店")+COUNTIFS(通讯通路门店!$S:$S,$G1028,通讯通路门店!$J:$J,"华为堡垒店")</f>
        <v>0</v>
      </c>
      <c r="AC1028" s="99">
        <f>COUNTIFS(通讯通路门店!$S:$S,$G1028,通讯通路门店!$J:$J,"小米体验店")</f>
        <v>0</v>
      </c>
      <c r="AD1028" s="99">
        <f>COUNTIFS(通讯通路门店!$S:$S,$G1028,通讯通路门店!$J:$J,"苹果体验店")</f>
        <v>0</v>
      </c>
      <c r="AE1028" s="99">
        <f>COUNTIFS(通讯通路门店!$S:$S,$G1028,通讯通路门店!$J:$J,"其他品牌专卖店")</f>
        <v>0</v>
      </c>
      <c r="AF1028" s="99">
        <f>SUMIFS(通讯通路门店!$BI:$BI,通讯通路门店!$S:$S,$G1028)</f>
        <v>0</v>
      </c>
      <c r="AG1028" s="99">
        <f>SUMIFS(通讯通路门店!$BH:$BH,通讯通路门店!$S:$S,$G1028)</f>
        <v>0</v>
      </c>
      <c r="AH1028" s="99">
        <f t="shared" ref="AH1028:AH1091" si="81">AI1028+AJ1028+AK1028+AL1028+AM1028+AN1028</f>
        <v>0</v>
      </c>
      <c r="AI1028" s="99">
        <f>SUMIFS(通讯通路门店!$BB:$BB,通讯通路门店!$S:$S,$G1028)</f>
        <v>0</v>
      </c>
      <c r="AJ1028" s="99">
        <f>SUMIFS(通讯通路门店!$BE:$BE,通讯通路门店!$S:$S,$G1028)</f>
        <v>0</v>
      </c>
      <c r="AK1028" s="99">
        <f>SUMIFS(通讯通路门店!$BG:$BG,通讯通路门店!$S:$S,$G1028)</f>
        <v>0</v>
      </c>
      <c r="AL1028" s="99">
        <f>SUMIFS(通讯通路门店!$BC:$BC,通讯通路门店!$S:$S,$G1028)</f>
        <v>0</v>
      </c>
      <c r="AM1028" s="99">
        <f>SUMIFS(通讯通路门店!$BD:$BD,通讯通路门店!$S:$S,$G1028)</f>
        <v>0</v>
      </c>
      <c r="AN1028" s="99">
        <f>SUMIFS(通讯通路门店!$BF:$BF,通讯通路门店!$S:$S,$G1028)</f>
        <v>0</v>
      </c>
      <c r="AO1028" s="99">
        <f t="shared" ref="AO1028:AO1091" si="82">AP1028+AQ1028</f>
        <v>0</v>
      </c>
      <c r="AP1028" s="99">
        <f>SUMIFS(通讯通路门店!$K:$K,通讯通路门店!$S:$S,$G1028)</f>
        <v>0</v>
      </c>
      <c r="AQ1028" s="83"/>
      <c r="AR1028" s="99">
        <f>SUMIFS(通讯通路门店!$T:$T,通讯通路门店!$S:$S,$G1028)</f>
        <v>0</v>
      </c>
      <c r="AS1028" s="99">
        <f>SUMIFS(通讯通路门店!$U:$U,通讯通路门店!$S:$S,$G1028)</f>
        <v>0</v>
      </c>
      <c r="AT1028" s="99">
        <f>SUMIFS(通讯通路门店!$V:$V,通讯通路门店!$S:$S,$G1028)</f>
        <v>0</v>
      </c>
      <c r="AU1028" s="99">
        <f>SUMIFS(通讯通路门店!$W:$W,通讯通路门店!$S:$S,$G1028)</f>
        <v>0</v>
      </c>
      <c r="AV1028" s="99">
        <f>SUMIFS(通讯通路门店!$Z:$Z,通讯通路门店!$S:$S,$G1028)</f>
        <v>0</v>
      </c>
      <c r="AW1028" s="99">
        <f>SUMIFS(通讯通路门店!$AB:$AB,通讯通路门店!$S:$S,$G1028)</f>
        <v>0</v>
      </c>
      <c r="AX1028" s="99">
        <f>SUMIFS(通讯通路门店!$X:$X,通讯通路门店!$S:$S,$G1028)</f>
        <v>0</v>
      </c>
      <c r="AY1028" s="99">
        <f>SUMIFS(通讯通路门店!$Y:$Y,通讯通路门店!$S:$S,$G1028)</f>
        <v>0</v>
      </c>
      <c r="AZ1028" s="99">
        <f>SUMIFS(通讯通路门店!$AA:$AA,通讯通路门店!$S:$S,$G1028)</f>
        <v>0</v>
      </c>
      <c r="BA1028" s="99">
        <f t="shared" ref="BA1028:BA1091" si="83">AP1028-BB1028</f>
        <v>0</v>
      </c>
      <c r="BB1028" s="99">
        <f t="shared" ref="BB1028:BB1091" si="84">BC1028+BD1028+BE1028+BF1028+BG1028+BH1028</f>
        <v>0</v>
      </c>
      <c r="BC1028" s="99">
        <f>SUMIFS(通讯通路门店!$W:$W,通讯通路门店!$S:$S,$G1028,通讯通路门店!$J:$J,"荣耀体验店")+SUMIFS(通讯通路门店!$W:$W,通讯通路门店!$S:$S,$G1028,通讯通路门店!$J:$J,"荣耀授权专卖店")</f>
        <v>0</v>
      </c>
      <c r="BD1028" s="99">
        <f>SUMIFS(通讯通路门店!$Z:$Z,通讯通路门店!$S:$S,$G1028,通讯通路门店!$J:$J,"VIVO体验店")</f>
        <v>0</v>
      </c>
      <c r="BE1028" s="99">
        <f>SUMIFS(通讯通路门店!$AB:$AB,通讯通路门店!$S:$S,$G1028,通讯通路门店!$J:$J,"OPPO体验店")</f>
        <v>0</v>
      </c>
      <c r="BF1028" s="99">
        <f>SUMIFS(通讯通路门店!$X:$X,通讯通路门店!$S:$S,$G1028,通讯通路门店!$J:$J,"华为授权体验店")+SUMIFS(通讯通路门店!$AA:$AA,通讯通路门店!$S:$S,$G1028,通讯通路门店!$J:$J,"华为堡垒店")</f>
        <v>0</v>
      </c>
      <c r="BG1028" s="99">
        <f>SUMIFS(通讯通路门店!$Y:$Y,通讯通路门店!$S:$S,$G1028,通讯通路门店!$J:$J,"小米体验店")</f>
        <v>0</v>
      </c>
      <c r="BH1028" s="99">
        <f>SUMIFS(通讯通路门店!$AA:$AA,通讯通路门店!$S:$S,$G1028,通讯通路门店!$J:$J,"苹果体验店")</f>
        <v>0</v>
      </c>
      <c r="BI1028" s="99">
        <f>SUMIFS(通讯通路门店!$K:$K,通讯通路门店!$S:$S,$G1028,通讯通路门店!$J:$J,"其他品牌专卖店")</f>
        <v>0</v>
      </c>
      <c r="BJ1028" s="99">
        <f>SUMIFS(通讯通路门店!$AC:$AC,通讯通路门店!$S:$S,$G1028)</f>
        <v>0</v>
      </c>
      <c r="BK1028" s="99">
        <f>SUMIFS(通讯通路门店!$AD:$AD,通讯通路门店!$S:$S,$G1028)</f>
        <v>0</v>
      </c>
      <c r="BL1028" s="99">
        <f>SUMIFS(通讯通路门店!$AE:$AE,通讯通路门店!$S:$S,$G1028)</f>
        <v>0</v>
      </c>
      <c r="BM1028" s="99">
        <f>SUMIFS(通讯通路门店!$AF:$AF,通讯通路门店!$S:$S,$G1028)</f>
        <v>0</v>
      </c>
      <c r="BN1028" s="99">
        <f>SUMIFS(通讯通路门店!$AG:$AG,通讯通路门店!$S:$S,$G1028)</f>
        <v>0</v>
      </c>
      <c r="BO1028" s="99">
        <f>SUMIFS(通讯通路门店!$AH:$AH,通讯通路门店!$S:$S,$G1028)</f>
        <v>0</v>
      </c>
      <c r="BP1028" s="99">
        <f>SUMIFS(通讯通路门店!$AI:$AI,通讯通路门店!$S:$S,$G1028)</f>
        <v>0</v>
      </c>
      <c r="BQ1028" s="83"/>
    </row>
    <row r="1029" spans="1:69">
      <c r="A1029" s="99" t="str">
        <f>IFERROR(_xlfn.XLOOKUP($G1029,通讯通路门店!$S$4:$S$993933,通讯通路门店!$A$4:$A$993933,0,0),"")</f>
        <v>海南省</v>
      </c>
      <c r="B1029" s="99" t="str">
        <f>IFERROR(_xlfn.XLOOKUP($G1029,通讯通路门店!$S$4:$S$993933,通讯通路门店!$B$4:$B$993933,0,0),"")</f>
        <v>乐东黎族自治县</v>
      </c>
      <c r="C1029" s="99" t="str">
        <f>IFERROR(_xlfn.XLOOKUP($G1029,通讯通路门店!$S$4:$S$993933,通讯通路门店!$C$4:$C$993933,0,0),"")</f>
        <v>乐东黎族自治县</v>
      </c>
      <c r="D1029" s="99" t="str">
        <f>IFERROR(_xlfn.XLOOKUP($G1029,通讯通路门店!$S$4:$S$993933,通讯通路门店!$D$4:$D$993933,0,0),"")</f>
        <v>万冲镇</v>
      </c>
      <c r="E1029" s="83"/>
      <c r="F1029" s="83"/>
      <c r="G1029" s="101"/>
      <c r="H1029" s="102">
        <f>IFERROR(_xlfn.XLOOKUP($G1029,通讯通路门店!$S$4:$S$993933,通讯通路门店!$R$4:$R$993933,0,0),"")</f>
        <v>0</v>
      </c>
      <c r="I1029" s="83"/>
      <c r="J1029" s="83"/>
      <c r="K1029" s="83"/>
      <c r="L1029" s="83"/>
      <c r="M1029" s="83"/>
      <c r="N1029" s="83"/>
      <c r="O1029" s="83"/>
      <c r="P1029" s="83"/>
      <c r="Q1029" s="83"/>
      <c r="R1029" s="83"/>
      <c r="S1029" s="83"/>
      <c r="T1029" s="83"/>
      <c r="U1029" s="99">
        <f>COUNTIF(通讯通路门店!$S:$S,$G1029)</f>
        <v>0</v>
      </c>
      <c r="V1029" s="99">
        <f>COUNTIFS(通讯通路门店!$S:$S,$G1029,通讯通路门店!$J:$J,"综合卖场")</f>
        <v>0</v>
      </c>
      <c r="W1029" s="99">
        <f>SUMIFS(通讯通路门店!$AJ:$AJ,通讯通路门店!$S:$S,通讯客户沙盘!$G1029)</f>
        <v>0</v>
      </c>
      <c r="X1029" s="99">
        <f t="shared" si="80"/>
        <v>0</v>
      </c>
      <c r="Y1029" s="99">
        <f>COUNTIFS(通讯通路门店!$S:$S,$G1029,通讯通路门店!$J:$J,"荣耀体验店")+COUNTIFS(通讯通路门店!$S:$S,$G1029,通讯通路门店!$J:$J,"荣耀授权专卖店")</f>
        <v>0</v>
      </c>
      <c r="Z1029" s="99">
        <f>COUNTIFS(通讯通路门店!$S:$S,$G1029,通讯通路门店!$J:$J,"VIVO体验店")</f>
        <v>0</v>
      </c>
      <c r="AA1029" s="99">
        <f>COUNTIFS(通讯通路门店!$S:$S,$G1029,通讯通路门店!$J:$J,"OPPO体验店")</f>
        <v>0</v>
      </c>
      <c r="AB1029" s="99">
        <f>COUNTIFS(通讯通路门店!$S:$S,$G1029,通讯通路门店!$J:$J,"华为授权体验店")+COUNTIFS(通讯通路门店!$S:$S,$G1029,通讯通路门店!$J:$J,"华为堡垒店")</f>
        <v>0</v>
      </c>
      <c r="AC1029" s="99">
        <f>COUNTIFS(通讯通路门店!$S:$S,$G1029,通讯通路门店!$J:$J,"小米体验店")</f>
        <v>0</v>
      </c>
      <c r="AD1029" s="99">
        <f>COUNTIFS(通讯通路门店!$S:$S,$G1029,通讯通路门店!$J:$J,"苹果体验店")</f>
        <v>0</v>
      </c>
      <c r="AE1029" s="99">
        <f>COUNTIFS(通讯通路门店!$S:$S,$G1029,通讯通路门店!$J:$J,"其他品牌专卖店")</f>
        <v>0</v>
      </c>
      <c r="AF1029" s="99">
        <f>SUMIFS(通讯通路门店!$BI:$BI,通讯通路门店!$S:$S,$G1029)</f>
        <v>0</v>
      </c>
      <c r="AG1029" s="99">
        <f>SUMIFS(通讯通路门店!$BH:$BH,通讯通路门店!$S:$S,$G1029)</f>
        <v>0</v>
      </c>
      <c r="AH1029" s="99">
        <f t="shared" si="81"/>
        <v>0</v>
      </c>
      <c r="AI1029" s="99">
        <f>SUMIFS(通讯通路门店!$BB:$BB,通讯通路门店!$S:$S,$G1029)</f>
        <v>0</v>
      </c>
      <c r="AJ1029" s="99">
        <f>SUMIFS(通讯通路门店!$BE:$BE,通讯通路门店!$S:$S,$G1029)</f>
        <v>0</v>
      </c>
      <c r="AK1029" s="99">
        <f>SUMIFS(通讯通路门店!$BG:$BG,通讯通路门店!$S:$S,$G1029)</f>
        <v>0</v>
      </c>
      <c r="AL1029" s="99">
        <f>SUMIFS(通讯通路门店!$BC:$BC,通讯通路门店!$S:$S,$G1029)</f>
        <v>0</v>
      </c>
      <c r="AM1029" s="99">
        <f>SUMIFS(通讯通路门店!$BD:$BD,通讯通路门店!$S:$S,$G1029)</f>
        <v>0</v>
      </c>
      <c r="AN1029" s="99">
        <f>SUMIFS(通讯通路门店!$BF:$BF,通讯通路门店!$S:$S,$G1029)</f>
        <v>0</v>
      </c>
      <c r="AO1029" s="99">
        <f t="shared" si="82"/>
        <v>0</v>
      </c>
      <c r="AP1029" s="99">
        <f>SUMIFS(通讯通路门店!$K:$K,通讯通路门店!$S:$S,$G1029)</f>
        <v>0</v>
      </c>
      <c r="AQ1029" s="83"/>
      <c r="AR1029" s="99">
        <f>SUMIFS(通讯通路门店!$T:$T,通讯通路门店!$S:$S,$G1029)</f>
        <v>0</v>
      </c>
      <c r="AS1029" s="99">
        <f>SUMIFS(通讯通路门店!$U:$U,通讯通路门店!$S:$S,$G1029)</f>
        <v>0</v>
      </c>
      <c r="AT1029" s="99">
        <f>SUMIFS(通讯通路门店!$V:$V,通讯通路门店!$S:$S,$G1029)</f>
        <v>0</v>
      </c>
      <c r="AU1029" s="99">
        <f>SUMIFS(通讯通路门店!$W:$W,通讯通路门店!$S:$S,$G1029)</f>
        <v>0</v>
      </c>
      <c r="AV1029" s="99">
        <f>SUMIFS(通讯通路门店!$Z:$Z,通讯通路门店!$S:$S,$G1029)</f>
        <v>0</v>
      </c>
      <c r="AW1029" s="99">
        <f>SUMIFS(通讯通路门店!$AB:$AB,通讯通路门店!$S:$S,$G1029)</f>
        <v>0</v>
      </c>
      <c r="AX1029" s="99">
        <f>SUMIFS(通讯通路门店!$X:$X,通讯通路门店!$S:$S,$G1029)</f>
        <v>0</v>
      </c>
      <c r="AY1029" s="99">
        <f>SUMIFS(通讯通路门店!$Y:$Y,通讯通路门店!$S:$S,$G1029)</f>
        <v>0</v>
      </c>
      <c r="AZ1029" s="99">
        <f>SUMIFS(通讯通路门店!$AA:$AA,通讯通路门店!$S:$S,$G1029)</f>
        <v>0</v>
      </c>
      <c r="BA1029" s="99">
        <f t="shared" si="83"/>
        <v>0</v>
      </c>
      <c r="BB1029" s="99">
        <f t="shared" si="84"/>
        <v>0</v>
      </c>
      <c r="BC1029" s="99">
        <f>SUMIFS(通讯通路门店!$W:$W,通讯通路门店!$S:$S,$G1029,通讯通路门店!$J:$J,"荣耀体验店")+SUMIFS(通讯通路门店!$W:$W,通讯通路门店!$S:$S,$G1029,通讯通路门店!$J:$J,"荣耀授权专卖店")</f>
        <v>0</v>
      </c>
      <c r="BD1029" s="99">
        <f>SUMIFS(通讯通路门店!$Z:$Z,通讯通路门店!$S:$S,$G1029,通讯通路门店!$J:$J,"VIVO体验店")</f>
        <v>0</v>
      </c>
      <c r="BE1029" s="99">
        <f>SUMIFS(通讯通路门店!$AB:$AB,通讯通路门店!$S:$S,$G1029,通讯通路门店!$J:$J,"OPPO体验店")</f>
        <v>0</v>
      </c>
      <c r="BF1029" s="99">
        <f>SUMIFS(通讯通路门店!$X:$X,通讯通路门店!$S:$S,$G1029,通讯通路门店!$J:$J,"华为授权体验店")+SUMIFS(通讯通路门店!$AA:$AA,通讯通路门店!$S:$S,$G1029,通讯通路门店!$J:$J,"华为堡垒店")</f>
        <v>0</v>
      </c>
      <c r="BG1029" s="99">
        <f>SUMIFS(通讯通路门店!$Y:$Y,通讯通路门店!$S:$S,$G1029,通讯通路门店!$J:$J,"小米体验店")</f>
        <v>0</v>
      </c>
      <c r="BH1029" s="99">
        <f>SUMIFS(通讯通路门店!$AA:$AA,通讯通路门店!$S:$S,$G1029,通讯通路门店!$J:$J,"苹果体验店")</f>
        <v>0</v>
      </c>
      <c r="BI1029" s="99">
        <f>SUMIFS(通讯通路门店!$K:$K,通讯通路门店!$S:$S,$G1029,通讯通路门店!$J:$J,"其他品牌专卖店")</f>
        <v>0</v>
      </c>
      <c r="BJ1029" s="99">
        <f>SUMIFS(通讯通路门店!$AC:$AC,通讯通路门店!$S:$S,$G1029)</f>
        <v>0</v>
      </c>
      <c r="BK1029" s="99">
        <f>SUMIFS(通讯通路门店!$AD:$AD,通讯通路门店!$S:$S,$G1029)</f>
        <v>0</v>
      </c>
      <c r="BL1029" s="99">
        <f>SUMIFS(通讯通路门店!$AE:$AE,通讯通路门店!$S:$S,$G1029)</f>
        <v>0</v>
      </c>
      <c r="BM1029" s="99">
        <f>SUMIFS(通讯通路门店!$AF:$AF,通讯通路门店!$S:$S,$G1029)</f>
        <v>0</v>
      </c>
      <c r="BN1029" s="99">
        <f>SUMIFS(通讯通路门店!$AG:$AG,通讯通路门店!$S:$S,$G1029)</f>
        <v>0</v>
      </c>
      <c r="BO1029" s="99">
        <f>SUMIFS(通讯通路门店!$AH:$AH,通讯通路门店!$S:$S,$G1029)</f>
        <v>0</v>
      </c>
      <c r="BP1029" s="99">
        <f>SUMIFS(通讯通路门店!$AI:$AI,通讯通路门店!$S:$S,$G1029)</f>
        <v>0</v>
      </c>
      <c r="BQ1029" s="83"/>
    </row>
    <row r="1030" spans="1:69">
      <c r="A1030" s="99" t="str">
        <f>IFERROR(_xlfn.XLOOKUP($G1030,通讯通路门店!$S$4:$S$993933,通讯通路门店!$A$4:$A$993933,0,0),"")</f>
        <v>海南省</v>
      </c>
      <c r="B1030" s="99" t="str">
        <f>IFERROR(_xlfn.XLOOKUP($G1030,通讯通路门店!$S$4:$S$993933,通讯通路门店!$B$4:$B$993933,0,0),"")</f>
        <v>乐东黎族自治县</v>
      </c>
      <c r="C1030" s="99" t="str">
        <f>IFERROR(_xlfn.XLOOKUP($G1030,通讯通路门店!$S$4:$S$993933,通讯通路门店!$C$4:$C$993933,0,0),"")</f>
        <v>乐东黎族自治县</v>
      </c>
      <c r="D1030" s="99" t="str">
        <f>IFERROR(_xlfn.XLOOKUP($G1030,通讯通路门店!$S$4:$S$993933,通讯通路门店!$D$4:$D$993933,0,0),"")</f>
        <v>万冲镇</v>
      </c>
      <c r="E1030" s="83"/>
      <c r="F1030" s="83"/>
      <c r="G1030" s="101"/>
      <c r="H1030" s="102">
        <f>IFERROR(_xlfn.XLOOKUP($G1030,通讯通路门店!$S$4:$S$993933,通讯通路门店!$R$4:$R$993933,0,0),"")</f>
        <v>0</v>
      </c>
      <c r="I1030" s="83"/>
      <c r="J1030" s="83"/>
      <c r="K1030" s="83"/>
      <c r="L1030" s="83"/>
      <c r="M1030" s="83"/>
      <c r="N1030" s="83"/>
      <c r="O1030" s="83"/>
      <c r="P1030" s="83"/>
      <c r="Q1030" s="83"/>
      <c r="R1030" s="83"/>
      <c r="S1030" s="83"/>
      <c r="T1030" s="83"/>
      <c r="U1030" s="99">
        <f>COUNTIF(通讯通路门店!$S:$S,$G1030)</f>
        <v>0</v>
      </c>
      <c r="V1030" s="99">
        <f>COUNTIFS(通讯通路门店!$S:$S,$G1030,通讯通路门店!$J:$J,"综合卖场")</f>
        <v>0</v>
      </c>
      <c r="W1030" s="99">
        <f>SUMIFS(通讯通路门店!$AJ:$AJ,通讯通路门店!$S:$S,通讯客户沙盘!$G1030)</f>
        <v>0</v>
      </c>
      <c r="X1030" s="99">
        <f t="shared" si="80"/>
        <v>0</v>
      </c>
      <c r="Y1030" s="99">
        <f>COUNTIFS(通讯通路门店!$S:$S,$G1030,通讯通路门店!$J:$J,"荣耀体验店")+COUNTIFS(通讯通路门店!$S:$S,$G1030,通讯通路门店!$J:$J,"荣耀授权专卖店")</f>
        <v>0</v>
      </c>
      <c r="Z1030" s="99">
        <f>COUNTIFS(通讯通路门店!$S:$S,$G1030,通讯通路门店!$J:$J,"VIVO体验店")</f>
        <v>0</v>
      </c>
      <c r="AA1030" s="99">
        <f>COUNTIFS(通讯通路门店!$S:$S,$G1030,通讯通路门店!$J:$J,"OPPO体验店")</f>
        <v>0</v>
      </c>
      <c r="AB1030" s="99">
        <f>COUNTIFS(通讯通路门店!$S:$S,$G1030,通讯通路门店!$J:$J,"华为授权体验店")+COUNTIFS(通讯通路门店!$S:$S,$G1030,通讯通路门店!$J:$J,"华为堡垒店")</f>
        <v>0</v>
      </c>
      <c r="AC1030" s="99">
        <f>COUNTIFS(通讯通路门店!$S:$S,$G1030,通讯通路门店!$J:$J,"小米体验店")</f>
        <v>0</v>
      </c>
      <c r="AD1030" s="99">
        <f>COUNTIFS(通讯通路门店!$S:$S,$G1030,通讯通路门店!$J:$J,"苹果体验店")</f>
        <v>0</v>
      </c>
      <c r="AE1030" s="99">
        <f>COUNTIFS(通讯通路门店!$S:$S,$G1030,通讯通路门店!$J:$J,"其他品牌专卖店")</f>
        <v>0</v>
      </c>
      <c r="AF1030" s="99">
        <f>SUMIFS(通讯通路门店!$BI:$BI,通讯通路门店!$S:$S,$G1030)</f>
        <v>0</v>
      </c>
      <c r="AG1030" s="99">
        <f>SUMIFS(通讯通路门店!$BH:$BH,通讯通路门店!$S:$S,$G1030)</f>
        <v>0</v>
      </c>
      <c r="AH1030" s="99">
        <f t="shared" si="81"/>
        <v>0</v>
      </c>
      <c r="AI1030" s="99">
        <f>SUMIFS(通讯通路门店!$BB:$BB,通讯通路门店!$S:$S,$G1030)</f>
        <v>0</v>
      </c>
      <c r="AJ1030" s="99">
        <f>SUMIFS(通讯通路门店!$BE:$BE,通讯通路门店!$S:$S,$G1030)</f>
        <v>0</v>
      </c>
      <c r="AK1030" s="99">
        <f>SUMIFS(通讯通路门店!$BG:$BG,通讯通路门店!$S:$S,$G1030)</f>
        <v>0</v>
      </c>
      <c r="AL1030" s="99">
        <f>SUMIFS(通讯通路门店!$BC:$BC,通讯通路门店!$S:$S,$G1030)</f>
        <v>0</v>
      </c>
      <c r="AM1030" s="99">
        <f>SUMIFS(通讯通路门店!$BD:$BD,通讯通路门店!$S:$S,$G1030)</f>
        <v>0</v>
      </c>
      <c r="AN1030" s="99">
        <f>SUMIFS(通讯通路门店!$BF:$BF,通讯通路门店!$S:$S,$G1030)</f>
        <v>0</v>
      </c>
      <c r="AO1030" s="99">
        <f t="shared" si="82"/>
        <v>0</v>
      </c>
      <c r="AP1030" s="99">
        <f>SUMIFS(通讯通路门店!$K:$K,通讯通路门店!$S:$S,$G1030)</f>
        <v>0</v>
      </c>
      <c r="AQ1030" s="83"/>
      <c r="AR1030" s="99">
        <f>SUMIFS(通讯通路门店!$T:$T,通讯通路门店!$S:$S,$G1030)</f>
        <v>0</v>
      </c>
      <c r="AS1030" s="99">
        <f>SUMIFS(通讯通路门店!$U:$U,通讯通路门店!$S:$S,$G1030)</f>
        <v>0</v>
      </c>
      <c r="AT1030" s="99">
        <f>SUMIFS(通讯通路门店!$V:$V,通讯通路门店!$S:$S,$G1030)</f>
        <v>0</v>
      </c>
      <c r="AU1030" s="99">
        <f>SUMIFS(通讯通路门店!$W:$W,通讯通路门店!$S:$S,$G1030)</f>
        <v>0</v>
      </c>
      <c r="AV1030" s="99">
        <f>SUMIFS(通讯通路门店!$Z:$Z,通讯通路门店!$S:$S,$G1030)</f>
        <v>0</v>
      </c>
      <c r="AW1030" s="99">
        <f>SUMIFS(通讯通路门店!$AB:$AB,通讯通路门店!$S:$S,$G1030)</f>
        <v>0</v>
      </c>
      <c r="AX1030" s="99">
        <f>SUMIFS(通讯通路门店!$X:$X,通讯通路门店!$S:$S,$G1030)</f>
        <v>0</v>
      </c>
      <c r="AY1030" s="99">
        <f>SUMIFS(通讯通路门店!$Y:$Y,通讯通路门店!$S:$S,$G1030)</f>
        <v>0</v>
      </c>
      <c r="AZ1030" s="99">
        <f>SUMIFS(通讯通路门店!$AA:$AA,通讯通路门店!$S:$S,$G1030)</f>
        <v>0</v>
      </c>
      <c r="BA1030" s="99">
        <f t="shared" si="83"/>
        <v>0</v>
      </c>
      <c r="BB1030" s="99">
        <f t="shared" si="84"/>
        <v>0</v>
      </c>
      <c r="BC1030" s="99">
        <f>SUMIFS(通讯通路门店!$W:$W,通讯通路门店!$S:$S,$G1030,通讯通路门店!$J:$J,"荣耀体验店")+SUMIFS(通讯通路门店!$W:$W,通讯通路门店!$S:$S,$G1030,通讯通路门店!$J:$J,"荣耀授权专卖店")</f>
        <v>0</v>
      </c>
      <c r="BD1030" s="99">
        <f>SUMIFS(通讯通路门店!$Z:$Z,通讯通路门店!$S:$S,$G1030,通讯通路门店!$J:$J,"VIVO体验店")</f>
        <v>0</v>
      </c>
      <c r="BE1030" s="99">
        <f>SUMIFS(通讯通路门店!$AB:$AB,通讯通路门店!$S:$S,$G1030,通讯通路门店!$J:$J,"OPPO体验店")</f>
        <v>0</v>
      </c>
      <c r="BF1030" s="99">
        <f>SUMIFS(通讯通路门店!$X:$X,通讯通路门店!$S:$S,$G1030,通讯通路门店!$J:$J,"华为授权体验店")+SUMIFS(通讯通路门店!$AA:$AA,通讯通路门店!$S:$S,$G1030,通讯通路门店!$J:$J,"华为堡垒店")</f>
        <v>0</v>
      </c>
      <c r="BG1030" s="99">
        <f>SUMIFS(通讯通路门店!$Y:$Y,通讯通路门店!$S:$S,$G1030,通讯通路门店!$J:$J,"小米体验店")</f>
        <v>0</v>
      </c>
      <c r="BH1030" s="99">
        <f>SUMIFS(通讯通路门店!$AA:$AA,通讯通路门店!$S:$S,$G1030,通讯通路门店!$J:$J,"苹果体验店")</f>
        <v>0</v>
      </c>
      <c r="BI1030" s="99">
        <f>SUMIFS(通讯通路门店!$K:$K,通讯通路门店!$S:$S,$G1030,通讯通路门店!$J:$J,"其他品牌专卖店")</f>
        <v>0</v>
      </c>
      <c r="BJ1030" s="99">
        <f>SUMIFS(通讯通路门店!$AC:$AC,通讯通路门店!$S:$S,$G1030)</f>
        <v>0</v>
      </c>
      <c r="BK1030" s="99">
        <f>SUMIFS(通讯通路门店!$AD:$AD,通讯通路门店!$S:$S,$G1030)</f>
        <v>0</v>
      </c>
      <c r="BL1030" s="99">
        <f>SUMIFS(通讯通路门店!$AE:$AE,通讯通路门店!$S:$S,$G1030)</f>
        <v>0</v>
      </c>
      <c r="BM1030" s="99">
        <f>SUMIFS(通讯通路门店!$AF:$AF,通讯通路门店!$S:$S,$G1030)</f>
        <v>0</v>
      </c>
      <c r="BN1030" s="99">
        <f>SUMIFS(通讯通路门店!$AG:$AG,通讯通路门店!$S:$S,$G1030)</f>
        <v>0</v>
      </c>
      <c r="BO1030" s="99">
        <f>SUMIFS(通讯通路门店!$AH:$AH,通讯通路门店!$S:$S,$G1030)</f>
        <v>0</v>
      </c>
      <c r="BP1030" s="99">
        <f>SUMIFS(通讯通路门店!$AI:$AI,通讯通路门店!$S:$S,$G1030)</f>
        <v>0</v>
      </c>
      <c r="BQ1030" s="83"/>
    </row>
    <row r="1031" spans="1:69">
      <c r="A1031" s="99" t="str">
        <f>IFERROR(_xlfn.XLOOKUP($G1031,通讯通路门店!$S$4:$S$993933,通讯通路门店!$A$4:$A$993933,0,0),"")</f>
        <v>海南省</v>
      </c>
      <c r="B1031" s="99" t="str">
        <f>IFERROR(_xlfn.XLOOKUP($G1031,通讯通路门店!$S$4:$S$993933,通讯通路门店!$B$4:$B$993933,0,0),"")</f>
        <v>乐东黎族自治县</v>
      </c>
      <c r="C1031" s="99" t="str">
        <f>IFERROR(_xlfn.XLOOKUP($G1031,通讯通路门店!$S$4:$S$993933,通讯通路门店!$C$4:$C$993933,0,0),"")</f>
        <v>乐东黎族自治县</v>
      </c>
      <c r="D1031" s="99" t="str">
        <f>IFERROR(_xlfn.XLOOKUP($G1031,通讯通路门店!$S$4:$S$993933,通讯通路门店!$D$4:$D$993933,0,0),"")</f>
        <v>万冲镇</v>
      </c>
      <c r="E1031" s="83"/>
      <c r="F1031" s="83"/>
      <c r="G1031" s="101"/>
      <c r="H1031" s="102">
        <f>IFERROR(_xlfn.XLOOKUP($G1031,通讯通路门店!$S$4:$S$993933,通讯通路门店!$R$4:$R$993933,0,0),"")</f>
        <v>0</v>
      </c>
      <c r="I1031" s="83"/>
      <c r="J1031" s="83"/>
      <c r="K1031" s="83"/>
      <c r="L1031" s="83"/>
      <c r="M1031" s="83"/>
      <c r="N1031" s="83"/>
      <c r="O1031" s="83"/>
      <c r="P1031" s="83"/>
      <c r="Q1031" s="83"/>
      <c r="R1031" s="83"/>
      <c r="S1031" s="83"/>
      <c r="T1031" s="83"/>
      <c r="U1031" s="99">
        <f>COUNTIF(通讯通路门店!$S:$S,$G1031)</f>
        <v>0</v>
      </c>
      <c r="V1031" s="99">
        <f>COUNTIFS(通讯通路门店!$S:$S,$G1031,通讯通路门店!$J:$J,"综合卖场")</f>
        <v>0</v>
      </c>
      <c r="W1031" s="99">
        <f>SUMIFS(通讯通路门店!$AJ:$AJ,通讯通路门店!$S:$S,通讯客户沙盘!$G1031)</f>
        <v>0</v>
      </c>
      <c r="X1031" s="99">
        <f t="shared" si="80"/>
        <v>0</v>
      </c>
      <c r="Y1031" s="99">
        <f>COUNTIFS(通讯通路门店!$S:$S,$G1031,通讯通路门店!$J:$J,"荣耀体验店")+COUNTIFS(通讯通路门店!$S:$S,$G1031,通讯通路门店!$J:$J,"荣耀授权专卖店")</f>
        <v>0</v>
      </c>
      <c r="Z1031" s="99">
        <f>COUNTIFS(通讯通路门店!$S:$S,$G1031,通讯通路门店!$J:$J,"VIVO体验店")</f>
        <v>0</v>
      </c>
      <c r="AA1031" s="99">
        <f>COUNTIFS(通讯通路门店!$S:$S,$G1031,通讯通路门店!$J:$J,"OPPO体验店")</f>
        <v>0</v>
      </c>
      <c r="AB1031" s="99">
        <f>COUNTIFS(通讯通路门店!$S:$S,$G1031,通讯通路门店!$J:$J,"华为授权体验店")+COUNTIFS(通讯通路门店!$S:$S,$G1031,通讯通路门店!$J:$J,"华为堡垒店")</f>
        <v>0</v>
      </c>
      <c r="AC1031" s="99">
        <f>COUNTIFS(通讯通路门店!$S:$S,$G1031,通讯通路门店!$J:$J,"小米体验店")</f>
        <v>0</v>
      </c>
      <c r="AD1031" s="99">
        <f>COUNTIFS(通讯通路门店!$S:$S,$G1031,通讯通路门店!$J:$J,"苹果体验店")</f>
        <v>0</v>
      </c>
      <c r="AE1031" s="99">
        <f>COUNTIFS(通讯通路门店!$S:$S,$G1031,通讯通路门店!$J:$J,"其他品牌专卖店")</f>
        <v>0</v>
      </c>
      <c r="AF1031" s="99">
        <f>SUMIFS(通讯通路门店!$BI:$BI,通讯通路门店!$S:$S,$G1031)</f>
        <v>0</v>
      </c>
      <c r="AG1031" s="99">
        <f>SUMIFS(通讯通路门店!$BH:$BH,通讯通路门店!$S:$S,$G1031)</f>
        <v>0</v>
      </c>
      <c r="AH1031" s="99">
        <f t="shared" si="81"/>
        <v>0</v>
      </c>
      <c r="AI1031" s="99">
        <f>SUMIFS(通讯通路门店!$BB:$BB,通讯通路门店!$S:$S,$G1031)</f>
        <v>0</v>
      </c>
      <c r="AJ1031" s="99">
        <f>SUMIFS(通讯通路门店!$BE:$BE,通讯通路门店!$S:$S,$G1031)</f>
        <v>0</v>
      </c>
      <c r="AK1031" s="99">
        <f>SUMIFS(通讯通路门店!$BG:$BG,通讯通路门店!$S:$S,$G1031)</f>
        <v>0</v>
      </c>
      <c r="AL1031" s="99">
        <f>SUMIFS(通讯通路门店!$BC:$BC,通讯通路门店!$S:$S,$G1031)</f>
        <v>0</v>
      </c>
      <c r="AM1031" s="99">
        <f>SUMIFS(通讯通路门店!$BD:$BD,通讯通路门店!$S:$S,$G1031)</f>
        <v>0</v>
      </c>
      <c r="AN1031" s="99">
        <f>SUMIFS(通讯通路门店!$BF:$BF,通讯通路门店!$S:$S,$G1031)</f>
        <v>0</v>
      </c>
      <c r="AO1031" s="99">
        <f t="shared" si="82"/>
        <v>0</v>
      </c>
      <c r="AP1031" s="99">
        <f>SUMIFS(通讯通路门店!$K:$K,通讯通路门店!$S:$S,$G1031)</f>
        <v>0</v>
      </c>
      <c r="AQ1031" s="83"/>
      <c r="AR1031" s="99">
        <f>SUMIFS(通讯通路门店!$T:$T,通讯通路门店!$S:$S,$G1031)</f>
        <v>0</v>
      </c>
      <c r="AS1031" s="99">
        <f>SUMIFS(通讯通路门店!$U:$U,通讯通路门店!$S:$S,$G1031)</f>
        <v>0</v>
      </c>
      <c r="AT1031" s="99">
        <f>SUMIFS(通讯通路门店!$V:$V,通讯通路门店!$S:$S,$G1031)</f>
        <v>0</v>
      </c>
      <c r="AU1031" s="99">
        <f>SUMIFS(通讯通路门店!$W:$W,通讯通路门店!$S:$S,$G1031)</f>
        <v>0</v>
      </c>
      <c r="AV1031" s="99">
        <f>SUMIFS(通讯通路门店!$Z:$Z,通讯通路门店!$S:$S,$G1031)</f>
        <v>0</v>
      </c>
      <c r="AW1031" s="99">
        <f>SUMIFS(通讯通路门店!$AB:$AB,通讯通路门店!$S:$S,$G1031)</f>
        <v>0</v>
      </c>
      <c r="AX1031" s="99">
        <f>SUMIFS(通讯通路门店!$X:$X,通讯通路门店!$S:$S,$G1031)</f>
        <v>0</v>
      </c>
      <c r="AY1031" s="99">
        <f>SUMIFS(通讯通路门店!$Y:$Y,通讯通路门店!$S:$S,$G1031)</f>
        <v>0</v>
      </c>
      <c r="AZ1031" s="99">
        <f>SUMIFS(通讯通路门店!$AA:$AA,通讯通路门店!$S:$S,$G1031)</f>
        <v>0</v>
      </c>
      <c r="BA1031" s="99">
        <f t="shared" si="83"/>
        <v>0</v>
      </c>
      <c r="BB1031" s="99">
        <f t="shared" si="84"/>
        <v>0</v>
      </c>
      <c r="BC1031" s="99">
        <f>SUMIFS(通讯通路门店!$W:$W,通讯通路门店!$S:$S,$G1031,通讯通路门店!$J:$J,"荣耀体验店")+SUMIFS(通讯通路门店!$W:$W,通讯通路门店!$S:$S,$G1031,通讯通路门店!$J:$J,"荣耀授权专卖店")</f>
        <v>0</v>
      </c>
      <c r="BD1031" s="99">
        <f>SUMIFS(通讯通路门店!$Z:$Z,通讯通路门店!$S:$S,$G1031,通讯通路门店!$J:$J,"VIVO体验店")</f>
        <v>0</v>
      </c>
      <c r="BE1031" s="99">
        <f>SUMIFS(通讯通路门店!$AB:$AB,通讯通路门店!$S:$S,$G1031,通讯通路门店!$J:$J,"OPPO体验店")</f>
        <v>0</v>
      </c>
      <c r="BF1031" s="99">
        <f>SUMIFS(通讯通路门店!$X:$X,通讯通路门店!$S:$S,$G1031,通讯通路门店!$J:$J,"华为授权体验店")+SUMIFS(通讯通路门店!$AA:$AA,通讯通路门店!$S:$S,$G1031,通讯通路门店!$J:$J,"华为堡垒店")</f>
        <v>0</v>
      </c>
      <c r="BG1031" s="99">
        <f>SUMIFS(通讯通路门店!$Y:$Y,通讯通路门店!$S:$S,$G1031,通讯通路门店!$J:$J,"小米体验店")</f>
        <v>0</v>
      </c>
      <c r="BH1031" s="99">
        <f>SUMIFS(通讯通路门店!$AA:$AA,通讯通路门店!$S:$S,$G1031,通讯通路门店!$J:$J,"苹果体验店")</f>
        <v>0</v>
      </c>
      <c r="BI1031" s="99">
        <f>SUMIFS(通讯通路门店!$K:$K,通讯通路门店!$S:$S,$G1031,通讯通路门店!$J:$J,"其他品牌专卖店")</f>
        <v>0</v>
      </c>
      <c r="BJ1031" s="99">
        <f>SUMIFS(通讯通路门店!$AC:$AC,通讯通路门店!$S:$S,$G1031)</f>
        <v>0</v>
      </c>
      <c r="BK1031" s="99">
        <f>SUMIFS(通讯通路门店!$AD:$AD,通讯通路门店!$S:$S,$G1031)</f>
        <v>0</v>
      </c>
      <c r="BL1031" s="99">
        <f>SUMIFS(通讯通路门店!$AE:$AE,通讯通路门店!$S:$S,$G1031)</f>
        <v>0</v>
      </c>
      <c r="BM1031" s="99">
        <f>SUMIFS(通讯通路门店!$AF:$AF,通讯通路门店!$S:$S,$G1031)</f>
        <v>0</v>
      </c>
      <c r="BN1031" s="99">
        <f>SUMIFS(通讯通路门店!$AG:$AG,通讯通路门店!$S:$S,$G1031)</f>
        <v>0</v>
      </c>
      <c r="BO1031" s="99">
        <f>SUMIFS(通讯通路门店!$AH:$AH,通讯通路门店!$S:$S,$G1031)</f>
        <v>0</v>
      </c>
      <c r="BP1031" s="99">
        <f>SUMIFS(通讯通路门店!$AI:$AI,通讯通路门店!$S:$S,$G1031)</f>
        <v>0</v>
      </c>
      <c r="BQ1031" s="83"/>
    </row>
    <row r="1032" spans="1:69">
      <c r="A1032" s="99" t="str">
        <f>IFERROR(_xlfn.XLOOKUP($G1032,通讯通路门店!$S$4:$S$993933,通讯通路门店!$A$4:$A$993933,0,0),"")</f>
        <v>海南省</v>
      </c>
      <c r="B1032" s="99" t="str">
        <f>IFERROR(_xlfn.XLOOKUP($G1032,通讯通路门店!$S$4:$S$993933,通讯通路门店!$B$4:$B$993933,0,0),"")</f>
        <v>乐东黎族自治县</v>
      </c>
      <c r="C1032" s="99" t="str">
        <f>IFERROR(_xlfn.XLOOKUP($G1032,通讯通路门店!$S$4:$S$993933,通讯通路门店!$C$4:$C$993933,0,0),"")</f>
        <v>乐东黎族自治县</v>
      </c>
      <c r="D1032" s="99" t="str">
        <f>IFERROR(_xlfn.XLOOKUP($G1032,通讯通路门店!$S$4:$S$993933,通讯通路门店!$D$4:$D$993933,0,0),"")</f>
        <v>万冲镇</v>
      </c>
      <c r="E1032" s="83"/>
      <c r="F1032" s="83"/>
      <c r="G1032" s="101"/>
      <c r="H1032" s="102">
        <f>IFERROR(_xlfn.XLOOKUP($G1032,通讯通路门店!$S$4:$S$993933,通讯通路门店!$R$4:$R$993933,0,0),"")</f>
        <v>0</v>
      </c>
      <c r="I1032" s="83"/>
      <c r="J1032" s="83"/>
      <c r="K1032" s="83"/>
      <c r="L1032" s="83"/>
      <c r="M1032" s="83"/>
      <c r="N1032" s="83"/>
      <c r="O1032" s="83"/>
      <c r="P1032" s="83"/>
      <c r="Q1032" s="83"/>
      <c r="R1032" s="83"/>
      <c r="S1032" s="83"/>
      <c r="T1032" s="83"/>
      <c r="U1032" s="99">
        <f>COUNTIF(通讯通路门店!$S:$S,$G1032)</f>
        <v>0</v>
      </c>
      <c r="V1032" s="99">
        <f>COUNTIFS(通讯通路门店!$S:$S,$G1032,通讯通路门店!$J:$J,"综合卖场")</f>
        <v>0</v>
      </c>
      <c r="W1032" s="99">
        <f>SUMIFS(通讯通路门店!$AJ:$AJ,通讯通路门店!$S:$S,通讯客户沙盘!$G1032)</f>
        <v>0</v>
      </c>
      <c r="X1032" s="99">
        <f t="shared" si="80"/>
        <v>0</v>
      </c>
      <c r="Y1032" s="99">
        <f>COUNTIFS(通讯通路门店!$S:$S,$G1032,通讯通路门店!$J:$J,"荣耀体验店")+COUNTIFS(通讯通路门店!$S:$S,$G1032,通讯通路门店!$J:$J,"荣耀授权专卖店")</f>
        <v>0</v>
      </c>
      <c r="Z1032" s="99">
        <f>COUNTIFS(通讯通路门店!$S:$S,$G1032,通讯通路门店!$J:$J,"VIVO体验店")</f>
        <v>0</v>
      </c>
      <c r="AA1032" s="99">
        <f>COUNTIFS(通讯通路门店!$S:$S,$G1032,通讯通路门店!$J:$J,"OPPO体验店")</f>
        <v>0</v>
      </c>
      <c r="AB1032" s="99">
        <f>COUNTIFS(通讯通路门店!$S:$S,$G1032,通讯通路门店!$J:$J,"华为授权体验店")+COUNTIFS(通讯通路门店!$S:$S,$G1032,通讯通路门店!$J:$J,"华为堡垒店")</f>
        <v>0</v>
      </c>
      <c r="AC1032" s="99">
        <f>COUNTIFS(通讯通路门店!$S:$S,$G1032,通讯通路门店!$J:$J,"小米体验店")</f>
        <v>0</v>
      </c>
      <c r="AD1032" s="99">
        <f>COUNTIFS(通讯通路门店!$S:$S,$G1032,通讯通路门店!$J:$J,"苹果体验店")</f>
        <v>0</v>
      </c>
      <c r="AE1032" s="99">
        <f>COUNTIFS(通讯通路门店!$S:$S,$G1032,通讯通路门店!$J:$J,"其他品牌专卖店")</f>
        <v>0</v>
      </c>
      <c r="AF1032" s="99">
        <f>SUMIFS(通讯通路门店!$BI:$BI,通讯通路门店!$S:$S,$G1032)</f>
        <v>0</v>
      </c>
      <c r="AG1032" s="99">
        <f>SUMIFS(通讯通路门店!$BH:$BH,通讯通路门店!$S:$S,$G1032)</f>
        <v>0</v>
      </c>
      <c r="AH1032" s="99">
        <f t="shared" si="81"/>
        <v>0</v>
      </c>
      <c r="AI1032" s="99">
        <f>SUMIFS(通讯通路门店!$BB:$BB,通讯通路门店!$S:$S,$G1032)</f>
        <v>0</v>
      </c>
      <c r="AJ1032" s="99">
        <f>SUMIFS(通讯通路门店!$BE:$BE,通讯通路门店!$S:$S,$G1032)</f>
        <v>0</v>
      </c>
      <c r="AK1032" s="99">
        <f>SUMIFS(通讯通路门店!$BG:$BG,通讯通路门店!$S:$S,$G1032)</f>
        <v>0</v>
      </c>
      <c r="AL1032" s="99">
        <f>SUMIFS(通讯通路门店!$BC:$BC,通讯通路门店!$S:$S,$G1032)</f>
        <v>0</v>
      </c>
      <c r="AM1032" s="99">
        <f>SUMIFS(通讯通路门店!$BD:$BD,通讯通路门店!$S:$S,$G1032)</f>
        <v>0</v>
      </c>
      <c r="AN1032" s="99">
        <f>SUMIFS(通讯通路门店!$BF:$BF,通讯通路门店!$S:$S,$G1032)</f>
        <v>0</v>
      </c>
      <c r="AO1032" s="99">
        <f t="shared" si="82"/>
        <v>0</v>
      </c>
      <c r="AP1032" s="99">
        <f>SUMIFS(通讯通路门店!$K:$K,通讯通路门店!$S:$S,$G1032)</f>
        <v>0</v>
      </c>
      <c r="AQ1032" s="83"/>
      <c r="AR1032" s="99">
        <f>SUMIFS(通讯通路门店!$T:$T,通讯通路门店!$S:$S,$G1032)</f>
        <v>0</v>
      </c>
      <c r="AS1032" s="99">
        <f>SUMIFS(通讯通路门店!$U:$U,通讯通路门店!$S:$S,$G1032)</f>
        <v>0</v>
      </c>
      <c r="AT1032" s="99">
        <f>SUMIFS(通讯通路门店!$V:$V,通讯通路门店!$S:$S,$G1032)</f>
        <v>0</v>
      </c>
      <c r="AU1032" s="99">
        <f>SUMIFS(通讯通路门店!$W:$W,通讯通路门店!$S:$S,$G1032)</f>
        <v>0</v>
      </c>
      <c r="AV1032" s="99">
        <f>SUMIFS(通讯通路门店!$Z:$Z,通讯通路门店!$S:$S,$G1032)</f>
        <v>0</v>
      </c>
      <c r="AW1032" s="99">
        <f>SUMIFS(通讯通路门店!$AB:$AB,通讯通路门店!$S:$S,$G1032)</f>
        <v>0</v>
      </c>
      <c r="AX1032" s="99">
        <f>SUMIFS(通讯通路门店!$X:$X,通讯通路门店!$S:$S,$G1032)</f>
        <v>0</v>
      </c>
      <c r="AY1032" s="99">
        <f>SUMIFS(通讯通路门店!$Y:$Y,通讯通路门店!$S:$S,$G1032)</f>
        <v>0</v>
      </c>
      <c r="AZ1032" s="99">
        <f>SUMIFS(通讯通路门店!$AA:$AA,通讯通路门店!$S:$S,$G1032)</f>
        <v>0</v>
      </c>
      <c r="BA1032" s="99">
        <f t="shared" si="83"/>
        <v>0</v>
      </c>
      <c r="BB1032" s="99">
        <f t="shared" si="84"/>
        <v>0</v>
      </c>
      <c r="BC1032" s="99">
        <f>SUMIFS(通讯通路门店!$W:$W,通讯通路门店!$S:$S,$G1032,通讯通路门店!$J:$J,"荣耀体验店")+SUMIFS(通讯通路门店!$W:$W,通讯通路门店!$S:$S,$G1032,通讯通路门店!$J:$J,"荣耀授权专卖店")</f>
        <v>0</v>
      </c>
      <c r="BD1032" s="99">
        <f>SUMIFS(通讯通路门店!$Z:$Z,通讯通路门店!$S:$S,$G1032,通讯通路门店!$J:$J,"VIVO体验店")</f>
        <v>0</v>
      </c>
      <c r="BE1032" s="99">
        <f>SUMIFS(通讯通路门店!$AB:$AB,通讯通路门店!$S:$S,$G1032,通讯通路门店!$J:$J,"OPPO体验店")</f>
        <v>0</v>
      </c>
      <c r="BF1032" s="99">
        <f>SUMIFS(通讯通路门店!$X:$X,通讯通路门店!$S:$S,$G1032,通讯通路门店!$J:$J,"华为授权体验店")+SUMIFS(通讯通路门店!$AA:$AA,通讯通路门店!$S:$S,$G1032,通讯通路门店!$J:$J,"华为堡垒店")</f>
        <v>0</v>
      </c>
      <c r="BG1032" s="99">
        <f>SUMIFS(通讯通路门店!$Y:$Y,通讯通路门店!$S:$S,$G1032,通讯通路门店!$J:$J,"小米体验店")</f>
        <v>0</v>
      </c>
      <c r="BH1032" s="99">
        <f>SUMIFS(通讯通路门店!$AA:$AA,通讯通路门店!$S:$S,$G1032,通讯通路门店!$J:$J,"苹果体验店")</f>
        <v>0</v>
      </c>
      <c r="BI1032" s="99">
        <f>SUMIFS(通讯通路门店!$K:$K,通讯通路门店!$S:$S,$G1032,通讯通路门店!$J:$J,"其他品牌专卖店")</f>
        <v>0</v>
      </c>
      <c r="BJ1032" s="99">
        <f>SUMIFS(通讯通路门店!$AC:$AC,通讯通路门店!$S:$S,$G1032)</f>
        <v>0</v>
      </c>
      <c r="BK1032" s="99">
        <f>SUMIFS(通讯通路门店!$AD:$AD,通讯通路门店!$S:$S,$G1032)</f>
        <v>0</v>
      </c>
      <c r="BL1032" s="99">
        <f>SUMIFS(通讯通路门店!$AE:$AE,通讯通路门店!$S:$S,$G1032)</f>
        <v>0</v>
      </c>
      <c r="BM1032" s="99">
        <f>SUMIFS(通讯通路门店!$AF:$AF,通讯通路门店!$S:$S,$G1032)</f>
        <v>0</v>
      </c>
      <c r="BN1032" s="99">
        <f>SUMIFS(通讯通路门店!$AG:$AG,通讯通路门店!$S:$S,$G1032)</f>
        <v>0</v>
      </c>
      <c r="BO1032" s="99">
        <f>SUMIFS(通讯通路门店!$AH:$AH,通讯通路门店!$S:$S,$G1032)</f>
        <v>0</v>
      </c>
      <c r="BP1032" s="99">
        <f>SUMIFS(通讯通路门店!$AI:$AI,通讯通路门店!$S:$S,$G1032)</f>
        <v>0</v>
      </c>
      <c r="BQ1032" s="83"/>
    </row>
    <row r="1033" spans="1:69">
      <c r="A1033" s="99" t="str">
        <f>IFERROR(_xlfn.XLOOKUP($G1033,通讯通路门店!$S$4:$S$993933,通讯通路门店!$A$4:$A$993933,0,0),"")</f>
        <v>海南省</v>
      </c>
      <c r="B1033" s="99" t="str">
        <f>IFERROR(_xlfn.XLOOKUP($G1033,通讯通路门店!$S$4:$S$993933,通讯通路门店!$B$4:$B$993933,0,0),"")</f>
        <v>乐东黎族自治县</v>
      </c>
      <c r="C1033" s="99" t="str">
        <f>IFERROR(_xlfn.XLOOKUP($G1033,通讯通路门店!$S$4:$S$993933,通讯通路门店!$C$4:$C$993933,0,0),"")</f>
        <v>乐东黎族自治县</v>
      </c>
      <c r="D1033" s="99" t="str">
        <f>IFERROR(_xlfn.XLOOKUP($G1033,通讯通路门店!$S$4:$S$993933,通讯通路门店!$D$4:$D$993933,0,0),"")</f>
        <v>万冲镇</v>
      </c>
      <c r="E1033" s="83"/>
      <c r="F1033" s="83"/>
      <c r="G1033" s="101"/>
      <c r="H1033" s="102">
        <f>IFERROR(_xlfn.XLOOKUP($G1033,通讯通路门店!$S$4:$S$993933,通讯通路门店!$R$4:$R$993933,0,0),"")</f>
        <v>0</v>
      </c>
      <c r="I1033" s="83"/>
      <c r="J1033" s="83"/>
      <c r="K1033" s="83"/>
      <c r="L1033" s="83"/>
      <c r="M1033" s="83"/>
      <c r="N1033" s="83"/>
      <c r="O1033" s="83"/>
      <c r="P1033" s="83"/>
      <c r="Q1033" s="83"/>
      <c r="R1033" s="83"/>
      <c r="S1033" s="83"/>
      <c r="T1033" s="83"/>
      <c r="U1033" s="99">
        <f>COUNTIF(通讯通路门店!$S:$S,$G1033)</f>
        <v>0</v>
      </c>
      <c r="V1033" s="99">
        <f>COUNTIFS(通讯通路门店!$S:$S,$G1033,通讯通路门店!$J:$J,"综合卖场")</f>
        <v>0</v>
      </c>
      <c r="W1033" s="99">
        <f>SUMIFS(通讯通路门店!$AJ:$AJ,通讯通路门店!$S:$S,通讯客户沙盘!$G1033)</f>
        <v>0</v>
      </c>
      <c r="X1033" s="99">
        <f t="shared" si="80"/>
        <v>0</v>
      </c>
      <c r="Y1033" s="99">
        <f>COUNTIFS(通讯通路门店!$S:$S,$G1033,通讯通路门店!$J:$J,"荣耀体验店")+COUNTIFS(通讯通路门店!$S:$S,$G1033,通讯通路门店!$J:$J,"荣耀授权专卖店")</f>
        <v>0</v>
      </c>
      <c r="Z1033" s="99">
        <f>COUNTIFS(通讯通路门店!$S:$S,$G1033,通讯通路门店!$J:$J,"VIVO体验店")</f>
        <v>0</v>
      </c>
      <c r="AA1033" s="99">
        <f>COUNTIFS(通讯通路门店!$S:$S,$G1033,通讯通路门店!$J:$J,"OPPO体验店")</f>
        <v>0</v>
      </c>
      <c r="AB1033" s="99">
        <f>COUNTIFS(通讯通路门店!$S:$S,$G1033,通讯通路门店!$J:$J,"华为授权体验店")+COUNTIFS(通讯通路门店!$S:$S,$G1033,通讯通路门店!$J:$J,"华为堡垒店")</f>
        <v>0</v>
      </c>
      <c r="AC1033" s="99">
        <f>COUNTIFS(通讯通路门店!$S:$S,$G1033,通讯通路门店!$J:$J,"小米体验店")</f>
        <v>0</v>
      </c>
      <c r="AD1033" s="99">
        <f>COUNTIFS(通讯通路门店!$S:$S,$G1033,通讯通路门店!$J:$J,"苹果体验店")</f>
        <v>0</v>
      </c>
      <c r="AE1033" s="99">
        <f>COUNTIFS(通讯通路门店!$S:$S,$G1033,通讯通路门店!$J:$J,"其他品牌专卖店")</f>
        <v>0</v>
      </c>
      <c r="AF1033" s="99">
        <f>SUMIFS(通讯通路门店!$BI:$BI,通讯通路门店!$S:$S,$G1033)</f>
        <v>0</v>
      </c>
      <c r="AG1033" s="99">
        <f>SUMIFS(通讯通路门店!$BH:$BH,通讯通路门店!$S:$S,$G1033)</f>
        <v>0</v>
      </c>
      <c r="AH1033" s="99">
        <f t="shared" si="81"/>
        <v>0</v>
      </c>
      <c r="AI1033" s="99">
        <f>SUMIFS(通讯通路门店!$BB:$BB,通讯通路门店!$S:$S,$G1033)</f>
        <v>0</v>
      </c>
      <c r="AJ1033" s="99">
        <f>SUMIFS(通讯通路门店!$BE:$BE,通讯通路门店!$S:$S,$G1033)</f>
        <v>0</v>
      </c>
      <c r="AK1033" s="99">
        <f>SUMIFS(通讯通路门店!$BG:$BG,通讯通路门店!$S:$S,$G1033)</f>
        <v>0</v>
      </c>
      <c r="AL1033" s="99">
        <f>SUMIFS(通讯通路门店!$BC:$BC,通讯通路门店!$S:$S,$G1033)</f>
        <v>0</v>
      </c>
      <c r="AM1033" s="99">
        <f>SUMIFS(通讯通路门店!$BD:$BD,通讯通路门店!$S:$S,$G1033)</f>
        <v>0</v>
      </c>
      <c r="AN1033" s="99">
        <f>SUMIFS(通讯通路门店!$BF:$BF,通讯通路门店!$S:$S,$G1033)</f>
        <v>0</v>
      </c>
      <c r="AO1033" s="99">
        <f t="shared" si="82"/>
        <v>0</v>
      </c>
      <c r="AP1033" s="99">
        <f>SUMIFS(通讯通路门店!$K:$K,通讯通路门店!$S:$S,$G1033)</f>
        <v>0</v>
      </c>
      <c r="AQ1033" s="83"/>
      <c r="AR1033" s="99">
        <f>SUMIFS(通讯通路门店!$T:$T,通讯通路门店!$S:$S,$G1033)</f>
        <v>0</v>
      </c>
      <c r="AS1033" s="99">
        <f>SUMIFS(通讯通路门店!$U:$U,通讯通路门店!$S:$S,$G1033)</f>
        <v>0</v>
      </c>
      <c r="AT1033" s="99">
        <f>SUMIFS(通讯通路门店!$V:$V,通讯通路门店!$S:$S,$G1033)</f>
        <v>0</v>
      </c>
      <c r="AU1033" s="99">
        <f>SUMIFS(通讯通路门店!$W:$W,通讯通路门店!$S:$S,$G1033)</f>
        <v>0</v>
      </c>
      <c r="AV1033" s="99">
        <f>SUMIFS(通讯通路门店!$Z:$Z,通讯通路门店!$S:$S,$G1033)</f>
        <v>0</v>
      </c>
      <c r="AW1033" s="99">
        <f>SUMIFS(通讯通路门店!$AB:$AB,通讯通路门店!$S:$S,$G1033)</f>
        <v>0</v>
      </c>
      <c r="AX1033" s="99">
        <f>SUMIFS(通讯通路门店!$X:$X,通讯通路门店!$S:$S,$G1033)</f>
        <v>0</v>
      </c>
      <c r="AY1033" s="99">
        <f>SUMIFS(通讯通路门店!$Y:$Y,通讯通路门店!$S:$S,$G1033)</f>
        <v>0</v>
      </c>
      <c r="AZ1033" s="99">
        <f>SUMIFS(通讯通路门店!$AA:$AA,通讯通路门店!$S:$S,$G1033)</f>
        <v>0</v>
      </c>
      <c r="BA1033" s="99">
        <f t="shared" si="83"/>
        <v>0</v>
      </c>
      <c r="BB1033" s="99">
        <f t="shared" si="84"/>
        <v>0</v>
      </c>
      <c r="BC1033" s="99">
        <f>SUMIFS(通讯通路门店!$W:$W,通讯通路门店!$S:$S,$G1033,通讯通路门店!$J:$J,"荣耀体验店")+SUMIFS(通讯通路门店!$W:$W,通讯通路门店!$S:$S,$G1033,通讯通路门店!$J:$J,"荣耀授权专卖店")</f>
        <v>0</v>
      </c>
      <c r="BD1033" s="99">
        <f>SUMIFS(通讯通路门店!$Z:$Z,通讯通路门店!$S:$S,$G1033,通讯通路门店!$J:$J,"VIVO体验店")</f>
        <v>0</v>
      </c>
      <c r="BE1033" s="99">
        <f>SUMIFS(通讯通路门店!$AB:$AB,通讯通路门店!$S:$S,$G1033,通讯通路门店!$J:$J,"OPPO体验店")</f>
        <v>0</v>
      </c>
      <c r="BF1033" s="99">
        <f>SUMIFS(通讯通路门店!$X:$X,通讯通路门店!$S:$S,$G1033,通讯通路门店!$J:$J,"华为授权体验店")+SUMIFS(通讯通路门店!$AA:$AA,通讯通路门店!$S:$S,$G1033,通讯通路门店!$J:$J,"华为堡垒店")</f>
        <v>0</v>
      </c>
      <c r="BG1033" s="99">
        <f>SUMIFS(通讯通路门店!$Y:$Y,通讯通路门店!$S:$S,$G1033,通讯通路门店!$J:$J,"小米体验店")</f>
        <v>0</v>
      </c>
      <c r="BH1033" s="99">
        <f>SUMIFS(通讯通路门店!$AA:$AA,通讯通路门店!$S:$S,$G1033,通讯通路门店!$J:$J,"苹果体验店")</f>
        <v>0</v>
      </c>
      <c r="BI1033" s="99">
        <f>SUMIFS(通讯通路门店!$K:$K,通讯通路门店!$S:$S,$G1033,通讯通路门店!$J:$J,"其他品牌专卖店")</f>
        <v>0</v>
      </c>
      <c r="BJ1033" s="99">
        <f>SUMIFS(通讯通路门店!$AC:$AC,通讯通路门店!$S:$S,$G1033)</f>
        <v>0</v>
      </c>
      <c r="BK1033" s="99">
        <f>SUMIFS(通讯通路门店!$AD:$AD,通讯通路门店!$S:$S,$G1033)</f>
        <v>0</v>
      </c>
      <c r="BL1033" s="99">
        <f>SUMIFS(通讯通路门店!$AE:$AE,通讯通路门店!$S:$S,$G1033)</f>
        <v>0</v>
      </c>
      <c r="BM1033" s="99">
        <f>SUMIFS(通讯通路门店!$AF:$AF,通讯通路门店!$S:$S,$G1033)</f>
        <v>0</v>
      </c>
      <c r="BN1033" s="99">
        <f>SUMIFS(通讯通路门店!$AG:$AG,通讯通路门店!$S:$S,$G1033)</f>
        <v>0</v>
      </c>
      <c r="BO1033" s="99">
        <f>SUMIFS(通讯通路门店!$AH:$AH,通讯通路门店!$S:$S,$G1033)</f>
        <v>0</v>
      </c>
      <c r="BP1033" s="99">
        <f>SUMIFS(通讯通路门店!$AI:$AI,通讯通路门店!$S:$S,$G1033)</f>
        <v>0</v>
      </c>
      <c r="BQ1033" s="83"/>
    </row>
    <row r="1034" spans="1:69">
      <c r="A1034" s="99" t="str">
        <f>IFERROR(_xlfn.XLOOKUP($G1034,通讯通路门店!$S$4:$S$993933,通讯通路门店!$A$4:$A$993933,0,0),"")</f>
        <v>海南省</v>
      </c>
      <c r="B1034" s="99" t="str">
        <f>IFERROR(_xlfn.XLOOKUP($G1034,通讯通路门店!$S$4:$S$993933,通讯通路门店!$B$4:$B$993933,0,0),"")</f>
        <v>乐东黎族自治县</v>
      </c>
      <c r="C1034" s="99" t="str">
        <f>IFERROR(_xlfn.XLOOKUP($G1034,通讯通路门店!$S$4:$S$993933,通讯通路门店!$C$4:$C$993933,0,0),"")</f>
        <v>乐东黎族自治县</v>
      </c>
      <c r="D1034" s="99" t="str">
        <f>IFERROR(_xlfn.XLOOKUP($G1034,通讯通路门店!$S$4:$S$993933,通讯通路门店!$D$4:$D$993933,0,0),"")</f>
        <v>万冲镇</v>
      </c>
      <c r="E1034" s="83"/>
      <c r="F1034" s="83"/>
      <c r="G1034" s="101"/>
      <c r="H1034" s="102">
        <f>IFERROR(_xlfn.XLOOKUP($G1034,通讯通路门店!$S$4:$S$993933,通讯通路门店!$R$4:$R$993933,0,0),"")</f>
        <v>0</v>
      </c>
      <c r="I1034" s="83"/>
      <c r="J1034" s="83"/>
      <c r="K1034" s="83"/>
      <c r="L1034" s="83"/>
      <c r="M1034" s="83"/>
      <c r="N1034" s="83"/>
      <c r="O1034" s="83"/>
      <c r="P1034" s="83"/>
      <c r="Q1034" s="83"/>
      <c r="R1034" s="83"/>
      <c r="S1034" s="83"/>
      <c r="T1034" s="83"/>
      <c r="U1034" s="99">
        <f>COUNTIF(通讯通路门店!$S:$S,$G1034)</f>
        <v>0</v>
      </c>
      <c r="V1034" s="99">
        <f>COUNTIFS(通讯通路门店!$S:$S,$G1034,通讯通路门店!$J:$J,"综合卖场")</f>
        <v>0</v>
      </c>
      <c r="W1034" s="99">
        <f>SUMIFS(通讯通路门店!$AJ:$AJ,通讯通路门店!$S:$S,通讯客户沙盘!$G1034)</f>
        <v>0</v>
      </c>
      <c r="X1034" s="99">
        <f t="shared" si="80"/>
        <v>0</v>
      </c>
      <c r="Y1034" s="99">
        <f>COUNTIFS(通讯通路门店!$S:$S,$G1034,通讯通路门店!$J:$J,"荣耀体验店")+COUNTIFS(通讯通路门店!$S:$S,$G1034,通讯通路门店!$J:$J,"荣耀授权专卖店")</f>
        <v>0</v>
      </c>
      <c r="Z1034" s="99">
        <f>COUNTIFS(通讯通路门店!$S:$S,$G1034,通讯通路门店!$J:$J,"VIVO体验店")</f>
        <v>0</v>
      </c>
      <c r="AA1034" s="99">
        <f>COUNTIFS(通讯通路门店!$S:$S,$G1034,通讯通路门店!$J:$J,"OPPO体验店")</f>
        <v>0</v>
      </c>
      <c r="AB1034" s="99">
        <f>COUNTIFS(通讯通路门店!$S:$S,$G1034,通讯通路门店!$J:$J,"华为授权体验店")+COUNTIFS(通讯通路门店!$S:$S,$G1034,通讯通路门店!$J:$J,"华为堡垒店")</f>
        <v>0</v>
      </c>
      <c r="AC1034" s="99">
        <f>COUNTIFS(通讯通路门店!$S:$S,$G1034,通讯通路门店!$J:$J,"小米体验店")</f>
        <v>0</v>
      </c>
      <c r="AD1034" s="99">
        <f>COUNTIFS(通讯通路门店!$S:$S,$G1034,通讯通路门店!$J:$J,"苹果体验店")</f>
        <v>0</v>
      </c>
      <c r="AE1034" s="99">
        <f>COUNTIFS(通讯通路门店!$S:$S,$G1034,通讯通路门店!$J:$J,"其他品牌专卖店")</f>
        <v>0</v>
      </c>
      <c r="AF1034" s="99">
        <f>SUMIFS(通讯通路门店!$BI:$BI,通讯通路门店!$S:$S,$G1034)</f>
        <v>0</v>
      </c>
      <c r="AG1034" s="99">
        <f>SUMIFS(通讯通路门店!$BH:$BH,通讯通路门店!$S:$S,$G1034)</f>
        <v>0</v>
      </c>
      <c r="AH1034" s="99">
        <f t="shared" si="81"/>
        <v>0</v>
      </c>
      <c r="AI1034" s="99">
        <f>SUMIFS(通讯通路门店!$BB:$BB,通讯通路门店!$S:$S,$G1034)</f>
        <v>0</v>
      </c>
      <c r="AJ1034" s="99">
        <f>SUMIFS(通讯通路门店!$BE:$BE,通讯通路门店!$S:$S,$G1034)</f>
        <v>0</v>
      </c>
      <c r="AK1034" s="99">
        <f>SUMIFS(通讯通路门店!$BG:$BG,通讯通路门店!$S:$S,$G1034)</f>
        <v>0</v>
      </c>
      <c r="AL1034" s="99">
        <f>SUMIFS(通讯通路门店!$BC:$BC,通讯通路门店!$S:$S,$G1034)</f>
        <v>0</v>
      </c>
      <c r="AM1034" s="99">
        <f>SUMIFS(通讯通路门店!$BD:$BD,通讯通路门店!$S:$S,$G1034)</f>
        <v>0</v>
      </c>
      <c r="AN1034" s="99">
        <f>SUMIFS(通讯通路门店!$BF:$BF,通讯通路门店!$S:$S,$G1034)</f>
        <v>0</v>
      </c>
      <c r="AO1034" s="99">
        <f t="shared" si="82"/>
        <v>0</v>
      </c>
      <c r="AP1034" s="99">
        <f>SUMIFS(通讯通路门店!$K:$K,通讯通路门店!$S:$S,$G1034)</f>
        <v>0</v>
      </c>
      <c r="AQ1034" s="83"/>
      <c r="AR1034" s="99">
        <f>SUMIFS(通讯通路门店!$T:$T,通讯通路门店!$S:$S,$G1034)</f>
        <v>0</v>
      </c>
      <c r="AS1034" s="99">
        <f>SUMIFS(通讯通路门店!$U:$U,通讯通路门店!$S:$S,$G1034)</f>
        <v>0</v>
      </c>
      <c r="AT1034" s="99">
        <f>SUMIFS(通讯通路门店!$V:$V,通讯通路门店!$S:$S,$G1034)</f>
        <v>0</v>
      </c>
      <c r="AU1034" s="99">
        <f>SUMIFS(通讯通路门店!$W:$W,通讯通路门店!$S:$S,$G1034)</f>
        <v>0</v>
      </c>
      <c r="AV1034" s="99">
        <f>SUMIFS(通讯通路门店!$Z:$Z,通讯通路门店!$S:$S,$G1034)</f>
        <v>0</v>
      </c>
      <c r="AW1034" s="99">
        <f>SUMIFS(通讯通路门店!$AB:$AB,通讯通路门店!$S:$S,$G1034)</f>
        <v>0</v>
      </c>
      <c r="AX1034" s="99">
        <f>SUMIFS(通讯通路门店!$X:$X,通讯通路门店!$S:$S,$G1034)</f>
        <v>0</v>
      </c>
      <c r="AY1034" s="99">
        <f>SUMIFS(通讯通路门店!$Y:$Y,通讯通路门店!$S:$S,$G1034)</f>
        <v>0</v>
      </c>
      <c r="AZ1034" s="99">
        <f>SUMIFS(通讯通路门店!$AA:$AA,通讯通路门店!$S:$S,$G1034)</f>
        <v>0</v>
      </c>
      <c r="BA1034" s="99">
        <f t="shared" si="83"/>
        <v>0</v>
      </c>
      <c r="BB1034" s="99">
        <f t="shared" si="84"/>
        <v>0</v>
      </c>
      <c r="BC1034" s="99">
        <f>SUMIFS(通讯通路门店!$W:$W,通讯通路门店!$S:$S,$G1034,通讯通路门店!$J:$J,"荣耀体验店")+SUMIFS(通讯通路门店!$W:$W,通讯通路门店!$S:$S,$G1034,通讯通路门店!$J:$J,"荣耀授权专卖店")</f>
        <v>0</v>
      </c>
      <c r="BD1034" s="99">
        <f>SUMIFS(通讯通路门店!$Z:$Z,通讯通路门店!$S:$S,$G1034,通讯通路门店!$J:$J,"VIVO体验店")</f>
        <v>0</v>
      </c>
      <c r="BE1034" s="99">
        <f>SUMIFS(通讯通路门店!$AB:$AB,通讯通路门店!$S:$S,$G1034,通讯通路门店!$J:$J,"OPPO体验店")</f>
        <v>0</v>
      </c>
      <c r="BF1034" s="99">
        <f>SUMIFS(通讯通路门店!$X:$X,通讯通路门店!$S:$S,$G1034,通讯通路门店!$J:$J,"华为授权体验店")+SUMIFS(通讯通路门店!$AA:$AA,通讯通路门店!$S:$S,$G1034,通讯通路门店!$J:$J,"华为堡垒店")</f>
        <v>0</v>
      </c>
      <c r="BG1034" s="99">
        <f>SUMIFS(通讯通路门店!$Y:$Y,通讯通路门店!$S:$S,$G1034,通讯通路门店!$J:$J,"小米体验店")</f>
        <v>0</v>
      </c>
      <c r="BH1034" s="99">
        <f>SUMIFS(通讯通路门店!$AA:$AA,通讯通路门店!$S:$S,$G1034,通讯通路门店!$J:$J,"苹果体验店")</f>
        <v>0</v>
      </c>
      <c r="BI1034" s="99">
        <f>SUMIFS(通讯通路门店!$K:$K,通讯通路门店!$S:$S,$G1034,通讯通路门店!$J:$J,"其他品牌专卖店")</f>
        <v>0</v>
      </c>
      <c r="BJ1034" s="99">
        <f>SUMIFS(通讯通路门店!$AC:$AC,通讯通路门店!$S:$S,$G1034)</f>
        <v>0</v>
      </c>
      <c r="BK1034" s="99">
        <f>SUMIFS(通讯通路门店!$AD:$AD,通讯通路门店!$S:$S,$G1034)</f>
        <v>0</v>
      </c>
      <c r="BL1034" s="99">
        <f>SUMIFS(通讯通路门店!$AE:$AE,通讯通路门店!$S:$S,$G1034)</f>
        <v>0</v>
      </c>
      <c r="BM1034" s="99">
        <f>SUMIFS(通讯通路门店!$AF:$AF,通讯通路门店!$S:$S,$G1034)</f>
        <v>0</v>
      </c>
      <c r="BN1034" s="99">
        <f>SUMIFS(通讯通路门店!$AG:$AG,通讯通路门店!$S:$S,$G1034)</f>
        <v>0</v>
      </c>
      <c r="BO1034" s="99">
        <f>SUMIFS(通讯通路门店!$AH:$AH,通讯通路门店!$S:$S,$G1034)</f>
        <v>0</v>
      </c>
      <c r="BP1034" s="99">
        <f>SUMIFS(通讯通路门店!$AI:$AI,通讯通路门店!$S:$S,$G1034)</f>
        <v>0</v>
      </c>
      <c r="BQ1034" s="83"/>
    </row>
    <row r="1035" spans="1:69">
      <c r="A1035" s="99" t="str">
        <f>IFERROR(_xlfn.XLOOKUP($G1035,通讯通路门店!$S$4:$S$993933,通讯通路门店!$A$4:$A$993933,0,0),"")</f>
        <v>海南省</v>
      </c>
      <c r="B1035" s="99" t="str">
        <f>IFERROR(_xlfn.XLOOKUP($G1035,通讯通路门店!$S$4:$S$993933,通讯通路门店!$B$4:$B$993933,0,0),"")</f>
        <v>乐东黎族自治县</v>
      </c>
      <c r="C1035" s="99" t="str">
        <f>IFERROR(_xlfn.XLOOKUP($G1035,通讯通路门店!$S$4:$S$993933,通讯通路门店!$C$4:$C$993933,0,0),"")</f>
        <v>乐东黎族自治县</v>
      </c>
      <c r="D1035" s="99" t="str">
        <f>IFERROR(_xlfn.XLOOKUP($G1035,通讯通路门店!$S$4:$S$993933,通讯通路门店!$D$4:$D$993933,0,0),"")</f>
        <v>万冲镇</v>
      </c>
      <c r="E1035" s="83"/>
      <c r="F1035" s="83"/>
      <c r="G1035" s="101"/>
      <c r="H1035" s="102">
        <f>IFERROR(_xlfn.XLOOKUP($G1035,通讯通路门店!$S$4:$S$993933,通讯通路门店!$R$4:$R$993933,0,0),"")</f>
        <v>0</v>
      </c>
      <c r="I1035" s="83"/>
      <c r="J1035" s="83"/>
      <c r="K1035" s="83"/>
      <c r="L1035" s="83"/>
      <c r="M1035" s="83"/>
      <c r="N1035" s="83"/>
      <c r="O1035" s="83"/>
      <c r="P1035" s="83"/>
      <c r="Q1035" s="83"/>
      <c r="R1035" s="83"/>
      <c r="S1035" s="83"/>
      <c r="T1035" s="83"/>
      <c r="U1035" s="99">
        <f>COUNTIF(通讯通路门店!$S:$S,$G1035)</f>
        <v>0</v>
      </c>
      <c r="V1035" s="99">
        <f>COUNTIFS(通讯通路门店!$S:$S,$G1035,通讯通路门店!$J:$J,"综合卖场")</f>
        <v>0</v>
      </c>
      <c r="W1035" s="99">
        <f>SUMIFS(通讯通路门店!$AJ:$AJ,通讯通路门店!$S:$S,通讯客户沙盘!$G1035)</f>
        <v>0</v>
      </c>
      <c r="X1035" s="99">
        <f t="shared" si="80"/>
        <v>0</v>
      </c>
      <c r="Y1035" s="99">
        <f>COUNTIFS(通讯通路门店!$S:$S,$G1035,通讯通路门店!$J:$J,"荣耀体验店")+COUNTIFS(通讯通路门店!$S:$S,$G1035,通讯通路门店!$J:$J,"荣耀授权专卖店")</f>
        <v>0</v>
      </c>
      <c r="Z1035" s="99">
        <f>COUNTIFS(通讯通路门店!$S:$S,$G1035,通讯通路门店!$J:$J,"VIVO体验店")</f>
        <v>0</v>
      </c>
      <c r="AA1035" s="99">
        <f>COUNTIFS(通讯通路门店!$S:$S,$G1035,通讯通路门店!$J:$J,"OPPO体验店")</f>
        <v>0</v>
      </c>
      <c r="AB1035" s="99">
        <f>COUNTIFS(通讯通路门店!$S:$S,$G1035,通讯通路门店!$J:$J,"华为授权体验店")+COUNTIFS(通讯通路门店!$S:$S,$G1035,通讯通路门店!$J:$J,"华为堡垒店")</f>
        <v>0</v>
      </c>
      <c r="AC1035" s="99">
        <f>COUNTIFS(通讯通路门店!$S:$S,$G1035,通讯通路门店!$J:$J,"小米体验店")</f>
        <v>0</v>
      </c>
      <c r="AD1035" s="99">
        <f>COUNTIFS(通讯通路门店!$S:$S,$G1035,通讯通路门店!$J:$J,"苹果体验店")</f>
        <v>0</v>
      </c>
      <c r="AE1035" s="99">
        <f>COUNTIFS(通讯通路门店!$S:$S,$G1035,通讯通路门店!$J:$J,"其他品牌专卖店")</f>
        <v>0</v>
      </c>
      <c r="AF1035" s="99">
        <f>SUMIFS(通讯通路门店!$BI:$BI,通讯通路门店!$S:$S,$G1035)</f>
        <v>0</v>
      </c>
      <c r="AG1035" s="99">
        <f>SUMIFS(通讯通路门店!$BH:$BH,通讯通路门店!$S:$S,$G1035)</f>
        <v>0</v>
      </c>
      <c r="AH1035" s="99">
        <f t="shared" si="81"/>
        <v>0</v>
      </c>
      <c r="AI1035" s="99">
        <f>SUMIFS(通讯通路门店!$BB:$BB,通讯通路门店!$S:$S,$G1035)</f>
        <v>0</v>
      </c>
      <c r="AJ1035" s="99">
        <f>SUMIFS(通讯通路门店!$BE:$BE,通讯通路门店!$S:$S,$G1035)</f>
        <v>0</v>
      </c>
      <c r="AK1035" s="99">
        <f>SUMIFS(通讯通路门店!$BG:$BG,通讯通路门店!$S:$S,$G1035)</f>
        <v>0</v>
      </c>
      <c r="AL1035" s="99">
        <f>SUMIFS(通讯通路门店!$BC:$BC,通讯通路门店!$S:$S,$G1035)</f>
        <v>0</v>
      </c>
      <c r="AM1035" s="99">
        <f>SUMIFS(通讯通路门店!$BD:$BD,通讯通路门店!$S:$S,$G1035)</f>
        <v>0</v>
      </c>
      <c r="AN1035" s="99">
        <f>SUMIFS(通讯通路门店!$BF:$BF,通讯通路门店!$S:$S,$G1035)</f>
        <v>0</v>
      </c>
      <c r="AO1035" s="99">
        <f t="shared" si="82"/>
        <v>0</v>
      </c>
      <c r="AP1035" s="99">
        <f>SUMIFS(通讯通路门店!$K:$K,通讯通路门店!$S:$S,$G1035)</f>
        <v>0</v>
      </c>
      <c r="AQ1035" s="83"/>
      <c r="AR1035" s="99">
        <f>SUMIFS(通讯通路门店!$T:$T,通讯通路门店!$S:$S,$G1035)</f>
        <v>0</v>
      </c>
      <c r="AS1035" s="99">
        <f>SUMIFS(通讯通路门店!$U:$U,通讯通路门店!$S:$S,$G1035)</f>
        <v>0</v>
      </c>
      <c r="AT1035" s="99">
        <f>SUMIFS(通讯通路门店!$V:$V,通讯通路门店!$S:$S,$G1035)</f>
        <v>0</v>
      </c>
      <c r="AU1035" s="99">
        <f>SUMIFS(通讯通路门店!$W:$W,通讯通路门店!$S:$S,$G1035)</f>
        <v>0</v>
      </c>
      <c r="AV1035" s="99">
        <f>SUMIFS(通讯通路门店!$Z:$Z,通讯通路门店!$S:$S,$G1035)</f>
        <v>0</v>
      </c>
      <c r="AW1035" s="99">
        <f>SUMIFS(通讯通路门店!$AB:$AB,通讯通路门店!$S:$S,$G1035)</f>
        <v>0</v>
      </c>
      <c r="AX1035" s="99">
        <f>SUMIFS(通讯通路门店!$X:$X,通讯通路门店!$S:$S,$G1035)</f>
        <v>0</v>
      </c>
      <c r="AY1035" s="99">
        <f>SUMIFS(通讯通路门店!$Y:$Y,通讯通路门店!$S:$S,$G1035)</f>
        <v>0</v>
      </c>
      <c r="AZ1035" s="99">
        <f>SUMIFS(通讯通路门店!$AA:$AA,通讯通路门店!$S:$S,$G1035)</f>
        <v>0</v>
      </c>
      <c r="BA1035" s="99">
        <f t="shared" si="83"/>
        <v>0</v>
      </c>
      <c r="BB1035" s="99">
        <f t="shared" si="84"/>
        <v>0</v>
      </c>
      <c r="BC1035" s="99">
        <f>SUMIFS(通讯通路门店!$W:$W,通讯通路门店!$S:$S,$G1035,通讯通路门店!$J:$J,"荣耀体验店")+SUMIFS(通讯通路门店!$W:$W,通讯通路门店!$S:$S,$G1035,通讯通路门店!$J:$J,"荣耀授权专卖店")</f>
        <v>0</v>
      </c>
      <c r="BD1035" s="99">
        <f>SUMIFS(通讯通路门店!$Z:$Z,通讯通路门店!$S:$S,$G1035,通讯通路门店!$J:$J,"VIVO体验店")</f>
        <v>0</v>
      </c>
      <c r="BE1035" s="99">
        <f>SUMIFS(通讯通路门店!$AB:$AB,通讯通路门店!$S:$S,$G1035,通讯通路门店!$J:$J,"OPPO体验店")</f>
        <v>0</v>
      </c>
      <c r="BF1035" s="99">
        <f>SUMIFS(通讯通路门店!$X:$X,通讯通路门店!$S:$S,$G1035,通讯通路门店!$J:$J,"华为授权体验店")+SUMIFS(通讯通路门店!$AA:$AA,通讯通路门店!$S:$S,$G1035,通讯通路门店!$J:$J,"华为堡垒店")</f>
        <v>0</v>
      </c>
      <c r="BG1035" s="99">
        <f>SUMIFS(通讯通路门店!$Y:$Y,通讯通路门店!$S:$S,$G1035,通讯通路门店!$J:$J,"小米体验店")</f>
        <v>0</v>
      </c>
      <c r="BH1035" s="99">
        <f>SUMIFS(通讯通路门店!$AA:$AA,通讯通路门店!$S:$S,$G1035,通讯通路门店!$J:$J,"苹果体验店")</f>
        <v>0</v>
      </c>
      <c r="BI1035" s="99">
        <f>SUMIFS(通讯通路门店!$K:$K,通讯通路门店!$S:$S,$G1035,通讯通路门店!$J:$J,"其他品牌专卖店")</f>
        <v>0</v>
      </c>
      <c r="BJ1035" s="99">
        <f>SUMIFS(通讯通路门店!$AC:$AC,通讯通路门店!$S:$S,$G1035)</f>
        <v>0</v>
      </c>
      <c r="BK1035" s="99">
        <f>SUMIFS(通讯通路门店!$AD:$AD,通讯通路门店!$S:$S,$G1035)</f>
        <v>0</v>
      </c>
      <c r="BL1035" s="99">
        <f>SUMIFS(通讯通路门店!$AE:$AE,通讯通路门店!$S:$S,$G1035)</f>
        <v>0</v>
      </c>
      <c r="BM1035" s="99">
        <f>SUMIFS(通讯通路门店!$AF:$AF,通讯通路门店!$S:$S,$G1035)</f>
        <v>0</v>
      </c>
      <c r="BN1035" s="99">
        <f>SUMIFS(通讯通路门店!$AG:$AG,通讯通路门店!$S:$S,$G1035)</f>
        <v>0</v>
      </c>
      <c r="BO1035" s="99">
        <f>SUMIFS(通讯通路门店!$AH:$AH,通讯通路门店!$S:$S,$G1035)</f>
        <v>0</v>
      </c>
      <c r="BP1035" s="99">
        <f>SUMIFS(通讯通路门店!$AI:$AI,通讯通路门店!$S:$S,$G1035)</f>
        <v>0</v>
      </c>
      <c r="BQ1035" s="83"/>
    </row>
    <row r="1036" spans="1:69">
      <c r="A1036" s="99" t="str">
        <f>IFERROR(_xlfn.XLOOKUP($G1036,通讯通路门店!$S$4:$S$993933,通讯通路门店!$A$4:$A$993933,0,0),"")</f>
        <v>海南省</v>
      </c>
      <c r="B1036" s="99" t="str">
        <f>IFERROR(_xlfn.XLOOKUP($G1036,通讯通路门店!$S$4:$S$993933,通讯通路门店!$B$4:$B$993933,0,0),"")</f>
        <v>乐东黎族自治县</v>
      </c>
      <c r="C1036" s="99" t="str">
        <f>IFERROR(_xlfn.XLOOKUP($G1036,通讯通路门店!$S$4:$S$993933,通讯通路门店!$C$4:$C$993933,0,0),"")</f>
        <v>乐东黎族自治县</v>
      </c>
      <c r="D1036" s="99" t="str">
        <f>IFERROR(_xlfn.XLOOKUP($G1036,通讯通路门店!$S$4:$S$993933,通讯通路门店!$D$4:$D$993933,0,0),"")</f>
        <v>万冲镇</v>
      </c>
      <c r="E1036" s="83"/>
      <c r="F1036" s="83"/>
      <c r="G1036" s="101"/>
      <c r="H1036" s="102">
        <f>IFERROR(_xlfn.XLOOKUP($G1036,通讯通路门店!$S$4:$S$993933,通讯通路门店!$R$4:$R$993933,0,0),"")</f>
        <v>0</v>
      </c>
      <c r="I1036" s="83"/>
      <c r="J1036" s="83"/>
      <c r="K1036" s="83"/>
      <c r="L1036" s="83"/>
      <c r="M1036" s="83"/>
      <c r="N1036" s="83"/>
      <c r="O1036" s="83"/>
      <c r="P1036" s="83"/>
      <c r="Q1036" s="83"/>
      <c r="R1036" s="83"/>
      <c r="S1036" s="83"/>
      <c r="T1036" s="83"/>
      <c r="U1036" s="99">
        <f>COUNTIF(通讯通路门店!$S:$S,$G1036)</f>
        <v>0</v>
      </c>
      <c r="V1036" s="99">
        <f>COUNTIFS(通讯通路门店!$S:$S,$G1036,通讯通路门店!$J:$J,"综合卖场")</f>
        <v>0</v>
      </c>
      <c r="W1036" s="99">
        <f>SUMIFS(通讯通路门店!$AJ:$AJ,通讯通路门店!$S:$S,通讯客户沙盘!$G1036)</f>
        <v>0</v>
      </c>
      <c r="X1036" s="99">
        <f t="shared" si="80"/>
        <v>0</v>
      </c>
      <c r="Y1036" s="99">
        <f>COUNTIFS(通讯通路门店!$S:$S,$G1036,通讯通路门店!$J:$J,"荣耀体验店")+COUNTIFS(通讯通路门店!$S:$S,$G1036,通讯通路门店!$J:$J,"荣耀授权专卖店")</f>
        <v>0</v>
      </c>
      <c r="Z1036" s="99">
        <f>COUNTIFS(通讯通路门店!$S:$S,$G1036,通讯通路门店!$J:$J,"VIVO体验店")</f>
        <v>0</v>
      </c>
      <c r="AA1036" s="99">
        <f>COUNTIFS(通讯通路门店!$S:$S,$G1036,通讯通路门店!$J:$J,"OPPO体验店")</f>
        <v>0</v>
      </c>
      <c r="AB1036" s="99">
        <f>COUNTIFS(通讯通路门店!$S:$S,$G1036,通讯通路门店!$J:$J,"华为授权体验店")+COUNTIFS(通讯通路门店!$S:$S,$G1036,通讯通路门店!$J:$J,"华为堡垒店")</f>
        <v>0</v>
      </c>
      <c r="AC1036" s="99">
        <f>COUNTIFS(通讯通路门店!$S:$S,$G1036,通讯通路门店!$J:$J,"小米体验店")</f>
        <v>0</v>
      </c>
      <c r="AD1036" s="99">
        <f>COUNTIFS(通讯通路门店!$S:$S,$G1036,通讯通路门店!$J:$J,"苹果体验店")</f>
        <v>0</v>
      </c>
      <c r="AE1036" s="99">
        <f>COUNTIFS(通讯通路门店!$S:$S,$G1036,通讯通路门店!$J:$J,"其他品牌专卖店")</f>
        <v>0</v>
      </c>
      <c r="AF1036" s="99">
        <f>SUMIFS(通讯通路门店!$BI:$BI,通讯通路门店!$S:$S,$G1036)</f>
        <v>0</v>
      </c>
      <c r="AG1036" s="99">
        <f>SUMIFS(通讯通路门店!$BH:$BH,通讯通路门店!$S:$S,$G1036)</f>
        <v>0</v>
      </c>
      <c r="AH1036" s="99">
        <f t="shared" si="81"/>
        <v>0</v>
      </c>
      <c r="AI1036" s="99">
        <f>SUMIFS(通讯通路门店!$BB:$BB,通讯通路门店!$S:$S,$G1036)</f>
        <v>0</v>
      </c>
      <c r="AJ1036" s="99">
        <f>SUMIFS(通讯通路门店!$BE:$BE,通讯通路门店!$S:$S,$G1036)</f>
        <v>0</v>
      </c>
      <c r="AK1036" s="99">
        <f>SUMIFS(通讯通路门店!$BG:$BG,通讯通路门店!$S:$S,$G1036)</f>
        <v>0</v>
      </c>
      <c r="AL1036" s="99">
        <f>SUMIFS(通讯通路门店!$BC:$BC,通讯通路门店!$S:$S,$G1036)</f>
        <v>0</v>
      </c>
      <c r="AM1036" s="99">
        <f>SUMIFS(通讯通路门店!$BD:$BD,通讯通路门店!$S:$S,$G1036)</f>
        <v>0</v>
      </c>
      <c r="AN1036" s="99">
        <f>SUMIFS(通讯通路门店!$BF:$BF,通讯通路门店!$S:$S,$G1036)</f>
        <v>0</v>
      </c>
      <c r="AO1036" s="99">
        <f t="shared" si="82"/>
        <v>0</v>
      </c>
      <c r="AP1036" s="99">
        <f>SUMIFS(通讯通路门店!$K:$K,通讯通路门店!$S:$S,$G1036)</f>
        <v>0</v>
      </c>
      <c r="AQ1036" s="83"/>
      <c r="AR1036" s="99">
        <f>SUMIFS(通讯通路门店!$T:$T,通讯通路门店!$S:$S,$G1036)</f>
        <v>0</v>
      </c>
      <c r="AS1036" s="99">
        <f>SUMIFS(通讯通路门店!$U:$U,通讯通路门店!$S:$S,$G1036)</f>
        <v>0</v>
      </c>
      <c r="AT1036" s="99">
        <f>SUMIFS(通讯通路门店!$V:$V,通讯通路门店!$S:$S,$G1036)</f>
        <v>0</v>
      </c>
      <c r="AU1036" s="99">
        <f>SUMIFS(通讯通路门店!$W:$W,通讯通路门店!$S:$S,$G1036)</f>
        <v>0</v>
      </c>
      <c r="AV1036" s="99">
        <f>SUMIFS(通讯通路门店!$Z:$Z,通讯通路门店!$S:$S,$G1036)</f>
        <v>0</v>
      </c>
      <c r="AW1036" s="99">
        <f>SUMIFS(通讯通路门店!$AB:$AB,通讯通路门店!$S:$S,$G1036)</f>
        <v>0</v>
      </c>
      <c r="AX1036" s="99">
        <f>SUMIFS(通讯通路门店!$X:$X,通讯通路门店!$S:$S,$G1036)</f>
        <v>0</v>
      </c>
      <c r="AY1036" s="99">
        <f>SUMIFS(通讯通路门店!$Y:$Y,通讯通路门店!$S:$S,$G1036)</f>
        <v>0</v>
      </c>
      <c r="AZ1036" s="99">
        <f>SUMIFS(通讯通路门店!$AA:$AA,通讯通路门店!$S:$S,$G1036)</f>
        <v>0</v>
      </c>
      <c r="BA1036" s="99">
        <f t="shared" si="83"/>
        <v>0</v>
      </c>
      <c r="BB1036" s="99">
        <f t="shared" si="84"/>
        <v>0</v>
      </c>
      <c r="BC1036" s="99">
        <f>SUMIFS(通讯通路门店!$W:$W,通讯通路门店!$S:$S,$G1036,通讯通路门店!$J:$J,"荣耀体验店")+SUMIFS(通讯通路门店!$W:$W,通讯通路门店!$S:$S,$G1036,通讯通路门店!$J:$J,"荣耀授权专卖店")</f>
        <v>0</v>
      </c>
      <c r="BD1036" s="99">
        <f>SUMIFS(通讯通路门店!$Z:$Z,通讯通路门店!$S:$S,$G1036,通讯通路门店!$J:$J,"VIVO体验店")</f>
        <v>0</v>
      </c>
      <c r="BE1036" s="99">
        <f>SUMIFS(通讯通路门店!$AB:$AB,通讯通路门店!$S:$S,$G1036,通讯通路门店!$J:$J,"OPPO体验店")</f>
        <v>0</v>
      </c>
      <c r="BF1036" s="99">
        <f>SUMIFS(通讯通路门店!$X:$X,通讯通路门店!$S:$S,$G1036,通讯通路门店!$J:$J,"华为授权体验店")+SUMIFS(通讯通路门店!$AA:$AA,通讯通路门店!$S:$S,$G1036,通讯通路门店!$J:$J,"华为堡垒店")</f>
        <v>0</v>
      </c>
      <c r="BG1036" s="99">
        <f>SUMIFS(通讯通路门店!$Y:$Y,通讯通路门店!$S:$S,$G1036,通讯通路门店!$J:$J,"小米体验店")</f>
        <v>0</v>
      </c>
      <c r="BH1036" s="99">
        <f>SUMIFS(通讯通路门店!$AA:$AA,通讯通路门店!$S:$S,$G1036,通讯通路门店!$J:$J,"苹果体验店")</f>
        <v>0</v>
      </c>
      <c r="BI1036" s="99">
        <f>SUMIFS(通讯通路门店!$K:$K,通讯通路门店!$S:$S,$G1036,通讯通路门店!$J:$J,"其他品牌专卖店")</f>
        <v>0</v>
      </c>
      <c r="BJ1036" s="99">
        <f>SUMIFS(通讯通路门店!$AC:$AC,通讯通路门店!$S:$S,$G1036)</f>
        <v>0</v>
      </c>
      <c r="BK1036" s="99">
        <f>SUMIFS(通讯通路门店!$AD:$AD,通讯通路门店!$S:$S,$G1036)</f>
        <v>0</v>
      </c>
      <c r="BL1036" s="99">
        <f>SUMIFS(通讯通路门店!$AE:$AE,通讯通路门店!$S:$S,$G1036)</f>
        <v>0</v>
      </c>
      <c r="BM1036" s="99">
        <f>SUMIFS(通讯通路门店!$AF:$AF,通讯通路门店!$S:$S,$G1036)</f>
        <v>0</v>
      </c>
      <c r="BN1036" s="99">
        <f>SUMIFS(通讯通路门店!$AG:$AG,通讯通路门店!$S:$S,$G1036)</f>
        <v>0</v>
      </c>
      <c r="BO1036" s="99">
        <f>SUMIFS(通讯通路门店!$AH:$AH,通讯通路门店!$S:$S,$G1036)</f>
        <v>0</v>
      </c>
      <c r="BP1036" s="99">
        <f>SUMIFS(通讯通路门店!$AI:$AI,通讯通路门店!$S:$S,$G1036)</f>
        <v>0</v>
      </c>
      <c r="BQ1036" s="83"/>
    </row>
    <row r="1037" spans="1:69">
      <c r="A1037" s="99" t="str">
        <f>IFERROR(_xlfn.XLOOKUP($G1037,通讯通路门店!$S$4:$S$993933,通讯通路门店!$A$4:$A$993933,0,0),"")</f>
        <v>海南省</v>
      </c>
      <c r="B1037" s="99" t="str">
        <f>IFERROR(_xlfn.XLOOKUP($G1037,通讯通路门店!$S$4:$S$993933,通讯通路门店!$B$4:$B$993933,0,0),"")</f>
        <v>乐东黎族自治县</v>
      </c>
      <c r="C1037" s="99" t="str">
        <f>IFERROR(_xlfn.XLOOKUP($G1037,通讯通路门店!$S$4:$S$993933,通讯通路门店!$C$4:$C$993933,0,0),"")</f>
        <v>乐东黎族自治县</v>
      </c>
      <c r="D1037" s="99" t="str">
        <f>IFERROR(_xlfn.XLOOKUP($G1037,通讯通路门店!$S$4:$S$993933,通讯通路门店!$D$4:$D$993933,0,0),"")</f>
        <v>万冲镇</v>
      </c>
      <c r="E1037" s="83"/>
      <c r="F1037" s="83"/>
      <c r="G1037" s="101"/>
      <c r="H1037" s="102">
        <f>IFERROR(_xlfn.XLOOKUP($G1037,通讯通路门店!$S$4:$S$993933,通讯通路门店!$R$4:$R$993933,0,0),"")</f>
        <v>0</v>
      </c>
      <c r="I1037" s="83"/>
      <c r="J1037" s="83"/>
      <c r="K1037" s="83"/>
      <c r="L1037" s="83"/>
      <c r="M1037" s="83"/>
      <c r="N1037" s="83"/>
      <c r="O1037" s="83"/>
      <c r="P1037" s="83"/>
      <c r="Q1037" s="83"/>
      <c r="R1037" s="83"/>
      <c r="S1037" s="83"/>
      <c r="T1037" s="83"/>
      <c r="U1037" s="99">
        <f>COUNTIF(通讯通路门店!$S:$S,$G1037)</f>
        <v>0</v>
      </c>
      <c r="V1037" s="99">
        <f>COUNTIFS(通讯通路门店!$S:$S,$G1037,通讯通路门店!$J:$J,"综合卖场")</f>
        <v>0</v>
      </c>
      <c r="W1037" s="99">
        <f>SUMIFS(通讯通路门店!$AJ:$AJ,通讯通路门店!$S:$S,通讯客户沙盘!$G1037)</f>
        <v>0</v>
      </c>
      <c r="X1037" s="99">
        <f t="shared" si="80"/>
        <v>0</v>
      </c>
      <c r="Y1037" s="99">
        <f>COUNTIFS(通讯通路门店!$S:$S,$G1037,通讯通路门店!$J:$J,"荣耀体验店")+COUNTIFS(通讯通路门店!$S:$S,$G1037,通讯通路门店!$J:$J,"荣耀授权专卖店")</f>
        <v>0</v>
      </c>
      <c r="Z1037" s="99">
        <f>COUNTIFS(通讯通路门店!$S:$S,$G1037,通讯通路门店!$J:$J,"VIVO体验店")</f>
        <v>0</v>
      </c>
      <c r="AA1037" s="99">
        <f>COUNTIFS(通讯通路门店!$S:$S,$G1037,通讯通路门店!$J:$J,"OPPO体验店")</f>
        <v>0</v>
      </c>
      <c r="AB1037" s="99">
        <f>COUNTIFS(通讯通路门店!$S:$S,$G1037,通讯通路门店!$J:$J,"华为授权体验店")+COUNTIFS(通讯通路门店!$S:$S,$G1037,通讯通路门店!$J:$J,"华为堡垒店")</f>
        <v>0</v>
      </c>
      <c r="AC1037" s="99">
        <f>COUNTIFS(通讯通路门店!$S:$S,$G1037,通讯通路门店!$J:$J,"小米体验店")</f>
        <v>0</v>
      </c>
      <c r="AD1037" s="99">
        <f>COUNTIFS(通讯通路门店!$S:$S,$G1037,通讯通路门店!$J:$J,"苹果体验店")</f>
        <v>0</v>
      </c>
      <c r="AE1037" s="99">
        <f>COUNTIFS(通讯通路门店!$S:$S,$G1037,通讯通路门店!$J:$J,"其他品牌专卖店")</f>
        <v>0</v>
      </c>
      <c r="AF1037" s="99">
        <f>SUMIFS(通讯通路门店!$BI:$BI,通讯通路门店!$S:$S,$G1037)</f>
        <v>0</v>
      </c>
      <c r="AG1037" s="99">
        <f>SUMIFS(通讯通路门店!$BH:$BH,通讯通路门店!$S:$S,$G1037)</f>
        <v>0</v>
      </c>
      <c r="AH1037" s="99">
        <f t="shared" si="81"/>
        <v>0</v>
      </c>
      <c r="AI1037" s="99">
        <f>SUMIFS(通讯通路门店!$BB:$BB,通讯通路门店!$S:$S,$G1037)</f>
        <v>0</v>
      </c>
      <c r="AJ1037" s="99">
        <f>SUMIFS(通讯通路门店!$BE:$BE,通讯通路门店!$S:$S,$G1037)</f>
        <v>0</v>
      </c>
      <c r="AK1037" s="99">
        <f>SUMIFS(通讯通路门店!$BG:$BG,通讯通路门店!$S:$S,$G1037)</f>
        <v>0</v>
      </c>
      <c r="AL1037" s="99">
        <f>SUMIFS(通讯通路门店!$BC:$BC,通讯通路门店!$S:$S,$G1037)</f>
        <v>0</v>
      </c>
      <c r="AM1037" s="99">
        <f>SUMIFS(通讯通路门店!$BD:$BD,通讯通路门店!$S:$S,$G1037)</f>
        <v>0</v>
      </c>
      <c r="AN1037" s="99">
        <f>SUMIFS(通讯通路门店!$BF:$BF,通讯通路门店!$S:$S,$G1037)</f>
        <v>0</v>
      </c>
      <c r="AO1037" s="99">
        <f t="shared" si="82"/>
        <v>0</v>
      </c>
      <c r="AP1037" s="99">
        <f>SUMIFS(通讯通路门店!$K:$K,通讯通路门店!$S:$S,$G1037)</f>
        <v>0</v>
      </c>
      <c r="AQ1037" s="83"/>
      <c r="AR1037" s="99">
        <f>SUMIFS(通讯通路门店!$T:$T,通讯通路门店!$S:$S,$G1037)</f>
        <v>0</v>
      </c>
      <c r="AS1037" s="99">
        <f>SUMIFS(通讯通路门店!$U:$U,通讯通路门店!$S:$S,$G1037)</f>
        <v>0</v>
      </c>
      <c r="AT1037" s="99">
        <f>SUMIFS(通讯通路门店!$V:$V,通讯通路门店!$S:$S,$G1037)</f>
        <v>0</v>
      </c>
      <c r="AU1037" s="99">
        <f>SUMIFS(通讯通路门店!$W:$W,通讯通路门店!$S:$S,$G1037)</f>
        <v>0</v>
      </c>
      <c r="AV1037" s="99">
        <f>SUMIFS(通讯通路门店!$Z:$Z,通讯通路门店!$S:$S,$G1037)</f>
        <v>0</v>
      </c>
      <c r="AW1037" s="99">
        <f>SUMIFS(通讯通路门店!$AB:$AB,通讯通路门店!$S:$S,$G1037)</f>
        <v>0</v>
      </c>
      <c r="AX1037" s="99">
        <f>SUMIFS(通讯通路门店!$X:$X,通讯通路门店!$S:$S,$G1037)</f>
        <v>0</v>
      </c>
      <c r="AY1037" s="99">
        <f>SUMIFS(通讯通路门店!$Y:$Y,通讯通路门店!$S:$S,$G1037)</f>
        <v>0</v>
      </c>
      <c r="AZ1037" s="99">
        <f>SUMIFS(通讯通路门店!$AA:$AA,通讯通路门店!$S:$S,$G1037)</f>
        <v>0</v>
      </c>
      <c r="BA1037" s="99">
        <f t="shared" si="83"/>
        <v>0</v>
      </c>
      <c r="BB1037" s="99">
        <f t="shared" si="84"/>
        <v>0</v>
      </c>
      <c r="BC1037" s="99">
        <f>SUMIFS(通讯通路门店!$W:$W,通讯通路门店!$S:$S,$G1037,通讯通路门店!$J:$J,"荣耀体验店")+SUMIFS(通讯通路门店!$W:$W,通讯通路门店!$S:$S,$G1037,通讯通路门店!$J:$J,"荣耀授权专卖店")</f>
        <v>0</v>
      </c>
      <c r="BD1037" s="99">
        <f>SUMIFS(通讯通路门店!$Z:$Z,通讯通路门店!$S:$S,$G1037,通讯通路门店!$J:$J,"VIVO体验店")</f>
        <v>0</v>
      </c>
      <c r="BE1037" s="99">
        <f>SUMIFS(通讯通路门店!$AB:$AB,通讯通路门店!$S:$S,$G1037,通讯通路门店!$J:$J,"OPPO体验店")</f>
        <v>0</v>
      </c>
      <c r="BF1037" s="99">
        <f>SUMIFS(通讯通路门店!$X:$X,通讯通路门店!$S:$S,$G1037,通讯通路门店!$J:$J,"华为授权体验店")+SUMIFS(通讯通路门店!$AA:$AA,通讯通路门店!$S:$S,$G1037,通讯通路门店!$J:$J,"华为堡垒店")</f>
        <v>0</v>
      </c>
      <c r="BG1037" s="99">
        <f>SUMIFS(通讯通路门店!$Y:$Y,通讯通路门店!$S:$S,$G1037,通讯通路门店!$J:$J,"小米体验店")</f>
        <v>0</v>
      </c>
      <c r="BH1037" s="99">
        <f>SUMIFS(通讯通路门店!$AA:$AA,通讯通路门店!$S:$S,$G1037,通讯通路门店!$J:$J,"苹果体验店")</f>
        <v>0</v>
      </c>
      <c r="BI1037" s="99">
        <f>SUMIFS(通讯通路门店!$K:$K,通讯通路门店!$S:$S,$G1037,通讯通路门店!$J:$J,"其他品牌专卖店")</f>
        <v>0</v>
      </c>
      <c r="BJ1037" s="99">
        <f>SUMIFS(通讯通路门店!$AC:$AC,通讯通路门店!$S:$S,$G1037)</f>
        <v>0</v>
      </c>
      <c r="BK1037" s="99">
        <f>SUMIFS(通讯通路门店!$AD:$AD,通讯通路门店!$S:$S,$G1037)</f>
        <v>0</v>
      </c>
      <c r="BL1037" s="99">
        <f>SUMIFS(通讯通路门店!$AE:$AE,通讯通路门店!$S:$S,$G1037)</f>
        <v>0</v>
      </c>
      <c r="BM1037" s="99">
        <f>SUMIFS(通讯通路门店!$AF:$AF,通讯通路门店!$S:$S,$G1037)</f>
        <v>0</v>
      </c>
      <c r="BN1037" s="99">
        <f>SUMIFS(通讯通路门店!$AG:$AG,通讯通路门店!$S:$S,$G1037)</f>
        <v>0</v>
      </c>
      <c r="BO1037" s="99">
        <f>SUMIFS(通讯通路门店!$AH:$AH,通讯通路门店!$S:$S,$G1037)</f>
        <v>0</v>
      </c>
      <c r="BP1037" s="99">
        <f>SUMIFS(通讯通路门店!$AI:$AI,通讯通路门店!$S:$S,$G1037)</f>
        <v>0</v>
      </c>
      <c r="BQ1037" s="83"/>
    </row>
    <row r="1038" spans="1:69">
      <c r="A1038" s="99" t="str">
        <f>IFERROR(_xlfn.XLOOKUP($G1038,通讯通路门店!$S$4:$S$993933,通讯通路门店!$A$4:$A$993933,0,0),"")</f>
        <v>海南省</v>
      </c>
      <c r="B1038" s="99" t="str">
        <f>IFERROR(_xlfn.XLOOKUP($G1038,通讯通路门店!$S$4:$S$993933,通讯通路门店!$B$4:$B$993933,0,0),"")</f>
        <v>乐东黎族自治县</v>
      </c>
      <c r="C1038" s="99" t="str">
        <f>IFERROR(_xlfn.XLOOKUP($G1038,通讯通路门店!$S$4:$S$993933,通讯通路门店!$C$4:$C$993933,0,0),"")</f>
        <v>乐东黎族自治县</v>
      </c>
      <c r="D1038" s="99" t="str">
        <f>IFERROR(_xlfn.XLOOKUP($G1038,通讯通路门店!$S$4:$S$993933,通讯通路门店!$D$4:$D$993933,0,0),"")</f>
        <v>万冲镇</v>
      </c>
      <c r="E1038" s="83"/>
      <c r="F1038" s="83"/>
      <c r="G1038" s="101"/>
      <c r="H1038" s="102">
        <f>IFERROR(_xlfn.XLOOKUP($G1038,通讯通路门店!$S$4:$S$993933,通讯通路门店!$R$4:$R$993933,0,0),"")</f>
        <v>0</v>
      </c>
      <c r="I1038" s="83"/>
      <c r="J1038" s="83"/>
      <c r="K1038" s="83"/>
      <c r="L1038" s="83"/>
      <c r="M1038" s="83"/>
      <c r="N1038" s="83"/>
      <c r="O1038" s="83"/>
      <c r="P1038" s="83"/>
      <c r="Q1038" s="83"/>
      <c r="R1038" s="83"/>
      <c r="S1038" s="83"/>
      <c r="T1038" s="83"/>
      <c r="U1038" s="99">
        <f>COUNTIF(通讯通路门店!$S:$S,$G1038)</f>
        <v>0</v>
      </c>
      <c r="V1038" s="99">
        <f>COUNTIFS(通讯通路门店!$S:$S,$G1038,通讯通路门店!$J:$J,"综合卖场")</f>
        <v>0</v>
      </c>
      <c r="W1038" s="99">
        <f>SUMIFS(通讯通路门店!$AJ:$AJ,通讯通路门店!$S:$S,通讯客户沙盘!$G1038)</f>
        <v>0</v>
      </c>
      <c r="X1038" s="99">
        <f t="shared" si="80"/>
        <v>0</v>
      </c>
      <c r="Y1038" s="99">
        <f>COUNTIFS(通讯通路门店!$S:$S,$G1038,通讯通路门店!$J:$J,"荣耀体验店")+COUNTIFS(通讯通路门店!$S:$S,$G1038,通讯通路门店!$J:$J,"荣耀授权专卖店")</f>
        <v>0</v>
      </c>
      <c r="Z1038" s="99">
        <f>COUNTIFS(通讯通路门店!$S:$S,$G1038,通讯通路门店!$J:$J,"VIVO体验店")</f>
        <v>0</v>
      </c>
      <c r="AA1038" s="99">
        <f>COUNTIFS(通讯通路门店!$S:$S,$G1038,通讯通路门店!$J:$J,"OPPO体验店")</f>
        <v>0</v>
      </c>
      <c r="AB1038" s="99">
        <f>COUNTIFS(通讯通路门店!$S:$S,$G1038,通讯通路门店!$J:$J,"华为授权体验店")+COUNTIFS(通讯通路门店!$S:$S,$G1038,通讯通路门店!$J:$J,"华为堡垒店")</f>
        <v>0</v>
      </c>
      <c r="AC1038" s="99">
        <f>COUNTIFS(通讯通路门店!$S:$S,$G1038,通讯通路门店!$J:$J,"小米体验店")</f>
        <v>0</v>
      </c>
      <c r="AD1038" s="99">
        <f>COUNTIFS(通讯通路门店!$S:$S,$G1038,通讯通路门店!$J:$J,"苹果体验店")</f>
        <v>0</v>
      </c>
      <c r="AE1038" s="99">
        <f>COUNTIFS(通讯通路门店!$S:$S,$G1038,通讯通路门店!$J:$J,"其他品牌专卖店")</f>
        <v>0</v>
      </c>
      <c r="AF1038" s="99">
        <f>SUMIFS(通讯通路门店!$BI:$BI,通讯通路门店!$S:$S,$G1038)</f>
        <v>0</v>
      </c>
      <c r="AG1038" s="99">
        <f>SUMIFS(通讯通路门店!$BH:$BH,通讯通路门店!$S:$S,$G1038)</f>
        <v>0</v>
      </c>
      <c r="AH1038" s="99">
        <f t="shared" si="81"/>
        <v>0</v>
      </c>
      <c r="AI1038" s="99">
        <f>SUMIFS(通讯通路门店!$BB:$BB,通讯通路门店!$S:$S,$G1038)</f>
        <v>0</v>
      </c>
      <c r="AJ1038" s="99">
        <f>SUMIFS(通讯通路门店!$BE:$BE,通讯通路门店!$S:$S,$G1038)</f>
        <v>0</v>
      </c>
      <c r="AK1038" s="99">
        <f>SUMIFS(通讯通路门店!$BG:$BG,通讯通路门店!$S:$S,$G1038)</f>
        <v>0</v>
      </c>
      <c r="AL1038" s="99">
        <f>SUMIFS(通讯通路门店!$BC:$BC,通讯通路门店!$S:$S,$G1038)</f>
        <v>0</v>
      </c>
      <c r="AM1038" s="99">
        <f>SUMIFS(通讯通路门店!$BD:$BD,通讯通路门店!$S:$S,$G1038)</f>
        <v>0</v>
      </c>
      <c r="AN1038" s="99">
        <f>SUMIFS(通讯通路门店!$BF:$BF,通讯通路门店!$S:$S,$G1038)</f>
        <v>0</v>
      </c>
      <c r="AO1038" s="99">
        <f t="shared" si="82"/>
        <v>0</v>
      </c>
      <c r="AP1038" s="99">
        <f>SUMIFS(通讯通路门店!$K:$K,通讯通路门店!$S:$S,$G1038)</f>
        <v>0</v>
      </c>
      <c r="AQ1038" s="83"/>
      <c r="AR1038" s="99">
        <f>SUMIFS(通讯通路门店!$T:$T,通讯通路门店!$S:$S,$G1038)</f>
        <v>0</v>
      </c>
      <c r="AS1038" s="99">
        <f>SUMIFS(通讯通路门店!$U:$U,通讯通路门店!$S:$S,$G1038)</f>
        <v>0</v>
      </c>
      <c r="AT1038" s="99">
        <f>SUMIFS(通讯通路门店!$V:$V,通讯通路门店!$S:$S,$G1038)</f>
        <v>0</v>
      </c>
      <c r="AU1038" s="99">
        <f>SUMIFS(通讯通路门店!$W:$W,通讯通路门店!$S:$S,$G1038)</f>
        <v>0</v>
      </c>
      <c r="AV1038" s="99">
        <f>SUMIFS(通讯通路门店!$Z:$Z,通讯通路门店!$S:$S,$G1038)</f>
        <v>0</v>
      </c>
      <c r="AW1038" s="99">
        <f>SUMIFS(通讯通路门店!$AB:$AB,通讯通路门店!$S:$S,$G1038)</f>
        <v>0</v>
      </c>
      <c r="AX1038" s="99">
        <f>SUMIFS(通讯通路门店!$X:$X,通讯通路门店!$S:$S,$G1038)</f>
        <v>0</v>
      </c>
      <c r="AY1038" s="99">
        <f>SUMIFS(通讯通路门店!$Y:$Y,通讯通路门店!$S:$S,$G1038)</f>
        <v>0</v>
      </c>
      <c r="AZ1038" s="99">
        <f>SUMIFS(通讯通路门店!$AA:$AA,通讯通路门店!$S:$S,$G1038)</f>
        <v>0</v>
      </c>
      <c r="BA1038" s="99">
        <f t="shared" si="83"/>
        <v>0</v>
      </c>
      <c r="BB1038" s="99">
        <f t="shared" si="84"/>
        <v>0</v>
      </c>
      <c r="BC1038" s="99">
        <f>SUMIFS(通讯通路门店!$W:$W,通讯通路门店!$S:$S,$G1038,通讯通路门店!$J:$J,"荣耀体验店")+SUMIFS(通讯通路门店!$W:$W,通讯通路门店!$S:$S,$G1038,通讯通路门店!$J:$J,"荣耀授权专卖店")</f>
        <v>0</v>
      </c>
      <c r="BD1038" s="99">
        <f>SUMIFS(通讯通路门店!$Z:$Z,通讯通路门店!$S:$S,$G1038,通讯通路门店!$J:$J,"VIVO体验店")</f>
        <v>0</v>
      </c>
      <c r="BE1038" s="99">
        <f>SUMIFS(通讯通路门店!$AB:$AB,通讯通路门店!$S:$S,$G1038,通讯通路门店!$J:$J,"OPPO体验店")</f>
        <v>0</v>
      </c>
      <c r="BF1038" s="99">
        <f>SUMIFS(通讯通路门店!$X:$X,通讯通路门店!$S:$S,$G1038,通讯通路门店!$J:$J,"华为授权体验店")+SUMIFS(通讯通路门店!$AA:$AA,通讯通路门店!$S:$S,$G1038,通讯通路门店!$J:$J,"华为堡垒店")</f>
        <v>0</v>
      </c>
      <c r="BG1038" s="99">
        <f>SUMIFS(通讯通路门店!$Y:$Y,通讯通路门店!$S:$S,$G1038,通讯通路门店!$J:$J,"小米体验店")</f>
        <v>0</v>
      </c>
      <c r="BH1038" s="99">
        <f>SUMIFS(通讯通路门店!$AA:$AA,通讯通路门店!$S:$S,$G1038,通讯通路门店!$J:$J,"苹果体验店")</f>
        <v>0</v>
      </c>
      <c r="BI1038" s="99">
        <f>SUMIFS(通讯通路门店!$K:$K,通讯通路门店!$S:$S,$G1038,通讯通路门店!$J:$J,"其他品牌专卖店")</f>
        <v>0</v>
      </c>
      <c r="BJ1038" s="99">
        <f>SUMIFS(通讯通路门店!$AC:$AC,通讯通路门店!$S:$S,$G1038)</f>
        <v>0</v>
      </c>
      <c r="BK1038" s="99">
        <f>SUMIFS(通讯通路门店!$AD:$AD,通讯通路门店!$S:$S,$G1038)</f>
        <v>0</v>
      </c>
      <c r="BL1038" s="99">
        <f>SUMIFS(通讯通路门店!$AE:$AE,通讯通路门店!$S:$S,$G1038)</f>
        <v>0</v>
      </c>
      <c r="BM1038" s="99">
        <f>SUMIFS(通讯通路门店!$AF:$AF,通讯通路门店!$S:$S,$G1038)</f>
        <v>0</v>
      </c>
      <c r="BN1038" s="99">
        <f>SUMIFS(通讯通路门店!$AG:$AG,通讯通路门店!$S:$S,$G1038)</f>
        <v>0</v>
      </c>
      <c r="BO1038" s="99">
        <f>SUMIFS(通讯通路门店!$AH:$AH,通讯通路门店!$S:$S,$G1038)</f>
        <v>0</v>
      </c>
      <c r="BP1038" s="99">
        <f>SUMIFS(通讯通路门店!$AI:$AI,通讯通路门店!$S:$S,$G1038)</f>
        <v>0</v>
      </c>
      <c r="BQ1038" s="83"/>
    </row>
    <row r="1039" spans="1:69">
      <c r="A1039" s="99" t="str">
        <f>IFERROR(_xlfn.XLOOKUP($G1039,通讯通路门店!$S$4:$S$993933,通讯通路门店!$A$4:$A$993933,0,0),"")</f>
        <v>海南省</v>
      </c>
      <c r="B1039" s="99" t="str">
        <f>IFERROR(_xlfn.XLOOKUP($G1039,通讯通路门店!$S$4:$S$993933,通讯通路门店!$B$4:$B$993933,0,0),"")</f>
        <v>乐东黎族自治县</v>
      </c>
      <c r="C1039" s="99" t="str">
        <f>IFERROR(_xlfn.XLOOKUP($G1039,通讯通路门店!$S$4:$S$993933,通讯通路门店!$C$4:$C$993933,0,0),"")</f>
        <v>乐东黎族自治县</v>
      </c>
      <c r="D1039" s="99" t="str">
        <f>IFERROR(_xlfn.XLOOKUP($G1039,通讯通路门店!$S$4:$S$993933,通讯通路门店!$D$4:$D$993933,0,0),"")</f>
        <v>万冲镇</v>
      </c>
      <c r="E1039" s="83"/>
      <c r="F1039" s="83"/>
      <c r="G1039" s="101"/>
      <c r="H1039" s="102">
        <f>IFERROR(_xlfn.XLOOKUP($G1039,通讯通路门店!$S$4:$S$993933,通讯通路门店!$R$4:$R$993933,0,0),"")</f>
        <v>0</v>
      </c>
      <c r="I1039" s="83"/>
      <c r="J1039" s="83"/>
      <c r="K1039" s="83"/>
      <c r="L1039" s="83"/>
      <c r="M1039" s="83"/>
      <c r="N1039" s="83"/>
      <c r="O1039" s="83"/>
      <c r="P1039" s="83"/>
      <c r="Q1039" s="83"/>
      <c r="R1039" s="83"/>
      <c r="S1039" s="83"/>
      <c r="T1039" s="83"/>
      <c r="U1039" s="99">
        <f>COUNTIF(通讯通路门店!$S:$S,$G1039)</f>
        <v>0</v>
      </c>
      <c r="V1039" s="99">
        <f>COUNTIFS(通讯通路门店!$S:$S,$G1039,通讯通路门店!$J:$J,"综合卖场")</f>
        <v>0</v>
      </c>
      <c r="W1039" s="99">
        <f>SUMIFS(通讯通路门店!$AJ:$AJ,通讯通路门店!$S:$S,通讯客户沙盘!$G1039)</f>
        <v>0</v>
      </c>
      <c r="X1039" s="99">
        <f t="shared" si="80"/>
        <v>0</v>
      </c>
      <c r="Y1039" s="99">
        <f>COUNTIFS(通讯通路门店!$S:$S,$G1039,通讯通路门店!$J:$J,"荣耀体验店")+COUNTIFS(通讯通路门店!$S:$S,$G1039,通讯通路门店!$J:$J,"荣耀授权专卖店")</f>
        <v>0</v>
      </c>
      <c r="Z1039" s="99">
        <f>COUNTIFS(通讯通路门店!$S:$S,$G1039,通讯通路门店!$J:$J,"VIVO体验店")</f>
        <v>0</v>
      </c>
      <c r="AA1039" s="99">
        <f>COUNTIFS(通讯通路门店!$S:$S,$G1039,通讯通路门店!$J:$J,"OPPO体验店")</f>
        <v>0</v>
      </c>
      <c r="AB1039" s="99">
        <f>COUNTIFS(通讯通路门店!$S:$S,$G1039,通讯通路门店!$J:$J,"华为授权体验店")+COUNTIFS(通讯通路门店!$S:$S,$G1039,通讯通路门店!$J:$J,"华为堡垒店")</f>
        <v>0</v>
      </c>
      <c r="AC1039" s="99">
        <f>COUNTIFS(通讯通路门店!$S:$S,$G1039,通讯通路门店!$J:$J,"小米体验店")</f>
        <v>0</v>
      </c>
      <c r="AD1039" s="99">
        <f>COUNTIFS(通讯通路门店!$S:$S,$G1039,通讯通路门店!$J:$J,"苹果体验店")</f>
        <v>0</v>
      </c>
      <c r="AE1039" s="99">
        <f>COUNTIFS(通讯通路门店!$S:$S,$G1039,通讯通路门店!$J:$J,"其他品牌专卖店")</f>
        <v>0</v>
      </c>
      <c r="AF1039" s="99">
        <f>SUMIFS(通讯通路门店!$BI:$BI,通讯通路门店!$S:$S,$G1039)</f>
        <v>0</v>
      </c>
      <c r="AG1039" s="99">
        <f>SUMIFS(通讯通路门店!$BH:$BH,通讯通路门店!$S:$S,$G1039)</f>
        <v>0</v>
      </c>
      <c r="AH1039" s="99">
        <f t="shared" si="81"/>
        <v>0</v>
      </c>
      <c r="AI1039" s="99">
        <f>SUMIFS(通讯通路门店!$BB:$BB,通讯通路门店!$S:$S,$G1039)</f>
        <v>0</v>
      </c>
      <c r="AJ1039" s="99">
        <f>SUMIFS(通讯通路门店!$BE:$BE,通讯通路门店!$S:$S,$G1039)</f>
        <v>0</v>
      </c>
      <c r="AK1039" s="99">
        <f>SUMIFS(通讯通路门店!$BG:$BG,通讯通路门店!$S:$S,$G1039)</f>
        <v>0</v>
      </c>
      <c r="AL1039" s="99">
        <f>SUMIFS(通讯通路门店!$BC:$BC,通讯通路门店!$S:$S,$G1039)</f>
        <v>0</v>
      </c>
      <c r="AM1039" s="99">
        <f>SUMIFS(通讯通路门店!$BD:$BD,通讯通路门店!$S:$S,$G1039)</f>
        <v>0</v>
      </c>
      <c r="AN1039" s="99">
        <f>SUMIFS(通讯通路门店!$BF:$BF,通讯通路门店!$S:$S,$G1039)</f>
        <v>0</v>
      </c>
      <c r="AO1039" s="99">
        <f t="shared" si="82"/>
        <v>0</v>
      </c>
      <c r="AP1039" s="99">
        <f>SUMIFS(通讯通路门店!$K:$K,通讯通路门店!$S:$S,$G1039)</f>
        <v>0</v>
      </c>
      <c r="AQ1039" s="83"/>
      <c r="AR1039" s="99">
        <f>SUMIFS(通讯通路门店!$T:$T,通讯通路门店!$S:$S,$G1039)</f>
        <v>0</v>
      </c>
      <c r="AS1039" s="99">
        <f>SUMIFS(通讯通路门店!$U:$U,通讯通路门店!$S:$S,$G1039)</f>
        <v>0</v>
      </c>
      <c r="AT1039" s="99">
        <f>SUMIFS(通讯通路门店!$V:$V,通讯通路门店!$S:$S,$G1039)</f>
        <v>0</v>
      </c>
      <c r="AU1039" s="99">
        <f>SUMIFS(通讯通路门店!$W:$W,通讯通路门店!$S:$S,$G1039)</f>
        <v>0</v>
      </c>
      <c r="AV1039" s="99">
        <f>SUMIFS(通讯通路门店!$Z:$Z,通讯通路门店!$S:$S,$G1039)</f>
        <v>0</v>
      </c>
      <c r="AW1039" s="99">
        <f>SUMIFS(通讯通路门店!$AB:$AB,通讯通路门店!$S:$S,$G1039)</f>
        <v>0</v>
      </c>
      <c r="AX1039" s="99">
        <f>SUMIFS(通讯通路门店!$X:$X,通讯通路门店!$S:$S,$G1039)</f>
        <v>0</v>
      </c>
      <c r="AY1039" s="99">
        <f>SUMIFS(通讯通路门店!$Y:$Y,通讯通路门店!$S:$S,$G1039)</f>
        <v>0</v>
      </c>
      <c r="AZ1039" s="99">
        <f>SUMIFS(通讯通路门店!$AA:$AA,通讯通路门店!$S:$S,$G1039)</f>
        <v>0</v>
      </c>
      <c r="BA1039" s="99">
        <f t="shared" si="83"/>
        <v>0</v>
      </c>
      <c r="BB1039" s="99">
        <f t="shared" si="84"/>
        <v>0</v>
      </c>
      <c r="BC1039" s="99">
        <f>SUMIFS(通讯通路门店!$W:$W,通讯通路门店!$S:$S,$G1039,通讯通路门店!$J:$J,"荣耀体验店")+SUMIFS(通讯通路门店!$W:$W,通讯通路门店!$S:$S,$G1039,通讯通路门店!$J:$J,"荣耀授权专卖店")</f>
        <v>0</v>
      </c>
      <c r="BD1039" s="99">
        <f>SUMIFS(通讯通路门店!$Z:$Z,通讯通路门店!$S:$S,$G1039,通讯通路门店!$J:$J,"VIVO体验店")</f>
        <v>0</v>
      </c>
      <c r="BE1039" s="99">
        <f>SUMIFS(通讯通路门店!$AB:$AB,通讯通路门店!$S:$S,$G1039,通讯通路门店!$J:$J,"OPPO体验店")</f>
        <v>0</v>
      </c>
      <c r="BF1039" s="99">
        <f>SUMIFS(通讯通路门店!$X:$X,通讯通路门店!$S:$S,$G1039,通讯通路门店!$J:$J,"华为授权体验店")+SUMIFS(通讯通路门店!$AA:$AA,通讯通路门店!$S:$S,$G1039,通讯通路门店!$J:$J,"华为堡垒店")</f>
        <v>0</v>
      </c>
      <c r="BG1039" s="99">
        <f>SUMIFS(通讯通路门店!$Y:$Y,通讯通路门店!$S:$S,$G1039,通讯通路门店!$J:$J,"小米体验店")</f>
        <v>0</v>
      </c>
      <c r="BH1039" s="99">
        <f>SUMIFS(通讯通路门店!$AA:$AA,通讯通路门店!$S:$S,$G1039,通讯通路门店!$J:$J,"苹果体验店")</f>
        <v>0</v>
      </c>
      <c r="BI1039" s="99">
        <f>SUMIFS(通讯通路门店!$K:$K,通讯通路门店!$S:$S,$G1039,通讯通路门店!$J:$J,"其他品牌专卖店")</f>
        <v>0</v>
      </c>
      <c r="BJ1039" s="99">
        <f>SUMIFS(通讯通路门店!$AC:$AC,通讯通路门店!$S:$S,$G1039)</f>
        <v>0</v>
      </c>
      <c r="BK1039" s="99">
        <f>SUMIFS(通讯通路门店!$AD:$AD,通讯通路门店!$S:$S,$G1039)</f>
        <v>0</v>
      </c>
      <c r="BL1039" s="99">
        <f>SUMIFS(通讯通路门店!$AE:$AE,通讯通路门店!$S:$S,$G1039)</f>
        <v>0</v>
      </c>
      <c r="BM1039" s="99">
        <f>SUMIFS(通讯通路门店!$AF:$AF,通讯通路门店!$S:$S,$G1039)</f>
        <v>0</v>
      </c>
      <c r="BN1039" s="99">
        <f>SUMIFS(通讯通路门店!$AG:$AG,通讯通路门店!$S:$S,$G1039)</f>
        <v>0</v>
      </c>
      <c r="BO1039" s="99">
        <f>SUMIFS(通讯通路门店!$AH:$AH,通讯通路门店!$S:$S,$G1039)</f>
        <v>0</v>
      </c>
      <c r="BP1039" s="99">
        <f>SUMIFS(通讯通路门店!$AI:$AI,通讯通路门店!$S:$S,$G1039)</f>
        <v>0</v>
      </c>
      <c r="BQ1039" s="83"/>
    </row>
    <row r="1040" spans="1:69">
      <c r="A1040" s="99" t="str">
        <f>IFERROR(_xlfn.XLOOKUP($G1040,通讯通路门店!$S$4:$S$993933,通讯通路门店!$A$4:$A$993933,0,0),"")</f>
        <v>海南省</v>
      </c>
      <c r="B1040" s="99" t="str">
        <f>IFERROR(_xlfn.XLOOKUP($G1040,通讯通路门店!$S$4:$S$993933,通讯通路门店!$B$4:$B$993933,0,0),"")</f>
        <v>乐东黎族自治县</v>
      </c>
      <c r="C1040" s="99" t="str">
        <f>IFERROR(_xlfn.XLOOKUP($G1040,通讯通路门店!$S$4:$S$993933,通讯通路门店!$C$4:$C$993933,0,0),"")</f>
        <v>乐东黎族自治县</v>
      </c>
      <c r="D1040" s="99" t="str">
        <f>IFERROR(_xlfn.XLOOKUP($G1040,通讯通路门店!$S$4:$S$993933,通讯通路门店!$D$4:$D$993933,0,0),"")</f>
        <v>万冲镇</v>
      </c>
      <c r="E1040" s="83"/>
      <c r="F1040" s="83"/>
      <c r="G1040" s="101"/>
      <c r="H1040" s="102">
        <f>IFERROR(_xlfn.XLOOKUP($G1040,通讯通路门店!$S$4:$S$993933,通讯通路门店!$R$4:$R$993933,0,0),"")</f>
        <v>0</v>
      </c>
      <c r="I1040" s="83"/>
      <c r="J1040" s="83"/>
      <c r="K1040" s="83"/>
      <c r="L1040" s="83"/>
      <c r="M1040" s="83"/>
      <c r="N1040" s="83"/>
      <c r="O1040" s="83"/>
      <c r="P1040" s="83"/>
      <c r="Q1040" s="83"/>
      <c r="R1040" s="83"/>
      <c r="S1040" s="83"/>
      <c r="T1040" s="83"/>
      <c r="U1040" s="99">
        <f>COUNTIF(通讯通路门店!$S:$S,$G1040)</f>
        <v>0</v>
      </c>
      <c r="V1040" s="99">
        <f>COUNTIFS(通讯通路门店!$S:$S,$G1040,通讯通路门店!$J:$J,"综合卖场")</f>
        <v>0</v>
      </c>
      <c r="W1040" s="99">
        <f>SUMIFS(通讯通路门店!$AJ:$AJ,通讯通路门店!$S:$S,通讯客户沙盘!$G1040)</f>
        <v>0</v>
      </c>
      <c r="X1040" s="99">
        <f t="shared" si="80"/>
        <v>0</v>
      </c>
      <c r="Y1040" s="99">
        <f>COUNTIFS(通讯通路门店!$S:$S,$G1040,通讯通路门店!$J:$J,"荣耀体验店")+COUNTIFS(通讯通路门店!$S:$S,$G1040,通讯通路门店!$J:$J,"荣耀授权专卖店")</f>
        <v>0</v>
      </c>
      <c r="Z1040" s="99">
        <f>COUNTIFS(通讯通路门店!$S:$S,$G1040,通讯通路门店!$J:$J,"VIVO体验店")</f>
        <v>0</v>
      </c>
      <c r="AA1040" s="99">
        <f>COUNTIFS(通讯通路门店!$S:$S,$G1040,通讯通路门店!$J:$J,"OPPO体验店")</f>
        <v>0</v>
      </c>
      <c r="AB1040" s="99">
        <f>COUNTIFS(通讯通路门店!$S:$S,$G1040,通讯通路门店!$J:$J,"华为授权体验店")+COUNTIFS(通讯通路门店!$S:$S,$G1040,通讯通路门店!$J:$J,"华为堡垒店")</f>
        <v>0</v>
      </c>
      <c r="AC1040" s="99">
        <f>COUNTIFS(通讯通路门店!$S:$S,$G1040,通讯通路门店!$J:$J,"小米体验店")</f>
        <v>0</v>
      </c>
      <c r="AD1040" s="99">
        <f>COUNTIFS(通讯通路门店!$S:$S,$G1040,通讯通路门店!$J:$J,"苹果体验店")</f>
        <v>0</v>
      </c>
      <c r="AE1040" s="99">
        <f>COUNTIFS(通讯通路门店!$S:$S,$G1040,通讯通路门店!$J:$J,"其他品牌专卖店")</f>
        <v>0</v>
      </c>
      <c r="AF1040" s="99">
        <f>SUMIFS(通讯通路门店!$BI:$BI,通讯通路门店!$S:$S,$G1040)</f>
        <v>0</v>
      </c>
      <c r="AG1040" s="99">
        <f>SUMIFS(通讯通路门店!$BH:$BH,通讯通路门店!$S:$S,$G1040)</f>
        <v>0</v>
      </c>
      <c r="AH1040" s="99">
        <f t="shared" si="81"/>
        <v>0</v>
      </c>
      <c r="AI1040" s="99">
        <f>SUMIFS(通讯通路门店!$BB:$BB,通讯通路门店!$S:$S,$G1040)</f>
        <v>0</v>
      </c>
      <c r="AJ1040" s="99">
        <f>SUMIFS(通讯通路门店!$BE:$BE,通讯通路门店!$S:$S,$G1040)</f>
        <v>0</v>
      </c>
      <c r="AK1040" s="99">
        <f>SUMIFS(通讯通路门店!$BG:$BG,通讯通路门店!$S:$S,$G1040)</f>
        <v>0</v>
      </c>
      <c r="AL1040" s="99">
        <f>SUMIFS(通讯通路门店!$BC:$BC,通讯通路门店!$S:$S,$G1040)</f>
        <v>0</v>
      </c>
      <c r="AM1040" s="99">
        <f>SUMIFS(通讯通路门店!$BD:$BD,通讯通路门店!$S:$S,$G1040)</f>
        <v>0</v>
      </c>
      <c r="AN1040" s="99">
        <f>SUMIFS(通讯通路门店!$BF:$BF,通讯通路门店!$S:$S,$G1040)</f>
        <v>0</v>
      </c>
      <c r="AO1040" s="99">
        <f t="shared" si="82"/>
        <v>0</v>
      </c>
      <c r="AP1040" s="99">
        <f>SUMIFS(通讯通路门店!$K:$K,通讯通路门店!$S:$S,$G1040)</f>
        <v>0</v>
      </c>
      <c r="AQ1040" s="83"/>
      <c r="AR1040" s="99">
        <f>SUMIFS(通讯通路门店!$T:$T,通讯通路门店!$S:$S,$G1040)</f>
        <v>0</v>
      </c>
      <c r="AS1040" s="99">
        <f>SUMIFS(通讯通路门店!$U:$U,通讯通路门店!$S:$S,$G1040)</f>
        <v>0</v>
      </c>
      <c r="AT1040" s="99">
        <f>SUMIFS(通讯通路门店!$V:$V,通讯通路门店!$S:$S,$G1040)</f>
        <v>0</v>
      </c>
      <c r="AU1040" s="99">
        <f>SUMIFS(通讯通路门店!$W:$W,通讯通路门店!$S:$S,$G1040)</f>
        <v>0</v>
      </c>
      <c r="AV1040" s="99">
        <f>SUMIFS(通讯通路门店!$Z:$Z,通讯通路门店!$S:$S,$G1040)</f>
        <v>0</v>
      </c>
      <c r="AW1040" s="99">
        <f>SUMIFS(通讯通路门店!$AB:$AB,通讯通路门店!$S:$S,$G1040)</f>
        <v>0</v>
      </c>
      <c r="AX1040" s="99">
        <f>SUMIFS(通讯通路门店!$X:$X,通讯通路门店!$S:$S,$G1040)</f>
        <v>0</v>
      </c>
      <c r="AY1040" s="99">
        <f>SUMIFS(通讯通路门店!$Y:$Y,通讯通路门店!$S:$S,$G1040)</f>
        <v>0</v>
      </c>
      <c r="AZ1040" s="99">
        <f>SUMIFS(通讯通路门店!$AA:$AA,通讯通路门店!$S:$S,$G1040)</f>
        <v>0</v>
      </c>
      <c r="BA1040" s="99">
        <f t="shared" si="83"/>
        <v>0</v>
      </c>
      <c r="BB1040" s="99">
        <f t="shared" si="84"/>
        <v>0</v>
      </c>
      <c r="BC1040" s="99">
        <f>SUMIFS(通讯通路门店!$W:$W,通讯通路门店!$S:$S,$G1040,通讯通路门店!$J:$J,"荣耀体验店")+SUMIFS(通讯通路门店!$W:$W,通讯通路门店!$S:$S,$G1040,通讯通路门店!$J:$J,"荣耀授权专卖店")</f>
        <v>0</v>
      </c>
      <c r="BD1040" s="99">
        <f>SUMIFS(通讯通路门店!$Z:$Z,通讯通路门店!$S:$S,$G1040,通讯通路门店!$J:$J,"VIVO体验店")</f>
        <v>0</v>
      </c>
      <c r="BE1040" s="99">
        <f>SUMIFS(通讯通路门店!$AB:$AB,通讯通路门店!$S:$S,$G1040,通讯通路门店!$J:$J,"OPPO体验店")</f>
        <v>0</v>
      </c>
      <c r="BF1040" s="99">
        <f>SUMIFS(通讯通路门店!$X:$X,通讯通路门店!$S:$S,$G1040,通讯通路门店!$J:$J,"华为授权体验店")+SUMIFS(通讯通路门店!$AA:$AA,通讯通路门店!$S:$S,$G1040,通讯通路门店!$J:$J,"华为堡垒店")</f>
        <v>0</v>
      </c>
      <c r="BG1040" s="99">
        <f>SUMIFS(通讯通路门店!$Y:$Y,通讯通路门店!$S:$S,$G1040,通讯通路门店!$J:$J,"小米体验店")</f>
        <v>0</v>
      </c>
      <c r="BH1040" s="99">
        <f>SUMIFS(通讯通路门店!$AA:$AA,通讯通路门店!$S:$S,$G1040,通讯通路门店!$J:$J,"苹果体验店")</f>
        <v>0</v>
      </c>
      <c r="BI1040" s="99">
        <f>SUMIFS(通讯通路门店!$K:$K,通讯通路门店!$S:$S,$G1040,通讯通路门店!$J:$J,"其他品牌专卖店")</f>
        <v>0</v>
      </c>
      <c r="BJ1040" s="99">
        <f>SUMIFS(通讯通路门店!$AC:$AC,通讯通路门店!$S:$S,$G1040)</f>
        <v>0</v>
      </c>
      <c r="BK1040" s="99">
        <f>SUMIFS(通讯通路门店!$AD:$AD,通讯通路门店!$S:$S,$G1040)</f>
        <v>0</v>
      </c>
      <c r="BL1040" s="99">
        <f>SUMIFS(通讯通路门店!$AE:$AE,通讯通路门店!$S:$S,$G1040)</f>
        <v>0</v>
      </c>
      <c r="BM1040" s="99">
        <f>SUMIFS(通讯通路门店!$AF:$AF,通讯通路门店!$S:$S,$G1040)</f>
        <v>0</v>
      </c>
      <c r="BN1040" s="99">
        <f>SUMIFS(通讯通路门店!$AG:$AG,通讯通路门店!$S:$S,$G1040)</f>
        <v>0</v>
      </c>
      <c r="BO1040" s="99">
        <f>SUMIFS(通讯通路门店!$AH:$AH,通讯通路门店!$S:$S,$G1040)</f>
        <v>0</v>
      </c>
      <c r="BP1040" s="99">
        <f>SUMIFS(通讯通路门店!$AI:$AI,通讯通路门店!$S:$S,$G1040)</f>
        <v>0</v>
      </c>
      <c r="BQ1040" s="83"/>
    </row>
    <row r="1041" spans="1:69">
      <c r="A1041" s="99" t="str">
        <f>IFERROR(_xlfn.XLOOKUP($G1041,通讯通路门店!$S$4:$S$993933,通讯通路门店!$A$4:$A$993933,0,0),"")</f>
        <v>海南省</v>
      </c>
      <c r="B1041" s="99" t="str">
        <f>IFERROR(_xlfn.XLOOKUP($G1041,通讯通路门店!$S$4:$S$993933,通讯通路门店!$B$4:$B$993933,0,0),"")</f>
        <v>乐东黎族自治县</v>
      </c>
      <c r="C1041" s="99" t="str">
        <f>IFERROR(_xlfn.XLOOKUP($G1041,通讯通路门店!$S$4:$S$993933,通讯通路门店!$C$4:$C$993933,0,0),"")</f>
        <v>乐东黎族自治县</v>
      </c>
      <c r="D1041" s="99" t="str">
        <f>IFERROR(_xlfn.XLOOKUP($G1041,通讯通路门店!$S$4:$S$993933,通讯通路门店!$D$4:$D$993933,0,0),"")</f>
        <v>万冲镇</v>
      </c>
      <c r="E1041" s="83"/>
      <c r="F1041" s="83"/>
      <c r="G1041" s="101"/>
      <c r="H1041" s="102">
        <f>IFERROR(_xlfn.XLOOKUP($G1041,通讯通路门店!$S$4:$S$993933,通讯通路门店!$R$4:$R$993933,0,0),"")</f>
        <v>0</v>
      </c>
      <c r="I1041" s="83"/>
      <c r="J1041" s="83"/>
      <c r="K1041" s="83"/>
      <c r="L1041" s="83"/>
      <c r="M1041" s="83"/>
      <c r="N1041" s="83"/>
      <c r="O1041" s="83"/>
      <c r="P1041" s="83"/>
      <c r="Q1041" s="83"/>
      <c r="R1041" s="83"/>
      <c r="S1041" s="83"/>
      <c r="T1041" s="83"/>
      <c r="U1041" s="99">
        <f>COUNTIF(通讯通路门店!$S:$S,$G1041)</f>
        <v>0</v>
      </c>
      <c r="V1041" s="99">
        <f>COUNTIFS(通讯通路门店!$S:$S,$G1041,通讯通路门店!$J:$J,"综合卖场")</f>
        <v>0</v>
      </c>
      <c r="W1041" s="99">
        <f>SUMIFS(通讯通路门店!$AJ:$AJ,通讯通路门店!$S:$S,通讯客户沙盘!$G1041)</f>
        <v>0</v>
      </c>
      <c r="X1041" s="99">
        <f t="shared" si="80"/>
        <v>0</v>
      </c>
      <c r="Y1041" s="99">
        <f>COUNTIFS(通讯通路门店!$S:$S,$G1041,通讯通路门店!$J:$J,"荣耀体验店")+COUNTIFS(通讯通路门店!$S:$S,$G1041,通讯通路门店!$J:$J,"荣耀授权专卖店")</f>
        <v>0</v>
      </c>
      <c r="Z1041" s="99">
        <f>COUNTIFS(通讯通路门店!$S:$S,$G1041,通讯通路门店!$J:$J,"VIVO体验店")</f>
        <v>0</v>
      </c>
      <c r="AA1041" s="99">
        <f>COUNTIFS(通讯通路门店!$S:$S,$G1041,通讯通路门店!$J:$J,"OPPO体验店")</f>
        <v>0</v>
      </c>
      <c r="AB1041" s="99">
        <f>COUNTIFS(通讯通路门店!$S:$S,$G1041,通讯通路门店!$J:$J,"华为授权体验店")+COUNTIFS(通讯通路门店!$S:$S,$G1041,通讯通路门店!$J:$J,"华为堡垒店")</f>
        <v>0</v>
      </c>
      <c r="AC1041" s="99">
        <f>COUNTIFS(通讯通路门店!$S:$S,$G1041,通讯通路门店!$J:$J,"小米体验店")</f>
        <v>0</v>
      </c>
      <c r="AD1041" s="99">
        <f>COUNTIFS(通讯通路门店!$S:$S,$G1041,通讯通路门店!$J:$J,"苹果体验店")</f>
        <v>0</v>
      </c>
      <c r="AE1041" s="99">
        <f>COUNTIFS(通讯通路门店!$S:$S,$G1041,通讯通路门店!$J:$J,"其他品牌专卖店")</f>
        <v>0</v>
      </c>
      <c r="AF1041" s="99">
        <f>SUMIFS(通讯通路门店!$BI:$BI,通讯通路门店!$S:$S,$G1041)</f>
        <v>0</v>
      </c>
      <c r="AG1041" s="99">
        <f>SUMIFS(通讯通路门店!$BH:$BH,通讯通路门店!$S:$S,$G1041)</f>
        <v>0</v>
      </c>
      <c r="AH1041" s="99">
        <f t="shared" si="81"/>
        <v>0</v>
      </c>
      <c r="AI1041" s="99">
        <f>SUMIFS(通讯通路门店!$BB:$BB,通讯通路门店!$S:$S,$G1041)</f>
        <v>0</v>
      </c>
      <c r="AJ1041" s="99">
        <f>SUMIFS(通讯通路门店!$BE:$BE,通讯通路门店!$S:$S,$G1041)</f>
        <v>0</v>
      </c>
      <c r="AK1041" s="99">
        <f>SUMIFS(通讯通路门店!$BG:$BG,通讯通路门店!$S:$S,$G1041)</f>
        <v>0</v>
      </c>
      <c r="AL1041" s="99">
        <f>SUMIFS(通讯通路门店!$BC:$BC,通讯通路门店!$S:$S,$G1041)</f>
        <v>0</v>
      </c>
      <c r="AM1041" s="99">
        <f>SUMIFS(通讯通路门店!$BD:$BD,通讯通路门店!$S:$S,$G1041)</f>
        <v>0</v>
      </c>
      <c r="AN1041" s="99">
        <f>SUMIFS(通讯通路门店!$BF:$BF,通讯通路门店!$S:$S,$G1041)</f>
        <v>0</v>
      </c>
      <c r="AO1041" s="99">
        <f t="shared" si="82"/>
        <v>0</v>
      </c>
      <c r="AP1041" s="99">
        <f>SUMIFS(通讯通路门店!$K:$K,通讯通路门店!$S:$S,$G1041)</f>
        <v>0</v>
      </c>
      <c r="AQ1041" s="83"/>
      <c r="AR1041" s="99">
        <f>SUMIFS(通讯通路门店!$T:$T,通讯通路门店!$S:$S,$G1041)</f>
        <v>0</v>
      </c>
      <c r="AS1041" s="99">
        <f>SUMIFS(通讯通路门店!$U:$U,通讯通路门店!$S:$S,$G1041)</f>
        <v>0</v>
      </c>
      <c r="AT1041" s="99">
        <f>SUMIFS(通讯通路门店!$V:$V,通讯通路门店!$S:$S,$G1041)</f>
        <v>0</v>
      </c>
      <c r="AU1041" s="99">
        <f>SUMIFS(通讯通路门店!$W:$W,通讯通路门店!$S:$S,$G1041)</f>
        <v>0</v>
      </c>
      <c r="AV1041" s="99">
        <f>SUMIFS(通讯通路门店!$Z:$Z,通讯通路门店!$S:$S,$G1041)</f>
        <v>0</v>
      </c>
      <c r="AW1041" s="99">
        <f>SUMIFS(通讯通路门店!$AB:$AB,通讯通路门店!$S:$S,$G1041)</f>
        <v>0</v>
      </c>
      <c r="AX1041" s="99">
        <f>SUMIFS(通讯通路门店!$X:$X,通讯通路门店!$S:$S,$G1041)</f>
        <v>0</v>
      </c>
      <c r="AY1041" s="99">
        <f>SUMIFS(通讯通路门店!$Y:$Y,通讯通路门店!$S:$S,$G1041)</f>
        <v>0</v>
      </c>
      <c r="AZ1041" s="99">
        <f>SUMIFS(通讯通路门店!$AA:$AA,通讯通路门店!$S:$S,$G1041)</f>
        <v>0</v>
      </c>
      <c r="BA1041" s="99">
        <f t="shared" si="83"/>
        <v>0</v>
      </c>
      <c r="BB1041" s="99">
        <f t="shared" si="84"/>
        <v>0</v>
      </c>
      <c r="BC1041" s="99">
        <f>SUMIFS(通讯通路门店!$W:$W,通讯通路门店!$S:$S,$G1041,通讯通路门店!$J:$J,"荣耀体验店")+SUMIFS(通讯通路门店!$W:$W,通讯通路门店!$S:$S,$G1041,通讯通路门店!$J:$J,"荣耀授权专卖店")</f>
        <v>0</v>
      </c>
      <c r="BD1041" s="99">
        <f>SUMIFS(通讯通路门店!$Z:$Z,通讯通路门店!$S:$S,$G1041,通讯通路门店!$J:$J,"VIVO体验店")</f>
        <v>0</v>
      </c>
      <c r="BE1041" s="99">
        <f>SUMIFS(通讯通路门店!$AB:$AB,通讯通路门店!$S:$S,$G1041,通讯通路门店!$J:$J,"OPPO体验店")</f>
        <v>0</v>
      </c>
      <c r="BF1041" s="99">
        <f>SUMIFS(通讯通路门店!$X:$X,通讯通路门店!$S:$S,$G1041,通讯通路门店!$J:$J,"华为授权体验店")+SUMIFS(通讯通路门店!$AA:$AA,通讯通路门店!$S:$S,$G1041,通讯通路门店!$J:$J,"华为堡垒店")</f>
        <v>0</v>
      </c>
      <c r="BG1041" s="99">
        <f>SUMIFS(通讯通路门店!$Y:$Y,通讯通路门店!$S:$S,$G1041,通讯通路门店!$J:$J,"小米体验店")</f>
        <v>0</v>
      </c>
      <c r="BH1041" s="99">
        <f>SUMIFS(通讯通路门店!$AA:$AA,通讯通路门店!$S:$S,$G1041,通讯通路门店!$J:$J,"苹果体验店")</f>
        <v>0</v>
      </c>
      <c r="BI1041" s="99">
        <f>SUMIFS(通讯通路门店!$K:$K,通讯通路门店!$S:$S,$G1041,通讯通路门店!$J:$J,"其他品牌专卖店")</f>
        <v>0</v>
      </c>
      <c r="BJ1041" s="99">
        <f>SUMIFS(通讯通路门店!$AC:$AC,通讯通路门店!$S:$S,$G1041)</f>
        <v>0</v>
      </c>
      <c r="BK1041" s="99">
        <f>SUMIFS(通讯通路门店!$AD:$AD,通讯通路门店!$S:$S,$G1041)</f>
        <v>0</v>
      </c>
      <c r="BL1041" s="99">
        <f>SUMIFS(通讯通路门店!$AE:$AE,通讯通路门店!$S:$S,$G1041)</f>
        <v>0</v>
      </c>
      <c r="BM1041" s="99">
        <f>SUMIFS(通讯通路门店!$AF:$AF,通讯通路门店!$S:$S,$G1041)</f>
        <v>0</v>
      </c>
      <c r="BN1041" s="99">
        <f>SUMIFS(通讯通路门店!$AG:$AG,通讯通路门店!$S:$S,$G1041)</f>
        <v>0</v>
      </c>
      <c r="BO1041" s="99">
        <f>SUMIFS(通讯通路门店!$AH:$AH,通讯通路门店!$S:$S,$G1041)</f>
        <v>0</v>
      </c>
      <c r="BP1041" s="99">
        <f>SUMIFS(通讯通路门店!$AI:$AI,通讯通路门店!$S:$S,$G1041)</f>
        <v>0</v>
      </c>
      <c r="BQ1041" s="83"/>
    </row>
    <row r="1042" spans="1:69">
      <c r="A1042" s="99" t="str">
        <f>IFERROR(_xlfn.XLOOKUP($G1042,通讯通路门店!$S$4:$S$993933,通讯通路门店!$A$4:$A$993933,0,0),"")</f>
        <v>海南省</v>
      </c>
      <c r="B1042" s="99" t="str">
        <f>IFERROR(_xlfn.XLOOKUP($G1042,通讯通路门店!$S$4:$S$993933,通讯通路门店!$B$4:$B$993933,0,0),"")</f>
        <v>乐东黎族自治县</v>
      </c>
      <c r="C1042" s="99" t="str">
        <f>IFERROR(_xlfn.XLOOKUP($G1042,通讯通路门店!$S$4:$S$993933,通讯通路门店!$C$4:$C$993933,0,0),"")</f>
        <v>乐东黎族自治县</v>
      </c>
      <c r="D1042" s="99" t="str">
        <f>IFERROR(_xlfn.XLOOKUP($G1042,通讯通路门店!$S$4:$S$993933,通讯通路门店!$D$4:$D$993933,0,0),"")</f>
        <v>万冲镇</v>
      </c>
      <c r="E1042" s="83"/>
      <c r="F1042" s="83"/>
      <c r="G1042" s="101"/>
      <c r="H1042" s="102">
        <f>IFERROR(_xlfn.XLOOKUP($G1042,通讯通路门店!$S$4:$S$993933,通讯通路门店!$R$4:$R$993933,0,0),"")</f>
        <v>0</v>
      </c>
      <c r="I1042" s="83"/>
      <c r="J1042" s="83"/>
      <c r="K1042" s="83"/>
      <c r="L1042" s="83"/>
      <c r="M1042" s="83"/>
      <c r="N1042" s="83"/>
      <c r="O1042" s="83"/>
      <c r="P1042" s="83"/>
      <c r="Q1042" s="83"/>
      <c r="R1042" s="83"/>
      <c r="S1042" s="83"/>
      <c r="T1042" s="83"/>
      <c r="U1042" s="99">
        <f>COUNTIF(通讯通路门店!$S:$S,$G1042)</f>
        <v>0</v>
      </c>
      <c r="V1042" s="99">
        <f>COUNTIFS(通讯通路门店!$S:$S,$G1042,通讯通路门店!$J:$J,"综合卖场")</f>
        <v>0</v>
      </c>
      <c r="W1042" s="99">
        <f>SUMIFS(通讯通路门店!$AJ:$AJ,通讯通路门店!$S:$S,通讯客户沙盘!$G1042)</f>
        <v>0</v>
      </c>
      <c r="X1042" s="99">
        <f t="shared" si="80"/>
        <v>0</v>
      </c>
      <c r="Y1042" s="99">
        <f>COUNTIFS(通讯通路门店!$S:$S,$G1042,通讯通路门店!$J:$J,"荣耀体验店")+COUNTIFS(通讯通路门店!$S:$S,$G1042,通讯通路门店!$J:$J,"荣耀授权专卖店")</f>
        <v>0</v>
      </c>
      <c r="Z1042" s="99">
        <f>COUNTIFS(通讯通路门店!$S:$S,$G1042,通讯通路门店!$J:$J,"VIVO体验店")</f>
        <v>0</v>
      </c>
      <c r="AA1042" s="99">
        <f>COUNTIFS(通讯通路门店!$S:$S,$G1042,通讯通路门店!$J:$J,"OPPO体验店")</f>
        <v>0</v>
      </c>
      <c r="AB1042" s="99">
        <f>COUNTIFS(通讯通路门店!$S:$S,$G1042,通讯通路门店!$J:$J,"华为授权体验店")+COUNTIFS(通讯通路门店!$S:$S,$G1042,通讯通路门店!$J:$J,"华为堡垒店")</f>
        <v>0</v>
      </c>
      <c r="AC1042" s="99">
        <f>COUNTIFS(通讯通路门店!$S:$S,$G1042,通讯通路门店!$J:$J,"小米体验店")</f>
        <v>0</v>
      </c>
      <c r="AD1042" s="99">
        <f>COUNTIFS(通讯通路门店!$S:$S,$G1042,通讯通路门店!$J:$J,"苹果体验店")</f>
        <v>0</v>
      </c>
      <c r="AE1042" s="99">
        <f>COUNTIFS(通讯通路门店!$S:$S,$G1042,通讯通路门店!$J:$J,"其他品牌专卖店")</f>
        <v>0</v>
      </c>
      <c r="AF1042" s="99">
        <f>SUMIFS(通讯通路门店!$BI:$BI,通讯通路门店!$S:$S,$G1042)</f>
        <v>0</v>
      </c>
      <c r="AG1042" s="99">
        <f>SUMIFS(通讯通路门店!$BH:$BH,通讯通路门店!$S:$S,$G1042)</f>
        <v>0</v>
      </c>
      <c r="AH1042" s="99">
        <f t="shared" si="81"/>
        <v>0</v>
      </c>
      <c r="AI1042" s="99">
        <f>SUMIFS(通讯通路门店!$BB:$BB,通讯通路门店!$S:$S,$G1042)</f>
        <v>0</v>
      </c>
      <c r="AJ1042" s="99">
        <f>SUMIFS(通讯通路门店!$BE:$BE,通讯通路门店!$S:$S,$G1042)</f>
        <v>0</v>
      </c>
      <c r="AK1042" s="99">
        <f>SUMIFS(通讯通路门店!$BG:$BG,通讯通路门店!$S:$S,$G1042)</f>
        <v>0</v>
      </c>
      <c r="AL1042" s="99">
        <f>SUMIFS(通讯通路门店!$BC:$BC,通讯通路门店!$S:$S,$G1042)</f>
        <v>0</v>
      </c>
      <c r="AM1042" s="99">
        <f>SUMIFS(通讯通路门店!$BD:$BD,通讯通路门店!$S:$S,$G1042)</f>
        <v>0</v>
      </c>
      <c r="AN1042" s="99">
        <f>SUMIFS(通讯通路门店!$BF:$BF,通讯通路门店!$S:$S,$G1042)</f>
        <v>0</v>
      </c>
      <c r="AO1042" s="99">
        <f t="shared" si="82"/>
        <v>0</v>
      </c>
      <c r="AP1042" s="99">
        <f>SUMIFS(通讯通路门店!$K:$K,通讯通路门店!$S:$S,$G1042)</f>
        <v>0</v>
      </c>
      <c r="AQ1042" s="83"/>
      <c r="AR1042" s="99">
        <f>SUMIFS(通讯通路门店!$T:$T,通讯通路门店!$S:$S,$G1042)</f>
        <v>0</v>
      </c>
      <c r="AS1042" s="99">
        <f>SUMIFS(通讯通路门店!$U:$U,通讯通路门店!$S:$S,$G1042)</f>
        <v>0</v>
      </c>
      <c r="AT1042" s="99">
        <f>SUMIFS(通讯通路门店!$V:$V,通讯通路门店!$S:$S,$G1042)</f>
        <v>0</v>
      </c>
      <c r="AU1042" s="99">
        <f>SUMIFS(通讯通路门店!$W:$W,通讯通路门店!$S:$S,$G1042)</f>
        <v>0</v>
      </c>
      <c r="AV1042" s="99">
        <f>SUMIFS(通讯通路门店!$Z:$Z,通讯通路门店!$S:$S,$G1042)</f>
        <v>0</v>
      </c>
      <c r="AW1042" s="99">
        <f>SUMIFS(通讯通路门店!$AB:$AB,通讯通路门店!$S:$S,$G1042)</f>
        <v>0</v>
      </c>
      <c r="AX1042" s="99">
        <f>SUMIFS(通讯通路门店!$X:$X,通讯通路门店!$S:$S,$G1042)</f>
        <v>0</v>
      </c>
      <c r="AY1042" s="99">
        <f>SUMIFS(通讯通路门店!$Y:$Y,通讯通路门店!$S:$S,$G1042)</f>
        <v>0</v>
      </c>
      <c r="AZ1042" s="99">
        <f>SUMIFS(通讯通路门店!$AA:$AA,通讯通路门店!$S:$S,$G1042)</f>
        <v>0</v>
      </c>
      <c r="BA1042" s="99">
        <f t="shared" si="83"/>
        <v>0</v>
      </c>
      <c r="BB1042" s="99">
        <f t="shared" si="84"/>
        <v>0</v>
      </c>
      <c r="BC1042" s="99">
        <f>SUMIFS(通讯通路门店!$W:$W,通讯通路门店!$S:$S,$G1042,通讯通路门店!$J:$J,"荣耀体验店")+SUMIFS(通讯通路门店!$W:$W,通讯通路门店!$S:$S,$G1042,通讯通路门店!$J:$J,"荣耀授权专卖店")</f>
        <v>0</v>
      </c>
      <c r="BD1042" s="99">
        <f>SUMIFS(通讯通路门店!$Z:$Z,通讯通路门店!$S:$S,$G1042,通讯通路门店!$J:$J,"VIVO体验店")</f>
        <v>0</v>
      </c>
      <c r="BE1042" s="99">
        <f>SUMIFS(通讯通路门店!$AB:$AB,通讯通路门店!$S:$S,$G1042,通讯通路门店!$J:$J,"OPPO体验店")</f>
        <v>0</v>
      </c>
      <c r="BF1042" s="99">
        <f>SUMIFS(通讯通路门店!$X:$X,通讯通路门店!$S:$S,$G1042,通讯通路门店!$J:$J,"华为授权体验店")+SUMIFS(通讯通路门店!$AA:$AA,通讯通路门店!$S:$S,$G1042,通讯通路门店!$J:$J,"华为堡垒店")</f>
        <v>0</v>
      </c>
      <c r="BG1042" s="99">
        <f>SUMIFS(通讯通路门店!$Y:$Y,通讯通路门店!$S:$S,$G1042,通讯通路门店!$J:$J,"小米体验店")</f>
        <v>0</v>
      </c>
      <c r="BH1042" s="99">
        <f>SUMIFS(通讯通路门店!$AA:$AA,通讯通路门店!$S:$S,$G1042,通讯通路门店!$J:$J,"苹果体验店")</f>
        <v>0</v>
      </c>
      <c r="BI1042" s="99">
        <f>SUMIFS(通讯通路门店!$K:$K,通讯通路门店!$S:$S,$G1042,通讯通路门店!$J:$J,"其他品牌专卖店")</f>
        <v>0</v>
      </c>
      <c r="BJ1042" s="99">
        <f>SUMIFS(通讯通路门店!$AC:$AC,通讯通路门店!$S:$S,$G1042)</f>
        <v>0</v>
      </c>
      <c r="BK1042" s="99">
        <f>SUMIFS(通讯通路门店!$AD:$AD,通讯通路门店!$S:$S,$G1042)</f>
        <v>0</v>
      </c>
      <c r="BL1042" s="99">
        <f>SUMIFS(通讯通路门店!$AE:$AE,通讯通路门店!$S:$S,$G1042)</f>
        <v>0</v>
      </c>
      <c r="BM1042" s="99">
        <f>SUMIFS(通讯通路门店!$AF:$AF,通讯通路门店!$S:$S,$G1042)</f>
        <v>0</v>
      </c>
      <c r="BN1042" s="99">
        <f>SUMIFS(通讯通路门店!$AG:$AG,通讯通路门店!$S:$S,$G1042)</f>
        <v>0</v>
      </c>
      <c r="BO1042" s="99">
        <f>SUMIFS(通讯通路门店!$AH:$AH,通讯通路门店!$S:$S,$G1042)</f>
        <v>0</v>
      </c>
      <c r="BP1042" s="99">
        <f>SUMIFS(通讯通路门店!$AI:$AI,通讯通路门店!$S:$S,$G1042)</f>
        <v>0</v>
      </c>
      <c r="BQ1042" s="83"/>
    </row>
    <row r="1043" spans="1:69">
      <c r="A1043" s="99" t="str">
        <f>IFERROR(_xlfn.XLOOKUP($G1043,通讯通路门店!$S$4:$S$993933,通讯通路门店!$A$4:$A$993933,0,0),"")</f>
        <v>海南省</v>
      </c>
      <c r="B1043" s="99" t="str">
        <f>IFERROR(_xlfn.XLOOKUP($G1043,通讯通路门店!$S$4:$S$993933,通讯通路门店!$B$4:$B$993933,0,0),"")</f>
        <v>乐东黎族自治县</v>
      </c>
      <c r="C1043" s="99" t="str">
        <f>IFERROR(_xlfn.XLOOKUP($G1043,通讯通路门店!$S$4:$S$993933,通讯通路门店!$C$4:$C$993933,0,0),"")</f>
        <v>乐东黎族自治县</v>
      </c>
      <c r="D1043" s="99" t="str">
        <f>IFERROR(_xlfn.XLOOKUP($G1043,通讯通路门店!$S$4:$S$993933,通讯通路门店!$D$4:$D$993933,0,0),"")</f>
        <v>万冲镇</v>
      </c>
      <c r="E1043" s="83"/>
      <c r="F1043" s="83"/>
      <c r="G1043" s="101"/>
      <c r="H1043" s="102">
        <f>IFERROR(_xlfn.XLOOKUP($G1043,通讯通路门店!$S$4:$S$993933,通讯通路门店!$R$4:$R$993933,0,0),"")</f>
        <v>0</v>
      </c>
      <c r="I1043" s="83"/>
      <c r="J1043" s="83"/>
      <c r="K1043" s="83"/>
      <c r="L1043" s="83"/>
      <c r="M1043" s="83"/>
      <c r="N1043" s="83"/>
      <c r="O1043" s="83"/>
      <c r="P1043" s="83"/>
      <c r="Q1043" s="83"/>
      <c r="R1043" s="83"/>
      <c r="S1043" s="83"/>
      <c r="T1043" s="83"/>
      <c r="U1043" s="99">
        <f>COUNTIF(通讯通路门店!$S:$S,$G1043)</f>
        <v>0</v>
      </c>
      <c r="V1043" s="99">
        <f>COUNTIFS(通讯通路门店!$S:$S,$G1043,通讯通路门店!$J:$J,"综合卖场")</f>
        <v>0</v>
      </c>
      <c r="W1043" s="99">
        <f>SUMIFS(通讯通路门店!$AJ:$AJ,通讯通路门店!$S:$S,通讯客户沙盘!$G1043)</f>
        <v>0</v>
      </c>
      <c r="X1043" s="99">
        <f t="shared" si="80"/>
        <v>0</v>
      </c>
      <c r="Y1043" s="99">
        <f>COUNTIFS(通讯通路门店!$S:$S,$G1043,通讯通路门店!$J:$J,"荣耀体验店")+COUNTIFS(通讯通路门店!$S:$S,$G1043,通讯通路门店!$J:$J,"荣耀授权专卖店")</f>
        <v>0</v>
      </c>
      <c r="Z1043" s="99">
        <f>COUNTIFS(通讯通路门店!$S:$S,$G1043,通讯通路门店!$J:$J,"VIVO体验店")</f>
        <v>0</v>
      </c>
      <c r="AA1043" s="99">
        <f>COUNTIFS(通讯通路门店!$S:$S,$G1043,通讯通路门店!$J:$J,"OPPO体验店")</f>
        <v>0</v>
      </c>
      <c r="AB1043" s="99">
        <f>COUNTIFS(通讯通路门店!$S:$S,$G1043,通讯通路门店!$J:$J,"华为授权体验店")+COUNTIFS(通讯通路门店!$S:$S,$G1043,通讯通路门店!$J:$J,"华为堡垒店")</f>
        <v>0</v>
      </c>
      <c r="AC1043" s="99">
        <f>COUNTIFS(通讯通路门店!$S:$S,$G1043,通讯通路门店!$J:$J,"小米体验店")</f>
        <v>0</v>
      </c>
      <c r="AD1043" s="99">
        <f>COUNTIFS(通讯通路门店!$S:$S,$G1043,通讯通路门店!$J:$J,"苹果体验店")</f>
        <v>0</v>
      </c>
      <c r="AE1043" s="99">
        <f>COUNTIFS(通讯通路门店!$S:$S,$G1043,通讯通路门店!$J:$J,"其他品牌专卖店")</f>
        <v>0</v>
      </c>
      <c r="AF1043" s="99">
        <f>SUMIFS(通讯通路门店!$BI:$BI,通讯通路门店!$S:$S,$G1043)</f>
        <v>0</v>
      </c>
      <c r="AG1043" s="99">
        <f>SUMIFS(通讯通路门店!$BH:$BH,通讯通路门店!$S:$S,$G1043)</f>
        <v>0</v>
      </c>
      <c r="AH1043" s="99">
        <f t="shared" si="81"/>
        <v>0</v>
      </c>
      <c r="AI1043" s="99">
        <f>SUMIFS(通讯通路门店!$BB:$BB,通讯通路门店!$S:$S,$G1043)</f>
        <v>0</v>
      </c>
      <c r="AJ1043" s="99">
        <f>SUMIFS(通讯通路门店!$BE:$BE,通讯通路门店!$S:$S,$G1043)</f>
        <v>0</v>
      </c>
      <c r="AK1043" s="99">
        <f>SUMIFS(通讯通路门店!$BG:$BG,通讯通路门店!$S:$S,$G1043)</f>
        <v>0</v>
      </c>
      <c r="AL1043" s="99">
        <f>SUMIFS(通讯通路门店!$BC:$BC,通讯通路门店!$S:$S,$G1043)</f>
        <v>0</v>
      </c>
      <c r="AM1043" s="99">
        <f>SUMIFS(通讯通路门店!$BD:$BD,通讯通路门店!$S:$S,$G1043)</f>
        <v>0</v>
      </c>
      <c r="AN1043" s="99">
        <f>SUMIFS(通讯通路门店!$BF:$BF,通讯通路门店!$S:$S,$G1043)</f>
        <v>0</v>
      </c>
      <c r="AO1043" s="99">
        <f t="shared" si="82"/>
        <v>0</v>
      </c>
      <c r="AP1043" s="99">
        <f>SUMIFS(通讯通路门店!$K:$K,通讯通路门店!$S:$S,$G1043)</f>
        <v>0</v>
      </c>
      <c r="AQ1043" s="83"/>
      <c r="AR1043" s="99">
        <f>SUMIFS(通讯通路门店!$T:$T,通讯通路门店!$S:$S,$G1043)</f>
        <v>0</v>
      </c>
      <c r="AS1043" s="99">
        <f>SUMIFS(通讯通路门店!$U:$U,通讯通路门店!$S:$S,$G1043)</f>
        <v>0</v>
      </c>
      <c r="AT1043" s="99">
        <f>SUMIFS(通讯通路门店!$V:$V,通讯通路门店!$S:$S,$G1043)</f>
        <v>0</v>
      </c>
      <c r="AU1043" s="99">
        <f>SUMIFS(通讯通路门店!$W:$W,通讯通路门店!$S:$S,$G1043)</f>
        <v>0</v>
      </c>
      <c r="AV1043" s="99">
        <f>SUMIFS(通讯通路门店!$Z:$Z,通讯通路门店!$S:$S,$G1043)</f>
        <v>0</v>
      </c>
      <c r="AW1043" s="99">
        <f>SUMIFS(通讯通路门店!$AB:$AB,通讯通路门店!$S:$S,$G1043)</f>
        <v>0</v>
      </c>
      <c r="AX1043" s="99">
        <f>SUMIFS(通讯通路门店!$X:$X,通讯通路门店!$S:$S,$G1043)</f>
        <v>0</v>
      </c>
      <c r="AY1043" s="99">
        <f>SUMIFS(通讯通路门店!$Y:$Y,通讯通路门店!$S:$S,$G1043)</f>
        <v>0</v>
      </c>
      <c r="AZ1043" s="99">
        <f>SUMIFS(通讯通路门店!$AA:$AA,通讯通路门店!$S:$S,$G1043)</f>
        <v>0</v>
      </c>
      <c r="BA1043" s="99">
        <f t="shared" si="83"/>
        <v>0</v>
      </c>
      <c r="BB1043" s="99">
        <f t="shared" si="84"/>
        <v>0</v>
      </c>
      <c r="BC1043" s="99">
        <f>SUMIFS(通讯通路门店!$W:$W,通讯通路门店!$S:$S,$G1043,通讯通路门店!$J:$J,"荣耀体验店")+SUMIFS(通讯通路门店!$W:$W,通讯通路门店!$S:$S,$G1043,通讯通路门店!$J:$J,"荣耀授权专卖店")</f>
        <v>0</v>
      </c>
      <c r="BD1043" s="99">
        <f>SUMIFS(通讯通路门店!$Z:$Z,通讯通路门店!$S:$S,$G1043,通讯通路门店!$J:$J,"VIVO体验店")</f>
        <v>0</v>
      </c>
      <c r="BE1043" s="99">
        <f>SUMIFS(通讯通路门店!$AB:$AB,通讯通路门店!$S:$S,$G1043,通讯通路门店!$J:$J,"OPPO体验店")</f>
        <v>0</v>
      </c>
      <c r="BF1043" s="99">
        <f>SUMIFS(通讯通路门店!$X:$X,通讯通路门店!$S:$S,$G1043,通讯通路门店!$J:$J,"华为授权体验店")+SUMIFS(通讯通路门店!$AA:$AA,通讯通路门店!$S:$S,$G1043,通讯通路门店!$J:$J,"华为堡垒店")</f>
        <v>0</v>
      </c>
      <c r="BG1043" s="99">
        <f>SUMIFS(通讯通路门店!$Y:$Y,通讯通路门店!$S:$S,$G1043,通讯通路门店!$J:$J,"小米体验店")</f>
        <v>0</v>
      </c>
      <c r="BH1043" s="99">
        <f>SUMIFS(通讯通路门店!$AA:$AA,通讯通路门店!$S:$S,$G1043,通讯通路门店!$J:$J,"苹果体验店")</f>
        <v>0</v>
      </c>
      <c r="BI1043" s="99">
        <f>SUMIFS(通讯通路门店!$K:$K,通讯通路门店!$S:$S,$G1043,通讯通路门店!$J:$J,"其他品牌专卖店")</f>
        <v>0</v>
      </c>
      <c r="BJ1043" s="99">
        <f>SUMIFS(通讯通路门店!$AC:$AC,通讯通路门店!$S:$S,$G1043)</f>
        <v>0</v>
      </c>
      <c r="BK1043" s="99">
        <f>SUMIFS(通讯通路门店!$AD:$AD,通讯通路门店!$S:$S,$G1043)</f>
        <v>0</v>
      </c>
      <c r="BL1043" s="99">
        <f>SUMIFS(通讯通路门店!$AE:$AE,通讯通路门店!$S:$S,$G1043)</f>
        <v>0</v>
      </c>
      <c r="BM1043" s="99">
        <f>SUMIFS(通讯通路门店!$AF:$AF,通讯通路门店!$S:$S,$G1043)</f>
        <v>0</v>
      </c>
      <c r="BN1043" s="99">
        <f>SUMIFS(通讯通路门店!$AG:$AG,通讯通路门店!$S:$S,$G1043)</f>
        <v>0</v>
      </c>
      <c r="BO1043" s="99">
        <f>SUMIFS(通讯通路门店!$AH:$AH,通讯通路门店!$S:$S,$G1043)</f>
        <v>0</v>
      </c>
      <c r="BP1043" s="99">
        <f>SUMIFS(通讯通路门店!$AI:$AI,通讯通路门店!$S:$S,$G1043)</f>
        <v>0</v>
      </c>
      <c r="BQ1043" s="83"/>
    </row>
    <row r="1044" spans="1:69">
      <c r="A1044" s="99" t="str">
        <f>IFERROR(_xlfn.XLOOKUP($G1044,通讯通路门店!$S$4:$S$993933,通讯通路门店!$A$4:$A$993933,0,0),"")</f>
        <v>海南省</v>
      </c>
      <c r="B1044" s="99" t="str">
        <f>IFERROR(_xlfn.XLOOKUP($G1044,通讯通路门店!$S$4:$S$993933,通讯通路门店!$B$4:$B$993933,0,0),"")</f>
        <v>乐东黎族自治县</v>
      </c>
      <c r="C1044" s="99" t="str">
        <f>IFERROR(_xlfn.XLOOKUP($G1044,通讯通路门店!$S$4:$S$993933,通讯通路门店!$C$4:$C$993933,0,0),"")</f>
        <v>乐东黎族自治县</v>
      </c>
      <c r="D1044" s="99" t="str">
        <f>IFERROR(_xlfn.XLOOKUP($G1044,通讯通路门店!$S$4:$S$993933,通讯通路门店!$D$4:$D$993933,0,0),"")</f>
        <v>万冲镇</v>
      </c>
      <c r="E1044" s="83"/>
      <c r="F1044" s="83"/>
      <c r="G1044" s="101"/>
      <c r="H1044" s="102">
        <f>IFERROR(_xlfn.XLOOKUP($G1044,通讯通路门店!$S$4:$S$993933,通讯通路门店!$R$4:$R$993933,0,0),"")</f>
        <v>0</v>
      </c>
      <c r="I1044" s="83"/>
      <c r="J1044" s="83"/>
      <c r="K1044" s="83"/>
      <c r="L1044" s="83"/>
      <c r="M1044" s="83"/>
      <c r="N1044" s="83"/>
      <c r="O1044" s="83"/>
      <c r="P1044" s="83"/>
      <c r="Q1044" s="83"/>
      <c r="R1044" s="83"/>
      <c r="S1044" s="83"/>
      <c r="T1044" s="83"/>
      <c r="U1044" s="99">
        <f>COUNTIF(通讯通路门店!$S:$S,$G1044)</f>
        <v>0</v>
      </c>
      <c r="V1044" s="99">
        <f>COUNTIFS(通讯通路门店!$S:$S,$G1044,通讯通路门店!$J:$J,"综合卖场")</f>
        <v>0</v>
      </c>
      <c r="W1044" s="99">
        <f>SUMIFS(通讯通路门店!$AJ:$AJ,通讯通路门店!$S:$S,通讯客户沙盘!$G1044)</f>
        <v>0</v>
      </c>
      <c r="X1044" s="99">
        <f t="shared" si="80"/>
        <v>0</v>
      </c>
      <c r="Y1044" s="99">
        <f>COUNTIFS(通讯通路门店!$S:$S,$G1044,通讯通路门店!$J:$J,"荣耀体验店")+COUNTIFS(通讯通路门店!$S:$S,$G1044,通讯通路门店!$J:$J,"荣耀授权专卖店")</f>
        <v>0</v>
      </c>
      <c r="Z1044" s="99">
        <f>COUNTIFS(通讯通路门店!$S:$S,$G1044,通讯通路门店!$J:$J,"VIVO体验店")</f>
        <v>0</v>
      </c>
      <c r="AA1044" s="99">
        <f>COUNTIFS(通讯通路门店!$S:$S,$G1044,通讯通路门店!$J:$J,"OPPO体验店")</f>
        <v>0</v>
      </c>
      <c r="AB1044" s="99">
        <f>COUNTIFS(通讯通路门店!$S:$S,$G1044,通讯通路门店!$J:$J,"华为授权体验店")+COUNTIFS(通讯通路门店!$S:$S,$G1044,通讯通路门店!$J:$J,"华为堡垒店")</f>
        <v>0</v>
      </c>
      <c r="AC1044" s="99">
        <f>COUNTIFS(通讯通路门店!$S:$S,$G1044,通讯通路门店!$J:$J,"小米体验店")</f>
        <v>0</v>
      </c>
      <c r="AD1044" s="99">
        <f>COUNTIFS(通讯通路门店!$S:$S,$G1044,通讯通路门店!$J:$J,"苹果体验店")</f>
        <v>0</v>
      </c>
      <c r="AE1044" s="99">
        <f>COUNTIFS(通讯通路门店!$S:$S,$G1044,通讯通路门店!$J:$J,"其他品牌专卖店")</f>
        <v>0</v>
      </c>
      <c r="AF1044" s="99">
        <f>SUMIFS(通讯通路门店!$BI:$BI,通讯通路门店!$S:$S,$G1044)</f>
        <v>0</v>
      </c>
      <c r="AG1044" s="99">
        <f>SUMIFS(通讯通路门店!$BH:$BH,通讯通路门店!$S:$S,$G1044)</f>
        <v>0</v>
      </c>
      <c r="AH1044" s="99">
        <f t="shared" si="81"/>
        <v>0</v>
      </c>
      <c r="AI1044" s="99">
        <f>SUMIFS(通讯通路门店!$BB:$BB,通讯通路门店!$S:$S,$G1044)</f>
        <v>0</v>
      </c>
      <c r="AJ1044" s="99">
        <f>SUMIFS(通讯通路门店!$BE:$BE,通讯通路门店!$S:$S,$G1044)</f>
        <v>0</v>
      </c>
      <c r="AK1044" s="99">
        <f>SUMIFS(通讯通路门店!$BG:$BG,通讯通路门店!$S:$S,$G1044)</f>
        <v>0</v>
      </c>
      <c r="AL1044" s="99">
        <f>SUMIFS(通讯通路门店!$BC:$BC,通讯通路门店!$S:$S,$G1044)</f>
        <v>0</v>
      </c>
      <c r="AM1044" s="99">
        <f>SUMIFS(通讯通路门店!$BD:$BD,通讯通路门店!$S:$S,$G1044)</f>
        <v>0</v>
      </c>
      <c r="AN1044" s="99">
        <f>SUMIFS(通讯通路门店!$BF:$BF,通讯通路门店!$S:$S,$G1044)</f>
        <v>0</v>
      </c>
      <c r="AO1044" s="99">
        <f t="shared" si="82"/>
        <v>0</v>
      </c>
      <c r="AP1044" s="99">
        <f>SUMIFS(通讯通路门店!$K:$K,通讯通路门店!$S:$S,$G1044)</f>
        <v>0</v>
      </c>
      <c r="AQ1044" s="83"/>
      <c r="AR1044" s="99">
        <f>SUMIFS(通讯通路门店!$T:$T,通讯通路门店!$S:$S,$G1044)</f>
        <v>0</v>
      </c>
      <c r="AS1044" s="99">
        <f>SUMIFS(通讯通路门店!$U:$U,通讯通路门店!$S:$S,$G1044)</f>
        <v>0</v>
      </c>
      <c r="AT1044" s="99">
        <f>SUMIFS(通讯通路门店!$V:$V,通讯通路门店!$S:$S,$G1044)</f>
        <v>0</v>
      </c>
      <c r="AU1044" s="99">
        <f>SUMIFS(通讯通路门店!$W:$W,通讯通路门店!$S:$S,$G1044)</f>
        <v>0</v>
      </c>
      <c r="AV1044" s="99">
        <f>SUMIFS(通讯通路门店!$Z:$Z,通讯通路门店!$S:$S,$G1044)</f>
        <v>0</v>
      </c>
      <c r="AW1044" s="99">
        <f>SUMIFS(通讯通路门店!$AB:$AB,通讯通路门店!$S:$S,$G1044)</f>
        <v>0</v>
      </c>
      <c r="AX1044" s="99">
        <f>SUMIFS(通讯通路门店!$X:$X,通讯通路门店!$S:$S,$G1044)</f>
        <v>0</v>
      </c>
      <c r="AY1044" s="99">
        <f>SUMIFS(通讯通路门店!$Y:$Y,通讯通路门店!$S:$S,$G1044)</f>
        <v>0</v>
      </c>
      <c r="AZ1044" s="99">
        <f>SUMIFS(通讯通路门店!$AA:$AA,通讯通路门店!$S:$S,$G1044)</f>
        <v>0</v>
      </c>
      <c r="BA1044" s="99">
        <f t="shared" si="83"/>
        <v>0</v>
      </c>
      <c r="BB1044" s="99">
        <f t="shared" si="84"/>
        <v>0</v>
      </c>
      <c r="BC1044" s="99">
        <f>SUMIFS(通讯通路门店!$W:$W,通讯通路门店!$S:$S,$G1044,通讯通路门店!$J:$J,"荣耀体验店")+SUMIFS(通讯通路门店!$W:$W,通讯通路门店!$S:$S,$G1044,通讯通路门店!$J:$J,"荣耀授权专卖店")</f>
        <v>0</v>
      </c>
      <c r="BD1044" s="99">
        <f>SUMIFS(通讯通路门店!$Z:$Z,通讯通路门店!$S:$S,$G1044,通讯通路门店!$J:$J,"VIVO体验店")</f>
        <v>0</v>
      </c>
      <c r="BE1044" s="99">
        <f>SUMIFS(通讯通路门店!$AB:$AB,通讯通路门店!$S:$S,$G1044,通讯通路门店!$J:$J,"OPPO体验店")</f>
        <v>0</v>
      </c>
      <c r="BF1044" s="99">
        <f>SUMIFS(通讯通路门店!$X:$X,通讯通路门店!$S:$S,$G1044,通讯通路门店!$J:$J,"华为授权体验店")+SUMIFS(通讯通路门店!$AA:$AA,通讯通路门店!$S:$S,$G1044,通讯通路门店!$J:$J,"华为堡垒店")</f>
        <v>0</v>
      </c>
      <c r="BG1044" s="99">
        <f>SUMIFS(通讯通路门店!$Y:$Y,通讯通路门店!$S:$S,$G1044,通讯通路门店!$J:$J,"小米体验店")</f>
        <v>0</v>
      </c>
      <c r="BH1044" s="99">
        <f>SUMIFS(通讯通路门店!$AA:$AA,通讯通路门店!$S:$S,$G1044,通讯通路门店!$J:$J,"苹果体验店")</f>
        <v>0</v>
      </c>
      <c r="BI1044" s="99">
        <f>SUMIFS(通讯通路门店!$K:$K,通讯通路门店!$S:$S,$G1044,通讯通路门店!$J:$J,"其他品牌专卖店")</f>
        <v>0</v>
      </c>
      <c r="BJ1044" s="99">
        <f>SUMIFS(通讯通路门店!$AC:$AC,通讯通路门店!$S:$S,$G1044)</f>
        <v>0</v>
      </c>
      <c r="BK1044" s="99">
        <f>SUMIFS(通讯通路门店!$AD:$AD,通讯通路门店!$S:$S,$G1044)</f>
        <v>0</v>
      </c>
      <c r="BL1044" s="99">
        <f>SUMIFS(通讯通路门店!$AE:$AE,通讯通路门店!$S:$S,$G1044)</f>
        <v>0</v>
      </c>
      <c r="BM1044" s="99">
        <f>SUMIFS(通讯通路门店!$AF:$AF,通讯通路门店!$S:$S,$G1044)</f>
        <v>0</v>
      </c>
      <c r="BN1044" s="99">
        <f>SUMIFS(通讯通路门店!$AG:$AG,通讯通路门店!$S:$S,$G1044)</f>
        <v>0</v>
      </c>
      <c r="BO1044" s="99">
        <f>SUMIFS(通讯通路门店!$AH:$AH,通讯通路门店!$S:$S,$G1044)</f>
        <v>0</v>
      </c>
      <c r="BP1044" s="99">
        <f>SUMIFS(通讯通路门店!$AI:$AI,通讯通路门店!$S:$S,$G1044)</f>
        <v>0</v>
      </c>
      <c r="BQ1044" s="83"/>
    </row>
    <row r="1045" spans="1:69">
      <c r="A1045" s="99" t="str">
        <f>IFERROR(_xlfn.XLOOKUP($G1045,通讯通路门店!$S$4:$S$993933,通讯通路门店!$A$4:$A$993933,0,0),"")</f>
        <v>海南省</v>
      </c>
      <c r="B1045" s="99" t="str">
        <f>IFERROR(_xlfn.XLOOKUP($G1045,通讯通路门店!$S$4:$S$993933,通讯通路门店!$B$4:$B$993933,0,0),"")</f>
        <v>乐东黎族自治县</v>
      </c>
      <c r="C1045" s="99" t="str">
        <f>IFERROR(_xlfn.XLOOKUP($G1045,通讯通路门店!$S$4:$S$993933,通讯通路门店!$C$4:$C$993933,0,0),"")</f>
        <v>乐东黎族自治县</v>
      </c>
      <c r="D1045" s="99" t="str">
        <f>IFERROR(_xlfn.XLOOKUP($G1045,通讯通路门店!$S$4:$S$993933,通讯通路门店!$D$4:$D$993933,0,0),"")</f>
        <v>万冲镇</v>
      </c>
      <c r="E1045" s="83"/>
      <c r="F1045" s="83"/>
      <c r="G1045" s="101"/>
      <c r="H1045" s="102">
        <f>IFERROR(_xlfn.XLOOKUP($G1045,通讯通路门店!$S$4:$S$993933,通讯通路门店!$R$4:$R$993933,0,0),"")</f>
        <v>0</v>
      </c>
      <c r="I1045" s="83"/>
      <c r="J1045" s="83"/>
      <c r="K1045" s="83"/>
      <c r="L1045" s="83"/>
      <c r="M1045" s="83"/>
      <c r="N1045" s="83"/>
      <c r="O1045" s="83"/>
      <c r="P1045" s="83"/>
      <c r="Q1045" s="83"/>
      <c r="R1045" s="83"/>
      <c r="S1045" s="83"/>
      <c r="T1045" s="83"/>
      <c r="U1045" s="99">
        <f>COUNTIF(通讯通路门店!$S:$S,$G1045)</f>
        <v>0</v>
      </c>
      <c r="V1045" s="99">
        <f>COUNTIFS(通讯通路门店!$S:$S,$G1045,通讯通路门店!$J:$J,"综合卖场")</f>
        <v>0</v>
      </c>
      <c r="W1045" s="99">
        <f>SUMIFS(通讯通路门店!$AJ:$AJ,通讯通路门店!$S:$S,通讯客户沙盘!$G1045)</f>
        <v>0</v>
      </c>
      <c r="X1045" s="99">
        <f t="shared" si="80"/>
        <v>0</v>
      </c>
      <c r="Y1045" s="99">
        <f>COUNTIFS(通讯通路门店!$S:$S,$G1045,通讯通路门店!$J:$J,"荣耀体验店")+COUNTIFS(通讯通路门店!$S:$S,$G1045,通讯通路门店!$J:$J,"荣耀授权专卖店")</f>
        <v>0</v>
      </c>
      <c r="Z1045" s="99">
        <f>COUNTIFS(通讯通路门店!$S:$S,$G1045,通讯通路门店!$J:$J,"VIVO体验店")</f>
        <v>0</v>
      </c>
      <c r="AA1045" s="99">
        <f>COUNTIFS(通讯通路门店!$S:$S,$G1045,通讯通路门店!$J:$J,"OPPO体验店")</f>
        <v>0</v>
      </c>
      <c r="AB1045" s="99">
        <f>COUNTIFS(通讯通路门店!$S:$S,$G1045,通讯通路门店!$J:$J,"华为授权体验店")+COUNTIFS(通讯通路门店!$S:$S,$G1045,通讯通路门店!$J:$J,"华为堡垒店")</f>
        <v>0</v>
      </c>
      <c r="AC1045" s="99">
        <f>COUNTIFS(通讯通路门店!$S:$S,$G1045,通讯通路门店!$J:$J,"小米体验店")</f>
        <v>0</v>
      </c>
      <c r="AD1045" s="99">
        <f>COUNTIFS(通讯通路门店!$S:$S,$G1045,通讯通路门店!$J:$J,"苹果体验店")</f>
        <v>0</v>
      </c>
      <c r="AE1045" s="99">
        <f>COUNTIFS(通讯通路门店!$S:$S,$G1045,通讯通路门店!$J:$J,"其他品牌专卖店")</f>
        <v>0</v>
      </c>
      <c r="AF1045" s="99">
        <f>SUMIFS(通讯通路门店!$BI:$BI,通讯通路门店!$S:$S,$G1045)</f>
        <v>0</v>
      </c>
      <c r="AG1045" s="99">
        <f>SUMIFS(通讯通路门店!$BH:$BH,通讯通路门店!$S:$S,$G1045)</f>
        <v>0</v>
      </c>
      <c r="AH1045" s="99">
        <f t="shared" si="81"/>
        <v>0</v>
      </c>
      <c r="AI1045" s="99">
        <f>SUMIFS(通讯通路门店!$BB:$BB,通讯通路门店!$S:$S,$G1045)</f>
        <v>0</v>
      </c>
      <c r="AJ1045" s="99">
        <f>SUMIFS(通讯通路门店!$BE:$BE,通讯通路门店!$S:$S,$G1045)</f>
        <v>0</v>
      </c>
      <c r="AK1045" s="99">
        <f>SUMIFS(通讯通路门店!$BG:$BG,通讯通路门店!$S:$S,$G1045)</f>
        <v>0</v>
      </c>
      <c r="AL1045" s="99">
        <f>SUMIFS(通讯通路门店!$BC:$BC,通讯通路门店!$S:$S,$G1045)</f>
        <v>0</v>
      </c>
      <c r="AM1045" s="99">
        <f>SUMIFS(通讯通路门店!$BD:$BD,通讯通路门店!$S:$S,$G1045)</f>
        <v>0</v>
      </c>
      <c r="AN1045" s="99">
        <f>SUMIFS(通讯通路门店!$BF:$BF,通讯通路门店!$S:$S,$G1045)</f>
        <v>0</v>
      </c>
      <c r="AO1045" s="99">
        <f t="shared" si="82"/>
        <v>0</v>
      </c>
      <c r="AP1045" s="99">
        <f>SUMIFS(通讯通路门店!$K:$K,通讯通路门店!$S:$S,$G1045)</f>
        <v>0</v>
      </c>
      <c r="AQ1045" s="83"/>
      <c r="AR1045" s="99">
        <f>SUMIFS(通讯通路门店!$T:$T,通讯通路门店!$S:$S,$G1045)</f>
        <v>0</v>
      </c>
      <c r="AS1045" s="99">
        <f>SUMIFS(通讯通路门店!$U:$U,通讯通路门店!$S:$S,$G1045)</f>
        <v>0</v>
      </c>
      <c r="AT1045" s="99">
        <f>SUMIFS(通讯通路门店!$V:$V,通讯通路门店!$S:$S,$G1045)</f>
        <v>0</v>
      </c>
      <c r="AU1045" s="99">
        <f>SUMIFS(通讯通路门店!$W:$W,通讯通路门店!$S:$S,$G1045)</f>
        <v>0</v>
      </c>
      <c r="AV1045" s="99">
        <f>SUMIFS(通讯通路门店!$Z:$Z,通讯通路门店!$S:$S,$G1045)</f>
        <v>0</v>
      </c>
      <c r="AW1045" s="99">
        <f>SUMIFS(通讯通路门店!$AB:$AB,通讯通路门店!$S:$S,$G1045)</f>
        <v>0</v>
      </c>
      <c r="AX1045" s="99">
        <f>SUMIFS(通讯通路门店!$X:$X,通讯通路门店!$S:$S,$G1045)</f>
        <v>0</v>
      </c>
      <c r="AY1045" s="99">
        <f>SUMIFS(通讯通路门店!$Y:$Y,通讯通路门店!$S:$S,$G1045)</f>
        <v>0</v>
      </c>
      <c r="AZ1045" s="99">
        <f>SUMIFS(通讯通路门店!$AA:$AA,通讯通路门店!$S:$S,$G1045)</f>
        <v>0</v>
      </c>
      <c r="BA1045" s="99">
        <f t="shared" si="83"/>
        <v>0</v>
      </c>
      <c r="BB1045" s="99">
        <f t="shared" si="84"/>
        <v>0</v>
      </c>
      <c r="BC1045" s="99">
        <f>SUMIFS(通讯通路门店!$W:$W,通讯通路门店!$S:$S,$G1045,通讯通路门店!$J:$J,"荣耀体验店")+SUMIFS(通讯通路门店!$W:$W,通讯通路门店!$S:$S,$G1045,通讯通路门店!$J:$J,"荣耀授权专卖店")</f>
        <v>0</v>
      </c>
      <c r="BD1045" s="99">
        <f>SUMIFS(通讯通路门店!$Z:$Z,通讯通路门店!$S:$S,$G1045,通讯通路门店!$J:$J,"VIVO体验店")</f>
        <v>0</v>
      </c>
      <c r="BE1045" s="99">
        <f>SUMIFS(通讯通路门店!$AB:$AB,通讯通路门店!$S:$S,$G1045,通讯通路门店!$J:$J,"OPPO体验店")</f>
        <v>0</v>
      </c>
      <c r="BF1045" s="99">
        <f>SUMIFS(通讯通路门店!$X:$X,通讯通路门店!$S:$S,$G1045,通讯通路门店!$J:$J,"华为授权体验店")+SUMIFS(通讯通路门店!$AA:$AA,通讯通路门店!$S:$S,$G1045,通讯通路门店!$J:$J,"华为堡垒店")</f>
        <v>0</v>
      </c>
      <c r="BG1045" s="99">
        <f>SUMIFS(通讯通路门店!$Y:$Y,通讯通路门店!$S:$S,$G1045,通讯通路门店!$J:$J,"小米体验店")</f>
        <v>0</v>
      </c>
      <c r="BH1045" s="99">
        <f>SUMIFS(通讯通路门店!$AA:$AA,通讯通路门店!$S:$S,$G1045,通讯通路门店!$J:$J,"苹果体验店")</f>
        <v>0</v>
      </c>
      <c r="BI1045" s="99">
        <f>SUMIFS(通讯通路门店!$K:$K,通讯通路门店!$S:$S,$G1045,通讯通路门店!$J:$J,"其他品牌专卖店")</f>
        <v>0</v>
      </c>
      <c r="BJ1045" s="99">
        <f>SUMIFS(通讯通路门店!$AC:$AC,通讯通路门店!$S:$S,$G1045)</f>
        <v>0</v>
      </c>
      <c r="BK1045" s="99">
        <f>SUMIFS(通讯通路门店!$AD:$AD,通讯通路门店!$S:$S,$G1045)</f>
        <v>0</v>
      </c>
      <c r="BL1045" s="99">
        <f>SUMIFS(通讯通路门店!$AE:$AE,通讯通路门店!$S:$S,$G1045)</f>
        <v>0</v>
      </c>
      <c r="BM1045" s="99">
        <f>SUMIFS(通讯通路门店!$AF:$AF,通讯通路门店!$S:$S,$G1045)</f>
        <v>0</v>
      </c>
      <c r="BN1045" s="99">
        <f>SUMIFS(通讯通路门店!$AG:$AG,通讯通路门店!$S:$S,$G1045)</f>
        <v>0</v>
      </c>
      <c r="BO1045" s="99">
        <f>SUMIFS(通讯通路门店!$AH:$AH,通讯通路门店!$S:$S,$G1045)</f>
        <v>0</v>
      </c>
      <c r="BP1045" s="99">
        <f>SUMIFS(通讯通路门店!$AI:$AI,通讯通路门店!$S:$S,$G1045)</f>
        <v>0</v>
      </c>
      <c r="BQ1045" s="83"/>
    </row>
    <row r="1046" spans="1:69">
      <c r="A1046" s="99" t="str">
        <f>IFERROR(_xlfn.XLOOKUP($G1046,通讯通路门店!$S$4:$S$993933,通讯通路门店!$A$4:$A$993933,0,0),"")</f>
        <v>海南省</v>
      </c>
      <c r="B1046" s="99" t="str">
        <f>IFERROR(_xlfn.XLOOKUP($G1046,通讯通路门店!$S$4:$S$993933,通讯通路门店!$B$4:$B$993933,0,0),"")</f>
        <v>乐东黎族自治县</v>
      </c>
      <c r="C1046" s="99" t="str">
        <f>IFERROR(_xlfn.XLOOKUP($G1046,通讯通路门店!$S$4:$S$993933,通讯通路门店!$C$4:$C$993933,0,0),"")</f>
        <v>乐东黎族自治县</v>
      </c>
      <c r="D1046" s="99" t="str">
        <f>IFERROR(_xlfn.XLOOKUP($G1046,通讯通路门店!$S$4:$S$993933,通讯通路门店!$D$4:$D$993933,0,0),"")</f>
        <v>万冲镇</v>
      </c>
      <c r="E1046" s="83"/>
      <c r="F1046" s="83"/>
      <c r="G1046" s="101"/>
      <c r="H1046" s="102">
        <f>IFERROR(_xlfn.XLOOKUP($G1046,通讯通路门店!$S$4:$S$993933,通讯通路门店!$R$4:$R$993933,0,0),"")</f>
        <v>0</v>
      </c>
      <c r="I1046" s="83"/>
      <c r="J1046" s="83"/>
      <c r="K1046" s="83"/>
      <c r="L1046" s="83"/>
      <c r="M1046" s="83"/>
      <c r="N1046" s="83"/>
      <c r="O1046" s="83"/>
      <c r="P1046" s="83"/>
      <c r="Q1046" s="83"/>
      <c r="R1046" s="83"/>
      <c r="S1046" s="83"/>
      <c r="T1046" s="83"/>
      <c r="U1046" s="99">
        <f>COUNTIF(通讯通路门店!$S:$S,$G1046)</f>
        <v>0</v>
      </c>
      <c r="V1046" s="99">
        <f>COUNTIFS(通讯通路门店!$S:$S,$G1046,通讯通路门店!$J:$J,"综合卖场")</f>
        <v>0</v>
      </c>
      <c r="W1046" s="99">
        <f>SUMIFS(通讯通路门店!$AJ:$AJ,通讯通路门店!$S:$S,通讯客户沙盘!$G1046)</f>
        <v>0</v>
      </c>
      <c r="X1046" s="99">
        <f t="shared" si="80"/>
        <v>0</v>
      </c>
      <c r="Y1046" s="99">
        <f>COUNTIFS(通讯通路门店!$S:$S,$G1046,通讯通路门店!$J:$J,"荣耀体验店")+COUNTIFS(通讯通路门店!$S:$S,$G1046,通讯通路门店!$J:$J,"荣耀授权专卖店")</f>
        <v>0</v>
      </c>
      <c r="Z1046" s="99">
        <f>COUNTIFS(通讯通路门店!$S:$S,$G1046,通讯通路门店!$J:$J,"VIVO体验店")</f>
        <v>0</v>
      </c>
      <c r="AA1046" s="99">
        <f>COUNTIFS(通讯通路门店!$S:$S,$G1046,通讯通路门店!$J:$J,"OPPO体验店")</f>
        <v>0</v>
      </c>
      <c r="AB1046" s="99">
        <f>COUNTIFS(通讯通路门店!$S:$S,$G1046,通讯通路门店!$J:$J,"华为授权体验店")+COUNTIFS(通讯通路门店!$S:$S,$G1046,通讯通路门店!$J:$J,"华为堡垒店")</f>
        <v>0</v>
      </c>
      <c r="AC1046" s="99">
        <f>COUNTIFS(通讯通路门店!$S:$S,$G1046,通讯通路门店!$J:$J,"小米体验店")</f>
        <v>0</v>
      </c>
      <c r="AD1046" s="99">
        <f>COUNTIFS(通讯通路门店!$S:$S,$G1046,通讯通路门店!$J:$J,"苹果体验店")</f>
        <v>0</v>
      </c>
      <c r="AE1046" s="99">
        <f>COUNTIFS(通讯通路门店!$S:$S,$G1046,通讯通路门店!$J:$J,"其他品牌专卖店")</f>
        <v>0</v>
      </c>
      <c r="AF1046" s="99">
        <f>SUMIFS(通讯通路门店!$BI:$BI,通讯通路门店!$S:$S,$G1046)</f>
        <v>0</v>
      </c>
      <c r="AG1046" s="99">
        <f>SUMIFS(通讯通路门店!$BH:$BH,通讯通路门店!$S:$S,$G1046)</f>
        <v>0</v>
      </c>
      <c r="AH1046" s="99">
        <f t="shared" si="81"/>
        <v>0</v>
      </c>
      <c r="AI1046" s="99">
        <f>SUMIFS(通讯通路门店!$BB:$BB,通讯通路门店!$S:$S,$G1046)</f>
        <v>0</v>
      </c>
      <c r="AJ1046" s="99">
        <f>SUMIFS(通讯通路门店!$BE:$BE,通讯通路门店!$S:$S,$G1046)</f>
        <v>0</v>
      </c>
      <c r="AK1046" s="99">
        <f>SUMIFS(通讯通路门店!$BG:$BG,通讯通路门店!$S:$S,$G1046)</f>
        <v>0</v>
      </c>
      <c r="AL1046" s="99">
        <f>SUMIFS(通讯通路门店!$BC:$BC,通讯通路门店!$S:$S,$G1046)</f>
        <v>0</v>
      </c>
      <c r="AM1046" s="99">
        <f>SUMIFS(通讯通路门店!$BD:$BD,通讯通路门店!$S:$S,$G1046)</f>
        <v>0</v>
      </c>
      <c r="AN1046" s="99">
        <f>SUMIFS(通讯通路门店!$BF:$BF,通讯通路门店!$S:$S,$G1046)</f>
        <v>0</v>
      </c>
      <c r="AO1046" s="99">
        <f t="shared" si="82"/>
        <v>0</v>
      </c>
      <c r="AP1046" s="99">
        <f>SUMIFS(通讯通路门店!$K:$K,通讯通路门店!$S:$S,$G1046)</f>
        <v>0</v>
      </c>
      <c r="AQ1046" s="83"/>
      <c r="AR1046" s="99">
        <f>SUMIFS(通讯通路门店!$T:$T,通讯通路门店!$S:$S,$G1046)</f>
        <v>0</v>
      </c>
      <c r="AS1046" s="99">
        <f>SUMIFS(通讯通路门店!$U:$U,通讯通路门店!$S:$S,$G1046)</f>
        <v>0</v>
      </c>
      <c r="AT1046" s="99">
        <f>SUMIFS(通讯通路门店!$V:$V,通讯通路门店!$S:$S,$G1046)</f>
        <v>0</v>
      </c>
      <c r="AU1046" s="99">
        <f>SUMIFS(通讯通路门店!$W:$W,通讯通路门店!$S:$S,$G1046)</f>
        <v>0</v>
      </c>
      <c r="AV1046" s="99">
        <f>SUMIFS(通讯通路门店!$Z:$Z,通讯通路门店!$S:$S,$G1046)</f>
        <v>0</v>
      </c>
      <c r="AW1046" s="99">
        <f>SUMIFS(通讯通路门店!$AB:$AB,通讯通路门店!$S:$S,$G1046)</f>
        <v>0</v>
      </c>
      <c r="AX1046" s="99">
        <f>SUMIFS(通讯通路门店!$X:$X,通讯通路门店!$S:$S,$G1046)</f>
        <v>0</v>
      </c>
      <c r="AY1046" s="99">
        <f>SUMIFS(通讯通路门店!$Y:$Y,通讯通路门店!$S:$S,$G1046)</f>
        <v>0</v>
      </c>
      <c r="AZ1046" s="99">
        <f>SUMIFS(通讯通路门店!$AA:$AA,通讯通路门店!$S:$S,$G1046)</f>
        <v>0</v>
      </c>
      <c r="BA1046" s="99">
        <f t="shared" si="83"/>
        <v>0</v>
      </c>
      <c r="BB1046" s="99">
        <f t="shared" si="84"/>
        <v>0</v>
      </c>
      <c r="BC1046" s="99">
        <f>SUMIFS(通讯通路门店!$W:$W,通讯通路门店!$S:$S,$G1046,通讯通路门店!$J:$J,"荣耀体验店")+SUMIFS(通讯通路门店!$W:$W,通讯通路门店!$S:$S,$G1046,通讯通路门店!$J:$J,"荣耀授权专卖店")</f>
        <v>0</v>
      </c>
      <c r="BD1046" s="99">
        <f>SUMIFS(通讯通路门店!$Z:$Z,通讯通路门店!$S:$S,$G1046,通讯通路门店!$J:$J,"VIVO体验店")</f>
        <v>0</v>
      </c>
      <c r="BE1046" s="99">
        <f>SUMIFS(通讯通路门店!$AB:$AB,通讯通路门店!$S:$S,$G1046,通讯通路门店!$J:$J,"OPPO体验店")</f>
        <v>0</v>
      </c>
      <c r="BF1046" s="99">
        <f>SUMIFS(通讯通路门店!$X:$X,通讯通路门店!$S:$S,$G1046,通讯通路门店!$J:$J,"华为授权体验店")+SUMIFS(通讯通路门店!$AA:$AA,通讯通路门店!$S:$S,$G1046,通讯通路门店!$J:$J,"华为堡垒店")</f>
        <v>0</v>
      </c>
      <c r="BG1046" s="99">
        <f>SUMIFS(通讯通路门店!$Y:$Y,通讯通路门店!$S:$S,$G1046,通讯通路门店!$J:$J,"小米体验店")</f>
        <v>0</v>
      </c>
      <c r="BH1046" s="99">
        <f>SUMIFS(通讯通路门店!$AA:$AA,通讯通路门店!$S:$S,$G1046,通讯通路门店!$J:$J,"苹果体验店")</f>
        <v>0</v>
      </c>
      <c r="BI1046" s="99">
        <f>SUMIFS(通讯通路门店!$K:$K,通讯通路门店!$S:$S,$G1046,通讯通路门店!$J:$J,"其他品牌专卖店")</f>
        <v>0</v>
      </c>
      <c r="BJ1046" s="99">
        <f>SUMIFS(通讯通路门店!$AC:$AC,通讯通路门店!$S:$S,$G1046)</f>
        <v>0</v>
      </c>
      <c r="BK1046" s="99">
        <f>SUMIFS(通讯通路门店!$AD:$AD,通讯通路门店!$S:$S,$G1046)</f>
        <v>0</v>
      </c>
      <c r="BL1046" s="99">
        <f>SUMIFS(通讯通路门店!$AE:$AE,通讯通路门店!$S:$S,$G1046)</f>
        <v>0</v>
      </c>
      <c r="BM1046" s="99">
        <f>SUMIFS(通讯通路门店!$AF:$AF,通讯通路门店!$S:$S,$G1046)</f>
        <v>0</v>
      </c>
      <c r="BN1046" s="99">
        <f>SUMIFS(通讯通路门店!$AG:$AG,通讯通路门店!$S:$S,$G1046)</f>
        <v>0</v>
      </c>
      <c r="BO1046" s="99">
        <f>SUMIFS(通讯通路门店!$AH:$AH,通讯通路门店!$S:$S,$G1046)</f>
        <v>0</v>
      </c>
      <c r="BP1046" s="99">
        <f>SUMIFS(通讯通路门店!$AI:$AI,通讯通路门店!$S:$S,$G1046)</f>
        <v>0</v>
      </c>
      <c r="BQ1046" s="83"/>
    </row>
    <row r="1047" spans="1:69">
      <c r="A1047" s="99" t="str">
        <f>IFERROR(_xlfn.XLOOKUP($G1047,通讯通路门店!$S$4:$S$993933,通讯通路门店!$A$4:$A$993933,0,0),"")</f>
        <v>海南省</v>
      </c>
      <c r="B1047" s="99" t="str">
        <f>IFERROR(_xlfn.XLOOKUP($G1047,通讯通路门店!$S$4:$S$993933,通讯通路门店!$B$4:$B$993933,0,0),"")</f>
        <v>乐东黎族自治县</v>
      </c>
      <c r="C1047" s="99" t="str">
        <f>IFERROR(_xlfn.XLOOKUP($G1047,通讯通路门店!$S$4:$S$993933,通讯通路门店!$C$4:$C$993933,0,0),"")</f>
        <v>乐东黎族自治县</v>
      </c>
      <c r="D1047" s="99" t="str">
        <f>IFERROR(_xlfn.XLOOKUP($G1047,通讯通路门店!$S$4:$S$993933,通讯通路门店!$D$4:$D$993933,0,0),"")</f>
        <v>万冲镇</v>
      </c>
      <c r="E1047" s="83"/>
      <c r="F1047" s="83"/>
      <c r="G1047" s="101"/>
      <c r="H1047" s="102">
        <f>IFERROR(_xlfn.XLOOKUP($G1047,通讯通路门店!$S$4:$S$993933,通讯通路门店!$R$4:$R$993933,0,0),"")</f>
        <v>0</v>
      </c>
      <c r="I1047" s="83"/>
      <c r="J1047" s="83"/>
      <c r="K1047" s="83"/>
      <c r="L1047" s="83"/>
      <c r="M1047" s="83"/>
      <c r="N1047" s="83"/>
      <c r="O1047" s="83"/>
      <c r="P1047" s="83"/>
      <c r="Q1047" s="83"/>
      <c r="R1047" s="83"/>
      <c r="S1047" s="83"/>
      <c r="T1047" s="83"/>
      <c r="U1047" s="99">
        <f>COUNTIF(通讯通路门店!$S:$S,$G1047)</f>
        <v>0</v>
      </c>
      <c r="V1047" s="99">
        <f>COUNTIFS(通讯通路门店!$S:$S,$G1047,通讯通路门店!$J:$J,"综合卖场")</f>
        <v>0</v>
      </c>
      <c r="W1047" s="99">
        <f>SUMIFS(通讯通路门店!$AJ:$AJ,通讯通路门店!$S:$S,通讯客户沙盘!$G1047)</f>
        <v>0</v>
      </c>
      <c r="X1047" s="99">
        <f t="shared" si="80"/>
        <v>0</v>
      </c>
      <c r="Y1047" s="99">
        <f>COUNTIFS(通讯通路门店!$S:$S,$G1047,通讯通路门店!$J:$J,"荣耀体验店")+COUNTIFS(通讯通路门店!$S:$S,$G1047,通讯通路门店!$J:$J,"荣耀授权专卖店")</f>
        <v>0</v>
      </c>
      <c r="Z1047" s="99">
        <f>COUNTIFS(通讯通路门店!$S:$S,$G1047,通讯通路门店!$J:$J,"VIVO体验店")</f>
        <v>0</v>
      </c>
      <c r="AA1047" s="99">
        <f>COUNTIFS(通讯通路门店!$S:$S,$G1047,通讯通路门店!$J:$J,"OPPO体验店")</f>
        <v>0</v>
      </c>
      <c r="AB1047" s="99">
        <f>COUNTIFS(通讯通路门店!$S:$S,$G1047,通讯通路门店!$J:$J,"华为授权体验店")+COUNTIFS(通讯通路门店!$S:$S,$G1047,通讯通路门店!$J:$J,"华为堡垒店")</f>
        <v>0</v>
      </c>
      <c r="AC1047" s="99">
        <f>COUNTIFS(通讯通路门店!$S:$S,$G1047,通讯通路门店!$J:$J,"小米体验店")</f>
        <v>0</v>
      </c>
      <c r="AD1047" s="99">
        <f>COUNTIFS(通讯通路门店!$S:$S,$G1047,通讯通路门店!$J:$J,"苹果体验店")</f>
        <v>0</v>
      </c>
      <c r="AE1047" s="99">
        <f>COUNTIFS(通讯通路门店!$S:$S,$G1047,通讯通路门店!$J:$J,"其他品牌专卖店")</f>
        <v>0</v>
      </c>
      <c r="AF1047" s="99">
        <f>SUMIFS(通讯通路门店!$BI:$BI,通讯通路门店!$S:$S,$G1047)</f>
        <v>0</v>
      </c>
      <c r="AG1047" s="99">
        <f>SUMIFS(通讯通路门店!$BH:$BH,通讯通路门店!$S:$S,$G1047)</f>
        <v>0</v>
      </c>
      <c r="AH1047" s="99">
        <f t="shared" si="81"/>
        <v>0</v>
      </c>
      <c r="AI1047" s="99">
        <f>SUMIFS(通讯通路门店!$BB:$BB,通讯通路门店!$S:$S,$G1047)</f>
        <v>0</v>
      </c>
      <c r="AJ1047" s="99">
        <f>SUMIFS(通讯通路门店!$BE:$BE,通讯通路门店!$S:$S,$G1047)</f>
        <v>0</v>
      </c>
      <c r="AK1047" s="99">
        <f>SUMIFS(通讯通路门店!$BG:$BG,通讯通路门店!$S:$S,$G1047)</f>
        <v>0</v>
      </c>
      <c r="AL1047" s="99">
        <f>SUMIFS(通讯通路门店!$BC:$BC,通讯通路门店!$S:$S,$G1047)</f>
        <v>0</v>
      </c>
      <c r="AM1047" s="99">
        <f>SUMIFS(通讯通路门店!$BD:$BD,通讯通路门店!$S:$S,$G1047)</f>
        <v>0</v>
      </c>
      <c r="AN1047" s="99">
        <f>SUMIFS(通讯通路门店!$BF:$BF,通讯通路门店!$S:$S,$G1047)</f>
        <v>0</v>
      </c>
      <c r="AO1047" s="99">
        <f t="shared" si="82"/>
        <v>0</v>
      </c>
      <c r="AP1047" s="99">
        <f>SUMIFS(通讯通路门店!$K:$K,通讯通路门店!$S:$S,$G1047)</f>
        <v>0</v>
      </c>
      <c r="AQ1047" s="83"/>
      <c r="AR1047" s="99">
        <f>SUMIFS(通讯通路门店!$T:$T,通讯通路门店!$S:$S,$G1047)</f>
        <v>0</v>
      </c>
      <c r="AS1047" s="99">
        <f>SUMIFS(通讯通路门店!$U:$U,通讯通路门店!$S:$S,$G1047)</f>
        <v>0</v>
      </c>
      <c r="AT1047" s="99">
        <f>SUMIFS(通讯通路门店!$V:$V,通讯通路门店!$S:$S,$G1047)</f>
        <v>0</v>
      </c>
      <c r="AU1047" s="99">
        <f>SUMIFS(通讯通路门店!$W:$W,通讯通路门店!$S:$S,$G1047)</f>
        <v>0</v>
      </c>
      <c r="AV1047" s="99">
        <f>SUMIFS(通讯通路门店!$Z:$Z,通讯通路门店!$S:$S,$G1047)</f>
        <v>0</v>
      </c>
      <c r="AW1047" s="99">
        <f>SUMIFS(通讯通路门店!$AB:$AB,通讯通路门店!$S:$S,$G1047)</f>
        <v>0</v>
      </c>
      <c r="AX1047" s="99">
        <f>SUMIFS(通讯通路门店!$X:$X,通讯通路门店!$S:$S,$G1047)</f>
        <v>0</v>
      </c>
      <c r="AY1047" s="99">
        <f>SUMIFS(通讯通路门店!$Y:$Y,通讯通路门店!$S:$S,$G1047)</f>
        <v>0</v>
      </c>
      <c r="AZ1047" s="99">
        <f>SUMIFS(通讯通路门店!$AA:$AA,通讯通路门店!$S:$S,$G1047)</f>
        <v>0</v>
      </c>
      <c r="BA1047" s="99">
        <f t="shared" si="83"/>
        <v>0</v>
      </c>
      <c r="BB1047" s="99">
        <f t="shared" si="84"/>
        <v>0</v>
      </c>
      <c r="BC1047" s="99">
        <f>SUMIFS(通讯通路门店!$W:$W,通讯通路门店!$S:$S,$G1047,通讯通路门店!$J:$J,"荣耀体验店")+SUMIFS(通讯通路门店!$W:$W,通讯通路门店!$S:$S,$G1047,通讯通路门店!$J:$J,"荣耀授权专卖店")</f>
        <v>0</v>
      </c>
      <c r="BD1047" s="99">
        <f>SUMIFS(通讯通路门店!$Z:$Z,通讯通路门店!$S:$S,$G1047,通讯通路门店!$J:$J,"VIVO体验店")</f>
        <v>0</v>
      </c>
      <c r="BE1047" s="99">
        <f>SUMIFS(通讯通路门店!$AB:$AB,通讯通路门店!$S:$S,$G1047,通讯通路门店!$J:$J,"OPPO体验店")</f>
        <v>0</v>
      </c>
      <c r="BF1047" s="99">
        <f>SUMIFS(通讯通路门店!$X:$X,通讯通路门店!$S:$S,$G1047,通讯通路门店!$J:$J,"华为授权体验店")+SUMIFS(通讯通路门店!$AA:$AA,通讯通路门店!$S:$S,$G1047,通讯通路门店!$J:$J,"华为堡垒店")</f>
        <v>0</v>
      </c>
      <c r="BG1047" s="99">
        <f>SUMIFS(通讯通路门店!$Y:$Y,通讯通路门店!$S:$S,$G1047,通讯通路门店!$J:$J,"小米体验店")</f>
        <v>0</v>
      </c>
      <c r="BH1047" s="99">
        <f>SUMIFS(通讯通路门店!$AA:$AA,通讯通路门店!$S:$S,$G1047,通讯通路门店!$J:$J,"苹果体验店")</f>
        <v>0</v>
      </c>
      <c r="BI1047" s="99">
        <f>SUMIFS(通讯通路门店!$K:$K,通讯通路门店!$S:$S,$G1047,通讯通路门店!$J:$J,"其他品牌专卖店")</f>
        <v>0</v>
      </c>
      <c r="BJ1047" s="99">
        <f>SUMIFS(通讯通路门店!$AC:$AC,通讯通路门店!$S:$S,$G1047)</f>
        <v>0</v>
      </c>
      <c r="BK1047" s="99">
        <f>SUMIFS(通讯通路门店!$AD:$AD,通讯通路门店!$S:$S,$G1047)</f>
        <v>0</v>
      </c>
      <c r="BL1047" s="99">
        <f>SUMIFS(通讯通路门店!$AE:$AE,通讯通路门店!$S:$S,$G1047)</f>
        <v>0</v>
      </c>
      <c r="BM1047" s="99">
        <f>SUMIFS(通讯通路门店!$AF:$AF,通讯通路门店!$S:$S,$G1047)</f>
        <v>0</v>
      </c>
      <c r="BN1047" s="99">
        <f>SUMIFS(通讯通路门店!$AG:$AG,通讯通路门店!$S:$S,$G1047)</f>
        <v>0</v>
      </c>
      <c r="BO1047" s="99">
        <f>SUMIFS(通讯通路门店!$AH:$AH,通讯通路门店!$S:$S,$G1047)</f>
        <v>0</v>
      </c>
      <c r="BP1047" s="99">
        <f>SUMIFS(通讯通路门店!$AI:$AI,通讯通路门店!$S:$S,$G1047)</f>
        <v>0</v>
      </c>
      <c r="BQ1047" s="83"/>
    </row>
    <row r="1048" spans="1:69">
      <c r="A1048" s="99" t="str">
        <f>IFERROR(_xlfn.XLOOKUP($G1048,通讯通路门店!$S$4:$S$993933,通讯通路门店!$A$4:$A$993933,0,0),"")</f>
        <v>海南省</v>
      </c>
      <c r="B1048" s="99" t="str">
        <f>IFERROR(_xlfn.XLOOKUP($G1048,通讯通路门店!$S$4:$S$993933,通讯通路门店!$B$4:$B$993933,0,0),"")</f>
        <v>乐东黎族自治县</v>
      </c>
      <c r="C1048" s="99" t="str">
        <f>IFERROR(_xlfn.XLOOKUP($G1048,通讯通路门店!$S$4:$S$993933,通讯通路门店!$C$4:$C$993933,0,0),"")</f>
        <v>乐东黎族自治县</v>
      </c>
      <c r="D1048" s="99" t="str">
        <f>IFERROR(_xlfn.XLOOKUP($G1048,通讯通路门店!$S$4:$S$993933,通讯通路门店!$D$4:$D$993933,0,0),"")</f>
        <v>万冲镇</v>
      </c>
      <c r="E1048" s="83"/>
      <c r="F1048" s="83"/>
      <c r="G1048" s="101"/>
      <c r="H1048" s="102">
        <f>IFERROR(_xlfn.XLOOKUP($G1048,通讯通路门店!$S$4:$S$993933,通讯通路门店!$R$4:$R$993933,0,0),"")</f>
        <v>0</v>
      </c>
      <c r="I1048" s="83"/>
      <c r="J1048" s="83"/>
      <c r="K1048" s="83"/>
      <c r="L1048" s="83"/>
      <c r="M1048" s="83"/>
      <c r="N1048" s="83"/>
      <c r="O1048" s="83"/>
      <c r="P1048" s="83"/>
      <c r="Q1048" s="83"/>
      <c r="R1048" s="83"/>
      <c r="S1048" s="83"/>
      <c r="T1048" s="83"/>
      <c r="U1048" s="99">
        <f>COUNTIF(通讯通路门店!$S:$S,$G1048)</f>
        <v>0</v>
      </c>
      <c r="V1048" s="99">
        <f>COUNTIFS(通讯通路门店!$S:$S,$G1048,通讯通路门店!$J:$J,"综合卖场")</f>
        <v>0</v>
      </c>
      <c r="W1048" s="99">
        <f>SUMIFS(通讯通路门店!$AJ:$AJ,通讯通路门店!$S:$S,通讯客户沙盘!$G1048)</f>
        <v>0</v>
      </c>
      <c r="X1048" s="99">
        <f t="shared" si="80"/>
        <v>0</v>
      </c>
      <c r="Y1048" s="99">
        <f>COUNTIFS(通讯通路门店!$S:$S,$G1048,通讯通路门店!$J:$J,"荣耀体验店")+COUNTIFS(通讯通路门店!$S:$S,$G1048,通讯通路门店!$J:$J,"荣耀授权专卖店")</f>
        <v>0</v>
      </c>
      <c r="Z1048" s="99">
        <f>COUNTIFS(通讯通路门店!$S:$S,$G1048,通讯通路门店!$J:$J,"VIVO体验店")</f>
        <v>0</v>
      </c>
      <c r="AA1048" s="99">
        <f>COUNTIFS(通讯通路门店!$S:$S,$G1048,通讯通路门店!$J:$J,"OPPO体验店")</f>
        <v>0</v>
      </c>
      <c r="AB1048" s="99">
        <f>COUNTIFS(通讯通路门店!$S:$S,$G1048,通讯通路门店!$J:$J,"华为授权体验店")+COUNTIFS(通讯通路门店!$S:$S,$G1048,通讯通路门店!$J:$J,"华为堡垒店")</f>
        <v>0</v>
      </c>
      <c r="AC1048" s="99">
        <f>COUNTIFS(通讯通路门店!$S:$S,$G1048,通讯通路门店!$J:$J,"小米体验店")</f>
        <v>0</v>
      </c>
      <c r="AD1048" s="99">
        <f>COUNTIFS(通讯通路门店!$S:$S,$G1048,通讯通路门店!$J:$J,"苹果体验店")</f>
        <v>0</v>
      </c>
      <c r="AE1048" s="99">
        <f>COUNTIFS(通讯通路门店!$S:$S,$G1048,通讯通路门店!$J:$J,"其他品牌专卖店")</f>
        <v>0</v>
      </c>
      <c r="AF1048" s="99">
        <f>SUMIFS(通讯通路门店!$BI:$BI,通讯通路门店!$S:$S,$G1048)</f>
        <v>0</v>
      </c>
      <c r="AG1048" s="99">
        <f>SUMIFS(通讯通路门店!$BH:$BH,通讯通路门店!$S:$S,$G1048)</f>
        <v>0</v>
      </c>
      <c r="AH1048" s="99">
        <f t="shared" si="81"/>
        <v>0</v>
      </c>
      <c r="AI1048" s="99">
        <f>SUMIFS(通讯通路门店!$BB:$BB,通讯通路门店!$S:$S,$G1048)</f>
        <v>0</v>
      </c>
      <c r="AJ1048" s="99">
        <f>SUMIFS(通讯通路门店!$BE:$BE,通讯通路门店!$S:$S,$G1048)</f>
        <v>0</v>
      </c>
      <c r="AK1048" s="99">
        <f>SUMIFS(通讯通路门店!$BG:$BG,通讯通路门店!$S:$S,$G1048)</f>
        <v>0</v>
      </c>
      <c r="AL1048" s="99">
        <f>SUMIFS(通讯通路门店!$BC:$BC,通讯通路门店!$S:$S,$G1048)</f>
        <v>0</v>
      </c>
      <c r="AM1048" s="99">
        <f>SUMIFS(通讯通路门店!$BD:$BD,通讯通路门店!$S:$S,$G1048)</f>
        <v>0</v>
      </c>
      <c r="AN1048" s="99">
        <f>SUMIFS(通讯通路门店!$BF:$BF,通讯通路门店!$S:$S,$G1048)</f>
        <v>0</v>
      </c>
      <c r="AO1048" s="99">
        <f t="shared" si="82"/>
        <v>0</v>
      </c>
      <c r="AP1048" s="99">
        <f>SUMIFS(通讯通路门店!$K:$K,通讯通路门店!$S:$S,$G1048)</f>
        <v>0</v>
      </c>
      <c r="AQ1048" s="83"/>
      <c r="AR1048" s="99">
        <f>SUMIFS(通讯通路门店!$T:$T,通讯通路门店!$S:$S,$G1048)</f>
        <v>0</v>
      </c>
      <c r="AS1048" s="99">
        <f>SUMIFS(通讯通路门店!$U:$U,通讯通路门店!$S:$S,$G1048)</f>
        <v>0</v>
      </c>
      <c r="AT1048" s="99">
        <f>SUMIFS(通讯通路门店!$V:$V,通讯通路门店!$S:$S,$G1048)</f>
        <v>0</v>
      </c>
      <c r="AU1048" s="99">
        <f>SUMIFS(通讯通路门店!$W:$W,通讯通路门店!$S:$S,$G1048)</f>
        <v>0</v>
      </c>
      <c r="AV1048" s="99">
        <f>SUMIFS(通讯通路门店!$Z:$Z,通讯通路门店!$S:$S,$G1048)</f>
        <v>0</v>
      </c>
      <c r="AW1048" s="99">
        <f>SUMIFS(通讯通路门店!$AB:$AB,通讯通路门店!$S:$S,$G1048)</f>
        <v>0</v>
      </c>
      <c r="AX1048" s="99">
        <f>SUMIFS(通讯通路门店!$X:$X,通讯通路门店!$S:$S,$G1048)</f>
        <v>0</v>
      </c>
      <c r="AY1048" s="99">
        <f>SUMIFS(通讯通路门店!$Y:$Y,通讯通路门店!$S:$S,$G1048)</f>
        <v>0</v>
      </c>
      <c r="AZ1048" s="99">
        <f>SUMIFS(通讯通路门店!$AA:$AA,通讯通路门店!$S:$S,$G1048)</f>
        <v>0</v>
      </c>
      <c r="BA1048" s="99">
        <f t="shared" si="83"/>
        <v>0</v>
      </c>
      <c r="BB1048" s="99">
        <f t="shared" si="84"/>
        <v>0</v>
      </c>
      <c r="BC1048" s="99">
        <f>SUMIFS(通讯通路门店!$W:$W,通讯通路门店!$S:$S,$G1048,通讯通路门店!$J:$J,"荣耀体验店")+SUMIFS(通讯通路门店!$W:$W,通讯通路门店!$S:$S,$G1048,通讯通路门店!$J:$J,"荣耀授权专卖店")</f>
        <v>0</v>
      </c>
      <c r="BD1048" s="99">
        <f>SUMIFS(通讯通路门店!$Z:$Z,通讯通路门店!$S:$S,$G1048,通讯通路门店!$J:$J,"VIVO体验店")</f>
        <v>0</v>
      </c>
      <c r="BE1048" s="99">
        <f>SUMIFS(通讯通路门店!$AB:$AB,通讯通路门店!$S:$S,$G1048,通讯通路门店!$J:$J,"OPPO体验店")</f>
        <v>0</v>
      </c>
      <c r="BF1048" s="99">
        <f>SUMIFS(通讯通路门店!$X:$X,通讯通路门店!$S:$S,$G1048,通讯通路门店!$J:$J,"华为授权体验店")+SUMIFS(通讯通路门店!$AA:$AA,通讯通路门店!$S:$S,$G1048,通讯通路门店!$J:$J,"华为堡垒店")</f>
        <v>0</v>
      </c>
      <c r="BG1048" s="99">
        <f>SUMIFS(通讯通路门店!$Y:$Y,通讯通路门店!$S:$S,$G1048,通讯通路门店!$J:$J,"小米体验店")</f>
        <v>0</v>
      </c>
      <c r="BH1048" s="99">
        <f>SUMIFS(通讯通路门店!$AA:$AA,通讯通路门店!$S:$S,$G1048,通讯通路门店!$J:$J,"苹果体验店")</f>
        <v>0</v>
      </c>
      <c r="BI1048" s="99">
        <f>SUMIFS(通讯通路门店!$K:$K,通讯通路门店!$S:$S,$G1048,通讯通路门店!$J:$J,"其他品牌专卖店")</f>
        <v>0</v>
      </c>
      <c r="BJ1048" s="99">
        <f>SUMIFS(通讯通路门店!$AC:$AC,通讯通路门店!$S:$S,$G1048)</f>
        <v>0</v>
      </c>
      <c r="BK1048" s="99">
        <f>SUMIFS(通讯通路门店!$AD:$AD,通讯通路门店!$S:$S,$G1048)</f>
        <v>0</v>
      </c>
      <c r="BL1048" s="99">
        <f>SUMIFS(通讯通路门店!$AE:$AE,通讯通路门店!$S:$S,$G1048)</f>
        <v>0</v>
      </c>
      <c r="BM1048" s="99">
        <f>SUMIFS(通讯通路门店!$AF:$AF,通讯通路门店!$S:$S,$G1048)</f>
        <v>0</v>
      </c>
      <c r="BN1048" s="99">
        <f>SUMIFS(通讯通路门店!$AG:$AG,通讯通路门店!$S:$S,$G1048)</f>
        <v>0</v>
      </c>
      <c r="BO1048" s="99">
        <f>SUMIFS(通讯通路门店!$AH:$AH,通讯通路门店!$S:$S,$G1048)</f>
        <v>0</v>
      </c>
      <c r="BP1048" s="99">
        <f>SUMIFS(通讯通路门店!$AI:$AI,通讯通路门店!$S:$S,$G1048)</f>
        <v>0</v>
      </c>
      <c r="BQ1048" s="83"/>
    </row>
    <row r="1049" spans="1:69">
      <c r="A1049" s="99" t="str">
        <f>IFERROR(_xlfn.XLOOKUP($G1049,通讯通路门店!$S$4:$S$993933,通讯通路门店!$A$4:$A$993933,0,0),"")</f>
        <v>海南省</v>
      </c>
      <c r="B1049" s="99" t="str">
        <f>IFERROR(_xlfn.XLOOKUP($G1049,通讯通路门店!$S$4:$S$993933,通讯通路门店!$B$4:$B$993933,0,0),"")</f>
        <v>乐东黎族自治县</v>
      </c>
      <c r="C1049" s="99" t="str">
        <f>IFERROR(_xlfn.XLOOKUP($G1049,通讯通路门店!$S$4:$S$993933,通讯通路门店!$C$4:$C$993933,0,0),"")</f>
        <v>乐东黎族自治县</v>
      </c>
      <c r="D1049" s="99" t="str">
        <f>IFERROR(_xlfn.XLOOKUP($G1049,通讯通路门店!$S$4:$S$993933,通讯通路门店!$D$4:$D$993933,0,0),"")</f>
        <v>万冲镇</v>
      </c>
      <c r="E1049" s="83"/>
      <c r="F1049" s="83"/>
      <c r="G1049" s="101"/>
      <c r="H1049" s="102">
        <f>IFERROR(_xlfn.XLOOKUP($G1049,通讯通路门店!$S$4:$S$993933,通讯通路门店!$R$4:$R$993933,0,0),"")</f>
        <v>0</v>
      </c>
      <c r="I1049" s="83"/>
      <c r="J1049" s="83"/>
      <c r="K1049" s="83"/>
      <c r="L1049" s="83"/>
      <c r="M1049" s="83"/>
      <c r="N1049" s="83"/>
      <c r="O1049" s="83"/>
      <c r="P1049" s="83"/>
      <c r="Q1049" s="83"/>
      <c r="R1049" s="83"/>
      <c r="S1049" s="83"/>
      <c r="T1049" s="83"/>
      <c r="U1049" s="99">
        <f>COUNTIF(通讯通路门店!$S:$S,$G1049)</f>
        <v>0</v>
      </c>
      <c r="V1049" s="99">
        <f>COUNTIFS(通讯通路门店!$S:$S,$G1049,通讯通路门店!$J:$J,"综合卖场")</f>
        <v>0</v>
      </c>
      <c r="W1049" s="99">
        <f>SUMIFS(通讯通路门店!$AJ:$AJ,通讯通路门店!$S:$S,通讯客户沙盘!$G1049)</f>
        <v>0</v>
      </c>
      <c r="X1049" s="99">
        <f t="shared" si="80"/>
        <v>0</v>
      </c>
      <c r="Y1049" s="99">
        <f>COUNTIFS(通讯通路门店!$S:$S,$G1049,通讯通路门店!$J:$J,"荣耀体验店")+COUNTIFS(通讯通路门店!$S:$S,$G1049,通讯通路门店!$J:$J,"荣耀授权专卖店")</f>
        <v>0</v>
      </c>
      <c r="Z1049" s="99">
        <f>COUNTIFS(通讯通路门店!$S:$S,$G1049,通讯通路门店!$J:$J,"VIVO体验店")</f>
        <v>0</v>
      </c>
      <c r="AA1049" s="99">
        <f>COUNTIFS(通讯通路门店!$S:$S,$G1049,通讯通路门店!$J:$J,"OPPO体验店")</f>
        <v>0</v>
      </c>
      <c r="AB1049" s="99">
        <f>COUNTIFS(通讯通路门店!$S:$S,$G1049,通讯通路门店!$J:$J,"华为授权体验店")+COUNTIFS(通讯通路门店!$S:$S,$G1049,通讯通路门店!$J:$J,"华为堡垒店")</f>
        <v>0</v>
      </c>
      <c r="AC1049" s="99">
        <f>COUNTIFS(通讯通路门店!$S:$S,$G1049,通讯通路门店!$J:$J,"小米体验店")</f>
        <v>0</v>
      </c>
      <c r="AD1049" s="99">
        <f>COUNTIFS(通讯通路门店!$S:$S,$G1049,通讯通路门店!$J:$J,"苹果体验店")</f>
        <v>0</v>
      </c>
      <c r="AE1049" s="99">
        <f>COUNTIFS(通讯通路门店!$S:$S,$G1049,通讯通路门店!$J:$J,"其他品牌专卖店")</f>
        <v>0</v>
      </c>
      <c r="AF1049" s="99">
        <f>SUMIFS(通讯通路门店!$BI:$BI,通讯通路门店!$S:$S,$G1049)</f>
        <v>0</v>
      </c>
      <c r="AG1049" s="99">
        <f>SUMIFS(通讯通路门店!$BH:$BH,通讯通路门店!$S:$S,$G1049)</f>
        <v>0</v>
      </c>
      <c r="AH1049" s="99">
        <f t="shared" si="81"/>
        <v>0</v>
      </c>
      <c r="AI1049" s="99">
        <f>SUMIFS(通讯通路门店!$BB:$BB,通讯通路门店!$S:$S,$G1049)</f>
        <v>0</v>
      </c>
      <c r="AJ1049" s="99">
        <f>SUMIFS(通讯通路门店!$BE:$BE,通讯通路门店!$S:$S,$G1049)</f>
        <v>0</v>
      </c>
      <c r="AK1049" s="99">
        <f>SUMIFS(通讯通路门店!$BG:$BG,通讯通路门店!$S:$S,$G1049)</f>
        <v>0</v>
      </c>
      <c r="AL1049" s="99">
        <f>SUMIFS(通讯通路门店!$BC:$BC,通讯通路门店!$S:$S,$G1049)</f>
        <v>0</v>
      </c>
      <c r="AM1049" s="99">
        <f>SUMIFS(通讯通路门店!$BD:$BD,通讯通路门店!$S:$S,$G1049)</f>
        <v>0</v>
      </c>
      <c r="AN1049" s="99">
        <f>SUMIFS(通讯通路门店!$BF:$BF,通讯通路门店!$S:$S,$G1049)</f>
        <v>0</v>
      </c>
      <c r="AO1049" s="99">
        <f t="shared" si="82"/>
        <v>0</v>
      </c>
      <c r="AP1049" s="99">
        <f>SUMIFS(通讯通路门店!$K:$K,通讯通路门店!$S:$S,$G1049)</f>
        <v>0</v>
      </c>
      <c r="AQ1049" s="83"/>
      <c r="AR1049" s="99">
        <f>SUMIFS(通讯通路门店!$T:$T,通讯通路门店!$S:$S,$G1049)</f>
        <v>0</v>
      </c>
      <c r="AS1049" s="99">
        <f>SUMIFS(通讯通路门店!$U:$U,通讯通路门店!$S:$S,$G1049)</f>
        <v>0</v>
      </c>
      <c r="AT1049" s="99">
        <f>SUMIFS(通讯通路门店!$V:$V,通讯通路门店!$S:$S,$G1049)</f>
        <v>0</v>
      </c>
      <c r="AU1049" s="99">
        <f>SUMIFS(通讯通路门店!$W:$W,通讯通路门店!$S:$S,$G1049)</f>
        <v>0</v>
      </c>
      <c r="AV1049" s="99">
        <f>SUMIFS(通讯通路门店!$Z:$Z,通讯通路门店!$S:$S,$G1049)</f>
        <v>0</v>
      </c>
      <c r="AW1049" s="99">
        <f>SUMIFS(通讯通路门店!$AB:$AB,通讯通路门店!$S:$S,$G1049)</f>
        <v>0</v>
      </c>
      <c r="AX1049" s="99">
        <f>SUMIFS(通讯通路门店!$X:$X,通讯通路门店!$S:$S,$G1049)</f>
        <v>0</v>
      </c>
      <c r="AY1049" s="99">
        <f>SUMIFS(通讯通路门店!$Y:$Y,通讯通路门店!$S:$S,$G1049)</f>
        <v>0</v>
      </c>
      <c r="AZ1049" s="99">
        <f>SUMIFS(通讯通路门店!$AA:$AA,通讯通路门店!$S:$S,$G1049)</f>
        <v>0</v>
      </c>
      <c r="BA1049" s="99">
        <f t="shared" si="83"/>
        <v>0</v>
      </c>
      <c r="BB1049" s="99">
        <f t="shared" si="84"/>
        <v>0</v>
      </c>
      <c r="BC1049" s="99">
        <f>SUMIFS(通讯通路门店!$W:$W,通讯通路门店!$S:$S,$G1049,通讯通路门店!$J:$J,"荣耀体验店")+SUMIFS(通讯通路门店!$W:$W,通讯通路门店!$S:$S,$G1049,通讯通路门店!$J:$J,"荣耀授权专卖店")</f>
        <v>0</v>
      </c>
      <c r="BD1049" s="99">
        <f>SUMIFS(通讯通路门店!$Z:$Z,通讯通路门店!$S:$S,$G1049,通讯通路门店!$J:$J,"VIVO体验店")</f>
        <v>0</v>
      </c>
      <c r="BE1049" s="99">
        <f>SUMIFS(通讯通路门店!$AB:$AB,通讯通路门店!$S:$S,$G1049,通讯通路门店!$J:$J,"OPPO体验店")</f>
        <v>0</v>
      </c>
      <c r="BF1049" s="99">
        <f>SUMIFS(通讯通路门店!$X:$X,通讯通路门店!$S:$S,$G1049,通讯通路门店!$J:$J,"华为授权体验店")+SUMIFS(通讯通路门店!$AA:$AA,通讯通路门店!$S:$S,$G1049,通讯通路门店!$J:$J,"华为堡垒店")</f>
        <v>0</v>
      </c>
      <c r="BG1049" s="99">
        <f>SUMIFS(通讯通路门店!$Y:$Y,通讯通路门店!$S:$S,$G1049,通讯通路门店!$J:$J,"小米体验店")</f>
        <v>0</v>
      </c>
      <c r="BH1049" s="99">
        <f>SUMIFS(通讯通路门店!$AA:$AA,通讯通路门店!$S:$S,$G1049,通讯通路门店!$J:$J,"苹果体验店")</f>
        <v>0</v>
      </c>
      <c r="BI1049" s="99">
        <f>SUMIFS(通讯通路门店!$K:$K,通讯通路门店!$S:$S,$G1049,通讯通路门店!$J:$J,"其他品牌专卖店")</f>
        <v>0</v>
      </c>
      <c r="BJ1049" s="99">
        <f>SUMIFS(通讯通路门店!$AC:$AC,通讯通路门店!$S:$S,$G1049)</f>
        <v>0</v>
      </c>
      <c r="BK1049" s="99">
        <f>SUMIFS(通讯通路门店!$AD:$AD,通讯通路门店!$S:$S,$G1049)</f>
        <v>0</v>
      </c>
      <c r="BL1049" s="99">
        <f>SUMIFS(通讯通路门店!$AE:$AE,通讯通路门店!$S:$S,$G1049)</f>
        <v>0</v>
      </c>
      <c r="BM1049" s="99">
        <f>SUMIFS(通讯通路门店!$AF:$AF,通讯通路门店!$S:$S,$G1049)</f>
        <v>0</v>
      </c>
      <c r="BN1049" s="99">
        <f>SUMIFS(通讯通路门店!$AG:$AG,通讯通路门店!$S:$S,$G1049)</f>
        <v>0</v>
      </c>
      <c r="BO1049" s="99">
        <f>SUMIFS(通讯通路门店!$AH:$AH,通讯通路门店!$S:$S,$G1049)</f>
        <v>0</v>
      </c>
      <c r="BP1049" s="99">
        <f>SUMIFS(通讯通路门店!$AI:$AI,通讯通路门店!$S:$S,$G1049)</f>
        <v>0</v>
      </c>
      <c r="BQ1049" s="83"/>
    </row>
    <row r="1050" spans="1:69">
      <c r="A1050" s="99" t="str">
        <f>IFERROR(_xlfn.XLOOKUP($G1050,通讯通路门店!$S$4:$S$993933,通讯通路门店!$A$4:$A$993933,0,0),"")</f>
        <v>海南省</v>
      </c>
      <c r="B1050" s="99" t="str">
        <f>IFERROR(_xlfn.XLOOKUP($G1050,通讯通路门店!$S$4:$S$993933,通讯通路门店!$B$4:$B$993933,0,0),"")</f>
        <v>乐东黎族自治县</v>
      </c>
      <c r="C1050" s="99" t="str">
        <f>IFERROR(_xlfn.XLOOKUP($G1050,通讯通路门店!$S$4:$S$993933,通讯通路门店!$C$4:$C$993933,0,0),"")</f>
        <v>乐东黎族自治县</v>
      </c>
      <c r="D1050" s="99" t="str">
        <f>IFERROR(_xlfn.XLOOKUP($G1050,通讯通路门店!$S$4:$S$993933,通讯通路门店!$D$4:$D$993933,0,0),"")</f>
        <v>万冲镇</v>
      </c>
      <c r="E1050" s="83"/>
      <c r="F1050" s="83"/>
      <c r="G1050" s="101"/>
      <c r="H1050" s="102">
        <f>IFERROR(_xlfn.XLOOKUP($G1050,通讯通路门店!$S$4:$S$993933,通讯通路门店!$R$4:$R$993933,0,0),"")</f>
        <v>0</v>
      </c>
      <c r="I1050" s="83"/>
      <c r="J1050" s="83"/>
      <c r="K1050" s="83"/>
      <c r="L1050" s="83"/>
      <c r="M1050" s="83"/>
      <c r="N1050" s="83"/>
      <c r="O1050" s="83"/>
      <c r="P1050" s="83"/>
      <c r="Q1050" s="83"/>
      <c r="R1050" s="83"/>
      <c r="S1050" s="83"/>
      <c r="T1050" s="83"/>
      <c r="U1050" s="99">
        <f>COUNTIF(通讯通路门店!$S:$S,$G1050)</f>
        <v>0</v>
      </c>
      <c r="V1050" s="99">
        <f>COUNTIFS(通讯通路门店!$S:$S,$G1050,通讯通路门店!$J:$J,"综合卖场")</f>
        <v>0</v>
      </c>
      <c r="W1050" s="99">
        <f>SUMIFS(通讯通路门店!$AJ:$AJ,通讯通路门店!$S:$S,通讯客户沙盘!$G1050)</f>
        <v>0</v>
      </c>
      <c r="X1050" s="99">
        <f t="shared" si="80"/>
        <v>0</v>
      </c>
      <c r="Y1050" s="99">
        <f>COUNTIFS(通讯通路门店!$S:$S,$G1050,通讯通路门店!$J:$J,"荣耀体验店")+COUNTIFS(通讯通路门店!$S:$S,$G1050,通讯通路门店!$J:$J,"荣耀授权专卖店")</f>
        <v>0</v>
      </c>
      <c r="Z1050" s="99">
        <f>COUNTIFS(通讯通路门店!$S:$S,$G1050,通讯通路门店!$J:$J,"VIVO体验店")</f>
        <v>0</v>
      </c>
      <c r="AA1050" s="99">
        <f>COUNTIFS(通讯通路门店!$S:$S,$G1050,通讯通路门店!$J:$J,"OPPO体验店")</f>
        <v>0</v>
      </c>
      <c r="AB1050" s="99">
        <f>COUNTIFS(通讯通路门店!$S:$S,$G1050,通讯通路门店!$J:$J,"华为授权体验店")+COUNTIFS(通讯通路门店!$S:$S,$G1050,通讯通路门店!$J:$J,"华为堡垒店")</f>
        <v>0</v>
      </c>
      <c r="AC1050" s="99">
        <f>COUNTIFS(通讯通路门店!$S:$S,$G1050,通讯通路门店!$J:$J,"小米体验店")</f>
        <v>0</v>
      </c>
      <c r="AD1050" s="99">
        <f>COUNTIFS(通讯通路门店!$S:$S,$G1050,通讯通路门店!$J:$J,"苹果体验店")</f>
        <v>0</v>
      </c>
      <c r="AE1050" s="99">
        <f>COUNTIFS(通讯通路门店!$S:$S,$G1050,通讯通路门店!$J:$J,"其他品牌专卖店")</f>
        <v>0</v>
      </c>
      <c r="AF1050" s="99">
        <f>SUMIFS(通讯通路门店!$BI:$BI,通讯通路门店!$S:$S,$G1050)</f>
        <v>0</v>
      </c>
      <c r="AG1050" s="99">
        <f>SUMIFS(通讯通路门店!$BH:$BH,通讯通路门店!$S:$S,$G1050)</f>
        <v>0</v>
      </c>
      <c r="AH1050" s="99">
        <f t="shared" si="81"/>
        <v>0</v>
      </c>
      <c r="AI1050" s="99">
        <f>SUMIFS(通讯通路门店!$BB:$BB,通讯通路门店!$S:$S,$G1050)</f>
        <v>0</v>
      </c>
      <c r="AJ1050" s="99">
        <f>SUMIFS(通讯通路门店!$BE:$BE,通讯通路门店!$S:$S,$G1050)</f>
        <v>0</v>
      </c>
      <c r="AK1050" s="99">
        <f>SUMIFS(通讯通路门店!$BG:$BG,通讯通路门店!$S:$S,$G1050)</f>
        <v>0</v>
      </c>
      <c r="AL1050" s="99">
        <f>SUMIFS(通讯通路门店!$BC:$BC,通讯通路门店!$S:$S,$G1050)</f>
        <v>0</v>
      </c>
      <c r="AM1050" s="99">
        <f>SUMIFS(通讯通路门店!$BD:$BD,通讯通路门店!$S:$S,$G1050)</f>
        <v>0</v>
      </c>
      <c r="AN1050" s="99">
        <f>SUMIFS(通讯通路门店!$BF:$BF,通讯通路门店!$S:$S,$G1050)</f>
        <v>0</v>
      </c>
      <c r="AO1050" s="99">
        <f t="shared" si="82"/>
        <v>0</v>
      </c>
      <c r="AP1050" s="99">
        <f>SUMIFS(通讯通路门店!$K:$K,通讯通路门店!$S:$S,$G1050)</f>
        <v>0</v>
      </c>
      <c r="AQ1050" s="83"/>
      <c r="AR1050" s="99">
        <f>SUMIFS(通讯通路门店!$T:$T,通讯通路门店!$S:$S,$G1050)</f>
        <v>0</v>
      </c>
      <c r="AS1050" s="99">
        <f>SUMIFS(通讯通路门店!$U:$U,通讯通路门店!$S:$S,$G1050)</f>
        <v>0</v>
      </c>
      <c r="AT1050" s="99">
        <f>SUMIFS(通讯通路门店!$V:$V,通讯通路门店!$S:$S,$G1050)</f>
        <v>0</v>
      </c>
      <c r="AU1050" s="99">
        <f>SUMIFS(通讯通路门店!$W:$W,通讯通路门店!$S:$S,$G1050)</f>
        <v>0</v>
      </c>
      <c r="AV1050" s="99">
        <f>SUMIFS(通讯通路门店!$Z:$Z,通讯通路门店!$S:$S,$G1050)</f>
        <v>0</v>
      </c>
      <c r="AW1050" s="99">
        <f>SUMIFS(通讯通路门店!$AB:$AB,通讯通路门店!$S:$S,$G1050)</f>
        <v>0</v>
      </c>
      <c r="AX1050" s="99">
        <f>SUMIFS(通讯通路门店!$X:$X,通讯通路门店!$S:$S,$G1050)</f>
        <v>0</v>
      </c>
      <c r="AY1050" s="99">
        <f>SUMIFS(通讯通路门店!$Y:$Y,通讯通路门店!$S:$S,$G1050)</f>
        <v>0</v>
      </c>
      <c r="AZ1050" s="99">
        <f>SUMIFS(通讯通路门店!$AA:$AA,通讯通路门店!$S:$S,$G1050)</f>
        <v>0</v>
      </c>
      <c r="BA1050" s="99">
        <f t="shared" si="83"/>
        <v>0</v>
      </c>
      <c r="BB1050" s="99">
        <f t="shared" si="84"/>
        <v>0</v>
      </c>
      <c r="BC1050" s="99">
        <f>SUMIFS(通讯通路门店!$W:$W,通讯通路门店!$S:$S,$G1050,通讯通路门店!$J:$J,"荣耀体验店")+SUMIFS(通讯通路门店!$W:$W,通讯通路门店!$S:$S,$G1050,通讯通路门店!$J:$J,"荣耀授权专卖店")</f>
        <v>0</v>
      </c>
      <c r="BD1050" s="99">
        <f>SUMIFS(通讯通路门店!$Z:$Z,通讯通路门店!$S:$S,$G1050,通讯通路门店!$J:$J,"VIVO体验店")</f>
        <v>0</v>
      </c>
      <c r="BE1050" s="99">
        <f>SUMIFS(通讯通路门店!$AB:$AB,通讯通路门店!$S:$S,$G1050,通讯通路门店!$J:$J,"OPPO体验店")</f>
        <v>0</v>
      </c>
      <c r="BF1050" s="99">
        <f>SUMIFS(通讯通路门店!$X:$X,通讯通路门店!$S:$S,$G1050,通讯通路门店!$J:$J,"华为授权体验店")+SUMIFS(通讯通路门店!$AA:$AA,通讯通路门店!$S:$S,$G1050,通讯通路门店!$J:$J,"华为堡垒店")</f>
        <v>0</v>
      </c>
      <c r="BG1050" s="99">
        <f>SUMIFS(通讯通路门店!$Y:$Y,通讯通路门店!$S:$S,$G1050,通讯通路门店!$J:$J,"小米体验店")</f>
        <v>0</v>
      </c>
      <c r="BH1050" s="99">
        <f>SUMIFS(通讯通路门店!$AA:$AA,通讯通路门店!$S:$S,$G1050,通讯通路门店!$J:$J,"苹果体验店")</f>
        <v>0</v>
      </c>
      <c r="BI1050" s="99">
        <f>SUMIFS(通讯通路门店!$K:$K,通讯通路门店!$S:$S,$G1050,通讯通路门店!$J:$J,"其他品牌专卖店")</f>
        <v>0</v>
      </c>
      <c r="BJ1050" s="99">
        <f>SUMIFS(通讯通路门店!$AC:$AC,通讯通路门店!$S:$S,$G1050)</f>
        <v>0</v>
      </c>
      <c r="BK1050" s="99">
        <f>SUMIFS(通讯通路门店!$AD:$AD,通讯通路门店!$S:$S,$G1050)</f>
        <v>0</v>
      </c>
      <c r="BL1050" s="99">
        <f>SUMIFS(通讯通路门店!$AE:$AE,通讯通路门店!$S:$S,$G1050)</f>
        <v>0</v>
      </c>
      <c r="BM1050" s="99">
        <f>SUMIFS(通讯通路门店!$AF:$AF,通讯通路门店!$S:$S,$G1050)</f>
        <v>0</v>
      </c>
      <c r="BN1050" s="99">
        <f>SUMIFS(通讯通路门店!$AG:$AG,通讯通路门店!$S:$S,$G1050)</f>
        <v>0</v>
      </c>
      <c r="BO1050" s="99">
        <f>SUMIFS(通讯通路门店!$AH:$AH,通讯通路门店!$S:$S,$G1050)</f>
        <v>0</v>
      </c>
      <c r="BP1050" s="99">
        <f>SUMIFS(通讯通路门店!$AI:$AI,通讯通路门店!$S:$S,$G1050)</f>
        <v>0</v>
      </c>
      <c r="BQ1050" s="83"/>
    </row>
    <row r="1051" spans="1:69">
      <c r="A1051" s="99" t="str">
        <f>IFERROR(_xlfn.XLOOKUP($G1051,通讯通路门店!$S$4:$S$993933,通讯通路门店!$A$4:$A$993933,0,0),"")</f>
        <v>海南省</v>
      </c>
      <c r="B1051" s="99" t="str">
        <f>IFERROR(_xlfn.XLOOKUP($G1051,通讯通路门店!$S$4:$S$993933,通讯通路门店!$B$4:$B$993933,0,0),"")</f>
        <v>乐东黎族自治县</v>
      </c>
      <c r="C1051" s="99" t="str">
        <f>IFERROR(_xlfn.XLOOKUP($G1051,通讯通路门店!$S$4:$S$993933,通讯通路门店!$C$4:$C$993933,0,0),"")</f>
        <v>乐东黎族自治县</v>
      </c>
      <c r="D1051" s="99" t="str">
        <f>IFERROR(_xlfn.XLOOKUP($G1051,通讯通路门店!$S$4:$S$993933,通讯通路门店!$D$4:$D$993933,0,0),"")</f>
        <v>万冲镇</v>
      </c>
      <c r="E1051" s="83"/>
      <c r="F1051" s="83"/>
      <c r="G1051" s="101"/>
      <c r="H1051" s="102">
        <f>IFERROR(_xlfn.XLOOKUP($G1051,通讯通路门店!$S$4:$S$993933,通讯通路门店!$R$4:$R$993933,0,0),"")</f>
        <v>0</v>
      </c>
      <c r="I1051" s="83"/>
      <c r="J1051" s="83"/>
      <c r="K1051" s="83"/>
      <c r="L1051" s="83"/>
      <c r="M1051" s="83"/>
      <c r="N1051" s="83"/>
      <c r="O1051" s="83"/>
      <c r="P1051" s="83"/>
      <c r="Q1051" s="83"/>
      <c r="R1051" s="83"/>
      <c r="S1051" s="83"/>
      <c r="T1051" s="83"/>
      <c r="U1051" s="99">
        <f>COUNTIF(通讯通路门店!$S:$S,$G1051)</f>
        <v>0</v>
      </c>
      <c r="V1051" s="99">
        <f>COUNTIFS(通讯通路门店!$S:$S,$G1051,通讯通路门店!$J:$J,"综合卖场")</f>
        <v>0</v>
      </c>
      <c r="W1051" s="99">
        <f>SUMIFS(通讯通路门店!$AJ:$AJ,通讯通路门店!$S:$S,通讯客户沙盘!$G1051)</f>
        <v>0</v>
      </c>
      <c r="X1051" s="99">
        <f t="shared" si="80"/>
        <v>0</v>
      </c>
      <c r="Y1051" s="99">
        <f>COUNTIFS(通讯通路门店!$S:$S,$G1051,通讯通路门店!$J:$J,"荣耀体验店")+COUNTIFS(通讯通路门店!$S:$S,$G1051,通讯通路门店!$J:$J,"荣耀授权专卖店")</f>
        <v>0</v>
      </c>
      <c r="Z1051" s="99">
        <f>COUNTIFS(通讯通路门店!$S:$S,$G1051,通讯通路门店!$J:$J,"VIVO体验店")</f>
        <v>0</v>
      </c>
      <c r="AA1051" s="99">
        <f>COUNTIFS(通讯通路门店!$S:$S,$G1051,通讯通路门店!$J:$J,"OPPO体验店")</f>
        <v>0</v>
      </c>
      <c r="AB1051" s="99">
        <f>COUNTIFS(通讯通路门店!$S:$S,$G1051,通讯通路门店!$J:$J,"华为授权体验店")+COUNTIFS(通讯通路门店!$S:$S,$G1051,通讯通路门店!$J:$J,"华为堡垒店")</f>
        <v>0</v>
      </c>
      <c r="AC1051" s="99">
        <f>COUNTIFS(通讯通路门店!$S:$S,$G1051,通讯通路门店!$J:$J,"小米体验店")</f>
        <v>0</v>
      </c>
      <c r="AD1051" s="99">
        <f>COUNTIFS(通讯通路门店!$S:$S,$G1051,通讯通路门店!$J:$J,"苹果体验店")</f>
        <v>0</v>
      </c>
      <c r="AE1051" s="99">
        <f>COUNTIFS(通讯通路门店!$S:$S,$G1051,通讯通路门店!$J:$J,"其他品牌专卖店")</f>
        <v>0</v>
      </c>
      <c r="AF1051" s="99">
        <f>SUMIFS(通讯通路门店!$BI:$BI,通讯通路门店!$S:$S,$G1051)</f>
        <v>0</v>
      </c>
      <c r="AG1051" s="99">
        <f>SUMIFS(通讯通路门店!$BH:$BH,通讯通路门店!$S:$S,$G1051)</f>
        <v>0</v>
      </c>
      <c r="AH1051" s="99">
        <f t="shared" si="81"/>
        <v>0</v>
      </c>
      <c r="AI1051" s="99">
        <f>SUMIFS(通讯通路门店!$BB:$BB,通讯通路门店!$S:$S,$G1051)</f>
        <v>0</v>
      </c>
      <c r="AJ1051" s="99">
        <f>SUMIFS(通讯通路门店!$BE:$BE,通讯通路门店!$S:$S,$G1051)</f>
        <v>0</v>
      </c>
      <c r="AK1051" s="99">
        <f>SUMIFS(通讯通路门店!$BG:$BG,通讯通路门店!$S:$S,$G1051)</f>
        <v>0</v>
      </c>
      <c r="AL1051" s="99">
        <f>SUMIFS(通讯通路门店!$BC:$BC,通讯通路门店!$S:$S,$G1051)</f>
        <v>0</v>
      </c>
      <c r="AM1051" s="99">
        <f>SUMIFS(通讯通路门店!$BD:$BD,通讯通路门店!$S:$S,$G1051)</f>
        <v>0</v>
      </c>
      <c r="AN1051" s="99">
        <f>SUMIFS(通讯通路门店!$BF:$BF,通讯通路门店!$S:$S,$G1051)</f>
        <v>0</v>
      </c>
      <c r="AO1051" s="99">
        <f t="shared" si="82"/>
        <v>0</v>
      </c>
      <c r="AP1051" s="99">
        <f>SUMIFS(通讯通路门店!$K:$K,通讯通路门店!$S:$S,$G1051)</f>
        <v>0</v>
      </c>
      <c r="AQ1051" s="83"/>
      <c r="AR1051" s="99">
        <f>SUMIFS(通讯通路门店!$T:$T,通讯通路门店!$S:$S,$G1051)</f>
        <v>0</v>
      </c>
      <c r="AS1051" s="99">
        <f>SUMIFS(通讯通路门店!$U:$U,通讯通路门店!$S:$S,$G1051)</f>
        <v>0</v>
      </c>
      <c r="AT1051" s="99">
        <f>SUMIFS(通讯通路门店!$V:$V,通讯通路门店!$S:$S,$G1051)</f>
        <v>0</v>
      </c>
      <c r="AU1051" s="99">
        <f>SUMIFS(通讯通路门店!$W:$W,通讯通路门店!$S:$S,$G1051)</f>
        <v>0</v>
      </c>
      <c r="AV1051" s="99">
        <f>SUMIFS(通讯通路门店!$Z:$Z,通讯通路门店!$S:$S,$G1051)</f>
        <v>0</v>
      </c>
      <c r="AW1051" s="99">
        <f>SUMIFS(通讯通路门店!$AB:$AB,通讯通路门店!$S:$S,$G1051)</f>
        <v>0</v>
      </c>
      <c r="AX1051" s="99">
        <f>SUMIFS(通讯通路门店!$X:$X,通讯通路门店!$S:$S,$G1051)</f>
        <v>0</v>
      </c>
      <c r="AY1051" s="99">
        <f>SUMIFS(通讯通路门店!$Y:$Y,通讯通路门店!$S:$S,$G1051)</f>
        <v>0</v>
      </c>
      <c r="AZ1051" s="99">
        <f>SUMIFS(通讯通路门店!$AA:$AA,通讯通路门店!$S:$S,$G1051)</f>
        <v>0</v>
      </c>
      <c r="BA1051" s="99">
        <f t="shared" si="83"/>
        <v>0</v>
      </c>
      <c r="BB1051" s="99">
        <f t="shared" si="84"/>
        <v>0</v>
      </c>
      <c r="BC1051" s="99">
        <f>SUMIFS(通讯通路门店!$W:$W,通讯通路门店!$S:$S,$G1051,通讯通路门店!$J:$J,"荣耀体验店")+SUMIFS(通讯通路门店!$W:$W,通讯通路门店!$S:$S,$G1051,通讯通路门店!$J:$J,"荣耀授权专卖店")</f>
        <v>0</v>
      </c>
      <c r="BD1051" s="99">
        <f>SUMIFS(通讯通路门店!$Z:$Z,通讯通路门店!$S:$S,$G1051,通讯通路门店!$J:$J,"VIVO体验店")</f>
        <v>0</v>
      </c>
      <c r="BE1051" s="99">
        <f>SUMIFS(通讯通路门店!$AB:$AB,通讯通路门店!$S:$S,$G1051,通讯通路门店!$J:$J,"OPPO体验店")</f>
        <v>0</v>
      </c>
      <c r="BF1051" s="99">
        <f>SUMIFS(通讯通路门店!$X:$X,通讯通路门店!$S:$S,$G1051,通讯通路门店!$J:$J,"华为授权体验店")+SUMIFS(通讯通路门店!$AA:$AA,通讯通路门店!$S:$S,$G1051,通讯通路门店!$J:$J,"华为堡垒店")</f>
        <v>0</v>
      </c>
      <c r="BG1051" s="99">
        <f>SUMIFS(通讯通路门店!$Y:$Y,通讯通路门店!$S:$S,$G1051,通讯通路门店!$J:$J,"小米体验店")</f>
        <v>0</v>
      </c>
      <c r="BH1051" s="99">
        <f>SUMIFS(通讯通路门店!$AA:$AA,通讯通路门店!$S:$S,$G1051,通讯通路门店!$J:$J,"苹果体验店")</f>
        <v>0</v>
      </c>
      <c r="BI1051" s="99">
        <f>SUMIFS(通讯通路门店!$K:$K,通讯通路门店!$S:$S,$G1051,通讯通路门店!$J:$J,"其他品牌专卖店")</f>
        <v>0</v>
      </c>
      <c r="BJ1051" s="99">
        <f>SUMIFS(通讯通路门店!$AC:$AC,通讯通路门店!$S:$S,$G1051)</f>
        <v>0</v>
      </c>
      <c r="BK1051" s="99">
        <f>SUMIFS(通讯通路门店!$AD:$AD,通讯通路门店!$S:$S,$G1051)</f>
        <v>0</v>
      </c>
      <c r="BL1051" s="99">
        <f>SUMIFS(通讯通路门店!$AE:$AE,通讯通路门店!$S:$S,$G1051)</f>
        <v>0</v>
      </c>
      <c r="BM1051" s="99">
        <f>SUMIFS(通讯通路门店!$AF:$AF,通讯通路门店!$S:$S,$G1051)</f>
        <v>0</v>
      </c>
      <c r="BN1051" s="99">
        <f>SUMIFS(通讯通路门店!$AG:$AG,通讯通路门店!$S:$S,$G1051)</f>
        <v>0</v>
      </c>
      <c r="BO1051" s="99">
        <f>SUMIFS(通讯通路门店!$AH:$AH,通讯通路门店!$S:$S,$G1051)</f>
        <v>0</v>
      </c>
      <c r="BP1051" s="99">
        <f>SUMIFS(通讯通路门店!$AI:$AI,通讯通路门店!$S:$S,$G1051)</f>
        <v>0</v>
      </c>
      <c r="BQ1051" s="83"/>
    </row>
    <row r="1052" spans="1:69">
      <c r="A1052" s="99" t="str">
        <f>IFERROR(_xlfn.XLOOKUP($G1052,通讯通路门店!$S$4:$S$993933,通讯通路门店!$A$4:$A$993933,0,0),"")</f>
        <v>海南省</v>
      </c>
      <c r="B1052" s="99" t="str">
        <f>IFERROR(_xlfn.XLOOKUP($G1052,通讯通路门店!$S$4:$S$993933,通讯通路门店!$B$4:$B$993933,0,0),"")</f>
        <v>乐东黎族自治县</v>
      </c>
      <c r="C1052" s="99" t="str">
        <f>IFERROR(_xlfn.XLOOKUP($G1052,通讯通路门店!$S$4:$S$993933,通讯通路门店!$C$4:$C$993933,0,0),"")</f>
        <v>乐东黎族自治县</v>
      </c>
      <c r="D1052" s="99" t="str">
        <f>IFERROR(_xlfn.XLOOKUP($G1052,通讯通路门店!$S$4:$S$993933,通讯通路门店!$D$4:$D$993933,0,0),"")</f>
        <v>万冲镇</v>
      </c>
      <c r="E1052" s="83"/>
      <c r="F1052" s="83"/>
      <c r="G1052" s="101"/>
      <c r="H1052" s="102">
        <f>IFERROR(_xlfn.XLOOKUP($G1052,通讯通路门店!$S$4:$S$993933,通讯通路门店!$R$4:$R$993933,0,0),"")</f>
        <v>0</v>
      </c>
      <c r="I1052" s="83"/>
      <c r="J1052" s="83"/>
      <c r="K1052" s="83"/>
      <c r="L1052" s="83"/>
      <c r="M1052" s="83"/>
      <c r="N1052" s="83"/>
      <c r="O1052" s="83"/>
      <c r="P1052" s="83"/>
      <c r="Q1052" s="83"/>
      <c r="R1052" s="83"/>
      <c r="S1052" s="83"/>
      <c r="T1052" s="83"/>
      <c r="U1052" s="99">
        <f>COUNTIF(通讯通路门店!$S:$S,$G1052)</f>
        <v>0</v>
      </c>
      <c r="V1052" s="99">
        <f>COUNTIFS(通讯通路门店!$S:$S,$G1052,通讯通路门店!$J:$J,"综合卖场")</f>
        <v>0</v>
      </c>
      <c r="W1052" s="99">
        <f>SUMIFS(通讯通路门店!$AJ:$AJ,通讯通路门店!$S:$S,通讯客户沙盘!$G1052)</f>
        <v>0</v>
      </c>
      <c r="X1052" s="99">
        <f t="shared" si="80"/>
        <v>0</v>
      </c>
      <c r="Y1052" s="99">
        <f>COUNTIFS(通讯通路门店!$S:$S,$G1052,通讯通路门店!$J:$J,"荣耀体验店")+COUNTIFS(通讯通路门店!$S:$S,$G1052,通讯通路门店!$J:$J,"荣耀授权专卖店")</f>
        <v>0</v>
      </c>
      <c r="Z1052" s="99">
        <f>COUNTIFS(通讯通路门店!$S:$S,$G1052,通讯通路门店!$J:$J,"VIVO体验店")</f>
        <v>0</v>
      </c>
      <c r="AA1052" s="99">
        <f>COUNTIFS(通讯通路门店!$S:$S,$G1052,通讯通路门店!$J:$J,"OPPO体验店")</f>
        <v>0</v>
      </c>
      <c r="AB1052" s="99">
        <f>COUNTIFS(通讯通路门店!$S:$S,$G1052,通讯通路门店!$J:$J,"华为授权体验店")+COUNTIFS(通讯通路门店!$S:$S,$G1052,通讯通路门店!$J:$J,"华为堡垒店")</f>
        <v>0</v>
      </c>
      <c r="AC1052" s="99">
        <f>COUNTIFS(通讯通路门店!$S:$S,$G1052,通讯通路门店!$J:$J,"小米体验店")</f>
        <v>0</v>
      </c>
      <c r="AD1052" s="99">
        <f>COUNTIFS(通讯通路门店!$S:$S,$G1052,通讯通路门店!$J:$J,"苹果体验店")</f>
        <v>0</v>
      </c>
      <c r="AE1052" s="99">
        <f>COUNTIFS(通讯通路门店!$S:$S,$G1052,通讯通路门店!$J:$J,"其他品牌专卖店")</f>
        <v>0</v>
      </c>
      <c r="AF1052" s="99">
        <f>SUMIFS(通讯通路门店!$BI:$BI,通讯通路门店!$S:$S,$G1052)</f>
        <v>0</v>
      </c>
      <c r="AG1052" s="99">
        <f>SUMIFS(通讯通路门店!$BH:$BH,通讯通路门店!$S:$S,$G1052)</f>
        <v>0</v>
      </c>
      <c r="AH1052" s="99">
        <f t="shared" si="81"/>
        <v>0</v>
      </c>
      <c r="AI1052" s="99">
        <f>SUMIFS(通讯通路门店!$BB:$BB,通讯通路门店!$S:$S,$G1052)</f>
        <v>0</v>
      </c>
      <c r="AJ1052" s="99">
        <f>SUMIFS(通讯通路门店!$BE:$BE,通讯通路门店!$S:$S,$G1052)</f>
        <v>0</v>
      </c>
      <c r="AK1052" s="99">
        <f>SUMIFS(通讯通路门店!$BG:$BG,通讯通路门店!$S:$S,$G1052)</f>
        <v>0</v>
      </c>
      <c r="AL1052" s="99">
        <f>SUMIFS(通讯通路门店!$BC:$BC,通讯通路门店!$S:$S,$G1052)</f>
        <v>0</v>
      </c>
      <c r="AM1052" s="99">
        <f>SUMIFS(通讯通路门店!$BD:$BD,通讯通路门店!$S:$S,$G1052)</f>
        <v>0</v>
      </c>
      <c r="AN1052" s="99">
        <f>SUMIFS(通讯通路门店!$BF:$BF,通讯通路门店!$S:$S,$G1052)</f>
        <v>0</v>
      </c>
      <c r="AO1052" s="99">
        <f t="shared" si="82"/>
        <v>0</v>
      </c>
      <c r="AP1052" s="99">
        <f>SUMIFS(通讯通路门店!$K:$K,通讯通路门店!$S:$S,$G1052)</f>
        <v>0</v>
      </c>
      <c r="AQ1052" s="83"/>
      <c r="AR1052" s="99">
        <f>SUMIFS(通讯通路门店!$T:$T,通讯通路门店!$S:$S,$G1052)</f>
        <v>0</v>
      </c>
      <c r="AS1052" s="99">
        <f>SUMIFS(通讯通路门店!$U:$U,通讯通路门店!$S:$S,$G1052)</f>
        <v>0</v>
      </c>
      <c r="AT1052" s="99">
        <f>SUMIFS(通讯通路门店!$V:$V,通讯通路门店!$S:$S,$G1052)</f>
        <v>0</v>
      </c>
      <c r="AU1052" s="99">
        <f>SUMIFS(通讯通路门店!$W:$W,通讯通路门店!$S:$S,$G1052)</f>
        <v>0</v>
      </c>
      <c r="AV1052" s="99">
        <f>SUMIFS(通讯通路门店!$Z:$Z,通讯通路门店!$S:$S,$G1052)</f>
        <v>0</v>
      </c>
      <c r="AW1052" s="99">
        <f>SUMIFS(通讯通路门店!$AB:$AB,通讯通路门店!$S:$S,$G1052)</f>
        <v>0</v>
      </c>
      <c r="AX1052" s="99">
        <f>SUMIFS(通讯通路门店!$X:$X,通讯通路门店!$S:$S,$G1052)</f>
        <v>0</v>
      </c>
      <c r="AY1052" s="99">
        <f>SUMIFS(通讯通路门店!$Y:$Y,通讯通路门店!$S:$S,$G1052)</f>
        <v>0</v>
      </c>
      <c r="AZ1052" s="99">
        <f>SUMIFS(通讯通路门店!$AA:$AA,通讯通路门店!$S:$S,$G1052)</f>
        <v>0</v>
      </c>
      <c r="BA1052" s="99">
        <f t="shared" si="83"/>
        <v>0</v>
      </c>
      <c r="BB1052" s="99">
        <f t="shared" si="84"/>
        <v>0</v>
      </c>
      <c r="BC1052" s="99">
        <f>SUMIFS(通讯通路门店!$W:$W,通讯通路门店!$S:$S,$G1052,通讯通路门店!$J:$J,"荣耀体验店")+SUMIFS(通讯通路门店!$W:$W,通讯通路门店!$S:$S,$G1052,通讯通路门店!$J:$J,"荣耀授权专卖店")</f>
        <v>0</v>
      </c>
      <c r="BD1052" s="99">
        <f>SUMIFS(通讯通路门店!$Z:$Z,通讯通路门店!$S:$S,$G1052,通讯通路门店!$J:$J,"VIVO体验店")</f>
        <v>0</v>
      </c>
      <c r="BE1052" s="99">
        <f>SUMIFS(通讯通路门店!$AB:$AB,通讯通路门店!$S:$S,$G1052,通讯通路门店!$J:$J,"OPPO体验店")</f>
        <v>0</v>
      </c>
      <c r="BF1052" s="99">
        <f>SUMIFS(通讯通路门店!$X:$X,通讯通路门店!$S:$S,$G1052,通讯通路门店!$J:$J,"华为授权体验店")+SUMIFS(通讯通路门店!$AA:$AA,通讯通路门店!$S:$S,$G1052,通讯通路门店!$J:$J,"华为堡垒店")</f>
        <v>0</v>
      </c>
      <c r="BG1052" s="99">
        <f>SUMIFS(通讯通路门店!$Y:$Y,通讯通路门店!$S:$S,$G1052,通讯通路门店!$J:$J,"小米体验店")</f>
        <v>0</v>
      </c>
      <c r="BH1052" s="99">
        <f>SUMIFS(通讯通路门店!$AA:$AA,通讯通路门店!$S:$S,$G1052,通讯通路门店!$J:$J,"苹果体验店")</f>
        <v>0</v>
      </c>
      <c r="BI1052" s="99">
        <f>SUMIFS(通讯通路门店!$K:$K,通讯通路门店!$S:$S,$G1052,通讯通路门店!$J:$J,"其他品牌专卖店")</f>
        <v>0</v>
      </c>
      <c r="BJ1052" s="99">
        <f>SUMIFS(通讯通路门店!$AC:$AC,通讯通路门店!$S:$S,$G1052)</f>
        <v>0</v>
      </c>
      <c r="BK1052" s="99">
        <f>SUMIFS(通讯通路门店!$AD:$AD,通讯通路门店!$S:$S,$G1052)</f>
        <v>0</v>
      </c>
      <c r="BL1052" s="99">
        <f>SUMIFS(通讯通路门店!$AE:$AE,通讯通路门店!$S:$S,$G1052)</f>
        <v>0</v>
      </c>
      <c r="BM1052" s="99">
        <f>SUMIFS(通讯通路门店!$AF:$AF,通讯通路门店!$S:$S,$G1052)</f>
        <v>0</v>
      </c>
      <c r="BN1052" s="99">
        <f>SUMIFS(通讯通路门店!$AG:$AG,通讯通路门店!$S:$S,$G1052)</f>
        <v>0</v>
      </c>
      <c r="BO1052" s="99">
        <f>SUMIFS(通讯通路门店!$AH:$AH,通讯通路门店!$S:$S,$G1052)</f>
        <v>0</v>
      </c>
      <c r="BP1052" s="99">
        <f>SUMIFS(通讯通路门店!$AI:$AI,通讯通路门店!$S:$S,$G1052)</f>
        <v>0</v>
      </c>
      <c r="BQ1052" s="83"/>
    </row>
    <row r="1053" spans="1:69">
      <c r="A1053" s="99" t="str">
        <f>IFERROR(_xlfn.XLOOKUP($G1053,通讯通路门店!$S$4:$S$993933,通讯通路门店!$A$4:$A$993933,0,0),"")</f>
        <v>海南省</v>
      </c>
      <c r="B1053" s="99" t="str">
        <f>IFERROR(_xlfn.XLOOKUP($G1053,通讯通路门店!$S$4:$S$993933,通讯通路门店!$B$4:$B$993933,0,0),"")</f>
        <v>乐东黎族自治县</v>
      </c>
      <c r="C1053" s="99" t="str">
        <f>IFERROR(_xlfn.XLOOKUP($G1053,通讯通路门店!$S$4:$S$993933,通讯通路门店!$C$4:$C$993933,0,0),"")</f>
        <v>乐东黎族自治县</v>
      </c>
      <c r="D1053" s="99" t="str">
        <f>IFERROR(_xlfn.XLOOKUP($G1053,通讯通路门店!$S$4:$S$993933,通讯通路门店!$D$4:$D$993933,0,0),"")</f>
        <v>万冲镇</v>
      </c>
      <c r="E1053" s="83"/>
      <c r="F1053" s="83"/>
      <c r="G1053" s="101"/>
      <c r="H1053" s="102">
        <f>IFERROR(_xlfn.XLOOKUP($G1053,通讯通路门店!$S$4:$S$993933,通讯通路门店!$R$4:$R$993933,0,0),"")</f>
        <v>0</v>
      </c>
      <c r="I1053" s="83"/>
      <c r="J1053" s="83"/>
      <c r="K1053" s="83"/>
      <c r="L1053" s="83"/>
      <c r="M1053" s="83"/>
      <c r="N1053" s="83"/>
      <c r="O1053" s="83"/>
      <c r="P1053" s="83"/>
      <c r="Q1053" s="83"/>
      <c r="R1053" s="83"/>
      <c r="S1053" s="83"/>
      <c r="T1053" s="83"/>
      <c r="U1053" s="99">
        <f>COUNTIF(通讯通路门店!$S:$S,$G1053)</f>
        <v>0</v>
      </c>
      <c r="V1053" s="99">
        <f>COUNTIFS(通讯通路门店!$S:$S,$G1053,通讯通路门店!$J:$J,"综合卖场")</f>
        <v>0</v>
      </c>
      <c r="W1053" s="99">
        <f>SUMIFS(通讯通路门店!$AJ:$AJ,通讯通路门店!$S:$S,通讯客户沙盘!$G1053)</f>
        <v>0</v>
      </c>
      <c r="X1053" s="99">
        <f t="shared" si="80"/>
        <v>0</v>
      </c>
      <c r="Y1053" s="99">
        <f>COUNTIFS(通讯通路门店!$S:$S,$G1053,通讯通路门店!$J:$J,"荣耀体验店")+COUNTIFS(通讯通路门店!$S:$S,$G1053,通讯通路门店!$J:$J,"荣耀授权专卖店")</f>
        <v>0</v>
      </c>
      <c r="Z1053" s="99">
        <f>COUNTIFS(通讯通路门店!$S:$S,$G1053,通讯通路门店!$J:$J,"VIVO体验店")</f>
        <v>0</v>
      </c>
      <c r="AA1053" s="99">
        <f>COUNTIFS(通讯通路门店!$S:$S,$G1053,通讯通路门店!$J:$J,"OPPO体验店")</f>
        <v>0</v>
      </c>
      <c r="AB1053" s="99">
        <f>COUNTIFS(通讯通路门店!$S:$S,$G1053,通讯通路门店!$J:$J,"华为授权体验店")+COUNTIFS(通讯通路门店!$S:$S,$G1053,通讯通路门店!$J:$J,"华为堡垒店")</f>
        <v>0</v>
      </c>
      <c r="AC1053" s="99">
        <f>COUNTIFS(通讯通路门店!$S:$S,$G1053,通讯通路门店!$J:$J,"小米体验店")</f>
        <v>0</v>
      </c>
      <c r="AD1053" s="99">
        <f>COUNTIFS(通讯通路门店!$S:$S,$G1053,通讯通路门店!$J:$J,"苹果体验店")</f>
        <v>0</v>
      </c>
      <c r="AE1053" s="99">
        <f>COUNTIFS(通讯通路门店!$S:$S,$G1053,通讯通路门店!$J:$J,"其他品牌专卖店")</f>
        <v>0</v>
      </c>
      <c r="AF1053" s="99">
        <f>SUMIFS(通讯通路门店!$BI:$BI,通讯通路门店!$S:$S,$G1053)</f>
        <v>0</v>
      </c>
      <c r="AG1053" s="99">
        <f>SUMIFS(通讯通路门店!$BH:$BH,通讯通路门店!$S:$S,$G1053)</f>
        <v>0</v>
      </c>
      <c r="AH1053" s="99">
        <f t="shared" si="81"/>
        <v>0</v>
      </c>
      <c r="AI1053" s="99">
        <f>SUMIFS(通讯通路门店!$BB:$BB,通讯通路门店!$S:$S,$G1053)</f>
        <v>0</v>
      </c>
      <c r="AJ1053" s="99">
        <f>SUMIFS(通讯通路门店!$BE:$BE,通讯通路门店!$S:$S,$G1053)</f>
        <v>0</v>
      </c>
      <c r="AK1053" s="99">
        <f>SUMIFS(通讯通路门店!$BG:$BG,通讯通路门店!$S:$S,$G1053)</f>
        <v>0</v>
      </c>
      <c r="AL1053" s="99">
        <f>SUMIFS(通讯通路门店!$BC:$BC,通讯通路门店!$S:$S,$G1053)</f>
        <v>0</v>
      </c>
      <c r="AM1053" s="99">
        <f>SUMIFS(通讯通路门店!$BD:$BD,通讯通路门店!$S:$S,$G1053)</f>
        <v>0</v>
      </c>
      <c r="AN1053" s="99">
        <f>SUMIFS(通讯通路门店!$BF:$BF,通讯通路门店!$S:$S,$G1053)</f>
        <v>0</v>
      </c>
      <c r="AO1053" s="99">
        <f t="shared" si="82"/>
        <v>0</v>
      </c>
      <c r="AP1053" s="99">
        <f>SUMIFS(通讯通路门店!$K:$K,通讯通路门店!$S:$S,$G1053)</f>
        <v>0</v>
      </c>
      <c r="AQ1053" s="83"/>
      <c r="AR1053" s="99">
        <f>SUMIFS(通讯通路门店!$T:$T,通讯通路门店!$S:$S,$G1053)</f>
        <v>0</v>
      </c>
      <c r="AS1053" s="99">
        <f>SUMIFS(通讯通路门店!$U:$U,通讯通路门店!$S:$S,$G1053)</f>
        <v>0</v>
      </c>
      <c r="AT1053" s="99">
        <f>SUMIFS(通讯通路门店!$V:$V,通讯通路门店!$S:$S,$G1053)</f>
        <v>0</v>
      </c>
      <c r="AU1053" s="99">
        <f>SUMIFS(通讯通路门店!$W:$W,通讯通路门店!$S:$S,$G1053)</f>
        <v>0</v>
      </c>
      <c r="AV1053" s="99">
        <f>SUMIFS(通讯通路门店!$Z:$Z,通讯通路门店!$S:$S,$G1053)</f>
        <v>0</v>
      </c>
      <c r="AW1053" s="99">
        <f>SUMIFS(通讯通路门店!$AB:$AB,通讯通路门店!$S:$S,$G1053)</f>
        <v>0</v>
      </c>
      <c r="AX1053" s="99">
        <f>SUMIFS(通讯通路门店!$X:$X,通讯通路门店!$S:$S,$G1053)</f>
        <v>0</v>
      </c>
      <c r="AY1053" s="99">
        <f>SUMIFS(通讯通路门店!$Y:$Y,通讯通路门店!$S:$S,$G1053)</f>
        <v>0</v>
      </c>
      <c r="AZ1053" s="99">
        <f>SUMIFS(通讯通路门店!$AA:$AA,通讯通路门店!$S:$S,$G1053)</f>
        <v>0</v>
      </c>
      <c r="BA1053" s="99">
        <f t="shared" si="83"/>
        <v>0</v>
      </c>
      <c r="BB1053" s="99">
        <f t="shared" si="84"/>
        <v>0</v>
      </c>
      <c r="BC1053" s="99">
        <f>SUMIFS(通讯通路门店!$W:$W,通讯通路门店!$S:$S,$G1053,通讯通路门店!$J:$J,"荣耀体验店")+SUMIFS(通讯通路门店!$W:$W,通讯通路门店!$S:$S,$G1053,通讯通路门店!$J:$J,"荣耀授权专卖店")</f>
        <v>0</v>
      </c>
      <c r="BD1053" s="99">
        <f>SUMIFS(通讯通路门店!$Z:$Z,通讯通路门店!$S:$S,$G1053,通讯通路门店!$J:$J,"VIVO体验店")</f>
        <v>0</v>
      </c>
      <c r="BE1053" s="99">
        <f>SUMIFS(通讯通路门店!$AB:$AB,通讯通路门店!$S:$S,$G1053,通讯通路门店!$J:$J,"OPPO体验店")</f>
        <v>0</v>
      </c>
      <c r="BF1053" s="99">
        <f>SUMIFS(通讯通路门店!$X:$X,通讯通路门店!$S:$S,$G1053,通讯通路门店!$J:$J,"华为授权体验店")+SUMIFS(通讯通路门店!$AA:$AA,通讯通路门店!$S:$S,$G1053,通讯通路门店!$J:$J,"华为堡垒店")</f>
        <v>0</v>
      </c>
      <c r="BG1053" s="99">
        <f>SUMIFS(通讯通路门店!$Y:$Y,通讯通路门店!$S:$S,$G1053,通讯通路门店!$J:$J,"小米体验店")</f>
        <v>0</v>
      </c>
      <c r="BH1053" s="99">
        <f>SUMIFS(通讯通路门店!$AA:$AA,通讯通路门店!$S:$S,$G1053,通讯通路门店!$J:$J,"苹果体验店")</f>
        <v>0</v>
      </c>
      <c r="BI1053" s="99">
        <f>SUMIFS(通讯通路门店!$K:$K,通讯通路门店!$S:$S,$G1053,通讯通路门店!$J:$J,"其他品牌专卖店")</f>
        <v>0</v>
      </c>
      <c r="BJ1053" s="99">
        <f>SUMIFS(通讯通路门店!$AC:$AC,通讯通路门店!$S:$S,$G1053)</f>
        <v>0</v>
      </c>
      <c r="BK1053" s="99">
        <f>SUMIFS(通讯通路门店!$AD:$AD,通讯通路门店!$S:$S,$G1053)</f>
        <v>0</v>
      </c>
      <c r="BL1053" s="99">
        <f>SUMIFS(通讯通路门店!$AE:$AE,通讯通路门店!$S:$S,$G1053)</f>
        <v>0</v>
      </c>
      <c r="BM1053" s="99">
        <f>SUMIFS(通讯通路门店!$AF:$AF,通讯通路门店!$S:$S,$G1053)</f>
        <v>0</v>
      </c>
      <c r="BN1053" s="99">
        <f>SUMIFS(通讯通路门店!$AG:$AG,通讯通路门店!$S:$S,$G1053)</f>
        <v>0</v>
      </c>
      <c r="BO1053" s="99">
        <f>SUMIFS(通讯通路门店!$AH:$AH,通讯通路门店!$S:$S,$G1053)</f>
        <v>0</v>
      </c>
      <c r="BP1053" s="99">
        <f>SUMIFS(通讯通路门店!$AI:$AI,通讯通路门店!$S:$S,$G1053)</f>
        <v>0</v>
      </c>
      <c r="BQ1053" s="83"/>
    </row>
    <row r="1054" spans="1:69">
      <c r="A1054" s="99" t="str">
        <f>IFERROR(_xlfn.XLOOKUP($G1054,通讯通路门店!$S$4:$S$993933,通讯通路门店!$A$4:$A$993933,0,0),"")</f>
        <v>海南省</v>
      </c>
      <c r="B1054" s="99" t="str">
        <f>IFERROR(_xlfn.XLOOKUP($G1054,通讯通路门店!$S$4:$S$993933,通讯通路门店!$B$4:$B$993933,0,0),"")</f>
        <v>乐东黎族自治县</v>
      </c>
      <c r="C1054" s="99" t="str">
        <f>IFERROR(_xlfn.XLOOKUP($G1054,通讯通路门店!$S$4:$S$993933,通讯通路门店!$C$4:$C$993933,0,0),"")</f>
        <v>乐东黎族自治县</v>
      </c>
      <c r="D1054" s="99" t="str">
        <f>IFERROR(_xlfn.XLOOKUP($G1054,通讯通路门店!$S$4:$S$993933,通讯通路门店!$D$4:$D$993933,0,0),"")</f>
        <v>万冲镇</v>
      </c>
      <c r="E1054" s="83"/>
      <c r="F1054" s="83"/>
      <c r="G1054" s="101"/>
      <c r="H1054" s="102">
        <f>IFERROR(_xlfn.XLOOKUP($G1054,通讯通路门店!$S$4:$S$993933,通讯通路门店!$R$4:$R$993933,0,0),"")</f>
        <v>0</v>
      </c>
      <c r="I1054" s="83"/>
      <c r="J1054" s="83"/>
      <c r="K1054" s="83"/>
      <c r="L1054" s="83"/>
      <c r="M1054" s="83"/>
      <c r="N1054" s="83"/>
      <c r="O1054" s="83"/>
      <c r="P1054" s="83"/>
      <c r="Q1054" s="83"/>
      <c r="R1054" s="83"/>
      <c r="S1054" s="83"/>
      <c r="T1054" s="83"/>
      <c r="U1054" s="99">
        <f>COUNTIF(通讯通路门店!$S:$S,$G1054)</f>
        <v>0</v>
      </c>
      <c r="V1054" s="99">
        <f>COUNTIFS(通讯通路门店!$S:$S,$G1054,通讯通路门店!$J:$J,"综合卖场")</f>
        <v>0</v>
      </c>
      <c r="W1054" s="99">
        <f>SUMIFS(通讯通路门店!$AJ:$AJ,通讯通路门店!$S:$S,通讯客户沙盘!$G1054)</f>
        <v>0</v>
      </c>
      <c r="X1054" s="99">
        <f t="shared" si="80"/>
        <v>0</v>
      </c>
      <c r="Y1054" s="99">
        <f>COUNTIFS(通讯通路门店!$S:$S,$G1054,通讯通路门店!$J:$J,"荣耀体验店")+COUNTIFS(通讯通路门店!$S:$S,$G1054,通讯通路门店!$J:$J,"荣耀授权专卖店")</f>
        <v>0</v>
      </c>
      <c r="Z1054" s="99">
        <f>COUNTIFS(通讯通路门店!$S:$S,$G1054,通讯通路门店!$J:$J,"VIVO体验店")</f>
        <v>0</v>
      </c>
      <c r="AA1054" s="99">
        <f>COUNTIFS(通讯通路门店!$S:$S,$G1054,通讯通路门店!$J:$J,"OPPO体验店")</f>
        <v>0</v>
      </c>
      <c r="AB1054" s="99">
        <f>COUNTIFS(通讯通路门店!$S:$S,$G1054,通讯通路门店!$J:$J,"华为授权体验店")+COUNTIFS(通讯通路门店!$S:$S,$G1054,通讯通路门店!$J:$J,"华为堡垒店")</f>
        <v>0</v>
      </c>
      <c r="AC1054" s="99">
        <f>COUNTIFS(通讯通路门店!$S:$S,$G1054,通讯通路门店!$J:$J,"小米体验店")</f>
        <v>0</v>
      </c>
      <c r="AD1054" s="99">
        <f>COUNTIFS(通讯通路门店!$S:$S,$G1054,通讯通路门店!$J:$J,"苹果体验店")</f>
        <v>0</v>
      </c>
      <c r="AE1054" s="99">
        <f>COUNTIFS(通讯通路门店!$S:$S,$G1054,通讯通路门店!$J:$J,"其他品牌专卖店")</f>
        <v>0</v>
      </c>
      <c r="AF1054" s="99">
        <f>SUMIFS(通讯通路门店!$BI:$BI,通讯通路门店!$S:$S,$G1054)</f>
        <v>0</v>
      </c>
      <c r="AG1054" s="99">
        <f>SUMIFS(通讯通路门店!$BH:$BH,通讯通路门店!$S:$S,$G1054)</f>
        <v>0</v>
      </c>
      <c r="AH1054" s="99">
        <f t="shared" si="81"/>
        <v>0</v>
      </c>
      <c r="AI1054" s="99">
        <f>SUMIFS(通讯通路门店!$BB:$BB,通讯通路门店!$S:$S,$G1054)</f>
        <v>0</v>
      </c>
      <c r="AJ1054" s="99">
        <f>SUMIFS(通讯通路门店!$BE:$BE,通讯通路门店!$S:$S,$G1054)</f>
        <v>0</v>
      </c>
      <c r="AK1054" s="99">
        <f>SUMIFS(通讯通路门店!$BG:$BG,通讯通路门店!$S:$S,$G1054)</f>
        <v>0</v>
      </c>
      <c r="AL1054" s="99">
        <f>SUMIFS(通讯通路门店!$BC:$BC,通讯通路门店!$S:$S,$G1054)</f>
        <v>0</v>
      </c>
      <c r="AM1054" s="99">
        <f>SUMIFS(通讯通路门店!$BD:$BD,通讯通路门店!$S:$S,$G1054)</f>
        <v>0</v>
      </c>
      <c r="AN1054" s="99">
        <f>SUMIFS(通讯通路门店!$BF:$BF,通讯通路门店!$S:$S,$G1054)</f>
        <v>0</v>
      </c>
      <c r="AO1054" s="99">
        <f t="shared" si="82"/>
        <v>0</v>
      </c>
      <c r="AP1054" s="99">
        <f>SUMIFS(通讯通路门店!$K:$K,通讯通路门店!$S:$S,$G1054)</f>
        <v>0</v>
      </c>
      <c r="AQ1054" s="83"/>
      <c r="AR1054" s="99">
        <f>SUMIFS(通讯通路门店!$T:$T,通讯通路门店!$S:$S,$G1054)</f>
        <v>0</v>
      </c>
      <c r="AS1054" s="99">
        <f>SUMIFS(通讯通路门店!$U:$U,通讯通路门店!$S:$S,$G1054)</f>
        <v>0</v>
      </c>
      <c r="AT1054" s="99">
        <f>SUMIFS(通讯通路门店!$V:$V,通讯通路门店!$S:$S,$G1054)</f>
        <v>0</v>
      </c>
      <c r="AU1054" s="99">
        <f>SUMIFS(通讯通路门店!$W:$W,通讯通路门店!$S:$S,$G1054)</f>
        <v>0</v>
      </c>
      <c r="AV1054" s="99">
        <f>SUMIFS(通讯通路门店!$Z:$Z,通讯通路门店!$S:$S,$G1054)</f>
        <v>0</v>
      </c>
      <c r="AW1054" s="99">
        <f>SUMIFS(通讯通路门店!$AB:$AB,通讯通路门店!$S:$S,$G1054)</f>
        <v>0</v>
      </c>
      <c r="AX1054" s="99">
        <f>SUMIFS(通讯通路门店!$X:$X,通讯通路门店!$S:$S,$G1054)</f>
        <v>0</v>
      </c>
      <c r="AY1054" s="99">
        <f>SUMIFS(通讯通路门店!$Y:$Y,通讯通路门店!$S:$S,$G1054)</f>
        <v>0</v>
      </c>
      <c r="AZ1054" s="99">
        <f>SUMIFS(通讯通路门店!$AA:$AA,通讯通路门店!$S:$S,$G1054)</f>
        <v>0</v>
      </c>
      <c r="BA1054" s="99">
        <f t="shared" si="83"/>
        <v>0</v>
      </c>
      <c r="BB1054" s="99">
        <f t="shared" si="84"/>
        <v>0</v>
      </c>
      <c r="BC1054" s="99">
        <f>SUMIFS(通讯通路门店!$W:$W,通讯通路门店!$S:$S,$G1054,通讯通路门店!$J:$J,"荣耀体验店")+SUMIFS(通讯通路门店!$W:$W,通讯通路门店!$S:$S,$G1054,通讯通路门店!$J:$J,"荣耀授权专卖店")</f>
        <v>0</v>
      </c>
      <c r="BD1054" s="99">
        <f>SUMIFS(通讯通路门店!$Z:$Z,通讯通路门店!$S:$S,$G1054,通讯通路门店!$J:$J,"VIVO体验店")</f>
        <v>0</v>
      </c>
      <c r="BE1054" s="99">
        <f>SUMIFS(通讯通路门店!$AB:$AB,通讯通路门店!$S:$S,$G1054,通讯通路门店!$J:$J,"OPPO体验店")</f>
        <v>0</v>
      </c>
      <c r="BF1054" s="99">
        <f>SUMIFS(通讯通路门店!$X:$X,通讯通路门店!$S:$S,$G1054,通讯通路门店!$J:$J,"华为授权体验店")+SUMIFS(通讯通路门店!$AA:$AA,通讯通路门店!$S:$S,$G1054,通讯通路门店!$J:$J,"华为堡垒店")</f>
        <v>0</v>
      </c>
      <c r="BG1054" s="99">
        <f>SUMIFS(通讯通路门店!$Y:$Y,通讯通路门店!$S:$S,$G1054,通讯通路门店!$J:$J,"小米体验店")</f>
        <v>0</v>
      </c>
      <c r="BH1054" s="99">
        <f>SUMIFS(通讯通路门店!$AA:$AA,通讯通路门店!$S:$S,$G1054,通讯通路门店!$J:$J,"苹果体验店")</f>
        <v>0</v>
      </c>
      <c r="BI1054" s="99">
        <f>SUMIFS(通讯通路门店!$K:$K,通讯通路门店!$S:$S,$G1054,通讯通路门店!$J:$J,"其他品牌专卖店")</f>
        <v>0</v>
      </c>
      <c r="BJ1054" s="99">
        <f>SUMIFS(通讯通路门店!$AC:$AC,通讯通路门店!$S:$S,$G1054)</f>
        <v>0</v>
      </c>
      <c r="BK1054" s="99">
        <f>SUMIFS(通讯通路门店!$AD:$AD,通讯通路门店!$S:$S,$G1054)</f>
        <v>0</v>
      </c>
      <c r="BL1054" s="99">
        <f>SUMIFS(通讯通路门店!$AE:$AE,通讯通路门店!$S:$S,$G1054)</f>
        <v>0</v>
      </c>
      <c r="BM1054" s="99">
        <f>SUMIFS(通讯通路门店!$AF:$AF,通讯通路门店!$S:$S,$G1054)</f>
        <v>0</v>
      </c>
      <c r="BN1054" s="99">
        <f>SUMIFS(通讯通路门店!$AG:$AG,通讯通路门店!$S:$S,$G1054)</f>
        <v>0</v>
      </c>
      <c r="BO1054" s="99">
        <f>SUMIFS(通讯通路门店!$AH:$AH,通讯通路门店!$S:$S,$G1054)</f>
        <v>0</v>
      </c>
      <c r="BP1054" s="99">
        <f>SUMIFS(通讯通路门店!$AI:$AI,通讯通路门店!$S:$S,$G1054)</f>
        <v>0</v>
      </c>
      <c r="BQ1054" s="83"/>
    </row>
    <row r="1055" spans="1:69">
      <c r="A1055" s="99" t="str">
        <f>IFERROR(_xlfn.XLOOKUP($G1055,通讯通路门店!$S$4:$S$993933,通讯通路门店!$A$4:$A$993933,0,0),"")</f>
        <v>海南省</v>
      </c>
      <c r="B1055" s="99" t="str">
        <f>IFERROR(_xlfn.XLOOKUP($G1055,通讯通路门店!$S$4:$S$993933,通讯通路门店!$B$4:$B$993933,0,0),"")</f>
        <v>乐东黎族自治县</v>
      </c>
      <c r="C1055" s="99" t="str">
        <f>IFERROR(_xlfn.XLOOKUP($G1055,通讯通路门店!$S$4:$S$993933,通讯通路门店!$C$4:$C$993933,0,0),"")</f>
        <v>乐东黎族自治县</v>
      </c>
      <c r="D1055" s="99" t="str">
        <f>IFERROR(_xlfn.XLOOKUP($G1055,通讯通路门店!$S$4:$S$993933,通讯通路门店!$D$4:$D$993933,0,0),"")</f>
        <v>万冲镇</v>
      </c>
      <c r="E1055" s="83"/>
      <c r="F1055" s="83"/>
      <c r="G1055" s="101"/>
      <c r="H1055" s="102">
        <f>IFERROR(_xlfn.XLOOKUP($G1055,通讯通路门店!$S$4:$S$993933,通讯通路门店!$R$4:$R$993933,0,0),"")</f>
        <v>0</v>
      </c>
      <c r="I1055" s="83"/>
      <c r="J1055" s="83"/>
      <c r="K1055" s="83"/>
      <c r="L1055" s="83"/>
      <c r="M1055" s="83"/>
      <c r="N1055" s="83"/>
      <c r="O1055" s="83"/>
      <c r="P1055" s="83"/>
      <c r="Q1055" s="83"/>
      <c r="R1055" s="83"/>
      <c r="S1055" s="83"/>
      <c r="T1055" s="83"/>
      <c r="U1055" s="99">
        <f>COUNTIF(通讯通路门店!$S:$S,$G1055)</f>
        <v>0</v>
      </c>
      <c r="V1055" s="99">
        <f>COUNTIFS(通讯通路门店!$S:$S,$G1055,通讯通路门店!$J:$J,"综合卖场")</f>
        <v>0</v>
      </c>
      <c r="W1055" s="99">
        <f>SUMIFS(通讯通路门店!$AJ:$AJ,通讯通路门店!$S:$S,通讯客户沙盘!$G1055)</f>
        <v>0</v>
      </c>
      <c r="X1055" s="99">
        <f t="shared" si="80"/>
        <v>0</v>
      </c>
      <c r="Y1055" s="99">
        <f>COUNTIFS(通讯通路门店!$S:$S,$G1055,通讯通路门店!$J:$J,"荣耀体验店")+COUNTIFS(通讯通路门店!$S:$S,$G1055,通讯通路门店!$J:$J,"荣耀授权专卖店")</f>
        <v>0</v>
      </c>
      <c r="Z1055" s="99">
        <f>COUNTIFS(通讯通路门店!$S:$S,$G1055,通讯通路门店!$J:$J,"VIVO体验店")</f>
        <v>0</v>
      </c>
      <c r="AA1055" s="99">
        <f>COUNTIFS(通讯通路门店!$S:$S,$G1055,通讯通路门店!$J:$J,"OPPO体验店")</f>
        <v>0</v>
      </c>
      <c r="AB1055" s="99">
        <f>COUNTIFS(通讯通路门店!$S:$S,$G1055,通讯通路门店!$J:$J,"华为授权体验店")+COUNTIFS(通讯通路门店!$S:$S,$G1055,通讯通路门店!$J:$J,"华为堡垒店")</f>
        <v>0</v>
      </c>
      <c r="AC1055" s="99">
        <f>COUNTIFS(通讯通路门店!$S:$S,$G1055,通讯通路门店!$J:$J,"小米体验店")</f>
        <v>0</v>
      </c>
      <c r="AD1055" s="99">
        <f>COUNTIFS(通讯通路门店!$S:$S,$G1055,通讯通路门店!$J:$J,"苹果体验店")</f>
        <v>0</v>
      </c>
      <c r="AE1055" s="99">
        <f>COUNTIFS(通讯通路门店!$S:$S,$G1055,通讯通路门店!$J:$J,"其他品牌专卖店")</f>
        <v>0</v>
      </c>
      <c r="AF1055" s="99">
        <f>SUMIFS(通讯通路门店!$BI:$BI,通讯通路门店!$S:$S,$G1055)</f>
        <v>0</v>
      </c>
      <c r="AG1055" s="99">
        <f>SUMIFS(通讯通路门店!$BH:$BH,通讯通路门店!$S:$S,$G1055)</f>
        <v>0</v>
      </c>
      <c r="AH1055" s="99">
        <f t="shared" si="81"/>
        <v>0</v>
      </c>
      <c r="AI1055" s="99">
        <f>SUMIFS(通讯通路门店!$BB:$BB,通讯通路门店!$S:$S,$G1055)</f>
        <v>0</v>
      </c>
      <c r="AJ1055" s="99">
        <f>SUMIFS(通讯通路门店!$BE:$BE,通讯通路门店!$S:$S,$G1055)</f>
        <v>0</v>
      </c>
      <c r="AK1055" s="99">
        <f>SUMIFS(通讯通路门店!$BG:$BG,通讯通路门店!$S:$S,$G1055)</f>
        <v>0</v>
      </c>
      <c r="AL1055" s="99">
        <f>SUMIFS(通讯通路门店!$BC:$BC,通讯通路门店!$S:$S,$G1055)</f>
        <v>0</v>
      </c>
      <c r="AM1055" s="99">
        <f>SUMIFS(通讯通路门店!$BD:$BD,通讯通路门店!$S:$S,$G1055)</f>
        <v>0</v>
      </c>
      <c r="AN1055" s="99">
        <f>SUMIFS(通讯通路门店!$BF:$BF,通讯通路门店!$S:$S,$G1055)</f>
        <v>0</v>
      </c>
      <c r="AO1055" s="99">
        <f t="shared" si="82"/>
        <v>0</v>
      </c>
      <c r="AP1055" s="99">
        <f>SUMIFS(通讯通路门店!$K:$K,通讯通路门店!$S:$S,$G1055)</f>
        <v>0</v>
      </c>
      <c r="AQ1055" s="83"/>
      <c r="AR1055" s="99">
        <f>SUMIFS(通讯通路门店!$T:$T,通讯通路门店!$S:$S,$G1055)</f>
        <v>0</v>
      </c>
      <c r="AS1055" s="99">
        <f>SUMIFS(通讯通路门店!$U:$U,通讯通路门店!$S:$S,$G1055)</f>
        <v>0</v>
      </c>
      <c r="AT1055" s="99">
        <f>SUMIFS(通讯通路门店!$V:$V,通讯通路门店!$S:$S,$G1055)</f>
        <v>0</v>
      </c>
      <c r="AU1055" s="99">
        <f>SUMIFS(通讯通路门店!$W:$W,通讯通路门店!$S:$S,$G1055)</f>
        <v>0</v>
      </c>
      <c r="AV1055" s="99">
        <f>SUMIFS(通讯通路门店!$Z:$Z,通讯通路门店!$S:$S,$G1055)</f>
        <v>0</v>
      </c>
      <c r="AW1055" s="99">
        <f>SUMIFS(通讯通路门店!$AB:$AB,通讯通路门店!$S:$S,$G1055)</f>
        <v>0</v>
      </c>
      <c r="AX1055" s="99">
        <f>SUMIFS(通讯通路门店!$X:$X,通讯通路门店!$S:$S,$G1055)</f>
        <v>0</v>
      </c>
      <c r="AY1055" s="99">
        <f>SUMIFS(通讯通路门店!$Y:$Y,通讯通路门店!$S:$S,$G1055)</f>
        <v>0</v>
      </c>
      <c r="AZ1055" s="99">
        <f>SUMIFS(通讯通路门店!$AA:$AA,通讯通路门店!$S:$S,$G1055)</f>
        <v>0</v>
      </c>
      <c r="BA1055" s="99">
        <f t="shared" si="83"/>
        <v>0</v>
      </c>
      <c r="BB1055" s="99">
        <f t="shared" si="84"/>
        <v>0</v>
      </c>
      <c r="BC1055" s="99">
        <f>SUMIFS(通讯通路门店!$W:$W,通讯通路门店!$S:$S,$G1055,通讯通路门店!$J:$J,"荣耀体验店")+SUMIFS(通讯通路门店!$W:$W,通讯通路门店!$S:$S,$G1055,通讯通路门店!$J:$J,"荣耀授权专卖店")</f>
        <v>0</v>
      </c>
      <c r="BD1055" s="99">
        <f>SUMIFS(通讯通路门店!$Z:$Z,通讯通路门店!$S:$S,$G1055,通讯通路门店!$J:$J,"VIVO体验店")</f>
        <v>0</v>
      </c>
      <c r="BE1055" s="99">
        <f>SUMIFS(通讯通路门店!$AB:$AB,通讯通路门店!$S:$S,$G1055,通讯通路门店!$J:$J,"OPPO体验店")</f>
        <v>0</v>
      </c>
      <c r="BF1055" s="99">
        <f>SUMIFS(通讯通路门店!$X:$X,通讯通路门店!$S:$S,$G1055,通讯通路门店!$J:$J,"华为授权体验店")+SUMIFS(通讯通路门店!$AA:$AA,通讯通路门店!$S:$S,$G1055,通讯通路门店!$J:$J,"华为堡垒店")</f>
        <v>0</v>
      </c>
      <c r="BG1055" s="99">
        <f>SUMIFS(通讯通路门店!$Y:$Y,通讯通路门店!$S:$S,$G1055,通讯通路门店!$J:$J,"小米体验店")</f>
        <v>0</v>
      </c>
      <c r="BH1055" s="99">
        <f>SUMIFS(通讯通路门店!$AA:$AA,通讯通路门店!$S:$S,$G1055,通讯通路门店!$J:$J,"苹果体验店")</f>
        <v>0</v>
      </c>
      <c r="BI1055" s="99">
        <f>SUMIFS(通讯通路门店!$K:$K,通讯通路门店!$S:$S,$G1055,通讯通路门店!$J:$J,"其他品牌专卖店")</f>
        <v>0</v>
      </c>
      <c r="BJ1055" s="99">
        <f>SUMIFS(通讯通路门店!$AC:$AC,通讯通路门店!$S:$S,$G1055)</f>
        <v>0</v>
      </c>
      <c r="BK1055" s="99">
        <f>SUMIFS(通讯通路门店!$AD:$AD,通讯通路门店!$S:$S,$G1055)</f>
        <v>0</v>
      </c>
      <c r="BL1055" s="99">
        <f>SUMIFS(通讯通路门店!$AE:$AE,通讯通路门店!$S:$S,$G1055)</f>
        <v>0</v>
      </c>
      <c r="BM1055" s="99">
        <f>SUMIFS(通讯通路门店!$AF:$AF,通讯通路门店!$S:$S,$G1055)</f>
        <v>0</v>
      </c>
      <c r="BN1055" s="99">
        <f>SUMIFS(通讯通路门店!$AG:$AG,通讯通路门店!$S:$S,$G1055)</f>
        <v>0</v>
      </c>
      <c r="BO1055" s="99">
        <f>SUMIFS(通讯通路门店!$AH:$AH,通讯通路门店!$S:$S,$G1055)</f>
        <v>0</v>
      </c>
      <c r="BP1055" s="99">
        <f>SUMIFS(通讯通路门店!$AI:$AI,通讯通路门店!$S:$S,$G1055)</f>
        <v>0</v>
      </c>
      <c r="BQ1055" s="83"/>
    </row>
    <row r="1056" spans="1:69">
      <c r="A1056" s="99" t="str">
        <f>IFERROR(_xlfn.XLOOKUP($G1056,通讯通路门店!$S$4:$S$993933,通讯通路门店!$A$4:$A$993933,0,0),"")</f>
        <v>海南省</v>
      </c>
      <c r="B1056" s="99" t="str">
        <f>IFERROR(_xlfn.XLOOKUP($G1056,通讯通路门店!$S$4:$S$993933,通讯通路门店!$B$4:$B$993933,0,0),"")</f>
        <v>乐东黎族自治县</v>
      </c>
      <c r="C1056" s="99" t="str">
        <f>IFERROR(_xlfn.XLOOKUP($G1056,通讯通路门店!$S$4:$S$993933,通讯通路门店!$C$4:$C$993933,0,0),"")</f>
        <v>乐东黎族自治县</v>
      </c>
      <c r="D1056" s="99" t="str">
        <f>IFERROR(_xlfn.XLOOKUP($G1056,通讯通路门店!$S$4:$S$993933,通讯通路门店!$D$4:$D$993933,0,0),"")</f>
        <v>万冲镇</v>
      </c>
      <c r="E1056" s="83"/>
      <c r="F1056" s="83"/>
      <c r="G1056" s="101"/>
      <c r="H1056" s="102">
        <f>IFERROR(_xlfn.XLOOKUP($G1056,通讯通路门店!$S$4:$S$993933,通讯通路门店!$R$4:$R$993933,0,0),"")</f>
        <v>0</v>
      </c>
      <c r="I1056" s="83"/>
      <c r="J1056" s="83"/>
      <c r="K1056" s="83"/>
      <c r="L1056" s="83"/>
      <c r="M1056" s="83"/>
      <c r="N1056" s="83"/>
      <c r="O1056" s="83"/>
      <c r="P1056" s="83"/>
      <c r="Q1056" s="83"/>
      <c r="R1056" s="83"/>
      <c r="S1056" s="83"/>
      <c r="T1056" s="83"/>
      <c r="U1056" s="99">
        <f>COUNTIF(通讯通路门店!$S:$S,$G1056)</f>
        <v>0</v>
      </c>
      <c r="V1056" s="99">
        <f>COUNTIFS(通讯通路门店!$S:$S,$G1056,通讯通路门店!$J:$J,"综合卖场")</f>
        <v>0</v>
      </c>
      <c r="W1056" s="99">
        <f>SUMIFS(通讯通路门店!$AJ:$AJ,通讯通路门店!$S:$S,通讯客户沙盘!$G1056)</f>
        <v>0</v>
      </c>
      <c r="X1056" s="99">
        <f t="shared" si="80"/>
        <v>0</v>
      </c>
      <c r="Y1056" s="99">
        <f>COUNTIFS(通讯通路门店!$S:$S,$G1056,通讯通路门店!$J:$J,"荣耀体验店")+COUNTIFS(通讯通路门店!$S:$S,$G1056,通讯通路门店!$J:$J,"荣耀授权专卖店")</f>
        <v>0</v>
      </c>
      <c r="Z1056" s="99">
        <f>COUNTIFS(通讯通路门店!$S:$S,$G1056,通讯通路门店!$J:$J,"VIVO体验店")</f>
        <v>0</v>
      </c>
      <c r="AA1056" s="99">
        <f>COUNTIFS(通讯通路门店!$S:$S,$G1056,通讯通路门店!$J:$J,"OPPO体验店")</f>
        <v>0</v>
      </c>
      <c r="AB1056" s="99">
        <f>COUNTIFS(通讯通路门店!$S:$S,$G1056,通讯通路门店!$J:$J,"华为授权体验店")+COUNTIFS(通讯通路门店!$S:$S,$G1056,通讯通路门店!$J:$J,"华为堡垒店")</f>
        <v>0</v>
      </c>
      <c r="AC1056" s="99">
        <f>COUNTIFS(通讯通路门店!$S:$S,$G1056,通讯通路门店!$J:$J,"小米体验店")</f>
        <v>0</v>
      </c>
      <c r="AD1056" s="99">
        <f>COUNTIFS(通讯通路门店!$S:$S,$G1056,通讯通路门店!$J:$J,"苹果体验店")</f>
        <v>0</v>
      </c>
      <c r="AE1056" s="99">
        <f>COUNTIFS(通讯通路门店!$S:$S,$G1056,通讯通路门店!$J:$J,"其他品牌专卖店")</f>
        <v>0</v>
      </c>
      <c r="AF1056" s="99">
        <f>SUMIFS(通讯通路门店!$BI:$BI,通讯通路门店!$S:$S,$G1056)</f>
        <v>0</v>
      </c>
      <c r="AG1056" s="99">
        <f>SUMIFS(通讯通路门店!$BH:$BH,通讯通路门店!$S:$S,$G1056)</f>
        <v>0</v>
      </c>
      <c r="AH1056" s="99">
        <f t="shared" si="81"/>
        <v>0</v>
      </c>
      <c r="AI1056" s="99">
        <f>SUMIFS(通讯通路门店!$BB:$BB,通讯通路门店!$S:$S,$G1056)</f>
        <v>0</v>
      </c>
      <c r="AJ1056" s="99">
        <f>SUMIFS(通讯通路门店!$BE:$BE,通讯通路门店!$S:$S,$G1056)</f>
        <v>0</v>
      </c>
      <c r="AK1056" s="99">
        <f>SUMIFS(通讯通路门店!$BG:$BG,通讯通路门店!$S:$S,$G1056)</f>
        <v>0</v>
      </c>
      <c r="AL1056" s="99">
        <f>SUMIFS(通讯通路门店!$BC:$BC,通讯通路门店!$S:$S,$G1056)</f>
        <v>0</v>
      </c>
      <c r="AM1056" s="99">
        <f>SUMIFS(通讯通路门店!$BD:$BD,通讯通路门店!$S:$S,$G1056)</f>
        <v>0</v>
      </c>
      <c r="AN1056" s="99">
        <f>SUMIFS(通讯通路门店!$BF:$BF,通讯通路门店!$S:$S,$G1056)</f>
        <v>0</v>
      </c>
      <c r="AO1056" s="99">
        <f t="shared" si="82"/>
        <v>0</v>
      </c>
      <c r="AP1056" s="99">
        <f>SUMIFS(通讯通路门店!$K:$K,通讯通路门店!$S:$S,$G1056)</f>
        <v>0</v>
      </c>
      <c r="AQ1056" s="83"/>
      <c r="AR1056" s="99">
        <f>SUMIFS(通讯通路门店!$T:$T,通讯通路门店!$S:$S,$G1056)</f>
        <v>0</v>
      </c>
      <c r="AS1056" s="99">
        <f>SUMIFS(通讯通路门店!$U:$U,通讯通路门店!$S:$S,$G1056)</f>
        <v>0</v>
      </c>
      <c r="AT1056" s="99">
        <f>SUMIFS(通讯通路门店!$V:$V,通讯通路门店!$S:$S,$G1056)</f>
        <v>0</v>
      </c>
      <c r="AU1056" s="99">
        <f>SUMIFS(通讯通路门店!$W:$W,通讯通路门店!$S:$S,$G1056)</f>
        <v>0</v>
      </c>
      <c r="AV1056" s="99">
        <f>SUMIFS(通讯通路门店!$Z:$Z,通讯通路门店!$S:$S,$G1056)</f>
        <v>0</v>
      </c>
      <c r="AW1056" s="99">
        <f>SUMIFS(通讯通路门店!$AB:$AB,通讯通路门店!$S:$S,$G1056)</f>
        <v>0</v>
      </c>
      <c r="AX1056" s="99">
        <f>SUMIFS(通讯通路门店!$X:$X,通讯通路门店!$S:$S,$G1056)</f>
        <v>0</v>
      </c>
      <c r="AY1056" s="99">
        <f>SUMIFS(通讯通路门店!$Y:$Y,通讯通路门店!$S:$S,$G1056)</f>
        <v>0</v>
      </c>
      <c r="AZ1056" s="99">
        <f>SUMIFS(通讯通路门店!$AA:$AA,通讯通路门店!$S:$S,$G1056)</f>
        <v>0</v>
      </c>
      <c r="BA1056" s="99">
        <f t="shared" si="83"/>
        <v>0</v>
      </c>
      <c r="BB1056" s="99">
        <f t="shared" si="84"/>
        <v>0</v>
      </c>
      <c r="BC1056" s="99">
        <f>SUMIFS(通讯通路门店!$W:$W,通讯通路门店!$S:$S,$G1056,通讯通路门店!$J:$J,"荣耀体验店")+SUMIFS(通讯通路门店!$W:$W,通讯通路门店!$S:$S,$G1056,通讯通路门店!$J:$J,"荣耀授权专卖店")</f>
        <v>0</v>
      </c>
      <c r="BD1056" s="99">
        <f>SUMIFS(通讯通路门店!$Z:$Z,通讯通路门店!$S:$S,$G1056,通讯通路门店!$J:$J,"VIVO体验店")</f>
        <v>0</v>
      </c>
      <c r="BE1056" s="99">
        <f>SUMIFS(通讯通路门店!$AB:$AB,通讯通路门店!$S:$S,$G1056,通讯通路门店!$J:$J,"OPPO体验店")</f>
        <v>0</v>
      </c>
      <c r="BF1056" s="99">
        <f>SUMIFS(通讯通路门店!$X:$X,通讯通路门店!$S:$S,$G1056,通讯通路门店!$J:$J,"华为授权体验店")+SUMIFS(通讯通路门店!$AA:$AA,通讯通路门店!$S:$S,$G1056,通讯通路门店!$J:$J,"华为堡垒店")</f>
        <v>0</v>
      </c>
      <c r="BG1056" s="99">
        <f>SUMIFS(通讯通路门店!$Y:$Y,通讯通路门店!$S:$S,$G1056,通讯通路门店!$J:$J,"小米体验店")</f>
        <v>0</v>
      </c>
      <c r="BH1056" s="99">
        <f>SUMIFS(通讯通路门店!$AA:$AA,通讯通路门店!$S:$S,$G1056,通讯通路门店!$J:$J,"苹果体验店")</f>
        <v>0</v>
      </c>
      <c r="BI1056" s="99">
        <f>SUMIFS(通讯通路门店!$K:$K,通讯通路门店!$S:$S,$G1056,通讯通路门店!$J:$J,"其他品牌专卖店")</f>
        <v>0</v>
      </c>
      <c r="BJ1056" s="99">
        <f>SUMIFS(通讯通路门店!$AC:$AC,通讯通路门店!$S:$S,$G1056)</f>
        <v>0</v>
      </c>
      <c r="BK1056" s="99">
        <f>SUMIFS(通讯通路门店!$AD:$AD,通讯通路门店!$S:$S,$G1056)</f>
        <v>0</v>
      </c>
      <c r="BL1056" s="99">
        <f>SUMIFS(通讯通路门店!$AE:$AE,通讯通路门店!$S:$S,$G1056)</f>
        <v>0</v>
      </c>
      <c r="BM1056" s="99">
        <f>SUMIFS(通讯通路门店!$AF:$AF,通讯通路门店!$S:$S,$G1056)</f>
        <v>0</v>
      </c>
      <c r="BN1056" s="99">
        <f>SUMIFS(通讯通路门店!$AG:$AG,通讯通路门店!$S:$S,$G1056)</f>
        <v>0</v>
      </c>
      <c r="BO1056" s="99">
        <f>SUMIFS(通讯通路门店!$AH:$AH,通讯通路门店!$S:$S,$G1056)</f>
        <v>0</v>
      </c>
      <c r="BP1056" s="99">
        <f>SUMIFS(通讯通路门店!$AI:$AI,通讯通路门店!$S:$S,$G1056)</f>
        <v>0</v>
      </c>
      <c r="BQ1056" s="83"/>
    </row>
    <row r="1057" spans="1:69">
      <c r="A1057" s="99" t="str">
        <f>IFERROR(_xlfn.XLOOKUP($G1057,通讯通路门店!$S$4:$S$993933,通讯通路门店!$A$4:$A$993933,0,0),"")</f>
        <v>海南省</v>
      </c>
      <c r="B1057" s="99" t="str">
        <f>IFERROR(_xlfn.XLOOKUP($G1057,通讯通路门店!$S$4:$S$993933,通讯通路门店!$B$4:$B$993933,0,0),"")</f>
        <v>乐东黎族自治县</v>
      </c>
      <c r="C1057" s="99" t="str">
        <f>IFERROR(_xlfn.XLOOKUP($G1057,通讯通路门店!$S$4:$S$993933,通讯通路门店!$C$4:$C$993933,0,0),"")</f>
        <v>乐东黎族自治县</v>
      </c>
      <c r="D1057" s="99" t="str">
        <f>IFERROR(_xlfn.XLOOKUP($G1057,通讯通路门店!$S$4:$S$993933,通讯通路门店!$D$4:$D$993933,0,0),"")</f>
        <v>万冲镇</v>
      </c>
      <c r="E1057" s="83"/>
      <c r="F1057" s="83"/>
      <c r="G1057" s="101"/>
      <c r="H1057" s="102">
        <f>IFERROR(_xlfn.XLOOKUP($G1057,通讯通路门店!$S$4:$S$993933,通讯通路门店!$R$4:$R$993933,0,0),"")</f>
        <v>0</v>
      </c>
      <c r="I1057" s="83"/>
      <c r="J1057" s="83"/>
      <c r="K1057" s="83"/>
      <c r="L1057" s="83"/>
      <c r="M1057" s="83"/>
      <c r="N1057" s="83"/>
      <c r="O1057" s="83"/>
      <c r="P1057" s="83"/>
      <c r="Q1057" s="83"/>
      <c r="R1057" s="83"/>
      <c r="S1057" s="83"/>
      <c r="T1057" s="83"/>
      <c r="U1057" s="99">
        <f>COUNTIF(通讯通路门店!$S:$S,$G1057)</f>
        <v>0</v>
      </c>
      <c r="V1057" s="99">
        <f>COUNTIFS(通讯通路门店!$S:$S,$G1057,通讯通路门店!$J:$J,"综合卖场")</f>
        <v>0</v>
      </c>
      <c r="W1057" s="99">
        <f>SUMIFS(通讯通路门店!$AJ:$AJ,通讯通路门店!$S:$S,通讯客户沙盘!$G1057)</f>
        <v>0</v>
      </c>
      <c r="X1057" s="99">
        <f t="shared" si="80"/>
        <v>0</v>
      </c>
      <c r="Y1057" s="99">
        <f>COUNTIFS(通讯通路门店!$S:$S,$G1057,通讯通路门店!$J:$J,"荣耀体验店")+COUNTIFS(通讯通路门店!$S:$S,$G1057,通讯通路门店!$J:$J,"荣耀授权专卖店")</f>
        <v>0</v>
      </c>
      <c r="Z1057" s="99">
        <f>COUNTIFS(通讯通路门店!$S:$S,$G1057,通讯通路门店!$J:$J,"VIVO体验店")</f>
        <v>0</v>
      </c>
      <c r="AA1057" s="99">
        <f>COUNTIFS(通讯通路门店!$S:$S,$G1057,通讯通路门店!$J:$J,"OPPO体验店")</f>
        <v>0</v>
      </c>
      <c r="AB1057" s="99">
        <f>COUNTIFS(通讯通路门店!$S:$S,$G1057,通讯通路门店!$J:$J,"华为授权体验店")+COUNTIFS(通讯通路门店!$S:$S,$G1057,通讯通路门店!$J:$J,"华为堡垒店")</f>
        <v>0</v>
      </c>
      <c r="AC1057" s="99">
        <f>COUNTIFS(通讯通路门店!$S:$S,$G1057,通讯通路门店!$J:$J,"小米体验店")</f>
        <v>0</v>
      </c>
      <c r="AD1057" s="99">
        <f>COUNTIFS(通讯通路门店!$S:$S,$G1057,通讯通路门店!$J:$J,"苹果体验店")</f>
        <v>0</v>
      </c>
      <c r="AE1057" s="99">
        <f>COUNTIFS(通讯通路门店!$S:$S,$G1057,通讯通路门店!$J:$J,"其他品牌专卖店")</f>
        <v>0</v>
      </c>
      <c r="AF1057" s="99">
        <f>SUMIFS(通讯通路门店!$BI:$BI,通讯通路门店!$S:$S,$G1057)</f>
        <v>0</v>
      </c>
      <c r="AG1057" s="99">
        <f>SUMIFS(通讯通路门店!$BH:$BH,通讯通路门店!$S:$S,$G1057)</f>
        <v>0</v>
      </c>
      <c r="AH1057" s="99">
        <f t="shared" si="81"/>
        <v>0</v>
      </c>
      <c r="AI1057" s="99">
        <f>SUMIFS(通讯通路门店!$BB:$BB,通讯通路门店!$S:$S,$G1057)</f>
        <v>0</v>
      </c>
      <c r="AJ1057" s="99">
        <f>SUMIFS(通讯通路门店!$BE:$BE,通讯通路门店!$S:$S,$G1057)</f>
        <v>0</v>
      </c>
      <c r="AK1057" s="99">
        <f>SUMIFS(通讯通路门店!$BG:$BG,通讯通路门店!$S:$S,$G1057)</f>
        <v>0</v>
      </c>
      <c r="AL1057" s="99">
        <f>SUMIFS(通讯通路门店!$BC:$BC,通讯通路门店!$S:$S,$G1057)</f>
        <v>0</v>
      </c>
      <c r="AM1057" s="99">
        <f>SUMIFS(通讯通路门店!$BD:$BD,通讯通路门店!$S:$S,$G1057)</f>
        <v>0</v>
      </c>
      <c r="AN1057" s="99">
        <f>SUMIFS(通讯通路门店!$BF:$BF,通讯通路门店!$S:$S,$G1057)</f>
        <v>0</v>
      </c>
      <c r="AO1057" s="99">
        <f t="shared" si="82"/>
        <v>0</v>
      </c>
      <c r="AP1057" s="99">
        <f>SUMIFS(通讯通路门店!$K:$K,通讯通路门店!$S:$S,$G1057)</f>
        <v>0</v>
      </c>
      <c r="AQ1057" s="83"/>
      <c r="AR1057" s="99">
        <f>SUMIFS(通讯通路门店!$T:$T,通讯通路门店!$S:$S,$G1057)</f>
        <v>0</v>
      </c>
      <c r="AS1057" s="99">
        <f>SUMIFS(通讯通路门店!$U:$U,通讯通路门店!$S:$S,$G1057)</f>
        <v>0</v>
      </c>
      <c r="AT1057" s="99">
        <f>SUMIFS(通讯通路门店!$V:$V,通讯通路门店!$S:$S,$G1057)</f>
        <v>0</v>
      </c>
      <c r="AU1057" s="99">
        <f>SUMIFS(通讯通路门店!$W:$W,通讯通路门店!$S:$S,$G1057)</f>
        <v>0</v>
      </c>
      <c r="AV1057" s="99">
        <f>SUMIFS(通讯通路门店!$Z:$Z,通讯通路门店!$S:$S,$G1057)</f>
        <v>0</v>
      </c>
      <c r="AW1057" s="99">
        <f>SUMIFS(通讯通路门店!$AB:$AB,通讯通路门店!$S:$S,$G1057)</f>
        <v>0</v>
      </c>
      <c r="AX1057" s="99">
        <f>SUMIFS(通讯通路门店!$X:$X,通讯通路门店!$S:$S,$G1057)</f>
        <v>0</v>
      </c>
      <c r="AY1057" s="99">
        <f>SUMIFS(通讯通路门店!$Y:$Y,通讯通路门店!$S:$S,$G1057)</f>
        <v>0</v>
      </c>
      <c r="AZ1057" s="99">
        <f>SUMIFS(通讯通路门店!$AA:$AA,通讯通路门店!$S:$S,$G1057)</f>
        <v>0</v>
      </c>
      <c r="BA1057" s="99">
        <f t="shared" si="83"/>
        <v>0</v>
      </c>
      <c r="BB1057" s="99">
        <f t="shared" si="84"/>
        <v>0</v>
      </c>
      <c r="BC1057" s="99">
        <f>SUMIFS(通讯通路门店!$W:$W,通讯通路门店!$S:$S,$G1057,通讯通路门店!$J:$J,"荣耀体验店")+SUMIFS(通讯通路门店!$W:$W,通讯通路门店!$S:$S,$G1057,通讯通路门店!$J:$J,"荣耀授权专卖店")</f>
        <v>0</v>
      </c>
      <c r="BD1057" s="99">
        <f>SUMIFS(通讯通路门店!$Z:$Z,通讯通路门店!$S:$S,$G1057,通讯通路门店!$J:$J,"VIVO体验店")</f>
        <v>0</v>
      </c>
      <c r="BE1057" s="99">
        <f>SUMIFS(通讯通路门店!$AB:$AB,通讯通路门店!$S:$S,$G1057,通讯通路门店!$J:$J,"OPPO体验店")</f>
        <v>0</v>
      </c>
      <c r="BF1057" s="99">
        <f>SUMIFS(通讯通路门店!$X:$X,通讯通路门店!$S:$S,$G1057,通讯通路门店!$J:$J,"华为授权体验店")+SUMIFS(通讯通路门店!$AA:$AA,通讯通路门店!$S:$S,$G1057,通讯通路门店!$J:$J,"华为堡垒店")</f>
        <v>0</v>
      </c>
      <c r="BG1057" s="99">
        <f>SUMIFS(通讯通路门店!$Y:$Y,通讯通路门店!$S:$S,$G1057,通讯通路门店!$J:$J,"小米体验店")</f>
        <v>0</v>
      </c>
      <c r="BH1057" s="99">
        <f>SUMIFS(通讯通路门店!$AA:$AA,通讯通路门店!$S:$S,$G1057,通讯通路门店!$J:$J,"苹果体验店")</f>
        <v>0</v>
      </c>
      <c r="BI1057" s="99">
        <f>SUMIFS(通讯通路门店!$K:$K,通讯通路门店!$S:$S,$G1057,通讯通路门店!$J:$J,"其他品牌专卖店")</f>
        <v>0</v>
      </c>
      <c r="BJ1057" s="99">
        <f>SUMIFS(通讯通路门店!$AC:$AC,通讯通路门店!$S:$S,$G1057)</f>
        <v>0</v>
      </c>
      <c r="BK1057" s="99">
        <f>SUMIFS(通讯通路门店!$AD:$AD,通讯通路门店!$S:$S,$G1057)</f>
        <v>0</v>
      </c>
      <c r="BL1057" s="99">
        <f>SUMIFS(通讯通路门店!$AE:$AE,通讯通路门店!$S:$S,$G1057)</f>
        <v>0</v>
      </c>
      <c r="BM1057" s="99">
        <f>SUMIFS(通讯通路门店!$AF:$AF,通讯通路门店!$S:$S,$G1057)</f>
        <v>0</v>
      </c>
      <c r="BN1057" s="99">
        <f>SUMIFS(通讯通路门店!$AG:$AG,通讯通路门店!$S:$S,$G1057)</f>
        <v>0</v>
      </c>
      <c r="BO1057" s="99">
        <f>SUMIFS(通讯通路门店!$AH:$AH,通讯通路门店!$S:$S,$G1057)</f>
        <v>0</v>
      </c>
      <c r="BP1057" s="99">
        <f>SUMIFS(通讯通路门店!$AI:$AI,通讯通路门店!$S:$S,$G1057)</f>
        <v>0</v>
      </c>
      <c r="BQ1057" s="83"/>
    </row>
    <row r="1058" spans="1:69">
      <c r="A1058" s="99" t="str">
        <f>IFERROR(_xlfn.XLOOKUP($G1058,通讯通路门店!$S$4:$S$993933,通讯通路门店!$A$4:$A$993933,0,0),"")</f>
        <v>海南省</v>
      </c>
      <c r="B1058" s="99" t="str">
        <f>IFERROR(_xlfn.XLOOKUP($G1058,通讯通路门店!$S$4:$S$993933,通讯通路门店!$B$4:$B$993933,0,0),"")</f>
        <v>乐东黎族自治县</v>
      </c>
      <c r="C1058" s="99" t="str">
        <f>IFERROR(_xlfn.XLOOKUP($G1058,通讯通路门店!$S$4:$S$993933,通讯通路门店!$C$4:$C$993933,0,0),"")</f>
        <v>乐东黎族自治县</v>
      </c>
      <c r="D1058" s="99" t="str">
        <f>IFERROR(_xlfn.XLOOKUP($G1058,通讯通路门店!$S$4:$S$993933,通讯通路门店!$D$4:$D$993933,0,0),"")</f>
        <v>万冲镇</v>
      </c>
      <c r="E1058" s="83"/>
      <c r="F1058" s="83"/>
      <c r="G1058" s="101"/>
      <c r="H1058" s="102">
        <f>IFERROR(_xlfn.XLOOKUP($G1058,通讯通路门店!$S$4:$S$993933,通讯通路门店!$R$4:$R$993933,0,0),"")</f>
        <v>0</v>
      </c>
      <c r="I1058" s="83"/>
      <c r="J1058" s="83"/>
      <c r="K1058" s="83"/>
      <c r="L1058" s="83"/>
      <c r="M1058" s="83"/>
      <c r="N1058" s="83"/>
      <c r="O1058" s="83"/>
      <c r="P1058" s="83"/>
      <c r="Q1058" s="83"/>
      <c r="R1058" s="83"/>
      <c r="S1058" s="83"/>
      <c r="T1058" s="83"/>
      <c r="U1058" s="99">
        <f>COUNTIF(通讯通路门店!$S:$S,$G1058)</f>
        <v>0</v>
      </c>
      <c r="V1058" s="99">
        <f>COUNTIFS(通讯通路门店!$S:$S,$G1058,通讯通路门店!$J:$J,"综合卖场")</f>
        <v>0</v>
      </c>
      <c r="W1058" s="99">
        <f>SUMIFS(通讯通路门店!$AJ:$AJ,通讯通路门店!$S:$S,通讯客户沙盘!$G1058)</f>
        <v>0</v>
      </c>
      <c r="X1058" s="99">
        <f t="shared" si="80"/>
        <v>0</v>
      </c>
      <c r="Y1058" s="99">
        <f>COUNTIFS(通讯通路门店!$S:$S,$G1058,通讯通路门店!$J:$J,"荣耀体验店")+COUNTIFS(通讯通路门店!$S:$S,$G1058,通讯通路门店!$J:$J,"荣耀授权专卖店")</f>
        <v>0</v>
      </c>
      <c r="Z1058" s="99">
        <f>COUNTIFS(通讯通路门店!$S:$S,$G1058,通讯通路门店!$J:$J,"VIVO体验店")</f>
        <v>0</v>
      </c>
      <c r="AA1058" s="99">
        <f>COUNTIFS(通讯通路门店!$S:$S,$G1058,通讯通路门店!$J:$J,"OPPO体验店")</f>
        <v>0</v>
      </c>
      <c r="AB1058" s="99">
        <f>COUNTIFS(通讯通路门店!$S:$S,$G1058,通讯通路门店!$J:$J,"华为授权体验店")+COUNTIFS(通讯通路门店!$S:$S,$G1058,通讯通路门店!$J:$J,"华为堡垒店")</f>
        <v>0</v>
      </c>
      <c r="AC1058" s="99">
        <f>COUNTIFS(通讯通路门店!$S:$S,$G1058,通讯通路门店!$J:$J,"小米体验店")</f>
        <v>0</v>
      </c>
      <c r="AD1058" s="99">
        <f>COUNTIFS(通讯通路门店!$S:$S,$G1058,通讯通路门店!$J:$J,"苹果体验店")</f>
        <v>0</v>
      </c>
      <c r="AE1058" s="99">
        <f>COUNTIFS(通讯通路门店!$S:$S,$G1058,通讯通路门店!$J:$J,"其他品牌专卖店")</f>
        <v>0</v>
      </c>
      <c r="AF1058" s="99">
        <f>SUMIFS(通讯通路门店!$BI:$BI,通讯通路门店!$S:$S,$G1058)</f>
        <v>0</v>
      </c>
      <c r="AG1058" s="99">
        <f>SUMIFS(通讯通路门店!$BH:$BH,通讯通路门店!$S:$S,$G1058)</f>
        <v>0</v>
      </c>
      <c r="AH1058" s="99">
        <f t="shared" si="81"/>
        <v>0</v>
      </c>
      <c r="AI1058" s="99">
        <f>SUMIFS(通讯通路门店!$BB:$BB,通讯通路门店!$S:$S,$G1058)</f>
        <v>0</v>
      </c>
      <c r="AJ1058" s="99">
        <f>SUMIFS(通讯通路门店!$BE:$BE,通讯通路门店!$S:$S,$G1058)</f>
        <v>0</v>
      </c>
      <c r="AK1058" s="99">
        <f>SUMIFS(通讯通路门店!$BG:$BG,通讯通路门店!$S:$S,$G1058)</f>
        <v>0</v>
      </c>
      <c r="AL1058" s="99">
        <f>SUMIFS(通讯通路门店!$BC:$BC,通讯通路门店!$S:$S,$G1058)</f>
        <v>0</v>
      </c>
      <c r="AM1058" s="99">
        <f>SUMIFS(通讯通路门店!$BD:$BD,通讯通路门店!$S:$S,$G1058)</f>
        <v>0</v>
      </c>
      <c r="AN1058" s="99">
        <f>SUMIFS(通讯通路门店!$BF:$BF,通讯通路门店!$S:$S,$G1058)</f>
        <v>0</v>
      </c>
      <c r="AO1058" s="99">
        <f t="shared" si="82"/>
        <v>0</v>
      </c>
      <c r="AP1058" s="99">
        <f>SUMIFS(通讯通路门店!$K:$K,通讯通路门店!$S:$S,$G1058)</f>
        <v>0</v>
      </c>
      <c r="AQ1058" s="83"/>
      <c r="AR1058" s="99">
        <f>SUMIFS(通讯通路门店!$T:$T,通讯通路门店!$S:$S,$G1058)</f>
        <v>0</v>
      </c>
      <c r="AS1058" s="99">
        <f>SUMIFS(通讯通路门店!$U:$U,通讯通路门店!$S:$S,$G1058)</f>
        <v>0</v>
      </c>
      <c r="AT1058" s="99">
        <f>SUMIFS(通讯通路门店!$V:$V,通讯通路门店!$S:$S,$G1058)</f>
        <v>0</v>
      </c>
      <c r="AU1058" s="99">
        <f>SUMIFS(通讯通路门店!$W:$W,通讯通路门店!$S:$S,$G1058)</f>
        <v>0</v>
      </c>
      <c r="AV1058" s="99">
        <f>SUMIFS(通讯通路门店!$Z:$Z,通讯通路门店!$S:$S,$G1058)</f>
        <v>0</v>
      </c>
      <c r="AW1058" s="99">
        <f>SUMIFS(通讯通路门店!$AB:$AB,通讯通路门店!$S:$S,$G1058)</f>
        <v>0</v>
      </c>
      <c r="AX1058" s="99">
        <f>SUMIFS(通讯通路门店!$X:$X,通讯通路门店!$S:$S,$G1058)</f>
        <v>0</v>
      </c>
      <c r="AY1058" s="99">
        <f>SUMIFS(通讯通路门店!$Y:$Y,通讯通路门店!$S:$S,$G1058)</f>
        <v>0</v>
      </c>
      <c r="AZ1058" s="99">
        <f>SUMIFS(通讯通路门店!$AA:$AA,通讯通路门店!$S:$S,$G1058)</f>
        <v>0</v>
      </c>
      <c r="BA1058" s="99">
        <f t="shared" si="83"/>
        <v>0</v>
      </c>
      <c r="BB1058" s="99">
        <f t="shared" si="84"/>
        <v>0</v>
      </c>
      <c r="BC1058" s="99">
        <f>SUMIFS(通讯通路门店!$W:$W,通讯通路门店!$S:$S,$G1058,通讯通路门店!$J:$J,"荣耀体验店")+SUMIFS(通讯通路门店!$W:$W,通讯通路门店!$S:$S,$G1058,通讯通路门店!$J:$J,"荣耀授权专卖店")</f>
        <v>0</v>
      </c>
      <c r="BD1058" s="99">
        <f>SUMIFS(通讯通路门店!$Z:$Z,通讯通路门店!$S:$S,$G1058,通讯通路门店!$J:$J,"VIVO体验店")</f>
        <v>0</v>
      </c>
      <c r="BE1058" s="99">
        <f>SUMIFS(通讯通路门店!$AB:$AB,通讯通路门店!$S:$S,$G1058,通讯通路门店!$J:$J,"OPPO体验店")</f>
        <v>0</v>
      </c>
      <c r="BF1058" s="99">
        <f>SUMIFS(通讯通路门店!$X:$X,通讯通路门店!$S:$S,$G1058,通讯通路门店!$J:$J,"华为授权体验店")+SUMIFS(通讯通路门店!$AA:$AA,通讯通路门店!$S:$S,$G1058,通讯通路门店!$J:$J,"华为堡垒店")</f>
        <v>0</v>
      </c>
      <c r="BG1058" s="99">
        <f>SUMIFS(通讯通路门店!$Y:$Y,通讯通路门店!$S:$S,$G1058,通讯通路门店!$J:$J,"小米体验店")</f>
        <v>0</v>
      </c>
      <c r="BH1058" s="99">
        <f>SUMIFS(通讯通路门店!$AA:$AA,通讯通路门店!$S:$S,$G1058,通讯通路门店!$J:$J,"苹果体验店")</f>
        <v>0</v>
      </c>
      <c r="BI1058" s="99">
        <f>SUMIFS(通讯通路门店!$K:$K,通讯通路门店!$S:$S,$G1058,通讯通路门店!$J:$J,"其他品牌专卖店")</f>
        <v>0</v>
      </c>
      <c r="BJ1058" s="99">
        <f>SUMIFS(通讯通路门店!$AC:$AC,通讯通路门店!$S:$S,$G1058)</f>
        <v>0</v>
      </c>
      <c r="BK1058" s="99">
        <f>SUMIFS(通讯通路门店!$AD:$AD,通讯通路门店!$S:$S,$G1058)</f>
        <v>0</v>
      </c>
      <c r="BL1058" s="99">
        <f>SUMIFS(通讯通路门店!$AE:$AE,通讯通路门店!$S:$S,$G1058)</f>
        <v>0</v>
      </c>
      <c r="BM1058" s="99">
        <f>SUMIFS(通讯通路门店!$AF:$AF,通讯通路门店!$S:$S,$G1058)</f>
        <v>0</v>
      </c>
      <c r="BN1058" s="99">
        <f>SUMIFS(通讯通路门店!$AG:$AG,通讯通路门店!$S:$S,$G1058)</f>
        <v>0</v>
      </c>
      <c r="BO1058" s="99">
        <f>SUMIFS(通讯通路门店!$AH:$AH,通讯通路门店!$S:$S,$G1058)</f>
        <v>0</v>
      </c>
      <c r="BP1058" s="99">
        <f>SUMIFS(通讯通路门店!$AI:$AI,通讯通路门店!$S:$S,$G1058)</f>
        <v>0</v>
      </c>
      <c r="BQ1058" s="83"/>
    </row>
    <row r="1059" spans="1:69">
      <c r="A1059" s="99" t="str">
        <f>IFERROR(_xlfn.XLOOKUP($G1059,通讯通路门店!$S$4:$S$993933,通讯通路门店!$A$4:$A$993933,0,0),"")</f>
        <v>海南省</v>
      </c>
      <c r="B1059" s="99" t="str">
        <f>IFERROR(_xlfn.XLOOKUP($G1059,通讯通路门店!$S$4:$S$993933,通讯通路门店!$B$4:$B$993933,0,0),"")</f>
        <v>乐东黎族自治县</v>
      </c>
      <c r="C1059" s="99" t="str">
        <f>IFERROR(_xlfn.XLOOKUP($G1059,通讯通路门店!$S$4:$S$993933,通讯通路门店!$C$4:$C$993933,0,0),"")</f>
        <v>乐东黎族自治县</v>
      </c>
      <c r="D1059" s="99" t="str">
        <f>IFERROR(_xlfn.XLOOKUP($G1059,通讯通路门店!$S$4:$S$993933,通讯通路门店!$D$4:$D$993933,0,0),"")</f>
        <v>万冲镇</v>
      </c>
      <c r="E1059" s="83"/>
      <c r="F1059" s="83"/>
      <c r="G1059" s="101"/>
      <c r="H1059" s="102">
        <f>IFERROR(_xlfn.XLOOKUP($G1059,通讯通路门店!$S$4:$S$993933,通讯通路门店!$R$4:$R$993933,0,0),"")</f>
        <v>0</v>
      </c>
      <c r="I1059" s="83"/>
      <c r="J1059" s="83"/>
      <c r="K1059" s="83"/>
      <c r="L1059" s="83"/>
      <c r="M1059" s="83"/>
      <c r="N1059" s="83"/>
      <c r="O1059" s="83"/>
      <c r="P1059" s="83"/>
      <c r="Q1059" s="83"/>
      <c r="R1059" s="83"/>
      <c r="S1059" s="83"/>
      <c r="T1059" s="83"/>
      <c r="U1059" s="99">
        <f>COUNTIF(通讯通路门店!$S:$S,$G1059)</f>
        <v>0</v>
      </c>
      <c r="V1059" s="99">
        <f>COUNTIFS(通讯通路门店!$S:$S,$G1059,通讯通路门店!$J:$J,"综合卖场")</f>
        <v>0</v>
      </c>
      <c r="W1059" s="99">
        <f>SUMIFS(通讯通路门店!$AJ:$AJ,通讯通路门店!$S:$S,通讯客户沙盘!$G1059)</f>
        <v>0</v>
      </c>
      <c r="X1059" s="99">
        <f t="shared" si="80"/>
        <v>0</v>
      </c>
      <c r="Y1059" s="99">
        <f>COUNTIFS(通讯通路门店!$S:$S,$G1059,通讯通路门店!$J:$J,"荣耀体验店")+COUNTIFS(通讯通路门店!$S:$S,$G1059,通讯通路门店!$J:$J,"荣耀授权专卖店")</f>
        <v>0</v>
      </c>
      <c r="Z1059" s="99">
        <f>COUNTIFS(通讯通路门店!$S:$S,$G1059,通讯通路门店!$J:$J,"VIVO体验店")</f>
        <v>0</v>
      </c>
      <c r="AA1059" s="99">
        <f>COUNTIFS(通讯通路门店!$S:$S,$G1059,通讯通路门店!$J:$J,"OPPO体验店")</f>
        <v>0</v>
      </c>
      <c r="AB1059" s="99">
        <f>COUNTIFS(通讯通路门店!$S:$S,$G1059,通讯通路门店!$J:$J,"华为授权体验店")+COUNTIFS(通讯通路门店!$S:$S,$G1059,通讯通路门店!$J:$J,"华为堡垒店")</f>
        <v>0</v>
      </c>
      <c r="AC1059" s="99">
        <f>COUNTIFS(通讯通路门店!$S:$S,$G1059,通讯通路门店!$J:$J,"小米体验店")</f>
        <v>0</v>
      </c>
      <c r="AD1059" s="99">
        <f>COUNTIFS(通讯通路门店!$S:$S,$G1059,通讯通路门店!$J:$J,"苹果体验店")</f>
        <v>0</v>
      </c>
      <c r="AE1059" s="99">
        <f>COUNTIFS(通讯通路门店!$S:$S,$G1059,通讯通路门店!$J:$J,"其他品牌专卖店")</f>
        <v>0</v>
      </c>
      <c r="AF1059" s="99">
        <f>SUMIFS(通讯通路门店!$BI:$BI,通讯通路门店!$S:$S,$G1059)</f>
        <v>0</v>
      </c>
      <c r="AG1059" s="99">
        <f>SUMIFS(通讯通路门店!$BH:$BH,通讯通路门店!$S:$S,$G1059)</f>
        <v>0</v>
      </c>
      <c r="AH1059" s="99">
        <f t="shared" si="81"/>
        <v>0</v>
      </c>
      <c r="AI1059" s="99">
        <f>SUMIFS(通讯通路门店!$BB:$BB,通讯通路门店!$S:$S,$G1059)</f>
        <v>0</v>
      </c>
      <c r="AJ1059" s="99">
        <f>SUMIFS(通讯通路门店!$BE:$BE,通讯通路门店!$S:$S,$G1059)</f>
        <v>0</v>
      </c>
      <c r="AK1059" s="99">
        <f>SUMIFS(通讯通路门店!$BG:$BG,通讯通路门店!$S:$S,$G1059)</f>
        <v>0</v>
      </c>
      <c r="AL1059" s="99">
        <f>SUMIFS(通讯通路门店!$BC:$BC,通讯通路门店!$S:$S,$G1059)</f>
        <v>0</v>
      </c>
      <c r="AM1059" s="99">
        <f>SUMIFS(通讯通路门店!$BD:$BD,通讯通路门店!$S:$S,$G1059)</f>
        <v>0</v>
      </c>
      <c r="AN1059" s="99">
        <f>SUMIFS(通讯通路门店!$BF:$BF,通讯通路门店!$S:$S,$G1059)</f>
        <v>0</v>
      </c>
      <c r="AO1059" s="99">
        <f t="shared" si="82"/>
        <v>0</v>
      </c>
      <c r="AP1059" s="99">
        <f>SUMIFS(通讯通路门店!$K:$K,通讯通路门店!$S:$S,$G1059)</f>
        <v>0</v>
      </c>
      <c r="AQ1059" s="83"/>
      <c r="AR1059" s="99">
        <f>SUMIFS(通讯通路门店!$T:$T,通讯通路门店!$S:$S,$G1059)</f>
        <v>0</v>
      </c>
      <c r="AS1059" s="99">
        <f>SUMIFS(通讯通路门店!$U:$U,通讯通路门店!$S:$S,$G1059)</f>
        <v>0</v>
      </c>
      <c r="AT1059" s="99">
        <f>SUMIFS(通讯通路门店!$V:$V,通讯通路门店!$S:$S,$G1059)</f>
        <v>0</v>
      </c>
      <c r="AU1059" s="99">
        <f>SUMIFS(通讯通路门店!$W:$W,通讯通路门店!$S:$S,$G1059)</f>
        <v>0</v>
      </c>
      <c r="AV1059" s="99">
        <f>SUMIFS(通讯通路门店!$Z:$Z,通讯通路门店!$S:$S,$G1059)</f>
        <v>0</v>
      </c>
      <c r="AW1059" s="99">
        <f>SUMIFS(通讯通路门店!$AB:$AB,通讯通路门店!$S:$S,$G1059)</f>
        <v>0</v>
      </c>
      <c r="AX1059" s="99">
        <f>SUMIFS(通讯通路门店!$X:$X,通讯通路门店!$S:$S,$G1059)</f>
        <v>0</v>
      </c>
      <c r="AY1059" s="99">
        <f>SUMIFS(通讯通路门店!$Y:$Y,通讯通路门店!$S:$S,$G1059)</f>
        <v>0</v>
      </c>
      <c r="AZ1059" s="99">
        <f>SUMIFS(通讯通路门店!$AA:$AA,通讯通路门店!$S:$S,$G1059)</f>
        <v>0</v>
      </c>
      <c r="BA1059" s="99">
        <f t="shared" si="83"/>
        <v>0</v>
      </c>
      <c r="BB1059" s="99">
        <f t="shared" si="84"/>
        <v>0</v>
      </c>
      <c r="BC1059" s="99">
        <f>SUMIFS(通讯通路门店!$W:$W,通讯通路门店!$S:$S,$G1059,通讯通路门店!$J:$J,"荣耀体验店")+SUMIFS(通讯通路门店!$W:$W,通讯通路门店!$S:$S,$G1059,通讯通路门店!$J:$J,"荣耀授权专卖店")</f>
        <v>0</v>
      </c>
      <c r="BD1059" s="99">
        <f>SUMIFS(通讯通路门店!$Z:$Z,通讯通路门店!$S:$S,$G1059,通讯通路门店!$J:$J,"VIVO体验店")</f>
        <v>0</v>
      </c>
      <c r="BE1059" s="99">
        <f>SUMIFS(通讯通路门店!$AB:$AB,通讯通路门店!$S:$S,$G1059,通讯通路门店!$J:$J,"OPPO体验店")</f>
        <v>0</v>
      </c>
      <c r="BF1059" s="99">
        <f>SUMIFS(通讯通路门店!$X:$X,通讯通路门店!$S:$S,$G1059,通讯通路门店!$J:$J,"华为授权体验店")+SUMIFS(通讯通路门店!$AA:$AA,通讯通路门店!$S:$S,$G1059,通讯通路门店!$J:$J,"华为堡垒店")</f>
        <v>0</v>
      </c>
      <c r="BG1059" s="99">
        <f>SUMIFS(通讯通路门店!$Y:$Y,通讯通路门店!$S:$S,$G1059,通讯通路门店!$J:$J,"小米体验店")</f>
        <v>0</v>
      </c>
      <c r="BH1059" s="99">
        <f>SUMIFS(通讯通路门店!$AA:$AA,通讯通路门店!$S:$S,$G1059,通讯通路门店!$J:$J,"苹果体验店")</f>
        <v>0</v>
      </c>
      <c r="BI1059" s="99">
        <f>SUMIFS(通讯通路门店!$K:$K,通讯通路门店!$S:$S,$G1059,通讯通路门店!$J:$J,"其他品牌专卖店")</f>
        <v>0</v>
      </c>
      <c r="BJ1059" s="99">
        <f>SUMIFS(通讯通路门店!$AC:$AC,通讯通路门店!$S:$S,$G1059)</f>
        <v>0</v>
      </c>
      <c r="BK1059" s="99">
        <f>SUMIFS(通讯通路门店!$AD:$AD,通讯通路门店!$S:$S,$G1059)</f>
        <v>0</v>
      </c>
      <c r="BL1059" s="99">
        <f>SUMIFS(通讯通路门店!$AE:$AE,通讯通路门店!$S:$S,$G1059)</f>
        <v>0</v>
      </c>
      <c r="BM1059" s="99">
        <f>SUMIFS(通讯通路门店!$AF:$AF,通讯通路门店!$S:$S,$G1059)</f>
        <v>0</v>
      </c>
      <c r="BN1059" s="99">
        <f>SUMIFS(通讯通路门店!$AG:$AG,通讯通路门店!$S:$S,$G1059)</f>
        <v>0</v>
      </c>
      <c r="BO1059" s="99">
        <f>SUMIFS(通讯通路门店!$AH:$AH,通讯通路门店!$S:$S,$G1059)</f>
        <v>0</v>
      </c>
      <c r="BP1059" s="99">
        <f>SUMIFS(通讯通路门店!$AI:$AI,通讯通路门店!$S:$S,$G1059)</f>
        <v>0</v>
      </c>
      <c r="BQ1059" s="83"/>
    </row>
    <row r="1060" spans="1:69">
      <c r="A1060" s="99" t="str">
        <f>IFERROR(_xlfn.XLOOKUP($G1060,通讯通路门店!$S$4:$S$993933,通讯通路门店!$A$4:$A$993933,0,0),"")</f>
        <v>海南省</v>
      </c>
      <c r="B1060" s="99" t="str">
        <f>IFERROR(_xlfn.XLOOKUP($G1060,通讯通路门店!$S$4:$S$993933,通讯通路门店!$B$4:$B$993933,0,0),"")</f>
        <v>乐东黎族自治县</v>
      </c>
      <c r="C1060" s="99" t="str">
        <f>IFERROR(_xlfn.XLOOKUP($G1060,通讯通路门店!$S$4:$S$993933,通讯通路门店!$C$4:$C$993933,0,0),"")</f>
        <v>乐东黎族自治县</v>
      </c>
      <c r="D1060" s="99" t="str">
        <f>IFERROR(_xlfn.XLOOKUP($G1060,通讯通路门店!$S$4:$S$993933,通讯通路门店!$D$4:$D$993933,0,0),"")</f>
        <v>万冲镇</v>
      </c>
      <c r="E1060" s="83"/>
      <c r="F1060" s="83"/>
      <c r="G1060" s="101"/>
      <c r="H1060" s="102">
        <f>IFERROR(_xlfn.XLOOKUP($G1060,通讯通路门店!$S$4:$S$993933,通讯通路门店!$R$4:$R$993933,0,0),"")</f>
        <v>0</v>
      </c>
      <c r="I1060" s="83"/>
      <c r="J1060" s="83"/>
      <c r="K1060" s="83"/>
      <c r="L1060" s="83"/>
      <c r="M1060" s="83"/>
      <c r="N1060" s="83"/>
      <c r="O1060" s="83"/>
      <c r="P1060" s="83"/>
      <c r="Q1060" s="83"/>
      <c r="R1060" s="83"/>
      <c r="S1060" s="83"/>
      <c r="T1060" s="83"/>
      <c r="U1060" s="99">
        <f>COUNTIF(通讯通路门店!$S:$S,$G1060)</f>
        <v>0</v>
      </c>
      <c r="V1060" s="99">
        <f>COUNTIFS(通讯通路门店!$S:$S,$G1060,通讯通路门店!$J:$J,"综合卖场")</f>
        <v>0</v>
      </c>
      <c r="W1060" s="99">
        <f>SUMIFS(通讯通路门店!$AJ:$AJ,通讯通路门店!$S:$S,通讯客户沙盘!$G1060)</f>
        <v>0</v>
      </c>
      <c r="X1060" s="99">
        <f t="shared" si="80"/>
        <v>0</v>
      </c>
      <c r="Y1060" s="99">
        <f>COUNTIFS(通讯通路门店!$S:$S,$G1060,通讯通路门店!$J:$J,"荣耀体验店")+COUNTIFS(通讯通路门店!$S:$S,$G1060,通讯通路门店!$J:$J,"荣耀授权专卖店")</f>
        <v>0</v>
      </c>
      <c r="Z1060" s="99">
        <f>COUNTIFS(通讯通路门店!$S:$S,$G1060,通讯通路门店!$J:$J,"VIVO体验店")</f>
        <v>0</v>
      </c>
      <c r="AA1060" s="99">
        <f>COUNTIFS(通讯通路门店!$S:$S,$G1060,通讯通路门店!$J:$J,"OPPO体验店")</f>
        <v>0</v>
      </c>
      <c r="AB1060" s="99">
        <f>COUNTIFS(通讯通路门店!$S:$S,$G1060,通讯通路门店!$J:$J,"华为授权体验店")+COUNTIFS(通讯通路门店!$S:$S,$G1060,通讯通路门店!$J:$J,"华为堡垒店")</f>
        <v>0</v>
      </c>
      <c r="AC1060" s="99">
        <f>COUNTIFS(通讯通路门店!$S:$S,$G1060,通讯通路门店!$J:$J,"小米体验店")</f>
        <v>0</v>
      </c>
      <c r="AD1060" s="99">
        <f>COUNTIFS(通讯通路门店!$S:$S,$G1060,通讯通路门店!$J:$J,"苹果体验店")</f>
        <v>0</v>
      </c>
      <c r="AE1060" s="99">
        <f>COUNTIFS(通讯通路门店!$S:$S,$G1060,通讯通路门店!$J:$J,"其他品牌专卖店")</f>
        <v>0</v>
      </c>
      <c r="AF1060" s="99">
        <f>SUMIFS(通讯通路门店!$BI:$BI,通讯通路门店!$S:$S,$G1060)</f>
        <v>0</v>
      </c>
      <c r="AG1060" s="99">
        <f>SUMIFS(通讯通路门店!$BH:$BH,通讯通路门店!$S:$S,$G1060)</f>
        <v>0</v>
      </c>
      <c r="AH1060" s="99">
        <f t="shared" si="81"/>
        <v>0</v>
      </c>
      <c r="AI1060" s="99">
        <f>SUMIFS(通讯通路门店!$BB:$BB,通讯通路门店!$S:$S,$G1060)</f>
        <v>0</v>
      </c>
      <c r="AJ1060" s="99">
        <f>SUMIFS(通讯通路门店!$BE:$BE,通讯通路门店!$S:$S,$G1060)</f>
        <v>0</v>
      </c>
      <c r="AK1060" s="99">
        <f>SUMIFS(通讯通路门店!$BG:$BG,通讯通路门店!$S:$S,$G1060)</f>
        <v>0</v>
      </c>
      <c r="AL1060" s="99">
        <f>SUMIFS(通讯通路门店!$BC:$BC,通讯通路门店!$S:$S,$G1060)</f>
        <v>0</v>
      </c>
      <c r="AM1060" s="99">
        <f>SUMIFS(通讯通路门店!$BD:$BD,通讯通路门店!$S:$S,$G1060)</f>
        <v>0</v>
      </c>
      <c r="AN1060" s="99">
        <f>SUMIFS(通讯通路门店!$BF:$BF,通讯通路门店!$S:$S,$G1060)</f>
        <v>0</v>
      </c>
      <c r="AO1060" s="99">
        <f t="shared" si="82"/>
        <v>0</v>
      </c>
      <c r="AP1060" s="99">
        <f>SUMIFS(通讯通路门店!$K:$K,通讯通路门店!$S:$S,$G1060)</f>
        <v>0</v>
      </c>
      <c r="AQ1060" s="83"/>
      <c r="AR1060" s="99">
        <f>SUMIFS(通讯通路门店!$T:$T,通讯通路门店!$S:$S,$G1060)</f>
        <v>0</v>
      </c>
      <c r="AS1060" s="99">
        <f>SUMIFS(通讯通路门店!$U:$U,通讯通路门店!$S:$S,$G1060)</f>
        <v>0</v>
      </c>
      <c r="AT1060" s="99">
        <f>SUMIFS(通讯通路门店!$V:$V,通讯通路门店!$S:$S,$G1060)</f>
        <v>0</v>
      </c>
      <c r="AU1060" s="99">
        <f>SUMIFS(通讯通路门店!$W:$W,通讯通路门店!$S:$S,$G1060)</f>
        <v>0</v>
      </c>
      <c r="AV1060" s="99">
        <f>SUMIFS(通讯通路门店!$Z:$Z,通讯通路门店!$S:$S,$G1060)</f>
        <v>0</v>
      </c>
      <c r="AW1060" s="99">
        <f>SUMIFS(通讯通路门店!$AB:$AB,通讯通路门店!$S:$S,$G1060)</f>
        <v>0</v>
      </c>
      <c r="AX1060" s="99">
        <f>SUMIFS(通讯通路门店!$X:$X,通讯通路门店!$S:$S,$G1060)</f>
        <v>0</v>
      </c>
      <c r="AY1060" s="99">
        <f>SUMIFS(通讯通路门店!$Y:$Y,通讯通路门店!$S:$S,$G1060)</f>
        <v>0</v>
      </c>
      <c r="AZ1060" s="99">
        <f>SUMIFS(通讯通路门店!$AA:$AA,通讯通路门店!$S:$S,$G1060)</f>
        <v>0</v>
      </c>
      <c r="BA1060" s="99">
        <f t="shared" si="83"/>
        <v>0</v>
      </c>
      <c r="BB1060" s="99">
        <f t="shared" si="84"/>
        <v>0</v>
      </c>
      <c r="BC1060" s="99">
        <f>SUMIFS(通讯通路门店!$W:$W,通讯通路门店!$S:$S,$G1060,通讯通路门店!$J:$J,"荣耀体验店")+SUMIFS(通讯通路门店!$W:$W,通讯通路门店!$S:$S,$G1060,通讯通路门店!$J:$J,"荣耀授权专卖店")</f>
        <v>0</v>
      </c>
      <c r="BD1060" s="99">
        <f>SUMIFS(通讯通路门店!$Z:$Z,通讯通路门店!$S:$S,$G1060,通讯通路门店!$J:$J,"VIVO体验店")</f>
        <v>0</v>
      </c>
      <c r="BE1060" s="99">
        <f>SUMIFS(通讯通路门店!$AB:$AB,通讯通路门店!$S:$S,$G1060,通讯通路门店!$J:$J,"OPPO体验店")</f>
        <v>0</v>
      </c>
      <c r="BF1060" s="99">
        <f>SUMIFS(通讯通路门店!$X:$X,通讯通路门店!$S:$S,$G1060,通讯通路门店!$J:$J,"华为授权体验店")+SUMIFS(通讯通路门店!$AA:$AA,通讯通路门店!$S:$S,$G1060,通讯通路门店!$J:$J,"华为堡垒店")</f>
        <v>0</v>
      </c>
      <c r="BG1060" s="99">
        <f>SUMIFS(通讯通路门店!$Y:$Y,通讯通路门店!$S:$S,$G1060,通讯通路门店!$J:$J,"小米体验店")</f>
        <v>0</v>
      </c>
      <c r="BH1060" s="99">
        <f>SUMIFS(通讯通路门店!$AA:$AA,通讯通路门店!$S:$S,$G1060,通讯通路门店!$J:$J,"苹果体验店")</f>
        <v>0</v>
      </c>
      <c r="BI1060" s="99">
        <f>SUMIFS(通讯通路门店!$K:$K,通讯通路门店!$S:$S,$G1060,通讯通路门店!$J:$J,"其他品牌专卖店")</f>
        <v>0</v>
      </c>
      <c r="BJ1060" s="99">
        <f>SUMIFS(通讯通路门店!$AC:$AC,通讯通路门店!$S:$S,$G1060)</f>
        <v>0</v>
      </c>
      <c r="BK1060" s="99">
        <f>SUMIFS(通讯通路门店!$AD:$AD,通讯通路门店!$S:$S,$G1060)</f>
        <v>0</v>
      </c>
      <c r="BL1060" s="99">
        <f>SUMIFS(通讯通路门店!$AE:$AE,通讯通路门店!$S:$S,$G1060)</f>
        <v>0</v>
      </c>
      <c r="BM1060" s="99">
        <f>SUMIFS(通讯通路门店!$AF:$AF,通讯通路门店!$S:$S,$G1060)</f>
        <v>0</v>
      </c>
      <c r="BN1060" s="99">
        <f>SUMIFS(通讯通路门店!$AG:$AG,通讯通路门店!$S:$S,$G1060)</f>
        <v>0</v>
      </c>
      <c r="BO1060" s="99">
        <f>SUMIFS(通讯通路门店!$AH:$AH,通讯通路门店!$S:$S,$G1060)</f>
        <v>0</v>
      </c>
      <c r="BP1060" s="99">
        <f>SUMIFS(通讯通路门店!$AI:$AI,通讯通路门店!$S:$S,$G1060)</f>
        <v>0</v>
      </c>
      <c r="BQ1060" s="83"/>
    </row>
    <row r="1061" spans="1:69">
      <c r="A1061" s="99" t="str">
        <f>IFERROR(_xlfn.XLOOKUP($G1061,通讯通路门店!$S$4:$S$993933,通讯通路门店!$A$4:$A$993933,0,0),"")</f>
        <v>海南省</v>
      </c>
      <c r="B1061" s="99" t="str">
        <f>IFERROR(_xlfn.XLOOKUP($G1061,通讯通路门店!$S$4:$S$993933,通讯通路门店!$B$4:$B$993933,0,0),"")</f>
        <v>乐东黎族自治县</v>
      </c>
      <c r="C1061" s="99" t="str">
        <f>IFERROR(_xlfn.XLOOKUP($G1061,通讯通路门店!$S$4:$S$993933,通讯通路门店!$C$4:$C$993933,0,0),"")</f>
        <v>乐东黎族自治县</v>
      </c>
      <c r="D1061" s="99" t="str">
        <f>IFERROR(_xlfn.XLOOKUP($G1061,通讯通路门店!$S$4:$S$993933,通讯通路门店!$D$4:$D$993933,0,0),"")</f>
        <v>万冲镇</v>
      </c>
      <c r="E1061" s="83"/>
      <c r="F1061" s="83"/>
      <c r="G1061" s="101"/>
      <c r="H1061" s="102">
        <f>IFERROR(_xlfn.XLOOKUP($G1061,通讯通路门店!$S$4:$S$993933,通讯通路门店!$R$4:$R$993933,0,0),"")</f>
        <v>0</v>
      </c>
      <c r="I1061" s="83"/>
      <c r="J1061" s="83"/>
      <c r="K1061" s="83"/>
      <c r="L1061" s="83"/>
      <c r="M1061" s="83"/>
      <c r="N1061" s="83"/>
      <c r="O1061" s="83"/>
      <c r="P1061" s="83"/>
      <c r="Q1061" s="83"/>
      <c r="R1061" s="83"/>
      <c r="S1061" s="83"/>
      <c r="T1061" s="83"/>
      <c r="U1061" s="99">
        <f>COUNTIF(通讯通路门店!$S:$S,$G1061)</f>
        <v>0</v>
      </c>
      <c r="V1061" s="99">
        <f>COUNTIFS(通讯通路门店!$S:$S,$G1061,通讯通路门店!$J:$J,"综合卖场")</f>
        <v>0</v>
      </c>
      <c r="W1061" s="99">
        <f>SUMIFS(通讯通路门店!$AJ:$AJ,通讯通路门店!$S:$S,通讯客户沙盘!$G1061)</f>
        <v>0</v>
      </c>
      <c r="X1061" s="99">
        <f t="shared" si="80"/>
        <v>0</v>
      </c>
      <c r="Y1061" s="99">
        <f>COUNTIFS(通讯通路门店!$S:$S,$G1061,通讯通路门店!$J:$J,"荣耀体验店")+COUNTIFS(通讯通路门店!$S:$S,$G1061,通讯通路门店!$J:$J,"荣耀授权专卖店")</f>
        <v>0</v>
      </c>
      <c r="Z1061" s="99">
        <f>COUNTIFS(通讯通路门店!$S:$S,$G1061,通讯通路门店!$J:$J,"VIVO体验店")</f>
        <v>0</v>
      </c>
      <c r="AA1061" s="99">
        <f>COUNTIFS(通讯通路门店!$S:$S,$G1061,通讯通路门店!$J:$J,"OPPO体验店")</f>
        <v>0</v>
      </c>
      <c r="AB1061" s="99">
        <f>COUNTIFS(通讯通路门店!$S:$S,$G1061,通讯通路门店!$J:$J,"华为授权体验店")+COUNTIFS(通讯通路门店!$S:$S,$G1061,通讯通路门店!$J:$J,"华为堡垒店")</f>
        <v>0</v>
      </c>
      <c r="AC1061" s="99">
        <f>COUNTIFS(通讯通路门店!$S:$S,$G1061,通讯通路门店!$J:$J,"小米体验店")</f>
        <v>0</v>
      </c>
      <c r="AD1061" s="99">
        <f>COUNTIFS(通讯通路门店!$S:$S,$G1061,通讯通路门店!$J:$J,"苹果体验店")</f>
        <v>0</v>
      </c>
      <c r="AE1061" s="99">
        <f>COUNTIFS(通讯通路门店!$S:$S,$G1061,通讯通路门店!$J:$J,"其他品牌专卖店")</f>
        <v>0</v>
      </c>
      <c r="AF1061" s="99">
        <f>SUMIFS(通讯通路门店!$BI:$BI,通讯通路门店!$S:$S,$G1061)</f>
        <v>0</v>
      </c>
      <c r="AG1061" s="99">
        <f>SUMIFS(通讯通路门店!$BH:$BH,通讯通路门店!$S:$S,$G1061)</f>
        <v>0</v>
      </c>
      <c r="AH1061" s="99">
        <f t="shared" si="81"/>
        <v>0</v>
      </c>
      <c r="AI1061" s="99">
        <f>SUMIFS(通讯通路门店!$BB:$BB,通讯通路门店!$S:$S,$G1061)</f>
        <v>0</v>
      </c>
      <c r="AJ1061" s="99">
        <f>SUMIFS(通讯通路门店!$BE:$BE,通讯通路门店!$S:$S,$G1061)</f>
        <v>0</v>
      </c>
      <c r="AK1061" s="99">
        <f>SUMIFS(通讯通路门店!$BG:$BG,通讯通路门店!$S:$S,$G1061)</f>
        <v>0</v>
      </c>
      <c r="AL1061" s="99">
        <f>SUMIFS(通讯通路门店!$BC:$BC,通讯通路门店!$S:$S,$G1061)</f>
        <v>0</v>
      </c>
      <c r="AM1061" s="99">
        <f>SUMIFS(通讯通路门店!$BD:$BD,通讯通路门店!$S:$S,$G1061)</f>
        <v>0</v>
      </c>
      <c r="AN1061" s="99">
        <f>SUMIFS(通讯通路门店!$BF:$BF,通讯通路门店!$S:$S,$G1061)</f>
        <v>0</v>
      </c>
      <c r="AO1061" s="99">
        <f t="shared" si="82"/>
        <v>0</v>
      </c>
      <c r="AP1061" s="99">
        <f>SUMIFS(通讯通路门店!$K:$K,通讯通路门店!$S:$S,$G1061)</f>
        <v>0</v>
      </c>
      <c r="AQ1061" s="83"/>
      <c r="AR1061" s="99">
        <f>SUMIFS(通讯通路门店!$T:$T,通讯通路门店!$S:$S,$G1061)</f>
        <v>0</v>
      </c>
      <c r="AS1061" s="99">
        <f>SUMIFS(通讯通路门店!$U:$U,通讯通路门店!$S:$S,$G1061)</f>
        <v>0</v>
      </c>
      <c r="AT1061" s="99">
        <f>SUMIFS(通讯通路门店!$V:$V,通讯通路门店!$S:$S,$G1061)</f>
        <v>0</v>
      </c>
      <c r="AU1061" s="99">
        <f>SUMIFS(通讯通路门店!$W:$W,通讯通路门店!$S:$S,$G1061)</f>
        <v>0</v>
      </c>
      <c r="AV1061" s="99">
        <f>SUMIFS(通讯通路门店!$Z:$Z,通讯通路门店!$S:$S,$G1061)</f>
        <v>0</v>
      </c>
      <c r="AW1061" s="99">
        <f>SUMIFS(通讯通路门店!$AB:$AB,通讯通路门店!$S:$S,$G1061)</f>
        <v>0</v>
      </c>
      <c r="AX1061" s="99">
        <f>SUMIFS(通讯通路门店!$X:$X,通讯通路门店!$S:$S,$G1061)</f>
        <v>0</v>
      </c>
      <c r="AY1061" s="99">
        <f>SUMIFS(通讯通路门店!$Y:$Y,通讯通路门店!$S:$S,$G1061)</f>
        <v>0</v>
      </c>
      <c r="AZ1061" s="99">
        <f>SUMIFS(通讯通路门店!$AA:$AA,通讯通路门店!$S:$S,$G1061)</f>
        <v>0</v>
      </c>
      <c r="BA1061" s="99">
        <f t="shared" si="83"/>
        <v>0</v>
      </c>
      <c r="BB1061" s="99">
        <f t="shared" si="84"/>
        <v>0</v>
      </c>
      <c r="BC1061" s="99">
        <f>SUMIFS(通讯通路门店!$W:$W,通讯通路门店!$S:$S,$G1061,通讯通路门店!$J:$J,"荣耀体验店")+SUMIFS(通讯通路门店!$W:$W,通讯通路门店!$S:$S,$G1061,通讯通路门店!$J:$J,"荣耀授权专卖店")</f>
        <v>0</v>
      </c>
      <c r="BD1061" s="99">
        <f>SUMIFS(通讯通路门店!$Z:$Z,通讯通路门店!$S:$S,$G1061,通讯通路门店!$J:$J,"VIVO体验店")</f>
        <v>0</v>
      </c>
      <c r="BE1061" s="99">
        <f>SUMIFS(通讯通路门店!$AB:$AB,通讯通路门店!$S:$S,$G1061,通讯通路门店!$J:$J,"OPPO体验店")</f>
        <v>0</v>
      </c>
      <c r="BF1061" s="99">
        <f>SUMIFS(通讯通路门店!$X:$X,通讯通路门店!$S:$S,$G1061,通讯通路门店!$J:$J,"华为授权体验店")+SUMIFS(通讯通路门店!$AA:$AA,通讯通路门店!$S:$S,$G1061,通讯通路门店!$J:$J,"华为堡垒店")</f>
        <v>0</v>
      </c>
      <c r="BG1061" s="99">
        <f>SUMIFS(通讯通路门店!$Y:$Y,通讯通路门店!$S:$S,$G1061,通讯通路门店!$J:$J,"小米体验店")</f>
        <v>0</v>
      </c>
      <c r="BH1061" s="99">
        <f>SUMIFS(通讯通路门店!$AA:$AA,通讯通路门店!$S:$S,$G1061,通讯通路门店!$J:$J,"苹果体验店")</f>
        <v>0</v>
      </c>
      <c r="BI1061" s="99">
        <f>SUMIFS(通讯通路门店!$K:$K,通讯通路门店!$S:$S,$G1061,通讯通路门店!$J:$J,"其他品牌专卖店")</f>
        <v>0</v>
      </c>
      <c r="BJ1061" s="99">
        <f>SUMIFS(通讯通路门店!$AC:$AC,通讯通路门店!$S:$S,$G1061)</f>
        <v>0</v>
      </c>
      <c r="BK1061" s="99">
        <f>SUMIFS(通讯通路门店!$AD:$AD,通讯通路门店!$S:$S,$G1061)</f>
        <v>0</v>
      </c>
      <c r="BL1061" s="99">
        <f>SUMIFS(通讯通路门店!$AE:$AE,通讯通路门店!$S:$S,$G1061)</f>
        <v>0</v>
      </c>
      <c r="BM1061" s="99">
        <f>SUMIFS(通讯通路门店!$AF:$AF,通讯通路门店!$S:$S,$G1061)</f>
        <v>0</v>
      </c>
      <c r="BN1061" s="99">
        <f>SUMIFS(通讯通路门店!$AG:$AG,通讯通路门店!$S:$S,$G1061)</f>
        <v>0</v>
      </c>
      <c r="BO1061" s="99">
        <f>SUMIFS(通讯通路门店!$AH:$AH,通讯通路门店!$S:$S,$G1061)</f>
        <v>0</v>
      </c>
      <c r="BP1061" s="99">
        <f>SUMIFS(通讯通路门店!$AI:$AI,通讯通路门店!$S:$S,$G1061)</f>
        <v>0</v>
      </c>
      <c r="BQ1061" s="83"/>
    </row>
    <row r="1062" spans="1:69">
      <c r="A1062" s="99" t="str">
        <f>IFERROR(_xlfn.XLOOKUP($G1062,通讯通路门店!$S$4:$S$993933,通讯通路门店!$A$4:$A$993933,0,0),"")</f>
        <v>海南省</v>
      </c>
      <c r="B1062" s="99" t="str">
        <f>IFERROR(_xlfn.XLOOKUP($G1062,通讯通路门店!$S$4:$S$993933,通讯通路门店!$B$4:$B$993933,0,0),"")</f>
        <v>乐东黎族自治县</v>
      </c>
      <c r="C1062" s="99" t="str">
        <f>IFERROR(_xlfn.XLOOKUP($G1062,通讯通路门店!$S$4:$S$993933,通讯通路门店!$C$4:$C$993933,0,0),"")</f>
        <v>乐东黎族自治县</v>
      </c>
      <c r="D1062" s="99" t="str">
        <f>IFERROR(_xlfn.XLOOKUP($G1062,通讯通路门店!$S$4:$S$993933,通讯通路门店!$D$4:$D$993933,0,0),"")</f>
        <v>万冲镇</v>
      </c>
      <c r="E1062" s="83"/>
      <c r="F1062" s="83"/>
      <c r="G1062" s="101"/>
      <c r="H1062" s="102">
        <f>IFERROR(_xlfn.XLOOKUP($G1062,通讯通路门店!$S$4:$S$993933,通讯通路门店!$R$4:$R$993933,0,0),"")</f>
        <v>0</v>
      </c>
      <c r="I1062" s="83"/>
      <c r="J1062" s="83"/>
      <c r="K1062" s="83"/>
      <c r="L1062" s="83"/>
      <c r="M1062" s="83"/>
      <c r="N1062" s="83"/>
      <c r="O1062" s="83"/>
      <c r="P1062" s="83"/>
      <c r="Q1062" s="83"/>
      <c r="R1062" s="83"/>
      <c r="S1062" s="83"/>
      <c r="T1062" s="83"/>
      <c r="U1062" s="99">
        <f>COUNTIF(通讯通路门店!$S:$S,$G1062)</f>
        <v>0</v>
      </c>
      <c r="V1062" s="99">
        <f>COUNTIFS(通讯通路门店!$S:$S,$G1062,通讯通路门店!$J:$J,"综合卖场")</f>
        <v>0</v>
      </c>
      <c r="W1062" s="99">
        <f>SUMIFS(通讯通路门店!$AJ:$AJ,通讯通路门店!$S:$S,通讯客户沙盘!$G1062)</f>
        <v>0</v>
      </c>
      <c r="X1062" s="99">
        <f t="shared" si="80"/>
        <v>0</v>
      </c>
      <c r="Y1062" s="99">
        <f>COUNTIFS(通讯通路门店!$S:$S,$G1062,通讯通路门店!$J:$J,"荣耀体验店")+COUNTIFS(通讯通路门店!$S:$S,$G1062,通讯通路门店!$J:$J,"荣耀授权专卖店")</f>
        <v>0</v>
      </c>
      <c r="Z1062" s="99">
        <f>COUNTIFS(通讯通路门店!$S:$S,$G1062,通讯通路门店!$J:$J,"VIVO体验店")</f>
        <v>0</v>
      </c>
      <c r="AA1062" s="99">
        <f>COUNTIFS(通讯通路门店!$S:$S,$G1062,通讯通路门店!$J:$J,"OPPO体验店")</f>
        <v>0</v>
      </c>
      <c r="AB1062" s="99">
        <f>COUNTIFS(通讯通路门店!$S:$S,$G1062,通讯通路门店!$J:$J,"华为授权体验店")+COUNTIFS(通讯通路门店!$S:$S,$G1062,通讯通路门店!$J:$J,"华为堡垒店")</f>
        <v>0</v>
      </c>
      <c r="AC1062" s="99">
        <f>COUNTIFS(通讯通路门店!$S:$S,$G1062,通讯通路门店!$J:$J,"小米体验店")</f>
        <v>0</v>
      </c>
      <c r="AD1062" s="99">
        <f>COUNTIFS(通讯通路门店!$S:$S,$G1062,通讯通路门店!$J:$J,"苹果体验店")</f>
        <v>0</v>
      </c>
      <c r="AE1062" s="99">
        <f>COUNTIFS(通讯通路门店!$S:$S,$G1062,通讯通路门店!$J:$J,"其他品牌专卖店")</f>
        <v>0</v>
      </c>
      <c r="AF1062" s="99">
        <f>SUMIFS(通讯通路门店!$BI:$BI,通讯通路门店!$S:$S,$G1062)</f>
        <v>0</v>
      </c>
      <c r="AG1062" s="99">
        <f>SUMIFS(通讯通路门店!$BH:$BH,通讯通路门店!$S:$S,$G1062)</f>
        <v>0</v>
      </c>
      <c r="AH1062" s="99">
        <f t="shared" si="81"/>
        <v>0</v>
      </c>
      <c r="AI1062" s="99">
        <f>SUMIFS(通讯通路门店!$BB:$BB,通讯通路门店!$S:$S,$G1062)</f>
        <v>0</v>
      </c>
      <c r="AJ1062" s="99">
        <f>SUMIFS(通讯通路门店!$BE:$BE,通讯通路门店!$S:$S,$G1062)</f>
        <v>0</v>
      </c>
      <c r="AK1062" s="99">
        <f>SUMIFS(通讯通路门店!$BG:$BG,通讯通路门店!$S:$S,$G1062)</f>
        <v>0</v>
      </c>
      <c r="AL1062" s="99">
        <f>SUMIFS(通讯通路门店!$BC:$BC,通讯通路门店!$S:$S,$G1062)</f>
        <v>0</v>
      </c>
      <c r="AM1062" s="99">
        <f>SUMIFS(通讯通路门店!$BD:$BD,通讯通路门店!$S:$S,$G1062)</f>
        <v>0</v>
      </c>
      <c r="AN1062" s="99">
        <f>SUMIFS(通讯通路门店!$BF:$BF,通讯通路门店!$S:$S,$G1062)</f>
        <v>0</v>
      </c>
      <c r="AO1062" s="99">
        <f t="shared" si="82"/>
        <v>0</v>
      </c>
      <c r="AP1062" s="99">
        <f>SUMIFS(通讯通路门店!$K:$K,通讯通路门店!$S:$S,$G1062)</f>
        <v>0</v>
      </c>
      <c r="AQ1062" s="83"/>
      <c r="AR1062" s="99">
        <f>SUMIFS(通讯通路门店!$T:$T,通讯通路门店!$S:$S,$G1062)</f>
        <v>0</v>
      </c>
      <c r="AS1062" s="99">
        <f>SUMIFS(通讯通路门店!$U:$U,通讯通路门店!$S:$S,$G1062)</f>
        <v>0</v>
      </c>
      <c r="AT1062" s="99">
        <f>SUMIFS(通讯通路门店!$V:$V,通讯通路门店!$S:$S,$G1062)</f>
        <v>0</v>
      </c>
      <c r="AU1062" s="99">
        <f>SUMIFS(通讯通路门店!$W:$W,通讯通路门店!$S:$S,$G1062)</f>
        <v>0</v>
      </c>
      <c r="AV1062" s="99">
        <f>SUMIFS(通讯通路门店!$Z:$Z,通讯通路门店!$S:$S,$G1062)</f>
        <v>0</v>
      </c>
      <c r="AW1062" s="99">
        <f>SUMIFS(通讯通路门店!$AB:$AB,通讯通路门店!$S:$S,$G1062)</f>
        <v>0</v>
      </c>
      <c r="AX1062" s="99">
        <f>SUMIFS(通讯通路门店!$X:$X,通讯通路门店!$S:$S,$G1062)</f>
        <v>0</v>
      </c>
      <c r="AY1062" s="99">
        <f>SUMIFS(通讯通路门店!$Y:$Y,通讯通路门店!$S:$S,$G1062)</f>
        <v>0</v>
      </c>
      <c r="AZ1062" s="99">
        <f>SUMIFS(通讯通路门店!$AA:$AA,通讯通路门店!$S:$S,$G1062)</f>
        <v>0</v>
      </c>
      <c r="BA1062" s="99">
        <f t="shared" si="83"/>
        <v>0</v>
      </c>
      <c r="BB1062" s="99">
        <f t="shared" si="84"/>
        <v>0</v>
      </c>
      <c r="BC1062" s="99">
        <f>SUMIFS(通讯通路门店!$W:$W,通讯通路门店!$S:$S,$G1062,通讯通路门店!$J:$J,"荣耀体验店")+SUMIFS(通讯通路门店!$W:$W,通讯通路门店!$S:$S,$G1062,通讯通路门店!$J:$J,"荣耀授权专卖店")</f>
        <v>0</v>
      </c>
      <c r="BD1062" s="99">
        <f>SUMIFS(通讯通路门店!$Z:$Z,通讯通路门店!$S:$S,$G1062,通讯通路门店!$J:$J,"VIVO体验店")</f>
        <v>0</v>
      </c>
      <c r="BE1062" s="99">
        <f>SUMIFS(通讯通路门店!$AB:$AB,通讯通路门店!$S:$S,$G1062,通讯通路门店!$J:$J,"OPPO体验店")</f>
        <v>0</v>
      </c>
      <c r="BF1062" s="99">
        <f>SUMIFS(通讯通路门店!$X:$X,通讯通路门店!$S:$S,$G1062,通讯通路门店!$J:$J,"华为授权体验店")+SUMIFS(通讯通路门店!$AA:$AA,通讯通路门店!$S:$S,$G1062,通讯通路门店!$J:$J,"华为堡垒店")</f>
        <v>0</v>
      </c>
      <c r="BG1062" s="99">
        <f>SUMIFS(通讯通路门店!$Y:$Y,通讯通路门店!$S:$S,$G1062,通讯通路门店!$J:$J,"小米体验店")</f>
        <v>0</v>
      </c>
      <c r="BH1062" s="99">
        <f>SUMIFS(通讯通路门店!$AA:$AA,通讯通路门店!$S:$S,$G1062,通讯通路门店!$J:$J,"苹果体验店")</f>
        <v>0</v>
      </c>
      <c r="BI1062" s="99">
        <f>SUMIFS(通讯通路门店!$K:$K,通讯通路门店!$S:$S,$G1062,通讯通路门店!$J:$J,"其他品牌专卖店")</f>
        <v>0</v>
      </c>
      <c r="BJ1062" s="99">
        <f>SUMIFS(通讯通路门店!$AC:$AC,通讯通路门店!$S:$S,$G1062)</f>
        <v>0</v>
      </c>
      <c r="BK1062" s="99">
        <f>SUMIFS(通讯通路门店!$AD:$AD,通讯通路门店!$S:$S,$G1062)</f>
        <v>0</v>
      </c>
      <c r="BL1062" s="99">
        <f>SUMIFS(通讯通路门店!$AE:$AE,通讯通路门店!$S:$S,$G1062)</f>
        <v>0</v>
      </c>
      <c r="BM1062" s="99">
        <f>SUMIFS(通讯通路门店!$AF:$AF,通讯通路门店!$S:$S,$G1062)</f>
        <v>0</v>
      </c>
      <c r="BN1062" s="99">
        <f>SUMIFS(通讯通路门店!$AG:$AG,通讯通路门店!$S:$S,$G1062)</f>
        <v>0</v>
      </c>
      <c r="BO1062" s="99">
        <f>SUMIFS(通讯通路门店!$AH:$AH,通讯通路门店!$S:$S,$G1062)</f>
        <v>0</v>
      </c>
      <c r="BP1062" s="99">
        <f>SUMIFS(通讯通路门店!$AI:$AI,通讯通路门店!$S:$S,$G1062)</f>
        <v>0</v>
      </c>
      <c r="BQ1062" s="83"/>
    </row>
    <row r="1063" spans="1:69">
      <c r="A1063" s="99" t="str">
        <f>IFERROR(_xlfn.XLOOKUP($G1063,通讯通路门店!$S$4:$S$993933,通讯通路门店!$A$4:$A$993933,0,0),"")</f>
        <v>海南省</v>
      </c>
      <c r="B1063" s="99" t="str">
        <f>IFERROR(_xlfn.XLOOKUP($G1063,通讯通路门店!$S$4:$S$993933,通讯通路门店!$B$4:$B$993933,0,0),"")</f>
        <v>乐东黎族自治县</v>
      </c>
      <c r="C1063" s="99" t="str">
        <f>IFERROR(_xlfn.XLOOKUP($G1063,通讯通路门店!$S$4:$S$993933,通讯通路门店!$C$4:$C$993933,0,0),"")</f>
        <v>乐东黎族自治县</v>
      </c>
      <c r="D1063" s="99" t="str">
        <f>IFERROR(_xlfn.XLOOKUP($G1063,通讯通路门店!$S$4:$S$993933,通讯通路门店!$D$4:$D$993933,0,0),"")</f>
        <v>万冲镇</v>
      </c>
      <c r="E1063" s="83"/>
      <c r="F1063" s="83"/>
      <c r="G1063" s="101"/>
      <c r="H1063" s="102">
        <f>IFERROR(_xlfn.XLOOKUP($G1063,通讯通路门店!$S$4:$S$993933,通讯通路门店!$R$4:$R$993933,0,0),"")</f>
        <v>0</v>
      </c>
      <c r="I1063" s="83"/>
      <c r="J1063" s="83"/>
      <c r="K1063" s="83"/>
      <c r="L1063" s="83"/>
      <c r="M1063" s="83"/>
      <c r="N1063" s="83"/>
      <c r="O1063" s="83"/>
      <c r="P1063" s="83"/>
      <c r="Q1063" s="83"/>
      <c r="R1063" s="83"/>
      <c r="S1063" s="83"/>
      <c r="T1063" s="83"/>
      <c r="U1063" s="99">
        <f>COUNTIF(通讯通路门店!$S:$S,$G1063)</f>
        <v>0</v>
      </c>
      <c r="V1063" s="99">
        <f>COUNTIFS(通讯通路门店!$S:$S,$G1063,通讯通路门店!$J:$J,"综合卖场")</f>
        <v>0</v>
      </c>
      <c r="W1063" s="99">
        <f>SUMIFS(通讯通路门店!$AJ:$AJ,通讯通路门店!$S:$S,通讯客户沙盘!$G1063)</f>
        <v>0</v>
      </c>
      <c r="X1063" s="99">
        <f t="shared" si="80"/>
        <v>0</v>
      </c>
      <c r="Y1063" s="99">
        <f>COUNTIFS(通讯通路门店!$S:$S,$G1063,通讯通路门店!$J:$J,"荣耀体验店")+COUNTIFS(通讯通路门店!$S:$S,$G1063,通讯通路门店!$J:$J,"荣耀授权专卖店")</f>
        <v>0</v>
      </c>
      <c r="Z1063" s="99">
        <f>COUNTIFS(通讯通路门店!$S:$S,$G1063,通讯通路门店!$J:$J,"VIVO体验店")</f>
        <v>0</v>
      </c>
      <c r="AA1063" s="99">
        <f>COUNTIFS(通讯通路门店!$S:$S,$G1063,通讯通路门店!$J:$J,"OPPO体验店")</f>
        <v>0</v>
      </c>
      <c r="AB1063" s="99">
        <f>COUNTIFS(通讯通路门店!$S:$S,$G1063,通讯通路门店!$J:$J,"华为授权体验店")+COUNTIFS(通讯通路门店!$S:$S,$G1063,通讯通路门店!$J:$J,"华为堡垒店")</f>
        <v>0</v>
      </c>
      <c r="AC1063" s="99">
        <f>COUNTIFS(通讯通路门店!$S:$S,$G1063,通讯通路门店!$J:$J,"小米体验店")</f>
        <v>0</v>
      </c>
      <c r="AD1063" s="99">
        <f>COUNTIFS(通讯通路门店!$S:$S,$G1063,通讯通路门店!$J:$J,"苹果体验店")</f>
        <v>0</v>
      </c>
      <c r="AE1063" s="99">
        <f>COUNTIFS(通讯通路门店!$S:$S,$G1063,通讯通路门店!$J:$J,"其他品牌专卖店")</f>
        <v>0</v>
      </c>
      <c r="AF1063" s="99">
        <f>SUMIFS(通讯通路门店!$BI:$BI,通讯通路门店!$S:$S,$G1063)</f>
        <v>0</v>
      </c>
      <c r="AG1063" s="99">
        <f>SUMIFS(通讯通路门店!$BH:$BH,通讯通路门店!$S:$S,$G1063)</f>
        <v>0</v>
      </c>
      <c r="AH1063" s="99">
        <f t="shared" si="81"/>
        <v>0</v>
      </c>
      <c r="AI1063" s="99">
        <f>SUMIFS(通讯通路门店!$BB:$BB,通讯通路门店!$S:$S,$G1063)</f>
        <v>0</v>
      </c>
      <c r="AJ1063" s="99">
        <f>SUMIFS(通讯通路门店!$BE:$BE,通讯通路门店!$S:$S,$G1063)</f>
        <v>0</v>
      </c>
      <c r="AK1063" s="99">
        <f>SUMIFS(通讯通路门店!$BG:$BG,通讯通路门店!$S:$S,$G1063)</f>
        <v>0</v>
      </c>
      <c r="AL1063" s="99">
        <f>SUMIFS(通讯通路门店!$BC:$BC,通讯通路门店!$S:$S,$G1063)</f>
        <v>0</v>
      </c>
      <c r="AM1063" s="99">
        <f>SUMIFS(通讯通路门店!$BD:$BD,通讯通路门店!$S:$S,$G1063)</f>
        <v>0</v>
      </c>
      <c r="AN1063" s="99">
        <f>SUMIFS(通讯通路门店!$BF:$BF,通讯通路门店!$S:$S,$G1063)</f>
        <v>0</v>
      </c>
      <c r="AO1063" s="99">
        <f t="shared" si="82"/>
        <v>0</v>
      </c>
      <c r="AP1063" s="99">
        <f>SUMIFS(通讯通路门店!$K:$K,通讯通路门店!$S:$S,$G1063)</f>
        <v>0</v>
      </c>
      <c r="AQ1063" s="83"/>
      <c r="AR1063" s="99">
        <f>SUMIFS(通讯通路门店!$T:$T,通讯通路门店!$S:$S,$G1063)</f>
        <v>0</v>
      </c>
      <c r="AS1063" s="99">
        <f>SUMIFS(通讯通路门店!$U:$U,通讯通路门店!$S:$S,$G1063)</f>
        <v>0</v>
      </c>
      <c r="AT1063" s="99">
        <f>SUMIFS(通讯通路门店!$V:$V,通讯通路门店!$S:$S,$G1063)</f>
        <v>0</v>
      </c>
      <c r="AU1063" s="99">
        <f>SUMIFS(通讯通路门店!$W:$W,通讯通路门店!$S:$S,$G1063)</f>
        <v>0</v>
      </c>
      <c r="AV1063" s="99">
        <f>SUMIFS(通讯通路门店!$Z:$Z,通讯通路门店!$S:$S,$G1063)</f>
        <v>0</v>
      </c>
      <c r="AW1063" s="99">
        <f>SUMIFS(通讯通路门店!$AB:$AB,通讯通路门店!$S:$S,$G1063)</f>
        <v>0</v>
      </c>
      <c r="AX1063" s="99">
        <f>SUMIFS(通讯通路门店!$X:$X,通讯通路门店!$S:$S,$G1063)</f>
        <v>0</v>
      </c>
      <c r="AY1063" s="99">
        <f>SUMIFS(通讯通路门店!$Y:$Y,通讯通路门店!$S:$S,$G1063)</f>
        <v>0</v>
      </c>
      <c r="AZ1063" s="99">
        <f>SUMIFS(通讯通路门店!$AA:$AA,通讯通路门店!$S:$S,$G1063)</f>
        <v>0</v>
      </c>
      <c r="BA1063" s="99">
        <f t="shared" si="83"/>
        <v>0</v>
      </c>
      <c r="BB1063" s="99">
        <f t="shared" si="84"/>
        <v>0</v>
      </c>
      <c r="BC1063" s="99">
        <f>SUMIFS(通讯通路门店!$W:$W,通讯通路门店!$S:$S,$G1063,通讯通路门店!$J:$J,"荣耀体验店")+SUMIFS(通讯通路门店!$W:$W,通讯通路门店!$S:$S,$G1063,通讯通路门店!$J:$J,"荣耀授权专卖店")</f>
        <v>0</v>
      </c>
      <c r="BD1063" s="99">
        <f>SUMIFS(通讯通路门店!$Z:$Z,通讯通路门店!$S:$S,$G1063,通讯通路门店!$J:$J,"VIVO体验店")</f>
        <v>0</v>
      </c>
      <c r="BE1063" s="99">
        <f>SUMIFS(通讯通路门店!$AB:$AB,通讯通路门店!$S:$S,$G1063,通讯通路门店!$J:$J,"OPPO体验店")</f>
        <v>0</v>
      </c>
      <c r="BF1063" s="99">
        <f>SUMIFS(通讯通路门店!$X:$X,通讯通路门店!$S:$S,$G1063,通讯通路门店!$J:$J,"华为授权体验店")+SUMIFS(通讯通路门店!$AA:$AA,通讯通路门店!$S:$S,$G1063,通讯通路门店!$J:$J,"华为堡垒店")</f>
        <v>0</v>
      </c>
      <c r="BG1063" s="99">
        <f>SUMIFS(通讯通路门店!$Y:$Y,通讯通路门店!$S:$S,$G1063,通讯通路门店!$J:$J,"小米体验店")</f>
        <v>0</v>
      </c>
      <c r="BH1063" s="99">
        <f>SUMIFS(通讯通路门店!$AA:$AA,通讯通路门店!$S:$S,$G1063,通讯通路门店!$J:$J,"苹果体验店")</f>
        <v>0</v>
      </c>
      <c r="BI1063" s="99">
        <f>SUMIFS(通讯通路门店!$K:$K,通讯通路门店!$S:$S,$G1063,通讯通路门店!$J:$J,"其他品牌专卖店")</f>
        <v>0</v>
      </c>
      <c r="BJ1063" s="99">
        <f>SUMIFS(通讯通路门店!$AC:$AC,通讯通路门店!$S:$S,$G1063)</f>
        <v>0</v>
      </c>
      <c r="BK1063" s="99">
        <f>SUMIFS(通讯通路门店!$AD:$AD,通讯通路门店!$S:$S,$G1063)</f>
        <v>0</v>
      </c>
      <c r="BL1063" s="99">
        <f>SUMIFS(通讯通路门店!$AE:$AE,通讯通路门店!$S:$S,$G1063)</f>
        <v>0</v>
      </c>
      <c r="BM1063" s="99">
        <f>SUMIFS(通讯通路门店!$AF:$AF,通讯通路门店!$S:$S,$G1063)</f>
        <v>0</v>
      </c>
      <c r="BN1063" s="99">
        <f>SUMIFS(通讯通路门店!$AG:$AG,通讯通路门店!$S:$S,$G1063)</f>
        <v>0</v>
      </c>
      <c r="BO1063" s="99">
        <f>SUMIFS(通讯通路门店!$AH:$AH,通讯通路门店!$S:$S,$G1063)</f>
        <v>0</v>
      </c>
      <c r="BP1063" s="99">
        <f>SUMIFS(通讯通路门店!$AI:$AI,通讯通路门店!$S:$S,$G1063)</f>
        <v>0</v>
      </c>
      <c r="BQ1063" s="83"/>
    </row>
    <row r="1064" spans="1:69">
      <c r="A1064" s="99" t="str">
        <f>IFERROR(_xlfn.XLOOKUP($G1064,通讯通路门店!$S$4:$S$993933,通讯通路门店!$A$4:$A$993933,0,0),"")</f>
        <v>海南省</v>
      </c>
      <c r="B1064" s="99" t="str">
        <f>IFERROR(_xlfn.XLOOKUP($G1064,通讯通路门店!$S$4:$S$993933,通讯通路门店!$B$4:$B$993933,0,0),"")</f>
        <v>乐东黎族自治县</v>
      </c>
      <c r="C1064" s="99" t="str">
        <f>IFERROR(_xlfn.XLOOKUP($G1064,通讯通路门店!$S$4:$S$993933,通讯通路门店!$C$4:$C$993933,0,0),"")</f>
        <v>乐东黎族自治县</v>
      </c>
      <c r="D1064" s="99" t="str">
        <f>IFERROR(_xlfn.XLOOKUP($G1064,通讯通路门店!$S$4:$S$993933,通讯通路门店!$D$4:$D$993933,0,0),"")</f>
        <v>万冲镇</v>
      </c>
      <c r="E1064" s="83"/>
      <c r="F1064" s="83"/>
      <c r="G1064" s="101"/>
      <c r="H1064" s="102">
        <f>IFERROR(_xlfn.XLOOKUP($G1064,通讯通路门店!$S$4:$S$993933,通讯通路门店!$R$4:$R$993933,0,0),"")</f>
        <v>0</v>
      </c>
      <c r="I1064" s="83"/>
      <c r="J1064" s="83"/>
      <c r="K1064" s="83"/>
      <c r="L1064" s="83"/>
      <c r="M1064" s="83"/>
      <c r="N1064" s="83"/>
      <c r="O1064" s="83"/>
      <c r="P1064" s="83"/>
      <c r="Q1064" s="83"/>
      <c r="R1064" s="83"/>
      <c r="S1064" s="83"/>
      <c r="T1064" s="83"/>
      <c r="U1064" s="99">
        <f>COUNTIF(通讯通路门店!$S:$S,$G1064)</f>
        <v>0</v>
      </c>
      <c r="V1064" s="99">
        <f>COUNTIFS(通讯通路门店!$S:$S,$G1064,通讯通路门店!$J:$J,"综合卖场")</f>
        <v>0</v>
      </c>
      <c r="W1064" s="99">
        <f>SUMIFS(通讯通路门店!$AJ:$AJ,通讯通路门店!$S:$S,通讯客户沙盘!$G1064)</f>
        <v>0</v>
      </c>
      <c r="X1064" s="99">
        <f t="shared" si="80"/>
        <v>0</v>
      </c>
      <c r="Y1064" s="99">
        <f>COUNTIFS(通讯通路门店!$S:$S,$G1064,通讯通路门店!$J:$J,"荣耀体验店")+COUNTIFS(通讯通路门店!$S:$S,$G1064,通讯通路门店!$J:$J,"荣耀授权专卖店")</f>
        <v>0</v>
      </c>
      <c r="Z1064" s="99">
        <f>COUNTIFS(通讯通路门店!$S:$S,$G1064,通讯通路门店!$J:$J,"VIVO体验店")</f>
        <v>0</v>
      </c>
      <c r="AA1064" s="99">
        <f>COUNTIFS(通讯通路门店!$S:$S,$G1064,通讯通路门店!$J:$J,"OPPO体验店")</f>
        <v>0</v>
      </c>
      <c r="AB1064" s="99">
        <f>COUNTIFS(通讯通路门店!$S:$S,$G1064,通讯通路门店!$J:$J,"华为授权体验店")+COUNTIFS(通讯通路门店!$S:$S,$G1064,通讯通路门店!$J:$J,"华为堡垒店")</f>
        <v>0</v>
      </c>
      <c r="AC1064" s="99">
        <f>COUNTIFS(通讯通路门店!$S:$S,$G1064,通讯通路门店!$J:$J,"小米体验店")</f>
        <v>0</v>
      </c>
      <c r="AD1064" s="99">
        <f>COUNTIFS(通讯通路门店!$S:$S,$G1064,通讯通路门店!$J:$J,"苹果体验店")</f>
        <v>0</v>
      </c>
      <c r="AE1064" s="99">
        <f>COUNTIFS(通讯通路门店!$S:$S,$G1064,通讯通路门店!$J:$J,"其他品牌专卖店")</f>
        <v>0</v>
      </c>
      <c r="AF1064" s="99">
        <f>SUMIFS(通讯通路门店!$BI:$BI,通讯通路门店!$S:$S,$G1064)</f>
        <v>0</v>
      </c>
      <c r="AG1064" s="99">
        <f>SUMIFS(通讯通路门店!$BH:$BH,通讯通路门店!$S:$S,$G1064)</f>
        <v>0</v>
      </c>
      <c r="AH1064" s="99">
        <f t="shared" si="81"/>
        <v>0</v>
      </c>
      <c r="AI1064" s="99">
        <f>SUMIFS(通讯通路门店!$BB:$BB,通讯通路门店!$S:$S,$G1064)</f>
        <v>0</v>
      </c>
      <c r="AJ1064" s="99">
        <f>SUMIFS(通讯通路门店!$BE:$BE,通讯通路门店!$S:$S,$G1064)</f>
        <v>0</v>
      </c>
      <c r="AK1064" s="99">
        <f>SUMIFS(通讯通路门店!$BG:$BG,通讯通路门店!$S:$S,$G1064)</f>
        <v>0</v>
      </c>
      <c r="AL1064" s="99">
        <f>SUMIFS(通讯通路门店!$BC:$BC,通讯通路门店!$S:$S,$G1064)</f>
        <v>0</v>
      </c>
      <c r="AM1064" s="99">
        <f>SUMIFS(通讯通路门店!$BD:$BD,通讯通路门店!$S:$S,$G1064)</f>
        <v>0</v>
      </c>
      <c r="AN1064" s="99">
        <f>SUMIFS(通讯通路门店!$BF:$BF,通讯通路门店!$S:$S,$G1064)</f>
        <v>0</v>
      </c>
      <c r="AO1064" s="99">
        <f t="shared" si="82"/>
        <v>0</v>
      </c>
      <c r="AP1064" s="99">
        <f>SUMIFS(通讯通路门店!$K:$K,通讯通路门店!$S:$S,$G1064)</f>
        <v>0</v>
      </c>
      <c r="AQ1064" s="83"/>
      <c r="AR1064" s="99">
        <f>SUMIFS(通讯通路门店!$T:$T,通讯通路门店!$S:$S,$G1064)</f>
        <v>0</v>
      </c>
      <c r="AS1064" s="99">
        <f>SUMIFS(通讯通路门店!$U:$U,通讯通路门店!$S:$S,$G1064)</f>
        <v>0</v>
      </c>
      <c r="AT1064" s="99">
        <f>SUMIFS(通讯通路门店!$V:$V,通讯通路门店!$S:$S,$G1064)</f>
        <v>0</v>
      </c>
      <c r="AU1064" s="99">
        <f>SUMIFS(通讯通路门店!$W:$W,通讯通路门店!$S:$S,$G1064)</f>
        <v>0</v>
      </c>
      <c r="AV1064" s="99">
        <f>SUMIFS(通讯通路门店!$Z:$Z,通讯通路门店!$S:$S,$G1064)</f>
        <v>0</v>
      </c>
      <c r="AW1064" s="99">
        <f>SUMIFS(通讯通路门店!$AB:$AB,通讯通路门店!$S:$S,$G1064)</f>
        <v>0</v>
      </c>
      <c r="AX1064" s="99">
        <f>SUMIFS(通讯通路门店!$X:$X,通讯通路门店!$S:$S,$G1064)</f>
        <v>0</v>
      </c>
      <c r="AY1064" s="99">
        <f>SUMIFS(通讯通路门店!$Y:$Y,通讯通路门店!$S:$S,$G1064)</f>
        <v>0</v>
      </c>
      <c r="AZ1064" s="99">
        <f>SUMIFS(通讯通路门店!$AA:$AA,通讯通路门店!$S:$S,$G1064)</f>
        <v>0</v>
      </c>
      <c r="BA1064" s="99">
        <f t="shared" si="83"/>
        <v>0</v>
      </c>
      <c r="BB1064" s="99">
        <f t="shared" si="84"/>
        <v>0</v>
      </c>
      <c r="BC1064" s="99">
        <f>SUMIFS(通讯通路门店!$W:$W,通讯通路门店!$S:$S,$G1064,通讯通路门店!$J:$J,"荣耀体验店")+SUMIFS(通讯通路门店!$W:$W,通讯通路门店!$S:$S,$G1064,通讯通路门店!$J:$J,"荣耀授权专卖店")</f>
        <v>0</v>
      </c>
      <c r="BD1064" s="99">
        <f>SUMIFS(通讯通路门店!$Z:$Z,通讯通路门店!$S:$S,$G1064,通讯通路门店!$J:$J,"VIVO体验店")</f>
        <v>0</v>
      </c>
      <c r="BE1064" s="99">
        <f>SUMIFS(通讯通路门店!$AB:$AB,通讯通路门店!$S:$S,$G1064,通讯通路门店!$J:$J,"OPPO体验店")</f>
        <v>0</v>
      </c>
      <c r="BF1064" s="99">
        <f>SUMIFS(通讯通路门店!$X:$X,通讯通路门店!$S:$S,$G1064,通讯通路门店!$J:$J,"华为授权体验店")+SUMIFS(通讯通路门店!$AA:$AA,通讯通路门店!$S:$S,$G1064,通讯通路门店!$J:$J,"华为堡垒店")</f>
        <v>0</v>
      </c>
      <c r="BG1064" s="99">
        <f>SUMIFS(通讯通路门店!$Y:$Y,通讯通路门店!$S:$S,$G1064,通讯通路门店!$J:$J,"小米体验店")</f>
        <v>0</v>
      </c>
      <c r="BH1064" s="99">
        <f>SUMIFS(通讯通路门店!$AA:$AA,通讯通路门店!$S:$S,$G1064,通讯通路门店!$J:$J,"苹果体验店")</f>
        <v>0</v>
      </c>
      <c r="BI1064" s="99">
        <f>SUMIFS(通讯通路门店!$K:$K,通讯通路门店!$S:$S,$G1064,通讯通路门店!$J:$J,"其他品牌专卖店")</f>
        <v>0</v>
      </c>
      <c r="BJ1064" s="99">
        <f>SUMIFS(通讯通路门店!$AC:$AC,通讯通路门店!$S:$S,$G1064)</f>
        <v>0</v>
      </c>
      <c r="BK1064" s="99">
        <f>SUMIFS(通讯通路门店!$AD:$AD,通讯通路门店!$S:$S,$G1064)</f>
        <v>0</v>
      </c>
      <c r="BL1064" s="99">
        <f>SUMIFS(通讯通路门店!$AE:$AE,通讯通路门店!$S:$S,$G1064)</f>
        <v>0</v>
      </c>
      <c r="BM1064" s="99">
        <f>SUMIFS(通讯通路门店!$AF:$AF,通讯通路门店!$S:$S,$G1064)</f>
        <v>0</v>
      </c>
      <c r="BN1064" s="99">
        <f>SUMIFS(通讯通路门店!$AG:$AG,通讯通路门店!$S:$S,$G1064)</f>
        <v>0</v>
      </c>
      <c r="BO1064" s="99">
        <f>SUMIFS(通讯通路门店!$AH:$AH,通讯通路门店!$S:$S,$G1064)</f>
        <v>0</v>
      </c>
      <c r="BP1064" s="99">
        <f>SUMIFS(通讯通路门店!$AI:$AI,通讯通路门店!$S:$S,$G1064)</f>
        <v>0</v>
      </c>
      <c r="BQ1064" s="83"/>
    </row>
    <row r="1065" spans="1:69">
      <c r="A1065" s="99" t="str">
        <f>IFERROR(_xlfn.XLOOKUP($G1065,通讯通路门店!$S$4:$S$993933,通讯通路门店!$A$4:$A$993933,0,0),"")</f>
        <v>海南省</v>
      </c>
      <c r="B1065" s="99" t="str">
        <f>IFERROR(_xlfn.XLOOKUP($G1065,通讯通路门店!$S$4:$S$993933,通讯通路门店!$B$4:$B$993933,0,0),"")</f>
        <v>乐东黎族自治县</v>
      </c>
      <c r="C1065" s="99" t="str">
        <f>IFERROR(_xlfn.XLOOKUP($G1065,通讯通路门店!$S$4:$S$993933,通讯通路门店!$C$4:$C$993933,0,0),"")</f>
        <v>乐东黎族自治县</v>
      </c>
      <c r="D1065" s="99" t="str">
        <f>IFERROR(_xlfn.XLOOKUP($G1065,通讯通路门店!$S$4:$S$993933,通讯通路门店!$D$4:$D$993933,0,0),"")</f>
        <v>万冲镇</v>
      </c>
      <c r="E1065" s="83"/>
      <c r="F1065" s="83"/>
      <c r="G1065" s="101"/>
      <c r="H1065" s="102">
        <f>IFERROR(_xlfn.XLOOKUP($G1065,通讯通路门店!$S$4:$S$993933,通讯通路门店!$R$4:$R$993933,0,0),"")</f>
        <v>0</v>
      </c>
      <c r="I1065" s="83"/>
      <c r="J1065" s="83"/>
      <c r="K1065" s="83"/>
      <c r="L1065" s="83"/>
      <c r="M1065" s="83"/>
      <c r="N1065" s="83"/>
      <c r="O1065" s="83"/>
      <c r="P1065" s="83"/>
      <c r="Q1065" s="83"/>
      <c r="R1065" s="83"/>
      <c r="S1065" s="83"/>
      <c r="T1065" s="83"/>
      <c r="U1065" s="99">
        <f>COUNTIF(通讯通路门店!$S:$S,$G1065)</f>
        <v>0</v>
      </c>
      <c r="V1065" s="99">
        <f>COUNTIFS(通讯通路门店!$S:$S,$G1065,通讯通路门店!$J:$J,"综合卖场")</f>
        <v>0</v>
      </c>
      <c r="W1065" s="99">
        <f>SUMIFS(通讯通路门店!$AJ:$AJ,通讯通路门店!$S:$S,通讯客户沙盘!$G1065)</f>
        <v>0</v>
      </c>
      <c r="X1065" s="99">
        <f t="shared" si="80"/>
        <v>0</v>
      </c>
      <c r="Y1065" s="99">
        <f>COUNTIFS(通讯通路门店!$S:$S,$G1065,通讯通路门店!$J:$J,"荣耀体验店")+COUNTIFS(通讯通路门店!$S:$S,$G1065,通讯通路门店!$J:$J,"荣耀授权专卖店")</f>
        <v>0</v>
      </c>
      <c r="Z1065" s="99">
        <f>COUNTIFS(通讯通路门店!$S:$S,$G1065,通讯通路门店!$J:$J,"VIVO体验店")</f>
        <v>0</v>
      </c>
      <c r="AA1065" s="99">
        <f>COUNTIFS(通讯通路门店!$S:$S,$G1065,通讯通路门店!$J:$J,"OPPO体验店")</f>
        <v>0</v>
      </c>
      <c r="AB1065" s="99">
        <f>COUNTIFS(通讯通路门店!$S:$S,$G1065,通讯通路门店!$J:$J,"华为授权体验店")+COUNTIFS(通讯通路门店!$S:$S,$G1065,通讯通路门店!$J:$J,"华为堡垒店")</f>
        <v>0</v>
      </c>
      <c r="AC1065" s="99">
        <f>COUNTIFS(通讯通路门店!$S:$S,$G1065,通讯通路门店!$J:$J,"小米体验店")</f>
        <v>0</v>
      </c>
      <c r="AD1065" s="99">
        <f>COUNTIFS(通讯通路门店!$S:$S,$G1065,通讯通路门店!$J:$J,"苹果体验店")</f>
        <v>0</v>
      </c>
      <c r="AE1065" s="99">
        <f>COUNTIFS(通讯通路门店!$S:$S,$G1065,通讯通路门店!$J:$J,"其他品牌专卖店")</f>
        <v>0</v>
      </c>
      <c r="AF1065" s="99">
        <f>SUMIFS(通讯通路门店!$BI:$BI,通讯通路门店!$S:$S,$G1065)</f>
        <v>0</v>
      </c>
      <c r="AG1065" s="99">
        <f>SUMIFS(通讯通路门店!$BH:$BH,通讯通路门店!$S:$S,$G1065)</f>
        <v>0</v>
      </c>
      <c r="AH1065" s="99">
        <f t="shared" si="81"/>
        <v>0</v>
      </c>
      <c r="AI1065" s="99">
        <f>SUMIFS(通讯通路门店!$BB:$BB,通讯通路门店!$S:$S,$G1065)</f>
        <v>0</v>
      </c>
      <c r="AJ1065" s="99">
        <f>SUMIFS(通讯通路门店!$BE:$BE,通讯通路门店!$S:$S,$G1065)</f>
        <v>0</v>
      </c>
      <c r="AK1065" s="99">
        <f>SUMIFS(通讯通路门店!$BG:$BG,通讯通路门店!$S:$S,$G1065)</f>
        <v>0</v>
      </c>
      <c r="AL1065" s="99">
        <f>SUMIFS(通讯通路门店!$BC:$BC,通讯通路门店!$S:$S,$G1065)</f>
        <v>0</v>
      </c>
      <c r="AM1065" s="99">
        <f>SUMIFS(通讯通路门店!$BD:$BD,通讯通路门店!$S:$S,$G1065)</f>
        <v>0</v>
      </c>
      <c r="AN1065" s="99">
        <f>SUMIFS(通讯通路门店!$BF:$BF,通讯通路门店!$S:$S,$G1065)</f>
        <v>0</v>
      </c>
      <c r="AO1065" s="99">
        <f t="shared" si="82"/>
        <v>0</v>
      </c>
      <c r="AP1065" s="99">
        <f>SUMIFS(通讯通路门店!$K:$K,通讯通路门店!$S:$S,$G1065)</f>
        <v>0</v>
      </c>
      <c r="AQ1065" s="83"/>
      <c r="AR1065" s="99">
        <f>SUMIFS(通讯通路门店!$T:$T,通讯通路门店!$S:$S,$G1065)</f>
        <v>0</v>
      </c>
      <c r="AS1065" s="99">
        <f>SUMIFS(通讯通路门店!$U:$U,通讯通路门店!$S:$S,$G1065)</f>
        <v>0</v>
      </c>
      <c r="AT1065" s="99">
        <f>SUMIFS(通讯通路门店!$V:$V,通讯通路门店!$S:$S,$G1065)</f>
        <v>0</v>
      </c>
      <c r="AU1065" s="99">
        <f>SUMIFS(通讯通路门店!$W:$W,通讯通路门店!$S:$S,$G1065)</f>
        <v>0</v>
      </c>
      <c r="AV1065" s="99">
        <f>SUMIFS(通讯通路门店!$Z:$Z,通讯通路门店!$S:$S,$G1065)</f>
        <v>0</v>
      </c>
      <c r="AW1065" s="99">
        <f>SUMIFS(通讯通路门店!$AB:$AB,通讯通路门店!$S:$S,$G1065)</f>
        <v>0</v>
      </c>
      <c r="AX1065" s="99">
        <f>SUMIFS(通讯通路门店!$X:$X,通讯通路门店!$S:$S,$G1065)</f>
        <v>0</v>
      </c>
      <c r="AY1065" s="99">
        <f>SUMIFS(通讯通路门店!$Y:$Y,通讯通路门店!$S:$S,$G1065)</f>
        <v>0</v>
      </c>
      <c r="AZ1065" s="99">
        <f>SUMIFS(通讯通路门店!$AA:$AA,通讯通路门店!$S:$S,$G1065)</f>
        <v>0</v>
      </c>
      <c r="BA1065" s="99">
        <f t="shared" si="83"/>
        <v>0</v>
      </c>
      <c r="BB1065" s="99">
        <f t="shared" si="84"/>
        <v>0</v>
      </c>
      <c r="BC1065" s="99">
        <f>SUMIFS(通讯通路门店!$W:$W,通讯通路门店!$S:$S,$G1065,通讯通路门店!$J:$J,"荣耀体验店")+SUMIFS(通讯通路门店!$W:$W,通讯通路门店!$S:$S,$G1065,通讯通路门店!$J:$J,"荣耀授权专卖店")</f>
        <v>0</v>
      </c>
      <c r="BD1065" s="99">
        <f>SUMIFS(通讯通路门店!$Z:$Z,通讯通路门店!$S:$S,$G1065,通讯通路门店!$J:$J,"VIVO体验店")</f>
        <v>0</v>
      </c>
      <c r="BE1065" s="99">
        <f>SUMIFS(通讯通路门店!$AB:$AB,通讯通路门店!$S:$S,$G1065,通讯通路门店!$J:$J,"OPPO体验店")</f>
        <v>0</v>
      </c>
      <c r="BF1065" s="99">
        <f>SUMIFS(通讯通路门店!$X:$X,通讯通路门店!$S:$S,$G1065,通讯通路门店!$J:$J,"华为授权体验店")+SUMIFS(通讯通路门店!$AA:$AA,通讯通路门店!$S:$S,$G1065,通讯通路门店!$J:$J,"华为堡垒店")</f>
        <v>0</v>
      </c>
      <c r="BG1065" s="99">
        <f>SUMIFS(通讯通路门店!$Y:$Y,通讯通路门店!$S:$S,$G1065,通讯通路门店!$J:$J,"小米体验店")</f>
        <v>0</v>
      </c>
      <c r="BH1065" s="99">
        <f>SUMIFS(通讯通路门店!$AA:$AA,通讯通路门店!$S:$S,$G1065,通讯通路门店!$J:$J,"苹果体验店")</f>
        <v>0</v>
      </c>
      <c r="BI1065" s="99">
        <f>SUMIFS(通讯通路门店!$K:$K,通讯通路门店!$S:$S,$G1065,通讯通路门店!$J:$J,"其他品牌专卖店")</f>
        <v>0</v>
      </c>
      <c r="BJ1065" s="99">
        <f>SUMIFS(通讯通路门店!$AC:$AC,通讯通路门店!$S:$S,$G1065)</f>
        <v>0</v>
      </c>
      <c r="BK1065" s="99">
        <f>SUMIFS(通讯通路门店!$AD:$AD,通讯通路门店!$S:$S,$G1065)</f>
        <v>0</v>
      </c>
      <c r="BL1065" s="99">
        <f>SUMIFS(通讯通路门店!$AE:$AE,通讯通路门店!$S:$S,$G1065)</f>
        <v>0</v>
      </c>
      <c r="BM1065" s="99">
        <f>SUMIFS(通讯通路门店!$AF:$AF,通讯通路门店!$S:$S,$G1065)</f>
        <v>0</v>
      </c>
      <c r="BN1065" s="99">
        <f>SUMIFS(通讯通路门店!$AG:$AG,通讯通路门店!$S:$S,$G1065)</f>
        <v>0</v>
      </c>
      <c r="BO1065" s="99">
        <f>SUMIFS(通讯通路门店!$AH:$AH,通讯通路门店!$S:$S,$G1065)</f>
        <v>0</v>
      </c>
      <c r="BP1065" s="99">
        <f>SUMIFS(通讯通路门店!$AI:$AI,通讯通路门店!$S:$S,$G1065)</f>
        <v>0</v>
      </c>
      <c r="BQ1065" s="83"/>
    </row>
    <row r="1066" spans="1:69">
      <c r="A1066" s="99" t="str">
        <f>IFERROR(_xlfn.XLOOKUP($G1066,通讯通路门店!$S$4:$S$993933,通讯通路门店!$A$4:$A$993933,0,0),"")</f>
        <v>海南省</v>
      </c>
      <c r="B1066" s="99" t="str">
        <f>IFERROR(_xlfn.XLOOKUP($G1066,通讯通路门店!$S$4:$S$993933,通讯通路门店!$B$4:$B$993933,0,0),"")</f>
        <v>乐东黎族自治县</v>
      </c>
      <c r="C1066" s="99" t="str">
        <f>IFERROR(_xlfn.XLOOKUP($G1066,通讯通路门店!$S$4:$S$993933,通讯通路门店!$C$4:$C$993933,0,0),"")</f>
        <v>乐东黎族自治县</v>
      </c>
      <c r="D1066" s="99" t="str">
        <f>IFERROR(_xlfn.XLOOKUP($G1066,通讯通路门店!$S$4:$S$993933,通讯通路门店!$D$4:$D$993933,0,0),"")</f>
        <v>万冲镇</v>
      </c>
      <c r="E1066" s="83"/>
      <c r="F1066" s="83"/>
      <c r="G1066" s="101"/>
      <c r="H1066" s="102">
        <f>IFERROR(_xlfn.XLOOKUP($G1066,通讯通路门店!$S$4:$S$993933,通讯通路门店!$R$4:$R$993933,0,0),"")</f>
        <v>0</v>
      </c>
      <c r="I1066" s="83"/>
      <c r="J1066" s="83"/>
      <c r="K1066" s="83"/>
      <c r="L1066" s="83"/>
      <c r="M1066" s="83"/>
      <c r="N1066" s="83"/>
      <c r="O1066" s="83"/>
      <c r="P1066" s="83"/>
      <c r="Q1066" s="83"/>
      <c r="R1066" s="83"/>
      <c r="S1066" s="83"/>
      <c r="T1066" s="83"/>
      <c r="U1066" s="99">
        <f>COUNTIF(通讯通路门店!$S:$S,$G1066)</f>
        <v>0</v>
      </c>
      <c r="V1066" s="99">
        <f>COUNTIFS(通讯通路门店!$S:$S,$G1066,通讯通路门店!$J:$J,"综合卖场")</f>
        <v>0</v>
      </c>
      <c r="W1066" s="99">
        <f>SUMIFS(通讯通路门店!$AJ:$AJ,通讯通路门店!$S:$S,通讯客户沙盘!$G1066)</f>
        <v>0</v>
      </c>
      <c r="X1066" s="99">
        <f t="shared" si="80"/>
        <v>0</v>
      </c>
      <c r="Y1066" s="99">
        <f>COUNTIFS(通讯通路门店!$S:$S,$G1066,通讯通路门店!$J:$J,"荣耀体验店")+COUNTIFS(通讯通路门店!$S:$S,$G1066,通讯通路门店!$J:$J,"荣耀授权专卖店")</f>
        <v>0</v>
      </c>
      <c r="Z1066" s="99">
        <f>COUNTIFS(通讯通路门店!$S:$S,$G1066,通讯通路门店!$J:$J,"VIVO体验店")</f>
        <v>0</v>
      </c>
      <c r="AA1066" s="99">
        <f>COUNTIFS(通讯通路门店!$S:$S,$G1066,通讯通路门店!$J:$J,"OPPO体验店")</f>
        <v>0</v>
      </c>
      <c r="AB1066" s="99">
        <f>COUNTIFS(通讯通路门店!$S:$S,$G1066,通讯通路门店!$J:$J,"华为授权体验店")+COUNTIFS(通讯通路门店!$S:$S,$G1066,通讯通路门店!$J:$J,"华为堡垒店")</f>
        <v>0</v>
      </c>
      <c r="AC1066" s="99">
        <f>COUNTIFS(通讯通路门店!$S:$S,$G1066,通讯通路门店!$J:$J,"小米体验店")</f>
        <v>0</v>
      </c>
      <c r="AD1066" s="99">
        <f>COUNTIFS(通讯通路门店!$S:$S,$G1066,通讯通路门店!$J:$J,"苹果体验店")</f>
        <v>0</v>
      </c>
      <c r="AE1066" s="99">
        <f>COUNTIFS(通讯通路门店!$S:$S,$G1066,通讯通路门店!$J:$J,"其他品牌专卖店")</f>
        <v>0</v>
      </c>
      <c r="AF1066" s="99">
        <f>SUMIFS(通讯通路门店!$BI:$BI,通讯通路门店!$S:$S,$G1066)</f>
        <v>0</v>
      </c>
      <c r="AG1066" s="99">
        <f>SUMIFS(通讯通路门店!$BH:$BH,通讯通路门店!$S:$S,$G1066)</f>
        <v>0</v>
      </c>
      <c r="AH1066" s="99">
        <f t="shared" si="81"/>
        <v>0</v>
      </c>
      <c r="AI1066" s="99">
        <f>SUMIFS(通讯通路门店!$BB:$BB,通讯通路门店!$S:$S,$G1066)</f>
        <v>0</v>
      </c>
      <c r="AJ1066" s="99">
        <f>SUMIFS(通讯通路门店!$BE:$BE,通讯通路门店!$S:$S,$G1066)</f>
        <v>0</v>
      </c>
      <c r="AK1066" s="99">
        <f>SUMIFS(通讯通路门店!$BG:$BG,通讯通路门店!$S:$S,$G1066)</f>
        <v>0</v>
      </c>
      <c r="AL1066" s="99">
        <f>SUMIFS(通讯通路门店!$BC:$BC,通讯通路门店!$S:$S,$G1066)</f>
        <v>0</v>
      </c>
      <c r="AM1066" s="99">
        <f>SUMIFS(通讯通路门店!$BD:$BD,通讯通路门店!$S:$S,$G1066)</f>
        <v>0</v>
      </c>
      <c r="AN1066" s="99">
        <f>SUMIFS(通讯通路门店!$BF:$BF,通讯通路门店!$S:$S,$G1066)</f>
        <v>0</v>
      </c>
      <c r="AO1066" s="99">
        <f t="shared" si="82"/>
        <v>0</v>
      </c>
      <c r="AP1066" s="99">
        <f>SUMIFS(通讯通路门店!$K:$K,通讯通路门店!$S:$S,$G1066)</f>
        <v>0</v>
      </c>
      <c r="AQ1066" s="83"/>
      <c r="AR1066" s="99">
        <f>SUMIFS(通讯通路门店!$T:$T,通讯通路门店!$S:$S,$G1066)</f>
        <v>0</v>
      </c>
      <c r="AS1066" s="99">
        <f>SUMIFS(通讯通路门店!$U:$U,通讯通路门店!$S:$S,$G1066)</f>
        <v>0</v>
      </c>
      <c r="AT1066" s="99">
        <f>SUMIFS(通讯通路门店!$V:$V,通讯通路门店!$S:$S,$G1066)</f>
        <v>0</v>
      </c>
      <c r="AU1066" s="99">
        <f>SUMIFS(通讯通路门店!$W:$W,通讯通路门店!$S:$S,$G1066)</f>
        <v>0</v>
      </c>
      <c r="AV1066" s="99">
        <f>SUMIFS(通讯通路门店!$Z:$Z,通讯通路门店!$S:$S,$G1066)</f>
        <v>0</v>
      </c>
      <c r="AW1066" s="99">
        <f>SUMIFS(通讯通路门店!$AB:$AB,通讯通路门店!$S:$S,$G1066)</f>
        <v>0</v>
      </c>
      <c r="AX1066" s="99">
        <f>SUMIFS(通讯通路门店!$X:$X,通讯通路门店!$S:$S,$G1066)</f>
        <v>0</v>
      </c>
      <c r="AY1066" s="99">
        <f>SUMIFS(通讯通路门店!$Y:$Y,通讯通路门店!$S:$S,$G1066)</f>
        <v>0</v>
      </c>
      <c r="AZ1066" s="99">
        <f>SUMIFS(通讯通路门店!$AA:$AA,通讯通路门店!$S:$S,$G1066)</f>
        <v>0</v>
      </c>
      <c r="BA1066" s="99">
        <f t="shared" si="83"/>
        <v>0</v>
      </c>
      <c r="BB1066" s="99">
        <f t="shared" si="84"/>
        <v>0</v>
      </c>
      <c r="BC1066" s="99">
        <f>SUMIFS(通讯通路门店!$W:$W,通讯通路门店!$S:$S,$G1066,通讯通路门店!$J:$J,"荣耀体验店")+SUMIFS(通讯通路门店!$W:$W,通讯通路门店!$S:$S,$G1066,通讯通路门店!$J:$J,"荣耀授权专卖店")</f>
        <v>0</v>
      </c>
      <c r="BD1066" s="99">
        <f>SUMIFS(通讯通路门店!$Z:$Z,通讯通路门店!$S:$S,$G1066,通讯通路门店!$J:$J,"VIVO体验店")</f>
        <v>0</v>
      </c>
      <c r="BE1066" s="99">
        <f>SUMIFS(通讯通路门店!$AB:$AB,通讯通路门店!$S:$S,$G1066,通讯通路门店!$J:$J,"OPPO体验店")</f>
        <v>0</v>
      </c>
      <c r="BF1066" s="99">
        <f>SUMIFS(通讯通路门店!$X:$X,通讯通路门店!$S:$S,$G1066,通讯通路门店!$J:$J,"华为授权体验店")+SUMIFS(通讯通路门店!$AA:$AA,通讯通路门店!$S:$S,$G1066,通讯通路门店!$J:$J,"华为堡垒店")</f>
        <v>0</v>
      </c>
      <c r="BG1066" s="99">
        <f>SUMIFS(通讯通路门店!$Y:$Y,通讯通路门店!$S:$S,$G1066,通讯通路门店!$J:$J,"小米体验店")</f>
        <v>0</v>
      </c>
      <c r="BH1066" s="99">
        <f>SUMIFS(通讯通路门店!$AA:$AA,通讯通路门店!$S:$S,$G1066,通讯通路门店!$J:$J,"苹果体验店")</f>
        <v>0</v>
      </c>
      <c r="BI1066" s="99">
        <f>SUMIFS(通讯通路门店!$K:$K,通讯通路门店!$S:$S,$G1066,通讯通路门店!$J:$J,"其他品牌专卖店")</f>
        <v>0</v>
      </c>
      <c r="BJ1066" s="99">
        <f>SUMIFS(通讯通路门店!$AC:$AC,通讯通路门店!$S:$S,$G1066)</f>
        <v>0</v>
      </c>
      <c r="BK1066" s="99">
        <f>SUMIFS(通讯通路门店!$AD:$AD,通讯通路门店!$S:$S,$G1066)</f>
        <v>0</v>
      </c>
      <c r="BL1066" s="99">
        <f>SUMIFS(通讯通路门店!$AE:$AE,通讯通路门店!$S:$S,$G1066)</f>
        <v>0</v>
      </c>
      <c r="BM1066" s="99">
        <f>SUMIFS(通讯通路门店!$AF:$AF,通讯通路门店!$S:$S,$G1066)</f>
        <v>0</v>
      </c>
      <c r="BN1066" s="99">
        <f>SUMIFS(通讯通路门店!$AG:$AG,通讯通路门店!$S:$S,$G1066)</f>
        <v>0</v>
      </c>
      <c r="BO1066" s="99">
        <f>SUMIFS(通讯通路门店!$AH:$AH,通讯通路门店!$S:$S,$G1066)</f>
        <v>0</v>
      </c>
      <c r="BP1066" s="99">
        <f>SUMIFS(通讯通路门店!$AI:$AI,通讯通路门店!$S:$S,$G1066)</f>
        <v>0</v>
      </c>
      <c r="BQ1066" s="83"/>
    </row>
    <row r="1067" spans="1:69">
      <c r="A1067" s="99" t="str">
        <f>IFERROR(_xlfn.XLOOKUP($G1067,通讯通路门店!$S$4:$S$993933,通讯通路门店!$A$4:$A$993933,0,0),"")</f>
        <v>海南省</v>
      </c>
      <c r="B1067" s="99" t="str">
        <f>IFERROR(_xlfn.XLOOKUP($G1067,通讯通路门店!$S$4:$S$993933,通讯通路门店!$B$4:$B$993933,0,0),"")</f>
        <v>乐东黎族自治县</v>
      </c>
      <c r="C1067" s="99" t="str">
        <f>IFERROR(_xlfn.XLOOKUP($G1067,通讯通路门店!$S$4:$S$993933,通讯通路门店!$C$4:$C$993933,0,0),"")</f>
        <v>乐东黎族自治县</v>
      </c>
      <c r="D1067" s="99" t="str">
        <f>IFERROR(_xlfn.XLOOKUP($G1067,通讯通路门店!$S$4:$S$993933,通讯通路门店!$D$4:$D$993933,0,0),"")</f>
        <v>万冲镇</v>
      </c>
      <c r="E1067" s="83"/>
      <c r="F1067" s="83"/>
      <c r="G1067" s="101"/>
      <c r="H1067" s="102">
        <f>IFERROR(_xlfn.XLOOKUP($G1067,通讯通路门店!$S$4:$S$993933,通讯通路门店!$R$4:$R$993933,0,0),"")</f>
        <v>0</v>
      </c>
      <c r="I1067" s="83"/>
      <c r="J1067" s="83"/>
      <c r="K1067" s="83"/>
      <c r="L1067" s="83"/>
      <c r="M1067" s="83"/>
      <c r="N1067" s="83"/>
      <c r="O1067" s="83"/>
      <c r="P1067" s="83"/>
      <c r="Q1067" s="83"/>
      <c r="R1067" s="83"/>
      <c r="S1067" s="83"/>
      <c r="T1067" s="83"/>
      <c r="U1067" s="99">
        <f>COUNTIF(通讯通路门店!$S:$S,$G1067)</f>
        <v>0</v>
      </c>
      <c r="V1067" s="99">
        <f>COUNTIFS(通讯通路门店!$S:$S,$G1067,通讯通路门店!$J:$J,"综合卖场")</f>
        <v>0</v>
      </c>
      <c r="W1067" s="99">
        <f>SUMIFS(通讯通路门店!$AJ:$AJ,通讯通路门店!$S:$S,通讯客户沙盘!$G1067)</f>
        <v>0</v>
      </c>
      <c r="X1067" s="99">
        <f t="shared" si="80"/>
        <v>0</v>
      </c>
      <c r="Y1067" s="99">
        <f>COUNTIFS(通讯通路门店!$S:$S,$G1067,通讯通路门店!$J:$J,"荣耀体验店")+COUNTIFS(通讯通路门店!$S:$S,$G1067,通讯通路门店!$J:$J,"荣耀授权专卖店")</f>
        <v>0</v>
      </c>
      <c r="Z1067" s="99">
        <f>COUNTIFS(通讯通路门店!$S:$S,$G1067,通讯通路门店!$J:$J,"VIVO体验店")</f>
        <v>0</v>
      </c>
      <c r="AA1067" s="99">
        <f>COUNTIFS(通讯通路门店!$S:$S,$G1067,通讯通路门店!$J:$J,"OPPO体验店")</f>
        <v>0</v>
      </c>
      <c r="AB1067" s="99">
        <f>COUNTIFS(通讯通路门店!$S:$S,$G1067,通讯通路门店!$J:$J,"华为授权体验店")+COUNTIFS(通讯通路门店!$S:$S,$G1067,通讯通路门店!$J:$J,"华为堡垒店")</f>
        <v>0</v>
      </c>
      <c r="AC1067" s="99">
        <f>COUNTIFS(通讯通路门店!$S:$S,$G1067,通讯通路门店!$J:$J,"小米体验店")</f>
        <v>0</v>
      </c>
      <c r="AD1067" s="99">
        <f>COUNTIFS(通讯通路门店!$S:$S,$G1067,通讯通路门店!$J:$J,"苹果体验店")</f>
        <v>0</v>
      </c>
      <c r="AE1067" s="99">
        <f>COUNTIFS(通讯通路门店!$S:$S,$G1067,通讯通路门店!$J:$J,"其他品牌专卖店")</f>
        <v>0</v>
      </c>
      <c r="AF1067" s="99">
        <f>SUMIFS(通讯通路门店!$BI:$BI,通讯通路门店!$S:$S,$G1067)</f>
        <v>0</v>
      </c>
      <c r="AG1067" s="99">
        <f>SUMIFS(通讯通路门店!$BH:$BH,通讯通路门店!$S:$S,$G1067)</f>
        <v>0</v>
      </c>
      <c r="AH1067" s="99">
        <f t="shared" si="81"/>
        <v>0</v>
      </c>
      <c r="AI1067" s="99">
        <f>SUMIFS(通讯通路门店!$BB:$BB,通讯通路门店!$S:$S,$G1067)</f>
        <v>0</v>
      </c>
      <c r="AJ1067" s="99">
        <f>SUMIFS(通讯通路门店!$BE:$BE,通讯通路门店!$S:$S,$G1067)</f>
        <v>0</v>
      </c>
      <c r="AK1067" s="99">
        <f>SUMIFS(通讯通路门店!$BG:$BG,通讯通路门店!$S:$S,$G1067)</f>
        <v>0</v>
      </c>
      <c r="AL1067" s="99">
        <f>SUMIFS(通讯通路门店!$BC:$BC,通讯通路门店!$S:$S,$G1067)</f>
        <v>0</v>
      </c>
      <c r="AM1067" s="99">
        <f>SUMIFS(通讯通路门店!$BD:$BD,通讯通路门店!$S:$S,$G1067)</f>
        <v>0</v>
      </c>
      <c r="AN1067" s="99">
        <f>SUMIFS(通讯通路门店!$BF:$BF,通讯通路门店!$S:$S,$G1067)</f>
        <v>0</v>
      </c>
      <c r="AO1067" s="99">
        <f t="shared" si="82"/>
        <v>0</v>
      </c>
      <c r="AP1067" s="99">
        <f>SUMIFS(通讯通路门店!$K:$K,通讯通路门店!$S:$S,$G1067)</f>
        <v>0</v>
      </c>
      <c r="AQ1067" s="83"/>
      <c r="AR1067" s="99">
        <f>SUMIFS(通讯通路门店!$T:$T,通讯通路门店!$S:$S,$G1067)</f>
        <v>0</v>
      </c>
      <c r="AS1067" s="99">
        <f>SUMIFS(通讯通路门店!$U:$U,通讯通路门店!$S:$S,$G1067)</f>
        <v>0</v>
      </c>
      <c r="AT1067" s="99">
        <f>SUMIFS(通讯通路门店!$V:$V,通讯通路门店!$S:$S,$G1067)</f>
        <v>0</v>
      </c>
      <c r="AU1067" s="99">
        <f>SUMIFS(通讯通路门店!$W:$W,通讯通路门店!$S:$S,$G1067)</f>
        <v>0</v>
      </c>
      <c r="AV1067" s="99">
        <f>SUMIFS(通讯通路门店!$Z:$Z,通讯通路门店!$S:$S,$G1067)</f>
        <v>0</v>
      </c>
      <c r="AW1067" s="99">
        <f>SUMIFS(通讯通路门店!$AB:$AB,通讯通路门店!$S:$S,$G1067)</f>
        <v>0</v>
      </c>
      <c r="AX1067" s="99">
        <f>SUMIFS(通讯通路门店!$X:$X,通讯通路门店!$S:$S,$G1067)</f>
        <v>0</v>
      </c>
      <c r="AY1067" s="99">
        <f>SUMIFS(通讯通路门店!$Y:$Y,通讯通路门店!$S:$S,$G1067)</f>
        <v>0</v>
      </c>
      <c r="AZ1067" s="99">
        <f>SUMIFS(通讯通路门店!$AA:$AA,通讯通路门店!$S:$S,$G1067)</f>
        <v>0</v>
      </c>
      <c r="BA1067" s="99">
        <f t="shared" si="83"/>
        <v>0</v>
      </c>
      <c r="BB1067" s="99">
        <f t="shared" si="84"/>
        <v>0</v>
      </c>
      <c r="BC1067" s="99">
        <f>SUMIFS(通讯通路门店!$W:$W,通讯通路门店!$S:$S,$G1067,通讯通路门店!$J:$J,"荣耀体验店")+SUMIFS(通讯通路门店!$W:$W,通讯通路门店!$S:$S,$G1067,通讯通路门店!$J:$J,"荣耀授权专卖店")</f>
        <v>0</v>
      </c>
      <c r="BD1067" s="99">
        <f>SUMIFS(通讯通路门店!$Z:$Z,通讯通路门店!$S:$S,$G1067,通讯通路门店!$J:$J,"VIVO体验店")</f>
        <v>0</v>
      </c>
      <c r="BE1067" s="99">
        <f>SUMIFS(通讯通路门店!$AB:$AB,通讯通路门店!$S:$S,$G1067,通讯通路门店!$J:$J,"OPPO体验店")</f>
        <v>0</v>
      </c>
      <c r="BF1067" s="99">
        <f>SUMIFS(通讯通路门店!$X:$X,通讯通路门店!$S:$S,$G1067,通讯通路门店!$J:$J,"华为授权体验店")+SUMIFS(通讯通路门店!$AA:$AA,通讯通路门店!$S:$S,$G1067,通讯通路门店!$J:$J,"华为堡垒店")</f>
        <v>0</v>
      </c>
      <c r="BG1067" s="99">
        <f>SUMIFS(通讯通路门店!$Y:$Y,通讯通路门店!$S:$S,$G1067,通讯通路门店!$J:$J,"小米体验店")</f>
        <v>0</v>
      </c>
      <c r="BH1067" s="99">
        <f>SUMIFS(通讯通路门店!$AA:$AA,通讯通路门店!$S:$S,$G1067,通讯通路门店!$J:$J,"苹果体验店")</f>
        <v>0</v>
      </c>
      <c r="BI1067" s="99">
        <f>SUMIFS(通讯通路门店!$K:$K,通讯通路门店!$S:$S,$G1067,通讯通路门店!$J:$J,"其他品牌专卖店")</f>
        <v>0</v>
      </c>
      <c r="BJ1067" s="99">
        <f>SUMIFS(通讯通路门店!$AC:$AC,通讯通路门店!$S:$S,$G1067)</f>
        <v>0</v>
      </c>
      <c r="BK1067" s="99">
        <f>SUMIFS(通讯通路门店!$AD:$AD,通讯通路门店!$S:$S,$G1067)</f>
        <v>0</v>
      </c>
      <c r="BL1067" s="99">
        <f>SUMIFS(通讯通路门店!$AE:$AE,通讯通路门店!$S:$S,$G1067)</f>
        <v>0</v>
      </c>
      <c r="BM1067" s="99">
        <f>SUMIFS(通讯通路门店!$AF:$AF,通讯通路门店!$S:$S,$G1067)</f>
        <v>0</v>
      </c>
      <c r="BN1067" s="99">
        <f>SUMIFS(通讯通路门店!$AG:$AG,通讯通路门店!$S:$S,$G1067)</f>
        <v>0</v>
      </c>
      <c r="BO1067" s="99">
        <f>SUMIFS(通讯通路门店!$AH:$AH,通讯通路门店!$S:$S,$G1067)</f>
        <v>0</v>
      </c>
      <c r="BP1067" s="99">
        <f>SUMIFS(通讯通路门店!$AI:$AI,通讯通路门店!$S:$S,$G1067)</f>
        <v>0</v>
      </c>
      <c r="BQ1067" s="83"/>
    </row>
    <row r="1068" spans="1:69">
      <c r="A1068" s="99" t="str">
        <f>IFERROR(_xlfn.XLOOKUP($G1068,通讯通路门店!$S$4:$S$993933,通讯通路门店!$A$4:$A$993933,0,0),"")</f>
        <v>海南省</v>
      </c>
      <c r="B1068" s="99" t="str">
        <f>IFERROR(_xlfn.XLOOKUP($G1068,通讯通路门店!$S$4:$S$993933,通讯通路门店!$B$4:$B$993933,0,0),"")</f>
        <v>乐东黎族自治县</v>
      </c>
      <c r="C1068" s="99" t="str">
        <f>IFERROR(_xlfn.XLOOKUP($G1068,通讯通路门店!$S$4:$S$993933,通讯通路门店!$C$4:$C$993933,0,0),"")</f>
        <v>乐东黎族自治县</v>
      </c>
      <c r="D1068" s="99" t="str">
        <f>IFERROR(_xlfn.XLOOKUP($G1068,通讯通路门店!$S$4:$S$993933,通讯通路门店!$D$4:$D$993933,0,0),"")</f>
        <v>万冲镇</v>
      </c>
      <c r="E1068" s="83"/>
      <c r="F1068" s="83"/>
      <c r="G1068" s="101"/>
      <c r="H1068" s="102">
        <f>IFERROR(_xlfn.XLOOKUP($G1068,通讯通路门店!$S$4:$S$993933,通讯通路门店!$R$4:$R$993933,0,0),"")</f>
        <v>0</v>
      </c>
      <c r="I1068" s="83"/>
      <c r="J1068" s="83"/>
      <c r="K1068" s="83"/>
      <c r="L1068" s="83"/>
      <c r="M1068" s="83"/>
      <c r="N1068" s="83"/>
      <c r="O1068" s="83"/>
      <c r="P1068" s="83"/>
      <c r="Q1068" s="83"/>
      <c r="R1068" s="83"/>
      <c r="S1068" s="83"/>
      <c r="T1068" s="83"/>
      <c r="U1068" s="99">
        <f>COUNTIF(通讯通路门店!$S:$S,$G1068)</f>
        <v>0</v>
      </c>
      <c r="V1068" s="99">
        <f>COUNTIFS(通讯通路门店!$S:$S,$G1068,通讯通路门店!$J:$J,"综合卖场")</f>
        <v>0</v>
      </c>
      <c r="W1068" s="99">
        <f>SUMIFS(通讯通路门店!$AJ:$AJ,通讯通路门店!$S:$S,通讯客户沙盘!$G1068)</f>
        <v>0</v>
      </c>
      <c r="X1068" s="99">
        <f t="shared" si="80"/>
        <v>0</v>
      </c>
      <c r="Y1068" s="99">
        <f>COUNTIFS(通讯通路门店!$S:$S,$G1068,通讯通路门店!$J:$J,"荣耀体验店")+COUNTIFS(通讯通路门店!$S:$S,$G1068,通讯通路门店!$J:$J,"荣耀授权专卖店")</f>
        <v>0</v>
      </c>
      <c r="Z1068" s="99">
        <f>COUNTIFS(通讯通路门店!$S:$S,$G1068,通讯通路门店!$J:$J,"VIVO体验店")</f>
        <v>0</v>
      </c>
      <c r="AA1068" s="99">
        <f>COUNTIFS(通讯通路门店!$S:$S,$G1068,通讯通路门店!$J:$J,"OPPO体验店")</f>
        <v>0</v>
      </c>
      <c r="AB1068" s="99">
        <f>COUNTIFS(通讯通路门店!$S:$S,$G1068,通讯通路门店!$J:$J,"华为授权体验店")+COUNTIFS(通讯通路门店!$S:$S,$G1068,通讯通路门店!$J:$J,"华为堡垒店")</f>
        <v>0</v>
      </c>
      <c r="AC1068" s="99">
        <f>COUNTIFS(通讯通路门店!$S:$S,$G1068,通讯通路门店!$J:$J,"小米体验店")</f>
        <v>0</v>
      </c>
      <c r="AD1068" s="99">
        <f>COUNTIFS(通讯通路门店!$S:$S,$G1068,通讯通路门店!$J:$J,"苹果体验店")</f>
        <v>0</v>
      </c>
      <c r="AE1068" s="99">
        <f>COUNTIFS(通讯通路门店!$S:$S,$G1068,通讯通路门店!$J:$J,"其他品牌专卖店")</f>
        <v>0</v>
      </c>
      <c r="AF1068" s="99">
        <f>SUMIFS(通讯通路门店!$BI:$BI,通讯通路门店!$S:$S,$G1068)</f>
        <v>0</v>
      </c>
      <c r="AG1068" s="99">
        <f>SUMIFS(通讯通路门店!$BH:$BH,通讯通路门店!$S:$S,$G1068)</f>
        <v>0</v>
      </c>
      <c r="AH1068" s="99">
        <f t="shared" si="81"/>
        <v>0</v>
      </c>
      <c r="AI1068" s="99">
        <f>SUMIFS(通讯通路门店!$BB:$BB,通讯通路门店!$S:$S,$G1068)</f>
        <v>0</v>
      </c>
      <c r="AJ1068" s="99">
        <f>SUMIFS(通讯通路门店!$BE:$BE,通讯通路门店!$S:$S,$G1068)</f>
        <v>0</v>
      </c>
      <c r="AK1068" s="99">
        <f>SUMIFS(通讯通路门店!$BG:$BG,通讯通路门店!$S:$S,$G1068)</f>
        <v>0</v>
      </c>
      <c r="AL1068" s="99">
        <f>SUMIFS(通讯通路门店!$BC:$BC,通讯通路门店!$S:$S,$G1068)</f>
        <v>0</v>
      </c>
      <c r="AM1068" s="99">
        <f>SUMIFS(通讯通路门店!$BD:$BD,通讯通路门店!$S:$S,$G1068)</f>
        <v>0</v>
      </c>
      <c r="AN1068" s="99">
        <f>SUMIFS(通讯通路门店!$BF:$BF,通讯通路门店!$S:$S,$G1068)</f>
        <v>0</v>
      </c>
      <c r="AO1068" s="99">
        <f t="shared" si="82"/>
        <v>0</v>
      </c>
      <c r="AP1068" s="99">
        <f>SUMIFS(通讯通路门店!$K:$K,通讯通路门店!$S:$S,$G1068)</f>
        <v>0</v>
      </c>
      <c r="AQ1068" s="83"/>
      <c r="AR1068" s="99">
        <f>SUMIFS(通讯通路门店!$T:$T,通讯通路门店!$S:$S,$G1068)</f>
        <v>0</v>
      </c>
      <c r="AS1068" s="99">
        <f>SUMIFS(通讯通路门店!$U:$U,通讯通路门店!$S:$S,$G1068)</f>
        <v>0</v>
      </c>
      <c r="AT1068" s="99">
        <f>SUMIFS(通讯通路门店!$V:$V,通讯通路门店!$S:$S,$G1068)</f>
        <v>0</v>
      </c>
      <c r="AU1068" s="99">
        <f>SUMIFS(通讯通路门店!$W:$W,通讯通路门店!$S:$S,$G1068)</f>
        <v>0</v>
      </c>
      <c r="AV1068" s="99">
        <f>SUMIFS(通讯通路门店!$Z:$Z,通讯通路门店!$S:$S,$G1068)</f>
        <v>0</v>
      </c>
      <c r="AW1068" s="99">
        <f>SUMIFS(通讯通路门店!$AB:$AB,通讯通路门店!$S:$S,$G1068)</f>
        <v>0</v>
      </c>
      <c r="AX1068" s="99">
        <f>SUMIFS(通讯通路门店!$X:$X,通讯通路门店!$S:$S,$G1068)</f>
        <v>0</v>
      </c>
      <c r="AY1068" s="99">
        <f>SUMIFS(通讯通路门店!$Y:$Y,通讯通路门店!$S:$S,$G1068)</f>
        <v>0</v>
      </c>
      <c r="AZ1068" s="99">
        <f>SUMIFS(通讯通路门店!$AA:$AA,通讯通路门店!$S:$S,$G1068)</f>
        <v>0</v>
      </c>
      <c r="BA1068" s="99">
        <f t="shared" si="83"/>
        <v>0</v>
      </c>
      <c r="BB1068" s="99">
        <f t="shared" si="84"/>
        <v>0</v>
      </c>
      <c r="BC1068" s="99">
        <f>SUMIFS(通讯通路门店!$W:$W,通讯通路门店!$S:$S,$G1068,通讯通路门店!$J:$J,"荣耀体验店")+SUMIFS(通讯通路门店!$W:$W,通讯通路门店!$S:$S,$G1068,通讯通路门店!$J:$J,"荣耀授权专卖店")</f>
        <v>0</v>
      </c>
      <c r="BD1068" s="99">
        <f>SUMIFS(通讯通路门店!$Z:$Z,通讯通路门店!$S:$S,$G1068,通讯通路门店!$J:$J,"VIVO体验店")</f>
        <v>0</v>
      </c>
      <c r="BE1068" s="99">
        <f>SUMIFS(通讯通路门店!$AB:$AB,通讯通路门店!$S:$S,$G1068,通讯通路门店!$J:$J,"OPPO体验店")</f>
        <v>0</v>
      </c>
      <c r="BF1068" s="99">
        <f>SUMIFS(通讯通路门店!$X:$X,通讯通路门店!$S:$S,$G1068,通讯通路门店!$J:$J,"华为授权体验店")+SUMIFS(通讯通路门店!$AA:$AA,通讯通路门店!$S:$S,$G1068,通讯通路门店!$J:$J,"华为堡垒店")</f>
        <v>0</v>
      </c>
      <c r="BG1068" s="99">
        <f>SUMIFS(通讯通路门店!$Y:$Y,通讯通路门店!$S:$S,$G1068,通讯通路门店!$J:$J,"小米体验店")</f>
        <v>0</v>
      </c>
      <c r="BH1068" s="99">
        <f>SUMIFS(通讯通路门店!$AA:$AA,通讯通路门店!$S:$S,$G1068,通讯通路门店!$J:$J,"苹果体验店")</f>
        <v>0</v>
      </c>
      <c r="BI1068" s="99">
        <f>SUMIFS(通讯通路门店!$K:$K,通讯通路门店!$S:$S,$G1068,通讯通路门店!$J:$J,"其他品牌专卖店")</f>
        <v>0</v>
      </c>
      <c r="BJ1068" s="99">
        <f>SUMIFS(通讯通路门店!$AC:$AC,通讯通路门店!$S:$S,$G1068)</f>
        <v>0</v>
      </c>
      <c r="BK1068" s="99">
        <f>SUMIFS(通讯通路门店!$AD:$AD,通讯通路门店!$S:$S,$G1068)</f>
        <v>0</v>
      </c>
      <c r="BL1068" s="99">
        <f>SUMIFS(通讯通路门店!$AE:$AE,通讯通路门店!$S:$S,$G1068)</f>
        <v>0</v>
      </c>
      <c r="BM1068" s="99">
        <f>SUMIFS(通讯通路门店!$AF:$AF,通讯通路门店!$S:$S,$G1068)</f>
        <v>0</v>
      </c>
      <c r="BN1068" s="99">
        <f>SUMIFS(通讯通路门店!$AG:$AG,通讯通路门店!$S:$S,$G1068)</f>
        <v>0</v>
      </c>
      <c r="BO1068" s="99">
        <f>SUMIFS(通讯通路门店!$AH:$AH,通讯通路门店!$S:$S,$G1068)</f>
        <v>0</v>
      </c>
      <c r="BP1068" s="99">
        <f>SUMIFS(通讯通路门店!$AI:$AI,通讯通路门店!$S:$S,$G1068)</f>
        <v>0</v>
      </c>
      <c r="BQ1068" s="83"/>
    </row>
    <row r="1069" spans="1:69">
      <c r="A1069" s="99" t="str">
        <f>IFERROR(_xlfn.XLOOKUP($G1069,通讯通路门店!$S$4:$S$993933,通讯通路门店!$A$4:$A$993933,0,0),"")</f>
        <v>海南省</v>
      </c>
      <c r="B1069" s="99" t="str">
        <f>IFERROR(_xlfn.XLOOKUP($G1069,通讯通路门店!$S$4:$S$993933,通讯通路门店!$B$4:$B$993933,0,0),"")</f>
        <v>乐东黎族自治县</v>
      </c>
      <c r="C1069" s="99" t="str">
        <f>IFERROR(_xlfn.XLOOKUP($G1069,通讯通路门店!$S$4:$S$993933,通讯通路门店!$C$4:$C$993933,0,0),"")</f>
        <v>乐东黎族自治县</v>
      </c>
      <c r="D1069" s="99" t="str">
        <f>IFERROR(_xlfn.XLOOKUP($G1069,通讯通路门店!$S$4:$S$993933,通讯通路门店!$D$4:$D$993933,0,0),"")</f>
        <v>万冲镇</v>
      </c>
      <c r="E1069" s="83"/>
      <c r="F1069" s="83"/>
      <c r="G1069" s="101"/>
      <c r="H1069" s="102">
        <f>IFERROR(_xlfn.XLOOKUP($G1069,通讯通路门店!$S$4:$S$993933,通讯通路门店!$R$4:$R$993933,0,0),"")</f>
        <v>0</v>
      </c>
      <c r="I1069" s="83"/>
      <c r="J1069" s="83"/>
      <c r="K1069" s="83"/>
      <c r="L1069" s="83"/>
      <c r="M1069" s="83"/>
      <c r="N1069" s="83"/>
      <c r="O1069" s="83"/>
      <c r="P1069" s="83"/>
      <c r="Q1069" s="83"/>
      <c r="R1069" s="83"/>
      <c r="S1069" s="83"/>
      <c r="T1069" s="83"/>
      <c r="U1069" s="99">
        <f>COUNTIF(通讯通路门店!$S:$S,$G1069)</f>
        <v>0</v>
      </c>
      <c r="V1069" s="99">
        <f>COUNTIFS(通讯通路门店!$S:$S,$G1069,通讯通路门店!$J:$J,"综合卖场")</f>
        <v>0</v>
      </c>
      <c r="W1069" s="99">
        <f>SUMIFS(通讯通路门店!$AJ:$AJ,通讯通路门店!$S:$S,通讯客户沙盘!$G1069)</f>
        <v>0</v>
      </c>
      <c r="X1069" s="99">
        <f t="shared" si="80"/>
        <v>0</v>
      </c>
      <c r="Y1069" s="99">
        <f>COUNTIFS(通讯通路门店!$S:$S,$G1069,通讯通路门店!$J:$J,"荣耀体验店")+COUNTIFS(通讯通路门店!$S:$S,$G1069,通讯通路门店!$J:$J,"荣耀授权专卖店")</f>
        <v>0</v>
      </c>
      <c r="Z1069" s="99">
        <f>COUNTIFS(通讯通路门店!$S:$S,$G1069,通讯通路门店!$J:$J,"VIVO体验店")</f>
        <v>0</v>
      </c>
      <c r="AA1069" s="99">
        <f>COUNTIFS(通讯通路门店!$S:$S,$G1069,通讯通路门店!$J:$J,"OPPO体验店")</f>
        <v>0</v>
      </c>
      <c r="AB1069" s="99">
        <f>COUNTIFS(通讯通路门店!$S:$S,$G1069,通讯通路门店!$J:$J,"华为授权体验店")+COUNTIFS(通讯通路门店!$S:$S,$G1069,通讯通路门店!$J:$J,"华为堡垒店")</f>
        <v>0</v>
      </c>
      <c r="AC1069" s="99">
        <f>COUNTIFS(通讯通路门店!$S:$S,$G1069,通讯通路门店!$J:$J,"小米体验店")</f>
        <v>0</v>
      </c>
      <c r="AD1069" s="99">
        <f>COUNTIFS(通讯通路门店!$S:$S,$G1069,通讯通路门店!$J:$J,"苹果体验店")</f>
        <v>0</v>
      </c>
      <c r="AE1069" s="99">
        <f>COUNTIFS(通讯通路门店!$S:$S,$G1069,通讯通路门店!$J:$J,"其他品牌专卖店")</f>
        <v>0</v>
      </c>
      <c r="AF1069" s="99">
        <f>SUMIFS(通讯通路门店!$BI:$BI,通讯通路门店!$S:$S,$G1069)</f>
        <v>0</v>
      </c>
      <c r="AG1069" s="99">
        <f>SUMIFS(通讯通路门店!$BH:$BH,通讯通路门店!$S:$S,$G1069)</f>
        <v>0</v>
      </c>
      <c r="AH1069" s="99">
        <f t="shared" si="81"/>
        <v>0</v>
      </c>
      <c r="AI1069" s="99">
        <f>SUMIFS(通讯通路门店!$BB:$BB,通讯通路门店!$S:$S,$G1069)</f>
        <v>0</v>
      </c>
      <c r="AJ1069" s="99">
        <f>SUMIFS(通讯通路门店!$BE:$BE,通讯通路门店!$S:$S,$G1069)</f>
        <v>0</v>
      </c>
      <c r="AK1069" s="99">
        <f>SUMIFS(通讯通路门店!$BG:$BG,通讯通路门店!$S:$S,$G1069)</f>
        <v>0</v>
      </c>
      <c r="AL1069" s="99">
        <f>SUMIFS(通讯通路门店!$BC:$BC,通讯通路门店!$S:$S,$G1069)</f>
        <v>0</v>
      </c>
      <c r="AM1069" s="99">
        <f>SUMIFS(通讯通路门店!$BD:$BD,通讯通路门店!$S:$S,$G1069)</f>
        <v>0</v>
      </c>
      <c r="AN1069" s="99">
        <f>SUMIFS(通讯通路门店!$BF:$BF,通讯通路门店!$S:$S,$G1069)</f>
        <v>0</v>
      </c>
      <c r="AO1069" s="99">
        <f t="shared" si="82"/>
        <v>0</v>
      </c>
      <c r="AP1069" s="99">
        <f>SUMIFS(通讯通路门店!$K:$K,通讯通路门店!$S:$S,$G1069)</f>
        <v>0</v>
      </c>
      <c r="AQ1069" s="83"/>
      <c r="AR1069" s="99">
        <f>SUMIFS(通讯通路门店!$T:$T,通讯通路门店!$S:$S,$G1069)</f>
        <v>0</v>
      </c>
      <c r="AS1069" s="99">
        <f>SUMIFS(通讯通路门店!$U:$U,通讯通路门店!$S:$S,$G1069)</f>
        <v>0</v>
      </c>
      <c r="AT1069" s="99">
        <f>SUMIFS(通讯通路门店!$V:$V,通讯通路门店!$S:$S,$G1069)</f>
        <v>0</v>
      </c>
      <c r="AU1069" s="99">
        <f>SUMIFS(通讯通路门店!$W:$W,通讯通路门店!$S:$S,$G1069)</f>
        <v>0</v>
      </c>
      <c r="AV1069" s="99">
        <f>SUMIFS(通讯通路门店!$Z:$Z,通讯通路门店!$S:$S,$G1069)</f>
        <v>0</v>
      </c>
      <c r="AW1069" s="99">
        <f>SUMIFS(通讯通路门店!$AB:$AB,通讯通路门店!$S:$S,$G1069)</f>
        <v>0</v>
      </c>
      <c r="AX1069" s="99">
        <f>SUMIFS(通讯通路门店!$X:$X,通讯通路门店!$S:$S,$G1069)</f>
        <v>0</v>
      </c>
      <c r="AY1069" s="99">
        <f>SUMIFS(通讯通路门店!$Y:$Y,通讯通路门店!$S:$S,$G1069)</f>
        <v>0</v>
      </c>
      <c r="AZ1069" s="99">
        <f>SUMIFS(通讯通路门店!$AA:$AA,通讯通路门店!$S:$S,$G1069)</f>
        <v>0</v>
      </c>
      <c r="BA1069" s="99">
        <f t="shared" si="83"/>
        <v>0</v>
      </c>
      <c r="BB1069" s="99">
        <f t="shared" si="84"/>
        <v>0</v>
      </c>
      <c r="BC1069" s="99">
        <f>SUMIFS(通讯通路门店!$W:$W,通讯通路门店!$S:$S,$G1069,通讯通路门店!$J:$J,"荣耀体验店")+SUMIFS(通讯通路门店!$W:$W,通讯通路门店!$S:$S,$G1069,通讯通路门店!$J:$J,"荣耀授权专卖店")</f>
        <v>0</v>
      </c>
      <c r="BD1069" s="99">
        <f>SUMIFS(通讯通路门店!$Z:$Z,通讯通路门店!$S:$S,$G1069,通讯通路门店!$J:$J,"VIVO体验店")</f>
        <v>0</v>
      </c>
      <c r="BE1069" s="99">
        <f>SUMIFS(通讯通路门店!$AB:$AB,通讯通路门店!$S:$S,$G1069,通讯通路门店!$J:$J,"OPPO体验店")</f>
        <v>0</v>
      </c>
      <c r="BF1069" s="99">
        <f>SUMIFS(通讯通路门店!$X:$X,通讯通路门店!$S:$S,$G1069,通讯通路门店!$J:$J,"华为授权体验店")+SUMIFS(通讯通路门店!$AA:$AA,通讯通路门店!$S:$S,$G1069,通讯通路门店!$J:$J,"华为堡垒店")</f>
        <v>0</v>
      </c>
      <c r="BG1069" s="99">
        <f>SUMIFS(通讯通路门店!$Y:$Y,通讯通路门店!$S:$S,$G1069,通讯通路门店!$J:$J,"小米体验店")</f>
        <v>0</v>
      </c>
      <c r="BH1069" s="99">
        <f>SUMIFS(通讯通路门店!$AA:$AA,通讯通路门店!$S:$S,$G1069,通讯通路门店!$J:$J,"苹果体验店")</f>
        <v>0</v>
      </c>
      <c r="BI1069" s="99">
        <f>SUMIFS(通讯通路门店!$K:$K,通讯通路门店!$S:$S,$G1069,通讯通路门店!$J:$J,"其他品牌专卖店")</f>
        <v>0</v>
      </c>
      <c r="BJ1069" s="99">
        <f>SUMIFS(通讯通路门店!$AC:$AC,通讯通路门店!$S:$S,$G1069)</f>
        <v>0</v>
      </c>
      <c r="BK1069" s="99">
        <f>SUMIFS(通讯通路门店!$AD:$AD,通讯通路门店!$S:$S,$G1069)</f>
        <v>0</v>
      </c>
      <c r="BL1069" s="99">
        <f>SUMIFS(通讯通路门店!$AE:$AE,通讯通路门店!$S:$S,$G1069)</f>
        <v>0</v>
      </c>
      <c r="BM1069" s="99">
        <f>SUMIFS(通讯通路门店!$AF:$AF,通讯通路门店!$S:$S,$G1069)</f>
        <v>0</v>
      </c>
      <c r="BN1069" s="99">
        <f>SUMIFS(通讯通路门店!$AG:$AG,通讯通路门店!$S:$S,$G1069)</f>
        <v>0</v>
      </c>
      <c r="BO1069" s="99">
        <f>SUMIFS(通讯通路门店!$AH:$AH,通讯通路门店!$S:$S,$G1069)</f>
        <v>0</v>
      </c>
      <c r="BP1069" s="99">
        <f>SUMIFS(通讯通路门店!$AI:$AI,通讯通路门店!$S:$S,$G1069)</f>
        <v>0</v>
      </c>
      <c r="BQ1069" s="83"/>
    </row>
    <row r="1070" spans="1:69">
      <c r="A1070" s="99" t="str">
        <f>IFERROR(_xlfn.XLOOKUP($G1070,通讯通路门店!$S$4:$S$993933,通讯通路门店!$A$4:$A$993933,0,0),"")</f>
        <v>海南省</v>
      </c>
      <c r="B1070" s="99" t="str">
        <f>IFERROR(_xlfn.XLOOKUP($G1070,通讯通路门店!$S$4:$S$993933,通讯通路门店!$B$4:$B$993933,0,0),"")</f>
        <v>乐东黎族自治县</v>
      </c>
      <c r="C1070" s="99" t="str">
        <f>IFERROR(_xlfn.XLOOKUP($G1070,通讯通路门店!$S$4:$S$993933,通讯通路门店!$C$4:$C$993933,0,0),"")</f>
        <v>乐东黎族自治县</v>
      </c>
      <c r="D1070" s="99" t="str">
        <f>IFERROR(_xlfn.XLOOKUP($G1070,通讯通路门店!$S$4:$S$993933,通讯通路门店!$D$4:$D$993933,0,0),"")</f>
        <v>万冲镇</v>
      </c>
      <c r="E1070" s="83"/>
      <c r="F1070" s="83"/>
      <c r="G1070" s="101"/>
      <c r="H1070" s="102">
        <f>IFERROR(_xlfn.XLOOKUP($G1070,通讯通路门店!$S$4:$S$993933,通讯通路门店!$R$4:$R$993933,0,0),"")</f>
        <v>0</v>
      </c>
      <c r="I1070" s="83"/>
      <c r="J1070" s="83"/>
      <c r="K1070" s="83"/>
      <c r="L1070" s="83"/>
      <c r="M1070" s="83"/>
      <c r="N1070" s="83"/>
      <c r="O1070" s="83"/>
      <c r="P1070" s="83"/>
      <c r="Q1070" s="83"/>
      <c r="R1070" s="83"/>
      <c r="S1070" s="83"/>
      <c r="T1070" s="83"/>
      <c r="U1070" s="99">
        <f>COUNTIF(通讯通路门店!$S:$S,$G1070)</f>
        <v>0</v>
      </c>
      <c r="V1070" s="99">
        <f>COUNTIFS(通讯通路门店!$S:$S,$G1070,通讯通路门店!$J:$J,"综合卖场")</f>
        <v>0</v>
      </c>
      <c r="W1070" s="99">
        <f>SUMIFS(通讯通路门店!$AJ:$AJ,通讯通路门店!$S:$S,通讯客户沙盘!$G1070)</f>
        <v>0</v>
      </c>
      <c r="X1070" s="99">
        <f t="shared" si="80"/>
        <v>0</v>
      </c>
      <c r="Y1070" s="99">
        <f>COUNTIFS(通讯通路门店!$S:$S,$G1070,通讯通路门店!$J:$J,"荣耀体验店")+COUNTIFS(通讯通路门店!$S:$S,$G1070,通讯通路门店!$J:$J,"荣耀授权专卖店")</f>
        <v>0</v>
      </c>
      <c r="Z1070" s="99">
        <f>COUNTIFS(通讯通路门店!$S:$S,$G1070,通讯通路门店!$J:$J,"VIVO体验店")</f>
        <v>0</v>
      </c>
      <c r="AA1070" s="99">
        <f>COUNTIFS(通讯通路门店!$S:$S,$G1070,通讯通路门店!$J:$J,"OPPO体验店")</f>
        <v>0</v>
      </c>
      <c r="AB1070" s="99">
        <f>COUNTIFS(通讯通路门店!$S:$S,$G1070,通讯通路门店!$J:$J,"华为授权体验店")+COUNTIFS(通讯通路门店!$S:$S,$G1070,通讯通路门店!$J:$J,"华为堡垒店")</f>
        <v>0</v>
      </c>
      <c r="AC1070" s="99">
        <f>COUNTIFS(通讯通路门店!$S:$S,$G1070,通讯通路门店!$J:$J,"小米体验店")</f>
        <v>0</v>
      </c>
      <c r="AD1070" s="99">
        <f>COUNTIFS(通讯通路门店!$S:$S,$G1070,通讯通路门店!$J:$J,"苹果体验店")</f>
        <v>0</v>
      </c>
      <c r="AE1070" s="99">
        <f>COUNTIFS(通讯通路门店!$S:$S,$G1070,通讯通路门店!$J:$J,"其他品牌专卖店")</f>
        <v>0</v>
      </c>
      <c r="AF1070" s="99">
        <f>SUMIFS(通讯通路门店!$BI:$BI,通讯通路门店!$S:$S,$G1070)</f>
        <v>0</v>
      </c>
      <c r="AG1070" s="99">
        <f>SUMIFS(通讯通路门店!$BH:$BH,通讯通路门店!$S:$S,$G1070)</f>
        <v>0</v>
      </c>
      <c r="AH1070" s="99">
        <f t="shared" si="81"/>
        <v>0</v>
      </c>
      <c r="AI1070" s="99">
        <f>SUMIFS(通讯通路门店!$BB:$BB,通讯通路门店!$S:$S,$G1070)</f>
        <v>0</v>
      </c>
      <c r="AJ1070" s="99">
        <f>SUMIFS(通讯通路门店!$BE:$BE,通讯通路门店!$S:$S,$G1070)</f>
        <v>0</v>
      </c>
      <c r="AK1070" s="99">
        <f>SUMIFS(通讯通路门店!$BG:$BG,通讯通路门店!$S:$S,$G1070)</f>
        <v>0</v>
      </c>
      <c r="AL1070" s="99">
        <f>SUMIFS(通讯通路门店!$BC:$BC,通讯通路门店!$S:$S,$G1070)</f>
        <v>0</v>
      </c>
      <c r="AM1070" s="99">
        <f>SUMIFS(通讯通路门店!$BD:$BD,通讯通路门店!$S:$S,$G1070)</f>
        <v>0</v>
      </c>
      <c r="AN1070" s="99">
        <f>SUMIFS(通讯通路门店!$BF:$BF,通讯通路门店!$S:$S,$G1070)</f>
        <v>0</v>
      </c>
      <c r="AO1070" s="99">
        <f t="shared" si="82"/>
        <v>0</v>
      </c>
      <c r="AP1070" s="99">
        <f>SUMIFS(通讯通路门店!$K:$K,通讯通路门店!$S:$S,$G1070)</f>
        <v>0</v>
      </c>
      <c r="AQ1070" s="83"/>
      <c r="AR1070" s="99">
        <f>SUMIFS(通讯通路门店!$T:$T,通讯通路门店!$S:$S,$G1070)</f>
        <v>0</v>
      </c>
      <c r="AS1070" s="99">
        <f>SUMIFS(通讯通路门店!$U:$U,通讯通路门店!$S:$S,$G1070)</f>
        <v>0</v>
      </c>
      <c r="AT1070" s="99">
        <f>SUMIFS(通讯通路门店!$V:$V,通讯通路门店!$S:$S,$G1070)</f>
        <v>0</v>
      </c>
      <c r="AU1070" s="99">
        <f>SUMIFS(通讯通路门店!$W:$W,通讯通路门店!$S:$S,$G1070)</f>
        <v>0</v>
      </c>
      <c r="AV1070" s="99">
        <f>SUMIFS(通讯通路门店!$Z:$Z,通讯通路门店!$S:$S,$G1070)</f>
        <v>0</v>
      </c>
      <c r="AW1070" s="99">
        <f>SUMIFS(通讯通路门店!$AB:$AB,通讯通路门店!$S:$S,$G1070)</f>
        <v>0</v>
      </c>
      <c r="AX1070" s="99">
        <f>SUMIFS(通讯通路门店!$X:$X,通讯通路门店!$S:$S,$G1070)</f>
        <v>0</v>
      </c>
      <c r="AY1070" s="99">
        <f>SUMIFS(通讯通路门店!$Y:$Y,通讯通路门店!$S:$S,$G1070)</f>
        <v>0</v>
      </c>
      <c r="AZ1070" s="99">
        <f>SUMIFS(通讯通路门店!$AA:$AA,通讯通路门店!$S:$S,$G1070)</f>
        <v>0</v>
      </c>
      <c r="BA1070" s="99">
        <f t="shared" si="83"/>
        <v>0</v>
      </c>
      <c r="BB1070" s="99">
        <f t="shared" si="84"/>
        <v>0</v>
      </c>
      <c r="BC1070" s="99">
        <f>SUMIFS(通讯通路门店!$W:$W,通讯通路门店!$S:$S,$G1070,通讯通路门店!$J:$J,"荣耀体验店")+SUMIFS(通讯通路门店!$W:$W,通讯通路门店!$S:$S,$G1070,通讯通路门店!$J:$J,"荣耀授权专卖店")</f>
        <v>0</v>
      </c>
      <c r="BD1070" s="99">
        <f>SUMIFS(通讯通路门店!$Z:$Z,通讯通路门店!$S:$S,$G1070,通讯通路门店!$J:$J,"VIVO体验店")</f>
        <v>0</v>
      </c>
      <c r="BE1070" s="99">
        <f>SUMIFS(通讯通路门店!$AB:$AB,通讯通路门店!$S:$S,$G1070,通讯通路门店!$J:$J,"OPPO体验店")</f>
        <v>0</v>
      </c>
      <c r="BF1070" s="99">
        <f>SUMIFS(通讯通路门店!$X:$X,通讯通路门店!$S:$S,$G1070,通讯通路门店!$J:$J,"华为授权体验店")+SUMIFS(通讯通路门店!$AA:$AA,通讯通路门店!$S:$S,$G1070,通讯通路门店!$J:$J,"华为堡垒店")</f>
        <v>0</v>
      </c>
      <c r="BG1070" s="99">
        <f>SUMIFS(通讯通路门店!$Y:$Y,通讯通路门店!$S:$S,$G1070,通讯通路门店!$J:$J,"小米体验店")</f>
        <v>0</v>
      </c>
      <c r="BH1070" s="99">
        <f>SUMIFS(通讯通路门店!$AA:$AA,通讯通路门店!$S:$S,$G1070,通讯通路门店!$J:$J,"苹果体验店")</f>
        <v>0</v>
      </c>
      <c r="BI1070" s="99">
        <f>SUMIFS(通讯通路门店!$K:$K,通讯通路门店!$S:$S,$G1070,通讯通路门店!$J:$J,"其他品牌专卖店")</f>
        <v>0</v>
      </c>
      <c r="BJ1070" s="99">
        <f>SUMIFS(通讯通路门店!$AC:$AC,通讯通路门店!$S:$S,$G1070)</f>
        <v>0</v>
      </c>
      <c r="BK1070" s="99">
        <f>SUMIFS(通讯通路门店!$AD:$AD,通讯通路门店!$S:$S,$G1070)</f>
        <v>0</v>
      </c>
      <c r="BL1070" s="99">
        <f>SUMIFS(通讯通路门店!$AE:$AE,通讯通路门店!$S:$S,$G1070)</f>
        <v>0</v>
      </c>
      <c r="BM1070" s="99">
        <f>SUMIFS(通讯通路门店!$AF:$AF,通讯通路门店!$S:$S,$G1070)</f>
        <v>0</v>
      </c>
      <c r="BN1070" s="99">
        <f>SUMIFS(通讯通路门店!$AG:$AG,通讯通路门店!$S:$S,$G1070)</f>
        <v>0</v>
      </c>
      <c r="BO1070" s="99">
        <f>SUMIFS(通讯通路门店!$AH:$AH,通讯通路门店!$S:$S,$G1070)</f>
        <v>0</v>
      </c>
      <c r="BP1070" s="99">
        <f>SUMIFS(通讯通路门店!$AI:$AI,通讯通路门店!$S:$S,$G1070)</f>
        <v>0</v>
      </c>
      <c r="BQ1070" s="83"/>
    </row>
    <row r="1071" spans="1:69">
      <c r="A1071" s="99" t="str">
        <f>IFERROR(_xlfn.XLOOKUP($G1071,通讯通路门店!$S$4:$S$993933,通讯通路门店!$A$4:$A$993933,0,0),"")</f>
        <v>海南省</v>
      </c>
      <c r="B1071" s="99" t="str">
        <f>IFERROR(_xlfn.XLOOKUP($G1071,通讯通路门店!$S$4:$S$993933,通讯通路门店!$B$4:$B$993933,0,0),"")</f>
        <v>乐东黎族自治县</v>
      </c>
      <c r="C1071" s="99" t="str">
        <f>IFERROR(_xlfn.XLOOKUP($G1071,通讯通路门店!$S$4:$S$993933,通讯通路门店!$C$4:$C$993933,0,0),"")</f>
        <v>乐东黎族自治县</v>
      </c>
      <c r="D1071" s="99" t="str">
        <f>IFERROR(_xlfn.XLOOKUP($G1071,通讯通路门店!$S$4:$S$993933,通讯通路门店!$D$4:$D$993933,0,0),"")</f>
        <v>万冲镇</v>
      </c>
      <c r="E1071" s="83"/>
      <c r="F1071" s="83"/>
      <c r="G1071" s="101"/>
      <c r="H1071" s="102">
        <f>IFERROR(_xlfn.XLOOKUP($G1071,通讯通路门店!$S$4:$S$993933,通讯通路门店!$R$4:$R$993933,0,0),"")</f>
        <v>0</v>
      </c>
      <c r="I1071" s="83"/>
      <c r="J1071" s="83"/>
      <c r="K1071" s="83"/>
      <c r="L1071" s="83"/>
      <c r="M1071" s="83"/>
      <c r="N1071" s="83"/>
      <c r="O1071" s="83"/>
      <c r="P1071" s="83"/>
      <c r="Q1071" s="83"/>
      <c r="R1071" s="83"/>
      <c r="S1071" s="83"/>
      <c r="T1071" s="83"/>
      <c r="U1071" s="99">
        <f>COUNTIF(通讯通路门店!$S:$S,$G1071)</f>
        <v>0</v>
      </c>
      <c r="V1071" s="99">
        <f>COUNTIFS(通讯通路门店!$S:$S,$G1071,通讯通路门店!$J:$J,"综合卖场")</f>
        <v>0</v>
      </c>
      <c r="W1071" s="99">
        <f>SUMIFS(通讯通路门店!$AJ:$AJ,通讯通路门店!$S:$S,通讯客户沙盘!$G1071)</f>
        <v>0</v>
      </c>
      <c r="X1071" s="99">
        <f t="shared" si="80"/>
        <v>0</v>
      </c>
      <c r="Y1071" s="99">
        <f>COUNTIFS(通讯通路门店!$S:$S,$G1071,通讯通路门店!$J:$J,"荣耀体验店")+COUNTIFS(通讯通路门店!$S:$S,$G1071,通讯通路门店!$J:$J,"荣耀授权专卖店")</f>
        <v>0</v>
      </c>
      <c r="Z1071" s="99">
        <f>COUNTIFS(通讯通路门店!$S:$S,$G1071,通讯通路门店!$J:$J,"VIVO体验店")</f>
        <v>0</v>
      </c>
      <c r="AA1071" s="99">
        <f>COUNTIFS(通讯通路门店!$S:$S,$G1071,通讯通路门店!$J:$J,"OPPO体验店")</f>
        <v>0</v>
      </c>
      <c r="AB1071" s="99">
        <f>COUNTIFS(通讯通路门店!$S:$S,$G1071,通讯通路门店!$J:$J,"华为授权体验店")+COUNTIFS(通讯通路门店!$S:$S,$G1071,通讯通路门店!$J:$J,"华为堡垒店")</f>
        <v>0</v>
      </c>
      <c r="AC1071" s="99">
        <f>COUNTIFS(通讯通路门店!$S:$S,$G1071,通讯通路门店!$J:$J,"小米体验店")</f>
        <v>0</v>
      </c>
      <c r="AD1071" s="99">
        <f>COUNTIFS(通讯通路门店!$S:$S,$G1071,通讯通路门店!$J:$J,"苹果体验店")</f>
        <v>0</v>
      </c>
      <c r="AE1071" s="99">
        <f>COUNTIFS(通讯通路门店!$S:$S,$G1071,通讯通路门店!$J:$J,"其他品牌专卖店")</f>
        <v>0</v>
      </c>
      <c r="AF1071" s="99">
        <f>SUMIFS(通讯通路门店!$BI:$BI,通讯通路门店!$S:$S,$G1071)</f>
        <v>0</v>
      </c>
      <c r="AG1071" s="99">
        <f>SUMIFS(通讯通路门店!$BH:$BH,通讯通路门店!$S:$S,$G1071)</f>
        <v>0</v>
      </c>
      <c r="AH1071" s="99">
        <f t="shared" si="81"/>
        <v>0</v>
      </c>
      <c r="AI1071" s="99">
        <f>SUMIFS(通讯通路门店!$BB:$BB,通讯通路门店!$S:$S,$G1071)</f>
        <v>0</v>
      </c>
      <c r="AJ1071" s="99">
        <f>SUMIFS(通讯通路门店!$BE:$BE,通讯通路门店!$S:$S,$G1071)</f>
        <v>0</v>
      </c>
      <c r="AK1071" s="99">
        <f>SUMIFS(通讯通路门店!$BG:$BG,通讯通路门店!$S:$S,$G1071)</f>
        <v>0</v>
      </c>
      <c r="AL1071" s="99">
        <f>SUMIFS(通讯通路门店!$BC:$BC,通讯通路门店!$S:$S,$G1071)</f>
        <v>0</v>
      </c>
      <c r="AM1071" s="99">
        <f>SUMIFS(通讯通路门店!$BD:$BD,通讯通路门店!$S:$S,$G1071)</f>
        <v>0</v>
      </c>
      <c r="AN1071" s="99">
        <f>SUMIFS(通讯通路门店!$BF:$BF,通讯通路门店!$S:$S,$G1071)</f>
        <v>0</v>
      </c>
      <c r="AO1071" s="99">
        <f t="shared" si="82"/>
        <v>0</v>
      </c>
      <c r="AP1071" s="99">
        <f>SUMIFS(通讯通路门店!$K:$K,通讯通路门店!$S:$S,$G1071)</f>
        <v>0</v>
      </c>
      <c r="AQ1071" s="83"/>
      <c r="AR1071" s="99">
        <f>SUMIFS(通讯通路门店!$T:$T,通讯通路门店!$S:$S,$G1071)</f>
        <v>0</v>
      </c>
      <c r="AS1071" s="99">
        <f>SUMIFS(通讯通路门店!$U:$U,通讯通路门店!$S:$S,$G1071)</f>
        <v>0</v>
      </c>
      <c r="AT1071" s="99">
        <f>SUMIFS(通讯通路门店!$V:$V,通讯通路门店!$S:$S,$G1071)</f>
        <v>0</v>
      </c>
      <c r="AU1071" s="99">
        <f>SUMIFS(通讯通路门店!$W:$W,通讯通路门店!$S:$S,$G1071)</f>
        <v>0</v>
      </c>
      <c r="AV1071" s="99">
        <f>SUMIFS(通讯通路门店!$Z:$Z,通讯通路门店!$S:$S,$G1071)</f>
        <v>0</v>
      </c>
      <c r="AW1071" s="99">
        <f>SUMIFS(通讯通路门店!$AB:$AB,通讯通路门店!$S:$S,$G1071)</f>
        <v>0</v>
      </c>
      <c r="AX1071" s="99">
        <f>SUMIFS(通讯通路门店!$X:$X,通讯通路门店!$S:$S,$G1071)</f>
        <v>0</v>
      </c>
      <c r="AY1071" s="99">
        <f>SUMIFS(通讯通路门店!$Y:$Y,通讯通路门店!$S:$S,$G1071)</f>
        <v>0</v>
      </c>
      <c r="AZ1071" s="99">
        <f>SUMIFS(通讯通路门店!$AA:$AA,通讯通路门店!$S:$S,$G1071)</f>
        <v>0</v>
      </c>
      <c r="BA1071" s="99">
        <f t="shared" si="83"/>
        <v>0</v>
      </c>
      <c r="BB1071" s="99">
        <f t="shared" si="84"/>
        <v>0</v>
      </c>
      <c r="BC1071" s="99">
        <f>SUMIFS(通讯通路门店!$W:$W,通讯通路门店!$S:$S,$G1071,通讯通路门店!$J:$J,"荣耀体验店")+SUMIFS(通讯通路门店!$W:$W,通讯通路门店!$S:$S,$G1071,通讯通路门店!$J:$J,"荣耀授权专卖店")</f>
        <v>0</v>
      </c>
      <c r="BD1071" s="99">
        <f>SUMIFS(通讯通路门店!$Z:$Z,通讯通路门店!$S:$S,$G1071,通讯通路门店!$J:$J,"VIVO体验店")</f>
        <v>0</v>
      </c>
      <c r="BE1071" s="99">
        <f>SUMIFS(通讯通路门店!$AB:$AB,通讯通路门店!$S:$S,$G1071,通讯通路门店!$J:$J,"OPPO体验店")</f>
        <v>0</v>
      </c>
      <c r="BF1071" s="99">
        <f>SUMIFS(通讯通路门店!$X:$X,通讯通路门店!$S:$S,$G1071,通讯通路门店!$J:$J,"华为授权体验店")+SUMIFS(通讯通路门店!$AA:$AA,通讯通路门店!$S:$S,$G1071,通讯通路门店!$J:$J,"华为堡垒店")</f>
        <v>0</v>
      </c>
      <c r="BG1071" s="99">
        <f>SUMIFS(通讯通路门店!$Y:$Y,通讯通路门店!$S:$S,$G1071,通讯通路门店!$J:$J,"小米体验店")</f>
        <v>0</v>
      </c>
      <c r="BH1071" s="99">
        <f>SUMIFS(通讯通路门店!$AA:$AA,通讯通路门店!$S:$S,$G1071,通讯通路门店!$J:$J,"苹果体验店")</f>
        <v>0</v>
      </c>
      <c r="BI1071" s="99">
        <f>SUMIFS(通讯通路门店!$K:$K,通讯通路门店!$S:$S,$G1071,通讯通路门店!$J:$J,"其他品牌专卖店")</f>
        <v>0</v>
      </c>
      <c r="BJ1071" s="99">
        <f>SUMIFS(通讯通路门店!$AC:$AC,通讯通路门店!$S:$S,$G1071)</f>
        <v>0</v>
      </c>
      <c r="BK1071" s="99">
        <f>SUMIFS(通讯通路门店!$AD:$AD,通讯通路门店!$S:$S,$G1071)</f>
        <v>0</v>
      </c>
      <c r="BL1071" s="99">
        <f>SUMIFS(通讯通路门店!$AE:$AE,通讯通路门店!$S:$S,$G1071)</f>
        <v>0</v>
      </c>
      <c r="BM1071" s="99">
        <f>SUMIFS(通讯通路门店!$AF:$AF,通讯通路门店!$S:$S,$G1071)</f>
        <v>0</v>
      </c>
      <c r="BN1071" s="99">
        <f>SUMIFS(通讯通路门店!$AG:$AG,通讯通路门店!$S:$S,$G1071)</f>
        <v>0</v>
      </c>
      <c r="BO1071" s="99">
        <f>SUMIFS(通讯通路门店!$AH:$AH,通讯通路门店!$S:$S,$G1071)</f>
        <v>0</v>
      </c>
      <c r="BP1071" s="99">
        <f>SUMIFS(通讯通路门店!$AI:$AI,通讯通路门店!$S:$S,$G1071)</f>
        <v>0</v>
      </c>
      <c r="BQ1071" s="83"/>
    </row>
    <row r="1072" spans="1:69">
      <c r="A1072" s="99" t="str">
        <f>IFERROR(_xlfn.XLOOKUP($G1072,通讯通路门店!$S$4:$S$993933,通讯通路门店!$A$4:$A$993933,0,0),"")</f>
        <v>海南省</v>
      </c>
      <c r="B1072" s="99" t="str">
        <f>IFERROR(_xlfn.XLOOKUP($G1072,通讯通路门店!$S$4:$S$993933,通讯通路门店!$B$4:$B$993933,0,0),"")</f>
        <v>乐东黎族自治县</v>
      </c>
      <c r="C1072" s="99" t="str">
        <f>IFERROR(_xlfn.XLOOKUP($G1072,通讯通路门店!$S$4:$S$993933,通讯通路门店!$C$4:$C$993933,0,0),"")</f>
        <v>乐东黎族自治县</v>
      </c>
      <c r="D1072" s="99" t="str">
        <f>IFERROR(_xlfn.XLOOKUP($G1072,通讯通路门店!$S$4:$S$993933,通讯通路门店!$D$4:$D$993933,0,0),"")</f>
        <v>万冲镇</v>
      </c>
      <c r="E1072" s="83"/>
      <c r="F1072" s="83"/>
      <c r="G1072" s="101"/>
      <c r="H1072" s="102">
        <f>IFERROR(_xlfn.XLOOKUP($G1072,通讯通路门店!$S$4:$S$993933,通讯通路门店!$R$4:$R$993933,0,0),"")</f>
        <v>0</v>
      </c>
      <c r="I1072" s="83"/>
      <c r="J1072" s="83"/>
      <c r="K1072" s="83"/>
      <c r="L1072" s="83"/>
      <c r="M1072" s="83"/>
      <c r="N1072" s="83"/>
      <c r="O1072" s="83"/>
      <c r="P1072" s="83"/>
      <c r="Q1072" s="83"/>
      <c r="R1072" s="83"/>
      <c r="S1072" s="83"/>
      <c r="T1072" s="83"/>
      <c r="U1072" s="99">
        <f>COUNTIF(通讯通路门店!$S:$S,$G1072)</f>
        <v>0</v>
      </c>
      <c r="V1072" s="99">
        <f>COUNTIFS(通讯通路门店!$S:$S,$G1072,通讯通路门店!$J:$J,"综合卖场")</f>
        <v>0</v>
      </c>
      <c r="W1072" s="99">
        <f>SUMIFS(通讯通路门店!$AJ:$AJ,通讯通路门店!$S:$S,通讯客户沙盘!$G1072)</f>
        <v>0</v>
      </c>
      <c r="X1072" s="99">
        <f t="shared" si="80"/>
        <v>0</v>
      </c>
      <c r="Y1072" s="99">
        <f>COUNTIFS(通讯通路门店!$S:$S,$G1072,通讯通路门店!$J:$J,"荣耀体验店")+COUNTIFS(通讯通路门店!$S:$S,$G1072,通讯通路门店!$J:$J,"荣耀授权专卖店")</f>
        <v>0</v>
      </c>
      <c r="Z1072" s="99">
        <f>COUNTIFS(通讯通路门店!$S:$S,$G1072,通讯通路门店!$J:$J,"VIVO体验店")</f>
        <v>0</v>
      </c>
      <c r="AA1072" s="99">
        <f>COUNTIFS(通讯通路门店!$S:$S,$G1072,通讯通路门店!$J:$J,"OPPO体验店")</f>
        <v>0</v>
      </c>
      <c r="AB1072" s="99">
        <f>COUNTIFS(通讯通路门店!$S:$S,$G1072,通讯通路门店!$J:$J,"华为授权体验店")+COUNTIFS(通讯通路门店!$S:$S,$G1072,通讯通路门店!$J:$J,"华为堡垒店")</f>
        <v>0</v>
      </c>
      <c r="AC1072" s="99">
        <f>COUNTIFS(通讯通路门店!$S:$S,$G1072,通讯通路门店!$J:$J,"小米体验店")</f>
        <v>0</v>
      </c>
      <c r="AD1072" s="99">
        <f>COUNTIFS(通讯通路门店!$S:$S,$G1072,通讯通路门店!$J:$J,"苹果体验店")</f>
        <v>0</v>
      </c>
      <c r="AE1072" s="99">
        <f>COUNTIFS(通讯通路门店!$S:$S,$G1072,通讯通路门店!$J:$J,"其他品牌专卖店")</f>
        <v>0</v>
      </c>
      <c r="AF1072" s="99">
        <f>SUMIFS(通讯通路门店!$BI:$BI,通讯通路门店!$S:$S,$G1072)</f>
        <v>0</v>
      </c>
      <c r="AG1072" s="99">
        <f>SUMIFS(通讯通路门店!$BH:$BH,通讯通路门店!$S:$S,$G1072)</f>
        <v>0</v>
      </c>
      <c r="AH1072" s="99">
        <f t="shared" si="81"/>
        <v>0</v>
      </c>
      <c r="AI1072" s="99">
        <f>SUMIFS(通讯通路门店!$BB:$BB,通讯通路门店!$S:$S,$G1072)</f>
        <v>0</v>
      </c>
      <c r="AJ1072" s="99">
        <f>SUMIFS(通讯通路门店!$BE:$BE,通讯通路门店!$S:$S,$G1072)</f>
        <v>0</v>
      </c>
      <c r="AK1072" s="99">
        <f>SUMIFS(通讯通路门店!$BG:$BG,通讯通路门店!$S:$S,$G1072)</f>
        <v>0</v>
      </c>
      <c r="AL1072" s="99">
        <f>SUMIFS(通讯通路门店!$BC:$BC,通讯通路门店!$S:$S,$G1072)</f>
        <v>0</v>
      </c>
      <c r="AM1072" s="99">
        <f>SUMIFS(通讯通路门店!$BD:$BD,通讯通路门店!$S:$S,$G1072)</f>
        <v>0</v>
      </c>
      <c r="AN1072" s="99">
        <f>SUMIFS(通讯通路门店!$BF:$BF,通讯通路门店!$S:$S,$G1072)</f>
        <v>0</v>
      </c>
      <c r="AO1072" s="99">
        <f t="shared" si="82"/>
        <v>0</v>
      </c>
      <c r="AP1072" s="99">
        <f>SUMIFS(通讯通路门店!$K:$K,通讯通路门店!$S:$S,$G1072)</f>
        <v>0</v>
      </c>
      <c r="AQ1072" s="83"/>
      <c r="AR1072" s="99">
        <f>SUMIFS(通讯通路门店!$T:$T,通讯通路门店!$S:$S,$G1072)</f>
        <v>0</v>
      </c>
      <c r="AS1072" s="99">
        <f>SUMIFS(通讯通路门店!$U:$U,通讯通路门店!$S:$S,$G1072)</f>
        <v>0</v>
      </c>
      <c r="AT1072" s="99">
        <f>SUMIFS(通讯通路门店!$V:$V,通讯通路门店!$S:$S,$G1072)</f>
        <v>0</v>
      </c>
      <c r="AU1072" s="99">
        <f>SUMIFS(通讯通路门店!$W:$W,通讯通路门店!$S:$S,$G1072)</f>
        <v>0</v>
      </c>
      <c r="AV1072" s="99">
        <f>SUMIFS(通讯通路门店!$Z:$Z,通讯通路门店!$S:$S,$G1072)</f>
        <v>0</v>
      </c>
      <c r="AW1072" s="99">
        <f>SUMIFS(通讯通路门店!$AB:$AB,通讯通路门店!$S:$S,$G1072)</f>
        <v>0</v>
      </c>
      <c r="AX1072" s="99">
        <f>SUMIFS(通讯通路门店!$X:$X,通讯通路门店!$S:$S,$G1072)</f>
        <v>0</v>
      </c>
      <c r="AY1072" s="99">
        <f>SUMIFS(通讯通路门店!$Y:$Y,通讯通路门店!$S:$S,$G1072)</f>
        <v>0</v>
      </c>
      <c r="AZ1072" s="99">
        <f>SUMIFS(通讯通路门店!$AA:$AA,通讯通路门店!$S:$S,$G1072)</f>
        <v>0</v>
      </c>
      <c r="BA1072" s="99">
        <f t="shared" si="83"/>
        <v>0</v>
      </c>
      <c r="BB1072" s="99">
        <f t="shared" si="84"/>
        <v>0</v>
      </c>
      <c r="BC1072" s="99">
        <f>SUMIFS(通讯通路门店!$W:$W,通讯通路门店!$S:$S,$G1072,通讯通路门店!$J:$J,"荣耀体验店")+SUMIFS(通讯通路门店!$W:$W,通讯通路门店!$S:$S,$G1072,通讯通路门店!$J:$J,"荣耀授权专卖店")</f>
        <v>0</v>
      </c>
      <c r="BD1072" s="99">
        <f>SUMIFS(通讯通路门店!$Z:$Z,通讯通路门店!$S:$S,$G1072,通讯通路门店!$J:$J,"VIVO体验店")</f>
        <v>0</v>
      </c>
      <c r="BE1072" s="99">
        <f>SUMIFS(通讯通路门店!$AB:$AB,通讯通路门店!$S:$S,$G1072,通讯通路门店!$J:$J,"OPPO体验店")</f>
        <v>0</v>
      </c>
      <c r="BF1072" s="99">
        <f>SUMIFS(通讯通路门店!$X:$X,通讯通路门店!$S:$S,$G1072,通讯通路门店!$J:$J,"华为授权体验店")+SUMIFS(通讯通路门店!$AA:$AA,通讯通路门店!$S:$S,$G1072,通讯通路门店!$J:$J,"华为堡垒店")</f>
        <v>0</v>
      </c>
      <c r="BG1072" s="99">
        <f>SUMIFS(通讯通路门店!$Y:$Y,通讯通路门店!$S:$S,$G1072,通讯通路门店!$J:$J,"小米体验店")</f>
        <v>0</v>
      </c>
      <c r="BH1072" s="99">
        <f>SUMIFS(通讯通路门店!$AA:$AA,通讯通路门店!$S:$S,$G1072,通讯通路门店!$J:$J,"苹果体验店")</f>
        <v>0</v>
      </c>
      <c r="BI1072" s="99">
        <f>SUMIFS(通讯通路门店!$K:$K,通讯通路门店!$S:$S,$G1072,通讯通路门店!$J:$J,"其他品牌专卖店")</f>
        <v>0</v>
      </c>
      <c r="BJ1072" s="99">
        <f>SUMIFS(通讯通路门店!$AC:$AC,通讯通路门店!$S:$S,$G1072)</f>
        <v>0</v>
      </c>
      <c r="BK1072" s="99">
        <f>SUMIFS(通讯通路门店!$AD:$AD,通讯通路门店!$S:$S,$G1072)</f>
        <v>0</v>
      </c>
      <c r="BL1072" s="99">
        <f>SUMIFS(通讯通路门店!$AE:$AE,通讯通路门店!$S:$S,$G1072)</f>
        <v>0</v>
      </c>
      <c r="BM1072" s="99">
        <f>SUMIFS(通讯通路门店!$AF:$AF,通讯通路门店!$S:$S,$G1072)</f>
        <v>0</v>
      </c>
      <c r="BN1072" s="99">
        <f>SUMIFS(通讯通路门店!$AG:$AG,通讯通路门店!$S:$S,$G1072)</f>
        <v>0</v>
      </c>
      <c r="BO1072" s="99">
        <f>SUMIFS(通讯通路门店!$AH:$AH,通讯通路门店!$S:$S,$G1072)</f>
        <v>0</v>
      </c>
      <c r="BP1072" s="99">
        <f>SUMIFS(通讯通路门店!$AI:$AI,通讯通路门店!$S:$S,$G1072)</f>
        <v>0</v>
      </c>
      <c r="BQ1072" s="83"/>
    </row>
    <row r="1073" spans="1:69">
      <c r="A1073" s="99" t="str">
        <f>IFERROR(_xlfn.XLOOKUP($G1073,通讯通路门店!$S$4:$S$993933,通讯通路门店!$A$4:$A$993933,0,0),"")</f>
        <v>海南省</v>
      </c>
      <c r="B1073" s="99" t="str">
        <f>IFERROR(_xlfn.XLOOKUP($G1073,通讯通路门店!$S$4:$S$993933,通讯通路门店!$B$4:$B$993933,0,0),"")</f>
        <v>乐东黎族自治县</v>
      </c>
      <c r="C1073" s="99" t="str">
        <f>IFERROR(_xlfn.XLOOKUP($G1073,通讯通路门店!$S$4:$S$993933,通讯通路门店!$C$4:$C$993933,0,0),"")</f>
        <v>乐东黎族自治县</v>
      </c>
      <c r="D1073" s="99" t="str">
        <f>IFERROR(_xlfn.XLOOKUP($G1073,通讯通路门店!$S$4:$S$993933,通讯通路门店!$D$4:$D$993933,0,0),"")</f>
        <v>万冲镇</v>
      </c>
      <c r="E1073" s="83"/>
      <c r="F1073" s="83"/>
      <c r="G1073" s="101"/>
      <c r="H1073" s="102">
        <f>IFERROR(_xlfn.XLOOKUP($G1073,通讯通路门店!$S$4:$S$993933,通讯通路门店!$R$4:$R$993933,0,0),"")</f>
        <v>0</v>
      </c>
      <c r="I1073" s="83"/>
      <c r="J1073" s="83"/>
      <c r="K1073" s="83"/>
      <c r="L1073" s="83"/>
      <c r="M1073" s="83"/>
      <c r="N1073" s="83"/>
      <c r="O1073" s="83"/>
      <c r="P1073" s="83"/>
      <c r="Q1073" s="83"/>
      <c r="R1073" s="83"/>
      <c r="S1073" s="83"/>
      <c r="T1073" s="83"/>
      <c r="U1073" s="99">
        <f>COUNTIF(通讯通路门店!$S:$S,$G1073)</f>
        <v>0</v>
      </c>
      <c r="V1073" s="99">
        <f>COUNTIFS(通讯通路门店!$S:$S,$G1073,通讯通路门店!$J:$J,"综合卖场")</f>
        <v>0</v>
      </c>
      <c r="W1073" s="99">
        <f>SUMIFS(通讯通路门店!$AJ:$AJ,通讯通路门店!$S:$S,通讯客户沙盘!$G1073)</f>
        <v>0</v>
      </c>
      <c r="X1073" s="99">
        <f t="shared" si="80"/>
        <v>0</v>
      </c>
      <c r="Y1073" s="99">
        <f>COUNTIFS(通讯通路门店!$S:$S,$G1073,通讯通路门店!$J:$J,"荣耀体验店")+COUNTIFS(通讯通路门店!$S:$S,$G1073,通讯通路门店!$J:$J,"荣耀授权专卖店")</f>
        <v>0</v>
      </c>
      <c r="Z1073" s="99">
        <f>COUNTIFS(通讯通路门店!$S:$S,$G1073,通讯通路门店!$J:$J,"VIVO体验店")</f>
        <v>0</v>
      </c>
      <c r="AA1073" s="99">
        <f>COUNTIFS(通讯通路门店!$S:$S,$G1073,通讯通路门店!$J:$J,"OPPO体验店")</f>
        <v>0</v>
      </c>
      <c r="AB1073" s="99">
        <f>COUNTIFS(通讯通路门店!$S:$S,$G1073,通讯通路门店!$J:$J,"华为授权体验店")+COUNTIFS(通讯通路门店!$S:$S,$G1073,通讯通路门店!$J:$J,"华为堡垒店")</f>
        <v>0</v>
      </c>
      <c r="AC1073" s="99">
        <f>COUNTIFS(通讯通路门店!$S:$S,$G1073,通讯通路门店!$J:$J,"小米体验店")</f>
        <v>0</v>
      </c>
      <c r="AD1073" s="99">
        <f>COUNTIFS(通讯通路门店!$S:$S,$G1073,通讯通路门店!$J:$J,"苹果体验店")</f>
        <v>0</v>
      </c>
      <c r="AE1073" s="99">
        <f>COUNTIFS(通讯通路门店!$S:$S,$G1073,通讯通路门店!$J:$J,"其他品牌专卖店")</f>
        <v>0</v>
      </c>
      <c r="AF1073" s="99">
        <f>SUMIFS(通讯通路门店!$BI:$BI,通讯通路门店!$S:$S,$G1073)</f>
        <v>0</v>
      </c>
      <c r="AG1073" s="99">
        <f>SUMIFS(通讯通路门店!$BH:$BH,通讯通路门店!$S:$S,$G1073)</f>
        <v>0</v>
      </c>
      <c r="AH1073" s="99">
        <f t="shared" si="81"/>
        <v>0</v>
      </c>
      <c r="AI1073" s="99">
        <f>SUMIFS(通讯通路门店!$BB:$BB,通讯通路门店!$S:$S,$G1073)</f>
        <v>0</v>
      </c>
      <c r="AJ1073" s="99">
        <f>SUMIFS(通讯通路门店!$BE:$BE,通讯通路门店!$S:$S,$G1073)</f>
        <v>0</v>
      </c>
      <c r="AK1073" s="99">
        <f>SUMIFS(通讯通路门店!$BG:$BG,通讯通路门店!$S:$S,$G1073)</f>
        <v>0</v>
      </c>
      <c r="AL1073" s="99">
        <f>SUMIFS(通讯通路门店!$BC:$BC,通讯通路门店!$S:$S,$G1073)</f>
        <v>0</v>
      </c>
      <c r="AM1073" s="99">
        <f>SUMIFS(通讯通路门店!$BD:$BD,通讯通路门店!$S:$S,$G1073)</f>
        <v>0</v>
      </c>
      <c r="AN1073" s="99">
        <f>SUMIFS(通讯通路门店!$BF:$BF,通讯通路门店!$S:$S,$G1073)</f>
        <v>0</v>
      </c>
      <c r="AO1073" s="99">
        <f t="shared" si="82"/>
        <v>0</v>
      </c>
      <c r="AP1073" s="99">
        <f>SUMIFS(通讯通路门店!$K:$K,通讯通路门店!$S:$S,$G1073)</f>
        <v>0</v>
      </c>
      <c r="AQ1073" s="83"/>
      <c r="AR1073" s="99">
        <f>SUMIFS(通讯通路门店!$T:$T,通讯通路门店!$S:$S,$G1073)</f>
        <v>0</v>
      </c>
      <c r="AS1073" s="99">
        <f>SUMIFS(通讯通路门店!$U:$U,通讯通路门店!$S:$S,$G1073)</f>
        <v>0</v>
      </c>
      <c r="AT1073" s="99">
        <f>SUMIFS(通讯通路门店!$V:$V,通讯通路门店!$S:$S,$G1073)</f>
        <v>0</v>
      </c>
      <c r="AU1073" s="99">
        <f>SUMIFS(通讯通路门店!$W:$W,通讯通路门店!$S:$S,$G1073)</f>
        <v>0</v>
      </c>
      <c r="AV1073" s="99">
        <f>SUMIFS(通讯通路门店!$Z:$Z,通讯通路门店!$S:$S,$G1073)</f>
        <v>0</v>
      </c>
      <c r="AW1073" s="99">
        <f>SUMIFS(通讯通路门店!$AB:$AB,通讯通路门店!$S:$S,$G1073)</f>
        <v>0</v>
      </c>
      <c r="AX1073" s="99">
        <f>SUMIFS(通讯通路门店!$X:$X,通讯通路门店!$S:$S,$G1073)</f>
        <v>0</v>
      </c>
      <c r="AY1073" s="99">
        <f>SUMIFS(通讯通路门店!$Y:$Y,通讯通路门店!$S:$S,$G1073)</f>
        <v>0</v>
      </c>
      <c r="AZ1073" s="99">
        <f>SUMIFS(通讯通路门店!$AA:$AA,通讯通路门店!$S:$S,$G1073)</f>
        <v>0</v>
      </c>
      <c r="BA1073" s="99">
        <f t="shared" si="83"/>
        <v>0</v>
      </c>
      <c r="BB1073" s="99">
        <f t="shared" si="84"/>
        <v>0</v>
      </c>
      <c r="BC1073" s="99">
        <f>SUMIFS(通讯通路门店!$W:$W,通讯通路门店!$S:$S,$G1073,通讯通路门店!$J:$J,"荣耀体验店")+SUMIFS(通讯通路门店!$W:$W,通讯通路门店!$S:$S,$G1073,通讯通路门店!$J:$J,"荣耀授权专卖店")</f>
        <v>0</v>
      </c>
      <c r="BD1073" s="99">
        <f>SUMIFS(通讯通路门店!$Z:$Z,通讯通路门店!$S:$S,$G1073,通讯通路门店!$J:$J,"VIVO体验店")</f>
        <v>0</v>
      </c>
      <c r="BE1073" s="99">
        <f>SUMIFS(通讯通路门店!$AB:$AB,通讯通路门店!$S:$S,$G1073,通讯通路门店!$J:$J,"OPPO体验店")</f>
        <v>0</v>
      </c>
      <c r="BF1073" s="99">
        <f>SUMIFS(通讯通路门店!$X:$X,通讯通路门店!$S:$S,$G1073,通讯通路门店!$J:$J,"华为授权体验店")+SUMIFS(通讯通路门店!$AA:$AA,通讯通路门店!$S:$S,$G1073,通讯通路门店!$J:$J,"华为堡垒店")</f>
        <v>0</v>
      </c>
      <c r="BG1073" s="99">
        <f>SUMIFS(通讯通路门店!$Y:$Y,通讯通路门店!$S:$S,$G1073,通讯通路门店!$J:$J,"小米体验店")</f>
        <v>0</v>
      </c>
      <c r="BH1073" s="99">
        <f>SUMIFS(通讯通路门店!$AA:$AA,通讯通路门店!$S:$S,$G1073,通讯通路门店!$J:$J,"苹果体验店")</f>
        <v>0</v>
      </c>
      <c r="BI1073" s="99">
        <f>SUMIFS(通讯通路门店!$K:$K,通讯通路门店!$S:$S,$G1073,通讯通路门店!$J:$J,"其他品牌专卖店")</f>
        <v>0</v>
      </c>
      <c r="BJ1073" s="99">
        <f>SUMIFS(通讯通路门店!$AC:$AC,通讯通路门店!$S:$S,$G1073)</f>
        <v>0</v>
      </c>
      <c r="BK1073" s="99">
        <f>SUMIFS(通讯通路门店!$AD:$AD,通讯通路门店!$S:$S,$G1073)</f>
        <v>0</v>
      </c>
      <c r="BL1073" s="99">
        <f>SUMIFS(通讯通路门店!$AE:$AE,通讯通路门店!$S:$S,$G1073)</f>
        <v>0</v>
      </c>
      <c r="BM1073" s="99">
        <f>SUMIFS(通讯通路门店!$AF:$AF,通讯通路门店!$S:$S,$G1073)</f>
        <v>0</v>
      </c>
      <c r="BN1073" s="99">
        <f>SUMIFS(通讯通路门店!$AG:$AG,通讯通路门店!$S:$S,$G1073)</f>
        <v>0</v>
      </c>
      <c r="BO1073" s="99">
        <f>SUMIFS(通讯通路门店!$AH:$AH,通讯通路门店!$S:$S,$G1073)</f>
        <v>0</v>
      </c>
      <c r="BP1073" s="99">
        <f>SUMIFS(通讯通路门店!$AI:$AI,通讯通路门店!$S:$S,$G1073)</f>
        <v>0</v>
      </c>
      <c r="BQ1073" s="83"/>
    </row>
    <row r="1074" spans="1:69">
      <c r="A1074" s="99" t="str">
        <f>IFERROR(_xlfn.XLOOKUP($G1074,通讯通路门店!$S$4:$S$993933,通讯通路门店!$A$4:$A$993933,0,0),"")</f>
        <v>海南省</v>
      </c>
      <c r="B1074" s="99" t="str">
        <f>IFERROR(_xlfn.XLOOKUP($G1074,通讯通路门店!$S$4:$S$993933,通讯通路门店!$B$4:$B$993933,0,0),"")</f>
        <v>乐东黎族自治县</v>
      </c>
      <c r="C1074" s="99" t="str">
        <f>IFERROR(_xlfn.XLOOKUP($G1074,通讯通路门店!$S$4:$S$993933,通讯通路门店!$C$4:$C$993933,0,0),"")</f>
        <v>乐东黎族自治县</v>
      </c>
      <c r="D1074" s="99" t="str">
        <f>IFERROR(_xlfn.XLOOKUP($G1074,通讯通路门店!$S$4:$S$993933,通讯通路门店!$D$4:$D$993933,0,0),"")</f>
        <v>万冲镇</v>
      </c>
      <c r="E1074" s="83"/>
      <c r="F1074" s="83"/>
      <c r="G1074" s="101"/>
      <c r="H1074" s="102">
        <f>IFERROR(_xlfn.XLOOKUP($G1074,通讯通路门店!$S$4:$S$993933,通讯通路门店!$R$4:$R$993933,0,0),"")</f>
        <v>0</v>
      </c>
      <c r="I1074" s="83"/>
      <c r="J1074" s="83"/>
      <c r="K1074" s="83"/>
      <c r="L1074" s="83"/>
      <c r="M1074" s="83"/>
      <c r="N1074" s="83"/>
      <c r="O1074" s="83"/>
      <c r="P1074" s="83"/>
      <c r="Q1074" s="83"/>
      <c r="R1074" s="83"/>
      <c r="S1074" s="83"/>
      <c r="T1074" s="83"/>
      <c r="U1074" s="99">
        <f>COUNTIF(通讯通路门店!$S:$S,$G1074)</f>
        <v>0</v>
      </c>
      <c r="V1074" s="99">
        <f>COUNTIFS(通讯通路门店!$S:$S,$G1074,通讯通路门店!$J:$J,"综合卖场")</f>
        <v>0</v>
      </c>
      <c r="W1074" s="99">
        <f>SUMIFS(通讯通路门店!$AJ:$AJ,通讯通路门店!$S:$S,通讯客户沙盘!$G1074)</f>
        <v>0</v>
      </c>
      <c r="X1074" s="99">
        <f t="shared" si="80"/>
        <v>0</v>
      </c>
      <c r="Y1074" s="99">
        <f>COUNTIFS(通讯通路门店!$S:$S,$G1074,通讯通路门店!$J:$J,"荣耀体验店")+COUNTIFS(通讯通路门店!$S:$S,$G1074,通讯通路门店!$J:$J,"荣耀授权专卖店")</f>
        <v>0</v>
      </c>
      <c r="Z1074" s="99">
        <f>COUNTIFS(通讯通路门店!$S:$S,$G1074,通讯通路门店!$J:$J,"VIVO体验店")</f>
        <v>0</v>
      </c>
      <c r="AA1074" s="99">
        <f>COUNTIFS(通讯通路门店!$S:$S,$G1074,通讯通路门店!$J:$J,"OPPO体验店")</f>
        <v>0</v>
      </c>
      <c r="AB1074" s="99">
        <f>COUNTIFS(通讯通路门店!$S:$S,$G1074,通讯通路门店!$J:$J,"华为授权体验店")+COUNTIFS(通讯通路门店!$S:$S,$G1074,通讯通路门店!$J:$J,"华为堡垒店")</f>
        <v>0</v>
      </c>
      <c r="AC1074" s="99">
        <f>COUNTIFS(通讯通路门店!$S:$S,$G1074,通讯通路门店!$J:$J,"小米体验店")</f>
        <v>0</v>
      </c>
      <c r="AD1074" s="99">
        <f>COUNTIFS(通讯通路门店!$S:$S,$G1074,通讯通路门店!$J:$J,"苹果体验店")</f>
        <v>0</v>
      </c>
      <c r="AE1074" s="99">
        <f>COUNTIFS(通讯通路门店!$S:$S,$G1074,通讯通路门店!$J:$J,"其他品牌专卖店")</f>
        <v>0</v>
      </c>
      <c r="AF1074" s="99">
        <f>SUMIFS(通讯通路门店!$BI:$BI,通讯通路门店!$S:$S,$G1074)</f>
        <v>0</v>
      </c>
      <c r="AG1074" s="99">
        <f>SUMIFS(通讯通路门店!$BH:$BH,通讯通路门店!$S:$S,$G1074)</f>
        <v>0</v>
      </c>
      <c r="AH1074" s="99">
        <f t="shared" si="81"/>
        <v>0</v>
      </c>
      <c r="AI1074" s="99">
        <f>SUMIFS(通讯通路门店!$BB:$BB,通讯通路门店!$S:$S,$G1074)</f>
        <v>0</v>
      </c>
      <c r="AJ1074" s="99">
        <f>SUMIFS(通讯通路门店!$BE:$BE,通讯通路门店!$S:$S,$G1074)</f>
        <v>0</v>
      </c>
      <c r="AK1074" s="99">
        <f>SUMIFS(通讯通路门店!$BG:$BG,通讯通路门店!$S:$S,$G1074)</f>
        <v>0</v>
      </c>
      <c r="AL1074" s="99">
        <f>SUMIFS(通讯通路门店!$BC:$BC,通讯通路门店!$S:$S,$G1074)</f>
        <v>0</v>
      </c>
      <c r="AM1074" s="99">
        <f>SUMIFS(通讯通路门店!$BD:$BD,通讯通路门店!$S:$S,$G1074)</f>
        <v>0</v>
      </c>
      <c r="AN1074" s="99">
        <f>SUMIFS(通讯通路门店!$BF:$BF,通讯通路门店!$S:$S,$G1074)</f>
        <v>0</v>
      </c>
      <c r="AO1074" s="99">
        <f t="shared" si="82"/>
        <v>0</v>
      </c>
      <c r="AP1074" s="99">
        <f>SUMIFS(通讯通路门店!$K:$K,通讯通路门店!$S:$S,$G1074)</f>
        <v>0</v>
      </c>
      <c r="AQ1074" s="83"/>
      <c r="AR1074" s="99">
        <f>SUMIFS(通讯通路门店!$T:$T,通讯通路门店!$S:$S,$G1074)</f>
        <v>0</v>
      </c>
      <c r="AS1074" s="99">
        <f>SUMIFS(通讯通路门店!$U:$U,通讯通路门店!$S:$S,$G1074)</f>
        <v>0</v>
      </c>
      <c r="AT1074" s="99">
        <f>SUMIFS(通讯通路门店!$V:$V,通讯通路门店!$S:$S,$G1074)</f>
        <v>0</v>
      </c>
      <c r="AU1074" s="99">
        <f>SUMIFS(通讯通路门店!$W:$W,通讯通路门店!$S:$S,$G1074)</f>
        <v>0</v>
      </c>
      <c r="AV1074" s="99">
        <f>SUMIFS(通讯通路门店!$Z:$Z,通讯通路门店!$S:$S,$G1074)</f>
        <v>0</v>
      </c>
      <c r="AW1074" s="99">
        <f>SUMIFS(通讯通路门店!$AB:$AB,通讯通路门店!$S:$S,$G1074)</f>
        <v>0</v>
      </c>
      <c r="AX1074" s="99">
        <f>SUMIFS(通讯通路门店!$X:$X,通讯通路门店!$S:$S,$G1074)</f>
        <v>0</v>
      </c>
      <c r="AY1074" s="99">
        <f>SUMIFS(通讯通路门店!$Y:$Y,通讯通路门店!$S:$S,$G1074)</f>
        <v>0</v>
      </c>
      <c r="AZ1074" s="99">
        <f>SUMIFS(通讯通路门店!$AA:$AA,通讯通路门店!$S:$S,$G1074)</f>
        <v>0</v>
      </c>
      <c r="BA1074" s="99">
        <f t="shared" si="83"/>
        <v>0</v>
      </c>
      <c r="BB1074" s="99">
        <f t="shared" si="84"/>
        <v>0</v>
      </c>
      <c r="BC1074" s="99">
        <f>SUMIFS(通讯通路门店!$W:$W,通讯通路门店!$S:$S,$G1074,通讯通路门店!$J:$J,"荣耀体验店")+SUMIFS(通讯通路门店!$W:$W,通讯通路门店!$S:$S,$G1074,通讯通路门店!$J:$J,"荣耀授权专卖店")</f>
        <v>0</v>
      </c>
      <c r="BD1074" s="99">
        <f>SUMIFS(通讯通路门店!$Z:$Z,通讯通路门店!$S:$S,$G1074,通讯通路门店!$J:$J,"VIVO体验店")</f>
        <v>0</v>
      </c>
      <c r="BE1074" s="99">
        <f>SUMIFS(通讯通路门店!$AB:$AB,通讯通路门店!$S:$S,$G1074,通讯通路门店!$J:$J,"OPPO体验店")</f>
        <v>0</v>
      </c>
      <c r="BF1074" s="99">
        <f>SUMIFS(通讯通路门店!$X:$X,通讯通路门店!$S:$S,$G1074,通讯通路门店!$J:$J,"华为授权体验店")+SUMIFS(通讯通路门店!$AA:$AA,通讯通路门店!$S:$S,$G1074,通讯通路门店!$J:$J,"华为堡垒店")</f>
        <v>0</v>
      </c>
      <c r="BG1074" s="99">
        <f>SUMIFS(通讯通路门店!$Y:$Y,通讯通路门店!$S:$S,$G1074,通讯通路门店!$J:$J,"小米体验店")</f>
        <v>0</v>
      </c>
      <c r="BH1074" s="99">
        <f>SUMIFS(通讯通路门店!$AA:$AA,通讯通路门店!$S:$S,$G1074,通讯通路门店!$J:$J,"苹果体验店")</f>
        <v>0</v>
      </c>
      <c r="BI1074" s="99">
        <f>SUMIFS(通讯通路门店!$K:$K,通讯通路门店!$S:$S,$G1074,通讯通路门店!$J:$J,"其他品牌专卖店")</f>
        <v>0</v>
      </c>
      <c r="BJ1074" s="99">
        <f>SUMIFS(通讯通路门店!$AC:$AC,通讯通路门店!$S:$S,$G1074)</f>
        <v>0</v>
      </c>
      <c r="BK1074" s="99">
        <f>SUMIFS(通讯通路门店!$AD:$AD,通讯通路门店!$S:$S,$G1074)</f>
        <v>0</v>
      </c>
      <c r="BL1074" s="99">
        <f>SUMIFS(通讯通路门店!$AE:$AE,通讯通路门店!$S:$S,$G1074)</f>
        <v>0</v>
      </c>
      <c r="BM1074" s="99">
        <f>SUMIFS(通讯通路门店!$AF:$AF,通讯通路门店!$S:$S,$G1074)</f>
        <v>0</v>
      </c>
      <c r="BN1074" s="99">
        <f>SUMIFS(通讯通路门店!$AG:$AG,通讯通路门店!$S:$S,$G1074)</f>
        <v>0</v>
      </c>
      <c r="BO1074" s="99">
        <f>SUMIFS(通讯通路门店!$AH:$AH,通讯通路门店!$S:$S,$G1074)</f>
        <v>0</v>
      </c>
      <c r="BP1074" s="99">
        <f>SUMIFS(通讯通路门店!$AI:$AI,通讯通路门店!$S:$S,$G1074)</f>
        <v>0</v>
      </c>
      <c r="BQ1074" s="83"/>
    </row>
    <row r="1075" spans="1:69">
      <c r="A1075" s="99" t="str">
        <f>IFERROR(_xlfn.XLOOKUP($G1075,通讯通路门店!$S$4:$S$993933,通讯通路门店!$A$4:$A$993933,0,0),"")</f>
        <v>海南省</v>
      </c>
      <c r="B1075" s="99" t="str">
        <f>IFERROR(_xlfn.XLOOKUP($G1075,通讯通路门店!$S$4:$S$993933,通讯通路门店!$B$4:$B$993933,0,0),"")</f>
        <v>乐东黎族自治县</v>
      </c>
      <c r="C1075" s="99" t="str">
        <f>IFERROR(_xlfn.XLOOKUP($G1075,通讯通路门店!$S$4:$S$993933,通讯通路门店!$C$4:$C$993933,0,0),"")</f>
        <v>乐东黎族自治县</v>
      </c>
      <c r="D1075" s="99" t="str">
        <f>IFERROR(_xlfn.XLOOKUP($G1075,通讯通路门店!$S$4:$S$993933,通讯通路门店!$D$4:$D$993933,0,0),"")</f>
        <v>万冲镇</v>
      </c>
      <c r="E1075" s="83"/>
      <c r="F1075" s="83"/>
      <c r="G1075" s="101"/>
      <c r="H1075" s="102">
        <f>IFERROR(_xlfn.XLOOKUP($G1075,通讯通路门店!$S$4:$S$993933,通讯通路门店!$R$4:$R$993933,0,0),"")</f>
        <v>0</v>
      </c>
      <c r="I1075" s="83"/>
      <c r="J1075" s="83"/>
      <c r="K1075" s="83"/>
      <c r="L1075" s="83"/>
      <c r="M1075" s="83"/>
      <c r="N1075" s="83"/>
      <c r="O1075" s="83"/>
      <c r="P1075" s="83"/>
      <c r="Q1075" s="83"/>
      <c r="R1075" s="83"/>
      <c r="S1075" s="83"/>
      <c r="T1075" s="83"/>
      <c r="U1075" s="99">
        <f>COUNTIF(通讯通路门店!$S:$S,$G1075)</f>
        <v>0</v>
      </c>
      <c r="V1075" s="99">
        <f>COUNTIFS(通讯通路门店!$S:$S,$G1075,通讯通路门店!$J:$J,"综合卖场")</f>
        <v>0</v>
      </c>
      <c r="W1075" s="99">
        <f>SUMIFS(通讯通路门店!$AJ:$AJ,通讯通路门店!$S:$S,通讯客户沙盘!$G1075)</f>
        <v>0</v>
      </c>
      <c r="X1075" s="99">
        <f t="shared" si="80"/>
        <v>0</v>
      </c>
      <c r="Y1075" s="99">
        <f>COUNTIFS(通讯通路门店!$S:$S,$G1075,通讯通路门店!$J:$J,"荣耀体验店")+COUNTIFS(通讯通路门店!$S:$S,$G1075,通讯通路门店!$J:$J,"荣耀授权专卖店")</f>
        <v>0</v>
      </c>
      <c r="Z1075" s="99">
        <f>COUNTIFS(通讯通路门店!$S:$S,$G1075,通讯通路门店!$J:$J,"VIVO体验店")</f>
        <v>0</v>
      </c>
      <c r="AA1075" s="99">
        <f>COUNTIFS(通讯通路门店!$S:$S,$G1075,通讯通路门店!$J:$J,"OPPO体验店")</f>
        <v>0</v>
      </c>
      <c r="AB1075" s="99">
        <f>COUNTIFS(通讯通路门店!$S:$S,$G1075,通讯通路门店!$J:$J,"华为授权体验店")+COUNTIFS(通讯通路门店!$S:$S,$G1075,通讯通路门店!$J:$J,"华为堡垒店")</f>
        <v>0</v>
      </c>
      <c r="AC1075" s="99">
        <f>COUNTIFS(通讯通路门店!$S:$S,$G1075,通讯通路门店!$J:$J,"小米体验店")</f>
        <v>0</v>
      </c>
      <c r="AD1075" s="99">
        <f>COUNTIFS(通讯通路门店!$S:$S,$G1075,通讯通路门店!$J:$J,"苹果体验店")</f>
        <v>0</v>
      </c>
      <c r="AE1075" s="99">
        <f>COUNTIFS(通讯通路门店!$S:$S,$G1075,通讯通路门店!$J:$J,"其他品牌专卖店")</f>
        <v>0</v>
      </c>
      <c r="AF1075" s="99">
        <f>SUMIFS(通讯通路门店!$BI:$BI,通讯通路门店!$S:$S,$G1075)</f>
        <v>0</v>
      </c>
      <c r="AG1075" s="99">
        <f>SUMIFS(通讯通路门店!$BH:$BH,通讯通路门店!$S:$S,$G1075)</f>
        <v>0</v>
      </c>
      <c r="AH1075" s="99">
        <f t="shared" si="81"/>
        <v>0</v>
      </c>
      <c r="AI1075" s="99">
        <f>SUMIFS(通讯通路门店!$BB:$BB,通讯通路门店!$S:$S,$G1075)</f>
        <v>0</v>
      </c>
      <c r="AJ1075" s="99">
        <f>SUMIFS(通讯通路门店!$BE:$BE,通讯通路门店!$S:$S,$G1075)</f>
        <v>0</v>
      </c>
      <c r="AK1075" s="99">
        <f>SUMIFS(通讯通路门店!$BG:$BG,通讯通路门店!$S:$S,$G1075)</f>
        <v>0</v>
      </c>
      <c r="AL1075" s="99">
        <f>SUMIFS(通讯通路门店!$BC:$BC,通讯通路门店!$S:$S,$G1075)</f>
        <v>0</v>
      </c>
      <c r="AM1075" s="99">
        <f>SUMIFS(通讯通路门店!$BD:$BD,通讯通路门店!$S:$S,$G1075)</f>
        <v>0</v>
      </c>
      <c r="AN1075" s="99">
        <f>SUMIFS(通讯通路门店!$BF:$BF,通讯通路门店!$S:$S,$G1075)</f>
        <v>0</v>
      </c>
      <c r="AO1075" s="99">
        <f t="shared" si="82"/>
        <v>0</v>
      </c>
      <c r="AP1075" s="99">
        <f>SUMIFS(通讯通路门店!$K:$K,通讯通路门店!$S:$S,$G1075)</f>
        <v>0</v>
      </c>
      <c r="AQ1075" s="83"/>
      <c r="AR1075" s="99">
        <f>SUMIFS(通讯通路门店!$T:$T,通讯通路门店!$S:$S,$G1075)</f>
        <v>0</v>
      </c>
      <c r="AS1075" s="99">
        <f>SUMIFS(通讯通路门店!$U:$U,通讯通路门店!$S:$S,$G1075)</f>
        <v>0</v>
      </c>
      <c r="AT1075" s="99">
        <f>SUMIFS(通讯通路门店!$V:$V,通讯通路门店!$S:$S,$G1075)</f>
        <v>0</v>
      </c>
      <c r="AU1075" s="99">
        <f>SUMIFS(通讯通路门店!$W:$W,通讯通路门店!$S:$S,$G1075)</f>
        <v>0</v>
      </c>
      <c r="AV1075" s="99">
        <f>SUMIFS(通讯通路门店!$Z:$Z,通讯通路门店!$S:$S,$G1075)</f>
        <v>0</v>
      </c>
      <c r="AW1075" s="99">
        <f>SUMIFS(通讯通路门店!$AB:$AB,通讯通路门店!$S:$S,$G1075)</f>
        <v>0</v>
      </c>
      <c r="AX1075" s="99">
        <f>SUMIFS(通讯通路门店!$X:$X,通讯通路门店!$S:$S,$G1075)</f>
        <v>0</v>
      </c>
      <c r="AY1075" s="99">
        <f>SUMIFS(通讯通路门店!$Y:$Y,通讯通路门店!$S:$S,$G1075)</f>
        <v>0</v>
      </c>
      <c r="AZ1075" s="99">
        <f>SUMIFS(通讯通路门店!$AA:$AA,通讯通路门店!$S:$S,$G1075)</f>
        <v>0</v>
      </c>
      <c r="BA1075" s="99">
        <f t="shared" si="83"/>
        <v>0</v>
      </c>
      <c r="BB1075" s="99">
        <f t="shared" si="84"/>
        <v>0</v>
      </c>
      <c r="BC1075" s="99">
        <f>SUMIFS(通讯通路门店!$W:$W,通讯通路门店!$S:$S,$G1075,通讯通路门店!$J:$J,"荣耀体验店")+SUMIFS(通讯通路门店!$W:$W,通讯通路门店!$S:$S,$G1075,通讯通路门店!$J:$J,"荣耀授权专卖店")</f>
        <v>0</v>
      </c>
      <c r="BD1075" s="99">
        <f>SUMIFS(通讯通路门店!$Z:$Z,通讯通路门店!$S:$S,$G1075,通讯通路门店!$J:$J,"VIVO体验店")</f>
        <v>0</v>
      </c>
      <c r="BE1075" s="99">
        <f>SUMIFS(通讯通路门店!$AB:$AB,通讯通路门店!$S:$S,$G1075,通讯通路门店!$J:$J,"OPPO体验店")</f>
        <v>0</v>
      </c>
      <c r="BF1075" s="99">
        <f>SUMIFS(通讯通路门店!$X:$X,通讯通路门店!$S:$S,$G1075,通讯通路门店!$J:$J,"华为授权体验店")+SUMIFS(通讯通路门店!$AA:$AA,通讯通路门店!$S:$S,$G1075,通讯通路门店!$J:$J,"华为堡垒店")</f>
        <v>0</v>
      </c>
      <c r="BG1075" s="99">
        <f>SUMIFS(通讯通路门店!$Y:$Y,通讯通路门店!$S:$S,$G1075,通讯通路门店!$J:$J,"小米体验店")</f>
        <v>0</v>
      </c>
      <c r="BH1075" s="99">
        <f>SUMIFS(通讯通路门店!$AA:$AA,通讯通路门店!$S:$S,$G1075,通讯通路门店!$J:$J,"苹果体验店")</f>
        <v>0</v>
      </c>
      <c r="BI1075" s="99">
        <f>SUMIFS(通讯通路门店!$K:$K,通讯通路门店!$S:$S,$G1075,通讯通路门店!$J:$J,"其他品牌专卖店")</f>
        <v>0</v>
      </c>
      <c r="BJ1075" s="99">
        <f>SUMIFS(通讯通路门店!$AC:$AC,通讯通路门店!$S:$S,$G1075)</f>
        <v>0</v>
      </c>
      <c r="BK1075" s="99">
        <f>SUMIFS(通讯通路门店!$AD:$AD,通讯通路门店!$S:$S,$G1075)</f>
        <v>0</v>
      </c>
      <c r="BL1075" s="99">
        <f>SUMIFS(通讯通路门店!$AE:$AE,通讯通路门店!$S:$S,$G1075)</f>
        <v>0</v>
      </c>
      <c r="BM1075" s="99">
        <f>SUMIFS(通讯通路门店!$AF:$AF,通讯通路门店!$S:$S,$G1075)</f>
        <v>0</v>
      </c>
      <c r="BN1075" s="99">
        <f>SUMIFS(通讯通路门店!$AG:$AG,通讯通路门店!$S:$S,$G1075)</f>
        <v>0</v>
      </c>
      <c r="BO1075" s="99">
        <f>SUMIFS(通讯通路门店!$AH:$AH,通讯通路门店!$S:$S,$G1075)</f>
        <v>0</v>
      </c>
      <c r="BP1075" s="99">
        <f>SUMIFS(通讯通路门店!$AI:$AI,通讯通路门店!$S:$S,$G1075)</f>
        <v>0</v>
      </c>
      <c r="BQ1075" s="83"/>
    </row>
    <row r="1076" spans="1:69">
      <c r="A1076" s="99" t="str">
        <f>IFERROR(_xlfn.XLOOKUP($G1076,通讯通路门店!$S$4:$S$993933,通讯通路门店!$A$4:$A$993933,0,0),"")</f>
        <v>海南省</v>
      </c>
      <c r="B1076" s="99" t="str">
        <f>IFERROR(_xlfn.XLOOKUP($G1076,通讯通路门店!$S$4:$S$993933,通讯通路门店!$B$4:$B$993933,0,0),"")</f>
        <v>乐东黎族自治县</v>
      </c>
      <c r="C1076" s="99" t="str">
        <f>IFERROR(_xlfn.XLOOKUP($G1076,通讯通路门店!$S$4:$S$993933,通讯通路门店!$C$4:$C$993933,0,0),"")</f>
        <v>乐东黎族自治县</v>
      </c>
      <c r="D1076" s="99" t="str">
        <f>IFERROR(_xlfn.XLOOKUP($G1076,通讯通路门店!$S$4:$S$993933,通讯通路门店!$D$4:$D$993933,0,0),"")</f>
        <v>万冲镇</v>
      </c>
      <c r="E1076" s="83"/>
      <c r="F1076" s="83"/>
      <c r="G1076" s="101"/>
      <c r="H1076" s="102">
        <f>IFERROR(_xlfn.XLOOKUP($G1076,通讯通路门店!$S$4:$S$993933,通讯通路门店!$R$4:$R$993933,0,0),"")</f>
        <v>0</v>
      </c>
      <c r="I1076" s="83"/>
      <c r="J1076" s="83"/>
      <c r="K1076" s="83"/>
      <c r="L1076" s="83"/>
      <c r="M1076" s="83"/>
      <c r="N1076" s="83"/>
      <c r="O1076" s="83"/>
      <c r="P1076" s="83"/>
      <c r="Q1076" s="83"/>
      <c r="R1076" s="83"/>
      <c r="S1076" s="83"/>
      <c r="T1076" s="83"/>
      <c r="U1076" s="99">
        <f>COUNTIF(通讯通路门店!$S:$S,$G1076)</f>
        <v>0</v>
      </c>
      <c r="V1076" s="99">
        <f>COUNTIFS(通讯通路门店!$S:$S,$G1076,通讯通路门店!$J:$J,"综合卖场")</f>
        <v>0</v>
      </c>
      <c r="W1076" s="99">
        <f>SUMIFS(通讯通路门店!$AJ:$AJ,通讯通路门店!$S:$S,通讯客户沙盘!$G1076)</f>
        <v>0</v>
      </c>
      <c r="X1076" s="99">
        <f t="shared" si="80"/>
        <v>0</v>
      </c>
      <c r="Y1076" s="99">
        <f>COUNTIFS(通讯通路门店!$S:$S,$G1076,通讯通路门店!$J:$J,"荣耀体验店")+COUNTIFS(通讯通路门店!$S:$S,$G1076,通讯通路门店!$J:$J,"荣耀授权专卖店")</f>
        <v>0</v>
      </c>
      <c r="Z1076" s="99">
        <f>COUNTIFS(通讯通路门店!$S:$S,$G1076,通讯通路门店!$J:$J,"VIVO体验店")</f>
        <v>0</v>
      </c>
      <c r="AA1076" s="99">
        <f>COUNTIFS(通讯通路门店!$S:$S,$G1076,通讯通路门店!$J:$J,"OPPO体验店")</f>
        <v>0</v>
      </c>
      <c r="AB1076" s="99">
        <f>COUNTIFS(通讯通路门店!$S:$S,$G1076,通讯通路门店!$J:$J,"华为授权体验店")+COUNTIFS(通讯通路门店!$S:$S,$G1076,通讯通路门店!$J:$J,"华为堡垒店")</f>
        <v>0</v>
      </c>
      <c r="AC1076" s="99">
        <f>COUNTIFS(通讯通路门店!$S:$S,$G1076,通讯通路门店!$J:$J,"小米体验店")</f>
        <v>0</v>
      </c>
      <c r="AD1076" s="99">
        <f>COUNTIFS(通讯通路门店!$S:$S,$G1076,通讯通路门店!$J:$J,"苹果体验店")</f>
        <v>0</v>
      </c>
      <c r="AE1076" s="99">
        <f>COUNTIFS(通讯通路门店!$S:$S,$G1076,通讯通路门店!$J:$J,"其他品牌专卖店")</f>
        <v>0</v>
      </c>
      <c r="AF1076" s="99">
        <f>SUMIFS(通讯通路门店!$BI:$BI,通讯通路门店!$S:$S,$G1076)</f>
        <v>0</v>
      </c>
      <c r="AG1076" s="99">
        <f>SUMIFS(通讯通路门店!$BH:$BH,通讯通路门店!$S:$S,$G1076)</f>
        <v>0</v>
      </c>
      <c r="AH1076" s="99">
        <f t="shared" si="81"/>
        <v>0</v>
      </c>
      <c r="AI1076" s="99">
        <f>SUMIFS(通讯通路门店!$BB:$BB,通讯通路门店!$S:$S,$G1076)</f>
        <v>0</v>
      </c>
      <c r="AJ1076" s="99">
        <f>SUMIFS(通讯通路门店!$BE:$BE,通讯通路门店!$S:$S,$G1076)</f>
        <v>0</v>
      </c>
      <c r="AK1076" s="99">
        <f>SUMIFS(通讯通路门店!$BG:$BG,通讯通路门店!$S:$S,$G1076)</f>
        <v>0</v>
      </c>
      <c r="AL1076" s="99">
        <f>SUMIFS(通讯通路门店!$BC:$BC,通讯通路门店!$S:$S,$G1076)</f>
        <v>0</v>
      </c>
      <c r="AM1076" s="99">
        <f>SUMIFS(通讯通路门店!$BD:$BD,通讯通路门店!$S:$S,$G1076)</f>
        <v>0</v>
      </c>
      <c r="AN1076" s="99">
        <f>SUMIFS(通讯通路门店!$BF:$BF,通讯通路门店!$S:$S,$G1076)</f>
        <v>0</v>
      </c>
      <c r="AO1076" s="99">
        <f t="shared" si="82"/>
        <v>0</v>
      </c>
      <c r="AP1076" s="99">
        <f>SUMIFS(通讯通路门店!$K:$K,通讯通路门店!$S:$S,$G1076)</f>
        <v>0</v>
      </c>
      <c r="AQ1076" s="83"/>
      <c r="AR1076" s="99">
        <f>SUMIFS(通讯通路门店!$T:$T,通讯通路门店!$S:$S,$G1076)</f>
        <v>0</v>
      </c>
      <c r="AS1076" s="99">
        <f>SUMIFS(通讯通路门店!$U:$U,通讯通路门店!$S:$S,$G1076)</f>
        <v>0</v>
      </c>
      <c r="AT1076" s="99">
        <f>SUMIFS(通讯通路门店!$V:$V,通讯通路门店!$S:$S,$G1076)</f>
        <v>0</v>
      </c>
      <c r="AU1076" s="99">
        <f>SUMIFS(通讯通路门店!$W:$W,通讯通路门店!$S:$S,$G1076)</f>
        <v>0</v>
      </c>
      <c r="AV1076" s="99">
        <f>SUMIFS(通讯通路门店!$Z:$Z,通讯通路门店!$S:$S,$G1076)</f>
        <v>0</v>
      </c>
      <c r="AW1076" s="99">
        <f>SUMIFS(通讯通路门店!$AB:$AB,通讯通路门店!$S:$S,$G1076)</f>
        <v>0</v>
      </c>
      <c r="AX1076" s="99">
        <f>SUMIFS(通讯通路门店!$X:$X,通讯通路门店!$S:$S,$G1076)</f>
        <v>0</v>
      </c>
      <c r="AY1076" s="99">
        <f>SUMIFS(通讯通路门店!$Y:$Y,通讯通路门店!$S:$S,$G1076)</f>
        <v>0</v>
      </c>
      <c r="AZ1076" s="99">
        <f>SUMIFS(通讯通路门店!$AA:$AA,通讯通路门店!$S:$S,$G1076)</f>
        <v>0</v>
      </c>
      <c r="BA1076" s="99">
        <f t="shared" si="83"/>
        <v>0</v>
      </c>
      <c r="BB1076" s="99">
        <f t="shared" si="84"/>
        <v>0</v>
      </c>
      <c r="BC1076" s="99">
        <f>SUMIFS(通讯通路门店!$W:$W,通讯通路门店!$S:$S,$G1076,通讯通路门店!$J:$J,"荣耀体验店")+SUMIFS(通讯通路门店!$W:$W,通讯通路门店!$S:$S,$G1076,通讯通路门店!$J:$J,"荣耀授权专卖店")</f>
        <v>0</v>
      </c>
      <c r="BD1076" s="99">
        <f>SUMIFS(通讯通路门店!$Z:$Z,通讯通路门店!$S:$S,$G1076,通讯通路门店!$J:$J,"VIVO体验店")</f>
        <v>0</v>
      </c>
      <c r="BE1076" s="99">
        <f>SUMIFS(通讯通路门店!$AB:$AB,通讯通路门店!$S:$S,$G1076,通讯通路门店!$J:$J,"OPPO体验店")</f>
        <v>0</v>
      </c>
      <c r="BF1076" s="99">
        <f>SUMIFS(通讯通路门店!$X:$X,通讯通路门店!$S:$S,$G1076,通讯通路门店!$J:$J,"华为授权体验店")+SUMIFS(通讯通路门店!$AA:$AA,通讯通路门店!$S:$S,$G1076,通讯通路门店!$J:$J,"华为堡垒店")</f>
        <v>0</v>
      </c>
      <c r="BG1076" s="99">
        <f>SUMIFS(通讯通路门店!$Y:$Y,通讯通路门店!$S:$S,$G1076,通讯通路门店!$J:$J,"小米体验店")</f>
        <v>0</v>
      </c>
      <c r="BH1076" s="99">
        <f>SUMIFS(通讯通路门店!$AA:$AA,通讯通路门店!$S:$S,$G1076,通讯通路门店!$J:$J,"苹果体验店")</f>
        <v>0</v>
      </c>
      <c r="BI1076" s="99">
        <f>SUMIFS(通讯通路门店!$K:$K,通讯通路门店!$S:$S,$G1076,通讯通路门店!$J:$J,"其他品牌专卖店")</f>
        <v>0</v>
      </c>
      <c r="BJ1076" s="99">
        <f>SUMIFS(通讯通路门店!$AC:$AC,通讯通路门店!$S:$S,$G1076)</f>
        <v>0</v>
      </c>
      <c r="BK1076" s="99">
        <f>SUMIFS(通讯通路门店!$AD:$AD,通讯通路门店!$S:$S,$G1076)</f>
        <v>0</v>
      </c>
      <c r="BL1076" s="99">
        <f>SUMIFS(通讯通路门店!$AE:$AE,通讯通路门店!$S:$S,$G1076)</f>
        <v>0</v>
      </c>
      <c r="BM1076" s="99">
        <f>SUMIFS(通讯通路门店!$AF:$AF,通讯通路门店!$S:$S,$G1076)</f>
        <v>0</v>
      </c>
      <c r="BN1076" s="99">
        <f>SUMIFS(通讯通路门店!$AG:$AG,通讯通路门店!$S:$S,$G1076)</f>
        <v>0</v>
      </c>
      <c r="BO1076" s="99">
        <f>SUMIFS(通讯通路门店!$AH:$AH,通讯通路门店!$S:$S,$G1076)</f>
        <v>0</v>
      </c>
      <c r="BP1076" s="99">
        <f>SUMIFS(通讯通路门店!$AI:$AI,通讯通路门店!$S:$S,$G1076)</f>
        <v>0</v>
      </c>
      <c r="BQ1076" s="83"/>
    </row>
    <row r="1077" spans="1:69">
      <c r="A1077" s="99" t="str">
        <f>IFERROR(_xlfn.XLOOKUP($G1077,通讯通路门店!$S$4:$S$993933,通讯通路门店!$A$4:$A$993933,0,0),"")</f>
        <v>海南省</v>
      </c>
      <c r="B1077" s="99" t="str">
        <f>IFERROR(_xlfn.XLOOKUP($G1077,通讯通路门店!$S$4:$S$993933,通讯通路门店!$B$4:$B$993933,0,0),"")</f>
        <v>乐东黎族自治县</v>
      </c>
      <c r="C1077" s="99" t="str">
        <f>IFERROR(_xlfn.XLOOKUP($G1077,通讯通路门店!$S$4:$S$993933,通讯通路门店!$C$4:$C$993933,0,0),"")</f>
        <v>乐东黎族自治县</v>
      </c>
      <c r="D1077" s="99" t="str">
        <f>IFERROR(_xlfn.XLOOKUP($G1077,通讯通路门店!$S$4:$S$993933,通讯通路门店!$D$4:$D$993933,0,0),"")</f>
        <v>万冲镇</v>
      </c>
      <c r="E1077" s="83"/>
      <c r="F1077" s="83"/>
      <c r="G1077" s="101"/>
      <c r="H1077" s="102">
        <f>IFERROR(_xlfn.XLOOKUP($G1077,通讯通路门店!$S$4:$S$993933,通讯通路门店!$R$4:$R$993933,0,0),"")</f>
        <v>0</v>
      </c>
      <c r="I1077" s="83"/>
      <c r="J1077" s="83"/>
      <c r="K1077" s="83"/>
      <c r="L1077" s="83"/>
      <c r="M1077" s="83"/>
      <c r="N1077" s="83"/>
      <c r="O1077" s="83"/>
      <c r="P1077" s="83"/>
      <c r="Q1077" s="83"/>
      <c r="R1077" s="83"/>
      <c r="S1077" s="83"/>
      <c r="T1077" s="83"/>
      <c r="U1077" s="99">
        <f>COUNTIF(通讯通路门店!$S:$S,$G1077)</f>
        <v>0</v>
      </c>
      <c r="V1077" s="99">
        <f>COUNTIFS(通讯通路门店!$S:$S,$G1077,通讯通路门店!$J:$J,"综合卖场")</f>
        <v>0</v>
      </c>
      <c r="W1077" s="99">
        <f>SUMIFS(通讯通路门店!$AJ:$AJ,通讯通路门店!$S:$S,通讯客户沙盘!$G1077)</f>
        <v>0</v>
      </c>
      <c r="X1077" s="99">
        <f t="shared" si="80"/>
        <v>0</v>
      </c>
      <c r="Y1077" s="99">
        <f>COUNTIFS(通讯通路门店!$S:$S,$G1077,通讯通路门店!$J:$J,"荣耀体验店")+COUNTIFS(通讯通路门店!$S:$S,$G1077,通讯通路门店!$J:$J,"荣耀授权专卖店")</f>
        <v>0</v>
      </c>
      <c r="Z1077" s="99">
        <f>COUNTIFS(通讯通路门店!$S:$S,$G1077,通讯通路门店!$J:$J,"VIVO体验店")</f>
        <v>0</v>
      </c>
      <c r="AA1077" s="99">
        <f>COUNTIFS(通讯通路门店!$S:$S,$G1077,通讯通路门店!$J:$J,"OPPO体验店")</f>
        <v>0</v>
      </c>
      <c r="AB1077" s="99">
        <f>COUNTIFS(通讯通路门店!$S:$S,$G1077,通讯通路门店!$J:$J,"华为授权体验店")+COUNTIFS(通讯通路门店!$S:$S,$G1077,通讯通路门店!$J:$J,"华为堡垒店")</f>
        <v>0</v>
      </c>
      <c r="AC1077" s="99">
        <f>COUNTIFS(通讯通路门店!$S:$S,$G1077,通讯通路门店!$J:$J,"小米体验店")</f>
        <v>0</v>
      </c>
      <c r="AD1077" s="99">
        <f>COUNTIFS(通讯通路门店!$S:$S,$G1077,通讯通路门店!$J:$J,"苹果体验店")</f>
        <v>0</v>
      </c>
      <c r="AE1077" s="99">
        <f>COUNTIFS(通讯通路门店!$S:$S,$G1077,通讯通路门店!$J:$J,"其他品牌专卖店")</f>
        <v>0</v>
      </c>
      <c r="AF1077" s="99">
        <f>SUMIFS(通讯通路门店!$BI:$BI,通讯通路门店!$S:$S,$G1077)</f>
        <v>0</v>
      </c>
      <c r="AG1077" s="99">
        <f>SUMIFS(通讯通路门店!$BH:$BH,通讯通路门店!$S:$S,$G1077)</f>
        <v>0</v>
      </c>
      <c r="AH1077" s="99">
        <f t="shared" si="81"/>
        <v>0</v>
      </c>
      <c r="AI1077" s="99">
        <f>SUMIFS(通讯通路门店!$BB:$BB,通讯通路门店!$S:$S,$G1077)</f>
        <v>0</v>
      </c>
      <c r="AJ1077" s="99">
        <f>SUMIFS(通讯通路门店!$BE:$BE,通讯通路门店!$S:$S,$G1077)</f>
        <v>0</v>
      </c>
      <c r="AK1077" s="99">
        <f>SUMIFS(通讯通路门店!$BG:$BG,通讯通路门店!$S:$S,$G1077)</f>
        <v>0</v>
      </c>
      <c r="AL1077" s="99">
        <f>SUMIFS(通讯通路门店!$BC:$BC,通讯通路门店!$S:$S,$G1077)</f>
        <v>0</v>
      </c>
      <c r="AM1077" s="99">
        <f>SUMIFS(通讯通路门店!$BD:$BD,通讯通路门店!$S:$S,$G1077)</f>
        <v>0</v>
      </c>
      <c r="AN1077" s="99">
        <f>SUMIFS(通讯通路门店!$BF:$BF,通讯通路门店!$S:$S,$G1077)</f>
        <v>0</v>
      </c>
      <c r="AO1077" s="99">
        <f t="shared" si="82"/>
        <v>0</v>
      </c>
      <c r="AP1077" s="99">
        <f>SUMIFS(通讯通路门店!$K:$K,通讯通路门店!$S:$S,$G1077)</f>
        <v>0</v>
      </c>
      <c r="AQ1077" s="83"/>
      <c r="AR1077" s="99">
        <f>SUMIFS(通讯通路门店!$T:$T,通讯通路门店!$S:$S,$G1077)</f>
        <v>0</v>
      </c>
      <c r="AS1077" s="99">
        <f>SUMIFS(通讯通路门店!$U:$U,通讯通路门店!$S:$S,$G1077)</f>
        <v>0</v>
      </c>
      <c r="AT1077" s="99">
        <f>SUMIFS(通讯通路门店!$V:$V,通讯通路门店!$S:$S,$G1077)</f>
        <v>0</v>
      </c>
      <c r="AU1077" s="99">
        <f>SUMIFS(通讯通路门店!$W:$W,通讯通路门店!$S:$S,$G1077)</f>
        <v>0</v>
      </c>
      <c r="AV1077" s="99">
        <f>SUMIFS(通讯通路门店!$Z:$Z,通讯通路门店!$S:$S,$G1077)</f>
        <v>0</v>
      </c>
      <c r="AW1077" s="99">
        <f>SUMIFS(通讯通路门店!$AB:$AB,通讯通路门店!$S:$S,$G1077)</f>
        <v>0</v>
      </c>
      <c r="AX1077" s="99">
        <f>SUMIFS(通讯通路门店!$X:$X,通讯通路门店!$S:$S,$G1077)</f>
        <v>0</v>
      </c>
      <c r="AY1077" s="99">
        <f>SUMIFS(通讯通路门店!$Y:$Y,通讯通路门店!$S:$S,$G1077)</f>
        <v>0</v>
      </c>
      <c r="AZ1077" s="99">
        <f>SUMIFS(通讯通路门店!$AA:$AA,通讯通路门店!$S:$S,$G1077)</f>
        <v>0</v>
      </c>
      <c r="BA1077" s="99">
        <f t="shared" si="83"/>
        <v>0</v>
      </c>
      <c r="BB1077" s="99">
        <f t="shared" si="84"/>
        <v>0</v>
      </c>
      <c r="BC1077" s="99">
        <f>SUMIFS(通讯通路门店!$W:$W,通讯通路门店!$S:$S,$G1077,通讯通路门店!$J:$J,"荣耀体验店")+SUMIFS(通讯通路门店!$W:$W,通讯通路门店!$S:$S,$G1077,通讯通路门店!$J:$J,"荣耀授权专卖店")</f>
        <v>0</v>
      </c>
      <c r="BD1077" s="99">
        <f>SUMIFS(通讯通路门店!$Z:$Z,通讯通路门店!$S:$S,$G1077,通讯通路门店!$J:$J,"VIVO体验店")</f>
        <v>0</v>
      </c>
      <c r="BE1077" s="99">
        <f>SUMIFS(通讯通路门店!$AB:$AB,通讯通路门店!$S:$S,$G1077,通讯通路门店!$J:$J,"OPPO体验店")</f>
        <v>0</v>
      </c>
      <c r="BF1077" s="99">
        <f>SUMIFS(通讯通路门店!$X:$X,通讯通路门店!$S:$S,$G1077,通讯通路门店!$J:$J,"华为授权体验店")+SUMIFS(通讯通路门店!$AA:$AA,通讯通路门店!$S:$S,$G1077,通讯通路门店!$J:$J,"华为堡垒店")</f>
        <v>0</v>
      </c>
      <c r="BG1077" s="99">
        <f>SUMIFS(通讯通路门店!$Y:$Y,通讯通路门店!$S:$S,$G1077,通讯通路门店!$J:$J,"小米体验店")</f>
        <v>0</v>
      </c>
      <c r="BH1077" s="99">
        <f>SUMIFS(通讯通路门店!$AA:$AA,通讯通路门店!$S:$S,$G1077,通讯通路门店!$J:$J,"苹果体验店")</f>
        <v>0</v>
      </c>
      <c r="BI1077" s="99">
        <f>SUMIFS(通讯通路门店!$K:$K,通讯通路门店!$S:$S,$G1077,通讯通路门店!$J:$J,"其他品牌专卖店")</f>
        <v>0</v>
      </c>
      <c r="BJ1077" s="99">
        <f>SUMIFS(通讯通路门店!$AC:$AC,通讯通路门店!$S:$S,$G1077)</f>
        <v>0</v>
      </c>
      <c r="BK1077" s="99">
        <f>SUMIFS(通讯通路门店!$AD:$AD,通讯通路门店!$S:$S,$G1077)</f>
        <v>0</v>
      </c>
      <c r="BL1077" s="99">
        <f>SUMIFS(通讯通路门店!$AE:$AE,通讯通路门店!$S:$S,$G1077)</f>
        <v>0</v>
      </c>
      <c r="BM1077" s="99">
        <f>SUMIFS(通讯通路门店!$AF:$AF,通讯通路门店!$S:$S,$G1077)</f>
        <v>0</v>
      </c>
      <c r="BN1077" s="99">
        <f>SUMIFS(通讯通路门店!$AG:$AG,通讯通路门店!$S:$S,$G1077)</f>
        <v>0</v>
      </c>
      <c r="BO1077" s="99">
        <f>SUMIFS(通讯通路门店!$AH:$AH,通讯通路门店!$S:$S,$G1077)</f>
        <v>0</v>
      </c>
      <c r="BP1077" s="99">
        <f>SUMIFS(通讯通路门店!$AI:$AI,通讯通路门店!$S:$S,$G1077)</f>
        <v>0</v>
      </c>
      <c r="BQ1077" s="83"/>
    </row>
    <row r="1078" spans="1:69">
      <c r="A1078" s="99" t="str">
        <f>IFERROR(_xlfn.XLOOKUP($G1078,通讯通路门店!$S$4:$S$993933,通讯通路门店!$A$4:$A$993933,0,0),"")</f>
        <v>海南省</v>
      </c>
      <c r="B1078" s="99" t="str">
        <f>IFERROR(_xlfn.XLOOKUP($G1078,通讯通路门店!$S$4:$S$993933,通讯通路门店!$B$4:$B$993933,0,0),"")</f>
        <v>乐东黎族自治县</v>
      </c>
      <c r="C1078" s="99" t="str">
        <f>IFERROR(_xlfn.XLOOKUP($G1078,通讯通路门店!$S$4:$S$993933,通讯通路门店!$C$4:$C$993933,0,0),"")</f>
        <v>乐东黎族自治县</v>
      </c>
      <c r="D1078" s="99" t="str">
        <f>IFERROR(_xlfn.XLOOKUP($G1078,通讯通路门店!$S$4:$S$993933,通讯通路门店!$D$4:$D$993933,0,0),"")</f>
        <v>万冲镇</v>
      </c>
      <c r="E1078" s="83"/>
      <c r="F1078" s="83"/>
      <c r="G1078" s="101"/>
      <c r="H1078" s="102">
        <f>IFERROR(_xlfn.XLOOKUP($G1078,通讯通路门店!$S$4:$S$993933,通讯通路门店!$R$4:$R$993933,0,0),"")</f>
        <v>0</v>
      </c>
      <c r="I1078" s="83"/>
      <c r="J1078" s="83"/>
      <c r="K1078" s="83"/>
      <c r="L1078" s="83"/>
      <c r="M1078" s="83"/>
      <c r="N1078" s="83"/>
      <c r="O1078" s="83"/>
      <c r="P1078" s="83"/>
      <c r="Q1078" s="83"/>
      <c r="R1078" s="83"/>
      <c r="S1078" s="83"/>
      <c r="T1078" s="83"/>
      <c r="U1078" s="99">
        <f>COUNTIF(通讯通路门店!$S:$S,$G1078)</f>
        <v>0</v>
      </c>
      <c r="V1078" s="99">
        <f>COUNTIFS(通讯通路门店!$S:$S,$G1078,通讯通路门店!$J:$J,"综合卖场")</f>
        <v>0</v>
      </c>
      <c r="W1078" s="99">
        <f>SUMIFS(通讯通路门店!$AJ:$AJ,通讯通路门店!$S:$S,通讯客户沙盘!$G1078)</f>
        <v>0</v>
      </c>
      <c r="X1078" s="99">
        <f t="shared" si="80"/>
        <v>0</v>
      </c>
      <c r="Y1078" s="99">
        <f>COUNTIFS(通讯通路门店!$S:$S,$G1078,通讯通路门店!$J:$J,"荣耀体验店")+COUNTIFS(通讯通路门店!$S:$S,$G1078,通讯通路门店!$J:$J,"荣耀授权专卖店")</f>
        <v>0</v>
      </c>
      <c r="Z1078" s="99">
        <f>COUNTIFS(通讯通路门店!$S:$S,$G1078,通讯通路门店!$J:$J,"VIVO体验店")</f>
        <v>0</v>
      </c>
      <c r="AA1078" s="99">
        <f>COUNTIFS(通讯通路门店!$S:$S,$G1078,通讯通路门店!$J:$J,"OPPO体验店")</f>
        <v>0</v>
      </c>
      <c r="AB1078" s="99">
        <f>COUNTIFS(通讯通路门店!$S:$S,$G1078,通讯通路门店!$J:$J,"华为授权体验店")+COUNTIFS(通讯通路门店!$S:$S,$G1078,通讯通路门店!$J:$J,"华为堡垒店")</f>
        <v>0</v>
      </c>
      <c r="AC1078" s="99">
        <f>COUNTIFS(通讯通路门店!$S:$S,$G1078,通讯通路门店!$J:$J,"小米体验店")</f>
        <v>0</v>
      </c>
      <c r="AD1078" s="99">
        <f>COUNTIFS(通讯通路门店!$S:$S,$G1078,通讯通路门店!$J:$J,"苹果体验店")</f>
        <v>0</v>
      </c>
      <c r="AE1078" s="99">
        <f>COUNTIFS(通讯通路门店!$S:$S,$G1078,通讯通路门店!$J:$J,"其他品牌专卖店")</f>
        <v>0</v>
      </c>
      <c r="AF1078" s="99">
        <f>SUMIFS(通讯通路门店!$BI:$BI,通讯通路门店!$S:$S,$G1078)</f>
        <v>0</v>
      </c>
      <c r="AG1078" s="99">
        <f>SUMIFS(通讯通路门店!$BH:$BH,通讯通路门店!$S:$S,$G1078)</f>
        <v>0</v>
      </c>
      <c r="AH1078" s="99">
        <f t="shared" si="81"/>
        <v>0</v>
      </c>
      <c r="AI1078" s="99">
        <f>SUMIFS(通讯通路门店!$BB:$BB,通讯通路门店!$S:$S,$G1078)</f>
        <v>0</v>
      </c>
      <c r="AJ1078" s="99">
        <f>SUMIFS(通讯通路门店!$BE:$BE,通讯通路门店!$S:$S,$G1078)</f>
        <v>0</v>
      </c>
      <c r="AK1078" s="99">
        <f>SUMIFS(通讯通路门店!$BG:$BG,通讯通路门店!$S:$S,$G1078)</f>
        <v>0</v>
      </c>
      <c r="AL1078" s="99">
        <f>SUMIFS(通讯通路门店!$BC:$BC,通讯通路门店!$S:$S,$G1078)</f>
        <v>0</v>
      </c>
      <c r="AM1078" s="99">
        <f>SUMIFS(通讯通路门店!$BD:$BD,通讯通路门店!$S:$S,$G1078)</f>
        <v>0</v>
      </c>
      <c r="AN1078" s="99">
        <f>SUMIFS(通讯通路门店!$BF:$BF,通讯通路门店!$S:$S,$G1078)</f>
        <v>0</v>
      </c>
      <c r="AO1078" s="99">
        <f t="shared" si="82"/>
        <v>0</v>
      </c>
      <c r="AP1078" s="99">
        <f>SUMIFS(通讯通路门店!$K:$K,通讯通路门店!$S:$S,$G1078)</f>
        <v>0</v>
      </c>
      <c r="AQ1078" s="83"/>
      <c r="AR1078" s="99">
        <f>SUMIFS(通讯通路门店!$T:$T,通讯通路门店!$S:$S,$G1078)</f>
        <v>0</v>
      </c>
      <c r="AS1078" s="99">
        <f>SUMIFS(通讯通路门店!$U:$U,通讯通路门店!$S:$S,$G1078)</f>
        <v>0</v>
      </c>
      <c r="AT1078" s="99">
        <f>SUMIFS(通讯通路门店!$V:$V,通讯通路门店!$S:$S,$G1078)</f>
        <v>0</v>
      </c>
      <c r="AU1078" s="99">
        <f>SUMIFS(通讯通路门店!$W:$W,通讯通路门店!$S:$S,$G1078)</f>
        <v>0</v>
      </c>
      <c r="AV1078" s="99">
        <f>SUMIFS(通讯通路门店!$Z:$Z,通讯通路门店!$S:$S,$G1078)</f>
        <v>0</v>
      </c>
      <c r="AW1078" s="99">
        <f>SUMIFS(通讯通路门店!$AB:$AB,通讯通路门店!$S:$S,$G1078)</f>
        <v>0</v>
      </c>
      <c r="AX1078" s="99">
        <f>SUMIFS(通讯通路门店!$X:$X,通讯通路门店!$S:$S,$G1078)</f>
        <v>0</v>
      </c>
      <c r="AY1078" s="99">
        <f>SUMIFS(通讯通路门店!$Y:$Y,通讯通路门店!$S:$S,$G1078)</f>
        <v>0</v>
      </c>
      <c r="AZ1078" s="99">
        <f>SUMIFS(通讯通路门店!$AA:$AA,通讯通路门店!$S:$S,$G1078)</f>
        <v>0</v>
      </c>
      <c r="BA1078" s="99">
        <f t="shared" si="83"/>
        <v>0</v>
      </c>
      <c r="BB1078" s="99">
        <f t="shared" si="84"/>
        <v>0</v>
      </c>
      <c r="BC1078" s="99">
        <f>SUMIFS(通讯通路门店!$W:$W,通讯通路门店!$S:$S,$G1078,通讯通路门店!$J:$J,"荣耀体验店")+SUMIFS(通讯通路门店!$W:$W,通讯通路门店!$S:$S,$G1078,通讯通路门店!$J:$J,"荣耀授权专卖店")</f>
        <v>0</v>
      </c>
      <c r="BD1078" s="99">
        <f>SUMIFS(通讯通路门店!$Z:$Z,通讯通路门店!$S:$S,$G1078,通讯通路门店!$J:$J,"VIVO体验店")</f>
        <v>0</v>
      </c>
      <c r="BE1078" s="99">
        <f>SUMIFS(通讯通路门店!$AB:$AB,通讯通路门店!$S:$S,$G1078,通讯通路门店!$J:$J,"OPPO体验店")</f>
        <v>0</v>
      </c>
      <c r="BF1078" s="99">
        <f>SUMIFS(通讯通路门店!$X:$X,通讯通路门店!$S:$S,$G1078,通讯通路门店!$J:$J,"华为授权体验店")+SUMIFS(通讯通路门店!$AA:$AA,通讯通路门店!$S:$S,$G1078,通讯通路门店!$J:$J,"华为堡垒店")</f>
        <v>0</v>
      </c>
      <c r="BG1078" s="99">
        <f>SUMIFS(通讯通路门店!$Y:$Y,通讯通路门店!$S:$S,$G1078,通讯通路门店!$J:$J,"小米体验店")</f>
        <v>0</v>
      </c>
      <c r="BH1078" s="99">
        <f>SUMIFS(通讯通路门店!$AA:$AA,通讯通路门店!$S:$S,$G1078,通讯通路门店!$J:$J,"苹果体验店")</f>
        <v>0</v>
      </c>
      <c r="BI1078" s="99">
        <f>SUMIFS(通讯通路门店!$K:$K,通讯通路门店!$S:$S,$G1078,通讯通路门店!$J:$J,"其他品牌专卖店")</f>
        <v>0</v>
      </c>
      <c r="BJ1078" s="99">
        <f>SUMIFS(通讯通路门店!$AC:$AC,通讯通路门店!$S:$S,$G1078)</f>
        <v>0</v>
      </c>
      <c r="BK1078" s="99">
        <f>SUMIFS(通讯通路门店!$AD:$AD,通讯通路门店!$S:$S,$G1078)</f>
        <v>0</v>
      </c>
      <c r="BL1078" s="99">
        <f>SUMIFS(通讯通路门店!$AE:$AE,通讯通路门店!$S:$S,$G1078)</f>
        <v>0</v>
      </c>
      <c r="BM1078" s="99">
        <f>SUMIFS(通讯通路门店!$AF:$AF,通讯通路门店!$S:$S,$G1078)</f>
        <v>0</v>
      </c>
      <c r="BN1078" s="99">
        <f>SUMIFS(通讯通路门店!$AG:$AG,通讯通路门店!$S:$S,$G1078)</f>
        <v>0</v>
      </c>
      <c r="BO1078" s="99">
        <f>SUMIFS(通讯通路门店!$AH:$AH,通讯通路门店!$S:$S,$G1078)</f>
        <v>0</v>
      </c>
      <c r="BP1078" s="99">
        <f>SUMIFS(通讯通路门店!$AI:$AI,通讯通路门店!$S:$S,$G1078)</f>
        <v>0</v>
      </c>
      <c r="BQ1078" s="83"/>
    </row>
    <row r="1079" spans="1:69">
      <c r="A1079" s="99" t="str">
        <f>IFERROR(_xlfn.XLOOKUP($G1079,通讯通路门店!$S$4:$S$993933,通讯通路门店!$A$4:$A$993933,0,0),"")</f>
        <v>海南省</v>
      </c>
      <c r="B1079" s="99" t="str">
        <f>IFERROR(_xlfn.XLOOKUP($G1079,通讯通路门店!$S$4:$S$993933,通讯通路门店!$B$4:$B$993933,0,0),"")</f>
        <v>乐东黎族自治县</v>
      </c>
      <c r="C1079" s="99" t="str">
        <f>IFERROR(_xlfn.XLOOKUP($G1079,通讯通路门店!$S$4:$S$993933,通讯通路门店!$C$4:$C$993933,0,0),"")</f>
        <v>乐东黎族自治县</v>
      </c>
      <c r="D1079" s="99" t="str">
        <f>IFERROR(_xlfn.XLOOKUP($G1079,通讯通路门店!$S$4:$S$993933,通讯通路门店!$D$4:$D$993933,0,0),"")</f>
        <v>万冲镇</v>
      </c>
      <c r="E1079" s="83"/>
      <c r="F1079" s="83"/>
      <c r="G1079" s="101"/>
      <c r="H1079" s="102">
        <f>IFERROR(_xlfn.XLOOKUP($G1079,通讯通路门店!$S$4:$S$993933,通讯通路门店!$R$4:$R$993933,0,0),"")</f>
        <v>0</v>
      </c>
      <c r="I1079" s="83"/>
      <c r="J1079" s="83"/>
      <c r="K1079" s="83"/>
      <c r="L1079" s="83"/>
      <c r="M1079" s="83"/>
      <c r="N1079" s="83"/>
      <c r="O1079" s="83"/>
      <c r="P1079" s="83"/>
      <c r="Q1079" s="83"/>
      <c r="R1079" s="83"/>
      <c r="S1079" s="83"/>
      <c r="T1079" s="83"/>
      <c r="U1079" s="99">
        <f>COUNTIF(通讯通路门店!$S:$S,$G1079)</f>
        <v>0</v>
      </c>
      <c r="V1079" s="99">
        <f>COUNTIFS(通讯通路门店!$S:$S,$G1079,通讯通路门店!$J:$J,"综合卖场")</f>
        <v>0</v>
      </c>
      <c r="W1079" s="99">
        <f>SUMIFS(通讯通路门店!$AJ:$AJ,通讯通路门店!$S:$S,通讯客户沙盘!$G1079)</f>
        <v>0</v>
      </c>
      <c r="X1079" s="99">
        <f t="shared" si="80"/>
        <v>0</v>
      </c>
      <c r="Y1079" s="99">
        <f>COUNTIFS(通讯通路门店!$S:$S,$G1079,通讯通路门店!$J:$J,"荣耀体验店")+COUNTIFS(通讯通路门店!$S:$S,$G1079,通讯通路门店!$J:$J,"荣耀授权专卖店")</f>
        <v>0</v>
      </c>
      <c r="Z1079" s="99">
        <f>COUNTIFS(通讯通路门店!$S:$S,$G1079,通讯通路门店!$J:$J,"VIVO体验店")</f>
        <v>0</v>
      </c>
      <c r="AA1079" s="99">
        <f>COUNTIFS(通讯通路门店!$S:$S,$G1079,通讯通路门店!$J:$J,"OPPO体验店")</f>
        <v>0</v>
      </c>
      <c r="AB1079" s="99">
        <f>COUNTIFS(通讯通路门店!$S:$S,$G1079,通讯通路门店!$J:$J,"华为授权体验店")+COUNTIFS(通讯通路门店!$S:$S,$G1079,通讯通路门店!$J:$J,"华为堡垒店")</f>
        <v>0</v>
      </c>
      <c r="AC1079" s="99">
        <f>COUNTIFS(通讯通路门店!$S:$S,$G1079,通讯通路门店!$J:$J,"小米体验店")</f>
        <v>0</v>
      </c>
      <c r="AD1079" s="99">
        <f>COUNTIFS(通讯通路门店!$S:$S,$G1079,通讯通路门店!$J:$J,"苹果体验店")</f>
        <v>0</v>
      </c>
      <c r="AE1079" s="99">
        <f>COUNTIFS(通讯通路门店!$S:$S,$G1079,通讯通路门店!$J:$J,"其他品牌专卖店")</f>
        <v>0</v>
      </c>
      <c r="AF1079" s="99">
        <f>SUMIFS(通讯通路门店!$BI:$BI,通讯通路门店!$S:$S,$G1079)</f>
        <v>0</v>
      </c>
      <c r="AG1079" s="99">
        <f>SUMIFS(通讯通路门店!$BH:$BH,通讯通路门店!$S:$S,$G1079)</f>
        <v>0</v>
      </c>
      <c r="AH1079" s="99">
        <f t="shared" si="81"/>
        <v>0</v>
      </c>
      <c r="AI1079" s="99">
        <f>SUMIFS(通讯通路门店!$BB:$BB,通讯通路门店!$S:$S,$G1079)</f>
        <v>0</v>
      </c>
      <c r="AJ1079" s="99">
        <f>SUMIFS(通讯通路门店!$BE:$BE,通讯通路门店!$S:$S,$G1079)</f>
        <v>0</v>
      </c>
      <c r="AK1079" s="99">
        <f>SUMIFS(通讯通路门店!$BG:$BG,通讯通路门店!$S:$S,$G1079)</f>
        <v>0</v>
      </c>
      <c r="AL1079" s="99">
        <f>SUMIFS(通讯通路门店!$BC:$BC,通讯通路门店!$S:$S,$G1079)</f>
        <v>0</v>
      </c>
      <c r="AM1079" s="99">
        <f>SUMIFS(通讯通路门店!$BD:$BD,通讯通路门店!$S:$S,$G1079)</f>
        <v>0</v>
      </c>
      <c r="AN1079" s="99">
        <f>SUMIFS(通讯通路门店!$BF:$BF,通讯通路门店!$S:$S,$G1079)</f>
        <v>0</v>
      </c>
      <c r="AO1079" s="99">
        <f t="shared" si="82"/>
        <v>0</v>
      </c>
      <c r="AP1079" s="99">
        <f>SUMIFS(通讯通路门店!$K:$K,通讯通路门店!$S:$S,$G1079)</f>
        <v>0</v>
      </c>
      <c r="AQ1079" s="83"/>
      <c r="AR1079" s="99">
        <f>SUMIFS(通讯通路门店!$T:$T,通讯通路门店!$S:$S,$G1079)</f>
        <v>0</v>
      </c>
      <c r="AS1079" s="99">
        <f>SUMIFS(通讯通路门店!$U:$U,通讯通路门店!$S:$S,$G1079)</f>
        <v>0</v>
      </c>
      <c r="AT1079" s="99">
        <f>SUMIFS(通讯通路门店!$V:$V,通讯通路门店!$S:$S,$G1079)</f>
        <v>0</v>
      </c>
      <c r="AU1079" s="99">
        <f>SUMIFS(通讯通路门店!$W:$W,通讯通路门店!$S:$S,$G1079)</f>
        <v>0</v>
      </c>
      <c r="AV1079" s="99">
        <f>SUMIFS(通讯通路门店!$Z:$Z,通讯通路门店!$S:$S,$G1079)</f>
        <v>0</v>
      </c>
      <c r="AW1079" s="99">
        <f>SUMIFS(通讯通路门店!$AB:$AB,通讯通路门店!$S:$S,$G1079)</f>
        <v>0</v>
      </c>
      <c r="AX1079" s="99">
        <f>SUMIFS(通讯通路门店!$X:$X,通讯通路门店!$S:$S,$G1079)</f>
        <v>0</v>
      </c>
      <c r="AY1079" s="99">
        <f>SUMIFS(通讯通路门店!$Y:$Y,通讯通路门店!$S:$S,$G1079)</f>
        <v>0</v>
      </c>
      <c r="AZ1079" s="99">
        <f>SUMIFS(通讯通路门店!$AA:$AA,通讯通路门店!$S:$S,$G1079)</f>
        <v>0</v>
      </c>
      <c r="BA1079" s="99">
        <f t="shared" si="83"/>
        <v>0</v>
      </c>
      <c r="BB1079" s="99">
        <f t="shared" si="84"/>
        <v>0</v>
      </c>
      <c r="BC1079" s="99">
        <f>SUMIFS(通讯通路门店!$W:$W,通讯通路门店!$S:$S,$G1079,通讯通路门店!$J:$J,"荣耀体验店")+SUMIFS(通讯通路门店!$W:$W,通讯通路门店!$S:$S,$G1079,通讯通路门店!$J:$J,"荣耀授权专卖店")</f>
        <v>0</v>
      </c>
      <c r="BD1079" s="99">
        <f>SUMIFS(通讯通路门店!$Z:$Z,通讯通路门店!$S:$S,$G1079,通讯通路门店!$J:$J,"VIVO体验店")</f>
        <v>0</v>
      </c>
      <c r="BE1079" s="99">
        <f>SUMIFS(通讯通路门店!$AB:$AB,通讯通路门店!$S:$S,$G1079,通讯通路门店!$J:$J,"OPPO体验店")</f>
        <v>0</v>
      </c>
      <c r="BF1079" s="99">
        <f>SUMIFS(通讯通路门店!$X:$X,通讯通路门店!$S:$S,$G1079,通讯通路门店!$J:$J,"华为授权体验店")+SUMIFS(通讯通路门店!$AA:$AA,通讯通路门店!$S:$S,$G1079,通讯通路门店!$J:$J,"华为堡垒店")</f>
        <v>0</v>
      </c>
      <c r="BG1079" s="99">
        <f>SUMIFS(通讯通路门店!$Y:$Y,通讯通路门店!$S:$S,$G1079,通讯通路门店!$J:$J,"小米体验店")</f>
        <v>0</v>
      </c>
      <c r="BH1079" s="99">
        <f>SUMIFS(通讯通路门店!$AA:$AA,通讯通路门店!$S:$S,$G1079,通讯通路门店!$J:$J,"苹果体验店")</f>
        <v>0</v>
      </c>
      <c r="BI1079" s="99">
        <f>SUMIFS(通讯通路门店!$K:$K,通讯通路门店!$S:$S,$G1079,通讯通路门店!$J:$J,"其他品牌专卖店")</f>
        <v>0</v>
      </c>
      <c r="BJ1079" s="99">
        <f>SUMIFS(通讯通路门店!$AC:$AC,通讯通路门店!$S:$S,$G1079)</f>
        <v>0</v>
      </c>
      <c r="BK1079" s="99">
        <f>SUMIFS(通讯通路门店!$AD:$AD,通讯通路门店!$S:$S,$G1079)</f>
        <v>0</v>
      </c>
      <c r="BL1079" s="99">
        <f>SUMIFS(通讯通路门店!$AE:$AE,通讯通路门店!$S:$S,$G1079)</f>
        <v>0</v>
      </c>
      <c r="BM1079" s="99">
        <f>SUMIFS(通讯通路门店!$AF:$AF,通讯通路门店!$S:$S,$G1079)</f>
        <v>0</v>
      </c>
      <c r="BN1079" s="99">
        <f>SUMIFS(通讯通路门店!$AG:$AG,通讯通路门店!$S:$S,$G1079)</f>
        <v>0</v>
      </c>
      <c r="BO1079" s="99">
        <f>SUMIFS(通讯通路门店!$AH:$AH,通讯通路门店!$S:$S,$G1079)</f>
        <v>0</v>
      </c>
      <c r="BP1079" s="99">
        <f>SUMIFS(通讯通路门店!$AI:$AI,通讯通路门店!$S:$S,$G1079)</f>
        <v>0</v>
      </c>
      <c r="BQ1079" s="83"/>
    </row>
    <row r="1080" spans="1:69">
      <c r="A1080" s="99" t="str">
        <f>IFERROR(_xlfn.XLOOKUP($G1080,通讯通路门店!$S$4:$S$993933,通讯通路门店!$A$4:$A$993933,0,0),"")</f>
        <v>海南省</v>
      </c>
      <c r="B1080" s="99" t="str">
        <f>IFERROR(_xlfn.XLOOKUP($G1080,通讯通路门店!$S$4:$S$993933,通讯通路门店!$B$4:$B$993933,0,0),"")</f>
        <v>乐东黎族自治县</v>
      </c>
      <c r="C1080" s="99" t="str">
        <f>IFERROR(_xlfn.XLOOKUP($G1080,通讯通路门店!$S$4:$S$993933,通讯通路门店!$C$4:$C$993933,0,0),"")</f>
        <v>乐东黎族自治县</v>
      </c>
      <c r="D1080" s="99" t="str">
        <f>IFERROR(_xlfn.XLOOKUP($G1080,通讯通路门店!$S$4:$S$993933,通讯通路门店!$D$4:$D$993933,0,0),"")</f>
        <v>万冲镇</v>
      </c>
      <c r="E1080" s="83"/>
      <c r="F1080" s="83"/>
      <c r="G1080" s="101"/>
      <c r="H1080" s="102">
        <f>IFERROR(_xlfn.XLOOKUP($G1080,通讯通路门店!$S$4:$S$993933,通讯通路门店!$R$4:$R$993933,0,0),"")</f>
        <v>0</v>
      </c>
      <c r="I1080" s="83"/>
      <c r="J1080" s="83"/>
      <c r="K1080" s="83"/>
      <c r="L1080" s="83"/>
      <c r="M1080" s="83"/>
      <c r="N1080" s="83"/>
      <c r="O1080" s="83"/>
      <c r="P1080" s="83"/>
      <c r="Q1080" s="83"/>
      <c r="R1080" s="83"/>
      <c r="S1080" s="83"/>
      <c r="T1080" s="83"/>
      <c r="U1080" s="99">
        <f>COUNTIF(通讯通路门店!$S:$S,$G1080)</f>
        <v>0</v>
      </c>
      <c r="V1080" s="99">
        <f>COUNTIFS(通讯通路门店!$S:$S,$G1080,通讯通路门店!$J:$J,"综合卖场")</f>
        <v>0</v>
      </c>
      <c r="W1080" s="99">
        <f>SUMIFS(通讯通路门店!$AJ:$AJ,通讯通路门店!$S:$S,通讯客户沙盘!$G1080)</f>
        <v>0</v>
      </c>
      <c r="X1080" s="99">
        <f t="shared" si="80"/>
        <v>0</v>
      </c>
      <c r="Y1080" s="99">
        <f>COUNTIFS(通讯通路门店!$S:$S,$G1080,通讯通路门店!$J:$J,"荣耀体验店")+COUNTIFS(通讯通路门店!$S:$S,$G1080,通讯通路门店!$J:$J,"荣耀授权专卖店")</f>
        <v>0</v>
      </c>
      <c r="Z1080" s="99">
        <f>COUNTIFS(通讯通路门店!$S:$S,$G1080,通讯通路门店!$J:$J,"VIVO体验店")</f>
        <v>0</v>
      </c>
      <c r="AA1080" s="99">
        <f>COUNTIFS(通讯通路门店!$S:$S,$G1080,通讯通路门店!$J:$J,"OPPO体验店")</f>
        <v>0</v>
      </c>
      <c r="AB1080" s="99">
        <f>COUNTIFS(通讯通路门店!$S:$S,$G1080,通讯通路门店!$J:$J,"华为授权体验店")+COUNTIFS(通讯通路门店!$S:$S,$G1080,通讯通路门店!$J:$J,"华为堡垒店")</f>
        <v>0</v>
      </c>
      <c r="AC1080" s="99">
        <f>COUNTIFS(通讯通路门店!$S:$S,$G1080,通讯通路门店!$J:$J,"小米体验店")</f>
        <v>0</v>
      </c>
      <c r="AD1080" s="99">
        <f>COUNTIFS(通讯通路门店!$S:$S,$G1080,通讯通路门店!$J:$J,"苹果体验店")</f>
        <v>0</v>
      </c>
      <c r="AE1080" s="99">
        <f>COUNTIFS(通讯通路门店!$S:$S,$G1080,通讯通路门店!$J:$J,"其他品牌专卖店")</f>
        <v>0</v>
      </c>
      <c r="AF1080" s="99">
        <f>SUMIFS(通讯通路门店!$BI:$BI,通讯通路门店!$S:$S,$G1080)</f>
        <v>0</v>
      </c>
      <c r="AG1080" s="99">
        <f>SUMIFS(通讯通路门店!$BH:$BH,通讯通路门店!$S:$S,$G1080)</f>
        <v>0</v>
      </c>
      <c r="AH1080" s="99">
        <f t="shared" si="81"/>
        <v>0</v>
      </c>
      <c r="AI1080" s="99">
        <f>SUMIFS(通讯通路门店!$BB:$BB,通讯通路门店!$S:$S,$G1080)</f>
        <v>0</v>
      </c>
      <c r="AJ1080" s="99">
        <f>SUMIFS(通讯通路门店!$BE:$BE,通讯通路门店!$S:$S,$G1080)</f>
        <v>0</v>
      </c>
      <c r="AK1080" s="99">
        <f>SUMIFS(通讯通路门店!$BG:$BG,通讯通路门店!$S:$S,$G1080)</f>
        <v>0</v>
      </c>
      <c r="AL1080" s="99">
        <f>SUMIFS(通讯通路门店!$BC:$BC,通讯通路门店!$S:$S,$G1080)</f>
        <v>0</v>
      </c>
      <c r="AM1080" s="99">
        <f>SUMIFS(通讯通路门店!$BD:$BD,通讯通路门店!$S:$S,$G1080)</f>
        <v>0</v>
      </c>
      <c r="AN1080" s="99">
        <f>SUMIFS(通讯通路门店!$BF:$BF,通讯通路门店!$S:$S,$G1080)</f>
        <v>0</v>
      </c>
      <c r="AO1080" s="99">
        <f t="shared" si="82"/>
        <v>0</v>
      </c>
      <c r="AP1080" s="99">
        <f>SUMIFS(通讯通路门店!$K:$K,通讯通路门店!$S:$S,$G1080)</f>
        <v>0</v>
      </c>
      <c r="AQ1080" s="83"/>
      <c r="AR1080" s="99">
        <f>SUMIFS(通讯通路门店!$T:$T,通讯通路门店!$S:$S,$G1080)</f>
        <v>0</v>
      </c>
      <c r="AS1080" s="99">
        <f>SUMIFS(通讯通路门店!$U:$U,通讯通路门店!$S:$S,$G1080)</f>
        <v>0</v>
      </c>
      <c r="AT1080" s="99">
        <f>SUMIFS(通讯通路门店!$V:$V,通讯通路门店!$S:$S,$G1080)</f>
        <v>0</v>
      </c>
      <c r="AU1080" s="99">
        <f>SUMIFS(通讯通路门店!$W:$W,通讯通路门店!$S:$S,$G1080)</f>
        <v>0</v>
      </c>
      <c r="AV1080" s="99">
        <f>SUMIFS(通讯通路门店!$Z:$Z,通讯通路门店!$S:$S,$G1080)</f>
        <v>0</v>
      </c>
      <c r="AW1080" s="99">
        <f>SUMIFS(通讯通路门店!$AB:$AB,通讯通路门店!$S:$S,$G1080)</f>
        <v>0</v>
      </c>
      <c r="AX1080" s="99">
        <f>SUMIFS(通讯通路门店!$X:$X,通讯通路门店!$S:$S,$G1080)</f>
        <v>0</v>
      </c>
      <c r="AY1080" s="99">
        <f>SUMIFS(通讯通路门店!$Y:$Y,通讯通路门店!$S:$S,$G1080)</f>
        <v>0</v>
      </c>
      <c r="AZ1080" s="99">
        <f>SUMIFS(通讯通路门店!$AA:$AA,通讯通路门店!$S:$S,$G1080)</f>
        <v>0</v>
      </c>
      <c r="BA1080" s="99">
        <f t="shared" si="83"/>
        <v>0</v>
      </c>
      <c r="BB1080" s="99">
        <f t="shared" si="84"/>
        <v>0</v>
      </c>
      <c r="BC1080" s="99">
        <f>SUMIFS(通讯通路门店!$W:$W,通讯通路门店!$S:$S,$G1080,通讯通路门店!$J:$J,"荣耀体验店")+SUMIFS(通讯通路门店!$W:$W,通讯通路门店!$S:$S,$G1080,通讯通路门店!$J:$J,"荣耀授权专卖店")</f>
        <v>0</v>
      </c>
      <c r="BD1080" s="99">
        <f>SUMIFS(通讯通路门店!$Z:$Z,通讯通路门店!$S:$S,$G1080,通讯通路门店!$J:$J,"VIVO体验店")</f>
        <v>0</v>
      </c>
      <c r="BE1080" s="99">
        <f>SUMIFS(通讯通路门店!$AB:$AB,通讯通路门店!$S:$S,$G1080,通讯通路门店!$J:$J,"OPPO体验店")</f>
        <v>0</v>
      </c>
      <c r="BF1080" s="99">
        <f>SUMIFS(通讯通路门店!$X:$X,通讯通路门店!$S:$S,$G1080,通讯通路门店!$J:$J,"华为授权体验店")+SUMIFS(通讯通路门店!$AA:$AA,通讯通路门店!$S:$S,$G1080,通讯通路门店!$J:$J,"华为堡垒店")</f>
        <v>0</v>
      </c>
      <c r="BG1080" s="99">
        <f>SUMIFS(通讯通路门店!$Y:$Y,通讯通路门店!$S:$S,$G1080,通讯通路门店!$J:$J,"小米体验店")</f>
        <v>0</v>
      </c>
      <c r="BH1080" s="99">
        <f>SUMIFS(通讯通路门店!$AA:$AA,通讯通路门店!$S:$S,$G1080,通讯通路门店!$J:$J,"苹果体验店")</f>
        <v>0</v>
      </c>
      <c r="BI1080" s="99">
        <f>SUMIFS(通讯通路门店!$K:$K,通讯通路门店!$S:$S,$G1080,通讯通路门店!$J:$J,"其他品牌专卖店")</f>
        <v>0</v>
      </c>
      <c r="BJ1080" s="99">
        <f>SUMIFS(通讯通路门店!$AC:$AC,通讯通路门店!$S:$S,$G1080)</f>
        <v>0</v>
      </c>
      <c r="BK1080" s="99">
        <f>SUMIFS(通讯通路门店!$AD:$AD,通讯通路门店!$S:$S,$G1080)</f>
        <v>0</v>
      </c>
      <c r="BL1080" s="99">
        <f>SUMIFS(通讯通路门店!$AE:$AE,通讯通路门店!$S:$S,$G1080)</f>
        <v>0</v>
      </c>
      <c r="BM1080" s="99">
        <f>SUMIFS(通讯通路门店!$AF:$AF,通讯通路门店!$S:$S,$G1080)</f>
        <v>0</v>
      </c>
      <c r="BN1080" s="99">
        <f>SUMIFS(通讯通路门店!$AG:$AG,通讯通路门店!$S:$S,$G1080)</f>
        <v>0</v>
      </c>
      <c r="BO1080" s="99">
        <f>SUMIFS(通讯通路门店!$AH:$AH,通讯通路门店!$S:$S,$G1080)</f>
        <v>0</v>
      </c>
      <c r="BP1080" s="99">
        <f>SUMIFS(通讯通路门店!$AI:$AI,通讯通路门店!$S:$S,$G1080)</f>
        <v>0</v>
      </c>
      <c r="BQ1080" s="83"/>
    </row>
    <row r="1081" spans="1:69">
      <c r="A1081" s="99" t="str">
        <f>IFERROR(_xlfn.XLOOKUP($G1081,通讯通路门店!$S$4:$S$993933,通讯通路门店!$A$4:$A$993933,0,0),"")</f>
        <v>海南省</v>
      </c>
      <c r="B1081" s="99" t="str">
        <f>IFERROR(_xlfn.XLOOKUP($G1081,通讯通路门店!$S$4:$S$993933,通讯通路门店!$B$4:$B$993933,0,0),"")</f>
        <v>乐东黎族自治县</v>
      </c>
      <c r="C1081" s="99" t="str">
        <f>IFERROR(_xlfn.XLOOKUP($G1081,通讯通路门店!$S$4:$S$993933,通讯通路门店!$C$4:$C$993933,0,0),"")</f>
        <v>乐东黎族自治县</v>
      </c>
      <c r="D1081" s="99" t="str">
        <f>IFERROR(_xlfn.XLOOKUP($G1081,通讯通路门店!$S$4:$S$993933,通讯通路门店!$D$4:$D$993933,0,0),"")</f>
        <v>万冲镇</v>
      </c>
      <c r="E1081" s="83"/>
      <c r="F1081" s="83"/>
      <c r="G1081" s="101"/>
      <c r="H1081" s="102">
        <f>IFERROR(_xlfn.XLOOKUP($G1081,通讯通路门店!$S$4:$S$993933,通讯通路门店!$R$4:$R$993933,0,0),"")</f>
        <v>0</v>
      </c>
      <c r="I1081" s="83"/>
      <c r="J1081" s="83"/>
      <c r="K1081" s="83"/>
      <c r="L1081" s="83"/>
      <c r="M1081" s="83"/>
      <c r="N1081" s="83"/>
      <c r="O1081" s="83"/>
      <c r="P1081" s="83"/>
      <c r="Q1081" s="83"/>
      <c r="R1081" s="83"/>
      <c r="S1081" s="83"/>
      <c r="T1081" s="83"/>
      <c r="U1081" s="99">
        <f>COUNTIF(通讯通路门店!$S:$S,$G1081)</f>
        <v>0</v>
      </c>
      <c r="V1081" s="99">
        <f>COUNTIFS(通讯通路门店!$S:$S,$G1081,通讯通路门店!$J:$J,"综合卖场")</f>
        <v>0</v>
      </c>
      <c r="W1081" s="99">
        <f>SUMIFS(通讯通路门店!$AJ:$AJ,通讯通路门店!$S:$S,通讯客户沙盘!$G1081)</f>
        <v>0</v>
      </c>
      <c r="X1081" s="99">
        <f t="shared" si="80"/>
        <v>0</v>
      </c>
      <c r="Y1081" s="99">
        <f>COUNTIFS(通讯通路门店!$S:$S,$G1081,通讯通路门店!$J:$J,"荣耀体验店")+COUNTIFS(通讯通路门店!$S:$S,$G1081,通讯通路门店!$J:$J,"荣耀授权专卖店")</f>
        <v>0</v>
      </c>
      <c r="Z1081" s="99">
        <f>COUNTIFS(通讯通路门店!$S:$S,$G1081,通讯通路门店!$J:$J,"VIVO体验店")</f>
        <v>0</v>
      </c>
      <c r="AA1081" s="99">
        <f>COUNTIFS(通讯通路门店!$S:$S,$G1081,通讯通路门店!$J:$J,"OPPO体验店")</f>
        <v>0</v>
      </c>
      <c r="AB1081" s="99">
        <f>COUNTIFS(通讯通路门店!$S:$S,$G1081,通讯通路门店!$J:$J,"华为授权体验店")+COUNTIFS(通讯通路门店!$S:$S,$G1081,通讯通路门店!$J:$J,"华为堡垒店")</f>
        <v>0</v>
      </c>
      <c r="AC1081" s="99">
        <f>COUNTIFS(通讯通路门店!$S:$S,$G1081,通讯通路门店!$J:$J,"小米体验店")</f>
        <v>0</v>
      </c>
      <c r="AD1081" s="99">
        <f>COUNTIFS(通讯通路门店!$S:$S,$G1081,通讯通路门店!$J:$J,"苹果体验店")</f>
        <v>0</v>
      </c>
      <c r="AE1081" s="99">
        <f>COUNTIFS(通讯通路门店!$S:$S,$G1081,通讯通路门店!$J:$J,"其他品牌专卖店")</f>
        <v>0</v>
      </c>
      <c r="AF1081" s="99">
        <f>SUMIFS(通讯通路门店!$BI:$BI,通讯通路门店!$S:$S,$G1081)</f>
        <v>0</v>
      </c>
      <c r="AG1081" s="99">
        <f>SUMIFS(通讯通路门店!$BH:$BH,通讯通路门店!$S:$S,$G1081)</f>
        <v>0</v>
      </c>
      <c r="AH1081" s="99">
        <f t="shared" si="81"/>
        <v>0</v>
      </c>
      <c r="AI1081" s="99">
        <f>SUMIFS(通讯通路门店!$BB:$BB,通讯通路门店!$S:$S,$G1081)</f>
        <v>0</v>
      </c>
      <c r="AJ1081" s="99">
        <f>SUMIFS(通讯通路门店!$BE:$BE,通讯通路门店!$S:$S,$G1081)</f>
        <v>0</v>
      </c>
      <c r="AK1081" s="99">
        <f>SUMIFS(通讯通路门店!$BG:$BG,通讯通路门店!$S:$S,$G1081)</f>
        <v>0</v>
      </c>
      <c r="AL1081" s="99">
        <f>SUMIFS(通讯通路门店!$BC:$BC,通讯通路门店!$S:$S,$G1081)</f>
        <v>0</v>
      </c>
      <c r="AM1081" s="99">
        <f>SUMIFS(通讯通路门店!$BD:$BD,通讯通路门店!$S:$S,$G1081)</f>
        <v>0</v>
      </c>
      <c r="AN1081" s="99">
        <f>SUMIFS(通讯通路门店!$BF:$BF,通讯通路门店!$S:$S,$G1081)</f>
        <v>0</v>
      </c>
      <c r="AO1081" s="99">
        <f t="shared" si="82"/>
        <v>0</v>
      </c>
      <c r="AP1081" s="99">
        <f>SUMIFS(通讯通路门店!$K:$K,通讯通路门店!$S:$S,$G1081)</f>
        <v>0</v>
      </c>
      <c r="AQ1081" s="83"/>
      <c r="AR1081" s="99">
        <f>SUMIFS(通讯通路门店!$T:$T,通讯通路门店!$S:$S,$G1081)</f>
        <v>0</v>
      </c>
      <c r="AS1081" s="99">
        <f>SUMIFS(通讯通路门店!$U:$U,通讯通路门店!$S:$S,$G1081)</f>
        <v>0</v>
      </c>
      <c r="AT1081" s="99">
        <f>SUMIFS(通讯通路门店!$V:$V,通讯通路门店!$S:$S,$G1081)</f>
        <v>0</v>
      </c>
      <c r="AU1081" s="99">
        <f>SUMIFS(通讯通路门店!$W:$W,通讯通路门店!$S:$S,$G1081)</f>
        <v>0</v>
      </c>
      <c r="AV1081" s="99">
        <f>SUMIFS(通讯通路门店!$Z:$Z,通讯通路门店!$S:$S,$G1081)</f>
        <v>0</v>
      </c>
      <c r="AW1081" s="99">
        <f>SUMIFS(通讯通路门店!$AB:$AB,通讯通路门店!$S:$S,$G1081)</f>
        <v>0</v>
      </c>
      <c r="AX1081" s="99">
        <f>SUMIFS(通讯通路门店!$X:$X,通讯通路门店!$S:$S,$G1081)</f>
        <v>0</v>
      </c>
      <c r="AY1081" s="99">
        <f>SUMIFS(通讯通路门店!$Y:$Y,通讯通路门店!$S:$S,$G1081)</f>
        <v>0</v>
      </c>
      <c r="AZ1081" s="99">
        <f>SUMIFS(通讯通路门店!$AA:$AA,通讯通路门店!$S:$S,$G1081)</f>
        <v>0</v>
      </c>
      <c r="BA1081" s="99">
        <f t="shared" si="83"/>
        <v>0</v>
      </c>
      <c r="BB1081" s="99">
        <f t="shared" si="84"/>
        <v>0</v>
      </c>
      <c r="BC1081" s="99">
        <f>SUMIFS(通讯通路门店!$W:$W,通讯通路门店!$S:$S,$G1081,通讯通路门店!$J:$J,"荣耀体验店")+SUMIFS(通讯通路门店!$W:$W,通讯通路门店!$S:$S,$G1081,通讯通路门店!$J:$J,"荣耀授权专卖店")</f>
        <v>0</v>
      </c>
      <c r="BD1081" s="99">
        <f>SUMIFS(通讯通路门店!$Z:$Z,通讯通路门店!$S:$S,$G1081,通讯通路门店!$J:$J,"VIVO体验店")</f>
        <v>0</v>
      </c>
      <c r="BE1081" s="99">
        <f>SUMIFS(通讯通路门店!$AB:$AB,通讯通路门店!$S:$S,$G1081,通讯通路门店!$J:$J,"OPPO体验店")</f>
        <v>0</v>
      </c>
      <c r="BF1081" s="99">
        <f>SUMIFS(通讯通路门店!$X:$X,通讯通路门店!$S:$S,$G1081,通讯通路门店!$J:$J,"华为授权体验店")+SUMIFS(通讯通路门店!$AA:$AA,通讯通路门店!$S:$S,$G1081,通讯通路门店!$J:$J,"华为堡垒店")</f>
        <v>0</v>
      </c>
      <c r="BG1081" s="99">
        <f>SUMIFS(通讯通路门店!$Y:$Y,通讯通路门店!$S:$S,$G1081,通讯通路门店!$J:$J,"小米体验店")</f>
        <v>0</v>
      </c>
      <c r="BH1081" s="99">
        <f>SUMIFS(通讯通路门店!$AA:$AA,通讯通路门店!$S:$S,$G1081,通讯通路门店!$J:$J,"苹果体验店")</f>
        <v>0</v>
      </c>
      <c r="BI1081" s="99">
        <f>SUMIFS(通讯通路门店!$K:$K,通讯通路门店!$S:$S,$G1081,通讯通路门店!$J:$J,"其他品牌专卖店")</f>
        <v>0</v>
      </c>
      <c r="BJ1081" s="99">
        <f>SUMIFS(通讯通路门店!$AC:$AC,通讯通路门店!$S:$S,$G1081)</f>
        <v>0</v>
      </c>
      <c r="BK1081" s="99">
        <f>SUMIFS(通讯通路门店!$AD:$AD,通讯通路门店!$S:$S,$G1081)</f>
        <v>0</v>
      </c>
      <c r="BL1081" s="99">
        <f>SUMIFS(通讯通路门店!$AE:$AE,通讯通路门店!$S:$S,$G1081)</f>
        <v>0</v>
      </c>
      <c r="BM1081" s="99">
        <f>SUMIFS(通讯通路门店!$AF:$AF,通讯通路门店!$S:$S,$G1081)</f>
        <v>0</v>
      </c>
      <c r="BN1081" s="99">
        <f>SUMIFS(通讯通路门店!$AG:$AG,通讯通路门店!$S:$S,$G1081)</f>
        <v>0</v>
      </c>
      <c r="BO1081" s="99">
        <f>SUMIFS(通讯通路门店!$AH:$AH,通讯通路门店!$S:$S,$G1081)</f>
        <v>0</v>
      </c>
      <c r="BP1081" s="99">
        <f>SUMIFS(通讯通路门店!$AI:$AI,通讯通路门店!$S:$S,$G1081)</f>
        <v>0</v>
      </c>
      <c r="BQ1081" s="83"/>
    </row>
    <row r="1082" spans="1:69">
      <c r="A1082" s="99" t="str">
        <f>IFERROR(_xlfn.XLOOKUP($G1082,通讯通路门店!$S$4:$S$993933,通讯通路门店!$A$4:$A$993933,0,0),"")</f>
        <v>海南省</v>
      </c>
      <c r="B1082" s="99" t="str">
        <f>IFERROR(_xlfn.XLOOKUP($G1082,通讯通路门店!$S$4:$S$993933,通讯通路门店!$B$4:$B$993933,0,0),"")</f>
        <v>乐东黎族自治县</v>
      </c>
      <c r="C1082" s="99" t="str">
        <f>IFERROR(_xlfn.XLOOKUP($G1082,通讯通路门店!$S$4:$S$993933,通讯通路门店!$C$4:$C$993933,0,0),"")</f>
        <v>乐东黎族自治县</v>
      </c>
      <c r="D1082" s="99" t="str">
        <f>IFERROR(_xlfn.XLOOKUP($G1082,通讯通路门店!$S$4:$S$993933,通讯通路门店!$D$4:$D$993933,0,0),"")</f>
        <v>万冲镇</v>
      </c>
      <c r="E1082" s="83"/>
      <c r="F1082" s="83"/>
      <c r="G1082" s="101"/>
      <c r="H1082" s="102">
        <f>IFERROR(_xlfn.XLOOKUP($G1082,通讯通路门店!$S$4:$S$993933,通讯通路门店!$R$4:$R$993933,0,0),"")</f>
        <v>0</v>
      </c>
      <c r="I1082" s="83"/>
      <c r="J1082" s="83"/>
      <c r="K1082" s="83"/>
      <c r="L1082" s="83"/>
      <c r="M1082" s="83"/>
      <c r="N1082" s="83"/>
      <c r="O1082" s="83"/>
      <c r="P1082" s="83"/>
      <c r="Q1082" s="83"/>
      <c r="R1082" s="83"/>
      <c r="S1082" s="83"/>
      <c r="T1082" s="83"/>
      <c r="U1082" s="99">
        <f>COUNTIF(通讯通路门店!$S:$S,$G1082)</f>
        <v>0</v>
      </c>
      <c r="V1082" s="99">
        <f>COUNTIFS(通讯通路门店!$S:$S,$G1082,通讯通路门店!$J:$J,"综合卖场")</f>
        <v>0</v>
      </c>
      <c r="W1082" s="99">
        <f>SUMIFS(通讯通路门店!$AJ:$AJ,通讯通路门店!$S:$S,通讯客户沙盘!$G1082)</f>
        <v>0</v>
      </c>
      <c r="X1082" s="99">
        <f t="shared" si="80"/>
        <v>0</v>
      </c>
      <c r="Y1082" s="99">
        <f>COUNTIFS(通讯通路门店!$S:$S,$G1082,通讯通路门店!$J:$J,"荣耀体验店")+COUNTIFS(通讯通路门店!$S:$S,$G1082,通讯通路门店!$J:$J,"荣耀授权专卖店")</f>
        <v>0</v>
      </c>
      <c r="Z1082" s="99">
        <f>COUNTIFS(通讯通路门店!$S:$S,$G1082,通讯通路门店!$J:$J,"VIVO体验店")</f>
        <v>0</v>
      </c>
      <c r="AA1082" s="99">
        <f>COUNTIFS(通讯通路门店!$S:$S,$G1082,通讯通路门店!$J:$J,"OPPO体验店")</f>
        <v>0</v>
      </c>
      <c r="AB1082" s="99">
        <f>COUNTIFS(通讯通路门店!$S:$S,$G1082,通讯通路门店!$J:$J,"华为授权体验店")+COUNTIFS(通讯通路门店!$S:$S,$G1082,通讯通路门店!$J:$J,"华为堡垒店")</f>
        <v>0</v>
      </c>
      <c r="AC1082" s="99">
        <f>COUNTIFS(通讯通路门店!$S:$S,$G1082,通讯通路门店!$J:$J,"小米体验店")</f>
        <v>0</v>
      </c>
      <c r="AD1082" s="99">
        <f>COUNTIFS(通讯通路门店!$S:$S,$G1082,通讯通路门店!$J:$J,"苹果体验店")</f>
        <v>0</v>
      </c>
      <c r="AE1082" s="99">
        <f>COUNTIFS(通讯通路门店!$S:$S,$G1082,通讯通路门店!$J:$J,"其他品牌专卖店")</f>
        <v>0</v>
      </c>
      <c r="AF1082" s="99">
        <f>SUMIFS(通讯通路门店!$BI:$BI,通讯通路门店!$S:$S,$G1082)</f>
        <v>0</v>
      </c>
      <c r="AG1082" s="99">
        <f>SUMIFS(通讯通路门店!$BH:$BH,通讯通路门店!$S:$S,$G1082)</f>
        <v>0</v>
      </c>
      <c r="AH1082" s="99">
        <f t="shared" si="81"/>
        <v>0</v>
      </c>
      <c r="AI1082" s="99">
        <f>SUMIFS(通讯通路门店!$BB:$BB,通讯通路门店!$S:$S,$G1082)</f>
        <v>0</v>
      </c>
      <c r="AJ1082" s="99">
        <f>SUMIFS(通讯通路门店!$BE:$BE,通讯通路门店!$S:$S,$G1082)</f>
        <v>0</v>
      </c>
      <c r="AK1082" s="99">
        <f>SUMIFS(通讯通路门店!$BG:$BG,通讯通路门店!$S:$S,$G1082)</f>
        <v>0</v>
      </c>
      <c r="AL1082" s="99">
        <f>SUMIFS(通讯通路门店!$BC:$BC,通讯通路门店!$S:$S,$G1082)</f>
        <v>0</v>
      </c>
      <c r="AM1082" s="99">
        <f>SUMIFS(通讯通路门店!$BD:$BD,通讯通路门店!$S:$S,$G1082)</f>
        <v>0</v>
      </c>
      <c r="AN1082" s="99">
        <f>SUMIFS(通讯通路门店!$BF:$BF,通讯通路门店!$S:$S,$G1082)</f>
        <v>0</v>
      </c>
      <c r="AO1082" s="99">
        <f t="shared" si="82"/>
        <v>0</v>
      </c>
      <c r="AP1082" s="99">
        <f>SUMIFS(通讯通路门店!$K:$K,通讯通路门店!$S:$S,$G1082)</f>
        <v>0</v>
      </c>
      <c r="AQ1082" s="83"/>
      <c r="AR1082" s="99">
        <f>SUMIFS(通讯通路门店!$T:$T,通讯通路门店!$S:$S,$G1082)</f>
        <v>0</v>
      </c>
      <c r="AS1082" s="99">
        <f>SUMIFS(通讯通路门店!$U:$U,通讯通路门店!$S:$S,$G1082)</f>
        <v>0</v>
      </c>
      <c r="AT1082" s="99">
        <f>SUMIFS(通讯通路门店!$V:$V,通讯通路门店!$S:$S,$G1082)</f>
        <v>0</v>
      </c>
      <c r="AU1082" s="99">
        <f>SUMIFS(通讯通路门店!$W:$W,通讯通路门店!$S:$S,$G1082)</f>
        <v>0</v>
      </c>
      <c r="AV1082" s="99">
        <f>SUMIFS(通讯通路门店!$Z:$Z,通讯通路门店!$S:$S,$G1082)</f>
        <v>0</v>
      </c>
      <c r="AW1082" s="99">
        <f>SUMIFS(通讯通路门店!$AB:$AB,通讯通路门店!$S:$S,$G1082)</f>
        <v>0</v>
      </c>
      <c r="AX1082" s="99">
        <f>SUMIFS(通讯通路门店!$X:$X,通讯通路门店!$S:$S,$G1082)</f>
        <v>0</v>
      </c>
      <c r="AY1082" s="99">
        <f>SUMIFS(通讯通路门店!$Y:$Y,通讯通路门店!$S:$S,$G1082)</f>
        <v>0</v>
      </c>
      <c r="AZ1082" s="99">
        <f>SUMIFS(通讯通路门店!$AA:$AA,通讯通路门店!$S:$S,$G1082)</f>
        <v>0</v>
      </c>
      <c r="BA1082" s="99">
        <f t="shared" si="83"/>
        <v>0</v>
      </c>
      <c r="BB1082" s="99">
        <f t="shared" si="84"/>
        <v>0</v>
      </c>
      <c r="BC1082" s="99">
        <f>SUMIFS(通讯通路门店!$W:$W,通讯通路门店!$S:$S,$G1082,通讯通路门店!$J:$J,"荣耀体验店")+SUMIFS(通讯通路门店!$W:$W,通讯通路门店!$S:$S,$G1082,通讯通路门店!$J:$J,"荣耀授权专卖店")</f>
        <v>0</v>
      </c>
      <c r="BD1082" s="99">
        <f>SUMIFS(通讯通路门店!$Z:$Z,通讯通路门店!$S:$S,$G1082,通讯通路门店!$J:$J,"VIVO体验店")</f>
        <v>0</v>
      </c>
      <c r="BE1082" s="99">
        <f>SUMIFS(通讯通路门店!$AB:$AB,通讯通路门店!$S:$S,$G1082,通讯通路门店!$J:$J,"OPPO体验店")</f>
        <v>0</v>
      </c>
      <c r="BF1082" s="99">
        <f>SUMIFS(通讯通路门店!$X:$X,通讯通路门店!$S:$S,$G1082,通讯通路门店!$J:$J,"华为授权体验店")+SUMIFS(通讯通路门店!$AA:$AA,通讯通路门店!$S:$S,$G1082,通讯通路门店!$J:$J,"华为堡垒店")</f>
        <v>0</v>
      </c>
      <c r="BG1082" s="99">
        <f>SUMIFS(通讯通路门店!$Y:$Y,通讯通路门店!$S:$S,$G1082,通讯通路门店!$J:$J,"小米体验店")</f>
        <v>0</v>
      </c>
      <c r="BH1082" s="99">
        <f>SUMIFS(通讯通路门店!$AA:$AA,通讯通路门店!$S:$S,$G1082,通讯通路门店!$J:$J,"苹果体验店")</f>
        <v>0</v>
      </c>
      <c r="BI1082" s="99">
        <f>SUMIFS(通讯通路门店!$K:$K,通讯通路门店!$S:$S,$G1082,通讯通路门店!$J:$J,"其他品牌专卖店")</f>
        <v>0</v>
      </c>
      <c r="BJ1082" s="99">
        <f>SUMIFS(通讯通路门店!$AC:$AC,通讯通路门店!$S:$S,$G1082)</f>
        <v>0</v>
      </c>
      <c r="BK1082" s="99">
        <f>SUMIFS(通讯通路门店!$AD:$AD,通讯通路门店!$S:$S,$G1082)</f>
        <v>0</v>
      </c>
      <c r="BL1082" s="99">
        <f>SUMIFS(通讯通路门店!$AE:$AE,通讯通路门店!$S:$S,$G1082)</f>
        <v>0</v>
      </c>
      <c r="BM1082" s="99">
        <f>SUMIFS(通讯通路门店!$AF:$AF,通讯通路门店!$S:$S,$G1082)</f>
        <v>0</v>
      </c>
      <c r="BN1082" s="99">
        <f>SUMIFS(通讯通路门店!$AG:$AG,通讯通路门店!$S:$S,$G1082)</f>
        <v>0</v>
      </c>
      <c r="BO1082" s="99">
        <f>SUMIFS(通讯通路门店!$AH:$AH,通讯通路门店!$S:$S,$G1082)</f>
        <v>0</v>
      </c>
      <c r="BP1082" s="99">
        <f>SUMIFS(通讯通路门店!$AI:$AI,通讯通路门店!$S:$S,$G1082)</f>
        <v>0</v>
      </c>
      <c r="BQ1082" s="83"/>
    </row>
    <row r="1083" spans="1:69">
      <c r="A1083" s="99" t="str">
        <f>IFERROR(_xlfn.XLOOKUP($G1083,通讯通路门店!$S$4:$S$993933,通讯通路门店!$A$4:$A$993933,0,0),"")</f>
        <v>海南省</v>
      </c>
      <c r="B1083" s="99" t="str">
        <f>IFERROR(_xlfn.XLOOKUP($G1083,通讯通路门店!$S$4:$S$993933,通讯通路门店!$B$4:$B$993933,0,0),"")</f>
        <v>乐东黎族自治县</v>
      </c>
      <c r="C1083" s="99" t="str">
        <f>IFERROR(_xlfn.XLOOKUP($G1083,通讯通路门店!$S$4:$S$993933,通讯通路门店!$C$4:$C$993933,0,0),"")</f>
        <v>乐东黎族自治县</v>
      </c>
      <c r="D1083" s="99" t="str">
        <f>IFERROR(_xlfn.XLOOKUP($G1083,通讯通路门店!$S$4:$S$993933,通讯通路门店!$D$4:$D$993933,0,0),"")</f>
        <v>万冲镇</v>
      </c>
      <c r="E1083" s="83"/>
      <c r="F1083" s="83"/>
      <c r="G1083" s="101"/>
      <c r="H1083" s="102">
        <f>IFERROR(_xlfn.XLOOKUP($G1083,通讯通路门店!$S$4:$S$993933,通讯通路门店!$R$4:$R$993933,0,0),"")</f>
        <v>0</v>
      </c>
      <c r="I1083" s="83"/>
      <c r="J1083" s="83"/>
      <c r="K1083" s="83"/>
      <c r="L1083" s="83"/>
      <c r="M1083" s="83"/>
      <c r="N1083" s="83"/>
      <c r="O1083" s="83"/>
      <c r="P1083" s="83"/>
      <c r="Q1083" s="83"/>
      <c r="R1083" s="83"/>
      <c r="S1083" s="83"/>
      <c r="T1083" s="83"/>
      <c r="U1083" s="99">
        <f>COUNTIF(通讯通路门店!$S:$S,$G1083)</f>
        <v>0</v>
      </c>
      <c r="V1083" s="99">
        <f>COUNTIFS(通讯通路门店!$S:$S,$G1083,通讯通路门店!$J:$J,"综合卖场")</f>
        <v>0</v>
      </c>
      <c r="W1083" s="99">
        <f>SUMIFS(通讯通路门店!$AJ:$AJ,通讯通路门店!$S:$S,通讯客户沙盘!$G1083)</f>
        <v>0</v>
      </c>
      <c r="X1083" s="99">
        <f t="shared" si="80"/>
        <v>0</v>
      </c>
      <c r="Y1083" s="99">
        <f>COUNTIFS(通讯通路门店!$S:$S,$G1083,通讯通路门店!$J:$J,"荣耀体验店")+COUNTIFS(通讯通路门店!$S:$S,$G1083,通讯通路门店!$J:$J,"荣耀授权专卖店")</f>
        <v>0</v>
      </c>
      <c r="Z1083" s="99">
        <f>COUNTIFS(通讯通路门店!$S:$S,$G1083,通讯通路门店!$J:$J,"VIVO体验店")</f>
        <v>0</v>
      </c>
      <c r="AA1083" s="99">
        <f>COUNTIFS(通讯通路门店!$S:$S,$G1083,通讯通路门店!$J:$J,"OPPO体验店")</f>
        <v>0</v>
      </c>
      <c r="AB1083" s="99">
        <f>COUNTIFS(通讯通路门店!$S:$S,$G1083,通讯通路门店!$J:$J,"华为授权体验店")+COUNTIFS(通讯通路门店!$S:$S,$G1083,通讯通路门店!$J:$J,"华为堡垒店")</f>
        <v>0</v>
      </c>
      <c r="AC1083" s="99">
        <f>COUNTIFS(通讯通路门店!$S:$S,$G1083,通讯通路门店!$J:$J,"小米体验店")</f>
        <v>0</v>
      </c>
      <c r="AD1083" s="99">
        <f>COUNTIFS(通讯通路门店!$S:$S,$G1083,通讯通路门店!$J:$J,"苹果体验店")</f>
        <v>0</v>
      </c>
      <c r="AE1083" s="99">
        <f>COUNTIFS(通讯通路门店!$S:$S,$G1083,通讯通路门店!$J:$J,"其他品牌专卖店")</f>
        <v>0</v>
      </c>
      <c r="AF1083" s="99">
        <f>SUMIFS(通讯通路门店!$BI:$BI,通讯通路门店!$S:$S,$G1083)</f>
        <v>0</v>
      </c>
      <c r="AG1083" s="99">
        <f>SUMIFS(通讯通路门店!$BH:$BH,通讯通路门店!$S:$S,$G1083)</f>
        <v>0</v>
      </c>
      <c r="AH1083" s="99">
        <f t="shared" si="81"/>
        <v>0</v>
      </c>
      <c r="AI1083" s="99">
        <f>SUMIFS(通讯通路门店!$BB:$BB,通讯通路门店!$S:$S,$G1083)</f>
        <v>0</v>
      </c>
      <c r="AJ1083" s="99">
        <f>SUMIFS(通讯通路门店!$BE:$BE,通讯通路门店!$S:$S,$G1083)</f>
        <v>0</v>
      </c>
      <c r="AK1083" s="99">
        <f>SUMIFS(通讯通路门店!$BG:$BG,通讯通路门店!$S:$S,$G1083)</f>
        <v>0</v>
      </c>
      <c r="AL1083" s="99">
        <f>SUMIFS(通讯通路门店!$BC:$BC,通讯通路门店!$S:$S,$G1083)</f>
        <v>0</v>
      </c>
      <c r="AM1083" s="99">
        <f>SUMIFS(通讯通路门店!$BD:$BD,通讯通路门店!$S:$S,$G1083)</f>
        <v>0</v>
      </c>
      <c r="AN1083" s="99">
        <f>SUMIFS(通讯通路门店!$BF:$BF,通讯通路门店!$S:$S,$G1083)</f>
        <v>0</v>
      </c>
      <c r="AO1083" s="99">
        <f t="shared" si="82"/>
        <v>0</v>
      </c>
      <c r="AP1083" s="99">
        <f>SUMIFS(通讯通路门店!$K:$K,通讯通路门店!$S:$S,$G1083)</f>
        <v>0</v>
      </c>
      <c r="AQ1083" s="83"/>
      <c r="AR1083" s="99">
        <f>SUMIFS(通讯通路门店!$T:$T,通讯通路门店!$S:$S,$G1083)</f>
        <v>0</v>
      </c>
      <c r="AS1083" s="99">
        <f>SUMIFS(通讯通路门店!$U:$U,通讯通路门店!$S:$S,$G1083)</f>
        <v>0</v>
      </c>
      <c r="AT1083" s="99">
        <f>SUMIFS(通讯通路门店!$V:$V,通讯通路门店!$S:$S,$G1083)</f>
        <v>0</v>
      </c>
      <c r="AU1083" s="99">
        <f>SUMIFS(通讯通路门店!$W:$W,通讯通路门店!$S:$S,$G1083)</f>
        <v>0</v>
      </c>
      <c r="AV1083" s="99">
        <f>SUMIFS(通讯通路门店!$Z:$Z,通讯通路门店!$S:$S,$G1083)</f>
        <v>0</v>
      </c>
      <c r="AW1083" s="99">
        <f>SUMIFS(通讯通路门店!$AB:$AB,通讯通路门店!$S:$S,$G1083)</f>
        <v>0</v>
      </c>
      <c r="AX1083" s="99">
        <f>SUMIFS(通讯通路门店!$X:$X,通讯通路门店!$S:$S,$G1083)</f>
        <v>0</v>
      </c>
      <c r="AY1083" s="99">
        <f>SUMIFS(通讯通路门店!$Y:$Y,通讯通路门店!$S:$S,$G1083)</f>
        <v>0</v>
      </c>
      <c r="AZ1083" s="99">
        <f>SUMIFS(通讯通路门店!$AA:$AA,通讯通路门店!$S:$S,$G1083)</f>
        <v>0</v>
      </c>
      <c r="BA1083" s="99">
        <f t="shared" si="83"/>
        <v>0</v>
      </c>
      <c r="BB1083" s="99">
        <f t="shared" si="84"/>
        <v>0</v>
      </c>
      <c r="BC1083" s="99">
        <f>SUMIFS(通讯通路门店!$W:$W,通讯通路门店!$S:$S,$G1083,通讯通路门店!$J:$J,"荣耀体验店")+SUMIFS(通讯通路门店!$W:$W,通讯通路门店!$S:$S,$G1083,通讯通路门店!$J:$J,"荣耀授权专卖店")</f>
        <v>0</v>
      </c>
      <c r="BD1083" s="99">
        <f>SUMIFS(通讯通路门店!$Z:$Z,通讯通路门店!$S:$S,$G1083,通讯通路门店!$J:$J,"VIVO体验店")</f>
        <v>0</v>
      </c>
      <c r="BE1083" s="99">
        <f>SUMIFS(通讯通路门店!$AB:$AB,通讯通路门店!$S:$S,$G1083,通讯通路门店!$J:$J,"OPPO体验店")</f>
        <v>0</v>
      </c>
      <c r="BF1083" s="99">
        <f>SUMIFS(通讯通路门店!$X:$X,通讯通路门店!$S:$S,$G1083,通讯通路门店!$J:$J,"华为授权体验店")+SUMIFS(通讯通路门店!$AA:$AA,通讯通路门店!$S:$S,$G1083,通讯通路门店!$J:$J,"华为堡垒店")</f>
        <v>0</v>
      </c>
      <c r="BG1083" s="99">
        <f>SUMIFS(通讯通路门店!$Y:$Y,通讯通路门店!$S:$S,$G1083,通讯通路门店!$J:$J,"小米体验店")</f>
        <v>0</v>
      </c>
      <c r="BH1083" s="99">
        <f>SUMIFS(通讯通路门店!$AA:$AA,通讯通路门店!$S:$S,$G1083,通讯通路门店!$J:$J,"苹果体验店")</f>
        <v>0</v>
      </c>
      <c r="BI1083" s="99">
        <f>SUMIFS(通讯通路门店!$K:$K,通讯通路门店!$S:$S,$G1083,通讯通路门店!$J:$J,"其他品牌专卖店")</f>
        <v>0</v>
      </c>
      <c r="BJ1083" s="99">
        <f>SUMIFS(通讯通路门店!$AC:$AC,通讯通路门店!$S:$S,$G1083)</f>
        <v>0</v>
      </c>
      <c r="BK1083" s="99">
        <f>SUMIFS(通讯通路门店!$AD:$AD,通讯通路门店!$S:$S,$G1083)</f>
        <v>0</v>
      </c>
      <c r="BL1083" s="99">
        <f>SUMIFS(通讯通路门店!$AE:$AE,通讯通路门店!$S:$S,$G1083)</f>
        <v>0</v>
      </c>
      <c r="BM1083" s="99">
        <f>SUMIFS(通讯通路门店!$AF:$AF,通讯通路门店!$S:$S,$G1083)</f>
        <v>0</v>
      </c>
      <c r="BN1083" s="99">
        <f>SUMIFS(通讯通路门店!$AG:$AG,通讯通路门店!$S:$S,$G1083)</f>
        <v>0</v>
      </c>
      <c r="BO1083" s="99">
        <f>SUMIFS(通讯通路门店!$AH:$AH,通讯通路门店!$S:$S,$G1083)</f>
        <v>0</v>
      </c>
      <c r="BP1083" s="99">
        <f>SUMIFS(通讯通路门店!$AI:$AI,通讯通路门店!$S:$S,$G1083)</f>
        <v>0</v>
      </c>
      <c r="BQ1083" s="83"/>
    </row>
    <row r="1084" spans="1:69">
      <c r="A1084" s="99" t="str">
        <f>IFERROR(_xlfn.XLOOKUP($G1084,通讯通路门店!$S$4:$S$993933,通讯通路门店!$A$4:$A$993933,0,0),"")</f>
        <v>海南省</v>
      </c>
      <c r="B1084" s="99" t="str">
        <f>IFERROR(_xlfn.XLOOKUP($G1084,通讯通路门店!$S$4:$S$993933,通讯通路门店!$B$4:$B$993933,0,0),"")</f>
        <v>乐东黎族自治县</v>
      </c>
      <c r="C1084" s="99" t="str">
        <f>IFERROR(_xlfn.XLOOKUP($G1084,通讯通路门店!$S$4:$S$993933,通讯通路门店!$C$4:$C$993933,0,0),"")</f>
        <v>乐东黎族自治县</v>
      </c>
      <c r="D1084" s="99" t="str">
        <f>IFERROR(_xlfn.XLOOKUP($G1084,通讯通路门店!$S$4:$S$993933,通讯通路门店!$D$4:$D$993933,0,0),"")</f>
        <v>万冲镇</v>
      </c>
      <c r="E1084" s="83"/>
      <c r="F1084" s="83"/>
      <c r="G1084" s="101"/>
      <c r="H1084" s="102">
        <f>IFERROR(_xlfn.XLOOKUP($G1084,通讯通路门店!$S$4:$S$993933,通讯通路门店!$R$4:$R$993933,0,0),"")</f>
        <v>0</v>
      </c>
      <c r="I1084" s="83"/>
      <c r="J1084" s="83"/>
      <c r="K1084" s="83"/>
      <c r="L1084" s="83"/>
      <c r="M1084" s="83"/>
      <c r="N1084" s="83"/>
      <c r="O1084" s="83"/>
      <c r="P1084" s="83"/>
      <c r="Q1084" s="83"/>
      <c r="R1084" s="83"/>
      <c r="S1084" s="83"/>
      <c r="T1084" s="83"/>
      <c r="U1084" s="99">
        <f>COUNTIF(通讯通路门店!$S:$S,$G1084)</f>
        <v>0</v>
      </c>
      <c r="V1084" s="99">
        <f>COUNTIFS(通讯通路门店!$S:$S,$G1084,通讯通路门店!$J:$J,"综合卖场")</f>
        <v>0</v>
      </c>
      <c r="W1084" s="99">
        <f>SUMIFS(通讯通路门店!$AJ:$AJ,通讯通路门店!$S:$S,通讯客户沙盘!$G1084)</f>
        <v>0</v>
      </c>
      <c r="X1084" s="99">
        <f t="shared" si="80"/>
        <v>0</v>
      </c>
      <c r="Y1084" s="99">
        <f>COUNTIFS(通讯通路门店!$S:$S,$G1084,通讯通路门店!$J:$J,"荣耀体验店")+COUNTIFS(通讯通路门店!$S:$S,$G1084,通讯通路门店!$J:$J,"荣耀授权专卖店")</f>
        <v>0</v>
      </c>
      <c r="Z1084" s="99">
        <f>COUNTIFS(通讯通路门店!$S:$S,$G1084,通讯通路门店!$J:$J,"VIVO体验店")</f>
        <v>0</v>
      </c>
      <c r="AA1084" s="99">
        <f>COUNTIFS(通讯通路门店!$S:$S,$G1084,通讯通路门店!$J:$J,"OPPO体验店")</f>
        <v>0</v>
      </c>
      <c r="AB1084" s="99">
        <f>COUNTIFS(通讯通路门店!$S:$S,$G1084,通讯通路门店!$J:$J,"华为授权体验店")+COUNTIFS(通讯通路门店!$S:$S,$G1084,通讯通路门店!$J:$J,"华为堡垒店")</f>
        <v>0</v>
      </c>
      <c r="AC1084" s="99">
        <f>COUNTIFS(通讯通路门店!$S:$S,$G1084,通讯通路门店!$J:$J,"小米体验店")</f>
        <v>0</v>
      </c>
      <c r="AD1084" s="99">
        <f>COUNTIFS(通讯通路门店!$S:$S,$G1084,通讯通路门店!$J:$J,"苹果体验店")</f>
        <v>0</v>
      </c>
      <c r="AE1084" s="99">
        <f>COUNTIFS(通讯通路门店!$S:$S,$G1084,通讯通路门店!$J:$J,"其他品牌专卖店")</f>
        <v>0</v>
      </c>
      <c r="AF1084" s="99">
        <f>SUMIFS(通讯通路门店!$BI:$BI,通讯通路门店!$S:$S,$G1084)</f>
        <v>0</v>
      </c>
      <c r="AG1084" s="99">
        <f>SUMIFS(通讯通路门店!$BH:$BH,通讯通路门店!$S:$S,$G1084)</f>
        <v>0</v>
      </c>
      <c r="AH1084" s="99">
        <f t="shared" si="81"/>
        <v>0</v>
      </c>
      <c r="AI1084" s="99">
        <f>SUMIFS(通讯通路门店!$BB:$BB,通讯通路门店!$S:$S,$G1084)</f>
        <v>0</v>
      </c>
      <c r="AJ1084" s="99">
        <f>SUMIFS(通讯通路门店!$BE:$BE,通讯通路门店!$S:$S,$G1084)</f>
        <v>0</v>
      </c>
      <c r="AK1084" s="99">
        <f>SUMIFS(通讯通路门店!$BG:$BG,通讯通路门店!$S:$S,$G1084)</f>
        <v>0</v>
      </c>
      <c r="AL1084" s="99">
        <f>SUMIFS(通讯通路门店!$BC:$BC,通讯通路门店!$S:$S,$G1084)</f>
        <v>0</v>
      </c>
      <c r="AM1084" s="99">
        <f>SUMIFS(通讯通路门店!$BD:$BD,通讯通路门店!$S:$S,$G1084)</f>
        <v>0</v>
      </c>
      <c r="AN1084" s="99">
        <f>SUMIFS(通讯通路门店!$BF:$BF,通讯通路门店!$S:$S,$G1084)</f>
        <v>0</v>
      </c>
      <c r="AO1084" s="99">
        <f t="shared" si="82"/>
        <v>0</v>
      </c>
      <c r="AP1084" s="99">
        <f>SUMIFS(通讯通路门店!$K:$K,通讯通路门店!$S:$S,$G1084)</f>
        <v>0</v>
      </c>
      <c r="AQ1084" s="83"/>
      <c r="AR1084" s="99">
        <f>SUMIFS(通讯通路门店!$T:$T,通讯通路门店!$S:$S,$G1084)</f>
        <v>0</v>
      </c>
      <c r="AS1084" s="99">
        <f>SUMIFS(通讯通路门店!$U:$U,通讯通路门店!$S:$S,$G1084)</f>
        <v>0</v>
      </c>
      <c r="AT1084" s="99">
        <f>SUMIFS(通讯通路门店!$V:$V,通讯通路门店!$S:$S,$G1084)</f>
        <v>0</v>
      </c>
      <c r="AU1084" s="99">
        <f>SUMIFS(通讯通路门店!$W:$W,通讯通路门店!$S:$S,$G1084)</f>
        <v>0</v>
      </c>
      <c r="AV1084" s="99">
        <f>SUMIFS(通讯通路门店!$Z:$Z,通讯通路门店!$S:$S,$G1084)</f>
        <v>0</v>
      </c>
      <c r="AW1084" s="99">
        <f>SUMIFS(通讯通路门店!$AB:$AB,通讯通路门店!$S:$S,$G1084)</f>
        <v>0</v>
      </c>
      <c r="AX1084" s="99">
        <f>SUMIFS(通讯通路门店!$X:$X,通讯通路门店!$S:$S,$G1084)</f>
        <v>0</v>
      </c>
      <c r="AY1084" s="99">
        <f>SUMIFS(通讯通路门店!$Y:$Y,通讯通路门店!$S:$S,$G1084)</f>
        <v>0</v>
      </c>
      <c r="AZ1084" s="99">
        <f>SUMIFS(通讯通路门店!$AA:$AA,通讯通路门店!$S:$S,$G1084)</f>
        <v>0</v>
      </c>
      <c r="BA1084" s="99">
        <f t="shared" si="83"/>
        <v>0</v>
      </c>
      <c r="BB1084" s="99">
        <f t="shared" si="84"/>
        <v>0</v>
      </c>
      <c r="BC1084" s="99">
        <f>SUMIFS(通讯通路门店!$W:$W,通讯通路门店!$S:$S,$G1084,通讯通路门店!$J:$J,"荣耀体验店")+SUMIFS(通讯通路门店!$W:$W,通讯通路门店!$S:$S,$G1084,通讯通路门店!$J:$J,"荣耀授权专卖店")</f>
        <v>0</v>
      </c>
      <c r="BD1084" s="99">
        <f>SUMIFS(通讯通路门店!$Z:$Z,通讯通路门店!$S:$S,$G1084,通讯通路门店!$J:$J,"VIVO体验店")</f>
        <v>0</v>
      </c>
      <c r="BE1084" s="99">
        <f>SUMIFS(通讯通路门店!$AB:$AB,通讯通路门店!$S:$S,$G1084,通讯通路门店!$J:$J,"OPPO体验店")</f>
        <v>0</v>
      </c>
      <c r="BF1084" s="99">
        <f>SUMIFS(通讯通路门店!$X:$X,通讯通路门店!$S:$S,$G1084,通讯通路门店!$J:$J,"华为授权体验店")+SUMIFS(通讯通路门店!$AA:$AA,通讯通路门店!$S:$S,$G1084,通讯通路门店!$J:$J,"华为堡垒店")</f>
        <v>0</v>
      </c>
      <c r="BG1084" s="99">
        <f>SUMIFS(通讯通路门店!$Y:$Y,通讯通路门店!$S:$S,$G1084,通讯通路门店!$J:$J,"小米体验店")</f>
        <v>0</v>
      </c>
      <c r="BH1084" s="99">
        <f>SUMIFS(通讯通路门店!$AA:$AA,通讯通路门店!$S:$S,$G1084,通讯通路门店!$J:$J,"苹果体验店")</f>
        <v>0</v>
      </c>
      <c r="BI1084" s="99">
        <f>SUMIFS(通讯通路门店!$K:$K,通讯通路门店!$S:$S,$G1084,通讯通路门店!$J:$J,"其他品牌专卖店")</f>
        <v>0</v>
      </c>
      <c r="BJ1084" s="99">
        <f>SUMIFS(通讯通路门店!$AC:$AC,通讯通路门店!$S:$S,$G1084)</f>
        <v>0</v>
      </c>
      <c r="BK1084" s="99">
        <f>SUMIFS(通讯通路门店!$AD:$AD,通讯通路门店!$S:$S,$G1084)</f>
        <v>0</v>
      </c>
      <c r="BL1084" s="99">
        <f>SUMIFS(通讯通路门店!$AE:$AE,通讯通路门店!$S:$S,$G1084)</f>
        <v>0</v>
      </c>
      <c r="BM1084" s="99">
        <f>SUMIFS(通讯通路门店!$AF:$AF,通讯通路门店!$S:$S,$G1084)</f>
        <v>0</v>
      </c>
      <c r="BN1084" s="99">
        <f>SUMIFS(通讯通路门店!$AG:$AG,通讯通路门店!$S:$S,$G1084)</f>
        <v>0</v>
      </c>
      <c r="BO1084" s="99">
        <f>SUMIFS(通讯通路门店!$AH:$AH,通讯通路门店!$S:$S,$G1084)</f>
        <v>0</v>
      </c>
      <c r="BP1084" s="99">
        <f>SUMIFS(通讯通路门店!$AI:$AI,通讯通路门店!$S:$S,$G1084)</f>
        <v>0</v>
      </c>
      <c r="BQ1084" s="83"/>
    </row>
    <row r="1085" spans="1:69">
      <c r="A1085" s="99" t="str">
        <f>IFERROR(_xlfn.XLOOKUP($G1085,通讯通路门店!$S$4:$S$993933,通讯通路门店!$A$4:$A$993933,0,0),"")</f>
        <v>海南省</v>
      </c>
      <c r="B1085" s="99" t="str">
        <f>IFERROR(_xlfn.XLOOKUP($G1085,通讯通路门店!$S$4:$S$993933,通讯通路门店!$B$4:$B$993933,0,0),"")</f>
        <v>乐东黎族自治县</v>
      </c>
      <c r="C1085" s="99" t="str">
        <f>IFERROR(_xlfn.XLOOKUP($G1085,通讯通路门店!$S$4:$S$993933,通讯通路门店!$C$4:$C$993933,0,0),"")</f>
        <v>乐东黎族自治县</v>
      </c>
      <c r="D1085" s="99" t="str">
        <f>IFERROR(_xlfn.XLOOKUP($G1085,通讯通路门店!$S$4:$S$993933,通讯通路门店!$D$4:$D$993933,0,0),"")</f>
        <v>万冲镇</v>
      </c>
      <c r="E1085" s="83"/>
      <c r="F1085" s="83"/>
      <c r="G1085" s="101"/>
      <c r="H1085" s="102">
        <f>IFERROR(_xlfn.XLOOKUP($G1085,通讯通路门店!$S$4:$S$993933,通讯通路门店!$R$4:$R$993933,0,0),"")</f>
        <v>0</v>
      </c>
      <c r="I1085" s="83"/>
      <c r="J1085" s="83"/>
      <c r="K1085" s="83"/>
      <c r="L1085" s="83"/>
      <c r="M1085" s="83"/>
      <c r="N1085" s="83"/>
      <c r="O1085" s="83"/>
      <c r="P1085" s="83"/>
      <c r="Q1085" s="83"/>
      <c r="R1085" s="83"/>
      <c r="S1085" s="83"/>
      <c r="T1085" s="83"/>
      <c r="U1085" s="99">
        <f>COUNTIF(通讯通路门店!$S:$S,$G1085)</f>
        <v>0</v>
      </c>
      <c r="V1085" s="99">
        <f>COUNTIFS(通讯通路门店!$S:$S,$G1085,通讯通路门店!$J:$J,"综合卖场")</f>
        <v>0</v>
      </c>
      <c r="W1085" s="99">
        <f>SUMIFS(通讯通路门店!$AJ:$AJ,通讯通路门店!$S:$S,通讯客户沙盘!$G1085)</f>
        <v>0</v>
      </c>
      <c r="X1085" s="99">
        <f t="shared" si="80"/>
        <v>0</v>
      </c>
      <c r="Y1085" s="99">
        <f>COUNTIFS(通讯通路门店!$S:$S,$G1085,通讯通路门店!$J:$J,"荣耀体验店")+COUNTIFS(通讯通路门店!$S:$S,$G1085,通讯通路门店!$J:$J,"荣耀授权专卖店")</f>
        <v>0</v>
      </c>
      <c r="Z1085" s="99">
        <f>COUNTIFS(通讯通路门店!$S:$S,$G1085,通讯通路门店!$J:$J,"VIVO体验店")</f>
        <v>0</v>
      </c>
      <c r="AA1085" s="99">
        <f>COUNTIFS(通讯通路门店!$S:$S,$G1085,通讯通路门店!$J:$J,"OPPO体验店")</f>
        <v>0</v>
      </c>
      <c r="AB1085" s="99">
        <f>COUNTIFS(通讯通路门店!$S:$S,$G1085,通讯通路门店!$J:$J,"华为授权体验店")+COUNTIFS(通讯通路门店!$S:$S,$G1085,通讯通路门店!$J:$J,"华为堡垒店")</f>
        <v>0</v>
      </c>
      <c r="AC1085" s="99">
        <f>COUNTIFS(通讯通路门店!$S:$S,$G1085,通讯通路门店!$J:$J,"小米体验店")</f>
        <v>0</v>
      </c>
      <c r="AD1085" s="99">
        <f>COUNTIFS(通讯通路门店!$S:$S,$G1085,通讯通路门店!$J:$J,"苹果体验店")</f>
        <v>0</v>
      </c>
      <c r="AE1085" s="99">
        <f>COUNTIFS(通讯通路门店!$S:$S,$G1085,通讯通路门店!$J:$J,"其他品牌专卖店")</f>
        <v>0</v>
      </c>
      <c r="AF1085" s="99">
        <f>SUMIFS(通讯通路门店!$BI:$BI,通讯通路门店!$S:$S,$G1085)</f>
        <v>0</v>
      </c>
      <c r="AG1085" s="99">
        <f>SUMIFS(通讯通路门店!$BH:$BH,通讯通路门店!$S:$S,$G1085)</f>
        <v>0</v>
      </c>
      <c r="AH1085" s="99">
        <f t="shared" si="81"/>
        <v>0</v>
      </c>
      <c r="AI1085" s="99">
        <f>SUMIFS(通讯通路门店!$BB:$BB,通讯通路门店!$S:$S,$G1085)</f>
        <v>0</v>
      </c>
      <c r="AJ1085" s="99">
        <f>SUMIFS(通讯通路门店!$BE:$BE,通讯通路门店!$S:$S,$G1085)</f>
        <v>0</v>
      </c>
      <c r="AK1085" s="99">
        <f>SUMIFS(通讯通路门店!$BG:$BG,通讯通路门店!$S:$S,$G1085)</f>
        <v>0</v>
      </c>
      <c r="AL1085" s="99">
        <f>SUMIFS(通讯通路门店!$BC:$BC,通讯通路门店!$S:$S,$G1085)</f>
        <v>0</v>
      </c>
      <c r="AM1085" s="99">
        <f>SUMIFS(通讯通路门店!$BD:$BD,通讯通路门店!$S:$S,$G1085)</f>
        <v>0</v>
      </c>
      <c r="AN1085" s="99">
        <f>SUMIFS(通讯通路门店!$BF:$BF,通讯通路门店!$S:$S,$G1085)</f>
        <v>0</v>
      </c>
      <c r="AO1085" s="99">
        <f t="shared" si="82"/>
        <v>0</v>
      </c>
      <c r="AP1085" s="99">
        <f>SUMIFS(通讯通路门店!$K:$K,通讯通路门店!$S:$S,$G1085)</f>
        <v>0</v>
      </c>
      <c r="AQ1085" s="83"/>
      <c r="AR1085" s="99">
        <f>SUMIFS(通讯通路门店!$T:$T,通讯通路门店!$S:$S,$G1085)</f>
        <v>0</v>
      </c>
      <c r="AS1085" s="99">
        <f>SUMIFS(通讯通路门店!$U:$U,通讯通路门店!$S:$S,$G1085)</f>
        <v>0</v>
      </c>
      <c r="AT1085" s="99">
        <f>SUMIFS(通讯通路门店!$V:$V,通讯通路门店!$S:$S,$G1085)</f>
        <v>0</v>
      </c>
      <c r="AU1085" s="99">
        <f>SUMIFS(通讯通路门店!$W:$W,通讯通路门店!$S:$S,$G1085)</f>
        <v>0</v>
      </c>
      <c r="AV1085" s="99">
        <f>SUMIFS(通讯通路门店!$Z:$Z,通讯通路门店!$S:$S,$G1085)</f>
        <v>0</v>
      </c>
      <c r="AW1085" s="99">
        <f>SUMIFS(通讯通路门店!$AB:$AB,通讯通路门店!$S:$S,$G1085)</f>
        <v>0</v>
      </c>
      <c r="AX1085" s="99">
        <f>SUMIFS(通讯通路门店!$X:$X,通讯通路门店!$S:$S,$G1085)</f>
        <v>0</v>
      </c>
      <c r="AY1085" s="99">
        <f>SUMIFS(通讯通路门店!$Y:$Y,通讯通路门店!$S:$S,$G1085)</f>
        <v>0</v>
      </c>
      <c r="AZ1085" s="99">
        <f>SUMIFS(通讯通路门店!$AA:$AA,通讯通路门店!$S:$S,$G1085)</f>
        <v>0</v>
      </c>
      <c r="BA1085" s="99">
        <f t="shared" si="83"/>
        <v>0</v>
      </c>
      <c r="BB1085" s="99">
        <f t="shared" si="84"/>
        <v>0</v>
      </c>
      <c r="BC1085" s="99">
        <f>SUMIFS(通讯通路门店!$W:$W,通讯通路门店!$S:$S,$G1085,通讯通路门店!$J:$J,"荣耀体验店")+SUMIFS(通讯通路门店!$W:$W,通讯通路门店!$S:$S,$G1085,通讯通路门店!$J:$J,"荣耀授权专卖店")</f>
        <v>0</v>
      </c>
      <c r="BD1085" s="99">
        <f>SUMIFS(通讯通路门店!$Z:$Z,通讯通路门店!$S:$S,$G1085,通讯通路门店!$J:$J,"VIVO体验店")</f>
        <v>0</v>
      </c>
      <c r="BE1085" s="99">
        <f>SUMIFS(通讯通路门店!$AB:$AB,通讯通路门店!$S:$S,$G1085,通讯通路门店!$J:$J,"OPPO体验店")</f>
        <v>0</v>
      </c>
      <c r="BF1085" s="99">
        <f>SUMIFS(通讯通路门店!$X:$X,通讯通路门店!$S:$S,$G1085,通讯通路门店!$J:$J,"华为授权体验店")+SUMIFS(通讯通路门店!$AA:$AA,通讯通路门店!$S:$S,$G1085,通讯通路门店!$J:$J,"华为堡垒店")</f>
        <v>0</v>
      </c>
      <c r="BG1085" s="99">
        <f>SUMIFS(通讯通路门店!$Y:$Y,通讯通路门店!$S:$S,$G1085,通讯通路门店!$J:$J,"小米体验店")</f>
        <v>0</v>
      </c>
      <c r="BH1085" s="99">
        <f>SUMIFS(通讯通路门店!$AA:$AA,通讯通路门店!$S:$S,$G1085,通讯通路门店!$J:$J,"苹果体验店")</f>
        <v>0</v>
      </c>
      <c r="BI1085" s="99">
        <f>SUMIFS(通讯通路门店!$K:$K,通讯通路门店!$S:$S,$G1085,通讯通路门店!$J:$J,"其他品牌专卖店")</f>
        <v>0</v>
      </c>
      <c r="BJ1085" s="99">
        <f>SUMIFS(通讯通路门店!$AC:$AC,通讯通路门店!$S:$S,$G1085)</f>
        <v>0</v>
      </c>
      <c r="BK1085" s="99">
        <f>SUMIFS(通讯通路门店!$AD:$AD,通讯通路门店!$S:$S,$G1085)</f>
        <v>0</v>
      </c>
      <c r="BL1085" s="99">
        <f>SUMIFS(通讯通路门店!$AE:$AE,通讯通路门店!$S:$S,$G1085)</f>
        <v>0</v>
      </c>
      <c r="BM1085" s="99">
        <f>SUMIFS(通讯通路门店!$AF:$AF,通讯通路门店!$S:$S,$G1085)</f>
        <v>0</v>
      </c>
      <c r="BN1085" s="99">
        <f>SUMIFS(通讯通路门店!$AG:$AG,通讯通路门店!$S:$S,$G1085)</f>
        <v>0</v>
      </c>
      <c r="BO1085" s="99">
        <f>SUMIFS(通讯通路门店!$AH:$AH,通讯通路门店!$S:$S,$G1085)</f>
        <v>0</v>
      </c>
      <c r="BP1085" s="99">
        <f>SUMIFS(通讯通路门店!$AI:$AI,通讯通路门店!$S:$S,$G1085)</f>
        <v>0</v>
      </c>
      <c r="BQ1085" s="83"/>
    </row>
    <row r="1086" spans="1:69">
      <c r="A1086" s="99" t="str">
        <f>IFERROR(_xlfn.XLOOKUP($G1086,通讯通路门店!$S$4:$S$993933,通讯通路门店!$A$4:$A$993933,0,0),"")</f>
        <v>海南省</v>
      </c>
      <c r="B1086" s="99" t="str">
        <f>IFERROR(_xlfn.XLOOKUP($G1086,通讯通路门店!$S$4:$S$993933,通讯通路门店!$B$4:$B$993933,0,0),"")</f>
        <v>乐东黎族自治县</v>
      </c>
      <c r="C1086" s="99" t="str">
        <f>IFERROR(_xlfn.XLOOKUP($G1086,通讯通路门店!$S$4:$S$993933,通讯通路门店!$C$4:$C$993933,0,0),"")</f>
        <v>乐东黎族自治县</v>
      </c>
      <c r="D1086" s="99" t="str">
        <f>IFERROR(_xlfn.XLOOKUP($G1086,通讯通路门店!$S$4:$S$993933,通讯通路门店!$D$4:$D$993933,0,0),"")</f>
        <v>万冲镇</v>
      </c>
      <c r="E1086" s="83"/>
      <c r="F1086" s="83"/>
      <c r="G1086" s="101"/>
      <c r="H1086" s="102">
        <f>IFERROR(_xlfn.XLOOKUP($G1086,通讯通路门店!$S$4:$S$993933,通讯通路门店!$R$4:$R$993933,0,0),"")</f>
        <v>0</v>
      </c>
      <c r="I1086" s="83"/>
      <c r="J1086" s="83"/>
      <c r="K1086" s="83"/>
      <c r="L1086" s="83"/>
      <c r="M1086" s="83"/>
      <c r="N1086" s="83"/>
      <c r="O1086" s="83"/>
      <c r="P1086" s="83"/>
      <c r="Q1086" s="83"/>
      <c r="R1086" s="83"/>
      <c r="S1086" s="83"/>
      <c r="T1086" s="83"/>
      <c r="U1086" s="99">
        <f>COUNTIF(通讯通路门店!$S:$S,$G1086)</f>
        <v>0</v>
      </c>
      <c r="V1086" s="99">
        <f>COUNTIFS(通讯通路门店!$S:$S,$G1086,通讯通路门店!$J:$J,"综合卖场")</f>
        <v>0</v>
      </c>
      <c r="W1086" s="99">
        <f>SUMIFS(通讯通路门店!$AJ:$AJ,通讯通路门店!$S:$S,通讯客户沙盘!$G1086)</f>
        <v>0</v>
      </c>
      <c r="X1086" s="99">
        <f t="shared" si="80"/>
        <v>0</v>
      </c>
      <c r="Y1086" s="99">
        <f>COUNTIFS(通讯通路门店!$S:$S,$G1086,通讯通路门店!$J:$J,"荣耀体验店")+COUNTIFS(通讯通路门店!$S:$S,$G1086,通讯通路门店!$J:$J,"荣耀授权专卖店")</f>
        <v>0</v>
      </c>
      <c r="Z1086" s="99">
        <f>COUNTIFS(通讯通路门店!$S:$S,$G1086,通讯通路门店!$J:$J,"VIVO体验店")</f>
        <v>0</v>
      </c>
      <c r="AA1086" s="99">
        <f>COUNTIFS(通讯通路门店!$S:$S,$G1086,通讯通路门店!$J:$J,"OPPO体验店")</f>
        <v>0</v>
      </c>
      <c r="AB1086" s="99">
        <f>COUNTIFS(通讯通路门店!$S:$S,$G1086,通讯通路门店!$J:$J,"华为授权体验店")+COUNTIFS(通讯通路门店!$S:$S,$G1086,通讯通路门店!$J:$J,"华为堡垒店")</f>
        <v>0</v>
      </c>
      <c r="AC1086" s="99">
        <f>COUNTIFS(通讯通路门店!$S:$S,$G1086,通讯通路门店!$J:$J,"小米体验店")</f>
        <v>0</v>
      </c>
      <c r="AD1086" s="99">
        <f>COUNTIFS(通讯通路门店!$S:$S,$G1086,通讯通路门店!$J:$J,"苹果体验店")</f>
        <v>0</v>
      </c>
      <c r="AE1086" s="99">
        <f>COUNTIFS(通讯通路门店!$S:$S,$G1086,通讯通路门店!$J:$J,"其他品牌专卖店")</f>
        <v>0</v>
      </c>
      <c r="AF1086" s="99">
        <f>SUMIFS(通讯通路门店!$BI:$BI,通讯通路门店!$S:$S,$G1086)</f>
        <v>0</v>
      </c>
      <c r="AG1086" s="99">
        <f>SUMIFS(通讯通路门店!$BH:$BH,通讯通路门店!$S:$S,$G1086)</f>
        <v>0</v>
      </c>
      <c r="AH1086" s="99">
        <f t="shared" si="81"/>
        <v>0</v>
      </c>
      <c r="AI1086" s="99">
        <f>SUMIFS(通讯通路门店!$BB:$BB,通讯通路门店!$S:$S,$G1086)</f>
        <v>0</v>
      </c>
      <c r="AJ1086" s="99">
        <f>SUMIFS(通讯通路门店!$BE:$BE,通讯通路门店!$S:$S,$G1086)</f>
        <v>0</v>
      </c>
      <c r="AK1086" s="99">
        <f>SUMIFS(通讯通路门店!$BG:$BG,通讯通路门店!$S:$S,$G1086)</f>
        <v>0</v>
      </c>
      <c r="AL1086" s="99">
        <f>SUMIFS(通讯通路门店!$BC:$BC,通讯通路门店!$S:$S,$G1086)</f>
        <v>0</v>
      </c>
      <c r="AM1086" s="99">
        <f>SUMIFS(通讯通路门店!$BD:$BD,通讯通路门店!$S:$S,$G1086)</f>
        <v>0</v>
      </c>
      <c r="AN1086" s="99">
        <f>SUMIFS(通讯通路门店!$BF:$BF,通讯通路门店!$S:$S,$G1086)</f>
        <v>0</v>
      </c>
      <c r="AO1086" s="99">
        <f t="shared" si="82"/>
        <v>0</v>
      </c>
      <c r="AP1086" s="99">
        <f>SUMIFS(通讯通路门店!$K:$K,通讯通路门店!$S:$S,$G1086)</f>
        <v>0</v>
      </c>
      <c r="AQ1086" s="83"/>
      <c r="AR1086" s="99">
        <f>SUMIFS(通讯通路门店!$T:$T,通讯通路门店!$S:$S,$G1086)</f>
        <v>0</v>
      </c>
      <c r="AS1086" s="99">
        <f>SUMIFS(通讯通路门店!$U:$U,通讯通路门店!$S:$S,$G1086)</f>
        <v>0</v>
      </c>
      <c r="AT1086" s="99">
        <f>SUMIFS(通讯通路门店!$V:$V,通讯通路门店!$S:$S,$G1086)</f>
        <v>0</v>
      </c>
      <c r="AU1086" s="99">
        <f>SUMIFS(通讯通路门店!$W:$W,通讯通路门店!$S:$S,$G1086)</f>
        <v>0</v>
      </c>
      <c r="AV1086" s="99">
        <f>SUMIFS(通讯通路门店!$Z:$Z,通讯通路门店!$S:$S,$G1086)</f>
        <v>0</v>
      </c>
      <c r="AW1086" s="99">
        <f>SUMIFS(通讯通路门店!$AB:$AB,通讯通路门店!$S:$S,$G1086)</f>
        <v>0</v>
      </c>
      <c r="AX1086" s="99">
        <f>SUMIFS(通讯通路门店!$X:$X,通讯通路门店!$S:$S,$G1086)</f>
        <v>0</v>
      </c>
      <c r="AY1086" s="99">
        <f>SUMIFS(通讯通路门店!$Y:$Y,通讯通路门店!$S:$S,$G1086)</f>
        <v>0</v>
      </c>
      <c r="AZ1086" s="99">
        <f>SUMIFS(通讯通路门店!$AA:$AA,通讯通路门店!$S:$S,$G1086)</f>
        <v>0</v>
      </c>
      <c r="BA1086" s="99">
        <f t="shared" si="83"/>
        <v>0</v>
      </c>
      <c r="BB1086" s="99">
        <f t="shared" si="84"/>
        <v>0</v>
      </c>
      <c r="BC1086" s="99">
        <f>SUMIFS(通讯通路门店!$W:$W,通讯通路门店!$S:$S,$G1086,通讯通路门店!$J:$J,"荣耀体验店")+SUMIFS(通讯通路门店!$W:$W,通讯通路门店!$S:$S,$G1086,通讯通路门店!$J:$J,"荣耀授权专卖店")</f>
        <v>0</v>
      </c>
      <c r="BD1086" s="99">
        <f>SUMIFS(通讯通路门店!$Z:$Z,通讯通路门店!$S:$S,$G1086,通讯通路门店!$J:$J,"VIVO体验店")</f>
        <v>0</v>
      </c>
      <c r="BE1086" s="99">
        <f>SUMIFS(通讯通路门店!$AB:$AB,通讯通路门店!$S:$S,$G1086,通讯通路门店!$J:$J,"OPPO体验店")</f>
        <v>0</v>
      </c>
      <c r="BF1086" s="99">
        <f>SUMIFS(通讯通路门店!$X:$X,通讯通路门店!$S:$S,$G1086,通讯通路门店!$J:$J,"华为授权体验店")+SUMIFS(通讯通路门店!$AA:$AA,通讯通路门店!$S:$S,$G1086,通讯通路门店!$J:$J,"华为堡垒店")</f>
        <v>0</v>
      </c>
      <c r="BG1086" s="99">
        <f>SUMIFS(通讯通路门店!$Y:$Y,通讯通路门店!$S:$S,$G1086,通讯通路门店!$J:$J,"小米体验店")</f>
        <v>0</v>
      </c>
      <c r="BH1086" s="99">
        <f>SUMIFS(通讯通路门店!$AA:$AA,通讯通路门店!$S:$S,$G1086,通讯通路门店!$J:$J,"苹果体验店")</f>
        <v>0</v>
      </c>
      <c r="BI1086" s="99">
        <f>SUMIFS(通讯通路门店!$K:$K,通讯通路门店!$S:$S,$G1086,通讯通路门店!$J:$J,"其他品牌专卖店")</f>
        <v>0</v>
      </c>
      <c r="BJ1086" s="99">
        <f>SUMIFS(通讯通路门店!$AC:$AC,通讯通路门店!$S:$S,$G1086)</f>
        <v>0</v>
      </c>
      <c r="BK1086" s="99">
        <f>SUMIFS(通讯通路门店!$AD:$AD,通讯通路门店!$S:$S,$G1086)</f>
        <v>0</v>
      </c>
      <c r="BL1086" s="99">
        <f>SUMIFS(通讯通路门店!$AE:$AE,通讯通路门店!$S:$S,$G1086)</f>
        <v>0</v>
      </c>
      <c r="BM1086" s="99">
        <f>SUMIFS(通讯通路门店!$AF:$AF,通讯通路门店!$S:$S,$G1086)</f>
        <v>0</v>
      </c>
      <c r="BN1086" s="99">
        <f>SUMIFS(通讯通路门店!$AG:$AG,通讯通路门店!$S:$S,$G1086)</f>
        <v>0</v>
      </c>
      <c r="BO1086" s="99">
        <f>SUMIFS(通讯通路门店!$AH:$AH,通讯通路门店!$S:$S,$G1086)</f>
        <v>0</v>
      </c>
      <c r="BP1086" s="99">
        <f>SUMIFS(通讯通路门店!$AI:$AI,通讯通路门店!$S:$S,$G1086)</f>
        <v>0</v>
      </c>
      <c r="BQ1086" s="83"/>
    </row>
    <row r="1087" spans="1:69">
      <c r="A1087" s="99" t="str">
        <f>IFERROR(_xlfn.XLOOKUP($G1087,通讯通路门店!$S$4:$S$993933,通讯通路门店!$A$4:$A$993933,0,0),"")</f>
        <v>海南省</v>
      </c>
      <c r="B1087" s="99" t="str">
        <f>IFERROR(_xlfn.XLOOKUP($G1087,通讯通路门店!$S$4:$S$993933,通讯通路门店!$B$4:$B$993933,0,0),"")</f>
        <v>乐东黎族自治县</v>
      </c>
      <c r="C1087" s="99" t="str">
        <f>IFERROR(_xlfn.XLOOKUP($G1087,通讯通路门店!$S$4:$S$993933,通讯通路门店!$C$4:$C$993933,0,0),"")</f>
        <v>乐东黎族自治县</v>
      </c>
      <c r="D1087" s="99" t="str">
        <f>IFERROR(_xlfn.XLOOKUP($G1087,通讯通路门店!$S$4:$S$993933,通讯通路门店!$D$4:$D$993933,0,0),"")</f>
        <v>万冲镇</v>
      </c>
      <c r="E1087" s="83"/>
      <c r="F1087" s="83"/>
      <c r="G1087" s="101"/>
      <c r="H1087" s="102">
        <f>IFERROR(_xlfn.XLOOKUP($G1087,通讯通路门店!$S$4:$S$993933,通讯通路门店!$R$4:$R$993933,0,0),"")</f>
        <v>0</v>
      </c>
      <c r="I1087" s="83"/>
      <c r="J1087" s="83"/>
      <c r="K1087" s="83"/>
      <c r="L1087" s="83"/>
      <c r="M1087" s="83"/>
      <c r="N1087" s="83"/>
      <c r="O1087" s="83"/>
      <c r="P1087" s="83"/>
      <c r="Q1087" s="83"/>
      <c r="R1087" s="83"/>
      <c r="S1087" s="83"/>
      <c r="T1087" s="83"/>
      <c r="U1087" s="99">
        <f>COUNTIF(通讯通路门店!$S:$S,$G1087)</f>
        <v>0</v>
      </c>
      <c r="V1087" s="99">
        <f>COUNTIFS(通讯通路门店!$S:$S,$G1087,通讯通路门店!$J:$J,"综合卖场")</f>
        <v>0</v>
      </c>
      <c r="W1087" s="99">
        <f>SUMIFS(通讯通路门店!$AJ:$AJ,通讯通路门店!$S:$S,通讯客户沙盘!$G1087)</f>
        <v>0</v>
      </c>
      <c r="X1087" s="99">
        <f t="shared" si="80"/>
        <v>0</v>
      </c>
      <c r="Y1087" s="99">
        <f>COUNTIFS(通讯通路门店!$S:$S,$G1087,通讯通路门店!$J:$J,"荣耀体验店")+COUNTIFS(通讯通路门店!$S:$S,$G1087,通讯通路门店!$J:$J,"荣耀授权专卖店")</f>
        <v>0</v>
      </c>
      <c r="Z1087" s="99">
        <f>COUNTIFS(通讯通路门店!$S:$S,$G1087,通讯通路门店!$J:$J,"VIVO体验店")</f>
        <v>0</v>
      </c>
      <c r="AA1087" s="99">
        <f>COUNTIFS(通讯通路门店!$S:$S,$G1087,通讯通路门店!$J:$J,"OPPO体验店")</f>
        <v>0</v>
      </c>
      <c r="AB1087" s="99">
        <f>COUNTIFS(通讯通路门店!$S:$S,$G1087,通讯通路门店!$J:$J,"华为授权体验店")+COUNTIFS(通讯通路门店!$S:$S,$G1087,通讯通路门店!$J:$J,"华为堡垒店")</f>
        <v>0</v>
      </c>
      <c r="AC1087" s="99">
        <f>COUNTIFS(通讯通路门店!$S:$S,$G1087,通讯通路门店!$J:$J,"小米体验店")</f>
        <v>0</v>
      </c>
      <c r="AD1087" s="99">
        <f>COUNTIFS(通讯通路门店!$S:$S,$G1087,通讯通路门店!$J:$J,"苹果体验店")</f>
        <v>0</v>
      </c>
      <c r="AE1087" s="99">
        <f>COUNTIFS(通讯通路门店!$S:$S,$G1087,通讯通路门店!$J:$J,"其他品牌专卖店")</f>
        <v>0</v>
      </c>
      <c r="AF1087" s="99">
        <f>SUMIFS(通讯通路门店!$BI:$BI,通讯通路门店!$S:$S,$G1087)</f>
        <v>0</v>
      </c>
      <c r="AG1087" s="99">
        <f>SUMIFS(通讯通路门店!$BH:$BH,通讯通路门店!$S:$S,$G1087)</f>
        <v>0</v>
      </c>
      <c r="AH1087" s="99">
        <f t="shared" si="81"/>
        <v>0</v>
      </c>
      <c r="AI1087" s="99">
        <f>SUMIFS(通讯通路门店!$BB:$BB,通讯通路门店!$S:$S,$G1087)</f>
        <v>0</v>
      </c>
      <c r="AJ1087" s="99">
        <f>SUMIFS(通讯通路门店!$BE:$BE,通讯通路门店!$S:$S,$G1087)</f>
        <v>0</v>
      </c>
      <c r="AK1087" s="99">
        <f>SUMIFS(通讯通路门店!$BG:$BG,通讯通路门店!$S:$S,$G1087)</f>
        <v>0</v>
      </c>
      <c r="AL1087" s="99">
        <f>SUMIFS(通讯通路门店!$BC:$BC,通讯通路门店!$S:$S,$G1087)</f>
        <v>0</v>
      </c>
      <c r="AM1087" s="99">
        <f>SUMIFS(通讯通路门店!$BD:$BD,通讯通路门店!$S:$S,$G1087)</f>
        <v>0</v>
      </c>
      <c r="AN1087" s="99">
        <f>SUMIFS(通讯通路门店!$BF:$BF,通讯通路门店!$S:$S,$G1087)</f>
        <v>0</v>
      </c>
      <c r="AO1087" s="99">
        <f t="shared" si="82"/>
        <v>0</v>
      </c>
      <c r="AP1087" s="99">
        <f>SUMIFS(通讯通路门店!$K:$K,通讯通路门店!$S:$S,$G1087)</f>
        <v>0</v>
      </c>
      <c r="AQ1087" s="83"/>
      <c r="AR1087" s="99">
        <f>SUMIFS(通讯通路门店!$T:$T,通讯通路门店!$S:$S,$G1087)</f>
        <v>0</v>
      </c>
      <c r="AS1087" s="99">
        <f>SUMIFS(通讯通路门店!$U:$U,通讯通路门店!$S:$S,$G1087)</f>
        <v>0</v>
      </c>
      <c r="AT1087" s="99">
        <f>SUMIFS(通讯通路门店!$V:$V,通讯通路门店!$S:$S,$G1087)</f>
        <v>0</v>
      </c>
      <c r="AU1087" s="99">
        <f>SUMIFS(通讯通路门店!$W:$W,通讯通路门店!$S:$S,$G1087)</f>
        <v>0</v>
      </c>
      <c r="AV1087" s="99">
        <f>SUMIFS(通讯通路门店!$Z:$Z,通讯通路门店!$S:$S,$G1087)</f>
        <v>0</v>
      </c>
      <c r="AW1087" s="99">
        <f>SUMIFS(通讯通路门店!$AB:$AB,通讯通路门店!$S:$S,$G1087)</f>
        <v>0</v>
      </c>
      <c r="AX1087" s="99">
        <f>SUMIFS(通讯通路门店!$X:$X,通讯通路门店!$S:$S,$G1087)</f>
        <v>0</v>
      </c>
      <c r="AY1087" s="99">
        <f>SUMIFS(通讯通路门店!$Y:$Y,通讯通路门店!$S:$S,$G1087)</f>
        <v>0</v>
      </c>
      <c r="AZ1087" s="99">
        <f>SUMIFS(通讯通路门店!$AA:$AA,通讯通路门店!$S:$S,$G1087)</f>
        <v>0</v>
      </c>
      <c r="BA1087" s="99">
        <f t="shared" si="83"/>
        <v>0</v>
      </c>
      <c r="BB1087" s="99">
        <f t="shared" si="84"/>
        <v>0</v>
      </c>
      <c r="BC1087" s="99">
        <f>SUMIFS(通讯通路门店!$W:$W,通讯通路门店!$S:$S,$G1087,通讯通路门店!$J:$J,"荣耀体验店")+SUMIFS(通讯通路门店!$W:$W,通讯通路门店!$S:$S,$G1087,通讯通路门店!$J:$J,"荣耀授权专卖店")</f>
        <v>0</v>
      </c>
      <c r="BD1087" s="99">
        <f>SUMIFS(通讯通路门店!$Z:$Z,通讯通路门店!$S:$S,$G1087,通讯通路门店!$J:$J,"VIVO体验店")</f>
        <v>0</v>
      </c>
      <c r="BE1087" s="99">
        <f>SUMIFS(通讯通路门店!$AB:$AB,通讯通路门店!$S:$S,$G1087,通讯通路门店!$J:$J,"OPPO体验店")</f>
        <v>0</v>
      </c>
      <c r="BF1087" s="99">
        <f>SUMIFS(通讯通路门店!$X:$X,通讯通路门店!$S:$S,$G1087,通讯通路门店!$J:$J,"华为授权体验店")+SUMIFS(通讯通路门店!$AA:$AA,通讯通路门店!$S:$S,$G1087,通讯通路门店!$J:$J,"华为堡垒店")</f>
        <v>0</v>
      </c>
      <c r="BG1087" s="99">
        <f>SUMIFS(通讯通路门店!$Y:$Y,通讯通路门店!$S:$S,$G1087,通讯通路门店!$J:$J,"小米体验店")</f>
        <v>0</v>
      </c>
      <c r="BH1087" s="99">
        <f>SUMIFS(通讯通路门店!$AA:$AA,通讯通路门店!$S:$S,$G1087,通讯通路门店!$J:$J,"苹果体验店")</f>
        <v>0</v>
      </c>
      <c r="BI1087" s="99">
        <f>SUMIFS(通讯通路门店!$K:$K,通讯通路门店!$S:$S,$G1087,通讯通路门店!$J:$J,"其他品牌专卖店")</f>
        <v>0</v>
      </c>
      <c r="BJ1087" s="99">
        <f>SUMIFS(通讯通路门店!$AC:$AC,通讯通路门店!$S:$S,$G1087)</f>
        <v>0</v>
      </c>
      <c r="BK1087" s="99">
        <f>SUMIFS(通讯通路门店!$AD:$AD,通讯通路门店!$S:$S,$G1087)</f>
        <v>0</v>
      </c>
      <c r="BL1087" s="99">
        <f>SUMIFS(通讯通路门店!$AE:$AE,通讯通路门店!$S:$S,$G1087)</f>
        <v>0</v>
      </c>
      <c r="BM1087" s="99">
        <f>SUMIFS(通讯通路门店!$AF:$AF,通讯通路门店!$S:$S,$G1087)</f>
        <v>0</v>
      </c>
      <c r="BN1087" s="99">
        <f>SUMIFS(通讯通路门店!$AG:$AG,通讯通路门店!$S:$S,$G1087)</f>
        <v>0</v>
      </c>
      <c r="BO1087" s="99">
        <f>SUMIFS(通讯通路门店!$AH:$AH,通讯通路门店!$S:$S,$G1087)</f>
        <v>0</v>
      </c>
      <c r="BP1087" s="99">
        <f>SUMIFS(通讯通路门店!$AI:$AI,通讯通路门店!$S:$S,$G1087)</f>
        <v>0</v>
      </c>
      <c r="BQ1087" s="83"/>
    </row>
    <row r="1088" spans="1:69">
      <c r="A1088" s="99" t="str">
        <f>IFERROR(_xlfn.XLOOKUP($G1088,通讯通路门店!$S$4:$S$993933,通讯通路门店!$A$4:$A$993933,0,0),"")</f>
        <v>海南省</v>
      </c>
      <c r="B1088" s="99" t="str">
        <f>IFERROR(_xlfn.XLOOKUP($G1088,通讯通路门店!$S$4:$S$993933,通讯通路门店!$B$4:$B$993933,0,0),"")</f>
        <v>乐东黎族自治县</v>
      </c>
      <c r="C1088" s="99" t="str">
        <f>IFERROR(_xlfn.XLOOKUP($G1088,通讯通路门店!$S$4:$S$993933,通讯通路门店!$C$4:$C$993933,0,0),"")</f>
        <v>乐东黎族自治县</v>
      </c>
      <c r="D1088" s="99" t="str">
        <f>IFERROR(_xlfn.XLOOKUP($G1088,通讯通路门店!$S$4:$S$993933,通讯通路门店!$D$4:$D$993933,0,0),"")</f>
        <v>万冲镇</v>
      </c>
      <c r="E1088" s="83"/>
      <c r="F1088" s="83"/>
      <c r="G1088" s="101"/>
      <c r="H1088" s="102">
        <f>IFERROR(_xlfn.XLOOKUP($G1088,通讯通路门店!$S$4:$S$993933,通讯通路门店!$R$4:$R$993933,0,0),"")</f>
        <v>0</v>
      </c>
      <c r="I1088" s="83"/>
      <c r="J1088" s="83"/>
      <c r="K1088" s="83"/>
      <c r="L1088" s="83"/>
      <c r="M1088" s="83"/>
      <c r="N1088" s="83"/>
      <c r="O1088" s="83"/>
      <c r="P1088" s="83"/>
      <c r="Q1088" s="83"/>
      <c r="R1088" s="83"/>
      <c r="S1088" s="83"/>
      <c r="T1088" s="83"/>
      <c r="U1088" s="99">
        <f>COUNTIF(通讯通路门店!$S:$S,$G1088)</f>
        <v>0</v>
      </c>
      <c r="V1088" s="99">
        <f>COUNTIFS(通讯通路门店!$S:$S,$G1088,通讯通路门店!$J:$J,"综合卖场")</f>
        <v>0</v>
      </c>
      <c r="W1088" s="99">
        <f>SUMIFS(通讯通路门店!$AJ:$AJ,通讯通路门店!$S:$S,通讯客户沙盘!$G1088)</f>
        <v>0</v>
      </c>
      <c r="X1088" s="99">
        <f t="shared" si="80"/>
        <v>0</v>
      </c>
      <c r="Y1088" s="99">
        <f>COUNTIFS(通讯通路门店!$S:$S,$G1088,通讯通路门店!$J:$J,"荣耀体验店")+COUNTIFS(通讯通路门店!$S:$S,$G1088,通讯通路门店!$J:$J,"荣耀授权专卖店")</f>
        <v>0</v>
      </c>
      <c r="Z1088" s="99">
        <f>COUNTIFS(通讯通路门店!$S:$S,$G1088,通讯通路门店!$J:$J,"VIVO体验店")</f>
        <v>0</v>
      </c>
      <c r="AA1088" s="99">
        <f>COUNTIFS(通讯通路门店!$S:$S,$G1088,通讯通路门店!$J:$J,"OPPO体验店")</f>
        <v>0</v>
      </c>
      <c r="AB1088" s="99">
        <f>COUNTIFS(通讯通路门店!$S:$S,$G1088,通讯通路门店!$J:$J,"华为授权体验店")+COUNTIFS(通讯通路门店!$S:$S,$G1088,通讯通路门店!$J:$J,"华为堡垒店")</f>
        <v>0</v>
      </c>
      <c r="AC1088" s="99">
        <f>COUNTIFS(通讯通路门店!$S:$S,$G1088,通讯通路门店!$J:$J,"小米体验店")</f>
        <v>0</v>
      </c>
      <c r="AD1088" s="99">
        <f>COUNTIFS(通讯通路门店!$S:$S,$G1088,通讯通路门店!$J:$J,"苹果体验店")</f>
        <v>0</v>
      </c>
      <c r="AE1088" s="99">
        <f>COUNTIFS(通讯通路门店!$S:$S,$G1088,通讯通路门店!$J:$J,"其他品牌专卖店")</f>
        <v>0</v>
      </c>
      <c r="AF1088" s="99">
        <f>SUMIFS(通讯通路门店!$BI:$BI,通讯通路门店!$S:$S,$G1088)</f>
        <v>0</v>
      </c>
      <c r="AG1088" s="99">
        <f>SUMIFS(通讯通路门店!$BH:$BH,通讯通路门店!$S:$S,$G1088)</f>
        <v>0</v>
      </c>
      <c r="AH1088" s="99">
        <f t="shared" si="81"/>
        <v>0</v>
      </c>
      <c r="AI1088" s="99">
        <f>SUMIFS(通讯通路门店!$BB:$BB,通讯通路门店!$S:$S,$G1088)</f>
        <v>0</v>
      </c>
      <c r="AJ1088" s="99">
        <f>SUMIFS(通讯通路门店!$BE:$BE,通讯通路门店!$S:$S,$G1088)</f>
        <v>0</v>
      </c>
      <c r="AK1088" s="99">
        <f>SUMIFS(通讯通路门店!$BG:$BG,通讯通路门店!$S:$S,$G1088)</f>
        <v>0</v>
      </c>
      <c r="AL1088" s="99">
        <f>SUMIFS(通讯通路门店!$BC:$BC,通讯通路门店!$S:$S,$G1088)</f>
        <v>0</v>
      </c>
      <c r="AM1088" s="99">
        <f>SUMIFS(通讯通路门店!$BD:$BD,通讯通路门店!$S:$S,$G1088)</f>
        <v>0</v>
      </c>
      <c r="AN1088" s="99">
        <f>SUMIFS(通讯通路门店!$BF:$BF,通讯通路门店!$S:$S,$G1088)</f>
        <v>0</v>
      </c>
      <c r="AO1088" s="99">
        <f t="shared" si="82"/>
        <v>0</v>
      </c>
      <c r="AP1088" s="99">
        <f>SUMIFS(通讯通路门店!$K:$K,通讯通路门店!$S:$S,$G1088)</f>
        <v>0</v>
      </c>
      <c r="AQ1088" s="83"/>
      <c r="AR1088" s="99">
        <f>SUMIFS(通讯通路门店!$T:$T,通讯通路门店!$S:$S,$G1088)</f>
        <v>0</v>
      </c>
      <c r="AS1088" s="99">
        <f>SUMIFS(通讯通路门店!$U:$U,通讯通路门店!$S:$S,$G1088)</f>
        <v>0</v>
      </c>
      <c r="AT1088" s="99">
        <f>SUMIFS(通讯通路门店!$V:$V,通讯通路门店!$S:$S,$G1088)</f>
        <v>0</v>
      </c>
      <c r="AU1088" s="99">
        <f>SUMIFS(通讯通路门店!$W:$W,通讯通路门店!$S:$S,$G1088)</f>
        <v>0</v>
      </c>
      <c r="AV1088" s="99">
        <f>SUMIFS(通讯通路门店!$Z:$Z,通讯通路门店!$S:$S,$G1088)</f>
        <v>0</v>
      </c>
      <c r="AW1088" s="99">
        <f>SUMIFS(通讯通路门店!$AB:$AB,通讯通路门店!$S:$S,$G1088)</f>
        <v>0</v>
      </c>
      <c r="AX1088" s="99">
        <f>SUMIFS(通讯通路门店!$X:$X,通讯通路门店!$S:$S,$G1088)</f>
        <v>0</v>
      </c>
      <c r="AY1088" s="99">
        <f>SUMIFS(通讯通路门店!$Y:$Y,通讯通路门店!$S:$S,$G1088)</f>
        <v>0</v>
      </c>
      <c r="AZ1088" s="99">
        <f>SUMIFS(通讯通路门店!$AA:$AA,通讯通路门店!$S:$S,$G1088)</f>
        <v>0</v>
      </c>
      <c r="BA1088" s="99">
        <f t="shared" si="83"/>
        <v>0</v>
      </c>
      <c r="BB1088" s="99">
        <f t="shared" si="84"/>
        <v>0</v>
      </c>
      <c r="BC1088" s="99">
        <f>SUMIFS(通讯通路门店!$W:$W,通讯通路门店!$S:$S,$G1088,通讯通路门店!$J:$J,"荣耀体验店")+SUMIFS(通讯通路门店!$W:$W,通讯通路门店!$S:$S,$G1088,通讯通路门店!$J:$J,"荣耀授权专卖店")</f>
        <v>0</v>
      </c>
      <c r="BD1088" s="99">
        <f>SUMIFS(通讯通路门店!$Z:$Z,通讯通路门店!$S:$S,$G1088,通讯通路门店!$J:$J,"VIVO体验店")</f>
        <v>0</v>
      </c>
      <c r="BE1088" s="99">
        <f>SUMIFS(通讯通路门店!$AB:$AB,通讯通路门店!$S:$S,$G1088,通讯通路门店!$J:$J,"OPPO体验店")</f>
        <v>0</v>
      </c>
      <c r="BF1088" s="99">
        <f>SUMIFS(通讯通路门店!$X:$X,通讯通路门店!$S:$S,$G1088,通讯通路门店!$J:$J,"华为授权体验店")+SUMIFS(通讯通路门店!$AA:$AA,通讯通路门店!$S:$S,$G1088,通讯通路门店!$J:$J,"华为堡垒店")</f>
        <v>0</v>
      </c>
      <c r="BG1088" s="99">
        <f>SUMIFS(通讯通路门店!$Y:$Y,通讯通路门店!$S:$S,$G1088,通讯通路门店!$J:$J,"小米体验店")</f>
        <v>0</v>
      </c>
      <c r="BH1088" s="99">
        <f>SUMIFS(通讯通路门店!$AA:$AA,通讯通路门店!$S:$S,$G1088,通讯通路门店!$J:$J,"苹果体验店")</f>
        <v>0</v>
      </c>
      <c r="BI1088" s="99">
        <f>SUMIFS(通讯通路门店!$K:$K,通讯通路门店!$S:$S,$G1088,通讯通路门店!$J:$J,"其他品牌专卖店")</f>
        <v>0</v>
      </c>
      <c r="BJ1088" s="99">
        <f>SUMIFS(通讯通路门店!$AC:$AC,通讯通路门店!$S:$S,$G1088)</f>
        <v>0</v>
      </c>
      <c r="BK1088" s="99">
        <f>SUMIFS(通讯通路门店!$AD:$AD,通讯通路门店!$S:$S,$G1088)</f>
        <v>0</v>
      </c>
      <c r="BL1088" s="99">
        <f>SUMIFS(通讯通路门店!$AE:$AE,通讯通路门店!$S:$S,$G1088)</f>
        <v>0</v>
      </c>
      <c r="BM1088" s="99">
        <f>SUMIFS(通讯通路门店!$AF:$AF,通讯通路门店!$S:$S,$G1088)</f>
        <v>0</v>
      </c>
      <c r="BN1088" s="99">
        <f>SUMIFS(通讯通路门店!$AG:$AG,通讯通路门店!$S:$S,$G1088)</f>
        <v>0</v>
      </c>
      <c r="BO1088" s="99">
        <f>SUMIFS(通讯通路门店!$AH:$AH,通讯通路门店!$S:$S,$G1088)</f>
        <v>0</v>
      </c>
      <c r="BP1088" s="99">
        <f>SUMIFS(通讯通路门店!$AI:$AI,通讯通路门店!$S:$S,$G1088)</f>
        <v>0</v>
      </c>
      <c r="BQ1088" s="83"/>
    </row>
    <row r="1089" spans="1:69">
      <c r="A1089" s="99" t="str">
        <f>IFERROR(_xlfn.XLOOKUP($G1089,通讯通路门店!$S$4:$S$993933,通讯通路门店!$A$4:$A$993933,0,0),"")</f>
        <v>海南省</v>
      </c>
      <c r="B1089" s="99" t="str">
        <f>IFERROR(_xlfn.XLOOKUP($G1089,通讯通路门店!$S$4:$S$993933,通讯通路门店!$B$4:$B$993933,0,0),"")</f>
        <v>乐东黎族自治县</v>
      </c>
      <c r="C1089" s="99" t="str">
        <f>IFERROR(_xlfn.XLOOKUP($G1089,通讯通路门店!$S$4:$S$993933,通讯通路门店!$C$4:$C$993933,0,0),"")</f>
        <v>乐东黎族自治县</v>
      </c>
      <c r="D1089" s="99" t="str">
        <f>IFERROR(_xlfn.XLOOKUP($G1089,通讯通路门店!$S$4:$S$993933,通讯通路门店!$D$4:$D$993933,0,0),"")</f>
        <v>万冲镇</v>
      </c>
      <c r="E1089" s="83"/>
      <c r="F1089" s="83"/>
      <c r="G1089" s="101"/>
      <c r="H1089" s="102">
        <f>IFERROR(_xlfn.XLOOKUP($G1089,通讯通路门店!$S$4:$S$993933,通讯通路门店!$R$4:$R$993933,0,0),"")</f>
        <v>0</v>
      </c>
      <c r="I1089" s="83"/>
      <c r="J1089" s="83"/>
      <c r="K1089" s="83"/>
      <c r="L1089" s="83"/>
      <c r="M1089" s="83"/>
      <c r="N1089" s="83"/>
      <c r="O1089" s="83"/>
      <c r="P1089" s="83"/>
      <c r="Q1089" s="83"/>
      <c r="R1089" s="83"/>
      <c r="S1089" s="83"/>
      <c r="T1089" s="83"/>
      <c r="U1089" s="99">
        <f>COUNTIF(通讯通路门店!$S:$S,$G1089)</f>
        <v>0</v>
      </c>
      <c r="V1089" s="99">
        <f>COUNTIFS(通讯通路门店!$S:$S,$G1089,通讯通路门店!$J:$J,"综合卖场")</f>
        <v>0</v>
      </c>
      <c r="W1089" s="99">
        <f>SUMIFS(通讯通路门店!$AJ:$AJ,通讯通路门店!$S:$S,通讯客户沙盘!$G1089)</f>
        <v>0</v>
      </c>
      <c r="X1089" s="99">
        <f t="shared" si="80"/>
        <v>0</v>
      </c>
      <c r="Y1089" s="99">
        <f>COUNTIFS(通讯通路门店!$S:$S,$G1089,通讯通路门店!$J:$J,"荣耀体验店")+COUNTIFS(通讯通路门店!$S:$S,$G1089,通讯通路门店!$J:$J,"荣耀授权专卖店")</f>
        <v>0</v>
      </c>
      <c r="Z1089" s="99">
        <f>COUNTIFS(通讯通路门店!$S:$S,$G1089,通讯通路门店!$J:$J,"VIVO体验店")</f>
        <v>0</v>
      </c>
      <c r="AA1089" s="99">
        <f>COUNTIFS(通讯通路门店!$S:$S,$G1089,通讯通路门店!$J:$J,"OPPO体验店")</f>
        <v>0</v>
      </c>
      <c r="AB1089" s="99">
        <f>COUNTIFS(通讯通路门店!$S:$S,$G1089,通讯通路门店!$J:$J,"华为授权体验店")+COUNTIFS(通讯通路门店!$S:$S,$G1089,通讯通路门店!$J:$J,"华为堡垒店")</f>
        <v>0</v>
      </c>
      <c r="AC1089" s="99">
        <f>COUNTIFS(通讯通路门店!$S:$S,$G1089,通讯通路门店!$J:$J,"小米体验店")</f>
        <v>0</v>
      </c>
      <c r="AD1089" s="99">
        <f>COUNTIFS(通讯通路门店!$S:$S,$G1089,通讯通路门店!$J:$J,"苹果体验店")</f>
        <v>0</v>
      </c>
      <c r="AE1089" s="99">
        <f>COUNTIFS(通讯通路门店!$S:$S,$G1089,通讯通路门店!$J:$J,"其他品牌专卖店")</f>
        <v>0</v>
      </c>
      <c r="AF1089" s="99">
        <f>SUMIFS(通讯通路门店!$BI:$BI,通讯通路门店!$S:$S,$G1089)</f>
        <v>0</v>
      </c>
      <c r="AG1089" s="99">
        <f>SUMIFS(通讯通路门店!$BH:$BH,通讯通路门店!$S:$S,$G1089)</f>
        <v>0</v>
      </c>
      <c r="AH1089" s="99">
        <f t="shared" si="81"/>
        <v>0</v>
      </c>
      <c r="AI1089" s="99">
        <f>SUMIFS(通讯通路门店!$BB:$BB,通讯通路门店!$S:$S,$G1089)</f>
        <v>0</v>
      </c>
      <c r="AJ1089" s="99">
        <f>SUMIFS(通讯通路门店!$BE:$BE,通讯通路门店!$S:$S,$G1089)</f>
        <v>0</v>
      </c>
      <c r="AK1089" s="99">
        <f>SUMIFS(通讯通路门店!$BG:$BG,通讯通路门店!$S:$S,$G1089)</f>
        <v>0</v>
      </c>
      <c r="AL1089" s="99">
        <f>SUMIFS(通讯通路门店!$BC:$BC,通讯通路门店!$S:$S,$G1089)</f>
        <v>0</v>
      </c>
      <c r="AM1089" s="99">
        <f>SUMIFS(通讯通路门店!$BD:$BD,通讯通路门店!$S:$S,$G1089)</f>
        <v>0</v>
      </c>
      <c r="AN1089" s="99">
        <f>SUMIFS(通讯通路门店!$BF:$BF,通讯通路门店!$S:$S,$G1089)</f>
        <v>0</v>
      </c>
      <c r="AO1089" s="99">
        <f t="shared" si="82"/>
        <v>0</v>
      </c>
      <c r="AP1089" s="99">
        <f>SUMIFS(通讯通路门店!$K:$K,通讯通路门店!$S:$S,$G1089)</f>
        <v>0</v>
      </c>
      <c r="AQ1089" s="83"/>
      <c r="AR1089" s="99">
        <f>SUMIFS(通讯通路门店!$T:$T,通讯通路门店!$S:$S,$G1089)</f>
        <v>0</v>
      </c>
      <c r="AS1089" s="99">
        <f>SUMIFS(通讯通路门店!$U:$U,通讯通路门店!$S:$S,$G1089)</f>
        <v>0</v>
      </c>
      <c r="AT1089" s="99">
        <f>SUMIFS(通讯通路门店!$V:$V,通讯通路门店!$S:$S,$G1089)</f>
        <v>0</v>
      </c>
      <c r="AU1089" s="99">
        <f>SUMIFS(通讯通路门店!$W:$W,通讯通路门店!$S:$S,$G1089)</f>
        <v>0</v>
      </c>
      <c r="AV1089" s="99">
        <f>SUMIFS(通讯通路门店!$Z:$Z,通讯通路门店!$S:$S,$G1089)</f>
        <v>0</v>
      </c>
      <c r="AW1089" s="99">
        <f>SUMIFS(通讯通路门店!$AB:$AB,通讯通路门店!$S:$S,$G1089)</f>
        <v>0</v>
      </c>
      <c r="AX1089" s="99">
        <f>SUMIFS(通讯通路门店!$X:$X,通讯通路门店!$S:$S,$G1089)</f>
        <v>0</v>
      </c>
      <c r="AY1089" s="99">
        <f>SUMIFS(通讯通路门店!$Y:$Y,通讯通路门店!$S:$S,$G1089)</f>
        <v>0</v>
      </c>
      <c r="AZ1089" s="99">
        <f>SUMIFS(通讯通路门店!$AA:$AA,通讯通路门店!$S:$S,$G1089)</f>
        <v>0</v>
      </c>
      <c r="BA1089" s="99">
        <f t="shared" si="83"/>
        <v>0</v>
      </c>
      <c r="BB1089" s="99">
        <f t="shared" si="84"/>
        <v>0</v>
      </c>
      <c r="BC1089" s="99">
        <f>SUMIFS(通讯通路门店!$W:$W,通讯通路门店!$S:$S,$G1089,通讯通路门店!$J:$J,"荣耀体验店")+SUMIFS(通讯通路门店!$W:$W,通讯通路门店!$S:$S,$G1089,通讯通路门店!$J:$J,"荣耀授权专卖店")</f>
        <v>0</v>
      </c>
      <c r="BD1089" s="99">
        <f>SUMIFS(通讯通路门店!$Z:$Z,通讯通路门店!$S:$S,$G1089,通讯通路门店!$J:$J,"VIVO体验店")</f>
        <v>0</v>
      </c>
      <c r="BE1089" s="99">
        <f>SUMIFS(通讯通路门店!$AB:$AB,通讯通路门店!$S:$S,$G1089,通讯通路门店!$J:$J,"OPPO体验店")</f>
        <v>0</v>
      </c>
      <c r="BF1089" s="99">
        <f>SUMIFS(通讯通路门店!$X:$X,通讯通路门店!$S:$S,$G1089,通讯通路门店!$J:$J,"华为授权体验店")+SUMIFS(通讯通路门店!$AA:$AA,通讯通路门店!$S:$S,$G1089,通讯通路门店!$J:$J,"华为堡垒店")</f>
        <v>0</v>
      </c>
      <c r="BG1089" s="99">
        <f>SUMIFS(通讯通路门店!$Y:$Y,通讯通路门店!$S:$S,$G1089,通讯通路门店!$J:$J,"小米体验店")</f>
        <v>0</v>
      </c>
      <c r="BH1089" s="99">
        <f>SUMIFS(通讯通路门店!$AA:$AA,通讯通路门店!$S:$S,$G1089,通讯通路门店!$J:$J,"苹果体验店")</f>
        <v>0</v>
      </c>
      <c r="BI1089" s="99">
        <f>SUMIFS(通讯通路门店!$K:$K,通讯通路门店!$S:$S,$G1089,通讯通路门店!$J:$J,"其他品牌专卖店")</f>
        <v>0</v>
      </c>
      <c r="BJ1089" s="99">
        <f>SUMIFS(通讯通路门店!$AC:$AC,通讯通路门店!$S:$S,$G1089)</f>
        <v>0</v>
      </c>
      <c r="BK1089" s="99">
        <f>SUMIFS(通讯通路门店!$AD:$AD,通讯通路门店!$S:$S,$G1089)</f>
        <v>0</v>
      </c>
      <c r="BL1089" s="99">
        <f>SUMIFS(通讯通路门店!$AE:$AE,通讯通路门店!$S:$S,$G1089)</f>
        <v>0</v>
      </c>
      <c r="BM1089" s="99">
        <f>SUMIFS(通讯通路门店!$AF:$AF,通讯通路门店!$S:$S,$G1089)</f>
        <v>0</v>
      </c>
      <c r="BN1089" s="99">
        <f>SUMIFS(通讯通路门店!$AG:$AG,通讯通路门店!$S:$S,$G1089)</f>
        <v>0</v>
      </c>
      <c r="BO1089" s="99">
        <f>SUMIFS(通讯通路门店!$AH:$AH,通讯通路门店!$S:$S,$G1089)</f>
        <v>0</v>
      </c>
      <c r="BP1089" s="99">
        <f>SUMIFS(通讯通路门店!$AI:$AI,通讯通路门店!$S:$S,$G1089)</f>
        <v>0</v>
      </c>
      <c r="BQ1089" s="83"/>
    </row>
    <row r="1090" spans="1:69">
      <c r="A1090" s="99" t="str">
        <f>IFERROR(_xlfn.XLOOKUP($G1090,通讯通路门店!$S$4:$S$993933,通讯通路门店!$A$4:$A$993933,0,0),"")</f>
        <v>海南省</v>
      </c>
      <c r="B1090" s="99" t="str">
        <f>IFERROR(_xlfn.XLOOKUP($G1090,通讯通路门店!$S$4:$S$993933,通讯通路门店!$B$4:$B$993933,0,0),"")</f>
        <v>乐东黎族自治县</v>
      </c>
      <c r="C1090" s="99" t="str">
        <f>IFERROR(_xlfn.XLOOKUP($G1090,通讯通路门店!$S$4:$S$993933,通讯通路门店!$C$4:$C$993933,0,0),"")</f>
        <v>乐东黎族自治县</v>
      </c>
      <c r="D1090" s="99" t="str">
        <f>IFERROR(_xlfn.XLOOKUP($G1090,通讯通路门店!$S$4:$S$993933,通讯通路门店!$D$4:$D$993933,0,0),"")</f>
        <v>万冲镇</v>
      </c>
      <c r="E1090" s="83"/>
      <c r="F1090" s="83"/>
      <c r="G1090" s="101"/>
      <c r="H1090" s="102">
        <f>IFERROR(_xlfn.XLOOKUP($G1090,通讯通路门店!$S$4:$S$993933,通讯通路门店!$R$4:$R$993933,0,0),"")</f>
        <v>0</v>
      </c>
      <c r="I1090" s="83"/>
      <c r="J1090" s="83"/>
      <c r="K1090" s="83"/>
      <c r="L1090" s="83"/>
      <c r="M1090" s="83"/>
      <c r="N1090" s="83"/>
      <c r="O1090" s="83"/>
      <c r="P1090" s="83"/>
      <c r="Q1090" s="83"/>
      <c r="R1090" s="83"/>
      <c r="S1090" s="83"/>
      <c r="T1090" s="83"/>
      <c r="U1090" s="99">
        <f>COUNTIF(通讯通路门店!$S:$S,$G1090)</f>
        <v>0</v>
      </c>
      <c r="V1090" s="99">
        <f>COUNTIFS(通讯通路门店!$S:$S,$G1090,通讯通路门店!$J:$J,"综合卖场")</f>
        <v>0</v>
      </c>
      <c r="W1090" s="99">
        <f>SUMIFS(通讯通路门店!$AJ:$AJ,通讯通路门店!$S:$S,通讯客户沙盘!$G1090)</f>
        <v>0</v>
      </c>
      <c r="X1090" s="99">
        <f t="shared" si="80"/>
        <v>0</v>
      </c>
      <c r="Y1090" s="99">
        <f>COUNTIFS(通讯通路门店!$S:$S,$G1090,通讯通路门店!$J:$J,"荣耀体验店")+COUNTIFS(通讯通路门店!$S:$S,$G1090,通讯通路门店!$J:$J,"荣耀授权专卖店")</f>
        <v>0</v>
      </c>
      <c r="Z1090" s="99">
        <f>COUNTIFS(通讯通路门店!$S:$S,$G1090,通讯通路门店!$J:$J,"VIVO体验店")</f>
        <v>0</v>
      </c>
      <c r="AA1090" s="99">
        <f>COUNTIFS(通讯通路门店!$S:$S,$G1090,通讯通路门店!$J:$J,"OPPO体验店")</f>
        <v>0</v>
      </c>
      <c r="AB1090" s="99">
        <f>COUNTIFS(通讯通路门店!$S:$S,$G1090,通讯通路门店!$J:$J,"华为授权体验店")+COUNTIFS(通讯通路门店!$S:$S,$G1090,通讯通路门店!$J:$J,"华为堡垒店")</f>
        <v>0</v>
      </c>
      <c r="AC1090" s="99">
        <f>COUNTIFS(通讯通路门店!$S:$S,$G1090,通讯通路门店!$J:$J,"小米体验店")</f>
        <v>0</v>
      </c>
      <c r="AD1090" s="99">
        <f>COUNTIFS(通讯通路门店!$S:$S,$G1090,通讯通路门店!$J:$J,"苹果体验店")</f>
        <v>0</v>
      </c>
      <c r="AE1090" s="99">
        <f>COUNTIFS(通讯通路门店!$S:$S,$G1090,通讯通路门店!$J:$J,"其他品牌专卖店")</f>
        <v>0</v>
      </c>
      <c r="AF1090" s="99">
        <f>SUMIFS(通讯通路门店!$BI:$BI,通讯通路门店!$S:$S,$G1090)</f>
        <v>0</v>
      </c>
      <c r="AG1090" s="99">
        <f>SUMIFS(通讯通路门店!$BH:$BH,通讯通路门店!$S:$S,$G1090)</f>
        <v>0</v>
      </c>
      <c r="AH1090" s="99">
        <f t="shared" si="81"/>
        <v>0</v>
      </c>
      <c r="AI1090" s="99">
        <f>SUMIFS(通讯通路门店!$BB:$BB,通讯通路门店!$S:$S,$G1090)</f>
        <v>0</v>
      </c>
      <c r="AJ1090" s="99">
        <f>SUMIFS(通讯通路门店!$BE:$BE,通讯通路门店!$S:$S,$G1090)</f>
        <v>0</v>
      </c>
      <c r="AK1090" s="99">
        <f>SUMIFS(通讯通路门店!$BG:$BG,通讯通路门店!$S:$S,$G1090)</f>
        <v>0</v>
      </c>
      <c r="AL1090" s="99">
        <f>SUMIFS(通讯通路门店!$BC:$BC,通讯通路门店!$S:$S,$G1090)</f>
        <v>0</v>
      </c>
      <c r="AM1090" s="99">
        <f>SUMIFS(通讯通路门店!$BD:$BD,通讯通路门店!$S:$S,$G1090)</f>
        <v>0</v>
      </c>
      <c r="AN1090" s="99">
        <f>SUMIFS(通讯通路门店!$BF:$BF,通讯通路门店!$S:$S,$G1090)</f>
        <v>0</v>
      </c>
      <c r="AO1090" s="99">
        <f t="shared" si="82"/>
        <v>0</v>
      </c>
      <c r="AP1090" s="99">
        <f>SUMIFS(通讯通路门店!$K:$K,通讯通路门店!$S:$S,$G1090)</f>
        <v>0</v>
      </c>
      <c r="AQ1090" s="83"/>
      <c r="AR1090" s="99">
        <f>SUMIFS(通讯通路门店!$T:$T,通讯通路门店!$S:$S,$G1090)</f>
        <v>0</v>
      </c>
      <c r="AS1090" s="99">
        <f>SUMIFS(通讯通路门店!$U:$U,通讯通路门店!$S:$S,$G1090)</f>
        <v>0</v>
      </c>
      <c r="AT1090" s="99">
        <f>SUMIFS(通讯通路门店!$V:$V,通讯通路门店!$S:$S,$G1090)</f>
        <v>0</v>
      </c>
      <c r="AU1090" s="99">
        <f>SUMIFS(通讯通路门店!$W:$W,通讯通路门店!$S:$S,$G1090)</f>
        <v>0</v>
      </c>
      <c r="AV1090" s="99">
        <f>SUMIFS(通讯通路门店!$Z:$Z,通讯通路门店!$S:$S,$G1090)</f>
        <v>0</v>
      </c>
      <c r="AW1090" s="99">
        <f>SUMIFS(通讯通路门店!$AB:$AB,通讯通路门店!$S:$S,$G1090)</f>
        <v>0</v>
      </c>
      <c r="AX1090" s="99">
        <f>SUMIFS(通讯通路门店!$X:$X,通讯通路门店!$S:$S,$G1090)</f>
        <v>0</v>
      </c>
      <c r="AY1090" s="99">
        <f>SUMIFS(通讯通路门店!$Y:$Y,通讯通路门店!$S:$S,$G1090)</f>
        <v>0</v>
      </c>
      <c r="AZ1090" s="99">
        <f>SUMIFS(通讯通路门店!$AA:$AA,通讯通路门店!$S:$S,$G1090)</f>
        <v>0</v>
      </c>
      <c r="BA1090" s="99">
        <f t="shared" si="83"/>
        <v>0</v>
      </c>
      <c r="BB1090" s="99">
        <f t="shared" si="84"/>
        <v>0</v>
      </c>
      <c r="BC1090" s="99">
        <f>SUMIFS(通讯通路门店!$W:$W,通讯通路门店!$S:$S,$G1090,通讯通路门店!$J:$J,"荣耀体验店")+SUMIFS(通讯通路门店!$W:$W,通讯通路门店!$S:$S,$G1090,通讯通路门店!$J:$J,"荣耀授权专卖店")</f>
        <v>0</v>
      </c>
      <c r="BD1090" s="99">
        <f>SUMIFS(通讯通路门店!$Z:$Z,通讯通路门店!$S:$S,$G1090,通讯通路门店!$J:$J,"VIVO体验店")</f>
        <v>0</v>
      </c>
      <c r="BE1090" s="99">
        <f>SUMIFS(通讯通路门店!$AB:$AB,通讯通路门店!$S:$S,$G1090,通讯通路门店!$J:$J,"OPPO体验店")</f>
        <v>0</v>
      </c>
      <c r="BF1090" s="99">
        <f>SUMIFS(通讯通路门店!$X:$X,通讯通路门店!$S:$S,$G1090,通讯通路门店!$J:$J,"华为授权体验店")+SUMIFS(通讯通路门店!$AA:$AA,通讯通路门店!$S:$S,$G1090,通讯通路门店!$J:$J,"华为堡垒店")</f>
        <v>0</v>
      </c>
      <c r="BG1090" s="99">
        <f>SUMIFS(通讯通路门店!$Y:$Y,通讯通路门店!$S:$S,$G1090,通讯通路门店!$J:$J,"小米体验店")</f>
        <v>0</v>
      </c>
      <c r="BH1090" s="99">
        <f>SUMIFS(通讯通路门店!$AA:$AA,通讯通路门店!$S:$S,$G1090,通讯通路门店!$J:$J,"苹果体验店")</f>
        <v>0</v>
      </c>
      <c r="BI1090" s="99">
        <f>SUMIFS(通讯通路门店!$K:$K,通讯通路门店!$S:$S,$G1090,通讯通路门店!$J:$J,"其他品牌专卖店")</f>
        <v>0</v>
      </c>
      <c r="BJ1090" s="99">
        <f>SUMIFS(通讯通路门店!$AC:$AC,通讯通路门店!$S:$S,$G1090)</f>
        <v>0</v>
      </c>
      <c r="BK1090" s="99">
        <f>SUMIFS(通讯通路门店!$AD:$AD,通讯通路门店!$S:$S,$G1090)</f>
        <v>0</v>
      </c>
      <c r="BL1090" s="99">
        <f>SUMIFS(通讯通路门店!$AE:$AE,通讯通路门店!$S:$S,$G1090)</f>
        <v>0</v>
      </c>
      <c r="BM1090" s="99">
        <f>SUMIFS(通讯通路门店!$AF:$AF,通讯通路门店!$S:$S,$G1090)</f>
        <v>0</v>
      </c>
      <c r="BN1090" s="99">
        <f>SUMIFS(通讯通路门店!$AG:$AG,通讯通路门店!$S:$S,$G1090)</f>
        <v>0</v>
      </c>
      <c r="BO1090" s="99">
        <f>SUMIFS(通讯通路门店!$AH:$AH,通讯通路门店!$S:$S,$G1090)</f>
        <v>0</v>
      </c>
      <c r="BP1090" s="99">
        <f>SUMIFS(通讯通路门店!$AI:$AI,通讯通路门店!$S:$S,$G1090)</f>
        <v>0</v>
      </c>
      <c r="BQ1090" s="83"/>
    </row>
    <row r="1091" spans="1:69">
      <c r="A1091" s="99" t="str">
        <f>IFERROR(_xlfn.XLOOKUP($G1091,通讯通路门店!$S$4:$S$993933,通讯通路门店!$A$4:$A$993933,0,0),"")</f>
        <v>海南省</v>
      </c>
      <c r="B1091" s="99" t="str">
        <f>IFERROR(_xlfn.XLOOKUP($G1091,通讯通路门店!$S$4:$S$993933,通讯通路门店!$B$4:$B$993933,0,0),"")</f>
        <v>乐东黎族自治县</v>
      </c>
      <c r="C1091" s="99" t="str">
        <f>IFERROR(_xlfn.XLOOKUP($G1091,通讯通路门店!$S$4:$S$993933,通讯通路门店!$C$4:$C$993933,0,0),"")</f>
        <v>乐东黎族自治县</v>
      </c>
      <c r="D1091" s="99" t="str">
        <f>IFERROR(_xlfn.XLOOKUP($G1091,通讯通路门店!$S$4:$S$993933,通讯通路门店!$D$4:$D$993933,0,0),"")</f>
        <v>万冲镇</v>
      </c>
      <c r="E1091" s="83"/>
      <c r="F1091" s="83"/>
      <c r="G1091" s="101"/>
      <c r="H1091" s="102">
        <f>IFERROR(_xlfn.XLOOKUP($G1091,通讯通路门店!$S$4:$S$993933,通讯通路门店!$R$4:$R$993933,0,0),"")</f>
        <v>0</v>
      </c>
      <c r="I1091" s="83"/>
      <c r="J1091" s="83"/>
      <c r="K1091" s="83"/>
      <c r="L1091" s="83"/>
      <c r="M1091" s="83"/>
      <c r="N1091" s="83"/>
      <c r="O1091" s="83"/>
      <c r="P1091" s="83"/>
      <c r="Q1091" s="83"/>
      <c r="R1091" s="83"/>
      <c r="S1091" s="83"/>
      <c r="T1091" s="83"/>
      <c r="U1091" s="99">
        <f>COUNTIF(通讯通路门店!$S:$S,$G1091)</f>
        <v>0</v>
      </c>
      <c r="V1091" s="99">
        <f>COUNTIFS(通讯通路门店!$S:$S,$G1091,通讯通路门店!$J:$J,"综合卖场")</f>
        <v>0</v>
      </c>
      <c r="W1091" s="99">
        <f>SUMIFS(通讯通路门店!$AJ:$AJ,通讯通路门店!$S:$S,通讯客户沙盘!$G1091)</f>
        <v>0</v>
      </c>
      <c r="X1091" s="99">
        <f t="shared" si="80"/>
        <v>0</v>
      </c>
      <c r="Y1091" s="99">
        <f>COUNTIFS(通讯通路门店!$S:$S,$G1091,通讯通路门店!$J:$J,"荣耀体验店")+COUNTIFS(通讯通路门店!$S:$S,$G1091,通讯通路门店!$J:$J,"荣耀授权专卖店")</f>
        <v>0</v>
      </c>
      <c r="Z1091" s="99">
        <f>COUNTIFS(通讯通路门店!$S:$S,$G1091,通讯通路门店!$J:$J,"VIVO体验店")</f>
        <v>0</v>
      </c>
      <c r="AA1091" s="99">
        <f>COUNTIFS(通讯通路门店!$S:$S,$G1091,通讯通路门店!$J:$J,"OPPO体验店")</f>
        <v>0</v>
      </c>
      <c r="AB1091" s="99">
        <f>COUNTIFS(通讯通路门店!$S:$S,$G1091,通讯通路门店!$J:$J,"华为授权体验店")+COUNTIFS(通讯通路门店!$S:$S,$G1091,通讯通路门店!$J:$J,"华为堡垒店")</f>
        <v>0</v>
      </c>
      <c r="AC1091" s="99">
        <f>COUNTIFS(通讯通路门店!$S:$S,$G1091,通讯通路门店!$J:$J,"小米体验店")</f>
        <v>0</v>
      </c>
      <c r="AD1091" s="99">
        <f>COUNTIFS(通讯通路门店!$S:$S,$G1091,通讯通路门店!$J:$J,"苹果体验店")</f>
        <v>0</v>
      </c>
      <c r="AE1091" s="99">
        <f>COUNTIFS(通讯通路门店!$S:$S,$G1091,通讯通路门店!$J:$J,"其他品牌专卖店")</f>
        <v>0</v>
      </c>
      <c r="AF1091" s="99">
        <f>SUMIFS(通讯通路门店!$BI:$BI,通讯通路门店!$S:$S,$G1091)</f>
        <v>0</v>
      </c>
      <c r="AG1091" s="99">
        <f>SUMIFS(通讯通路门店!$BH:$BH,通讯通路门店!$S:$S,$G1091)</f>
        <v>0</v>
      </c>
      <c r="AH1091" s="99">
        <f t="shared" si="81"/>
        <v>0</v>
      </c>
      <c r="AI1091" s="99">
        <f>SUMIFS(通讯通路门店!$BB:$BB,通讯通路门店!$S:$S,$G1091)</f>
        <v>0</v>
      </c>
      <c r="AJ1091" s="99">
        <f>SUMIFS(通讯通路门店!$BE:$BE,通讯通路门店!$S:$S,$G1091)</f>
        <v>0</v>
      </c>
      <c r="AK1091" s="99">
        <f>SUMIFS(通讯通路门店!$BG:$BG,通讯通路门店!$S:$S,$G1091)</f>
        <v>0</v>
      </c>
      <c r="AL1091" s="99">
        <f>SUMIFS(通讯通路门店!$BC:$BC,通讯通路门店!$S:$S,$G1091)</f>
        <v>0</v>
      </c>
      <c r="AM1091" s="99">
        <f>SUMIFS(通讯通路门店!$BD:$BD,通讯通路门店!$S:$S,$G1091)</f>
        <v>0</v>
      </c>
      <c r="AN1091" s="99">
        <f>SUMIFS(通讯通路门店!$BF:$BF,通讯通路门店!$S:$S,$G1091)</f>
        <v>0</v>
      </c>
      <c r="AO1091" s="99">
        <f t="shared" si="82"/>
        <v>0</v>
      </c>
      <c r="AP1091" s="99">
        <f>SUMIFS(通讯通路门店!$K:$K,通讯通路门店!$S:$S,$G1091)</f>
        <v>0</v>
      </c>
      <c r="AQ1091" s="83"/>
      <c r="AR1091" s="99">
        <f>SUMIFS(通讯通路门店!$T:$T,通讯通路门店!$S:$S,$G1091)</f>
        <v>0</v>
      </c>
      <c r="AS1091" s="99">
        <f>SUMIFS(通讯通路门店!$U:$U,通讯通路门店!$S:$S,$G1091)</f>
        <v>0</v>
      </c>
      <c r="AT1091" s="99">
        <f>SUMIFS(通讯通路门店!$V:$V,通讯通路门店!$S:$S,$G1091)</f>
        <v>0</v>
      </c>
      <c r="AU1091" s="99">
        <f>SUMIFS(通讯通路门店!$W:$W,通讯通路门店!$S:$S,$G1091)</f>
        <v>0</v>
      </c>
      <c r="AV1091" s="99">
        <f>SUMIFS(通讯通路门店!$Z:$Z,通讯通路门店!$S:$S,$G1091)</f>
        <v>0</v>
      </c>
      <c r="AW1091" s="99">
        <f>SUMIFS(通讯通路门店!$AB:$AB,通讯通路门店!$S:$S,$G1091)</f>
        <v>0</v>
      </c>
      <c r="AX1091" s="99">
        <f>SUMIFS(通讯通路门店!$X:$X,通讯通路门店!$S:$S,$G1091)</f>
        <v>0</v>
      </c>
      <c r="AY1091" s="99">
        <f>SUMIFS(通讯通路门店!$Y:$Y,通讯通路门店!$S:$S,$G1091)</f>
        <v>0</v>
      </c>
      <c r="AZ1091" s="99">
        <f>SUMIFS(通讯通路门店!$AA:$AA,通讯通路门店!$S:$S,$G1091)</f>
        <v>0</v>
      </c>
      <c r="BA1091" s="99">
        <f t="shared" si="83"/>
        <v>0</v>
      </c>
      <c r="BB1091" s="99">
        <f t="shared" si="84"/>
        <v>0</v>
      </c>
      <c r="BC1091" s="99">
        <f>SUMIFS(通讯通路门店!$W:$W,通讯通路门店!$S:$S,$G1091,通讯通路门店!$J:$J,"荣耀体验店")+SUMIFS(通讯通路门店!$W:$W,通讯通路门店!$S:$S,$G1091,通讯通路门店!$J:$J,"荣耀授权专卖店")</f>
        <v>0</v>
      </c>
      <c r="BD1091" s="99">
        <f>SUMIFS(通讯通路门店!$Z:$Z,通讯通路门店!$S:$S,$G1091,通讯通路门店!$J:$J,"VIVO体验店")</f>
        <v>0</v>
      </c>
      <c r="BE1091" s="99">
        <f>SUMIFS(通讯通路门店!$AB:$AB,通讯通路门店!$S:$S,$G1091,通讯通路门店!$J:$J,"OPPO体验店")</f>
        <v>0</v>
      </c>
      <c r="BF1091" s="99">
        <f>SUMIFS(通讯通路门店!$X:$X,通讯通路门店!$S:$S,$G1091,通讯通路门店!$J:$J,"华为授权体验店")+SUMIFS(通讯通路门店!$AA:$AA,通讯通路门店!$S:$S,$G1091,通讯通路门店!$J:$J,"华为堡垒店")</f>
        <v>0</v>
      </c>
      <c r="BG1091" s="99">
        <f>SUMIFS(通讯通路门店!$Y:$Y,通讯通路门店!$S:$S,$G1091,通讯通路门店!$J:$J,"小米体验店")</f>
        <v>0</v>
      </c>
      <c r="BH1091" s="99">
        <f>SUMIFS(通讯通路门店!$AA:$AA,通讯通路门店!$S:$S,$G1091,通讯通路门店!$J:$J,"苹果体验店")</f>
        <v>0</v>
      </c>
      <c r="BI1091" s="99">
        <f>SUMIFS(通讯通路门店!$K:$K,通讯通路门店!$S:$S,$G1091,通讯通路门店!$J:$J,"其他品牌专卖店")</f>
        <v>0</v>
      </c>
      <c r="BJ1091" s="99">
        <f>SUMIFS(通讯通路门店!$AC:$AC,通讯通路门店!$S:$S,$G1091)</f>
        <v>0</v>
      </c>
      <c r="BK1091" s="99">
        <f>SUMIFS(通讯通路门店!$AD:$AD,通讯通路门店!$S:$S,$G1091)</f>
        <v>0</v>
      </c>
      <c r="BL1091" s="99">
        <f>SUMIFS(通讯通路门店!$AE:$AE,通讯通路门店!$S:$S,$G1091)</f>
        <v>0</v>
      </c>
      <c r="BM1091" s="99">
        <f>SUMIFS(通讯通路门店!$AF:$AF,通讯通路门店!$S:$S,$G1091)</f>
        <v>0</v>
      </c>
      <c r="BN1091" s="99">
        <f>SUMIFS(通讯通路门店!$AG:$AG,通讯通路门店!$S:$S,$G1091)</f>
        <v>0</v>
      </c>
      <c r="BO1091" s="99">
        <f>SUMIFS(通讯通路门店!$AH:$AH,通讯通路门店!$S:$S,$G1091)</f>
        <v>0</v>
      </c>
      <c r="BP1091" s="99">
        <f>SUMIFS(通讯通路门店!$AI:$AI,通讯通路门店!$S:$S,$G1091)</f>
        <v>0</v>
      </c>
      <c r="BQ1091" s="83"/>
    </row>
    <row r="1092" spans="1:69">
      <c r="A1092" s="99" t="str">
        <f>IFERROR(_xlfn.XLOOKUP($G1092,通讯通路门店!$S$4:$S$993933,通讯通路门店!$A$4:$A$993933,0,0),"")</f>
        <v>海南省</v>
      </c>
      <c r="B1092" s="99" t="str">
        <f>IFERROR(_xlfn.XLOOKUP($G1092,通讯通路门店!$S$4:$S$993933,通讯通路门店!$B$4:$B$993933,0,0),"")</f>
        <v>乐东黎族自治县</v>
      </c>
      <c r="C1092" s="99" t="str">
        <f>IFERROR(_xlfn.XLOOKUP($G1092,通讯通路门店!$S$4:$S$993933,通讯通路门店!$C$4:$C$993933,0,0),"")</f>
        <v>乐东黎族自治县</v>
      </c>
      <c r="D1092" s="99" t="str">
        <f>IFERROR(_xlfn.XLOOKUP($G1092,通讯通路门店!$S$4:$S$993933,通讯通路门店!$D$4:$D$993933,0,0),"")</f>
        <v>万冲镇</v>
      </c>
      <c r="E1092" s="83"/>
      <c r="F1092" s="83"/>
      <c r="G1092" s="101"/>
      <c r="H1092" s="102">
        <f>IFERROR(_xlfn.XLOOKUP($G1092,通讯通路门店!$S$4:$S$993933,通讯通路门店!$R$4:$R$993933,0,0),"")</f>
        <v>0</v>
      </c>
      <c r="I1092" s="83"/>
      <c r="J1092" s="83"/>
      <c r="K1092" s="83"/>
      <c r="L1092" s="83"/>
      <c r="M1092" s="83"/>
      <c r="N1092" s="83"/>
      <c r="O1092" s="83"/>
      <c r="P1092" s="83"/>
      <c r="Q1092" s="83"/>
      <c r="R1092" s="83"/>
      <c r="S1092" s="83"/>
      <c r="T1092" s="83"/>
      <c r="U1092" s="99">
        <f>COUNTIF(通讯通路门店!$S:$S,$G1092)</f>
        <v>0</v>
      </c>
      <c r="V1092" s="99">
        <f>COUNTIFS(通讯通路门店!$S:$S,$G1092,通讯通路门店!$J:$J,"综合卖场")</f>
        <v>0</v>
      </c>
      <c r="W1092" s="99">
        <f>SUMIFS(通讯通路门店!$AJ:$AJ,通讯通路门店!$S:$S,通讯客户沙盘!$G1092)</f>
        <v>0</v>
      </c>
      <c r="X1092" s="99">
        <f t="shared" ref="X1092:X1155" si="85">Y1092+Z1092+AA1092+AB1092+AC1092+AD1092+AE1092</f>
        <v>0</v>
      </c>
      <c r="Y1092" s="99">
        <f>COUNTIFS(通讯通路门店!$S:$S,$G1092,通讯通路门店!$J:$J,"荣耀体验店")+COUNTIFS(通讯通路门店!$S:$S,$G1092,通讯通路门店!$J:$J,"荣耀授权专卖店")</f>
        <v>0</v>
      </c>
      <c r="Z1092" s="99">
        <f>COUNTIFS(通讯通路门店!$S:$S,$G1092,通讯通路门店!$J:$J,"VIVO体验店")</f>
        <v>0</v>
      </c>
      <c r="AA1092" s="99">
        <f>COUNTIFS(通讯通路门店!$S:$S,$G1092,通讯通路门店!$J:$J,"OPPO体验店")</f>
        <v>0</v>
      </c>
      <c r="AB1092" s="99">
        <f>COUNTIFS(通讯通路门店!$S:$S,$G1092,通讯通路门店!$J:$J,"华为授权体验店")+COUNTIFS(通讯通路门店!$S:$S,$G1092,通讯通路门店!$J:$J,"华为堡垒店")</f>
        <v>0</v>
      </c>
      <c r="AC1092" s="99">
        <f>COUNTIFS(通讯通路门店!$S:$S,$G1092,通讯通路门店!$J:$J,"小米体验店")</f>
        <v>0</v>
      </c>
      <c r="AD1092" s="99">
        <f>COUNTIFS(通讯通路门店!$S:$S,$G1092,通讯通路门店!$J:$J,"苹果体验店")</f>
        <v>0</v>
      </c>
      <c r="AE1092" s="99">
        <f>COUNTIFS(通讯通路门店!$S:$S,$G1092,通讯通路门店!$J:$J,"其他品牌专卖店")</f>
        <v>0</v>
      </c>
      <c r="AF1092" s="99">
        <f>SUMIFS(通讯通路门店!$BI:$BI,通讯通路门店!$S:$S,$G1092)</f>
        <v>0</v>
      </c>
      <c r="AG1092" s="99">
        <f>SUMIFS(通讯通路门店!$BH:$BH,通讯通路门店!$S:$S,$G1092)</f>
        <v>0</v>
      </c>
      <c r="AH1092" s="99">
        <f t="shared" ref="AH1092:AH1155" si="86">AI1092+AJ1092+AK1092+AL1092+AM1092+AN1092</f>
        <v>0</v>
      </c>
      <c r="AI1092" s="99">
        <f>SUMIFS(通讯通路门店!$BB:$BB,通讯通路门店!$S:$S,$G1092)</f>
        <v>0</v>
      </c>
      <c r="AJ1092" s="99">
        <f>SUMIFS(通讯通路门店!$BE:$BE,通讯通路门店!$S:$S,$G1092)</f>
        <v>0</v>
      </c>
      <c r="AK1092" s="99">
        <f>SUMIFS(通讯通路门店!$BG:$BG,通讯通路门店!$S:$S,$G1092)</f>
        <v>0</v>
      </c>
      <c r="AL1092" s="99">
        <f>SUMIFS(通讯通路门店!$BC:$BC,通讯通路门店!$S:$S,$G1092)</f>
        <v>0</v>
      </c>
      <c r="AM1092" s="99">
        <f>SUMIFS(通讯通路门店!$BD:$BD,通讯通路门店!$S:$S,$G1092)</f>
        <v>0</v>
      </c>
      <c r="AN1092" s="99">
        <f>SUMIFS(通讯通路门店!$BF:$BF,通讯通路门店!$S:$S,$G1092)</f>
        <v>0</v>
      </c>
      <c r="AO1092" s="99">
        <f t="shared" ref="AO1092:AO1155" si="87">AP1092+AQ1092</f>
        <v>0</v>
      </c>
      <c r="AP1092" s="99">
        <f>SUMIFS(通讯通路门店!$K:$K,通讯通路门店!$S:$S,$G1092)</f>
        <v>0</v>
      </c>
      <c r="AQ1092" s="83"/>
      <c r="AR1092" s="99">
        <f>SUMIFS(通讯通路门店!$T:$T,通讯通路门店!$S:$S,$G1092)</f>
        <v>0</v>
      </c>
      <c r="AS1092" s="99">
        <f>SUMIFS(通讯通路门店!$U:$U,通讯通路门店!$S:$S,$G1092)</f>
        <v>0</v>
      </c>
      <c r="AT1092" s="99">
        <f>SUMIFS(通讯通路门店!$V:$V,通讯通路门店!$S:$S,$G1092)</f>
        <v>0</v>
      </c>
      <c r="AU1092" s="99">
        <f>SUMIFS(通讯通路门店!$W:$W,通讯通路门店!$S:$S,$G1092)</f>
        <v>0</v>
      </c>
      <c r="AV1092" s="99">
        <f>SUMIFS(通讯通路门店!$Z:$Z,通讯通路门店!$S:$S,$G1092)</f>
        <v>0</v>
      </c>
      <c r="AW1092" s="99">
        <f>SUMIFS(通讯通路门店!$AB:$AB,通讯通路门店!$S:$S,$G1092)</f>
        <v>0</v>
      </c>
      <c r="AX1092" s="99">
        <f>SUMIFS(通讯通路门店!$X:$X,通讯通路门店!$S:$S,$G1092)</f>
        <v>0</v>
      </c>
      <c r="AY1092" s="99">
        <f>SUMIFS(通讯通路门店!$Y:$Y,通讯通路门店!$S:$S,$G1092)</f>
        <v>0</v>
      </c>
      <c r="AZ1092" s="99">
        <f>SUMIFS(通讯通路门店!$AA:$AA,通讯通路门店!$S:$S,$G1092)</f>
        <v>0</v>
      </c>
      <c r="BA1092" s="99">
        <f t="shared" ref="BA1092:BA1155" si="88">AP1092-BB1092</f>
        <v>0</v>
      </c>
      <c r="BB1092" s="99">
        <f t="shared" ref="BB1092:BB1155" si="89">BC1092+BD1092+BE1092+BF1092+BG1092+BH1092</f>
        <v>0</v>
      </c>
      <c r="BC1092" s="99">
        <f>SUMIFS(通讯通路门店!$W:$W,通讯通路门店!$S:$S,$G1092,通讯通路门店!$J:$J,"荣耀体验店")+SUMIFS(通讯通路门店!$W:$W,通讯通路门店!$S:$S,$G1092,通讯通路门店!$J:$J,"荣耀授权专卖店")</f>
        <v>0</v>
      </c>
      <c r="BD1092" s="99">
        <f>SUMIFS(通讯通路门店!$Z:$Z,通讯通路门店!$S:$S,$G1092,通讯通路门店!$J:$J,"VIVO体验店")</f>
        <v>0</v>
      </c>
      <c r="BE1092" s="99">
        <f>SUMIFS(通讯通路门店!$AB:$AB,通讯通路门店!$S:$S,$G1092,通讯通路门店!$J:$J,"OPPO体验店")</f>
        <v>0</v>
      </c>
      <c r="BF1092" s="99">
        <f>SUMIFS(通讯通路门店!$X:$X,通讯通路门店!$S:$S,$G1092,通讯通路门店!$J:$J,"华为授权体验店")+SUMIFS(通讯通路门店!$AA:$AA,通讯通路门店!$S:$S,$G1092,通讯通路门店!$J:$J,"华为堡垒店")</f>
        <v>0</v>
      </c>
      <c r="BG1092" s="99">
        <f>SUMIFS(通讯通路门店!$Y:$Y,通讯通路门店!$S:$S,$G1092,通讯通路门店!$J:$J,"小米体验店")</f>
        <v>0</v>
      </c>
      <c r="BH1092" s="99">
        <f>SUMIFS(通讯通路门店!$AA:$AA,通讯通路门店!$S:$S,$G1092,通讯通路门店!$J:$J,"苹果体验店")</f>
        <v>0</v>
      </c>
      <c r="BI1092" s="99">
        <f>SUMIFS(通讯通路门店!$K:$K,通讯通路门店!$S:$S,$G1092,通讯通路门店!$J:$J,"其他品牌专卖店")</f>
        <v>0</v>
      </c>
      <c r="BJ1092" s="99">
        <f>SUMIFS(通讯通路门店!$AC:$AC,通讯通路门店!$S:$S,$G1092)</f>
        <v>0</v>
      </c>
      <c r="BK1092" s="99">
        <f>SUMIFS(通讯通路门店!$AD:$AD,通讯通路门店!$S:$S,$G1092)</f>
        <v>0</v>
      </c>
      <c r="BL1092" s="99">
        <f>SUMIFS(通讯通路门店!$AE:$AE,通讯通路门店!$S:$S,$G1092)</f>
        <v>0</v>
      </c>
      <c r="BM1092" s="99">
        <f>SUMIFS(通讯通路门店!$AF:$AF,通讯通路门店!$S:$S,$G1092)</f>
        <v>0</v>
      </c>
      <c r="BN1092" s="99">
        <f>SUMIFS(通讯通路门店!$AG:$AG,通讯通路门店!$S:$S,$G1092)</f>
        <v>0</v>
      </c>
      <c r="BO1092" s="99">
        <f>SUMIFS(通讯通路门店!$AH:$AH,通讯通路门店!$S:$S,$G1092)</f>
        <v>0</v>
      </c>
      <c r="BP1092" s="99">
        <f>SUMIFS(通讯通路门店!$AI:$AI,通讯通路门店!$S:$S,$G1092)</f>
        <v>0</v>
      </c>
      <c r="BQ1092" s="83"/>
    </row>
    <row r="1093" spans="1:69">
      <c r="A1093" s="99" t="str">
        <f>IFERROR(_xlfn.XLOOKUP($G1093,通讯通路门店!$S$4:$S$993933,通讯通路门店!$A$4:$A$993933,0,0),"")</f>
        <v>海南省</v>
      </c>
      <c r="B1093" s="99" t="str">
        <f>IFERROR(_xlfn.XLOOKUP($G1093,通讯通路门店!$S$4:$S$993933,通讯通路门店!$B$4:$B$993933,0,0),"")</f>
        <v>乐东黎族自治县</v>
      </c>
      <c r="C1093" s="99" t="str">
        <f>IFERROR(_xlfn.XLOOKUP($G1093,通讯通路门店!$S$4:$S$993933,通讯通路门店!$C$4:$C$993933,0,0),"")</f>
        <v>乐东黎族自治县</v>
      </c>
      <c r="D1093" s="99" t="str">
        <f>IFERROR(_xlfn.XLOOKUP($G1093,通讯通路门店!$S$4:$S$993933,通讯通路门店!$D$4:$D$993933,0,0),"")</f>
        <v>万冲镇</v>
      </c>
      <c r="E1093" s="83"/>
      <c r="F1093" s="83"/>
      <c r="G1093" s="101"/>
      <c r="H1093" s="102">
        <f>IFERROR(_xlfn.XLOOKUP($G1093,通讯通路门店!$S$4:$S$993933,通讯通路门店!$R$4:$R$993933,0,0),"")</f>
        <v>0</v>
      </c>
      <c r="I1093" s="83"/>
      <c r="J1093" s="83"/>
      <c r="K1093" s="83"/>
      <c r="L1093" s="83"/>
      <c r="M1093" s="83"/>
      <c r="N1093" s="83"/>
      <c r="O1093" s="83"/>
      <c r="P1093" s="83"/>
      <c r="Q1093" s="83"/>
      <c r="R1093" s="83"/>
      <c r="S1093" s="83"/>
      <c r="T1093" s="83"/>
      <c r="U1093" s="99">
        <f>COUNTIF(通讯通路门店!$S:$S,$G1093)</f>
        <v>0</v>
      </c>
      <c r="V1093" s="99">
        <f>COUNTIFS(通讯通路门店!$S:$S,$G1093,通讯通路门店!$J:$J,"综合卖场")</f>
        <v>0</v>
      </c>
      <c r="W1093" s="99">
        <f>SUMIFS(通讯通路门店!$AJ:$AJ,通讯通路门店!$S:$S,通讯客户沙盘!$G1093)</f>
        <v>0</v>
      </c>
      <c r="X1093" s="99">
        <f t="shared" si="85"/>
        <v>0</v>
      </c>
      <c r="Y1093" s="99">
        <f>COUNTIFS(通讯通路门店!$S:$S,$G1093,通讯通路门店!$J:$J,"荣耀体验店")+COUNTIFS(通讯通路门店!$S:$S,$G1093,通讯通路门店!$J:$J,"荣耀授权专卖店")</f>
        <v>0</v>
      </c>
      <c r="Z1093" s="99">
        <f>COUNTIFS(通讯通路门店!$S:$S,$G1093,通讯通路门店!$J:$J,"VIVO体验店")</f>
        <v>0</v>
      </c>
      <c r="AA1093" s="99">
        <f>COUNTIFS(通讯通路门店!$S:$S,$G1093,通讯通路门店!$J:$J,"OPPO体验店")</f>
        <v>0</v>
      </c>
      <c r="AB1093" s="99">
        <f>COUNTIFS(通讯通路门店!$S:$S,$G1093,通讯通路门店!$J:$J,"华为授权体验店")+COUNTIFS(通讯通路门店!$S:$S,$G1093,通讯通路门店!$J:$J,"华为堡垒店")</f>
        <v>0</v>
      </c>
      <c r="AC1093" s="99">
        <f>COUNTIFS(通讯通路门店!$S:$S,$G1093,通讯通路门店!$J:$J,"小米体验店")</f>
        <v>0</v>
      </c>
      <c r="AD1093" s="99">
        <f>COUNTIFS(通讯通路门店!$S:$S,$G1093,通讯通路门店!$J:$J,"苹果体验店")</f>
        <v>0</v>
      </c>
      <c r="AE1093" s="99">
        <f>COUNTIFS(通讯通路门店!$S:$S,$G1093,通讯通路门店!$J:$J,"其他品牌专卖店")</f>
        <v>0</v>
      </c>
      <c r="AF1093" s="99">
        <f>SUMIFS(通讯通路门店!$BI:$BI,通讯通路门店!$S:$S,$G1093)</f>
        <v>0</v>
      </c>
      <c r="AG1093" s="99">
        <f>SUMIFS(通讯通路门店!$BH:$BH,通讯通路门店!$S:$S,$G1093)</f>
        <v>0</v>
      </c>
      <c r="AH1093" s="99">
        <f t="shared" si="86"/>
        <v>0</v>
      </c>
      <c r="AI1093" s="99">
        <f>SUMIFS(通讯通路门店!$BB:$BB,通讯通路门店!$S:$S,$G1093)</f>
        <v>0</v>
      </c>
      <c r="AJ1093" s="99">
        <f>SUMIFS(通讯通路门店!$BE:$BE,通讯通路门店!$S:$S,$G1093)</f>
        <v>0</v>
      </c>
      <c r="AK1093" s="99">
        <f>SUMIFS(通讯通路门店!$BG:$BG,通讯通路门店!$S:$S,$G1093)</f>
        <v>0</v>
      </c>
      <c r="AL1093" s="99">
        <f>SUMIFS(通讯通路门店!$BC:$BC,通讯通路门店!$S:$S,$G1093)</f>
        <v>0</v>
      </c>
      <c r="AM1093" s="99">
        <f>SUMIFS(通讯通路门店!$BD:$BD,通讯通路门店!$S:$S,$G1093)</f>
        <v>0</v>
      </c>
      <c r="AN1093" s="99">
        <f>SUMIFS(通讯通路门店!$BF:$BF,通讯通路门店!$S:$S,$G1093)</f>
        <v>0</v>
      </c>
      <c r="AO1093" s="99">
        <f t="shared" si="87"/>
        <v>0</v>
      </c>
      <c r="AP1093" s="99">
        <f>SUMIFS(通讯通路门店!$K:$K,通讯通路门店!$S:$S,$G1093)</f>
        <v>0</v>
      </c>
      <c r="AQ1093" s="83"/>
      <c r="AR1093" s="99">
        <f>SUMIFS(通讯通路门店!$T:$T,通讯通路门店!$S:$S,$G1093)</f>
        <v>0</v>
      </c>
      <c r="AS1093" s="99">
        <f>SUMIFS(通讯通路门店!$U:$U,通讯通路门店!$S:$S,$G1093)</f>
        <v>0</v>
      </c>
      <c r="AT1093" s="99">
        <f>SUMIFS(通讯通路门店!$V:$V,通讯通路门店!$S:$S,$G1093)</f>
        <v>0</v>
      </c>
      <c r="AU1093" s="99">
        <f>SUMIFS(通讯通路门店!$W:$W,通讯通路门店!$S:$S,$G1093)</f>
        <v>0</v>
      </c>
      <c r="AV1093" s="99">
        <f>SUMIFS(通讯通路门店!$Z:$Z,通讯通路门店!$S:$S,$G1093)</f>
        <v>0</v>
      </c>
      <c r="AW1093" s="99">
        <f>SUMIFS(通讯通路门店!$AB:$AB,通讯通路门店!$S:$S,$G1093)</f>
        <v>0</v>
      </c>
      <c r="AX1093" s="99">
        <f>SUMIFS(通讯通路门店!$X:$X,通讯通路门店!$S:$S,$G1093)</f>
        <v>0</v>
      </c>
      <c r="AY1093" s="99">
        <f>SUMIFS(通讯通路门店!$Y:$Y,通讯通路门店!$S:$S,$G1093)</f>
        <v>0</v>
      </c>
      <c r="AZ1093" s="99">
        <f>SUMIFS(通讯通路门店!$AA:$AA,通讯通路门店!$S:$S,$G1093)</f>
        <v>0</v>
      </c>
      <c r="BA1093" s="99">
        <f t="shared" si="88"/>
        <v>0</v>
      </c>
      <c r="BB1093" s="99">
        <f t="shared" si="89"/>
        <v>0</v>
      </c>
      <c r="BC1093" s="99">
        <f>SUMIFS(通讯通路门店!$W:$W,通讯通路门店!$S:$S,$G1093,通讯通路门店!$J:$J,"荣耀体验店")+SUMIFS(通讯通路门店!$W:$W,通讯通路门店!$S:$S,$G1093,通讯通路门店!$J:$J,"荣耀授权专卖店")</f>
        <v>0</v>
      </c>
      <c r="BD1093" s="99">
        <f>SUMIFS(通讯通路门店!$Z:$Z,通讯通路门店!$S:$S,$G1093,通讯通路门店!$J:$J,"VIVO体验店")</f>
        <v>0</v>
      </c>
      <c r="BE1093" s="99">
        <f>SUMIFS(通讯通路门店!$AB:$AB,通讯通路门店!$S:$S,$G1093,通讯通路门店!$J:$J,"OPPO体验店")</f>
        <v>0</v>
      </c>
      <c r="BF1093" s="99">
        <f>SUMIFS(通讯通路门店!$X:$X,通讯通路门店!$S:$S,$G1093,通讯通路门店!$J:$J,"华为授权体验店")+SUMIFS(通讯通路门店!$AA:$AA,通讯通路门店!$S:$S,$G1093,通讯通路门店!$J:$J,"华为堡垒店")</f>
        <v>0</v>
      </c>
      <c r="BG1093" s="99">
        <f>SUMIFS(通讯通路门店!$Y:$Y,通讯通路门店!$S:$S,$G1093,通讯通路门店!$J:$J,"小米体验店")</f>
        <v>0</v>
      </c>
      <c r="BH1093" s="99">
        <f>SUMIFS(通讯通路门店!$AA:$AA,通讯通路门店!$S:$S,$G1093,通讯通路门店!$J:$J,"苹果体验店")</f>
        <v>0</v>
      </c>
      <c r="BI1093" s="99">
        <f>SUMIFS(通讯通路门店!$K:$K,通讯通路门店!$S:$S,$G1093,通讯通路门店!$J:$J,"其他品牌专卖店")</f>
        <v>0</v>
      </c>
      <c r="BJ1093" s="99">
        <f>SUMIFS(通讯通路门店!$AC:$AC,通讯通路门店!$S:$S,$G1093)</f>
        <v>0</v>
      </c>
      <c r="BK1093" s="99">
        <f>SUMIFS(通讯通路门店!$AD:$AD,通讯通路门店!$S:$S,$G1093)</f>
        <v>0</v>
      </c>
      <c r="BL1093" s="99">
        <f>SUMIFS(通讯通路门店!$AE:$AE,通讯通路门店!$S:$S,$G1093)</f>
        <v>0</v>
      </c>
      <c r="BM1093" s="99">
        <f>SUMIFS(通讯通路门店!$AF:$AF,通讯通路门店!$S:$S,$G1093)</f>
        <v>0</v>
      </c>
      <c r="BN1093" s="99">
        <f>SUMIFS(通讯通路门店!$AG:$AG,通讯通路门店!$S:$S,$G1093)</f>
        <v>0</v>
      </c>
      <c r="BO1093" s="99">
        <f>SUMIFS(通讯通路门店!$AH:$AH,通讯通路门店!$S:$S,$G1093)</f>
        <v>0</v>
      </c>
      <c r="BP1093" s="99">
        <f>SUMIFS(通讯通路门店!$AI:$AI,通讯通路门店!$S:$S,$G1093)</f>
        <v>0</v>
      </c>
      <c r="BQ1093" s="83"/>
    </row>
    <row r="1094" spans="1:69">
      <c r="A1094" s="99" t="str">
        <f>IFERROR(_xlfn.XLOOKUP($G1094,通讯通路门店!$S$4:$S$993933,通讯通路门店!$A$4:$A$993933,0,0),"")</f>
        <v>海南省</v>
      </c>
      <c r="B1094" s="99" t="str">
        <f>IFERROR(_xlfn.XLOOKUP($G1094,通讯通路门店!$S$4:$S$993933,通讯通路门店!$B$4:$B$993933,0,0),"")</f>
        <v>乐东黎族自治县</v>
      </c>
      <c r="C1094" s="99" t="str">
        <f>IFERROR(_xlfn.XLOOKUP($G1094,通讯通路门店!$S$4:$S$993933,通讯通路门店!$C$4:$C$993933,0,0),"")</f>
        <v>乐东黎族自治县</v>
      </c>
      <c r="D1094" s="99" t="str">
        <f>IFERROR(_xlfn.XLOOKUP($G1094,通讯通路门店!$S$4:$S$993933,通讯通路门店!$D$4:$D$993933,0,0),"")</f>
        <v>万冲镇</v>
      </c>
      <c r="E1094" s="83"/>
      <c r="F1094" s="83"/>
      <c r="G1094" s="101"/>
      <c r="H1094" s="102">
        <f>IFERROR(_xlfn.XLOOKUP($G1094,通讯通路门店!$S$4:$S$993933,通讯通路门店!$R$4:$R$993933,0,0),"")</f>
        <v>0</v>
      </c>
      <c r="I1094" s="83"/>
      <c r="J1094" s="83"/>
      <c r="K1094" s="83"/>
      <c r="L1094" s="83"/>
      <c r="M1094" s="83"/>
      <c r="N1094" s="83"/>
      <c r="O1094" s="83"/>
      <c r="P1094" s="83"/>
      <c r="Q1094" s="83"/>
      <c r="R1094" s="83"/>
      <c r="S1094" s="83"/>
      <c r="T1094" s="83"/>
      <c r="U1094" s="99">
        <f>COUNTIF(通讯通路门店!$S:$S,$G1094)</f>
        <v>0</v>
      </c>
      <c r="V1094" s="99">
        <f>COUNTIFS(通讯通路门店!$S:$S,$G1094,通讯通路门店!$J:$J,"综合卖场")</f>
        <v>0</v>
      </c>
      <c r="W1094" s="99">
        <f>SUMIFS(通讯通路门店!$AJ:$AJ,通讯通路门店!$S:$S,通讯客户沙盘!$G1094)</f>
        <v>0</v>
      </c>
      <c r="X1094" s="99">
        <f t="shared" si="85"/>
        <v>0</v>
      </c>
      <c r="Y1094" s="99">
        <f>COUNTIFS(通讯通路门店!$S:$S,$G1094,通讯通路门店!$J:$J,"荣耀体验店")+COUNTIFS(通讯通路门店!$S:$S,$G1094,通讯通路门店!$J:$J,"荣耀授权专卖店")</f>
        <v>0</v>
      </c>
      <c r="Z1094" s="99">
        <f>COUNTIFS(通讯通路门店!$S:$S,$G1094,通讯通路门店!$J:$J,"VIVO体验店")</f>
        <v>0</v>
      </c>
      <c r="AA1094" s="99">
        <f>COUNTIFS(通讯通路门店!$S:$S,$G1094,通讯通路门店!$J:$J,"OPPO体验店")</f>
        <v>0</v>
      </c>
      <c r="AB1094" s="99">
        <f>COUNTIFS(通讯通路门店!$S:$S,$G1094,通讯通路门店!$J:$J,"华为授权体验店")+COUNTIFS(通讯通路门店!$S:$S,$G1094,通讯通路门店!$J:$J,"华为堡垒店")</f>
        <v>0</v>
      </c>
      <c r="AC1094" s="99">
        <f>COUNTIFS(通讯通路门店!$S:$S,$G1094,通讯通路门店!$J:$J,"小米体验店")</f>
        <v>0</v>
      </c>
      <c r="AD1094" s="99">
        <f>COUNTIFS(通讯通路门店!$S:$S,$G1094,通讯通路门店!$J:$J,"苹果体验店")</f>
        <v>0</v>
      </c>
      <c r="AE1094" s="99">
        <f>COUNTIFS(通讯通路门店!$S:$S,$G1094,通讯通路门店!$J:$J,"其他品牌专卖店")</f>
        <v>0</v>
      </c>
      <c r="AF1094" s="99">
        <f>SUMIFS(通讯通路门店!$BI:$BI,通讯通路门店!$S:$S,$G1094)</f>
        <v>0</v>
      </c>
      <c r="AG1094" s="99">
        <f>SUMIFS(通讯通路门店!$BH:$BH,通讯通路门店!$S:$S,$G1094)</f>
        <v>0</v>
      </c>
      <c r="AH1094" s="99">
        <f t="shared" si="86"/>
        <v>0</v>
      </c>
      <c r="AI1094" s="99">
        <f>SUMIFS(通讯通路门店!$BB:$BB,通讯通路门店!$S:$S,$G1094)</f>
        <v>0</v>
      </c>
      <c r="AJ1094" s="99">
        <f>SUMIFS(通讯通路门店!$BE:$BE,通讯通路门店!$S:$S,$G1094)</f>
        <v>0</v>
      </c>
      <c r="AK1094" s="99">
        <f>SUMIFS(通讯通路门店!$BG:$BG,通讯通路门店!$S:$S,$G1094)</f>
        <v>0</v>
      </c>
      <c r="AL1094" s="99">
        <f>SUMIFS(通讯通路门店!$BC:$BC,通讯通路门店!$S:$S,$G1094)</f>
        <v>0</v>
      </c>
      <c r="AM1094" s="99">
        <f>SUMIFS(通讯通路门店!$BD:$BD,通讯通路门店!$S:$S,$G1094)</f>
        <v>0</v>
      </c>
      <c r="AN1094" s="99">
        <f>SUMIFS(通讯通路门店!$BF:$BF,通讯通路门店!$S:$S,$G1094)</f>
        <v>0</v>
      </c>
      <c r="AO1094" s="99">
        <f t="shared" si="87"/>
        <v>0</v>
      </c>
      <c r="AP1094" s="99">
        <f>SUMIFS(通讯通路门店!$K:$K,通讯通路门店!$S:$S,$G1094)</f>
        <v>0</v>
      </c>
      <c r="AQ1094" s="83"/>
      <c r="AR1094" s="99">
        <f>SUMIFS(通讯通路门店!$T:$T,通讯通路门店!$S:$S,$G1094)</f>
        <v>0</v>
      </c>
      <c r="AS1094" s="99">
        <f>SUMIFS(通讯通路门店!$U:$U,通讯通路门店!$S:$S,$G1094)</f>
        <v>0</v>
      </c>
      <c r="AT1094" s="99">
        <f>SUMIFS(通讯通路门店!$V:$V,通讯通路门店!$S:$S,$G1094)</f>
        <v>0</v>
      </c>
      <c r="AU1094" s="99">
        <f>SUMIFS(通讯通路门店!$W:$W,通讯通路门店!$S:$S,$G1094)</f>
        <v>0</v>
      </c>
      <c r="AV1094" s="99">
        <f>SUMIFS(通讯通路门店!$Z:$Z,通讯通路门店!$S:$S,$G1094)</f>
        <v>0</v>
      </c>
      <c r="AW1094" s="99">
        <f>SUMIFS(通讯通路门店!$AB:$AB,通讯通路门店!$S:$S,$G1094)</f>
        <v>0</v>
      </c>
      <c r="AX1094" s="99">
        <f>SUMIFS(通讯通路门店!$X:$X,通讯通路门店!$S:$S,$G1094)</f>
        <v>0</v>
      </c>
      <c r="AY1094" s="99">
        <f>SUMIFS(通讯通路门店!$Y:$Y,通讯通路门店!$S:$S,$G1094)</f>
        <v>0</v>
      </c>
      <c r="AZ1094" s="99">
        <f>SUMIFS(通讯通路门店!$AA:$AA,通讯通路门店!$S:$S,$G1094)</f>
        <v>0</v>
      </c>
      <c r="BA1094" s="99">
        <f t="shared" si="88"/>
        <v>0</v>
      </c>
      <c r="BB1094" s="99">
        <f t="shared" si="89"/>
        <v>0</v>
      </c>
      <c r="BC1094" s="99">
        <f>SUMIFS(通讯通路门店!$W:$W,通讯通路门店!$S:$S,$G1094,通讯通路门店!$J:$J,"荣耀体验店")+SUMIFS(通讯通路门店!$W:$W,通讯通路门店!$S:$S,$G1094,通讯通路门店!$J:$J,"荣耀授权专卖店")</f>
        <v>0</v>
      </c>
      <c r="BD1094" s="99">
        <f>SUMIFS(通讯通路门店!$Z:$Z,通讯通路门店!$S:$S,$G1094,通讯通路门店!$J:$J,"VIVO体验店")</f>
        <v>0</v>
      </c>
      <c r="BE1094" s="99">
        <f>SUMIFS(通讯通路门店!$AB:$AB,通讯通路门店!$S:$S,$G1094,通讯通路门店!$J:$J,"OPPO体验店")</f>
        <v>0</v>
      </c>
      <c r="BF1094" s="99">
        <f>SUMIFS(通讯通路门店!$X:$X,通讯通路门店!$S:$S,$G1094,通讯通路门店!$J:$J,"华为授权体验店")+SUMIFS(通讯通路门店!$AA:$AA,通讯通路门店!$S:$S,$G1094,通讯通路门店!$J:$J,"华为堡垒店")</f>
        <v>0</v>
      </c>
      <c r="BG1094" s="99">
        <f>SUMIFS(通讯通路门店!$Y:$Y,通讯通路门店!$S:$S,$G1094,通讯通路门店!$J:$J,"小米体验店")</f>
        <v>0</v>
      </c>
      <c r="BH1094" s="99">
        <f>SUMIFS(通讯通路门店!$AA:$AA,通讯通路门店!$S:$S,$G1094,通讯通路门店!$J:$J,"苹果体验店")</f>
        <v>0</v>
      </c>
      <c r="BI1094" s="99">
        <f>SUMIFS(通讯通路门店!$K:$K,通讯通路门店!$S:$S,$G1094,通讯通路门店!$J:$J,"其他品牌专卖店")</f>
        <v>0</v>
      </c>
      <c r="BJ1094" s="99">
        <f>SUMIFS(通讯通路门店!$AC:$AC,通讯通路门店!$S:$S,$G1094)</f>
        <v>0</v>
      </c>
      <c r="BK1094" s="99">
        <f>SUMIFS(通讯通路门店!$AD:$AD,通讯通路门店!$S:$S,$G1094)</f>
        <v>0</v>
      </c>
      <c r="BL1094" s="99">
        <f>SUMIFS(通讯通路门店!$AE:$AE,通讯通路门店!$S:$S,$G1094)</f>
        <v>0</v>
      </c>
      <c r="BM1094" s="99">
        <f>SUMIFS(通讯通路门店!$AF:$AF,通讯通路门店!$S:$S,$G1094)</f>
        <v>0</v>
      </c>
      <c r="BN1094" s="99">
        <f>SUMIFS(通讯通路门店!$AG:$AG,通讯通路门店!$S:$S,$G1094)</f>
        <v>0</v>
      </c>
      <c r="BO1094" s="99">
        <f>SUMIFS(通讯通路门店!$AH:$AH,通讯通路门店!$S:$S,$G1094)</f>
        <v>0</v>
      </c>
      <c r="BP1094" s="99">
        <f>SUMIFS(通讯通路门店!$AI:$AI,通讯通路门店!$S:$S,$G1094)</f>
        <v>0</v>
      </c>
      <c r="BQ1094" s="83"/>
    </row>
    <row r="1095" spans="1:69">
      <c r="A1095" s="99" t="str">
        <f>IFERROR(_xlfn.XLOOKUP($G1095,通讯通路门店!$S$4:$S$993933,通讯通路门店!$A$4:$A$993933,0,0),"")</f>
        <v>海南省</v>
      </c>
      <c r="B1095" s="99" t="str">
        <f>IFERROR(_xlfn.XLOOKUP($G1095,通讯通路门店!$S$4:$S$993933,通讯通路门店!$B$4:$B$993933,0,0),"")</f>
        <v>乐东黎族自治县</v>
      </c>
      <c r="C1095" s="99" t="str">
        <f>IFERROR(_xlfn.XLOOKUP($G1095,通讯通路门店!$S$4:$S$993933,通讯通路门店!$C$4:$C$993933,0,0),"")</f>
        <v>乐东黎族自治县</v>
      </c>
      <c r="D1095" s="99" t="str">
        <f>IFERROR(_xlfn.XLOOKUP($G1095,通讯通路门店!$S$4:$S$993933,通讯通路门店!$D$4:$D$993933,0,0),"")</f>
        <v>万冲镇</v>
      </c>
      <c r="E1095" s="83"/>
      <c r="F1095" s="83"/>
      <c r="G1095" s="101"/>
      <c r="H1095" s="102">
        <f>IFERROR(_xlfn.XLOOKUP($G1095,通讯通路门店!$S$4:$S$993933,通讯通路门店!$R$4:$R$993933,0,0),"")</f>
        <v>0</v>
      </c>
      <c r="I1095" s="83"/>
      <c r="J1095" s="83"/>
      <c r="K1095" s="83"/>
      <c r="L1095" s="83"/>
      <c r="M1095" s="83"/>
      <c r="N1095" s="83"/>
      <c r="O1095" s="83"/>
      <c r="P1095" s="83"/>
      <c r="Q1095" s="83"/>
      <c r="R1095" s="83"/>
      <c r="S1095" s="83"/>
      <c r="T1095" s="83"/>
      <c r="U1095" s="99">
        <f>COUNTIF(通讯通路门店!$S:$S,$G1095)</f>
        <v>0</v>
      </c>
      <c r="V1095" s="99">
        <f>COUNTIFS(通讯通路门店!$S:$S,$G1095,通讯通路门店!$J:$J,"综合卖场")</f>
        <v>0</v>
      </c>
      <c r="W1095" s="99">
        <f>SUMIFS(通讯通路门店!$AJ:$AJ,通讯通路门店!$S:$S,通讯客户沙盘!$G1095)</f>
        <v>0</v>
      </c>
      <c r="X1095" s="99">
        <f t="shared" si="85"/>
        <v>0</v>
      </c>
      <c r="Y1095" s="99">
        <f>COUNTIFS(通讯通路门店!$S:$S,$G1095,通讯通路门店!$J:$J,"荣耀体验店")+COUNTIFS(通讯通路门店!$S:$S,$G1095,通讯通路门店!$J:$J,"荣耀授权专卖店")</f>
        <v>0</v>
      </c>
      <c r="Z1095" s="99">
        <f>COUNTIFS(通讯通路门店!$S:$S,$G1095,通讯通路门店!$J:$J,"VIVO体验店")</f>
        <v>0</v>
      </c>
      <c r="AA1095" s="99">
        <f>COUNTIFS(通讯通路门店!$S:$S,$G1095,通讯通路门店!$J:$J,"OPPO体验店")</f>
        <v>0</v>
      </c>
      <c r="AB1095" s="99">
        <f>COUNTIFS(通讯通路门店!$S:$S,$G1095,通讯通路门店!$J:$J,"华为授权体验店")+COUNTIFS(通讯通路门店!$S:$S,$G1095,通讯通路门店!$J:$J,"华为堡垒店")</f>
        <v>0</v>
      </c>
      <c r="AC1095" s="99">
        <f>COUNTIFS(通讯通路门店!$S:$S,$G1095,通讯通路门店!$J:$J,"小米体验店")</f>
        <v>0</v>
      </c>
      <c r="AD1095" s="99">
        <f>COUNTIFS(通讯通路门店!$S:$S,$G1095,通讯通路门店!$J:$J,"苹果体验店")</f>
        <v>0</v>
      </c>
      <c r="AE1095" s="99">
        <f>COUNTIFS(通讯通路门店!$S:$S,$G1095,通讯通路门店!$J:$J,"其他品牌专卖店")</f>
        <v>0</v>
      </c>
      <c r="AF1095" s="99">
        <f>SUMIFS(通讯通路门店!$BI:$BI,通讯通路门店!$S:$S,$G1095)</f>
        <v>0</v>
      </c>
      <c r="AG1095" s="99">
        <f>SUMIFS(通讯通路门店!$BH:$BH,通讯通路门店!$S:$S,$G1095)</f>
        <v>0</v>
      </c>
      <c r="AH1095" s="99">
        <f t="shared" si="86"/>
        <v>0</v>
      </c>
      <c r="AI1095" s="99">
        <f>SUMIFS(通讯通路门店!$BB:$BB,通讯通路门店!$S:$S,$G1095)</f>
        <v>0</v>
      </c>
      <c r="AJ1095" s="99">
        <f>SUMIFS(通讯通路门店!$BE:$BE,通讯通路门店!$S:$S,$G1095)</f>
        <v>0</v>
      </c>
      <c r="AK1095" s="99">
        <f>SUMIFS(通讯通路门店!$BG:$BG,通讯通路门店!$S:$S,$G1095)</f>
        <v>0</v>
      </c>
      <c r="AL1095" s="99">
        <f>SUMIFS(通讯通路门店!$BC:$BC,通讯通路门店!$S:$S,$G1095)</f>
        <v>0</v>
      </c>
      <c r="AM1095" s="99">
        <f>SUMIFS(通讯通路门店!$BD:$BD,通讯通路门店!$S:$S,$G1095)</f>
        <v>0</v>
      </c>
      <c r="AN1095" s="99">
        <f>SUMIFS(通讯通路门店!$BF:$BF,通讯通路门店!$S:$S,$G1095)</f>
        <v>0</v>
      </c>
      <c r="AO1095" s="99">
        <f t="shared" si="87"/>
        <v>0</v>
      </c>
      <c r="AP1095" s="99">
        <f>SUMIFS(通讯通路门店!$K:$K,通讯通路门店!$S:$S,$G1095)</f>
        <v>0</v>
      </c>
      <c r="AQ1095" s="83"/>
      <c r="AR1095" s="99">
        <f>SUMIFS(通讯通路门店!$T:$T,通讯通路门店!$S:$S,$G1095)</f>
        <v>0</v>
      </c>
      <c r="AS1095" s="99">
        <f>SUMIFS(通讯通路门店!$U:$U,通讯通路门店!$S:$S,$G1095)</f>
        <v>0</v>
      </c>
      <c r="AT1095" s="99">
        <f>SUMIFS(通讯通路门店!$V:$V,通讯通路门店!$S:$S,$G1095)</f>
        <v>0</v>
      </c>
      <c r="AU1095" s="99">
        <f>SUMIFS(通讯通路门店!$W:$W,通讯通路门店!$S:$S,$G1095)</f>
        <v>0</v>
      </c>
      <c r="AV1095" s="99">
        <f>SUMIFS(通讯通路门店!$Z:$Z,通讯通路门店!$S:$S,$G1095)</f>
        <v>0</v>
      </c>
      <c r="AW1095" s="99">
        <f>SUMIFS(通讯通路门店!$AB:$AB,通讯通路门店!$S:$S,$G1095)</f>
        <v>0</v>
      </c>
      <c r="AX1095" s="99">
        <f>SUMIFS(通讯通路门店!$X:$X,通讯通路门店!$S:$S,$G1095)</f>
        <v>0</v>
      </c>
      <c r="AY1095" s="99">
        <f>SUMIFS(通讯通路门店!$Y:$Y,通讯通路门店!$S:$S,$G1095)</f>
        <v>0</v>
      </c>
      <c r="AZ1095" s="99">
        <f>SUMIFS(通讯通路门店!$AA:$AA,通讯通路门店!$S:$S,$G1095)</f>
        <v>0</v>
      </c>
      <c r="BA1095" s="99">
        <f t="shared" si="88"/>
        <v>0</v>
      </c>
      <c r="BB1095" s="99">
        <f t="shared" si="89"/>
        <v>0</v>
      </c>
      <c r="BC1095" s="99">
        <f>SUMIFS(通讯通路门店!$W:$W,通讯通路门店!$S:$S,$G1095,通讯通路门店!$J:$J,"荣耀体验店")+SUMIFS(通讯通路门店!$W:$W,通讯通路门店!$S:$S,$G1095,通讯通路门店!$J:$J,"荣耀授权专卖店")</f>
        <v>0</v>
      </c>
      <c r="BD1095" s="99">
        <f>SUMIFS(通讯通路门店!$Z:$Z,通讯通路门店!$S:$S,$G1095,通讯通路门店!$J:$J,"VIVO体验店")</f>
        <v>0</v>
      </c>
      <c r="BE1095" s="99">
        <f>SUMIFS(通讯通路门店!$AB:$AB,通讯通路门店!$S:$S,$G1095,通讯通路门店!$J:$J,"OPPO体验店")</f>
        <v>0</v>
      </c>
      <c r="BF1095" s="99">
        <f>SUMIFS(通讯通路门店!$X:$X,通讯通路门店!$S:$S,$G1095,通讯通路门店!$J:$J,"华为授权体验店")+SUMIFS(通讯通路门店!$AA:$AA,通讯通路门店!$S:$S,$G1095,通讯通路门店!$J:$J,"华为堡垒店")</f>
        <v>0</v>
      </c>
      <c r="BG1095" s="99">
        <f>SUMIFS(通讯通路门店!$Y:$Y,通讯通路门店!$S:$S,$G1095,通讯通路门店!$J:$J,"小米体验店")</f>
        <v>0</v>
      </c>
      <c r="BH1095" s="99">
        <f>SUMIFS(通讯通路门店!$AA:$AA,通讯通路门店!$S:$S,$G1095,通讯通路门店!$J:$J,"苹果体验店")</f>
        <v>0</v>
      </c>
      <c r="BI1095" s="99">
        <f>SUMIFS(通讯通路门店!$K:$K,通讯通路门店!$S:$S,$G1095,通讯通路门店!$J:$J,"其他品牌专卖店")</f>
        <v>0</v>
      </c>
      <c r="BJ1095" s="99">
        <f>SUMIFS(通讯通路门店!$AC:$AC,通讯通路门店!$S:$S,$G1095)</f>
        <v>0</v>
      </c>
      <c r="BK1095" s="99">
        <f>SUMIFS(通讯通路门店!$AD:$AD,通讯通路门店!$S:$S,$G1095)</f>
        <v>0</v>
      </c>
      <c r="BL1095" s="99">
        <f>SUMIFS(通讯通路门店!$AE:$AE,通讯通路门店!$S:$S,$G1095)</f>
        <v>0</v>
      </c>
      <c r="BM1095" s="99">
        <f>SUMIFS(通讯通路门店!$AF:$AF,通讯通路门店!$S:$S,$G1095)</f>
        <v>0</v>
      </c>
      <c r="BN1095" s="99">
        <f>SUMIFS(通讯通路门店!$AG:$AG,通讯通路门店!$S:$S,$G1095)</f>
        <v>0</v>
      </c>
      <c r="BO1095" s="99">
        <f>SUMIFS(通讯通路门店!$AH:$AH,通讯通路门店!$S:$S,$G1095)</f>
        <v>0</v>
      </c>
      <c r="BP1095" s="99">
        <f>SUMIFS(通讯通路门店!$AI:$AI,通讯通路门店!$S:$S,$G1095)</f>
        <v>0</v>
      </c>
      <c r="BQ1095" s="83"/>
    </row>
    <row r="1096" spans="1:69">
      <c r="A1096" s="99" t="str">
        <f>IFERROR(_xlfn.XLOOKUP($G1096,通讯通路门店!$S$4:$S$993933,通讯通路门店!$A$4:$A$993933,0,0),"")</f>
        <v>海南省</v>
      </c>
      <c r="B1096" s="99" t="str">
        <f>IFERROR(_xlfn.XLOOKUP($G1096,通讯通路门店!$S$4:$S$993933,通讯通路门店!$B$4:$B$993933,0,0),"")</f>
        <v>乐东黎族自治县</v>
      </c>
      <c r="C1096" s="99" t="str">
        <f>IFERROR(_xlfn.XLOOKUP($G1096,通讯通路门店!$S$4:$S$993933,通讯通路门店!$C$4:$C$993933,0,0),"")</f>
        <v>乐东黎族自治县</v>
      </c>
      <c r="D1096" s="99" t="str">
        <f>IFERROR(_xlfn.XLOOKUP($G1096,通讯通路门店!$S$4:$S$993933,通讯通路门店!$D$4:$D$993933,0,0),"")</f>
        <v>万冲镇</v>
      </c>
      <c r="E1096" s="83"/>
      <c r="F1096" s="83"/>
      <c r="G1096" s="101"/>
      <c r="H1096" s="102">
        <f>IFERROR(_xlfn.XLOOKUP($G1096,通讯通路门店!$S$4:$S$993933,通讯通路门店!$R$4:$R$993933,0,0),"")</f>
        <v>0</v>
      </c>
      <c r="I1096" s="83"/>
      <c r="J1096" s="83"/>
      <c r="K1096" s="83"/>
      <c r="L1096" s="83"/>
      <c r="M1096" s="83"/>
      <c r="N1096" s="83"/>
      <c r="O1096" s="83"/>
      <c r="P1096" s="83"/>
      <c r="Q1096" s="83"/>
      <c r="R1096" s="83"/>
      <c r="S1096" s="83"/>
      <c r="T1096" s="83"/>
      <c r="U1096" s="99">
        <f>COUNTIF(通讯通路门店!$S:$S,$G1096)</f>
        <v>0</v>
      </c>
      <c r="V1096" s="99">
        <f>COUNTIFS(通讯通路门店!$S:$S,$G1096,通讯通路门店!$J:$J,"综合卖场")</f>
        <v>0</v>
      </c>
      <c r="W1096" s="99">
        <f>SUMIFS(通讯通路门店!$AJ:$AJ,通讯通路门店!$S:$S,通讯客户沙盘!$G1096)</f>
        <v>0</v>
      </c>
      <c r="X1096" s="99">
        <f t="shared" si="85"/>
        <v>0</v>
      </c>
      <c r="Y1096" s="99">
        <f>COUNTIFS(通讯通路门店!$S:$S,$G1096,通讯通路门店!$J:$J,"荣耀体验店")+COUNTIFS(通讯通路门店!$S:$S,$G1096,通讯通路门店!$J:$J,"荣耀授权专卖店")</f>
        <v>0</v>
      </c>
      <c r="Z1096" s="99">
        <f>COUNTIFS(通讯通路门店!$S:$S,$G1096,通讯通路门店!$J:$J,"VIVO体验店")</f>
        <v>0</v>
      </c>
      <c r="AA1096" s="99">
        <f>COUNTIFS(通讯通路门店!$S:$S,$G1096,通讯通路门店!$J:$J,"OPPO体验店")</f>
        <v>0</v>
      </c>
      <c r="AB1096" s="99">
        <f>COUNTIFS(通讯通路门店!$S:$S,$G1096,通讯通路门店!$J:$J,"华为授权体验店")+COUNTIFS(通讯通路门店!$S:$S,$G1096,通讯通路门店!$J:$J,"华为堡垒店")</f>
        <v>0</v>
      </c>
      <c r="AC1096" s="99">
        <f>COUNTIFS(通讯通路门店!$S:$S,$G1096,通讯通路门店!$J:$J,"小米体验店")</f>
        <v>0</v>
      </c>
      <c r="AD1096" s="99">
        <f>COUNTIFS(通讯通路门店!$S:$S,$G1096,通讯通路门店!$J:$J,"苹果体验店")</f>
        <v>0</v>
      </c>
      <c r="AE1096" s="99">
        <f>COUNTIFS(通讯通路门店!$S:$S,$G1096,通讯通路门店!$J:$J,"其他品牌专卖店")</f>
        <v>0</v>
      </c>
      <c r="AF1096" s="99">
        <f>SUMIFS(通讯通路门店!$BI:$BI,通讯通路门店!$S:$S,$G1096)</f>
        <v>0</v>
      </c>
      <c r="AG1096" s="99">
        <f>SUMIFS(通讯通路门店!$BH:$BH,通讯通路门店!$S:$S,$G1096)</f>
        <v>0</v>
      </c>
      <c r="AH1096" s="99">
        <f t="shared" si="86"/>
        <v>0</v>
      </c>
      <c r="AI1096" s="99">
        <f>SUMIFS(通讯通路门店!$BB:$BB,通讯通路门店!$S:$S,$G1096)</f>
        <v>0</v>
      </c>
      <c r="AJ1096" s="99">
        <f>SUMIFS(通讯通路门店!$BE:$BE,通讯通路门店!$S:$S,$G1096)</f>
        <v>0</v>
      </c>
      <c r="AK1096" s="99">
        <f>SUMIFS(通讯通路门店!$BG:$BG,通讯通路门店!$S:$S,$G1096)</f>
        <v>0</v>
      </c>
      <c r="AL1096" s="99">
        <f>SUMIFS(通讯通路门店!$BC:$BC,通讯通路门店!$S:$S,$G1096)</f>
        <v>0</v>
      </c>
      <c r="AM1096" s="99">
        <f>SUMIFS(通讯通路门店!$BD:$BD,通讯通路门店!$S:$S,$G1096)</f>
        <v>0</v>
      </c>
      <c r="AN1096" s="99">
        <f>SUMIFS(通讯通路门店!$BF:$BF,通讯通路门店!$S:$S,$G1096)</f>
        <v>0</v>
      </c>
      <c r="AO1096" s="99">
        <f t="shared" si="87"/>
        <v>0</v>
      </c>
      <c r="AP1096" s="99">
        <f>SUMIFS(通讯通路门店!$K:$K,通讯通路门店!$S:$S,$G1096)</f>
        <v>0</v>
      </c>
      <c r="AQ1096" s="83"/>
      <c r="AR1096" s="99">
        <f>SUMIFS(通讯通路门店!$T:$T,通讯通路门店!$S:$S,$G1096)</f>
        <v>0</v>
      </c>
      <c r="AS1096" s="99">
        <f>SUMIFS(通讯通路门店!$U:$U,通讯通路门店!$S:$S,$G1096)</f>
        <v>0</v>
      </c>
      <c r="AT1096" s="99">
        <f>SUMIFS(通讯通路门店!$V:$V,通讯通路门店!$S:$S,$G1096)</f>
        <v>0</v>
      </c>
      <c r="AU1096" s="99">
        <f>SUMIFS(通讯通路门店!$W:$W,通讯通路门店!$S:$S,$G1096)</f>
        <v>0</v>
      </c>
      <c r="AV1096" s="99">
        <f>SUMIFS(通讯通路门店!$Z:$Z,通讯通路门店!$S:$S,$G1096)</f>
        <v>0</v>
      </c>
      <c r="AW1096" s="99">
        <f>SUMIFS(通讯通路门店!$AB:$AB,通讯通路门店!$S:$S,$G1096)</f>
        <v>0</v>
      </c>
      <c r="AX1096" s="99">
        <f>SUMIFS(通讯通路门店!$X:$X,通讯通路门店!$S:$S,$G1096)</f>
        <v>0</v>
      </c>
      <c r="AY1096" s="99">
        <f>SUMIFS(通讯通路门店!$Y:$Y,通讯通路门店!$S:$S,$G1096)</f>
        <v>0</v>
      </c>
      <c r="AZ1096" s="99">
        <f>SUMIFS(通讯通路门店!$AA:$AA,通讯通路门店!$S:$S,$G1096)</f>
        <v>0</v>
      </c>
      <c r="BA1096" s="99">
        <f t="shared" si="88"/>
        <v>0</v>
      </c>
      <c r="BB1096" s="99">
        <f t="shared" si="89"/>
        <v>0</v>
      </c>
      <c r="BC1096" s="99">
        <f>SUMIFS(通讯通路门店!$W:$W,通讯通路门店!$S:$S,$G1096,通讯通路门店!$J:$J,"荣耀体验店")+SUMIFS(通讯通路门店!$W:$W,通讯通路门店!$S:$S,$G1096,通讯通路门店!$J:$J,"荣耀授权专卖店")</f>
        <v>0</v>
      </c>
      <c r="BD1096" s="99">
        <f>SUMIFS(通讯通路门店!$Z:$Z,通讯通路门店!$S:$S,$G1096,通讯通路门店!$J:$J,"VIVO体验店")</f>
        <v>0</v>
      </c>
      <c r="BE1096" s="99">
        <f>SUMIFS(通讯通路门店!$AB:$AB,通讯通路门店!$S:$S,$G1096,通讯通路门店!$J:$J,"OPPO体验店")</f>
        <v>0</v>
      </c>
      <c r="BF1096" s="99">
        <f>SUMIFS(通讯通路门店!$X:$X,通讯通路门店!$S:$S,$G1096,通讯通路门店!$J:$J,"华为授权体验店")+SUMIFS(通讯通路门店!$AA:$AA,通讯通路门店!$S:$S,$G1096,通讯通路门店!$J:$J,"华为堡垒店")</f>
        <v>0</v>
      </c>
      <c r="BG1096" s="99">
        <f>SUMIFS(通讯通路门店!$Y:$Y,通讯通路门店!$S:$S,$G1096,通讯通路门店!$J:$J,"小米体验店")</f>
        <v>0</v>
      </c>
      <c r="BH1096" s="99">
        <f>SUMIFS(通讯通路门店!$AA:$AA,通讯通路门店!$S:$S,$G1096,通讯通路门店!$J:$J,"苹果体验店")</f>
        <v>0</v>
      </c>
      <c r="BI1096" s="99">
        <f>SUMIFS(通讯通路门店!$K:$K,通讯通路门店!$S:$S,$G1096,通讯通路门店!$J:$J,"其他品牌专卖店")</f>
        <v>0</v>
      </c>
      <c r="BJ1096" s="99">
        <f>SUMIFS(通讯通路门店!$AC:$AC,通讯通路门店!$S:$S,$G1096)</f>
        <v>0</v>
      </c>
      <c r="BK1096" s="99">
        <f>SUMIFS(通讯通路门店!$AD:$AD,通讯通路门店!$S:$S,$G1096)</f>
        <v>0</v>
      </c>
      <c r="BL1096" s="99">
        <f>SUMIFS(通讯通路门店!$AE:$AE,通讯通路门店!$S:$S,$G1096)</f>
        <v>0</v>
      </c>
      <c r="BM1096" s="99">
        <f>SUMIFS(通讯通路门店!$AF:$AF,通讯通路门店!$S:$S,$G1096)</f>
        <v>0</v>
      </c>
      <c r="BN1096" s="99">
        <f>SUMIFS(通讯通路门店!$AG:$AG,通讯通路门店!$S:$S,$G1096)</f>
        <v>0</v>
      </c>
      <c r="BO1096" s="99">
        <f>SUMIFS(通讯通路门店!$AH:$AH,通讯通路门店!$S:$S,$G1096)</f>
        <v>0</v>
      </c>
      <c r="BP1096" s="99">
        <f>SUMIFS(通讯通路门店!$AI:$AI,通讯通路门店!$S:$S,$G1096)</f>
        <v>0</v>
      </c>
      <c r="BQ1096" s="83"/>
    </row>
    <row r="1097" spans="1:69">
      <c r="A1097" s="99" t="str">
        <f>IFERROR(_xlfn.XLOOKUP($G1097,通讯通路门店!$S$4:$S$993933,通讯通路门店!$A$4:$A$993933,0,0),"")</f>
        <v>海南省</v>
      </c>
      <c r="B1097" s="99" t="str">
        <f>IFERROR(_xlfn.XLOOKUP($G1097,通讯通路门店!$S$4:$S$993933,通讯通路门店!$B$4:$B$993933,0,0),"")</f>
        <v>乐东黎族自治县</v>
      </c>
      <c r="C1097" s="99" t="str">
        <f>IFERROR(_xlfn.XLOOKUP($G1097,通讯通路门店!$S$4:$S$993933,通讯通路门店!$C$4:$C$993933,0,0),"")</f>
        <v>乐东黎族自治县</v>
      </c>
      <c r="D1097" s="99" t="str">
        <f>IFERROR(_xlfn.XLOOKUP($G1097,通讯通路门店!$S$4:$S$993933,通讯通路门店!$D$4:$D$993933,0,0),"")</f>
        <v>万冲镇</v>
      </c>
      <c r="E1097" s="83"/>
      <c r="F1097" s="83"/>
      <c r="G1097" s="101"/>
      <c r="H1097" s="102">
        <f>IFERROR(_xlfn.XLOOKUP($G1097,通讯通路门店!$S$4:$S$993933,通讯通路门店!$R$4:$R$993933,0,0),"")</f>
        <v>0</v>
      </c>
      <c r="I1097" s="83"/>
      <c r="J1097" s="83"/>
      <c r="K1097" s="83"/>
      <c r="L1097" s="83"/>
      <c r="M1097" s="83"/>
      <c r="N1097" s="83"/>
      <c r="O1097" s="83"/>
      <c r="P1097" s="83"/>
      <c r="Q1097" s="83"/>
      <c r="R1097" s="83"/>
      <c r="S1097" s="83"/>
      <c r="T1097" s="83"/>
      <c r="U1097" s="99">
        <f>COUNTIF(通讯通路门店!$S:$S,$G1097)</f>
        <v>0</v>
      </c>
      <c r="V1097" s="99">
        <f>COUNTIFS(通讯通路门店!$S:$S,$G1097,通讯通路门店!$J:$J,"综合卖场")</f>
        <v>0</v>
      </c>
      <c r="W1097" s="99">
        <f>SUMIFS(通讯通路门店!$AJ:$AJ,通讯通路门店!$S:$S,通讯客户沙盘!$G1097)</f>
        <v>0</v>
      </c>
      <c r="X1097" s="99">
        <f t="shared" si="85"/>
        <v>0</v>
      </c>
      <c r="Y1097" s="99">
        <f>COUNTIFS(通讯通路门店!$S:$S,$G1097,通讯通路门店!$J:$J,"荣耀体验店")+COUNTIFS(通讯通路门店!$S:$S,$G1097,通讯通路门店!$J:$J,"荣耀授权专卖店")</f>
        <v>0</v>
      </c>
      <c r="Z1097" s="99">
        <f>COUNTIFS(通讯通路门店!$S:$S,$G1097,通讯通路门店!$J:$J,"VIVO体验店")</f>
        <v>0</v>
      </c>
      <c r="AA1097" s="99">
        <f>COUNTIFS(通讯通路门店!$S:$S,$G1097,通讯通路门店!$J:$J,"OPPO体验店")</f>
        <v>0</v>
      </c>
      <c r="AB1097" s="99">
        <f>COUNTIFS(通讯通路门店!$S:$S,$G1097,通讯通路门店!$J:$J,"华为授权体验店")+COUNTIFS(通讯通路门店!$S:$S,$G1097,通讯通路门店!$J:$J,"华为堡垒店")</f>
        <v>0</v>
      </c>
      <c r="AC1097" s="99">
        <f>COUNTIFS(通讯通路门店!$S:$S,$G1097,通讯通路门店!$J:$J,"小米体验店")</f>
        <v>0</v>
      </c>
      <c r="AD1097" s="99">
        <f>COUNTIFS(通讯通路门店!$S:$S,$G1097,通讯通路门店!$J:$J,"苹果体验店")</f>
        <v>0</v>
      </c>
      <c r="AE1097" s="99">
        <f>COUNTIFS(通讯通路门店!$S:$S,$G1097,通讯通路门店!$J:$J,"其他品牌专卖店")</f>
        <v>0</v>
      </c>
      <c r="AF1097" s="99">
        <f>SUMIFS(通讯通路门店!$BI:$BI,通讯通路门店!$S:$S,$G1097)</f>
        <v>0</v>
      </c>
      <c r="AG1097" s="99">
        <f>SUMIFS(通讯通路门店!$BH:$BH,通讯通路门店!$S:$S,$G1097)</f>
        <v>0</v>
      </c>
      <c r="AH1097" s="99">
        <f t="shared" si="86"/>
        <v>0</v>
      </c>
      <c r="AI1097" s="99">
        <f>SUMIFS(通讯通路门店!$BB:$BB,通讯通路门店!$S:$S,$G1097)</f>
        <v>0</v>
      </c>
      <c r="AJ1097" s="99">
        <f>SUMIFS(通讯通路门店!$BE:$BE,通讯通路门店!$S:$S,$G1097)</f>
        <v>0</v>
      </c>
      <c r="AK1097" s="99">
        <f>SUMIFS(通讯通路门店!$BG:$BG,通讯通路门店!$S:$S,$G1097)</f>
        <v>0</v>
      </c>
      <c r="AL1097" s="99">
        <f>SUMIFS(通讯通路门店!$BC:$BC,通讯通路门店!$S:$S,$G1097)</f>
        <v>0</v>
      </c>
      <c r="AM1097" s="99">
        <f>SUMIFS(通讯通路门店!$BD:$BD,通讯通路门店!$S:$S,$G1097)</f>
        <v>0</v>
      </c>
      <c r="AN1097" s="99">
        <f>SUMIFS(通讯通路门店!$BF:$BF,通讯通路门店!$S:$S,$G1097)</f>
        <v>0</v>
      </c>
      <c r="AO1097" s="99">
        <f t="shared" si="87"/>
        <v>0</v>
      </c>
      <c r="AP1097" s="99">
        <f>SUMIFS(通讯通路门店!$K:$K,通讯通路门店!$S:$S,$G1097)</f>
        <v>0</v>
      </c>
      <c r="AQ1097" s="83"/>
      <c r="AR1097" s="99">
        <f>SUMIFS(通讯通路门店!$T:$T,通讯通路门店!$S:$S,$G1097)</f>
        <v>0</v>
      </c>
      <c r="AS1097" s="99">
        <f>SUMIFS(通讯通路门店!$U:$U,通讯通路门店!$S:$S,$G1097)</f>
        <v>0</v>
      </c>
      <c r="AT1097" s="99">
        <f>SUMIFS(通讯通路门店!$V:$V,通讯通路门店!$S:$S,$G1097)</f>
        <v>0</v>
      </c>
      <c r="AU1097" s="99">
        <f>SUMIFS(通讯通路门店!$W:$W,通讯通路门店!$S:$S,$G1097)</f>
        <v>0</v>
      </c>
      <c r="AV1097" s="99">
        <f>SUMIFS(通讯通路门店!$Z:$Z,通讯通路门店!$S:$S,$G1097)</f>
        <v>0</v>
      </c>
      <c r="AW1097" s="99">
        <f>SUMIFS(通讯通路门店!$AB:$AB,通讯通路门店!$S:$S,$G1097)</f>
        <v>0</v>
      </c>
      <c r="AX1097" s="99">
        <f>SUMIFS(通讯通路门店!$X:$X,通讯通路门店!$S:$S,$G1097)</f>
        <v>0</v>
      </c>
      <c r="AY1097" s="99">
        <f>SUMIFS(通讯通路门店!$Y:$Y,通讯通路门店!$S:$S,$G1097)</f>
        <v>0</v>
      </c>
      <c r="AZ1097" s="99">
        <f>SUMIFS(通讯通路门店!$AA:$AA,通讯通路门店!$S:$S,$G1097)</f>
        <v>0</v>
      </c>
      <c r="BA1097" s="99">
        <f t="shared" si="88"/>
        <v>0</v>
      </c>
      <c r="BB1097" s="99">
        <f t="shared" si="89"/>
        <v>0</v>
      </c>
      <c r="BC1097" s="99">
        <f>SUMIFS(通讯通路门店!$W:$W,通讯通路门店!$S:$S,$G1097,通讯通路门店!$J:$J,"荣耀体验店")+SUMIFS(通讯通路门店!$W:$W,通讯通路门店!$S:$S,$G1097,通讯通路门店!$J:$J,"荣耀授权专卖店")</f>
        <v>0</v>
      </c>
      <c r="BD1097" s="99">
        <f>SUMIFS(通讯通路门店!$Z:$Z,通讯通路门店!$S:$S,$G1097,通讯通路门店!$J:$J,"VIVO体验店")</f>
        <v>0</v>
      </c>
      <c r="BE1097" s="99">
        <f>SUMIFS(通讯通路门店!$AB:$AB,通讯通路门店!$S:$S,$G1097,通讯通路门店!$J:$J,"OPPO体验店")</f>
        <v>0</v>
      </c>
      <c r="BF1097" s="99">
        <f>SUMIFS(通讯通路门店!$X:$X,通讯通路门店!$S:$S,$G1097,通讯通路门店!$J:$J,"华为授权体验店")+SUMIFS(通讯通路门店!$AA:$AA,通讯通路门店!$S:$S,$G1097,通讯通路门店!$J:$J,"华为堡垒店")</f>
        <v>0</v>
      </c>
      <c r="BG1097" s="99">
        <f>SUMIFS(通讯通路门店!$Y:$Y,通讯通路门店!$S:$S,$G1097,通讯通路门店!$J:$J,"小米体验店")</f>
        <v>0</v>
      </c>
      <c r="BH1097" s="99">
        <f>SUMIFS(通讯通路门店!$AA:$AA,通讯通路门店!$S:$S,$G1097,通讯通路门店!$J:$J,"苹果体验店")</f>
        <v>0</v>
      </c>
      <c r="BI1097" s="99">
        <f>SUMIFS(通讯通路门店!$K:$K,通讯通路门店!$S:$S,$G1097,通讯通路门店!$J:$J,"其他品牌专卖店")</f>
        <v>0</v>
      </c>
      <c r="BJ1097" s="99">
        <f>SUMIFS(通讯通路门店!$AC:$AC,通讯通路门店!$S:$S,$G1097)</f>
        <v>0</v>
      </c>
      <c r="BK1097" s="99">
        <f>SUMIFS(通讯通路门店!$AD:$AD,通讯通路门店!$S:$S,$G1097)</f>
        <v>0</v>
      </c>
      <c r="BL1097" s="99">
        <f>SUMIFS(通讯通路门店!$AE:$AE,通讯通路门店!$S:$S,$G1097)</f>
        <v>0</v>
      </c>
      <c r="BM1097" s="99">
        <f>SUMIFS(通讯通路门店!$AF:$AF,通讯通路门店!$S:$S,$G1097)</f>
        <v>0</v>
      </c>
      <c r="BN1097" s="99">
        <f>SUMIFS(通讯通路门店!$AG:$AG,通讯通路门店!$S:$S,$G1097)</f>
        <v>0</v>
      </c>
      <c r="BO1097" s="99">
        <f>SUMIFS(通讯通路门店!$AH:$AH,通讯通路门店!$S:$S,$G1097)</f>
        <v>0</v>
      </c>
      <c r="BP1097" s="99">
        <f>SUMIFS(通讯通路门店!$AI:$AI,通讯通路门店!$S:$S,$G1097)</f>
        <v>0</v>
      </c>
      <c r="BQ1097" s="83"/>
    </row>
    <row r="1098" spans="1:69">
      <c r="A1098" s="99" t="str">
        <f>IFERROR(_xlfn.XLOOKUP($G1098,通讯通路门店!$S$4:$S$993933,通讯通路门店!$A$4:$A$993933,0,0),"")</f>
        <v>海南省</v>
      </c>
      <c r="B1098" s="99" t="str">
        <f>IFERROR(_xlfn.XLOOKUP($G1098,通讯通路门店!$S$4:$S$993933,通讯通路门店!$B$4:$B$993933,0,0),"")</f>
        <v>乐东黎族自治县</v>
      </c>
      <c r="C1098" s="99" t="str">
        <f>IFERROR(_xlfn.XLOOKUP($G1098,通讯通路门店!$S$4:$S$993933,通讯通路门店!$C$4:$C$993933,0,0),"")</f>
        <v>乐东黎族自治县</v>
      </c>
      <c r="D1098" s="99" t="str">
        <f>IFERROR(_xlfn.XLOOKUP($G1098,通讯通路门店!$S$4:$S$993933,通讯通路门店!$D$4:$D$993933,0,0),"")</f>
        <v>万冲镇</v>
      </c>
      <c r="E1098" s="83"/>
      <c r="F1098" s="83"/>
      <c r="G1098" s="101"/>
      <c r="H1098" s="102">
        <f>IFERROR(_xlfn.XLOOKUP($G1098,通讯通路门店!$S$4:$S$993933,通讯通路门店!$R$4:$R$993933,0,0),"")</f>
        <v>0</v>
      </c>
      <c r="I1098" s="83"/>
      <c r="J1098" s="83"/>
      <c r="K1098" s="83"/>
      <c r="L1098" s="83"/>
      <c r="M1098" s="83"/>
      <c r="N1098" s="83"/>
      <c r="O1098" s="83"/>
      <c r="P1098" s="83"/>
      <c r="Q1098" s="83"/>
      <c r="R1098" s="83"/>
      <c r="S1098" s="83"/>
      <c r="T1098" s="83"/>
      <c r="U1098" s="99">
        <f>COUNTIF(通讯通路门店!$S:$S,$G1098)</f>
        <v>0</v>
      </c>
      <c r="V1098" s="99">
        <f>COUNTIFS(通讯通路门店!$S:$S,$G1098,通讯通路门店!$J:$J,"综合卖场")</f>
        <v>0</v>
      </c>
      <c r="W1098" s="99">
        <f>SUMIFS(通讯通路门店!$AJ:$AJ,通讯通路门店!$S:$S,通讯客户沙盘!$G1098)</f>
        <v>0</v>
      </c>
      <c r="X1098" s="99">
        <f t="shared" si="85"/>
        <v>0</v>
      </c>
      <c r="Y1098" s="99">
        <f>COUNTIFS(通讯通路门店!$S:$S,$G1098,通讯通路门店!$J:$J,"荣耀体验店")+COUNTIFS(通讯通路门店!$S:$S,$G1098,通讯通路门店!$J:$J,"荣耀授权专卖店")</f>
        <v>0</v>
      </c>
      <c r="Z1098" s="99">
        <f>COUNTIFS(通讯通路门店!$S:$S,$G1098,通讯通路门店!$J:$J,"VIVO体验店")</f>
        <v>0</v>
      </c>
      <c r="AA1098" s="99">
        <f>COUNTIFS(通讯通路门店!$S:$S,$G1098,通讯通路门店!$J:$J,"OPPO体验店")</f>
        <v>0</v>
      </c>
      <c r="AB1098" s="99">
        <f>COUNTIFS(通讯通路门店!$S:$S,$G1098,通讯通路门店!$J:$J,"华为授权体验店")+COUNTIFS(通讯通路门店!$S:$S,$G1098,通讯通路门店!$J:$J,"华为堡垒店")</f>
        <v>0</v>
      </c>
      <c r="AC1098" s="99">
        <f>COUNTIFS(通讯通路门店!$S:$S,$G1098,通讯通路门店!$J:$J,"小米体验店")</f>
        <v>0</v>
      </c>
      <c r="AD1098" s="99">
        <f>COUNTIFS(通讯通路门店!$S:$S,$G1098,通讯通路门店!$J:$J,"苹果体验店")</f>
        <v>0</v>
      </c>
      <c r="AE1098" s="99">
        <f>COUNTIFS(通讯通路门店!$S:$S,$G1098,通讯通路门店!$J:$J,"其他品牌专卖店")</f>
        <v>0</v>
      </c>
      <c r="AF1098" s="99">
        <f>SUMIFS(通讯通路门店!$BI:$BI,通讯通路门店!$S:$S,$G1098)</f>
        <v>0</v>
      </c>
      <c r="AG1098" s="99">
        <f>SUMIFS(通讯通路门店!$BH:$BH,通讯通路门店!$S:$S,$G1098)</f>
        <v>0</v>
      </c>
      <c r="AH1098" s="99">
        <f t="shared" si="86"/>
        <v>0</v>
      </c>
      <c r="AI1098" s="99">
        <f>SUMIFS(通讯通路门店!$BB:$BB,通讯通路门店!$S:$S,$G1098)</f>
        <v>0</v>
      </c>
      <c r="AJ1098" s="99">
        <f>SUMIFS(通讯通路门店!$BE:$BE,通讯通路门店!$S:$S,$G1098)</f>
        <v>0</v>
      </c>
      <c r="AK1098" s="99">
        <f>SUMIFS(通讯通路门店!$BG:$BG,通讯通路门店!$S:$S,$G1098)</f>
        <v>0</v>
      </c>
      <c r="AL1098" s="99">
        <f>SUMIFS(通讯通路门店!$BC:$BC,通讯通路门店!$S:$S,$G1098)</f>
        <v>0</v>
      </c>
      <c r="AM1098" s="99">
        <f>SUMIFS(通讯通路门店!$BD:$BD,通讯通路门店!$S:$S,$G1098)</f>
        <v>0</v>
      </c>
      <c r="AN1098" s="99">
        <f>SUMIFS(通讯通路门店!$BF:$BF,通讯通路门店!$S:$S,$G1098)</f>
        <v>0</v>
      </c>
      <c r="AO1098" s="99">
        <f t="shared" si="87"/>
        <v>0</v>
      </c>
      <c r="AP1098" s="99">
        <f>SUMIFS(通讯通路门店!$K:$K,通讯通路门店!$S:$S,$G1098)</f>
        <v>0</v>
      </c>
      <c r="AQ1098" s="83"/>
      <c r="AR1098" s="99">
        <f>SUMIFS(通讯通路门店!$T:$T,通讯通路门店!$S:$S,$G1098)</f>
        <v>0</v>
      </c>
      <c r="AS1098" s="99">
        <f>SUMIFS(通讯通路门店!$U:$U,通讯通路门店!$S:$S,$G1098)</f>
        <v>0</v>
      </c>
      <c r="AT1098" s="99">
        <f>SUMIFS(通讯通路门店!$V:$V,通讯通路门店!$S:$S,$G1098)</f>
        <v>0</v>
      </c>
      <c r="AU1098" s="99">
        <f>SUMIFS(通讯通路门店!$W:$W,通讯通路门店!$S:$S,$G1098)</f>
        <v>0</v>
      </c>
      <c r="AV1098" s="99">
        <f>SUMIFS(通讯通路门店!$Z:$Z,通讯通路门店!$S:$S,$G1098)</f>
        <v>0</v>
      </c>
      <c r="AW1098" s="99">
        <f>SUMIFS(通讯通路门店!$AB:$AB,通讯通路门店!$S:$S,$G1098)</f>
        <v>0</v>
      </c>
      <c r="AX1098" s="99">
        <f>SUMIFS(通讯通路门店!$X:$X,通讯通路门店!$S:$S,$G1098)</f>
        <v>0</v>
      </c>
      <c r="AY1098" s="99">
        <f>SUMIFS(通讯通路门店!$Y:$Y,通讯通路门店!$S:$S,$G1098)</f>
        <v>0</v>
      </c>
      <c r="AZ1098" s="99">
        <f>SUMIFS(通讯通路门店!$AA:$AA,通讯通路门店!$S:$S,$G1098)</f>
        <v>0</v>
      </c>
      <c r="BA1098" s="99">
        <f t="shared" si="88"/>
        <v>0</v>
      </c>
      <c r="BB1098" s="99">
        <f t="shared" si="89"/>
        <v>0</v>
      </c>
      <c r="BC1098" s="99">
        <f>SUMIFS(通讯通路门店!$W:$W,通讯通路门店!$S:$S,$G1098,通讯通路门店!$J:$J,"荣耀体验店")+SUMIFS(通讯通路门店!$W:$W,通讯通路门店!$S:$S,$G1098,通讯通路门店!$J:$J,"荣耀授权专卖店")</f>
        <v>0</v>
      </c>
      <c r="BD1098" s="99">
        <f>SUMIFS(通讯通路门店!$Z:$Z,通讯通路门店!$S:$S,$G1098,通讯通路门店!$J:$J,"VIVO体验店")</f>
        <v>0</v>
      </c>
      <c r="BE1098" s="99">
        <f>SUMIFS(通讯通路门店!$AB:$AB,通讯通路门店!$S:$S,$G1098,通讯通路门店!$J:$J,"OPPO体验店")</f>
        <v>0</v>
      </c>
      <c r="BF1098" s="99">
        <f>SUMIFS(通讯通路门店!$X:$X,通讯通路门店!$S:$S,$G1098,通讯通路门店!$J:$J,"华为授权体验店")+SUMIFS(通讯通路门店!$AA:$AA,通讯通路门店!$S:$S,$G1098,通讯通路门店!$J:$J,"华为堡垒店")</f>
        <v>0</v>
      </c>
      <c r="BG1098" s="99">
        <f>SUMIFS(通讯通路门店!$Y:$Y,通讯通路门店!$S:$S,$G1098,通讯通路门店!$J:$J,"小米体验店")</f>
        <v>0</v>
      </c>
      <c r="BH1098" s="99">
        <f>SUMIFS(通讯通路门店!$AA:$AA,通讯通路门店!$S:$S,$G1098,通讯通路门店!$J:$J,"苹果体验店")</f>
        <v>0</v>
      </c>
      <c r="BI1098" s="99">
        <f>SUMIFS(通讯通路门店!$K:$K,通讯通路门店!$S:$S,$G1098,通讯通路门店!$J:$J,"其他品牌专卖店")</f>
        <v>0</v>
      </c>
      <c r="BJ1098" s="99">
        <f>SUMIFS(通讯通路门店!$AC:$AC,通讯通路门店!$S:$S,$G1098)</f>
        <v>0</v>
      </c>
      <c r="BK1098" s="99">
        <f>SUMIFS(通讯通路门店!$AD:$AD,通讯通路门店!$S:$S,$G1098)</f>
        <v>0</v>
      </c>
      <c r="BL1098" s="99">
        <f>SUMIFS(通讯通路门店!$AE:$AE,通讯通路门店!$S:$S,$G1098)</f>
        <v>0</v>
      </c>
      <c r="BM1098" s="99">
        <f>SUMIFS(通讯通路门店!$AF:$AF,通讯通路门店!$S:$S,$G1098)</f>
        <v>0</v>
      </c>
      <c r="BN1098" s="99">
        <f>SUMIFS(通讯通路门店!$AG:$AG,通讯通路门店!$S:$S,$G1098)</f>
        <v>0</v>
      </c>
      <c r="BO1098" s="99">
        <f>SUMIFS(通讯通路门店!$AH:$AH,通讯通路门店!$S:$S,$G1098)</f>
        <v>0</v>
      </c>
      <c r="BP1098" s="99">
        <f>SUMIFS(通讯通路门店!$AI:$AI,通讯通路门店!$S:$S,$G1098)</f>
        <v>0</v>
      </c>
      <c r="BQ1098" s="83"/>
    </row>
    <row r="1099" spans="1:69">
      <c r="A1099" s="99" t="str">
        <f>IFERROR(_xlfn.XLOOKUP($G1099,通讯通路门店!$S$4:$S$993933,通讯通路门店!$A$4:$A$993933,0,0),"")</f>
        <v>海南省</v>
      </c>
      <c r="B1099" s="99" t="str">
        <f>IFERROR(_xlfn.XLOOKUP($G1099,通讯通路门店!$S$4:$S$993933,通讯通路门店!$B$4:$B$993933,0,0),"")</f>
        <v>乐东黎族自治县</v>
      </c>
      <c r="C1099" s="99" t="str">
        <f>IFERROR(_xlfn.XLOOKUP($G1099,通讯通路门店!$S$4:$S$993933,通讯通路门店!$C$4:$C$993933,0,0),"")</f>
        <v>乐东黎族自治县</v>
      </c>
      <c r="D1099" s="99" t="str">
        <f>IFERROR(_xlfn.XLOOKUP($G1099,通讯通路门店!$S$4:$S$993933,通讯通路门店!$D$4:$D$993933,0,0),"")</f>
        <v>万冲镇</v>
      </c>
      <c r="E1099" s="83"/>
      <c r="F1099" s="83"/>
      <c r="G1099" s="101"/>
      <c r="H1099" s="102">
        <f>IFERROR(_xlfn.XLOOKUP($G1099,通讯通路门店!$S$4:$S$993933,通讯通路门店!$R$4:$R$993933,0,0),"")</f>
        <v>0</v>
      </c>
      <c r="I1099" s="83"/>
      <c r="J1099" s="83"/>
      <c r="K1099" s="83"/>
      <c r="L1099" s="83"/>
      <c r="M1099" s="83"/>
      <c r="N1099" s="83"/>
      <c r="O1099" s="83"/>
      <c r="P1099" s="83"/>
      <c r="Q1099" s="83"/>
      <c r="R1099" s="83"/>
      <c r="S1099" s="83"/>
      <c r="T1099" s="83"/>
      <c r="U1099" s="99">
        <f>COUNTIF(通讯通路门店!$S:$S,$G1099)</f>
        <v>0</v>
      </c>
      <c r="V1099" s="99">
        <f>COUNTIFS(通讯通路门店!$S:$S,$G1099,通讯通路门店!$J:$J,"综合卖场")</f>
        <v>0</v>
      </c>
      <c r="W1099" s="99">
        <f>SUMIFS(通讯通路门店!$AJ:$AJ,通讯通路门店!$S:$S,通讯客户沙盘!$G1099)</f>
        <v>0</v>
      </c>
      <c r="X1099" s="99">
        <f t="shared" si="85"/>
        <v>0</v>
      </c>
      <c r="Y1099" s="99">
        <f>COUNTIFS(通讯通路门店!$S:$S,$G1099,通讯通路门店!$J:$J,"荣耀体验店")+COUNTIFS(通讯通路门店!$S:$S,$G1099,通讯通路门店!$J:$J,"荣耀授权专卖店")</f>
        <v>0</v>
      </c>
      <c r="Z1099" s="99">
        <f>COUNTIFS(通讯通路门店!$S:$S,$G1099,通讯通路门店!$J:$J,"VIVO体验店")</f>
        <v>0</v>
      </c>
      <c r="AA1099" s="99">
        <f>COUNTIFS(通讯通路门店!$S:$S,$G1099,通讯通路门店!$J:$J,"OPPO体验店")</f>
        <v>0</v>
      </c>
      <c r="AB1099" s="99">
        <f>COUNTIFS(通讯通路门店!$S:$S,$G1099,通讯通路门店!$J:$J,"华为授权体验店")+COUNTIFS(通讯通路门店!$S:$S,$G1099,通讯通路门店!$J:$J,"华为堡垒店")</f>
        <v>0</v>
      </c>
      <c r="AC1099" s="99">
        <f>COUNTIFS(通讯通路门店!$S:$S,$G1099,通讯通路门店!$J:$J,"小米体验店")</f>
        <v>0</v>
      </c>
      <c r="AD1099" s="99">
        <f>COUNTIFS(通讯通路门店!$S:$S,$G1099,通讯通路门店!$J:$J,"苹果体验店")</f>
        <v>0</v>
      </c>
      <c r="AE1099" s="99">
        <f>COUNTIFS(通讯通路门店!$S:$S,$G1099,通讯通路门店!$J:$J,"其他品牌专卖店")</f>
        <v>0</v>
      </c>
      <c r="AF1099" s="99">
        <f>SUMIFS(通讯通路门店!$BI:$BI,通讯通路门店!$S:$S,$G1099)</f>
        <v>0</v>
      </c>
      <c r="AG1099" s="99">
        <f>SUMIFS(通讯通路门店!$BH:$BH,通讯通路门店!$S:$S,$G1099)</f>
        <v>0</v>
      </c>
      <c r="AH1099" s="99">
        <f t="shared" si="86"/>
        <v>0</v>
      </c>
      <c r="AI1099" s="99">
        <f>SUMIFS(通讯通路门店!$BB:$BB,通讯通路门店!$S:$S,$G1099)</f>
        <v>0</v>
      </c>
      <c r="AJ1099" s="99">
        <f>SUMIFS(通讯通路门店!$BE:$BE,通讯通路门店!$S:$S,$G1099)</f>
        <v>0</v>
      </c>
      <c r="AK1099" s="99">
        <f>SUMIFS(通讯通路门店!$BG:$BG,通讯通路门店!$S:$S,$G1099)</f>
        <v>0</v>
      </c>
      <c r="AL1099" s="99">
        <f>SUMIFS(通讯通路门店!$BC:$BC,通讯通路门店!$S:$S,$G1099)</f>
        <v>0</v>
      </c>
      <c r="AM1099" s="99">
        <f>SUMIFS(通讯通路门店!$BD:$BD,通讯通路门店!$S:$S,$G1099)</f>
        <v>0</v>
      </c>
      <c r="AN1099" s="99">
        <f>SUMIFS(通讯通路门店!$BF:$BF,通讯通路门店!$S:$S,$G1099)</f>
        <v>0</v>
      </c>
      <c r="AO1099" s="99">
        <f t="shared" si="87"/>
        <v>0</v>
      </c>
      <c r="AP1099" s="99">
        <f>SUMIFS(通讯通路门店!$K:$K,通讯通路门店!$S:$S,$G1099)</f>
        <v>0</v>
      </c>
      <c r="AQ1099" s="83"/>
      <c r="AR1099" s="99">
        <f>SUMIFS(通讯通路门店!$T:$T,通讯通路门店!$S:$S,$G1099)</f>
        <v>0</v>
      </c>
      <c r="AS1099" s="99">
        <f>SUMIFS(通讯通路门店!$U:$U,通讯通路门店!$S:$S,$G1099)</f>
        <v>0</v>
      </c>
      <c r="AT1099" s="99">
        <f>SUMIFS(通讯通路门店!$V:$V,通讯通路门店!$S:$S,$G1099)</f>
        <v>0</v>
      </c>
      <c r="AU1099" s="99">
        <f>SUMIFS(通讯通路门店!$W:$W,通讯通路门店!$S:$S,$G1099)</f>
        <v>0</v>
      </c>
      <c r="AV1099" s="99">
        <f>SUMIFS(通讯通路门店!$Z:$Z,通讯通路门店!$S:$S,$G1099)</f>
        <v>0</v>
      </c>
      <c r="AW1099" s="99">
        <f>SUMIFS(通讯通路门店!$AB:$AB,通讯通路门店!$S:$S,$G1099)</f>
        <v>0</v>
      </c>
      <c r="AX1099" s="99">
        <f>SUMIFS(通讯通路门店!$X:$X,通讯通路门店!$S:$S,$G1099)</f>
        <v>0</v>
      </c>
      <c r="AY1099" s="99">
        <f>SUMIFS(通讯通路门店!$Y:$Y,通讯通路门店!$S:$S,$G1099)</f>
        <v>0</v>
      </c>
      <c r="AZ1099" s="99">
        <f>SUMIFS(通讯通路门店!$AA:$AA,通讯通路门店!$S:$S,$G1099)</f>
        <v>0</v>
      </c>
      <c r="BA1099" s="99">
        <f t="shared" si="88"/>
        <v>0</v>
      </c>
      <c r="BB1099" s="99">
        <f t="shared" si="89"/>
        <v>0</v>
      </c>
      <c r="BC1099" s="99">
        <f>SUMIFS(通讯通路门店!$W:$W,通讯通路门店!$S:$S,$G1099,通讯通路门店!$J:$J,"荣耀体验店")+SUMIFS(通讯通路门店!$W:$W,通讯通路门店!$S:$S,$G1099,通讯通路门店!$J:$J,"荣耀授权专卖店")</f>
        <v>0</v>
      </c>
      <c r="BD1099" s="99">
        <f>SUMIFS(通讯通路门店!$Z:$Z,通讯通路门店!$S:$S,$G1099,通讯通路门店!$J:$J,"VIVO体验店")</f>
        <v>0</v>
      </c>
      <c r="BE1099" s="99">
        <f>SUMIFS(通讯通路门店!$AB:$AB,通讯通路门店!$S:$S,$G1099,通讯通路门店!$J:$J,"OPPO体验店")</f>
        <v>0</v>
      </c>
      <c r="BF1099" s="99">
        <f>SUMIFS(通讯通路门店!$X:$X,通讯通路门店!$S:$S,$G1099,通讯通路门店!$J:$J,"华为授权体验店")+SUMIFS(通讯通路门店!$AA:$AA,通讯通路门店!$S:$S,$G1099,通讯通路门店!$J:$J,"华为堡垒店")</f>
        <v>0</v>
      </c>
      <c r="BG1099" s="99">
        <f>SUMIFS(通讯通路门店!$Y:$Y,通讯通路门店!$S:$S,$G1099,通讯通路门店!$J:$J,"小米体验店")</f>
        <v>0</v>
      </c>
      <c r="BH1099" s="99">
        <f>SUMIFS(通讯通路门店!$AA:$AA,通讯通路门店!$S:$S,$G1099,通讯通路门店!$J:$J,"苹果体验店")</f>
        <v>0</v>
      </c>
      <c r="BI1099" s="99">
        <f>SUMIFS(通讯通路门店!$K:$K,通讯通路门店!$S:$S,$G1099,通讯通路门店!$J:$J,"其他品牌专卖店")</f>
        <v>0</v>
      </c>
      <c r="BJ1099" s="99">
        <f>SUMIFS(通讯通路门店!$AC:$AC,通讯通路门店!$S:$S,$G1099)</f>
        <v>0</v>
      </c>
      <c r="BK1099" s="99">
        <f>SUMIFS(通讯通路门店!$AD:$AD,通讯通路门店!$S:$S,$G1099)</f>
        <v>0</v>
      </c>
      <c r="BL1099" s="99">
        <f>SUMIFS(通讯通路门店!$AE:$AE,通讯通路门店!$S:$S,$G1099)</f>
        <v>0</v>
      </c>
      <c r="BM1099" s="99">
        <f>SUMIFS(通讯通路门店!$AF:$AF,通讯通路门店!$S:$S,$G1099)</f>
        <v>0</v>
      </c>
      <c r="BN1099" s="99">
        <f>SUMIFS(通讯通路门店!$AG:$AG,通讯通路门店!$S:$S,$G1099)</f>
        <v>0</v>
      </c>
      <c r="BO1099" s="99">
        <f>SUMIFS(通讯通路门店!$AH:$AH,通讯通路门店!$S:$S,$G1099)</f>
        <v>0</v>
      </c>
      <c r="BP1099" s="99">
        <f>SUMIFS(通讯通路门店!$AI:$AI,通讯通路门店!$S:$S,$G1099)</f>
        <v>0</v>
      </c>
      <c r="BQ1099" s="83"/>
    </row>
    <row r="1100" spans="1:69">
      <c r="A1100" s="99" t="str">
        <f>IFERROR(_xlfn.XLOOKUP($G1100,通讯通路门店!$S$4:$S$993933,通讯通路门店!$A$4:$A$993933,0,0),"")</f>
        <v>海南省</v>
      </c>
      <c r="B1100" s="99" t="str">
        <f>IFERROR(_xlfn.XLOOKUP($G1100,通讯通路门店!$S$4:$S$993933,通讯通路门店!$B$4:$B$993933,0,0),"")</f>
        <v>乐东黎族自治县</v>
      </c>
      <c r="C1100" s="99" t="str">
        <f>IFERROR(_xlfn.XLOOKUP($G1100,通讯通路门店!$S$4:$S$993933,通讯通路门店!$C$4:$C$993933,0,0),"")</f>
        <v>乐东黎族自治县</v>
      </c>
      <c r="D1100" s="99" t="str">
        <f>IFERROR(_xlfn.XLOOKUP($G1100,通讯通路门店!$S$4:$S$993933,通讯通路门店!$D$4:$D$993933,0,0),"")</f>
        <v>万冲镇</v>
      </c>
      <c r="E1100" s="83"/>
      <c r="F1100" s="83"/>
      <c r="G1100" s="101"/>
      <c r="H1100" s="102">
        <f>IFERROR(_xlfn.XLOOKUP($G1100,通讯通路门店!$S$4:$S$993933,通讯通路门店!$R$4:$R$993933,0,0),"")</f>
        <v>0</v>
      </c>
      <c r="I1100" s="83"/>
      <c r="J1100" s="83"/>
      <c r="K1100" s="83"/>
      <c r="L1100" s="83"/>
      <c r="M1100" s="83"/>
      <c r="N1100" s="83"/>
      <c r="O1100" s="83"/>
      <c r="P1100" s="83"/>
      <c r="Q1100" s="83"/>
      <c r="R1100" s="83"/>
      <c r="S1100" s="83"/>
      <c r="T1100" s="83"/>
      <c r="U1100" s="99">
        <f>COUNTIF(通讯通路门店!$S:$S,$G1100)</f>
        <v>0</v>
      </c>
      <c r="V1100" s="99">
        <f>COUNTIFS(通讯通路门店!$S:$S,$G1100,通讯通路门店!$J:$J,"综合卖场")</f>
        <v>0</v>
      </c>
      <c r="W1100" s="99">
        <f>SUMIFS(通讯通路门店!$AJ:$AJ,通讯通路门店!$S:$S,通讯客户沙盘!$G1100)</f>
        <v>0</v>
      </c>
      <c r="X1100" s="99">
        <f t="shared" si="85"/>
        <v>0</v>
      </c>
      <c r="Y1100" s="99">
        <f>COUNTIFS(通讯通路门店!$S:$S,$G1100,通讯通路门店!$J:$J,"荣耀体验店")+COUNTIFS(通讯通路门店!$S:$S,$G1100,通讯通路门店!$J:$J,"荣耀授权专卖店")</f>
        <v>0</v>
      </c>
      <c r="Z1100" s="99">
        <f>COUNTIFS(通讯通路门店!$S:$S,$G1100,通讯通路门店!$J:$J,"VIVO体验店")</f>
        <v>0</v>
      </c>
      <c r="AA1100" s="99">
        <f>COUNTIFS(通讯通路门店!$S:$S,$G1100,通讯通路门店!$J:$J,"OPPO体验店")</f>
        <v>0</v>
      </c>
      <c r="AB1100" s="99">
        <f>COUNTIFS(通讯通路门店!$S:$S,$G1100,通讯通路门店!$J:$J,"华为授权体验店")+COUNTIFS(通讯通路门店!$S:$S,$G1100,通讯通路门店!$J:$J,"华为堡垒店")</f>
        <v>0</v>
      </c>
      <c r="AC1100" s="99">
        <f>COUNTIFS(通讯通路门店!$S:$S,$G1100,通讯通路门店!$J:$J,"小米体验店")</f>
        <v>0</v>
      </c>
      <c r="AD1100" s="99">
        <f>COUNTIFS(通讯通路门店!$S:$S,$G1100,通讯通路门店!$J:$J,"苹果体验店")</f>
        <v>0</v>
      </c>
      <c r="AE1100" s="99">
        <f>COUNTIFS(通讯通路门店!$S:$S,$G1100,通讯通路门店!$J:$J,"其他品牌专卖店")</f>
        <v>0</v>
      </c>
      <c r="AF1100" s="99">
        <f>SUMIFS(通讯通路门店!$BI:$BI,通讯通路门店!$S:$S,$G1100)</f>
        <v>0</v>
      </c>
      <c r="AG1100" s="99">
        <f>SUMIFS(通讯通路门店!$BH:$BH,通讯通路门店!$S:$S,$G1100)</f>
        <v>0</v>
      </c>
      <c r="AH1100" s="99">
        <f t="shared" si="86"/>
        <v>0</v>
      </c>
      <c r="AI1100" s="99">
        <f>SUMIFS(通讯通路门店!$BB:$BB,通讯通路门店!$S:$S,$G1100)</f>
        <v>0</v>
      </c>
      <c r="AJ1100" s="99">
        <f>SUMIFS(通讯通路门店!$BE:$BE,通讯通路门店!$S:$S,$G1100)</f>
        <v>0</v>
      </c>
      <c r="AK1100" s="99">
        <f>SUMIFS(通讯通路门店!$BG:$BG,通讯通路门店!$S:$S,$G1100)</f>
        <v>0</v>
      </c>
      <c r="AL1100" s="99">
        <f>SUMIFS(通讯通路门店!$BC:$BC,通讯通路门店!$S:$S,$G1100)</f>
        <v>0</v>
      </c>
      <c r="AM1100" s="99">
        <f>SUMIFS(通讯通路门店!$BD:$BD,通讯通路门店!$S:$S,$G1100)</f>
        <v>0</v>
      </c>
      <c r="AN1100" s="99">
        <f>SUMIFS(通讯通路门店!$BF:$BF,通讯通路门店!$S:$S,$G1100)</f>
        <v>0</v>
      </c>
      <c r="AO1100" s="99">
        <f t="shared" si="87"/>
        <v>0</v>
      </c>
      <c r="AP1100" s="99">
        <f>SUMIFS(通讯通路门店!$K:$K,通讯通路门店!$S:$S,$G1100)</f>
        <v>0</v>
      </c>
      <c r="AQ1100" s="83"/>
      <c r="AR1100" s="99">
        <f>SUMIFS(通讯通路门店!$T:$T,通讯通路门店!$S:$S,$G1100)</f>
        <v>0</v>
      </c>
      <c r="AS1100" s="99">
        <f>SUMIFS(通讯通路门店!$U:$U,通讯通路门店!$S:$S,$G1100)</f>
        <v>0</v>
      </c>
      <c r="AT1100" s="99">
        <f>SUMIFS(通讯通路门店!$V:$V,通讯通路门店!$S:$S,$G1100)</f>
        <v>0</v>
      </c>
      <c r="AU1100" s="99">
        <f>SUMIFS(通讯通路门店!$W:$W,通讯通路门店!$S:$S,$G1100)</f>
        <v>0</v>
      </c>
      <c r="AV1100" s="99">
        <f>SUMIFS(通讯通路门店!$Z:$Z,通讯通路门店!$S:$S,$G1100)</f>
        <v>0</v>
      </c>
      <c r="AW1100" s="99">
        <f>SUMIFS(通讯通路门店!$AB:$AB,通讯通路门店!$S:$S,$G1100)</f>
        <v>0</v>
      </c>
      <c r="AX1100" s="99">
        <f>SUMIFS(通讯通路门店!$X:$X,通讯通路门店!$S:$S,$G1100)</f>
        <v>0</v>
      </c>
      <c r="AY1100" s="99">
        <f>SUMIFS(通讯通路门店!$Y:$Y,通讯通路门店!$S:$S,$G1100)</f>
        <v>0</v>
      </c>
      <c r="AZ1100" s="99">
        <f>SUMIFS(通讯通路门店!$AA:$AA,通讯通路门店!$S:$S,$G1100)</f>
        <v>0</v>
      </c>
      <c r="BA1100" s="99">
        <f t="shared" si="88"/>
        <v>0</v>
      </c>
      <c r="BB1100" s="99">
        <f t="shared" si="89"/>
        <v>0</v>
      </c>
      <c r="BC1100" s="99">
        <f>SUMIFS(通讯通路门店!$W:$W,通讯通路门店!$S:$S,$G1100,通讯通路门店!$J:$J,"荣耀体验店")+SUMIFS(通讯通路门店!$W:$W,通讯通路门店!$S:$S,$G1100,通讯通路门店!$J:$J,"荣耀授权专卖店")</f>
        <v>0</v>
      </c>
      <c r="BD1100" s="99">
        <f>SUMIFS(通讯通路门店!$Z:$Z,通讯通路门店!$S:$S,$G1100,通讯通路门店!$J:$J,"VIVO体验店")</f>
        <v>0</v>
      </c>
      <c r="BE1100" s="99">
        <f>SUMIFS(通讯通路门店!$AB:$AB,通讯通路门店!$S:$S,$G1100,通讯通路门店!$J:$J,"OPPO体验店")</f>
        <v>0</v>
      </c>
      <c r="BF1100" s="99">
        <f>SUMIFS(通讯通路门店!$X:$X,通讯通路门店!$S:$S,$G1100,通讯通路门店!$J:$J,"华为授权体验店")+SUMIFS(通讯通路门店!$AA:$AA,通讯通路门店!$S:$S,$G1100,通讯通路门店!$J:$J,"华为堡垒店")</f>
        <v>0</v>
      </c>
      <c r="BG1100" s="99">
        <f>SUMIFS(通讯通路门店!$Y:$Y,通讯通路门店!$S:$S,$G1100,通讯通路门店!$J:$J,"小米体验店")</f>
        <v>0</v>
      </c>
      <c r="BH1100" s="99">
        <f>SUMIFS(通讯通路门店!$AA:$AA,通讯通路门店!$S:$S,$G1100,通讯通路门店!$J:$J,"苹果体验店")</f>
        <v>0</v>
      </c>
      <c r="BI1100" s="99">
        <f>SUMIFS(通讯通路门店!$K:$K,通讯通路门店!$S:$S,$G1100,通讯通路门店!$J:$J,"其他品牌专卖店")</f>
        <v>0</v>
      </c>
      <c r="BJ1100" s="99">
        <f>SUMIFS(通讯通路门店!$AC:$AC,通讯通路门店!$S:$S,$G1100)</f>
        <v>0</v>
      </c>
      <c r="BK1100" s="99">
        <f>SUMIFS(通讯通路门店!$AD:$AD,通讯通路门店!$S:$S,$G1100)</f>
        <v>0</v>
      </c>
      <c r="BL1100" s="99">
        <f>SUMIFS(通讯通路门店!$AE:$AE,通讯通路门店!$S:$S,$G1100)</f>
        <v>0</v>
      </c>
      <c r="BM1100" s="99">
        <f>SUMIFS(通讯通路门店!$AF:$AF,通讯通路门店!$S:$S,$G1100)</f>
        <v>0</v>
      </c>
      <c r="BN1100" s="99">
        <f>SUMIFS(通讯通路门店!$AG:$AG,通讯通路门店!$S:$S,$G1100)</f>
        <v>0</v>
      </c>
      <c r="BO1100" s="99">
        <f>SUMIFS(通讯通路门店!$AH:$AH,通讯通路门店!$S:$S,$G1100)</f>
        <v>0</v>
      </c>
      <c r="BP1100" s="99">
        <f>SUMIFS(通讯通路门店!$AI:$AI,通讯通路门店!$S:$S,$G1100)</f>
        <v>0</v>
      </c>
      <c r="BQ1100" s="83"/>
    </row>
    <row r="1101" spans="1:69">
      <c r="A1101" s="99" t="str">
        <f>IFERROR(_xlfn.XLOOKUP($G1101,通讯通路门店!$S$4:$S$993933,通讯通路门店!$A$4:$A$993933,0,0),"")</f>
        <v>海南省</v>
      </c>
      <c r="B1101" s="99" t="str">
        <f>IFERROR(_xlfn.XLOOKUP($G1101,通讯通路门店!$S$4:$S$993933,通讯通路门店!$B$4:$B$993933,0,0),"")</f>
        <v>乐东黎族自治县</v>
      </c>
      <c r="C1101" s="99" t="str">
        <f>IFERROR(_xlfn.XLOOKUP($G1101,通讯通路门店!$S$4:$S$993933,通讯通路门店!$C$4:$C$993933,0,0),"")</f>
        <v>乐东黎族自治县</v>
      </c>
      <c r="D1101" s="99" t="str">
        <f>IFERROR(_xlfn.XLOOKUP($G1101,通讯通路门店!$S$4:$S$993933,通讯通路门店!$D$4:$D$993933,0,0),"")</f>
        <v>万冲镇</v>
      </c>
      <c r="E1101" s="83"/>
      <c r="F1101" s="83"/>
      <c r="G1101" s="101"/>
      <c r="H1101" s="102">
        <f>IFERROR(_xlfn.XLOOKUP($G1101,通讯通路门店!$S$4:$S$993933,通讯通路门店!$R$4:$R$993933,0,0),"")</f>
        <v>0</v>
      </c>
      <c r="I1101" s="83"/>
      <c r="J1101" s="83"/>
      <c r="K1101" s="83"/>
      <c r="L1101" s="83"/>
      <c r="M1101" s="83"/>
      <c r="N1101" s="83"/>
      <c r="O1101" s="83"/>
      <c r="P1101" s="83"/>
      <c r="Q1101" s="83"/>
      <c r="R1101" s="83"/>
      <c r="S1101" s="83"/>
      <c r="T1101" s="83"/>
      <c r="U1101" s="99">
        <f>COUNTIF(通讯通路门店!$S:$S,$G1101)</f>
        <v>0</v>
      </c>
      <c r="V1101" s="99">
        <f>COUNTIFS(通讯通路门店!$S:$S,$G1101,通讯通路门店!$J:$J,"综合卖场")</f>
        <v>0</v>
      </c>
      <c r="W1101" s="99">
        <f>SUMIFS(通讯通路门店!$AJ:$AJ,通讯通路门店!$S:$S,通讯客户沙盘!$G1101)</f>
        <v>0</v>
      </c>
      <c r="X1101" s="99">
        <f t="shared" si="85"/>
        <v>0</v>
      </c>
      <c r="Y1101" s="99">
        <f>COUNTIFS(通讯通路门店!$S:$S,$G1101,通讯通路门店!$J:$J,"荣耀体验店")+COUNTIFS(通讯通路门店!$S:$S,$G1101,通讯通路门店!$J:$J,"荣耀授权专卖店")</f>
        <v>0</v>
      </c>
      <c r="Z1101" s="99">
        <f>COUNTIFS(通讯通路门店!$S:$S,$G1101,通讯通路门店!$J:$J,"VIVO体验店")</f>
        <v>0</v>
      </c>
      <c r="AA1101" s="99">
        <f>COUNTIFS(通讯通路门店!$S:$S,$G1101,通讯通路门店!$J:$J,"OPPO体验店")</f>
        <v>0</v>
      </c>
      <c r="AB1101" s="99">
        <f>COUNTIFS(通讯通路门店!$S:$S,$G1101,通讯通路门店!$J:$J,"华为授权体验店")+COUNTIFS(通讯通路门店!$S:$S,$G1101,通讯通路门店!$J:$J,"华为堡垒店")</f>
        <v>0</v>
      </c>
      <c r="AC1101" s="99">
        <f>COUNTIFS(通讯通路门店!$S:$S,$G1101,通讯通路门店!$J:$J,"小米体验店")</f>
        <v>0</v>
      </c>
      <c r="AD1101" s="99">
        <f>COUNTIFS(通讯通路门店!$S:$S,$G1101,通讯通路门店!$J:$J,"苹果体验店")</f>
        <v>0</v>
      </c>
      <c r="AE1101" s="99">
        <f>COUNTIFS(通讯通路门店!$S:$S,$G1101,通讯通路门店!$J:$J,"其他品牌专卖店")</f>
        <v>0</v>
      </c>
      <c r="AF1101" s="99">
        <f>SUMIFS(通讯通路门店!$BI:$BI,通讯通路门店!$S:$S,$G1101)</f>
        <v>0</v>
      </c>
      <c r="AG1101" s="99">
        <f>SUMIFS(通讯通路门店!$BH:$BH,通讯通路门店!$S:$S,$G1101)</f>
        <v>0</v>
      </c>
      <c r="AH1101" s="99">
        <f t="shared" si="86"/>
        <v>0</v>
      </c>
      <c r="AI1101" s="99">
        <f>SUMIFS(通讯通路门店!$BB:$BB,通讯通路门店!$S:$S,$G1101)</f>
        <v>0</v>
      </c>
      <c r="AJ1101" s="99">
        <f>SUMIFS(通讯通路门店!$BE:$BE,通讯通路门店!$S:$S,$G1101)</f>
        <v>0</v>
      </c>
      <c r="AK1101" s="99">
        <f>SUMIFS(通讯通路门店!$BG:$BG,通讯通路门店!$S:$S,$G1101)</f>
        <v>0</v>
      </c>
      <c r="AL1101" s="99">
        <f>SUMIFS(通讯通路门店!$BC:$BC,通讯通路门店!$S:$S,$G1101)</f>
        <v>0</v>
      </c>
      <c r="AM1101" s="99">
        <f>SUMIFS(通讯通路门店!$BD:$BD,通讯通路门店!$S:$S,$G1101)</f>
        <v>0</v>
      </c>
      <c r="AN1101" s="99">
        <f>SUMIFS(通讯通路门店!$BF:$BF,通讯通路门店!$S:$S,$G1101)</f>
        <v>0</v>
      </c>
      <c r="AO1101" s="99">
        <f t="shared" si="87"/>
        <v>0</v>
      </c>
      <c r="AP1101" s="99">
        <f>SUMIFS(通讯通路门店!$K:$K,通讯通路门店!$S:$S,$G1101)</f>
        <v>0</v>
      </c>
      <c r="AQ1101" s="83"/>
      <c r="AR1101" s="99">
        <f>SUMIFS(通讯通路门店!$T:$T,通讯通路门店!$S:$S,$G1101)</f>
        <v>0</v>
      </c>
      <c r="AS1101" s="99">
        <f>SUMIFS(通讯通路门店!$U:$U,通讯通路门店!$S:$S,$G1101)</f>
        <v>0</v>
      </c>
      <c r="AT1101" s="99">
        <f>SUMIFS(通讯通路门店!$V:$V,通讯通路门店!$S:$S,$G1101)</f>
        <v>0</v>
      </c>
      <c r="AU1101" s="99">
        <f>SUMIFS(通讯通路门店!$W:$W,通讯通路门店!$S:$S,$G1101)</f>
        <v>0</v>
      </c>
      <c r="AV1101" s="99">
        <f>SUMIFS(通讯通路门店!$Z:$Z,通讯通路门店!$S:$S,$G1101)</f>
        <v>0</v>
      </c>
      <c r="AW1101" s="99">
        <f>SUMIFS(通讯通路门店!$AB:$AB,通讯通路门店!$S:$S,$G1101)</f>
        <v>0</v>
      </c>
      <c r="AX1101" s="99">
        <f>SUMIFS(通讯通路门店!$X:$X,通讯通路门店!$S:$S,$G1101)</f>
        <v>0</v>
      </c>
      <c r="AY1101" s="99">
        <f>SUMIFS(通讯通路门店!$Y:$Y,通讯通路门店!$S:$S,$G1101)</f>
        <v>0</v>
      </c>
      <c r="AZ1101" s="99">
        <f>SUMIFS(通讯通路门店!$AA:$AA,通讯通路门店!$S:$S,$G1101)</f>
        <v>0</v>
      </c>
      <c r="BA1101" s="99">
        <f t="shared" si="88"/>
        <v>0</v>
      </c>
      <c r="BB1101" s="99">
        <f t="shared" si="89"/>
        <v>0</v>
      </c>
      <c r="BC1101" s="99">
        <f>SUMIFS(通讯通路门店!$W:$W,通讯通路门店!$S:$S,$G1101,通讯通路门店!$J:$J,"荣耀体验店")+SUMIFS(通讯通路门店!$W:$W,通讯通路门店!$S:$S,$G1101,通讯通路门店!$J:$J,"荣耀授权专卖店")</f>
        <v>0</v>
      </c>
      <c r="BD1101" s="99">
        <f>SUMIFS(通讯通路门店!$Z:$Z,通讯通路门店!$S:$S,$G1101,通讯通路门店!$J:$J,"VIVO体验店")</f>
        <v>0</v>
      </c>
      <c r="BE1101" s="99">
        <f>SUMIFS(通讯通路门店!$AB:$AB,通讯通路门店!$S:$S,$G1101,通讯通路门店!$J:$J,"OPPO体验店")</f>
        <v>0</v>
      </c>
      <c r="BF1101" s="99">
        <f>SUMIFS(通讯通路门店!$X:$X,通讯通路门店!$S:$S,$G1101,通讯通路门店!$J:$J,"华为授权体验店")+SUMIFS(通讯通路门店!$AA:$AA,通讯通路门店!$S:$S,$G1101,通讯通路门店!$J:$J,"华为堡垒店")</f>
        <v>0</v>
      </c>
      <c r="BG1101" s="99">
        <f>SUMIFS(通讯通路门店!$Y:$Y,通讯通路门店!$S:$S,$G1101,通讯通路门店!$J:$J,"小米体验店")</f>
        <v>0</v>
      </c>
      <c r="BH1101" s="99">
        <f>SUMIFS(通讯通路门店!$AA:$AA,通讯通路门店!$S:$S,$G1101,通讯通路门店!$J:$J,"苹果体验店")</f>
        <v>0</v>
      </c>
      <c r="BI1101" s="99">
        <f>SUMIFS(通讯通路门店!$K:$K,通讯通路门店!$S:$S,$G1101,通讯通路门店!$J:$J,"其他品牌专卖店")</f>
        <v>0</v>
      </c>
      <c r="BJ1101" s="99">
        <f>SUMIFS(通讯通路门店!$AC:$AC,通讯通路门店!$S:$S,$G1101)</f>
        <v>0</v>
      </c>
      <c r="BK1101" s="99">
        <f>SUMIFS(通讯通路门店!$AD:$AD,通讯通路门店!$S:$S,$G1101)</f>
        <v>0</v>
      </c>
      <c r="BL1101" s="99">
        <f>SUMIFS(通讯通路门店!$AE:$AE,通讯通路门店!$S:$S,$G1101)</f>
        <v>0</v>
      </c>
      <c r="BM1101" s="99">
        <f>SUMIFS(通讯通路门店!$AF:$AF,通讯通路门店!$S:$S,$G1101)</f>
        <v>0</v>
      </c>
      <c r="BN1101" s="99">
        <f>SUMIFS(通讯通路门店!$AG:$AG,通讯通路门店!$S:$S,$G1101)</f>
        <v>0</v>
      </c>
      <c r="BO1101" s="99">
        <f>SUMIFS(通讯通路门店!$AH:$AH,通讯通路门店!$S:$S,$G1101)</f>
        <v>0</v>
      </c>
      <c r="BP1101" s="99">
        <f>SUMIFS(通讯通路门店!$AI:$AI,通讯通路门店!$S:$S,$G1101)</f>
        <v>0</v>
      </c>
      <c r="BQ1101" s="83"/>
    </row>
    <row r="1102" spans="1:69">
      <c r="A1102" s="99" t="str">
        <f>IFERROR(_xlfn.XLOOKUP($G1102,通讯通路门店!$S$4:$S$993933,通讯通路门店!$A$4:$A$993933,0,0),"")</f>
        <v>海南省</v>
      </c>
      <c r="B1102" s="99" t="str">
        <f>IFERROR(_xlfn.XLOOKUP($G1102,通讯通路门店!$S$4:$S$993933,通讯通路门店!$B$4:$B$993933,0,0),"")</f>
        <v>乐东黎族自治县</v>
      </c>
      <c r="C1102" s="99" t="str">
        <f>IFERROR(_xlfn.XLOOKUP($G1102,通讯通路门店!$S$4:$S$993933,通讯通路门店!$C$4:$C$993933,0,0),"")</f>
        <v>乐东黎族自治县</v>
      </c>
      <c r="D1102" s="99" t="str">
        <f>IFERROR(_xlfn.XLOOKUP($G1102,通讯通路门店!$S$4:$S$993933,通讯通路门店!$D$4:$D$993933,0,0),"")</f>
        <v>万冲镇</v>
      </c>
      <c r="E1102" s="83"/>
      <c r="F1102" s="83"/>
      <c r="G1102" s="101"/>
      <c r="H1102" s="102">
        <f>IFERROR(_xlfn.XLOOKUP($G1102,通讯通路门店!$S$4:$S$993933,通讯通路门店!$R$4:$R$993933,0,0),"")</f>
        <v>0</v>
      </c>
      <c r="I1102" s="83"/>
      <c r="J1102" s="83"/>
      <c r="K1102" s="83"/>
      <c r="L1102" s="83"/>
      <c r="M1102" s="83"/>
      <c r="N1102" s="83"/>
      <c r="O1102" s="83"/>
      <c r="P1102" s="83"/>
      <c r="Q1102" s="83"/>
      <c r="R1102" s="83"/>
      <c r="S1102" s="83"/>
      <c r="T1102" s="83"/>
      <c r="U1102" s="99">
        <f>COUNTIF(通讯通路门店!$S:$S,$G1102)</f>
        <v>0</v>
      </c>
      <c r="V1102" s="99">
        <f>COUNTIFS(通讯通路门店!$S:$S,$G1102,通讯通路门店!$J:$J,"综合卖场")</f>
        <v>0</v>
      </c>
      <c r="W1102" s="99">
        <f>SUMIFS(通讯通路门店!$AJ:$AJ,通讯通路门店!$S:$S,通讯客户沙盘!$G1102)</f>
        <v>0</v>
      </c>
      <c r="X1102" s="99">
        <f t="shared" si="85"/>
        <v>0</v>
      </c>
      <c r="Y1102" s="99">
        <f>COUNTIFS(通讯通路门店!$S:$S,$G1102,通讯通路门店!$J:$J,"荣耀体验店")+COUNTIFS(通讯通路门店!$S:$S,$G1102,通讯通路门店!$J:$J,"荣耀授权专卖店")</f>
        <v>0</v>
      </c>
      <c r="Z1102" s="99">
        <f>COUNTIFS(通讯通路门店!$S:$S,$G1102,通讯通路门店!$J:$J,"VIVO体验店")</f>
        <v>0</v>
      </c>
      <c r="AA1102" s="99">
        <f>COUNTIFS(通讯通路门店!$S:$S,$G1102,通讯通路门店!$J:$J,"OPPO体验店")</f>
        <v>0</v>
      </c>
      <c r="AB1102" s="99">
        <f>COUNTIFS(通讯通路门店!$S:$S,$G1102,通讯通路门店!$J:$J,"华为授权体验店")+COUNTIFS(通讯通路门店!$S:$S,$G1102,通讯通路门店!$J:$J,"华为堡垒店")</f>
        <v>0</v>
      </c>
      <c r="AC1102" s="99">
        <f>COUNTIFS(通讯通路门店!$S:$S,$G1102,通讯通路门店!$J:$J,"小米体验店")</f>
        <v>0</v>
      </c>
      <c r="AD1102" s="99">
        <f>COUNTIFS(通讯通路门店!$S:$S,$G1102,通讯通路门店!$J:$J,"苹果体验店")</f>
        <v>0</v>
      </c>
      <c r="AE1102" s="99">
        <f>COUNTIFS(通讯通路门店!$S:$S,$G1102,通讯通路门店!$J:$J,"其他品牌专卖店")</f>
        <v>0</v>
      </c>
      <c r="AF1102" s="99">
        <f>SUMIFS(通讯通路门店!$BI:$BI,通讯通路门店!$S:$S,$G1102)</f>
        <v>0</v>
      </c>
      <c r="AG1102" s="99">
        <f>SUMIFS(通讯通路门店!$BH:$BH,通讯通路门店!$S:$S,$G1102)</f>
        <v>0</v>
      </c>
      <c r="AH1102" s="99">
        <f t="shared" si="86"/>
        <v>0</v>
      </c>
      <c r="AI1102" s="99">
        <f>SUMIFS(通讯通路门店!$BB:$BB,通讯通路门店!$S:$S,$G1102)</f>
        <v>0</v>
      </c>
      <c r="AJ1102" s="99">
        <f>SUMIFS(通讯通路门店!$BE:$BE,通讯通路门店!$S:$S,$G1102)</f>
        <v>0</v>
      </c>
      <c r="AK1102" s="99">
        <f>SUMIFS(通讯通路门店!$BG:$BG,通讯通路门店!$S:$S,$G1102)</f>
        <v>0</v>
      </c>
      <c r="AL1102" s="99">
        <f>SUMIFS(通讯通路门店!$BC:$BC,通讯通路门店!$S:$S,$G1102)</f>
        <v>0</v>
      </c>
      <c r="AM1102" s="99">
        <f>SUMIFS(通讯通路门店!$BD:$BD,通讯通路门店!$S:$S,$G1102)</f>
        <v>0</v>
      </c>
      <c r="AN1102" s="99">
        <f>SUMIFS(通讯通路门店!$BF:$BF,通讯通路门店!$S:$S,$G1102)</f>
        <v>0</v>
      </c>
      <c r="AO1102" s="99">
        <f t="shared" si="87"/>
        <v>0</v>
      </c>
      <c r="AP1102" s="99">
        <f>SUMIFS(通讯通路门店!$K:$K,通讯通路门店!$S:$S,$G1102)</f>
        <v>0</v>
      </c>
      <c r="AQ1102" s="83"/>
      <c r="AR1102" s="99">
        <f>SUMIFS(通讯通路门店!$T:$T,通讯通路门店!$S:$S,$G1102)</f>
        <v>0</v>
      </c>
      <c r="AS1102" s="99">
        <f>SUMIFS(通讯通路门店!$U:$U,通讯通路门店!$S:$S,$G1102)</f>
        <v>0</v>
      </c>
      <c r="AT1102" s="99">
        <f>SUMIFS(通讯通路门店!$V:$V,通讯通路门店!$S:$S,$G1102)</f>
        <v>0</v>
      </c>
      <c r="AU1102" s="99">
        <f>SUMIFS(通讯通路门店!$W:$W,通讯通路门店!$S:$S,$G1102)</f>
        <v>0</v>
      </c>
      <c r="AV1102" s="99">
        <f>SUMIFS(通讯通路门店!$Z:$Z,通讯通路门店!$S:$S,$G1102)</f>
        <v>0</v>
      </c>
      <c r="AW1102" s="99">
        <f>SUMIFS(通讯通路门店!$AB:$AB,通讯通路门店!$S:$S,$G1102)</f>
        <v>0</v>
      </c>
      <c r="AX1102" s="99">
        <f>SUMIFS(通讯通路门店!$X:$X,通讯通路门店!$S:$S,$G1102)</f>
        <v>0</v>
      </c>
      <c r="AY1102" s="99">
        <f>SUMIFS(通讯通路门店!$Y:$Y,通讯通路门店!$S:$S,$G1102)</f>
        <v>0</v>
      </c>
      <c r="AZ1102" s="99">
        <f>SUMIFS(通讯通路门店!$AA:$AA,通讯通路门店!$S:$S,$G1102)</f>
        <v>0</v>
      </c>
      <c r="BA1102" s="99">
        <f t="shared" si="88"/>
        <v>0</v>
      </c>
      <c r="BB1102" s="99">
        <f t="shared" si="89"/>
        <v>0</v>
      </c>
      <c r="BC1102" s="99">
        <f>SUMIFS(通讯通路门店!$W:$W,通讯通路门店!$S:$S,$G1102,通讯通路门店!$J:$J,"荣耀体验店")+SUMIFS(通讯通路门店!$W:$W,通讯通路门店!$S:$S,$G1102,通讯通路门店!$J:$J,"荣耀授权专卖店")</f>
        <v>0</v>
      </c>
      <c r="BD1102" s="99">
        <f>SUMIFS(通讯通路门店!$Z:$Z,通讯通路门店!$S:$S,$G1102,通讯通路门店!$J:$J,"VIVO体验店")</f>
        <v>0</v>
      </c>
      <c r="BE1102" s="99">
        <f>SUMIFS(通讯通路门店!$AB:$AB,通讯通路门店!$S:$S,$G1102,通讯通路门店!$J:$J,"OPPO体验店")</f>
        <v>0</v>
      </c>
      <c r="BF1102" s="99">
        <f>SUMIFS(通讯通路门店!$X:$X,通讯通路门店!$S:$S,$G1102,通讯通路门店!$J:$J,"华为授权体验店")+SUMIFS(通讯通路门店!$AA:$AA,通讯通路门店!$S:$S,$G1102,通讯通路门店!$J:$J,"华为堡垒店")</f>
        <v>0</v>
      </c>
      <c r="BG1102" s="99">
        <f>SUMIFS(通讯通路门店!$Y:$Y,通讯通路门店!$S:$S,$G1102,通讯通路门店!$J:$J,"小米体验店")</f>
        <v>0</v>
      </c>
      <c r="BH1102" s="99">
        <f>SUMIFS(通讯通路门店!$AA:$AA,通讯通路门店!$S:$S,$G1102,通讯通路门店!$J:$J,"苹果体验店")</f>
        <v>0</v>
      </c>
      <c r="BI1102" s="99">
        <f>SUMIFS(通讯通路门店!$K:$K,通讯通路门店!$S:$S,$G1102,通讯通路门店!$J:$J,"其他品牌专卖店")</f>
        <v>0</v>
      </c>
      <c r="BJ1102" s="99">
        <f>SUMIFS(通讯通路门店!$AC:$AC,通讯通路门店!$S:$S,$G1102)</f>
        <v>0</v>
      </c>
      <c r="BK1102" s="99">
        <f>SUMIFS(通讯通路门店!$AD:$AD,通讯通路门店!$S:$S,$G1102)</f>
        <v>0</v>
      </c>
      <c r="BL1102" s="99">
        <f>SUMIFS(通讯通路门店!$AE:$AE,通讯通路门店!$S:$S,$G1102)</f>
        <v>0</v>
      </c>
      <c r="BM1102" s="99">
        <f>SUMIFS(通讯通路门店!$AF:$AF,通讯通路门店!$S:$S,$G1102)</f>
        <v>0</v>
      </c>
      <c r="BN1102" s="99">
        <f>SUMIFS(通讯通路门店!$AG:$AG,通讯通路门店!$S:$S,$G1102)</f>
        <v>0</v>
      </c>
      <c r="BO1102" s="99">
        <f>SUMIFS(通讯通路门店!$AH:$AH,通讯通路门店!$S:$S,$G1102)</f>
        <v>0</v>
      </c>
      <c r="BP1102" s="99">
        <f>SUMIFS(通讯通路门店!$AI:$AI,通讯通路门店!$S:$S,$G1102)</f>
        <v>0</v>
      </c>
      <c r="BQ1102" s="83"/>
    </row>
    <row r="1103" spans="1:69">
      <c r="A1103" s="99" t="str">
        <f>IFERROR(_xlfn.XLOOKUP($G1103,通讯通路门店!$S$4:$S$993933,通讯通路门店!$A$4:$A$993933,0,0),"")</f>
        <v>海南省</v>
      </c>
      <c r="B1103" s="99" t="str">
        <f>IFERROR(_xlfn.XLOOKUP($G1103,通讯通路门店!$S$4:$S$993933,通讯通路门店!$B$4:$B$993933,0,0),"")</f>
        <v>乐东黎族自治县</v>
      </c>
      <c r="C1103" s="99" t="str">
        <f>IFERROR(_xlfn.XLOOKUP($G1103,通讯通路门店!$S$4:$S$993933,通讯通路门店!$C$4:$C$993933,0,0),"")</f>
        <v>乐东黎族自治县</v>
      </c>
      <c r="D1103" s="99" t="str">
        <f>IFERROR(_xlfn.XLOOKUP($G1103,通讯通路门店!$S$4:$S$993933,通讯通路门店!$D$4:$D$993933,0,0),"")</f>
        <v>万冲镇</v>
      </c>
      <c r="E1103" s="83"/>
      <c r="F1103" s="83"/>
      <c r="G1103" s="101"/>
      <c r="H1103" s="102">
        <f>IFERROR(_xlfn.XLOOKUP($G1103,通讯通路门店!$S$4:$S$993933,通讯通路门店!$R$4:$R$993933,0,0),"")</f>
        <v>0</v>
      </c>
      <c r="I1103" s="83"/>
      <c r="J1103" s="83"/>
      <c r="K1103" s="83"/>
      <c r="L1103" s="83"/>
      <c r="M1103" s="83"/>
      <c r="N1103" s="83"/>
      <c r="O1103" s="83"/>
      <c r="P1103" s="83"/>
      <c r="Q1103" s="83"/>
      <c r="R1103" s="83"/>
      <c r="S1103" s="83"/>
      <c r="T1103" s="83"/>
      <c r="U1103" s="99">
        <f>COUNTIF(通讯通路门店!$S:$S,$G1103)</f>
        <v>0</v>
      </c>
      <c r="V1103" s="99">
        <f>COUNTIFS(通讯通路门店!$S:$S,$G1103,通讯通路门店!$J:$J,"综合卖场")</f>
        <v>0</v>
      </c>
      <c r="W1103" s="99">
        <f>SUMIFS(通讯通路门店!$AJ:$AJ,通讯通路门店!$S:$S,通讯客户沙盘!$G1103)</f>
        <v>0</v>
      </c>
      <c r="X1103" s="99">
        <f t="shared" si="85"/>
        <v>0</v>
      </c>
      <c r="Y1103" s="99">
        <f>COUNTIFS(通讯通路门店!$S:$S,$G1103,通讯通路门店!$J:$J,"荣耀体验店")+COUNTIFS(通讯通路门店!$S:$S,$G1103,通讯通路门店!$J:$J,"荣耀授权专卖店")</f>
        <v>0</v>
      </c>
      <c r="Z1103" s="99">
        <f>COUNTIFS(通讯通路门店!$S:$S,$G1103,通讯通路门店!$J:$J,"VIVO体验店")</f>
        <v>0</v>
      </c>
      <c r="AA1103" s="99">
        <f>COUNTIFS(通讯通路门店!$S:$S,$G1103,通讯通路门店!$J:$J,"OPPO体验店")</f>
        <v>0</v>
      </c>
      <c r="AB1103" s="99">
        <f>COUNTIFS(通讯通路门店!$S:$S,$G1103,通讯通路门店!$J:$J,"华为授权体验店")+COUNTIFS(通讯通路门店!$S:$S,$G1103,通讯通路门店!$J:$J,"华为堡垒店")</f>
        <v>0</v>
      </c>
      <c r="AC1103" s="99">
        <f>COUNTIFS(通讯通路门店!$S:$S,$G1103,通讯通路门店!$J:$J,"小米体验店")</f>
        <v>0</v>
      </c>
      <c r="AD1103" s="99">
        <f>COUNTIFS(通讯通路门店!$S:$S,$G1103,通讯通路门店!$J:$J,"苹果体验店")</f>
        <v>0</v>
      </c>
      <c r="AE1103" s="99">
        <f>COUNTIFS(通讯通路门店!$S:$S,$G1103,通讯通路门店!$J:$J,"其他品牌专卖店")</f>
        <v>0</v>
      </c>
      <c r="AF1103" s="99">
        <f>SUMIFS(通讯通路门店!$BI:$BI,通讯通路门店!$S:$S,$G1103)</f>
        <v>0</v>
      </c>
      <c r="AG1103" s="99">
        <f>SUMIFS(通讯通路门店!$BH:$BH,通讯通路门店!$S:$S,$G1103)</f>
        <v>0</v>
      </c>
      <c r="AH1103" s="99">
        <f t="shared" si="86"/>
        <v>0</v>
      </c>
      <c r="AI1103" s="99">
        <f>SUMIFS(通讯通路门店!$BB:$BB,通讯通路门店!$S:$S,$G1103)</f>
        <v>0</v>
      </c>
      <c r="AJ1103" s="99">
        <f>SUMIFS(通讯通路门店!$BE:$BE,通讯通路门店!$S:$S,$G1103)</f>
        <v>0</v>
      </c>
      <c r="AK1103" s="99">
        <f>SUMIFS(通讯通路门店!$BG:$BG,通讯通路门店!$S:$S,$G1103)</f>
        <v>0</v>
      </c>
      <c r="AL1103" s="99">
        <f>SUMIFS(通讯通路门店!$BC:$BC,通讯通路门店!$S:$S,$G1103)</f>
        <v>0</v>
      </c>
      <c r="AM1103" s="99">
        <f>SUMIFS(通讯通路门店!$BD:$BD,通讯通路门店!$S:$S,$G1103)</f>
        <v>0</v>
      </c>
      <c r="AN1103" s="99">
        <f>SUMIFS(通讯通路门店!$BF:$BF,通讯通路门店!$S:$S,$G1103)</f>
        <v>0</v>
      </c>
      <c r="AO1103" s="99">
        <f t="shared" si="87"/>
        <v>0</v>
      </c>
      <c r="AP1103" s="99">
        <f>SUMIFS(通讯通路门店!$K:$K,通讯通路门店!$S:$S,$G1103)</f>
        <v>0</v>
      </c>
      <c r="AQ1103" s="83"/>
      <c r="AR1103" s="99">
        <f>SUMIFS(通讯通路门店!$T:$T,通讯通路门店!$S:$S,$G1103)</f>
        <v>0</v>
      </c>
      <c r="AS1103" s="99">
        <f>SUMIFS(通讯通路门店!$U:$U,通讯通路门店!$S:$S,$G1103)</f>
        <v>0</v>
      </c>
      <c r="AT1103" s="99">
        <f>SUMIFS(通讯通路门店!$V:$V,通讯通路门店!$S:$S,$G1103)</f>
        <v>0</v>
      </c>
      <c r="AU1103" s="99">
        <f>SUMIFS(通讯通路门店!$W:$W,通讯通路门店!$S:$S,$G1103)</f>
        <v>0</v>
      </c>
      <c r="AV1103" s="99">
        <f>SUMIFS(通讯通路门店!$Z:$Z,通讯通路门店!$S:$S,$G1103)</f>
        <v>0</v>
      </c>
      <c r="AW1103" s="99">
        <f>SUMIFS(通讯通路门店!$AB:$AB,通讯通路门店!$S:$S,$G1103)</f>
        <v>0</v>
      </c>
      <c r="AX1103" s="99">
        <f>SUMIFS(通讯通路门店!$X:$X,通讯通路门店!$S:$S,$G1103)</f>
        <v>0</v>
      </c>
      <c r="AY1103" s="99">
        <f>SUMIFS(通讯通路门店!$Y:$Y,通讯通路门店!$S:$S,$G1103)</f>
        <v>0</v>
      </c>
      <c r="AZ1103" s="99">
        <f>SUMIFS(通讯通路门店!$AA:$AA,通讯通路门店!$S:$S,$G1103)</f>
        <v>0</v>
      </c>
      <c r="BA1103" s="99">
        <f t="shared" si="88"/>
        <v>0</v>
      </c>
      <c r="BB1103" s="99">
        <f t="shared" si="89"/>
        <v>0</v>
      </c>
      <c r="BC1103" s="99">
        <f>SUMIFS(通讯通路门店!$W:$W,通讯通路门店!$S:$S,$G1103,通讯通路门店!$J:$J,"荣耀体验店")+SUMIFS(通讯通路门店!$W:$W,通讯通路门店!$S:$S,$G1103,通讯通路门店!$J:$J,"荣耀授权专卖店")</f>
        <v>0</v>
      </c>
      <c r="BD1103" s="99">
        <f>SUMIFS(通讯通路门店!$Z:$Z,通讯通路门店!$S:$S,$G1103,通讯通路门店!$J:$J,"VIVO体验店")</f>
        <v>0</v>
      </c>
      <c r="BE1103" s="99">
        <f>SUMIFS(通讯通路门店!$AB:$AB,通讯通路门店!$S:$S,$G1103,通讯通路门店!$J:$J,"OPPO体验店")</f>
        <v>0</v>
      </c>
      <c r="BF1103" s="99">
        <f>SUMIFS(通讯通路门店!$X:$X,通讯通路门店!$S:$S,$G1103,通讯通路门店!$J:$J,"华为授权体验店")+SUMIFS(通讯通路门店!$AA:$AA,通讯通路门店!$S:$S,$G1103,通讯通路门店!$J:$J,"华为堡垒店")</f>
        <v>0</v>
      </c>
      <c r="BG1103" s="99">
        <f>SUMIFS(通讯通路门店!$Y:$Y,通讯通路门店!$S:$S,$G1103,通讯通路门店!$J:$J,"小米体验店")</f>
        <v>0</v>
      </c>
      <c r="BH1103" s="99">
        <f>SUMIFS(通讯通路门店!$AA:$AA,通讯通路门店!$S:$S,$G1103,通讯通路门店!$J:$J,"苹果体验店")</f>
        <v>0</v>
      </c>
      <c r="BI1103" s="99">
        <f>SUMIFS(通讯通路门店!$K:$K,通讯通路门店!$S:$S,$G1103,通讯通路门店!$J:$J,"其他品牌专卖店")</f>
        <v>0</v>
      </c>
      <c r="BJ1103" s="99">
        <f>SUMIFS(通讯通路门店!$AC:$AC,通讯通路门店!$S:$S,$G1103)</f>
        <v>0</v>
      </c>
      <c r="BK1103" s="99">
        <f>SUMIFS(通讯通路门店!$AD:$AD,通讯通路门店!$S:$S,$G1103)</f>
        <v>0</v>
      </c>
      <c r="BL1103" s="99">
        <f>SUMIFS(通讯通路门店!$AE:$AE,通讯通路门店!$S:$S,$G1103)</f>
        <v>0</v>
      </c>
      <c r="BM1103" s="99">
        <f>SUMIFS(通讯通路门店!$AF:$AF,通讯通路门店!$S:$S,$G1103)</f>
        <v>0</v>
      </c>
      <c r="BN1103" s="99">
        <f>SUMIFS(通讯通路门店!$AG:$AG,通讯通路门店!$S:$S,$G1103)</f>
        <v>0</v>
      </c>
      <c r="BO1103" s="99">
        <f>SUMIFS(通讯通路门店!$AH:$AH,通讯通路门店!$S:$S,$G1103)</f>
        <v>0</v>
      </c>
      <c r="BP1103" s="99">
        <f>SUMIFS(通讯通路门店!$AI:$AI,通讯通路门店!$S:$S,$G1103)</f>
        <v>0</v>
      </c>
      <c r="BQ1103" s="83"/>
    </row>
    <row r="1104" spans="1:69">
      <c r="A1104" s="99" t="str">
        <f>IFERROR(_xlfn.XLOOKUP($G1104,通讯通路门店!$S$4:$S$993933,通讯通路门店!$A$4:$A$993933,0,0),"")</f>
        <v>海南省</v>
      </c>
      <c r="B1104" s="99" t="str">
        <f>IFERROR(_xlfn.XLOOKUP($G1104,通讯通路门店!$S$4:$S$993933,通讯通路门店!$B$4:$B$993933,0,0),"")</f>
        <v>乐东黎族自治县</v>
      </c>
      <c r="C1104" s="99" t="str">
        <f>IFERROR(_xlfn.XLOOKUP($G1104,通讯通路门店!$S$4:$S$993933,通讯通路门店!$C$4:$C$993933,0,0),"")</f>
        <v>乐东黎族自治县</v>
      </c>
      <c r="D1104" s="99" t="str">
        <f>IFERROR(_xlfn.XLOOKUP($G1104,通讯通路门店!$S$4:$S$993933,通讯通路门店!$D$4:$D$993933,0,0),"")</f>
        <v>万冲镇</v>
      </c>
      <c r="E1104" s="83"/>
      <c r="F1104" s="83"/>
      <c r="G1104" s="101"/>
      <c r="H1104" s="102">
        <f>IFERROR(_xlfn.XLOOKUP($G1104,通讯通路门店!$S$4:$S$993933,通讯通路门店!$R$4:$R$993933,0,0),"")</f>
        <v>0</v>
      </c>
      <c r="I1104" s="83"/>
      <c r="J1104" s="83"/>
      <c r="K1104" s="83"/>
      <c r="L1104" s="83"/>
      <c r="M1104" s="83"/>
      <c r="N1104" s="83"/>
      <c r="O1104" s="83"/>
      <c r="P1104" s="83"/>
      <c r="Q1104" s="83"/>
      <c r="R1104" s="83"/>
      <c r="S1104" s="83"/>
      <c r="T1104" s="83"/>
      <c r="U1104" s="99">
        <f>COUNTIF(通讯通路门店!$S:$S,$G1104)</f>
        <v>0</v>
      </c>
      <c r="V1104" s="99">
        <f>COUNTIFS(通讯通路门店!$S:$S,$G1104,通讯通路门店!$J:$J,"综合卖场")</f>
        <v>0</v>
      </c>
      <c r="W1104" s="99">
        <f>SUMIFS(通讯通路门店!$AJ:$AJ,通讯通路门店!$S:$S,通讯客户沙盘!$G1104)</f>
        <v>0</v>
      </c>
      <c r="X1104" s="99">
        <f t="shared" si="85"/>
        <v>0</v>
      </c>
      <c r="Y1104" s="99">
        <f>COUNTIFS(通讯通路门店!$S:$S,$G1104,通讯通路门店!$J:$J,"荣耀体验店")+COUNTIFS(通讯通路门店!$S:$S,$G1104,通讯通路门店!$J:$J,"荣耀授权专卖店")</f>
        <v>0</v>
      </c>
      <c r="Z1104" s="99">
        <f>COUNTIFS(通讯通路门店!$S:$S,$G1104,通讯通路门店!$J:$J,"VIVO体验店")</f>
        <v>0</v>
      </c>
      <c r="AA1104" s="99">
        <f>COUNTIFS(通讯通路门店!$S:$S,$G1104,通讯通路门店!$J:$J,"OPPO体验店")</f>
        <v>0</v>
      </c>
      <c r="AB1104" s="99">
        <f>COUNTIFS(通讯通路门店!$S:$S,$G1104,通讯通路门店!$J:$J,"华为授权体验店")+COUNTIFS(通讯通路门店!$S:$S,$G1104,通讯通路门店!$J:$J,"华为堡垒店")</f>
        <v>0</v>
      </c>
      <c r="AC1104" s="99">
        <f>COUNTIFS(通讯通路门店!$S:$S,$G1104,通讯通路门店!$J:$J,"小米体验店")</f>
        <v>0</v>
      </c>
      <c r="AD1104" s="99">
        <f>COUNTIFS(通讯通路门店!$S:$S,$G1104,通讯通路门店!$J:$J,"苹果体验店")</f>
        <v>0</v>
      </c>
      <c r="AE1104" s="99">
        <f>COUNTIFS(通讯通路门店!$S:$S,$G1104,通讯通路门店!$J:$J,"其他品牌专卖店")</f>
        <v>0</v>
      </c>
      <c r="AF1104" s="99">
        <f>SUMIFS(通讯通路门店!$BI:$BI,通讯通路门店!$S:$S,$G1104)</f>
        <v>0</v>
      </c>
      <c r="AG1104" s="99">
        <f>SUMIFS(通讯通路门店!$BH:$BH,通讯通路门店!$S:$S,$G1104)</f>
        <v>0</v>
      </c>
      <c r="AH1104" s="99">
        <f t="shared" si="86"/>
        <v>0</v>
      </c>
      <c r="AI1104" s="99">
        <f>SUMIFS(通讯通路门店!$BB:$BB,通讯通路门店!$S:$S,$G1104)</f>
        <v>0</v>
      </c>
      <c r="AJ1104" s="99">
        <f>SUMIFS(通讯通路门店!$BE:$BE,通讯通路门店!$S:$S,$G1104)</f>
        <v>0</v>
      </c>
      <c r="AK1104" s="99">
        <f>SUMIFS(通讯通路门店!$BG:$BG,通讯通路门店!$S:$S,$G1104)</f>
        <v>0</v>
      </c>
      <c r="AL1104" s="99">
        <f>SUMIFS(通讯通路门店!$BC:$BC,通讯通路门店!$S:$S,$G1104)</f>
        <v>0</v>
      </c>
      <c r="AM1104" s="99">
        <f>SUMIFS(通讯通路门店!$BD:$BD,通讯通路门店!$S:$S,$G1104)</f>
        <v>0</v>
      </c>
      <c r="AN1104" s="99">
        <f>SUMIFS(通讯通路门店!$BF:$BF,通讯通路门店!$S:$S,$G1104)</f>
        <v>0</v>
      </c>
      <c r="AO1104" s="99">
        <f t="shared" si="87"/>
        <v>0</v>
      </c>
      <c r="AP1104" s="99">
        <f>SUMIFS(通讯通路门店!$K:$K,通讯通路门店!$S:$S,$G1104)</f>
        <v>0</v>
      </c>
      <c r="AQ1104" s="83"/>
      <c r="AR1104" s="99">
        <f>SUMIFS(通讯通路门店!$T:$T,通讯通路门店!$S:$S,$G1104)</f>
        <v>0</v>
      </c>
      <c r="AS1104" s="99">
        <f>SUMIFS(通讯通路门店!$U:$U,通讯通路门店!$S:$S,$G1104)</f>
        <v>0</v>
      </c>
      <c r="AT1104" s="99">
        <f>SUMIFS(通讯通路门店!$V:$V,通讯通路门店!$S:$S,$G1104)</f>
        <v>0</v>
      </c>
      <c r="AU1104" s="99">
        <f>SUMIFS(通讯通路门店!$W:$W,通讯通路门店!$S:$S,$G1104)</f>
        <v>0</v>
      </c>
      <c r="AV1104" s="99">
        <f>SUMIFS(通讯通路门店!$Z:$Z,通讯通路门店!$S:$S,$G1104)</f>
        <v>0</v>
      </c>
      <c r="AW1104" s="99">
        <f>SUMIFS(通讯通路门店!$AB:$AB,通讯通路门店!$S:$S,$G1104)</f>
        <v>0</v>
      </c>
      <c r="AX1104" s="99">
        <f>SUMIFS(通讯通路门店!$X:$X,通讯通路门店!$S:$S,$G1104)</f>
        <v>0</v>
      </c>
      <c r="AY1104" s="99">
        <f>SUMIFS(通讯通路门店!$Y:$Y,通讯通路门店!$S:$S,$G1104)</f>
        <v>0</v>
      </c>
      <c r="AZ1104" s="99">
        <f>SUMIFS(通讯通路门店!$AA:$AA,通讯通路门店!$S:$S,$G1104)</f>
        <v>0</v>
      </c>
      <c r="BA1104" s="99">
        <f t="shared" si="88"/>
        <v>0</v>
      </c>
      <c r="BB1104" s="99">
        <f t="shared" si="89"/>
        <v>0</v>
      </c>
      <c r="BC1104" s="99">
        <f>SUMIFS(通讯通路门店!$W:$W,通讯通路门店!$S:$S,$G1104,通讯通路门店!$J:$J,"荣耀体验店")+SUMIFS(通讯通路门店!$W:$W,通讯通路门店!$S:$S,$G1104,通讯通路门店!$J:$J,"荣耀授权专卖店")</f>
        <v>0</v>
      </c>
      <c r="BD1104" s="99">
        <f>SUMIFS(通讯通路门店!$Z:$Z,通讯通路门店!$S:$S,$G1104,通讯通路门店!$J:$J,"VIVO体验店")</f>
        <v>0</v>
      </c>
      <c r="BE1104" s="99">
        <f>SUMIFS(通讯通路门店!$AB:$AB,通讯通路门店!$S:$S,$G1104,通讯通路门店!$J:$J,"OPPO体验店")</f>
        <v>0</v>
      </c>
      <c r="BF1104" s="99">
        <f>SUMIFS(通讯通路门店!$X:$X,通讯通路门店!$S:$S,$G1104,通讯通路门店!$J:$J,"华为授权体验店")+SUMIFS(通讯通路门店!$AA:$AA,通讯通路门店!$S:$S,$G1104,通讯通路门店!$J:$J,"华为堡垒店")</f>
        <v>0</v>
      </c>
      <c r="BG1104" s="99">
        <f>SUMIFS(通讯通路门店!$Y:$Y,通讯通路门店!$S:$S,$G1104,通讯通路门店!$J:$J,"小米体验店")</f>
        <v>0</v>
      </c>
      <c r="BH1104" s="99">
        <f>SUMIFS(通讯通路门店!$AA:$AA,通讯通路门店!$S:$S,$G1104,通讯通路门店!$J:$J,"苹果体验店")</f>
        <v>0</v>
      </c>
      <c r="BI1104" s="99">
        <f>SUMIFS(通讯通路门店!$K:$K,通讯通路门店!$S:$S,$G1104,通讯通路门店!$J:$J,"其他品牌专卖店")</f>
        <v>0</v>
      </c>
      <c r="BJ1104" s="99">
        <f>SUMIFS(通讯通路门店!$AC:$AC,通讯通路门店!$S:$S,$G1104)</f>
        <v>0</v>
      </c>
      <c r="BK1104" s="99">
        <f>SUMIFS(通讯通路门店!$AD:$AD,通讯通路门店!$S:$S,$G1104)</f>
        <v>0</v>
      </c>
      <c r="BL1104" s="99">
        <f>SUMIFS(通讯通路门店!$AE:$AE,通讯通路门店!$S:$S,$G1104)</f>
        <v>0</v>
      </c>
      <c r="BM1104" s="99">
        <f>SUMIFS(通讯通路门店!$AF:$AF,通讯通路门店!$S:$S,$G1104)</f>
        <v>0</v>
      </c>
      <c r="BN1104" s="99">
        <f>SUMIFS(通讯通路门店!$AG:$AG,通讯通路门店!$S:$S,$G1104)</f>
        <v>0</v>
      </c>
      <c r="BO1104" s="99">
        <f>SUMIFS(通讯通路门店!$AH:$AH,通讯通路门店!$S:$S,$G1104)</f>
        <v>0</v>
      </c>
      <c r="BP1104" s="99">
        <f>SUMIFS(通讯通路门店!$AI:$AI,通讯通路门店!$S:$S,$G1104)</f>
        <v>0</v>
      </c>
      <c r="BQ1104" s="83"/>
    </row>
    <row r="1105" spans="1:69">
      <c r="A1105" s="99" t="str">
        <f>IFERROR(_xlfn.XLOOKUP($G1105,通讯通路门店!$S$4:$S$993933,通讯通路门店!$A$4:$A$993933,0,0),"")</f>
        <v>海南省</v>
      </c>
      <c r="B1105" s="99" t="str">
        <f>IFERROR(_xlfn.XLOOKUP($G1105,通讯通路门店!$S$4:$S$993933,通讯通路门店!$B$4:$B$993933,0,0),"")</f>
        <v>乐东黎族自治县</v>
      </c>
      <c r="C1105" s="99" t="str">
        <f>IFERROR(_xlfn.XLOOKUP($G1105,通讯通路门店!$S$4:$S$993933,通讯通路门店!$C$4:$C$993933,0,0),"")</f>
        <v>乐东黎族自治县</v>
      </c>
      <c r="D1105" s="99" t="str">
        <f>IFERROR(_xlfn.XLOOKUP($G1105,通讯通路门店!$S$4:$S$993933,通讯通路门店!$D$4:$D$993933,0,0),"")</f>
        <v>万冲镇</v>
      </c>
      <c r="E1105" s="83"/>
      <c r="F1105" s="83"/>
      <c r="G1105" s="101"/>
      <c r="H1105" s="102">
        <f>IFERROR(_xlfn.XLOOKUP($G1105,通讯通路门店!$S$4:$S$993933,通讯通路门店!$R$4:$R$993933,0,0),"")</f>
        <v>0</v>
      </c>
      <c r="I1105" s="83"/>
      <c r="J1105" s="83"/>
      <c r="K1105" s="83"/>
      <c r="L1105" s="83"/>
      <c r="M1105" s="83"/>
      <c r="N1105" s="83"/>
      <c r="O1105" s="83"/>
      <c r="P1105" s="83"/>
      <c r="Q1105" s="83"/>
      <c r="R1105" s="83"/>
      <c r="S1105" s="83"/>
      <c r="T1105" s="83"/>
      <c r="U1105" s="99">
        <f>COUNTIF(通讯通路门店!$S:$S,$G1105)</f>
        <v>0</v>
      </c>
      <c r="V1105" s="99">
        <f>COUNTIFS(通讯通路门店!$S:$S,$G1105,通讯通路门店!$J:$J,"综合卖场")</f>
        <v>0</v>
      </c>
      <c r="W1105" s="99">
        <f>SUMIFS(通讯通路门店!$AJ:$AJ,通讯通路门店!$S:$S,通讯客户沙盘!$G1105)</f>
        <v>0</v>
      </c>
      <c r="X1105" s="99">
        <f t="shared" si="85"/>
        <v>0</v>
      </c>
      <c r="Y1105" s="99">
        <f>COUNTIFS(通讯通路门店!$S:$S,$G1105,通讯通路门店!$J:$J,"荣耀体验店")+COUNTIFS(通讯通路门店!$S:$S,$G1105,通讯通路门店!$J:$J,"荣耀授权专卖店")</f>
        <v>0</v>
      </c>
      <c r="Z1105" s="99">
        <f>COUNTIFS(通讯通路门店!$S:$S,$G1105,通讯通路门店!$J:$J,"VIVO体验店")</f>
        <v>0</v>
      </c>
      <c r="AA1105" s="99">
        <f>COUNTIFS(通讯通路门店!$S:$S,$G1105,通讯通路门店!$J:$J,"OPPO体验店")</f>
        <v>0</v>
      </c>
      <c r="AB1105" s="99">
        <f>COUNTIFS(通讯通路门店!$S:$S,$G1105,通讯通路门店!$J:$J,"华为授权体验店")+COUNTIFS(通讯通路门店!$S:$S,$G1105,通讯通路门店!$J:$J,"华为堡垒店")</f>
        <v>0</v>
      </c>
      <c r="AC1105" s="99">
        <f>COUNTIFS(通讯通路门店!$S:$S,$G1105,通讯通路门店!$J:$J,"小米体验店")</f>
        <v>0</v>
      </c>
      <c r="AD1105" s="99">
        <f>COUNTIFS(通讯通路门店!$S:$S,$G1105,通讯通路门店!$J:$J,"苹果体验店")</f>
        <v>0</v>
      </c>
      <c r="AE1105" s="99">
        <f>COUNTIFS(通讯通路门店!$S:$S,$G1105,通讯通路门店!$J:$J,"其他品牌专卖店")</f>
        <v>0</v>
      </c>
      <c r="AF1105" s="99">
        <f>SUMIFS(通讯通路门店!$BI:$BI,通讯通路门店!$S:$S,$G1105)</f>
        <v>0</v>
      </c>
      <c r="AG1105" s="99">
        <f>SUMIFS(通讯通路门店!$BH:$BH,通讯通路门店!$S:$S,$G1105)</f>
        <v>0</v>
      </c>
      <c r="AH1105" s="99">
        <f t="shared" si="86"/>
        <v>0</v>
      </c>
      <c r="AI1105" s="99">
        <f>SUMIFS(通讯通路门店!$BB:$BB,通讯通路门店!$S:$S,$G1105)</f>
        <v>0</v>
      </c>
      <c r="AJ1105" s="99">
        <f>SUMIFS(通讯通路门店!$BE:$BE,通讯通路门店!$S:$S,$G1105)</f>
        <v>0</v>
      </c>
      <c r="AK1105" s="99">
        <f>SUMIFS(通讯通路门店!$BG:$BG,通讯通路门店!$S:$S,$G1105)</f>
        <v>0</v>
      </c>
      <c r="AL1105" s="99">
        <f>SUMIFS(通讯通路门店!$BC:$BC,通讯通路门店!$S:$S,$G1105)</f>
        <v>0</v>
      </c>
      <c r="AM1105" s="99">
        <f>SUMIFS(通讯通路门店!$BD:$BD,通讯通路门店!$S:$S,$G1105)</f>
        <v>0</v>
      </c>
      <c r="AN1105" s="99">
        <f>SUMIFS(通讯通路门店!$BF:$BF,通讯通路门店!$S:$S,$G1105)</f>
        <v>0</v>
      </c>
      <c r="AO1105" s="99">
        <f t="shared" si="87"/>
        <v>0</v>
      </c>
      <c r="AP1105" s="99">
        <f>SUMIFS(通讯通路门店!$K:$K,通讯通路门店!$S:$S,$G1105)</f>
        <v>0</v>
      </c>
      <c r="AQ1105" s="83"/>
      <c r="AR1105" s="99">
        <f>SUMIFS(通讯通路门店!$T:$T,通讯通路门店!$S:$S,$G1105)</f>
        <v>0</v>
      </c>
      <c r="AS1105" s="99">
        <f>SUMIFS(通讯通路门店!$U:$U,通讯通路门店!$S:$S,$G1105)</f>
        <v>0</v>
      </c>
      <c r="AT1105" s="99">
        <f>SUMIFS(通讯通路门店!$V:$V,通讯通路门店!$S:$S,$G1105)</f>
        <v>0</v>
      </c>
      <c r="AU1105" s="99">
        <f>SUMIFS(通讯通路门店!$W:$W,通讯通路门店!$S:$S,$G1105)</f>
        <v>0</v>
      </c>
      <c r="AV1105" s="99">
        <f>SUMIFS(通讯通路门店!$Z:$Z,通讯通路门店!$S:$S,$G1105)</f>
        <v>0</v>
      </c>
      <c r="AW1105" s="99">
        <f>SUMIFS(通讯通路门店!$AB:$AB,通讯通路门店!$S:$S,$G1105)</f>
        <v>0</v>
      </c>
      <c r="AX1105" s="99">
        <f>SUMIFS(通讯通路门店!$X:$X,通讯通路门店!$S:$S,$G1105)</f>
        <v>0</v>
      </c>
      <c r="AY1105" s="99">
        <f>SUMIFS(通讯通路门店!$Y:$Y,通讯通路门店!$S:$S,$G1105)</f>
        <v>0</v>
      </c>
      <c r="AZ1105" s="99">
        <f>SUMIFS(通讯通路门店!$AA:$AA,通讯通路门店!$S:$S,$G1105)</f>
        <v>0</v>
      </c>
      <c r="BA1105" s="99">
        <f t="shared" si="88"/>
        <v>0</v>
      </c>
      <c r="BB1105" s="99">
        <f t="shared" si="89"/>
        <v>0</v>
      </c>
      <c r="BC1105" s="99">
        <f>SUMIFS(通讯通路门店!$W:$W,通讯通路门店!$S:$S,$G1105,通讯通路门店!$J:$J,"荣耀体验店")+SUMIFS(通讯通路门店!$W:$W,通讯通路门店!$S:$S,$G1105,通讯通路门店!$J:$J,"荣耀授权专卖店")</f>
        <v>0</v>
      </c>
      <c r="BD1105" s="99">
        <f>SUMIFS(通讯通路门店!$Z:$Z,通讯通路门店!$S:$S,$G1105,通讯通路门店!$J:$J,"VIVO体验店")</f>
        <v>0</v>
      </c>
      <c r="BE1105" s="99">
        <f>SUMIFS(通讯通路门店!$AB:$AB,通讯通路门店!$S:$S,$G1105,通讯通路门店!$J:$J,"OPPO体验店")</f>
        <v>0</v>
      </c>
      <c r="BF1105" s="99">
        <f>SUMIFS(通讯通路门店!$X:$X,通讯通路门店!$S:$S,$G1105,通讯通路门店!$J:$J,"华为授权体验店")+SUMIFS(通讯通路门店!$AA:$AA,通讯通路门店!$S:$S,$G1105,通讯通路门店!$J:$J,"华为堡垒店")</f>
        <v>0</v>
      </c>
      <c r="BG1105" s="99">
        <f>SUMIFS(通讯通路门店!$Y:$Y,通讯通路门店!$S:$S,$G1105,通讯通路门店!$J:$J,"小米体验店")</f>
        <v>0</v>
      </c>
      <c r="BH1105" s="99">
        <f>SUMIFS(通讯通路门店!$AA:$AA,通讯通路门店!$S:$S,$G1105,通讯通路门店!$J:$J,"苹果体验店")</f>
        <v>0</v>
      </c>
      <c r="BI1105" s="99">
        <f>SUMIFS(通讯通路门店!$K:$K,通讯通路门店!$S:$S,$G1105,通讯通路门店!$J:$J,"其他品牌专卖店")</f>
        <v>0</v>
      </c>
      <c r="BJ1105" s="99">
        <f>SUMIFS(通讯通路门店!$AC:$AC,通讯通路门店!$S:$S,$G1105)</f>
        <v>0</v>
      </c>
      <c r="BK1105" s="99">
        <f>SUMIFS(通讯通路门店!$AD:$AD,通讯通路门店!$S:$S,$G1105)</f>
        <v>0</v>
      </c>
      <c r="BL1105" s="99">
        <f>SUMIFS(通讯通路门店!$AE:$AE,通讯通路门店!$S:$S,$G1105)</f>
        <v>0</v>
      </c>
      <c r="BM1105" s="99">
        <f>SUMIFS(通讯通路门店!$AF:$AF,通讯通路门店!$S:$S,$G1105)</f>
        <v>0</v>
      </c>
      <c r="BN1105" s="99">
        <f>SUMIFS(通讯通路门店!$AG:$AG,通讯通路门店!$S:$S,$G1105)</f>
        <v>0</v>
      </c>
      <c r="BO1105" s="99">
        <f>SUMIFS(通讯通路门店!$AH:$AH,通讯通路门店!$S:$S,$G1105)</f>
        <v>0</v>
      </c>
      <c r="BP1105" s="99">
        <f>SUMIFS(通讯通路门店!$AI:$AI,通讯通路门店!$S:$S,$G1105)</f>
        <v>0</v>
      </c>
      <c r="BQ1105" s="83"/>
    </row>
    <row r="1106" spans="1:69">
      <c r="A1106" s="99" t="str">
        <f>IFERROR(_xlfn.XLOOKUP($G1106,通讯通路门店!$S$4:$S$993933,通讯通路门店!$A$4:$A$993933,0,0),"")</f>
        <v>海南省</v>
      </c>
      <c r="B1106" s="99" t="str">
        <f>IFERROR(_xlfn.XLOOKUP($G1106,通讯通路门店!$S$4:$S$993933,通讯通路门店!$B$4:$B$993933,0,0),"")</f>
        <v>乐东黎族自治县</v>
      </c>
      <c r="C1106" s="99" t="str">
        <f>IFERROR(_xlfn.XLOOKUP($G1106,通讯通路门店!$S$4:$S$993933,通讯通路门店!$C$4:$C$993933,0,0),"")</f>
        <v>乐东黎族自治县</v>
      </c>
      <c r="D1106" s="99" t="str">
        <f>IFERROR(_xlfn.XLOOKUP($G1106,通讯通路门店!$S$4:$S$993933,通讯通路门店!$D$4:$D$993933,0,0),"")</f>
        <v>万冲镇</v>
      </c>
      <c r="E1106" s="83"/>
      <c r="F1106" s="83"/>
      <c r="G1106" s="101"/>
      <c r="H1106" s="102">
        <f>IFERROR(_xlfn.XLOOKUP($G1106,通讯通路门店!$S$4:$S$993933,通讯通路门店!$R$4:$R$993933,0,0),"")</f>
        <v>0</v>
      </c>
      <c r="I1106" s="83"/>
      <c r="J1106" s="83"/>
      <c r="K1106" s="83"/>
      <c r="L1106" s="83"/>
      <c r="M1106" s="83"/>
      <c r="N1106" s="83"/>
      <c r="O1106" s="83"/>
      <c r="P1106" s="83"/>
      <c r="Q1106" s="83"/>
      <c r="R1106" s="83"/>
      <c r="S1106" s="83"/>
      <c r="T1106" s="83"/>
      <c r="U1106" s="99">
        <f>COUNTIF(通讯通路门店!$S:$S,$G1106)</f>
        <v>0</v>
      </c>
      <c r="V1106" s="99">
        <f>COUNTIFS(通讯通路门店!$S:$S,$G1106,通讯通路门店!$J:$J,"综合卖场")</f>
        <v>0</v>
      </c>
      <c r="W1106" s="99">
        <f>SUMIFS(通讯通路门店!$AJ:$AJ,通讯通路门店!$S:$S,通讯客户沙盘!$G1106)</f>
        <v>0</v>
      </c>
      <c r="X1106" s="99">
        <f t="shared" si="85"/>
        <v>0</v>
      </c>
      <c r="Y1106" s="99">
        <f>COUNTIFS(通讯通路门店!$S:$S,$G1106,通讯通路门店!$J:$J,"荣耀体验店")+COUNTIFS(通讯通路门店!$S:$S,$G1106,通讯通路门店!$J:$J,"荣耀授权专卖店")</f>
        <v>0</v>
      </c>
      <c r="Z1106" s="99">
        <f>COUNTIFS(通讯通路门店!$S:$S,$G1106,通讯通路门店!$J:$J,"VIVO体验店")</f>
        <v>0</v>
      </c>
      <c r="AA1106" s="99">
        <f>COUNTIFS(通讯通路门店!$S:$S,$G1106,通讯通路门店!$J:$J,"OPPO体验店")</f>
        <v>0</v>
      </c>
      <c r="AB1106" s="99">
        <f>COUNTIFS(通讯通路门店!$S:$S,$G1106,通讯通路门店!$J:$J,"华为授权体验店")+COUNTIFS(通讯通路门店!$S:$S,$G1106,通讯通路门店!$J:$J,"华为堡垒店")</f>
        <v>0</v>
      </c>
      <c r="AC1106" s="99">
        <f>COUNTIFS(通讯通路门店!$S:$S,$G1106,通讯通路门店!$J:$J,"小米体验店")</f>
        <v>0</v>
      </c>
      <c r="AD1106" s="99">
        <f>COUNTIFS(通讯通路门店!$S:$S,$G1106,通讯通路门店!$J:$J,"苹果体验店")</f>
        <v>0</v>
      </c>
      <c r="AE1106" s="99">
        <f>COUNTIFS(通讯通路门店!$S:$S,$G1106,通讯通路门店!$J:$J,"其他品牌专卖店")</f>
        <v>0</v>
      </c>
      <c r="AF1106" s="99">
        <f>SUMIFS(通讯通路门店!$BI:$BI,通讯通路门店!$S:$S,$G1106)</f>
        <v>0</v>
      </c>
      <c r="AG1106" s="99">
        <f>SUMIFS(通讯通路门店!$BH:$BH,通讯通路门店!$S:$S,$G1106)</f>
        <v>0</v>
      </c>
      <c r="AH1106" s="99">
        <f t="shared" si="86"/>
        <v>0</v>
      </c>
      <c r="AI1106" s="99">
        <f>SUMIFS(通讯通路门店!$BB:$BB,通讯通路门店!$S:$S,$G1106)</f>
        <v>0</v>
      </c>
      <c r="AJ1106" s="99">
        <f>SUMIFS(通讯通路门店!$BE:$BE,通讯通路门店!$S:$S,$G1106)</f>
        <v>0</v>
      </c>
      <c r="AK1106" s="99">
        <f>SUMIFS(通讯通路门店!$BG:$BG,通讯通路门店!$S:$S,$G1106)</f>
        <v>0</v>
      </c>
      <c r="AL1106" s="99">
        <f>SUMIFS(通讯通路门店!$BC:$BC,通讯通路门店!$S:$S,$G1106)</f>
        <v>0</v>
      </c>
      <c r="AM1106" s="99">
        <f>SUMIFS(通讯通路门店!$BD:$BD,通讯通路门店!$S:$S,$G1106)</f>
        <v>0</v>
      </c>
      <c r="AN1106" s="99">
        <f>SUMIFS(通讯通路门店!$BF:$BF,通讯通路门店!$S:$S,$G1106)</f>
        <v>0</v>
      </c>
      <c r="AO1106" s="99">
        <f t="shared" si="87"/>
        <v>0</v>
      </c>
      <c r="AP1106" s="99">
        <f>SUMIFS(通讯通路门店!$K:$K,通讯通路门店!$S:$S,$G1106)</f>
        <v>0</v>
      </c>
      <c r="AQ1106" s="83"/>
      <c r="AR1106" s="99">
        <f>SUMIFS(通讯通路门店!$T:$T,通讯通路门店!$S:$S,$G1106)</f>
        <v>0</v>
      </c>
      <c r="AS1106" s="99">
        <f>SUMIFS(通讯通路门店!$U:$U,通讯通路门店!$S:$S,$G1106)</f>
        <v>0</v>
      </c>
      <c r="AT1106" s="99">
        <f>SUMIFS(通讯通路门店!$V:$V,通讯通路门店!$S:$S,$G1106)</f>
        <v>0</v>
      </c>
      <c r="AU1106" s="99">
        <f>SUMIFS(通讯通路门店!$W:$W,通讯通路门店!$S:$S,$G1106)</f>
        <v>0</v>
      </c>
      <c r="AV1106" s="99">
        <f>SUMIFS(通讯通路门店!$Z:$Z,通讯通路门店!$S:$S,$G1106)</f>
        <v>0</v>
      </c>
      <c r="AW1106" s="99">
        <f>SUMIFS(通讯通路门店!$AB:$AB,通讯通路门店!$S:$S,$G1106)</f>
        <v>0</v>
      </c>
      <c r="AX1106" s="99">
        <f>SUMIFS(通讯通路门店!$X:$X,通讯通路门店!$S:$S,$G1106)</f>
        <v>0</v>
      </c>
      <c r="AY1106" s="99">
        <f>SUMIFS(通讯通路门店!$Y:$Y,通讯通路门店!$S:$S,$G1106)</f>
        <v>0</v>
      </c>
      <c r="AZ1106" s="99">
        <f>SUMIFS(通讯通路门店!$AA:$AA,通讯通路门店!$S:$S,$G1106)</f>
        <v>0</v>
      </c>
      <c r="BA1106" s="99">
        <f t="shared" si="88"/>
        <v>0</v>
      </c>
      <c r="BB1106" s="99">
        <f t="shared" si="89"/>
        <v>0</v>
      </c>
      <c r="BC1106" s="99">
        <f>SUMIFS(通讯通路门店!$W:$W,通讯通路门店!$S:$S,$G1106,通讯通路门店!$J:$J,"荣耀体验店")+SUMIFS(通讯通路门店!$W:$W,通讯通路门店!$S:$S,$G1106,通讯通路门店!$J:$J,"荣耀授权专卖店")</f>
        <v>0</v>
      </c>
      <c r="BD1106" s="99">
        <f>SUMIFS(通讯通路门店!$Z:$Z,通讯通路门店!$S:$S,$G1106,通讯通路门店!$J:$J,"VIVO体验店")</f>
        <v>0</v>
      </c>
      <c r="BE1106" s="99">
        <f>SUMIFS(通讯通路门店!$AB:$AB,通讯通路门店!$S:$S,$G1106,通讯通路门店!$J:$J,"OPPO体验店")</f>
        <v>0</v>
      </c>
      <c r="BF1106" s="99">
        <f>SUMIFS(通讯通路门店!$X:$X,通讯通路门店!$S:$S,$G1106,通讯通路门店!$J:$J,"华为授权体验店")+SUMIFS(通讯通路门店!$AA:$AA,通讯通路门店!$S:$S,$G1106,通讯通路门店!$J:$J,"华为堡垒店")</f>
        <v>0</v>
      </c>
      <c r="BG1106" s="99">
        <f>SUMIFS(通讯通路门店!$Y:$Y,通讯通路门店!$S:$S,$G1106,通讯通路门店!$J:$J,"小米体验店")</f>
        <v>0</v>
      </c>
      <c r="BH1106" s="99">
        <f>SUMIFS(通讯通路门店!$AA:$AA,通讯通路门店!$S:$S,$G1106,通讯通路门店!$J:$J,"苹果体验店")</f>
        <v>0</v>
      </c>
      <c r="BI1106" s="99">
        <f>SUMIFS(通讯通路门店!$K:$K,通讯通路门店!$S:$S,$G1106,通讯通路门店!$J:$J,"其他品牌专卖店")</f>
        <v>0</v>
      </c>
      <c r="BJ1106" s="99">
        <f>SUMIFS(通讯通路门店!$AC:$AC,通讯通路门店!$S:$S,$G1106)</f>
        <v>0</v>
      </c>
      <c r="BK1106" s="99">
        <f>SUMIFS(通讯通路门店!$AD:$AD,通讯通路门店!$S:$S,$G1106)</f>
        <v>0</v>
      </c>
      <c r="BL1106" s="99">
        <f>SUMIFS(通讯通路门店!$AE:$AE,通讯通路门店!$S:$S,$G1106)</f>
        <v>0</v>
      </c>
      <c r="BM1106" s="99">
        <f>SUMIFS(通讯通路门店!$AF:$AF,通讯通路门店!$S:$S,$G1106)</f>
        <v>0</v>
      </c>
      <c r="BN1106" s="99">
        <f>SUMIFS(通讯通路门店!$AG:$AG,通讯通路门店!$S:$S,$G1106)</f>
        <v>0</v>
      </c>
      <c r="BO1106" s="99">
        <f>SUMIFS(通讯通路门店!$AH:$AH,通讯通路门店!$S:$S,$G1106)</f>
        <v>0</v>
      </c>
      <c r="BP1106" s="99">
        <f>SUMIFS(通讯通路门店!$AI:$AI,通讯通路门店!$S:$S,$G1106)</f>
        <v>0</v>
      </c>
      <c r="BQ1106" s="83"/>
    </row>
    <row r="1107" spans="1:69">
      <c r="A1107" s="99" t="str">
        <f>IFERROR(_xlfn.XLOOKUP($G1107,通讯通路门店!$S$4:$S$993933,通讯通路门店!$A$4:$A$993933,0,0),"")</f>
        <v>海南省</v>
      </c>
      <c r="B1107" s="99" t="str">
        <f>IFERROR(_xlfn.XLOOKUP($G1107,通讯通路门店!$S$4:$S$993933,通讯通路门店!$B$4:$B$993933,0,0),"")</f>
        <v>乐东黎族自治县</v>
      </c>
      <c r="C1107" s="99" t="str">
        <f>IFERROR(_xlfn.XLOOKUP($G1107,通讯通路门店!$S$4:$S$993933,通讯通路门店!$C$4:$C$993933,0,0),"")</f>
        <v>乐东黎族自治县</v>
      </c>
      <c r="D1107" s="99" t="str">
        <f>IFERROR(_xlfn.XLOOKUP($G1107,通讯通路门店!$S$4:$S$993933,通讯通路门店!$D$4:$D$993933,0,0),"")</f>
        <v>万冲镇</v>
      </c>
      <c r="E1107" s="83"/>
      <c r="F1107" s="83"/>
      <c r="G1107" s="101"/>
      <c r="H1107" s="102">
        <f>IFERROR(_xlfn.XLOOKUP($G1107,通讯通路门店!$S$4:$S$993933,通讯通路门店!$R$4:$R$993933,0,0),"")</f>
        <v>0</v>
      </c>
      <c r="I1107" s="83"/>
      <c r="J1107" s="83"/>
      <c r="K1107" s="83"/>
      <c r="L1107" s="83"/>
      <c r="M1107" s="83"/>
      <c r="N1107" s="83"/>
      <c r="O1107" s="83"/>
      <c r="P1107" s="83"/>
      <c r="Q1107" s="83"/>
      <c r="R1107" s="83"/>
      <c r="S1107" s="83"/>
      <c r="T1107" s="83"/>
      <c r="U1107" s="99">
        <f>COUNTIF(通讯通路门店!$S:$S,$G1107)</f>
        <v>0</v>
      </c>
      <c r="V1107" s="99">
        <f>COUNTIFS(通讯通路门店!$S:$S,$G1107,通讯通路门店!$J:$J,"综合卖场")</f>
        <v>0</v>
      </c>
      <c r="W1107" s="99">
        <f>SUMIFS(通讯通路门店!$AJ:$AJ,通讯通路门店!$S:$S,通讯客户沙盘!$G1107)</f>
        <v>0</v>
      </c>
      <c r="X1107" s="99">
        <f t="shared" si="85"/>
        <v>0</v>
      </c>
      <c r="Y1107" s="99">
        <f>COUNTIFS(通讯通路门店!$S:$S,$G1107,通讯通路门店!$J:$J,"荣耀体验店")+COUNTIFS(通讯通路门店!$S:$S,$G1107,通讯通路门店!$J:$J,"荣耀授权专卖店")</f>
        <v>0</v>
      </c>
      <c r="Z1107" s="99">
        <f>COUNTIFS(通讯通路门店!$S:$S,$G1107,通讯通路门店!$J:$J,"VIVO体验店")</f>
        <v>0</v>
      </c>
      <c r="AA1107" s="99">
        <f>COUNTIFS(通讯通路门店!$S:$S,$G1107,通讯通路门店!$J:$J,"OPPO体验店")</f>
        <v>0</v>
      </c>
      <c r="AB1107" s="99">
        <f>COUNTIFS(通讯通路门店!$S:$S,$G1107,通讯通路门店!$J:$J,"华为授权体验店")+COUNTIFS(通讯通路门店!$S:$S,$G1107,通讯通路门店!$J:$J,"华为堡垒店")</f>
        <v>0</v>
      </c>
      <c r="AC1107" s="99">
        <f>COUNTIFS(通讯通路门店!$S:$S,$G1107,通讯通路门店!$J:$J,"小米体验店")</f>
        <v>0</v>
      </c>
      <c r="AD1107" s="99">
        <f>COUNTIFS(通讯通路门店!$S:$S,$G1107,通讯通路门店!$J:$J,"苹果体验店")</f>
        <v>0</v>
      </c>
      <c r="AE1107" s="99">
        <f>COUNTIFS(通讯通路门店!$S:$S,$G1107,通讯通路门店!$J:$J,"其他品牌专卖店")</f>
        <v>0</v>
      </c>
      <c r="AF1107" s="99">
        <f>SUMIFS(通讯通路门店!$BI:$BI,通讯通路门店!$S:$S,$G1107)</f>
        <v>0</v>
      </c>
      <c r="AG1107" s="99">
        <f>SUMIFS(通讯通路门店!$BH:$BH,通讯通路门店!$S:$S,$G1107)</f>
        <v>0</v>
      </c>
      <c r="AH1107" s="99">
        <f t="shared" si="86"/>
        <v>0</v>
      </c>
      <c r="AI1107" s="99">
        <f>SUMIFS(通讯通路门店!$BB:$BB,通讯通路门店!$S:$S,$G1107)</f>
        <v>0</v>
      </c>
      <c r="AJ1107" s="99">
        <f>SUMIFS(通讯通路门店!$BE:$BE,通讯通路门店!$S:$S,$G1107)</f>
        <v>0</v>
      </c>
      <c r="AK1107" s="99">
        <f>SUMIFS(通讯通路门店!$BG:$BG,通讯通路门店!$S:$S,$G1107)</f>
        <v>0</v>
      </c>
      <c r="AL1107" s="99">
        <f>SUMIFS(通讯通路门店!$BC:$BC,通讯通路门店!$S:$S,$G1107)</f>
        <v>0</v>
      </c>
      <c r="AM1107" s="99">
        <f>SUMIFS(通讯通路门店!$BD:$BD,通讯通路门店!$S:$S,$G1107)</f>
        <v>0</v>
      </c>
      <c r="AN1107" s="99">
        <f>SUMIFS(通讯通路门店!$BF:$BF,通讯通路门店!$S:$S,$G1107)</f>
        <v>0</v>
      </c>
      <c r="AO1107" s="99">
        <f t="shared" si="87"/>
        <v>0</v>
      </c>
      <c r="AP1107" s="99">
        <f>SUMIFS(通讯通路门店!$K:$K,通讯通路门店!$S:$S,$G1107)</f>
        <v>0</v>
      </c>
      <c r="AQ1107" s="83"/>
      <c r="AR1107" s="99">
        <f>SUMIFS(通讯通路门店!$T:$T,通讯通路门店!$S:$S,$G1107)</f>
        <v>0</v>
      </c>
      <c r="AS1107" s="99">
        <f>SUMIFS(通讯通路门店!$U:$U,通讯通路门店!$S:$S,$G1107)</f>
        <v>0</v>
      </c>
      <c r="AT1107" s="99">
        <f>SUMIFS(通讯通路门店!$V:$V,通讯通路门店!$S:$S,$G1107)</f>
        <v>0</v>
      </c>
      <c r="AU1107" s="99">
        <f>SUMIFS(通讯通路门店!$W:$W,通讯通路门店!$S:$S,$G1107)</f>
        <v>0</v>
      </c>
      <c r="AV1107" s="99">
        <f>SUMIFS(通讯通路门店!$Z:$Z,通讯通路门店!$S:$S,$G1107)</f>
        <v>0</v>
      </c>
      <c r="AW1107" s="99">
        <f>SUMIFS(通讯通路门店!$AB:$AB,通讯通路门店!$S:$S,$G1107)</f>
        <v>0</v>
      </c>
      <c r="AX1107" s="99">
        <f>SUMIFS(通讯通路门店!$X:$X,通讯通路门店!$S:$S,$G1107)</f>
        <v>0</v>
      </c>
      <c r="AY1107" s="99">
        <f>SUMIFS(通讯通路门店!$Y:$Y,通讯通路门店!$S:$S,$G1107)</f>
        <v>0</v>
      </c>
      <c r="AZ1107" s="99">
        <f>SUMIFS(通讯通路门店!$AA:$AA,通讯通路门店!$S:$S,$G1107)</f>
        <v>0</v>
      </c>
      <c r="BA1107" s="99">
        <f t="shared" si="88"/>
        <v>0</v>
      </c>
      <c r="BB1107" s="99">
        <f t="shared" si="89"/>
        <v>0</v>
      </c>
      <c r="BC1107" s="99">
        <f>SUMIFS(通讯通路门店!$W:$W,通讯通路门店!$S:$S,$G1107,通讯通路门店!$J:$J,"荣耀体验店")+SUMIFS(通讯通路门店!$W:$W,通讯通路门店!$S:$S,$G1107,通讯通路门店!$J:$J,"荣耀授权专卖店")</f>
        <v>0</v>
      </c>
      <c r="BD1107" s="99">
        <f>SUMIFS(通讯通路门店!$Z:$Z,通讯通路门店!$S:$S,$G1107,通讯通路门店!$J:$J,"VIVO体验店")</f>
        <v>0</v>
      </c>
      <c r="BE1107" s="99">
        <f>SUMIFS(通讯通路门店!$AB:$AB,通讯通路门店!$S:$S,$G1107,通讯通路门店!$J:$J,"OPPO体验店")</f>
        <v>0</v>
      </c>
      <c r="BF1107" s="99">
        <f>SUMIFS(通讯通路门店!$X:$X,通讯通路门店!$S:$S,$G1107,通讯通路门店!$J:$J,"华为授权体验店")+SUMIFS(通讯通路门店!$AA:$AA,通讯通路门店!$S:$S,$G1107,通讯通路门店!$J:$J,"华为堡垒店")</f>
        <v>0</v>
      </c>
      <c r="BG1107" s="99">
        <f>SUMIFS(通讯通路门店!$Y:$Y,通讯通路门店!$S:$S,$G1107,通讯通路门店!$J:$J,"小米体验店")</f>
        <v>0</v>
      </c>
      <c r="BH1107" s="99">
        <f>SUMIFS(通讯通路门店!$AA:$AA,通讯通路门店!$S:$S,$G1107,通讯通路门店!$J:$J,"苹果体验店")</f>
        <v>0</v>
      </c>
      <c r="BI1107" s="99">
        <f>SUMIFS(通讯通路门店!$K:$K,通讯通路门店!$S:$S,$G1107,通讯通路门店!$J:$J,"其他品牌专卖店")</f>
        <v>0</v>
      </c>
      <c r="BJ1107" s="99">
        <f>SUMIFS(通讯通路门店!$AC:$AC,通讯通路门店!$S:$S,$G1107)</f>
        <v>0</v>
      </c>
      <c r="BK1107" s="99">
        <f>SUMIFS(通讯通路门店!$AD:$AD,通讯通路门店!$S:$S,$G1107)</f>
        <v>0</v>
      </c>
      <c r="BL1107" s="99">
        <f>SUMIFS(通讯通路门店!$AE:$AE,通讯通路门店!$S:$S,$G1107)</f>
        <v>0</v>
      </c>
      <c r="BM1107" s="99">
        <f>SUMIFS(通讯通路门店!$AF:$AF,通讯通路门店!$S:$S,$G1107)</f>
        <v>0</v>
      </c>
      <c r="BN1107" s="99">
        <f>SUMIFS(通讯通路门店!$AG:$AG,通讯通路门店!$S:$S,$G1107)</f>
        <v>0</v>
      </c>
      <c r="BO1107" s="99">
        <f>SUMIFS(通讯通路门店!$AH:$AH,通讯通路门店!$S:$S,$G1107)</f>
        <v>0</v>
      </c>
      <c r="BP1107" s="99">
        <f>SUMIFS(通讯通路门店!$AI:$AI,通讯通路门店!$S:$S,$G1107)</f>
        <v>0</v>
      </c>
      <c r="BQ1107" s="83"/>
    </row>
    <row r="1108" spans="1:69">
      <c r="A1108" s="99" t="str">
        <f>IFERROR(_xlfn.XLOOKUP($G1108,通讯通路门店!$S$4:$S$993933,通讯通路门店!$A$4:$A$993933,0,0),"")</f>
        <v>海南省</v>
      </c>
      <c r="B1108" s="99" t="str">
        <f>IFERROR(_xlfn.XLOOKUP($G1108,通讯通路门店!$S$4:$S$993933,通讯通路门店!$B$4:$B$993933,0,0),"")</f>
        <v>乐东黎族自治县</v>
      </c>
      <c r="C1108" s="99" t="str">
        <f>IFERROR(_xlfn.XLOOKUP($G1108,通讯通路门店!$S$4:$S$993933,通讯通路门店!$C$4:$C$993933,0,0),"")</f>
        <v>乐东黎族自治县</v>
      </c>
      <c r="D1108" s="99" t="str">
        <f>IFERROR(_xlfn.XLOOKUP($G1108,通讯通路门店!$S$4:$S$993933,通讯通路门店!$D$4:$D$993933,0,0),"")</f>
        <v>万冲镇</v>
      </c>
      <c r="E1108" s="83"/>
      <c r="F1108" s="83"/>
      <c r="G1108" s="101"/>
      <c r="H1108" s="102">
        <f>IFERROR(_xlfn.XLOOKUP($G1108,通讯通路门店!$S$4:$S$993933,通讯通路门店!$R$4:$R$993933,0,0),"")</f>
        <v>0</v>
      </c>
      <c r="I1108" s="83"/>
      <c r="J1108" s="83"/>
      <c r="K1108" s="83"/>
      <c r="L1108" s="83"/>
      <c r="M1108" s="83"/>
      <c r="N1108" s="83"/>
      <c r="O1108" s="83"/>
      <c r="P1108" s="83"/>
      <c r="Q1108" s="83"/>
      <c r="R1108" s="83"/>
      <c r="S1108" s="83"/>
      <c r="T1108" s="83"/>
      <c r="U1108" s="99">
        <f>COUNTIF(通讯通路门店!$S:$S,$G1108)</f>
        <v>0</v>
      </c>
      <c r="V1108" s="99">
        <f>COUNTIFS(通讯通路门店!$S:$S,$G1108,通讯通路门店!$J:$J,"综合卖场")</f>
        <v>0</v>
      </c>
      <c r="W1108" s="99">
        <f>SUMIFS(通讯通路门店!$AJ:$AJ,通讯通路门店!$S:$S,通讯客户沙盘!$G1108)</f>
        <v>0</v>
      </c>
      <c r="X1108" s="99">
        <f t="shared" si="85"/>
        <v>0</v>
      </c>
      <c r="Y1108" s="99">
        <f>COUNTIFS(通讯通路门店!$S:$S,$G1108,通讯通路门店!$J:$J,"荣耀体验店")+COUNTIFS(通讯通路门店!$S:$S,$G1108,通讯通路门店!$J:$J,"荣耀授权专卖店")</f>
        <v>0</v>
      </c>
      <c r="Z1108" s="99">
        <f>COUNTIFS(通讯通路门店!$S:$S,$G1108,通讯通路门店!$J:$J,"VIVO体验店")</f>
        <v>0</v>
      </c>
      <c r="AA1108" s="99">
        <f>COUNTIFS(通讯通路门店!$S:$S,$G1108,通讯通路门店!$J:$J,"OPPO体验店")</f>
        <v>0</v>
      </c>
      <c r="AB1108" s="99">
        <f>COUNTIFS(通讯通路门店!$S:$S,$G1108,通讯通路门店!$J:$J,"华为授权体验店")+COUNTIFS(通讯通路门店!$S:$S,$G1108,通讯通路门店!$J:$J,"华为堡垒店")</f>
        <v>0</v>
      </c>
      <c r="AC1108" s="99">
        <f>COUNTIFS(通讯通路门店!$S:$S,$G1108,通讯通路门店!$J:$J,"小米体验店")</f>
        <v>0</v>
      </c>
      <c r="AD1108" s="99">
        <f>COUNTIFS(通讯通路门店!$S:$S,$G1108,通讯通路门店!$J:$J,"苹果体验店")</f>
        <v>0</v>
      </c>
      <c r="AE1108" s="99">
        <f>COUNTIFS(通讯通路门店!$S:$S,$G1108,通讯通路门店!$J:$J,"其他品牌专卖店")</f>
        <v>0</v>
      </c>
      <c r="AF1108" s="99">
        <f>SUMIFS(通讯通路门店!$BI:$BI,通讯通路门店!$S:$S,$G1108)</f>
        <v>0</v>
      </c>
      <c r="AG1108" s="99">
        <f>SUMIFS(通讯通路门店!$BH:$BH,通讯通路门店!$S:$S,$G1108)</f>
        <v>0</v>
      </c>
      <c r="AH1108" s="99">
        <f t="shared" si="86"/>
        <v>0</v>
      </c>
      <c r="AI1108" s="99">
        <f>SUMIFS(通讯通路门店!$BB:$BB,通讯通路门店!$S:$S,$G1108)</f>
        <v>0</v>
      </c>
      <c r="AJ1108" s="99">
        <f>SUMIFS(通讯通路门店!$BE:$BE,通讯通路门店!$S:$S,$G1108)</f>
        <v>0</v>
      </c>
      <c r="AK1108" s="99">
        <f>SUMIFS(通讯通路门店!$BG:$BG,通讯通路门店!$S:$S,$G1108)</f>
        <v>0</v>
      </c>
      <c r="AL1108" s="99">
        <f>SUMIFS(通讯通路门店!$BC:$BC,通讯通路门店!$S:$S,$G1108)</f>
        <v>0</v>
      </c>
      <c r="AM1108" s="99">
        <f>SUMIFS(通讯通路门店!$BD:$BD,通讯通路门店!$S:$S,$G1108)</f>
        <v>0</v>
      </c>
      <c r="AN1108" s="99">
        <f>SUMIFS(通讯通路门店!$BF:$BF,通讯通路门店!$S:$S,$G1108)</f>
        <v>0</v>
      </c>
      <c r="AO1108" s="99">
        <f t="shared" si="87"/>
        <v>0</v>
      </c>
      <c r="AP1108" s="99">
        <f>SUMIFS(通讯通路门店!$K:$K,通讯通路门店!$S:$S,$G1108)</f>
        <v>0</v>
      </c>
      <c r="AQ1108" s="83"/>
      <c r="AR1108" s="99">
        <f>SUMIFS(通讯通路门店!$T:$T,通讯通路门店!$S:$S,$G1108)</f>
        <v>0</v>
      </c>
      <c r="AS1108" s="99">
        <f>SUMIFS(通讯通路门店!$U:$U,通讯通路门店!$S:$S,$G1108)</f>
        <v>0</v>
      </c>
      <c r="AT1108" s="99">
        <f>SUMIFS(通讯通路门店!$V:$V,通讯通路门店!$S:$S,$G1108)</f>
        <v>0</v>
      </c>
      <c r="AU1108" s="99">
        <f>SUMIFS(通讯通路门店!$W:$W,通讯通路门店!$S:$S,$G1108)</f>
        <v>0</v>
      </c>
      <c r="AV1108" s="99">
        <f>SUMIFS(通讯通路门店!$Z:$Z,通讯通路门店!$S:$S,$G1108)</f>
        <v>0</v>
      </c>
      <c r="AW1108" s="99">
        <f>SUMIFS(通讯通路门店!$AB:$AB,通讯通路门店!$S:$S,$G1108)</f>
        <v>0</v>
      </c>
      <c r="AX1108" s="99">
        <f>SUMIFS(通讯通路门店!$X:$X,通讯通路门店!$S:$S,$G1108)</f>
        <v>0</v>
      </c>
      <c r="AY1108" s="99">
        <f>SUMIFS(通讯通路门店!$Y:$Y,通讯通路门店!$S:$S,$G1108)</f>
        <v>0</v>
      </c>
      <c r="AZ1108" s="99">
        <f>SUMIFS(通讯通路门店!$AA:$AA,通讯通路门店!$S:$S,$G1108)</f>
        <v>0</v>
      </c>
      <c r="BA1108" s="99">
        <f t="shared" si="88"/>
        <v>0</v>
      </c>
      <c r="BB1108" s="99">
        <f t="shared" si="89"/>
        <v>0</v>
      </c>
      <c r="BC1108" s="99">
        <f>SUMIFS(通讯通路门店!$W:$W,通讯通路门店!$S:$S,$G1108,通讯通路门店!$J:$J,"荣耀体验店")+SUMIFS(通讯通路门店!$W:$W,通讯通路门店!$S:$S,$G1108,通讯通路门店!$J:$J,"荣耀授权专卖店")</f>
        <v>0</v>
      </c>
      <c r="BD1108" s="99">
        <f>SUMIFS(通讯通路门店!$Z:$Z,通讯通路门店!$S:$S,$G1108,通讯通路门店!$J:$J,"VIVO体验店")</f>
        <v>0</v>
      </c>
      <c r="BE1108" s="99">
        <f>SUMIFS(通讯通路门店!$AB:$AB,通讯通路门店!$S:$S,$G1108,通讯通路门店!$J:$J,"OPPO体验店")</f>
        <v>0</v>
      </c>
      <c r="BF1108" s="99">
        <f>SUMIFS(通讯通路门店!$X:$X,通讯通路门店!$S:$S,$G1108,通讯通路门店!$J:$J,"华为授权体验店")+SUMIFS(通讯通路门店!$AA:$AA,通讯通路门店!$S:$S,$G1108,通讯通路门店!$J:$J,"华为堡垒店")</f>
        <v>0</v>
      </c>
      <c r="BG1108" s="99">
        <f>SUMIFS(通讯通路门店!$Y:$Y,通讯通路门店!$S:$S,$G1108,通讯通路门店!$J:$J,"小米体验店")</f>
        <v>0</v>
      </c>
      <c r="BH1108" s="99">
        <f>SUMIFS(通讯通路门店!$AA:$AA,通讯通路门店!$S:$S,$G1108,通讯通路门店!$J:$J,"苹果体验店")</f>
        <v>0</v>
      </c>
      <c r="BI1108" s="99">
        <f>SUMIFS(通讯通路门店!$K:$K,通讯通路门店!$S:$S,$G1108,通讯通路门店!$J:$J,"其他品牌专卖店")</f>
        <v>0</v>
      </c>
      <c r="BJ1108" s="99">
        <f>SUMIFS(通讯通路门店!$AC:$AC,通讯通路门店!$S:$S,$G1108)</f>
        <v>0</v>
      </c>
      <c r="BK1108" s="99">
        <f>SUMIFS(通讯通路门店!$AD:$AD,通讯通路门店!$S:$S,$G1108)</f>
        <v>0</v>
      </c>
      <c r="BL1108" s="99">
        <f>SUMIFS(通讯通路门店!$AE:$AE,通讯通路门店!$S:$S,$G1108)</f>
        <v>0</v>
      </c>
      <c r="BM1108" s="99">
        <f>SUMIFS(通讯通路门店!$AF:$AF,通讯通路门店!$S:$S,$G1108)</f>
        <v>0</v>
      </c>
      <c r="BN1108" s="99">
        <f>SUMIFS(通讯通路门店!$AG:$AG,通讯通路门店!$S:$S,$G1108)</f>
        <v>0</v>
      </c>
      <c r="BO1108" s="99">
        <f>SUMIFS(通讯通路门店!$AH:$AH,通讯通路门店!$S:$S,$G1108)</f>
        <v>0</v>
      </c>
      <c r="BP1108" s="99">
        <f>SUMIFS(通讯通路门店!$AI:$AI,通讯通路门店!$S:$S,$G1108)</f>
        <v>0</v>
      </c>
      <c r="BQ1108" s="83"/>
    </row>
    <row r="1109" spans="1:69">
      <c r="A1109" s="99" t="str">
        <f>IFERROR(_xlfn.XLOOKUP($G1109,通讯通路门店!$S$4:$S$993933,通讯通路门店!$A$4:$A$993933,0,0),"")</f>
        <v>海南省</v>
      </c>
      <c r="B1109" s="99" t="str">
        <f>IFERROR(_xlfn.XLOOKUP($G1109,通讯通路门店!$S$4:$S$993933,通讯通路门店!$B$4:$B$993933,0,0),"")</f>
        <v>乐东黎族自治县</v>
      </c>
      <c r="C1109" s="99" t="str">
        <f>IFERROR(_xlfn.XLOOKUP($G1109,通讯通路门店!$S$4:$S$993933,通讯通路门店!$C$4:$C$993933,0,0),"")</f>
        <v>乐东黎族自治县</v>
      </c>
      <c r="D1109" s="99" t="str">
        <f>IFERROR(_xlfn.XLOOKUP($G1109,通讯通路门店!$S$4:$S$993933,通讯通路门店!$D$4:$D$993933,0,0),"")</f>
        <v>万冲镇</v>
      </c>
      <c r="E1109" s="83"/>
      <c r="F1109" s="83"/>
      <c r="G1109" s="101"/>
      <c r="H1109" s="102">
        <f>IFERROR(_xlfn.XLOOKUP($G1109,通讯通路门店!$S$4:$S$993933,通讯通路门店!$R$4:$R$993933,0,0),"")</f>
        <v>0</v>
      </c>
      <c r="I1109" s="83"/>
      <c r="J1109" s="83"/>
      <c r="K1109" s="83"/>
      <c r="L1109" s="83"/>
      <c r="M1109" s="83"/>
      <c r="N1109" s="83"/>
      <c r="O1109" s="83"/>
      <c r="P1109" s="83"/>
      <c r="Q1109" s="83"/>
      <c r="R1109" s="83"/>
      <c r="S1109" s="83"/>
      <c r="T1109" s="83"/>
      <c r="U1109" s="99">
        <f>COUNTIF(通讯通路门店!$S:$S,$G1109)</f>
        <v>0</v>
      </c>
      <c r="V1109" s="99">
        <f>COUNTIFS(通讯通路门店!$S:$S,$G1109,通讯通路门店!$J:$J,"综合卖场")</f>
        <v>0</v>
      </c>
      <c r="W1109" s="99">
        <f>SUMIFS(通讯通路门店!$AJ:$AJ,通讯通路门店!$S:$S,通讯客户沙盘!$G1109)</f>
        <v>0</v>
      </c>
      <c r="X1109" s="99">
        <f t="shared" si="85"/>
        <v>0</v>
      </c>
      <c r="Y1109" s="99">
        <f>COUNTIFS(通讯通路门店!$S:$S,$G1109,通讯通路门店!$J:$J,"荣耀体验店")+COUNTIFS(通讯通路门店!$S:$S,$G1109,通讯通路门店!$J:$J,"荣耀授权专卖店")</f>
        <v>0</v>
      </c>
      <c r="Z1109" s="99">
        <f>COUNTIFS(通讯通路门店!$S:$S,$G1109,通讯通路门店!$J:$J,"VIVO体验店")</f>
        <v>0</v>
      </c>
      <c r="AA1109" s="99">
        <f>COUNTIFS(通讯通路门店!$S:$S,$G1109,通讯通路门店!$J:$J,"OPPO体验店")</f>
        <v>0</v>
      </c>
      <c r="AB1109" s="99">
        <f>COUNTIFS(通讯通路门店!$S:$S,$G1109,通讯通路门店!$J:$J,"华为授权体验店")+COUNTIFS(通讯通路门店!$S:$S,$G1109,通讯通路门店!$J:$J,"华为堡垒店")</f>
        <v>0</v>
      </c>
      <c r="AC1109" s="99">
        <f>COUNTIFS(通讯通路门店!$S:$S,$G1109,通讯通路门店!$J:$J,"小米体验店")</f>
        <v>0</v>
      </c>
      <c r="AD1109" s="99">
        <f>COUNTIFS(通讯通路门店!$S:$S,$G1109,通讯通路门店!$J:$J,"苹果体验店")</f>
        <v>0</v>
      </c>
      <c r="AE1109" s="99">
        <f>COUNTIFS(通讯通路门店!$S:$S,$G1109,通讯通路门店!$J:$J,"其他品牌专卖店")</f>
        <v>0</v>
      </c>
      <c r="AF1109" s="99">
        <f>SUMIFS(通讯通路门店!$BI:$BI,通讯通路门店!$S:$S,$G1109)</f>
        <v>0</v>
      </c>
      <c r="AG1109" s="99">
        <f>SUMIFS(通讯通路门店!$BH:$BH,通讯通路门店!$S:$S,$G1109)</f>
        <v>0</v>
      </c>
      <c r="AH1109" s="99">
        <f t="shared" si="86"/>
        <v>0</v>
      </c>
      <c r="AI1109" s="99">
        <f>SUMIFS(通讯通路门店!$BB:$BB,通讯通路门店!$S:$S,$G1109)</f>
        <v>0</v>
      </c>
      <c r="AJ1109" s="99">
        <f>SUMIFS(通讯通路门店!$BE:$BE,通讯通路门店!$S:$S,$G1109)</f>
        <v>0</v>
      </c>
      <c r="AK1109" s="99">
        <f>SUMIFS(通讯通路门店!$BG:$BG,通讯通路门店!$S:$S,$G1109)</f>
        <v>0</v>
      </c>
      <c r="AL1109" s="99">
        <f>SUMIFS(通讯通路门店!$BC:$BC,通讯通路门店!$S:$S,$G1109)</f>
        <v>0</v>
      </c>
      <c r="AM1109" s="99">
        <f>SUMIFS(通讯通路门店!$BD:$BD,通讯通路门店!$S:$S,$G1109)</f>
        <v>0</v>
      </c>
      <c r="AN1109" s="99">
        <f>SUMIFS(通讯通路门店!$BF:$BF,通讯通路门店!$S:$S,$G1109)</f>
        <v>0</v>
      </c>
      <c r="AO1109" s="99">
        <f t="shared" si="87"/>
        <v>0</v>
      </c>
      <c r="AP1109" s="99">
        <f>SUMIFS(通讯通路门店!$K:$K,通讯通路门店!$S:$S,$G1109)</f>
        <v>0</v>
      </c>
      <c r="AQ1109" s="83"/>
      <c r="AR1109" s="99">
        <f>SUMIFS(通讯通路门店!$T:$T,通讯通路门店!$S:$S,$G1109)</f>
        <v>0</v>
      </c>
      <c r="AS1109" s="99">
        <f>SUMIFS(通讯通路门店!$U:$U,通讯通路门店!$S:$S,$G1109)</f>
        <v>0</v>
      </c>
      <c r="AT1109" s="99">
        <f>SUMIFS(通讯通路门店!$V:$V,通讯通路门店!$S:$S,$G1109)</f>
        <v>0</v>
      </c>
      <c r="AU1109" s="99">
        <f>SUMIFS(通讯通路门店!$W:$W,通讯通路门店!$S:$S,$G1109)</f>
        <v>0</v>
      </c>
      <c r="AV1109" s="99">
        <f>SUMIFS(通讯通路门店!$Z:$Z,通讯通路门店!$S:$S,$G1109)</f>
        <v>0</v>
      </c>
      <c r="AW1109" s="99">
        <f>SUMIFS(通讯通路门店!$AB:$AB,通讯通路门店!$S:$S,$G1109)</f>
        <v>0</v>
      </c>
      <c r="AX1109" s="99">
        <f>SUMIFS(通讯通路门店!$X:$X,通讯通路门店!$S:$S,$G1109)</f>
        <v>0</v>
      </c>
      <c r="AY1109" s="99">
        <f>SUMIFS(通讯通路门店!$Y:$Y,通讯通路门店!$S:$S,$G1109)</f>
        <v>0</v>
      </c>
      <c r="AZ1109" s="99">
        <f>SUMIFS(通讯通路门店!$AA:$AA,通讯通路门店!$S:$S,$G1109)</f>
        <v>0</v>
      </c>
      <c r="BA1109" s="99">
        <f t="shared" si="88"/>
        <v>0</v>
      </c>
      <c r="BB1109" s="99">
        <f t="shared" si="89"/>
        <v>0</v>
      </c>
      <c r="BC1109" s="99">
        <f>SUMIFS(通讯通路门店!$W:$W,通讯通路门店!$S:$S,$G1109,通讯通路门店!$J:$J,"荣耀体验店")+SUMIFS(通讯通路门店!$W:$W,通讯通路门店!$S:$S,$G1109,通讯通路门店!$J:$J,"荣耀授权专卖店")</f>
        <v>0</v>
      </c>
      <c r="BD1109" s="99">
        <f>SUMIFS(通讯通路门店!$Z:$Z,通讯通路门店!$S:$S,$G1109,通讯通路门店!$J:$J,"VIVO体验店")</f>
        <v>0</v>
      </c>
      <c r="BE1109" s="99">
        <f>SUMIFS(通讯通路门店!$AB:$AB,通讯通路门店!$S:$S,$G1109,通讯通路门店!$J:$J,"OPPO体验店")</f>
        <v>0</v>
      </c>
      <c r="BF1109" s="99">
        <f>SUMIFS(通讯通路门店!$X:$X,通讯通路门店!$S:$S,$G1109,通讯通路门店!$J:$J,"华为授权体验店")+SUMIFS(通讯通路门店!$AA:$AA,通讯通路门店!$S:$S,$G1109,通讯通路门店!$J:$J,"华为堡垒店")</f>
        <v>0</v>
      </c>
      <c r="BG1109" s="99">
        <f>SUMIFS(通讯通路门店!$Y:$Y,通讯通路门店!$S:$S,$G1109,通讯通路门店!$J:$J,"小米体验店")</f>
        <v>0</v>
      </c>
      <c r="BH1109" s="99">
        <f>SUMIFS(通讯通路门店!$AA:$AA,通讯通路门店!$S:$S,$G1109,通讯通路门店!$J:$J,"苹果体验店")</f>
        <v>0</v>
      </c>
      <c r="BI1109" s="99">
        <f>SUMIFS(通讯通路门店!$K:$K,通讯通路门店!$S:$S,$G1109,通讯通路门店!$J:$J,"其他品牌专卖店")</f>
        <v>0</v>
      </c>
      <c r="BJ1109" s="99">
        <f>SUMIFS(通讯通路门店!$AC:$AC,通讯通路门店!$S:$S,$G1109)</f>
        <v>0</v>
      </c>
      <c r="BK1109" s="99">
        <f>SUMIFS(通讯通路门店!$AD:$AD,通讯通路门店!$S:$S,$G1109)</f>
        <v>0</v>
      </c>
      <c r="BL1109" s="99">
        <f>SUMIFS(通讯通路门店!$AE:$AE,通讯通路门店!$S:$S,$G1109)</f>
        <v>0</v>
      </c>
      <c r="BM1109" s="99">
        <f>SUMIFS(通讯通路门店!$AF:$AF,通讯通路门店!$S:$S,$G1109)</f>
        <v>0</v>
      </c>
      <c r="BN1109" s="99">
        <f>SUMIFS(通讯通路门店!$AG:$AG,通讯通路门店!$S:$S,$G1109)</f>
        <v>0</v>
      </c>
      <c r="BO1109" s="99">
        <f>SUMIFS(通讯通路门店!$AH:$AH,通讯通路门店!$S:$S,$G1109)</f>
        <v>0</v>
      </c>
      <c r="BP1109" s="99">
        <f>SUMIFS(通讯通路门店!$AI:$AI,通讯通路门店!$S:$S,$G1109)</f>
        <v>0</v>
      </c>
      <c r="BQ1109" s="83"/>
    </row>
    <row r="1110" spans="1:69">
      <c r="A1110" s="99" t="str">
        <f>IFERROR(_xlfn.XLOOKUP($G1110,通讯通路门店!$S$4:$S$993933,通讯通路门店!$A$4:$A$993933,0,0),"")</f>
        <v>海南省</v>
      </c>
      <c r="B1110" s="99" t="str">
        <f>IFERROR(_xlfn.XLOOKUP($G1110,通讯通路门店!$S$4:$S$993933,通讯通路门店!$B$4:$B$993933,0,0),"")</f>
        <v>乐东黎族自治县</v>
      </c>
      <c r="C1110" s="99" t="str">
        <f>IFERROR(_xlfn.XLOOKUP($G1110,通讯通路门店!$S$4:$S$993933,通讯通路门店!$C$4:$C$993933,0,0),"")</f>
        <v>乐东黎族自治县</v>
      </c>
      <c r="D1110" s="99" t="str">
        <f>IFERROR(_xlfn.XLOOKUP($G1110,通讯通路门店!$S$4:$S$993933,通讯通路门店!$D$4:$D$993933,0,0),"")</f>
        <v>万冲镇</v>
      </c>
      <c r="E1110" s="83"/>
      <c r="F1110" s="83"/>
      <c r="G1110" s="101"/>
      <c r="H1110" s="102">
        <f>IFERROR(_xlfn.XLOOKUP($G1110,通讯通路门店!$S$4:$S$993933,通讯通路门店!$R$4:$R$993933,0,0),"")</f>
        <v>0</v>
      </c>
      <c r="I1110" s="83"/>
      <c r="J1110" s="83"/>
      <c r="K1110" s="83"/>
      <c r="L1110" s="83"/>
      <c r="M1110" s="83"/>
      <c r="N1110" s="83"/>
      <c r="O1110" s="83"/>
      <c r="P1110" s="83"/>
      <c r="Q1110" s="83"/>
      <c r="R1110" s="83"/>
      <c r="S1110" s="83"/>
      <c r="T1110" s="83"/>
      <c r="U1110" s="99">
        <f>COUNTIF(通讯通路门店!$S:$S,$G1110)</f>
        <v>0</v>
      </c>
      <c r="V1110" s="99">
        <f>COUNTIFS(通讯通路门店!$S:$S,$G1110,通讯通路门店!$J:$J,"综合卖场")</f>
        <v>0</v>
      </c>
      <c r="W1110" s="99">
        <f>SUMIFS(通讯通路门店!$AJ:$AJ,通讯通路门店!$S:$S,通讯客户沙盘!$G1110)</f>
        <v>0</v>
      </c>
      <c r="X1110" s="99">
        <f t="shared" si="85"/>
        <v>0</v>
      </c>
      <c r="Y1110" s="99">
        <f>COUNTIFS(通讯通路门店!$S:$S,$G1110,通讯通路门店!$J:$J,"荣耀体验店")+COUNTIFS(通讯通路门店!$S:$S,$G1110,通讯通路门店!$J:$J,"荣耀授权专卖店")</f>
        <v>0</v>
      </c>
      <c r="Z1110" s="99">
        <f>COUNTIFS(通讯通路门店!$S:$S,$G1110,通讯通路门店!$J:$J,"VIVO体验店")</f>
        <v>0</v>
      </c>
      <c r="AA1110" s="99">
        <f>COUNTIFS(通讯通路门店!$S:$S,$G1110,通讯通路门店!$J:$J,"OPPO体验店")</f>
        <v>0</v>
      </c>
      <c r="AB1110" s="99">
        <f>COUNTIFS(通讯通路门店!$S:$S,$G1110,通讯通路门店!$J:$J,"华为授权体验店")+COUNTIFS(通讯通路门店!$S:$S,$G1110,通讯通路门店!$J:$J,"华为堡垒店")</f>
        <v>0</v>
      </c>
      <c r="AC1110" s="99">
        <f>COUNTIFS(通讯通路门店!$S:$S,$G1110,通讯通路门店!$J:$J,"小米体验店")</f>
        <v>0</v>
      </c>
      <c r="AD1110" s="99">
        <f>COUNTIFS(通讯通路门店!$S:$S,$G1110,通讯通路门店!$J:$J,"苹果体验店")</f>
        <v>0</v>
      </c>
      <c r="AE1110" s="99">
        <f>COUNTIFS(通讯通路门店!$S:$S,$G1110,通讯通路门店!$J:$J,"其他品牌专卖店")</f>
        <v>0</v>
      </c>
      <c r="AF1110" s="99">
        <f>SUMIFS(通讯通路门店!$BI:$BI,通讯通路门店!$S:$S,$G1110)</f>
        <v>0</v>
      </c>
      <c r="AG1110" s="99">
        <f>SUMIFS(通讯通路门店!$BH:$BH,通讯通路门店!$S:$S,$G1110)</f>
        <v>0</v>
      </c>
      <c r="AH1110" s="99">
        <f t="shared" si="86"/>
        <v>0</v>
      </c>
      <c r="AI1110" s="99">
        <f>SUMIFS(通讯通路门店!$BB:$BB,通讯通路门店!$S:$S,$G1110)</f>
        <v>0</v>
      </c>
      <c r="AJ1110" s="99">
        <f>SUMIFS(通讯通路门店!$BE:$BE,通讯通路门店!$S:$S,$G1110)</f>
        <v>0</v>
      </c>
      <c r="AK1110" s="99">
        <f>SUMIFS(通讯通路门店!$BG:$BG,通讯通路门店!$S:$S,$G1110)</f>
        <v>0</v>
      </c>
      <c r="AL1110" s="99">
        <f>SUMIFS(通讯通路门店!$BC:$BC,通讯通路门店!$S:$S,$G1110)</f>
        <v>0</v>
      </c>
      <c r="AM1110" s="99">
        <f>SUMIFS(通讯通路门店!$BD:$BD,通讯通路门店!$S:$S,$G1110)</f>
        <v>0</v>
      </c>
      <c r="AN1110" s="99">
        <f>SUMIFS(通讯通路门店!$BF:$BF,通讯通路门店!$S:$S,$G1110)</f>
        <v>0</v>
      </c>
      <c r="AO1110" s="99">
        <f t="shared" si="87"/>
        <v>0</v>
      </c>
      <c r="AP1110" s="99">
        <f>SUMIFS(通讯通路门店!$K:$K,通讯通路门店!$S:$S,$G1110)</f>
        <v>0</v>
      </c>
      <c r="AQ1110" s="83"/>
      <c r="AR1110" s="99">
        <f>SUMIFS(通讯通路门店!$T:$T,通讯通路门店!$S:$S,$G1110)</f>
        <v>0</v>
      </c>
      <c r="AS1110" s="99">
        <f>SUMIFS(通讯通路门店!$U:$U,通讯通路门店!$S:$S,$G1110)</f>
        <v>0</v>
      </c>
      <c r="AT1110" s="99">
        <f>SUMIFS(通讯通路门店!$V:$V,通讯通路门店!$S:$S,$G1110)</f>
        <v>0</v>
      </c>
      <c r="AU1110" s="99">
        <f>SUMIFS(通讯通路门店!$W:$W,通讯通路门店!$S:$S,$G1110)</f>
        <v>0</v>
      </c>
      <c r="AV1110" s="99">
        <f>SUMIFS(通讯通路门店!$Z:$Z,通讯通路门店!$S:$S,$G1110)</f>
        <v>0</v>
      </c>
      <c r="AW1110" s="99">
        <f>SUMIFS(通讯通路门店!$AB:$AB,通讯通路门店!$S:$S,$G1110)</f>
        <v>0</v>
      </c>
      <c r="AX1110" s="99">
        <f>SUMIFS(通讯通路门店!$X:$X,通讯通路门店!$S:$S,$G1110)</f>
        <v>0</v>
      </c>
      <c r="AY1110" s="99">
        <f>SUMIFS(通讯通路门店!$Y:$Y,通讯通路门店!$S:$S,$G1110)</f>
        <v>0</v>
      </c>
      <c r="AZ1110" s="99">
        <f>SUMIFS(通讯通路门店!$AA:$AA,通讯通路门店!$S:$S,$G1110)</f>
        <v>0</v>
      </c>
      <c r="BA1110" s="99">
        <f t="shared" si="88"/>
        <v>0</v>
      </c>
      <c r="BB1110" s="99">
        <f t="shared" si="89"/>
        <v>0</v>
      </c>
      <c r="BC1110" s="99">
        <f>SUMIFS(通讯通路门店!$W:$W,通讯通路门店!$S:$S,$G1110,通讯通路门店!$J:$J,"荣耀体验店")+SUMIFS(通讯通路门店!$W:$W,通讯通路门店!$S:$S,$G1110,通讯通路门店!$J:$J,"荣耀授权专卖店")</f>
        <v>0</v>
      </c>
      <c r="BD1110" s="99">
        <f>SUMIFS(通讯通路门店!$Z:$Z,通讯通路门店!$S:$S,$G1110,通讯通路门店!$J:$J,"VIVO体验店")</f>
        <v>0</v>
      </c>
      <c r="BE1110" s="99">
        <f>SUMIFS(通讯通路门店!$AB:$AB,通讯通路门店!$S:$S,$G1110,通讯通路门店!$J:$J,"OPPO体验店")</f>
        <v>0</v>
      </c>
      <c r="BF1110" s="99">
        <f>SUMIFS(通讯通路门店!$X:$X,通讯通路门店!$S:$S,$G1110,通讯通路门店!$J:$J,"华为授权体验店")+SUMIFS(通讯通路门店!$AA:$AA,通讯通路门店!$S:$S,$G1110,通讯通路门店!$J:$J,"华为堡垒店")</f>
        <v>0</v>
      </c>
      <c r="BG1110" s="99">
        <f>SUMIFS(通讯通路门店!$Y:$Y,通讯通路门店!$S:$S,$G1110,通讯通路门店!$J:$J,"小米体验店")</f>
        <v>0</v>
      </c>
      <c r="BH1110" s="99">
        <f>SUMIFS(通讯通路门店!$AA:$AA,通讯通路门店!$S:$S,$G1110,通讯通路门店!$J:$J,"苹果体验店")</f>
        <v>0</v>
      </c>
      <c r="BI1110" s="99">
        <f>SUMIFS(通讯通路门店!$K:$K,通讯通路门店!$S:$S,$G1110,通讯通路门店!$J:$J,"其他品牌专卖店")</f>
        <v>0</v>
      </c>
      <c r="BJ1110" s="99">
        <f>SUMIFS(通讯通路门店!$AC:$AC,通讯通路门店!$S:$S,$G1110)</f>
        <v>0</v>
      </c>
      <c r="BK1110" s="99">
        <f>SUMIFS(通讯通路门店!$AD:$AD,通讯通路门店!$S:$S,$G1110)</f>
        <v>0</v>
      </c>
      <c r="BL1110" s="99">
        <f>SUMIFS(通讯通路门店!$AE:$AE,通讯通路门店!$S:$S,$G1110)</f>
        <v>0</v>
      </c>
      <c r="BM1110" s="99">
        <f>SUMIFS(通讯通路门店!$AF:$AF,通讯通路门店!$S:$S,$G1110)</f>
        <v>0</v>
      </c>
      <c r="BN1110" s="99">
        <f>SUMIFS(通讯通路门店!$AG:$AG,通讯通路门店!$S:$S,$G1110)</f>
        <v>0</v>
      </c>
      <c r="BO1110" s="99">
        <f>SUMIFS(通讯通路门店!$AH:$AH,通讯通路门店!$S:$S,$G1110)</f>
        <v>0</v>
      </c>
      <c r="BP1110" s="99">
        <f>SUMIFS(通讯通路门店!$AI:$AI,通讯通路门店!$S:$S,$G1110)</f>
        <v>0</v>
      </c>
      <c r="BQ1110" s="83"/>
    </row>
    <row r="1111" spans="1:69">
      <c r="A1111" s="99" t="str">
        <f>IFERROR(_xlfn.XLOOKUP($G1111,通讯通路门店!$S$4:$S$993933,通讯通路门店!$A$4:$A$993933,0,0),"")</f>
        <v>海南省</v>
      </c>
      <c r="B1111" s="99" t="str">
        <f>IFERROR(_xlfn.XLOOKUP($G1111,通讯通路门店!$S$4:$S$993933,通讯通路门店!$B$4:$B$993933,0,0),"")</f>
        <v>乐东黎族自治县</v>
      </c>
      <c r="C1111" s="99" t="str">
        <f>IFERROR(_xlfn.XLOOKUP($G1111,通讯通路门店!$S$4:$S$993933,通讯通路门店!$C$4:$C$993933,0,0),"")</f>
        <v>乐东黎族自治县</v>
      </c>
      <c r="D1111" s="99" t="str">
        <f>IFERROR(_xlfn.XLOOKUP($G1111,通讯通路门店!$S$4:$S$993933,通讯通路门店!$D$4:$D$993933,0,0),"")</f>
        <v>万冲镇</v>
      </c>
      <c r="E1111" s="83"/>
      <c r="F1111" s="83"/>
      <c r="G1111" s="101"/>
      <c r="H1111" s="102">
        <f>IFERROR(_xlfn.XLOOKUP($G1111,通讯通路门店!$S$4:$S$993933,通讯通路门店!$R$4:$R$993933,0,0),"")</f>
        <v>0</v>
      </c>
      <c r="I1111" s="83"/>
      <c r="J1111" s="83"/>
      <c r="K1111" s="83"/>
      <c r="L1111" s="83"/>
      <c r="M1111" s="83"/>
      <c r="N1111" s="83"/>
      <c r="O1111" s="83"/>
      <c r="P1111" s="83"/>
      <c r="Q1111" s="83"/>
      <c r="R1111" s="83"/>
      <c r="S1111" s="83"/>
      <c r="T1111" s="83"/>
      <c r="U1111" s="99">
        <f>COUNTIF(通讯通路门店!$S:$S,$G1111)</f>
        <v>0</v>
      </c>
      <c r="V1111" s="99">
        <f>COUNTIFS(通讯通路门店!$S:$S,$G1111,通讯通路门店!$J:$J,"综合卖场")</f>
        <v>0</v>
      </c>
      <c r="W1111" s="99">
        <f>SUMIFS(通讯通路门店!$AJ:$AJ,通讯通路门店!$S:$S,通讯客户沙盘!$G1111)</f>
        <v>0</v>
      </c>
      <c r="X1111" s="99">
        <f t="shared" si="85"/>
        <v>0</v>
      </c>
      <c r="Y1111" s="99">
        <f>COUNTIFS(通讯通路门店!$S:$S,$G1111,通讯通路门店!$J:$J,"荣耀体验店")+COUNTIFS(通讯通路门店!$S:$S,$G1111,通讯通路门店!$J:$J,"荣耀授权专卖店")</f>
        <v>0</v>
      </c>
      <c r="Z1111" s="99">
        <f>COUNTIFS(通讯通路门店!$S:$S,$G1111,通讯通路门店!$J:$J,"VIVO体验店")</f>
        <v>0</v>
      </c>
      <c r="AA1111" s="99">
        <f>COUNTIFS(通讯通路门店!$S:$S,$G1111,通讯通路门店!$J:$J,"OPPO体验店")</f>
        <v>0</v>
      </c>
      <c r="AB1111" s="99">
        <f>COUNTIFS(通讯通路门店!$S:$S,$G1111,通讯通路门店!$J:$J,"华为授权体验店")+COUNTIFS(通讯通路门店!$S:$S,$G1111,通讯通路门店!$J:$J,"华为堡垒店")</f>
        <v>0</v>
      </c>
      <c r="AC1111" s="99">
        <f>COUNTIFS(通讯通路门店!$S:$S,$G1111,通讯通路门店!$J:$J,"小米体验店")</f>
        <v>0</v>
      </c>
      <c r="AD1111" s="99">
        <f>COUNTIFS(通讯通路门店!$S:$S,$G1111,通讯通路门店!$J:$J,"苹果体验店")</f>
        <v>0</v>
      </c>
      <c r="AE1111" s="99">
        <f>COUNTIFS(通讯通路门店!$S:$S,$G1111,通讯通路门店!$J:$J,"其他品牌专卖店")</f>
        <v>0</v>
      </c>
      <c r="AF1111" s="99">
        <f>SUMIFS(通讯通路门店!$BI:$BI,通讯通路门店!$S:$S,$G1111)</f>
        <v>0</v>
      </c>
      <c r="AG1111" s="99">
        <f>SUMIFS(通讯通路门店!$BH:$BH,通讯通路门店!$S:$S,$G1111)</f>
        <v>0</v>
      </c>
      <c r="AH1111" s="99">
        <f t="shared" si="86"/>
        <v>0</v>
      </c>
      <c r="AI1111" s="99">
        <f>SUMIFS(通讯通路门店!$BB:$BB,通讯通路门店!$S:$S,$G1111)</f>
        <v>0</v>
      </c>
      <c r="AJ1111" s="99">
        <f>SUMIFS(通讯通路门店!$BE:$BE,通讯通路门店!$S:$S,$G1111)</f>
        <v>0</v>
      </c>
      <c r="AK1111" s="99">
        <f>SUMIFS(通讯通路门店!$BG:$BG,通讯通路门店!$S:$S,$G1111)</f>
        <v>0</v>
      </c>
      <c r="AL1111" s="99">
        <f>SUMIFS(通讯通路门店!$BC:$BC,通讯通路门店!$S:$S,$G1111)</f>
        <v>0</v>
      </c>
      <c r="AM1111" s="99">
        <f>SUMIFS(通讯通路门店!$BD:$BD,通讯通路门店!$S:$S,$G1111)</f>
        <v>0</v>
      </c>
      <c r="AN1111" s="99">
        <f>SUMIFS(通讯通路门店!$BF:$BF,通讯通路门店!$S:$S,$G1111)</f>
        <v>0</v>
      </c>
      <c r="AO1111" s="99">
        <f t="shared" si="87"/>
        <v>0</v>
      </c>
      <c r="AP1111" s="99">
        <f>SUMIFS(通讯通路门店!$K:$K,通讯通路门店!$S:$S,$G1111)</f>
        <v>0</v>
      </c>
      <c r="AQ1111" s="83"/>
      <c r="AR1111" s="99">
        <f>SUMIFS(通讯通路门店!$T:$T,通讯通路门店!$S:$S,$G1111)</f>
        <v>0</v>
      </c>
      <c r="AS1111" s="99">
        <f>SUMIFS(通讯通路门店!$U:$U,通讯通路门店!$S:$S,$G1111)</f>
        <v>0</v>
      </c>
      <c r="AT1111" s="99">
        <f>SUMIFS(通讯通路门店!$V:$V,通讯通路门店!$S:$S,$G1111)</f>
        <v>0</v>
      </c>
      <c r="AU1111" s="99">
        <f>SUMIFS(通讯通路门店!$W:$W,通讯通路门店!$S:$S,$G1111)</f>
        <v>0</v>
      </c>
      <c r="AV1111" s="99">
        <f>SUMIFS(通讯通路门店!$Z:$Z,通讯通路门店!$S:$S,$G1111)</f>
        <v>0</v>
      </c>
      <c r="AW1111" s="99">
        <f>SUMIFS(通讯通路门店!$AB:$AB,通讯通路门店!$S:$S,$G1111)</f>
        <v>0</v>
      </c>
      <c r="AX1111" s="99">
        <f>SUMIFS(通讯通路门店!$X:$X,通讯通路门店!$S:$S,$G1111)</f>
        <v>0</v>
      </c>
      <c r="AY1111" s="99">
        <f>SUMIFS(通讯通路门店!$Y:$Y,通讯通路门店!$S:$S,$G1111)</f>
        <v>0</v>
      </c>
      <c r="AZ1111" s="99">
        <f>SUMIFS(通讯通路门店!$AA:$AA,通讯通路门店!$S:$S,$G1111)</f>
        <v>0</v>
      </c>
      <c r="BA1111" s="99">
        <f t="shared" si="88"/>
        <v>0</v>
      </c>
      <c r="BB1111" s="99">
        <f t="shared" si="89"/>
        <v>0</v>
      </c>
      <c r="BC1111" s="99">
        <f>SUMIFS(通讯通路门店!$W:$W,通讯通路门店!$S:$S,$G1111,通讯通路门店!$J:$J,"荣耀体验店")+SUMIFS(通讯通路门店!$W:$W,通讯通路门店!$S:$S,$G1111,通讯通路门店!$J:$J,"荣耀授权专卖店")</f>
        <v>0</v>
      </c>
      <c r="BD1111" s="99">
        <f>SUMIFS(通讯通路门店!$Z:$Z,通讯通路门店!$S:$S,$G1111,通讯通路门店!$J:$J,"VIVO体验店")</f>
        <v>0</v>
      </c>
      <c r="BE1111" s="99">
        <f>SUMIFS(通讯通路门店!$AB:$AB,通讯通路门店!$S:$S,$G1111,通讯通路门店!$J:$J,"OPPO体验店")</f>
        <v>0</v>
      </c>
      <c r="BF1111" s="99">
        <f>SUMIFS(通讯通路门店!$X:$X,通讯通路门店!$S:$S,$G1111,通讯通路门店!$J:$J,"华为授权体验店")+SUMIFS(通讯通路门店!$AA:$AA,通讯通路门店!$S:$S,$G1111,通讯通路门店!$J:$J,"华为堡垒店")</f>
        <v>0</v>
      </c>
      <c r="BG1111" s="99">
        <f>SUMIFS(通讯通路门店!$Y:$Y,通讯通路门店!$S:$S,$G1111,通讯通路门店!$J:$J,"小米体验店")</f>
        <v>0</v>
      </c>
      <c r="BH1111" s="99">
        <f>SUMIFS(通讯通路门店!$AA:$AA,通讯通路门店!$S:$S,$G1111,通讯通路门店!$J:$J,"苹果体验店")</f>
        <v>0</v>
      </c>
      <c r="BI1111" s="99">
        <f>SUMIFS(通讯通路门店!$K:$K,通讯通路门店!$S:$S,$G1111,通讯通路门店!$J:$J,"其他品牌专卖店")</f>
        <v>0</v>
      </c>
      <c r="BJ1111" s="99">
        <f>SUMIFS(通讯通路门店!$AC:$AC,通讯通路门店!$S:$S,$G1111)</f>
        <v>0</v>
      </c>
      <c r="BK1111" s="99">
        <f>SUMIFS(通讯通路门店!$AD:$AD,通讯通路门店!$S:$S,$G1111)</f>
        <v>0</v>
      </c>
      <c r="BL1111" s="99">
        <f>SUMIFS(通讯通路门店!$AE:$AE,通讯通路门店!$S:$S,$G1111)</f>
        <v>0</v>
      </c>
      <c r="BM1111" s="99">
        <f>SUMIFS(通讯通路门店!$AF:$AF,通讯通路门店!$S:$S,$G1111)</f>
        <v>0</v>
      </c>
      <c r="BN1111" s="99">
        <f>SUMIFS(通讯通路门店!$AG:$AG,通讯通路门店!$S:$S,$G1111)</f>
        <v>0</v>
      </c>
      <c r="BO1111" s="99">
        <f>SUMIFS(通讯通路门店!$AH:$AH,通讯通路门店!$S:$S,$G1111)</f>
        <v>0</v>
      </c>
      <c r="BP1111" s="99">
        <f>SUMIFS(通讯通路门店!$AI:$AI,通讯通路门店!$S:$S,$G1111)</f>
        <v>0</v>
      </c>
      <c r="BQ1111" s="83"/>
    </row>
    <row r="1112" spans="1:69">
      <c r="A1112" s="99" t="str">
        <f>IFERROR(_xlfn.XLOOKUP($G1112,通讯通路门店!$S$4:$S$993933,通讯通路门店!$A$4:$A$993933,0,0),"")</f>
        <v>海南省</v>
      </c>
      <c r="B1112" s="99" t="str">
        <f>IFERROR(_xlfn.XLOOKUP($G1112,通讯通路门店!$S$4:$S$993933,通讯通路门店!$B$4:$B$993933,0,0),"")</f>
        <v>乐东黎族自治县</v>
      </c>
      <c r="C1112" s="99" t="str">
        <f>IFERROR(_xlfn.XLOOKUP($G1112,通讯通路门店!$S$4:$S$993933,通讯通路门店!$C$4:$C$993933,0,0),"")</f>
        <v>乐东黎族自治县</v>
      </c>
      <c r="D1112" s="99" t="str">
        <f>IFERROR(_xlfn.XLOOKUP($G1112,通讯通路门店!$S$4:$S$993933,通讯通路门店!$D$4:$D$993933,0,0),"")</f>
        <v>万冲镇</v>
      </c>
      <c r="E1112" s="83"/>
      <c r="F1112" s="83"/>
      <c r="G1112" s="101"/>
      <c r="H1112" s="102">
        <f>IFERROR(_xlfn.XLOOKUP($G1112,通讯通路门店!$S$4:$S$993933,通讯通路门店!$R$4:$R$993933,0,0),"")</f>
        <v>0</v>
      </c>
      <c r="I1112" s="83"/>
      <c r="J1112" s="83"/>
      <c r="K1112" s="83"/>
      <c r="L1112" s="83"/>
      <c r="M1112" s="83"/>
      <c r="N1112" s="83"/>
      <c r="O1112" s="83"/>
      <c r="P1112" s="83"/>
      <c r="Q1112" s="83"/>
      <c r="R1112" s="83"/>
      <c r="S1112" s="83"/>
      <c r="T1112" s="83"/>
      <c r="U1112" s="99">
        <f>COUNTIF(通讯通路门店!$S:$S,$G1112)</f>
        <v>0</v>
      </c>
      <c r="V1112" s="99">
        <f>COUNTIFS(通讯通路门店!$S:$S,$G1112,通讯通路门店!$J:$J,"综合卖场")</f>
        <v>0</v>
      </c>
      <c r="W1112" s="99">
        <f>SUMIFS(通讯通路门店!$AJ:$AJ,通讯通路门店!$S:$S,通讯客户沙盘!$G1112)</f>
        <v>0</v>
      </c>
      <c r="X1112" s="99">
        <f t="shared" si="85"/>
        <v>0</v>
      </c>
      <c r="Y1112" s="99">
        <f>COUNTIFS(通讯通路门店!$S:$S,$G1112,通讯通路门店!$J:$J,"荣耀体验店")+COUNTIFS(通讯通路门店!$S:$S,$G1112,通讯通路门店!$J:$J,"荣耀授权专卖店")</f>
        <v>0</v>
      </c>
      <c r="Z1112" s="99">
        <f>COUNTIFS(通讯通路门店!$S:$S,$G1112,通讯通路门店!$J:$J,"VIVO体验店")</f>
        <v>0</v>
      </c>
      <c r="AA1112" s="99">
        <f>COUNTIFS(通讯通路门店!$S:$S,$G1112,通讯通路门店!$J:$J,"OPPO体验店")</f>
        <v>0</v>
      </c>
      <c r="AB1112" s="99">
        <f>COUNTIFS(通讯通路门店!$S:$S,$G1112,通讯通路门店!$J:$J,"华为授权体验店")+COUNTIFS(通讯通路门店!$S:$S,$G1112,通讯通路门店!$J:$J,"华为堡垒店")</f>
        <v>0</v>
      </c>
      <c r="AC1112" s="99">
        <f>COUNTIFS(通讯通路门店!$S:$S,$G1112,通讯通路门店!$J:$J,"小米体验店")</f>
        <v>0</v>
      </c>
      <c r="AD1112" s="99">
        <f>COUNTIFS(通讯通路门店!$S:$S,$G1112,通讯通路门店!$J:$J,"苹果体验店")</f>
        <v>0</v>
      </c>
      <c r="AE1112" s="99">
        <f>COUNTIFS(通讯通路门店!$S:$S,$G1112,通讯通路门店!$J:$J,"其他品牌专卖店")</f>
        <v>0</v>
      </c>
      <c r="AF1112" s="99">
        <f>SUMIFS(通讯通路门店!$BI:$BI,通讯通路门店!$S:$S,$G1112)</f>
        <v>0</v>
      </c>
      <c r="AG1112" s="99">
        <f>SUMIFS(通讯通路门店!$BH:$BH,通讯通路门店!$S:$S,$G1112)</f>
        <v>0</v>
      </c>
      <c r="AH1112" s="99">
        <f t="shared" si="86"/>
        <v>0</v>
      </c>
      <c r="AI1112" s="99">
        <f>SUMIFS(通讯通路门店!$BB:$BB,通讯通路门店!$S:$S,$G1112)</f>
        <v>0</v>
      </c>
      <c r="AJ1112" s="99">
        <f>SUMIFS(通讯通路门店!$BE:$BE,通讯通路门店!$S:$S,$G1112)</f>
        <v>0</v>
      </c>
      <c r="AK1112" s="99">
        <f>SUMIFS(通讯通路门店!$BG:$BG,通讯通路门店!$S:$S,$G1112)</f>
        <v>0</v>
      </c>
      <c r="AL1112" s="99">
        <f>SUMIFS(通讯通路门店!$BC:$BC,通讯通路门店!$S:$S,$G1112)</f>
        <v>0</v>
      </c>
      <c r="AM1112" s="99">
        <f>SUMIFS(通讯通路门店!$BD:$BD,通讯通路门店!$S:$S,$G1112)</f>
        <v>0</v>
      </c>
      <c r="AN1112" s="99">
        <f>SUMIFS(通讯通路门店!$BF:$BF,通讯通路门店!$S:$S,$G1112)</f>
        <v>0</v>
      </c>
      <c r="AO1112" s="99">
        <f t="shared" si="87"/>
        <v>0</v>
      </c>
      <c r="AP1112" s="99">
        <f>SUMIFS(通讯通路门店!$K:$K,通讯通路门店!$S:$S,$G1112)</f>
        <v>0</v>
      </c>
      <c r="AQ1112" s="83"/>
      <c r="AR1112" s="99">
        <f>SUMIFS(通讯通路门店!$T:$T,通讯通路门店!$S:$S,$G1112)</f>
        <v>0</v>
      </c>
      <c r="AS1112" s="99">
        <f>SUMIFS(通讯通路门店!$U:$U,通讯通路门店!$S:$S,$G1112)</f>
        <v>0</v>
      </c>
      <c r="AT1112" s="99">
        <f>SUMIFS(通讯通路门店!$V:$V,通讯通路门店!$S:$S,$G1112)</f>
        <v>0</v>
      </c>
      <c r="AU1112" s="99">
        <f>SUMIFS(通讯通路门店!$W:$W,通讯通路门店!$S:$S,$G1112)</f>
        <v>0</v>
      </c>
      <c r="AV1112" s="99">
        <f>SUMIFS(通讯通路门店!$Z:$Z,通讯通路门店!$S:$S,$G1112)</f>
        <v>0</v>
      </c>
      <c r="AW1112" s="99">
        <f>SUMIFS(通讯通路门店!$AB:$AB,通讯通路门店!$S:$S,$G1112)</f>
        <v>0</v>
      </c>
      <c r="AX1112" s="99">
        <f>SUMIFS(通讯通路门店!$X:$X,通讯通路门店!$S:$S,$G1112)</f>
        <v>0</v>
      </c>
      <c r="AY1112" s="99">
        <f>SUMIFS(通讯通路门店!$Y:$Y,通讯通路门店!$S:$S,$G1112)</f>
        <v>0</v>
      </c>
      <c r="AZ1112" s="99">
        <f>SUMIFS(通讯通路门店!$AA:$AA,通讯通路门店!$S:$S,$G1112)</f>
        <v>0</v>
      </c>
      <c r="BA1112" s="99">
        <f t="shared" si="88"/>
        <v>0</v>
      </c>
      <c r="BB1112" s="99">
        <f t="shared" si="89"/>
        <v>0</v>
      </c>
      <c r="BC1112" s="99">
        <f>SUMIFS(通讯通路门店!$W:$W,通讯通路门店!$S:$S,$G1112,通讯通路门店!$J:$J,"荣耀体验店")+SUMIFS(通讯通路门店!$W:$W,通讯通路门店!$S:$S,$G1112,通讯通路门店!$J:$J,"荣耀授权专卖店")</f>
        <v>0</v>
      </c>
      <c r="BD1112" s="99">
        <f>SUMIFS(通讯通路门店!$Z:$Z,通讯通路门店!$S:$S,$G1112,通讯通路门店!$J:$J,"VIVO体验店")</f>
        <v>0</v>
      </c>
      <c r="BE1112" s="99">
        <f>SUMIFS(通讯通路门店!$AB:$AB,通讯通路门店!$S:$S,$G1112,通讯通路门店!$J:$J,"OPPO体验店")</f>
        <v>0</v>
      </c>
      <c r="BF1112" s="99">
        <f>SUMIFS(通讯通路门店!$X:$X,通讯通路门店!$S:$S,$G1112,通讯通路门店!$J:$J,"华为授权体验店")+SUMIFS(通讯通路门店!$AA:$AA,通讯通路门店!$S:$S,$G1112,通讯通路门店!$J:$J,"华为堡垒店")</f>
        <v>0</v>
      </c>
      <c r="BG1112" s="99">
        <f>SUMIFS(通讯通路门店!$Y:$Y,通讯通路门店!$S:$S,$G1112,通讯通路门店!$J:$J,"小米体验店")</f>
        <v>0</v>
      </c>
      <c r="BH1112" s="99">
        <f>SUMIFS(通讯通路门店!$AA:$AA,通讯通路门店!$S:$S,$G1112,通讯通路门店!$J:$J,"苹果体验店")</f>
        <v>0</v>
      </c>
      <c r="BI1112" s="99">
        <f>SUMIFS(通讯通路门店!$K:$K,通讯通路门店!$S:$S,$G1112,通讯通路门店!$J:$J,"其他品牌专卖店")</f>
        <v>0</v>
      </c>
      <c r="BJ1112" s="99">
        <f>SUMIFS(通讯通路门店!$AC:$AC,通讯通路门店!$S:$S,$G1112)</f>
        <v>0</v>
      </c>
      <c r="BK1112" s="99">
        <f>SUMIFS(通讯通路门店!$AD:$AD,通讯通路门店!$S:$S,$G1112)</f>
        <v>0</v>
      </c>
      <c r="BL1112" s="99">
        <f>SUMIFS(通讯通路门店!$AE:$AE,通讯通路门店!$S:$S,$G1112)</f>
        <v>0</v>
      </c>
      <c r="BM1112" s="99">
        <f>SUMIFS(通讯通路门店!$AF:$AF,通讯通路门店!$S:$S,$G1112)</f>
        <v>0</v>
      </c>
      <c r="BN1112" s="99">
        <f>SUMIFS(通讯通路门店!$AG:$AG,通讯通路门店!$S:$S,$G1112)</f>
        <v>0</v>
      </c>
      <c r="BO1112" s="99">
        <f>SUMIFS(通讯通路门店!$AH:$AH,通讯通路门店!$S:$S,$G1112)</f>
        <v>0</v>
      </c>
      <c r="BP1112" s="99">
        <f>SUMIFS(通讯通路门店!$AI:$AI,通讯通路门店!$S:$S,$G1112)</f>
        <v>0</v>
      </c>
      <c r="BQ1112" s="83"/>
    </row>
    <row r="1113" spans="1:69">
      <c r="A1113" s="99" t="str">
        <f>IFERROR(_xlfn.XLOOKUP($G1113,通讯通路门店!$S$4:$S$993933,通讯通路门店!$A$4:$A$993933,0,0),"")</f>
        <v>海南省</v>
      </c>
      <c r="B1113" s="99" t="str">
        <f>IFERROR(_xlfn.XLOOKUP($G1113,通讯通路门店!$S$4:$S$993933,通讯通路门店!$B$4:$B$993933,0,0),"")</f>
        <v>乐东黎族自治县</v>
      </c>
      <c r="C1113" s="99" t="str">
        <f>IFERROR(_xlfn.XLOOKUP($G1113,通讯通路门店!$S$4:$S$993933,通讯通路门店!$C$4:$C$993933,0,0),"")</f>
        <v>乐东黎族自治县</v>
      </c>
      <c r="D1113" s="99" t="str">
        <f>IFERROR(_xlfn.XLOOKUP($G1113,通讯通路门店!$S$4:$S$993933,通讯通路门店!$D$4:$D$993933,0,0),"")</f>
        <v>万冲镇</v>
      </c>
      <c r="E1113" s="83"/>
      <c r="F1113" s="83"/>
      <c r="G1113" s="101"/>
      <c r="H1113" s="102">
        <f>IFERROR(_xlfn.XLOOKUP($G1113,通讯通路门店!$S$4:$S$993933,通讯通路门店!$R$4:$R$993933,0,0),"")</f>
        <v>0</v>
      </c>
      <c r="I1113" s="83"/>
      <c r="J1113" s="83"/>
      <c r="K1113" s="83"/>
      <c r="L1113" s="83"/>
      <c r="M1113" s="83"/>
      <c r="N1113" s="83"/>
      <c r="O1113" s="83"/>
      <c r="P1113" s="83"/>
      <c r="Q1113" s="83"/>
      <c r="R1113" s="83"/>
      <c r="S1113" s="83"/>
      <c r="T1113" s="83"/>
      <c r="U1113" s="99">
        <f>COUNTIF(通讯通路门店!$S:$S,$G1113)</f>
        <v>0</v>
      </c>
      <c r="V1113" s="99">
        <f>COUNTIFS(通讯通路门店!$S:$S,$G1113,通讯通路门店!$J:$J,"综合卖场")</f>
        <v>0</v>
      </c>
      <c r="W1113" s="99">
        <f>SUMIFS(通讯通路门店!$AJ:$AJ,通讯通路门店!$S:$S,通讯客户沙盘!$G1113)</f>
        <v>0</v>
      </c>
      <c r="X1113" s="99">
        <f t="shared" si="85"/>
        <v>0</v>
      </c>
      <c r="Y1113" s="99">
        <f>COUNTIFS(通讯通路门店!$S:$S,$G1113,通讯通路门店!$J:$J,"荣耀体验店")+COUNTIFS(通讯通路门店!$S:$S,$G1113,通讯通路门店!$J:$J,"荣耀授权专卖店")</f>
        <v>0</v>
      </c>
      <c r="Z1113" s="99">
        <f>COUNTIFS(通讯通路门店!$S:$S,$G1113,通讯通路门店!$J:$J,"VIVO体验店")</f>
        <v>0</v>
      </c>
      <c r="AA1113" s="99">
        <f>COUNTIFS(通讯通路门店!$S:$S,$G1113,通讯通路门店!$J:$J,"OPPO体验店")</f>
        <v>0</v>
      </c>
      <c r="AB1113" s="99">
        <f>COUNTIFS(通讯通路门店!$S:$S,$G1113,通讯通路门店!$J:$J,"华为授权体验店")+COUNTIFS(通讯通路门店!$S:$S,$G1113,通讯通路门店!$J:$J,"华为堡垒店")</f>
        <v>0</v>
      </c>
      <c r="AC1113" s="99">
        <f>COUNTIFS(通讯通路门店!$S:$S,$G1113,通讯通路门店!$J:$J,"小米体验店")</f>
        <v>0</v>
      </c>
      <c r="AD1113" s="99">
        <f>COUNTIFS(通讯通路门店!$S:$S,$G1113,通讯通路门店!$J:$J,"苹果体验店")</f>
        <v>0</v>
      </c>
      <c r="AE1113" s="99">
        <f>COUNTIFS(通讯通路门店!$S:$S,$G1113,通讯通路门店!$J:$J,"其他品牌专卖店")</f>
        <v>0</v>
      </c>
      <c r="AF1113" s="99">
        <f>SUMIFS(通讯通路门店!$BI:$BI,通讯通路门店!$S:$S,$G1113)</f>
        <v>0</v>
      </c>
      <c r="AG1113" s="99">
        <f>SUMIFS(通讯通路门店!$BH:$BH,通讯通路门店!$S:$S,$G1113)</f>
        <v>0</v>
      </c>
      <c r="AH1113" s="99">
        <f t="shared" si="86"/>
        <v>0</v>
      </c>
      <c r="AI1113" s="99">
        <f>SUMIFS(通讯通路门店!$BB:$BB,通讯通路门店!$S:$S,$G1113)</f>
        <v>0</v>
      </c>
      <c r="AJ1113" s="99">
        <f>SUMIFS(通讯通路门店!$BE:$BE,通讯通路门店!$S:$S,$G1113)</f>
        <v>0</v>
      </c>
      <c r="AK1113" s="99">
        <f>SUMIFS(通讯通路门店!$BG:$BG,通讯通路门店!$S:$S,$G1113)</f>
        <v>0</v>
      </c>
      <c r="AL1113" s="99">
        <f>SUMIFS(通讯通路门店!$BC:$BC,通讯通路门店!$S:$S,$G1113)</f>
        <v>0</v>
      </c>
      <c r="AM1113" s="99">
        <f>SUMIFS(通讯通路门店!$BD:$BD,通讯通路门店!$S:$S,$G1113)</f>
        <v>0</v>
      </c>
      <c r="AN1113" s="99">
        <f>SUMIFS(通讯通路门店!$BF:$BF,通讯通路门店!$S:$S,$G1113)</f>
        <v>0</v>
      </c>
      <c r="AO1113" s="99">
        <f t="shared" si="87"/>
        <v>0</v>
      </c>
      <c r="AP1113" s="99">
        <f>SUMIFS(通讯通路门店!$K:$K,通讯通路门店!$S:$S,$G1113)</f>
        <v>0</v>
      </c>
      <c r="AQ1113" s="83"/>
      <c r="AR1113" s="99">
        <f>SUMIFS(通讯通路门店!$T:$T,通讯通路门店!$S:$S,$G1113)</f>
        <v>0</v>
      </c>
      <c r="AS1113" s="99">
        <f>SUMIFS(通讯通路门店!$U:$U,通讯通路门店!$S:$S,$G1113)</f>
        <v>0</v>
      </c>
      <c r="AT1113" s="99">
        <f>SUMIFS(通讯通路门店!$V:$V,通讯通路门店!$S:$S,$G1113)</f>
        <v>0</v>
      </c>
      <c r="AU1113" s="99">
        <f>SUMIFS(通讯通路门店!$W:$W,通讯通路门店!$S:$S,$G1113)</f>
        <v>0</v>
      </c>
      <c r="AV1113" s="99">
        <f>SUMIFS(通讯通路门店!$Z:$Z,通讯通路门店!$S:$S,$G1113)</f>
        <v>0</v>
      </c>
      <c r="AW1113" s="99">
        <f>SUMIFS(通讯通路门店!$AB:$AB,通讯通路门店!$S:$S,$G1113)</f>
        <v>0</v>
      </c>
      <c r="AX1113" s="99">
        <f>SUMIFS(通讯通路门店!$X:$X,通讯通路门店!$S:$S,$G1113)</f>
        <v>0</v>
      </c>
      <c r="AY1113" s="99">
        <f>SUMIFS(通讯通路门店!$Y:$Y,通讯通路门店!$S:$S,$G1113)</f>
        <v>0</v>
      </c>
      <c r="AZ1113" s="99">
        <f>SUMIFS(通讯通路门店!$AA:$AA,通讯通路门店!$S:$S,$G1113)</f>
        <v>0</v>
      </c>
      <c r="BA1113" s="99">
        <f t="shared" si="88"/>
        <v>0</v>
      </c>
      <c r="BB1113" s="99">
        <f t="shared" si="89"/>
        <v>0</v>
      </c>
      <c r="BC1113" s="99">
        <f>SUMIFS(通讯通路门店!$W:$W,通讯通路门店!$S:$S,$G1113,通讯通路门店!$J:$J,"荣耀体验店")+SUMIFS(通讯通路门店!$W:$W,通讯通路门店!$S:$S,$G1113,通讯通路门店!$J:$J,"荣耀授权专卖店")</f>
        <v>0</v>
      </c>
      <c r="BD1113" s="99">
        <f>SUMIFS(通讯通路门店!$Z:$Z,通讯通路门店!$S:$S,$G1113,通讯通路门店!$J:$J,"VIVO体验店")</f>
        <v>0</v>
      </c>
      <c r="BE1113" s="99">
        <f>SUMIFS(通讯通路门店!$AB:$AB,通讯通路门店!$S:$S,$G1113,通讯通路门店!$J:$J,"OPPO体验店")</f>
        <v>0</v>
      </c>
      <c r="BF1113" s="99">
        <f>SUMIFS(通讯通路门店!$X:$X,通讯通路门店!$S:$S,$G1113,通讯通路门店!$J:$J,"华为授权体验店")+SUMIFS(通讯通路门店!$AA:$AA,通讯通路门店!$S:$S,$G1113,通讯通路门店!$J:$J,"华为堡垒店")</f>
        <v>0</v>
      </c>
      <c r="BG1113" s="99">
        <f>SUMIFS(通讯通路门店!$Y:$Y,通讯通路门店!$S:$S,$G1113,通讯通路门店!$J:$J,"小米体验店")</f>
        <v>0</v>
      </c>
      <c r="BH1113" s="99">
        <f>SUMIFS(通讯通路门店!$AA:$AA,通讯通路门店!$S:$S,$G1113,通讯通路门店!$J:$J,"苹果体验店")</f>
        <v>0</v>
      </c>
      <c r="BI1113" s="99">
        <f>SUMIFS(通讯通路门店!$K:$K,通讯通路门店!$S:$S,$G1113,通讯通路门店!$J:$J,"其他品牌专卖店")</f>
        <v>0</v>
      </c>
      <c r="BJ1113" s="99">
        <f>SUMIFS(通讯通路门店!$AC:$AC,通讯通路门店!$S:$S,$G1113)</f>
        <v>0</v>
      </c>
      <c r="BK1113" s="99">
        <f>SUMIFS(通讯通路门店!$AD:$AD,通讯通路门店!$S:$S,$G1113)</f>
        <v>0</v>
      </c>
      <c r="BL1113" s="99">
        <f>SUMIFS(通讯通路门店!$AE:$AE,通讯通路门店!$S:$S,$G1113)</f>
        <v>0</v>
      </c>
      <c r="BM1113" s="99">
        <f>SUMIFS(通讯通路门店!$AF:$AF,通讯通路门店!$S:$S,$G1113)</f>
        <v>0</v>
      </c>
      <c r="BN1113" s="99">
        <f>SUMIFS(通讯通路门店!$AG:$AG,通讯通路门店!$S:$S,$G1113)</f>
        <v>0</v>
      </c>
      <c r="BO1113" s="99">
        <f>SUMIFS(通讯通路门店!$AH:$AH,通讯通路门店!$S:$S,$G1113)</f>
        <v>0</v>
      </c>
      <c r="BP1113" s="99">
        <f>SUMIFS(通讯通路门店!$AI:$AI,通讯通路门店!$S:$S,$G1113)</f>
        <v>0</v>
      </c>
      <c r="BQ1113" s="83"/>
    </row>
    <row r="1114" spans="1:69">
      <c r="A1114" s="99" t="str">
        <f>IFERROR(_xlfn.XLOOKUP($G1114,通讯通路门店!$S$4:$S$993933,通讯通路门店!$A$4:$A$993933,0,0),"")</f>
        <v>海南省</v>
      </c>
      <c r="B1114" s="99" t="str">
        <f>IFERROR(_xlfn.XLOOKUP($G1114,通讯通路门店!$S$4:$S$993933,通讯通路门店!$B$4:$B$993933,0,0),"")</f>
        <v>乐东黎族自治县</v>
      </c>
      <c r="C1114" s="99" t="str">
        <f>IFERROR(_xlfn.XLOOKUP($G1114,通讯通路门店!$S$4:$S$993933,通讯通路门店!$C$4:$C$993933,0,0),"")</f>
        <v>乐东黎族自治县</v>
      </c>
      <c r="D1114" s="99" t="str">
        <f>IFERROR(_xlfn.XLOOKUP($G1114,通讯通路门店!$S$4:$S$993933,通讯通路门店!$D$4:$D$993933,0,0),"")</f>
        <v>万冲镇</v>
      </c>
      <c r="E1114" s="83"/>
      <c r="F1114" s="83"/>
      <c r="G1114" s="101"/>
      <c r="H1114" s="102">
        <f>IFERROR(_xlfn.XLOOKUP($G1114,通讯通路门店!$S$4:$S$993933,通讯通路门店!$R$4:$R$993933,0,0),"")</f>
        <v>0</v>
      </c>
      <c r="I1114" s="83"/>
      <c r="J1114" s="83"/>
      <c r="K1114" s="83"/>
      <c r="L1114" s="83"/>
      <c r="M1114" s="83"/>
      <c r="N1114" s="83"/>
      <c r="O1114" s="83"/>
      <c r="P1114" s="83"/>
      <c r="Q1114" s="83"/>
      <c r="R1114" s="83"/>
      <c r="S1114" s="83"/>
      <c r="T1114" s="83"/>
      <c r="U1114" s="99">
        <f>COUNTIF(通讯通路门店!$S:$S,$G1114)</f>
        <v>0</v>
      </c>
      <c r="V1114" s="99">
        <f>COUNTIFS(通讯通路门店!$S:$S,$G1114,通讯通路门店!$J:$J,"综合卖场")</f>
        <v>0</v>
      </c>
      <c r="W1114" s="99">
        <f>SUMIFS(通讯通路门店!$AJ:$AJ,通讯通路门店!$S:$S,通讯客户沙盘!$G1114)</f>
        <v>0</v>
      </c>
      <c r="X1114" s="99">
        <f t="shared" si="85"/>
        <v>0</v>
      </c>
      <c r="Y1114" s="99">
        <f>COUNTIFS(通讯通路门店!$S:$S,$G1114,通讯通路门店!$J:$J,"荣耀体验店")+COUNTIFS(通讯通路门店!$S:$S,$G1114,通讯通路门店!$J:$J,"荣耀授权专卖店")</f>
        <v>0</v>
      </c>
      <c r="Z1114" s="99">
        <f>COUNTIFS(通讯通路门店!$S:$S,$G1114,通讯通路门店!$J:$J,"VIVO体验店")</f>
        <v>0</v>
      </c>
      <c r="AA1114" s="99">
        <f>COUNTIFS(通讯通路门店!$S:$S,$G1114,通讯通路门店!$J:$J,"OPPO体验店")</f>
        <v>0</v>
      </c>
      <c r="AB1114" s="99">
        <f>COUNTIFS(通讯通路门店!$S:$S,$G1114,通讯通路门店!$J:$J,"华为授权体验店")+COUNTIFS(通讯通路门店!$S:$S,$G1114,通讯通路门店!$J:$J,"华为堡垒店")</f>
        <v>0</v>
      </c>
      <c r="AC1114" s="99">
        <f>COUNTIFS(通讯通路门店!$S:$S,$G1114,通讯通路门店!$J:$J,"小米体验店")</f>
        <v>0</v>
      </c>
      <c r="AD1114" s="99">
        <f>COUNTIFS(通讯通路门店!$S:$S,$G1114,通讯通路门店!$J:$J,"苹果体验店")</f>
        <v>0</v>
      </c>
      <c r="AE1114" s="99">
        <f>COUNTIFS(通讯通路门店!$S:$S,$G1114,通讯通路门店!$J:$J,"其他品牌专卖店")</f>
        <v>0</v>
      </c>
      <c r="AF1114" s="99">
        <f>SUMIFS(通讯通路门店!$BI:$BI,通讯通路门店!$S:$S,$G1114)</f>
        <v>0</v>
      </c>
      <c r="AG1114" s="99">
        <f>SUMIFS(通讯通路门店!$BH:$BH,通讯通路门店!$S:$S,$G1114)</f>
        <v>0</v>
      </c>
      <c r="AH1114" s="99">
        <f t="shared" si="86"/>
        <v>0</v>
      </c>
      <c r="AI1114" s="99">
        <f>SUMIFS(通讯通路门店!$BB:$BB,通讯通路门店!$S:$S,$G1114)</f>
        <v>0</v>
      </c>
      <c r="AJ1114" s="99">
        <f>SUMIFS(通讯通路门店!$BE:$BE,通讯通路门店!$S:$S,$G1114)</f>
        <v>0</v>
      </c>
      <c r="AK1114" s="99">
        <f>SUMIFS(通讯通路门店!$BG:$BG,通讯通路门店!$S:$S,$G1114)</f>
        <v>0</v>
      </c>
      <c r="AL1114" s="99">
        <f>SUMIFS(通讯通路门店!$BC:$BC,通讯通路门店!$S:$S,$G1114)</f>
        <v>0</v>
      </c>
      <c r="AM1114" s="99">
        <f>SUMIFS(通讯通路门店!$BD:$BD,通讯通路门店!$S:$S,$G1114)</f>
        <v>0</v>
      </c>
      <c r="AN1114" s="99">
        <f>SUMIFS(通讯通路门店!$BF:$BF,通讯通路门店!$S:$S,$G1114)</f>
        <v>0</v>
      </c>
      <c r="AO1114" s="99">
        <f t="shared" si="87"/>
        <v>0</v>
      </c>
      <c r="AP1114" s="99">
        <f>SUMIFS(通讯通路门店!$K:$K,通讯通路门店!$S:$S,$G1114)</f>
        <v>0</v>
      </c>
      <c r="AQ1114" s="83"/>
      <c r="AR1114" s="99">
        <f>SUMIFS(通讯通路门店!$T:$T,通讯通路门店!$S:$S,$G1114)</f>
        <v>0</v>
      </c>
      <c r="AS1114" s="99">
        <f>SUMIFS(通讯通路门店!$U:$U,通讯通路门店!$S:$S,$G1114)</f>
        <v>0</v>
      </c>
      <c r="AT1114" s="99">
        <f>SUMIFS(通讯通路门店!$V:$V,通讯通路门店!$S:$S,$G1114)</f>
        <v>0</v>
      </c>
      <c r="AU1114" s="99">
        <f>SUMIFS(通讯通路门店!$W:$W,通讯通路门店!$S:$S,$G1114)</f>
        <v>0</v>
      </c>
      <c r="AV1114" s="99">
        <f>SUMIFS(通讯通路门店!$Z:$Z,通讯通路门店!$S:$S,$G1114)</f>
        <v>0</v>
      </c>
      <c r="AW1114" s="99">
        <f>SUMIFS(通讯通路门店!$AB:$AB,通讯通路门店!$S:$S,$G1114)</f>
        <v>0</v>
      </c>
      <c r="AX1114" s="99">
        <f>SUMIFS(通讯通路门店!$X:$X,通讯通路门店!$S:$S,$G1114)</f>
        <v>0</v>
      </c>
      <c r="AY1114" s="99">
        <f>SUMIFS(通讯通路门店!$Y:$Y,通讯通路门店!$S:$S,$G1114)</f>
        <v>0</v>
      </c>
      <c r="AZ1114" s="99">
        <f>SUMIFS(通讯通路门店!$AA:$AA,通讯通路门店!$S:$S,$G1114)</f>
        <v>0</v>
      </c>
      <c r="BA1114" s="99">
        <f t="shared" si="88"/>
        <v>0</v>
      </c>
      <c r="BB1114" s="99">
        <f t="shared" si="89"/>
        <v>0</v>
      </c>
      <c r="BC1114" s="99">
        <f>SUMIFS(通讯通路门店!$W:$W,通讯通路门店!$S:$S,$G1114,通讯通路门店!$J:$J,"荣耀体验店")+SUMIFS(通讯通路门店!$W:$W,通讯通路门店!$S:$S,$G1114,通讯通路门店!$J:$J,"荣耀授权专卖店")</f>
        <v>0</v>
      </c>
      <c r="BD1114" s="99">
        <f>SUMIFS(通讯通路门店!$Z:$Z,通讯通路门店!$S:$S,$G1114,通讯通路门店!$J:$J,"VIVO体验店")</f>
        <v>0</v>
      </c>
      <c r="BE1114" s="99">
        <f>SUMIFS(通讯通路门店!$AB:$AB,通讯通路门店!$S:$S,$G1114,通讯通路门店!$J:$J,"OPPO体验店")</f>
        <v>0</v>
      </c>
      <c r="BF1114" s="99">
        <f>SUMIFS(通讯通路门店!$X:$X,通讯通路门店!$S:$S,$G1114,通讯通路门店!$J:$J,"华为授权体验店")+SUMIFS(通讯通路门店!$AA:$AA,通讯通路门店!$S:$S,$G1114,通讯通路门店!$J:$J,"华为堡垒店")</f>
        <v>0</v>
      </c>
      <c r="BG1114" s="99">
        <f>SUMIFS(通讯通路门店!$Y:$Y,通讯通路门店!$S:$S,$G1114,通讯通路门店!$J:$J,"小米体验店")</f>
        <v>0</v>
      </c>
      <c r="BH1114" s="99">
        <f>SUMIFS(通讯通路门店!$AA:$AA,通讯通路门店!$S:$S,$G1114,通讯通路门店!$J:$J,"苹果体验店")</f>
        <v>0</v>
      </c>
      <c r="BI1114" s="99">
        <f>SUMIFS(通讯通路门店!$K:$K,通讯通路门店!$S:$S,$G1114,通讯通路门店!$J:$J,"其他品牌专卖店")</f>
        <v>0</v>
      </c>
      <c r="BJ1114" s="99">
        <f>SUMIFS(通讯通路门店!$AC:$AC,通讯通路门店!$S:$S,$G1114)</f>
        <v>0</v>
      </c>
      <c r="BK1114" s="99">
        <f>SUMIFS(通讯通路门店!$AD:$AD,通讯通路门店!$S:$S,$G1114)</f>
        <v>0</v>
      </c>
      <c r="BL1114" s="99">
        <f>SUMIFS(通讯通路门店!$AE:$AE,通讯通路门店!$S:$S,$G1114)</f>
        <v>0</v>
      </c>
      <c r="BM1114" s="99">
        <f>SUMIFS(通讯通路门店!$AF:$AF,通讯通路门店!$S:$S,$G1114)</f>
        <v>0</v>
      </c>
      <c r="BN1114" s="99">
        <f>SUMIFS(通讯通路门店!$AG:$AG,通讯通路门店!$S:$S,$G1114)</f>
        <v>0</v>
      </c>
      <c r="BO1114" s="99">
        <f>SUMIFS(通讯通路门店!$AH:$AH,通讯通路门店!$S:$S,$G1114)</f>
        <v>0</v>
      </c>
      <c r="BP1114" s="99">
        <f>SUMIFS(通讯通路门店!$AI:$AI,通讯通路门店!$S:$S,$G1114)</f>
        <v>0</v>
      </c>
      <c r="BQ1114" s="83"/>
    </row>
    <row r="1115" spans="1:69">
      <c r="A1115" s="99" t="str">
        <f>IFERROR(_xlfn.XLOOKUP($G1115,通讯通路门店!$S$4:$S$993933,通讯通路门店!$A$4:$A$993933,0,0),"")</f>
        <v>海南省</v>
      </c>
      <c r="B1115" s="99" t="str">
        <f>IFERROR(_xlfn.XLOOKUP($G1115,通讯通路门店!$S$4:$S$993933,通讯通路门店!$B$4:$B$993933,0,0),"")</f>
        <v>乐东黎族自治县</v>
      </c>
      <c r="C1115" s="99" t="str">
        <f>IFERROR(_xlfn.XLOOKUP($G1115,通讯通路门店!$S$4:$S$993933,通讯通路门店!$C$4:$C$993933,0,0),"")</f>
        <v>乐东黎族自治县</v>
      </c>
      <c r="D1115" s="99" t="str">
        <f>IFERROR(_xlfn.XLOOKUP($G1115,通讯通路门店!$S$4:$S$993933,通讯通路门店!$D$4:$D$993933,0,0),"")</f>
        <v>万冲镇</v>
      </c>
      <c r="E1115" s="83"/>
      <c r="F1115" s="83"/>
      <c r="G1115" s="101"/>
      <c r="H1115" s="102">
        <f>IFERROR(_xlfn.XLOOKUP($G1115,通讯通路门店!$S$4:$S$993933,通讯通路门店!$R$4:$R$993933,0,0),"")</f>
        <v>0</v>
      </c>
      <c r="I1115" s="83"/>
      <c r="J1115" s="83"/>
      <c r="K1115" s="83"/>
      <c r="L1115" s="83"/>
      <c r="M1115" s="83"/>
      <c r="N1115" s="83"/>
      <c r="O1115" s="83"/>
      <c r="P1115" s="83"/>
      <c r="Q1115" s="83"/>
      <c r="R1115" s="83"/>
      <c r="S1115" s="83"/>
      <c r="T1115" s="83"/>
      <c r="U1115" s="99">
        <f>COUNTIF(通讯通路门店!$S:$S,$G1115)</f>
        <v>0</v>
      </c>
      <c r="V1115" s="99">
        <f>COUNTIFS(通讯通路门店!$S:$S,$G1115,通讯通路门店!$J:$J,"综合卖场")</f>
        <v>0</v>
      </c>
      <c r="W1115" s="99">
        <f>SUMIFS(通讯通路门店!$AJ:$AJ,通讯通路门店!$S:$S,通讯客户沙盘!$G1115)</f>
        <v>0</v>
      </c>
      <c r="X1115" s="99">
        <f t="shared" si="85"/>
        <v>0</v>
      </c>
      <c r="Y1115" s="99">
        <f>COUNTIFS(通讯通路门店!$S:$S,$G1115,通讯通路门店!$J:$J,"荣耀体验店")+COUNTIFS(通讯通路门店!$S:$S,$G1115,通讯通路门店!$J:$J,"荣耀授权专卖店")</f>
        <v>0</v>
      </c>
      <c r="Z1115" s="99">
        <f>COUNTIFS(通讯通路门店!$S:$S,$G1115,通讯通路门店!$J:$J,"VIVO体验店")</f>
        <v>0</v>
      </c>
      <c r="AA1115" s="99">
        <f>COUNTIFS(通讯通路门店!$S:$S,$G1115,通讯通路门店!$J:$J,"OPPO体验店")</f>
        <v>0</v>
      </c>
      <c r="AB1115" s="99">
        <f>COUNTIFS(通讯通路门店!$S:$S,$G1115,通讯通路门店!$J:$J,"华为授权体验店")+COUNTIFS(通讯通路门店!$S:$S,$G1115,通讯通路门店!$J:$J,"华为堡垒店")</f>
        <v>0</v>
      </c>
      <c r="AC1115" s="99">
        <f>COUNTIFS(通讯通路门店!$S:$S,$G1115,通讯通路门店!$J:$J,"小米体验店")</f>
        <v>0</v>
      </c>
      <c r="AD1115" s="99">
        <f>COUNTIFS(通讯通路门店!$S:$S,$G1115,通讯通路门店!$J:$J,"苹果体验店")</f>
        <v>0</v>
      </c>
      <c r="AE1115" s="99">
        <f>COUNTIFS(通讯通路门店!$S:$S,$G1115,通讯通路门店!$J:$J,"其他品牌专卖店")</f>
        <v>0</v>
      </c>
      <c r="AF1115" s="99">
        <f>SUMIFS(通讯通路门店!$BI:$BI,通讯通路门店!$S:$S,$G1115)</f>
        <v>0</v>
      </c>
      <c r="AG1115" s="99">
        <f>SUMIFS(通讯通路门店!$BH:$BH,通讯通路门店!$S:$S,$G1115)</f>
        <v>0</v>
      </c>
      <c r="AH1115" s="99">
        <f t="shared" si="86"/>
        <v>0</v>
      </c>
      <c r="AI1115" s="99">
        <f>SUMIFS(通讯通路门店!$BB:$BB,通讯通路门店!$S:$S,$G1115)</f>
        <v>0</v>
      </c>
      <c r="AJ1115" s="99">
        <f>SUMIFS(通讯通路门店!$BE:$BE,通讯通路门店!$S:$S,$G1115)</f>
        <v>0</v>
      </c>
      <c r="AK1115" s="99">
        <f>SUMIFS(通讯通路门店!$BG:$BG,通讯通路门店!$S:$S,$G1115)</f>
        <v>0</v>
      </c>
      <c r="AL1115" s="99">
        <f>SUMIFS(通讯通路门店!$BC:$BC,通讯通路门店!$S:$S,$G1115)</f>
        <v>0</v>
      </c>
      <c r="AM1115" s="99">
        <f>SUMIFS(通讯通路门店!$BD:$BD,通讯通路门店!$S:$S,$G1115)</f>
        <v>0</v>
      </c>
      <c r="AN1115" s="99">
        <f>SUMIFS(通讯通路门店!$BF:$BF,通讯通路门店!$S:$S,$G1115)</f>
        <v>0</v>
      </c>
      <c r="AO1115" s="99">
        <f t="shared" si="87"/>
        <v>0</v>
      </c>
      <c r="AP1115" s="99">
        <f>SUMIFS(通讯通路门店!$K:$K,通讯通路门店!$S:$S,$G1115)</f>
        <v>0</v>
      </c>
      <c r="AQ1115" s="83"/>
      <c r="AR1115" s="99">
        <f>SUMIFS(通讯通路门店!$T:$T,通讯通路门店!$S:$S,$G1115)</f>
        <v>0</v>
      </c>
      <c r="AS1115" s="99">
        <f>SUMIFS(通讯通路门店!$U:$U,通讯通路门店!$S:$S,$G1115)</f>
        <v>0</v>
      </c>
      <c r="AT1115" s="99">
        <f>SUMIFS(通讯通路门店!$V:$V,通讯通路门店!$S:$S,$G1115)</f>
        <v>0</v>
      </c>
      <c r="AU1115" s="99">
        <f>SUMIFS(通讯通路门店!$W:$W,通讯通路门店!$S:$S,$G1115)</f>
        <v>0</v>
      </c>
      <c r="AV1115" s="99">
        <f>SUMIFS(通讯通路门店!$Z:$Z,通讯通路门店!$S:$S,$G1115)</f>
        <v>0</v>
      </c>
      <c r="AW1115" s="99">
        <f>SUMIFS(通讯通路门店!$AB:$AB,通讯通路门店!$S:$S,$G1115)</f>
        <v>0</v>
      </c>
      <c r="AX1115" s="99">
        <f>SUMIFS(通讯通路门店!$X:$X,通讯通路门店!$S:$S,$G1115)</f>
        <v>0</v>
      </c>
      <c r="AY1115" s="99">
        <f>SUMIFS(通讯通路门店!$Y:$Y,通讯通路门店!$S:$S,$G1115)</f>
        <v>0</v>
      </c>
      <c r="AZ1115" s="99">
        <f>SUMIFS(通讯通路门店!$AA:$AA,通讯通路门店!$S:$S,$G1115)</f>
        <v>0</v>
      </c>
      <c r="BA1115" s="99">
        <f t="shared" si="88"/>
        <v>0</v>
      </c>
      <c r="BB1115" s="99">
        <f t="shared" si="89"/>
        <v>0</v>
      </c>
      <c r="BC1115" s="99">
        <f>SUMIFS(通讯通路门店!$W:$W,通讯通路门店!$S:$S,$G1115,通讯通路门店!$J:$J,"荣耀体验店")+SUMIFS(通讯通路门店!$W:$W,通讯通路门店!$S:$S,$G1115,通讯通路门店!$J:$J,"荣耀授权专卖店")</f>
        <v>0</v>
      </c>
      <c r="BD1115" s="99">
        <f>SUMIFS(通讯通路门店!$Z:$Z,通讯通路门店!$S:$S,$G1115,通讯通路门店!$J:$J,"VIVO体验店")</f>
        <v>0</v>
      </c>
      <c r="BE1115" s="99">
        <f>SUMIFS(通讯通路门店!$AB:$AB,通讯通路门店!$S:$S,$G1115,通讯通路门店!$J:$J,"OPPO体验店")</f>
        <v>0</v>
      </c>
      <c r="BF1115" s="99">
        <f>SUMIFS(通讯通路门店!$X:$X,通讯通路门店!$S:$S,$G1115,通讯通路门店!$J:$J,"华为授权体验店")+SUMIFS(通讯通路门店!$AA:$AA,通讯通路门店!$S:$S,$G1115,通讯通路门店!$J:$J,"华为堡垒店")</f>
        <v>0</v>
      </c>
      <c r="BG1115" s="99">
        <f>SUMIFS(通讯通路门店!$Y:$Y,通讯通路门店!$S:$S,$G1115,通讯通路门店!$J:$J,"小米体验店")</f>
        <v>0</v>
      </c>
      <c r="BH1115" s="99">
        <f>SUMIFS(通讯通路门店!$AA:$AA,通讯通路门店!$S:$S,$G1115,通讯通路门店!$J:$J,"苹果体验店")</f>
        <v>0</v>
      </c>
      <c r="BI1115" s="99">
        <f>SUMIFS(通讯通路门店!$K:$K,通讯通路门店!$S:$S,$G1115,通讯通路门店!$J:$J,"其他品牌专卖店")</f>
        <v>0</v>
      </c>
      <c r="BJ1115" s="99">
        <f>SUMIFS(通讯通路门店!$AC:$AC,通讯通路门店!$S:$S,$G1115)</f>
        <v>0</v>
      </c>
      <c r="BK1115" s="99">
        <f>SUMIFS(通讯通路门店!$AD:$AD,通讯通路门店!$S:$S,$G1115)</f>
        <v>0</v>
      </c>
      <c r="BL1115" s="99">
        <f>SUMIFS(通讯通路门店!$AE:$AE,通讯通路门店!$S:$S,$G1115)</f>
        <v>0</v>
      </c>
      <c r="BM1115" s="99">
        <f>SUMIFS(通讯通路门店!$AF:$AF,通讯通路门店!$S:$S,$G1115)</f>
        <v>0</v>
      </c>
      <c r="BN1115" s="99">
        <f>SUMIFS(通讯通路门店!$AG:$AG,通讯通路门店!$S:$S,$G1115)</f>
        <v>0</v>
      </c>
      <c r="BO1115" s="99">
        <f>SUMIFS(通讯通路门店!$AH:$AH,通讯通路门店!$S:$S,$G1115)</f>
        <v>0</v>
      </c>
      <c r="BP1115" s="99">
        <f>SUMIFS(通讯通路门店!$AI:$AI,通讯通路门店!$S:$S,$G1115)</f>
        <v>0</v>
      </c>
      <c r="BQ1115" s="83"/>
    </row>
    <row r="1116" spans="1:69">
      <c r="A1116" s="99" t="str">
        <f>IFERROR(_xlfn.XLOOKUP($G1116,通讯通路门店!$S$4:$S$993933,通讯通路门店!$A$4:$A$993933,0,0),"")</f>
        <v>海南省</v>
      </c>
      <c r="B1116" s="99" t="str">
        <f>IFERROR(_xlfn.XLOOKUP($G1116,通讯通路门店!$S$4:$S$993933,通讯通路门店!$B$4:$B$993933,0,0),"")</f>
        <v>乐东黎族自治县</v>
      </c>
      <c r="C1116" s="99" t="str">
        <f>IFERROR(_xlfn.XLOOKUP($G1116,通讯通路门店!$S$4:$S$993933,通讯通路门店!$C$4:$C$993933,0,0),"")</f>
        <v>乐东黎族自治县</v>
      </c>
      <c r="D1116" s="99" t="str">
        <f>IFERROR(_xlfn.XLOOKUP($G1116,通讯通路门店!$S$4:$S$993933,通讯通路门店!$D$4:$D$993933,0,0),"")</f>
        <v>万冲镇</v>
      </c>
      <c r="E1116" s="83"/>
      <c r="F1116" s="83"/>
      <c r="G1116" s="101"/>
      <c r="H1116" s="102">
        <f>IFERROR(_xlfn.XLOOKUP($G1116,通讯通路门店!$S$4:$S$993933,通讯通路门店!$R$4:$R$993933,0,0),"")</f>
        <v>0</v>
      </c>
      <c r="I1116" s="83"/>
      <c r="J1116" s="83"/>
      <c r="K1116" s="83"/>
      <c r="L1116" s="83"/>
      <c r="M1116" s="83"/>
      <c r="N1116" s="83"/>
      <c r="O1116" s="83"/>
      <c r="P1116" s="83"/>
      <c r="Q1116" s="83"/>
      <c r="R1116" s="83"/>
      <c r="S1116" s="83"/>
      <c r="T1116" s="83"/>
      <c r="U1116" s="99">
        <f>COUNTIF(通讯通路门店!$S:$S,$G1116)</f>
        <v>0</v>
      </c>
      <c r="V1116" s="99">
        <f>COUNTIFS(通讯通路门店!$S:$S,$G1116,通讯通路门店!$J:$J,"综合卖场")</f>
        <v>0</v>
      </c>
      <c r="W1116" s="99">
        <f>SUMIFS(通讯通路门店!$AJ:$AJ,通讯通路门店!$S:$S,通讯客户沙盘!$G1116)</f>
        <v>0</v>
      </c>
      <c r="X1116" s="99">
        <f t="shared" si="85"/>
        <v>0</v>
      </c>
      <c r="Y1116" s="99">
        <f>COUNTIFS(通讯通路门店!$S:$S,$G1116,通讯通路门店!$J:$J,"荣耀体验店")+COUNTIFS(通讯通路门店!$S:$S,$G1116,通讯通路门店!$J:$J,"荣耀授权专卖店")</f>
        <v>0</v>
      </c>
      <c r="Z1116" s="99">
        <f>COUNTIFS(通讯通路门店!$S:$S,$G1116,通讯通路门店!$J:$J,"VIVO体验店")</f>
        <v>0</v>
      </c>
      <c r="AA1116" s="99">
        <f>COUNTIFS(通讯通路门店!$S:$S,$G1116,通讯通路门店!$J:$J,"OPPO体验店")</f>
        <v>0</v>
      </c>
      <c r="AB1116" s="99">
        <f>COUNTIFS(通讯通路门店!$S:$S,$G1116,通讯通路门店!$J:$J,"华为授权体验店")+COUNTIFS(通讯通路门店!$S:$S,$G1116,通讯通路门店!$J:$J,"华为堡垒店")</f>
        <v>0</v>
      </c>
      <c r="AC1116" s="99">
        <f>COUNTIFS(通讯通路门店!$S:$S,$G1116,通讯通路门店!$J:$J,"小米体验店")</f>
        <v>0</v>
      </c>
      <c r="AD1116" s="99">
        <f>COUNTIFS(通讯通路门店!$S:$S,$G1116,通讯通路门店!$J:$J,"苹果体验店")</f>
        <v>0</v>
      </c>
      <c r="AE1116" s="99">
        <f>COUNTIFS(通讯通路门店!$S:$S,$G1116,通讯通路门店!$J:$J,"其他品牌专卖店")</f>
        <v>0</v>
      </c>
      <c r="AF1116" s="99">
        <f>SUMIFS(通讯通路门店!$BI:$BI,通讯通路门店!$S:$S,$G1116)</f>
        <v>0</v>
      </c>
      <c r="AG1116" s="99">
        <f>SUMIFS(通讯通路门店!$BH:$BH,通讯通路门店!$S:$S,$G1116)</f>
        <v>0</v>
      </c>
      <c r="AH1116" s="99">
        <f t="shared" si="86"/>
        <v>0</v>
      </c>
      <c r="AI1116" s="99">
        <f>SUMIFS(通讯通路门店!$BB:$BB,通讯通路门店!$S:$S,$G1116)</f>
        <v>0</v>
      </c>
      <c r="AJ1116" s="99">
        <f>SUMIFS(通讯通路门店!$BE:$BE,通讯通路门店!$S:$S,$G1116)</f>
        <v>0</v>
      </c>
      <c r="AK1116" s="99">
        <f>SUMIFS(通讯通路门店!$BG:$BG,通讯通路门店!$S:$S,$G1116)</f>
        <v>0</v>
      </c>
      <c r="AL1116" s="99">
        <f>SUMIFS(通讯通路门店!$BC:$BC,通讯通路门店!$S:$S,$G1116)</f>
        <v>0</v>
      </c>
      <c r="AM1116" s="99">
        <f>SUMIFS(通讯通路门店!$BD:$BD,通讯通路门店!$S:$S,$G1116)</f>
        <v>0</v>
      </c>
      <c r="AN1116" s="99">
        <f>SUMIFS(通讯通路门店!$BF:$BF,通讯通路门店!$S:$S,$G1116)</f>
        <v>0</v>
      </c>
      <c r="AO1116" s="99">
        <f t="shared" si="87"/>
        <v>0</v>
      </c>
      <c r="AP1116" s="99">
        <f>SUMIFS(通讯通路门店!$K:$K,通讯通路门店!$S:$S,$G1116)</f>
        <v>0</v>
      </c>
      <c r="AQ1116" s="83"/>
      <c r="AR1116" s="99">
        <f>SUMIFS(通讯通路门店!$T:$T,通讯通路门店!$S:$S,$G1116)</f>
        <v>0</v>
      </c>
      <c r="AS1116" s="99">
        <f>SUMIFS(通讯通路门店!$U:$U,通讯通路门店!$S:$S,$G1116)</f>
        <v>0</v>
      </c>
      <c r="AT1116" s="99">
        <f>SUMIFS(通讯通路门店!$V:$V,通讯通路门店!$S:$S,$G1116)</f>
        <v>0</v>
      </c>
      <c r="AU1116" s="99">
        <f>SUMIFS(通讯通路门店!$W:$W,通讯通路门店!$S:$S,$G1116)</f>
        <v>0</v>
      </c>
      <c r="AV1116" s="99">
        <f>SUMIFS(通讯通路门店!$Z:$Z,通讯通路门店!$S:$S,$G1116)</f>
        <v>0</v>
      </c>
      <c r="AW1116" s="99">
        <f>SUMIFS(通讯通路门店!$AB:$AB,通讯通路门店!$S:$S,$G1116)</f>
        <v>0</v>
      </c>
      <c r="AX1116" s="99">
        <f>SUMIFS(通讯通路门店!$X:$X,通讯通路门店!$S:$S,$G1116)</f>
        <v>0</v>
      </c>
      <c r="AY1116" s="99">
        <f>SUMIFS(通讯通路门店!$Y:$Y,通讯通路门店!$S:$S,$G1116)</f>
        <v>0</v>
      </c>
      <c r="AZ1116" s="99">
        <f>SUMIFS(通讯通路门店!$AA:$AA,通讯通路门店!$S:$S,$G1116)</f>
        <v>0</v>
      </c>
      <c r="BA1116" s="99">
        <f t="shared" si="88"/>
        <v>0</v>
      </c>
      <c r="BB1116" s="99">
        <f t="shared" si="89"/>
        <v>0</v>
      </c>
      <c r="BC1116" s="99">
        <f>SUMIFS(通讯通路门店!$W:$W,通讯通路门店!$S:$S,$G1116,通讯通路门店!$J:$J,"荣耀体验店")+SUMIFS(通讯通路门店!$W:$W,通讯通路门店!$S:$S,$G1116,通讯通路门店!$J:$J,"荣耀授权专卖店")</f>
        <v>0</v>
      </c>
      <c r="BD1116" s="99">
        <f>SUMIFS(通讯通路门店!$Z:$Z,通讯通路门店!$S:$S,$G1116,通讯通路门店!$J:$J,"VIVO体验店")</f>
        <v>0</v>
      </c>
      <c r="BE1116" s="99">
        <f>SUMIFS(通讯通路门店!$AB:$AB,通讯通路门店!$S:$S,$G1116,通讯通路门店!$J:$J,"OPPO体验店")</f>
        <v>0</v>
      </c>
      <c r="BF1116" s="99">
        <f>SUMIFS(通讯通路门店!$X:$X,通讯通路门店!$S:$S,$G1116,通讯通路门店!$J:$J,"华为授权体验店")+SUMIFS(通讯通路门店!$AA:$AA,通讯通路门店!$S:$S,$G1116,通讯通路门店!$J:$J,"华为堡垒店")</f>
        <v>0</v>
      </c>
      <c r="BG1116" s="99">
        <f>SUMIFS(通讯通路门店!$Y:$Y,通讯通路门店!$S:$S,$G1116,通讯通路门店!$J:$J,"小米体验店")</f>
        <v>0</v>
      </c>
      <c r="BH1116" s="99">
        <f>SUMIFS(通讯通路门店!$AA:$AA,通讯通路门店!$S:$S,$G1116,通讯通路门店!$J:$J,"苹果体验店")</f>
        <v>0</v>
      </c>
      <c r="BI1116" s="99">
        <f>SUMIFS(通讯通路门店!$K:$K,通讯通路门店!$S:$S,$G1116,通讯通路门店!$J:$J,"其他品牌专卖店")</f>
        <v>0</v>
      </c>
      <c r="BJ1116" s="99">
        <f>SUMIFS(通讯通路门店!$AC:$AC,通讯通路门店!$S:$S,$G1116)</f>
        <v>0</v>
      </c>
      <c r="BK1116" s="99">
        <f>SUMIFS(通讯通路门店!$AD:$AD,通讯通路门店!$S:$S,$G1116)</f>
        <v>0</v>
      </c>
      <c r="BL1116" s="99">
        <f>SUMIFS(通讯通路门店!$AE:$AE,通讯通路门店!$S:$S,$G1116)</f>
        <v>0</v>
      </c>
      <c r="BM1116" s="99">
        <f>SUMIFS(通讯通路门店!$AF:$AF,通讯通路门店!$S:$S,$G1116)</f>
        <v>0</v>
      </c>
      <c r="BN1116" s="99">
        <f>SUMIFS(通讯通路门店!$AG:$AG,通讯通路门店!$S:$S,$G1116)</f>
        <v>0</v>
      </c>
      <c r="BO1116" s="99">
        <f>SUMIFS(通讯通路门店!$AH:$AH,通讯通路门店!$S:$S,$G1116)</f>
        <v>0</v>
      </c>
      <c r="BP1116" s="99">
        <f>SUMIFS(通讯通路门店!$AI:$AI,通讯通路门店!$S:$S,$G1116)</f>
        <v>0</v>
      </c>
      <c r="BQ1116" s="83"/>
    </row>
    <row r="1117" spans="1:69">
      <c r="A1117" s="99" t="str">
        <f>IFERROR(_xlfn.XLOOKUP($G1117,通讯通路门店!$S$4:$S$993933,通讯通路门店!$A$4:$A$993933,0,0),"")</f>
        <v>海南省</v>
      </c>
      <c r="B1117" s="99" t="str">
        <f>IFERROR(_xlfn.XLOOKUP($G1117,通讯通路门店!$S$4:$S$993933,通讯通路门店!$B$4:$B$993933,0,0),"")</f>
        <v>乐东黎族自治县</v>
      </c>
      <c r="C1117" s="99" t="str">
        <f>IFERROR(_xlfn.XLOOKUP($G1117,通讯通路门店!$S$4:$S$993933,通讯通路门店!$C$4:$C$993933,0,0),"")</f>
        <v>乐东黎族自治县</v>
      </c>
      <c r="D1117" s="99" t="str">
        <f>IFERROR(_xlfn.XLOOKUP($G1117,通讯通路门店!$S$4:$S$993933,通讯通路门店!$D$4:$D$993933,0,0),"")</f>
        <v>万冲镇</v>
      </c>
      <c r="E1117" s="83"/>
      <c r="F1117" s="83"/>
      <c r="G1117" s="101"/>
      <c r="H1117" s="102">
        <f>IFERROR(_xlfn.XLOOKUP($G1117,通讯通路门店!$S$4:$S$993933,通讯通路门店!$R$4:$R$993933,0,0),"")</f>
        <v>0</v>
      </c>
      <c r="I1117" s="83"/>
      <c r="J1117" s="83"/>
      <c r="K1117" s="83"/>
      <c r="L1117" s="83"/>
      <c r="M1117" s="83"/>
      <c r="N1117" s="83"/>
      <c r="O1117" s="83"/>
      <c r="P1117" s="83"/>
      <c r="Q1117" s="83"/>
      <c r="R1117" s="83"/>
      <c r="S1117" s="83"/>
      <c r="T1117" s="83"/>
      <c r="U1117" s="99">
        <f>COUNTIF(通讯通路门店!$S:$S,$G1117)</f>
        <v>0</v>
      </c>
      <c r="V1117" s="99">
        <f>COUNTIFS(通讯通路门店!$S:$S,$G1117,通讯通路门店!$J:$J,"综合卖场")</f>
        <v>0</v>
      </c>
      <c r="W1117" s="99">
        <f>SUMIFS(通讯通路门店!$AJ:$AJ,通讯通路门店!$S:$S,通讯客户沙盘!$G1117)</f>
        <v>0</v>
      </c>
      <c r="X1117" s="99">
        <f t="shared" si="85"/>
        <v>0</v>
      </c>
      <c r="Y1117" s="99">
        <f>COUNTIFS(通讯通路门店!$S:$S,$G1117,通讯通路门店!$J:$J,"荣耀体验店")+COUNTIFS(通讯通路门店!$S:$S,$G1117,通讯通路门店!$J:$J,"荣耀授权专卖店")</f>
        <v>0</v>
      </c>
      <c r="Z1117" s="99">
        <f>COUNTIFS(通讯通路门店!$S:$S,$G1117,通讯通路门店!$J:$J,"VIVO体验店")</f>
        <v>0</v>
      </c>
      <c r="AA1117" s="99">
        <f>COUNTIFS(通讯通路门店!$S:$S,$G1117,通讯通路门店!$J:$J,"OPPO体验店")</f>
        <v>0</v>
      </c>
      <c r="AB1117" s="99">
        <f>COUNTIFS(通讯通路门店!$S:$S,$G1117,通讯通路门店!$J:$J,"华为授权体验店")+COUNTIFS(通讯通路门店!$S:$S,$G1117,通讯通路门店!$J:$J,"华为堡垒店")</f>
        <v>0</v>
      </c>
      <c r="AC1117" s="99">
        <f>COUNTIFS(通讯通路门店!$S:$S,$G1117,通讯通路门店!$J:$J,"小米体验店")</f>
        <v>0</v>
      </c>
      <c r="AD1117" s="99">
        <f>COUNTIFS(通讯通路门店!$S:$S,$G1117,通讯通路门店!$J:$J,"苹果体验店")</f>
        <v>0</v>
      </c>
      <c r="AE1117" s="99">
        <f>COUNTIFS(通讯通路门店!$S:$S,$G1117,通讯通路门店!$J:$J,"其他品牌专卖店")</f>
        <v>0</v>
      </c>
      <c r="AF1117" s="99">
        <f>SUMIFS(通讯通路门店!$BI:$BI,通讯通路门店!$S:$S,$G1117)</f>
        <v>0</v>
      </c>
      <c r="AG1117" s="99">
        <f>SUMIFS(通讯通路门店!$BH:$BH,通讯通路门店!$S:$S,$G1117)</f>
        <v>0</v>
      </c>
      <c r="AH1117" s="99">
        <f t="shared" si="86"/>
        <v>0</v>
      </c>
      <c r="AI1117" s="99">
        <f>SUMIFS(通讯通路门店!$BB:$BB,通讯通路门店!$S:$S,$G1117)</f>
        <v>0</v>
      </c>
      <c r="AJ1117" s="99">
        <f>SUMIFS(通讯通路门店!$BE:$BE,通讯通路门店!$S:$S,$G1117)</f>
        <v>0</v>
      </c>
      <c r="AK1117" s="99">
        <f>SUMIFS(通讯通路门店!$BG:$BG,通讯通路门店!$S:$S,$G1117)</f>
        <v>0</v>
      </c>
      <c r="AL1117" s="99">
        <f>SUMIFS(通讯通路门店!$BC:$BC,通讯通路门店!$S:$S,$G1117)</f>
        <v>0</v>
      </c>
      <c r="AM1117" s="99">
        <f>SUMIFS(通讯通路门店!$BD:$BD,通讯通路门店!$S:$S,$G1117)</f>
        <v>0</v>
      </c>
      <c r="AN1117" s="99">
        <f>SUMIFS(通讯通路门店!$BF:$BF,通讯通路门店!$S:$S,$G1117)</f>
        <v>0</v>
      </c>
      <c r="AO1117" s="99">
        <f t="shared" si="87"/>
        <v>0</v>
      </c>
      <c r="AP1117" s="99">
        <f>SUMIFS(通讯通路门店!$K:$K,通讯通路门店!$S:$S,$G1117)</f>
        <v>0</v>
      </c>
      <c r="AQ1117" s="83"/>
      <c r="AR1117" s="99">
        <f>SUMIFS(通讯通路门店!$T:$T,通讯通路门店!$S:$S,$G1117)</f>
        <v>0</v>
      </c>
      <c r="AS1117" s="99">
        <f>SUMIFS(通讯通路门店!$U:$U,通讯通路门店!$S:$S,$G1117)</f>
        <v>0</v>
      </c>
      <c r="AT1117" s="99">
        <f>SUMIFS(通讯通路门店!$V:$V,通讯通路门店!$S:$S,$G1117)</f>
        <v>0</v>
      </c>
      <c r="AU1117" s="99">
        <f>SUMIFS(通讯通路门店!$W:$W,通讯通路门店!$S:$S,$G1117)</f>
        <v>0</v>
      </c>
      <c r="AV1117" s="99">
        <f>SUMIFS(通讯通路门店!$Z:$Z,通讯通路门店!$S:$S,$G1117)</f>
        <v>0</v>
      </c>
      <c r="AW1117" s="99">
        <f>SUMIFS(通讯通路门店!$AB:$AB,通讯通路门店!$S:$S,$G1117)</f>
        <v>0</v>
      </c>
      <c r="AX1117" s="99">
        <f>SUMIFS(通讯通路门店!$X:$X,通讯通路门店!$S:$S,$G1117)</f>
        <v>0</v>
      </c>
      <c r="AY1117" s="99">
        <f>SUMIFS(通讯通路门店!$Y:$Y,通讯通路门店!$S:$S,$G1117)</f>
        <v>0</v>
      </c>
      <c r="AZ1117" s="99">
        <f>SUMIFS(通讯通路门店!$AA:$AA,通讯通路门店!$S:$S,$G1117)</f>
        <v>0</v>
      </c>
      <c r="BA1117" s="99">
        <f t="shared" si="88"/>
        <v>0</v>
      </c>
      <c r="BB1117" s="99">
        <f t="shared" si="89"/>
        <v>0</v>
      </c>
      <c r="BC1117" s="99">
        <f>SUMIFS(通讯通路门店!$W:$W,通讯通路门店!$S:$S,$G1117,通讯通路门店!$J:$J,"荣耀体验店")+SUMIFS(通讯通路门店!$W:$W,通讯通路门店!$S:$S,$G1117,通讯通路门店!$J:$J,"荣耀授权专卖店")</f>
        <v>0</v>
      </c>
      <c r="BD1117" s="99">
        <f>SUMIFS(通讯通路门店!$Z:$Z,通讯通路门店!$S:$S,$G1117,通讯通路门店!$J:$J,"VIVO体验店")</f>
        <v>0</v>
      </c>
      <c r="BE1117" s="99">
        <f>SUMIFS(通讯通路门店!$AB:$AB,通讯通路门店!$S:$S,$G1117,通讯通路门店!$J:$J,"OPPO体验店")</f>
        <v>0</v>
      </c>
      <c r="BF1117" s="99">
        <f>SUMIFS(通讯通路门店!$X:$X,通讯通路门店!$S:$S,$G1117,通讯通路门店!$J:$J,"华为授权体验店")+SUMIFS(通讯通路门店!$AA:$AA,通讯通路门店!$S:$S,$G1117,通讯通路门店!$J:$J,"华为堡垒店")</f>
        <v>0</v>
      </c>
      <c r="BG1117" s="99">
        <f>SUMIFS(通讯通路门店!$Y:$Y,通讯通路门店!$S:$S,$G1117,通讯通路门店!$J:$J,"小米体验店")</f>
        <v>0</v>
      </c>
      <c r="BH1117" s="99">
        <f>SUMIFS(通讯通路门店!$AA:$AA,通讯通路门店!$S:$S,$G1117,通讯通路门店!$J:$J,"苹果体验店")</f>
        <v>0</v>
      </c>
      <c r="BI1117" s="99">
        <f>SUMIFS(通讯通路门店!$K:$K,通讯通路门店!$S:$S,$G1117,通讯通路门店!$J:$J,"其他品牌专卖店")</f>
        <v>0</v>
      </c>
      <c r="BJ1117" s="99">
        <f>SUMIFS(通讯通路门店!$AC:$AC,通讯通路门店!$S:$S,$G1117)</f>
        <v>0</v>
      </c>
      <c r="BK1117" s="99">
        <f>SUMIFS(通讯通路门店!$AD:$AD,通讯通路门店!$S:$S,$G1117)</f>
        <v>0</v>
      </c>
      <c r="BL1117" s="99">
        <f>SUMIFS(通讯通路门店!$AE:$AE,通讯通路门店!$S:$S,$G1117)</f>
        <v>0</v>
      </c>
      <c r="BM1117" s="99">
        <f>SUMIFS(通讯通路门店!$AF:$AF,通讯通路门店!$S:$S,$G1117)</f>
        <v>0</v>
      </c>
      <c r="BN1117" s="99">
        <f>SUMIFS(通讯通路门店!$AG:$AG,通讯通路门店!$S:$S,$G1117)</f>
        <v>0</v>
      </c>
      <c r="BO1117" s="99">
        <f>SUMIFS(通讯通路门店!$AH:$AH,通讯通路门店!$S:$S,$G1117)</f>
        <v>0</v>
      </c>
      <c r="BP1117" s="99">
        <f>SUMIFS(通讯通路门店!$AI:$AI,通讯通路门店!$S:$S,$G1117)</f>
        <v>0</v>
      </c>
      <c r="BQ1117" s="83"/>
    </row>
    <row r="1118" spans="1:69">
      <c r="A1118" s="99" t="str">
        <f>IFERROR(_xlfn.XLOOKUP($G1118,通讯通路门店!$S$4:$S$993933,通讯通路门店!$A$4:$A$993933,0,0),"")</f>
        <v>海南省</v>
      </c>
      <c r="B1118" s="99" t="str">
        <f>IFERROR(_xlfn.XLOOKUP($G1118,通讯通路门店!$S$4:$S$993933,通讯通路门店!$B$4:$B$993933,0,0),"")</f>
        <v>乐东黎族自治县</v>
      </c>
      <c r="C1118" s="99" t="str">
        <f>IFERROR(_xlfn.XLOOKUP($G1118,通讯通路门店!$S$4:$S$993933,通讯通路门店!$C$4:$C$993933,0,0),"")</f>
        <v>乐东黎族自治县</v>
      </c>
      <c r="D1118" s="99" t="str">
        <f>IFERROR(_xlfn.XLOOKUP($G1118,通讯通路门店!$S$4:$S$993933,通讯通路门店!$D$4:$D$993933,0,0),"")</f>
        <v>万冲镇</v>
      </c>
      <c r="E1118" s="83"/>
      <c r="F1118" s="83"/>
      <c r="G1118" s="101"/>
      <c r="H1118" s="102">
        <f>IFERROR(_xlfn.XLOOKUP($G1118,通讯通路门店!$S$4:$S$993933,通讯通路门店!$R$4:$R$993933,0,0),"")</f>
        <v>0</v>
      </c>
      <c r="I1118" s="83"/>
      <c r="J1118" s="83"/>
      <c r="K1118" s="83"/>
      <c r="L1118" s="83"/>
      <c r="M1118" s="83"/>
      <c r="N1118" s="83"/>
      <c r="O1118" s="83"/>
      <c r="P1118" s="83"/>
      <c r="Q1118" s="83"/>
      <c r="R1118" s="83"/>
      <c r="S1118" s="83"/>
      <c r="T1118" s="83"/>
      <c r="U1118" s="99">
        <f>COUNTIF(通讯通路门店!$S:$S,$G1118)</f>
        <v>0</v>
      </c>
      <c r="V1118" s="99">
        <f>COUNTIFS(通讯通路门店!$S:$S,$G1118,通讯通路门店!$J:$J,"综合卖场")</f>
        <v>0</v>
      </c>
      <c r="W1118" s="99">
        <f>SUMIFS(通讯通路门店!$AJ:$AJ,通讯通路门店!$S:$S,通讯客户沙盘!$G1118)</f>
        <v>0</v>
      </c>
      <c r="X1118" s="99">
        <f t="shared" si="85"/>
        <v>0</v>
      </c>
      <c r="Y1118" s="99">
        <f>COUNTIFS(通讯通路门店!$S:$S,$G1118,通讯通路门店!$J:$J,"荣耀体验店")+COUNTIFS(通讯通路门店!$S:$S,$G1118,通讯通路门店!$J:$J,"荣耀授权专卖店")</f>
        <v>0</v>
      </c>
      <c r="Z1118" s="99">
        <f>COUNTIFS(通讯通路门店!$S:$S,$G1118,通讯通路门店!$J:$J,"VIVO体验店")</f>
        <v>0</v>
      </c>
      <c r="AA1118" s="99">
        <f>COUNTIFS(通讯通路门店!$S:$S,$G1118,通讯通路门店!$J:$J,"OPPO体验店")</f>
        <v>0</v>
      </c>
      <c r="AB1118" s="99">
        <f>COUNTIFS(通讯通路门店!$S:$S,$G1118,通讯通路门店!$J:$J,"华为授权体验店")+COUNTIFS(通讯通路门店!$S:$S,$G1118,通讯通路门店!$J:$J,"华为堡垒店")</f>
        <v>0</v>
      </c>
      <c r="AC1118" s="99">
        <f>COUNTIFS(通讯通路门店!$S:$S,$G1118,通讯通路门店!$J:$J,"小米体验店")</f>
        <v>0</v>
      </c>
      <c r="AD1118" s="99">
        <f>COUNTIFS(通讯通路门店!$S:$S,$G1118,通讯通路门店!$J:$J,"苹果体验店")</f>
        <v>0</v>
      </c>
      <c r="AE1118" s="99">
        <f>COUNTIFS(通讯通路门店!$S:$S,$G1118,通讯通路门店!$J:$J,"其他品牌专卖店")</f>
        <v>0</v>
      </c>
      <c r="AF1118" s="99">
        <f>SUMIFS(通讯通路门店!$BI:$BI,通讯通路门店!$S:$S,$G1118)</f>
        <v>0</v>
      </c>
      <c r="AG1118" s="99">
        <f>SUMIFS(通讯通路门店!$BH:$BH,通讯通路门店!$S:$S,$G1118)</f>
        <v>0</v>
      </c>
      <c r="AH1118" s="99">
        <f t="shared" si="86"/>
        <v>0</v>
      </c>
      <c r="AI1118" s="99">
        <f>SUMIFS(通讯通路门店!$BB:$BB,通讯通路门店!$S:$S,$G1118)</f>
        <v>0</v>
      </c>
      <c r="AJ1118" s="99">
        <f>SUMIFS(通讯通路门店!$BE:$BE,通讯通路门店!$S:$S,$G1118)</f>
        <v>0</v>
      </c>
      <c r="AK1118" s="99">
        <f>SUMIFS(通讯通路门店!$BG:$BG,通讯通路门店!$S:$S,$G1118)</f>
        <v>0</v>
      </c>
      <c r="AL1118" s="99">
        <f>SUMIFS(通讯通路门店!$BC:$BC,通讯通路门店!$S:$S,$G1118)</f>
        <v>0</v>
      </c>
      <c r="AM1118" s="99">
        <f>SUMIFS(通讯通路门店!$BD:$BD,通讯通路门店!$S:$S,$G1118)</f>
        <v>0</v>
      </c>
      <c r="AN1118" s="99">
        <f>SUMIFS(通讯通路门店!$BF:$BF,通讯通路门店!$S:$S,$G1118)</f>
        <v>0</v>
      </c>
      <c r="AO1118" s="99">
        <f t="shared" si="87"/>
        <v>0</v>
      </c>
      <c r="AP1118" s="99">
        <f>SUMIFS(通讯通路门店!$K:$K,通讯通路门店!$S:$S,$G1118)</f>
        <v>0</v>
      </c>
      <c r="AQ1118" s="83"/>
      <c r="AR1118" s="99">
        <f>SUMIFS(通讯通路门店!$T:$T,通讯通路门店!$S:$S,$G1118)</f>
        <v>0</v>
      </c>
      <c r="AS1118" s="99">
        <f>SUMIFS(通讯通路门店!$U:$U,通讯通路门店!$S:$S,$G1118)</f>
        <v>0</v>
      </c>
      <c r="AT1118" s="99">
        <f>SUMIFS(通讯通路门店!$V:$V,通讯通路门店!$S:$S,$G1118)</f>
        <v>0</v>
      </c>
      <c r="AU1118" s="99">
        <f>SUMIFS(通讯通路门店!$W:$W,通讯通路门店!$S:$S,$G1118)</f>
        <v>0</v>
      </c>
      <c r="AV1118" s="99">
        <f>SUMIFS(通讯通路门店!$Z:$Z,通讯通路门店!$S:$S,$G1118)</f>
        <v>0</v>
      </c>
      <c r="AW1118" s="99">
        <f>SUMIFS(通讯通路门店!$AB:$AB,通讯通路门店!$S:$S,$G1118)</f>
        <v>0</v>
      </c>
      <c r="AX1118" s="99">
        <f>SUMIFS(通讯通路门店!$X:$X,通讯通路门店!$S:$S,$G1118)</f>
        <v>0</v>
      </c>
      <c r="AY1118" s="99">
        <f>SUMIFS(通讯通路门店!$Y:$Y,通讯通路门店!$S:$S,$G1118)</f>
        <v>0</v>
      </c>
      <c r="AZ1118" s="99">
        <f>SUMIFS(通讯通路门店!$AA:$AA,通讯通路门店!$S:$S,$G1118)</f>
        <v>0</v>
      </c>
      <c r="BA1118" s="99">
        <f t="shared" si="88"/>
        <v>0</v>
      </c>
      <c r="BB1118" s="99">
        <f t="shared" si="89"/>
        <v>0</v>
      </c>
      <c r="BC1118" s="99">
        <f>SUMIFS(通讯通路门店!$W:$W,通讯通路门店!$S:$S,$G1118,通讯通路门店!$J:$J,"荣耀体验店")+SUMIFS(通讯通路门店!$W:$W,通讯通路门店!$S:$S,$G1118,通讯通路门店!$J:$J,"荣耀授权专卖店")</f>
        <v>0</v>
      </c>
      <c r="BD1118" s="99">
        <f>SUMIFS(通讯通路门店!$Z:$Z,通讯通路门店!$S:$S,$G1118,通讯通路门店!$J:$J,"VIVO体验店")</f>
        <v>0</v>
      </c>
      <c r="BE1118" s="99">
        <f>SUMIFS(通讯通路门店!$AB:$AB,通讯通路门店!$S:$S,$G1118,通讯通路门店!$J:$J,"OPPO体验店")</f>
        <v>0</v>
      </c>
      <c r="BF1118" s="99">
        <f>SUMIFS(通讯通路门店!$X:$X,通讯通路门店!$S:$S,$G1118,通讯通路门店!$J:$J,"华为授权体验店")+SUMIFS(通讯通路门店!$AA:$AA,通讯通路门店!$S:$S,$G1118,通讯通路门店!$J:$J,"华为堡垒店")</f>
        <v>0</v>
      </c>
      <c r="BG1118" s="99">
        <f>SUMIFS(通讯通路门店!$Y:$Y,通讯通路门店!$S:$S,$G1118,通讯通路门店!$J:$J,"小米体验店")</f>
        <v>0</v>
      </c>
      <c r="BH1118" s="99">
        <f>SUMIFS(通讯通路门店!$AA:$AA,通讯通路门店!$S:$S,$G1118,通讯通路门店!$J:$J,"苹果体验店")</f>
        <v>0</v>
      </c>
      <c r="BI1118" s="99">
        <f>SUMIFS(通讯通路门店!$K:$K,通讯通路门店!$S:$S,$G1118,通讯通路门店!$J:$J,"其他品牌专卖店")</f>
        <v>0</v>
      </c>
      <c r="BJ1118" s="99">
        <f>SUMIFS(通讯通路门店!$AC:$AC,通讯通路门店!$S:$S,$G1118)</f>
        <v>0</v>
      </c>
      <c r="BK1118" s="99">
        <f>SUMIFS(通讯通路门店!$AD:$AD,通讯通路门店!$S:$S,$G1118)</f>
        <v>0</v>
      </c>
      <c r="BL1118" s="99">
        <f>SUMIFS(通讯通路门店!$AE:$AE,通讯通路门店!$S:$S,$G1118)</f>
        <v>0</v>
      </c>
      <c r="BM1118" s="99">
        <f>SUMIFS(通讯通路门店!$AF:$AF,通讯通路门店!$S:$S,$G1118)</f>
        <v>0</v>
      </c>
      <c r="BN1118" s="99">
        <f>SUMIFS(通讯通路门店!$AG:$AG,通讯通路门店!$S:$S,$G1118)</f>
        <v>0</v>
      </c>
      <c r="BO1118" s="99">
        <f>SUMIFS(通讯通路门店!$AH:$AH,通讯通路门店!$S:$S,$G1118)</f>
        <v>0</v>
      </c>
      <c r="BP1118" s="99">
        <f>SUMIFS(通讯通路门店!$AI:$AI,通讯通路门店!$S:$S,$G1118)</f>
        <v>0</v>
      </c>
      <c r="BQ1118" s="83"/>
    </row>
    <row r="1119" spans="1:69">
      <c r="A1119" s="99" t="str">
        <f>IFERROR(_xlfn.XLOOKUP($G1119,通讯通路门店!$S$4:$S$993933,通讯通路门店!$A$4:$A$993933,0,0),"")</f>
        <v>海南省</v>
      </c>
      <c r="B1119" s="99" t="str">
        <f>IFERROR(_xlfn.XLOOKUP($G1119,通讯通路门店!$S$4:$S$993933,通讯通路门店!$B$4:$B$993933,0,0),"")</f>
        <v>乐东黎族自治县</v>
      </c>
      <c r="C1119" s="99" t="str">
        <f>IFERROR(_xlfn.XLOOKUP($G1119,通讯通路门店!$S$4:$S$993933,通讯通路门店!$C$4:$C$993933,0,0),"")</f>
        <v>乐东黎族自治县</v>
      </c>
      <c r="D1119" s="99" t="str">
        <f>IFERROR(_xlfn.XLOOKUP($G1119,通讯通路门店!$S$4:$S$993933,通讯通路门店!$D$4:$D$993933,0,0),"")</f>
        <v>万冲镇</v>
      </c>
      <c r="E1119" s="83"/>
      <c r="F1119" s="83"/>
      <c r="G1119" s="101"/>
      <c r="H1119" s="102">
        <f>IFERROR(_xlfn.XLOOKUP($G1119,通讯通路门店!$S$4:$S$993933,通讯通路门店!$R$4:$R$993933,0,0),"")</f>
        <v>0</v>
      </c>
      <c r="I1119" s="83"/>
      <c r="J1119" s="83"/>
      <c r="K1119" s="83"/>
      <c r="L1119" s="83"/>
      <c r="M1119" s="83"/>
      <c r="N1119" s="83"/>
      <c r="O1119" s="83"/>
      <c r="P1119" s="83"/>
      <c r="Q1119" s="83"/>
      <c r="R1119" s="83"/>
      <c r="S1119" s="83"/>
      <c r="T1119" s="83"/>
      <c r="U1119" s="99">
        <f>COUNTIF(通讯通路门店!$S:$S,$G1119)</f>
        <v>0</v>
      </c>
      <c r="V1119" s="99">
        <f>COUNTIFS(通讯通路门店!$S:$S,$G1119,通讯通路门店!$J:$J,"综合卖场")</f>
        <v>0</v>
      </c>
      <c r="W1119" s="99">
        <f>SUMIFS(通讯通路门店!$AJ:$AJ,通讯通路门店!$S:$S,通讯客户沙盘!$G1119)</f>
        <v>0</v>
      </c>
      <c r="X1119" s="99">
        <f t="shared" si="85"/>
        <v>0</v>
      </c>
      <c r="Y1119" s="99">
        <f>COUNTIFS(通讯通路门店!$S:$S,$G1119,通讯通路门店!$J:$J,"荣耀体验店")+COUNTIFS(通讯通路门店!$S:$S,$G1119,通讯通路门店!$J:$J,"荣耀授权专卖店")</f>
        <v>0</v>
      </c>
      <c r="Z1119" s="99">
        <f>COUNTIFS(通讯通路门店!$S:$S,$G1119,通讯通路门店!$J:$J,"VIVO体验店")</f>
        <v>0</v>
      </c>
      <c r="AA1119" s="99">
        <f>COUNTIFS(通讯通路门店!$S:$S,$G1119,通讯通路门店!$J:$J,"OPPO体验店")</f>
        <v>0</v>
      </c>
      <c r="AB1119" s="99">
        <f>COUNTIFS(通讯通路门店!$S:$S,$G1119,通讯通路门店!$J:$J,"华为授权体验店")+COUNTIFS(通讯通路门店!$S:$S,$G1119,通讯通路门店!$J:$J,"华为堡垒店")</f>
        <v>0</v>
      </c>
      <c r="AC1119" s="99">
        <f>COUNTIFS(通讯通路门店!$S:$S,$G1119,通讯通路门店!$J:$J,"小米体验店")</f>
        <v>0</v>
      </c>
      <c r="AD1119" s="99">
        <f>COUNTIFS(通讯通路门店!$S:$S,$G1119,通讯通路门店!$J:$J,"苹果体验店")</f>
        <v>0</v>
      </c>
      <c r="AE1119" s="99">
        <f>COUNTIFS(通讯通路门店!$S:$S,$G1119,通讯通路门店!$J:$J,"其他品牌专卖店")</f>
        <v>0</v>
      </c>
      <c r="AF1119" s="99">
        <f>SUMIFS(通讯通路门店!$BI:$BI,通讯通路门店!$S:$S,$G1119)</f>
        <v>0</v>
      </c>
      <c r="AG1119" s="99">
        <f>SUMIFS(通讯通路门店!$BH:$BH,通讯通路门店!$S:$S,$G1119)</f>
        <v>0</v>
      </c>
      <c r="AH1119" s="99">
        <f t="shared" si="86"/>
        <v>0</v>
      </c>
      <c r="AI1119" s="99">
        <f>SUMIFS(通讯通路门店!$BB:$BB,通讯通路门店!$S:$S,$G1119)</f>
        <v>0</v>
      </c>
      <c r="AJ1119" s="99">
        <f>SUMIFS(通讯通路门店!$BE:$BE,通讯通路门店!$S:$S,$G1119)</f>
        <v>0</v>
      </c>
      <c r="AK1119" s="99">
        <f>SUMIFS(通讯通路门店!$BG:$BG,通讯通路门店!$S:$S,$G1119)</f>
        <v>0</v>
      </c>
      <c r="AL1119" s="99">
        <f>SUMIFS(通讯通路门店!$BC:$BC,通讯通路门店!$S:$S,$G1119)</f>
        <v>0</v>
      </c>
      <c r="AM1119" s="99">
        <f>SUMIFS(通讯通路门店!$BD:$BD,通讯通路门店!$S:$S,$G1119)</f>
        <v>0</v>
      </c>
      <c r="AN1119" s="99">
        <f>SUMIFS(通讯通路门店!$BF:$BF,通讯通路门店!$S:$S,$G1119)</f>
        <v>0</v>
      </c>
      <c r="AO1119" s="99">
        <f t="shared" si="87"/>
        <v>0</v>
      </c>
      <c r="AP1119" s="99">
        <f>SUMIFS(通讯通路门店!$K:$K,通讯通路门店!$S:$S,$G1119)</f>
        <v>0</v>
      </c>
      <c r="AQ1119" s="83"/>
      <c r="AR1119" s="99">
        <f>SUMIFS(通讯通路门店!$T:$T,通讯通路门店!$S:$S,$G1119)</f>
        <v>0</v>
      </c>
      <c r="AS1119" s="99">
        <f>SUMIFS(通讯通路门店!$U:$U,通讯通路门店!$S:$S,$G1119)</f>
        <v>0</v>
      </c>
      <c r="AT1119" s="99">
        <f>SUMIFS(通讯通路门店!$V:$V,通讯通路门店!$S:$S,$G1119)</f>
        <v>0</v>
      </c>
      <c r="AU1119" s="99">
        <f>SUMIFS(通讯通路门店!$W:$W,通讯通路门店!$S:$S,$G1119)</f>
        <v>0</v>
      </c>
      <c r="AV1119" s="99">
        <f>SUMIFS(通讯通路门店!$Z:$Z,通讯通路门店!$S:$S,$G1119)</f>
        <v>0</v>
      </c>
      <c r="AW1119" s="99">
        <f>SUMIFS(通讯通路门店!$AB:$AB,通讯通路门店!$S:$S,$G1119)</f>
        <v>0</v>
      </c>
      <c r="AX1119" s="99">
        <f>SUMIFS(通讯通路门店!$X:$X,通讯通路门店!$S:$S,$G1119)</f>
        <v>0</v>
      </c>
      <c r="AY1119" s="99">
        <f>SUMIFS(通讯通路门店!$Y:$Y,通讯通路门店!$S:$S,$G1119)</f>
        <v>0</v>
      </c>
      <c r="AZ1119" s="99">
        <f>SUMIFS(通讯通路门店!$AA:$AA,通讯通路门店!$S:$S,$G1119)</f>
        <v>0</v>
      </c>
      <c r="BA1119" s="99">
        <f t="shared" si="88"/>
        <v>0</v>
      </c>
      <c r="BB1119" s="99">
        <f t="shared" si="89"/>
        <v>0</v>
      </c>
      <c r="BC1119" s="99">
        <f>SUMIFS(通讯通路门店!$W:$W,通讯通路门店!$S:$S,$G1119,通讯通路门店!$J:$J,"荣耀体验店")+SUMIFS(通讯通路门店!$W:$W,通讯通路门店!$S:$S,$G1119,通讯通路门店!$J:$J,"荣耀授权专卖店")</f>
        <v>0</v>
      </c>
      <c r="BD1119" s="99">
        <f>SUMIFS(通讯通路门店!$Z:$Z,通讯通路门店!$S:$S,$G1119,通讯通路门店!$J:$J,"VIVO体验店")</f>
        <v>0</v>
      </c>
      <c r="BE1119" s="99">
        <f>SUMIFS(通讯通路门店!$AB:$AB,通讯通路门店!$S:$S,$G1119,通讯通路门店!$J:$J,"OPPO体验店")</f>
        <v>0</v>
      </c>
      <c r="BF1119" s="99">
        <f>SUMIFS(通讯通路门店!$X:$X,通讯通路门店!$S:$S,$G1119,通讯通路门店!$J:$J,"华为授权体验店")+SUMIFS(通讯通路门店!$AA:$AA,通讯通路门店!$S:$S,$G1119,通讯通路门店!$J:$J,"华为堡垒店")</f>
        <v>0</v>
      </c>
      <c r="BG1119" s="99">
        <f>SUMIFS(通讯通路门店!$Y:$Y,通讯通路门店!$S:$S,$G1119,通讯通路门店!$J:$J,"小米体验店")</f>
        <v>0</v>
      </c>
      <c r="BH1119" s="99">
        <f>SUMIFS(通讯通路门店!$AA:$AA,通讯通路门店!$S:$S,$G1119,通讯通路门店!$J:$J,"苹果体验店")</f>
        <v>0</v>
      </c>
      <c r="BI1119" s="99">
        <f>SUMIFS(通讯通路门店!$K:$K,通讯通路门店!$S:$S,$G1119,通讯通路门店!$J:$J,"其他品牌专卖店")</f>
        <v>0</v>
      </c>
      <c r="BJ1119" s="99">
        <f>SUMIFS(通讯通路门店!$AC:$AC,通讯通路门店!$S:$S,$G1119)</f>
        <v>0</v>
      </c>
      <c r="BK1119" s="99">
        <f>SUMIFS(通讯通路门店!$AD:$AD,通讯通路门店!$S:$S,$G1119)</f>
        <v>0</v>
      </c>
      <c r="BL1119" s="99">
        <f>SUMIFS(通讯通路门店!$AE:$AE,通讯通路门店!$S:$S,$G1119)</f>
        <v>0</v>
      </c>
      <c r="BM1119" s="99">
        <f>SUMIFS(通讯通路门店!$AF:$AF,通讯通路门店!$S:$S,$G1119)</f>
        <v>0</v>
      </c>
      <c r="BN1119" s="99">
        <f>SUMIFS(通讯通路门店!$AG:$AG,通讯通路门店!$S:$S,$G1119)</f>
        <v>0</v>
      </c>
      <c r="BO1119" s="99">
        <f>SUMIFS(通讯通路门店!$AH:$AH,通讯通路门店!$S:$S,$G1119)</f>
        <v>0</v>
      </c>
      <c r="BP1119" s="99">
        <f>SUMIFS(通讯通路门店!$AI:$AI,通讯通路门店!$S:$S,$G1119)</f>
        <v>0</v>
      </c>
      <c r="BQ1119" s="83"/>
    </row>
    <row r="1120" spans="1:69">
      <c r="A1120" s="99" t="str">
        <f>IFERROR(_xlfn.XLOOKUP($G1120,通讯通路门店!$S$4:$S$993933,通讯通路门店!$A$4:$A$993933,0,0),"")</f>
        <v>海南省</v>
      </c>
      <c r="B1120" s="99" t="str">
        <f>IFERROR(_xlfn.XLOOKUP($G1120,通讯通路门店!$S$4:$S$993933,通讯通路门店!$B$4:$B$993933,0,0),"")</f>
        <v>乐东黎族自治县</v>
      </c>
      <c r="C1120" s="99" t="str">
        <f>IFERROR(_xlfn.XLOOKUP($G1120,通讯通路门店!$S$4:$S$993933,通讯通路门店!$C$4:$C$993933,0,0),"")</f>
        <v>乐东黎族自治县</v>
      </c>
      <c r="D1120" s="99" t="str">
        <f>IFERROR(_xlfn.XLOOKUP($G1120,通讯通路门店!$S$4:$S$993933,通讯通路门店!$D$4:$D$993933,0,0),"")</f>
        <v>万冲镇</v>
      </c>
      <c r="E1120" s="83"/>
      <c r="F1120" s="83"/>
      <c r="G1120" s="101"/>
      <c r="H1120" s="102">
        <f>IFERROR(_xlfn.XLOOKUP($G1120,通讯通路门店!$S$4:$S$993933,通讯通路门店!$R$4:$R$993933,0,0),"")</f>
        <v>0</v>
      </c>
      <c r="I1120" s="83"/>
      <c r="J1120" s="83"/>
      <c r="K1120" s="83"/>
      <c r="L1120" s="83"/>
      <c r="M1120" s="83"/>
      <c r="N1120" s="83"/>
      <c r="O1120" s="83"/>
      <c r="P1120" s="83"/>
      <c r="Q1120" s="83"/>
      <c r="R1120" s="83"/>
      <c r="S1120" s="83"/>
      <c r="T1120" s="83"/>
      <c r="U1120" s="99">
        <f>COUNTIF(通讯通路门店!$S:$S,$G1120)</f>
        <v>0</v>
      </c>
      <c r="V1120" s="99">
        <f>COUNTIFS(通讯通路门店!$S:$S,$G1120,通讯通路门店!$J:$J,"综合卖场")</f>
        <v>0</v>
      </c>
      <c r="W1120" s="99">
        <f>SUMIFS(通讯通路门店!$AJ:$AJ,通讯通路门店!$S:$S,通讯客户沙盘!$G1120)</f>
        <v>0</v>
      </c>
      <c r="X1120" s="99">
        <f t="shared" si="85"/>
        <v>0</v>
      </c>
      <c r="Y1120" s="99">
        <f>COUNTIFS(通讯通路门店!$S:$S,$G1120,通讯通路门店!$J:$J,"荣耀体验店")+COUNTIFS(通讯通路门店!$S:$S,$G1120,通讯通路门店!$J:$J,"荣耀授权专卖店")</f>
        <v>0</v>
      </c>
      <c r="Z1120" s="99">
        <f>COUNTIFS(通讯通路门店!$S:$S,$G1120,通讯通路门店!$J:$J,"VIVO体验店")</f>
        <v>0</v>
      </c>
      <c r="AA1120" s="99">
        <f>COUNTIFS(通讯通路门店!$S:$S,$G1120,通讯通路门店!$J:$J,"OPPO体验店")</f>
        <v>0</v>
      </c>
      <c r="AB1120" s="99">
        <f>COUNTIFS(通讯通路门店!$S:$S,$G1120,通讯通路门店!$J:$J,"华为授权体验店")+COUNTIFS(通讯通路门店!$S:$S,$G1120,通讯通路门店!$J:$J,"华为堡垒店")</f>
        <v>0</v>
      </c>
      <c r="AC1120" s="99">
        <f>COUNTIFS(通讯通路门店!$S:$S,$G1120,通讯通路门店!$J:$J,"小米体验店")</f>
        <v>0</v>
      </c>
      <c r="AD1120" s="99">
        <f>COUNTIFS(通讯通路门店!$S:$S,$G1120,通讯通路门店!$J:$J,"苹果体验店")</f>
        <v>0</v>
      </c>
      <c r="AE1120" s="99">
        <f>COUNTIFS(通讯通路门店!$S:$S,$G1120,通讯通路门店!$J:$J,"其他品牌专卖店")</f>
        <v>0</v>
      </c>
      <c r="AF1120" s="99">
        <f>SUMIFS(通讯通路门店!$BI:$BI,通讯通路门店!$S:$S,$G1120)</f>
        <v>0</v>
      </c>
      <c r="AG1120" s="99">
        <f>SUMIFS(通讯通路门店!$BH:$BH,通讯通路门店!$S:$S,$G1120)</f>
        <v>0</v>
      </c>
      <c r="AH1120" s="99">
        <f t="shared" si="86"/>
        <v>0</v>
      </c>
      <c r="AI1120" s="99">
        <f>SUMIFS(通讯通路门店!$BB:$BB,通讯通路门店!$S:$S,$G1120)</f>
        <v>0</v>
      </c>
      <c r="AJ1120" s="99">
        <f>SUMIFS(通讯通路门店!$BE:$BE,通讯通路门店!$S:$S,$G1120)</f>
        <v>0</v>
      </c>
      <c r="AK1120" s="99">
        <f>SUMIFS(通讯通路门店!$BG:$BG,通讯通路门店!$S:$S,$G1120)</f>
        <v>0</v>
      </c>
      <c r="AL1120" s="99">
        <f>SUMIFS(通讯通路门店!$BC:$BC,通讯通路门店!$S:$S,$G1120)</f>
        <v>0</v>
      </c>
      <c r="AM1120" s="99">
        <f>SUMIFS(通讯通路门店!$BD:$BD,通讯通路门店!$S:$S,$G1120)</f>
        <v>0</v>
      </c>
      <c r="AN1120" s="99">
        <f>SUMIFS(通讯通路门店!$BF:$BF,通讯通路门店!$S:$S,$G1120)</f>
        <v>0</v>
      </c>
      <c r="AO1120" s="99">
        <f t="shared" si="87"/>
        <v>0</v>
      </c>
      <c r="AP1120" s="99">
        <f>SUMIFS(通讯通路门店!$K:$K,通讯通路门店!$S:$S,$G1120)</f>
        <v>0</v>
      </c>
      <c r="AQ1120" s="83"/>
      <c r="AR1120" s="99">
        <f>SUMIFS(通讯通路门店!$T:$T,通讯通路门店!$S:$S,$G1120)</f>
        <v>0</v>
      </c>
      <c r="AS1120" s="99">
        <f>SUMIFS(通讯通路门店!$U:$U,通讯通路门店!$S:$S,$G1120)</f>
        <v>0</v>
      </c>
      <c r="AT1120" s="99">
        <f>SUMIFS(通讯通路门店!$V:$V,通讯通路门店!$S:$S,$G1120)</f>
        <v>0</v>
      </c>
      <c r="AU1120" s="99">
        <f>SUMIFS(通讯通路门店!$W:$W,通讯通路门店!$S:$S,$G1120)</f>
        <v>0</v>
      </c>
      <c r="AV1120" s="99">
        <f>SUMIFS(通讯通路门店!$Z:$Z,通讯通路门店!$S:$S,$G1120)</f>
        <v>0</v>
      </c>
      <c r="AW1120" s="99">
        <f>SUMIFS(通讯通路门店!$AB:$AB,通讯通路门店!$S:$S,$G1120)</f>
        <v>0</v>
      </c>
      <c r="AX1120" s="99">
        <f>SUMIFS(通讯通路门店!$X:$X,通讯通路门店!$S:$S,$G1120)</f>
        <v>0</v>
      </c>
      <c r="AY1120" s="99">
        <f>SUMIFS(通讯通路门店!$Y:$Y,通讯通路门店!$S:$S,$G1120)</f>
        <v>0</v>
      </c>
      <c r="AZ1120" s="99">
        <f>SUMIFS(通讯通路门店!$AA:$AA,通讯通路门店!$S:$S,$G1120)</f>
        <v>0</v>
      </c>
      <c r="BA1120" s="99">
        <f t="shared" si="88"/>
        <v>0</v>
      </c>
      <c r="BB1120" s="99">
        <f t="shared" si="89"/>
        <v>0</v>
      </c>
      <c r="BC1120" s="99">
        <f>SUMIFS(通讯通路门店!$W:$W,通讯通路门店!$S:$S,$G1120,通讯通路门店!$J:$J,"荣耀体验店")+SUMIFS(通讯通路门店!$W:$W,通讯通路门店!$S:$S,$G1120,通讯通路门店!$J:$J,"荣耀授权专卖店")</f>
        <v>0</v>
      </c>
      <c r="BD1120" s="99">
        <f>SUMIFS(通讯通路门店!$Z:$Z,通讯通路门店!$S:$S,$G1120,通讯通路门店!$J:$J,"VIVO体验店")</f>
        <v>0</v>
      </c>
      <c r="BE1120" s="99">
        <f>SUMIFS(通讯通路门店!$AB:$AB,通讯通路门店!$S:$S,$G1120,通讯通路门店!$J:$J,"OPPO体验店")</f>
        <v>0</v>
      </c>
      <c r="BF1120" s="99">
        <f>SUMIFS(通讯通路门店!$X:$X,通讯通路门店!$S:$S,$G1120,通讯通路门店!$J:$J,"华为授权体验店")+SUMIFS(通讯通路门店!$AA:$AA,通讯通路门店!$S:$S,$G1120,通讯通路门店!$J:$J,"华为堡垒店")</f>
        <v>0</v>
      </c>
      <c r="BG1120" s="99">
        <f>SUMIFS(通讯通路门店!$Y:$Y,通讯通路门店!$S:$S,$G1120,通讯通路门店!$J:$J,"小米体验店")</f>
        <v>0</v>
      </c>
      <c r="BH1120" s="99">
        <f>SUMIFS(通讯通路门店!$AA:$AA,通讯通路门店!$S:$S,$G1120,通讯通路门店!$J:$J,"苹果体验店")</f>
        <v>0</v>
      </c>
      <c r="BI1120" s="99">
        <f>SUMIFS(通讯通路门店!$K:$K,通讯通路门店!$S:$S,$G1120,通讯通路门店!$J:$J,"其他品牌专卖店")</f>
        <v>0</v>
      </c>
      <c r="BJ1120" s="99">
        <f>SUMIFS(通讯通路门店!$AC:$AC,通讯通路门店!$S:$S,$G1120)</f>
        <v>0</v>
      </c>
      <c r="BK1120" s="99">
        <f>SUMIFS(通讯通路门店!$AD:$AD,通讯通路门店!$S:$S,$G1120)</f>
        <v>0</v>
      </c>
      <c r="BL1120" s="99">
        <f>SUMIFS(通讯通路门店!$AE:$AE,通讯通路门店!$S:$S,$G1120)</f>
        <v>0</v>
      </c>
      <c r="BM1120" s="99">
        <f>SUMIFS(通讯通路门店!$AF:$AF,通讯通路门店!$S:$S,$G1120)</f>
        <v>0</v>
      </c>
      <c r="BN1120" s="99">
        <f>SUMIFS(通讯通路门店!$AG:$AG,通讯通路门店!$S:$S,$G1120)</f>
        <v>0</v>
      </c>
      <c r="BO1120" s="99">
        <f>SUMIFS(通讯通路门店!$AH:$AH,通讯通路门店!$S:$S,$G1120)</f>
        <v>0</v>
      </c>
      <c r="BP1120" s="99">
        <f>SUMIFS(通讯通路门店!$AI:$AI,通讯通路门店!$S:$S,$G1120)</f>
        <v>0</v>
      </c>
      <c r="BQ1120" s="83"/>
    </row>
    <row r="1121" spans="1:69">
      <c r="A1121" s="99" t="str">
        <f>IFERROR(_xlfn.XLOOKUP($G1121,通讯通路门店!$S$4:$S$993933,通讯通路门店!$A$4:$A$993933,0,0),"")</f>
        <v>海南省</v>
      </c>
      <c r="B1121" s="99" t="str">
        <f>IFERROR(_xlfn.XLOOKUP($G1121,通讯通路门店!$S$4:$S$993933,通讯通路门店!$B$4:$B$993933,0,0),"")</f>
        <v>乐东黎族自治县</v>
      </c>
      <c r="C1121" s="99" t="str">
        <f>IFERROR(_xlfn.XLOOKUP($G1121,通讯通路门店!$S$4:$S$993933,通讯通路门店!$C$4:$C$993933,0,0),"")</f>
        <v>乐东黎族自治县</v>
      </c>
      <c r="D1121" s="99" t="str">
        <f>IFERROR(_xlfn.XLOOKUP($G1121,通讯通路门店!$S$4:$S$993933,通讯通路门店!$D$4:$D$993933,0,0),"")</f>
        <v>万冲镇</v>
      </c>
      <c r="E1121" s="83"/>
      <c r="F1121" s="83"/>
      <c r="G1121" s="101"/>
      <c r="H1121" s="102">
        <f>IFERROR(_xlfn.XLOOKUP($G1121,通讯通路门店!$S$4:$S$993933,通讯通路门店!$R$4:$R$993933,0,0),"")</f>
        <v>0</v>
      </c>
      <c r="I1121" s="83"/>
      <c r="J1121" s="83"/>
      <c r="K1121" s="83"/>
      <c r="L1121" s="83"/>
      <c r="M1121" s="83"/>
      <c r="N1121" s="83"/>
      <c r="O1121" s="83"/>
      <c r="P1121" s="83"/>
      <c r="Q1121" s="83"/>
      <c r="R1121" s="83"/>
      <c r="S1121" s="83"/>
      <c r="T1121" s="83"/>
      <c r="U1121" s="99">
        <f>COUNTIF(通讯通路门店!$S:$S,$G1121)</f>
        <v>0</v>
      </c>
      <c r="V1121" s="99">
        <f>COUNTIFS(通讯通路门店!$S:$S,$G1121,通讯通路门店!$J:$J,"综合卖场")</f>
        <v>0</v>
      </c>
      <c r="W1121" s="99">
        <f>SUMIFS(通讯通路门店!$AJ:$AJ,通讯通路门店!$S:$S,通讯客户沙盘!$G1121)</f>
        <v>0</v>
      </c>
      <c r="X1121" s="99">
        <f t="shared" si="85"/>
        <v>0</v>
      </c>
      <c r="Y1121" s="99">
        <f>COUNTIFS(通讯通路门店!$S:$S,$G1121,通讯通路门店!$J:$J,"荣耀体验店")+COUNTIFS(通讯通路门店!$S:$S,$G1121,通讯通路门店!$J:$J,"荣耀授权专卖店")</f>
        <v>0</v>
      </c>
      <c r="Z1121" s="99">
        <f>COUNTIFS(通讯通路门店!$S:$S,$G1121,通讯通路门店!$J:$J,"VIVO体验店")</f>
        <v>0</v>
      </c>
      <c r="AA1121" s="99">
        <f>COUNTIFS(通讯通路门店!$S:$S,$G1121,通讯通路门店!$J:$J,"OPPO体验店")</f>
        <v>0</v>
      </c>
      <c r="AB1121" s="99">
        <f>COUNTIFS(通讯通路门店!$S:$S,$G1121,通讯通路门店!$J:$J,"华为授权体验店")+COUNTIFS(通讯通路门店!$S:$S,$G1121,通讯通路门店!$J:$J,"华为堡垒店")</f>
        <v>0</v>
      </c>
      <c r="AC1121" s="99">
        <f>COUNTIFS(通讯通路门店!$S:$S,$G1121,通讯通路门店!$J:$J,"小米体验店")</f>
        <v>0</v>
      </c>
      <c r="AD1121" s="99">
        <f>COUNTIFS(通讯通路门店!$S:$S,$G1121,通讯通路门店!$J:$J,"苹果体验店")</f>
        <v>0</v>
      </c>
      <c r="AE1121" s="99">
        <f>COUNTIFS(通讯通路门店!$S:$S,$G1121,通讯通路门店!$J:$J,"其他品牌专卖店")</f>
        <v>0</v>
      </c>
      <c r="AF1121" s="99">
        <f>SUMIFS(通讯通路门店!$BI:$BI,通讯通路门店!$S:$S,$G1121)</f>
        <v>0</v>
      </c>
      <c r="AG1121" s="99">
        <f>SUMIFS(通讯通路门店!$BH:$BH,通讯通路门店!$S:$S,$G1121)</f>
        <v>0</v>
      </c>
      <c r="AH1121" s="99">
        <f t="shared" si="86"/>
        <v>0</v>
      </c>
      <c r="AI1121" s="99">
        <f>SUMIFS(通讯通路门店!$BB:$BB,通讯通路门店!$S:$S,$G1121)</f>
        <v>0</v>
      </c>
      <c r="AJ1121" s="99">
        <f>SUMIFS(通讯通路门店!$BE:$BE,通讯通路门店!$S:$S,$G1121)</f>
        <v>0</v>
      </c>
      <c r="AK1121" s="99">
        <f>SUMIFS(通讯通路门店!$BG:$BG,通讯通路门店!$S:$S,$G1121)</f>
        <v>0</v>
      </c>
      <c r="AL1121" s="99">
        <f>SUMIFS(通讯通路门店!$BC:$BC,通讯通路门店!$S:$S,$G1121)</f>
        <v>0</v>
      </c>
      <c r="AM1121" s="99">
        <f>SUMIFS(通讯通路门店!$BD:$BD,通讯通路门店!$S:$S,$G1121)</f>
        <v>0</v>
      </c>
      <c r="AN1121" s="99">
        <f>SUMIFS(通讯通路门店!$BF:$BF,通讯通路门店!$S:$S,$G1121)</f>
        <v>0</v>
      </c>
      <c r="AO1121" s="99">
        <f t="shared" si="87"/>
        <v>0</v>
      </c>
      <c r="AP1121" s="99">
        <f>SUMIFS(通讯通路门店!$K:$K,通讯通路门店!$S:$S,$G1121)</f>
        <v>0</v>
      </c>
      <c r="AQ1121" s="83"/>
      <c r="AR1121" s="99">
        <f>SUMIFS(通讯通路门店!$T:$T,通讯通路门店!$S:$S,$G1121)</f>
        <v>0</v>
      </c>
      <c r="AS1121" s="99">
        <f>SUMIFS(通讯通路门店!$U:$U,通讯通路门店!$S:$S,$G1121)</f>
        <v>0</v>
      </c>
      <c r="AT1121" s="99">
        <f>SUMIFS(通讯通路门店!$V:$V,通讯通路门店!$S:$S,$G1121)</f>
        <v>0</v>
      </c>
      <c r="AU1121" s="99">
        <f>SUMIFS(通讯通路门店!$W:$W,通讯通路门店!$S:$S,$G1121)</f>
        <v>0</v>
      </c>
      <c r="AV1121" s="99">
        <f>SUMIFS(通讯通路门店!$Z:$Z,通讯通路门店!$S:$S,$G1121)</f>
        <v>0</v>
      </c>
      <c r="AW1121" s="99">
        <f>SUMIFS(通讯通路门店!$AB:$AB,通讯通路门店!$S:$S,$G1121)</f>
        <v>0</v>
      </c>
      <c r="AX1121" s="99">
        <f>SUMIFS(通讯通路门店!$X:$X,通讯通路门店!$S:$S,$G1121)</f>
        <v>0</v>
      </c>
      <c r="AY1121" s="99">
        <f>SUMIFS(通讯通路门店!$Y:$Y,通讯通路门店!$S:$S,$G1121)</f>
        <v>0</v>
      </c>
      <c r="AZ1121" s="99">
        <f>SUMIFS(通讯通路门店!$AA:$AA,通讯通路门店!$S:$S,$G1121)</f>
        <v>0</v>
      </c>
      <c r="BA1121" s="99">
        <f t="shared" si="88"/>
        <v>0</v>
      </c>
      <c r="BB1121" s="99">
        <f t="shared" si="89"/>
        <v>0</v>
      </c>
      <c r="BC1121" s="99">
        <f>SUMIFS(通讯通路门店!$W:$W,通讯通路门店!$S:$S,$G1121,通讯通路门店!$J:$J,"荣耀体验店")+SUMIFS(通讯通路门店!$W:$W,通讯通路门店!$S:$S,$G1121,通讯通路门店!$J:$J,"荣耀授权专卖店")</f>
        <v>0</v>
      </c>
      <c r="BD1121" s="99">
        <f>SUMIFS(通讯通路门店!$Z:$Z,通讯通路门店!$S:$S,$G1121,通讯通路门店!$J:$J,"VIVO体验店")</f>
        <v>0</v>
      </c>
      <c r="BE1121" s="99">
        <f>SUMIFS(通讯通路门店!$AB:$AB,通讯通路门店!$S:$S,$G1121,通讯通路门店!$J:$J,"OPPO体验店")</f>
        <v>0</v>
      </c>
      <c r="BF1121" s="99">
        <f>SUMIFS(通讯通路门店!$X:$X,通讯通路门店!$S:$S,$G1121,通讯通路门店!$J:$J,"华为授权体验店")+SUMIFS(通讯通路门店!$AA:$AA,通讯通路门店!$S:$S,$G1121,通讯通路门店!$J:$J,"华为堡垒店")</f>
        <v>0</v>
      </c>
      <c r="BG1121" s="99">
        <f>SUMIFS(通讯通路门店!$Y:$Y,通讯通路门店!$S:$S,$G1121,通讯通路门店!$J:$J,"小米体验店")</f>
        <v>0</v>
      </c>
      <c r="BH1121" s="99">
        <f>SUMIFS(通讯通路门店!$AA:$AA,通讯通路门店!$S:$S,$G1121,通讯通路门店!$J:$J,"苹果体验店")</f>
        <v>0</v>
      </c>
      <c r="BI1121" s="99">
        <f>SUMIFS(通讯通路门店!$K:$K,通讯通路门店!$S:$S,$G1121,通讯通路门店!$J:$J,"其他品牌专卖店")</f>
        <v>0</v>
      </c>
      <c r="BJ1121" s="99">
        <f>SUMIFS(通讯通路门店!$AC:$AC,通讯通路门店!$S:$S,$G1121)</f>
        <v>0</v>
      </c>
      <c r="BK1121" s="99">
        <f>SUMIFS(通讯通路门店!$AD:$AD,通讯通路门店!$S:$S,$G1121)</f>
        <v>0</v>
      </c>
      <c r="BL1121" s="99">
        <f>SUMIFS(通讯通路门店!$AE:$AE,通讯通路门店!$S:$S,$G1121)</f>
        <v>0</v>
      </c>
      <c r="BM1121" s="99">
        <f>SUMIFS(通讯通路门店!$AF:$AF,通讯通路门店!$S:$S,$G1121)</f>
        <v>0</v>
      </c>
      <c r="BN1121" s="99">
        <f>SUMIFS(通讯通路门店!$AG:$AG,通讯通路门店!$S:$S,$G1121)</f>
        <v>0</v>
      </c>
      <c r="BO1121" s="99">
        <f>SUMIFS(通讯通路门店!$AH:$AH,通讯通路门店!$S:$S,$G1121)</f>
        <v>0</v>
      </c>
      <c r="BP1121" s="99">
        <f>SUMIFS(通讯通路门店!$AI:$AI,通讯通路门店!$S:$S,$G1121)</f>
        <v>0</v>
      </c>
      <c r="BQ1121" s="83"/>
    </row>
    <row r="1122" spans="1:69">
      <c r="A1122" s="99" t="str">
        <f>IFERROR(_xlfn.XLOOKUP($G1122,通讯通路门店!$S$4:$S$993933,通讯通路门店!$A$4:$A$993933,0,0),"")</f>
        <v>海南省</v>
      </c>
      <c r="B1122" s="99" t="str">
        <f>IFERROR(_xlfn.XLOOKUP($G1122,通讯通路门店!$S$4:$S$993933,通讯通路门店!$B$4:$B$993933,0,0),"")</f>
        <v>乐东黎族自治县</v>
      </c>
      <c r="C1122" s="99" t="str">
        <f>IFERROR(_xlfn.XLOOKUP($G1122,通讯通路门店!$S$4:$S$993933,通讯通路门店!$C$4:$C$993933,0,0),"")</f>
        <v>乐东黎族自治县</v>
      </c>
      <c r="D1122" s="99" t="str">
        <f>IFERROR(_xlfn.XLOOKUP($G1122,通讯通路门店!$S$4:$S$993933,通讯通路门店!$D$4:$D$993933,0,0),"")</f>
        <v>万冲镇</v>
      </c>
      <c r="E1122" s="83"/>
      <c r="F1122" s="83"/>
      <c r="G1122" s="101"/>
      <c r="H1122" s="102">
        <f>IFERROR(_xlfn.XLOOKUP($G1122,通讯通路门店!$S$4:$S$993933,通讯通路门店!$R$4:$R$993933,0,0),"")</f>
        <v>0</v>
      </c>
      <c r="I1122" s="83"/>
      <c r="J1122" s="83"/>
      <c r="K1122" s="83"/>
      <c r="L1122" s="83"/>
      <c r="M1122" s="83"/>
      <c r="N1122" s="83"/>
      <c r="O1122" s="83"/>
      <c r="P1122" s="83"/>
      <c r="Q1122" s="83"/>
      <c r="R1122" s="83"/>
      <c r="S1122" s="83"/>
      <c r="T1122" s="83"/>
      <c r="U1122" s="99">
        <f>COUNTIF(通讯通路门店!$S:$S,$G1122)</f>
        <v>0</v>
      </c>
      <c r="V1122" s="99">
        <f>COUNTIFS(通讯通路门店!$S:$S,$G1122,通讯通路门店!$J:$J,"综合卖场")</f>
        <v>0</v>
      </c>
      <c r="W1122" s="99">
        <f>SUMIFS(通讯通路门店!$AJ:$AJ,通讯通路门店!$S:$S,通讯客户沙盘!$G1122)</f>
        <v>0</v>
      </c>
      <c r="X1122" s="99">
        <f t="shared" si="85"/>
        <v>0</v>
      </c>
      <c r="Y1122" s="99">
        <f>COUNTIFS(通讯通路门店!$S:$S,$G1122,通讯通路门店!$J:$J,"荣耀体验店")+COUNTIFS(通讯通路门店!$S:$S,$G1122,通讯通路门店!$J:$J,"荣耀授权专卖店")</f>
        <v>0</v>
      </c>
      <c r="Z1122" s="99">
        <f>COUNTIFS(通讯通路门店!$S:$S,$G1122,通讯通路门店!$J:$J,"VIVO体验店")</f>
        <v>0</v>
      </c>
      <c r="AA1122" s="99">
        <f>COUNTIFS(通讯通路门店!$S:$S,$G1122,通讯通路门店!$J:$J,"OPPO体验店")</f>
        <v>0</v>
      </c>
      <c r="AB1122" s="99">
        <f>COUNTIFS(通讯通路门店!$S:$S,$G1122,通讯通路门店!$J:$J,"华为授权体验店")+COUNTIFS(通讯通路门店!$S:$S,$G1122,通讯通路门店!$J:$J,"华为堡垒店")</f>
        <v>0</v>
      </c>
      <c r="AC1122" s="99">
        <f>COUNTIFS(通讯通路门店!$S:$S,$G1122,通讯通路门店!$J:$J,"小米体验店")</f>
        <v>0</v>
      </c>
      <c r="AD1122" s="99">
        <f>COUNTIFS(通讯通路门店!$S:$S,$G1122,通讯通路门店!$J:$J,"苹果体验店")</f>
        <v>0</v>
      </c>
      <c r="AE1122" s="99">
        <f>COUNTIFS(通讯通路门店!$S:$S,$G1122,通讯通路门店!$J:$J,"其他品牌专卖店")</f>
        <v>0</v>
      </c>
      <c r="AF1122" s="99">
        <f>SUMIFS(通讯通路门店!$BI:$BI,通讯通路门店!$S:$S,$G1122)</f>
        <v>0</v>
      </c>
      <c r="AG1122" s="99">
        <f>SUMIFS(通讯通路门店!$BH:$BH,通讯通路门店!$S:$S,$G1122)</f>
        <v>0</v>
      </c>
      <c r="AH1122" s="99">
        <f t="shared" si="86"/>
        <v>0</v>
      </c>
      <c r="AI1122" s="99">
        <f>SUMIFS(通讯通路门店!$BB:$BB,通讯通路门店!$S:$S,$G1122)</f>
        <v>0</v>
      </c>
      <c r="AJ1122" s="99">
        <f>SUMIFS(通讯通路门店!$BE:$BE,通讯通路门店!$S:$S,$G1122)</f>
        <v>0</v>
      </c>
      <c r="AK1122" s="99">
        <f>SUMIFS(通讯通路门店!$BG:$BG,通讯通路门店!$S:$S,$G1122)</f>
        <v>0</v>
      </c>
      <c r="AL1122" s="99">
        <f>SUMIFS(通讯通路门店!$BC:$BC,通讯通路门店!$S:$S,$G1122)</f>
        <v>0</v>
      </c>
      <c r="AM1122" s="99">
        <f>SUMIFS(通讯通路门店!$BD:$BD,通讯通路门店!$S:$S,$G1122)</f>
        <v>0</v>
      </c>
      <c r="AN1122" s="99">
        <f>SUMIFS(通讯通路门店!$BF:$BF,通讯通路门店!$S:$S,$G1122)</f>
        <v>0</v>
      </c>
      <c r="AO1122" s="99">
        <f t="shared" si="87"/>
        <v>0</v>
      </c>
      <c r="AP1122" s="99">
        <f>SUMIFS(通讯通路门店!$K:$K,通讯通路门店!$S:$S,$G1122)</f>
        <v>0</v>
      </c>
      <c r="AQ1122" s="83"/>
      <c r="AR1122" s="99">
        <f>SUMIFS(通讯通路门店!$T:$T,通讯通路门店!$S:$S,$G1122)</f>
        <v>0</v>
      </c>
      <c r="AS1122" s="99">
        <f>SUMIFS(通讯通路门店!$U:$U,通讯通路门店!$S:$S,$G1122)</f>
        <v>0</v>
      </c>
      <c r="AT1122" s="99">
        <f>SUMIFS(通讯通路门店!$V:$V,通讯通路门店!$S:$S,$G1122)</f>
        <v>0</v>
      </c>
      <c r="AU1122" s="99">
        <f>SUMIFS(通讯通路门店!$W:$W,通讯通路门店!$S:$S,$G1122)</f>
        <v>0</v>
      </c>
      <c r="AV1122" s="99">
        <f>SUMIFS(通讯通路门店!$Z:$Z,通讯通路门店!$S:$S,$G1122)</f>
        <v>0</v>
      </c>
      <c r="AW1122" s="99">
        <f>SUMIFS(通讯通路门店!$AB:$AB,通讯通路门店!$S:$S,$G1122)</f>
        <v>0</v>
      </c>
      <c r="AX1122" s="99">
        <f>SUMIFS(通讯通路门店!$X:$X,通讯通路门店!$S:$S,$G1122)</f>
        <v>0</v>
      </c>
      <c r="AY1122" s="99">
        <f>SUMIFS(通讯通路门店!$Y:$Y,通讯通路门店!$S:$S,$G1122)</f>
        <v>0</v>
      </c>
      <c r="AZ1122" s="99">
        <f>SUMIFS(通讯通路门店!$AA:$AA,通讯通路门店!$S:$S,$G1122)</f>
        <v>0</v>
      </c>
      <c r="BA1122" s="99">
        <f t="shared" si="88"/>
        <v>0</v>
      </c>
      <c r="BB1122" s="99">
        <f t="shared" si="89"/>
        <v>0</v>
      </c>
      <c r="BC1122" s="99">
        <f>SUMIFS(通讯通路门店!$W:$W,通讯通路门店!$S:$S,$G1122,通讯通路门店!$J:$J,"荣耀体验店")+SUMIFS(通讯通路门店!$W:$W,通讯通路门店!$S:$S,$G1122,通讯通路门店!$J:$J,"荣耀授权专卖店")</f>
        <v>0</v>
      </c>
      <c r="BD1122" s="99">
        <f>SUMIFS(通讯通路门店!$Z:$Z,通讯通路门店!$S:$S,$G1122,通讯通路门店!$J:$J,"VIVO体验店")</f>
        <v>0</v>
      </c>
      <c r="BE1122" s="99">
        <f>SUMIFS(通讯通路门店!$AB:$AB,通讯通路门店!$S:$S,$G1122,通讯通路门店!$J:$J,"OPPO体验店")</f>
        <v>0</v>
      </c>
      <c r="BF1122" s="99">
        <f>SUMIFS(通讯通路门店!$X:$X,通讯通路门店!$S:$S,$G1122,通讯通路门店!$J:$J,"华为授权体验店")+SUMIFS(通讯通路门店!$AA:$AA,通讯通路门店!$S:$S,$G1122,通讯通路门店!$J:$J,"华为堡垒店")</f>
        <v>0</v>
      </c>
      <c r="BG1122" s="99">
        <f>SUMIFS(通讯通路门店!$Y:$Y,通讯通路门店!$S:$S,$G1122,通讯通路门店!$J:$J,"小米体验店")</f>
        <v>0</v>
      </c>
      <c r="BH1122" s="99">
        <f>SUMIFS(通讯通路门店!$AA:$AA,通讯通路门店!$S:$S,$G1122,通讯通路门店!$J:$J,"苹果体验店")</f>
        <v>0</v>
      </c>
      <c r="BI1122" s="99">
        <f>SUMIFS(通讯通路门店!$K:$K,通讯通路门店!$S:$S,$G1122,通讯通路门店!$J:$J,"其他品牌专卖店")</f>
        <v>0</v>
      </c>
      <c r="BJ1122" s="99">
        <f>SUMIFS(通讯通路门店!$AC:$AC,通讯通路门店!$S:$S,$G1122)</f>
        <v>0</v>
      </c>
      <c r="BK1122" s="99">
        <f>SUMIFS(通讯通路门店!$AD:$AD,通讯通路门店!$S:$S,$G1122)</f>
        <v>0</v>
      </c>
      <c r="BL1122" s="99">
        <f>SUMIFS(通讯通路门店!$AE:$AE,通讯通路门店!$S:$S,$G1122)</f>
        <v>0</v>
      </c>
      <c r="BM1122" s="99">
        <f>SUMIFS(通讯通路门店!$AF:$AF,通讯通路门店!$S:$S,$G1122)</f>
        <v>0</v>
      </c>
      <c r="BN1122" s="99">
        <f>SUMIFS(通讯通路门店!$AG:$AG,通讯通路门店!$S:$S,$G1122)</f>
        <v>0</v>
      </c>
      <c r="BO1122" s="99">
        <f>SUMIFS(通讯通路门店!$AH:$AH,通讯通路门店!$S:$S,$G1122)</f>
        <v>0</v>
      </c>
      <c r="BP1122" s="99">
        <f>SUMIFS(通讯通路门店!$AI:$AI,通讯通路门店!$S:$S,$G1122)</f>
        <v>0</v>
      </c>
      <c r="BQ1122" s="83"/>
    </row>
    <row r="1123" spans="1:69">
      <c r="A1123" s="99" t="str">
        <f>IFERROR(_xlfn.XLOOKUP($G1123,通讯通路门店!$S$4:$S$993933,通讯通路门店!$A$4:$A$993933,0,0),"")</f>
        <v>海南省</v>
      </c>
      <c r="B1123" s="99" t="str">
        <f>IFERROR(_xlfn.XLOOKUP($G1123,通讯通路门店!$S$4:$S$993933,通讯通路门店!$B$4:$B$993933,0,0),"")</f>
        <v>乐东黎族自治县</v>
      </c>
      <c r="C1123" s="99" t="str">
        <f>IFERROR(_xlfn.XLOOKUP($G1123,通讯通路门店!$S$4:$S$993933,通讯通路门店!$C$4:$C$993933,0,0),"")</f>
        <v>乐东黎族自治县</v>
      </c>
      <c r="D1123" s="99" t="str">
        <f>IFERROR(_xlfn.XLOOKUP($G1123,通讯通路门店!$S$4:$S$993933,通讯通路门店!$D$4:$D$993933,0,0),"")</f>
        <v>万冲镇</v>
      </c>
      <c r="E1123" s="83"/>
      <c r="F1123" s="83"/>
      <c r="G1123" s="101"/>
      <c r="H1123" s="102">
        <f>IFERROR(_xlfn.XLOOKUP($G1123,通讯通路门店!$S$4:$S$993933,通讯通路门店!$R$4:$R$993933,0,0),"")</f>
        <v>0</v>
      </c>
      <c r="I1123" s="83"/>
      <c r="J1123" s="83"/>
      <c r="K1123" s="83"/>
      <c r="L1123" s="83"/>
      <c r="M1123" s="83"/>
      <c r="N1123" s="83"/>
      <c r="O1123" s="83"/>
      <c r="P1123" s="83"/>
      <c r="Q1123" s="83"/>
      <c r="R1123" s="83"/>
      <c r="S1123" s="83"/>
      <c r="T1123" s="83"/>
      <c r="U1123" s="99">
        <f>COUNTIF(通讯通路门店!$S:$S,$G1123)</f>
        <v>0</v>
      </c>
      <c r="V1123" s="99">
        <f>COUNTIFS(通讯通路门店!$S:$S,$G1123,通讯通路门店!$J:$J,"综合卖场")</f>
        <v>0</v>
      </c>
      <c r="W1123" s="99">
        <f>SUMIFS(通讯通路门店!$AJ:$AJ,通讯通路门店!$S:$S,通讯客户沙盘!$G1123)</f>
        <v>0</v>
      </c>
      <c r="X1123" s="99">
        <f t="shared" si="85"/>
        <v>0</v>
      </c>
      <c r="Y1123" s="99">
        <f>COUNTIFS(通讯通路门店!$S:$S,$G1123,通讯通路门店!$J:$J,"荣耀体验店")+COUNTIFS(通讯通路门店!$S:$S,$G1123,通讯通路门店!$J:$J,"荣耀授权专卖店")</f>
        <v>0</v>
      </c>
      <c r="Z1123" s="99">
        <f>COUNTIFS(通讯通路门店!$S:$S,$G1123,通讯通路门店!$J:$J,"VIVO体验店")</f>
        <v>0</v>
      </c>
      <c r="AA1123" s="99">
        <f>COUNTIFS(通讯通路门店!$S:$S,$G1123,通讯通路门店!$J:$J,"OPPO体验店")</f>
        <v>0</v>
      </c>
      <c r="AB1123" s="99">
        <f>COUNTIFS(通讯通路门店!$S:$S,$G1123,通讯通路门店!$J:$J,"华为授权体验店")+COUNTIFS(通讯通路门店!$S:$S,$G1123,通讯通路门店!$J:$J,"华为堡垒店")</f>
        <v>0</v>
      </c>
      <c r="AC1123" s="99">
        <f>COUNTIFS(通讯通路门店!$S:$S,$G1123,通讯通路门店!$J:$J,"小米体验店")</f>
        <v>0</v>
      </c>
      <c r="AD1123" s="99">
        <f>COUNTIFS(通讯通路门店!$S:$S,$G1123,通讯通路门店!$J:$J,"苹果体验店")</f>
        <v>0</v>
      </c>
      <c r="AE1123" s="99">
        <f>COUNTIFS(通讯通路门店!$S:$S,$G1123,通讯通路门店!$J:$J,"其他品牌专卖店")</f>
        <v>0</v>
      </c>
      <c r="AF1123" s="99">
        <f>SUMIFS(通讯通路门店!$BI:$BI,通讯通路门店!$S:$S,$G1123)</f>
        <v>0</v>
      </c>
      <c r="AG1123" s="99">
        <f>SUMIFS(通讯通路门店!$BH:$BH,通讯通路门店!$S:$S,$G1123)</f>
        <v>0</v>
      </c>
      <c r="AH1123" s="99">
        <f t="shared" si="86"/>
        <v>0</v>
      </c>
      <c r="AI1123" s="99">
        <f>SUMIFS(通讯通路门店!$BB:$BB,通讯通路门店!$S:$S,$G1123)</f>
        <v>0</v>
      </c>
      <c r="AJ1123" s="99">
        <f>SUMIFS(通讯通路门店!$BE:$BE,通讯通路门店!$S:$S,$G1123)</f>
        <v>0</v>
      </c>
      <c r="AK1123" s="99">
        <f>SUMIFS(通讯通路门店!$BG:$BG,通讯通路门店!$S:$S,$G1123)</f>
        <v>0</v>
      </c>
      <c r="AL1123" s="99">
        <f>SUMIFS(通讯通路门店!$BC:$BC,通讯通路门店!$S:$S,$G1123)</f>
        <v>0</v>
      </c>
      <c r="AM1123" s="99">
        <f>SUMIFS(通讯通路门店!$BD:$BD,通讯通路门店!$S:$S,$G1123)</f>
        <v>0</v>
      </c>
      <c r="AN1123" s="99">
        <f>SUMIFS(通讯通路门店!$BF:$BF,通讯通路门店!$S:$S,$G1123)</f>
        <v>0</v>
      </c>
      <c r="AO1123" s="99">
        <f t="shared" si="87"/>
        <v>0</v>
      </c>
      <c r="AP1123" s="99">
        <f>SUMIFS(通讯通路门店!$K:$K,通讯通路门店!$S:$S,$G1123)</f>
        <v>0</v>
      </c>
      <c r="AQ1123" s="83"/>
      <c r="AR1123" s="99">
        <f>SUMIFS(通讯通路门店!$T:$T,通讯通路门店!$S:$S,$G1123)</f>
        <v>0</v>
      </c>
      <c r="AS1123" s="99">
        <f>SUMIFS(通讯通路门店!$U:$U,通讯通路门店!$S:$S,$G1123)</f>
        <v>0</v>
      </c>
      <c r="AT1123" s="99">
        <f>SUMIFS(通讯通路门店!$V:$V,通讯通路门店!$S:$S,$G1123)</f>
        <v>0</v>
      </c>
      <c r="AU1123" s="99">
        <f>SUMIFS(通讯通路门店!$W:$W,通讯通路门店!$S:$S,$G1123)</f>
        <v>0</v>
      </c>
      <c r="AV1123" s="99">
        <f>SUMIFS(通讯通路门店!$Z:$Z,通讯通路门店!$S:$S,$G1123)</f>
        <v>0</v>
      </c>
      <c r="AW1123" s="99">
        <f>SUMIFS(通讯通路门店!$AB:$AB,通讯通路门店!$S:$S,$G1123)</f>
        <v>0</v>
      </c>
      <c r="AX1123" s="99">
        <f>SUMIFS(通讯通路门店!$X:$X,通讯通路门店!$S:$S,$G1123)</f>
        <v>0</v>
      </c>
      <c r="AY1123" s="99">
        <f>SUMIFS(通讯通路门店!$Y:$Y,通讯通路门店!$S:$S,$G1123)</f>
        <v>0</v>
      </c>
      <c r="AZ1123" s="99">
        <f>SUMIFS(通讯通路门店!$AA:$AA,通讯通路门店!$S:$S,$G1123)</f>
        <v>0</v>
      </c>
      <c r="BA1123" s="99">
        <f t="shared" si="88"/>
        <v>0</v>
      </c>
      <c r="BB1123" s="99">
        <f t="shared" si="89"/>
        <v>0</v>
      </c>
      <c r="BC1123" s="99">
        <f>SUMIFS(通讯通路门店!$W:$W,通讯通路门店!$S:$S,$G1123,通讯通路门店!$J:$J,"荣耀体验店")+SUMIFS(通讯通路门店!$W:$W,通讯通路门店!$S:$S,$G1123,通讯通路门店!$J:$J,"荣耀授权专卖店")</f>
        <v>0</v>
      </c>
      <c r="BD1123" s="99">
        <f>SUMIFS(通讯通路门店!$Z:$Z,通讯通路门店!$S:$S,$G1123,通讯通路门店!$J:$J,"VIVO体验店")</f>
        <v>0</v>
      </c>
      <c r="BE1123" s="99">
        <f>SUMIFS(通讯通路门店!$AB:$AB,通讯通路门店!$S:$S,$G1123,通讯通路门店!$J:$J,"OPPO体验店")</f>
        <v>0</v>
      </c>
      <c r="BF1123" s="99">
        <f>SUMIFS(通讯通路门店!$X:$X,通讯通路门店!$S:$S,$G1123,通讯通路门店!$J:$J,"华为授权体验店")+SUMIFS(通讯通路门店!$AA:$AA,通讯通路门店!$S:$S,$G1123,通讯通路门店!$J:$J,"华为堡垒店")</f>
        <v>0</v>
      </c>
      <c r="BG1123" s="99">
        <f>SUMIFS(通讯通路门店!$Y:$Y,通讯通路门店!$S:$S,$G1123,通讯通路门店!$J:$J,"小米体验店")</f>
        <v>0</v>
      </c>
      <c r="BH1123" s="99">
        <f>SUMIFS(通讯通路门店!$AA:$AA,通讯通路门店!$S:$S,$G1123,通讯通路门店!$J:$J,"苹果体验店")</f>
        <v>0</v>
      </c>
      <c r="BI1123" s="99">
        <f>SUMIFS(通讯通路门店!$K:$K,通讯通路门店!$S:$S,$G1123,通讯通路门店!$J:$J,"其他品牌专卖店")</f>
        <v>0</v>
      </c>
      <c r="BJ1123" s="99">
        <f>SUMIFS(通讯通路门店!$AC:$AC,通讯通路门店!$S:$S,$G1123)</f>
        <v>0</v>
      </c>
      <c r="BK1123" s="99">
        <f>SUMIFS(通讯通路门店!$AD:$AD,通讯通路门店!$S:$S,$G1123)</f>
        <v>0</v>
      </c>
      <c r="BL1123" s="99">
        <f>SUMIFS(通讯通路门店!$AE:$AE,通讯通路门店!$S:$S,$G1123)</f>
        <v>0</v>
      </c>
      <c r="BM1123" s="99">
        <f>SUMIFS(通讯通路门店!$AF:$AF,通讯通路门店!$S:$S,$G1123)</f>
        <v>0</v>
      </c>
      <c r="BN1123" s="99">
        <f>SUMIFS(通讯通路门店!$AG:$AG,通讯通路门店!$S:$S,$G1123)</f>
        <v>0</v>
      </c>
      <c r="BO1123" s="99">
        <f>SUMIFS(通讯通路门店!$AH:$AH,通讯通路门店!$S:$S,$G1123)</f>
        <v>0</v>
      </c>
      <c r="BP1123" s="99">
        <f>SUMIFS(通讯通路门店!$AI:$AI,通讯通路门店!$S:$S,$G1123)</f>
        <v>0</v>
      </c>
      <c r="BQ1123" s="83"/>
    </row>
    <row r="1124" spans="1:69">
      <c r="A1124" s="99" t="str">
        <f>IFERROR(_xlfn.XLOOKUP($G1124,通讯通路门店!$S$4:$S$993933,通讯通路门店!$A$4:$A$993933,0,0),"")</f>
        <v>海南省</v>
      </c>
      <c r="B1124" s="99" t="str">
        <f>IFERROR(_xlfn.XLOOKUP($G1124,通讯通路门店!$S$4:$S$993933,通讯通路门店!$B$4:$B$993933,0,0),"")</f>
        <v>乐东黎族自治县</v>
      </c>
      <c r="C1124" s="99" t="str">
        <f>IFERROR(_xlfn.XLOOKUP($G1124,通讯通路门店!$S$4:$S$993933,通讯通路门店!$C$4:$C$993933,0,0),"")</f>
        <v>乐东黎族自治县</v>
      </c>
      <c r="D1124" s="99" t="str">
        <f>IFERROR(_xlfn.XLOOKUP($G1124,通讯通路门店!$S$4:$S$993933,通讯通路门店!$D$4:$D$993933,0,0),"")</f>
        <v>万冲镇</v>
      </c>
      <c r="E1124" s="83"/>
      <c r="F1124" s="83"/>
      <c r="G1124" s="101"/>
      <c r="H1124" s="102">
        <f>IFERROR(_xlfn.XLOOKUP($G1124,通讯通路门店!$S$4:$S$993933,通讯通路门店!$R$4:$R$993933,0,0),"")</f>
        <v>0</v>
      </c>
      <c r="I1124" s="83"/>
      <c r="J1124" s="83"/>
      <c r="K1124" s="83"/>
      <c r="L1124" s="83"/>
      <c r="M1124" s="83"/>
      <c r="N1124" s="83"/>
      <c r="O1124" s="83"/>
      <c r="P1124" s="83"/>
      <c r="Q1124" s="83"/>
      <c r="R1124" s="83"/>
      <c r="S1124" s="83"/>
      <c r="T1124" s="83"/>
      <c r="U1124" s="99">
        <f>COUNTIF(通讯通路门店!$S:$S,$G1124)</f>
        <v>0</v>
      </c>
      <c r="V1124" s="99">
        <f>COUNTIFS(通讯通路门店!$S:$S,$G1124,通讯通路门店!$J:$J,"综合卖场")</f>
        <v>0</v>
      </c>
      <c r="W1124" s="99">
        <f>SUMIFS(通讯通路门店!$AJ:$AJ,通讯通路门店!$S:$S,通讯客户沙盘!$G1124)</f>
        <v>0</v>
      </c>
      <c r="X1124" s="99">
        <f t="shared" si="85"/>
        <v>0</v>
      </c>
      <c r="Y1124" s="99">
        <f>COUNTIFS(通讯通路门店!$S:$S,$G1124,通讯通路门店!$J:$J,"荣耀体验店")+COUNTIFS(通讯通路门店!$S:$S,$G1124,通讯通路门店!$J:$J,"荣耀授权专卖店")</f>
        <v>0</v>
      </c>
      <c r="Z1124" s="99">
        <f>COUNTIFS(通讯通路门店!$S:$S,$G1124,通讯通路门店!$J:$J,"VIVO体验店")</f>
        <v>0</v>
      </c>
      <c r="AA1124" s="99">
        <f>COUNTIFS(通讯通路门店!$S:$S,$G1124,通讯通路门店!$J:$J,"OPPO体验店")</f>
        <v>0</v>
      </c>
      <c r="AB1124" s="99">
        <f>COUNTIFS(通讯通路门店!$S:$S,$G1124,通讯通路门店!$J:$J,"华为授权体验店")+COUNTIFS(通讯通路门店!$S:$S,$G1124,通讯通路门店!$J:$J,"华为堡垒店")</f>
        <v>0</v>
      </c>
      <c r="AC1124" s="99">
        <f>COUNTIFS(通讯通路门店!$S:$S,$G1124,通讯通路门店!$J:$J,"小米体验店")</f>
        <v>0</v>
      </c>
      <c r="AD1124" s="99">
        <f>COUNTIFS(通讯通路门店!$S:$S,$G1124,通讯通路门店!$J:$J,"苹果体验店")</f>
        <v>0</v>
      </c>
      <c r="AE1124" s="99">
        <f>COUNTIFS(通讯通路门店!$S:$S,$G1124,通讯通路门店!$J:$J,"其他品牌专卖店")</f>
        <v>0</v>
      </c>
      <c r="AF1124" s="99">
        <f>SUMIFS(通讯通路门店!$BI:$BI,通讯通路门店!$S:$S,$G1124)</f>
        <v>0</v>
      </c>
      <c r="AG1124" s="99">
        <f>SUMIFS(通讯通路门店!$BH:$BH,通讯通路门店!$S:$S,$G1124)</f>
        <v>0</v>
      </c>
      <c r="AH1124" s="99">
        <f t="shared" si="86"/>
        <v>0</v>
      </c>
      <c r="AI1124" s="99">
        <f>SUMIFS(通讯通路门店!$BB:$BB,通讯通路门店!$S:$S,$G1124)</f>
        <v>0</v>
      </c>
      <c r="AJ1124" s="99">
        <f>SUMIFS(通讯通路门店!$BE:$BE,通讯通路门店!$S:$S,$G1124)</f>
        <v>0</v>
      </c>
      <c r="AK1124" s="99">
        <f>SUMIFS(通讯通路门店!$BG:$BG,通讯通路门店!$S:$S,$G1124)</f>
        <v>0</v>
      </c>
      <c r="AL1124" s="99">
        <f>SUMIFS(通讯通路门店!$BC:$BC,通讯通路门店!$S:$S,$G1124)</f>
        <v>0</v>
      </c>
      <c r="AM1124" s="99">
        <f>SUMIFS(通讯通路门店!$BD:$BD,通讯通路门店!$S:$S,$G1124)</f>
        <v>0</v>
      </c>
      <c r="AN1124" s="99">
        <f>SUMIFS(通讯通路门店!$BF:$BF,通讯通路门店!$S:$S,$G1124)</f>
        <v>0</v>
      </c>
      <c r="AO1124" s="99">
        <f t="shared" si="87"/>
        <v>0</v>
      </c>
      <c r="AP1124" s="99">
        <f>SUMIFS(通讯通路门店!$K:$K,通讯通路门店!$S:$S,$G1124)</f>
        <v>0</v>
      </c>
      <c r="AQ1124" s="83"/>
      <c r="AR1124" s="99">
        <f>SUMIFS(通讯通路门店!$T:$T,通讯通路门店!$S:$S,$G1124)</f>
        <v>0</v>
      </c>
      <c r="AS1124" s="99">
        <f>SUMIFS(通讯通路门店!$U:$U,通讯通路门店!$S:$S,$G1124)</f>
        <v>0</v>
      </c>
      <c r="AT1124" s="99">
        <f>SUMIFS(通讯通路门店!$V:$V,通讯通路门店!$S:$S,$G1124)</f>
        <v>0</v>
      </c>
      <c r="AU1124" s="99">
        <f>SUMIFS(通讯通路门店!$W:$W,通讯通路门店!$S:$S,$G1124)</f>
        <v>0</v>
      </c>
      <c r="AV1124" s="99">
        <f>SUMIFS(通讯通路门店!$Z:$Z,通讯通路门店!$S:$S,$G1124)</f>
        <v>0</v>
      </c>
      <c r="AW1124" s="99">
        <f>SUMIFS(通讯通路门店!$AB:$AB,通讯通路门店!$S:$S,$G1124)</f>
        <v>0</v>
      </c>
      <c r="AX1124" s="99">
        <f>SUMIFS(通讯通路门店!$X:$X,通讯通路门店!$S:$S,$G1124)</f>
        <v>0</v>
      </c>
      <c r="AY1124" s="99">
        <f>SUMIFS(通讯通路门店!$Y:$Y,通讯通路门店!$S:$S,$G1124)</f>
        <v>0</v>
      </c>
      <c r="AZ1124" s="99">
        <f>SUMIFS(通讯通路门店!$AA:$AA,通讯通路门店!$S:$S,$G1124)</f>
        <v>0</v>
      </c>
      <c r="BA1124" s="99">
        <f t="shared" si="88"/>
        <v>0</v>
      </c>
      <c r="BB1124" s="99">
        <f t="shared" si="89"/>
        <v>0</v>
      </c>
      <c r="BC1124" s="99">
        <f>SUMIFS(通讯通路门店!$W:$W,通讯通路门店!$S:$S,$G1124,通讯通路门店!$J:$J,"荣耀体验店")+SUMIFS(通讯通路门店!$W:$W,通讯通路门店!$S:$S,$G1124,通讯通路门店!$J:$J,"荣耀授权专卖店")</f>
        <v>0</v>
      </c>
      <c r="BD1124" s="99">
        <f>SUMIFS(通讯通路门店!$Z:$Z,通讯通路门店!$S:$S,$G1124,通讯通路门店!$J:$J,"VIVO体验店")</f>
        <v>0</v>
      </c>
      <c r="BE1124" s="99">
        <f>SUMIFS(通讯通路门店!$AB:$AB,通讯通路门店!$S:$S,$G1124,通讯通路门店!$J:$J,"OPPO体验店")</f>
        <v>0</v>
      </c>
      <c r="BF1124" s="99">
        <f>SUMIFS(通讯通路门店!$X:$X,通讯通路门店!$S:$S,$G1124,通讯通路门店!$J:$J,"华为授权体验店")+SUMIFS(通讯通路门店!$AA:$AA,通讯通路门店!$S:$S,$G1124,通讯通路门店!$J:$J,"华为堡垒店")</f>
        <v>0</v>
      </c>
      <c r="BG1124" s="99">
        <f>SUMIFS(通讯通路门店!$Y:$Y,通讯通路门店!$S:$S,$G1124,通讯通路门店!$J:$J,"小米体验店")</f>
        <v>0</v>
      </c>
      <c r="BH1124" s="99">
        <f>SUMIFS(通讯通路门店!$AA:$AA,通讯通路门店!$S:$S,$G1124,通讯通路门店!$J:$J,"苹果体验店")</f>
        <v>0</v>
      </c>
      <c r="BI1124" s="99">
        <f>SUMIFS(通讯通路门店!$K:$K,通讯通路门店!$S:$S,$G1124,通讯通路门店!$J:$J,"其他品牌专卖店")</f>
        <v>0</v>
      </c>
      <c r="BJ1124" s="99">
        <f>SUMIFS(通讯通路门店!$AC:$AC,通讯通路门店!$S:$S,$G1124)</f>
        <v>0</v>
      </c>
      <c r="BK1124" s="99">
        <f>SUMIFS(通讯通路门店!$AD:$AD,通讯通路门店!$S:$S,$G1124)</f>
        <v>0</v>
      </c>
      <c r="BL1124" s="99">
        <f>SUMIFS(通讯通路门店!$AE:$AE,通讯通路门店!$S:$S,$G1124)</f>
        <v>0</v>
      </c>
      <c r="BM1124" s="99">
        <f>SUMIFS(通讯通路门店!$AF:$AF,通讯通路门店!$S:$S,$G1124)</f>
        <v>0</v>
      </c>
      <c r="BN1124" s="99">
        <f>SUMIFS(通讯通路门店!$AG:$AG,通讯通路门店!$S:$S,$G1124)</f>
        <v>0</v>
      </c>
      <c r="BO1124" s="99">
        <f>SUMIFS(通讯通路门店!$AH:$AH,通讯通路门店!$S:$S,$G1124)</f>
        <v>0</v>
      </c>
      <c r="BP1124" s="99">
        <f>SUMIFS(通讯通路门店!$AI:$AI,通讯通路门店!$S:$S,$G1124)</f>
        <v>0</v>
      </c>
      <c r="BQ1124" s="83"/>
    </row>
    <row r="1125" spans="1:69">
      <c r="A1125" s="99" t="str">
        <f>IFERROR(_xlfn.XLOOKUP($G1125,通讯通路门店!$S$4:$S$993933,通讯通路门店!$A$4:$A$993933,0,0),"")</f>
        <v>海南省</v>
      </c>
      <c r="B1125" s="99" t="str">
        <f>IFERROR(_xlfn.XLOOKUP($G1125,通讯通路门店!$S$4:$S$993933,通讯通路门店!$B$4:$B$993933,0,0),"")</f>
        <v>乐东黎族自治县</v>
      </c>
      <c r="C1125" s="99" t="str">
        <f>IFERROR(_xlfn.XLOOKUP($G1125,通讯通路门店!$S$4:$S$993933,通讯通路门店!$C$4:$C$993933,0,0),"")</f>
        <v>乐东黎族自治县</v>
      </c>
      <c r="D1125" s="99" t="str">
        <f>IFERROR(_xlfn.XLOOKUP($G1125,通讯通路门店!$S$4:$S$993933,通讯通路门店!$D$4:$D$993933,0,0),"")</f>
        <v>万冲镇</v>
      </c>
      <c r="E1125" s="83"/>
      <c r="F1125" s="83"/>
      <c r="G1125" s="101"/>
      <c r="H1125" s="102">
        <f>IFERROR(_xlfn.XLOOKUP($G1125,通讯通路门店!$S$4:$S$993933,通讯通路门店!$R$4:$R$993933,0,0),"")</f>
        <v>0</v>
      </c>
      <c r="I1125" s="83"/>
      <c r="J1125" s="83"/>
      <c r="K1125" s="83"/>
      <c r="L1125" s="83"/>
      <c r="M1125" s="83"/>
      <c r="N1125" s="83"/>
      <c r="O1125" s="83"/>
      <c r="P1125" s="83"/>
      <c r="Q1125" s="83"/>
      <c r="R1125" s="83"/>
      <c r="S1125" s="83"/>
      <c r="T1125" s="83"/>
      <c r="U1125" s="99">
        <f>COUNTIF(通讯通路门店!$S:$S,$G1125)</f>
        <v>0</v>
      </c>
      <c r="V1125" s="99">
        <f>COUNTIFS(通讯通路门店!$S:$S,$G1125,通讯通路门店!$J:$J,"综合卖场")</f>
        <v>0</v>
      </c>
      <c r="W1125" s="99">
        <f>SUMIFS(通讯通路门店!$AJ:$AJ,通讯通路门店!$S:$S,通讯客户沙盘!$G1125)</f>
        <v>0</v>
      </c>
      <c r="X1125" s="99">
        <f t="shared" si="85"/>
        <v>0</v>
      </c>
      <c r="Y1125" s="99">
        <f>COUNTIFS(通讯通路门店!$S:$S,$G1125,通讯通路门店!$J:$J,"荣耀体验店")+COUNTIFS(通讯通路门店!$S:$S,$G1125,通讯通路门店!$J:$J,"荣耀授权专卖店")</f>
        <v>0</v>
      </c>
      <c r="Z1125" s="99">
        <f>COUNTIFS(通讯通路门店!$S:$S,$G1125,通讯通路门店!$J:$J,"VIVO体验店")</f>
        <v>0</v>
      </c>
      <c r="AA1125" s="99">
        <f>COUNTIFS(通讯通路门店!$S:$S,$G1125,通讯通路门店!$J:$J,"OPPO体验店")</f>
        <v>0</v>
      </c>
      <c r="AB1125" s="99">
        <f>COUNTIFS(通讯通路门店!$S:$S,$G1125,通讯通路门店!$J:$J,"华为授权体验店")+COUNTIFS(通讯通路门店!$S:$S,$G1125,通讯通路门店!$J:$J,"华为堡垒店")</f>
        <v>0</v>
      </c>
      <c r="AC1125" s="99">
        <f>COUNTIFS(通讯通路门店!$S:$S,$G1125,通讯通路门店!$J:$J,"小米体验店")</f>
        <v>0</v>
      </c>
      <c r="AD1125" s="99">
        <f>COUNTIFS(通讯通路门店!$S:$S,$G1125,通讯通路门店!$J:$J,"苹果体验店")</f>
        <v>0</v>
      </c>
      <c r="AE1125" s="99">
        <f>COUNTIFS(通讯通路门店!$S:$S,$G1125,通讯通路门店!$J:$J,"其他品牌专卖店")</f>
        <v>0</v>
      </c>
      <c r="AF1125" s="99">
        <f>SUMIFS(通讯通路门店!$BI:$BI,通讯通路门店!$S:$S,$G1125)</f>
        <v>0</v>
      </c>
      <c r="AG1125" s="99">
        <f>SUMIFS(通讯通路门店!$BH:$BH,通讯通路门店!$S:$S,$G1125)</f>
        <v>0</v>
      </c>
      <c r="AH1125" s="99">
        <f t="shared" si="86"/>
        <v>0</v>
      </c>
      <c r="AI1125" s="99">
        <f>SUMIFS(通讯通路门店!$BB:$BB,通讯通路门店!$S:$S,$G1125)</f>
        <v>0</v>
      </c>
      <c r="AJ1125" s="99">
        <f>SUMIFS(通讯通路门店!$BE:$BE,通讯通路门店!$S:$S,$G1125)</f>
        <v>0</v>
      </c>
      <c r="AK1125" s="99">
        <f>SUMIFS(通讯通路门店!$BG:$BG,通讯通路门店!$S:$S,$G1125)</f>
        <v>0</v>
      </c>
      <c r="AL1125" s="99">
        <f>SUMIFS(通讯通路门店!$BC:$BC,通讯通路门店!$S:$S,$G1125)</f>
        <v>0</v>
      </c>
      <c r="AM1125" s="99">
        <f>SUMIFS(通讯通路门店!$BD:$BD,通讯通路门店!$S:$S,$G1125)</f>
        <v>0</v>
      </c>
      <c r="AN1125" s="99">
        <f>SUMIFS(通讯通路门店!$BF:$BF,通讯通路门店!$S:$S,$G1125)</f>
        <v>0</v>
      </c>
      <c r="AO1125" s="99">
        <f t="shared" si="87"/>
        <v>0</v>
      </c>
      <c r="AP1125" s="99">
        <f>SUMIFS(通讯通路门店!$K:$K,通讯通路门店!$S:$S,$G1125)</f>
        <v>0</v>
      </c>
      <c r="AQ1125" s="83"/>
      <c r="AR1125" s="99">
        <f>SUMIFS(通讯通路门店!$T:$T,通讯通路门店!$S:$S,$G1125)</f>
        <v>0</v>
      </c>
      <c r="AS1125" s="99">
        <f>SUMIFS(通讯通路门店!$U:$U,通讯通路门店!$S:$S,$G1125)</f>
        <v>0</v>
      </c>
      <c r="AT1125" s="99">
        <f>SUMIFS(通讯通路门店!$V:$V,通讯通路门店!$S:$S,$G1125)</f>
        <v>0</v>
      </c>
      <c r="AU1125" s="99">
        <f>SUMIFS(通讯通路门店!$W:$W,通讯通路门店!$S:$S,$G1125)</f>
        <v>0</v>
      </c>
      <c r="AV1125" s="99">
        <f>SUMIFS(通讯通路门店!$Z:$Z,通讯通路门店!$S:$S,$G1125)</f>
        <v>0</v>
      </c>
      <c r="AW1125" s="99">
        <f>SUMIFS(通讯通路门店!$AB:$AB,通讯通路门店!$S:$S,$G1125)</f>
        <v>0</v>
      </c>
      <c r="AX1125" s="99">
        <f>SUMIFS(通讯通路门店!$X:$X,通讯通路门店!$S:$S,$G1125)</f>
        <v>0</v>
      </c>
      <c r="AY1125" s="99">
        <f>SUMIFS(通讯通路门店!$Y:$Y,通讯通路门店!$S:$S,$G1125)</f>
        <v>0</v>
      </c>
      <c r="AZ1125" s="99">
        <f>SUMIFS(通讯通路门店!$AA:$AA,通讯通路门店!$S:$S,$G1125)</f>
        <v>0</v>
      </c>
      <c r="BA1125" s="99">
        <f t="shared" si="88"/>
        <v>0</v>
      </c>
      <c r="BB1125" s="99">
        <f t="shared" si="89"/>
        <v>0</v>
      </c>
      <c r="BC1125" s="99">
        <f>SUMIFS(通讯通路门店!$W:$W,通讯通路门店!$S:$S,$G1125,通讯通路门店!$J:$J,"荣耀体验店")+SUMIFS(通讯通路门店!$W:$W,通讯通路门店!$S:$S,$G1125,通讯通路门店!$J:$J,"荣耀授权专卖店")</f>
        <v>0</v>
      </c>
      <c r="BD1125" s="99">
        <f>SUMIFS(通讯通路门店!$Z:$Z,通讯通路门店!$S:$S,$G1125,通讯通路门店!$J:$J,"VIVO体验店")</f>
        <v>0</v>
      </c>
      <c r="BE1125" s="99">
        <f>SUMIFS(通讯通路门店!$AB:$AB,通讯通路门店!$S:$S,$G1125,通讯通路门店!$J:$J,"OPPO体验店")</f>
        <v>0</v>
      </c>
      <c r="BF1125" s="99">
        <f>SUMIFS(通讯通路门店!$X:$X,通讯通路门店!$S:$S,$G1125,通讯通路门店!$J:$J,"华为授权体验店")+SUMIFS(通讯通路门店!$AA:$AA,通讯通路门店!$S:$S,$G1125,通讯通路门店!$J:$J,"华为堡垒店")</f>
        <v>0</v>
      </c>
      <c r="BG1125" s="99">
        <f>SUMIFS(通讯通路门店!$Y:$Y,通讯通路门店!$S:$S,$G1125,通讯通路门店!$J:$J,"小米体验店")</f>
        <v>0</v>
      </c>
      <c r="BH1125" s="99">
        <f>SUMIFS(通讯通路门店!$AA:$AA,通讯通路门店!$S:$S,$G1125,通讯通路门店!$J:$J,"苹果体验店")</f>
        <v>0</v>
      </c>
      <c r="BI1125" s="99">
        <f>SUMIFS(通讯通路门店!$K:$K,通讯通路门店!$S:$S,$G1125,通讯通路门店!$J:$J,"其他品牌专卖店")</f>
        <v>0</v>
      </c>
      <c r="BJ1125" s="99">
        <f>SUMIFS(通讯通路门店!$AC:$AC,通讯通路门店!$S:$S,$G1125)</f>
        <v>0</v>
      </c>
      <c r="BK1125" s="99">
        <f>SUMIFS(通讯通路门店!$AD:$AD,通讯通路门店!$S:$S,$G1125)</f>
        <v>0</v>
      </c>
      <c r="BL1125" s="99">
        <f>SUMIFS(通讯通路门店!$AE:$AE,通讯通路门店!$S:$S,$G1125)</f>
        <v>0</v>
      </c>
      <c r="BM1125" s="99">
        <f>SUMIFS(通讯通路门店!$AF:$AF,通讯通路门店!$S:$S,$G1125)</f>
        <v>0</v>
      </c>
      <c r="BN1125" s="99">
        <f>SUMIFS(通讯通路门店!$AG:$AG,通讯通路门店!$S:$S,$G1125)</f>
        <v>0</v>
      </c>
      <c r="BO1125" s="99">
        <f>SUMIFS(通讯通路门店!$AH:$AH,通讯通路门店!$S:$S,$G1125)</f>
        <v>0</v>
      </c>
      <c r="BP1125" s="99">
        <f>SUMIFS(通讯通路门店!$AI:$AI,通讯通路门店!$S:$S,$G1125)</f>
        <v>0</v>
      </c>
      <c r="BQ1125" s="83"/>
    </row>
    <row r="1126" spans="1:69">
      <c r="A1126" s="99" t="str">
        <f>IFERROR(_xlfn.XLOOKUP($G1126,通讯通路门店!$S$4:$S$993933,通讯通路门店!$A$4:$A$993933,0,0),"")</f>
        <v>海南省</v>
      </c>
      <c r="B1126" s="99" t="str">
        <f>IFERROR(_xlfn.XLOOKUP($G1126,通讯通路门店!$S$4:$S$993933,通讯通路门店!$B$4:$B$993933,0,0),"")</f>
        <v>乐东黎族自治县</v>
      </c>
      <c r="C1126" s="99" t="str">
        <f>IFERROR(_xlfn.XLOOKUP($G1126,通讯通路门店!$S$4:$S$993933,通讯通路门店!$C$4:$C$993933,0,0),"")</f>
        <v>乐东黎族自治县</v>
      </c>
      <c r="D1126" s="99" t="str">
        <f>IFERROR(_xlfn.XLOOKUP($G1126,通讯通路门店!$S$4:$S$993933,通讯通路门店!$D$4:$D$993933,0,0),"")</f>
        <v>万冲镇</v>
      </c>
      <c r="E1126" s="83"/>
      <c r="F1126" s="83"/>
      <c r="G1126" s="101"/>
      <c r="H1126" s="102">
        <f>IFERROR(_xlfn.XLOOKUP($G1126,通讯通路门店!$S$4:$S$993933,通讯通路门店!$R$4:$R$993933,0,0),"")</f>
        <v>0</v>
      </c>
      <c r="I1126" s="83"/>
      <c r="J1126" s="83"/>
      <c r="K1126" s="83"/>
      <c r="L1126" s="83"/>
      <c r="M1126" s="83"/>
      <c r="N1126" s="83"/>
      <c r="O1126" s="83"/>
      <c r="P1126" s="83"/>
      <c r="Q1126" s="83"/>
      <c r="R1126" s="83"/>
      <c r="S1126" s="83"/>
      <c r="T1126" s="83"/>
      <c r="U1126" s="99">
        <f>COUNTIF(通讯通路门店!$S:$S,$G1126)</f>
        <v>0</v>
      </c>
      <c r="V1126" s="99">
        <f>COUNTIFS(通讯通路门店!$S:$S,$G1126,通讯通路门店!$J:$J,"综合卖场")</f>
        <v>0</v>
      </c>
      <c r="W1126" s="99">
        <f>SUMIFS(通讯通路门店!$AJ:$AJ,通讯通路门店!$S:$S,通讯客户沙盘!$G1126)</f>
        <v>0</v>
      </c>
      <c r="X1126" s="99">
        <f t="shared" si="85"/>
        <v>0</v>
      </c>
      <c r="Y1126" s="99">
        <f>COUNTIFS(通讯通路门店!$S:$S,$G1126,通讯通路门店!$J:$J,"荣耀体验店")+COUNTIFS(通讯通路门店!$S:$S,$G1126,通讯通路门店!$J:$J,"荣耀授权专卖店")</f>
        <v>0</v>
      </c>
      <c r="Z1126" s="99">
        <f>COUNTIFS(通讯通路门店!$S:$S,$G1126,通讯通路门店!$J:$J,"VIVO体验店")</f>
        <v>0</v>
      </c>
      <c r="AA1126" s="99">
        <f>COUNTIFS(通讯通路门店!$S:$S,$G1126,通讯通路门店!$J:$J,"OPPO体验店")</f>
        <v>0</v>
      </c>
      <c r="AB1126" s="99">
        <f>COUNTIFS(通讯通路门店!$S:$S,$G1126,通讯通路门店!$J:$J,"华为授权体验店")+COUNTIFS(通讯通路门店!$S:$S,$G1126,通讯通路门店!$J:$J,"华为堡垒店")</f>
        <v>0</v>
      </c>
      <c r="AC1126" s="99">
        <f>COUNTIFS(通讯通路门店!$S:$S,$G1126,通讯通路门店!$J:$J,"小米体验店")</f>
        <v>0</v>
      </c>
      <c r="AD1126" s="99">
        <f>COUNTIFS(通讯通路门店!$S:$S,$G1126,通讯通路门店!$J:$J,"苹果体验店")</f>
        <v>0</v>
      </c>
      <c r="AE1126" s="99">
        <f>COUNTIFS(通讯通路门店!$S:$S,$G1126,通讯通路门店!$J:$J,"其他品牌专卖店")</f>
        <v>0</v>
      </c>
      <c r="AF1126" s="99">
        <f>SUMIFS(通讯通路门店!$BI:$BI,通讯通路门店!$S:$S,$G1126)</f>
        <v>0</v>
      </c>
      <c r="AG1126" s="99">
        <f>SUMIFS(通讯通路门店!$BH:$BH,通讯通路门店!$S:$S,$G1126)</f>
        <v>0</v>
      </c>
      <c r="AH1126" s="99">
        <f t="shared" si="86"/>
        <v>0</v>
      </c>
      <c r="AI1126" s="99">
        <f>SUMIFS(通讯通路门店!$BB:$BB,通讯通路门店!$S:$S,$G1126)</f>
        <v>0</v>
      </c>
      <c r="AJ1126" s="99">
        <f>SUMIFS(通讯通路门店!$BE:$BE,通讯通路门店!$S:$S,$G1126)</f>
        <v>0</v>
      </c>
      <c r="AK1126" s="99">
        <f>SUMIFS(通讯通路门店!$BG:$BG,通讯通路门店!$S:$S,$G1126)</f>
        <v>0</v>
      </c>
      <c r="AL1126" s="99">
        <f>SUMIFS(通讯通路门店!$BC:$BC,通讯通路门店!$S:$S,$G1126)</f>
        <v>0</v>
      </c>
      <c r="AM1126" s="99">
        <f>SUMIFS(通讯通路门店!$BD:$BD,通讯通路门店!$S:$S,$G1126)</f>
        <v>0</v>
      </c>
      <c r="AN1126" s="99">
        <f>SUMIFS(通讯通路门店!$BF:$BF,通讯通路门店!$S:$S,$G1126)</f>
        <v>0</v>
      </c>
      <c r="AO1126" s="99">
        <f t="shared" si="87"/>
        <v>0</v>
      </c>
      <c r="AP1126" s="99">
        <f>SUMIFS(通讯通路门店!$K:$K,通讯通路门店!$S:$S,$G1126)</f>
        <v>0</v>
      </c>
      <c r="AQ1126" s="83"/>
      <c r="AR1126" s="99">
        <f>SUMIFS(通讯通路门店!$T:$T,通讯通路门店!$S:$S,$G1126)</f>
        <v>0</v>
      </c>
      <c r="AS1126" s="99">
        <f>SUMIFS(通讯通路门店!$U:$U,通讯通路门店!$S:$S,$G1126)</f>
        <v>0</v>
      </c>
      <c r="AT1126" s="99">
        <f>SUMIFS(通讯通路门店!$V:$V,通讯通路门店!$S:$S,$G1126)</f>
        <v>0</v>
      </c>
      <c r="AU1126" s="99">
        <f>SUMIFS(通讯通路门店!$W:$W,通讯通路门店!$S:$S,$G1126)</f>
        <v>0</v>
      </c>
      <c r="AV1126" s="99">
        <f>SUMIFS(通讯通路门店!$Z:$Z,通讯通路门店!$S:$S,$G1126)</f>
        <v>0</v>
      </c>
      <c r="AW1126" s="99">
        <f>SUMIFS(通讯通路门店!$AB:$AB,通讯通路门店!$S:$S,$G1126)</f>
        <v>0</v>
      </c>
      <c r="AX1126" s="99">
        <f>SUMIFS(通讯通路门店!$X:$X,通讯通路门店!$S:$S,$G1126)</f>
        <v>0</v>
      </c>
      <c r="AY1126" s="99">
        <f>SUMIFS(通讯通路门店!$Y:$Y,通讯通路门店!$S:$S,$G1126)</f>
        <v>0</v>
      </c>
      <c r="AZ1126" s="99">
        <f>SUMIFS(通讯通路门店!$AA:$AA,通讯通路门店!$S:$S,$G1126)</f>
        <v>0</v>
      </c>
      <c r="BA1126" s="99">
        <f t="shared" si="88"/>
        <v>0</v>
      </c>
      <c r="BB1126" s="99">
        <f t="shared" si="89"/>
        <v>0</v>
      </c>
      <c r="BC1126" s="99">
        <f>SUMIFS(通讯通路门店!$W:$W,通讯通路门店!$S:$S,$G1126,通讯通路门店!$J:$J,"荣耀体验店")+SUMIFS(通讯通路门店!$W:$W,通讯通路门店!$S:$S,$G1126,通讯通路门店!$J:$J,"荣耀授权专卖店")</f>
        <v>0</v>
      </c>
      <c r="BD1126" s="99">
        <f>SUMIFS(通讯通路门店!$Z:$Z,通讯通路门店!$S:$S,$G1126,通讯通路门店!$J:$J,"VIVO体验店")</f>
        <v>0</v>
      </c>
      <c r="BE1126" s="99">
        <f>SUMIFS(通讯通路门店!$AB:$AB,通讯通路门店!$S:$S,$G1126,通讯通路门店!$J:$J,"OPPO体验店")</f>
        <v>0</v>
      </c>
      <c r="BF1126" s="99">
        <f>SUMIFS(通讯通路门店!$X:$X,通讯通路门店!$S:$S,$G1126,通讯通路门店!$J:$J,"华为授权体验店")+SUMIFS(通讯通路门店!$AA:$AA,通讯通路门店!$S:$S,$G1126,通讯通路门店!$J:$J,"华为堡垒店")</f>
        <v>0</v>
      </c>
      <c r="BG1126" s="99">
        <f>SUMIFS(通讯通路门店!$Y:$Y,通讯通路门店!$S:$S,$G1126,通讯通路门店!$J:$J,"小米体验店")</f>
        <v>0</v>
      </c>
      <c r="BH1126" s="99">
        <f>SUMIFS(通讯通路门店!$AA:$AA,通讯通路门店!$S:$S,$G1126,通讯通路门店!$J:$J,"苹果体验店")</f>
        <v>0</v>
      </c>
      <c r="BI1126" s="99">
        <f>SUMIFS(通讯通路门店!$K:$K,通讯通路门店!$S:$S,$G1126,通讯通路门店!$J:$J,"其他品牌专卖店")</f>
        <v>0</v>
      </c>
      <c r="BJ1126" s="99">
        <f>SUMIFS(通讯通路门店!$AC:$AC,通讯通路门店!$S:$S,$G1126)</f>
        <v>0</v>
      </c>
      <c r="BK1126" s="99">
        <f>SUMIFS(通讯通路门店!$AD:$AD,通讯通路门店!$S:$S,$G1126)</f>
        <v>0</v>
      </c>
      <c r="BL1126" s="99">
        <f>SUMIFS(通讯通路门店!$AE:$AE,通讯通路门店!$S:$S,$G1126)</f>
        <v>0</v>
      </c>
      <c r="BM1126" s="99">
        <f>SUMIFS(通讯通路门店!$AF:$AF,通讯通路门店!$S:$S,$G1126)</f>
        <v>0</v>
      </c>
      <c r="BN1126" s="99">
        <f>SUMIFS(通讯通路门店!$AG:$AG,通讯通路门店!$S:$S,$G1126)</f>
        <v>0</v>
      </c>
      <c r="BO1126" s="99">
        <f>SUMIFS(通讯通路门店!$AH:$AH,通讯通路门店!$S:$S,$G1126)</f>
        <v>0</v>
      </c>
      <c r="BP1126" s="99">
        <f>SUMIFS(通讯通路门店!$AI:$AI,通讯通路门店!$S:$S,$G1126)</f>
        <v>0</v>
      </c>
      <c r="BQ1126" s="83"/>
    </row>
    <row r="1127" spans="1:69">
      <c r="A1127" s="99" t="str">
        <f>IFERROR(_xlfn.XLOOKUP($G1127,通讯通路门店!$S$4:$S$993933,通讯通路门店!$A$4:$A$993933,0,0),"")</f>
        <v>海南省</v>
      </c>
      <c r="B1127" s="99" t="str">
        <f>IFERROR(_xlfn.XLOOKUP($G1127,通讯通路门店!$S$4:$S$993933,通讯通路门店!$B$4:$B$993933,0,0),"")</f>
        <v>乐东黎族自治县</v>
      </c>
      <c r="C1127" s="99" t="str">
        <f>IFERROR(_xlfn.XLOOKUP($G1127,通讯通路门店!$S$4:$S$993933,通讯通路门店!$C$4:$C$993933,0,0),"")</f>
        <v>乐东黎族自治县</v>
      </c>
      <c r="D1127" s="99" t="str">
        <f>IFERROR(_xlfn.XLOOKUP($G1127,通讯通路门店!$S$4:$S$993933,通讯通路门店!$D$4:$D$993933,0,0),"")</f>
        <v>万冲镇</v>
      </c>
      <c r="E1127" s="83"/>
      <c r="F1127" s="83"/>
      <c r="G1127" s="101"/>
      <c r="H1127" s="102">
        <f>IFERROR(_xlfn.XLOOKUP($G1127,通讯通路门店!$S$4:$S$993933,通讯通路门店!$R$4:$R$993933,0,0),"")</f>
        <v>0</v>
      </c>
      <c r="I1127" s="83"/>
      <c r="J1127" s="83"/>
      <c r="K1127" s="83"/>
      <c r="L1127" s="83"/>
      <c r="M1127" s="83"/>
      <c r="N1127" s="83"/>
      <c r="O1127" s="83"/>
      <c r="P1127" s="83"/>
      <c r="Q1127" s="83"/>
      <c r="R1127" s="83"/>
      <c r="S1127" s="83"/>
      <c r="T1127" s="83"/>
      <c r="U1127" s="99">
        <f>COUNTIF(通讯通路门店!$S:$S,$G1127)</f>
        <v>0</v>
      </c>
      <c r="V1127" s="99">
        <f>COUNTIFS(通讯通路门店!$S:$S,$G1127,通讯通路门店!$J:$J,"综合卖场")</f>
        <v>0</v>
      </c>
      <c r="W1127" s="99">
        <f>SUMIFS(通讯通路门店!$AJ:$AJ,通讯通路门店!$S:$S,通讯客户沙盘!$G1127)</f>
        <v>0</v>
      </c>
      <c r="X1127" s="99">
        <f t="shared" si="85"/>
        <v>0</v>
      </c>
      <c r="Y1127" s="99">
        <f>COUNTIFS(通讯通路门店!$S:$S,$G1127,通讯通路门店!$J:$J,"荣耀体验店")+COUNTIFS(通讯通路门店!$S:$S,$G1127,通讯通路门店!$J:$J,"荣耀授权专卖店")</f>
        <v>0</v>
      </c>
      <c r="Z1127" s="99">
        <f>COUNTIFS(通讯通路门店!$S:$S,$G1127,通讯通路门店!$J:$J,"VIVO体验店")</f>
        <v>0</v>
      </c>
      <c r="AA1127" s="99">
        <f>COUNTIFS(通讯通路门店!$S:$S,$G1127,通讯通路门店!$J:$J,"OPPO体验店")</f>
        <v>0</v>
      </c>
      <c r="AB1127" s="99">
        <f>COUNTIFS(通讯通路门店!$S:$S,$G1127,通讯通路门店!$J:$J,"华为授权体验店")+COUNTIFS(通讯通路门店!$S:$S,$G1127,通讯通路门店!$J:$J,"华为堡垒店")</f>
        <v>0</v>
      </c>
      <c r="AC1127" s="99">
        <f>COUNTIFS(通讯通路门店!$S:$S,$G1127,通讯通路门店!$J:$J,"小米体验店")</f>
        <v>0</v>
      </c>
      <c r="AD1127" s="99">
        <f>COUNTIFS(通讯通路门店!$S:$S,$G1127,通讯通路门店!$J:$J,"苹果体验店")</f>
        <v>0</v>
      </c>
      <c r="AE1127" s="99">
        <f>COUNTIFS(通讯通路门店!$S:$S,$G1127,通讯通路门店!$J:$J,"其他品牌专卖店")</f>
        <v>0</v>
      </c>
      <c r="AF1127" s="99">
        <f>SUMIFS(通讯通路门店!$BI:$BI,通讯通路门店!$S:$S,$G1127)</f>
        <v>0</v>
      </c>
      <c r="AG1127" s="99">
        <f>SUMIFS(通讯通路门店!$BH:$BH,通讯通路门店!$S:$S,$G1127)</f>
        <v>0</v>
      </c>
      <c r="AH1127" s="99">
        <f t="shared" si="86"/>
        <v>0</v>
      </c>
      <c r="AI1127" s="99">
        <f>SUMIFS(通讯通路门店!$BB:$BB,通讯通路门店!$S:$S,$G1127)</f>
        <v>0</v>
      </c>
      <c r="AJ1127" s="99">
        <f>SUMIFS(通讯通路门店!$BE:$BE,通讯通路门店!$S:$S,$G1127)</f>
        <v>0</v>
      </c>
      <c r="AK1127" s="99">
        <f>SUMIFS(通讯通路门店!$BG:$BG,通讯通路门店!$S:$S,$G1127)</f>
        <v>0</v>
      </c>
      <c r="AL1127" s="99">
        <f>SUMIFS(通讯通路门店!$BC:$BC,通讯通路门店!$S:$S,$G1127)</f>
        <v>0</v>
      </c>
      <c r="AM1127" s="99">
        <f>SUMIFS(通讯通路门店!$BD:$BD,通讯通路门店!$S:$S,$G1127)</f>
        <v>0</v>
      </c>
      <c r="AN1127" s="99">
        <f>SUMIFS(通讯通路门店!$BF:$BF,通讯通路门店!$S:$S,$G1127)</f>
        <v>0</v>
      </c>
      <c r="AO1127" s="99">
        <f t="shared" si="87"/>
        <v>0</v>
      </c>
      <c r="AP1127" s="99">
        <f>SUMIFS(通讯通路门店!$K:$K,通讯通路门店!$S:$S,$G1127)</f>
        <v>0</v>
      </c>
      <c r="AQ1127" s="83"/>
      <c r="AR1127" s="99">
        <f>SUMIFS(通讯通路门店!$T:$T,通讯通路门店!$S:$S,$G1127)</f>
        <v>0</v>
      </c>
      <c r="AS1127" s="99">
        <f>SUMIFS(通讯通路门店!$U:$U,通讯通路门店!$S:$S,$G1127)</f>
        <v>0</v>
      </c>
      <c r="AT1127" s="99">
        <f>SUMIFS(通讯通路门店!$V:$V,通讯通路门店!$S:$S,$G1127)</f>
        <v>0</v>
      </c>
      <c r="AU1127" s="99">
        <f>SUMIFS(通讯通路门店!$W:$W,通讯通路门店!$S:$S,$G1127)</f>
        <v>0</v>
      </c>
      <c r="AV1127" s="99">
        <f>SUMIFS(通讯通路门店!$Z:$Z,通讯通路门店!$S:$S,$G1127)</f>
        <v>0</v>
      </c>
      <c r="AW1127" s="99">
        <f>SUMIFS(通讯通路门店!$AB:$AB,通讯通路门店!$S:$S,$G1127)</f>
        <v>0</v>
      </c>
      <c r="AX1127" s="99">
        <f>SUMIFS(通讯通路门店!$X:$X,通讯通路门店!$S:$S,$G1127)</f>
        <v>0</v>
      </c>
      <c r="AY1127" s="99">
        <f>SUMIFS(通讯通路门店!$Y:$Y,通讯通路门店!$S:$S,$G1127)</f>
        <v>0</v>
      </c>
      <c r="AZ1127" s="99">
        <f>SUMIFS(通讯通路门店!$AA:$AA,通讯通路门店!$S:$S,$G1127)</f>
        <v>0</v>
      </c>
      <c r="BA1127" s="99">
        <f t="shared" si="88"/>
        <v>0</v>
      </c>
      <c r="BB1127" s="99">
        <f t="shared" si="89"/>
        <v>0</v>
      </c>
      <c r="BC1127" s="99">
        <f>SUMIFS(通讯通路门店!$W:$W,通讯通路门店!$S:$S,$G1127,通讯通路门店!$J:$J,"荣耀体验店")+SUMIFS(通讯通路门店!$W:$W,通讯通路门店!$S:$S,$G1127,通讯通路门店!$J:$J,"荣耀授权专卖店")</f>
        <v>0</v>
      </c>
      <c r="BD1127" s="99">
        <f>SUMIFS(通讯通路门店!$Z:$Z,通讯通路门店!$S:$S,$G1127,通讯通路门店!$J:$J,"VIVO体验店")</f>
        <v>0</v>
      </c>
      <c r="BE1127" s="99">
        <f>SUMIFS(通讯通路门店!$AB:$AB,通讯通路门店!$S:$S,$G1127,通讯通路门店!$J:$J,"OPPO体验店")</f>
        <v>0</v>
      </c>
      <c r="BF1127" s="99">
        <f>SUMIFS(通讯通路门店!$X:$X,通讯通路门店!$S:$S,$G1127,通讯通路门店!$J:$J,"华为授权体验店")+SUMIFS(通讯通路门店!$AA:$AA,通讯通路门店!$S:$S,$G1127,通讯通路门店!$J:$J,"华为堡垒店")</f>
        <v>0</v>
      </c>
      <c r="BG1127" s="99">
        <f>SUMIFS(通讯通路门店!$Y:$Y,通讯通路门店!$S:$S,$G1127,通讯通路门店!$J:$J,"小米体验店")</f>
        <v>0</v>
      </c>
      <c r="BH1127" s="99">
        <f>SUMIFS(通讯通路门店!$AA:$AA,通讯通路门店!$S:$S,$G1127,通讯通路门店!$J:$J,"苹果体验店")</f>
        <v>0</v>
      </c>
      <c r="BI1127" s="99">
        <f>SUMIFS(通讯通路门店!$K:$K,通讯通路门店!$S:$S,$G1127,通讯通路门店!$J:$J,"其他品牌专卖店")</f>
        <v>0</v>
      </c>
      <c r="BJ1127" s="99">
        <f>SUMIFS(通讯通路门店!$AC:$AC,通讯通路门店!$S:$S,$G1127)</f>
        <v>0</v>
      </c>
      <c r="BK1127" s="99">
        <f>SUMIFS(通讯通路门店!$AD:$AD,通讯通路门店!$S:$S,$G1127)</f>
        <v>0</v>
      </c>
      <c r="BL1127" s="99">
        <f>SUMIFS(通讯通路门店!$AE:$AE,通讯通路门店!$S:$S,$G1127)</f>
        <v>0</v>
      </c>
      <c r="BM1127" s="99">
        <f>SUMIFS(通讯通路门店!$AF:$AF,通讯通路门店!$S:$S,$G1127)</f>
        <v>0</v>
      </c>
      <c r="BN1127" s="99">
        <f>SUMIFS(通讯通路门店!$AG:$AG,通讯通路门店!$S:$S,$G1127)</f>
        <v>0</v>
      </c>
      <c r="BO1127" s="99">
        <f>SUMIFS(通讯通路门店!$AH:$AH,通讯通路门店!$S:$S,$G1127)</f>
        <v>0</v>
      </c>
      <c r="BP1127" s="99">
        <f>SUMIFS(通讯通路门店!$AI:$AI,通讯通路门店!$S:$S,$G1127)</f>
        <v>0</v>
      </c>
      <c r="BQ1127" s="83"/>
    </row>
    <row r="1128" spans="1:69">
      <c r="A1128" s="99" t="str">
        <f>IFERROR(_xlfn.XLOOKUP($G1128,通讯通路门店!$S$4:$S$993933,通讯通路门店!$A$4:$A$993933,0,0),"")</f>
        <v>海南省</v>
      </c>
      <c r="B1128" s="99" t="str">
        <f>IFERROR(_xlfn.XLOOKUP($G1128,通讯通路门店!$S$4:$S$993933,通讯通路门店!$B$4:$B$993933,0,0),"")</f>
        <v>乐东黎族自治县</v>
      </c>
      <c r="C1128" s="99" t="str">
        <f>IFERROR(_xlfn.XLOOKUP($G1128,通讯通路门店!$S$4:$S$993933,通讯通路门店!$C$4:$C$993933,0,0),"")</f>
        <v>乐东黎族自治县</v>
      </c>
      <c r="D1128" s="99" t="str">
        <f>IFERROR(_xlfn.XLOOKUP($G1128,通讯通路门店!$S$4:$S$993933,通讯通路门店!$D$4:$D$993933,0,0),"")</f>
        <v>万冲镇</v>
      </c>
      <c r="E1128" s="83"/>
      <c r="F1128" s="83"/>
      <c r="G1128" s="101"/>
      <c r="H1128" s="102">
        <f>IFERROR(_xlfn.XLOOKUP($G1128,通讯通路门店!$S$4:$S$993933,通讯通路门店!$R$4:$R$993933,0,0),"")</f>
        <v>0</v>
      </c>
      <c r="I1128" s="83"/>
      <c r="J1128" s="83"/>
      <c r="K1128" s="83"/>
      <c r="L1128" s="83"/>
      <c r="M1128" s="83"/>
      <c r="N1128" s="83"/>
      <c r="O1128" s="83"/>
      <c r="P1128" s="83"/>
      <c r="Q1128" s="83"/>
      <c r="R1128" s="83"/>
      <c r="S1128" s="83"/>
      <c r="T1128" s="83"/>
      <c r="U1128" s="99">
        <f>COUNTIF(通讯通路门店!$S:$S,$G1128)</f>
        <v>0</v>
      </c>
      <c r="V1128" s="99">
        <f>COUNTIFS(通讯通路门店!$S:$S,$G1128,通讯通路门店!$J:$J,"综合卖场")</f>
        <v>0</v>
      </c>
      <c r="W1128" s="99">
        <f>SUMIFS(通讯通路门店!$AJ:$AJ,通讯通路门店!$S:$S,通讯客户沙盘!$G1128)</f>
        <v>0</v>
      </c>
      <c r="X1128" s="99">
        <f t="shared" si="85"/>
        <v>0</v>
      </c>
      <c r="Y1128" s="99">
        <f>COUNTIFS(通讯通路门店!$S:$S,$G1128,通讯通路门店!$J:$J,"荣耀体验店")+COUNTIFS(通讯通路门店!$S:$S,$G1128,通讯通路门店!$J:$J,"荣耀授权专卖店")</f>
        <v>0</v>
      </c>
      <c r="Z1128" s="99">
        <f>COUNTIFS(通讯通路门店!$S:$S,$G1128,通讯通路门店!$J:$J,"VIVO体验店")</f>
        <v>0</v>
      </c>
      <c r="AA1128" s="99">
        <f>COUNTIFS(通讯通路门店!$S:$S,$G1128,通讯通路门店!$J:$J,"OPPO体验店")</f>
        <v>0</v>
      </c>
      <c r="AB1128" s="99">
        <f>COUNTIFS(通讯通路门店!$S:$S,$G1128,通讯通路门店!$J:$J,"华为授权体验店")+COUNTIFS(通讯通路门店!$S:$S,$G1128,通讯通路门店!$J:$J,"华为堡垒店")</f>
        <v>0</v>
      </c>
      <c r="AC1128" s="99">
        <f>COUNTIFS(通讯通路门店!$S:$S,$G1128,通讯通路门店!$J:$J,"小米体验店")</f>
        <v>0</v>
      </c>
      <c r="AD1128" s="99">
        <f>COUNTIFS(通讯通路门店!$S:$S,$G1128,通讯通路门店!$J:$J,"苹果体验店")</f>
        <v>0</v>
      </c>
      <c r="AE1128" s="99">
        <f>COUNTIFS(通讯通路门店!$S:$S,$G1128,通讯通路门店!$J:$J,"其他品牌专卖店")</f>
        <v>0</v>
      </c>
      <c r="AF1128" s="99">
        <f>SUMIFS(通讯通路门店!$BI:$BI,通讯通路门店!$S:$S,$G1128)</f>
        <v>0</v>
      </c>
      <c r="AG1128" s="99">
        <f>SUMIFS(通讯通路门店!$BH:$BH,通讯通路门店!$S:$S,$G1128)</f>
        <v>0</v>
      </c>
      <c r="AH1128" s="99">
        <f t="shared" si="86"/>
        <v>0</v>
      </c>
      <c r="AI1128" s="99">
        <f>SUMIFS(通讯通路门店!$BB:$BB,通讯通路门店!$S:$S,$G1128)</f>
        <v>0</v>
      </c>
      <c r="AJ1128" s="99">
        <f>SUMIFS(通讯通路门店!$BE:$BE,通讯通路门店!$S:$S,$G1128)</f>
        <v>0</v>
      </c>
      <c r="AK1128" s="99">
        <f>SUMIFS(通讯通路门店!$BG:$BG,通讯通路门店!$S:$S,$G1128)</f>
        <v>0</v>
      </c>
      <c r="AL1128" s="99">
        <f>SUMIFS(通讯通路门店!$BC:$BC,通讯通路门店!$S:$S,$G1128)</f>
        <v>0</v>
      </c>
      <c r="AM1128" s="99">
        <f>SUMIFS(通讯通路门店!$BD:$BD,通讯通路门店!$S:$S,$G1128)</f>
        <v>0</v>
      </c>
      <c r="AN1128" s="99">
        <f>SUMIFS(通讯通路门店!$BF:$BF,通讯通路门店!$S:$S,$G1128)</f>
        <v>0</v>
      </c>
      <c r="AO1128" s="99">
        <f t="shared" si="87"/>
        <v>0</v>
      </c>
      <c r="AP1128" s="99">
        <f>SUMIFS(通讯通路门店!$K:$K,通讯通路门店!$S:$S,$G1128)</f>
        <v>0</v>
      </c>
      <c r="AQ1128" s="83"/>
      <c r="AR1128" s="99">
        <f>SUMIFS(通讯通路门店!$T:$T,通讯通路门店!$S:$S,$G1128)</f>
        <v>0</v>
      </c>
      <c r="AS1128" s="99">
        <f>SUMIFS(通讯通路门店!$U:$U,通讯通路门店!$S:$S,$G1128)</f>
        <v>0</v>
      </c>
      <c r="AT1128" s="99">
        <f>SUMIFS(通讯通路门店!$V:$V,通讯通路门店!$S:$S,$G1128)</f>
        <v>0</v>
      </c>
      <c r="AU1128" s="99">
        <f>SUMIFS(通讯通路门店!$W:$W,通讯通路门店!$S:$S,$G1128)</f>
        <v>0</v>
      </c>
      <c r="AV1128" s="99">
        <f>SUMIFS(通讯通路门店!$Z:$Z,通讯通路门店!$S:$S,$G1128)</f>
        <v>0</v>
      </c>
      <c r="AW1128" s="99">
        <f>SUMIFS(通讯通路门店!$AB:$AB,通讯通路门店!$S:$S,$G1128)</f>
        <v>0</v>
      </c>
      <c r="AX1128" s="99">
        <f>SUMIFS(通讯通路门店!$X:$X,通讯通路门店!$S:$S,$G1128)</f>
        <v>0</v>
      </c>
      <c r="AY1128" s="99">
        <f>SUMIFS(通讯通路门店!$Y:$Y,通讯通路门店!$S:$S,$G1128)</f>
        <v>0</v>
      </c>
      <c r="AZ1128" s="99">
        <f>SUMIFS(通讯通路门店!$AA:$AA,通讯通路门店!$S:$S,$G1128)</f>
        <v>0</v>
      </c>
      <c r="BA1128" s="99">
        <f t="shared" si="88"/>
        <v>0</v>
      </c>
      <c r="BB1128" s="99">
        <f t="shared" si="89"/>
        <v>0</v>
      </c>
      <c r="BC1128" s="99">
        <f>SUMIFS(通讯通路门店!$W:$W,通讯通路门店!$S:$S,$G1128,通讯通路门店!$J:$J,"荣耀体验店")+SUMIFS(通讯通路门店!$W:$W,通讯通路门店!$S:$S,$G1128,通讯通路门店!$J:$J,"荣耀授权专卖店")</f>
        <v>0</v>
      </c>
      <c r="BD1128" s="99">
        <f>SUMIFS(通讯通路门店!$Z:$Z,通讯通路门店!$S:$S,$G1128,通讯通路门店!$J:$J,"VIVO体验店")</f>
        <v>0</v>
      </c>
      <c r="BE1128" s="99">
        <f>SUMIFS(通讯通路门店!$AB:$AB,通讯通路门店!$S:$S,$G1128,通讯通路门店!$J:$J,"OPPO体验店")</f>
        <v>0</v>
      </c>
      <c r="BF1128" s="99">
        <f>SUMIFS(通讯通路门店!$X:$X,通讯通路门店!$S:$S,$G1128,通讯通路门店!$J:$J,"华为授权体验店")+SUMIFS(通讯通路门店!$AA:$AA,通讯通路门店!$S:$S,$G1128,通讯通路门店!$J:$J,"华为堡垒店")</f>
        <v>0</v>
      </c>
      <c r="BG1128" s="99">
        <f>SUMIFS(通讯通路门店!$Y:$Y,通讯通路门店!$S:$S,$G1128,通讯通路门店!$J:$J,"小米体验店")</f>
        <v>0</v>
      </c>
      <c r="BH1128" s="99">
        <f>SUMIFS(通讯通路门店!$AA:$AA,通讯通路门店!$S:$S,$G1128,通讯通路门店!$J:$J,"苹果体验店")</f>
        <v>0</v>
      </c>
      <c r="BI1128" s="99">
        <f>SUMIFS(通讯通路门店!$K:$K,通讯通路门店!$S:$S,$G1128,通讯通路门店!$J:$J,"其他品牌专卖店")</f>
        <v>0</v>
      </c>
      <c r="BJ1128" s="99">
        <f>SUMIFS(通讯通路门店!$AC:$AC,通讯通路门店!$S:$S,$G1128)</f>
        <v>0</v>
      </c>
      <c r="BK1128" s="99">
        <f>SUMIFS(通讯通路门店!$AD:$AD,通讯通路门店!$S:$S,$G1128)</f>
        <v>0</v>
      </c>
      <c r="BL1128" s="99">
        <f>SUMIFS(通讯通路门店!$AE:$AE,通讯通路门店!$S:$S,$G1128)</f>
        <v>0</v>
      </c>
      <c r="BM1128" s="99">
        <f>SUMIFS(通讯通路门店!$AF:$AF,通讯通路门店!$S:$S,$G1128)</f>
        <v>0</v>
      </c>
      <c r="BN1128" s="99">
        <f>SUMIFS(通讯通路门店!$AG:$AG,通讯通路门店!$S:$S,$G1128)</f>
        <v>0</v>
      </c>
      <c r="BO1128" s="99">
        <f>SUMIFS(通讯通路门店!$AH:$AH,通讯通路门店!$S:$S,$G1128)</f>
        <v>0</v>
      </c>
      <c r="BP1128" s="99">
        <f>SUMIFS(通讯通路门店!$AI:$AI,通讯通路门店!$S:$S,$G1128)</f>
        <v>0</v>
      </c>
      <c r="BQ1128" s="83"/>
    </row>
    <row r="1129" spans="1:69">
      <c r="A1129" s="99" t="str">
        <f>IFERROR(_xlfn.XLOOKUP($G1129,通讯通路门店!$S$4:$S$993933,通讯通路门店!$A$4:$A$993933,0,0),"")</f>
        <v>海南省</v>
      </c>
      <c r="B1129" s="99" t="str">
        <f>IFERROR(_xlfn.XLOOKUP($G1129,通讯通路门店!$S$4:$S$993933,通讯通路门店!$B$4:$B$993933,0,0),"")</f>
        <v>乐东黎族自治县</v>
      </c>
      <c r="C1129" s="99" t="str">
        <f>IFERROR(_xlfn.XLOOKUP($G1129,通讯通路门店!$S$4:$S$993933,通讯通路门店!$C$4:$C$993933,0,0),"")</f>
        <v>乐东黎族自治县</v>
      </c>
      <c r="D1129" s="99" t="str">
        <f>IFERROR(_xlfn.XLOOKUP($G1129,通讯通路门店!$S$4:$S$993933,通讯通路门店!$D$4:$D$993933,0,0),"")</f>
        <v>万冲镇</v>
      </c>
      <c r="E1129" s="83"/>
      <c r="F1129" s="83"/>
      <c r="G1129" s="101"/>
      <c r="H1129" s="102">
        <f>IFERROR(_xlfn.XLOOKUP($G1129,通讯通路门店!$S$4:$S$993933,通讯通路门店!$R$4:$R$993933,0,0),"")</f>
        <v>0</v>
      </c>
      <c r="I1129" s="83"/>
      <c r="J1129" s="83"/>
      <c r="K1129" s="83"/>
      <c r="L1129" s="83"/>
      <c r="M1129" s="83"/>
      <c r="N1129" s="83"/>
      <c r="O1129" s="83"/>
      <c r="P1129" s="83"/>
      <c r="Q1129" s="83"/>
      <c r="R1129" s="83"/>
      <c r="S1129" s="83"/>
      <c r="T1129" s="83"/>
      <c r="U1129" s="99">
        <f>COUNTIF(通讯通路门店!$S:$S,$G1129)</f>
        <v>0</v>
      </c>
      <c r="V1129" s="99">
        <f>COUNTIFS(通讯通路门店!$S:$S,$G1129,通讯通路门店!$J:$J,"综合卖场")</f>
        <v>0</v>
      </c>
      <c r="W1129" s="99">
        <f>SUMIFS(通讯通路门店!$AJ:$AJ,通讯通路门店!$S:$S,通讯客户沙盘!$G1129)</f>
        <v>0</v>
      </c>
      <c r="X1129" s="99">
        <f t="shared" si="85"/>
        <v>0</v>
      </c>
      <c r="Y1129" s="99">
        <f>COUNTIFS(通讯通路门店!$S:$S,$G1129,通讯通路门店!$J:$J,"荣耀体验店")+COUNTIFS(通讯通路门店!$S:$S,$G1129,通讯通路门店!$J:$J,"荣耀授权专卖店")</f>
        <v>0</v>
      </c>
      <c r="Z1129" s="99">
        <f>COUNTIFS(通讯通路门店!$S:$S,$G1129,通讯通路门店!$J:$J,"VIVO体验店")</f>
        <v>0</v>
      </c>
      <c r="AA1129" s="99">
        <f>COUNTIFS(通讯通路门店!$S:$S,$G1129,通讯通路门店!$J:$J,"OPPO体验店")</f>
        <v>0</v>
      </c>
      <c r="AB1129" s="99">
        <f>COUNTIFS(通讯通路门店!$S:$S,$G1129,通讯通路门店!$J:$J,"华为授权体验店")+COUNTIFS(通讯通路门店!$S:$S,$G1129,通讯通路门店!$J:$J,"华为堡垒店")</f>
        <v>0</v>
      </c>
      <c r="AC1129" s="99">
        <f>COUNTIFS(通讯通路门店!$S:$S,$G1129,通讯通路门店!$J:$J,"小米体验店")</f>
        <v>0</v>
      </c>
      <c r="AD1129" s="99">
        <f>COUNTIFS(通讯通路门店!$S:$S,$G1129,通讯通路门店!$J:$J,"苹果体验店")</f>
        <v>0</v>
      </c>
      <c r="AE1129" s="99">
        <f>COUNTIFS(通讯通路门店!$S:$S,$G1129,通讯通路门店!$J:$J,"其他品牌专卖店")</f>
        <v>0</v>
      </c>
      <c r="AF1129" s="99">
        <f>SUMIFS(通讯通路门店!$BI:$BI,通讯通路门店!$S:$S,$G1129)</f>
        <v>0</v>
      </c>
      <c r="AG1129" s="99">
        <f>SUMIFS(通讯通路门店!$BH:$BH,通讯通路门店!$S:$S,$G1129)</f>
        <v>0</v>
      </c>
      <c r="AH1129" s="99">
        <f t="shared" si="86"/>
        <v>0</v>
      </c>
      <c r="AI1129" s="99">
        <f>SUMIFS(通讯通路门店!$BB:$BB,通讯通路门店!$S:$S,$G1129)</f>
        <v>0</v>
      </c>
      <c r="AJ1129" s="99">
        <f>SUMIFS(通讯通路门店!$BE:$BE,通讯通路门店!$S:$S,$G1129)</f>
        <v>0</v>
      </c>
      <c r="AK1129" s="99">
        <f>SUMIFS(通讯通路门店!$BG:$BG,通讯通路门店!$S:$S,$G1129)</f>
        <v>0</v>
      </c>
      <c r="AL1129" s="99">
        <f>SUMIFS(通讯通路门店!$BC:$BC,通讯通路门店!$S:$S,$G1129)</f>
        <v>0</v>
      </c>
      <c r="AM1129" s="99">
        <f>SUMIFS(通讯通路门店!$BD:$BD,通讯通路门店!$S:$S,$G1129)</f>
        <v>0</v>
      </c>
      <c r="AN1129" s="99">
        <f>SUMIFS(通讯通路门店!$BF:$BF,通讯通路门店!$S:$S,$G1129)</f>
        <v>0</v>
      </c>
      <c r="AO1129" s="99">
        <f t="shared" si="87"/>
        <v>0</v>
      </c>
      <c r="AP1129" s="99">
        <f>SUMIFS(通讯通路门店!$K:$K,通讯通路门店!$S:$S,$G1129)</f>
        <v>0</v>
      </c>
      <c r="AQ1129" s="83"/>
      <c r="AR1129" s="99">
        <f>SUMIFS(通讯通路门店!$T:$T,通讯通路门店!$S:$S,$G1129)</f>
        <v>0</v>
      </c>
      <c r="AS1129" s="99">
        <f>SUMIFS(通讯通路门店!$U:$U,通讯通路门店!$S:$S,$G1129)</f>
        <v>0</v>
      </c>
      <c r="AT1129" s="99">
        <f>SUMIFS(通讯通路门店!$V:$V,通讯通路门店!$S:$S,$G1129)</f>
        <v>0</v>
      </c>
      <c r="AU1129" s="99">
        <f>SUMIFS(通讯通路门店!$W:$W,通讯通路门店!$S:$S,$G1129)</f>
        <v>0</v>
      </c>
      <c r="AV1129" s="99">
        <f>SUMIFS(通讯通路门店!$Z:$Z,通讯通路门店!$S:$S,$G1129)</f>
        <v>0</v>
      </c>
      <c r="AW1129" s="99">
        <f>SUMIFS(通讯通路门店!$AB:$AB,通讯通路门店!$S:$S,$G1129)</f>
        <v>0</v>
      </c>
      <c r="AX1129" s="99">
        <f>SUMIFS(通讯通路门店!$X:$X,通讯通路门店!$S:$S,$G1129)</f>
        <v>0</v>
      </c>
      <c r="AY1129" s="99">
        <f>SUMIFS(通讯通路门店!$Y:$Y,通讯通路门店!$S:$S,$G1129)</f>
        <v>0</v>
      </c>
      <c r="AZ1129" s="99">
        <f>SUMIFS(通讯通路门店!$AA:$AA,通讯通路门店!$S:$S,$G1129)</f>
        <v>0</v>
      </c>
      <c r="BA1129" s="99">
        <f t="shared" si="88"/>
        <v>0</v>
      </c>
      <c r="BB1129" s="99">
        <f t="shared" si="89"/>
        <v>0</v>
      </c>
      <c r="BC1129" s="99">
        <f>SUMIFS(通讯通路门店!$W:$W,通讯通路门店!$S:$S,$G1129,通讯通路门店!$J:$J,"荣耀体验店")+SUMIFS(通讯通路门店!$W:$W,通讯通路门店!$S:$S,$G1129,通讯通路门店!$J:$J,"荣耀授权专卖店")</f>
        <v>0</v>
      </c>
      <c r="BD1129" s="99">
        <f>SUMIFS(通讯通路门店!$Z:$Z,通讯通路门店!$S:$S,$G1129,通讯通路门店!$J:$J,"VIVO体验店")</f>
        <v>0</v>
      </c>
      <c r="BE1129" s="99">
        <f>SUMIFS(通讯通路门店!$AB:$AB,通讯通路门店!$S:$S,$G1129,通讯通路门店!$J:$J,"OPPO体验店")</f>
        <v>0</v>
      </c>
      <c r="BF1129" s="99">
        <f>SUMIFS(通讯通路门店!$X:$X,通讯通路门店!$S:$S,$G1129,通讯通路门店!$J:$J,"华为授权体验店")+SUMIFS(通讯通路门店!$AA:$AA,通讯通路门店!$S:$S,$G1129,通讯通路门店!$J:$J,"华为堡垒店")</f>
        <v>0</v>
      </c>
      <c r="BG1129" s="99">
        <f>SUMIFS(通讯通路门店!$Y:$Y,通讯通路门店!$S:$S,$G1129,通讯通路门店!$J:$J,"小米体验店")</f>
        <v>0</v>
      </c>
      <c r="BH1129" s="99">
        <f>SUMIFS(通讯通路门店!$AA:$AA,通讯通路门店!$S:$S,$G1129,通讯通路门店!$J:$J,"苹果体验店")</f>
        <v>0</v>
      </c>
      <c r="BI1129" s="99">
        <f>SUMIFS(通讯通路门店!$K:$K,通讯通路门店!$S:$S,$G1129,通讯通路门店!$J:$J,"其他品牌专卖店")</f>
        <v>0</v>
      </c>
      <c r="BJ1129" s="99">
        <f>SUMIFS(通讯通路门店!$AC:$AC,通讯通路门店!$S:$S,$G1129)</f>
        <v>0</v>
      </c>
      <c r="BK1129" s="99">
        <f>SUMIFS(通讯通路门店!$AD:$AD,通讯通路门店!$S:$S,$G1129)</f>
        <v>0</v>
      </c>
      <c r="BL1129" s="99">
        <f>SUMIFS(通讯通路门店!$AE:$AE,通讯通路门店!$S:$S,$G1129)</f>
        <v>0</v>
      </c>
      <c r="BM1129" s="99">
        <f>SUMIFS(通讯通路门店!$AF:$AF,通讯通路门店!$S:$S,$G1129)</f>
        <v>0</v>
      </c>
      <c r="BN1129" s="99">
        <f>SUMIFS(通讯通路门店!$AG:$AG,通讯通路门店!$S:$S,$G1129)</f>
        <v>0</v>
      </c>
      <c r="BO1129" s="99">
        <f>SUMIFS(通讯通路门店!$AH:$AH,通讯通路门店!$S:$S,$G1129)</f>
        <v>0</v>
      </c>
      <c r="BP1129" s="99">
        <f>SUMIFS(通讯通路门店!$AI:$AI,通讯通路门店!$S:$S,$G1129)</f>
        <v>0</v>
      </c>
      <c r="BQ1129" s="83"/>
    </row>
    <row r="1130" spans="1:69">
      <c r="A1130" s="99" t="str">
        <f>IFERROR(_xlfn.XLOOKUP($G1130,通讯通路门店!$S$4:$S$993933,通讯通路门店!$A$4:$A$993933,0,0),"")</f>
        <v>海南省</v>
      </c>
      <c r="B1130" s="99" t="str">
        <f>IFERROR(_xlfn.XLOOKUP($G1130,通讯通路门店!$S$4:$S$993933,通讯通路门店!$B$4:$B$993933,0,0),"")</f>
        <v>乐东黎族自治县</v>
      </c>
      <c r="C1130" s="99" t="str">
        <f>IFERROR(_xlfn.XLOOKUP($G1130,通讯通路门店!$S$4:$S$993933,通讯通路门店!$C$4:$C$993933,0,0),"")</f>
        <v>乐东黎族自治县</v>
      </c>
      <c r="D1130" s="99" t="str">
        <f>IFERROR(_xlfn.XLOOKUP($G1130,通讯通路门店!$S$4:$S$993933,通讯通路门店!$D$4:$D$993933,0,0),"")</f>
        <v>万冲镇</v>
      </c>
      <c r="E1130" s="83"/>
      <c r="F1130" s="83"/>
      <c r="G1130" s="101"/>
      <c r="H1130" s="102">
        <f>IFERROR(_xlfn.XLOOKUP($G1130,通讯通路门店!$S$4:$S$993933,通讯通路门店!$R$4:$R$993933,0,0),"")</f>
        <v>0</v>
      </c>
      <c r="I1130" s="83"/>
      <c r="J1130" s="83"/>
      <c r="K1130" s="83"/>
      <c r="L1130" s="83"/>
      <c r="M1130" s="83"/>
      <c r="N1130" s="83"/>
      <c r="O1130" s="83"/>
      <c r="P1130" s="83"/>
      <c r="Q1130" s="83"/>
      <c r="R1130" s="83"/>
      <c r="S1130" s="83"/>
      <c r="T1130" s="83"/>
      <c r="U1130" s="99">
        <f>COUNTIF(通讯通路门店!$S:$S,$G1130)</f>
        <v>0</v>
      </c>
      <c r="V1130" s="99">
        <f>COUNTIFS(通讯通路门店!$S:$S,$G1130,通讯通路门店!$J:$J,"综合卖场")</f>
        <v>0</v>
      </c>
      <c r="W1130" s="99">
        <f>SUMIFS(通讯通路门店!$AJ:$AJ,通讯通路门店!$S:$S,通讯客户沙盘!$G1130)</f>
        <v>0</v>
      </c>
      <c r="X1130" s="99">
        <f t="shared" si="85"/>
        <v>0</v>
      </c>
      <c r="Y1130" s="99">
        <f>COUNTIFS(通讯通路门店!$S:$S,$G1130,通讯通路门店!$J:$J,"荣耀体验店")+COUNTIFS(通讯通路门店!$S:$S,$G1130,通讯通路门店!$J:$J,"荣耀授权专卖店")</f>
        <v>0</v>
      </c>
      <c r="Z1130" s="99">
        <f>COUNTIFS(通讯通路门店!$S:$S,$G1130,通讯通路门店!$J:$J,"VIVO体验店")</f>
        <v>0</v>
      </c>
      <c r="AA1130" s="99">
        <f>COUNTIFS(通讯通路门店!$S:$S,$G1130,通讯通路门店!$J:$J,"OPPO体验店")</f>
        <v>0</v>
      </c>
      <c r="AB1130" s="99">
        <f>COUNTIFS(通讯通路门店!$S:$S,$G1130,通讯通路门店!$J:$J,"华为授权体验店")+COUNTIFS(通讯通路门店!$S:$S,$G1130,通讯通路门店!$J:$J,"华为堡垒店")</f>
        <v>0</v>
      </c>
      <c r="AC1130" s="99">
        <f>COUNTIFS(通讯通路门店!$S:$S,$G1130,通讯通路门店!$J:$J,"小米体验店")</f>
        <v>0</v>
      </c>
      <c r="AD1130" s="99">
        <f>COUNTIFS(通讯通路门店!$S:$S,$G1130,通讯通路门店!$J:$J,"苹果体验店")</f>
        <v>0</v>
      </c>
      <c r="AE1130" s="99">
        <f>COUNTIFS(通讯通路门店!$S:$S,$G1130,通讯通路门店!$J:$J,"其他品牌专卖店")</f>
        <v>0</v>
      </c>
      <c r="AF1130" s="99">
        <f>SUMIFS(通讯通路门店!$BI:$BI,通讯通路门店!$S:$S,$G1130)</f>
        <v>0</v>
      </c>
      <c r="AG1130" s="99">
        <f>SUMIFS(通讯通路门店!$BH:$BH,通讯通路门店!$S:$S,$G1130)</f>
        <v>0</v>
      </c>
      <c r="AH1130" s="99">
        <f t="shared" si="86"/>
        <v>0</v>
      </c>
      <c r="AI1130" s="99">
        <f>SUMIFS(通讯通路门店!$BB:$BB,通讯通路门店!$S:$S,$G1130)</f>
        <v>0</v>
      </c>
      <c r="AJ1130" s="99">
        <f>SUMIFS(通讯通路门店!$BE:$BE,通讯通路门店!$S:$S,$G1130)</f>
        <v>0</v>
      </c>
      <c r="AK1130" s="99">
        <f>SUMIFS(通讯通路门店!$BG:$BG,通讯通路门店!$S:$S,$G1130)</f>
        <v>0</v>
      </c>
      <c r="AL1130" s="99">
        <f>SUMIFS(通讯通路门店!$BC:$BC,通讯通路门店!$S:$S,$G1130)</f>
        <v>0</v>
      </c>
      <c r="AM1130" s="99">
        <f>SUMIFS(通讯通路门店!$BD:$BD,通讯通路门店!$S:$S,$G1130)</f>
        <v>0</v>
      </c>
      <c r="AN1130" s="99">
        <f>SUMIFS(通讯通路门店!$BF:$BF,通讯通路门店!$S:$S,$G1130)</f>
        <v>0</v>
      </c>
      <c r="AO1130" s="99">
        <f t="shared" si="87"/>
        <v>0</v>
      </c>
      <c r="AP1130" s="99">
        <f>SUMIFS(通讯通路门店!$K:$K,通讯通路门店!$S:$S,$G1130)</f>
        <v>0</v>
      </c>
      <c r="AQ1130" s="83"/>
      <c r="AR1130" s="99">
        <f>SUMIFS(通讯通路门店!$T:$T,通讯通路门店!$S:$S,$G1130)</f>
        <v>0</v>
      </c>
      <c r="AS1130" s="99">
        <f>SUMIFS(通讯通路门店!$U:$U,通讯通路门店!$S:$S,$G1130)</f>
        <v>0</v>
      </c>
      <c r="AT1130" s="99">
        <f>SUMIFS(通讯通路门店!$V:$V,通讯通路门店!$S:$S,$G1130)</f>
        <v>0</v>
      </c>
      <c r="AU1130" s="99">
        <f>SUMIFS(通讯通路门店!$W:$W,通讯通路门店!$S:$S,$G1130)</f>
        <v>0</v>
      </c>
      <c r="AV1130" s="99">
        <f>SUMIFS(通讯通路门店!$Z:$Z,通讯通路门店!$S:$S,$G1130)</f>
        <v>0</v>
      </c>
      <c r="AW1130" s="99">
        <f>SUMIFS(通讯通路门店!$AB:$AB,通讯通路门店!$S:$S,$G1130)</f>
        <v>0</v>
      </c>
      <c r="AX1130" s="99">
        <f>SUMIFS(通讯通路门店!$X:$X,通讯通路门店!$S:$S,$G1130)</f>
        <v>0</v>
      </c>
      <c r="AY1130" s="99">
        <f>SUMIFS(通讯通路门店!$Y:$Y,通讯通路门店!$S:$S,$G1130)</f>
        <v>0</v>
      </c>
      <c r="AZ1130" s="99">
        <f>SUMIFS(通讯通路门店!$AA:$AA,通讯通路门店!$S:$S,$G1130)</f>
        <v>0</v>
      </c>
      <c r="BA1130" s="99">
        <f t="shared" si="88"/>
        <v>0</v>
      </c>
      <c r="BB1130" s="99">
        <f t="shared" si="89"/>
        <v>0</v>
      </c>
      <c r="BC1130" s="99">
        <f>SUMIFS(通讯通路门店!$W:$W,通讯通路门店!$S:$S,$G1130,通讯通路门店!$J:$J,"荣耀体验店")+SUMIFS(通讯通路门店!$W:$W,通讯通路门店!$S:$S,$G1130,通讯通路门店!$J:$J,"荣耀授权专卖店")</f>
        <v>0</v>
      </c>
      <c r="BD1130" s="99">
        <f>SUMIFS(通讯通路门店!$Z:$Z,通讯通路门店!$S:$S,$G1130,通讯通路门店!$J:$J,"VIVO体验店")</f>
        <v>0</v>
      </c>
      <c r="BE1130" s="99">
        <f>SUMIFS(通讯通路门店!$AB:$AB,通讯通路门店!$S:$S,$G1130,通讯通路门店!$J:$J,"OPPO体验店")</f>
        <v>0</v>
      </c>
      <c r="BF1130" s="99">
        <f>SUMIFS(通讯通路门店!$X:$X,通讯通路门店!$S:$S,$G1130,通讯通路门店!$J:$J,"华为授权体验店")+SUMIFS(通讯通路门店!$AA:$AA,通讯通路门店!$S:$S,$G1130,通讯通路门店!$J:$J,"华为堡垒店")</f>
        <v>0</v>
      </c>
      <c r="BG1130" s="99">
        <f>SUMIFS(通讯通路门店!$Y:$Y,通讯通路门店!$S:$S,$G1130,通讯通路门店!$J:$J,"小米体验店")</f>
        <v>0</v>
      </c>
      <c r="BH1130" s="99">
        <f>SUMIFS(通讯通路门店!$AA:$AA,通讯通路门店!$S:$S,$G1130,通讯通路门店!$J:$J,"苹果体验店")</f>
        <v>0</v>
      </c>
      <c r="BI1130" s="99">
        <f>SUMIFS(通讯通路门店!$K:$K,通讯通路门店!$S:$S,$G1130,通讯通路门店!$J:$J,"其他品牌专卖店")</f>
        <v>0</v>
      </c>
      <c r="BJ1130" s="99">
        <f>SUMIFS(通讯通路门店!$AC:$AC,通讯通路门店!$S:$S,$G1130)</f>
        <v>0</v>
      </c>
      <c r="BK1130" s="99">
        <f>SUMIFS(通讯通路门店!$AD:$AD,通讯通路门店!$S:$S,$G1130)</f>
        <v>0</v>
      </c>
      <c r="BL1130" s="99">
        <f>SUMIFS(通讯通路门店!$AE:$AE,通讯通路门店!$S:$S,$G1130)</f>
        <v>0</v>
      </c>
      <c r="BM1130" s="99">
        <f>SUMIFS(通讯通路门店!$AF:$AF,通讯通路门店!$S:$S,$G1130)</f>
        <v>0</v>
      </c>
      <c r="BN1130" s="99">
        <f>SUMIFS(通讯通路门店!$AG:$AG,通讯通路门店!$S:$S,$G1130)</f>
        <v>0</v>
      </c>
      <c r="BO1130" s="99">
        <f>SUMIFS(通讯通路门店!$AH:$AH,通讯通路门店!$S:$S,$G1130)</f>
        <v>0</v>
      </c>
      <c r="BP1130" s="99">
        <f>SUMIFS(通讯通路门店!$AI:$AI,通讯通路门店!$S:$S,$G1130)</f>
        <v>0</v>
      </c>
      <c r="BQ1130" s="83"/>
    </row>
    <row r="1131" spans="1:69">
      <c r="A1131" s="99" t="str">
        <f>IFERROR(_xlfn.XLOOKUP($G1131,通讯通路门店!$S$4:$S$993933,通讯通路门店!$A$4:$A$993933,0,0),"")</f>
        <v>海南省</v>
      </c>
      <c r="B1131" s="99" t="str">
        <f>IFERROR(_xlfn.XLOOKUP($G1131,通讯通路门店!$S$4:$S$993933,通讯通路门店!$B$4:$B$993933,0,0),"")</f>
        <v>乐东黎族自治县</v>
      </c>
      <c r="C1131" s="99" t="str">
        <f>IFERROR(_xlfn.XLOOKUP($G1131,通讯通路门店!$S$4:$S$993933,通讯通路门店!$C$4:$C$993933,0,0),"")</f>
        <v>乐东黎族自治县</v>
      </c>
      <c r="D1131" s="99" t="str">
        <f>IFERROR(_xlfn.XLOOKUP($G1131,通讯通路门店!$S$4:$S$993933,通讯通路门店!$D$4:$D$993933,0,0),"")</f>
        <v>万冲镇</v>
      </c>
      <c r="E1131" s="83"/>
      <c r="F1131" s="83"/>
      <c r="G1131" s="101"/>
      <c r="H1131" s="102">
        <f>IFERROR(_xlfn.XLOOKUP($G1131,通讯通路门店!$S$4:$S$993933,通讯通路门店!$R$4:$R$993933,0,0),"")</f>
        <v>0</v>
      </c>
      <c r="I1131" s="83"/>
      <c r="J1131" s="83"/>
      <c r="K1131" s="83"/>
      <c r="L1131" s="83"/>
      <c r="M1131" s="83"/>
      <c r="N1131" s="83"/>
      <c r="O1131" s="83"/>
      <c r="P1131" s="83"/>
      <c r="Q1131" s="83"/>
      <c r="R1131" s="83"/>
      <c r="S1131" s="83"/>
      <c r="T1131" s="83"/>
      <c r="U1131" s="99">
        <f>COUNTIF(通讯通路门店!$S:$S,$G1131)</f>
        <v>0</v>
      </c>
      <c r="V1131" s="99">
        <f>COUNTIFS(通讯通路门店!$S:$S,$G1131,通讯通路门店!$J:$J,"综合卖场")</f>
        <v>0</v>
      </c>
      <c r="W1131" s="99">
        <f>SUMIFS(通讯通路门店!$AJ:$AJ,通讯通路门店!$S:$S,通讯客户沙盘!$G1131)</f>
        <v>0</v>
      </c>
      <c r="X1131" s="99">
        <f t="shared" si="85"/>
        <v>0</v>
      </c>
      <c r="Y1131" s="99">
        <f>COUNTIFS(通讯通路门店!$S:$S,$G1131,通讯通路门店!$J:$J,"荣耀体验店")+COUNTIFS(通讯通路门店!$S:$S,$G1131,通讯通路门店!$J:$J,"荣耀授权专卖店")</f>
        <v>0</v>
      </c>
      <c r="Z1131" s="99">
        <f>COUNTIFS(通讯通路门店!$S:$S,$G1131,通讯通路门店!$J:$J,"VIVO体验店")</f>
        <v>0</v>
      </c>
      <c r="AA1131" s="99">
        <f>COUNTIFS(通讯通路门店!$S:$S,$G1131,通讯通路门店!$J:$J,"OPPO体验店")</f>
        <v>0</v>
      </c>
      <c r="AB1131" s="99">
        <f>COUNTIFS(通讯通路门店!$S:$S,$G1131,通讯通路门店!$J:$J,"华为授权体验店")+COUNTIFS(通讯通路门店!$S:$S,$G1131,通讯通路门店!$J:$J,"华为堡垒店")</f>
        <v>0</v>
      </c>
      <c r="AC1131" s="99">
        <f>COUNTIFS(通讯通路门店!$S:$S,$G1131,通讯通路门店!$J:$J,"小米体验店")</f>
        <v>0</v>
      </c>
      <c r="AD1131" s="99">
        <f>COUNTIFS(通讯通路门店!$S:$S,$G1131,通讯通路门店!$J:$J,"苹果体验店")</f>
        <v>0</v>
      </c>
      <c r="AE1131" s="99">
        <f>COUNTIFS(通讯通路门店!$S:$S,$G1131,通讯通路门店!$J:$J,"其他品牌专卖店")</f>
        <v>0</v>
      </c>
      <c r="AF1131" s="99">
        <f>SUMIFS(通讯通路门店!$BI:$BI,通讯通路门店!$S:$S,$G1131)</f>
        <v>0</v>
      </c>
      <c r="AG1131" s="99">
        <f>SUMIFS(通讯通路门店!$BH:$BH,通讯通路门店!$S:$S,$G1131)</f>
        <v>0</v>
      </c>
      <c r="AH1131" s="99">
        <f t="shared" si="86"/>
        <v>0</v>
      </c>
      <c r="AI1131" s="99">
        <f>SUMIFS(通讯通路门店!$BB:$BB,通讯通路门店!$S:$S,$G1131)</f>
        <v>0</v>
      </c>
      <c r="AJ1131" s="99">
        <f>SUMIFS(通讯通路门店!$BE:$BE,通讯通路门店!$S:$S,$G1131)</f>
        <v>0</v>
      </c>
      <c r="AK1131" s="99">
        <f>SUMIFS(通讯通路门店!$BG:$BG,通讯通路门店!$S:$S,$G1131)</f>
        <v>0</v>
      </c>
      <c r="AL1131" s="99">
        <f>SUMIFS(通讯通路门店!$BC:$BC,通讯通路门店!$S:$S,$G1131)</f>
        <v>0</v>
      </c>
      <c r="AM1131" s="99">
        <f>SUMIFS(通讯通路门店!$BD:$BD,通讯通路门店!$S:$S,$G1131)</f>
        <v>0</v>
      </c>
      <c r="AN1131" s="99">
        <f>SUMIFS(通讯通路门店!$BF:$BF,通讯通路门店!$S:$S,$G1131)</f>
        <v>0</v>
      </c>
      <c r="AO1131" s="99">
        <f t="shared" si="87"/>
        <v>0</v>
      </c>
      <c r="AP1131" s="99">
        <f>SUMIFS(通讯通路门店!$K:$K,通讯通路门店!$S:$S,$G1131)</f>
        <v>0</v>
      </c>
      <c r="AQ1131" s="83"/>
      <c r="AR1131" s="99">
        <f>SUMIFS(通讯通路门店!$T:$T,通讯通路门店!$S:$S,$G1131)</f>
        <v>0</v>
      </c>
      <c r="AS1131" s="99">
        <f>SUMIFS(通讯通路门店!$U:$U,通讯通路门店!$S:$S,$G1131)</f>
        <v>0</v>
      </c>
      <c r="AT1131" s="99">
        <f>SUMIFS(通讯通路门店!$V:$V,通讯通路门店!$S:$S,$G1131)</f>
        <v>0</v>
      </c>
      <c r="AU1131" s="99">
        <f>SUMIFS(通讯通路门店!$W:$W,通讯通路门店!$S:$S,$G1131)</f>
        <v>0</v>
      </c>
      <c r="AV1131" s="99">
        <f>SUMIFS(通讯通路门店!$Z:$Z,通讯通路门店!$S:$S,$G1131)</f>
        <v>0</v>
      </c>
      <c r="AW1131" s="99">
        <f>SUMIFS(通讯通路门店!$AB:$AB,通讯通路门店!$S:$S,$G1131)</f>
        <v>0</v>
      </c>
      <c r="AX1131" s="99">
        <f>SUMIFS(通讯通路门店!$X:$X,通讯通路门店!$S:$S,$G1131)</f>
        <v>0</v>
      </c>
      <c r="AY1131" s="99">
        <f>SUMIFS(通讯通路门店!$Y:$Y,通讯通路门店!$S:$S,$G1131)</f>
        <v>0</v>
      </c>
      <c r="AZ1131" s="99">
        <f>SUMIFS(通讯通路门店!$AA:$AA,通讯通路门店!$S:$S,$G1131)</f>
        <v>0</v>
      </c>
      <c r="BA1131" s="99">
        <f t="shared" si="88"/>
        <v>0</v>
      </c>
      <c r="BB1131" s="99">
        <f t="shared" si="89"/>
        <v>0</v>
      </c>
      <c r="BC1131" s="99">
        <f>SUMIFS(通讯通路门店!$W:$W,通讯通路门店!$S:$S,$G1131,通讯通路门店!$J:$J,"荣耀体验店")+SUMIFS(通讯通路门店!$W:$W,通讯通路门店!$S:$S,$G1131,通讯通路门店!$J:$J,"荣耀授权专卖店")</f>
        <v>0</v>
      </c>
      <c r="BD1131" s="99">
        <f>SUMIFS(通讯通路门店!$Z:$Z,通讯通路门店!$S:$S,$G1131,通讯通路门店!$J:$J,"VIVO体验店")</f>
        <v>0</v>
      </c>
      <c r="BE1131" s="99">
        <f>SUMIFS(通讯通路门店!$AB:$AB,通讯通路门店!$S:$S,$G1131,通讯通路门店!$J:$J,"OPPO体验店")</f>
        <v>0</v>
      </c>
      <c r="BF1131" s="99">
        <f>SUMIFS(通讯通路门店!$X:$X,通讯通路门店!$S:$S,$G1131,通讯通路门店!$J:$J,"华为授权体验店")+SUMIFS(通讯通路门店!$AA:$AA,通讯通路门店!$S:$S,$G1131,通讯通路门店!$J:$J,"华为堡垒店")</f>
        <v>0</v>
      </c>
      <c r="BG1131" s="99">
        <f>SUMIFS(通讯通路门店!$Y:$Y,通讯通路门店!$S:$S,$G1131,通讯通路门店!$J:$J,"小米体验店")</f>
        <v>0</v>
      </c>
      <c r="BH1131" s="99">
        <f>SUMIFS(通讯通路门店!$AA:$AA,通讯通路门店!$S:$S,$G1131,通讯通路门店!$J:$J,"苹果体验店")</f>
        <v>0</v>
      </c>
      <c r="BI1131" s="99">
        <f>SUMIFS(通讯通路门店!$K:$K,通讯通路门店!$S:$S,$G1131,通讯通路门店!$J:$J,"其他品牌专卖店")</f>
        <v>0</v>
      </c>
      <c r="BJ1131" s="99">
        <f>SUMIFS(通讯通路门店!$AC:$AC,通讯通路门店!$S:$S,$G1131)</f>
        <v>0</v>
      </c>
      <c r="BK1131" s="99">
        <f>SUMIFS(通讯通路门店!$AD:$AD,通讯通路门店!$S:$S,$G1131)</f>
        <v>0</v>
      </c>
      <c r="BL1131" s="99">
        <f>SUMIFS(通讯通路门店!$AE:$AE,通讯通路门店!$S:$S,$G1131)</f>
        <v>0</v>
      </c>
      <c r="BM1131" s="99">
        <f>SUMIFS(通讯通路门店!$AF:$AF,通讯通路门店!$S:$S,$G1131)</f>
        <v>0</v>
      </c>
      <c r="BN1131" s="99">
        <f>SUMIFS(通讯通路门店!$AG:$AG,通讯通路门店!$S:$S,$G1131)</f>
        <v>0</v>
      </c>
      <c r="BO1131" s="99">
        <f>SUMIFS(通讯通路门店!$AH:$AH,通讯通路门店!$S:$S,$G1131)</f>
        <v>0</v>
      </c>
      <c r="BP1131" s="99">
        <f>SUMIFS(通讯通路门店!$AI:$AI,通讯通路门店!$S:$S,$G1131)</f>
        <v>0</v>
      </c>
      <c r="BQ1131" s="83"/>
    </row>
    <row r="1132" spans="1:69">
      <c r="A1132" s="99" t="str">
        <f>IFERROR(_xlfn.XLOOKUP($G1132,通讯通路门店!$S$4:$S$993933,通讯通路门店!$A$4:$A$993933,0,0),"")</f>
        <v>海南省</v>
      </c>
      <c r="B1132" s="99" t="str">
        <f>IFERROR(_xlfn.XLOOKUP($G1132,通讯通路门店!$S$4:$S$993933,通讯通路门店!$B$4:$B$993933,0,0),"")</f>
        <v>乐东黎族自治县</v>
      </c>
      <c r="C1132" s="99" t="str">
        <f>IFERROR(_xlfn.XLOOKUP($G1132,通讯通路门店!$S$4:$S$993933,通讯通路门店!$C$4:$C$993933,0,0),"")</f>
        <v>乐东黎族自治县</v>
      </c>
      <c r="D1132" s="99" t="str">
        <f>IFERROR(_xlfn.XLOOKUP($G1132,通讯通路门店!$S$4:$S$993933,通讯通路门店!$D$4:$D$993933,0,0),"")</f>
        <v>万冲镇</v>
      </c>
      <c r="E1132" s="83"/>
      <c r="F1132" s="83"/>
      <c r="G1132" s="101"/>
      <c r="H1132" s="102">
        <f>IFERROR(_xlfn.XLOOKUP($G1132,通讯通路门店!$S$4:$S$993933,通讯通路门店!$R$4:$R$993933,0,0),"")</f>
        <v>0</v>
      </c>
      <c r="I1132" s="83"/>
      <c r="J1132" s="83"/>
      <c r="K1132" s="83"/>
      <c r="L1132" s="83"/>
      <c r="M1132" s="83"/>
      <c r="N1132" s="83"/>
      <c r="O1132" s="83"/>
      <c r="P1132" s="83"/>
      <c r="Q1132" s="83"/>
      <c r="R1132" s="83"/>
      <c r="S1132" s="83"/>
      <c r="T1132" s="83"/>
      <c r="U1132" s="99">
        <f>COUNTIF(通讯通路门店!$S:$S,$G1132)</f>
        <v>0</v>
      </c>
      <c r="V1132" s="99">
        <f>COUNTIFS(通讯通路门店!$S:$S,$G1132,通讯通路门店!$J:$J,"综合卖场")</f>
        <v>0</v>
      </c>
      <c r="W1132" s="99">
        <f>SUMIFS(通讯通路门店!$AJ:$AJ,通讯通路门店!$S:$S,通讯客户沙盘!$G1132)</f>
        <v>0</v>
      </c>
      <c r="X1132" s="99">
        <f t="shared" si="85"/>
        <v>0</v>
      </c>
      <c r="Y1132" s="99">
        <f>COUNTIFS(通讯通路门店!$S:$S,$G1132,通讯通路门店!$J:$J,"荣耀体验店")+COUNTIFS(通讯通路门店!$S:$S,$G1132,通讯通路门店!$J:$J,"荣耀授权专卖店")</f>
        <v>0</v>
      </c>
      <c r="Z1132" s="99">
        <f>COUNTIFS(通讯通路门店!$S:$S,$G1132,通讯通路门店!$J:$J,"VIVO体验店")</f>
        <v>0</v>
      </c>
      <c r="AA1132" s="99">
        <f>COUNTIFS(通讯通路门店!$S:$S,$G1132,通讯通路门店!$J:$J,"OPPO体验店")</f>
        <v>0</v>
      </c>
      <c r="AB1132" s="99">
        <f>COUNTIFS(通讯通路门店!$S:$S,$G1132,通讯通路门店!$J:$J,"华为授权体验店")+COUNTIFS(通讯通路门店!$S:$S,$G1132,通讯通路门店!$J:$J,"华为堡垒店")</f>
        <v>0</v>
      </c>
      <c r="AC1132" s="99">
        <f>COUNTIFS(通讯通路门店!$S:$S,$G1132,通讯通路门店!$J:$J,"小米体验店")</f>
        <v>0</v>
      </c>
      <c r="AD1132" s="99">
        <f>COUNTIFS(通讯通路门店!$S:$S,$G1132,通讯通路门店!$J:$J,"苹果体验店")</f>
        <v>0</v>
      </c>
      <c r="AE1132" s="99">
        <f>COUNTIFS(通讯通路门店!$S:$S,$G1132,通讯通路门店!$J:$J,"其他品牌专卖店")</f>
        <v>0</v>
      </c>
      <c r="AF1132" s="99">
        <f>SUMIFS(通讯通路门店!$BI:$BI,通讯通路门店!$S:$S,$G1132)</f>
        <v>0</v>
      </c>
      <c r="AG1132" s="99">
        <f>SUMIFS(通讯通路门店!$BH:$BH,通讯通路门店!$S:$S,$G1132)</f>
        <v>0</v>
      </c>
      <c r="AH1132" s="99">
        <f t="shared" si="86"/>
        <v>0</v>
      </c>
      <c r="AI1132" s="99">
        <f>SUMIFS(通讯通路门店!$BB:$BB,通讯通路门店!$S:$S,$G1132)</f>
        <v>0</v>
      </c>
      <c r="AJ1132" s="99">
        <f>SUMIFS(通讯通路门店!$BE:$BE,通讯通路门店!$S:$S,$G1132)</f>
        <v>0</v>
      </c>
      <c r="AK1132" s="99">
        <f>SUMIFS(通讯通路门店!$BG:$BG,通讯通路门店!$S:$S,$G1132)</f>
        <v>0</v>
      </c>
      <c r="AL1132" s="99">
        <f>SUMIFS(通讯通路门店!$BC:$BC,通讯通路门店!$S:$S,$G1132)</f>
        <v>0</v>
      </c>
      <c r="AM1132" s="99">
        <f>SUMIFS(通讯通路门店!$BD:$BD,通讯通路门店!$S:$S,$G1132)</f>
        <v>0</v>
      </c>
      <c r="AN1132" s="99">
        <f>SUMIFS(通讯通路门店!$BF:$BF,通讯通路门店!$S:$S,$G1132)</f>
        <v>0</v>
      </c>
      <c r="AO1132" s="99">
        <f t="shared" si="87"/>
        <v>0</v>
      </c>
      <c r="AP1132" s="99">
        <f>SUMIFS(通讯通路门店!$K:$K,通讯通路门店!$S:$S,$G1132)</f>
        <v>0</v>
      </c>
      <c r="AQ1132" s="83"/>
      <c r="AR1132" s="99">
        <f>SUMIFS(通讯通路门店!$T:$T,通讯通路门店!$S:$S,$G1132)</f>
        <v>0</v>
      </c>
      <c r="AS1132" s="99">
        <f>SUMIFS(通讯通路门店!$U:$U,通讯通路门店!$S:$S,$G1132)</f>
        <v>0</v>
      </c>
      <c r="AT1132" s="99">
        <f>SUMIFS(通讯通路门店!$V:$V,通讯通路门店!$S:$S,$G1132)</f>
        <v>0</v>
      </c>
      <c r="AU1132" s="99">
        <f>SUMIFS(通讯通路门店!$W:$W,通讯通路门店!$S:$S,$G1132)</f>
        <v>0</v>
      </c>
      <c r="AV1132" s="99">
        <f>SUMIFS(通讯通路门店!$Z:$Z,通讯通路门店!$S:$S,$G1132)</f>
        <v>0</v>
      </c>
      <c r="AW1132" s="99">
        <f>SUMIFS(通讯通路门店!$AB:$AB,通讯通路门店!$S:$S,$G1132)</f>
        <v>0</v>
      </c>
      <c r="AX1132" s="99">
        <f>SUMIFS(通讯通路门店!$X:$X,通讯通路门店!$S:$S,$G1132)</f>
        <v>0</v>
      </c>
      <c r="AY1132" s="99">
        <f>SUMIFS(通讯通路门店!$Y:$Y,通讯通路门店!$S:$S,$G1132)</f>
        <v>0</v>
      </c>
      <c r="AZ1132" s="99">
        <f>SUMIFS(通讯通路门店!$AA:$AA,通讯通路门店!$S:$S,$G1132)</f>
        <v>0</v>
      </c>
      <c r="BA1132" s="99">
        <f t="shared" si="88"/>
        <v>0</v>
      </c>
      <c r="BB1132" s="99">
        <f t="shared" si="89"/>
        <v>0</v>
      </c>
      <c r="BC1132" s="99">
        <f>SUMIFS(通讯通路门店!$W:$W,通讯通路门店!$S:$S,$G1132,通讯通路门店!$J:$J,"荣耀体验店")+SUMIFS(通讯通路门店!$W:$W,通讯通路门店!$S:$S,$G1132,通讯通路门店!$J:$J,"荣耀授权专卖店")</f>
        <v>0</v>
      </c>
      <c r="BD1132" s="99">
        <f>SUMIFS(通讯通路门店!$Z:$Z,通讯通路门店!$S:$S,$G1132,通讯通路门店!$J:$J,"VIVO体验店")</f>
        <v>0</v>
      </c>
      <c r="BE1132" s="99">
        <f>SUMIFS(通讯通路门店!$AB:$AB,通讯通路门店!$S:$S,$G1132,通讯通路门店!$J:$J,"OPPO体验店")</f>
        <v>0</v>
      </c>
      <c r="BF1132" s="99">
        <f>SUMIFS(通讯通路门店!$X:$X,通讯通路门店!$S:$S,$G1132,通讯通路门店!$J:$J,"华为授权体验店")+SUMIFS(通讯通路门店!$AA:$AA,通讯通路门店!$S:$S,$G1132,通讯通路门店!$J:$J,"华为堡垒店")</f>
        <v>0</v>
      </c>
      <c r="BG1132" s="99">
        <f>SUMIFS(通讯通路门店!$Y:$Y,通讯通路门店!$S:$S,$G1132,通讯通路门店!$J:$J,"小米体验店")</f>
        <v>0</v>
      </c>
      <c r="BH1132" s="99">
        <f>SUMIFS(通讯通路门店!$AA:$AA,通讯通路门店!$S:$S,$G1132,通讯通路门店!$J:$J,"苹果体验店")</f>
        <v>0</v>
      </c>
      <c r="BI1132" s="99">
        <f>SUMIFS(通讯通路门店!$K:$K,通讯通路门店!$S:$S,$G1132,通讯通路门店!$J:$J,"其他品牌专卖店")</f>
        <v>0</v>
      </c>
      <c r="BJ1132" s="99">
        <f>SUMIFS(通讯通路门店!$AC:$AC,通讯通路门店!$S:$S,$G1132)</f>
        <v>0</v>
      </c>
      <c r="BK1132" s="99">
        <f>SUMIFS(通讯通路门店!$AD:$AD,通讯通路门店!$S:$S,$G1132)</f>
        <v>0</v>
      </c>
      <c r="BL1132" s="99">
        <f>SUMIFS(通讯通路门店!$AE:$AE,通讯通路门店!$S:$S,$G1132)</f>
        <v>0</v>
      </c>
      <c r="BM1132" s="99">
        <f>SUMIFS(通讯通路门店!$AF:$AF,通讯通路门店!$S:$S,$G1132)</f>
        <v>0</v>
      </c>
      <c r="BN1132" s="99">
        <f>SUMIFS(通讯通路门店!$AG:$AG,通讯通路门店!$S:$S,$G1132)</f>
        <v>0</v>
      </c>
      <c r="BO1132" s="99">
        <f>SUMIFS(通讯通路门店!$AH:$AH,通讯通路门店!$S:$S,$G1132)</f>
        <v>0</v>
      </c>
      <c r="BP1132" s="99">
        <f>SUMIFS(通讯通路门店!$AI:$AI,通讯通路门店!$S:$S,$G1132)</f>
        <v>0</v>
      </c>
      <c r="BQ1132" s="83"/>
    </row>
    <row r="1133" spans="1:69">
      <c r="A1133" s="99" t="str">
        <f>IFERROR(_xlfn.XLOOKUP($G1133,通讯通路门店!$S$4:$S$993933,通讯通路门店!$A$4:$A$993933,0,0),"")</f>
        <v>海南省</v>
      </c>
      <c r="B1133" s="99" t="str">
        <f>IFERROR(_xlfn.XLOOKUP($G1133,通讯通路门店!$S$4:$S$993933,通讯通路门店!$B$4:$B$993933,0,0),"")</f>
        <v>乐东黎族自治县</v>
      </c>
      <c r="C1133" s="99" t="str">
        <f>IFERROR(_xlfn.XLOOKUP($G1133,通讯通路门店!$S$4:$S$993933,通讯通路门店!$C$4:$C$993933,0,0),"")</f>
        <v>乐东黎族自治县</v>
      </c>
      <c r="D1133" s="99" t="str">
        <f>IFERROR(_xlfn.XLOOKUP($G1133,通讯通路门店!$S$4:$S$993933,通讯通路门店!$D$4:$D$993933,0,0),"")</f>
        <v>万冲镇</v>
      </c>
      <c r="E1133" s="83"/>
      <c r="F1133" s="83"/>
      <c r="G1133" s="101"/>
      <c r="H1133" s="102">
        <f>IFERROR(_xlfn.XLOOKUP($G1133,通讯通路门店!$S$4:$S$993933,通讯通路门店!$R$4:$R$993933,0,0),"")</f>
        <v>0</v>
      </c>
      <c r="I1133" s="83"/>
      <c r="J1133" s="83"/>
      <c r="K1133" s="83"/>
      <c r="L1133" s="83"/>
      <c r="M1133" s="83"/>
      <c r="N1133" s="83"/>
      <c r="O1133" s="83"/>
      <c r="P1133" s="83"/>
      <c r="Q1133" s="83"/>
      <c r="R1133" s="83"/>
      <c r="S1133" s="83"/>
      <c r="T1133" s="83"/>
      <c r="U1133" s="99">
        <f>COUNTIF(通讯通路门店!$S:$S,$G1133)</f>
        <v>0</v>
      </c>
      <c r="V1133" s="99">
        <f>COUNTIFS(通讯通路门店!$S:$S,$G1133,通讯通路门店!$J:$J,"综合卖场")</f>
        <v>0</v>
      </c>
      <c r="W1133" s="99">
        <f>SUMIFS(通讯通路门店!$AJ:$AJ,通讯通路门店!$S:$S,通讯客户沙盘!$G1133)</f>
        <v>0</v>
      </c>
      <c r="X1133" s="99">
        <f t="shared" si="85"/>
        <v>0</v>
      </c>
      <c r="Y1133" s="99">
        <f>COUNTIFS(通讯通路门店!$S:$S,$G1133,通讯通路门店!$J:$J,"荣耀体验店")+COUNTIFS(通讯通路门店!$S:$S,$G1133,通讯通路门店!$J:$J,"荣耀授权专卖店")</f>
        <v>0</v>
      </c>
      <c r="Z1133" s="99">
        <f>COUNTIFS(通讯通路门店!$S:$S,$G1133,通讯通路门店!$J:$J,"VIVO体验店")</f>
        <v>0</v>
      </c>
      <c r="AA1133" s="99">
        <f>COUNTIFS(通讯通路门店!$S:$S,$G1133,通讯通路门店!$J:$J,"OPPO体验店")</f>
        <v>0</v>
      </c>
      <c r="AB1133" s="99">
        <f>COUNTIFS(通讯通路门店!$S:$S,$G1133,通讯通路门店!$J:$J,"华为授权体验店")+COUNTIFS(通讯通路门店!$S:$S,$G1133,通讯通路门店!$J:$J,"华为堡垒店")</f>
        <v>0</v>
      </c>
      <c r="AC1133" s="99">
        <f>COUNTIFS(通讯通路门店!$S:$S,$G1133,通讯通路门店!$J:$J,"小米体验店")</f>
        <v>0</v>
      </c>
      <c r="AD1133" s="99">
        <f>COUNTIFS(通讯通路门店!$S:$S,$G1133,通讯通路门店!$J:$J,"苹果体验店")</f>
        <v>0</v>
      </c>
      <c r="AE1133" s="99">
        <f>COUNTIFS(通讯通路门店!$S:$S,$G1133,通讯通路门店!$J:$J,"其他品牌专卖店")</f>
        <v>0</v>
      </c>
      <c r="AF1133" s="99">
        <f>SUMIFS(通讯通路门店!$BI:$BI,通讯通路门店!$S:$S,$G1133)</f>
        <v>0</v>
      </c>
      <c r="AG1133" s="99">
        <f>SUMIFS(通讯通路门店!$BH:$BH,通讯通路门店!$S:$S,$G1133)</f>
        <v>0</v>
      </c>
      <c r="AH1133" s="99">
        <f t="shared" si="86"/>
        <v>0</v>
      </c>
      <c r="AI1133" s="99">
        <f>SUMIFS(通讯通路门店!$BB:$BB,通讯通路门店!$S:$S,$G1133)</f>
        <v>0</v>
      </c>
      <c r="AJ1133" s="99">
        <f>SUMIFS(通讯通路门店!$BE:$BE,通讯通路门店!$S:$S,$G1133)</f>
        <v>0</v>
      </c>
      <c r="AK1133" s="99">
        <f>SUMIFS(通讯通路门店!$BG:$BG,通讯通路门店!$S:$S,$G1133)</f>
        <v>0</v>
      </c>
      <c r="AL1133" s="99">
        <f>SUMIFS(通讯通路门店!$BC:$BC,通讯通路门店!$S:$S,$G1133)</f>
        <v>0</v>
      </c>
      <c r="AM1133" s="99">
        <f>SUMIFS(通讯通路门店!$BD:$BD,通讯通路门店!$S:$S,$G1133)</f>
        <v>0</v>
      </c>
      <c r="AN1133" s="99">
        <f>SUMIFS(通讯通路门店!$BF:$BF,通讯通路门店!$S:$S,$G1133)</f>
        <v>0</v>
      </c>
      <c r="AO1133" s="99">
        <f t="shared" si="87"/>
        <v>0</v>
      </c>
      <c r="AP1133" s="99">
        <f>SUMIFS(通讯通路门店!$K:$K,通讯通路门店!$S:$S,$G1133)</f>
        <v>0</v>
      </c>
      <c r="AQ1133" s="83"/>
      <c r="AR1133" s="99">
        <f>SUMIFS(通讯通路门店!$T:$T,通讯通路门店!$S:$S,$G1133)</f>
        <v>0</v>
      </c>
      <c r="AS1133" s="99">
        <f>SUMIFS(通讯通路门店!$U:$U,通讯通路门店!$S:$S,$G1133)</f>
        <v>0</v>
      </c>
      <c r="AT1133" s="99">
        <f>SUMIFS(通讯通路门店!$V:$V,通讯通路门店!$S:$S,$G1133)</f>
        <v>0</v>
      </c>
      <c r="AU1133" s="99">
        <f>SUMIFS(通讯通路门店!$W:$W,通讯通路门店!$S:$S,$G1133)</f>
        <v>0</v>
      </c>
      <c r="AV1133" s="99">
        <f>SUMIFS(通讯通路门店!$Z:$Z,通讯通路门店!$S:$S,$G1133)</f>
        <v>0</v>
      </c>
      <c r="AW1133" s="99">
        <f>SUMIFS(通讯通路门店!$AB:$AB,通讯通路门店!$S:$S,$G1133)</f>
        <v>0</v>
      </c>
      <c r="AX1133" s="99">
        <f>SUMIFS(通讯通路门店!$X:$X,通讯通路门店!$S:$S,$G1133)</f>
        <v>0</v>
      </c>
      <c r="AY1133" s="99">
        <f>SUMIFS(通讯通路门店!$Y:$Y,通讯通路门店!$S:$S,$G1133)</f>
        <v>0</v>
      </c>
      <c r="AZ1133" s="99">
        <f>SUMIFS(通讯通路门店!$AA:$AA,通讯通路门店!$S:$S,$G1133)</f>
        <v>0</v>
      </c>
      <c r="BA1133" s="99">
        <f t="shared" si="88"/>
        <v>0</v>
      </c>
      <c r="BB1133" s="99">
        <f t="shared" si="89"/>
        <v>0</v>
      </c>
      <c r="BC1133" s="99">
        <f>SUMIFS(通讯通路门店!$W:$W,通讯通路门店!$S:$S,$G1133,通讯通路门店!$J:$J,"荣耀体验店")+SUMIFS(通讯通路门店!$W:$W,通讯通路门店!$S:$S,$G1133,通讯通路门店!$J:$J,"荣耀授权专卖店")</f>
        <v>0</v>
      </c>
      <c r="BD1133" s="99">
        <f>SUMIFS(通讯通路门店!$Z:$Z,通讯通路门店!$S:$S,$G1133,通讯通路门店!$J:$J,"VIVO体验店")</f>
        <v>0</v>
      </c>
      <c r="BE1133" s="99">
        <f>SUMIFS(通讯通路门店!$AB:$AB,通讯通路门店!$S:$S,$G1133,通讯通路门店!$J:$J,"OPPO体验店")</f>
        <v>0</v>
      </c>
      <c r="BF1133" s="99">
        <f>SUMIFS(通讯通路门店!$X:$X,通讯通路门店!$S:$S,$G1133,通讯通路门店!$J:$J,"华为授权体验店")+SUMIFS(通讯通路门店!$AA:$AA,通讯通路门店!$S:$S,$G1133,通讯通路门店!$J:$J,"华为堡垒店")</f>
        <v>0</v>
      </c>
      <c r="BG1133" s="99">
        <f>SUMIFS(通讯通路门店!$Y:$Y,通讯通路门店!$S:$S,$G1133,通讯通路门店!$J:$J,"小米体验店")</f>
        <v>0</v>
      </c>
      <c r="BH1133" s="99">
        <f>SUMIFS(通讯通路门店!$AA:$AA,通讯通路门店!$S:$S,$G1133,通讯通路门店!$J:$J,"苹果体验店")</f>
        <v>0</v>
      </c>
      <c r="BI1133" s="99">
        <f>SUMIFS(通讯通路门店!$K:$K,通讯通路门店!$S:$S,$G1133,通讯通路门店!$J:$J,"其他品牌专卖店")</f>
        <v>0</v>
      </c>
      <c r="BJ1133" s="99">
        <f>SUMIFS(通讯通路门店!$AC:$AC,通讯通路门店!$S:$S,$G1133)</f>
        <v>0</v>
      </c>
      <c r="BK1133" s="99">
        <f>SUMIFS(通讯通路门店!$AD:$AD,通讯通路门店!$S:$S,$G1133)</f>
        <v>0</v>
      </c>
      <c r="BL1133" s="99">
        <f>SUMIFS(通讯通路门店!$AE:$AE,通讯通路门店!$S:$S,$G1133)</f>
        <v>0</v>
      </c>
      <c r="BM1133" s="99">
        <f>SUMIFS(通讯通路门店!$AF:$AF,通讯通路门店!$S:$S,$G1133)</f>
        <v>0</v>
      </c>
      <c r="BN1133" s="99">
        <f>SUMIFS(通讯通路门店!$AG:$AG,通讯通路门店!$S:$S,$G1133)</f>
        <v>0</v>
      </c>
      <c r="BO1133" s="99">
        <f>SUMIFS(通讯通路门店!$AH:$AH,通讯通路门店!$S:$S,$G1133)</f>
        <v>0</v>
      </c>
      <c r="BP1133" s="99">
        <f>SUMIFS(通讯通路门店!$AI:$AI,通讯通路门店!$S:$S,$G1133)</f>
        <v>0</v>
      </c>
      <c r="BQ1133" s="83"/>
    </row>
    <row r="1134" spans="1:69">
      <c r="A1134" s="99" t="str">
        <f>IFERROR(_xlfn.XLOOKUP($G1134,通讯通路门店!$S$4:$S$993933,通讯通路门店!$A$4:$A$993933,0,0),"")</f>
        <v>海南省</v>
      </c>
      <c r="B1134" s="99" t="str">
        <f>IFERROR(_xlfn.XLOOKUP($G1134,通讯通路门店!$S$4:$S$993933,通讯通路门店!$B$4:$B$993933,0,0),"")</f>
        <v>乐东黎族自治县</v>
      </c>
      <c r="C1134" s="99" t="str">
        <f>IFERROR(_xlfn.XLOOKUP($G1134,通讯通路门店!$S$4:$S$993933,通讯通路门店!$C$4:$C$993933,0,0),"")</f>
        <v>乐东黎族自治县</v>
      </c>
      <c r="D1134" s="99" t="str">
        <f>IFERROR(_xlfn.XLOOKUP($G1134,通讯通路门店!$S$4:$S$993933,通讯通路门店!$D$4:$D$993933,0,0),"")</f>
        <v>万冲镇</v>
      </c>
      <c r="E1134" s="83"/>
      <c r="F1134" s="83"/>
      <c r="G1134" s="101"/>
      <c r="H1134" s="102">
        <f>IFERROR(_xlfn.XLOOKUP($G1134,通讯通路门店!$S$4:$S$993933,通讯通路门店!$R$4:$R$993933,0,0),"")</f>
        <v>0</v>
      </c>
      <c r="I1134" s="83"/>
      <c r="J1134" s="83"/>
      <c r="K1134" s="83"/>
      <c r="L1134" s="83"/>
      <c r="M1134" s="83"/>
      <c r="N1134" s="83"/>
      <c r="O1134" s="83"/>
      <c r="P1134" s="83"/>
      <c r="Q1134" s="83"/>
      <c r="R1134" s="83"/>
      <c r="S1134" s="83"/>
      <c r="T1134" s="83"/>
      <c r="U1134" s="99">
        <f>COUNTIF(通讯通路门店!$S:$S,$G1134)</f>
        <v>0</v>
      </c>
      <c r="V1134" s="99">
        <f>COUNTIFS(通讯通路门店!$S:$S,$G1134,通讯通路门店!$J:$J,"综合卖场")</f>
        <v>0</v>
      </c>
      <c r="W1134" s="99">
        <f>SUMIFS(通讯通路门店!$AJ:$AJ,通讯通路门店!$S:$S,通讯客户沙盘!$G1134)</f>
        <v>0</v>
      </c>
      <c r="X1134" s="99">
        <f t="shared" si="85"/>
        <v>0</v>
      </c>
      <c r="Y1134" s="99">
        <f>COUNTIFS(通讯通路门店!$S:$S,$G1134,通讯通路门店!$J:$J,"荣耀体验店")+COUNTIFS(通讯通路门店!$S:$S,$G1134,通讯通路门店!$J:$J,"荣耀授权专卖店")</f>
        <v>0</v>
      </c>
      <c r="Z1134" s="99">
        <f>COUNTIFS(通讯通路门店!$S:$S,$G1134,通讯通路门店!$J:$J,"VIVO体验店")</f>
        <v>0</v>
      </c>
      <c r="AA1134" s="99">
        <f>COUNTIFS(通讯通路门店!$S:$S,$G1134,通讯通路门店!$J:$J,"OPPO体验店")</f>
        <v>0</v>
      </c>
      <c r="AB1134" s="99">
        <f>COUNTIFS(通讯通路门店!$S:$S,$G1134,通讯通路门店!$J:$J,"华为授权体验店")+COUNTIFS(通讯通路门店!$S:$S,$G1134,通讯通路门店!$J:$J,"华为堡垒店")</f>
        <v>0</v>
      </c>
      <c r="AC1134" s="99">
        <f>COUNTIFS(通讯通路门店!$S:$S,$G1134,通讯通路门店!$J:$J,"小米体验店")</f>
        <v>0</v>
      </c>
      <c r="AD1134" s="99">
        <f>COUNTIFS(通讯通路门店!$S:$S,$G1134,通讯通路门店!$J:$J,"苹果体验店")</f>
        <v>0</v>
      </c>
      <c r="AE1134" s="99">
        <f>COUNTIFS(通讯通路门店!$S:$S,$G1134,通讯通路门店!$J:$J,"其他品牌专卖店")</f>
        <v>0</v>
      </c>
      <c r="AF1134" s="99">
        <f>SUMIFS(通讯通路门店!$BI:$BI,通讯通路门店!$S:$S,$G1134)</f>
        <v>0</v>
      </c>
      <c r="AG1134" s="99">
        <f>SUMIFS(通讯通路门店!$BH:$BH,通讯通路门店!$S:$S,$G1134)</f>
        <v>0</v>
      </c>
      <c r="AH1134" s="99">
        <f t="shared" si="86"/>
        <v>0</v>
      </c>
      <c r="AI1134" s="99">
        <f>SUMIFS(通讯通路门店!$BB:$BB,通讯通路门店!$S:$S,$G1134)</f>
        <v>0</v>
      </c>
      <c r="AJ1134" s="99">
        <f>SUMIFS(通讯通路门店!$BE:$BE,通讯通路门店!$S:$S,$G1134)</f>
        <v>0</v>
      </c>
      <c r="AK1134" s="99">
        <f>SUMIFS(通讯通路门店!$BG:$BG,通讯通路门店!$S:$S,$G1134)</f>
        <v>0</v>
      </c>
      <c r="AL1134" s="99">
        <f>SUMIFS(通讯通路门店!$BC:$BC,通讯通路门店!$S:$S,$G1134)</f>
        <v>0</v>
      </c>
      <c r="AM1134" s="99">
        <f>SUMIFS(通讯通路门店!$BD:$BD,通讯通路门店!$S:$S,$G1134)</f>
        <v>0</v>
      </c>
      <c r="AN1134" s="99">
        <f>SUMIFS(通讯通路门店!$BF:$BF,通讯通路门店!$S:$S,$G1134)</f>
        <v>0</v>
      </c>
      <c r="AO1134" s="99">
        <f t="shared" si="87"/>
        <v>0</v>
      </c>
      <c r="AP1134" s="99">
        <f>SUMIFS(通讯通路门店!$K:$K,通讯通路门店!$S:$S,$G1134)</f>
        <v>0</v>
      </c>
      <c r="AQ1134" s="83"/>
      <c r="AR1134" s="99">
        <f>SUMIFS(通讯通路门店!$T:$T,通讯通路门店!$S:$S,$G1134)</f>
        <v>0</v>
      </c>
      <c r="AS1134" s="99">
        <f>SUMIFS(通讯通路门店!$U:$U,通讯通路门店!$S:$S,$G1134)</f>
        <v>0</v>
      </c>
      <c r="AT1134" s="99">
        <f>SUMIFS(通讯通路门店!$V:$V,通讯通路门店!$S:$S,$G1134)</f>
        <v>0</v>
      </c>
      <c r="AU1134" s="99">
        <f>SUMIFS(通讯通路门店!$W:$W,通讯通路门店!$S:$S,$G1134)</f>
        <v>0</v>
      </c>
      <c r="AV1134" s="99">
        <f>SUMIFS(通讯通路门店!$Z:$Z,通讯通路门店!$S:$S,$G1134)</f>
        <v>0</v>
      </c>
      <c r="AW1134" s="99">
        <f>SUMIFS(通讯通路门店!$AB:$AB,通讯通路门店!$S:$S,$G1134)</f>
        <v>0</v>
      </c>
      <c r="AX1134" s="99">
        <f>SUMIFS(通讯通路门店!$X:$X,通讯通路门店!$S:$S,$G1134)</f>
        <v>0</v>
      </c>
      <c r="AY1134" s="99">
        <f>SUMIFS(通讯通路门店!$Y:$Y,通讯通路门店!$S:$S,$G1134)</f>
        <v>0</v>
      </c>
      <c r="AZ1134" s="99">
        <f>SUMIFS(通讯通路门店!$AA:$AA,通讯通路门店!$S:$S,$G1134)</f>
        <v>0</v>
      </c>
      <c r="BA1134" s="99">
        <f t="shared" si="88"/>
        <v>0</v>
      </c>
      <c r="BB1134" s="99">
        <f t="shared" si="89"/>
        <v>0</v>
      </c>
      <c r="BC1134" s="99">
        <f>SUMIFS(通讯通路门店!$W:$W,通讯通路门店!$S:$S,$G1134,通讯通路门店!$J:$J,"荣耀体验店")+SUMIFS(通讯通路门店!$W:$W,通讯通路门店!$S:$S,$G1134,通讯通路门店!$J:$J,"荣耀授权专卖店")</f>
        <v>0</v>
      </c>
      <c r="BD1134" s="99">
        <f>SUMIFS(通讯通路门店!$Z:$Z,通讯通路门店!$S:$S,$G1134,通讯通路门店!$J:$J,"VIVO体验店")</f>
        <v>0</v>
      </c>
      <c r="BE1134" s="99">
        <f>SUMIFS(通讯通路门店!$AB:$AB,通讯通路门店!$S:$S,$G1134,通讯通路门店!$J:$J,"OPPO体验店")</f>
        <v>0</v>
      </c>
      <c r="BF1134" s="99">
        <f>SUMIFS(通讯通路门店!$X:$X,通讯通路门店!$S:$S,$G1134,通讯通路门店!$J:$J,"华为授权体验店")+SUMIFS(通讯通路门店!$AA:$AA,通讯通路门店!$S:$S,$G1134,通讯通路门店!$J:$J,"华为堡垒店")</f>
        <v>0</v>
      </c>
      <c r="BG1134" s="99">
        <f>SUMIFS(通讯通路门店!$Y:$Y,通讯通路门店!$S:$S,$G1134,通讯通路门店!$J:$J,"小米体验店")</f>
        <v>0</v>
      </c>
      <c r="BH1134" s="99">
        <f>SUMIFS(通讯通路门店!$AA:$AA,通讯通路门店!$S:$S,$G1134,通讯通路门店!$J:$J,"苹果体验店")</f>
        <v>0</v>
      </c>
      <c r="BI1134" s="99">
        <f>SUMIFS(通讯通路门店!$K:$K,通讯通路门店!$S:$S,$G1134,通讯通路门店!$J:$J,"其他品牌专卖店")</f>
        <v>0</v>
      </c>
      <c r="BJ1134" s="99">
        <f>SUMIFS(通讯通路门店!$AC:$AC,通讯通路门店!$S:$S,$G1134)</f>
        <v>0</v>
      </c>
      <c r="BK1134" s="99">
        <f>SUMIFS(通讯通路门店!$AD:$AD,通讯通路门店!$S:$S,$G1134)</f>
        <v>0</v>
      </c>
      <c r="BL1134" s="99">
        <f>SUMIFS(通讯通路门店!$AE:$AE,通讯通路门店!$S:$S,$G1134)</f>
        <v>0</v>
      </c>
      <c r="BM1134" s="99">
        <f>SUMIFS(通讯通路门店!$AF:$AF,通讯通路门店!$S:$S,$G1134)</f>
        <v>0</v>
      </c>
      <c r="BN1134" s="99">
        <f>SUMIFS(通讯通路门店!$AG:$AG,通讯通路门店!$S:$S,$G1134)</f>
        <v>0</v>
      </c>
      <c r="BO1134" s="99">
        <f>SUMIFS(通讯通路门店!$AH:$AH,通讯通路门店!$S:$S,$G1134)</f>
        <v>0</v>
      </c>
      <c r="BP1134" s="99">
        <f>SUMIFS(通讯通路门店!$AI:$AI,通讯通路门店!$S:$S,$G1134)</f>
        <v>0</v>
      </c>
      <c r="BQ1134" s="83"/>
    </row>
    <row r="1135" spans="1:69">
      <c r="A1135" s="99" t="str">
        <f>IFERROR(_xlfn.XLOOKUP($G1135,通讯通路门店!$S$4:$S$993933,通讯通路门店!$A$4:$A$993933,0,0),"")</f>
        <v>海南省</v>
      </c>
      <c r="B1135" s="99" t="str">
        <f>IFERROR(_xlfn.XLOOKUP($G1135,通讯通路门店!$S$4:$S$993933,通讯通路门店!$B$4:$B$993933,0,0),"")</f>
        <v>乐东黎族自治县</v>
      </c>
      <c r="C1135" s="99" t="str">
        <f>IFERROR(_xlfn.XLOOKUP($G1135,通讯通路门店!$S$4:$S$993933,通讯通路门店!$C$4:$C$993933,0,0),"")</f>
        <v>乐东黎族自治县</v>
      </c>
      <c r="D1135" s="99" t="str">
        <f>IFERROR(_xlfn.XLOOKUP($G1135,通讯通路门店!$S$4:$S$993933,通讯通路门店!$D$4:$D$993933,0,0),"")</f>
        <v>万冲镇</v>
      </c>
      <c r="E1135" s="83"/>
      <c r="F1135" s="83"/>
      <c r="G1135" s="101"/>
      <c r="H1135" s="102">
        <f>IFERROR(_xlfn.XLOOKUP($G1135,通讯通路门店!$S$4:$S$993933,通讯通路门店!$R$4:$R$993933,0,0),"")</f>
        <v>0</v>
      </c>
      <c r="I1135" s="83"/>
      <c r="J1135" s="83"/>
      <c r="K1135" s="83"/>
      <c r="L1135" s="83"/>
      <c r="M1135" s="83"/>
      <c r="N1135" s="83"/>
      <c r="O1135" s="83"/>
      <c r="P1135" s="83"/>
      <c r="Q1135" s="83"/>
      <c r="R1135" s="83"/>
      <c r="S1135" s="83"/>
      <c r="T1135" s="83"/>
      <c r="U1135" s="99">
        <f>COUNTIF(通讯通路门店!$S:$S,$G1135)</f>
        <v>0</v>
      </c>
      <c r="V1135" s="99">
        <f>COUNTIFS(通讯通路门店!$S:$S,$G1135,通讯通路门店!$J:$J,"综合卖场")</f>
        <v>0</v>
      </c>
      <c r="W1135" s="99">
        <f>SUMIFS(通讯通路门店!$AJ:$AJ,通讯通路门店!$S:$S,通讯客户沙盘!$G1135)</f>
        <v>0</v>
      </c>
      <c r="X1135" s="99">
        <f t="shared" si="85"/>
        <v>0</v>
      </c>
      <c r="Y1135" s="99">
        <f>COUNTIFS(通讯通路门店!$S:$S,$G1135,通讯通路门店!$J:$J,"荣耀体验店")+COUNTIFS(通讯通路门店!$S:$S,$G1135,通讯通路门店!$J:$J,"荣耀授权专卖店")</f>
        <v>0</v>
      </c>
      <c r="Z1135" s="99">
        <f>COUNTIFS(通讯通路门店!$S:$S,$G1135,通讯通路门店!$J:$J,"VIVO体验店")</f>
        <v>0</v>
      </c>
      <c r="AA1135" s="99">
        <f>COUNTIFS(通讯通路门店!$S:$S,$G1135,通讯通路门店!$J:$J,"OPPO体验店")</f>
        <v>0</v>
      </c>
      <c r="AB1135" s="99">
        <f>COUNTIFS(通讯通路门店!$S:$S,$G1135,通讯通路门店!$J:$J,"华为授权体验店")+COUNTIFS(通讯通路门店!$S:$S,$G1135,通讯通路门店!$J:$J,"华为堡垒店")</f>
        <v>0</v>
      </c>
      <c r="AC1135" s="99">
        <f>COUNTIFS(通讯通路门店!$S:$S,$G1135,通讯通路门店!$J:$J,"小米体验店")</f>
        <v>0</v>
      </c>
      <c r="AD1135" s="99">
        <f>COUNTIFS(通讯通路门店!$S:$S,$G1135,通讯通路门店!$J:$J,"苹果体验店")</f>
        <v>0</v>
      </c>
      <c r="AE1135" s="99">
        <f>COUNTIFS(通讯通路门店!$S:$S,$G1135,通讯通路门店!$J:$J,"其他品牌专卖店")</f>
        <v>0</v>
      </c>
      <c r="AF1135" s="99">
        <f>SUMIFS(通讯通路门店!$BI:$BI,通讯通路门店!$S:$S,$G1135)</f>
        <v>0</v>
      </c>
      <c r="AG1135" s="99">
        <f>SUMIFS(通讯通路门店!$BH:$BH,通讯通路门店!$S:$S,$G1135)</f>
        <v>0</v>
      </c>
      <c r="AH1135" s="99">
        <f t="shared" si="86"/>
        <v>0</v>
      </c>
      <c r="AI1135" s="99">
        <f>SUMIFS(通讯通路门店!$BB:$BB,通讯通路门店!$S:$S,$G1135)</f>
        <v>0</v>
      </c>
      <c r="AJ1135" s="99">
        <f>SUMIFS(通讯通路门店!$BE:$BE,通讯通路门店!$S:$S,$G1135)</f>
        <v>0</v>
      </c>
      <c r="AK1135" s="99">
        <f>SUMIFS(通讯通路门店!$BG:$BG,通讯通路门店!$S:$S,$G1135)</f>
        <v>0</v>
      </c>
      <c r="AL1135" s="99">
        <f>SUMIFS(通讯通路门店!$BC:$BC,通讯通路门店!$S:$S,$G1135)</f>
        <v>0</v>
      </c>
      <c r="AM1135" s="99">
        <f>SUMIFS(通讯通路门店!$BD:$BD,通讯通路门店!$S:$S,$G1135)</f>
        <v>0</v>
      </c>
      <c r="AN1135" s="99">
        <f>SUMIFS(通讯通路门店!$BF:$BF,通讯通路门店!$S:$S,$G1135)</f>
        <v>0</v>
      </c>
      <c r="AO1135" s="99">
        <f t="shared" si="87"/>
        <v>0</v>
      </c>
      <c r="AP1135" s="99">
        <f>SUMIFS(通讯通路门店!$K:$K,通讯通路门店!$S:$S,$G1135)</f>
        <v>0</v>
      </c>
      <c r="AQ1135" s="83"/>
      <c r="AR1135" s="99">
        <f>SUMIFS(通讯通路门店!$T:$T,通讯通路门店!$S:$S,$G1135)</f>
        <v>0</v>
      </c>
      <c r="AS1135" s="99">
        <f>SUMIFS(通讯通路门店!$U:$U,通讯通路门店!$S:$S,$G1135)</f>
        <v>0</v>
      </c>
      <c r="AT1135" s="99">
        <f>SUMIFS(通讯通路门店!$V:$V,通讯通路门店!$S:$S,$G1135)</f>
        <v>0</v>
      </c>
      <c r="AU1135" s="99">
        <f>SUMIFS(通讯通路门店!$W:$W,通讯通路门店!$S:$S,$G1135)</f>
        <v>0</v>
      </c>
      <c r="AV1135" s="99">
        <f>SUMIFS(通讯通路门店!$Z:$Z,通讯通路门店!$S:$S,$G1135)</f>
        <v>0</v>
      </c>
      <c r="AW1135" s="99">
        <f>SUMIFS(通讯通路门店!$AB:$AB,通讯通路门店!$S:$S,$G1135)</f>
        <v>0</v>
      </c>
      <c r="AX1135" s="99">
        <f>SUMIFS(通讯通路门店!$X:$X,通讯通路门店!$S:$S,$G1135)</f>
        <v>0</v>
      </c>
      <c r="AY1135" s="99">
        <f>SUMIFS(通讯通路门店!$Y:$Y,通讯通路门店!$S:$S,$G1135)</f>
        <v>0</v>
      </c>
      <c r="AZ1135" s="99">
        <f>SUMIFS(通讯通路门店!$AA:$AA,通讯通路门店!$S:$S,$G1135)</f>
        <v>0</v>
      </c>
      <c r="BA1135" s="99">
        <f t="shared" si="88"/>
        <v>0</v>
      </c>
      <c r="BB1135" s="99">
        <f t="shared" si="89"/>
        <v>0</v>
      </c>
      <c r="BC1135" s="99">
        <f>SUMIFS(通讯通路门店!$W:$W,通讯通路门店!$S:$S,$G1135,通讯通路门店!$J:$J,"荣耀体验店")+SUMIFS(通讯通路门店!$W:$W,通讯通路门店!$S:$S,$G1135,通讯通路门店!$J:$J,"荣耀授权专卖店")</f>
        <v>0</v>
      </c>
      <c r="BD1135" s="99">
        <f>SUMIFS(通讯通路门店!$Z:$Z,通讯通路门店!$S:$S,$G1135,通讯通路门店!$J:$J,"VIVO体验店")</f>
        <v>0</v>
      </c>
      <c r="BE1135" s="99">
        <f>SUMIFS(通讯通路门店!$AB:$AB,通讯通路门店!$S:$S,$G1135,通讯通路门店!$J:$J,"OPPO体验店")</f>
        <v>0</v>
      </c>
      <c r="BF1135" s="99">
        <f>SUMIFS(通讯通路门店!$X:$X,通讯通路门店!$S:$S,$G1135,通讯通路门店!$J:$J,"华为授权体验店")+SUMIFS(通讯通路门店!$AA:$AA,通讯通路门店!$S:$S,$G1135,通讯通路门店!$J:$J,"华为堡垒店")</f>
        <v>0</v>
      </c>
      <c r="BG1135" s="99">
        <f>SUMIFS(通讯通路门店!$Y:$Y,通讯通路门店!$S:$S,$G1135,通讯通路门店!$J:$J,"小米体验店")</f>
        <v>0</v>
      </c>
      <c r="BH1135" s="99">
        <f>SUMIFS(通讯通路门店!$AA:$AA,通讯通路门店!$S:$S,$G1135,通讯通路门店!$J:$J,"苹果体验店")</f>
        <v>0</v>
      </c>
      <c r="BI1135" s="99">
        <f>SUMIFS(通讯通路门店!$K:$K,通讯通路门店!$S:$S,$G1135,通讯通路门店!$J:$J,"其他品牌专卖店")</f>
        <v>0</v>
      </c>
      <c r="BJ1135" s="99">
        <f>SUMIFS(通讯通路门店!$AC:$AC,通讯通路门店!$S:$S,$G1135)</f>
        <v>0</v>
      </c>
      <c r="BK1135" s="99">
        <f>SUMIFS(通讯通路门店!$AD:$AD,通讯通路门店!$S:$S,$G1135)</f>
        <v>0</v>
      </c>
      <c r="BL1135" s="99">
        <f>SUMIFS(通讯通路门店!$AE:$AE,通讯通路门店!$S:$S,$G1135)</f>
        <v>0</v>
      </c>
      <c r="BM1135" s="99">
        <f>SUMIFS(通讯通路门店!$AF:$AF,通讯通路门店!$S:$S,$G1135)</f>
        <v>0</v>
      </c>
      <c r="BN1135" s="99">
        <f>SUMIFS(通讯通路门店!$AG:$AG,通讯通路门店!$S:$S,$G1135)</f>
        <v>0</v>
      </c>
      <c r="BO1135" s="99">
        <f>SUMIFS(通讯通路门店!$AH:$AH,通讯通路门店!$S:$S,$G1135)</f>
        <v>0</v>
      </c>
      <c r="BP1135" s="99">
        <f>SUMIFS(通讯通路门店!$AI:$AI,通讯通路门店!$S:$S,$G1135)</f>
        <v>0</v>
      </c>
      <c r="BQ1135" s="83"/>
    </row>
    <row r="1136" spans="1:69">
      <c r="A1136" s="99" t="str">
        <f>IFERROR(_xlfn.XLOOKUP($G1136,通讯通路门店!$S$4:$S$993933,通讯通路门店!$A$4:$A$993933,0,0),"")</f>
        <v>海南省</v>
      </c>
      <c r="B1136" s="99" t="str">
        <f>IFERROR(_xlfn.XLOOKUP($G1136,通讯通路门店!$S$4:$S$993933,通讯通路门店!$B$4:$B$993933,0,0),"")</f>
        <v>乐东黎族自治县</v>
      </c>
      <c r="C1136" s="99" t="str">
        <f>IFERROR(_xlfn.XLOOKUP($G1136,通讯通路门店!$S$4:$S$993933,通讯通路门店!$C$4:$C$993933,0,0),"")</f>
        <v>乐东黎族自治县</v>
      </c>
      <c r="D1136" s="99" t="str">
        <f>IFERROR(_xlfn.XLOOKUP($G1136,通讯通路门店!$S$4:$S$993933,通讯通路门店!$D$4:$D$993933,0,0),"")</f>
        <v>万冲镇</v>
      </c>
      <c r="E1136" s="83"/>
      <c r="F1136" s="83"/>
      <c r="G1136" s="101"/>
      <c r="H1136" s="102">
        <f>IFERROR(_xlfn.XLOOKUP($G1136,通讯通路门店!$S$4:$S$993933,通讯通路门店!$R$4:$R$993933,0,0),"")</f>
        <v>0</v>
      </c>
      <c r="I1136" s="83"/>
      <c r="J1136" s="83"/>
      <c r="K1136" s="83"/>
      <c r="L1136" s="83"/>
      <c r="M1136" s="83"/>
      <c r="N1136" s="83"/>
      <c r="O1136" s="83"/>
      <c r="P1136" s="83"/>
      <c r="Q1136" s="83"/>
      <c r="R1136" s="83"/>
      <c r="S1136" s="83"/>
      <c r="T1136" s="83"/>
      <c r="U1136" s="99">
        <f>COUNTIF(通讯通路门店!$S:$S,$G1136)</f>
        <v>0</v>
      </c>
      <c r="V1136" s="99">
        <f>COUNTIFS(通讯通路门店!$S:$S,$G1136,通讯通路门店!$J:$J,"综合卖场")</f>
        <v>0</v>
      </c>
      <c r="W1136" s="99">
        <f>SUMIFS(通讯通路门店!$AJ:$AJ,通讯通路门店!$S:$S,通讯客户沙盘!$G1136)</f>
        <v>0</v>
      </c>
      <c r="X1136" s="99">
        <f t="shared" si="85"/>
        <v>0</v>
      </c>
      <c r="Y1136" s="99">
        <f>COUNTIFS(通讯通路门店!$S:$S,$G1136,通讯通路门店!$J:$J,"荣耀体验店")+COUNTIFS(通讯通路门店!$S:$S,$G1136,通讯通路门店!$J:$J,"荣耀授权专卖店")</f>
        <v>0</v>
      </c>
      <c r="Z1136" s="99">
        <f>COUNTIFS(通讯通路门店!$S:$S,$G1136,通讯通路门店!$J:$J,"VIVO体验店")</f>
        <v>0</v>
      </c>
      <c r="AA1136" s="99">
        <f>COUNTIFS(通讯通路门店!$S:$S,$G1136,通讯通路门店!$J:$J,"OPPO体验店")</f>
        <v>0</v>
      </c>
      <c r="AB1136" s="99">
        <f>COUNTIFS(通讯通路门店!$S:$S,$G1136,通讯通路门店!$J:$J,"华为授权体验店")+COUNTIFS(通讯通路门店!$S:$S,$G1136,通讯通路门店!$J:$J,"华为堡垒店")</f>
        <v>0</v>
      </c>
      <c r="AC1136" s="99">
        <f>COUNTIFS(通讯通路门店!$S:$S,$G1136,通讯通路门店!$J:$J,"小米体验店")</f>
        <v>0</v>
      </c>
      <c r="AD1136" s="99">
        <f>COUNTIFS(通讯通路门店!$S:$S,$G1136,通讯通路门店!$J:$J,"苹果体验店")</f>
        <v>0</v>
      </c>
      <c r="AE1136" s="99">
        <f>COUNTIFS(通讯通路门店!$S:$S,$G1136,通讯通路门店!$J:$J,"其他品牌专卖店")</f>
        <v>0</v>
      </c>
      <c r="AF1136" s="99">
        <f>SUMIFS(通讯通路门店!$BI:$BI,通讯通路门店!$S:$S,$G1136)</f>
        <v>0</v>
      </c>
      <c r="AG1136" s="99">
        <f>SUMIFS(通讯通路门店!$BH:$BH,通讯通路门店!$S:$S,$G1136)</f>
        <v>0</v>
      </c>
      <c r="AH1136" s="99">
        <f t="shared" si="86"/>
        <v>0</v>
      </c>
      <c r="AI1136" s="99">
        <f>SUMIFS(通讯通路门店!$BB:$BB,通讯通路门店!$S:$S,$G1136)</f>
        <v>0</v>
      </c>
      <c r="AJ1136" s="99">
        <f>SUMIFS(通讯通路门店!$BE:$BE,通讯通路门店!$S:$S,$G1136)</f>
        <v>0</v>
      </c>
      <c r="AK1136" s="99">
        <f>SUMIFS(通讯通路门店!$BG:$BG,通讯通路门店!$S:$S,$G1136)</f>
        <v>0</v>
      </c>
      <c r="AL1136" s="99">
        <f>SUMIFS(通讯通路门店!$BC:$BC,通讯通路门店!$S:$S,$G1136)</f>
        <v>0</v>
      </c>
      <c r="AM1136" s="99">
        <f>SUMIFS(通讯通路门店!$BD:$BD,通讯通路门店!$S:$S,$G1136)</f>
        <v>0</v>
      </c>
      <c r="AN1136" s="99">
        <f>SUMIFS(通讯通路门店!$BF:$BF,通讯通路门店!$S:$S,$G1136)</f>
        <v>0</v>
      </c>
      <c r="AO1136" s="99">
        <f t="shared" si="87"/>
        <v>0</v>
      </c>
      <c r="AP1136" s="99">
        <f>SUMIFS(通讯通路门店!$K:$K,通讯通路门店!$S:$S,$G1136)</f>
        <v>0</v>
      </c>
      <c r="AQ1136" s="83"/>
      <c r="AR1136" s="99">
        <f>SUMIFS(通讯通路门店!$T:$T,通讯通路门店!$S:$S,$G1136)</f>
        <v>0</v>
      </c>
      <c r="AS1136" s="99">
        <f>SUMIFS(通讯通路门店!$U:$U,通讯通路门店!$S:$S,$G1136)</f>
        <v>0</v>
      </c>
      <c r="AT1136" s="99">
        <f>SUMIFS(通讯通路门店!$V:$V,通讯通路门店!$S:$S,$G1136)</f>
        <v>0</v>
      </c>
      <c r="AU1136" s="99">
        <f>SUMIFS(通讯通路门店!$W:$W,通讯通路门店!$S:$S,$G1136)</f>
        <v>0</v>
      </c>
      <c r="AV1136" s="99">
        <f>SUMIFS(通讯通路门店!$Z:$Z,通讯通路门店!$S:$S,$G1136)</f>
        <v>0</v>
      </c>
      <c r="AW1136" s="99">
        <f>SUMIFS(通讯通路门店!$AB:$AB,通讯通路门店!$S:$S,$G1136)</f>
        <v>0</v>
      </c>
      <c r="AX1136" s="99">
        <f>SUMIFS(通讯通路门店!$X:$X,通讯通路门店!$S:$S,$G1136)</f>
        <v>0</v>
      </c>
      <c r="AY1136" s="99">
        <f>SUMIFS(通讯通路门店!$Y:$Y,通讯通路门店!$S:$S,$G1136)</f>
        <v>0</v>
      </c>
      <c r="AZ1136" s="99">
        <f>SUMIFS(通讯通路门店!$AA:$AA,通讯通路门店!$S:$S,$G1136)</f>
        <v>0</v>
      </c>
      <c r="BA1136" s="99">
        <f t="shared" si="88"/>
        <v>0</v>
      </c>
      <c r="BB1136" s="99">
        <f t="shared" si="89"/>
        <v>0</v>
      </c>
      <c r="BC1136" s="99">
        <f>SUMIFS(通讯通路门店!$W:$W,通讯通路门店!$S:$S,$G1136,通讯通路门店!$J:$J,"荣耀体验店")+SUMIFS(通讯通路门店!$W:$W,通讯通路门店!$S:$S,$G1136,通讯通路门店!$J:$J,"荣耀授权专卖店")</f>
        <v>0</v>
      </c>
      <c r="BD1136" s="99">
        <f>SUMIFS(通讯通路门店!$Z:$Z,通讯通路门店!$S:$S,$G1136,通讯通路门店!$J:$J,"VIVO体验店")</f>
        <v>0</v>
      </c>
      <c r="BE1136" s="99">
        <f>SUMIFS(通讯通路门店!$AB:$AB,通讯通路门店!$S:$S,$G1136,通讯通路门店!$J:$J,"OPPO体验店")</f>
        <v>0</v>
      </c>
      <c r="BF1136" s="99">
        <f>SUMIFS(通讯通路门店!$X:$X,通讯通路门店!$S:$S,$G1136,通讯通路门店!$J:$J,"华为授权体验店")+SUMIFS(通讯通路门店!$AA:$AA,通讯通路门店!$S:$S,$G1136,通讯通路门店!$J:$J,"华为堡垒店")</f>
        <v>0</v>
      </c>
      <c r="BG1136" s="99">
        <f>SUMIFS(通讯通路门店!$Y:$Y,通讯通路门店!$S:$S,$G1136,通讯通路门店!$J:$J,"小米体验店")</f>
        <v>0</v>
      </c>
      <c r="BH1136" s="99">
        <f>SUMIFS(通讯通路门店!$AA:$AA,通讯通路门店!$S:$S,$G1136,通讯通路门店!$J:$J,"苹果体验店")</f>
        <v>0</v>
      </c>
      <c r="BI1136" s="99">
        <f>SUMIFS(通讯通路门店!$K:$K,通讯通路门店!$S:$S,$G1136,通讯通路门店!$J:$J,"其他品牌专卖店")</f>
        <v>0</v>
      </c>
      <c r="BJ1136" s="99">
        <f>SUMIFS(通讯通路门店!$AC:$AC,通讯通路门店!$S:$S,$G1136)</f>
        <v>0</v>
      </c>
      <c r="BK1136" s="99">
        <f>SUMIFS(通讯通路门店!$AD:$AD,通讯通路门店!$S:$S,$G1136)</f>
        <v>0</v>
      </c>
      <c r="BL1136" s="99">
        <f>SUMIFS(通讯通路门店!$AE:$AE,通讯通路门店!$S:$S,$G1136)</f>
        <v>0</v>
      </c>
      <c r="BM1136" s="99">
        <f>SUMIFS(通讯通路门店!$AF:$AF,通讯通路门店!$S:$S,$G1136)</f>
        <v>0</v>
      </c>
      <c r="BN1136" s="99">
        <f>SUMIFS(通讯通路门店!$AG:$AG,通讯通路门店!$S:$S,$G1136)</f>
        <v>0</v>
      </c>
      <c r="BO1136" s="99">
        <f>SUMIFS(通讯通路门店!$AH:$AH,通讯通路门店!$S:$S,$G1136)</f>
        <v>0</v>
      </c>
      <c r="BP1136" s="99">
        <f>SUMIFS(通讯通路门店!$AI:$AI,通讯通路门店!$S:$S,$G1136)</f>
        <v>0</v>
      </c>
      <c r="BQ1136" s="83"/>
    </row>
    <row r="1137" spans="1:69">
      <c r="A1137" s="99" t="str">
        <f>IFERROR(_xlfn.XLOOKUP($G1137,通讯通路门店!$S$4:$S$993933,通讯通路门店!$A$4:$A$993933,0,0),"")</f>
        <v>海南省</v>
      </c>
      <c r="B1137" s="99" t="str">
        <f>IFERROR(_xlfn.XLOOKUP($G1137,通讯通路门店!$S$4:$S$993933,通讯通路门店!$B$4:$B$993933,0,0),"")</f>
        <v>乐东黎族自治县</v>
      </c>
      <c r="C1137" s="99" t="str">
        <f>IFERROR(_xlfn.XLOOKUP($G1137,通讯通路门店!$S$4:$S$993933,通讯通路门店!$C$4:$C$993933,0,0),"")</f>
        <v>乐东黎族自治县</v>
      </c>
      <c r="D1137" s="99" t="str">
        <f>IFERROR(_xlfn.XLOOKUP($G1137,通讯通路门店!$S$4:$S$993933,通讯通路门店!$D$4:$D$993933,0,0),"")</f>
        <v>万冲镇</v>
      </c>
      <c r="E1137" s="83"/>
      <c r="F1137" s="83"/>
      <c r="G1137" s="101"/>
      <c r="H1137" s="102">
        <f>IFERROR(_xlfn.XLOOKUP($G1137,通讯通路门店!$S$4:$S$993933,通讯通路门店!$R$4:$R$993933,0,0),"")</f>
        <v>0</v>
      </c>
      <c r="I1137" s="83"/>
      <c r="J1137" s="83"/>
      <c r="K1137" s="83"/>
      <c r="L1137" s="83"/>
      <c r="M1137" s="83"/>
      <c r="N1137" s="83"/>
      <c r="O1137" s="83"/>
      <c r="P1137" s="83"/>
      <c r="Q1137" s="83"/>
      <c r="R1137" s="83"/>
      <c r="S1137" s="83"/>
      <c r="T1137" s="83"/>
      <c r="U1137" s="99">
        <f>COUNTIF(通讯通路门店!$S:$S,$G1137)</f>
        <v>0</v>
      </c>
      <c r="V1137" s="99">
        <f>COUNTIFS(通讯通路门店!$S:$S,$G1137,通讯通路门店!$J:$J,"综合卖场")</f>
        <v>0</v>
      </c>
      <c r="W1137" s="99">
        <f>SUMIFS(通讯通路门店!$AJ:$AJ,通讯通路门店!$S:$S,通讯客户沙盘!$G1137)</f>
        <v>0</v>
      </c>
      <c r="X1137" s="99">
        <f t="shared" si="85"/>
        <v>0</v>
      </c>
      <c r="Y1137" s="99">
        <f>COUNTIFS(通讯通路门店!$S:$S,$G1137,通讯通路门店!$J:$J,"荣耀体验店")+COUNTIFS(通讯通路门店!$S:$S,$G1137,通讯通路门店!$J:$J,"荣耀授权专卖店")</f>
        <v>0</v>
      </c>
      <c r="Z1137" s="99">
        <f>COUNTIFS(通讯通路门店!$S:$S,$G1137,通讯通路门店!$J:$J,"VIVO体验店")</f>
        <v>0</v>
      </c>
      <c r="AA1137" s="99">
        <f>COUNTIFS(通讯通路门店!$S:$S,$G1137,通讯通路门店!$J:$J,"OPPO体验店")</f>
        <v>0</v>
      </c>
      <c r="AB1137" s="99">
        <f>COUNTIFS(通讯通路门店!$S:$S,$G1137,通讯通路门店!$J:$J,"华为授权体验店")+COUNTIFS(通讯通路门店!$S:$S,$G1137,通讯通路门店!$J:$J,"华为堡垒店")</f>
        <v>0</v>
      </c>
      <c r="AC1137" s="99">
        <f>COUNTIFS(通讯通路门店!$S:$S,$G1137,通讯通路门店!$J:$J,"小米体验店")</f>
        <v>0</v>
      </c>
      <c r="AD1137" s="99">
        <f>COUNTIFS(通讯通路门店!$S:$S,$G1137,通讯通路门店!$J:$J,"苹果体验店")</f>
        <v>0</v>
      </c>
      <c r="AE1137" s="99">
        <f>COUNTIFS(通讯通路门店!$S:$S,$G1137,通讯通路门店!$J:$J,"其他品牌专卖店")</f>
        <v>0</v>
      </c>
      <c r="AF1137" s="99">
        <f>SUMIFS(通讯通路门店!$BI:$BI,通讯通路门店!$S:$S,$G1137)</f>
        <v>0</v>
      </c>
      <c r="AG1137" s="99">
        <f>SUMIFS(通讯通路门店!$BH:$BH,通讯通路门店!$S:$S,$G1137)</f>
        <v>0</v>
      </c>
      <c r="AH1137" s="99">
        <f t="shared" si="86"/>
        <v>0</v>
      </c>
      <c r="AI1137" s="99">
        <f>SUMIFS(通讯通路门店!$BB:$BB,通讯通路门店!$S:$S,$G1137)</f>
        <v>0</v>
      </c>
      <c r="AJ1137" s="99">
        <f>SUMIFS(通讯通路门店!$BE:$BE,通讯通路门店!$S:$S,$G1137)</f>
        <v>0</v>
      </c>
      <c r="AK1137" s="99">
        <f>SUMIFS(通讯通路门店!$BG:$BG,通讯通路门店!$S:$S,$G1137)</f>
        <v>0</v>
      </c>
      <c r="AL1137" s="99">
        <f>SUMIFS(通讯通路门店!$BC:$BC,通讯通路门店!$S:$S,$G1137)</f>
        <v>0</v>
      </c>
      <c r="AM1137" s="99">
        <f>SUMIFS(通讯通路门店!$BD:$BD,通讯通路门店!$S:$S,$G1137)</f>
        <v>0</v>
      </c>
      <c r="AN1137" s="99">
        <f>SUMIFS(通讯通路门店!$BF:$BF,通讯通路门店!$S:$S,$G1137)</f>
        <v>0</v>
      </c>
      <c r="AO1137" s="99">
        <f t="shared" si="87"/>
        <v>0</v>
      </c>
      <c r="AP1137" s="99">
        <f>SUMIFS(通讯通路门店!$K:$K,通讯通路门店!$S:$S,$G1137)</f>
        <v>0</v>
      </c>
      <c r="AQ1137" s="83"/>
      <c r="AR1137" s="99">
        <f>SUMIFS(通讯通路门店!$T:$T,通讯通路门店!$S:$S,$G1137)</f>
        <v>0</v>
      </c>
      <c r="AS1137" s="99">
        <f>SUMIFS(通讯通路门店!$U:$U,通讯通路门店!$S:$S,$G1137)</f>
        <v>0</v>
      </c>
      <c r="AT1137" s="99">
        <f>SUMIFS(通讯通路门店!$V:$V,通讯通路门店!$S:$S,$G1137)</f>
        <v>0</v>
      </c>
      <c r="AU1137" s="99">
        <f>SUMIFS(通讯通路门店!$W:$W,通讯通路门店!$S:$S,$G1137)</f>
        <v>0</v>
      </c>
      <c r="AV1137" s="99">
        <f>SUMIFS(通讯通路门店!$Z:$Z,通讯通路门店!$S:$S,$G1137)</f>
        <v>0</v>
      </c>
      <c r="AW1137" s="99">
        <f>SUMIFS(通讯通路门店!$AB:$AB,通讯通路门店!$S:$S,$G1137)</f>
        <v>0</v>
      </c>
      <c r="AX1137" s="99">
        <f>SUMIFS(通讯通路门店!$X:$X,通讯通路门店!$S:$S,$G1137)</f>
        <v>0</v>
      </c>
      <c r="AY1137" s="99">
        <f>SUMIFS(通讯通路门店!$Y:$Y,通讯通路门店!$S:$S,$G1137)</f>
        <v>0</v>
      </c>
      <c r="AZ1137" s="99">
        <f>SUMIFS(通讯通路门店!$AA:$AA,通讯通路门店!$S:$S,$G1137)</f>
        <v>0</v>
      </c>
      <c r="BA1137" s="99">
        <f t="shared" si="88"/>
        <v>0</v>
      </c>
      <c r="BB1137" s="99">
        <f t="shared" si="89"/>
        <v>0</v>
      </c>
      <c r="BC1137" s="99">
        <f>SUMIFS(通讯通路门店!$W:$W,通讯通路门店!$S:$S,$G1137,通讯通路门店!$J:$J,"荣耀体验店")+SUMIFS(通讯通路门店!$W:$W,通讯通路门店!$S:$S,$G1137,通讯通路门店!$J:$J,"荣耀授权专卖店")</f>
        <v>0</v>
      </c>
      <c r="BD1137" s="99">
        <f>SUMIFS(通讯通路门店!$Z:$Z,通讯通路门店!$S:$S,$G1137,通讯通路门店!$J:$J,"VIVO体验店")</f>
        <v>0</v>
      </c>
      <c r="BE1137" s="99">
        <f>SUMIFS(通讯通路门店!$AB:$AB,通讯通路门店!$S:$S,$G1137,通讯通路门店!$J:$J,"OPPO体验店")</f>
        <v>0</v>
      </c>
      <c r="BF1137" s="99">
        <f>SUMIFS(通讯通路门店!$X:$X,通讯通路门店!$S:$S,$G1137,通讯通路门店!$J:$J,"华为授权体验店")+SUMIFS(通讯通路门店!$AA:$AA,通讯通路门店!$S:$S,$G1137,通讯通路门店!$J:$J,"华为堡垒店")</f>
        <v>0</v>
      </c>
      <c r="BG1137" s="99">
        <f>SUMIFS(通讯通路门店!$Y:$Y,通讯通路门店!$S:$S,$G1137,通讯通路门店!$J:$J,"小米体验店")</f>
        <v>0</v>
      </c>
      <c r="BH1137" s="99">
        <f>SUMIFS(通讯通路门店!$AA:$AA,通讯通路门店!$S:$S,$G1137,通讯通路门店!$J:$J,"苹果体验店")</f>
        <v>0</v>
      </c>
      <c r="BI1137" s="99">
        <f>SUMIFS(通讯通路门店!$K:$K,通讯通路门店!$S:$S,$G1137,通讯通路门店!$J:$J,"其他品牌专卖店")</f>
        <v>0</v>
      </c>
      <c r="BJ1137" s="99">
        <f>SUMIFS(通讯通路门店!$AC:$AC,通讯通路门店!$S:$S,$G1137)</f>
        <v>0</v>
      </c>
      <c r="BK1137" s="99">
        <f>SUMIFS(通讯通路门店!$AD:$AD,通讯通路门店!$S:$S,$G1137)</f>
        <v>0</v>
      </c>
      <c r="BL1137" s="99">
        <f>SUMIFS(通讯通路门店!$AE:$AE,通讯通路门店!$S:$S,$G1137)</f>
        <v>0</v>
      </c>
      <c r="BM1137" s="99">
        <f>SUMIFS(通讯通路门店!$AF:$AF,通讯通路门店!$S:$S,$G1137)</f>
        <v>0</v>
      </c>
      <c r="BN1137" s="99">
        <f>SUMIFS(通讯通路门店!$AG:$AG,通讯通路门店!$S:$S,$G1137)</f>
        <v>0</v>
      </c>
      <c r="BO1137" s="99">
        <f>SUMIFS(通讯通路门店!$AH:$AH,通讯通路门店!$S:$S,$G1137)</f>
        <v>0</v>
      </c>
      <c r="BP1137" s="99">
        <f>SUMIFS(通讯通路门店!$AI:$AI,通讯通路门店!$S:$S,$G1137)</f>
        <v>0</v>
      </c>
      <c r="BQ1137" s="83"/>
    </row>
    <row r="1138" spans="1:69">
      <c r="A1138" s="99" t="str">
        <f>IFERROR(_xlfn.XLOOKUP($G1138,通讯通路门店!$S$4:$S$993933,通讯通路门店!$A$4:$A$993933,0,0),"")</f>
        <v>海南省</v>
      </c>
      <c r="B1138" s="99" t="str">
        <f>IFERROR(_xlfn.XLOOKUP($G1138,通讯通路门店!$S$4:$S$993933,通讯通路门店!$B$4:$B$993933,0,0),"")</f>
        <v>乐东黎族自治县</v>
      </c>
      <c r="C1138" s="99" t="str">
        <f>IFERROR(_xlfn.XLOOKUP($G1138,通讯通路门店!$S$4:$S$993933,通讯通路门店!$C$4:$C$993933,0,0),"")</f>
        <v>乐东黎族自治县</v>
      </c>
      <c r="D1138" s="99" t="str">
        <f>IFERROR(_xlfn.XLOOKUP($G1138,通讯通路门店!$S$4:$S$993933,通讯通路门店!$D$4:$D$993933,0,0),"")</f>
        <v>万冲镇</v>
      </c>
      <c r="E1138" s="83"/>
      <c r="F1138" s="83"/>
      <c r="G1138" s="101"/>
      <c r="H1138" s="102">
        <f>IFERROR(_xlfn.XLOOKUP($G1138,通讯通路门店!$S$4:$S$993933,通讯通路门店!$R$4:$R$993933,0,0),"")</f>
        <v>0</v>
      </c>
      <c r="I1138" s="83"/>
      <c r="J1138" s="83"/>
      <c r="K1138" s="83"/>
      <c r="L1138" s="83"/>
      <c r="M1138" s="83"/>
      <c r="N1138" s="83"/>
      <c r="O1138" s="83"/>
      <c r="P1138" s="83"/>
      <c r="Q1138" s="83"/>
      <c r="R1138" s="83"/>
      <c r="S1138" s="83"/>
      <c r="T1138" s="83"/>
      <c r="U1138" s="99">
        <f>COUNTIF(通讯通路门店!$S:$S,$G1138)</f>
        <v>0</v>
      </c>
      <c r="V1138" s="99">
        <f>COUNTIFS(通讯通路门店!$S:$S,$G1138,通讯通路门店!$J:$J,"综合卖场")</f>
        <v>0</v>
      </c>
      <c r="W1138" s="99">
        <f>SUMIFS(通讯通路门店!$AJ:$AJ,通讯通路门店!$S:$S,通讯客户沙盘!$G1138)</f>
        <v>0</v>
      </c>
      <c r="X1138" s="99">
        <f t="shared" si="85"/>
        <v>0</v>
      </c>
      <c r="Y1138" s="99">
        <f>COUNTIFS(通讯通路门店!$S:$S,$G1138,通讯通路门店!$J:$J,"荣耀体验店")+COUNTIFS(通讯通路门店!$S:$S,$G1138,通讯通路门店!$J:$J,"荣耀授权专卖店")</f>
        <v>0</v>
      </c>
      <c r="Z1138" s="99">
        <f>COUNTIFS(通讯通路门店!$S:$S,$G1138,通讯通路门店!$J:$J,"VIVO体验店")</f>
        <v>0</v>
      </c>
      <c r="AA1138" s="99">
        <f>COUNTIFS(通讯通路门店!$S:$S,$G1138,通讯通路门店!$J:$J,"OPPO体验店")</f>
        <v>0</v>
      </c>
      <c r="AB1138" s="99">
        <f>COUNTIFS(通讯通路门店!$S:$S,$G1138,通讯通路门店!$J:$J,"华为授权体验店")+COUNTIFS(通讯通路门店!$S:$S,$G1138,通讯通路门店!$J:$J,"华为堡垒店")</f>
        <v>0</v>
      </c>
      <c r="AC1138" s="99">
        <f>COUNTIFS(通讯通路门店!$S:$S,$G1138,通讯通路门店!$J:$J,"小米体验店")</f>
        <v>0</v>
      </c>
      <c r="AD1138" s="99">
        <f>COUNTIFS(通讯通路门店!$S:$S,$G1138,通讯通路门店!$J:$J,"苹果体验店")</f>
        <v>0</v>
      </c>
      <c r="AE1138" s="99">
        <f>COUNTIFS(通讯通路门店!$S:$S,$G1138,通讯通路门店!$J:$J,"其他品牌专卖店")</f>
        <v>0</v>
      </c>
      <c r="AF1138" s="99">
        <f>SUMIFS(通讯通路门店!$BI:$BI,通讯通路门店!$S:$S,$G1138)</f>
        <v>0</v>
      </c>
      <c r="AG1138" s="99">
        <f>SUMIFS(通讯通路门店!$BH:$BH,通讯通路门店!$S:$S,$G1138)</f>
        <v>0</v>
      </c>
      <c r="AH1138" s="99">
        <f t="shared" si="86"/>
        <v>0</v>
      </c>
      <c r="AI1138" s="99">
        <f>SUMIFS(通讯通路门店!$BB:$BB,通讯通路门店!$S:$S,$G1138)</f>
        <v>0</v>
      </c>
      <c r="AJ1138" s="99">
        <f>SUMIFS(通讯通路门店!$BE:$BE,通讯通路门店!$S:$S,$G1138)</f>
        <v>0</v>
      </c>
      <c r="AK1138" s="99">
        <f>SUMIFS(通讯通路门店!$BG:$BG,通讯通路门店!$S:$S,$G1138)</f>
        <v>0</v>
      </c>
      <c r="AL1138" s="99">
        <f>SUMIFS(通讯通路门店!$BC:$BC,通讯通路门店!$S:$S,$G1138)</f>
        <v>0</v>
      </c>
      <c r="AM1138" s="99">
        <f>SUMIFS(通讯通路门店!$BD:$BD,通讯通路门店!$S:$S,$G1138)</f>
        <v>0</v>
      </c>
      <c r="AN1138" s="99">
        <f>SUMIFS(通讯通路门店!$BF:$BF,通讯通路门店!$S:$S,$G1138)</f>
        <v>0</v>
      </c>
      <c r="AO1138" s="99">
        <f t="shared" si="87"/>
        <v>0</v>
      </c>
      <c r="AP1138" s="99">
        <f>SUMIFS(通讯通路门店!$K:$K,通讯通路门店!$S:$S,$G1138)</f>
        <v>0</v>
      </c>
      <c r="AQ1138" s="83"/>
      <c r="AR1138" s="99">
        <f>SUMIFS(通讯通路门店!$T:$T,通讯通路门店!$S:$S,$G1138)</f>
        <v>0</v>
      </c>
      <c r="AS1138" s="99">
        <f>SUMIFS(通讯通路门店!$U:$U,通讯通路门店!$S:$S,$G1138)</f>
        <v>0</v>
      </c>
      <c r="AT1138" s="99">
        <f>SUMIFS(通讯通路门店!$V:$V,通讯通路门店!$S:$S,$G1138)</f>
        <v>0</v>
      </c>
      <c r="AU1138" s="99">
        <f>SUMIFS(通讯通路门店!$W:$W,通讯通路门店!$S:$S,$G1138)</f>
        <v>0</v>
      </c>
      <c r="AV1138" s="99">
        <f>SUMIFS(通讯通路门店!$Z:$Z,通讯通路门店!$S:$S,$G1138)</f>
        <v>0</v>
      </c>
      <c r="AW1138" s="99">
        <f>SUMIFS(通讯通路门店!$AB:$AB,通讯通路门店!$S:$S,$G1138)</f>
        <v>0</v>
      </c>
      <c r="AX1138" s="99">
        <f>SUMIFS(通讯通路门店!$X:$X,通讯通路门店!$S:$S,$G1138)</f>
        <v>0</v>
      </c>
      <c r="AY1138" s="99">
        <f>SUMIFS(通讯通路门店!$Y:$Y,通讯通路门店!$S:$S,$G1138)</f>
        <v>0</v>
      </c>
      <c r="AZ1138" s="99">
        <f>SUMIFS(通讯通路门店!$AA:$AA,通讯通路门店!$S:$S,$G1138)</f>
        <v>0</v>
      </c>
      <c r="BA1138" s="99">
        <f t="shared" si="88"/>
        <v>0</v>
      </c>
      <c r="BB1138" s="99">
        <f t="shared" si="89"/>
        <v>0</v>
      </c>
      <c r="BC1138" s="99">
        <f>SUMIFS(通讯通路门店!$W:$W,通讯通路门店!$S:$S,$G1138,通讯通路门店!$J:$J,"荣耀体验店")+SUMIFS(通讯通路门店!$W:$W,通讯通路门店!$S:$S,$G1138,通讯通路门店!$J:$J,"荣耀授权专卖店")</f>
        <v>0</v>
      </c>
      <c r="BD1138" s="99">
        <f>SUMIFS(通讯通路门店!$Z:$Z,通讯通路门店!$S:$S,$G1138,通讯通路门店!$J:$J,"VIVO体验店")</f>
        <v>0</v>
      </c>
      <c r="BE1138" s="99">
        <f>SUMIFS(通讯通路门店!$AB:$AB,通讯通路门店!$S:$S,$G1138,通讯通路门店!$J:$J,"OPPO体验店")</f>
        <v>0</v>
      </c>
      <c r="BF1138" s="99">
        <f>SUMIFS(通讯通路门店!$X:$X,通讯通路门店!$S:$S,$G1138,通讯通路门店!$J:$J,"华为授权体验店")+SUMIFS(通讯通路门店!$AA:$AA,通讯通路门店!$S:$S,$G1138,通讯通路门店!$J:$J,"华为堡垒店")</f>
        <v>0</v>
      </c>
      <c r="BG1138" s="99">
        <f>SUMIFS(通讯通路门店!$Y:$Y,通讯通路门店!$S:$S,$G1138,通讯通路门店!$J:$J,"小米体验店")</f>
        <v>0</v>
      </c>
      <c r="BH1138" s="99">
        <f>SUMIFS(通讯通路门店!$AA:$AA,通讯通路门店!$S:$S,$G1138,通讯通路门店!$J:$J,"苹果体验店")</f>
        <v>0</v>
      </c>
      <c r="BI1138" s="99">
        <f>SUMIFS(通讯通路门店!$K:$K,通讯通路门店!$S:$S,$G1138,通讯通路门店!$J:$J,"其他品牌专卖店")</f>
        <v>0</v>
      </c>
      <c r="BJ1138" s="99">
        <f>SUMIFS(通讯通路门店!$AC:$AC,通讯通路门店!$S:$S,$G1138)</f>
        <v>0</v>
      </c>
      <c r="BK1138" s="99">
        <f>SUMIFS(通讯通路门店!$AD:$AD,通讯通路门店!$S:$S,$G1138)</f>
        <v>0</v>
      </c>
      <c r="BL1138" s="99">
        <f>SUMIFS(通讯通路门店!$AE:$AE,通讯通路门店!$S:$S,$G1138)</f>
        <v>0</v>
      </c>
      <c r="BM1138" s="99">
        <f>SUMIFS(通讯通路门店!$AF:$AF,通讯通路门店!$S:$S,$G1138)</f>
        <v>0</v>
      </c>
      <c r="BN1138" s="99">
        <f>SUMIFS(通讯通路门店!$AG:$AG,通讯通路门店!$S:$S,$G1138)</f>
        <v>0</v>
      </c>
      <c r="BO1138" s="99">
        <f>SUMIFS(通讯通路门店!$AH:$AH,通讯通路门店!$S:$S,$G1138)</f>
        <v>0</v>
      </c>
      <c r="BP1138" s="99">
        <f>SUMIFS(通讯通路门店!$AI:$AI,通讯通路门店!$S:$S,$G1138)</f>
        <v>0</v>
      </c>
      <c r="BQ1138" s="83"/>
    </row>
    <row r="1139" spans="1:69">
      <c r="A1139" s="99" t="str">
        <f>IFERROR(_xlfn.XLOOKUP($G1139,通讯通路门店!$S$4:$S$993933,通讯通路门店!$A$4:$A$993933,0,0),"")</f>
        <v>海南省</v>
      </c>
      <c r="B1139" s="99" t="str">
        <f>IFERROR(_xlfn.XLOOKUP($G1139,通讯通路门店!$S$4:$S$993933,通讯通路门店!$B$4:$B$993933,0,0),"")</f>
        <v>乐东黎族自治县</v>
      </c>
      <c r="C1139" s="99" t="str">
        <f>IFERROR(_xlfn.XLOOKUP($G1139,通讯通路门店!$S$4:$S$993933,通讯通路门店!$C$4:$C$993933,0,0),"")</f>
        <v>乐东黎族自治县</v>
      </c>
      <c r="D1139" s="99" t="str">
        <f>IFERROR(_xlfn.XLOOKUP($G1139,通讯通路门店!$S$4:$S$993933,通讯通路门店!$D$4:$D$993933,0,0),"")</f>
        <v>万冲镇</v>
      </c>
      <c r="E1139" s="83"/>
      <c r="F1139" s="83"/>
      <c r="G1139" s="101"/>
      <c r="H1139" s="102">
        <f>IFERROR(_xlfn.XLOOKUP($G1139,通讯通路门店!$S$4:$S$993933,通讯通路门店!$R$4:$R$993933,0,0),"")</f>
        <v>0</v>
      </c>
      <c r="I1139" s="83"/>
      <c r="J1139" s="83"/>
      <c r="K1139" s="83"/>
      <c r="L1139" s="83"/>
      <c r="M1139" s="83"/>
      <c r="N1139" s="83"/>
      <c r="O1139" s="83"/>
      <c r="P1139" s="83"/>
      <c r="Q1139" s="83"/>
      <c r="R1139" s="83"/>
      <c r="S1139" s="83"/>
      <c r="T1139" s="83"/>
      <c r="U1139" s="99">
        <f>COUNTIF(通讯通路门店!$S:$S,$G1139)</f>
        <v>0</v>
      </c>
      <c r="V1139" s="99">
        <f>COUNTIFS(通讯通路门店!$S:$S,$G1139,通讯通路门店!$J:$J,"综合卖场")</f>
        <v>0</v>
      </c>
      <c r="W1139" s="99">
        <f>SUMIFS(通讯通路门店!$AJ:$AJ,通讯通路门店!$S:$S,通讯客户沙盘!$G1139)</f>
        <v>0</v>
      </c>
      <c r="X1139" s="99">
        <f t="shared" si="85"/>
        <v>0</v>
      </c>
      <c r="Y1139" s="99">
        <f>COUNTIFS(通讯通路门店!$S:$S,$G1139,通讯通路门店!$J:$J,"荣耀体验店")+COUNTIFS(通讯通路门店!$S:$S,$G1139,通讯通路门店!$J:$J,"荣耀授权专卖店")</f>
        <v>0</v>
      </c>
      <c r="Z1139" s="99">
        <f>COUNTIFS(通讯通路门店!$S:$S,$G1139,通讯通路门店!$J:$J,"VIVO体验店")</f>
        <v>0</v>
      </c>
      <c r="AA1139" s="99">
        <f>COUNTIFS(通讯通路门店!$S:$S,$G1139,通讯通路门店!$J:$J,"OPPO体验店")</f>
        <v>0</v>
      </c>
      <c r="AB1139" s="99">
        <f>COUNTIFS(通讯通路门店!$S:$S,$G1139,通讯通路门店!$J:$J,"华为授权体验店")+COUNTIFS(通讯通路门店!$S:$S,$G1139,通讯通路门店!$J:$J,"华为堡垒店")</f>
        <v>0</v>
      </c>
      <c r="AC1139" s="99">
        <f>COUNTIFS(通讯通路门店!$S:$S,$G1139,通讯通路门店!$J:$J,"小米体验店")</f>
        <v>0</v>
      </c>
      <c r="AD1139" s="99">
        <f>COUNTIFS(通讯通路门店!$S:$S,$G1139,通讯通路门店!$J:$J,"苹果体验店")</f>
        <v>0</v>
      </c>
      <c r="AE1139" s="99">
        <f>COUNTIFS(通讯通路门店!$S:$S,$G1139,通讯通路门店!$J:$J,"其他品牌专卖店")</f>
        <v>0</v>
      </c>
      <c r="AF1139" s="99">
        <f>SUMIFS(通讯通路门店!$BI:$BI,通讯通路门店!$S:$S,$G1139)</f>
        <v>0</v>
      </c>
      <c r="AG1139" s="99">
        <f>SUMIFS(通讯通路门店!$BH:$BH,通讯通路门店!$S:$S,$G1139)</f>
        <v>0</v>
      </c>
      <c r="AH1139" s="99">
        <f t="shared" si="86"/>
        <v>0</v>
      </c>
      <c r="AI1139" s="99">
        <f>SUMIFS(通讯通路门店!$BB:$BB,通讯通路门店!$S:$S,$G1139)</f>
        <v>0</v>
      </c>
      <c r="AJ1139" s="99">
        <f>SUMIFS(通讯通路门店!$BE:$BE,通讯通路门店!$S:$S,$G1139)</f>
        <v>0</v>
      </c>
      <c r="AK1139" s="99">
        <f>SUMIFS(通讯通路门店!$BG:$BG,通讯通路门店!$S:$S,$G1139)</f>
        <v>0</v>
      </c>
      <c r="AL1139" s="99">
        <f>SUMIFS(通讯通路门店!$BC:$BC,通讯通路门店!$S:$S,$G1139)</f>
        <v>0</v>
      </c>
      <c r="AM1139" s="99">
        <f>SUMIFS(通讯通路门店!$BD:$BD,通讯通路门店!$S:$S,$G1139)</f>
        <v>0</v>
      </c>
      <c r="AN1139" s="99">
        <f>SUMIFS(通讯通路门店!$BF:$BF,通讯通路门店!$S:$S,$G1139)</f>
        <v>0</v>
      </c>
      <c r="AO1139" s="99">
        <f t="shared" si="87"/>
        <v>0</v>
      </c>
      <c r="AP1139" s="99">
        <f>SUMIFS(通讯通路门店!$K:$K,通讯通路门店!$S:$S,$G1139)</f>
        <v>0</v>
      </c>
      <c r="AQ1139" s="83"/>
      <c r="AR1139" s="99">
        <f>SUMIFS(通讯通路门店!$T:$T,通讯通路门店!$S:$S,$G1139)</f>
        <v>0</v>
      </c>
      <c r="AS1139" s="99">
        <f>SUMIFS(通讯通路门店!$U:$U,通讯通路门店!$S:$S,$G1139)</f>
        <v>0</v>
      </c>
      <c r="AT1139" s="99">
        <f>SUMIFS(通讯通路门店!$V:$V,通讯通路门店!$S:$S,$G1139)</f>
        <v>0</v>
      </c>
      <c r="AU1139" s="99">
        <f>SUMIFS(通讯通路门店!$W:$W,通讯通路门店!$S:$S,$G1139)</f>
        <v>0</v>
      </c>
      <c r="AV1139" s="99">
        <f>SUMIFS(通讯通路门店!$Z:$Z,通讯通路门店!$S:$S,$G1139)</f>
        <v>0</v>
      </c>
      <c r="AW1139" s="99">
        <f>SUMIFS(通讯通路门店!$AB:$AB,通讯通路门店!$S:$S,$G1139)</f>
        <v>0</v>
      </c>
      <c r="AX1139" s="99">
        <f>SUMIFS(通讯通路门店!$X:$X,通讯通路门店!$S:$S,$G1139)</f>
        <v>0</v>
      </c>
      <c r="AY1139" s="99">
        <f>SUMIFS(通讯通路门店!$Y:$Y,通讯通路门店!$S:$S,$G1139)</f>
        <v>0</v>
      </c>
      <c r="AZ1139" s="99">
        <f>SUMIFS(通讯通路门店!$AA:$AA,通讯通路门店!$S:$S,$G1139)</f>
        <v>0</v>
      </c>
      <c r="BA1139" s="99">
        <f t="shared" si="88"/>
        <v>0</v>
      </c>
      <c r="BB1139" s="99">
        <f t="shared" si="89"/>
        <v>0</v>
      </c>
      <c r="BC1139" s="99">
        <f>SUMIFS(通讯通路门店!$W:$W,通讯通路门店!$S:$S,$G1139,通讯通路门店!$J:$J,"荣耀体验店")+SUMIFS(通讯通路门店!$W:$W,通讯通路门店!$S:$S,$G1139,通讯通路门店!$J:$J,"荣耀授权专卖店")</f>
        <v>0</v>
      </c>
      <c r="BD1139" s="99">
        <f>SUMIFS(通讯通路门店!$Z:$Z,通讯通路门店!$S:$S,$G1139,通讯通路门店!$J:$J,"VIVO体验店")</f>
        <v>0</v>
      </c>
      <c r="BE1139" s="99">
        <f>SUMIFS(通讯通路门店!$AB:$AB,通讯通路门店!$S:$S,$G1139,通讯通路门店!$J:$J,"OPPO体验店")</f>
        <v>0</v>
      </c>
      <c r="BF1139" s="99">
        <f>SUMIFS(通讯通路门店!$X:$X,通讯通路门店!$S:$S,$G1139,通讯通路门店!$J:$J,"华为授权体验店")+SUMIFS(通讯通路门店!$AA:$AA,通讯通路门店!$S:$S,$G1139,通讯通路门店!$J:$J,"华为堡垒店")</f>
        <v>0</v>
      </c>
      <c r="BG1139" s="99">
        <f>SUMIFS(通讯通路门店!$Y:$Y,通讯通路门店!$S:$S,$G1139,通讯通路门店!$J:$J,"小米体验店")</f>
        <v>0</v>
      </c>
      <c r="BH1139" s="99">
        <f>SUMIFS(通讯通路门店!$AA:$AA,通讯通路门店!$S:$S,$G1139,通讯通路门店!$J:$J,"苹果体验店")</f>
        <v>0</v>
      </c>
      <c r="BI1139" s="99">
        <f>SUMIFS(通讯通路门店!$K:$K,通讯通路门店!$S:$S,$G1139,通讯通路门店!$J:$J,"其他品牌专卖店")</f>
        <v>0</v>
      </c>
      <c r="BJ1139" s="99">
        <f>SUMIFS(通讯通路门店!$AC:$AC,通讯通路门店!$S:$S,$G1139)</f>
        <v>0</v>
      </c>
      <c r="BK1139" s="99">
        <f>SUMIFS(通讯通路门店!$AD:$AD,通讯通路门店!$S:$S,$G1139)</f>
        <v>0</v>
      </c>
      <c r="BL1139" s="99">
        <f>SUMIFS(通讯通路门店!$AE:$AE,通讯通路门店!$S:$S,$G1139)</f>
        <v>0</v>
      </c>
      <c r="BM1139" s="99">
        <f>SUMIFS(通讯通路门店!$AF:$AF,通讯通路门店!$S:$S,$G1139)</f>
        <v>0</v>
      </c>
      <c r="BN1139" s="99">
        <f>SUMIFS(通讯通路门店!$AG:$AG,通讯通路门店!$S:$S,$G1139)</f>
        <v>0</v>
      </c>
      <c r="BO1139" s="99">
        <f>SUMIFS(通讯通路门店!$AH:$AH,通讯通路门店!$S:$S,$G1139)</f>
        <v>0</v>
      </c>
      <c r="BP1139" s="99">
        <f>SUMIFS(通讯通路门店!$AI:$AI,通讯通路门店!$S:$S,$G1139)</f>
        <v>0</v>
      </c>
      <c r="BQ1139" s="83"/>
    </row>
    <row r="1140" spans="1:69">
      <c r="A1140" s="99" t="str">
        <f>IFERROR(_xlfn.XLOOKUP($G1140,通讯通路门店!$S$4:$S$993933,通讯通路门店!$A$4:$A$993933,0,0),"")</f>
        <v>海南省</v>
      </c>
      <c r="B1140" s="99" t="str">
        <f>IFERROR(_xlfn.XLOOKUP($G1140,通讯通路门店!$S$4:$S$993933,通讯通路门店!$B$4:$B$993933,0,0),"")</f>
        <v>乐东黎族自治县</v>
      </c>
      <c r="C1140" s="99" t="str">
        <f>IFERROR(_xlfn.XLOOKUP($G1140,通讯通路门店!$S$4:$S$993933,通讯通路门店!$C$4:$C$993933,0,0),"")</f>
        <v>乐东黎族自治县</v>
      </c>
      <c r="D1140" s="99" t="str">
        <f>IFERROR(_xlfn.XLOOKUP($G1140,通讯通路门店!$S$4:$S$993933,通讯通路门店!$D$4:$D$993933,0,0),"")</f>
        <v>万冲镇</v>
      </c>
      <c r="E1140" s="83"/>
      <c r="F1140" s="83"/>
      <c r="G1140" s="101"/>
      <c r="H1140" s="102">
        <f>IFERROR(_xlfn.XLOOKUP($G1140,通讯通路门店!$S$4:$S$993933,通讯通路门店!$R$4:$R$993933,0,0),"")</f>
        <v>0</v>
      </c>
      <c r="I1140" s="83"/>
      <c r="J1140" s="83"/>
      <c r="K1140" s="83"/>
      <c r="L1140" s="83"/>
      <c r="M1140" s="83"/>
      <c r="N1140" s="83"/>
      <c r="O1140" s="83"/>
      <c r="P1140" s="83"/>
      <c r="Q1140" s="83"/>
      <c r="R1140" s="83"/>
      <c r="S1140" s="83"/>
      <c r="T1140" s="83"/>
      <c r="U1140" s="99">
        <f>COUNTIF(通讯通路门店!$S:$S,$G1140)</f>
        <v>0</v>
      </c>
      <c r="V1140" s="99">
        <f>COUNTIFS(通讯通路门店!$S:$S,$G1140,通讯通路门店!$J:$J,"综合卖场")</f>
        <v>0</v>
      </c>
      <c r="W1140" s="99">
        <f>SUMIFS(通讯通路门店!$AJ:$AJ,通讯通路门店!$S:$S,通讯客户沙盘!$G1140)</f>
        <v>0</v>
      </c>
      <c r="X1140" s="99">
        <f t="shared" si="85"/>
        <v>0</v>
      </c>
      <c r="Y1140" s="99">
        <f>COUNTIFS(通讯通路门店!$S:$S,$G1140,通讯通路门店!$J:$J,"荣耀体验店")+COUNTIFS(通讯通路门店!$S:$S,$G1140,通讯通路门店!$J:$J,"荣耀授权专卖店")</f>
        <v>0</v>
      </c>
      <c r="Z1140" s="99">
        <f>COUNTIFS(通讯通路门店!$S:$S,$G1140,通讯通路门店!$J:$J,"VIVO体验店")</f>
        <v>0</v>
      </c>
      <c r="AA1140" s="99">
        <f>COUNTIFS(通讯通路门店!$S:$S,$G1140,通讯通路门店!$J:$J,"OPPO体验店")</f>
        <v>0</v>
      </c>
      <c r="AB1140" s="99">
        <f>COUNTIFS(通讯通路门店!$S:$S,$G1140,通讯通路门店!$J:$J,"华为授权体验店")+COUNTIFS(通讯通路门店!$S:$S,$G1140,通讯通路门店!$J:$J,"华为堡垒店")</f>
        <v>0</v>
      </c>
      <c r="AC1140" s="99">
        <f>COUNTIFS(通讯通路门店!$S:$S,$G1140,通讯通路门店!$J:$J,"小米体验店")</f>
        <v>0</v>
      </c>
      <c r="AD1140" s="99">
        <f>COUNTIFS(通讯通路门店!$S:$S,$G1140,通讯通路门店!$J:$J,"苹果体验店")</f>
        <v>0</v>
      </c>
      <c r="AE1140" s="99">
        <f>COUNTIFS(通讯通路门店!$S:$S,$G1140,通讯通路门店!$J:$J,"其他品牌专卖店")</f>
        <v>0</v>
      </c>
      <c r="AF1140" s="99">
        <f>SUMIFS(通讯通路门店!$BI:$BI,通讯通路门店!$S:$S,$G1140)</f>
        <v>0</v>
      </c>
      <c r="AG1140" s="99">
        <f>SUMIFS(通讯通路门店!$BH:$BH,通讯通路门店!$S:$S,$G1140)</f>
        <v>0</v>
      </c>
      <c r="AH1140" s="99">
        <f t="shared" si="86"/>
        <v>0</v>
      </c>
      <c r="AI1140" s="99">
        <f>SUMIFS(通讯通路门店!$BB:$BB,通讯通路门店!$S:$S,$G1140)</f>
        <v>0</v>
      </c>
      <c r="AJ1140" s="99">
        <f>SUMIFS(通讯通路门店!$BE:$BE,通讯通路门店!$S:$S,$G1140)</f>
        <v>0</v>
      </c>
      <c r="AK1140" s="99">
        <f>SUMIFS(通讯通路门店!$BG:$BG,通讯通路门店!$S:$S,$G1140)</f>
        <v>0</v>
      </c>
      <c r="AL1140" s="99">
        <f>SUMIFS(通讯通路门店!$BC:$BC,通讯通路门店!$S:$S,$G1140)</f>
        <v>0</v>
      </c>
      <c r="AM1140" s="99">
        <f>SUMIFS(通讯通路门店!$BD:$BD,通讯通路门店!$S:$S,$G1140)</f>
        <v>0</v>
      </c>
      <c r="AN1140" s="99">
        <f>SUMIFS(通讯通路门店!$BF:$BF,通讯通路门店!$S:$S,$G1140)</f>
        <v>0</v>
      </c>
      <c r="AO1140" s="99">
        <f t="shared" si="87"/>
        <v>0</v>
      </c>
      <c r="AP1140" s="99">
        <f>SUMIFS(通讯通路门店!$K:$K,通讯通路门店!$S:$S,$G1140)</f>
        <v>0</v>
      </c>
      <c r="AQ1140" s="83"/>
      <c r="AR1140" s="99">
        <f>SUMIFS(通讯通路门店!$T:$T,通讯通路门店!$S:$S,$G1140)</f>
        <v>0</v>
      </c>
      <c r="AS1140" s="99">
        <f>SUMIFS(通讯通路门店!$U:$U,通讯通路门店!$S:$S,$G1140)</f>
        <v>0</v>
      </c>
      <c r="AT1140" s="99">
        <f>SUMIFS(通讯通路门店!$V:$V,通讯通路门店!$S:$S,$G1140)</f>
        <v>0</v>
      </c>
      <c r="AU1140" s="99">
        <f>SUMIFS(通讯通路门店!$W:$W,通讯通路门店!$S:$S,$G1140)</f>
        <v>0</v>
      </c>
      <c r="AV1140" s="99">
        <f>SUMIFS(通讯通路门店!$Z:$Z,通讯通路门店!$S:$S,$G1140)</f>
        <v>0</v>
      </c>
      <c r="AW1140" s="99">
        <f>SUMIFS(通讯通路门店!$AB:$AB,通讯通路门店!$S:$S,$G1140)</f>
        <v>0</v>
      </c>
      <c r="AX1140" s="99">
        <f>SUMIFS(通讯通路门店!$X:$X,通讯通路门店!$S:$S,$G1140)</f>
        <v>0</v>
      </c>
      <c r="AY1140" s="99">
        <f>SUMIFS(通讯通路门店!$Y:$Y,通讯通路门店!$S:$S,$G1140)</f>
        <v>0</v>
      </c>
      <c r="AZ1140" s="99">
        <f>SUMIFS(通讯通路门店!$AA:$AA,通讯通路门店!$S:$S,$G1140)</f>
        <v>0</v>
      </c>
      <c r="BA1140" s="99">
        <f t="shared" si="88"/>
        <v>0</v>
      </c>
      <c r="BB1140" s="99">
        <f t="shared" si="89"/>
        <v>0</v>
      </c>
      <c r="BC1140" s="99">
        <f>SUMIFS(通讯通路门店!$W:$W,通讯通路门店!$S:$S,$G1140,通讯通路门店!$J:$J,"荣耀体验店")+SUMIFS(通讯通路门店!$W:$W,通讯通路门店!$S:$S,$G1140,通讯通路门店!$J:$J,"荣耀授权专卖店")</f>
        <v>0</v>
      </c>
      <c r="BD1140" s="99">
        <f>SUMIFS(通讯通路门店!$Z:$Z,通讯通路门店!$S:$S,$G1140,通讯通路门店!$J:$J,"VIVO体验店")</f>
        <v>0</v>
      </c>
      <c r="BE1140" s="99">
        <f>SUMIFS(通讯通路门店!$AB:$AB,通讯通路门店!$S:$S,$G1140,通讯通路门店!$J:$J,"OPPO体验店")</f>
        <v>0</v>
      </c>
      <c r="BF1140" s="99">
        <f>SUMIFS(通讯通路门店!$X:$X,通讯通路门店!$S:$S,$G1140,通讯通路门店!$J:$J,"华为授权体验店")+SUMIFS(通讯通路门店!$AA:$AA,通讯通路门店!$S:$S,$G1140,通讯通路门店!$J:$J,"华为堡垒店")</f>
        <v>0</v>
      </c>
      <c r="BG1140" s="99">
        <f>SUMIFS(通讯通路门店!$Y:$Y,通讯通路门店!$S:$S,$G1140,通讯通路门店!$J:$J,"小米体验店")</f>
        <v>0</v>
      </c>
      <c r="BH1140" s="99">
        <f>SUMIFS(通讯通路门店!$AA:$AA,通讯通路门店!$S:$S,$G1140,通讯通路门店!$J:$J,"苹果体验店")</f>
        <v>0</v>
      </c>
      <c r="BI1140" s="99">
        <f>SUMIFS(通讯通路门店!$K:$K,通讯通路门店!$S:$S,$G1140,通讯通路门店!$J:$J,"其他品牌专卖店")</f>
        <v>0</v>
      </c>
      <c r="BJ1140" s="99">
        <f>SUMIFS(通讯通路门店!$AC:$AC,通讯通路门店!$S:$S,$G1140)</f>
        <v>0</v>
      </c>
      <c r="BK1140" s="99">
        <f>SUMIFS(通讯通路门店!$AD:$AD,通讯通路门店!$S:$S,$G1140)</f>
        <v>0</v>
      </c>
      <c r="BL1140" s="99">
        <f>SUMIFS(通讯通路门店!$AE:$AE,通讯通路门店!$S:$S,$G1140)</f>
        <v>0</v>
      </c>
      <c r="BM1140" s="99">
        <f>SUMIFS(通讯通路门店!$AF:$AF,通讯通路门店!$S:$S,$G1140)</f>
        <v>0</v>
      </c>
      <c r="BN1140" s="99">
        <f>SUMIFS(通讯通路门店!$AG:$AG,通讯通路门店!$S:$S,$G1140)</f>
        <v>0</v>
      </c>
      <c r="BO1140" s="99">
        <f>SUMIFS(通讯通路门店!$AH:$AH,通讯通路门店!$S:$S,$G1140)</f>
        <v>0</v>
      </c>
      <c r="BP1140" s="99">
        <f>SUMIFS(通讯通路门店!$AI:$AI,通讯通路门店!$S:$S,$G1140)</f>
        <v>0</v>
      </c>
      <c r="BQ1140" s="83"/>
    </row>
    <row r="1141" spans="1:69">
      <c r="A1141" s="99" t="str">
        <f>IFERROR(_xlfn.XLOOKUP($G1141,通讯通路门店!$S$4:$S$993933,通讯通路门店!$A$4:$A$993933,0,0),"")</f>
        <v>海南省</v>
      </c>
      <c r="B1141" s="99" t="str">
        <f>IFERROR(_xlfn.XLOOKUP($G1141,通讯通路门店!$S$4:$S$993933,通讯通路门店!$B$4:$B$993933,0,0),"")</f>
        <v>乐东黎族自治县</v>
      </c>
      <c r="C1141" s="99" t="str">
        <f>IFERROR(_xlfn.XLOOKUP($G1141,通讯通路门店!$S$4:$S$993933,通讯通路门店!$C$4:$C$993933,0,0),"")</f>
        <v>乐东黎族自治县</v>
      </c>
      <c r="D1141" s="99" t="str">
        <f>IFERROR(_xlfn.XLOOKUP($G1141,通讯通路门店!$S$4:$S$993933,通讯通路门店!$D$4:$D$993933,0,0),"")</f>
        <v>万冲镇</v>
      </c>
      <c r="E1141" s="83"/>
      <c r="F1141" s="83"/>
      <c r="G1141" s="101"/>
      <c r="H1141" s="102">
        <f>IFERROR(_xlfn.XLOOKUP($G1141,通讯通路门店!$S$4:$S$993933,通讯通路门店!$R$4:$R$993933,0,0),"")</f>
        <v>0</v>
      </c>
      <c r="I1141" s="83"/>
      <c r="J1141" s="83"/>
      <c r="K1141" s="83"/>
      <c r="L1141" s="83"/>
      <c r="M1141" s="83"/>
      <c r="N1141" s="83"/>
      <c r="O1141" s="83"/>
      <c r="P1141" s="83"/>
      <c r="Q1141" s="83"/>
      <c r="R1141" s="83"/>
      <c r="S1141" s="83"/>
      <c r="T1141" s="83"/>
      <c r="U1141" s="99">
        <f>COUNTIF(通讯通路门店!$S:$S,$G1141)</f>
        <v>0</v>
      </c>
      <c r="V1141" s="99">
        <f>COUNTIFS(通讯通路门店!$S:$S,$G1141,通讯通路门店!$J:$J,"综合卖场")</f>
        <v>0</v>
      </c>
      <c r="W1141" s="99">
        <f>SUMIFS(通讯通路门店!$AJ:$AJ,通讯通路门店!$S:$S,通讯客户沙盘!$G1141)</f>
        <v>0</v>
      </c>
      <c r="X1141" s="99">
        <f t="shared" si="85"/>
        <v>0</v>
      </c>
      <c r="Y1141" s="99">
        <f>COUNTIFS(通讯通路门店!$S:$S,$G1141,通讯通路门店!$J:$J,"荣耀体验店")+COUNTIFS(通讯通路门店!$S:$S,$G1141,通讯通路门店!$J:$J,"荣耀授权专卖店")</f>
        <v>0</v>
      </c>
      <c r="Z1141" s="99">
        <f>COUNTIFS(通讯通路门店!$S:$S,$G1141,通讯通路门店!$J:$J,"VIVO体验店")</f>
        <v>0</v>
      </c>
      <c r="AA1141" s="99">
        <f>COUNTIFS(通讯通路门店!$S:$S,$G1141,通讯通路门店!$J:$J,"OPPO体验店")</f>
        <v>0</v>
      </c>
      <c r="AB1141" s="99">
        <f>COUNTIFS(通讯通路门店!$S:$S,$G1141,通讯通路门店!$J:$J,"华为授权体验店")+COUNTIFS(通讯通路门店!$S:$S,$G1141,通讯通路门店!$J:$J,"华为堡垒店")</f>
        <v>0</v>
      </c>
      <c r="AC1141" s="99">
        <f>COUNTIFS(通讯通路门店!$S:$S,$G1141,通讯通路门店!$J:$J,"小米体验店")</f>
        <v>0</v>
      </c>
      <c r="AD1141" s="99">
        <f>COUNTIFS(通讯通路门店!$S:$S,$G1141,通讯通路门店!$J:$J,"苹果体验店")</f>
        <v>0</v>
      </c>
      <c r="AE1141" s="99">
        <f>COUNTIFS(通讯通路门店!$S:$S,$G1141,通讯通路门店!$J:$J,"其他品牌专卖店")</f>
        <v>0</v>
      </c>
      <c r="AF1141" s="99">
        <f>SUMIFS(通讯通路门店!$BI:$BI,通讯通路门店!$S:$S,$G1141)</f>
        <v>0</v>
      </c>
      <c r="AG1141" s="99">
        <f>SUMIFS(通讯通路门店!$BH:$BH,通讯通路门店!$S:$S,$G1141)</f>
        <v>0</v>
      </c>
      <c r="AH1141" s="99">
        <f t="shared" si="86"/>
        <v>0</v>
      </c>
      <c r="AI1141" s="99">
        <f>SUMIFS(通讯通路门店!$BB:$BB,通讯通路门店!$S:$S,$G1141)</f>
        <v>0</v>
      </c>
      <c r="AJ1141" s="99">
        <f>SUMIFS(通讯通路门店!$BE:$BE,通讯通路门店!$S:$S,$G1141)</f>
        <v>0</v>
      </c>
      <c r="AK1141" s="99">
        <f>SUMIFS(通讯通路门店!$BG:$BG,通讯通路门店!$S:$S,$G1141)</f>
        <v>0</v>
      </c>
      <c r="AL1141" s="99">
        <f>SUMIFS(通讯通路门店!$BC:$BC,通讯通路门店!$S:$S,$G1141)</f>
        <v>0</v>
      </c>
      <c r="AM1141" s="99">
        <f>SUMIFS(通讯通路门店!$BD:$BD,通讯通路门店!$S:$S,$G1141)</f>
        <v>0</v>
      </c>
      <c r="AN1141" s="99">
        <f>SUMIFS(通讯通路门店!$BF:$BF,通讯通路门店!$S:$S,$G1141)</f>
        <v>0</v>
      </c>
      <c r="AO1141" s="99">
        <f t="shared" si="87"/>
        <v>0</v>
      </c>
      <c r="AP1141" s="99">
        <f>SUMIFS(通讯通路门店!$K:$K,通讯通路门店!$S:$S,$G1141)</f>
        <v>0</v>
      </c>
      <c r="AQ1141" s="83"/>
      <c r="AR1141" s="99">
        <f>SUMIFS(通讯通路门店!$T:$T,通讯通路门店!$S:$S,$G1141)</f>
        <v>0</v>
      </c>
      <c r="AS1141" s="99">
        <f>SUMIFS(通讯通路门店!$U:$U,通讯通路门店!$S:$S,$G1141)</f>
        <v>0</v>
      </c>
      <c r="AT1141" s="99">
        <f>SUMIFS(通讯通路门店!$V:$V,通讯通路门店!$S:$S,$G1141)</f>
        <v>0</v>
      </c>
      <c r="AU1141" s="99">
        <f>SUMIFS(通讯通路门店!$W:$W,通讯通路门店!$S:$S,$G1141)</f>
        <v>0</v>
      </c>
      <c r="AV1141" s="99">
        <f>SUMIFS(通讯通路门店!$Z:$Z,通讯通路门店!$S:$S,$G1141)</f>
        <v>0</v>
      </c>
      <c r="AW1141" s="99">
        <f>SUMIFS(通讯通路门店!$AB:$AB,通讯通路门店!$S:$S,$G1141)</f>
        <v>0</v>
      </c>
      <c r="AX1141" s="99">
        <f>SUMIFS(通讯通路门店!$X:$X,通讯通路门店!$S:$S,$G1141)</f>
        <v>0</v>
      </c>
      <c r="AY1141" s="99">
        <f>SUMIFS(通讯通路门店!$Y:$Y,通讯通路门店!$S:$S,$G1141)</f>
        <v>0</v>
      </c>
      <c r="AZ1141" s="99">
        <f>SUMIFS(通讯通路门店!$AA:$AA,通讯通路门店!$S:$S,$G1141)</f>
        <v>0</v>
      </c>
      <c r="BA1141" s="99">
        <f t="shared" si="88"/>
        <v>0</v>
      </c>
      <c r="BB1141" s="99">
        <f t="shared" si="89"/>
        <v>0</v>
      </c>
      <c r="BC1141" s="99">
        <f>SUMIFS(通讯通路门店!$W:$W,通讯通路门店!$S:$S,$G1141,通讯通路门店!$J:$J,"荣耀体验店")+SUMIFS(通讯通路门店!$W:$W,通讯通路门店!$S:$S,$G1141,通讯通路门店!$J:$J,"荣耀授权专卖店")</f>
        <v>0</v>
      </c>
      <c r="BD1141" s="99">
        <f>SUMIFS(通讯通路门店!$Z:$Z,通讯通路门店!$S:$S,$G1141,通讯通路门店!$J:$J,"VIVO体验店")</f>
        <v>0</v>
      </c>
      <c r="BE1141" s="99">
        <f>SUMIFS(通讯通路门店!$AB:$AB,通讯通路门店!$S:$S,$G1141,通讯通路门店!$J:$J,"OPPO体验店")</f>
        <v>0</v>
      </c>
      <c r="BF1141" s="99">
        <f>SUMIFS(通讯通路门店!$X:$X,通讯通路门店!$S:$S,$G1141,通讯通路门店!$J:$J,"华为授权体验店")+SUMIFS(通讯通路门店!$AA:$AA,通讯通路门店!$S:$S,$G1141,通讯通路门店!$J:$J,"华为堡垒店")</f>
        <v>0</v>
      </c>
      <c r="BG1141" s="99">
        <f>SUMIFS(通讯通路门店!$Y:$Y,通讯通路门店!$S:$S,$G1141,通讯通路门店!$J:$J,"小米体验店")</f>
        <v>0</v>
      </c>
      <c r="BH1141" s="99">
        <f>SUMIFS(通讯通路门店!$AA:$AA,通讯通路门店!$S:$S,$G1141,通讯通路门店!$J:$J,"苹果体验店")</f>
        <v>0</v>
      </c>
      <c r="BI1141" s="99">
        <f>SUMIFS(通讯通路门店!$K:$K,通讯通路门店!$S:$S,$G1141,通讯通路门店!$J:$J,"其他品牌专卖店")</f>
        <v>0</v>
      </c>
      <c r="BJ1141" s="99">
        <f>SUMIFS(通讯通路门店!$AC:$AC,通讯通路门店!$S:$S,$G1141)</f>
        <v>0</v>
      </c>
      <c r="BK1141" s="99">
        <f>SUMIFS(通讯通路门店!$AD:$AD,通讯通路门店!$S:$S,$G1141)</f>
        <v>0</v>
      </c>
      <c r="BL1141" s="99">
        <f>SUMIFS(通讯通路门店!$AE:$AE,通讯通路门店!$S:$S,$G1141)</f>
        <v>0</v>
      </c>
      <c r="BM1141" s="99">
        <f>SUMIFS(通讯通路门店!$AF:$AF,通讯通路门店!$S:$S,$G1141)</f>
        <v>0</v>
      </c>
      <c r="BN1141" s="99">
        <f>SUMIFS(通讯通路门店!$AG:$AG,通讯通路门店!$S:$S,$G1141)</f>
        <v>0</v>
      </c>
      <c r="BO1141" s="99">
        <f>SUMIFS(通讯通路门店!$AH:$AH,通讯通路门店!$S:$S,$G1141)</f>
        <v>0</v>
      </c>
      <c r="BP1141" s="99">
        <f>SUMIFS(通讯通路门店!$AI:$AI,通讯通路门店!$S:$S,$G1141)</f>
        <v>0</v>
      </c>
      <c r="BQ1141" s="83"/>
    </row>
    <row r="1142" spans="1:69">
      <c r="A1142" s="99" t="str">
        <f>IFERROR(_xlfn.XLOOKUP($G1142,通讯通路门店!$S$4:$S$993933,通讯通路门店!$A$4:$A$993933,0,0),"")</f>
        <v>海南省</v>
      </c>
      <c r="B1142" s="99" t="str">
        <f>IFERROR(_xlfn.XLOOKUP($G1142,通讯通路门店!$S$4:$S$993933,通讯通路门店!$B$4:$B$993933,0,0),"")</f>
        <v>乐东黎族自治县</v>
      </c>
      <c r="C1142" s="99" t="str">
        <f>IFERROR(_xlfn.XLOOKUP($G1142,通讯通路门店!$S$4:$S$993933,通讯通路门店!$C$4:$C$993933,0,0),"")</f>
        <v>乐东黎族自治县</v>
      </c>
      <c r="D1142" s="99" t="str">
        <f>IFERROR(_xlfn.XLOOKUP($G1142,通讯通路门店!$S$4:$S$993933,通讯通路门店!$D$4:$D$993933,0,0),"")</f>
        <v>万冲镇</v>
      </c>
      <c r="E1142" s="83"/>
      <c r="F1142" s="83"/>
      <c r="G1142" s="101"/>
      <c r="H1142" s="102">
        <f>IFERROR(_xlfn.XLOOKUP($G1142,通讯通路门店!$S$4:$S$993933,通讯通路门店!$R$4:$R$993933,0,0),"")</f>
        <v>0</v>
      </c>
      <c r="I1142" s="83"/>
      <c r="J1142" s="83"/>
      <c r="K1142" s="83"/>
      <c r="L1142" s="83"/>
      <c r="M1142" s="83"/>
      <c r="N1142" s="83"/>
      <c r="O1142" s="83"/>
      <c r="P1142" s="83"/>
      <c r="Q1142" s="83"/>
      <c r="R1142" s="83"/>
      <c r="S1142" s="83"/>
      <c r="T1142" s="83"/>
      <c r="U1142" s="99">
        <f>COUNTIF(通讯通路门店!$S:$S,$G1142)</f>
        <v>0</v>
      </c>
      <c r="V1142" s="99">
        <f>COUNTIFS(通讯通路门店!$S:$S,$G1142,通讯通路门店!$J:$J,"综合卖场")</f>
        <v>0</v>
      </c>
      <c r="W1142" s="99">
        <f>SUMIFS(通讯通路门店!$AJ:$AJ,通讯通路门店!$S:$S,通讯客户沙盘!$G1142)</f>
        <v>0</v>
      </c>
      <c r="X1142" s="99">
        <f t="shared" si="85"/>
        <v>0</v>
      </c>
      <c r="Y1142" s="99">
        <f>COUNTIFS(通讯通路门店!$S:$S,$G1142,通讯通路门店!$J:$J,"荣耀体验店")+COUNTIFS(通讯通路门店!$S:$S,$G1142,通讯通路门店!$J:$J,"荣耀授权专卖店")</f>
        <v>0</v>
      </c>
      <c r="Z1142" s="99">
        <f>COUNTIFS(通讯通路门店!$S:$S,$G1142,通讯通路门店!$J:$J,"VIVO体验店")</f>
        <v>0</v>
      </c>
      <c r="AA1142" s="99">
        <f>COUNTIFS(通讯通路门店!$S:$S,$G1142,通讯通路门店!$J:$J,"OPPO体验店")</f>
        <v>0</v>
      </c>
      <c r="AB1142" s="99">
        <f>COUNTIFS(通讯通路门店!$S:$S,$G1142,通讯通路门店!$J:$J,"华为授权体验店")+COUNTIFS(通讯通路门店!$S:$S,$G1142,通讯通路门店!$J:$J,"华为堡垒店")</f>
        <v>0</v>
      </c>
      <c r="AC1142" s="99">
        <f>COUNTIFS(通讯通路门店!$S:$S,$G1142,通讯通路门店!$J:$J,"小米体验店")</f>
        <v>0</v>
      </c>
      <c r="AD1142" s="99">
        <f>COUNTIFS(通讯通路门店!$S:$S,$G1142,通讯通路门店!$J:$J,"苹果体验店")</f>
        <v>0</v>
      </c>
      <c r="AE1142" s="99">
        <f>COUNTIFS(通讯通路门店!$S:$S,$G1142,通讯通路门店!$J:$J,"其他品牌专卖店")</f>
        <v>0</v>
      </c>
      <c r="AF1142" s="99">
        <f>SUMIFS(通讯通路门店!$BI:$BI,通讯通路门店!$S:$S,$G1142)</f>
        <v>0</v>
      </c>
      <c r="AG1142" s="99">
        <f>SUMIFS(通讯通路门店!$BH:$BH,通讯通路门店!$S:$S,$G1142)</f>
        <v>0</v>
      </c>
      <c r="AH1142" s="99">
        <f t="shared" si="86"/>
        <v>0</v>
      </c>
      <c r="AI1142" s="99">
        <f>SUMIFS(通讯通路门店!$BB:$BB,通讯通路门店!$S:$S,$G1142)</f>
        <v>0</v>
      </c>
      <c r="AJ1142" s="99">
        <f>SUMIFS(通讯通路门店!$BE:$BE,通讯通路门店!$S:$S,$G1142)</f>
        <v>0</v>
      </c>
      <c r="AK1142" s="99">
        <f>SUMIFS(通讯通路门店!$BG:$BG,通讯通路门店!$S:$S,$G1142)</f>
        <v>0</v>
      </c>
      <c r="AL1142" s="99">
        <f>SUMIFS(通讯通路门店!$BC:$BC,通讯通路门店!$S:$S,$G1142)</f>
        <v>0</v>
      </c>
      <c r="AM1142" s="99">
        <f>SUMIFS(通讯通路门店!$BD:$BD,通讯通路门店!$S:$S,$G1142)</f>
        <v>0</v>
      </c>
      <c r="AN1142" s="99">
        <f>SUMIFS(通讯通路门店!$BF:$BF,通讯通路门店!$S:$S,$G1142)</f>
        <v>0</v>
      </c>
      <c r="AO1142" s="99">
        <f t="shared" si="87"/>
        <v>0</v>
      </c>
      <c r="AP1142" s="99">
        <f>SUMIFS(通讯通路门店!$K:$K,通讯通路门店!$S:$S,$G1142)</f>
        <v>0</v>
      </c>
      <c r="AQ1142" s="83"/>
      <c r="AR1142" s="99">
        <f>SUMIFS(通讯通路门店!$T:$T,通讯通路门店!$S:$S,$G1142)</f>
        <v>0</v>
      </c>
      <c r="AS1142" s="99">
        <f>SUMIFS(通讯通路门店!$U:$U,通讯通路门店!$S:$S,$G1142)</f>
        <v>0</v>
      </c>
      <c r="AT1142" s="99">
        <f>SUMIFS(通讯通路门店!$V:$V,通讯通路门店!$S:$S,$G1142)</f>
        <v>0</v>
      </c>
      <c r="AU1142" s="99">
        <f>SUMIFS(通讯通路门店!$W:$W,通讯通路门店!$S:$S,$G1142)</f>
        <v>0</v>
      </c>
      <c r="AV1142" s="99">
        <f>SUMIFS(通讯通路门店!$Z:$Z,通讯通路门店!$S:$S,$G1142)</f>
        <v>0</v>
      </c>
      <c r="AW1142" s="99">
        <f>SUMIFS(通讯通路门店!$AB:$AB,通讯通路门店!$S:$S,$G1142)</f>
        <v>0</v>
      </c>
      <c r="AX1142" s="99">
        <f>SUMIFS(通讯通路门店!$X:$X,通讯通路门店!$S:$S,$G1142)</f>
        <v>0</v>
      </c>
      <c r="AY1142" s="99">
        <f>SUMIFS(通讯通路门店!$Y:$Y,通讯通路门店!$S:$S,$G1142)</f>
        <v>0</v>
      </c>
      <c r="AZ1142" s="99">
        <f>SUMIFS(通讯通路门店!$AA:$AA,通讯通路门店!$S:$S,$G1142)</f>
        <v>0</v>
      </c>
      <c r="BA1142" s="99">
        <f t="shared" si="88"/>
        <v>0</v>
      </c>
      <c r="BB1142" s="99">
        <f t="shared" si="89"/>
        <v>0</v>
      </c>
      <c r="BC1142" s="99">
        <f>SUMIFS(通讯通路门店!$W:$W,通讯通路门店!$S:$S,$G1142,通讯通路门店!$J:$J,"荣耀体验店")+SUMIFS(通讯通路门店!$W:$W,通讯通路门店!$S:$S,$G1142,通讯通路门店!$J:$J,"荣耀授权专卖店")</f>
        <v>0</v>
      </c>
      <c r="BD1142" s="99">
        <f>SUMIFS(通讯通路门店!$Z:$Z,通讯通路门店!$S:$S,$G1142,通讯通路门店!$J:$J,"VIVO体验店")</f>
        <v>0</v>
      </c>
      <c r="BE1142" s="99">
        <f>SUMIFS(通讯通路门店!$AB:$AB,通讯通路门店!$S:$S,$G1142,通讯通路门店!$J:$J,"OPPO体验店")</f>
        <v>0</v>
      </c>
      <c r="BF1142" s="99">
        <f>SUMIFS(通讯通路门店!$X:$X,通讯通路门店!$S:$S,$G1142,通讯通路门店!$J:$J,"华为授权体验店")+SUMIFS(通讯通路门店!$AA:$AA,通讯通路门店!$S:$S,$G1142,通讯通路门店!$J:$J,"华为堡垒店")</f>
        <v>0</v>
      </c>
      <c r="BG1142" s="99">
        <f>SUMIFS(通讯通路门店!$Y:$Y,通讯通路门店!$S:$S,$G1142,通讯通路门店!$J:$J,"小米体验店")</f>
        <v>0</v>
      </c>
      <c r="BH1142" s="99">
        <f>SUMIFS(通讯通路门店!$AA:$AA,通讯通路门店!$S:$S,$G1142,通讯通路门店!$J:$J,"苹果体验店")</f>
        <v>0</v>
      </c>
      <c r="BI1142" s="99">
        <f>SUMIFS(通讯通路门店!$K:$K,通讯通路门店!$S:$S,$G1142,通讯通路门店!$J:$J,"其他品牌专卖店")</f>
        <v>0</v>
      </c>
      <c r="BJ1142" s="99">
        <f>SUMIFS(通讯通路门店!$AC:$AC,通讯通路门店!$S:$S,$G1142)</f>
        <v>0</v>
      </c>
      <c r="BK1142" s="99">
        <f>SUMIFS(通讯通路门店!$AD:$AD,通讯通路门店!$S:$S,$G1142)</f>
        <v>0</v>
      </c>
      <c r="BL1142" s="99">
        <f>SUMIFS(通讯通路门店!$AE:$AE,通讯通路门店!$S:$S,$G1142)</f>
        <v>0</v>
      </c>
      <c r="BM1142" s="99">
        <f>SUMIFS(通讯通路门店!$AF:$AF,通讯通路门店!$S:$S,$G1142)</f>
        <v>0</v>
      </c>
      <c r="BN1142" s="99">
        <f>SUMIFS(通讯通路门店!$AG:$AG,通讯通路门店!$S:$S,$G1142)</f>
        <v>0</v>
      </c>
      <c r="BO1142" s="99">
        <f>SUMIFS(通讯通路门店!$AH:$AH,通讯通路门店!$S:$S,$G1142)</f>
        <v>0</v>
      </c>
      <c r="BP1142" s="99">
        <f>SUMIFS(通讯通路门店!$AI:$AI,通讯通路门店!$S:$S,$G1142)</f>
        <v>0</v>
      </c>
      <c r="BQ1142" s="83"/>
    </row>
    <row r="1143" spans="1:69">
      <c r="A1143" s="99" t="str">
        <f>IFERROR(_xlfn.XLOOKUP($G1143,通讯通路门店!$S$4:$S$993933,通讯通路门店!$A$4:$A$993933,0,0),"")</f>
        <v>海南省</v>
      </c>
      <c r="B1143" s="99" t="str">
        <f>IFERROR(_xlfn.XLOOKUP($G1143,通讯通路门店!$S$4:$S$993933,通讯通路门店!$B$4:$B$993933,0,0),"")</f>
        <v>乐东黎族自治县</v>
      </c>
      <c r="C1143" s="99" t="str">
        <f>IFERROR(_xlfn.XLOOKUP($G1143,通讯通路门店!$S$4:$S$993933,通讯通路门店!$C$4:$C$993933,0,0),"")</f>
        <v>乐东黎族自治县</v>
      </c>
      <c r="D1143" s="99" t="str">
        <f>IFERROR(_xlfn.XLOOKUP($G1143,通讯通路门店!$S$4:$S$993933,通讯通路门店!$D$4:$D$993933,0,0),"")</f>
        <v>万冲镇</v>
      </c>
      <c r="E1143" s="83"/>
      <c r="F1143" s="83"/>
      <c r="G1143" s="101"/>
      <c r="H1143" s="102">
        <f>IFERROR(_xlfn.XLOOKUP($G1143,通讯通路门店!$S$4:$S$993933,通讯通路门店!$R$4:$R$993933,0,0),"")</f>
        <v>0</v>
      </c>
      <c r="I1143" s="83"/>
      <c r="J1143" s="83"/>
      <c r="K1143" s="83"/>
      <c r="L1143" s="83"/>
      <c r="M1143" s="83"/>
      <c r="N1143" s="83"/>
      <c r="O1143" s="83"/>
      <c r="P1143" s="83"/>
      <c r="Q1143" s="83"/>
      <c r="R1143" s="83"/>
      <c r="S1143" s="83"/>
      <c r="T1143" s="83"/>
      <c r="U1143" s="99">
        <f>COUNTIF(通讯通路门店!$S:$S,$G1143)</f>
        <v>0</v>
      </c>
      <c r="V1143" s="99">
        <f>COUNTIFS(通讯通路门店!$S:$S,$G1143,通讯通路门店!$J:$J,"综合卖场")</f>
        <v>0</v>
      </c>
      <c r="W1143" s="99">
        <f>SUMIFS(通讯通路门店!$AJ:$AJ,通讯通路门店!$S:$S,通讯客户沙盘!$G1143)</f>
        <v>0</v>
      </c>
      <c r="X1143" s="99">
        <f t="shared" si="85"/>
        <v>0</v>
      </c>
      <c r="Y1143" s="99">
        <f>COUNTIFS(通讯通路门店!$S:$S,$G1143,通讯通路门店!$J:$J,"荣耀体验店")+COUNTIFS(通讯通路门店!$S:$S,$G1143,通讯通路门店!$J:$J,"荣耀授权专卖店")</f>
        <v>0</v>
      </c>
      <c r="Z1143" s="99">
        <f>COUNTIFS(通讯通路门店!$S:$S,$G1143,通讯通路门店!$J:$J,"VIVO体验店")</f>
        <v>0</v>
      </c>
      <c r="AA1143" s="99">
        <f>COUNTIFS(通讯通路门店!$S:$S,$G1143,通讯通路门店!$J:$J,"OPPO体验店")</f>
        <v>0</v>
      </c>
      <c r="AB1143" s="99">
        <f>COUNTIFS(通讯通路门店!$S:$S,$G1143,通讯通路门店!$J:$J,"华为授权体验店")+COUNTIFS(通讯通路门店!$S:$S,$G1143,通讯通路门店!$J:$J,"华为堡垒店")</f>
        <v>0</v>
      </c>
      <c r="AC1143" s="99">
        <f>COUNTIFS(通讯通路门店!$S:$S,$G1143,通讯通路门店!$J:$J,"小米体验店")</f>
        <v>0</v>
      </c>
      <c r="AD1143" s="99">
        <f>COUNTIFS(通讯通路门店!$S:$S,$G1143,通讯通路门店!$J:$J,"苹果体验店")</f>
        <v>0</v>
      </c>
      <c r="AE1143" s="99">
        <f>COUNTIFS(通讯通路门店!$S:$S,$G1143,通讯通路门店!$J:$J,"其他品牌专卖店")</f>
        <v>0</v>
      </c>
      <c r="AF1143" s="99">
        <f>SUMIFS(通讯通路门店!$BI:$BI,通讯通路门店!$S:$S,$G1143)</f>
        <v>0</v>
      </c>
      <c r="AG1143" s="99">
        <f>SUMIFS(通讯通路门店!$BH:$BH,通讯通路门店!$S:$S,$G1143)</f>
        <v>0</v>
      </c>
      <c r="AH1143" s="99">
        <f t="shared" si="86"/>
        <v>0</v>
      </c>
      <c r="AI1143" s="99">
        <f>SUMIFS(通讯通路门店!$BB:$BB,通讯通路门店!$S:$S,$G1143)</f>
        <v>0</v>
      </c>
      <c r="AJ1143" s="99">
        <f>SUMIFS(通讯通路门店!$BE:$BE,通讯通路门店!$S:$S,$G1143)</f>
        <v>0</v>
      </c>
      <c r="AK1143" s="99">
        <f>SUMIFS(通讯通路门店!$BG:$BG,通讯通路门店!$S:$S,$G1143)</f>
        <v>0</v>
      </c>
      <c r="AL1143" s="99">
        <f>SUMIFS(通讯通路门店!$BC:$BC,通讯通路门店!$S:$S,$G1143)</f>
        <v>0</v>
      </c>
      <c r="AM1143" s="99">
        <f>SUMIFS(通讯通路门店!$BD:$BD,通讯通路门店!$S:$S,$G1143)</f>
        <v>0</v>
      </c>
      <c r="AN1143" s="99">
        <f>SUMIFS(通讯通路门店!$BF:$BF,通讯通路门店!$S:$S,$G1143)</f>
        <v>0</v>
      </c>
      <c r="AO1143" s="99">
        <f t="shared" si="87"/>
        <v>0</v>
      </c>
      <c r="AP1143" s="99">
        <f>SUMIFS(通讯通路门店!$K:$K,通讯通路门店!$S:$S,$G1143)</f>
        <v>0</v>
      </c>
      <c r="AQ1143" s="83"/>
      <c r="AR1143" s="99">
        <f>SUMIFS(通讯通路门店!$T:$T,通讯通路门店!$S:$S,$G1143)</f>
        <v>0</v>
      </c>
      <c r="AS1143" s="99">
        <f>SUMIFS(通讯通路门店!$U:$U,通讯通路门店!$S:$S,$G1143)</f>
        <v>0</v>
      </c>
      <c r="AT1143" s="99">
        <f>SUMIFS(通讯通路门店!$V:$V,通讯通路门店!$S:$S,$G1143)</f>
        <v>0</v>
      </c>
      <c r="AU1143" s="99">
        <f>SUMIFS(通讯通路门店!$W:$W,通讯通路门店!$S:$S,$G1143)</f>
        <v>0</v>
      </c>
      <c r="AV1143" s="99">
        <f>SUMIFS(通讯通路门店!$Z:$Z,通讯通路门店!$S:$S,$G1143)</f>
        <v>0</v>
      </c>
      <c r="AW1143" s="99">
        <f>SUMIFS(通讯通路门店!$AB:$AB,通讯通路门店!$S:$S,$G1143)</f>
        <v>0</v>
      </c>
      <c r="AX1143" s="99">
        <f>SUMIFS(通讯通路门店!$X:$X,通讯通路门店!$S:$S,$G1143)</f>
        <v>0</v>
      </c>
      <c r="AY1143" s="99">
        <f>SUMIFS(通讯通路门店!$Y:$Y,通讯通路门店!$S:$S,$G1143)</f>
        <v>0</v>
      </c>
      <c r="AZ1143" s="99">
        <f>SUMIFS(通讯通路门店!$AA:$AA,通讯通路门店!$S:$S,$G1143)</f>
        <v>0</v>
      </c>
      <c r="BA1143" s="99">
        <f t="shared" si="88"/>
        <v>0</v>
      </c>
      <c r="BB1143" s="99">
        <f t="shared" si="89"/>
        <v>0</v>
      </c>
      <c r="BC1143" s="99">
        <f>SUMIFS(通讯通路门店!$W:$W,通讯通路门店!$S:$S,$G1143,通讯通路门店!$J:$J,"荣耀体验店")+SUMIFS(通讯通路门店!$W:$W,通讯通路门店!$S:$S,$G1143,通讯通路门店!$J:$J,"荣耀授权专卖店")</f>
        <v>0</v>
      </c>
      <c r="BD1143" s="99">
        <f>SUMIFS(通讯通路门店!$Z:$Z,通讯通路门店!$S:$S,$G1143,通讯通路门店!$J:$J,"VIVO体验店")</f>
        <v>0</v>
      </c>
      <c r="BE1143" s="99">
        <f>SUMIFS(通讯通路门店!$AB:$AB,通讯通路门店!$S:$S,$G1143,通讯通路门店!$J:$J,"OPPO体验店")</f>
        <v>0</v>
      </c>
      <c r="BF1143" s="99">
        <f>SUMIFS(通讯通路门店!$X:$X,通讯通路门店!$S:$S,$G1143,通讯通路门店!$J:$J,"华为授权体验店")+SUMIFS(通讯通路门店!$AA:$AA,通讯通路门店!$S:$S,$G1143,通讯通路门店!$J:$J,"华为堡垒店")</f>
        <v>0</v>
      </c>
      <c r="BG1143" s="99">
        <f>SUMIFS(通讯通路门店!$Y:$Y,通讯通路门店!$S:$S,$G1143,通讯通路门店!$J:$J,"小米体验店")</f>
        <v>0</v>
      </c>
      <c r="BH1143" s="99">
        <f>SUMIFS(通讯通路门店!$AA:$AA,通讯通路门店!$S:$S,$G1143,通讯通路门店!$J:$J,"苹果体验店")</f>
        <v>0</v>
      </c>
      <c r="BI1143" s="99">
        <f>SUMIFS(通讯通路门店!$K:$K,通讯通路门店!$S:$S,$G1143,通讯通路门店!$J:$J,"其他品牌专卖店")</f>
        <v>0</v>
      </c>
      <c r="BJ1143" s="99">
        <f>SUMIFS(通讯通路门店!$AC:$AC,通讯通路门店!$S:$S,$G1143)</f>
        <v>0</v>
      </c>
      <c r="BK1143" s="99">
        <f>SUMIFS(通讯通路门店!$AD:$AD,通讯通路门店!$S:$S,$G1143)</f>
        <v>0</v>
      </c>
      <c r="BL1143" s="99">
        <f>SUMIFS(通讯通路门店!$AE:$AE,通讯通路门店!$S:$S,$G1143)</f>
        <v>0</v>
      </c>
      <c r="BM1143" s="99">
        <f>SUMIFS(通讯通路门店!$AF:$AF,通讯通路门店!$S:$S,$G1143)</f>
        <v>0</v>
      </c>
      <c r="BN1143" s="99">
        <f>SUMIFS(通讯通路门店!$AG:$AG,通讯通路门店!$S:$S,$G1143)</f>
        <v>0</v>
      </c>
      <c r="BO1143" s="99">
        <f>SUMIFS(通讯通路门店!$AH:$AH,通讯通路门店!$S:$S,$G1143)</f>
        <v>0</v>
      </c>
      <c r="BP1143" s="99">
        <f>SUMIFS(通讯通路门店!$AI:$AI,通讯通路门店!$S:$S,$G1143)</f>
        <v>0</v>
      </c>
      <c r="BQ1143" s="83"/>
    </row>
    <row r="1144" spans="1:69">
      <c r="A1144" s="99" t="str">
        <f>IFERROR(_xlfn.XLOOKUP($G1144,通讯通路门店!$S$4:$S$993933,通讯通路门店!$A$4:$A$993933,0,0),"")</f>
        <v>海南省</v>
      </c>
      <c r="B1144" s="99" t="str">
        <f>IFERROR(_xlfn.XLOOKUP($G1144,通讯通路门店!$S$4:$S$993933,通讯通路门店!$B$4:$B$993933,0,0),"")</f>
        <v>乐东黎族自治县</v>
      </c>
      <c r="C1144" s="99" t="str">
        <f>IFERROR(_xlfn.XLOOKUP($G1144,通讯通路门店!$S$4:$S$993933,通讯通路门店!$C$4:$C$993933,0,0),"")</f>
        <v>乐东黎族自治县</v>
      </c>
      <c r="D1144" s="99" t="str">
        <f>IFERROR(_xlfn.XLOOKUP($G1144,通讯通路门店!$S$4:$S$993933,通讯通路门店!$D$4:$D$993933,0,0),"")</f>
        <v>万冲镇</v>
      </c>
      <c r="E1144" s="83"/>
      <c r="F1144" s="83"/>
      <c r="G1144" s="101"/>
      <c r="H1144" s="102">
        <f>IFERROR(_xlfn.XLOOKUP($G1144,通讯通路门店!$S$4:$S$993933,通讯通路门店!$R$4:$R$993933,0,0),"")</f>
        <v>0</v>
      </c>
      <c r="I1144" s="83"/>
      <c r="J1144" s="83"/>
      <c r="K1144" s="83"/>
      <c r="L1144" s="83"/>
      <c r="M1144" s="83"/>
      <c r="N1144" s="83"/>
      <c r="O1144" s="83"/>
      <c r="P1144" s="83"/>
      <c r="Q1144" s="83"/>
      <c r="R1144" s="83"/>
      <c r="S1144" s="83"/>
      <c r="T1144" s="83"/>
      <c r="U1144" s="99">
        <f>COUNTIF(通讯通路门店!$S:$S,$G1144)</f>
        <v>0</v>
      </c>
      <c r="V1144" s="99">
        <f>COUNTIFS(通讯通路门店!$S:$S,$G1144,通讯通路门店!$J:$J,"综合卖场")</f>
        <v>0</v>
      </c>
      <c r="W1144" s="99">
        <f>SUMIFS(通讯通路门店!$AJ:$AJ,通讯通路门店!$S:$S,通讯客户沙盘!$G1144)</f>
        <v>0</v>
      </c>
      <c r="X1144" s="99">
        <f t="shared" si="85"/>
        <v>0</v>
      </c>
      <c r="Y1144" s="99">
        <f>COUNTIFS(通讯通路门店!$S:$S,$G1144,通讯通路门店!$J:$J,"荣耀体验店")+COUNTIFS(通讯通路门店!$S:$S,$G1144,通讯通路门店!$J:$J,"荣耀授权专卖店")</f>
        <v>0</v>
      </c>
      <c r="Z1144" s="99">
        <f>COUNTIFS(通讯通路门店!$S:$S,$G1144,通讯通路门店!$J:$J,"VIVO体验店")</f>
        <v>0</v>
      </c>
      <c r="AA1144" s="99">
        <f>COUNTIFS(通讯通路门店!$S:$S,$G1144,通讯通路门店!$J:$J,"OPPO体验店")</f>
        <v>0</v>
      </c>
      <c r="AB1144" s="99">
        <f>COUNTIFS(通讯通路门店!$S:$S,$G1144,通讯通路门店!$J:$J,"华为授权体验店")+COUNTIFS(通讯通路门店!$S:$S,$G1144,通讯通路门店!$J:$J,"华为堡垒店")</f>
        <v>0</v>
      </c>
      <c r="AC1144" s="99">
        <f>COUNTIFS(通讯通路门店!$S:$S,$G1144,通讯通路门店!$J:$J,"小米体验店")</f>
        <v>0</v>
      </c>
      <c r="AD1144" s="99">
        <f>COUNTIFS(通讯通路门店!$S:$S,$G1144,通讯通路门店!$J:$J,"苹果体验店")</f>
        <v>0</v>
      </c>
      <c r="AE1144" s="99">
        <f>COUNTIFS(通讯通路门店!$S:$S,$G1144,通讯通路门店!$J:$J,"其他品牌专卖店")</f>
        <v>0</v>
      </c>
      <c r="AF1144" s="99">
        <f>SUMIFS(通讯通路门店!$BI:$BI,通讯通路门店!$S:$S,$G1144)</f>
        <v>0</v>
      </c>
      <c r="AG1144" s="99">
        <f>SUMIFS(通讯通路门店!$BH:$BH,通讯通路门店!$S:$S,$G1144)</f>
        <v>0</v>
      </c>
      <c r="AH1144" s="99">
        <f t="shared" si="86"/>
        <v>0</v>
      </c>
      <c r="AI1144" s="99">
        <f>SUMIFS(通讯通路门店!$BB:$BB,通讯通路门店!$S:$S,$G1144)</f>
        <v>0</v>
      </c>
      <c r="AJ1144" s="99">
        <f>SUMIFS(通讯通路门店!$BE:$BE,通讯通路门店!$S:$S,$G1144)</f>
        <v>0</v>
      </c>
      <c r="AK1144" s="99">
        <f>SUMIFS(通讯通路门店!$BG:$BG,通讯通路门店!$S:$S,$G1144)</f>
        <v>0</v>
      </c>
      <c r="AL1144" s="99">
        <f>SUMIFS(通讯通路门店!$BC:$BC,通讯通路门店!$S:$S,$G1144)</f>
        <v>0</v>
      </c>
      <c r="AM1144" s="99">
        <f>SUMIFS(通讯通路门店!$BD:$BD,通讯通路门店!$S:$S,$G1144)</f>
        <v>0</v>
      </c>
      <c r="AN1144" s="99">
        <f>SUMIFS(通讯通路门店!$BF:$BF,通讯通路门店!$S:$S,$G1144)</f>
        <v>0</v>
      </c>
      <c r="AO1144" s="99">
        <f t="shared" si="87"/>
        <v>0</v>
      </c>
      <c r="AP1144" s="99">
        <f>SUMIFS(通讯通路门店!$K:$K,通讯通路门店!$S:$S,$G1144)</f>
        <v>0</v>
      </c>
      <c r="AQ1144" s="83"/>
      <c r="AR1144" s="99">
        <f>SUMIFS(通讯通路门店!$T:$T,通讯通路门店!$S:$S,$G1144)</f>
        <v>0</v>
      </c>
      <c r="AS1144" s="99">
        <f>SUMIFS(通讯通路门店!$U:$U,通讯通路门店!$S:$S,$G1144)</f>
        <v>0</v>
      </c>
      <c r="AT1144" s="99">
        <f>SUMIFS(通讯通路门店!$V:$V,通讯通路门店!$S:$S,$G1144)</f>
        <v>0</v>
      </c>
      <c r="AU1144" s="99">
        <f>SUMIFS(通讯通路门店!$W:$W,通讯通路门店!$S:$S,$G1144)</f>
        <v>0</v>
      </c>
      <c r="AV1144" s="99">
        <f>SUMIFS(通讯通路门店!$Z:$Z,通讯通路门店!$S:$S,$G1144)</f>
        <v>0</v>
      </c>
      <c r="AW1144" s="99">
        <f>SUMIFS(通讯通路门店!$AB:$AB,通讯通路门店!$S:$S,$G1144)</f>
        <v>0</v>
      </c>
      <c r="AX1144" s="99">
        <f>SUMIFS(通讯通路门店!$X:$X,通讯通路门店!$S:$S,$G1144)</f>
        <v>0</v>
      </c>
      <c r="AY1144" s="99">
        <f>SUMIFS(通讯通路门店!$Y:$Y,通讯通路门店!$S:$S,$G1144)</f>
        <v>0</v>
      </c>
      <c r="AZ1144" s="99">
        <f>SUMIFS(通讯通路门店!$AA:$AA,通讯通路门店!$S:$S,$G1144)</f>
        <v>0</v>
      </c>
      <c r="BA1144" s="99">
        <f t="shared" si="88"/>
        <v>0</v>
      </c>
      <c r="BB1144" s="99">
        <f t="shared" si="89"/>
        <v>0</v>
      </c>
      <c r="BC1144" s="99">
        <f>SUMIFS(通讯通路门店!$W:$W,通讯通路门店!$S:$S,$G1144,通讯通路门店!$J:$J,"荣耀体验店")+SUMIFS(通讯通路门店!$W:$W,通讯通路门店!$S:$S,$G1144,通讯通路门店!$J:$J,"荣耀授权专卖店")</f>
        <v>0</v>
      </c>
      <c r="BD1144" s="99">
        <f>SUMIFS(通讯通路门店!$Z:$Z,通讯通路门店!$S:$S,$G1144,通讯通路门店!$J:$J,"VIVO体验店")</f>
        <v>0</v>
      </c>
      <c r="BE1144" s="99">
        <f>SUMIFS(通讯通路门店!$AB:$AB,通讯通路门店!$S:$S,$G1144,通讯通路门店!$J:$J,"OPPO体验店")</f>
        <v>0</v>
      </c>
      <c r="BF1144" s="99">
        <f>SUMIFS(通讯通路门店!$X:$X,通讯通路门店!$S:$S,$G1144,通讯通路门店!$J:$J,"华为授权体验店")+SUMIFS(通讯通路门店!$AA:$AA,通讯通路门店!$S:$S,$G1144,通讯通路门店!$J:$J,"华为堡垒店")</f>
        <v>0</v>
      </c>
      <c r="BG1144" s="99">
        <f>SUMIFS(通讯通路门店!$Y:$Y,通讯通路门店!$S:$S,$G1144,通讯通路门店!$J:$J,"小米体验店")</f>
        <v>0</v>
      </c>
      <c r="BH1144" s="99">
        <f>SUMIFS(通讯通路门店!$AA:$AA,通讯通路门店!$S:$S,$G1144,通讯通路门店!$J:$J,"苹果体验店")</f>
        <v>0</v>
      </c>
      <c r="BI1144" s="99">
        <f>SUMIFS(通讯通路门店!$K:$K,通讯通路门店!$S:$S,$G1144,通讯通路门店!$J:$J,"其他品牌专卖店")</f>
        <v>0</v>
      </c>
      <c r="BJ1144" s="99">
        <f>SUMIFS(通讯通路门店!$AC:$AC,通讯通路门店!$S:$S,$G1144)</f>
        <v>0</v>
      </c>
      <c r="BK1144" s="99">
        <f>SUMIFS(通讯通路门店!$AD:$AD,通讯通路门店!$S:$S,$G1144)</f>
        <v>0</v>
      </c>
      <c r="BL1144" s="99">
        <f>SUMIFS(通讯通路门店!$AE:$AE,通讯通路门店!$S:$S,$G1144)</f>
        <v>0</v>
      </c>
      <c r="BM1144" s="99">
        <f>SUMIFS(通讯通路门店!$AF:$AF,通讯通路门店!$S:$S,$G1144)</f>
        <v>0</v>
      </c>
      <c r="BN1144" s="99">
        <f>SUMIFS(通讯通路门店!$AG:$AG,通讯通路门店!$S:$S,$G1144)</f>
        <v>0</v>
      </c>
      <c r="BO1144" s="99">
        <f>SUMIFS(通讯通路门店!$AH:$AH,通讯通路门店!$S:$S,$G1144)</f>
        <v>0</v>
      </c>
      <c r="BP1144" s="99">
        <f>SUMIFS(通讯通路门店!$AI:$AI,通讯通路门店!$S:$S,$G1144)</f>
        <v>0</v>
      </c>
      <c r="BQ1144" s="83"/>
    </row>
    <row r="1145" spans="1:69">
      <c r="A1145" s="99" t="str">
        <f>IFERROR(_xlfn.XLOOKUP($G1145,通讯通路门店!$S$4:$S$993933,通讯通路门店!$A$4:$A$993933,0,0),"")</f>
        <v>海南省</v>
      </c>
      <c r="B1145" s="99" t="str">
        <f>IFERROR(_xlfn.XLOOKUP($G1145,通讯通路门店!$S$4:$S$993933,通讯通路门店!$B$4:$B$993933,0,0),"")</f>
        <v>乐东黎族自治县</v>
      </c>
      <c r="C1145" s="99" t="str">
        <f>IFERROR(_xlfn.XLOOKUP($G1145,通讯通路门店!$S$4:$S$993933,通讯通路门店!$C$4:$C$993933,0,0),"")</f>
        <v>乐东黎族自治县</v>
      </c>
      <c r="D1145" s="99" t="str">
        <f>IFERROR(_xlfn.XLOOKUP($G1145,通讯通路门店!$S$4:$S$993933,通讯通路门店!$D$4:$D$993933,0,0),"")</f>
        <v>万冲镇</v>
      </c>
      <c r="E1145" s="83"/>
      <c r="F1145" s="83"/>
      <c r="G1145" s="101"/>
      <c r="H1145" s="102">
        <f>IFERROR(_xlfn.XLOOKUP($G1145,通讯通路门店!$S$4:$S$993933,通讯通路门店!$R$4:$R$993933,0,0),"")</f>
        <v>0</v>
      </c>
      <c r="I1145" s="83"/>
      <c r="J1145" s="83"/>
      <c r="K1145" s="83"/>
      <c r="L1145" s="83"/>
      <c r="M1145" s="83"/>
      <c r="N1145" s="83"/>
      <c r="O1145" s="83"/>
      <c r="P1145" s="83"/>
      <c r="Q1145" s="83"/>
      <c r="R1145" s="83"/>
      <c r="S1145" s="83"/>
      <c r="T1145" s="83"/>
      <c r="U1145" s="99">
        <f>COUNTIF(通讯通路门店!$S:$S,$G1145)</f>
        <v>0</v>
      </c>
      <c r="V1145" s="99">
        <f>COUNTIFS(通讯通路门店!$S:$S,$G1145,通讯通路门店!$J:$J,"综合卖场")</f>
        <v>0</v>
      </c>
      <c r="W1145" s="99">
        <f>SUMIFS(通讯通路门店!$AJ:$AJ,通讯通路门店!$S:$S,通讯客户沙盘!$G1145)</f>
        <v>0</v>
      </c>
      <c r="X1145" s="99">
        <f t="shared" si="85"/>
        <v>0</v>
      </c>
      <c r="Y1145" s="99">
        <f>COUNTIFS(通讯通路门店!$S:$S,$G1145,通讯通路门店!$J:$J,"荣耀体验店")+COUNTIFS(通讯通路门店!$S:$S,$G1145,通讯通路门店!$J:$J,"荣耀授权专卖店")</f>
        <v>0</v>
      </c>
      <c r="Z1145" s="99">
        <f>COUNTIFS(通讯通路门店!$S:$S,$G1145,通讯通路门店!$J:$J,"VIVO体验店")</f>
        <v>0</v>
      </c>
      <c r="AA1145" s="99">
        <f>COUNTIFS(通讯通路门店!$S:$S,$G1145,通讯通路门店!$J:$J,"OPPO体验店")</f>
        <v>0</v>
      </c>
      <c r="AB1145" s="99">
        <f>COUNTIFS(通讯通路门店!$S:$S,$G1145,通讯通路门店!$J:$J,"华为授权体验店")+COUNTIFS(通讯通路门店!$S:$S,$G1145,通讯通路门店!$J:$J,"华为堡垒店")</f>
        <v>0</v>
      </c>
      <c r="AC1145" s="99">
        <f>COUNTIFS(通讯通路门店!$S:$S,$G1145,通讯通路门店!$J:$J,"小米体验店")</f>
        <v>0</v>
      </c>
      <c r="AD1145" s="99">
        <f>COUNTIFS(通讯通路门店!$S:$S,$G1145,通讯通路门店!$J:$J,"苹果体验店")</f>
        <v>0</v>
      </c>
      <c r="AE1145" s="99">
        <f>COUNTIFS(通讯通路门店!$S:$S,$G1145,通讯通路门店!$J:$J,"其他品牌专卖店")</f>
        <v>0</v>
      </c>
      <c r="AF1145" s="99">
        <f>SUMIFS(通讯通路门店!$BI:$BI,通讯通路门店!$S:$S,$G1145)</f>
        <v>0</v>
      </c>
      <c r="AG1145" s="99">
        <f>SUMIFS(通讯通路门店!$BH:$BH,通讯通路门店!$S:$S,$G1145)</f>
        <v>0</v>
      </c>
      <c r="AH1145" s="99">
        <f t="shared" si="86"/>
        <v>0</v>
      </c>
      <c r="AI1145" s="99">
        <f>SUMIFS(通讯通路门店!$BB:$BB,通讯通路门店!$S:$S,$G1145)</f>
        <v>0</v>
      </c>
      <c r="AJ1145" s="99">
        <f>SUMIFS(通讯通路门店!$BE:$BE,通讯通路门店!$S:$S,$G1145)</f>
        <v>0</v>
      </c>
      <c r="AK1145" s="99">
        <f>SUMIFS(通讯通路门店!$BG:$BG,通讯通路门店!$S:$S,$G1145)</f>
        <v>0</v>
      </c>
      <c r="AL1145" s="99">
        <f>SUMIFS(通讯通路门店!$BC:$BC,通讯通路门店!$S:$S,$G1145)</f>
        <v>0</v>
      </c>
      <c r="AM1145" s="99">
        <f>SUMIFS(通讯通路门店!$BD:$BD,通讯通路门店!$S:$S,$G1145)</f>
        <v>0</v>
      </c>
      <c r="AN1145" s="99">
        <f>SUMIFS(通讯通路门店!$BF:$BF,通讯通路门店!$S:$S,$G1145)</f>
        <v>0</v>
      </c>
      <c r="AO1145" s="99">
        <f t="shared" si="87"/>
        <v>0</v>
      </c>
      <c r="AP1145" s="99">
        <f>SUMIFS(通讯通路门店!$K:$K,通讯通路门店!$S:$S,$G1145)</f>
        <v>0</v>
      </c>
      <c r="AQ1145" s="83"/>
      <c r="AR1145" s="99">
        <f>SUMIFS(通讯通路门店!$T:$T,通讯通路门店!$S:$S,$G1145)</f>
        <v>0</v>
      </c>
      <c r="AS1145" s="99">
        <f>SUMIFS(通讯通路门店!$U:$U,通讯通路门店!$S:$S,$G1145)</f>
        <v>0</v>
      </c>
      <c r="AT1145" s="99">
        <f>SUMIFS(通讯通路门店!$V:$V,通讯通路门店!$S:$S,$G1145)</f>
        <v>0</v>
      </c>
      <c r="AU1145" s="99">
        <f>SUMIFS(通讯通路门店!$W:$W,通讯通路门店!$S:$S,$G1145)</f>
        <v>0</v>
      </c>
      <c r="AV1145" s="99">
        <f>SUMIFS(通讯通路门店!$Z:$Z,通讯通路门店!$S:$S,$G1145)</f>
        <v>0</v>
      </c>
      <c r="AW1145" s="99">
        <f>SUMIFS(通讯通路门店!$AB:$AB,通讯通路门店!$S:$S,$G1145)</f>
        <v>0</v>
      </c>
      <c r="AX1145" s="99">
        <f>SUMIFS(通讯通路门店!$X:$X,通讯通路门店!$S:$S,$G1145)</f>
        <v>0</v>
      </c>
      <c r="AY1145" s="99">
        <f>SUMIFS(通讯通路门店!$Y:$Y,通讯通路门店!$S:$S,$G1145)</f>
        <v>0</v>
      </c>
      <c r="AZ1145" s="99">
        <f>SUMIFS(通讯通路门店!$AA:$AA,通讯通路门店!$S:$S,$G1145)</f>
        <v>0</v>
      </c>
      <c r="BA1145" s="99">
        <f t="shared" si="88"/>
        <v>0</v>
      </c>
      <c r="BB1145" s="99">
        <f t="shared" si="89"/>
        <v>0</v>
      </c>
      <c r="BC1145" s="99">
        <f>SUMIFS(通讯通路门店!$W:$W,通讯通路门店!$S:$S,$G1145,通讯通路门店!$J:$J,"荣耀体验店")+SUMIFS(通讯通路门店!$W:$W,通讯通路门店!$S:$S,$G1145,通讯通路门店!$J:$J,"荣耀授权专卖店")</f>
        <v>0</v>
      </c>
      <c r="BD1145" s="99">
        <f>SUMIFS(通讯通路门店!$Z:$Z,通讯通路门店!$S:$S,$G1145,通讯通路门店!$J:$J,"VIVO体验店")</f>
        <v>0</v>
      </c>
      <c r="BE1145" s="99">
        <f>SUMIFS(通讯通路门店!$AB:$AB,通讯通路门店!$S:$S,$G1145,通讯通路门店!$J:$J,"OPPO体验店")</f>
        <v>0</v>
      </c>
      <c r="BF1145" s="99">
        <f>SUMIFS(通讯通路门店!$X:$X,通讯通路门店!$S:$S,$G1145,通讯通路门店!$J:$J,"华为授权体验店")+SUMIFS(通讯通路门店!$AA:$AA,通讯通路门店!$S:$S,$G1145,通讯通路门店!$J:$J,"华为堡垒店")</f>
        <v>0</v>
      </c>
      <c r="BG1145" s="99">
        <f>SUMIFS(通讯通路门店!$Y:$Y,通讯通路门店!$S:$S,$G1145,通讯通路门店!$J:$J,"小米体验店")</f>
        <v>0</v>
      </c>
      <c r="BH1145" s="99">
        <f>SUMIFS(通讯通路门店!$AA:$AA,通讯通路门店!$S:$S,$G1145,通讯通路门店!$J:$J,"苹果体验店")</f>
        <v>0</v>
      </c>
      <c r="BI1145" s="99">
        <f>SUMIFS(通讯通路门店!$K:$K,通讯通路门店!$S:$S,$G1145,通讯通路门店!$J:$J,"其他品牌专卖店")</f>
        <v>0</v>
      </c>
      <c r="BJ1145" s="99">
        <f>SUMIFS(通讯通路门店!$AC:$AC,通讯通路门店!$S:$S,$G1145)</f>
        <v>0</v>
      </c>
      <c r="BK1145" s="99">
        <f>SUMIFS(通讯通路门店!$AD:$AD,通讯通路门店!$S:$S,$G1145)</f>
        <v>0</v>
      </c>
      <c r="BL1145" s="99">
        <f>SUMIFS(通讯通路门店!$AE:$AE,通讯通路门店!$S:$S,$G1145)</f>
        <v>0</v>
      </c>
      <c r="BM1145" s="99">
        <f>SUMIFS(通讯通路门店!$AF:$AF,通讯通路门店!$S:$S,$G1145)</f>
        <v>0</v>
      </c>
      <c r="BN1145" s="99">
        <f>SUMIFS(通讯通路门店!$AG:$AG,通讯通路门店!$S:$S,$G1145)</f>
        <v>0</v>
      </c>
      <c r="BO1145" s="99">
        <f>SUMIFS(通讯通路门店!$AH:$AH,通讯通路门店!$S:$S,$G1145)</f>
        <v>0</v>
      </c>
      <c r="BP1145" s="99">
        <f>SUMIFS(通讯通路门店!$AI:$AI,通讯通路门店!$S:$S,$G1145)</f>
        <v>0</v>
      </c>
      <c r="BQ1145" s="83"/>
    </row>
    <row r="1146" spans="1:69">
      <c r="A1146" s="99" t="str">
        <f>IFERROR(_xlfn.XLOOKUP($G1146,通讯通路门店!$S$4:$S$993933,通讯通路门店!$A$4:$A$993933,0,0),"")</f>
        <v>海南省</v>
      </c>
      <c r="B1146" s="99" t="str">
        <f>IFERROR(_xlfn.XLOOKUP($G1146,通讯通路门店!$S$4:$S$993933,通讯通路门店!$B$4:$B$993933,0,0),"")</f>
        <v>乐东黎族自治县</v>
      </c>
      <c r="C1146" s="99" t="str">
        <f>IFERROR(_xlfn.XLOOKUP($G1146,通讯通路门店!$S$4:$S$993933,通讯通路门店!$C$4:$C$993933,0,0),"")</f>
        <v>乐东黎族自治县</v>
      </c>
      <c r="D1146" s="99" t="str">
        <f>IFERROR(_xlfn.XLOOKUP($G1146,通讯通路门店!$S$4:$S$993933,通讯通路门店!$D$4:$D$993933,0,0),"")</f>
        <v>万冲镇</v>
      </c>
      <c r="E1146" s="83"/>
      <c r="F1146" s="83"/>
      <c r="G1146" s="101"/>
      <c r="H1146" s="102">
        <f>IFERROR(_xlfn.XLOOKUP($G1146,通讯通路门店!$S$4:$S$993933,通讯通路门店!$R$4:$R$993933,0,0),"")</f>
        <v>0</v>
      </c>
      <c r="I1146" s="83"/>
      <c r="J1146" s="83"/>
      <c r="K1146" s="83"/>
      <c r="L1146" s="83"/>
      <c r="M1146" s="83"/>
      <c r="N1146" s="83"/>
      <c r="O1146" s="83"/>
      <c r="P1146" s="83"/>
      <c r="Q1146" s="83"/>
      <c r="R1146" s="83"/>
      <c r="S1146" s="83"/>
      <c r="T1146" s="83"/>
      <c r="U1146" s="99">
        <f>COUNTIF(通讯通路门店!$S:$S,$G1146)</f>
        <v>0</v>
      </c>
      <c r="V1146" s="99">
        <f>COUNTIFS(通讯通路门店!$S:$S,$G1146,通讯通路门店!$J:$J,"综合卖场")</f>
        <v>0</v>
      </c>
      <c r="W1146" s="99">
        <f>SUMIFS(通讯通路门店!$AJ:$AJ,通讯通路门店!$S:$S,通讯客户沙盘!$G1146)</f>
        <v>0</v>
      </c>
      <c r="X1146" s="99">
        <f t="shared" si="85"/>
        <v>0</v>
      </c>
      <c r="Y1146" s="99">
        <f>COUNTIFS(通讯通路门店!$S:$S,$G1146,通讯通路门店!$J:$J,"荣耀体验店")+COUNTIFS(通讯通路门店!$S:$S,$G1146,通讯通路门店!$J:$J,"荣耀授权专卖店")</f>
        <v>0</v>
      </c>
      <c r="Z1146" s="99">
        <f>COUNTIFS(通讯通路门店!$S:$S,$G1146,通讯通路门店!$J:$J,"VIVO体验店")</f>
        <v>0</v>
      </c>
      <c r="AA1146" s="99">
        <f>COUNTIFS(通讯通路门店!$S:$S,$G1146,通讯通路门店!$J:$J,"OPPO体验店")</f>
        <v>0</v>
      </c>
      <c r="AB1146" s="99">
        <f>COUNTIFS(通讯通路门店!$S:$S,$G1146,通讯通路门店!$J:$J,"华为授权体验店")+COUNTIFS(通讯通路门店!$S:$S,$G1146,通讯通路门店!$J:$J,"华为堡垒店")</f>
        <v>0</v>
      </c>
      <c r="AC1146" s="99">
        <f>COUNTIFS(通讯通路门店!$S:$S,$G1146,通讯通路门店!$J:$J,"小米体验店")</f>
        <v>0</v>
      </c>
      <c r="AD1146" s="99">
        <f>COUNTIFS(通讯通路门店!$S:$S,$G1146,通讯通路门店!$J:$J,"苹果体验店")</f>
        <v>0</v>
      </c>
      <c r="AE1146" s="99">
        <f>COUNTIFS(通讯通路门店!$S:$S,$G1146,通讯通路门店!$J:$J,"其他品牌专卖店")</f>
        <v>0</v>
      </c>
      <c r="AF1146" s="99">
        <f>SUMIFS(通讯通路门店!$BI:$BI,通讯通路门店!$S:$S,$G1146)</f>
        <v>0</v>
      </c>
      <c r="AG1146" s="99">
        <f>SUMIFS(通讯通路门店!$BH:$BH,通讯通路门店!$S:$S,$G1146)</f>
        <v>0</v>
      </c>
      <c r="AH1146" s="99">
        <f t="shared" si="86"/>
        <v>0</v>
      </c>
      <c r="AI1146" s="99">
        <f>SUMIFS(通讯通路门店!$BB:$BB,通讯通路门店!$S:$S,$G1146)</f>
        <v>0</v>
      </c>
      <c r="AJ1146" s="99">
        <f>SUMIFS(通讯通路门店!$BE:$BE,通讯通路门店!$S:$S,$G1146)</f>
        <v>0</v>
      </c>
      <c r="AK1146" s="99">
        <f>SUMIFS(通讯通路门店!$BG:$BG,通讯通路门店!$S:$S,$G1146)</f>
        <v>0</v>
      </c>
      <c r="AL1146" s="99">
        <f>SUMIFS(通讯通路门店!$BC:$BC,通讯通路门店!$S:$S,$G1146)</f>
        <v>0</v>
      </c>
      <c r="AM1146" s="99">
        <f>SUMIFS(通讯通路门店!$BD:$BD,通讯通路门店!$S:$S,$G1146)</f>
        <v>0</v>
      </c>
      <c r="AN1146" s="99">
        <f>SUMIFS(通讯通路门店!$BF:$BF,通讯通路门店!$S:$S,$G1146)</f>
        <v>0</v>
      </c>
      <c r="AO1146" s="99">
        <f t="shared" si="87"/>
        <v>0</v>
      </c>
      <c r="AP1146" s="99">
        <f>SUMIFS(通讯通路门店!$K:$K,通讯通路门店!$S:$S,$G1146)</f>
        <v>0</v>
      </c>
      <c r="AQ1146" s="83"/>
      <c r="AR1146" s="99">
        <f>SUMIFS(通讯通路门店!$T:$T,通讯通路门店!$S:$S,$G1146)</f>
        <v>0</v>
      </c>
      <c r="AS1146" s="99">
        <f>SUMIFS(通讯通路门店!$U:$U,通讯通路门店!$S:$S,$G1146)</f>
        <v>0</v>
      </c>
      <c r="AT1146" s="99">
        <f>SUMIFS(通讯通路门店!$V:$V,通讯通路门店!$S:$S,$G1146)</f>
        <v>0</v>
      </c>
      <c r="AU1146" s="99">
        <f>SUMIFS(通讯通路门店!$W:$W,通讯通路门店!$S:$S,$G1146)</f>
        <v>0</v>
      </c>
      <c r="AV1146" s="99">
        <f>SUMIFS(通讯通路门店!$Z:$Z,通讯通路门店!$S:$S,$G1146)</f>
        <v>0</v>
      </c>
      <c r="AW1146" s="99">
        <f>SUMIFS(通讯通路门店!$AB:$AB,通讯通路门店!$S:$S,$G1146)</f>
        <v>0</v>
      </c>
      <c r="AX1146" s="99">
        <f>SUMIFS(通讯通路门店!$X:$X,通讯通路门店!$S:$S,$G1146)</f>
        <v>0</v>
      </c>
      <c r="AY1146" s="99">
        <f>SUMIFS(通讯通路门店!$Y:$Y,通讯通路门店!$S:$S,$G1146)</f>
        <v>0</v>
      </c>
      <c r="AZ1146" s="99">
        <f>SUMIFS(通讯通路门店!$AA:$AA,通讯通路门店!$S:$S,$G1146)</f>
        <v>0</v>
      </c>
      <c r="BA1146" s="99">
        <f t="shared" si="88"/>
        <v>0</v>
      </c>
      <c r="BB1146" s="99">
        <f t="shared" si="89"/>
        <v>0</v>
      </c>
      <c r="BC1146" s="99">
        <f>SUMIFS(通讯通路门店!$W:$W,通讯通路门店!$S:$S,$G1146,通讯通路门店!$J:$J,"荣耀体验店")+SUMIFS(通讯通路门店!$W:$W,通讯通路门店!$S:$S,$G1146,通讯通路门店!$J:$J,"荣耀授权专卖店")</f>
        <v>0</v>
      </c>
      <c r="BD1146" s="99">
        <f>SUMIFS(通讯通路门店!$Z:$Z,通讯通路门店!$S:$S,$G1146,通讯通路门店!$J:$J,"VIVO体验店")</f>
        <v>0</v>
      </c>
      <c r="BE1146" s="99">
        <f>SUMIFS(通讯通路门店!$AB:$AB,通讯通路门店!$S:$S,$G1146,通讯通路门店!$J:$J,"OPPO体验店")</f>
        <v>0</v>
      </c>
      <c r="BF1146" s="99">
        <f>SUMIFS(通讯通路门店!$X:$X,通讯通路门店!$S:$S,$G1146,通讯通路门店!$J:$J,"华为授权体验店")+SUMIFS(通讯通路门店!$AA:$AA,通讯通路门店!$S:$S,$G1146,通讯通路门店!$J:$J,"华为堡垒店")</f>
        <v>0</v>
      </c>
      <c r="BG1146" s="99">
        <f>SUMIFS(通讯通路门店!$Y:$Y,通讯通路门店!$S:$S,$G1146,通讯通路门店!$J:$J,"小米体验店")</f>
        <v>0</v>
      </c>
      <c r="BH1146" s="99">
        <f>SUMIFS(通讯通路门店!$AA:$AA,通讯通路门店!$S:$S,$G1146,通讯通路门店!$J:$J,"苹果体验店")</f>
        <v>0</v>
      </c>
      <c r="BI1146" s="99">
        <f>SUMIFS(通讯通路门店!$K:$K,通讯通路门店!$S:$S,$G1146,通讯通路门店!$J:$J,"其他品牌专卖店")</f>
        <v>0</v>
      </c>
      <c r="BJ1146" s="99">
        <f>SUMIFS(通讯通路门店!$AC:$AC,通讯通路门店!$S:$S,$G1146)</f>
        <v>0</v>
      </c>
      <c r="BK1146" s="99">
        <f>SUMIFS(通讯通路门店!$AD:$AD,通讯通路门店!$S:$S,$G1146)</f>
        <v>0</v>
      </c>
      <c r="BL1146" s="99">
        <f>SUMIFS(通讯通路门店!$AE:$AE,通讯通路门店!$S:$S,$G1146)</f>
        <v>0</v>
      </c>
      <c r="BM1146" s="99">
        <f>SUMIFS(通讯通路门店!$AF:$AF,通讯通路门店!$S:$S,$G1146)</f>
        <v>0</v>
      </c>
      <c r="BN1146" s="99">
        <f>SUMIFS(通讯通路门店!$AG:$AG,通讯通路门店!$S:$S,$G1146)</f>
        <v>0</v>
      </c>
      <c r="BO1146" s="99">
        <f>SUMIFS(通讯通路门店!$AH:$AH,通讯通路门店!$S:$S,$G1146)</f>
        <v>0</v>
      </c>
      <c r="BP1146" s="99">
        <f>SUMIFS(通讯通路门店!$AI:$AI,通讯通路门店!$S:$S,$G1146)</f>
        <v>0</v>
      </c>
      <c r="BQ1146" s="83"/>
    </row>
    <row r="1147" spans="1:69">
      <c r="A1147" s="99" t="str">
        <f>IFERROR(_xlfn.XLOOKUP($G1147,通讯通路门店!$S$4:$S$993933,通讯通路门店!$A$4:$A$993933,0,0),"")</f>
        <v>海南省</v>
      </c>
      <c r="B1147" s="99" t="str">
        <f>IFERROR(_xlfn.XLOOKUP($G1147,通讯通路门店!$S$4:$S$993933,通讯通路门店!$B$4:$B$993933,0,0),"")</f>
        <v>乐东黎族自治县</v>
      </c>
      <c r="C1147" s="99" t="str">
        <f>IFERROR(_xlfn.XLOOKUP($G1147,通讯通路门店!$S$4:$S$993933,通讯通路门店!$C$4:$C$993933,0,0),"")</f>
        <v>乐东黎族自治县</v>
      </c>
      <c r="D1147" s="99" t="str">
        <f>IFERROR(_xlfn.XLOOKUP($G1147,通讯通路门店!$S$4:$S$993933,通讯通路门店!$D$4:$D$993933,0,0),"")</f>
        <v>万冲镇</v>
      </c>
      <c r="E1147" s="83"/>
      <c r="F1147" s="83"/>
      <c r="G1147" s="101"/>
      <c r="H1147" s="102">
        <f>IFERROR(_xlfn.XLOOKUP($G1147,通讯通路门店!$S$4:$S$993933,通讯通路门店!$R$4:$R$993933,0,0),"")</f>
        <v>0</v>
      </c>
      <c r="I1147" s="83"/>
      <c r="J1147" s="83"/>
      <c r="K1147" s="83"/>
      <c r="L1147" s="83"/>
      <c r="M1147" s="83"/>
      <c r="N1147" s="83"/>
      <c r="O1147" s="83"/>
      <c r="P1147" s="83"/>
      <c r="Q1147" s="83"/>
      <c r="R1147" s="83"/>
      <c r="S1147" s="83"/>
      <c r="T1147" s="83"/>
      <c r="U1147" s="99">
        <f>COUNTIF(通讯通路门店!$S:$S,$G1147)</f>
        <v>0</v>
      </c>
      <c r="V1147" s="99">
        <f>COUNTIFS(通讯通路门店!$S:$S,$G1147,通讯通路门店!$J:$J,"综合卖场")</f>
        <v>0</v>
      </c>
      <c r="W1147" s="99">
        <f>SUMIFS(通讯通路门店!$AJ:$AJ,通讯通路门店!$S:$S,通讯客户沙盘!$G1147)</f>
        <v>0</v>
      </c>
      <c r="X1147" s="99">
        <f t="shared" si="85"/>
        <v>0</v>
      </c>
      <c r="Y1147" s="99">
        <f>COUNTIFS(通讯通路门店!$S:$S,$G1147,通讯通路门店!$J:$J,"荣耀体验店")+COUNTIFS(通讯通路门店!$S:$S,$G1147,通讯通路门店!$J:$J,"荣耀授权专卖店")</f>
        <v>0</v>
      </c>
      <c r="Z1147" s="99">
        <f>COUNTIFS(通讯通路门店!$S:$S,$G1147,通讯通路门店!$J:$J,"VIVO体验店")</f>
        <v>0</v>
      </c>
      <c r="AA1147" s="99">
        <f>COUNTIFS(通讯通路门店!$S:$S,$G1147,通讯通路门店!$J:$J,"OPPO体验店")</f>
        <v>0</v>
      </c>
      <c r="AB1147" s="99">
        <f>COUNTIFS(通讯通路门店!$S:$S,$G1147,通讯通路门店!$J:$J,"华为授权体验店")+COUNTIFS(通讯通路门店!$S:$S,$G1147,通讯通路门店!$J:$J,"华为堡垒店")</f>
        <v>0</v>
      </c>
      <c r="AC1147" s="99">
        <f>COUNTIFS(通讯通路门店!$S:$S,$G1147,通讯通路门店!$J:$J,"小米体验店")</f>
        <v>0</v>
      </c>
      <c r="AD1147" s="99">
        <f>COUNTIFS(通讯通路门店!$S:$S,$G1147,通讯通路门店!$J:$J,"苹果体验店")</f>
        <v>0</v>
      </c>
      <c r="AE1147" s="99">
        <f>COUNTIFS(通讯通路门店!$S:$S,$G1147,通讯通路门店!$J:$J,"其他品牌专卖店")</f>
        <v>0</v>
      </c>
      <c r="AF1147" s="99">
        <f>SUMIFS(通讯通路门店!$BI:$BI,通讯通路门店!$S:$S,$G1147)</f>
        <v>0</v>
      </c>
      <c r="AG1147" s="99">
        <f>SUMIFS(通讯通路门店!$BH:$BH,通讯通路门店!$S:$S,$G1147)</f>
        <v>0</v>
      </c>
      <c r="AH1147" s="99">
        <f t="shared" si="86"/>
        <v>0</v>
      </c>
      <c r="AI1147" s="99">
        <f>SUMIFS(通讯通路门店!$BB:$BB,通讯通路门店!$S:$S,$G1147)</f>
        <v>0</v>
      </c>
      <c r="AJ1147" s="99">
        <f>SUMIFS(通讯通路门店!$BE:$BE,通讯通路门店!$S:$S,$G1147)</f>
        <v>0</v>
      </c>
      <c r="AK1147" s="99">
        <f>SUMIFS(通讯通路门店!$BG:$BG,通讯通路门店!$S:$S,$G1147)</f>
        <v>0</v>
      </c>
      <c r="AL1147" s="99">
        <f>SUMIFS(通讯通路门店!$BC:$BC,通讯通路门店!$S:$S,$G1147)</f>
        <v>0</v>
      </c>
      <c r="AM1147" s="99">
        <f>SUMIFS(通讯通路门店!$BD:$BD,通讯通路门店!$S:$S,$G1147)</f>
        <v>0</v>
      </c>
      <c r="AN1147" s="99">
        <f>SUMIFS(通讯通路门店!$BF:$BF,通讯通路门店!$S:$S,$G1147)</f>
        <v>0</v>
      </c>
      <c r="AO1147" s="99">
        <f t="shared" si="87"/>
        <v>0</v>
      </c>
      <c r="AP1147" s="99">
        <f>SUMIFS(通讯通路门店!$K:$K,通讯通路门店!$S:$S,$G1147)</f>
        <v>0</v>
      </c>
      <c r="AQ1147" s="83"/>
      <c r="AR1147" s="99">
        <f>SUMIFS(通讯通路门店!$T:$T,通讯通路门店!$S:$S,$G1147)</f>
        <v>0</v>
      </c>
      <c r="AS1147" s="99">
        <f>SUMIFS(通讯通路门店!$U:$U,通讯通路门店!$S:$S,$G1147)</f>
        <v>0</v>
      </c>
      <c r="AT1147" s="99">
        <f>SUMIFS(通讯通路门店!$V:$V,通讯通路门店!$S:$S,$G1147)</f>
        <v>0</v>
      </c>
      <c r="AU1147" s="99">
        <f>SUMIFS(通讯通路门店!$W:$W,通讯通路门店!$S:$S,$G1147)</f>
        <v>0</v>
      </c>
      <c r="AV1147" s="99">
        <f>SUMIFS(通讯通路门店!$Z:$Z,通讯通路门店!$S:$S,$G1147)</f>
        <v>0</v>
      </c>
      <c r="AW1147" s="99">
        <f>SUMIFS(通讯通路门店!$AB:$AB,通讯通路门店!$S:$S,$G1147)</f>
        <v>0</v>
      </c>
      <c r="AX1147" s="99">
        <f>SUMIFS(通讯通路门店!$X:$X,通讯通路门店!$S:$S,$G1147)</f>
        <v>0</v>
      </c>
      <c r="AY1147" s="99">
        <f>SUMIFS(通讯通路门店!$Y:$Y,通讯通路门店!$S:$S,$G1147)</f>
        <v>0</v>
      </c>
      <c r="AZ1147" s="99">
        <f>SUMIFS(通讯通路门店!$AA:$AA,通讯通路门店!$S:$S,$G1147)</f>
        <v>0</v>
      </c>
      <c r="BA1147" s="99">
        <f t="shared" si="88"/>
        <v>0</v>
      </c>
      <c r="BB1147" s="99">
        <f t="shared" si="89"/>
        <v>0</v>
      </c>
      <c r="BC1147" s="99">
        <f>SUMIFS(通讯通路门店!$W:$W,通讯通路门店!$S:$S,$G1147,通讯通路门店!$J:$J,"荣耀体验店")+SUMIFS(通讯通路门店!$W:$W,通讯通路门店!$S:$S,$G1147,通讯通路门店!$J:$J,"荣耀授权专卖店")</f>
        <v>0</v>
      </c>
      <c r="BD1147" s="99">
        <f>SUMIFS(通讯通路门店!$Z:$Z,通讯通路门店!$S:$S,$G1147,通讯通路门店!$J:$J,"VIVO体验店")</f>
        <v>0</v>
      </c>
      <c r="BE1147" s="99">
        <f>SUMIFS(通讯通路门店!$AB:$AB,通讯通路门店!$S:$S,$G1147,通讯通路门店!$J:$J,"OPPO体验店")</f>
        <v>0</v>
      </c>
      <c r="BF1147" s="99">
        <f>SUMIFS(通讯通路门店!$X:$X,通讯通路门店!$S:$S,$G1147,通讯通路门店!$J:$J,"华为授权体验店")+SUMIFS(通讯通路门店!$AA:$AA,通讯通路门店!$S:$S,$G1147,通讯通路门店!$J:$J,"华为堡垒店")</f>
        <v>0</v>
      </c>
      <c r="BG1147" s="99">
        <f>SUMIFS(通讯通路门店!$Y:$Y,通讯通路门店!$S:$S,$G1147,通讯通路门店!$J:$J,"小米体验店")</f>
        <v>0</v>
      </c>
      <c r="BH1147" s="99">
        <f>SUMIFS(通讯通路门店!$AA:$AA,通讯通路门店!$S:$S,$G1147,通讯通路门店!$J:$J,"苹果体验店")</f>
        <v>0</v>
      </c>
      <c r="BI1147" s="99">
        <f>SUMIFS(通讯通路门店!$K:$K,通讯通路门店!$S:$S,$G1147,通讯通路门店!$J:$J,"其他品牌专卖店")</f>
        <v>0</v>
      </c>
      <c r="BJ1147" s="99">
        <f>SUMIFS(通讯通路门店!$AC:$AC,通讯通路门店!$S:$S,$G1147)</f>
        <v>0</v>
      </c>
      <c r="BK1147" s="99">
        <f>SUMIFS(通讯通路门店!$AD:$AD,通讯通路门店!$S:$S,$G1147)</f>
        <v>0</v>
      </c>
      <c r="BL1147" s="99">
        <f>SUMIFS(通讯通路门店!$AE:$AE,通讯通路门店!$S:$S,$G1147)</f>
        <v>0</v>
      </c>
      <c r="BM1147" s="99">
        <f>SUMIFS(通讯通路门店!$AF:$AF,通讯通路门店!$S:$S,$G1147)</f>
        <v>0</v>
      </c>
      <c r="BN1147" s="99">
        <f>SUMIFS(通讯通路门店!$AG:$AG,通讯通路门店!$S:$S,$G1147)</f>
        <v>0</v>
      </c>
      <c r="BO1147" s="99">
        <f>SUMIFS(通讯通路门店!$AH:$AH,通讯通路门店!$S:$S,$G1147)</f>
        <v>0</v>
      </c>
      <c r="BP1147" s="99">
        <f>SUMIFS(通讯通路门店!$AI:$AI,通讯通路门店!$S:$S,$G1147)</f>
        <v>0</v>
      </c>
      <c r="BQ1147" s="83"/>
    </row>
    <row r="1148" spans="1:69">
      <c r="A1148" s="99" t="str">
        <f>IFERROR(_xlfn.XLOOKUP($G1148,通讯通路门店!$S$4:$S$993933,通讯通路门店!$A$4:$A$993933,0,0),"")</f>
        <v>海南省</v>
      </c>
      <c r="B1148" s="99" t="str">
        <f>IFERROR(_xlfn.XLOOKUP($G1148,通讯通路门店!$S$4:$S$993933,通讯通路门店!$B$4:$B$993933,0,0),"")</f>
        <v>乐东黎族自治县</v>
      </c>
      <c r="C1148" s="99" t="str">
        <f>IFERROR(_xlfn.XLOOKUP($G1148,通讯通路门店!$S$4:$S$993933,通讯通路门店!$C$4:$C$993933,0,0),"")</f>
        <v>乐东黎族自治县</v>
      </c>
      <c r="D1148" s="99" t="str">
        <f>IFERROR(_xlfn.XLOOKUP($G1148,通讯通路门店!$S$4:$S$993933,通讯通路门店!$D$4:$D$993933,0,0),"")</f>
        <v>万冲镇</v>
      </c>
      <c r="E1148" s="83"/>
      <c r="F1148" s="83"/>
      <c r="G1148" s="101"/>
      <c r="H1148" s="102">
        <f>IFERROR(_xlfn.XLOOKUP($G1148,通讯通路门店!$S$4:$S$993933,通讯通路门店!$R$4:$R$993933,0,0),"")</f>
        <v>0</v>
      </c>
      <c r="I1148" s="83"/>
      <c r="J1148" s="83"/>
      <c r="K1148" s="83"/>
      <c r="L1148" s="83"/>
      <c r="M1148" s="83"/>
      <c r="N1148" s="83"/>
      <c r="O1148" s="83"/>
      <c r="P1148" s="83"/>
      <c r="Q1148" s="83"/>
      <c r="R1148" s="83"/>
      <c r="S1148" s="83"/>
      <c r="T1148" s="83"/>
      <c r="U1148" s="99">
        <f>COUNTIF(通讯通路门店!$S:$S,$G1148)</f>
        <v>0</v>
      </c>
      <c r="V1148" s="99">
        <f>COUNTIFS(通讯通路门店!$S:$S,$G1148,通讯通路门店!$J:$J,"综合卖场")</f>
        <v>0</v>
      </c>
      <c r="W1148" s="99">
        <f>SUMIFS(通讯通路门店!$AJ:$AJ,通讯通路门店!$S:$S,通讯客户沙盘!$G1148)</f>
        <v>0</v>
      </c>
      <c r="X1148" s="99">
        <f t="shared" si="85"/>
        <v>0</v>
      </c>
      <c r="Y1148" s="99">
        <f>COUNTIFS(通讯通路门店!$S:$S,$G1148,通讯通路门店!$J:$J,"荣耀体验店")+COUNTIFS(通讯通路门店!$S:$S,$G1148,通讯通路门店!$J:$J,"荣耀授权专卖店")</f>
        <v>0</v>
      </c>
      <c r="Z1148" s="99">
        <f>COUNTIFS(通讯通路门店!$S:$S,$G1148,通讯通路门店!$J:$J,"VIVO体验店")</f>
        <v>0</v>
      </c>
      <c r="AA1148" s="99">
        <f>COUNTIFS(通讯通路门店!$S:$S,$G1148,通讯通路门店!$J:$J,"OPPO体验店")</f>
        <v>0</v>
      </c>
      <c r="AB1148" s="99">
        <f>COUNTIFS(通讯通路门店!$S:$S,$G1148,通讯通路门店!$J:$J,"华为授权体验店")+COUNTIFS(通讯通路门店!$S:$S,$G1148,通讯通路门店!$J:$J,"华为堡垒店")</f>
        <v>0</v>
      </c>
      <c r="AC1148" s="99">
        <f>COUNTIFS(通讯通路门店!$S:$S,$G1148,通讯通路门店!$J:$J,"小米体验店")</f>
        <v>0</v>
      </c>
      <c r="AD1148" s="99">
        <f>COUNTIFS(通讯通路门店!$S:$S,$G1148,通讯通路门店!$J:$J,"苹果体验店")</f>
        <v>0</v>
      </c>
      <c r="AE1148" s="99">
        <f>COUNTIFS(通讯通路门店!$S:$S,$G1148,通讯通路门店!$J:$J,"其他品牌专卖店")</f>
        <v>0</v>
      </c>
      <c r="AF1148" s="99">
        <f>SUMIFS(通讯通路门店!$BI:$BI,通讯通路门店!$S:$S,$G1148)</f>
        <v>0</v>
      </c>
      <c r="AG1148" s="99">
        <f>SUMIFS(通讯通路门店!$BH:$BH,通讯通路门店!$S:$S,$G1148)</f>
        <v>0</v>
      </c>
      <c r="AH1148" s="99">
        <f t="shared" si="86"/>
        <v>0</v>
      </c>
      <c r="AI1148" s="99">
        <f>SUMIFS(通讯通路门店!$BB:$BB,通讯通路门店!$S:$S,$G1148)</f>
        <v>0</v>
      </c>
      <c r="AJ1148" s="99">
        <f>SUMIFS(通讯通路门店!$BE:$BE,通讯通路门店!$S:$S,$G1148)</f>
        <v>0</v>
      </c>
      <c r="AK1148" s="99">
        <f>SUMIFS(通讯通路门店!$BG:$BG,通讯通路门店!$S:$S,$G1148)</f>
        <v>0</v>
      </c>
      <c r="AL1148" s="99">
        <f>SUMIFS(通讯通路门店!$BC:$BC,通讯通路门店!$S:$S,$G1148)</f>
        <v>0</v>
      </c>
      <c r="AM1148" s="99">
        <f>SUMIFS(通讯通路门店!$BD:$BD,通讯通路门店!$S:$S,$G1148)</f>
        <v>0</v>
      </c>
      <c r="AN1148" s="99">
        <f>SUMIFS(通讯通路门店!$BF:$BF,通讯通路门店!$S:$S,$G1148)</f>
        <v>0</v>
      </c>
      <c r="AO1148" s="99">
        <f t="shared" si="87"/>
        <v>0</v>
      </c>
      <c r="AP1148" s="99">
        <f>SUMIFS(通讯通路门店!$K:$K,通讯通路门店!$S:$S,$G1148)</f>
        <v>0</v>
      </c>
      <c r="AQ1148" s="83"/>
      <c r="AR1148" s="99">
        <f>SUMIFS(通讯通路门店!$T:$T,通讯通路门店!$S:$S,$G1148)</f>
        <v>0</v>
      </c>
      <c r="AS1148" s="99">
        <f>SUMIFS(通讯通路门店!$U:$U,通讯通路门店!$S:$S,$G1148)</f>
        <v>0</v>
      </c>
      <c r="AT1148" s="99">
        <f>SUMIFS(通讯通路门店!$V:$V,通讯通路门店!$S:$S,$G1148)</f>
        <v>0</v>
      </c>
      <c r="AU1148" s="99">
        <f>SUMIFS(通讯通路门店!$W:$W,通讯通路门店!$S:$S,$G1148)</f>
        <v>0</v>
      </c>
      <c r="AV1148" s="99">
        <f>SUMIFS(通讯通路门店!$Z:$Z,通讯通路门店!$S:$S,$G1148)</f>
        <v>0</v>
      </c>
      <c r="AW1148" s="99">
        <f>SUMIFS(通讯通路门店!$AB:$AB,通讯通路门店!$S:$S,$G1148)</f>
        <v>0</v>
      </c>
      <c r="AX1148" s="99">
        <f>SUMIFS(通讯通路门店!$X:$X,通讯通路门店!$S:$S,$G1148)</f>
        <v>0</v>
      </c>
      <c r="AY1148" s="99">
        <f>SUMIFS(通讯通路门店!$Y:$Y,通讯通路门店!$S:$S,$G1148)</f>
        <v>0</v>
      </c>
      <c r="AZ1148" s="99">
        <f>SUMIFS(通讯通路门店!$AA:$AA,通讯通路门店!$S:$S,$G1148)</f>
        <v>0</v>
      </c>
      <c r="BA1148" s="99">
        <f t="shared" si="88"/>
        <v>0</v>
      </c>
      <c r="BB1148" s="99">
        <f t="shared" si="89"/>
        <v>0</v>
      </c>
      <c r="BC1148" s="99">
        <f>SUMIFS(通讯通路门店!$W:$W,通讯通路门店!$S:$S,$G1148,通讯通路门店!$J:$J,"荣耀体验店")+SUMIFS(通讯通路门店!$W:$W,通讯通路门店!$S:$S,$G1148,通讯通路门店!$J:$J,"荣耀授权专卖店")</f>
        <v>0</v>
      </c>
      <c r="BD1148" s="99">
        <f>SUMIFS(通讯通路门店!$Z:$Z,通讯通路门店!$S:$S,$G1148,通讯通路门店!$J:$J,"VIVO体验店")</f>
        <v>0</v>
      </c>
      <c r="BE1148" s="99">
        <f>SUMIFS(通讯通路门店!$AB:$AB,通讯通路门店!$S:$S,$G1148,通讯通路门店!$J:$J,"OPPO体验店")</f>
        <v>0</v>
      </c>
      <c r="BF1148" s="99">
        <f>SUMIFS(通讯通路门店!$X:$X,通讯通路门店!$S:$S,$G1148,通讯通路门店!$J:$J,"华为授权体验店")+SUMIFS(通讯通路门店!$AA:$AA,通讯通路门店!$S:$S,$G1148,通讯通路门店!$J:$J,"华为堡垒店")</f>
        <v>0</v>
      </c>
      <c r="BG1148" s="99">
        <f>SUMIFS(通讯通路门店!$Y:$Y,通讯通路门店!$S:$S,$G1148,通讯通路门店!$J:$J,"小米体验店")</f>
        <v>0</v>
      </c>
      <c r="BH1148" s="99">
        <f>SUMIFS(通讯通路门店!$AA:$AA,通讯通路门店!$S:$S,$G1148,通讯通路门店!$J:$J,"苹果体验店")</f>
        <v>0</v>
      </c>
      <c r="BI1148" s="99">
        <f>SUMIFS(通讯通路门店!$K:$K,通讯通路门店!$S:$S,$G1148,通讯通路门店!$J:$J,"其他品牌专卖店")</f>
        <v>0</v>
      </c>
      <c r="BJ1148" s="99">
        <f>SUMIFS(通讯通路门店!$AC:$AC,通讯通路门店!$S:$S,$G1148)</f>
        <v>0</v>
      </c>
      <c r="BK1148" s="99">
        <f>SUMIFS(通讯通路门店!$AD:$AD,通讯通路门店!$S:$S,$G1148)</f>
        <v>0</v>
      </c>
      <c r="BL1148" s="99">
        <f>SUMIFS(通讯通路门店!$AE:$AE,通讯通路门店!$S:$S,$G1148)</f>
        <v>0</v>
      </c>
      <c r="BM1148" s="99">
        <f>SUMIFS(通讯通路门店!$AF:$AF,通讯通路门店!$S:$S,$G1148)</f>
        <v>0</v>
      </c>
      <c r="BN1148" s="99">
        <f>SUMIFS(通讯通路门店!$AG:$AG,通讯通路门店!$S:$S,$G1148)</f>
        <v>0</v>
      </c>
      <c r="BO1148" s="99">
        <f>SUMIFS(通讯通路门店!$AH:$AH,通讯通路门店!$S:$S,$G1148)</f>
        <v>0</v>
      </c>
      <c r="BP1148" s="99">
        <f>SUMIFS(通讯通路门店!$AI:$AI,通讯通路门店!$S:$S,$G1148)</f>
        <v>0</v>
      </c>
      <c r="BQ1148" s="83"/>
    </row>
    <row r="1149" spans="1:69">
      <c r="A1149" s="99" t="str">
        <f>IFERROR(_xlfn.XLOOKUP($G1149,通讯通路门店!$S$4:$S$993933,通讯通路门店!$A$4:$A$993933,0,0),"")</f>
        <v>海南省</v>
      </c>
      <c r="B1149" s="99" t="str">
        <f>IFERROR(_xlfn.XLOOKUP($G1149,通讯通路门店!$S$4:$S$993933,通讯通路门店!$B$4:$B$993933,0,0),"")</f>
        <v>乐东黎族自治县</v>
      </c>
      <c r="C1149" s="99" t="str">
        <f>IFERROR(_xlfn.XLOOKUP($G1149,通讯通路门店!$S$4:$S$993933,通讯通路门店!$C$4:$C$993933,0,0),"")</f>
        <v>乐东黎族自治县</v>
      </c>
      <c r="D1149" s="99" t="str">
        <f>IFERROR(_xlfn.XLOOKUP($G1149,通讯通路门店!$S$4:$S$993933,通讯通路门店!$D$4:$D$993933,0,0),"")</f>
        <v>万冲镇</v>
      </c>
      <c r="E1149" s="83"/>
      <c r="F1149" s="83"/>
      <c r="G1149" s="101"/>
      <c r="H1149" s="102">
        <f>IFERROR(_xlfn.XLOOKUP($G1149,通讯通路门店!$S$4:$S$993933,通讯通路门店!$R$4:$R$993933,0,0),"")</f>
        <v>0</v>
      </c>
      <c r="I1149" s="83"/>
      <c r="J1149" s="83"/>
      <c r="K1149" s="83"/>
      <c r="L1149" s="83"/>
      <c r="M1149" s="83"/>
      <c r="N1149" s="83"/>
      <c r="O1149" s="83"/>
      <c r="P1149" s="83"/>
      <c r="Q1149" s="83"/>
      <c r="R1149" s="83"/>
      <c r="S1149" s="83"/>
      <c r="T1149" s="83"/>
      <c r="U1149" s="99">
        <f>COUNTIF(通讯通路门店!$S:$S,$G1149)</f>
        <v>0</v>
      </c>
      <c r="V1149" s="99">
        <f>COUNTIFS(通讯通路门店!$S:$S,$G1149,通讯通路门店!$J:$J,"综合卖场")</f>
        <v>0</v>
      </c>
      <c r="W1149" s="99">
        <f>SUMIFS(通讯通路门店!$AJ:$AJ,通讯通路门店!$S:$S,通讯客户沙盘!$G1149)</f>
        <v>0</v>
      </c>
      <c r="X1149" s="99">
        <f t="shared" si="85"/>
        <v>0</v>
      </c>
      <c r="Y1149" s="99">
        <f>COUNTIFS(通讯通路门店!$S:$S,$G1149,通讯通路门店!$J:$J,"荣耀体验店")+COUNTIFS(通讯通路门店!$S:$S,$G1149,通讯通路门店!$J:$J,"荣耀授权专卖店")</f>
        <v>0</v>
      </c>
      <c r="Z1149" s="99">
        <f>COUNTIFS(通讯通路门店!$S:$S,$G1149,通讯通路门店!$J:$J,"VIVO体验店")</f>
        <v>0</v>
      </c>
      <c r="AA1149" s="99">
        <f>COUNTIFS(通讯通路门店!$S:$S,$G1149,通讯通路门店!$J:$J,"OPPO体验店")</f>
        <v>0</v>
      </c>
      <c r="AB1149" s="99">
        <f>COUNTIFS(通讯通路门店!$S:$S,$G1149,通讯通路门店!$J:$J,"华为授权体验店")+COUNTIFS(通讯通路门店!$S:$S,$G1149,通讯通路门店!$J:$J,"华为堡垒店")</f>
        <v>0</v>
      </c>
      <c r="AC1149" s="99">
        <f>COUNTIFS(通讯通路门店!$S:$S,$G1149,通讯通路门店!$J:$J,"小米体验店")</f>
        <v>0</v>
      </c>
      <c r="AD1149" s="99">
        <f>COUNTIFS(通讯通路门店!$S:$S,$G1149,通讯通路门店!$J:$J,"苹果体验店")</f>
        <v>0</v>
      </c>
      <c r="AE1149" s="99">
        <f>COUNTIFS(通讯通路门店!$S:$S,$G1149,通讯通路门店!$J:$J,"其他品牌专卖店")</f>
        <v>0</v>
      </c>
      <c r="AF1149" s="99">
        <f>SUMIFS(通讯通路门店!$BI:$BI,通讯通路门店!$S:$S,$G1149)</f>
        <v>0</v>
      </c>
      <c r="AG1149" s="99">
        <f>SUMIFS(通讯通路门店!$BH:$BH,通讯通路门店!$S:$S,$G1149)</f>
        <v>0</v>
      </c>
      <c r="AH1149" s="99">
        <f t="shared" si="86"/>
        <v>0</v>
      </c>
      <c r="AI1149" s="99">
        <f>SUMIFS(通讯通路门店!$BB:$BB,通讯通路门店!$S:$S,$G1149)</f>
        <v>0</v>
      </c>
      <c r="AJ1149" s="99">
        <f>SUMIFS(通讯通路门店!$BE:$BE,通讯通路门店!$S:$S,$G1149)</f>
        <v>0</v>
      </c>
      <c r="AK1149" s="99">
        <f>SUMIFS(通讯通路门店!$BG:$BG,通讯通路门店!$S:$S,$G1149)</f>
        <v>0</v>
      </c>
      <c r="AL1149" s="99">
        <f>SUMIFS(通讯通路门店!$BC:$BC,通讯通路门店!$S:$S,$G1149)</f>
        <v>0</v>
      </c>
      <c r="AM1149" s="99">
        <f>SUMIFS(通讯通路门店!$BD:$BD,通讯通路门店!$S:$S,$G1149)</f>
        <v>0</v>
      </c>
      <c r="AN1149" s="99">
        <f>SUMIFS(通讯通路门店!$BF:$BF,通讯通路门店!$S:$S,$G1149)</f>
        <v>0</v>
      </c>
      <c r="AO1149" s="99">
        <f t="shared" si="87"/>
        <v>0</v>
      </c>
      <c r="AP1149" s="99">
        <f>SUMIFS(通讯通路门店!$K:$K,通讯通路门店!$S:$S,$G1149)</f>
        <v>0</v>
      </c>
      <c r="AQ1149" s="83"/>
      <c r="AR1149" s="99">
        <f>SUMIFS(通讯通路门店!$T:$T,通讯通路门店!$S:$S,$G1149)</f>
        <v>0</v>
      </c>
      <c r="AS1149" s="99">
        <f>SUMIFS(通讯通路门店!$U:$U,通讯通路门店!$S:$S,$G1149)</f>
        <v>0</v>
      </c>
      <c r="AT1149" s="99">
        <f>SUMIFS(通讯通路门店!$V:$V,通讯通路门店!$S:$S,$G1149)</f>
        <v>0</v>
      </c>
      <c r="AU1149" s="99">
        <f>SUMIFS(通讯通路门店!$W:$W,通讯通路门店!$S:$S,$G1149)</f>
        <v>0</v>
      </c>
      <c r="AV1149" s="99">
        <f>SUMIFS(通讯通路门店!$Z:$Z,通讯通路门店!$S:$S,$G1149)</f>
        <v>0</v>
      </c>
      <c r="AW1149" s="99">
        <f>SUMIFS(通讯通路门店!$AB:$AB,通讯通路门店!$S:$S,$G1149)</f>
        <v>0</v>
      </c>
      <c r="AX1149" s="99">
        <f>SUMIFS(通讯通路门店!$X:$X,通讯通路门店!$S:$S,$G1149)</f>
        <v>0</v>
      </c>
      <c r="AY1149" s="99">
        <f>SUMIFS(通讯通路门店!$Y:$Y,通讯通路门店!$S:$S,$G1149)</f>
        <v>0</v>
      </c>
      <c r="AZ1149" s="99">
        <f>SUMIFS(通讯通路门店!$AA:$AA,通讯通路门店!$S:$S,$G1149)</f>
        <v>0</v>
      </c>
      <c r="BA1149" s="99">
        <f t="shared" si="88"/>
        <v>0</v>
      </c>
      <c r="BB1149" s="99">
        <f t="shared" si="89"/>
        <v>0</v>
      </c>
      <c r="BC1149" s="99">
        <f>SUMIFS(通讯通路门店!$W:$W,通讯通路门店!$S:$S,$G1149,通讯通路门店!$J:$J,"荣耀体验店")+SUMIFS(通讯通路门店!$W:$W,通讯通路门店!$S:$S,$G1149,通讯通路门店!$J:$J,"荣耀授权专卖店")</f>
        <v>0</v>
      </c>
      <c r="BD1149" s="99">
        <f>SUMIFS(通讯通路门店!$Z:$Z,通讯通路门店!$S:$S,$G1149,通讯通路门店!$J:$J,"VIVO体验店")</f>
        <v>0</v>
      </c>
      <c r="BE1149" s="99">
        <f>SUMIFS(通讯通路门店!$AB:$AB,通讯通路门店!$S:$S,$G1149,通讯通路门店!$J:$J,"OPPO体验店")</f>
        <v>0</v>
      </c>
      <c r="BF1149" s="99">
        <f>SUMIFS(通讯通路门店!$X:$X,通讯通路门店!$S:$S,$G1149,通讯通路门店!$J:$J,"华为授权体验店")+SUMIFS(通讯通路门店!$AA:$AA,通讯通路门店!$S:$S,$G1149,通讯通路门店!$J:$J,"华为堡垒店")</f>
        <v>0</v>
      </c>
      <c r="BG1149" s="99">
        <f>SUMIFS(通讯通路门店!$Y:$Y,通讯通路门店!$S:$S,$G1149,通讯通路门店!$J:$J,"小米体验店")</f>
        <v>0</v>
      </c>
      <c r="BH1149" s="99">
        <f>SUMIFS(通讯通路门店!$AA:$AA,通讯通路门店!$S:$S,$G1149,通讯通路门店!$J:$J,"苹果体验店")</f>
        <v>0</v>
      </c>
      <c r="BI1149" s="99">
        <f>SUMIFS(通讯通路门店!$K:$K,通讯通路门店!$S:$S,$G1149,通讯通路门店!$J:$J,"其他品牌专卖店")</f>
        <v>0</v>
      </c>
      <c r="BJ1149" s="99">
        <f>SUMIFS(通讯通路门店!$AC:$AC,通讯通路门店!$S:$S,$G1149)</f>
        <v>0</v>
      </c>
      <c r="BK1149" s="99">
        <f>SUMIFS(通讯通路门店!$AD:$AD,通讯通路门店!$S:$S,$G1149)</f>
        <v>0</v>
      </c>
      <c r="BL1149" s="99">
        <f>SUMIFS(通讯通路门店!$AE:$AE,通讯通路门店!$S:$S,$G1149)</f>
        <v>0</v>
      </c>
      <c r="BM1149" s="99">
        <f>SUMIFS(通讯通路门店!$AF:$AF,通讯通路门店!$S:$S,$G1149)</f>
        <v>0</v>
      </c>
      <c r="BN1149" s="99">
        <f>SUMIFS(通讯通路门店!$AG:$AG,通讯通路门店!$S:$S,$G1149)</f>
        <v>0</v>
      </c>
      <c r="BO1149" s="99">
        <f>SUMIFS(通讯通路门店!$AH:$AH,通讯通路门店!$S:$S,$G1149)</f>
        <v>0</v>
      </c>
      <c r="BP1149" s="99">
        <f>SUMIFS(通讯通路门店!$AI:$AI,通讯通路门店!$S:$S,$G1149)</f>
        <v>0</v>
      </c>
      <c r="BQ1149" s="83"/>
    </row>
    <row r="1150" spans="1:69">
      <c r="A1150" s="99" t="str">
        <f>IFERROR(_xlfn.XLOOKUP($G1150,通讯通路门店!$S$4:$S$993933,通讯通路门店!$A$4:$A$993933,0,0),"")</f>
        <v>海南省</v>
      </c>
      <c r="B1150" s="99" t="str">
        <f>IFERROR(_xlfn.XLOOKUP($G1150,通讯通路门店!$S$4:$S$993933,通讯通路门店!$B$4:$B$993933,0,0),"")</f>
        <v>乐东黎族自治县</v>
      </c>
      <c r="C1150" s="99" t="str">
        <f>IFERROR(_xlfn.XLOOKUP($G1150,通讯通路门店!$S$4:$S$993933,通讯通路门店!$C$4:$C$993933,0,0),"")</f>
        <v>乐东黎族自治县</v>
      </c>
      <c r="D1150" s="99" t="str">
        <f>IFERROR(_xlfn.XLOOKUP($G1150,通讯通路门店!$S$4:$S$993933,通讯通路门店!$D$4:$D$993933,0,0),"")</f>
        <v>万冲镇</v>
      </c>
      <c r="E1150" s="83"/>
      <c r="F1150" s="83"/>
      <c r="G1150" s="101"/>
      <c r="H1150" s="102">
        <f>IFERROR(_xlfn.XLOOKUP($G1150,通讯通路门店!$S$4:$S$993933,通讯通路门店!$R$4:$R$993933,0,0),"")</f>
        <v>0</v>
      </c>
      <c r="I1150" s="83"/>
      <c r="J1150" s="83"/>
      <c r="K1150" s="83"/>
      <c r="L1150" s="83"/>
      <c r="M1150" s="83"/>
      <c r="N1150" s="83"/>
      <c r="O1150" s="83"/>
      <c r="P1150" s="83"/>
      <c r="Q1150" s="83"/>
      <c r="R1150" s="83"/>
      <c r="S1150" s="83"/>
      <c r="T1150" s="83"/>
      <c r="U1150" s="99">
        <f>COUNTIF(通讯通路门店!$S:$S,$G1150)</f>
        <v>0</v>
      </c>
      <c r="V1150" s="99">
        <f>COUNTIFS(通讯通路门店!$S:$S,$G1150,通讯通路门店!$J:$J,"综合卖场")</f>
        <v>0</v>
      </c>
      <c r="W1150" s="99">
        <f>SUMIFS(通讯通路门店!$AJ:$AJ,通讯通路门店!$S:$S,通讯客户沙盘!$G1150)</f>
        <v>0</v>
      </c>
      <c r="X1150" s="99">
        <f t="shared" si="85"/>
        <v>0</v>
      </c>
      <c r="Y1150" s="99">
        <f>COUNTIFS(通讯通路门店!$S:$S,$G1150,通讯通路门店!$J:$J,"荣耀体验店")+COUNTIFS(通讯通路门店!$S:$S,$G1150,通讯通路门店!$J:$J,"荣耀授权专卖店")</f>
        <v>0</v>
      </c>
      <c r="Z1150" s="99">
        <f>COUNTIFS(通讯通路门店!$S:$S,$G1150,通讯通路门店!$J:$J,"VIVO体验店")</f>
        <v>0</v>
      </c>
      <c r="AA1150" s="99">
        <f>COUNTIFS(通讯通路门店!$S:$S,$G1150,通讯通路门店!$J:$J,"OPPO体验店")</f>
        <v>0</v>
      </c>
      <c r="AB1150" s="99">
        <f>COUNTIFS(通讯通路门店!$S:$S,$G1150,通讯通路门店!$J:$J,"华为授权体验店")+COUNTIFS(通讯通路门店!$S:$S,$G1150,通讯通路门店!$J:$J,"华为堡垒店")</f>
        <v>0</v>
      </c>
      <c r="AC1150" s="99">
        <f>COUNTIFS(通讯通路门店!$S:$S,$G1150,通讯通路门店!$J:$J,"小米体验店")</f>
        <v>0</v>
      </c>
      <c r="AD1150" s="99">
        <f>COUNTIFS(通讯通路门店!$S:$S,$G1150,通讯通路门店!$J:$J,"苹果体验店")</f>
        <v>0</v>
      </c>
      <c r="AE1150" s="99">
        <f>COUNTIFS(通讯通路门店!$S:$S,$G1150,通讯通路门店!$J:$J,"其他品牌专卖店")</f>
        <v>0</v>
      </c>
      <c r="AF1150" s="99">
        <f>SUMIFS(通讯通路门店!$BI:$BI,通讯通路门店!$S:$S,$G1150)</f>
        <v>0</v>
      </c>
      <c r="AG1150" s="99">
        <f>SUMIFS(通讯通路门店!$BH:$BH,通讯通路门店!$S:$S,$G1150)</f>
        <v>0</v>
      </c>
      <c r="AH1150" s="99">
        <f t="shared" si="86"/>
        <v>0</v>
      </c>
      <c r="AI1150" s="99">
        <f>SUMIFS(通讯通路门店!$BB:$BB,通讯通路门店!$S:$S,$G1150)</f>
        <v>0</v>
      </c>
      <c r="AJ1150" s="99">
        <f>SUMIFS(通讯通路门店!$BE:$BE,通讯通路门店!$S:$S,$G1150)</f>
        <v>0</v>
      </c>
      <c r="AK1150" s="99">
        <f>SUMIFS(通讯通路门店!$BG:$BG,通讯通路门店!$S:$S,$G1150)</f>
        <v>0</v>
      </c>
      <c r="AL1150" s="99">
        <f>SUMIFS(通讯通路门店!$BC:$BC,通讯通路门店!$S:$S,$G1150)</f>
        <v>0</v>
      </c>
      <c r="AM1150" s="99">
        <f>SUMIFS(通讯通路门店!$BD:$BD,通讯通路门店!$S:$S,$G1150)</f>
        <v>0</v>
      </c>
      <c r="AN1150" s="99">
        <f>SUMIFS(通讯通路门店!$BF:$BF,通讯通路门店!$S:$S,$G1150)</f>
        <v>0</v>
      </c>
      <c r="AO1150" s="99">
        <f t="shared" si="87"/>
        <v>0</v>
      </c>
      <c r="AP1150" s="99">
        <f>SUMIFS(通讯通路门店!$K:$K,通讯通路门店!$S:$S,$G1150)</f>
        <v>0</v>
      </c>
      <c r="AQ1150" s="83"/>
      <c r="AR1150" s="99">
        <f>SUMIFS(通讯通路门店!$T:$T,通讯通路门店!$S:$S,$G1150)</f>
        <v>0</v>
      </c>
      <c r="AS1150" s="99">
        <f>SUMIFS(通讯通路门店!$U:$U,通讯通路门店!$S:$S,$G1150)</f>
        <v>0</v>
      </c>
      <c r="AT1150" s="99">
        <f>SUMIFS(通讯通路门店!$V:$V,通讯通路门店!$S:$S,$G1150)</f>
        <v>0</v>
      </c>
      <c r="AU1150" s="99">
        <f>SUMIFS(通讯通路门店!$W:$W,通讯通路门店!$S:$S,$G1150)</f>
        <v>0</v>
      </c>
      <c r="AV1150" s="99">
        <f>SUMIFS(通讯通路门店!$Z:$Z,通讯通路门店!$S:$S,$G1150)</f>
        <v>0</v>
      </c>
      <c r="AW1150" s="99">
        <f>SUMIFS(通讯通路门店!$AB:$AB,通讯通路门店!$S:$S,$G1150)</f>
        <v>0</v>
      </c>
      <c r="AX1150" s="99">
        <f>SUMIFS(通讯通路门店!$X:$X,通讯通路门店!$S:$S,$G1150)</f>
        <v>0</v>
      </c>
      <c r="AY1150" s="99">
        <f>SUMIFS(通讯通路门店!$Y:$Y,通讯通路门店!$S:$S,$G1150)</f>
        <v>0</v>
      </c>
      <c r="AZ1150" s="99">
        <f>SUMIFS(通讯通路门店!$AA:$AA,通讯通路门店!$S:$S,$G1150)</f>
        <v>0</v>
      </c>
      <c r="BA1150" s="99">
        <f t="shared" si="88"/>
        <v>0</v>
      </c>
      <c r="BB1150" s="99">
        <f t="shared" si="89"/>
        <v>0</v>
      </c>
      <c r="BC1150" s="99">
        <f>SUMIFS(通讯通路门店!$W:$W,通讯通路门店!$S:$S,$G1150,通讯通路门店!$J:$J,"荣耀体验店")+SUMIFS(通讯通路门店!$W:$W,通讯通路门店!$S:$S,$G1150,通讯通路门店!$J:$J,"荣耀授权专卖店")</f>
        <v>0</v>
      </c>
      <c r="BD1150" s="99">
        <f>SUMIFS(通讯通路门店!$Z:$Z,通讯通路门店!$S:$S,$G1150,通讯通路门店!$J:$J,"VIVO体验店")</f>
        <v>0</v>
      </c>
      <c r="BE1150" s="99">
        <f>SUMIFS(通讯通路门店!$AB:$AB,通讯通路门店!$S:$S,$G1150,通讯通路门店!$J:$J,"OPPO体验店")</f>
        <v>0</v>
      </c>
      <c r="BF1150" s="99">
        <f>SUMIFS(通讯通路门店!$X:$X,通讯通路门店!$S:$S,$G1150,通讯通路门店!$J:$J,"华为授权体验店")+SUMIFS(通讯通路门店!$AA:$AA,通讯通路门店!$S:$S,$G1150,通讯通路门店!$J:$J,"华为堡垒店")</f>
        <v>0</v>
      </c>
      <c r="BG1150" s="99">
        <f>SUMIFS(通讯通路门店!$Y:$Y,通讯通路门店!$S:$S,$G1150,通讯通路门店!$J:$J,"小米体验店")</f>
        <v>0</v>
      </c>
      <c r="BH1150" s="99">
        <f>SUMIFS(通讯通路门店!$AA:$AA,通讯通路门店!$S:$S,$G1150,通讯通路门店!$J:$J,"苹果体验店")</f>
        <v>0</v>
      </c>
      <c r="BI1150" s="99">
        <f>SUMIFS(通讯通路门店!$K:$K,通讯通路门店!$S:$S,$G1150,通讯通路门店!$J:$J,"其他品牌专卖店")</f>
        <v>0</v>
      </c>
      <c r="BJ1150" s="99">
        <f>SUMIFS(通讯通路门店!$AC:$AC,通讯通路门店!$S:$S,$G1150)</f>
        <v>0</v>
      </c>
      <c r="BK1150" s="99">
        <f>SUMIFS(通讯通路门店!$AD:$AD,通讯通路门店!$S:$S,$G1150)</f>
        <v>0</v>
      </c>
      <c r="BL1150" s="99">
        <f>SUMIFS(通讯通路门店!$AE:$AE,通讯通路门店!$S:$S,$G1150)</f>
        <v>0</v>
      </c>
      <c r="BM1150" s="99">
        <f>SUMIFS(通讯通路门店!$AF:$AF,通讯通路门店!$S:$S,$G1150)</f>
        <v>0</v>
      </c>
      <c r="BN1150" s="99">
        <f>SUMIFS(通讯通路门店!$AG:$AG,通讯通路门店!$S:$S,$G1150)</f>
        <v>0</v>
      </c>
      <c r="BO1150" s="99">
        <f>SUMIFS(通讯通路门店!$AH:$AH,通讯通路门店!$S:$S,$G1150)</f>
        <v>0</v>
      </c>
      <c r="BP1150" s="99">
        <f>SUMIFS(通讯通路门店!$AI:$AI,通讯通路门店!$S:$S,$G1150)</f>
        <v>0</v>
      </c>
      <c r="BQ1150" s="83"/>
    </row>
    <row r="1151" spans="1:69">
      <c r="A1151" s="99" t="str">
        <f>IFERROR(_xlfn.XLOOKUP($G1151,通讯通路门店!$S$4:$S$993933,通讯通路门店!$A$4:$A$993933,0,0),"")</f>
        <v>海南省</v>
      </c>
      <c r="B1151" s="99" t="str">
        <f>IFERROR(_xlfn.XLOOKUP($G1151,通讯通路门店!$S$4:$S$993933,通讯通路门店!$B$4:$B$993933,0,0),"")</f>
        <v>乐东黎族自治县</v>
      </c>
      <c r="C1151" s="99" t="str">
        <f>IFERROR(_xlfn.XLOOKUP($G1151,通讯通路门店!$S$4:$S$993933,通讯通路门店!$C$4:$C$993933,0,0),"")</f>
        <v>乐东黎族自治县</v>
      </c>
      <c r="D1151" s="99" t="str">
        <f>IFERROR(_xlfn.XLOOKUP($G1151,通讯通路门店!$S$4:$S$993933,通讯通路门店!$D$4:$D$993933,0,0),"")</f>
        <v>万冲镇</v>
      </c>
      <c r="E1151" s="83"/>
      <c r="F1151" s="83"/>
      <c r="G1151" s="101"/>
      <c r="H1151" s="102">
        <f>IFERROR(_xlfn.XLOOKUP($G1151,通讯通路门店!$S$4:$S$993933,通讯通路门店!$R$4:$R$993933,0,0),"")</f>
        <v>0</v>
      </c>
      <c r="I1151" s="83"/>
      <c r="J1151" s="83"/>
      <c r="K1151" s="83"/>
      <c r="L1151" s="83"/>
      <c r="M1151" s="83"/>
      <c r="N1151" s="83"/>
      <c r="O1151" s="83"/>
      <c r="P1151" s="83"/>
      <c r="Q1151" s="83"/>
      <c r="R1151" s="83"/>
      <c r="S1151" s="83"/>
      <c r="T1151" s="83"/>
      <c r="U1151" s="99">
        <f>COUNTIF(通讯通路门店!$S:$S,$G1151)</f>
        <v>0</v>
      </c>
      <c r="V1151" s="99">
        <f>COUNTIFS(通讯通路门店!$S:$S,$G1151,通讯通路门店!$J:$J,"综合卖场")</f>
        <v>0</v>
      </c>
      <c r="W1151" s="99">
        <f>SUMIFS(通讯通路门店!$AJ:$AJ,通讯通路门店!$S:$S,通讯客户沙盘!$G1151)</f>
        <v>0</v>
      </c>
      <c r="X1151" s="99">
        <f t="shared" si="85"/>
        <v>0</v>
      </c>
      <c r="Y1151" s="99">
        <f>COUNTIFS(通讯通路门店!$S:$S,$G1151,通讯通路门店!$J:$J,"荣耀体验店")+COUNTIFS(通讯通路门店!$S:$S,$G1151,通讯通路门店!$J:$J,"荣耀授权专卖店")</f>
        <v>0</v>
      </c>
      <c r="Z1151" s="99">
        <f>COUNTIFS(通讯通路门店!$S:$S,$G1151,通讯通路门店!$J:$J,"VIVO体验店")</f>
        <v>0</v>
      </c>
      <c r="AA1151" s="99">
        <f>COUNTIFS(通讯通路门店!$S:$S,$G1151,通讯通路门店!$J:$J,"OPPO体验店")</f>
        <v>0</v>
      </c>
      <c r="AB1151" s="99">
        <f>COUNTIFS(通讯通路门店!$S:$S,$G1151,通讯通路门店!$J:$J,"华为授权体验店")+COUNTIFS(通讯通路门店!$S:$S,$G1151,通讯通路门店!$J:$J,"华为堡垒店")</f>
        <v>0</v>
      </c>
      <c r="AC1151" s="99">
        <f>COUNTIFS(通讯通路门店!$S:$S,$G1151,通讯通路门店!$J:$J,"小米体验店")</f>
        <v>0</v>
      </c>
      <c r="AD1151" s="99">
        <f>COUNTIFS(通讯通路门店!$S:$S,$G1151,通讯通路门店!$J:$J,"苹果体验店")</f>
        <v>0</v>
      </c>
      <c r="AE1151" s="99">
        <f>COUNTIFS(通讯通路门店!$S:$S,$G1151,通讯通路门店!$J:$J,"其他品牌专卖店")</f>
        <v>0</v>
      </c>
      <c r="AF1151" s="99">
        <f>SUMIFS(通讯通路门店!$BI:$BI,通讯通路门店!$S:$S,$G1151)</f>
        <v>0</v>
      </c>
      <c r="AG1151" s="99">
        <f>SUMIFS(通讯通路门店!$BH:$BH,通讯通路门店!$S:$S,$G1151)</f>
        <v>0</v>
      </c>
      <c r="AH1151" s="99">
        <f t="shared" si="86"/>
        <v>0</v>
      </c>
      <c r="AI1151" s="99">
        <f>SUMIFS(通讯通路门店!$BB:$BB,通讯通路门店!$S:$S,$G1151)</f>
        <v>0</v>
      </c>
      <c r="AJ1151" s="99">
        <f>SUMIFS(通讯通路门店!$BE:$BE,通讯通路门店!$S:$S,$G1151)</f>
        <v>0</v>
      </c>
      <c r="AK1151" s="99">
        <f>SUMIFS(通讯通路门店!$BG:$BG,通讯通路门店!$S:$S,$G1151)</f>
        <v>0</v>
      </c>
      <c r="AL1151" s="99">
        <f>SUMIFS(通讯通路门店!$BC:$BC,通讯通路门店!$S:$S,$G1151)</f>
        <v>0</v>
      </c>
      <c r="AM1151" s="99">
        <f>SUMIFS(通讯通路门店!$BD:$BD,通讯通路门店!$S:$S,$G1151)</f>
        <v>0</v>
      </c>
      <c r="AN1151" s="99">
        <f>SUMIFS(通讯通路门店!$BF:$BF,通讯通路门店!$S:$S,$G1151)</f>
        <v>0</v>
      </c>
      <c r="AO1151" s="99">
        <f t="shared" si="87"/>
        <v>0</v>
      </c>
      <c r="AP1151" s="99">
        <f>SUMIFS(通讯通路门店!$K:$K,通讯通路门店!$S:$S,$G1151)</f>
        <v>0</v>
      </c>
      <c r="AQ1151" s="83"/>
      <c r="AR1151" s="99">
        <f>SUMIFS(通讯通路门店!$T:$T,通讯通路门店!$S:$S,$G1151)</f>
        <v>0</v>
      </c>
      <c r="AS1151" s="99">
        <f>SUMIFS(通讯通路门店!$U:$U,通讯通路门店!$S:$S,$G1151)</f>
        <v>0</v>
      </c>
      <c r="AT1151" s="99">
        <f>SUMIFS(通讯通路门店!$V:$V,通讯通路门店!$S:$S,$G1151)</f>
        <v>0</v>
      </c>
      <c r="AU1151" s="99">
        <f>SUMIFS(通讯通路门店!$W:$W,通讯通路门店!$S:$S,$G1151)</f>
        <v>0</v>
      </c>
      <c r="AV1151" s="99">
        <f>SUMIFS(通讯通路门店!$Z:$Z,通讯通路门店!$S:$S,$G1151)</f>
        <v>0</v>
      </c>
      <c r="AW1151" s="99">
        <f>SUMIFS(通讯通路门店!$AB:$AB,通讯通路门店!$S:$S,$G1151)</f>
        <v>0</v>
      </c>
      <c r="AX1151" s="99">
        <f>SUMIFS(通讯通路门店!$X:$X,通讯通路门店!$S:$S,$G1151)</f>
        <v>0</v>
      </c>
      <c r="AY1151" s="99">
        <f>SUMIFS(通讯通路门店!$Y:$Y,通讯通路门店!$S:$S,$G1151)</f>
        <v>0</v>
      </c>
      <c r="AZ1151" s="99">
        <f>SUMIFS(通讯通路门店!$AA:$AA,通讯通路门店!$S:$S,$G1151)</f>
        <v>0</v>
      </c>
      <c r="BA1151" s="99">
        <f t="shared" si="88"/>
        <v>0</v>
      </c>
      <c r="BB1151" s="99">
        <f t="shared" si="89"/>
        <v>0</v>
      </c>
      <c r="BC1151" s="99">
        <f>SUMIFS(通讯通路门店!$W:$W,通讯通路门店!$S:$S,$G1151,通讯通路门店!$J:$J,"荣耀体验店")+SUMIFS(通讯通路门店!$W:$W,通讯通路门店!$S:$S,$G1151,通讯通路门店!$J:$J,"荣耀授权专卖店")</f>
        <v>0</v>
      </c>
      <c r="BD1151" s="99">
        <f>SUMIFS(通讯通路门店!$Z:$Z,通讯通路门店!$S:$S,$G1151,通讯通路门店!$J:$J,"VIVO体验店")</f>
        <v>0</v>
      </c>
      <c r="BE1151" s="99">
        <f>SUMIFS(通讯通路门店!$AB:$AB,通讯通路门店!$S:$S,$G1151,通讯通路门店!$J:$J,"OPPO体验店")</f>
        <v>0</v>
      </c>
      <c r="BF1151" s="99">
        <f>SUMIFS(通讯通路门店!$X:$X,通讯通路门店!$S:$S,$G1151,通讯通路门店!$J:$J,"华为授权体验店")+SUMIFS(通讯通路门店!$AA:$AA,通讯通路门店!$S:$S,$G1151,通讯通路门店!$J:$J,"华为堡垒店")</f>
        <v>0</v>
      </c>
      <c r="BG1151" s="99">
        <f>SUMIFS(通讯通路门店!$Y:$Y,通讯通路门店!$S:$S,$G1151,通讯通路门店!$J:$J,"小米体验店")</f>
        <v>0</v>
      </c>
      <c r="BH1151" s="99">
        <f>SUMIFS(通讯通路门店!$AA:$AA,通讯通路门店!$S:$S,$G1151,通讯通路门店!$J:$J,"苹果体验店")</f>
        <v>0</v>
      </c>
      <c r="BI1151" s="99">
        <f>SUMIFS(通讯通路门店!$K:$K,通讯通路门店!$S:$S,$G1151,通讯通路门店!$J:$J,"其他品牌专卖店")</f>
        <v>0</v>
      </c>
      <c r="BJ1151" s="99">
        <f>SUMIFS(通讯通路门店!$AC:$AC,通讯通路门店!$S:$S,$G1151)</f>
        <v>0</v>
      </c>
      <c r="BK1151" s="99">
        <f>SUMIFS(通讯通路门店!$AD:$AD,通讯通路门店!$S:$S,$G1151)</f>
        <v>0</v>
      </c>
      <c r="BL1151" s="99">
        <f>SUMIFS(通讯通路门店!$AE:$AE,通讯通路门店!$S:$S,$G1151)</f>
        <v>0</v>
      </c>
      <c r="BM1151" s="99">
        <f>SUMIFS(通讯通路门店!$AF:$AF,通讯通路门店!$S:$S,$G1151)</f>
        <v>0</v>
      </c>
      <c r="BN1151" s="99">
        <f>SUMIFS(通讯通路门店!$AG:$AG,通讯通路门店!$S:$S,$G1151)</f>
        <v>0</v>
      </c>
      <c r="BO1151" s="99">
        <f>SUMIFS(通讯通路门店!$AH:$AH,通讯通路门店!$S:$S,$G1151)</f>
        <v>0</v>
      </c>
      <c r="BP1151" s="99">
        <f>SUMIFS(通讯通路门店!$AI:$AI,通讯通路门店!$S:$S,$G1151)</f>
        <v>0</v>
      </c>
      <c r="BQ1151" s="83"/>
    </row>
    <row r="1152" spans="1:69">
      <c r="A1152" s="99" t="str">
        <f>IFERROR(_xlfn.XLOOKUP($G1152,通讯通路门店!$S$4:$S$993933,通讯通路门店!$A$4:$A$993933,0,0),"")</f>
        <v>海南省</v>
      </c>
      <c r="B1152" s="99" t="str">
        <f>IFERROR(_xlfn.XLOOKUP($G1152,通讯通路门店!$S$4:$S$993933,通讯通路门店!$B$4:$B$993933,0,0),"")</f>
        <v>乐东黎族自治县</v>
      </c>
      <c r="C1152" s="99" t="str">
        <f>IFERROR(_xlfn.XLOOKUP($G1152,通讯通路门店!$S$4:$S$993933,通讯通路门店!$C$4:$C$993933,0,0),"")</f>
        <v>乐东黎族自治县</v>
      </c>
      <c r="D1152" s="99" t="str">
        <f>IFERROR(_xlfn.XLOOKUP($G1152,通讯通路门店!$S$4:$S$993933,通讯通路门店!$D$4:$D$993933,0,0),"")</f>
        <v>万冲镇</v>
      </c>
      <c r="E1152" s="83"/>
      <c r="F1152" s="83"/>
      <c r="G1152" s="101"/>
      <c r="H1152" s="102">
        <f>IFERROR(_xlfn.XLOOKUP($G1152,通讯通路门店!$S$4:$S$993933,通讯通路门店!$R$4:$R$993933,0,0),"")</f>
        <v>0</v>
      </c>
      <c r="I1152" s="83"/>
      <c r="J1152" s="83"/>
      <c r="K1152" s="83"/>
      <c r="L1152" s="83"/>
      <c r="M1152" s="83"/>
      <c r="N1152" s="83"/>
      <c r="O1152" s="83"/>
      <c r="P1152" s="83"/>
      <c r="Q1152" s="83"/>
      <c r="R1152" s="83"/>
      <c r="S1152" s="83"/>
      <c r="T1152" s="83"/>
      <c r="U1152" s="99">
        <f>COUNTIF(通讯通路门店!$S:$S,$G1152)</f>
        <v>0</v>
      </c>
      <c r="V1152" s="99">
        <f>COUNTIFS(通讯通路门店!$S:$S,$G1152,通讯通路门店!$J:$J,"综合卖场")</f>
        <v>0</v>
      </c>
      <c r="W1152" s="99">
        <f>SUMIFS(通讯通路门店!$AJ:$AJ,通讯通路门店!$S:$S,通讯客户沙盘!$G1152)</f>
        <v>0</v>
      </c>
      <c r="X1152" s="99">
        <f t="shared" si="85"/>
        <v>0</v>
      </c>
      <c r="Y1152" s="99">
        <f>COUNTIFS(通讯通路门店!$S:$S,$G1152,通讯通路门店!$J:$J,"荣耀体验店")+COUNTIFS(通讯通路门店!$S:$S,$G1152,通讯通路门店!$J:$J,"荣耀授权专卖店")</f>
        <v>0</v>
      </c>
      <c r="Z1152" s="99">
        <f>COUNTIFS(通讯通路门店!$S:$S,$G1152,通讯通路门店!$J:$J,"VIVO体验店")</f>
        <v>0</v>
      </c>
      <c r="AA1152" s="99">
        <f>COUNTIFS(通讯通路门店!$S:$S,$G1152,通讯通路门店!$J:$J,"OPPO体验店")</f>
        <v>0</v>
      </c>
      <c r="AB1152" s="99">
        <f>COUNTIFS(通讯通路门店!$S:$S,$G1152,通讯通路门店!$J:$J,"华为授权体验店")+COUNTIFS(通讯通路门店!$S:$S,$G1152,通讯通路门店!$J:$J,"华为堡垒店")</f>
        <v>0</v>
      </c>
      <c r="AC1152" s="99">
        <f>COUNTIFS(通讯通路门店!$S:$S,$G1152,通讯通路门店!$J:$J,"小米体验店")</f>
        <v>0</v>
      </c>
      <c r="AD1152" s="99">
        <f>COUNTIFS(通讯通路门店!$S:$S,$G1152,通讯通路门店!$J:$J,"苹果体验店")</f>
        <v>0</v>
      </c>
      <c r="AE1152" s="99">
        <f>COUNTIFS(通讯通路门店!$S:$S,$G1152,通讯通路门店!$J:$J,"其他品牌专卖店")</f>
        <v>0</v>
      </c>
      <c r="AF1152" s="99">
        <f>SUMIFS(通讯通路门店!$BI:$BI,通讯通路门店!$S:$S,$G1152)</f>
        <v>0</v>
      </c>
      <c r="AG1152" s="99">
        <f>SUMIFS(通讯通路门店!$BH:$BH,通讯通路门店!$S:$S,$G1152)</f>
        <v>0</v>
      </c>
      <c r="AH1152" s="99">
        <f t="shared" si="86"/>
        <v>0</v>
      </c>
      <c r="AI1152" s="99">
        <f>SUMIFS(通讯通路门店!$BB:$BB,通讯通路门店!$S:$S,$G1152)</f>
        <v>0</v>
      </c>
      <c r="AJ1152" s="99">
        <f>SUMIFS(通讯通路门店!$BE:$BE,通讯通路门店!$S:$S,$G1152)</f>
        <v>0</v>
      </c>
      <c r="AK1152" s="99">
        <f>SUMIFS(通讯通路门店!$BG:$BG,通讯通路门店!$S:$S,$G1152)</f>
        <v>0</v>
      </c>
      <c r="AL1152" s="99">
        <f>SUMIFS(通讯通路门店!$BC:$BC,通讯通路门店!$S:$S,$G1152)</f>
        <v>0</v>
      </c>
      <c r="AM1152" s="99">
        <f>SUMIFS(通讯通路门店!$BD:$BD,通讯通路门店!$S:$S,$G1152)</f>
        <v>0</v>
      </c>
      <c r="AN1152" s="99">
        <f>SUMIFS(通讯通路门店!$BF:$BF,通讯通路门店!$S:$S,$G1152)</f>
        <v>0</v>
      </c>
      <c r="AO1152" s="99">
        <f t="shared" si="87"/>
        <v>0</v>
      </c>
      <c r="AP1152" s="99">
        <f>SUMIFS(通讯通路门店!$K:$K,通讯通路门店!$S:$S,$G1152)</f>
        <v>0</v>
      </c>
      <c r="AQ1152" s="83"/>
      <c r="AR1152" s="99">
        <f>SUMIFS(通讯通路门店!$T:$T,通讯通路门店!$S:$S,$G1152)</f>
        <v>0</v>
      </c>
      <c r="AS1152" s="99">
        <f>SUMIFS(通讯通路门店!$U:$U,通讯通路门店!$S:$S,$G1152)</f>
        <v>0</v>
      </c>
      <c r="AT1152" s="99">
        <f>SUMIFS(通讯通路门店!$V:$V,通讯通路门店!$S:$S,$G1152)</f>
        <v>0</v>
      </c>
      <c r="AU1152" s="99">
        <f>SUMIFS(通讯通路门店!$W:$W,通讯通路门店!$S:$S,$G1152)</f>
        <v>0</v>
      </c>
      <c r="AV1152" s="99">
        <f>SUMIFS(通讯通路门店!$Z:$Z,通讯通路门店!$S:$S,$G1152)</f>
        <v>0</v>
      </c>
      <c r="AW1152" s="99">
        <f>SUMIFS(通讯通路门店!$AB:$AB,通讯通路门店!$S:$S,$G1152)</f>
        <v>0</v>
      </c>
      <c r="AX1152" s="99">
        <f>SUMIFS(通讯通路门店!$X:$X,通讯通路门店!$S:$S,$G1152)</f>
        <v>0</v>
      </c>
      <c r="AY1152" s="99">
        <f>SUMIFS(通讯通路门店!$Y:$Y,通讯通路门店!$S:$S,$G1152)</f>
        <v>0</v>
      </c>
      <c r="AZ1152" s="99">
        <f>SUMIFS(通讯通路门店!$AA:$AA,通讯通路门店!$S:$S,$G1152)</f>
        <v>0</v>
      </c>
      <c r="BA1152" s="99">
        <f t="shared" si="88"/>
        <v>0</v>
      </c>
      <c r="BB1152" s="99">
        <f t="shared" si="89"/>
        <v>0</v>
      </c>
      <c r="BC1152" s="99">
        <f>SUMIFS(通讯通路门店!$W:$W,通讯通路门店!$S:$S,$G1152,通讯通路门店!$J:$J,"荣耀体验店")+SUMIFS(通讯通路门店!$W:$W,通讯通路门店!$S:$S,$G1152,通讯通路门店!$J:$J,"荣耀授权专卖店")</f>
        <v>0</v>
      </c>
      <c r="BD1152" s="99">
        <f>SUMIFS(通讯通路门店!$Z:$Z,通讯通路门店!$S:$S,$G1152,通讯通路门店!$J:$J,"VIVO体验店")</f>
        <v>0</v>
      </c>
      <c r="BE1152" s="99">
        <f>SUMIFS(通讯通路门店!$AB:$AB,通讯通路门店!$S:$S,$G1152,通讯通路门店!$J:$J,"OPPO体验店")</f>
        <v>0</v>
      </c>
      <c r="BF1152" s="99">
        <f>SUMIFS(通讯通路门店!$X:$X,通讯通路门店!$S:$S,$G1152,通讯通路门店!$J:$J,"华为授权体验店")+SUMIFS(通讯通路门店!$AA:$AA,通讯通路门店!$S:$S,$G1152,通讯通路门店!$J:$J,"华为堡垒店")</f>
        <v>0</v>
      </c>
      <c r="BG1152" s="99">
        <f>SUMIFS(通讯通路门店!$Y:$Y,通讯通路门店!$S:$S,$G1152,通讯通路门店!$J:$J,"小米体验店")</f>
        <v>0</v>
      </c>
      <c r="BH1152" s="99">
        <f>SUMIFS(通讯通路门店!$AA:$AA,通讯通路门店!$S:$S,$G1152,通讯通路门店!$J:$J,"苹果体验店")</f>
        <v>0</v>
      </c>
      <c r="BI1152" s="99">
        <f>SUMIFS(通讯通路门店!$K:$K,通讯通路门店!$S:$S,$G1152,通讯通路门店!$J:$J,"其他品牌专卖店")</f>
        <v>0</v>
      </c>
      <c r="BJ1152" s="99">
        <f>SUMIFS(通讯通路门店!$AC:$AC,通讯通路门店!$S:$S,$G1152)</f>
        <v>0</v>
      </c>
      <c r="BK1152" s="99">
        <f>SUMIFS(通讯通路门店!$AD:$AD,通讯通路门店!$S:$S,$G1152)</f>
        <v>0</v>
      </c>
      <c r="BL1152" s="99">
        <f>SUMIFS(通讯通路门店!$AE:$AE,通讯通路门店!$S:$S,$G1152)</f>
        <v>0</v>
      </c>
      <c r="BM1152" s="99">
        <f>SUMIFS(通讯通路门店!$AF:$AF,通讯通路门店!$S:$S,$G1152)</f>
        <v>0</v>
      </c>
      <c r="BN1152" s="99">
        <f>SUMIFS(通讯通路门店!$AG:$AG,通讯通路门店!$S:$S,$G1152)</f>
        <v>0</v>
      </c>
      <c r="BO1152" s="99">
        <f>SUMIFS(通讯通路门店!$AH:$AH,通讯通路门店!$S:$S,$G1152)</f>
        <v>0</v>
      </c>
      <c r="BP1152" s="99">
        <f>SUMIFS(通讯通路门店!$AI:$AI,通讯通路门店!$S:$S,$G1152)</f>
        <v>0</v>
      </c>
      <c r="BQ1152" s="83"/>
    </row>
    <row r="1153" spans="1:69">
      <c r="A1153" s="99" t="str">
        <f>IFERROR(_xlfn.XLOOKUP($G1153,通讯通路门店!$S$4:$S$993933,通讯通路门店!$A$4:$A$993933,0,0),"")</f>
        <v>海南省</v>
      </c>
      <c r="B1153" s="99" t="str">
        <f>IFERROR(_xlfn.XLOOKUP($G1153,通讯通路门店!$S$4:$S$993933,通讯通路门店!$B$4:$B$993933,0,0),"")</f>
        <v>乐东黎族自治县</v>
      </c>
      <c r="C1153" s="99" t="str">
        <f>IFERROR(_xlfn.XLOOKUP($G1153,通讯通路门店!$S$4:$S$993933,通讯通路门店!$C$4:$C$993933,0,0),"")</f>
        <v>乐东黎族自治县</v>
      </c>
      <c r="D1153" s="99" t="str">
        <f>IFERROR(_xlfn.XLOOKUP($G1153,通讯通路门店!$S$4:$S$993933,通讯通路门店!$D$4:$D$993933,0,0),"")</f>
        <v>万冲镇</v>
      </c>
      <c r="E1153" s="83"/>
      <c r="F1153" s="83"/>
      <c r="G1153" s="101"/>
      <c r="H1153" s="102">
        <f>IFERROR(_xlfn.XLOOKUP($G1153,通讯通路门店!$S$4:$S$993933,通讯通路门店!$R$4:$R$993933,0,0),"")</f>
        <v>0</v>
      </c>
      <c r="I1153" s="83"/>
      <c r="J1153" s="83"/>
      <c r="K1153" s="83"/>
      <c r="L1153" s="83"/>
      <c r="M1153" s="83"/>
      <c r="N1153" s="83"/>
      <c r="O1153" s="83"/>
      <c r="P1153" s="83"/>
      <c r="Q1153" s="83"/>
      <c r="R1153" s="83"/>
      <c r="S1153" s="83"/>
      <c r="T1153" s="83"/>
      <c r="U1153" s="99">
        <f>COUNTIF(通讯通路门店!$S:$S,$G1153)</f>
        <v>0</v>
      </c>
      <c r="V1153" s="99">
        <f>COUNTIFS(通讯通路门店!$S:$S,$G1153,通讯通路门店!$J:$J,"综合卖场")</f>
        <v>0</v>
      </c>
      <c r="W1153" s="99">
        <f>SUMIFS(通讯通路门店!$AJ:$AJ,通讯通路门店!$S:$S,通讯客户沙盘!$G1153)</f>
        <v>0</v>
      </c>
      <c r="X1153" s="99">
        <f t="shared" si="85"/>
        <v>0</v>
      </c>
      <c r="Y1153" s="99">
        <f>COUNTIFS(通讯通路门店!$S:$S,$G1153,通讯通路门店!$J:$J,"荣耀体验店")+COUNTIFS(通讯通路门店!$S:$S,$G1153,通讯通路门店!$J:$J,"荣耀授权专卖店")</f>
        <v>0</v>
      </c>
      <c r="Z1153" s="99">
        <f>COUNTIFS(通讯通路门店!$S:$S,$G1153,通讯通路门店!$J:$J,"VIVO体验店")</f>
        <v>0</v>
      </c>
      <c r="AA1153" s="99">
        <f>COUNTIFS(通讯通路门店!$S:$S,$G1153,通讯通路门店!$J:$J,"OPPO体验店")</f>
        <v>0</v>
      </c>
      <c r="AB1153" s="99">
        <f>COUNTIFS(通讯通路门店!$S:$S,$G1153,通讯通路门店!$J:$J,"华为授权体验店")+COUNTIFS(通讯通路门店!$S:$S,$G1153,通讯通路门店!$J:$J,"华为堡垒店")</f>
        <v>0</v>
      </c>
      <c r="AC1153" s="99">
        <f>COUNTIFS(通讯通路门店!$S:$S,$G1153,通讯通路门店!$J:$J,"小米体验店")</f>
        <v>0</v>
      </c>
      <c r="AD1153" s="99">
        <f>COUNTIFS(通讯通路门店!$S:$S,$G1153,通讯通路门店!$J:$J,"苹果体验店")</f>
        <v>0</v>
      </c>
      <c r="AE1153" s="99">
        <f>COUNTIFS(通讯通路门店!$S:$S,$G1153,通讯通路门店!$J:$J,"其他品牌专卖店")</f>
        <v>0</v>
      </c>
      <c r="AF1153" s="99">
        <f>SUMIFS(通讯通路门店!$BI:$BI,通讯通路门店!$S:$S,$G1153)</f>
        <v>0</v>
      </c>
      <c r="AG1153" s="99">
        <f>SUMIFS(通讯通路门店!$BH:$BH,通讯通路门店!$S:$S,$G1153)</f>
        <v>0</v>
      </c>
      <c r="AH1153" s="99">
        <f t="shared" si="86"/>
        <v>0</v>
      </c>
      <c r="AI1153" s="99">
        <f>SUMIFS(通讯通路门店!$BB:$BB,通讯通路门店!$S:$S,$G1153)</f>
        <v>0</v>
      </c>
      <c r="AJ1153" s="99">
        <f>SUMIFS(通讯通路门店!$BE:$BE,通讯通路门店!$S:$S,$G1153)</f>
        <v>0</v>
      </c>
      <c r="AK1153" s="99">
        <f>SUMIFS(通讯通路门店!$BG:$BG,通讯通路门店!$S:$S,$G1153)</f>
        <v>0</v>
      </c>
      <c r="AL1153" s="99">
        <f>SUMIFS(通讯通路门店!$BC:$BC,通讯通路门店!$S:$S,$G1153)</f>
        <v>0</v>
      </c>
      <c r="AM1153" s="99">
        <f>SUMIFS(通讯通路门店!$BD:$BD,通讯通路门店!$S:$S,$G1153)</f>
        <v>0</v>
      </c>
      <c r="AN1153" s="99">
        <f>SUMIFS(通讯通路门店!$BF:$BF,通讯通路门店!$S:$S,$G1153)</f>
        <v>0</v>
      </c>
      <c r="AO1153" s="99">
        <f t="shared" si="87"/>
        <v>0</v>
      </c>
      <c r="AP1153" s="99">
        <f>SUMIFS(通讯通路门店!$K:$K,通讯通路门店!$S:$S,$G1153)</f>
        <v>0</v>
      </c>
      <c r="AQ1153" s="83"/>
      <c r="AR1153" s="99">
        <f>SUMIFS(通讯通路门店!$T:$T,通讯通路门店!$S:$S,$G1153)</f>
        <v>0</v>
      </c>
      <c r="AS1153" s="99">
        <f>SUMIFS(通讯通路门店!$U:$U,通讯通路门店!$S:$S,$G1153)</f>
        <v>0</v>
      </c>
      <c r="AT1153" s="99">
        <f>SUMIFS(通讯通路门店!$V:$V,通讯通路门店!$S:$S,$G1153)</f>
        <v>0</v>
      </c>
      <c r="AU1153" s="99">
        <f>SUMIFS(通讯通路门店!$W:$W,通讯通路门店!$S:$S,$G1153)</f>
        <v>0</v>
      </c>
      <c r="AV1153" s="99">
        <f>SUMIFS(通讯通路门店!$Z:$Z,通讯通路门店!$S:$S,$G1153)</f>
        <v>0</v>
      </c>
      <c r="AW1153" s="99">
        <f>SUMIFS(通讯通路门店!$AB:$AB,通讯通路门店!$S:$S,$G1153)</f>
        <v>0</v>
      </c>
      <c r="AX1153" s="99">
        <f>SUMIFS(通讯通路门店!$X:$X,通讯通路门店!$S:$S,$G1153)</f>
        <v>0</v>
      </c>
      <c r="AY1153" s="99">
        <f>SUMIFS(通讯通路门店!$Y:$Y,通讯通路门店!$S:$S,$G1153)</f>
        <v>0</v>
      </c>
      <c r="AZ1153" s="99">
        <f>SUMIFS(通讯通路门店!$AA:$AA,通讯通路门店!$S:$S,$G1153)</f>
        <v>0</v>
      </c>
      <c r="BA1153" s="99">
        <f t="shared" si="88"/>
        <v>0</v>
      </c>
      <c r="BB1153" s="99">
        <f t="shared" si="89"/>
        <v>0</v>
      </c>
      <c r="BC1153" s="99">
        <f>SUMIFS(通讯通路门店!$W:$W,通讯通路门店!$S:$S,$G1153,通讯通路门店!$J:$J,"荣耀体验店")+SUMIFS(通讯通路门店!$W:$W,通讯通路门店!$S:$S,$G1153,通讯通路门店!$J:$J,"荣耀授权专卖店")</f>
        <v>0</v>
      </c>
      <c r="BD1153" s="99">
        <f>SUMIFS(通讯通路门店!$Z:$Z,通讯通路门店!$S:$S,$G1153,通讯通路门店!$J:$J,"VIVO体验店")</f>
        <v>0</v>
      </c>
      <c r="BE1153" s="99">
        <f>SUMIFS(通讯通路门店!$AB:$AB,通讯通路门店!$S:$S,$G1153,通讯通路门店!$J:$J,"OPPO体验店")</f>
        <v>0</v>
      </c>
      <c r="BF1153" s="99">
        <f>SUMIFS(通讯通路门店!$X:$X,通讯通路门店!$S:$S,$G1153,通讯通路门店!$J:$J,"华为授权体验店")+SUMIFS(通讯通路门店!$AA:$AA,通讯通路门店!$S:$S,$G1153,通讯通路门店!$J:$J,"华为堡垒店")</f>
        <v>0</v>
      </c>
      <c r="BG1153" s="99">
        <f>SUMIFS(通讯通路门店!$Y:$Y,通讯通路门店!$S:$S,$G1153,通讯通路门店!$J:$J,"小米体验店")</f>
        <v>0</v>
      </c>
      <c r="BH1153" s="99">
        <f>SUMIFS(通讯通路门店!$AA:$AA,通讯通路门店!$S:$S,$G1153,通讯通路门店!$J:$J,"苹果体验店")</f>
        <v>0</v>
      </c>
      <c r="BI1153" s="99">
        <f>SUMIFS(通讯通路门店!$K:$K,通讯通路门店!$S:$S,$G1153,通讯通路门店!$J:$J,"其他品牌专卖店")</f>
        <v>0</v>
      </c>
      <c r="BJ1153" s="99">
        <f>SUMIFS(通讯通路门店!$AC:$AC,通讯通路门店!$S:$S,$G1153)</f>
        <v>0</v>
      </c>
      <c r="BK1153" s="99">
        <f>SUMIFS(通讯通路门店!$AD:$AD,通讯通路门店!$S:$S,$G1153)</f>
        <v>0</v>
      </c>
      <c r="BL1153" s="99">
        <f>SUMIFS(通讯通路门店!$AE:$AE,通讯通路门店!$S:$S,$G1153)</f>
        <v>0</v>
      </c>
      <c r="BM1153" s="99">
        <f>SUMIFS(通讯通路门店!$AF:$AF,通讯通路门店!$S:$S,$G1153)</f>
        <v>0</v>
      </c>
      <c r="BN1153" s="99">
        <f>SUMIFS(通讯通路门店!$AG:$AG,通讯通路门店!$S:$S,$G1153)</f>
        <v>0</v>
      </c>
      <c r="BO1153" s="99">
        <f>SUMIFS(通讯通路门店!$AH:$AH,通讯通路门店!$S:$S,$G1153)</f>
        <v>0</v>
      </c>
      <c r="BP1153" s="99">
        <f>SUMIFS(通讯通路门店!$AI:$AI,通讯通路门店!$S:$S,$G1153)</f>
        <v>0</v>
      </c>
      <c r="BQ1153" s="83"/>
    </row>
    <row r="1154" spans="1:69">
      <c r="A1154" s="99" t="str">
        <f>IFERROR(_xlfn.XLOOKUP($G1154,通讯通路门店!$S$4:$S$993933,通讯通路门店!$A$4:$A$993933,0,0),"")</f>
        <v>海南省</v>
      </c>
      <c r="B1154" s="99" t="str">
        <f>IFERROR(_xlfn.XLOOKUP($G1154,通讯通路门店!$S$4:$S$993933,通讯通路门店!$B$4:$B$993933,0,0),"")</f>
        <v>乐东黎族自治县</v>
      </c>
      <c r="C1154" s="99" t="str">
        <f>IFERROR(_xlfn.XLOOKUP($G1154,通讯通路门店!$S$4:$S$993933,通讯通路门店!$C$4:$C$993933,0,0),"")</f>
        <v>乐东黎族自治县</v>
      </c>
      <c r="D1154" s="99" t="str">
        <f>IFERROR(_xlfn.XLOOKUP($G1154,通讯通路门店!$S$4:$S$993933,通讯通路门店!$D$4:$D$993933,0,0),"")</f>
        <v>万冲镇</v>
      </c>
      <c r="E1154" s="83"/>
      <c r="F1154" s="83"/>
      <c r="G1154" s="101"/>
      <c r="H1154" s="102">
        <f>IFERROR(_xlfn.XLOOKUP($G1154,通讯通路门店!$S$4:$S$993933,通讯通路门店!$R$4:$R$993933,0,0),"")</f>
        <v>0</v>
      </c>
      <c r="I1154" s="83"/>
      <c r="J1154" s="83"/>
      <c r="K1154" s="83"/>
      <c r="L1154" s="83"/>
      <c r="M1154" s="83"/>
      <c r="N1154" s="83"/>
      <c r="O1154" s="83"/>
      <c r="P1154" s="83"/>
      <c r="Q1154" s="83"/>
      <c r="R1154" s="83"/>
      <c r="S1154" s="83"/>
      <c r="T1154" s="83"/>
      <c r="U1154" s="99">
        <f>COUNTIF(通讯通路门店!$S:$S,$G1154)</f>
        <v>0</v>
      </c>
      <c r="V1154" s="99">
        <f>COUNTIFS(通讯通路门店!$S:$S,$G1154,通讯通路门店!$J:$J,"综合卖场")</f>
        <v>0</v>
      </c>
      <c r="W1154" s="99">
        <f>SUMIFS(通讯通路门店!$AJ:$AJ,通讯通路门店!$S:$S,通讯客户沙盘!$G1154)</f>
        <v>0</v>
      </c>
      <c r="X1154" s="99">
        <f t="shared" si="85"/>
        <v>0</v>
      </c>
      <c r="Y1154" s="99">
        <f>COUNTIFS(通讯通路门店!$S:$S,$G1154,通讯通路门店!$J:$J,"荣耀体验店")+COUNTIFS(通讯通路门店!$S:$S,$G1154,通讯通路门店!$J:$J,"荣耀授权专卖店")</f>
        <v>0</v>
      </c>
      <c r="Z1154" s="99">
        <f>COUNTIFS(通讯通路门店!$S:$S,$G1154,通讯通路门店!$J:$J,"VIVO体验店")</f>
        <v>0</v>
      </c>
      <c r="AA1154" s="99">
        <f>COUNTIFS(通讯通路门店!$S:$S,$G1154,通讯通路门店!$J:$J,"OPPO体验店")</f>
        <v>0</v>
      </c>
      <c r="AB1154" s="99">
        <f>COUNTIFS(通讯通路门店!$S:$S,$G1154,通讯通路门店!$J:$J,"华为授权体验店")+COUNTIFS(通讯通路门店!$S:$S,$G1154,通讯通路门店!$J:$J,"华为堡垒店")</f>
        <v>0</v>
      </c>
      <c r="AC1154" s="99">
        <f>COUNTIFS(通讯通路门店!$S:$S,$G1154,通讯通路门店!$J:$J,"小米体验店")</f>
        <v>0</v>
      </c>
      <c r="AD1154" s="99">
        <f>COUNTIFS(通讯通路门店!$S:$S,$G1154,通讯通路门店!$J:$J,"苹果体验店")</f>
        <v>0</v>
      </c>
      <c r="AE1154" s="99">
        <f>COUNTIFS(通讯通路门店!$S:$S,$G1154,通讯通路门店!$J:$J,"其他品牌专卖店")</f>
        <v>0</v>
      </c>
      <c r="AF1154" s="99">
        <f>SUMIFS(通讯通路门店!$BI:$BI,通讯通路门店!$S:$S,$G1154)</f>
        <v>0</v>
      </c>
      <c r="AG1154" s="99">
        <f>SUMIFS(通讯通路门店!$BH:$BH,通讯通路门店!$S:$S,$G1154)</f>
        <v>0</v>
      </c>
      <c r="AH1154" s="99">
        <f t="shared" si="86"/>
        <v>0</v>
      </c>
      <c r="AI1154" s="99">
        <f>SUMIFS(通讯通路门店!$BB:$BB,通讯通路门店!$S:$S,$G1154)</f>
        <v>0</v>
      </c>
      <c r="AJ1154" s="99">
        <f>SUMIFS(通讯通路门店!$BE:$BE,通讯通路门店!$S:$S,$G1154)</f>
        <v>0</v>
      </c>
      <c r="AK1154" s="99">
        <f>SUMIFS(通讯通路门店!$BG:$BG,通讯通路门店!$S:$S,$G1154)</f>
        <v>0</v>
      </c>
      <c r="AL1154" s="99">
        <f>SUMIFS(通讯通路门店!$BC:$BC,通讯通路门店!$S:$S,$G1154)</f>
        <v>0</v>
      </c>
      <c r="AM1154" s="99">
        <f>SUMIFS(通讯通路门店!$BD:$BD,通讯通路门店!$S:$S,$G1154)</f>
        <v>0</v>
      </c>
      <c r="AN1154" s="99">
        <f>SUMIFS(通讯通路门店!$BF:$BF,通讯通路门店!$S:$S,$G1154)</f>
        <v>0</v>
      </c>
      <c r="AO1154" s="99">
        <f t="shared" si="87"/>
        <v>0</v>
      </c>
      <c r="AP1154" s="99">
        <f>SUMIFS(通讯通路门店!$K:$K,通讯通路门店!$S:$S,$G1154)</f>
        <v>0</v>
      </c>
      <c r="AQ1154" s="83"/>
      <c r="AR1154" s="99">
        <f>SUMIFS(通讯通路门店!$T:$T,通讯通路门店!$S:$S,$G1154)</f>
        <v>0</v>
      </c>
      <c r="AS1154" s="99">
        <f>SUMIFS(通讯通路门店!$U:$U,通讯通路门店!$S:$S,$G1154)</f>
        <v>0</v>
      </c>
      <c r="AT1154" s="99">
        <f>SUMIFS(通讯通路门店!$V:$V,通讯通路门店!$S:$S,$G1154)</f>
        <v>0</v>
      </c>
      <c r="AU1154" s="99">
        <f>SUMIFS(通讯通路门店!$W:$W,通讯通路门店!$S:$S,$G1154)</f>
        <v>0</v>
      </c>
      <c r="AV1154" s="99">
        <f>SUMIFS(通讯通路门店!$Z:$Z,通讯通路门店!$S:$S,$G1154)</f>
        <v>0</v>
      </c>
      <c r="AW1154" s="99">
        <f>SUMIFS(通讯通路门店!$AB:$AB,通讯通路门店!$S:$S,$G1154)</f>
        <v>0</v>
      </c>
      <c r="AX1154" s="99">
        <f>SUMIFS(通讯通路门店!$X:$X,通讯通路门店!$S:$S,$G1154)</f>
        <v>0</v>
      </c>
      <c r="AY1154" s="99">
        <f>SUMIFS(通讯通路门店!$Y:$Y,通讯通路门店!$S:$S,$G1154)</f>
        <v>0</v>
      </c>
      <c r="AZ1154" s="99">
        <f>SUMIFS(通讯通路门店!$AA:$AA,通讯通路门店!$S:$S,$G1154)</f>
        <v>0</v>
      </c>
      <c r="BA1154" s="99">
        <f t="shared" si="88"/>
        <v>0</v>
      </c>
      <c r="BB1154" s="99">
        <f t="shared" si="89"/>
        <v>0</v>
      </c>
      <c r="BC1154" s="99">
        <f>SUMIFS(通讯通路门店!$W:$W,通讯通路门店!$S:$S,$G1154,通讯通路门店!$J:$J,"荣耀体验店")+SUMIFS(通讯通路门店!$W:$W,通讯通路门店!$S:$S,$G1154,通讯通路门店!$J:$J,"荣耀授权专卖店")</f>
        <v>0</v>
      </c>
      <c r="BD1154" s="99">
        <f>SUMIFS(通讯通路门店!$Z:$Z,通讯通路门店!$S:$S,$G1154,通讯通路门店!$J:$J,"VIVO体验店")</f>
        <v>0</v>
      </c>
      <c r="BE1154" s="99">
        <f>SUMIFS(通讯通路门店!$AB:$AB,通讯通路门店!$S:$S,$G1154,通讯通路门店!$J:$J,"OPPO体验店")</f>
        <v>0</v>
      </c>
      <c r="BF1154" s="99">
        <f>SUMIFS(通讯通路门店!$X:$X,通讯通路门店!$S:$S,$G1154,通讯通路门店!$J:$J,"华为授权体验店")+SUMIFS(通讯通路门店!$AA:$AA,通讯通路门店!$S:$S,$G1154,通讯通路门店!$J:$J,"华为堡垒店")</f>
        <v>0</v>
      </c>
      <c r="BG1154" s="99">
        <f>SUMIFS(通讯通路门店!$Y:$Y,通讯通路门店!$S:$S,$G1154,通讯通路门店!$J:$J,"小米体验店")</f>
        <v>0</v>
      </c>
      <c r="BH1154" s="99">
        <f>SUMIFS(通讯通路门店!$AA:$AA,通讯通路门店!$S:$S,$G1154,通讯通路门店!$J:$J,"苹果体验店")</f>
        <v>0</v>
      </c>
      <c r="BI1154" s="99">
        <f>SUMIFS(通讯通路门店!$K:$K,通讯通路门店!$S:$S,$G1154,通讯通路门店!$J:$J,"其他品牌专卖店")</f>
        <v>0</v>
      </c>
      <c r="BJ1154" s="99">
        <f>SUMIFS(通讯通路门店!$AC:$AC,通讯通路门店!$S:$S,$G1154)</f>
        <v>0</v>
      </c>
      <c r="BK1154" s="99">
        <f>SUMIFS(通讯通路门店!$AD:$AD,通讯通路门店!$S:$S,$G1154)</f>
        <v>0</v>
      </c>
      <c r="BL1154" s="99">
        <f>SUMIFS(通讯通路门店!$AE:$AE,通讯通路门店!$S:$S,$G1154)</f>
        <v>0</v>
      </c>
      <c r="BM1154" s="99">
        <f>SUMIFS(通讯通路门店!$AF:$AF,通讯通路门店!$S:$S,$G1154)</f>
        <v>0</v>
      </c>
      <c r="BN1154" s="99">
        <f>SUMIFS(通讯通路门店!$AG:$AG,通讯通路门店!$S:$S,$G1154)</f>
        <v>0</v>
      </c>
      <c r="BO1154" s="99">
        <f>SUMIFS(通讯通路门店!$AH:$AH,通讯通路门店!$S:$S,$G1154)</f>
        <v>0</v>
      </c>
      <c r="BP1154" s="99">
        <f>SUMIFS(通讯通路门店!$AI:$AI,通讯通路门店!$S:$S,$G1154)</f>
        <v>0</v>
      </c>
      <c r="BQ1154" s="83"/>
    </row>
    <row r="1155" spans="1:69">
      <c r="A1155" s="99" t="str">
        <f>IFERROR(_xlfn.XLOOKUP($G1155,通讯通路门店!$S$4:$S$993933,通讯通路门店!$A$4:$A$993933,0,0),"")</f>
        <v>海南省</v>
      </c>
      <c r="B1155" s="99" t="str">
        <f>IFERROR(_xlfn.XLOOKUP($G1155,通讯通路门店!$S$4:$S$993933,通讯通路门店!$B$4:$B$993933,0,0),"")</f>
        <v>乐东黎族自治县</v>
      </c>
      <c r="C1155" s="99" t="str">
        <f>IFERROR(_xlfn.XLOOKUP($G1155,通讯通路门店!$S$4:$S$993933,通讯通路门店!$C$4:$C$993933,0,0),"")</f>
        <v>乐东黎族自治县</v>
      </c>
      <c r="D1155" s="99" t="str">
        <f>IFERROR(_xlfn.XLOOKUP($G1155,通讯通路门店!$S$4:$S$993933,通讯通路门店!$D$4:$D$993933,0,0),"")</f>
        <v>万冲镇</v>
      </c>
      <c r="E1155" s="83"/>
      <c r="F1155" s="83"/>
      <c r="G1155" s="101"/>
      <c r="H1155" s="102">
        <f>IFERROR(_xlfn.XLOOKUP($G1155,通讯通路门店!$S$4:$S$993933,通讯通路门店!$R$4:$R$993933,0,0),"")</f>
        <v>0</v>
      </c>
      <c r="I1155" s="83"/>
      <c r="J1155" s="83"/>
      <c r="K1155" s="83"/>
      <c r="L1155" s="83"/>
      <c r="M1155" s="83"/>
      <c r="N1155" s="83"/>
      <c r="O1155" s="83"/>
      <c r="P1155" s="83"/>
      <c r="Q1155" s="83"/>
      <c r="R1155" s="83"/>
      <c r="S1155" s="83"/>
      <c r="T1155" s="83"/>
      <c r="U1155" s="99">
        <f>COUNTIF(通讯通路门店!$S:$S,$G1155)</f>
        <v>0</v>
      </c>
      <c r="V1155" s="99">
        <f>COUNTIFS(通讯通路门店!$S:$S,$G1155,通讯通路门店!$J:$J,"综合卖场")</f>
        <v>0</v>
      </c>
      <c r="W1155" s="99">
        <f>SUMIFS(通讯通路门店!$AJ:$AJ,通讯通路门店!$S:$S,通讯客户沙盘!$G1155)</f>
        <v>0</v>
      </c>
      <c r="X1155" s="99">
        <f t="shared" si="85"/>
        <v>0</v>
      </c>
      <c r="Y1155" s="99">
        <f>COUNTIFS(通讯通路门店!$S:$S,$G1155,通讯通路门店!$J:$J,"荣耀体验店")+COUNTIFS(通讯通路门店!$S:$S,$G1155,通讯通路门店!$J:$J,"荣耀授权专卖店")</f>
        <v>0</v>
      </c>
      <c r="Z1155" s="99">
        <f>COUNTIFS(通讯通路门店!$S:$S,$G1155,通讯通路门店!$J:$J,"VIVO体验店")</f>
        <v>0</v>
      </c>
      <c r="AA1155" s="99">
        <f>COUNTIFS(通讯通路门店!$S:$S,$G1155,通讯通路门店!$J:$J,"OPPO体验店")</f>
        <v>0</v>
      </c>
      <c r="AB1155" s="99">
        <f>COUNTIFS(通讯通路门店!$S:$S,$G1155,通讯通路门店!$J:$J,"华为授权体验店")+COUNTIFS(通讯通路门店!$S:$S,$G1155,通讯通路门店!$J:$J,"华为堡垒店")</f>
        <v>0</v>
      </c>
      <c r="AC1155" s="99">
        <f>COUNTIFS(通讯通路门店!$S:$S,$G1155,通讯通路门店!$J:$J,"小米体验店")</f>
        <v>0</v>
      </c>
      <c r="AD1155" s="99">
        <f>COUNTIFS(通讯通路门店!$S:$S,$G1155,通讯通路门店!$J:$J,"苹果体验店")</f>
        <v>0</v>
      </c>
      <c r="AE1155" s="99">
        <f>COUNTIFS(通讯通路门店!$S:$S,$G1155,通讯通路门店!$J:$J,"其他品牌专卖店")</f>
        <v>0</v>
      </c>
      <c r="AF1155" s="99">
        <f>SUMIFS(通讯通路门店!$BI:$BI,通讯通路门店!$S:$S,$G1155)</f>
        <v>0</v>
      </c>
      <c r="AG1155" s="99">
        <f>SUMIFS(通讯通路门店!$BH:$BH,通讯通路门店!$S:$S,$G1155)</f>
        <v>0</v>
      </c>
      <c r="AH1155" s="99">
        <f t="shared" si="86"/>
        <v>0</v>
      </c>
      <c r="AI1155" s="99">
        <f>SUMIFS(通讯通路门店!$BB:$BB,通讯通路门店!$S:$S,$G1155)</f>
        <v>0</v>
      </c>
      <c r="AJ1155" s="99">
        <f>SUMIFS(通讯通路门店!$BE:$BE,通讯通路门店!$S:$S,$G1155)</f>
        <v>0</v>
      </c>
      <c r="AK1155" s="99">
        <f>SUMIFS(通讯通路门店!$BG:$BG,通讯通路门店!$S:$S,$G1155)</f>
        <v>0</v>
      </c>
      <c r="AL1155" s="99">
        <f>SUMIFS(通讯通路门店!$BC:$BC,通讯通路门店!$S:$S,$G1155)</f>
        <v>0</v>
      </c>
      <c r="AM1155" s="99">
        <f>SUMIFS(通讯通路门店!$BD:$BD,通讯通路门店!$S:$S,$G1155)</f>
        <v>0</v>
      </c>
      <c r="AN1155" s="99">
        <f>SUMIFS(通讯通路门店!$BF:$BF,通讯通路门店!$S:$S,$G1155)</f>
        <v>0</v>
      </c>
      <c r="AO1155" s="99">
        <f t="shared" si="87"/>
        <v>0</v>
      </c>
      <c r="AP1155" s="99">
        <f>SUMIFS(通讯通路门店!$K:$K,通讯通路门店!$S:$S,$G1155)</f>
        <v>0</v>
      </c>
      <c r="AQ1155" s="83"/>
      <c r="AR1155" s="99">
        <f>SUMIFS(通讯通路门店!$T:$T,通讯通路门店!$S:$S,$G1155)</f>
        <v>0</v>
      </c>
      <c r="AS1155" s="99">
        <f>SUMIFS(通讯通路门店!$U:$U,通讯通路门店!$S:$S,$G1155)</f>
        <v>0</v>
      </c>
      <c r="AT1155" s="99">
        <f>SUMIFS(通讯通路门店!$V:$V,通讯通路门店!$S:$S,$G1155)</f>
        <v>0</v>
      </c>
      <c r="AU1155" s="99">
        <f>SUMIFS(通讯通路门店!$W:$W,通讯通路门店!$S:$S,$G1155)</f>
        <v>0</v>
      </c>
      <c r="AV1155" s="99">
        <f>SUMIFS(通讯通路门店!$Z:$Z,通讯通路门店!$S:$S,$G1155)</f>
        <v>0</v>
      </c>
      <c r="AW1155" s="99">
        <f>SUMIFS(通讯通路门店!$AB:$AB,通讯通路门店!$S:$S,$G1155)</f>
        <v>0</v>
      </c>
      <c r="AX1155" s="99">
        <f>SUMIFS(通讯通路门店!$X:$X,通讯通路门店!$S:$S,$G1155)</f>
        <v>0</v>
      </c>
      <c r="AY1155" s="99">
        <f>SUMIFS(通讯通路门店!$Y:$Y,通讯通路门店!$S:$S,$G1155)</f>
        <v>0</v>
      </c>
      <c r="AZ1155" s="99">
        <f>SUMIFS(通讯通路门店!$AA:$AA,通讯通路门店!$S:$S,$G1155)</f>
        <v>0</v>
      </c>
      <c r="BA1155" s="99">
        <f t="shared" si="88"/>
        <v>0</v>
      </c>
      <c r="BB1155" s="99">
        <f t="shared" si="89"/>
        <v>0</v>
      </c>
      <c r="BC1155" s="99">
        <f>SUMIFS(通讯通路门店!$W:$W,通讯通路门店!$S:$S,$G1155,通讯通路门店!$J:$J,"荣耀体验店")+SUMIFS(通讯通路门店!$W:$W,通讯通路门店!$S:$S,$G1155,通讯通路门店!$J:$J,"荣耀授权专卖店")</f>
        <v>0</v>
      </c>
      <c r="BD1155" s="99">
        <f>SUMIFS(通讯通路门店!$Z:$Z,通讯通路门店!$S:$S,$G1155,通讯通路门店!$J:$J,"VIVO体验店")</f>
        <v>0</v>
      </c>
      <c r="BE1155" s="99">
        <f>SUMIFS(通讯通路门店!$AB:$AB,通讯通路门店!$S:$S,$G1155,通讯通路门店!$J:$J,"OPPO体验店")</f>
        <v>0</v>
      </c>
      <c r="BF1155" s="99">
        <f>SUMIFS(通讯通路门店!$X:$X,通讯通路门店!$S:$S,$G1155,通讯通路门店!$J:$J,"华为授权体验店")+SUMIFS(通讯通路门店!$AA:$AA,通讯通路门店!$S:$S,$G1155,通讯通路门店!$J:$J,"华为堡垒店")</f>
        <v>0</v>
      </c>
      <c r="BG1155" s="99">
        <f>SUMIFS(通讯通路门店!$Y:$Y,通讯通路门店!$S:$S,$G1155,通讯通路门店!$J:$J,"小米体验店")</f>
        <v>0</v>
      </c>
      <c r="BH1155" s="99">
        <f>SUMIFS(通讯通路门店!$AA:$AA,通讯通路门店!$S:$S,$G1155,通讯通路门店!$J:$J,"苹果体验店")</f>
        <v>0</v>
      </c>
      <c r="BI1155" s="99">
        <f>SUMIFS(通讯通路门店!$K:$K,通讯通路门店!$S:$S,$G1155,通讯通路门店!$J:$J,"其他品牌专卖店")</f>
        <v>0</v>
      </c>
      <c r="BJ1155" s="99">
        <f>SUMIFS(通讯通路门店!$AC:$AC,通讯通路门店!$S:$S,$G1155)</f>
        <v>0</v>
      </c>
      <c r="BK1155" s="99">
        <f>SUMIFS(通讯通路门店!$AD:$AD,通讯通路门店!$S:$S,$G1155)</f>
        <v>0</v>
      </c>
      <c r="BL1155" s="99">
        <f>SUMIFS(通讯通路门店!$AE:$AE,通讯通路门店!$S:$S,$G1155)</f>
        <v>0</v>
      </c>
      <c r="BM1155" s="99">
        <f>SUMIFS(通讯通路门店!$AF:$AF,通讯通路门店!$S:$S,$G1155)</f>
        <v>0</v>
      </c>
      <c r="BN1155" s="99">
        <f>SUMIFS(通讯通路门店!$AG:$AG,通讯通路门店!$S:$S,$G1155)</f>
        <v>0</v>
      </c>
      <c r="BO1155" s="99">
        <f>SUMIFS(通讯通路门店!$AH:$AH,通讯通路门店!$S:$S,$G1155)</f>
        <v>0</v>
      </c>
      <c r="BP1155" s="99">
        <f>SUMIFS(通讯通路门店!$AI:$AI,通讯通路门店!$S:$S,$G1155)</f>
        <v>0</v>
      </c>
      <c r="BQ1155" s="83"/>
    </row>
    <row r="1156" spans="1:69">
      <c r="A1156" s="99" t="str">
        <f>IFERROR(_xlfn.XLOOKUP($G1156,通讯通路门店!$S$4:$S$993933,通讯通路门店!$A$4:$A$993933,0,0),"")</f>
        <v>海南省</v>
      </c>
      <c r="B1156" s="99" t="str">
        <f>IFERROR(_xlfn.XLOOKUP($G1156,通讯通路门店!$S$4:$S$993933,通讯通路门店!$B$4:$B$993933,0,0),"")</f>
        <v>乐东黎族自治县</v>
      </c>
      <c r="C1156" s="99" t="str">
        <f>IFERROR(_xlfn.XLOOKUP($G1156,通讯通路门店!$S$4:$S$993933,通讯通路门店!$C$4:$C$993933,0,0),"")</f>
        <v>乐东黎族自治县</v>
      </c>
      <c r="D1156" s="99" t="str">
        <f>IFERROR(_xlfn.XLOOKUP($G1156,通讯通路门店!$S$4:$S$993933,通讯通路门店!$D$4:$D$993933,0,0),"")</f>
        <v>万冲镇</v>
      </c>
      <c r="E1156" s="83"/>
      <c r="F1156" s="83"/>
      <c r="G1156" s="101"/>
      <c r="H1156" s="102">
        <f>IFERROR(_xlfn.XLOOKUP($G1156,通讯通路门店!$S$4:$S$993933,通讯通路门店!$R$4:$R$993933,0,0),"")</f>
        <v>0</v>
      </c>
      <c r="I1156" s="83"/>
      <c r="J1156" s="83"/>
      <c r="K1156" s="83"/>
      <c r="L1156" s="83"/>
      <c r="M1156" s="83"/>
      <c r="N1156" s="83"/>
      <c r="O1156" s="83"/>
      <c r="P1156" s="83"/>
      <c r="Q1156" s="83"/>
      <c r="R1156" s="83"/>
      <c r="S1156" s="83"/>
      <c r="T1156" s="83"/>
      <c r="U1156" s="99">
        <f>COUNTIF(通讯通路门店!$S:$S,$G1156)</f>
        <v>0</v>
      </c>
      <c r="V1156" s="99">
        <f>COUNTIFS(通讯通路门店!$S:$S,$G1156,通讯通路门店!$J:$J,"综合卖场")</f>
        <v>0</v>
      </c>
      <c r="W1156" s="99">
        <f>SUMIFS(通讯通路门店!$AJ:$AJ,通讯通路门店!$S:$S,通讯客户沙盘!$G1156)</f>
        <v>0</v>
      </c>
      <c r="X1156" s="99">
        <f t="shared" ref="X1156:X1219" si="90">Y1156+Z1156+AA1156+AB1156+AC1156+AD1156+AE1156</f>
        <v>0</v>
      </c>
      <c r="Y1156" s="99">
        <f>COUNTIFS(通讯通路门店!$S:$S,$G1156,通讯通路门店!$J:$J,"荣耀体验店")+COUNTIFS(通讯通路门店!$S:$S,$G1156,通讯通路门店!$J:$J,"荣耀授权专卖店")</f>
        <v>0</v>
      </c>
      <c r="Z1156" s="99">
        <f>COUNTIFS(通讯通路门店!$S:$S,$G1156,通讯通路门店!$J:$J,"VIVO体验店")</f>
        <v>0</v>
      </c>
      <c r="AA1156" s="99">
        <f>COUNTIFS(通讯通路门店!$S:$S,$G1156,通讯通路门店!$J:$J,"OPPO体验店")</f>
        <v>0</v>
      </c>
      <c r="AB1156" s="99">
        <f>COUNTIFS(通讯通路门店!$S:$S,$G1156,通讯通路门店!$J:$J,"华为授权体验店")+COUNTIFS(通讯通路门店!$S:$S,$G1156,通讯通路门店!$J:$J,"华为堡垒店")</f>
        <v>0</v>
      </c>
      <c r="AC1156" s="99">
        <f>COUNTIFS(通讯通路门店!$S:$S,$G1156,通讯通路门店!$J:$J,"小米体验店")</f>
        <v>0</v>
      </c>
      <c r="AD1156" s="99">
        <f>COUNTIFS(通讯通路门店!$S:$S,$G1156,通讯通路门店!$J:$J,"苹果体验店")</f>
        <v>0</v>
      </c>
      <c r="AE1156" s="99">
        <f>COUNTIFS(通讯通路门店!$S:$S,$G1156,通讯通路门店!$J:$J,"其他品牌专卖店")</f>
        <v>0</v>
      </c>
      <c r="AF1156" s="99">
        <f>SUMIFS(通讯通路门店!$BI:$BI,通讯通路门店!$S:$S,$G1156)</f>
        <v>0</v>
      </c>
      <c r="AG1156" s="99">
        <f>SUMIFS(通讯通路门店!$BH:$BH,通讯通路门店!$S:$S,$G1156)</f>
        <v>0</v>
      </c>
      <c r="AH1156" s="99">
        <f t="shared" ref="AH1156:AH1219" si="91">AI1156+AJ1156+AK1156+AL1156+AM1156+AN1156</f>
        <v>0</v>
      </c>
      <c r="AI1156" s="99">
        <f>SUMIFS(通讯通路门店!$BB:$BB,通讯通路门店!$S:$S,$G1156)</f>
        <v>0</v>
      </c>
      <c r="AJ1156" s="99">
        <f>SUMIFS(通讯通路门店!$BE:$BE,通讯通路门店!$S:$S,$G1156)</f>
        <v>0</v>
      </c>
      <c r="AK1156" s="99">
        <f>SUMIFS(通讯通路门店!$BG:$BG,通讯通路门店!$S:$S,$G1156)</f>
        <v>0</v>
      </c>
      <c r="AL1156" s="99">
        <f>SUMIFS(通讯通路门店!$BC:$BC,通讯通路门店!$S:$S,$G1156)</f>
        <v>0</v>
      </c>
      <c r="AM1156" s="99">
        <f>SUMIFS(通讯通路门店!$BD:$BD,通讯通路门店!$S:$S,$G1156)</f>
        <v>0</v>
      </c>
      <c r="AN1156" s="99">
        <f>SUMIFS(通讯通路门店!$BF:$BF,通讯通路门店!$S:$S,$G1156)</f>
        <v>0</v>
      </c>
      <c r="AO1156" s="99">
        <f t="shared" ref="AO1156:AO1219" si="92">AP1156+AQ1156</f>
        <v>0</v>
      </c>
      <c r="AP1156" s="99">
        <f>SUMIFS(通讯通路门店!$K:$K,通讯通路门店!$S:$S,$G1156)</f>
        <v>0</v>
      </c>
      <c r="AQ1156" s="83"/>
      <c r="AR1156" s="99">
        <f>SUMIFS(通讯通路门店!$T:$T,通讯通路门店!$S:$S,$G1156)</f>
        <v>0</v>
      </c>
      <c r="AS1156" s="99">
        <f>SUMIFS(通讯通路门店!$U:$U,通讯通路门店!$S:$S,$G1156)</f>
        <v>0</v>
      </c>
      <c r="AT1156" s="99">
        <f>SUMIFS(通讯通路门店!$V:$V,通讯通路门店!$S:$S,$G1156)</f>
        <v>0</v>
      </c>
      <c r="AU1156" s="99">
        <f>SUMIFS(通讯通路门店!$W:$W,通讯通路门店!$S:$S,$G1156)</f>
        <v>0</v>
      </c>
      <c r="AV1156" s="99">
        <f>SUMIFS(通讯通路门店!$Z:$Z,通讯通路门店!$S:$S,$G1156)</f>
        <v>0</v>
      </c>
      <c r="AW1156" s="99">
        <f>SUMIFS(通讯通路门店!$AB:$AB,通讯通路门店!$S:$S,$G1156)</f>
        <v>0</v>
      </c>
      <c r="AX1156" s="99">
        <f>SUMIFS(通讯通路门店!$X:$X,通讯通路门店!$S:$S,$G1156)</f>
        <v>0</v>
      </c>
      <c r="AY1156" s="99">
        <f>SUMIFS(通讯通路门店!$Y:$Y,通讯通路门店!$S:$S,$G1156)</f>
        <v>0</v>
      </c>
      <c r="AZ1156" s="99">
        <f>SUMIFS(通讯通路门店!$AA:$AA,通讯通路门店!$S:$S,$G1156)</f>
        <v>0</v>
      </c>
      <c r="BA1156" s="99">
        <f t="shared" ref="BA1156:BA1219" si="93">AP1156-BB1156</f>
        <v>0</v>
      </c>
      <c r="BB1156" s="99">
        <f t="shared" ref="BB1156:BB1219" si="94">BC1156+BD1156+BE1156+BF1156+BG1156+BH1156</f>
        <v>0</v>
      </c>
      <c r="BC1156" s="99">
        <f>SUMIFS(通讯通路门店!$W:$W,通讯通路门店!$S:$S,$G1156,通讯通路门店!$J:$J,"荣耀体验店")+SUMIFS(通讯通路门店!$W:$W,通讯通路门店!$S:$S,$G1156,通讯通路门店!$J:$J,"荣耀授权专卖店")</f>
        <v>0</v>
      </c>
      <c r="BD1156" s="99">
        <f>SUMIFS(通讯通路门店!$Z:$Z,通讯通路门店!$S:$S,$G1156,通讯通路门店!$J:$J,"VIVO体验店")</f>
        <v>0</v>
      </c>
      <c r="BE1156" s="99">
        <f>SUMIFS(通讯通路门店!$AB:$AB,通讯通路门店!$S:$S,$G1156,通讯通路门店!$J:$J,"OPPO体验店")</f>
        <v>0</v>
      </c>
      <c r="BF1156" s="99">
        <f>SUMIFS(通讯通路门店!$X:$X,通讯通路门店!$S:$S,$G1156,通讯通路门店!$J:$J,"华为授权体验店")+SUMIFS(通讯通路门店!$AA:$AA,通讯通路门店!$S:$S,$G1156,通讯通路门店!$J:$J,"华为堡垒店")</f>
        <v>0</v>
      </c>
      <c r="BG1156" s="99">
        <f>SUMIFS(通讯通路门店!$Y:$Y,通讯通路门店!$S:$S,$G1156,通讯通路门店!$J:$J,"小米体验店")</f>
        <v>0</v>
      </c>
      <c r="BH1156" s="99">
        <f>SUMIFS(通讯通路门店!$AA:$AA,通讯通路门店!$S:$S,$G1156,通讯通路门店!$J:$J,"苹果体验店")</f>
        <v>0</v>
      </c>
      <c r="BI1156" s="99">
        <f>SUMIFS(通讯通路门店!$K:$K,通讯通路门店!$S:$S,$G1156,通讯通路门店!$J:$J,"其他品牌专卖店")</f>
        <v>0</v>
      </c>
      <c r="BJ1156" s="99">
        <f>SUMIFS(通讯通路门店!$AC:$AC,通讯通路门店!$S:$S,$G1156)</f>
        <v>0</v>
      </c>
      <c r="BK1156" s="99">
        <f>SUMIFS(通讯通路门店!$AD:$AD,通讯通路门店!$S:$S,$G1156)</f>
        <v>0</v>
      </c>
      <c r="BL1156" s="99">
        <f>SUMIFS(通讯通路门店!$AE:$AE,通讯通路门店!$S:$S,$G1156)</f>
        <v>0</v>
      </c>
      <c r="BM1156" s="99">
        <f>SUMIFS(通讯通路门店!$AF:$AF,通讯通路门店!$S:$S,$G1156)</f>
        <v>0</v>
      </c>
      <c r="BN1156" s="99">
        <f>SUMIFS(通讯通路门店!$AG:$AG,通讯通路门店!$S:$S,$G1156)</f>
        <v>0</v>
      </c>
      <c r="BO1156" s="99">
        <f>SUMIFS(通讯通路门店!$AH:$AH,通讯通路门店!$S:$S,$G1156)</f>
        <v>0</v>
      </c>
      <c r="BP1156" s="99">
        <f>SUMIFS(通讯通路门店!$AI:$AI,通讯通路门店!$S:$S,$G1156)</f>
        <v>0</v>
      </c>
      <c r="BQ1156" s="83"/>
    </row>
    <row r="1157" spans="1:69">
      <c r="A1157" s="99" t="str">
        <f>IFERROR(_xlfn.XLOOKUP($G1157,通讯通路门店!$S$4:$S$993933,通讯通路门店!$A$4:$A$993933,0,0),"")</f>
        <v>海南省</v>
      </c>
      <c r="B1157" s="99" t="str">
        <f>IFERROR(_xlfn.XLOOKUP($G1157,通讯通路门店!$S$4:$S$993933,通讯通路门店!$B$4:$B$993933,0,0),"")</f>
        <v>乐东黎族自治县</v>
      </c>
      <c r="C1157" s="99" t="str">
        <f>IFERROR(_xlfn.XLOOKUP($G1157,通讯通路门店!$S$4:$S$993933,通讯通路门店!$C$4:$C$993933,0,0),"")</f>
        <v>乐东黎族自治县</v>
      </c>
      <c r="D1157" s="99" t="str">
        <f>IFERROR(_xlfn.XLOOKUP($G1157,通讯通路门店!$S$4:$S$993933,通讯通路门店!$D$4:$D$993933,0,0),"")</f>
        <v>万冲镇</v>
      </c>
      <c r="E1157" s="83"/>
      <c r="F1157" s="83"/>
      <c r="G1157" s="101"/>
      <c r="H1157" s="102">
        <f>IFERROR(_xlfn.XLOOKUP($G1157,通讯通路门店!$S$4:$S$993933,通讯通路门店!$R$4:$R$993933,0,0),"")</f>
        <v>0</v>
      </c>
      <c r="I1157" s="83"/>
      <c r="J1157" s="83"/>
      <c r="K1157" s="83"/>
      <c r="L1157" s="83"/>
      <c r="M1157" s="83"/>
      <c r="N1157" s="83"/>
      <c r="O1157" s="83"/>
      <c r="P1157" s="83"/>
      <c r="Q1157" s="83"/>
      <c r="R1157" s="83"/>
      <c r="S1157" s="83"/>
      <c r="T1157" s="83"/>
      <c r="U1157" s="99">
        <f>COUNTIF(通讯通路门店!$S:$S,$G1157)</f>
        <v>0</v>
      </c>
      <c r="V1157" s="99">
        <f>COUNTIFS(通讯通路门店!$S:$S,$G1157,通讯通路门店!$J:$J,"综合卖场")</f>
        <v>0</v>
      </c>
      <c r="W1157" s="99">
        <f>SUMIFS(通讯通路门店!$AJ:$AJ,通讯通路门店!$S:$S,通讯客户沙盘!$G1157)</f>
        <v>0</v>
      </c>
      <c r="X1157" s="99">
        <f t="shared" si="90"/>
        <v>0</v>
      </c>
      <c r="Y1157" s="99">
        <f>COUNTIFS(通讯通路门店!$S:$S,$G1157,通讯通路门店!$J:$J,"荣耀体验店")+COUNTIFS(通讯通路门店!$S:$S,$G1157,通讯通路门店!$J:$J,"荣耀授权专卖店")</f>
        <v>0</v>
      </c>
      <c r="Z1157" s="99">
        <f>COUNTIFS(通讯通路门店!$S:$S,$G1157,通讯通路门店!$J:$J,"VIVO体验店")</f>
        <v>0</v>
      </c>
      <c r="AA1157" s="99">
        <f>COUNTIFS(通讯通路门店!$S:$S,$G1157,通讯通路门店!$J:$J,"OPPO体验店")</f>
        <v>0</v>
      </c>
      <c r="AB1157" s="99">
        <f>COUNTIFS(通讯通路门店!$S:$S,$G1157,通讯通路门店!$J:$J,"华为授权体验店")+COUNTIFS(通讯通路门店!$S:$S,$G1157,通讯通路门店!$J:$J,"华为堡垒店")</f>
        <v>0</v>
      </c>
      <c r="AC1157" s="99">
        <f>COUNTIFS(通讯通路门店!$S:$S,$G1157,通讯通路门店!$J:$J,"小米体验店")</f>
        <v>0</v>
      </c>
      <c r="AD1157" s="99">
        <f>COUNTIFS(通讯通路门店!$S:$S,$G1157,通讯通路门店!$J:$J,"苹果体验店")</f>
        <v>0</v>
      </c>
      <c r="AE1157" s="99">
        <f>COUNTIFS(通讯通路门店!$S:$S,$G1157,通讯通路门店!$J:$J,"其他品牌专卖店")</f>
        <v>0</v>
      </c>
      <c r="AF1157" s="99">
        <f>SUMIFS(通讯通路门店!$BI:$BI,通讯通路门店!$S:$S,$G1157)</f>
        <v>0</v>
      </c>
      <c r="AG1157" s="99">
        <f>SUMIFS(通讯通路门店!$BH:$BH,通讯通路门店!$S:$S,$G1157)</f>
        <v>0</v>
      </c>
      <c r="AH1157" s="99">
        <f t="shared" si="91"/>
        <v>0</v>
      </c>
      <c r="AI1157" s="99">
        <f>SUMIFS(通讯通路门店!$BB:$BB,通讯通路门店!$S:$S,$G1157)</f>
        <v>0</v>
      </c>
      <c r="AJ1157" s="99">
        <f>SUMIFS(通讯通路门店!$BE:$BE,通讯通路门店!$S:$S,$G1157)</f>
        <v>0</v>
      </c>
      <c r="AK1157" s="99">
        <f>SUMIFS(通讯通路门店!$BG:$BG,通讯通路门店!$S:$S,$G1157)</f>
        <v>0</v>
      </c>
      <c r="AL1157" s="99">
        <f>SUMIFS(通讯通路门店!$BC:$BC,通讯通路门店!$S:$S,$G1157)</f>
        <v>0</v>
      </c>
      <c r="AM1157" s="99">
        <f>SUMIFS(通讯通路门店!$BD:$BD,通讯通路门店!$S:$S,$G1157)</f>
        <v>0</v>
      </c>
      <c r="AN1157" s="99">
        <f>SUMIFS(通讯通路门店!$BF:$BF,通讯通路门店!$S:$S,$G1157)</f>
        <v>0</v>
      </c>
      <c r="AO1157" s="99">
        <f t="shared" si="92"/>
        <v>0</v>
      </c>
      <c r="AP1157" s="99">
        <f>SUMIFS(通讯通路门店!$K:$K,通讯通路门店!$S:$S,$G1157)</f>
        <v>0</v>
      </c>
      <c r="AQ1157" s="83"/>
      <c r="AR1157" s="99">
        <f>SUMIFS(通讯通路门店!$T:$T,通讯通路门店!$S:$S,$G1157)</f>
        <v>0</v>
      </c>
      <c r="AS1157" s="99">
        <f>SUMIFS(通讯通路门店!$U:$U,通讯通路门店!$S:$S,$G1157)</f>
        <v>0</v>
      </c>
      <c r="AT1157" s="99">
        <f>SUMIFS(通讯通路门店!$V:$V,通讯通路门店!$S:$S,$G1157)</f>
        <v>0</v>
      </c>
      <c r="AU1157" s="99">
        <f>SUMIFS(通讯通路门店!$W:$W,通讯通路门店!$S:$S,$G1157)</f>
        <v>0</v>
      </c>
      <c r="AV1157" s="99">
        <f>SUMIFS(通讯通路门店!$Z:$Z,通讯通路门店!$S:$S,$G1157)</f>
        <v>0</v>
      </c>
      <c r="AW1157" s="99">
        <f>SUMIFS(通讯通路门店!$AB:$AB,通讯通路门店!$S:$S,$G1157)</f>
        <v>0</v>
      </c>
      <c r="AX1157" s="99">
        <f>SUMIFS(通讯通路门店!$X:$X,通讯通路门店!$S:$S,$G1157)</f>
        <v>0</v>
      </c>
      <c r="AY1157" s="99">
        <f>SUMIFS(通讯通路门店!$Y:$Y,通讯通路门店!$S:$S,$G1157)</f>
        <v>0</v>
      </c>
      <c r="AZ1157" s="99">
        <f>SUMIFS(通讯通路门店!$AA:$AA,通讯通路门店!$S:$S,$G1157)</f>
        <v>0</v>
      </c>
      <c r="BA1157" s="99">
        <f t="shared" si="93"/>
        <v>0</v>
      </c>
      <c r="BB1157" s="99">
        <f t="shared" si="94"/>
        <v>0</v>
      </c>
      <c r="BC1157" s="99">
        <f>SUMIFS(通讯通路门店!$W:$W,通讯通路门店!$S:$S,$G1157,通讯通路门店!$J:$J,"荣耀体验店")+SUMIFS(通讯通路门店!$W:$W,通讯通路门店!$S:$S,$G1157,通讯通路门店!$J:$J,"荣耀授权专卖店")</f>
        <v>0</v>
      </c>
      <c r="BD1157" s="99">
        <f>SUMIFS(通讯通路门店!$Z:$Z,通讯通路门店!$S:$S,$G1157,通讯通路门店!$J:$J,"VIVO体验店")</f>
        <v>0</v>
      </c>
      <c r="BE1157" s="99">
        <f>SUMIFS(通讯通路门店!$AB:$AB,通讯通路门店!$S:$S,$G1157,通讯通路门店!$J:$J,"OPPO体验店")</f>
        <v>0</v>
      </c>
      <c r="BF1157" s="99">
        <f>SUMIFS(通讯通路门店!$X:$X,通讯通路门店!$S:$S,$G1157,通讯通路门店!$J:$J,"华为授权体验店")+SUMIFS(通讯通路门店!$AA:$AA,通讯通路门店!$S:$S,$G1157,通讯通路门店!$J:$J,"华为堡垒店")</f>
        <v>0</v>
      </c>
      <c r="BG1157" s="99">
        <f>SUMIFS(通讯通路门店!$Y:$Y,通讯通路门店!$S:$S,$G1157,通讯通路门店!$J:$J,"小米体验店")</f>
        <v>0</v>
      </c>
      <c r="BH1157" s="99">
        <f>SUMIFS(通讯通路门店!$AA:$AA,通讯通路门店!$S:$S,$G1157,通讯通路门店!$J:$J,"苹果体验店")</f>
        <v>0</v>
      </c>
      <c r="BI1157" s="99">
        <f>SUMIFS(通讯通路门店!$K:$K,通讯通路门店!$S:$S,$G1157,通讯通路门店!$J:$J,"其他品牌专卖店")</f>
        <v>0</v>
      </c>
      <c r="BJ1157" s="99">
        <f>SUMIFS(通讯通路门店!$AC:$AC,通讯通路门店!$S:$S,$G1157)</f>
        <v>0</v>
      </c>
      <c r="BK1157" s="99">
        <f>SUMIFS(通讯通路门店!$AD:$AD,通讯通路门店!$S:$S,$G1157)</f>
        <v>0</v>
      </c>
      <c r="BL1157" s="99">
        <f>SUMIFS(通讯通路门店!$AE:$AE,通讯通路门店!$S:$S,$G1157)</f>
        <v>0</v>
      </c>
      <c r="BM1157" s="99">
        <f>SUMIFS(通讯通路门店!$AF:$AF,通讯通路门店!$S:$S,$G1157)</f>
        <v>0</v>
      </c>
      <c r="BN1157" s="99">
        <f>SUMIFS(通讯通路门店!$AG:$AG,通讯通路门店!$S:$S,$G1157)</f>
        <v>0</v>
      </c>
      <c r="BO1157" s="99">
        <f>SUMIFS(通讯通路门店!$AH:$AH,通讯通路门店!$S:$S,$G1157)</f>
        <v>0</v>
      </c>
      <c r="BP1157" s="99">
        <f>SUMIFS(通讯通路门店!$AI:$AI,通讯通路门店!$S:$S,$G1157)</f>
        <v>0</v>
      </c>
      <c r="BQ1157" s="83"/>
    </row>
    <row r="1158" spans="1:69">
      <c r="A1158" s="99" t="str">
        <f>IFERROR(_xlfn.XLOOKUP($G1158,通讯通路门店!$S$4:$S$993933,通讯通路门店!$A$4:$A$993933,0,0),"")</f>
        <v>海南省</v>
      </c>
      <c r="B1158" s="99" t="str">
        <f>IFERROR(_xlfn.XLOOKUP($G1158,通讯通路门店!$S$4:$S$993933,通讯通路门店!$B$4:$B$993933,0,0),"")</f>
        <v>乐东黎族自治县</v>
      </c>
      <c r="C1158" s="99" t="str">
        <f>IFERROR(_xlfn.XLOOKUP($G1158,通讯通路门店!$S$4:$S$993933,通讯通路门店!$C$4:$C$993933,0,0),"")</f>
        <v>乐东黎族自治县</v>
      </c>
      <c r="D1158" s="99" t="str">
        <f>IFERROR(_xlfn.XLOOKUP($G1158,通讯通路门店!$S$4:$S$993933,通讯通路门店!$D$4:$D$993933,0,0),"")</f>
        <v>万冲镇</v>
      </c>
      <c r="E1158" s="83"/>
      <c r="F1158" s="83"/>
      <c r="G1158" s="101"/>
      <c r="H1158" s="102">
        <f>IFERROR(_xlfn.XLOOKUP($G1158,通讯通路门店!$S$4:$S$993933,通讯通路门店!$R$4:$R$993933,0,0),"")</f>
        <v>0</v>
      </c>
      <c r="I1158" s="83"/>
      <c r="J1158" s="83"/>
      <c r="K1158" s="83"/>
      <c r="L1158" s="83"/>
      <c r="M1158" s="83"/>
      <c r="N1158" s="83"/>
      <c r="O1158" s="83"/>
      <c r="P1158" s="83"/>
      <c r="Q1158" s="83"/>
      <c r="R1158" s="83"/>
      <c r="S1158" s="83"/>
      <c r="T1158" s="83"/>
      <c r="U1158" s="99">
        <f>COUNTIF(通讯通路门店!$S:$S,$G1158)</f>
        <v>0</v>
      </c>
      <c r="V1158" s="99">
        <f>COUNTIFS(通讯通路门店!$S:$S,$G1158,通讯通路门店!$J:$J,"综合卖场")</f>
        <v>0</v>
      </c>
      <c r="W1158" s="99">
        <f>SUMIFS(通讯通路门店!$AJ:$AJ,通讯通路门店!$S:$S,通讯客户沙盘!$G1158)</f>
        <v>0</v>
      </c>
      <c r="X1158" s="99">
        <f t="shared" si="90"/>
        <v>0</v>
      </c>
      <c r="Y1158" s="99">
        <f>COUNTIFS(通讯通路门店!$S:$S,$G1158,通讯通路门店!$J:$J,"荣耀体验店")+COUNTIFS(通讯通路门店!$S:$S,$G1158,通讯通路门店!$J:$J,"荣耀授权专卖店")</f>
        <v>0</v>
      </c>
      <c r="Z1158" s="99">
        <f>COUNTIFS(通讯通路门店!$S:$S,$G1158,通讯通路门店!$J:$J,"VIVO体验店")</f>
        <v>0</v>
      </c>
      <c r="AA1158" s="99">
        <f>COUNTIFS(通讯通路门店!$S:$S,$G1158,通讯通路门店!$J:$J,"OPPO体验店")</f>
        <v>0</v>
      </c>
      <c r="AB1158" s="99">
        <f>COUNTIFS(通讯通路门店!$S:$S,$G1158,通讯通路门店!$J:$J,"华为授权体验店")+COUNTIFS(通讯通路门店!$S:$S,$G1158,通讯通路门店!$J:$J,"华为堡垒店")</f>
        <v>0</v>
      </c>
      <c r="AC1158" s="99">
        <f>COUNTIFS(通讯通路门店!$S:$S,$G1158,通讯通路门店!$J:$J,"小米体验店")</f>
        <v>0</v>
      </c>
      <c r="AD1158" s="99">
        <f>COUNTIFS(通讯通路门店!$S:$S,$G1158,通讯通路门店!$J:$J,"苹果体验店")</f>
        <v>0</v>
      </c>
      <c r="AE1158" s="99">
        <f>COUNTIFS(通讯通路门店!$S:$S,$G1158,通讯通路门店!$J:$J,"其他品牌专卖店")</f>
        <v>0</v>
      </c>
      <c r="AF1158" s="99">
        <f>SUMIFS(通讯通路门店!$BI:$BI,通讯通路门店!$S:$S,$G1158)</f>
        <v>0</v>
      </c>
      <c r="AG1158" s="99">
        <f>SUMIFS(通讯通路门店!$BH:$BH,通讯通路门店!$S:$S,$G1158)</f>
        <v>0</v>
      </c>
      <c r="AH1158" s="99">
        <f t="shared" si="91"/>
        <v>0</v>
      </c>
      <c r="AI1158" s="99">
        <f>SUMIFS(通讯通路门店!$BB:$BB,通讯通路门店!$S:$S,$G1158)</f>
        <v>0</v>
      </c>
      <c r="AJ1158" s="99">
        <f>SUMIFS(通讯通路门店!$BE:$BE,通讯通路门店!$S:$S,$G1158)</f>
        <v>0</v>
      </c>
      <c r="AK1158" s="99">
        <f>SUMIFS(通讯通路门店!$BG:$BG,通讯通路门店!$S:$S,$G1158)</f>
        <v>0</v>
      </c>
      <c r="AL1158" s="99">
        <f>SUMIFS(通讯通路门店!$BC:$BC,通讯通路门店!$S:$S,$G1158)</f>
        <v>0</v>
      </c>
      <c r="AM1158" s="99">
        <f>SUMIFS(通讯通路门店!$BD:$BD,通讯通路门店!$S:$S,$G1158)</f>
        <v>0</v>
      </c>
      <c r="AN1158" s="99">
        <f>SUMIFS(通讯通路门店!$BF:$BF,通讯通路门店!$S:$S,$G1158)</f>
        <v>0</v>
      </c>
      <c r="AO1158" s="99">
        <f t="shared" si="92"/>
        <v>0</v>
      </c>
      <c r="AP1158" s="99">
        <f>SUMIFS(通讯通路门店!$K:$K,通讯通路门店!$S:$S,$G1158)</f>
        <v>0</v>
      </c>
      <c r="AQ1158" s="83"/>
      <c r="AR1158" s="99">
        <f>SUMIFS(通讯通路门店!$T:$T,通讯通路门店!$S:$S,$G1158)</f>
        <v>0</v>
      </c>
      <c r="AS1158" s="99">
        <f>SUMIFS(通讯通路门店!$U:$U,通讯通路门店!$S:$S,$G1158)</f>
        <v>0</v>
      </c>
      <c r="AT1158" s="99">
        <f>SUMIFS(通讯通路门店!$V:$V,通讯通路门店!$S:$S,$G1158)</f>
        <v>0</v>
      </c>
      <c r="AU1158" s="99">
        <f>SUMIFS(通讯通路门店!$W:$W,通讯通路门店!$S:$S,$G1158)</f>
        <v>0</v>
      </c>
      <c r="AV1158" s="99">
        <f>SUMIFS(通讯通路门店!$Z:$Z,通讯通路门店!$S:$S,$G1158)</f>
        <v>0</v>
      </c>
      <c r="AW1158" s="99">
        <f>SUMIFS(通讯通路门店!$AB:$AB,通讯通路门店!$S:$S,$G1158)</f>
        <v>0</v>
      </c>
      <c r="AX1158" s="99">
        <f>SUMIFS(通讯通路门店!$X:$X,通讯通路门店!$S:$S,$G1158)</f>
        <v>0</v>
      </c>
      <c r="AY1158" s="99">
        <f>SUMIFS(通讯通路门店!$Y:$Y,通讯通路门店!$S:$S,$G1158)</f>
        <v>0</v>
      </c>
      <c r="AZ1158" s="99">
        <f>SUMIFS(通讯通路门店!$AA:$AA,通讯通路门店!$S:$S,$G1158)</f>
        <v>0</v>
      </c>
      <c r="BA1158" s="99">
        <f t="shared" si="93"/>
        <v>0</v>
      </c>
      <c r="BB1158" s="99">
        <f t="shared" si="94"/>
        <v>0</v>
      </c>
      <c r="BC1158" s="99">
        <f>SUMIFS(通讯通路门店!$W:$W,通讯通路门店!$S:$S,$G1158,通讯通路门店!$J:$J,"荣耀体验店")+SUMIFS(通讯通路门店!$W:$W,通讯通路门店!$S:$S,$G1158,通讯通路门店!$J:$J,"荣耀授权专卖店")</f>
        <v>0</v>
      </c>
      <c r="BD1158" s="99">
        <f>SUMIFS(通讯通路门店!$Z:$Z,通讯通路门店!$S:$S,$G1158,通讯通路门店!$J:$J,"VIVO体验店")</f>
        <v>0</v>
      </c>
      <c r="BE1158" s="99">
        <f>SUMIFS(通讯通路门店!$AB:$AB,通讯通路门店!$S:$S,$G1158,通讯通路门店!$J:$J,"OPPO体验店")</f>
        <v>0</v>
      </c>
      <c r="BF1158" s="99">
        <f>SUMIFS(通讯通路门店!$X:$X,通讯通路门店!$S:$S,$G1158,通讯通路门店!$J:$J,"华为授权体验店")+SUMIFS(通讯通路门店!$AA:$AA,通讯通路门店!$S:$S,$G1158,通讯通路门店!$J:$J,"华为堡垒店")</f>
        <v>0</v>
      </c>
      <c r="BG1158" s="99">
        <f>SUMIFS(通讯通路门店!$Y:$Y,通讯通路门店!$S:$S,$G1158,通讯通路门店!$J:$J,"小米体验店")</f>
        <v>0</v>
      </c>
      <c r="BH1158" s="99">
        <f>SUMIFS(通讯通路门店!$AA:$AA,通讯通路门店!$S:$S,$G1158,通讯通路门店!$J:$J,"苹果体验店")</f>
        <v>0</v>
      </c>
      <c r="BI1158" s="99">
        <f>SUMIFS(通讯通路门店!$K:$K,通讯通路门店!$S:$S,$G1158,通讯通路门店!$J:$J,"其他品牌专卖店")</f>
        <v>0</v>
      </c>
      <c r="BJ1158" s="99">
        <f>SUMIFS(通讯通路门店!$AC:$AC,通讯通路门店!$S:$S,$G1158)</f>
        <v>0</v>
      </c>
      <c r="BK1158" s="99">
        <f>SUMIFS(通讯通路门店!$AD:$AD,通讯通路门店!$S:$S,$G1158)</f>
        <v>0</v>
      </c>
      <c r="BL1158" s="99">
        <f>SUMIFS(通讯通路门店!$AE:$AE,通讯通路门店!$S:$S,$G1158)</f>
        <v>0</v>
      </c>
      <c r="BM1158" s="99">
        <f>SUMIFS(通讯通路门店!$AF:$AF,通讯通路门店!$S:$S,$G1158)</f>
        <v>0</v>
      </c>
      <c r="BN1158" s="99">
        <f>SUMIFS(通讯通路门店!$AG:$AG,通讯通路门店!$S:$S,$G1158)</f>
        <v>0</v>
      </c>
      <c r="BO1158" s="99">
        <f>SUMIFS(通讯通路门店!$AH:$AH,通讯通路门店!$S:$S,$G1158)</f>
        <v>0</v>
      </c>
      <c r="BP1158" s="99">
        <f>SUMIFS(通讯通路门店!$AI:$AI,通讯通路门店!$S:$S,$G1158)</f>
        <v>0</v>
      </c>
      <c r="BQ1158" s="83"/>
    </row>
    <row r="1159" spans="1:69">
      <c r="A1159" s="99" t="str">
        <f>IFERROR(_xlfn.XLOOKUP($G1159,通讯通路门店!$S$4:$S$993933,通讯通路门店!$A$4:$A$993933,0,0),"")</f>
        <v>海南省</v>
      </c>
      <c r="B1159" s="99" t="str">
        <f>IFERROR(_xlfn.XLOOKUP($G1159,通讯通路门店!$S$4:$S$993933,通讯通路门店!$B$4:$B$993933,0,0),"")</f>
        <v>乐东黎族自治县</v>
      </c>
      <c r="C1159" s="99" t="str">
        <f>IFERROR(_xlfn.XLOOKUP($G1159,通讯通路门店!$S$4:$S$993933,通讯通路门店!$C$4:$C$993933,0,0),"")</f>
        <v>乐东黎族自治县</v>
      </c>
      <c r="D1159" s="99" t="str">
        <f>IFERROR(_xlfn.XLOOKUP($G1159,通讯通路门店!$S$4:$S$993933,通讯通路门店!$D$4:$D$993933,0,0),"")</f>
        <v>万冲镇</v>
      </c>
      <c r="E1159" s="83"/>
      <c r="F1159" s="83"/>
      <c r="G1159" s="101"/>
      <c r="H1159" s="102">
        <f>IFERROR(_xlfn.XLOOKUP($G1159,通讯通路门店!$S$4:$S$993933,通讯通路门店!$R$4:$R$993933,0,0),"")</f>
        <v>0</v>
      </c>
      <c r="I1159" s="83"/>
      <c r="J1159" s="83"/>
      <c r="K1159" s="83"/>
      <c r="L1159" s="83"/>
      <c r="M1159" s="83"/>
      <c r="N1159" s="83"/>
      <c r="O1159" s="83"/>
      <c r="P1159" s="83"/>
      <c r="Q1159" s="83"/>
      <c r="R1159" s="83"/>
      <c r="S1159" s="83"/>
      <c r="T1159" s="83"/>
      <c r="U1159" s="99">
        <f>COUNTIF(通讯通路门店!$S:$S,$G1159)</f>
        <v>0</v>
      </c>
      <c r="V1159" s="99">
        <f>COUNTIFS(通讯通路门店!$S:$S,$G1159,通讯通路门店!$J:$J,"综合卖场")</f>
        <v>0</v>
      </c>
      <c r="W1159" s="99">
        <f>SUMIFS(通讯通路门店!$AJ:$AJ,通讯通路门店!$S:$S,通讯客户沙盘!$G1159)</f>
        <v>0</v>
      </c>
      <c r="X1159" s="99">
        <f t="shared" si="90"/>
        <v>0</v>
      </c>
      <c r="Y1159" s="99">
        <f>COUNTIFS(通讯通路门店!$S:$S,$G1159,通讯通路门店!$J:$J,"荣耀体验店")+COUNTIFS(通讯通路门店!$S:$S,$G1159,通讯通路门店!$J:$J,"荣耀授权专卖店")</f>
        <v>0</v>
      </c>
      <c r="Z1159" s="99">
        <f>COUNTIFS(通讯通路门店!$S:$S,$G1159,通讯通路门店!$J:$J,"VIVO体验店")</f>
        <v>0</v>
      </c>
      <c r="AA1159" s="99">
        <f>COUNTIFS(通讯通路门店!$S:$S,$G1159,通讯通路门店!$J:$J,"OPPO体验店")</f>
        <v>0</v>
      </c>
      <c r="AB1159" s="99">
        <f>COUNTIFS(通讯通路门店!$S:$S,$G1159,通讯通路门店!$J:$J,"华为授权体验店")+COUNTIFS(通讯通路门店!$S:$S,$G1159,通讯通路门店!$J:$J,"华为堡垒店")</f>
        <v>0</v>
      </c>
      <c r="AC1159" s="99">
        <f>COUNTIFS(通讯通路门店!$S:$S,$G1159,通讯通路门店!$J:$J,"小米体验店")</f>
        <v>0</v>
      </c>
      <c r="AD1159" s="99">
        <f>COUNTIFS(通讯通路门店!$S:$S,$G1159,通讯通路门店!$J:$J,"苹果体验店")</f>
        <v>0</v>
      </c>
      <c r="AE1159" s="99">
        <f>COUNTIFS(通讯通路门店!$S:$S,$G1159,通讯通路门店!$J:$J,"其他品牌专卖店")</f>
        <v>0</v>
      </c>
      <c r="AF1159" s="99">
        <f>SUMIFS(通讯通路门店!$BI:$BI,通讯通路门店!$S:$S,$G1159)</f>
        <v>0</v>
      </c>
      <c r="AG1159" s="99">
        <f>SUMIFS(通讯通路门店!$BH:$BH,通讯通路门店!$S:$S,$G1159)</f>
        <v>0</v>
      </c>
      <c r="AH1159" s="99">
        <f t="shared" si="91"/>
        <v>0</v>
      </c>
      <c r="AI1159" s="99">
        <f>SUMIFS(通讯通路门店!$BB:$BB,通讯通路门店!$S:$S,$G1159)</f>
        <v>0</v>
      </c>
      <c r="AJ1159" s="99">
        <f>SUMIFS(通讯通路门店!$BE:$BE,通讯通路门店!$S:$S,$G1159)</f>
        <v>0</v>
      </c>
      <c r="AK1159" s="99">
        <f>SUMIFS(通讯通路门店!$BG:$BG,通讯通路门店!$S:$S,$G1159)</f>
        <v>0</v>
      </c>
      <c r="AL1159" s="99">
        <f>SUMIFS(通讯通路门店!$BC:$BC,通讯通路门店!$S:$S,$G1159)</f>
        <v>0</v>
      </c>
      <c r="AM1159" s="99">
        <f>SUMIFS(通讯通路门店!$BD:$BD,通讯通路门店!$S:$S,$G1159)</f>
        <v>0</v>
      </c>
      <c r="AN1159" s="99">
        <f>SUMIFS(通讯通路门店!$BF:$BF,通讯通路门店!$S:$S,$G1159)</f>
        <v>0</v>
      </c>
      <c r="AO1159" s="99">
        <f t="shared" si="92"/>
        <v>0</v>
      </c>
      <c r="AP1159" s="99">
        <f>SUMIFS(通讯通路门店!$K:$K,通讯通路门店!$S:$S,$G1159)</f>
        <v>0</v>
      </c>
      <c r="AQ1159" s="83"/>
      <c r="AR1159" s="99">
        <f>SUMIFS(通讯通路门店!$T:$T,通讯通路门店!$S:$S,$G1159)</f>
        <v>0</v>
      </c>
      <c r="AS1159" s="99">
        <f>SUMIFS(通讯通路门店!$U:$U,通讯通路门店!$S:$S,$G1159)</f>
        <v>0</v>
      </c>
      <c r="AT1159" s="99">
        <f>SUMIFS(通讯通路门店!$V:$V,通讯通路门店!$S:$S,$G1159)</f>
        <v>0</v>
      </c>
      <c r="AU1159" s="99">
        <f>SUMIFS(通讯通路门店!$W:$W,通讯通路门店!$S:$S,$G1159)</f>
        <v>0</v>
      </c>
      <c r="AV1159" s="99">
        <f>SUMIFS(通讯通路门店!$Z:$Z,通讯通路门店!$S:$S,$G1159)</f>
        <v>0</v>
      </c>
      <c r="AW1159" s="99">
        <f>SUMIFS(通讯通路门店!$AB:$AB,通讯通路门店!$S:$S,$G1159)</f>
        <v>0</v>
      </c>
      <c r="AX1159" s="99">
        <f>SUMIFS(通讯通路门店!$X:$X,通讯通路门店!$S:$S,$G1159)</f>
        <v>0</v>
      </c>
      <c r="AY1159" s="99">
        <f>SUMIFS(通讯通路门店!$Y:$Y,通讯通路门店!$S:$S,$G1159)</f>
        <v>0</v>
      </c>
      <c r="AZ1159" s="99">
        <f>SUMIFS(通讯通路门店!$AA:$AA,通讯通路门店!$S:$S,$G1159)</f>
        <v>0</v>
      </c>
      <c r="BA1159" s="99">
        <f t="shared" si="93"/>
        <v>0</v>
      </c>
      <c r="BB1159" s="99">
        <f t="shared" si="94"/>
        <v>0</v>
      </c>
      <c r="BC1159" s="99">
        <f>SUMIFS(通讯通路门店!$W:$W,通讯通路门店!$S:$S,$G1159,通讯通路门店!$J:$J,"荣耀体验店")+SUMIFS(通讯通路门店!$W:$W,通讯通路门店!$S:$S,$G1159,通讯通路门店!$J:$J,"荣耀授权专卖店")</f>
        <v>0</v>
      </c>
      <c r="BD1159" s="99">
        <f>SUMIFS(通讯通路门店!$Z:$Z,通讯通路门店!$S:$S,$G1159,通讯通路门店!$J:$J,"VIVO体验店")</f>
        <v>0</v>
      </c>
      <c r="BE1159" s="99">
        <f>SUMIFS(通讯通路门店!$AB:$AB,通讯通路门店!$S:$S,$G1159,通讯通路门店!$J:$J,"OPPO体验店")</f>
        <v>0</v>
      </c>
      <c r="BF1159" s="99">
        <f>SUMIFS(通讯通路门店!$X:$X,通讯通路门店!$S:$S,$G1159,通讯通路门店!$J:$J,"华为授权体验店")+SUMIFS(通讯通路门店!$AA:$AA,通讯通路门店!$S:$S,$G1159,通讯通路门店!$J:$J,"华为堡垒店")</f>
        <v>0</v>
      </c>
      <c r="BG1159" s="99">
        <f>SUMIFS(通讯通路门店!$Y:$Y,通讯通路门店!$S:$S,$G1159,通讯通路门店!$J:$J,"小米体验店")</f>
        <v>0</v>
      </c>
      <c r="BH1159" s="99">
        <f>SUMIFS(通讯通路门店!$AA:$AA,通讯通路门店!$S:$S,$G1159,通讯通路门店!$J:$J,"苹果体验店")</f>
        <v>0</v>
      </c>
      <c r="BI1159" s="99">
        <f>SUMIFS(通讯通路门店!$K:$K,通讯通路门店!$S:$S,$G1159,通讯通路门店!$J:$J,"其他品牌专卖店")</f>
        <v>0</v>
      </c>
      <c r="BJ1159" s="99">
        <f>SUMIFS(通讯通路门店!$AC:$AC,通讯通路门店!$S:$S,$G1159)</f>
        <v>0</v>
      </c>
      <c r="BK1159" s="99">
        <f>SUMIFS(通讯通路门店!$AD:$AD,通讯通路门店!$S:$S,$G1159)</f>
        <v>0</v>
      </c>
      <c r="BL1159" s="99">
        <f>SUMIFS(通讯通路门店!$AE:$AE,通讯通路门店!$S:$S,$G1159)</f>
        <v>0</v>
      </c>
      <c r="BM1159" s="99">
        <f>SUMIFS(通讯通路门店!$AF:$AF,通讯通路门店!$S:$S,$G1159)</f>
        <v>0</v>
      </c>
      <c r="BN1159" s="99">
        <f>SUMIFS(通讯通路门店!$AG:$AG,通讯通路门店!$S:$S,$G1159)</f>
        <v>0</v>
      </c>
      <c r="BO1159" s="99">
        <f>SUMIFS(通讯通路门店!$AH:$AH,通讯通路门店!$S:$S,$G1159)</f>
        <v>0</v>
      </c>
      <c r="BP1159" s="99">
        <f>SUMIFS(通讯通路门店!$AI:$AI,通讯通路门店!$S:$S,$G1159)</f>
        <v>0</v>
      </c>
      <c r="BQ1159" s="83"/>
    </row>
    <row r="1160" spans="1:69">
      <c r="A1160" s="99" t="str">
        <f>IFERROR(_xlfn.XLOOKUP($G1160,通讯通路门店!$S$4:$S$993933,通讯通路门店!$A$4:$A$993933,0,0),"")</f>
        <v>海南省</v>
      </c>
      <c r="B1160" s="99" t="str">
        <f>IFERROR(_xlfn.XLOOKUP($G1160,通讯通路门店!$S$4:$S$993933,通讯通路门店!$B$4:$B$993933,0,0),"")</f>
        <v>乐东黎族自治县</v>
      </c>
      <c r="C1160" s="99" t="str">
        <f>IFERROR(_xlfn.XLOOKUP($G1160,通讯通路门店!$S$4:$S$993933,通讯通路门店!$C$4:$C$993933,0,0),"")</f>
        <v>乐东黎族自治县</v>
      </c>
      <c r="D1160" s="99" t="str">
        <f>IFERROR(_xlfn.XLOOKUP($G1160,通讯通路门店!$S$4:$S$993933,通讯通路门店!$D$4:$D$993933,0,0),"")</f>
        <v>万冲镇</v>
      </c>
      <c r="E1160" s="83"/>
      <c r="F1160" s="83"/>
      <c r="G1160" s="101"/>
      <c r="H1160" s="102">
        <f>IFERROR(_xlfn.XLOOKUP($G1160,通讯通路门店!$S$4:$S$993933,通讯通路门店!$R$4:$R$993933,0,0),"")</f>
        <v>0</v>
      </c>
      <c r="I1160" s="83"/>
      <c r="J1160" s="83"/>
      <c r="K1160" s="83"/>
      <c r="L1160" s="83"/>
      <c r="M1160" s="83"/>
      <c r="N1160" s="83"/>
      <c r="O1160" s="83"/>
      <c r="P1160" s="83"/>
      <c r="Q1160" s="83"/>
      <c r="R1160" s="83"/>
      <c r="S1160" s="83"/>
      <c r="T1160" s="83"/>
      <c r="U1160" s="99">
        <f>COUNTIF(通讯通路门店!$S:$S,$G1160)</f>
        <v>0</v>
      </c>
      <c r="V1160" s="99">
        <f>COUNTIFS(通讯通路门店!$S:$S,$G1160,通讯通路门店!$J:$J,"综合卖场")</f>
        <v>0</v>
      </c>
      <c r="W1160" s="99">
        <f>SUMIFS(通讯通路门店!$AJ:$AJ,通讯通路门店!$S:$S,通讯客户沙盘!$G1160)</f>
        <v>0</v>
      </c>
      <c r="X1160" s="99">
        <f t="shared" si="90"/>
        <v>0</v>
      </c>
      <c r="Y1160" s="99">
        <f>COUNTIFS(通讯通路门店!$S:$S,$G1160,通讯通路门店!$J:$J,"荣耀体验店")+COUNTIFS(通讯通路门店!$S:$S,$G1160,通讯通路门店!$J:$J,"荣耀授权专卖店")</f>
        <v>0</v>
      </c>
      <c r="Z1160" s="99">
        <f>COUNTIFS(通讯通路门店!$S:$S,$G1160,通讯通路门店!$J:$J,"VIVO体验店")</f>
        <v>0</v>
      </c>
      <c r="AA1160" s="99">
        <f>COUNTIFS(通讯通路门店!$S:$S,$G1160,通讯通路门店!$J:$J,"OPPO体验店")</f>
        <v>0</v>
      </c>
      <c r="AB1160" s="99">
        <f>COUNTIFS(通讯通路门店!$S:$S,$G1160,通讯通路门店!$J:$J,"华为授权体验店")+COUNTIFS(通讯通路门店!$S:$S,$G1160,通讯通路门店!$J:$J,"华为堡垒店")</f>
        <v>0</v>
      </c>
      <c r="AC1160" s="99">
        <f>COUNTIFS(通讯通路门店!$S:$S,$G1160,通讯通路门店!$J:$J,"小米体验店")</f>
        <v>0</v>
      </c>
      <c r="AD1160" s="99">
        <f>COUNTIFS(通讯通路门店!$S:$S,$G1160,通讯通路门店!$J:$J,"苹果体验店")</f>
        <v>0</v>
      </c>
      <c r="AE1160" s="99">
        <f>COUNTIFS(通讯通路门店!$S:$S,$G1160,通讯通路门店!$J:$J,"其他品牌专卖店")</f>
        <v>0</v>
      </c>
      <c r="AF1160" s="99">
        <f>SUMIFS(通讯通路门店!$BI:$BI,通讯通路门店!$S:$S,$G1160)</f>
        <v>0</v>
      </c>
      <c r="AG1160" s="99">
        <f>SUMIFS(通讯通路门店!$BH:$BH,通讯通路门店!$S:$S,$G1160)</f>
        <v>0</v>
      </c>
      <c r="AH1160" s="99">
        <f t="shared" si="91"/>
        <v>0</v>
      </c>
      <c r="AI1160" s="99">
        <f>SUMIFS(通讯通路门店!$BB:$BB,通讯通路门店!$S:$S,$G1160)</f>
        <v>0</v>
      </c>
      <c r="AJ1160" s="99">
        <f>SUMIFS(通讯通路门店!$BE:$BE,通讯通路门店!$S:$S,$G1160)</f>
        <v>0</v>
      </c>
      <c r="AK1160" s="99">
        <f>SUMIFS(通讯通路门店!$BG:$BG,通讯通路门店!$S:$S,$G1160)</f>
        <v>0</v>
      </c>
      <c r="AL1160" s="99">
        <f>SUMIFS(通讯通路门店!$BC:$BC,通讯通路门店!$S:$S,$G1160)</f>
        <v>0</v>
      </c>
      <c r="AM1160" s="99">
        <f>SUMIFS(通讯通路门店!$BD:$BD,通讯通路门店!$S:$S,$G1160)</f>
        <v>0</v>
      </c>
      <c r="AN1160" s="99">
        <f>SUMIFS(通讯通路门店!$BF:$BF,通讯通路门店!$S:$S,$G1160)</f>
        <v>0</v>
      </c>
      <c r="AO1160" s="99">
        <f t="shared" si="92"/>
        <v>0</v>
      </c>
      <c r="AP1160" s="99">
        <f>SUMIFS(通讯通路门店!$K:$K,通讯通路门店!$S:$S,$G1160)</f>
        <v>0</v>
      </c>
      <c r="AQ1160" s="83"/>
      <c r="AR1160" s="99">
        <f>SUMIFS(通讯通路门店!$T:$T,通讯通路门店!$S:$S,$G1160)</f>
        <v>0</v>
      </c>
      <c r="AS1160" s="99">
        <f>SUMIFS(通讯通路门店!$U:$U,通讯通路门店!$S:$S,$G1160)</f>
        <v>0</v>
      </c>
      <c r="AT1160" s="99">
        <f>SUMIFS(通讯通路门店!$V:$V,通讯通路门店!$S:$S,$G1160)</f>
        <v>0</v>
      </c>
      <c r="AU1160" s="99">
        <f>SUMIFS(通讯通路门店!$W:$W,通讯通路门店!$S:$S,$G1160)</f>
        <v>0</v>
      </c>
      <c r="AV1160" s="99">
        <f>SUMIFS(通讯通路门店!$Z:$Z,通讯通路门店!$S:$S,$G1160)</f>
        <v>0</v>
      </c>
      <c r="AW1160" s="99">
        <f>SUMIFS(通讯通路门店!$AB:$AB,通讯通路门店!$S:$S,$G1160)</f>
        <v>0</v>
      </c>
      <c r="AX1160" s="99">
        <f>SUMIFS(通讯通路门店!$X:$X,通讯通路门店!$S:$S,$G1160)</f>
        <v>0</v>
      </c>
      <c r="AY1160" s="99">
        <f>SUMIFS(通讯通路门店!$Y:$Y,通讯通路门店!$S:$S,$G1160)</f>
        <v>0</v>
      </c>
      <c r="AZ1160" s="99">
        <f>SUMIFS(通讯通路门店!$AA:$AA,通讯通路门店!$S:$S,$G1160)</f>
        <v>0</v>
      </c>
      <c r="BA1160" s="99">
        <f t="shared" si="93"/>
        <v>0</v>
      </c>
      <c r="BB1160" s="99">
        <f t="shared" si="94"/>
        <v>0</v>
      </c>
      <c r="BC1160" s="99">
        <f>SUMIFS(通讯通路门店!$W:$W,通讯通路门店!$S:$S,$G1160,通讯通路门店!$J:$J,"荣耀体验店")+SUMIFS(通讯通路门店!$W:$W,通讯通路门店!$S:$S,$G1160,通讯通路门店!$J:$J,"荣耀授权专卖店")</f>
        <v>0</v>
      </c>
      <c r="BD1160" s="99">
        <f>SUMIFS(通讯通路门店!$Z:$Z,通讯通路门店!$S:$S,$G1160,通讯通路门店!$J:$J,"VIVO体验店")</f>
        <v>0</v>
      </c>
      <c r="BE1160" s="99">
        <f>SUMIFS(通讯通路门店!$AB:$AB,通讯通路门店!$S:$S,$G1160,通讯通路门店!$J:$J,"OPPO体验店")</f>
        <v>0</v>
      </c>
      <c r="BF1160" s="99">
        <f>SUMIFS(通讯通路门店!$X:$X,通讯通路门店!$S:$S,$G1160,通讯通路门店!$J:$J,"华为授权体验店")+SUMIFS(通讯通路门店!$AA:$AA,通讯通路门店!$S:$S,$G1160,通讯通路门店!$J:$J,"华为堡垒店")</f>
        <v>0</v>
      </c>
      <c r="BG1160" s="99">
        <f>SUMIFS(通讯通路门店!$Y:$Y,通讯通路门店!$S:$S,$G1160,通讯通路门店!$J:$J,"小米体验店")</f>
        <v>0</v>
      </c>
      <c r="BH1160" s="99">
        <f>SUMIFS(通讯通路门店!$AA:$AA,通讯通路门店!$S:$S,$G1160,通讯通路门店!$J:$J,"苹果体验店")</f>
        <v>0</v>
      </c>
      <c r="BI1160" s="99">
        <f>SUMIFS(通讯通路门店!$K:$K,通讯通路门店!$S:$S,$G1160,通讯通路门店!$J:$J,"其他品牌专卖店")</f>
        <v>0</v>
      </c>
      <c r="BJ1160" s="99">
        <f>SUMIFS(通讯通路门店!$AC:$AC,通讯通路门店!$S:$S,$G1160)</f>
        <v>0</v>
      </c>
      <c r="BK1160" s="99">
        <f>SUMIFS(通讯通路门店!$AD:$AD,通讯通路门店!$S:$S,$G1160)</f>
        <v>0</v>
      </c>
      <c r="BL1160" s="99">
        <f>SUMIFS(通讯通路门店!$AE:$AE,通讯通路门店!$S:$S,$G1160)</f>
        <v>0</v>
      </c>
      <c r="BM1160" s="99">
        <f>SUMIFS(通讯通路门店!$AF:$AF,通讯通路门店!$S:$S,$G1160)</f>
        <v>0</v>
      </c>
      <c r="BN1160" s="99">
        <f>SUMIFS(通讯通路门店!$AG:$AG,通讯通路门店!$S:$S,$G1160)</f>
        <v>0</v>
      </c>
      <c r="BO1160" s="99">
        <f>SUMIFS(通讯通路门店!$AH:$AH,通讯通路门店!$S:$S,$G1160)</f>
        <v>0</v>
      </c>
      <c r="BP1160" s="99">
        <f>SUMIFS(通讯通路门店!$AI:$AI,通讯通路门店!$S:$S,$G1160)</f>
        <v>0</v>
      </c>
      <c r="BQ1160" s="83"/>
    </row>
    <row r="1161" spans="1:69">
      <c r="A1161" s="99" t="str">
        <f>IFERROR(_xlfn.XLOOKUP($G1161,通讯通路门店!$S$4:$S$993933,通讯通路门店!$A$4:$A$993933,0,0),"")</f>
        <v>海南省</v>
      </c>
      <c r="B1161" s="99" t="str">
        <f>IFERROR(_xlfn.XLOOKUP($G1161,通讯通路门店!$S$4:$S$993933,通讯通路门店!$B$4:$B$993933,0,0),"")</f>
        <v>乐东黎族自治县</v>
      </c>
      <c r="C1161" s="99" t="str">
        <f>IFERROR(_xlfn.XLOOKUP($G1161,通讯通路门店!$S$4:$S$993933,通讯通路门店!$C$4:$C$993933,0,0),"")</f>
        <v>乐东黎族自治县</v>
      </c>
      <c r="D1161" s="99" t="str">
        <f>IFERROR(_xlfn.XLOOKUP($G1161,通讯通路门店!$S$4:$S$993933,通讯通路门店!$D$4:$D$993933,0,0),"")</f>
        <v>万冲镇</v>
      </c>
      <c r="E1161" s="83"/>
      <c r="F1161" s="83"/>
      <c r="G1161" s="101"/>
      <c r="H1161" s="102">
        <f>IFERROR(_xlfn.XLOOKUP($G1161,通讯通路门店!$S$4:$S$993933,通讯通路门店!$R$4:$R$993933,0,0),"")</f>
        <v>0</v>
      </c>
      <c r="I1161" s="83"/>
      <c r="J1161" s="83"/>
      <c r="K1161" s="83"/>
      <c r="L1161" s="83"/>
      <c r="M1161" s="83"/>
      <c r="N1161" s="83"/>
      <c r="O1161" s="83"/>
      <c r="P1161" s="83"/>
      <c r="Q1161" s="83"/>
      <c r="R1161" s="83"/>
      <c r="S1161" s="83"/>
      <c r="T1161" s="83"/>
      <c r="U1161" s="99">
        <f>COUNTIF(通讯通路门店!$S:$S,$G1161)</f>
        <v>0</v>
      </c>
      <c r="V1161" s="99">
        <f>COUNTIFS(通讯通路门店!$S:$S,$G1161,通讯通路门店!$J:$J,"综合卖场")</f>
        <v>0</v>
      </c>
      <c r="W1161" s="99">
        <f>SUMIFS(通讯通路门店!$AJ:$AJ,通讯通路门店!$S:$S,通讯客户沙盘!$G1161)</f>
        <v>0</v>
      </c>
      <c r="X1161" s="99">
        <f t="shared" si="90"/>
        <v>0</v>
      </c>
      <c r="Y1161" s="99">
        <f>COUNTIFS(通讯通路门店!$S:$S,$G1161,通讯通路门店!$J:$J,"荣耀体验店")+COUNTIFS(通讯通路门店!$S:$S,$G1161,通讯通路门店!$J:$J,"荣耀授权专卖店")</f>
        <v>0</v>
      </c>
      <c r="Z1161" s="99">
        <f>COUNTIFS(通讯通路门店!$S:$S,$G1161,通讯通路门店!$J:$J,"VIVO体验店")</f>
        <v>0</v>
      </c>
      <c r="AA1161" s="99">
        <f>COUNTIFS(通讯通路门店!$S:$S,$G1161,通讯通路门店!$J:$J,"OPPO体验店")</f>
        <v>0</v>
      </c>
      <c r="AB1161" s="99">
        <f>COUNTIFS(通讯通路门店!$S:$S,$G1161,通讯通路门店!$J:$J,"华为授权体验店")+COUNTIFS(通讯通路门店!$S:$S,$G1161,通讯通路门店!$J:$J,"华为堡垒店")</f>
        <v>0</v>
      </c>
      <c r="AC1161" s="99">
        <f>COUNTIFS(通讯通路门店!$S:$S,$G1161,通讯通路门店!$J:$J,"小米体验店")</f>
        <v>0</v>
      </c>
      <c r="AD1161" s="99">
        <f>COUNTIFS(通讯通路门店!$S:$S,$G1161,通讯通路门店!$J:$J,"苹果体验店")</f>
        <v>0</v>
      </c>
      <c r="AE1161" s="99">
        <f>COUNTIFS(通讯通路门店!$S:$S,$G1161,通讯通路门店!$J:$J,"其他品牌专卖店")</f>
        <v>0</v>
      </c>
      <c r="AF1161" s="99">
        <f>SUMIFS(通讯通路门店!$BI:$BI,通讯通路门店!$S:$S,$G1161)</f>
        <v>0</v>
      </c>
      <c r="AG1161" s="99">
        <f>SUMIFS(通讯通路门店!$BH:$BH,通讯通路门店!$S:$S,$G1161)</f>
        <v>0</v>
      </c>
      <c r="AH1161" s="99">
        <f t="shared" si="91"/>
        <v>0</v>
      </c>
      <c r="AI1161" s="99">
        <f>SUMIFS(通讯通路门店!$BB:$BB,通讯通路门店!$S:$S,$G1161)</f>
        <v>0</v>
      </c>
      <c r="AJ1161" s="99">
        <f>SUMIFS(通讯通路门店!$BE:$BE,通讯通路门店!$S:$S,$G1161)</f>
        <v>0</v>
      </c>
      <c r="AK1161" s="99">
        <f>SUMIFS(通讯通路门店!$BG:$BG,通讯通路门店!$S:$S,$G1161)</f>
        <v>0</v>
      </c>
      <c r="AL1161" s="99">
        <f>SUMIFS(通讯通路门店!$BC:$BC,通讯通路门店!$S:$S,$G1161)</f>
        <v>0</v>
      </c>
      <c r="AM1161" s="99">
        <f>SUMIFS(通讯通路门店!$BD:$BD,通讯通路门店!$S:$S,$G1161)</f>
        <v>0</v>
      </c>
      <c r="AN1161" s="99">
        <f>SUMIFS(通讯通路门店!$BF:$BF,通讯通路门店!$S:$S,$G1161)</f>
        <v>0</v>
      </c>
      <c r="AO1161" s="99">
        <f t="shared" si="92"/>
        <v>0</v>
      </c>
      <c r="AP1161" s="99">
        <f>SUMIFS(通讯通路门店!$K:$K,通讯通路门店!$S:$S,$G1161)</f>
        <v>0</v>
      </c>
      <c r="AQ1161" s="83"/>
      <c r="AR1161" s="99">
        <f>SUMIFS(通讯通路门店!$T:$T,通讯通路门店!$S:$S,$G1161)</f>
        <v>0</v>
      </c>
      <c r="AS1161" s="99">
        <f>SUMIFS(通讯通路门店!$U:$U,通讯通路门店!$S:$S,$G1161)</f>
        <v>0</v>
      </c>
      <c r="AT1161" s="99">
        <f>SUMIFS(通讯通路门店!$V:$V,通讯通路门店!$S:$S,$G1161)</f>
        <v>0</v>
      </c>
      <c r="AU1161" s="99">
        <f>SUMIFS(通讯通路门店!$W:$W,通讯通路门店!$S:$S,$G1161)</f>
        <v>0</v>
      </c>
      <c r="AV1161" s="99">
        <f>SUMIFS(通讯通路门店!$Z:$Z,通讯通路门店!$S:$S,$G1161)</f>
        <v>0</v>
      </c>
      <c r="AW1161" s="99">
        <f>SUMIFS(通讯通路门店!$AB:$AB,通讯通路门店!$S:$S,$G1161)</f>
        <v>0</v>
      </c>
      <c r="AX1161" s="99">
        <f>SUMIFS(通讯通路门店!$X:$X,通讯通路门店!$S:$S,$G1161)</f>
        <v>0</v>
      </c>
      <c r="AY1161" s="99">
        <f>SUMIFS(通讯通路门店!$Y:$Y,通讯通路门店!$S:$S,$G1161)</f>
        <v>0</v>
      </c>
      <c r="AZ1161" s="99">
        <f>SUMIFS(通讯通路门店!$AA:$AA,通讯通路门店!$S:$S,$G1161)</f>
        <v>0</v>
      </c>
      <c r="BA1161" s="99">
        <f t="shared" si="93"/>
        <v>0</v>
      </c>
      <c r="BB1161" s="99">
        <f t="shared" si="94"/>
        <v>0</v>
      </c>
      <c r="BC1161" s="99">
        <f>SUMIFS(通讯通路门店!$W:$W,通讯通路门店!$S:$S,$G1161,通讯通路门店!$J:$J,"荣耀体验店")+SUMIFS(通讯通路门店!$W:$W,通讯通路门店!$S:$S,$G1161,通讯通路门店!$J:$J,"荣耀授权专卖店")</f>
        <v>0</v>
      </c>
      <c r="BD1161" s="99">
        <f>SUMIFS(通讯通路门店!$Z:$Z,通讯通路门店!$S:$S,$G1161,通讯通路门店!$J:$J,"VIVO体验店")</f>
        <v>0</v>
      </c>
      <c r="BE1161" s="99">
        <f>SUMIFS(通讯通路门店!$AB:$AB,通讯通路门店!$S:$S,$G1161,通讯通路门店!$J:$J,"OPPO体验店")</f>
        <v>0</v>
      </c>
      <c r="BF1161" s="99">
        <f>SUMIFS(通讯通路门店!$X:$X,通讯通路门店!$S:$S,$G1161,通讯通路门店!$J:$J,"华为授权体验店")+SUMIFS(通讯通路门店!$AA:$AA,通讯通路门店!$S:$S,$G1161,通讯通路门店!$J:$J,"华为堡垒店")</f>
        <v>0</v>
      </c>
      <c r="BG1161" s="99">
        <f>SUMIFS(通讯通路门店!$Y:$Y,通讯通路门店!$S:$S,$G1161,通讯通路门店!$J:$J,"小米体验店")</f>
        <v>0</v>
      </c>
      <c r="BH1161" s="99">
        <f>SUMIFS(通讯通路门店!$AA:$AA,通讯通路门店!$S:$S,$G1161,通讯通路门店!$J:$J,"苹果体验店")</f>
        <v>0</v>
      </c>
      <c r="BI1161" s="99">
        <f>SUMIFS(通讯通路门店!$K:$K,通讯通路门店!$S:$S,$G1161,通讯通路门店!$J:$J,"其他品牌专卖店")</f>
        <v>0</v>
      </c>
      <c r="BJ1161" s="99">
        <f>SUMIFS(通讯通路门店!$AC:$AC,通讯通路门店!$S:$S,$G1161)</f>
        <v>0</v>
      </c>
      <c r="BK1161" s="99">
        <f>SUMIFS(通讯通路门店!$AD:$AD,通讯通路门店!$S:$S,$G1161)</f>
        <v>0</v>
      </c>
      <c r="BL1161" s="99">
        <f>SUMIFS(通讯通路门店!$AE:$AE,通讯通路门店!$S:$S,$G1161)</f>
        <v>0</v>
      </c>
      <c r="BM1161" s="99">
        <f>SUMIFS(通讯通路门店!$AF:$AF,通讯通路门店!$S:$S,$G1161)</f>
        <v>0</v>
      </c>
      <c r="BN1161" s="99">
        <f>SUMIFS(通讯通路门店!$AG:$AG,通讯通路门店!$S:$S,$G1161)</f>
        <v>0</v>
      </c>
      <c r="BO1161" s="99">
        <f>SUMIFS(通讯通路门店!$AH:$AH,通讯通路门店!$S:$S,$G1161)</f>
        <v>0</v>
      </c>
      <c r="BP1161" s="99">
        <f>SUMIFS(通讯通路门店!$AI:$AI,通讯通路门店!$S:$S,$G1161)</f>
        <v>0</v>
      </c>
      <c r="BQ1161" s="83"/>
    </row>
    <row r="1162" spans="1:69">
      <c r="A1162" s="99" t="str">
        <f>IFERROR(_xlfn.XLOOKUP($G1162,通讯通路门店!$S$4:$S$993933,通讯通路门店!$A$4:$A$993933,0,0),"")</f>
        <v>海南省</v>
      </c>
      <c r="B1162" s="99" t="str">
        <f>IFERROR(_xlfn.XLOOKUP($G1162,通讯通路门店!$S$4:$S$993933,通讯通路门店!$B$4:$B$993933,0,0),"")</f>
        <v>乐东黎族自治县</v>
      </c>
      <c r="C1162" s="99" t="str">
        <f>IFERROR(_xlfn.XLOOKUP($G1162,通讯通路门店!$S$4:$S$993933,通讯通路门店!$C$4:$C$993933,0,0),"")</f>
        <v>乐东黎族自治县</v>
      </c>
      <c r="D1162" s="99" t="str">
        <f>IFERROR(_xlfn.XLOOKUP($G1162,通讯通路门店!$S$4:$S$993933,通讯通路门店!$D$4:$D$993933,0,0),"")</f>
        <v>万冲镇</v>
      </c>
      <c r="E1162" s="83"/>
      <c r="F1162" s="83"/>
      <c r="G1162" s="101"/>
      <c r="H1162" s="102">
        <f>IFERROR(_xlfn.XLOOKUP($G1162,通讯通路门店!$S$4:$S$993933,通讯通路门店!$R$4:$R$993933,0,0),"")</f>
        <v>0</v>
      </c>
      <c r="I1162" s="83"/>
      <c r="J1162" s="83"/>
      <c r="K1162" s="83"/>
      <c r="L1162" s="83"/>
      <c r="M1162" s="83"/>
      <c r="N1162" s="83"/>
      <c r="O1162" s="83"/>
      <c r="P1162" s="83"/>
      <c r="Q1162" s="83"/>
      <c r="R1162" s="83"/>
      <c r="S1162" s="83"/>
      <c r="T1162" s="83"/>
      <c r="U1162" s="99">
        <f>COUNTIF(通讯通路门店!$S:$S,$G1162)</f>
        <v>0</v>
      </c>
      <c r="V1162" s="99">
        <f>COUNTIFS(通讯通路门店!$S:$S,$G1162,通讯通路门店!$J:$J,"综合卖场")</f>
        <v>0</v>
      </c>
      <c r="W1162" s="99">
        <f>SUMIFS(通讯通路门店!$AJ:$AJ,通讯通路门店!$S:$S,通讯客户沙盘!$G1162)</f>
        <v>0</v>
      </c>
      <c r="X1162" s="99">
        <f t="shared" si="90"/>
        <v>0</v>
      </c>
      <c r="Y1162" s="99">
        <f>COUNTIFS(通讯通路门店!$S:$S,$G1162,通讯通路门店!$J:$J,"荣耀体验店")+COUNTIFS(通讯通路门店!$S:$S,$G1162,通讯通路门店!$J:$J,"荣耀授权专卖店")</f>
        <v>0</v>
      </c>
      <c r="Z1162" s="99">
        <f>COUNTIFS(通讯通路门店!$S:$S,$G1162,通讯通路门店!$J:$J,"VIVO体验店")</f>
        <v>0</v>
      </c>
      <c r="AA1162" s="99">
        <f>COUNTIFS(通讯通路门店!$S:$S,$G1162,通讯通路门店!$J:$J,"OPPO体验店")</f>
        <v>0</v>
      </c>
      <c r="AB1162" s="99">
        <f>COUNTIFS(通讯通路门店!$S:$S,$G1162,通讯通路门店!$J:$J,"华为授权体验店")+COUNTIFS(通讯通路门店!$S:$S,$G1162,通讯通路门店!$J:$J,"华为堡垒店")</f>
        <v>0</v>
      </c>
      <c r="AC1162" s="99">
        <f>COUNTIFS(通讯通路门店!$S:$S,$G1162,通讯通路门店!$J:$J,"小米体验店")</f>
        <v>0</v>
      </c>
      <c r="AD1162" s="99">
        <f>COUNTIFS(通讯通路门店!$S:$S,$G1162,通讯通路门店!$J:$J,"苹果体验店")</f>
        <v>0</v>
      </c>
      <c r="AE1162" s="99">
        <f>COUNTIFS(通讯通路门店!$S:$S,$G1162,通讯通路门店!$J:$J,"其他品牌专卖店")</f>
        <v>0</v>
      </c>
      <c r="AF1162" s="99">
        <f>SUMIFS(通讯通路门店!$BI:$BI,通讯通路门店!$S:$S,$G1162)</f>
        <v>0</v>
      </c>
      <c r="AG1162" s="99">
        <f>SUMIFS(通讯通路门店!$BH:$BH,通讯通路门店!$S:$S,$G1162)</f>
        <v>0</v>
      </c>
      <c r="AH1162" s="99">
        <f t="shared" si="91"/>
        <v>0</v>
      </c>
      <c r="AI1162" s="99">
        <f>SUMIFS(通讯通路门店!$BB:$BB,通讯通路门店!$S:$S,$G1162)</f>
        <v>0</v>
      </c>
      <c r="AJ1162" s="99">
        <f>SUMIFS(通讯通路门店!$BE:$BE,通讯通路门店!$S:$S,$G1162)</f>
        <v>0</v>
      </c>
      <c r="AK1162" s="99">
        <f>SUMIFS(通讯通路门店!$BG:$BG,通讯通路门店!$S:$S,$G1162)</f>
        <v>0</v>
      </c>
      <c r="AL1162" s="99">
        <f>SUMIFS(通讯通路门店!$BC:$BC,通讯通路门店!$S:$S,$G1162)</f>
        <v>0</v>
      </c>
      <c r="AM1162" s="99">
        <f>SUMIFS(通讯通路门店!$BD:$BD,通讯通路门店!$S:$S,$G1162)</f>
        <v>0</v>
      </c>
      <c r="AN1162" s="99">
        <f>SUMIFS(通讯通路门店!$BF:$BF,通讯通路门店!$S:$S,$G1162)</f>
        <v>0</v>
      </c>
      <c r="AO1162" s="99">
        <f t="shared" si="92"/>
        <v>0</v>
      </c>
      <c r="AP1162" s="99">
        <f>SUMIFS(通讯通路门店!$K:$K,通讯通路门店!$S:$S,$G1162)</f>
        <v>0</v>
      </c>
      <c r="AQ1162" s="83"/>
      <c r="AR1162" s="99">
        <f>SUMIFS(通讯通路门店!$T:$T,通讯通路门店!$S:$S,$G1162)</f>
        <v>0</v>
      </c>
      <c r="AS1162" s="99">
        <f>SUMIFS(通讯通路门店!$U:$U,通讯通路门店!$S:$S,$G1162)</f>
        <v>0</v>
      </c>
      <c r="AT1162" s="99">
        <f>SUMIFS(通讯通路门店!$V:$V,通讯通路门店!$S:$S,$G1162)</f>
        <v>0</v>
      </c>
      <c r="AU1162" s="99">
        <f>SUMIFS(通讯通路门店!$W:$W,通讯通路门店!$S:$S,$G1162)</f>
        <v>0</v>
      </c>
      <c r="AV1162" s="99">
        <f>SUMIFS(通讯通路门店!$Z:$Z,通讯通路门店!$S:$S,$G1162)</f>
        <v>0</v>
      </c>
      <c r="AW1162" s="99">
        <f>SUMIFS(通讯通路门店!$AB:$AB,通讯通路门店!$S:$S,$G1162)</f>
        <v>0</v>
      </c>
      <c r="AX1162" s="99">
        <f>SUMIFS(通讯通路门店!$X:$X,通讯通路门店!$S:$S,$G1162)</f>
        <v>0</v>
      </c>
      <c r="AY1162" s="99">
        <f>SUMIFS(通讯通路门店!$Y:$Y,通讯通路门店!$S:$S,$G1162)</f>
        <v>0</v>
      </c>
      <c r="AZ1162" s="99">
        <f>SUMIFS(通讯通路门店!$AA:$AA,通讯通路门店!$S:$S,$G1162)</f>
        <v>0</v>
      </c>
      <c r="BA1162" s="99">
        <f t="shared" si="93"/>
        <v>0</v>
      </c>
      <c r="BB1162" s="99">
        <f t="shared" si="94"/>
        <v>0</v>
      </c>
      <c r="BC1162" s="99">
        <f>SUMIFS(通讯通路门店!$W:$W,通讯通路门店!$S:$S,$G1162,通讯通路门店!$J:$J,"荣耀体验店")+SUMIFS(通讯通路门店!$W:$W,通讯通路门店!$S:$S,$G1162,通讯通路门店!$J:$J,"荣耀授权专卖店")</f>
        <v>0</v>
      </c>
      <c r="BD1162" s="99">
        <f>SUMIFS(通讯通路门店!$Z:$Z,通讯通路门店!$S:$S,$G1162,通讯通路门店!$J:$J,"VIVO体验店")</f>
        <v>0</v>
      </c>
      <c r="BE1162" s="99">
        <f>SUMIFS(通讯通路门店!$AB:$AB,通讯通路门店!$S:$S,$G1162,通讯通路门店!$J:$J,"OPPO体验店")</f>
        <v>0</v>
      </c>
      <c r="BF1162" s="99">
        <f>SUMIFS(通讯通路门店!$X:$X,通讯通路门店!$S:$S,$G1162,通讯通路门店!$J:$J,"华为授权体验店")+SUMIFS(通讯通路门店!$AA:$AA,通讯通路门店!$S:$S,$G1162,通讯通路门店!$J:$J,"华为堡垒店")</f>
        <v>0</v>
      </c>
      <c r="BG1162" s="99">
        <f>SUMIFS(通讯通路门店!$Y:$Y,通讯通路门店!$S:$S,$G1162,通讯通路门店!$J:$J,"小米体验店")</f>
        <v>0</v>
      </c>
      <c r="BH1162" s="99">
        <f>SUMIFS(通讯通路门店!$AA:$AA,通讯通路门店!$S:$S,$G1162,通讯通路门店!$J:$J,"苹果体验店")</f>
        <v>0</v>
      </c>
      <c r="BI1162" s="99">
        <f>SUMIFS(通讯通路门店!$K:$K,通讯通路门店!$S:$S,$G1162,通讯通路门店!$J:$J,"其他品牌专卖店")</f>
        <v>0</v>
      </c>
      <c r="BJ1162" s="99">
        <f>SUMIFS(通讯通路门店!$AC:$AC,通讯通路门店!$S:$S,$G1162)</f>
        <v>0</v>
      </c>
      <c r="BK1162" s="99">
        <f>SUMIFS(通讯通路门店!$AD:$AD,通讯通路门店!$S:$S,$G1162)</f>
        <v>0</v>
      </c>
      <c r="BL1162" s="99">
        <f>SUMIFS(通讯通路门店!$AE:$AE,通讯通路门店!$S:$S,$G1162)</f>
        <v>0</v>
      </c>
      <c r="BM1162" s="99">
        <f>SUMIFS(通讯通路门店!$AF:$AF,通讯通路门店!$S:$S,$G1162)</f>
        <v>0</v>
      </c>
      <c r="BN1162" s="99">
        <f>SUMIFS(通讯通路门店!$AG:$AG,通讯通路门店!$S:$S,$G1162)</f>
        <v>0</v>
      </c>
      <c r="BO1162" s="99">
        <f>SUMIFS(通讯通路门店!$AH:$AH,通讯通路门店!$S:$S,$G1162)</f>
        <v>0</v>
      </c>
      <c r="BP1162" s="99">
        <f>SUMIFS(通讯通路门店!$AI:$AI,通讯通路门店!$S:$S,$G1162)</f>
        <v>0</v>
      </c>
      <c r="BQ1162" s="83"/>
    </row>
    <row r="1163" spans="1:69">
      <c r="A1163" s="99" t="str">
        <f>IFERROR(_xlfn.XLOOKUP($G1163,通讯通路门店!$S$4:$S$993933,通讯通路门店!$A$4:$A$993933,0,0),"")</f>
        <v>海南省</v>
      </c>
      <c r="B1163" s="99" t="str">
        <f>IFERROR(_xlfn.XLOOKUP($G1163,通讯通路门店!$S$4:$S$993933,通讯通路门店!$B$4:$B$993933,0,0),"")</f>
        <v>乐东黎族自治县</v>
      </c>
      <c r="C1163" s="99" t="str">
        <f>IFERROR(_xlfn.XLOOKUP($G1163,通讯通路门店!$S$4:$S$993933,通讯通路门店!$C$4:$C$993933,0,0),"")</f>
        <v>乐东黎族自治县</v>
      </c>
      <c r="D1163" s="99" t="str">
        <f>IFERROR(_xlfn.XLOOKUP($G1163,通讯通路门店!$S$4:$S$993933,通讯通路门店!$D$4:$D$993933,0,0),"")</f>
        <v>万冲镇</v>
      </c>
      <c r="E1163" s="83"/>
      <c r="F1163" s="83"/>
      <c r="G1163" s="101"/>
      <c r="H1163" s="102">
        <f>IFERROR(_xlfn.XLOOKUP($G1163,通讯通路门店!$S$4:$S$993933,通讯通路门店!$R$4:$R$993933,0,0),"")</f>
        <v>0</v>
      </c>
      <c r="I1163" s="83"/>
      <c r="J1163" s="83"/>
      <c r="K1163" s="83"/>
      <c r="L1163" s="83"/>
      <c r="M1163" s="83"/>
      <c r="N1163" s="83"/>
      <c r="O1163" s="83"/>
      <c r="P1163" s="83"/>
      <c r="Q1163" s="83"/>
      <c r="R1163" s="83"/>
      <c r="S1163" s="83"/>
      <c r="T1163" s="83"/>
      <c r="U1163" s="99">
        <f>COUNTIF(通讯通路门店!$S:$S,$G1163)</f>
        <v>0</v>
      </c>
      <c r="V1163" s="99">
        <f>COUNTIFS(通讯通路门店!$S:$S,$G1163,通讯通路门店!$J:$J,"综合卖场")</f>
        <v>0</v>
      </c>
      <c r="W1163" s="99">
        <f>SUMIFS(通讯通路门店!$AJ:$AJ,通讯通路门店!$S:$S,通讯客户沙盘!$G1163)</f>
        <v>0</v>
      </c>
      <c r="X1163" s="99">
        <f t="shared" si="90"/>
        <v>0</v>
      </c>
      <c r="Y1163" s="99">
        <f>COUNTIFS(通讯通路门店!$S:$S,$G1163,通讯通路门店!$J:$J,"荣耀体验店")+COUNTIFS(通讯通路门店!$S:$S,$G1163,通讯通路门店!$J:$J,"荣耀授权专卖店")</f>
        <v>0</v>
      </c>
      <c r="Z1163" s="99">
        <f>COUNTIFS(通讯通路门店!$S:$S,$G1163,通讯通路门店!$J:$J,"VIVO体验店")</f>
        <v>0</v>
      </c>
      <c r="AA1163" s="99">
        <f>COUNTIFS(通讯通路门店!$S:$S,$G1163,通讯通路门店!$J:$J,"OPPO体验店")</f>
        <v>0</v>
      </c>
      <c r="AB1163" s="99">
        <f>COUNTIFS(通讯通路门店!$S:$S,$G1163,通讯通路门店!$J:$J,"华为授权体验店")+COUNTIFS(通讯通路门店!$S:$S,$G1163,通讯通路门店!$J:$J,"华为堡垒店")</f>
        <v>0</v>
      </c>
      <c r="AC1163" s="99">
        <f>COUNTIFS(通讯通路门店!$S:$S,$G1163,通讯通路门店!$J:$J,"小米体验店")</f>
        <v>0</v>
      </c>
      <c r="AD1163" s="99">
        <f>COUNTIFS(通讯通路门店!$S:$S,$G1163,通讯通路门店!$J:$J,"苹果体验店")</f>
        <v>0</v>
      </c>
      <c r="AE1163" s="99">
        <f>COUNTIFS(通讯通路门店!$S:$S,$G1163,通讯通路门店!$J:$J,"其他品牌专卖店")</f>
        <v>0</v>
      </c>
      <c r="AF1163" s="99">
        <f>SUMIFS(通讯通路门店!$BI:$BI,通讯通路门店!$S:$S,$G1163)</f>
        <v>0</v>
      </c>
      <c r="AG1163" s="99">
        <f>SUMIFS(通讯通路门店!$BH:$BH,通讯通路门店!$S:$S,$G1163)</f>
        <v>0</v>
      </c>
      <c r="AH1163" s="99">
        <f t="shared" si="91"/>
        <v>0</v>
      </c>
      <c r="AI1163" s="99">
        <f>SUMIFS(通讯通路门店!$BB:$BB,通讯通路门店!$S:$S,$G1163)</f>
        <v>0</v>
      </c>
      <c r="AJ1163" s="99">
        <f>SUMIFS(通讯通路门店!$BE:$BE,通讯通路门店!$S:$S,$G1163)</f>
        <v>0</v>
      </c>
      <c r="AK1163" s="99">
        <f>SUMIFS(通讯通路门店!$BG:$BG,通讯通路门店!$S:$S,$G1163)</f>
        <v>0</v>
      </c>
      <c r="AL1163" s="99">
        <f>SUMIFS(通讯通路门店!$BC:$BC,通讯通路门店!$S:$S,$G1163)</f>
        <v>0</v>
      </c>
      <c r="AM1163" s="99">
        <f>SUMIFS(通讯通路门店!$BD:$BD,通讯通路门店!$S:$S,$G1163)</f>
        <v>0</v>
      </c>
      <c r="AN1163" s="99">
        <f>SUMIFS(通讯通路门店!$BF:$BF,通讯通路门店!$S:$S,$G1163)</f>
        <v>0</v>
      </c>
      <c r="AO1163" s="99">
        <f t="shared" si="92"/>
        <v>0</v>
      </c>
      <c r="AP1163" s="99">
        <f>SUMIFS(通讯通路门店!$K:$K,通讯通路门店!$S:$S,$G1163)</f>
        <v>0</v>
      </c>
      <c r="AQ1163" s="83"/>
      <c r="AR1163" s="99">
        <f>SUMIFS(通讯通路门店!$T:$T,通讯通路门店!$S:$S,$G1163)</f>
        <v>0</v>
      </c>
      <c r="AS1163" s="99">
        <f>SUMIFS(通讯通路门店!$U:$U,通讯通路门店!$S:$S,$G1163)</f>
        <v>0</v>
      </c>
      <c r="AT1163" s="99">
        <f>SUMIFS(通讯通路门店!$V:$V,通讯通路门店!$S:$S,$G1163)</f>
        <v>0</v>
      </c>
      <c r="AU1163" s="99">
        <f>SUMIFS(通讯通路门店!$W:$W,通讯通路门店!$S:$S,$G1163)</f>
        <v>0</v>
      </c>
      <c r="AV1163" s="99">
        <f>SUMIFS(通讯通路门店!$Z:$Z,通讯通路门店!$S:$S,$G1163)</f>
        <v>0</v>
      </c>
      <c r="AW1163" s="99">
        <f>SUMIFS(通讯通路门店!$AB:$AB,通讯通路门店!$S:$S,$G1163)</f>
        <v>0</v>
      </c>
      <c r="AX1163" s="99">
        <f>SUMIFS(通讯通路门店!$X:$X,通讯通路门店!$S:$S,$G1163)</f>
        <v>0</v>
      </c>
      <c r="AY1163" s="99">
        <f>SUMIFS(通讯通路门店!$Y:$Y,通讯通路门店!$S:$S,$G1163)</f>
        <v>0</v>
      </c>
      <c r="AZ1163" s="99">
        <f>SUMIFS(通讯通路门店!$AA:$AA,通讯通路门店!$S:$S,$G1163)</f>
        <v>0</v>
      </c>
      <c r="BA1163" s="99">
        <f t="shared" si="93"/>
        <v>0</v>
      </c>
      <c r="BB1163" s="99">
        <f t="shared" si="94"/>
        <v>0</v>
      </c>
      <c r="BC1163" s="99">
        <f>SUMIFS(通讯通路门店!$W:$W,通讯通路门店!$S:$S,$G1163,通讯通路门店!$J:$J,"荣耀体验店")+SUMIFS(通讯通路门店!$W:$W,通讯通路门店!$S:$S,$G1163,通讯通路门店!$J:$J,"荣耀授权专卖店")</f>
        <v>0</v>
      </c>
      <c r="BD1163" s="99">
        <f>SUMIFS(通讯通路门店!$Z:$Z,通讯通路门店!$S:$S,$G1163,通讯通路门店!$J:$J,"VIVO体验店")</f>
        <v>0</v>
      </c>
      <c r="BE1163" s="99">
        <f>SUMIFS(通讯通路门店!$AB:$AB,通讯通路门店!$S:$S,$G1163,通讯通路门店!$J:$J,"OPPO体验店")</f>
        <v>0</v>
      </c>
      <c r="BF1163" s="99">
        <f>SUMIFS(通讯通路门店!$X:$X,通讯通路门店!$S:$S,$G1163,通讯通路门店!$J:$J,"华为授权体验店")+SUMIFS(通讯通路门店!$AA:$AA,通讯通路门店!$S:$S,$G1163,通讯通路门店!$J:$J,"华为堡垒店")</f>
        <v>0</v>
      </c>
      <c r="BG1163" s="99">
        <f>SUMIFS(通讯通路门店!$Y:$Y,通讯通路门店!$S:$S,$G1163,通讯通路门店!$J:$J,"小米体验店")</f>
        <v>0</v>
      </c>
      <c r="BH1163" s="99">
        <f>SUMIFS(通讯通路门店!$AA:$AA,通讯通路门店!$S:$S,$G1163,通讯通路门店!$J:$J,"苹果体验店")</f>
        <v>0</v>
      </c>
      <c r="BI1163" s="99">
        <f>SUMIFS(通讯通路门店!$K:$K,通讯通路门店!$S:$S,$G1163,通讯通路门店!$J:$J,"其他品牌专卖店")</f>
        <v>0</v>
      </c>
      <c r="BJ1163" s="99">
        <f>SUMIFS(通讯通路门店!$AC:$AC,通讯通路门店!$S:$S,$G1163)</f>
        <v>0</v>
      </c>
      <c r="BK1163" s="99">
        <f>SUMIFS(通讯通路门店!$AD:$AD,通讯通路门店!$S:$S,$G1163)</f>
        <v>0</v>
      </c>
      <c r="BL1163" s="99">
        <f>SUMIFS(通讯通路门店!$AE:$AE,通讯通路门店!$S:$S,$G1163)</f>
        <v>0</v>
      </c>
      <c r="BM1163" s="99">
        <f>SUMIFS(通讯通路门店!$AF:$AF,通讯通路门店!$S:$S,$G1163)</f>
        <v>0</v>
      </c>
      <c r="BN1163" s="99">
        <f>SUMIFS(通讯通路门店!$AG:$AG,通讯通路门店!$S:$S,$G1163)</f>
        <v>0</v>
      </c>
      <c r="BO1163" s="99">
        <f>SUMIFS(通讯通路门店!$AH:$AH,通讯通路门店!$S:$S,$G1163)</f>
        <v>0</v>
      </c>
      <c r="BP1163" s="99">
        <f>SUMIFS(通讯通路门店!$AI:$AI,通讯通路门店!$S:$S,$G1163)</f>
        <v>0</v>
      </c>
      <c r="BQ1163" s="83"/>
    </row>
    <row r="1164" spans="1:69">
      <c r="A1164" s="99" t="str">
        <f>IFERROR(_xlfn.XLOOKUP($G1164,通讯通路门店!$S$4:$S$993933,通讯通路门店!$A$4:$A$993933,0,0),"")</f>
        <v>海南省</v>
      </c>
      <c r="B1164" s="99" t="str">
        <f>IFERROR(_xlfn.XLOOKUP($G1164,通讯通路门店!$S$4:$S$993933,通讯通路门店!$B$4:$B$993933,0,0),"")</f>
        <v>乐东黎族自治县</v>
      </c>
      <c r="C1164" s="99" t="str">
        <f>IFERROR(_xlfn.XLOOKUP($G1164,通讯通路门店!$S$4:$S$993933,通讯通路门店!$C$4:$C$993933,0,0),"")</f>
        <v>乐东黎族自治县</v>
      </c>
      <c r="D1164" s="99" t="str">
        <f>IFERROR(_xlfn.XLOOKUP($G1164,通讯通路门店!$S$4:$S$993933,通讯通路门店!$D$4:$D$993933,0,0),"")</f>
        <v>万冲镇</v>
      </c>
      <c r="E1164" s="83"/>
      <c r="F1164" s="83"/>
      <c r="G1164" s="101"/>
      <c r="H1164" s="102">
        <f>IFERROR(_xlfn.XLOOKUP($G1164,通讯通路门店!$S$4:$S$993933,通讯通路门店!$R$4:$R$993933,0,0),"")</f>
        <v>0</v>
      </c>
      <c r="I1164" s="83"/>
      <c r="J1164" s="83"/>
      <c r="K1164" s="83"/>
      <c r="L1164" s="83"/>
      <c r="M1164" s="83"/>
      <c r="N1164" s="83"/>
      <c r="O1164" s="83"/>
      <c r="P1164" s="83"/>
      <c r="Q1164" s="83"/>
      <c r="R1164" s="83"/>
      <c r="S1164" s="83"/>
      <c r="T1164" s="83"/>
      <c r="U1164" s="99">
        <f>COUNTIF(通讯通路门店!$S:$S,$G1164)</f>
        <v>0</v>
      </c>
      <c r="V1164" s="99">
        <f>COUNTIFS(通讯通路门店!$S:$S,$G1164,通讯通路门店!$J:$J,"综合卖场")</f>
        <v>0</v>
      </c>
      <c r="W1164" s="99">
        <f>SUMIFS(通讯通路门店!$AJ:$AJ,通讯通路门店!$S:$S,通讯客户沙盘!$G1164)</f>
        <v>0</v>
      </c>
      <c r="X1164" s="99">
        <f t="shared" si="90"/>
        <v>0</v>
      </c>
      <c r="Y1164" s="99">
        <f>COUNTIFS(通讯通路门店!$S:$S,$G1164,通讯通路门店!$J:$J,"荣耀体验店")+COUNTIFS(通讯通路门店!$S:$S,$G1164,通讯通路门店!$J:$J,"荣耀授权专卖店")</f>
        <v>0</v>
      </c>
      <c r="Z1164" s="99">
        <f>COUNTIFS(通讯通路门店!$S:$S,$G1164,通讯通路门店!$J:$J,"VIVO体验店")</f>
        <v>0</v>
      </c>
      <c r="AA1164" s="99">
        <f>COUNTIFS(通讯通路门店!$S:$S,$G1164,通讯通路门店!$J:$J,"OPPO体验店")</f>
        <v>0</v>
      </c>
      <c r="AB1164" s="99">
        <f>COUNTIFS(通讯通路门店!$S:$S,$G1164,通讯通路门店!$J:$J,"华为授权体验店")+COUNTIFS(通讯通路门店!$S:$S,$G1164,通讯通路门店!$J:$J,"华为堡垒店")</f>
        <v>0</v>
      </c>
      <c r="AC1164" s="99">
        <f>COUNTIFS(通讯通路门店!$S:$S,$G1164,通讯通路门店!$J:$J,"小米体验店")</f>
        <v>0</v>
      </c>
      <c r="AD1164" s="99">
        <f>COUNTIFS(通讯通路门店!$S:$S,$G1164,通讯通路门店!$J:$J,"苹果体验店")</f>
        <v>0</v>
      </c>
      <c r="AE1164" s="99">
        <f>COUNTIFS(通讯通路门店!$S:$S,$G1164,通讯通路门店!$J:$J,"其他品牌专卖店")</f>
        <v>0</v>
      </c>
      <c r="AF1164" s="99">
        <f>SUMIFS(通讯通路门店!$BI:$BI,通讯通路门店!$S:$S,$G1164)</f>
        <v>0</v>
      </c>
      <c r="AG1164" s="99">
        <f>SUMIFS(通讯通路门店!$BH:$BH,通讯通路门店!$S:$S,$G1164)</f>
        <v>0</v>
      </c>
      <c r="AH1164" s="99">
        <f t="shared" si="91"/>
        <v>0</v>
      </c>
      <c r="AI1164" s="99">
        <f>SUMIFS(通讯通路门店!$BB:$BB,通讯通路门店!$S:$S,$G1164)</f>
        <v>0</v>
      </c>
      <c r="AJ1164" s="99">
        <f>SUMIFS(通讯通路门店!$BE:$BE,通讯通路门店!$S:$S,$G1164)</f>
        <v>0</v>
      </c>
      <c r="AK1164" s="99">
        <f>SUMIFS(通讯通路门店!$BG:$BG,通讯通路门店!$S:$S,$G1164)</f>
        <v>0</v>
      </c>
      <c r="AL1164" s="99">
        <f>SUMIFS(通讯通路门店!$BC:$BC,通讯通路门店!$S:$S,$G1164)</f>
        <v>0</v>
      </c>
      <c r="AM1164" s="99">
        <f>SUMIFS(通讯通路门店!$BD:$BD,通讯通路门店!$S:$S,$G1164)</f>
        <v>0</v>
      </c>
      <c r="AN1164" s="99">
        <f>SUMIFS(通讯通路门店!$BF:$BF,通讯通路门店!$S:$S,$G1164)</f>
        <v>0</v>
      </c>
      <c r="AO1164" s="99">
        <f t="shared" si="92"/>
        <v>0</v>
      </c>
      <c r="AP1164" s="99">
        <f>SUMIFS(通讯通路门店!$K:$K,通讯通路门店!$S:$S,$G1164)</f>
        <v>0</v>
      </c>
      <c r="AQ1164" s="83"/>
      <c r="AR1164" s="99">
        <f>SUMIFS(通讯通路门店!$T:$T,通讯通路门店!$S:$S,$G1164)</f>
        <v>0</v>
      </c>
      <c r="AS1164" s="99">
        <f>SUMIFS(通讯通路门店!$U:$U,通讯通路门店!$S:$S,$G1164)</f>
        <v>0</v>
      </c>
      <c r="AT1164" s="99">
        <f>SUMIFS(通讯通路门店!$V:$V,通讯通路门店!$S:$S,$G1164)</f>
        <v>0</v>
      </c>
      <c r="AU1164" s="99">
        <f>SUMIFS(通讯通路门店!$W:$W,通讯通路门店!$S:$S,$G1164)</f>
        <v>0</v>
      </c>
      <c r="AV1164" s="99">
        <f>SUMIFS(通讯通路门店!$Z:$Z,通讯通路门店!$S:$S,$G1164)</f>
        <v>0</v>
      </c>
      <c r="AW1164" s="99">
        <f>SUMIFS(通讯通路门店!$AB:$AB,通讯通路门店!$S:$S,$G1164)</f>
        <v>0</v>
      </c>
      <c r="AX1164" s="99">
        <f>SUMIFS(通讯通路门店!$X:$X,通讯通路门店!$S:$S,$G1164)</f>
        <v>0</v>
      </c>
      <c r="AY1164" s="99">
        <f>SUMIFS(通讯通路门店!$Y:$Y,通讯通路门店!$S:$S,$G1164)</f>
        <v>0</v>
      </c>
      <c r="AZ1164" s="99">
        <f>SUMIFS(通讯通路门店!$AA:$AA,通讯通路门店!$S:$S,$G1164)</f>
        <v>0</v>
      </c>
      <c r="BA1164" s="99">
        <f t="shared" si="93"/>
        <v>0</v>
      </c>
      <c r="BB1164" s="99">
        <f t="shared" si="94"/>
        <v>0</v>
      </c>
      <c r="BC1164" s="99">
        <f>SUMIFS(通讯通路门店!$W:$W,通讯通路门店!$S:$S,$G1164,通讯通路门店!$J:$J,"荣耀体验店")+SUMIFS(通讯通路门店!$W:$W,通讯通路门店!$S:$S,$G1164,通讯通路门店!$J:$J,"荣耀授权专卖店")</f>
        <v>0</v>
      </c>
      <c r="BD1164" s="99">
        <f>SUMIFS(通讯通路门店!$Z:$Z,通讯通路门店!$S:$S,$G1164,通讯通路门店!$J:$J,"VIVO体验店")</f>
        <v>0</v>
      </c>
      <c r="BE1164" s="99">
        <f>SUMIFS(通讯通路门店!$AB:$AB,通讯通路门店!$S:$S,$G1164,通讯通路门店!$J:$J,"OPPO体验店")</f>
        <v>0</v>
      </c>
      <c r="BF1164" s="99">
        <f>SUMIFS(通讯通路门店!$X:$X,通讯通路门店!$S:$S,$G1164,通讯通路门店!$J:$J,"华为授权体验店")+SUMIFS(通讯通路门店!$AA:$AA,通讯通路门店!$S:$S,$G1164,通讯通路门店!$J:$J,"华为堡垒店")</f>
        <v>0</v>
      </c>
      <c r="BG1164" s="99">
        <f>SUMIFS(通讯通路门店!$Y:$Y,通讯通路门店!$S:$S,$G1164,通讯通路门店!$J:$J,"小米体验店")</f>
        <v>0</v>
      </c>
      <c r="BH1164" s="99">
        <f>SUMIFS(通讯通路门店!$AA:$AA,通讯通路门店!$S:$S,$G1164,通讯通路门店!$J:$J,"苹果体验店")</f>
        <v>0</v>
      </c>
      <c r="BI1164" s="99">
        <f>SUMIFS(通讯通路门店!$K:$K,通讯通路门店!$S:$S,$G1164,通讯通路门店!$J:$J,"其他品牌专卖店")</f>
        <v>0</v>
      </c>
      <c r="BJ1164" s="99">
        <f>SUMIFS(通讯通路门店!$AC:$AC,通讯通路门店!$S:$S,$G1164)</f>
        <v>0</v>
      </c>
      <c r="BK1164" s="99">
        <f>SUMIFS(通讯通路门店!$AD:$AD,通讯通路门店!$S:$S,$G1164)</f>
        <v>0</v>
      </c>
      <c r="BL1164" s="99">
        <f>SUMIFS(通讯通路门店!$AE:$AE,通讯通路门店!$S:$S,$G1164)</f>
        <v>0</v>
      </c>
      <c r="BM1164" s="99">
        <f>SUMIFS(通讯通路门店!$AF:$AF,通讯通路门店!$S:$S,$G1164)</f>
        <v>0</v>
      </c>
      <c r="BN1164" s="99">
        <f>SUMIFS(通讯通路门店!$AG:$AG,通讯通路门店!$S:$S,$G1164)</f>
        <v>0</v>
      </c>
      <c r="BO1164" s="99">
        <f>SUMIFS(通讯通路门店!$AH:$AH,通讯通路门店!$S:$S,$G1164)</f>
        <v>0</v>
      </c>
      <c r="BP1164" s="99">
        <f>SUMIFS(通讯通路门店!$AI:$AI,通讯通路门店!$S:$S,$G1164)</f>
        <v>0</v>
      </c>
      <c r="BQ1164" s="83"/>
    </row>
    <row r="1165" spans="1:69">
      <c r="A1165" s="99" t="str">
        <f>IFERROR(_xlfn.XLOOKUP($G1165,通讯通路门店!$S$4:$S$993933,通讯通路门店!$A$4:$A$993933,0,0),"")</f>
        <v>海南省</v>
      </c>
      <c r="B1165" s="99" t="str">
        <f>IFERROR(_xlfn.XLOOKUP($G1165,通讯通路门店!$S$4:$S$993933,通讯通路门店!$B$4:$B$993933,0,0),"")</f>
        <v>乐东黎族自治县</v>
      </c>
      <c r="C1165" s="99" t="str">
        <f>IFERROR(_xlfn.XLOOKUP($G1165,通讯通路门店!$S$4:$S$993933,通讯通路门店!$C$4:$C$993933,0,0),"")</f>
        <v>乐东黎族自治县</v>
      </c>
      <c r="D1165" s="99" t="str">
        <f>IFERROR(_xlfn.XLOOKUP($G1165,通讯通路门店!$S$4:$S$993933,通讯通路门店!$D$4:$D$993933,0,0),"")</f>
        <v>万冲镇</v>
      </c>
      <c r="E1165" s="83"/>
      <c r="F1165" s="83"/>
      <c r="G1165" s="101"/>
      <c r="H1165" s="102">
        <f>IFERROR(_xlfn.XLOOKUP($G1165,通讯通路门店!$S$4:$S$993933,通讯通路门店!$R$4:$R$993933,0,0),"")</f>
        <v>0</v>
      </c>
      <c r="I1165" s="83"/>
      <c r="J1165" s="83"/>
      <c r="K1165" s="83"/>
      <c r="L1165" s="83"/>
      <c r="M1165" s="83"/>
      <c r="N1165" s="83"/>
      <c r="O1165" s="83"/>
      <c r="P1165" s="83"/>
      <c r="Q1165" s="83"/>
      <c r="R1165" s="83"/>
      <c r="S1165" s="83"/>
      <c r="T1165" s="83"/>
      <c r="U1165" s="99">
        <f>COUNTIF(通讯通路门店!$S:$S,$G1165)</f>
        <v>0</v>
      </c>
      <c r="V1165" s="99">
        <f>COUNTIFS(通讯通路门店!$S:$S,$G1165,通讯通路门店!$J:$J,"综合卖场")</f>
        <v>0</v>
      </c>
      <c r="W1165" s="99">
        <f>SUMIFS(通讯通路门店!$AJ:$AJ,通讯通路门店!$S:$S,通讯客户沙盘!$G1165)</f>
        <v>0</v>
      </c>
      <c r="X1165" s="99">
        <f t="shared" si="90"/>
        <v>0</v>
      </c>
      <c r="Y1165" s="99">
        <f>COUNTIFS(通讯通路门店!$S:$S,$G1165,通讯通路门店!$J:$J,"荣耀体验店")+COUNTIFS(通讯通路门店!$S:$S,$G1165,通讯通路门店!$J:$J,"荣耀授权专卖店")</f>
        <v>0</v>
      </c>
      <c r="Z1165" s="99">
        <f>COUNTIFS(通讯通路门店!$S:$S,$G1165,通讯通路门店!$J:$J,"VIVO体验店")</f>
        <v>0</v>
      </c>
      <c r="AA1165" s="99">
        <f>COUNTIFS(通讯通路门店!$S:$S,$G1165,通讯通路门店!$J:$J,"OPPO体验店")</f>
        <v>0</v>
      </c>
      <c r="AB1165" s="99">
        <f>COUNTIFS(通讯通路门店!$S:$S,$G1165,通讯通路门店!$J:$J,"华为授权体验店")+COUNTIFS(通讯通路门店!$S:$S,$G1165,通讯通路门店!$J:$J,"华为堡垒店")</f>
        <v>0</v>
      </c>
      <c r="AC1165" s="99">
        <f>COUNTIFS(通讯通路门店!$S:$S,$G1165,通讯通路门店!$J:$J,"小米体验店")</f>
        <v>0</v>
      </c>
      <c r="AD1165" s="99">
        <f>COUNTIFS(通讯通路门店!$S:$S,$G1165,通讯通路门店!$J:$J,"苹果体验店")</f>
        <v>0</v>
      </c>
      <c r="AE1165" s="99">
        <f>COUNTIFS(通讯通路门店!$S:$S,$G1165,通讯通路门店!$J:$J,"其他品牌专卖店")</f>
        <v>0</v>
      </c>
      <c r="AF1165" s="99">
        <f>SUMIFS(通讯通路门店!$BI:$BI,通讯通路门店!$S:$S,$G1165)</f>
        <v>0</v>
      </c>
      <c r="AG1165" s="99">
        <f>SUMIFS(通讯通路门店!$BH:$BH,通讯通路门店!$S:$S,$G1165)</f>
        <v>0</v>
      </c>
      <c r="AH1165" s="99">
        <f t="shared" si="91"/>
        <v>0</v>
      </c>
      <c r="AI1165" s="99">
        <f>SUMIFS(通讯通路门店!$BB:$BB,通讯通路门店!$S:$S,$G1165)</f>
        <v>0</v>
      </c>
      <c r="AJ1165" s="99">
        <f>SUMIFS(通讯通路门店!$BE:$BE,通讯通路门店!$S:$S,$G1165)</f>
        <v>0</v>
      </c>
      <c r="AK1165" s="99">
        <f>SUMIFS(通讯通路门店!$BG:$BG,通讯通路门店!$S:$S,$G1165)</f>
        <v>0</v>
      </c>
      <c r="AL1165" s="99">
        <f>SUMIFS(通讯通路门店!$BC:$BC,通讯通路门店!$S:$S,$G1165)</f>
        <v>0</v>
      </c>
      <c r="AM1165" s="99">
        <f>SUMIFS(通讯通路门店!$BD:$BD,通讯通路门店!$S:$S,$G1165)</f>
        <v>0</v>
      </c>
      <c r="AN1165" s="99">
        <f>SUMIFS(通讯通路门店!$BF:$BF,通讯通路门店!$S:$S,$G1165)</f>
        <v>0</v>
      </c>
      <c r="AO1165" s="99">
        <f t="shared" si="92"/>
        <v>0</v>
      </c>
      <c r="AP1165" s="99">
        <f>SUMIFS(通讯通路门店!$K:$K,通讯通路门店!$S:$S,$G1165)</f>
        <v>0</v>
      </c>
      <c r="AQ1165" s="83"/>
      <c r="AR1165" s="99">
        <f>SUMIFS(通讯通路门店!$T:$T,通讯通路门店!$S:$S,$G1165)</f>
        <v>0</v>
      </c>
      <c r="AS1165" s="99">
        <f>SUMIFS(通讯通路门店!$U:$U,通讯通路门店!$S:$S,$G1165)</f>
        <v>0</v>
      </c>
      <c r="AT1165" s="99">
        <f>SUMIFS(通讯通路门店!$V:$V,通讯通路门店!$S:$S,$G1165)</f>
        <v>0</v>
      </c>
      <c r="AU1165" s="99">
        <f>SUMIFS(通讯通路门店!$W:$W,通讯通路门店!$S:$S,$G1165)</f>
        <v>0</v>
      </c>
      <c r="AV1165" s="99">
        <f>SUMIFS(通讯通路门店!$Z:$Z,通讯通路门店!$S:$S,$G1165)</f>
        <v>0</v>
      </c>
      <c r="AW1165" s="99">
        <f>SUMIFS(通讯通路门店!$AB:$AB,通讯通路门店!$S:$S,$G1165)</f>
        <v>0</v>
      </c>
      <c r="AX1165" s="99">
        <f>SUMIFS(通讯通路门店!$X:$X,通讯通路门店!$S:$S,$G1165)</f>
        <v>0</v>
      </c>
      <c r="AY1165" s="99">
        <f>SUMIFS(通讯通路门店!$Y:$Y,通讯通路门店!$S:$S,$G1165)</f>
        <v>0</v>
      </c>
      <c r="AZ1165" s="99">
        <f>SUMIFS(通讯通路门店!$AA:$AA,通讯通路门店!$S:$S,$G1165)</f>
        <v>0</v>
      </c>
      <c r="BA1165" s="99">
        <f t="shared" si="93"/>
        <v>0</v>
      </c>
      <c r="BB1165" s="99">
        <f t="shared" si="94"/>
        <v>0</v>
      </c>
      <c r="BC1165" s="99">
        <f>SUMIFS(通讯通路门店!$W:$W,通讯通路门店!$S:$S,$G1165,通讯通路门店!$J:$J,"荣耀体验店")+SUMIFS(通讯通路门店!$W:$W,通讯通路门店!$S:$S,$G1165,通讯通路门店!$J:$J,"荣耀授权专卖店")</f>
        <v>0</v>
      </c>
      <c r="BD1165" s="99">
        <f>SUMIFS(通讯通路门店!$Z:$Z,通讯通路门店!$S:$S,$G1165,通讯通路门店!$J:$J,"VIVO体验店")</f>
        <v>0</v>
      </c>
      <c r="BE1165" s="99">
        <f>SUMIFS(通讯通路门店!$AB:$AB,通讯通路门店!$S:$S,$G1165,通讯通路门店!$J:$J,"OPPO体验店")</f>
        <v>0</v>
      </c>
      <c r="BF1165" s="99">
        <f>SUMIFS(通讯通路门店!$X:$X,通讯通路门店!$S:$S,$G1165,通讯通路门店!$J:$J,"华为授权体验店")+SUMIFS(通讯通路门店!$AA:$AA,通讯通路门店!$S:$S,$G1165,通讯通路门店!$J:$J,"华为堡垒店")</f>
        <v>0</v>
      </c>
      <c r="BG1165" s="99">
        <f>SUMIFS(通讯通路门店!$Y:$Y,通讯通路门店!$S:$S,$G1165,通讯通路门店!$J:$J,"小米体验店")</f>
        <v>0</v>
      </c>
      <c r="BH1165" s="99">
        <f>SUMIFS(通讯通路门店!$AA:$AA,通讯通路门店!$S:$S,$G1165,通讯通路门店!$J:$J,"苹果体验店")</f>
        <v>0</v>
      </c>
      <c r="BI1165" s="99">
        <f>SUMIFS(通讯通路门店!$K:$K,通讯通路门店!$S:$S,$G1165,通讯通路门店!$J:$J,"其他品牌专卖店")</f>
        <v>0</v>
      </c>
      <c r="BJ1165" s="99">
        <f>SUMIFS(通讯通路门店!$AC:$AC,通讯通路门店!$S:$S,$G1165)</f>
        <v>0</v>
      </c>
      <c r="BK1165" s="99">
        <f>SUMIFS(通讯通路门店!$AD:$AD,通讯通路门店!$S:$S,$G1165)</f>
        <v>0</v>
      </c>
      <c r="BL1165" s="99">
        <f>SUMIFS(通讯通路门店!$AE:$AE,通讯通路门店!$S:$S,$G1165)</f>
        <v>0</v>
      </c>
      <c r="BM1165" s="99">
        <f>SUMIFS(通讯通路门店!$AF:$AF,通讯通路门店!$S:$S,$G1165)</f>
        <v>0</v>
      </c>
      <c r="BN1165" s="99">
        <f>SUMIFS(通讯通路门店!$AG:$AG,通讯通路门店!$S:$S,$G1165)</f>
        <v>0</v>
      </c>
      <c r="BO1165" s="99">
        <f>SUMIFS(通讯通路门店!$AH:$AH,通讯通路门店!$S:$S,$G1165)</f>
        <v>0</v>
      </c>
      <c r="BP1165" s="99">
        <f>SUMIFS(通讯通路门店!$AI:$AI,通讯通路门店!$S:$S,$G1165)</f>
        <v>0</v>
      </c>
      <c r="BQ1165" s="83"/>
    </row>
    <row r="1166" spans="1:69">
      <c r="A1166" s="99" t="str">
        <f>IFERROR(_xlfn.XLOOKUP($G1166,通讯通路门店!$S$4:$S$993933,通讯通路门店!$A$4:$A$993933,0,0),"")</f>
        <v>海南省</v>
      </c>
      <c r="B1166" s="99" t="str">
        <f>IFERROR(_xlfn.XLOOKUP($G1166,通讯通路门店!$S$4:$S$993933,通讯通路门店!$B$4:$B$993933,0,0),"")</f>
        <v>乐东黎族自治县</v>
      </c>
      <c r="C1166" s="99" t="str">
        <f>IFERROR(_xlfn.XLOOKUP($G1166,通讯通路门店!$S$4:$S$993933,通讯通路门店!$C$4:$C$993933,0,0),"")</f>
        <v>乐东黎族自治县</v>
      </c>
      <c r="D1166" s="99" t="str">
        <f>IFERROR(_xlfn.XLOOKUP($G1166,通讯通路门店!$S$4:$S$993933,通讯通路门店!$D$4:$D$993933,0,0),"")</f>
        <v>万冲镇</v>
      </c>
      <c r="E1166" s="83"/>
      <c r="F1166" s="83"/>
      <c r="G1166" s="101"/>
      <c r="H1166" s="102">
        <f>IFERROR(_xlfn.XLOOKUP($G1166,通讯通路门店!$S$4:$S$993933,通讯通路门店!$R$4:$R$993933,0,0),"")</f>
        <v>0</v>
      </c>
      <c r="I1166" s="83"/>
      <c r="J1166" s="83"/>
      <c r="K1166" s="83"/>
      <c r="L1166" s="83"/>
      <c r="M1166" s="83"/>
      <c r="N1166" s="83"/>
      <c r="O1166" s="83"/>
      <c r="P1166" s="83"/>
      <c r="Q1166" s="83"/>
      <c r="R1166" s="83"/>
      <c r="S1166" s="83"/>
      <c r="T1166" s="83"/>
      <c r="U1166" s="99">
        <f>COUNTIF(通讯通路门店!$S:$S,$G1166)</f>
        <v>0</v>
      </c>
      <c r="V1166" s="99">
        <f>COUNTIFS(通讯通路门店!$S:$S,$G1166,通讯通路门店!$J:$J,"综合卖场")</f>
        <v>0</v>
      </c>
      <c r="W1166" s="99">
        <f>SUMIFS(通讯通路门店!$AJ:$AJ,通讯通路门店!$S:$S,通讯客户沙盘!$G1166)</f>
        <v>0</v>
      </c>
      <c r="X1166" s="99">
        <f t="shared" si="90"/>
        <v>0</v>
      </c>
      <c r="Y1166" s="99">
        <f>COUNTIFS(通讯通路门店!$S:$S,$G1166,通讯通路门店!$J:$J,"荣耀体验店")+COUNTIFS(通讯通路门店!$S:$S,$G1166,通讯通路门店!$J:$J,"荣耀授权专卖店")</f>
        <v>0</v>
      </c>
      <c r="Z1166" s="99">
        <f>COUNTIFS(通讯通路门店!$S:$S,$G1166,通讯通路门店!$J:$J,"VIVO体验店")</f>
        <v>0</v>
      </c>
      <c r="AA1166" s="99">
        <f>COUNTIFS(通讯通路门店!$S:$S,$G1166,通讯通路门店!$J:$J,"OPPO体验店")</f>
        <v>0</v>
      </c>
      <c r="AB1166" s="99">
        <f>COUNTIFS(通讯通路门店!$S:$S,$G1166,通讯通路门店!$J:$J,"华为授权体验店")+COUNTIFS(通讯通路门店!$S:$S,$G1166,通讯通路门店!$J:$J,"华为堡垒店")</f>
        <v>0</v>
      </c>
      <c r="AC1166" s="99">
        <f>COUNTIFS(通讯通路门店!$S:$S,$G1166,通讯通路门店!$J:$J,"小米体验店")</f>
        <v>0</v>
      </c>
      <c r="AD1166" s="99">
        <f>COUNTIFS(通讯通路门店!$S:$S,$G1166,通讯通路门店!$J:$J,"苹果体验店")</f>
        <v>0</v>
      </c>
      <c r="AE1166" s="99">
        <f>COUNTIFS(通讯通路门店!$S:$S,$G1166,通讯通路门店!$J:$J,"其他品牌专卖店")</f>
        <v>0</v>
      </c>
      <c r="AF1166" s="99">
        <f>SUMIFS(通讯通路门店!$BI:$BI,通讯通路门店!$S:$S,$G1166)</f>
        <v>0</v>
      </c>
      <c r="AG1166" s="99">
        <f>SUMIFS(通讯通路门店!$BH:$BH,通讯通路门店!$S:$S,$G1166)</f>
        <v>0</v>
      </c>
      <c r="AH1166" s="99">
        <f t="shared" si="91"/>
        <v>0</v>
      </c>
      <c r="AI1166" s="99">
        <f>SUMIFS(通讯通路门店!$BB:$BB,通讯通路门店!$S:$S,$G1166)</f>
        <v>0</v>
      </c>
      <c r="AJ1166" s="99">
        <f>SUMIFS(通讯通路门店!$BE:$BE,通讯通路门店!$S:$S,$G1166)</f>
        <v>0</v>
      </c>
      <c r="AK1166" s="99">
        <f>SUMIFS(通讯通路门店!$BG:$BG,通讯通路门店!$S:$S,$G1166)</f>
        <v>0</v>
      </c>
      <c r="AL1166" s="99">
        <f>SUMIFS(通讯通路门店!$BC:$BC,通讯通路门店!$S:$S,$G1166)</f>
        <v>0</v>
      </c>
      <c r="AM1166" s="99">
        <f>SUMIFS(通讯通路门店!$BD:$BD,通讯通路门店!$S:$S,$G1166)</f>
        <v>0</v>
      </c>
      <c r="AN1166" s="99">
        <f>SUMIFS(通讯通路门店!$BF:$BF,通讯通路门店!$S:$S,$G1166)</f>
        <v>0</v>
      </c>
      <c r="AO1166" s="99">
        <f t="shared" si="92"/>
        <v>0</v>
      </c>
      <c r="AP1166" s="99">
        <f>SUMIFS(通讯通路门店!$K:$K,通讯通路门店!$S:$S,$G1166)</f>
        <v>0</v>
      </c>
      <c r="AQ1166" s="83"/>
      <c r="AR1166" s="99">
        <f>SUMIFS(通讯通路门店!$T:$T,通讯通路门店!$S:$S,$G1166)</f>
        <v>0</v>
      </c>
      <c r="AS1166" s="99">
        <f>SUMIFS(通讯通路门店!$U:$U,通讯通路门店!$S:$S,$G1166)</f>
        <v>0</v>
      </c>
      <c r="AT1166" s="99">
        <f>SUMIFS(通讯通路门店!$V:$V,通讯通路门店!$S:$S,$G1166)</f>
        <v>0</v>
      </c>
      <c r="AU1166" s="99">
        <f>SUMIFS(通讯通路门店!$W:$W,通讯通路门店!$S:$S,$G1166)</f>
        <v>0</v>
      </c>
      <c r="AV1166" s="99">
        <f>SUMIFS(通讯通路门店!$Z:$Z,通讯通路门店!$S:$S,$G1166)</f>
        <v>0</v>
      </c>
      <c r="AW1166" s="99">
        <f>SUMIFS(通讯通路门店!$AB:$AB,通讯通路门店!$S:$S,$G1166)</f>
        <v>0</v>
      </c>
      <c r="AX1166" s="99">
        <f>SUMIFS(通讯通路门店!$X:$X,通讯通路门店!$S:$S,$G1166)</f>
        <v>0</v>
      </c>
      <c r="AY1166" s="99">
        <f>SUMIFS(通讯通路门店!$Y:$Y,通讯通路门店!$S:$S,$G1166)</f>
        <v>0</v>
      </c>
      <c r="AZ1166" s="99">
        <f>SUMIFS(通讯通路门店!$AA:$AA,通讯通路门店!$S:$S,$G1166)</f>
        <v>0</v>
      </c>
      <c r="BA1166" s="99">
        <f t="shared" si="93"/>
        <v>0</v>
      </c>
      <c r="BB1166" s="99">
        <f t="shared" si="94"/>
        <v>0</v>
      </c>
      <c r="BC1166" s="99">
        <f>SUMIFS(通讯通路门店!$W:$W,通讯通路门店!$S:$S,$G1166,通讯通路门店!$J:$J,"荣耀体验店")+SUMIFS(通讯通路门店!$W:$W,通讯通路门店!$S:$S,$G1166,通讯通路门店!$J:$J,"荣耀授权专卖店")</f>
        <v>0</v>
      </c>
      <c r="BD1166" s="99">
        <f>SUMIFS(通讯通路门店!$Z:$Z,通讯通路门店!$S:$S,$G1166,通讯通路门店!$J:$J,"VIVO体验店")</f>
        <v>0</v>
      </c>
      <c r="BE1166" s="99">
        <f>SUMIFS(通讯通路门店!$AB:$AB,通讯通路门店!$S:$S,$G1166,通讯通路门店!$J:$J,"OPPO体验店")</f>
        <v>0</v>
      </c>
      <c r="BF1166" s="99">
        <f>SUMIFS(通讯通路门店!$X:$X,通讯通路门店!$S:$S,$G1166,通讯通路门店!$J:$J,"华为授权体验店")+SUMIFS(通讯通路门店!$AA:$AA,通讯通路门店!$S:$S,$G1166,通讯通路门店!$J:$J,"华为堡垒店")</f>
        <v>0</v>
      </c>
      <c r="BG1166" s="99">
        <f>SUMIFS(通讯通路门店!$Y:$Y,通讯通路门店!$S:$S,$G1166,通讯通路门店!$J:$J,"小米体验店")</f>
        <v>0</v>
      </c>
      <c r="BH1166" s="99">
        <f>SUMIFS(通讯通路门店!$AA:$AA,通讯通路门店!$S:$S,$G1166,通讯通路门店!$J:$J,"苹果体验店")</f>
        <v>0</v>
      </c>
      <c r="BI1166" s="99">
        <f>SUMIFS(通讯通路门店!$K:$K,通讯通路门店!$S:$S,$G1166,通讯通路门店!$J:$J,"其他品牌专卖店")</f>
        <v>0</v>
      </c>
      <c r="BJ1166" s="99">
        <f>SUMIFS(通讯通路门店!$AC:$AC,通讯通路门店!$S:$S,$G1166)</f>
        <v>0</v>
      </c>
      <c r="BK1166" s="99">
        <f>SUMIFS(通讯通路门店!$AD:$AD,通讯通路门店!$S:$S,$G1166)</f>
        <v>0</v>
      </c>
      <c r="BL1166" s="99">
        <f>SUMIFS(通讯通路门店!$AE:$AE,通讯通路门店!$S:$S,$G1166)</f>
        <v>0</v>
      </c>
      <c r="BM1166" s="99">
        <f>SUMIFS(通讯通路门店!$AF:$AF,通讯通路门店!$S:$S,$G1166)</f>
        <v>0</v>
      </c>
      <c r="BN1166" s="99">
        <f>SUMIFS(通讯通路门店!$AG:$AG,通讯通路门店!$S:$S,$G1166)</f>
        <v>0</v>
      </c>
      <c r="BO1166" s="99">
        <f>SUMIFS(通讯通路门店!$AH:$AH,通讯通路门店!$S:$S,$G1166)</f>
        <v>0</v>
      </c>
      <c r="BP1166" s="99">
        <f>SUMIFS(通讯通路门店!$AI:$AI,通讯通路门店!$S:$S,$G1166)</f>
        <v>0</v>
      </c>
      <c r="BQ1166" s="83"/>
    </row>
    <row r="1167" spans="1:69">
      <c r="A1167" s="99" t="str">
        <f>IFERROR(_xlfn.XLOOKUP($G1167,通讯通路门店!$S$4:$S$993933,通讯通路门店!$A$4:$A$993933,0,0),"")</f>
        <v>海南省</v>
      </c>
      <c r="B1167" s="99" t="str">
        <f>IFERROR(_xlfn.XLOOKUP($G1167,通讯通路门店!$S$4:$S$993933,通讯通路门店!$B$4:$B$993933,0,0),"")</f>
        <v>乐东黎族自治县</v>
      </c>
      <c r="C1167" s="99" t="str">
        <f>IFERROR(_xlfn.XLOOKUP($G1167,通讯通路门店!$S$4:$S$993933,通讯通路门店!$C$4:$C$993933,0,0),"")</f>
        <v>乐东黎族自治县</v>
      </c>
      <c r="D1167" s="99" t="str">
        <f>IFERROR(_xlfn.XLOOKUP($G1167,通讯通路门店!$S$4:$S$993933,通讯通路门店!$D$4:$D$993933,0,0),"")</f>
        <v>万冲镇</v>
      </c>
      <c r="E1167" s="83"/>
      <c r="F1167" s="83"/>
      <c r="G1167" s="101"/>
      <c r="H1167" s="102">
        <f>IFERROR(_xlfn.XLOOKUP($G1167,通讯通路门店!$S$4:$S$993933,通讯通路门店!$R$4:$R$993933,0,0),"")</f>
        <v>0</v>
      </c>
      <c r="I1167" s="83"/>
      <c r="J1167" s="83"/>
      <c r="K1167" s="83"/>
      <c r="L1167" s="83"/>
      <c r="M1167" s="83"/>
      <c r="N1167" s="83"/>
      <c r="O1167" s="83"/>
      <c r="P1167" s="83"/>
      <c r="Q1167" s="83"/>
      <c r="R1167" s="83"/>
      <c r="S1167" s="83"/>
      <c r="T1167" s="83"/>
      <c r="U1167" s="99">
        <f>COUNTIF(通讯通路门店!$S:$S,$G1167)</f>
        <v>0</v>
      </c>
      <c r="V1167" s="99">
        <f>COUNTIFS(通讯通路门店!$S:$S,$G1167,通讯通路门店!$J:$J,"综合卖场")</f>
        <v>0</v>
      </c>
      <c r="W1167" s="99">
        <f>SUMIFS(通讯通路门店!$AJ:$AJ,通讯通路门店!$S:$S,通讯客户沙盘!$G1167)</f>
        <v>0</v>
      </c>
      <c r="X1167" s="99">
        <f t="shared" si="90"/>
        <v>0</v>
      </c>
      <c r="Y1167" s="99">
        <f>COUNTIFS(通讯通路门店!$S:$S,$G1167,通讯通路门店!$J:$J,"荣耀体验店")+COUNTIFS(通讯通路门店!$S:$S,$G1167,通讯通路门店!$J:$J,"荣耀授权专卖店")</f>
        <v>0</v>
      </c>
      <c r="Z1167" s="99">
        <f>COUNTIFS(通讯通路门店!$S:$S,$G1167,通讯通路门店!$J:$J,"VIVO体验店")</f>
        <v>0</v>
      </c>
      <c r="AA1167" s="99">
        <f>COUNTIFS(通讯通路门店!$S:$S,$G1167,通讯通路门店!$J:$J,"OPPO体验店")</f>
        <v>0</v>
      </c>
      <c r="AB1167" s="99">
        <f>COUNTIFS(通讯通路门店!$S:$S,$G1167,通讯通路门店!$J:$J,"华为授权体验店")+COUNTIFS(通讯通路门店!$S:$S,$G1167,通讯通路门店!$J:$J,"华为堡垒店")</f>
        <v>0</v>
      </c>
      <c r="AC1167" s="99">
        <f>COUNTIFS(通讯通路门店!$S:$S,$G1167,通讯通路门店!$J:$J,"小米体验店")</f>
        <v>0</v>
      </c>
      <c r="AD1167" s="99">
        <f>COUNTIFS(通讯通路门店!$S:$S,$G1167,通讯通路门店!$J:$J,"苹果体验店")</f>
        <v>0</v>
      </c>
      <c r="AE1167" s="99">
        <f>COUNTIFS(通讯通路门店!$S:$S,$G1167,通讯通路门店!$J:$J,"其他品牌专卖店")</f>
        <v>0</v>
      </c>
      <c r="AF1167" s="99">
        <f>SUMIFS(通讯通路门店!$BI:$BI,通讯通路门店!$S:$S,$G1167)</f>
        <v>0</v>
      </c>
      <c r="AG1167" s="99">
        <f>SUMIFS(通讯通路门店!$BH:$BH,通讯通路门店!$S:$S,$G1167)</f>
        <v>0</v>
      </c>
      <c r="AH1167" s="99">
        <f t="shared" si="91"/>
        <v>0</v>
      </c>
      <c r="AI1167" s="99">
        <f>SUMIFS(通讯通路门店!$BB:$BB,通讯通路门店!$S:$S,$G1167)</f>
        <v>0</v>
      </c>
      <c r="AJ1167" s="99">
        <f>SUMIFS(通讯通路门店!$BE:$BE,通讯通路门店!$S:$S,$G1167)</f>
        <v>0</v>
      </c>
      <c r="AK1167" s="99">
        <f>SUMIFS(通讯通路门店!$BG:$BG,通讯通路门店!$S:$S,$G1167)</f>
        <v>0</v>
      </c>
      <c r="AL1167" s="99">
        <f>SUMIFS(通讯通路门店!$BC:$BC,通讯通路门店!$S:$S,$G1167)</f>
        <v>0</v>
      </c>
      <c r="AM1167" s="99">
        <f>SUMIFS(通讯通路门店!$BD:$BD,通讯通路门店!$S:$S,$G1167)</f>
        <v>0</v>
      </c>
      <c r="AN1167" s="99">
        <f>SUMIFS(通讯通路门店!$BF:$BF,通讯通路门店!$S:$S,$G1167)</f>
        <v>0</v>
      </c>
      <c r="AO1167" s="99">
        <f t="shared" si="92"/>
        <v>0</v>
      </c>
      <c r="AP1167" s="99">
        <f>SUMIFS(通讯通路门店!$K:$K,通讯通路门店!$S:$S,$G1167)</f>
        <v>0</v>
      </c>
      <c r="AQ1167" s="83"/>
      <c r="AR1167" s="99">
        <f>SUMIFS(通讯通路门店!$T:$T,通讯通路门店!$S:$S,$G1167)</f>
        <v>0</v>
      </c>
      <c r="AS1167" s="99">
        <f>SUMIFS(通讯通路门店!$U:$U,通讯通路门店!$S:$S,$G1167)</f>
        <v>0</v>
      </c>
      <c r="AT1167" s="99">
        <f>SUMIFS(通讯通路门店!$V:$V,通讯通路门店!$S:$S,$G1167)</f>
        <v>0</v>
      </c>
      <c r="AU1167" s="99">
        <f>SUMIFS(通讯通路门店!$W:$W,通讯通路门店!$S:$S,$G1167)</f>
        <v>0</v>
      </c>
      <c r="AV1167" s="99">
        <f>SUMIFS(通讯通路门店!$Z:$Z,通讯通路门店!$S:$S,$G1167)</f>
        <v>0</v>
      </c>
      <c r="AW1167" s="99">
        <f>SUMIFS(通讯通路门店!$AB:$AB,通讯通路门店!$S:$S,$G1167)</f>
        <v>0</v>
      </c>
      <c r="AX1167" s="99">
        <f>SUMIFS(通讯通路门店!$X:$X,通讯通路门店!$S:$S,$G1167)</f>
        <v>0</v>
      </c>
      <c r="AY1167" s="99">
        <f>SUMIFS(通讯通路门店!$Y:$Y,通讯通路门店!$S:$S,$G1167)</f>
        <v>0</v>
      </c>
      <c r="AZ1167" s="99">
        <f>SUMIFS(通讯通路门店!$AA:$AA,通讯通路门店!$S:$S,$G1167)</f>
        <v>0</v>
      </c>
      <c r="BA1167" s="99">
        <f t="shared" si="93"/>
        <v>0</v>
      </c>
      <c r="BB1167" s="99">
        <f t="shared" si="94"/>
        <v>0</v>
      </c>
      <c r="BC1167" s="99">
        <f>SUMIFS(通讯通路门店!$W:$W,通讯通路门店!$S:$S,$G1167,通讯通路门店!$J:$J,"荣耀体验店")+SUMIFS(通讯通路门店!$W:$W,通讯通路门店!$S:$S,$G1167,通讯通路门店!$J:$J,"荣耀授权专卖店")</f>
        <v>0</v>
      </c>
      <c r="BD1167" s="99">
        <f>SUMIFS(通讯通路门店!$Z:$Z,通讯通路门店!$S:$S,$G1167,通讯通路门店!$J:$J,"VIVO体验店")</f>
        <v>0</v>
      </c>
      <c r="BE1167" s="99">
        <f>SUMIFS(通讯通路门店!$AB:$AB,通讯通路门店!$S:$S,$G1167,通讯通路门店!$J:$J,"OPPO体验店")</f>
        <v>0</v>
      </c>
      <c r="BF1167" s="99">
        <f>SUMIFS(通讯通路门店!$X:$X,通讯通路门店!$S:$S,$G1167,通讯通路门店!$J:$J,"华为授权体验店")+SUMIFS(通讯通路门店!$AA:$AA,通讯通路门店!$S:$S,$G1167,通讯通路门店!$J:$J,"华为堡垒店")</f>
        <v>0</v>
      </c>
      <c r="BG1167" s="99">
        <f>SUMIFS(通讯通路门店!$Y:$Y,通讯通路门店!$S:$S,$G1167,通讯通路门店!$J:$J,"小米体验店")</f>
        <v>0</v>
      </c>
      <c r="BH1167" s="99">
        <f>SUMIFS(通讯通路门店!$AA:$AA,通讯通路门店!$S:$S,$G1167,通讯通路门店!$J:$J,"苹果体验店")</f>
        <v>0</v>
      </c>
      <c r="BI1167" s="99">
        <f>SUMIFS(通讯通路门店!$K:$K,通讯通路门店!$S:$S,$G1167,通讯通路门店!$J:$J,"其他品牌专卖店")</f>
        <v>0</v>
      </c>
      <c r="BJ1167" s="99">
        <f>SUMIFS(通讯通路门店!$AC:$AC,通讯通路门店!$S:$S,$G1167)</f>
        <v>0</v>
      </c>
      <c r="BK1167" s="99">
        <f>SUMIFS(通讯通路门店!$AD:$AD,通讯通路门店!$S:$S,$G1167)</f>
        <v>0</v>
      </c>
      <c r="BL1167" s="99">
        <f>SUMIFS(通讯通路门店!$AE:$AE,通讯通路门店!$S:$S,$G1167)</f>
        <v>0</v>
      </c>
      <c r="BM1167" s="99">
        <f>SUMIFS(通讯通路门店!$AF:$AF,通讯通路门店!$S:$S,$G1167)</f>
        <v>0</v>
      </c>
      <c r="BN1167" s="99">
        <f>SUMIFS(通讯通路门店!$AG:$AG,通讯通路门店!$S:$S,$G1167)</f>
        <v>0</v>
      </c>
      <c r="BO1167" s="99">
        <f>SUMIFS(通讯通路门店!$AH:$AH,通讯通路门店!$S:$S,$G1167)</f>
        <v>0</v>
      </c>
      <c r="BP1167" s="99">
        <f>SUMIFS(通讯通路门店!$AI:$AI,通讯通路门店!$S:$S,$G1167)</f>
        <v>0</v>
      </c>
      <c r="BQ1167" s="83"/>
    </row>
    <row r="1168" spans="1:69">
      <c r="A1168" s="99" t="str">
        <f>IFERROR(_xlfn.XLOOKUP($G1168,通讯通路门店!$S$4:$S$993933,通讯通路门店!$A$4:$A$993933,0,0),"")</f>
        <v>海南省</v>
      </c>
      <c r="B1168" s="99" t="str">
        <f>IFERROR(_xlfn.XLOOKUP($G1168,通讯通路门店!$S$4:$S$993933,通讯通路门店!$B$4:$B$993933,0,0),"")</f>
        <v>乐东黎族自治县</v>
      </c>
      <c r="C1168" s="99" t="str">
        <f>IFERROR(_xlfn.XLOOKUP($G1168,通讯通路门店!$S$4:$S$993933,通讯通路门店!$C$4:$C$993933,0,0),"")</f>
        <v>乐东黎族自治县</v>
      </c>
      <c r="D1168" s="99" t="str">
        <f>IFERROR(_xlfn.XLOOKUP($G1168,通讯通路门店!$S$4:$S$993933,通讯通路门店!$D$4:$D$993933,0,0),"")</f>
        <v>万冲镇</v>
      </c>
      <c r="E1168" s="83"/>
      <c r="F1168" s="83"/>
      <c r="G1168" s="101"/>
      <c r="H1168" s="102">
        <f>IFERROR(_xlfn.XLOOKUP($G1168,通讯通路门店!$S$4:$S$993933,通讯通路门店!$R$4:$R$993933,0,0),"")</f>
        <v>0</v>
      </c>
      <c r="I1168" s="83"/>
      <c r="J1168" s="83"/>
      <c r="K1168" s="83"/>
      <c r="L1168" s="83"/>
      <c r="M1168" s="83"/>
      <c r="N1168" s="83"/>
      <c r="O1168" s="83"/>
      <c r="P1168" s="83"/>
      <c r="Q1168" s="83"/>
      <c r="R1168" s="83"/>
      <c r="S1168" s="83"/>
      <c r="T1168" s="83"/>
      <c r="U1168" s="99">
        <f>COUNTIF(通讯通路门店!$S:$S,$G1168)</f>
        <v>0</v>
      </c>
      <c r="V1168" s="99">
        <f>COUNTIFS(通讯通路门店!$S:$S,$G1168,通讯通路门店!$J:$J,"综合卖场")</f>
        <v>0</v>
      </c>
      <c r="W1168" s="99">
        <f>SUMIFS(通讯通路门店!$AJ:$AJ,通讯通路门店!$S:$S,通讯客户沙盘!$G1168)</f>
        <v>0</v>
      </c>
      <c r="X1168" s="99">
        <f t="shared" si="90"/>
        <v>0</v>
      </c>
      <c r="Y1168" s="99">
        <f>COUNTIFS(通讯通路门店!$S:$S,$G1168,通讯通路门店!$J:$J,"荣耀体验店")+COUNTIFS(通讯通路门店!$S:$S,$G1168,通讯通路门店!$J:$J,"荣耀授权专卖店")</f>
        <v>0</v>
      </c>
      <c r="Z1168" s="99">
        <f>COUNTIFS(通讯通路门店!$S:$S,$G1168,通讯通路门店!$J:$J,"VIVO体验店")</f>
        <v>0</v>
      </c>
      <c r="AA1168" s="99">
        <f>COUNTIFS(通讯通路门店!$S:$S,$G1168,通讯通路门店!$J:$J,"OPPO体验店")</f>
        <v>0</v>
      </c>
      <c r="AB1168" s="99">
        <f>COUNTIFS(通讯通路门店!$S:$S,$G1168,通讯通路门店!$J:$J,"华为授权体验店")+COUNTIFS(通讯通路门店!$S:$S,$G1168,通讯通路门店!$J:$J,"华为堡垒店")</f>
        <v>0</v>
      </c>
      <c r="AC1168" s="99">
        <f>COUNTIFS(通讯通路门店!$S:$S,$G1168,通讯通路门店!$J:$J,"小米体验店")</f>
        <v>0</v>
      </c>
      <c r="AD1168" s="99">
        <f>COUNTIFS(通讯通路门店!$S:$S,$G1168,通讯通路门店!$J:$J,"苹果体验店")</f>
        <v>0</v>
      </c>
      <c r="AE1168" s="99">
        <f>COUNTIFS(通讯通路门店!$S:$S,$G1168,通讯通路门店!$J:$J,"其他品牌专卖店")</f>
        <v>0</v>
      </c>
      <c r="AF1168" s="99">
        <f>SUMIFS(通讯通路门店!$BI:$BI,通讯通路门店!$S:$S,$G1168)</f>
        <v>0</v>
      </c>
      <c r="AG1168" s="99">
        <f>SUMIFS(通讯通路门店!$BH:$BH,通讯通路门店!$S:$S,$G1168)</f>
        <v>0</v>
      </c>
      <c r="AH1168" s="99">
        <f t="shared" si="91"/>
        <v>0</v>
      </c>
      <c r="AI1168" s="99">
        <f>SUMIFS(通讯通路门店!$BB:$BB,通讯通路门店!$S:$S,$G1168)</f>
        <v>0</v>
      </c>
      <c r="AJ1168" s="99">
        <f>SUMIFS(通讯通路门店!$BE:$BE,通讯通路门店!$S:$S,$G1168)</f>
        <v>0</v>
      </c>
      <c r="AK1168" s="99">
        <f>SUMIFS(通讯通路门店!$BG:$BG,通讯通路门店!$S:$S,$G1168)</f>
        <v>0</v>
      </c>
      <c r="AL1168" s="99">
        <f>SUMIFS(通讯通路门店!$BC:$BC,通讯通路门店!$S:$S,$G1168)</f>
        <v>0</v>
      </c>
      <c r="AM1168" s="99">
        <f>SUMIFS(通讯通路门店!$BD:$BD,通讯通路门店!$S:$S,$G1168)</f>
        <v>0</v>
      </c>
      <c r="AN1168" s="99">
        <f>SUMIFS(通讯通路门店!$BF:$BF,通讯通路门店!$S:$S,$G1168)</f>
        <v>0</v>
      </c>
      <c r="AO1168" s="99">
        <f t="shared" si="92"/>
        <v>0</v>
      </c>
      <c r="AP1168" s="99">
        <f>SUMIFS(通讯通路门店!$K:$K,通讯通路门店!$S:$S,$G1168)</f>
        <v>0</v>
      </c>
      <c r="AQ1168" s="83"/>
      <c r="AR1168" s="99">
        <f>SUMIFS(通讯通路门店!$T:$T,通讯通路门店!$S:$S,$G1168)</f>
        <v>0</v>
      </c>
      <c r="AS1168" s="99">
        <f>SUMIFS(通讯通路门店!$U:$U,通讯通路门店!$S:$S,$G1168)</f>
        <v>0</v>
      </c>
      <c r="AT1168" s="99">
        <f>SUMIFS(通讯通路门店!$V:$V,通讯通路门店!$S:$S,$G1168)</f>
        <v>0</v>
      </c>
      <c r="AU1168" s="99">
        <f>SUMIFS(通讯通路门店!$W:$W,通讯通路门店!$S:$S,$G1168)</f>
        <v>0</v>
      </c>
      <c r="AV1168" s="99">
        <f>SUMIFS(通讯通路门店!$Z:$Z,通讯通路门店!$S:$S,$G1168)</f>
        <v>0</v>
      </c>
      <c r="AW1168" s="99">
        <f>SUMIFS(通讯通路门店!$AB:$AB,通讯通路门店!$S:$S,$G1168)</f>
        <v>0</v>
      </c>
      <c r="AX1168" s="99">
        <f>SUMIFS(通讯通路门店!$X:$X,通讯通路门店!$S:$S,$G1168)</f>
        <v>0</v>
      </c>
      <c r="AY1168" s="99">
        <f>SUMIFS(通讯通路门店!$Y:$Y,通讯通路门店!$S:$S,$G1168)</f>
        <v>0</v>
      </c>
      <c r="AZ1168" s="99">
        <f>SUMIFS(通讯通路门店!$AA:$AA,通讯通路门店!$S:$S,$G1168)</f>
        <v>0</v>
      </c>
      <c r="BA1168" s="99">
        <f t="shared" si="93"/>
        <v>0</v>
      </c>
      <c r="BB1168" s="99">
        <f t="shared" si="94"/>
        <v>0</v>
      </c>
      <c r="BC1168" s="99">
        <f>SUMIFS(通讯通路门店!$W:$W,通讯通路门店!$S:$S,$G1168,通讯通路门店!$J:$J,"荣耀体验店")+SUMIFS(通讯通路门店!$W:$W,通讯通路门店!$S:$S,$G1168,通讯通路门店!$J:$J,"荣耀授权专卖店")</f>
        <v>0</v>
      </c>
      <c r="BD1168" s="99">
        <f>SUMIFS(通讯通路门店!$Z:$Z,通讯通路门店!$S:$S,$G1168,通讯通路门店!$J:$J,"VIVO体验店")</f>
        <v>0</v>
      </c>
      <c r="BE1168" s="99">
        <f>SUMIFS(通讯通路门店!$AB:$AB,通讯通路门店!$S:$S,$G1168,通讯通路门店!$J:$J,"OPPO体验店")</f>
        <v>0</v>
      </c>
      <c r="BF1168" s="99">
        <f>SUMIFS(通讯通路门店!$X:$X,通讯通路门店!$S:$S,$G1168,通讯通路门店!$J:$J,"华为授权体验店")+SUMIFS(通讯通路门店!$AA:$AA,通讯通路门店!$S:$S,$G1168,通讯通路门店!$J:$J,"华为堡垒店")</f>
        <v>0</v>
      </c>
      <c r="BG1168" s="99">
        <f>SUMIFS(通讯通路门店!$Y:$Y,通讯通路门店!$S:$S,$G1168,通讯通路门店!$J:$J,"小米体验店")</f>
        <v>0</v>
      </c>
      <c r="BH1168" s="99">
        <f>SUMIFS(通讯通路门店!$AA:$AA,通讯通路门店!$S:$S,$G1168,通讯通路门店!$J:$J,"苹果体验店")</f>
        <v>0</v>
      </c>
      <c r="BI1168" s="99">
        <f>SUMIFS(通讯通路门店!$K:$K,通讯通路门店!$S:$S,$G1168,通讯通路门店!$J:$J,"其他品牌专卖店")</f>
        <v>0</v>
      </c>
      <c r="BJ1168" s="99">
        <f>SUMIFS(通讯通路门店!$AC:$AC,通讯通路门店!$S:$S,$G1168)</f>
        <v>0</v>
      </c>
      <c r="BK1168" s="99">
        <f>SUMIFS(通讯通路门店!$AD:$AD,通讯通路门店!$S:$S,$G1168)</f>
        <v>0</v>
      </c>
      <c r="BL1168" s="99">
        <f>SUMIFS(通讯通路门店!$AE:$AE,通讯通路门店!$S:$S,$G1168)</f>
        <v>0</v>
      </c>
      <c r="BM1168" s="99">
        <f>SUMIFS(通讯通路门店!$AF:$AF,通讯通路门店!$S:$S,$G1168)</f>
        <v>0</v>
      </c>
      <c r="BN1168" s="99">
        <f>SUMIFS(通讯通路门店!$AG:$AG,通讯通路门店!$S:$S,$G1168)</f>
        <v>0</v>
      </c>
      <c r="BO1168" s="99">
        <f>SUMIFS(通讯通路门店!$AH:$AH,通讯通路门店!$S:$S,$G1168)</f>
        <v>0</v>
      </c>
      <c r="BP1168" s="99">
        <f>SUMIFS(通讯通路门店!$AI:$AI,通讯通路门店!$S:$S,$G1168)</f>
        <v>0</v>
      </c>
      <c r="BQ1168" s="83"/>
    </row>
    <row r="1169" spans="1:69">
      <c r="A1169" s="99" t="str">
        <f>IFERROR(_xlfn.XLOOKUP($G1169,通讯通路门店!$S$4:$S$993933,通讯通路门店!$A$4:$A$993933,0,0),"")</f>
        <v>海南省</v>
      </c>
      <c r="B1169" s="99" t="str">
        <f>IFERROR(_xlfn.XLOOKUP($G1169,通讯通路门店!$S$4:$S$993933,通讯通路门店!$B$4:$B$993933,0,0),"")</f>
        <v>乐东黎族自治县</v>
      </c>
      <c r="C1169" s="99" t="str">
        <f>IFERROR(_xlfn.XLOOKUP($G1169,通讯通路门店!$S$4:$S$993933,通讯通路门店!$C$4:$C$993933,0,0),"")</f>
        <v>乐东黎族自治县</v>
      </c>
      <c r="D1169" s="99" t="str">
        <f>IFERROR(_xlfn.XLOOKUP($G1169,通讯通路门店!$S$4:$S$993933,通讯通路门店!$D$4:$D$993933,0,0),"")</f>
        <v>万冲镇</v>
      </c>
      <c r="E1169" s="83"/>
      <c r="F1169" s="83"/>
      <c r="G1169" s="101"/>
      <c r="H1169" s="102">
        <f>IFERROR(_xlfn.XLOOKUP($G1169,通讯通路门店!$S$4:$S$993933,通讯通路门店!$R$4:$R$993933,0,0),"")</f>
        <v>0</v>
      </c>
      <c r="I1169" s="83"/>
      <c r="J1169" s="83"/>
      <c r="K1169" s="83"/>
      <c r="L1169" s="83"/>
      <c r="M1169" s="83"/>
      <c r="N1169" s="83"/>
      <c r="O1169" s="83"/>
      <c r="P1169" s="83"/>
      <c r="Q1169" s="83"/>
      <c r="R1169" s="83"/>
      <c r="S1169" s="83"/>
      <c r="T1169" s="83"/>
      <c r="U1169" s="99">
        <f>COUNTIF(通讯通路门店!$S:$S,$G1169)</f>
        <v>0</v>
      </c>
      <c r="V1169" s="99">
        <f>COUNTIFS(通讯通路门店!$S:$S,$G1169,通讯通路门店!$J:$J,"综合卖场")</f>
        <v>0</v>
      </c>
      <c r="W1169" s="99">
        <f>SUMIFS(通讯通路门店!$AJ:$AJ,通讯通路门店!$S:$S,通讯客户沙盘!$G1169)</f>
        <v>0</v>
      </c>
      <c r="X1169" s="99">
        <f t="shared" si="90"/>
        <v>0</v>
      </c>
      <c r="Y1169" s="99">
        <f>COUNTIFS(通讯通路门店!$S:$S,$G1169,通讯通路门店!$J:$J,"荣耀体验店")+COUNTIFS(通讯通路门店!$S:$S,$G1169,通讯通路门店!$J:$J,"荣耀授权专卖店")</f>
        <v>0</v>
      </c>
      <c r="Z1169" s="99">
        <f>COUNTIFS(通讯通路门店!$S:$S,$G1169,通讯通路门店!$J:$J,"VIVO体验店")</f>
        <v>0</v>
      </c>
      <c r="AA1169" s="99">
        <f>COUNTIFS(通讯通路门店!$S:$S,$G1169,通讯通路门店!$J:$J,"OPPO体验店")</f>
        <v>0</v>
      </c>
      <c r="AB1169" s="99">
        <f>COUNTIFS(通讯通路门店!$S:$S,$G1169,通讯通路门店!$J:$J,"华为授权体验店")+COUNTIFS(通讯通路门店!$S:$S,$G1169,通讯通路门店!$J:$J,"华为堡垒店")</f>
        <v>0</v>
      </c>
      <c r="AC1169" s="99">
        <f>COUNTIFS(通讯通路门店!$S:$S,$G1169,通讯通路门店!$J:$J,"小米体验店")</f>
        <v>0</v>
      </c>
      <c r="AD1169" s="99">
        <f>COUNTIFS(通讯通路门店!$S:$S,$G1169,通讯通路门店!$J:$J,"苹果体验店")</f>
        <v>0</v>
      </c>
      <c r="AE1169" s="99">
        <f>COUNTIFS(通讯通路门店!$S:$S,$G1169,通讯通路门店!$J:$J,"其他品牌专卖店")</f>
        <v>0</v>
      </c>
      <c r="AF1169" s="99">
        <f>SUMIFS(通讯通路门店!$BI:$BI,通讯通路门店!$S:$S,$G1169)</f>
        <v>0</v>
      </c>
      <c r="AG1169" s="99">
        <f>SUMIFS(通讯通路门店!$BH:$BH,通讯通路门店!$S:$S,$G1169)</f>
        <v>0</v>
      </c>
      <c r="AH1169" s="99">
        <f t="shared" si="91"/>
        <v>0</v>
      </c>
      <c r="AI1169" s="99">
        <f>SUMIFS(通讯通路门店!$BB:$BB,通讯通路门店!$S:$S,$G1169)</f>
        <v>0</v>
      </c>
      <c r="AJ1169" s="99">
        <f>SUMIFS(通讯通路门店!$BE:$BE,通讯通路门店!$S:$S,$G1169)</f>
        <v>0</v>
      </c>
      <c r="AK1169" s="99">
        <f>SUMIFS(通讯通路门店!$BG:$BG,通讯通路门店!$S:$S,$G1169)</f>
        <v>0</v>
      </c>
      <c r="AL1169" s="99">
        <f>SUMIFS(通讯通路门店!$BC:$BC,通讯通路门店!$S:$S,$G1169)</f>
        <v>0</v>
      </c>
      <c r="AM1169" s="99">
        <f>SUMIFS(通讯通路门店!$BD:$BD,通讯通路门店!$S:$S,$G1169)</f>
        <v>0</v>
      </c>
      <c r="AN1169" s="99">
        <f>SUMIFS(通讯通路门店!$BF:$BF,通讯通路门店!$S:$S,$G1169)</f>
        <v>0</v>
      </c>
      <c r="AO1169" s="99">
        <f t="shared" si="92"/>
        <v>0</v>
      </c>
      <c r="AP1169" s="99">
        <f>SUMIFS(通讯通路门店!$K:$K,通讯通路门店!$S:$S,$G1169)</f>
        <v>0</v>
      </c>
      <c r="AQ1169" s="83"/>
      <c r="AR1169" s="99">
        <f>SUMIFS(通讯通路门店!$T:$T,通讯通路门店!$S:$S,$G1169)</f>
        <v>0</v>
      </c>
      <c r="AS1169" s="99">
        <f>SUMIFS(通讯通路门店!$U:$U,通讯通路门店!$S:$S,$G1169)</f>
        <v>0</v>
      </c>
      <c r="AT1169" s="99">
        <f>SUMIFS(通讯通路门店!$V:$V,通讯通路门店!$S:$S,$G1169)</f>
        <v>0</v>
      </c>
      <c r="AU1169" s="99">
        <f>SUMIFS(通讯通路门店!$W:$W,通讯通路门店!$S:$S,$G1169)</f>
        <v>0</v>
      </c>
      <c r="AV1169" s="99">
        <f>SUMIFS(通讯通路门店!$Z:$Z,通讯通路门店!$S:$S,$G1169)</f>
        <v>0</v>
      </c>
      <c r="AW1169" s="99">
        <f>SUMIFS(通讯通路门店!$AB:$AB,通讯通路门店!$S:$S,$G1169)</f>
        <v>0</v>
      </c>
      <c r="AX1169" s="99">
        <f>SUMIFS(通讯通路门店!$X:$X,通讯通路门店!$S:$S,$G1169)</f>
        <v>0</v>
      </c>
      <c r="AY1169" s="99">
        <f>SUMIFS(通讯通路门店!$Y:$Y,通讯通路门店!$S:$S,$G1169)</f>
        <v>0</v>
      </c>
      <c r="AZ1169" s="99">
        <f>SUMIFS(通讯通路门店!$AA:$AA,通讯通路门店!$S:$S,$G1169)</f>
        <v>0</v>
      </c>
      <c r="BA1169" s="99">
        <f t="shared" si="93"/>
        <v>0</v>
      </c>
      <c r="BB1169" s="99">
        <f t="shared" si="94"/>
        <v>0</v>
      </c>
      <c r="BC1169" s="99">
        <f>SUMIFS(通讯通路门店!$W:$W,通讯通路门店!$S:$S,$G1169,通讯通路门店!$J:$J,"荣耀体验店")+SUMIFS(通讯通路门店!$W:$W,通讯通路门店!$S:$S,$G1169,通讯通路门店!$J:$J,"荣耀授权专卖店")</f>
        <v>0</v>
      </c>
      <c r="BD1169" s="99">
        <f>SUMIFS(通讯通路门店!$Z:$Z,通讯通路门店!$S:$S,$G1169,通讯通路门店!$J:$J,"VIVO体验店")</f>
        <v>0</v>
      </c>
      <c r="BE1169" s="99">
        <f>SUMIFS(通讯通路门店!$AB:$AB,通讯通路门店!$S:$S,$G1169,通讯通路门店!$J:$J,"OPPO体验店")</f>
        <v>0</v>
      </c>
      <c r="BF1169" s="99">
        <f>SUMIFS(通讯通路门店!$X:$X,通讯通路门店!$S:$S,$G1169,通讯通路门店!$J:$J,"华为授权体验店")+SUMIFS(通讯通路门店!$AA:$AA,通讯通路门店!$S:$S,$G1169,通讯通路门店!$J:$J,"华为堡垒店")</f>
        <v>0</v>
      </c>
      <c r="BG1169" s="99">
        <f>SUMIFS(通讯通路门店!$Y:$Y,通讯通路门店!$S:$S,$G1169,通讯通路门店!$J:$J,"小米体验店")</f>
        <v>0</v>
      </c>
      <c r="BH1169" s="99">
        <f>SUMIFS(通讯通路门店!$AA:$AA,通讯通路门店!$S:$S,$G1169,通讯通路门店!$J:$J,"苹果体验店")</f>
        <v>0</v>
      </c>
      <c r="BI1169" s="99">
        <f>SUMIFS(通讯通路门店!$K:$K,通讯通路门店!$S:$S,$G1169,通讯通路门店!$J:$J,"其他品牌专卖店")</f>
        <v>0</v>
      </c>
      <c r="BJ1169" s="99">
        <f>SUMIFS(通讯通路门店!$AC:$AC,通讯通路门店!$S:$S,$G1169)</f>
        <v>0</v>
      </c>
      <c r="BK1169" s="99">
        <f>SUMIFS(通讯通路门店!$AD:$AD,通讯通路门店!$S:$S,$G1169)</f>
        <v>0</v>
      </c>
      <c r="BL1169" s="99">
        <f>SUMIFS(通讯通路门店!$AE:$AE,通讯通路门店!$S:$S,$G1169)</f>
        <v>0</v>
      </c>
      <c r="BM1169" s="99">
        <f>SUMIFS(通讯通路门店!$AF:$AF,通讯通路门店!$S:$S,$G1169)</f>
        <v>0</v>
      </c>
      <c r="BN1169" s="99">
        <f>SUMIFS(通讯通路门店!$AG:$AG,通讯通路门店!$S:$S,$G1169)</f>
        <v>0</v>
      </c>
      <c r="BO1169" s="99">
        <f>SUMIFS(通讯通路门店!$AH:$AH,通讯通路门店!$S:$S,$G1169)</f>
        <v>0</v>
      </c>
      <c r="BP1169" s="99">
        <f>SUMIFS(通讯通路门店!$AI:$AI,通讯通路门店!$S:$S,$G1169)</f>
        <v>0</v>
      </c>
      <c r="BQ1169" s="83"/>
    </row>
    <row r="1170" spans="1:69">
      <c r="A1170" s="99" t="str">
        <f>IFERROR(_xlfn.XLOOKUP($G1170,通讯通路门店!$S$4:$S$993933,通讯通路门店!$A$4:$A$993933,0,0),"")</f>
        <v>海南省</v>
      </c>
      <c r="B1170" s="99" t="str">
        <f>IFERROR(_xlfn.XLOOKUP($G1170,通讯通路门店!$S$4:$S$993933,通讯通路门店!$B$4:$B$993933,0,0),"")</f>
        <v>乐东黎族自治县</v>
      </c>
      <c r="C1170" s="99" t="str">
        <f>IFERROR(_xlfn.XLOOKUP($G1170,通讯通路门店!$S$4:$S$993933,通讯通路门店!$C$4:$C$993933,0,0),"")</f>
        <v>乐东黎族自治县</v>
      </c>
      <c r="D1170" s="99" t="str">
        <f>IFERROR(_xlfn.XLOOKUP($G1170,通讯通路门店!$S$4:$S$993933,通讯通路门店!$D$4:$D$993933,0,0),"")</f>
        <v>万冲镇</v>
      </c>
      <c r="E1170" s="83"/>
      <c r="F1170" s="83"/>
      <c r="G1170" s="101"/>
      <c r="H1170" s="102">
        <f>IFERROR(_xlfn.XLOOKUP($G1170,通讯通路门店!$S$4:$S$993933,通讯通路门店!$R$4:$R$993933,0,0),"")</f>
        <v>0</v>
      </c>
      <c r="I1170" s="83"/>
      <c r="J1170" s="83"/>
      <c r="K1170" s="83"/>
      <c r="L1170" s="83"/>
      <c r="M1170" s="83"/>
      <c r="N1170" s="83"/>
      <c r="O1170" s="83"/>
      <c r="P1170" s="83"/>
      <c r="Q1170" s="83"/>
      <c r="R1170" s="83"/>
      <c r="S1170" s="83"/>
      <c r="T1170" s="83"/>
      <c r="U1170" s="99">
        <f>COUNTIF(通讯通路门店!$S:$S,$G1170)</f>
        <v>0</v>
      </c>
      <c r="V1170" s="99">
        <f>COUNTIFS(通讯通路门店!$S:$S,$G1170,通讯通路门店!$J:$J,"综合卖场")</f>
        <v>0</v>
      </c>
      <c r="W1170" s="99">
        <f>SUMIFS(通讯通路门店!$AJ:$AJ,通讯通路门店!$S:$S,通讯客户沙盘!$G1170)</f>
        <v>0</v>
      </c>
      <c r="X1170" s="99">
        <f t="shared" si="90"/>
        <v>0</v>
      </c>
      <c r="Y1170" s="99">
        <f>COUNTIFS(通讯通路门店!$S:$S,$G1170,通讯通路门店!$J:$J,"荣耀体验店")+COUNTIFS(通讯通路门店!$S:$S,$G1170,通讯通路门店!$J:$J,"荣耀授权专卖店")</f>
        <v>0</v>
      </c>
      <c r="Z1170" s="99">
        <f>COUNTIFS(通讯通路门店!$S:$S,$G1170,通讯通路门店!$J:$J,"VIVO体验店")</f>
        <v>0</v>
      </c>
      <c r="AA1170" s="99">
        <f>COUNTIFS(通讯通路门店!$S:$S,$G1170,通讯通路门店!$J:$J,"OPPO体验店")</f>
        <v>0</v>
      </c>
      <c r="AB1170" s="99">
        <f>COUNTIFS(通讯通路门店!$S:$S,$G1170,通讯通路门店!$J:$J,"华为授权体验店")+COUNTIFS(通讯通路门店!$S:$S,$G1170,通讯通路门店!$J:$J,"华为堡垒店")</f>
        <v>0</v>
      </c>
      <c r="AC1170" s="99">
        <f>COUNTIFS(通讯通路门店!$S:$S,$G1170,通讯通路门店!$J:$J,"小米体验店")</f>
        <v>0</v>
      </c>
      <c r="AD1170" s="99">
        <f>COUNTIFS(通讯通路门店!$S:$S,$G1170,通讯通路门店!$J:$J,"苹果体验店")</f>
        <v>0</v>
      </c>
      <c r="AE1170" s="99">
        <f>COUNTIFS(通讯通路门店!$S:$S,$G1170,通讯通路门店!$J:$J,"其他品牌专卖店")</f>
        <v>0</v>
      </c>
      <c r="AF1170" s="99">
        <f>SUMIFS(通讯通路门店!$BI:$BI,通讯通路门店!$S:$S,$G1170)</f>
        <v>0</v>
      </c>
      <c r="AG1170" s="99">
        <f>SUMIFS(通讯通路门店!$BH:$BH,通讯通路门店!$S:$S,$G1170)</f>
        <v>0</v>
      </c>
      <c r="AH1170" s="99">
        <f t="shared" si="91"/>
        <v>0</v>
      </c>
      <c r="AI1170" s="99">
        <f>SUMIFS(通讯通路门店!$BB:$BB,通讯通路门店!$S:$S,$G1170)</f>
        <v>0</v>
      </c>
      <c r="AJ1170" s="99">
        <f>SUMIFS(通讯通路门店!$BE:$BE,通讯通路门店!$S:$S,$G1170)</f>
        <v>0</v>
      </c>
      <c r="AK1170" s="99">
        <f>SUMIFS(通讯通路门店!$BG:$BG,通讯通路门店!$S:$S,$G1170)</f>
        <v>0</v>
      </c>
      <c r="AL1170" s="99">
        <f>SUMIFS(通讯通路门店!$BC:$BC,通讯通路门店!$S:$S,$G1170)</f>
        <v>0</v>
      </c>
      <c r="AM1170" s="99">
        <f>SUMIFS(通讯通路门店!$BD:$BD,通讯通路门店!$S:$S,$G1170)</f>
        <v>0</v>
      </c>
      <c r="AN1170" s="99">
        <f>SUMIFS(通讯通路门店!$BF:$BF,通讯通路门店!$S:$S,$G1170)</f>
        <v>0</v>
      </c>
      <c r="AO1170" s="99">
        <f t="shared" si="92"/>
        <v>0</v>
      </c>
      <c r="AP1170" s="99">
        <f>SUMIFS(通讯通路门店!$K:$K,通讯通路门店!$S:$S,$G1170)</f>
        <v>0</v>
      </c>
      <c r="AQ1170" s="83"/>
      <c r="AR1170" s="99">
        <f>SUMIFS(通讯通路门店!$T:$T,通讯通路门店!$S:$S,$G1170)</f>
        <v>0</v>
      </c>
      <c r="AS1170" s="99">
        <f>SUMIFS(通讯通路门店!$U:$U,通讯通路门店!$S:$S,$G1170)</f>
        <v>0</v>
      </c>
      <c r="AT1170" s="99">
        <f>SUMIFS(通讯通路门店!$V:$V,通讯通路门店!$S:$S,$G1170)</f>
        <v>0</v>
      </c>
      <c r="AU1170" s="99">
        <f>SUMIFS(通讯通路门店!$W:$W,通讯通路门店!$S:$S,$G1170)</f>
        <v>0</v>
      </c>
      <c r="AV1170" s="99">
        <f>SUMIFS(通讯通路门店!$Z:$Z,通讯通路门店!$S:$S,$G1170)</f>
        <v>0</v>
      </c>
      <c r="AW1170" s="99">
        <f>SUMIFS(通讯通路门店!$AB:$AB,通讯通路门店!$S:$S,$G1170)</f>
        <v>0</v>
      </c>
      <c r="AX1170" s="99">
        <f>SUMIFS(通讯通路门店!$X:$X,通讯通路门店!$S:$S,$G1170)</f>
        <v>0</v>
      </c>
      <c r="AY1170" s="99">
        <f>SUMIFS(通讯通路门店!$Y:$Y,通讯通路门店!$S:$S,$G1170)</f>
        <v>0</v>
      </c>
      <c r="AZ1170" s="99">
        <f>SUMIFS(通讯通路门店!$AA:$AA,通讯通路门店!$S:$S,$G1170)</f>
        <v>0</v>
      </c>
      <c r="BA1170" s="99">
        <f t="shared" si="93"/>
        <v>0</v>
      </c>
      <c r="BB1170" s="99">
        <f t="shared" si="94"/>
        <v>0</v>
      </c>
      <c r="BC1170" s="99">
        <f>SUMIFS(通讯通路门店!$W:$W,通讯通路门店!$S:$S,$G1170,通讯通路门店!$J:$J,"荣耀体验店")+SUMIFS(通讯通路门店!$W:$W,通讯通路门店!$S:$S,$G1170,通讯通路门店!$J:$J,"荣耀授权专卖店")</f>
        <v>0</v>
      </c>
      <c r="BD1170" s="99">
        <f>SUMIFS(通讯通路门店!$Z:$Z,通讯通路门店!$S:$S,$G1170,通讯通路门店!$J:$J,"VIVO体验店")</f>
        <v>0</v>
      </c>
      <c r="BE1170" s="99">
        <f>SUMIFS(通讯通路门店!$AB:$AB,通讯通路门店!$S:$S,$G1170,通讯通路门店!$J:$J,"OPPO体验店")</f>
        <v>0</v>
      </c>
      <c r="BF1170" s="99">
        <f>SUMIFS(通讯通路门店!$X:$X,通讯通路门店!$S:$S,$G1170,通讯通路门店!$J:$J,"华为授权体验店")+SUMIFS(通讯通路门店!$AA:$AA,通讯通路门店!$S:$S,$G1170,通讯通路门店!$J:$J,"华为堡垒店")</f>
        <v>0</v>
      </c>
      <c r="BG1170" s="99">
        <f>SUMIFS(通讯通路门店!$Y:$Y,通讯通路门店!$S:$S,$G1170,通讯通路门店!$J:$J,"小米体验店")</f>
        <v>0</v>
      </c>
      <c r="BH1170" s="99">
        <f>SUMIFS(通讯通路门店!$AA:$AA,通讯通路门店!$S:$S,$G1170,通讯通路门店!$J:$J,"苹果体验店")</f>
        <v>0</v>
      </c>
      <c r="BI1170" s="99">
        <f>SUMIFS(通讯通路门店!$K:$K,通讯通路门店!$S:$S,$G1170,通讯通路门店!$J:$J,"其他品牌专卖店")</f>
        <v>0</v>
      </c>
      <c r="BJ1170" s="99">
        <f>SUMIFS(通讯通路门店!$AC:$AC,通讯通路门店!$S:$S,$G1170)</f>
        <v>0</v>
      </c>
      <c r="BK1170" s="99">
        <f>SUMIFS(通讯通路门店!$AD:$AD,通讯通路门店!$S:$S,$G1170)</f>
        <v>0</v>
      </c>
      <c r="BL1170" s="99">
        <f>SUMIFS(通讯通路门店!$AE:$AE,通讯通路门店!$S:$S,$G1170)</f>
        <v>0</v>
      </c>
      <c r="BM1170" s="99">
        <f>SUMIFS(通讯通路门店!$AF:$AF,通讯通路门店!$S:$S,$G1170)</f>
        <v>0</v>
      </c>
      <c r="BN1170" s="99">
        <f>SUMIFS(通讯通路门店!$AG:$AG,通讯通路门店!$S:$S,$G1170)</f>
        <v>0</v>
      </c>
      <c r="BO1170" s="99">
        <f>SUMIFS(通讯通路门店!$AH:$AH,通讯通路门店!$S:$S,$G1170)</f>
        <v>0</v>
      </c>
      <c r="BP1170" s="99">
        <f>SUMIFS(通讯通路门店!$AI:$AI,通讯通路门店!$S:$S,$G1170)</f>
        <v>0</v>
      </c>
      <c r="BQ1170" s="83"/>
    </row>
    <row r="1171" spans="1:69">
      <c r="A1171" s="99" t="str">
        <f>IFERROR(_xlfn.XLOOKUP($G1171,通讯通路门店!$S$4:$S$993933,通讯通路门店!$A$4:$A$993933,0,0),"")</f>
        <v>海南省</v>
      </c>
      <c r="B1171" s="99" t="str">
        <f>IFERROR(_xlfn.XLOOKUP($G1171,通讯通路门店!$S$4:$S$993933,通讯通路门店!$B$4:$B$993933,0,0),"")</f>
        <v>乐东黎族自治县</v>
      </c>
      <c r="C1171" s="99" t="str">
        <f>IFERROR(_xlfn.XLOOKUP($G1171,通讯通路门店!$S$4:$S$993933,通讯通路门店!$C$4:$C$993933,0,0),"")</f>
        <v>乐东黎族自治县</v>
      </c>
      <c r="D1171" s="99" t="str">
        <f>IFERROR(_xlfn.XLOOKUP($G1171,通讯通路门店!$S$4:$S$993933,通讯通路门店!$D$4:$D$993933,0,0),"")</f>
        <v>万冲镇</v>
      </c>
      <c r="E1171" s="83"/>
      <c r="F1171" s="83"/>
      <c r="G1171" s="101"/>
      <c r="H1171" s="102">
        <f>IFERROR(_xlfn.XLOOKUP($G1171,通讯通路门店!$S$4:$S$993933,通讯通路门店!$R$4:$R$993933,0,0),"")</f>
        <v>0</v>
      </c>
      <c r="I1171" s="83"/>
      <c r="J1171" s="83"/>
      <c r="K1171" s="83"/>
      <c r="L1171" s="83"/>
      <c r="M1171" s="83"/>
      <c r="N1171" s="83"/>
      <c r="O1171" s="83"/>
      <c r="P1171" s="83"/>
      <c r="Q1171" s="83"/>
      <c r="R1171" s="83"/>
      <c r="S1171" s="83"/>
      <c r="T1171" s="83"/>
      <c r="U1171" s="99">
        <f>COUNTIF(通讯通路门店!$S:$S,$G1171)</f>
        <v>0</v>
      </c>
      <c r="V1171" s="99">
        <f>COUNTIFS(通讯通路门店!$S:$S,$G1171,通讯通路门店!$J:$J,"综合卖场")</f>
        <v>0</v>
      </c>
      <c r="W1171" s="99">
        <f>SUMIFS(通讯通路门店!$AJ:$AJ,通讯通路门店!$S:$S,通讯客户沙盘!$G1171)</f>
        <v>0</v>
      </c>
      <c r="X1171" s="99">
        <f t="shared" si="90"/>
        <v>0</v>
      </c>
      <c r="Y1171" s="99">
        <f>COUNTIFS(通讯通路门店!$S:$S,$G1171,通讯通路门店!$J:$J,"荣耀体验店")+COUNTIFS(通讯通路门店!$S:$S,$G1171,通讯通路门店!$J:$J,"荣耀授权专卖店")</f>
        <v>0</v>
      </c>
      <c r="Z1171" s="99">
        <f>COUNTIFS(通讯通路门店!$S:$S,$G1171,通讯通路门店!$J:$J,"VIVO体验店")</f>
        <v>0</v>
      </c>
      <c r="AA1171" s="99">
        <f>COUNTIFS(通讯通路门店!$S:$S,$G1171,通讯通路门店!$J:$J,"OPPO体验店")</f>
        <v>0</v>
      </c>
      <c r="AB1171" s="99">
        <f>COUNTIFS(通讯通路门店!$S:$S,$G1171,通讯通路门店!$J:$J,"华为授权体验店")+COUNTIFS(通讯通路门店!$S:$S,$G1171,通讯通路门店!$J:$J,"华为堡垒店")</f>
        <v>0</v>
      </c>
      <c r="AC1171" s="99">
        <f>COUNTIFS(通讯通路门店!$S:$S,$G1171,通讯通路门店!$J:$J,"小米体验店")</f>
        <v>0</v>
      </c>
      <c r="AD1171" s="99">
        <f>COUNTIFS(通讯通路门店!$S:$S,$G1171,通讯通路门店!$J:$J,"苹果体验店")</f>
        <v>0</v>
      </c>
      <c r="AE1171" s="99">
        <f>COUNTIFS(通讯通路门店!$S:$S,$G1171,通讯通路门店!$J:$J,"其他品牌专卖店")</f>
        <v>0</v>
      </c>
      <c r="AF1171" s="99">
        <f>SUMIFS(通讯通路门店!$BI:$BI,通讯通路门店!$S:$S,$G1171)</f>
        <v>0</v>
      </c>
      <c r="AG1171" s="99">
        <f>SUMIFS(通讯通路门店!$BH:$BH,通讯通路门店!$S:$S,$G1171)</f>
        <v>0</v>
      </c>
      <c r="AH1171" s="99">
        <f t="shared" si="91"/>
        <v>0</v>
      </c>
      <c r="AI1171" s="99">
        <f>SUMIFS(通讯通路门店!$BB:$BB,通讯通路门店!$S:$S,$G1171)</f>
        <v>0</v>
      </c>
      <c r="AJ1171" s="99">
        <f>SUMIFS(通讯通路门店!$BE:$BE,通讯通路门店!$S:$S,$G1171)</f>
        <v>0</v>
      </c>
      <c r="AK1171" s="99">
        <f>SUMIFS(通讯通路门店!$BG:$BG,通讯通路门店!$S:$S,$G1171)</f>
        <v>0</v>
      </c>
      <c r="AL1171" s="99">
        <f>SUMIFS(通讯通路门店!$BC:$BC,通讯通路门店!$S:$S,$G1171)</f>
        <v>0</v>
      </c>
      <c r="AM1171" s="99">
        <f>SUMIFS(通讯通路门店!$BD:$BD,通讯通路门店!$S:$S,$G1171)</f>
        <v>0</v>
      </c>
      <c r="AN1171" s="99">
        <f>SUMIFS(通讯通路门店!$BF:$BF,通讯通路门店!$S:$S,$G1171)</f>
        <v>0</v>
      </c>
      <c r="AO1171" s="99">
        <f t="shared" si="92"/>
        <v>0</v>
      </c>
      <c r="AP1171" s="99">
        <f>SUMIFS(通讯通路门店!$K:$K,通讯通路门店!$S:$S,$G1171)</f>
        <v>0</v>
      </c>
      <c r="AQ1171" s="83"/>
      <c r="AR1171" s="99">
        <f>SUMIFS(通讯通路门店!$T:$T,通讯通路门店!$S:$S,$G1171)</f>
        <v>0</v>
      </c>
      <c r="AS1171" s="99">
        <f>SUMIFS(通讯通路门店!$U:$U,通讯通路门店!$S:$S,$G1171)</f>
        <v>0</v>
      </c>
      <c r="AT1171" s="99">
        <f>SUMIFS(通讯通路门店!$V:$V,通讯通路门店!$S:$S,$G1171)</f>
        <v>0</v>
      </c>
      <c r="AU1171" s="99">
        <f>SUMIFS(通讯通路门店!$W:$W,通讯通路门店!$S:$S,$G1171)</f>
        <v>0</v>
      </c>
      <c r="AV1171" s="99">
        <f>SUMIFS(通讯通路门店!$Z:$Z,通讯通路门店!$S:$S,$G1171)</f>
        <v>0</v>
      </c>
      <c r="AW1171" s="99">
        <f>SUMIFS(通讯通路门店!$AB:$AB,通讯通路门店!$S:$S,$G1171)</f>
        <v>0</v>
      </c>
      <c r="AX1171" s="99">
        <f>SUMIFS(通讯通路门店!$X:$X,通讯通路门店!$S:$S,$G1171)</f>
        <v>0</v>
      </c>
      <c r="AY1171" s="99">
        <f>SUMIFS(通讯通路门店!$Y:$Y,通讯通路门店!$S:$S,$G1171)</f>
        <v>0</v>
      </c>
      <c r="AZ1171" s="99">
        <f>SUMIFS(通讯通路门店!$AA:$AA,通讯通路门店!$S:$S,$G1171)</f>
        <v>0</v>
      </c>
      <c r="BA1171" s="99">
        <f t="shared" si="93"/>
        <v>0</v>
      </c>
      <c r="BB1171" s="99">
        <f t="shared" si="94"/>
        <v>0</v>
      </c>
      <c r="BC1171" s="99">
        <f>SUMIFS(通讯通路门店!$W:$W,通讯通路门店!$S:$S,$G1171,通讯通路门店!$J:$J,"荣耀体验店")+SUMIFS(通讯通路门店!$W:$W,通讯通路门店!$S:$S,$G1171,通讯通路门店!$J:$J,"荣耀授权专卖店")</f>
        <v>0</v>
      </c>
      <c r="BD1171" s="99">
        <f>SUMIFS(通讯通路门店!$Z:$Z,通讯通路门店!$S:$S,$G1171,通讯通路门店!$J:$J,"VIVO体验店")</f>
        <v>0</v>
      </c>
      <c r="BE1171" s="99">
        <f>SUMIFS(通讯通路门店!$AB:$AB,通讯通路门店!$S:$S,$G1171,通讯通路门店!$J:$J,"OPPO体验店")</f>
        <v>0</v>
      </c>
      <c r="BF1171" s="99">
        <f>SUMIFS(通讯通路门店!$X:$X,通讯通路门店!$S:$S,$G1171,通讯通路门店!$J:$J,"华为授权体验店")+SUMIFS(通讯通路门店!$AA:$AA,通讯通路门店!$S:$S,$G1171,通讯通路门店!$J:$J,"华为堡垒店")</f>
        <v>0</v>
      </c>
      <c r="BG1171" s="99">
        <f>SUMIFS(通讯通路门店!$Y:$Y,通讯通路门店!$S:$S,$G1171,通讯通路门店!$J:$J,"小米体验店")</f>
        <v>0</v>
      </c>
      <c r="BH1171" s="99">
        <f>SUMIFS(通讯通路门店!$AA:$AA,通讯通路门店!$S:$S,$G1171,通讯通路门店!$J:$J,"苹果体验店")</f>
        <v>0</v>
      </c>
      <c r="BI1171" s="99">
        <f>SUMIFS(通讯通路门店!$K:$K,通讯通路门店!$S:$S,$G1171,通讯通路门店!$J:$J,"其他品牌专卖店")</f>
        <v>0</v>
      </c>
      <c r="BJ1171" s="99">
        <f>SUMIFS(通讯通路门店!$AC:$AC,通讯通路门店!$S:$S,$G1171)</f>
        <v>0</v>
      </c>
      <c r="BK1171" s="99">
        <f>SUMIFS(通讯通路门店!$AD:$AD,通讯通路门店!$S:$S,$G1171)</f>
        <v>0</v>
      </c>
      <c r="BL1171" s="99">
        <f>SUMIFS(通讯通路门店!$AE:$AE,通讯通路门店!$S:$S,$G1171)</f>
        <v>0</v>
      </c>
      <c r="BM1171" s="99">
        <f>SUMIFS(通讯通路门店!$AF:$AF,通讯通路门店!$S:$S,$G1171)</f>
        <v>0</v>
      </c>
      <c r="BN1171" s="99">
        <f>SUMIFS(通讯通路门店!$AG:$AG,通讯通路门店!$S:$S,$G1171)</f>
        <v>0</v>
      </c>
      <c r="BO1171" s="99">
        <f>SUMIFS(通讯通路门店!$AH:$AH,通讯通路门店!$S:$S,$G1171)</f>
        <v>0</v>
      </c>
      <c r="BP1171" s="99">
        <f>SUMIFS(通讯通路门店!$AI:$AI,通讯通路门店!$S:$S,$G1171)</f>
        <v>0</v>
      </c>
      <c r="BQ1171" s="83"/>
    </row>
    <row r="1172" spans="1:69">
      <c r="A1172" s="99" t="str">
        <f>IFERROR(_xlfn.XLOOKUP($G1172,通讯通路门店!$S$4:$S$993933,通讯通路门店!$A$4:$A$993933,0,0),"")</f>
        <v>海南省</v>
      </c>
      <c r="B1172" s="99" t="str">
        <f>IFERROR(_xlfn.XLOOKUP($G1172,通讯通路门店!$S$4:$S$993933,通讯通路门店!$B$4:$B$993933,0,0),"")</f>
        <v>乐东黎族自治县</v>
      </c>
      <c r="C1172" s="99" t="str">
        <f>IFERROR(_xlfn.XLOOKUP($G1172,通讯通路门店!$S$4:$S$993933,通讯通路门店!$C$4:$C$993933,0,0),"")</f>
        <v>乐东黎族自治县</v>
      </c>
      <c r="D1172" s="99" t="str">
        <f>IFERROR(_xlfn.XLOOKUP($G1172,通讯通路门店!$S$4:$S$993933,通讯通路门店!$D$4:$D$993933,0,0),"")</f>
        <v>万冲镇</v>
      </c>
      <c r="E1172" s="83"/>
      <c r="F1172" s="83"/>
      <c r="G1172" s="101"/>
      <c r="H1172" s="102">
        <f>IFERROR(_xlfn.XLOOKUP($G1172,通讯通路门店!$S$4:$S$993933,通讯通路门店!$R$4:$R$993933,0,0),"")</f>
        <v>0</v>
      </c>
      <c r="I1172" s="83"/>
      <c r="J1172" s="83"/>
      <c r="K1172" s="83"/>
      <c r="L1172" s="83"/>
      <c r="M1172" s="83"/>
      <c r="N1172" s="83"/>
      <c r="O1172" s="83"/>
      <c r="P1172" s="83"/>
      <c r="Q1172" s="83"/>
      <c r="R1172" s="83"/>
      <c r="S1172" s="83"/>
      <c r="T1172" s="83"/>
      <c r="U1172" s="99">
        <f>COUNTIF(通讯通路门店!$S:$S,$G1172)</f>
        <v>0</v>
      </c>
      <c r="V1172" s="99">
        <f>COUNTIFS(通讯通路门店!$S:$S,$G1172,通讯通路门店!$J:$J,"综合卖场")</f>
        <v>0</v>
      </c>
      <c r="W1172" s="99">
        <f>SUMIFS(通讯通路门店!$AJ:$AJ,通讯通路门店!$S:$S,通讯客户沙盘!$G1172)</f>
        <v>0</v>
      </c>
      <c r="X1172" s="99">
        <f t="shared" si="90"/>
        <v>0</v>
      </c>
      <c r="Y1172" s="99">
        <f>COUNTIFS(通讯通路门店!$S:$S,$G1172,通讯通路门店!$J:$J,"荣耀体验店")+COUNTIFS(通讯通路门店!$S:$S,$G1172,通讯通路门店!$J:$J,"荣耀授权专卖店")</f>
        <v>0</v>
      </c>
      <c r="Z1172" s="99">
        <f>COUNTIFS(通讯通路门店!$S:$S,$G1172,通讯通路门店!$J:$J,"VIVO体验店")</f>
        <v>0</v>
      </c>
      <c r="AA1172" s="99">
        <f>COUNTIFS(通讯通路门店!$S:$S,$G1172,通讯通路门店!$J:$J,"OPPO体验店")</f>
        <v>0</v>
      </c>
      <c r="AB1172" s="99">
        <f>COUNTIFS(通讯通路门店!$S:$S,$G1172,通讯通路门店!$J:$J,"华为授权体验店")+COUNTIFS(通讯通路门店!$S:$S,$G1172,通讯通路门店!$J:$J,"华为堡垒店")</f>
        <v>0</v>
      </c>
      <c r="AC1172" s="99">
        <f>COUNTIFS(通讯通路门店!$S:$S,$G1172,通讯通路门店!$J:$J,"小米体验店")</f>
        <v>0</v>
      </c>
      <c r="AD1172" s="99">
        <f>COUNTIFS(通讯通路门店!$S:$S,$G1172,通讯通路门店!$J:$J,"苹果体验店")</f>
        <v>0</v>
      </c>
      <c r="AE1172" s="99">
        <f>COUNTIFS(通讯通路门店!$S:$S,$G1172,通讯通路门店!$J:$J,"其他品牌专卖店")</f>
        <v>0</v>
      </c>
      <c r="AF1172" s="99">
        <f>SUMIFS(通讯通路门店!$BI:$BI,通讯通路门店!$S:$S,$G1172)</f>
        <v>0</v>
      </c>
      <c r="AG1172" s="99">
        <f>SUMIFS(通讯通路门店!$BH:$BH,通讯通路门店!$S:$S,$G1172)</f>
        <v>0</v>
      </c>
      <c r="AH1172" s="99">
        <f t="shared" si="91"/>
        <v>0</v>
      </c>
      <c r="AI1172" s="99">
        <f>SUMIFS(通讯通路门店!$BB:$BB,通讯通路门店!$S:$S,$G1172)</f>
        <v>0</v>
      </c>
      <c r="AJ1172" s="99">
        <f>SUMIFS(通讯通路门店!$BE:$BE,通讯通路门店!$S:$S,$G1172)</f>
        <v>0</v>
      </c>
      <c r="AK1172" s="99">
        <f>SUMIFS(通讯通路门店!$BG:$BG,通讯通路门店!$S:$S,$G1172)</f>
        <v>0</v>
      </c>
      <c r="AL1172" s="99">
        <f>SUMIFS(通讯通路门店!$BC:$BC,通讯通路门店!$S:$S,$G1172)</f>
        <v>0</v>
      </c>
      <c r="AM1172" s="99">
        <f>SUMIFS(通讯通路门店!$BD:$BD,通讯通路门店!$S:$S,$G1172)</f>
        <v>0</v>
      </c>
      <c r="AN1172" s="99">
        <f>SUMIFS(通讯通路门店!$BF:$BF,通讯通路门店!$S:$S,$G1172)</f>
        <v>0</v>
      </c>
      <c r="AO1172" s="99">
        <f t="shared" si="92"/>
        <v>0</v>
      </c>
      <c r="AP1172" s="99">
        <f>SUMIFS(通讯通路门店!$K:$K,通讯通路门店!$S:$S,$G1172)</f>
        <v>0</v>
      </c>
      <c r="AQ1172" s="83"/>
      <c r="AR1172" s="99">
        <f>SUMIFS(通讯通路门店!$T:$T,通讯通路门店!$S:$S,$G1172)</f>
        <v>0</v>
      </c>
      <c r="AS1172" s="99">
        <f>SUMIFS(通讯通路门店!$U:$U,通讯通路门店!$S:$S,$G1172)</f>
        <v>0</v>
      </c>
      <c r="AT1172" s="99">
        <f>SUMIFS(通讯通路门店!$V:$V,通讯通路门店!$S:$S,$G1172)</f>
        <v>0</v>
      </c>
      <c r="AU1172" s="99">
        <f>SUMIFS(通讯通路门店!$W:$W,通讯通路门店!$S:$S,$G1172)</f>
        <v>0</v>
      </c>
      <c r="AV1172" s="99">
        <f>SUMIFS(通讯通路门店!$Z:$Z,通讯通路门店!$S:$S,$G1172)</f>
        <v>0</v>
      </c>
      <c r="AW1172" s="99">
        <f>SUMIFS(通讯通路门店!$AB:$AB,通讯通路门店!$S:$S,$G1172)</f>
        <v>0</v>
      </c>
      <c r="AX1172" s="99">
        <f>SUMIFS(通讯通路门店!$X:$X,通讯通路门店!$S:$S,$G1172)</f>
        <v>0</v>
      </c>
      <c r="AY1172" s="99">
        <f>SUMIFS(通讯通路门店!$Y:$Y,通讯通路门店!$S:$S,$G1172)</f>
        <v>0</v>
      </c>
      <c r="AZ1172" s="99">
        <f>SUMIFS(通讯通路门店!$AA:$AA,通讯通路门店!$S:$S,$G1172)</f>
        <v>0</v>
      </c>
      <c r="BA1172" s="99">
        <f t="shared" si="93"/>
        <v>0</v>
      </c>
      <c r="BB1172" s="99">
        <f t="shared" si="94"/>
        <v>0</v>
      </c>
      <c r="BC1172" s="99">
        <f>SUMIFS(通讯通路门店!$W:$W,通讯通路门店!$S:$S,$G1172,通讯通路门店!$J:$J,"荣耀体验店")+SUMIFS(通讯通路门店!$W:$W,通讯通路门店!$S:$S,$G1172,通讯通路门店!$J:$J,"荣耀授权专卖店")</f>
        <v>0</v>
      </c>
      <c r="BD1172" s="99">
        <f>SUMIFS(通讯通路门店!$Z:$Z,通讯通路门店!$S:$S,$G1172,通讯通路门店!$J:$J,"VIVO体验店")</f>
        <v>0</v>
      </c>
      <c r="BE1172" s="99">
        <f>SUMIFS(通讯通路门店!$AB:$AB,通讯通路门店!$S:$S,$G1172,通讯通路门店!$J:$J,"OPPO体验店")</f>
        <v>0</v>
      </c>
      <c r="BF1172" s="99">
        <f>SUMIFS(通讯通路门店!$X:$X,通讯通路门店!$S:$S,$G1172,通讯通路门店!$J:$J,"华为授权体验店")+SUMIFS(通讯通路门店!$AA:$AA,通讯通路门店!$S:$S,$G1172,通讯通路门店!$J:$J,"华为堡垒店")</f>
        <v>0</v>
      </c>
      <c r="BG1172" s="99">
        <f>SUMIFS(通讯通路门店!$Y:$Y,通讯通路门店!$S:$S,$G1172,通讯通路门店!$J:$J,"小米体验店")</f>
        <v>0</v>
      </c>
      <c r="BH1172" s="99">
        <f>SUMIFS(通讯通路门店!$AA:$AA,通讯通路门店!$S:$S,$G1172,通讯通路门店!$J:$J,"苹果体验店")</f>
        <v>0</v>
      </c>
      <c r="BI1172" s="99">
        <f>SUMIFS(通讯通路门店!$K:$K,通讯通路门店!$S:$S,$G1172,通讯通路门店!$J:$J,"其他品牌专卖店")</f>
        <v>0</v>
      </c>
      <c r="BJ1172" s="99">
        <f>SUMIFS(通讯通路门店!$AC:$AC,通讯通路门店!$S:$S,$G1172)</f>
        <v>0</v>
      </c>
      <c r="BK1172" s="99">
        <f>SUMIFS(通讯通路门店!$AD:$AD,通讯通路门店!$S:$S,$G1172)</f>
        <v>0</v>
      </c>
      <c r="BL1172" s="99">
        <f>SUMIFS(通讯通路门店!$AE:$AE,通讯通路门店!$S:$S,$G1172)</f>
        <v>0</v>
      </c>
      <c r="BM1172" s="99">
        <f>SUMIFS(通讯通路门店!$AF:$AF,通讯通路门店!$S:$S,$G1172)</f>
        <v>0</v>
      </c>
      <c r="BN1172" s="99">
        <f>SUMIFS(通讯通路门店!$AG:$AG,通讯通路门店!$S:$S,$G1172)</f>
        <v>0</v>
      </c>
      <c r="BO1172" s="99">
        <f>SUMIFS(通讯通路门店!$AH:$AH,通讯通路门店!$S:$S,$G1172)</f>
        <v>0</v>
      </c>
      <c r="BP1172" s="99">
        <f>SUMIFS(通讯通路门店!$AI:$AI,通讯通路门店!$S:$S,$G1172)</f>
        <v>0</v>
      </c>
      <c r="BQ1172" s="83"/>
    </row>
    <row r="1173" spans="1:69">
      <c r="A1173" s="99" t="str">
        <f>IFERROR(_xlfn.XLOOKUP($G1173,通讯通路门店!$S$4:$S$993933,通讯通路门店!$A$4:$A$993933,0,0),"")</f>
        <v>海南省</v>
      </c>
      <c r="B1173" s="99" t="str">
        <f>IFERROR(_xlfn.XLOOKUP($G1173,通讯通路门店!$S$4:$S$993933,通讯通路门店!$B$4:$B$993933,0,0),"")</f>
        <v>乐东黎族自治县</v>
      </c>
      <c r="C1173" s="99" t="str">
        <f>IFERROR(_xlfn.XLOOKUP($G1173,通讯通路门店!$S$4:$S$993933,通讯通路门店!$C$4:$C$993933,0,0),"")</f>
        <v>乐东黎族自治县</v>
      </c>
      <c r="D1173" s="99" t="str">
        <f>IFERROR(_xlfn.XLOOKUP($G1173,通讯通路门店!$S$4:$S$993933,通讯通路门店!$D$4:$D$993933,0,0),"")</f>
        <v>万冲镇</v>
      </c>
      <c r="E1173" s="83"/>
      <c r="F1173" s="83"/>
      <c r="G1173" s="101"/>
      <c r="H1173" s="102">
        <f>IFERROR(_xlfn.XLOOKUP($G1173,通讯通路门店!$S$4:$S$993933,通讯通路门店!$R$4:$R$993933,0,0),"")</f>
        <v>0</v>
      </c>
      <c r="I1173" s="83"/>
      <c r="J1173" s="83"/>
      <c r="K1173" s="83"/>
      <c r="L1173" s="83"/>
      <c r="M1173" s="83"/>
      <c r="N1173" s="83"/>
      <c r="O1173" s="83"/>
      <c r="P1173" s="83"/>
      <c r="Q1173" s="83"/>
      <c r="R1173" s="83"/>
      <c r="S1173" s="83"/>
      <c r="T1173" s="83"/>
      <c r="U1173" s="99">
        <f>COUNTIF(通讯通路门店!$S:$S,$G1173)</f>
        <v>0</v>
      </c>
      <c r="V1173" s="99">
        <f>COUNTIFS(通讯通路门店!$S:$S,$G1173,通讯通路门店!$J:$J,"综合卖场")</f>
        <v>0</v>
      </c>
      <c r="W1173" s="99">
        <f>SUMIFS(通讯通路门店!$AJ:$AJ,通讯通路门店!$S:$S,通讯客户沙盘!$G1173)</f>
        <v>0</v>
      </c>
      <c r="X1173" s="99">
        <f t="shared" si="90"/>
        <v>0</v>
      </c>
      <c r="Y1173" s="99">
        <f>COUNTIFS(通讯通路门店!$S:$S,$G1173,通讯通路门店!$J:$J,"荣耀体验店")+COUNTIFS(通讯通路门店!$S:$S,$G1173,通讯通路门店!$J:$J,"荣耀授权专卖店")</f>
        <v>0</v>
      </c>
      <c r="Z1173" s="99">
        <f>COUNTIFS(通讯通路门店!$S:$S,$G1173,通讯通路门店!$J:$J,"VIVO体验店")</f>
        <v>0</v>
      </c>
      <c r="AA1173" s="99">
        <f>COUNTIFS(通讯通路门店!$S:$S,$G1173,通讯通路门店!$J:$J,"OPPO体验店")</f>
        <v>0</v>
      </c>
      <c r="AB1173" s="99">
        <f>COUNTIFS(通讯通路门店!$S:$S,$G1173,通讯通路门店!$J:$J,"华为授权体验店")+COUNTIFS(通讯通路门店!$S:$S,$G1173,通讯通路门店!$J:$J,"华为堡垒店")</f>
        <v>0</v>
      </c>
      <c r="AC1173" s="99">
        <f>COUNTIFS(通讯通路门店!$S:$S,$G1173,通讯通路门店!$J:$J,"小米体验店")</f>
        <v>0</v>
      </c>
      <c r="AD1173" s="99">
        <f>COUNTIFS(通讯通路门店!$S:$S,$G1173,通讯通路门店!$J:$J,"苹果体验店")</f>
        <v>0</v>
      </c>
      <c r="AE1173" s="99">
        <f>COUNTIFS(通讯通路门店!$S:$S,$G1173,通讯通路门店!$J:$J,"其他品牌专卖店")</f>
        <v>0</v>
      </c>
      <c r="AF1173" s="99">
        <f>SUMIFS(通讯通路门店!$BI:$BI,通讯通路门店!$S:$S,$G1173)</f>
        <v>0</v>
      </c>
      <c r="AG1173" s="99">
        <f>SUMIFS(通讯通路门店!$BH:$BH,通讯通路门店!$S:$S,$G1173)</f>
        <v>0</v>
      </c>
      <c r="AH1173" s="99">
        <f t="shared" si="91"/>
        <v>0</v>
      </c>
      <c r="AI1173" s="99">
        <f>SUMIFS(通讯通路门店!$BB:$BB,通讯通路门店!$S:$S,$G1173)</f>
        <v>0</v>
      </c>
      <c r="AJ1173" s="99">
        <f>SUMIFS(通讯通路门店!$BE:$BE,通讯通路门店!$S:$S,$G1173)</f>
        <v>0</v>
      </c>
      <c r="AK1173" s="99">
        <f>SUMIFS(通讯通路门店!$BG:$BG,通讯通路门店!$S:$S,$G1173)</f>
        <v>0</v>
      </c>
      <c r="AL1173" s="99">
        <f>SUMIFS(通讯通路门店!$BC:$BC,通讯通路门店!$S:$S,$G1173)</f>
        <v>0</v>
      </c>
      <c r="AM1173" s="99">
        <f>SUMIFS(通讯通路门店!$BD:$BD,通讯通路门店!$S:$S,$G1173)</f>
        <v>0</v>
      </c>
      <c r="AN1173" s="99">
        <f>SUMIFS(通讯通路门店!$BF:$BF,通讯通路门店!$S:$S,$G1173)</f>
        <v>0</v>
      </c>
      <c r="AO1173" s="99">
        <f t="shared" si="92"/>
        <v>0</v>
      </c>
      <c r="AP1173" s="99">
        <f>SUMIFS(通讯通路门店!$K:$K,通讯通路门店!$S:$S,$G1173)</f>
        <v>0</v>
      </c>
      <c r="AQ1173" s="83"/>
      <c r="AR1173" s="99">
        <f>SUMIFS(通讯通路门店!$T:$T,通讯通路门店!$S:$S,$G1173)</f>
        <v>0</v>
      </c>
      <c r="AS1173" s="99">
        <f>SUMIFS(通讯通路门店!$U:$U,通讯通路门店!$S:$S,$G1173)</f>
        <v>0</v>
      </c>
      <c r="AT1173" s="99">
        <f>SUMIFS(通讯通路门店!$V:$V,通讯通路门店!$S:$S,$G1173)</f>
        <v>0</v>
      </c>
      <c r="AU1173" s="99">
        <f>SUMIFS(通讯通路门店!$W:$W,通讯通路门店!$S:$S,$G1173)</f>
        <v>0</v>
      </c>
      <c r="AV1173" s="99">
        <f>SUMIFS(通讯通路门店!$Z:$Z,通讯通路门店!$S:$S,$G1173)</f>
        <v>0</v>
      </c>
      <c r="AW1173" s="99">
        <f>SUMIFS(通讯通路门店!$AB:$AB,通讯通路门店!$S:$S,$G1173)</f>
        <v>0</v>
      </c>
      <c r="AX1173" s="99">
        <f>SUMIFS(通讯通路门店!$X:$X,通讯通路门店!$S:$S,$G1173)</f>
        <v>0</v>
      </c>
      <c r="AY1173" s="99">
        <f>SUMIFS(通讯通路门店!$Y:$Y,通讯通路门店!$S:$S,$G1173)</f>
        <v>0</v>
      </c>
      <c r="AZ1173" s="99">
        <f>SUMIFS(通讯通路门店!$AA:$AA,通讯通路门店!$S:$S,$G1173)</f>
        <v>0</v>
      </c>
      <c r="BA1173" s="99">
        <f t="shared" si="93"/>
        <v>0</v>
      </c>
      <c r="BB1173" s="99">
        <f t="shared" si="94"/>
        <v>0</v>
      </c>
      <c r="BC1173" s="99">
        <f>SUMIFS(通讯通路门店!$W:$W,通讯通路门店!$S:$S,$G1173,通讯通路门店!$J:$J,"荣耀体验店")+SUMIFS(通讯通路门店!$W:$W,通讯通路门店!$S:$S,$G1173,通讯通路门店!$J:$J,"荣耀授权专卖店")</f>
        <v>0</v>
      </c>
      <c r="BD1173" s="99">
        <f>SUMIFS(通讯通路门店!$Z:$Z,通讯通路门店!$S:$S,$G1173,通讯通路门店!$J:$J,"VIVO体验店")</f>
        <v>0</v>
      </c>
      <c r="BE1173" s="99">
        <f>SUMIFS(通讯通路门店!$AB:$AB,通讯通路门店!$S:$S,$G1173,通讯通路门店!$J:$J,"OPPO体验店")</f>
        <v>0</v>
      </c>
      <c r="BF1173" s="99">
        <f>SUMIFS(通讯通路门店!$X:$X,通讯通路门店!$S:$S,$G1173,通讯通路门店!$J:$J,"华为授权体验店")+SUMIFS(通讯通路门店!$AA:$AA,通讯通路门店!$S:$S,$G1173,通讯通路门店!$J:$J,"华为堡垒店")</f>
        <v>0</v>
      </c>
      <c r="BG1173" s="99">
        <f>SUMIFS(通讯通路门店!$Y:$Y,通讯通路门店!$S:$S,$G1173,通讯通路门店!$J:$J,"小米体验店")</f>
        <v>0</v>
      </c>
      <c r="BH1173" s="99">
        <f>SUMIFS(通讯通路门店!$AA:$AA,通讯通路门店!$S:$S,$G1173,通讯通路门店!$J:$J,"苹果体验店")</f>
        <v>0</v>
      </c>
      <c r="BI1173" s="99">
        <f>SUMIFS(通讯通路门店!$K:$K,通讯通路门店!$S:$S,$G1173,通讯通路门店!$J:$J,"其他品牌专卖店")</f>
        <v>0</v>
      </c>
      <c r="BJ1173" s="99">
        <f>SUMIFS(通讯通路门店!$AC:$AC,通讯通路门店!$S:$S,$G1173)</f>
        <v>0</v>
      </c>
      <c r="BK1173" s="99">
        <f>SUMIFS(通讯通路门店!$AD:$AD,通讯通路门店!$S:$S,$G1173)</f>
        <v>0</v>
      </c>
      <c r="BL1173" s="99">
        <f>SUMIFS(通讯通路门店!$AE:$AE,通讯通路门店!$S:$S,$G1173)</f>
        <v>0</v>
      </c>
      <c r="BM1173" s="99">
        <f>SUMIFS(通讯通路门店!$AF:$AF,通讯通路门店!$S:$S,$G1173)</f>
        <v>0</v>
      </c>
      <c r="BN1173" s="99">
        <f>SUMIFS(通讯通路门店!$AG:$AG,通讯通路门店!$S:$S,$G1173)</f>
        <v>0</v>
      </c>
      <c r="BO1173" s="99">
        <f>SUMIFS(通讯通路门店!$AH:$AH,通讯通路门店!$S:$S,$G1173)</f>
        <v>0</v>
      </c>
      <c r="BP1173" s="99">
        <f>SUMIFS(通讯通路门店!$AI:$AI,通讯通路门店!$S:$S,$G1173)</f>
        <v>0</v>
      </c>
      <c r="BQ1173" s="83"/>
    </row>
    <row r="1174" spans="1:69">
      <c r="A1174" s="99" t="str">
        <f>IFERROR(_xlfn.XLOOKUP($G1174,通讯通路门店!$S$4:$S$993933,通讯通路门店!$A$4:$A$993933,0,0),"")</f>
        <v>海南省</v>
      </c>
      <c r="B1174" s="99" t="str">
        <f>IFERROR(_xlfn.XLOOKUP($G1174,通讯通路门店!$S$4:$S$993933,通讯通路门店!$B$4:$B$993933,0,0),"")</f>
        <v>乐东黎族自治县</v>
      </c>
      <c r="C1174" s="99" t="str">
        <f>IFERROR(_xlfn.XLOOKUP($G1174,通讯通路门店!$S$4:$S$993933,通讯通路门店!$C$4:$C$993933,0,0),"")</f>
        <v>乐东黎族自治县</v>
      </c>
      <c r="D1174" s="99" t="str">
        <f>IFERROR(_xlfn.XLOOKUP($G1174,通讯通路门店!$S$4:$S$993933,通讯通路门店!$D$4:$D$993933,0,0),"")</f>
        <v>万冲镇</v>
      </c>
      <c r="E1174" s="83"/>
      <c r="F1174" s="83"/>
      <c r="G1174" s="101"/>
      <c r="H1174" s="102">
        <f>IFERROR(_xlfn.XLOOKUP($G1174,通讯通路门店!$S$4:$S$993933,通讯通路门店!$R$4:$R$993933,0,0),"")</f>
        <v>0</v>
      </c>
      <c r="I1174" s="83"/>
      <c r="J1174" s="83"/>
      <c r="K1174" s="83"/>
      <c r="L1174" s="83"/>
      <c r="M1174" s="83"/>
      <c r="N1174" s="83"/>
      <c r="O1174" s="83"/>
      <c r="P1174" s="83"/>
      <c r="Q1174" s="83"/>
      <c r="R1174" s="83"/>
      <c r="S1174" s="83"/>
      <c r="T1174" s="83"/>
      <c r="U1174" s="99">
        <f>COUNTIF(通讯通路门店!$S:$S,$G1174)</f>
        <v>0</v>
      </c>
      <c r="V1174" s="99">
        <f>COUNTIFS(通讯通路门店!$S:$S,$G1174,通讯通路门店!$J:$J,"综合卖场")</f>
        <v>0</v>
      </c>
      <c r="W1174" s="99">
        <f>SUMIFS(通讯通路门店!$AJ:$AJ,通讯通路门店!$S:$S,通讯客户沙盘!$G1174)</f>
        <v>0</v>
      </c>
      <c r="X1174" s="99">
        <f t="shared" si="90"/>
        <v>0</v>
      </c>
      <c r="Y1174" s="99">
        <f>COUNTIFS(通讯通路门店!$S:$S,$G1174,通讯通路门店!$J:$J,"荣耀体验店")+COUNTIFS(通讯通路门店!$S:$S,$G1174,通讯通路门店!$J:$J,"荣耀授权专卖店")</f>
        <v>0</v>
      </c>
      <c r="Z1174" s="99">
        <f>COUNTIFS(通讯通路门店!$S:$S,$G1174,通讯通路门店!$J:$J,"VIVO体验店")</f>
        <v>0</v>
      </c>
      <c r="AA1174" s="99">
        <f>COUNTIFS(通讯通路门店!$S:$S,$G1174,通讯通路门店!$J:$J,"OPPO体验店")</f>
        <v>0</v>
      </c>
      <c r="AB1174" s="99">
        <f>COUNTIFS(通讯通路门店!$S:$S,$G1174,通讯通路门店!$J:$J,"华为授权体验店")+COUNTIFS(通讯通路门店!$S:$S,$G1174,通讯通路门店!$J:$J,"华为堡垒店")</f>
        <v>0</v>
      </c>
      <c r="AC1174" s="99">
        <f>COUNTIFS(通讯通路门店!$S:$S,$G1174,通讯通路门店!$J:$J,"小米体验店")</f>
        <v>0</v>
      </c>
      <c r="AD1174" s="99">
        <f>COUNTIFS(通讯通路门店!$S:$S,$G1174,通讯通路门店!$J:$J,"苹果体验店")</f>
        <v>0</v>
      </c>
      <c r="AE1174" s="99">
        <f>COUNTIFS(通讯通路门店!$S:$S,$G1174,通讯通路门店!$J:$J,"其他品牌专卖店")</f>
        <v>0</v>
      </c>
      <c r="AF1174" s="99">
        <f>SUMIFS(通讯通路门店!$BI:$BI,通讯通路门店!$S:$S,$G1174)</f>
        <v>0</v>
      </c>
      <c r="AG1174" s="99">
        <f>SUMIFS(通讯通路门店!$BH:$BH,通讯通路门店!$S:$S,$G1174)</f>
        <v>0</v>
      </c>
      <c r="AH1174" s="99">
        <f t="shared" si="91"/>
        <v>0</v>
      </c>
      <c r="AI1174" s="99">
        <f>SUMIFS(通讯通路门店!$BB:$BB,通讯通路门店!$S:$S,$G1174)</f>
        <v>0</v>
      </c>
      <c r="AJ1174" s="99">
        <f>SUMIFS(通讯通路门店!$BE:$BE,通讯通路门店!$S:$S,$G1174)</f>
        <v>0</v>
      </c>
      <c r="AK1174" s="99">
        <f>SUMIFS(通讯通路门店!$BG:$BG,通讯通路门店!$S:$S,$G1174)</f>
        <v>0</v>
      </c>
      <c r="AL1174" s="99">
        <f>SUMIFS(通讯通路门店!$BC:$BC,通讯通路门店!$S:$S,$G1174)</f>
        <v>0</v>
      </c>
      <c r="AM1174" s="99">
        <f>SUMIFS(通讯通路门店!$BD:$BD,通讯通路门店!$S:$S,$G1174)</f>
        <v>0</v>
      </c>
      <c r="AN1174" s="99">
        <f>SUMIFS(通讯通路门店!$BF:$BF,通讯通路门店!$S:$S,$G1174)</f>
        <v>0</v>
      </c>
      <c r="AO1174" s="99">
        <f t="shared" si="92"/>
        <v>0</v>
      </c>
      <c r="AP1174" s="99">
        <f>SUMIFS(通讯通路门店!$K:$K,通讯通路门店!$S:$S,$G1174)</f>
        <v>0</v>
      </c>
      <c r="AQ1174" s="83"/>
      <c r="AR1174" s="99">
        <f>SUMIFS(通讯通路门店!$T:$T,通讯通路门店!$S:$S,$G1174)</f>
        <v>0</v>
      </c>
      <c r="AS1174" s="99">
        <f>SUMIFS(通讯通路门店!$U:$U,通讯通路门店!$S:$S,$G1174)</f>
        <v>0</v>
      </c>
      <c r="AT1174" s="99">
        <f>SUMIFS(通讯通路门店!$V:$V,通讯通路门店!$S:$S,$G1174)</f>
        <v>0</v>
      </c>
      <c r="AU1174" s="99">
        <f>SUMIFS(通讯通路门店!$W:$W,通讯通路门店!$S:$S,$G1174)</f>
        <v>0</v>
      </c>
      <c r="AV1174" s="99">
        <f>SUMIFS(通讯通路门店!$Z:$Z,通讯通路门店!$S:$S,$G1174)</f>
        <v>0</v>
      </c>
      <c r="AW1174" s="99">
        <f>SUMIFS(通讯通路门店!$AB:$AB,通讯通路门店!$S:$S,$G1174)</f>
        <v>0</v>
      </c>
      <c r="AX1174" s="99">
        <f>SUMIFS(通讯通路门店!$X:$X,通讯通路门店!$S:$S,$G1174)</f>
        <v>0</v>
      </c>
      <c r="AY1174" s="99">
        <f>SUMIFS(通讯通路门店!$Y:$Y,通讯通路门店!$S:$S,$G1174)</f>
        <v>0</v>
      </c>
      <c r="AZ1174" s="99">
        <f>SUMIFS(通讯通路门店!$AA:$AA,通讯通路门店!$S:$S,$G1174)</f>
        <v>0</v>
      </c>
      <c r="BA1174" s="99">
        <f t="shared" si="93"/>
        <v>0</v>
      </c>
      <c r="BB1174" s="99">
        <f t="shared" si="94"/>
        <v>0</v>
      </c>
      <c r="BC1174" s="99">
        <f>SUMIFS(通讯通路门店!$W:$W,通讯通路门店!$S:$S,$G1174,通讯通路门店!$J:$J,"荣耀体验店")+SUMIFS(通讯通路门店!$W:$W,通讯通路门店!$S:$S,$G1174,通讯通路门店!$J:$J,"荣耀授权专卖店")</f>
        <v>0</v>
      </c>
      <c r="BD1174" s="99">
        <f>SUMIFS(通讯通路门店!$Z:$Z,通讯通路门店!$S:$S,$G1174,通讯通路门店!$J:$J,"VIVO体验店")</f>
        <v>0</v>
      </c>
      <c r="BE1174" s="99">
        <f>SUMIFS(通讯通路门店!$AB:$AB,通讯通路门店!$S:$S,$G1174,通讯通路门店!$J:$J,"OPPO体验店")</f>
        <v>0</v>
      </c>
      <c r="BF1174" s="99">
        <f>SUMIFS(通讯通路门店!$X:$X,通讯通路门店!$S:$S,$G1174,通讯通路门店!$J:$J,"华为授权体验店")+SUMIFS(通讯通路门店!$AA:$AA,通讯通路门店!$S:$S,$G1174,通讯通路门店!$J:$J,"华为堡垒店")</f>
        <v>0</v>
      </c>
      <c r="BG1174" s="99">
        <f>SUMIFS(通讯通路门店!$Y:$Y,通讯通路门店!$S:$S,$G1174,通讯通路门店!$J:$J,"小米体验店")</f>
        <v>0</v>
      </c>
      <c r="BH1174" s="99">
        <f>SUMIFS(通讯通路门店!$AA:$AA,通讯通路门店!$S:$S,$G1174,通讯通路门店!$J:$J,"苹果体验店")</f>
        <v>0</v>
      </c>
      <c r="BI1174" s="99">
        <f>SUMIFS(通讯通路门店!$K:$K,通讯通路门店!$S:$S,$G1174,通讯通路门店!$J:$J,"其他品牌专卖店")</f>
        <v>0</v>
      </c>
      <c r="BJ1174" s="99">
        <f>SUMIFS(通讯通路门店!$AC:$AC,通讯通路门店!$S:$S,$G1174)</f>
        <v>0</v>
      </c>
      <c r="BK1174" s="99">
        <f>SUMIFS(通讯通路门店!$AD:$AD,通讯通路门店!$S:$S,$G1174)</f>
        <v>0</v>
      </c>
      <c r="BL1174" s="99">
        <f>SUMIFS(通讯通路门店!$AE:$AE,通讯通路门店!$S:$S,$G1174)</f>
        <v>0</v>
      </c>
      <c r="BM1174" s="99">
        <f>SUMIFS(通讯通路门店!$AF:$AF,通讯通路门店!$S:$S,$G1174)</f>
        <v>0</v>
      </c>
      <c r="BN1174" s="99">
        <f>SUMIFS(通讯通路门店!$AG:$AG,通讯通路门店!$S:$S,$G1174)</f>
        <v>0</v>
      </c>
      <c r="BO1174" s="99">
        <f>SUMIFS(通讯通路门店!$AH:$AH,通讯通路门店!$S:$S,$G1174)</f>
        <v>0</v>
      </c>
      <c r="BP1174" s="99">
        <f>SUMIFS(通讯通路门店!$AI:$AI,通讯通路门店!$S:$S,$G1174)</f>
        <v>0</v>
      </c>
      <c r="BQ1174" s="83"/>
    </row>
    <row r="1175" spans="1:69">
      <c r="A1175" s="99" t="str">
        <f>IFERROR(_xlfn.XLOOKUP($G1175,通讯通路门店!$S$4:$S$993933,通讯通路门店!$A$4:$A$993933,0,0),"")</f>
        <v>海南省</v>
      </c>
      <c r="B1175" s="99" t="str">
        <f>IFERROR(_xlfn.XLOOKUP($G1175,通讯通路门店!$S$4:$S$993933,通讯通路门店!$B$4:$B$993933,0,0),"")</f>
        <v>乐东黎族自治县</v>
      </c>
      <c r="C1175" s="99" t="str">
        <f>IFERROR(_xlfn.XLOOKUP($G1175,通讯通路门店!$S$4:$S$993933,通讯通路门店!$C$4:$C$993933,0,0),"")</f>
        <v>乐东黎族自治县</v>
      </c>
      <c r="D1175" s="99" t="str">
        <f>IFERROR(_xlfn.XLOOKUP($G1175,通讯通路门店!$S$4:$S$993933,通讯通路门店!$D$4:$D$993933,0,0),"")</f>
        <v>万冲镇</v>
      </c>
      <c r="E1175" s="83"/>
      <c r="F1175" s="83"/>
      <c r="G1175" s="101"/>
      <c r="H1175" s="102">
        <f>IFERROR(_xlfn.XLOOKUP($G1175,通讯通路门店!$S$4:$S$993933,通讯通路门店!$R$4:$R$993933,0,0),"")</f>
        <v>0</v>
      </c>
      <c r="I1175" s="83"/>
      <c r="J1175" s="83"/>
      <c r="K1175" s="83"/>
      <c r="L1175" s="83"/>
      <c r="M1175" s="83"/>
      <c r="N1175" s="83"/>
      <c r="O1175" s="83"/>
      <c r="P1175" s="83"/>
      <c r="Q1175" s="83"/>
      <c r="R1175" s="83"/>
      <c r="S1175" s="83"/>
      <c r="T1175" s="83"/>
      <c r="U1175" s="99">
        <f>COUNTIF(通讯通路门店!$S:$S,$G1175)</f>
        <v>0</v>
      </c>
      <c r="V1175" s="99">
        <f>COUNTIFS(通讯通路门店!$S:$S,$G1175,通讯通路门店!$J:$J,"综合卖场")</f>
        <v>0</v>
      </c>
      <c r="W1175" s="99">
        <f>SUMIFS(通讯通路门店!$AJ:$AJ,通讯通路门店!$S:$S,通讯客户沙盘!$G1175)</f>
        <v>0</v>
      </c>
      <c r="X1175" s="99">
        <f t="shared" si="90"/>
        <v>0</v>
      </c>
      <c r="Y1175" s="99">
        <f>COUNTIFS(通讯通路门店!$S:$S,$G1175,通讯通路门店!$J:$J,"荣耀体验店")+COUNTIFS(通讯通路门店!$S:$S,$G1175,通讯通路门店!$J:$J,"荣耀授权专卖店")</f>
        <v>0</v>
      </c>
      <c r="Z1175" s="99">
        <f>COUNTIFS(通讯通路门店!$S:$S,$G1175,通讯通路门店!$J:$J,"VIVO体验店")</f>
        <v>0</v>
      </c>
      <c r="AA1175" s="99">
        <f>COUNTIFS(通讯通路门店!$S:$S,$G1175,通讯通路门店!$J:$J,"OPPO体验店")</f>
        <v>0</v>
      </c>
      <c r="AB1175" s="99">
        <f>COUNTIFS(通讯通路门店!$S:$S,$G1175,通讯通路门店!$J:$J,"华为授权体验店")+COUNTIFS(通讯通路门店!$S:$S,$G1175,通讯通路门店!$J:$J,"华为堡垒店")</f>
        <v>0</v>
      </c>
      <c r="AC1175" s="99">
        <f>COUNTIFS(通讯通路门店!$S:$S,$G1175,通讯通路门店!$J:$J,"小米体验店")</f>
        <v>0</v>
      </c>
      <c r="AD1175" s="99">
        <f>COUNTIFS(通讯通路门店!$S:$S,$G1175,通讯通路门店!$J:$J,"苹果体验店")</f>
        <v>0</v>
      </c>
      <c r="AE1175" s="99">
        <f>COUNTIFS(通讯通路门店!$S:$S,$G1175,通讯通路门店!$J:$J,"其他品牌专卖店")</f>
        <v>0</v>
      </c>
      <c r="AF1175" s="99">
        <f>SUMIFS(通讯通路门店!$BI:$BI,通讯通路门店!$S:$S,$G1175)</f>
        <v>0</v>
      </c>
      <c r="AG1175" s="99">
        <f>SUMIFS(通讯通路门店!$BH:$BH,通讯通路门店!$S:$S,$G1175)</f>
        <v>0</v>
      </c>
      <c r="AH1175" s="99">
        <f t="shared" si="91"/>
        <v>0</v>
      </c>
      <c r="AI1175" s="99">
        <f>SUMIFS(通讯通路门店!$BB:$BB,通讯通路门店!$S:$S,$G1175)</f>
        <v>0</v>
      </c>
      <c r="AJ1175" s="99">
        <f>SUMIFS(通讯通路门店!$BE:$BE,通讯通路门店!$S:$S,$G1175)</f>
        <v>0</v>
      </c>
      <c r="AK1175" s="99">
        <f>SUMIFS(通讯通路门店!$BG:$BG,通讯通路门店!$S:$S,$G1175)</f>
        <v>0</v>
      </c>
      <c r="AL1175" s="99">
        <f>SUMIFS(通讯通路门店!$BC:$BC,通讯通路门店!$S:$S,$G1175)</f>
        <v>0</v>
      </c>
      <c r="AM1175" s="99">
        <f>SUMIFS(通讯通路门店!$BD:$BD,通讯通路门店!$S:$S,$G1175)</f>
        <v>0</v>
      </c>
      <c r="AN1175" s="99">
        <f>SUMIFS(通讯通路门店!$BF:$BF,通讯通路门店!$S:$S,$G1175)</f>
        <v>0</v>
      </c>
      <c r="AO1175" s="99">
        <f t="shared" si="92"/>
        <v>0</v>
      </c>
      <c r="AP1175" s="99">
        <f>SUMIFS(通讯通路门店!$K:$K,通讯通路门店!$S:$S,$G1175)</f>
        <v>0</v>
      </c>
      <c r="AQ1175" s="83"/>
      <c r="AR1175" s="99">
        <f>SUMIFS(通讯通路门店!$T:$T,通讯通路门店!$S:$S,$G1175)</f>
        <v>0</v>
      </c>
      <c r="AS1175" s="99">
        <f>SUMIFS(通讯通路门店!$U:$U,通讯通路门店!$S:$S,$G1175)</f>
        <v>0</v>
      </c>
      <c r="AT1175" s="99">
        <f>SUMIFS(通讯通路门店!$V:$V,通讯通路门店!$S:$S,$G1175)</f>
        <v>0</v>
      </c>
      <c r="AU1175" s="99">
        <f>SUMIFS(通讯通路门店!$W:$W,通讯通路门店!$S:$S,$G1175)</f>
        <v>0</v>
      </c>
      <c r="AV1175" s="99">
        <f>SUMIFS(通讯通路门店!$Z:$Z,通讯通路门店!$S:$S,$G1175)</f>
        <v>0</v>
      </c>
      <c r="AW1175" s="99">
        <f>SUMIFS(通讯通路门店!$AB:$AB,通讯通路门店!$S:$S,$G1175)</f>
        <v>0</v>
      </c>
      <c r="AX1175" s="99">
        <f>SUMIFS(通讯通路门店!$X:$X,通讯通路门店!$S:$S,$G1175)</f>
        <v>0</v>
      </c>
      <c r="AY1175" s="99">
        <f>SUMIFS(通讯通路门店!$Y:$Y,通讯通路门店!$S:$S,$G1175)</f>
        <v>0</v>
      </c>
      <c r="AZ1175" s="99">
        <f>SUMIFS(通讯通路门店!$AA:$AA,通讯通路门店!$S:$S,$G1175)</f>
        <v>0</v>
      </c>
      <c r="BA1175" s="99">
        <f t="shared" si="93"/>
        <v>0</v>
      </c>
      <c r="BB1175" s="99">
        <f t="shared" si="94"/>
        <v>0</v>
      </c>
      <c r="BC1175" s="99">
        <f>SUMIFS(通讯通路门店!$W:$W,通讯通路门店!$S:$S,$G1175,通讯通路门店!$J:$J,"荣耀体验店")+SUMIFS(通讯通路门店!$W:$W,通讯通路门店!$S:$S,$G1175,通讯通路门店!$J:$J,"荣耀授权专卖店")</f>
        <v>0</v>
      </c>
      <c r="BD1175" s="99">
        <f>SUMIFS(通讯通路门店!$Z:$Z,通讯通路门店!$S:$S,$G1175,通讯通路门店!$J:$J,"VIVO体验店")</f>
        <v>0</v>
      </c>
      <c r="BE1175" s="99">
        <f>SUMIFS(通讯通路门店!$AB:$AB,通讯通路门店!$S:$S,$G1175,通讯通路门店!$J:$J,"OPPO体验店")</f>
        <v>0</v>
      </c>
      <c r="BF1175" s="99">
        <f>SUMIFS(通讯通路门店!$X:$X,通讯通路门店!$S:$S,$G1175,通讯通路门店!$J:$J,"华为授权体验店")+SUMIFS(通讯通路门店!$AA:$AA,通讯通路门店!$S:$S,$G1175,通讯通路门店!$J:$J,"华为堡垒店")</f>
        <v>0</v>
      </c>
      <c r="BG1175" s="99">
        <f>SUMIFS(通讯通路门店!$Y:$Y,通讯通路门店!$S:$S,$G1175,通讯通路门店!$J:$J,"小米体验店")</f>
        <v>0</v>
      </c>
      <c r="BH1175" s="99">
        <f>SUMIFS(通讯通路门店!$AA:$AA,通讯通路门店!$S:$S,$G1175,通讯通路门店!$J:$J,"苹果体验店")</f>
        <v>0</v>
      </c>
      <c r="BI1175" s="99">
        <f>SUMIFS(通讯通路门店!$K:$K,通讯通路门店!$S:$S,$G1175,通讯通路门店!$J:$J,"其他品牌专卖店")</f>
        <v>0</v>
      </c>
      <c r="BJ1175" s="99">
        <f>SUMIFS(通讯通路门店!$AC:$AC,通讯通路门店!$S:$S,$G1175)</f>
        <v>0</v>
      </c>
      <c r="BK1175" s="99">
        <f>SUMIFS(通讯通路门店!$AD:$AD,通讯通路门店!$S:$S,$G1175)</f>
        <v>0</v>
      </c>
      <c r="BL1175" s="99">
        <f>SUMIFS(通讯通路门店!$AE:$AE,通讯通路门店!$S:$S,$G1175)</f>
        <v>0</v>
      </c>
      <c r="BM1175" s="99">
        <f>SUMIFS(通讯通路门店!$AF:$AF,通讯通路门店!$S:$S,$G1175)</f>
        <v>0</v>
      </c>
      <c r="BN1175" s="99">
        <f>SUMIFS(通讯通路门店!$AG:$AG,通讯通路门店!$S:$S,$G1175)</f>
        <v>0</v>
      </c>
      <c r="BO1175" s="99">
        <f>SUMIFS(通讯通路门店!$AH:$AH,通讯通路门店!$S:$S,$G1175)</f>
        <v>0</v>
      </c>
      <c r="BP1175" s="99">
        <f>SUMIFS(通讯通路门店!$AI:$AI,通讯通路门店!$S:$S,$G1175)</f>
        <v>0</v>
      </c>
      <c r="BQ1175" s="83"/>
    </row>
    <row r="1176" spans="1:69">
      <c r="A1176" s="99" t="str">
        <f>IFERROR(_xlfn.XLOOKUP($G1176,通讯通路门店!$S$4:$S$993933,通讯通路门店!$A$4:$A$993933,0,0),"")</f>
        <v>海南省</v>
      </c>
      <c r="B1176" s="99" t="str">
        <f>IFERROR(_xlfn.XLOOKUP($G1176,通讯通路门店!$S$4:$S$993933,通讯通路门店!$B$4:$B$993933,0,0),"")</f>
        <v>乐东黎族自治县</v>
      </c>
      <c r="C1176" s="99" t="str">
        <f>IFERROR(_xlfn.XLOOKUP($G1176,通讯通路门店!$S$4:$S$993933,通讯通路门店!$C$4:$C$993933,0,0),"")</f>
        <v>乐东黎族自治县</v>
      </c>
      <c r="D1176" s="99" t="str">
        <f>IFERROR(_xlfn.XLOOKUP($G1176,通讯通路门店!$S$4:$S$993933,通讯通路门店!$D$4:$D$993933,0,0),"")</f>
        <v>万冲镇</v>
      </c>
      <c r="E1176" s="83"/>
      <c r="F1176" s="83"/>
      <c r="G1176" s="101"/>
      <c r="H1176" s="102">
        <f>IFERROR(_xlfn.XLOOKUP($G1176,通讯通路门店!$S$4:$S$993933,通讯通路门店!$R$4:$R$993933,0,0),"")</f>
        <v>0</v>
      </c>
      <c r="I1176" s="83"/>
      <c r="J1176" s="83"/>
      <c r="K1176" s="83"/>
      <c r="L1176" s="83"/>
      <c r="M1176" s="83"/>
      <c r="N1176" s="83"/>
      <c r="O1176" s="83"/>
      <c r="P1176" s="83"/>
      <c r="Q1176" s="83"/>
      <c r="R1176" s="83"/>
      <c r="S1176" s="83"/>
      <c r="T1176" s="83"/>
      <c r="U1176" s="99">
        <f>COUNTIF(通讯通路门店!$S:$S,$G1176)</f>
        <v>0</v>
      </c>
      <c r="V1176" s="99">
        <f>COUNTIFS(通讯通路门店!$S:$S,$G1176,通讯通路门店!$J:$J,"综合卖场")</f>
        <v>0</v>
      </c>
      <c r="W1176" s="99">
        <f>SUMIFS(通讯通路门店!$AJ:$AJ,通讯通路门店!$S:$S,通讯客户沙盘!$G1176)</f>
        <v>0</v>
      </c>
      <c r="X1176" s="99">
        <f t="shared" si="90"/>
        <v>0</v>
      </c>
      <c r="Y1176" s="99">
        <f>COUNTIFS(通讯通路门店!$S:$S,$G1176,通讯通路门店!$J:$J,"荣耀体验店")+COUNTIFS(通讯通路门店!$S:$S,$G1176,通讯通路门店!$J:$J,"荣耀授权专卖店")</f>
        <v>0</v>
      </c>
      <c r="Z1176" s="99">
        <f>COUNTIFS(通讯通路门店!$S:$S,$G1176,通讯通路门店!$J:$J,"VIVO体验店")</f>
        <v>0</v>
      </c>
      <c r="AA1176" s="99">
        <f>COUNTIFS(通讯通路门店!$S:$S,$G1176,通讯通路门店!$J:$J,"OPPO体验店")</f>
        <v>0</v>
      </c>
      <c r="AB1176" s="99">
        <f>COUNTIFS(通讯通路门店!$S:$S,$G1176,通讯通路门店!$J:$J,"华为授权体验店")+COUNTIFS(通讯通路门店!$S:$S,$G1176,通讯通路门店!$J:$J,"华为堡垒店")</f>
        <v>0</v>
      </c>
      <c r="AC1176" s="99">
        <f>COUNTIFS(通讯通路门店!$S:$S,$G1176,通讯通路门店!$J:$J,"小米体验店")</f>
        <v>0</v>
      </c>
      <c r="AD1176" s="99">
        <f>COUNTIFS(通讯通路门店!$S:$S,$G1176,通讯通路门店!$J:$J,"苹果体验店")</f>
        <v>0</v>
      </c>
      <c r="AE1176" s="99">
        <f>COUNTIFS(通讯通路门店!$S:$S,$G1176,通讯通路门店!$J:$J,"其他品牌专卖店")</f>
        <v>0</v>
      </c>
      <c r="AF1176" s="99">
        <f>SUMIFS(通讯通路门店!$BI:$BI,通讯通路门店!$S:$S,$G1176)</f>
        <v>0</v>
      </c>
      <c r="AG1176" s="99">
        <f>SUMIFS(通讯通路门店!$BH:$BH,通讯通路门店!$S:$S,$G1176)</f>
        <v>0</v>
      </c>
      <c r="AH1176" s="99">
        <f t="shared" si="91"/>
        <v>0</v>
      </c>
      <c r="AI1176" s="99">
        <f>SUMIFS(通讯通路门店!$BB:$BB,通讯通路门店!$S:$S,$G1176)</f>
        <v>0</v>
      </c>
      <c r="AJ1176" s="99">
        <f>SUMIFS(通讯通路门店!$BE:$BE,通讯通路门店!$S:$S,$G1176)</f>
        <v>0</v>
      </c>
      <c r="AK1176" s="99">
        <f>SUMIFS(通讯通路门店!$BG:$BG,通讯通路门店!$S:$S,$G1176)</f>
        <v>0</v>
      </c>
      <c r="AL1176" s="99">
        <f>SUMIFS(通讯通路门店!$BC:$BC,通讯通路门店!$S:$S,$G1176)</f>
        <v>0</v>
      </c>
      <c r="AM1176" s="99">
        <f>SUMIFS(通讯通路门店!$BD:$BD,通讯通路门店!$S:$S,$G1176)</f>
        <v>0</v>
      </c>
      <c r="AN1176" s="99">
        <f>SUMIFS(通讯通路门店!$BF:$BF,通讯通路门店!$S:$S,$G1176)</f>
        <v>0</v>
      </c>
      <c r="AO1176" s="99">
        <f t="shared" si="92"/>
        <v>0</v>
      </c>
      <c r="AP1176" s="99">
        <f>SUMIFS(通讯通路门店!$K:$K,通讯通路门店!$S:$S,$G1176)</f>
        <v>0</v>
      </c>
      <c r="AQ1176" s="83"/>
      <c r="AR1176" s="99">
        <f>SUMIFS(通讯通路门店!$T:$T,通讯通路门店!$S:$S,$G1176)</f>
        <v>0</v>
      </c>
      <c r="AS1176" s="99">
        <f>SUMIFS(通讯通路门店!$U:$U,通讯通路门店!$S:$S,$G1176)</f>
        <v>0</v>
      </c>
      <c r="AT1176" s="99">
        <f>SUMIFS(通讯通路门店!$V:$V,通讯通路门店!$S:$S,$G1176)</f>
        <v>0</v>
      </c>
      <c r="AU1176" s="99">
        <f>SUMIFS(通讯通路门店!$W:$W,通讯通路门店!$S:$S,$G1176)</f>
        <v>0</v>
      </c>
      <c r="AV1176" s="99">
        <f>SUMIFS(通讯通路门店!$Z:$Z,通讯通路门店!$S:$S,$G1176)</f>
        <v>0</v>
      </c>
      <c r="AW1176" s="99">
        <f>SUMIFS(通讯通路门店!$AB:$AB,通讯通路门店!$S:$S,$G1176)</f>
        <v>0</v>
      </c>
      <c r="AX1176" s="99">
        <f>SUMIFS(通讯通路门店!$X:$X,通讯通路门店!$S:$S,$G1176)</f>
        <v>0</v>
      </c>
      <c r="AY1176" s="99">
        <f>SUMIFS(通讯通路门店!$Y:$Y,通讯通路门店!$S:$S,$G1176)</f>
        <v>0</v>
      </c>
      <c r="AZ1176" s="99">
        <f>SUMIFS(通讯通路门店!$AA:$AA,通讯通路门店!$S:$S,$G1176)</f>
        <v>0</v>
      </c>
      <c r="BA1176" s="99">
        <f t="shared" si="93"/>
        <v>0</v>
      </c>
      <c r="BB1176" s="99">
        <f t="shared" si="94"/>
        <v>0</v>
      </c>
      <c r="BC1176" s="99">
        <f>SUMIFS(通讯通路门店!$W:$W,通讯通路门店!$S:$S,$G1176,通讯通路门店!$J:$J,"荣耀体验店")+SUMIFS(通讯通路门店!$W:$W,通讯通路门店!$S:$S,$G1176,通讯通路门店!$J:$J,"荣耀授权专卖店")</f>
        <v>0</v>
      </c>
      <c r="BD1176" s="99">
        <f>SUMIFS(通讯通路门店!$Z:$Z,通讯通路门店!$S:$S,$G1176,通讯通路门店!$J:$J,"VIVO体验店")</f>
        <v>0</v>
      </c>
      <c r="BE1176" s="99">
        <f>SUMIFS(通讯通路门店!$AB:$AB,通讯通路门店!$S:$S,$G1176,通讯通路门店!$J:$J,"OPPO体验店")</f>
        <v>0</v>
      </c>
      <c r="BF1176" s="99">
        <f>SUMIFS(通讯通路门店!$X:$X,通讯通路门店!$S:$S,$G1176,通讯通路门店!$J:$J,"华为授权体验店")+SUMIFS(通讯通路门店!$AA:$AA,通讯通路门店!$S:$S,$G1176,通讯通路门店!$J:$J,"华为堡垒店")</f>
        <v>0</v>
      </c>
      <c r="BG1176" s="99">
        <f>SUMIFS(通讯通路门店!$Y:$Y,通讯通路门店!$S:$S,$G1176,通讯通路门店!$J:$J,"小米体验店")</f>
        <v>0</v>
      </c>
      <c r="BH1176" s="99">
        <f>SUMIFS(通讯通路门店!$AA:$AA,通讯通路门店!$S:$S,$G1176,通讯通路门店!$J:$J,"苹果体验店")</f>
        <v>0</v>
      </c>
      <c r="BI1176" s="99">
        <f>SUMIFS(通讯通路门店!$K:$K,通讯通路门店!$S:$S,$G1176,通讯通路门店!$J:$J,"其他品牌专卖店")</f>
        <v>0</v>
      </c>
      <c r="BJ1176" s="99">
        <f>SUMIFS(通讯通路门店!$AC:$AC,通讯通路门店!$S:$S,$G1176)</f>
        <v>0</v>
      </c>
      <c r="BK1176" s="99">
        <f>SUMIFS(通讯通路门店!$AD:$AD,通讯通路门店!$S:$S,$G1176)</f>
        <v>0</v>
      </c>
      <c r="BL1176" s="99">
        <f>SUMIFS(通讯通路门店!$AE:$AE,通讯通路门店!$S:$S,$G1176)</f>
        <v>0</v>
      </c>
      <c r="BM1176" s="99">
        <f>SUMIFS(通讯通路门店!$AF:$AF,通讯通路门店!$S:$S,$G1176)</f>
        <v>0</v>
      </c>
      <c r="BN1176" s="99">
        <f>SUMIFS(通讯通路门店!$AG:$AG,通讯通路门店!$S:$S,$G1176)</f>
        <v>0</v>
      </c>
      <c r="BO1176" s="99">
        <f>SUMIFS(通讯通路门店!$AH:$AH,通讯通路门店!$S:$S,$G1176)</f>
        <v>0</v>
      </c>
      <c r="BP1176" s="99">
        <f>SUMIFS(通讯通路门店!$AI:$AI,通讯通路门店!$S:$S,$G1176)</f>
        <v>0</v>
      </c>
      <c r="BQ1176" s="83"/>
    </row>
    <row r="1177" spans="1:69">
      <c r="A1177" s="99" t="str">
        <f>IFERROR(_xlfn.XLOOKUP($G1177,通讯通路门店!$S$4:$S$993933,通讯通路门店!$A$4:$A$993933,0,0),"")</f>
        <v>海南省</v>
      </c>
      <c r="B1177" s="99" t="str">
        <f>IFERROR(_xlfn.XLOOKUP($G1177,通讯通路门店!$S$4:$S$993933,通讯通路门店!$B$4:$B$993933,0,0),"")</f>
        <v>乐东黎族自治县</v>
      </c>
      <c r="C1177" s="99" t="str">
        <f>IFERROR(_xlfn.XLOOKUP($G1177,通讯通路门店!$S$4:$S$993933,通讯通路门店!$C$4:$C$993933,0,0),"")</f>
        <v>乐东黎族自治县</v>
      </c>
      <c r="D1177" s="99" t="str">
        <f>IFERROR(_xlfn.XLOOKUP($G1177,通讯通路门店!$S$4:$S$993933,通讯通路门店!$D$4:$D$993933,0,0),"")</f>
        <v>万冲镇</v>
      </c>
      <c r="E1177" s="83"/>
      <c r="F1177" s="83"/>
      <c r="G1177" s="101"/>
      <c r="H1177" s="102">
        <f>IFERROR(_xlfn.XLOOKUP($G1177,通讯通路门店!$S$4:$S$993933,通讯通路门店!$R$4:$R$993933,0,0),"")</f>
        <v>0</v>
      </c>
      <c r="I1177" s="83"/>
      <c r="J1177" s="83"/>
      <c r="K1177" s="83"/>
      <c r="L1177" s="83"/>
      <c r="M1177" s="83"/>
      <c r="N1177" s="83"/>
      <c r="O1177" s="83"/>
      <c r="P1177" s="83"/>
      <c r="Q1177" s="83"/>
      <c r="R1177" s="83"/>
      <c r="S1177" s="83"/>
      <c r="T1177" s="83"/>
      <c r="U1177" s="99">
        <f>COUNTIF(通讯通路门店!$S:$S,$G1177)</f>
        <v>0</v>
      </c>
      <c r="V1177" s="99">
        <f>COUNTIFS(通讯通路门店!$S:$S,$G1177,通讯通路门店!$J:$J,"综合卖场")</f>
        <v>0</v>
      </c>
      <c r="W1177" s="99">
        <f>SUMIFS(通讯通路门店!$AJ:$AJ,通讯通路门店!$S:$S,通讯客户沙盘!$G1177)</f>
        <v>0</v>
      </c>
      <c r="X1177" s="99">
        <f t="shared" si="90"/>
        <v>0</v>
      </c>
      <c r="Y1177" s="99">
        <f>COUNTIFS(通讯通路门店!$S:$S,$G1177,通讯通路门店!$J:$J,"荣耀体验店")+COUNTIFS(通讯通路门店!$S:$S,$G1177,通讯通路门店!$J:$J,"荣耀授权专卖店")</f>
        <v>0</v>
      </c>
      <c r="Z1177" s="99">
        <f>COUNTIFS(通讯通路门店!$S:$S,$G1177,通讯通路门店!$J:$J,"VIVO体验店")</f>
        <v>0</v>
      </c>
      <c r="AA1177" s="99">
        <f>COUNTIFS(通讯通路门店!$S:$S,$G1177,通讯通路门店!$J:$J,"OPPO体验店")</f>
        <v>0</v>
      </c>
      <c r="AB1177" s="99">
        <f>COUNTIFS(通讯通路门店!$S:$S,$G1177,通讯通路门店!$J:$J,"华为授权体验店")+COUNTIFS(通讯通路门店!$S:$S,$G1177,通讯通路门店!$J:$J,"华为堡垒店")</f>
        <v>0</v>
      </c>
      <c r="AC1177" s="99">
        <f>COUNTIFS(通讯通路门店!$S:$S,$G1177,通讯通路门店!$J:$J,"小米体验店")</f>
        <v>0</v>
      </c>
      <c r="AD1177" s="99">
        <f>COUNTIFS(通讯通路门店!$S:$S,$G1177,通讯通路门店!$J:$J,"苹果体验店")</f>
        <v>0</v>
      </c>
      <c r="AE1177" s="99">
        <f>COUNTIFS(通讯通路门店!$S:$S,$G1177,通讯通路门店!$J:$J,"其他品牌专卖店")</f>
        <v>0</v>
      </c>
      <c r="AF1177" s="99">
        <f>SUMIFS(通讯通路门店!$BI:$BI,通讯通路门店!$S:$S,$G1177)</f>
        <v>0</v>
      </c>
      <c r="AG1177" s="99">
        <f>SUMIFS(通讯通路门店!$BH:$BH,通讯通路门店!$S:$S,$G1177)</f>
        <v>0</v>
      </c>
      <c r="AH1177" s="99">
        <f t="shared" si="91"/>
        <v>0</v>
      </c>
      <c r="AI1177" s="99">
        <f>SUMIFS(通讯通路门店!$BB:$BB,通讯通路门店!$S:$S,$G1177)</f>
        <v>0</v>
      </c>
      <c r="AJ1177" s="99">
        <f>SUMIFS(通讯通路门店!$BE:$BE,通讯通路门店!$S:$S,$G1177)</f>
        <v>0</v>
      </c>
      <c r="AK1177" s="99">
        <f>SUMIFS(通讯通路门店!$BG:$BG,通讯通路门店!$S:$S,$G1177)</f>
        <v>0</v>
      </c>
      <c r="AL1177" s="99">
        <f>SUMIFS(通讯通路门店!$BC:$BC,通讯通路门店!$S:$S,$G1177)</f>
        <v>0</v>
      </c>
      <c r="AM1177" s="99">
        <f>SUMIFS(通讯通路门店!$BD:$BD,通讯通路门店!$S:$S,$G1177)</f>
        <v>0</v>
      </c>
      <c r="AN1177" s="99">
        <f>SUMIFS(通讯通路门店!$BF:$BF,通讯通路门店!$S:$S,$G1177)</f>
        <v>0</v>
      </c>
      <c r="AO1177" s="99">
        <f t="shared" si="92"/>
        <v>0</v>
      </c>
      <c r="AP1177" s="99">
        <f>SUMIFS(通讯通路门店!$K:$K,通讯通路门店!$S:$S,$G1177)</f>
        <v>0</v>
      </c>
      <c r="AQ1177" s="83"/>
      <c r="AR1177" s="99">
        <f>SUMIFS(通讯通路门店!$T:$T,通讯通路门店!$S:$S,$G1177)</f>
        <v>0</v>
      </c>
      <c r="AS1177" s="99">
        <f>SUMIFS(通讯通路门店!$U:$U,通讯通路门店!$S:$S,$G1177)</f>
        <v>0</v>
      </c>
      <c r="AT1177" s="99">
        <f>SUMIFS(通讯通路门店!$V:$V,通讯通路门店!$S:$S,$G1177)</f>
        <v>0</v>
      </c>
      <c r="AU1177" s="99">
        <f>SUMIFS(通讯通路门店!$W:$W,通讯通路门店!$S:$S,$G1177)</f>
        <v>0</v>
      </c>
      <c r="AV1177" s="99">
        <f>SUMIFS(通讯通路门店!$Z:$Z,通讯通路门店!$S:$S,$G1177)</f>
        <v>0</v>
      </c>
      <c r="AW1177" s="99">
        <f>SUMIFS(通讯通路门店!$AB:$AB,通讯通路门店!$S:$S,$G1177)</f>
        <v>0</v>
      </c>
      <c r="AX1177" s="99">
        <f>SUMIFS(通讯通路门店!$X:$X,通讯通路门店!$S:$S,$G1177)</f>
        <v>0</v>
      </c>
      <c r="AY1177" s="99">
        <f>SUMIFS(通讯通路门店!$Y:$Y,通讯通路门店!$S:$S,$G1177)</f>
        <v>0</v>
      </c>
      <c r="AZ1177" s="99">
        <f>SUMIFS(通讯通路门店!$AA:$AA,通讯通路门店!$S:$S,$G1177)</f>
        <v>0</v>
      </c>
      <c r="BA1177" s="99">
        <f t="shared" si="93"/>
        <v>0</v>
      </c>
      <c r="BB1177" s="99">
        <f t="shared" si="94"/>
        <v>0</v>
      </c>
      <c r="BC1177" s="99">
        <f>SUMIFS(通讯通路门店!$W:$W,通讯通路门店!$S:$S,$G1177,通讯通路门店!$J:$J,"荣耀体验店")+SUMIFS(通讯通路门店!$W:$W,通讯通路门店!$S:$S,$G1177,通讯通路门店!$J:$J,"荣耀授权专卖店")</f>
        <v>0</v>
      </c>
      <c r="BD1177" s="99">
        <f>SUMIFS(通讯通路门店!$Z:$Z,通讯通路门店!$S:$S,$G1177,通讯通路门店!$J:$J,"VIVO体验店")</f>
        <v>0</v>
      </c>
      <c r="BE1177" s="99">
        <f>SUMIFS(通讯通路门店!$AB:$AB,通讯通路门店!$S:$S,$G1177,通讯通路门店!$J:$J,"OPPO体验店")</f>
        <v>0</v>
      </c>
      <c r="BF1177" s="99">
        <f>SUMIFS(通讯通路门店!$X:$X,通讯通路门店!$S:$S,$G1177,通讯通路门店!$J:$J,"华为授权体验店")+SUMIFS(通讯通路门店!$AA:$AA,通讯通路门店!$S:$S,$G1177,通讯通路门店!$J:$J,"华为堡垒店")</f>
        <v>0</v>
      </c>
      <c r="BG1177" s="99">
        <f>SUMIFS(通讯通路门店!$Y:$Y,通讯通路门店!$S:$S,$G1177,通讯通路门店!$J:$J,"小米体验店")</f>
        <v>0</v>
      </c>
      <c r="BH1177" s="99">
        <f>SUMIFS(通讯通路门店!$AA:$AA,通讯通路门店!$S:$S,$G1177,通讯通路门店!$J:$J,"苹果体验店")</f>
        <v>0</v>
      </c>
      <c r="BI1177" s="99">
        <f>SUMIFS(通讯通路门店!$K:$K,通讯通路门店!$S:$S,$G1177,通讯通路门店!$J:$J,"其他品牌专卖店")</f>
        <v>0</v>
      </c>
      <c r="BJ1177" s="99">
        <f>SUMIFS(通讯通路门店!$AC:$AC,通讯通路门店!$S:$S,$G1177)</f>
        <v>0</v>
      </c>
      <c r="BK1177" s="99">
        <f>SUMIFS(通讯通路门店!$AD:$AD,通讯通路门店!$S:$S,$G1177)</f>
        <v>0</v>
      </c>
      <c r="BL1177" s="99">
        <f>SUMIFS(通讯通路门店!$AE:$AE,通讯通路门店!$S:$S,$G1177)</f>
        <v>0</v>
      </c>
      <c r="BM1177" s="99">
        <f>SUMIFS(通讯通路门店!$AF:$AF,通讯通路门店!$S:$S,$G1177)</f>
        <v>0</v>
      </c>
      <c r="BN1177" s="99">
        <f>SUMIFS(通讯通路门店!$AG:$AG,通讯通路门店!$S:$S,$G1177)</f>
        <v>0</v>
      </c>
      <c r="BO1177" s="99">
        <f>SUMIFS(通讯通路门店!$AH:$AH,通讯通路门店!$S:$S,$G1177)</f>
        <v>0</v>
      </c>
      <c r="BP1177" s="99">
        <f>SUMIFS(通讯通路门店!$AI:$AI,通讯通路门店!$S:$S,$G1177)</f>
        <v>0</v>
      </c>
      <c r="BQ1177" s="83"/>
    </row>
    <row r="1178" spans="1:69">
      <c r="A1178" s="99" t="str">
        <f>IFERROR(_xlfn.XLOOKUP($G1178,通讯通路门店!$S$4:$S$993933,通讯通路门店!$A$4:$A$993933,0,0),"")</f>
        <v>海南省</v>
      </c>
      <c r="B1178" s="99" t="str">
        <f>IFERROR(_xlfn.XLOOKUP($G1178,通讯通路门店!$S$4:$S$993933,通讯通路门店!$B$4:$B$993933,0,0),"")</f>
        <v>乐东黎族自治县</v>
      </c>
      <c r="C1178" s="99" t="str">
        <f>IFERROR(_xlfn.XLOOKUP($G1178,通讯通路门店!$S$4:$S$993933,通讯通路门店!$C$4:$C$993933,0,0),"")</f>
        <v>乐东黎族自治县</v>
      </c>
      <c r="D1178" s="99" t="str">
        <f>IFERROR(_xlfn.XLOOKUP($G1178,通讯通路门店!$S$4:$S$993933,通讯通路门店!$D$4:$D$993933,0,0),"")</f>
        <v>万冲镇</v>
      </c>
      <c r="E1178" s="83"/>
      <c r="F1178" s="83"/>
      <c r="G1178" s="101"/>
      <c r="H1178" s="102">
        <f>IFERROR(_xlfn.XLOOKUP($G1178,通讯通路门店!$S$4:$S$993933,通讯通路门店!$R$4:$R$993933,0,0),"")</f>
        <v>0</v>
      </c>
      <c r="I1178" s="83"/>
      <c r="J1178" s="83"/>
      <c r="K1178" s="83"/>
      <c r="L1178" s="83"/>
      <c r="M1178" s="83"/>
      <c r="N1178" s="83"/>
      <c r="O1178" s="83"/>
      <c r="P1178" s="83"/>
      <c r="Q1178" s="83"/>
      <c r="R1178" s="83"/>
      <c r="S1178" s="83"/>
      <c r="T1178" s="83"/>
      <c r="U1178" s="99">
        <f>COUNTIF(通讯通路门店!$S:$S,$G1178)</f>
        <v>0</v>
      </c>
      <c r="V1178" s="99">
        <f>COUNTIFS(通讯通路门店!$S:$S,$G1178,通讯通路门店!$J:$J,"综合卖场")</f>
        <v>0</v>
      </c>
      <c r="W1178" s="99">
        <f>SUMIFS(通讯通路门店!$AJ:$AJ,通讯通路门店!$S:$S,通讯客户沙盘!$G1178)</f>
        <v>0</v>
      </c>
      <c r="X1178" s="99">
        <f t="shared" si="90"/>
        <v>0</v>
      </c>
      <c r="Y1178" s="99">
        <f>COUNTIFS(通讯通路门店!$S:$S,$G1178,通讯通路门店!$J:$J,"荣耀体验店")+COUNTIFS(通讯通路门店!$S:$S,$G1178,通讯通路门店!$J:$J,"荣耀授权专卖店")</f>
        <v>0</v>
      </c>
      <c r="Z1178" s="99">
        <f>COUNTIFS(通讯通路门店!$S:$S,$G1178,通讯通路门店!$J:$J,"VIVO体验店")</f>
        <v>0</v>
      </c>
      <c r="AA1178" s="99">
        <f>COUNTIFS(通讯通路门店!$S:$S,$G1178,通讯通路门店!$J:$J,"OPPO体验店")</f>
        <v>0</v>
      </c>
      <c r="AB1178" s="99">
        <f>COUNTIFS(通讯通路门店!$S:$S,$G1178,通讯通路门店!$J:$J,"华为授权体验店")+COUNTIFS(通讯通路门店!$S:$S,$G1178,通讯通路门店!$J:$J,"华为堡垒店")</f>
        <v>0</v>
      </c>
      <c r="AC1178" s="99">
        <f>COUNTIFS(通讯通路门店!$S:$S,$G1178,通讯通路门店!$J:$J,"小米体验店")</f>
        <v>0</v>
      </c>
      <c r="AD1178" s="99">
        <f>COUNTIFS(通讯通路门店!$S:$S,$G1178,通讯通路门店!$J:$J,"苹果体验店")</f>
        <v>0</v>
      </c>
      <c r="AE1178" s="99">
        <f>COUNTIFS(通讯通路门店!$S:$S,$G1178,通讯通路门店!$J:$J,"其他品牌专卖店")</f>
        <v>0</v>
      </c>
      <c r="AF1178" s="99">
        <f>SUMIFS(通讯通路门店!$BI:$BI,通讯通路门店!$S:$S,$G1178)</f>
        <v>0</v>
      </c>
      <c r="AG1178" s="99">
        <f>SUMIFS(通讯通路门店!$BH:$BH,通讯通路门店!$S:$S,$G1178)</f>
        <v>0</v>
      </c>
      <c r="AH1178" s="99">
        <f t="shared" si="91"/>
        <v>0</v>
      </c>
      <c r="AI1178" s="99">
        <f>SUMIFS(通讯通路门店!$BB:$BB,通讯通路门店!$S:$S,$G1178)</f>
        <v>0</v>
      </c>
      <c r="AJ1178" s="99">
        <f>SUMIFS(通讯通路门店!$BE:$BE,通讯通路门店!$S:$S,$G1178)</f>
        <v>0</v>
      </c>
      <c r="AK1178" s="99">
        <f>SUMIFS(通讯通路门店!$BG:$BG,通讯通路门店!$S:$S,$G1178)</f>
        <v>0</v>
      </c>
      <c r="AL1178" s="99">
        <f>SUMIFS(通讯通路门店!$BC:$BC,通讯通路门店!$S:$S,$G1178)</f>
        <v>0</v>
      </c>
      <c r="AM1178" s="99">
        <f>SUMIFS(通讯通路门店!$BD:$BD,通讯通路门店!$S:$S,$G1178)</f>
        <v>0</v>
      </c>
      <c r="AN1178" s="99">
        <f>SUMIFS(通讯通路门店!$BF:$BF,通讯通路门店!$S:$S,$G1178)</f>
        <v>0</v>
      </c>
      <c r="AO1178" s="99">
        <f t="shared" si="92"/>
        <v>0</v>
      </c>
      <c r="AP1178" s="99">
        <f>SUMIFS(通讯通路门店!$K:$K,通讯通路门店!$S:$S,$G1178)</f>
        <v>0</v>
      </c>
      <c r="AQ1178" s="83"/>
      <c r="AR1178" s="99">
        <f>SUMIFS(通讯通路门店!$T:$T,通讯通路门店!$S:$S,$G1178)</f>
        <v>0</v>
      </c>
      <c r="AS1178" s="99">
        <f>SUMIFS(通讯通路门店!$U:$U,通讯通路门店!$S:$S,$G1178)</f>
        <v>0</v>
      </c>
      <c r="AT1178" s="99">
        <f>SUMIFS(通讯通路门店!$V:$V,通讯通路门店!$S:$S,$G1178)</f>
        <v>0</v>
      </c>
      <c r="AU1178" s="99">
        <f>SUMIFS(通讯通路门店!$W:$W,通讯通路门店!$S:$S,$G1178)</f>
        <v>0</v>
      </c>
      <c r="AV1178" s="99">
        <f>SUMIFS(通讯通路门店!$Z:$Z,通讯通路门店!$S:$S,$G1178)</f>
        <v>0</v>
      </c>
      <c r="AW1178" s="99">
        <f>SUMIFS(通讯通路门店!$AB:$AB,通讯通路门店!$S:$S,$G1178)</f>
        <v>0</v>
      </c>
      <c r="AX1178" s="99">
        <f>SUMIFS(通讯通路门店!$X:$X,通讯通路门店!$S:$S,$G1178)</f>
        <v>0</v>
      </c>
      <c r="AY1178" s="99">
        <f>SUMIFS(通讯通路门店!$Y:$Y,通讯通路门店!$S:$S,$G1178)</f>
        <v>0</v>
      </c>
      <c r="AZ1178" s="99">
        <f>SUMIFS(通讯通路门店!$AA:$AA,通讯通路门店!$S:$S,$G1178)</f>
        <v>0</v>
      </c>
      <c r="BA1178" s="99">
        <f t="shared" si="93"/>
        <v>0</v>
      </c>
      <c r="BB1178" s="99">
        <f t="shared" si="94"/>
        <v>0</v>
      </c>
      <c r="BC1178" s="99">
        <f>SUMIFS(通讯通路门店!$W:$W,通讯通路门店!$S:$S,$G1178,通讯通路门店!$J:$J,"荣耀体验店")+SUMIFS(通讯通路门店!$W:$W,通讯通路门店!$S:$S,$G1178,通讯通路门店!$J:$J,"荣耀授权专卖店")</f>
        <v>0</v>
      </c>
      <c r="BD1178" s="99">
        <f>SUMIFS(通讯通路门店!$Z:$Z,通讯通路门店!$S:$S,$G1178,通讯通路门店!$J:$J,"VIVO体验店")</f>
        <v>0</v>
      </c>
      <c r="BE1178" s="99">
        <f>SUMIFS(通讯通路门店!$AB:$AB,通讯通路门店!$S:$S,$G1178,通讯通路门店!$J:$J,"OPPO体验店")</f>
        <v>0</v>
      </c>
      <c r="BF1178" s="99">
        <f>SUMIFS(通讯通路门店!$X:$X,通讯通路门店!$S:$S,$G1178,通讯通路门店!$J:$J,"华为授权体验店")+SUMIFS(通讯通路门店!$AA:$AA,通讯通路门店!$S:$S,$G1178,通讯通路门店!$J:$J,"华为堡垒店")</f>
        <v>0</v>
      </c>
      <c r="BG1178" s="99">
        <f>SUMIFS(通讯通路门店!$Y:$Y,通讯通路门店!$S:$S,$G1178,通讯通路门店!$J:$J,"小米体验店")</f>
        <v>0</v>
      </c>
      <c r="BH1178" s="99">
        <f>SUMIFS(通讯通路门店!$AA:$AA,通讯通路门店!$S:$S,$G1178,通讯通路门店!$J:$J,"苹果体验店")</f>
        <v>0</v>
      </c>
      <c r="BI1178" s="99">
        <f>SUMIFS(通讯通路门店!$K:$K,通讯通路门店!$S:$S,$G1178,通讯通路门店!$J:$J,"其他品牌专卖店")</f>
        <v>0</v>
      </c>
      <c r="BJ1178" s="99">
        <f>SUMIFS(通讯通路门店!$AC:$AC,通讯通路门店!$S:$S,$G1178)</f>
        <v>0</v>
      </c>
      <c r="BK1178" s="99">
        <f>SUMIFS(通讯通路门店!$AD:$AD,通讯通路门店!$S:$S,$G1178)</f>
        <v>0</v>
      </c>
      <c r="BL1178" s="99">
        <f>SUMIFS(通讯通路门店!$AE:$AE,通讯通路门店!$S:$S,$G1178)</f>
        <v>0</v>
      </c>
      <c r="BM1178" s="99">
        <f>SUMIFS(通讯通路门店!$AF:$AF,通讯通路门店!$S:$S,$G1178)</f>
        <v>0</v>
      </c>
      <c r="BN1178" s="99">
        <f>SUMIFS(通讯通路门店!$AG:$AG,通讯通路门店!$S:$S,$G1178)</f>
        <v>0</v>
      </c>
      <c r="BO1178" s="99">
        <f>SUMIFS(通讯通路门店!$AH:$AH,通讯通路门店!$S:$S,$G1178)</f>
        <v>0</v>
      </c>
      <c r="BP1178" s="99">
        <f>SUMIFS(通讯通路门店!$AI:$AI,通讯通路门店!$S:$S,$G1178)</f>
        <v>0</v>
      </c>
      <c r="BQ1178" s="83"/>
    </row>
    <row r="1179" spans="1:69">
      <c r="A1179" s="99" t="str">
        <f>IFERROR(_xlfn.XLOOKUP($G1179,通讯通路门店!$S$4:$S$993933,通讯通路门店!$A$4:$A$993933,0,0),"")</f>
        <v>海南省</v>
      </c>
      <c r="B1179" s="99" t="str">
        <f>IFERROR(_xlfn.XLOOKUP($G1179,通讯通路门店!$S$4:$S$993933,通讯通路门店!$B$4:$B$993933,0,0),"")</f>
        <v>乐东黎族自治县</v>
      </c>
      <c r="C1179" s="99" t="str">
        <f>IFERROR(_xlfn.XLOOKUP($G1179,通讯通路门店!$S$4:$S$993933,通讯通路门店!$C$4:$C$993933,0,0),"")</f>
        <v>乐东黎族自治县</v>
      </c>
      <c r="D1179" s="99" t="str">
        <f>IFERROR(_xlfn.XLOOKUP($G1179,通讯通路门店!$S$4:$S$993933,通讯通路门店!$D$4:$D$993933,0,0),"")</f>
        <v>万冲镇</v>
      </c>
      <c r="E1179" s="83"/>
      <c r="F1179" s="83"/>
      <c r="G1179" s="101"/>
      <c r="H1179" s="102">
        <f>IFERROR(_xlfn.XLOOKUP($G1179,通讯通路门店!$S$4:$S$993933,通讯通路门店!$R$4:$R$993933,0,0),"")</f>
        <v>0</v>
      </c>
      <c r="I1179" s="83"/>
      <c r="J1179" s="83"/>
      <c r="K1179" s="83"/>
      <c r="L1179" s="83"/>
      <c r="M1179" s="83"/>
      <c r="N1179" s="83"/>
      <c r="O1179" s="83"/>
      <c r="P1179" s="83"/>
      <c r="Q1179" s="83"/>
      <c r="R1179" s="83"/>
      <c r="S1179" s="83"/>
      <c r="T1179" s="83"/>
      <c r="U1179" s="99">
        <f>COUNTIF(通讯通路门店!$S:$S,$G1179)</f>
        <v>0</v>
      </c>
      <c r="V1179" s="99">
        <f>COUNTIFS(通讯通路门店!$S:$S,$G1179,通讯通路门店!$J:$J,"综合卖场")</f>
        <v>0</v>
      </c>
      <c r="W1179" s="99">
        <f>SUMIFS(通讯通路门店!$AJ:$AJ,通讯通路门店!$S:$S,通讯客户沙盘!$G1179)</f>
        <v>0</v>
      </c>
      <c r="X1179" s="99">
        <f t="shared" si="90"/>
        <v>0</v>
      </c>
      <c r="Y1179" s="99">
        <f>COUNTIFS(通讯通路门店!$S:$S,$G1179,通讯通路门店!$J:$J,"荣耀体验店")+COUNTIFS(通讯通路门店!$S:$S,$G1179,通讯通路门店!$J:$J,"荣耀授权专卖店")</f>
        <v>0</v>
      </c>
      <c r="Z1179" s="99">
        <f>COUNTIFS(通讯通路门店!$S:$S,$G1179,通讯通路门店!$J:$J,"VIVO体验店")</f>
        <v>0</v>
      </c>
      <c r="AA1179" s="99">
        <f>COUNTIFS(通讯通路门店!$S:$S,$G1179,通讯通路门店!$J:$J,"OPPO体验店")</f>
        <v>0</v>
      </c>
      <c r="AB1179" s="99">
        <f>COUNTIFS(通讯通路门店!$S:$S,$G1179,通讯通路门店!$J:$J,"华为授权体验店")+COUNTIFS(通讯通路门店!$S:$S,$G1179,通讯通路门店!$J:$J,"华为堡垒店")</f>
        <v>0</v>
      </c>
      <c r="AC1179" s="99">
        <f>COUNTIFS(通讯通路门店!$S:$S,$G1179,通讯通路门店!$J:$J,"小米体验店")</f>
        <v>0</v>
      </c>
      <c r="AD1179" s="99">
        <f>COUNTIFS(通讯通路门店!$S:$S,$G1179,通讯通路门店!$J:$J,"苹果体验店")</f>
        <v>0</v>
      </c>
      <c r="AE1179" s="99">
        <f>COUNTIFS(通讯通路门店!$S:$S,$G1179,通讯通路门店!$J:$J,"其他品牌专卖店")</f>
        <v>0</v>
      </c>
      <c r="AF1179" s="99">
        <f>SUMIFS(通讯通路门店!$BI:$BI,通讯通路门店!$S:$S,$G1179)</f>
        <v>0</v>
      </c>
      <c r="AG1179" s="99">
        <f>SUMIFS(通讯通路门店!$BH:$BH,通讯通路门店!$S:$S,$G1179)</f>
        <v>0</v>
      </c>
      <c r="AH1179" s="99">
        <f t="shared" si="91"/>
        <v>0</v>
      </c>
      <c r="AI1179" s="99">
        <f>SUMIFS(通讯通路门店!$BB:$BB,通讯通路门店!$S:$S,$G1179)</f>
        <v>0</v>
      </c>
      <c r="AJ1179" s="99">
        <f>SUMIFS(通讯通路门店!$BE:$BE,通讯通路门店!$S:$S,$G1179)</f>
        <v>0</v>
      </c>
      <c r="AK1179" s="99">
        <f>SUMIFS(通讯通路门店!$BG:$BG,通讯通路门店!$S:$S,$G1179)</f>
        <v>0</v>
      </c>
      <c r="AL1179" s="99">
        <f>SUMIFS(通讯通路门店!$BC:$BC,通讯通路门店!$S:$S,$G1179)</f>
        <v>0</v>
      </c>
      <c r="AM1179" s="99">
        <f>SUMIFS(通讯通路门店!$BD:$BD,通讯通路门店!$S:$S,$G1179)</f>
        <v>0</v>
      </c>
      <c r="AN1179" s="99">
        <f>SUMIFS(通讯通路门店!$BF:$BF,通讯通路门店!$S:$S,$G1179)</f>
        <v>0</v>
      </c>
      <c r="AO1179" s="99">
        <f t="shared" si="92"/>
        <v>0</v>
      </c>
      <c r="AP1179" s="99">
        <f>SUMIFS(通讯通路门店!$K:$K,通讯通路门店!$S:$S,$G1179)</f>
        <v>0</v>
      </c>
      <c r="AQ1179" s="83"/>
      <c r="AR1179" s="99">
        <f>SUMIFS(通讯通路门店!$T:$T,通讯通路门店!$S:$S,$G1179)</f>
        <v>0</v>
      </c>
      <c r="AS1179" s="99">
        <f>SUMIFS(通讯通路门店!$U:$U,通讯通路门店!$S:$S,$G1179)</f>
        <v>0</v>
      </c>
      <c r="AT1179" s="99">
        <f>SUMIFS(通讯通路门店!$V:$V,通讯通路门店!$S:$S,$G1179)</f>
        <v>0</v>
      </c>
      <c r="AU1179" s="99">
        <f>SUMIFS(通讯通路门店!$W:$W,通讯通路门店!$S:$S,$G1179)</f>
        <v>0</v>
      </c>
      <c r="AV1179" s="99">
        <f>SUMIFS(通讯通路门店!$Z:$Z,通讯通路门店!$S:$S,$G1179)</f>
        <v>0</v>
      </c>
      <c r="AW1179" s="99">
        <f>SUMIFS(通讯通路门店!$AB:$AB,通讯通路门店!$S:$S,$G1179)</f>
        <v>0</v>
      </c>
      <c r="AX1179" s="99">
        <f>SUMIFS(通讯通路门店!$X:$X,通讯通路门店!$S:$S,$G1179)</f>
        <v>0</v>
      </c>
      <c r="AY1179" s="99">
        <f>SUMIFS(通讯通路门店!$Y:$Y,通讯通路门店!$S:$S,$G1179)</f>
        <v>0</v>
      </c>
      <c r="AZ1179" s="99">
        <f>SUMIFS(通讯通路门店!$AA:$AA,通讯通路门店!$S:$S,$G1179)</f>
        <v>0</v>
      </c>
      <c r="BA1179" s="99">
        <f t="shared" si="93"/>
        <v>0</v>
      </c>
      <c r="BB1179" s="99">
        <f t="shared" si="94"/>
        <v>0</v>
      </c>
      <c r="BC1179" s="99">
        <f>SUMIFS(通讯通路门店!$W:$W,通讯通路门店!$S:$S,$G1179,通讯通路门店!$J:$J,"荣耀体验店")+SUMIFS(通讯通路门店!$W:$W,通讯通路门店!$S:$S,$G1179,通讯通路门店!$J:$J,"荣耀授权专卖店")</f>
        <v>0</v>
      </c>
      <c r="BD1179" s="99">
        <f>SUMIFS(通讯通路门店!$Z:$Z,通讯通路门店!$S:$S,$G1179,通讯通路门店!$J:$J,"VIVO体验店")</f>
        <v>0</v>
      </c>
      <c r="BE1179" s="99">
        <f>SUMIFS(通讯通路门店!$AB:$AB,通讯通路门店!$S:$S,$G1179,通讯通路门店!$J:$J,"OPPO体验店")</f>
        <v>0</v>
      </c>
      <c r="BF1179" s="99">
        <f>SUMIFS(通讯通路门店!$X:$X,通讯通路门店!$S:$S,$G1179,通讯通路门店!$J:$J,"华为授权体验店")+SUMIFS(通讯通路门店!$AA:$AA,通讯通路门店!$S:$S,$G1179,通讯通路门店!$J:$J,"华为堡垒店")</f>
        <v>0</v>
      </c>
      <c r="BG1179" s="99">
        <f>SUMIFS(通讯通路门店!$Y:$Y,通讯通路门店!$S:$S,$G1179,通讯通路门店!$J:$J,"小米体验店")</f>
        <v>0</v>
      </c>
      <c r="BH1179" s="99">
        <f>SUMIFS(通讯通路门店!$AA:$AA,通讯通路门店!$S:$S,$G1179,通讯通路门店!$J:$J,"苹果体验店")</f>
        <v>0</v>
      </c>
      <c r="BI1179" s="99">
        <f>SUMIFS(通讯通路门店!$K:$K,通讯通路门店!$S:$S,$G1179,通讯通路门店!$J:$J,"其他品牌专卖店")</f>
        <v>0</v>
      </c>
      <c r="BJ1179" s="99">
        <f>SUMIFS(通讯通路门店!$AC:$AC,通讯通路门店!$S:$S,$G1179)</f>
        <v>0</v>
      </c>
      <c r="BK1179" s="99">
        <f>SUMIFS(通讯通路门店!$AD:$AD,通讯通路门店!$S:$S,$G1179)</f>
        <v>0</v>
      </c>
      <c r="BL1179" s="99">
        <f>SUMIFS(通讯通路门店!$AE:$AE,通讯通路门店!$S:$S,$G1179)</f>
        <v>0</v>
      </c>
      <c r="BM1179" s="99">
        <f>SUMIFS(通讯通路门店!$AF:$AF,通讯通路门店!$S:$S,$G1179)</f>
        <v>0</v>
      </c>
      <c r="BN1179" s="99">
        <f>SUMIFS(通讯通路门店!$AG:$AG,通讯通路门店!$S:$S,$G1179)</f>
        <v>0</v>
      </c>
      <c r="BO1179" s="99">
        <f>SUMIFS(通讯通路门店!$AH:$AH,通讯通路门店!$S:$S,$G1179)</f>
        <v>0</v>
      </c>
      <c r="BP1179" s="99">
        <f>SUMIFS(通讯通路门店!$AI:$AI,通讯通路门店!$S:$S,$G1179)</f>
        <v>0</v>
      </c>
      <c r="BQ1179" s="83"/>
    </row>
    <row r="1180" spans="1:69">
      <c r="A1180" s="99" t="str">
        <f>IFERROR(_xlfn.XLOOKUP($G1180,通讯通路门店!$S$4:$S$993933,通讯通路门店!$A$4:$A$993933,0,0),"")</f>
        <v>海南省</v>
      </c>
      <c r="B1180" s="99" t="str">
        <f>IFERROR(_xlfn.XLOOKUP($G1180,通讯通路门店!$S$4:$S$993933,通讯通路门店!$B$4:$B$993933,0,0),"")</f>
        <v>乐东黎族自治县</v>
      </c>
      <c r="C1180" s="99" t="str">
        <f>IFERROR(_xlfn.XLOOKUP($G1180,通讯通路门店!$S$4:$S$993933,通讯通路门店!$C$4:$C$993933,0,0),"")</f>
        <v>乐东黎族自治县</v>
      </c>
      <c r="D1180" s="99" t="str">
        <f>IFERROR(_xlfn.XLOOKUP($G1180,通讯通路门店!$S$4:$S$993933,通讯通路门店!$D$4:$D$993933,0,0),"")</f>
        <v>万冲镇</v>
      </c>
      <c r="E1180" s="83"/>
      <c r="F1180" s="83"/>
      <c r="G1180" s="101"/>
      <c r="H1180" s="102">
        <f>IFERROR(_xlfn.XLOOKUP($G1180,通讯通路门店!$S$4:$S$993933,通讯通路门店!$R$4:$R$993933,0,0),"")</f>
        <v>0</v>
      </c>
      <c r="I1180" s="83"/>
      <c r="J1180" s="83"/>
      <c r="K1180" s="83"/>
      <c r="L1180" s="83"/>
      <c r="M1180" s="83"/>
      <c r="N1180" s="83"/>
      <c r="O1180" s="83"/>
      <c r="P1180" s="83"/>
      <c r="Q1180" s="83"/>
      <c r="R1180" s="83"/>
      <c r="S1180" s="83"/>
      <c r="T1180" s="83"/>
      <c r="U1180" s="99">
        <f>COUNTIF(通讯通路门店!$S:$S,$G1180)</f>
        <v>0</v>
      </c>
      <c r="V1180" s="99">
        <f>COUNTIFS(通讯通路门店!$S:$S,$G1180,通讯通路门店!$J:$J,"综合卖场")</f>
        <v>0</v>
      </c>
      <c r="W1180" s="99">
        <f>SUMIFS(通讯通路门店!$AJ:$AJ,通讯通路门店!$S:$S,通讯客户沙盘!$G1180)</f>
        <v>0</v>
      </c>
      <c r="X1180" s="99">
        <f t="shared" si="90"/>
        <v>0</v>
      </c>
      <c r="Y1180" s="99">
        <f>COUNTIFS(通讯通路门店!$S:$S,$G1180,通讯通路门店!$J:$J,"荣耀体验店")+COUNTIFS(通讯通路门店!$S:$S,$G1180,通讯通路门店!$J:$J,"荣耀授权专卖店")</f>
        <v>0</v>
      </c>
      <c r="Z1180" s="99">
        <f>COUNTIFS(通讯通路门店!$S:$S,$G1180,通讯通路门店!$J:$J,"VIVO体验店")</f>
        <v>0</v>
      </c>
      <c r="AA1180" s="99">
        <f>COUNTIFS(通讯通路门店!$S:$S,$G1180,通讯通路门店!$J:$J,"OPPO体验店")</f>
        <v>0</v>
      </c>
      <c r="AB1180" s="99">
        <f>COUNTIFS(通讯通路门店!$S:$S,$G1180,通讯通路门店!$J:$J,"华为授权体验店")+COUNTIFS(通讯通路门店!$S:$S,$G1180,通讯通路门店!$J:$J,"华为堡垒店")</f>
        <v>0</v>
      </c>
      <c r="AC1180" s="99">
        <f>COUNTIFS(通讯通路门店!$S:$S,$G1180,通讯通路门店!$J:$J,"小米体验店")</f>
        <v>0</v>
      </c>
      <c r="AD1180" s="99">
        <f>COUNTIFS(通讯通路门店!$S:$S,$G1180,通讯通路门店!$J:$J,"苹果体验店")</f>
        <v>0</v>
      </c>
      <c r="AE1180" s="99">
        <f>COUNTIFS(通讯通路门店!$S:$S,$G1180,通讯通路门店!$J:$J,"其他品牌专卖店")</f>
        <v>0</v>
      </c>
      <c r="AF1180" s="99">
        <f>SUMIFS(通讯通路门店!$BI:$BI,通讯通路门店!$S:$S,$G1180)</f>
        <v>0</v>
      </c>
      <c r="AG1180" s="99">
        <f>SUMIFS(通讯通路门店!$BH:$BH,通讯通路门店!$S:$S,$G1180)</f>
        <v>0</v>
      </c>
      <c r="AH1180" s="99">
        <f t="shared" si="91"/>
        <v>0</v>
      </c>
      <c r="AI1180" s="99">
        <f>SUMIFS(通讯通路门店!$BB:$BB,通讯通路门店!$S:$S,$G1180)</f>
        <v>0</v>
      </c>
      <c r="AJ1180" s="99">
        <f>SUMIFS(通讯通路门店!$BE:$BE,通讯通路门店!$S:$S,$G1180)</f>
        <v>0</v>
      </c>
      <c r="AK1180" s="99">
        <f>SUMIFS(通讯通路门店!$BG:$BG,通讯通路门店!$S:$S,$G1180)</f>
        <v>0</v>
      </c>
      <c r="AL1180" s="99">
        <f>SUMIFS(通讯通路门店!$BC:$BC,通讯通路门店!$S:$S,$G1180)</f>
        <v>0</v>
      </c>
      <c r="AM1180" s="99">
        <f>SUMIFS(通讯通路门店!$BD:$BD,通讯通路门店!$S:$S,$G1180)</f>
        <v>0</v>
      </c>
      <c r="AN1180" s="99">
        <f>SUMIFS(通讯通路门店!$BF:$BF,通讯通路门店!$S:$S,$G1180)</f>
        <v>0</v>
      </c>
      <c r="AO1180" s="99">
        <f t="shared" si="92"/>
        <v>0</v>
      </c>
      <c r="AP1180" s="99">
        <f>SUMIFS(通讯通路门店!$K:$K,通讯通路门店!$S:$S,$G1180)</f>
        <v>0</v>
      </c>
      <c r="AQ1180" s="83"/>
      <c r="AR1180" s="99">
        <f>SUMIFS(通讯通路门店!$T:$T,通讯通路门店!$S:$S,$G1180)</f>
        <v>0</v>
      </c>
      <c r="AS1180" s="99">
        <f>SUMIFS(通讯通路门店!$U:$U,通讯通路门店!$S:$S,$G1180)</f>
        <v>0</v>
      </c>
      <c r="AT1180" s="99">
        <f>SUMIFS(通讯通路门店!$V:$V,通讯通路门店!$S:$S,$G1180)</f>
        <v>0</v>
      </c>
      <c r="AU1180" s="99">
        <f>SUMIFS(通讯通路门店!$W:$W,通讯通路门店!$S:$S,$G1180)</f>
        <v>0</v>
      </c>
      <c r="AV1180" s="99">
        <f>SUMIFS(通讯通路门店!$Z:$Z,通讯通路门店!$S:$S,$G1180)</f>
        <v>0</v>
      </c>
      <c r="AW1180" s="99">
        <f>SUMIFS(通讯通路门店!$AB:$AB,通讯通路门店!$S:$S,$G1180)</f>
        <v>0</v>
      </c>
      <c r="AX1180" s="99">
        <f>SUMIFS(通讯通路门店!$X:$X,通讯通路门店!$S:$S,$G1180)</f>
        <v>0</v>
      </c>
      <c r="AY1180" s="99">
        <f>SUMIFS(通讯通路门店!$Y:$Y,通讯通路门店!$S:$S,$G1180)</f>
        <v>0</v>
      </c>
      <c r="AZ1180" s="99">
        <f>SUMIFS(通讯通路门店!$AA:$AA,通讯通路门店!$S:$S,$G1180)</f>
        <v>0</v>
      </c>
      <c r="BA1180" s="99">
        <f t="shared" si="93"/>
        <v>0</v>
      </c>
      <c r="BB1180" s="99">
        <f t="shared" si="94"/>
        <v>0</v>
      </c>
      <c r="BC1180" s="99">
        <f>SUMIFS(通讯通路门店!$W:$W,通讯通路门店!$S:$S,$G1180,通讯通路门店!$J:$J,"荣耀体验店")+SUMIFS(通讯通路门店!$W:$W,通讯通路门店!$S:$S,$G1180,通讯通路门店!$J:$J,"荣耀授权专卖店")</f>
        <v>0</v>
      </c>
      <c r="BD1180" s="99">
        <f>SUMIFS(通讯通路门店!$Z:$Z,通讯通路门店!$S:$S,$G1180,通讯通路门店!$J:$J,"VIVO体验店")</f>
        <v>0</v>
      </c>
      <c r="BE1180" s="99">
        <f>SUMIFS(通讯通路门店!$AB:$AB,通讯通路门店!$S:$S,$G1180,通讯通路门店!$J:$J,"OPPO体验店")</f>
        <v>0</v>
      </c>
      <c r="BF1180" s="99">
        <f>SUMIFS(通讯通路门店!$X:$X,通讯通路门店!$S:$S,$G1180,通讯通路门店!$J:$J,"华为授权体验店")+SUMIFS(通讯通路门店!$AA:$AA,通讯通路门店!$S:$S,$G1180,通讯通路门店!$J:$J,"华为堡垒店")</f>
        <v>0</v>
      </c>
      <c r="BG1180" s="99">
        <f>SUMIFS(通讯通路门店!$Y:$Y,通讯通路门店!$S:$S,$G1180,通讯通路门店!$J:$J,"小米体验店")</f>
        <v>0</v>
      </c>
      <c r="BH1180" s="99">
        <f>SUMIFS(通讯通路门店!$AA:$AA,通讯通路门店!$S:$S,$G1180,通讯通路门店!$J:$J,"苹果体验店")</f>
        <v>0</v>
      </c>
      <c r="BI1180" s="99">
        <f>SUMIFS(通讯通路门店!$K:$K,通讯通路门店!$S:$S,$G1180,通讯通路门店!$J:$J,"其他品牌专卖店")</f>
        <v>0</v>
      </c>
      <c r="BJ1180" s="99">
        <f>SUMIFS(通讯通路门店!$AC:$AC,通讯通路门店!$S:$S,$G1180)</f>
        <v>0</v>
      </c>
      <c r="BK1180" s="99">
        <f>SUMIFS(通讯通路门店!$AD:$AD,通讯通路门店!$S:$S,$G1180)</f>
        <v>0</v>
      </c>
      <c r="BL1180" s="99">
        <f>SUMIFS(通讯通路门店!$AE:$AE,通讯通路门店!$S:$S,$G1180)</f>
        <v>0</v>
      </c>
      <c r="BM1180" s="99">
        <f>SUMIFS(通讯通路门店!$AF:$AF,通讯通路门店!$S:$S,$G1180)</f>
        <v>0</v>
      </c>
      <c r="BN1180" s="99">
        <f>SUMIFS(通讯通路门店!$AG:$AG,通讯通路门店!$S:$S,$G1180)</f>
        <v>0</v>
      </c>
      <c r="BO1180" s="99">
        <f>SUMIFS(通讯通路门店!$AH:$AH,通讯通路门店!$S:$S,$G1180)</f>
        <v>0</v>
      </c>
      <c r="BP1180" s="99">
        <f>SUMIFS(通讯通路门店!$AI:$AI,通讯通路门店!$S:$S,$G1180)</f>
        <v>0</v>
      </c>
      <c r="BQ1180" s="83"/>
    </row>
    <row r="1181" spans="1:69">
      <c r="A1181" s="99" t="str">
        <f>IFERROR(_xlfn.XLOOKUP($G1181,通讯通路门店!$S$4:$S$993933,通讯通路门店!$A$4:$A$993933,0,0),"")</f>
        <v>海南省</v>
      </c>
      <c r="B1181" s="99" t="str">
        <f>IFERROR(_xlfn.XLOOKUP($G1181,通讯通路门店!$S$4:$S$993933,通讯通路门店!$B$4:$B$993933,0,0),"")</f>
        <v>乐东黎族自治县</v>
      </c>
      <c r="C1181" s="99" t="str">
        <f>IFERROR(_xlfn.XLOOKUP($G1181,通讯通路门店!$S$4:$S$993933,通讯通路门店!$C$4:$C$993933,0,0),"")</f>
        <v>乐东黎族自治县</v>
      </c>
      <c r="D1181" s="99" t="str">
        <f>IFERROR(_xlfn.XLOOKUP($G1181,通讯通路门店!$S$4:$S$993933,通讯通路门店!$D$4:$D$993933,0,0),"")</f>
        <v>万冲镇</v>
      </c>
      <c r="E1181" s="83"/>
      <c r="F1181" s="83"/>
      <c r="G1181" s="101"/>
      <c r="H1181" s="102">
        <f>IFERROR(_xlfn.XLOOKUP($G1181,通讯通路门店!$S$4:$S$993933,通讯通路门店!$R$4:$R$993933,0,0),"")</f>
        <v>0</v>
      </c>
      <c r="I1181" s="83"/>
      <c r="J1181" s="83"/>
      <c r="K1181" s="83"/>
      <c r="L1181" s="83"/>
      <c r="M1181" s="83"/>
      <c r="N1181" s="83"/>
      <c r="O1181" s="83"/>
      <c r="P1181" s="83"/>
      <c r="Q1181" s="83"/>
      <c r="R1181" s="83"/>
      <c r="S1181" s="83"/>
      <c r="T1181" s="83"/>
      <c r="U1181" s="99">
        <f>COUNTIF(通讯通路门店!$S:$S,$G1181)</f>
        <v>0</v>
      </c>
      <c r="V1181" s="99">
        <f>COUNTIFS(通讯通路门店!$S:$S,$G1181,通讯通路门店!$J:$J,"综合卖场")</f>
        <v>0</v>
      </c>
      <c r="W1181" s="99">
        <f>SUMIFS(通讯通路门店!$AJ:$AJ,通讯通路门店!$S:$S,通讯客户沙盘!$G1181)</f>
        <v>0</v>
      </c>
      <c r="X1181" s="99">
        <f t="shared" si="90"/>
        <v>0</v>
      </c>
      <c r="Y1181" s="99">
        <f>COUNTIFS(通讯通路门店!$S:$S,$G1181,通讯通路门店!$J:$J,"荣耀体验店")+COUNTIFS(通讯通路门店!$S:$S,$G1181,通讯通路门店!$J:$J,"荣耀授权专卖店")</f>
        <v>0</v>
      </c>
      <c r="Z1181" s="99">
        <f>COUNTIFS(通讯通路门店!$S:$S,$G1181,通讯通路门店!$J:$J,"VIVO体验店")</f>
        <v>0</v>
      </c>
      <c r="AA1181" s="99">
        <f>COUNTIFS(通讯通路门店!$S:$S,$G1181,通讯通路门店!$J:$J,"OPPO体验店")</f>
        <v>0</v>
      </c>
      <c r="AB1181" s="99">
        <f>COUNTIFS(通讯通路门店!$S:$S,$G1181,通讯通路门店!$J:$J,"华为授权体验店")+COUNTIFS(通讯通路门店!$S:$S,$G1181,通讯通路门店!$J:$J,"华为堡垒店")</f>
        <v>0</v>
      </c>
      <c r="AC1181" s="99">
        <f>COUNTIFS(通讯通路门店!$S:$S,$G1181,通讯通路门店!$J:$J,"小米体验店")</f>
        <v>0</v>
      </c>
      <c r="AD1181" s="99">
        <f>COUNTIFS(通讯通路门店!$S:$S,$G1181,通讯通路门店!$J:$J,"苹果体验店")</f>
        <v>0</v>
      </c>
      <c r="AE1181" s="99">
        <f>COUNTIFS(通讯通路门店!$S:$S,$G1181,通讯通路门店!$J:$J,"其他品牌专卖店")</f>
        <v>0</v>
      </c>
      <c r="AF1181" s="99">
        <f>SUMIFS(通讯通路门店!$BI:$BI,通讯通路门店!$S:$S,$G1181)</f>
        <v>0</v>
      </c>
      <c r="AG1181" s="99">
        <f>SUMIFS(通讯通路门店!$BH:$BH,通讯通路门店!$S:$S,$G1181)</f>
        <v>0</v>
      </c>
      <c r="AH1181" s="99">
        <f t="shared" si="91"/>
        <v>0</v>
      </c>
      <c r="AI1181" s="99">
        <f>SUMIFS(通讯通路门店!$BB:$BB,通讯通路门店!$S:$S,$G1181)</f>
        <v>0</v>
      </c>
      <c r="AJ1181" s="99">
        <f>SUMIFS(通讯通路门店!$BE:$BE,通讯通路门店!$S:$S,$G1181)</f>
        <v>0</v>
      </c>
      <c r="AK1181" s="99">
        <f>SUMIFS(通讯通路门店!$BG:$BG,通讯通路门店!$S:$S,$G1181)</f>
        <v>0</v>
      </c>
      <c r="AL1181" s="99">
        <f>SUMIFS(通讯通路门店!$BC:$BC,通讯通路门店!$S:$S,$G1181)</f>
        <v>0</v>
      </c>
      <c r="AM1181" s="99">
        <f>SUMIFS(通讯通路门店!$BD:$BD,通讯通路门店!$S:$S,$G1181)</f>
        <v>0</v>
      </c>
      <c r="AN1181" s="99">
        <f>SUMIFS(通讯通路门店!$BF:$BF,通讯通路门店!$S:$S,$G1181)</f>
        <v>0</v>
      </c>
      <c r="AO1181" s="99">
        <f t="shared" si="92"/>
        <v>0</v>
      </c>
      <c r="AP1181" s="99">
        <f>SUMIFS(通讯通路门店!$K:$K,通讯通路门店!$S:$S,$G1181)</f>
        <v>0</v>
      </c>
      <c r="AQ1181" s="83"/>
      <c r="AR1181" s="99">
        <f>SUMIFS(通讯通路门店!$T:$T,通讯通路门店!$S:$S,$G1181)</f>
        <v>0</v>
      </c>
      <c r="AS1181" s="99">
        <f>SUMIFS(通讯通路门店!$U:$U,通讯通路门店!$S:$S,$G1181)</f>
        <v>0</v>
      </c>
      <c r="AT1181" s="99">
        <f>SUMIFS(通讯通路门店!$V:$V,通讯通路门店!$S:$S,$G1181)</f>
        <v>0</v>
      </c>
      <c r="AU1181" s="99">
        <f>SUMIFS(通讯通路门店!$W:$W,通讯通路门店!$S:$S,$G1181)</f>
        <v>0</v>
      </c>
      <c r="AV1181" s="99">
        <f>SUMIFS(通讯通路门店!$Z:$Z,通讯通路门店!$S:$S,$G1181)</f>
        <v>0</v>
      </c>
      <c r="AW1181" s="99">
        <f>SUMIFS(通讯通路门店!$AB:$AB,通讯通路门店!$S:$S,$G1181)</f>
        <v>0</v>
      </c>
      <c r="AX1181" s="99">
        <f>SUMIFS(通讯通路门店!$X:$X,通讯通路门店!$S:$S,$G1181)</f>
        <v>0</v>
      </c>
      <c r="AY1181" s="99">
        <f>SUMIFS(通讯通路门店!$Y:$Y,通讯通路门店!$S:$S,$G1181)</f>
        <v>0</v>
      </c>
      <c r="AZ1181" s="99">
        <f>SUMIFS(通讯通路门店!$AA:$AA,通讯通路门店!$S:$S,$G1181)</f>
        <v>0</v>
      </c>
      <c r="BA1181" s="99">
        <f t="shared" si="93"/>
        <v>0</v>
      </c>
      <c r="BB1181" s="99">
        <f t="shared" si="94"/>
        <v>0</v>
      </c>
      <c r="BC1181" s="99">
        <f>SUMIFS(通讯通路门店!$W:$W,通讯通路门店!$S:$S,$G1181,通讯通路门店!$J:$J,"荣耀体验店")+SUMIFS(通讯通路门店!$W:$W,通讯通路门店!$S:$S,$G1181,通讯通路门店!$J:$J,"荣耀授权专卖店")</f>
        <v>0</v>
      </c>
      <c r="BD1181" s="99">
        <f>SUMIFS(通讯通路门店!$Z:$Z,通讯通路门店!$S:$S,$G1181,通讯通路门店!$J:$J,"VIVO体验店")</f>
        <v>0</v>
      </c>
      <c r="BE1181" s="99">
        <f>SUMIFS(通讯通路门店!$AB:$AB,通讯通路门店!$S:$S,$G1181,通讯通路门店!$J:$J,"OPPO体验店")</f>
        <v>0</v>
      </c>
      <c r="BF1181" s="99">
        <f>SUMIFS(通讯通路门店!$X:$X,通讯通路门店!$S:$S,$G1181,通讯通路门店!$J:$J,"华为授权体验店")+SUMIFS(通讯通路门店!$AA:$AA,通讯通路门店!$S:$S,$G1181,通讯通路门店!$J:$J,"华为堡垒店")</f>
        <v>0</v>
      </c>
      <c r="BG1181" s="99">
        <f>SUMIFS(通讯通路门店!$Y:$Y,通讯通路门店!$S:$S,$G1181,通讯通路门店!$J:$J,"小米体验店")</f>
        <v>0</v>
      </c>
      <c r="BH1181" s="99">
        <f>SUMIFS(通讯通路门店!$AA:$AA,通讯通路门店!$S:$S,$G1181,通讯通路门店!$J:$J,"苹果体验店")</f>
        <v>0</v>
      </c>
      <c r="BI1181" s="99">
        <f>SUMIFS(通讯通路门店!$K:$K,通讯通路门店!$S:$S,$G1181,通讯通路门店!$J:$J,"其他品牌专卖店")</f>
        <v>0</v>
      </c>
      <c r="BJ1181" s="99">
        <f>SUMIFS(通讯通路门店!$AC:$AC,通讯通路门店!$S:$S,$G1181)</f>
        <v>0</v>
      </c>
      <c r="BK1181" s="99">
        <f>SUMIFS(通讯通路门店!$AD:$AD,通讯通路门店!$S:$S,$G1181)</f>
        <v>0</v>
      </c>
      <c r="BL1181" s="99">
        <f>SUMIFS(通讯通路门店!$AE:$AE,通讯通路门店!$S:$S,$G1181)</f>
        <v>0</v>
      </c>
      <c r="BM1181" s="99">
        <f>SUMIFS(通讯通路门店!$AF:$AF,通讯通路门店!$S:$S,$G1181)</f>
        <v>0</v>
      </c>
      <c r="BN1181" s="99">
        <f>SUMIFS(通讯通路门店!$AG:$AG,通讯通路门店!$S:$S,$G1181)</f>
        <v>0</v>
      </c>
      <c r="BO1181" s="99">
        <f>SUMIFS(通讯通路门店!$AH:$AH,通讯通路门店!$S:$S,$G1181)</f>
        <v>0</v>
      </c>
      <c r="BP1181" s="99">
        <f>SUMIFS(通讯通路门店!$AI:$AI,通讯通路门店!$S:$S,$G1181)</f>
        <v>0</v>
      </c>
      <c r="BQ1181" s="83"/>
    </row>
    <row r="1182" spans="1:69">
      <c r="A1182" s="99" t="str">
        <f>IFERROR(_xlfn.XLOOKUP($G1182,通讯通路门店!$S$4:$S$993933,通讯通路门店!$A$4:$A$993933,0,0),"")</f>
        <v>海南省</v>
      </c>
      <c r="B1182" s="99" t="str">
        <f>IFERROR(_xlfn.XLOOKUP($G1182,通讯通路门店!$S$4:$S$993933,通讯通路门店!$B$4:$B$993933,0,0),"")</f>
        <v>乐东黎族自治县</v>
      </c>
      <c r="C1182" s="99" t="str">
        <f>IFERROR(_xlfn.XLOOKUP($G1182,通讯通路门店!$S$4:$S$993933,通讯通路门店!$C$4:$C$993933,0,0),"")</f>
        <v>乐东黎族自治县</v>
      </c>
      <c r="D1182" s="99" t="str">
        <f>IFERROR(_xlfn.XLOOKUP($G1182,通讯通路门店!$S$4:$S$993933,通讯通路门店!$D$4:$D$993933,0,0),"")</f>
        <v>万冲镇</v>
      </c>
      <c r="E1182" s="83"/>
      <c r="F1182" s="83"/>
      <c r="G1182" s="101"/>
      <c r="H1182" s="102">
        <f>IFERROR(_xlfn.XLOOKUP($G1182,通讯通路门店!$S$4:$S$993933,通讯通路门店!$R$4:$R$993933,0,0),"")</f>
        <v>0</v>
      </c>
      <c r="I1182" s="83"/>
      <c r="J1182" s="83"/>
      <c r="K1182" s="83"/>
      <c r="L1182" s="83"/>
      <c r="M1182" s="83"/>
      <c r="N1182" s="83"/>
      <c r="O1182" s="83"/>
      <c r="P1182" s="83"/>
      <c r="Q1182" s="83"/>
      <c r="R1182" s="83"/>
      <c r="S1182" s="83"/>
      <c r="T1182" s="83"/>
      <c r="U1182" s="99">
        <f>COUNTIF(通讯通路门店!$S:$S,$G1182)</f>
        <v>0</v>
      </c>
      <c r="V1182" s="99">
        <f>COUNTIFS(通讯通路门店!$S:$S,$G1182,通讯通路门店!$J:$J,"综合卖场")</f>
        <v>0</v>
      </c>
      <c r="W1182" s="99">
        <f>SUMIFS(通讯通路门店!$AJ:$AJ,通讯通路门店!$S:$S,通讯客户沙盘!$G1182)</f>
        <v>0</v>
      </c>
      <c r="X1182" s="99">
        <f t="shared" si="90"/>
        <v>0</v>
      </c>
      <c r="Y1182" s="99">
        <f>COUNTIFS(通讯通路门店!$S:$S,$G1182,通讯通路门店!$J:$J,"荣耀体验店")+COUNTIFS(通讯通路门店!$S:$S,$G1182,通讯通路门店!$J:$J,"荣耀授权专卖店")</f>
        <v>0</v>
      </c>
      <c r="Z1182" s="99">
        <f>COUNTIFS(通讯通路门店!$S:$S,$G1182,通讯通路门店!$J:$J,"VIVO体验店")</f>
        <v>0</v>
      </c>
      <c r="AA1182" s="99">
        <f>COUNTIFS(通讯通路门店!$S:$S,$G1182,通讯通路门店!$J:$J,"OPPO体验店")</f>
        <v>0</v>
      </c>
      <c r="AB1182" s="99">
        <f>COUNTIFS(通讯通路门店!$S:$S,$G1182,通讯通路门店!$J:$J,"华为授权体验店")+COUNTIFS(通讯通路门店!$S:$S,$G1182,通讯通路门店!$J:$J,"华为堡垒店")</f>
        <v>0</v>
      </c>
      <c r="AC1182" s="99">
        <f>COUNTIFS(通讯通路门店!$S:$S,$G1182,通讯通路门店!$J:$J,"小米体验店")</f>
        <v>0</v>
      </c>
      <c r="AD1182" s="99">
        <f>COUNTIFS(通讯通路门店!$S:$S,$G1182,通讯通路门店!$J:$J,"苹果体验店")</f>
        <v>0</v>
      </c>
      <c r="AE1182" s="99">
        <f>COUNTIFS(通讯通路门店!$S:$S,$G1182,通讯通路门店!$J:$J,"其他品牌专卖店")</f>
        <v>0</v>
      </c>
      <c r="AF1182" s="99">
        <f>SUMIFS(通讯通路门店!$BI:$BI,通讯通路门店!$S:$S,$G1182)</f>
        <v>0</v>
      </c>
      <c r="AG1182" s="99">
        <f>SUMIFS(通讯通路门店!$BH:$BH,通讯通路门店!$S:$S,$G1182)</f>
        <v>0</v>
      </c>
      <c r="AH1182" s="99">
        <f t="shared" si="91"/>
        <v>0</v>
      </c>
      <c r="AI1182" s="99">
        <f>SUMIFS(通讯通路门店!$BB:$BB,通讯通路门店!$S:$S,$G1182)</f>
        <v>0</v>
      </c>
      <c r="AJ1182" s="99">
        <f>SUMIFS(通讯通路门店!$BE:$BE,通讯通路门店!$S:$S,$G1182)</f>
        <v>0</v>
      </c>
      <c r="AK1182" s="99">
        <f>SUMIFS(通讯通路门店!$BG:$BG,通讯通路门店!$S:$S,$G1182)</f>
        <v>0</v>
      </c>
      <c r="AL1182" s="99">
        <f>SUMIFS(通讯通路门店!$BC:$BC,通讯通路门店!$S:$S,$G1182)</f>
        <v>0</v>
      </c>
      <c r="AM1182" s="99">
        <f>SUMIFS(通讯通路门店!$BD:$BD,通讯通路门店!$S:$S,$G1182)</f>
        <v>0</v>
      </c>
      <c r="AN1182" s="99">
        <f>SUMIFS(通讯通路门店!$BF:$BF,通讯通路门店!$S:$S,$G1182)</f>
        <v>0</v>
      </c>
      <c r="AO1182" s="99">
        <f t="shared" si="92"/>
        <v>0</v>
      </c>
      <c r="AP1182" s="99">
        <f>SUMIFS(通讯通路门店!$K:$K,通讯通路门店!$S:$S,$G1182)</f>
        <v>0</v>
      </c>
      <c r="AQ1182" s="83"/>
      <c r="AR1182" s="99">
        <f>SUMIFS(通讯通路门店!$T:$T,通讯通路门店!$S:$S,$G1182)</f>
        <v>0</v>
      </c>
      <c r="AS1182" s="99">
        <f>SUMIFS(通讯通路门店!$U:$U,通讯通路门店!$S:$S,$G1182)</f>
        <v>0</v>
      </c>
      <c r="AT1182" s="99">
        <f>SUMIFS(通讯通路门店!$V:$V,通讯通路门店!$S:$S,$G1182)</f>
        <v>0</v>
      </c>
      <c r="AU1182" s="99">
        <f>SUMIFS(通讯通路门店!$W:$W,通讯通路门店!$S:$S,$G1182)</f>
        <v>0</v>
      </c>
      <c r="AV1182" s="99">
        <f>SUMIFS(通讯通路门店!$Z:$Z,通讯通路门店!$S:$S,$G1182)</f>
        <v>0</v>
      </c>
      <c r="AW1182" s="99">
        <f>SUMIFS(通讯通路门店!$AB:$AB,通讯通路门店!$S:$S,$G1182)</f>
        <v>0</v>
      </c>
      <c r="AX1182" s="99">
        <f>SUMIFS(通讯通路门店!$X:$X,通讯通路门店!$S:$S,$G1182)</f>
        <v>0</v>
      </c>
      <c r="AY1182" s="99">
        <f>SUMIFS(通讯通路门店!$Y:$Y,通讯通路门店!$S:$S,$G1182)</f>
        <v>0</v>
      </c>
      <c r="AZ1182" s="99">
        <f>SUMIFS(通讯通路门店!$AA:$AA,通讯通路门店!$S:$S,$G1182)</f>
        <v>0</v>
      </c>
      <c r="BA1182" s="99">
        <f t="shared" si="93"/>
        <v>0</v>
      </c>
      <c r="BB1182" s="99">
        <f t="shared" si="94"/>
        <v>0</v>
      </c>
      <c r="BC1182" s="99">
        <f>SUMIFS(通讯通路门店!$W:$W,通讯通路门店!$S:$S,$G1182,通讯通路门店!$J:$J,"荣耀体验店")+SUMIFS(通讯通路门店!$W:$W,通讯通路门店!$S:$S,$G1182,通讯通路门店!$J:$J,"荣耀授权专卖店")</f>
        <v>0</v>
      </c>
      <c r="BD1182" s="99">
        <f>SUMIFS(通讯通路门店!$Z:$Z,通讯通路门店!$S:$S,$G1182,通讯通路门店!$J:$J,"VIVO体验店")</f>
        <v>0</v>
      </c>
      <c r="BE1182" s="99">
        <f>SUMIFS(通讯通路门店!$AB:$AB,通讯通路门店!$S:$S,$G1182,通讯通路门店!$J:$J,"OPPO体验店")</f>
        <v>0</v>
      </c>
      <c r="BF1182" s="99">
        <f>SUMIFS(通讯通路门店!$X:$X,通讯通路门店!$S:$S,$G1182,通讯通路门店!$J:$J,"华为授权体验店")+SUMIFS(通讯通路门店!$AA:$AA,通讯通路门店!$S:$S,$G1182,通讯通路门店!$J:$J,"华为堡垒店")</f>
        <v>0</v>
      </c>
      <c r="BG1182" s="99">
        <f>SUMIFS(通讯通路门店!$Y:$Y,通讯通路门店!$S:$S,$G1182,通讯通路门店!$J:$J,"小米体验店")</f>
        <v>0</v>
      </c>
      <c r="BH1182" s="99">
        <f>SUMIFS(通讯通路门店!$AA:$AA,通讯通路门店!$S:$S,$G1182,通讯通路门店!$J:$J,"苹果体验店")</f>
        <v>0</v>
      </c>
      <c r="BI1182" s="99">
        <f>SUMIFS(通讯通路门店!$K:$K,通讯通路门店!$S:$S,$G1182,通讯通路门店!$J:$J,"其他品牌专卖店")</f>
        <v>0</v>
      </c>
      <c r="BJ1182" s="99">
        <f>SUMIFS(通讯通路门店!$AC:$AC,通讯通路门店!$S:$S,$G1182)</f>
        <v>0</v>
      </c>
      <c r="BK1182" s="99">
        <f>SUMIFS(通讯通路门店!$AD:$AD,通讯通路门店!$S:$S,$G1182)</f>
        <v>0</v>
      </c>
      <c r="BL1182" s="99">
        <f>SUMIFS(通讯通路门店!$AE:$AE,通讯通路门店!$S:$S,$G1182)</f>
        <v>0</v>
      </c>
      <c r="BM1182" s="99">
        <f>SUMIFS(通讯通路门店!$AF:$AF,通讯通路门店!$S:$S,$G1182)</f>
        <v>0</v>
      </c>
      <c r="BN1182" s="99">
        <f>SUMIFS(通讯通路门店!$AG:$AG,通讯通路门店!$S:$S,$G1182)</f>
        <v>0</v>
      </c>
      <c r="BO1182" s="99">
        <f>SUMIFS(通讯通路门店!$AH:$AH,通讯通路门店!$S:$S,$G1182)</f>
        <v>0</v>
      </c>
      <c r="BP1182" s="99">
        <f>SUMIFS(通讯通路门店!$AI:$AI,通讯通路门店!$S:$S,$G1182)</f>
        <v>0</v>
      </c>
      <c r="BQ1182" s="83"/>
    </row>
    <row r="1183" spans="1:69">
      <c r="A1183" s="99" t="str">
        <f>IFERROR(_xlfn.XLOOKUP($G1183,通讯通路门店!$S$4:$S$993933,通讯通路门店!$A$4:$A$993933,0,0),"")</f>
        <v>海南省</v>
      </c>
      <c r="B1183" s="99" t="str">
        <f>IFERROR(_xlfn.XLOOKUP($G1183,通讯通路门店!$S$4:$S$993933,通讯通路门店!$B$4:$B$993933,0,0),"")</f>
        <v>乐东黎族自治县</v>
      </c>
      <c r="C1183" s="99" t="str">
        <f>IFERROR(_xlfn.XLOOKUP($G1183,通讯通路门店!$S$4:$S$993933,通讯通路门店!$C$4:$C$993933,0,0),"")</f>
        <v>乐东黎族自治县</v>
      </c>
      <c r="D1183" s="99" t="str">
        <f>IFERROR(_xlfn.XLOOKUP($G1183,通讯通路门店!$S$4:$S$993933,通讯通路门店!$D$4:$D$993933,0,0),"")</f>
        <v>万冲镇</v>
      </c>
      <c r="E1183" s="83"/>
      <c r="F1183" s="83"/>
      <c r="G1183" s="101"/>
      <c r="H1183" s="102">
        <f>IFERROR(_xlfn.XLOOKUP($G1183,通讯通路门店!$S$4:$S$993933,通讯通路门店!$R$4:$R$993933,0,0),"")</f>
        <v>0</v>
      </c>
      <c r="I1183" s="83"/>
      <c r="J1183" s="83"/>
      <c r="K1183" s="83"/>
      <c r="L1183" s="83"/>
      <c r="M1183" s="83"/>
      <c r="N1183" s="83"/>
      <c r="O1183" s="83"/>
      <c r="P1183" s="83"/>
      <c r="Q1183" s="83"/>
      <c r="R1183" s="83"/>
      <c r="S1183" s="83"/>
      <c r="T1183" s="83"/>
      <c r="U1183" s="99">
        <f>COUNTIF(通讯通路门店!$S:$S,$G1183)</f>
        <v>0</v>
      </c>
      <c r="V1183" s="99">
        <f>COUNTIFS(通讯通路门店!$S:$S,$G1183,通讯通路门店!$J:$J,"综合卖场")</f>
        <v>0</v>
      </c>
      <c r="W1183" s="99">
        <f>SUMIFS(通讯通路门店!$AJ:$AJ,通讯通路门店!$S:$S,通讯客户沙盘!$G1183)</f>
        <v>0</v>
      </c>
      <c r="X1183" s="99">
        <f t="shared" si="90"/>
        <v>0</v>
      </c>
      <c r="Y1183" s="99">
        <f>COUNTIFS(通讯通路门店!$S:$S,$G1183,通讯通路门店!$J:$J,"荣耀体验店")+COUNTIFS(通讯通路门店!$S:$S,$G1183,通讯通路门店!$J:$J,"荣耀授权专卖店")</f>
        <v>0</v>
      </c>
      <c r="Z1183" s="99">
        <f>COUNTIFS(通讯通路门店!$S:$S,$G1183,通讯通路门店!$J:$J,"VIVO体验店")</f>
        <v>0</v>
      </c>
      <c r="AA1183" s="99">
        <f>COUNTIFS(通讯通路门店!$S:$S,$G1183,通讯通路门店!$J:$J,"OPPO体验店")</f>
        <v>0</v>
      </c>
      <c r="AB1183" s="99">
        <f>COUNTIFS(通讯通路门店!$S:$S,$G1183,通讯通路门店!$J:$J,"华为授权体验店")+COUNTIFS(通讯通路门店!$S:$S,$G1183,通讯通路门店!$J:$J,"华为堡垒店")</f>
        <v>0</v>
      </c>
      <c r="AC1183" s="99">
        <f>COUNTIFS(通讯通路门店!$S:$S,$G1183,通讯通路门店!$J:$J,"小米体验店")</f>
        <v>0</v>
      </c>
      <c r="AD1183" s="99">
        <f>COUNTIFS(通讯通路门店!$S:$S,$G1183,通讯通路门店!$J:$J,"苹果体验店")</f>
        <v>0</v>
      </c>
      <c r="AE1183" s="99">
        <f>COUNTIFS(通讯通路门店!$S:$S,$G1183,通讯通路门店!$J:$J,"其他品牌专卖店")</f>
        <v>0</v>
      </c>
      <c r="AF1183" s="99">
        <f>SUMIFS(通讯通路门店!$BI:$BI,通讯通路门店!$S:$S,$G1183)</f>
        <v>0</v>
      </c>
      <c r="AG1183" s="99">
        <f>SUMIFS(通讯通路门店!$BH:$BH,通讯通路门店!$S:$S,$G1183)</f>
        <v>0</v>
      </c>
      <c r="AH1183" s="99">
        <f t="shared" si="91"/>
        <v>0</v>
      </c>
      <c r="AI1183" s="99">
        <f>SUMIFS(通讯通路门店!$BB:$BB,通讯通路门店!$S:$S,$G1183)</f>
        <v>0</v>
      </c>
      <c r="AJ1183" s="99">
        <f>SUMIFS(通讯通路门店!$BE:$BE,通讯通路门店!$S:$S,$G1183)</f>
        <v>0</v>
      </c>
      <c r="AK1183" s="99">
        <f>SUMIFS(通讯通路门店!$BG:$BG,通讯通路门店!$S:$S,$G1183)</f>
        <v>0</v>
      </c>
      <c r="AL1183" s="99">
        <f>SUMIFS(通讯通路门店!$BC:$BC,通讯通路门店!$S:$S,$G1183)</f>
        <v>0</v>
      </c>
      <c r="AM1183" s="99">
        <f>SUMIFS(通讯通路门店!$BD:$BD,通讯通路门店!$S:$S,$G1183)</f>
        <v>0</v>
      </c>
      <c r="AN1183" s="99">
        <f>SUMIFS(通讯通路门店!$BF:$BF,通讯通路门店!$S:$S,$G1183)</f>
        <v>0</v>
      </c>
      <c r="AO1183" s="99">
        <f t="shared" si="92"/>
        <v>0</v>
      </c>
      <c r="AP1183" s="99">
        <f>SUMIFS(通讯通路门店!$K:$K,通讯通路门店!$S:$S,$G1183)</f>
        <v>0</v>
      </c>
      <c r="AQ1183" s="83"/>
      <c r="AR1183" s="99">
        <f>SUMIFS(通讯通路门店!$T:$T,通讯通路门店!$S:$S,$G1183)</f>
        <v>0</v>
      </c>
      <c r="AS1183" s="99">
        <f>SUMIFS(通讯通路门店!$U:$U,通讯通路门店!$S:$S,$G1183)</f>
        <v>0</v>
      </c>
      <c r="AT1183" s="99">
        <f>SUMIFS(通讯通路门店!$V:$V,通讯通路门店!$S:$S,$G1183)</f>
        <v>0</v>
      </c>
      <c r="AU1183" s="99">
        <f>SUMIFS(通讯通路门店!$W:$W,通讯通路门店!$S:$S,$G1183)</f>
        <v>0</v>
      </c>
      <c r="AV1183" s="99">
        <f>SUMIFS(通讯通路门店!$Z:$Z,通讯通路门店!$S:$S,$G1183)</f>
        <v>0</v>
      </c>
      <c r="AW1183" s="99">
        <f>SUMIFS(通讯通路门店!$AB:$AB,通讯通路门店!$S:$S,$G1183)</f>
        <v>0</v>
      </c>
      <c r="AX1183" s="99">
        <f>SUMIFS(通讯通路门店!$X:$X,通讯通路门店!$S:$S,$G1183)</f>
        <v>0</v>
      </c>
      <c r="AY1183" s="99">
        <f>SUMIFS(通讯通路门店!$Y:$Y,通讯通路门店!$S:$S,$G1183)</f>
        <v>0</v>
      </c>
      <c r="AZ1183" s="99">
        <f>SUMIFS(通讯通路门店!$AA:$AA,通讯通路门店!$S:$S,$G1183)</f>
        <v>0</v>
      </c>
      <c r="BA1183" s="99">
        <f t="shared" si="93"/>
        <v>0</v>
      </c>
      <c r="BB1183" s="99">
        <f t="shared" si="94"/>
        <v>0</v>
      </c>
      <c r="BC1183" s="99">
        <f>SUMIFS(通讯通路门店!$W:$W,通讯通路门店!$S:$S,$G1183,通讯通路门店!$J:$J,"荣耀体验店")+SUMIFS(通讯通路门店!$W:$W,通讯通路门店!$S:$S,$G1183,通讯通路门店!$J:$J,"荣耀授权专卖店")</f>
        <v>0</v>
      </c>
      <c r="BD1183" s="99">
        <f>SUMIFS(通讯通路门店!$Z:$Z,通讯通路门店!$S:$S,$G1183,通讯通路门店!$J:$J,"VIVO体验店")</f>
        <v>0</v>
      </c>
      <c r="BE1183" s="99">
        <f>SUMIFS(通讯通路门店!$AB:$AB,通讯通路门店!$S:$S,$G1183,通讯通路门店!$J:$J,"OPPO体验店")</f>
        <v>0</v>
      </c>
      <c r="BF1183" s="99">
        <f>SUMIFS(通讯通路门店!$X:$X,通讯通路门店!$S:$S,$G1183,通讯通路门店!$J:$J,"华为授权体验店")+SUMIFS(通讯通路门店!$AA:$AA,通讯通路门店!$S:$S,$G1183,通讯通路门店!$J:$J,"华为堡垒店")</f>
        <v>0</v>
      </c>
      <c r="BG1183" s="99">
        <f>SUMIFS(通讯通路门店!$Y:$Y,通讯通路门店!$S:$S,$G1183,通讯通路门店!$J:$J,"小米体验店")</f>
        <v>0</v>
      </c>
      <c r="BH1183" s="99">
        <f>SUMIFS(通讯通路门店!$AA:$AA,通讯通路门店!$S:$S,$G1183,通讯通路门店!$J:$J,"苹果体验店")</f>
        <v>0</v>
      </c>
      <c r="BI1183" s="99">
        <f>SUMIFS(通讯通路门店!$K:$K,通讯通路门店!$S:$S,$G1183,通讯通路门店!$J:$J,"其他品牌专卖店")</f>
        <v>0</v>
      </c>
      <c r="BJ1183" s="99">
        <f>SUMIFS(通讯通路门店!$AC:$AC,通讯通路门店!$S:$S,$G1183)</f>
        <v>0</v>
      </c>
      <c r="BK1183" s="99">
        <f>SUMIFS(通讯通路门店!$AD:$AD,通讯通路门店!$S:$S,$G1183)</f>
        <v>0</v>
      </c>
      <c r="BL1183" s="99">
        <f>SUMIFS(通讯通路门店!$AE:$AE,通讯通路门店!$S:$S,$G1183)</f>
        <v>0</v>
      </c>
      <c r="BM1183" s="99">
        <f>SUMIFS(通讯通路门店!$AF:$AF,通讯通路门店!$S:$S,$G1183)</f>
        <v>0</v>
      </c>
      <c r="BN1183" s="99">
        <f>SUMIFS(通讯通路门店!$AG:$AG,通讯通路门店!$S:$S,$G1183)</f>
        <v>0</v>
      </c>
      <c r="BO1183" s="99">
        <f>SUMIFS(通讯通路门店!$AH:$AH,通讯通路门店!$S:$S,$G1183)</f>
        <v>0</v>
      </c>
      <c r="BP1183" s="99">
        <f>SUMIFS(通讯通路门店!$AI:$AI,通讯通路门店!$S:$S,$G1183)</f>
        <v>0</v>
      </c>
      <c r="BQ1183" s="83"/>
    </row>
    <row r="1184" spans="1:69">
      <c r="A1184" s="99" t="str">
        <f>IFERROR(_xlfn.XLOOKUP($G1184,通讯通路门店!$S$4:$S$993933,通讯通路门店!$A$4:$A$993933,0,0),"")</f>
        <v>海南省</v>
      </c>
      <c r="B1184" s="99" t="str">
        <f>IFERROR(_xlfn.XLOOKUP($G1184,通讯通路门店!$S$4:$S$993933,通讯通路门店!$B$4:$B$993933,0,0),"")</f>
        <v>乐东黎族自治县</v>
      </c>
      <c r="C1184" s="99" t="str">
        <f>IFERROR(_xlfn.XLOOKUP($G1184,通讯通路门店!$S$4:$S$993933,通讯通路门店!$C$4:$C$993933,0,0),"")</f>
        <v>乐东黎族自治县</v>
      </c>
      <c r="D1184" s="99" t="str">
        <f>IFERROR(_xlfn.XLOOKUP($G1184,通讯通路门店!$S$4:$S$993933,通讯通路门店!$D$4:$D$993933,0,0),"")</f>
        <v>万冲镇</v>
      </c>
      <c r="E1184" s="83"/>
      <c r="F1184" s="83"/>
      <c r="G1184" s="101"/>
      <c r="H1184" s="102">
        <f>IFERROR(_xlfn.XLOOKUP($G1184,通讯通路门店!$S$4:$S$993933,通讯通路门店!$R$4:$R$993933,0,0),"")</f>
        <v>0</v>
      </c>
      <c r="I1184" s="83"/>
      <c r="J1184" s="83"/>
      <c r="K1184" s="83"/>
      <c r="L1184" s="83"/>
      <c r="M1184" s="83"/>
      <c r="N1184" s="83"/>
      <c r="O1184" s="83"/>
      <c r="P1184" s="83"/>
      <c r="Q1184" s="83"/>
      <c r="R1184" s="83"/>
      <c r="S1184" s="83"/>
      <c r="T1184" s="83"/>
      <c r="U1184" s="99">
        <f>COUNTIF(通讯通路门店!$S:$S,$G1184)</f>
        <v>0</v>
      </c>
      <c r="V1184" s="99">
        <f>COUNTIFS(通讯通路门店!$S:$S,$G1184,通讯通路门店!$J:$J,"综合卖场")</f>
        <v>0</v>
      </c>
      <c r="W1184" s="99">
        <f>SUMIFS(通讯通路门店!$AJ:$AJ,通讯通路门店!$S:$S,通讯客户沙盘!$G1184)</f>
        <v>0</v>
      </c>
      <c r="X1184" s="99">
        <f t="shared" si="90"/>
        <v>0</v>
      </c>
      <c r="Y1184" s="99">
        <f>COUNTIFS(通讯通路门店!$S:$S,$G1184,通讯通路门店!$J:$J,"荣耀体验店")+COUNTIFS(通讯通路门店!$S:$S,$G1184,通讯通路门店!$J:$J,"荣耀授权专卖店")</f>
        <v>0</v>
      </c>
      <c r="Z1184" s="99">
        <f>COUNTIFS(通讯通路门店!$S:$S,$G1184,通讯通路门店!$J:$J,"VIVO体验店")</f>
        <v>0</v>
      </c>
      <c r="AA1184" s="99">
        <f>COUNTIFS(通讯通路门店!$S:$S,$G1184,通讯通路门店!$J:$J,"OPPO体验店")</f>
        <v>0</v>
      </c>
      <c r="AB1184" s="99">
        <f>COUNTIFS(通讯通路门店!$S:$S,$G1184,通讯通路门店!$J:$J,"华为授权体验店")+COUNTIFS(通讯通路门店!$S:$S,$G1184,通讯通路门店!$J:$J,"华为堡垒店")</f>
        <v>0</v>
      </c>
      <c r="AC1184" s="99">
        <f>COUNTIFS(通讯通路门店!$S:$S,$G1184,通讯通路门店!$J:$J,"小米体验店")</f>
        <v>0</v>
      </c>
      <c r="AD1184" s="99">
        <f>COUNTIFS(通讯通路门店!$S:$S,$G1184,通讯通路门店!$J:$J,"苹果体验店")</f>
        <v>0</v>
      </c>
      <c r="AE1184" s="99">
        <f>COUNTIFS(通讯通路门店!$S:$S,$G1184,通讯通路门店!$J:$J,"其他品牌专卖店")</f>
        <v>0</v>
      </c>
      <c r="AF1184" s="99">
        <f>SUMIFS(通讯通路门店!$BI:$BI,通讯通路门店!$S:$S,$G1184)</f>
        <v>0</v>
      </c>
      <c r="AG1184" s="99">
        <f>SUMIFS(通讯通路门店!$BH:$BH,通讯通路门店!$S:$S,$G1184)</f>
        <v>0</v>
      </c>
      <c r="AH1184" s="99">
        <f t="shared" si="91"/>
        <v>0</v>
      </c>
      <c r="AI1184" s="99">
        <f>SUMIFS(通讯通路门店!$BB:$BB,通讯通路门店!$S:$S,$G1184)</f>
        <v>0</v>
      </c>
      <c r="AJ1184" s="99">
        <f>SUMIFS(通讯通路门店!$BE:$BE,通讯通路门店!$S:$S,$G1184)</f>
        <v>0</v>
      </c>
      <c r="AK1184" s="99">
        <f>SUMIFS(通讯通路门店!$BG:$BG,通讯通路门店!$S:$S,$G1184)</f>
        <v>0</v>
      </c>
      <c r="AL1184" s="99">
        <f>SUMIFS(通讯通路门店!$BC:$BC,通讯通路门店!$S:$S,$G1184)</f>
        <v>0</v>
      </c>
      <c r="AM1184" s="99">
        <f>SUMIFS(通讯通路门店!$BD:$BD,通讯通路门店!$S:$S,$G1184)</f>
        <v>0</v>
      </c>
      <c r="AN1184" s="99">
        <f>SUMIFS(通讯通路门店!$BF:$BF,通讯通路门店!$S:$S,$G1184)</f>
        <v>0</v>
      </c>
      <c r="AO1184" s="99">
        <f t="shared" si="92"/>
        <v>0</v>
      </c>
      <c r="AP1184" s="99">
        <f>SUMIFS(通讯通路门店!$K:$K,通讯通路门店!$S:$S,$G1184)</f>
        <v>0</v>
      </c>
      <c r="AQ1184" s="83"/>
      <c r="AR1184" s="99">
        <f>SUMIFS(通讯通路门店!$T:$T,通讯通路门店!$S:$S,$G1184)</f>
        <v>0</v>
      </c>
      <c r="AS1184" s="99">
        <f>SUMIFS(通讯通路门店!$U:$U,通讯通路门店!$S:$S,$G1184)</f>
        <v>0</v>
      </c>
      <c r="AT1184" s="99">
        <f>SUMIFS(通讯通路门店!$V:$V,通讯通路门店!$S:$S,$G1184)</f>
        <v>0</v>
      </c>
      <c r="AU1184" s="99">
        <f>SUMIFS(通讯通路门店!$W:$W,通讯通路门店!$S:$S,$G1184)</f>
        <v>0</v>
      </c>
      <c r="AV1184" s="99">
        <f>SUMIFS(通讯通路门店!$Z:$Z,通讯通路门店!$S:$S,$G1184)</f>
        <v>0</v>
      </c>
      <c r="AW1184" s="99">
        <f>SUMIFS(通讯通路门店!$AB:$AB,通讯通路门店!$S:$S,$G1184)</f>
        <v>0</v>
      </c>
      <c r="AX1184" s="99">
        <f>SUMIFS(通讯通路门店!$X:$X,通讯通路门店!$S:$S,$G1184)</f>
        <v>0</v>
      </c>
      <c r="AY1184" s="99">
        <f>SUMIFS(通讯通路门店!$Y:$Y,通讯通路门店!$S:$S,$G1184)</f>
        <v>0</v>
      </c>
      <c r="AZ1184" s="99">
        <f>SUMIFS(通讯通路门店!$AA:$AA,通讯通路门店!$S:$S,$G1184)</f>
        <v>0</v>
      </c>
      <c r="BA1184" s="99">
        <f t="shared" si="93"/>
        <v>0</v>
      </c>
      <c r="BB1184" s="99">
        <f t="shared" si="94"/>
        <v>0</v>
      </c>
      <c r="BC1184" s="99">
        <f>SUMIFS(通讯通路门店!$W:$W,通讯通路门店!$S:$S,$G1184,通讯通路门店!$J:$J,"荣耀体验店")+SUMIFS(通讯通路门店!$W:$W,通讯通路门店!$S:$S,$G1184,通讯通路门店!$J:$J,"荣耀授权专卖店")</f>
        <v>0</v>
      </c>
      <c r="BD1184" s="99">
        <f>SUMIFS(通讯通路门店!$Z:$Z,通讯通路门店!$S:$S,$G1184,通讯通路门店!$J:$J,"VIVO体验店")</f>
        <v>0</v>
      </c>
      <c r="BE1184" s="99">
        <f>SUMIFS(通讯通路门店!$AB:$AB,通讯通路门店!$S:$S,$G1184,通讯通路门店!$J:$J,"OPPO体验店")</f>
        <v>0</v>
      </c>
      <c r="BF1184" s="99">
        <f>SUMIFS(通讯通路门店!$X:$X,通讯通路门店!$S:$S,$G1184,通讯通路门店!$J:$J,"华为授权体验店")+SUMIFS(通讯通路门店!$AA:$AA,通讯通路门店!$S:$S,$G1184,通讯通路门店!$J:$J,"华为堡垒店")</f>
        <v>0</v>
      </c>
      <c r="BG1184" s="99">
        <f>SUMIFS(通讯通路门店!$Y:$Y,通讯通路门店!$S:$S,$G1184,通讯通路门店!$J:$J,"小米体验店")</f>
        <v>0</v>
      </c>
      <c r="BH1184" s="99">
        <f>SUMIFS(通讯通路门店!$AA:$AA,通讯通路门店!$S:$S,$G1184,通讯通路门店!$J:$J,"苹果体验店")</f>
        <v>0</v>
      </c>
      <c r="BI1184" s="99">
        <f>SUMIFS(通讯通路门店!$K:$K,通讯通路门店!$S:$S,$G1184,通讯通路门店!$J:$J,"其他品牌专卖店")</f>
        <v>0</v>
      </c>
      <c r="BJ1184" s="99">
        <f>SUMIFS(通讯通路门店!$AC:$AC,通讯通路门店!$S:$S,$G1184)</f>
        <v>0</v>
      </c>
      <c r="BK1184" s="99">
        <f>SUMIFS(通讯通路门店!$AD:$AD,通讯通路门店!$S:$S,$G1184)</f>
        <v>0</v>
      </c>
      <c r="BL1184" s="99">
        <f>SUMIFS(通讯通路门店!$AE:$AE,通讯通路门店!$S:$S,$G1184)</f>
        <v>0</v>
      </c>
      <c r="BM1184" s="99">
        <f>SUMIFS(通讯通路门店!$AF:$AF,通讯通路门店!$S:$S,$G1184)</f>
        <v>0</v>
      </c>
      <c r="BN1184" s="99">
        <f>SUMIFS(通讯通路门店!$AG:$AG,通讯通路门店!$S:$S,$G1184)</f>
        <v>0</v>
      </c>
      <c r="BO1184" s="99">
        <f>SUMIFS(通讯通路门店!$AH:$AH,通讯通路门店!$S:$S,$G1184)</f>
        <v>0</v>
      </c>
      <c r="BP1184" s="99">
        <f>SUMIFS(通讯通路门店!$AI:$AI,通讯通路门店!$S:$S,$G1184)</f>
        <v>0</v>
      </c>
      <c r="BQ1184" s="83"/>
    </row>
    <row r="1185" spans="1:69">
      <c r="A1185" s="99" t="str">
        <f>IFERROR(_xlfn.XLOOKUP($G1185,通讯通路门店!$S$4:$S$993933,通讯通路门店!$A$4:$A$993933,0,0),"")</f>
        <v>海南省</v>
      </c>
      <c r="B1185" s="99" t="str">
        <f>IFERROR(_xlfn.XLOOKUP($G1185,通讯通路门店!$S$4:$S$993933,通讯通路门店!$B$4:$B$993933,0,0),"")</f>
        <v>乐东黎族自治县</v>
      </c>
      <c r="C1185" s="99" t="str">
        <f>IFERROR(_xlfn.XLOOKUP($G1185,通讯通路门店!$S$4:$S$993933,通讯通路门店!$C$4:$C$993933,0,0),"")</f>
        <v>乐东黎族自治县</v>
      </c>
      <c r="D1185" s="99" t="str">
        <f>IFERROR(_xlfn.XLOOKUP($G1185,通讯通路门店!$S$4:$S$993933,通讯通路门店!$D$4:$D$993933,0,0),"")</f>
        <v>万冲镇</v>
      </c>
      <c r="E1185" s="83"/>
      <c r="F1185" s="83"/>
      <c r="G1185" s="101"/>
      <c r="H1185" s="102">
        <f>IFERROR(_xlfn.XLOOKUP($G1185,通讯通路门店!$S$4:$S$993933,通讯通路门店!$R$4:$R$993933,0,0),"")</f>
        <v>0</v>
      </c>
      <c r="I1185" s="83"/>
      <c r="J1185" s="83"/>
      <c r="K1185" s="83"/>
      <c r="L1185" s="83"/>
      <c r="M1185" s="83"/>
      <c r="N1185" s="83"/>
      <c r="O1185" s="83"/>
      <c r="P1185" s="83"/>
      <c r="Q1185" s="83"/>
      <c r="R1185" s="83"/>
      <c r="S1185" s="83"/>
      <c r="T1185" s="83"/>
      <c r="U1185" s="99">
        <f>COUNTIF(通讯通路门店!$S:$S,$G1185)</f>
        <v>0</v>
      </c>
      <c r="V1185" s="99">
        <f>COUNTIFS(通讯通路门店!$S:$S,$G1185,通讯通路门店!$J:$J,"综合卖场")</f>
        <v>0</v>
      </c>
      <c r="W1185" s="99">
        <f>SUMIFS(通讯通路门店!$AJ:$AJ,通讯通路门店!$S:$S,通讯客户沙盘!$G1185)</f>
        <v>0</v>
      </c>
      <c r="X1185" s="99">
        <f t="shared" si="90"/>
        <v>0</v>
      </c>
      <c r="Y1185" s="99">
        <f>COUNTIFS(通讯通路门店!$S:$S,$G1185,通讯通路门店!$J:$J,"荣耀体验店")+COUNTIFS(通讯通路门店!$S:$S,$G1185,通讯通路门店!$J:$J,"荣耀授权专卖店")</f>
        <v>0</v>
      </c>
      <c r="Z1185" s="99">
        <f>COUNTIFS(通讯通路门店!$S:$S,$G1185,通讯通路门店!$J:$J,"VIVO体验店")</f>
        <v>0</v>
      </c>
      <c r="AA1185" s="99">
        <f>COUNTIFS(通讯通路门店!$S:$S,$G1185,通讯通路门店!$J:$J,"OPPO体验店")</f>
        <v>0</v>
      </c>
      <c r="AB1185" s="99">
        <f>COUNTIFS(通讯通路门店!$S:$S,$G1185,通讯通路门店!$J:$J,"华为授权体验店")+COUNTIFS(通讯通路门店!$S:$S,$G1185,通讯通路门店!$J:$J,"华为堡垒店")</f>
        <v>0</v>
      </c>
      <c r="AC1185" s="99">
        <f>COUNTIFS(通讯通路门店!$S:$S,$G1185,通讯通路门店!$J:$J,"小米体验店")</f>
        <v>0</v>
      </c>
      <c r="AD1185" s="99">
        <f>COUNTIFS(通讯通路门店!$S:$S,$G1185,通讯通路门店!$J:$J,"苹果体验店")</f>
        <v>0</v>
      </c>
      <c r="AE1185" s="99">
        <f>COUNTIFS(通讯通路门店!$S:$S,$G1185,通讯通路门店!$J:$J,"其他品牌专卖店")</f>
        <v>0</v>
      </c>
      <c r="AF1185" s="99">
        <f>SUMIFS(通讯通路门店!$BI:$BI,通讯通路门店!$S:$S,$G1185)</f>
        <v>0</v>
      </c>
      <c r="AG1185" s="99">
        <f>SUMIFS(通讯通路门店!$BH:$BH,通讯通路门店!$S:$S,$G1185)</f>
        <v>0</v>
      </c>
      <c r="AH1185" s="99">
        <f t="shared" si="91"/>
        <v>0</v>
      </c>
      <c r="AI1185" s="99">
        <f>SUMIFS(通讯通路门店!$BB:$BB,通讯通路门店!$S:$S,$G1185)</f>
        <v>0</v>
      </c>
      <c r="AJ1185" s="99">
        <f>SUMIFS(通讯通路门店!$BE:$BE,通讯通路门店!$S:$S,$G1185)</f>
        <v>0</v>
      </c>
      <c r="AK1185" s="99">
        <f>SUMIFS(通讯通路门店!$BG:$BG,通讯通路门店!$S:$S,$G1185)</f>
        <v>0</v>
      </c>
      <c r="AL1185" s="99">
        <f>SUMIFS(通讯通路门店!$BC:$BC,通讯通路门店!$S:$S,$G1185)</f>
        <v>0</v>
      </c>
      <c r="AM1185" s="99">
        <f>SUMIFS(通讯通路门店!$BD:$BD,通讯通路门店!$S:$S,$G1185)</f>
        <v>0</v>
      </c>
      <c r="AN1185" s="99">
        <f>SUMIFS(通讯通路门店!$BF:$BF,通讯通路门店!$S:$S,$G1185)</f>
        <v>0</v>
      </c>
      <c r="AO1185" s="99">
        <f t="shared" si="92"/>
        <v>0</v>
      </c>
      <c r="AP1185" s="99">
        <f>SUMIFS(通讯通路门店!$K:$K,通讯通路门店!$S:$S,$G1185)</f>
        <v>0</v>
      </c>
      <c r="AQ1185" s="83"/>
      <c r="AR1185" s="99">
        <f>SUMIFS(通讯通路门店!$T:$T,通讯通路门店!$S:$S,$G1185)</f>
        <v>0</v>
      </c>
      <c r="AS1185" s="99">
        <f>SUMIFS(通讯通路门店!$U:$U,通讯通路门店!$S:$S,$G1185)</f>
        <v>0</v>
      </c>
      <c r="AT1185" s="99">
        <f>SUMIFS(通讯通路门店!$V:$V,通讯通路门店!$S:$S,$G1185)</f>
        <v>0</v>
      </c>
      <c r="AU1185" s="99">
        <f>SUMIFS(通讯通路门店!$W:$W,通讯通路门店!$S:$S,$G1185)</f>
        <v>0</v>
      </c>
      <c r="AV1185" s="99">
        <f>SUMIFS(通讯通路门店!$Z:$Z,通讯通路门店!$S:$S,$G1185)</f>
        <v>0</v>
      </c>
      <c r="AW1185" s="99">
        <f>SUMIFS(通讯通路门店!$AB:$AB,通讯通路门店!$S:$S,$G1185)</f>
        <v>0</v>
      </c>
      <c r="AX1185" s="99">
        <f>SUMIFS(通讯通路门店!$X:$X,通讯通路门店!$S:$S,$G1185)</f>
        <v>0</v>
      </c>
      <c r="AY1185" s="99">
        <f>SUMIFS(通讯通路门店!$Y:$Y,通讯通路门店!$S:$S,$G1185)</f>
        <v>0</v>
      </c>
      <c r="AZ1185" s="99">
        <f>SUMIFS(通讯通路门店!$AA:$AA,通讯通路门店!$S:$S,$G1185)</f>
        <v>0</v>
      </c>
      <c r="BA1185" s="99">
        <f t="shared" si="93"/>
        <v>0</v>
      </c>
      <c r="BB1185" s="99">
        <f t="shared" si="94"/>
        <v>0</v>
      </c>
      <c r="BC1185" s="99">
        <f>SUMIFS(通讯通路门店!$W:$W,通讯通路门店!$S:$S,$G1185,通讯通路门店!$J:$J,"荣耀体验店")+SUMIFS(通讯通路门店!$W:$W,通讯通路门店!$S:$S,$G1185,通讯通路门店!$J:$J,"荣耀授权专卖店")</f>
        <v>0</v>
      </c>
      <c r="BD1185" s="99">
        <f>SUMIFS(通讯通路门店!$Z:$Z,通讯通路门店!$S:$S,$G1185,通讯通路门店!$J:$J,"VIVO体验店")</f>
        <v>0</v>
      </c>
      <c r="BE1185" s="99">
        <f>SUMIFS(通讯通路门店!$AB:$AB,通讯通路门店!$S:$S,$G1185,通讯通路门店!$J:$J,"OPPO体验店")</f>
        <v>0</v>
      </c>
      <c r="BF1185" s="99">
        <f>SUMIFS(通讯通路门店!$X:$X,通讯通路门店!$S:$S,$G1185,通讯通路门店!$J:$J,"华为授权体验店")+SUMIFS(通讯通路门店!$AA:$AA,通讯通路门店!$S:$S,$G1185,通讯通路门店!$J:$J,"华为堡垒店")</f>
        <v>0</v>
      </c>
      <c r="BG1185" s="99">
        <f>SUMIFS(通讯通路门店!$Y:$Y,通讯通路门店!$S:$S,$G1185,通讯通路门店!$J:$J,"小米体验店")</f>
        <v>0</v>
      </c>
      <c r="BH1185" s="99">
        <f>SUMIFS(通讯通路门店!$AA:$AA,通讯通路门店!$S:$S,$G1185,通讯通路门店!$J:$J,"苹果体验店")</f>
        <v>0</v>
      </c>
      <c r="BI1185" s="99">
        <f>SUMIFS(通讯通路门店!$K:$K,通讯通路门店!$S:$S,$G1185,通讯通路门店!$J:$J,"其他品牌专卖店")</f>
        <v>0</v>
      </c>
      <c r="BJ1185" s="99">
        <f>SUMIFS(通讯通路门店!$AC:$AC,通讯通路门店!$S:$S,$G1185)</f>
        <v>0</v>
      </c>
      <c r="BK1185" s="99">
        <f>SUMIFS(通讯通路门店!$AD:$AD,通讯通路门店!$S:$S,$G1185)</f>
        <v>0</v>
      </c>
      <c r="BL1185" s="99">
        <f>SUMIFS(通讯通路门店!$AE:$AE,通讯通路门店!$S:$S,$G1185)</f>
        <v>0</v>
      </c>
      <c r="BM1185" s="99">
        <f>SUMIFS(通讯通路门店!$AF:$AF,通讯通路门店!$S:$S,$G1185)</f>
        <v>0</v>
      </c>
      <c r="BN1185" s="99">
        <f>SUMIFS(通讯通路门店!$AG:$AG,通讯通路门店!$S:$S,$G1185)</f>
        <v>0</v>
      </c>
      <c r="BO1185" s="99">
        <f>SUMIFS(通讯通路门店!$AH:$AH,通讯通路门店!$S:$S,$G1185)</f>
        <v>0</v>
      </c>
      <c r="BP1185" s="99">
        <f>SUMIFS(通讯通路门店!$AI:$AI,通讯通路门店!$S:$S,$G1185)</f>
        <v>0</v>
      </c>
      <c r="BQ1185" s="83"/>
    </row>
    <row r="1186" spans="1:69">
      <c r="A1186" s="99" t="str">
        <f>IFERROR(_xlfn.XLOOKUP($G1186,通讯通路门店!$S$4:$S$993933,通讯通路门店!$A$4:$A$993933,0,0),"")</f>
        <v>海南省</v>
      </c>
      <c r="B1186" s="99" t="str">
        <f>IFERROR(_xlfn.XLOOKUP($G1186,通讯通路门店!$S$4:$S$993933,通讯通路门店!$B$4:$B$993933,0,0),"")</f>
        <v>乐东黎族自治县</v>
      </c>
      <c r="C1186" s="99" t="str">
        <f>IFERROR(_xlfn.XLOOKUP($G1186,通讯通路门店!$S$4:$S$993933,通讯通路门店!$C$4:$C$993933,0,0),"")</f>
        <v>乐东黎族自治县</v>
      </c>
      <c r="D1186" s="99" t="str">
        <f>IFERROR(_xlfn.XLOOKUP($G1186,通讯通路门店!$S$4:$S$993933,通讯通路门店!$D$4:$D$993933,0,0),"")</f>
        <v>万冲镇</v>
      </c>
      <c r="E1186" s="83"/>
      <c r="F1186" s="83"/>
      <c r="G1186" s="101"/>
      <c r="H1186" s="102">
        <f>IFERROR(_xlfn.XLOOKUP($G1186,通讯通路门店!$S$4:$S$993933,通讯通路门店!$R$4:$R$993933,0,0),"")</f>
        <v>0</v>
      </c>
      <c r="I1186" s="83"/>
      <c r="J1186" s="83"/>
      <c r="K1186" s="83"/>
      <c r="L1186" s="83"/>
      <c r="M1186" s="83"/>
      <c r="N1186" s="83"/>
      <c r="O1186" s="83"/>
      <c r="P1186" s="83"/>
      <c r="Q1186" s="83"/>
      <c r="R1186" s="83"/>
      <c r="S1186" s="83"/>
      <c r="T1186" s="83"/>
      <c r="U1186" s="99">
        <f>COUNTIF(通讯通路门店!$S:$S,$G1186)</f>
        <v>0</v>
      </c>
      <c r="V1186" s="99">
        <f>COUNTIFS(通讯通路门店!$S:$S,$G1186,通讯通路门店!$J:$J,"综合卖场")</f>
        <v>0</v>
      </c>
      <c r="W1186" s="99">
        <f>SUMIFS(通讯通路门店!$AJ:$AJ,通讯通路门店!$S:$S,通讯客户沙盘!$G1186)</f>
        <v>0</v>
      </c>
      <c r="X1186" s="99">
        <f t="shared" si="90"/>
        <v>0</v>
      </c>
      <c r="Y1186" s="99">
        <f>COUNTIFS(通讯通路门店!$S:$S,$G1186,通讯通路门店!$J:$J,"荣耀体验店")+COUNTIFS(通讯通路门店!$S:$S,$G1186,通讯通路门店!$J:$J,"荣耀授权专卖店")</f>
        <v>0</v>
      </c>
      <c r="Z1186" s="99">
        <f>COUNTIFS(通讯通路门店!$S:$S,$G1186,通讯通路门店!$J:$J,"VIVO体验店")</f>
        <v>0</v>
      </c>
      <c r="AA1186" s="99">
        <f>COUNTIFS(通讯通路门店!$S:$S,$G1186,通讯通路门店!$J:$J,"OPPO体验店")</f>
        <v>0</v>
      </c>
      <c r="AB1186" s="99">
        <f>COUNTIFS(通讯通路门店!$S:$S,$G1186,通讯通路门店!$J:$J,"华为授权体验店")+COUNTIFS(通讯通路门店!$S:$S,$G1186,通讯通路门店!$J:$J,"华为堡垒店")</f>
        <v>0</v>
      </c>
      <c r="AC1186" s="99">
        <f>COUNTIFS(通讯通路门店!$S:$S,$G1186,通讯通路门店!$J:$J,"小米体验店")</f>
        <v>0</v>
      </c>
      <c r="AD1186" s="99">
        <f>COUNTIFS(通讯通路门店!$S:$S,$G1186,通讯通路门店!$J:$J,"苹果体验店")</f>
        <v>0</v>
      </c>
      <c r="AE1186" s="99">
        <f>COUNTIFS(通讯通路门店!$S:$S,$G1186,通讯通路门店!$J:$J,"其他品牌专卖店")</f>
        <v>0</v>
      </c>
      <c r="AF1186" s="99">
        <f>SUMIFS(通讯通路门店!$BI:$BI,通讯通路门店!$S:$S,$G1186)</f>
        <v>0</v>
      </c>
      <c r="AG1186" s="99">
        <f>SUMIFS(通讯通路门店!$BH:$BH,通讯通路门店!$S:$S,$G1186)</f>
        <v>0</v>
      </c>
      <c r="AH1186" s="99">
        <f t="shared" si="91"/>
        <v>0</v>
      </c>
      <c r="AI1186" s="99">
        <f>SUMIFS(通讯通路门店!$BB:$BB,通讯通路门店!$S:$S,$G1186)</f>
        <v>0</v>
      </c>
      <c r="AJ1186" s="99">
        <f>SUMIFS(通讯通路门店!$BE:$BE,通讯通路门店!$S:$S,$G1186)</f>
        <v>0</v>
      </c>
      <c r="AK1186" s="99">
        <f>SUMIFS(通讯通路门店!$BG:$BG,通讯通路门店!$S:$S,$G1186)</f>
        <v>0</v>
      </c>
      <c r="AL1186" s="99">
        <f>SUMIFS(通讯通路门店!$BC:$BC,通讯通路门店!$S:$S,$G1186)</f>
        <v>0</v>
      </c>
      <c r="AM1186" s="99">
        <f>SUMIFS(通讯通路门店!$BD:$BD,通讯通路门店!$S:$S,$G1186)</f>
        <v>0</v>
      </c>
      <c r="AN1186" s="99">
        <f>SUMIFS(通讯通路门店!$BF:$BF,通讯通路门店!$S:$S,$G1186)</f>
        <v>0</v>
      </c>
      <c r="AO1186" s="99">
        <f t="shared" si="92"/>
        <v>0</v>
      </c>
      <c r="AP1186" s="99">
        <f>SUMIFS(通讯通路门店!$K:$K,通讯通路门店!$S:$S,$G1186)</f>
        <v>0</v>
      </c>
      <c r="AQ1186" s="83"/>
      <c r="AR1186" s="99">
        <f>SUMIFS(通讯通路门店!$T:$T,通讯通路门店!$S:$S,$G1186)</f>
        <v>0</v>
      </c>
      <c r="AS1186" s="99">
        <f>SUMIFS(通讯通路门店!$U:$U,通讯通路门店!$S:$S,$G1186)</f>
        <v>0</v>
      </c>
      <c r="AT1186" s="99">
        <f>SUMIFS(通讯通路门店!$V:$V,通讯通路门店!$S:$S,$G1186)</f>
        <v>0</v>
      </c>
      <c r="AU1186" s="99">
        <f>SUMIFS(通讯通路门店!$W:$W,通讯通路门店!$S:$S,$G1186)</f>
        <v>0</v>
      </c>
      <c r="AV1186" s="99">
        <f>SUMIFS(通讯通路门店!$Z:$Z,通讯通路门店!$S:$S,$G1186)</f>
        <v>0</v>
      </c>
      <c r="AW1186" s="99">
        <f>SUMIFS(通讯通路门店!$AB:$AB,通讯通路门店!$S:$S,$G1186)</f>
        <v>0</v>
      </c>
      <c r="AX1186" s="99">
        <f>SUMIFS(通讯通路门店!$X:$X,通讯通路门店!$S:$S,$G1186)</f>
        <v>0</v>
      </c>
      <c r="AY1186" s="99">
        <f>SUMIFS(通讯通路门店!$Y:$Y,通讯通路门店!$S:$S,$G1186)</f>
        <v>0</v>
      </c>
      <c r="AZ1186" s="99">
        <f>SUMIFS(通讯通路门店!$AA:$AA,通讯通路门店!$S:$S,$G1186)</f>
        <v>0</v>
      </c>
      <c r="BA1186" s="99">
        <f t="shared" si="93"/>
        <v>0</v>
      </c>
      <c r="BB1186" s="99">
        <f t="shared" si="94"/>
        <v>0</v>
      </c>
      <c r="BC1186" s="99">
        <f>SUMIFS(通讯通路门店!$W:$W,通讯通路门店!$S:$S,$G1186,通讯通路门店!$J:$J,"荣耀体验店")+SUMIFS(通讯通路门店!$W:$W,通讯通路门店!$S:$S,$G1186,通讯通路门店!$J:$J,"荣耀授权专卖店")</f>
        <v>0</v>
      </c>
      <c r="BD1186" s="99">
        <f>SUMIFS(通讯通路门店!$Z:$Z,通讯通路门店!$S:$S,$G1186,通讯通路门店!$J:$J,"VIVO体验店")</f>
        <v>0</v>
      </c>
      <c r="BE1186" s="99">
        <f>SUMIFS(通讯通路门店!$AB:$AB,通讯通路门店!$S:$S,$G1186,通讯通路门店!$J:$J,"OPPO体验店")</f>
        <v>0</v>
      </c>
      <c r="BF1186" s="99">
        <f>SUMIFS(通讯通路门店!$X:$X,通讯通路门店!$S:$S,$G1186,通讯通路门店!$J:$J,"华为授权体验店")+SUMIFS(通讯通路门店!$AA:$AA,通讯通路门店!$S:$S,$G1186,通讯通路门店!$J:$J,"华为堡垒店")</f>
        <v>0</v>
      </c>
      <c r="BG1186" s="99">
        <f>SUMIFS(通讯通路门店!$Y:$Y,通讯通路门店!$S:$S,$G1186,通讯通路门店!$J:$J,"小米体验店")</f>
        <v>0</v>
      </c>
      <c r="BH1186" s="99">
        <f>SUMIFS(通讯通路门店!$AA:$AA,通讯通路门店!$S:$S,$G1186,通讯通路门店!$J:$J,"苹果体验店")</f>
        <v>0</v>
      </c>
      <c r="BI1186" s="99">
        <f>SUMIFS(通讯通路门店!$K:$K,通讯通路门店!$S:$S,$G1186,通讯通路门店!$J:$J,"其他品牌专卖店")</f>
        <v>0</v>
      </c>
      <c r="BJ1186" s="99">
        <f>SUMIFS(通讯通路门店!$AC:$AC,通讯通路门店!$S:$S,$G1186)</f>
        <v>0</v>
      </c>
      <c r="BK1186" s="99">
        <f>SUMIFS(通讯通路门店!$AD:$AD,通讯通路门店!$S:$S,$G1186)</f>
        <v>0</v>
      </c>
      <c r="BL1186" s="99">
        <f>SUMIFS(通讯通路门店!$AE:$AE,通讯通路门店!$S:$S,$G1186)</f>
        <v>0</v>
      </c>
      <c r="BM1186" s="99">
        <f>SUMIFS(通讯通路门店!$AF:$AF,通讯通路门店!$S:$S,$G1186)</f>
        <v>0</v>
      </c>
      <c r="BN1186" s="99">
        <f>SUMIFS(通讯通路门店!$AG:$AG,通讯通路门店!$S:$S,$G1186)</f>
        <v>0</v>
      </c>
      <c r="BO1186" s="99">
        <f>SUMIFS(通讯通路门店!$AH:$AH,通讯通路门店!$S:$S,$G1186)</f>
        <v>0</v>
      </c>
      <c r="BP1186" s="99">
        <f>SUMIFS(通讯通路门店!$AI:$AI,通讯通路门店!$S:$S,$G1186)</f>
        <v>0</v>
      </c>
      <c r="BQ1186" s="83"/>
    </row>
    <row r="1187" spans="1:69">
      <c r="A1187" s="99" t="str">
        <f>IFERROR(_xlfn.XLOOKUP($G1187,通讯通路门店!$S$4:$S$993933,通讯通路门店!$A$4:$A$993933,0,0),"")</f>
        <v>海南省</v>
      </c>
      <c r="B1187" s="99" t="str">
        <f>IFERROR(_xlfn.XLOOKUP($G1187,通讯通路门店!$S$4:$S$993933,通讯通路门店!$B$4:$B$993933,0,0),"")</f>
        <v>乐东黎族自治县</v>
      </c>
      <c r="C1187" s="99" t="str">
        <f>IFERROR(_xlfn.XLOOKUP($G1187,通讯通路门店!$S$4:$S$993933,通讯通路门店!$C$4:$C$993933,0,0),"")</f>
        <v>乐东黎族自治县</v>
      </c>
      <c r="D1187" s="99" t="str">
        <f>IFERROR(_xlfn.XLOOKUP($G1187,通讯通路门店!$S$4:$S$993933,通讯通路门店!$D$4:$D$993933,0,0),"")</f>
        <v>万冲镇</v>
      </c>
      <c r="E1187" s="83"/>
      <c r="F1187" s="83"/>
      <c r="G1187" s="101"/>
      <c r="H1187" s="102">
        <f>IFERROR(_xlfn.XLOOKUP($G1187,通讯通路门店!$S$4:$S$993933,通讯通路门店!$R$4:$R$993933,0,0),"")</f>
        <v>0</v>
      </c>
      <c r="I1187" s="83"/>
      <c r="J1187" s="83"/>
      <c r="K1187" s="83"/>
      <c r="L1187" s="83"/>
      <c r="M1187" s="83"/>
      <c r="N1187" s="83"/>
      <c r="O1187" s="83"/>
      <c r="P1187" s="83"/>
      <c r="Q1187" s="83"/>
      <c r="R1187" s="83"/>
      <c r="S1187" s="83"/>
      <c r="T1187" s="83"/>
      <c r="U1187" s="99">
        <f>COUNTIF(通讯通路门店!$S:$S,$G1187)</f>
        <v>0</v>
      </c>
      <c r="V1187" s="99">
        <f>COUNTIFS(通讯通路门店!$S:$S,$G1187,通讯通路门店!$J:$J,"综合卖场")</f>
        <v>0</v>
      </c>
      <c r="W1187" s="99">
        <f>SUMIFS(通讯通路门店!$AJ:$AJ,通讯通路门店!$S:$S,通讯客户沙盘!$G1187)</f>
        <v>0</v>
      </c>
      <c r="X1187" s="99">
        <f t="shared" si="90"/>
        <v>0</v>
      </c>
      <c r="Y1187" s="99">
        <f>COUNTIFS(通讯通路门店!$S:$S,$G1187,通讯通路门店!$J:$J,"荣耀体验店")+COUNTIFS(通讯通路门店!$S:$S,$G1187,通讯通路门店!$J:$J,"荣耀授权专卖店")</f>
        <v>0</v>
      </c>
      <c r="Z1187" s="99">
        <f>COUNTIFS(通讯通路门店!$S:$S,$G1187,通讯通路门店!$J:$J,"VIVO体验店")</f>
        <v>0</v>
      </c>
      <c r="AA1187" s="99">
        <f>COUNTIFS(通讯通路门店!$S:$S,$G1187,通讯通路门店!$J:$J,"OPPO体验店")</f>
        <v>0</v>
      </c>
      <c r="AB1187" s="99">
        <f>COUNTIFS(通讯通路门店!$S:$S,$G1187,通讯通路门店!$J:$J,"华为授权体验店")+COUNTIFS(通讯通路门店!$S:$S,$G1187,通讯通路门店!$J:$J,"华为堡垒店")</f>
        <v>0</v>
      </c>
      <c r="AC1187" s="99">
        <f>COUNTIFS(通讯通路门店!$S:$S,$G1187,通讯通路门店!$J:$J,"小米体验店")</f>
        <v>0</v>
      </c>
      <c r="AD1187" s="99">
        <f>COUNTIFS(通讯通路门店!$S:$S,$G1187,通讯通路门店!$J:$J,"苹果体验店")</f>
        <v>0</v>
      </c>
      <c r="AE1187" s="99">
        <f>COUNTIFS(通讯通路门店!$S:$S,$G1187,通讯通路门店!$J:$J,"其他品牌专卖店")</f>
        <v>0</v>
      </c>
      <c r="AF1187" s="99">
        <f>SUMIFS(通讯通路门店!$BI:$BI,通讯通路门店!$S:$S,$G1187)</f>
        <v>0</v>
      </c>
      <c r="AG1187" s="99">
        <f>SUMIFS(通讯通路门店!$BH:$BH,通讯通路门店!$S:$S,$G1187)</f>
        <v>0</v>
      </c>
      <c r="AH1187" s="99">
        <f t="shared" si="91"/>
        <v>0</v>
      </c>
      <c r="AI1187" s="99">
        <f>SUMIFS(通讯通路门店!$BB:$BB,通讯通路门店!$S:$S,$G1187)</f>
        <v>0</v>
      </c>
      <c r="AJ1187" s="99">
        <f>SUMIFS(通讯通路门店!$BE:$BE,通讯通路门店!$S:$S,$G1187)</f>
        <v>0</v>
      </c>
      <c r="AK1187" s="99">
        <f>SUMIFS(通讯通路门店!$BG:$BG,通讯通路门店!$S:$S,$G1187)</f>
        <v>0</v>
      </c>
      <c r="AL1187" s="99">
        <f>SUMIFS(通讯通路门店!$BC:$BC,通讯通路门店!$S:$S,$G1187)</f>
        <v>0</v>
      </c>
      <c r="AM1187" s="99">
        <f>SUMIFS(通讯通路门店!$BD:$BD,通讯通路门店!$S:$S,$G1187)</f>
        <v>0</v>
      </c>
      <c r="AN1187" s="99">
        <f>SUMIFS(通讯通路门店!$BF:$BF,通讯通路门店!$S:$S,$G1187)</f>
        <v>0</v>
      </c>
      <c r="AO1187" s="99">
        <f t="shared" si="92"/>
        <v>0</v>
      </c>
      <c r="AP1187" s="99">
        <f>SUMIFS(通讯通路门店!$K:$K,通讯通路门店!$S:$S,$G1187)</f>
        <v>0</v>
      </c>
      <c r="AQ1187" s="83"/>
      <c r="AR1187" s="99">
        <f>SUMIFS(通讯通路门店!$T:$T,通讯通路门店!$S:$S,$G1187)</f>
        <v>0</v>
      </c>
      <c r="AS1187" s="99">
        <f>SUMIFS(通讯通路门店!$U:$U,通讯通路门店!$S:$S,$G1187)</f>
        <v>0</v>
      </c>
      <c r="AT1187" s="99">
        <f>SUMIFS(通讯通路门店!$V:$V,通讯通路门店!$S:$S,$G1187)</f>
        <v>0</v>
      </c>
      <c r="AU1187" s="99">
        <f>SUMIFS(通讯通路门店!$W:$W,通讯通路门店!$S:$S,$G1187)</f>
        <v>0</v>
      </c>
      <c r="AV1187" s="99">
        <f>SUMIFS(通讯通路门店!$Z:$Z,通讯通路门店!$S:$S,$G1187)</f>
        <v>0</v>
      </c>
      <c r="AW1187" s="99">
        <f>SUMIFS(通讯通路门店!$AB:$AB,通讯通路门店!$S:$S,$G1187)</f>
        <v>0</v>
      </c>
      <c r="AX1187" s="99">
        <f>SUMIFS(通讯通路门店!$X:$X,通讯通路门店!$S:$S,$G1187)</f>
        <v>0</v>
      </c>
      <c r="AY1187" s="99">
        <f>SUMIFS(通讯通路门店!$Y:$Y,通讯通路门店!$S:$S,$G1187)</f>
        <v>0</v>
      </c>
      <c r="AZ1187" s="99">
        <f>SUMIFS(通讯通路门店!$AA:$AA,通讯通路门店!$S:$S,$G1187)</f>
        <v>0</v>
      </c>
      <c r="BA1187" s="99">
        <f t="shared" si="93"/>
        <v>0</v>
      </c>
      <c r="BB1187" s="99">
        <f t="shared" si="94"/>
        <v>0</v>
      </c>
      <c r="BC1187" s="99">
        <f>SUMIFS(通讯通路门店!$W:$W,通讯通路门店!$S:$S,$G1187,通讯通路门店!$J:$J,"荣耀体验店")+SUMIFS(通讯通路门店!$W:$W,通讯通路门店!$S:$S,$G1187,通讯通路门店!$J:$J,"荣耀授权专卖店")</f>
        <v>0</v>
      </c>
      <c r="BD1187" s="99">
        <f>SUMIFS(通讯通路门店!$Z:$Z,通讯通路门店!$S:$S,$G1187,通讯通路门店!$J:$J,"VIVO体验店")</f>
        <v>0</v>
      </c>
      <c r="BE1187" s="99">
        <f>SUMIFS(通讯通路门店!$AB:$AB,通讯通路门店!$S:$S,$G1187,通讯通路门店!$J:$J,"OPPO体验店")</f>
        <v>0</v>
      </c>
      <c r="BF1187" s="99">
        <f>SUMIFS(通讯通路门店!$X:$X,通讯通路门店!$S:$S,$G1187,通讯通路门店!$J:$J,"华为授权体验店")+SUMIFS(通讯通路门店!$AA:$AA,通讯通路门店!$S:$S,$G1187,通讯通路门店!$J:$J,"华为堡垒店")</f>
        <v>0</v>
      </c>
      <c r="BG1187" s="99">
        <f>SUMIFS(通讯通路门店!$Y:$Y,通讯通路门店!$S:$S,$G1187,通讯通路门店!$J:$J,"小米体验店")</f>
        <v>0</v>
      </c>
      <c r="BH1187" s="99">
        <f>SUMIFS(通讯通路门店!$AA:$AA,通讯通路门店!$S:$S,$G1187,通讯通路门店!$J:$J,"苹果体验店")</f>
        <v>0</v>
      </c>
      <c r="BI1187" s="99">
        <f>SUMIFS(通讯通路门店!$K:$K,通讯通路门店!$S:$S,$G1187,通讯通路门店!$J:$J,"其他品牌专卖店")</f>
        <v>0</v>
      </c>
      <c r="BJ1187" s="99">
        <f>SUMIFS(通讯通路门店!$AC:$AC,通讯通路门店!$S:$S,$G1187)</f>
        <v>0</v>
      </c>
      <c r="BK1187" s="99">
        <f>SUMIFS(通讯通路门店!$AD:$AD,通讯通路门店!$S:$S,$G1187)</f>
        <v>0</v>
      </c>
      <c r="BL1187" s="99">
        <f>SUMIFS(通讯通路门店!$AE:$AE,通讯通路门店!$S:$S,$G1187)</f>
        <v>0</v>
      </c>
      <c r="BM1187" s="99">
        <f>SUMIFS(通讯通路门店!$AF:$AF,通讯通路门店!$S:$S,$G1187)</f>
        <v>0</v>
      </c>
      <c r="BN1187" s="99">
        <f>SUMIFS(通讯通路门店!$AG:$AG,通讯通路门店!$S:$S,$G1187)</f>
        <v>0</v>
      </c>
      <c r="BO1187" s="99">
        <f>SUMIFS(通讯通路门店!$AH:$AH,通讯通路门店!$S:$S,$G1187)</f>
        <v>0</v>
      </c>
      <c r="BP1187" s="99">
        <f>SUMIFS(通讯通路门店!$AI:$AI,通讯通路门店!$S:$S,$G1187)</f>
        <v>0</v>
      </c>
      <c r="BQ1187" s="83"/>
    </row>
    <row r="1188" spans="1:69">
      <c r="A1188" s="99" t="str">
        <f>IFERROR(_xlfn.XLOOKUP($G1188,通讯通路门店!$S$4:$S$993933,通讯通路门店!$A$4:$A$993933,0,0),"")</f>
        <v>海南省</v>
      </c>
      <c r="B1188" s="99" t="str">
        <f>IFERROR(_xlfn.XLOOKUP($G1188,通讯通路门店!$S$4:$S$993933,通讯通路门店!$B$4:$B$993933,0,0),"")</f>
        <v>乐东黎族自治县</v>
      </c>
      <c r="C1188" s="99" t="str">
        <f>IFERROR(_xlfn.XLOOKUP($G1188,通讯通路门店!$S$4:$S$993933,通讯通路门店!$C$4:$C$993933,0,0),"")</f>
        <v>乐东黎族自治县</v>
      </c>
      <c r="D1188" s="99" t="str">
        <f>IFERROR(_xlfn.XLOOKUP($G1188,通讯通路门店!$S$4:$S$993933,通讯通路门店!$D$4:$D$993933,0,0),"")</f>
        <v>万冲镇</v>
      </c>
      <c r="E1188" s="83"/>
      <c r="F1188" s="83"/>
      <c r="G1188" s="101"/>
      <c r="H1188" s="102">
        <f>IFERROR(_xlfn.XLOOKUP($G1188,通讯通路门店!$S$4:$S$993933,通讯通路门店!$R$4:$R$993933,0,0),"")</f>
        <v>0</v>
      </c>
      <c r="I1188" s="83"/>
      <c r="J1188" s="83"/>
      <c r="K1188" s="83"/>
      <c r="L1188" s="83"/>
      <c r="M1188" s="83"/>
      <c r="N1188" s="83"/>
      <c r="O1188" s="83"/>
      <c r="P1188" s="83"/>
      <c r="Q1188" s="83"/>
      <c r="R1188" s="83"/>
      <c r="S1188" s="83"/>
      <c r="T1188" s="83"/>
      <c r="U1188" s="99">
        <f>COUNTIF(通讯通路门店!$S:$S,$G1188)</f>
        <v>0</v>
      </c>
      <c r="V1188" s="99">
        <f>COUNTIFS(通讯通路门店!$S:$S,$G1188,通讯通路门店!$J:$J,"综合卖场")</f>
        <v>0</v>
      </c>
      <c r="W1188" s="99">
        <f>SUMIFS(通讯通路门店!$AJ:$AJ,通讯通路门店!$S:$S,通讯客户沙盘!$G1188)</f>
        <v>0</v>
      </c>
      <c r="X1188" s="99">
        <f t="shared" si="90"/>
        <v>0</v>
      </c>
      <c r="Y1188" s="99">
        <f>COUNTIFS(通讯通路门店!$S:$S,$G1188,通讯通路门店!$J:$J,"荣耀体验店")+COUNTIFS(通讯通路门店!$S:$S,$G1188,通讯通路门店!$J:$J,"荣耀授权专卖店")</f>
        <v>0</v>
      </c>
      <c r="Z1188" s="99">
        <f>COUNTIFS(通讯通路门店!$S:$S,$G1188,通讯通路门店!$J:$J,"VIVO体验店")</f>
        <v>0</v>
      </c>
      <c r="AA1188" s="99">
        <f>COUNTIFS(通讯通路门店!$S:$S,$G1188,通讯通路门店!$J:$J,"OPPO体验店")</f>
        <v>0</v>
      </c>
      <c r="AB1188" s="99">
        <f>COUNTIFS(通讯通路门店!$S:$S,$G1188,通讯通路门店!$J:$J,"华为授权体验店")+COUNTIFS(通讯通路门店!$S:$S,$G1188,通讯通路门店!$J:$J,"华为堡垒店")</f>
        <v>0</v>
      </c>
      <c r="AC1188" s="99">
        <f>COUNTIFS(通讯通路门店!$S:$S,$G1188,通讯通路门店!$J:$J,"小米体验店")</f>
        <v>0</v>
      </c>
      <c r="AD1188" s="99">
        <f>COUNTIFS(通讯通路门店!$S:$S,$G1188,通讯通路门店!$J:$J,"苹果体验店")</f>
        <v>0</v>
      </c>
      <c r="AE1188" s="99">
        <f>COUNTIFS(通讯通路门店!$S:$S,$G1188,通讯通路门店!$J:$J,"其他品牌专卖店")</f>
        <v>0</v>
      </c>
      <c r="AF1188" s="99">
        <f>SUMIFS(通讯通路门店!$BI:$BI,通讯通路门店!$S:$S,$G1188)</f>
        <v>0</v>
      </c>
      <c r="AG1188" s="99">
        <f>SUMIFS(通讯通路门店!$BH:$BH,通讯通路门店!$S:$S,$G1188)</f>
        <v>0</v>
      </c>
      <c r="AH1188" s="99">
        <f t="shared" si="91"/>
        <v>0</v>
      </c>
      <c r="AI1188" s="99">
        <f>SUMIFS(通讯通路门店!$BB:$BB,通讯通路门店!$S:$S,$G1188)</f>
        <v>0</v>
      </c>
      <c r="AJ1188" s="99">
        <f>SUMIFS(通讯通路门店!$BE:$BE,通讯通路门店!$S:$S,$G1188)</f>
        <v>0</v>
      </c>
      <c r="AK1188" s="99">
        <f>SUMIFS(通讯通路门店!$BG:$BG,通讯通路门店!$S:$S,$G1188)</f>
        <v>0</v>
      </c>
      <c r="AL1188" s="99">
        <f>SUMIFS(通讯通路门店!$BC:$BC,通讯通路门店!$S:$S,$G1188)</f>
        <v>0</v>
      </c>
      <c r="AM1188" s="99">
        <f>SUMIFS(通讯通路门店!$BD:$BD,通讯通路门店!$S:$S,$G1188)</f>
        <v>0</v>
      </c>
      <c r="AN1188" s="99">
        <f>SUMIFS(通讯通路门店!$BF:$BF,通讯通路门店!$S:$S,$G1188)</f>
        <v>0</v>
      </c>
      <c r="AO1188" s="99">
        <f t="shared" si="92"/>
        <v>0</v>
      </c>
      <c r="AP1188" s="99">
        <f>SUMIFS(通讯通路门店!$K:$K,通讯通路门店!$S:$S,$G1188)</f>
        <v>0</v>
      </c>
      <c r="AQ1188" s="83"/>
      <c r="AR1188" s="99">
        <f>SUMIFS(通讯通路门店!$T:$T,通讯通路门店!$S:$S,$G1188)</f>
        <v>0</v>
      </c>
      <c r="AS1188" s="99">
        <f>SUMIFS(通讯通路门店!$U:$U,通讯通路门店!$S:$S,$G1188)</f>
        <v>0</v>
      </c>
      <c r="AT1188" s="99">
        <f>SUMIFS(通讯通路门店!$V:$V,通讯通路门店!$S:$S,$G1188)</f>
        <v>0</v>
      </c>
      <c r="AU1188" s="99">
        <f>SUMIFS(通讯通路门店!$W:$W,通讯通路门店!$S:$S,$G1188)</f>
        <v>0</v>
      </c>
      <c r="AV1188" s="99">
        <f>SUMIFS(通讯通路门店!$Z:$Z,通讯通路门店!$S:$S,$G1188)</f>
        <v>0</v>
      </c>
      <c r="AW1188" s="99">
        <f>SUMIFS(通讯通路门店!$AB:$AB,通讯通路门店!$S:$S,$G1188)</f>
        <v>0</v>
      </c>
      <c r="AX1188" s="99">
        <f>SUMIFS(通讯通路门店!$X:$X,通讯通路门店!$S:$S,$G1188)</f>
        <v>0</v>
      </c>
      <c r="AY1188" s="99">
        <f>SUMIFS(通讯通路门店!$Y:$Y,通讯通路门店!$S:$S,$G1188)</f>
        <v>0</v>
      </c>
      <c r="AZ1188" s="99">
        <f>SUMIFS(通讯通路门店!$AA:$AA,通讯通路门店!$S:$S,$G1188)</f>
        <v>0</v>
      </c>
      <c r="BA1188" s="99">
        <f t="shared" si="93"/>
        <v>0</v>
      </c>
      <c r="BB1188" s="99">
        <f t="shared" si="94"/>
        <v>0</v>
      </c>
      <c r="BC1188" s="99">
        <f>SUMIFS(通讯通路门店!$W:$W,通讯通路门店!$S:$S,$G1188,通讯通路门店!$J:$J,"荣耀体验店")+SUMIFS(通讯通路门店!$W:$W,通讯通路门店!$S:$S,$G1188,通讯通路门店!$J:$J,"荣耀授权专卖店")</f>
        <v>0</v>
      </c>
      <c r="BD1188" s="99">
        <f>SUMIFS(通讯通路门店!$Z:$Z,通讯通路门店!$S:$S,$G1188,通讯通路门店!$J:$J,"VIVO体验店")</f>
        <v>0</v>
      </c>
      <c r="BE1188" s="99">
        <f>SUMIFS(通讯通路门店!$AB:$AB,通讯通路门店!$S:$S,$G1188,通讯通路门店!$J:$J,"OPPO体验店")</f>
        <v>0</v>
      </c>
      <c r="BF1188" s="99">
        <f>SUMIFS(通讯通路门店!$X:$X,通讯通路门店!$S:$S,$G1188,通讯通路门店!$J:$J,"华为授权体验店")+SUMIFS(通讯通路门店!$AA:$AA,通讯通路门店!$S:$S,$G1188,通讯通路门店!$J:$J,"华为堡垒店")</f>
        <v>0</v>
      </c>
      <c r="BG1188" s="99">
        <f>SUMIFS(通讯通路门店!$Y:$Y,通讯通路门店!$S:$S,$G1188,通讯通路门店!$J:$J,"小米体验店")</f>
        <v>0</v>
      </c>
      <c r="BH1188" s="99">
        <f>SUMIFS(通讯通路门店!$AA:$AA,通讯通路门店!$S:$S,$G1188,通讯通路门店!$J:$J,"苹果体验店")</f>
        <v>0</v>
      </c>
      <c r="BI1188" s="99">
        <f>SUMIFS(通讯通路门店!$K:$K,通讯通路门店!$S:$S,$G1188,通讯通路门店!$J:$J,"其他品牌专卖店")</f>
        <v>0</v>
      </c>
      <c r="BJ1188" s="99">
        <f>SUMIFS(通讯通路门店!$AC:$AC,通讯通路门店!$S:$S,$G1188)</f>
        <v>0</v>
      </c>
      <c r="BK1188" s="99">
        <f>SUMIFS(通讯通路门店!$AD:$AD,通讯通路门店!$S:$S,$G1188)</f>
        <v>0</v>
      </c>
      <c r="BL1188" s="99">
        <f>SUMIFS(通讯通路门店!$AE:$AE,通讯通路门店!$S:$S,$G1188)</f>
        <v>0</v>
      </c>
      <c r="BM1188" s="99">
        <f>SUMIFS(通讯通路门店!$AF:$AF,通讯通路门店!$S:$S,$G1188)</f>
        <v>0</v>
      </c>
      <c r="BN1188" s="99">
        <f>SUMIFS(通讯通路门店!$AG:$AG,通讯通路门店!$S:$S,$G1188)</f>
        <v>0</v>
      </c>
      <c r="BO1188" s="99">
        <f>SUMIFS(通讯通路门店!$AH:$AH,通讯通路门店!$S:$S,$G1188)</f>
        <v>0</v>
      </c>
      <c r="BP1188" s="99">
        <f>SUMIFS(通讯通路门店!$AI:$AI,通讯通路门店!$S:$S,$G1188)</f>
        <v>0</v>
      </c>
      <c r="BQ1188" s="83"/>
    </row>
    <row r="1189" spans="1:69">
      <c r="A1189" s="99" t="str">
        <f>IFERROR(_xlfn.XLOOKUP($G1189,通讯通路门店!$S$4:$S$993933,通讯通路门店!$A$4:$A$993933,0,0),"")</f>
        <v>海南省</v>
      </c>
      <c r="B1189" s="99" t="str">
        <f>IFERROR(_xlfn.XLOOKUP($G1189,通讯通路门店!$S$4:$S$993933,通讯通路门店!$B$4:$B$993933,0,0),"")</f>
        <v>乐东黎族自治县</v>
      </c>
      <c r="C1189" s="99" t="str">
        <f>IFERROR(_xlfn.XLOOKUP($G1189,通讯通路门店!$S$4:$S$993933,通讯通路门店!$C$4:$C$993933,0,0),"")</f>
        <v>乐东黎族自治县</v>
      </c>
      <c r="D1189" s="99" t="str">
        <f>IFERROR(_xlfn.XLOOKUP($G1189,通讯通路门店!$S$4:$S$993933,通讯通路门店!$D$4:$D$993933,0,0),"")</f>
        <v>万冲镇</v>
      </c>
      <c r="E1189" s="83"/>
      <c r="F1189" s="83"/>
      <c r="G1189" s="101"/>
      <c r="H1189" s="102">
        <f>IFERROR(_xlfn.XLOOKUP($G1189,通讯通路门店!$S$4:$S$993933,通讯通路门店!$R$4:$R$993933,0,0),"")</f>
        <v>0</v>
      </c>
      <c r="I1189" s="83"/>
      <c r="J1189" s="83"/>
      <c r="K1189" s="83"/>
      <c r="L1189" s="83"/>
      <c r="M1189" s="83"/>
      <c r="N1189" s="83"/>
      <c r="O1189" s="83"/>
      <c r="P1189" s="83"/>
      <c r="Q1189" s="83"/>
      <c r="R1189" s="83"/>
      <c r="S1189" s="83"/>
      <c r="T1189" s="83"/>
      <c r="U1189" s="99">
        <f>COUNTIF(通讯通路门店!$S:$S,$G1189)</f>
        <v>0</v>
      </c>
      <c r="V1189" s="99">
        <f>COUNTIFS(通讯通路门店!$S:$S,$G1189,通讯通路门店!$J:$J,"综合卖场")</f>
        <v>0</v>
      </c>
      <c r="W1189" s="99">
        <f>SUMIFS(通讯通路门店!$AJ:$AJ,通讯通路门店!$S:$S,通讯客户沙盘!$G1189)</f>
        <v>0</v>
      </c>
      <c r="X1189" s="99">
        <f t="shared" si="90"/>
        <v>0</v>
      </c>
      <c r="Y1189" s="99">
        <f>COUNTIFS(通讯通路门店!$S:$S,$G1189,通讯通路门店!$J:$J,"荣耀体验店")+COUNTIFS(通讯通路门店!$S:$S,$G1189,通讯通路门店!$J:$J,"荣耀授权专卖店")</f>
        <v>0</v>
      </c>
      <c r="Z1189" s="99">
        <f>COUNTIFS(通讯通路门店!$S:$S,$G1189,通讯通路门店!$J:$J,"VIVO体验店")</f>
        <v>0</v>
      </c>
      <c r="AA1189" s="99">
        <f>COUNTIFS(通讯通路门店!$S:$S,$G1189,通讯通路门店!$J:$J,"OPPO体验店")</f>
        <v>0</v>
      </c>
      <c r="AB1189" s="99">
        <f>COUNTIFS(通讯通路门店!$S:$S,$G1189,通讯通路门店!$J:$J,"华为授权体验店")+COUNTIFS(通讯通路门店!$S:$S,$G1189,通讯通路门店!$J:$J,"华为堡垒店")</f>
        <v>0</v>
      </c>
      <c r="AC1189" s="99">
        <f>COUNTIFS(通讯通路门店!$S:$S,$G1189,通讯通路门店!$J:$J,"小米体验店")</f>
        <v>0</v>
      </c>
      <c r="AD1189" s="99">
        <f>COUNTIFS(通讯通路门店!$S:$S,$G1189,通讯通路门店!$J:$J,"苹果体验店")</f>
        <v>0</v>
      </c>
      <c r="AE1189" s="99">
        <f>COUNTIFS(通讯通路门店!$S:$S,$G1189,通讯通路门店!$J:$J,"其他品牌专卖店")</f>
        <v>0</v>
      </c>
      <c r="AF1189" s="99">
        <f>SUMIFS(通讯通路门店!$BI:$BI,通讯通路门店!$S:$S,$G1189)</f>
        <v>0</v>
      </c>
      <c r="AG1189" s="99">
        <f>SUMIFS(通讯通路门店!$BH:$BH,通讯通路门店!$S:$S,$G1189)</f>
        <v>0</v>
      </c>
      <c r="AH1189" s="99">
        <f t="shared" si="91"/>
        <v>0</v>
      </c>
      <c r="AI1189" s="99">
        <f>SUMIFS(通讯通路门店!$BB:$BB,通讯通路门店!$S:$S,$G1189)</f>
        <v>0</v>
      </c>
      <c r="AJ1189" s="99">
        <f>SUMIFS(通讯通路门店!$BE:$BE,通讯通路门店!$S:$S,$G1189)</f>
        <v>0</v>
      </c>
      <c r="AK1189" s="99">
        <f>SUMIFS(通讯通路门店!$BG:$BG,通讯通路门店!$S:$S,$G1189)</f>
        <v>0</v>
      </c>
      <c r="AL1189" s="99">
        <f>SUMIFS(通讯通路门店!$BC:$BC,通讯通路门店!$S:$S,$G1189)</f>
        <v>0</v>
      </c>
      <c r="AM1189" s="99">
        <f>SUMIFS(通讯通路门店!$BD:$BD,通讯通路门店!$S:$S,$G1189)</f>
        <v>0</v>
      </c>
      <c r="AN1189" s="99">
        <f>SUMIFS(通讯通路门店!$BF:$BF,通讯通路门店!$S:$S,$G1189)</f>
        <v>0</v>
      </c>
      <c r="AO1189" s="99">
        <f t="shared" si="92"/>
        <v>0</v>
      </c>
      <c r="AP1189" s="99">
        <f>SUMIFS(通讯通路门店!$K:$K,通讯通路门店!$S:$S,$G1189)</f>
        <v>0</v>
      </c>
      <c r="AQ1189" s="83"/>
      <c r="AR1189" s="99">
        <f>SUMIFS(通讯通路门店!$T:$T,通讯通路门店!$S:$S,$G1189)</f>
        <v>0</v>
      </c>
      <c r="AS1189" s="99">
        <f>SUMIFS(通讯通路门店!$U:$U,通讯通路门店!$S:$S,$G1189)</f>
        <v>0</v>
      </c>
      <c r="AT1189" s="99">
        <f>SUMIFS(通讯通路门店!$V:$V,通讯通路门店!$S:$S,$G1189)</f>
        <v>0</v>
      </c>
      <c r="AU1189" s="99">
        <f>SUMIFS(通讯通路门店!$W:$W,通讯通路门店!$S:$S,$G1189)</f>
        <v>0</v>
      </c>
      <c r="AV1189" s="99">
        <f>SUMIFS(通讯通路门店!$Z:$Z,通讯通路门店!$S:$S,$G1189)</f>
        <v>0</v>
      </c>
      <c r="AW1189" s="99">
        <f>SUMIFS(通讯通路门店!$AB:$AB,通讯通路门店!$S:$S,$G1189)</f>
        <v>0</v>
      </c>
      <c r="AX1189" s="99">
        <f>SUMIFS(通讯通路门店!$X:$X,通讯通路门店!$S:$S,$G1189)</f>
        <v>0</v>
      </c>
      <c r="AY1189" s="99">
        <f>SUMIFS(通讯通路门店!$Y:$Y,通讯通路门店!$S:$S,$G1189)</f>
        <v>0</v>
      </c>
      <c r="AZ1189" s="99">
        <f>SUMIFS(通讯通路门店!$AA:$AA,通讯通路门店!$S:$S,$G1189)</f>
        <v>0</v>
      </c>
      <c r="BA1189" s="99">
        <f t="shared" si="93"/>
        <v>0</v>
      </c>
      <c r="BB1189" s="99">
        <f t="shared" si="94"/>
        <v>0</v>
      </c>
      <c r="BC1189" s="99">
        <f>SUMIFS(通讯通路门店!$W:$W,通讯通路门店!$S:$S,$G1189,通讯通路门店!$J:$J,"荣耀体验店")+SUMIFS(通讯通路门店!$W:$W,通讯通路门店!$S:$S,$G1189,通讯通路门店!$J:$J,"荣耀授权专卖店")</f>
        <v>0</v>
      </c>
      <c r="BD1189" s="99">
        <f>SUMIFS(通讯通路门店!$Z:$Z,通讯通路门店!$S:$S,$G1189,通讯通路门店!$J:$J,"VIVO体验店")</f>
        <v>0</v>
      </c>
      <c r="BE1189" s="99">
        <f>SUMIFS(通讯通路门店!$AB:$AB,通讯通路门店!$S:$S,$G1189,通讯通路门店!$J:$J,"OPPO体验店")</f>
        <v>0</v>
      </c>
      <c r="BF1189" s="99">
        <f>SUMIFS(通讯通路门店!$X:$X,通讯通路门店!$S:$S,$G1189,通讯通路门店!$J:$J,"华为授权体验店")+SUMIFS(通讯通路门店!$AA:$AA,通讯通路门店!$S:$S,$G1189,通讯通路门店!$J:$J,"华为堡垒店")</f>
        <v>0</v>
      </c>
      <c r="BG1189" s="99">
        <f>SUMIFS(通讯通路门店!$Y:$Y,通讯通路门店!$S:$S,$G1189,通讯通路门店!$J:$J,"小米体验店")</f>
        <v>0</v>
      </c>
      <c r="BH1189" s="99">
        <f>SUMIFS(通讯通路门店!$AA:$AA,通讯通路门店!$S:$S,$G1189,通讯通路门店!$J:$J,"苹果体验店")</f>
        <v>0</v>
      </c>
      <c r="BI1189" s="99">
        <f>SUMIFS(通讯通路门店!$K:$K,通讯通路门店!$S:$S,$G1189,通讯通路门店!$J:$J,"其他品牌专卖店")</f>
        <v>0</v>
      </c>
      <c r="BJ1189" s="99">
        <f>SUMIFS(通讯通路门店!$AC:$AC,通讯通路门店!$S:$S,$G1189)</f>
        <v>0</v>
      </c>
      <c r="BK1189" s="99">
        <f>SUMIFS(通讯通路门店!$AD:$AD,通讯通路门店!$S:$S,$G1189)</f>
        <v>0</v>
      </c>
      <c r="BL1189" s="99">
        <f>SUMIFS(通讯通路门店!$AE:$AE,通讯通路门店!$S:$S,$G1189)</f>
        <v>0</v>
      </c>
      <c r="BM1189" s="99">
        <f>SUMIFS(通讯通路门店!$AF:$AF,通讯通路门店!$S:$S,$G1189)</f>
        <v>0</v>
      </c>
      <c r="BN1189" s="99">
        <f>SUMIFS(通讯通路门店!$AG:$AG,通讯通路门店!$S:$S,$G1189)</f>
        <v>0</v>
      </c>
      <c r="BO1189" s="99">
        <f>SUMIFS(通讯通路门店!$AH:$AH,通讯通路门店!$S:$S,$G1189)</f>
        <v>0</v>
      </c>
      <c r="BP1189" s="99">
        <f>SUMIFS(通讯通路门店!$AI:$AI,通讯通路门店!$S:$S,$G1189)</f>
        <v>0</v>
      </c>
      <c r="BQ1189" s="83"/>
    </row>
    <row r="1190" spans="1:69">
      <c r="A1190" s="99" t="str">
        <f>IFERROR(_xlfn.XLOOKUP($G1190,通讯通路门店!$S$4:$S$993933,通讯通路门店!$A$4:$A$993933,0,0),"")</f>
        <v>海南省</v>
      </c>
      <c r="B1190" s="99" t="str">
        <f>IFERROR(_xlfn.XLOOKUP($G1190,通讯通路门店!$S$4:$S$993933,通讯通路门店!$B$4:$B$993933,0,0),"")</f>
        <v>乐东黎族自治县</v>
      </c>
      <c r="C1190" s="99" t="str">
        <f>IFERROR(_xlfn.XLOOKUP($G1190,通讯通路门店!$S$4:$S$993933,通讯通路门店!$C$4:$C$993933,0,0),"")</f>
        <v>乐东黎族自治县</v>
      </c>
      <c r="D1190" s="99" t="str">
        <f>IFERROR(_xlfn.XLOOKUP($G1190,通讯通路门店!$S$4:$S$993933,通讯通路门店!$D$4:$D$993933,0,0),"")</f>
        <v>万冲镇</v>
      </c>
      <c r="E1190" s="83"/>
      <c r="F1190" s="83"/>
      <c r="G1190" s="101"/>
      <c r="H1190" s="102">
        <f>IFERROR(_xlfn.XLOOKUP($G1190,通讯通路门店!$S$4:$S$993933,通讯通路门店!$R$4:$R$993933,0,0),"")</f>
        <v>0</v>
      </c>
      <c r="I1190" s="83"/>
      <c r="J1190" s="83"/>
      <c r="K1190" s="83"/>
      <c r="L1190" s="83"/>
      <c r="M1190" s="83"/>
      <c r="N1190" s="83"/>
      <c r="O1190" s="83"/>
      <c r="P1190" s="83"/>
      <c r="Q1190" s="83"/>
      <c r="R1190" s="83"/>
      <c r="S1190" s="83"/>
      <c r="T1190" s="83"/>
      <c r="U1190" s="99">
        <f>COUNTIF(通讯通路门店!$S:$S,$G1190)</f>
        <v>0</v>
      </c>
      <c r="V1190" s="99">
        <f>COUNTIFS(通讯通路门店!$S:$S,$G1190,通讯通路门店!$J:$J,"综合卖场")</f>
        <v>0</v>
      </c>
      <c r="W1190" s="99">
        <f>SUMIFS(通讯通路门店!$AJ:$AJ,通讯通路门店!$S:$S,通讯客户沙盘!$G1190)</f>
        <v>0</v>
      </c>
      <c r="X1190" s="99">
        <f t="shared" si="90"/>
        <v>0</v>
      </c>
      <c r="Y1190" s="99">
        <f>COUNTIFS(通讯通路门店!$S:$S,$G1190,通讯通路门店!$J:$J,"荣耀体验店")+COUNTIFS(通讯通路门店!$S:$S,$G1190,通讯通路门店!$J:$J,"荣耀授权专卖店")</f>
        <v>0</v>
      </c>
      <c r="Z1190" s="99">
        <f>COUNTIFS(通讯通路门店!$S:$S,$G1190,通讯通路门店!$J:$J,"VIVO体验店")</f>
        <v>0</v>
      </c>
      <c r="AA1190" s="99">
        <f>COUNTIFS(通讯通路门店!$S:$S,$G1190,通讯通路门店!$J:$J,"OPPO体验店")</f>
        <v>0</v>
      </c>
      <c r="AB1190" s="99">
        <f>COUNTIFS(通讯通路门店!$S:$S,$G1190,通讯通路门店!$J:$J,"华为授权体验店")+COUNTIFS(通讯通路门店!$S:$S,$G1190,通讯通路门店!$J:$J,"华为堡垒店")</f>
        <v>0</v>
      </c>
      <c r="AC1190" s="99">
        <f>COUNTIFS(通讯通路门店!$S:$S,$G1190,通讯通路门店!$J:$J,"小米体验店")</f>
        <v>0</v>
      </c>
      <c r="AD1190" s="99">
        <f>COUNTIFS(通讯通路门店!$S:$S,$G1190,通讯通路门店!$J:$J,"苹果体验店")</f>
        <v>0</v>
      </c>
      <c r="AE1190" s="99">
        <f>COUNTIFS(通讯通路门店!$S:$S,$G1190,通讯通路门店!$J:$J,"其他品牌专卖店")</f>
        <v>0</v>
      </c>
      <c r="AF1190" s="99">
        <f>SUMIFS(通讯通路门店!$BI:$BI,通讯通路门店!$S:$S,$G1190)</f>
        <v>0</v>
      </c>
      <c r="AG1190" s="99">
        <f>SUMIFS(通讯通路门店!$BH:$BH,通讯通路门店!$S:$S,$G1190)</f>
        <v>0</v>
      </c>
      <c r="AH1190" s="99">
        <f t="shared" si="91"/>
        <v>0</v>
      </c>
      <c r="AI1190" s="99">
        <f>SUMIFS(通讯通路门店!$BB:$BB,通讯通路门店!$S:$S,$G1190)</f>
        <v>0</v>
      </c>
      <c r="AJ1190" s="99">
        <f>SUMIFS(通讯通路门店!$BE:$BE,通讯通路门店!$S:$S,$G1190)</f>
        <v>0</v>
      </c>
      <c r="AK1190" s="99">
        <f>SUMIFS(通讯通路门店!$BG:$BG,通讯通路门店!$S:$S,$G1190)</f>
        <v>0</v>
      </c>
      <c r="AL1190" s="99">
        <f>SUMIFS(通讯通路门店!$BC:$BC,通讯通路门店!$S:$S,$G1190)</f>
        <v>0</v>
      </c>
      <c r="AM1190" s="99">
        <f>SUMIFS(通讯通路门店!$BD:$BD,通讯通路门店!$S:$S,$G1190)</f>
        <v>0</v>
      </c>
      <c r="AN1190" s="99">
        <f>SUMIFS(通讯通路门店!$BF:$BF,通讯通路门店!$S:$S,$G1190)</f>
        <v>0</v>
      </c>
      <c r="AO1190" s="99">
        <f t="shared" si="92"/>
        <v>0</v>
      </c>
      <c r="AP1190" s="99">
        <f>SUMIFS(通讯通路门店!$K:$K,通讯通路门店!$S:$S,$G1190)</f>
        <v>0</v>
      </c>
      <c r="AQ1190" s="83"/>
      <c r="AR1190" s="99">
        <f>SUMIFS(通讯通路门店!$T:$T,通讯通路门店!$S:$S,$G1190)</f>
        <v>0</v>
      </c>
      <c r="AS1190" s="99">
        <f>SUMIFS(通讯通路门店!$U:$U,通讯通路门店!$S:$S,$G1190)</f>
        <v>0</v>
      </c>
      <c r="AT1190" s="99">
        <f>SUMIFS(通讯通路门店!$V:$V,通讯通路门店!$S:$S,$G1190)</f>
        <v>0</v>
      </c>
      <c r="AU1190" s="99">
        <f>SUMIFS(通讯通路门店!$W:$W,通讯通路门店!$S:$S,$G1190)</f>
        <v>0</v>
      </c>
      <c r="AV1190" s="99">
        <f>SUMIFS(通讯通路门店!$Z:$Z,通讯通路门店!$S:$S,$G1190)</f>
        <v>0</v>
      </c>
      <c r="AW1190" s="99">
        <f>SUMIFS(通讯通路门店!$AB:$AB,通讯通路门店!$S:$S,$G1190)</f>
        <v>0</v>
      </c>
      <c r="AX1190" s="99">
        <f>SUMIFS(通讯通路门店!$X:$X,通讯通路门店!$S:$S,$G1190)</f>
        <v>0</v>
      </c>
      <c r="AY1190" s="99">
        <f>SUMIFS(通讯通路门店!$Y:$Y,通讯通路门店!$S:$S,$G1190)</f>
        <v>0</v>
      </c>
      <c r="AZ1190" s="99">
        <f>SUMIFS(通讯通路门店!$AA:$AA,通讯通路门店!$S:$S,$G1190)</f>
        <v>0</v>
      </c>
      <c r="BA1190" s="99">
        <f t="shared" si="93"/>
        <v>0</v>
      </c>
      <c r="BB1190" s="99">
        <f t="shared" si="94"/>
        <v>0</v>
      </c>
      <c r="BC1190" s="99">
        <f>SUMIFS(通讯通路门店!$W:$W,通讯通路门店!$S:$S,$G1190,通讯通路门店!$J:$J,"荣耀体验店")+SUMIFS(通讯通路门店!$W:$W,通讯通路门店!$S:$S,$G1190,通讯通路门店!$J:$J,"荣耀授权专卖店")</f>
        <v>0</v>
      </c>
      <c r="BD1190" s="99">
        <f>SUMIFS(通讯通路门店!$Z:$Z,通讯通路门店!$S:$S,$G1190,通讯通路门店!$J:$J,"VIVO体验店")</f>
        <v>0</v>
      </c>
      <c r="BE1190" s="99">
        <f>SUMIFS(通讯通路门店!$AB:$AB,通讯通路门店!$S:$S,$G1190,通讯通路门店!$J:$J,"OPPO体验店")</f>
        <v>0</v>
      </c>
      <c r="BF1190" s="99">
        <f>SUMIFS(通讯通路门店!$X:$X,通讯通路门店!$S:$S,$G1190,通讯通路门店!$J:$J,"华为授权体验店")+SUMIFS(通讯通路门店!$AA:$AA,通讯通路门店!$S:$S,$G1190,通讯通路门店!$J:$J,"华为堡垒店")</f>
        <v>0</v>
      </c>
      <c r="BG1190" s="99">
        <f>SUMIFS(通讯通路门店!$Y:$Y,通讯通路门店!$S:$S,$G1190,通讯通路门店!$J:$J,"小米体验店")</f>
        <v>0</v>
      </c>
      <c r="BH1190" s="99">
        <f>SUMIFS(通讯通路门店!$AA:$AA,通讯通路门店!$S:$S,$G1190,通讯通路门店!$J:$J,"苹果体验店")</f>
        <v>0</v>
      </c>
      <c r="BI1190" s="99">
        <f>SUMIFS(通讯通路门店!$K:$K,通讯通路门店!$S:$S,$G1190,通讯通路门店!$J:$J,"其他品牌专卖店")</f>
        <v>0</v>
      </c>
      <c r="BJ1190" s="99">
        <f>SUMIFS(通讯通路门店!$AC:$AC,通讯通路门店!$S:$S,$G1190)</f>
        <v>0</v>
      </c>
      <c r="BK1190" s="99">
        <f>SUMIFS(通讯通路门店!$AD:$AD,通讯通路门店!$S:$S,$G1190)</f>
        <v>0</v>
      </c>
      <c r="BL1190" s="99">
        <f>SUMIFS(通讯通路门店!$AE:$AE,通讯通路门店!$S:$S,$G1190)</f>
        <v>0</v>
      </c>
      <c r="BM1190" s="99">
        <f>SUMIFS(通讯通路门店!$AF:$AF,通讯通路门店!$S:$S,$G1190)</f>
        <v>0</v>
      </c>
      <c r="BN1190" s="99">
        <f>SUMIFS(通讯通路门店!$AG:$AG,通讯通路门店!$S:$S,$G1190)</f>
        <v>0</v>
      </c>
      <c r="BO1190" s="99">
        <f>SUMIFS(通讯通路门店!$AH:$AH,通讯通路门店!$S:$S,$G1190)</f>
        <v>0</v>
      </c>
      <c r="BP1190" s="99">
        <f>SUMIFS(通讯通路门店!$AI:$AI,通讯通路门店!$S:$S,$G1190)</f>
        <v>0</v>
      </c>
      <c r="BQ1190" s="83"/>
    </row>
    <row r="1191" spans="1:69">
      <c r="A1191" s="99" t="str">
        <f>IFERROR(_xlfn.XLOOKUP($G1191,通讯通路门店!$S$4:$S$993933,通讯通路门店!$A$4:$A$993933,0,0),"")</f>
        <v>海南省</v>
      </c>
      <c r="B1191" s="99" t="str">
        <f>IFERROR(_xlfn.XLOOKUP($G1191,通讯通路门店!$S$4:$S$993933,通讯通路门店!$B$4:$B$993933,0,0),"")</f>
        <v>乐东黎族自治县</v>
      </c>
      <c r="C1191" s="99" t="str">
        <f>IFERROR(_xlfn.XLOOKUP($G1191,通讯通路门店!$S$4:$S$993933,通讯通路门店!$C$4:$C$993933,0,0),"")</f>
        <v>乐东黎族自治县</v>
      </c>
      <c r="D1191" s="99" t="str">
        <f>IFERROR(_xlfn.XLOOKUP($G1191,通讯通路门店!$S$4:$S$993933,通讯通路门店!$D$4:$D$993933,0,0),"")</f>
        <v>万冲镇</v>
      </c>
      <c r="E1191" s="83"/>
      <c r="F1191" s="83"/>
      <c r="G1191" s="101"/>
      <c r="H1191" s="102">
        <f>IFERROR(_xlfn.XLOOKUP($G1191,通讯通路门店!$S$4:$S$993933,通讯通路门店!$R$4:$R$993933,0,0),"")</f>
        <v>0</v>
      </c>
      <c r="I1191" s="83"/>
      <c r="J1191" s="83"/>
      <c r="K1191" s="83"/>
      <c r="L1191" s="83"/>
      <c r="M1191" s="83"/>
      <c r="N1191" s="83"/>
      <c r="O1191" s="83"/>
      <c r="P1191" s="83"/>
      <c r="Q1191" s="83"/>
      <c r="R1191" s="83"/>
      <c r="S1191" s="83"/>
      <c r="T1191" s="83"/>
      <c r="U1191" s="99">
        <f>COUNTIF(通讯通路门店!$S:$S,$G1191)</f>
        <v>0</v>
      </c>
      <c r="V1191" s="99">
        <f>COUNTIFS(通讯通路门店!$S:$S,$G1191,通讯通路门店!$J:$J,"综合卖场")</f>
        <v>0</v>
      </c>
      <c r="W1191" s="99">
        <f>SUMIFS(通讯通路门店!$AJ:$AJ,通讯通路门店!$S:$S,通讯客户沙盘!$G1191)</f>
        <v>0</v>
      </c>
      <c r="X1191" s="99">
        <f t="shared" si="90"/>
        <v>0</v>
      </c>
      <c r="Y1191" s="99">
        <f>COUNTIFS(通讯通路门店!$S:$S,$G1191,通讯通路门店!$J:$J,"荣耀体验店")+COUNTIFS(通讯通路门店!$S:$S,$G1191,通讯通路门店!$J:$J,"荣耀授权专卖店")</f>
        <v>0</v>
      </c>
      <c r="Z1191" s="99">
        <f>COUNTIFS(通讯通路门店!$S:$S,$G1191,通讯通路门店!$J:$J,"VIVO体验店")</f>
        <v>0</v>
      </c>
      <c r="AA1191" s="99">
        <f>COUNTIFS(通讯通路门店!$S:$S,$G1191,通讯通路门店!$J:$J,"OPPO体验店")</f>
        <v>0</v>
      </c>
      <c r="AB1191" s="99">
        <f>COUNTIFS(通讯通路门店!$S:$S,$G1191,通讯通路门店!$J:$J,"华为授权体验店")+COUNTIFS(通讯通路门店!$S:$S,$G1191,通讯通路门店!$J:$J,"华为堡垒店")</f>
        <v>0</v>
      </c>
      <c r="AC1191" s="99">
        <f>COUNTIFS(通讯通路门店!$S:$S,$G1191,通讯通路门店!$J:$J,"小米体验店")</f>
        <v>0</v>
      </c>
      <c r="AD1191" s="99">
        <f>COUNTIFS(通讯通路门店!$S:$S,$G1191,通讯通路门店!$J:$J,"苹果体验店")</f>
        <v>0</v>
      </c>
      <c r="AE1191" s="99">
        <f>COUNTIFS(通讯通路门店!$S:$S,$G1191,通讯通路门店!$J:$J,"其他品牌专卖店")</f>
        <v>0</v>
      </c>
      <c r="AF1191" s="99">
        <f>SUMIFS(通讯通路门店!$BI:$BI,通讯通路门店!$S:$S,$G1191)</f>
        <v>0</v>
      </c>
      <c r="AG1191" s="99">
        <f>SUMIFS(通讯通路门店!$BH:$BH,通讯通路门店!$S:$S,$G1191)</f>
        <v>0</v>
      </c>
      <c r="AH1191" s="99">
        <f t="shared" si="91"/>
        <v>0</v>
      </c>
      <c r="AI1191" s="99">
        <f>SUMIFS(通讯通路门店!$BB:$BB,通讯通路门店!$S:$S,$G1191)</f>
        <v>0</v>
      </c>
      <c r="AJ1191" s="99">
        <f>SUMIFS(通讯通路门店!$BE:$BE,通讯通路门店!$S:$S,$G1191)</f>
        <v>0</v>
      </c>
      <c r="AK1191" s="99">
        <f>SUMIFS(通讯通路门店!$BG:$BG,通讯通路门店!$S:$S,$G1191)</f>
        <v>0</v>
      </c>
      <c r="AL1191" s="99">
        <f>SUMIFS(通讯通路门店!$BC:$BC,通讯通路门店!$S:$S,$G1191)</f>
        <v>0</v>
      </c>
      <c r="AM1191" s="99">
        <f>SUMIFS(通讯通路门店!$BD:$BD,通讯通路门店!$S:$S,$G1191)</f>
        <v>0</v>
      </c>
      <c r="AN1191" s="99">
        <f>SUMIFS(通讯通路门店!$BF:$BF,通讯通路门店!$S:$S,$G1191)</f>
        <v>0</v>
      </c>
      <c r="AO1191" s="99">
        <f t="shared" si="92"/>
        <v>0</v>
      </c>
      <c r="AP1191" s="99">
        <f>SUMIFS(通讯通路门店!$K:$K,通讯通路门店!$S:$S,$G1191)</f>
        <v>0</v>
      </c>
      <c r="AQ1191" s="83"/>
      <c r="AR1191" s="99">
        <f>SUMIFS(通讯通路门店!$T:$T,通讯通路门店!$S:$S,$G1191)</f>
        <v>0</v>
      </c>
      <c r="AS1191" s="99">
        <f>SUMIFS(通讯通路门店!$U:$U,通讯通路门店!$S:$S,$G1191)</f>
        <v>0</v>
      </c>
      <c r="AT1191" s="99">
        <f>SUMIFS(通讯通路门店!$V:$V,通讯通路门店!$S:$S,$G1191)</f>
        <v>0</v>
      </c>
      <c r="AU1191" s="99">
        <f>SUMIFS(通讯通路门店!$W:$W,通讯通路门店!$S:$S,$G1191)</f>
        <v>0</v>
      </c>
      <c r="AV1191" s="99">
        <f>SUMIFS(通讯通路门店!$Z:$Z,通讯通路门店!$S:$S,$G1191)</f>
        <v>0</v>
      </c>
      <c r="AW1191" s="99">
        <f>SUMIFS(通讯通路门店!$AB:$AB,通讯通路门店!$S:$S,$G1191)</f>
        <v>0</v>
      </c>
      <c r="AX1191" s="99">
        <f>SUMIFS(通讯通路门店!$X:$X,通讯通路门店!$S:$S,$G1191)</f>
        <v>0</v>
      </c>
      <c r="AY1191" s="99">
        <f>SUMIFS(通讯通路门店!$Y:$Y,通讯通路门店!$S:$S,$G1191)</f>
        <v>0</v>
      </c>
      <c r="AZ1191" s="99">
        <f>SUMIFS(通讯通路门店!$AA:$AA,通讯通路门店!$S:$S,$G1191)</f>
        <v>0</v>
      </c>
      <c r="BA1191" s="99">
        <f t="shared" si="93"/>
        <v>0</v>
      </c>
      <c r="BB1191" s="99">
        <f t="shared" si="94"/>
        <v>0</v>
      </c>
      <c r="BC1191" s="99">
        <f>SUMIFS(通讯通路门店!$W:$W,通讯通路门店!$S:$S,$G1191,通讯通路门店!$J:$J,"荣耀体验店")+SUMIFS(通讯通路门店!$W:$W,通讯通路门店!$S:$S,$G1191,通讯通路门店!$J:$J,"荣耀授权专卖店")</f>
        <v>0</v>
      </c>
      <c r="BD1191" s="99">
        <f>SUMIFS(通讯通路门店!$Z:$Z,通讯通路门店!$S:$S,$G1191,通讯通路门店!$J:$J,"VIVO体验店")</f>
        <v>0</v>
      </c>
      <c r="BE1191" s="99">
        <f>SUMIFS(通讯通路门店!$AB:$AB,通讯通路门店!$S:$S,$G1191,通讯通路门店!$J:$J,"OPPO体验店")</f>
        <v>0</v>
      </c>
      <c r="BF1191" s="99">
        <f>SUMIFS(通讯通路门店!$X:$X,通讯通路门店!$S:$S,$G1191,通讯通路门店!$J:$J,"华为授权体验店")+SUMIFS(通讯通路门店!$AA:$AA,通讯通路门店!$S:$S,$G1191,通讯通路门店!$J:$J,"华为堡垒店")</f>
        <v>0</v>
      </c>
      <c r="BG1191" s="99">
        <f>SUMIFS(通讯通路门店!$Y:$Y,通讯通路门店!$S:$S,$G1191,通讯通路门店!$J:$J,"小米体验店")</f>
        <v>0</v>
      </c>
      <c r="BH1191" s="99">
        <f>SUMIFS(通讯通路门店!$AA:$AA,通讯通路门店!$S:$S,$G1191,通讯通路门店!$J:$J,"苹果体验店")</f>
        <v>0</v>
      </c>
      <c r="BI1191" s="99">
        <f>SUMIFS(通讯通路门店!$K:$K,通讯通路门店!$S:$S,$G1191,通讯通路门店!$J:$J,"其他品牌专卖店")</f>
        <v>0</v>
      </c>
      <c r="BJ1191" s="99">
        <f>SUMIFS(通讯通路门店!$AC:$AC,通讯通路门店!$S:$S,$G1191)</f>
        <v>0</v>
      </c>
      <c r="BK1191" s="99">
        <f>SUMIFS(通讯通路门店!$AD:$AD,通讯通路门店!$S:$S,$G1191)</f>
        <v>0</v>
      </c>
      <c r="BL1191" s="99">
        <f>SUMIFS(通讯通路门店!$AE:$AE,通讯通路门店!$S:$S,$G1191)</f>
        <v>0</v>
      </c>
      <c r="BM1191" s="99">
        <f>SUMIFS(通讯通路门店!$AF:$AF,通讯通路门店!$S:$S,$G1191)</f>
        <v>0</v>
      </c>
      <c r="BN1191" s="99">
        <f>SUMIFS(通讯通路门店!$AG:$AG,通讯通路门店!$S:$S,$G1191)</f>
        <v>0</v>
      </c>
      <c r="BO1191" s="99">
        <f>SUMIFS(通讯通路门店!$AH:$AH,通讯通路门店!$S:$S,$G1191)</f>
        <v>0</v>
      </c>
      <c r="BP1191" s="99">
        <f>SUMIFS(通讯通路门店!$AI:$AI,通讯通路门店!$S:$S,$G1191)</f>
        <v>0</v>
      </c>
      <c r="BQ1191" s="83"/>
    </row>
    <row r="1192" spans="1:69">
      <c r="A1192" s="99" t="str">
        <f>IFERROR(_xlfn.XLOOKUP($G1192,通讯通路门店!$S$4:$S$993933,通讯通路门店!$A$4:$A$993933,0,0),"")</f>
        <v>海南省</v>
      </c>
      <c r="B1192" s="99" t="str">
        <f>IFERROR(_xlfn.XLOOKUP($G1192,通讯通路门店!$S$4:$S$993933,通讯通路门店!$B$4:$B$993933,0,0),"")</f>
        <v>乐东黎族自治县</v>
      </c>
      <c r="C1192" s="99" t="str">
        <f>IFERROR(_xlfn.XLOOKUP($G1192,通讯通路门店!$S$4:$S$993933,通讯通路门店!$C$4:$C$993933,0,0),"")</f>
        <v>乐东黎族自治县</v>
      </c>
      <c r="D1192" s="99" t="str">
        <f>IFERROR(_xlfn.XLOOKUP($G1192,通讯通路门店!$S$4:$S$993933,通讯通路门店!$D$4:$D$993933,0,0),"")</f>
        <v>万冲镇</v>
      </c>
      <c r="E1192" s="83"/>
      <c r="F1192" s="83"/>
      <c r="G1192" s="101"/>
      <c r="H1192" s="102">
        <f>IFERROR(_xlfn.XLOOKUP($G1192,通讯通路门店!$S$4:$S$993933,通讯通路门店!$R$4:$R$993933,0,0),"")</f>
        <v>0</v>
      </c>
      <c r="I1192" s="83"/>
      <c r="J1192" s="83"/>
      <c r="K1192" s="83"/>
      <c r="L1192" s="83"/>
      <c r="M1192" s="83"/>
      <c r="N1192" s="83"/>
      <c r="O1192" s="83"/>
      <c r="P1192" s="83"/>
      <c r="Q1192" s="83"/>
      <c r="R1192" s="83"/>
      <c r="S1192" s="83"/>
      <c r="T1192" s="83"/>
      <c r="U1192" s="99">
        <f>COUNTIF(通讯通路门店!$S:$S,$G1192)</f>
        <v>0</v>
      </c>
      <c r="V1192" s="99">
        <f>COUNTIFS(通讯通路门店!$S:$S,$G1192,通讯通路门店!$J:$J,"综合卖场")</f>
        <v>0</v>
      </c>
      <c r="W1192" s="99">
        <f>SUMIFS(通讯通路门店!$AJ:$AJ,通讯通路门店!$S:$S,通讯客户沙盘!$G1192)</f>
        <v>0</v>
      </c>
      <c r="X1192" s="99">
        <f t="shared" si="90"/>
        <v>0</v>
      </c>
      <c r="Y1192" s="99">
        <f>COUNTIFS(通讯通路门店!$S:$S,$G1192,通讯通路门店!$J:$J,"荣耀体验店")+COUNTIFS(通讯通路门店!$S:$S,$G1192,通讯通路门店!$J:$J,"荣耀授权专卖店")</f>
        <v>0</v>
      </c>
      <c r="Z1192" s="99">
        <f>COUNTIFS(通讯通路门店!$S:$S,$G1192,通讯通路门店!$J:$J,"VIVO体验店")</f>
        <v>0</v>
      </c>
      <c r="AA1192" s="99">
        <f>COUNTIFS(通讯通路门店!$S:$S,$G1192,通讯通路门店!$J:$J,"OPPO体验店")</f>
        <v>0</v>
      </c>
      <c r="AB1192" s="99">
        <f>COUNTIFS(通讯通路门店!$S:$S,$G1192,通讯通路门店!$J:$J,"华为授权体验店")+COUNTIFS(通讯通路门店!$S:$S,$G1192,通讯通路门店!$J:$J,"华为堡垒店")</f>
        <v>0</v>
      </c>
      <c r="AC1192" s="99">
        <f>COUNTIFS(通讯通路门店!$S:$S,$G1192,通讯通路门店!$J:$J,"小米体验店")</f>
        <v>0</v>
      </c>
      <c r="AD1192" s="99">
        <f>COUNTIFS(通讯通路门店!$S:$S,$G1192,通讯通路门店!$J:$J,"苹果体验店")</f>
        <v>0</v>
      </c>
      <c r="AE1192" s="99">
        <f>COUNTIFS(通讯通路门店!$S:$S,$G1192,通讯通路门店!$J:$J,"其他品牌专卖店")</f>
        <v>0</v>
      </c>
      <c r="AF1192" s="99">
        <f>SUMIFS(通讯通路门店!$BI:$BI,通讯通路门店!$S:$S,$G1192)</f>
        <v>0</v>
      </c>
      <c r="AG1192" s="99">
        <f>SUMIFS(通讯通路门店!$BH:$BH,通讯通路门店!$S:$S,$G1192)</f>
        <v>0</v>
      </c>
      <c r="AH1192" s="99">
        <f t="shared" si="91"/>
        <v>0</v>
      </c>
      <c r="AI1192" s="99">
        <f>SUMIFS(通讯通路门店!$BB:$BB,通讯通路门店!$S:$S,$G1192)</f>
        <v>0</v>
      </c>
      <c r="AJ1192" s="99">
        <f>SUMIFS(通讯通路门店!$BE:$BE,通讯通路门店!$S:$S,$G1192)</f>
        <v>0</v>
      </c>
      <c r="AK1192" s="99">
        <f>SUMIFS(通讯通路门店!$BG:$BG,通讯通路门店!$S:$S,$G1192)</f>
        <v>0</v>
      </c>
      <c r="AL1192" s="99">
        <f>SUMIFS(通讯通路门店!$BC:$BC,通讯通路门店!$S:$S,$G1192)</f>
        <v>0</v>
      </c>
      <c r="AM1192" s="99">
        <f>SUMIFS(通讯通路门店!$BD:$BD,通讯通路门店!$S:$S,$G1192)</f>
        <v>0</v>
      </c>
      <c r="AN1192" s="99">
        <f>SUMIFS(通讯通路门店!$BF:$BF,通讯通路门店!$S:$S,$G1192)</f>
        <v>0</v>
      </c>
      <c r="AO1192" s="99">
        <f t="shared" si="92"/>
        <v>0</v>
      </c>
      <c r="AP1192" s="99">
        <f>SUMIFS(通讯通路门店!$K:$K,通讯通路门店!$S:$S,$G1192)</f>
        <v>0</v>
      </c>
      <c r="AQ1192" s="83"/>
      <c r="AR1192" s="99">
        <f>SUMIFS(通讯通路门店!$T:$T,通讯通路门店!$S:$S,$G1192)</f>
        <v>0</v>
      </c>
      <c r="AS1192" s="99">
        <f>SUMIFS(通讯通路门店!$U:$U,通讯通路门店!$S:$S,$G1192)</f>
        <v>0</v>
      </c>
      <c r="AT1192" s="99">
        <f>SUMIFS(通讯通路门店!$V:$V,通讯通路门店!$S:$S,$G1192)</f>
        <v>0</v>
      </c>
      <c r="AU1192" s="99">
        <f>SUMIFS(通讯通路门店!$W:$W,通讯通路门店!$S:$S,$G1192)</f>
        <v>0</v>
      </c>
      <c r="AV1192" s="99">
        <f>SUMIFS(通讯通路门店!$Z:$Z,通讯通路门店!$S:$S,$G1192)</f>
        <v>0</v>
      </c>
      <c r="AW1192" s="99">
        <f>SUMIFS(通讯通路门店!$AB:$AB,通讯通路门店!$S:$S,$G1192)</f>
        <v>0</v>
      </c>
      <c r="AX1192" s="99">
        <f>SUMIFS(通讯通路门店!$X:$X,通讯通路门店!$S:$S,$G1192)</f>
        <v>0</v>
      </c>
      <c r="AY1192" s="99">
        <f>SUMIFS(通讯通路门店!$Y:$Y,通讯通路门店!$S:$S,$G1192)</f>
        <v>0</v>
      </c>
      <c r="AZ1192" s="99">
        <f>SUMIFS(通讯通路门店!$AA:$AA,通讯通路门店!$S:$S,$G1192)</f>
        <v>0</v>
      </c>
      <c r="BA1192" s="99">
        <f t="shared" si="93"/>
        <v>0</v>
      </c>
      <c r="BB1192" s="99">
        <f t="shared" si="94"/>
        <v>0</v>
      </c>
      <c r="BC1192" s="99">
        <f>SUMIFS(通讯通路门店!$W:$W,通讯通路门店!$S:$S,$G1192,通讯通路门店!$J:$J,"荣耀体验店")+SUMIFS(通讯通路门店!$W:$W,通讯通路门店!$S:$S,$G1192,通讯通路门店!$J:$J,"荣耀授权专卖店")</f>
        <v>0</v>
      </c>
      <c r="BD1192" s="99">
        <f>SUMIFS(通讯通路门店!$Z:$Z,通讯通路门店!$S:$S,$G1192,通讯通路门店!$J:$J,"VIVO体验店")</f>
        <v>0</v>
      </c>
      <c r="BE1192" s="99">
        <f>SUMIFS(通讯通路门店!$AB:$AB,通讯通路门店!$S:$S,$G1192,通讯通路门店!$J:$J,"OPPO体验店")</f>
        <v>0</v>
      </c>
      <c r="BF1192" s="99">
        <f>SUMIFS(通讯通路门店!$X:$X,通讯通路门店!$S:$S,$G1192,通讯通路门店!$J:$J,"华为授权体验店")+SUMIFS(通讯通路门店!$AA:$AA,通讯通路门店!$S:$S,$G1192,通讯通路门店!$J:$J,"华为堡垒店")</f>
        <v>0</v>
      </c>
      <c r="BG1192" s="99">
        <f>SUMIFS(通讯通路门店!$Y:$Y,通讯通路门店!$S:$S,$G1192,通讯通路门店!$J:$J,"小米体验店")</f>
        <v>0</v>
      </c>
      <c r="BH1192" s="99">
        <f>SUMIFS(通讯通路门店!$AA:$AA,通讯通路门店!$S:$S,$G1192,通讯通路门店!$J:$J,"苹果体验店")</f>
        <v>0</v>
      </c>
      <c r="BI1192" s="99">
        <f>SUMIFS(通讯通路门店!$K:$K,通讯通路门店!$S:$S,$G1192,通讯通路门店!$J:$J,"其他品牌专卖店")</f>
        <v>0</v>
      </c>
      <c r="BJ1192" s="99">
        <f>SUMIFS(通讯通路门店!$AC:$AC,通讯通路门店!$S:$S,$G1192)</f>
        <v>0</v>
      </c>
      <c r="BK1192" s="99">
        <f>SUMIFS(通讯通路门店!$AD:$AD,通讯通路门店!$S:$S,$G1192)</f>
        <v>0</v>
      </c>
      <c r="BL1192" s="99">
        <f>SUMIFS(通讯通路门店!$AE:$AE,通讯通路门店!$S:$S,$G1192)</f>
        <v>0</v>
      </c>
      <c r="BM1192" s="99">
        <f>SUMIFS(通讯通路门店!$AF:$AF,通讯通路门店!$S:$S,$G1192)</f>
        <v>0</v>
      </c>
      <c r="BN1192" s="99">
        <f>SUMIFS(通讯通路门店!$AG:$AG,通讯通路门店!$S:$S,$G1192)</f>
        <v>0</v>
      </c>
      <c r="BO1192" s="99">
        <f>SUMIFS(通讯通路门店!$AH:$AH,通讯通路门店!$S:$S,$G1192)</f>
        <v>0</v>
      </c>
      <c r="BP1192" s="99">
        <f>SUMIFS(通讯通路门店!$AI:$AI,通讯通路门店!$S:$S,$G1192)</f>
        <v>0</v>
      </c>
      <c r="BQ1192" s="83"/>
    </row>
    <row r="1193" spans="1:69">
      <c r="A1193" s="99" t="str">
        <f>IFERROR(_xlfn.XLOOKUP($G1193,通讯通路门店!$S$4:$S$993933,通讯通路门店!$A$4:$A$993933,0,0),"")</f>
        <v>海南省</v>
      </c>
      <c r="B1193" s="99" t="str">
        <f>IFERROR(_xlfn.XLOOKUP($G1193,通讯通路门店!$S$4:$S$993933,通讯通路门店!$B$4:$B$993933,0,0),"")</f>
        <v>乐东黎族自治县</v>
      </c>
      <c r="C1193" s="99" t="str">
        <f>IFERROR(_xlfn.XLOOKUP($G1193,通讯通路门店!$S$4:$S$993933,通讯通路门店!$C$4:$C$993933,0,0),"")</f>
        <v>乐东黎族自治县</v>
      </c>
      <c r="D1193" s="99" t="str">
        <f>IFERROR(_xlfn.XLOOKUP($G1193,通讯通路门店!$S$4:$S$993933,通讯通路门店!$D$4:$D$993933,0,0),"")</f>
        <v>万冲镇</v>
      </c>
      <c r="E1193" s="83"/>
      <c r="F1193" s="83"/>
      <c r="G1193" s="101"/>
      <c r="H1193" s="102">
        <f>IFERROR(_xlfn.XLOOKUP($G1193,通讯通路门店!$S$4:$S$993933,通讯通路门店!$R$4:$R$993933,0,0),"")</f>
        <v>0</v>
      </c>
      <c r="I1193" s="83"/>
      <c r="J1193" s="83"/>
      <c r="K1193" s="83"/>
      <c r="L1193" s="83"/>
      <c r="M1193" s="83"/>
      <c r="N1193" s="83"/>
      <c r="O1193" s="83"/>
      <c r="P1193" s="83"/>
      <c r="Q1193" s="83"/>
      <c r="R1193" s="83"/>
      <c r="S1193" s="83"/>
      <c r="T1193" s="83"/>
      <c r="U1193" s="99">
        <f>COUNTIF(通讯通路门店!$S:$S,$G1193)</f>
        <v>0</v>
      </c>
      <c r="V1193" s="99">
        <f>COUNTIFS(通讯通路门店!$S:$S,$G1193,通讯通路门店!$J:$J,"综合卖场")</f>
        <v>0</v>
      </c>
      <c r="W1193" s="99">
        <f>SUMIFS(通讯通路门店!$AJ:$AJ,通讯通路门店!$S:$S,通讯客户沙盘!$G1193)</f>
        <v>0</v>
      </c>
      <c r="X1193" s="99">
        <f t="shared" si="90"/>
        <v>0</v>
      </c>
      <c r="Y1193" s="99">
        <f>COUNTIFS(通讯通路门店!$S:$S,$G1193,通讯通路门店!$J:$J,"荣耀体验店")+COUNTIFS(通讯通路门店!$S:$S,$G1193,通讯通路门店!$J:$J,"荣耀授权专卖店")</f>
        <v>0</v>
      </c>
      <c r="Z1193" s="99">
        <f>COUNTIFS(通讯通路门店!$S:$S,$G1193,通讯通路门店!$J:$J,"VIVO体验店")</f>
        <v>0</v>
      </c>
      <c r="AA1193" s="99">
        <f>COUNTIFS(通讯通路门店!$S:$S,$G1193,通讯通路门店!$J:$J,"OPPO体验店")</f>
        <v>0</v>
      </c>
      <c r="AB1193" s="99">
        <f>COUNTIFS(通讯通路门店!$S:$S,$G1193,通讯通路门店!$J:$J,"华为授权体验店")+COUNTIFS(通讯通路门店!$S:$S,$G1193,通讯通路门店!$J:$J,"华为堡垒店")</f>
        <v>0</v>
      </c>
      <c r="AC1193" s="99">
        <f>COUNTIFS(通讯通路门店!$S:$S,$G1193,通讯通路门店!$J:$J,"小米体验店")</f>
        <v>0</v>
      </c>
      <c r="AD1193" s="99">
        <f>COUNTIFS(通讯通路门店!$S:$S,$G1193,通讯通路门店!$J:$J,"苹果体验店")</f>
        <v>0</v>
      </c>
      <c r="AE1193" s="99">
        <f>COUNTIFS(通讯通路门店!$S:$S,$G1193,通讯通路门店!$J:$J,"其他品牌专卖店")</f>
        <v>0</v>
      </c>
      <c r="AF1193" s="99">
        <f>SUMIFS(通讯通路门店!$BI:$BI,通讯通路门店!$S:$S,$G1193)</f>
        <v>0</v>
      </c>
      <c r="AG1193" s="99">
        <f>SUMIFS(通讯通路门店!$BH:$BH,通讯通路门店!$S:$S,$G1193)</f>
        <v>0</v>
      </c>
      <c r="AH1193" s="99">
        <f t="shared" si="91"/>
        <v>0</v>
      </c>
      <c r="AI1193" s="99">
        <f>SUMIFS(通讯通路门店!$BB:$BB,通讯通路门店!$S:$S,$G1193)</f>
        <v>0</v>
      </c>
      <c r="AJ1193" s="99">
        <f>SUMIFS(通讯通路门店!$BE:$BE,通讯通路门店!$S:$S,$G1193)</f>
        <v>0</v>
      </c>
      <c r="AK1193" s="99">
        <f>SUMIFS(通讯通路门店!$BG:$BG,通讯通路门店!$S:$S,$G1193)</f>
        <v>0</v>
      </c>
      <c r="AL1193" s="99">
        <f>SUMIFS(通讯通路门店!$BC:$BC,通讯通路门店!$S:$S,$G1193)</f>
        <v>0</v>
      </c>
      <c r="AM1193" s="99">
        <f>SUMIFS(通讯通路门店!$BD:$BD,通讯通路门店!$S:$S,$G1193)</f>
        <v>0</v>
      </c>
      <c r="AN1193" s="99">
        <f>SUMIFS(通讯通路门店!$BF:$BF,通讯通路门店!$S:$S,$G1193)</f>
        <v>0</v>
      </c>
      <c r="AO1193" s="99">
        <f t="shared" si="92"/>
        <v>0</v>
      </c>
      <c r="AP1193" s="99">
        <f>SUMIFS(通讯通路门店!$K:$K,通讯通路门店!$S:$S,$G1193)</f>
        <v>0</v>
      </c>
      <c r="AQ1193" s="83"/>
      <c r="AR1193" s="99">
        <f>SUMIFS(通讯通路门店!$T:$T,通讯通路门店!$S:$S,$G1193)</f>
        <v>0</v>
      </c>
      <c r="AS1193" s="99">
        <f>SUMIFS(通讯通路门店!$U:$U,通讯通路门店!$S:$S,$G1193)</f>
        <v>0</v>
      </c>
      <c r="AT1193" s="99">
        <f>SUMIFS(通讯通路门店!$V:$V,通讯通路门店!$S:$S,$G1193)</f>
        <v>0</v>
      </c>
      <c r="AU1193" s="99">
        <f>SUMIFS(通讯通路门店!$W:$W,通讯通路门店!$S:$S,$G1193)</f>
        <v>0</v>
      </c>
      <c r="AV1193" s="99">
        <f>SUMIFS(通讯通路门店!$Z:$Z,通讯通路门店!$S:$S,$G1193)</f>
        <v>0</v>
      </c>
      <c r="AW1193" s="99">
        <f>SUMIFS(通讯通路门店!$AB:$AB,通讯通路门店!$S:$S,$G1193)</f>
        <v>0</v>
      </c>
      <c r="AX1193" s="99">
        <f>SUMIFS(通讯通路门店!$X:$X,通讯通路门店!$S:$S,$G1193)</f>
        <v>0</v>
      </c>
      <c r="AY1193" s="99">
        <f>SUMIFS(通讯通路门店!$Y:$Y,通讯通路门店!$S:$S,$G1193)</f>
        <v>0</v>
      </c>
      <c r="AZ1193" s="99">
        <f>SUMIFS(通讯通路门店!$AA:$AA,通讯通路门店!$S:$S,$G1193)</f>
        <v>0</v>
      </c>
      <c r="BA1193" s="99">
        <f t="shared" si="93"/>
        <v>0</v>
      </c>
      <c r="BB1193" s="99">
        <f t="shared" si="94"/>
        <v>0</v>
      </c>
      <c r="BC1193" s="99">
        <f>SUMIFS(通讯通路门店!$W:$W,通讯通路门店!$S:$S,$G1193,通讯通路门店!$J:$J,"荣耀体验店")+SUMIFS(通讯通路门店!$W:$W,通讯通路门店!$S:$S,$G1193,通讯通路门店!$J:$J,"荣耀授权专卖店")</f>
        <v>0</v>
      </c>
      <c r="BD1193" s="99">
        <f>SUMIFS(通讯通路门店!$Z:$Z,通讯通路门店!$S:$S,$G1193,通讯通路门店!$J:$J,"VIVO体验店")</f>
        <v>0</v>
      </c>
      <c r="BE1193" s="99">
        <f>SUMIFS(通讯通路门店!$AB:$AB,通讯通路门店!$S:$S,$G1193,通讯通路门店!$J:$J,"OPPO体验店")</f>
        <v>0</v>
      </c>
      <c r="BF1193" s="99">
        <f>SUMIFS(通讯通路门店!$X:$X,通讯通路门店!$S:$S,$G1193,通讯通路门店!$J:$J,"华为授权体验店")+SUMIFS(通讯通路门店!$AA:$AA,通讯通路门店!$S:$S,$G1193,通讯通路门店!$J:$J,"华为堡垒店")</f>
        <v>0</v>
      </c>
      <c r="BG1193" s="99">
        <f>SUMIFS(通讯通路门店!$Y:$Y,通讯通路门店!$S:$S,$G1193,通讯通路门店!$J:$J,"小米体验店")</f>
        <v>0</v>
      </c>
      <c r="BH1193" s="99">
        <f>SUMIFS(通讯通路门店!$AA:$AA,通讯通路门店!$S:$S,$G1193,通讯通路门店!$J:$J,"苹果体验店")</f>
        <v>0</v>
      </c>
      <c r="BI1193" s="99">
        <f>SUMIFS(通讯通路门店!$K:$K,通讯通路门店!$S:$S,$G1193,通讯通路门店!$J:$J,"其他品牌专卖店")</f>
        <v>0</v>
      </c>
      <c r="BJ1193" s="99">
        <f>SUMIFS(通讯通路门店!$AC:$AC,通讯通路门店!$S:$S,$G1193)</f>
        <v>0</v>
      </c>
      <c r="BK1193" s="99">
        <f>SUMIFS(通讯通路门店!$AD:$AD,通讯通路门店!$S:$S,$G1193)</f>
        <v>0</v>
      </c>
      <c r="BL1193" s="99">
        <f>SUMIFS(通讯通路门店!$AE:$AE,通讯通路门店!$S:$S,$G1193)</f>
        <v>0</v>
      </c>
      <c r="BM1193" s="99">
        <f>SUMIFS(通讯通路门店!$AF:$AF,通讯通路门店!$S:$S,$G1193)</f>
        <v>0</v>
      </c>
      <c r="BN1193" s="99">
        <f>SUMIFS(通讯通路门店!$AG:$AG,通讯通路门店!$S:$S,$G1193)</f>
        <v>0</v>
      </c>
      <c r="BO1193" s="99">
        <f>SUMIFS(通讯通路门店!$AH:$AH,通讯通路门店!$S:$S,$G1193)</f>
        <v>0</v>
      </c>
      <c r="BP1193" s="99">
        <f>SUMIFS(通讯通路门店!$AI:$AI,通讯通路门店!$S:$S,$G1193)</f>
        <v>0</v>
      </c>
      <c r="BQ1193" s="83"/>
    </row>
    <row r="1194" spans="1:69">
      <c r="A1194" s="99" t="str">
        <f>IFERROR(_xlfn.XLOOKUP($G1194,通讯通路门店!$S$4:$S$993933,通讯通路门店!$A$4:$A$993933,0,0),"")</f>
        <v>海南省</v>
      </c>
      <c r="B1194" s="99" t="str">
        <f>IFERROR(_xlfn.XLOOKUP($G1194,通讯通路门店!$S$4:$S$993933,通讯通路门店!$B$4:$B$993933,0,0),"")</f>
        <v>乐东黎族自治县</v>
      </c>
      <c r="C1194" s="99" t="str">
        <f>IFERROR(_xlfn.XLOOKUP($G1194,通讯通路门店!$S$4:$S$993933,通讯通路门店!$C$4:$C$993933,0,0),"")</f>
        <v>乐东黎族自治县</v>
      </c>
      <c r="D1194" s="99" t="str">
        <f>IFERROR(_xlfn.XLOOKUP($G1194,通讯通路门店!$S$4:$S$993933,通讯通路门店!$D$4:$D$993933,0,0),"")</f>
        <v>万冲镇</v>
      </c>
      <c r="E1194" s="83"/>
      <c r="F1194" s="83"/>
      <c r="G1194" s="101"/>
      <c r="H1194" s="102">
        <f>IFERROR(_xlfn.XLOOKUP($G1194,通讯通路门店!$S$4:$S$993933,通讯通路门店!$R$4:$R$993933,0,0),"")</f>
        <v>0</v>
      </c>
      <c r="I1194" s="83"/>
      <c r="J1194" s="83"/>
      <c r="K1194" s="83"/>
      <c r="L1194" s="83"/>
      <c r="M1194" s="83"/>
      <c r="N1194" s="83"/>
      <c r="O1194" s="83"/>
      <c r="P1194" s="83"/>
      <c r="Q1194" s="83"/>
      <c r="R1194" s="83"/>
      <c r="S1194" s="83"/>
      <c r="T1194" s="83"/>
      <c r="U1194" s="99">
        <f>COUNTIF(通讯通路门店!$S:$S,$G1194)</f>
        <v>0</v>
      </c>
      <c r="V1194" s="99">
        <f>COUNTIFS(通讯通路门店!$S:$S,$G1194,通讯通路门店!$J:$J,"综合卖场")</f>
        <v>0</v>
      </c>
      <c r="W1194" s="99">
        <f>SUMIFS(通讯通路门店!$AJ:$AJ,通讯通路门店!$S:$S,通讯客户沙盘!$G1194)</f>
        <v>0</v>
      </c>
      <c r="X1194" s="99">
        <f t="shared" si="90"/>
        <v>0</v>
      </c>
      <c r="Y1194" s="99">
        <f>COUNTIFS(通讯通路门店!$S:$S,$G1194,通讯通路门店!$J:$J,"荣耀体验店")+COUNTIFS(通讯通路门店!$S:$S,$G1194,通讯通路门店!$J:$J,"荣耀授权专卖店")</f>
        <v>0</v>
      </c>
      <c r="Z1194" s="99">
        <f>COUNTIFS(通讯通路门店!$S:$S,$G1194,通讯通路门店!$J:$J,"VIVO体验店")</f>
        <v>0</v>
      </c>
      <c r="AA1194" s="99">
        <f>COUNTIFS(通讯通路门店!$S:$S,$G1194,通讯通路门店!$J:$J,"OPPO体验店")</f>
        <v>0</v>
      </c>
      <c r="AB1194" s="99">
        <f>COUNTIFS(通讯通路门店!$S:$S,$G1194,通讯通路门店!$J:$J,"华为授权体验店")+COUNTIFS(通讯通路门店!$S:$S,$G1194,通讯通路门店!$J:$J,"华为堡垒店")</f>
        <v>0</v>
      </c>
      <c r="AC1194" s="99">
        <f>COUNTIFS(通讯通路门店!$S:$S,$G1194,通讯通路门店!$J:$J,"小米体验店")</f>
        <v>0</v>
      </c>
      <c r="AD1194" s="99">
        <f>COUNTIFS(通讯通路门店!$S:$S,$G1194,通讯通路门店!$J:$J,"苹果体验店")</f>
        <v>0</v>
      </c>
      <c r="AE1194" s="99">
        <f>COUNTIFS(通讯通路门店!$S:$S,$G1194,通讯通路门店!$J:$J,"其他品牌专卖店")</f>
        <v>0</v>
      </c>
      <c r="AF1194" s="99">
        <f>SUMIFS(通讯通路门店!$BI:$BI,通讯通路门店!$S:$S,$G1194)</f>
        <v>0</v>
      </c>
      <c r="AG1194" s="99">
        <f>SUMIFS(通讯通路门店!$BH:$BH,通讯通路门店!$S:$S,$G1194)</f>
        <v>0</v>
      </c>
      <c r="AH1194" s="99">
        <f t="shared" si="91"/>
        <v>0</v>
      </c>
      <c r="AI1194" s="99">
        <f>SUMIFS(通讯通路门店!$BB:$BB,通讯通路门店!$S:$S,$G1194)</f>
        <v>0</v>
      </c>
      <c r="AJ1194" s="99">
        <f>SUMIFS(通讯通路门店!$BE:$BE,通讯通路门店!$S:$S,$G1194)</f>
        <v>0</v>
      </c>
      <c r="AK1194" s="99">
        <f>SUMIFS(通讯通路门店!$BG:$BG,通讯通路门店!$S:$S,$G1194)</f>
        <v>0</v>
      </c>
      <c r="AL1194" s="99">
        <f>SUMIFS(通讯通路门店!$BC:$BC,通讯通路门店!$S:$S,$G1194)</f>
        <v>0</v>
      </c>
      <c r="AM1194" s="99">
        <f>SUMIFS(通讯通路门店!$BD:$BD,通讯通路门店!$S:$S,$G1194)</f>
        <v>0</v>
      </c>
      <c r="AN1194" s="99">
        <f>SUMIFS(通讯通路门店!$BF:$BF,通讯通路门店!$S:$S,$G1194)</f>
        <v>0</v>
      </c>
      <c r="AO1194" s="99">
        <f t="shared" si="92"/>
        <v>0</v>
      </c>
      <c r="AP1194" s="99">
        <f>SUMIFS(通讯通路门店!$K:$K,通讯通路门店!$S:$S,$G1194)</f>
        <v>0</v>
      </c>
      <c r="AQ1194" s="83"/>
      <c r="AR1194" s="99">
        <f>SUMIFS(通讯通路门店!$T:$T,通讯通路门店!$S:$S,$G1194)</f>
        <v>0</v>
      </c>
      <c r="AS1194" s="99">
        <f>SUMIFS(通讯通路门店!$U:$U,通讯通路门店!$S:$S,$G1194)</f>
        <v>0</v>
      </c>
      <c r="AT1194" s="99">
        <f>SUMIFS(通讯通路门店!$V:$V,通讯通路门店!$S:$S,$G1194)</f>
        <v>0</v>
      </c>
      <c r="AU1194" s="99">
        <f>SUMIFS(通讯通路门店!$W:$W,通讯通路门店!$S:$S,$G1194)</f>
        <v>0</v>
      </c>
      <c r="AV1194" s="99">
        <f>SUMIFS(通讯通路门店!$Z:$Z,通讯通路门店!$S:$S,$G1194)</f>
        <v>0</v>
      </c>
      <c r="AW1194" s="99">
        <f>SUMIFS(通讯通路门店!$AB:$AB,通讯通路门店!$S:$S,$G1194)</f>
        <v>0</v>
      </c>
      <c r="AX1194" s="99">
        <f>SUMIFS(通讯通路门店!$X:$X,通讯通路门店!$S:$S,$G1194)</f>
        <v>0</v>
      </c>
      <c r="AY1194" s="99">
        <f>SUMIFS(通讯通路门店!$Y:$Y,通讯通路门店!$S:$S,$G1194)</f>
        <v>0</v>
      </c>
      <c r="AZ1194" s="99">
        <f>SUMIFS(通讯通路门店!$AA:$AA,通讯通路门店!$S:$S,$G1194)</f>
        <v>0</v>
      </c>
      <c r="BA1194" s="99">
        <f t="shared" si="93"/>
        <v>0</v>
      </c>
      <c r="BB1194" s="99">
        <f t="shared" si="94"/>
        <v>0</v>
      </c>
      <c r="BC1194" s="99">
        <f>SUMIFS(通讯通路门店!$W:$W,通讯通路门店!$S:$S,$G1194,通讯通路门店!$J:$J,"荣耀体验店")+SUMIFS(通讯通路门店!$W:$W,通讯通路门店!$S:$S,$G1194,通讯通路门店!$J:$J,"荣耀授权专卖店")</f>
        <v>0</v>
      </c>
      <c r="BD1194" s="99">
        <f>SUMIFS(通讯通路门店!$Z:$Z,通讯通路门店!$S:$S,$G1194,通讯通路门店!$J:$J,"VIVO体验店")</f>
        <v>0</v>
      </c>
      <c r="BE1194" s="99">
        <f>SUMIFS(通讯通路门店!$AB:$AB,通讯通路门店!$S:$S,$G1194,通讯通路门店!$J:$J,"OPPO体验店")</f>
        <v>0</v>
      </c>
      <c r="BF1194" s="99">
        <f>SUMIFS(通讯通路门店!$X:$X,通讯通路门店!$S:$S,$G1194,通讯通路门店!$J:$J,"华为授权体验店")+SUMIFS(通讯通路门店!$AA:$AA,通讯通路门店!$S:$S,$G1194,通讯通路门店!$J:$J,"华为堡垒店")</f>
        <v>0</v>
      </c>
      <c r="BG1194" s="99">
        <f>SUMIFS(通讯通路门店!$Y:$Y,通讯通路门店!$S:$S,$G1194,通讯通路门店!$J:$J,"小米体验店")</f>
        <v>0</v>
      </c>
      <c r="BH1194" s="99">
        <f>SUMIFS(通讯通路门店!$AA:$AA,通讯通路门店!$S:$S,$G1194,通讯通路门店!$J:$J,"苹果体验店")</f>
        <v>0</v>
      </c>
      <c r="BI1194" s="99">
        <f>SUMIFS(通讯通路门店!$K:$K,通讯通路门店!$S:$S,$G1194,通讯通路门店!$J:$J,"其他品牌专卖店")</f>
        <v>0</v>
      </c>
      <c r="BJ1194" s="99">
        <f>SUMIFS(通讯通路门店!$AC:$AC,通讯通路门店!$S:$S,$G1194)</f>
        <v>0</v>
      </c>
      <c r="BK1194" s="99">
        <f>SUMIFS(通讯通路门店!$AD:$AD,通讯通路门店!$S:$S,$G1194)</f>
        <v>0</v>
      </c>
      <c r="BL1194" s="99">
        <f>SUMIFS(通讯通路门店!$AE:$AE,通讯通路门店!$S:$S,$G1194)</f>
        <v>0</v>
      </c>
      <c r="BM1194" s="99">
        <f>SUMIFS(通讯通路门店!$AF:$AF,通讯通路门店!$S:$S,$G1194)</f>
        <v>0</v>
      </c>
      <c r="BN1194" s="99">
        <f>SUMIFS(通讯通路门店!$AG:$AG,通讯通路门店!$S:$S,$G1194)</f>
        <v>0</v>
      </c>
      <c r="BO1194" s="99">
        <f>SUMIFS(通讯通路门店!$AH:$AH,通讯通路门店!$S:$S,$G1194)</f>
        <v>0</v>
      </c>
      <c r="BP1194" s="99">
        <f>SUMIFS(通讯通路门店!$AI:$AI,通讯通路门店!$S:$S,$G1194)</f>
        <v>0</v>
      </c>
      <c r="BQ1194" s="83"/>
    </row>
    <row r="1195" spans="1:69">
      <c r="A1195" s="99" t="str">
        <f>IFERROR(_xlfn.XLOOKUP($G1195,通讯通路门店!$S$4:$S$993933,通讯通路门店!$A$4:$A$993933,0,0),"")</f>
        <v>海南省</v>
      </c>
      <c r="B1195" s="99" t="str">
        <f>IFERROR(_xlfn.XLOOKUP($G1195,通讯通路门店!$S$4:$S$993933,通讯通路门店!$B$4:$B$993933,0,0),"")</f>
        <v>乐东黎族自治县</v>
      </c>
      <c r="C1195" s="99" t="str">
        <f>IFERROR(_xlfn.XLOOKUP($G1195,通讯通路门店!$S$4:$S$993933,通讯通路门店!$C$4:$C$993933,0,0),"")</f>
        <v>乐东黎族自治县</v>
      </c>
      <c r="D1195" s="99" t="str">
        <f>IFERROR(_xlfn.XLOOKUP($G1195,通讯通路门店!$S$4:$S$993933,通讯通路门店!$D$4:$D$993933,0,0),"")</f>
        <v>万冲镇</v>
      </c>
      <c r="E1195" s="83"/>
      <c r="F1195" s="83"/>
      <c r="G1195" s="101"/>
      <c r="H1195" s="102">
        <f>IFERROR(_xlfn.XLOOKUP($G1195,通讯通路门店!$S$4:$S$993933,通讯通路门店!$R$4:$R$993933,0,0),"")</f>
        <v>0</v>
      </c>
      <c r="I1195" s="83"/>
      <c r="J1195" s="83"/>
      <c r="K1195" s="83"/>
      <c r="L1195" s="83"/>
      <c r="M1195" s="83"/>
      <c r="N1195" s="83"/>
      <c r="O1195" s="83"/>
      <c r="P1195" s="83"/>
      <c r="Q1195" s="83"/>
      <c r="R1195" s="83"/>
      <c r="S1195" s="83"/>
      <c r="T1195" s="83"/>
      <c r="U1195" s="99">
        <f>COUNTIF(通讯通路门店!$S:$S,$G1195)</f>
        <v>0</v>
      </c>
      <c r="V1195" s="99">
        <f>COUNTIFS(通讯通路门店!$S:$S,$G1195,通讯通路门店!$J:$J,"综合卖场")</f>
        <v>0</v>
      </c>
      <c r="W1195" s="99">
        <f>SUMIFS(通讯通路门店!$AJ:$AJ,通讯通路门店!$S:$S,通讯客户沙盘!$G1195)</f>
        <v>0</v>
      </c>
      <c r="X1195" s="99">
        <f t="shared" si="90"/>
        <v>0</v>
      </c>
      <c r="Y1195" s="99">
        <f>COUNTIFS(通讯通路门店!$S:$S,$G1195,通讯通路门店!$J:$J,"荣耀体验店")+COUNTIFS(通讯通路门店!$S:$S,$G1195,通讯通路门店!$J:$J,"荣耀授权专卖店")</f>
        <v>0</v>
      </c>
      <c r="Z1195" s="99">
        <f>COUNTIFS(通讯通路门店!$S:$S,$G1195,通讯通路门店!$J:$J,"VIVO体验店")</f>
        <v>0</v>
      </c>
      <c r="AA1195" s="99">
        <f>COUNTIFS(通讯通路门店!$S:$S,$G1195,通讯通路门店!$J:$J,"OPPO体验店")</f>
        <v>0</v>
      </c>
      <c r="AB1195" s="99">
        <f>COUNTIFS(通讯通路门店!$S:$S,$G1195,通讯通路门店!$J:$J,"华为授权体验店")+COUNTIFS(通讯通路门店!$S:$S,$G1195,通讯通路门店!$J:$J,"华为堡垒店")</f>
        <v>0</v>
      </c>
      <c r="AC1195" s="99">
        <f>COUNTIFS(通讯通路门店!$S:$S,$G1195,通讯通路门店!$J:$J,"小米体验店")</f>
        <v>0</v>
      </c>
      <c r="AD1195" s="99">
        <f>COUNTIFS(通讯通路门店!$S:$S,$G1195,通讯通路门店!$J:$J,"苹果体验店")</f>
        <v>0</v>
      </c>
      <c r="AE1195" s="99">
        <f>COUNTIFS(通讯通路门店!$S:$S,$G1195,通讯通路门店!$J:$J,"其他品牌专卖店")</f>
        <v>0</v>
      </c>
      <c r="AF1195" s="99">
        <f>SUMIFS(通讯通路门店!$BI:$BI,通讯通路门店!$S:$S,$G1195)</f>
        <v>0</v>
      </c>
      <c r="AG1195" s="99">
        <f>SUMIFS(通讯通路门店!$BH:$BH,通讯通路门店!$S:$S,$G1195)</f>
        <v>0</v>
      </c>
      <c r="AH1195" s="99">
        <f t="shared" si="91"/>
        <v>0</v>
      </c>
      <c r="AI1195" s="99">
        <f>SUMIFS(通讯通路门店!$BB:$BB,通讯通路门店!$S:$S,$G1195)</f>
        <v>0</v>
      </c>
      <c r="AJ1195" s="99">
        <f>SUMIFS(通讯通路门店!$BE:$BE,通讯通路门店!$S:$S,$G1195)</f>
        <v>0</v>
      </c>
      <c r="AK1195" s="99">
        <f>SUMIFS(通讯通路门店!$BG:$BG,通讯通路门店!$S:$S,$G1195)</f>
        <v>0</v>
      </c>
      <c r="AL1195" s="99">
        <f>SUMIFS(通讯通路门店!$BC:$BC,通讯通路门店!$S:$S,$G1195)</f>
        <v>0</v>
      </c>
      <c r="AM1195" s="99">
        <f>SUMIFS(通讯通路门店!$BD:$BD,通讯通路门店!$S:$S,$G1195)</f>
        <v>0</v>
      </c>
      <c r="AN1195" s="99">
        <f>SUMIFS(通讯通路门店!$BF:$BF,通讯通路门店!$S:$S,$G1195)</f>
        <v>0</v>
      </c>
      <c r="AO1195" s="99">
        <f t="shared" si="92"/>
        <v>0</v>
      </c>
      <c r="AP1195" s="99">
        <f>SUMIFS(通讯通路门店!$K:$K,通讯通路门店!$S:$S,$G1195)</f>
        <v>0</v>
      </c>
      <c r="AQ1195" s="83"/>
      <c r="AR1195" s="99">
        <f>SUMIFS(通讯通路门店!$T:$T,通讯通路门店!$S:$S,$G1195)</f>
        <v>0</v>
      </c>
      <c r="AS1195" s="99">
        <f>SUMIFS(通讯通路门店!$U:$U,通讯通路门店!$S:$S,$G1195)</f>
        <v>0</v>
      </c>
      <c r="AT1195" s="99">
        <f>SUMIFS(通讯通路门店!$V:$V,通讯通路门店!$S:$S,$G1195)</f>
        <v>0</v>
      </c>
      <c r="AU1195" s="99">
        <f>SUMIFS(通讯通路门店!$W:$W,通讯通路门店!$S:$S,$G1195)</f>
        <v>0</v>
      </c>
      <c r="AV1195" s="99">
        <f>SUMIFS(通讯通路门店!$Z:$Z,通讯通路门店!$S:$S,$G1195)</f>
        <v>0</v>
      </c>
      <c r="AW1195" s="99">
        <f>SUMIFS(通讯通路门店!$AB:$AB,通讯通路门店!$S:$S,$G1195)</f>
        <v>0</v>
      </c>
      <c r="AX1195" s="99">
        <f>SUMIFS(通讯通路门店!$X:$X,通讯通路门店!$S:$S,$G1195)</f>
        <v>0</v>
      </c>
      <c r="AY1195" s="99">
        <f>SUMIFS(通讯通路门店!$Y:$Y,通讯通路门店!$S:$S,$G1195)</f>
        <v>0</v>
      </c>
      <c r="AZ1195" s="99">
        <f>SUMIFS(通讯通路门店!$AA:$AA,通讯通路门店!$S:$S,$G1195)</f>
        <v>0</v>
      </c>
      <c r="BA1195" s="99">
        <f t="shared" si="93"/>
        <v>0</v>
      </c>
      <c r="BB1195" s="99">
        <f t="shared" si="94"/>
        <v>0</v>
      </c>
      <c r="BC1195" s="99">
        <f>SUMIFS(通讯通路门店!$W:$W,通讯通路门店!$S:$S,$G1195,通讯通路门店!$J:$J,"荣耀体验店")+SUMIFS(通讯通路门店!$W:$W,通讯通路门店!$S:$S,$G1195,通讯通路门店!$J:$J,"荣耀授权专卖店")</f>
        <v>0</v>
      </c>
      <c r="BD1195" s="99">
        <f>SUMIFS(通讯通路门店!$Z:$Z,通讯通路门店!$S:$S,$G1195,通讯通路门店!$J:$J,"VIVO体验店")</f>
        <v>0</v>
      </c>
      <c r="BE1195" s="99">
        <f>SUMIFS(通讯通路门店!$AB:$AB,通讯通路门店!$S:$S,$G1195,通讯通路门店!$J:$J,"OPPO体验店")</f>
        <v>0</v>
      </c>
      <c r="BF1195" s="99">
        <f>SUMIFS(通讯通路门店!$X:$X,通讯通路门店!$S:$S,$G1195,通讯通路门店!$J:$J,"华为授权体验店")+SUMIFS(通讯通路门店!$AA:$AA,通讯通路门店!$S:$S,$G1195,通讯通路门店!$J:$J,"华为堡垒店")</f>
        <v>0</v>
      </c>
      <c r="BG1195" s="99">
        <f>SUMIFS(通讯通路门店!$Y:$Y,通讯通路门店!$S:$S,$G1195,通讯通路门店!$J:$J,"小米体验店")</f>
        <v>0</v>
      </c>
      <c r="BH1195" s="99">
        <f>SUMIFS(通讯通路门店!$AA:$AA,通讯通路门店!$S:$S,$G1195,通讯通路门店!$J:$J,"苹果体验店")</f>
        <v>0</v>
      </c>
      <c r="BI1195" s="99">
        <f>SUMIFS(通讯通路门店!$K:$K,通讯通路门店!$S:$S,$G1195,通讯通路门店!$J:$J,"其他品牌专卖店")</f>
        <v>0</v>
      </c>
      <c r="BJ1195" s="99">
        <f>SUMIFS(通讯通路门店!$AC:$AC,通讯通路门店!$S:$S,$G1195)</f>
        <v>0</v>
      </c>
      <c r="BK1195" s="99">
        <f>SUMIFS(通讯通路门店!$AD:$AD,通讯通路门店!$S:$S,$G1195)</f>
        <v>0</v>
      </c>
      <c r="BL1195" s="99">
        <f>SUMIFS(通讯通路门店!$AE:$AE,通讯通路门店!$S:$S,$G1195)</f>
        <v>0</v>
      </c>
      <c r="BM1195" s="99">
        <f>SUMIFS(通讯通路门店!$AF:$AF,通讯通路门店!$S:$S,$G1195)</f>
        <v>0</v>
      </c>
      <c r="BN1195" s="99">
        <f>SUMIFS(通讯通路门店!$AG:$AG,通讯通路门店!$S:$S,$G1195)</f>
        <v>0</v>
      </c>
      <c r="BO1195" s="99">
        <f>SUMIFS(通讯通路门店!$AH:$AH,通讯通路门店!$S:$S,$G1195)</f>
        <v>0</v>
      </c>
      <c r="BP1195" s="99">
        <f>SUMIFS(通讯通路门店!$AI:$AI,通讯通路门店!$S:$S,$G1195)</f>
        <v>0</v>
      </c>
      <c r="BQ1195" s="83"/>
    </row>
    <row r="1196" spans="1:69">
      <c r="A1196" s="99" t="str">
        <f>IFERROR(_xlfn.XLOOKUP($G1196,通讯通路门店!$S$4:$S$993933,通讯通路门店!$A$4:$A$993933,0,0),"")</f>
        <v>海南省</v>
      </c>
      <c r="B1196" s="99" t="str">
        <f>IFERROR(_xlfn.XLOOKUP($G1196,通讯通路门店!$S$4:$S$993933,通讯通路门店!$B$4:$B$993933,0,0),"")</f>
        <v>乐东黎族自治县</v>
      </c>
      <c r="C1196" s="99" t="str">
        <f>IFERROR(_xlfn.XLOOKUP($G1196,通讯通路门店!$S$4:$S$993933,通讯通路门店!$C$4:$C$993933,0,0),"")</f>
        <v>乐东黎族自治县</v>
      </c>
      <c r="D1196" s="99" t="str">
        <f>IFERROR(_xlfn.XLOOKUP($G1196,通讯通路门店!$S$4:$S$993933,通讯通路门店!$D$4:$D$993933,0,0),"")</f>
        <v>万冲镇</v>
      </c>
      <c r="E1196" s="83"/>
      <c r="F1196" s="83"/>
      <c r="G1196" s="101"/>
      <c r="H1196" s="102">
        <f>IFERROR(_xlfn.XLOOKUP($G1196,通讯通路门店!$S$4:$S$993933,通讯通路门店!$R$4:$R$993933,0,0),"")</f>
        <v>0</v>
      </c>
      <c r="I1196" s="83"/>
      <c r="J1196" s="83"/>
      <c r="K1196" s="83"/>
      <c r="L1196" s="83"/>
      <c r="M1196" s="83"/>
      <c r="N1196" s="83"/>
      <c r="O1196" s="83"/>
      <c r="P1196" s="83"/>
      <c r="Q1196" s="83"/>
      <c r="R1196" s="83"/>
      <c r="S1196" s="83"/>
      <c r="T1196" s="83"/>
      <c r="U1196" s="99">
        <f>COUNTIF(通讯通路门店!$S:$S,$G1196)</f>
        <v>0</v>
      </c>
      <c r="V1196" s="99">
        <f>COUNTIFS(通讯通路门店!$S:$S,$G1196,通讯通路门店!$J:$J,"综合卖场")</f>
        <v>0</v>
      </c>
      <c r="W1196" s="99">
        <f>SUMIFS(通讯通路门店!$AJ:$AJ,通讯通路门店!$S:$S,通讯客户沙盘!$G1196)</f>
        <v>0</v>
      </c>
      <c r="X1196" s="99">
        <f t="shared" si="90"/>
        <v>0</v>
      </c>
      <c r="Y1196" s="99">
        <f>COUNTIFS(通讯通路门店!$S:$S,$G1196,通讯通路门店!$J:$J,"荣耀体验店")+COUNTIFS(通讯通路门店!$S:$S,$G1196,通讯通路门店!$J:$J,"荣耀授权专卖店")</f>
        <v>0</v>
      </c>
      <c r="Z1196" s="99">
        <f>COUNTIFS(通讯通路门店!$S:$S,$G1196,通讯通路门店!$J:$J,"VIVO体验店")</f>
        <v>0</v>
      </c>
      <c r="AA1196" s="99">
        <f>COUNTIFS(通讯通路门店!$S:$S,$G1196,通讯通路门店!$J:$J,"OPPO体验店")</f>
        <v>0</v>
      </c>
      <c r="AB1196" s="99">
        <f>COUNTIFS(通讯通路门店!$S:$S,$G1196,通讯通路门店!$J:$J,"华为授权体验店")+COUNTIFS(通讯通路门店!$S:$S,$G1196,通讯通路门店!$J:$J,"华为堡垒店")</f>
        <v>0</v>
      </c>
      <c r="AC1196" s="99">
        <f>COUNTIFS(通讯通路门店!$S:$S,$G1196,通讯通路门店!$J:$J,"小米体验店")</f>
        <v>0</v>
      </c>
      <c r="AD1196" s="99">
        <f>COUNTIFS(通讯通路门店!$S:$S,$G1196,通讯通路门店!$J:$J,"苹果体验店")</f>
        <v>0</v>
      </c>
      <c r="AE1196" s="99">
        <f>COUNTIFS(通讯通路门店!$S:$S,$G1196,通讯通路门店!$J:$J,"其他品牌专卖店")</f>
        <v>0</v>
      </c>
      <c r="AF1196" s="99">
        <f>SUMIFS(通讯通路门店!$BI:$BI,通讯通路门店!$S:$S,$G1196)</f>
        <v>0</v>
      </c>
      <c r="AG1196" s="99">
        <f>SUMIFS(通讯通路门店!$BH:$BH,通讯通路门店!$S:$S,$G1196)</f>
        <v>0</v>
      </c>
      <c r="AH1196" s="99">
        <f t="shared" si="91"/>
        <v>0</v>
      </c>
      <c r="AI1196" s="99">
        <f>SUMIFS(通讯通路门店!$BB:$BB,通讯通路门店!$S:$S,$G1196)</f>
        <v>0</v>
      </c>
      <c r="AJ1196" s="99">
        <f>SUMIFS(通讯通路门店!$BE:$BE,通讯通路门店!$S:$S,$G1196)</f>
        <v>0</v>
      </c>
      <c r="AK1196" s="99">
        <f>SUMIFS(通讯通路门店!$BG:$BG,通讯通路门店!$S:$S,$G1196)</f>
        <v>0</v>
      </c>
      <c r="AL1196" s="99">
        <f>SUMIFS(通讯通路门店!$BC:$BC,通讯通路门店!$S:$S,$G1196)</f>
        <v>0</v>
      </c>
      <c r="AM1196" s="99">
        <f>SUMIFS(通讯通路门店!$BD:$BD,通讯通路门店!$S:$S,$G1196)</f>
        <v>0</v>
      </c>
      <c r="AN1196" s="99">
        <f>SUMIFS(通讯通路门店!$BF:$BF,通讯通路门店!$S:$S,$G1196)</f>
        <v>0</v>
      </c>
      <c r="AO1196" s="99">
        <f t="shared" si="92"/>
        <v>0</v>
      </c>
      <c r="AP1196" s="99">
        <f>SUMIFS(通讯通路门店!$K:$K,通讯通路门店!$S:$S,$G1196)</f>
        <v>0</v>
      </c>
      <c r="AQ1196" s="83"/>
      <c r="AR1196" s="99">
        <f>SUMIFS(通讯通路门店!$T:$T,通讯通路门店!$S:$S,$G1196)</f>
        <v>0</v>
      </c>
      <c r="AS1196" s="99">
        <f>SUMIFS(通讯通路门店!$U:$U,通讯通路门店!$S:$S,$G1196)</f>
        <v>0</v>
      </c>
      <c r="AT1196" s="99">
        <f>SUMIFS(通讯通路门店!$V:$V,通讯通路门店!$S:$S,$G1196)</f>
        <v>0</v>
      </c>
      <c r="AU1196" s="99">
        <f>SUMIFS(通讯通路门店!$W:$W,通讯通路门店!$S:$S,$G1196)</f>
        <v>0</v>
      </c>
      <c r="AV1196" s="99">
        <f>SUMIFS(通讯通路门店!$Z:$Z,通讯通路门店!$S:$S,$G1196)</f>
        <v>0</v>
      </c>
      <c r="AW1196" s="99">
        <f>SUMIFS(通讯通路门店!$AB:$AB,通讯通路门店!$S:$S,$G1196)</f>
        <v>0</v>
      </c>
      <c r="AX1196" s="99">
        <f>SUMIFS(通讯通路门店!$X:$X,通讯通路门店!$S:$S,$G1196)</f>
        <v>0</v>
      </c>
      <c r="AY1196" s="99">
        <f>SUMIFS(通讯通路门店!$Y:$Y,通讯通路门店!$S:$S,$G1196)</f>
        <v>0</v>
      </c>
      <c r="AZ1196" s="99">
        <f>SUMIFS(通讯通路门店!$AA:$AA,通讯通路门店!$S:$S,$G1196)</f>
        <v>0</v>
      </c>
      <c r="BA1196" s="99">
        <f t="shared" si="93"/>
        <v>0</v>
      </c>
      <c r="BB1196" s="99">
        <f t="shared" si="94"/>
        <v>0</v>
      </c>
      <c r="BC1196" s="99">
        <f>SUMIFS(通讯通路门店!$W:$W,通讯通路门店!$S:$S,$G1196,通讯通路门店!$J:$J,"荣耀体验店")+SUMIFS(通讯通路门店!$W:$W,通讯通路门店!$S:$S,$G1196,通讯通路门店!$J:$J,"荣耀授权专卖店")</f>
        <v>0</v>
      </c>
      <c r="BD1196" s="99">
        <f>SUMIFS(通讯通路门店!$Z:$Z,通讯通路门店!$S:$S,$G1196,通讯通路门店!$J:$J,"VIVO体验店")</f>
        <v>0</v>
      </c>
      <c r="BE1196" s="99">
        <f>SUMIFS(通讯通路门店!$AB:$AB,通讯通路门店!$S:$S,$G1196,通讯通路门店!$J:$J,"OPPO体验店")</f>
        <v>0</v>
      </c>
      <c r="BF1196" s="99">
        <f>SUMIFS(通讯通路门店!$X:$X,通讯通路门店!$S:$S,$G1196,通讯通路门店!$J:$J,"华为授权体验店")+SUMIFS(通讯通路门店!$AA:$AA,通讯通路门店!$S:$S,$G1196,通讯通路门店!$J:$J,"华为堡垒店")</f>
        <v>0</v>
      </c>
      <c r="BG1196" s="99">
        <f>SUMIFS(通讯通路门店!$Y:$Y,通讯通路门店!$S:$S,$G1196,通讯通路门店!$J:$J,"小米体验店")</f>
        <v>0</v>
      </c>
      <c r="BH1196" s="99">
        <f>SUMIFS(通讯通路门店!$AA:$AA,通讯通路门店!$S:$S,$G1196,通讯通路门店!$J:$J,"苹果体验店")</f>
        <v>0</v>
      </c>
      <c r="BI1196" s="99">
        <f>SUMIFS(通讯通路门店!$K:$K,通讯通路门店!$S:$S,$G1196,通讯通路门店!$J:$J,"其他品牌专卖店")</f>
        <v>0</v>
      </c>
      <c r="BJ1196" s="99">
        <f>SUMIFS(通讯通路门店!$AC:$AC,通讯通路门店!$S:$S,$G1196)</f>
        <v>0</v>
      </c>
      <c r="BK1196" s="99">
        <f>SUMIFS(通讯通路门店!$AD:$AD,通讯通路门店!$S:$S,$G1196)</f>
        <v>0</v>
      </c>
      <c r="BL1196" s="99">
        <f>SUMIFS(通讯通路门店!$AE:$AE,通讯通路门店!$S:$S,$G1196)</f>
        <v>0</v>
      </c>
      <c r="BM1196" s="99">
        <f>SUMIFS(通讯通路门店!$AF:$AF,通讯通路门店!$S:$S,$G1196)</f>
        <v>0</v>
      </c>
      <c r="BN1196" s="99">
        <f>SUMIFS(通讯通路门店!$AG:$AG,通讯通路门店!$S:$S,$G1196)</f>
        <v>0</v>
      </c>
      <c r="BO1196" s="99">
        <f>SUMIFS(通讯通路门店!$AH:$AH,通讯通路门店!$S:$S,$G1196)</f>
        <v>0</v>
      </c>
      <c r="BP1196" s="99">
        <f>SUMIFS(通讯通路门店!$AI:$AI,通讯通路门店!$S:$S,$G1196)</f>
        <v>0</v>
      </c>
      <c r="BQ1196" s="83"/>
    </row>
    <row r="1197" spans="1:69">
      <c r="A1197" s="99" t="str">
        <f>IFERROR(_xlfn.XLOOKUP($G1197,通讯通路门店!$S$4:$S$993933,通讯通路门店!$A$4:$A$993933,0,0),"")</f>
        <v>海南省</v>
      </c>
      <c r="B1197" s="99" t="str">
        <f>IFERROR(_xlfn.XLOOKUP($G1197,通讯通路门店!$S$4:$S$993933,通讯通路门店!$B$4:$B$993933,0,0),"")</f>
        <v>乐东黎族自治县</v>
      </c>
      <c r="C1197" s="99" t="str">
        <f>IFERROR(_xlfn.XLOOKUP($G1197,通讯通路门店!$S$4:$S$993933,通讯通路门店!$C$4:$C$993933,0,0),"")</f>
        <v>乐东黎族自治县</v>
      </c>
      <c r="D1197" s="99" t="str">
        <f>IFERROR(_xlfn.XLOOKUP($G1197,通讯通路门店!$S$4:$S$993933,通讯通路门店!$D$4:$D$993933,0,0),"")</f>
        <v>万冲镇</v>
      </c>
      <c r="E1197" s="83"/>
      <c r="F1197" s="83"/>
      <c r="G1197" s="101"/>
      <c r="H1197" s="102">
        <f>IFERROR(_xlfn.XLOOKUP($G1197,通讯通路门店!$S$4:$S$993933,通讯通路门店!$R$4:$R$993933,0,0),"")</f>
        <v>0</v>
      </c>
      <c r="I1197" s="83"/>
      <c r="J1197" s="83"/>
      <c r="K1197" s="83"/>
      <c r="L1197" s="83"/>
      <c r="M1197" s="83"/>
      <c r="N1197" s="83"/>
      <c r="O1197" s="83"/>
      <c r="P1197" s="83"/>
      <c r="Q1197" s="83"/>
      <c r="R1197" s="83"/>
      <c r="S1197" s="83"/>
      <c r="T1197" s="83"/>
      <c r="U1197" s="99">
        <f>COUNTIF(通讯通路门店!$S:$S,$G1197)</f>
        <v>0</v>
      </c>
      <c r="V1197" s="99">
        <f>COUNTIFS(通讯通路门店!$S:$S,$G1197,通讯通路门店!$J:$J,"综合卖场")</f>
        <v>0</v>
      </c>
      <c r="W1197" s="99">
        <f>SUMIFS(通讯通路门店!$AJ:$AJ,通讯通路门店!$S:$S,通讯客户沙盘!$G1197)</f>
        <v>0</v>
      </c>
      <c r="X1197" s="99">
        <f t="shared" si="90"/>
        <v>0</v>
      </c>
      <c r="Y1197" s="99">
        <f>COUNTIFS(通讯通路门店!$S:$S,$G1197,通讯通路门店!$J:$J,"荣耀体验店")+COUNTIFS(通讯通路门店!$S:$S,$G1197,通讯通路门店!$J:$J,"荣耀授权专卖店")</f>
        <v>0</v>
      </c>
      <c r="Z1197" s="99">
        <f>COUNTIFS(通讯通路门店!$S:$S,$G1197,通讯通路门店!$J:$J,"VIVO体验店")</f>
        <v>0</v>
      </c>
      <c r="AA1197" s="99">
        <f>COUNTIFS(通讯通路门店!$S:$S,$G1197,通讯通路门店!$J:$J,"OPPO体验店")</f>
        <v>0</v>
      </c>
      <c r="AB1197" s="99">
        <f>COUNTIFS(通讯通路门店!$S:$S,$G1197,通讯通路门店!$J:$J,"华为授权体验店")+COUNTIFS(通讯通路门店!$S:$S,$G1197,通讯通路门店!$J:$J,"华为堡垒店")</f>
        <v>0</v>
      </c>
      <c r="AC1197" s="99">
        <f>COUNTIFS(通讯通路门店!$S:$S,$G1197,通讯通路门店!$J:$J,"小米体验店")</f>
        <v>0</v>
      </c>
      <c r="AD1197" s="99">
        <f>COUNTIFS(通讯通路门店!$S:$S,$G1197,通讯通路门店!$J:$J,"苹果体验店")</f>
        <v>0</v>
      </c>
      <c r="AE1197" s="99">
        <f>COUNTIFS(通讯通路门店!$S:$S,$G1197,通讯通路门店!$J:$J,"其他品牌专卖店")</f>
        <v>0</v>
      </c>
      <c r="AF1197" s="99">
        <f>SUMIFS(通讯通路门店!$BI:$BI,通讯通路门店!$S:$S,$G1197)</f>
        <v>0</v>
      </c>
      <c r="AG1197" s="99">
        <f>SUMIFS(通讯通路门店!$BH:$BH,通讯通路门店!$S:$S,$G1197)</f>
        <v>0</v>
      </c>
      <c r="AH1197" s="99">
        <f t="shared" si="91"/>
        <v>0</v>
      </c>
      <c r="AI1197" s="99">
        <f>SUMIFS(通讯通路门店!$BB:$BB,通讯通路门店!$S:$S,$G1197)</f>
        <v>0</v>
      </c>
      <c r="AJ1197" s="99">
        <f>SUMIFS(通讯通路门店!$BE:$BE,通讯通路门店!$S:$S,$G1197)</f>
        <v>0</v>
      </c>
      <c r="AK1197" s="99">
        <f>SUMIFS(通讯通路门店!$BG:$BG,通讯通路门店!$S:$S,$G1197)</f>
        <v>0</v>
      </c>
      <c r="AL1197" s="99">
        <f>SUMIFS(通讯通路门店!$BC:$BC,通讯通路门店!$S:$S,$G1197)</f>
        <v>0</v>
      </c>
      <c r="AM1197" s="99">
        <f>SUMIFS(通讯通路门店!$BD:$BD,通讯通路门店!$S:$S,$G1197)</f>
        <v>0</v>
      </c>
      <c r="AN1197" s="99">
        <f>SUMIFS(通讯通路门店!$BF:$BF,通讯通路门店!$S:$S,$G1197)</f>
        <v>0</v>
      </c>
      <c r="AO1197" s="99">
        <f t="shared" si="92"/>
        <v>0</v>
      </c>
      <c r="AP1197" s="99">
        <f>SUMIFS(通讯通路门店!$K:$K,通讯通路门店!$S:$S,$G1197)</f>
        <v>0</v>
      </c>
      <c r="AQ1197" s="83"/>
      <c r="AR1197" s="99">
        <f>SUMIFS(通讯通路门店!$T:$T,通讯通路门店!$S:$S,$G1197)</f>
        <v>0</v>
      </c>
      <c r="AS1197" s="99">
        <f>SUMIFS(通讯通路门店!$U:$U,通讯通路门店!$S:$S,$G1197)</f>
        <v>0</v>
      </c>
      <c r="AT1197" s="99">
        <f>SUMIFS(通讯通路门店!$V:$V,通讯通路门店!$S:$S,$G1197)</f>
        <v>0</v>
      </c>
      <c r="AU1197" s="99">
        <f>SUMIFS(通讯通路门店!$W:$W,通讯通路门店!$S:$S,$G1197)</f>
        <v>0</v>
      </c>
      <c r="AV1197" s="99">
        <f>SUMIFS(通讯通路门店!$Z:$Z,通讯通路门店!$S:$S,$G1197)</f>
        <v>0</v>
      </c>
      <c r="AW1197" s="99">
        <f>SUMIFS(通讯通路门店!$AB:$AB,通讯通路门店!$S:$S,$G1197)</f>
        <v>0</v>
      </c>
      <c r="AX1197" s="99">
        <f>SUMIFS(通讯通路门店!$X:$X,通讯通路门店!$S:$S,$G1197)</f>
        <v>0</v>
      </c>
      <c r="AY1197" s="99">
        <f>SUMIFS(通讯通路门店!$Y:$Y,通讯通路门店!$S:$S,$G1197)</f>
        <v>0</v>
      </c>
      <c r="AZ1197" s="99">
        <f>SUMIFS(通讯通路门店!$AA:$AA,通讯通路门店!$S:$S,$G1197)</f>
        <v>0</v>
      </c>
      <c r="BA1197" s="99">
        <f t="shared" si="93"/>
        <v>0</v>
      </c>
      <c r="BB1197" s="99">
        <f t="shared" si="94"/>
        <v>0</v>
      </c>
      <c r="BC1197" s="99">
        <f>SUMIFS(通讯通路门店!$W:$W,通讯通路门店!$S:$S,$G1197,通讯通路门店!$J:$J,"荣耀体验店")+SUMIFS(通讯通路门店!$W:$W,通讯通路门店!$S:$S,$G1197,通讯通路门店!$J:$J,"荣耀授权专卖店")</f>
        <v>0</v>
      </c>
      <c r="BD1197" s="99">
        <f>SUMIFS(通讯通路门店!$Z:$Z,通讯通路门店!$S:$S,$G1197,通讯通路门店!$J:$J,"VIVO体验店")</f>
        <v>0</v>
      </c>
      <c r="BE1197" s="99">
        <f>SUMIFS(通讯通路门店!$AB:$AB,通讯通路门店!$S:$S,$G1197,通讯通路门店!$J:$J,"OPPO体验店")</f>
        <v>0</v>
      </c>
      <c r="BF1197" s="99">
        <f>SUMIFS(通讯通路门店!$X:$X,通讯通路门店!$S:$S,$G1197,通讯通路门店!$J:$J,"华为授权体验店")+SUMIFS(通讯通路门店!$AA:$AA,通讯通路门店!$S:$S,$G1197,通讯通路门店!$J:$J,"华为堡垒店")</f>
        <v>0</v>
      </c>
      <c r="BG1197" s="99">
        <f>SUMIFS(通讯通路门店!$Y:$Y,通讯通路门店!$S:$S,$G1197,通讯通路门店!$J:$J,"小米体验店")</f>
        <v>0</v>
      </c>
      <c r="BH1197" s="99">
        <f>SUMIFS(通讯通路门店!$AA:$AA,通讯通路门店!$S:$S,$G1197,通讯通路门店!$J:$J,"苹果体验店")</f>
        <v>0</v>
      </c>
      <c r="BI1197" s="99">
        <f>SUMIFS(通讯通路门店!$K:$K,通讯通路门店!$S:$S,$G1197,通讯通路门店!$J:$J,"其他品牌专卖店")</f>
        <v>0</v>
      </c>
      <c r="BJ1197" s="99">
        <f>SUMIFS(通讯通路门店!$AC:$AC,通讯通路门店!$S:$S,$G1197)</f>
        <v>0</v>
      </c>
      <c r="BK1197" s="99">
        <f>SUMIFS(通讯通路门店!$AD:$AD,通讯通路门店!$S:$S,$G1197)</f>
        <v>0</v>
      </c>
      <c r="BL1197" s="99">
        <f>SUMIFS(通讯通路门店!$AE:$AE,通讯通路门店!$S:$S,$G1197)</f>
        <v>0</v>
      </c>
      <c r="BM1197" s="99">
        <f>SUMIFS(通讯通路门店!$AF:$AF,通讯通路门店!$S:$S,$G1197)</f>
        <v>0</v>
      </c>
      <c r="BN1197" s="99">
        <f>SUMIFS(通讯通路门店!$AG:$AG,通讯通路门店!$S:$S,$G1197)</f>
        <v>0</v>
      </c>
      <c r="BO1197" s="99">
        <f>SUMIFS(通讯通路门店!$AH:$AH,通讯通路门店!$S:$S,$G1197)</f>
        <v>0</v>
      </c>
      <c r="BP1197" s="99">
        <f>SUMIFS(通讯通路门店!$AI:$AI,通讯通路门店!$S:$S,$G1197)</f>
        <v>0</v>
      </c>
      <c r="BQ1197" s="83"/>
    </row>
    <row r="1198" spans="1:69">
      <c r="A1198" s="99" t="str">
        <f>IFERROR(_xlfn.XLOOKUP($G1198,通讯通路门店!$S$4:$S$993933,通讯通路门店!$A$4:$A$993933,0,0),"")</f>
        <v>海南省</v>
      </c>
      <c r="B1198" s="99" t="str">
        <f>IFERROR(_xlfn.XLOOKUP($G1198,通讯通路门店!$S$4:$S$993933,通讯通路门店!$B$4:$B$993933,0,0),"")</f>
        <v>乐东黎族自治县</v>
      </c>
      <c r="C1198" s="99" t="str">
        <f>IFERROR(_xlfn.XLOOKUP($G1198,通讯通路门店!$S$4:$S$993933,通讯通路门店!$C$4:$C$993933,0,0),"")</f>
        <v>乐东黎族自治县</v>
      </c>
      <c r="D1198" s="99" t="str">
        <f>IFERROR(_xlfn.XLOOKUP($G1198,通讯通路门店!$S$4:$S$993933,通讯通路门店!$D$4:$D$993933,0,0),"")</f>
        <v>万冲镇</v>
      </c>
      <c r="E1198" s="83"/>
      <c r="F1198" s="83"/>
      <c r="G1198" s="101"/>
      <c r="H1198" s="102">
        <f>IFERROR(_xlfn.XLOOKUP($G1198,通讯通路门店!$S$4:$S$993933,通讯通路门店!$R$4:$R$993933,0,0),"")</f>
        <v>0</v>
      </c>
      <c r="I1198" s="83"/>
      <c r="J1198" s="83"/>
      <c r="K1198" s="83"/>
      <c r="L1198" s="83"/>
      <c r="M1198" s="83"/>
      <c r="N1198" s="83"/>
      <c r="O1198" s="83"/>
      <c r="P1198" s="83"/>
      <c r="Q1198" s="83"/>
      <c r="R1198" s="83"/>
      <c r="S1198" s="83"/>
      <c r="T1198" s="83"/>
      <c r="U1198" s="99">
        <f>COUNTIF(通讯通路门店!$S:$S,$G1198)</f>
        <v>0</v>
      </c>
      <c r="V1198" s="99">
        <f>COUNTIFS(通讯通路门店!$S:$S,$G1198,通讯通路门店!$J:$J,"综合卖场")</f>
        <v>0</v>
      </c>
      <c r="W1198" s="99">
        <f>SUMIFS(通讯通路门店!$AJ:$AJ,通讯通路门店!$S:$S,通讯客户沙盘!$G1198)</f>
        <v>0</v>
      </c>
      <c r="X1198" s="99">
        <f t="shared" si="90"/>
        <v>0</v>
      </c>
      <c r="Y1198" s="99">
        <f>COUNTIFS(通讯通路门店!$S:$S,$G1198,通讯通路门店!$J:$J,"荣耀体验店")+COUNTIFS(通讯通路门店!$S:$S,$G1198,通讯通路门店!$J:$J,"荣耀授权专卖店")</f>
        <v>0</v>
      </c>
      <c r="Z1198" s="99">
        <f>COUNTIFS(通讯通路门店!$S:$S,$G1198,通讯通路门店!$J:$J,"VIVO体验店")</f>
        <v>0</v>
      </c>
      <c r="AA1198" s="99">
        <f>COUNTIFS(通讯通路门店!$S:$S,$G1198,通讯通路门店!$J:$J,"OPPO体验店")</f>
        <v>0</v>
      </c>
      <c r="AB1198" s="99">
        <f>COUNTIFS(通讯通路门店!$S:$S,$G1198,通讯通路门店!$J:$J,"华为授权体验店")+COUNTIFS(通讯通路门店!$S:$S,$G1198,通讯通路门店!$J:$J,"华为堡垒店")</f>
        <v>0</v>
      </c>
      <c r="AC1198" s="99">
        <f>COUNTIFS(通讯通路门店!$S:$S,$G1198,通讯通路门店!$J:$J,"小米体验店")</f>
        <v>0</v>
      </c>
      <c r="AD1198" s="99">
        <f>COUNTIFS(通讯通路门店!$S:$S,$G1198,通讯通路门店!$J:$J,"苹果体验店")</f>
        <v>0</v>
      </c>
      <c r="AE1198" s="99">
        <f>COUNTIFS(通讯通路门店!$S:$S,$G1198,通讯通路门店!$J:$J,"其他品牌专卖店")</f>
        <v>0</v>
      </c>
      <c r="AF1198" s="99">
        <f>SUMIFS(通讯通路门店!$BI:$BI,通讯通路门店!$S:$S,$G1198)</f>
        <v>0</v>
      </c>
      <c r="AG1198" s="99">
        <f>SUMIFS(通讯通路门店!$BH:$BH,通讯通路门店!$S:$S,$G1198)</f>
        <v>0</v>
      </c>
      <c r="AH1198" s="99">
        <f t="shared" si="91"/>
        <v>0</v>
      </c>
      <c r="AI1198" s="99">
        <f>SUMIFS(通讯通路门店!$BB:$BB,通讯通路门店!$S:$S,$G1198)</f>
        <v>0</v>
      </c>
      <c r="AJ1198" s="99">
        <f>SUMIFS(通讯通路门店!$BE:$BE,通讯通路门店!$S:$S,$G1198)</f>
        <v>0</v>
      </c>
      <c r="AK1198" s="99">
        <f>SUMIFS(通讯通路门店!$BG:$BG,通讯通路门店!$S:$S,$G1198)</f>
        <v>0</v>
      </c>
      <c r="AL1198" s="99">
        <f>SUMIFS(通讯通路门店!$BC:$BC,通讯通路门店!$S:$S,$G1198)</f>
        <v>0</v>
      </c>
      <c r="AM1198" s="99">
        <f>SUMIFS(通讯通路门店!$BD:$BD,通讯通路门店!$S:$S,$G1198)</f>
        <v>0</v>
      </c>
      <c r="AN1198" s="99">
        <f>SUMIFS(通讯通路门店!$BF:$BF,通讯通路门店!$S:$S,$G1198)</f>
        <v>0</v>
      </c>
      <c r="AO1198" s="99">
        <f t="shared" si="92"/>
        <v>0</v>
      </c>
      <c r="AP1198" s="99">
        <f>SUMIFS(通讯通路门店!$K:$K,通讯通路门店!$S:$S,$G1198)</f>
        <v>0</v>
      </c>
      <c r="AQ1198" s="83"/>
      <c r="AR1198" s="99">
        <f>SUMIFS(通讯通路门店!$T:$T,通讯通路门店!$S:$S,$G1198)</f>
        <v>0</v>
      </c>
      <c r="AS1198" s="99">
        <f>SUMIFS(通讯通路门店!$U:$U,通讯通路门店!$S:$S,$G1198)</f>
        <v>0</v>
      </c>
      <c r="AT1198" s="99">
        <f>SUMIFS(通讯通路门店!$V:$V,通讯通路门店!$S:$S,$G1198)</f>
        <v>0</v>
      </c>
      <c r="AU1198" s="99">
        <f>SUMIFS(通讯通路门店!$W:$W,通讯通路门店!$S:$S,$G1198)</f>
        <v>0</v>
      </c>
      <c r="AV1198" s="99">
        <f>SUMIFS(通讯通路门店!$Z:$Z,通讯通路门店!$S:$S,$G1198)</f>
        <v>0</v>
      </c>
      <c r="AW1198" s="99">
        <f>SUMIFS(通讯通路门店!$AB:$AB,通讯通路门店!$S:$S,$G1198)</f>
        <v>0</v>
      </c>
      <c r="AX1198" s="99">
        <f>SUMIFS(通讯通路门店!$X:$X,通讯通路门店!$S:$S,$G1198)</f>
        <v>0</v>
      </c>
      <c r="AY1198" s="99">
        <f>SUMIFS(通讯通路门店!$Y:$Y,通讯通路门店!$S:$S,$G1198)</f>
        <v>0</v>
      </c>
      <c r="AZ1198" s="99">
        <f>SUMIFS(通讯通路门店!$AA:$AA,通讯通路门店!$S:$S,$G1198)</f>
        <v>0</v>
      </c>
      <c r="BA1198" s="99">
        <f t="shared" si="93"/>
        <v>0</v>
      </c>
      <c r="BB1198" s="99">
        <f t="shared" si="94"/>
        <v>0</v>
      </c>
      <c r="BC1198" s="99">
        <f>SUMIFS(通讯通路门店!$W:$W,通讯通路门店!$S:$S,$G1198,通讯通路门店!$J:$J,"荣耀体验店")+SUMIFS(通讯通路门店!$W:$W,通讯通路门店!$S:$S,$G1198,通讯通路门店!$J:$J,"荣耀授权专卖店")</f>
        <v>0</v>
      </c>
      <c r="BD1198" s="99">
        <f>SUMIFS(通讯通路门店!$Z:$Z,通讯通路门店!$S:$S,$G1198,通讯通路门店!$J:$J,"VIVO体验店")</f>
        <v>0</v>
      </c>
      <c r="BE1198" s="99">
        <f>SUMIFS(通讯通路门店!$AB:$AB,通讯通路门店!$S:$S,$G1198,通讯通路门店!$J:$J,"OPPO体验店")</f>
        <v>0</v>
      </c>
      <c r="BF1198" s="99">
        <f>SUMIFS(通讯通路门店!$X:$X,通讯通路门店!$S:$S,$G1198,通讯通路门店!$J:$J,"华为授权体验店")+SUMIFS(通讯通路门店!$AA:$AA,通讯通路门店!$S:$S,$G1198,通讯通路门店!$J:$J,"华为堡垒店")</f>
        <v>0</v>
      </c>
      <c r="BG1198" s="99">
        <f>SUMIFS(通讯通路门店!$Y:$Y,通讯通路门店!$S:$S,$G1198,通讯通路门店!$J:$J,"小米体验店")</f>
        <v>0</v>
      </c>
      <c r="BH1198" s="99">
        <f>SUMIFS(通讯通路门店!$AA:$AA,通讯通路门店!$S:$S,$G1198,通讯通路门店!$J:$J,"苹果体验店")</f>
        <v>0</v>
      </c>
      <c r="BI1198" s="99">
        <f>SUMIFS(通讯通路门店!$K:$K,通讯通路门店!$S:$S,$G1198,通讯通路门店!$J:$J,"其他品牌专卖店")</f>
        <v>0</v>
      </c>
      <c r="BJ1198" s="99">
        <f>SUMIFS(通讯通路门店!$AC:$AC,通讯通路门店!$S:$S,$G1198)</f>
        <v>0</v>
      </c>
      <c r="BK1198" s="99">
        <f>SUMIFS(通讯通路门店!$AD:$AD,通讯通路门店!$S:$S,$G1198)</f>
        <v>0</v>
      </c>
      <c r="BL1198" s="99">
        <f>SUMIFS(通讯通路门店!$AE:$AE,通讯通路门店!$S:$S,$G1198)</f>
        <v>0</v>
      </c>
      <c r="BM1198" s="99">
        <f>SUMIFS(通讯通路门店!$AF:$AF,通讯通路门店!$S:$S,$G1198)</f>
        <v>0</v>
      </c>
      <c r="BN1198" s="99">
        <f>SUMIFS(通讯通路门店!$AG:$AG,通讯通路门店!$S:$S,$G1198)</f>
        <v>0</v>
      </c>
      <c r="BO1198" s="99">
        <f>SUMIFS(通讯通路门店!$AH:$AH,通讯通路门店!$S:$S,$G1198)</f>
        <v>0</v>
      </c>
      <c r="BP1198" s="99">
        <f>SUMIFS(通讯通路门店!$AI:$AI,通讯通路门店!$S:$S,$G1198)</f>
        <v>0</v>
      </c>
      <c r="BQ1198" s="83"/>
    </row>
    <row r="1199" spans="1:69">
      <c r="A1199" s="99" t="str">
        <f>IFERROR(_xlfn.XLOOKUP($G1199,通讯通路门店!$S$4:$S$993933,通讯通路门店!$A$4:$A$993933,0,0),"")</f>
        <v>海南省</v>
      </c>
      <c r="B1199" s="99" t="str">
        <f>IFERROR(_xlfn.XLOOKUP($G1199,通讯通路门店!$S$4:$S$993933,通讯通路门店!$B$4:$B$993933,0,0),"")</f>
        <v>乐东黎族自治县</v>
      </c>
      <c r="C1199" s="99" t="str">
        <f>IFERROR(_xlfn.XLOOKUP($G1199,通讯通路门店!$S$4:$S$993933,通讯通路门店!$C$4:$C$993933,0,0),"")</f>
        <v>乐东黎族自治县</v>
      </c>
      <c r="D1199" s="99" t="str">
        <f>IFERROR(_xlfn.XLOOKUP($G1199,通讯通路门店!$S$4:$S$993933,通讯通路门店!$D$4:$D$993933,0,0),"")</f>
        <v>万冲镇</v>
      </c>
      <c r="E1199" s="83"/>
      <c r="F1199" s="83"/>
      <c r="G1199" s="101"/>
      <c r="H1199" s="102">
        <f>IFERROR(_xlfn.XLOOKUP($G1199,通讯通路门店!$S$4:$S$993933,通讯通路门店!$R$4:$R$993933,0,0),"")</f>
        <v>0</v>
      </c>
      <c r="I1199" s="83"/>
      <c r="J1199" s="83"/>
      <c r="K1199" s="83"/>
      <c r="L1199" s="83"/>
      <c r="M1199" s="83"/>
      <c r="N1199" s="83"/>
      <c r="O1199" s="83"/>
      <c r="P1199" s="83"/>
      <c r="Q1199" s="83"/>
      <c r="R1199" s="83"/>
      <c r="S1199" s="83"/>
      <c r="T1199" s="83"/>
      <c r="U1199" s="99">
        <f>COUNTIF(通讯通路门店!$S:$S,$G1199)</f>
        <v>0</v>
      </c>
      <c r="V1199" s="99">
        <f>COUNTIFS(通讯通路门店!$S:$S,$G1199,通讯通路门店!$J:$J,"综合卖场")</f>
        <v>0</v>
      </c>
      <c r="W1199" s="99">
        <f>SUMIFS(通讯通路门店!$AJ:$AJ,通讯通路门店!$S:$S,通讯客户沙盘!$G1199)</f>
        <v>0</v>
      </c>
      <c r="X1199" s="99">
        <f t="shared" si="90"/>
        <v>0</v>
      </c>
      <c r="Y1199" s="99">
        <f>COUNTIFS(通讯通路门店!$S:$S,$G1199,通讯通路门店!$J:$J,"荣耀体验店")+COUNTIFS(通讯通路门店!$S:$S,$G1199,通讯通路门店!$J:$J,"荣耀授权专卖店")</f>
        <v>0</v>
      </c>
      <c r="Z1199" s="99">
        <f>COUNTIFS(通讯通路门店!$S:$S,$G1199,通讯通路门店!$J:$J,"VIVO体验店")</f>
        <v>0</v>
      </c>
      <c r="AA1199" s="99">
        <f>COUNTIFS(通讯通路门店!$S:$S,$G1199,通讯通路门店!$J:$J,"OPPO体验店")</f>
        <v>0</v>
      </c>
      <c r="AB1199" s="99">
        <f>COUNTIFS(通讯通路门店!$S:$S,$G1199,通讯通路门店!$J:$J,"华为授权体验店")+COUNTIFS(通讯通路门店!$S:$S,$G1199,通讯通路门店!$J:$J,"华为堡垒店")</f>
        <v>0</v>
      </c>
      <c r="AC1199" s="99">
        <f>COUNTIFS(通讯通路门店!$S:$S,$G1199,通讯通路门店!$J:$J,"小米体验店")</f>
        <v>0</v>
      </c>
      <c r="AD1199" s="99">
        <f>COUNTIFS(通讯通路门店!$S:$S,$G1199,通讯通路门店!$J:$J,"苹果体验店")</f>
        <v>0</v>
      </c>
      <c r="AE1199" s="99">
        <f>COUNTIFS(通讯通路门店!$S:$S,$G1199,通讯通路门店!$J:$J,"其他品牌专卖店")</f>
        <v>0</v>
      </c>
      <c r="AF1199" s="99">
        <f>SUMIFS(通讯通路门店!$BI:$BI,通讯通路门店!$S:$S,$G1199)</f>
        <v>0</v>
      </c>
      <c r="AG1199" s="99">
        <f>SUMIFS(通讯通路门店!$BH:$BH,通讯通路门店!$S:$S,$G1199)</f>
        <v>0</v>
      </c>
      <c r="AH1199" s="99">
        <f t="shared" si="91"/>
        <v>0</v>
      </c>
      <c r="AI1199" s="99">
        <f>SUMIFS(通讯通路门店!$BB:$BB,通讯通路门店!$S:$S,$G1199)</f>
        <v>0</v>
      </c>
      <c r="AJ1199" s="99">
        <f>SUMIFS(通讯通路门店!$BE:$BE,通讯通路门店!$S:$S,$G1199)</f>
        <v>0</v>
      </c>
      <c r="AK1199" s="99">
        <f>SUMIFS(通讯通路门店!$BG:$BG,通讯通路门店!$S:$S,$G1199)</f>
        <v>0</v>
      </c>
      <c r="AL1199" s="99">
        <f>SUMIFS(通讯通路门店!$BC:$BC,通讯通路门店!$S:$S,$G1199)</f>
        <v>0</v>
      </c>
      <c r="AM1199" s="99">
        <f>SUMIFS(通讯通路门店!$BD:$BD,通讯通路门店!$S:$S,$G1199)</f>
        <v>0</v>
      </c>
      <c r="AN1199" s="99">
        <f>SUMIFS(通讯通路门店!$BF:$BF,通讯通路门店!$S:$S,$G1199)</f>
        <v>0</v>
      </c>
      <c r="AO1199" s="99">
        <f t="shared" si="92"/>
        <v>0</v>
      </c>
      <c r="AP1199" s="99">
        <f>SUMIFS(通讯通路门店!$K:$K,通讯通路门店!$S:$S,$G1199)</f>
        <v>0</v>
      </c>
      <c r="AQ1199" s="83"/>
      <c r="AR1199" s="99">
        <f>SUMIFS(通讯通路门店!$T:$T,通讯通路门店!$S:$S,$G1199)</f>
        <v>0</v>
      </c>
      <c r="AS1199" s="99">
        <f>SUMIFS(通讯通路门店!$U:$U,通讯通路门店!$S:$S,$G1199)</f>
        <v>0</v>
      </c>
      <c r="AT1199" s="99">
        <f>SUMIFS(通讯通路门店!$V:$V,通讯通路门店!$S:$S,$G1199)</f>
        <v>0</v>
      </c>
      <c r="AU1199" s="99">
        <f>SUMIFS(通讯通路门店!$W:$W,通讯通路门店!$S:$S,$G1199)</f>
        <v>0</v>
      </c>
      <c r="AV1199" s="99">
        <f>SUMIFS(通讯通路门店!$Z:$Z,通讯通路门店!$S:$S,$G1199)</f>
        <v>0</v>
      </c>
      <c r="AW1199" s="99">
        <f>SUMIFS(通讯通路门店!$AB:$AB,通讯通路门店!$S:$S,$G1199)</f>
        <v>0</v>
      </c>
      <c r="AX1199" s="99">
        <f>SUMIFS(通讯通路门店!$X:$X,通讯通路门店!$S:$S,$G1199)</f>
        <v>0</v>
      </c>
      <c r="AY1199" s="99">
        <f>SUMIFS(通讯通路门店!$Y:$Y,通讯通路门店!$S:$S,$G1199)</f>
        <v>0</v>
      </c>
      <c r="AZ1199" s="99">
        <f>SUMIFS(通讯通路门店!$AA:$AA,通讯通路门店!$S:$S,$G1199)</f>
        <v>0</v>
      </c>
      <c r="BA1199" s="99">
        <f t="shared" si="93"/>
        <v>0</v>
      </c>
      <c r="BB1199" s="99">
        <f t="shared" si="94"/>
        <v>0</v>
      </c>
      <c r="BC1199" s="99">
        <f>SUMIFS(通讯通路门店!$W:$W,通讯通路门店!$S:$S,$G1199,通讯通路门店!$J:$J,"荣耀体验店")+SUMIFS(通讯通路门店!$W:$W,通讯通路门店!$S:$S,$G1199,通讯通路门店!$J:$J,"荣耀授权专卖店")</f>
        <v>0</v>
      </c>
      <c r="BD1199" s="99">
        <f>SUMIFS(通讯通路门店!$Z:$Z,通讯通路门店!$S:$S,$G1199,通讯通路门店!$J:$J,"VIVO体验店")</f>
        <v>0</v>
      </c>
      <c r="BE1199" s="99">
        <f>SUMIFS(通讯通路门店!$AB:$AB,通讯通路门店!$S:$S,$G1199,通讯通路门店!$J:$J,"OPPO体验店")</f>
        <v>0</v>
      </c>
      <c r="BF1199" s="99">
        <f>SUMIFS(通讯通路门店!$X:$X,通讯通路门店!$S:$S,$G1199,通讯通路门店!$J:$J,"华为授权体验店")+SUMIFS(通讯通路门店!$AA:$AA,通讯通路门店!$S:$S,$G1199,通讯通路门店!$J:$J,"华为堡垒店")</f>
        <v>0</v>
      </c>
      <c r="BG1199" s="99">
        <f>SUMIFS(通讯通路门店!$Y:$Y,通讯通路门店!$S:$S,$G1199,通讯通路门店!$J:$J,"小米体验店")</f>
        <v>0</v>
      </c>
      <c r="BH1199" s="99">
        <f>SUMIFS(通讯通路门店!$AA:$AA,通讯通路门店!$S:$S,$G1199,通讯通路门店!$J:$J,"苹果体验店")</f>
        <v>0</v>
      </c>
      <c r="BI1199" s="99">
        <f>SUMIFS(通讯通路门店!$K:$K,通讯通路门店!$S:$S,$G1199,通讯通路门店!$J:$J,"其他品牌专卖店")</f>
        <v>0</v>
      </c>
      <c r="BJ1199" s="99">
        <f>SUMIFS(通讯通路门店!$AC:$AC,通讯通路门店!$S:$S,$G1199)</f>
        <v>0</v>
      </c>
      <c r="BK1199" s="99">
        <f>SUMIFS(通讯通路门店!$AD:$AD,通讯通路门店!$S:$S,$G1199)</f>
        <v>0</v>
      </c>
      <c r="BL1199" s="99">
        <f>SUMIFS(通讯通路门店!$AE:$AE,通讯通路门店!$S:$S,$G1199)</f>
        <v>0</v>
      </c>
      <c r="BM1199" s="99">
        <f>SUMIFS(通讯通路门店!$AF:$AF,通讯通路门店!$S:$S,$G1199)</f>
        <v>0</v>
      </c>
      <c r="BN1199" s="99">
        <f>SUMIFS(通讯通路门店!$AG:$AG,通讯通路门店!$S:$S,$G1199)</f>
        <v>0</v>
      </c>
      <c r="BO1199" s="99">
        <f>SUMIFS(通讯通路门店!$AH:$AH,通讯通路门店!$S:$S,$G1199)</f>
        <v>0</v>
      </c>
      <c r="BP1199" s="99">
        <f>SUMIFS(通讯通路门店!$AI:$AI,通讯通路门店!$S:$S,$G1199)</f>
        <v>0</v>
      </c>
      <c r="BQ1199" s="83"/>
    </row>
    <row r="1200" spans="1:69">
      <c r="A1200" s="99" t="str">
        <f>IFERROR(_xlfn.XLOOKUP($G1200,通讯通路门店!$S$4:$S$993933,通讯通路门店!$A$4:$A$993933,0,0),"")</f>
        <v>海南省</v>
      </c>
      <c r="B1200" s="99" t="str">
        <f>IFERROR(_xlfn.XLOOKUP($G1200,通讯通路门店!$S$4:$S$993933,通讯通路门店!$B$4:$B$993933,0,0),"")</f>
        <v>乐东黎族自治县</v>
      </c>
      <c r="C1200" s="99" t="str">
        <f>IFERROR(_xlfn.XLOOKUP($G1200,通讯通路门店!$S$4:$S$993933,通讯通路门店!$C$4:$C$993933,0,0),"")</f>
        <v>乐东黎族自治县</v>
      </c>
      <c r="D1200" s="99" t="str">
        <f>IFERROR(_xlfn.XLOOKUP($G1200,通讯通路门店!$S$4:$S$993933,通讯通路门店!$D$4:$D$993933,0,0),"")</f>
        <v>万冲镇</v>
      </c>
      <c r="E1200" s="83"/>
      <c r="F1200" s="83"/>
      <c r="G1200" s="101"/>
      <c r="H1200" s="102">
        <f>IFERROR(_xlfn.XLOOKUP($G1200,通讯通路门店!$S$4:$S$993933,通讯通路门店!$R$4:$R$993933,0,0),"")</f>
        <v>0</v>
      </c>
      <c r="I1200" s="83"/>
      <c r="J1200" s="83"/>
      <c r="K1200" s="83"/>
      <c r="L1200" s="83"/>
      <c r="M1200" s="83"/>
      <c r="N1200" s="83"/>
      <c r="O1200" s="83"/>
      <c r="P1200" s="83"/>
      <c r="Q1200" s="83"/>
      <c r="R1200" s="83"/>
      <c r="S1200" s="83"/>
      <c r="T1200" s="83"/>
      <c r="U1200" s="99">
        <f>COUNTIF(通讯通路门店!$S:$S,$G1200)</f>
        <v>0</v>
      </c>
      <c r="V1200" s="99">
        <f>COUNTIFS(通讯通路门店!$S:$S,$G1200,通讯通路门店!$J:$J,"综合卖场")</f>
        <v>0</v>
      </c>
      <c r="W1200" s="99">
        <f>SUMIFS(通讯通路门店!$AJ:$AJ,通讯通路门店!$S:$S,通讯客户沙盘!$G1200)</f>
        <v>0</v>
      </c>
      <c r="X1200" s="99">
        <f t="shared" si="90"/>
        <v>0</v>
      </c>
      <c r="Y1200" s="99">
        <f>COUNTIFS(通讯通路门店!$S:$S,$G1200,通讯通路门店!$J:$J,"荣耀体验店")+COUNTIFS(通讯通路门店!$S:$S,$G1200,通讯通路门店!$J:$J,"荣耀授权专卖店")</f>
        <v>0</v>
      </c>
      <c r="Z1200" s="99">
        <f>COUNTIFS(通讯通路门店!$S:$S,$G1200,通讯通路门店!$J:$J,"VIVO体验店")</f>
        <v>0</v>
      </c>
      <c r="AA1200" s="99">
        <f>COUNTIFS(通讯通路门店!$S:$S,$G1200,通讯通路门店!$J:$J,"OPPO体验店")</f>
        <v>0</v>
      </c>
      <c r="AB1200" s="99">
        <f>COUNTIFS(通讯通路门店!$S:$S,$G1200,通讯通路门店!$J:$J,"华为授权体验店")+COUNTIFS(通讯通路门店!$S:$S,$G1200,通讯通路门店!$J:$J,"华为堡垒店")</f>
        <v>0</v>
      </c>
      <c r="AC1200" s="99">
        <f>COUNTIFS(通讯通路门店!$S:$S,$G1200,通讯通路门店!$J:$J,"小米体验店")</f>
        <v>0</v>
      </c>
      <c r="AD1200" s="99">
        <f>COUNTIFS(通讯通路门店!$S:$S,$G1200,通讯通路门店!$J:$J,"苹果体验店")</f>
        <v>0</v>
      </c>
      <c r="AE1200" s="99">
        <f>COUNTIFS(通讯通路门店!$S:$S,$G1200,通讯通路门店!$J:$J,"其他品牌专卖店")</f>
        <v>0</v>
      </c>
      <c r="AF1200" s="99">
        <f>SUMIFS(通讯通路门店!$BI:$BI,通讯通路门店!$S:$S,$G1200)</f>
        <v>0</v>
      </c>
      <c r="AG1200" s="99">
        <f>SUMIFS(通讯通路门店!$BH:$BH,通讯通路门店!$S:$S,$G1200)</f>
        <v>0</v>
      </c>
      <c r="AH1200" s="99">
        <f t="shared" si="91"/>
        <v>0</v>
      </c>
      <c r="AI1200" s="99">
        <f>SUMIFS(通讯通路门店!$BB:$BB,通讯通路门店!$S:$S,$G1200)</f>
        <v>0</v>
      </c>
      <c r="AJ1200" s="99">
        <f>SUMIFS(通讯通路门店!$BE:$BE,通讯通路门店!$S:$S,$G1200)</f>
        <v>0</v>
      </c>
      <c r="AK1200" s="99">
        <f>SUMIFS(通讯通路门店!$BG:$BG,通讯通路门店!$S:$S,$G1200)</f>
        <v>0</v>
      </c>
      <c r="AL1200" s="99">
        <f>SUMIFS(通讯通路门店!$BC:$BC,通讯通路门店!$S:$S,$G1200)</f>
        <v>0</v>
      </c>
      <c r="AM1200" s="99">
        <f>SUMIFS(通讯通路门店!$BD:$BD,通讯通路门店!$S:$S,$G1200)</f>
        <v>0</v>
      </c>
      <c r="AN1200" s="99">
        <f>SUMIFS(通讯通路门店!$BF:$BF,通讯通路门店!$S:$S,$G1200)</f>
        <v>0</v>
      </c>
      <c r="AO1200" s="99">
        <f t="shared" si="92"/>
        <v>0</v>
      </c>
      <c r="AP1200" s="99">
        <f>SUMIFS(通讯通路门店!$K:$K,通讯通路门店!$S:$S,$G1200)</f>
        <v>0</v>
      </c>
      <c r="AQ1200" s="83"/>
      <c r="AR1200" s="99">
        <f>SUMIFS(通讯通路门店!$T:$T,通讯通路门店!$S:$S,$G1200)</f>
        <v>0</v>
      </c>
      <c r="AS1200" s="99">
        <f>SUMIFS(通讯通路门店!$U:$U,通讯通路门店!$S:$S,$G1200)</f>
        <v>0</v>
      </c>
      <c r="AT1200" s="99">
        <f>SUMIFS(通讯通路门店!$V:$V,通讯通路门店!$S:$S,$G1200)</f>
        <v>0</v>
      </c>
      <c r="AU1200" s="99">
        <f>SUMIFS(通讯通路门店!$W:$W,通讯通路门店!$S:$S,$G1200)</f>
        <v>0</v>
      </c>
      <c r="AV1200" s="99">
        <f>SUMIFS(通讯通路门店!$Z:$Z,通讯通路门店!$S:$S,$G1200)</f>
        <v>0</v>
      </c>
      <c r="AW1200" s="99">
        <f>SUMIFS(通讯通路门店!$AB:$AB,通讯通路门店!$S:$S,$G1200)</f>
        <v>0</v>
      </c>
      <c r="AX1200" s="99">
        <f>SUMIFS(通讯通路门店!$X:$X,通讯通路门店!$S:$S,$G1200)</f>
        <v>0</v>
      </c>
      <c r="AY1200" s="99">
        <f>SUMIFS(通讯通路门店!$Y:$Y,通讯通路门店!$S:$S,$G1200)</f>
        <v>0</v>
      </c>
      <c r="AZ1200" s="99">
        <f>SUMIFS(通讯通路门店!$AA:$AA,通讯通路门店!$S:$S,$G1200)</f>
        <v>0</v>
      </c>
      <c r="BA1200" s="99">
        <f t="shared" si="93"/>
        <v>0</v>
      </c>
      <c r="BB1200" s="99">
        <f t="shared" si="94"/>
        <v>0</v>
      </c>
      <c r="BC1200" s="99">
        <f>SUMIFS(通讯通路门店!$W:$W,通讯通路门店!$S:$S,$G1200,通讯通路门店!$J:$J,"荣耀体验店")+SUMIFS(通讯通路门店!$W:$W,通讯通路门店!$S:$S,$G1200,通讯通路门店!$J:$J,"荣耀授权专卖店")</f>
        <v>0</v>
      </c>
      <c r="BD1200" s="99">
        <f>SUMIFS(通讯通路门店!$Z:$Z,通讯通路门店!$S:$S,$G1200,通讯通路门店!$J:$J,"VIVO体验店")</f>
        <v>0</v>
      </c>
      <c r="BE1200" s="99">
        <f>SUMIFS(通讯通路门店!$AB:$AB,通讯通路门店!$S:$S,$G1200,通讯通路门店!$J:$J,"OPPO体验店")</f>
        <v>0</v>
      </c>
      <c r="BF1200" s="99">
        <f>SUMIFS(通讯通路门店!$X:$X,通讯通路门店!$S:$S,$G1200,通讯通路门店!$J:$J,"华为授权体验店")+SUMIFS(通讯通路门店!$AA:$AA,通讯通路门店!$S:$S,$G1200,通讯通路门店!$J:$J,"华为堡垒店")</f>
        <v>0</v>
      </c>
      <c r="BG1200" s="99">
        <f>SUMIFS(通讯通路门店!$Y:$Y,通讯通路门店!$S:$S,$G1200,通讯通路门店!$J:$J,"小米体验店")</f>
        <v>0</v>
      </c>
      <c r="BH1200" s="99">
        <f>SUMIFS(通讯通路门店!$AA:$AA,通讯通路门店!$S:$S,$G1200,通讯通路门店!$J:$J,"苹果体验店")</f>
        <v>0</v>
      </c>
      <c r="BI1200" s="99">
        <f>SUMIFS(通讯通路门店!$K:$K,通讯通路门店!$S:$S,$G1200,通讯通路门店!$J:$J,"其他品牌专卖店")</f>
        <v>0</v>
      </c>
      <c r="BJ1200" s="99">
        <f>SUMIFS(通讯通路门店!$AC:$AC,通讯通路门店!$S:$S,$G1200)</f>
        <v>0</v>
      </c>
      <c r="BK1200" s="99">
        <f>SUMIFS(通讯通路门店!$AD:$AD,通讯通路门店!$S:$S,$G1200)</f>
        <v>0</v>
      </c>
      <c r="BL1200" s="99">
        <f>SUMIFS(通讯通路门店!$AE:$AE,通讯通路门店!$S:$S,$G1200)</f>
        <v>0</v>
      </c>
      <c r="BM1200" s="99">
        <f>SUMIFS(通讯通路门店!$AF:$AF,通讯通路门店!$S:$S,$G1200)</f>
        <v>0</v>
      </c>
      <c r="BN1200" s="99">
        <f>SUMIFS(通讯通路门店!$AG:$AG,通讯通路门店!$S:$S,$G1200)</f>
        <v>0</v>
      </c>
      <c r="BO1200" s="99">
        <f>SUMIFS(通讯通路门店!$AH:$AH,通讯通路门店!$S:$S,$G1200)</f>
        <v>0</v>
      </c>
      <c r="BP1200" s="99">
        <f>SUMIFS(通讯通路门店!$AI:$AI,通讯通路门店!$S:$S,$G1200)</f>
        <v>0</v>
      </c>
      <c r="BQ1200" s="83"/>
    </row>
    <row r="1201" spans="1:69">
      <c r="A1201" s="99" t="str">
        <f>IFERROR(_xlfn.XLOOKUP($G1201,通讯通路门店!$S$4:$S$993933,通讯通路门店!$A$4:$A$993933,0,0),"")</f>
        <v>海南省</v>
      </c>
      <c r="B1201" s="99" t="str">
        <f>IFERROR(_xlfn.XLOOKUP($G1201,通讯通路门店!$S$4:$S$993933,通讯通路门店!$B$4:$B$993933,0,0),"")</f>
        <v>乐东黎族自治县</v>
      </c>
      <c r="C1201" s="99" t="str">
        <f>IFERROR(_xlfn.XLOOKUP($G1201,通讯通路门店!$S$4:$S$993933,通讯通路门店!$C$4:$C$993933,0,0),"")</f>
        <v>乐东黎族自治县</v>
      </c>
      <c r="D1201" s="99" t="str">
        <f>IFERROR(_xlfn.XLOOKUP($G1201,通讯通路门店!$S$4:$S$993933,通讯通路门店!$D$4:$D$993933,0,0),"")</f>
        <v>万冲镇</v>
      </c>
      <c r="E1201" s="83"/>
      <c r="F1201" s="83"/>
      <c r="G1201" s="101"/>
      <c r="H1201" s="102">
        <f>IFERROR(_xlfn.XLOOKUP($G1201,通讯通路门店!$S$4:$S$993933,通讯通路门店!$R$4:$R$993933,0,0),"")</f>
        <v>0</v>
      </c>
      <c r="I1201" s="83"/>
      <c r="J1201" s="83"/>
      <c r="K1201" s="83"/>
      <c r="L1201" s="83"/>
      <c r="M1201" s="83"/>
      <c r="N1201" s="83"/>
      <c r="O1201" s="83"/>
      <c r="P1201" s="83"/>
      <c r="Q1201" s="83"/>
      <c r="R1201" s="83"/>
      <c r="S1201" s="83"/>
      <c r="T1201" s="83"/>
      <c r="U1201" s="99">
        <f>COUNTIF(通讯通路门店!$S:$S,$G1201)</f>
        <v>0</v>
      </c>
      <c r="V1201" s="99">
        <f>COUNTIFS(通讯通路门店!$S:$S,$G1201,通讯通路门店!$J:$J,"综合卖场")</f>
        <v>0</v>
      </c>
      <c r="W1201" s="99">
        <f>SUMIFS(通讯通路门店!$AJ:$AJ,通讯通路门店!$S:$S,通讯客户沙盘!$G1201)</f>
        <v>0</v>
      </c>
      <c r="X1201" s="99">
        <f t="shared" si="90"/>
        <v>0</v>
      </c>
      <c r="Y1201" s="99">
        <f>COUNTIFS(通讯通路门店!$S:$S,$G1201,通讯通路门店!$J:$J,"荣耀体验店")+COUNTIFS(通讯通路门店!$S:$S,$G1201,通讯通路门店!$J:$J,"荣耀授权专卖店")</f>
        <v>0</v>
      </c>
      <c r="Z1201" s="99">
        <f>COUNTIFS(通讯通路门店!$S:$S,$G1201,通讯通路门店!$J:$J,"VIVO体验店")</f>
        <v>0</v>
      </c>
      <c r="AA1201" s="99">
        <f>COUNTIFS(通讯通路门店!$S:$S,$G1201,通讯通路门店!$J:$J,"OPPO体验店")</f>
        <v>0</v>
      </c>
      <c r="AB1201" s="99">
        <f>COUNTIFS(通讯通路门店!$S:$S,$G1201,通讯通路门店!$J:$J,"华为授权体验店")+COUNTIFS(通讯通路门店!$S:$S,$G1201,通讯通路门店!$J:$J,"华为堡垒店")</f>
        <v>0</v>
      </c>
      <c r="AC1201" s="99">
        <f>COUNTIFS(通讯通路门店!$S:$S,$G1201,通讯通路门店!$J:$J,"小米体验店")</f>
        <v>0</v>
      </c>
      <c r="AD1201" s="99">
        <f>COUNTIFS(通讯通路门店!$S:$S,$G1201,通讯通路门店!$J:$J,"苹果体验店")</f>
        <v>0</v>
      </c>
      <c r="AE1201" s="99">
        <f>COUNTIFS(通讯通路门店!$S:$S,$G1201,通讯通路门店!$J:$J,"其他品牌专卖店")</f>
        <v>0</v>
      </c>
      <c r="AF1201" s="99">
        <f>SUMIFS(通讯通路门店!$BI:$BI,通讯通路门店!$S:$S,$G1201)</f>
        <v>0</v>
      </c>
      <c r="AG1201" s="99">
        <f>SUMIFS(通讯通路门店!$BH:$BH,通讯通路门店!$S:$S,$G1201)</f>
        <v>0</v>
      </c>
      <c r="AH1201" s="99">
        <f t="shared" si="91"/>
        <v>0</v>
      </c>
      <c r="AI1201" s="99">
        <f>SUMIFS(通讯通路门店!$BB:$BB,通讯通路门店!$S:$S,$G1201)</f>
        <v>0</v>
      </c>
      <c r="AJ1201" s="99">
        <f>SUMIFS(通讯通路门店!$BE:$BE,通讯通路门店!$S:$S,$G1201)</f>
        <v>0</v>
      </c>
      <c r="AK1201" s="99">
        <f>SUMIFS(通讯通路门店!$BG:$BG,通讯通路门店!$S:$S,$G1201)</f>
        <v>0</v>
      </c>
      <c r="AL1201" s="99">
        <f>SUMIFS(通讯通路门店!$BC:$BC,通讯通路门店!$S:$S,$G1201)</f>
        <v>0</v>
      </c>
      <c r="AM1201" s="99">
        <f>SUMIFS(通讯通路门店!$BD:$BD,通讯通路门店!$S:$S,$G1201)</f>
        <v>0</v>
      </c>
      <c r="AN1201" s="99">
        <f>SUMIFS(通讯通路门店!$BF:$BF,通讯通路门店!$S:$S,$G1201)</f>
        <v>0</v>
      </c>
      <c r="AO1201" s="99">
        <f t="shared" si="92"/>
        <v>0</v>
      </c>
      <c r="AP1201" s="99">
        <f>SUMIFS(通讯通路门店!$K:$K,通讯通路门店!$S:$S,$G1201)</f>
        <v>0</v>
      </c>
      <c r="AQ1201" s="83"/>
      <c r="AR1201" s="99">
        <f>SUMIFS(通讯通路门店!$T:$T,通讯通路门店!$S:$S,$G1201)</f>
        <v>0</v>
      </c>
      <c r="AS1201" s="99">
        <f>SUMIFS(通讯通路门店!$U:$U,通讯通路门店!$S:$S,$G1201)</f>
        <v>0</v>
      </c>
      <c r="AT1201" s="99">
        <f>SUMIFS(通讯通路门店!$V:$V,通讯通路门店!$S:$S,$G1201)</f>
        <v>0</v>
      </c>
      <c r="AU1201" s="99">
        <f>SUMIFS(通讯通路门店!$W:$W,通讯通路门店!$S:$S,$G1201)</f>
        <v>0</v>
      </c>
      <c r="AV1201" s="99">
        <f>SUMIFS(通讯通路门店!$Z:$Z,通讯通路门店!$S:$S,$G1201)</f>
        <v>0</v>
      </c>
      <c r="AW1201" s="99">
        <f>SUMIFS(通讯通路门店!$AB:$AB,通讯通路门店!$S:$S,$G1201)</f>
        <v>0</v>
      </c>
      <c r="AX1201" s="99">
        <f>SUMIFS(通讯通路门店!$X:$X,通讯通路门店!$S:$S,$G1201)</f>
        <v>0</v>
      </c>
      <c r="AY1201" s="99">
        <f>SUMIFS(通讯通路门店!$Y:$Y,通讯通路门店!$S:$S,$G1201)</f>
        <v>0</v>
      </c>
      <c r="AZ1201" s="99">
        <f>SUMIFS(通讯通路门店!$AA:$AA,通讯通路门店!$S:$S,$G1201)</f>
        <v>0</v>
      </c>
      <c r="BA1201" s="99">
        <f t="shared" si="93"/>
        <v>0</v>
      </c>
      <c r="BB1201" s="99">
        <f t="shared" si="94"/>
        <v>0</v>
      </c>
      <c r="BC1201" s="99">
        <f>SUMIFS(通讯通路门店!$W:$W,通讯通路门店!$S:$S,$G1201,通讯通路门店!$J:$J,"荣耀体验店")+SUMIFS(通讯通路门店!$W:$W,通讯通路门店!$S:$S,$G1201,通讯通路门店!$J:$J,"荣耀授权专卖店")</f>
        <v>0</v>
      </c>
      <c r="BD1201" s="99">
        <f>SUMIFS(通讯通路门店!$Z:$Z,通讯通路门店!$S:$S,$G1201,通讯通路门店!$J:$J,"VIVO体验店")</f>
        <v>0</v>
      </c>
      <c r="BE1201" s="99">
        <f>SUMIFS(通讯通路门店!$AB:$AB,通讯通路门店!$S:$S,$G1201,通讯通路门店!$J:$J,"OPPO体验店")</f>
        <v>0</v>
      </c>
      <c r="BF1201" s="99">
        <f>SUMIFS(通讯通路门店!$X:$X,通讯通路门店!$S:$S,$G1201,通讯通路门店!$J:$J,"华为授权体验店")+SUMIFS(通讯通路门店!$AA:$AA,通讯通路门店!$S:$S,$G1201,通讯通路门店!$J:$J,"华为堡垒店")</f>
        <v>0</v>
      </c>
      <c r="BG1201" s="99">
        <f>SUMIFS(通讯通路门店!$Y:$Y,通讯通路门店!$S:$S,$G1201,通讯通路门店!$J:$J,"小米体验店")</f>
        <v>0</v>
      </c>
      <c r="BH1201" s="99">
        <f>SUMIFS(通讯通路门店!$AA:$AA,通讯通路门店!$S:$S,$G1201,通讯通路门店!$J:$J,"苹果体验店")</f>
        <v>0</v>
      </c>
      <c r="BI1201" s="99">
        <f>SUMIFS(通讯通路门店!$K:$K,通讯通路门店!$S:$S,$G1201,通讯通路门店!$J:$J,"其他品牌专卖店")</f>
        <v>0</v>
      </c>
      <c r="BJ1201" s="99">
        <f>SUMIFS(通讯通路门店!$AC:$AC,通讯通路门店!$S:$S,$G1201)</f>
        <v>0</v>
      </c>
      <c r="BK1201" s="99">
        <f>SUMIFS(通讯通路门店!$AD:$AD,通讯通路门店!$S:$S,$G1201)</f>
        <v>0</v>
      </c>
      <c r="BL1201" s="99">
        <f>SUMIFS(通讯通路门店!$AE:$AE,通讯通路门店!$S:$S,$G1201)</f>
        <v>0</v>
      </c>
      <c r="BM1201" s="99">
        <f>SUMIFS(通讯通路门店!$AF:$AF,通讯通路门店!$S:$S,$G1201)</f>
        <v>0</v>
      </c>
      <c r="BN1201" s="99">
        <f>SUMIFS(通讯通路门店!$AG:$AG,通讯通路门店!$S:$S,$G1201)</f>
        <v>0</v>
      </c>
      <c r="BO1201" s="99">
        <f>SUMIFS(通讯通路门店!$AH:$AH,通讯通路门店!$S:$S,$G1201)</f>
        <v>0</v>
      </c>
      <c r="BP1201" s="99">
        <f>SUMIFS(通讯通路门店!$AI:$AI,通讯通路门店!$S:$S,$G1201)</f>
        <v>0</v>
      </c>
      <c r="BQ1201" s="83"/>
    </row>
    <row r="1202" spans="1:69">
      <c r="A1202" s="99" t="str">
        <f>IFERROR(_xlfn.XLOOKUP($G1202,通讯通路门店!$S$4:$S$993933,通讯通路门店!$A$4:$A$993933,0,0),"")</f>
        <v>海南省</v>
      </c>
      <c r="B1202" s="99" t="str">
        <f>IFERROR(_xlfn.XLOOKUP($G1202,通讯通路门店!$S$4:$S$993933,通讯通路门店!$B$4:$B$993933,0,0),"")</f>
        <v>乐东黎族自治县</v>
      </c>
      <c r="C1202" s="99" t="str">
        <f>IFERROR(_xlfn.XLOOKUP($G1202,通讯通路门店!$S$4:$S$993933,通讯通路门店!$C$4:$C$993933,0,0),"")</f>
        <v>乐东黎族自治县</v>
      </c>
      <c r="D1202" s="99" t="str">
        <f>IFERROR(_xlfn.XLOOKUP($G1202,通讯通路门店!$S$4:$S$993933,通讯通路门店!$D$4:$D$993933,0,0),"")</f>
        <v>万冲镇</v>
      </c>
      <c r="E1202" s="83"/>
      <c r="F1202" s="83"/>
      <c r="G1202" s="101"/>
      <c r="H1202" s="102">
        <f>IFERROR(_xlfn.XLOOKUP($G1202,通讯通路门店!$S$4:$S$993933,通讯通路门店!$R$4:$R$993933,0,0),"")</f>
        <v>0</v>
      </c>
      <c r="I1202" s="83"/>
      <c r="J1202" s="83"/>
      <c r="K1202" s="83"/>
      <c r="L1202" s="83"/>
      <c r="M1202" s="83"/>
      <c r="N1202" s="83"/>
      <c r="O1202" s="83"/>
      <c r="P1202" s="83"/>
      <c r="Q1202" s="83"/>
      <c r="R1202" s="83"/>
      <c r="S1202" s="83"/>
      <c r="T1202" s="83"/>
      <c r="U1202" s="99">
        <f>COUNTIF(通讯通路门店!$S:$S,$G1202)</f>
        <v>0</v>
      </c>
      <c r="V1202" s="99">
        <f>COUNTIFS(通讯通路门店!$S:$S,$G1202,通讯通路门店!$J:$J,"综合卖场")</f>
        <v>0</v>
      </c>
      <c r="W1202" s="99">
        <f>SUMIFS(通讯通路门店!$AJ:$AJ,通讯通路门店!$S:$S,通讯客户沙盘!$G1202)</f>
        <v>0</v>
      </c>
      <c r="X1202" s="99">
        <f t="shared" si="90"/>
        <v>0</v>
      </c>
      <c r="Y1202" s="99">
        <f>COUNTIFS(通讯通路门店!$S:$S,$G1202,通讯通路门店!$J:$J,"荣耀体验店")+COUNTIFS(通讯通路门店!$S:$S,$G1202,通讯通路门店!$J:$J,"荣耀授权专卖店")</f>
        <v>0</v>
      </c>
      <c r="Z1202" s="99">
        <f>COUNTIFS(通讯通路门店!$S:$S,$G1202,通讯通路门店!$J:$J,"VIVO体验店")</f>
        <v>0</v>
      </c>
      <c r="AA1202" s="99">
        <f>COUNTIFS(通讯通路门店!$S:$S,$G1202,通讯通路门店!$J:$J,"OPPO体验店")</f>
        <v>0</v>
      </c>
      <c r="AB1202" s="99">
        <f>COUNTIFS(通讯通路门店!$S:$S,$G1202,通讯通路门店!$J:$J,"华为授权体验店")+COUNTIFS(通讯通路门店!$S:$S,$G1202,通讯通路门店!$J:$J,"华为堡垒店")</f>
        <v>0</v>
      </c>
      <c r="AC1202" s="99">
        <f>COUNTIFS(通讯通路门店!$S:$S,$G1202,通讯通路门店!$J:$J,"小米体验店")</f>
        <v>0</v>
      </c>
      <c r="AD1202" s="99">
        <f>COUNTIFS(通讯通路门店!$S:$S,$G1202,通讯通路门店!$J:$J,"苹果体验店")</f>
        <v>0</v>
      </c>
      <c r="AE1202" s="99">
        <f>COUNTIFS(通讯通路门店!$S:$S,$G1202,通讯通路门店!$J:$J,"其他品牌专卖店")</f>
        <v>0</v>
      </c>
      <c r="AF1202" s="99">
        <f>SUMIFS(通讯通路门店!$BI:$BI,通讯通路门店!$S:$S,$G1202)</f>
        <v>0</v>
      </c>
      <c r="AG1202" s="99">
        <f>SUMIFS(通讯通路门店!$BH:$BH,通讯通路门店!$S:$S,$G1202)</f>
        <v>0</v>
      </c>
      <c r="AH1202" s="99">
        <f t="shared" si="91"/>
        <v>0</v>
      </c>
      <c r="AI1202" s="99">
        <f>SUMIFS(通讯通路门店!$BB:$BB,通讯通路门店!$S:$S,$G1202)</f>
        <v>0</v>
      </c>
      <c r="AJ1202" s="99">
        <f>SUMIFS(通讯通路门店!$BE:$BE,通讯通路门店!$S:$S,$G1202)</f>
        <v>0</v>
      </c>
      <c r="AK1202" s="99">
        <f>SUMIFS(通讯通路门店!$BG:$BG,通讯通路门店!$S:$S,$G1202)</f>
        <v>0</v>
      </c>
      <c r="AL1202" s="99">
        <f>SUMIFS(通讯通路门店!$BC:$BC,通讯通路门店!$S:$S,$G1202)</f>
        <v>0</v>
      </c>
      <c r="AM1202" s="99">
        <f>SUMIFS(通讯通路门店!$BD:$BD,通讯通路门店!$S:$S,$G1202)</f>
        <v>0</v>
      </c>
      <c r="AN1202" s="99">
        <f>SUMIFS(通讯通路门店!$BF:$BF,通讯通路门店!$S:$S,$G1202)</f>
        <v>0</v>
      </c>
      <c r="AO1202" s="99">
        <f t="shared" si="92"/>
        <v>0</v>
      </c>
      <c r="AP1202" s="99">
        <f>SUMIFS(通讯通路门店!$K:$K,通讯通路门店!$S:$S,$G1202)</f>
        <v>0</v>
      </c>
      <c r="AQ1202" s="83"/>
      <c r="AR1202" s="99">
        <f>SUMIFS(通讯通路门店!$T:$T,通讯通路门店!$S:$S,$G1202)</f>
        <v>0</v>
      </c>
      <c r="AS1202" s="99">
        <f>SUMIFS(通讯通路门店!$U:$U,通讯通路门店!$S:$S,$G1202)</f>
        <v>0</v>
      </c>
      <c r="AT1202" s="99">
        <f>SUMIFS(通讯通路门店!$V:$V,通讯通路门店!$S:$S,$G1202)</f>
        <v>0</v>
      </c>
      <c r="AU1202" s="99">
        <f>SUMIFS(通讯通路门店!$W:$W,通讯通路门店!$S:$S,$G1202)</f>
        <v>0</v>
      </c>
      <c r="AV1202" s="99">
        <f>SUMIFS(通讯通路门店!$Z:$Z,通讯通路门店!$S:$S,$G1202)</f>
        <v>0</v>
      </c>
      <c r="AW1202" s="99">
        <f>SUMIFS(通讯通路门店!$AB:$AB,通讯通路门店!$S:$S,$G1202)</f>
        <v>0</v>
      </c>
      <c r="AX1202" s="99">
        <f>SUMIFS(通讯通路门店!$X:$X,通讯通路门店!$S:$S,$G1202)</f>
        <v>0</v>
      </c>
      <c r="AY1202" s="99">
        <f>SUMIFS(通讯通路门店!$Y:$Y,通讯通路门店!$S:$S,$G1202)</f>
        <v>0</v>
      </c>
      <c r="AZ1202" s="99">
        <f>SUMIFS(通讯通路门店!$AA:$AA,通讯通路门店!$S:$S,$G1202)</f>
        <v>0</v>
      </c>
      <c r="BA1202" s="99">
        <f t="shared" si="93"/>
        <v>0</v>
      </c>
      <c r="BB1202" s="99">
        <f t="shared" si="94"/>
        <v>0</v>
      </c>
      <c r="BC1202" s="99">
        <f>SUMIFS(通讯通路门店!$W:$W,通讯通路门店!$S:$S,$G1202,通讯通路门店!$J:$J,"荣耀体验店")+SUMIFS(通讯通路门店!$W:$W,通讯通路门店!$S:$S,$G1202,通讯通路门店!$J:$J,"荣耀授权专卖店")</f>
        <v>0</v>
      </c>
      <c r="BD1202" s="99">
        <f>SUMIFS(通讯通路门店!$Z:$Z,通讯通路门店!$S:$S,$G1202,通讯通路门店!$J:$J,"VIVO体验店")</f>
        <v>0</v>
      </c>
      <c r="BE1202" s="99">
        <f>SUMIFS(通讯通路门店!$AB:$AB,通讯通路门店!$S:$S,$G1202,通讯通路门店!$J:$J,"OPPO体验店")</f>
        <v>0</v>
      </c>
      <c r="BF1202" s="99">
        <f>SUMIFS(通讯通路门店!$X:$X,通讯通路门店!$S:$S,$G1202,通讯通路门店!$J:$J,"华为授权体验店")+SUMIFS(通讯通路门店!$AA:$AA,通讯通路门店!$S:$S,$G1202,通讯通路门店!$J:$J,"华为堡垒店")</f>
        <v>0</v>
      </c>
      <c r="BG1202" s="99">
        <f>SUMIFS(通讯通路门店!$Y:$Y,通讯通路门店!$S:$S,$G1202,通讯通路门店!$J:$J,"小米体验店")</f>
        <v>0</v>
      </c>
      <c r="BH1202" s="99">
        <f>SUMIFS(通讯通路门店!$AA:$AA,通讯通路门店!$S:$S,$G1202,通讯通路门店!$J:$J,"苹果体验店")</f>
        <v>0</v>
      </c>
      <c r="BI1202" s="99">
        <f>SUMIFS(通讯通路门店!$K:$K,通讯通路门店!$S:$S,$G1202,通讯通路门店!$J:$J,"其他品牌专卖店")</f>
        <v>0</v>
      </c>
      <c r="BJ1202" s="99">
        <f>SUMIFS(通讯通路门店!$AC:$AC,通讯通路门店!$S:$S,$G1202)</f>
        <v>0</v>
      </c>
      <c r="BK1202" s="99">
        <f>SUMIFS(通讯通路门店!$AD:$AD,通讯通路门店!$S:$S,$G1202)</f>
        <v>0</v>
      </c>
      <c r="BL1202" s="99">
        <f>SUMIFS(通讯通路门店!$AE:$AE,通讯通路门店!$S:$S,$G1202)</f>
        <v>0</v>
      </c>
      <c r="BM1202" s="99">
        <f>SUMIFS(通讯通路门店!$AF:$AF,通讯通路门店!$S:$S,$G1202)</f>
        <v>0</v>
      </c>
      <c r="BN1202" s="99">
        <f>SUMIFS(通讯通路门店!$AG:$AG,通讯通路门店!$S:$S,$G1202)</f>
        <v>0</v>
      </c>
      <c r="BO1202" s="99">
        <f>SUMIFS(通讯通路门店!$AH:$AH,通讯通路门店!$S:$S,$G1202)</f>
        <v>0</v>
      </c>
      <c r="BP1202" s="99">
        <f>SUMIFS(通讯通路门店!$AI:$AI,通讯通路门店!$S:$S,$G1202)</f>
        <v>0</v>
      </c>
      <c r="BQ1202" s="83"/>
    </row>
    <row r="1203" spans="1:69">
      <c r="A1203" s="99" t="str">
        <f>IFERROR(_xlfn.XLOOKUP($G1203,通讯通路门店!$S$4:$S$993933,通讯通路门店!$A$4:$A$993933,0,0),"")</f>
        <v>海南省</v>
      </c>
      <c r="B1203" s="99" t="str">
        <f>IFERROR(_xlfn.XLOOKUP($G1203,通讯通路门店!$S$4:$S$993933,通讯通路门店!$B$4:$B$993933,0,0),"")</f>
        <v>乐东黎族自治县</v>
      </c>
      <c r="C1203" s="99" t="str">
        <f>IFERROR(_xlfn.XLOOKUP($G1203,通讯通路门店!$S$4:$S$993933,通讯通路门店!$C$4:$C$993933,0,0),"")</f>
        <v>乐东黎族自治县</v>
      </c>
      <c r="D1203" s="99" t="str">
        <f>IFERROR(_xlfn.XLOOKUP($G1203,通讯通路门店!$S$4:$S$993933,通讯通路门店!$D$4:$D$993933,0,0),"")</f>
        <v>万冲镇</v>
      </c>
      <c r="E1203" s="83"/>
      <c r="F1203" s="83"/>
      <c r="G1203" s="101"/>
      <c r="H1203" s="102">
        <f>IFERROR(_xlfn.XLOOKUP($G1203,通讯通路门店!$S$4:$S$993933,通讯通路门店!$R$4:$R$993933,0,0),"")</f>
        <v>0</v>
      </c>
      <c r="I1203" s="83"/>
      <c r="J1203" s="83"/>
      <c r="K1203" s="83"/>
      <c r="L1203" s="83"/>
      <c r="M1203" s="83"/>
      <c r="N1203" s="83"/>
      <c r="O1203" s="83"/>
      <c r="P1203" s="83"/>
      <c r="Q1203" s="83"/>
      <c r="R1203" s="83"/>
      <c r="S1203" s="83"/>
      <c r="T1203" s="83"/>
      <c r="U1203" s="99">
        <f>COUNTIF(通讯通路门店!$S:$S,$G1203)</f>
        <v>0</v>
      </c>
      <c r="V1203" s="99">
        <f>COUNTIFS(通讯通路门店!$S:$S,$G1203,通讯通路门店!$J:$J,"综合卖场")</f>
        <v>0</v>
      </c>
      <c r="W1203" s="99">
        <f>SUMIFS(通讯通路门店!$AJ:$AJ,通讯通路门店!$S:$S,通讯客户沙盘!$G1203)</f>
        <v>0</v>
      </c>
      <c r="X1203" s="99">
        <f t="shared" si="90"/>
        <v>0</v>
      </c>
      <c r="Y1203" s="99">
        <f>COUNTIFS(通讯通路门店!$S:$S,$G1203,通讯通路门店!$J:$J,"荣耀体验店")+COUNTIFS(通讯通路门店!$S:$S,$G1203,通讯通路门店!$J:$J,"荣耀授权专卖店")</f>
        <v>0</v>
      </c>
      <c r="Z1203" s="99">
        <f>COUNTIFS(通讯通路门店!$S:$S,$G1203,通讯通路门店!$J:$J,"VIVO体验店")</f>
        <v>0</v>
      </c>
      <c r="AA1203" s="99">
        <f>COUNTIFS(通讯通路门店!$S:$S,$G1203,通讯通路门店!$J:$J,"OPPO体验店")</f>
        <v>0</v>
      </c>
      <c r="AB1203" s="99">
        <f>COUNTIFS(通讯通路门店!$S:$S,$G1203,通讯通路门店!$J:$J,"华为授权体验店")+COUNTIFS(通讯通路门店!$S:$S,$G1203,通讯通路门店!$J:$J,"华为堡垒店")</f>
        <v>0</v>
      </c>
      <c r="AC1203" s="99">
        <f>COUNTIFS(通讯通路门店!$S:$S,$G1203,通讯通路门店!$J:$J,"小米体验店")</f>
        <v>0</v>
      </c>
      <c r="AD1203" s="99">
        <f>COUNTIFS(通讯通路门店!$S:$S,$G1203,通讯通路门店!$J:$J,"苹果体验店")</f>
        <v>0</v>
      </c>
      <c r="AE1203" s="99">
        <f>COUNTIFS(通讯通路门店!$S:$S,$G1203,通讯通路门店!$J:$J,"其他品牌专卖店")</f>
        <v>0</v>
      </c>
      <c r="AF1203" s="99">
        <f>SUMIFS(通讯通路门店!$BI:$BI,通讯通路门店!$S:$S,$G1203)</f>
        <v>0</v>
      </c>
      <c r="AG1203" s="99">
        <f>SUMIFS(通讯通路门店!$BH:$BH,通讯通路门店!$S:$S,$G1203)</f>
        <v>0</v>
      </c>
      <c r="AH1203" s="99">
        <f t="shared" si="91"/>
        <v>0</v>
      </c>
      <c r="AI1203" s="99">
        <f>SUMIFS(通讯通路门店!$BB:$BB,通讯通路门店!$S:$S,$G1203)</f>
        <v>0</v>
      </c>
      <c r="AJ1203" s="99">
        <f>SUMIFS(通讯通路门店!$BE:$BE,通讯通路门店!$S:$S,$G1203)</f>
        <v>0</v>
      </c>
      <c r="AK1203" s="99">
        <f>SUMIFS(通讯通路门店!$BG:$BG,通讯通路门店!$S:$S,$G1203)</f>
        <v>0</v>
      </c>
      <c r="AL1203" s="99">
        <f>SUMIFS(通讯通路门店!$BC:$BC,通讯通路门店!$S:$S,$G1203)</f>
        <v>0</v>
      </c>
      <c r="AM1203" s="99">
        <f>SUMIFS(通讯通路门店!$BD:$BD,通讯通路门店!$S:$S,$G1203)</f>
        <v>0</v>
      </c>
      <c r="AN1203" s="99">
        <f>SUMIFS(通讯通路门店!$BF:$BF,通讯通路门店!$S:$S,$G1203)</f>
        <v>0</v>
      </c>
      <c r="AO1203" s="99">
        <f t="shared" si="92"/>
        <v>0</v>
      </c>
      <c r="AP1203" s="99">
        <f>SUMIFS(通讯通路门店!$K:$K,通讯通路门店!$S:$S,$G1203)</f>
        <v>0</v>
      </c>
      <c r="AQ1203" s="83"/>
      <c r="AR1203" s="99">
        <f>SUMIFS(通讯通路门店!$T:$T,通讯通路门店!$S:$S,$G1203)</f>
        <v>0</v>
      </c>
      <c r="AS1203" s="99">
        <f>SUMIFS(通讯通路门店!$U:$U,通讯通路门店!$S:$S,$G1203)</f>
        <v>0</v>
      </c>
      <c r="AT1203" s="99">
        <f>SUMIFS(通讯通路门店!$V:$V,通讯通路门店!$S:$S,$G1203)</f>
        <v>0</v>
      </c>
      <c r="AU1203" s="99">
        <f>SUMIFS(通讯通路门店!$W:$W,通讯通路门店!$S:$S,$G1203)</f>
        <v>0</v>
      </c>
      <c r="AV1203" s="99">
        <f>SUMIFS(通讯通路门店!$Z:$Z,通讯通路门店!$S:$S,$G1203)</f>
        <v>0</v>
      </c>
      <c r="AW1203" s="99">
        <f>SUMIFS(通讯通路门店!$AB:$AB,通讯通路门店!$S:$S,$G1203)</f>
        <v>0</v>
      </c>
      <c r="AX1203" s="99">
        <f>SUMIFS(通讯通路门店!$X:$X,通讯通路门店!$S:$S,$G1203)</f>
        <v>0</v>
      </c>
      <c r="AY1203" s="99">
        <f>SUMIFS(通讯通路门店!$Y:$Y,通讯通路门店!$S:$S,$G1203)</f>
        <v>0</v>
      </c>
      <c r="AZ1203" s="99">
        <f>SUMIFS(通讯通路门店!$AA:$AA,通讯通路门店!$S:$S,$G1203)</f>
        <v>0</v>
      </c>
      <c r="BA1203" s="99">
        <f t="shared" si="93"/>
        <v>0</v>
      </c>
      <c r="BB1203" s="99">
        <f t="shared" si="94"/>
        <v>0</v>
      </c>
      <c r="BC1203" s="99">
        <f>SUMIFS(通讯通路门店!$W:$W,通讯通路门店!$S:$S,$G1203,通讯通路门店!$J:$J,"荣耀体验店")+SUMIFS(通讯通路门店!$W:$W,通讯通路门店!$S:$S,$G1203,通讯通路门店!$J:$J,"荣耀授权专卖店")</f>
        <v>0</v>
      </c>
      <c r="BD1203" s="99">
        <f>SUMIFS(通讯通路门店!$Z:$Z,通讯通路门店!$S:$S,$G1203,通讯通路门店!$J:$J,"VIVO体验店")</f>
        <v>0</v>
      </c>
      <c r="BE1203" s="99">
        <f>SUMIFS(通讯通路门店!$AB:$AB,通讯通路门店!$S:$S,$G1203,通讯通路门店!$J:$J,"OPPO体验店")</f>
        <v>0</v>
      </c>
      <c r="BF1203" s="99">
        <f>SUMIFS(通讯通路门店!$X:$X,通讯通路门店!$S:$S,$G1203,通讯通路门店!$J:$J,"华为授权体验店")+SUMIFS(通讯通路门店!$AA:$AA,通讯通路门店!$S:$S,$G1203,通讯通路门店!$J:$J,"华为堡垒店")</f>
        <v>0</v>
      </c>
      <c r="BG1203" s="99">
        <f>SUMIFS(通讯通路门店!$Y:$Y,通讯通路门店!$S:$S,$G1203,通讯通路门店!$J:$J,"小米体验店")</f>
        <v>0</v>
      </c>
      <c r="BH1203" s="99">
        <f>SUMIFS(通讯通路门店!$AA:$AA,通讯通路门店!$S:$S,$G1203,通讯通路门店!$J:$J,"苹果体验店")</f>
        <v>0</v>
      </c>
      <c r="BI1203" s="99">
        <f>SUMIFS(通讯通路门店!$K:$K,通讯通路门店!$S:$S,$G1203,通讯通路门店!$J:$J,"其他品牌专卖店")</f>
        <v>0</v>
      </c>
      <c r="BJ1203" s="99">
        <f>SUMIFS(通讯通路门店!$AC:$AC,通讯通路门店!$S:$S,$G1203)</f>
        <v>0</v>
      </c>
      <c r="BK1203" s="99">
        <f>SUMIFS(通讯通路门店!$AD:$AD,通讯通路门店!$S:$S,$G1203)</f>
        <v>0</v>
      </c>
      <c r="BL1203" s="99">
        <f>SUMIFS(通讯通路门店!$AE:$AE,通讯通路门店!$S:$S,$G1203)</f>
        <v>0</v>
      </c>
      <c r="BM1203" s="99">
        <f>SUMIFS(通讯通路门店!$AF:$AF,通讯通路门店!$S:$S,$G1203)</f>
        <v>0</v>
      </c>
      <c r="BN1203" s="99">
        <f>SUMIFS(通讯通路门店!$AG:$AG,通讯通路门店!$S:$S,$G1203)</f>
        <v>0</v>
      </c>
      <c r="BO1203" s="99">
        <f>SUMIFS(通讯通路门店!$AH:$AH,通讯通路门店!$S:$S,$G1203)</f>
        <v>0</v>
      </c>
      <c r="BP1203" s="99">
        <f>SUMIFS(通讯通路门店!$AI:$AI,通讯通路门店!$S:$S,$G1203)</f>
        <v>0</v>
      </c>
      <c r="BQ1203" s="83"/>
    </row>
    <row r="1204" spans="1:69">
      <c r="A1204" s="99" t="str">
        <f>IFERROR(_xlfn.XLOOKUP($G1204,通讯通路门店!$S$4:$S$993933,通讯通路门店!$A$4:$A$993933,0,0),"")</f>
        <v>海南省</v>
      </c>
      <c r="B1204" s="99" t="str">
        <f>IFERROR(_xlfn.XLOOKUP($G1204,通讯通路门店!$S$4:$S$993933,通讯通路门店!$B$4:$B$993933,0,0),"")</f>
        <v>乐东黎族自治县</v>
      </c>
      <c r="C1204" s="99" t="str">
        <f>IFERROR(_xlfn.XLOOKUP($G1204,通讯通路门店!$S$4:$S$993933,通讯通路门店!$C$4:$C$993933,0,0),"")</f>
        <v>乐东黎族自治县</v>
      </c>
      <c r="D1204" s="99" t="str">
        <f>IFERROR(_xlfn.XLOOKUP($G1204,通讯通路门店!$S$4:$S$993933,通讯通路门店!$D$4:$D$993933,0,0),"")</f>
        <v>万冲镇</v>
      </c>
      <c r="E1204" s="83"/>
      <c r="F1204" s="83"/>
      <c r="G1204" s="101"/>
      <c r="H1204" s="102">
        <f>IFERROR(_xlfn.XLOOKUP($G1204,通讯通路门店!$S$4:$S$993933,通讯通路门店!$R$4:$R$993933,0,0),"")</f>
        <v>0</v>
      </c>
      <c r="I1204" s="83"/>
      <c r="J1204" s="83"/>
      <c r="K1204" s="83"/>
      <c r="L1204" s="83"/>
      <c r="M1204" s="83"/>
      <c r="N1204" s="83"/>
      <c r="O1204" s="83"/>
      <c r="P1204" s="83"/>
      <c r="Q1204" s="83"/>
      <c r="R1204" s="83"/>
      <c r="S1204" s="83"/>
      <c r="T1204" s="83"/>
      <c r="U1204" s="99">
        <f>COUNTIF(通讯通路门店!$S:$S,$G1204)</f>
        <v>0</v>
      </c>
      <c r="V1204" s="99">
        <f>COUNTIFS(通讯通路门店!$S:$S,$G1204,通讯通路门店!$J:$J,"综合卖场")</f>
        <v>0</v>
      </c>
      <c r="W1204" s="99">
        <f>SUMIFS(通讯通路门店!$AJ:$AJ,通讯通路门店!$S:$S,通讯客户沙盘!$G1204)</f>
        <v>0</v>
      </c>
      <c r="X1204" s="99">
        <f t="shared" si="90"/>
        <v>0</v>
      </c>
      <c r="Y1204" s="99">
        <f>COUNTIFS(通讯通路门店!$S:$S,$G1204,通讯通路门店!$J:$J,"荣耀体验店")+COUNTIFS(通讯通路门店!$S:$S,$G1204,通讯通路门店!$J:$J,"荣耀授权专卖店")</f>
        <v>0</v>
      </c>
      <c r="Z1204" s="99">
        <f>COUNTIFS(通讯通路门店!$S:$S,$G1204,通讯通路门店!$J:$J,"VIVO体验店")</f>
        <v>0</v>
      </c>
      <c r="AA1204" s="99">
        <f>COUNTIFS(通讯通路门店!$S:$S,$G1204,通讯通路门店!$J:$J,"OPPO体验店")</f>
        <v>0</v>
      </c>
      <c r="AB1204" s="99">
        <f>COUNTIFS(通讯通路门店!$S:$S,$G1204,通讯通路门店!$J:$J,"华为授权体验店")+COUNTIFS(通讯通路门店!$S:$S,$G1204,通讯通路门店!$J:$J,"华为堡垒店")</f>
        <v>0</v>
      </c>
      <c r="AC1204" s="99">
        <f>COUNTIFS(通讯通路门店!$S:$S,$G1204,通讯通路门店!$J:$J,"小米体验店")</f>
        <v>0</v>
      </c>
      <c r="AD1204" s="99">
        <f>COUNTIFS(通讯通路门店!$S:$S,$G1204,通讯通路门店!$J:$J,"苹果体验店")</f>
        <v>0</v>
      </c>
      <c r="AE1204" s="99">
        <f>COUNTIFS(通讯通路门店!$S:$S,$G1204,通讯通路门店!$J:$J,"其他品牌专卖店")</f>
        <v>0</v>
      </c>
      <c r="AF1204" s="99">
        <f>SUMIFS(通讯通路门店!$BI:$BI,通讯通路门店!$S:$S,$G1204)</f>
        <v>0</v>
      </c>
      <c r="AG1204" s="99">
        <f>SUMIFS(通讯通路门店!$BH:$BH,通讯通路门店!$S:$S,$G1204)</f>
        <v>0</v>
      </c>
      <c r="AH1204" s="99">
        <f t="shared" si="91"/>
        <v>0</v>
      </c>
      <c r="AI1204" s="99">
        <f>SUMIFS(通讯通路门店!$BB:$BB,通讯通路门店!$S:$S,$G1204)</f>
        <v>0</v>
      </c>
      <c r="AJ1204" s="99">
        <f>SUMIFS(通讯通路门店!$BE:$BE,通讯通路门店!$S:$S,$G1204)</f>
        <v>0</v>
      </c>
      <c r="AK1204" s="99">
        <f>SUMIFS(通讯通路门店!$BG:$BG,通讯通路门店!$S:$S,$G1204)</f>
        <v>0</v>
      </c>
      <c r="AL1204" s="99">
        <f>SUMIFS(通讯通路门店!$BC:$BC,通讯通路门店!$S:$S,$G1204)</f>
        <v>0</v>
      </c>
      <c r="AM1204" s="99">
        <f>SUMIFS(通讯通路门店!$BD:$BD,通讯通路门店!$S:$S,$G1204)</f>
        <v>0</v>
      </c>
      <c r="AN1204" s="99">
        <f>SUMIFS(通讯通路门店!$BF:$BF,通讯通路门店!$S:$S,$G1204)</f>
        <v>0</v>
      </c>
      <c r="AO1204" s="99">
        <f t="shared" si="92"/>
        <v>0</v>
      </c>
      <c r="AP1204" s="99">
        <f>SUMIFS(通讯通路门店!$K:$K,通讯通路门店!$S:$S,$G1204)</f>
        <v>0</v>
      </c>
      <c r="AQ1204" s="83"/>
      <c r="AR1204" s="99">
        <f>SUMIFS(通讯通路门店!$T:$T,通讯通路门店!$S:$S,$G1204)</f>
        <v>0</v>
      </c>
      <c r="AS1204" s="99">
        <f>SUMIFS(通讯通路门店!$U:$U,通讯通路门店!$S:$S,$G1204)</f>
        <v>0</v>
      </c>
      <c r="AT1204" s="99">
        <f>SUMIFS(通讯通路门店!$V:$V,通讯通路门店!$S:$S,$G1204)</f>
        <v>0</v>
      </c>
      <c r="AU1204" s="99">
        <f>SUMIFS(通讯通路门店!$W:$W,通讯通路门店!$S:$S,$G1204)</f>
        <v>0</v>
      </c>
      <c r="AV1204" s="99">
        <f>SUMIFS(通讯通路门店!$Z:$Z,通讯通路门店!$S:$S,$G1204)</f>
        <v>0</v>
      </c>
      <c r="AW1204" s="99">
        <f>SUMIFS(通讯通路门店!$AB:$AB,通讯通路门店!$S:$S,$G1204)</f>
        <v>0</v>
      </c>
      <c r="AX1204" s="99">
        <f>SUMIFS(通讯通路门店!$X:$X,通讯通路门店!$S:$S,$G1204)</f>
        <v>0</v>
      </c>
      <c r="AY1204" s="99">
        <f>SUMIFS(通讯通路门店!$Y:$Y,通讯通路门店!$S:$S,$G1204)</f>
        <v>0</v>
      </c>
      <c r="AZ1204" s="99">
        <f>SUMIFS(通讯通路门店!$AA:$AA,通讯通路门店!$S:$S,$G1204)</f>
        <v>0</v>
      </c>
      <c r="BA1204" s="99">
        <f t="shared" si="93"/>
        <v>0</v>
      </c>
      <c r="BB1204" s="99">
        <f t="shared" si="94"/>
        <v>0</v>
      </c>
      <c r="BC1204" s="99">
        <f>SUMIFS(通讯通路门店!$W:$W,通讯通路门店!$S:$S,$G1204,通讯通路门店!$J:$J,"荣耀体验店")+SUMIFS(通讯通路门店!$W:$W,通讯通路门店!$S:$S,$G1204,通讯通路门店!$J:$J,"荣耀授权专卖店")</f>
        <v>0</v>
      </c>
      <c r="BD1204" s="99">
        <f>SUMIFS(通讯通路门店!$Z:$Z,通讯通路门店!$S:$S,$G1204,通讯通路门店!$J:$J,"VIVO体验店")</f>
        <v>0</v>
      </c>
      <c r="BE1204" s="99">
        <f>SUMIFS(通讯通路门店!$AB:$AB,通讯通路门店!$S:$S,$G1204,通讯通路门店!$J:$J,"OPPO体验店")</f>
        <v>0</v>
      </c>
      <c r="BF1204" s="99">
        <f>SUMIFS(通讯通路门店!$X:$X,通讯通路门店!$S:$S,$G1204,通讯通路门店!$J:$J,"华为授权体验店")+SUMIFS(通讯通路门店!$AA:$AA,通讯通路门店!$S:$S,$G1204,通讯通路门店!$J:$J,"华为堡垒店")</f>
        <v>0</v>
      </c>
      <c r="BG1204" s="99">
        <f>SUMIFS(通讯通路门店!$Y:$Y,通讯通路门店!$S:$S,$G1204,通讯通路门店!$J:$J,"小米体验店")</f>
        <v>0</v>
      </c>
      <c r="BH1204" s="99">
        <f>SUMIFS(通讯通路门店!$AA:$AA,通讯通路门店!$S:$S,$G1204,通讯通路门店!$J:$J,"苹果体验店")</f>
        <v>0</v>
      </c>
      <c r="BI1204" s="99">
        <f>SUMIFS(通讯通路门店!$K:$K,通讯通路门店!$S:$S,$G1204,通讯通路门店!$J:$J,"其他品牌专卖店")</f>
        <v>0</v>
      </c>
      <c r="BJ1204" s="99">
        <f>SUMIFS(通讯通路门店!$AC:$AC,通讯通路门店!$S:$S,$G1204)</f>
        <v>0</v>
      </c>
      <c r="BK1204" s="99">
        <f>SUMIFS(通讯通路门店!$AD:$AD,通讯通路门店!$S:$S,$G1204)</f>
        <v>0</v>
      </c>
      <c r="BL1204" s="99">
        <f>SUMIFS(通讯通路门店!$AE:$AE,通讯通路门店!$S:$S,$G1204)</f>
        <v>0</v>
      </c>
      <c r="BM1204" s="99">
        <f>SUMIFS(通讯通路门店!$AF:$AF,通讯通路门店!$S:$S,$G1204)</f>
        <v>0</v>
      </c>
      <c r="BN1204" s="99">
        <f>SUMIFS(通讯通路门店!$AG:$AG,通讯通路门店!$S:$S,$G1204)</f>
        <v>0</v>
      </c>
      <c r="BO1204" s="99">
        <f>SUMIFS(通讯通路门店!$AH:$AH,通讯通路门店!$S:$S,$G1204)</f>
        <v>0</v>
      </c>
      <c r="BP1204" s="99">
        <f>SUMIFS(通讯通路门店!$AI:$AI,通讯通路门店!$S:$S,$G1204)</f>
        <v>0</v>
      </c>
      <c r="BQ1204" s="83"/>
    </row>
    <row r="1205" spans="1:69">
      <c r="A1205" s="99" t="str">
        <f>IFERROR(_xlfn.XLOOKUP($G1205,通讯通路门店!$S$4:$S$993933,通讯通路门店!$A$4:$A$993933,0,0),"")</f>
        <v>海南省</v>
      </c>
      <c r="B1205" s="99" t="str">
        <f>IFERROR(_xlfn.XLOOKUP($G1205,通讯通路门店!$S$4:$S$993933,通讯通路门店!$B$4:$B$993933,0,0),"")</f>
        <v>乐东黎族自治县</v>
      </c>
      <c r="C1205" s="99" t="str">
        <f>IFERROR(_xlfn.XLOOKUP($G1205,通讯通路门店!$S$4:$S$993933,通讯通路门店!$C$4:$C$993933,0,0),"")</f>
        <v>乐东黎族自治县</v>
      </c>
      <c r="D1205" s="99" t="str">
        <f>IFERROR(_xlfn.XLOOKUP($G1205,通讯通路门店!$S$4:$S$993933,通讯通路门店!$D$4:$D$993933,0,0),"")</f>
        <v>万冲镇</v>
      </c>
      <c r="E1205" s="83"/>
      <c r="F1205" s="83"/>
      <c r="G1205" s="101"/>
      <c r="H1205" s="102">
        <f>IFERROR(_xlfn.XLOOKUP($G1205,通讯通路门店!$S$4:$S$993933,通讯通路门店!$R$4:$R$993933,0,0),"")</f>
        <v>0</v>
      </c>
      <c r="I1205" s="83"/>
      <c r="J1205" s="83"/>
      <c r="K1205" s="83"/>
      <c r="L1205" s="83"/>
      <c r="M1205" s="83"/>
      <c r="N1205" s="83"/>
      <c r="O1205" s="83"/>
      <c r="P1205" s="83"/>
      <c r="Q1205" s="83"/>
      <c r="R1205" s="83"/>
      <c r="S1205" s="83"/>
      <c r="T1205" s="83"/>
      <c r="U1205" s="99">
        <f>COUNTIF(通讯通路门店!$S:$S,$G1205)</f>
        <v>0</v>
      </c>
      <c r="V1205" s="99">
        <f>COUNTIFS(通讯通路门店!$S:$S,$G1205,通讯通路门店!$J:$J,"综合卖场")</f>
        <v>0</v>
      </c>
      <c r="W1205" s="99">
        <f>SUMIFS(通讯通路门店!$AJ:$AJ,通讯通路门店!$S:$S,通讯客户沙盘!$G1205)</f>
        <v>0</v>
      </c>
      <c r="X1205" s="99">
        <f t="shared" si="90"/>
        <v>0</v>
      </c>
      <c r="Y1205" s="99">
        <f>COUNTIFS(通讯通路门店!$S:$S,$G1205,通讯通路门店!$J:$J,"荣耀体验店")+COUNTIFS(通讯通路门店!$S:$S,$G1205,通讯通路门店!$J:$J,"荣耀授权专卖店")</f>
        <v>0</v>
      </c>
      <c r="Z1205" s="99">
        <f>COUNTIFS(通讯通路门店!$S:$S,$G1205,通讯通路门店!$J:$J,"VIVO体验店")</f>
        <v>0</v>
      </c>
      <c r="AA1205" s="99">
        <f>COUNTIFS(通讯通路门店!$S:$S,$G1205,通讯通路门店!$J:$J,"OPPO体验店")</f>
        <v>0</v>
      </c>
      <c r="AB1205" s="99">
        <f>COUNTIFS(通讯通路门店!$S:$S,$G1205,通讯通路门店!$J:$J,"华为授权体验店")+COUNTIFS(通讯通路门店!$S:$S,$G1205,通讯通路门店!$J:$J,"华为堡垒店")</f>
        <v>0</v>
      </c>
      <c r="AC1205" s="99">
        <f>COUNTIFS(通讯通路门店!$S:$S,$G1205,通讯通路门店!$J:$J,"小米体验店")</f>
        <v>0</v>
      </c>
      <c r="AD1205" s="99">
        <f>COUNTIFS(通讯通路门店!$S:$S,$G1205,通讯通路门店!$J:$J,"苹果体验店")</f>
        <v>0</v>
      </c>
      <c r="AE1205" s="99">
        <f>COUNTIFS(通讯通路门店!$S:$S,$G1205,通讯通路门店!$J:$J,"其他品牌专卖店")</f>
        <v>0</v>
      </c>
      <c r="AF1205" s="99">
        <f>SUMIFS(通讯通路门店!$BI:$BI,通讯通路门店!$S:$S,$G1205)</f>
        <v>0</v>
      </c>
      <c r="AG1205" s="99">
        <f>SUMIFS(通讯通路门店!$BH:$BH,通讯通路门店!$S:$S,$G1205)</f>
        <v>0</v>
      </c>
      <c r="AH1205" s="99">
        <f t="shared" si="91"/>
        <v>0</v>
      </c>
      <c r="AI1205" s="99">
        <f>SUMIFS(通讯通路门店!$BB:$BB,通讯通路门店!$S:$S,$G1205)</f>
        <v>0</v>
      </c>
      <c r="AJ1205" s="99">
        <f>SUMIFS(通讯通路门店!$BE:$BE,通讯通路门店!$S:$S,$G1205)</f>
        <v>0</v>
      </c>
      <c r="AK1205" s="99">
        <f>SUMIFS(通讯通路门店!$BG:$BG,通讯通路门店!$S:$S,$G1205)</f>
        <v>0</v>
      </c>
      <c r="AL1205" s="99">
        <f>SUMIFS(通讯通路门店!$BC:$BC,通讯通路门店!$S:$S,$G1205)</f>
        <v>0</v>
      </c>
      <c r="AM1205" s="99">
        <f>SUMIFS(通讯通路门店!$BD:$BD,通讯通路门店!$S:$S,$G1205)</f>
        <v>0</v>
      </c>
      <c r="AN1205" s="99">
        <f>SUMIFS(通讯通路门店!$BF:$BF,通讯通路门店!$S:$S,$G1205)</f>
        <v>0</v>
      </c>
      <c r="AO1205" s="99">
        <f t="shared" si="92"/>
        <v>0</v>
      </c>
      <c r="AP1205" s="99">
        <f>SUMIFS(通讯通路门店!$K:$K,通讯通路门店!$S:$S,$G1205)</f>
        <v>0</v>
      </c>
      <c r="AQ1205" s="83"/>
      <c r="AR1205" s="99">
        <f>SUMIFS(通讯通路门店!$T:$T,通讯通路门店!$S:$S,$G1205)</f>
        <v>0</v>
      </c>
      <c r="AS1205" s="99">
        <f>SUMIFS(通讯通路门店!$U:$U,通讯通路门店!$S:$S,$G1205)</f>
        <v>0</v>
      </c>
      <c r="AT1205" s="99">
        <f>SUMIFS(通讯通路门店!$V:$V,通讯通路门店!$S:$S,$G1205)</f>
        <v>0</v>
      </c>
      <c r="AU1205" s="99">
        <f>SUMIFS(通讯通路门店!$W:$W,通讯通路门店!$S:$S,$G1205)</f>
        <v>0</v>
      </c>
      <c r="AV1205" s="99">
        <f>SUMIFS(通讯通路门店!$Z:$Z,通讯通路门店!$S:$S,$G1205)</f>
        <v>0</v>
      </c>
      <c r="AW1205" s="99">
        <f>SUMIFS(通讯通路门店!$AB:$AB,通讯通路门店!$S:$S,$G1205)</f>
        <v>0</v>
      </c>
      <c r="AX1205" s="99">
        <f>SUMIFS(通讯通路门店!$X:$X,通讯通路门店!$S:$S,$G1205)</f>
        <v>0</v>
      </c>
      <c r="AY1205" s="99">
        <f>SUMIFS(通讯通路门店!$Y:$Y,通讯通路门店!$S:$S,$G1205)</f>
        <v>0</v>
      </c>
      <c r="AZ1205" s="99">
        <f>SUMIFS(通讯通路门店!$AA:$AA,通讯通路门店!$S:$S,$G1205)</f>
        <v>0</v>
      </c>
      <c r="BA1205" s="99">
        <f t="shared" si="93"/>
        <v>0</v>
      </c>
      <c r="BB1205" s="99">
        <f t="shared" si="94"/>
        <v>0</v>
      </c>
      <c r="BC1205" s="99">
        <f>SUMIFS(通讯通路门店!$W:$W,通讯通路门店!$S:$S,$G1205,通讯通路门店!$J:$J,"荣耀体验店")+SUMIFS(通讯通路门店!$W:$W,通讯通路门店!$S:$S,$G1205,通讯通路门店!$J:$J,"荣耀授权专卖店")</f>
        <v>0</v>
      </c>
      <c r="BD1205" s="99">
        <f>SUMIFS(通讯通路门店!$Z:$Z,通讯通路门店!$S:$S,$G1205,通讯通路门店!$J:$J,"VIVO体验店")</f>
        <v>0</v>
      </c>
      <c r="BE1205" s="99">
        <f>SUMIFS(通讯通路门店!$AB:$AB,通讯通路门店!$S:$S,$G1205,通讯通路门店!$J:$J,"OPPO体验店")</f>
        <v>0</v>
      </c>
      <c r="BF1205" s="99">
        <f>SUMIFS(通讯通路门店!$X:$X,通讯通路门店!$S:$S,$G1205,通讯通路门店!$J:$J,"华为授权体验店")+SUMIFS(通讯通路门店!$AA:$AA,通讯通路门店!$S:$S,$G1205,通讯通路门店!$J:$J,"华为堡垒店")</f>
        <v>0</v>
      </c>
      <c r="BG1205" s="99">
        <f>SUMIFS(通讯通路门店!$Y:$Y,通讯通路门店!$S:$S,$G1205,通讯通路门店!$J:$J,"小米体验店")</f>
        <v>0</v>
      </c>
      <c r="BH1205" s="99">
        <f>SUMIFS(通讯通路门店!$AA:$AA,通讯通路门店!$S:$S,$G1205,通讯通路门店!$J:$J,"苹果体验店")</f>
        <v>0</v>
      </c>
      <c r="BI1205" s="99">
        <f>SUMIFS(通讯通路门店!$K:$K,通讯通路门店!$S:$S,$G1205,通讯通路门店!$J:$J,"其他品牌专卖店")</f>
        <v>0</v>
      </c>
      <c r="BJ1205" s="99">
        <f>SUMIFS(通讯通路门店!$AC:$AC,通讯通路门店!$S:$S,$G1205)</f>
        <v>0</v>
      </c>
      <c r="BK1205" s="99">
        <f>SUMIFS(通讯通路门店!$AD:$AD,通讯通路门店!$S:$S,$G1205)</f>
        <v>0</v>
      </c>
      <c r="BL1205" s="99">
        <f>SUMIFS(通讯通路门店!$AE:$AE,通讯通路门店!$S:$S,$G1205)</f>
        <v>0</v>
      </c>
      <c r="BM1205" s="99">
        <f>SUMIFS(通讯通路门店!$AF:$AF,通讯通路门店!$S:$S,$G1205)</f>
        <v>0</v>
      </c>
      <c r="BN1205" s="99">
        <f>SUMIFS(通讯通路门店!$AG:$AG,通讯通路门店!$S:$S,$G1205)</f>
        <v>0</v>
      </c>
      <c r="BO1205" s="99">
        <f>SUMIFS(通讯通路门店!$AH:$AH,通讯通路门店!$S:$S,$G1205)</f>
        <v>0</v>
      </c>
      <c r="BP1205" s="99">
        <f>SUMIFS(通讯通路门店!$AI:$AI,通讯通路门店!$S:$S,$G1205)</f>
        <v>0</v>
      </c>
      <c r="BQ1205" s="83"/>
    </row>
    <row r="1206" spans="1:69">
      <c r="A1206" s="99" t="str">
        <f>IFERROR(_xlfn.XLOOKUP($G1206,通讯通路门店!$S$4:$S$993933,通讯通路门店!$A$4:$A$993933,0,0),"")</f>
        <v>海南省</v>
      </c>
      <c r="B1206" s="99" t="str">
        <f>IFERROR(_xlfn.XLOOKUP($G1206,通讯通路门店!$S$4:$S$993933,通讯通路门店!$B$4:$B$993933,0,0),"")</f>
        <v>乐东黎族自治县</v>
      </c>
      <c r="C1206" s="99" t="str">
        <f>IFERROR(_xlfn.XLOOKUP($G1206,通讯通路门店!$S$4:$S$993933,通讯通路门店!$C$4:$C$993933,0,0),"")</f>
        <v>乐东黎族自治县</v>
      </c>
      <c r="D1206" s="99" t="str">
        <f>IFERROR(_xlfn.XLOOKUP($G1206,通讯通路门店!$S$4:$S$993933,通讯通路门店!$D$4:$D$993933,0,0),"")</f>
        <v>万冲镇</v>
      </c>
      <c r="E1206" s="83"/>
      <c r="F1206" s="83"/>
      <c r="G1206" s="101"/>
      <c r="H1206" s="102">
        <f>IFERROR(_xlfn.XLOOKUP($G1206,通讯通路门店!$S$4:$S$993933,通讯通路门店!$R$4:$R$993933,0,0),"")</f>
        <v>0</v>
      </c>
      <c r="I1206" s="83"/>
      <c r="J1206" s="83"/>
      <c r="K1206" s="83"/>
      <c r="L1206" s="83"/>
      <c r="M1206" s="83"/>
      <c r="N1206" s="83"/>
      <c r="O1206" s="83"/>
      <c r="P1206" s="83"/>
      <c r="Q1206" s="83"/>
      <c r="R1206" s="83"/>
      <c r="S1206" s="83"/>
      <c r="T1206" s="83"/>
      <c r="U1206" s="99">
        <f>COUNTIF(通讯通路门店!$S:$S,$G1206)</f>
        <v>0</v>
      </c>
      <c r="V1206" s="99">
        <f>COUNTIFS(通讯通路门店!$S:$S,$G1206,通讯通路门店!$J:$J,"综合卖场")</f>
        <v>0</v>
      </c>
      <c r="W1206" s="99">
        <f>SUMIFS(通讯通路门店!$AJ:$AJ,通讯通路门店!$S:$S,通讯客户沙盘!$G1206)</f>
        <v>0</v>
      </c>
      <c r="X1206" s="99">
        <f t="shared" si="90"/>
        <v>0</v>
      </c>
      <c r="Y1206" s="99">
        <f>COUNTIFS(通讯通路门店!$S:$S,$G1206,通讯通路门店!$J:$J,"荣耀体验店")+COUNTIFS(通讯通路门店!$S:$S,$G1206,通讯通路门店!$J:$J,"荣耀授权专卖店")</f>
        <v>0</v>
      </c>
      <c r="Z1206" s="99">
        <f>COUNTIFS(通讯通路门店!$S:$S,$G1206,通讯通路门店!$J:$J,"VIVO体验店")</f>
        <v>0</v>
      </c>
      <c r="AA1206" s="99">
        <f>COUNTIFS(通讯通路门店!$S:$S,$G1206,通讯通路门店!$J:$J,"OPPO体验店")</f>
        <v>0</v>
      </c>
      <c r="AB1206" s="99">
        <f>COUNTIFS(通讯通路门店!$S:$S,$G1206,通讯通路门店!$J:$J,"华为授权体验店")+COUNTIFS(通讯通路门店!$S:$S,$G1206,通讯通路门店!$J:$J,"华为堡垒店")</f>
        <v>0</v>
      </c>
      <c r="AC1206" s="99">
        <f>COUNTIFS(通讯通路门店!$S:$S,$G1206,通讯通路门店!$J:$J,"小米体验店")</f>
        <v>0</v>
      </c>
      <c r="AD1206" s="99">
        <f>COUNTIFS(通讯通路门店!$S:$S,$G1206,通讯通路门店!$J:$J,"苹果体验店")</f>
        <v>0</v>
      </c>
      <c r="AE1206" s="99">
        <f>COUNTIFS(通讯通路门店!$S:$S,$G1206,通讯通路门店!$J:$J,"其他品牌专卖店")</f>
        <v>0</v>
      </c>
      <c r="AF1206" s="99">
        <f>SUMIFS(通讯通路门店!$BI:$BI,通讯通路门店!$S:$S,$G1206)</f>
        <v>0</v>
      </c>
      <c r="AG1206" s="99">
        <f>SUMIFS(通讯通路门店!$BH:$BH,通讯通路门店!$S:$S,$G1206)</f>
        <v>0</v>
      </c>
      <c r="AH1206" s="99">
        <f t="shared" si="91"/>
        <v>0</v>
      </c>
      <c r="AI1206" s="99">
        <f>SUMIFS(通讯通路门店!$BB:$BB,通讯通路门店!$S:$S,$G1206)</f>
        <v>0</v>
      </c>
      <c r="AJ1206" s="99">
        <f>SUMIFS(通讯通路门店!$BE:$BE,通讯通路门店!$S:$S,$G1206)</f>
        <v>0</v>
      </c>
      <c r="AK1206" s="99">
        <f>SUMIFS(通讯通路门店!$BG:$BG,通讯通路门店!$S:$S,$G1206)</f>
        <v>0</v>
      </c>
      <c r="AL1206" s="99">
        <f>SUMIFS(通讯通路门店!$BC:$BC,通讯通路门店!$S:$S,$G1206)</f>
        <v>0</v>
      </c>
      <c r="AM1206" s="99">
        <f>SUMIFS(通讯通路门店!$BD:$BD,通讯通路门店!$S:$S,$G1206)</f>
        <v>0</v>
      </c>
      <c r="AN1206" s="99">
        <f>SUMIFS(通讯通路门店!$BF:$BF,通讯通路门店!$S:$S,$G1206)</f>
        <v>0</v>
      </c>
      <c r="AO1206" s="99">
        <f t="shared" si="92"/>
        <v>0</v>
      </c>
      <c r="AP1206" s="99">
        <f>SUMIFS(通讯通路门店!$K:$K,通讯通路门店!$S:$S,$G1206)</f>
        <v>0</v>
      </c>
      <c r="AQ1206" s="83"/>
      <c r="AR1206" s="99">
        <f>SUMIFS(通讯通路门店!$T:$T,通讯通路门店!$S:$S,$G1206)</f>
        <v>0</v>
      </c>
      <c r="AS1206" s="99">
        <f>SUMIFS(通讯通路门店!$U:$U,通讯通路门店!$S:$S,$G1206)</f>
        <v>0</v>
      </c>
      <c r="AT1206" s="99">
        <f>SUMIFS(通讯通路门店!$V:$V,通讯通路门店!$S:$S,$G1206)</f>
        <v>0</v>
      </c>
      <c r="AU1206" s="99">
        <f>SUMIFS(通讯通路门店!$W:$W,通讯通路门店!$S:$S,$G1206)</f>
        <v>0</v>
      </c>
      <c r="AV1206" s="99">
        <f>SUMIFS(通讯通路门店!$Z:$Z,通讯通路门店!$S:$S,$G1206)</f>
        <v>0</v>
      </c>
      <c r="AW1206" s="99">
        <f>SUMIFS(通讯通路门店!$AB:$AB,通讯通路门店!$S:$S,$G1206)</f>
        <v>0</v>
      </c>
      <c r="AX1206" s="99">
        <f>SUMIFS(通讯通路门店!$X:$X,通讯通路门店!$S:$S,$G1206)</f>
        <v>0</v>
      </c>
      <c r="AY1206" s="99">
        <f>SUMIFS(通讯通路门店!$Y:$Y,通讯通路门店!$S:$S,$G1206)</f>
        <v>0</v>
      </c>
      <c r="AZ1206" s="99">
        <f>SUMIFS(通讯通路门店!$AA:$AA,通讯通路门店!$S:$S,$G1206)</f>
        <v>0</v>
      </c>
      <c r="BA1206" s="99">
        <f t="shared" si="93"/>
        <v>0</v>
      </c>
      <c r="BB1206" s="99">
        <f t="shared" si="94"/>
        <v>0</v>
      </c>
      <c r="BC1206" s="99">
        <f>SUMIFS(通讯通路门店!$W:$W,通讯通路门店!$S:$S,$G1206,通讯通路门店!$J:$J,"荣耀体验店")+SUMIFS(通讯通路门店!$W:$W,通讯通路门店!$S:$S,$G1206,通讯通路门店!$J:$J,"荣耀授权专卖店")</f>
        <v>0</v>
      </c>
      <c r="BD1206" s="99">
        <f>SUMIFS(通讯通路门店!$Z:$Z,通讯通路门店!$S:$S,$G1206,通讯通路门店!$J:$J,"VIVO体验店")</f>
        <v>0</v>
      </c>
      <c r="BE1206" s="99">
        <f>SUMIFS(通讯通路门店!$AB:$AB,通讯通路门店!$S:$S,$G1206,通讯通路门店!$J:$J,"OPPO体验店")</f>
        <v>0</v>
      </c>
      <c r="BF1206" s="99">
        <f>SUMIFS(通讯通路门店!$X:$X,通讯通路门店!$S:$S,$G1206,通讯通路门店!$J:$J,"华为授权体验店")+SUMIFS(通讯通路门店!$AA:$AA,通讯通路门店!$S:$S,$G1206,通讯通路门店!$J:$J,"华为堡垒店")</f>
        <v>0</v>
      </c>
      <c r="BG1206" s="99">
        <f>SUMIFS(通讯通路门店!$Y:$Y,通讯通路门店!$S:$S,$G1206,通讯通路门店!$J:$J,"小米体验店")</f>
        <v>0</v>
      </c>
      <c r="BH1206" s="99">
        <f>SUMIFS(通讯通路门店!$AA:$AA,通讯通路门店!$S:$S,$G1206,通讯通路门店!$J:$J,"苹果体验店")</f>
        <v>0</v>
      </c>
      <c r="BI1206" s="99">
        <f>SUMIFS(通讯通路门店!$K:$K,通讯通路门店!$S:$S,$G1206,通讯通路门店!$J:$J,"其他品牌专卖店")</f>
        <v>0</v>
      </c>
      <c r="BJ1206" s="99">
        <f>SUMIFS(通讯通路门店!$AC:$AC,通讯通路门店!$S:$S,$G1206)</f>
        <v>0</v>
      </c>
      <c r="BK1206" s="99">
        <f>SUMIFS(通讯通路门店!$AD:$AD,通讯通路门店!$S:$S,$G1206)</f>
        <v>0</v>
      </c>
      <c r="BL1206" s="99">
        <f>SUMIFS(通讯通路门店!$AE:$AE,通讯通路门店!$S:$S,$G1206)</f>
        <v>0</v>
      </c>
      <c r="BM1206" s="99">
        <f>SUMIFS(通讯通路门店!$AF:$AF,通讯通路门店!$S:$S,$G1206)</f>
        <v>0</v>
      </c>
      <c r="BN1206" s="99">
        <f>SUMIFS(通讯通路门店!$AG:$AG,通讯通路门店!$S:$S,$G1206)</f>
        <v>0</v>
      </c>
      <c r="BO1206" s="99">
        <f>SUMIFS(通讯通路门店!$AH:$AH,通讯通路门店!$S:$S,$G1206)</f>
        <v>0</v>
      </c>
      <c r="BP1206" s="99">
        <f>SUMIFS(通讯通路门店!$AI:$AI,通讯通路门店!$S:$S,$G1206)</f>
        <v>0</v>
      </c>
      <c r="BQ1206" s="83"/>
    </row>
    <row r="1207" spans="1:69">
      <c r="A1207" s="99" t="str">
        <f>IFERROR(_xlfn.XLOOKUP($G1207,通讯通路门店!$S$4:$S$993933,通讯通路门店!$A$4:$A$993933,0,0),"")</f>
        <v>海南省</v>
      </c>
      <c r="B1207" s="99" t="str">
        <f>IFERROR(_xlfn.XLOOKUP($G1207,通讯通路门店!$S$4:$S$993933,通讯通路门店!$B$4:$B$993933,0,0),"")</f>
        <v>乐东黎族自治县</v>
      </c>
      <c r="C1207" s="99" t="str">
        <f>IFERROR(_xlfn.XLOOKUP($G1207,通讯通路门店!$S$4:$S$993933,通讯通路门店!$C$4:$C$993933,0,0),"")</f>
        <v>乐东黎族自治县</v>
      </c>
      <c r="D1207" s="99" t="str">
        <f>IFERROR(_xlfn.XLOOKUP($G1207,通讯通路门店!$S$4:$S$993933,通讯通路门店!$D$4:$D$993933,0,0),"")</f>
        <v>万冲镇</v>
      </c>
      <c r="E1207" s="83"/>
      <c r="F1207" s="83"/>
      <c r="G1207" s="101"/>
      <c r="H1207" s="102">
        <f>IFERROR(_xlfn.XLOOKUP($G1207,通讯通路门店!$S$4:$S$993933,通讯通路门店!$R$4:$R$993933,0,0),"")</f>
        <v>0</v>
      </c>
      <c r="I1207" s="83"/>
      <c r="J1207" s="83"/>
      <c r="K1207" s="83"/>
      <c r="L1207" s="83"/>
      <c r="M1207" s="83"/>
      <c r="N1207" s="83"/>
      <c r="O1207" s="83"/>
      <c r="P1207" s="83"/>
      <c r="Q1207" s="83"/>
      <c r="R1207" s="83"/>
      <c r="S1207" s="83"/>
      <c r="T1207" s="83"/>
      <c r="U1207" s="99">
        <f>COUNTIF(通讯通路门店!$S:$S,$G1207)</f>
        <v>0</v>
      </c>
      <c r="V1207" s="99">
        <f>COUNTIFS(通讯通路门店!$S:$S,$G1207,通讯通路门店!$J:$J,"综合卖场")</f>
        <v>0</v>
      </c>
      <c r="W1207" s="99">
        <f>SUMIFS(通讯通路门店!$AJ:$AJ,通讯通路门店!$S:$S,通讯客户沙盘!$G1207)</f>
        <v>0</v>
      </c>
      <c r="X1207" s="99">
        <f t="shared" si="90"/>
        <v>0</v>
      </c>
      <c r="Y1207" s="99">
        <f>COUNTIFS(通讯通路门店!$S:$S,$G1207,通讯通路门店!$J:$J,"荣耀体验店")+COUNTIFS(通讯通路门店!$S:$S,$G1207,通讯通路门店!$J:$J,"荣耀授权专卖店")</f>
        <v>0</v>
      </c>
      <c r="Z1207" s="99">
        <f>COUNTIFS(通讯通路门店!$S:$S,$G1207,通讯通路门店!$J:$J,"VIVO体验店")</f>
        <v>0</v>
      </c>
      <c r="AA1207" s="99">
        <f>COUNTIFS(通讯通路门店!$S:$S,$G1207,通讯通路门店!$J:$J,"OPPO体验店")</f>
        <v>0</v>
      </c>
      <c r="AB1207" s="99">
        <f>COUNTIFS(通讯通路门店!$S:$S,$G1207,通讯通路门店!$J:$J,"华为授权体验店")+COUNTIFS(通讯通路门店!$S:$S,$G1207,通讯通路门店!$J:$J,"华为堡垒店")</f>
        <v>0</v>
      </c>
      <c r="AC1207" s="99">
        <f>COUNTIFS(通讯通路门店!$S:$S,$G1207,通讯通路门店!$J:$J,"小米体验店")</f>
        <v>0</v>
      </c>
      <c r="AD1207" s="99">
        <f>COUNTIFS(通讯通路门店!$S:$S,$G1207,通讯通路门店!$J:$J,"苹果体验店")</f>
        <v>0</v>
      </c>
      <c r="AE1207" s="99">
        <f>COUNTIFS(通讯通路门店!$S:$S,$G1207,通讯通路门店!$J:$J,"其他品牌专卖店")</f>
        <v>0</v>
      </c>
      <c r="AF1207" s="99">
        <f>SUMIFS(通讯通路门店!$BI:$BI,通讯通路门店!$S:$S,$G1207)</f>
        <v>0</v>
      </c>
      <c r="AG1207" s="99">
        <f>SUMIFS(通讯通路门店!$BH:$BH,通讯通路门店!$S:$S,$G1207)</f>
        <v>0</v>
      </c>
      <c r="AH1207" s="99">
        <f t="shared" si="91"/>
        <v>0</v>
      </c>
      <c r="AI1207" s="99">
        <f>SUMIFS(通讯通路门店!$BB:$BB,通讯通路门店!$S:$S,$G1207)</f>
        <v>0</v>
      </c>
      <c r="AJ1207" s="99">
        <f>SUMIFS(通讯通路门店!$BE:$BE,通讯通路门店!$S:$S,$G1207)</f>
        <v>0</v>
      </c>
      <c r="AK1207" s="99">
        <f>SUMIFS(通讯通路门店!$BG:$BG,通讯通路门店!$S:$S,$G1207)</f>
        <v>0</v>
      </c>
      <c r="AL1207" s="99">
        <f>SUMIFS(通讯通路门店!$BC:$BC,通讯通路门店!$S:$S,$G1207)</f>
        <v>0</v>
      </c>
      <c r="AM1207" s="99">
        <f>SUMIFS(通讯通路门店!$BD:$BD,通讯通路门店!$S:$S,$G1207)</f>
        <v>0</v>
      </c>
      <c r="AN1207" s="99">
        <f>SUMIFS(通讯通路门店!$BF:$BF,通讯通路门店!$S:$S,$G1207)</f>
        <v>0</v>
      </c>
      <c r="AO1207" s="99">
        <f t="shared" si="92"/>
        <v>0</v>
      </c>
      <c r="AP1207" s="99">
        <f>SUMIFS(通讯通路门店!$K:$K,通讯通路门店!$S:$S,$G1207)</f>
        <v>0</v>
      </c>
      <c r="AQ1207" s="83"/>
      <c r="AR1207" s="99">
        <f>SUMIFS(通讯通路门店!$T:$T,通讯通路门店!$S:$S,$G1207)</f>
        <v>0</v>
      </c>
      <c r="AS1207" s="99">
        <f>SUMIFS(通讯通路门店!$U:$U,通讯通路门店!$S:$S,$G1207)</f>
        <v>0</v>
      </c>
      <c r="AT1207" s="99">
        <f>SUMIFS(通讯通路门店!$V:$V,通讯通路门店!$S:$S,$G1207)</f>
        <v>0</v>
      </c>
      <c r="AU1207" s="99">
        <f>SUMIFS(通讯通路门店!$W:$W,通讯通路门店!$S:$S,$G1207)</f>
        <v>0</v>
      </c>
      <c r="AV1207" s="99">
        <f>SUMIFS(通讯通路门店!$Z:$Z,通讯通路门店!$S:$S,$G1207)</f>
        <v>0</v>
      </c>
      <c r="AW1207" s="99">
        <f>SUMIFS(通讯通路门店!$AB:$AB,通讯通路门店!$S:$S,$G1207)</f>
        <v>0</v>
      </c>
      <c r="AX1207" s="99">
        <f>SUMIFS(通讯通路门店!$X:$X,通讯通路门店!$S:$S,$G1207)</f>
        <v>0</v>
      </c>
      <c r="AY1207" s="99">
        <f>SUMIFS(通讯通路门店!$Y:$Y,通讯通路门店!$S:$S,$G1207)</f>
        <v>0</v>
      </c>
      <c r="AZ1207" s="99">
        <f>SUMIFS(通讯通路门店!$AA:$AA,通讯通路门店!$S:$S,$G1207)</f>
        <v>0</v>
      </c>
      <c r="BA1207" s="99">
        <f t="shared" si="93"/>
        <v>0</v>
      </c>
      <c r="BB1207" s="99">
        <f t="shared" si="94"/>
        <v>0</v>
      </c>
      <c r="BC1207" s="99">
        <f>SUMIFS(通讯通路门店!$W:$W,通讯通路门店!$S:$S,$G1207,通讯通路门店!$J:$J,"荣耀体验店")+SUMIFS(通讯通路门店!$W:$W,通讯通路门店!$S:$S,$G1207,通讯通路门店!$J:$J,"荣耀授权专卖店")</f>
        <v>0</v>
      </c>
      <c r="BD1207" s="99">
        <f>SUMIFS(通讯通路门店!$Z:$Z,通讯通路门店!$S:$S,$G1207,通讯通路门店!$J:$J,"VIVO体验店")</f>
        <v>0</v>
      </c>
      <c r="BE1207" s="99">
        <f>SUMIFS(通讯通路门店!$AB:$AB,通讯通路门店!$S:$S,$G1207,通讯通路门店!$J:$J,"OPPO体验店")</f>
        <v>0</v>
      </c>
      <c r="BF1207" s="99">
        <f>SUMIFS(通讯通路门店!$X:$X,通讯通路门店!$S:$S,$G1207,通讯通路门店!$J:$J,"华为授权体验店")+SUMIFS(通讯通路门店!$AA:$AA,通讯通路门店!$S:$S,$G1207,通讯通路门店!$J:$J,"华为堡垒店")</f>
        <v>0</v>
      </c>
      <c r="BG1207" s="99">
        <f>SUMIFS(通讯通路门店!$Y:$Y,通讯通路门店!$S:$S,$G1207,通讯通路门店!$J:$J,"小米体验店")</f>
        <v>0</v>
      </c>
      <c r="BH1207" s="99">
        <f>SUMIFS(通讯通路门店!$AA:$AA,通讯通路门店!$S:$S,$G1207,通讯通路门店!$J:$J,"苹果体验店")</f>
        <v>0</v>
      </c>
      <c r="BI1207" s="99">
        <f>SUMIFS(通讯通路门店!$K:$K,通讯通路门店!$S:$S,$G1207,通讯通路门店!$J:$J,"其他品牌专卖店")</f>
        <v>0</v>
      </c>
      <c r="BJ1207" s="99">
        <f>SUMIFS(通讯通路门店!$AC:$AC,通讯通路门店!$S:$S,$G1207)</f>
        <v>0</v>
      </c>
      <c r="BK1207" s="99">
        <f>SUMIFS(通讯通路门店!$AD:$AD,通讯通路门店!$S:$S,$G1207)</f>
        <v>0</v>
      </c>
      <c r="BL1207" s="99">
        <f>SUMIFS(通讯通路门店!$AE:$AE,通讯通路门店!$S:$S,$G1207)</f>
        <v>0</v>
      </c>
      <c r="BM1207" s="99">
        <f>SUMIFS(通讯通路门店!$AF:$AF,通讯通路门店!$S:$S,$G1207)</f>
        <v>0</v>
      </c>
      <c r="BN1207" s="99">
        <f>SUMIFS(通讯通路门店!$AG:$AG,通讯通路门店!$S:$S,$G1207)</f>
        <v>0</v>
      </c>
      <c r="BO1207" s="99">
        <f>SUMIFS(通讯通路门店!$AH:$AH,通讯通路门店!$S:$S,$G1207)</f>
        <v>0</v>
      </c>
      <c r="BP1207" s="99">
        <f>SUMIFS(通讯通路门店!$AI:$AI,通讯通路门店!$S:$S,$G1207)</f>
        <v>0</v>
      </c>
      <c r="BQ1207" s="83"/>
    </row>
    <row r="1208" spans="1:69">
      <c r="A1208" s="99" t="str">
        <f>IFERROR(_xlfn.XLOOKUP($G1208,通讯通路门店!$S$4:$S$993933,通讯通路门店!$A$4:$A$993933,0,0),"")</f>
        <v>海南省</v>
      </c>
      <c r="B1208" s="99" t="str">
        <f>IFERROR(_xlfn.XLOOKUP($G1208,通讯通路门店!$S$4:$S$993933,通讯通路门店!$B$4:$B$993933,0,0),"")</f>
        <v>乐东黎族自治县</v>
      </c>
      <c r="C1208" s="99" t="str">
        <f>IFERROR(_xlfn.XLOOKUP($G1208,通讯通路门店!$S$4:$S$993933,通讯通路门店!$C$4:$C$993933,0,0),"")</f>
        <v>乐东黎族自治县</v>
      </c>
      <c r="D1208" s="99" t="str">
        <f>IFERROR(_xlfn.XLOOKUP($G1208,通讯通路门店!$S$4:$S$993933,通讯通路门店!$D$4:$D$993933,0,0),"")</f>
        <v>万冲镇</v>
      </c>
      <c r="E1208" s="83"/>
      <c r="F1208" s="83"/>
      <c r="G1208" s="101"/>
      <c r="H1208" s="102">
        <f>IFERROR(_xlfn.XLOOKUP($G1208,通讯通路门店!$S$4:$S$993933,通讯通路门店!$R$4:$R$993933,0,0),"")</f>
        <v>0</v>
      </c>
      <c r="I1208" s="83"/>
      <c r="J1208" s="83"/>
      <c r="K1208" s="83"/>
      <c r="L1208" s="83"/>
      <c r="M1208" s="83"/>
      <c r="N1208" s="83"/>
      <c r="O1208" s="83"/>
      <c r="P1208" s="83"/>
      <c r="Q1208" s="83"/>
      <c r="R1208" s="83"/>
      <c r="S1208" s="83"/>
      <c r="T1208" s="83"/>
      <c r="U1208" s="99">
        <f>COUNTIF(通讯通路门店!$S:$S,$G1208)</f>
        <v>0</v>
      </c>
      <c r="V1208" s="99">
        <f>COUNTIFS(通讯通路门店!$S:$S,$G1208,通讯通路门店!$J:$J,"综合卖场")</f>
        <v>0</v>
      </c>
      <c r="W1208" s="99">
        <f>SUMIFS(通讯通路门店!$AJ:$AJ,通讯通路门店!$S:$S,通讯客户沙盘!$G1208)</f>
        <v>0</v>
      </c>
      <c r="X1208" s="99">
        <f t="shared" si="90"/>
        <v>0</v>
      </c>
      <c r="Y1208" s="99">
        <f>COUNTIFS(通讯通路门店!$S:$S,$G1208,通讯通路门店!$J:$J,"荣耀体验店")+COUNTIFS(通讯通路门店!$S:$S,$G1208,通讯通路门店!$J:$J,"荣耀授权专卖店")</f>
        <v>0</v>
      </c>
      <c r="Z1208" s="99">
        <f>COUNTIFS(通讯通路门店!$S:$S,$G1208,通讯通路门店!$J:$J,"VIVO体验店")</f>
        <v>0</v>
      </c>
      <c r="AA1208" s="99">
        <f>COUNTIFS(通讯通路门店!$S:$S,$G1208,通讯通路门店!$J:$J,"OPPO体验店")</f>
        <v>0</v>
      </c>
      <c r="AB1208" s="99">
        <f>COUNTIFS(通讯通路门店!$S:$S,$G1208,通讯通路门店!$J:$J,"华为授权体验店")+COUNTIFS(通讯通路门店!$S:$S,$G1208,通讯通路门店!$J:$J,"华为堡垒店")</f>
        <v>0</v>
      </c>
      <c r="AC1208" s="99">
        <f>COUNTIFS(通讯通路门店!$S:$S,$G1208,通讯通路门店!$J:$J,"小米体验店")</f>
        <v>0</v>
      </c>
      <c r="AD1208" s="99">
        <f>COUNTIFS(通讯通路门店!$S:$S,$G1208,通讯通路门店!$J:$J,"苹果体验店")</f>
        <v>0</v>
      </c>
      <c r="AE1208" s="99">
        <f>COUNTIFS(通讯通路门店!$S:$S,$G1208,通讯通路门店!$J:$J,"其他品牌专卖店")</f>
        <v>0</v>
      </c>
      <c r="AF1208" s="99">
        <f>SUMIFS(通讯通路门店!$BI:$BI,通讯通路门店!$S:$S,$G1208)</f>
        <v>0</v>
      </c>
      <c r="AG1208" s="99">
        <f>SUMIFS(通讯通路门店!$BH:$BH,通讯通路门店!$S:$S,$G1208)</f>
        <v>0</v>
      </c>
      <c r="AH1208" s="99">
        <f t="shared" si="91"/>
        <v>0</v>
      </c>
      <c r="AI1208" s="99">
        <f>SUMIFS(通讯通路门店!$BB:$BB,通讯通路门店!$S:$S,$G1208)</f>
        <v>0</v>
      </c>
      <c r="AJ1208" s="99">
        <f>SUMIFS(通讯通路门店!$BE:$BE,通讯通路门店!$S:$S,$G1208)</f>
        <v>0</v>
      </c>
      <c r="AK1208" s="99">
        <f>SUMIFS(通讯通路门店!$BG:$BG,通讯通路门店!$S:$S,$G1208)</f>
        <v>0</v>
      </c>
      <c r="AL1208" s="99">
        <f>SUMIFS(通讯通路门店!$BC:$BC,通讯通路门店!$S:$S,$G1208)</f>
        <v>0</v>
      </c>
      <c r="AM1208" s="99">
        <f>SUMIFS(通讯通路门店!$BD:$BD,通讯通路门店!$S:$S,$G1208)</f>
        <v>0</v>
      </c>
      <c r="AN1208" s="99">
        <f>SUMIFS(通讯通路门店!$BF:$BF,通讯通路门店!$S:$S,$G1208)</f>
        <v>0</v>
      </c>
      <c r="AO1208" s="99">
        <f t="shared" si="92"/>
        <v>0</v>
      </c>
      <c r="AP1208" s="99">
        <f>SUMIFS(通讯通路门店!$K:$K,通讯通路门店!$S:$S,$G1208)</f>
        <v>0</v>
      </c>
      <c r="AQ1208" s="83"/>
      <c r="AR1208" s="99">
        <f>SUMIFS(通讯通路门店!$T:$T,通讯通路门店!$S:$S,$G1208)</f>
        <v>0</v>
      </c>
      <c r="AS1208" s="99">
        <f>SUMIFS(通讯通路门店!$U:$U,通讯通路门店!$S:$S,$G1208)</f>
        <v>0</v>
      </c>
      <c r="AT1208" s="99">
        <f>SUMIFS(通讯通路门店!$V:$V,通讯通路门店!$S:$S,$G1208)</f>
        <v>0</v>
      </c>
      <c r="AU1208" s="99">
        <f>SUMIFS(通讯通路门店!$W:$W,通讯通路门店!$S:$S,$G1208)</f>
        <v>0</v>
      </c>
      <c r="AV1208" s="99">
        <f>SUMIFS(通讯通路门店!$Z:$Z,通讯通路门店!$S:$S,$G1208)</f>
        <v>0</v>
      </c>
      <c r="AW1208" s="99">
        <f>SUMIFS(通讯通路门店!$AB:$AB,通讯通路门店!$S:$S,$G1208)</f>
        <v>0</v>
      </c>
      <c r="AX1208" s="99">
        <f>SUMIFS(通讯通路门店!$X:$X,通讯通路门店!$S:$S,$G1208)</f>
        <v>0</v>
      </c>
      <c r="AY1208" s="99">
        <f>SUMIFS(通讯通路门店!$Y:$Y,通讯通路门店!$S:$S,$G1208)</f>
        <v>0</v>
      </c>
      <c r="AZ1208" s="99">
        <f>SUMIFS(通讯通路门店!$AA:$AA,通讯通路门店!$S:$S,$G1208)</f>
        <v>0</v>
      </c>
      <c r="BA1208" s="99">
        <f t="shared" si="93"/>
        <v>0</v>
      </c>
      <c r="BB1208" s="99">
        <f t="shared" si="94"/>
        <v>0</v>
      </c>
      <c r="BC1208" s="99">
        <f>SUMIFS(通讯通路门店!$W:$W,通讯通路门店!$S:$S,$G1208,通讯通路门店!$J:$J,"荣耀体验店")+SUMIFS(通讯通路门店!$W:$W,通讯通路门店!$S:$S,$G1208,通讯通路门店!$J:$J,"荣耀授权专卖店")</f>
        <v>0</v>
      </c>
      <c r="BD1208" s="99">
        <f>SUMIFS(通讯通路门店!$Z:$Z,通讯通路门店!$S:$S,$G1208,通讯通路门店!$J:$J,"VIVO体验店")</f>
        <v>0</v>
      </c>
      <c r="BE1208" s="99">
        <f>SUMIFS(通讯通路门店!$AB:$AB,通讯通路门店!$S:$S,$G1208,通讯通路门店!$J:$J,"OPPO体验店")</f>
        <v>0</v>
      </c>
      <c r="BF1208" s="99">
        <f>SUMIFS(通讯通路门店!$X:$X,通讯通路门店!$S:$S,$G1208,通讯通路门店!$J:$J,"华为授权体验店")+SUMIFS(通讯通路门店!$AA:$AA,通讯通路门店!$S:$S,$G1208,通讯通路门店!$J:$J,"华为堡垒店")</f>
        <v>0</v>
      </c>
      <c r="BG1208" s="99">
        <f>SUMIFS(通讯通路门店!$Y:$Y,通讯通路门店!$S:$S,$G1208,通讯通路门店!$J:$J,"小米体验店")</f>
        <v>0</v>
      </c>
      <c r="BH1208" s="99">
        <f>SUMIFS(通讯通路门店!$AA:$AA,通讯通路门店!$S:$S,$G1208,通讯通路门店!$J:$J,"苹果体验店")</f>
        <v>0</v>
      </c>
      <c r="BI1208" s="99">
        <f>SUMIFS(通讯通路门店!$K:$K,通讯通路门店!$S:$S,$G1208,通讯通路门店!$J:$J,"其他品牌专卖店")</f>
        <v>0</v>
      </c>
      <c r="BJ1208" s="99">
        <f>SUMIFS(通讯通路门店!$AC:$AC,通讯通路门店!$S:$S,$G1208)</f>
        <v>0</v>
      </c>
      <c r="BK1208" s="99">
        <f>SUMIFS(通讯通路门店!$AD:$AD,通讯通路门店!$S:$S,$G1208)</f>
        <v>0</v>
      </c>
      <c r="BL1208" s="99">
        <f>SUMIFS(通讯通路门店!$AE:$AE,通讯通路门店!$S:$S,$G1208)</f>
        <v>0</v>
      </c>
      <c r="BM1208" s="99">
        <f>SUMIFS(通讯通路门店!$AF:$AF,通讯通路门店!$S:$S,$G1208)</f>
        <v>0</v>
      </c>
      <c r="BN1208" s="99">
        <f>SUMIFS(通讯通路门店!$AG:$AG,通讯通路门店!$S:$S,$G1208)</f>
        <v>0</v>
      </c>
      <c r="BO1208" s="99">
        <f>SUMIFS(通讯通路门店!$AH:$AH,通讯通路门店!$S:$S,$G1208)</f>
        <v>0</v>
      </c>
      <c r="BP1208" s="99">
        <f>SUMIFS(通讯通路门店!$AI:$AI,通讯通路门店!$S:$S,$G1208)</f>
        <v>0</v>
      </c>
      <c r="BQ1208" s="83"/>
    </row>
    <row r="1209" spans="1:69">
      <c r="A1209" s="99" t="str">
        <f>IFERROR(_xlfn.XLOOKUP($G1209,通讯通路门店!$S$4:$S$993933,通讯通路门店!$A$4:$A$993933,0,0),"")</f>
        <v>海南省</v>
      </c>
      <c r="B1209" s="99" t="str">
        <f>IFERROR(_xlfn.XLOOKUP($G1209,通讯通路门店!$S$4:$S$993933,通讯通路门店!$B$4:$B$993933,0,0),"")</f>
        <v>乐东黎族自治县</v>
      </c>
      <c r="C1209" s="99" t="str">
        <f>IFERROR(_xlfn.XLOOKUP($G1209,通讯通路门店!$S$4:$S$993933,通讯通路门店!$C$4:$C$993933,0,0),"")</f>
        <v>乐东黎族自治县</v>
      </c>
      <c r="D1209" s="99" t="str">
        <f>IFERROR(_xlfn.XLOOKUP($G1209,通讯通路门店!$S$4:$S$993933,通讯通路门店!$D$4:$D$993933,0,0),"")</f>
        <v>万冲镇</v>
      </c>
      <c r="E1209" s="83"/>
      <c r="F1209" s="83"/>
      <c r="G1209" s="101"/>
      <c r="H1209" s="102">
        <f>IFERROR(_xlfn.XLOOKUP($G1209,通讯通路门店!$S$4:$S$993933,通讯通路门店!$R$4:$R$993933,0,0),"")</f>
        <v>0</v>
      </c>
      <c r="I1209" s="83"/>
      <c r="J1209" s="83"/>
      <c r="K1209" s="83"/>
      <c r="L1209" s="83"/>
      <c r="M1209" s="83"/>
      <c r="N1209" s="83"/>
      <c r="O1209" s="83"/>
      <c r="P1209" s="83"/>
      <c r="Q1209" s="83"/>
      <c r="R1209" s="83"/>
      <c r="S1209" s="83"/>
      <c r="T1209" s="83"/>
      <c r="U1209" s="99">
        <f>COUNTIF(通讯通路门店!$S:$S,$G1209)</f>
        <v>0</v>
      </c>
      <c r="V1209" s="99">
        <f>COUNTIFS(通讯通路门店!$S:$S,$G1209,通讯通路门店!$J:$J,"综合卖场")</f>
        <v>0</v>
      </c>
      <c r="W1209" s="99">
        <f>SUMIFS(通讯通路门店!$AJ:$AJ,通讯通路门店!$S:$S,通讯客户沙盘!$G1209)</f>
        <v>0</v>
      </c>
      <c r="X1209" s="99">
        <f t="shared" si="90"/>
        <v>0</v>
      </c>
      <c r="Y1209" s="99">
        <f>COUNTIFS(通讯通路门店!$S:$S,$G1209,通讯通路门店!$J:$J,"荣耀体验店")+COUNTIFS(通讯通路门店!$S:$S,$G1209,通讯通路门店!$J:$J,"荣耀授权专卖店")</f>
        <v>0</v>
      </c>
      <c r="Z1209" s="99">
        <f>COUNTIFS(通讯通路门店!$S:$S,$G1209,通讯通路门店!$J:$J,"VIVO体验店")</f>
        <v>0</v>
      </c>
      <c r="AA1209" s="99">
        <f>COUNTIFS(通讯通路门店!$S:$S,$G1209,通讯通路门店!$J:$J,"OPPO体验店")</f>
        <v>0</v>
      </c>
      <c r="AB1209" s="99">
        <f>COUNTIFS(通讯通路门店!$S:$S,$G1209,通讯通路门店!$J:$J,"华为授权体验店")+COUNTIFS(通讯通路门店!$S:$S,$G1209,通讯通路门店!$J:$J,"华为堡垒店")</f>
        <v>0</v>
      </c>
      <c r="AC1209" s="99">
        <f>COUNTIFS(通讯通路门店!$S:$S,$G1209,通讯通路门店!$J:$J,"小米体验店")</f>
        <v>0</v>
      </c>
      <c r="AD1209" s="99">
        <f>COUNTIFS(通讯通路门店!$S:$S,$G1209,通讯通路门店!$J:$J,"苹果体验店")</f>
        <v>0</v>
      </c>
      <c r="AE1209" s="99">
        <f>COUNTIFS(通讯通路门店!$S:$S,$G1209,通讯通路门店!$J:$J,"其他品牌专卖店")</f>
        <v>0</v>
      </c>
      <c r="AF1209" s="99">
        <f>SUMIFS(通讯通路门店!$BI:$BI,通讯通路门店!$S:$S,$G1209)</f>
        <v>0</v>
      </c>
      <c r="AG1209" s="99">
        <f>SUMIFS(通讯通路门店!$BH:$BH,通讯通路门店!$S:$S,$G1209)</f>
        <v>0</v>
      </c>
      <c r="AH1209" s="99">
        <f t="shared" si="91"/>
        <v>0</v>
      </c>
      <c r="AI1209" s="99">
        <f>SUMIFS(通讯通路门店!$BB:$BB,通讯通路门店!$S:$S,$G1209)</f>
        <v>0</v>
      </c>
      <c r="AJ1209" s="99">
        <f>SUMIFS(通讯通路门店!$BE:$BE,通讯通路门店!$S:$S,$G1209)</f>
        <v>0</v>
      </c>
      <c r="AK1209" s="99">
        <f>SUMIFS(通讯通路门店!$BG:$BG,通讯通路门店!$S:$S,$G1209)</f>
        <v>0</v>
      </c>
      <c r="AL1209" s="99">
        <f>SUMIFS(通讯通路门店!$BC:$BC,通讯通路门店!$S:$S,$G1209)</f>
        <v>0</v>
      </c>
      <c r="AM1209" s="99">
        <f>SUMIFS(通讯通路门店!$BD:$BD,通讯通路门店!$S:$S,$G1209)</f>
        <v>0</v>
      </c>
      <c r="AN1209" s="99">
        <f>SUMIFS(通讯通路门店!$BF:$BF,通讯通路门店!$S:$S,$G1209)</f>
        <v>0</v>
      </c>
      <c r="AO1209" s="99">
        <f t="shared" si="92"/>
        <v>0</v>
      </c>
      <c r="AP1209" s="99">
        <f>SUMIFS(通讯通路门店!$K:$K,通讯通路门店!$S:$S,$G1209)</f>
        <v>0</v>
      </c>
      <c r="AQ1209" s="83"/>
      <c r="AR1209" s="99">
        <f>SUMIFS(通讯通路门店!$T:$T,通讯通路门店!$S:$S,$G1209)</f>
        <v>0</v>
      </c>
      <c r="AS1209" s="99">
        <f>SUMIFS(通讯通路门店!$U:$U,通讯通路门店!$S:$S,$G1209)</f>
        <v>0</v>
      </c>
      <c r="AT1209" s="99">
        <f>SUMIFS(通讯通路门店!$V:$V,通讯通路门店!$S:$S,$G1209)</f>
        <v>0</v>
      </c>
      <c r="AU1209" s="99">
        <f>SUMIFS(通讯通路门店!$W:$W,通讯通路门店!$S:$S,$G1209)</f>
        <v>0</v>
      </c>
      <c r="AV1209" s="99">
        <f>SUMIFS(通讯通路门店!$Z:$Z,通讯通路门店!$S:$S,$G1209)</f>
        <v>0</v>
      </c>
      <c r="AW1209" s="99">
        <f>SUMIFS(通讯通路门店!$AB:$AB,通讯通路门店!$S:$S,$G1209)</f>
        <v>0</v>
      </c>
      <c r="AX1209" s="99">
        <f>SUMIFS(通讯通路门店!$X:$X,通讯通路门店!$S:$S,$G1209)</f>
        <v>0</v>
      </c>
      <c r="AY1209" s="99">
        <f>SUMIFS(通讯通路门店!$Y:$Y,通讯通路门店!$S:$S,$G1209)</f>
        <v>0</v>
      </c>
      <c r="AZ1209" s="99">
        <f>SUMIFS(通讯通路门店!$AA:$AA,通讯通路门店!$S:$S,$G1209)</f>
        <v>0</v>
      </c>
      <c r="BA1209" s="99">
        <f t="shared" si="93"/>
        <v>0</v>
      </c>
      <c r="BB1209" s="99">
        <f t="shared" si="94"/>
        <v>0</v>
      </c>
      <c r="BC1209" s="99">
        <f>SUMIFS(通讯通路门店!$W:$W,通讯通路门店!$S:$S,$G1209,通讯通路门店!$J:$J,"荣耀体验店")+SUMIFS(通讯通路门店!$W:$W,通讯通路门店!$S:$S,$G1209,通讯通路门店!$J:$J,"荣耀授权专卖店")</f>
        <v>0</v>
      </c>
      <c r="BD1209" s="99">
        <f>SUMIFS(通讯通路门店!$Z:$Z,通讯通路门店!$S:$S,$G1209,通讯通路门店!$J:$J,"VIVO体验店")</f>
        <v>0</v>
      </c>
      <c r="BE1209" s="99">
        <f>SUMIFS(通讯通路门店!$AB:$AB,通讯通路门店!$S:$S,$G1209,通讯通路门店!$J:$J,"OPPO体验店")</f>
        <v>0</v>
      </c>
      <c r="BF1209" s="99">
        <f>SUMIFS(通讯通路门店!$X:$X,通讯通路门店!$S:$S,$G1209,通讯通路门店!$J:$J,"华为授权体验店")+SUMIFS(通讯通路门店!$AA:$AA,通讯通路门店!$S:$S,$G1209,通讯通路门店!$J:$J,"华为堡垒店")</f>
        <v>0</v>
      </c>
      <c r="BG1209" s="99">
        <f>SUMIFS(通讯通路门店!$Y:$Y,通讯通路门店!$S:$S,$G1209,通讯通路门店!$J:$J,"小米体验店")</f>
        <v>0</v>
      </c>
      <c r="BH1209" s="99">
        <f>SUMIFS(通讯通路门店!$AA:$AA,通讯通路门店!$S:$S,$G1209,通讯通路门店!$J:$J,"苹果体验店")</f>
        <v>0</v>
      </c>
      <c r="BI1209" s="99">
        <f>SUMIFS(通讯通路门店!$K:$K,通讯通路门店!$S:$S,$G1209,通讯通路门店!$J:$J,"其他品牌专卖店")</f>
        <v>0</v>
      </c>
      <c r="BJ1209" s="99">
        <f>SUMIFS(通讯通路门店!$AC:$AC,通讯通路门店!$S:$S,$G1209)</f>
        <v>0</v>
      </c>
      <c r="BK1209" s="99">
        <f>SUMIFS(通讯通路门店!$AD:$AD,通讯通路门店!$S:$S,$G1209)</f>
        <v>0</v>
      </c>
      <c r="BL1209" s="99">
        <f>SUMIFS(通讯通路门店!$AE:$AE,通讯通路门店!$S:$S,$G1209)</f>
        <v>0</v>
      </c>
      <c r="BM1209" s="99">
        <f>SUMIFS(通讯通路门店!$AF:$AF,通讯通路门店!$S:$S,$G1209)</f>
        <v>0</v>
      </c>
      <c r="BN1209" s="99">
        <f>SUMIFS(通讯通路门店!$AG:$AG,通讯通路门店!$S:$S,$G1209)</f>
        <v>0</v>
      </c>
      <c r="BO1209" s="99">
        <f>SUMIFS(通讯通路门店!$AH:$AH,通讯通路门店!$S:$S,$G1209)</f>
        <v>0</v>
      </c>
      <c r="BP1209" s="99">
        <f>SUMIFS(通讯通路门店!$AI:$AI,通讯通路门店!$S:$S,$G1209)</f>
        <v>0</v>
      </c>
      <c r="BQ1209" s="83"/>
    </row>
    <row r="1210" spans="1:69">
      <c r="A1210" s="99" t="str">
        <f>IFERROR(_xlfn.XLOOKUP($G1210,通讯通路门店!$S$4:$S$993933,通讯通路门店!$A$4:$A$993933,0,0),"")</f>
        <v>海南省</v>
      </c>
      <c r="B1210" s="99" t="str">
        <f>IFERROR(_xlfn.XLOOKUP($G1210,通讯通路门店!$S$4:$S$993933,通讯通路门店!$B$4:$B$993933,0,0),"")</f>
        <v>乐东黎族自治县</v>
      </c>
      <c r="C1210" s="99" t="str">
        <f>IFERROR(_xlfn.XLOOKUP($G1210,通讯通路门店!$S$4:$S$993933,通讯通路门店!$C$4:$C$993933,0,0),"")</f>
        <v>乐东黎族自治县</v>
      </c>
      <c r="D1210" s="99" t="str">
        <f>IFERROR(_xlfn.XLOOKUP($G1210,通讯通路门店!$S$4:$S$993933,通讯通路门店!$D$4:$D$993933,0,0),"")</f>
        <v>万冲镇</v>
      </c>
      <c r="E1210" s="83"/>
      <c r="F1210" s="83"/>
      <c r="G1210" s="101"/>
      <c r="H1210" s="102">
        <f>IFERROR(_xlfn.XLOOKUP($G1210,通讯通路门店!$S$4:$S$993933,通讯通路门店!$R$4:$R$993933,0,0),"")</f>
        <v>0</v>
      </c>
      <c r="I1210" s="83"/>
      <c r="J1210" s="83"/>
      <c r="K1210" s="83"/>
      <c r="L1210" s="83"/>
      <c r="M1210" s="83"/>
      <c r="N1210" s="83"/>
      <c r="O1210" s="83"/>
      <c r="P1210" s="83"/>
      <c r="Q1210" s="83"/>
      <c r="R1210" s="83"/>
      <c r="S1210" s="83"/>
      <c r="T1210" s="83"/>
      <c r="U1210" s="99">
        <f>COUNTIF(通讯通路门店!$S:$S,$G1210)</f>
        <v>0</v>
      </c>
      <c r="V1210" s="99">
        <f>COUNTIFS(通讯通路门店!$S:$S,$G1210,通讯通路门店!$J:$J,"综合卖场")</f>
        <v>0</v>
      </c>
      <c r="W1210" s="99">
        <f>SUMIFS(通讯通路门店!$AJ:$AJ,通讯通路门店!$S:$S,通讯客户沙盘!$G1210)</f>
        <v>0</v>
      </c>
      <c r="X1210" s="99">
        <f t="shared" si="90"/>
        <v>0</v>
      </c>
      <c r="Y1210" s="99">
        <f>COUNTIFS(通讯通路门店!$S:$S,$G1210,通讯通路门店!$J:$J,"荣耀体验店")+COUNTIFS(通讯通路门店!$S:$S,$G1210,通讯通路门店!$J:$J,"荣耀授权专卖店")</f>
        <v>0</v>
      </c>
      <c r="Z1210" s="99">
        <f>COUNTIFS(通讯通路门店!$S:$S,$G1210,通讯通路门店!$J:$J,"VIVO体验店")</f>
        <v>0</v>
      </c>
      <c r="AA1210" s="99">
        <f>COUNTIFS(通讯通路门店!$S:$S,$G1210,通讯通路门店!$J:$J,"OPPO体验店")</f>
        <v>0</v>
      </c>
      <c r="AB1210" s="99">
        <f>COUNTIFS(通讯通路门店!$S:$S,$G1210,通讯通路门店!$J:$J,"华为授权体验店")+COUNTIFS(通讯通路门店!$S:$S,$G1210,通讯通路门店!$J:$J,"华为堡垒店")</f>
        <v>0</v>
      </c>
      <c r="AC1210" s="99">
        <f>COUNTIFS(通讯通路门店!$S:$S,$G1210,通讯通路门店!$J:$J,"小米体验店")</f>
        <v>0</v>
      </c>
      <c r="AD1210" s="99">
        <f>COUNTIFS(通讯通路门店!$S:$S,$G1210,通讯通路门店!$J:$J,"苹果体验店")</f>
        <v>0</v>
      </c>
      <c r="AE1210" s="99">
        <f>COUNTIFS(通讯通路门店!$S:$S,$G1210,通讯通路门店!$J:$J,"其他品牌专卖店")</f>
        <v>0</v>
      </c>
      <c r="AF1210" s="99">
        <f>SUMIFS(通讯通路门店!$BI:$BI,通讯通路门店!$S:$S,$G1210)</f>
        <v>0</v>
      </c>
      <c r="AG1210" s="99">
        <f>SUMIFS(通讯通路门店!$BH:$BH,通讯通路门店!$S:$S,$G1210)</f>
        <v>0</v>
      </c>
      <c r="AH1210" s="99">
        <f t="shared" si="91"/>
        <v>0</v>
      </c>
      <c r="AI1210" s="99">
        <f>SUMIFS(通讯通路门店!$BB:$BB,通讯通路门店!$S:$S,$G1210)</f>
        <v>0</v>
      </c>
      <c r="AJ1210" s="99">
        <f>SUMIFS(通讯通路门店!$BE:$BE,通讯通路门店!$S:$S,$G1210)</f>
        <v>0</v>
      </c>
      <c r="AK1210" s="99">
        <f>SUMIFS(通讯通路门店!$BG:$BG,通讯通路门店!$S:$S,$G1210)</f>
        <v>0</v>
      </c>
      <c r="AL1210" s="99">
        <f>SUMIFS(通讯通路门店!$BC:$BC,通讯通路门店!$S:$S,$G1210)</f>
        <v>0</v>
      </c>
      <c r="AM1210" s="99">
        <f>SUMIFS(通讯通路门店!$BD:$BD,通讯通路门店!$S:$S,$G1210)</f>
        <v>0</v>
      </c>
      <c r="AN1210" s="99">
        <f>SUMIFS(通讯通路门店!$BF:$BF,通讯通路门店!$S:$S,$G1210)</f>
        <v>0</v>
      </c>
      <c r="AO1210" s="99">
        <f t="shared" si="92"/>
        <v>0</v>
      </c>
      <c r="AP1210" s="99">
        <f>SUMIFS(通讯通路门店!$K:$K,通讯通路门店!$S:$S,$G1210)</f>
        <v>0</v>
      </c>
      <c r="AQ1210" s="83"/>
      <c r="AR1210" s="99">
        <f>SUMIFS(通讯通路门店!$T:$T,通讯通路门店!$S:$S,$G1210)</f>
        <v>0</v>
      </c>
      <c r="AS1210" s="99">
        <f>SUMIFS(通讯通路门店!$U:$U,通讯通路门店!$S:$S,$G1210)</f>
        <v>0</v>
      </c>
      <c r="AT1210" s="99">
        <f>SUMIFS(通讯通路门店!$V:$V,通讯通路门店!$S:$S,$G1210)</f>
        <v>0</v>
      </c>
      <c r="AU1210" s="99">
        <f>SUMIFS(通讯通路门店!$W:$W,通讯通路门店!$S:$S,$G1210)</f>
        <v>0</v>
      </c>
      <c r="AV1210" s="99">
        <f>SUMIFS(通讯通路门店!$Z:$Z,通讯通路门店!$S:$S,$G1210)</f>
        <v>0</v>
      </c>
      <c r="AW1210" s="99">
        <f>SUMIFS(通讯通路门店!$AB:$AB,通讯通路门店!$S:$S,$G1210)</f>
        <v>0</v>
      </c>
      <c r="AX1210" s="99">
        <f>SUMIFS(通讯通路门店!$X:$X,通讯通路门店!$S:$S,$G1210)</f>
        <v>0</v>
      </c>
      <c r="AY1210" s="99">
        <f>SUMIFS(通讯通路门店!$Y:$Y,通讯通路门店!$S:$S,$G1210)</f>
        <v>0</v>
      </c>
      <c r="AZ1210" s="99">
        <f>SUMIFS(通讯通路门店!$AA:$AA,通讯通路门店!$S:$S,$G1210)</f>
        <v>0</v>
      </c>
      <c r="BA1210" s="99">
        <f t="shared" si="93"/>
        <v>0</v>
      </c>
      <c r="BB1210" s="99">
        <f t="shared" si="94"/>
        <v>0</v>
      </c>
      <c r="BC1210" s="99">
        <f>SUMIFS(通讯通路门店!$W:$W,通讯通路门店!$S:$S,$G1210,通讯通路门店!$J:$J,"荣耀体验店")+SUMIFS(通讯通路门店!$W:$W,通讯通路门店!$S:$S,$G1210,通讯通路门店!$J:$J,"荣耀授权专卖店")</f>
        <v>0</v>
      </c>
      <c r="BD1210" s="99">
        <f>SUMIFS(通讯通路门店!$Z:$Z,通讯通路门店!$S:$S,$G1210,通讯通路门店!$J:$J,"VIVO体验店")</f>
        <v>0</v>
      </c>
      <c r="BE1210" s="99">
        <f>SUMIFS(通讯通路门店!$AB:$AB,通讯通路门店!$S:$S,$G1210,通讯通路门店!$J:$J,"OPPO体验店")</f>
        <v>0</v>
      </c>
      <c r="BF1210" s="99">
        <f>SUMIFS(通讯通路门店!$X:$X,通讯通路门店!$S:$S,$G1210,通讯通路门店!$J:$J,"华为授权体验店")+SUMIFS(通讯通路门店!$AA:$AA,通讯通路门店!$S:$S,$G1210,通讯通路门店!$J:$J,"华为堡垒店")</f>
        <v>0</v>
      </c>
      <c r="BG1210" s="99">
        <f>SUMIFS(通讯通路门店!$Y:$Y,通讯通路门店!$S:$S,$G1210,通讯通路门店!$J:$J,"小米体验店")</f>
        <v>0</v>
      </c>
      <c r="BH1210" s="99">
        <f>SUMIFS(通讯通路门店!$AA:$AA,通讯通路门店!$S:$S,$G1210,通讯通路门店!$J:$J,"苹果体验店")</f>
        <v>0</v>
      </c>
      <c r="BI1210" s="99">
        <f>SUMIFS(通讯通路门店!$K:$K,通讯通路门店!$S:$S,$G1210,通讯通路门店!$J:$J,"其他品牌专卖店")</f>
        <v>0</v>
      </c>
      <c r="BJ1210" s="99">
        <f>SUMIFS(通讯通路门店!$AC:$AC,通讯通路门店!$S:$S,$G1210)</f>
        <v>0</v>
      </c>
      <c r="BK1210" s="99">
        <f>SUMIFS(通讯通路门店!$AD:$AD,通讯通路门店!$S:$S,$G1210)</f>
        <v>0</v>
      </c>
      <c r="BL1210" s="99">
        <f>SUMIFS(通讯通路门店!$AE:$AE,通讯通路门店!$S:$S,$G1210)</f>
        <v>0</v>
      </c>
      <c r="BM1210" s="99">
        <f>SUMIFS(通讯通路门店!$AF:$AF,通讯通路门店!$S:$S,$G1210)</f>
        <v>0</v>
      </c>
      <c r="BN1210" s="99">
        <f>SUMIFS(通讯通路门店!$AG:$AG,通讯通路门店!$S:$S,$G1210)</f>
        <v>0</v>
      </c>
      <c r="BO1210" s="99">
        <f>SUMIFS(通讯通路门店!$AH:$AH,通讯通路门店!$S:$S,$G1210)</f>
        <v>0</v>
      </c>
      <c r="BP1210" s="99">
        <f>SUMIFS(通讯通路门店!$AI:$AI,通讯通路门店!$S:$S,$G1210)</f>
        <v>0</v>
      </c>
      <c r="BQ1210" s="83"/>
    </row>
    <row r="1211" spans="1:69">
      <c r="A1211" s="99" t="str">
        <f>IFERROR(_xlfn.XLOOKUP($G1211,通讯通路门店!$S$4:$S$993933,通讯通路门店!$A$4:$A$993933,0,0),"")</f>
        <v>海南省</v>
      </c>
      <c r="B1211" s="99" t="str">
        <f>IFERROR(_xlfn.XLOOKUP($G1211,通讯通路门店!$S$4:$S$993933,通讯通路门店!$B$4:$B$993933,0,0),"")</f>
        <v>乐东黎族自治县</v>
      </c>
      <c r="C1211" s="99" t="str">
        <f>IFERROR(_xlfn.XLOOKUP($G1211,通讯通路门店!$S$4:$S$993933,通讯通路门店!$C$4:$C$993933,0,0),"")</f>
        <v>乐东黎族自治县</v>
      </c>
      <c r="D1211" s="99" t="str">
        <f>IFERROR(_xlfn.XLOOKUP($G1211,通讯通路门店!$S$4:$S$993933,通讯通路门店!$D$4:$D$993933,0,0),"")</f>
        <v>万冲镇</v>
      </c>
      <c r="E1211" s="83"/>
      <c r="F1211" s="83"/>
      <c r="G1211" s="101"/>
      <c r="H1211" s="102">
        <f>IFERROR(_xlfn.XLOOKUP($G1211,通讯通路门店!$S$4:$S$993933,通讯通路门店!$R$4:$R$993933,0,0),"")</f>
        <v>0</v>
      </c>
      <c r="I1211" s="83"/>
      <c r="J1211" s="83"/>
      <c r="K1211" s="83"/>
      <c r="L1211" s="83"/>
      <c r="M1211" s="83"/>
      <c r="N1211" s="83"/>
      <c r="O1211" s="83"/>
      <c r="P1211" s="83"/>
      <c r="Q1211" s="83"/>
      <c r="R1211" s="83"/>
      <c r="S1211" s="83"/>
      <c r="T1211" s="83"/>
      <c r="U1211" s="99">
        <f>COUNTIF(通讯通路门店!$S:$S,$G1211)</f>
        <v>0</v>
      </c>
      <c r="V1211" s="99">
        <f>COUNTIFS(通讯通路门店!$S:$S,$G1211,通讯通路门店!$J:$J,"综合卖场")</f>
        <v>0</v>
      </c>
      <c r="W1211" s="99">
        <f>SUMIFS(通讯通路门店!$AJ:$AJ,通讯通路门店!$S:$S,通讯客户沙盘!$G1211)</f>
        <v>0</v>
      </c>
      <c r="X1211" s="99">
        <f t="shared" si="90"/>
        <v>0</v>
      </c>
      <c r="Y1211" s="99">
        <f>COUNTIFS(通讯通路门店!$S:$S,$G1211,通讯通路门店!$J:$J,"荣耀体验店")+COUNTIFS(通讯通路门店!$S:$S,$G1211,通讯通路门店!$J:$J,"荣耀授权专卖店")</f>
        <v>0</v>
      </c>
      <c r="Z1211" s="99">
        <f>COUNTIFS(通讯通路门店!$S:$S,$G1211,通讯通路门店!$J:$J,"VIVO体验店")</f>
        <v>0</v>
      </c>
      <c r="AA1211" s="99">
        <f>COUNTIFS(通讯通路门店!$S:$S,$G1211,通讯通路门店!$J:$J,"OPPO体验店")</f>
        <v>0</v>
      </c>
      <c r="AB1211" s="99">
        <f>COUNTIFS(通讯通路门店!$S:$S,$G1211,通讯通路门店!$J:$J,"华为授权体验店")+COUNTIFS(通讯通路门店!$S:$S,$G1211,通讯通路门店!$J:$J,"华为堡垒店")</f>
        <v>0</v>
      </c>
      <c r="AC1211" s="99">
        <f>COUNTIFS(通讯通路门店!$S:$S,$G1211,通讯通路门店!$J:$J,"小米体验店")</f>
        <v>0</v>
      </c>
      <c r="AD1211" s="99">
        <f>COUNTIFS(通讯通路门店!$S:$S,$G1211,通讯通路门店!$J:$J,"苹果体验店")</f>
        <v>0</v>
      </c>
      <c r="AE1211" s="99">
        <f>COUNTIFS(通讯通路门店!$S:$S,$G1211,通讯通路门店!$J:$J,"其他品牌专卖店")</f>
        <v>0</v>
      </c>
      <c r="AF1211" s="99">
        <f>SUMIFS(通讯通路门店!$BI:$BI,通讯通路门店!$S:$S,$G1211)</f>
        <v>0</v>
      </c>
      <c r="AG1211" s="99">
        <f>SUMIFS(通讯通路门店!$BH:$BH,通讯通路门店!$S:$S,$G1211)</f>
        <v>0</v>
      </c>
      <c r="AH1211" s="99">
        <f t="shared" si="91"/>
        <v>0</v>
      </c>
      <c r="AI1211" s="99">
        <f>SUMIFS(通讯通路门店!$BB:$BB,通讯通路门店!$S:$S,$G1211)</f>
        <v>0</v>
      </c>
      <c r="AJ1211" s="99">
        <f>SUMIFS(通讯通路门店!$BE:$BE,通讯通路门店!$S:$S,$G1211)</f>
        <v>0</v>
      </c>
      <c r="AK1211" s="99">
        <f>SUMIFS(通讯通路门店!$BG:$BG,通讯通路门店!$S:$S,$G1211)</f>
        <v>0</v>
      </c>
      <c r="AL1211" s="99">
        <f>SUMIFS(通讯通路门店!$BC:$BC,通讯通路门店!$S:$S,$G1211)</f>
        <v>0</v>
      </c>
      <c r="AM1211" s="99">
        <f>SUMIFS(通讯通路门店!$BD:$BD,通讯通路门店!$S:$S,$G1211)</f>
        <v>0</v>
      </c>
      <c r="AN1211" s="99">
        <f>SUMIFS(通讯通路门店!$BF:$BF,通讯通路门店!$S:$S,$G1211)</f>
        <v>0</v>
      </c>
      <c r="AO1211" s="99">
        <f t="shared" si="92"/>
        <v>0</v>
      </c>
      <c r="AP1211" s="99">
        <f>SUMIFS(通讯通路门店!$K:$K,通讯通路门店!$S:$S,$G1211)</f>
        <v>0</v>
      </c>
      <c r="AQ1211" s="83"/>
      <c r="AR1211" s="99">
        <f>SUMIFS(通讯通路门店!$T:$T,通讯通路门店!$S:$S,$G1211)</f>
        <v>0</v>
      </c>
      <c r="AS1211" s="99">
        <f>SUMIFS(通讯通路门店!$U:$U,通讯通路门店!$S:$S,$G1211)</f>
        <v>0</v>
      </c>
      <c r="AT1211" s="99">
        <f>SUMIFS(通讯通路门店!$V:$V,通讯通路门店!$S:$S,$G1211)</f>
        <v>0</v>
      </c>
      <c r="AU1211" s="99">
        <f>SUMIFS(通讯通路门店!$W:$W,通讯通路门店!$S:$S,$G1211)</f>
        <v>0</v>
      </c>
      <c r="AV1211" s="99">
        <f>SUMIFS(通讯通路门店!$Z:$Z,通讯通路门店!$S:$S,$G1211)</f>
        <v>0</v>
      </c>
      <c r="AW1211" s="99">
        <f>SUMIFS(通讯通路门店!$AB:$AB,通讯通路门店!$S:$S,$G1211)</f>
        <v>0</v>
      </c>
      <c r="AX1211" s="99">
        <f>SUMIFS(通讯通路门店!$X:$X,通讯通路门店!$S:$S,$G1211)</f>
        <v>0</v>
      </c>
      <c r="AY1211" s="99">
        <f>SUMIFS(通讯通路门店!$Y:$Y,通讯通路门店!$S:$S,$G1211)</f>
        <v>0</v>
      </c>
      <c r="AZ1211" s="99">
        <f>SUMIFS(通讯通路门店!$AA:$AA,通讯通路门店!$S:$S,$G1211)</f>
        <v>0</v>
      </c>
      <c r="BA1211" s="99">
        <f t="shared" si="93"/>
        <v>0</v>
      </c>
      <c r="BB1211" s="99">
        <f t="shared" si="94"/>
        <v>0</v>
      </c>
      <c r="BC1211" s="99">
        <f>SUMIFS(通讯通路门店!$W:$W,通讯通路门店!$S:$S,$G1211,通讯通路门店!$J:$J,"荣耀体验店")+SUMIFS(通讯通路门店!$W:$W,通讯通路门店!$S:$S,$G1211,通讯通路门店!$J:$J,"荣耀授权专卖店")</f>
        <v>0</v>
      </c>
      <c r="BD1211" s="99">
        <f>SUMIFS(通讯通路门店!$Z:$Z,通讯通路门店!$S:$S,$G1211,通讯通路门店!$J:$J,"VIVO体验店")</f>
        <v>0</v>
      </c>
      <c r="BE1211" s="99">
        <f>SUMIFS(通讯通路门店!$AB:$AB,通讯通路门店!$S:$S,$G1211,通讯通路门店!$J:$J,"OPPO体验店")</f>
        <v>0</v>
      </c>
      <c r="BF1211" s="99">
        <f>SUMIFS(通讯通路门店!$X:$X,通讯通路门店!$S:$S,$G1211,通讯通路门店!$J:$J,"华为授权体验店")+SUMIFS(通讯通路门店!$AA:$AA,通讯通路门店!$S:$S,$G1211,通讯通路门店!$J:$J,"华为堡垒店")</f>
        <v>0</v>
      </c>
      <c r="BG1211" s="99">
        <f>SUMIFS(通讯通路门店!$Y:$Y,通讯通路门店!$S:$S,$G1211,通讯通路门店!$J:$J,"小米体验店")</f>
        <v>0</v>
      </c>
      <c r="BH1211" s="99">
        <f>SUMIFS(通讯通路门店!$AA:$AA,通讯通路门店!$S:$S,$G1211,通讯通路门店!$J:$J,"苹果体验店")</f>
        <v>0</v>
      </c>
      <c r="BI1211" s="99">
        <f>SUMIFS(通讯通路门店!$K:$K,通讯通路门店!$S:$S,$G1211,通讯通路门店!$J:$J,"其他品牌专卖店")</f>
        <v>0</v>
      </c>
      <c r="BJ1211" s="99">
        <f>SUMIFS(通讯通路门店!$AC:$AC,通讯通路门店!$S:$S,$G1211)</f>
        <v>0</v>
      </c>
      <c r="BK1211" s="99">
        <f>SUMIFS(通讯通路门店!$AD:$AD,通讯通路门店!$S:$S,$G1211)</f>
        <v>0</v>
      </c>
      <c r="BL1211" s="99">
        <f>SUMIFS(通讯通路门店!$AE:$AE,通讯通路门店!$S:$S,$G1211)</f>
        <v>0</v>
      </c>
      <c r="BM1211" s="99">
        <f>SUMIFS(通讯通路门店!$AF:$AF,通讯通路门店!$S:$S,$G1211)</f>
        <v>0</v>
      </c>
      <c r="BN1211" s="99">
        <f>SUMIFS(通讯通路门店!$AG:$AG,通讯通路门店!$S:$S,$G1211)</f>
        <v>0</v>
      </c>
      <c r="BO1211" s="99">
        <f>SUMIFS(通讯通路门店!$AH:$AH,通讯通路门店!$S:$S,$G1211)</f>
        <v>0</v>
      </c>
      <c r="BP1211" s="99">
        <f>SUMIFS(通讯通路门店!$AI:$AI,通讯通路门店!$S:$S,$G1211)</f>
        <v>0</v>
      </c>
      <c r="BQ1211" s="83"/>
    </row>
    <row r="1212" spans="1:69">
      <c r="A1212" s="99" t="str">
        <f>IFERROR(_xlfn.XLOOKUP($G1212,通讯通路门店!$S$4:$S$993933,通讯通路门店!$A$4:$A$993933,0,0),"")</f>
        <v>海南省</v>
      </c>
      <c r="B1212" s="99" t="str">
        <f>IFERROR(_xlfn.XLOOKUP($G1212,通讯通路门店!$S$4:$S$993933,通讯通路门店!$B$4:$B$993933,0,0),"")</f>
        <v>乐东黎族自治县</v>
      </c>
      <c r="C1212" s="99" t="str">
        <f>IFERROR(_xlfn.XLOOKUP($G1212,通讯通路门店!$S$4:$S$993933,通讯通路门店!$C$4:$C$993933,0,0),"")</f>
        <v>乐东黎族自治县</v>
      </c>
      <c r="D1212" s="99" t="str">
        <f>IFERROR(_xlfn.XLOOKUP($G1212,通讯通路门店!$S$4:$S$993933,通讯通路门店!$D$4:$D$993933,0,0),"")</f>
        <v>万冲镇</v>
      </c>
      <c r="E1212" s="83"/>
      <c r="F1212" s="83"/>
      <c r="G1212" s="101"/>
      <c r="H1212" s="102">
        <f>IFERROR(_xlfn.XLOOKUP($G1212,通讯通路门店!$S$4:$S$993933,通讯通路门店!$R$4:$R$993933,0,0),"")</f>
        <v>0</v>
      </c>
      <c r="I1212" s="83"/>
      <c r="J1212" s="83"/>
      <c r="K1212" s="83"/>
      <c r="L1212" s="83"/>
      <c r="M1212" s="83"/>
      <c r="N1212" s="83"/>
      <c r="O1212" s="83"/>
      <c r="P1212" s="83"/>
      <c r="Q1212" s="83"/>
      <c r="R1212" s="83"/>
      <c r="S1212" s="83"/>
      <c r="T1212" s="83"/>
      <c r="U1212" s="99">
        <f>COUNTIF(通讯通路门店!$S:$S,$G1212)</f>
        <v>0</v>
      </c>
      <c r="V1212" s="99">
        <f>COUNTIFS(通讯通路门店!$S:$S,$G1212,通讯通路门店!$J:$J,"综合卖场")</f>
        <v>0</v>
      </c>
      <c r="W1212" s="99">
        <f>SUMIFS(通讯通路门店!$AJ:$AJ,通讯通路门店!$S:$S,通讯客户沙盘!$G1212)</f>
        <v>0</v>
      </c>
      <c r="X1212" s="99">
        <f t="shared" si="90"/>
        <v>0</v>
      </c>
      <c r="Y1212" s="99">
        <f>COUNTIFS(通讯通路门店!$S:$S,$G1212,通讯通路门店!$J:$J,"荣耀体验店")+COUNTIFS(通讯通路门店!$S:$S,$G1212,通讯通路门店!$J:$J,"荣耀授权专卖店")</f>
        <v>0</v>
      </c>
      <c r="Z1212" s="99">
        <f>COUNTIFS(通讯通路门店!$S:$S,$G1212,通讯通路门店!$J:$J,"VIVO体验店")</f>
        <v>0</v>
      </c>
      <c r="AA1212" s="99">
        <f>COUNTIFS(通讯通路门店!$S:$S,$G1212,通讯通路门店!$J:$J,"OPPO体验店")</f>
        <v>0</v>
      </c>
      <c r="AB1212" s="99">
        <f>COUNTIFS(通讯通路门店!$S:$S,$G1212,通讯通路门店!$J:$J,"华为授权体验店")+COUNTIFS(通讯通路门店!$S:$S,$G1212,通讯通路门店!$J:$J,"华为堡垒店")</f>
        <v>0</v>
      </c>
      <c r="AC1212" s="99">
        <f>COUNTIFS(通讯通路门店!$S:$S,$G1212,通讯通路门店!$J:$J,"小米体验店")</f>
        <v>0</v>
      </c>
      <c r="AD1212" s="99">
        <f>COUNTIFS(通讯通路门店!$S:$S,$G1212,通讯通路门店!$J:$J,"苹果体验店")</f>
        <v>0</v>
      </c>
      <c r="AE1212" s="99">
        <f>COUNTIFS(通讯通路门店!$S:$S,$G1212,通讯通路门店!$J:$J,"其他品牌专卖店")</f>
        <v>0</v>
      </c>
      <c r="AF1212" s="99">
        <f>SUMIFS(通讯通路门店!$BI:$BI,通讯通路门店!$S:$S,$G1212)</f>
        <v>0</v>
      </c>
      <c r="AG1212" s="99">
        <f>SUMIFS(通讯通路门店!$BH:$BH,通讯通路门店!$S:$S,$G1212)</f>
        <v>0</v>
      </c>
      <c r="AH1212" s="99">
        <f t="shared" si="91"/>
        <v>0</v>
      </c>
      <c r="AI1212" s="99">
        <f>SUMIFS(通讯通路门店!$BB:$BB,通讯通路门店!$S:$S,$G1212)</f>
        <v>0</v>
      </c>
      <c r="AJ1212" s="99">
        <f>SUMIFS(通讯通路门店!$BE:$BE,通讯通路门店!$S:$S,$G1212)</f>
        <v>0</v>
      </c>
      <c r="AK1212" s="99">
        <f>SUMIFS(通讯通路门店!$BG:$BG,通讯通路门店!$S:$S,$G1212)</f>
        <v>0</v>
      </c>
      <c r="AL1212" s="99">
        <f>SUMIFS(通讯通路门店!$BC:$BC,通讯通路门店!$S:$S,$G1212)</f>
        <v>0</v>
      </c>
      <c r="AM1212" s="99">
        <f>SUMIFS(通讯通路门店!$BD:$BD,通讯通路门店!$S:$S,$G1212)</f>
        <v>0</v>
      </c>
      <c r="AN1212" s="99">
        <f>SUMIFS(通讯通路门店!$BF:$BF,通讯通路门店!$S:$S,$G1212)</f>
        <v>0</v>
      </c>
      <c r="AO1212" s="99">
        <f t="shared" si="92"/>
        <v>0</v>
      </c>
      <c r="AP1212" s="99">
        <f>SUMIFS(通讯通路门店!$K:$K,通讯通路门店!$S:$S,$G1212)</f>
        <v>0</v>
      </c>
      <c r="AQ1212" s="83"/>
      <c r="AR1212" s="99">
        <f>SUMIFS(通讯通路门店!$T:$T,通讯通路门店!$S:$S,$G1212)</f>
        <v>0</v>
      </c>
      <c r="AS1212" s="99">
        <f>SUMIFS(通讯通路门店!$U:$U,通讯通路门店!$S:$S,$G1212)</f>
        <v>0</v>
      </c>
      <c r="AT1212" s="99">
        <f>SUMIFS(通讯通路门店!$V:$V,通讯通路门店!$S:$S,$G1212)</f>
        <v>0</v>
      </c>
      <c r="AU1212" s="99">
        <f>SUMIFS(通讯通路门店!$W:$W,通讯通路门店!$S:$S,$G1212)</f>
        <v>0</v>
      </c>
      <c r="AV1212" s="99">
        <f>SUMIFS(通讯通路门店!$Z:$Z,通讯通路门店!$S:$S,$G1212)</f>
        <v>0</v>
      </c>
      <c r="AW1212" s="99">
        <f>SUMIFS(通讯通路门店!$AB:$AB,通讯通路门店!$S:$S,$G1212)</f>
        <v>0</v>
      </c>
      <c r="AX1212" s="99">
        <f>SUMIFS(通讯通路门店!$X:$X,通讯通路门店!$S:$S,$G1212)</f>
        <v>0</v>
      </c>
      <c r="AY1212" s="99">
        <f>SUMIFS(通讯通路门店!$Y:$Y,通讯通路门店!$S:$S,$G1212)</f>
        <v>0</v>
      </c>
      <c r="AZ1212" s="99">
        <f>SUMIFS(通讯通路门店!$AA:$AA,通讯通路门店!$S:$S,$G1212)</f>
        <v>0</v>
      </c>
      <c r="BA1212" s="99">
        <f t="shared" si="93"/>
        <v>0</v>
      </c>
      <c r="BB1212" s="99">
        <f t="shared" si="94"/>
        <v>0</v>
      </c>
      <c r="BC1212" s="99">
        <f>SUMIFS(通讯通路门店!$W:$W,通讯通路门店!$S:$S,$G1212,通讯通路门店!$J:$J,"荣耀体验店")+SUMIFS(通讯通路门店!$W:$W,通讯通路门店!$S:$S,$G1212,通讯通路门店!$J:$J,"荣耀授权专卖店")</f>
        <v>0</v>
      </c>
      <c r="BD1212" s="99">
        <f>SUMIFS(通讯通路门店!$Z:$Z,通讯通路门店!$S:$S,$G1212,通讯通路门店!$J:$J,"VIVO体验店")</f>
        <v>0</v>
      </c>
      <c r="BE1212" s="99">
        <f>SUMIFS(通讯通路门店!$AB:$AB,通讯通路门店!$S:$S,$G1212,通讯通路门店!$J:$J,"OPPO体验店")</f>
        <v>0</v>
      </c>
      <c r="BF1212" s="99">
        <f>SUMIFS(通讯通路门店!$X:$X,通讯通路门店!$S:$S,$G1212,通讯通路门店!$J:$J,"华为授权体验店")+SUMIFS(通讯通路门店!$AA:$AA,通讯通路门店!$S:$S,$G1212,通讯通路门店!$J:$J,"华为堡垒店")</f>
        <v>0</v>
      </c>
      <c r="BG1212" s="99">
        <f>SUMIFS(通讯通路门店!$Y:$Y,通讯通路门店!$S:$S,$G1212,通讯通路门店!$J:$J,"小米体验店")</f>
        <v>0</v>
      </c>
      <c r="BH1212" s="99">
        <f>SUMIFS(通讯通路门店!$AA:$AA,通讯通路门店!$S:$S,$G1212,通讯通路门店!$J:$J,"苹果体验店")</f>
        <v>0</v>
      </c>
      <c r="BI1212" s="99">
        <f>SUMIFS(通讯通路门店!$K:$K,通讯通路门店!$S:$S,$G1212,通讯通路门店!$J:$J,"其他品牌专卖店")</f>
        <v>0</v>
      </c>
      <c r="BJ1212" s="99">
        <f>SUMIFS(通讯通路门店!$AC:$AC,通讯通路门店!$S:$S,$G1212)</f>
        <v>0</v>
      </c>
      <c r="BK1212" s="99">
        <f>SUMIFS(通讯通路门店!$AD:$AD,通讯通路门店!$S:$S,$G1212)</f>
        <v>0</v>
      </c>
      <c r="BL1212" s="99">
        <f>SUMIFS(通讯通路门店!$AE:$AE,通讯通路门店!$S:$S,$G1212)</f>
        <v>0</v>
      </c>
      <c r="BM1212" s="99">
        <f>SUMIFS(通讯通路门店!$AF:$AF,通讯通路门店!$S:$S,$G1212)</f>
        <v>0</v>
      </c>
      <c r="BN1212" s="99">
        <f>SUMIFS(通讯通路门店!$AG:$AG,通讯通路门店!$S:$S,$G1212)</f>
        <v>0</v>
      </c>
      <c r="BO1212" s="99">
        <f>SUMIFS(通讯通路门店!$AH:$AH,通讯通路门店!$S:$S,$G1212)</f>
        <v>0</v>
      </c>
      <c r="BP1212" s="99">
        <f>SUMIFS(通讯通路门店!$AI:$AI,通讯通路门店!$S:$S,$G1212)</f>
        <v>0</v>
      </c>
      <c r="BQ1212" s="83"/>
    </row>
    <row r="1213" spans="1:69">
      <c r="A1213" s="99" t="str">
        <f>IFERROR(_xlfn.XLOOKUP($G1213,通讯通路门店!$S$4:$S$993933,通讯通路门店!$A$4:$A$993933,0,0),"")</f>
        <v>海南省</v>
      </c>
      <c r="B1213" s="99" t="str">
        <f>IFERROR(_xlfn.XLOOKUP($G1213,通讯通路门店!$S$4:$S$993933,通讯通路门店!$B$4:$B$993933,0,0),"")</f>
        <v>乐东黎族自治县</v>
      </c>
      <c r="C1213" s="99" t="str">
        <f>IFERROR(_xlfn.XLOOKUP($G1213,通讯通路门店!$S$4:$S$993933,通讯通路门店!$C$4:$C$993933,0,0),"")</f>
        <v>乐东黎族自治县</v>
      </c>
      <c r="D1213" s="99" t="str">
        <f>IFERROR(_xlfn.XLOOKUP($G1213,通讯通路门店!$S$4:$S$993933,通讯通路门店!$D$4:$D$993933,0,0),"")</f>
        <v>万冲镇</v>
      </c>
      <c r="E1213" s="83"/>
      <c r="F1213" s="83"/>
      <c r="G1213" s="101"/>
      <c r="H1213" s="102">
        <f>IFERROR(_xlfn.XLOOKUP($G1213,通讯通路门店!$S$4:$S$993933,通讯通路门店!$R$4:$R$993933,0,0),"")</f>
        <v>0</v>
      </c>
      <c r="I1213" s="83"/>
      <c r="J1213" s="83"/>
      <c r="K1213" s="83"/>
      <c r="L1213" s="83"/>
      <c r="M1213" s="83"/>
      <c r="N1213" s="83"/>
      <c r="O1213" s="83"/>
      <c r="P1213" s="83"/>
      <c r="Q1213" s="83"/>
      <c r="R1213" s="83"/>
      <c r="S1213" s="83"/>
      <c r="T1213" s="83"/>
      <c r="U1213" s="99">
        <f>COUNTIF(通讯通路门店!$S:$S,$G1213)</f>
        <v>0</v>
      </c>
      <c r="V1213" s="99">
        <f>COUNTIFS(通讯通路门店!$S:$S,$G1213,通讯通路门店!$J:$J,"综合卖场")</f>
        <v>0</v>
      </c>
      <c r="W1213" s="99">
        <f>SUMIFS(通讯通路门店!$AJ:$AJ,通讯通路门店!$S:$S,通讯客户沙盘!$G1213)</f>
        <v>0</v>
      </c>
      <c r="X1213" s="99">
        <f t="shared" si="90"/>
        <v>0</v>
      </c>
      <c r="Y1213" s="99">
        <f>COUNTIFS(通讯通路门店!$S:$S,$G1213,通讯通路门店!$J:$J,"荣耀体验店")+COUNTIFS(通讯通路门店!$S:$S,$G1213,通讯通路门店!$J:$J,"荣耀授权专卖店")</f>
        <v>0</v>
      </c>
      <c r="Z1213" s="99">
        <f>COUNTIFS(通讯通路门店!$S:$S,$G1213,通讯通路门店!$J:$J,"VIVO体验店")</f>
        <v>0</v>
      </c>
      <c r="AA1213" s="99">
        <f>COUNTIFS(通讯通路门店!$S:$S,$G1213,通讯通路门店!$J:$J,"OPPO体验店")</f>
        <v>0</v>
      </c>
      <c r="AB1213" s="99">
        <f>COUNTIFS(通讯通路门店!$S:$S,$G1213,通讯通路门店!$J:$J,"华为授权体验店")+COUNTIFS(通讯通路门店!$S:$S,$G1213,通讯通路门店!$J:$J,"华为堡垒店")</f>
        <v>0</v>
      </c>
      <c r="AC1213" s="99">
        <f>COUNTIFS(通讯通路门店!$S:$S,$G1213,通讯通路门店!$J:$J,"小米体验店")</f>
        <v>0</v>
      </c>
      <c r="AD1213" s="99">
        <f>COUNTIFS(通讯通路门店!$S:$S,$G1213,通讯通路门店!$J:$J,"苹果体验店")</f>
        <v>0</v>
      </c>
      <c r="AE1213" s="99">
        <f>COUNTIFS(通讯通路门店!$S:$S,$G1213,通讯通路门店!$J:$J,"其他品牌专卖店")</f>
        <v>0</v>
      </c>
      <c r="AF1213" s="99">
        <f>SUMIFS(通讯通路门店!$BI:$BI,通讯通路门店!$S:$S,$G1213)</f>
        <v>0</v>
      </c>
      <c r="AG1213" s="99">
        <f>SUMIFS(通讯通路门店!$BH:$BH,通讯通路门店!$S:$S,$G1213)</f>
        <v>0</v>
      </c>
      <c r="AH1213" s="99">
        <f t="shared" si="91"/>
        <v>0</v>
      </c>
      <c r="AI1213" s="99">
        <f>SUMIFS(通讯通路门店!$BB:$BB,通讯通路门店!$S:$S,$G1213)</f>
        <v>0</v>
      </c>
      <c r="AJ1213" s="99">
        <f>SUMIFS(通讯通路门店!$BE:$BE,通讯通路门店!$S:$S,$G1213)</f>
        <v>0</v>
      </c>
      <c r="AK1213" s="99">
        <f>SUMIFS(通讯通路门店!$BG:$BG,通讯通路门店!$S:$S,$G1213)</f>
        <v>0</v>
      </c>
      <c r="AL1213" s="99">
        <f>SUMIFS(通讯通路门店!$BC:$BC,通讯通路门店!$S:$S,$G1213)</f>
        <v>0</v>
      </c>
      <c r="AM1213" s="99">
        <f>SUMIFS(通讯通路门店!$BD:$BD,通讯通路门店!$S:$S,$G1213)</f>
        <v>0</v>
      </c>
      <c r="AN1213" s="99">
        <f>SUMIFS(通讯通路门店!$BF:$BF,通讯通路门店!$S:$S,$G1213)</f>
        <v>0</v>
      </c>
      <c r="AO1213" s="99">
        <f t="shared" si="92"/>
        <v>0</v>
      </c>
      <c r="AP1213" s="99">
        <f>SUMIFS(通讯通路门店!$K:$K,通讯通路门店!$S:$S,$G1213)</f>
        <v>0</v>
      </c>
      <c r="AQ1213" s="83"/>
      <c r="AR1213" s="99">
        <f>SUMIFS(通讯通路门店!$T:$T,通讯通路门店!$S:$S,$G1213)</f>
        <v>0</v>
      </c>
      <c r="AS1213" s="99">
        <f>SUMIFS(通讯通路门店!$U:$U,通讯通路门店!$S:$S,$G1213)</f>
        <v>0</v>
      </c>
      <c r="AT1213" s="99">
        <f>SUMIFS(通讯通路门店!$V:$V,通讯通路门店!$S:$S,$G1213)</f>
        <v>0</v>
      </c>
      <c r="AU1213" s="99">
        <f>SUMIFS(通讯通路门店!$W:$W,通讯通路门店!$S:$S,$G1213)</f>
        <v>0</v>
      </c>
      <c r="AV1213" s="99">
        <f>SUMIFS(通讯通路门店!$Z:$Z,通讯通路门店!$S:$S,$G1213)</f>
        <v>0</v>
      </c>
      <c r="AW1213" s="99">
        <f>SUMIFS(通讯通路门店!$AB:$AB,通讯通路门店!$S:$S,$G1213)</f>
        <v>0</v>
      </c>
      <c r="AX1213" s="99">
        <f>SUMIFS(通讯通路门店!$X:$X,通讯通路门店!$S:$S,$G1213)</f>
        <v>0</v>
      </c>
      <c r="AY1213" s="99">
        <f>SUMIFS(通讯通路门店!$Y:$Y,通讯通路门店!$S:$S,$G1213)</f>
        <v>0</v>
      </c>
      <c r="AZ1213" s="99">
        <f>SUMIFS(通讯通路门店!$AA:$AA,通讯通路门店!$S:$S,$G1213)</f>
        <v>0</v>
      </c>
      <c r="BA1213" s="99">
        <f t="shared" si="93"/>
        <v>0</v>
      </c>
      <c r="BB1213" s="99">
        <f t="shared" si="94"/>
        <v>0</v>
      </c>
      <c r="BC1213" s="99">
        <f>SUMIFS(通讯通路门店!$W:$W,通讯通路门店!$S:$S,$G1213,通讯通路门店!$J:$J,"荣耀体验店")+SUMIFS(通讯通路门店!$W:$W,通讯通路门店!$S:$S,$G1213,通讯通路门店!$J:$J,"荣耀授权专卖店")</f>
        <v>0</v>
      </c>
      <c r="BD1213" s="99">
        <f>SUMIFS(通讯通路门店!$Z:$Z,通讯通路门店!$S:$S,$G1213,通讯通路门店!$J:$J,"VIVO体验店")</f>
        <v>0</v>
      </c>
      <c r="BE1213" s="99">
        <f>SUMIFS(通讯通路门店!$AB:$AB,通讯通路门店!$S:$S,$G1213,通讯通路门店!$J:$J,"OPPO体验店")</f>
        <v>0</v>
      </c>
      <c r="BF1213" s="99">
        <f>SUMIFS(通讯通路门店!$X:$X,通讯通路门店!$S:$S,$G1213,通讯通路门店!$J:$J,"华为授权体验店")+SUMIFS(通讯通路门店!$AA:$AA,通讯通路门店!$S:$S,$G1213,通讯通路门店!$J:$J,"华为堡垒店")</f>
        <v>0</v>
      </c>
      <c r="BG1213" s="99">
        <f>SUMIFS(通讯通路门店!$Y:$Y,通讯通路门店!$S:$S,$G1213,通讯通路门店!$J:$J,"小米体验店")</f>
        <v>0</v>
      </c>
      <c r="BH1213" s="99">
        <f>SUMIFS(通讯通路门店!$AA:$AA,通讯通路门店!$S:$S,$G1213,通讯通路门店!$J:$J,"苹果体验店")</f>
        <v>0</v>
      </c>
      <c r="BI1213" s="99">
        <f>SUMIFS(通讯通路门店!$K:$K,通讯通路门店!$S:$S,$G1213,通讯通路门店!$J:$J,"其他品牌专卖店")</f>
        <v>0</v>
      </c>
      <c r="BJ1213" s="99">
        <f>SUMIFS(通讯通路门店!$AC:$AC,通讯通路门店!$S:$S,$G1213)</f>
        <v>0</v>
      </c>
      <c r="BK1213" s="99">
        <f>SUMIFS(通讯通路门店!$AD:$AD,通讯通路门店!$S:$S,$G1213)</f>
        <v>0</v>
      </c>
      <c r="BL1213" s="99">
        <f>SUMIFS(通讯通路门店!$AE:$AE,通讯通路门店!$S:$S,$G1213)</f>
        <v>0</v>
      </c>
      <c r="BM1213" s="99">
        <f>SUMIFS(通讯通路门店!$AF:$AF,通讯通路门店!$S:$S,$G1213)</f>
        <v>0</v>
      </c>
      <c r="BN1213" s="99">
        <f>SUMIFS(通讯通路门店!$AG:$AG,通讯通路门店!$S:$S,$G1213)</f>
        <v>0</v>
      </c>
      <c r="BO1213" s="99">
        <f>SUMIFS(通讯通路门店!$AH:$AH,通讯通路门店!$S:$S,$G1213)</f>
        <v>0</v>
      </c>
      <c r="BP1213" s="99">
        <f>SUMIFS(通讯通路门店!$AI:$AI,通讯通路门店!$S:$S,$G1213)</f>
        <v>0</v>
      </c>
      <c r="BQ1213" s="83"/>
    </row>
    <row r="1214" spans="1:69">
      <c r="A1214" s="99" t="str">
        <f>IFERROR(_xlfn.XLOOKUP($G1214,通讯通路门店!$S$4:$S$993933,通讯通路门店!$A$4:$A$993933,0,0),"")</f>
        <v>海南省</v>
      </c>
      <c r="B1214" s="99" t="str">
        <f>IFERROR(_xlfn.XLOOKUP($G1214,通讯通路门店!$S$4:$S$993933,通讯通路门店!$B$4:$B$993933,0,0),"")</f>
        <v>乐东黎族自治县</v>
      </c>
      <c r="C1214" s="99" t="str">
        <f>IFERROR(_xlfn.XLOOKUP($G1214,通讯通路门店!$S$4:$S$993933,通讯通路门店!$C$4:$C$993933,0,0),"")</f>
        <v>乐东黎族自治县</v>
      </c>
      <c r="D1214" s="99" t="str">
        <f>IFERROR(_xlfn.XLOOKUP($G1214,通讯通路门店!$S$4:$S$993933,通讯通路门店!$D$4:$D$993933,0,0),"")</f>
        <v>万冲镇</v>
      </c>
      <c r="E1214" s="83"/>
      <c r="F1214" s="83"/>
      <c r="G1214" s="101"/>
      <c r="H1214" s="102">
        <f>IFERROR(_xlfn.XLOOKUP($G1214,通讯通路门店!$S$4:$S$993933,通讯通路门店!$R$4:$R$993933,0,0),"")</f>
        <v>0</v>
      </c>
      <c r="I1214" s="83"/>
      <c r="J1214" s="83"/>
      <c r="K1214" s="83"/>
      <c r="L1214" s="83"/>
      <c r="M1214" s="83"/>
      <c r="N1214" s="83"/>
      <c r="O1214" s="83"/>
      <c r="P1214" s="83"/>
      <c r="Q1214" s="83"/>
      <c r="R1214" s="83"/>
      <c r="S1214" s="83"/>
      <c r="T1214" s="83"/>
      <c r="U1214" s="99">
        <f>COUNTIF(通讯通路门店!$S:$S,$G1214)</f>
        <v>0</v>
      </c>
      <c r="V1214" s="99">
        <f>COUNTIFS(通讯通路门店!$S:$S,$G1214,通讯通路门店!$J:$J,"综合卖场")</f>
        <v>0</v>
      </c>
      <c r="W1214" s="99">
        <f>SUMIFS(通讯通路门店!$AJ:$AJ,通讯通路门店!$S:$S,通讯客户沙盘!$G1214)</f>
        <v>0</v>
      </c>
      <c r="X1214" s="99">
        <f t="shared" si="90"/>
        <v>0</v>
      </c>
      <c r="Y1214" s="99">
        <f>COUNTIFS(通讯通路门店!$S:$S,$G1214,通讯通路门店!$J:$J,"荣耀体验店")+COUNTIFS(通讯通路门店!$S:$S,$G1214,通讯通路门店!$J:$J,"荣耀授权专卖店")</f>
        <v>0</v>
      </c>
      <c r="Z1214" s="99">
        <f>COUNTIFS(通讯通路门店!$S:$S,$G1214,通讯通路门店!$J:$J,"VIVO体验店")</f>
        <v>0</v>
      </c>
      <c r="AA1214" s="99">
        <f>COUNTIFS(通讯通路门店!$S:$S,$G1214,通讯通路门店!$J:$J,"OPPO体验店")</f>
        <v>0</v>
      </c>
      <c r="AB1214" s="99">
        <f>COUNTIFS(通讯通路门店!$S:$S,$G1214,通讯通路门店!$J:$J,"华为授权体验店")+COUNTIFS(通讯通路门店!$S:$S,$G1214,通讯通路门店!$J:$J,"华为堡垒店")</f>
        <v>0</v>
      </c>
      <c r="AC1214" s="99">
        <f>COUNTIFS(通讯通路门店!$S:$S,$G1214,通讯通路门店!$J:$J,"小米体验店")</f>
        <v>0</v>
      </c>
      <c r="AD1214" s="99">
        <f>COUNTIFS(通讯通路门店!$S:$S,$G1214,通讯通路门店!$J:$J,"苹果体验店")</f>
        <v>0</v>
      </c>
      <c r="AE1214" s="99">
        <f>COUNTIFS(通讯通路门店!$S:$S,$G1214,通讯通路门店!$J:$J,"其他品牌专卖店")</f>
        <v>0</v>
      </c>
      <c r="AF1214" s="99">
        <f>SUMIFS(通讯通路门店!$BI:$BI,通讯通路门店!$S:$S,$G1214)</f>
        <v>0</v>
      </c>
      <c r="AG1214" s="99">
        <f>SUMIFS(通讯通路门店!$BH:$BH,通讯通路门店!$S:$S,$G1214)</f>
        <v>0</v>
      </c>
      <c r="AH1214" s="99">
        <f t="shared" si="91"/>
        <v>0</v>
      </c>
      <c r="AI1214" s="99">
        <f>SUMIFS(通讯通路门店!$BB:$BB,通讯通路门店!$S:$S,$G1214)</f>
        <v>0</v>
      </c>
      <c r="AJ1214" s="99">
        <f>SUMIFS(通讯通路门店!$BE:$BE,通讯通路门店!$S:$S,$G1214)</f>
        <v>0</v>
      </c>
      <c r="AK1214" s="99">
        <f>SUMIFS(通讯通路门店!$BG:$BG,通讯通路门店!$S:$S,$G1214)</f>
        <v>0</v>
      </c>
      <c r="AL1214" s="99">
        <f>SUMIFS(通讯通路门店!$BC:$BC,通讯通路门店!$S:$S,$G1214)</f>
        <v>0</v>
      </c>
      <c r="AM1214" s="99">
        <f>SUMIFS(通讯通路门店!$BD:$BD,通讯通路门店!$S:$S,$G1214)</f>
        <v>0</v>
      </c>
      <c r="AN1214" s="99">
        <f>SUMIFS(通讯通路门店!$BF:$BF,通讯通路门店!$S:$S,$G1214)</f>
        <v>0</v>
      </c>
      <c r="AO1214" s="99">
        <f t="shared" si="92"/>
        <v>0</v>
      </c>
      <c r="AP1214" s="99">
        <f>SUMIFS(通讯通路门店!$K:$K,通讯通路门店!$S:$S,$G1214)</f>
        <v>0</v>
      </c>
      <c r="AQ1214" s="83"/>
      <c r="AR1214" s="99">
        <f>SUMIFS(通讯通路门店!$T:$T,通讯通路门店!$S:$S,$G1214)</f>
        <v>0</v>
      </c>
      <c r="AS1214" s="99">
        <f>SUMIFS(通讯通路门店!$U:$U,通讯通路门店!$S:$S,$G1214)</f>
        <v>0</v>
      </c>
      <c r="AT1214" s="99">
        <f>SUMIFS(通讯通路门店!$V:$V,通讯通路门店!$S:$S,$G1214)</f>
        <v>0</v>
      </c>
      <c r="AU1214" s="99">
        <f>SUMIFS(通讯通路门店!$W:$W,通讯通路门店!$S:$S,$G1214)</f>
        <v>0</v>
      </c>
      <c r="AV1214" s="99">
        <f>SUMIFS(通讯通路门店!$Z:$Z,通讯通路门店!$S:$S,$G1214)</f>
        <v>0</v>
      </c>
      <c r="AW1214" s="99">
        <f>SUMIFS(通讯通路门店!$AB:$AB,通讯通路门店!$S:$S,$G1214)</f>
        <v>0</v>
      </c>
      <c r="AX1214" s="99">
        <f>SUMIFS(通讯通路门店!$X:$X,通讯通路门店!$S:$S,$G1214)</f>
        <v>0</v>
      </c>
      <c r="AY1214" s="99">
        <f>SUMIFS(通讯通路门店!$Y:$Y,通讯通路门店!$S:$S,$G1214)</f>
        <v>0</v>
      </c>
      <c r="AZ1214" s="99">
        <f>SUMIFS(通讯通路门店!$AA:$AA,通讯通路门店!$S:$S,$G1214)</f>
        <v>0</v>
      </c>
      <c r="BA1214" s="99">
        <f t="shared" si="93"/>
        <v>0</v>
      </c>
      <c r="BB1214" s="99">
        <f t="shared" si="94"/>
        <v>0</v>
      </c>
      <c r="BC1214" s="99">
        <f>SUMIFS(通讯通路门店!$W:$W,通讯通路门店!$S:$S,$G1214,通讯通路门店!$J:$J,"荣耀体验店")+SUMIFS(通讯通路门店!$W:$W,通讯通路门店!$S:$S,$G1214,通讯通路门店!$J:$J,"荣耀授权专卖店")</f>
        <v>0</v>
      </c>
      <c r="BD1214" s="99">
        <f>SUMIFS(通讯通路门店!$Z:$Z,通讯通路门店!$S:$S,$G1214,通讯通路门店!$J:$J,"VIVO体验店")</f>
        <v>0</v>
      </c>
      <c r="BE1214" s="99">
        <f>SUMIFS(通讯通路门店!$AB:$AB,通讯通路门店!$S:$S,$G1214,通讯通路门店!$J:$J,"OPPO体验店")</f>
        <v>0</v>
      </c>
      <c r="BF1214" s="99">
        <f>SUMIFS(通讯通路门店!$X:$X,通讯通路门店!$S:$S,$G1214,通讯通路门店!$J:$J,"华为授权体验店")+SUMIFS(通讯通路门店!$AA:$AA,通讯通路门店!$S:$S,$G1214,通讯通路门店!$J:$J,"华为堡垒店")</f>
        <v>0</v>
      </c>
      <c r="BG1214" s="99">
        <f>SUMIFS(通讯通路门店!$Y:$Y,通讯通路门店!$S:$S,$G1214,通讯通路门店!$J:$J,"小米体验店")</f>
        <v>0</v>
      </c>
      <c r="BH1214" s="99">
        <f>SUMIFS(通讯通路门店!$AA:$AA,通讯通路门店!$S:$S,$G1214,通讯通路门店!$J:$J,"苹果体验店")</f>
        <v>0</v>
      </c>
      <c r="BI1214" s="99">
        <f>SUMIFS(通讯通路门店!$K:$K,通讯通路门店!$S:$S,$G1214,通讯通路门店!$J:$J,"其他品牌专卖店")</f>
        <v>0</v>
      </c>
      <c r="BJ1214" s="99">
        <f>SUMIFS(通讯通路门店!$AC:$AC,通讯通路门店!$S:$S,$G1214)</f>
        <v>0</v>
      </c>
      <c r="BK1214" s="99">
        <f>SUMIFS(通讯通路门店!$AD:$AD,通讯通路门店!$S:$S,$G1214)</f>
        <v>0</v>
      </c>
      <c r="BL1214" s="99">
        <f>SUMIFS(通讯通路门店!$AE:$AE,通讯通路门店!$S:$S,$G1214)</f>
        <v>0</v>
      </c>
      <c r="BM1214" s="99">
        <f>SUMIFS(通讯通路门店!$AF:$AF,通讯通路门店!$S:$S,$G1214)</f>
        <v>0</v>
      </c>
      <c r="BN1214" s="99">
        <f>SUMIFS(通讯通路门店!$AG:$AG,通讯通路门店!$S:$S,$G1214)</f>
        <v>0</v>
      </c>
      <c r="BO1214" s="99">
        <f>SUMIFS(通讯通路门店!$AH:$AH,通讯通路门店!$S:$S,$G1214)</f>
        <v>0</v>
      </c>
      <c r="BP1214" s="99">
        <f>SUMIFS(通讯通路门店!$AI:$AI,通讯通路门店!$S:$S,$G1214)</f>
        <v>0</v>
      </c>
      <c r="BQ1214" s="83"/>
    </row>
    <row r="1215" spans="1:69">
      <c r="A1215" s="99" t="str">
        <f>IFERROR(_xlfn.XLOOKUP($G1215,通讯通路门店!$S$4:$S$993933,通讯通路门店!$A$4:$A$993933,0,0),"")</f>
        <v>海南省</v>
      </c>
      <c r="B1215" s="99" t="str">
        <f>IFERROR(_xlfn.XLOOKUP($G1215,通讯通路门店!$S$4:$S$993933,通讯通路门店!$B$4:$B$993933,0,0),"")</f>
        <v>乐东黎族自治县</v>
      </c>
      <c r="C1215" s="99" t="str">
        <f>IFERROR(_xlfn.XLOOKUP($G1215,通讯通路门店!$S$4:$S$993933,通讯通路门店!$C$4:$C$993933,0,0),"")</f>
        <v>乐东黎族自治县</v>
      </c>
      <c r="D1215" s="99" t="str">
        <f>IFERROR(_xlfn.XLOOKUP($G1215,通讯通路门店!$S$4:$S$993933,通讯通路门店!$D$4:$D$993933,0,0),"")</f>
        <v>万冲镇</v>
      </c>
      <c r="E1215" s="83"/>
      <c r="F1215" s="83"/>
      <c r="G1215" s="101"/>
      <c r="H1215" s="102">
        <f>IFERROR(_xlfn.XLOOKUP($G1215,通讯通路门店!$S$4:$S$993933,通讯通路门店!$R$4:$R$993933,0,0),"")</f>
        <v>0</v>
      </c>
      <c r="I1215" s="83"/>
      <c r="J1215" s="83"/>
      <c r="K1215" s="83"/>
      <c r="L1215" s="83"/>
      <c r="M1215" s="83"/>
      <c r="N1215" s="83"/>
      <c r="O1215" s="83"/>
      <c r="P1215" s="83"/>
      <c r="Q1215" s="83"/>
      <c r="R1215" s="83"/>
      <c r="S1215" s="83"/>
      <c r="T1215" s="83"/>
      <c r="U1215" s="99">
        <f>COUNTIF(通讯通路门店!$S:$S,$G1215)</f>
        <v>0</v>
      </c>
      <c r="V1215" s="99">
        <f>COUNTIFS(通讯通路门店!$S:$S,$G1215,通讯通路门店!$J:$J,"综合卖场")</f>
        <v>0</v>
      </c>
      <c r="W1215" s="99">
        <f>SUMIFS(通讯通路门店!$AJ:$AJ,通讯通路门店!$S:$S,通讯客户沙盘!$G1215)</f>
        <v>0</v>
      </c>
      <c r="X1215" s="99">
        <f t="shared" si="90"/>
        <v>0</v>
      </c>
      <c r="Y1215" s="99">
        <f>COUNTIFS(通讯通路门店!$S:$S,$G1215,通讯通路门店!$J:$J,"荣耀体验店")+COUNTIFS(通讯通路门店!$S:$S,$G1215,通讯通路门店!$J:$J,"荣耀授权专卖店")</f>
        <v>0</v>
      </c>
      <c r="Z1215" s="99">
        <f>COUNTIFS(通讯通路门店!$S:$S,$G1215,通讯通路门店!$J:$J,"VIVO体验店")</f>
        <v>0</v>
      </c>
      <c r="AA1215" s="99">
        <f>COUNTIFS(通讯通路门店!$S:$S,$G1215,通讯通路门店!$J:$J,"OPPO体验店")</f>
        <v>0</v>
      </c>
      <c r="AB1215" s="99">
        <f>COUNTIFS(通讯通路门店!$S:$S,$G1215,通讯通路门店!$J:$J,"华为授权体验店")+COUNTIFS(通讯通路门店!$S:$S,$G1215,通讯通路门店!$J:$J,"华为堡垒店")</f>
        <v>0</v>
      </c>
      <c r="AC1215" s="99">
        <f>COUNTIFS(通讯通路门店!$S:$S,$G1215,通讯通路门店!$J:$J,"小米体验店")</f>
        <v>0</v>
      </c>
      <c r="AD1215" s="99">
        <f>COUNTIFS(通讯通路门店!$S:$S,$G1215,通讯通路门店!$J:$J,"苹果体验店")</f>
        <v>0</v>
      </c>
      <c r="AE1215" s="99">
        <f>COUNTIFS(通讯通路门店!$S:$S,$G1215,通讯通路门店!$J:$J,"其他品牌专卖店")</f>
        <v>0</v>
      </c>
      <c r="AF1215" s="99">
        <f>SUMIFS(通讯通路门店!$BI:$BI,通讯通路门店!$S:$S,$G1215)</f>
        <v>0</v>
      </c>
      <c r="AG1215" s="99">
        <f>SUMIFS(通讯通路门店!$BH:$BH,通讯通路门店!$S:$S,$G1215)</f>
        <v>0</v>
      </c>
      <c r="AH1215" s="99">
        <f t="shared" si="91"/>
        <v>0</v>
      </c>
      <c r="AI1215" s="99">
        <f>SUMIFS(通讯通路门店!$BB:$BB,通讯通路门店!$S:$S,$G1215)</f>
        <v>0</v>
      </c>
      <c r="AJ1215" s="99">
        <f>SUMIFS(通讯通路门店!$BE:$BE,通讯通路门店!$S:$S,$G1215)</f>
        <v>0</v>
      </c>
      <c r="AK1215" s="99">
        <f>SUMIFS(通讯通路门店!$BG:$BG,通讯通路门店!$S:$S,$G1215)</f>
        <v>0</v>
      </c>
      <c r="AL1215" s="99">
        <f>SUMIFS(通讯通路门店!$BC:$BC,通讯通路门店!$S:$S,$G1215)</f>
        <v>0</v>
      </c>
      <c r="AM1215" s="99">
        <f>SUMIFS(通讯通路门店!$BD:$BD,通讯通路门店!$S:$S,$G1215)</f>
        <v>0</v>
      </c>
      <c r="AN1215" s="99">
        <f>SUMIFS(通讯通路门店!$BF:$BF,通讯通路门店!$S:$S,$G1215)</f>
        <v>0</v>
      </c>
      <c r="AO1215" s="99">
        <f t="shared" si="92"/>
        <v>0</v>
      </c>
      <c r="AP1215" s="99">
        <f>SUMIFS(通讯通路门店!$K:$K,通讯通路门店!$S:$S,$G1215)</f>
        <v>0</v>
      </c>
      <c r="AQ1215" s="83"/>
      <c r="AR1215" s="99">
        <f>SUMIFS(通讯通路门店!$T:$T,通讯通路门店!$S:$S,$G1215)</f>
        <v>0</v>
      </c>
      <c r="AS1215" s="99">
        <f>SUMIFS(通讯通路门店!$U:$U,通讯通路门店!$S:$S,$G1215)</f>
        <v>0</v>
      </c>
      <c r="AT1215" s="99">
        <f>SUMIFS(通讯通路门店!$V:$V,通讯通路门店!$S:$S,$G1215)</f>
        <v>0</v>
      </c>
      <c r="AU1215" s="99">
        <f>SUMIFS(通讯通路门店!$W:$W,通讯通路门店!$S:$S,$G1215)</f>
        <v>0</v>
      </c>
      <c r="AV1215" s="99">
        <f>SUMIFS(通讯通路门店!$Z:$Z,通讯通路门店!$S:$S,$G1215)</f>
        <v>0</v>
      </c>
      <c r="AW1215" s="99">
        <f>SUMIFS(通讯通路门店!$AB:$AB,通讯通路门店!$S:$S,$G1215)</f>
        <v>0</v>
      </c>
      <c r="AX1215" s="99">
        <f>SUMIFS(通讯通路门店!$X:$X,通讯通路门店!$S:$S,$G1215)</f>
        <v>0</v>
      </c>
      <c r="AY1215" s="99">
        <f>SUMIFS(通讯通路门店!$Y:$Y,通讯通路门店!$S:$S,$G1215)</f>
        <v>0</v>
      </c>
      <c r="AZ1215" s="99">
        <f>SUMIFS(通讯通路门店!$AA:$AA,通讯通路门店!$S:$S,$G1215)</f>
        <v>0</v>
      </c>
      <c r="BA1215" s="99">
        <f t="shared" si="93"/>
        <v>0</v>
      </c>
      <c r="BB1215" s="99">
        <f t="shared" si="94"/>
        <v>0</v>
      </c>
      <c r="BC1215" s="99">
        <f>SUMIFS(通讯通路门店!$W:$W,通讯通路门店!$S:$S,$G1215,通讯通路门店!$J:$J,"荣耀体验店")+SUMIFS(通讯通路门店!$W:$W,通讯通路门店!$S:$S,$G1215,通讯通路门店!$J:$J,"荣耀授权专卖店")</f>
        <v>0</v>
      </c>
      <c r="BD1215" s="99">
        <f>SUMIFS(通讯通路门店!$Z:$Z,通讯通路门店!$S:$S,$G1215,通讯通路门店!$J:$J,"VIVO体验店")</f>
        <v>0</v>
      </c>
      <c r="BE1215" s="99">
        <f>SUMIFS(通讯通路门店!$AB:$AB,通讯通路门店!$S:$S,$G1215,通讯通路门店!$J:$J,"OPPO体验店")</f>
        <v>0</v>
      </c>
      <c r="BF1215" s="99">
        <f>SUMIFS(通讯通路门店!$X:$X,通讯通路门店!$S:$S,$G1215,通讯通路门店!$J:$J,"华为授权体验店")+SUMIFS(通讯通路门店!$AA:$AA,通讯通路门店!$S:$S,$G1215,通讯通路门店!$J:$J,"华为堡垒店")</f>
        <v>0</v>
      </c>
      <c r="BG1215" s="99">
        <f>SUMIFS(通讯通路门店!$Y:$Y,通讯通路门店!$S:$S,$G1215,通讯通路门店!$J:$J,"小米体验店")</f>
        <v>0</v>
      </c>
      <c r="BH1215" s="99">
        <f>SUMIFS(通讯通路门店!$AA:$AA,通讯通路门店!$S:$S,$G1215,通讯通路门店!$J:$J,"苹果体验店")</f>
        <v>0</v>
      </c>
      <c r="BI1215" s="99">
        <f>SUMIFS(通讯通路门店!$K:$K,通讯通路门店!$S:$S,$G1215,通讯通路门店!$J:$J,"其他品牌专卖店")</f>
        <v>0</v>
      </c>
      <c r="BJ1215" s="99">
        <f>SUMIFS(通讯通路门店!$AC:$AC,通讯通路门店!$S:$S,$G1215)</f>
        <v>0</v>
      </c>
      <c r="BK1215" s="99">
        <f>SUMIFS(通讯通路门店!$AD:$AD,通讯通路门店!$S:$S,$G1215)</f>
        <v>0</v>
      </c>
      <c r="BL1215" s="99">
        <f>SUMIFS(通讯通路门店!$AE:$AE,通讯通路门店!$S:$S,$G1215)</f>
        <v>0</v>
      </c>
      <c r="BM1215" s="99">
        <f>SUMIFS(通讯通路门店!$AF:$AF,通讯通路门店!$S:$S,$G1215)</f>
        <v>0</v>
      </c>
      <c r="BN1215" s="99">
        <f>SUMIFS(通讯通路门店!$AG:$AG,通讯通路门店!$S:$S,$G1215)</f>
        <v>0</v>
      </c>
      <c r="BO1215" s="99">
        <f>SUMIFS(通讯通路门店!$AH:$AH,通讯通路门店!$S:$S,$G1215)</f>
        <v>0</v>
      </c>
      <c r="BP1215" s="99">
        <f>SUMIFS(通讯通路门店!$AI:$AI,通讯通路门店!$S:$S,$G1215)</f>
        <v>0</v>
      </c>
      <c r="BQ1215" s="83"/>
    </row>
    <row r="1216" spans="1:69">
      <c r="A1216" s="99" t="str">
        <f>IFERROR(_xlfn.XLOOKUP($G1216,通讯通路门店!$S$4:$S$993933,通讯通路门店!$A$4:$A$993933,0,0),"")</f>
        <v>海南省</v>
      </c>
      <c r="B1216" s="99" t="str">
        <f>IFERROR(_xlfn.XLOOKUP($G1216,通讯通路门店!$S$4:$S$993933,通讯通路门店!$B$4:$B$993933,0,0),"")</f>
        <v>乐东黎族自治县</v>
      </c>
      <c r="C1216" s="99" t="str">
        <f>IFERROR(_xlfn.XLOOKUP($G1216,通讯通路门店!$S$4:$S$993933,通讯通路门店!$C$4:$C$993933,0,0),"")</f>
        <v>乐东黎族自治县</v>
      </c>
      <c r="D1216" s="99" t="str">
        <f>IFERROR(_xlfn.XLOOKUP($G1216,通讯通路门店!$S$4:$S$993933,通讯通路门店!$D$4:$D$993933,0,0),"")</f>
        <v>万冲镇</v>
      </c>
      <c r="E1216" s="83"/>
      <c r="F1216" s="83"/>
      <c r="G1216" s="101"/>
      <c r="H1216" s="102">
        <f>IFERROR(_xlfn.XLOOKUP($G1216,通讯通路门店!$S$4:$S$993933,通讯通路门店!$R$4:$R$993933,0,0),"")</f>
        <v>0</v>
      </c>
      <c r="I1216" s="83"/>
      <c r="J1216" s="83"/>
      <c r="K1216" s="83"/>
      <c r="L1216" s="83"/>
      <c r="M1216" s="83"/>
      <c r="N1216" s="83"/>
      <c r="O1216" s="83"/>
      <c r="P1216" s="83"/>
      <c r="Q1216" s="83"/>
      <c r="R1216" s="83"/>
      <c r="S1216" s="83"/>
      <c r="T1216" s="83"/>
      <c r="U1216" s="99">
        <f>COUNTIF(通讯通路门店!$S:$S,$G1216)</f>
        <v>0</v>
      </c>
      <c r="V1216" s="99">
        <f>COUNTIFS(通讯通路门店!$S:$S,$G1216,通讯通路门店!$J:$J,"综合卖场")</f>
        <v>0</v>
      </c>
      <c r="W1216" s="99">
        <f>SUMIFS(通讯通路门店!$AJ:$AJ,通讯通路门店!$S:$S,通讯客户沙盘!$G1216)</f>
        <v>0</v>
      </c>
      <c r="X1216" s="99">
        <f t="shared" si="90"/>
        <v>0</v>
      </c>
      <c r="Y1216" s="99">
        <f>COUNTIFS(通讯通路门店!$S:$S,$G1216,通讯通路门店!$J:$J,"荣耀体验店")+COUNTIFS(通讯通路门店!$S:$S,$G1216,通讯通路门店!$J:$J,"荣耀授权专卖店")</f>
        <v>0</v>
      </c>
      <c r="Z1216" s="99">
        <f>COUNTIFS(通讯通路门店!$S:$S,$G1216,通讯通路门店!$J:$J,"VIVO体验店")</f>
        <v>0</v>
      </c>
      <c r="AA1216" s="99">
        <f>COUNTIFS(通讯通路门店!$S:$S,$G1216,通讯通路门店!$J:$J,"OPPO体验店")</f>
        <v>0</v>
      </c>
      <c r="AB1216" s="99">
        <f>COUNTIFS(通讯通路门店!$S:$S,$G1216,通讯通路门店!$J:$J,"华为授权体验店")+COUNTIFS(通讯通路门店!$S:$S,$G1216,通讯通路门店!$J:$J,"华为堡垒店")</f>
        <v>0</v>
      </c>
      <c r="AC1216" s="99">
        <f>COUNTIFS(通讯通路门店!$S:$S,$G1216,通讯通路门店!$J:$J,"小米体验店")</f>
        <v>0</v>
      </c>
      <c r="AD1216" s="99">
        <f>COUNTIFS(通讯通路门店!$S:$S,$G1216,通讯通路门店!$J:$J,"苹果体验店")</f>
        <v>0</v>
      </c>
      <c r="AE1216" s="99">
        <f>COUNTIFS(通讯通路门店!$S:$S,$G1216,通讯通路门店!$J:$J,"其他品牌专卖店")</f>
        <v>0</v>
      </c>
      <c r="AF1216" s="99">
        <f>SUMIFS(通讯通路门店!$BI:$BI,通讯通路门店!$S:$S,$G1216)</f>
        <v>0</v>
      </c>
      <c r="AG1216" s="99">
        <f>SUMIFS(通讯通路门店!$BH:$BH,通讯通路门店!$S:$S,$G1216)</f>
        <v>0</v>
      </c>
      <c r="AH1216" s="99">
        <f t="shared" si="91"/>
        <v>0</v>
      </c>
      <c r="AI1216" s="99">
        <f>SUMIFS(通讯通路门店!$BB:$BB,通讯通路门店!$S:$S,$G1216)</f>
        <v>0</v>
      </c>
      <c r="AJ1216" s="99">
        <f>SUMIFS(通讯通路门店!$BE:$BE,通讯通路门店!$S:$S,$G1216)</f>
        <v>0</v>
      </c>
      <c r="AK1216" s="99">
        <f>SUMIFS(通讯通路门店!$BG:$BG,通讯通路门店!$S:$S,$G1216)</f>
        <v>0</v>
      </c>
      <c r="AL1216" s="99">
        <f>SUMIFS(通讯通路门店!$BC:$BC,通讯通路门店!$S:$S,$G1216)</f>
        <v>0</v>
      </c>
      <c r="AM1216" s="99">
        <f>SUMIFS(通讯通路门店!$BD:$BD,通讯通路门店!$S:$S,$G1216)</f>
        <v>0</v>
      </c>
      <c r="AN1216" s="99">
        <f>SUMIFS(通讯通路门店!$BF:$BF,通讯通路门店!$S:$S,$G1216)</f>
        <v>0</v>
      </c>
      <c r="AO1216" s="99">
        <f t="shared" si="92"/>
        <v>0</v>
      </c>
      <c r="AP1216" s="99">
        <f>SUMIFS(通讯通路门店!$K:$K,通讯通路门店!$S:$S,$G1216)</f>
        <v>0</v>
      </c>
      <c r="AQ1216" s="83"/>
      <c r="AR1216" s="99">
        <f>SUMIFS(通讯通路门店!$T:$T,通讯通路门店!$S:$S,$G1216)</f>
        <v>0</v>
      </c>
      <c r="AS1216" s="99">
        <f>SUMIFS(通讯通路门店!$U:$U,通讯通路门店!$S:$S,$G1216)</f>
        <v>0</v>
      </c>
      <c r="AT1216" s="99">
        <f>SUMIFS(通讯通路门店!$V:$V,通讯通路门店!$S:$S,$G1216)</f>
        <v>0</v>
      </c>
      <c r="AU1216" s="99">
        <f>SUMIFS(通讯通路门店!$W:$W,通讯通路门店!$S:$S,$G1216)</f>
        <v>0</v>
      </c>
      <c r="AV1216" s="99">
        <f>SUMIFS(通讯通路门店!$Z:$Z,通讯通路门店!$S:$S,$G1216)</f>
        <v>0</v>
      </c>
      <c r="AW1216" s="99">
        <f>SUMIFS(通讯通路门店!$AB:$AB,通讯通路门店!$S:$S,$G1216)</f>
        <v>0</v>
      </c>
      <c r="AX1216" s="99">
        <f>SUMIFS(通讯通路门店!$X:$X,通讯通路门店!$S:$S,$G1216)</f>
        <v>0</v>
      </c>
      <c r="AY1216" s="99">
        <f>SUMIFS(通讯通路门店!$Y:$Y,通讯通路门店!$S:$S,$G1216)</f>
        <v>0</v>
      </c>
      <c r="AZ1216" s="99">
        <f>SUMIFS(通讯通路门店!$AA:$AA,通讯通路门店!$S:$S,$G1216)</f>
        <v>0</v>
      </c>
      <c r="BA1216" s="99">
        <f t="shared" si="93"/>
        <v>0</v>
      </c>
      <c r="BB1216" s="99">
        <f t="shared" si="94"/>
        <v>0</v>
      </c>
      <c r="BC1216" s="99">
        <f>SUMIFS(通讯通路门店!$W:$W,通讯通路门店!$S:$S,$G1216,通讯通路门店!$J:$J,"荣耀体验店")+SUMIFS(通讯通路门店!$W:$W,通讯通路门店!$S:$S,$G1216,通讯通路门店!$J:$J,"荣耀授权专卖店")</f>
        <v>0</v>
      </c>
      <c r="BD1216" s="99">
        <f>SUMIFS(通讯通路门店!$Z:$Z,通讯通路门店!$S:$S,$G1216,通讯通路门店!$J:$J,"VIVO体验店")</f>
        <v>0</v>
      </c>
      <c r="BE1216" s="99">
        <f>SUMIFS(通讯通路门店!$AB:$AB,通讯通路门店!$S:$S,$G1216,通讯通路门店!$J:$J,"OPPO体验店")</f>
        <v>0</v>
      </c>
      <c r="BF1216" s="99">
        <f>SUMIFS(通讯通路门店!$X:$X,通讯通路门店!$S:$S,$G1216,通讯通路门店!$J:$J,"华为授权体验店")+SUMIFS(通讯通路门店!$AA:$AA,通讯通路门店!$S:$S,$G1216,通讯通路门店!$J:$J,"华为堡垒店")</f>
        <v>0</v>
      </c>
      <c r="BG1216" s="99">
        <f>SUMIFS(通讯通路门店!$Y:$Y,通讯通路门店!$S:$S,$G1216,通讯通路门店!$J:$J,"小米体验店")</f>
        <v>0</v>
      </c>
      <c r="BH1216" s="99">
        <f>SUMIFS(通讯通路门店!$AA:$AA,通讯通路门店!$S:$S,$G1216,通讯通路门店!$J:$J,"苹果体验店")</f>
        <v>0</v>
      </c>
      <c r="BI1216" s="99">
        <f>SUMIFS(通讯通路门店!$K:$K,通讯通路门店!$S:$S,$G1216,通讯通路门店!$J:$J,"其他品牌专卖店")</f>
        <v>0</v>
      </c>
      <c r="BJ1216" s="99">
        <f>SUMIFS(通讯通路门店!$AC:$AC,通讯通路门店!$S:$S,$G1216)</f>
        <v>0</v>
      </c>
      <c r="BK1216" s="99">
        <f>SUMIFS(通讯通路门店!$AD:$AD,通讯通路门店!$S:$S,$G1216)</f>
        <v>0</v>
      </c>
      <c r="BL1216" s="99">
        <f>SUMIFS(通讯通路门店!$AE:$AE,通讯通路门店!$S:$S,$G1216)</f>
        <v>0</v>
      </c>
      <c r="BM1216" s="99">
        <f>SUMIFS(通讯通路门店!$AF:$AF,通讯通路门店!$S:$S,$G1216)</f>
        <v>0</v>
      </c>
      <c r="BN1216" s="99">
        <f>SUMIFS(通讯通路门店!$AG:$AG,通讯通路门店!$S:$S,$G1216)</f>
        <v>0</v>
      </c>
      <c r="BO1216" s="99">
        <f>SUMIFS(通讯通路门店!$AH:$AH,通讯通路门店!$S:$S,$G1216)</f>
        <v>0</v>
      </c>
      <c r="BP1216" s="99">
        <f>SUMIFS(通讯通路门店!$AI:$AI,通讯通路门店!$S:$S,$G1216)</f>
        <v>0</v>
      </c>
      <c r="BQ1216" s="83"/>
    </row>
    <row r="1217" spans="1:69">
      <c r="A1217" s="99" t="str">
        <f>IFERROR(_xlfn.XLOOKUP($G1217,通讯通路门店!$S$4:$S$993933,通讯通路门店!$A$4:$A$993933,0,0),"")</f>
        <v>海南省</v>
      </c>
      <c r="B1217" s="99" t="str">
        <f>IFERROR(_xlfn.XLOOKUP($G1217,通讯通路门店!$S$4:$S$993933,通讯通路门店!$B$4:$B$993933,0,0),"")</f>
        <v>乐东黎族自治县</v>
      </c>
      <c r="C1217" s="99" t="str">
        <f>IFERROR(_xlfn.XLOOKUP($G1217,通讯通路门店!$S$4:$S$993933,通讯通路门店!$C$4:$C$993933,0,0),"")</f>
        <v>乐东黎族自治县</v>
      </c>
      <c r="D1217" s="99" t="str">
        <f>IFERROR(_xlfn.XLOOKUP($G1217,通讯通路门店!$S$4:$S$993933,通讯通路门店!$D$4:$D$993933,0,0),"")</f>
        <v>万冲镇</v>
      </c>
      <c r="E1217" s="83"/>
      <c r="F1217" s="83"/>
      <c r="G1217" s="101"/>
      <c r="H1217" s="102">
        <f>IFERROR(_xlfn.XLOOKUP($G1217,通讯通路门店!$S$4:$S$993933,通讯通路门店!$R$4:$R$993933,0,0),"")</f>
        <v>0</v>
      </c>
      <c r="I1217" s="83"/>
      <c r="J1217" s="83"/>
      <c r="K1217" s="83"/>
      <c r="L1217" s="83"/>
      <c r="M1217" s="83"/>
      <c r="N1217" s="83"/>
      <c r="O1217" s="83"/>
      <c r="P1217" s="83"/>
      <c r="Q1217" s="83"/>
      <c r="R1217" s="83"/>
      <c r="S1217" s="83"/>
      <c r="T1217" s="83"/>
      <c r="U1217" s="99">
        <f>COUNTIF(通讯通路门店!$S:$S,$G1217)</f>
        <v>0</v>
      </c>
      <c r="V1217" s="99">
        <f>COUNTIFS(通讯通路门店!$S:$S,$G1217,通讯通路门店!$J:$J,"综合卖场")</f>
        <v>0</v>
      </c>
      <c r="W1217" s="99">
        <f>SUMIFS(通讯通路门店!$AJ:$AJ,通讯通路门店!$S:$S,通讯客户沙盘!$G1217)</f>
        <v>0</v>
      </c>
      <c r="X1217" s="99">
        <f t="shared" si="90"/>
        <v>0</v>
      </c>
      <c r="Y1217" s="99">
        <f>COUNTIFS(通讯通路门店!$S:$S,$G1217,通讯通路门店!$J:$J,"荣耀体验店")+COUNTIFS(通讯通路门店!$S:$S,$G1217,通讯通路门店!$J:$J,"荣耀授权专卖店")</f>
        <v>0</v>
      </c>
      <c r="Z1217" s="99">
        <f>COUNTIFS(通讯通路门店!$S:$S,$G1217,通讯通路门店!$J:$J,"VIVO体验店")</f>
        <v>0</v>
      </c>
      <c r="AA1217" s="99">
        <f>COUNTIFS(通讯通路门店!$S:$S,$G1217,通讯通路门店!$J:$J,"OPPO体验店")</f>
        <v>0</v>
      </c>
      <c r="AB1217" s="99">
        <f>COUNTIFS(通讯通路门店!$S:$S,$G1217,通讯通路门店!$J:$J,"华为授权体验店")+COUNTIFS(通讯通路门店!$S:$S,$G1217,通讯通路门店!$J:$J,"华为堡垒店")</f>
        <v>0</v>
      </c>
      <c r="AC1217" s="99">
        <f>COUNTIFS(通讯通路门店!$S:$S,$G1217,通讯通路门店!$J:$J,"小米体验店")</f>
        <v>0</v>
      </c>
      <c r="AD1217" s="99">
        <f>COUNTIFS(通讯通路门店!$S:$S,$G1217,通讯通路门店!$J:$J,"苹果体验店")</f>
        <v>0</v>
      </c>
      <c r="AE1217" s="99">
        <f>COUNTIFS(通讯通路门店!$S:$S,$G1217,通讯通路门店!$J:$J,"其他品牌专卖店")</f>
        <v>0</v>
      </c>
      <c r="AF1217" s="99">
        <f>SUMIFS(通讯通路门店!$BI:$BI,通讯通路门店!$S:$S,$G1217)</f>
        <v>0</v>
      </c>
      <c r="AG1217" s="99">
        <f>SUMIFS(通讯通路门店!$BH:$BH,通讯通路门店!$S:$S,$G1217)</f>
        <v>0</v>
      </c>
      <c r="AH1217" s="99">
        <f t="shared" si="91"/>
        <v>0</v>
      </c>
      <c r="AI1217" s="99">
        <f>SUMIFS(通讯通路门店!$BB:$BB,通讯通路门店!$S:$S,$G1217)</f>
        <v>0</v>
      </c>
      <c r="AJ1217" s="99">
        <f>SUMIFS(通讯通路门店!$BE:$BE,通讯通路门店!$S:$S,$G1217)</f>
        <v>0</v>
      </c>
      <c r="AK1217" s="99">
        <f>SUMIFS(通讯通路门店!$BG:$BG,通讯通路门店!$S:$S,$G1217)</f>
        <v>0</v>
      </c>
      <c r="AL1217" s="99">
        <f>SUMIFS(通讯通路门店!$BC:$BC,通讯通路门店!$S:$S,$G1217)</f>
        <v>0</v>
      </c>
      <c r="AM1217" s="99">
        <f>SUMIFS(通讯通路门店!$BD:$BD,通讯通路门店!$S:$S,$G1217)</f>
        <v>0</v>
      </c>
      <c r="AN1217" s="99">
        <f>SUMIFS(通讯通路门店!$BF:$BF,通讯通路门店!$S:$S,$G1217)</f>
        <v>0</v>
      </c>
      <c r="AO1217" s="99">
        <f t="shared" si="92"/>
        <v>0</v>
      </c>
      <c r="AP1217" s="99">
        <f>SUMIFS(通讯通路门店!$K:$K,通讯通路门店!$S:$S,$G1217)</f>
        <v>0</v>
      </c>
      <c r="AQ1217" s="83"/>
      <c r="AR1217" s="99">
        <f>SUMIFS(通讯通路门店!$T:$T,通讯通路门店!$S:$S,$G1217)</f>
        <v>0</v>
      </c>
      <c r="AS1217" s="99">
        <f>SUMIFS(通讯通路门店!$U:$U,通讯通路门店!$S:$S,$G1217)</f>
        <v>0</v>
      </c>
      <c r="AT1217" s="99">
        <f>SUMIFS(通讯通路门店!$V:$V,通讯通路门店!$S:$S,$G1217)</f>
        <v>0</v>
      </c>
      <c r="AU1217" s="99">
        <f>SUMIFS(通讯通路门店!$W:$W,通讯通路门店!$S:$S,$G1217)</f>
        <v>0</v>
      </c>
      <c r="AV1217" s="99">
        <f>SUMIFS(通讯通路门店!$Z:$Z,通讯通路门店!$S:$S,$G1217)</f>
        <v>0</v>
      </c>
      <c r="AW1217" s="99">
        <f>SUMIFS(通讯通路门店!$AB:$AB,通讯通路门店!$S:$S,$G1217)</f>
        <v>0</v>
      </c>
      <c r="AX1217" s="99">
        <f>SUMIFS(通讯通路门店!$X:$X,通讯通路门店!$S:$S,$G1217)</f>
        <v>0</v>
      </c>
      <c r="AY1217" s="99">
        <f>SUMIFS(通讯通路门店!$Y:$Y,通讯通路门店!$S:$S,$G1217)</f>
        <v>0</v>
      </c>
      <c r="AZ1217" s="99">
        <f>SUMIFS(通讯通路门店!$AA:$AA,通讯通路门店!$S:$S,$G1217)</f>
        <v>0</v>
      </c>
      <c r="BA1217" s="99">
        <f t="shared" si="93"/>
        <v>0</v>
      </c>
      <c r="BB1217" s="99">
        <f t="shared" si="94"/>
        <v>0</v>
      </c>
      <c r="BC1217" s="99">
        <f>SUMIFS(通讯通路门店!$W:$W,通讯通路门店!$S:$S,$G1217,通讯通路门店!$J:$J,"荣耀体验店")+SUMIFS(通讯通路门店!$W:$W,通讯通路门店!$S:$S,$G1217,通讯通路门店!$J:$J,"荣耀授权专卖店")</f>
        <v>0</v>
      </c>
      <c r="BD1217" s="99">
        <f>SUMIFS(通讯通路门店!$Z:$Z,通讯通路门店!$S:$S,$G1217,通讯通路门店!$J:$J,"VIVO体验店")</f>
        <v>0</v>
      </c>
      <c r="BE1217" s="99">
        <f>SUMIFS(通讯通路门店!$AB:$AB,通讯通路门店!$S:$S,$G1217,通讯通路门店!$J:$J,"OPPO体验店")</f>
        <v>0</v>
      </c>
      <c r="BF1217" s="99">
        <f>SUMIFS(通讯通路门店!$X:$X,通讯通路门店!$S:$S,$G1217,通讯通路门店!$J:$J,"华为授权体验店")+SUMIFS(通讯通路门店!$AA:$AA,通讯通路门店!$S:$S,$G1217,通讯通路门店!$J:$J,"华为堡垒店")</f>
        <v>0</v>
      </c>
      <c r="BG1217" s="99">
        <f>SUMIFS(通讯通路门店!$Y:$Y,通讯通路门店!$S:$S,$G1217,通讯通路门店!$J:$J,"小米体验店")</f>
        <v>0</v>
      </c>
      <c r="BH1217" s="99">
        <f>SUMIFS(通讯通路门店!$AA:$AA,通讯通路门店!$S:$S,$G1217,通讯通路门店!$J:$J,"苹果体验店")</f>
        <v>0</v>
      </c>
      <c r="BI1217" s="99">
        <f>SUMIFS(通讯通路门店!$K:$K,通讯通路门店!$S:$S,$G1217,通讯通路门店!$J:$J,"其他品牌专卖店")</f>
        <v>0</v>
      </c>
      <c r="BJ1217" s="99">
        <f>SUMIFS(通讯通路门店!$AC:$AC,通讯通路门店!$S:$S,$G1217)</f>
        <v>0</v>
      </c>
      <c r="BK1217" s="99">
        <f>SUMIFS(通讯通路门店!$AD:$AD,通讯通路门店!$S:$S,$G1217)</f>
        <v>0</v>
      </c>
      <c r="BL1217" s="99">
        <f>SUMIFS(通讯通路门店!$AE:$AE,通讯通路门店!$S:$S,$G1217)</f>
        <v>0</v>
      </c>
      <c r="BM1217" s="99">
        <f>SUMIFS(通讯通路门店!$AF:$AF,通讯通路门店!$S:$S,$G1217)</f>
        <v>0</v>
      </c>
      <c r="BN1217" s="99">
        <f>SUMIFS(通讯通路门店!$AG:$AG,通讯通路门店!$S:$S,$G1217)</f>
        <v>0</v>
      </c>
      <c r="BO1217" s="99">
        <f>SUMIFS(通讯通路门店!$AH:$AH,通讯通路门店!$S:$S,$G1217)</f>
        <v>0</v>
      </c>
      <c r="BP1217" s="99">
        <f>SUMIFS(通讯通路门店!$AI:$AI,通讯通路门店!$S:$S,$G1217)</f>
        <v>0</v>
      </c>
      <c r="BQ1217" s="83"/>
    </row>
    <row r="1218" spans="1:69">
      <c r="A1218" s="99" t="str">
        <f>IFERROR(_xlfn.XLOOKUP($G1218,通讯通路门店!$S$4:$S$993933,通讯通路门店!$A$4:$A$993933,0,0),"")</f>
        <v>海南省</v>
      </c>
      <c r="B1218" s="99" t="str">
        <f>IFERROR(_xlfn.XLOOKUP($G1218,通讯通路门店!$S$4:$S$993933,通讯通路门店!$B$4:$B$993933,0,0),"")</f>
        <v>乐东黎族自治县</v>
      </c>
      <c r="C1218" s="99" t="str">
        <f>IFERROR(_xlfn.XLOOKUP($G1218,通讯通路门店!$S$4:$S$993933,通讯通路门店!$C$4:$C$993933,0,0),"")</f>
        <v>乐东黎族自治县</v>
      </c>
      <c r="D1218" s="99" t="str">
        <f>IFERROR(_xlfn.XLOOKUP($G1218,通讯通路门店!$S$4:$S$993933,通讯通路门店!$D$4:$D$993933,0,0),"")</f>
        <v>万冲镇</v>
      </c>
      <c r="E1218" s="83"/>
      <c r="F1218" s="83"/>
      <c r="G1218" s="101"/>
      <c r="H1218" s="102">
        <f>IFERROR(_xlfn.XLOOKUP($G1218,通讯通路门店!$S$4:$S$993933,通讯通路门店!$R$4:$R$993933,0,0),"")</f>
        <v>0</v>
      </c>
      <c r="I1218" s="83"/>
      <c r="J1218" s="83"/>
      <c r="K1218" s="83"/>
      <c r="L1218" s="83"/>
      <c r="M1218" s="83"/>
      <c r="N1218" s="83"/>
      <c r="O1218" s="83"/>
      <c r="P1218" s="83"/>
      <c r="Q1218" s="83"/>
      <c r="R1218" s="83"/>
      <c r="S1218" s="83"/>
      <c r="T1218" s="83"/>
      <c r="U1218" s="99">
        <f>COUNTIF(通讯通路门店!$S:$S,$G1218)</f>
        <v>0</v>
      </c>
      <c r="V1218" s="99">
        <f>COUNTIFS(通讯通路门店!$S:$S,$G1218,通讯通路门店!$J:$J,"综合卖场")</f>
        <v>0</v>
      </c>
      <c r="W1218" s="99">
        <f>SUMIFS(通讯通路门店!$AJ:$AJ,通讯通路门店!$S:$S,通讯客户沙盘!$G1218)</f>
        <v>0</v>
      </c>
      <c r="X1218" s="99">
        <f t="shared" si="90"/>
        <v>0</v>
      </c>
      <c r="Y1218" s="99">
        <f>COUNTIFS(通讯通路门店!$S:$S,$G1218,通讯通路门店!$J:$J,"荣耀体验店")+COUNTIFS(通讯通路门店!$S:$S,$G1218,通讯通路门店!$J:$J,"荣耀授权专卖店")</f>
        <v>0</v>
      </c>
      <c r="Z1218" s="99">
        <f>COUNTIFS(通讯通路门店!$S:$S,$G1218,通讯通路门店!$J:$J,"VIVO体验店")</f>
        <v>0</v>
      </c>
      <c r="AA1218" s="99">
        <f>COUNTIFS(通讯通路门店!$S:$S,$G1218,通讯通路门店!$J:$J,"OPPO体验店")</f>
        <v>0</v>
      </c>
      <c r="AB1218" s="99">
        <f>COUNTIFS(通讯通路门店!$S:$S,$G1218,通讯通路门店!$J:$J,"华为授权体验店")+COUNTIFS(通讯通路门店!$S:$S,$G1218,通讯通路门店!$J:$J,"华为堡垒店")</f>
        <v>0</v>
      </c>
      <c r="AC1218" s="99">
        <f>COUNTIFS(通讯通路门店!$S:$S,$G1218,通讯通路门店!$J:$J,"小米体验店")</f>
        <v>0</v>
      </c>
      <c r="AD1218" s="99">
        <f>COUNTIFS(通讯通路门店!$S:$S,$G1218,通讯通路门店!$J:$J,"苹果体验店")</f>
        <v>0</v>
      </c>
      <c r="AE1218" s="99">
        <f>COUNTIFS(通讯通路门店!$S:$S,$G1218,通讯通路门店!$J:$J,"其他品牌专卖店")</f>
        <v>0</v>
      </c>
      <c r="AF1218" s="99">
        <f>SUMIFS(通讯通路门店!$BI:$BI,通讯通路门店!$S:$S,$G1218)</f>
        <v>0</v>
      </c>
      <c r="AG1218" s="99">
        <f>SUMIFS(通讯通路门店!$BH:$BH,通讯通路门店!$S:$S,$G1218)</f>
        <v>0</v>
      </c>
      <c r="AH1218" s="99">
        <f t="shared" si="91"/>
        <v>0</v>
      </c>
      <c r="AI1218" s="99">
        <f>SUMIFS(通讯通路门店!$BB:$BB,通讯通路门店!$S:$S,$G1218)</f>
        <v>0</v>
      </c>
      <c r="AJ1218" s="99">
        <f>SUMIFS(通讯通路门店!$BE:$BE,通讯通路门店!$S:$S,$G1218)</f>
        <v>0</v>
      </c>
      <c r="AK1218" s="99">
        <f>SUMIFS(通讯通路门店!$BG:$BG,通讯通路门店!$S:$S,$G1218)</f>
        <v>0</v>
      </c>
      <c r="AL1218" s="99">
        <f>SUMIFS(通讯通路门店!$BC:$BC,通讯通路门店!$S:$S,$G1218)</f>
        <v>0</v>
      </c>
      <c r="AM1218" s="99">
        <f>SUMIFS(通讯通路门店!$BD:$BD,通讯通路门店!$S:$S,$G1218)</f>
        <v>0</v>
      </c>
      <c r="AN1218" s="99">
        <f>SUMIFS(通讯通路门店!$BF:$BF,通讯通路门店!$S:$S,$G1218)</f>
        <v>0</v>
      </c>
      <c r="AO1218" s="99">
        <f t="shared" si="92"/>
        <v>0</v>
      </c>
      <c r="AP1218" s="99">
        <f>SUMIFS(通讯通路门店!$K:$K,通讯通路门店!$S:$S,$G1218)</f>
        <v>0</v>
      </c>
      <c r="AQ1218" s="83"/>
      <c r="AR1218" s="99">
        <f>SUMIFS(通讯通路门店!$T:$T,通讯通路门店!$S:$S,$G1218)</f>
        <v>0</v>
      </c>
      <c r="AS1218" s="99">
        <f>SUMIFS(通讯通路门店!$U:$U,通讯通路门店!$S:$S,$G1218)</f>
        <v>0</v>
      </c>
      <c r="AT1218" s="99">
        <f>SUMIFS(通讯通路门店!$V:$V,通讯通路门店!$S:$S,$G1218)</f>
        <v>0</v>
      </c>
      <c r="AU1218" s="99">
        <f>SUMIFS(通讯通路门店!$W:$W,通讯通路门店!$S:$S,$G1218)</f>
        <v>0</v>
      </c>
      <c r="AV1218" s="99">
        <f>SUMIFS(通讯通路门店!$Z:$Z,通讯通路门店!$S:$S,$G1218)</f>
        <v>0</v>
      </c>
      <c r="AW1218" s="99">
        <f>SUMIFS(通讯通路门店!$AB:$AB,通讯通路门店!$S:$S,$G1218)</f>
        <v>0</v>
      </c>
      <c r="AX1218" s="99">
        <f>SUMIFS(通讯通路门店!$X:$X,通讯通路门店!$S:$S,$G1218)</f>
        <v>0</v>
      </c>
      <c r="AY1218" s="99">
        <f>SUMIFS(通讯通路门店!$Y:$Y,通讯通路门店!$S:$S,$G1218)</f>
        <v>0</v>
      </c>
      <c r="AZ1218" s="99">
        <f>SUMIFS(通讯通路门店!$AA:$AA,通讯通路门店!$S:$S,$G1218)</f>
        <v>0</v>
      </c>
      <c r="BA1218" s="99">
        <f t="shared" si="93"/>
        <v>0</v>
      </c>
      <c r="BB1218" s="99">
        <f t="shared" si="94"/>
        <v>0</v>
      </c>
      <c r="BC1218" s="99">
        <f>SUMIFS(通讯通路门店!$W:$W,通讯通路门店!$S:$S,$G1218,通讯通路门店!$J:$J,"荣耀体验店")+SUMIFS(通讯通路门店!$W:$W,通讯通路门店!$S:$S,$G1218,通讯通路门店!$J:$J,"荣耀授权专卖店")</f>
        <v>0</v>
      </c>
      <c r="BD1218" s="99">
        <f>SUMIFS(通讯通路门店!$Z:$Z,通讯通路门店!$S:$S,$G1218,通讯通路门店!$J:$J,"VIVO体验店")</f>
        <v>0</v>
      </c>
      <c r="BE1218" s="99">
        <f>SUMIFS(通讯通路门店!$AB:$AB,通讯通路门店!$S:$S,$G1218,通讯通路门店!$J:$J,"OPPO体验店")</f>
        <v>0</v>
      </c>
      <c r="BF1218" s="99">
        <f>SUMIFS(通讯通路门店!$X:$X,通讯通路门店!$S:$S,$G1218,通讯通路门店!$J:$J,"华为授权体验店")+SUMIFS(通讯通路门店!$AA:$AA,通讯通路门店!$S:$S,$G1218,通讯通路门店!$J:$J,"华为堡垒店")</f>
        <v>0</v>
      </c>
      <c r="BG1218" s="99">
        <f>SUMIFS(通讯通路门店!$Y:$Y,通讯通路门店!$S:$S,$G1218,通讯通路门店!$J:$J,"小米体验店")</f>
        <v>0</v>
      </c>
      <c r="BH1218" s="99">
        <f>SUMIFS(通讯通路门店!$AA:$AA,通讯通路门店!$S:$S,$G1218,通讯通路门店!$J:$J,"苹果体验店")</f>
        <v>0</v>
      </c>
      <c r="BI1218" s="99">
        <f>SUMIFS(通讯通路门店!$K:$K,通讯通路门店!$S:$S,$G1218,通讯通路门店!$J:$J,"其他品牌专卖店")</f>
        <v>0</v>
      </c>
      <c r="BJ1218" s="99">
        <f>SUMIFS(通讯通路门店!$AC:$AC,通讯通路门店!$S:$S,$G1218)</f>
        <v>0</v>
      </c>
      <c r="BK1218" s="99">
        <f>SUMIFS(通讯通路门店!$AD:$AD,通讯通路门店!$S:$S,$G1218)</f>
        <v>0</v>
      </c>
      <c r="BL1218" s="99">
        <f>SUMIFS(通讯通路门店!$AE:$AE,通讯通路门店!$S:$S,$G1218)</f>
        <v>0</v>
      </c>
      <c r="BM1218" s="99">
        <f>SUMIFS(通讯通路门店!$AF:$AF,通讯通路门店!$S:$S,$G1218)</f>
        <v>0</v>
      </c>
      <c r="BN1218" s="99">
        <f>SUMIFS(通讯通路门店!$AG:$AG,通讯通路门店!$S:$S,$G1218)</f>
        <v>0</v>
      </c>
      <c r="BO1218" s="99">
        <f>SUMIFS(通讯通路门店!$AH:$AH,通讯通路门店!$S:$S,$G1218)</f>
        <v>0</v>
      </c>
      <c r="BP1218" s="99">
        <f>SUMIFS(通讯通路门店!$AI:$AI,通讯通路门店!$S:$S,$G1218)</f>
        <v>0</v>
      </c>
      <c r="BQ1218" s="83"/>
    </row>
    <row r="1219" spans="1:69">
      <c r="A1219" s="99" t="str">
        <f>IFERROR(_xlfn.XLOOKUP($G1219,通讯通路门店!$S$4:$S$993933,通讯通路门店!$A$4:$A$993933,0,0),"")</f>
        <v>海南省</v>
      </c>
      <c r="B1219" s="99" t="str">
        <f>IFERROR(_xlfn.XLOOKUP($G1219,通讯通路门店!$S$4:$S$993933,通讯通路门店!$B$4:$B$993933,0,0),"")</f>
        <v>乐东黎族自治县</v>
      </c>
      <c r="C1219" s="99" t="str">
        <f>IFERROR(_xlfn.XLOOKUP($G1219,通讯通路门店!$S$4:$S$993933,通讯通路门店!$C$4:$C$993933,0,0),"")</f>
        <v>乐东黎族自治县</v>
      </c>
      <c r="D1219" s="99" t="str">
        <f>IFERROR(_xlfn.XLOOKUP($G1219,通讯通路门店!$S$4:$S$993933,通讯通路门店!$D$4:$D$993933,0,0),"")</f>
        <v>万冲镇</v>
      </c>
      <c r="E1219" s="83"/>
      <c r="F1219" s="83"/>
      <c r="G1219" s="101"/>
      <c r="H1219" s="102">
        <f>IFERROR(_xlfn.XLOOKUP($G1219,通讯通路门店!$S$4:$S$993933,通讯通路门店!$R$4:$R$993933,0,0),"")</f>
        <v>0</v>
      </c>
      <c r="I1219" s="83"/>
      <c r="J1219" s="83"/>
      <c r="K1219" s="83"/>
      <c r="L1219" s="83"/>
      <c r="M1219" s="83"/>
      <c r="N1219" s="83"/>
      <c r="O1219" s="83"/>
      <c r="P1219" s="83"/>
      <c r="Q1219" s="83"/>
      <c r="R1219" s="83"/>
      <c r="S1219" s="83"/>
      <c r="T1219" s="83"/>
      <c r="U1219" s="99">
        <f>COUNTIF(通讯通路门店!$S:$S,$G1219)</f>
        <v>0</v>
      </c>
      <c r="V1219" s="99">
        <f>COUNTIFS(通讯通路门店!$S:$S,$G1219,通讯通路门店!$J:$J,"综合卖场")</f>
        <v>0</v>
      </c>
      <c r="W1219" s="99">
        <f>SUMIFS(通讯通路门店!$AJ:$AJ,通讯通路门店!$S:$S,通讯客户沙盘!$G1219)</f>
        <v>0</v>
      </c>
      <c r="X1219" s="99">
        <f t="shared" si="90"/>
        <v>0</v>
      </c>
      <c r="Y1219" s="99">
        <f>COUNTIFS(通讯通路门店!$S:$S,$G1219,通讯通路门店!$J:$J,"荣耀体验店")+COUNTIFS(通讯通路门店!$S:$S,$G1219,通讯通路门店!$J:$J,"荣耀授权专卖店")</f>
        <v>0</v>
      </c>
      <c r="Z1219" s="99">
        <f>COUNTIFS(通讯通路门店!$S:$S,$G1219,通讯通路门店!$J:$J,"VIVO体验店")</f>
        <v>0</v>
      </c>
      <c r="AA1219" s="99">
        <f>COUNTIFS(通讯通路门店!$S:$S,$G1219,通讯通路门店!$J:$J,"OPPO体验店")</f>
        <v>0</v>
      </c>
      <c r="AB1219" s="99">
        <f>COUNTIFS(通讯通路门店!$S:$S,$G1219,通讯通路门店!$J:$J,"华为授权体验店")+COUNTIFS(通讯通路门店!$S:$S,$G1219,通讯通路门店!$J:$J,"华为堡垒店")</f>
        <v>0</v>
      </c>
      <c r="AC1219" s="99">
        <f>COUNTIFS(通讯通路门店!$S:$S,$G1219,通讯通路门店!$J:$J,"小米体验店")</f>
        <v>0</v>
      </c>
      <c r="AD1219" s="99">
        <f>COUNTIFS(通讯通路门店!$S:$S,$G1219,通讯通路门店!$J:$J,"苹果体验店")</f>
        <v>0</v>
      </c>
      <c r="AE1219" s="99">
        <f>COUNTIFS(通讯通路门店!$S:$S,$G1219,通讯通路门店!$J:$J,"其他品牌专卖店")</f>
        <v>0</v>
      </c>
      <c r="AF1219" s="99">
        <f>SUMIFS(通讯通路门店!$BI:$BI,通讯通路门店!$S:$S,$G1219)</f>
        <v>0</v>
      </c>
      <c r="AG1219" s="99">
        <f>SUMIFS(通讯通路门店!$BH:$BH,通讯通路门店!$S:$S,$G1219)</f>
        <v>0</v>
      </c>
      <c r="AH1219" s="99">
        <f t="shared" si="91"/>
        <v>0</v>
      </c>
      <c r="AI1219" s="99">
        <f>SUMIFS(通讯通路门店!$BB:$BB,通讯通路门店!$S:$S,$G1219)</f>
        <v>0</v>
      </c>
      <c r="AJ1219" s="99">
        <f>SUMIFS(通讯通路门店!$BE:$BE,通讯通路门店!$S:$S,$G1219)</f>
        <v>0</v>
      </c>
      <c r="AK1219" s="99">
        <f>SUMIFS(通讯通路门店!$BG:$BG,通讯通路门店!$S:$S,$G1219)</f>
        <v>0</v>
      </c>
      <c r="AL1219" s="99">
        <f>SUMIFS(通讯通路门店!$BC:$BC,通讯通路门店!$S:$S,$G1219)</f>
        <v>0</v>
      </c>
      <c r="AM1219" s="99">
        <f>SUMIFS(通讯通路门店!$BD:$BD,通讯通路门店!$S:$S,$G1219)</f>
        <v>0</v>
      </c>
      <c r="AN1219" s="99">
        <f>SUMIFS(通讯通路门店!$BF:$BF,通讯通路门店!$S:$S,$G1219)</f>
        <v>0</v>
      </c>
      <c r="AO1219" s="99">
        <f t="shared" si="92"/>
        <v>0</v>
      </c>
      <c r="AP1219" s="99">
        <f>SUMIFS(通讯通路门店!$K:$K,通讯通路门店!$S:$S,$G1219)</f>
        <v>0</v>
      </c>
      <c r="AQ1219" s="83"/>
      <c r="AR1219" s="99">
        <f>SUMIFS(通讯通路门店!$T:$T,通讯通路门店!$S:$S,$G1219)</f>
        <v>0</v>
      </c>
      <c r="AS1219" s="99">
        <f>SUMIFS(通讯通路门店!$U:$U,通讯通路门店!$S:$S,$G1219)</f>
        <v>0</v>
      </c>
      <c r="AT1219" s="99">
        <f>SUMIFS(通讯通路门店!$V:$V,通讯通路门店!$S:$S,$G1219)</f>
        <v>0</v>
      </c>
      <c r="AU1219" s="99">
        <f>SUMIFS(通讯通路门店!$W:$W,通讯通路门店!$S:$S,$G1219)</f>
        <v>0</v>
      </c>
      <c r="AV1219" s="99">
        <f>SUMIFS(通讯通路门店!$Z:$Z,通讯通路门店!$S:$S,$G1219)</f>
        <v>0</v>
      </c>
      <c r="AW1219" s="99">
        <f>SUMIFS(通讯通路门店!$AB:$AB,通讯通路门店!$S:$S,$G1219)</f>
        <v>0</v>
      </c>
      <c r="AX1219" s="99">
        <f>SUMIFS(通讯通路门店!$X:$X,通讯通路门店!$S:$S,$G1219)</f>
        <v>0</v>
      </c>
      <c r="AY1219" s="99">
        <f>SUMIFS(通讯通路门店!$Y:$Y,通讯通路门店!$S:$S,$G1219)</f>
        <v>0</v>
      </c>
      <c r="AZ1219" s="99">
        <f>SUMIFS(通讯通路门店!$AA:$AA,通讯通路门店!$S:$S,$G1219)</f>
        <v>0</v>
      </c>
      <c r="BA1219" s="99">
        <f t="shared" si="93"/>
        <v>0</v>
      </c>
      <c r="BB1219" s="99">
        <f t="shared" si="94"/>
        <v>0</v>
      </c>
      <c r="BC1219" s="99">
        <f>SUMIFS(通讯通路门店!$W:$W,通讯通路门店!$S:$S,$G1219,通讯通路门店!$J:$J,"荣耀体验店")+SUMIFS(通讯通路门店!$W:$W,通讯通路门店!$S:$S,$G1219,通讯通路门店!$J:$J,"荣耀授权专卖店")</f>
        <v>0</v>
      </c>
      <c r="BD1219" s="99">
        <f>SUMIFS(通讯通路门店!$Z:$Z,通讯通路门店!$S:$S,$G1219,通讯通路门店!$J:$J,"VIVO体验店")</f>
        <v>0</v>
      </c>
      <c r="BE1219" s="99">
        <f>SUMIFS(通讯通路门店!$AB:$AB,通讯通路门店!$S:$S,$G1219,通讯通路门店!$J:$J,"OPPO体验店")</f>
        <v>0</v>
      </c>
      <c r="BF1219" s="99">
        <f>SUMIFS(通讯通路门店!$X:$X,通讯通路门店!$S:$S,$G1219,通讯通路门店!$J:$J,"华为授权体验店")+SUMIFS(通讯通路门店!$AA:$AA,通讯通路门店!$S:$S,$G1219,通讯通路门店!$J:$J,"华为堡垒店")</f>
        <v>0</v>
      </c>
      <c r="BG1219" s="99">
        <f>SUMIFS(通讯通路门店!$Y:$Y,通讯通路门店!$S:$S,$G1219,通讯通路门店!$J:$J,"小米体验店")</f>
        <v>0</v>
      </c>
      <c r="BH1219" s="99">
        <f>SUMIFS(通讯通路门店!$AA:$AA,通讯通路门店!$S:$S,$G1219,通讯通路门店!$J:$J,"苹果体验店")</f>
        <v>0</v>
      </c>
      <c r="BI1219" s="99">
        <f>SUMIFS(通讯通路门店!$K:$K,通讯通路门店!$S:$S,$G1219,通讯通路门店!$J:$J,"其他品牌专卖店")</f>
        <v>0</v>
      </c>
      <c r="BJ1219" s="99">
        <f>SUMIFS(通讯通路门店!$AC:$AC,通讯通路门店!$S:$S,$G1219)</f>
        <v>0</v>
      </c>
      <c r="BK1219" s="99">
        <f>SUMIFS(通讯通路门店!$AD:$AD,通讯通路门店!$S:$S,$G1219)</f>
        <v>0</v>
      </c>
      <c r="BL1219" s="99">
        <f>SUMIFS(通讯通路门店!$AE:$AE,通讯通路门店!$S:$S,$G1219)</f>
        <v>0</v>
      </c>
      <c r="BM1219" s="99">
        <f>SUMIFS(通讯通路门店!$AF:$AF,通讯通路门店!$S:$S,$G1219)</f>
        <v>0</v>
      </c>
      <c r="BN1219" s="99">
        <f>SUMIFS(通讯通路门店!$AG:$AG,通讯通路门店!$S:$S,$G1219)</f>
        <v>0</v>
      </c>
      <c r="BO1219" s="99">
        <f>SUMIFS(通讯通路门店!$AH:$AH,通讯通路门店!$S:$S,$G1219)</f>
        <v>0</v>
      </c>
      <c r="BP1219" s="99">
        <f>SUMIFS(通讯通路门店!$AI:$AI,通讯通路门店!$S:$S,$G1219)</f>
        <v>0</v>
      </c>
      <c r="BQ1219" s="83"/>
    </row>
    <row r="1220" spans="1:69">
      <c r="A1220" s="99" t="str">
        <f>IFERROR(_xlfn.XLOOKUP($G1220,通讯通路门店!$S$4:$S$993933,通讯通路门店!$A$4:$A$993933,0,0),"")</f>
        <v>海南省</v>
      </c>
      <c r="B1220" s="99" t="str">
        <f>IFERROR(_xlfn.XLOOKUP($G1220,通讯通路门店!$S$4:$S$993933,通讯通路门店!$B$4:$B$993933,0,0),"")</f>
        <v>乐东黎族自治县</v>
      </c>
      <c r="C1220" s="99" t="str">
        <f>IFERROR(_xlfn.XLOOKUP($G1220,通讯通路门店!$S$4:$S$993933,通讯通路门店!$C$4:$C$993933,0,0),"")</f>
        <v>乐东黎族自治县</v>
      </c>
      <c r="D1220" s="99" t="str">
        <f>IFERROR(_xlfn.XLOOKUP($G1220,通讯通路门店!$S$4:$S$993933,通讯通路门店!$D$4:$D$993933,0,0),"")</f>
        <v>万冲镇</v>
      </c>
      <c r="E1220" s="83"/>
      <c r="F1220" s="83"/>
      <c r="G1220" s="101"/>
      <c r="H1220" s="102">
        <f>IFERROR(_xlfn.XLOOKUP($G1220,通讯通路门店!$S$4:$S$993933,通讯通路门店!$R$4:$R$993933,0,0),"")</f>
        <v>0</v>
      </c>
      <c r="I1220" s="83"/>
      <c r="J1220" s="83"/>
      <c r="K1220" s="83"/>
      <c r="L1220" s="83"/>
      <c r="M1220" s="83"/>
      <c r="N1220" s="83"/>
      <c r="O1220" s="83"/>
      <c r="P1220" s="83"/>
      <c r="Q1220" s="83"/>
      <c r="R1220" s="83"/>
      <c r="S1220" s="83"/>
      <c r="T1220" s="83"/>
      <c r="U1220" s="99">
        <f>COUNTIF(通讯通路门店!$S:$S,$G1220)</f>
        <v>0</v>
      </c>
      <c r="V1220" s="99">
        <f>COUNTIFS(通讯通路门店!$S:$S,$G1220,通讯通路门店!$J:$J,"综合卖场")</f>
        <v>0</v>
      </c>
      <c r="W1220" s="99">
        <f>SUMIFS(通讯通路门店!$AJ:$AJ,通讯通路门店!$S:$S,通讯客户沙盘!$G1220)</f>
        <v>0</v>
      </c>
      <c r="X1220" s="99">
        <f t="shared" ref="X1220:X1283" si="95">Y1220+Z1220+AA1220+AB1220+AC1220+AD1220+AE1220</f>
        <v>0</v>
      </c>
      <c r="Y1220" s="99">
        <f>COUNTIFS(通讯通路门店!$S:$S,$G1220,通讯通路门店!$J:$J,"荣耀体验店")+COUNTIFS(通讯通路门店!$S:$S,$G1220,通讯通路门店!$J:$J,"荣耀授权专卖店")</f>
        <v>0</v>
      </c>
      <c r="Z1220" s="99">
        <f>COUNTIFS(通讯通路门店!$S:$S,$G1220,通讯通路门店!$J:$J,"VIVO体验店")</f>
        <v>0</v>
      </c>
      <c r="AA1220" s="99">
        <f>COUNTIFS(通讯通路门店!$S:$S,$G1220,通讯通路门店!$J:$J,"OPPO体验店")</f>
        <v>0</v>
      </c>
      <c r="AB1220" s="99">
        <f>COUNTIFS(通讯通路门店!$S:$S,$G1220,通讯通路门店!$J:$J,"华为授权体验店")+COUNTIFS(通讯通路门店!$S:$S,$G1220,通讯通路门店!$J:$J,"华为堡垒店")</f>
        <v>0</v>
      </c>
      <c r="AC1220" s="99">
        <f>COUNTIFS(通讯通路门店!$S:$S,$G1220,通讯通路门店!$J:$J,"小米体验店")</f>
        <v>0</v>
      </c>
      <c r="AD1220" s="99">
        <f>COUNTIFS(通讯通路门店!$S:$S,$G1220,通讯通路门店!$J:$J,"苹果体验店")</f>
        <v>0</v>
      </c>
      <c r="AE1220" s="99">
        <f>COUNTIFS(通讯通路门店!$S:$S,$G1220,通讯通路门店!$J:$J,"其他品牌专卖店")</f>
        <v>0</v>
      </c>
      <c r="AF1220" s="99">
        <f>SUMIFS(通讯通路门店!$BI:$BI,通讯通路门店!$S:$S,$G1220)</f>
        <v>0</v>
      </c>
      <c r="AG1220" s="99">
        <f>SUMIFS(通讯通路门店!$BH:$BH,通讯通路门店!$S:$S,$G1220)</f>
        <v>0</v>
      </c>
      <c r="AH1220" s="99">
        <f t="shared" ref="AH1220:AH1283" si="96">AI1220+AJ1220+AK1220+AL1220+AM1220+AN1220</f>
        <v>0</v>
      </c>
      <c r="AI1220" s="99">
        <f>SUMIFS(通讯通路门店!$BB:$BB,通讯通路门店!$S:$S,$G1220)</f>
        <v>0</v>
      </c>
      <c r="AJ1220" s="99">
        <f>SUMIFS(通讯通路门店!$BE:$BE,通讯通路门店!$S:$S,$G1220)</f>
        <v>0</v>
      </c>
      <c r="AK1220" s="99">
        <f>SUMIFS(通讯通路门店!$BG:$BG,通讯通路门店!$S:$S,$G1220)</f>
        <v>0</v>
      </c>
      <c r="AL1220" s="99">
        <f>SUMIFS(通讯通路门店!$BC:$BC,通讯通路门店!$S:$S,$G1220)</f>
        <v>0</v>
      </c>
      <c r="AM1220" s="99">
        <f>SUMIFS(通讯通路门店!$BD:$BD,通讯通路门店!$S:$S,$G1220)</f>
        <v>0</v>
      </c>
      <c r="AN1220" s="99">
        <f>SUMIFS(通讯通路门店!$BF:$BF,通讯通路门店!$S:$S,$G1220)</f>
        <v>0</v>
      </c>
      <c r="AO1220" s="99">
        <f t="shared" ref="AO1220:AO1283" si="97">AP1220+AQ1220</f>
        <v>0</v>
      </c>
      <c r="AP1220" s="99">
        <f>SUMIFS(通讯通路门店!$K:$K,通讯通路门店!$S:$S,$G1220)</f>
        <v>0</v>
      </c>
      <c r="AQ1220" s="83"/>
      <c r="AR1220" s="99">
        <f>SUMIFS(通讯通路门店!$T:$T,通讯通路门店!$S:$S,$G1220)</f>
        <v>0</v>
      </c>
      <c r="AS1220" s="99">
        <f>SUMIFS(通讯通路门店!$U:$U,通讯通路门店!$S:$S,$G1220)</f>
        <v>0</v>
      </c>
      <c r="AT1220" s="99">
        <f>SUMIFS(通讯通路门店!$V:$V,通讯通路门店!$S:$S,$G1220)</f>
        <v>0</v>
      </c>
      <c r="AU1220" s="99">
        <f>SUMIFS(通讯通路门店!$W:$W,通讯通路门店!$S:$S,$G1220)</f>
        <v>0</v>
      </c>
      <c r="AV1220" s="99">
        <f>SUMIFS(通讯通路门店!$Z:$Z,通讯通路门店!$S:$S,$G1220)</f>
        <v>0</v>
      </c>
      <c r="AW1220" s="99">
        <f>SUMIFS(通讯通路门店!$AB:$AB,通讯通路门店!$S:$S,$G1220)</f>
        <v>0</v>
      </c>
      <c r="AX1220" s="99">
        <f>SUMIFS(通讯通路门店!$X:$X,通讯通路门店!$S:$S,$G1220)</f>
        <v>0</v>
      </c>
      <c r="AY1220" s="99">
        <f>SUMIFS(通讯通路门店!$Y:$Y,通讯通路门店!$S:$S,$G1220)</f>
        <v>0</v>
      </c>
      <c r="AZ1220" s="99">
        <f>SUMIFS(通讯通路门店!$AA:$AA,通讯通路门店!$S:$S,$G1220)</f>
        <v>0</v>
      </c>
      <c r="BA1220" s="99">
        <f t="shared" ref="BA1220:BA1283" si="98">AP1220-BB1220</f>
        <v>0</v>
      </c>
      <c r="BB1220" s="99">
        <f t="shared" ref="BB1220:BB1283" si="99">BC1220+BD1220+BE1220+BF1220+BG1220+BH1220</f>
        <v>0</v>
      </c>
      <c r="BC1220" s="99">
        <f>SUMIFS(通讯通路门店!$W:$W,通讯通路门店!$S:$S,$G1220,通讯通路门店!$J:$J,"荣耀体验店")+SUMIFS(通讯通路门店!$W:$W,通讯通路门店!$S:$S,$G1220,通讯通路门店!$J:$J,"荣耀授权专卖店")</f>
        <v>0</v>
      </c>
      <c r="BD1220" s="99">
        <f>SUMIFS(通讯通路门店!$Z:$Z,通讯通路门店!$S:$S,$G1220,通讯通路门店!$J:$J,"VIVO体验店")</f>
        <v>0</v>
      </c>
      <c r="BE1220" s="99">
        <f>SUMIFS(通讯通路门店!$AB:$AB,通讯通路门店!$S:$S,$G1220,通讯通路门店!$J:$J,"OPPO体验店")</f>
        <v>0</v>
      </c>
      <c r="BF1220" s="99">
        <f>SUMIFS(通讯通路门店!$X:$X,通讯通路门店!$S:$S,$G1220,通讯通路门店!$J:$J,"华为授权体验店")+SUMIFS(通讯通路门店!$AA:$AA,通讯通路门店!$S:$S,$G1220,通讯通路门店!$J:$J,"华为堡垒店")</f>
        <v>0</v>
      </c>
      <c r="BG1220" s="99">
        <f>SUMIFS(通讯通路门店!$Y:$Y,通讯通路门店!$S:$S,$G1220,通讯通路门店!$J:$J,"小米体验店")</f>
        <v>0</v>
      </c>
      <c r="BH1220" s="99">
        <f>SUMIFS(通讯通路门店!$AA:$AA,通讯通路门店!$S:$S,$G1220,通讯通路门店!$J:$J,"苹果体验店")</f>
        <v>0</v>
      </c>
      <c r="BI1220" s="99">
        <f>SUMIFS(通讯通路门店!$K:$K,通讯通路门店!$S:$S,$G1220,通讯通路门店!$J:$J,"其他品牌专卖店")</f>
        <v>0</v>
      </c>
      <c r="BJ1220" s="99">
        <f>SUMIFS(通讯通路门店!$AC:$AC,通讯通路门店!$S:$S,$G1220)</f>
        <v>0</v>
      </c>
      <c r="BK1220" s="99">
        <f>SUMIFS(通讯通路门店!$AD:$AD,通讯通路门店!$S:$S,$G1220)</f>
        <v>0</v>
      </c>
      <c r="BL1220" s="99">
        <f>SUMIFS(通讯通路门店!$AE:$AE,通讯通路门店!$S:$S,$G1220)</f>
        <v>0</v>
      </c>
      <c r="BM1220" s="99">
        <f>SUMIFS(通讯通路门店!$AF:$AF,通讯通路门店!$S:$S,$G1220)</f>
        <v>0</v>
      </c>
      <c r="BN1220" s="99">
        <f>SUMIFS(通讯通路门店!$AG:$AG,通讯通路门店!$S:$S,$G1220)</f>
        <v>0</v>
      </c>
      <c r="BO1220" s="99">
        <f>SUMIFS(通讯通路门店!$AH:$AH,通讯通路门店!$S:$S,$G1220)</f>
        <v>0</v>
      </c>
      <c r="BP1220" s="99">
        <f>SUMIFS(通讯通路门店!$AI:$AI,通讯通路门店!$S:$S,$G1220)</f>
        <v>0</v>
      </c>
      <c r="BQ1220" s="83"/>
    </row>
    <row r="1221" spans="1:69">
      <c r="A1221" s="99" t="str">
        <f>IFERROR(_xlfn.XLOOKUP($G1221,通讯通路门店!$S$4:$S$993933,通讯通路门店!$A$4:$A$993933,0,0),"")</f>
        <v>海南省</v>
      </c>
      <c r="B1221" s="99" t="str">
        <f>IFERROR(_xlfn.XLOOKUP($G1221,通讯通路门店!$S$4:$S$993933,通讯通路门店!$B$4:$B$993933,0,0),"")</f>
        <v>乐东黎族自治县</v>
      </c>
      <c r="C1221" s="99" t="str">
        <f>IFERROR(_xlfn.XLOOKUP($G1221,通讯通路门店!$S$4:$S$993933,通讯通路门店!$C$4:$C$993933,0,0),"")</f>
        <v>乐东黎族自治县</v>
      </c>
      <c r="D1221" s="99" t="str">
        <f>IFERROR(_xlfn.XLOOKUP($G1221,通讯通路门店!$S$4:$S$993933,通讯通路门店!$D$4:$D$993933,0,0),"")</f>
        <v>万冲镇</v>
      </c>
      <c r="E1221" s="83"/>
      <c r="F1221" s="83"/>
      <c r="G1221" s="101"/>
      <c r="H1221" s="102">
        <f>IFERROR(_xlfn.XLOOKUP($G1221,通讯通路门店!$S$4:$S$993933,通讯通路门店!$R$4:$R$993933,0,0),"")</f>
        <v>0</v>
      </c>
      <c r="I1221" s="83"/>
      <c r="J1221" s="83"/>
      <c r="K1221" s="83"/>
      <c r="L1221" s="83"/>
      <c r="M1221" s="83"/>
      <c r="N1221" s="83"/>
      <c r="O1221" s="83"/>
      <c r="P1221" s="83"/>
      <c r="Q1221" s="83"/>
      <c r="R1221" s="83"/>
      <c r="S1221" s="83"/>
      <c r="T1221" s="83"/>
      <c r="U1221" s="99">
        <f>COUNTIF(通讯通路门店!$S:$S,$G1221)</f>
        <v>0</v>
      </c>
      <c r="V1221" s="99">
        <f>COUNTIFS(通讯通路门店!$S:$S,$G1221,通讯通路门店!$J:$J,"综合卖场")</f>
        <v>0</v>
      </c>
      <c r="W1221" s="99">
        <f>SUMIFS(通讯通路门店!$AJ:$AJ,通讯通路门店!$S:$S,通讯客户沙盘!$G1221)</f>
        <v>0</v>
      </c>
      <c r="X1221" s="99">
        <f t="shared" si="95"/>
        <v>0</v>
      </c>
      <c r="Y1221" s="99">
        <f>COUNTIFS(通讯通路门店!$S:$S,$G1221,通讯通路门店!$J:$J,"荣耀体验店")+COUNTIFS(通讯通路门店!$S:$S,$G1221,通讯通路门店!$J:$J,"荣耀授权专卖店")</f>
        <v>0</v>
      </c>
      <c r="Z1221" s="99">
        <f>COUNTIFS(通讯通路门店!$S:$S,$G1221,通讯通路门店!$J:$J,"VIVO体验店")</f>
        <v>0</v>
      </c>
      <c r="AA1221" s="99">
        <f>COUNTIFS(通讯通路门店!$S:$S,$G1221,通讯通路门店!$J:$J,"OPPO体验店")</f>
        <v>0</v>
      </c>
      <c r="AB1221" s="99">
        <f>COUNTIFS(通讯通路门店!$S:$S,$G1221,通讯通路门店!$J:$J,"华为授权体验店")+COUNTIFS(通讯通路门店!$S:$S,$G1221,通讯通路门店!$J:$J,"华为堡垒店")</f>
        <v>0</v>
      </c>
      <c r="AC1221" s="99">
        <f>COUNTIFS(通讯通路门店!$S:$S,$G1221,通讯通路门店!$J:$J,"小米体验店")</f>
        <v>0</v>
      </c>
      <c r="AD1221" s="99">
        <f>COUNTIFS(通讯通路门店!$S:$S,$G1221,通讯通路门店!$J:$J,"苹果体验店")</f>
        <v>0</v>
      </c>
      <c r="AE1221" s="99">
        <f>COUNTIFS(通讯通路门店!$S:$S,$G1221,通讯通路门店!$J:$J,"其他品牌专卖店")</f>
        <v>0</v>
      </c>
      <c r="AF1221" s="99">
        <f>SUMIFS(通讯通路门店!$BI:$BI,通讯通路门店!$S:$S,$G1221)</f>
        <v>0</v>
      </c>
      <c r="AG1221" s="99">
        <f>SUMIFS(通讯通路门店!$BH:$BH,通讯通路门店!$S:$S,$G1221)</f>
        <v>0</v>
      </c>
      <c r="AH1221" s="99">
        <f t="shared" si="96"/>
        <v>0</v>
      </c>
      <c r="AI1221" s="99">
        <f>SUMIFS(通讯通路门店!$BB:$BB,通讯通路门店!$S:$S,$G1221)</f>
        <v>0</v>
      </c>
      <c r="AJ1221" s="99">
        <f>SUMIFS(通讯通路门店!$BE:$BE,通讯通路门店!$S:$S,$G1221)</f>
        <v>0</v>
      </c>
      <c r="AK1221" s="99">
        <f>SUMIFS(通讯通路门店!$BG:$BG,通讯通路门店!$S:$S,$G1221)</f>
        <v>0</v>
      </c>
      <c r="AL1221" s="99">
        <f>SUMIFS(通讯通路门店!$BC:$BC,通讯通路门店!$S:$S,$G1221)</f>
        <v>0</v>
      </c>
      <c r="AM1221" s="99">
        <f>SUMIFS(通讯通路门店!$BD:$BD,通讯通路门店!$S:$S,$G1221)</f>
        <v>0</v>
      </c>
      <c r="AN1221" s="99">
        <f>SUMIFS(通讯通路门店!$BF:$BF,通讯通路门店!$S:$S,$G1221)</f>
        <v>0</v>
      </c>
      <c r="AO1221" s="99">
        <f t="shared" si="97"/>
        <v>0</v>
      </c>
      <c r="AP1221" s="99">
        <f>SUMIFS(通讯通路门店!$K:$K,通讯通路门店!$S:$S,$G1221)</f>
        <v>0</v>
      </c>
      <c r="AQ1221" s="83"/>
      <c r="AR1221" s="99">
        <f>SUMIFS(通讯通路门店!$T:$T,通讯通路门店!$S:$S,$G1221)</f>
        <v>0</v>
      </c>
      <c r="AS1221" s="99">
        <f>SUMIFS(通讯通路门店!$U:$U,通讯通路门店!$S:$S,$G1221)</f>
        <v>0</v>
      </c>
      <c r="AT1221" s="99">
        <f>SUMIFS(通讯通路门店!$V:$V,通讯通路门店!$S:$S,$G1221)</f>
        <v>0</v>
      </c>
      <c r="AU1221" s="99">
        <f>SUMIFS(通讯通路门店!$W:$W,通讯通路门店!$S:$S,$G1221)</f>
        <v>0</v>
      </c>
      <c r="AV1221" s="99">
        <f>SUMIFS(通讯通路门店!$Z:$Z,通讯通路门店!$S:$S,$G1221)</f>
        <v>0</v>
      </c>
      <c r="AW1221" s="99">
        <f>SUMIFS(通讯通路门店!$AB:$AB,通讯通路门店!$S:$S,$G1221)</f>
        <v>0</v>
      </c>
      <c r="AX1221" s="99">
        <f>SUMIFS(通讯通路门店!$X:$X,通讯通路门店!$S:$S,$G1221)</f>
        <v>0</v>
      </c>
      <c r="AY1221" s="99">
        <f>SUMIFS(通讯通路门店!$Y:$Y,通讯通路门店!$S:$S,$G1221)</f>
        <v>0</v>
      </c>
      <c r="AZ1221" s="99">
        <f>SUMIFS(通讯通路门店!$AA:$AA,通讯通路门店!$S:$S,$G1221)</f>
        <v>0</v>
      </c>
      <c r="BA1221" s="99">
        <f t="shared" si="98"/>
        <v>0</v>
      </c>
      <c r="BB1221" s="99">
        <f t="shared" si="99"/>
        <v>0</v>
      </c>
      <c r="BC1221" s="99">
        <f>SUMIFS(通讯通路门店!$W:$W,通讯通路门店!$S:$S,$G1221,通讯通路门店!$J:$J,"荣耀体验店")+SUMIFS(通讯通路门店!$W:$W,通讯通路门店!$S:$S,$G1221,通讯通路门店!$J:$J,"荣耀授权专卖店")</f>
        <v>0</v>
      </c>
      <c r="BD1221" s="99">
        <f>SUMIFS(通讯通路门店!$Z:$Z,通讯通路门店!$S:$S,$G1221,通讯通路门店!$J:$J,"VIVO体验店")</f>
        <v>0</v>
      </c>
      <c r="BE1221" s="99">
        <f>SUMIFS(通讯通路门店!$AB:$AB,通讯通路门店!$S:$S,$G1221,通讯通路门店!$J:$J,"OPPO体验店")</f>
        <v>0</v>
      </c>
      <c r="BF1221" s="99">
        <f>SUMIFS(通讯通路门店!$X:$X,通讯通路门店!$S:$S,$G1221,通讯通路门店!$J:$J,"华为授权体验店")+SUMIFS(通讯通路门店!$AA:$AA,通讯通路门店!$S:$S,$G1221,通讯通路门店!$J:$J,"华为堡垒店")</f>
        <v>0</v>
      </c>
      <c r="BG1221" s="99">
        <f>SUMIFS(通讯通路门店!$Y:$Y,通讯通路门店!$S:$S,$G1221,通讯通路门店!$J:$J,"小米体验店")</f>
        <v>0</v>
      </c>
      <c r="BH1221" s="99">
        <f>SUMIFS(通讯通路门店!$AA:$AA,通讯通路门店!$S:$S,$G1221,通讯通路门店!$J:$J,"苹果体验店")</f>
        <v>0</v>
      </c>
      <c r="BI1221" s="99">
        <f>SUMIFS(通讯通路门店!$K:$K,通讯通路门店!$S:$S,$G1221,通讯通路门店!$J:$J,"其他品牌专卖店")</f>
        <v>0</v>
      </c>
      <c r="BJ1221" s="99">
        <f>SUMIFS(通讯通路门店!$AC:$AC,通讯通路门店!$S:$S,$G1221)</f>
        <v>0</v>
      </c>
      <c r="BK1221" s="99">
        <f>SUMIFS(通讯通路门店!$AD:$AD,通讯通路门店!$S:$S,$G1221)</f>
        <v>0</v>
      </c>
      <c r="BL1221" s="99">
        <f>SUMIFS(通讯通路门店!$AE:$AE,通讯通路门店!$S:$S,$G1221)</f>
        <v>0</v>
      </c>
      <c r="BM1221" s="99">
        <f>SUMIFS(通讯通路门店!$AF:$AF,通讯通路门店!$S:$S,$G1221)</f>
        <v>0</v>
      </c>
      <c r="BN1221" s="99">
        <f>SUMIFS(通讯通路门店!$AG:$AG,通讯通路门店!$S:$S,$G1221)</f>
        <v>0</v>
      </c>
      <c r="BO1221" s="99">
        <f>SUMIFS(通讯通路门店!$AH:$AH,通讯通路门店!$S:$S,$G1221)</f>
        <v>0</v>
      </c>
      <c r="BP1221" s="99">
        <f>SUMIFS(通讯通路门店!$AI:$AI,通讯通路门店!$S:$S,$G1221)</f>
        <v>0</v>
      </c>
      <c r="BQ1221" s="83"/>
    </row>
    <row r="1222" spans="1:69">
      <c r="A1222" s="99" t="str">
        <f>IFERROR(_xlfn.XLOOKUP($G1222,通讯通路门店!$S$4:$S$993933,通讯通路门店!$A$4:$A$993933,0,0),"")</f>
        <v>海南省</v>
      </c>
      <c r="B1222" s="99" t="str">
        <f>IFERROR(_xlfn.XLOOKUP($G1222,通讯通路门店!$S$4:$S$993933,通讯通路门店!$B$4:$B$993933,0,0),"")</f>
        <v>乐东黎族自治县</v>
      </c>
      <c r="C1222" s="99" t="str">
        <f>IFERROR(_xlfn.XLOOKUP($G1222,通讯通路门店!$S$4:$S$993933,通讯通路门店!$C$4:$C$993933,0,0),"")</f>
        <v>乐东黎族自治县</v>
      </c>
      <c r="D1222" s="99" t="str">
        <f>IFERROR(_xlfn.XLOOKUP($G1222,通讯通路门店!$S$4:$S$993933,通讯通路门店!$D$4:$D$993933,0,0),"")</f>
        <v>万冲镇</v>
      </c>
      <c r="E1222" s="83"/>
      <c r="F1222" s="83"/>
      <c r="G1222" s="101"/>
      <c r="H1222" s="102">
        <f>IFERROR(_xlfn.XLOOKUP($G1222,通讯通路门店!$S$4:$S$993933,通讯通路门店!$R$4:$R$993933,0,0),"")</f>
        <v>0</v>
      </c>
      <c r="I1222" s="83"/>
      <c r="J1222" s="83"/>
      <c r="K1222" s="83"/>
      <c r="L1222" s="83"/>
      <c r="M1222" s="83"/>
      <c r="N1222" s="83"/>
      <c r="O1222" s="83"/>
      <c r="P1222" s="83"/>
      <c r="Q1222" s="83"/>
      <c r="R1222" s="83"/>
      <c r="S1222" s="83"/>
      <c r="T1222" s="83"/>
      <c r="U1222" s="99">
        <f>COUNTIF(通讯通路门店!$S:$S,$G1222)</f>
        <v>0</v>
      </c>
      <c r="V1222" s="99">
        <f>COUNTIFS(通讯通路门店!$S:$S,$G1222,通讯通路门店!$J:$J,"综合卖场")</f>
        <v>0</v>
      </c>
      <c r="W1222" s="99">
        <f>SUMIFS(通讯通路门店!$AJ:$AJ,通讯通路门店!$S:$S,通讯客户沙盘!$G1222)</f>
        <v>0</v>
      </c>
      <c r="X1222" s="99">
        <f t="shared" si="95"/>
        <v>0</v>
      </c>
      <c r="Y1222" s="99">
        <f>COUNTIFS(通讯通路门店!$S:$S,$G1222,通讯通路门店!$J:$J,"荣耀体验店")+COUNTIFS(通讯通路门店!$S:$S,$G1222,通讯通路门店!$J:$J,"荣耀授权专卖店")</f>
        <v>0</v>
      </c>
      <c r="Z1222" s="99">
        <f>COUNTIFS(通讯通路门店!$S:$S,$G1222,通讯通路门店!$J:$J,"VIVO体验店")</f>
        <v>0</v>
      </c>
      <c r="AA1222" s="99">
        <f>COUNTIFS(通讯通路门店!$S:$S,$G1222,通讯通路门店!$J:$J,"OPPO体验店")</f>
        <v>0</v>
      </c>
      <c r="AB1222" s="99">
        <f>COUNTIFS(通讯通路门店!$S:$S,$G1222,通讯通路门店!$J:$J,"华为授权体验店")+COUNTIFS(通讯通路门店!$S:$S,$G1222,通讯通路门店!$J:$J,"华为堡垒店")</f>
        <v>0</v>
      </c>
      <c r="AC1222" s="99">
        <f>COUNTIFS(通讯通路门店!$S:$S,$G1222,通讯通路门店!$J:$J,"小米体验店")</f>
        <v>0</v>
      </c>
      <c r="AD1222" s="99">
        <f>COUNTIFS(通讯通路门店!$S:$S,$G1222,通讯通路门店!$J:$J,"苹果体验店")</f>
        <v>0</v>
      </c>
      <c r="AE1222" s="99">
        <f>COUNTIFS(通讯通路门店!$S:$S,$G1222,通讯通路门店!$J:$J,"其他品牌专卖店")</f>
        <v>0</v>
      </c>
      <c r="AF1222" s="99">
        <f>SUMIFS(通讯通路门店!$BI:$BI,通讯通路门店!$S:$S,$G1222)</f>
        <v>0</v>
      </c>
      <c r="AG1222" s="99">
        <f>SUMIFS(通讯通路门店!$BH:$BH,通讯通路门店!$S:$S,$G1222)</f>
        <v>0</v>
      </c>
      <c r="AH1222" s="99">
        <f t="shared" si="96"/>
        <v>0</v>
      </c>
      <c r="AI1222" s="99">
        <f>SUMIFS(通讯通路门店!$BB:$BB,通讯通路门店!$S:$S,$G1222)</f>
        <v>0</v>
      </c>
      <c r="AJ1222" s="99">
        <f>SUMIFS(通讯通路门店!$BE:$BE,通讯通路门店!$S:$S,$G1222)</f>
        <v>0</v>
      </c>
      <c r="AK1222" s="99">
        <f>SUMIFS(通讯通路门店!$BG:$BG,通讯通路门店!$S:$S,$G1222)</f>
        <v>0</v>
      </c>
      <c r="AL1222" s="99">
        <f>SUMIFS(通讯通路门店!$BC:$BC,通讯通路门店!$S:$S,$G1222)</f>
        <v>0</v>
      </c>
      <c r="AM1222" s="99">
        <f>SUMIFS(通讯通路门店!$BD:$BD,通讯通路门店!$S:$S,$G1222)</f>
        <v>0</v>
      </c>
      <c r="AN1222" s="99">
        <f>SUMIFS(通讯通路门店!$BF:$BF,通讯通路门店!$S:$S,$G1222)</f>
        <v>0</v>
      </c>
      <c r="AO1222" s="99">
        <f t="shared" si="97"/>
        <v>0</v>
      </c>
      <c r="AP1222" s="99">
        <f>SUMIFS(通讯通路门店!$K:$K,通讯通路门店!$S:$S,$G1222)</f>
        <v>0</v>
      </c>
      <c r="AQ1222" s="83"/>
      <c r="AR1222" s="99">
        <f>SUMIFS(通讯通路门店!$T:$T,通讯通路门店!$S:$S,$G1222)</f>
        <v>0</v>
      </c>
      <c r="AS1222" s="99">
        <f>SUMIFS(通讯通路门店!$U:$U,通讯通路门店!$S:$S,$G1222)</f>
        <v>0</v>
      </c>
      <c r="AT1222" s="99">
        <f>SUMIFS(通讯通路门店!$V:$V,通讯通路门店!$S:$S,$G1222)</f>
        <v>0</v>
      </c>
      <c r="AU1222" s="99">
        <f>SUMIFS(通讯通路门店!$W:$W,通讯通路门店!$S:$S,$G1222)</f>
        <v>0</v>
      </c>
      <c r="AV1222" s="99">
        <f>SUMIFS(通讯通路门店!$Z:$Z,通讯通路门店!$S:$S,$G1222)</f>
        <v>0</v>
      </c>
      <c r="AW1222" s="99">
        <f>SUMIFS(通讯通路门店!$AB:$AB,通讯通路门店!$S:$S,$G1222)</f>
        <v>0</v>
      </c>
      <c r="AX1222" s="99">
        <f>SUMIFS(通讯通路门店!$X:$X,通讯通路门店!$S:$S,$G1222)</f>
        <v>0</v>
      </c>
      <c r="AY1222" s="99">
        <f>SUMIFS(通讯通路门店!$Y:$Y,通讯通路门店!$S:$S,$G1222)</f>
        <v>0</v>
      </c>
      <c r="AZ1222" s="99">
        <f>SUMIFS(通讯通路门店!$AA:$AA,通讯通路门店!$S:$S,$G1222)</f>
        <v>0</v>
      </c>
      <c r="BA1222" s="99">
        <f t="shared" si="98"/>
        <v>0</v>
      </c>
      <c r="BB1222" s="99">
        <f t="shared" si="99"/>
        <v>0</v>
      </c>
      <c r="BC1222" s="99">
        <f>SUMIFS(通讯通路门店!$W:$W,通讯通路门店!$S:$S,$G1222,通讯通路门店!$J:$J,"荣耀体验店")+SUMIFS(通讯通路门店!$W:$W,通讯通路门店!$S:$S,$G1222,通讯通路门店!$J:$J,"荣耀授权专卖店")</f>
        <v>0</v>
      </c>
      <c r="BD1222" s="99">
        <f>SUMIFS(通讯通路门店!$Z:$Z,通讯通路门店!$S:$S,$G1222,通讯通路门店!$J:$J,"VIVO体验店")</f>
        <v>0</v>
      </c>
      <c r="BE1222" s="99">
        <f>SUMIFS(通讯通路门店!$AB:$AB,通讯通路门店!$S:$S,$G1222,通讯通路门店!$J:$J,"OPPO体验店")</f>
        <v>0</v>
      </c>
      <c r="BF1222" s="99">
        <f>SUMIFS(通讯通路门店!$X:$X,通讯通路门店!$S:$S,$G1222,通讯通路门店!$J:$J,"华为授权体验店")+SUMIFS(通讯通路门店!$AA:$AA,通讯通路门店!$S:$S,$G1222,通讯通路门店!$J:$J,"华为堡垒店")</f>
        <v>0</v>
      </c>
      <c r="BG1222" s="99">
        <f>SUMIFS(通讯通路门店!$Y:$Y,通讯通路门店!$S:$S,$G1222,通讯通路门店!$J:$J,"小米体验店")</f>
        <v>0</v>
      </c>
      <c r="BH1222" s="99">
        <f>SUMIFS(通讯通路门店!$AA:$AA,通讯通路门店!$S:$S,$G1222,通讯通路门店!$J:$J,"苹果体验店")</f>
        <v>0</v>
      </c>
      <c r="BI1222" s="99">
        <f>SUMIFS(通讯通路门店!$K:$K,通讯通路门店!$S:$S,$G1222,通讯通路门店!$J:$J,"其他品牌专卖店")</f>
        <v>0</v>
      </c>
      <c r="BJ1222" s="99">
        <f>SUMIFS(通讯通路门店!$AC:$AC,通讯通路门店!$S:$S,$G1222)</f>
        <v>0</v>
      </c>
      <c r="BK1222" s="99">
        <f>SUMIFS(通讯通路门店!$AD:$AD,通讯通路门店!$S:$S,$G1222)</f>
        <v>0</v>
      </c>
      <c r="BL1222" s="99">
        <f>SUMIFS(通讯通路门店!$AE:$AE,通讯通路门店!$S:$S,$G1222)</f>
        <v>0</v>
      </c>
      <c r="BM1222" s="99">
        <f>SUMIFS(通讯通路门店!$AF:$AF,通讯通路门店!$S:$S,$G1222)</f>
        <v>0</v>
      </c>
      <c r="BN1222" s="99">
        <f>SUMIFS(通讯通路门店!$AG:$AG,通讯通路门店!$S:$S,$G1222)</f>
        <v>0</v>
      </c>
      <c r="BO1222" s="99">
        <f>SUMIFS(通讯通路门店!$AH:$AH,通讯通路门店!$S:$S,$G1222)</f>
        <v>0</v>
      </c>
      <c r="BP1222" s="99">
        <f>SUMIFS(通讯通路门店!$AI:$AI,通讯通路门店!$S:$S,$G1222)</f>
        <v>0</v>
      </c>
      <c r="BQ1222" s="83"/>
    </row>
    <row r="1223" spans="1:69">
      <c r="A1223" s="99" t="str">
        <f>IFERROR(_xlfn.XLOOKUP($G1223,通讯通路门店!$S$4:$S$993933,通讯通路门店!$A$4:$A$993933,0,0),"")</f>
        <v>海南省</v>
      </c>
      <c r="B1223" s="99" t="str">
        <f>IFERROR(_xlfn.XLOOKUP($G1223,通讯通路门店!$S$4:$S$993933,通讯通路门店!$B$4:$B$993933,0,0),"")</f>
        <v>乐东黎族自治县</v>
      </c>
      <c r="C1223" s="99" t="str">
        <f>IFERROR(_xlfn.XLOOKUP($G1223,通讯通路门店!$S$4:$S$993933,通讯通路门店!$C$4:$C$993933,0,0),"")</f>
        <v>乐东黎族自治县</v>
      </c>
      <c r="D1223" s="99" t="str">
        <f>IFERROR(_xlfn.XLOOKUP($G1223,通讯通路门店!$S$4:$S$993933,通讯通路门店!$D$4:$D$993933,0,0),"")</f>
        <v>万冲镇</v>
      </c>
      <c r="E1223" s="83"/>
      <c r="F1223" s="83"/>
      <c r="G1223" s="101"/>
      <c r="H1223" s="102">
        <f>IFERROR(_xlfn.XLOOKUP($G1223,通讯通路门店!$S$4:$S$993933,通讯通路门店!$R$4:$R$993933,0,0),"")</f>
        <v>0</v>
      </c>
      <c r="I1223" s="83"/>
      <c r="J1223" s="83"/>
      <c r="K1223" s="83"/>
      <c r="L1223" s="83"/>
      <c r="M1223" s="83"/>
      <c r="N1223" s="83"/>
      <c r="O1223" s="83"/>
      <c r="P1223" s="83"/>
      <c r="Q1223" s="83"/>
      <c r="R1223" s="83"/>
      <c r="S1223" s="83"/>
      <c r="T1223" s="83"/>
      <c r="U1223" s="99">
        <f>COUNTIF(通讯通路门店!$S:$S,$G1223)</f>
        <v>0</v>
      </c>
      <c r="V1223" s="99">
        <f>COUNTIFS(通讯通路门店!$S:$S,$G1223,通讯通路门店!$J:$J,"综合卖场")</f>
        <v>0</v>
      </c>
      <c r="W1223" s="99">
        <f>SUMIFS(通讯通路门店!$AJ:$AJ,通讯通路门店!$S:$S,通讯客户沙盘!$G1223)</f>
        <v>0</v>
      </c>
      <c r="X1223" s="99">
        <f t="shared" si="95"/>
        <v>0</v>
      </c>
      <c r="Y1223" s="99">
        <f>COUNTIFS(通讯通路门店!$S:$S,$G1223,通讯通路门店!$J:$J,"荣耀体验店")+COUNTIFS(通讯通路门店!$S:$S,$G1223,通讯通路门店!$J:$J,"荣耀授权专卖店")</f>
        <v>0</v>
      </c>
      <c r="Z1223" s="99">
        <f>COUNTIFS(通讯通路门店!$S:$S,$G1223,通讯通路门店!$J:$J,"VIVO体验店")</f>
        <v>0</v>
      </c>
      <c r="AA1223" s="99">
        <f>COUNTIFS(通讯通路门店!$S:$S,$G1223,通讯通路门店!$J:$J,"OPPO体验店")</f>
        <v>0</v>
      </c>
      <c r="AB1223" s="99">
        <f>COUNTIFS(通讯通路门店!$S:$S,$G1223,通讯通路门店!$J:$J,"华为授权体验店")+COUNTIFS(通讯通路门店!$S:$S,$G1223,通讯通路门店!$J:$J,"华为堡垒店")</f>
        <v>0</v>
      </c>
      <c r="AC1223" s="99">
        <f>COUNTIFS(通讯通路门店!$S:$S,$G1223,通讯通路门店!$J:$J,"小米体验店")</f>
        <v>0</v>
      </c>
      <c r="AD1223" s="99">
        <f>COUNTIFS(通讯通路门店!$S:$S,$G1223,通讯通路门店!$J:$J,"苹果体验店")</f>
        <v>0</v>
      </c>
      <c r="AE1223" s="99">
        <f>COUNTIFS(通讯通路门店!$S:$S,$G1223,通讯通路门店!$J:$J,"其他品牌专卖店")</f>
        <v>0</v>
      </c>
      <c r="AF1223" s="99">
        <f>SUMIFS(通讯通路门店!$BI:$BI,通讯通路门店!$S:$S,$G1223)</f>
        <v>0</v>
      </c>
      <c r="AG1223" s="99">
        <f>SUMIFS(通讯通路门店!$BH:$BH,通讯通路门店!$S:$S,$G1223)</f>
        <v>0</v>
      </c>
      <c r="AH1223" s="99">
        <f t="shared" si="96"/>
        <v>0</v>
      </c>
      <c r="AI1223" s="99">
        <f>SUMIFS(通讯通路门店!$BB:$BB,通讯通路门店!$S:$S,$G1223)</f>
        <v>0</v>
      </c>
      <c r="AJ1223" s="99">
        <f>SUMIFS(通讯通路门店!$BE:$BE,通讯通路门店!$S:$S,$G1223)</f>
        <v>0</v>
      </c>
      <c r="AK1223" s="99">
        <f>SUMIFS(通讯通路门店!$BG:$BG,通讯通路门店!$S:$S,$G1223)</f>
        <v>0</v>
      </c>
      <c r="AL1223" s="99">
        <f>SUMIFS(通讯通路门店!$BC:$BC,通讯通路门店!$S:$S,$G1223)</f>
        <v>0</v>
      </c>
      <c r="AM1223" s="99">
        <f>SUMIFS(通讯通路门店!$BD:$BD,通讯通路门店!$S:$S,$G1223)</f>
        <v>0</v>
      </c>
      <c r="AN1223" s="99">
        <f>SUMIFS(通讯通路门店!$BF:$BF,通讯通路门店!$S:$S,$G1223)</f>
        <v>0</v>
      </c>
      <c r="AO1223" s="99">
        <f t="shared" si="97"/>
        <v>0</v>
      </c>
      <c r="AP1223" s="99">
        <f>SUMIFS(通讯通路门店!$K:$K,通讯通路门店!$S:$S,$G1223)</f>
        <v>0</v>
      </c>
      <c r="AQ1223" s="83"/>
      <c r="AR1223" s="99">
        <f>SUMIFS(通讯通路门店!$T:$T,通讯通路门店!$S:$S,$G1223)</f>
        <v>0</v>
      </c>
      <c r="AS1223" s="99">
        <f>SUMIFS(通讯通路门店!$U:$U,通讯通路门店!$S:$S,$G1223)</f>
        <v>0</v>
      </c>
      <c r="AT1223" s="99">
        <f>SUMIFS(通讯通路门店!$V:$V,通讯通路门店!$S:$S,$G1223)</f>
        <v>0</v>
      </c>
      <c r="AU1223" s="99">
        <f>SUMIFS(通讯通路门店!$W:$W,通讯通路门店!$S:$S,$G1223)</f>
        <v>0</v>
      </c>
      <c r="AV1223" s="99">
        <f>SUMIFS(通讯通路门店!$Z:$Z,通讯通路门店!$S:$S,$G1223)</f>
        <v>0</v>
      </c>
      <c r="AW1223" s="99">
        <f>SUMIFS(通讯通路门店!$AB:$AB,通讯通路门店!$S:$S,$G1223)</f>
        <v>0</v>
      </c>
      <c r="AX1223" s="99">
        <f>SUMIFS(通讯通路门店!$X:$X,通讯通路门店!$S:$S,$G1223)</f>
        <v>0</v>
      </c>
      <c r="AY1223" s="99">
        <f>SUMIFS(通讯通路门店!$Y:$Y,通讯通路门店!$S:$S,$G1223)</f>
        <v>0</v>
      </c>
      <c r="AZ1223" s="99">
        <f>SUMIFS(通讯通路门店!$AA:$AA,通讯通路门店!$S:$S,$G1223)</f>
        <v>0</v>
      </c>
      <c r="BA1223" s="99">
        <f t="shared" si="98"/>
        <v>0</v>
      </c>
      <c r="BB1223" s="99">
        <f t="shared" si="99"/>
        <v>0</v>
      </c>
      <c r="BC1223" s="99">
        <f>SUMIFS(通讯通路门店!$W:$W,通讯通路门店!$S:$S,$G1223,通讯通路门店!$J:$J,"荣耀体验店")+SUMIFS(通讯通路门店!$W:$W,通讯通路门店!$S:$S,$G1223,通讯通路门店!$J:$J,"荣耀授权专卖店")</f>
        <v>0</v>
      </c>
      <c r="BD1223" s="99">
        <f>SUMIFS(通讯通路门店!$Z:$Z,通讯通路门店!$S:$S,$G1223,通讯通路门店!$J:$J,"VIVO体验店")</f>
        <v>0</v>
      </c>
      <c r="BE1223" s="99">
        <f>SUMIFS(通讯通路门店!$AB:$AB,通讯通路门店!$S:$S,$G1223,通讯通路门店!$J:$J,"OPPO体验店")</f>
        <v>0</v>
      </c>
      <c r="BF1223" s="99">
        <f>SUMIFS(通讯通路门店!$X:$X,通讯通路门店!$S:$S,$G1223,通讯通路门店!$J:$J,"华为授权体验店")+SUMIFS(通讯通路门店!$AA:$AA,通讯通路门店!$S:$S,$G1223,通讯通路门店!$J:$J,"华为堡垒店")</f>
        <v>0</v>
      </c>
      <c r="BG1223" s="99">
        <f>SUMIFS(通讯通路门店!$Y:$Y,通讯通路门店!$S:$S,$G1223,通讯通路门店!$J:$J,"小米体验店")</f>
        <v>0</v>
      </c>
      <c r="BH1223" s="99">
        <f>SUMIFS(通讯通路门店!$AA:$AA,通讯通路门店!$S:$S,$G1223,通讯通路门店!$J:$J,"苹果体验店")</f>
        <v>0</v>
      </c>
      <c r="BI1223" s="99">
        <f>SUMIFS(通讯通路门店!$K:$K,通讯通路门店!$S:$S,$G1223,通讯通路门店!$J:$J,"其他品牌专卖店")</f>
        <v>0</v>
      </c>
      <c r="BJ1223" s="99">
        <f>SUMIFS(通讯通路门店!$AC:$AC,通讯通路门店!$S:$S,$G1223)</f>
        <v>0</v>
      </c>
      <c r="BK1223" s="99">
        <f>SUMIFS(通讯通路门店!$AD:$AD,通讯通路门店!$S:$S,$G1223)</f>
        <v>0</v>
      </c>
      <c r="BL1223" s="99">
        <f>SUMIFS(通讯通路门店!$AE:$AE,通讯通路门店!$S:$S,$G1223)</f>
        <v>0</v>
      </c>
      <c r="BM1223" s="99">
        <f>SUMIFS(通讯通路门店!$AF:$AF,通讯通路门店!$S:$S,$G1223)</f>
        <v>0</v>
      </c>
      <c r="BN1223" s="99">
        <f>SUMIFS(通讯通路门店!$AG:$AG,通讯通路门店!$S:$S,$G1223)</f>
        <v>0</v>
      </c>
      <c r="BO1223" s="99">
        <f>SUMIFS(通讯通路门店!$AH:$AH,通讯通路门店!$S:$S,$G1223)</f>
        <v>0</v>
      </c>
      <c r="BP1223" s="99">
        <f>SUMIFS(通讯通路门店!$AI:$AI,通讯通路门店!$S:$S,$G1223)</f>
        <v>0</v>
      </c>
      <c r="BQ1223" s="83"/>
    </row>
    <row r="1224" spans="1:69">
      <c r="A1224" s="99" t="str">
        <f>IFERROR(_xlfn.XLOOKUP($G1224,通讯通路门店!$S$4:$S$993933,通讯通路门店!$A$4:$A$993933,0,0),"")</f>
        <v>海南省</v>
      </c>
      <c r="B1224" s="99" t="str">
        <f>IFERROR(_xlfn.XLOOKUP($G1224,通讯通路门店!$S$4:$S$993933,通讯通路门店!$B$4:$B$993933,0,0),"")</f>
        <v>乐东黎族自治县</v>
      </c>
      <c r="C1224" s="99" t="str">
        <f>IFERROR(_xlfn.XLOOKUP($G1224,通讯通路门店!$S$4:$S$993933,通讯通路门店!$C$4:$C$993933,0,0),"")</f>
        <v>乐东黎族自治县</v>
      </c>
      <c r="D1224" s="99" t="str">
        <f>IFERROR(_xlfn.XLOOKUP($G1224,通讯通路门店!$S$4:$S$993933,通讯通路门店!$D$4:$D$993933,0,0),"")</f>
        <v>万冲镇</v>
      </c>
      <c r="E1224" s="83"/>
      <c r="F1224" s="83"/>
      <c r="G1224" s="101"/>
      <c r="H1224" s="102">
        <f>IFERROR(_xlfn.XLOOKUP($G1224,通讯通路门店!$S$4:$S$993933,通讯通路门店!$R$4:$R$993933,0,0),"")</f>
        <v>0</v>
      </c>
      <c r="I1224" s="83"/>
      <c r="J1224" s="83"/>
      <c r="K1224" s="83"/>
      <c r="L1224" s="83"/>
      <c r="M1224" s="83"/>
      <c r="N1224" s="83"/>
      <c r="O1224" s="83"/>
      <c r="P1224" s="83"/>
      <c r="Q1224" s="83"/>
      <c r="R1224" s="83"/>
      <c r="S1224" s="83"/>
      <c r="T1224" s="83"/>
      <c r="U1224" s="99">
        <f>COUNTIF(通讯通路门店!$S:$S,$G1224)</f>
        <v>0</v>
      </c>
      <c r="V1224" s="99">
        <f>COUNTIFS(通讯通路门店!$S:$S,$G1224,通讯通路门店!$J:$J,"综合卖场")</f>
        <v>0</v>
      </c>
      <c r="W1224" s="99">
        <f>SUMIFS(通讯通路门店!$AJ:$AJ,通讯通路门店!$S:$S,通讯客户沙盘!$G1224)</f>
        <v>0</v>
      </c>
      <c r="X1224" s="99">
        <f t="shared" si="95"/>
        <v>0</v>
      </c>
      <c r="Y1224" s="99">
        <f>COUNTIFS(通讯通路门店!$S:$S,$G1224,通讯通路门店!$J:$J,"荣耀体验店")+COUNTIFS(通讯通路门店!$S:$S,$G1224,通讯通路门店!$J:$J,"荣耀授权专卖店")</f>
        <v>0</v>
      </c>
      <c r="Z1224" s="99">
        <f>COUNTIFS(通讯通路门店!$S:$S,$G1224,通讯通路门店!$J:$J,"VIVO体验店")</f>
        <v>0</v>
      </c>
      <c r="AA1224" s="99">
        <f>COUNTIFS(通讯通路门店!$S:$S,$G1224,通讯通路门店!$J:$J,"OPPO体验店")</f>
        <v>0</v>
      </c>
      <c r="AB1224" s="99">
        <f>COUNTIFS(通讯通路门店!$S:$S,$G1224,通讯通路门店!$J:$J,"华为授权体验店")+COUNTIFS(通讯通路门店!$S:$S,$G1224,通讯通路门店!$J:$J,"华为堡垒店")</f>
        <v>0</v>
      </c>
      <c r="AC1224" s="99">
        <f>COUNTIFS(通讯通路门店!$S:$S,$G1224,通讯通路门店!$J:$J,"小米体验店")</f>
        <v>0</v>
      </c>
      <c r="AD1224" s="99">
        <f>COUNTIFS(通讯通路门店!$S:$S,$G1224,通讯通路门店!$J:$J,"苹果体验店")</f>
        <v>0</v>
      </c>
      <c r="AE1224" s="99">
        <f>COUNTIFS(通讯通路门店!$S:$S,$G1224,通讯通路门店!$J:$J,"其他品牌专卖店")</f>
        <v>0</v>
      </c>
      <c r="AF1224" s="99">
        <f>SUMIFS(通讯通路门店!$BI:$BI,通讯通路门店!$S:$S,$G1224)</f>
        <v>0</v>
      </c>
      <c r="AG1224" s="99">
        <f>SUMIFS(通讯通路门店!$BH:$BH,通讯通路门店!$S:$S,$G1224)</f>
        <v>0</v>
      </c>
      <c r="AH1224" s="99">
        <f t="shared" si="96"/>
        <v>0</v>
      </c>
      <c r="AI1224" s="99">
        <f>SUMIFS(通讯通路门店!$BB:$BB,通讯通路门店!$S:$S,$G1224)</f>
        <v>0</v>
      </c>
      <c r="AJ1224" s="99">
        <f>SUMIFS(通讯通路门店!$BE:$BE,通讯通路门店!$S:$S,$G1224)</f>
        <v>0</v>
      </c>
      <c r="AK1224" s="99">
        <f>SUMIFS(通讯通路门店!$BG:$BG,通讯通路门店!$S:$S,$G1224)</f>
        <v>0</v>
      </c>
      <c r="AL1224" s="99">
        <f>SUMIFS(通讯通路门店!$BC:$BC,通讯通路门店!$S:$S,$G1224)</f>
        <v>0</v>
      </c>
      <c r="AM1224" s="99">
        <f>SUMIFS(通讯通路门店!$BD:$BD,通讯通路门店!$S:$S,$G1224)</f>
        <v>0</v>
      </c>
      <c r="AN1224" s="99">
        <f>SUMIFS(通讯通路门店!$BF:$BF,通讯通路门店!$S:$S,$G1224)</f>
        <v>0</v>
      </c>
      <c r="AO1224" s="99">
        <f t="shared" si="97"/>
        <v>0</v>
      </c>
      <c r="AP1224" s="99">
        <f>SUMIFS(通讯通路门店!$K:$K,通讯通路门店!$S:$S,$G1224)</f>
        <v>0</v>
      </c>
      <c r="AQ1224" s="83"/>
      <c r="AR1224" s="99">
        <f>SUMIFS(通讯通路门店!$T:$T,通讯通路门店!$S:$S,$G1224)</f>
        <v>0</v>
      </c>
      <c r="AS1224" s="99">
        <f>SUMIFS(通讯通路门店!$U:$U,通讯通路门店!$S:$S,$G1224)</f>
        <v>0</v>
      </c>
      <c r="AT1224" s="99">
        <f>SUMIFS(通讯通路门店!$V:$V,通讯通路门店!$S:$S,$G1224)</f>
        <v>0</v>
      </c>
      <c r="AU1224" s="99">
        <f>SUMIFS(通讯通路门店!$W:$W,通讯通路门店!$S:$S,$G1224)</f>
        <v>0</v>
      </c>
      <c r="AV1224" s="99">
        <f>SUMIFS(通讯通路门店!$Z:$Z,通讯通路门店!$S:$S,$G1224)</f>
        <v>0</v>
      </c>
      <c r="AW1224" s="99">
        <f>SUMIFS(通讯通路门店!$AB:$AB,通讯通路门店!$S:$S,$G1224)</f>
        <v>0</v>
      </c>
      <c r="AX1224" s="99">
        <f>SUMIFS(通讯通路门店!$X:$X,通讯通路门店!$S:$S,$G1224)</f>
        <v>0</v>
      </c>
      <c r="AY1224" s="99">
        <f>SUMIFS(通讯通路门店!$Y:$Y,通讯通路门店!$S:$S,$G1224)</f>
        <v>0</v>
      </c>
      <c r="AZ1224" s="99">
        <f>SUMIFS(通讯通路门店!$AA:$AA,通讯通路门店!$S:$S,$G1224)</f>
        <v>0</v>
      </c>
      <c r="BA1224" s="99">
        <f t="shared" si="98"/>
        <v>0</v>
      </c>
      <c r="BB1224" s="99">
        <f t="shared" si="99"/>
        <v>0</v>
      </c>
      <c r="BC1224" s="99">
        <f>SUMIFS(通讯通路门店!$W:$W,通讯通路门店!$S:$S,$G1224,通讯通路门店!$J:$J,"荣耀体验店")+SUMIFS(通讯通路门店!$W:$W,通讯通路门店!$S:$S,$G1224,通讯通路门店!$J:$J,"荣耀授权专卖店")</f>
        <v>0</v>
      </c>
      <c r="BD1224" s="99">
        <f>SUMIFS(通讯通路门店!$Z:$Z,通讯通路门店!$S:$S,$G1224,通讯通路门店!$J:$J,"VIVO体验店")</f>
        <v>0</v>
      </c>
      <c r="BE1224" s="99">
        <f>SUMIFS(通讯通路门店!$AB:$AB,通讯通路门店!$S:$S,$G1224,通讯通路门店!$J:$J,"OPPO体验店")</f>
        <v>0</v>
      </c>
      <c r="BF1224" s="99">
        <f>SUMIFS(通讯通路门店!$X:$X,通讯通路门店!$S:$S,$G1224,通讯通路门店!$J:$J,"华为授权体验店")+SUMIFS(通讯通路门店!$AA:$AA,通讯通路门店!$S:$S,$G1224,通讯通路门店!$J:$J,"华为堡垒店")</f>
        <v>0</v>
      </c>
      <c r="BG1224" s="99">
        <f>SUMIFS(通讯通路门店!$Y:$Y,通讯通路门店!$S:$S,$G1224,通讯通路门店!$J:$J,"小米体验店")</f>
        <v>0</v>
      </c>
      <c r="BH1224" s="99">
        <f>SUMIFS(通讯通路门店!$AA:$AA,通讯通路门店!$S:$S,$G1224,通讯通路门店!$J:$J,"苹果体验店")</f>
        <v>0</v>
      </c>
      <c r="BI1224" s="99">
        <f>SUMIFS(通讯通路门店!$K:$K,通讯通路门店!$S:$S,$G1224,通讯通路门店!$J:$J,"其他品牌专卖店")</f>
        <v>0</v>
      </c>
      <c r="BJ1224" s="99">
        <f>SUMIFS(通讯通路门店!$AC:$AC,通讯通路门店!$S:$S,$G1224)</f>
        <v>0</v>
      </c>
      <c r="BK1224" s="99">
        <f>SUMIFS(通讯通路门店!$AD:$AD,通讯通路门店!$S:$S,$G1224)</f>
        <v>0</v>
      </c>
      <c r="BL1224" s="99">
        <f>SUMIFS(通讯通路门店!$AE:$AE,通讯通路门店!$S:$S,$G1224)</f>
        <v>0</v>
      </c>
      <c r="BM1224" s="99">
        <f>SUMIFS(通讯通路门店!$AF:$AF,通讯通路门店!$S:$S,$G1224)</f>
        <v>0</v>
      </c>
      <c r="BN1224" s="99">
        <f>SUMIFS(通讯通路门店!$AG:$AG,通讯通路门店!$S:$S,$G1224)</f>
        <v>0</v>
      </c>
      <c r="BO1224" s="99">
        <f>SUMIFS(通讯通路门店!$AH:$AH,通讯通路门店!$S:$S,$G1224)</f>
        <v>0</v>
      </c>
      <c r="BP1224" s="99">
        <f>SUMIFS(通讯通路门店!$AI:$AI,通讯通路门店!$S:$S,$G1224)</f>
        <v>0</v>
      </c>
      <c r="BQ1224" s="83"/>
    </row>
    <row r="1225" spans="1:69">
      <c r="A1225" s="99" t="str">
        <f>IFERROR(_xlfn.XLOOKUP($G1225,通讯通路门店!$S$4:$S$993933,通讯通路门店!$A$4:$A$993933,0,0),"")</f>
        <v>海南省</v>
      </c>
      <c r="B1225" s="99" t="str">
        <f>IFERROR(_xlfn.XLOOKUP($G1225,通讯通路门店!$S$4:$S$993933,通讯通路门店!$B$4:$B$993933,0,0),"")</f>
        <v>乐东黎族自治县</v>
      </c>
      <c r="C1225" s="99" t="str">
        <f>IFERROR(_xlfn.XLOOKUP($G1225,通讯通路门店!$S$4:$S$993933,通讯通路门店!$C$4:$C$993933,0,0),"")</f>
        <v>乐东黎族自治县</v>
      </c>
      <c r="D1225" s="99" t="str">
        <f>IFERROR(_xlfn.XLOOKUP($G1225,通讯通路门店!$S$4:$S$993933,通讯通路门店!$D$4:$D$993933,0,0),"")</f>
        <v>万冲镇</v>
      </c>
      <c r="E1225" s="83"/>
      <c r="F1225" s="83"/>
      <c r="G1225" s="101"/>
      <c r="H1225" s="102">
        <f>IFERROR(_xlfn.XLOOKUP($G1225,通讯通路门店!$S$4:$S$993933,通讯通路门店!$R$4:$R$993933,0,0),"")</f>
        <v>0</v>
      </c>
      <c r="I1225" s="83"/>
      <c r="J1225" s="83"/>
      <c r="K1225" s="83"/>
      <c r="L1225" s="83"/>
      <c r="M1225" s="83"/>
      <c r="N1225" s="83"/>
      <c r="O1225" s="83"/>
      <c r="P1225" s="83"/>
      <c r="Q1225" s="83"/>
      <c r="R1225" s="83"/>
      <c r="S1225" s="83"/>
      <c r="T1225" s="83"/>
      <c r="U1225" s="99">
        <f>COUNTIF(通讯通路门店!$S:$S,$G1225)</f>
        <v>0</v>
      </c>
      <c r="V1225" s="99">
        <f>COUNTIFS(通讯通路门店!$S:$S,$G1225,通讯通路门店!$J:$J,"综合卖场")</f>
        <v>0</v>
      </c>
      <c r="W1225" s="99">
        <f>SUMIFS(通讯通路门店!$AJ:$AJ,通讯通路门店!$S:$S,通讯客户沙盘!$G1225)</f>
        <v>0</v>
      </c>
      <c r="X1225" s="99">
        <f t="shared" si="95"/>
        <v>0</v>
      </c>
      <c r="Y1225" s="99">
        <f>COUNTIFS(通讯通路门店!$S:$S,$G1225,通讯通路门店!$J:$J,"荣耀体验店")+COUNTIFS(通讯通路门店!$S:$S,$G1225,通讯通路门店!$J:$J,"荣耀授权专卖店")</f>
        <v>0</v>
      </c>
      <c r="Z1225" s="99">
        <f>COUNTIFS(通讯通路门店!$S:$S,$G1225,通讯通路门店!$J:$J,"VIVO体验店")</f>
        <v>0</v>
      </c>
      <c r="AA1225" s="99">
        <f>COUNTIFS(通讯通路门店!$S:$S,$G1225,通讯通路门店!$J:$J,"OPPO体验店")</f>
        <v>0</v>
      </c>
      <c r="AB1225" s="99">
        <f>COUNTIFS(通讯通路门店!$S:$S,$G1225,通讯通路门店!$J:$J,"华为授权体验店")+COUNTIFS(通讯通路门店!$S:$S,$G1225,通讯通路门店!$J:$J,"华为堡垒店")</f>
        <v>0</v>
      </c>
      <c r="AC1225" s="99">
        <f>COUNTIFS(通讯通路门店!$S:$S,$G1225,通讯通路门店!$J:$J,"小米体验店")</f>
        <v>0</v>
      </c>
      <c r="AD1225" s="99">
        <f>COUNTIFS(通讯通路门店!$S:$S,$G1225,通讯通路门店!$J:$J,"苹果体验店")</f>
        <v>0</v>
      </c>
      <c r="AE1225" s="99">
        <f>COUNTIFS(通讯通路门店!$S:$S,$G1225,通讯通路门店!$J:$J,"其他品牌专卖店")</f>
        <v>0</v>
      </c>
      <c r="AF1225" s="99">
        <f>SUMIFS(通讯通路门店!$BI:$BI,通讯通路门店!$S:$S,$G1225)</f>
        <v>0</v>
      </c>
      <c r="AG1225" s="99">
        <f>SUMIFS(通讯通路门店!$BH:$BH,通讯通路门店!$S:$S,$G1225)</f>
        <v>0</v>
      </c>
      <c r="AH1225" s="99">
        <f t="shared" si="96"/>
        <v>0</v>
      </c>
      <c r="AI1225" s="99">
        <f>SUMIFS(通讯通路门店!$BB:$BB,通讯通路门店!$S:$S,$G1225)</f>
        <v>0</v>
      </c>
      <c r="AJ1225" s="99">
        <f>SUMIFS(通讯通路门店!$BE:$BE,通讯通路门店!$S:$S,$G1225)</f>
        <v>0</v>
      </c>
      <c r="AK1225" s="99">
        <f>SUMIFS(通讯通路门店!$BG:$BG,通讯通路门店!$S:$S,$G1225)</f>
        <v>0</v>
      </c>
      <c r="AL1225" s="99">
        <f>SUMIFS(通讯通路门店!$BC:$BC,通讯通路门店!$S:$S,$G1225)</f>
        <v>0</v>
      </c>
      <c r="AM1225" s="99">
        <f>SUMIFS(通讯通路门店!$BD:$BD,通讯通路门店!$S:$S,$G1225)</f>
        <v>0</v>
      </c>
      <c r="AN1225" s="99">
        <f>SUMIFS(通讯通路门店!$BF:$BF,通讯通路门店!$S:$S,$G1225)</f>
        <v>0</v>
      </c>
      <c r="AO1225" s="99">
        <f t="shared" si="97"/>
        <v>0</v>
      </c>
      <c r="AP1225" s="99">
        <f>SUMIFS(通讯通路门店!$K:$K,通讯通路门店!$S:$S,$G1225)</f>
        <v>0</v>
      </c>
      <c r="AQ1225" s="83"/>
      <c r="AR1225" s="99">
        <f>SUMIFS(通讯通路门店!$T:$T,通讯通路门店!$S:$S,$G1225)</f>
        <v>0</v>
      </c>
      <c r="AS1225" s="99">
        <f>SUMIFS(通讯通路门店!$U:$U,通讯通路门店!$S:$S,$G1225)</f>
        <v>0</v>
      </c>
      <c r="AT1225" s="99">
        <f>SUMIFS(通讯通路门店!$V:$V,通讯通路门店!$S:$S,$G1225)</f>
        <v>0</v>
      </c>
      <c r="AU1225" s="99">
        <f>SUMIFS(通讯通路门店!$W:$W,通讯通路门店!$S:$S,$G1225)</f>
        <v>0</v>
      </c>
      <c r="AV1225" s="99">
        <f>SUMIFS(通讯通路门店!$Z:$Z,通讯通路门店!$S:$S,$G1225)</f>
        <v>0</v>
      </c>
      <c r="AW1225" s="99">
        <f>SUMIFS(通讯通路门店!$AB:$AB,通讯通路门店!$S:$S,$G1225)</f>
        <v>0</v>
      </c>
      <c r="AX1225" s="99">
        <f>SUMIFS(通讯通路门店!$X:$X,通讯通路门店!$S:$S,$G1225)</f>
        <v>0</v>
      </c>
      <c r="AY1225" s="99">
        <f>SUMIFS(通讯通路门店!$Y:$Y,通讯通路门店!$S:$S,$G1225)</f>
        <v>0</v>
      </c>
      <c r="AZ1225" s="99">
        <f>SUMIFS(通讯通路门店!$AA:$AA,通讯通路门店!$S:$S,$G1225)</f>
        <v>0</v>
      </c>
      <c r="BA1225" s="99">
        <f t="shared" si="98"/>
        <v>0</v>
      </c>
      <c r="BB1225" s="99">
        <f t="shared" si="99"/>
        <v>0</v>
      </c>
      <c r="BC1225" s="99">
        <f>SUMIFS(通讯通路门店!$W:$W,通讯通路门店!$S:$S,$G1225,通讯通路门店!$J:$J,"荣耀体验店")+SUMIFS(通讯通路门店!$W:$W,通讯通路门店!$S:$S,$G1225,通讯通路门店!$J:$J,"荣耀授权专卖店")</f>
        <v>0</v>
      </c>
      <c r="BD1225" s="99">
        <f>SUMIFS(通讯通路门店!$Z:$Z,通讯通路门店!$S:$S,$G1225,通讯通路门店!$J:$J,"VIVO体验店")</f>
        <v>0</v>
      </c>
      <c r="BE1225" s="99">
        <f>SUMIFS(通讯通路门店!$AB:$AB,通讯通路门店!$S:$S,$G1225,通讯通路门店!$J:$J,"OPPO体验店")</f>
        <v>0</v>
      </c>
      <c r="BF1225" s="99">
        <f>SUMIFS(通讯通路门店!$X:$X,通讯通路门店!$S:$S,$G1225,通讯通路门店!$J:$J,"华为授权体验店")+SUMIFS(通讯通路门店!$AA:$AA,通讯通路门店!$S:$S,$G1225,通讯通路门店!$J:$J,"华为堡垒店")</f>
        <v>0</v>
      </c>
      <c r="BG1225" s="99">
        <f>SUMIFS(通讯通路门店!$Y:$Y,通讯通路门店!$S:$S,$G1225,通讯通路门店!$J:$J,"小米体验店")</f>
        <v>0</v>
      </c>
      <c r="BH1225" s="99">
        <f>SUMIFS(通讯通路门店!$AA:$AA,通讯通路门店!$S:$S,$G1225,通讯通路门店!$J:$J,"苹果体验店")</f>
        <v>0</v>
      </c>
      <c r="BI1225" s="99">
        <f>SUMIFS(通讯通路门店!$K:$K,通讯通路门店!$S:$S,$G1225,通讯通路门店!$J:$J,"其他品牌专卖店")</f>
        <v>0</v>
      </c>
      <c r="BJ1225" s="99">
        <f>SUMIFS(通讯通路门店!$AC:$AC,通讯通路门店!$S:$S,$G1225)</f>
        <v>0</v>
      </c>
      <c r="BK1225" s="99">
        <f>SUMIFS(通讯通路门店!$AD:$AD,通讯通路门店!$S:$S,$G1225)</f>
        <v>0</v>
      </c>
      <c r="BL1225" s="99">
        <f>SUMIFS(通讯通路门店!$AE:$AE,通讯通路门店!$S:$S,$G1225)</f>
        <v>0</v>
      </c>
      <c r="BM1225" s="99">
        <f>SUMIFS(通讯通路门店!$AF:$AF,通讯通路门店!$S:$S,$G1225)</f>
        <v>0</v>
      </c>
      <c r="BN1225" s="99">
        <f>SUMIFS(通讯通路门店!$AG:$AG,通讯通路门店!$S:$S,$G1225)</f>
        <v>0</v>
      </c>
      <c r="BO1225" s="99">
        <f>SUMIFS(通讯通路门店!$AH:$AH,通讯通路门店!$S:$S,$G1225)</f>
        <v>0</v>
      </c>
      <c r="BP1225" s="99">
        <f>SUMIFS(通讯通路门店!$AI:$AI,通讯通路门店!$S:$S,$G1225)</f>
        <v>0</v>
      </c>
      <c r="BQ1225" s="83"/>
    </row>
    <row r="1226" spans="1:69">
      <c r="A1226" s="99" t="str">
        <f>IFERROR(_xlfn.XLOOKUP($G1226,通讯通路门店!$S$4:$S$993933,通讯通路门店!$A$4:$A$993933,0,0),"")</f>
        <v>海南省</v>
      </c>
      <c r="B1226" s="99" t="str">
        <f>IFERROR(_xlfn.XLOOKUP($G1226,通讯通路门店!$S$4:$S$993933,通讯通路门店!$B$4:$B$993933,0,0),"")</f>
        <v>乐东黎族自治县</v>
      </c>
      <c r="C1226" s="99" t="str">
        <f>IFERROR(_xlfn.XLOOKUP($G1226,通讯通路门店!$S$4:$S$993933,通讯通路门店!$C$4:$C$993933,0,0),"")</f>
        <v>乐东黎族自治县</v>
      </c>
      <c r="D1226" s="99" t="str">
        <f>IFERROR(_xlfn.XLOOKUP($G1226,通讯通路门店!$S$4:$S$993933,通讯通路门店!$D$4:$D$993933,0,0),"")</f>
        <v>万冲镇</v>
      </c>
      <c r="E1226" s="83"/>
      <c r="F1226" s="83"/>
      <c r="G1226" s="101"/>
      <c r="H1226" s="102">
        <f>IFERROR(_xlfn.XLOOKUP($G1226,通讯通路门店!$S$4:$S$993933,通讯通路门店!$R$4:$R$993933,0,0),"")</f>
        <v>0</v>
      </c>
      <c r="I1226" s="83"/>
      <c r="J1226" s="83"/>
      <c r="K1226" s="83"/>
      <c r="L1226" s="83"/>
      <c r="M1226" s="83"/>
      <c r="N1226" s="83"/>
      <c r="O1226" s="83"/>
      <c r="P1226" s="83"/>
      <c r="Q1226" s="83"/>
      <c r="R1226" s="83"/>
      <c r="S1226" s="83"/>
      <c r="T1226" s="83"/>
      <c r="U1226" s="99">
        <f>COUNTIF(通讯通路门店!$S:$S,$G1226)</f>
        <v>0</v>
      </c>
      <c r="V1226" s="99">
        <f>COUNTIFS(通讯通路门店!$S:$S,$G1226,通讯通路门店!$J:$J,"综合卖场")</f>
        <v>0</v>
      </c>
      <c r="W1226" s="99">
        <f>SUMIFS(通讯通路门店!$AJ:$AJ,通讯通路门店!$S:$S,通讯客户沙盘!$G1226)</f>
        <v>0</v>
      </c>
      <c r="X1226" s="99">
        <f t="shared" si="95"/>
        <v>0</v>
      </c>
      <c r="Y1226" s="99">
        <f>COUNTIFS(通讯通路门店!$S:$S,$G1226,通讯通路门店!$J:$J,"荣耀体验店")+COUNTIFS(通讯通路门店!$S:$S,$G1226,通讯通路门店!$J:$J,"荣耀授权专卖店")</f>
        <v>0</v>
      </c>
      <c r="Z1226" s="99">
        <f>COUNTIFS(通讯通路门店!$S:$S,$G1226,通讯通路门店!$J:$J,"VIVO体验店")</f>
        <v>0</v>
      </c>
      <c r="AA1226" s="99">
        <f>COUNTIFS(通讯通路门店!$S:$S,$G1226,通讯通路门店!$J:$J,"OPPO体验店")</f>
        <v>0</v>
      </c>
      <c r="AB1226" s="99">
        <f>COUNTIFS(通讯通路门店!$S:$S,$G1226,通讯通路门店!$J:$J,"华为授权体验店")+COUNTIFS(通讯通路门店!$S:$S,$G1226,通讯通路门店!$J:$J,"华为堡垒店")</f>
        <v>0</v>
      </c>
      <c r="AC1226" s="99">
        <f>COUNTIFS(通讯通路门店!$S:$S,$G1226,通讯通路门店!$J:$J,"小米体验店")</f>
        <v>0</v>
      </c>
      <c r="AD1226" s="99">
        <f>COUNTIFS(通讯通路门店!$S:$S,$G1226,通讯通路门店!$J:$J,"苹果体验店")</f>
        <v>0</v>
      </c>
      <c r="AE1226" s="99">
        <f>COUNTIFS(通讯通路门店!$S:$S,$G1226,通讯通路门店!$J:$J,"其他品牌专卖店")</f>
        <v>0</v>
      </c>
      <c r="AF1226" s="99">
        <f>SUMIFS(通讯通路门店!$BI:$BI,通讯通路门店!$S:$S,$G1226)</f>
        <v>0</v>
      </c>
      <c r="AG1226" s="99">
        <f>SUMIFS(通讯通路门店!$BH:$BH,通讯通路门店!$S:$S,$G1226)</f>
        <v>0</v>
      </c>
      <c r="AH1226" s="99">
        <f t="shared" si="96"/>
        <v>0</v>
      </c>
      <c r="AI1226" s="99">
        <f>SUMIFS(通讯通路门店!$BB:$BB,通讯通路门店!$S:$S,$G1226)</f>
        <v>0</v>
      </c>
      <c r="AJ1226" s="99">
        <f>SUMIFS(通讯通路门店!$BE:$BE,通讯通路门店!$S:$S,$G1226)</f>
        <v>0</v>
      </c>
      <c r="AK1226" s="99">
        <f>SUMIFS(通讯通路门店!$BG:$BG,通讯通路门店!$S:$S,$G1226)</f>
        <v>0</v>
      </c>
      <c r="AL1226" s="99">
        <f>SUMIFS(通讯通路门店!$BC:$BC,通讯通路门店!$S:$S,$G1226)</f>
        <v>0</v>
      </c>
      <c r="AM1226" s="99">
        <f>SUMIFS(通讯通路门店!$BD:$BD,通讯通路门店!$S:$S,$G1226)</f>
        <v>0</v>
      </c>
      <c r="AN1226" s="99">
        <f>SUMIFS(通讯通路门店!$BF:$BF,通讯通路门店!$S:$S,$G1226)</f>
        <v>0</v>
      </c>
      <c r="AO1226" s="99">
        <f t="shared" si="97"/>
        <v>0</v>
      </c>
      <c r="AP1226" s="99">
        <f>SUMIFS(通讯通路门店!$K:$K,通讯通路门店!$S:$S,$G1226)</f>
        <v>0</v>
      </c>
      <c r="AQ1226" s="83"/>
      <c r="AR1226" s="99">
        <f>SUMIFS(通讯通路门店!$T:$T,通讯通路门店!$S:$S,$G1226)</f>
        <v>0</v>
      </c>
      <c r="AS1226" s="99">
        <f>SUMIFS(通讯通路门店!$U:$U,通讯通路门店!$S:$S,$G1226)</f>
        <v>0</v>
      </c>
      <c r="AT1226" s="99">
        <f>SUMIFS(通讯通路门店!$V:$V,通讯通路门店!$S:$S,$G1226)</f>
        <v>0</v>
      </c>
      <c r="AU1226" s="99">
        <f>SUMIFS(通讯通路门店!$W:$W,通讯通路门店!$S:$S,$G1226)</f>
        <v>0</v>
      </c>
      <c r="AV1226" s="99">
        <f>SUMIFS(通讯通路门店!$Z:$Z,通讯通路门店!$S:$S,$G1226)</f>
        <v>0</v>
      </c>
      <c r="AW1226" s="99">
        <f>SUMIFS(通讯通路门店!$AB:$AB,通讯通路门店!$S:$S,$G1226)</f>
        <v>0</v>
      </c>
      <c r="AX1226" s="99">
        <f>SUMIFS(通讯通路门店!$X:$X,通讯通路门店!$S:$S,$G1226)</f>
        <v>0</v>
      </c>
      <c r="AY1226" s="99">
        <f>SUMIFS(通讯通路门店!$Y:$Y,通讯通路门店!$S:$S,$G1226)</f>
        <v>0</v>
      </c>
      <c r="AZ1226" s="99">
        <f>SUMIFS(通讯通路门店!$AA:$AA,通讯通路门店!$S:$S,$G1226)</f>
        <v>0</v>
      </c>
      <c r="BA1226" s="99">
        <f t="shared" si="98"/>
        <v>0</v>
      </c>
      <c r="BB1226" s="99">
        <f t="shared" si="99"/>
        <v>0</v>
      </c>
      <c r="BC1226" s="99">
        <f>SUMIFS(通讯通路门店!$W:$W,通讯通路门店!$S:$S,$G1226,通讯通路门店!$J:$J,"荣耀体验店")+SUMIFS(通讯通路门店!$W:$W,通讯通路门店!$S:$S,$G1226,通讯通路门店!$J:$J,"荣耀授权专卖店")</f>
        <v>0</v>
      </c>
      <c r="BD1226" s="99">
        <f>SUMIFS(通讯通路门店!$Z:$Z,通讯通路门店!$S:$S,$G1226,通讯通路门店!$J:$J,"VIVO体验店")</f>
        <v>0</v>
      </c>
      <c r="BE1226" s="99">
        <f>SUMIFS(通讯通路门店!$AB:$AB,通讯通路门店!$S:$S,$G1226,通讯通路门店!$J:$J,"OPPO体验店")</f>
        <v>0</v>
      </c>
      <c r="BF1226" s="99">
        <f>SUMIFS(通讯通路门店!$X:$X,通讯通路门店!$S:$S,$G1226,通讯通路门店!$J:$J,"华为授权体验店")+SUMIFS(通讯通路门店!$AA:$AA,通讯通路门店!$S:$S,$G1226,通讯通路门店!$J:$J,"华为堡垒店")</f>
        <v>0</v>
      </c>
      <c r="BG1226" s="99">
        <f>SUMIFS(通讯通路门店!$Y:$Y,通讯通路门店!$S:$S,$G1226,通讯通路门店!$J:$J,"小米体验店")</f>
        <v>0</v>
      </c>
      <c r="BH1226" s="99">
        <f>SUMIFS(通讯通路门店!$AA:$AA,通讯通路门店!$S:$S,$G1226,通讯通路门店!$J:$J,"苹果体验店")</f>
        <v>0</v>
      </c>
      <c r="BI1226" s="99">
        <f>SUMIFS(通讯通路门店!$K:$K,通讯通路门店!$S:$S,$G1226,通讯通路门店!$J:$J,"其他品牌专卖店")</f>
        <v>0</v>
      </c>
      <c r="BJ1226" s="99">
        <f>SUMIFS(通讯通路门店!$AC:$AC,通讯通路门店!$S:$S,$G1226)</f>
        <v>0</v>
      </c>
      <c r="BK1226" s="99">
        <f>SUMIFS(通讯通路门店!$AD:$AD,通讯通路门店!$S:$S,$G1226)</f>
        <v>0</v>
      </c>
      <c r="BL1226" s="99">
        <f>SUMIFS(通讯通路门店!$AE:$AE,通讯通路门店!$S:$S,$G1226)</f>
        <v>0</v>
      </c>
      <c r="BM1226" s="99">
        <f>SUMIFS(通讯通路门店!$AF:$AF,通讯通路门店!$S:$S,$G1226)</f>
        <v>0</v>
      </c>
      <c r="BN1226" s="99">
        <f>SUMIFS(通讯通路门店!$AG:$AG,通讯通路门店!$S:$S,$G1226)</f>
        <v>0</v>
      </c>
      <c r="BO1226" s="99">
        <f>SUMIFS(通讯通路门店!$AH:$AH,通讯通路门店!$S:$S,$G1226)</f>
        <v>0</v>
      </c>
      <c r="BP1226" s="99">
        <f>SUMIFS(通讯通路门店!$AI:$AI,通讯通路门店!$S:$S,$G1226)</f>
        <v>0</v>
      </c>
      <c r="BQ1226" s="83"/>
    </row>
    <row r="1227" spans="1:69">
      <c r="A1227" s="99" t="str">
        <f>IFERROR(_xlfn.XLOOKUP($G1227,通讯通路门店!$S$4:$S$993933,通讯通路门店!$A$4:$A$993933,0,0),"")</f>
        <v>海南省</v>
      </c>
      <c r="B1227" s="99" t="str">
        <f>IFERROR(_xlfn.XLOOKUP($G1227,通讯通路门店!$S$4:$S$993933,通讯通路门店!$B$4:$B$993933,0,0),"")</f>
        <v>乐东黎族自治县</v>
      </c>
      <c r="C1227" s="99" t="str">
        <f>IFERROR(_xlfn.XLOOKUP($G1227,通讯通路门店!$S$4:$S$993933,通讯通路门店!$C$4:$C$993933,0,0),"")</f>
        <v>乐东黎族自治县</v>
      </c>
      <c r="D1227" s="99" t="str">
        <f>IFERROR(_xlfn.XLOOKUP($G1227,通讯通路门店!$S$4:$S$993933,通讯通路门店!$D$4:$D$993933,0,0),"")</f>
        <v>万冲镇</v>
      </c>
      <c r="E1227" s="83"/>
      <c r="F1227" s="83"/>
      <c r="G1227" s="101"/>
      <c r="H1227" s="102">
        <f>IFERROR(_xlfn.XLOOKUP($G1227,通讯通路门店!$S$4:$S$993933,通讯通路门店!$R$4:$R$993933,0,0),"")</f>
        <v>0</v>
      </c>
      <c r="I1227" s="83"/>
      <c r="J1227" s="83"/>
      <c r="K1227" s="83"/>
      <c r="L1227" s="83"/>
      <c r="M1227" s="83"/>
      <c r="N1227" s="83"/>
      <c r="O1227" s="83"/>
      <c r="P1227" s="83"/>
      <c r="Q1227" s="83"/>
      <c r="R1227" s="83"/>
      <c r="S1227" s="83"/>
      <c r="T1227" s="83"/>
      <c r="U1227" s="99">
        <f>COUNTIF(通讯通路门店!$S:$S,$G1227)</f>
        <v>0</v>
      </c>
      <c r="V1227" s="99">
        <f>COUNTIFS(通讯通路门店!$S:$S,$G1227,通讯通路门店!$J:$J,"综合卖场")</f>
        <v>0</v>
      </c>
      <c r="W1227" s="99">
        <f>SUMIFS(通讯通路门店!$AJ:$AJ,通讯通路门店!$S:$S,通讯客户沙盘!$G1227)</f>
        <v>0</v>
      </c>
      <c r="X1227" s="99">
        <f t="shared" si="95"/>
        <v>0</v>
      </c>
      <c r="Y1227" s="99">
        <f>COUNTIFS(通讯通路门店!$S:$S,$G1227,通讯通路门店!$J:$J,"荣耀体验店")+COUNTIFS(通讯通路门店!$S:$S,$G1227,通讯通路门店!$J:$J,"荣耀授权专卖店")</f>
        <v>0</v>
      </c>
      <c r="Z1227" s="99">
        <f>COUNTIFS(通讯通路门店!$S:$S,$G1227,通讯通路门店!$J:$J,"VIVO体验店")</f>
        <v>0</v>
      </c>
      <c r="AA1227" s="99">
        <f>COUNTIFS(通讯通路门店!$S:$S,$G1227,通讯通路门店!$J:$J,"OPPO体验店")</f>
        <v>0</v>
      </c>
      <c r="AB1227" s="99">
        <f>COUNTIFS(通讯通路门店!$S:$S,$G1227,通讯通路门店!$J:$J,"华为授权体验店")+COUNTIFS(通讯通路门店!$S:$S,$G1227,通讯通路门店!$J:$J,"华为堡垒店")</f>
        <v>0</v>
      </c>
      <c r="AC1227" s="99">
        <f>COUNTIFS(通讯通路门店!$S:$S,$G1227,通讯通路门店!$J:$J,"小米体验店")</f>
        <v>0</v>
      </c>
      <c r="AD1227" s="99">
        <f>COUNTIFS(通讯通路门店!$S:$S,$G1227,通讯通路门店!$J:$J,"苹果体验店")</f>
        <v>0</v>
      </c>
      <c r="AE1227" s="99">
        <f>COUNTIFS(通讯通路门店!$S:$S,$G1227,通讯通路门店!$J:$J,"其他品牌专卖店")</f>
        <v>0</v>
      </c>
      <c r="AF1227" s="99">
        <f>SUMIFS(通讯通路门店!$BI:$BI,通讯通路门店!$S:$S,$G1227)</f>
        <v>0</v>
      </c>
      <c r="AG1227" s="99">
        <f>SUMIFS(通讯通路门店!$BH:$BH,通讯通路门店!$S:$S,$G1227)</f>
        <v>0</v>
      </c>
      <c r="AH1227" s="99">
        <f t="shared" si="96"/>
        <v>0</v>
      </c>
      <c r="AI1227" s="99">
        <f>SUMIFS(通讯通路门店!$BB:$BB,通讯通路门店!$S:$S,$G1227)</f>
        <v>0</v>
      </c>
      <c r="AJ1227" s="99">
        <f>SUMIFS(通讯通路门店!$BE:$BE,通讯通路门店!$S:$S,$G1227)</f>
        <v>0</v>
      </c>
      <c r="AK1227" s="99">
        <f>SUMIFS(通讯通路门店!$BG:$BG,通讯通路门店!$S:$S,$G1227)</f>
        <v>0</v>
      </c>
      <c r="AL1227" s="99">
        <f>SUMIFS(通讯通路门店!$BC:$BC,通讯通路门店!$S:$S,$G1227)</f>
        <v>0</v>
      </c>
      <c r="AM1227" s="99">
        <f>SUMIFS(通讯通路门店!$BD:$BD,通讯通路门店!$S:$S,$G1227)</f>
        <v>0</v>
      </c>
      <c r="AN1227" s="99">
        <f>SUMIFS(通讯通路门店!$BF:$BF,通讯通路门店!$S:$S,$G1227)</f>
        <v>0</v>
      </c>
      <c r="AO1227" s="99">
        <f t="shared" si="97"/>
        <v>0</v>
      </c>
      <c r="AP1227" s="99">
        <f>SUMIFS(通讯通路门店!$K:$K,通讯通路门店!$S:$S,$G1227)</f>
        <v>0</v>
      </c>
      <c r="AQ1227" s="83"/>
      <c r="AR1227" s="99">
        <f>SUMIFS(通讯通路门店!$T:$T,通讯通路门店!$S:$S,$G1227)</f>
        <v>0</v>
      </c>
      <c r="AS1227" s="99">
        <f>SUMIFS(通讯通路门店!$U:$U,通讯通路门店!$S:$S,$G1227)</f>
        <v>0</v>
      </c>
      <c r="AT1227" s="99">
        <f>SUMIFS(通讯通路门店!$V:$V,通讯通路门店!$S:$S,$G1227)</f>
        <v>0</v>
      </c>
      <c r="AU1227" s="99">
        <f>SUMIFS(通讯通路门店!$W:$W,通讯通路门店!$S:$S,$G1227)</f>
        <v>0</v>
      </c>
      <c r="AV1227" s="99">
        <f>SUMIFS(通讯通路门店!$Z:$Z,通讯通路门店!$S:$S,$G1227)</f>
        <v>0</v>
      </c>
      <c r="AW1227" s="99">
        <f>SUMIFS(通讯通路门店!$AB:$AB,通讯通路门店!$S:$S,$G1227)</f>
        <v>0</v>
      </c>
      <c r="AX1227" s="99">
        <f>SUMIFS(通讯通路门店!$X:$X,通讯通路门店!$S:$S,$G1227)</f>
        <v>0</v>
      </c>
      <c r="AY1227" s="99">
        <f>SUMIFS(通讯通路门店!$Y:$Y,通讯通路门店!$S:$S,$G1227)</f>
        <v>0</v>
      </c>
      <c r="AZ1227" s="99">
        <f>SUMIFS(通讯通路门店!$AA:$AA,通讯通路门店!$S:$S,$G1227)</f>
        <v>0</v>
      </c>
      <c r="BA1227" s="99">
        <f t="shared" si="98"/>
        <v>0</v>
      </c>
      <c r="BB1227" s="99">
        <f t="shared" si="99"/>
        <v>0</v>
      </c>
      <c r="BC1227" s="99">
        <f>SUMIFS(通讯通路门店!$W:$W,通讯通路门店!$S:$S,$G1227,通讯通路门店!$J:$J,"荣耀体验店")+SUMIFS(通讯通路门店!$W:$W,通讯通路门店!$S:$S,$G1227,通讯通路门店!$J:$J,"荣耀授权专卖店")</f>
        <v>0</v>
      </c>
      <c r="BD1227" s="99">
        <f>SUMIFS(通讯通路门店!$Z:$Z,通讯通路门店!$S:$S,$G1227,通讯通路门店!$J:$J,"VIVO体验店")</f>
        <v>0</v>
      </c>
      <c r="BE1227" s="99">
        <f>SUMIFS(通讯通路门店!$AB:$AB,通讯通路门店!$S:$S,$G1227,通讯通路门店!$J:$J,"OPPO体验店")</f>
        <v>0</v>
      </c>
      <c r="BF1227" s="99">
        <f>SUMIFS(通讯通路门店!$X:$X,通讯通路门店!$S:$S,$G1227,通讯通路门店!$J:$J,"华为授权体验店")+SUMIFS(通讯通路门店!$AA:$AA,通讯通路门店!$S:$S,$G1227,通讯通路门店!$J:$J,"华为堡垒店")</f>
        <v>0</v>
      </c>
      <c r="BG1227" s="99">
        <f>SUMIFS(通讯通路门店!$Y:$Y,通讯通路门店!$S:$S,$G1227,通讯通路门店!$J:$J,"小米体验店")</f>
        <v>0</v>
      </c>
      <c r="BH1227" s="99">
        <f>SUMIFS(通讯通路门店!$AA:$AA,通讯通路门店!$S:$S,$G1227,通讯通路门店!$J:$J,"苹果体验店")</f>
        <v>0</v>
      </c>
      <c r="BI1227" s="99">
        <f>SUMIFS(通讯通路门店!$K:$K,通讯通路门店!$S:$S,$G1227,通讯通路门店!$J:$J,"其他品牌专卖店")</f>
        <v>0</v>
      </c>
      <c r="BJ1227" s="99">
        <f>SUMIFS(通讯通路门店!$AC:$AC,通讯通路门店!$S:$S,$G1227)</f>
        <v>0</v>
      </c>
      <c r="BK1227" s="99">
        <f>SUMIFS(通讯通路门店!$AD:$AD,通讯通路门店!$S:$S,$G1227)</f>
        <v>0</v>
      </c>
      <c r="BL1227" s="99">
        <f>SUMIFS(通讯通路门店!$AE:$AE,通讯通路门店!$S:$S,$G1227)</f>
        <v>0</v>
      </c>
      <c r="BM1227" s="99">
        <f>SUMIFS(通讯通路门店!$AF:$AF,通讯通路门店!$S:$S,$G1227)</f>
        <v>0</v>
      </c>
      <c r="BN1227" s="99">
        <f>SUMIFS(通讯通路门店!$AG:$AG,通讯通路门店!$S:$S,$G1227)</f>
        <v>0</v>
      </c>
      <c r="BO1227" s="99">
        <f>SUMIFS(通讯通路门店!$AH:$AH,通讯通路门店!$S:$S,$G1227)</f>
        <v>0</v>
      </c>
      <c r="BP1227" s="99">
        <f>SUMIFS(通讯通路门店!$AI:$AI,通讯通路门店!$S:$S,$G1227)</f>
        <v>0</v>
      </c>
      <c r="BQ1227" s="83"/>
    </row>
    <row r="1228" spans="1:69">
      <c r="A1228" s="99" t="str">
        <f>IFERROR(_xlfn.XLOOKUP($G1228,通讯通路门店!$S$4:$S$993933,通讯通路门店!$A$4:$A$993933,0,0),"")</f>
        <v>海南省</v>
      </c>
      <c r="B1228" s="99" t="str">
        <f>IFERROR(_xlfn.XLOOKUP($G1228,通讯通路门店!$S$4:$S$993933,通讯通路门店!$B$4:$B$993933,0,0),"")</f>
        <v>乐东黎族自治县</v>
      </c>
      <c r="C1228" s="99" t="str">
        <f>IFERROR(_xlfn.XLOOKUP($G1228,通讯通路门店!$S$4:$S$993933,通讯通路门店!$C$4:$C$993933,0,0),"")</f>
        <v>乐东黎族自治县</v>
      </c>
      <c r="D1228" s="99" t="str">
        <f>IFERROR(_xlfn.XLOOKUP($G1228,通讯通路门店!$S$4:$S$993933,通讯通路门店!$D$4:$D$993933,0,0),"")</f>
        <v>万冲镇</v>
      </c>
      <c r="E1228" s="83"/>
      <c r="F1228" s="83"/>
      <c r="G1228" s="101"/>
      <c r="H1228" s="102">
        <f>IFERROR(_xlfn.XLOOKUP($G1228,通讯通路门店!$S$4:$S$993933,通讯通路门店!$R$4:$R$993933,0,0),"")</f>
        <v>0</v>
      </c>
      <c r="I1228" s="83"/>
      <c r="J1228" s="83"/>
      <c r="K1228" s="83"/>
      <c r="L1228" s="83"/>
      <c r="M1228" s="83"/>
      <c r="N1228" s="83"/>
      <c r="O1228" s="83"/>
      <c r="P1228" s="83"/>
      <c r="Q1228" s="83"/>
      <c r="R1228" s="83"/>
      <c r="S1228" s="83"/>
      <c r="T1228" s="83"/>
      <c r="U1228" s="99">
        <f>COUNTIF(通讯通路门店!$S:$S,$G1228)</f>
        <v>0</v>
      </c>
      <c r="V1228" s="99">
        <f>COUNTIFS(通讯通路门店!$S:$S,$G1228,通讯通路门店!$J:$J,"综合卖场")</f>
        <v>0</v>
      </c>
      <c r="W1228" s="99">
        <f>SUMIFS(通讯通路门店!$AJ:$AJ,通讯通路门店!$S:$S,通讯客户沙盘!$G1228)</f>
        <v>0</v>
      </c>
      <c r="X1228" s="99">
        <f t="shared" si="95"/>
        <v>0</v>
      </c>
      <c r="Y1228" s="99">
        <f>COUNTIFS(通讯通路门店!$S:$S,$G1228,通讯通路门店!$J:$J,"荣耀体验店")+COUNTIFS(通讯通路门店!$S:$S,$G1228,通讯通路门店!$J:$J,"荣耀授权专卖店")</f>
        <v>0</v>
      </c>
      <c r="Z1228" s="99">
        <f>COUNTIFS(通讯通路门店!$S:$S,$G1228,通讯通路门店!$J:$J,"VIVO体验店")</f>
        <v>0</v>
      </c>
      <c r="AA1228" s="99">
        <f>COUNTIFS(通讯通路门店!$S:$S,$G1228,通讯通路门店!$J:$J,"OPPO体验店")</f>
        <v>0</v>
      </c>
      <c r="AB1228" s="99">
        <f>COUNTIFS(通讯通路门店!$S:$S,$G1228,通讯通路门店!$J:$J,"华为授权体验店")+COUNTIFS(通讯通路门店!$S:$S,$G1228,通讯通路门店!$J:$J,"华为堡垒店")</f>
        <v>0</v>
      </c>
      <c r="AC1228" s="99">
        <f>COUNTIFS(通讯通路门店!$S:$S,$G1228,通讯通路门店!$J:$J,"小米体验店")</f>
        <v>0</v>
      </c>
      <c r="AD1228" s="99">
        <f>COUNTIFS(通讯通路门店!$S:$S,$G1228,通讯通路门店!$J:$J,"苹果体验店")</f>
        <v>0</v>
      </c>
      <c r="AE1228" s="99">
        <f>COUNTIFS(通讯通路门店!$S:$S,$G1228,通讯通路门店!$J:$J,"其他品牌专卖店")</f>
        <v>0</v>
      </c>
      <c r="AF1228" s="99">
        <f>SUMIFS(通讯通路门店!$BI:$BI,通讯通路门店!$S:$S,$G1228)</f>
        <v>0</v>
      </c>
      <c r="AG1228" s="99">
        <f>SUMIFS(通讯通路门店!$BH:$BH,通讯通路门店!$S:$S,$G1228)</f>
        <v>0</v>
      </c>
      <c r="AH1228" s="99">
        <f t="shared" si="96"/>
        <v>0</v>
      </c>
      <c r="AI1228" s="99">
        <f>SUMIFS(通讯通路门店!$BB:$BB,通讯通路门店!$S:$S,$G1228)</f>
        <v>0</v>
      </c>
      <c r="AJ1228" s="99">
        <f>SUMIFS(通讯通路门店!$BE:$BE,通讯通路门店!$S:$S,$G1228)</f>
        <v>0</v>
      </c>
      <c r="AK1228" s="99">
        <f>SUMIFS(通讯通路门店!$BG:$BG,通讯通路门店!$S:$S,$G1228)</f>
        <v>0</v>
      </c>
      <c r="AL1228" s="99">
        <f>SUMIFS(通讯通路门店!$BC:$BC,通讯通路门店!$S:$S,$G1228)</f>
        <v>0</v>
      </c>
      <c r="AM1228" s="99">
        <f>SUMIFS(通讯通路门店!$BD:$BD,通讯通路门店!$S:$S,$G1228)</f>
        <v>0</v>
      </c>
      <c r="AN1228" s="99">
        <f>SUMIFS(通讯通路门店!$BF:$BF,通讯通路门店!$S:$S,$G1228)</f>
        <v>0</v>
      </c>
      <c r="AO1228" s="99">
        <f t="shared" si="97"/>
        <v>0</v>
      </c>
      <c r="AP1228" s="99">
        <f>SUMIFS(通讯通路门店!$K:$K,通讯通路门店!$S:$S,$G1228)</f>
        <v>0</v>
      </c>
      <c r="AQ1228" s="83"/>
      <c r="AR1228" s="99">
        <f>SUMIFS(通讯通路门店!$T:$T,通讯通路门店!$S:$S,$G1228)</f>
        <v>0</v>
      </c>
      <c r="AS1228" s="99">
        <f>SUMIFS(通讯通路门店!$U:$U,通讯通路门店!$S:$S,$G1228)</f>
        <v>0</v>
      </c>
      <c r="AT1228" s="99">
        <f>SUMIFS(通讯通路门店!$V:$V,通讯通路门店!$S:$S,$G1228)</f>
        <v>0</v>
      </c>
      <c r="AU1228" s="99">
        <f>SUMIFS(通讯通路门店!$W:$W,通讯通路门店!$S:$S,$G1228)</f>
        <v>0</v>
      </c>
      <c r="AV1228" s="99">
        <f>SUMIFS(通讯通路门店!$Z:$Z,通讯通路门店!$S:$S,$G1228)</f>
        <v>0</v>
      </c>
      <c r="AW1228" s="99">
        <f>SUMIFS(通讯通路门店!$AB:$AB,通讯通路门店!$S:$S,$G1228)</f>
        <v>0</v>
      </c>
      <c r="AX1228" s="99">
        <f>SUMIFS(通讯通路门店!$X:$X,通讯通路门店!$S:$S,$G1228)</f>
        <v>0</v>
      </c>
      <c r="AY1228" s="99">
        <f>SUMIFS(通讯通路门店!$Y:$Y,通讯通路门店!$S:$S,$G1228)</f>
        <v>0</v>
      </c>
      <c r="AZ1228" s="99">
        <f>SUMIFS(通讯通路门店!$AA:$AA,通讯通路门店!$S:$S,$G1228)</f>
        <v>0</v>
      </c>
      <c r="BA1228" s="99">
        <f t="shared" si="98"/>
        <v>0</v>
      </c>
      <c r="BB1228" s="99">
        <f t="shared" si="99"/>
        <v>0</v>
      </c>
      <c r="BC1228" s="99">
        <f>SUMIFS(通讯通路门店!$W:$W,通讯通路门店!$S:$S,$G1228,通讯通路门店!$J:$J,"荣耀体验店")+SUMIFS(通讯通路门店!$W:$W,通讯通路门店!$S:$S,$G1228,通讯通路门店!$J:$J,"荣耀授权专卖店")</f>
        <v>0</v>
      </c>
      <c r="BD1228" s="99">
        <f>SUMIFS(通讯通路门店!$Z:$Z,通讯通路门店!$S:$S,$G1228,通讯通路门店!$J:$J,"VIVO体验店")</f>
        <v>0</v>
      </c>
      <c r="BE1228" s="99">
        <f>SUMIFS(通讯通路门店!$AB:$AB,通讯通路门店!$S:$S,$G1228,通讯通路门店!$J:$J,"OPPO体验店")</f>
        <v>0</v>
      </c>
      <c r="BF1228" s="99">
        <f>SUMIFS(通讯通路门店!$X:$X,通讯通路门店!$S:$S,$G1228,通讯通路门店!$J:$J,"华为授权体验店")+SUMIFS(通讯通路门店!$AA:$AA,通讯通路门店!$S:$S,$G1228,通讯通路门店!$J:$J,"华为堡垒店")</f>
        <v>0</v>
      </c>
      <c r="BG1228" s="99">
        <f>SUMIFS(通讯通路门店!$Y:$Y,通讯通路门店!$S:$S,$G1228,通讯通路门店!$J:$J,"小米体验店")</f>
        <v>0</v>
      </c>
      <c r="BH1228" s="99">
        <f>SUMIFS(通讯通路门店!$AA:$AA,通讯通路门店!$S:$S,$G1228,通讯通路门店!$J:$J,"苹果体验店")</f>
        <v>0</v>
      </c>
      <c r="BI1228" s="99">
        <f>SUMIFS(通讯通路门店!$K:$K,通讯通路门店!$S:$S,$G1228,通讯通路门店!$J:$J,"其他品牌专卖店")</f>
        <v>0</v>
      </c>
      <c r="BJ1228" s="99">
        <f>SUMIFS(通讯通路门店!$AC:$AC,通讯通路门店!$S:$S,$G1228)</f>
        <v>0</v>
      </c>
      <c r="BK1228" s="99">
        <f>SUMIFS(通讯通路门店!$AD:$AD,通讯通路门店!$S:$S,$G1228)</f>
        <v>0</v>
      </c>
      <c r="BL1228" s="99">
        <f>SUMIFS(通讯通路门店!$AE:$AE,通讯通路门店!$S:$S,$G1228)</f>
        <v>0</v>
      </c>
      <c r="BM1228" s="99">
        <f>SUMIFS(通讯通路门店!$AF:$AF,通讯通路门店!$S:$S,$G1228)</f>
        <v>0</v>
      </c>
      <c r="BN1228" s="99">
        <f>SUMIFS(通讯通路门店!$AG:$AG,通讯通路门店!$S:$S,$G1228)</f>
        <v>0</v>
      </c>
      <c r="BO1228" s="99">
        <f>SUMIFS(通讯通路门店!$AH:$AH,通讯通路门店!$S:$S,$G1228)</f>
        <v>0</v>
      </c>
      <c r="BP1228" s="99">
        <f>SUMIFS(通讯通路门店!$AI:$AI,通讯通路门店!$S:$S,$G1228)</f>
        <v>0</v>
      </c>
      <c r="BQ1228" s="83"/>
    </row>
    <row r="1229" spans="1:69">
      <c r="A1229" s="99" t="str">
        <f>IFERROR(_xlfn.XLOOKUP($G1229,通讯通路门店!$S$4:$S$993933,通讯通路门店!$A$4:$A$993933,0,0),"")</f>
        <v>海南省</v>
      </c>
      <c r="B1229" s="99" t="str">
        <f>IFERROR(_xlfn.XLOOKUP($G1229,通讯通路门店!$S$4:$S$993933,通讯通路门店!$B$4:$B$993933,0,0),"")</f>
        <v>乐东黎族自治县</v>
      </c>
      <c r="C1229" s="99" t="str">
        <f>IFERROR(_xlfn.XLOOKUP($G1229,通讯通路门店!$S$4:$S$993933,通讯通路门店!$C$4:$C$993933,0,0),"")</f>
        <v>乐东黎族自治县</v>
      </c>
      <c r="D1229" s="99" t="str">
        <f>IFERROR(_xlfn.XLOOKUP($G1229,通讯通路门店!$S$4:$S$993933,通讯通路门店!$D$4:$D$993933,0,0),"")</f>
        <v>万冲镇</v>
      </c>
      <c r="E1229" s="83"/>
      <c r="F1229" s="83"/>
      <c r="G1229" s="101"/>
      <c r="H1229" s="102">
        <f>IFERROR(_xlfn.XLOOKUP($G1229,通讯通路门店!$S$4:$S$993933,通讯通路门店!$R$4:$R$993933,0,0),"")</f>
        <v>0</v>
      </c>
      <c r="I1229" s="83"/>
      <c r="J1229" s="83"/>
      <c r="K1229" s="83"/>
      <c r="L1229" s="83"/>
      <c r="M1229" s="83"/>
      <c r="N1229" s="83"/>
      <c r="O1229" s="83"/>
      <c r="P1229" s="83"/>
      <c r="Q1229" s="83"/>
      <c r="R1229" s="83"/>
      <c r="S1229" s="83"/>
      <c r="T1229" s="83"/>
      <c r="U1229" s="99">
        <f>COUNTIF(通讯通路门店!$S:$S,$G1229)</f>
        <v>0</v>
      </c>
      <c r="V1229" s="99">
        <f>COUNTIFS(通讯通路门店!$S:$S,$G1229,通讯通路门店!$J:$J,"综合卖场")</f>
        <v>0</v>
      </c>
      <c r="W1229" s="99">
        <f>SUMIFS(通讯通路门店!$AJ:$AJ,通讯通路门店!$S:$S,通讯客户沙盘!$G1229)</f>
        <v>0</v>
      </c>
      <c r="X1229" s="99">
        <f t="shared" si="95"/>
        <v>0</v>
      </c>
      <c r="Y1229" s="99">
        <f>COUNTIFS(通讯通路门店!$S:$S,$G1229,通讯通路门店!$J:$J,"荣耀体验店")+COUNTIFS(通讯通路门店!$S:$S,$G1229,通讯通路门店!$J:$J,"荣耀授权专卖店")</f>
        <v>0</v>
      </c>
      <c r="Z1229" s="99">
        <f>COUNTIFS(通讯通路门店!$S:$S,$G1229,通讯通路门店!$J:$J,"VIVO体验店")</f>
        <v>0</v>
      </c>
      <c r="AA1229" s="99">
        <f>COUNTIFS(通讯通路门店!$S:$S,$G1229,通讯通路门店!$J:$J,"OPPO体验店")</f>
        <v>0</v>
      </c>
      <c r="AB1229" s="99">
        <f>COUNTIFS(通讯通路门店!$S:$S,$G1229,通讯通路门店!$J:$J,"华为授权体验店")+COUNTIFS(通讯通路门店!$S:$S,$G1229,通讯通路门店!$J:$J,"华为堡垒店")</f>
        <v>0</v>
      </c>
      <c r="AC1229" s="99">
        <f>COUNTIFS(通讯通路门店!$S:$S,$G1229,通讯通路门店!$J:$J,"小米体验店")</f>
        <v>0</v>
      </c>
      <c r="AD1229" s="99">
        <f>COUNTIFS(通讯通路门店!$S:$S,$G1229,通讯通路门店!$J:$J,"苹果体验店")</f>
        <v>0</v>
      </c>
      <c r="AE1229" s="99">
        <f>COUNTIFS(通讯通路门店!$S:$S,$G1229,通讯通路门店!$J:$J,"其他品牌专卖店")</f>
        <v>0</v>
      </c>
      <c r="AF1229" s="99">
        <f>SUMIFS(通讯通路门店!$BI:$BI,通讯通路门店!$S:$S,$G1229)</f>
        <v>0</v>
      </c>
      <c r="AG1229" s="99">
        <f>SUMIFS(通讯通路门店!$BH:$BH,通讯通路门店!$S:$S,$G1229)</f>
        <v>0</v>
      </c>
      <c r="AH1229" s="99">
        <f t="shared" si="96"/>
        <v>0</v>
      </c>
      <c r="AI1229" s="99">
        <f>SUMIFS(通讯通路门店!$BB:$BB,通讯通路门店!$S:$S,$G1229)</f>
        <v>0</v>
      </c>
      <c r="AJ1229" s="99">
        <f>SUMIFS(通讯通路门店!$BE:$BE,通讯通路门店!$S:$S,$G1229)</f>
        <v>0</v>
      </c>
      <c r="AK1229" s="99">
        <f>SUMIFS(通讯通路门店!$BG:$BG,通讯通路门店!$S:$S,$G1229)</f>
        <v>0</v>
      </c>
      <c r="AL1229" s="99">
        <f>SUMIFS(通讯通路门店!$BC:$BC,通讯通路门店!$S:$S,$G1229)</f>
        <v>0</v>
      </c>
      <c r="AM1229" s="99">
        <f>SUMIFS(通讯通路门店!$BD:$BD,通讯通路门店!$S:$S,$G1229)</f>
        <v>0</v>
      </c>
      <c r="AN1229" s="99">
        <f>SUMIFS(通讯通路门店!$BF:$BF,通讯通路门店!$S:$S,$G1229)</f>
        <v>0</v>
      </c>
      <c r="AO1229" s="99">
        <f t="shared" si="97"/>
        <v>0</v>
      </c>
      <c r="AP1229" s="99">
        <f>SUMIFS(通讯通路门店!$K:$K,通讯通路门店!$S:$S,$G1229)</f>
        <v>0</v>
      </c>
      <c r="AQ1229" s="83"/>
      <c r="AR1229" s="99">
        <f>SUMIFS(通讯通路门店!$T:$T,通讯通路门店!$S:$S,$G1229)</f>
        <v>0</v>
      </c>
      <c r="AS1229" s="99">
        <f>SUMIFS(通讯通路门店!$U:$U,通讯通路门店!$S:$S,$G1229)</f>
        <v>0</v>
      </c>
      <c r="AT1229" s="99">
        <f>SUMIFS(通讯通路门店!$V:$V,通讯通路门店!$S:$S,$G1229)</f>
        <v>0</v>
      </c>
      <c r="AU1229" s="99">
        <f>SUMIFS(通讯通路门店!$W:$W,通讯通路门店!$S:$S,$G1229)</f>
        <v>0</v>
      </c>
      <c r="AV1229" s="99">
        <f>SUMIFS(通讯通路门店!$Z:$Z,通讯通路门店!$S:$S,$G1229)</f>
        <v>0</v>
      </c>
      <c r="AW1229" s="99">
        <f>SUMIFS(通讯通路门店!$AB:$AB,通讯通路门店!$S:$S,$G1229)</f>
        <v>0</v>
      </c>
      <c r="AX1229" s="99">
        <f>SUMIFS(通讯通路门店!$X:$X,通讯通路门店!$S:$S,$G1229)</f>
        <v>0</v>
      </c>
      <c r="AY1229" s="99">
        <f>SUMIFS(通讯通路门店!$Y:$Y,通讯通路门店!$S:$S,$G1229)</f>
        <v>0</v>
      </c>
      <c r="AZ1229" s="99">
        <f>SUMIFS(通讯通路门店!$AA:$AA,通讯通路门店!$S:$S,$G1229)</f>
        <v>0</v>
      </c>
      <c r="BA1229" s="99">
        <f t="shared" si="98"/>
        <v>0</v>
      </c>
      <c r="BB1229" s="99">
        <f t="shared" si="99"/>
        <v>0</v>
      </c>
      <c r="BC1229" s="99">
        <f>SUMIFS(通讯通路门店!$W:$W,通讯通路门店!$S:$S,$G1229,通讯通路门店!$J:$J,"荣耀体验店")+SUMIFS(通讯通路门店!$W:$W,通讯通路门店!$S:$S,$G1229,通讯通路门店!$J:$J,"荣耀授权专卖店")</f>
        <v>0</v>
      </c>
      <c r="BD1229" s="99">
        <f>SUMIFS(通讯通路门店!$Z:$Z,通讯通路门店!$S:$S,$G1229,通讯通路门店!$J:$J,"VIVO体验店")</f>
        <v>0</v>
      </c>
      <c r="BE1229" s="99">
        <f>SUMIFS(通讯通路门店!$AB:$AB,通讯通路门店!$S:$S,$G1229,通讯通路门店!$J:$J,"OPPO体验店")</f>
        <v>0</v>
      </c>
      <c r="BF1229" s="99">
        <f>SUMIFS(通讯通路门店!$X:$X,通讯通路门店!$S:$S,$G1229,通讯通路门店!$J:$J,"华为授权体验店")+SUMIFS(通讯通路门店!$AA:$AA,通讯通路门店!$S:$S,$G1229,通讯通路门店!$J:$J,"华为堡垒店")</f>
        <v>0</v>
      </c>
      <c r="BG1229" s="99">
        <f>SUMIFS(通讯通路门店!$Y:$Y,通讯通路门店!$S:$S,$G1229,通讯通路门店!$J:$J,"小米体验店")</f>
        <v>0</v>
      </c>
      <c r="BH1229" s="99">
        <f>SUMIFS(通讯通路门店!$AA:$AA,通讯通路门店!$S:$S,$G1229,通讯通路门店!$J:$J,"苹果体验店")</f>
        <v>0</v>
      </c>
      <c r="BI1229" s="99">
        <f>SUMIFS(通讯通路门店!$K:$K,通讯通路门店!$S:$S,$G1229,通讯通路门店!$J:$J,"其他品牌专卖店")</f>
        <v>0</v>
      </c>
      <c r="BJ1229" s="99">
        <f>SUMIFS(通讯通路门店!$AC:$AC,通讯通路门店!$S:$S,$G1229)</f>
        <v>0</v>
      </c>
      <c r="BK1229" s="99">
        <f>SUMIFS(通讯通路门店!$AD:$AD,通讯通路门店!$S:$S,$G1229)</f>
        <v>0</v>
      </c>
      <c r="BL1229" s="99">
        <f>SUMIFS(通讯通路门店!$AE:$AE,通讯通路门店!$S:$S,$G1229)</f>
        <v>0</v>
      </c>
      <c r="BM1229" s="99">
        <f>SUMIFS(通讯通路门店!$AF:$AF,通讯通路门店!$S:$S,$G1229)</f>
        <v>0</v>
      </c>
      <c r="BN1229" s="99">
        <f>SUMIFS(通讯通路门店!$AG:$AG,通讯通路门店!$S:$S,$G1229)</f>
        <v>0</v>
      </c>
      <c r="BO1229" s="99">
        <f>SUMIFS(通讯通路门店!$AH:$AH,通讯通路门店!$S:$S,$G1229)</f>
        <v>0</v>
      </c>
      <c r="BP1229" s="99">
        <f>SUMIFS(通讯通路门店!$AI:$AI,通讯通路门店!$S:$S,$G1229)</f>
        <v>0</v>
      </c>
      <c r="BQ1229" s="83"/>
    </row>
    <row r="1230" spans="1:69">
      <c r="A1230" s="99" t="str">
        <f>IFERROR(_xlfn.XLOOKUP($G1230,通讯通路门店!$S$4:$S$993933,通讯通路门店!$A$4:$A$993933,0,0),"")</f>
        <v>海南省</v>
      </c>
      <c r="B1230" s="99" t="str">
        <f>IFERROR(_xlfn.XLOOKUP($G1230,通讯通路门店!$S$4:$S$993933,通讯通路门店!$B$4:$B$993933,0,0),"")</f>
        <v>乐东黎族自治县</v>
      </c>
      <c r="C1230" s="99" t="str">
        <f>IFERROR(_xlfn.XLOOKUP($G1230,通讯通路门店!$S$4:$S$993933,通讯通路门店!$C$4:$C$993933,0,0),"")</f>
        <v>乐东黎族自治县</v>
      </c>
      <c r="D1230" s="99" t="str">
        <f>IFERROR(_xlfn.XLOOKUP($G1230,通讯通路门店!$S$4:$S$993933,通讯通路门店!$D$4:$D$993933,0,0),"")</f>
        <v>万冲镇</v>
      </c>
      <c r="E1230" s="83"/>
      <c r="F1230" s="83"/>
      <c r="G1230" s="101"/>
      <c r="H1230" s="102">
        <f>IFERROR(_xlfn.XLOOKUP($G1230,通讯通路门店!$S$4:$S$993933,通讯通路门店!$R$4:$R$993933,0,0),"")</f>
        <v>0</v>
      </c>
      <c r="I1230" s="83"/>
      <c r="J1230" s="83"/>
      <c r="K1230" s="83"/>
      <c r="L1230" s="83"/>
      <c r="M1230" s="83"/>
      <c r="N1230" s="83"/>
      <c r="O1230" s="83"/>
      <c r="P1230" s="83"/>
      <c r="Q1230" s="83"/>
      <c r="R1230" s="83"/>
      <c r="S1230" s="83"/>
      <c r="T1230" s="83"/>
      <c r="U1230" s="99">
        <f>COUNTIF(通讯通路门店!$S:$S,$G1230)</f>
        <v>0</v>
      </c>
      <c r="V1230" s="99">
        <f>COUNTIFS(通讯通路门店!$S:$S,$G1230,通讯通路门店!$J:$J,"综合卖场")</f>
        <v>0</v>
      </c>
      <c r="W1230" s="99">
        <f>SUMIFS(通讯通路门店!$AJ:$AJ,通讯通路门店!$S:$S,通讯客户沙盘!$G1230)</f>
        <v>0</v>
      </c>
      <c r="X1230" s="99">
        <f t="shared" si="95"/>
        <v>0</v>
      </c>
      <c r="Y1230" s="99">
        <f>COUNTIFS(通讯通路门店!$S:$S,$G1230,通讯通路门店!$J:$J,"荣耀体验店")+COUNTIFS(通讯通路门店!$S:$S,$G1230,通讯通路门店!$J:$J,"荣耀授权专卖店")</f>
        <v>0</v>
      </c>
      <c r="Z1230" s="99">
        <f>COUNTIFS(通讯通路门店!$S:$S,$G1230,通讯通路门店!$J:$J,"VIVO体验店")</f>
        <v>0</v>
      </c>
      <c r="AA1230" s="99">
        <f>COUNTIFS(通讯通路门店!$S:$S,$G1230,通讯通路门店!$J:$J,"OPPO体验店")</f>
        <v>0</v>
      </c>
      <c r="AB1230" s="99">
        <f>COUNTIFS(通讯通路门店!$S:$S,$G1230,通讯通路门店!$J:$J,"华为授权体验店")+COUNTIFS(通讯通路门店!$S:$S,$G1230,通讯通路门店!$J:$J,"华为堡垒店")</f>
        <v>0</v>
      </c>
      <c r="AC1230" s="99">
        <f>COUNTIFS(通讯通路门店!$S:$S,$G1230,通讯通路门店!$J:$J,"小米体验店")</f>
        <v>0</v>
      </c>
      <c r="AD1230" s="99">
        <f>COUNTIFS(通讯通路门店!$S:$S,$G1230,通讯通路门店!$J:$J,"苹果体验店")</f>
        <v>0</v>
      </c>
      <c r="AE1230" s="99">
        <f>COUNTIFS(通讯通路门店!$S:$S,$G1230,通讯通路门店!$J:$J,"其他品牌专卖店")</f>
        <v>0</v>
      </c>
      <c r="AF1230" s="99">
        <f>SUMIFS(通讯通路门店!$BI:$BI,通讯通路门店!$S:$S,$G1230)</f>
        <v>0</v>
      </c>
      <c r="AG1230" s="99">
        <f>SUMIFS(通讯通路门店!$BH:$BH,通讯通路门店!$S:$S,$G1230)</f>
        <v>0</v>
      </c>
      <c r="AH1230" s="99">
        <f t="shared" si="96"/>
        <v>0</v>
      </c>
      <c r="AI1230" s="99">
        <f>SUMIFS(通讯通路门店!$BB:$BB,通讯通路门店!$S:$S,$G1230)</f>
        <v>0</v>
      </c>
      <c r="AJ1230" s="99">
        <f>SUMIFS(通讯通路门店!$BE:$BE,通讯通路门店!$S:$S,$G1230)</f>
        <v>0</v>
      </c>
      <c r="AK1230" s="99">
        <f>SUMIFS(通讯通路门店!$BG:$BG,通讯通路门店!$S:$S,$G1230)</f>
        <v>0</v>
      </c>
      <c r="AL1230" s="99">
        <f>SUMIFS(通讯通路门店!$BC:$BC,通讯通路门店!$S:$S,$G1230)</f>
        <v>0</v>
      </c>
      <c r="AM1230" s="99">
        <f>SUMIFS(通讯通路门店!$BD:$BD,通讯通路门店!$S:$S,$G1230)</f>
        <v>0</v>
      </c>
      <c r="AN1230" s="99">
        <f>SUMIFS(通讯通路门店!$BF:$BF,通讯通路门店!$S:$S,$G1230)</f>
        <v>0</v>
      </c>
      <c r="AO1230" s="99">
        <f t="shared" si="97"/>
        <v>0</v>
      </c>
      <c r="AP1230" s="99">
        <f>SUMIFS(通讯通路门店!$K:$K,通讯通路门店!$S:$S,$G1230)</f>
        <v>0</v>
      </c>
      <c r="AQ1230" s="83"/>
      <c r="AR1230" s="99">
        <f>SUMIFS(通讯通路门店!$T:$T,通讯通路门店!$S:$S,$G1230)</f>
        <v>0</v>
      </c>
      <c r="AS1230" s="99">
        <f>SUMIFS(通讯通路门店!$U:$U,通讯通路门店!$S:$S,$G1230)</f>
        <v>0</v>
      </c>
      <c r="AT1230" s="99">
        <f>SUMIFS(通讯通路门店!$V:$V,通讯通路门店!$S:$S,$G1230)</f>
        <v>0</v>
      </c>
      <c r="AU1230" s="99">
        <f>SUMIFS(通讯通路门店!$W:$W,通讯通路门店!$S:$S,$G1230)</f>
        <v>0</v>
      </c>
      <c r="AV1230" s="99">
        <f>SUMIFS(通讯通路门店!$Z:$Z,通讯通路门店!$S:$S,$G1230)</f>
        <v>0</v>
      </c>
      <c r="AW1230" s="99">
        <f>SUMIFS(通讯通路门店!$AB:$AB,通讯通路门店!$S:$S,$G1230)</f>
        <v>0</v>
      </c>
      <c r="AX1230" s="99">
        <f>SUMIFS(通讯通路门店!$X:$X,通讯通路门店!$S:$S,$G1230)</f>
        <v>0</v>
      </c>
      <c r="AY1230" s="99">
        <f>SUMIFS(通讯通路门店!$Y:$Y,通讯通路门店!$S:$S,$G1230)</f>
        <v>0</v>
      </c>
      <c r="AZ1230" s="99">
        <f>SUMIFS(通讯通路门店!$AA:$AA,通讯通路门店!$S:$S,$G1230)</f>
        <v>0</v>
      </c>
      <c r="BA1230" s="99">
        <f t="shared" si="98"/>
        <v>0</v>
      </c>
      <c r="BB1230" s="99">
        <f t="shared" si="99"/>
        <v>0</v>
      </c>
      <c r="BC1230" s="99">
        <f>SUMIFS(通讯通路门店!$W:$W,通讯通路门店!$S:$S,$G1230,通讯通路门店!$J:$J,"荣耀体验店")+SUMIFS(通讯通路门店!$W:$W,通讯通路门店!$S:$S,$G1230,通讯通路门店!$J:$J,"荣耀授权专卖店")</f>
        <v>0</v>
      </c>
      <c r="BD1230" s="99">
        <f>SUMIFS(通讯通路门店!$Z:$Z,通讯通路门店!$S:$S,$G1230,通讯通路门店!$J:$J,"VIVO体验店")</f>
        <v>0</v>
      </c>
      <c r="BE1230" s="99">
        <f>SUMIFS(通讯通路门店!$AB:$AB,通讯通路门店!$S:$S,$G1230,通讯通路门店!$J:$J,"OPPO体验店")</f>
        <v>0</v>
      </c>
      <c r="BF1230" s="99">
        <f>SUMIFS(通讯通路门店!$X:$X,通讯通路门店!$S:$S,$G1230,通讯通路门店!$J:$J,"华为授权体验店")+SUMIFS(通讯通路门店!$AA:$AA,通讯通路门店!$S:$S,$G1230,通讯通路门店!$J:$J,"华为堡垒店")</f>
        <v>0</v>
      </c>
      <c r="BG1230" s="99">
        <f>SUMIFS(通讯通路门店!$Y:$Y,通讯通路门店!$S:$S,$G1230,通讯通路门店!$J:$J,"小米体验店")</f>
        <v>0</v>
      </c>
      <c r="BH1230" s="99">
        <f>SUMIFS(通讯通路门店!$AA:$AA,通讯通路门店!$S:$S,$G1230,通讯通路门店!$J:$J,"苹果体验店")</f>
        <v>0</v>
      </c>
      <c r="BI1230" s="99">
        <f>SUMIFS(通讯通路门店!$K:$K,通讯通路门店!$S:$S,$G1230,通讯通路门店!$J:$J,"其他品牌专卖店")</f>
        <v>0</v>
      </c>
      <c r="BJ1230" s="99">
        <f>SUMIFS(通讯通路门店!$AC:$AC,通讯通路门店!$S:$S,$G1230)</f>
        <v>0</v>
      </c>
      <c r="BK1230" s="99">
        <f>SUMIFS(通讯通路门店!$AD:$AD,通讯通路门店!$S:$S,$G1230)</f>
        <v>0</v>
      </c>
      <c r="BL1230" s="99">
        <f>SUMIFS(通讯通路门店!$AE:$AE,通讯通路门店!$S:$S,$G1230)</f>
        <v>0</v>
      </c>
      <c r="BM1230" s="99">
        <f>SUMIFS(通讯通路门店!$AF:$AF,通讯通路门店!$S:$S,$G1230)</f>
        <v>0</v>
      </c>
      <c r="BN1230" s="99">
        <f>SUMIFS(通讯通路门店!$AG:$AG,通讯通路门店!$S:$S,$G1230)</f>
        <v>0</v>
      </c>
      <c r="BO1230" s="99">
        <f>SUMIFS(通讯通路门店!$AH:$AH,通讯通路门店!$S:$S,$G1230)</f>
        <v>0</v>
      </c>
      <c r="BP1230" s="99">
        <f>SUMIFS(通讯通路门店!$AI:$AI,通讯通路门店!$S:$S,$G1230)</f>
        <v>0</v>
      </c>
      <c r="BQ1230" s="83"/>
    </row>
    <row r="1231" spans="1:69">
      <c r="A1231" s="99" t="str">
        <f>IFERROR(_xlfn.XLOOKUP($G1231,通讯通路门店!$S$4:$S$993933,通讯通路门店!$A$4:$A$993933,0,0),"")</f>
        <v>海南省</v>
      </c>
      <c r="B1231" s="99" t="str">
        <f>IFERROR(_xlfn.XLOOKUP($G1231,通讯通路门店!$S$4:$S$993933,通讯通路门店!$B$4:$B$993933,0,0),"")</f>
        <v>乐东黎族自治县</v>
      </c>
      <c r="C1231" s="99" t="str">
        <f>IFERROR(_xlfn.XLOOKUP($G1231,通讯通路门店!$S$4:$S$993933,通讯通路门店!$C$4:$C$993933,0,0),"")</f>
        <v>乐东黎族自治县</v>
      </c>
      <c r="D1231" s="99" t="str">
        <f>IFERROR(_xlfn.XLOOKUP($G1231,通讯通路门店!$S$4:$S$993933,通讯通路门店!$D$4:$D$993933,0,0),"")</f>
        <v>万冲镇</v>
      </c>
      <c r="E1231" s="83"/>
      <c r="F1231" s="83"/>
      <c r="G1231" s="101"/>
      <c r="H1231" s="102">
        <f>IFERROR(_xlfn.XLOOKUP($G1231,通讯通路门店!$S$4:$S$993933,通讯通路门店!$R$4:$R$993933,0,0),"")</f>
        <v>0</v>
      </c>
      <c r="I1231" s="83"/>
      <c r="J1231" s="83"/>
      <c r="K1231" s="83"/>
      <c r="L1231" s="83"/>
      <c r="M1231" s="83"/>
      <c r="N1231" s="83"/>
      <c r="O1231" s="83"/>
      <c r="P1231" s="83"/>
      <c r="Q1231" s="83"/>
      <c r="R1231" s="83"/>
      <c r="S1231" s="83"/>
      <c r="T1231" s="83"/>
      <c r="U1231" s="99">
        <f>COUNTIF(通讯通路门店!$S:$S,$G1231)</f>
        <v>0</v>
      </c>
      <c r="V1231" s="99">
        <f>COUNTIFS(通讯通路门店!$S:$S,$G1231,通讯通路门店!$J:$J,"综合卖场")</f>
        <v>0</v>
      </c>
      <c r="W1231" s="99">
        <f>SUMIFS(通讯通路门店!$AJ:$AJ,通讯通路门店!$S:$S,通讯客户沙盘!$G1231)</f>
        <v>0</v>
      </c>
      <c r="X1231" s="99">
        <f t="shared" si="95"/>
        <v>0</v>
      </c>
      <c r="Y1231" s="99">
        <f>COUNTIFS(通讯通路门店!$S:$S,$G1231,通讯通路门店!$J:$J,"荣耀体验店")+COUNTIFS(通讯通路门店!$S:$S,$G1231,通讯通路门店!$J:$J,"荣耀授权专卖店")</f>
        <v>0</v>
      </c>
      <c r="Z1231" s="99">
        <f>COUNTIFS(通讯通路门店!$S:$S,$G1231,通讯通路门店!$J:$J,"VIVO体验店")</f>
        <v>0</v>
      </c>
      <c r="AA1231" s="99">
        <f>COUNTIFS(通讯通路门店!$S:$S,$G1231,通讯通路门店!$J:$J,"OPPO体验店")</f>
        <v>0</v>
      </c>
      <c r="AB1231" s="99">
        <f>COUNTIFS(通讯通路门店!$S:$S,$G1231,通讯通路门店!$J:$J,"华为授权体验店")+COUNTIFS(通讯通路门店!$S:$S,$G1231,通讯通路门店!$J:$J,"华为堡垒店")</f>
        <v>0</v>
      </c>
      <c r="AC1231" s="99">
        <f>COUNTIFS(通讯通路门店!$S:$S,$G1231,通讯通路门店!$J:$J,"小米体验店")</f>
        <v>0</v>
      </c>
      <c r="AD1231" s="99">
        <f>COUNTIFS(通讯通路门店!$S:$S,$G1231,通讯通路门店!$J:$J,"苹果体验店")</f>
        <v>0</v>
      </c>
      <c r="AE1231" s="99">
        <f>COUNTIFS(通讯通路门店!$S:$S,$G1231,通讯通路门店!$J:$J,"其他品牌专卖店")</f>
        <v>0</v>
      </c>
      <c r="AF1231" s="99">
        <f>SUMIFS(通讯通路门店!$BI:$BI,通讯通路门店!$S:$S,$G1231)</f>
        <v>0</v>
      </c>
      <c r="AG1231" s="99">
        <f>SUMIFS(通讯通路门店!$BH:$BH,通讯通路门店!$S:$S,$G1231)</f>
        <v>0</v>
      </c>
      <c r="AH1231" s="99">
        <f t="shared" si="96"/>
        <v>0</v>
      </c>
      <c r="AI1231" s="99">
        <f>SUMIFS(通讯通路门店!$BB:$BB,通讯通路门店!$S:$S,$G1231)</f>
        <v>0</v>
      </c>
      <c r="AJ1231" s="99">
        <f>SUMIFS(通讯通路门店!$BE:$BE,通讯通路门店!$S:$S,$G1231)</f>
        <v>0</v>
      </c>
      <c r="AK1231" s="99">
        <f>SUMIFS(通讯通路门店!$BG:$BG,通讯通路门店!$S:$S,$G1231)</f>
        <v>0</v>
      </c>
      <c r="AL1231" s="99">
        <f>SUMIFS(通讯通路门店!$BC:$BC,通讯通路门店!$S:$S,$G1231)</f>
        <v>0</v>
      </c>
      <c r="AM1231" s="99">
        <f>SUMIFS(通讯通路门店!$BD:$BD,通讯通路门店!$S:$S,$G1231)</f>
        <v>0</v>
      </c>
      <c r="AN1231" s="99">
        <f>SUMIFS(通讯通路门店!$BF:$BF,通讯通路门店!$S:$S,$G1231)</f>
        <v>0</v>
      </c>
      <c r="AO1231" s="99">
        <f t="shared" si="97"/>
        <v>0</v>
      </c>
      <c r="AP1231" s="99">
        <f>SUMIFS(通讯通路门店!$K:$K,通讯通路门店!$S:$S,$G1231)</f>
        <v>0</v>
      </c>
      <c r="AQ1231" s="83"/>
      <c r="AR1231" s="99">
        <f>SUMIFS(通讯通路门店!$T:$T,通讯通路门店!$S:$S,$G1231)</f>
        <v>0</v>
      </c>
      <c r="AS1231" s="99">
        <f>SUMIFS(通讯通路门店!$U:$U,通讯通路门店!$S:$S,$G1231)</f>
        <v>0</v>
      </c>
      <c r="AT1231" s="99">
        <f>SUMIFS(通讯通路门店!$V:$V,通讯通路门店!$S:$S,$G1231)</f>
        <v>0</v>
      </c>
      <c r="AU1231" s="99">
        <f>SUMIFS(通讯通路门店!$W:$W,通讯通路门店!$S:$S,$G1231)</f>
        <v>0</v>
      </c>
      <c r="AV1231" s="99">
        <f>SUMIFS(通讯通路门店!$Z:$Z,通讯通路门店!$S:$S,$G1231)</f>
        <v>0</v>
      </c>
      <c r="AW1231" s="99">
        <f>SUMIFS(通讯通路门店!$AB:$AB,通讯通路门店!$S:$S,$G1231)</f>
        <v>0</v>
      </c>
      <c r="AX1231" s="99">
        <f>SUMIFS(通讯通路门店!$X:$X,通讯通路门店!$S:$S,$G1231)</f>
        <v>0</v>
      </c>
      <c r="AY1231" s="99">
        <f>SUMIFS(通讯通路门店!$Y:$Y,通讯通路门店!$S:$S,$G1231)</f>
        <v>0</v>
      </c>
      <c r="AZ1231" s="99">
        <f>SUMIFS(通讯通路门店!$AA:$AA,通讯通路门店!$S:$S,$G1231)</f>
        <v>0</v>
      </c>
      <c r="BA1231" s="99">
        <f t="shared" si="98"/>
        <v>0</v>
      </c>
      <c r="BB1231" s="99">
        <f t="shared" si="99"/>
        <v>0</v>
      </c>
      <c r="BC1231" s="99">
        <f>SUMIFS(通讯通路门店!$W:$W,通讯通路门店!$S:$S,$G1231,通讯通路门店!$J:$J,"荣耀体验店")+SUMIFS(通讯通路门店!$W:$W,通讯通路门店!$S:$S,$G1231,通讯通路门店!$J:$J,"荣耀授权专卖店")</f>
        <v>0</v>
      </c>
      <c r="BD1231" s="99">
        <f>SUMIFS(通讯通路门店!$Z:$Z,通讯通路门店!$S:$S,$G1231,通讯通路门店!$J:$J,"VIVO体验店")</f>
        <v>0</v>
      </c>
      <c r="BE1231" s="99">
        <f>SUMIFS(通讯通路门店!$AB:$AB,通讯通路门店!$S:$S,$G1231,通讯通路门店!$J:$J,"OPPO体验店")</f>
        <v>0</v>
      </c>
      <c r="BF1231" s="99">
        <f>SUMIFS(通讯通路门店!$X:$X,通讯通路门店!$S:$S,$G1231,通讯通路门店!$J:$J,"华为授权体验店")+SUMIFS(通讯通路门店!$AA:$AA,通讯通路门店!$S:$S,$G1231,通讯通路门店!$J:$J,"华为堡垒店")</f>
        <v>0</v>
      </c>
      <c r="BG1231" s="99">
        <f>SUMIFS(通讯通路门店!$Y:$Y,通讯通路门店!$S:$S,$G1231,通讯通路门店!$J:$J,"小米体验店")</f>
        <v>0</v>
      </c>
      <c r="BH1231" s="99">
        <f>SUMIFS(通讯通路门店!$AA:$AA,通讯通路门店!$S:$S,$G1231,通讯通路门店!$J:$J,"苹果体验店")</f>
        <v>0</v>
      </c>
      <c r="BI1231" s="99">
        <f>SUMIFS(通讯通路门店!$K:$K,通讯通路门店!$S:$S,$G1231,通讯通路门店!$J:$J,"其他品牌专卖店")</f>
        <v>0</v>
      </c>
      <c r="BJ1231" s="99">
        <f>SUMIFS(通讯通路门店!$AC:$AC,通讯通路门店!$S:$S,$G1231)</f>
        <v>0</v>
      </c>
      <c r="BK1231" s="99">
        <f>SUMIFS(通讯通路门店!$AD:$AD,通讯通路门店!$S:$S,$G1231)</f>
        <v>0</v>
      </c>
      <c r="BL1231" s="99">
        <f>SUMIFS(通讯通路门店!$AE:$AE,通讯通路门店!$S:$S,$G1231)</f>
        <v>0</v>
      </c>
      <c r="BM1231" s="99">
        <f>SUMIFS(通讯通路门店!$AF:$AF,通讯通路门店!$S:$S,$G1231)</f>
        <v>0</v>
      </c>
      <c r="BN1231" s="99">
        <f>SUMIFS(通讯通路门店!$AG:$AG,通讯通路门店!$S:$S,$G1231)</f>
        <v>0</v>
      </c>
      <c r="BO1231" s="99">
        <f>SUMIFS(通讯通路门店!$AH:$AH,通讯通路门店!$S:$S,$G1231)</f>
        <v>0</v>
      </c>
      <c r="BP1231" s="99">
        <f>SUMIFS(通讯通路门店!$AI:$AI,通讯通路门店!$S:$S,$G1231)</f>
        <v>0</v>
      </c>
      <c r="BQ1231" s="83"/>
    </row>
    <row r="1232" spans="1:69">
      <c r="A1232" s="99" t="str">
        <f>IFERROR(_xlfn.XLOOKUP($G1232,通讯通路门店!$S$4:$S$993933,通讯通路门店!$A$4:$A$993933,0,0),"")</f>
        <v>海南省</v>
      </c>
      <c r="B1232" s="99" t="str">
        <f>IFERROR(_xlfn.XLOOKUP($G1232,通讯通路门店!$S$4:$S$993933,通讯通路门店!$B$4:$B$993933,0,0),"")</f>
        <v>乐东黎族自治县</v>
      </c>
      <c r="C1232" s="99" t="str">
        <f>IFERROR(_xlfn.XLOOKUP($G1232,通讯通路门店!$S$4:$S$993933,通讯通路门店!$C$4:$C$993933,0,0),"")</f>
        <v>乐东黎族自治县</v>
      </c>
      <c r="D1232" s="99" t="str">
        <f>IFERROR(_xlfn.XLOOKUP($G1232,通讯通路门店!$S$4:$S$993933,通讯通路门店!$D$4:$D$993933,0,0),"")</f>
        <v>万冲镇</v>
      </c>
      <c r="E1232" s="83"/>
      <c r="F1232" s="83"/>
      <c r="G1232" s="101"/>
      <c r="H1232" s="102">
        <f>IFERROR(_xlfn.XLOOKUP($G1232,通讯通路门店!$S$4:$S$993933,通讯通路门店!$R$4:$R$993933,0,0),"")</f>
        <v>0</v>
      </c>
      <c r="I1232" s="83"/>
      <c r="J1232" s="83"/>
      <c r="K1232" s="83"/>
      <c r="L1232" s="83"/>
      <c r="M1232" s="83"/>
      <c r="N1232" s="83"/>
      <c r="O1232" s="83"/>
      <c r="P1232" s="83"/>
      <c r="Q1232" s="83"/>
      <c r="R1232" s="83"/>
      <c r="S1232" s="83"/>
      <c r="T1232" s="83"/>
      <c r="U1232" s="99">
        <f>COUNTIF(通讯通路门店!$S:$S,$G1232)</f>
        <v>0</v>
      </c>
      <c r="V1232" s="99">
        <f>COUNTIFS(通讯通路门店!$S:$S,$G1232,通讯通路门店!$J:$J,"综合卖场")</f>
        <v>0</v>
      </c>
      <c r="W1232" s="99">
        <f>SUMIFS(通讯通路门店!$AJ:$AJ,通讯通路门店!$S:$S,通讯客户沙盘!$G1232)</f>
        <v>0</v>
      </c>
      <c r="X1232" s="99">
        <f t="shared" si="95"/>
        <v>0</v>
      </c>
      <c r="Y1232" s="99">
        <f>COUNTIFS(通讯通路门店!$S:$S,$G1232,通讯通路门店!$J:$J,"荣耀体验店")+COUNTIFS(通讯通路门店!$S:$S,$G1232,通讯通路门店!$J:$J,"荣耀授权专卖店")</f>
        <v>0</v>
      </c>
      <c r="Z1232" s="99">
        <f>COUNTIFS(通讯通路门店!$S:$S,$G1232,通讯通路门店!$J:$J,"VIVO体验店")</f>
        <v>0</v>
      </c>
      <c r="AA1232" s="99">
        <f>COUNTIFS(通讯通路门店!$S:$S,$G1232,通讯通路门店!$J:$J,"OPPO体验店")</f>
        <v>0</v>
      </c>
      <c r="AB1232" s="99">
        <f>COUNTIFS(通讯通路门店!$S:$S,$G1232,通讯通路门店!$J:$J,"华为授权体验店")+COUNTIFS(通讯通路门店!$S:$S,$G1232,通讯通路门店!$J:$J,"华为堡垒店")</f>
        <v>0</v>
      </c>
      <c r="AC1232" s="99">
        <f>COUNTIFS(通讯通路门店!$S:$S,$G1232,通讯通路门店!$J:$J,"小米体验店")</f>
        <v>0</v>
      </c>
      <c r="AD1232" s="99">
        <f>COUNTIFS(通讯通路门店!$S:$S,$G1232,通讯通路门店!$J:$J,"苹果体验店")</f>
        <v>0</v>
      </c>
      <c r="AE1232" s="99">
        <f>COUNTIFS(通讯通路门店!$S:$S,$G1232,通讯通路门店!$J:$J,"其他品牌专卖店")</f>
        <v>0</v>
      </c>
      <c r="AF1232" s="99">
        <f>SUMIFS(通讯通路门店!$BI:$BI,通讯通路门店!$S:$S,$G1232)</f>
        <v>0</v>
      </c>
      <c r="AG1232" s="99">
        <f>SUMIFS(通讯通路门店!$BH:$BH,通讯通路门店!$S:$S,$G1232)</f>
        <v>0</v>
      </c>
      <c r="AH1232" s="99">
        <f t="shared" si="96"/>
        <v>0</v>
      </c>
      <c r="AI1232" s="99">
        <f>SUMIFS(通讯通路门店!$BB:$BB,通讯通路门店!$S:$S,$G1232)</f>
        <v>0</v>
      </c>
      <c r="AJ1232" s="99">
        <f>SUMIFS(通讯通路门店!$BE:$BE,通讯通路门店!$S:$S,$G1232)</f>
        <v>0</v>
      </c>
      <c r="AK1232" s="99">
        <f>SUMIFS(通讯通路门店!$BG:$BG,通讯通路门店!$S:$S,$G1232)</f>
        <v>0</v>
      </c>
      <c r="AL1232" s="99">
        <f>SUMIFS(通讯通路门店!$BC:$BC,通讯通路门店!$S:$S,$G1232)</f>
        <v>0</v>
      </c>
      <c r="AM1232" s="99">
        <f>SUMIFS(通讯通路门店!$BD:$BD,通讯通路门店!$S:$S,$G1232)</f>
        <v>0</v>
      </c>
      <c r="AN1232" s="99">
        <f>SUMIFS(通讯通路门店!$BF:$BF,通讯通路门店!$S:$S,$G1232)</f>
        <v>0</v>
      </c>
      <c r="AO1232" s="99">
        <f t="shared" si="97"/>
        <v>0</v>
      </c>
      <c r="AP1232" s="99">
        <f>SUMIFS(通讯通路门店!$K:$K,通讯通路门店!$S:$S,$G1232)</f>
        <v>0</v>
      </c>
      <c r="AQ1232" s="83"/>
      <c r="AR1232" s="99">
        <f>SUMIFS(通讯通路门店!$T:$T,通讯通路门店!$S:$S,$G1232)</f>
        <v>0</v>
      </c>
      <c r="AS1232" s="99">
        <f>SUMIFS(通讯通路门店!$U:$U,通讯通路门店!$S:$S,$G1232)</f>
        <v>0</v>
      </c>
      <c r="AT1232" s="99">
        <f>SUMIFS(通讯通路门店!$V:$V,通讯通路门店!$S:$S,$G1232)</f>
        <v>0</v>
      </c>
      <c r="AU1232" s="99">
        <f>SUMIFS(通讯通路门店!$W:$W,通讯通路门店!$S:$S,$G1232)</f>
        <v>0</v>
      </c>
      <c r="AV1232" s="99">
        <f>SUMIFS(通讯通路门店!$Z:$Z,通讯通路门店!$S:$S,$G1232)</f>
        <v>0</v>
      </c>
      <c r="AW1232" s="99">
        <f>SUMIFS(通讯通路门店!$AB:$AB,通讯通路门店!$S:$S,$G1232)</f>
        <v>0</v>
      </c>
      <c r="AX1232" s="99">
        <f>SUMIFS(通讯通路门店!$X:$X,通讯通路门店!$S:$S,$G1232)</f>
        <v>0</v>
      </c>
      <c r="AY1232" s="99">
        <f>SUMIFS(通讯通路门店!$Y:$Y,通讯通路门店!$S:$S,$G1232)</f>
        <v>0</v>
      </c>
      <c r="AZ1232" s="99">
        <f>SUMIFS(通讯通路门店!$AA:$AA,通讯通路门店!$S:$S,$G1232)</f>
        <v>0</v>
      </c>
      <c r="BA1232" s="99">
        <f t="shared" si="98"/>
        <v>0</v>
      </c>
      <c r="BB1232" s="99">
        <f t="shared" si="99"/>
        <v>0</v>
      </c>
      <c r="BC1232" s="99">
        <f>SUMIFS(通讯通路门店!$W:$W,通讯通路门店!$S:$S,$G1232,通讯通路门店!$J:$J,"荣耀体验店")+SUMIFS(通讯通路门店!$W:$W,通讯通路门店!$S:$S,$G1232,通讯通路门店!$J:$J,"荣耀授权专卖店")</f>
        <v>0</v>
      </c>
      <c r="BD1232" s="99">
        <f>SUMIFS(通讯通路门店!$Z:$Z,通讯通路门店!$S:$S,$G1232,通讯通路门店!$J:$J,"VIVO体验店")</f>
        <v>0</v>
      </c>
      <c r="BE1232" s="99">
        <f>SUMIFS(通讯通路门店!$AB:$AB,通讯通路门店!$S:$S,$G1232,通讯通路门店!$J:$J,"OPPO体验店")</f>
        <v>0</v>
      </c>
      <c r="BF1232" s="99">
        <f>SUMIFS(通讯通路门店!$X:$X,通讯通路门店!$S:$S,$G1232,通讯通路门店!$J:$J,"华为授权体验店")+SUMIFS(通讯通路门店!$AA:$AA,通讯通路门店!$S:$S,$G1232,通讯通路门店!$J:$J,"华为堡垒店")</f>
        <v>0</v>
      </c>
      <c r="BG1232" s="99">
        <f>SUMIFS(通讯通路门店!$Y:$Y,通讯通路门店!$S:$S,$G1232,通讯通路门店!$J:$J,"小米体验店")</f>
        <v>0</v>
      </c>
      <c r="BH1232" s="99">
        <f>SUMIFS(通讯通路门店!$AA:$AA,通讯通路门店!$S:$S,$G1232,通讯通路门店!$J:$J,"苹果体验店")</f>
        <v>0</v>
      </c>
      <c r="BI1232" s="99">
        <f>SUMIFS(通讯通路门店!$K:$K,通讯通路门店!$S:$S,$G1232,通讯通路门店!$J:$J,"其他品牌专卖店")</f>
        <v>0</v>
      </c>
      <c r="BJ1232" s="99">
        <f>SUMIFS(通讯通路门店!$AC:$AC,通讯通路门店!$S:$S,$G1232)</f>
        <v>0</v>
      </c>
      <c r="BK1232" s="99">
        <f>SUMIFS(通讯通路门店!$AD:$AD,通讯通路门店!$S:$S,$G1232)</f>
        <v>0</v>
      </c>
      <c r="BL1232" s="99">
        <f>SUMIFS(通讯通路门店!$AE:$AE,通讯通路门店!$S:$S,$G1232)</f>
        <v>0</v>
      </c>
      <c r="BM1232" s="99">
        <f>SUMIFS(通讯通路门店!$AF:$AF,通讯通路门店!$S:$S,$G1232)</f>
        <v>0</v>
      </c>
      <c r="BN1232" s="99">
        <f>SUMIFS(通讯通路门店!$AG:$AG,通讯通路门店!$S:$S,$G1232)</f>
        <v>0</v>
      </c>
      <c r="BO1232" s="99">
        <f>SUMIFS(通讯通路门店!$AH:$AH,通讯通路门店!$S:$S,$G1232)</f>
        <v>0</v>
      </c>
      <c r="BP1232" s="99">
        <f>SUMIFS(通讯通路门店!$AI:$AI,通讯通路门店!$S:$S,$G1232)</f>
        <v>0</v>
      </c>
      <c r="BQ1232" s="83"/>
    </row>
    <row r="1233" spans="1:69">
      <c r="A1233" s="99" t="str">
        <f>IFERROR(_xlfn.XLOOKUP($G1233,通讯通路门店!$S$4:$S$993933,通讯通路门店!$A$4:$A$993933,0,0),"")</f>
        <v>海南省</v>
      </c>
      <c r="B1233" s="99" t="str">
        <f>IFERROR(_xlfn.XLOOKUP($G1233,通讯通路门店!$S$4:$S$993933,通讯通路门店!$B$4:$B$993933,0,0),"")</f>
        <v>乐东黎族自治县</v>
      </c>
      <c r="C1233" s="99" t="str">
        <f>IFERROR(_xlfn.XLOOKUP($G1233,通讯通路门店!$S$4:$S$993933,通讯通路门店!$C$4:$C$993933,0,0),"")</f>
        <v>乐东黎族自治县</v>
      </c>
      <c r="D1233" s="99" t="str">
        <f>IFERROR(_xlfn.XLOOKUP($G1233,通讯通路门店!$S$4:$S$993933,通讯通路门店!$D$4:$D$993933,0,0),"")</f>
        <v>万冲镇</v>
      </c>
      <c r="E1233" s="83"/>
      <c r="F1233" s="83"/>
      <c r="G1233" s="101"/>
      <c r="H1233" s="102">
        <f>IFERROR(_xlfn.XLOOKUP($G1233,通讯通路门店!$S$4:$S$993933,通讯通路门店!$R$4:$R$993933,0,0),"")</f>
        <v>0</v>
      </c>
      <c r="I1233" s="83"/>
      <c r="J1233" s="83"/>
      <c r="K1233" s="83"/>
      <c r="L1233" s="83"/>
      <c r="M1233" s="83"/>
      <c r="N1233" s="83"/>
      <c r="O1233" s="83"/>
      <c r="P1233" s="83"/>
      <c r="Q1233" s="83"/>
      <c r="R1233" s="83"/>
      <c r="S1233" s="83"/>
      <c r="T1233" s="83"/>
      <c r="U1233" s="99">
        <f>COUNTIF(通讯通路门店!$S:$S,$G1233)</f>
        <v>0</v>
      </c>
      <c r="V1233" s="99">
        <f>COUNTIFS(通讯通路门店!$S:$S,$G1233,通讯通路门店!$J:$J,"综合卖场")</f>
        <v>0</v>
      </c>
      <c r="W1233" s="99">
        <f>SUMIFS(通讯通路门店!$AJ:$AJ,通讯通路门店!$S:$S,通讯客户沙盘!$G1233)</f>
        <v>0</v>
      </c>
      <c r="X1233" s="99">
        <f t="shared" si="95"/>
        <v>0</v>
      </c>
      <c r="Y1233" s="99">
        <f>COUNTIFS(通讯通路门店!$S:$S,$G1233,通讯通路门店!$J:$J,"荣耀体验店")+COUNTIFS(通讯通路门店!$S:$S,$G1233,通讯通路门店!$J:$J,"荣耀授权专卖店")</f>
        <v>0</v>
      </c>
      <c r="Z1233" s="99">
        <f>COUNTIFS(通讯通路门店!$S:$S,$G1233,通讯通路门店!$J:$J,"VIVO体验店")</f>
        <v>0</v>
      </c>
      <c r="AA1233" s="99">
        <f>COUNTIFS(通讯通路门店!$S:$S,$G1233,通讯通路门店!$J:$J,"OPPO体验店")</f>
        <v>0</v>
      </c>
      <c r="AB1233" s="99">
        <f>COUNTIFS(通讯通路门店!$S:$S,$G1233,通讯通路门店!$J:$J,"华为授权体验店")+COUNTIFS(通讯通路门店!$S:$S,$G1233,通讯通路门店!$J:$J,"华为堡垒店")</f>
        <v>0</v>
      </c>
      <c r="AC1233" s="99">
        <f>COUNTIFS(通讯通路门店!$S:$S,$G1233,通讯通路门店!$J:$J,"小米体验店")</f>
        <v>0</v>
      </c>
      <c r="AD1233" s="99">
        <f>COUNTIFS(通讯通路门店!$S:$S,$G1233,通讯通路门店!$J:$J,"苹果体验店")</f>
        <v>0</v>
      </c>
      <c r="AE1233" s="99">
        <f>COUNTIFS(通讯通路门店!$S:$S,$G1233,通讯通路门店!$J:$J,"其他品牌专卖店")</f>
        <v>0</v>
      </c>
      <c r="AF1233" s="99">
        <f>SUMIFS(通讯通路门店!$BI:$BI,通讯通路门店!$S:$S,$G1233)</f>
        <v>0</v>
      </c>
      <c r="AG1233" s="99">
        <f>SUMIFS(通讯通路门店!$BH:$BH,通讯通路门店!$S:$S,$G1233)</f>
        <v>0</v>
      </c>
      <c r="AH1233" s="99">
        <f t="shared" si="96"/>
        <v>0</v>
      </c>
      <c r="AI1233" s="99">
        <f>SUMIFS(通讯通路门店!$BB:$BB,通讯通路门店!$S:$S,$G1233)</f>
        <v>0</v>
      </c>
      <c r="AJ1233" s="99">
        <f>SUMIFS(通讯通路门店!$BE:$BE,通讯通路门店!$S:$S,$G1233)</f>
        <v>0</v>
      </c>
      <c r="AK1233" s="99">
        <f>SUMIFS(通讯通路门店!$BG:$BG,通讯通路门店!$S:$S,$G1233)</f>
        <v>0</v>
      </c>
      <c r="AL1233" s="99">
        <f>SUMIFS(通讯通路门店!$BC:$BC,通讯通路门店!$S:$S,$G1233)</f>
        <v>0</v>
      </c>
      <c r="AM1233" s="99">
        <f>SUMIFS(通讯通路门店!$BD:$BD,通讯通路门店!$S:$S,$G1233)</f>
        <v>0</v>
      </c>
      <c r="AN1233" s="99">
        <f>SUMIFS(通讯通路门店!$BF:$BF,通讯通路门店!$S:$S,$G1233)</f>
        <v>0</v>
      </c>
      <c r="AO1233" s="99">
        <f t="shared" si="97"/>
        <v>0</v>
      </c>
      <c r="AP1233" s="99">
        <f>SUMIFS(通讯通路门店!$K:$K,通讯通路门店!$S:$S,$G1233)</f>
        <v>0</v>
      </c>
      <c r="AQ1233" s="83"/>
      <c r="AR1233" s="99">
        <f>SUMIFS(通讯通路门店!$T:$T,通讯通路门店!$S:$S,$G1233)</f>
        <v>0</v>
      </c>
      <c r="AS1233" s="99">
        <f>SUMIFS(通讯通路门店!$U:$U,通讯通路门店!$S:$S,$G1233)</f>
        <v>0</v>
      </c>
      <c r="AT1233" s="99">
        <f>SUMIFS(通讯通路门店!$V:$V,通讯通路门店!$S:$S,$G1233)</f>
        <v>0</v>
      </c>
      <c r="AU1233" s="99">
        <f>SUMIFS(通讯通路门店!$W:$W,通讯通路门店!$S:$S,$G1233)</f>
        <v>0</v>
      </c>
      <c r="AV1233" s="99">
        <f>SUMIFS(通讯通路门店!$Z:$Z,通讯通路门店!$S:$S,$G1233)</f>
        <v>0</v>
      </c>
      <c r="AW1233" s="99">
        <f>SUMIFS(通讯通路门店!$AB:$AB,通讯通路门店!$S:$S,$G1233)</f>
        <v>0</v>
      </c>
      <c r="AX1233" s="99">
        <f>SUMIFS(通讯通路门店!$X:$X,通讯通路门店!$S:$S,$G1233)</f>
        <v>0</v>
      </c>
      <c r="AY1233" s="99">
        <f>SUMIFS(通讯通路门店!$Y:$Y,通讯通路门店!$S:$S,$G1233)</f>
        <v>0</v>
      </c>
      <c r="AZ1233" s="99">
        <f>SUMIFS(通讯通路门店!$AA:$AA,通讯通路门店!$S:$S,$G1233)</f>
        <v>0</v>
      </c>
      <c r="BA1233" s="99">
        <f t="shared" si="98"/>
        <v>0</v>
      </c>
      <c r="BB1233" s="99">
        <f t="shared" si="99"/>
        <v>0</v>
      </c>
      <c r="BC1233" s="99">
        <f>SUMIFS(通讯通路门店!$W:$W,通讯通路门店!$S:$S,$G1233,通讯通路门店!$J:$J,"荣耀体验店")+SUMIFS(通讯通路门店!$W:$W,通讯通路门店!$S:$S,$G1233,通讯通路门店!$J:$J,"荣耀授权专卖店")</f>
        <v>0</v>
      </c>
      <c r="BD1233" s="99">
        <f>SUMIFS(通讯通路门店!$Z:$Z,通讯通路门店!$S:$S,$G1233,通讯通路门店!$J:$J,"VIVO体验店")</f>
        <v>0</v>
      </c>
      <c r="BE1233" s="99">
        <f>SUMIFS(通讯通路门店!$AB:$AB,通讯通路门店!$S:$S,$G1233,通讯通路门店!$J:$J,"OPPO体验店")</f>
        <v>0</v>
      </c>
      <c r="BF1233" s="99">
        <f>SUMIFS(通讯通路门店!$X:$X,通讯通路门店!$S:$S,$G1233,通讯通路门店!$J:$J,"华为授权体验店")+SUMIFS(通讯通路门店!$AA:$AA,通讯通路门店!$S:$S,$G1233,通讯通路门店!$J:$J,"华为堡垒店")</f>
        <v>0</v>
      </c>
      <c r="BG1233" s="99">
        <f>SUMIFS(通讯通路门店!$Y:$Y,通讯通路门店!$S:$S,$G1233,通讯通路门店!$J:$J,"小米体验店")</f>
        <v>0</v>
      </c>
      <c r="BH1233" s="99">
        <f>SUMIFS(通讯通路门店!$AA:$AA,通讯通路门店!$S:$S,$G1233,通讯通路门店!$J:$J,"苹果体验店")</f>
        <v>0</v>
      </c>
      <c r="BI1233" s="99">
        <f>SUMIFS(通讯通路门店!$K:$K,通讯通路门店!$S:$S,$G1233,通讯通路门店!$J:$J,"其他品牌专卖店")</f>
        <v>0</v>
      </c>
      <c r="BJ1233" s="99">
        <f>SUMIFS(通讯通路门店!$AC:$AC,通讯通路门店!$S:$S,$G1233)</f>
        <v>0</v>
      </c>
      <c r="BK1233" s="99">
        <f>SUMIFS(通讯通路门店!$AD:$AD,通讯通路门店!$S:$S,$G1233)</f>
        <v>0</v>
      </c>
      <c r="BL1233" s="99">
        <f>SUMIFS(通讯通路门店!$AE:$AE,通讯通路门店!$S:$S,$G1233)</f>
        <v>0</v>
      </c>
      <c r="BM1233" s="99">
        <f>SUMIFS(通讯通路门店!$AF:$AF,通讯通路门店!$S:$S,$G1233)</f>
        <v>0</v>
      </c>
      <c r="BN1233" s="99">
        <f>SUMIFS(通讯通路门店!$AG:$AG,通讯通路门店!$S:$S,$G1233)</f>
        <v>0</v>
      </c>
      <c r="BO1233" s="99">
        <f>SUMIFS(通讯通路门店!$AH:$AH,通讯通路门店!$S:$S,$G1233)</f>
        <v>0</v>
      </c>
      <c r="BP1233" s="99">
        <f>SUMIFS(通讯通路门店!$AI:$AI,通讯通路门店!$S:$S,$G1233)</f>
        <v>0</v>
      </c>
      <c r="BQ1233" s="83"/>
    </row>
    <row r="1234" spans="1:69">
      <c r="A1234" s="99" t="str">
        <f>IFERROR(_xlfn.XLOOKUP($G1234,通讯通路门店!$S$4:$S$993933,通讯通路门店!$A$4:$A$993933,0,0),"")</f>
        <v>海南省</v>
      </c>
      <c r="B1234" s="99" t="str">
        <f>IFERROR(_xlfn.XLOOKUP($G1234,通讯通路门店!$S$4:$S$993933,通讯通路门店!$B$4:$B$993933,0,0),"")</f>
        <v>乐东黎族自治县</v>
      </c>
      <c r="C1234" s="99" t="str">
        <f>IFERROR(_xlfn.XLOOKUP($G1234,通讯通路门店!$S$4:$S$993933,通讯通路门店!$C$4:$C$993933,0,0),"")</f>
        <v>乐东黎族自治县</v>
      </c>
      <c r="D1234" s="99" t="str">
        <f>IFERROR(_xlfn.XLOOKUP($G1234,通讯通路门店!$S$4:$S$993933,通讯通路门店!$D$4:$D$993933,0,0),"")</f>
        <v>万冲镇</v>
      </c>
      <c r="E1234" s="83"/>
      <c r="F1234" s="83"/>
      <c r="G1234" s="101"/>
      <c r="H1234" s="102">
        <f>IFERROR(_xlfn.XLOOKUP($G1234,通讯通路门店!$S$4:$S$993933,通讯通路门店!$R$4:$R$993933,0,0),"")</f>
        <v>0</v>
      </c>
      <c r="I1234" s="83"/>
      <c r="J1234" s="83"/>
      <c r="K1234" s="83"/>
      <c r="L1234" s="83"/>
      <c r="M1234" s="83"/>
      <c r="N1234" s="83"/>
      <c r="O1234" s="83"/>
      <c r="P1234" s="83"/>
      <c r="Q1234" s="83"/>
      <c r="R1234" s="83"/>
      <c r="S1234" s="83"/>
      <c r="T1234" s="83"/>
      <c r="U1234" s="99">
        <f>COUNTIF(通讯通路门店!$S:$S,$G1234)</f>
        <v>0</v>
      </c>
      <c r="V1234" s="99">
        <f>COUNTIFS(通讯通路门店!$S:$S,$G1234,通讯通路门店!$J:$J,"综合卖场")</f>
        <v>0</v>
      </c>
      <c r="W1234" s="99">
        <f>SUMIFS(通讯通路门店!$AJ:$AJ,通讯通路门店!$S:$S,通讯客户沙盘!$G1234)</f>
        <v>0</v>
      </c>
      <c r="X1234" s="99">
        <f t="shared" si="95"/>
        <v>0</v>
      </c>
      <c r="Y1234" s="99">
        <f>COUNTIFS(通讯通路门店!$S:$S,$G1234,通讯通路门店!$J:$J,"荣耀体验店")+COUNTIFS(通讯通路门店!$S:$S,$G1234,通讯通路门店!$J:$J,"荣耀授权专卖店")</f>
        <v>0</v>
      </c>
      <c r="Z1234" s="99">
        <f>COUNTIFS(通讯通路门店!$S:$S,$G1234,通讯通路门店!$J:$J,"VIVO体验店")</f>
        <v>0</v>
      </c>
      <c r="AA1234" s="99">
        <f>COUNTIFS(通讯通路门店!$S:$S,$G1234,通讯通路门店!$J:$J,"OPPO体验店")</f>
        <v>0</v>
      </c>
      <c r="AB1234" s="99">
        <f>COUNTIFS(通讯通路门店!$S:$S,$G1234,通讯通路门店!$J:$J,"华为授权体验店")+COUNTIFS(通讯通路门店!$S:$S,$G1234,通讯通路门店!$J:$J,"华为堡垒店")</f>
        <v>0</v>
      </c>
      <c r="AC1234" s="99">
        <f>COUNTIFS(通讯通路门店!$S:$S,$G1234,通讯通路门店!$J:$J,"小米体验店")</f>
        <v>0</v>
      </c>
      <c r="AD1234" s="99">
        <f>COUNTIFS(通讯通路门店!$S:$S,$G1234,通讯通路门店!$J:$J,"苹果体验店")</f>
        <v>0</v>
      </c>
      <c r="AE1234" s="99">
        <f>COUNTIFS(通讯通路门店!$S:$S,$G1234,通讯通路门店!$J:$J,"其他品牌专卖店")</f>
        <v>0</v>
      </c>
      <c r="AF1234" s="99">
        <f>SUMIFS(通讯通路门店!$BI:$BI,通讯通路门店!$S:$S,$G1234)</f>
        <v>0</v>
      </c>
      <c r="AG1234" s="99">
        <f>SUMIFS(通讯通路门店!$BH:$BH,通讯通路门店!$S:$S,$G1234)</f>
        <v>0</v>
      </c>
      <c r="AH1234" s="99">
        <f t="shared" si="96"/>
        <v>0</v>
      </c>
      <c r="AI1234" s="99">
        <f>SUMIFS(通讯通路门店!$BB:$BB,通讯通路门店!$S:$S,$G1234)</f>
        <v>0</v>
      </c>
      <c r="AJ1234" s="99">
        <f>SUMIFS(通讯通路门店!$BE:$BE,通讯通路门店!$S:$S,$G1234)</f>
        <v>0</v>
      </c>
      <c r="AK1234" s="99">
        <f>SUMIFS(通讯通路门店!$BG:$BG,通讯通路门店!$S:$S,$G1234)</f>
        <v>0</v>
      </c>
      <c r="AL1234" s="99">
        <f>SUMIFS(通讯通路门店!$BC:$BC,通讯通路门店!$S:$S,$G1234)</f>
        <v>0</v>
      </c>
      <c r="AM1234" s="99">
        <f>SUMIFS(通讯通路门店!$BD:$BD,通讯通路门店!$S:$S,$G1234)</f>
        <v>0</v>
      </c>
      <c r="AN1234" s="99">
        <f>SUMIFS(通讯通路门店!$BF:$BF,通讯通路门店!$S:$S,$G1234)</f>
        <v>0</v>
      </c>
      <c r="AO1234" s="99">
        <f t="shared" si="97"/>
        <v>0</v>
      </c>
      <c r="AP1234" s="99">
        <f>SUMIFS(通讯通路门店!$K:$K,通讯通路门店!$S:$S,$G1234)</f>
        <v>0</v>
      </c>
      <c r="AQ1234" s="83"/>
      <c r="AR1234" s="99">
        <f>SUMIFS(通讯通路门店!$T:$T,通讯通路门店!$S:$S,$G1234)</f>
        <v>0</v>
      </c>
      <c r="AS1234" s="99">
        <f>SUMIFS(通讯通路门店!$U:$U,通讯通路门店!$S:$S,$G1234)</f>
        <v>0</v>
      </c>
      <c r="AT1234" s="99">
        <f>SUMIFS(通讯通路门店!$V:$V,通讯通路门店!$S:$S,$G1234)</f>
        <v>0</v>
      </c>
      <c r="AU1234" s="99">
        <f>SUMIFS(通讯通路门店!$W:$W,通讯通路门店!$S:$S,$G1234)</f>
        <v>0</v>
      </c>
      <c r="AV1234" s="99">
        <f>SUMIFS(通讯通路门店!$Z:$Z,通讯通路门店!$S:$S,$G1234)</f>
        <v>0</v>
      </c>
      <c r="AW1234" s="99">
        <f>SUMIFS(通讯通路门店!$AB:$AB,通讯通路门店!$S:$S,$G1234)</f>
        <v>0</v>
      </c>
      <c r="AX1234" s="99">
        <f>SUMIFS(通讯通路门店!$X:$X,通讯通路门店!$S:$S,$G1234)</f>
        <v>0</v>
      </c>
      <c r="AY1234" s="99">
        <f>SUMIFS(通讯通路门店!$Y:$Y,通讯通路门店!$S:$S,$G1234)</f>
        <v>0</v>
      </c>
      <c r="AZ1234" s="99">
        <f>SUMIFS(通讯通路门店!$AA:$AA,通讯通路门店!$S:$S,$G1234)</f>
        <v>0</v>
      </c>
      <c r="BA1234" s="99">
        <f t="shared" si="98"/>
        <v>0</v>
      </c>
      <c r="BB1234" s="99">
        <f t="shared" si="99"/>
        <v>0</v>
      </c>
      <c r="BC1234" s="99">
        <f>SUMIFS(通讯通路门店!$W:$W,通讯通路门店!$S:$S,$G1234,通讯通路门店!$J:$J,"荣耀体验店")+SUMIFS(通讯通路门店!$W:$W,通讯通路门店!$S:$S,$G1234,通讯通路门店!$J:$J,"荣耀授权专卖店")</f>
        <v>0</v>
      </c>
      <c r="BD1234" s="99">
        <f>SUMIFS(通讯通路门店!$Z:$Z,通讯通路门店!$S:$S,$G1234,通讯通路门店!$J:$J,"VIVO体验店")</f>
        <v>0</v>
      </c>
      <c r="BE1234" s="99">
        <f>SUMIFS(通讯通路门店!$AB:$AB,通讯通路门店!$S:$S,$G1234,通讯通路门店!$J:$J,"OPPO体验店")</f>
        <v>0</v>
      </c>
      <c r="BF1234" s="99">
        <f>SUMIFS(通讯通路门店!$X:$X,通讯通路门店!$S:$S,$G1234,通讯通路门店!$J:$J,"华为授权体验店")+SUMIFS(通讯通路门店!$AA:$AA,通讯通路门店!$S:$S,$G1234,通讯通路门店!$J:$J,"华为堡垒店")</f>
        <v>0</v>
      </c>
      <c r="BG1234" s="99">
        <f>SUMIFS(通讯通路门店!$Y:$Y,通讯通路门店!$S:$S,$G1234,通讯通路门店!$J:$J,"小米体验店")</f>
        <v>0</v>
      </c>
      <c r="BH1234" s="99">
        <f>SUMIFS(通讯通路门店!$AA:$AA,通讯通路门店!$S:$S,$G1234,通讯通路门店!$J:$J,"苹果体验店")</f>
        <v>0</v>
      </c>
      <c r="BI1234" s="99">
        <f>SUMIFS(通讯通路门店!$K:$K,通讯通路门店!$S:$S,$G1234,通讯通路门店!$J:$J,"其他品牌专卖店")</f>
        <v>0</v>
      </c>
      <c r="BJ1234" s="99">
        <f>SUMIFS(通讯通路门店!$AC:$AC,通讯通路门店!$S:$S,$G1234)</f>
        <v>0</v>
      </c>
      <c r="BK1234" s="99">
        <f>SUMIFS(通讯通路门店!$AD:$AD,通讯通路门店!$S:$S,$G1234)</f>
        <v>0</v>
      </c>
      <c r="BL1234" s="99">
        <f>SUMIFS(通讯通路门店!$AE:$AE,通讯通路门店!$S:$S,$G1234)</f>
        <v>0</v>
      </c>
      <c r="BM1234" s="99">
        <f>SUMIFS(通讯通路门店!$AF:$AF,通讯通路门店!$S:$S,$G1234)</f>
        <v>0</v>
      </c>
      <c r="BN1234" s="99">
        <f>SUMIFS(通讯通路门店!$AG:$AG,通讯通路门店!$S:$S,$G1234)</f>
        <v>0</v>
      </c>
      <c r="BO1234" s="99">
        <f>SUMIFS(通讯通路门店!$AH:$AH,通讯通路门店!$S:$S,$G1234)</f>
        <v>0</v>
      </c>
      <c r="BP1234" s="99">
        <f>SUMIFS(通讯通路门店!$AI:$AI,通讯通路门店!$S:$S,$G1234)</f>
        <v>0</v>
      </c>
      <c r="BQ1234" s="83"/>
    </row>
    <row r="1235" spans="1:69">
      <c r="A1235" s="99" t="str">
        <f>IFERROR(_xlfn.XLOOKUP($G1235,通讯通路门店!$S$4:$S$993933,通讯通路门店!$A$4:$A$993933,0,0),"")</f>
        <v>海南省</v>
      </c>
      <c r="B1235" s="99" t="str">
        <f>IFERROR(_xlfn.XLOOKUP($G1235,通讯通路门店!$S$4:$S$993933,通讯通路门店!$B$4:$B$993933,0,0),"")</f>
        <v>乐东黎族自治县</v>
      </c>
      <c r="C1235" s="99" t="str">
        <f>IFERROR(_xlfn.XLOOKUP($G1235,通讯通路门店!$S$4:$S$993933,通讯通路门店!$C$4:$C$993933,0,0),"")</f>
        <v>乐东黎族自治县</v>
      </c>
      <c r="D1235" s="99" t="str">
        <f>IFERROR(_xlfn.XLOOKUP($G1235,通讯通路门店!$S$4:$S$993933,通讯通路门店!$D$4:$D$993933,0,0),"")</f>
        <v>万冲镇</v>
      </c>
      <c r="E1235" s="83"/>
      <c r="F1235" s="83"/>
      <c r="G1235" s="101"/>
      <c r="H1235" s="102">
        <f>IFERROR(_xlfn.XLOOKUP($G1235,通讯通路门店!$S$4:$S$993933,通讯通路门店!$R$4:$R$993933,0,0),"")</f>
        <v>0</v>
      </c>
      <c r="I1235" s="83"/>
      <c r="J1235" s="83"/>
      <c r="K1235" s="83"/>
      <c r="L1235" s="83"/>
      <c r="M1235" s="83"/>
      <c r="N1235" s="83"/>
      <c r="O1235" s="83"/>
      <c r="P1235" s="83"/>
      <c r="Q1235" s="83"/>
      <c r="R1235" s="83"/>
      <c r="S1235" s="83"/>
      <c r="T1235" s="83"/>
      <c r="U1235" s="99">
        <f>COUNTIF(通讯通路门店!$S:$S,$G1235)</f>
        <v>0</v>
      </c>
      <c r="V1235" s="99">
        <f>COUNTIFS(通讯通路门店!$S:$S,$G1235,通讯通路门店!$J:$J,"综合卖场")</f>
        <v>0</v>
      </c>
      <c r="W1235" s="99">
        <f>SUMIFS(通讯通路门店!$AJ:$AJ,通讯通路门店!$S:$S,通讯客户沙盘!$G1235)</f>
        <v>0</v>
      </c>
      <c r="X1235" s="99">
        <f t="shared" si="95"/>
        <v>0</v>
      </c>
      <c r="Y1235" s="99">
        <f>COUNTIFS(通讯通路门店!$S:$S,$G1235,通讯通路门店!$J:$J,"荣耀体验店")+COUNTIFS(通讯通路门店!$S:$S,$G1235,通讯通路门店!$J:$J,"荣耀授权专卖店")</f>
        <v>0</v>
      </c>
      <c r="Z1235" s="99">
        <f>COUNTIFS(通讯通路门店!$S:$S,$G1235,通讯通路门店!$J:$J,"VIVO体验店")</f>
        <v>0</v>
      </c>
      <c r="AA1235" s="99">
        <f>COUNTIFS(通讯通路门店!$S:$S,$G1235,通讯通路门店!$J:$J,"OPPO体验店")</f>
        <v>0</v>
      </c>
      <c r="AB1235" s="99">
        <f>COUNTIFS(通讯通路门店!$S:$S,$G1235,通讯通路门店!$J:$J,"华为授权体验店")+COUNTIFS(通讯通路门店!$S:$S,$G1235,通讯通路门店!$J:$J,"华为堡垒店")</f>
        <v>0</v>
      </c>
      <c r="AC1235" s="99">
        <f>COUNTIFS(通讯通路门店!$S:$S,$G1235,通讯通路门店!$J:$J,"小米体验店")</f>
        <v>0</v>
      </c>
      <c r="AD1235" s="99">
        <f>COUNTIFS(通讯通路门店!$S:$S,$G1235,通讯通路门店!$J:$J,"苹果体验店")</f>
        <v>0</v>
      </c>
      <c r="AE1235" s="99">
        <f>COUNTIFS(通讯通路门店!$S:$S,$G1235,通讯通路门店!$J:$J,"其他品牌专卖店")</f>
        <v>0</v>
      </c>
      <c r="AF1235" s="99">
        <f>SUMIFS(通讯通路门店!$BI:$BI,通讯通路门店!$S:$S,$G1235)</f>
        <v>0</v>
      </c>
      <c r="AG1235" s="99">
        <f>SUMIFS(通讯通路门店!$BH:$BH,通讯通路门店!$S:$S,$G1235)</f>
        <v>0</v>
      </c>
      <c r="AH1235" s="99">
        <f t="shared" si="96"/>
        <v>0</v>
      </c>
      <c r="AI1235" s="99">
        <f>SUMIFS(通讯通路门店!$BB:$BB,通讯通路门店!$S:$S,$G1235)</f>
        <v>0</v>
      </c>
      <c r="AJ1235" s="99">
        <f>SUMIFS(通讯通路门店!$BE:$BE,通讯通路门店!$S:$S,$G1235)</f>
        <v>0</v>
      </c>
      <c r="AK1235" s="99">
        <f>SUMIFS(通讯通路门店!$BG:$BG,通讯通路门店!$S:$S,$G1235)</f>
        <v>0</v>
      </c>
      <c r="AL1235" s="99">
        <f>SUMIFS(通讯通路门店!$BC:$BC,通讯通路门店!$S:$S,$G1235)</f>
        <v>0</v>
      </c>
      <c r="AM1235" s="99">
        <f>SUMIFS(通讯通路门店!$BD:$BD,通讯通路门店!$S:$S,$G1235)</f>
        <v>0</v>
      </c>
      <c r="AN1235" s="99">
        <f>SUMIFS(通讯通路门店!$BF:$BF,通讯通路门店!$S:$S,$G1235)</f>
        <v>0</v>
      </c>
      <c r="AO1235" s="99">
        <f t="shared" si="97"/>
        <v>0</v>
      </c>
      <c r="AP1235" s="99">
        <f>SUMIFS(通讯通路门店!$K:$K,通讯通路门店!$S:$S,$G1235)</f>
        <v>0</v>
      </c>
      <c r="AQ1235" s="83"/>
      <c r="AR1235" s="99">
        <f>SUMIFS(通讯通路门店!$T:$T,通讯通路门店!$S:$S,$G1235)</f>
        <v>0</v>
      </c>
      <c r="AS1235" s="99">
        <f>SUMIFS(通讯通路门店!$U:$U,通讯通路门店!$S:$S,$G1235)</f>
        <v>0</v>
      </c>
      <c r="AT1235" s="99">
        <f>SUMIFS(通讯通路门店!$V:$V,通讯通路门店!$S:$S,$G1235)</f>
        <v>0</v>
      </c>
      <c r="AU1235" s="99">
        <f>SUMIFS(通讯通路门店!$W:$W,通讯通路门店!$S:$S,$G1235)</f>
        <v>0</v>
      </c>
      <c r="AV1235" s="99">
        <f>SUMIFS(通讯通路门店!$Z:$Z,通讯通路门店!$S:$S,$G1235)</f>
        <v>0</v>
      </c>
      <c r="AW1235" s="99">
        <f>SUMIFS(通讯通路门店!$AB:$AB,通讯通路门店!$S:$S,$G1235)</f>
        <v>0</v>
      </c>
      <c r="AX1235" s="99">
        <f>SUMIFS(通讯通路门店!$X:$X,通讯通路门店!$S:$S,$G1235)</f>
        <v>0</v>
      </c>
      <c r="AY1235" s="99">
        <f>SUMIFS(通讯通路门店!$Y:$Y,通讯通路门店!$S:$S,$G1235)</f>
        <v>0</v>
      </c>
      <c r="AZ1235" s="99">
        <f>SUMIFS(通讯通路门店!$AA:$AA,通讯通路门店!$S:$S,$G1235)</f>
        <v>0</v>
      </c>
      <c r="BA1235" s="99">
        <f t="shared" si="98"/>
        <v>0</v>
      </c>
      <c r="BB1235" s="99">
        <f t="shared" si="99"/>
        <v>0</v>
      </c>
      <c r="BC1235" s="99">
        <f>SUMIFS(通讯通路门店!$W:$W,通讯通路门店!$S:$S,$G1235,通讯通路门店!$J:$J,"荣耀体验店")+SUMIFS(通讯通路门店!$W:$W,通讯通路门店!$S:$S,$G1235,通讯通路门店!$J:$J,"荣耀授权专卖店")</f>
        <v>0</v>
      </c>
      <c r="BD1235" s="99">
        <f>SUMIFS(通讯通路门店!$Z:$Z,通讯通路门店!$S:$S,$G1235,通讯通路门店!$J:$J,"VIVO体验店")</f>
        <v>0</v>
      </c>
      <c r="BE1235" s="99">
        <f>SUMIFS(通讯通路门店!$AB:$AB,通讯通路门店!$S:$S,$G1235,通讯通路门店!$J:$J,"OPPO体验店")</f>
        <v>0</v>
      </c>
      <c r="BF1235" s="99">
        <f>SUMIFS(通讯通路门店!$X:$X,通讯通路门店!$S:$S,$G1235,通讯通路门店!$J:$J,"华为授权体验店")+SUMIFS(通讯通路门店!$AA:$AA,通讯通路门店!$S:$S,$G1235,通讯通路门店!$J:$J,"华为堡垒店")</f>
        <v>0</v>
      </c>
      <c r="BG1235" s="99">
        <f>SUMIFS(通讯通路门店!$Y:$Y,通讯通路门店!$S:$S,$G1235,通讯通路门店!$J:$J,"小米体验店")</f>
        <v>0</v>
      </c>
      <c r="BH1235" s="99">
        <f>SUMIFS(通讯通路门店!$AA:$AA,通讯通路门店!$S:$S,$G1235,通讯通路门店!$J:$J,"苹果体验店")</f>
        <v>0</v>
      </c>
      <c r="BI1235" s="99">
        <f>SUMIFS(通讯通路门店!$K:$K,通讯通路门店!$S:$S,$G1235,通讯通路门店!$J:$J,"其他品牌专卖店")</f>
        <v>0</v>
      </c>
      <c r="BJ1235" s="99">
        <f>SUMIFS(通讯通路门店!$AC:$AC,通讯通路门店!$S:$S,$G1235)</f>
        <v>0</v>
      </c>
      <c r="BK1235" s="99">
        <f>SUMIFS(通讯通路门店!$AD:$AD,通讯通路门店!$S:$S,$G1235)</f>
        <v>0</v>
      </c>
      <c r="BL1235" s="99">
        <f>SUMIFS(通讯通路门店!$AE:$AE,通讯通路门店!$S:$S,$G1235)</f>
        <v>0</v>
      </c>
      <c r="BM1235" s="99">
        <f>SUMIFS(通讯通路门店!$AF:$AF,通讯通路门店!$S:$S,$G1235)</f>
        <v>0</v>
      </c>
      <c r="BN1235" s="99">
        <f>SUMIFS(通讯通路门店!$AG:$AG,通讯通路门店!$S:$S,$G1235)</f>
        <v>0</v>
      </c>
      <c r="BO1235" s="99">
        <f>SUMIFS(通讯通路门店!$AH:$AH,通讯通路门店!$S:$S,$G1235)</f>
        <v>0</v>
      </c>
      <c r="BP1235" s="99">
        <f>SUMIFS(通讯通路门店!$AI:$AI,通讯通路门店!$S:$S,$G1235)</f>
        <v>0</v>
      </c>
      <c r="BQ1235" s="83"/>
    </row>
    <row r="1236" spans="1:69">
      <c r="A1236" s="99" t="str">
        <f>IFERROR(_xlfn.XLOOKUP($G1236,通讯通路门店!$S$4:$S$993933,通讯通路门店!$A$4:$A$993933,0,0),"")</f>
        <v>海南省</v>
      </c>
      <c r="B1236" s="99" t="str">
        <f>IFERROR(_xlfn.XLOOKUP($G1236,通讯通路门店!$S$4:$S$993933,通讯通路门店!$B$4:$B$993933,0,0),"")</f>
        <v>乐东黎族自治县</v>
      </c>
      <c r="C1236" s="99" t="str">
        <f>IFERROR(_xlfn.XLOOKUP($G1236,通讯通路门店!$S$4:$S$993933,通讯通路门店!$C$4:$C$993933,0,0),"")</f>
        <v>乐东黎族自治县</v>
      </c>
      <c r="D1236" s="99" t="str">
        <f>IFERROR(_xlfn.XLOOKUP($G1236,通讯通路门店!$S$4:$S$993933,通讯通路门店!$D$4:$D$993933,0,0),"")</f>
        <v>万冲镇</v>
      </c>
      <c r="E1236" s="83"/>
      <c r="F1236" s="83"/>
      <c r="G1236" s="101"/>
      <c r="H1236" s="102">
        <f>IFERROR(_xlfn.XLOOKUP($G1236,通讯通路门店!$S$4:$S$993933,通讯通路门店!$R$4:$R$993933,0,0),"")</f>
        <v>0</v>
      </c>
      <c r="I1236" s="83"/>
      <c r="J1236" s="83"/>
      <c r="K1236" s="83"/>
      <c r="L1236" s="83"/>
      <c r="M1236" s="83"/>
      <c r="N1236" s="83"/>
      <c r="O1236" s="83"/>
      <c r="P1236" s="83"/>
      <c r="Q1236" s="83"/>
      <c r="R1236" s="83"/>
      <c r="S1236" s="83"/>
      <c r="T1236" s="83"/>
      <c r="U1236" s="99">
        <f>COUNTIF(通讯通路门店!$S:$S,$G1236)</f>
        <v>0</v>
      </c>
      <c r="V1236" s="99">
        <f>COUNTIFS(通讯通路门店!$S:$S,$G1236,通讯通路门店!$J:$J,"综合卖场")</f>
        <v>0</v>
      </c>
      <c r="W1236" s="99">
        <f>SUMIFS(通讯通路门店!$AJ:$AJ,通讯通路门店!$S:$S,通讯客户沙盘!$G1236)</f>
        <v>0</v>
      </c>
      <c r="X1236" s="99">
        <f t="shared" si="95"/>
        <v>0</v>
      </c>
      <c r="Y1236" s="99">
        <f>COUNTIFS(通讯通路门店!$S:$S,$G1236,通讯通路门店!$J:$J,"荣耀体验店")+COUNTIFS(通讯通路门店!$S:$S,$G1236,通讯通路门店!$J:$J,"荣耀授权专卖店")</f>
        <v>0</v>
      </c>
      <c r="Z1236" s="99">
        <f>COUNTIFS(通讯通路门店!$S:$S,$G1236,通讯通路门店!$J:$J,"VIVO体验店")</f>
        <v>0</v>
      </c>
      <c r="AA1236" s="99">
        <f>COUNTIFS(通讯通路门店!$S:$S,$G1236,通讯通路门店!$J:$J,"OPPO体验店")</f>
        <v>0</v>
      </c>
      <c r="AB1236" s="99">
        <f>COUNTIFS(通讯通路门店!$S:$S,$G1236,通讯通路门店!$J:$J,"华为授权体验店")+COUNTIFS(通讯通路门店!$S:$S,$G1236,通讯通路门店!$J:$J,"华为堡垒店")</f>
        <v>0</v>
      </c>
      <c r="AC1236" s="99">
        <f>COUNTIFS(通讯通路门店!$S:$S,$G1236,通讯通路门店!$J:$J,"小米体验店")</f>
        <v>0</v>
      </c>
      <c r="AD1236" s="99">
        <f>COUNTIFS(通讯通路门店!$S:$S,$G1236,通讯通路门店!$J:$J,"苹果体验店")</f>
        <v>0</v>
      </c>
      <c r="AE1236" s="99">
        <f>COUNTIFS(通讯通路门店!$S:$S,$G1236,通讯通路门店!$J:$J,"其他品牌专卖店")</f>
        <v>0</v>
      </c>
      <c r="AF1236" s="99">
        <f>SUMIFS(通讯通路门店!$BI:$BI,通讯通路门店!$S:$S,$G1236)</f>
        <v>0</v>
      </c>
      <c r="AG1236" s="99">
        <f>SUMIFS(通讯通路门店!$BH:$BH,通讯通路门店!$S:$S,$G1236)</f>
        <v>0</v>
      </c>
      <c r="AH1236" s="99">
        <f t="shared" si="96"/>
        <v>0</v>
      </c>
      <c r="AI1236" s="99">
        <f>SUMIFS(通讯通路门店!$BB:$BB,通讯通路门店!$S:$S,$G1236)</f>
        <v>0</v>
      </c>
      <c r="AJ1236" s="99">
        <f>SUMIFS(通讯通路门店!$BE:$BE,通讯通路门店!$S:$S,$G1236)</f>
        <v>0</v>
      </c>
      <c r="AK1236" s="99">
        <f>SUMIFS(通讯通路门店!$BG:$BG,通讯通路门店!$S:$S,$G1236)</f>
        <v>0</v>
      </c>
      <c r="AL1236" s="99">
        <f>SUMIFS(通讯通路门店!$BC:$BC,通讯通路门店!$S:$S,$G1236)</f>
        <v>0</v>
      </c>
      <c r="AM1236" s="99">
        <f>SUMIFS(通讯通路门店!$BD:$BD,通讯通路门店!$S:$S,$G1236)</f>
        <v>0</v>
      </c>
      <c r="AN1236" s="99">
        <f>SUMIFS(通讯通路门店!$BF:$BF,通讯通路门店!$S:$S,$G1236)</f>
        <v>0</v>
      </c>
      <c r="AO1236" s="99">
        <f t="shared" si="97"/>
        <v>0</v>
      </c>
      <c r="AP1236" s="99">
        <f>SUMIFS(通讯通路门店!$K:$K,通讯通路门店!$S:$S,$G1236)</f>
        <v>0</v>
      </c>
      <c r="AQ1236" s="83"/>
      <c r="AR1236" s="99">
        <f>SUMIFS(通讯通路门店!$T:$T,通讯通路门店!$S:$S,$G1236)</f>
        <v>0</v>
      </c>
      <c r="AS1236" s="99">
        <f>SUMIFS(通讯通路门店!$U:$U,通讯通路门店!$S:$S,$G1236)</f>
        <v>0</v>
      </c>
      <c r="AT1236" s="99">
        <f>SUMIFS(通讯通路门店!$V:$V,通讯通路门店!$S:$S,$G1236)</f>
        <v>0</v>
      </c>
      <c r="AU1236" s="99">
        <f>SUMIFS(通讯通路门店!$W:$W,通讯通路门店!$S:$S,$G1236)</f>
        <v>0</v>
      </c>
      <c r="AV1236" s="99">
        <f>SUMIFS(通讯通路门店!$Z:$Z,通讯通路门店!$S:$S,$G1236)</f>
        <v>0</v>
      </c>
      <c r="AW1236" s="99">
        <f>SUMIFS(通讯通路门店!$AB:$AB,通讯通路门店!$S:$S,$G1236)</f>
        <v>0</v>
      </c>
      <c r="AX1236" s="99">
        <f>SUMIFS(通讯通路门店!$X:$X,通讯通路门店!$S:$S,$G1236)</f>
        <v>0</v>
      </c>
      <c r="AY1236" s="99">
        <f>SUMIFS(通讯通路门店!$Y:$Y,通讯通路门店!$S:$S,$G1236)</f>
        <v>0</v>
      </c>
      <c r="AZ1236" s="99">
        <f>SUMIFS(通讯通路门店!$AA:$AA,通讯通路门店!$S:$S,$G1236)</f>
        <v>0</v>
      </c>
      <c r="BA1236" s="99">
        <f t="shared" si="98"/>
        <v>0</v>
      </c>
      <c r="BB1236" s="99">
        <f t="shared" si="99"/>
        <v>0</v>
      </c>
      <c r="BC1236" s="99">
        <f>SUMIFS(通讯通路门店!$W:$W,通讯通路门店!$S:$S,$G1236,通讯通路门店!$J:$J,"荣耀体验店")+SUMIFS(通讯通路门店!$W:$W,通讯通路门店!$S:$S,$G1236,通讯通路门店!$J:$J,"荣耀授权专卖店")</f>
        <v>0</v>
      </c>
      <c r="BD1236" s="99">
        <f>SUMIFS(通讯通路门店!$Z:$Z,通讯通路门店!$S:$S,$G1236,通讯通路门店!$J:$J,"VIVO体验店")</f>
        <v>0</v>
      </c>
      <c r="BE1236" s="99">
        <f>SUMIFS(通讯通路门店!$AB:$AB,通讯通路门店!$S:$S,$G1236,通讯通路门店!$J:$J,"OPPO体验店")</f>
        <v>0</v>
      </c>
      <c r="BF1236" s="99">
        <f>SUMIFS(通讯通路门店!$X:$X,通讯通路门店!$S:$S,$G1236,通讯通路门店!$J:$J,"华为授权体验店")+SUMIFS(通讯通路门店!$AA:$AA,通讯通路门店!$S:$S,$G1236,通讯通路门店!$J:$J,"华为堡垒店")</f>
        <v>0</v>
      </c>
      <c r="BG1236" s="99">
        <f>SUMIFS(通讯通路门店!$Y:$Y,通讯通路门店!$S:$S,$G1236,通讯通路门店!$J:$J,"小米体验店")</f>
        <v>0</v>
      </c>
      <c r="BH1236" s="99">
        <f>SUMIFS(通讯通路门店!$AA:$AA,通讯通路门店!$S:$S,$G1236,通讯通路门店!$J:$J,"苹果体验店")</f>
        <v>0</v>
      </c>
      <c r="BI1236" s="99">
        <f>SUMIFS(通讯通路门店!$K:$K,通讯通路门店!$S:$S,$G1236,通讯通路门店!$J:$J,"其他品牌专卖店")</f>
        <v>0</v>
      </c>
      <c r="BJ1236" s="99">
        <f>SUMIFS(通讯通路门店!$AC:$AC,通讯通路门店!$S:$S,$G1236)</f>
        <v>0</v>
      </c>
      <c r="BK1236" s="99">
        <f>SUMIFS(通讯通路门店!$AD:$AD,通讯通路门店!$S:$S,$G1236)</f>
        <v>0</v>
      </c>
      <c r="BL1236" s="99">
        <f>SUMIFS(通讯通路门店!$AE:$AE,通讯通路门店!$S:$S,$G1236)</f>
        <v>0</v>
      </c>
      <c r="BM1236" s="99">
        <f>SUMIFS(通讯通路门店!$AF:$AF,通讯通路门店!$S:$S,$G1236)</f>
        <v>0</v>
      </c>
      <c r="BN1236" s="99">
        <f>SUMIFS(通讯通路门店!$AG:$AG,通讯通路门店!$S:$S,$G1236)</f>
        <v>0</v>
      </c>
      <c r="BO1236" s="99">
        <f>SUMIFS(通讯通路门店!$AH:$AH,通讯通路门店!$S:$S,$G1236)</f>
        <v>0</v>
      </c>
      <c r="BP1236" s="99">
        <f>SUMIFS(通讯通路门店!$AI:$AI,通讯通路门店!$S:$S,$G1236)</f>
        <v>0</v>
      </c>
      <c r="BQ1236" s="83"/>
    </row>
    <row r="1237" spans="1:69">
      <c r="A1237" s="99" t="str">
        <f>IFERROR(_xlfn.XLOOKUP($G1237,通讯通路门店!$S$4:$S$993933,通讯通路门店!$A$4:$A$993933,0,0),"")</f>
        <v>海南省</v>
      </c>
      <c r="B1237" s="99" t="str">
        <f>IFERROR(_xlfn.XLOOKUP($G1237,通讯通路门店!$S$4:$S$993933,通讯通路门店!$B$4:$B$993933,0,0),"")</f>
        <v>乐东黎族自治县</v>
      </c>
      <c r="C1237" s="99" t="str">
        <f>IFERROR(_xlfn.XLOOKUP($G1237,通讯通路门店!$S$4:$S$993933,通讯通路门店!$C$4:$C$993933,0,0),"")</f>
        <v>乐东黎族自治县</v>
      </c>
      <c r="D1237" s="99" t="str">
        <f>IFERROR(_xlfn.XLOOKUP($G1237,通讯通路门店!$S$4:$S$993933,通讯通路门店!$D$4:$D$993933,0,0),"")</f>
        <v>万冲镇</v>
      </c>
      <c r="E1237" s="83"/>
      <c r="F1237" s="83"/>
      <c r="G1237" s="101"/>
      <c r="H1237" s="102">
        <f>IFERROR(_xlfn.XLOOKUP($G1237,通讯通路门店!$S$4:$S$993933,通讯通路门店!$R$4:$R$993933,0,0),"")</f>
        <v>0</v>
      </c>
      <c r="I1237" s="83"/>
      <c r="J1237" s="83"/>
      <c r="K1237" s="83"/>
      <c r="L1237" s="83"/>
      <c r="M1237" s="83"/>
      <c r="N1237" s="83"/>
      <c r="O1237" s="83"/>
      <c r="P1237" s="83"/>
      <c r="Q1237" s="83"/>
      <c r="R1237" s="83"/>
      <c r="S1237" s="83"/>
      <c r="T1237" s="83"/>
      <c r="U1237" s="99">
        <f>COUNTIF(通讯通路门店!$S:$S,$G1237)</f>
        <v>0</v>
      </c>
      <c r="V1237" s="99">
        <f>COUNTIFS(通讯通路门店!$S:$S,$G1237,通讯通路门店!$J:$J,"综合卖场")</f>
        <v>0</v>
      </c>
      <c r="W1237" s="99">
        <f>SUMIFS(通讯通路门店!$AJ:$AJ,通讯通路门店!$S:$S,通讯客户沙盘!$G1237)</f>
        <v>0</v>
      </c>
      <c r="X1237" s="99">
        <f t="shared" si="95"/>
        <v>0</v>
      </c>
      <c r="Y1237" s="99">
        <f>COUNTIFS(通讯通路门店!$S:$S,$G1237,通讯通路门店!$J:$J,"荣耀体验店")+COUNTIFS(通讯通路门店!$S:$S,$G1237,通讯通路门店!$J:$J,"荣耀授权专卖店")</f>
        <v>0</v>
      </c>
      <c r="Z1237" s="99">
        <f>COUNTIFS(通讯通路门店!$S:$S,$G1237,通讯通路门店!$J:$J,"VIVO体验店")</f>
        <v>0</v>
      </c>
      <c r="AA1237" s="99">
        <f>COUNTIFS(通讯通路门店!$S:$S,$G1237,通讯通路门店!$J:$J,"OPPO体验店")</f>
        <v>0</v>
      </c>
      <c r="AB1237" s="99">
        <f>COUNTIFS(通讯通路门店!$S:$S,$G1237,通讯通路门店!$J:$J,"华为授权体验店")+COUNTIFS(通讯通路门店!$S:$S,$G1237,通讯通路门店!$J:$J,"华为堡垒店")</f>
        <v>0</v>
      </c>
      <c r="AC1237" s="99">
        <f>COUNTIFS(通讯通路门店!$S:$S,$G1237,通讯通路门店!$J:$J,"小米体验店")</f>
        <v>0</v>
      </c>
      <c r="AD1237" s="99">
        <f>COUNTIFS(通讯通路门店!$S:$S,$G1237,通讯通路门店!$J:$J,"苹果体验店")</f>
        <v>0</v>
      </c>
      <c r="AE1237" s="99">
        <f>COUNTIFS(通讯通路门店!$S:$S,$G1237,通讯通路门店!$J:$J,"其他品牌专卖店")</f>
        <v>0</v>
      </c>
      <c r="AF1237" s="99">
        <f>SUMIFS(通讯通路门店!$BI:$BI,通讯通路门店!$S:$S,$G1237)</f>
        <v>0</v>
      </c>
      <c r="AG1237" s="99">
        <f>SUMIFS(通讯通路门店!$BH:$BH,通讯通路门店!$S:$S,$G1237)</f>
        <v>0</v>
      </c>
      <c r="AH1237" s="99">
        <f t="shared" si="96"/>
        <v>0</v>
      </c>
      <c r="AI1237" s="99">
        <f>SUMIFS(通讯通路门店!$BB:$BB,通讯通路门店!$S:$S,$G1237)</f>
        <v>0</v>
      </c>
      <c r="AJ1237" s="99">
        <f>SUMIFS(通讯通路门店!$BE:$BE,通讯通路门店!$S:$S,$G1237)</f>
        <v>0</v>
      </c>
      <c r="AK1237" s="99">
        <f>SUMIFS(通讯通路门店!$BG:$BG,通讯通路门店!$S:$S,$G1237)</f>
        <v>0</v>
      </c>
      <c r="AL1237" s="99">
        <f>SUMIFS(通讯通路门店!$BC:$BC,通讯通路门店!$S:$S,$G1237)</f>
        <v>0</v>
      </c>
      <c r="AM1237" s="99">
        <f>SUMIFS(通讯通路门店!$BD:$BD,通讯通路门店!$S:$S,$G1237)</f>
        <v>0</v>
      </c>
      <c r="AN1237" s="99">
        <f>SUMIFS(通讯通路门店!$BF:$BF,通讯通路门店!$S:$S,$G1237)</f>
        <v>0</v>
      </c>
      <c r="AO1237" s="99">
        <f t="shared" si="97"/>
        <v>0</v>
      </c>
      <c r="AP1237" s="99">
        <f>SUMIFS(通讯通路门店!$K:$K,通讯通路门店!$S:$S,$G1237)</f>
        <v>0</v>
      </c>
      <c r="AQ1237" s="83"/>
      <c r="AR1237" s="99">
        <f>SUMIFS(通讯通路门店!$T:$T,通讯通路门店!$S:$S,$G1237)</f>
        <v>0</v>
      </c>
      <c r="AS1237" s="99">
        <f>SUMIFS(通讯通路门店!$U:$U,通讯通路门店!$S:$S,$G1237)</f>
        <v>0</v>
      </c>
      <c r="AT1237" s="99">
        <f>SUMIFS(通讯通路门店!$V:$V,通讯通路门店!$S:$S,$G1237)</f>
        <v>0</v>
      </c>
      <c r="AU1237" s="99">
        <f>SUMIFS(通讯通路门店!$W:$W,通讯通路门店!$S:$S,$G1237)</f>
        <v>0</v>
      </c>
      <c r="AV1237" s="99">
        <f>SUMIFS(通讯通路门店!$Z:$Z,通讯通路门店!$S:$S,$G1237)</f>
        <v>0</v>
      </c>
      <c r="AW1237" s="99">
        <f>SUMIFS(通讯通路门店!$AB:$AB,通讯通路门店!$S:$S,$G1237)</f>
        <v>0</v>
      </c>
      <c r="AX1237" s="99">
        <f>SUMIFS(通讯通路门店!$X:$X,通讯通路门店!$S:$S,$G1237)</f>
        <v>0</v>
      </c>
      <c r="AY1237" s="99">
        <f>SUMIFS(通讯通路门店!$Y:$Y,通讯通路门店!$S:$S,$G1237)</f>
        <v>0</v>
      </c>
      <c r="AZ1237" s="99">
        <f>SUMIFS(通讯通路门店!$AA:$AA,通讯通路门店!$S:$S,$G1237)</f>
        <v>0</v>
      </c>
      <c r="BA1237" s="99">
        <f t="shared" si="98"/>
        <v>0</v>
      </c>
      <c r="BB1237" s="99">
        <f t="shared" si="99"/>
        <v>0</v>
      </c>
      <c r="BC1237" s="99">
        <f>SUMIFS(通讯通路门店!$W:$W,通讯通路门店!$S:$S,$G1237,通讯通路门店!$J:$J,"荣耀体验店")+SUMIFS(通讯通路门店!$W:$W,通讯通路门店!$S:$S,$G1237,通讯通路门店!$J:$J,"荣耀授权专卖店")</f>
        <v>0</v>
      </c>
      <c r="BD1237" s="99">
        <f>SUMIFS(通讯通路门店!$Z:$Z,通讯通路门店!$S:$S,$G1237,通讯通路门店!$J:$J,"VIVO体验店")</f>
        <v>0</v>
      </c>
      <c r="BE1237" s="99">
        <f>SUMIFS(通讯通路门店!$AB:$AB,通讯通路门店!$S:$S,$G1237,通讯通路门店!$J:$J,"OPPO体验店")</f>
        <v>0</v>
      </c>
      <c r="BF1237" s="99">
        <f>SUMIFS(通讯通路门店!$X:$X,通讯通路门店!$S:$S,$G1237,通讯通路门店!$J:$J,"华为授权体验店")+SUMIFS(通讯通路门店!$AA:$AA,通讯通路门店!$S:$S,$G1237,通讯通路门店!$J:$J,"华为堡垒店")</f>
        <v>0</v>
      </c>
      <c r="BG1237" s="99">
        <f>SUMIFS(通讯通路门店!$Y:$Y,通讯通路门店!$S:$S,$G1237,通讯通路门店!$J:$J,"小米体验店")</f>
        <v>0</v>
      </c>
      <c r="BH1237" s="99">
        <f>SUMIFS(通讯通路门店!$AA:$AA,通讯通路门店!$S:$S,$G1237,通讯通路门店!$J:$J,"苹果体验店")</f>
        <v>0</v>
      </c>
      <c r="BI1237" s="99">
        <f>SUMIFS(通讯通路门店!$K:$K,通讯通路门店!$S:$S,$G1237,通讯通路门店!$J:$J,"其他品牌专卖店")</f>
        <v>0</v>
      </c>
      <c r="BJ1237" s="99">
        <f>SUMIFS(通讯通路门店!$AC:$AC,通讯通路门店!$S:$S,$G1237)</f>
        <v>0</v>
      </c>
      <c r="BK1237" s="99">
        <f>SUMIFS(通讯通路门店!$AD:$AD,通讯通路门店!$S:$S,$G1237)</f>
        <v>0</v>
      </c>
      <c r="BL1237" s="99">
        <f>SUMIFS(通讯通路门店!$AE:$AE,通讯通路门店!$S:$S,$G1237)</f>
        <v>0</v>
      </c>
      <c r="BM1237" s="99">
        <f>SUMIFS(通讯通路门店!$AF:$AF,通讯通路门店!$S:$S,$G1237)</f>
        <v>0</v>
      </c>
      <c r="BN1237" s="99">
        <f>SUMIFS(通讯通路门店!$AG:$AG,通讯通路门店!$S:$S,$G1237)</f>
        <v>0</v>
      </c>
      <c r="BO1237" s="99">
        <f>SUMIFS(通讯通路门店!$AH:$AH,通讯通路门店!$S:$S,$G1237)</f>
        <v>0</v>
      </c>
      <c r="BP1237" s="99">
        <f>SUMIFS(通讯通路门店!$AI:$AI,通讯通路门店!$S:$S,$G1237)</f>
        <v>0</v>
      </c>
      <c r="BQ1237" s="83"/>
    </row>
    <row r="1238" spans="1:69">
      <c r="A1238" s="99" t="str">
        <f>IFERROR(_xlfn.XLOOKUP($G1238,通讯通路门店!$S$4:$S$993933,通讯通路门店!$A$4:$A$993933,0,0),"")</f>
        <v>海南省</v>
      </c>
      <c r="B1238" s="99" t="str">
        <f>IFERROR(_xlfn.XLOOKUP($G1238,通讯通路门店!$S$4:$S$993933,通讯通路门店!$B$4:$B$993933,0,0),"")</f>
        <v>乐东黎族自治县</v>
      </c>
      <c r="C1238" s="99" t="str">
        <f>IFERROR(_xlfn.XLOOKUP($G1238,通讯通路门店!$S$4:$S$993933,通讯通路门店!$C$4:$C$993933,0,0),"")</f>
        <v>乐东黎族自治县</v>
      </c>
      <c r="D1238" s="99" t="str">
        <f>IFERROR(_xlfn.XLOOKUP($G1238,通讯通路门店!$S$4:$S$993933,通讯通路门店!$D$4:$D$993933,0,0),"")</f>
        <v>万冲镇</v>
      </c>
      <c r="E1238" s="83"/>
      <c r="F1238" s="83"/>
      <c r="G1238" s="101"/>
      <c r="H1238" s="102">
        <f>IFERROR(_xlfn.XLOOKUP($G1238,通讯通路门店!$S$4:$S$993933,通讯通路门店!$R$4:$R$993933,0,0),"")</f>
        <v>0</v>
      </c>
      <c r="I1238" s="83"/>
      <c r="J1238" s="83"/>
      <c r="K1238" s="83"/>
      <c r="L1238" s="83"/>
      <c r="M1238" s="83"/>
      <c r="N1238" s="83"/>
      <c r="O1238" s="83"/>
      <c r="P1238" s="83"/>
      <c r="Q1238" s="83"/>
      <c r="R1238" s="83"/>
      <c r="S1238" s="83"/>
      <c r="T1238" s="83"/>
      <c r="U1238" s="99">
        <f>COUNTIF(通讯通路门店!$S:$S,$G1238)</f>
        <v>0</v>
      </c>
      <c r="V1238" s="99">
        <f>COUNTIFS(通讯通路门店!$S:$S,$G1238,通讯通路门店!$J:$J,"综合卖场")</f>
        <v>0</v>
      </c>
      <c r="W1238" s="99">
        <f>SUMIFS(通讯通路门店!$AJ:$AJ,通讯通路门店!$S:$S,通讯客户沙盘!$G1238)</f>
        <v>0</v>
      </c>
      <c r="X1238" s="99">
        <f t="shared" si="95"/>
        <v>0</v>
      </c>
      <c r="Y1238" s="99">
        <f>COUNTIFS(通讯通路门店!$S:$S,$G1238,通讯通路门店!$J:$J,"荣耀体验店")+COUNTIFS(通讯通路门店!$S:$S,$G1238,通讯通路门店!$J:$J,"荣耀授权专卖店")</f>
        <v>0</v>
      </c>
      <c r="Z1238" s="99">
        <f>COUNTIFS(通讯通路门店!$S:$S,$G1238,通讯通路门店!$J:$J,"VIVO体验店")</f>
        <v>0</v>
      </c>
      <c r="AA1238" s="99">
        <f>COUNTIFS(通讯通路门店!$S:$S,$G1238,通讯通路门店!$J:$J,"OPPO体验店")</f>
        <v>0</v>
      </c>
      <c r="AB1238" s="99">
        <f>COUNTIFS(通讯通路门店!$S:$S,$G1238,通讯通路门店!$J:$J,"华为授权体验店")+COUNTIFS(通讯通路门店!$S:$S,$G1238,通讯通路门店!$J:$J,"华为堡垒店")</f>
        <v>0</v>
      </c>
      <c r="AC1238" s="99">
        <f>COUNTIFS(通讯通路门店!$S:$S,$G1238,通讯通路门店!$J:$J,"小米体验店")</f>
        <v>0</v>
      </c>
      <c r="AD1238" s="99">
        <f>COUNTIFS(通讯通路门店!$S:$S,$G1238,通讯通路门店!$J:$J,"苹果体验店")</f>
        <v>0</v>
      </c>
      <c r="AE1238" s="99">
        <f>COUNTIFS(通讯通路门店!$S:$S,$G1238,通讯通路门店!$J:$J,"其他品牌专卖店")</f>
        <v>0</v>
      </c>
      <c r="AF1238" s="99">
        <f>SUMIFS(通讯通路门店!$BI:$BI,通讯通路门店!$S:$S,$G1238)</f>
        <v>0</v>
      </c>
      <c r="AG1238" s="99">
        <f>SUMIFS(通讯通路门店!$BH:$BH,通讯通路门店!$S:$S,$G1238)</f>
        <v>0</v>
      </c>
      <c r="AH1238" s="99">
        <f t="shared" si="96"/>
        <v>0</v>
      </c>
      <c r="AI1238" s="99">
        <f>SUMIFS(通讯通路门店!$BB:$BB,通讯通路门店!$S:$S,$G1238)</f>
        <v>0</v>
      </c>
      <c r="AJ1238" s="99">
        <f>SUMIFS(通讯通路门店!$BE:$BE,通讯通路门店!$S:$S,$G1238)</f>
        <v>0</v>
      </c>
      <c r="AK1238" s="99">
        <f>SUMIFS(通讯通路门店!$BG:$BG,通讯通路门店!$S:$S,$G1238)</f>
        <v>0</v>
      </c>
      <c r="AL1238" s="99">
        <f>SUMIFS(通讯通路门店!$BC:$BC,通讯通路门店!$S:$S,$G1238)</f>
        <v>0</v>
      </c>
      <c r="AM1238" s="99">
        <f>SUMIFS(通讯通路门店!$BD:$BD,通讯通路门店!$S:$S,$G1238)</f>
        <v>0</v>
      </c>
      <c r="AN1238" s="99">
        <f>SUMIFS(通讯通路门店!$BF:$BF,通讯通路门店!$S:$S,$G1238)</f>
        <v>0</v>
      </c>
      <c r="AO1238" s="99">
        <f t="shared" si="97"/>
        <v>0</v>
      </c>
      <c r="AP1238" s="99">
        <f>SUMIFS(通讯通路门店!$K:$K,通讯通路门店!$S:$S,$G1238)</f>
        <v>0</v>
      </c>
      <c r="AQ1238" s="83"/>
      <c r="AR1238" s="99">
        <f>SUMIFS(通讯通路门店!$T:$T,通讯通路门店!$S:$S,$G1238)</f>
        <v>0</v>
      </c>
      <c r="AS1238" s="99">
        <f>SUMIFS(通讯通路门店!$U:$U,通讯通路门店!$S:$S,$G1238)</f>
        <v>0</v>
      </c>
      <c r="AT1238" s="99">
        <f>SUMIFS(通讯通路门店!$V:$V,通讯通路门店!$S:$S,$G1238)</f>
        <v>0</v>
      </c>
      <c r="AU1238" s="99">
        <f>SUMIFS(通讯通路门店!$W:$W,通讯通路门店!$S:$S,$G1238)</f>
        <v>0</v>
      </c>
      <c r="AV1238" s="99">
        <f>SUMIFS(通讯通路门店!$Z:$Z,通讯通路门店!$S:$S,$G1238)</f>
        <v>0</v>
      </c>
      <c r="AW1238" s="99">
        <f>SUMIFS(通讯通路门店!$AB:$AB,通讯通路门店!$S:$S,$G1238)</f>
        <v>0</v>
      </c>
      <c r="AX1238" s="99">
        <f>SUMIFS(通讯通路门店!$X:$X,通讯通路门店!$S:$S,$G1238)</f>
        <v>0</v>
      </c>
      <c r="AY1238" s="99">
        <f>SUMIFS(通讯通路门店!$Y:$Y,通讯通路门店!$S:$S,$G1238)</f>
        <v>0</v>
      </c>
      <c r="AZ1238" s="99">
        <f>SUMIFS(通讯通路门店!$AA:$AA,通讯通路门店!$S:$S,$G1238)</f>
        <v>0</v>
      </c>
      <c r="BA1238" s="99">
        <f t="shared" si="98"/>
        <v>0</v>
      </c>
      <c r="BB1238" s="99">
        <f t="shared" si="99"/>
        <v>0</v>
      </c>
      <c r="BC1238" s="99">
        <f>SUMIFS(通讯通路门店!$W:$W,通讯通路门店!$S:$S,$G1238,通讯通路门店!$J:$J,"荣耀体验店")+SUMIFS(通讯通路门店!$W:$W,通讯通路门店!$S:$S,$G1238,通讯通路门店!$J:$J,"荣耀授权专卖店")</f>
        <v>0</v>
      </c>
      <c r="BD1238" s="99">
        <f>SUMIFS(通讯通路门店!$Z:$Z,通讯通路门店!$S:$S,$G1238,通讯通路门店!$J:$J,"VIVO体验店")</f>
        <v>0</v>
      </c>
      <c r="BE1238" s="99">
        <f>SUMIFS(通讯通路门店!$AB:$AB,通讯通路门店!$S:$S,$G1238,通讯通路门店!$J:$J,"OPPO体验店")</f>
        <v>0</v>
      </c>
      <c r="BF1238" s="99">
        <f>SUMIFS(通讯通路门店!$X:$X,通讯通路门店!$S:$S,$G1238,通讯通路门店!$J:$J,"华为授权体验店")+SUMIFS(通讯通路门店!$AA:$AA,通讯通路门店!$S:$S,$G1238,通讯通路门店!$J:$J,"华为堡垒店")</f>
        <v>0</v>
      </c>
      <c r="BG1238" s="99">
        <f>SUMIFS(通讯通路门店!$Y:$Y,通讯通路门店!$S:$S,$G1238,通讯通路门店!$J:$J,"小米体验店")</f>
        <v>0</v>
      </c>
      <c r="BH1238" s="99">
        <f>SUMIFS(通讯通路门店!$AA:$AA,通讯通路门店!$S:$S,$G1238,通讯通路门店!$J:$J,"苹果体验店")</f>
        <v>0</v>
      </c>
      <c r="BI1238" s="99">
        <f>SUMIFS(通讯通路门店!$K:$K,通讯通路门店!$S:$S,$G1238,通讯通路门店!$J:$J,"其他品牌专卖店")</f>
        <v>0</v>
      </c>
      <c r="BJ1238" s="99">
        <f>SUMIFS(通讯通路门店!$AC:$AC,通讯通路门店!$S:$S,$G1238)</f>
        <v>0</v>
      </c>
      <c r="BK1238" s="99">
        <f>SUMIFS(通讯通路门店!$AD:$AD,通讯通路门店!$S:$S,$G1238)</f>
        <v>0</v>
      </c>
      <c r="BL1238" s="99">
        <f>SUMIFS(通讯通路门店!$AE:$AE,通讯通路门店!$S:$S,$G1238)</f>
        <v>0</v>
      </c>
      <c r="BM1238" s="99">
        <f>SUMIFS(通讯通路门店!$AF:$AF,通讯通路门店!$S:$S,$G1238)</f>
        <v>0</v>
      </c>
      <c r="BN1238" s="99">
        <f>SUMIFS(通讯通路门店!$AG:$AG,通讯通路门店!$S:$S,$G1238)</f>
        <v>0</v>
      </c>
      <c r="BO1238" s="99">
        <f>SUMIFS(通讯通路门店!$AH:$AH,通讯通路门店!$S:$S,$G1238)</f>
        <v>0</v>
      </c>
      <c r="BP1238" s="99">
        <f>SUMIFS(通讯通路门店!$AI:$AI,通讯通路门店!$S:$S,$G1238)</f>
        <v>0</v>
      </c>
      <c r="BQ1238" s="83"/>
    </row>
    <row r="1239" spans="1:69">
      <c r="A1239" s="99" t="str">
        <f>IFERROR(_xlfn.XLOOKUP($G1239,通讯通路门店!$S$4:$S$993933,通讯通路门店!$A$4:$A$993933,0,0),"")</f>
        <v>海南省</v>
      </c>
      <c r="B1239" s="99" t="str">
        <f>IFERROR(_xlfn.XLOOKUP($G1239,通讯通路门店!$S$4:$S$993933,通讯通路门店!$B$4:$B$993933,0,0),"")</f>
        <v>乐东黎族自治县</v>
      </c>
      <c r="C1239" s="99" t="str">
        <f>IFERROR(_xlfn.XLOOKUP($G1239,通讯通路门店!$S$4:$S$993933,通讯通路门店!$C$4:$C$993933,0,0),"")</f>
        <v>乐东黎族自治县</v>
      </c>
      <c r="D1239" s="99" t="str">
        <f>IFERROR(_xlfn.XLOOKUP($G1239,通讯通路门店!$S$4:$S$993933,通讯通路门店!$D$4:$D$993933,0,0),"")</f>
        <v>万冲镇</v>
      </c>
      <c r="E1239" s="83"/>
      <c r="F1239" s="83"/>
      <c r="G1239" s="101"/>
      <c r="H1239" s="102">
        <f>IFERROR(_xlfn.XLOOKUP($G1239,通讯通路门店!$S$4:$S$993933,通讯通路门店!$R$4:$R$993933,0,0),"")</f>
        <v>0</v>
      </c>
      <c r="I1239" s="83"/>
      <c r="J1239" s="83"/>
      <c r="K1239" s="83"/>
      <c r="L1239" s="83"/>
      <c r="M1239" s="83"/>
      <c r="N1239" s="83"/>
      <c r="O1239" s="83"/>
      <c r="P1239" s="83"/>
      <c r="Q1239" s="83"/>
      <c r="R1239" s="83"/>
      <c r="S1239" s="83"/>
      <c r="T1239" s="83"/>
      <c r="U1239" s="99">
        <f>COUNTIF(通讯通路门店!$S:$S,$G1239)</f>
        <v>0</v>
      </c>
      <c r="V1239" s="99">
        <f>COUNTIFS(通讯通路门店!$S:$S,$G1239,通讯通路门店!$J:$J,"综合卖场")</f>
        <v>0</v>
      </c>
      <c r="W1239" s="99">
        <f>SUMIFS(通讯通路门店!$AJ:$AJ,通讯通路门店!$S:$S,通讯客户沙盘!$G1239)</f>
        <v>0</v>
      </c>
      <c r="X1239" s="99">
        <f t="shared" si="95"/>
        <v>0</v>
      </c>
      <c r="Y1239" s="99">
        <f>COUNTIFS(通讯通路门店!$S:$S,$G1239,通讯通路门店!$J:$J,"荣耀体验店")+COUNTIFS(通讯通路门店!$S:$S,$G1239,通讯通路门店!$J:$J,"荣耀授权专卖店")</f>
        <v>0</v>
      </c>
      <c r="Z1239" s="99">
        <f>COUNTIFS(通讯通路门店!$S:$S,$G1239,通讯通路门店!$J:$J,"VIVO体验店")</f>
        <v>0</v>
      </c>
      <c r="AA1239" s="99">
        <f>COUNTIFS(通讯通路门店!$S:$S,$G1239,通讯通路门店!$J:$J,"OPPO体验店")</f>
        <v>0</v>
      </c>
      <c r="AB1239" s="99">
        <f>COUNTIFS(通讯通路门店!$S:$S,$G1239,通讯通路门店!$J:$J,"华为授权体验店")+COUNTIFS(通讯通路门店!$S:$S,$G1239,通讯通路门店!$J:$J,"华为堡垒店")</f>
        <v>0</v>
      </c>
      <c r="AC1239" s="99">
        <f>COUNTIFS(通讯通路门店!$S:$S,$G1239,通讯通路门店!$J:$J,"小米体验店")</f>
        <v>0</v>
      </c>
      <c r="AD1239" s="99">
        <f>COUNTIFS(通讯通路门店!$S:$S,$G1239,通讯通路门店!$J:$J,"苹果体验店")</f>
        <v>0</v>
      </c>
      <c r="AE1239" s="99">
        <f>COUNTIFS(通讯通路门店!$S:$S,$G1239,通讯通路门店!$J:$J,"其他品牌专卖店")</f>
        <v>0</v>
      </c>
      <c r="AF1239" s="99">
        <f>SUMIFS(通讯通路门店!$BI:$BI,通讯通路门店!$S:$S,$G1239)</f>
        <v>0</v>
      </c>
      <c r="AG1239" s="99">
        <f>SUMIFS(通讯通路门店!$BH:$BH,通讯通路门店!$S:$S,$G1239)</f>
        <v>0</v>
      </c>
      <c r="AH1239" s="99">
        <f t="shared" si="96"/>
        <v>0</v>
      </c>
      <c r="AI1239" s="99">
        <f>SUMIFS(通讯通路门店!$BB:$BB,通讯通路门店!$S:$S,$G1239)</f>
        <v>0</v>
      </c>
      <c r="AJ1239" s="99">
        <f>SUMIFS(通讯通路门店!$BE:$BE,通讯通路门店!$S:$S,$G1239)</f>
        <v>0</v>
      </c>
      <c r="AK1239" s="99">
        <f>SUMIFS(通讯通路门店!$BG:$BG,通讯通路门店!$S:$S,$G1239)</f>
        <v>0</v>
      </c>
      <c r="AL1239" s="99">
        <f>SUMIFS(通讯通路门店!$BC:$BC,通讯通路门店!$S:$S,$G1239)</f>
        <v>0</v>
      </c>
      <c r="AM1239" s="99">
        <f>SUMIFS(通讯通路门店!$BD:$BD,通讯通路门店!$S:$S,$G1239)</f>
        <v>0</v>
      </c>
      <c r="AN1239" s="99">
        <f>SUMIFS(通讯通路门店!$BF:$BF,通讯通路门店!$S:$S,$G1239)</f>
        <v>0</v>
      </c>
      <c r="AO1239" s="99">
        <f t="shared" si="97"/>
        <v>0</v>
      </c>
      <c r="AP1239" s="99">
        <f>SUMIFS(通讯通路门店!$K:$K,通讯通路门店!$S:$S,$G1239)</f>
        <v>0</v>
      </c>
      <c r="AQ1239" s="83"/>
      <c r="AR1239" s="99">
        <f>SUMIFS(通讯通路门店!$T:$T,通讯通路门店!$S:$S,$G1239)</f>
        <v>0</v>
      </c>
      <c r="AS1239" s="99">
        <f>SUMIFS(通讯通路门店!$U:$U,通讯通路门店!$S:$S,$G1239)</f>
        <v>0</v>
      </c>
      <c r="AT1239" s="99">
        <f>SUMIFS(通讯通路门店!$V:$V,通讯通路门店!$S:$S,$G1239)</f>
        <v>0</v>
      </c>
      <c r="AU1239" s="99">
        <f>SUMIFS(通讯通路门店!$W:$W,通讯通路门店!$S:$S,$G1239)</f>
        <v>0</v>
      </c>
      <c r="AV1239" s="99">
        <f>SUMIFS(通讯通路门店!$Z:$Z,通讯通路门店!$S:$S,$G1239)</f>
        <v>0</v>
      </c>
      <c r="AW1239" s="99">
        <f>SUMIFS(通讯通路门店!$AB:$AB,通讯通路门店!$S:$S,$G1239)</f>
        <v>0</v>
      </c>
      <c r="AX1239" s="99">
        <f>SUMIFS(通讯通路门店!$X:$X,通讯通路门店!$S:$S,$G1239)</f>
        <v>0</v>
      </c>
      <c r="AY1239" s="99">
        <f>SUMIFS(通讯通路门店!$Y:$Y,通讯通路门店!$S:$S,$G1239)</f>
        <v>0</v>
      </c>
      <c r="AZ1239" s="99">
        <f>SUMIFS(通讯通路门店!$AA:$AA,通讯通路门店!$S:$S,$G1239)</f>
        <v>0</v>
      </c>
      <c r="BA1239" s="99">
        <f t="shared" si="98"/>
        <v>0</v>
      </c>
      <c r="BB1239" s="99">
        <f t="shared" si="99"/>
        <v>0</v>
      </c>
      <c r="BC1239" s="99">
        <f>SUMIFS(通讯通路门店!$W:$W,通讯通路门店!$S:$S,$G1239,通讯通路门店!$J:$J,"荣耀体验店")+SUMIFS(通讯通路门店!$W:$W,通讯通路门店!$S:$S,$G1239,通讯通路门店!$J:$J,"荣耀授权专卖店")</f>
        <v>0</v>
      </c>
      <c r="BD1239" s="99">
        <f>SUMIFS(通讯通路门店!$Z:$Z,通讯通路门店!$S:$S,$G1239,通讯通路门店!$J:$J,"VIVO体验店")</f>
        <v>0</v>
      </c>
      <c r="BE1239" s="99">
        <f>SUMIFS(通讯通路门店!$AB:$AB,通讯通路门店!$S:$S,$G1239,通讯通路门店!$J:$J,"OPPO体验店")</f>
        <v>0</v>
      </c>
      <c r="BF1239" s="99">
        <f>SUMIFS(通讯通路门店!$X:$X,通讯通路门店!$S:$S,$G1239,通讯通路门店!$J:$J,"华为授权体验店")+SUMIFS(通讯通路门店!$AA:$AA,通讯通路门店!$S:$S,$G1239,通讯通路门店!$J:$J,"华为堡垒店")</f>
        <v>0</v>
      </c>
      <c r="BG1239" s="99">
        <f>SUMIFS(通讯通路门店!$Y:$Y,通讯通路门店!$S:$S,$G1239,通讯通路门店!$J:$J,"小米体验店")</f>
        <v>0</v>
      </c>
      <c r="BH1239" s="99">
        <f>SUMIFS(通讯通路门店!$AA:$AA,通讯通路门店!$S:$S,$G1239,通讯通路门店!$J:$J,"苹果体验店")</f>
        <v>0</v>
      </c>
      <c r="BI1239" s="99">
        <f>SUMIFS(通讯通路门店!$K:$K,通讯通路门店!$S:$S,$G1239,通讯通路门店!$J:$J,"其他品牌专卖店")</f>
        <v>0</v>
      </c>
      <c r="BJ1239" s="99">
        <f>SUMIFS(通讯通路门店!$AC:$AC,通讯通路门店!$S:$S,$G1239)</f>
        <v>0</v>
      </c>
      <c r="BK1239" s="99">
        <f>SUMIFS(通讯通路门店!$AD:$AD,通讯通路门店!$S:$S,$G1239)</f>
        <v>0</v>
      </c>
      <c r="BL1239" s="99">
        <f>SUMIFS(通讯通路门店!$AE:$AE,通讯通路门店!$S:$S,$G1239)</f>
        <v>0</v>
      </c>
      <c r="BM1239" s="99">
        <f>SUMIFS(通讯通路门店!$AF:$AF,通讯通路门店!$S:$S,$G1239)</f>
        <v>0</v>
      </c>
      <c r="BN1239" s="99">
        <f>SUMIFS(通讯通路门店!$AG:$AG,通讯通路门店!$S:$S,$G1239)</f>
        <v>0</v>
      </c>
      <c r="BO1239" s="99">
        <f>SUMIFS(通讯通路门店!$AH:$AH,通讯通路门店!$S:$S,$G1239)</f>
        <v>0</v>
      </c>
      <c r="BP1239" s="99">
        <f>SUMIFS(通讯通路门店!$AI:$AI,通讯通路门店!$S:$S,$G1239)</f>
        <v>0</v>
      </c>
      <c r="BQ1239" s="83"/>
    </row>
    <row r="1240" spans="1:69">
      <c r="A1240" s="99" t="str">
        <f>IFERROR(_xlfn.XLOOKUP($G1240,通讯通路门店!$S$4:$S$993933,通讯通路门店!$A$4:$A$993933,0,0),"")</f>
        <v>海南省</v>
      </c>
      <c r="B1240" s="99" t="str">
        <f>IFERROR(_xlfn.XLOOKUP($G1240,通讯通路门店!$S$4:$S$993933,通讯通路门店!$B$4:$B$993933,0,0),"")</f>
        <v>乐东黎族自治县</v>
      </c>
      <c r="C1240" s="99" t="str">
        <f>IFERROR(_xlfn.XLOOKUP($G1240,通讯通路门店!$S$4:$S$993933,通讯通路门店!$C$4:$C$993933,0,0),"")</f>
        <v>乐东黎族自治县</v>
      </c>
      <c r="D1240" s="99" t="str">
        <f>IFERROR(_xlfn.XLOOKUP($G1240,通讯通路门店!$S$4:$S$993933,通讯通路门店!$D$4:$D$993933,0,0),"")</f>
        <v>万冲镇</v>
      </c>
      <c r="E1240" s="83"/>
      <c r="F1240" s="83"/>
      <c r="G1240" s="101"/>
      <c r="H1240" s="102">
        <f>IFERROR(_xlfn.XLOOKUP($G1240,通讯通路门店!$S$4:$S$993933,通讯通路门店!$R$4:$R$993933,0,0),"")</f>
        <v>0</v>
      </c>
      <c r="I1240" s="83"/>
      <c r="J1240" s="83"/>
      <c r="K1240" s="83"/>
      <c r="L1240" s="83"/>
      <c r="M1240" s="83"/>
      <c r="N1240" s="83"/>
      <c r="O1240" s="83"/>
      <c r="P1240" s="83"/>
      <c r="Q1240" s="83"/>
      <c r="R1240" s="83"/>
      <c r="S1240" s="83"/>
      <c r="T1240" s="83"/>
      <c r="U1240" s="99">
        <f>COUNTIF(通讯通路门店!$S:$S,$G1240)</f>
        <v>0</v>
      </c>
      <c r="V1240" s="99">
        <f>COUNTIFS(通讯通路门店!$S:$S,$G1240,通讯通路门店!$J:$J,"综合卖场")</f>
        <v>0</v>
      </c>
      <c r="W1240" s="99">
        <f>SUMIFS(通讯通路门店!$AJ:$AJ,通讯通路门店!$S:$S,通讯客户沙盘!$G1240)</f>
        <v>0</v>
      </c>
      <c r="X1240" s="99">
        <f t="shared" si="95"/>
        <v>0</v>
      </c>
      <c r="Y1240" s="99">
        <f>COUNTIFS(通讯通路门店!$S:$S,$G1240,通讯通路门店!$J:$J,"荣耀体验店")+COUNTIFS(通讯通路门店!$S:$S,$G1240,通讯通路门店!$J:$J,"荣耀授权专卖店")</f>
        <v>0</v>
      </c>
      <c r="Z1240" s="99">
        <f>COUNTIFS(通讯通路门店!$S:$S,$G1240,通讯通路门店!$J:$J,"VIVO体验店")</f>
        <v>0</v>
      </c>
      <c r="AA1240" s="99">
        <f>COUNTIFS(通讯通路门店!$S:$S,$G1240,通讯通路门店!$J:$J,"OPPO体验店")</f>
        <v>0</v>
      </c>
      <c r="AB1240" s="99">
        <f>COUNTIFS(通讯通路门店!$S:$S,$G1240,通讯通路门店!$J:$J,"华为授权体验店")+COUNTIFS(通讯通路门店!$S:$S,$G1240,通讯通路门店!$J:$J,"华为堡垒店")</f>
        <v>0</v>
      </c>
      <c r="AC1240" s="99">
        <f>COUNTIFS(通讯通路门店!$S:$S,$G1240,通讯通路门店!$J:$J,"小米体验店")</f>
        <v>0</v>
      </c>
      <c r="AD1240" s="99">
        <f>COUNTIFS(通讯通路门店!$S:$S,$G1240,通讯通路门店!$J:$J,"苹果体验店")</f>
        <v>0</v>
      </c>
      <c r="AE1240" s="99">
        <f>COUNTIFS(通讯通路门店!$S:$S,$G1240,通讯通路门店!$J:$J,"其他品牌专卖店")</f>
        <v>0</v>
      </c>
      <c r="AF1240" s="99">
        <f>SUMIFS(通讯通路门店!$BI:$BI,通讯通路门店!$S:$S,$G1240)</f>
        <v>0</v>
      </c>
      <c r="AG1240" s="99">
        <f>SUMIFS(通讯通路门店!$BH:$BH,通讯通路门店!$S:$S,$G1240)</f>
        <v>0</v>
      </c>
      <c r="AH1240" s="99">
        <f t="shared" si="96"/>
        <v>0</v>
      </c>
      <c r="AI1240" s="99">
        <f>SUMIFS(通讯通路门店!$BB:$BB,通讯通路门店!$S:$S,$G1240)</f>
        <v>0</v>
      </c>
      <c r="AJ1240" s="99">
        <f>SUMIFS(通讯通路门店!$BE:$BE,通讯通路门店!$S:$S,$G1240)</f>
        <v>0</v>
      </c>
      <c r="AK1240" s="99">
        <f>SUMIFS(通讯通路门店!$BG:$BG,通讯通路门店!$S:$S,$G1240)</f>
        <v>0</v>
      </c>
      <c r="AL1240" s="99">
        <f>SUMIFS(通讯通路门店!$BC:$BC,通讯通路门店!$S:$S,$G1240)</f>
        <v>0</v>
      </c>
      <c r="AM1240" s="99">
        <f>SUMIFS(通讯通路门店!$BD:$BD,通讯通路门店!$S:$S,$G1240)</f>
        <v>0</v>
      </c>
      <c r="AN1240" s="99">
        <f>SUMIFS(通讯通路门店!$BF:$BF,通讯通路门店!$S:$S,$G1240)</f>
        <v>0</v>
      </c>
      <c r="AO1240" s="99">
        <f t="shared" si="97"/>
        <v>0</v>
      </c>
      <c r="AP1240" s="99">
        <f>SUMIFS(通讯通路门店!$K:$K,通讯通路门店!$S:$S,$G1240)</f>
        <v>0</v>
      </c>
      <c r="AQ1240" s="83"/>
      <c r="AR1240" s="99">
        <f>SUMIFS(通讯通路门店!$T:$T,通讯通路门店!$S:$S,$G1240)</f>
        <v>0</v>
      </c>
      <c r="AS1240" s="99">
        <f>SUMIFS(通讯通路门店!$U:$U,通讯通路门店!$S:$S,$G1240)</f>
        <v>0</v>
      </c>
      <c r="AT1240" s="99">
        <f>SUMIFS(通讯通路门店!$V:$V,通讯通路门店!$S:$S,$G1240)</f>
        <v>0</v>
      </c>
      <c r="AU1240" s="99">
        <f>SUMIFS(通讯通路门店!$W:$W,通讯通路门店!$S:$S,$G1240)</f>
        <v>0</v>
      </c>
      <c r="AV1240" s="99">
        <f>SUMIFS(通讯通路门店!$Z:$Z,通讯通路门店!$S:$S,$G1240)</f>
        <v>0</v>
      </c>
      <c r="AW1240" s="99">
        <f>SUMIFS(通讯通路门店!$AB:$AB,通讯通路门店!$S:$S,$G1240)</f>
        <v>0</v>
      </c>
      <c r="AX1240" s="99">
        <f>SUMIFS(通讯通路门店!$X:$X,通讯通路门店!$S:$S,$G1240)</f>
        <v>0</v>
      </c>
      <c r="AY1240" s="99">
        <f>SUMIFS(通讯通路门店!$Y:$Y,通讯通路门店!$S:$S,$G1240)</f>
        <v>0</v>
      </c>
      <c r="AZ1240" s="99">
        <f>SUMIFS(通讯通路门店!$AA:$AA,通讯通路门店!$S:$S,$G1240)</f>
        <v>0</v>
      </c>
      <c r="BA1240" s="99">
        <f t="shared" si="98"/>
        <v>0</v>
      </c>
      <c r="BB1240" s="99">
        <f t="shared" si="99"/>
        <v>0</v>
      </c>
      <c r="BC1240" s="99">
        <f>SUMIFS(通讯通路门店!$W:$W,通讯通路门店!$S:$S,$G1240,通讯通路门店!$J:$J,"荣耀体验店")+SUMIFS(通讯通路门店!$W:$W,通讯通路门店!$S:$S,$G1240,通讯通路门店!$J:$J,"荣耀授权专卖店")</f>
        <v>0</v>
      </c>
      <c r="BD1240" s="99">
        <f>SUMIFS(通讯通路门店!$Z:$Z,通讯通路门店!$S:$S,$G1240,通讯通路门店!$J:$J,"VIVO体验店")</f>
        <v>0</v>
      </c>
      <c r="BE1240" s="99">
        <f>SUMIFS(通讯通路门店!$AB:$AB,通讯通路门店!$S:$S,$G1240,通讯通路门店!$J:$J,"OPPO体验店")</f>
        <v>0</v>
      </c>
      <c r="BF1240" s="99">
        <f>SUMIFS(通讯通路门店!$X:$X,通讯通路门店!$S:$S,$G1240,通讯通路门店!$J:$J,"华为授权体验店")+SUMIFS(通讯通路门店!$AA:$AA,通讯通路门店!$S:$S,$G1240,通讯通路门店!$J:$J,"华为堡垒店")</f>
        <v>0</v>
      </c>
      <c r="BG1240" s="99">
        <f>SUMIFS(通讯通路门店!$Y:$Y,通讯通路门店!$S:$S,$G1240,通讯通路门店!$J:$J,"小米体验店")</f>
        <v>0</v>
      </c>
      <c r="BH1240" s="99">
        <f>SUMIFS(通讯通路门店!$AA:$AA,通讯通路门店!$S:$S,$G1240,通讯通路门店!$J:$J,"苹果体验店")</f>
        <v>0</v>
      </c>
      <c r="BI1240" s="99">
        <f>SUMIFS(通讯通路门店!$K:$K,通讯通路门店!$S:$S,$G1240,通讯通路门店!$J:$J,"其他品牌专卖店")</f>
        <v>0</v>
      </c>
      <c r="BJ1240" s="99">
        <f>SUMIFS(通讯通路门店!$AC:$AC,通讯通路门店!$S:$S,$G1240)</f>
        <v>0</v>
      </c>
      <c r="BK1240" s="99">
        <f>SUMIFS(通讯通路门店!$AD:$AD,通讯通路门店!$S:$S,$G1240)</f>
        <v>0</v>
      </c>
      <c r="BL1240" s="99">
        <f>SUMIFS(通讯通路门店!$AE:$AE,通讯通路门店!$S:$S,$G1240)</f>
        <v>0</v>
      </c>
      <c r="BM1240" s="99">
        <f>SUMIFS(通讯通路门店!$AF:$AF,通讯通路门店!$S:$S,$G1240)</f>
        <v>0</v>
      </c>
      <c r="BN1240" s="99">
        <f>SUMIFS(通讯通路门店!$AG:$AG,通讯通路门店!$S:$S,$G1240)</f>
        <v>0</v>
      </c>
      <c r="BO1240" s="99">
        <f>SUMIFS(通讯通路门店!$AH:$AH,通讯通路门店!$S:$S,$G1240)</f>
        <v>0</v>
      </c>
      <c r="BP1240" s="99">
        <f>SUMIFS(通讯通路门店!$AI:$AI,通讯通路门店!$S:$S,$G1240)</f>
        <v>0</v>
      </c>
      <c r="BQ1240" s="83"/>
    </row>
    <row r="1241" spans="1:69">
      <c r="A1241" s="99" t="str">
        <f>IFERROR(_xlfn.XLOOKUP($G1241,通讯通路门店!$S$4:$S$993933,通讯通路门店!$A$4:$A$993933,0,0),"")</f>
        <v>海南省</v>
      </c>
      <c r="B1241" s="99" t="str">
        <f>IFERROR(_xlfn.XLOOKUP($G1241,通讯通路门店!$S$4:$S$993933,通讯通路门店!$B$4:$B$993933,0,0),"")</f>
        <v>乐东黎族自治县</v>
      </c>
      <c r="C1241" s="99" t="str">
        <f>IFERROR(_xlfn.XLOOKUP($G1241,通讯通路门店!$S$4:$S$993933,通讯通路门店!$C$4:$C$993933,0,0),"")</f>
        <v>乐东黎族自治县</v>
      </c>
      <c r="D1241" s="99" t="str">
        <f>IFERROR(_xlfn.XLOOKUP($G1241,通讯通路门店!$S$4:$S$993933,通讯通路门店!$D$4:$D$993933,0,0),"")</f>
        <v>万冲镇</v>
      </c>
      <c r="E1241" s="83"/>
      <c r="F1241" s="83"/>
      <c r="G1241" s="101"/>
      <c r="H1241" s="102">
        <f>IFERROR(_xlfn.XLOOKUP($G1241,通讯通路门店!$S$4:$S$993933,通讯通路门店!$R$4:$R$993933,0,0),"")</f>
        <v>0</v>
      </c>
      <c r="I1241" s="83"/>
      <c r="J1241" s="83"/>
      <c r="K1241" s="83"/>
      <c r="L1241" s="83"/>
      <c r="M1241" s="83"/>
      <c r="N1241" s="83"/>
      <c r="O1241" s="83"/>
      <c r="P1241" s="83"/>
      <c r="Q1241" s="83"/>
      <c r="R1241" s="83"/>
      <c r="S1241" s="83"/>
      <c r="T1241" s="83"/>
      <c r="U1241" s="99">
        <f>COUNTIF(通讯通路门店!$S:$S,$G1241)</f>
        <v>0</v>
      </c>
      <c r="V1241" s="99">
        <f>COUNTIFS(通讯通路门店!$S:$S,$G1241,通讯通路门店!$J:$J,"综合卖场")</f>
        <v>0</v>
      </c>
      <c r="W1241" s="99">
        <f>SUMIFS(通讯通路门店!$AJ:$AJ,通讯通路门店!$S:$S,通讯客户沙盘!$G1241)</f>
        <v>0</v>
      </c>
      <c r="X1241" s="99">
        <f t="shared" si="95"/>
        <v>0</v>
      </c>
      <c r="Y1241" s="99">
        <f>COUNTIFS(通讯通路门店!$S:$S,$G1241,通讯通路门店!$J:$J,"荣耀体验店")+COUNTIFS(通讯通路门店!$S:$S,$G1241,通讯通路门店!$J:$J,"荣耀授权专卖店")</f>
        <v>0</v>
      </c>
      <c r="Z1241" s="99">
        <f>COUNTIFS(通讯通路门店!$S:$S,$G1241,通讯通路门店!$J:$J,"VIVO体验店")</f>
        <v>0</v>
      </c>
      <c r="AA1241" s="99">
        <f>COUNTIFS(通讯通路门店!$S:$S,$G1241,通讯通路门店!$J:$J,"OPPO体验店")</f>
        <v>0</v>
      </c>
      <c r="AB1241" s="99">
        <f>COUNTIFS(通讯通路门店!$S:$S,$G1241,通讯通路门店!$J:$J,"华为授权体验店")+COUNTIFS(通讯通路门店!$S:$S,$G1241,通讯通路门店!$J:$J,"华为堡垒店")</f>
        <v>0</v>
      </c>
      <c r="AC1241" s="99">
        <f>COUNTIFS(通讯通路门店!$S:$S,$G1241,通讯通路门店!$J:$J,"小米体验店")</f>
        <v>0</v>
      </c>
      <c r="AD1241" s="99">
        <f>COUNTIFS(通讯通路门店!$S:$S,$G1241,通讯通路门店!$J:$J,"苹果体验店")</f>
        <v>0</v>
      </c>
      <c r="AE1241" s="99">
        <f>COUNTIFS(通讯通路门店!$S:$S,$G1241,通讯通路门店!$J:$J,"其他品牌专卖店")</f>
        <v>0</v>
      </c>
      <c r="AF1241" s="99">
        <f>SUMIFS(通讯通路门店!$BI:$BI,通讯通路门店!$S:$S,$G1241)</f>
        <v>0</v>
      </c>
      <c r="AG1241" s="99">
        <f>SUMIFS(通讯通路门店!$BH:$BH,通讯通路门店!$S:$S,$G1241)</f>
        <v>0</v>
      </c>
      <c r="AH1241" s="99">
        <f t="shared" si="96"/>
        <v>0</v>
      </c>
      <c r="AI1241" s="99">
        <f>SUMIFS(通讯通路门店!$BB:$BB,通讯通路门店!$S:$S,$G1241)</f>
        <v>0</v>
      </c>
      <c r="AJ1241" s="99">
        <f>SUMIFS(通讯通路门店!$BE:$BE,通讯通路门店!$S:$S,$G1241)</f>
        <v>0</v>
      </c>
      <c r="AK1241" s="99">
        <f>SUMIFS(通讯通路门店!$BG:$BG,通讯通路门店!$S:$S,$G1241)</f>
        <v>0</v>
      </c>
      <c r="AL1241" s="99">
        <f>SUMIFS(通讯通路门店!$BC:$BC,通讯通路门店!$S:$S,$G1241)</f>
        <v>0</v>
      </c>
      <c r="AM1241" s="99">
        <f>SUMIFS(通讯通路门店!$BD:$BD,通讯通路门店!$S:$S,$G1241)</f>
        <v>0</v>
      </c>
      <c r="AN1241" s="99">
        <f>SUMIFS(通讯通路门店!$BF:$BF,通讯通路门店!$S:$S,$G1241)</f>
        <v>0</v>
      </c>
      <c r="AO1241" s="99">
        <f t="shared" si="97"/>
        <v>0</v>
      </c>
      <c r="AP1241" s="99">
        <f>SUMIFS(通讯通路门店!$K:$K,通讯通路门店!$S:$S,$G1241)</f>
        <v>0</v>
      </c>
      <c r="AQ1241" s="83"/>
      <c r="AR1241" s="99">
        <f>SUMIFS(通讯通路门店!$T:$T,通讯通路门店!$S:$S,$G1241)</f>
        <v>0</v>
      </c>
      <c r="AS1241" s="99">
        <f>SUMIFS(通讯通路门店!$U:$U,通讯通路门店!$S:$S,$G1241)</f>
        <v>0</v>
      </c>
      <c r="AT1241" s="99">
        <f>SUMIFS(通讯通路门店!$V:$V,通讯通路门店!$S:$S,$G1241)</f>
        <v>0</v>
      </c>
      <c r="AU1241" s="99">
        <f>SUMIFS(通讯通路门店!$W:$W,通讯通路门店!$S:$S,$G1241)</f>
        <v>0</v>
      </c>
      <c r="AV1241" s="99">
        <f>SUMIFS(通讯通路门店!$Z:$Z,通讯通路门店!$S:$S,$G1241)</f>
        <v>0</v>
      </c>
      <c r="AW1241" s="99">
        <f>SUMIFS(通讯通路门店!$AB:$AB,通讯通路门店!$S:$S,$G1241)</f>
        <v>0</v>
      </c>
      <c r="AX1241" s="99">
        <f>SUMIFS(通讯通路门店!$X:$X,通讯通路门店!$S:$S,$G1241)</f>
        <v>0</v>
      </c>
      <c r="AY1241" s="99">
        <f>SUMIFS(通讯通路门店!$Y:$Y,通讯通路门店!$S:$S,$G1241)</f>
        <v>0</v>
      </c>
      <c r="AZ1241" s="99">
        <f>SUMIFS(通讯通路门店!$AA:$AA,通讯通路门店!$S:$S,$G1241)</f>
        <v>0</v>
      </c>
      <c r="BA1241" s="99">
        <f t="shared" si="98"/>
        <v>0</v>
      </c>
      <c r="BB1241" s="99">
        <f t="shared" si="99"/>
        <v>0</v>
      </c>
      <c r="BC1241" s="99">
        <f>SUMIFS(通讯通路门店!$W:$W,通讯通路门店!$S:$S,$G1241,通讯通路门店!$J:$J,"荣耀体验店")+SUMIFS(通讯通路门店!$W:$W,通讯通路门店!$S:$S,$G1241,通讯通路门店!$J:$J,"荣耀授权专卖店")</f>
        <v>0</v>
      </c>
      <c r="BD1241" s="99">
        <f>SUMIFS(通讯通路门店!$Z:$Z,通讯通路门店!$S:$S,$G1241,通讯通路门店!$J:$J,"VIVO体验店")</f>
        <v>0</v>
      </c>
      <c r="BE1241" s="99">
        <f>SUMIFS(通讯通路门店!$AB:$AB,通讯通路门店!$S:$S,$G1241,通讯通路门店!$J:$J,"OPPO体验店")</f>
        <v>0</v>
      </c>
      <c r="BF1241" s="99">
        <f>SUMIFS(通讯通路门店!$X:$X,通讯通路门店!$S:$S,$G1241,通讯通路门店!$J:$J,"华为授权体验店")+SUMIFS(通讯通路门店!$AA:$AA,通讯通路门店!$S:$S,$G1241,通讯通路门店!$J:$J,"华为堡垒店")</f>
        <v>0</v>
      </c>
      <c r="BG1241" s="99">
        <f>SUMIFS(通讯通路门店!$Y:$Y,通讯通路门店!$S:$S,$G1241,通讯通路门店!$J:$J,"小米体验店")</f>
        <v>0</v>
      </c>
      <c r="BH1241" s="99">
        <f>SUMIFS(通讯通路门店!$AA:$AA,通讯通路门店!$S:$S,$G1241,通讯通路门店!$J:$J,"苹果体验店")</f>
        <v>0</v>
      </c>
      <c r="BI1241" s="99">
        <f>SUMIFS(通讯通路门店!$K:$K,通讯通路门店!$S:$S,$G1241,通讯通路门店!$J:$J,"其他品牌专卖店")</f>
        <v>0</v>
      </c>
      <c r="BJ1241" s="99">
        <f>SUMIFS(通讯通路门店!$AC:$AC,通讯通路门店!$S:$S,$G1241)</f>
        <v>0</v>
      </c>
      <c r="BK1241" s="99">
        <f>SUMIFS(通讯通路门店!$AD:$AD,通讯通路门店!$S:$S,$G1241)</f>
        <v>0</v>
      </c>
      <c r="BL1241" s="99">
        <f>SUMIFS(通讯通路门店!$AE:$AE,通讯通路门店!$S:$S,$G1241)</f>
        <v>0</v>
      </c>
      <c r="BM1241" s="99">
        <f>SUMIFS(通讯通路门店!$AF:$AF,通讯通路门店!$S:$S,$G1241)</f>
        <v>0</v>
      </c>
      <c r="BN1241" s="99">
        <f>SUMIFS(通讯通路门店!$AG:$AG,通讯通路门店!$S:$S,$G1241)</f>
        <v>0</v>
      </c>
      <c r="BO1241" s="99">
        <f>SUMIFS(通讯通路门店!$AH:$AH,通讯通路门店!$S:$S,$G1241)</f>
        <v>0</v>
      </c>
      <c r="BP1241" s="99">
        <f>SUMIFS(通讯通路门店!$AI:$AI,通讯通路门店!$S:$S,$G1241)</f>
        <v>0</v>
      </c>
      <c r="BQ1241" s="83"/>
    </row>
    <row r="1242" spans="1:69">
      <c r="A1242" s="99" t="str">
        <f>IFERROR(_xlfn.XLOOKUP($G1242,通讯通路门店!$S$4:$S$993933,通讯通路门店!$A$4:$A$993933,0,0),"")</f>
        <v>海南省</v>
      </c>
      <c r="B1242" s="99" t="str">
        <f>IFERROR(_xlfn.XLOOKUP($G1242,通讯通路门店!$S$4:$S$993933,通讯通路门店!$B$4:$B$993933,0,0),"")</f>
        <v>乐东黎族自治县</v>
      </c>
      <c r="C1242" s="99" t="str">
        <f>IFERROR(_xlfn.XLOOKUP($G1242,通讯通路门店!$S$4:$S$993933,通讯通路门店!$C$4:$C$993933,0,0),"")</f>
        <v>乐东黎族自治县</v>
      </c>
      <c r="D1242" s="99" t="str">
        <f>IFERROR(_xlfn.XLOOKUP($G1242,通讯通路门店!$S$4:$S$993933,通讯通路门店!$D$4:$D$993933,0,0),"")</f>
        <v>万冲镇</v>
      </c>
      <c r="E1242" s="83"/>
      <c r="F1242" s="83"/>
      <c r="G1242" s="101"/>
      <c r="H1242" s="102">
        <f>IFERROR(_xlfn.XLOOKUP($G1242,通讯通路门店!$S$4:$S$993933,通讯通路门店!$R$4:$R$993933,0,0),"")</f>
        <v>0</v>
      </c>
      <c r="I1242" s="83"/>
      <c r="J1242" s="83"/>
      <c r="K1242" s="83"/>
      <c r="L1242" s="83"/>
      <c r="M1242" s="83"/>
      <c r="N1242" s="83"/>
      <c r="O1242" s="83"/>
      <c r="P1242" s="83"/>
      <c r="Q1242" s="83"/>
      <c r="R1242" s="83"/>
      <c r="S1242" s="83"/>
      <c r="T1242" s="83"/>
      <c r="U1242" s="99">
        <f>COUNTIF(通讯通路门店!$S:$S,$G1242)</f>
        <v>0</v>
      </c>
      <c r="V1242" s="99">
        <f>COUNTIFS(通讯通路门店!$S:$S,$G1242,通讯通路门店!$J:$J,"综合卖场")</f>
        <v>0</v>
      </c>
      <c r="W1242" s="99">
        <f>SUMIFS(通讯通路门店!$AJ:$AJ,通讯通路门店!$S:$S,通讯客户沙盘!$G1242)</f>
        <v>0</v>
      </c>
      <c r="X1242" s="99">
        <f t="shared" si="95"/>
        <v>0</v>
      </c>
      <c r="Y1242" s="99">
        <f>COUNTIFS(通讯通路门店!$S:$S,$G1242,通讯通路门店!$J:$J,"荣耀体验店")+COUNTIFS(通讯通路门店!$S:$S,$G1242,通讯通路门店!$J:$J,"荣耀授权专卖店")</f>
        <v>0</v>
      </c>
      <c r="Z1242" s="99">
        <f>COUNTIFS(通讯通路门店!$S:$S,$G1242,通讯通路门店!$J:$J,"VIVO体验店")</f>
        <v>0</v>
      </c>
      <c r="AA1242" s="99">
        <f>COUNTIFS(通讯通路门店!$S:$S,$G1242,通讯通路门店!$J:$J,"OPPO体验店")</f>
        <v>0</v>
      </c>
      <c r="AB1242" s="99">
        <f>COUNTIFS(通讯通路门店!$S:$S,$G1242,通讯通路门店!$J:$J,"华为授权体验店")+COUNTIFS(通讯通路门店!$S:$S,$G1242,通讯通路门店!$J:$J,"华为堡垒店")</f>
        <v>0</v>
      </c>
      <c r="AC1242" s="99">
        <f>COUNTIFS(通讯通路门店!$S:$S,$G1242,通讯通路门店!$J:$J,"小米体验店")</f>
        <v>0</v>
      </c>
      <c r="AD1242" s="99">
        <f>COUNTIFS(通讯通路门店!$S:$S,$G1242,通讯通路门店!$J:$J,"苹果体验店")</f>
        <v>0</v>
      </c>
      <c r="AE1242" s="99">
        <f>COUNTIFS(通讯通路门店!$S:$S,$G1242,通讯通路门店!$J:$J,"其他品牌专卖店")</f>
        <v>0</v>
      </c>
      <c r="AF1242" s="99">
        <f>SUMIFS(通讯通路门店!$BI:$BI,通讯通路门店!$S:$S,$G1242)</f>
        <v>0</v>
      </c>
      <c r="AG1242" s="99">
        <f>SUMIFS(通讯通路门店!$BH:$BH,通讯通路门店!$S:$S,$G1242)</f>
        <v>0</v>
      </c>
      <c r="AH1242" s="99">
        <f t="shared" si="96"/>
        <v>0</v>
      </c>
      <c r="AI1242" s="99">
        <f>SUMIFS(通讯通路门店!$BB:$BB,通讯通路门店!$S:$S,$G1242)</f>
        <v>0</v>
      </c>
      <c r="AJ1242" s="99">
        <f>SUMIFS(通讯通路门店!$BE:$BE,通讯通路门店!$S:$S,$G1242)</f>
        <v>0</v>
      </c>
      <c r="AK1242" s="99">
        <f>SUMIFS(通讯通路门店!$BG:$BG,通讯通路门店!$S:$S,$G1242)</f>
        <v>0</v>
      </c>
      <c r="AL1242" s="99">
        <f>SUMIFS(通讯通路门店!$BC:$BC,通讯通路门店!$S:$S,$G1242)</f>
        <v>0</v>
      </c>
      <c r="AM1242" s="99">
        <f>SUMIFS(通讯通路门店!$BD:$BD,通讯通路门店!$S:$S,$G1242)</f>
        <v>0</v>
      </c>
      <c r="AN1242" s="99">
        <f>SUMIFS(通讯通路门店!$BF:$BF,通讯通路门店!$S:$S,$G1242)</f>
        <v>0</v>
      </c>
      <c r="AO1242" s="99">
        <f t="shared" si="97"/>
        <v>0</v>
      </c>
      <c r="AP1242" s="99">
        <f>SUMIFS(通讯通路门店!$K:$K,通讯通路门店!$S:$S,$G1242)</f>
        <v>0</v>
      </c>
      <c r="AQ1242" s="83"/>
      <c r="AR1242" s="99">
        <f>SUMIFS(通讯通路门店!$T:$T,通讯通路门店!$S:$S,$G1242)</f>
        <v>0</v>
      </c>
      <c r="AS1242" s="99">
        <f>SUMIFS(通讯通路门店!$U:$U,通讯通路门店!$S:$S,$G1242)</f>
        <v>0</v>
      </c>
      <c r="AT1242" s="99">
        <f>SUMIFS(通讯通路门店!$V:$V,通讯通路门店!$S:$S,$G1242)</f>
        <v>0</v>
      </c>
      <c r="AU1242" s="99">
        <f>SUMIFS(通讯通路门店!$W:$W,通讯通路门店!$S:$S,$G1242)</f>
        <v>0</v>
      </c>
      <c r="AV1242" s="99">
        <f>SUMIFS(通讯通路门店!$Z:$Z,通讯通路门店!$S:$S,$G1242)</f>
        <v>0</v>
      </c>
      <c r="AW1242" s="99">
        <f>SUMIFS(通讯通路门店!$AB:$AB,通讯通路门店!$S:$S,$G1242)</f>
        <v>0</v>
      </c>
      <c r="AX1242" s="99">
        <f>SUMIFS(通讯通路门店!$X:$X,通讯通路门店!$S:$S,$G1242)</f>
        <v>0</v>
      </c>
      <c r="AY1242" s="99">
        <f>SUMIFS(通讯通路门店!$Y:$Y,通讯通路门店!$S:$S,$G1242)</f>
        <v>0</v>
      </c>
      <c r="AZ1242" s="99">
        <f>SUMIFS(通讯通路门店!$AA:$AA,通讯通路门店!$S:$S,$G1242)</f>
        <v>0</v>
      </c>
      <c r="BA1242" s="99">
        <f t="shared" si="98"/>
        <v>0</v>
      </c>
      <c r="BB1242" s="99">
        <f t="shared" si="99"/>
        <v>0</v>
      </c>
      <c r="BC1242" s="99">
        <f>SUMIFS(通讯通路门店!$W:$W,通讯通路门店!$S:$S,$G1242,通讯通路门店!$J:$J,"荣耀体验店")+SUMIFS(通讯通路门店!$W:$W,通讯通路门店!$S:$S,$G1242,通讯通路门店!$J:$J,"荣耀授权专卖店")</f>
        <v>0</v>
      </c>
      <c r="BD1242" s="99">
        <f>SUMIFS(通讯通路门店!$Z:$Z,通讯通路门店!$S:$S,$G1242,通讯通路门店!$J:$J,"VIVO体验店")</f>
        <v>0</v>
      </c>
      <c r="BE1242" s="99">
        <f>SUMIFS(通讯通路门店!$AB:$AB,通讯通路门店!$S:$S,$G1242,通讯通路门店!$J:$J,"OPPO体验店")</f>
        <v>0</v>
      </c>
      <c r="BF1242" s="99">
        <f>SUMIFS(通讯通路门店!$X:$X,通讯通路门店!$S:$S,$G1242,通讯通路门店!$J:$J,"华为授权体验店")+SUMIFS(通讯通路门店!$AA:$AA,通讯通路门店!$S:$S,$G1242,通讯通路门店!$J:$J,"华为堡垒店")</f>
        <v>0</v>
      </c>
      <c r="BG1242" s="99">
        <f>SUMIFS(通讯通路门店!$Y:$Y,通讯通路门店!$S:$S,$G1242,通讯通路门店!$J:$J,"小米体验店")</f>
        <v>0</v>
      </c>
      <c r="BH1242" s="99">
        <f>SUMIFS(通讯通路门店!$AA:$AA,通讯通路门店!$S:$S,$G1242,通讯通路门店!$J:$J,"苹果体验店")</f>
        <v>0</v>
      </c>
      <c r="BI1242" s="99">
        <f>SUMIFS(通讯通路门店!$K:$K,通讯通路门店!$S:$S,$G1242,通讯通路门店!$J:$J,"其他品牌专卖店")</f>
        <v>0</v>
      </c>
      <c r="BJ1242" s="99">
        <f>SUMIFS(通讯通路门店!$AC:$AC,通讯通路门店!$S:$S,$G1242)</f>
        <v>0</v>
      </c>
      <c r="BK1242" s="99">
        <f>SUMIFS(通讯通路门店!$AD:$AD,通讯通路门店!$S:$S,$G1242)</f>
        <v>0</v>
      </c>
      <c r="BL1242" s="99">
        <f>SUMIFS(通讯通路门店!$AE:$AE,通讯通路门店!$S:$S,$G1242)</f>
        <v>0</v>
      </c>
      <c r="BM1242" s="99">
        <f>SUMIFS(通讯通路门店!$AF:$AF,通讯通路门店!$S:$S,$G1242)</f>
        <v>0</v>
      </c>
      <c r="BN1242" s="99">
        <f>SUMIFS(通讯通路门店!$AG:$AG,通讯通路门店!$S:$S,$G1242)</f>
        <v>0</v>
      </c>
      <c r="BO1242" s="99">
        <f>SUMIFS(通讯通路门店!$AH:$AH,通讯通路门店!$S:$S,$G1242)</f>
        <v>0</v>
      </c>
      <c r="BP1242" s="99">
        <f>SUMIFS(通讯通路门店!$AI:$AI,通讯通路门店!$S:$S,$G1242)</f>
        <v>0</v>
      </c>
      <c r="BQ1242" s="83"/>
    </row>
    <row r="1243" spans="1:69">
      <c r="A1243" s="99" t="str">
        <f>IFERROR(_xlfn.XLOOKUP($G1243,通讯通路门店!$S$4:$S$993933,通讯通路门店!$A$4:$A$993933,0,0),"")</f>
        <v>海南省</v>
      </c>
      <c r="B1243" s="99" t="str">
        <f>IFERROR(_xlfn.XLOOKUP($G1243,通讯通路门店!$S$4:$S$993933,通讯通路门店!$B$4:$B$993933,0,0),"")</f>
        <v>乐东黎族自治县</v>
      </c>
      <c r="C1243" s="99" t="str">
        <f>IFERROR(_xlfn.XLOOKUP($G1243,通讯通路门店!$S$4:$S$993933,通讯通路门店!$C$4:$C$993933,0,0),"")</f>
        <v>乐东黎族自治县</v>
      </c>
      <c r="D1243" s="99" t="str">
        <f>IFERROR(_xlfn.XLOOKUP($G1243,通讯通路门店!$S$4:$S$993933,通讯通路门店!$D$4:$D$993933,0,0),"")</f>
        <v>万冲镇</v>
      </c>
      <c r="E1243" s="83"/>
      <c r="F1243" s="83"/>
      <c r="G1243" s="101"/>
      <c r="H1243" s="102">
        <f>IFERROR(_xlfn.XLOOKUP($G1243,通讯通路门店!$S$4:$S$993933,通讯通路门店!$R$4:$R$993933,0,0),"")</f>
        <v>0</v>
      </c>
      <c r="I1243" s="83"/>
      <c r="J1243" s="83"/>
      <c r="K1243" s="83"/>
      <c r="L1243" s="83"/>
      <c r="M1243" s="83"/>
      <c r="N1243" s="83"/>
      <c r="O1243" s="83"/>
      <c r="P1243" s="83"/>
      <c r="Q1243" s="83"/>
      <c r="R1243" s="83"/>
      <c r="S1243" s="83"/>
      <c r="T1243" s="83"/>
      <c r="U1243" s="99">
        <f>COUNTIF(通讯通路门店!$S:$S,$G1243)</f>
        <v>0</v>
      </c>
      <c r="V1243" s="99">
        <f>COUNTIFS(通讯通路门店!$S:$S,$G1243,通讯通路门店!$J:$J,"综合卖场")</f>
        <v>0</v>
      </c>
      <c r="W1243" s="99">
        <f>SUMIFS(通讯通路门店!$AJ:$AJ,通讯通路门店!$S:$S,通讯客户沙盘!$G1243)</f>
        <v>0</v>
      </c>
      <c r="X1243" s="99">
        <f t="shared" si="95"/>
        <v>0</v>
      </c>
      <c r="Y1243" s="99">
        <f>COUNTIFS(通讯通路门店!$S:$S,$G1243,通讯通路门店!$J:$J,"荣耀体验店")+COUNTIFS(通讯通路门店!$S:$S,$G1243,通讯通路门店!$J:$J,"荣耀授权专卖店")</f>
        <v>0</v>
      </c>
      <c r="Z1243" s="99">
        <f>COUNTIFS(通讯通路门店!$S:$S,$G1243,通讯通路门店!$J:$J,"VIVO体验店")</f>
        <v>0</v>
      </c>
      <c r="AA1243" s="99">
        <f>COUNTIFS(通讯通路门店!$S:$S,$G1243,通讯通路门店!$J:$J,"OPPO体验店")</f>
        <v>0</v>
      </c>
      <c r="AB1243" s="99">
        <f>COUNTIFS(通讯通路门店!$S:$S,$G1243,通讯通路门店!$J:$J,"华为授权体验店")+COUNTIFS(通讯通路门店!$S:$S,$G1243,通讯通路门店!$J:$J,"华为堡垒店")</f>
        <v>0</v>
      </c>
      <c r="AC1243" s="99">
        <f>COUNTIFS(通讯通路门店!$S:$S,$G1243,通讯通路门店!$J:$J,"小米体验店")</f>
        <v>0</v>
      </c>
      <c r="AD1243" s="99">
        <f>COUNTIFS(通讯通路门店!$S:$S,$G1243,通讯通路门店!$J:$J,"苹果体验店")</f>
        <v>0</v>
      </c>
      <c r="AE1243" s="99">
        <f>COUNTIFS(通讯通路门店!$S:$S,$G1243,通讯通路门店!$J:$J,"其他品牌专卖店")</f>
        <v>0</v>
      </c>
      <c r="AF1243" s="99">
        <f>SUMIFS(通讯通路门店!$BI:$BI,通讯通路门店!$S:$S,$G1243)</f>
        <v>0</v>
      </c>
      <c r="AG1243" s="99">
        <f>SUMIFS(通讯通路门店!$BH:$BH,通讯通路门店!$S:$S,$G1243)</f>
        <v>0</v>
      </c>
      <c r="AH1243" s="99">
        <f t="shared" si="96"/>
        <v>0</v>
      </c>
      <c r="AI1243" s="99">
        <f>SUMIFS(通讯通路门店!$BB:$BB,通讯通路门店!$S:$S,$G1243)</f>
        <v>0</v>
      </c>
      <c r="AJ1243" s="99">
        <f>SUMIFS(通讯通路门店!$BE:$BE,通讯通路门店!$S:$S,$G1243)</f>
        <v>0</v>
      </c>
      <c r="AK1243" s="99">
        <f>SUMIFS(通讯通路门店!$BG:$BG,通讯通路门店!$S:$S,$G1243)</f>
        <v>0</v>
      </c>
      <c r="AL1243" s="99">
        <f>SUMIFS(通讯通路门店!$BC:$BC,通讯通路门店!$S:$S,$G1243)</f>
        <v>0</v>
      </c>
      <c r="AM1243" s="99">
        <f>SUMIFS(通讯通路门店!$BD:$BD,通讯通路门店!$S:$S,$G1243)</f>
        <v>0</v>
      </c>
      <c r="AN1243" s="99">
        <f>SUMIFS(通讯通路门店!$BF:$BF,通讯通路门店!$S:$S,$G1243)</f>
        <v>0</v>
      </c>
      <c r="AO1243" s="99">
        <f t="shared" si="97"/>
        <v>0</v>
      </c>
      <c r="AP1243" s="99">
        <f>SUMIFS(通讯通路门店!$K:$K,通讯通路门店!$S:$S,$G1243)</f>
        <v>0</v>
      </c>
      <c r="AQ1243" s="83"/>
      <c r="AR1243" s="99">
        <f>SUMIFS(通讯通路门店!$T:$T,通讯通路门店!$S:$S,$G1243)</f>
        <v>0</v>
      </c>
      <c r="AS1243" s="99">
        <f>SUMIFS(通讯通路门店!$U:$U,通讯通路门店!$S:$S,$G1243)</f>
        <v>0</v>
      </c>
      <c r="AT1243" s="99">
        <f>SUMIFS(通讯通路门店!$V:$V,通讯通路门店!$S:$S,$G1243)</f>
        <v>0</v>
      </c>
      <c r="AU1243" s="99">
        <f>SUMIFS(通讯通路门店!$W:$W,通讯通路门店!$S:$S,$G1243)</f>
        <v>0</v>
      </c>
      <c r="AV1243" s="99">
        <f>SUMIFS(通讯通路门店!$Z:$Z,通讯通路门店!$S:$S,$G1243)</f>
        <v>0</v>
      </c>
      <c r="AW1243" s="99">
        <f>SUMIFS(通讯通路门店!$AB:$AB,通讯通路门店!$S:$S,$G1243)</f>
        <v>0</v>
      </c>
      <c r="AX1243" s="99">
        <f>SUMIFS(通讯通路门店!$X:$X,通讯通路门店!$S:$S,$G1243)</f>
        <v>0</v>
      </c>
      <c r="AY1243" s="99">
        <f>SUMIFS(通讯通路门店!$Y:$Y,通讯通路门店!$S:$S,$G1243)</f>
        <v>0</v>
      </c>
      <c r="AZ1243" s="99">
        <f>SUMIFS(通讯通路门店!$AA:$AA,通讯通路门店!$S:$S,$G1243)</f>
        <v>0</v>
      </c>
      <c r="BA1243" s="99">
        <f t="shared" si="98"/>
        <v>0</v>
      </c>
      <c r="BB1243" s="99">
        <f t="shared" si="99"/>
        <v>0</v>
      </c>
      <c r="BC1243" s="99">
        <f>SUMIFS(通讯通路门店!$W:$W,通讯通路门店!$S:$S,$G1243,通讯通路门店!$J:$J,"荣耀体验店")+SUMIFS(通讯通路门店!$W:$W,通讯通路门店!$S:$S,$G1243,通讯通路门店!$J:$J,"荣耀授权专卖店")</f>
        <v>0</v>
      </c>
      <c r="BD1243" s="99">
        <f>SUMIFS(通讯通路门店!$Z:$Z,通讯通路门店!$S:$S,$G1243,通讯通路门店!$J:$J,"VIVO体验店")</f>
        <v>0</v>
      </c>
      <c r="BE1243" s="99">
        <f>SUMIFS(通讯通路门店!$AB:$AB,通讯通路门店!$S:$S,$G1243,通讯通路门店!$J:$J,"OPPO体验店")</f>
        <v>0</v>
      </c>
      <c r="BF1243" s="99">
        <f>SUMIFS(通讯通路门店!$X:$X,通讯通路门店!$S:$S,$G1243,通讯通路门店!$J:$J,"华为授权体验店")+SUMIFS(通讯通路门店!$AA:$AA,通讯通路门店!$S:$S,$G1243,通讯通路门店!$J:$J,"华为堡垒店")</f>
        <v>0</v>
      </c>
      <c r="BG1243" s="99">
        <f>SUMIFS(通讯通路门店!$Y:$Y,通讯通路门店!$S:$S,$G1243,通讯通路门店!$J:$J,"小米体验店")</f>
        <v>0</v>
      </c>
      <c r="BH1243" s="99">
        <f>SUMIFS(通讯通路门店!$AA:$AA,通讯通路门店!$S:$S,$G1243,通讯通路门店!$J:$J,"苹果体验店")</f>
        <v>0</v>
      </c>
      <c r="BI1243" s="99">
        <f>SUMIFS(通讯通路门店!$K:$K,通讯通路门店!$S:$S,$G1243,通讯通路门店!$J:$J,"其他品牌专卖店")</f>
        <v>0</v>
      </c>
      <c r="BJ1243" s="99">
        <f>SUMIFS(通讯通路门店!$AC:$AC,通讯通路门店!$S:$S,$G1243)</f>
        <v>0</v>
      </c>
      <c r="BK1243" s="99">
        <f>SUMIFS(通讯通路门店!$AD:$AD,通讯通路门店!$S:$S,$G1243)</f>
        <v>0</v>
      </c>
      <c r="BL1243" s="99">
        <f>SUMIFS(通讯通路门店!$AE:$AE,通讯通路门店!$S:$S,$G1243)</f>
        <v>0</v>
      </c>
      <c r="BM1243" s="99">
        <f>SUMIFS(通讯通路门店!$AF:$AF,通讯通路门店!$S:$S,$G1243)</f>
        <v>0</v>
      </c>
      <c r="BN1243" s="99">
        <f>SUMIFS(通讯通路门店!$AG:$AG,通讯通路门店!$S:$S,$G1243)</f>
        <v>0</v>
      </c>
      <c r="BO1243" s="99">
        <f>SUMIFS(通讯通路门店!$AH:$AH,通讯通路门店!$S:$S,$G1243)</f>
        <v>0</v>
      </c>
      <c r="BP1243" s="99">
        <f>SUMIFS(通讯通路门店!$AI:$AI,通讯通路门店!$S:$S,$G1243)</f>
        <v>0</v>
      </c>
      <c r="BQ1243" s="83"/>
    </row>
    <row r="1244" spans="1:69">
      <c r="A1244" s="99" t="str">
        <f>IFERROR(_xlfn.XLOOKUP($G1244,通讯通路门店!$S$4:$S$993933,通讯通路门店!$A$4:$A$993933,0,0),"")</f>
        <v>海南省</v>
      </c>
      <c r="B1244" s="99" t="str">
        <f>IFERROR(_xlfn.XLOOKUP($G1244,通讯通路门店!$S$4:$S$993933,通讯通路门店!$B$4:$B$993933,0,0),"")</f>
        <v>乐东黎族自治县</v>
      </c>
      <c r="C1244" s="99" t="str">
        <f>IFERROR(_xlfn.XLOOKUP($G1244,通讯通路门店!$S$4:$S$993933,通讯通路门店!$C$4:$C$993933,0,0),"")</f>
        <v>乐东黎族自治县</v>
      </c>
      <c r="D1244" s="99" t="str">
        <f>IFERROR(_xlfn.XLOOKUP($G1244,通讯通路门店!$S$4:$S$993933,通讯通路门店!$D$4:$D$993933,0,0),"")</f>
        <v>万冲镇</v>
      </c>
      <c r="E1244" s="83"/>
      <c r="F1244" s="83"/>
      <c r="G1244" s="101"/>
      <c r="H1244" s="102">
        <f>IFERROR(_xlfn.XLOOKUP($G1244,通讯通路门店!$S$4:$S$993933,通讯通路门店!$R$4:$R$993933,0,0),"")</f>
        <v>0</v>
      </c>
      <c r="I1244" s="83"/>
      <c r="J1244" s="83"/>
      <c r="K1244" s="83"/>
      <c r="L1244" s="83"/>
      <c r="M1244" s="83"/>
      <c r="N1244" s="83"/>
      <c r="O1244" s="83"/>
      <c r="P1244" s="83"/>
      <c r="Q1244" s="83"/>
      <c r="R1244" s="83"/>
      <c r="S1244" s="83"/>
      <c r="T1244" s="83"/>
      <c r="U1244" s="99">
        <f>COUNTIF(通讯通路门店!$S:$S,$G1244)</f>
        <v>0</v>
      </c>
      <c r="V1244" s="99">
        <f>COUNTIFS(通讯通路门店!$S:$S,$G1244,通讯通路门店!$J:$J,"综合卖场")</f>
        <v>0</v>
      </c>
      <c r="W1244" s="99">
        <f>SUMIFS(通讯通路门店!$AJ:$AJ,通讯通路门店!$S:$S,通讯客户沙盘!$G1244)</f>
        <v>0</v>
      </c>
      <c r="X1244" s="99">
        <f t="shared" si="95"/>
        <v>0</v>
      </c>
      <c r="Y1244" s="99">
        <f>COUNTIFS(通讯通路门店!$S:$S,$G1244,通讯通路门店!$J:$J,"荣耀体验店")+COUNTIFS(通讯通路门店!$S:$S,$G1244,通讯通路门店!$J:$J,"荣耀授权专卖店")</f>
        <v>0</v>
      </c>
      <c r="Z1244" s="99">
        <f>COUNTIFS(通讯通路门店!$S:$S,$G1244,通讯通路门店!$J:$J,"VIVO体验店")</f>
        <v>0</v>
      </c>
      <c r="AA1244" s="99">
        <f>COUNTIFS(通讯通路门店!$S:$S,$G1244,通讯通路门店!$J:$J,"OPPO体验店")</f>
        <v>0</v>
      </c>
      <c r="AB1244" s="99">
        <f>COUNTIFS(通讯通路门店!$S:$S,$G1244,通讯通路门店!$J:$J,"华为授权体验店")+COUNTIFS(通讯通路门店!$S:$S,$G1244,通讯通路门店!$J:$J,"华为堡垒店")</f>
        <v>0</v>
      </c>
      <c r="AC1244" s="99">
        <f>COUNTIFS(通讯通路门店!$S:$S,$G1244,通讯通路门店!$J:$J,"小米体验店")</f>
        <v>0</v>
      </c>
      <c r="AD1244" s="99">
        <f>COUNTIFS(通讯通路门店!$S:$S,$G1244,通讯通路门店!$J:$J,"苹果体验店")</f>
        <v>0</v>
      </c>
      <c r="AE1244" s="99">
        <f>COUNTIFS(通讯通路门店!$S:$S,$G1244,通讯通路门店!$J:$J,"其他品牌专卖店")</f>
        <v>0</v>
      </c>
      <c r="AF1244" s="99">
        <f>SUMIFS(通讯通路门店!$BI:$BI,通讯通路门店!$S:$S,$G1244)</f>
        <v>0</v>
      </c>
      <c r="AG1244" s="99">
        <f>SUMIFS(通讯通路门店!$BH:$BH,通讯通路门店!$S:$S,$G1244)</f>
        <v>0</v>
      </c>
      <c r="AH1244" s="99">
        <f t="shared" si="96"/>
        <v>0</v>
      </c>
      <c r="AI1244" s="99">
        <f>SUMIFS(通讯通路门店!$BB:$BB,通讯通路门店!$S:$S,$G1244)</f>
        <v>0</v>
      </c>
      <c r="AJ1244" s="99">
        <f>SUMIFS(通讯通路门店!$BE:$BE,通讯通路门店!$S:$S,$G1244)</f>
        <v>0</v>
      </c>
      <c r="AK1244" s="99">
        <f>SUMIFS(通讯通路门店!$BG:$BG,通讯通路门店!$S:$S,$G1244)</f>
        <v>0</v>
      </c>
      <c r="AL1244" s="99">
        <f>SUMIFS(通讯通路门店!$BC:$BC,通讯通路门店!$S:$S,$G1244)</f>
        <v>0</v>
      </c>
      <c r="AM1244" s="99">
        <f>SUMIFS(通讯通路门店!$BD:$BD,通讯通路门店!$S:$S,$G1244)</f>
        <v>0</v>
      </c>
      <c r="AN1244" s="99">
        <f>SUMIFS(通讯通路门店!$BF:$BF,通讯通路门店!$S:$S,$G1244)</f>
        <v>0</v>
      </c>
      <c r="AO1244" s="99">
        <f t="shared" si="97"/>
        <v>0</v>
      </c>
      <c r="AP1244" s="99">
        <f>SUMIFS(通讯通路门店!$K:$K,通讯通路门店!$S:$S,$G1244)</f>
        <v>0</v>
      </c>
      <c r="AQ1244" s="83"/>
      <c r="AR1244" s="99">
        <f>SUMIFS(通讯通路门店!$T:$T,通讯通路门店!$S:$S,$G1244)</f>
        <v>0</v>
      </c>
      <c r="AS1244" s="99">
        <f>SUMIFS(通讯通路门店!$U:$U,通讯通路门店!$S:$S,$G1244)</f>
        <v>0</v>
      </c>
      <c r="AT1244" s="99">
        <f>SUMIFS(通讯通路门店!$V:$V,通讯通路门店!$S:$S,$G1244)</f>
        <v>0</v>
      </c>
      <c r="AU1244" s="99">
        <f>SUMIFS(通讯通路门店!$W:$W,通讯通路门店!$S:$S,$G1244)</f>
        <v>0</v>
      </c>
      <c r="AV1244" s="99">
        <f>SUMIFS(通讯通路门店!$Z:$Z,通讯通路门店!$S:$S,$G1244)</f>
        <v>0</v>
      </c>
      <c r="AW1244" s="99">
        <f>SUMIFS(通讯通路门店!$AB:$AB,通讯通路门店!$S:$S,$G1244)</f>
        <v>0</v>
      </c>
      <c r="AX1244" s="99">
        <f>SUMIFS(通讯通路门店!$X:$X,通讯通路门店!$S:$S,$G1244)</f>
        <v>0</v>
      </c>
      <c r="AY1244" s="99">
        <f>SUMIFS(通讯通路门店!$Y:$Y,通讯通路门店!$S:$S,$G1244)</f>
        <v>0</v>
      </c>
      <c r="AZ1244" s="99">
        <f>SUMIFS(通讯通路门店!$AA:$AA,通讯通路门店!$S:$S,$G1244)</f>
        <v>0</v>
      </c>
      <c r="BA1244" s="99">
        <f t="shared" si="98"/>
        <v>0</v>
      </c>
      <c r="BB1244" s="99">
        <f t="shared" si="99"/>
        <v>0</v>
      </c>
      <c r="BC1244" s="99">
        <f>SUMIFS(通讯通路门店!$W:$W,通讯通路门店!$S:$S,$G1244,通讯通路门店!$J:$J,"荣耀体验店")+SUMIFS(通讯通路门店!$W:$W,通讯通路门店!$S:$S,$G1244,通讯通路门店!$J:$J,"荣耀授权专卖店")</f>
        <v>0</v>
      </c>
      <c r="BD1244" s="99">
        <f>SUMIFS(通讯通路门店!$Z:$Z,通讯通路门店!$S:$S,$G1244,通讯通路门店!$J:$J,"VIVO体验店")</f>
        <v>0</v>
      </c>
      <c r="BE1244" s="99">
        <f>SUMIFS(通讯通路门店!$AB:$AB,通讯通路门店!$S:$S,$G1244,通讯通路门店!$J:$J,"OPPO体验店")</f>
        <v>0</v>
      </c>
      <c r="BF1244" s="99">
        <f>SUMIFS(通讯通路门店!$X:$X,通讯通路门店!$S:$S,$G1244,通讯通路门店!$J:$J,"华为授权体验店")+SUMIFS(通讯通路门店!$AA:$AA,通讯通路门店!$S:$S,$G1244,通讯通路门店!$J:$J,"华为堡垒店")</f>
        <v>0</v>
      </c>
      <c r="BG1244" s="99">
        <f>SUMIFS(通讯通路门店!$Y:$Y,通讯通路门店!$S:$S,$G1244,通讯通路门店!$J:$J,"小米体验店")</f>
        <v>0</v>
      </c>
      <c r="BH1244" s="99">
        <f>SUMIFS(通讯通路门店!$AA:$AA,通讯通路门店!$S:$S,$G1244,通讯通路门店!$J:$J,"苹果体验店")</f>
        <v>0</v>
      </c>
      <c r="BI1244" s="99">
        <f>SUMIFS(通讯通路门店!$K:$K,通讯通路门店!$S:$S,$G1244,通讯通路门店!$J:$J,"其他品牌专卖店")</f>
        <v>0</v>
      </c>
      <c r="BJ1244" s="99">
        <f>SUMIFS(通讯通路门店!$AC:$AC,通讯通路门店!$S:$S,$G1244)</f>
        <v>0</v>
      </c>
      <c r="BK1244" s="99">
        <f>SUMIFS(通讯通路门店!$AD:$AD,通讯通路门店!$S:$S,$G1244)</f>
        <v>0</v>
      </c>
      <c r="BL1244" s="99">
        <f>SUMIFS(通讯通路门店!$AE:$AE,通讯通路门店!$S:$S,$G1244)</f>
        <v>0</v>
      </c>
      <c r="BM1244" s="99">
        <f>SUMIFS(通讯通路门店!$AF:$AF,通讯通路门店!$S:$S,$G1244)</f>
        <v>0</v>
      </c>
      <c r="BN1244" s="99">
        <f>SUMIFS(通讯通路门店!$AG:$AG,通讯通路门店!$S:$S,$G1244)</f>
        <v>0</v>
      </c>
      <c r="BO1244" s="99">
        <f>SUMIFS(通讯通路门店!$AH:$AH,通讯通路门店!$S:$S,$G1244)</f>
        <v>0</v>
      </c>
      <c r="BP1244" s="99">
        <f>SUMIFS(通讯通路门店!$AI:$AI,通讯通路门店!$S:$S,$G1244)</f>
        <v>0</v>
      </c>
      <c r="BQ1244" s="83"/>
    </row>
    <row r="1245" spans="1:69">
      <c r="A1245" s="99" t="str">
        <f>IFERROR(_xlfn.XLOOKUP($G1245,通讯通路门店!$S$4:$S$993933,通讯通路门店!$A$4:$A$993933,0,0),"")</f>
        <v>海南省</v>
      </c>
      <c r="B1245" s="99" t="str">
        <f>IFERROR(_xlfn.XLOOKUP($G1245,通讯通路门店!$S$4:$S$993933,通讯通路门店!$B$4:$B$993933,0,0),"")</f>
        <v>乐东黎族自治县</v>
      </c>
      <c r="C1245" s="99" t="str">
        <f>IFERROR(_xlfn.XLOOKUP($G1245,通讯通路门店!$S$4:$S$993933,通讯通路门店!$C$4:$C$993933,0,0),"")</f>
        <v>乐东黎族自治县</v>
      </c>
      <c r="D1245" s="99" t="str">
        <f>IFERROR(_xlfn.XLOOKUP($G1245,通讯通路门店!$S$4:$S$993933,通讯通路门店!$D$4:$D$993933,0,0),"")</f>
        <v>万冲镇</v>
      </c>
      <c r="E1245" s="83"/>
      <c r="F1245" s="83"/>
      <c r="G1245" s="101"/>
      <c r="H1245" s="102">
        <f>IFERROR(_xlfn.XLOOKUP($G1245,通讯通路门店!$S$4:$S$993933,通讯通路门店!$R$4:$R$993933,0,0),"")</f>
        <v>0</v>
      </c>
      <c r="I1245" s="83"/>
      <c r="J1245" s="83"/>
      <c r="K1245" s="83"/>
      <c r="L1245" s="83"/>
      <c r="M1245" s="83"/>
      <c r="N1245" s="83"/>
      <c r="O1245" s="83"/>
      <c r="P1245" s="83"/>
      <c r="Q1245" s="83"/>
      <c r="R1245" s="83"/>
      <c r="S1245" s="83"/>
      <c r="T1245" s="83"/>
      <c r="U1245" s="99">
        <f>COUNTIF(通讯通路门店!$S:$S,$G1245)</f>
        <v>0</v>
      </c>
      <c r="V1245" s="99">
        <f>COUNTIFS(通讯通路门店!$S:$S,$G1245,通讯通路门店!$J:$J,"综合卖场")</f>
        <v>0</v>
      </c>
      <c r="W1245" s="99">
        <f>SUMIFS(通讯通路门店!$AJ:$AJ,通讯通路门店!$S:$S,通讯客户沙盘!$G1245)</f>
        <v>0</v>
      </c>
      <c r="X1245" s="99">
        <f t="shared" si="95"/>
        <v>0</v>
      </c>
      <c r="Y1245" s="99">
        <f>COUNTIFS(通讯通路门店!$S:$S,$G1245,通讯通路门店!$J:$J,"荣耀体验店")+COUNTIFS(通讯通路门店!$S:$S,$G1245,通讯通路门店!$J:$J,"荣耀授权专卖店")</f>
        <v>0</v>
      </c>
      <c r="Z1245" s="99">
        <f>COUNTIFS(通讯通路门店!$S:$S,$G1245,通讯通路门店!$J:$J,"VIVO体验店")</f>
        <v>0</v>
      </c>
      <c r="AA1245" s="99">
        <f>COUNTIFS(通讯通路门店!$S:$S,$G1245,通讯通路门店!$J:$J,"OPPO体验店")</f>
        <v>0</v>
      </c>
      <c r="AB1245" s="99">
        <f>COUNTIFS(通讯通路门店!$S:$S,$G1245,通讯通路门店!$J:$J,"华为授权体验店")+COUNTIFS(通讯通路门店!$S:$S,$G1245,通讯通路门店!$J:$J,"华为堡垒店")</f>
        <v>0</v>
      </c>
      <c r="AC1245" s="99">
        <f>COUNTIFS(通讯通路门店!$S:$S,$G1245,通讯通路门店!$J:$J,"小米体验店")</f>
        <v>0</v>
      </c>
      <c r="AD1245" s="99">
        <f>COUNTIFS(通讯通路门店!$S:$S,$G1245,通讯通路门店!$J:$J,"苹果体验店")</f>
        <v>0</v>
      </c>
      <c r="AE1245" s="99">
        <f>COUNTIFS(通讯通路门店!$S:$S,$G1245,通讯通路门店!$J:$J,"其他品牌专卖店")</f>
        <v>0</v>
      </c>
      <c r="AF1245" s="99">
        <f>SUMIFS(通讯通路门店!$BI:$BI,通讯通路门店!$S:$S,$G1245)</f>
        <v>0</v>
      </c>
      <c r="AG1245" s="99">
        <f>SUMIFS(通讯通路门店!$BH:$BH,通讯通路门店!$S:$S,$G1245)</f>
        <v>0</v>
      </c>
      <c r="AH1245" s="99">
        <f t="shared" si="96"/>
        <v>0</v>
      </c>
      <c r="AI1245" s="99">
        <f>SUMIFS(通讯通路门店!$BB:$BB,通讯通路门店!$S:$S,$G1245)</f>
        <v>0</v>
      </c>
      <c r="AJ1245" s="99">
        <f>SUMIFS(通讯通路门店!$BE:$BE,通讯通路门店!$S:$S,$G1245)</f>
        <v>0</v>
      </c>
      <c r="AK1245" s="99">
        <f>SUMIFS(通讯通路门店!$BG:$BG,通讯通路门店!$S:$S,$G1245)</f>
        <v>0</v>
      </c>
      <c r="AL1245" s="99">
        <f>SUMIFS(通讯通路门店!$BC:$BC,通讯通路门店!$S:$S,$G1245)</f>
        <v>0</v>
      </c>
      <c r="AM1245" s="99">
        <f>SUMIFS(通讯通路门店!$BD:$BD,通讯通路门店!$S:$S,$G1245)</f>
        <v>0</v>
      </c>
      <c r="AN1245" s="99">
        <f>SUMIFS(通讯通路门店!$BF:$BF,通讯通路门店!$S:$S,$G1245)</f>
        <v>0</v>
      </c>
      <c r="AO1245" s="99">
        <f t="shared" si="97"/>
        <v>0</v>
      </c>
      <c r="AP1245" s="99">
        <f>SUMIFS(通讯通路门店!$K:$K,通讯通路门店!$S:$S,$G1245)</f>
        <v>0</v>
      </c>
      <c r="AQ1245" s="83"/>
      <c r="AR1245" s="99">
        <f>SUMIFS(通讯通路门店!$T:$T,通讯通路门店!$S:$S,$G1245)</f>
        <v>0</v>
      </c>
      <c r="AS1245" s="99">
        <f>SUMIFS(通讯通路门店!$U:$U,通讯通路门店!$S:$S,$G1245)</f>
        <v>0</v>
      </c>
      <c r="AT1245" s="99">
        <f>SUMIFS(通讯通路门店!$V:$V,通讯通路门店!$S:$S,$G1245)</f>
        <v>0</v>
      </c>
      <c r="AU1245" s="99">
        <f>SUMIFS(通讯通路门店!$W:$W,通讯通路门店!$S:$S,$G1245)</f>
        <v>0</v>
      </c>
      <c r="AV1245" s="99">
        <f>SUMIFS(通讯通路门店!$Z:$Z,通讯通路门店!$S:$S,$G1245)</f>
        <v>0</v>
      </c>
      <c r="AW1245" s="99">
        <f>SUMIFS(通讯通路门店!$AB:$AB,通讯通路门店!$S:$S,$G1245)</f>
        <v>0</v>
      </c>
      <c r="AX1245" s="99">
        <f>SUMIFS(通讯通路门店!$X:$X,通讯通路门店!$S:$S,$G1245)</f>
        <v>0</v>
      </c>
      <c r="AY1245" s="99">
        <f>SUMIFS(通讯通路门店!$Y:$Y,通讯通路门店!$S:$S,$G1245)</f>
        <v>0</v>
      </c>
      <c r="AZ1245" s="99">
        <f>SUMIFS(通讯通路门店!$AA:$AA,通讯通路门店!$S:$S,$G1245)</f>
        <v>0</v>
      </c>
      <c r="BA1245" s="99">
        <f t="shared" si="98"/>
        <v>0</v>
      </c>
      <c r="BB1245" s="99">
        <f t="shared" si="99"/>
        <v>0</v>
      </c>
      <c r="BC1245" s="99">
        <f>SUMIFS(通讯通路门店!$W:$W,通讯通路门店!$S:$S,$G1245,通讯通路门店!$J:$J,"荣耀体验店")+SUMIFS(通讯通路门店!$W:$W,通讯通路门店!$S:$S,$G1245,通讯通路门店!$J:$J,"荣耀授权专卖店")</f>
        <v>0</v>
      </c>
      <c r="BD1245" s="99">
        <f>SUMIFS(通讯通路门店!$Z:$Z,通讯通路门店!$S:$S,$G1245,通讯通路门店!$J:$J,"VIVO体验店")</f>
        <v>0</v>
      </c>
      <c r="BE1245" s="99">
        <f>SUMIFS(通讯通路门店!$AB:$AB,通讯通路门店!$S:$S,$G1245,通讯通路门店!$J:$J,"OPPO体验店")</f>
        <v>0</v>
      </c>
      <c r="BF1245" s="99">
        <f>SUMIFS(通讯通路门店!$X:$X,通讯通路门店!$S:$S,$G1245,通讯通路门店!$J:$J,"华为授权体验店")+SUMIFS(通讯通路门店!$AA:$AA,通讯通路门店!$S:$S,$G1245,通讯通路门店!$J:$J,"华为堡垒店")</f>
        <v>0</v>
      </c>
      <c r="BG1245" s="99">
        <f>SUMIFS(通讯通路门店!$Y:$Y,通讯通路门店!$S:$S,$G1245,通讯通路门店!$J:$J,"小米体验店")</f>
        <v>0</v>
      </c>
      <c r="BH1245" s="99">
        <f>SUMIFS(通讯通路门店!$AA:$AA,通讯通路门店!$S:$S,$G1245,通讯通路门店!$J:$J,"苹果体验店")</f>
        <v>0</v>
      </c>
      <c r="BI1245" s="99">
        <f>SUMIFS(通讯通路门店!$K:$K,通讯通路门店!$S:$S,$G1245,通讯通路门店!$J:$J,"其他品牌专卖店")</f>
        <v>0</v>
      </c>
      <c r="BJ1245" s="99">
        <f>SUMIFS(通讯通路门店!$AC:$AC,通讯通路门店!$S:$S,$G1245)</f>
        <v>0</v>
      </c>
      <c r="BK1245" s="99">
        <f>SUMIFS(通讯通路门店!$AD:$AD,通讯通路门店!$S:$S,$G1245)</f>
        <v>0</v>
      </c>
      <c r="BL1245" s="99">
        <f>SUMIFS(通讯通路门店!$AE:$AE,通讯通路门店!$S:$S,$G1245)</f>
        <v>0</v>
      </c>
      <c r="BM1245" s="99">
        <f>SUMIFS(通讯通路门店!$AF:$AF,通讯通路门店!$S:$S,$G1245)</f>
        <v>0</v>
      </c>
      <c r="BN1245" s="99">
        <f>SUMIFS(通讯通路门店!$AG:$AG,通讯通路门店!$S:$S,$G1245)</f>
        <v>0</v>
      </c>
      <c r="BO1245" s="99">
        <f>SUMIFS(通讯通路门店!$AH:$AH,通讯通路门店!$S:$S,$G1245)</f>
        <v>0</v>
      </c>
      <c r="BP1245" s="99">
        <f>SUMIFS(通讯通路门店!$AI:$AI,通讯通路门店!$S:$S,$G1245)</f>
        <v>0</v>
      </c>
      <c r="BQ1245" s="83"/>
    </row>
    <row r="1246" spans="1:69">
      <c r="A1246" s="99" t="str">
        <f>IFERROR(_xlfn.XLOOKUP($G1246,通讯通路门店!$S$4:$S$993933,通讯通路门店!$A$4:$A$993933,0,0),"")</f>
        <v>海南省</v>
      </c>
      <c r="B1246" s="99" t="str">
        <f>IFERROR(_xlfn.XLOOKUP($G1246,通讯通路门店!$S$4:$S$993933,通讯通路门店!$B$4:$B$993933,0,0),"")</f>
        <v>乐东黎族自治县</v>
      </c>
      <c r="C1246" s="99" t="str">
        <f>IFERROR(_xlfn.XLOOKUP($G1246,通讯通路门店!$S$4:$S$993933,通讯通路门店!$C$4:$C$993933,0,0),"")</f>
        <v>乐东黎族自治县</v>
      </c>
      <c r="D1246" s="99" t="str">
        <f>IFERROR(_xlfn.XLOOKUP($G1246,通讯通路门店!$S$4:$S$993933,通讯通路门店!$D$4:$D$993933,0,0),"")</f>
        <v>万冲镇</v>
      </c>
      <c r="E1246" s="83"/>
      <c r="F1246" s="83"/>
      <c r="G1246" s="101"/>
      <c r="H1246" s="102">
        <f>IFERROR(_xlfn.XLOOKUP($G1246,通讯通路门店!$S$4:$S$993933,通讯通路门店!$R$4:$R$993933,0,0),"")</f>
        <v>0</v>
      </c>
      <c r="I1246" s="83"/>
      <c r="J1246" s="83"/>
      <c r="K1246" s="83"/>
      <c r="L1246" s="83"/>
      <c r="M1246" s="83"/>
      <c r="N1246" s="83"/>
      <c r="O1246" s="83"/>
      <c r="P1246" s="83"/>
      <c r="Q1246" s="83"/>
      <c r="R1246" s="83"/>
      <c r="S1246" s="83"/>
      <c r="T1246" s="83"/>
      <c r="U1246" s="99">
        <f>COUNTIF(通讯通路门店!$S:$S,$G1246)</f>
        <v>0</v>
      </c>
      <c r="V1246" s="99">
        <f>COUNTIFS(通讯通路门店!$S:$S,$G1246,通讯通路门店!$J:$J,"综合卖场")</f>
        <v>0</v>
      </c>
      <c r="W1246" s="99">
        <f>SUMIFS(通讯通路门店!$AJ:$AJ,通讯通路门店!$S:$S,通讯客户沙盘!$G1246)</f>
        <v>0</v>
      </c>
      <c r="X1246" s="99">
        <f t="shared" si="95"/>
        <v>0</v>
      </c>
      <c r="Y1246" s="99">
        <f>COUNTIFS(通讯通路门店!$S:$S,$G1246,通讯通路门店!$J:$J,"荣耀体验店")+COUNTIFS(通讯通路门店!$S:$S,$G1246,通讯通路门店!$J:$J,"荣耀授权专卖店")</f>
        <v>0</v>
      </c>
      <c r="Z1246" s="99">
        <f>COUNTIFS(通讯通路门店!$S:$S,$G1246,通讯通路门店!$J:$J,"VIVO体验店")</f>
        <v>0</v>
      </c>
      <c r="AA1246" s="99">
        <f>COUNTIFS(通讯通路门店!$S:$S,$G1246,通讯通路门店!$J:$J,"OPPO体验店")</f>
        <v>0</v>
      </c>
      <c r="AB1246" s="99">
        <f>COUNTIFS(通讯通路门店!$S:$S,$G1246,通讯通路门店!$J:$J,"华为授权体验店")+COUNTIFS(通讯通路门店!$S:$S,$G1246,通讯通路门店!$J:$J,"华为堡垒店")</f>
        <v>0</v>
      </c>
      <c r="AC1246" s="99">
        <f>COUNTIFS(通讯通路门店!$S:$S,$G1246,通讯通路门店!$J:$J,"小米体验店")</f>
        <v>0</v>
      </c>
      <c r="AD1246" s="99">
        <f>COUNTIFS(通讯通路门店!$S:$S,$G1246,通讯通路门店!$J:$J,"苹果体验店")</f>
        <v>0</v>
      </c>
      <c r="AE1246" s="99">
        <f>COUNTIFS(通讯通路门店!$S:$S,$G1246,通讯通路门店!$J:$J,"其他品牌专卖店")</f>
        <v>0</v>
      </c>
      <c r="AF1246" s="99">
        <f>SUMIFS(通讯通路门店!$BI:$BI,通讯通路门店!$S:$S,$G1246)</f>
        <v>0</v>
      </c>
      <c r="AG1246" s="99">
        <f>SUMIFS(通讯通路门店!$BH:$BH,通讯通路门店!$S:$S,$G1246)</f>
        <v>0</v>
      </c>
      <c r="AH1246" s="99">
        <f t="shared" si="96"/>
        <v>0</v>
      </c>
      <c r="AI1246" s="99">
        <f>SUMIFS(通讯通路门店!$BB:$BB,通讯通路门店!$S:$S,$G1246)</f>
        <v>0</v>
      </c>
      <c r="AJ1246" s="99">
        <f>SUMIFS(通讯通路门店!$BE:$BE,通讯通路门店!$S:$S,$G1246)</f>
        <v>0</v>
      </c>
      <c r="AK1246" s="99">
        <f>SUMIFS(通讯通路门店!$BG:$BG,通讯通路门店!$S:$S,$G1246)</f>
        <v>0</v>
      </c>
      <c r="AL1246" s="99">
        <f>SUMIFS(通讯通路门店!$BC:$BC,通讯通路门店!$S:$S,$G1246)</f>
        <v>0</v>
      </c>
      <c r="AM1246" s="99">
        <f>SUMIFS(通讯通路门店!$BD:$BD,通讯通路门店!$S:$S,$G1246)</f>
        <v>0</v>
      </c>
      <c r="AN1246" s="99">
        <f>SUMIFS(通讯通路门店!$BF:$BF,通讯通路门店!$S:$S,$G1246)</f>
        <v>0</v>
      </c>
      <c r="AO1246" s="99">
        <f t="shared" si="97"/>
        <v>0</v>
      </c>
      <c r="AP1246" s="99">
        <f>SUMIFS(通讯通路门店!$K:$K,通讯通路门店!$S:$S,$G1246)</f>
        <v>0</v>
      </c>
      <c r="AQ1246" s="83"/>
      <c r="AR1246" s="99">
        <f>SUMIFS(通讯通路门店!$T:$T,通讯通路门店!$S:$S,$G1246)</f>
        <v>0</v>
      </c>
      <c r="AS1246" s="99">
        <f>SUMIFS(通讯通路门店!$U:$U,通讯通路门店!$S:$S,$G1246)</f>
        <v>0</v>
      </c>
      <c r="AT1246" s="99">
        <f>SUMIFS(通讯通路门店!$V:$V,通讯通路门店!$S:$S,$G1246)</f>
        <v>0</v>
      </c>
      <c r="AU1246" s="99">
        <f>SUMIFS(通讯通路门店!$W:$W,通讯通路门店!$S:$S,$G1246)</f>
        <v>0</v>
      </c>
      <c r="AV1246" s="99">
        <f>SUMIFS(通讯通路门店!$Z:$Z,通讯通路门店!$S:$S,$G1246)</f>
        <v>0</v>
      </c>
      <c r="AW1246" s="99">
        <f>SUMIFS(通讯通路门店!$AB:$AB,通讯通路门店!$S:$S,$G1246)</f>
        <v>0</v>
      </c>
      <c r="AX1246" s="99">
        <f>SUMIFS(通讯通路门店!$X:$X,通讯通路门店!$S:$S,$G1246)</f>
        <v>0</v>
      </c>
      <c r="AY1246" s="99">
        <f>SUMIFS(通讯通路门店!$Y:$Y,通讯通路门店!$S:$S,$G1246)</f>
        <v>0</v>
      </c>
      <c r="AZ1246" s="99">
        <f>SUMIFS(通讯通路门店!$AA:$AA,通讯通路门店!$S:$S,$G1246)</f>
        <v>0</v>
      </c>
      <c r="BA1246" s="99">
        <f t="shared" si="98"/>
        <v>0</v>
      </c>
      <c r="BB1246" s="99">
        <f t="shared" si="99"/>
        <v>0</v>
      </c>
      <c r="BC1246" s="99">
        <f>SUMIFS(通讯通路门店!$W:$W,通讯通路门店!$S:$S,$G1246,通讯通路门店!$J:$J,"荣耀体验店")+SUMIFS(通讯通路门店!$W:$W,通讯通路门店!$S:$S,$G1246,通讯通路门店!$J:$J,"荣耀授权专卖店")</f>
        <v>0</v>
      </c>
      <c r="BD1246" s="99">
        <f>SUMIFS(通讯通路门店!$Z:$Z,通讯通路门店!$S:$S,$G1246,通讯通路门店!$J:$J,"VIVO体验店")</f>
        <v>0</v>
      </c>
      <c r="BE1246" s="99">
        <f>SUMIFS(通讯通路门店!$AB:$AB,通讯通路门店!$S:$S,$G1246,通讯通路门店!$J:$J,"OPPO体验店")</f>
        <v>0</v>
      </c>
      <c r="BF1246" s="99">
        <f>SUMIFS(通讯通路门店!$X:$X,通讯通路门店!$S:$S,$G1246,通讯通路门店!$J:$J,"华为授权体验店")+SUMIFS(通讯通路门店!$AA:$AA,通讯通路门店!$S:$S,$G1246,通讯通路门店!$J:$J,"华为堡垒店")</f>
        <v>0</v>
      </c>
      <c r="BG1246" s="99">
        <f>SUMIFS(通讯通路门店!$Y:$Y,通讯通路门店!$S:$S,$G1246,通讯通路门店!$J:$J,"小米体验店")</f>
        <v>0</v>
      </c>
      <c r="BH1246" s="99">
        <f>SUMIFS(通讯通路门店!$AA:$AA,通讯通路门店!$S:$S,$G1246,通讯通路门店!$J:$J,"苹果体验店")</f>
        <v>0</v>
      </c>
      <c r="BI1246" s="99">
        <f>SUMIFS(通讯通路门店!$K:$K,通讯通路门店!$S:$S,$G1246,通讯通路门店!$J:$J,"其他品牌专卖店")</f>
        <v>0</v>
      </c>
      <c r="BJ1246" s="99">
        <f>SUMIFS(通讯通路门店!$AC:$AC,通讯通路门店!$S:$S,$G1246)</f>
        <v>0</v>
      </c>
      <c r="BK1246" s="99">
        <f>SUMIFS(通讯通路门店!$AD:$AD,通讯通路门店!$S:$S,$G1246)</f>
        <v>0</v>
      </c>
      <c r="BL1246" s="99">
        <f>SUMIFS(通讯通路门店!$AE:$AE,通讯通路门店!$S:$S,$G1246)</f>
        <v>0</v>
      </c>
      <c r="BM1246" s="99">
        <f>SUMIFS(通讯通路门店!$AF:$AF,通讯通路门店!$S:$S,$G1246)</f>
        <v>0</v>
      </c>
      <c r="BN1246" s="99">
        <f>SUMIFS(通讯通路门店!$AG:$AG,通讯通路门店!$S:$S,$G1246)</f>
        <v>0</v>
      </c>
      <c r="BO1246" s="99">
        <f>SUMIFS(通讯通路门店!$AH:$AH,通讯通路门店!$S:$S,$G1246)</f>
        <v>0</v>
      </c>
      <c r="BP1246" s="99">
        <f>SUMIFS(通讯通路门店!$AI:$AI,通讯通路门店!$S:$S,$G1246)</f>
        <v>0</v>
      </c>
      <c r="BQ1246" s="83"/>
    </row>
    <row r="1247" spans="1:69">
      <c r="A1247" s="99" t="str">
        <f>IFERROR(_xlfn.XLOOKUP($G1247,通讯通路门店!$S$4:$S$993933,通讯通路门店!$A$4:$A$993933,0,0),"")</f>
        <v>海南省</v>
      </c>
      <c r="B1247" s="99" t="str">
        <f>IFERROR(_xlfn.XLOOKUP($G1247,通讯通路门店!$S$4:$S$993933,通讯通路门店!$B$4:$B$993933,0,0),"")</f>
        <v>乐东黎族自治县</v>
      </c>
      <c r="C1247" s="99" t="str">
        <f>IFERROR(_xlfn.XLOOKUP($G1247,通讯通路门店!$S$4:$S$993933,通讯通路门店!$C$4:$C$993933,0,0),"")</f>
        <v>乐东黎族自治县</v>
      </c>
      <c r="D1247" s="99" t="str">
        <f>IFERROR(_xlfn.XLOOKUP($G1247,通讯通路门店!$S$4:$S$993933,通讯通路门店!$D$4:$D$993933,0,0),"")</f>
        <v>万冲镇</v>
      </c>
      <c r="E1247" s="83"/>
      <c r="F1247" s="83"/>
      <c r="G1247" s="101"/>
      <c r="H1247" s="102">
        <f>IFERROR(_xlfn.XLOOKUP($G1247,通讯通路门店!$S$4:$S$993933,通讯通路门店!$R$4:$R$993933,0,0),"")</f>
        <v>0</v>
      </c>
      <c r="I1247" s="83"/>
      <c r="J1247" s="83"/>
      <c r="K1247" s="83"/>
      <c r="L1247" s="83"/>
      <c r="M1247" s="83"/>
      <c r="N1247" s="83"/>
      <c r="O1247" s="83"/>
      <c r="P1247" s="83"/>
      <c r="Q1247" s="83"/>
      <c r="R1247" s="83"/>
      <c r="S1247" s="83"/>
      <c r="T1247" s="83"/>
      <c r="U1247" s="99">
        <f>COUNTIF(通讯通路门店!$S:$S,$G1247)</f>
        <v>0</v>
      </c>
      <c r="V1247" s="99">
        <f>COUNTIFS(通讯通路门店!$S:$S,$G1247,通讯通路门店!$J:$J,"综合卖场")</f>
        <v>0</v>
      </c>
      <c r="W1247" s="99">
        <f>SUMIFS(通讯通路门店!$AJ:$AJ,通讯通路门店!$S:$S,通讯客户沙盘!$G1247)</f>
        <v>0</v>
      </c>
      <c r="X1247" s="99">
        <f t="shared" si="95"/>
        <v>0</v>
      </c>
      <c r="Y1247" s="99">
        <f>COUNTIFS(通讯通路门店!$S:$S,$G1247,通讯通路门店!$J:$J,"荣耀体验店")+COUNTIFS(通讯通路门店!$S:$S,$G1247,通讯通路门店!$J:$J,"荣耀授权专卖店")</f>
        <v>0</v>
      </c>
      <c r="Z1247" s="99">
        <f>COUNTIFS(通讯通路门店!$S:$S,$G1247,通讯通路门店!$J:$J,"VIVO体验店")</f>
        <v>0</v>
      </c>
      <c r="AA1247" s="99">
        <f>COUNTIFS(通讯通路门店!$S:$S,$G1247,通讯通路门店!$J:$J,"OPPO体验店")</f>
        <v>0</v>
      </c>
      <c r="AB1247" s="99">
        <f>COUNTIFS(通讯通路门店!$S:$S,$G1247,通讯通路门店!$J:$J,"华为授权体验店")+COUNTIFS(通讯通路门店!$S:$S,$G1247,通讯通路门店!$J:$J,"华为堡垒店")</f>
        <v>0</v>
      </c>
      <c r="AC1247" s="99">
        <f>COUNTIFS(通讯通路门店!$S:$S,$G1247,通讯通路门店!$J:$J,"小米体验店")</f>
        <v>0</v>
      </c>
      <c r="AD1247" s="99">
        <f>COUNTIFS(通讯通路门店!$S:$S,$G1247,通讯通路门店!$J:$J,"苹果体验店")</f>
        <v>0</v>
      </c>
      <c r="AE1247" s="99">
        <f>COUNTIFS(通讯通路门店!$S:$S,$G1247,通讯通路门店!$J:$J,"其他品牌专卖店")</f>
        <v>0</v>
      </c>
      <c r="AF1247" s="99">
        <f>SUMIFS(通讯通路门店!$BI:$BI,通讯通路门店!$S:$S,$G1247)</f>
        <v>0</v>
      </c>
      <c r="AG1247" s="99">
        <f>SUMIFS(通讯通路门店!$BH:$BH,通讯通路门店!$S:$S,$G1247)</f>
        <v>0</v>
      </c>
      <c r="AH1247" s="99">
        <f t="shared" si="96"/>
        <v>0</v>
      </c>
      <c r="AI1247" s="99">
        <f>SUMIFS(通讯通路门店!$BB:$BB,通讯通路门店!$S:$S,$G1247)</f>
        <v>0</v>
      </c>
      <c r="AJ1247" s="99">
        <f>SUMIFS(通讯通路门店!$BE:$BE,通讯通路门店!$S:$S,$G1247)</f>
        <v>0</v>
      </c>
      <c r="AK1247" s="99">
        <f>SUMIFS(通讯通路门店!$BG:$BG,通讯通路门店!$S:$S,$G1247)</f>
        <v>0</v>
      </c>
      <c r="AL1247" s="99">
        <f>SUMIFS(通讯通路门店!$BC:$BC,通讯通路门店!$S:$S,$G1247)</f>
        <v>0</v>
      </c>
      <c r="AM1247" s="99">
        <f>SUMIFS(通讯通路门店!$BD:$BD,通讯通路门店!$S:$S,$G1247)</f>
        <v>0</v>
      </c>
      <c r="AN1247" s="99">
        <f>SUMIFS(通讯通路门店!$BF:$BF,通讯通路门店!$S:$S,$G1247)</f>
        <v>0</v>
      </c>
      <c r="AO1247" s="99">
        <f t="shared" si="97"/>
        <v>0</v>
      </c>
      <c r="AP1247" s="99">
        <f>SUMIFS(通讯通路门店!$K:$K,通讯通路门店!$S:$S,$G1247)</f>
        <v>0</v>
      </c>
      <c r="AQ1247" s="83"/>
      <c r="AR1247" s="99">
        <f>SUMIFS(通讯通路门店!$T:$T,通讯通路门店!$S:$S,$G1247)</f>
        <v>0</v>
      </c>
      <c r="AS1247" s="99">
        <f>SUMIFS(通讯通路门店!$U:$U,通讯通路门店!$S:$S,$G1247)</f>
        <v>0</v>
      </c>
      <c r="AT1247" s="99">
        <f>SUMIFS(通讯通路门店!$V:$V,通讯通路门店!$S:$S,$G1247)</f>
        <v>0</v>
      </c>
      <c r="AU1247" s="99">
        <f>SUMIFS(通讯通路门店!$W:$W,通讯通路门店!$S:$S,$G1247)</f>
        <v>0</v>
      </c>
      <c r="AV1247" s="99">
        <f>SUMIFS(通讯通路门店!$Z:$Z,通讯通路门店!$S:$S,$G1247)</f>
        <v>0</v>
      </c>
      <c r="AW1247" s="99">
        <f>SUMIFS(通讯通路门店!$AB:$AB,通讯通路门店!$S:$S,$G1247)</f>
        <v>0</v>
      </c>
      <c r="AX1247" s="99">
        <f>SUMIFS(通讯通路门店!$X:$X,通讯通路门店!$S:$S,$G1247)</f>
        <v>0</v>
      </c>
      <c r="AY1247" s="99">
        <f>SUMIFS(通讯通路门店!$Y:$Y,通讯通路门店!$S:$S,$G1247)</f>
        <v>0</v>
      </c>
      <c r="AZ1247" s="99">
        <f>SUMIFS(通讯通路门店!$AA:$AA,通讯通路门店!$S:$S,$G1247)</f>
        <v>0</v>
      </c>
      <c r="BA1247" s="99">
        <f t="shared" si="98"/>
        <v>0</v>
      </c>
      <c r="BB1247" s="99">
        <f t="shared" si="99"/>
        <v>0</v>
      </c>
      <c r="BC1247" s="99">
        <f>SUMIFS(通讯通路门店!$W:$W,通讯通路门店!$S:$S,$G1247,通讯通路门店!$J:$J,"荣耀体验店")+SUMIFS(通讯通路门店!$W:$W,通讯通路门店!$S:$S,$G1247,通讯通路门店!$J:$J,"荣耀授权专卖店")</f>
        <v>0</v>
      </c>
      <c r="BD1247" s="99">
        <f>SUMIFS(通讯通路门店!$Z:$Z,通讯通路门店!$S:$S,$G1247,通讯通路门店!$J:$J,"VIVO体验店")</f>
        <v>0</v>
      </c>
      <c r="BE1247" s="99">
        <f>SUMIFS(通讯通路门店!$AB:$AB,通讯通路门店!$S:$S,$G1247,通讯通路门店!$J:$J,"OPPO体验店")</f>
        <v>0</v>
      </c>
      <c r="BF1247" s="99">
        <f>SUMIFS(通讯通路门店!$X:$X,通讯通路门店!$S:$S,$G1247,通讯通路门店!$J:$J,"华为授权体验店")+SUMIFS(通讯通路门店!$AA:$AA,通讯通路门店!$S:$S,$G1247,通讯通路门店!$J:$J,"华为堡垒店")</f>
        <v>0</v>
      </c>
      <c r="BG1247" s="99">
        <f>SUMIFS(通讯通路门店!$Y:$Y,通讯通路门店!$S:$S,$G1247,通讯通路门店!$J:$J,"小米体验店")</f>
        <v>0</v>
      </c>
      <c r="BH1247" s="99">
        <f>SUMIFS(通讯通路门店!$AA:$AA,通讯通路门店!$S:$S,$G1247,通讯通路门店!$J:$J,"苹果体验店")</f>
        <v>0</v>
      </c>
      <c r="BI1247" s="99">
        <f>SUMIFS(通讯通路门店!$K:$K,通讯通路门店!$S:$S,$G1247,通讯通路门店!$J:$J,"其他品牌专卖店")</f>
        <v>0</v>
      </c>
      <c r="BJ1247" s="99">
        <f>SUMIFS(通讯通路门店!$AC:$AC,通讯通路门店!$S:$S,$G1247)</f>
        <v>0</v>
      </c>
      <c r="BK1247" s="99">
        <f>SUMIFS(通讯通路门店!$AD:$AD,通讯通路门店!$S:$S,$G1247)</f>
        <v>0</v>
      </c>
      <c r="BL1247" s="99">
        <f>SUMIFS(通讯通路门店!$AE:$AE,通讯通路门店!$S:$S,$G1247)</f>
        <v>0</v>
      </c>
      <c r="BM1247" s="99">
        <f>SUMIFS(通讯通路门店!$AF:$AF,通讯通路门店!$S:$S,$G1247)</f>
        <v>0</v>
      </c>
      <c r="BN1247" s="99">
        <f>SUMIFS(通讯通路门店!$AG:$AG,通讯通路门店!$S:$S,$G1247)</f>
        <v>0</v>
      </c>
      <c r="BO1247" s="99">
        <f>SUMIFS(通讯通路门店!$AH:$AH,通讯通路门店!$S:$S,$G1247)</f>
        <v>0</v>
      </c>
      <c r="BP1247" s="99">
        <f>SUMIFS(通讯通路门店!$AI:$AI,通讯通路门店!$S:$S,$G1247)</f>
        <v>0</v>
      </c>
      <c r="BQ1247" s="83"/>
    </row>
    <row r="1248" spans="1:69">
      <c r="A1248" s="99" t="str">
        <f>IFERROR(_xlfn.XLOOKUP($G1248,通讯通路门店!$S$4:$S$993933,通讯通路门店!$A$4:$A$993933,0,0),"")</f>
        <v>海南省</v>
      </c>
      <c r="B1248" s="99" t="str">
        <f>IFERROR(_xlfn.XLOOKUP($G1248,通讯通路门店!$S$4:$S$993933,通讯通路门店!$B$4:$B$993933,0,0),"")</f>
        <v>乐东黎族自治县</v>
      </c>
      <c r="C1248" s="99" t="str">
        <f>IFERROR(_xlfn.XLOOKUP($G1248,通讯通路门店!$S$4:$S$993933,通讯通路门店!$C$4:$C$993933,0,0),"")</f>
        <v>乐东黎族自治县</v>
      </c>
      <c r="D1248" s="99" t="str">
        <f>IFERROR(_xlfn.XLOOKUP($G1248,通讯通路门店!$S$4:$S$993933,通讯通路门店!$D$4:$D$993933,0,0),"")</f>
        <v>万冲镇</v>
      </c>
      <c r="E1248" s="83"/>
      <c r="F1248" s="83"/>
      <c r="G1248" s="101"/>
      <c r="H1248" s="102">
        <f>IFERROR(_xlfn.XLOOKUP($G1248,通讯通路门店!$S$4:$S$993933,通讯通路门店!$R$4:$R$993933,0,0),"")</f>
        <v>0</v>
      </c>
      <c r="I1248" s="83"/>
      <c r="J1248" s="83"/>
      <c r="K1248" s="83"/>
      <c r="L1248" s="83"/>
      <c r="M1248" s="83"/>
      <c r="N1248" s="83"/>
      <c r="O1248" s="83"/>
      <c r="P1248" s="83"/>
      <c r="Q1248" s="83"/>
      <c r="R1248" s="83"/>
      <c r="S1248" s="83"/>
      <c r="T1248" s="83"/>
      <c r="U1248" s="99">
        <f>COUNTIF(通讯通路门店!$S:$S,$G1248)</f>
        <v>0</v>
      </c>
      <c r="V1248" s="99">
        <f>COUNTIFS(通讯通路门店!$S:$S,$G1248,通讯通路门店!$J:$J,"综合卖场")</f>
        <v>0</v>
      </c>
      <c r="W1248" s="99">
        <f>SUMIFS(通讯通路门店!$AJ:$AJ,通讯通路门店!$S:$S,通讯客户沙盘!$G1248)</f>
        <v>0</v>
      </c>
      <c r="X1248" s="99">
        <f t="shared" si="95"/>
        <v>0</v>
      </c>
      <c r="Y1248" s="99">
        <f>COUNTIFS(通讯通路门店!$S:$S,$G1248,通讯通路门店!$J:$J,"荣耀体验店")+COUNTIFS(通讯通路门店!$S:$S,$G1248,通讯通路门店!$J:$J,"荣耀授权专卖店")</f>
        <v>0</v>
      </c>
      <c r="Z1248" s="99">
        <f>COUNTIFS(通讯通路门店!$S:$S,$G1248,通讯通路门店!$J:$J,"VIVO体验店")</f>
        <v>0</v>
      </c>
      <c r="AA1248" s="99">
        <f>COUNTIFS(通讯通路门店!$S:$S,$G1248,通讯通路门店!$J:$J,"OPPO体验店")</f>
        <v>0</v>
      </c>
      <c r="AB1248" s="99">
        <f>COUNTIFS(通讯通路门店!$S:$S,$G1248,通讯通路门店!$J:$J,"华为授权体验店")+COUNTIFS(通讯通路门店!$S:$S,$G1248,通讯通路门店!$J:$J,"华为堡垒店")</f>
        <v>0</v>
      </c>
      <c r="AC1248" s="99">
        <f>COUNTIFS(通讯通路门店!$S:$S,$G1248,通讯通路门店!$J:$J,"小米体验店")</f>
        <v>0</v>
      </c>
      <c r="AD1248" s="99">
        <f>COUNTIFS(通讯通路门店!$S:$S,$G1248,通讯通路门店!$J:$J,"苹果体验店")</f>
        <v>0</v>
      </c>
      <c r="AE1248" s="99">
        <f>COUNTIFS(通讯通路门店!$S:$S,$G1248,通讯通路门店!$J:$J,"其他品牌专卖店")</f>
        <v>0</v>
      </c>
      <c r="AF1248" s="99">
        <f>SUMIFS(通讯通路门店!$BI:$BI,通讯通路门店!$S:$S,$G1248)</f>
        <v>0</v>
      </c>
      <c r="AG1248" s="99">
        <f>SUMIFS(通讯通路门店!$BH:$BH,通讯通路门店!$S:$S,$G1248)</f>
        <v>0</v>
      </c>
      <c r="AH1248" s="99">
        <f t="shared" si="96"/>
        <v>0</v>
      </c>
      <c r="AI1248" s="99">
        <f>SUMIFS(通讯通路门店!$BB:$BB,通讯通路门店!$S:$S,$G1248)</f>
        <v>0</v>
      </c>
      <c r="AJ1248" s="99">
        <f>SUMIFS(通讯通路门店!$BE:$BE,通讯通路门店!$S:$S,$G1248)</f>
        <v>0</v>
      </c>
      <c r="AK1248" s="99">
        <f>SUMIFS(通讯通路门店!$BG:$BG,通讯通路门店!$S:$S,$G1248)</f>
        <v>0</v>
      </c>
      <c r="AL1248" s="99">
        <f>SUMIFS(通讯通路门店!$BC:$BC,通讯通路门店!$S:$S,$G1248)</f>
        <v>0</v>
      </c>
      <c r="AM1248" s="99">
        <f>SUMIFS(通讯通路门店!$BD:$BD,通讯通路门店!$S:$S,$G1248)</f>
        <v>0</v>
      </c>
      <c r="AN1248" s="99">
        <f>SUMIFS(通讯通路门店!$BF:$BF,通讯通路门店!$S:$S,$G1248)</f>
        <v>0</v>
      </c>
      <c r="AO1248" s="99">
        <f t="shared" si="97"/>
        <v>0</v>
      </c>
      <c r="AP1248" s="99">
        <f>SUMIFS(通讯通路门店!$K:$K,通讯通路门店!$S:$S,$G1248)</f>
        <v>0</v>
      </c>
      <c r="AQ1248" s="83"/>
      <c r="AR1248" s="99">
        <f>SUMIFS(通讯通路门店!$T:$T,通讯通路门店!$S:$S,$G1248)</f>
        <v>0</v>
      </c>
      <c r="AS1248" s="99">
        <f>SUMIFS(通讯通路门店!$U:$U,通讯通路门店!$S:$S,$G1248)</f>
        <v>0</v>
      </c>
      <c r="AT1248" s="99">
        <f>SUMIFS(通讯通路门店!$V:$V,通讯通路门店!$S:$S,$G1248)</f>
        <v>0</v>
      </c>
      <c r="AU1248" s="99">
        <f>SUMIFS(通讯通路门店!$W:$W,通讯通路门店!$S:$S,$G1248)</f>
        <v>0</v>
      </c>
      <c r="AV1248" s="99">
        <f>SUMIFS(通讯通路门店!$Z:$Z,通讯通路门店!$S:$S,$G1248)</f>
        <v>0</v>
      </c>
      <c r="AW1248" s="99">
        <f>SUMIFS(通讯通路门店!$AB:$AB,通讯通路门店!$S:$S,$G1248)</f>
        <v>0</v>
      </c>
      <c r="AX1248" s="99">
        <f>SUMIFS(通讯通路门店!$X:$X,通讯通路门店!$S:$S,$G1248)</f>
        <v>0</v>
      </c>
      <c r="AY1248" s="99">
        <f>SUMIFS(通讯通路门店!$Y:$Y,通讯通路门店!$S:$S,$G1248)</f>
        <v>0</v>
      </c>
      <c r="AZ1248" s="99">
        <f>SUMIFS(通讯通路门店!$AA:$AA,通讯通路门店!$S:$S,$G1248)</f>
        <v>0</v>
      </c>
      <c r="BA1248" s="99">
        <f t="shared" si="98"/>
        <v>0</v>
      </c>
      <c r="BB1248" s="99">
        <f t="shared" si="99"/>
        <v>0</v>
      </c>
      <c r="BC1248" s="99">
        <f>SUMIFS(通讯通路门店!$W:$W,通讯通路门店!$S:$S,$G1248,通讯通路门店!$J:$J,"荣耀体验店")+SUMIFS(通讯通路门店!$W:$W,通讯通路门店!$S:$S,$G1248,通讯通路门店!$J:$J,"荣耀授权专卖店")</f>
        <v>0</v>
      </c>
      <c r="BD1248" s="99">
        <f>SUMIFS(通讯通路门店!$Z:$Z,通讯通路门店!$S:$S,$G1248,通讯通路门店!$J:$J,"VIVO体验店")</f>
        <v>0</v>
      </c>
      <c r="BE1248" s="99">
        <f>SUMIFS(通讯通路门店!$AB:$AB,通讯通路门店!$S:$S,$G1248,通讯通路门店!$J:$J,"OPPO体验店")</f>
        <v>0</v>
      </c>
      <c r="BF1248" s="99">
        <f>SUMIFS(通讯通路门店!$X:$X,通讯通路门店!$S:$S,$G1248,通讯通路门店!$J:$J,"华为授权体验店")+SUMIFS(通讯通路门店!$AA:$AA,通讯通路门店!$S:$S,$G1248,通讯通路门店!$J:$J,"华为堡垒店")</f>
        <v>0</v>
      </c>
      <c r="BG1248" s="99">
        <f>SUMIFS(通讯通路门店!$Y:$Y,通讯通路门店!$S:$S,$G1248,通讯通路门店!$J:$J,"小米体验店")</f>
        <v>0</v>
      </c>
      <c r="BH1248" s="99">
        <f>SUMIFS(通讯通路门店!$AA:$AA,通讯通路门店!$S:$S,$G1248,通讯通路门店!$J:$J,"苹果体验店")</f>
        <v>0</v>
      </c>
      <c r="BI1248" s="99">
        <f>SUMIFS(通讯通路门店!$K:$K,通讯通路门店!$S:$S,$G1248,通讯通路门店!$J:$J,"其他品牌专卖店")</f>
        <v>0</v>
      </c>
      <c r="BJ1248" s="99">
        <f>SUMIFS(通讯通路门店!$AC:$AC,通讯通路门店!$S:$S,$G1248)</f>
        <v>0</v>
      </c>
      <c r="BK1248" s="99">
        <f>SUMIFS(通讯通路门店!$AD:$AD,通讯通路门店!$S:$S,$G1248)</f>
        <v>0</v>
      </c>
      <c r="BL1248" s="99">
        <f>SUMIFS(通讯通路门店!$AE:$AE,通讯通路门店!$S:$S,$G1248)</f>
        <v>0</v>
      </c>
      <c r="BM1248" s="99">
        <f>SUMIFS(通讯通路门店!$AF:$AF,通讯通路门店!$S:$S,$G1248)</f>
        <v>0</v>
      </c>
      <c r="BN1248" s="99">
        <f>SUMIFS(通讯通路门店!$AG:$AG,通讯通路门店!$S:$S,$G1248)</f>
        <v>0</v>
      </c>
      <c r="BO1248" s="99">
        <f>SUMIFS(通讯通路门店!$AH:$AH,通讯通路门店!$S:$S,$G1248)</f>
        <v>0</v>
      </c>
      <c r="BP1248" s="99">
        <f>SUMIFS(通讯通路门店!$AI:$AI,通讯通路门店!$S:$S,$G1248)</f>
        <v>0</v>
      </c>
      <c r="BQ1248" s="83"/>
    </row>
    <row r="1249" spans="1:69">
      <c r="A1249" s="99" t="str">
        <f>IFERROR(_xlfn.XLOOKUP($G1249,通讯通路门店!$S$4:$S$993933,通讯通路门店!$A$4:$A$993933,0,0),"")</f>
        <v>海南省</v>
      </c>
      <c r="B1249" s="99" t="str">
        <f>IFERROR(_xlfn.XLOOKUP($G1249,通讯通路门店!$S$4:$S$993933,通讯通路门店!$B$4:$B$993933,0,0),"")</f>
        <v>乐东黎族自治县</v>
      </c>
      <c r="C1249" s="99" t="str">
        <f>IFERROR(_xlfn.XLOOKUP($G1249,通讯通路门店!$S$4:$S$993933,通讯通路门店!$C$4:$C$993933,0,0),"")</f>
        <v>乐东黎族自治县</v>
      </c>
      <c r="D1249" s="99" t="str">
        <f>IFERROR(_xlfn.XLOOKUP($G1249,通讯通路门店!$S$4:$S$993933,通讯通路门店!$D$4:$D$993933,0,0),"")</f>
        <v>万冲镇</v>
      </c>
      <c r="E1249" s="83"/>
      <c r="F1249" s="83"/>
      <c r="G1249" s="101"/>
      <c r="H1249" s="102">
        <f>IFERROR(_xlfn.XLOOKUP($G1249,通讯通路门店!$S$4:$S$993933,通讯通路门店!$R$4:$R$993933,0,0),"")</f>
        <v>0</v>
      </c>
      <c r="I1249" s="83"/>
      <c r="J1249" s="83"/>
      <c r="K1249" s="83"/>
      <c r="L1249" s="83"/>
      <c r="M1249" s="83"/>
      <c r="N1249" s="83"/>
      <c r="O1249" s="83"/>
      <c r="P1249" s="83"/>
      <c r="Q1249" s="83"/>
      <c r="R1249" s="83"/>
      <c r="S1249" s="83"/>
      <c r="T1249" s="83"/>
      <c r="U1249" s="99">
        <f>COUNTIF(通讯通路门店!$S:$S,$G1249)</f>
        <v>0</v>
      </c>
      <c r="V1249" s="99">
        <f>COUNTIFS(通讯通路门店!$S:$S,$G1249,通讯通路门店!$J:$J,"综合卖场")</f>
        <v>0</v>
      </c>
      <c r="W1249" s="99">
        <f>SUMIFS(通讯通路门店!$AJ:$AJ,通讯通路门店!$S:$S,通讯客户沙盘!$G1249)</f>
        <v>0</v>
      </c>
      <c r="X1249" s="99">
        <f t="shared" si="95"/>
        <v>0</v>
      </c>
      <c r="Y1249" s="99">
        <f>COUNTIFS(通讯通路门店!$S:$S,$G1249,通讯通路门店!$J:$J,"荣耀体验店")+COUNTIFS(通讯通路门店!$S:$S,$G1249,通讯通路门店!$J:$J,"荣耀授权专卖店")</f>
        <v>0</v>
      </c>
      <c r="Z1249" s="99">
        <f>COUNTIFS(通讯通路门店!$S:$S,$G1249,通讯通路门店!$J:$J,"VIVO体验店")</f>
        <v>0</v>
      </c>
      <c r="AA1249" s="99">
        <f>COUNTIFS(通讯通路门店!$S:$S,$G1249,通讯通路门店!$J:$J,"OPPO体验店")</f>
        <v>0</v>
      </c>
      <c r="AB1249" s="99">
        <f>COUNTIFS(通讯通路门店!$S:$S,$G1249,通讯通路门店!$J:$J,"华为授权体验店")+COUNTIFS(通讯通路门店!$S:$S,$G1249,通讯通路门店!$J:$J,"华为堡垒店")</f>
        <v>0</v>
      </c>
      <c r="AC1249" s="99">
        <f>COUNTIFS(通讯通路门店!$S:$S,$G1249,通讯通路门店!$J:$J,"小米体验店")</f>
        <v>0</v>
      </c>
      <c r="AD1249" s="99">
        <f>COUNTIFS(通讯通路门店!$S:$S,$G1249,通讯通路门店!$J:$J,"苹果体验店")</f>
        <v>0</v>
      </c>
      <c r="AE1249" s="99">
        <f>COUNTIFS(通讯通路门店!$S:$S,$G1249,通讯通路门店!$J:$J,"其他品牌专卖店")</f>
        <v>0</v>
      </c>
      <c r="AF1249" s="99">
        <f>SUMIFS(通讯通路门店!$BI:$BI,通讯通路门店!$S:$S,$G1249)</f>
        <v>0</v>
      </c>
      <c r="AG1249" s="99">
        <f>SUMIFS(通讯通路门店!$BH:$BH,通讯通路门店!$S:$S,$G1249)</f>
        <v>0</v>
      </c>
      <c r="AH1249" s="99">
        <f t="shared" si="96"/>
        <v>0</v>
      </c>
      <c r="AI1249" s="99">
        <f>SUMIFS(通讯通路门店!$BB:$BB,通讯通路门店!$S:$S,$G1249)</f>
        <v>0</v>
      </c>
      <c r="AJ1249" s="99">
        <f>SUMIFS(通讯通路门店!$BE:$BE,通讯通路门店!$S:$S,$G1249)</f>
        <v>0</v>
      </c>
      <c r="AK1249" s="99">
        <f>SUMIFS(通讯通路门店!$BG:$BG,通讯通路门店!$S:$S,$G1249)</f>
        <v>0</v>
      </c>
      <c r="AL1249" s="99">
        <f>SUMIFS(通讯通路门店!$BC:$BC,通讯通路门店!$S:$S,$G1249)</f>
        <v>0</v>
      </c>
      <c r="AM1249" s="99">
        <f>SUMIFS(通讯通路门店!$BD:$BD,通讯通路门店!$S:$S,$G1249)</f>
        <v>0</v>
      </c>
      <c r="AN1249" s="99">
        <f>SUMIFS(通讯通路门店!$BF:$BF,通讯通路门店!$S:$S,$G1249)</f>
        <v>0</v>
      </c>
      <c r="AO1249" s="99">
        <f t="shared" si="97"/>
        <v>0</v>
      </c>
      <c r="AP1249" s="99">
        <f>SUMIFS(通讯通路门店!$K:$K,通讯通路门店!$S:$S,$G1249)</f>
        <v>0</v>
      </c>
      <c r="AQ1249" s="83"/>
      <c r="AR1249" s="99">
        <f>SUMIFS(通讯通路门店!$T:$T,通讯通路门店!$S:$S,$G1249)</f>
        <v>0</v>
      </c>
      <c r="AS1249" s="99">
        <f>SUMIFS(通讯通路门店!$U:$U,通讯通路门店!$S:$S,$G1249)</f>
        <v>0</v>
      </c>
      <c r="AT1249" s="99">
        <f>SUMIFS(通讯通路门店!$V:$V,通讯通路门店!$S:$S,$G1249)</f>
        <v>0</v>
      </c>
      <c r="AU1249" s="99">
        <f>SUMIFS(通讯通路门店!$W:$W,通讯通路门店!$S:$S,$G1249)</f>
        <v>0</v>
      </c>
      <c r="AV1249" s="99">
        <f>SUMIFS(通讯通路门店!$Z:$Z,通讯通路门店!$S:$S,$G1249)</f>
        <v>0</v>
      </c>
      <c r="AW1249" s="99">
        <f>SUMIFS(通讯通路门店!$AB:$AB,通讯通路门店!$S:$S,$G1249)</f>
        <v>0</v>
      </c>
      <c r="AX1249" s="99">
        <f>SUMIFS(通讯通路门店!$X:$X,通讯通路门店!$S:$S,$G1249)</f>
        <v>0</v>
      </c>
      <c r="AY1249" s="99">
        <f>SUMIFS(通讯通路门店!$Y:$Y,通讯通路门店!$S:$S,$G1249)</f>
        <v>0</v>
      </c>
      <c r="AZ1249" s="99">
        <f>SUMIFS(通讯通路门店!$AA:$AA,通讯通路门店!$S:$S,$G1249)</f>
        <v>0</v>
      </c>
      <c r="BA1249" s="99">
        <f t="shared" si="98"/>
        <v>0</v>
      </c>
      <c r="BB1249" s="99">
        <f t="shared" si="99"/>
        <v>0</v>
      </c>
      <c r="BC1249" s="99">
        <f>SUMIFS(通讯通路门店!$W:$W,通讯通路门店!$S:$S,$G1249,通讯通路门店!$J:$J,"荣耀体验店")+SUMIFS(通讯通路门店!$W:$W,通讯通路门店!$S:$S,$G1249,通讯通路门店!$J:$J,"荣耀授权专卖店")</f>
        <v>0</v>
      </c>
      <c r="BD1249" s="99">
        <f>SUMIFS(通讯通路门店!$Z:$Z,通讯通路门店!$S:$S,$G1249,通讯通路门店!$J:$J,"VIVO体验店")</f>
        <v>0</v>
      </c>
      <c r="BE1249" s="99">
        <f>SUMIFS(通讯通路门店!$AB:$AB,通讯通路门店!$S:$S,$G1249,通讯通路门店!$J:$J,"OPPO体验店")</f>
        <v>0</v>
      </c>
      <c r="BF1249" s="99">
        <f>SUMIFS(通讯通路门店!$X:$X,通讯通路门店!$S:$S,$G1249,通讯通路门店!$J:$J,"华为授权体验店")+SUMIFS(通讯通路门店!$AA:$AA,通讯通路门店!$S:$S,$G1249,通讯通路门店!$J:$J,"华为堡垒店")</f>
        <v>0</v>
      </c>
      <c r="BG1249" s="99">
        <f>SUMIFS(通讯通路门店!$Y:$Y,通讯通路门店!$S:$S,$G1249,通讯通路门店!$J:$J,"小米体验店")</f>
        <v>0</v>
      </c>
      <c r="BH1249" s="99">
        <f>SUMIFS(通讯通路门店!$AA:$AA,通讯通路门店!$S:$S,$G1249,通讯通路门店!$J:$J,"苹果体验店")</f>
        <v>0</v>
      </c>
      <c r="BI1249" s="99">
        <f>SUMIFS(通讯通路门店!$K:$K,通讯通路门店!$S:$S,$G1249,通讯通路门店!$J:$J,"其他品牌专卖店")</f>
        <v>0</v>
      </c>
      <c r="BJ1249" s="99">
        <f>SUMIFS(通讯通路门店!$AC:$AC,通讯通路门店!$S:$S,$G1249)</f>
        <v>0</v>
      </c>
      <c r="BK1249" s="99">
        <f>SUMIFS(通讯通路门店!$AD:$AD,通讯通路门店!$S:$S,$G1249)</f>
        <v>0</v>
      </c>
      <c r="BL1249" s="99">
        <f>SUMIFS(通讯通路门店!$AE:$AE,通讯通路门店!$S:$S,$G1249)</f>
        <v>0</v>
      </c>
      <c r="BM1249" s="99">
        <f>SUMIFS(通讯通路门店!$AF:$AF,通讯通路门店!$S:$S,$G1249)</f>
        <v>0</v>
      </c>
      <c r="BN1249" s="99">
        <f>SUMIFS(通讯通路门店!$AG:$AG,通讯通路门店!$S:$S,$G1249)</f>
        <v>0</v>
      </c>
      <c r="BO1249" s="99">
        <f>SUMIFS(通讯通路门店!$AH:$AH,通讯通路门店!$S:$S,$G1249)</f>
        <v>0</v>
      </c>
      <c r="BP1249" s="99">
        <f>SUMIFS(通讯通路门店!$AI:$AI,通讯通路门店!$S:$S,$G1249)</f>
        <v>0</v>
      </c>
      <c r="BQ1249" s="83"/>
    </row>
    <row r="1250" spans="1:69">
      <c r="A1250" s="99" t="str">
        <f>IFERROR(_xlfn.XLOOKUP($G1250,通讯通路门店!$S$4:$S$993933,通讯通路门店!$A$4:$A$993933,0,0),"")</f>
        <v>海南省</v>
      </c>
      <c r="B1250" s="99" t="str">
        <f>IFERROR(_xlfn.XLOOKUP($G1250,通讯通路门店!$S$4:$S$993933,通讯通路门店!$B$4:$B$993933,0,0),"")</f>
        <v>乐东黎族自治县</v>
      </c>
      <c r="C1250" s="99" t="str">
        <f>IFERROR(_xlfn.XLOOKUP($G1250,通讯通路门店!$S$4:$S$993933,通讯通路门店!$C$4:$C$993933,0,0),"")</f>
        <v>乐东黎族自治县</v>
      </c>
      <c r="D1250" s="99" t="str">
        <f>IFERROR(_xlfn.XLOOKUP($G1250,通讯通路门店!$S$4:$S$993933,通讯通路门店!$D$4:$D$993933,0,0),"")</f>
        <v>万冲镇</v>
      </c>
      <c r="E1250" s="83"/>
      <c r="F1250" s="83"/>
      <c r="G1250" s="101"/>
      <c r="H1250" s="102">
        <f>IFERROR(_xlfn.XLOOKUP($G1250,通讯通路门店!$S$4:$S$993933,通讯通路门店!$R$4:$R$993933,0,0),"")</f>
        <v>0</v>
      </c>
      <c r="I1250" s="83"/>
      <c r="J1250" s="83"/>
      <c r="K1250" s="83"/>
      <c r="L1250" s="83"/>
      <c r="M1250" s="83"/>
      <c r="N1250" s="83"/>
      <c r="O1250" s="83"/>
      <c r="P1250" s="83"/>
      <c r="Q1250" s="83"/>
      <c r="R1250" s="83"/>
      <c r="S1250" s="83"/>
      <c r="T1250" s="83"/>
      <c r="U1250" s="99">
        <f>COUNTIF(通讯通路门店!$S:$S,$G1250)</f>
        <v>0</v>
      </c>
      <c r="V1250" s="99">
        <f>COUNTIFS(通讯通路门店!$S:$S,$G1250,通讯通路门店!$J:$J,"综合卖场")</f>
        <v>0</v>
      </c>
      <c r="W1250" s="99">
        <f>SUMIFS(通讯通路门店!$AJ:$AJ,通讯通路门店!$S:$S,通讯客户沙盘!$G1250)</f>
        <v>0</v>
      </c>
      <c r="X1250" s="99">
        <f t="shared" si="95"/>
        <v>0</v>
      </c>
      <c r="Y1250" s="99">
        <f>COUNTIFS(通讯通路门店!$S:$S,$G1250,通讯通路门店!$J:$J,"荣耀体验店")+COUNTIFS(通讯通路门店!$S:$S,$G1250,通讯通路门店!$J:$J,"荣耀授权专卖店")</f>
        <v>0</v>
      </c>
      <c r="Z1250" s="99">
        <f>COUNTIFS(通讯通路门店!$S:$S,$G1250,通讯通路门店!$J:$J,"VIVO体验店")</f>
        <v>0</v>
      </c>
      <c r="AA1250" s="99">
        <f>COUNTIFS(通讯通路门店!$S:$S,$G1250,通讯通路门店!$J:$J,"OPPO体验店")</f>
        <v>0</v>
      </c>
      <c r="AB1250" s="99">
        <f>COUNTIFS(通讯通路门店!$S:$S,$G1250,通讯通路门店!$J:$J,"华为授权体验店")+COUNTIFS(通讯通路门店!$S:$S,$G1250,通讯通路门店!$J:$J,"华为堡垒店")</f>
        <v>0</v>
      </c>
      <c r="AC1250" s="99">
        <f>COUNTIFS(通讯通路门店!$S:$S,$G1250,通讯通路门店!$J:$J,"小米体验店")</f>
        <v>0</v>
      </c>
      <c r="AD1250" s="99">
        <f>COUNTIFS(通讯通路门店!$S:$S,$G1250,通讯通路门店!$J:$J,"苹果体验店")</f>
        <v>0</v>
      </c>
      <c r="AE1250" s="99">
        <f>COUNTIFS(通讯通路门店!$S:$S,$G1250,通讯通路门店!$J:$J,"其他品牌专卖店")</f>
        <v>0</v>
      </c>
      <c r="AF1250" s="99">
        <f>SUMIFS(通讯通路门店!$BI:$BI,通讯通路门店!$S:$S,$G1250)</f>
        <v>0</v>
      </c>
      <c r="AG1250" s="99">
        <f>SUMIFS(通讯通路门店!$BH:$BH,通讯通路门店!$S:$S,$G1250)</f>
        <v>0</v>
      </c>
      <c r="AH1250" s="99">
        <f t="shared" si="96"/>
        <v>0</v>
      </c>
      <c r="AI1250" s="99">
        <f>SUMIFS(通讯通路门店!$BB:$BB,通讯通路门店!$S:$S,$G1250)</f>
        <v>0</v>
      </c>
      <c r="AJ1250" s="99">
        <f>SUMIFS(通讯通路门店!$BE:$BE,通讯通路门店!$S:$S,$G1250)</f>
        <v>0</v>
      </c>
      <c r="AK1250" s="99">
        <f>SUMIFS(通讯通路门店!$BG:$BG,通讯通路门店!$S:$S,$G1250)</f>
        <v>0</v>
      </c>
      <c r="AL1250" s="99">
        <f>SUMIFS(通讯通路门店!$BC:$BC,通讯通路门店!$S:$S,$G1250)</f>
        <v>0</v>
      </c>
      <c r="AM1250" s="99">
        <f>SUMIFS(通讯通路门店!$BD:$BD,通讯通路门店!$S:$S,$G1250)</f>
        <v>0</v>
      </c>
      <c r="AN1250" s="99">
        <f>SUMIFS(通讯通路门店!$BF:$BF,通讯通路门店!$S:$S,$G1250)</f>
        <v>0</v>
      </c>
      <c r="AO1250" s="99">
        <f t="shared" si="97"/>
        <v>0</v>
      </c>
      <c r="AP1250" s="99">
        <f>SUMIFS(通讯通路门店!$K:$K,通讯通路门店!$S:$S,$G1250)</f>
        <v>0</v>
      </c>
      <c r="AQ1250" s="83"/>
      <c r="AR1250" s="99">
        <f>SUMIFS(通讯通路门店!$T:$T,通讯通路门店!$S:$S,$G1250)</f>
        <v>0</v>
      </c>
      <c r="AS1250" s="99">
        <f>SUMIFS(通讯通路门店!$U:$U,通讯通路门店!$S:$S,$G1250)</f>
        <v>0</v>
      </c>
      <c r="AT1250" s="99">
        <f>SUMIFS(通讯通路门店!$V:$V,通讯通路门店!$S:$S,$G1250)</f>
        <v>0</v>
      </c>
      <c r="AU1250" s="99">
        <f>SUMIFS(通讯通路门店!$W:$W,通讯通路门店!$S:$S,$G1250)</f>
        <v>0</v>
      </c>
      <c r="AV1250" s="99">
        <f>SUMIFS(通讯通路门店!$Z:$Z,通讯通路门店!$S:$S,$G1250)</f>
        <v>0</v>
      </c>
      <c r="AW1250" s="99">
        <f>SUMIFS(通讯通路门店!$AB:$AB,通讯通路门店!$S:$S,$G1250)</f>
        <v>0</v>
      </c>
      <c r="AX1250" s="99">
        <f>SUMIFS(通讯通路门店!$X:$X,通讯通路门店!$S:$S,$G1250)</f>
        <v>0</v>
      </c>
      <c r="AY1250" s="99">
        <f>SUMIFS(通讯通路门店!$Y:$Y,通讯通路门店!$S:$S,$G1250)</f>
        <v>0</v>
      </c>
      <c r="AZ1250" s="99">
        <f>SUMIFS(通讯通路门店!$AA:$AA,通讯通路门店!$S:$S,$G1250)</f>
        <v>0</v>
      </c>
      <c r="BA1250" s="99">
        <f t="shared" si="98"/>
        <v>0</v>
      </c>
      <c r="BB1250" s="99">
        <f t="shared" si="99"/>
        <v>0</v>
      </c>
      <c r="BC1250" s="99">
        <f>SUMIFS(通讯通路门店!$W:$W,通讯通路门店!$S:$S,$G1250,通讯通路门店!$J:$J,"荣耀体验店")+SUMIFS(通讯通路门店!$W:$W,通讯通路门店!$S:$S,$G1250,通讯通路门店!$J:$J,"荣耀授权专卖店")</f>
        <v>0</v>
      </c>
      <c r="BD1250" s="99">
        <f>SUMIFS(通讯通路门店!$Z:$Z,通讯通路门店!$S:$S,$G1250,通讯通路门店!$J:$J,"VIVO体验店")</f>
        <v>0</v>
      </c>
      <c r="BE1250" s="99">
        <f>SUMIFS(通讯通路门店!$AB:$AB,通讯通路门店!$S:$S,$G1250,通讯通路门店!$J:$J,"OPPO体验店")</f>
        <v>0</v>
      </c>
      <c r="BF1250" s="99">
        <f>SUMIFS(通讯通路门店!$X:$X,通讯通路门店!$S:$S,$G1250,通讯通路门店!$J:$J,"华为授权体验店")+SUMIFS(通讯通路门店!$AA:$AA,通讯通路门店!$S:$S,$G1250,通讯通路门店!$J:$J,"华为堡垒店")</f>
        <v>0</v>
      </c>
      <c r="BG1250" s="99">
        <f>SUMIFS(通讯通路门店!$Y:$Y,通讯通路门店!$S:$S,$G1250,通讯通路门店!$J:$J,"小米体验店")</f>
        <v>0</v>
      </c>
      <c r="BH1250" s="99">
        <f>SUMIFS(通讯通路门店!$AA:$AA,通讯通路门店!$S:$S,$G1250,通讯通路门店!$J:$J,"苹果体验店")</f>
        <v>0</v>
      </c>
      <c r="BI1250" s="99">
        <f>SUMIFS(通讯通路门店!$K:$K,通讯通路门店!$S:$S,$G1250,通讯通路门店!$J:$J,"其他品牌专卖店")</f>
        <v>0</v>
      </c>
      <c r="BJ1250" s="99">
        <f>SUMIFS(通讯通路门店!$AC:$AC,通讯通路门店!$S:$S,$G1250)</f>
        <v>0</v>
      </c>
      <c r="BK1250" s="99">
        <f>SUMIFS(通讯通路门店!$AD:$AD,通讯通路门店!$S:$S,$G1250)</f>
        <v>0</v>
      </c>
      <c r="BL1250" s="99">
        <f>SUMIFS(通讯通路门店!$AE:$AE,通讯通路门店!$S:$S,$G1250)</f>
        <v>0</v>
      </c>
      <c r="BM1250" s="99">
        <f>SUMIFS(通讯通路门店!$AF:$AF,通讯通路门店!$S:$S,$G1250)</f>
        <v>0</v>
      </c>
      <c r="BN1250" s="99">
        <f>SUMIFS(通讯通路门店!$AG:$AG,通讯通路门店!$S:$S,$G1250)</f>
        <v>0</v>
      </c>
      <c r="BO1250" s="99">
        <f>SUMIFS(通讯通路门店!$AH:$AH,通讯通路门店!$S:$S,$G1250)</f>
        <v>0</v>
      </c>
      <c r="BP1250" s="99">
        <f>SUMIFS(通讯通路门店!$AI:$AI,通讯通路门店!$S:$S,$G1250)</f>
        <v>0</v>
      </c>
      <c r="BQ1250" s="83"/>
    </row>
    <row r="1251" spans="1:69">
      <c r="A1251" s="99" t="str">
        <f>IFERROR(_xlfn.XLOOKUP($G1251,通讯通路门店!$S$4:$S$993933,通讯通路门店!$A$4:$A$993933,0,0),"")</f>
        <v>海南省</v>
      </c>
      <c r="B1251" s="99" t="str">
        <f>IFERROR(_xlfn.XLOOKUP($G1251,通讯通路门店!$S$4:$S$993933,通讯通路门店!$B$4:$B$993933,0,0),"")</f>
        <v>乐东黎族自治县</v>
      </c>
      <c r="C1251" s="99" t="str">
        <f>IFERROR(_xlfn.XLOOKUP($G1251,通讯通路门店!$S$4:$S$993933,通讯通路门店!$C$4:$C$993933,0,0),"")</f>
        <v>乐东黎族自治县</v>
      </c>
      <c r="D1251" s="99" t="str">
        <f>IFERROR(_xlfn.XLOOKUP($G1251,通讯通路门店!$S$4:$S$993933,通讯通路门店!$D$4:$D$993933,0,0),"")</f>
        <v>万冲镇</v>
      </c>
      <c r="E1251" s="83"/>
      <c r="F1251" s="83"/>
      <c r="G1251" s="101"/>
      <c r="H1251" s="102">
        <f>IFERROR(_xlfn.XLOOKUP($G1251,通讯通路门店!$S$4:$S$993933,通讯通路门店!$R$4:$R$993933,0,0),"")</f>
        <v>0</v>
      </c>
      <c r="I1251" s="83"/>
      <c r="J1251" s="83"/>
      <c r="K1251" s="83"/>
      <c r="L1251" s="83"/>
      <c r="M1251" s="83"/>
      <c r="N1251" s="83"/>
      <c r="O1251" s="83"/>
      <c r="P1251" s="83"/>
      <c r="Q1251" s="83"/>
      <c r="R1251" s="83"/>
      <c r="S1251" s="83"/>
      <c r="T1251" s="83"/>
      <c r="U1251" s="99">
        <f>COUNTIF(通讯通路门店!$S:$S,$G1251)</f>
        <v>0</v>
      </c>
      <c r="V1251" s="99">
        <f>COUNTIFS(通讯通路门店!$S:$S,$G1251,通讯通路门店!$J:$J,"综合卖场")</f>
        <v>0</v>
      </c>
      <c r="W1251" s="99">
        <f>SUMIFS(通讯通路门店!$AJ:$AJ,通讯通路门店!$S:$S,通讯客户沙盘!$G1251)</f>
        <v>0</v>
      </c>
      <c r="X1251" s="99">
        <f t="shared" si="95"/>
        <v>0</v>
      </c>
      <c r="Y1251" s="99">
        <f>COUNTIFS(通讯通路门店!$S:$S,$G1251,通讯通路门店!$J:$J,"荣耀体验店")+COUNTIFS(通讯通路门店!$S:$S,$G1251,通讯通路门店!$J:$J,"荣耀授权专卖店")</f>
        <v>0</v>
      </c>
      <c r="Z1251" s="99">
        <f>COUNTIFS(通讯通路门店!$S:$S,$G1251,通讯通路门店!$J:$J,"VIVO体验店")</f>
        <v>0</v>
      </c>
      <c r="AA1251" s="99">
        <f>COUNTIFS(通讯通路门店!$S:$S,$G1251,通讯通路门店!$J:$J,"OPPO体验店")</f>
        <v>0</v>
      </c>
      <c r="AB1251" s="99">
        <f>COUNTIFS(通讯通路门店!$S:$S,$G1251,通讯通路门店!$J:$J,"华为授权体验店")+COUNTIFS(通讯通路门店!$S:$S,$G1251,通讯通路门店!$J:$J,"华为堡垒店")</f>
        <v>0</v>
      </c>
      <c r="AC1251" s="99">
        <f>COUNTIFS(通讯通路门店!$S:$S,$G1251,通讯通路门店!$J:$J,"小米体验店")</f>
        <v>0</v>
      </c>
      <c r="AD1251" s="99">
        <f>COUNTIFS(通讯通路门店!$S:$S,$G1251,通讯通路门店!$J:$J,"苹果体验店")</f>
        <v>0</v>
      </c>
      <c r="AE1251" s="99">
        <f>COUNTIFS(通讯通路门店!$S:$S,$G1251,通讯通路门店!$J:$J,"其他品牌专卖店")</f>
        <v>0</v>
      </c>
      <c r="AF1251" s="99">
        <f>SUMIFS(通讯通路门店!$BI:$BI,通讯通路门店!$S:$S,$G1251)</f>
        <v>0</v>
      </c>
      <c r="AG1251" s="99">
        <f>SUMIFS(通讯通路门店!$BH:$BH,通讯通路门店!$S:$S,$G1251)</f>
        <v>0</v>
      </c>
      <c r="AH1251" s="99">
        <f t="shared" si="96"/>
        <v>0</v>
      </c>
      <c r="AI1251" s="99">
        <f>SUMIFS(通讯通路门店!$BB:$BB,通讯通路门店!$S:$S,$G1251)</f>
        <v>0</v>
      </c>
      <c r="AJ1251" s="99">
        <f>SUMIFS(通讯通路门店!$BE:$BE,通讯通路门店!$S:$S,$G1251)</f>
        <v>0</v>
      </c>
      <c r="AK1251" s="99">
        <f>SUMIFS(通讯通路门店!$BG:$BG,通讯通路门店!$S:$S,$G1251)</f>
        <v>0</v>
      </c>
      <c r="AL1251" s="99">
        <f>SUMIFS(通讯通路门店!$BC:$BC,通讯通路门店!$S:$S,$G1251)</f>
        <v>0</v>
      </c>
      <c r="AM1251" s="99">
        <f>SUMIFS(通讯通路门店!$BD:$BD,通讯通路门店!$S:$S,$G1251)</f>
        <v>0</v>
      </c>
      <c r="AN1251" s="99">
        <f>SUMIFS(通讯通路门店!$BF:$BF,通讯通路门店!$S:$S,$G1251)</f>
        <v>0</v>
      </c>
      <c r="AO1251" s="99">
        <f t="shared" si="97"/>
        <v>0</v>
      </c>
      <c r="AP1251" s="99">
        <f>SUMIFS(通讯通路门店!$K:$K,通讯通路门店!$S:$S,$G1251)</f>
        <v>0</v>
      </c>
      <c r="AQ1251" s="83"/>
      <c r="AR1251" s="99">
        <f>SUMIFS(通讯通路门店!$T:$T,通讯通路门店!$S:$S,$G1251)</f>
        <v>0</v>
      </c>
      <c r="AS1251" s="99">
        <f>SUMIFS(通讯通路门店!$U:$U,通讯通路门店!$S:$S,$G1251)</f>
        <v>0</v>
      </c>
      <c r="AT1251" s="99">
        <f>SUMIFS(通讯通路门店!$V:$V,通讯通路门店!$S:$S,$G1251)</f>
        <v>0</v>
      </c>
      <c r="AU1251" s="99">
        <f>SUMIFS(通讯通路门店!$W:$W,通讯通路门店!$S:$S,$G1251)</f>
        <v>0</v>
      </c>
      <c r="AV1251" s="99">
        <f>SUMIFS(通讯通路门店!$Z:$Z,通讯通路门店!$S:$S,$G1251)</f>
        <v>0</v>
      </c>
      <c r="AW1251" s="99">
        <f>SUMIFS(通讯通路门店!$AB:$AB,通讯通路门店!$S:$S,$G1251)</f>
        <v>0</v>
      </c>
      <c r="AX1251" s="99">
        <f>SUMIFS(通讯通路门店!$X:$X,通讯通路门店!$S:$S,$G1251)</f>
        <v>0</v>
      </c>
      <c r="AY1251" s="99">
        <f>SUMIFS(通讯通路门店!$Y:$Y,通讯通路门店!$S:$S,$G1251)</f>
        <v>0</v>
      </c>
      <c r="AZ1251" s="99">
        <f>SUMIFS(通讯通路门店!$AA:$AA,通讯通路门店!$S:$S,$G1251)</f>
        <v>0</v>
      </c>
      <c r="BA1251" s="99">
        <f t="shared" si="98"/>
        <v>0</v>
      </c>
      <c r="BB1251" s="99">
        <f t="shared" si="99"/>
        <v>0</v>
      </c>
      <c r="BC1251" s="99">
        <f>SUMIFS(通讯通路门店!$W:$W,通讯通路门店!$S:$S,$G1251,通讯通路门店!$J:$J,"荣耀体验店")+SUMIFS(通讯通路门店!$W:$W,通讯通路门店!$S:$S,$G1251,通讯通路门店!$J:$J,"荣耀授权专卖店")</f>
        <v>0</v>
      </c>
      <c r="BD1251" s="99">
        <f>SUMIFS(通讯通路门店!$Z:$Z,通讯通路门店!$S:$S,$G1251,通讯通路门店!$J:$J,"VIVO体验店")</f>
        <v>0</v>
      </c>
      <c r="BE1251" s="99">
        <f>SUMIFS(通讯通路门店!$AB:$AB,通讯通路门店!$S:$S,$G1251,通讯通路门店!$J:$J,"OPPO体验店")</f>
        <v>0</v>
      </c>
      <c r="BF1251" s="99">
        <f>SUMIFS(通讯通路门店!$X:$X,通讯通路门店!$S:$S,$G1251,通讯通路门店!$J:$J,"华为授权体验店")+SUMIFS(通讯通路门店!$AA:$AA,通讯通路门店!$S:$S,$G1251,通讯通路门店!$J:$J,"华为堡垒店")</f>
        <v>0</v>
      </c>
      <c r="BG1251" s="99">
        <f>SUMIFS(通讯通路门店!$Y:$Y,通讯通路门店!$S:$S,$G1251,通讯通路门店!$J:$J,"小米体验店")</f>
        <v>0</v>
      </c>
      <c r="BH1251" s="99">
        <f>SUMIFS(通讯通路门店!$AA:$AA,通讯通路门店!$S:$S,$G1251,通讯通路门店!$J:$J,"苹果体验店")</f>
        <v>0</v>
      </c>
      <c r="BI1251" s="99">
        <f>SUMIFS(通讯通路门店!$K:$K,通讯通路门店!$S:$S,$G1251,通讯通路门店!$J:$J,"其他品牌专卖店")</f>
        <v>0</v>
      </c>
      <c r="BJ1251" s="99">
        <f>SUMIFS(通讯通路门店!$AC:$AC,通讯通路门店!$S:$S,$G1251)</f>
        <v>0</v>
      </c>
      <c r="BK1251" s="99">
        <f>SUMIFS(通讯通路门店!$AD:$AD,通讯通路门店!$S:$S,$G1251)</f>
        <v>0</v>
      </c>
      <c r="BL1251" s="99">
        <f>SUMIFS(通讯通路门店!$AE:$AE,通讯通路门店!$S:$S,$G1251)</f>
        <v>0</v>
      </c>
      <c r="BM1251" s="99">
        <f>SUMIFS(通讯通路门店!$AF:$AF,通讯通路门店!$S:$S,$G1251)</f>
        <v>0</v>
      </c>
      <c r="BN1251" s="99">
        <f>SUMIFS(通讯通路门店!$AG:$AG,通讯通路门店!$S:$S,$G1251)</f>
        <v>0</v>
      </c>
      <c r="BO1251" s="99">
        <f>SUMIFS(通讯通路门店!$AH:$AH,通讯通路门店!$S:$S,$G1251)</f>
        <v>0</v>
      </c>
      <c r="BP1251" s="99">
        <f>SUMIFS(通讯通路门店!$AI:$AI,通讯通路门店!$S:$S,$G1251)</f>
        <v>0</v>
      </c>
      <c r="BQ1251" s="83"/>
    </row>
    <row r="1252" spans="1:69">
      <c r="A1252" s="99" t="str">
        <f>IFERROR(_xlfn.XLOOKUP($G1252,通讯通路门店!$S$4:$S$993933,通讯通路门店!$A$4:$A$993933,0,0),"")</f>
        <v>海南省</v>
      </c>
      <c r="B1252" s="99" t="str">
        <f>IFERROR(_xlfn.XLOOKUP($G1252,通讯通路门店!$S$4:$S$993933,通讯通路门店!$B$4:$B$993933,0,0),"")</f>
        <v>乐东黎族自治县</v>
      </c>
      <c r="C1252" s="99" t="str">
        <f>IFERROR(_xlfn.XLOOKUP($G1252,通讯通路门店!$S$4:$S$993933,通讯通路门店!$C$4:$C$993933,0,0),"")</f>
        <v>乐东黎族自治县</v>
      </c>
      <c r="D1252" s="99" t="str">
        <f>IFERROR(_xlfn.XLOOKUP($G1252,通讯通路门店!$S$4:$S$993933,通讯通路门店!$D$4:$D$993933,0,0),"")</f>
        <v>万冲镇</v>
      </c>
      <c r="E1252" s="83"/>
      <c r="F1252" s="83"/>
      <c r="G1252" s="101"/>
      <c r="H1252" s="102">
        <f>IFERROR(_xlfn.XLOOKUP($G1252,通讯通路门店!$S$4:$S$993933,通讯通路门店!$R$4:$R$993933,0,0),"")</f>
        <v>0</v>
      </c>
      <c r="I1252" s="83"/>
      <c r="J1252" s="83"/>
      <c r="K1252" s="83"/>
      <c r="L1252" s="83"/>
      <c r="M1252" s="83"/>
      <c r="N1252" s="83"/>
      <c r="O1252" s="83"/>
      <c r="P1252" s="83"/>
      <c r="Q1252" s="83"/>
      <c r="R1252" s="83"/>
      <c r="S1252" s="83"/>
      <c r="T1252" s="83"/>
      <c r="U1252" s="99">
        <f>COUNTIF(通讯通路门店!$S:$S,$G1252)</f>
        <v>0</v>
      </c>
      <c r="V1252" s="99">
        <f>COUNTIFS(通讯通路门店!$S:$S,$G1252,通讯通路门店!$J:$J,"综合卖场")</f>
        <v>0</v>
      </c>
      <c r="W1252" s="99">
        <f>SUMIFS(通讯通路门店!$AJ:$AJ,通讯通路门店!$S:$S,通讯客户沙盘!$G1252)</f>
        <v>0</v>
      </c>
      <c r="X1252" s="99">
        <f t="shared" si="95"/>
        <v>0</v>
      </c>
      <c r="Y1252" s="99">
        <f>COUNTIFS(通讯通路门店!$S:$S,$G1252,通讯通路门店!$J:$J,"荣耀体验店")+COUNTIFS(通讯通路门店!$S:$S,$G1252,通讯通路门店!$J:$J,"荣耀授权专卖店")</f>
        <v>0</v>
      </c>
      <c r="Z1252" s="99">
        <f>COUNTIFS(通讯通路门店!$S:$S,$G1252,通讯通路门店!$J:$J,"VIVO体验店")</f>
        <v>0</v>
      </c>
      <c r="AA1252" s="99">
        <f>COUNTIFS(通讯通路门店!$S:$S,$G1252,通讯通路门店!$J:$J,"OPPO体验店")</f>
        <v>0</v>
      </c>
      <c r="AB1252" s="99">
        <f>COUNTIFS(通讯通路门店!$S:$S,$G1252,通讯通路门店!$J:$J,"华为授权体验店")+COUNTIFS(通讯通路门店!$S:$S,$G1252,通讯通路门店!$J:$J,"华为堡垒店")</f>
        <v>0</v>
      </c>
      <c r="AC1252" s="99">
        <f>COUNTIFS(通讯通路门店!$S:$S,$G1252,通讯通路门店!$J:$J,"小米体验店")</f>
        <v>0</v>
      </c>
      <c r="AD1252" s="99">
        <f>COUNTIFS(通讯通路门店!$S:$S,$G1252,通讯通路门店!$J:$J,"苹果体验店")</f>
        <v>0</v>
      </c>
      <c r="AE1252" s="99">
        <f>COUNTIFS(通讯通路门店!$S:$S,$G1252,通讯通路门店!$J:$J,"其他品牌专卖店")</f>
        <v>0</v>
      </c>
      <c r="AF1252" s="99">
        <f>SUMIFS(通讯通路门店!$BI:$BI,通讯通路门店!$S:$S,$G1252)</f>
        <v>0</v>
      </c>
      <c r="AG1252" s="99">
        <f>SUMIFS(通讯通路门店!$BH:$BH,通讯通路门店!$S:$S,$G1252)</f>
        <v>0</v>
      </c>
      <c r="AH1252" s="99">
        <f t="shared" si="96"/>
        <v>0</v>
      </c>
      <c r="AI1252" s="99">
        <f>SUMIFS(通讯通路门店!$BB:$BB,通讯通路门店!$S:$S,$G1252)</f>
        <v>0</v>
      </c>
      <c r="AJ1252" s="99">
        <f>SUMIFS(通讯通路门店!$BE:$BE,通讯通路门店!$S:$S,$G1252)</f>
        <v>0</v>
      </c>
      <c r="AK1252" s="99">
        <f>SUMIFS(通讯通路门店!$BG:$BG,通讯通路门店!$S:$S,$G1252)</f>
        <v>0</v>
      </c>
      <c r="AL1252" s="99">
        <f>SUMIFS(通讯通路门店!$BC:$BC,通讯通路门店!$S:$S,$G1252)</f>
        <v>0</v>
      </c>
      <c r="AM1252" s="99">
        <f>SUMIFS(通讯通路门店!$BD:$BD,通讯通路门店!$S:$S,$G1252)</f>
        <v>0</v>
      </c>
      <c r="AN1252" s="99">
        <f>SUMIFS(通讯通路门店!$BF:$BF,通讯通路门店!$S:$S,$G1252)</f>
        <v>0</v>
      </c>
      <c r="AO1252" s="99">
        <f t="shared" si="97"/>
        <v>0</v>
      </c>
      <c r="AP1252" s="99">
        <f>SUMIFS(通讯通路门店!$K:$K,通讯通路门店!$S:$S,$G1252)</f>
        <v>0</v>
      </c>
      <c r="AQ1252" s="83"/>
      <c r="AR1252" s="99">
        <f>SUMIFS(通讯通路门店!$T:$T,通讯通路门店!$S:$S,$G1252)</f>
        <v>0</v>
      </c>
      <c r="AS1252" s="99">
        <f>SUMIFS(通讯通路门店!$U:$U,通讯通路门店!$S:$S,$G1252)</f>
        <v>0</v>
      </c>
      <c r="AT1252" s="99">
        <f>SUMIFS(通讯通路门店!$V:$V,通讯通路门店!$S:$S,$G1252)</f>
        <v>0</v>
      </c>
      <c r="AU1252" s="99">
        <f>SUMIFS(通讯通路门店!$W:$W,通讯通路门店!$S:$S,$G1252)</f>
        <v>0</v>
      </c>
      <c r="AV1252" s="99">
        <f>SUMIFS(通讯通路门店!$Z:$Z,通讯通路门店!$S:$S,$G1252)</f>
        <v>0</v>
      </c>
      <c r="AW1252" s="99">
        <f>SUMIFS(通讯通路门店!$AB:$AB,通讯通路门店!$S:$S,$G1252)</f>
        <v>0</v>
      </c>
      <c r="AX1252" s="99">
        <f>SUMIFS(通讯通路门店!$X:$X,通讯通路门店!$S:$S,$G1252)</f>
        <v>0</v>
      </c>
      <c r="AY1252" s="99">
        <f>SUMIFS(通讯通路门店!$Y:$Y,通讯通路门店!$S:$S,$G1252)</f>
        <v>0</v>
      </c>
      <c r="AZ1252" s="99">
        <f>SUMIFS(通讯通路门店!$AA:$AA,通讯通路门店!$S:$S,$G1252)</f>
        <v>0</v>
      </c>
      <c r="BA1252" s="99">
        <f t="shared" si="98"/>
        <v>0</v>
      </c>
      <c r="BB1252" s="99">
        <f t="shared" si="99"/>
        <v>0</v>
      </c>
      <c r="BC1252" s="99">
        <f>SUMIFS(通讯通路门店!$W:$W,通讯通路门店!$S:$S,$G1252,通讯通路门店!$J:$J,"荣耀体验店")+SUMIFS(通讯通路门店!$W:$W,通讯通路门店!$S:$S,$G1252,通讯通路门店!$J:$J,"荣耀授权专卖店")</f>
        <v>0</v>
      </c>
      <c r="BD1252" s="99">
        <f>SUMIFS(通讯通路门店!$Z:$Z,通讯通路门店!$S:$S,$G1252,通讯通路门店!$J:$J,"VIVO体验店")</f>
        <v>0</v>
      </c>
      <c r="BE1252" s="99">
        <f>SUMIFS(通讯通路门店!$AB:$AB,通讯通路门店!$S:$S,$G1252,通讯通路门店!$J:$J,"OPPO体验店")</f>
        <v>0</v>
      </c>
      <c r="BF1252" s="99">
        <f>SUMIFS(通讯通路门店!$X:$X,通讯通路门店!$S:$S,$G1252,通讯通路门店!$J:$J,"华为授权体验店")+SUMIFS(通讯通路门店!$AA:$AA,通讯通路门店!$S:$S,$G1252,通讯通路门店!$J:$J,"华为堡垒店")</f>
        <v>0</v>
      </c>
      <c r="BG1252" s="99">
        <f>SUMIFS(通讯通路门店!$Y:$Y,通讯通路门店!$S:$S,$G1252,通讯通路门店!$J:$J,"小米体验店")</f>
        <v>0</v>
      </c>
      <c r="BH1252" s="99">
        <f>SUMIFS(通讯通路门店!$AA:$AA,通讯通路门店!$S:$S,$G1252,通讯通路门店!$J:$J,"苹果体验店")</f>
        <v>0</v>
      </c>
      <c r="BI1252" s="99">
        <f>SUMIFS(通讯通路门店!$K:$K,通讯通路门店!$S:$S,$G1252,通讯通路门店!$J:$J,"其他品牌专卖店")</f>
        <v>0</v>
      </c>
      <c r="BJ1252" s="99">
        <f>SUMIFS(通讯通路门店!$AC:$AC,通讯通路门店!$S:$S,$G1252)</f>
        <v>0</v>
      </c>
      <c r="BK1252" s="99">
        <f>SUMIFS(通讯通路门店!$AD:$AD,通讯通路门店!$S:$S,$G1252)</f>
        <v>0</v>
      </c>
      <c r="BL1252" s="99">
        <f>SUMIFS(通讯通路门店!$AE:$AE,通讯通路门店!$S:$S,$G1252)</f>
        <v>0</v>
      </c>
      <c r="BM1252" s="99">
        <f>SUMIFS(通讯通路门店!$AF:$AF,通讯通路门店!$S:$S,$G1252)</f>
        <v>0</v>
      </c>
      <c r="BN1252" s="99">
        <f>SUMIFS(通讯通路门店!$AG:$AG,通讯通路门店!$S:$S,$G1252)</f>
        <v>0</v>
      </c>
      <c r="BO1252" s="99">
        <f>SUMIFS(通讯通路门店!$AH:$AH,通讯通路门店!$S:$S,$G1252)</f>
        <v>0</v>
      </c>
      <c r="BP1252" s="99">
        <f>SUMIFS(通讯通路门店!$AI:$AI,通讯通路门店!$S:$S,$G1252)</f>
        <v>0</v>
      </c>
      <c r="BQ1252" s="83"/>
    </row>
    <row r="1253" spans="1:69">
      <c r="A1253" s="99" t="str">
        <f>IFERROR(_xlfn.XLOOKUP($G1253,通讯通路门店!$S$4:$S$993933,通讯通路门店!$A$4:$A$993933,0,0),"")</f>
        <v>海南省</v>
      </c>
      <c r="B1253" s="99" t="str">
        <f>IFERROR(_xlfn.XLOOKUP($G1253,通讯通路门店!$S$4:$S$993933,通讯通路门店!$B$4:$B$993933,0,0),"")</f>
        <v>乐东黎族自治县</v>
      </c>
      <c r="C1253" s="99" t="str">
        <f>IFERROR(_xlfn.XLOOKUP($G1253,通讯通路门店!$S$4:$S$993933,通讯通路门店!$C$4:$C$993933,0,0),"")</f>
        <v>乐东黎族自治县</v>
      </c>
      <c r="D1253" s="99" t="str">
        <f>IFERROR(_xlfn.XLOOKUP($G1253,通讯通路门店!$S$4:$S$993933,通讯通路门店!$D$4:$D$993933,0,0),"")</f>
        <v>万冲镇</v>
      </c>
      <c r="E1253" s="83"/>
      <c r="F1253" s="83"/>
      <c r="G1253" s="101"/>
      <c r="H1253" s="102">
        <f>IFERROR(_xlfn.XLOOKUP($G1253,通讯通路门店!$S$4:$S$993933,通讯通路门店!$R$4:$R$993933,0,0),"")</f>
        <v>0</v>
      </c>
      <c r="I1253" s="83"/>
      <c r="J1253" s="83"/>
      <c r="K1253" s="83"/>
      <c r="L1253" s="83"/>
      <c r="M1253" s="83"/>
      <c r="N1253" s="83"/>
      <c r="O1253" s="83"/>
      <c r="P1253" s="83"/>
      <c r="Q1253" s="83"/>
      <c r="R1253" s="83"/>
      <c r="S1253" s="83"/>
      <c r="T1253" s="83"/>
      <c r="U1253" s="99">
        <f>COUNTIF(通讯通路门店!$S:$S,$G1253)</f>
        <v>0</v>
      </c>
      <c r="V1253" s="99">
        <f>COUNTIFS(通讯通路门店!$S:$S,$G1253,通讯通路门店!$J:$J,"综合卖场")</f>
        <v>0</v>
      </c>
      <c r="W1253" s="99">
        <f>SUMIFS(通讯通路门店!$AJ:$AJ,通讯通路门店!$S:$S,通讯客户沙盘!$G1253)</f>
        <v>0</v>
      </c>
      <c r="X1253" s="99">
        <f t="shared" si="95"/>
        <v>0</v>
      </c>
      <c r="Y1253" s="99">
        <f>COUNTIFS(通讯通路门店!$S:$S,$G1253,通讯通路门店!$J:$J,"荣耀体验店")+COUNTIFS(通讯通路门店!$S:$S,$G1253,通讯通路门店!$J:$J,"荣耀授权专卖店")</f>
        <v>0</v>
      </c>
      <c r="Z1253" s="99">
        <f>COUNTIFS(通讯通路门店!$S:$S,$G1253,通讯通路门店!$J:$J,"VIVO体验店")</f>
        <v>0</v>
      </c>
      <c r="AA1253" s="99">
        <f>COUNTIFS(通讯通路门店!$S:$S,$G1253,通讯通路门店!$J:$J,"OPPO体验店")</f>
        <v>0</v>
      </c>
      <c r="AB1253" s="99">
        <f>COUNTIFS(通讯通路门店!$S:$S,$G1253,通讯通路门店!$J:$J,"华为授权体验店")+COUNTIFS(通讯通路门店!$S:$S,$G1253,通讯通路门店!$J:$J,"华为堡垒店")</f>
        <v>0</v>
      </c>
      <c r="AC1253" s="99">
        <f>COUNTIFS(通讯通路门店!$S:$S,$G1253,通讯通路门店!$J:$J,"小米体验店")</f>
        <v>0</v>
      </c>
      <c r="AD1253" s="99">
        <f>COUNTIFS(通讯通路门店!$S:$S,$G1253,通讯通路门店!$J:$J,"苹果体验店")</f>
        <v>0</v>
      </c>
      <c r="AE1253" s="99">
        <f>COUNTIFS(通讯通路门店!$S:$S,$G1253,通讯通路门店!$J:$J,"其他品牌专卖店")</f>
        <v>0</v>
      </c>
      <c r="AF1253" s="99">
        <f>SUMIFS(通讯通路门店!$BI:$BI,通讯通路门店!$S:$S,$G1253)</f>
        <v>0</v>
      </c>
      <c r="AG1253" s="99">
        <f>SUMIFS(通讯通路门店!$BH:$BH,通讯通路门店!$S:$S,$G1253)</f>
        <v>0</v>
      </c>
      <c r="AH1253" s="99">
        <f t="shared" si="96"/>
        <v>0</v>
      </c>
      <c r="AI1253" s="99">
        <f>SUMIFS(通讯通路门店!$BB:$BB,通讯通路门店!$S:$S,$G1253)</f>
        <v>0</v>
      </c>
      <c r="AJ1253" s="99">
        <f>SUMIFS(通讯通路门店!$BE:$BE,通讯通路门店!$S:$S,$G1253)</f>
        <v>0</v>
      </c>
      <c r="AK1253" s="99">
        <f>SUMIFS(通讯通路门店!$BG:$BG,通讯通路门店!$S:$S,$G1253)</f>
        <v>0</v>
      </c>
      <c r="AL1253" s="99">
        <f>SUMIFS(通讯通路门店!$BC:$BC,通讯通路门店!$S:$S,$G1253)</f>
        <v>0</v>
      </c>
      <c r="AM1253" s="99">
        <f>SUMIFS(通讯通路门店!$BD:$BD,通讯通路门店!$S:$S,$G1253)</f>
        <v>0</v>
      </c>
      <c r="AN1253" s="99">
        <f>SUMIFS(通讯通路门店!$BF:$BF,通讯通路门店!$S:$S,$G1253)</f>
        <v>0</v>
      </c>
      <c r="AO1253" s="99">
        <f t="shared" si="97"/>
        <v>0</v>
      </c>
      <c r="AP1253" s="99">
        <f>SUMIFS(通讯通路门店!$K:$K,通讯通路门店!$S:$S,$G1253)</f>
        <v>0</v>
      </c>
      <c r="AQ1253" s="83"/>
      <c r="AR1253" s="99">
        <f>SUMIFS(通讯通路门店!$T:$T,通讯通路门店!$S:$S,$G1253)</f>
        <v>0</v>
      </c>
      <c r="AS1253" s="99">
        <f>SUMIFS(通讯通路门店!$U:$U,通讯通路门店!$S:$S,$G1253)</f>
        <v>0</v>
      </c>
      <c r="AT1253" s="99">
        <f>SUMIFS(通讯通路门店!$V:$V,通讯通路门店!$S:$S,$G1253)</f>
        <v>0</v>
      </c>
      <c r="AU1253" s="99">
        <f>SUMIFS(通讯通路门店!$W:$W,通讯通路门店!$S:$S,$G1253)</f>
        <v>0</v>
      </c>
      <c r="AV1253" s="99">
        <f>SUMIFS(通讯通路门店!$Z:$Z,通讯通路门店!$S:$S,$G1253)</f>
        <v>0</v>
      </c>
      <c r="AW1253" s="99">
        <f>SUMIFS(通讯通路门店!$AB:$AB,通讯通路门店!$S:$S,$G1253)</f>
        <v>0</v>
      </c>
      <c r="AX1253" s="99">
        <f>SUMIFS(通讯通路门店!$X:$X,通讯通路门店!$S:$S,$G1253)</f>
        <v>0</v>
      </c>
      <c r="AY1253" s="99">
        <f>SUMIFS(通讯通路门店!$Y:$Y,通讯通路门店!$S:$S,$G1253)</f>
        <v>0</v>
      </c>
      <c r="AZ1253" s="99">
        <f>SUMIFS(通讯通路门店!$AA:$AA,通讯通路门店!$S:$S,$G1253)</f>
        <v>0</v>
      </c>
      <c r="BA1253" s="99">
        <f t="shared" si="98"/>
        <v>0</v>
      </c>
      <c r="BB1253" s="99">
        <f t="shared" si="99"/>
        <v>0</v>
      </c>
      <c r="BC1253" s="99">
        <f>SUMIFS(通讯通路门店!$W:$W,通讯通路门店!$S:$S,$G1253,通讯通路门店!$J:$J,"荣耀体验店")+SUMIFS(通讯通路门店!$W:$W,通讯通路门店!$S:$S,$G1253,通讯通路门店!$J:$J,"荣耀授权专卖店")</f>
        <v>0</v>
      </c>
      <c r="BD1253" s="99">
        <f>SUMIFS(通讯通路门店!$Z:$Z,通讯通路门店!$S:$S,$G1253,通讯通路门店!$J:$J,"VIVO体验店")</f>
        <v>0</v>
      </c>
      <c r="BE1253" s="99">
        <f>SUMIFS(通讯通路门店!$AB:$AB,通讯通路门店!$S:$S,$G1253,通讯通路门店!$J:$J,"OPPO体验店")</f>
        <v>0</v>
      </c>
      <c r="BF1253" s="99">
        <f>SUMIFS(通讯通路门店!$X:$X,通讯通路门店!$S:$S,$G1253,通讯通路门店!$J:$J,"华为授权体验店")+SUMIFS(通讯通路门店!$AA:$AA,通讯通路门店!$S:$S,$G1253,通讯通路门店!$J:$J,"华为堡垒店")</f>
        <v>0</v>
      </c>
      <c r="BG1253" s="99">
        <f>SUMIFS(通讯通路门店!$Y:$Y,通讯通路门店!$S:$S,$G1253,通讯通路门店!$J:$J,"小米体验店")</f>
        <v>0</v>
      </c>
      <c r="BH1253" s="99">
        <f>SUMIFS(通讯通路门店!$AA:$AA,通讯通路门店!$S:$S,$G1253,通讯通路门店!$J:$J,"苹果体验店")</f>
        <v>0</v>
      </c>
      <c r="BI1253" s="99">
        <f>SUMIFS(通讯通路门店!$K:$K,通讯通路门店!$S:$S,$G1253,通讯通路门店!$J:$J,"其他品牌专卖店")</f>
        <v>0</v>
      </c>
      <c r="BJ1253" s="99">
        <f>SUMIFS(通讯通路门店!$AC:$AC,通讯通路门店!$S:$S,$G1253)</f>
        <v>0</v>
      </c>
      <c r="BK1253" s="99">
        <f>SUMIFS(通讯通路门店!$AD:$AD,通讯通路门店!$S:$S,$G1253)</f>
        <v>0</v>
      </c>
      <c r="BL1253" s="99">
        <f>SUMIFS(通讯通路门店!$AE:$AE,通讯通路门店!$S:$S,$G1253)</f>
        <v>0</v>
      </c>
      <c r="BM1253" s="99">
        <f>SUMIFS(通讯通路门店!$AF:$AF,通讯通路门店!$S:$S,$G1253)</f>
        <v>0</v>
      </c>
      <c r="BN1253" s="99">
        <f>SUMIFS(通讯通路门店!$AG:$AG,通讯通路门店!$S:$S,$G1253)</f>
        <v>0</v>
      </c>
      <c r="BO1253" s="99">
        <f>SUMIFS(通讯通路门店!$AH:$AH,通讯通路门店!$S:$S,$G1253)</f>
        <v>0</v>
      </c>
      <c r="BP1253" s="99">
        <f>SUMIFS(通讯通路门店!$AI:$AI,通讯通路门店!$S:$S,$G1253)</f>
        <v>0</v>
      </c>
      <c r="BQ1253" s="83"/>
    </row>
    <row r="1254" spans="1:69">
      <c r="A1254" s="99" t="str">
        <f>IFERROR(_xlfn.XLOOKUP($G1254,通讯通路门店!$S$4:$S$993933,通讯通路门店!$A$4:$A$993933,0,0),"")</f>
        <v>海南省</v>
      </c>
      <c r="B1254" s="99" t="str">
        <f>IFERROR(_xlfn.XLOOKUP($G1254,通讯通路门店!$S$4:$S$993933,通讯通路门店!$B$4:$B$993933,0,0),"")</f>
        <v>乐东黎族自治县</v>
      </c>
      <c r="C1254" s="99" t="str">
        <f>IFERROR(_xlfn.XLOOKUP($G1254,通讯通路门店!$S$4:$S$993933,通讯通路门店!$C$4:$C$993933,0,0),"")</f>
        <v>乐东黎族自治县</v>
      </c>
      <c r="D1254" s="99" t="str">
        <f>IFERROR(_xlfn.XLOOKUP($G1254,通讯通路门店!$S$4:$S$993933,通讯通路门店!$D$4:$D$993933,0,0),"")</f>
        <v>万冲镇</v>
      </c>
      <c r="E1254" s="83"/>
      <c r="F1254" s="83"/>
      <c r="G1254" s="101"/>
      <c r="H1254" s="102">
        <f>IFERROR(_xlfn.XLOOKUP($G1254,通讯通路门店!$S$4:$S$993933,通讯通路门店!$R$4:$R$993933,0,0),"")</f>
        <v>0</v>
      </c>
      <c r="I1254" s="83"/>
      <c r="J1254" s="83"/>
      <c r="K1254" s="83"/>
      <c r="L1254" s="83"/>
      <c r="M1254" s="83"/>
      <c r="N1254" s="83"/>
      <c r="O1254" s="83"/>
      <c r="P1254" s="83"/>
      <c r="Q1254" s="83"/>
      <c r="R1254" s="83"/>
      <c r="S1254" s="83"/>
      <c r="T1254" s="83"/>
      <c r="U1254" s="99">
        <f>COUNTIF(通讯通路门店!$S:$S,$G1254)</f>
        <v>0</v>
      </c>
      <c r="V1254" s="99">
        <f>COUNTIFS(通讯通路门店!$S:$S,$G1254,通讯通路门店!$J:$J,"综合卖场")</f>
        <v>0</v>
      </c>
      <c r="W1254" s="99">
        <f>SUMIFS(通讯通路门店!$AJ:$AJ,通讯通路门店!$S:$S,通讯客户沙盘!$G1254)</f>
        <v>0</v>
      </c>
      <c r="X1254" s="99">
        <f t="shared" si="95"/>
        <v>0</v>
      </c>
      <c r="Y1254" s="99">
        <f>COUNTIFS(通讯通路门店!$S:$S,$G1254,通讯通路门店!$J:$J,"荣耀体验店")+COUNTIFS(通讯通路门店!$S:$S,$G1254,通讯通路门店!$J:$J,"荣耀授权专卖店")</f>
        <v>0</v>
      </c>
      <c r="Z1254" s="99">
        <f>COUNTIFS(通讯通路门店!$S:$S,$G1254,通讯通路门店!$J:$J,"VIVO体验店")</f>
        <v>0</v>
      </c>
      <c r="AA1254" s="99">
        <f>COUNTIFS(通讯通路门店!$S:$S,$G1254,通讯通路门店!$J:$J,"OPPO体验店")</f>
        <v>0</v>
      </c>
      <c r="AB1254" s="99">
        <f>COUNTIFS(通讯通路门店!$S:$S,$G1254,通讯通路门店!$J:$J,"华为授权体验店")+COUNTIFS(通讯通路门店!$S:$S,$G1254,通讯通路门店!$J:$J,"华为堡垒店")</f>
        <v>0</v>
      </c>
      <c r="AC1254" s="99">
        <f>COUNTIFS(通讯通路门店!$S:$S,$G1254,通讯通路门店!$J:$J,"小米体验店")</f>
        <v>0</v>
      </c>
      <c r="AD1254" s="99">
        <f>COUNTIFS(通讯通路门店!$S:$S,$G1254,通讯通路门店!$J:$J,"苹果体验店")</f>
        <v>0</v>
      </c>
      <c r="AE1254" s="99">
        <f>COUNTIFS(通讯通路门店!$S:$S,$G1254,通讯通路门店!$J:$J,"其他品牌专卖店")</f>
        <v>0</v>
      </c>
      <c r="AF1254" s="99">
        <f>SUMIFS(通讯通路门店!$BI:$BI,通讯通路门店!$S:$S,$G1254)</f>
        <v>0</v>
      </c>
      <c r="AG1254" s="99">
        <f>SUMIFS(通讯通路门店!$BH:$BH,通讯通路门店!$S:$S,$G1254)</f>
        <v>0</v>
      </c>
      <c r="AH1254" s="99">
        <f t="shared" si="96"/>
        <v>0</v>
      </c>
      <c r="AI1254" s="99">
        <f>SUMIFS(通讯通路门店!$BB:$BB,通讯通路门店!$S:$S,$G1254)</f>
        <v>0</v>
      </c>
      <c r="AJ1254" s="99">
        <f>SUMIFS(通讯通路门店!$BE:$BE,通讯通路门店!$S:$S,$G1254)</f>
        <v>0</v>
      </c>
      <c r="AK1254" s="99">
        <f>SUMIFS(通讯通路门店!$BG:$BG,通讯通路门店!$S:$S,$G1254)</f>
        <v>0</v>
      </c>
      <c r="AL1254" s="99">
        <f>SUMIFS(通讯通路门店!$BC:$BC,通讯通路门店!$S:$S,$G1254)</f>
        <v>0</v>
      </c>
      <c r="AM1254" s="99">
        <f>SUMIFS(通讯通路门店!$BD:$BD,通讯通路门店!$S:$S,$G1254)</f>
        <v>0</v>
      </c>
      <c r="AN1254" s="99">
        <f>SUMIFS(通讯通路门店!$BF:$BF,通讯通路门店!$S:$S,$G1254)</f>
        <v>0</v>
      </c>
      <c r="AO1254" s="99">
        <f t="shared" si="97"/>
        <v>0</v>
      </c>
      <c r="AP1254" s="99">
        <f>SUMIFS(通讯通路门店!$K:$K,通讯通路门店!$S:$S,$G1254)</f>
        <v>0</v>
      </c>
      <c r="AQ1254" s="83"/>
      <c r="AR1254" s="99">
        <f>SUMIFS(通讯通路门店!$T:$T,通讯通路门店!$S:$S,$G1254)</f>
        <v>0</v>
      </c>
      <c r="AS1254" s="99">
        <f>SUMIFS(通讯通路门店!$U:$U,通讯通路门店!$S:$S,$G1254)</f>
        <v>0</v>
      </c>
      <c r="AT1254" s="99">
        <f>SUMIFS(通讯通路门店!$V:$V,通讯通路门店!$S:$S,$G1254)</f>
        <v>0</v>
      </c>
      <c r="AU1254" s="99">
        <f>SUMIFS(通讯通路门店!$W:$W,通讯通路门店!$S:$S,$G1254)</f>
        <v>0</v>
      </c>
      <c r="AV1254" s="99">
        <f>SUMIFS(通讯通路门店!$Z:$Z,通讯通路门店!$S:$S,$G1254)</f>
        <v>0</v>
      </c>
      <c r="AW1254" s="99">
        <f>SUMIFS(通讯通路门店!$AB:$AB,通讯通路门店!$S:$S,$G1254)</f>
        <v>0</v>
      </c>
      <c r="AX1254" s="99">
        <f>SUMIFS(通讯通路门店!$X:$X,通讯通路门店!$S:$S,$G1254)</f>
        <v>0</v>
      </c>
      <c r="AY1254" s="99">
        <f>SUMIFS(通讯通路门店!$Y:$Y,通讯通路门店!$S:$S,$G1254)</f>
        <v>0</v>
      </c>
      <c r="AZ1254" s="99">
        <f>SUMIFS(通讯通路门店!$AA:$AA,通讯通路门店!$S:$S,$G1254)</f>
        <v>0</v>
      </c>
      <c r="BA1254" s="99">
        <f t="shared" si="98"/>
        <v>0</v>
      </c>
      <c r="BB1254" s="99">
        <f t="shared" si="99"/>
        <v>0</v>
      </c>
      <c r="BC1254" s="99">
        <f>SUMIFS(通讯通路门店!$W:$W,通讯通路门店!$S:$S,$G1254,通讯通路门店!$J:$J,"荣耀体验店")+SUMIFS(通讯通路门店!$W:$W,通讯通路门店!$S:$S,$G1254,通讯通路门店!$J:$J,"荣耀授权专卖店")</f>
        <v>0</v>
      </c>
      <c r="BD1254" s="99">
        <f>SUMIFS(通讯通路门店!$Z:$Z,通讯通路门店!$S:$S,$G1254,通讯通路门店!$J:$J,"VIVO体验店")</f>
        <v>0</v>
      </c>
      <c r="BE1254" s="99">
        <f>SUMIFS(通讯通路门店!$AB:$AB,通讯通路门店!$S:$S,$G1254,通讯通路门店!$J:$J,"OPPO体验店")</f>
        <v>0</v>
      </c>
      <c r="BF1254" s="99">
        <f>SUMIFS(通讯通路门店!$X:$X,通讯通路门店!$S:$S,$G1254,通讯通路门店!$J:$J,"华为授权体验店")+SUMIFS(通讯通路门店!$AA:$AA,通讯通路门店!$S:$S,$G1254,通讯通路门店!$J:$J,"华为堡垒店")</f>
        <v>0</v>
      </c>
      <c r="BG1254" s="99">
        <f>SUMIFS(通讯通路门店!$Y:$Y,通讯通路门店!$S:$S,$G1254,通讯通路门店!$J:$J,"小米体验店")</f>
        <v>0</v>
      </c>
      <c r="BH1254" s="99">
        <f>SUMIFS(通讯通路门店!$AA:$AA,通讯通路门店!$S:$S,$G1254,通讯通路门店!$J:$J,"苹果体验店")</f>
        <v>0</v>
      </c>
      <c r="BI1254" s="99">
        <f>SUMIFS(通讯通路门店!$K:$K,通讯通路门店!$S:$S,$G1254,通讯通路门店!$J:$J,"其他品牌专卖店")</f>
        <v>0</v>
      </c>
      <c r="BJ1254" s="99">
        <f>SUMIFS(通讯通路门店!$AC:$AC,通讯通路门店!$S:$S,$G1254)</f>
        <v>0</v>
      </c>
      <c r="BK1254" s="99">
        <f>SUMIFS(通讯通路门店!$AD:$AD,通讯通路门店!$S:$S,$G1254)</f>
        <v>0</v>
      </c>
      <c r="BL1254" s="99">
        <f>SUMIFS(通讯通路门店!$AE:$AE,通讯通路门店!$S:$S,$G1254)</f>
        <v>0</v>
      </c>
      <c r="BM1254" s="99">
        <f>SUMIFS(通讯通路门店!$AF:$AF,通讯通路门店!$S:$S,$G1254)</f>
        <v>0</v>
      </c>
      <c r="BN1254" s="99">
        <f>SUMIFS(通讯通路门店!$AG:$AG,通讯通路门店!$S:$S,$G1254)</f>
        <v>0</v>
      </c>
      <c r="BO1254" s="99">
        <f>SUMIFS(通讯通路门店!$AH:$AH,通讯通路门店!$S:$S,$G1254)</f>
        <v>0</v>
      </c>
      <c r="BP1254" s="99">
        <f>SUMIFS(通讯通路门店!$AI:$AI,通讯通路门店!$S:$S,$G1254)</f>
        <v>0</v>
      </c>
      <c r="BQ1254" s="83"/>
    </row>
    <row r="1255" spans="1:69">
      <c r="A1255" s="99" t="str">
        <f>IFERROR(_xlfn.XLOOKUP($G1255,通讯通路门店!$S$4:$S$993933,通讯通路门店!$A$4:$A$993933,0,0),"")</f>
        <v>海南省</v>
      </c>
      <c r="B1255" s="99" t="str">
        <f>IFERROR(_xlfn.XLOOKUP($G1255,通讯通路门店!$S$4:$S$993933,通讯通路门店!$B$4:$B$993933,0,0),"")</f>
        <v>乐东黎族自治县</v>
      </c>
      <c r="C1255" s="99" t="str">
        <f>IFERROR(_xlfn.XLOOKUP($G1255,通讯通路门店!$S$4:$S$993933,通讯通路门店!$C$4:$C$993933,0,0),"")</f>
        <v>乐东黎族自治县</v>
      </c>
      <c r="D1255" s="99" t="str">
        <f>IFERROR(_xlfn.XLOOKUP($G1255,通讯通路门店!$S$4:$S$993933,通讯通路门店!$D$4:$D$993933,0,0),"")</f>
        <v>万冲镇</v>
      </c>
      <c r="E1255" s="83"/>
      <c r="F1255" s="83"/>
      <c r="G1255" s="101"/>
      <c r="H1255" s="102">
        <f>IFERROR(_xlfn.XLOOKUP($G1255,通讯通路门店!$S$4:$S$993933,通讯通路门店!$R$4:$R$993933,0,0),"")</f>
        <v>0</v>
      </c>
      <c r="I1255" s="83"/>
      <c r="J1255" s="83"/>
      <c r="K1255" s="83"/>
      <c r="L1255" s="83"/>
      <c r="M1255" s="83"/>
      <c r="N1255" s="83"/>
      <c r="O1255" s="83"/>
      <c r="P1255" s="83"/>
      <c r="Q1255" s="83"/>
      <c r="R1255" s="83"/>
      <c r="S1255" s="83"/>
      <c r="T1255" s="83"/>
      <c r="U1255" s="99">
        <f>COUNTIF(通讯通路门店!$S:$S,$G1255)</f>
        <v>0</v>
      </c>
      <c r="V1255" s="99">
        <f>COUNTIFS(通讯通路门店!$S:$S,$G1255,通讯通路门店!$J:$J,"综合卖场")</f>
        <v>0</v>
      </c>
      <c r="W1255" s="99">
        <f>SUMIFS(通讯通路门店!$AJ:$AJ,通讯通路门店!$S:$S,通讯客户沙盘!$G1255)</f>
        <v>0</v>
      </c>
      <c r="X1255" s="99">
        <f t="shared" si="95"/>
        <v>0</v>
      </c>
      <c r="Y1255" s="99">
        <f>COUNTIFS(通讯通路门店!$S:$S,$G1255,通讯通路门店!$J:$J,"荣耀体验店")+COUNTIFS(通讯通路门店!$S:$S,$G1255,通讯通路门店!$J:$J,"荣耀授权专卖店")</f>
        <v>0</v>
      </c>
      <c r="Z1255" s="99">
        <f>COUNTIFS(通讯通路门店!$S:$S,$G1255,通讯通路门店!$J:$J,"VIVO体验店")</f>
        <v>0</v>
      </c>
      <c r="AA1255" s="99">
        <f>COUNTIFS(通讯通路门店!$S:$S,$G1255,通讯通路门店!$J:$J,"OPPO体验店")</f>
        <v>0</v>
      </c>
      <c r="AB1255" s="99">
        <f>COUNTIFS(通讯通路门店!$S:$S,$G1255,通讯通路门店!$J:$J,"华为授权体验店")+COUNTIFS(通讯通路门店!$S:$S,$G1255,通讯通路门店!$J:$J,"华为堡垒店")</f>
        <v>0</v>
      </c>
      <c r="AC1255" s="99">
        <f>COUNTIFS(通讯通路门店!$S:$S,$G1255,通讯通路门店!$J:$J,"小米体验店")</f>
        <v>0</v>
      </c>
      <c r="AD1255" s="99">
        <f>COUNTIFS(通讯通路门店!$S:$S,$G1255,通讯通路门店!$J:$J,"苹果体验店")</f>
        <v>0</v>
      </c>
      <c r="AE1255" s="99">
        <f>COUNTIFS(通讯通路门店!$S:$S,$G1255,通讯通路门店!$J:$J,"其他品牌专卖店")</f>
        <v>0</v>
      </c>
      <c r="AF1255" s="99">
        <f>SUMIFS(通讯通路门店!$BI:$BI,通讯通路门店!$S:$S,$G1255)</f>
        <v>0</v>
      </c>
      <c r="AG1255" s="99">
        <f>SUMIFS(通讯通路门店!$BH:$BH,通讯通路门店!$S:$S,$G1255)</f>
        <v>0</v>
      </c>
      <c r="AH1255" s="99">
        <f t="shared" si="96"/>
        <v>0</v>
      </c>
      <c r="AI1255" s="99">
        <f>SUMIFS(通讯通路门店!$BB:$BB,通讯通路门店!$S:$S,$G1255)</f>
        <v>0</v>
      </c>
      <c r="AJ1255" s="99">
        <f>SUMIFS(通讯通路门店!$BE:$BE,通讯通路门店!$S:$S,$G1255)</f>
        <v>0</v>
      </c>
      <c r="AK1255" s="99">
        <f>SUMIFS(通讯通路门店!$BG:$BG,通讯通路门店!$S:$S,$G1255)</f>
        <v>0</v>
      </c>
      <c r="AL1255" s="99">
        <f>SUMIFS(通讯通路门店!$BC:$BC,通讯通路门店!$S:$S,$G1255)</f>
        <v>0</v>
      </c>
      <c r="AM1255" s="99">
        <f>SUMIFS(通讯通路门店!$BD:$BD,通讯通路门店!$S:$S,$G1255)</f>
        <v>0</v>
      </c>
      <c r="AN1255" s="99">
        <f>SUMIFS(通讯通路门店!$BF:$BF,通讯通路门店!$S:$S,$G1255)</f>
        <v>0</v>
      </c>
      <c r="AO1255" s="99">
        <f t="shared" si="97"/>
        <v>0</v>
      </c>
      <c r="AP1255" s="99">
        <f>SUMIFS(通讯通路门店!$K:$K,通讯通路门店!$S:$S,$G1255)</f>
        <v>0</v>
      </c>
      <c r="AQ1255" s="83"/>
      <c r="AR1255" s="99">
        <f>SUMIFS(通讯通路门店!$T:$T,通讯通路门店!$S:$S,$G1255)</f>
        <v>0</v>
      </c>
      <c r="AS1255" s="99">
        <f>SUMIFS(通讯通路门店!$U:$U,通讯通路门店!$S:$S,$G1255)</f>
        <v>0</v>
      </c>
      <c r="AT1255" s="99">
        <f>SUMIFS(通讯通路门店!$V:$V,通讯通路门店!$S:$S,$G1255)</f>
        <v>0</v>
      </c>
      <c r="AU1255" s="99">
        <f>SUMIFS(通讯通路门店!$W:$W,通讯通路门店!$S:$S,$G1255)</f>
        <v>0</v>
      </c>
      <c r="AV1255" s="99">
        <f>SUMIFS(通讯通路门店!$Z:$Z,通讯通路门店!$S:$S,$G1255)</f>
        <v>0</v>
      </c>
      <c r="AW1255" s="99">
        <f>SUMIFS(通讯通路门店!$AB:$AB,通讯通路门店!$S:$S,$G1255)</f>
        <v>0</v>
      </c>
      <c r="AX1255" s="99">
        <f>SUMIFS(通讯通路门店!$X:$X,通讯通路门店!$S:$S,$G1255)</f>
        <v>0</v>
      </c>
      <c r="AY1255" s="99">
        <f>SUMIFS(通讯通路门店!$Y:$Y,通讯通路门店!$S:$S,$G1255)</f>
        <v>0</v>
      </c>
      <c r="AZ1255" s="99">
        <f>SUMIFS(通讯通路门店!$AA:$AA,通讯通路门店!$S:$S,$G1255)</f>
        <v>0</v>
      </c>
      <c r="BA1255" s="99">
        <f t="shared" si="98"/>
        <v>0</v>
      </c>
      <c r="BB1255" s="99">
        <f t="shared" si="99"/>
        <v>0</v>
      </c>
      <c r="BC1255" s="99">
        <f>SUMIFS(通讯通路门店!$W:$W,通讯通路门店!$S:$S,$G1255,通讯通路门店!$J:$J,"荣耀体验店")+SUMIFS(通讯通路门店!$W:$W,通讯通路门店!$S:$S,$G1255,通讯通路门店!$J:$J,"荣耀授权专卖店")</f>
        <v>0</v>
      </c>
      <c r="BD1255" s="99">
        <f>SUMIFS(通讯通路门店!$Z:$Z,通讯通路门店!$S:$S,$G1255,通讯通路门店!$J:$J,"VIVO体验店")</f>
        <v>0</v>
      </c>
      <c r="BE1255" s="99">
        <f>SUMIFS(通讯通路门店!$AB:$AB,通讯通路门店!$S:$S,$G1255,通讯通路门店!$J:$J,"OPPO体验店")</f>
        <v>0</v>
      </c>
      <c r="BF1255" s="99">
        <f>SUMIFS(通讯通路门店!$X:$X,通讯通路门店!$S:$S,$G1255,通讯通路门店!$J:$J,"华为授权体验店")+SUMIFS(通讯通路门店!$AA:$AA,通讯通路门店!$S:$S,$G1255,通讯通路门店!$J:$J,"华为堡垒店")</f>
        <v>0</v>
      </c>
      <c r="BG1255" s="99">
        <f>SUMIFS(通讯通路门店!$Y:$Y,通讯通路门店!$S:$S,$G1255,通讯通路门店!$J:$J,"小米体验店")</f>
        <v>0</v>
      </c>
      <c r="BH1255" s="99">
        <f>SUMIFS(通讯通路门店!$AA:$AA,通讯通路门店!$S:$S,$G1255,通讯通路门店!$J:$J,"苹果体验店")</f>
        <v>0</v>
      </c>
      <c r="BI1255" s="99">
        <f>SUMIFS(通讯通路门店!$K:$K,通讯通路门店!$S:$S,$G1255,通讯通路门店!$J:$J,"其他品牌专卖店")</f>
        <v>0</v>
      </c>
      <c r="BJ1255" s="99">
        <f>SUMIFS(通讯通路门店!$AC:$AC,通讯通路门店!$S:$S,$G1255)</f>
        <v>0</v>
      </c>
      <c r="BK1255" s="99">
        <f>SUMIFS(通讯通路门店!$AD:$AD,通讯通路门店!$S:$S,$G1255)</f>
        <v>0</v>
      </c>
      <c r="BL1255" s="99">
        <f>SUMIFS(通讯通路门店!$AE:$AE,通讯通路门店!$S:$S,$G1255)</f>
        <v>0</v>
      </c>
      <c r="BM1255" s="99">
        <f>SUMIFS(通讯通路门店!$AF:$AF,通讯通路门店!$S:$S,$G1255)</f>
        <v>0</v>
      </c>
      <c r="BN1255" s="99">
        <f>SUMIFS(通讯通路门店!$AG:$AG,通讯通路门店!$S:$S,$G1255)</f>
        <v>0</v>
      </c>
      <c r="BO1255" s="99">
        <f>SUMIFS(通讯通路门店!$AH:$AH,通讯通路门店!$S:$S,$G1255)</f>
        <v>0</v>
      </c>
      <c r="BP1255" s="99">
        <f>SUMIFS(通讯通路门店!$AI:$AI,通讯通路门店!$S:$S,$G1255)</f>
        <v>0</v>
      </c>
      <c r="BQ1255" s="83"/>
    </row>
    <row r="1256" spans="1:69">
      <c r="A1256" s="99" t="str">
        <f>IFERROR(_xlfn.XLOOKUP($G1256,通讯通路门店!$S$4:$S$993933,通讯通路门店!$A$4:$A$993933,0,0),"")</f>
        <v>海南省</v>
      </c>
      <c r="B1256" s="99" t="str">
        <f>IFERROR(_xlfn.XLOOKUP($G1256,通讯通路门店!$S$4:$S$993933,通讯通路门店!$B$4:$B$993933,0,0),"")</f>
        <v>乐东黎族自治县</v>
      </c>
      <c r="C1256" s="99" t="str">
        <f>IFERROR(_xlfn.XLOOKUP($G1256,通讯通路门店!$S$4:$S$993933,通讯通路门店!$C$4:$C$993933,0,0),"")</f>
        <v>乐东黎族自治县</v>
      </c>
      <c r="D1256" s="99" t="str">
        <f>IFERROR(_xlfn.XLOOKUP($G1256,通讯通路门店!$S$4:$S$993933,通讯通路门店!$D$4:$D$993933,0,0),"")</f>
        <v>万冲镇</v>
      </c>
      <c r="E1256" s="83"/>
      <c r="F1256" s="83"/>
      <c r="G1256" s="101"/>
      <c r="H1256" s="102">
        <f>IFERROR(_xlfn.XLOOKUP($G1256,通讯通路门店!$S$4:$S$993933,通讯通路门店!$R$4:$R$993933,0,0),"")</f>
        <v>0</v>
      </c>
      <c r="I1256" s="83"/>
      <c r="J1256" s="83"/>
      <c r="K1256" s="83"/>
      <c r="L1256" s="83"/>
      <c r="M1256" s="83"/>
      <c r="N1256" s="83"/>
      <c r="O1256" s="83"/>
      <c r="P1256" s="83"/>
      <c r="Q1256" s="83"/>
      <c r="R1256" s="83"/>
      <c r="S1256" s="83"/>
      <c r="T1256" s="83"/>
      <c r="U1256" s="99">
        <f>COUNTIF(通讯通路门店!$S:$S,$G1256)</f>
        <v>0</v>
      </c>
      <c r="V1256" s="99">
        <f>COUNTIFS(通讯通路门店!$S:$S,$G1256,通讯通路门店!$J:$J,"综合卖场")</f>
        <v>0</v>
      </c>
      <c r="W1256" s="99">
        <f>SUMIFS(通讯通路门店!$AJ:$AJ,通讯通路门店!$S:$S,通讯客户沙盘!$G1256)</f>
        <v>0</v>
      </c>
      <c r="X1256" s="99">
        <f t="shared" si="95"/>
        <v>0</v>
      </c>
      <c r="Y1256" s="99">
        <f>COUNTIFS(通讯通路门店!$S:$S,$G1256,通讯通路门店!$J:$J,"荣耀体验店")+COUNTIFS(通讯通路门店!$S:$S,$G1256,通讯通路门店!$J:$J,"荣耀授权专卖店")</f>
        <v>0</v>
      </c>
      <c r="Z1256" s="99">
        <f>COUNTIFS(通讯通路门店!$S:$S,$G1256,通讯通路门店!$J:$J,"VIVO体验店")</f>
        <v>0</v>
      </c>
      <c r="AA1256" s="99">
        <f>COUNTIFS(通讯通路门店!$S:$S,$G1256,通讯通路门店!$J:$J,"OPPO体验店")</f>
        <v>0</v>
      </c>
      <c r="AB1256" s="99">
        <f>COUNTIFS(通讯通路门店!$S:$S,$G1256,通讯通路门店!$J:$J,"华为授权体验店")+COUNTIFS(通讯通路门店!$S:$S,$G1256,通讯通路门店!$J:$J,"华为堡垒店")</f>
        <v>0</v>
      </c>
      <c r="AC1256" s="99">
        <f>COUNTIFS(通讯通路门店!$S:$S,$G1256,通讯通路门店!$J:$J,"小米体验店")</f>
        <v>0</v>
      </c>
      <c r="AD1256" s="99">
        <f>COUNTIFS(通讯通路门店!$S:$S,$G1256,通讯通路门店!$J:$J,"苹果体验店")</f>
        <v>0</v>
      </c>
      <c r="AE1256" s="99">
        <f>COUNTIFS(通讯通路门店!$S:$S,$G1256,通讯通路门店!$J:$J,"其他品牌专卖店")</f>
        <v>0</v>
      </c>
      <c r="AF1256" s="99">
        <f>SUMIFS(通讯通路门店!$BI:$BI,通讯通路门店!$S:$S,$G1256)</f>
        <v>0</v>
      </c>
      <c r="AG1256" s="99">
        <f>SUMIFS(通讯通路门店!$BH:$BH,通讯通路门店!$S:$S,$G1256)</f>
        <v>0</v>
      </c>
      <c r="AH1256" s="99">
        <f t="shared" si="96"/>
        <v>0</v>
      </c>
      <c r="AI1256" s="99">
        <f>SUMIFS(通讯通路门店!$BB:$BB,通讯通路门店!$S:$S,$G1256)</f>
        <v>0</v>
      </c>
      <c r="AJ1256" s="99">
        <f>SUMIFS(通讯通路门店!$BE:$BE,通讯通路门店!$S:$S,$G1256)</f>
        <v>0</v>
      </c>
      <c r="AK1256" s="99">
        <f>SUMIFS(通讯通路门店!$BG:$BG,通讯通路门店!$S:$S,$G1256)</f>
        <v>0</v>
      </c>
      <c r="AL1256" s="99">
        <f>SUMIFS(通讯通路门店!$BC:$BC,通讯通路门店!$S:$S,$G1256)</f>
        <v>0</v>
      </c>
      <c r="AM1256" s="99">
        <f>SUMIFS(通讯通路门店!$BD:$BD,通讯通路门店!$S:$S,$G1256)</f>
        <v>0</v>
      </c>
      <c r="AN1256" s="99">
        <f>SUMIFS(通讯通路门店!$BF:$BF,通讯通路门店!$S:$S,$G1256)</f>
        <v>0</v>
      </c>
      <c r="AO1256" s="99">
        <f t="shared" si="97"/>
        <v>0</v>
      </c>
      <c r="AP1256" s="99">
        <f>SUMIFS(通讯通路门店!$K:$K,通讯通路门店!$S:$S,$G1256)</f>
        <v>0</v>
      </c>
      <c r="AQ1256" s="83"/>
      <c r="AR1256" s="99">
        <f>SUMIFS(通讯通路门店!$T:$T,通讯通路门店!$S:$S,$G1256)</f>
        <v>0</v>
      </c>
      <c r="AS1256" s="99">
        <f>SUMIFS(通讯通路门店!$U:$U,通讯通路门店!$S:$S,$G1256)</f>
        <v>0</v>
      </c>
      <c r="AT1256" s="99">
        <f>SUMIFS(通讯通路门店!$V:$V,通讯通路门店!$S:$S,$G1256)</f>
        <v>0</v>
      </c>
      <c r="AU1256" s="99">
        <f>SUMIFS(通讯通路门店!$W:$W,通讯通路门店!$S:$S,$G1256)</f>
        <v>0</v>
      </c>
      <c r="AV1256" s="99">
        <f>SUMIFS(通讯通路门店!$Z:$Z,通讯通路门店!$S:$S,$G1256)</f>
        <v>0</v>
      </c>
      <c r="AW1256" s="99">
        <f>SUMIFS(通讯通路门店!$AB:$AB,通讯通路门店!$S:$S,$G1256)</f>
        <v>0</v>
      </c>
      <c r="AX1256" s="99">
        <f>SUMIFS(通讯通路门店!$X:$X,通讯通路门店!$S:$S,$G1256)</f>
        <v>0</v>
      </c>
      <c r="AY1256" s="99">
        <f>SUMIFS(通讯通路门店!$Y:$Y,通讯通路门店!$S:$S,$G1256)</f>
        <v>0</v>
      </c>
      <c r="AZ1256" s="99">
        <f>SUMIFS(通讯通路门店!$AA:$AA,通讯通路门店!$S:$S,$G1256)</f>
        <v>0</v>
      </c>
      <c r="BA1256" s="99">
        <f t="shared" si="98"/>
        <v>0</v>
      </c>
      <c r="BB1256" s="99">
        <f t="shared" si="99"/>
        <v>0</v>
      </c>
      <c r="BC1256" s="99">
        <f>SUMIFS(通讯通路门店!$W:$W,通讯通路门店!$S:$S,$G1256,通讯通路门店!$J:$J,"荣耀体验店")+SUMIFS(通讯通路门店!$W:$W,通讯通路门店!$S:$S,$G1256,通讯通路门店!$J:$J,"荣耀授权专卖店")</f>
        <v>0</v>
      </c>
      <c r="BD1256" s="99">
        <f>SUMIFS(通讯通路门店!$Z:$Z,通讯通路门店!$S:$S,$G1256,通讯通路门店!$J:$J,"VIVO体验店")</f>
        <v>0</v>
      </c>
      <c r="BE1256" s="99">
        <f>SUMIFS(通讯通路门店!$AB:$AB,通讯通路门店!$S:$S,$G1256,通讯通路门店!$J:$J,"OPPO体验店")</f>
        <v>0</v>
      </c>
      <c r="BF1256" s="99">
        <f>SUMIFS(通讯通路门店!$X:$X,通讯通路门店!$S:$S,$G1256,通讯通路门店!$J:$J,"华为授权体验店")+SUMIFS(通讯通路门店!$AA:$AA,通讯通路门店!$S:$S,$G1256,通讯通路门店!$J:$J,"华为堡垒店")</f>
        <v>0</v>
      </c>
      <c r="BG1256" s="99">
        <f>SUMIFS(通讯通路门店!$Y:$Y,通讯通路门店!$S:$S,$G1256,通讯通路门店!$J:$J,"小米体验店")</f>
        <v>0</v>
      </c>
      <c r="BH1256" s="99">
        <f>SUMIFS(通讯通路门店!$AA:$AA,通讯通路门店!$S:$S,$G1256,通讯通路门店!$J:$J,"苹果体验店")</f>
        <v>0</v>
      </c>
      <c r="BI1256" s="99">
        <f>SUMIFS(通讯通路门店!$K:$K,通讯通路门店!$S:$S,$G1256,通讯通路门店!$J:$J,"其他品牌专卖店")</f>
        <v>0</v>
      </c>
      <c r="BJ1256" s="99">
        <f>SUMIFS(通讯通路门店!$AC:$AC,通讯通路门店!$S:$S,$G1256)</f>
        <v>0</v>
      </c>
      <c r="BK1256" s="99">
        <f>SUMIFS(通讯通路门店!$AD:$AD,通讯通路门店!$S:$S,$G1256)</f>
        <v>0</v>
      </c>
      <c r="BL1256" s="99">
        <f>SUMIFS(通讯通路门店!$AE:$AE,通讯通路门店!$S:$S,$G1256)</f>
        <v>0</v>
      </c>
      <c r="BM1256" s="99">
        <f>SUMIFS(通讯通路门店!$AF:$AF,通讯通路门店!$S:$S,$G1256)</f>
        <v>0</v>
      </c>
      <c r="BN1256" s="99">
        <f>SUMIFS(通讯通路门店!$AG:$AG,通讯通路门店!$S:$S,$G1256)</f>
        <v>0</v>
      </c>
      <c r="BO1256" s="99">
        <f>SUMIFS(通讯通路门店!$AH:$AH,通讯通路门店!$S:$S,$G1256)</f>
        <v>0</v>
      </c>
      <c r="BP1256" s="99">
        <f>SUMIFS(通讯通路门店!$AI:$AI,通讯通路门店!$S:$S,$G1256)</f>
        <v>0</v>
      </c>
      <c r="BQ1256" s="83"/>
    </row>
    <row r="1257" spans="1:69">
      <c r="A1257" s="99" t="str">
        <f>IFERROR(_xlfn.XLOOKUP($G1257,通讯通路门店!$S$4:$S$993933,通讯通路门店!$A$4:$A$993933,0,0),"")</f>
        <v>海南省</v>
      </c>
      <c r="B1257" s="99" t="str">
        <f>IFERROR(_xlfn.XLOOKUP($G1257,通讯通路门店!$S$4:$S$993933,通讯通路门店!$B$4:$B$993933,0,0),"")</f>
        <v>乐东黎族自治县</v>
      </c>
      <c r="C1257" s="99" t="str">
        <f>IFERROR(_xlfn.XLOOKUP($G1257,通讯通路门店!$S$4:$S$993933,通讯通路门店!$C$4:$C$993933,0,0),"")</f>
        <v>乐东黎族自治县</v>
      </c>
      <c r="D1257" s="99" t="str">
        <f>IFERROR(_xlfn.XLOOKUP($G1257,通讯通路门店!$S$4:$S$993933,通讯通路门店!$D$4:$D$993933,0,0),"")</f>
        <v>万冲镇</v>
      </c>
      <c r="E1257" s="83"/>
      <c r="F1257" s="83"/>
      <c r="G1257" s="101"/>
      <c r="H1257" s="102">
        <f>IFERROR(_xlfn.XLOOKUP($G1257,通讯通路门店!$S$4:$S$993933,通讯通路门店!$R$4:$R$993933,0,0),"")</f>
        <v>0</v>
      </c>
      <c r="I1257" s="83"/>
      <c r="J1257" s="83"/>
      <c r="K1257" s="83"/>
      <c r="L1257" s="83"/>
      <c r="M1257" s="83"/>
      <c r="N1257" s="83"/>
      <c r="O1257" s="83"/>
      <c r="P1257" s="83"/>
      <c r="Q1257" s="83"/>
      <c r="R1257" s="83"/>
      <c r="S1257" s="83"/>
      <c r="T1257" s="83"/>
      <c r="U1257" s="99">
        <f>COUNTIF(通讯通路门店!$S:$S,$G1257)</f>
        <v>0</v>
      </c>
      <c r="V1257" s="99">
        <f>COUNTIFS(通讯通路门店!$S:$S,$G1257,通讯通路门店!$J:$J,"综合卖场")</f>
        <v>0</v>
      </c>
      <c r="W1257" s="99">
        <f>SUMIFS(通讯通路门店!$AJ:$AJ,通讯通路门店!$S:$S,通讯客户沙盘!$G1257)</f>
        <v>0</v>
      </c>
      <c r="X1257" s="99">
        <f t="shared" si="95"/>
        <v>0</v>
      </c>
      <c r="Y1257" s="99">
        <f>COUNTIFS(通讯通路门店!$S:$S,$G1257,通讯通路门店!$J:$J,"荣耀体验店")+COUNTIFS(通讯通路门店!$S:$S,$G1257,通讯通路门店!$J:$J,"荣耀授权专卖店")</f>
        <v>0</v>
      </c>
      <c r="Z1257" s="99">
        <f>COUNTIFS(通讯通路门店!$S:$S,$G1257,通讯通路门店!$J:$J,"VIVO体验店")</f>
        <v>0</v>
      </c>
      <c r="AA1257" s="99">
        <f>COUNTIFS(通讯通路门店!$S:$S,$G1257,通讯通路门店!$J:$J,"OPPO体验店")</f>
        <v>0</v>
      </c>
      <c r="AB1257" s="99">
        <f>COUNTIFS(通讯通路门店!$S:$S,$G1257,通讯通路门店!$J:$J,"华为授权体验店")+COUNTIFS(通讯通路门店!$S:$S,$G1257,通讯通路门店!$J:$J,"华为堡垒店")</f>
        <v>0</v>
      </c>
      <c r="AC1257" s="99">
        <f>COUNTIFS(通讯通路门店!$S:$S,$G1257,通讯通路门店!$J:$J,"小米体验店")</f>
        <v>0</v>
      </c>
      <c r="AD1257" s="99">
        <f>COUNTIFS(通讯通路门店!$S:$S,$G1257,通讯通路门店!$J:$J,"苹果体验店")</f>
        <v>0</v>
      </c>
      <c r="AE1257" s="99">
        <f>COUNTIFS(通讯通路门店!$S:$S,$G1257,通讯通路门店!$J:$J,"其他品牌专卖店")</f>
        <v>0</v>
      </c>
      <c r="AF1257" s="99">
        <f>SUMIFS(通讯通路门店!$BI:$BI,通讯通路门店!$S:$S,$G1257)</f>
        <v>0</v>
      </c>
      <c r="AG1257" s="99">
        <f>SUMIFS(通讯通路门店!$BH:$BH,通讯通路门店!$S:$S,$G1257)</f>
        <v>0</v>
      </c>
      <c r="AH1257" s="99">
        <f t="shared" si="96"/>
        <v>0</v>
      </c>
      <c r="AI1257" s="99">
        <f>SUMIFS(通讯通路门店!$BB:$BB,通讯通路门店!$S:$S,$G1257)</f>
        <v>0</v>
      </c>
      <c r="AJ1257" s="99">
        <f>SUMIFS(通讯通路门店!$BE:$BE,通讯通路门店!$S:$S,$G1257)</f>
        <v>0</v>
      </c>
      <c r="AK1257" s="99">
        <f>SUMIFS(通讯通路门店!$BG:$BG,通讯通路门店!$S:$S,$G1257)</f>
        <v>0</v>
      </c>
      <c r="AL1257" s="99">
        <f>SUMIFS(通讯通路门店!$BC:$BC,通讯通路门店!$S:$S,$G1257)</f>
        <v>0</v>
      </c>
      <c r="AM1257" s="99">
        <f>SUMIFS(通讯通路门店!$BD:$BD,通讯通路门店!$S:$S,$G1257)</f>
        <v>0</v>
      </c>
      <c r="AN1257" s="99">
        <f>SUMIFS(通讯通路门店!$BF:$BF,通讯通路门店!$S:$S,$G1257)</f>
        <v>0</v>
      </c>
      <c r="AO1257" s="99">
        <f t="shared" si="97"/>
        <v>0</v>
      </c>
      <c r="AP1257" s="99">
        <f>SUMIFS(通讯通路门店!$K:$K,通讯通路门店!$S:$S,$G1257)</f>
        <v>0</v>
      </c>
      <c r="AQ1257" s="83"/>
      <c r="AR1257" s="99">
        <f>SUMIFS(通讯通路门店!$T:$T,通讯通路门店!$S:$S,$G1257)</f>
        <v>0</v>
      </c>
      <c r="AS1257" s="99">
        <f>SUMIFS(通讯通路门店!$U:$U,通讯通路门店!$S:$S,$G1257)</f>
        <v>0</v>
      </c>
      <c r="AT1257" s="99">
        <f>SUMIFS(通讯通路门店!$V:$V,通讯通路门店!$S:$S,$G1257)</f>
        <v>0</v>
      </c>
      <c r="AU1257" s="99">
        <f>SUMIFS(通讯通路门店!$W:$W,通讯通路门店!$S:$S,$G1257)</f>
        <v>0</v>
      </c>
      <c r="AV1257" s="99">
        <f>SUMIFS(通讯通路门店!$Z:$Z,通讯通路门店!$S:$S,$G1257)</f>
        <v>0</v>
      </c>
      <c r="AW1257" s="99">
        <f>SUMIFS(通讯通路门店!$AB:$AB,通讯通路门店!$S:$S,$G1257)</f>
        <v>0</v>
      </c>
      <c r="AX1257" s="99">
        <f>SUMIFS(通讯通路门店!$X:$X,通讯通路门店!$S:$S,$G1257)</f>
        <v>0</v>
      </c>
      <c r="AY1257" s="99">
        <f>SUMIFS(通讯通路门店!$Y:$Y,通讯通路门店!$S:$S,$G1257)</f>
        <v>0</v>
      </c>
      <c r="AZ1257" s="99">
        <f>SUMIFS(通讯通路门店!$AA:$AA,通讯通路门店!$S:$S,$G1257)</f>
        <v>0</v>
      </c>
      <c r="BA1257" s="99">
        <f t="shared" si="98"/>
        <v>0</v>
      </c>
      <c r="BB1257" s="99">
        <f t="shared" si="99"/>
        <v>0</v>
      </c>
      <c r="BC1257" s="99">
        <f>SUMIFS(通讯通路门店!$W:$W,通讯通路门店!$S:$S,$G1257,通讯通路门店!$J:$J,"荣耀体验店")+SUMIFS(通讯通路门店!$W:$W,通讯通路门店!$S:$S,$G1257,通讯通路门店!$J:$J,"荣耀授权专卖店")</f>
        <v>0</v>
      </c>
      <c r="BD1257" s="99">
        <f>SUMIFS(通讯通路门店!$Z:$Z,通讯通路门店!$S:$S,$G1257,通讯通路门店!$J:$J,"VIVO体验店")</f>
        <v>0</v>
      </c>
      <c r="BE1257" s="99">
        <f>SUMIFS(通讯通路门店!$AB:$AB,通讯通路门店!$S:$S,$G1257,通讯通路门店!$J:$J,"OPPO体验店")</f>
        <v>0</v>
      </c>
      <c r="BF1257" s="99">
        <f>SUMIFS(通讯通路门店!$X:$X,通讯通路门店!$S:$S,$G1257,通讯通路门店!$J:$J,"华为授权体验店")+SUMIFS(通讯通路门店!$AA:$AA,通讯通路门店!$S:$S,$G1257,通讯通路门店!$J:$J,"华为堡垒店")</f>
        <v>0</v>
      </c>
      <c r="BG1257" s="99">
        <f>SUMIFS(通讯通路门店!$Y:$Y,通讯通路门店!$S:$S,$G1257,通讯通路门店!$J:$J,"小米体验店")</f>
        <v>0</v>
      </c>
      <c r="BH1257" s="99">
        <f>SUMIFS(通讯通路门店!$AA:$AA,通讯通路门店!$S:$S,$G1257,通讯通路门店!$J:$J,"苹果体验店")</f>
        <v>0</v>
      </c>
      <c r="BI1257" s="99">
        <f>SUMIFS(通讯通路门店!$K:$K,通讯通路门店!$S:$S,$G1257,通讯通路门店!$J:$J,"其他品牌专卖店")</f>
        <v>0</v>
      </c>
      <c r="BJ1257" s="99">
        <f>SUMIFS(通讯通路门店!$AC:$AC,通讯通路门店!$S:$S,$G1257)</f>
        <v>0</v>
      </c>
      <c r="BK1257" s="99">
        <f>SUMIFS(通讯通路门店!$AD:$AD,通讯通路门店!$S:$S,$G1257)</f>
        <v>0</v>
      </c>
      <c r="BL1257" s="99">
        <f>SUMIFS(通讯通路门店!$AE:$AE,通讯通路门店!$S:$S,$G1257)</f>
        <v>0</v>
      </c>
      <c r="BM1257" s="99">
        <f>SUMIFS(通讯通路门店!$AF:$AF,通讯通路门店!$S:$S,$G1257)</f>
        <v>0</v>
      </c>
      <c r="BN1257" s="99">
        <f>SUMIFS(通讯通路门店!$AG:$AG,通讯通路门店!$S:$S,$G1257)</f>
        <v>0</v>
      </c>
      <c r="BO1257" s="99">
        <f>SUMIFS(通讯通路门店!$AH:$AH,通讯通路门店!$S:$S,$G1257)</f>
        <v>0</v>
      </c>
      <c r="BP1257" s="99">
        <f>SUMIFS(通讯通路门店!$AI:$AI,通讯通路门店!$S:$S,$G1257)</f>
        <v>0</v>
      </c>
      <c r="BQ1257" s="83"/>
    </row>
    <row r="1258" spans="1:69">
      <c r="A1258" s="99" t="str">
        <f>IFERROR(_xlfn.XLOOKUP($G1258,通讯通路门店!$S$4:$S$993933,通讯通路门店!$A$4:$A$993933,0,0),"")</f>
        <v>海南省</v>
      </c>
      <c r="B1258" s="99" t="str">
        <f>IFERROR(_xlfn.XLOOKUP($G1258,通讯通路门店!$S$4:$S$993933,通讯通路门店!$B$4:$B$993933,0,0),"")</f>
        <v>乐东黎族自治县</v>
      </c>
      <c r="C1258" s="99" t="str">
        <f>IFERROR(_xlfn.XLOOKUP($G1258,通讯通路门店!$S$4:$S$993933,通讯通路门店!$C$4:$C$993933,0,0),"")</f>
        <v>乐东黎族自治县</v>
      </c>
      <c r="D1258" s="99" t="str">
        <f>IFERROR(_xlfn.XLOOKUP($G1258,通讯通路门店!$S$4:$S$993933,通讯通路门店!$D$4:$D$993933,0,0),"")</f>
        <v>万冲镇</v>
      </c>
      <c r="E1258" s="83"/>
      <c r="F1258" s="83"/>
      <c r="G1258" s="101"/>
      <c r="H1258" s="102">
        <f>IFERROR(_xlfn.XLOOKUP($G1258,通讯通路门店!$S$4:$S$993933,通讯通路门店!$R$4:$R$993933,0,0),"")</f>
        <v>0</v>
      </c>
      <c r="I1258" s="83"/>
      <c r="J1258" s="83"/>
      <c r="K1258" s="83"/>
      <c r="L1258" s="83"/>
      <c r="M1258" s="83"/>
      <c r="N1258" s="83"/>
      <c r="O1258" s="83"/>
      <c r="P1258" s="83"/>
      <c r="Q1258" s="83"/>
      <c r="R1258" s="83"/>
      <c r="S1258" s="83"/>
      <c r="T1258" s="83"/>
      <c r="U1258" s="99">
        <f>COUNTIF(通讯通路门店!$S:$S,$G1258)</f>
        <v>0</v>
      </c>
      <c r="V1258" s="99">
        <f>COUNTIFS(通讯通路门店!$S:$S,$G1258,通讯通路门店!$J:$J,"综合卖场")</f>
        <v>0</v>
      </c>
      <c r="W1258" s="99">
        <f>SUMIFS(通讯通路门店!$AJ:$AJ,通讯通路门店!$S:$S,通讯客户沙盘!$G1258)</f>
        <v>0</v>
      </c>
      <c r="X1258" s="99">
        <f t="shared" si="95"/>
        <v>0</v>
      </c>
      <c r="Y1258" s="99">
        <f>COUNTIFS(通讯通路门店!$S:$S,$G1258,通讯通路门店!$J:$J,"荣耀体验店")+COUNTIFS(通讯通路门店!$S:$S,$G1258,通讯通路门店!$J:$J,"荣耀授权专卖店")</f>
        <v>0</v>
      </c>
      <c r="Z1258" s="99">
        <f>COUNTIFS(通讯通路门店!$S:$S,$G1258,通讯通路门店!$J:$J,"VIVO体验店")</f>
        <v>0</v>
      </c>
      <c r="AA1258" s="99">
        <f>COUNTIFS(通讯通路门店!$S:$S,$G1258,通讯通路门店!$J:$J,"OPPO体验店")</f>
        <v>0</v>
      </c>
      <c r="AB1258" s="99">
        <f>COUNTIFS(通讯通路门店!$S:$S,$G1258,通讯通路门店!$J:$J,"华为授权体验店")+COUNTIFS(通讯通路门店!$S:$S,$G1258,通讯通路门店!$J:$J,"华为堡垒店")</f>
        <v>0</v>
      </c>
      <c r="AC1258" s="99">
        <f>COUNTIFS(通讯通路门店!$S:$S,$G1258,通讯通路门店!$J:$J,"小米体验店")</f>
        <v>0</v>
      </c>
      <c r="AD1258" s="99">
        <f>COUNTIFS(通讯通路门店!$S:$S,$G1258,通讯通路门店!$J:$J,"苹果体验店")</f>
        <v>0</v>
      </c>
      <c r="AE1258" s="99">
        <f>COUNTIFS(通讯通路门店!$S:$S,$G1258,通讯通路门店!$J:$J,"其他品牌专卖店")</f>
        <v>0</v>
      </c>
      <c r="AF1258" s="99">
        <f>SUMIFS(通讯通路门店!$BI:$BI,通讯通路门店!$S:$S,$G1258)</f>
        <v>0</v>
      </c>
      <c r="AG1258" s="99">
        <f>SUMIFS(通讯通路门店!$BH:$BH,通讯通路门店!$S:$S,$G1258)</f>
        <v>0</v>
      </c>
      <c r="AH1258" s="99">
        <f t="shared" si="96"/>
        <v>0</v>
      </c>
      <c r="AI1258" s="99">
        <f>SUMIFS(通讯通路门店!$BB:$BB,通讯通路门店!$S:$S,$G1258)</f>
        <v>0</v>
      </c>
      <c r="AJ1258" s="99">
        <f>SUMIFS(通讯通路门店!$BE:$BE,通讯通路门店!$S:$S,$G1258)</f>
        <v>0</v>
      </c>
      <c r="AK1258" s="99">
        <f>SUMIFS(通讯通路门店!$BG:$BG,通讯通路门店!$S:$S,$G1258)</f>
        <v>0</v>
      </c>
      <c r="AL1258" s="99">
        <f>SUMIFS(通讯通路门店!$BC:$BC,通讯通路门店!$S:$S,$G1258)</f>
        <v>0</v>
      </c>
      <c r="AM1258" s="99">
        <f>SUMIFS(通讯通路门店!$BD:$BD,通讯通路门店!$S:$S,$G1258)</f>
        <v>0</v>
      </c>
      <c r="AN1258" s="99">
        <f>SUMIFS(通讯通路门店!$BF:$BF,通讯通路门店!$S:$S,$G1258)</f>
        <v>0</v>
      </c>
      <c r="AO1258" s="99">
        <f t="shared" si="97"/>
        <v>0</v>
      </c>
      <c r="AP1258" s="99">
        <f>SUMIFS(通讯通路门店!$K:$K,通讯通路门店!$S:$S,$G1258)</f>
        <v>0</v>
      </c>
      <c r="AQ1258" s="83"/>
      <c r="AR1258" s="99">
        <f>SUMIFS(通讯通路门店!$T:$T,通讯通路门店!$S:$S,$G1258)</f>
        <v>0</v>
      </c>
      <c r="AS1258" s="99">
        <f>SUMIFS(通讯通路门店!$U:$U,通讯通路门店!$S:$S,$G1258)</f>
        <v>0</v>
      </c>
      <c r="AT1258" s="99">
        <f>SUMIFS(通讯通路门店!$V:$V,通讯通路门店!$S:$S,$G1258)</f>
        <v>0</v>
      </c>
      <c r="AU1258" s="99">
        <f>SUMIFS(通讯通路门店!$W:$W,通讯通路门店!$S:$S,$G1258)</f>
        <v>0</v>
      </c>
      <c r="AV1258" s="99">
        <f>SUMIFS(通讯通路门店!$Z:$Z,通讯通路门店!$S:$S,$G1258)</f>
        <v>0</v>
      </c>
      <c r="AW1258" s="99">
        <f>SUMIFS(通讯通路门店!$AB:$AB,通讯通路门店!$S:$S,$G1258)</f>
        <v>0</v>
      </c>
      <c r="AX1258" s="99">
        <f>SUMIFS(通讯通路门店!$X:$X,通讯通路门店!$S:$S,$G1258)</f>
        <v>0</v>
      </c>
      <c r="AY1258" s="99">
        <f>SUMIFS(通讯通路门店!$Y:$Y,通讯通路门店!$S:$S,$G1258)</f>
        <v>0</v>
      </c>
      <c r="AZ1258" s="99">
        <f>SUMIFS(通讯通路门店!$AA:$AA,通讯通路门店!$S:$S,$G1258)</f>
        <v>0</v>
      </c>
      <c r="BA1258" s="99">
        <f t="shared" si="98"/>
        <v>0</v>
      </c>
      <c r="BB1258" s="99">
        <f t="shared" si="99"/>
        <v>0</v>
      </c>
      <c r="BC1258" s="99">
        <f>SUMIFS(通讯通路门店!$W:$W,通讯通路门店!$S:$S,$G1258,通讯通路门店!$J:$J,"荣耀体验店")+SUMIFS(通讯通路门店!$W:$W,通讯通路门店!$S:$S,$G1258,通讯通路门店!$J:$J,"荣耀授权专卖店")</f>
        <v>0</v>
      </c>
      <c r="BD1258" s="99">
        <f>SUMIFS(通讯通路门店!$Z:$Z,通讯通路门店!$S:$S,$G1258,通讯通路门店!$J:$J,"VIVO体验店")</f>
        <v>0</v>
      </c>
      <c r="BE1258" s="99">
        <f>SUMIFS(通讯通路门店!$AB:$AB,通讯通路门店!$S:$S,$G1258,通讯通路门店!$J:$J,"OPPO体验店")</f>
        <v>0</v>
      </c>
      <c r="BF1258" s="99">
        <f>SUMIFS(通讯通路门店!$X:$X,通讯通路门店!$S:$S,$G1258,通讯通路门店!$J:$J,"华为授权体验店")+SUMIFS(通讯通路门店!$AA:$AA,通讯通路门店!$S:$S,$G1258,通讯通路门店!$J:$J,"华为堡垒店")</f>
        <v>0</v>
      </c>
      <c r="BG1258" s="99">
        <f>SUMIFS(通讯通路门店!$Y:$Y,通讯通路门店!$S:$S,$G1258,通讯通路门店!$J:$J,"小米体验店")</f>
        <v>0</v>
      </c>
      <c r="BH1258" s="99">
        <f>SUMIFS(通讯通路门店!$AA:$AA,通讯通路门店!$S:$S,$G1258,通讯通路门店!$J:$J,"苹果体验店")</f>
        <v>0</v>
      </c>
      <c r="BI1258" s="99">
        <f>SUMIFS(通讯通路门店!$K:$K,通讯通路门店!$S:$S,$G1258,通讯通路门店!$J:$J,"其他品牌专卖店")</f>
        <v>0</v>
      </c>
      <c r="BJ1258" s="99">
        <f>SUMIFS(通讯通路门店!$AC:$AC,通讯通路门店!$S:$S,$G1258)</f>
        <v>0</v>
      </c>
      <c r="BK1258" s="99">
        <f>SUMIFS(通讯通路门店!$AD:$AD,通讯通路门店!$S:$S,$G1258)</f>
        <v>0</v>
      </c>
      <c r="BL1258" s="99">
        <f>SUMIFS(通讯通路门店!$AE:$AE,通讯通路门店!$S:$S,$G1258)</f>
        <v>0</v>
      </c>
      <c r="BM1258" s="99">
        <f>SUMIFS(通讯通路门店!$AF:$AF,通讯通路门店!$S:$S,$G1258)</f>
        <v>0</v>
      </c>
      <c r="BN1258" s="99">
        <f>SUMIFS(通讯通路门店!$AG:$AG,通讯通路门店!$S:$S,$G1258)</f>
        <v>0</v>
      </c>
      <c r="BO1258" s="99">
        <f>SUMIFS(通讯通路门店!$AH:$AH,通讯通路门店!$S:$S,$G1258)</f>
        <v>0</v>
      </c>
      <c r="BP1258" s="99">
        <f>SUMIFS(通讯通路门店!$AI:$AI,通讯通路门店!$S:$S,$G1258)</f>
        <v>0</v>
      </c>
      <c r="BQ1258" s="83"/>
    </row>
    <row r="1259" spans="1:69">
      <c r="A1259" s="99" t="str">
        <f>IFERROR(_xlfn.XLOOKUP($G1259,通讯通路门店!$S$4:$S$993933,通讯通路门店!$A$4:$A$993933,0,0),"")</f>
        <v>海南省</v>
      </c>
      <c r="B1259" s="99" t="str">
        <f>IFERROR(_xlfn.XLOOKUP($G1259,通讯通路门店!$S$4:$S$993933,通讯通路门店!$B$4:$B$993933,0,0),"")</f>
        <v>乐东黎族自治县</v>
      </c>
      <c r="C1259" s="99" t="str">
        <f>IFERROR(_xlfn.XLOOKUP($G1259,通讯通路门店!$S$4:$S$993933,通讯通路门店!$C$4:$C$993933,0,0),"")</f>
        <v>乐东黎族自治县</v>
      </c>
      <c r="D1259" s="99" t="str">
        <f>IFERROR(_xlfn.XLOOKUP($G1259,通讯通路门店!$S$4:$S$993933,通讯通路门店!$D$4:$D$993933,0,0),"")</f>
        <v>万冲镇</v>
      </c>
      <c r="E1259" s="83"/>
      <c r="F1259" s="83"/>
      <c r="G1259" s="101"/>
      <c r="H1259" s="102">
        <f>IFERROR(_xlfn.XLOOKUP($G1259,通讯通路门店!$S$4:$S$993933,通讯通路门店!$R$4:$R$993933,0,0),"")</f>
        <v>0</v>
      </c>
      <c r="I1259" s="83"/>
      <c r="J1259" s="83"/>
      <c r="K1259" s="83"/>
      <c r="L1259" s="83"/>
      <c r="M1259" s="83"/>
      <c r="N1259" s="83"/>
      <c r="O1259" s="83"/>
      <c r="P1259" s="83"/>
      <c r="Q1259" s="83"/>
      <c r="R1259" s="83"/>
      <c r="S1259" s="83"/>
      <c r="T1259" s="83"/>
      <c r="U1259" s="99">
        <f>COUNTIF(通讯通路门店!$S:$S,$G1259)</f>
        <v>0</v>
      </c>
      <c r="V1259" s="99">
        <f>COUNTIFS(通讯通路门店!$S:$S,$G1259,通讯通路门店!$J:$J,"综合卖场")</f>
        <v>0</v>
      </c>
      <c r="W1259" s="99">
        <f>SUMIFS(通讯通路门店!$AJ:$AJ,通讯通路门店!$S:$S,通讯客户沙盘!$G1259)</f>
        <v>0</v>
      </c>
      <c r="X1259" s="99">
        <f t="shared" si="95"/>
        <v>0</v>
      </c>
      <c r="Y1259" s="99">
        <f>COUNTIFS(通讯通路门店!$S:$S,$G1259,通讯通路门店!$J:$J,"荣耀体验店")+COUNTIFS(通讯通路门店!$S:$S,$G1259,通讯通路门店!$J:$J,"荣耀授权专卖店")</f>
        <v>0</v>
      </c>
      <c r="Z1259" s="99">
        <f>COUNTIFS(通讯通路门店!$S:$S,$G1259,通讯通路门店!$J:$J,"VIVO体验店")</f>
        <v>0</v>
      </c>
      <c r="AA1259" s="99">
        <f>COUNTIFS(通讯通路门店!$S:$S,$G1259,通讯通路门店!$J:$J,"OPPO体验店")</f>
        <v>0</v>
      </c>
      <c r="AB1259" s="99">
        <f>COUNTIFS(通讯通路门店!$S:$S,$G1259,通讯通路门店!$J:$J,"华为授权体验店")+COUNTIFS(通讯通路门店!$S:$S,$G1259,通讯通路门店!$J:$J,"华为堡垒店")</f>
        <v>0</v>
      </c>
      <c r="AC1259" s="99">
        <f>COUNTIFS(通讯通路门店!$S:$S,$G1259,通讯通路门店!$J:$J,"小米体验店")</f>
        <v>0</v>
      </c>
      <c r="AD1259" s="99">
        <f>COUNTIFS(通讯通路门店!$S:$S,$G1259,通讯通路门店!$J:$J,"苹果体验店")</f>
        <v>0</v>
      </c>
      <c r="AE1259" s="99">
        <f>COUNTIFS(通讯通路门店!$S:$S,$G1259,通讯通路门店!$J:$J,"其他品牌专卖店")</f>
        <v>0</v>
      </c>
      <c r="AF1259" s="99">
        <f>SUMIFS(通讯通路门店!$BI:$BI,通讯通路门店!$S:$S,$G1259)</f>
        <v>0</v>
      </c>
      <c r="AG1259" s="99">
        <f>SUMIFS(通讯通路门店!$BH:$BH,通讯通路门店!$S:$S,$G1259)</f>
        <v>0</v>
      </c>
      <c r="AH1259" s="99">
        <f t="shared" si="96"/>
        <v>0</v>
      </c>
      <c r="AI1259" s="99">
        <f>SUMIFS(通讯通路门店!$BB:$BB,通讯通路门店!$S:$S,$G1259)</f>
        <v>0</v>
      </c>
      <c r="AJ1259" s="99">
        <f>SUMIFS(通讯通路门店!$BE:$BE,通讯通路门店!$S:$S,$G1259)</f>
        <v>0</v>
      </c>
      <c r="AK1259" s="99">
        <f>SUMIFS(通讯通路门店!$BG:$BG,通讯通路门店!$S:$S,$G1259)</f>
        <v>0</v>
      </c>
      <c r="AL1259" s="99">
        <f>SUMIFS(通讯通路门店!$BC:$BC,通讯通路门店!$S:$S,$G1259)</f>
        <v>0</v>
      </c>
      <c r="AM1259" s="99">
        <f>SUMIFS(通讯通路门店!$BD:$BD,通讯通路门店!$S:$S,$G1259)</f>
        <v>0</v>
      </c>
      <c r="AN1259" s="99">
        <f>SUMIFS(通讯通路门店!$BF:$BF,通讯通路门店!$S:$S,$G1259)</f>
        <v>0</v>
      </c>
      <c r="AO1259" s="99">
        <f t="shared" si="97"/>
        <v>0</v>
      </c>
      <c r="AP1259" s="99">
        <f>SUMIFS(通讯通路门店!$K:$K,通讯通路门店!$S:$S,$G1259)</f>
        <v>0</v>
      </c>
      <c r="AQ1259" s="83"/>
      <c r="AR1259" s="99">
        <f>SUMIFS(通讯通路门店!$T:$T,通讯通路门店!$S:$S,$G1259)</f>
        <v>0</v>
      </c>
      <c r="AS1259" s="99">
        <f>SUMIFS(通讯通路门店!$U:$U,通讯通路门店!$S:$S,$G1259)</f>
        <v>0</v>
      </c>
      <c r="AT1259" s="99">
        <f>SUMIFS(通讯通路门店!$V:$V,通讯通路门店!$S:$S,$G1259)</f>
        <v>0</v>
      </c>
      <c r="AU1259" s="99">
        <f>SUMIFS(通讯通路门店!$W:$W,通讯通路门店!$S:$S,$G1259)</f>
        <v>0</v>
      </c>
      <c r="AV1259" s="99">
        <f>SUMIFS(通讯通路门店!$Z:$Z,通讯通路门店!$S:$S,$G1259)</f>
        <v>0</v>
      </c>
      <c r="AW1259" s="99">
        <f>SUMIFS(通讯通路门店!$AB:$AB,通讯通路门店!$S:$S,$G1259)</f>
        <v>0</v>
      </c>
      <c r="AX1259" s="99">
        <f>SUMIFS(通讯通路门店!$X:$X,通讯通路门店!$S:$S,$G1259)</f>
        <v>0</v>
      </c>
      <c r="AY1259" s="99">
        <f>SUMIFS(通讯通路门店!$Y:$Y,通讯通路门店!$S:$S,$G1259)</f>
        <v>0</v>
      </c>
      <c r="AZ1259" s="99">
        <f>SUMIFS(通讯通路门店!$AA:$AA,通讯通路门店!$S:$S,$G1259)</f>
        <v>0</v>
      </c>
      <c r="BA1259" s="99">
        <f t="shared" si="98"/>
        <v>0</v>
      </c>
      <c r="BB1259" s="99">
        <f t="shared" si="99"/>
        <v>0</v>
      </c>
      <c r="BC1259" s="99">
        <f>SUMIFS(通讯通路门店!$W:$W,通讯通路门店!$S:$S,$G1259,通讯通路门店!$J:$J,"荣耀体验店")+SUMIFS(通讯通路门店!$W:$W,通讯通路门店!$S:$S,$G1259,通讯通路门店!$J:$J,"荣耀授权专卖店")</f>
        <v>0</v>
      </c>
      <c r="BD1259" s="99">
        <f>SUMIFS(通讯通路门店!$Z:$Z,通讯通路门店!$S:$S,$G1259,通讯通路门店!$J:$J,"VIVO体验店")</f>
        <v>0</v>
      </c>
      <c r="BE1259" s="99">
        <f>SUMIFS(通讯通路门店!$AB:$AB,通讯通路门店!$S:$S,$G1259,通讯通路门店!$J:$J,"OPPO体验店")</f>
        <v>0</v>
      </c>
      <c r="BF1259" s="99">
        <f>SUMIFS(通讯通路门店!$X:$X,通讯通路门店!$S:$S,$G1259,通讯通路门店!$J:$J,"华为授权体验店")+SUMIFS(通讯通路门店!$AA:$AA,通讯通路门店!$S:$S,$G1259,通讯通路门店!$J:$J,"华为堡垒店")</f>
        <v>0</v>
      </c>
      <c r="BG1259" s="99">
        <f>SUMIFS(通讯通路门店!$Y:$Y,通讯通路门店!$S:$S,$G1259,通讯通路门店!$J:$J,"小米体验店")</f>
        <v>0</v>
      </c>
      <c r="BH1259" s="99">
        <f>SUMIFS(通讯通路门店!$AA:$AA,通讯通路门店!$S:$S,$G1259,通讯通路门店!$J:$J,"苹果体验店")</f>
        <v>0</v>
      </c>
      <c r="BI1259" s="99">
        <f>SUMIFS(通讯通路门店!$K:$K,通讯通路门店!$S:$S,$G1259,通讯通路门店!$J:$J,"其他品牌专卖店")</f>
        <v>0</v>
      </c>
      <c r="BJ1259" s="99">
        <f>SUMIFS(通讯通路门店!$AC:$AC,通讯通路门店!$S:$S,$G1259)</f>
        <v>0</v>
      </c>
      <c r="BK1259" s="99">
        <f>SUMIFS(通讯通路门店!$AD:$AD,通讯通路门店!$S:$S,$G1259)</f>
        <v>0</v>
      </c>
      <c r="BL1259" s="99">
        <f>SUMIFS(通讯通路门店!$AE:$AE,通讯通路门店!$S:$S,$G1259)</f>
        <v>0</v>
      </c>
      <c r="BM1259" s="99">
        <f>SUMIFS(通讯通路门店!$AF:$AF,通讯通路门店!$S:$S,$G1259)</f>
        <v>0</v>
      </c>
      <c r="BN1259" s="99">
        <f>SUMIFS(通讯通路门店!$AG:$AG,通讯通路门店!$S:$S,$G1259)</f>
        <v>0</v>
      </c>
      <c r="BO1259" s="99">
        <f>SUMIFS(通讯通路门店!$AH:$AH,通讯通路门店!$S:$S,$G1259)</f>
        <v>0</v>
      </c>
      <c r="BP1259" s="99">
        <f>SUMIFS(通讯通路门店!$AI:$AI,通讯通路门店!$S:$S,$G1259)</f>
        <v>0</v>
      </c>
      <c r="BQ1259" s="83"/>
    </row>
    <row r="1260" spans="1:69">
      <c r="A1260" s="99" t="str">
        <f>IFERROR(_xlfn.XLOOKUP($G1260,通讯通路门店!$S$4:$S$993933,通讯通路门店!$A$4:$A$993933,0,0),"")</f>
        <v>海南省</v>
      </c>
      <c r="B1260" s="99" t="str">
        <f>IFERROR(_xlfn.XLOOKUP($G1260,通讯通路门店!$S$4:$S$993933,通讯通路门店!$B$4:$B$993933,0,0),"")</f>
        <v>乐东黎族自治县</v>
      </c>
      <c r="C1260" s="99" t="str">
        <f>IFERROR(_xlfn.XLOOKUP($G1260,通讯通路门店!$S$4:$S$993933,通讯通路门店!$C$4:$C$993933,0,0),"")</f>
        <v>乐东黎族自治县</v>
      </c>
      <c r="D1260" s="99" t="str">
        <f>IFERROR(_xlfn.XLOOKUP($G1260,通讯通路门店!$S$4:$S$993933,通讯通路门店!$D$4:$D$993933,0,0),"")</f>
        <v>万冲镇</v>
      </c>
      <c r="E1260" s="83"/>
      <c r="F1260" s="83"/>
      <c r="G1260" s="101"/>
      <c r="H1260" s="102">
        <f>IFERROR(_xlfn.XLOOKUP($G1260,通讯通路门店!$S$4:$S$993933,通讯通路门店!$R$4:$R$993933,0,0),"")</f>
        <v>0</v>
      </c>
      <c r="I1260" s="83"/>
      <c r="J1260" s="83"/>
      <c r="K1260" s="83"/>
      <c r="L1260" s="83"/>
      <c r="M1260" s="83"/>
      <c r="N1260" s="83"/>
      <c r="O1260" s="83"/>
      <c r="P1260" s="83"/>
      <c r="Q1260" s="83"/>
      <c r="R1260" s="83"/>
      <c r="S1260" s="83"/>
      <c r="T1260" s="83"/>
      <c r="U1260" s="99">
        <f>COUNTIF(通讯通路门店!$S:$S,$G1260)</f>
        <v>0</v>
      </c>
      <c r="V1260" s="99">
        <f>COUNTIFS(通讯通路门店!$S:$S,$G1260,通讯通路门店!$J:$J,"综合卖场")</f>
        <v>0</v>
      </c>
      <c r="W1260" s="99">
        <f>SUMIFS(通讯通路门店!$AJ:$AJ,通讯通路门店!$S:$S,通讯客户沙盘!$G1260)</f>
        <v>0</v>
      </c>
      <c r="X1260" s="99">
        <f t="shared" si="95"/>
        <v>0</v>
      </c>
      <c r="Y1260" s="99">
        <f>COUNTIFS(通讯通路门店!$S:$S,$G1260,通讯通路门店!$J:$J,"荣耀体验店")+COUNTIFS(通讯通路门店!$S:$S,$G1260,通讯通路门店!$J:$J,"荣耀授权专卖店")</f>
        <v>0</v>
      </c>
      <c r="Z1260" s="99">
        <f>COUNTIFS(通讯通路门店!$S:$S,$G1260,通讯通路门店!$J:$J,"VIVO体验店")</f>
        <v>0</v>
      </c>
      <c r="AA1260" s="99">
        <f>COUNTIFS(通讯通路门店!$S:$S,$G1260,通讯通路门店!$J:$J,"OPPO体验店")</f>
        <v>0</v>
      </c>
      <c r="AB1260" s="99">
        <f>COUNTIFS(通讯通路门店!$S:$S,$G1260,通讯通路门店!$J:$J,"华为授权体验店")+COUNTIFS(通讯通路门店!$S:$S,$G1260,通讯通路门店!$J:$J,"华为堡垒店")</f>
        <v>0</v>
      </c>
      <c r="AC1260" s="99">
        <f>COUNTIFS(通讯通路门店!$S:$S,$G1260,通讯通路门店!$J:$J,"小米体验店")</f>
        <v>0</v>
      </c>
      <c r="AD1260" s="99">
        <f>COUNTIFS(通讯通路门店!$S:$S,$G1260,通讯通路门店!$J:$J,"苹果体验店")</f>
        <v>0</v>
      </c>
      <c r="AE1260" s="99">
        <f>COUNTIFS(通讯通路门店!$S:$S,$G1260,通讯通路门店!$J:$J,"其他品牌专卖店")</f>
        <v>0</v>
      </c>
      <c r="AF1260" s="99">
        <f>SUMIFS(通讯通路门店!$BI:$BI,通讯通路门店!$S:$S,$G1260)</f>
        <v>0</v>
      </c>
      <c r="AG1260" s="99">
        <f>SUMIFS(通讯通路门店!$BH:$BH,通讯通路门店!$S:$S,$G1260)</f>
        <v>0</v>
      </c>
      <c r="AH1260" s="99">
        <f t="shared" si="96"/>
        <v>0</v>
      </c>
      <c r="AI1260" s="99">
        <f>SUMIFS(通讯通路门店!$BB:$BB,通讯通路门店!$S:$S,$G1260)</f>
        <v>0</v>
      </c>
      <c r="AJ1260" s="99">
        <f>SUMIFS(通讯通路门店!$BE:$BE,通讯通路门店!$S:$S,$G1260)</f>
        <v>0</v>
      </c>
      <c r="AK1260" s="99">
        <f>SUMIFS(通讯通路门店!$BG:$BG,通讯通路门店!$S:$S,$G1260)</f>
        <v>0</v>
      </c>
      <c r="AL1260" s="99">
        <f>SUMIFS(通讯通路门店!$BC:$BC,通讯通路门店!$S:$S,$G1260)</f>
        <v>0</v>
      </c>
      <c r="AM1260" s="99">
        <f>SUMIFS(通讯通路门店!$BD:$BD,通讯通路门店!$S:$S,$G1260)</f>
        <v>0</v>
      </c>
      <c r="AN1260" s="99">
        <f>SUMIFS(通讯通路门店!$BF:$BF,通讯通路门店!$S:$S,$G1260)</f>
        <v>0</v>
      </c>
      <c r="AO1260" s="99">
        <f t="shared" si="97"/>
        <v>0</v>
      </c>
      <c r="AP1260" s="99">
        <f>SUMIFS(通讯通路门店!$K:$K,通讯通路门店!$S:$S,$G1260)</f>
        <v>0</v>
      </c>
      <c r="AQ1260" s="83"/>
      <c r="AR1260" s="99">
        <f>SUMIFS(通讯通路门店!$T:$T,通讯通路门店!$S:$S,$G1260)</f>
        <v>0</v>
      </c>
      <c r="AS1260" s="99">
        <f>SUMIFS(通讯通路门店!$U:$U,通讯通路门店!$S:$S,$G1260)</f>
        <v>0</v>
      </c>
      <c r="AT1260" s="99">
        <f>SUMIFS(通讯通路门店!$V:$V,通讯通路门店!$S:$S,$G1260)</f>
        <v>0</v>
      </c>
      <c r="AU1260" s="99">
        <f>SUMIFS(通讯通路门店!$W:$W,通讯通路门店!$S:$S,$G1260)</f>
        <v>0</v>
      </c>
      <c r="AV1260" s="99">
        <f>SUMIFS(通讯通路门店!$Z:$Z,通讯通路门店!$S:$S,$G1260)</f>
        <v>0</v>
      </c>
      <c r="AW1260" s="99">
        <f>SUMIFS(通讯通路门店!$AB:$AB,通讯通路门店!$S:$S,$G1260)</f>
        <v>0</v>
      </c>
      <c r="AX1260" s="99">
        <f>SUMIFS(通讯通路门店!$X:$X,通讯通路门店!$S:$S,$G1260)</f>
        <v>0</v>
      </c>
      <c r="AY1260" s="99">
        <f>SUMIFS(通讯通路门店!$Y:$Y,通讯通路门店!$S:$S,$G1260)</f>
        <v>0</v>
      </c>
      <c r="AZ1260" s="99">
        <f>SUMIFS(通讯通路门店!$AA:$AA,通讯通路门店!$S:$S,$G1260)</f>
        <v>0</v>
      </c>
      <c r="BA1260" s="99">
        <f t="shared" si="98"/>
        <v>0</v>
      </c>
      <c r="BB1260" s="99">
        <f t="shared" si="99"/>
        <v>0</v>
      </c>
      <c r="BC1260" s="99">
        <f>SUMIFS(通讯通路门店!$W:$W,通讯通路门店!$S:$S,$G1260,通讯通路门店!$J:$J,"荣耀体验店")+SUMIFS(通讯通路门店!$W:$W,通讯通路门店!$S:$S,$G1260,通讯通路门店!$J:$J,"荣耀授权专卖店")</f>
        <v>0</v>
      </c>
      <c r="BD1260" s="99">
        <f>SUMIFS(通讯通路门店!$Z:$Z,通讯通路门店!$S:$S,$G1260,通讯通路门店!$J:$J,"VIVO体验店")</f>
        <v>0</v>
      </c>
      <c r="BE1260" s="99">
        <f>SUMIFS(通讯通路门店!$AB:$AB,通讯通路门店!$S:$S,$G1260,通讯通路门店!$J:$J,"OPPO体验店")</f>
        <v>0</v>
      </c>
      <c r="BF1260" s="99">
        <f>SUMIFS(通讯通路门店!$X:$X,通讯通路门店!$S:$S,$G1260,通讯通路门店!$J:$J,"华为授权体验店")+SUMIFS(通讯通路门店!$AA:$AA,通讯通路门店!$S:$S,$G1260,通讯通路门店!$J:$J,"华为堡垒店")</f>
        <v>0</v>
      </c>
      <c r="BG1260" s="99">
        <f>SUMIFS(通讯通路门店!$Y:$Y,通讯通路门店!$S:$S,$G1260,通讯通路门店!$J:$J,"小米体验店")</f>
        <v>0</v>
      </c>
      <c r="BH1260" s="99">
        <f>SUMIFS(通讯通路门店!$AA:$AA,通讯通路门店!$S:$S,$G1260,通讯通路门店!$J:$J,"苹果体验店")</f>
        <v>0</v>
      </c>
      <c r="BI1260" s="99">
        <f>SUMIFS(通讯通路门店!$K:$K,通讯通路门店!$S:$S,$G1260,通讯通路门店!$J:$J,"其他品牌专卖店")</f>
        <v>0</v>
      </c>
      <c r="BJ1260" s="99">
        <f>SUMIFS(通讯通路门店!$AC:$AC,通讯通路门店!$S:$S,$G1260)</f>
        <v>0</v>
      </c>
      <c r="BK1260" s="99">
        <f>SUMIFS(通讯通路门店!$AD:$AD,通讯通路门店!$S:$S,$G1260)</f>
        <v>0</v>
      </c>
      <c r="BL1260" s="99">
        <f>SUMIFS(通讯通路门店!$AE:$AE,通讯通路门店!$S:$S,$G1260)</f>
        <v>0</v>
      </c>
      <c r="BM1260" s="99">
        <f>SUMIFS(通讯通路门店!$AF:$AF,通讯通路门店!$S:$S,$G1260)</f>
        <v>0</v>
      </c>
      <c r="BN1260" s="99">
        <f>SUMIFS(通讯通路门店!$AG:$AG,通讯通路门店!$S:$S,$G1260)</f>
        <v>0</v>
      </c>
      <c r="BO1260" s="99">
        <f>SUMIFS(通讯通路门店!$AH:$AH,通讯通路门店!$S:$S,$G1260)</f>
        <v>0</v>
      </c>
      <c r="BP1260" s="99">
        <f>SUMIFS(通讯通路门店!$AI:$AI,通讯通路门店!$S:$S,$G1260)</f>
        <v>0</v>
      </c>
      <c r="BQ1260" s="83"/>
    </row>
    <row r="1261" spans="1:69">
      <c r="A1261" s="99" t="str">
        <f>IFERROR(_xlfn.XLOOKUP($G1261,通讯通路门店!$S$4:$S$993933,通讯通路门店!$A$4:$A$993933,0,0),"")</f>
        <v>海南省</v>
      </c>
      <c r="B1261" s="99" t="str">
        <f>IFERROR(_xlfn.XLOOKUP($G1261,通讯通路门店!$S$4:$S$993933,通讯通路门店!$B$4:$B$993933,0,0),"")</f>
        <v>乐东黎族自治县</v>
      </c>
      <c r="C1261" s="99" t="str">
        <f>IFERROR(_xlfn.XLOOKUP($G1261,通讯通路门店!$S$4:$S$993933,通讯通路门店!$C$4:$C$993933,0,0),"")</f>
        <v>乐东黎族自治县</v>
      </c>
      <c r="D1261" s="99" t="str">
        <f>IFERROR(_xlfn.XLOOKUP($G1261,通讯通路门店!$S$4:$S$993933,通讯通路门店!$D$4:$D$993933,0,0),"")</f>
        <v>万冲镇</v>
      </c>
      <c r="E1261" s="83"/>
      <c r="F1261" s="83"/>
      <c r="G1261" s="101"/>
      <c r="H1261" s="102">
        <f>IFERROR(_xlfn.XLOOKUP($G1261,通讯通路门店!$S$4:$S$993933,通讯通路门店!$R$4:$R$993933,0,0),"")</f>
        <v>0</v>
      </c>
      <c r="I1261" s="83"/>
      <c r="J1261" s="83"/>
      <c r="K1261" s="83"/>
      <c r="L1261" s="83"/>
      <c r="M1261" s="83"/>
      <c r="N1261" s="83"/>
      <c r="O1261" s="83"/>
      <c r="P1261" s="83"/>
      <c r="Q1261" s="83"/>
      <c r="R1261" s="83"/>
      <c r="S1261" s="83"/>
      <c r="T1261" s="83"/>
      <c r="U1261" s="99">
        <f>COUNTIF(通讯通路门店!$S:$S,$G1261)</f>
        <v>0</v>
      </c>
      <c r="V1261" s="99">
        <f>COUNTIFS(通讯通路门店!$S:$S,$G1261,通讯通路门店!$J:$J,"综合卖场")</f>
        <v>0</v>
      </c>
      <c r="W1261" s="99">
        <f>SUMIFS(通讯通路门店!$AJ:$AJ,通讯通路门店!$S:$S,通讯客户沙盘!$G1261)</f>
        <v>0</v>
      </c>
      <c r="X1261" s="99">
        <f t="shared" si="95"/>
        <v>0</v>
      </c>
      <c r="Y1261" s="99">
        <f>COUNTIFS(通讯通路门店!$S:$S,$G1261,通讯通路门店!$J:$J,"荣耀体验店")+COUNTIFS(通讯通路门店!$S:$S,$G1261,通讯通路门店!$J:$J,"荣耀授权专卖店")</f>
        <v>0</v>
      </c>
      <c r="Z1261" s="99">
        <f>COUNTIFS(通讯通路门店!$S:$S,$G1261,通讯通路门店!$J:$J,"VIVO体验店")</f>
        <v>0</v>
      </c>
      <c r="AA1261" s="99">
        <f>COUNTIFS(通讯通路门店!$S:$S,$G1261,通讯通路门店!$J:$J,"OPPO体验店")</f>
        <v>0</v>
      </c>
      <c r="AB1261" s="99">
        <f>COUNTIFS(通讯通路门店!$S:$S,$G1261,通讯通路门店!$J:$J,"华为授权体验店")+COUNTIFS(通讯通路门店!$S:$S,$G1261,通讯通路门店!$J:$J,"华为堡垒店")</f>
        <v>0</v>
      </c>
      <c r="AC1261" s="99">
        <f>COUNTIFS(通讯通路门店!$S:$S,$G1261,通讯通路门店!$J:$J,"小米体验店")</f>
        <v>0</v>
      </c>
      <c r="AD1261" s="99">
        <f>COUNTIFS(通讯通路门店!$S:$S,$G1261,通讯通路门店!$J:$J,"苹果体验店")</f>
        <v>0</v>
      </c>
      <c r="AE1261" s="99">
        <f>COUNTIFS(通讯通路门店!$S:$S,$G1261,通讯通路门店!$J:$J,"其他品牌专卖店")</f>
        <v>0</v>
      </c>
      <c r="AF1261" s="99">
        <f>SUMIFS(通讯通路门店!$BI:$BI,通讯通路门店!$S:$S,$G1261)</f>
        <v>0</v>
      </c>
      <c r="AG1261" s="99">
        <f>SUMIFS(通讯通路门店!$BH:$BH,通讯通路门店!$S:$S,$G1261)</f>
        <v>0</v>
      </c>
      <c r="AH1261" s="99">
        <f t="shared" si="96"/>
        <v>0</v>
      </c>
      <c r="AI1261" s="99">
        <f>SUMIFS(通讯通路门店!$BB:$BB,通讯通路门店!$S:$S,$G1261)</f>
        <v>0</v>
      </c>
      <c r="AJ1261" s="99">
        <f>SUMIFS(通讯通路门店!$BE:$BE,通讯通路门店!$S:$S,$G1261)</f>
        <v>0</v>
      </c>
      <c r="AK1261" s="99">
        <f>SUMIFS(通讯通路门店!$BG:$BG,通讯通路门店!$S:$S,$G1261)</f>
        <v>0</v>
      </c>
      <c r="AL1261" s="99">
        <f>SUMIFS(通讯通路门店!$BC:$BC,通讯通路门店!$S:$S,$G1261)</f>
        <v>0</v>
      </c>
      <c r="AM1261" s="99">
        <f>SUMIFS(通讯通路门店!$BD:$BD,通讯通路门店!$S:$S,$G1261)</f>
        <v>0</v>
      </c>
      <c r="AN1261" s="99">
        <f>SUMIFS(通讯通路门店!$BF:$BF,通讯通路门店!$S:$S,$G1261)</f>
        <v>0</v>
      </c>
      <c r="AO1261" s="99">
        <f t="shared" si="97"/>
        <v>0</v>
      </c>
      <c r="AP1261" s="99">
        <f>SUMIFS(通讯通路门店!$K:$K,通讯通路门店!$S:$S,$G1261)</f>
        <v>0</v>
      </c>
      <c r="AQ1261" s="83"/>
      <c r="AR1261" s="99">
        <f>SUMIFS(通讯通路门店!$T:$T,通讯通路门店!$S:$S,$G1261)</f>
        <v>0</v>
      </c>
      <c r="AS1261" s="99">
        <f>SUMIFS(通讯通路门店!$U:$U,通讯通路门店!$S:$S,$G1261)</f>
        <v>0</v>
      </c>
      <c r="AT1261" s="99">
        <f>SUMIFS(通讯通路门店!$V:$V,通讯通路门店!$S:$S,$G1261)</f>
        <v>0</v>
      </c>
      <c r="AU1261" s="99">
        <f>SUMIFS(通讯通路门店!$W:$W,通讯通路门店!$S:$S,$G1261)</f>
        <v>0</v>
      </c>
      <c r="AV1261" s="99">
        <f>SUMIFS(通讯通路门店!$Z:$Z,通讯通路门店!$S:$S,$G1261)</f>
        <v>0</v>
      </c>
      <c r="AW1261" s="99">
        <f>SUMIFS(通讯通路门店!$AB:$AB,通讯通路门店!$S:$S,$G1261)</f>
        <v>0</v>
      </c>
      <c r="AX1261" s="99">
        <f>SUMIFS(通讯通路门店!$X:$X,通讯通路门店!$S:$S,$G1261)</f>
        <v>0</v>
      </c>
      <c r="AY1261" s="99">
        <f>SUMIFS(通讯通路门店!$Y:$Y,通讯通路门店!$S:$S,$G1261)</f>
        <v>0</v>
      </c>
      <c r="AZ1261" s="99">
        <f>SUMIFS(通讯通路门店!$AA:$AA,通讯通路门店!$S:$S,$G1261)</f>
        <v>0</v>
      </c>
      <c r="BA1261" s="99">
        <f t="shared" si="98"/>
        <v>0</v>
      </c>
      <c r="BB1261" s="99">
        <f t="shared" si="99"/>
        <v>0</v>
      </c>
      <c r="BC1261" s="99">
        <f>SUMIFS(通讯通路门店!$W:$W,通讯通路门店!$S:$S,$G1261,通讯通路门店!$J:$J,"荣耀体验店")+SUMIFS(通讯通路门店!$W:$W,通讯通路门店!$S:$S,$G1261,通讯通路门店!$J:$J,"荣耀授权专卖店")</f>
        <v>0</v>
      </c>
      <c r="BD1261" s="99">
        <f>SUMIFS(通讯通路门店!$Z:$Z,通讯通路门店!$S:$S,$G1261,通讯通路门店!$J:$J,"VIVO体验店")</f>
        <v>0</v>
      </c>
      <c r="BE1261" s="99">
        <f>SUMIFS(通讯通路门店!$AB:$AB,通讯通路门店!$S:$S,$G1261,通讯通路门店!$J:$J,"OPPO体验店")</f>
        <v>0</v>
      </c>
      <c r="BF1261" s="99">
        <f>SUMIFS(通讯通路门店!$X:$X,通讯通路门店!$S:$S,$G1261,通讯通路门店!$J:$J,"华为授权体验店")+SUMIFS(通讯通路门店!$AA:$AA,通讯通路门店!$S:$S,$G1261,通讯通路门店!$J:$J,"华为堡垒店")</f>
        <v>0</v>
      </c>
      <c r="BG1261" s="99">
        <f>SUMIFS(通讯通路门店!$Y:$Y,通讯通路门店!$S:$S,$G1261,通讯通路门店!$J:$J,"小米体验店")</f>
        <v>0</v>
      </c>
      <c r="BH1261" s="99">
        <f>SUMIFS(通讯通路门店!$AA:$AA,通讯通路门店!$S:$S,$G1261,通讯通路门店!$J:$J,"苹果体验店")</f>
        <v>0</v>
      </c>
      <c r="BI1261" s="99">
        <f>SUMIFS(通讯通路门店!$K:$K,通讯通路门店!$S:$S,$G1261,通讯通路门店!$J:$J,"其他品牌专卖店")</f>
        <v>0</v>
      </c>
      <c r="BJ1261" s="99">
        <f>SUMIFS(通讯通路门店!$AC:$AC,通讯通路门店!$S:$S,$G1261)</f>
        <v>0</v>
      </c>
      <c r="BK1261" s="99">
        <f>SUMIFS(通讯通路门店!$AD:$AD,通讯通路门店!$S:$S,$G1261)</f>
        <v>0</v>
      </c>
      <c r="BL1261" s="99">
        <f>SUMIFS(通讯通路门店!$AE:$AE,通讯通路门店!$S:$S,$G1261)</f>
        <v>0</v>
      </c>
      <c r="BM1261" s="99">
        <f>SUMIFS(通讯通路门店!$AF:$AF,通讯通路门店!$S:$S,$G1261)</f>
        <v>0</v>
      </c>
      <c r="BN1261" s="99">
        <f>SUMIFS(通讯通路门店!$AG:$AG,通讯通路门店!$S:$S,$G1261)</f>
        <v>0</v>
      </c>
      <c r="BO1261" s="99">
        <f>SUMIFS(通讯通路门店!$AH:$AH,通讯通路门店!$S:$S,$G1261)</f>
        <v>0</v>
      </c>
      <c r="BP1261" s="99">
        <f>SUMIFS(通讯通路门店!$AI:$AI,通讯通路门店!$S:$S,$G1261)</f>
        <v>0</v>
      </c>
      <c r="BQ1261" s="83"/>
    </row>
    <row r="1262" spans="1:69">
      <c r="A1262" s="99" t="str">
        <f>IFERROR(_xlfn.XLOOKUP($G1262,通讯通路门店!$S$4:$S$993933,通讯通路门店!$A$4:$A$993933,0,0),"")</f>
        <v>海南省</v>
      </c>
      <c r="B1262" s="99" t="str">
        <f>IFERROR(_xlfn.XLOOKUP($G1262,通讯通路门店!$S$4:$S$993933,通讯通路门店!$B$4:$B$993933,0,0),"")</f>
        <v>乐东黎族自治县</v>
      </c>
      <c r="C1262" s="99" t="str">
        <f>IFERROR(_xlfn.XLOOKUP($G1262,通讯通路门店!$S$4:$S$993933,通讯通路门店!$C$4:$C$993933,0,0),"")</f>
        <v>乐东黎族自治县</v>
      </c>
      <c r="D1262" s="99" t="str">
        <f>IFERROR(_xlfn.XLOOKUP($G1262,通讯通路门店!$S$4:$S$993933,通讯通路门店!$D$4:$D$993933,0,0),"")</f>
        <v>万冲镇</v>
      </c>
      <c r="E1262" s="83"/>
      <c r="F1262" s="83"/>
      <c r="G1262" s="101"/>
      <c r="H1262" s="102">
        <f>IFERROR(_xlfn.XLOOKUP($G1262,通讯通路门店!$S$4:$S$993933,通讯通路门店!$R$4:$R$993933,0,0),"")</f>
        <v>0</v>
      </c>
      <c r="I1262" s="83"/>
      <c r="J1262" s="83"/>
      <c r="K1262" s="83"/>
      <c r="L1262" s="83"/>
      <c r="M1262" s="83"/>
      <c r="N1262" s="83"/>
      <c r="O1262" s="83"/>
      <c r="P1262" s="83"/>
      <c r="Q1262" s="83"/>
      <c r="R1262" s="83"/>
      <c r="S1262" s="83"/>
      <c r="T1262" s="83"/>
      <c r="U1262" s="99">
        <f>COUNTIF(通讯通路门店!$S:$S,$G1262)</f>
        <v>0</v>
      </c>
      <c r="V1262" s="99">
        <f>COUNTIFS(通讯通路门店!$S:$S,$G1262,通讯通路门店!$J:$J,"综合卖场")</f>
        <v>0</v>
      </c>
      <c r="W1262" s="99">
        <f>SUMIFS(通讯通路门店!$AJ:$AJ,通讯通路门店!$S:$S,通讯客户沙盘!$G1262)</f>
        <v>0</v>
      </c>
      <c r="X1262" s="99">
        <f t="shared" si="95"/>
        <v>0</v>
      </c>
      <c r="Y1262" s="99">
        <f>COUNTIFS(通讯通路门店!$S:$S,$G1262,通讯通路门店!$J:$J,"荣耀体验店")+COUNTIFS(通讯通路门店!$S:$S,$G1262,通讯通路门店!$J:$J,"荣耀授权专卖店")</f>
        <v>0</v>
      </c>
      <c r="Z1262" s="99">
        <f>COUNTIFS(通讯通路门店!$S:$S,$G1262,通讯通路门店!$J:$J,"VIVO体验店")</f>
        <v>0</v>
      </c>
      <c r="AA1262" s="99">
        <f>COUNTIFS(通讯通路门店!$S:$S,$G1262,通讯通路门店!$J:$J,"OPPO体验店")</f>
        <v>0</v>
      </c>
      <c r="AB1262" s="99">
        <f>COUNTIFS(通讯通路门店!$S:$S,$G1262,通讯通路门店!$J:$J,"华为授权体验店")+COUNTIFS(通讯通路门店!$S:$S,$G1262,通讯通路门店!$J:$J,"华为堡垒店")</f>
        <v>0</v>
      </c>
      <c r="AC1262" s="99">
        <f>COUNTIFS(通讯通路门店!$S:$S,$G1262,通讯通路门店!$J:$J,"小米体验店")</f>
        <v>0</v>
      </c>
      <c r="AD1262" s="99">
        <f>COUNTIFS(通讯通路门店!$S:$S,$G1262,通讯通路门店!$J:$J,"苹果体验店")</f>
        <v>0</v>
      </c>
      <c r="AE1262" s="99">
        <f>COUNTIFS(通讯通路门店!$S:$S,$G1262,通讯通路门店!$J:$J,"其他品牌专卖店")</f>
        <v>0</v>
      </c>
      <c r="AF1262" s="99">
        <f>SUMIFS(通讯通路门店!$BI:$BI,通讯通路门店!$S:$S,$G1262)</f>
        <v>0</v>
      </c>
      <c r="AG1262" s="99">
        <f>SUMIFS(通讯通路门店!$BH:$BH,通讯通路门店!$S:$S,$G1262)</f>
        <v>0</v>
      </c>
      <c r="AH1262" s="99">
        <f t="shared" si="96"/>
        <v>0</v>
      </c>
      <c r="AI1262" s="99">
        <f>SUMIFS(通讯通路门店!$BB:$BB,通讯通路门店!$S:$S,$G1262)</f>
        <v>0</v>
      </c>
      <c r="AJ1262" s="99">
        <f>SUMIFS(通讯通路门店!$BE:$BE,通讯通路门店!$S:$S,$G1262)</f>
        <v>0</v>
      </c>
      <c r="AK1262" s="99">
        <f>SUMIFS(通讯通路门店!$BG:$BG,通讯通路门店!$S:$S,$G1262)</f>
        <v>0</v>
      </c>
      <c r="AL1262" s="99">
        <f>SUMIFS(通讯通路门店!$BC:$BC,通讯通路门店!$S:$S,$G1262)</f>
        <v>0</v>
      </c>
      <c r="AM1262" s="99">
        <f>SUMIFS(通讯通路门店!$BD:$BD,通讯通路门店!$S:$S,$G1262)</f>
        <v>0</v>
      </c>
      <c r="AN1262" s="99">
        <f>SUMIFS(通讯通路门店!$BF:$BF,通讯通路门店!$S:$S,$G1262)</f>
        <v>0</v>
      </c>
      <c r="AO1262" s="99">
        <f t="shared" si="97"/>
        <v>0</v>
      </c>
      <c r="AP1262" s="99">
        <f>SUMIFS(通讯通路门店!$K:$K,通讯通路门店!$S:$S,$G1262)</f>
        <v>0</v>
      </c>
      <c r="AQ1262" s="83"/>
      <c r="AR1262" s="99">
        <f>SUMIFS(通讯通路门店!$T:$T,通讯通路门店!$S:$S,$G1262)</f>
        <v>0</v>
      </c>
      <c r="AS1262" s="99">
        <f>SUMIFS(通讯通路门店!$U:$U,通讯通路门店!$S:$S,$G1262)</f>
        <v>0</v>
      </c>
      <c r="AT1262" s="99">
        <f>SUMIFS(通讯通路门店!$V:$V,通讯通路门店!$S:$S,$G1262)</f>
        <v>0</v>
      </c>
      <c r="AU1262" s="99">
        <f>SUMIFS(通讯通路门店!$W:$W,通讯通路门店!$S:$S,$G1262)</f>
        <v>0</v>
      </c>
      <c r="AV1262" s="99">
        <f>SUMIFS(通讯通路门店!$Z:$Z,通讯通路门店!$S:$S,$G1262)</f>
        <v>0</v>
      </c>
      <c r="AW1262" s="99">
        <f>SUMIFS(通讯通路门店!$AB:$AB,通讯通路门店!$S:$S,$G1262)</f>
        <v>0</v>
      </c>
      <c r="AX1262" s="99">
        <f>SUMIFS(通讯通路门店!$X:$X,通讯通路门店!$S:$S,$G1262)</f>
        <v>0</v>
      </c>
      <c r="AY1262" s="99">
        <f>SUMIFS(通讯通路门店!$Y:$Y,通讯通路门店!$S:$S,$G1262)</f>
        <v>0</v>
      </c>
      <c r="AZ1262" s="99">
        <f>SUMIFS(通讯通路门店!$AA:$AA,通讯通路门店!$S:$S,$G1262)</f>
        <v>0</v>
      </c>
      <c r="BA1262" s="99">
        <f t="shared" si="98"/>
        <v>0</v>
      </c>
      <c r="BB1262" s="99">
        <f t="shared" si="99"/>
        <v>0</v>
      </c>
      <c r="BC1262" s="99">
        <f>SUMIFS(通讯通路门店!$W:$W,通讯通路门店!$S:$S,$G1262,通讯通路门店!$J:$J,"荣耀体验店")+SUMIFS(通讯通路门店!$W:$W,通讯通路门店!$S:$S,$G1262,通讯通路门店!$J:$J,"荣耀授权专卖店")</f>
        <v>0</v>
      </c>
      <c r="BD1262" s="99">
        <f>SUMIFS(通讯通路门店!$Z:$Z,通讯通路门店!$S:$S,$G1262,通讯通路门店!$J:$J,"VIVO体验店")</f>
        <v>0</v>
      </c>
      <c r="BE1262" s="99">
        <f>SUMIFS(通讯通路门店!$AB:$AB,通讯通路门店!$S:$S,$G1262,通讯通路门店!$J:$J,"OPPO体验店")</f>
        <v>0</v>
      </c>
      <c r="BF1262" s="99">
        <f>SUMIFS(通讯通路门店!$X:$X,通讯通路门店!$S:$S,$G1262,通讯通路门店!$J:$J,"华为授权体验店")+SUMIFS(通讯通路门店!$AA:$AA,通讯通路门店!$S:$S,$G1262,通讯通路门店!$J:$J,"华为堡垒店")</f>
        <v>0</v>
      </c>
      <c r="BG1262" s="99">
        <f>SUMIFS(通讯通路门店!$Y:$Y,通讯通路门店!$S:$S,$G1262,通讯通路门店!$J:$J,"小米体验店")</f>
        <v>0</v>
      </c>
      <c r="BH1262" s="99">
        <f>SUMIFS(通讯通路门店!$AA:$AA,通讯通路门店!$S:$S,$G1262,通讯通路门店!$J:$J,"苹果体验店")</f>
        <v>0</v>
      </c>
      <c r="BI1262" s="99">
        <f>SUMIFS(通讯通路门店!$K:$K,通讯通路门店!$S:$S,$G1262,通讯通路门店!$J:$J,"其他品牌专卖店")</f>
        <v>0</v>
      </c>
      <c r="BJ1262" s="99">
        <f>SUMIFS(通讯通路门店!$AC:$AC,通讯通路门店!$S:$S,$G1262)</f>
        <v>0</v>
      </c>
      <c r="BK1262" s="99">
        <f>SUMIFS(通讯通路门店!$AD:$AD,通讯通路门店!$S:$S,$G1262)</f>
        <v>0</v>
      </c>
      <c r="BL1262" s="99">
        <f>SUMIFS(通讯通路门店!$AE:$AE,通讯通路门店!$S:$S,$G1262)</f>
        <v>0</v>
      </c>
      <c r="BM1262" s="99">
        <f>SUMIFS(通讯通路门店!$AF:$AF,通讯通路门店!$S:$S,$G1262)</f>
        <v>0</v>
      </c>
      <c r="BN1262" s="99">
        <f>SUMIFS(通讯通路门店!$AG:$AG,通讯通路门店!$S:$S,$G1262)</f>
        <v>0</v>
      </c>
      <c r="BO1262" s="99">
        <f>SUMIFS(通讯通路门店!$AH:$AH,通讯通路门店!$S:$S,$G1262)</f>
        <v>0</v>
      </c>
      <c r="BP1262" s="99">
        <f>SUMIFS(通讯通路门店!$AI:$AI,通讯通路门店!$S:$S,$G1262)</f>
        <v>0</v>
      </c>
      <c r="BQ1262" s="83"/>
    </row>
    <row r="1263" spans="1:69">
      <c r="A1263" s="99" t="str">
        <f>IFERROR(_xlfn.XLOOKUP($G1263,通讯通路门店!$S$4:$S$993933,通讯通路门店!$A$4:$A$993933,0,0),"")</f>
        <v>海南省</v>
      </c>
      <c r="B1263" s="99" t="str">
        <f>IFERROR(_xlfn.XLOOKUP($G1263,通讯通路门店!$S$4:$S$993933,通讯通路门店!$B$4:$B$993933,0,0),"")</f>
        <v>乐东黎族自治县</v>
      </c>
      <c r="C1263" s="99" t="str">
        <f>IFERROR(_xlfn.XLOOKUP($G1263,通讯通路门店!$S$4:$S$993933,通讯通路门店!$C$4:$C$993933,0,0),"")</f>
        <v>乐东黎族自治县</v>
      </c>
      <c r="D1263" s="99" t="str">
        <f>IFERROR(_xlfn.XLOOKUP($G1263,通讯通路门店!$S$4:$S$993933,通讯通路门店!$D$4:$D$993933,0,0),"")</f>
        <v>万冲镇</v>
      </c>
      <c r="E1263" s="83"/>
      <c r="F1263" s="83"/>
      <c r="G1263" s="101"/>
      <c r="H1263" s="102">
        <f>IFERROR(_xlfn.XLOOKUP($G1263,通讯通路门店!$S$4:$S$993933,通讯通路门店!$R$4:$R$993933,0,0),"")</f>
        <v>0</v>
      </c>
      <c r="I1263" s="83"/>
      <c r="J1263" s="83"/>
      <c r="K1263" s="83"/>
      <c r="L1263" s="83"/>
      <c r="M1263" s="83"/>
      <c r="N1263" s="83"/>
      <c r="O1263" s="83"/>
      <c r="P1263" s="83"/>
      <c r="Q1263" s="83"/>
      <c r="R1263" s="83"/>
      <c r="S1263" s="83"/>
      <c r="T1263" s="83"/>
      <c r="U1263" s="99">
        <f>COUNTIF(通讯通路门店!$S:$S,$G1263)</f>
        <v>0</v>
      </c>
      <c r="V1263" s="99">
        <f>COUNTIFS(通讯通路门店!$S:$S,$G1263,通讯通路门店!$J:$J,"综合卖场")</f>
        <v>0</v>
      </c>
      <c r="W1263" s="99">
        <f>SUMIFS(通讯通路门店!$AJ:$AJ,通讯通路门店!$S:$S,通讯客户沙盘!$G1263)</f>
        <v>0</v>
      </c>
      <c r="X1263" s="99">
        <f t="shared" si="95"/>
        <v>0</v>
      </c>
      <c r="Y1263" s="99">
        <f>COUNTIFS(通讯通路门店!$S:$S,$G1263,通讯通路门店!$J:$J,"荣耀体验店")+COUNTIFS(通讯通路门店!$S:$S,$G1263,通讯通路门店!$J:$J,"荣耀授权专卖店")</f>
        <v>0</v>
      </c>
      <c r="Z1263" s="99">
        <f>COUNTIFS(通讯通路门店!$S:$S,$G1263,通讯通路门店!$J:$J,"VIVO体验店")</f>
        <v>0</v>
      </c>
      <c r="AA1263" s="99">
        <f>COUNTIFS(通讯通路门店!$S:$S,$G1263,通讯通路门店!$J:$J,"OPPO体验店")</f>
        <v>0</v>
      </c>
      <c r="AB1263" s="99">
        <f>COUNTIFS(通讯通路门店!$S:$S,$G1263,通讯通路门店!$J:$J,"华为授权体验店")+COUNTIFS(通讯通路门店!$S:$S,$G1263,通讯通路门店!$J:$J,"华为堡垒店")</f>
        <v>0</v>
      </c>
      <c r="AC1263" s="99">
        <f>COUNTIFS(通讯通路门店!$S:$S,$G1263,通讯通路门店!$J:$J,"小米体验店")</f>
        <v>0</v>
      </c>
      <c r="AD1263" s="99">
        <f>COUNTIFS(通讯通路门店!$S:$S,$G1263,通讯通路门店!$J:$J,"苹果体验店")</f>
        <v>0</v>
      </c>
      <c r="AE1263" s="99">
        <f>COUNTIFS(通讯通路门店!$S:$S,$G1263,通讯通路门店!$J:$J,"其他品牌专卖店")</f>
        <v>0</v>
      </c>
      <c r="AF1263" s="99">
        <f>SUMIFS(通讯通路门店!$BI:$BI,通讯通路门店!$S:$S,$G1263)</f>
        <v>0</v>
      </c>
      <c r="AG1263" s="99">
        <f>SUMIFS(通讯通路门店!$BH:$BH,通讯通路门店!$S:$S,$G1263)</f>
        <v>0</v>
      </c>
      <c r="AH1263" s="99">
        <f t="shared" si="96"/>
        <v>0</v>
      </c>
      <c r="AI1263" s="99">
        <f>SUMIFS(通讯通路门店!$BB:$BB,通讯通路门店!$S:$S,$G1263)</f>
        <v>0</v>
      </c>
      <c r="AJ1263" s="99">
        <f>SUMIFS(通讯通路门店!$BE:$BE,通讯通路门店!$S:$S,$G1263)</f>
        <v>0</v>
      </c>
      <c r="AK1263" s="99">
        <f>SUMIFS(通讯通路门店!$BG:$BG,通讯通路门店!$S:$S,$G1263)</f>
        <v>0</v>
      </c>
      <c r="AL1263" s="99">
        <f>SUMIFS(通讯通路门店!$BC:$BC,通讯通路门店!$S:$S,$G1263)</f>
        <v>0</v>
      </c>
      <c r="AM1263" s="99">
        <f>SUMIFS(通讯通路门店!$BD:$BD,通讯通路门店!$S:$S,$G1263)</f>
        <v>0</v>
      </c>
      <c r="AN1263" s="99">
        <f>SUMIFS(通讯通路门店!$BF:$BF,通讯通路门店!$S:$S,$G1263)</f>
        <v>0</v>
      </c>
      <c r="AO1263" s="99">
        <f t="shared" si="97"/>
        <v>0</v>
      </c>
      <c r="AP1263" s="99">
        <f>SUMIFS(通讯通路门店!$K:$K,通讯通路门店!$S:$S,$G1263)</f>
        <v>0</v>
      </c>
      <c r="AQ1263" s="83"/>
      <c r="AR1263" s="99">
        <f>SUMIFS(通讯通路门店!$T:$T,通讯通路门店!$S:$S,$G1263)</f>
        <v>0</v>
      </c>
      <c r="AS1263" s="99">
        <f>SUMIFS(通讯通路门店!$U:$U,通讯通路门店!$S:$S,$G1263)</f>
        <v>0</v>
      </c>
      <c r="AT1263" s="99">
        <f>SUMIFS(通讯通路门店!$V:$V,通讯通路门店!$S:$S,$G1263)</f>
        <v>0</v>
      </c>
      <c r="AU1263" s="99">
        <f>SUMIFS(通讯通路门店!$W:$W,通讯通路门店!$S:$S,$G1263)</f>
        <v>0</v>
      </c>
      <c r="AV1263" s="99">
        <f>SUMIFS(通讯通路门店!$Z:$Z,通讯通路门店!$S:$S,$G1263)</f>
        <v>0</v>
      </c>
      <c r="AW1263" s="99">
        <f>SUMIFS(通讯通路门店!$AB:$AB,通讯通路门店!$S:$S,$G1263)</f>
        <v>0</v>
      </c>
      <c r="AX1263" s="99">
        <f>SUMIFS(通讯通路门店!$X:$X,通讯通路门店!$S:$S,$G1263)</f>
        <v>0</v>
      </c>
      <c r="AY1263" s="99">
        <f>SUMIFS(通讯通路门店!$Y:$Y,通讯通路门店!$S:$S,$G1263)</f>
        <v>0</v>
      </c>
      <c r="AZ1263" s="99">
        <f>SUMIFS(通讯通路门店!$AA:$AA,通讯通路门店!$S:$S,$G1263)</f>
        <v>0</v>
      </c>
      <c r="BA1263" s="99">
        <f t="shared" si="98"/>
        <v>0</v>
      </c>
      <c r="BB1263" s="99">
        <f t="shared" si="99"/>
        <v>0</v>
      </c>
      <c r="BC1263" s="99">
        <f>SUMIFS(通讯通路门店!$W:$W,通讯通路门店!$S:$S,$G1263,通讯通路门店!$J:$J,"荣耀体验店")+SUMIFS(通讯通路门店!$W:$W,通讯通路门店!$S:$S,$G1263,通讯通路门店!$J:$J,"荣耀授权专卖店")</f>
        <v>0</v>
      </c>
      <c r="BD1263" s="99">
        <f>SUMIFS(通讯通路门店!$Z:$Z,通讯通路门店!$S:$S,$G1263,通讯通路门店!$J:$J,"VIVO体验店")</f>
        <v>0</v>
      </c>
      <c r="BE1263" s="99">
        <f>SUMIFS(通讯通路门店!$AB:$AB,通讯通路门店!$S:$S,$G1263,通讯通路门店!$J:$J,"OPPO体验店")</f>
        <v>0</v>
      </c>
      <c r="BF1263" s="99">
        <f>SUMIFS(通讯通路门店!$X:$X,通讯通路门店!$S:$S,$G1263,通讯通路门店!$J:$J,"华为授权体验店")+SUMIFS(通讯通路门店!$AA:$AA,通讯通路门店!$S:$S,$G1263,通讯通路门店!$J:$J,"华为堡垒店")</f>
        <v>0</v>
      </c>
      <c r="BG1263" s="99">
        <f>SUMIFS(通讯通路门店!$Y:$Y,通讯通路门店!$S:$S,$G1263,通讯通路门店!$J:$J,"小米体验店")</f>
        <v>0</v>
      </c>
      <c r="BH1263" s="99">
        <f>SUMIFS(通讯通路门店!$AA:$AA,通讯通路门店!$S:$S,$G1263,通讯通路门店!$J:$J,"苹果体验店")</f>
        <v>0</v>
      </c>
      <c r="BI1263" s="99">
        <f>SUMIFS(通讯通路门店!$K:$K,通讯通路门店!$S:$S,$G1263,通讯通路门店!$J:$J,"其他品牌专卖店")</f>
        <v>0</v>
      </c>
      <c r="BJ1263" s="99">
        <f>SUMIFS(通讯通路门店!$AC:$AC,通讯通路门店!$S:$S,$G1263)</f>
        <v>0</v>
      </c>
      <c r="BK1263" s="99">
        <f>SUMIFS(通讯通路门店!$AD:$AD,通讯通路门店!$S:$S,$G1263)</f>
        <v>0</v>
      </c>
      <c r="BL1263" s="99">
        <f>SUMIFS(通讯通路门店!$AE:$AE,通讯通路门店!$S:$S,$G1263)</f>
        <v>0</v>
      </c>
      <c r="BM1263" s="99">
        <f>SUMIFS(通讯通路门店!$AF:$AF,通讯通路门店!$S:$S,$G1263)</f>
        <v>0</v>
      </c>
      <c r="BN1263" s="99">
        <f>SUMIFS(通讯通路门店!$AG:$AG,通讯通路门店!$S:$S,$G1263)</f>
        <v>0</v>
      </c>
      <c r="BO1263" s="99">
        <f>SUMIFS(通讯通路门店!$AH:$AH,通讯通路门店!$S:$S,$G1263)</f>
        <v>0</v>
      </c>
      <c r="BP1263" s="99">
        <f>SUMIFS(通讯通路门店!$AI:$AI,通讯通路门店!$S:$S,$G1263)</f>
        <v>0</v>
      </c>
      <c r="BQ1263" s="83"/>
    </row>
    <row r="1264" spans="1:69">
      <c r="A1264" s="99" t="str">
        <f>IFERROR(_xlfn.XLOOKUP($G1264,通讯通路门店!$S$4:$S$993933,通讯通路门店!$A$4:$A$993933,0,0),"")</f>
        <v>海南省</v>
      </c>
      <c r="B1264" s="99" t="str">
        <f>IFERROR(_xlfn.XLOOKUP($G1264,通讯通路门店!$S$4:$S$993933,通讯通路门店!$B$4:$B$993933,0,0),"")</f>
        <v>乐东黎族自治县</v>
      </c>
      <c r="C1264" s="99" t="str">
        <f>IFERROR(_xlfn.XLOOKUP($G1264,通讯通路门店!$S$4:$S$993933,通讯通路门店!$C$4:$C$993933,0,0),"")</f>
        <v>乐东黎族自治县</v>
      </c>
      <c r="D1264" s="99" t="str">
        <f>IFERROR(_xlfn.XLOOKUP($G1264,通讯通路门店!$S$4:$S$993933,通讯通路门店!$D$4:$D$993933,0,0),"")</f>
        <v>万冲镇</v>
      </c>
      <c r="E1264" s="83"/>
      <c r="F1264" s="83"/>
      <c r="G1264" s="101"/>
      <c r="H1264" s="102">
        <f>IFERROR(_xlfn.XLOOKUP($G1264,通讯通路门店!$S$4:$S$993933,通讯通路门店!$R$4:$R$993933,0,0),"")</f>
        <v>0</v>
      </c>
      <c r="I1264" s="83"/>
      <c r="J1264" s="83"/>
      <c r="K1264" s="83"/>
      <c r="L1264" s="83"/>
      <c r="M1264" s="83"/>
      <c r="N1264" s="83"/>
      <c r="O1264" s="83"/>
      <c r="P1264" s="83"/>
      <c r="Q1264" s="83"/>
      <c r="R1264" s="83"/>
      <c r="S1264" s="83"/>
      <c r="T1264" s="83"/>
      <c r="U1264" s="99">
        <f>COUNTIF(通讯通路门店!$S:$S,$G1264)</f>
        <v>0</v>
      </c>
      <c r="V1264" s="99">
        <f>COUNTIFS(通讯通路门店!$S:$S,$G1264,通讯通路门店!$J:$J,"综合卖场")</f>
        <v>0</v>
      </c>
      <c r="W1264" s="99">
        <f>SUMIFS(通讯通路门店!$AJ:$AJ,通讯通路门店!$S:$S,通讯客户沙盘!$G1264)</f>
        <v>0</v>
      </c>
      <c r="X1264" s="99">
        <f t="shared" si="95"/>
        <v>0</v>
      </c>
      <c r="Y1264" s="99">
        <f>COUNTIFS(通讯通路门店!$S:$S,$G1264,通讯通路门店!$J:$J,"荣耀体验店")+COUNTIFS(通讯通路门店!$S:$S,$G1264,通讯通路门店!$J:$J,"荣耀授权专卖店")</f>
        <v>0</v>
      </c>
      <c r="Z1264" s="99">
        <f>COUNTIFS(通讯通路门店!$S:$S,$G1264,通讯通路门店!$J:$J,"VIVO体验店")</f>
        <v>0</v>
      </c>
      <c r="AA1264" s="99">
        <f>COUNTIFS(通讯通路门店!$S:$S,$G1264,通讯通路门店!$J:$J,"OPPO体验店")</f>
        <v>0</v>
      </c>
      <c r="AB1264" s="99">
        <f>COUNTIFS(通讯通路门店!$S:$S,$G1264,通讯通路门店!$J:$J,"华为授权体验店")+COUNTIFS(通讯通路门店!$S:$S,$G1264,通讯通路门店!$J:$J,"华为堡垒店")</f>
        <v>0</v>
      </c>
      <c r="AC1264" s="99">
        <f>COUNTIFS(通讯通路门店!$S:$S,$G1264,通讯通路门店!$J:$J,"小米体验店")</f>
        <v>0</v>
      </c>
      <c r="AD1264" s="99">
        <f>COUNTIFS(通讯通路门店!$S:$S,$G1264,通讯通路门店!$J:$J,"苹果体验店")</f>
        <v>0</v>
      </c>
      <c r="AE1264" s="99">
        <f>COUNTIFS(通讯通路门店!$S:$S,$G1264,通讯通路门店!$J:$J,"其他品牌专卖店")</f>
        <v>0</v>
      </c>
      <c r="AF1264" s="99">
        <f>SUMIFS(通讯通路门店!$BI:$BI,通讯通路门店!$S:$S,$G1264)</f>
        <v>0</v>
      </c>
      <c r="AG1264" s="99">
        <f>SUMIFS(通讯通路门店!$BH:$BH,通讯通路门店!$S:$S,$G1264)</f>
        <v>0</v>
      </c>
      <c r="AH1264" s="99">
        <f t="shared" si="96"/>
        <v>0</v>
      </c>
      <c r="AI1264" s="99">
        <f>SUMIFS(通讯通路门店!$BB:$BB,通讯通路门店!$S:$S,$G1264)</f>
        <v>0</v>
      </c>
      <c r="AJ1264" s="99">
        <f>SUMIFS(通讯通路门店!$BE:$BE,通讯通路门店!$S:$S,$G1264)</f>
        <v>0</v>
      </c>
      <c r="AK1264" s="99">
        <f>SUMIFS(通讯通路门店!$BG:$BG,通讯通路门店!$S:$S,$G1264)</f>
        <v>0</v>
      </c>
      <c r="AL1264" s="99">
        <f>SUMIFS(通讯通路门店!$BC:$BC,通讯通路门店!$S:$S,$G1264)</f>
        <v>0</v>
      </c>
      <c r="AM1264" s="99">
        <f>SUMIFS(通讯通路门店!$BD:$BD,通讯通路门店!$S:$S,$G1264)</f>
        <v>0</v>
      </c>
      <c r="AN1264" s="99">
        <f>SUMIFS(通讯通路门店!$BF:$BF,通讯通路门店!$S:$S,$G1264)</f>
        <v>0</v>
      </c>
      <c r="AO1264" s="99">
        <f t="shared" si="97"/>
        <v>0</v>
      </c>
      <c r="AP1264" s="99">
        <f>SUMIFS(通讯通路门店!$K:$K,通讯通路门店!$S:$S,$G1264)</f>
        <v>0</v>
      </c>
      <c r="AQ1264" s="83"/>
      <c r="AR1264" s="99">
        <f>SUMIFS(通讯通路门店!$T:$T,通讯通路门店!$S:$S,$G1264)</f>
        <v>0</v>
      </c>
      <c r="AS1264" s="99">
        <f>SUMIFS(通讯通路门店!$U:$U,通讯通路门店!$S:$S,$G1264)</f>
        <v>0</v>
      </c>
      <c r="AT1264" s="99">
        <f>SUMIFS(通讯通路门店!$V:$V,通讯通路门店!$S:$S,$G1264)</f>
        <v>0</v>
      </c>
      <c r="AU1264" s="99">
        <f>SUMIFS(通讯通路门店!$W:$W,通讯通路门店!$S:$S,$G1264)</f>
        <v>0</v>
      </c>
      <c r="AV1264" s="99">
        <f>SUMIFS(通讯通路门店!$Z:$Z,通讯通路门店!$S:$S,$G1264)</f>
        <v>0</v>
      </c>
      <c r="AW1264" s="99">
        <f>SUMIFS(通讯通路门店!$AB:$AB,通讯通路门店!$S:$S,$G1264)</f>
        <v>0</v>
      </c>
      <c r="AX1264" s="99">
        <f>SUMIFS(通讯通路门店!$X:$X,通讯通路门店!$S:$S,$G1264)</f>
        <v>0</v>
      </c>
      <c r="AY1264" s="99">
        <f>SUMIFS(通讯通路门店!$Y:$Y,通讯通路门店!$S:$S,$G1264)</f>
        <v>0</v>
      </c>
      <c r="AZ1264" s="99">
        <f>SUMIFS(通讯通路门店!$AA:$AA,通讯通路门店!$S:$S,$G1264)</f>
        <v>0</v>
      </c>
      <c r="BA1264" s="99">
        <f t="shared" si="98"/>
        <v>0</v>
      </c>
      <c r="BB1264" s="99">
        <f t="shared" si="99"/>
        <v>0</v>
      </c>
      <c r="BC1264" s="99">
        <f>SUMIFS(通讯通路门店!$W:$W,通讯通路门店!$S:$S,$G1264,通讯通路门店!$J:$J,"荣耀体验店")+SUMIFS(通讯通路门店!$W:$W,通讯通路门店!$S:$S,$G1264,通讯通路门店!$J:$J,"荣耀授权专卖店")</f>
        <v>0</v>
      </c>
      <c r="BD1264" s="99">
        <f>SUMIFS(通讯通路门店!$Z:$Z,通讯通路门店!$S:$S,$G1264,通讯通路门店!$J:$J,"VIVO体验店")</f>
        <v>0</v>
      </c>
      <c r="BE1264" s="99">
        <f>SUMIFS(通讯通路门店!$AB:$AB,通讯通路门店!$S:$S,$G1264,通讯通路门店!$J:$J,"OPPO体验店")</f>
        <v>0</v>
      </c>
      <c r="BF1264" s="99">
        <f>SUMIFS(通讯通路门店!$X:$X,通讯通路门店!$S:$S,$G1264,通讯通路门店!$J:$J,"华为授权体验店")+SUMIFS(通讯通路门店!$AA:$AA,通讯通路门店!$S:$S,$G1264,通讯通路门店!$J:$J,"华为堡垒店")</f>
        <v>0</v>
      </c>
      <c r="BG1264" s="99">
        <f>SUMIFS(通讯通路门店!$Y:$Y,通讯通路门店!$S:$S,$G1264,通讯通路门店!$J:$J,"小米体验店")</f>
        <v>0</v>
      </c>
      <c r="BH1264" s="99">
        <f>SUMIFS(通讯通路门店!$AA:$AA,通讯通路门店!$S:$S,$G1264,通讯通路门店!$J:$J,"苹果体验店")</f>
        <v>0</v>
      </c>
      <c r="BI1264" s="99">
        <f>SUMIFS(通讯通路门店!$K:$K,通讯通路门店!$S:$S,$G1264,通讯通路门店!$J:$J,"其他品牌专卖店")</f>
        <v>0</v>
      </c>
      <c r="BJ1264" s="99">
        <f>SUMIFS(通讯通路门店!$AC:$AC,通讯通路门店!$S:$S,$G1264)</f>
        <v>0</v>
      </c>
      <c r="BK1264" s="99">
        <f>SUMIFS(通讯通路门店!$AD:$AD,通讯通路门店!$S:$S,$G1264)</f>
        <v>0</v>
      </c>
      <c r="BL1264" s="99">
        <f>SUMIFS(通讯通路门店!$AE:$AE,通讯通路门店!$S:$S,$G1264)</f>
        <v>0</v>
      </c>
      <c r="BM1264" s="99">
        <f>SUMIFS(通讯通路门店!$AF:$AF,通讯通路门店!$S:$S,$G1264)</f>
        <v>0</v>
      </c>
      <c r="BN1264" s="99">
        <f>SUMIFS(通讯通路门店!$AG:$AG,通讯通路门店!$S:$S,$G1264)</f>
        <v>0</v>
      </c>
      <c r="BO1264" s="99">
        <f>SUMIFS(通讯通路门店!$AH:$AH,通讯通路门店!$S:$S,$G1264)</f>
        <v>0</v>
      </c>
      <c r="BP1264" s="99">
        <f>SUMIFS(通讯通路门店!$AI:$AI,通讯通路门店!$S:$S,$G1264)</f>
        <v>0</v>
      </c>
      <c r="BQ1264" s="83"/>
    </row>
    <row r="1265" spans="1:69">
      <c r="A1265" s="99" t="str">
        <f>IFERROR(_xlfn.XLOOKUP($G1265,通讯通路门店!$S$4:$S$993933,通讯通路门店!$A$4:$A$993933,0,0),"")</f>
        <v>海南省</v>
      </c>
      <c r="B1265" s="99" t="str">
        <f>IFERROR(_xlfn.XLOOKUP($G1265,通讯通路门店!$S$4:$S$993933,通讯通路门店!$B$4:$B$993933,0,0),"")</f>
        <v>乐东黎族自治县</v>
      </c>
      <c r="C1265" s="99" t="str">
        <f>IFERROR(_xlfn.XLOOKUP($G1265,通讯通路门店!$S$4:$S$993933,通讯通路门店!$C$4:$C$993933,0,0),"")</f>
        <v>乐东黎族自治县</v>
      </c>
      <c r="D1265" s="99" t="str">
        <f>IFERROR(_xlfn.XLOOKUP($G1265,通讯通路门店!$S$4:$S$993933,通讯通路门店!$D$4:$D$993933,0,0),"")</f>
        <v>万冲镇</v>
      </c>
      <c r="E1265" s="83"/>
      <c r="F1265" s="83"/>
      <c r="G1265" s="101"/>
      <c r="H1265" s="102">
        <f>IFERROR(_xlfn.XLOOKUP($G1265,通讯通路门店!$S$4:$S$993933,通讯通路门店!$R$4:$R$993933,0,0),"")</f>
        <v>0</v>
      </c>
      <c r="I1265" s="83"/>
      <c r="J1265" s="83"/>
      <c r="K1265" s="83"/>
      <c r="L1265" s="83"/>
      <c r="M1265" s="83"/>
      <c r="N1265" s="83"/>
      <c r="O1265" s="83"/>
      <c r="P1265" s="83"/>
      <c r="Q1265" s="83"/>
      <c r="R1265" s="83"/>
      <c r="S1265" s="83"/>
      <c r="T1265" s="83"/>
      <c r="U1265" s="99">
        <f>COUNTIF(通讯通路门店!$S:$S,$G1265)</f>
        <v>0</v>
      </c>
      <c r="V1265" s="99">
        <f>COUNTIFS(通讯通路门店!$S:$S,$G1265,通讯通路门店!$J:$J,"综合卖场")</f>
        <v>0</v>
      </c>
      <c r="W1265" s="99">
        <f>SUMIFS(通讯通路门店!$AJ:$AJ,通讯通路门店!$S:$S,通讯客户沙盘!$G1265)</f>
        <v>0</v>
      </c>
      <c r="X1265" s="99">
        <f t="shared" si="95"/>
        <v>0</v>
      </c>
      <c r="Y1265" s="99">
        <f>COUNTIFS(通讯通路门店!$S:$S,$G1265,通讯通路门店!$J:$J,"荣耀体验店")+COUNTIFS(通讯通路门店!$S:$S,$G1265,通讯通路门店!$J:$J,"荣耀授权专卖店")</f>
        <v>0</v>
      </c>
      <c r="Z1265" s="99">
        <f>COUNTIFS(通讯通路门店!$S:$S,$G1265,通讯通路门店!$J:$J,"VIVO体验店")</f>
        <v>0</v>
      </c>
      <c r="AA1265" s="99">
        <f>COUNTIFS(通讯通路门店!$S:$S,$G1265,通讯通路门店!$J:$J,"OPPO体验店")</f>
        <v>0</v>
      </c>
      <c r="AB1265" s="99">
        <f>COUNTIFS(通讯通路门店!$S:$S,$G1265,通讯通路门店!$J:$J,"华为授权体验店")+COUNTIFS(通讯通路门店!$S:$S,$G1265,通讯通路门店!$J:$J,"华为堡垒店")</f>
        <v>0</v>
      </c>
      <c r="AC1265" s="99">
        <f>COUNTIFS(通讯通路门店!$S:$S,$G1265,通讯通路门店!$J:$J,"小米体验店")</f>
        <v>0</v>
      </c>
      <c r="AD1265" s="99">
        <f>COUNTIFS(通讯通路门店!$S:$S,$G1265,通讯通路门店!$J:$J,"苹果体验店")</f>
        <v>0</v>
      </c>
      <c r="AE1265" s="99">
        <f>COUNTIFS(通讯通路门店!$S:$S,$G1265,通讯通路门店!$J:$J,"其他品牌专卖店")</f>
        <v>0</v>
      </c>
      <c r="AF1265" s="99">
        <f>SUMIFS(通讯通路门店!$BI:$BI,通讯通路门店!$S:$S,$G1265)</f>
        <v>0</v>
      </c>
      <c r="AG1265" s="99">
        <f>SUMIFS(通讯通路门店!$BH:$BH,通讯通路门店!$S:$S,$G1265)</f>
        <v>0</v>
      </c>
      <c r="AH1265" s="99">
        <f t="shared" si="96"/>
        <v>0</v>
      </c>
      <c r="AI1265" s="99">
        <f>SUMIFS(通讯通路门店!$BB:$BB,通讯通路门店!$S:$S,$G1265)</f>
        <v>0</v>
      </c>
      <c r="AJ1265" s="99">
        <f>SUMIFS(通讯通路门店!$BE:$BE,通讯通路门店!$S:$S,$G1265)</f>
        <v>0</v>
      </c>
      <c r="AK1265" s="99">
        <f>SUMIFS(通讯通路门店!$BG:$BG,通讯通路门店!$S:$S,$G1265)</f>
        <v>0</v>
      </c>
      <c r="AL1265" s="99">
        <f>SUMIFS(通讯通路门店!$BC:$BC,通讯通路门店!$S:$S,$G1265)</f>
        <v>0</v>
      </c>
      <c r="AM1265" s="99">
        <f>SUMIFS(通讯通路门店!$BD:$BD,通讯通路门店!$S:$S,$G1265)</f>
        <v>0</v>
      </c>
      <c r="AN1265" s="99">
        <f>SUMIFS(通讯通路门店!$BF:$BF,通讯通路门店!$S:$S,$G1265)</f>
        <v>0</v>
      </c>
      <c r="AO1265" s="99">
        <f t="shared" si="97"/>
        <v>0</v>
      </c>
      <c r="AP1265" s="99">
        <f>SUMIFS(通讯通路门店!$K:$K,通讯通路门店!$S:$S,$G1265)</f>
        <v>0</v>
      </c>
      <c r="AQ1265" s="83"/>
      <c r="AR1265" s="99">
        <f>SUMIFS(通讯通路门店!$T:$T,通讯通路门店!$S:$S,$G1265)</f>
        <v>0</v>
      </c>
      <c r="AS1265" s="99">
        <f>SUMIFS(通讯通路门店!$U:$U,通讯通路门店!$S:$S,$G1265)</f>
        <v>0</v>
      </c>
      <c r="AT1265" s="99">
        <f>SUMIFS(通讯通路门店!$V:$V,通讯通路门店!$S:$S,$G1265)</f>
        <v>0</v>
      </c>
      <c r="AU1265" s="99">
        <f>SUMIFS(通讯通路门店!$W:$W,通讯通路门店!$S:$S,$G1265)</f>
        <v>0</v>
      </c>
      <c r="AV1265" s="99">
        <f>SUMIFS(通讯通路门店!$Z:$Z,通讯通路门店!$S:$S,$G1265)</f>
        <v>0</v>
      </c>
      <c r="AW1265" s="99">
        <f>SUMIFS(通讯通路门店!$AB:$AB,通讯通路门店!$S:$S,$G1265)</f>
        <v>0</v>
      </c>
      <c r="AX1265" s="99">
        <f>SUMIFS(通讯通路门店!$X:$X,通讯通路门店!$S:$S,$G1265)</f>
        <v>0</v>
      </c>
      <c r="AY1265" s="99">
        <f>SUMIFS(通讯通路门店!$Y:$Y,通讯通路门店!$S:$S,$G1265)</f>
        <v>0</v>
      </c>
      <c r="AZ1265" s="99">
        <f>SUMIFS(通讯通路门店!$AA:$AA,通讯通路门店!$S:$S,$G1265)</f>
        <v>0</v>
      </c>
      <c r="BA1265" s="99">
        <f t="shared" si="98"/>
        <v>0</v>
      </c>
      <c r="BB1265" s="99">
        <f t="shared" si="99"/>
        <v>0</v>
      </c>
      <c r="BC1265" s="99">
        <f>SUMIFS(通讯通路门店!$W:$W,通讯通路门店!$S:$S,$G1265,通讯通路门店!$J:$J,"荣耀体验店")+SUMIFS(通讯通路门店!$W:$W,通讯通路门店!$S:$S,$G1265,通讯通路门店!$J:$J,"荣耀授权专卖店")</f>
        <v>0</v>
      </c>
      <c r="BD1265" s="99">
        <f>SUMIFS(通讯通路门店!$Z:$Z,通讯通路门店!$S:$S,$G1265,通讯通路门店!$J:$J,"VIVO体验店")</f>
        <v>0</v>
      </c>
      <c r="BE1265" s="99">
        <f>SUMIFS(通讯通路门店!$AB:$AB,通讯通路门店!$S:$S,$G1265,通讯通路门店!$J:$J,"OPPO体验店")</f>
        <v>0</v>
      </c>
      <c r="BF1265" s="99">
        <f>SUMIFS(通讯通路门店!$X:$X,通讯通路门店!$S:$S,$G1265,通讯通路门店!$J:$J,"华为授权体验店")+SUMIFS(通讯通路门店!$AA:$AA,通讯通路门店!$S:$S,$G1265,通讯通路门店!$J:$J,"华为堡垒店")</f>
        <v>0</v>
      </c>
      <c r="BG1265" s="99">
        <f>SUMIFS(通讯通路门店!$Y:$Y,通讯通路门店!$S:$S,$G1265,通讯通路门店!$J:$J,"小米体验店")</f>
        <v>0</v>
      </c>
      <c r="BH1265" s="99">
        <f>SUMIFS(通讯通路门店!$AA:$AA,通讯通路门店!$S:$S,$G1265,通讯通路门店!$J:$J,"苹果体验店")</f>
        <v>0</v>
      </c>
      <c r="BI1265" s="99">
        <f>SUMIFS(通讯通路门店!$K:$K,通讯通路门店!$S:$S,$G1265,通讯通路门店!$J:$J,"其他品牌专卖店")</f>
        <v>0</v>
      </c>
      <c r="BJ1265" s="99">
        <f>SUMIFS(通讯通路门店!$AC:$AC,通讯通路门店!$S:$S,$G1265)</f>
        <v>0</v>
      </c>
      <c r="BK1265" s="99">
        <f>SUMIFS(通讯通路门店!$AD:$AD,通讯通路门店!$S:$S,$G1265)</f>
        <v>0</v>
      </c>
      <c r="BL1265" s="99">
        <f>SUMIFS(通讯通路门店!$AE:$AE,通讯通路门店!$S:$S,$G1265)</f>
        <v>0</v>
      </c>
      <c r="BM1265" s="99">
        <f>SUMIFS(通讯通路门店!$AF:$AF,通讯通路门店!$S:$S,$G1265)</f>
        <v>0</v>
      </c>
      <c r="BN1265" s="99">
        <f>SUMIFS(通讯通路门店!$AG:$AG,通讯通路门店!$S:$S,$G1265)</f>
        <v>0</v>
      </c>
      <c r="BO1265" s="99">
        <f>SUMIFS(通讯通路门店!$AH:$AH,通讯通路门店!$S:$S,$G1265)</f>
        <v>0</v>
      </c>
      <c r="BP1265" s="99">
        <f>SUMIFS(通讯通路门店!$AI:$AI,通讯通路门店!$S:$S,$G1265)</f>
        <v>0</v>
      </c>
      <c r="BQ1265" s="83"/>
    </row>
    <row r="1266" spans="1:69">
      <c r="A1266" s="99" t="str">
        <f>IFERROR(_xlfn.XLOOKUP($G1266,通讯通路门店!$S$4:$S$993933,通讯通路门店!$A$4:$A$993933,0,0),"")</f>
        <v>海南省</v>
      </c>
      <c r="B1266" s="99" t="str">
        <f>IFERROR(_xlfn.XLOOKUP($G1266,通讯通路门店!$S$4:$S$993933,通讯通路门店!$B$4:$B$993933,0,0),"")</f>
        <v>乐东黎族自治县</v>
      </c>
      <c r="C1266" s="99" t="str">
        <f>IFERROR(_xlfn.XLOOKUP($G1266,通讯通路门店!$S$4:$S$993933,通讯通路门店!$C$4:$C$993933,0,0),"")</f>
        <v>乐东黎族自治县</v>
      </c>
      <c r="D1266" s="99" t="str">
        <f>IFERROR(_xlfn.XLOOKUP($G1266,通讯通路门店!$S$4:$S$993933,通讯通路门店!$D$4:$D$993933,0,0),"")</f>
        <v>万冲镇</v>
      </c>
      <c r="E1266" s="83"/>
      <c r="F1266" s="83"/>
      <c r="G1266" s="101"/>
      <c r="H1266" s="102">
        <f>IFERROR(_xlfn.XLOOKUP($G1266,通讯通路门店!$S$4:$S$993933,通讯通路门店!$R$4:$R$993933,0,0),"")</f>
        <v>0</v>
      </c>
      <c r="I1266" s="83"/>
      <c r="J1266" s="83"/>
      <c r="K1266" s="83"/>
      <c r="L1266" s="83"/>
      <c r="M1266" s="83"/>
      <c r="N1266" s="83"/>
      <c r="O1266" s="83"/>
      <c r="P1266" s="83"/>
      <c r="Q1266" s="83"/>
      <c r="R1266" s="83"/>
      <c r="S1266" s="83"/>
      <c r="T1266" s="83"/>
      <c r="U1266" s="99">
        <f>COUNTIF(通讯通路门店!$S:$S,$G1266)</f>
        <v>0</v>
      </c>
      <c r="V1266" s="99">
        <f>COUNTIFS(通讯通路门店!$S:$S,$G1266,通讯通路门店!$J:$J,"综合卖场")</f>
        <v>0</v>
      </c>
      <c r="W1266" s="99">
        <f>SUMIFS(通讯通路门店!$AJ:$AJ,通讯通路门店!$S:$S,通讯客户沙盘!$G1266)</f>
        <v>0</v>
      </c>
      <c r="X1266" s="99">
        <f t="shared" si="95"/>
        <v>0</v>
      </c>
      <c r="Y1266" s="99">
        <f>COUNTIFS(通讯通路门店!$S:$S,$G1266,通讯通路门店!$J:$J,"荣耀体验店")+COUNTIFS(通讯通路门店!$S:$S,$G1266,通讯通路门店!$J:$J,"荣耀授权专卖店")</f>
        <v>0</v>
      </c>
      <c r="Z1266" s="99">
        <f>COUNTIFS(通讯通路门店!$S:$S,$G1266,通讯通路门店!$J:$J,"VIVO体验店")</f>
        <v>0</v>
      </c>
      <c r="AA1266" s="99">
        <f>COUNTIFS(通讯通路门店!$S:$S,$G1266,通讯通路门店!$J:$J,"OPPO体验店")</f>
        <v>0</v>
      </c>
      <c r="AB1266" s="99">
        <f>COUNTIFS(通讯通路门店!$S:$S,$G1266,通讯通路门店!$J:$J,"华为授权体验店")+COUNTIFS(通讯通路门店!$S:$S,$G1266,通讯通路门店!$J:$J,"华为堡垒店")</f>
        <v>0</v>
      </c>
      <c r="AC1266" s="99">
        <f>COUNTIFS(通讯通路门店!$S:$S,$G1266,通讯通路门店!$J:$J,"小米体验店")</f>
        <v>0</v>
      </c>
      <c r="AD1266" s="99">
        <f>COUNTIFS(通讯通路门店!$S:$S,$G1266,通讯通路门店!$J:$J,"苹果体验店")</f>
        <v>0</v>
      </c>
      <c r="AE1266" s="99">
        <f>COUNTIFS(通讯通路门店!$S:$S,$G1266,通讯通路门店!$J:$J,"其他品牌专卖店")</f>
        <v>0</v>
      </c>
      <c r="AF1266" s="99">
        <f>SUMIFS(通讯通路门店!$BI:$BI,通讯通路门店!$S:$S,$G1266)</f>
        <v>0</v>
      </c>
      <c r="AG1266" s="99">
        <f>SUMIFS(通讯通路门店!$BH:$BH,通讯通路门店!$S:$S,$G1266)</f>
        <v>0</v>
      </c>
      <c r="AH1266" s="99">
        <f t="shared" si="96"/>
        <v>0</v>
      </c>
      <c r="AI1266" s="99">
        <f>SUMIFS(通讯通路门店!$BB:$BB,通讯通路门店!$S:$S,$G1266)</f>
        <v>0</v>
      </c>
      <c r="AJ1266" s="99">
        <f>SUMIFS(通讯通路门店!$BE:$BE,通讯通路门店!$S:$S,$G1266)</f>
        <v>0</v>
      </c>
      <c r="AK1266" s="99">
        <f>SUMIFS(通讯通路门店!$BG:$BG,通讯通路门店!$S:$S,$G1266)</f>
        <v>0</v>
      </c>
      <c r="AL1266" s="99">
        <f>SUMIFS(通讯通路门店!$BC:$BC,通讯通路门店!$S:$S,$G1266)</f>
        <v>0</v>
      </c>
      <c r="AM1266" s="99">
        <f>SUMIFS(通讯通路门店!$BD:$BD,通讯通路门店!$S:$S,$G1266)</f>
        <v>0</v>
      </c>
      <c r="AN1266" s="99">
        <f>SUMIFS(通讯通路门店!$BF:$BF,通讯通路门店!$S:$S,$G1266)</f>
        <v>0</v>
      </c>
      <c r="AO1266" s="99">
        <f t="shared" si="97"/>
        <v>0</v>
      </c>
      <c r="AP1266" s="99">
        <f>SUMIFS(通讯通路门店!$K:$K,通讯通路门店!$S:$S,$G1266)</f>
        <v>0</v>
      </c>
      <c r="AQ1266" s="83"/>
      <c r="AR1266" s="99">
        <f>SUMIFS(通讯通路门店!$T:$T,通讯通路门店!$S:$S,$G1266)</f>
        <v>0</v>
      </c>
      <c r="AS1266" s="99">
        <f>SUMIFS(通讯通路门店!$U:$U,通讯通路门店!$S:$S,$G1266)</f>
        <v>0</v>
      </c>
      <c r="AT1266" s="99">
        <f>SUMIFS(通讯通路门店!$V:$V,通讯通路门店!$S:$S,$G1266)</f>
        <v>0</v>
      </c>
      <c r="AU1266" s="99">
        <f>SUMIFS(通讯通路门店!$W:$W,通讯通路门店!$S:$S,$G1266)</f>
        <v>0</v>
      </c>
      <c r="AV1266" s="99">
        <f>SUMIFS(通讯通路门店!$Z:$Z,通讯通路门店!$S:$S,$G1266)</f>
        <v>0</v>
      </c>
      <c r="AW1266" s="99">
        <f>SUMIFS(通讯通路门店!$AB:$AB,通讯通路门店!$S:$S,$G1266)</f>
        <v>0</v>
      </c>
      <c r="AX1266" s="99">
        <f>SUMIFS(通讯通路门店!$X:$X,通讯通路门店!$S:$S,$G1266)</f>
        <v>0</v>
      </c>
      <c r="AY1266" s="99">
        <f>SUMIFS(通讯通路门店!$Y:$Y,通讯通路门店!$S:$S,$G1266)</f>
        <v>0</v>
      </c>
      <c r="AZ1266" s="99">
        <f>SUMIFS(通讯通路门店!$AA:$AA,通讯通路门店!$S:$S,$G1266)</f>
        <v>0</v>
      </c>
      <c r="BA1266" s="99">
        <f t="shared" si="98"/>
        <v>0</v>
      </c>
      <c r="BB1266" s="99">
        <f t="shared" si="99"/>
        <v>0</v>
      </c>
      <c r="BC1266" s="99">
        <f>SUMIFS(通讯通路门店!$W:$W,通讯通路门店!$S:$S,$G1266,通讯通路门店!$J:$J,"荣耀体验店")+SUMIFS(通讯通路门店!$W:$W,通讯通路门店!$S:$S,$G1266,通讯通路门店!$J:$J,"荣耀授权专卖店")</f>
        <v>0</v>
      </c>
      <c r="BD1266" s="99">
        <f>SUMIFS(通讯通路门店!$Z:$Z,通讯通路门店!$S:$S,$G1266,通讯通路门店!$J:$J,"VIVO体验店")</f>
        <v>0</v>
      </c>
      <c r="BE1266" s="99">
        <f>SUMIFS(通讯通路门店!$AB:$AB,通讯通路门店!$S:$S,$G1266,通讯通路门店!$J:$J,"OPPO体验店")</f>
        <v>0</v>
      </c>
      <c r="BF1266" s="99">
        <f>SUMIFS(通讯通路门店!$X:$X,通讯通路门店!$S:$S,$G1266,通讯通路门店!$J:$J,"华为授权体验店")+SUMIFS(通讯通路门店!$AA:$AA,通讯通路门店!$S:$S,$G1266,通讯通路门店!$J:$J,"华为堡垒店")</f>
        <v>0</v>
      </c>
      <c r="BG1266" s="99">
        <f>SUMIFS(通讯通路门店!$Y:$Y,通讯通路门店!$S:$S,$G1266,通讯通路门店!$J:$J,"小米体验店")</f>
        <v>0</v>
      </c>
      <c r="BH1266" s="99">
        <f>SUMIFS(通讯通路门店!$AA:$AA,通讯通路门店!$S:$S,$G1266,通讯通路门店!$J:$J,"苹果体验店")</f>
        <v>0</v>
      </c>
      <c r="BI1266" s="99">
        <f>SUMIFS(通讯通路门店!$K:$K,通讯通路门店!$S:$S,$G1266,通讯通路门店!$J:$J,"其他品牌专卖店")</f>
        <v>0</v>
      </c>
      <c r="BJ1266" s="99">
        <f>SUMIFS(通讯通路门店!$AC:$AC,通讯通路门店!$S:$S,$G1266)</f>
        <v>0</v>
      </c>
      <c r="BK1266" s="99">
        <f>SUMIFS(通讯通路门店!$AD:$AD,通讯通路门店!$S:$S,$G1266)</f>
        <v>0</v>
      </c>
      <c r="BL1266" s="99">
        <f>SUMIFS(通讯通路门店!$AE:$AE,通讯通路门店!$S:$S,$G1266)</f>
        <v>0</v>
      </c>
      <c r="BM1266" s="99">
        <f>SUMIFS(通讯通路门店!$AF:$AF,通讯通路门店!$S:$S,$G1266)</f>
        <v>0</v>
      </c>
      <c r="BN1266" s="99">
        <f>SUMIFS(通讯通路门店!$AG:$AG,通讯通路门店!$S:$S,$G1266)</f>
        <v>0</v>
      </c>
      <c r="BO1266" s="99">
        <f>SUMIFS(通讯通路门店!$AH:$AH,通讯通路门店!$S:$S,$G1266)</f>
        <v>0</v>
      </c>
      <c r="BP1266" s="99">
        <f>SUMIFS(通讯通路门店!$AI:$AI,通讯通路门店!$S:$S,$G1266)</f>
        <v>0</v>
      </c>
      <c r="BQ1266" s="83"/>
    </row>
    <row r="1267" spans="1:69">
      <c r="A1267" s="99" t="str">
        <f>IFERROR(_xlfn.XLOOKUP($G1267,通讯通路门店!$S$4:$S$993933,通讯通路门店!$A$4:$A$993933,0,0),"")</f>
        <v>海南省</v>
      </c>
      <c r="B1267" s="99" t="str">
        <f>IFERROR(_xlfn.XLOOKUP($G1267,通讯通路门店!$S$4:$S$993933,通讯通路门店!$B$4:$B$993933,0,0),"")</f>
        <v>乐东黎族自治县</v>
      </c>
      <c r="C1267" s="99" t="str">
        <f>IFERROR(_xlfn.XLOOKUP($G1267,通讯通路门店!$S$4:$S$993933,通讯通路门店!$C$4:$C$993933,0,0),"")</f>
        <v>乐东黎族自治县</v>
      </c>
      <c r="D1267" s="99" t="str">
        <f>IFERROR(_xlfn.XLOOKUP($G1267,通讯通路门店!$S$4:$S$993933,通讯通路门店!$D$4:$D$993933,0,0),"")</f>
        <v>万冲镇</v>
      </c>
      <c r="E1267" s="83"/>
      <c r="F1267" s="83"/>
      <c r="G1267" s="101"/>
      <c r="H1267" s="102">
        <f>IFERROR(_xlfn.XLOOKUP($G1267,通讯通路门店!$S$4:$S$993933,通讯通路门店!$R$4:$R$993933,0,0),"")</f>
        <v>0</v>
      </c>
      <c r="I1267" s="83"/>
      <c r="J1267" s="83"/>
      <c r="K1267" s="83"/>
      <c r="L1267" s="83"/>
      <c r="M1267" s="83"/>
      <c r="N1267" s="83"/>
      <c r="O1267" s="83"/>
      <c r="P1267" s="83"/>
      <c r="Q1267" s="83"/>
      <c r="R1267" s="83"/>
      <c r="S1267" s="83"/>
      <c r="T1267" s="83"/>
      <c r="U1267" s="99">
        <f>COUNTIF(通讯通路门店!$S:$S,$G1267)</f>
        <v>0</v>
      </c>
      <c r="V1267" s="99">
        <f>COUNTIFS(通讯通路门店!$S:$S,$G1267,通讯通路门店!$J:$J,"综合卖场")</f>
        <v>0</v>
      </c>
      <c r="W1267" s="99">
        <f>SUMIFS(通讯通路门店!$AJ:$AJ,通讯通路门店!$S:$S,通讯客户沙盘!$G1267)</f>
        <v>0</v>
      </c>
      <c r="X1267" s="99">
        <f t="shared" si="95"/>
        <v>0</v>
      </c>
      <c r="Y1267" s="99">
        <f>COUNTIFS(通讯通路门店!$S:$S,$G1267,通讯通路门店!$J:$J,"荣耀体验店")+COUNTIFS(通讯通路门店!$S:$S,$G1267,通讯通路门店!$J:$J,"荣耀授权专卖店")</f>
        <v>0</v>
      </c>
      <c r="Z1267" s="99">
        <f>COUNTIFS(通讯通路门店!$S:$S,$G1267,通讯通路门店!$J:$J,"VIVO体验店")</f>
        <v>0</v>
      </c>
      <c r="AA1267" s="99">
        <f>COUNTIFS(通讯通路门店!$S:$S,$G1267,通讯通路门店!$J:$J,"OPPO体验店")</f>
        <v>0</v>
      </c>
      <c r="AB1267" s="99">
        <f>COUNTIFS(通讯通路门店!$S:$S,$G1267,通讯通路门店!$J:$J,"华为授权体验店")+COUNTIFS(通讯通路门店!$S:$S,$G1267,通讯通路门店!$J:$J,"华为堡垒店")</f>
        <v>0</v>
      </c>
      <c r="AC1267" s="99">
        <f>COUNTIFS(通讯通路门店!$S:$S,$G1267,通讯通路门店!$J:$J,"小米体验店")</f>
        <v>0</v>
      </c>
      <c r="AD1267" s="99">
        <f>COUNTIFS(通讯通路门店!$S:$S,$G1267,通讯通路门店!$J:$J,"苹果体验店")</f>
        <v>0</v>
      </c>
      <c r="AE1267" s="99">
        <f>COUNTIFS(通讯通路门店!$S:$S,$G1267,通讯通路门店!$J:$J,"其他品牌专卖店")</f>
        <v>0</v>
      </c>
      <c r="AF1267" s="99">
        <f>SUMIFS(通讯通路门店!$BI:$BI,通讯通路门店!$S:$S,$G1267)</f>
        <v>0</v>
      </c>
      <c r="AG1267" s="99">
        <f>SUMIFS(通讯通路门店!$BH:$BH,通讯通路门店!$S:$S,$G1267)</f>
        <v>0</v>
      </c>
      <c r="AH1267" s="99">
        <f t="shared" si="96"/>
        <v>0</v>
      </c>
      <c r="AI1267" s="99">
        <f>SUMIFS(通讯通路门店!$BB:$BB,通讯通路门店!$S:$S,$G1267)</f>
        <v>0</v>
      </c>
      <c r="AJ1267" s="99">
        <f>SUMIFS(通讯通路门店!$BE:$BE,通讯通路门店!$S:$S,$G1267)</f>
        <v>0</v>
      </c>
      <c r="AK1267" s="99">
        <f>SUMIFS(通讯通路门店!$BG:$BG,通讯通路门店!$S:$S,$G1267)</f>
        <v>0</v>
      </c>
      <c r="AL1267" s="99">
        <f>SUMIFS(通讯通路门店!$BC:$BC,通讯通路门店!$S:$S,$G1267)</f>
        <v>0</v>
      </c>
      <c r="AM1267" s="99">
        <f>SUMIFS(通讯通路门店!$BD:$BD,通讯通路门店!$S:$S,$G1267)</f>
        <v>0</v>
      </c>
      <c r="AN1267" s="99">
        <f>SUMIFS(通讯通路门店!$BF:$BF,通讯通路门店!$S:$S,$G1267)</f>
        <v>0</v>
      </c>
      <c r="AO1267" s="99">
        <f t="shared" si="97"/>
        <v>0</v>
      </c>
      <c r="AP1267" s="99">
        <f>SUMIFS(通讯通路门店!$K:$K,通讯通路门店!$S:$S,$G1267)</f>
        <v>0</v>
      </c>
      <c r="AQ1267" s="83"/>
      <c r="AR1267" s="99">
        <f>SUMIFS(通讯通路门店!$T:$T,通讯通路门店!$S:$S,$G1267)</f>
        <v>0</v>
      </c>
      <c r="AS1267" s="99">
        <f>SUMIFS(通讯通路门店!$U:$U,通讯通路门店!$S:$S,$G1267)</f>
        <v>0</v>
      </c>
      <c r="AT1267" s="99">
        <f>SUMIFS(通讯通路门店!$V:$V,通讯通路门店!$S:$S,$G1267)</f>
        <v>0</v>
      </c>
      <c r="AU1267" s="99">
        <f>SUMIFS(通讯通路门店!$W:$W,通讯通路门店!$S:$S,$G1267)</f>
        <v>0</v>
      </c>
      <c r="AV1267" s="99">
        <f>SUMIFS(通讯通路门店!$Z:$Z,通讯通路门店!$S:$S,$G1267)</f>
        <v>0</v>
      </c>
      <c r="AW1267" s="99">
        <f>SUMIFS(通讯通路门店!$AB:$AB,通讯通路门店!$S:$S,$G1267)</f>
        <v>0</v>
      </c>
      <c r="AX1267" s="99">
        <f>SUMIFS(通讯通路门店!$X:$X,通讯通路门店!$S:$S,$G1267)</f>
        <v>0</v>
      </c>
      <c r="AY1267" s="99">
        <f>SUMIFS(通讯通路门店!$Y:$Y,通讯通路门店!$S:$S,$G1267)</f>
        <v>0</v>
      </c>
      <c r="AZ1267" s="99">
        <f>SUMIFS(通讯通路门店!$AA:$AA,通讯通路门店!$S:$S,$G1267)</f>
        <v>0</v>
      </c>
      <c r="BA1267" s="99">
        <f t="shared" si="98"/>
        <v>0</v>
      </c>
      <c r="BB1267" s="99">
        <f t="shared" si="99"/>
        <v>0</v>
      </c>
      <c r="BC1267" s="99">
        <f>SUMIFS(通讯通路门店!$W:$W,通讯通路门店!$S:$S,$G1267,通讯通路门店!$J:$J,"荣耀体验店")+SUMIFS(通讯通路门店!$W:$W,通讯通路门店!$S:$S,$G1267,通讯通路门店!$J:$J,"荣耀授权专卖店")</f>
        <v>0</v>
      </c>
      <c r="BD1267" s="99">
        <f>SUMIFS(通讯通路门店!$Z:$Z,通讯通路门店!$S:$S,$G1267,通讯通路门店!$J:$J,"VIVO体验店")</f>
        <v>0</v>
      </c>
      <c r="BE1267" s="99">
        <f>SUMIFS(通讯通路门店!$AB:$AB,通讯通路门店!$S:$S,$G1267,通讯通路门店!$J:$J,"OPPO体验店")</f>
        <v>0</v>
      </c>
      <c r="BF1267" s="99">
        <f>SUMIFS(通讯通路门店!$X:$X,通讯通路门店!$S:$S,$G1267,通讯通路门店!$J:$J,"华为授权体验店")+SUMIFS(通讯通路门店!$AA:$AA,通讯通路门店!$S:$S,$G1267,通讯通路门店!$J:$J,"华为堡垒店")</f>
        <v>0</v>
      </c>
      <c r="BG1267" s="99">
        <f>SUMIFS(通讯通路门店!$Y:$Y,通讯通路门店!$S:$S,$G1267,通讯通路门店!$J:$J,"小米体验店")</f>
        <v>0</v>
      </c>
      <c r="BH1267" s="99">
        <f>SUMIFS(通讯通路门店!$AA:$AA,通讯通路门店!$S:$S,$G1267,通讯通路门店!$J:$J,"苹果体验店")</f>
        <v>0</v>
      </c>
      <c r="BI1267" s="99">
        <f>SUMIFS(通讯通路门店!$K:$K,通讯通路门店!$S:$S,$G1267,通讯通路门店!$J:$J,"其他品牌专卖店")</f>
        <v>0</v>
      </c>
      <c r="BJ1267" s="99">
        <f>SUMIFS(通讯通路门店!$AC:$AC,通讯通路门店!$S:$S,$G1267)</f>
        <v>0</v>
      </c>
      <c r="BK1267" s="99">
        <f>SUMIFS(通讯通路门店!$AD:$AD,通讯通路门店!$S:$S,$G1267)</f>
        <v>0</v>
      </c>
      <c r="BL1267" s="99">
        <f>SUMIFS(通讯通路门店!$AE:$AE,通讯通路门店!$S:$S,$G1267)</f>
        <v>0</v>
      </c>
      <c r="BM1267" s="99">
        <f>SUMIFS(通讯通路门店!$AF:$AF,通讯通路门店!$S:$S,$G1267)</f>
        <v>0</v>
      </c>
      <c r="BN1267" s="99">
        <f>SUMIFS(通讯通路门店!$AG:$AG,通讯通路门店!$S:$S,$G1267)</f>
        <v>0</v>
      </c>
      <c r="BO1267" s="99">
        <f>SUMIFS(通讯通路门店!$AH:$AH,通讯通路门店!$S:$S,$G1267)</f>
        <v>0</v>
      </c>
      <c r="BP1267" s="99">
        <f>SUMIFS(通讯通路门店!$AI:$AI,通讯通路门店!$S:$S,$G1267)</f>
        <v>0</v>
      </c>
      <c r="BQ1267" s="83"/>
    </row>
    <row r="1268" spans="1:69">
      <c r="A1268" s="99" t="str">
        <f>IFERROR(_xlfn.XLOOKUP($G1268,通讯通路门店!$S$4:$S$993933,通讯通路门店!$A$4:$A$993933,0,0),"")</f>
        <v>海南省</v>
      </c>
      <c r="B1268" s="99" t="str">
        <f>IFERROR(_xlfn.XLOOKUP($G1268,通讯通路门店!$S$4:$S$993933,通讯通路门店!$B$4:$B$993933,0,0),"")</f>
        <v>乐东黎族自治县</v>
      </c>
      <c r="C1268" s="99" t="str">
        <f>IFERROR(_xlfn.XLOOKUP($G1268,通讯通路门店!$S$4:$S$993933,通讯通路门店!$C$4:$C$993933,0,0),"")</f>
        <v>乐东黎族自治县</v>
      </c>
      <c r="D1268" s="99" t="str">
        <f>IFERROR(_xlfn.XLOOKUP($G1268,通讯通路门店!$S$4:$S$993933,通讯通路门店!$D$4:$D$993933,0,0),"")</f>
        <v>万冲镇</v>
      </c>
      <c r="E1268" s="83"/>
      <c r="F1268" s="83"/>
      <c r="G1268" s="101"/>
      <c r="H1268" s="102">
        <f>IFERROR(_xlfn.XLOOKUP($G1268,通讯通路门店!$S$4:$S$993933,通讯通路门店!$R$4:$R$993933,0,0),"")</f>
        <v>0</v>
      </c>
      <c r="I1268" s="83"/>
      <c r="J1268" s="83"/>
      <c r="K1268" s="83"/>
      <c r="L1268" s="83"/>
      <c r="M1268" s="83"/>
      <c r="N1268" s="83"/>
      <c r="O1268" s="83"/>
      <c r="P1268" s="83"/>
      <c r="Q1268" s="83"/>
      <c r="R1268" s="83"/>
      <c r="S1268" s="83"/>
      <c r="T1268" s="83"/>
      <c r="U1268" s="99">
        <f>COUNTIF(通讯通路门店!$S:$S,$G1268)</f>
        <v>0</v>
      </c>
      <c r="V1268" s="99">
        <f>COUNTIFS(通讯通路门店!$S:$S,$G1268,通讯通路门店!$J:$J,"综合卖场")</f>
        <v>0</v>
      </c>
      <c r="W1268" s="99">
        <f>SUMIFS(通讯通路门店!$AJ:$AJ,通讯通路门店!$S:$S,通讯客户沙盘!$G1268)</f>
        <v>0</v>
      </c>
      <c r="X1268" s="99">
        <f t="shared" si="95"/>
        <v>0</v>
      </c>
      <c r="Y1268" s="99">
        <f>COUNTIFS(通讯通路门店!$S:$S,$G1268,通讯通路门店!$J:$J,"荣耀体验店")+COUNTIFS(通讯通路门店!$S:$S,$G1268,通讯通路门店!$J:$J,"荣耀授权专卖店")</f>
        <v>0</v>
      </c>
      <c r="Z1268" s="99">
        <f>COUNTIFS(通讯通路门店!$S:$S,$G1268,通讯通路门店!$J:$J,"VIVO体验店")</f>
        <v>0</v>
      </c>
      <c r="AA1268" s="99">
        <f>COUNTIFS(通讯通路门店!$S:$S,$G1268,通讯通路门店!$J:$J,"OPPO体验店")</f>
        <v>0</v>
      </c>
      <c r="AB1268" s="99">
        <f>COUNTIFS(通讯通路门店!$S:$S,$G1268,通讯通路门店!$J:$J,"华为授权体验店")+COUNTIFS(通讯通路门店!$S:$S,$G1268,通讯通路门店!$J:$J,"华为堡垒店")</f>
        <v>0</v>
      </c>
      <c r="AC1268" s="99">
        <f>COUNTIFS(通讯通路门店!$S:$S,$G1268,通讯通路门店!$J:$J,"小米体验店")</f>
        <v>0</v>
      </c>
      <c r="AD1268" s="99">
        <f>COUNTIFS(通讯通路门店!$S:$S,$G1268,通讯通路门店!$J:$J,"苹果体验店")</f>
        <v>0</v>
      </c>
      <c r="AE1268" s="99">
        <f>COUNTIFS(通讯通路门店!$S:$S,$G1268,通讯通路门店!$J:$J,"其他品牌专卖店")</f>
        <v>0</v>
      </c>
      <c r="AF1268" s="99">
        <f>SUMIFS(通讯通路门店!$BI:$BI,通讯通路门店!$S:$S,$G1268)</f>
        <v>0</v>
      </c>
      <c r="AG1268" s="99">
        <f>SUMIFS(通讯通路门店!$BH:$BH,通讯通路门店!$S:$S,$G1268)</f>
        <v>0</v>
      </c>
      <c r="AH1268" s="99">
        <f t="shared" si="96"/>
        <v>0</v>
      </c>
      <c r="AI1268" s="99">
        <f>SUMIFS(通讯通路门店!$BB:$BB,通讯通路门店!$S:$S,$G1268)</f>
        <v>0</v>
      </c>
      <c r="AJ1268" s="99">
        <f>SUMIFS(通讯通路门店!$BE:$BE,通讯通路门店!$S:$S,$G1268)</f>
        <v>0</v>
      </c>
      <c r="AK1268" s="99">
        <f>SUMIFS(通讯通路门店!$BG:$BG,通讯通路门店!$S:$S,$G1268)</f>
        <v>0</v>
      </c>
      <c r="AL1268" s="99">
        <f>SUMIFS(通讯通路门店!$BC:$BC,通讯通路门店!$S:$S,$G1268)</f>
        <v>0</v>
      </c>
      <c r="AM1268" s="99">
        <f>SUMIFS(通讯通路门店!$BD:$BD,通讯通路门店!$S:$S,$G1268)</f>
        <v>0</v>
      </c>
      <c r="AN1268" s="99">
        <f>SUMIFS(通讯通路门店!$BF:$BF,通讯通路门店!$S:$S,$G1268)</f>
        <v>0</v>
      </c>
      <c r="AO1268" s="99">
        <f t="shared" si="97"/>
        <v>0</v>
      </c>
      <c r="AP1268" s="99">
        <f>SUMIFS(通讯通路门店!$K:$K,通讯通路门店!$S:$S,$G1268)</f>
        <v>0</v>
      </c>
      <c r="AQ1268" s="83"/>
      <c r="AR1268" s="99">
        <f>SUMIFS(通讯通路门店!$T:$T,通讯通路门店!$S:$S,$G1268)</f>
        <v>0</v>
      </c>
      <c r="AS1268" s="99">
        <f>SUMIFS(通讯通路门店!$U:$U,通讯通路门店!$S:$S,$G1268)</f>
        <v>0</v>
      </c>
      <c r="AT1268" s="99">
        <f>SUMIFS(通讯通路门店!$V:$V,通讯通路门店!$S:$S,$G1268)</f>
        <v>0</v>
      </c>
      <c r="AU1268" s="99">
        <f>SUMIFS(通讯通路门店!$W:$W,通讯通路门店!$S:$S,$G1268)</f>
        <v>0</v>
      </c>
      <c r="AV1268" s="99">
        <f>SUMIFS(通讯通路门店!$Z:$Z,通讯通路门店!$S:$S,$G1268)</f>
        <v>0</v>
      </c>
      <c r="AW1268" s="99">
        <f>SUMIFS(通讯通路门店!$AB:$AB,通讯通路门店!$S:$S,$G1268)</f>
        <v>0</v>
      </c>
      <c r="AX1268" s="99">
        <f>SUMIFS(通讯通路门店!$X:$X,通讯通路门店!$S:$S,$G1268)</f>
        <v>0</v>
      </c>
      <c r="AY1268" s="99">
        <f>SUMIFS(通讯通路门店!$Y:$Y,通讯通路门店!$S:$S,$G1268)</f>
        <v>0</v>
      </c>
      <c r="AZ1268" s="99">
        <f>SUMIFS(通讯通路门店!$AA:$AA,通讯通路门店!$S:$S,$G1268)</f>
        <v>0</v>
      </c>
      <c r="BA1268" s="99">
        <f t="shared" si="98"/>
        <v>0</v>
      </c>
      <c r="BB1268" s="99">
        <f t="shared" si="99"/>
        <v>0</v>
      </c>
      <c r="BC1268" s="99">
        <f>SUMIFS(通讯通路门店!$W:$W,通讯通路门店!$S:$S,$G1268,通讯通路门店!$J:$J,"荣耀体验店")+SUMIFS(通讯通路门店!$W:$W,通讯通路门店!$S:$S,$G1268,通讯通路门店!$J:$J,"荣耀授权专卖店")</f>
        <v>0</v>
      </c>
      <c r="BD1268" s="99">
        <f>SUMIFS(通讯通路门店!$Z:$Z,通讯通路门店!$S:$S,$G1268,通讯通路门店!$J:$J,"VIVO体验店")</f>
        <v>0</v>
      </c>
      <c r="BE1268" s="99">
        <f>SUMIFS(通讯通路门店!$AB:$AB,通讯通路门店!$S:$S,$G1268,通讯通路门店!$J:$J,"OPPO体验店")</f>
        <v>0</v>
      </c>
      <c r="BF1268" s="99">
        <f>SUMIFS(通讯通路门店!$X:$X,通讯通路门店!$S:$S,$G1268,通讯通路门店!$J:$J,"华为授权体验店")+SUMIFS(通讯通路门店!$AA:$AA,通讯通路门店!$S:$S,$G1268,通讯通路门店!$J:$J,"华为堡垒店")</f>
        <v>0</v>
      </c>
      <c r="BG1268" s="99">
        <f>SUMIFS(通讯通路门店!$Y:$Y,通讯通路门店!$S:$S,$G1268,通讯通路门店!$J:$J,"小米体验店")</f>
        <v>0</v>
      </c>
      <c r="BH1268" s="99">
        <f>SUMIFS(通讯通路门店!$AA:$AA,通讯通路门店!$S:$S,$G1268,通讯通路门店!$J:$J,"苹果体验店")</f>
        <v>0</v>
      </c>
      <c r="BI1268" s="99">
        <f>SUMIFS(通讯通路门店!$K:$K,通讯通路门店!$S:$S,$G1268,通讯通路门店!$J:$J,"其他品牌专卖店")</f>
        <v>0</v>
      </c>
      <c r="BJ1268" s="99">
        <f>SUMIFS(通讯通路门店!$AC:$AC,通讯通路门店!$S:$S,$G1268)</f>
        <v>0</v>
      </c>
      <c r="BK1268" s="99">
        <f>SUMIFS(通讯通路门店!$AD:$AD,通讯通路门店!$S:$S,$G1268)</f>
        <v>0</v>
      </c>
      <c r="BL1268" s="99">
        <f>SUMIFS(通讯通路门店!$AE:$AE,通讯通路门店!$S:$S,$G1268)</f>
        <v>0</v>
      </c>
      <c r="BM1268" s="99">
        <f>SUMIFS(通讯通路门店!$AF:$AF,通讯通路门店!$S:$S,$G1268)</f>
        <v>0</v>
      </c>
      <c r="BN1268" s="99">
        <f>SUMIFS(通讯通路门店!$AG:$AG,通讯通路门店!$S:$S,$G1268)</f>
        <v>0</v>
      </c>
      <c r="BO1268" s="99">
        <f>SUMIFS(通讯通路门店!$AH:$AH,通讯通路门店!$S:$S,$G1268)</f>
        <v>0</v>
      </c>
      <c r="BP1268" s="99">
        <f>SUMIFS(通讯通路门店!$AI:$AI,通讯通路门店!$S:$S,$G1268)</f>
        <v>0</v>
      </c>
      <c r="BQ1268" s="83"/>
    </row>
    <row r="1269" spans="1:69">
      <c r="A1269" s="99" t="str">
        <f>IFERROR(_xlfn.XLOOKUP($G1269,通讯通路门店!$S$4:$S$993933,通讯通路门店!$A$4:$A$993933,0,0),"")</f>
        <v>海南省</v>
      </c>
      <c r="B1269" s="99" t="str">
        <f>IFERROR(_xlfn.XLOOKUP($G1269,通讯通路门店!$S$4:$S$993933,通讯通路门店!$B$4:$B$993933,0,0),"")</f>
        <v>乐东黎族自治县</v>
      </c>
      <c r="C1269" s="99" t="str">
        <f>IFERROR(_xlfn.XLOOKUP($G1269,通讯通路门店!$S$4:$S$993933,通讯通路门店!$C$4:$C$993933,0,0),"")</f>
        <v>乐东黎族自治县</v>
      </c>
      <c r="D1269" s="99" t="str">
        <f>IFERROR(_xlfn.XLOOKUP($G1269,通讯通路门店!$S$4:$S$993933,通讯通路门店!$D$4:$D$993933,0,0),"")</f>
        <v>万冲镇</v>
      </c>
      <c r="E1269" s="83"/>
      <c r="F1269" s="83"/>
      <c r="G1269" s="101"/>
      <c r="H1269" s="102">
        <f>IFERROR(_xlfn.XLOOKUP($G1269,通讯通路门店!$S$4:$S$993933,通讯通路门店!$R$4:$R$993933,0,0),"")</f>
        <v>0</v>
      </c>
      <c r="I1269" s="83"/>
      <c r="J1269" s="83"/>
      <c r="K1269" s="83"/>
      <c r="L1269" s="83"/>
      <c r="M1269" s="83"/>
      <c r="N1269" s="83"/>
      <c r="O1269" s="83"/>
      <c r="P1269" s="83"/>
      <c r="Q1269" s="83"/>
      <c r="R1269" s="83"/>
      <c r="S1269" s="83"/>
      <c r="T1269" s="83"/>
      <c r="U1269" s="99">
        <f>COUNTIF(通讯通路门店!$S:$S,$G1269)</f>
        <v>0</v>
      </c>
      <c r="V1269" s="99">
        <f>COUNTIFS(通讯通路门店!$S:$S,$G1269,通讯通路门店!$J:$J,"综合卖场")</f>
        <v>0</v>
      </c>
      <c r="W1269" s="99">
        <f>SUMIFS(通讯通路门店!$AJ:$AJ,通讯通路门店!$S:$S,通讯客户沙盘!$G1269)</f>
        <v>0</v>
      </c>
      <c r="X1269" s="99">
        <f t="shared" si="95"/>
        <v>0</v>
      </c>
      <c r="Y1269" s="99">
        <f>COUNTIFS(通讯通路门店!$S:$S,$G1269,通讯通路门店!$J:$J,"荣耀体验店")+COUNTIFS(通讯通路门店!$S:$S,$G1269,通讯通路门店!$J:$J,"荣耀授权专卖店")</f>
        <v>0</v>
      </c>
      <c r="Z1269" s="99">
        <f>COUNTIFS(通讯通路门店!$S:$S,$G1269,通讯通路门店!$J:$J,"VIVO体验店")</f>
        <v>0</v>
      </c>
      <c r="AA1269" s="99">
        <f>COUNTIFS(通讯通路门店!$S:$S,$G1269,通讯通路门店!$J:$J,"OPPO体验店")</f>
        <v>0</v>
      </c>
      <c r="AB1269" s="99">
        <f>COUNTIFS(通讯通路门店!$S:$S,$G1269,通讯通路门店!$J:$J,"华为授权体验店")+COUNTIFS(通讯通路门店!$S:$S,$G1269,通讯通路门店!$J:$J,"华为堡垒店")</f>
        <v>0</v>
      </c>
      <c r="AC1269" s="99">
        <f>COUNTIFS(通讯通路门店!$S:$S,$G1269,通讯通路门店!$J:$J,"小米体验店")</f>
        <v>0</v>
      </c>
      <c r="AD1269" s="99">
        <f>COUNTIFS(通讯通路门店!$S:$S,$G1269,通讯通路门店!$J:$J,"苹果体验店")</f>
        <v>0</v>
      </c>
      <c r="AE1269" s="99">
        <f>COUNTIFS(通讯通路门店!$S:$S,$G1269,通讯通路门店!$J:$J,"其他品牌专卖店")</f>
        <v>0</v>
      </c>
      <c r="AF1269" s="99">
        <f>SUMIFS(通讯通路门店!$BI:$BI,通讯通路门店!$S:$S,$G1269)</f>
        <v>0</v>
      </c>
      <c r="AG1269" s="99">
        <f>SUMIFS(通讯通路门店!$BH:$BH,通讯通路门店!$S:$S,$G1269)</f>
        <v>0</v>
      </c>
      <c r="AH1269" s="99">
        <f t="shared" si="96"/>
        <v>0</v>
      </c>
      <c r="AI1269" s="99">
        <f>SUMIFS(通讯通路门店!$BB:$BB,通讯通路门店!$S:$S,$G1269)</f>
        <v>0</v>
      </c>
      <c r="AJ1269" s="99">
        <f>SUMIFS(通讯通路门店!$BE:$BE,通讯通路门店!$S:$S,$G1269)</f>
        <v>0</v>
      </c>
      <c r="AK1269" s="99">
        <f>SUMIFS(通讯通路门店!$BG:$BG,通讯通路门店!$S:$S,$G1269)</f>
        <v>0</v>
      </c>
      <c r="AL1269" s="99">
        <f>SUMIFS(通讯通路门店!$BC:$BC,通讯通路门店!$S:$S,$G1269)</f>
        <v>0</v>
      </c>
      <c r="AM1269" s="99">
        <f>SUMIFS(通讯通路门店!$BD:$BD,通讯通路门店!$S:$S,$G1269)</f>
        <v>0</v>
      </c>
      <c r="AN1269" s="99">
        <f>SUMIFS(通讯通路门店!$BF:$BF,通讯通路门店!$S:$S,$G1269)</f>
        <v>0</v>
      </c>
      <c r="AO1269" s="99">
        <f t="shared" si="97"/>
        <v>0</v>
      </c>
      <c r="AP1269" s="99">
        <f>SUMIFS(通讯通路门店!$K:$K,通讯通路门店!$S:$S,$G1269)</f>
        <v>0</v>
      </c>
      <c r="AQ1269" s="83"/>
      <c r="AR1269" s="99">
        <f>SUMIFS(通讯通路门店!$T:$T,通讯通路门店!$S:$S,$G1269)</f>
        <v>0</v>
      </c>
      <c r="AS1269" s="99">
        <f>SUMIFS(通讯通路门店!$U:$U,通讯通路门店!$S:$S,$G1269)</f>
        <v>0</v>
      </c>
      <c r="AT1269" s="99">
        <f>SUMIFS(通讯通路门店!$V:$V,通讯通路门店!$S:$S,$G1269)</f>
        <v>0</v>
      </c>
      <c r="AU1269" s="99">
        <f>SUMIFS(通讯通路门店!$W:$W,通讯通路门店!$S:$S,$G1269)</f>
        <v>0</v>
      </c>
      <c r="AV1269" s="99">
        <f>SUMIFS(通讯通路门店!$Z:$Z,通讯通路门店!$S:$S,$G1269)</f>
        <v>0</v>
      </c>
      <c r="AW1269" s="99">
        <f>SUMIFS(通讯通路门店!$AB:$AB,通讯通路门店!$S:$S,$G1269)</f>
        <v>0</v>
      </c>
      <c r="AX1269" s="99">
        <f>SUMIFS(通讯通路门店!$X:$X,通讯通路门店!$S:$S,$G1269)</f>
        <v>0</v>
      </c>
      <c r="AY1269" s="99">
        <f>SUMIFS(通讯通路门店!$Y:$Y,通讯通路门店!$S:$S,$G1269)</f>
        <v>0</v>
      </c>
      <c r="AZ1269" s="99">
        <f>SUMIFS(通讯通路门店!$AA:$AA,通讯通路门店!$S:$S,$G1269)</f>
        <v>0</v>
      </c>
      <c r="BA1269" s="99">
        <f t="shared" si="98"/>
        <v>0</v>
      </c>
      <c r="BB1269" s="99">
        <f t="shared" si="99"/>
        <v>0</v>
      </c>
      <c r="BC1269" s="99">
        <f>SUMIFS(通讯通路门店!$W:$W,通讯通路门店!$S:$S,$G1269,通讯通路门店!$J:$J,"荣耀体验店")+SUMIFS(通讯通路门店!$W:$W,通讯通路门店!$S:$S,$G1269,通讯通路门店!$J:$J,"荣耀授权专卖店")</f>
        <v>0</v>
      </c>
      <c r="BD1269" s="99">
        <f>SUMIFS(通讯通路门店!$Z:$Z,通讯通路门店!$S:$S,$G1269,通讯通路门店!$J:$J,"VIVO体验店")</f>
        <v>0</v>
      </c>
      <c r="BE1269" s="99">
        <f>SUMIFS(通讯通路门店!$AB:$AB,通讯通路门店!$S:$S,$G1269,通讯通路门店!$J:$J,"OPPO体验店")</f>
        <v>0</v>
      </c>
      <c r="BF1269" s="99">
        <f>SUMIFS(通讯通路门店!$X:$X,通讯通路门店!$S:$S,$G1269,通讯通路门店!$J:$J,"华为授权体验店")+SUMIFS(通讯通路门店!$AA:$AA,通讯通路门店!$S:$S,$G1269,通讯通路门店!$J:$J,"华为堡垒店")</f>
        <v>0</v>
      </c>
      <c r="BG1269" s="99">
        <f>SUMIFS(通讯通路门店!$Y:$Y,通讯通路门店!$S:$S,$G1269,通讯通路门店!$J:$J,"小米体验店")</f>
        <v>0</v>
      </c>
      <c r="BH1269" s="99">
        <f>SUMIFS(通讯通路门店!$AA:$AA,通讯通路门店!$S:$S,$G1269,通讯通路门店!$J:$J,"苹果体验店")</f>
        <v>0</v>
      </c>
      <c r="BI1269" s="99">
        <f>SUMIFS(通讯通路门店!$K:$K,通讯通路门店!$S:$S,$G1269,通讯通路门店!$J:$J,"其他品牌专卖店")</f>
        <v>0</v>
      </c>
      <c r="BJ1269" s="99">
        <f>SUMIFS(通讯通路门店!$AC:$AC,通讯通路门店!$S:$S,$G1269)</f>
        <v>0</v>
      </c>
      <c r="BK1269" s="99">
        <f>SUMIFS(通讯通路门店!$AD:$AD,通讯通路门店!$S:$S,$G1269)</f>
        <v>0</v>
      </c>
      <c r="BL1269" s="99">
        <f>SUMIFS(通讯通路门店!$AE:$AE,通讯通路门店!$S:$S,$G1269)</f>
        <v>0</v>
      </c>
      <c r="BM1269" s="99">
        <f>SUMIFS(通讯通路门店!$AF:$AF,通讯通路门店!$S:$S,$G1269)</f>
        <v>0</v>
      </c>
      <c r="BN1269" s="99">
        <f>SUMIFS(通讯通路门店!$AG:$AG,通讯通路门店!$S:$S,$G1269)</f>
        <v>0</v>
      </c>
      <c r="BO1269" s="99">
        <f>SUMIFS(通讯通路门店!$AH:$AH,通讯通路门店!$S:$S,$G1269)</f>
        <v>0</v>
      </c>
      <c r="BP1269" s="99">
        <f>SUMIFS(通讯通路门店!$AI:$AI,通讯通路门店!$S:$S,$G1269)</f>
        <v>0</v>
      </c>
      <c r="BQ1269" s="83"/>
    </row>
    <row r="1270" spans="1:69">
      <c r="A1270" s="99" t="str">
        <f>IFERROR(_xlfn.XLOOKUP($G1270,通讯通路门店!$S$4:$S$993933,通讯通路门店!$A$4:$A$993933,0,0),"")</f>
        <v>海南省</v>
      </c>
      <c r="B1270" s="99" t="str">
        <f>IFERROR(_xlfn.XLOOKUP($G1270,通讯通路门店!$S$4:$S$993933,通讯通路门店!$B$4:$B$993933,0,0),"")</f>
        <v>乐东黎族自治县</v>
      </c>
      <c r="C1270" s="99" t="str">
        <f>IFERROR(_xlfn.XLOOKUP($G1270,通讯通路门店!$S$4:$S$993933,通讯通路门店!$C$4:$C$993933,0,0),"")</f>
        <v>乐东黎族自治县</v>
      </c>
      <c r="D1270" s="99" t="str">
        <f>IFERROR(_xlfn.XLOOKUP($G1270,通讯通路门店!$S$4:$S$993933,通讯通路门店!$D$4:$D$993933,0,0),"")</f>
        <v>万冲镇</v>
      </c>
      <c r="E1270" s="83"/>
      <c r="F1270" s="83"/>
      <c r="G1270" s="101"/>
      <c r="H1270" s="102">
        <f>IFERROR(_xlfn.XLOOKUP($G1270,通讯通路门店!$S$4:$S$993933,通讯通路门店!$R$4:$R$993933,0,0),"")</f>
        <v>0</v>
      </c>
      <c r="I1270" s="83"/>
      <c r="J1270" s="83"/>
      <c r="K1270" s="83"/>
      <c r="L1270" s="83"/>
      <c r="M1270" s="83"/>
      <c r="N1270" s="83"/>
      <c r="O1270" s="83"/>
      <c r="P1270" s="83"/>
      <c r="Q1270" s="83"/>
      <c r="R1270" s="83"/>
      <c r="S1270" s="83"/>
      <c r="T1270" s="83"/>
      <c r="U1270" s="99">
        <f>COUNTIF(通讯通路门店!$S:$S,$G1270)</f>
        <v>0</v>
      </c>
      <c r="V1270" s="99">
        <f>COUNTIFS(通讯通路门店!$S:$S,$G1270,通讯通路门店!$J:$J,"综合卖场")</f>
        <v>0</v>
      </c>
      <c r="W1270" s="99">
        <f>SUMIFS(通讯通路门店!$AJ:$AJ,通讯通路门店!$S:$S,通讯客户沙盘!$G1270)</f>
        <v>0</v>
      </c>
      <c r="X1270" s="99">
        <f t="shared" si="95"/>
        <v>0</v>
      </c>
      <c r="Y1270" s="99">
        <f>COUNTIFS(通讯通路门店!$S:$S,$G1270,通讯通路门店!$J:$J,"荣耀体验店")+COUNTIFS(通讯通路门店!$S:$S,$G1270,通讯通路门店!$J:$J,"荣耀授权专卖店")</f>
        <v>0</v>
      </c>
      <c r="Z1270" s="99">
        <f>COUNTIFS(通讯通路门店!$S:$S,$G1270,通讯通路门店!$J:$J,"VIVO体验店")</f>
        <v>0</v>
      </c>
      <c r="AA1270" s="99">
        <f>COUNTIFS(通讯通路门店!$S:$S,$G1270,通讯通路门店!$J:$J,"OPPO体验店")</f>
        <v>0</v>
      </c>
      <c r="AB1270" s="99">
        <f>COUNTIFS(通讯通路门店!$S:$S,$G1270,通讯通路门店!$J:$J,"华为授权体验店")+COUNTIFS(通讯通路门店!$S:$S,$G1270,通讯通路门店!$J:$J,"华为堡垒店")</f>
        <v>0</v>
      </c>
      <c r="AC1270" s="99">
        <f>COUNTIFS(通讯通路门店!$S:$S,$G1270,通讯通路门店!$J:$J,"小米体验店")</f>
        <v>0</v>
      </c>
      <c r="AD1270" s="99">
        <f>COUNTIFS(通讯通路门店!$S:$S,$G1270,通讯通路门店!$J:$J,"苹果体验店")</f>
        <v>0</v>
      </c>
      <c r="AE1270" s="99">
        <f>COUNTIFS(通讯通路门店!$S:$S,$G1270,通讯通路门店!$J:$J,"其他品牌专卖店")</f>
        <v>0</v>
      </c>
      <c r="AF1270" s="99">
        <f>SUMIFS(通讯通路门店!$BI:$BI,通讯通路门店!$S:$S,$G1270)</f>
        <v>0</v>
      </c>
      <c r="AG1270" s="99">
        <f>SUMIFS(通讯通路门店!$BH:$BH,通讯通路门店!$S:$S,$G1270)</f>
        <v>0</v>
      </c>
      <c r="AH1270" s="99">
        <f t="shared" si="96"/>
        <v>0</v>
      </c>
      <c r="AI1270" s="99">
        <f>SUMIFS(通讯通路门店!$BB:$BB,通讯通路门店!$S:$S,$G1270)</f>
        <v>0</v>
      </c>
      <c r="AJ1270" s="99">
        <f>SUMIFS(通讯通路门店!$BE:$BE,通讯通路门店!$S:$S,$G1270)</f>
        <v>0</v>
      </c>
      <c r="AK1270" s="99">
        <f>SUMIFS(通讯通路门店!$BG:$BG,通讯通路门店!$S:$S,$G1270)</f>
        <v>0</v>
      </c>
      <c r="AL1270" s="99">
        <f>SUMIFS(通讯通路门店!$BC:$BC,通讯通路门店!$S:$S,$G1270)</f>
        <v>0</v>
      </c>
      <c r="AM1270" s="99">
        <f>SUMIFS(通讯通路门店!$BD:$BD,通讯通路门店!$S:$S,$G1270)</f>
        <v>0</v>
      </c>
      <c r="AN1270" s="99">
        <f>SUMIFS(通讯通路门店!$BF:$BF,通讯通路门店!$S:$S,$G1270)</f>
        <v>0</v>
      </c>
      <c r="AO1270" s="99">
        <f t="shared" si="97"/>
        <v>0</v>
      </c>
      <c r="AP1270" s="99">
        <f>SUMIFS(通讯通路门店!$K:$K,通讯通路门店!$S:$S,$G1270)</f>
        <v>0</v>
      </c>
      <c r="AQ1270" s="83"/>
      <c r="AR1270" s="99">
        <f>SUMIFS(通讯通路门店!$T:$T,通讯通路门店!$S:$S,$G1270)</f>
        <v>0</v>
      </c>
      <c r="AS1270" s="99">
        <f>SUMIFS(通讯通路门店!$U:$U,通讯通路门店!$S:$S,$G1270)</f>
        <v>0</v>
      </c>
      <c r="AT1270" s="99">
        <f>SUMIFS(通讯通路门店!$V:$V,通讯通路门店!$S:$S,$G1270)</f>
        <v>0</v>
      </c>
      <c r="AU1270" s="99">
        <f>SUMIFS(通讯通路门店!$W:$W,通讯通路门店!$S:$S,$G1270)</f>
        <v>0</v>
      </c>
      <c r="AV1270" s="99">
        <f>SUMIFS(通讯通路门店!$Z:$Z,通讯通路门店!$S:$S,$G1270)</f>
        <v>0</v>
      </c>
      <c r="AW1270" s="99">
        <f>SUMIFS(通讯通路门店!$AB:$AB,通讯通路门店!$S:$S,$G1270)</f>
        <v>0</v>
      </c>
      <c r="AX1270" s="99">
        <f>SUMIFS(通讯通路门店!$X:$X,通讯通路门店!$S:$S,$G1270)</f>
        <v>0</v>
      </c>
      <c r="AY1270" s="99">
        <f>SUMIFS(通讯通路门店!$Y:$Y,通讯通路门店!$S:$S,$G1270)</f>
        <v>0</v>
      </c>
      <c r="AZ1270" s="99">
        <f>SUMIFS(通讯通路门店!$AA:$AA,通讯通路门店!$S:$S,$G1270)</f>
        <v>0</v>
      </c>
      <c r="BA1270" s="99">
        <f t="shared" si="98"/>
        <v>0</v>
      </c>
      <c r="BB1270" s="99">
        <f t="shared" si="99"/>
        <v>0</v>
      </c>
      <c r="BC1270" s="99">
        <f>SUMIFS(通讯通路门店!$W:$W,通讯通路门店!$S:$S,$G1270,通讯通路门店!$J:$J,"荣耀体验店")+SUMIFS(通讯通路门店!$W:$W,通讯通路门店!$S:$S,$G1270,通讯通路门店!$J:$J,"荣耀授权专卖店")</f>
        <v>0</v>
      </c>
      <c r="BD1270" s="99">
        <f>SUMIFS(通讯通路门店!$Z:$Z,通讯通路门店!$S:$S,$G1270,通讯通路门店!$J:$J,"VIVO体验店")</f>
        <v>0</v>
      </c>
      <c r="BE1270" s="99">
        <f>SUMIFS(通讯通路门店!$AB:$AB,通讯通路门店!$S:$S,$G1270,通讯通路门店!$J:$J,"OPPO体验店")</f>
        <v>0</v>
      </c>
      <c r="BF1270" s="99">
        <f>SUMIFS(通讯通路门店!$X:$X,通讯通路门店!$S:$S,$G1270,通讯通路门店!$J:$J,"华为授权体验店")+SUMIFS(通讯通路门店!$AA:$AA,通讯通路门店!$S:$S,$G1270,通讯通路门店!$J:$J,"华为堡垒店")</f>
        <v>0</v>
      </c>
      <c r="BG1270" s="99">
        <f>SUMIFS(通讯通路门店!$Y:$Y,通讯通路门店!$S:$S,$G1270,通讯通路门店!$J:$J,"小米体验店")</f>
        <v>0</v>
      </c>
      <c r="BH1270" s="99">
        <f>SUMIFS(通讯通路门店!$AA:$AA,通讯通路门店!$S:$S,$G1270,通讯通路门店!$J:$J,"苹果体验店")</f>
        <v>0</v>
      </c>
      <c r="BI1270" s="99">
        <f>SUMIFS(通讯通路门店!$K:$K,通讯通路门店!$S:$S,$G1270,通讯通路门店!$J:$J,"其他品牌专卖店")</f>
        <v>0</v>
      </c>
      <c r="BJ1270" s="99">
        <f>SUMIFS(通讯通路门店!$AC:$AC,通讯通路门店!$S:$S,$G1270)</f>
        <v>0</v>
      </c>
      <c r="BK1270" s="99">
        <f>SUMIFS(通讯通路门店!$AD:$AD,通讯通路门店!$S:$S,$G1270)</f>
        <v>0</v>
      </c>
      <c r="BL1270" s="99">
        <f>SUMIFS(通讯通路门店!$AE:$AE,通讯通路门店!$S:$S,$G1270)</f>
        <v>0</v>
      </c>
      <c r="BM1270" s="99">
        <f>SUMIFS(通讯通路门店!$AF:$AF,通讯通路门店!$S:$S,$G1270)</f>
        <v>0</v>
      </c>
      <c r="BN1270" s="99">
        <f>SUMIFS(通讯通路门店!$AG:$AG,通讯通路门店!$S:$S,$G1270)</f>
        <v>0</v>
      </c>
      <c r="BO1270" s="99">
        <f>SUMIFS(通讯通路门店!$AH:$AH,通讯通路门店!$S:$S,$G1270)</f>
        <v>0</v>
      </c>
      <c r="BP1270" s="99">
        <f>SUMIFS(通讯通路门店!$AI:$AI,通讯通路门店!$S:$S,$G1270)</f>
        <v>0</v>
      </c>
      <c r="BQ1270" s="83"/>
    </row>
    <row r="1271" spans="1:69">
      <c r="A1271" s="99" t="str">
        <f>IFERROR(_xlfn.XLOOKUP($G1271,通讯通路门店!$S$4:$S$993933,通讯通路门店!$A$4:$A$993933,0,0),"")</f>
        <v>海南省</v>
      </c>
      <c r="B1271" s="99" t="str">
        <f>IFERROR(_xlfn.XLOOKUP($G1271,通讯通路门店!$S$4:$S$993933,通讯通路门店!$B$4:$B$993933,0,0),"")</f>
        <v>乐东黎族自治县</v>
      </c>
      <c r="C1271" s="99" t="str">
        <f>IFERROR(_xlfn.XLOOKUP($G1271,通讯通路门店!$S$4:$S$993933,通讯通路门店!$C$4:$C$993933,0,0),"")</f>
        <v>乐东黎族自治县</v>
      </c>
      <c r="D1271" s="99" t="str">
        <f>IFERROR(_xlfn.XLOOKUP($G1271,通讯通路门店!$S$4:$S$993933,通讯通路门店!$D$4:$D$993933,0,0),"")</f>
        <v>万冲镇</v>
      </c>
      <c r="E1271" s="83"/>
      <c r="F1271" s="83"/>
      <c r="G1271" s="101"/>
      <c r="H1271" s="102">
        <f>IFERROR(_xlfn.XLOOKUP($G1271,通讯通路门店!$S$4:$S$993933,通讯通路门店!$R$4:$R$993933,0,0),"")</f>
        <v>0</v>
      </c>
      <c r="I1271" s="83"/>
      <c r="J1271" s="83"/>
      <c r="K1271" s="83"/>
      <c r="L1271" s="83"/>
      <c r="M1271" s="83"/>
      <c r="N1271" s="83"/>
      <c r="O1271" s="83"/>
      <c r="P1271" s="83"/>
      <c r="Q1271" s="83"/>
      <c r="R1271" s="83"/>
      <c r="S1271" s="83"/>
      <c r="T1271" s="83"/>
      <c r="U1271" s="99">
        <f>COUNTIF(通讯通路门店!$S:$S,$G1271)</f>
        <v>0</v>
      </c>
      <c r="V1271" s="99">
        <f>COUNTIFS(通讯通路门店!$S:$S,$G1271,通讯通路门店!$J:$J,"综合卖场")</f>
        <v>0</v>
      </c>
      <c r="W1271" s="99">
        <f>SUMIFS(通讯通路门店!$AJ:$AJ,通讯通路门店!$S:$S,通讯客户沙盘!$G1271)</f>
        <v>0</v>
      </c>
      <c r="X1271" s="99">
        <f t="shared" si="95"/>
        <v>0</v>
      </c>
      <c r="Y1271" s="99">
        <f>COUNTIFS(通讯通路门店!$S:$S,$G1271,通讯通路门店!$J:$J,"荣耀体验店")+COUNTIFS(通讯通路门店!$S:$S,$G1271,通讯通路门店!$J:$J,"荣耀授权专卖店")</f>
        <v>0</v>
      </c>
      <c r="Z1271" s="99">
        <f>COUNTIFS(通讯通路门店!$S:$S,$G1271,通讯通路门店!$J:$J,"VIVO体验店")</f>
        <v>0</v>
      </c>
      <c r="AA1271" s="99">
        <f>COUNTIFS(通讯通路门店!$S:$S,$G1271,通讯通路门店!$J:$J,"OPPO体验店")</f>
        <v>0</v>
      </c>
      <c r="AB1271" s="99">
        <f>COUNTIFS(通讯通路门店!$S:$S,$G1271,通讯通路门店!$J:$J,"华为授权体验店")+COUNTIFS(通讯通路门店!$S:$S,$G1271,通讯通路门店!$J:$J,"华为堡垒店")</f>
        <v>0</v>
      </c>
      <c r="AC1271" s="99">
        <f>COUNTIFS(通讯通路门店!$S:$S,$G1271,通讯通路门店!$J:$J,"小米体验店")</f>
        <v>0</v>
      </c>
      <c r="AD1271" s="99">
        <f>COUNTIFS(通讯通路门店!$S:$S,$G1271,通讯通路门店!$J:$J,"苹果体验店")</f>
        <v>0</v>
      </c>
      <c r="AE1271" s="99">
        <f>COUNTIFS(通讯通路门店!$S:$S,$G1271,通讯通路门店!$J:$J,"其他品牌专卖店")</f>
        <v>0</v>
      </c>
      <c r="AF1271" s="99">
        <f>SUMIFS(通讯通路门店!$BI:$BI,通讯通路门店!$S:$S,$G1271)</f>
        <v>0</v>
      </c>
      <c r="AG1271" s="99">
        <f>SUMIFS(通讯通路门店!$BH:$BH,通讯通路门店!$S:$S,$G1271)</f>
        <v>0</v>
      </c>
      <c r="AH1271" s="99">
        <f t="shared" si="96"/>
        <v>0</v>
      </c>
      <c r="AI1271" s="99">
        <f>SUMIFS(通讯通路门店!$BB:$BB,通讯通路门店!$S:$S,$G1271)</f>
        <v>0</v>
      </c>
      <c r="AJ1271" s="99">
        <f>SUMIFS(通讯通路门店!$BE:$BE,通讯通路门店!$S:$S,$G1271)</f>
        <v>0</v>
      </c>
      <c r="AK1271" s="99">
        <f>SUMIFS(通讯通路门店!$BG:$BG,通讯通路门店!$S:$S,$G1271)</f>
        <v>0</v>
      </c>
      <c r="AL1271" s="99">
        <f>SUMIFS(通讯通路门店!$BC:$BC,通讯通路门店!$S:$S,$G1271)</f>
        <v>0</v>
      </c>
      <c r="AM1271" s="99">
        <f>SUMIFS(通讯通路门店!$BD:$BD,通讯通路门店!$S:$S,$G1271)</f>
        <v>0</v>
      </c>
      <c r="AN1271" s="99">
        <f>SUMIFS(通讯通路门店!$BF:$BF,通讯通路门店!$S:$S,$G1271)</f>
        <v>0</v>
      </c>
      <c r="AO1271" s="99">
        <f t="shared" si="97"/>
        <v>0</v>
      </c>
      <c r="AP1271" s="99">
        <f>SUMIFS(通讯通路门店!$K:$K,通讯通路门店!$S:$S,$G1271)</f>
        <v>0</v>
      </c>
      <c r="AQ1271" s="83"/>
      <c r="AR1271" s="99">
        <f>SUMIFS(通讯通路门店!$T:$T,通讯通路门店!$S:$S,$G1271)</f>
        <v>0</v>
      </c>
      <c r="AS1271" s="99">
        <f>SUMIFS(通讯通路门店!$U:$U,通讯通路门店!$S:$S,$G1271)</f>
        <v>0</v>
      </c>
      <c r="AT1271" s="99">
        <f>SUMIFS(通讯通路门店!$V:$V,通讯通路门店!$S:$S,$G1271)</f>
        <v>0</v>
      </c>
      <c r="AU1271" s="99">
        <f>SUMIFS(通讯通路门店!$W:$W,通讯通路门店!$S:$S,$G1271)</f>
        <v>0</v>
      </c>
      <c r="AV1271" s="99">
        <f>SUMIFS(通讯通路门店!$Z:$Z,通讯通路门店!$S:$S,$G1271)</f>
        <v>0</v>
      </c>
      <c r="AW1271" s="99">
        <f>SUMIFS(通讯通路门店!$AB:$AB,通讯通路门店!$S:$S,$G1271)</f>
        <v>0</v>
      </c>
      <c r="AX1271" s="99">
        <f>SUMIFS(通讯通路门店!$X:$X,通讯通路门店!$S:$S,$G1271)</f>
        <v>0</v>
      </c>
      <c r="AY1271" s="99">
        <f>SUMIFS(通讯通路门店!$Y:$Y,通讯通路门店!$S:$S,$G1271)</f>
        <v>0</v>
      </c>
      <c r="AZ1271" s="99">
        <f>SUMIFS(通讯通路门店!$AA:$AA,通讯通路门店!$S:$S,$G1271)</f>
        <v>0</v>
      </c>
      <c r="BA1271" s="99">
        <f t="shared" si="98"/>
        <v>0</v>
      </c>
      <c r="BB1271" s="99">
        <f t="shared" si="99"/>
        <v>0</v>
      </c>
      <c r="BC1271" s="99">
        <f>SUMIFS(通讯通路门店!$W:$W,通讯通路门店!$S:$S,$G1271,通讯通路门店!$J:$J,"荣耀体验店")+SUMIFS(通讯通路门店!$W:$W,通讯通路门店!$S:$S,$G1271,通讯通路门店!$J:$J,"荣耀授权专卖店")</f>
        <v>0</v>
      </c>
      <c r="BD1271" s="99">
        <f>SUMIFS(通讯通路门店!$Z:$Z,通讯通路门店!$S:$S,$G1271,通讯通路门店!$J:$J,"VIVO体验店")</f>
        <v>0</v>
      </c>
      <c r="BE1271" s="99">
        <f>SUMIFS(通讯通路门店!$AB:$AB,通讯通路门店!$S:$S,$G1271,通讯通路门店!$J:$J,"OPPO体验店")</f>
        <v>0</v>
      </c>
      <c r="BF1271" s="99">
        <f>SUMIFS(通讯通路门店!$X:$X,通讯通路门店!$S:$S,$G1271,通讯通路门店!$J:$J,"华为授权体验店")+SUMIFS(通讯通路门店!$AA:$AA,通讯通路门店!$S:$S,$G1271,通讯通路门店!$J:$J,"华为堡垒店")</f>
        <v>0</v>
      </c>
      <c r="BG1271" s="99">
        <f>SUMIFS(通讯通路门店!$Y:$Y,通讯通路门店!$S:$S,$G1271,通讯通路门店!$J:$J,"小米体验店")</f>
        <v>0</v>
      </c>
      <c r="BH1271" s="99">
        <f>SUMIFS(通讯通路门店!$AA:$AA,通讯通路门店!$S:$S,$G1271,通讯通路门店!$J:$J,"苹果体验店")</f>
        <v>0</v>
      </c>
      <c r="BI1271" s="99">
        <f>SUMIFS(通讯通路门店!$K:$K,通讯通路门店!$S:$S,$G1271,通讯通路门店!$J:$J,"其他品牌专卖店")</f>
        <v>0</v>
      </c>
      <c r="BJ1271" s="99">
        <f>SUMIFS(通讯通路门店!$AC:$AC,通讯通路门店!$S:$S,$G1271)</f>
        <v>0</v>
      </c>
      <c r="BK1271" s="99">
        <f>SUMIFS(通讯通路门店!$AD:$AD,通讯通路门店!$S:$S,$G1271)</f>
        <v>0</v>
      </c>
      <c r="BL1271" s="99">
        <f>SUMIFS(通讯通路门店!$AE:$AE,通讯通路门店!$S:$S,$G1271)</f>
        <v>0</v>
      </c>
      <c r="BM1271" s="99">
        <f>SUMIFS(通讯通路门店!$AF:$AF,通讯通路门店!$S:$S,$G1271)</f>
        <v>0</v>
      </c>
      <c r="BN1271" s="99">
        <f>SUMIFS(通讯通路门店!$AG:$AG,通讯通路门店!$S:$S,$G1271)</f>
        <v>0</v>
      </c>
      <c r="BO1271" s="99">
        <f>SUMIFS(通讯通路门店!$AH:$AH,通讯通路门店!$S:$S,$G1271)</f>
        <v>0</v>
      </c>
      <c r="BP1271" s="99">
        <f>SUMIFS(通讯通路门店!$AI:$AI,通讯通路门店!$S:$S,$G1271)</f>
        <v>0</v>
      </c>
      <c r="BQ1271" s="83"/>
    </row>
    <row r="1272" spans="1:69">
      <c r="A1272" s="99" t="str">
        <f>IFERROR(_xlfn.XLOOKUP($G1272,通讯通路门店!$S$4:$S$993933,通讯通路门店!$A$4:$A$993933,0,0),"")</f>
        <v>海南省</v>
      </c>
      <c r="B1272" s="99" t="str">
        <f>IFERROR(_xlfn.XLOOKUP($G1272,通讯通路门店!$S$4:$S$993933,通讯通路门店!$B$4:$B$993933,0,0),"")</f>
        <v>乐东黎族自治县</v>
      </c>
      <c r="C1272" s="99" t="str">
        <f>IFERROR(_xlfn.XLOOKUP($G1272,通讯通路门店!$S$4:$S$993933,通讯通路门店!$C$4:$C$993933,0,0),"")</f>
        <v>乐东黎族自治县</v>
      </c>
      <c r="D1272" s="99" t="str">
        <f>IFERROR(_xlfn.XLOOKUP($G1272,通讯通路门店!$S$4:$S$993933,通讯通路门店!$D$4:$D$993933,0,0),"")</f>
        <v>万冲镇</v>
      </c>
      <c r="E1272" s="83"/>
      <c r="F1272" s="83"/>
      <c r="G1272" s="101"/>
      <c r="H1272" s="102">
        <f>IFERROR(_xlfn.XLOOKUP($G1272,通讯通路门店!$S$4:$S$993933,通讯通路门店!$R$4:$R$993933,0,0),"")</f>
        <v>0</v>
      </c>
      <c r="I1272" s="83"/>
      <c r="J1272" s="83"/>
      <c r="K1272" s="83"/>
      <c r="L1272" s="83"/>
      <c r="M1272" s="83"/>
      <c r="N1272" s="83"/>
      <c r="O1272" s="83"/>
      <c r="P1272" s="83"/>
      <c r="Q1272" s="83"/>
      <c r="R1272" s="83"/>
      <c r="S1272" s="83"/>
      <c r="T1272" s="83"/>
      <c r="U1272" s="99">
        <f>COUNTIF(通讯通路门店!$S:$S,$G1272)</f>
        <v>0</v>
      </c>
      <c r="V1272" s="99">
        <f>COUNTIFS(通讯通路门店!$S:$S,$G1272,通讯通路门店!$J:$J,"综合卖场")</f>
        <v>0</v>
      </c>
      <c r="W1272" s="99">
        <f>SUMIFS(通讯通路门店!$AJ:$AJ,通讯通路门店!$S:$S,通讯客户沙盘!$G1272)</f>
        <v>0</v>
      </c>
      <c r="X1272" s="99">
        <f t="shared" si="95"/>
        <v>0</v>
      </c>
      <c r="Y1272" s="99">
        <f>COUNTIFS(通讯通路门店!$S:$S,$G1272,通讯通路门店!$J:$J,"荣耀体验店")+COUNTIFS(通讯通路门店!$S:$S,$G1272,通讯通路门店!$J:$J,"荣耀授权专卖店")</f>
        <v>0</v>
      </c>
      <c r="Z1272" s="99">
        <f>COUNTIFS(通讯通路门店!$S:$S,$G1272,通讯通路门店!$J:$J,"VIVO体验店")</f>
        <v>0</v>
      </c>
      <c r="AA1272" s="99">
        <f>COUNTIFS(通讯通路门店!$S:$S,$G1272,通讯通路门店!$J:$J,"OPPO体验店")</f>
        <v>0</v>
      </c>
      <c r="AB1272" s="99">
        <f>COUNTIFS(通讯通路门店!$S:$S,$G1272,通讯通路门店!$J:$J,"华为授权体验店")+COUNTIFS(通讯通路门店!$S:$S,$G1272,通讯通路门店!$J:$J,"华为堡垒店")</f>
        <v>0</v>
      </c>
      <c r="AC1272" s="99">
        <f>COUNTIFS(通讯通路门店!$S:$S,$G1272,通讯通路门店!$J:$J,"小米体验店")</f>
        <v>0</v>
      </c>
      <c r="AD1272" s="99">
        <f>COUNTIFS(通讯通路门店!$S:$S,$G1272,通讯通路门店!$J:$J,"苹果体验店")</f>
        <v>0</v>
      </c>
      <c r="AE1272" s="99">
        <f>COUNTIFS(通讯通路门店!$S:$S,$G1272,通讯通路门店!$J:$J,"其他品牌专卖店")</f>
        <v>0</v>
      </c>
      <c r="AF1272" s="99">
        <f>SUMIFS(通讯通路门店!$BI:$BI,通讯通路门店!$S:$S,$G1272)</f>
        <v>0</v>
      </c>
      <c r="AG1272" s="99">
        <f>SUMIFS(通讯通路门店!$BH:$BH,通讯通路门店!$S:$S,$G1272)</f>
        <v>0</v>
      </c>
      <c r="AH1272" s="99">
        <f t="shared" si="96"/>
        <v>0</v>
      </c>
      <c r="AI1272" s="99">
        <f>SUMIFS(通讯通路门店!$BB:$BB,通讯通路门店!$S:$S,$G1272)</f>
        <v>0</v>
      </c>
      <c r="AJ1272" s="99">
        <f>SUMIFS(通讯通路门店!$BE:$BE,通讯通路门店!$S:$S,$G1272)</f>
        <v>0</v>
      </c>
      <c r="AK1272" s="99">
        <f>SUMIFS(通讯通路门店!$BG:$BG,通讯通路门店!$S:$S,$G1272)</f>
        <v>0</v>
      </c>
      <c r="AL1272" s="99">
        <f>SUMIFS(通讯通路门店!$BC:$BC,通讯通路门店!$S:$S,$G1272)</f>
        <v>0</v>
      </c>
      <c r="AM1272" s="99">
        <f>SUMIFS(通讯通路门店!$BD:$BD,通讯通路门店!$S:$S,$G1272)</f>
        <v>0</v>
      </c>
      <c r="AN1272" s="99">
        <f>SUMIFS(通讯通路门店!$BF:$BF,通讯通路门店!$S:$S,$G1272)</f>
        <v>0</v>
      </c>
      <c r="AO1272" s="99">
        <f t="shared" si="97"/>
        <v>0</v>
      </c>
      <c r="AP1272" s="99">
        <f>SUMIFS(通讯通路门店!$K:$K,通讯通路门店!$S:$S,$G1272)</f>
        <v>0</v>
      </c>
      <c r="AQ1272" s="83"/>
      <c r="AR1272" s="99">
        <f>SUMIFS(通讯通路门店!$T:$T,通讯通路门店!$S:$S,$G1272)</f>
        <v>0</v>
      </c>
      <c r="AS1272" s="99">
        <f>SUMIFS(通讯通路门店!$U:$U,通讯通路门店!$S:$S,$G1272)</f>
        <v>0</v>
      </c>
      <c r="AT1272" s="99">
        <f>SUMIFS(通讯通路门店!$V:$V,通讯通路门店!$S:$S,$G1272)</f>
        <v>0</v>
      </c>
      <c r="AU1272" s="99">
        <f>SUMIFS(通讯通路门店!$W:$W,通讯通路门店!$S:$S,$G1272)</f>
        <v>0</v>
      </c>
      <c r="AV1272" s="99">
        <f>SUMIFS(通讯通路门店!$Z:$Z,通讯通路门店!$S:$S,$G1272)</f>
        <v>0</v>
      </c>
      <c r="AW1272" s="99">
        <f>SUMIFS(通讯通路门店!$AB:$AB,通讯通路门店!$S:$S,$G1272)</f>
        <v>0</v>
      </c>
      <c r="AX1272" s="99">
        <f>SUMIFS(通讯通路门店!$X:$X,通讯通路门店!$S:$S,$G1272)</f>
        <v>0</v>
      </c>
      <c r="AY1272" s="99">
        <f>SUMIFS(通讯通路门店!$Y:$Y,通讯通路门店!$S:$S,$G1272)</f>
        <v>0</v>
      </c>
      <c r="AZ1272" s="99">
        <f>SUMIFS(通讯通路门店!$AA:$AA,通讯通路门店!$S:$S,$G1272)</f>
        <v>0</v>
      </c>
      <c r="BA1272" s="99">
        <f t="shared" si="98"/>
        <v>0</v>
      </c>
      <c r="BB1272" s="99">
        <f t="shared" si="99"/>
        <v>0</v>
      </c>
      <c r="BC1272" s="99">
        <f>SUMIFS(通讯通路门店!$W:$W,通讯通路门店!$S:$S,$G1272,通讯通路门店!$J:$J,"荣耀体验店")+SUMIFS(通讯通路门店!$W:$W,通讯通路门店!$S:$S,$G1272,通讯通路门店!$J:$J,"荣耀授权专卖店")</f>
        <v>0</v>
      </c>
      <c r="BD1272" s="99">
        <f>SUMIFS(通讯通路门店!$Z:$Z,通讯通路门店!$S:$S,$G1272,通讯通路门店!$J:$J,"VIVO体验店")</f>
        <v>0</v>
      </c>
      <c r="BE1272" s="99">
        <f>SUMIFS(通讯通路门店!$AB:$AB,通讯通路门店!$S:$S,$G1272,通讯通路门店!$J:$J,"OPPO体验店")</f>
        <v>0</v>
      </c>
      <c r="BF1272" s="99">
        <f>SUMIFS(通讯通路门店!$X:$X,通讯通路门店!$S:$S,$G1272,通讯通路门店!$J:$J,"华为授权体验店")+SUMIFS(通讯通路门店!$AA:$AA,通讯通路门店!$S:$S,$G1272,通讯通路门店!$J:$J,"华为堡垒店")</f>
        <v>0</v>
      </c>
      <c r="BG1272" s="99">
        <f>SUMIFS(通讯通路门店!$Y:$Y,通讯通路门店!$S:$S,$G1272,通讯通路门店!$J:$J,"小米体验店")</f>
        <v>0</v>
      </c>
      <c r="BH1272" s="99">
        <f>SUMIFS(通讯通路门店!$AA:$AA,通讯通路门店!$S:$S,$G1272,通讯通路门店!$J:$J,"苹果体验店")</f>
        <v>0</v>
      </c>
      <c r="BI1272" s="99">
        <f>SUMIFS(通讯通路门店!$K:$K,通讯通路门店!$S:$S,$G1272,通讯通路门店!$J:$J,"其他品牌专卖店")</f>
        <v>0</v>
      </c>
      <c r="BJ1272" s="99">
        <f>SUMIFS(通讯通路门店!$AC:$AC,通讯通路门店!$S:$S,$G1272)</f>
        <v>0</v>
      </c>
      <c r="BK1272" s="99">
        <f>SUMIFS(通讯通路门店!$AD:$AD,通讯通路门店!$S:$S,$G1272)</f>
        <v>0</v>
      </c>
      <c r="BL1272" s="99">
        <f>SUMIFS(通讯通路门店!$AE:$AE,通讯通路门店!$S:$S,$G1272)</f>
        <v>0</v>
      </c>
      <c r="BM1272" s="99">
        <f>SUMIFS(通讯通路门店!$AF:$AF,通讯通路门店!$S:$S,$G1272)</f>
        <v>0</v>
      </c>
      <c r="BN1272" s="99">
        <f>SUMIFS(通讯通路门店!$AG:$AG,通讯通路门店!$S:$S,$G1272)</f>
        <v>0</v>
      </c>
      <c r="BO1272" s="99">
        <f>SUMIFS(通讯通路门店!$AH:$AH,通讯通路门店!$S:$S,$G1272)</f>
        <v>0</v>
      </c>
      <c r="BP1272" s="99">
        <f>SUMIFS(通讯通路门店!$AI:$AI,通讯通路门店!$S:$S,$G1272)</f>
        <v>0</v>
      </c>
      <c r="BQ1272" s="83"/>
    </row>
    <row r="1273" spans="1:69">
      <c r="A1273" s="99" t="str">
        <f>IFERROR(_xlfn.XLOOKUP($G1273,通讯通路门店!$S$4:$S$993933,通讯通路门店!$A$4:$A$993933,0,0),"")</f>
        <v>海南省</v>
      </c>
      <c r="B1273" s="99" t="str">
        <f>IFERROR(_xlfn.XLOOKUP($G1273,通讯通路门店!$S$4:$S$993933,通讯通路门店!$B$4:$B$993933,0,0),"")</f>
        <v>乐东黎族自治县</v>
      </c>
      <c r="C1273" s="99" t="str">
        <f>IFERROR(_xlfn.XLOOKUP($G1273,通讯通路门店!$S$4:$S$993933,通讯通路门店!$C$4:$C$993933,0,0),"")</f>
        <v>乐东黎族自治县</v>
      </c>
      <c r="D1273" s="99" t="str">
        <f>IFERROR(_xlfn.XLOOKUP($G1273,通讯通路门店!$S$4:$S$993933,通讯通路门店!$D$4:$D$993933,0,0),"")</f>
        <v>万冲镇</v>
      </c>
      <c r="E1273" s="83"/>
      <c r="F1273" s="83"/>
      <c r="G1273" s="101"/>
      <c r="H1273" s="102">
        <f>IFERROR(_xlfn.XLOOKUP($G1273,通讯通路门店!$S$4:$S$993933,通讯通路门店!$R$4:$R$993933,0,0),"")</f>
        <v>0</v>
      </c>
      <c r="I1273" s="83"/>
      <c r="J1273" s="83"/>
      <c r="K1273" s="83"/>
      <c r="L1273" s="83"/>
      <c r="M1273" s="83"/>
      <c r="N1273" s="83"/>
      <c r="O1273" s="83"/>
      <c r="P1273" s="83"/>
      <c r="Q1273" s="83"/>
      <c r="R1273" s="83"/>
      <c r="S1273" s="83"/>
      <c r="T1273" s="83"/>
      <c r="U1273" s="99">
        <f>COUNTIF(通讯通路门店!$S:$S,$G1273)</f>
        <v>0</v>
      </c>
      <c r="V1273" s="99">
        <f>COUNTIFS(通讯通路门店!$S:$S,$G1273,通讯通路门店!$J:$J,"综合卖场")</f>
        <v>0</v>
      </c>
      <c r="W1273" s="99">
        <f>SUMIFS(通讯通路门店!$AJ:$AJ,通讯通路门店!$S:$S,通讯客户沙盘!$G1273)</f>
        <v>0</v>
      </c>
      <c r="X1273" s="99">
        <f t="shared" si="95"/>
        <v>0</v>
      </c>
      <c r="Y1273" s="99">
        <f>COUNTIFS(通讯通路门店!$S:$S,$G1273,通讯通路门店!$J:$J,"荣耀体验店")+COUNTIFS(通讯通路门店!$S:$S,$G1273,通讯通路门店!$J:$J,"荣耀授权专卖店")</f>
        <v>0</v>
      </c>
      <c r="Z1273" s="99">
        <f>COUNTIFS(通讯通路门店!$S:$S,$G1273,通讯通路门店!$J:$J,"VIVO体验店")</f>
        <v>0</v>
      </c>
      <c r="AA1273" s="99">
        <f>COUNTIFS(通讯通路门店!$S:$S,$G1273,通讯通路门店!$J:$J,"OPPO体验店")</f>
        <v>0</v>
      </c>
      <c r="AB1273" s="99">
        <f>COUNTIFS(通讯通路门店!$S:$S,$G1273,通讯通路门店!$J:$J,"华为授权体验店")+COUNTIFS(通讯通路门店!$S:$S,$G1273,通讯通路门店!$J:$J,"华为堡垒店")</f>
        <v>0</v>
      </c>
      <c r="AC1273" s="99">
        <f>COUNTIFS(通讯通路门店!$S:$S,$G1273,通讯通路门店!$J:$J,"小米体验店")</f>
        <v>0</v>
      </c>
      <c r="AD1273" s="99">
        <f>COUNTIFS(通讯通路门店!$S:$S,$G1273,通讯通路门店!$J:$J,"苹果体验店")</f>
        <v>0</v>
      </c>
      <c r="AE1273" s="99">
        <f>COUNTIFS(通讯通路门店!$S:$S,$G1273,通讯通路门店!$J:$J,"其他品牌专卖店")</f>
        <v>0</v>
      </c>
      <c r="AF1273" s="99">
        <f>SUMIFS(通讯通路门店!$BI:$BI,通讯通路门店!$S:$S,$G1273)</f>
        <v>0</v>
      </c>
      <c r="AG1273" s="99">
        <f>SUMIFS(通讯通路门店!$BH:$BH,通讯通路门店!$S:$S,$G1273)</f>
        <v>0</v>
      </c>
      <c r="AH1273" s="99">
        <f t="shared" si="96"/>
        <v>0</v>
      </c>
      <c r="AI1273" s="99">
        <f>SUMIFS(通讯通路门店!$BB:$BB,通讯通路门店!$S:$S,$G1273)</f>
        <v>0</v>
      </c>
      <c r="AJ1273" s="99">
        <f>SUMIFS(通讯通路门店!$BE:$BE,通讯通路门店!$S:$S,$G1273)</f>
        <v>0</v>
      </c>
      <c r="AK1273" s="99">
        <f>SUMIFS(通讯通路门店!$BG:$BG,通讯通路门店!$S:$S,$G1273)</f>
        <v>0</v>
      </c>
      <c r="AL1273" s="99">
        <f>SUMIFS(通讯通路门店!$BC:$BC,通讯通路门店!$S:$S,$G1273)</f>
        <v>0</v>
      </c>
      <c r="AM1273" s="99">
        <f>SUMIFS(通讯通路门店!$BD:$BD,通讯通路门店!$S:$S,$G1273)</f>
        <v>0</v>
      </c>
      <c r="AN1273" s="99">
        <f>SUMIFS(通讯通路门店!$BF:$BF,通讯通路门店!$S:$S,$G1273)</f>
        <v>0</v>
      </c>
      <c r="AO1273" s="99">
        <f t="shared" si="97"/>
        <v>0</v>
      </c>
      <c r="AP1273" s="99">
        <f>SUMIFS(通讯通路门店!$K:$K,通讯通路门店!$S:$S,$G1273)</f>
        <v>0</v>
      </c>
      <c r="AQ1273" s="83"/>
      <c r="AR1273" s="99">
        <f>SUMIFS(通讯通路门店!$T:$T,通讯通路门店!$S:$S,$G1273)</f>
        <v>0</v>
      </c>
      <c r="AS1273" s="99">
        <f>SUMIFS(通讯通路门店!$U:$U,通讯通路门店!$S:$S,$G1273)</f>
        <v>0</v>
      </c>
      <c r="AT1273" s="99">
        <f>SUMIFS(通讯通路门店!$V:$V,通讯通路门店!$S:$S,$G1273)</f>
        <v>0</v>
      </c>
      <c r="AU1273" s="99">
        <f>SUMIFS(通讯通路门店!$W:$W,通讯通路门店!$S:$S,$G1273)</f>
        <v>0</v>
      </c>
      <c r="AV1273" s="99">
        <f>SUMIFS(通讯通路门店!$Z:$Z,通讯通路门店!$S:$S,$G1273)</f>
        <v>0</v>
      </c>
      <c r="AW1273" s="99">
        <f>SUMIFS(通讯通路门店!$AB:$AB,通讯通路门店!$S:$S,$G1273)</f>
        <v>0</v>
      </c>
      <c r="AX1273" s="99">
        <f>SUMIFS(通讯通路门店!$X:$X,通讯通路门店!$S:$S,$G1273)</f>
        <v>0</v>
      </c>
      <c r="AY1273" s="99">
        <f>SUMIFS(通讯通路门店!$Y:$Y,通讯通路门店!$S:$S,$G1273)</f>
        <v>0</v>
      </c>
      <c r="AZ1273" s="99">
        <f>SUMIFS(通讯通路门店!$AA:$AA,通讯通路门店!$S:$S,$G1273)</f>
        <v>0</v>
      </c>
      <c r="BA1273" s="99">
        <f t="shared" si="98"/>
        <v>0</v>
      </c>
      <c r="BB1273" s="99">
        <f t="shared" si="99"/>
        <v>0</v>
      </c>
      <c r="BC1273" s="99">
        <f>SUMIFS(通讯通路门店!$W:$W,通讯通路门店!$S:$S,$G1273,通讯通路门店!$J:$J,"荣耀体验店")+SUMIFS(通讯通路门店!$W:$W,通讯通路门店!$S:$S,$G1273,通讯通路门店!$J:$J,"荣耀授权专卖店")</f>
        <v>0</v>
      </c>
      <c r="BD1273" s="99">
        <f>SUMIFS(通讯通路门店!$Z:$Z,通讯通路门店!$S:$S,$G1273,通讯通路门店!$J:$J,"VIVO体验店")</f>
        <v>0</v>
      </c>
      <c r="BE1273" s="99">
        <f>SUMIFS(通讯通路门店!$AB:$AB,通讯通路门店!$S:$S,$G1273,通讯通路门店!$J:$J,"OPPO体验店")</f>
        <v>0</v>
      </c>
      <c r="BF1273" s="99">
        <f>SUMIFS(通讯通路门店!$X:$X,通讯通路门店!$S:$S,$G1273,通讯通路门店!$J:$J,"华为授权体验店")+SUMIFS(通讯通路门店!$AA:$AA,通讯通路门店!$S:$S,$G1273,通讯通路门店!$J:$J,"华为堡垒店")</f>
        <v>0</v>
      </c>
      <c r="BG1273" s="99">
        <f>SUMIFS(通讯通路门店!$Y:$Y,通讯通路门店!$S:$S,$G1273,通讯通路门店!$J:$J,"小米体验店")</f>
        <v>0</v>
      </c>
      <c r="BH1273" s="99">
        <f>SUMIFS(通讯通路门店!$AA:$AA,通讯通路门店!$S:$S,$G1273,通讯通路门店!$J:$J,"苹果体验店")</f>
        <v>0</v>
      </c>
      <c r="BI1273" s="99">
        <f>SUMIFS(通讯通路门店!$K:$K,通讯通路门店!$S:$S,$G1273,通讯通路门店!$J:$J,"其他品牌专卖店")</f>
        <v>0</v>
      </c>
      <c r="BJ1273" s="99">
        <f>SUMIFS(通讯通路门店!$AC:$AC,通讯通路门店!$S:$S,$G1273)</f>
        <v>0</v>
      </c>
      <c r="BK1273" s="99">
        <f>SUMIFS(通讯通路门店!$AD:$AD,通讯通路门店!$S:$S,$G1273)</f>
        <v>0</v>
      </c>
      <c r="BL1273" s="99">
        <f>SUMIFS(通讯通路门店!$AE:$AE,通讯通路门店!$S:$S,$G1273)</f>
        <v>0</v>
      </c>
      <c r="BM1273" s="99">
        <f>SUMIFS(通讯通路门店!$AF:$AF,通讯通路门店!$S:$S,$G1273)</f>
        <v>0</v>
      </c>
      <c r="BN1273" s="99">
        <f>SUMIFS(通讯通路门店!$AG:$AG,通讯通路门店!$S:$S,$G1273)</f>
        <v>0</v>
      </c>
      <c r="BO1273" s="99">
        <f>SUMIFS(通讯通路门店!$AH:$AH,通讯通路门店!$S:$S,$G1273)</f>
        <v>0</v>
      </c>
      <c r="BP1273" s="99">
        <f>SUMIFS(通讯通路门店!$AI:$AI,通讯通路门店!$S:$S,$G1273)</f>
        <v>0</v>
      </c>
      <c r="BQ1273" s="83"/>
    </row>
    <row r="1274" spans="1:69">
      <c r="A1274" s="99" t="str">
        <f>IFERROR(_xlfn.XLOOKUP($G1274,通讯通路门店!$S$4:$S$993933,通讯通路门店!$A$4:$A$993933,0,0),"")</f>
        <v>海南省</v>
      </c>
      <c r="B1274" s="99" t="str">
        <f>IFERROR(_xlfn.XLOOKUP($G1274,通讯通路门店!$S$4:$S$993933,通讯通路门店!$B$4:$B$993933,0,0),"")</f>
        <v>乐东黎族自治县</v>
      </c>
      <c r="C1274" s="99" t="str">
        <f>IFERROR(_xlfn.XLOOKUP($G1274,通讯通路门店!$S$4:$S$993933,通讯通路门店!$C$4:$C$993933,0,0),"")</f>
        <v>乐东黎族自治县</v>
      </c>
      <c r="D1274" s="99" t="str">
        <f>IFERROR(_xlfn.XLOOKUP($G1274,通讯通路门店!$S$4:$S$993933,通讯通路门店!$D$4:$D$993933,0,0),"")</f>
        <v>万冲镇</v>
      </c>
      <c r="E1274" s="83"/>
      <c r="F1274" s="83"/>
      <c r="G1274" s="101"/>
      <c r="H1274" s="102">
        <f>IFERROR(_xlfn.XLOOKUP($G1274,通讯通路门店!$S$4:$S$993933,通讯通路门店!$R$4:$R$993933,0,0),"")</f>
        <v>0</v>
      </c>
      <c r="I1274" s="83"/>
      <c r="J1274" s="83"/>
      <c r="K1274" s="83"/>
      <c r="L1274" s="83"/>
      <c r="M1274" s="83"/>
      <c r="N1274" s="83"/>
      <c r="O1274" s="83"/>
      <c r="P1274" s="83"/>
      <c r="Q1274" s="83"/>
      <c r="R1274" s="83"/>
      <c r="S1274" s="83"/>
      <c r="T1274" s="83"/>
      <c r="U1274" s="99">
        <f>COUNTIF(通讯通路门店!$S:$S,$G1274)</f>
        <v>0</v>
      </c>
      <c r="V1274" s="99">
        <f>COUNTIFS(通讯通路门店!$S:$S,$G1274,通讯通路门店!$J:$J,"综合卖场")</f>
        <v>0</v>
      </c>
      <c r="W1274" s="99">
        <f>SUMIFS(通讯通路门店!$AJ:$AJ,通讯通路门店!$S:$S,通讯客户沙盘!$G1274)</f>
        <v>0</v>
      </c>
      <c r="X1274" s="99">
        <f t="shared" si="95"/>
        <v>0</v>
      </c>
      <c r="Y1274" s="99">
        <f>COUNTIFS(通讯通路门店!$S:$S,$G1274,通讯通路门店!$J:$J,"荣耀体验店")+COUNTIFS(通讯通路门店!$S:$S,$G1274,通讯通路门店!$J:$J,"荣耀授权专卖店")</f>
        <v>0</v>
      </c>
      <c r="Z1274" s="99">
        <f>COUNTIFS(通讯通路门店!$S:$S,$G1274,通讯通路门店!$J:$J,"VIVO体验店")</f>
        <v>0</v>
      </c>
      <c r="AA1274" s="99">
        <f>COUNTIFS(通讯通路门店!$S:$S,$G1274,通讯通路门店!$J:$J,"OPPO体验店")</f>
        <v>0</v>
      </c>
      <c r="AB1274" s="99">
        <f>COUNTIFS(通讯通路门店!$S:$S,$G1274,通讯通路门店!$J:$J,"华为授权体验店")+COUNTIFS(通讯通路门店!$S:$S,$G1274,通讯通路门店!$J:$J,"华为堡垒店")</f>
        <v>0</v>
      </c>
      <c r="AC1274" s="99">
        <f>COUNTIFS(通讯通路门店!$S:$S,$G1274,通讯通路门店!$J:$J,"小米体验店")</f>
        <v>0</v>
      </c>
      <c r="AD1274" s="99">
        <f>COUNTIFS(通讯通路门店!$S:$S,$G1274,通讯通路门店!$J:$J,"苹果体验店")</f>
        <v>0</v>
      </c>
      <c r="AE1274" s="99">
        <f>COUNTIFS(通讯通路门店!$S:$S,$G1274,通讯通路门店!$J:$J,"其他品牌专卖店")</f>
        <v>0</v>
      </c>
      <c r="AF1274" s="99">
        <f>SUMIFS(通讯通路门店!$BI:$BI,通讯通路门店!$S:$S,$G1274)</f>
        <v>0</v>
      </c>
      <c r="AG1274" s="99">
        <f>SUMIFS(通讯通路门店!$BH:$BH,通讯通路门店!$S:$S,$G1274)</f>
        <v>0</v>
      </c>
      <c r="AH1274" s="99">
        <f t="shared" si="96"/>
        <v>0</v>
      </c>
      <c r="AI1274" s="99">
        <f>SUMIFS(通讯通路门店!$BB:$BB,通讯通路门店!$S:$S,$G1274)</f>
        <v>0</v>
      </c>
      <c r="AJ1274" s="99">
        <f>SUMIFS(通讯通路门店!$BE:$BE,通讯通路门店!$S:$S,$G1274)</f>
        <v>0</v>
      </c>
      <c r="AK1274" s="99">
        <f>SUMIFS(通讯通路门店!$BG:$BG,通讯通路门店!$S:$S,$G1274)</f>
        <v>0</v>
      </c>
      <c r="AL1274" s="99">
        <f>SUMIFS(通讯通路门店!$BC:$BC,通讯通路门店!$S:$S,$G1274)</f>
        <v>0</v>
      </c>
      <c r="AM1274" s="99">
        <f>SUMIFS(通讯通路门店!$BD:$BD,通讯通路门店!$S:$S,$G1274)</f>
        <v>0</v>
      </c>
      <c r="AN1274" s="99">
        <f>SUMIFS(通讯通路门店!$BF:$BF,通讯通路门店!$S:$S,$G1274)</f>
        <v>0</v>
      </c>
      <c r="AO1274" s="99">
        <f t="shared" si="97"/>
        <v>0</v>
      </c>
      <c r="AP1274" s="99">
        <f>SUMIFS(通讯通路门店!$K:$K,通讯通路门店!$S:$S,$G1274)</f>
        <v>0</v>
      </c>
      <c r="AQ1274" s="83"/>
      <c r="AR1274" s="99">
        <f>SUMIFS(通讯通路门店!$T:$T,通讯通路门店!$S:$S,$G1274)</f>
        <v>0</v>
      </c>
      <c r="AS1274" s="99">
        <f>SUMIFS(通讯通路门店!$U:$U,通讯通路门店!$S:$S,$G1274)</f>
        <v>0</v>
      </c>
      <c r="AT1274" s="99">
        <f>SUMIFS(通讯通路门店!$V:$V,通讯通路门店!$S:$S,$G1274)</f>
        <v>0</v>
      </c>
      <c r="AU1274" s="99">
        <f>SUMIFS(通讯通路门店!$W:$W,通讯通路门店!$S:$S,$G1274)</f>
        <v>0</v>
      </c>
      <c r="AV1274" s="99">
        <f>SUMIFS(通讯通路门店!$Z:$Z,通讯通路门店!$S:$S,$G1274)</f>
        <v>0</v>
      </c>
      <c r="AW1274" s="99">
        <f>SUMIFS(通讯通路门店!$AB:$AB,通讯通路门店!$S:$S,$G1274)</f>
        <v>0</v>
      </c>
      <c r="AX1274" s="99">
        <f>SUMIFS(通讯通路门店!$X:$X,通讯通路门店!$S:$S,$G1274)</f>
        <v>0</v>
      </c>
      <c r="AY1274" s="99">
        <f>SUMIFS(通讯通路门店!$Y:$Y,通讯通路门店!$S:$S,$G1274)</f>
        <v>0</v>
      </c>
      <c r="AZ1274" s="99">
        <f>SUMIFS(通讯通路门店!$AA:$AA,通讯通路门店!$S:$S,$G1274)</f>
        <v>0</v>
      </c>
      <c r="BA1274" s="99">
        <f t="shared" si="98"/>
        <v>0</v>
      </c>
      <c r="BB1274" s="99">
        <f t="shared" si="99"/>
        <v>0</v>
      </c>
      <c r="BC1274" s="99">
        <f>SUMIFS(通讯通路门店!$W:$W,通讯通路门店!$S:$S,$G1274,通讯通路门店!$J:$J,"荣耀体验店")+SUMIFS(通讯通路门店!$W:$W,通讯通路门店!$S:$S,$G1274,通讯通路门店!$J:$J,"荣耀授权专卖店")</f>
        <v>0</v>
      </c>
      <c r="BD1274" s="99">
        <f>SUMIFS(通讯通路门店!$Z:$Z,通讯通路门店!$S:$S,$G1274,通讯通路门店!$J:$J,"VIVO体验店")</f>
        <v>0</v>
      </c>
      <c r="BE1274" s="99">
        <f>SUMIFS(通讯通路门店!$AB:$AB,通讯通路门店!$S:$S,$G1274,通讯通路门店!$J:$J,"OPPO体验店")</f>
        <v>0</v>
      </c>
      <c r="BF1274" s="99">
        <f>SUMIFS(通讯通路门店!$X:$X,通讯通路门店!$S:$S,$G1274,通讯通路门店!$J:$J,"华为授权体验店")+SUMIFS(通讯通路门店!$AA:$AA,通讯通路门店!$S:$S,$G1274,通讯通路门店!$J:$J,"华为堡垒店")</f>
        <v>0</v>
      </c>
      <c r="BG1274" s="99">
        <f>SUMIFS(通讯通路门店!$Y:$Y,通讯通路门店!$S:$S,$G1274,通讯通路门店!$J:$J,"小米体验店")</f>
        <v>0</v>
      </c>
      <c r="BH1274" s="99">
        <f>SUMIFS(通讯通路门店!$AA:$AA,通讯通路门店!$S:$S,$G1274,通讯通路门店!$J:$J,"苹果体验店")</f>
        <v>0</v>
      </c>
      <c r="BI1274" s="99">
        <f>SUMIFS(通讯通路门店!$K:$K,通讯通路门店!$S:$S,$G1274,通讯通路门店!$J:$J,"其他品牌专卖店")</f>
        <v>0</v>
      </c>
      <c r="BJ1274" s="99">
        <f>SUMIFS(通讯通路门店!$AC:$AC,通讯通路门店!$S:$S,$G1274)</f>
        <v>0</v>
      </c>
      <c r="BK1274" s="99">
        <f>SUMIFS(通讯通路门店!$AD:$AD,通讯通路门店!$S:$S,$G1274)</f>
        <v>0</v>
      </c>
      <c r="BL1274" s="99">
        <f>SUMIFS(通讯通路门店!$AE:$AE,通讯通路门店!$S:$S,$G1274)</f>
        <v>0</v>
      </c>
      <c r="BM1274" s="99">
        <f>SUMIFS(通讯通路门店!$AF:$AF,通讯通路门店!$S:$S,$G1274)</f>
        <v>0</v>
      </c>
      <c r="BN1274" s="99">
        <f>SUMIFS(通讯通路门店!$AG:$AG,通讯通路门店!$S:$S,$G1274)</f>
        <v>0</v>
      </c>
      <c r="BO1274" s="99">
        <f>SUMIFS(通讯通路门店!$AH:$AH,通讯通路门店!$S:$S,$G1274)</f>
        <v>0</v>
      </c>
      <c r="BP1274" s="99">
        <f>SUMIFS(通讯通路门店!$AI:$AI,通讯通路门店!$S:$S,$G1274)</f>
        <v>0</v>
      </c>
      <c r="BQ1274" s="83"/>
    </row>
    <row r="1275" spans="1:69">
      <c r="A1275" s="99" t="str">
        <f>IFERROR(_xlfn.XLOOKUP($G1275,通讯通路门店!$S$4:$S$993933,通讯通路门店!$A$4:$A$993933,0,0),"")</f>
        <v>海南省</v>
      </c>
      <c r="B1275" s="99" t="str">
        <f>IFERROR(_xlfn.XLOOKUP($G1275,通讯通路门店!$S$4:$S$993933,通讯通路门店!$B$4:$B$993933,0,0),"")</f>
        <v>乐东黎族自治县</v>
      </c>
      <c r="C1275" s="99" t="str">
        <f>IFERROR(_xlfn.XLOOKUP($G1275,通讯通路门店!$S$4:$S$993933,通讯通路门店!$C$4:$C$993933,0,0),"")</f>
        <v>乐东黎族自治县</v>
      </c>
      <c r="D1275" s="99" t="str">
        <f>IFERROR(_xlfn.XLOOKUP($G1275,通讯通路门店!$S$4:$S$993933,通讯通路门店!$D$4:$D$993933,0,0),"")</f>
        <v>万冲镇</v>
      </c>
      <c r="E1275" s="83"/>
      <c r="F1275" s="83"/>
      <c r="G1275" s="101"/>
      <c r="H1275" s="102">
        <f>IFERROR(_xlfn.XLOOKUP($G1275,通讯通路门店!$S$4:$S$993933,通讯通路门店!$R$4:$R$993933,0,0),"")</f>
        <v>0</v>
      </c>
      <c r="I1275" s="83"/>
      <c r="J1275" s="83"/>
      <c r="K1275" s="83"/>
      <c r="L1275" s="83"/>
      <c r="M1275" s="83"/>
      <c r="N1275" s="83"/>
      <c r="O1275" s="83"/>
      <c r="P1275" s="83"/>
      <c r="Q1275" s="83"/>
      <c r="R1275" s="83"/>
      <c r="S1275" s="83"/>
      <c r="T1275" s="83"/>
      <c r="U1275" s="99">
        <f>COUNTIF(通讯通路门店!$S:$S,$G1275)</f>
        <v>0</v>
      </c>
      <c r="V1275" s="99">
        <f>COUNTIFS(通讯通路门店!$S:$S,$G1275,通讯通路门店!$J:$J,"综合卖场")</f>
        <v>0</v>
      </c>
      <c r="W1275" s="99">
        <f>SUMIFS(通讯通路门店!$AJ:$AJ,通讯通路门店!$S:$S,通讯客户沙盘!$G1275)</f>
        <v>0</v>
      </c>
      <c r="X1275" s="99">
        <f t="shared" si="95"/>
        <v>0</v>
      </c>
      <c r="Y1275" s="99">
        <f>COUNTIFS(通讯通路门店!$S:$S,$G1275,通讯通路门店!$J:$J,"荣耀体验店")+COUNTIFS(通讯通路门店!$S:$S,$G1275,通讯通路门店!$J:$J,"荣耀授权专卖店")</f>
        <v>0</v>
      </c>
      <c r="Z1275" s="99">
        <f>COUNTIFS(通讯通路门店!$S:$S,$G1275,通讯通路门店!$J:$J,"VIVO体验店")</f>
        <v>0</v>
      </c>
      <c r="AA1275" s="99">
        <f>COUNTIFS(通讯通路门店!$S:$S,$G1275,通讯通路门店!$J:$J,"OPPO体验店")</f>
        <v>0</v>
      </c>
      <c r="AB1275" s="99">
        <f>COUNTIFS(通讯通路门店!$S:$S,$G1275,通讯通路门店!$J:$J,"华为授权体验店")+COUNTIFS(通讯通路门店!$S:$S,$G1275,通讯通路门店!$J:$J,"华为堡垒店")</f>
        <v>0</v>
      </c>
      <c r="AC1275" s="99">
        <f>COUNTIFS(通讯通路门店!$S:$S,$G1275,通讯通路门店!$J:$J,"小米体验店")</f>
        <v>0</v>
      </c>
      <c r="AD1275" s="99">
        <f>COUNTIFS(通讯通路门店!$S:$S,$G1275,通讯通路门店!$J:$J,"苹果体验店")</f>
        <v>0</v>
      </c>
      <c r="AE1275" s="99">
        <f>COUNTIFS(通讯通路门店!$S:$S,$G1275,通讯通路门店!$J:$J,"其他品牌专卖店")</f>
        <v>0</v>
      </c>
      <c r="AF1275" s="99">
        <f>SUMIFS(通讯通路门店!$BI:$BI,通讯通路门店!$S:$S,$G1275)</f>
        <v>0</v>
      </c>
      <c r="AG1275" s="99">
        <f>SUMIFS(通讯通路门店!$BH:$BH,通讯通路门店!$S:$S,$G1275)</f>
        <v>0</v>
      </c>
      <c r="AH1275" s="99">
        <f t="shared" si="96"/>
        <v>0</v>
      </c>
      <c r="AI1275" s="99">
        <f>SUMIFS(通讯通路门店!$BB:$BB,通讯通路门店!$S:$S,$G1275)</f>
        <v>0</v>
      </c>
      <c r="AJ1275" s="99">
        <f>SUMIFS(通讯通路门店!$BE:$BE,通讯通路门店!$S:$S,$G1275)</f>
        <v>0</v>
      </c>
      <c r="AK1275" s="99">
        <f>SUMIFS(通讯通路门店!$BG:$BG,通讯通路门店!$S:$S,$G1275)</f>
        <v>0</v>
      </c>
      <c r="AL1275" s="99">
        <f>SUMIFS(通讯通路门店!$BC:$BC,通讯通路门店!$S:$S,$G1275)</f>
        <v>0</v>
      </c>
      <c r="AM1275" s="99">
        <f>SUMIFS(通讯通路门店!$BD:$BD,通讯通路门店!$S:$S,$G1275)</f>
        <v>0</v>
      </c>
      <c r="AN1275" s="99">
        <f>SUMIFS(通讯通路门店!$BF:$BF,通讯通路门店!$S:$S,$G1275)</f>
        <v>0</v>
      </c>
      <c r="AO1275" s="99">
        <f t="shared" si="97"/>
        <v>0</v>
      </c>
      <c r="AP1275" s="99">
        <f>SUMIFS(通讯通路门店!$K:$K,通讯通路门店!$S:$S,$G1275)</f>
        <v>0</v>
      </c>
      <c r="AQ1275" s="83"/>
      <c r="AR1275" s="99">
        <f>SUMIFS(通讯通路门店!$T:$T,通讯通路门店!$S:$S,$G1275)</f>
        <v>0</v>
      </c>
      <c r="AS1275" s="99">
        <f>SUMIFS(通讯通路门店!$U:$U,通讯通路门店!$S:$S,$G1275)</f>
        <v>0</v>
      </c>
      <c r="AT1275" s="99">
        <f>SUMIFS(通讯通路门店!$V:$V,通讯通路门店!$S:$S,$G1275)</f>
        <v>0</v>
      </c>
      <c r="AU1275" s="99">
        <f>SUMIFS(通讯通路门店!$W:$W,通讯通路门店!$S:$S,$G1275)</f>
        <v>0</v>
      </c>
      <c r="AV1275" s="99">
        <f>SUMIFS(通讯通路门店!$Z:$Z,通讯通路门店!$S:$S,$G1275)</f>
        <v>0</v>
      </c>
      <c r="AW1275" s="99">
        <f>SUMIFS(通讯通路门店!$AB:$AB,通讯通路门店!$S:$S,$G1275)</f>
        <v>0</v>
      </c>
      <c r="AX1275" s="99">
        <f>SUMIFS(通讯通路门店!$X:$X,通讯通路门店!$S:$S,$G1275)</f>
        <v>0</v>
      </c>
      <c r="AY1275" s="99">
        <f>SUMIFS(通讯通路门店!$Y:$Y,通讯通路门店!$S:$S,$G1275)</f>
        <v>0</v>
      </c>
      <c r="AZ1275" s="99">
        <f>SUMIFS(通讯通路门店!$AA:$AA,通讯通路门店!$S:$S,$G1275)</f>
        <v>0</v>
      </c>
      <c r="BA1275" s="99">
        <f t="shared" si="98"/>
        <v>0</v>
      </c>
      <c r="BB1275" s="99">
        <f t="shared" si="99"/>
        <v>0</v>
      </c>
      <c r="BC1275" s="99">
        <f>SUMIFS(通讯通路门店!$W:$W,通讯通路门店!$S:$S,$G1275,通讯通路门店!$J:$J,"荣耀体验店")+SUMIFS(通讯通路门店!$W:$W,通讯通路门店!$S:$S,$G1275,通讯通路门店!$J:$J,"荣耀授权专卖店")</f>
        <v>0</v>
      </c>
      <c r="BD1275" s="99">
        <f>SUMIFS(通讯通路门店!$Z:$Z,通讯通路门店!$S:$S,$G1275,通讯通路门店!$J:$J,"VIVO体验店")</f>
        <v>0</v>
      </c>
      <c r="BE1275" s="99">
        <f>SUMIFS(通讯通路门店!$AB:$AB,通讯通路门店!$S:$S,$G1275,通讯通路门店!$J:$J,"OPPO体验店")</f>
        <v>0</v>
      </c>
      <c r="BF1275" s="99">
        <f>SUMIFS(通讯通路门店!$X:$X,通讯通路门店!$S:$S,$G1275,通讯通路门店!$J:$J,"华为授权体验店")+SUMIFS(通讯通路门店!$AA:$AA,通讯通路门店!$S:$S,$G1275,通讯通路门店!$J:$J,"华为堡垒店")</f>
        <v>0</v>
      </c>
      <c r="BG1275" s="99">
        <f>SUMIFS(通讯通路门店!$Y:$Y,通讯通路门店!$S:$S,$G1275,通讯通路门店!$J:$J,"小米体验店")</f>
        <v>0</v>
      </c>
      <c r="BH1275" s="99">
        <f>SUMIFS(通讯通路门店!$AA:$AA,通讯通路门店!$S:$S,$G1275,通讯通路门店!$J:$J,"苹果体验店")</f>
        <v>0</v>
      </c>
      <c r="BI1275" s="99">
        <f>SUMIFS(通讯通路门店!$K:$K,通讯通路门店!$S:$S,$G1275,通讯通路门店!$J:$J,"其他品牌专卖店")</f>
        <v>0</v>
      </c>
      <c r="BJ1275" s="99">
        <f>SUMIFS(通讯通路门店!$AC:$AC,通讯通路门店!$S:$S,$G1275)</f>
        <v>0</v>
      </c>
      <c r="BK1275" s="99">
        <f>SUMIFS(通讯通路门店!$AD:$AD,通讯通路门店!$S:$S,$G1275)</f>
        <v>0</v>
      </c>
      <c r="BL1275" s="99">
        <f>SUMIFS(通讯通路门店!$AE:$AE,通讯通路门店!$S:$S,$G1275)</f>
        <v>0</v>
      </c>
      <c r="BM1275" s="99">
        <f>SUMIFS(通讯通路门店!$AF:$AF,通讯通路门店!$S:$S,$G1275)</f>
        <v>0</v>
      </c>
      <c r="BN1275" s="99">
        <f>SUMIFS(通讯通路门店!$AG:$AG,通讯通路门店!$S:$S,$G1275)</f>
        <v>0</v>
      </c>
      <c r="BO1275" s="99">
        <f>SUMIFS(通讯通路门店!$AH:$AH,通讯通路门店!$S:$S,$G1275)</f>
        <v>0</v>
      </c>
      <c r="BP1275" s="99">
        <f>SUMIFS(通讯通路门店!$AI:$AI,通讯通路门店!$S:$S,$G1275)</f>
        <v>0</v>
      </c>
      <c r="BQ1275" s="83"/>
    </row>
    <row r="1276" spans="1:69">
      <c r="A1276" s="99" t="str">
        <f>IFERROR(_xlfn.XLOOKUP($G1276,通讯通路门店!$S$4:$S$993933,通讯通路门店!$A$4:$A$993933,0,0),"")</f>
        <v>海南省</v>
      </c>
      <c r="B1276" s="99" t="str">
        <f>IFERROR(_xlfn.XLOOKUP($G1276,通讯通路门店!$S$4:$S$993933,通讯通路门店!$B$4:$B$993933,0,0),"")</f>
        <v>乐东黎族自治县</v>
      </c>
      <c r="C1276" s="99" t="str">
        <f>IFERROR(_xlfn.XLOOKUP($G1276,通讯通路门店!$S$4:$S$993933,通讯通路门店!$C$4:$C$993933,0,0),"")</f>
        <v>乐东黎族自治县</v>
      </c>
      <c r="D1276" s="99" t="str">
        <f>IFERROR(_xlfn.XLOOKUP($G1276,通讯通路门店!$S$4:$S$993933,通讯通路门店!$D$4:$D$993933,0,0),"")</f>
        <v>万冲镇</v>
      </c>
      <c r="E1276" s="83"/>
      <c r="F1276" s="83"/>
      <c r="G1276" s="101"/>
      <c r="H1276" s="102">
        <f>IFERROR(_xlfn.XLOOKUP($G1276,通讯通路门店!$S$4:$S$993933,通讯通路门店!$R$4:$R$993933,0,0),"")</f>
        <v>0</v>
      </c>
      <c r="I1276" s="83"/>
      <c r="J1276" s="83"/>
      <c r="K1276" s="83"/>
      <c r="L1276" s="83"/>
      <c r="M1276" s="83"/>
      <c r="N1276" s="83"/>
      <c r="O1276" s="83"/>
      <c r="P1276" s="83"/>
      <c r="Q1276" s="83"/>
      <c r="R1276" s="83"/>
      <c r="S1276" s="83"/>
      <c r="T1276" s="83"/>
      <c r="U1276" s="99">
        <f>COUNTIF(通讯通路门店!$S:$S,$G1276)</f>
        <v>0</v>
      </c>
      <c r="V1276" s="99">
        <f>COUNTIFS(通讯通路门店!$S:$S,$G1276,通讯通路门店!$J:$J,"综合卖场")</f>
        <v>0</v>
      </c>
      <c r="W1276" s="99">
        <f>SUMIFS(通讯通路门店!$AJ:$AJ,通讯通路门店!$S:$S,通讯客户沙盘!$G1276)</f>
        <v>0</v>
      </c>
      <c r="X1276" s="99">
        <f t="shared" si="95"/>
        <v>0</v>
      </c>
      <c r="Y1276" s="99">
        <f>COUNTIFS(通讯通路门店!$S:$S,$G1276,通讯通路门店!$J:$J,"荣耀体验店")+COUNTIFS(通讯通路门店!$S:$S,$G1276,通讯通路门店!$J:$J,"荣耀授权专卖店")</f>
        <v>0</v>
      </c>
      <c r="Z1276" s="99">
        <f>COUNTIFS(通讯通路门店!$S:$S,$G1276,通讯通路门店!$J:$J,"VIVO体验店")</f>
        <v>0</v>
      </c>
      <c r="AA1276" s="99">
        <f>COUNTIFS(通讯通路门店!$S:$S,$G1276,通讯通路门店!$J:$J,"OPPO体验店")</f>
        <v>0</v>
      </c>
      <c r="AB1276" s="99">
        <f>COUNTIFS(通讯通路门店!$S:$S,$G1276,通讯通路门店!$J:$J,"华为授权体验店")+COUNTIFS(通讯通路门店!$S:$S,$G1276,通讯通路门店!$J:$J,"华为堡垒店")</f>
        <v>0</v>
      </c>
      <c r="AC1276" s="99">
        <f>COUNTIFS(通讯通路门店!$S:$S,$G1276,通讯通路门店!$J:$J,"小米体验店")</f>
        <v>0</v>
      </c>
      <c r="AD1276" s="99">
        <f>COUNTIFS(通讯通路门店!$S:$S,$G1276,通讯通路门店!$J:$J,"苹果体验店")</f>
        <v>0</v>
      </c>
      <c r="AE1276" s="99">
        <f>COUNTIFS(通讯通路门店!$S:$S,$G1276,通讯通路门店!$J:$J,"其他品牌专卖店")</f>
        <v>0</v>
      </c>
      <c r="AF1276" s="99">
        <f>SUMIFS(通讯通路门店!$BI:$BI,通讯通路门店!$S:$S,$G1276)</f>
        <v>0</v>
      </c>
      <c r="AG1276" s="99">
        <f>SUMIFS(通讯通路门店!$BH:$BH,通讯通路门店!$S:$S,$G1276)</f>
        <v>0</v>
      </c>
      <c r="AH1276" s="99">
        <f t="shared" si="96"/>
        <v>0</v>
      </c>
      <c r="AI1276" s="99">
        <f>SUMIFS(通讯通路门店!$BB:$BB,通讯通路门店!$S:$S,$G1276)</f>
        <v>0</v>
      </c>
      <c r="AJ1276" s="99">
        <f>SUMIFS(通讯通路门店!$BE:$BE,通讯通路门店!$S:$S,$G1276)</f>
        <v>0</v>
      </c>
      <c r="AK1276" s="99">
        <f>SUMIFS(通讯通路门店!$BG:$BG,通讯通路门店!$S:$S,$G1276)</f>
        <v>0</v>
      </c>
      <c r="AL1276" s="99">
        <f>SUMIFS(通讯通路门店!$BC:$BC,通讯通路门店!$S:$S,$G1276)</f>
        <v>0</v>
      </c>
      <c r="AM1276" s="99">
        <f>SUMIFS(通讯通路门店!$BD:$BD,通讯通路门店!$S:$S,$G1276)</f>
        <v>0</v>
      </c>
      <c r="AN1276" s="99">
        <f>SUMIFS(通讯通路门店!$BF:$BF,通讯通路门店!$S:$S,$G1276)</f>
        <v>0</v>
      </c>
      <c r="AO1276" s="99">
        <f t="shared" si="97"/>
        <v>0</v>
      </c>
      <c r="AP1276" s="99">
        <f>SUMIFS(通讯通路门店!$K:$K,通讯通路门店!$S:$S,$G1276)</f>
        <v>0</v>
      </c>
      <c r="AQ1276" s="83"/>
      <c r="AR1276" s="99">
        <f>SUMIFS(通讯通路门店!$T:$T,通讯通路门店!$S:$S,$G1276)</f>
        <v>0</v>
      </c>
      <c r="AS1276" s="99">
        <f>SUMIFS(通讯通路门店!$U:$U,通讯通路门店!$S:$S,$G1276)</f>
        <v>0</v>
      </c>
      <c r="AT1276" s="99">
        <f>SUMIFS(通讯通路门店!$V:$V,通讯通路门店!$S:$S,$G1276)</f>
        <v>0</v>
      </c>
      <c r="AU1276" s="99">
        <f>SUMIFS(通讯通路门店!$W:$W,通讯通路门店!$S:$S,$G1276)</f>
        <v>0</v>
      </c>
      <c r="AV1276" s="99">
        <f>SUMIFS(通讯通路门店!$Z:$Z,通讯通路门店!$S:$S,$G1276)</f>
        <v>0</v>
      </c>
      <c r="AW1276" s="99">
        <f>SUMIFS(通讯通路门店!$AB:$AB,通讯通路门店!$S:$S,$G1276)</f>
        <v>0</v>
      </c>
      <c r="AX1276" s="99">
        <f>SUMIFS(通讯通路门店!$X:$X,通讯通路门店!$S:$S,$G1276)</f>
        <v>0</v>
      </c>
      <c r="AY1276" s="99">
        <f>SUMIFS(通讯通路门店!$Y:$Y,通讯通路门店!$S:$S,$G1276)</f>
        <v>0</v>
      </c>
      <c r="AZ1276" s="99">
        <f>SUMIFS(通讯通路门店!$AA:$AA,通讯通路门店!$S:$S,$G1276)</f>
        <v>0</v>
      </c>
      <c r="BA1276" s="99">
        <f t="shared" si="98"/>
        <v>0</v>
      </c>
      <c r="BB1276" s="99">
        <f t="shared" si="99"/>
        <v>0</v>
      </c>
      <c r="BC1276" s="99">
        <f>SUMIFS(通讯通路门店!$W:$W,通讯通路门店!$S:$S,$G1276,通讯通路门店!$J:$J,"荣耀体验店")+SUMIFS(通讯通路门店!$W:$W,通讯通路门店!$S:$S,$G1276,通讯通路门店!$J:$J,"荣耀授权专卖店")</f>
        <v>0</v>
      </c>
      <c r="BD1276" s="99">
        <f>SUMIFS(通讯通路门店!$Z:$Z,通讯通路门店!$S:$S,$G1276,通讯通路门店!$J:$J,"VIVO体验店")</f>
        <v>0</v>
      </c>
      <c r="BE1276" s="99">
        <f>SUMIFS(通讯通路门店!$AB:$AB,通讯通路门店!$S:$S,$G1276,通讯通路门店!$J:$J,"OPPO体验店")</f>
        <v>0</v>
      </c>
      <c r="BF1276" s="99">
        <f>SUMIFS(通讯通路门店!$X:$X,通讯通路门店!$S:$S,$G1276,通讯通路门店!$J:$J,"华为授权体验店")+SUMIFS(通讯通路门店!$AA:$AA,通讯通路门店!$S:$S,$G1276,通讯通路门店!$J:$J,"华为堡垒店")</f>
        <v>0</v>
      </c>
      <c r="BG1276" s="99">
        <f>SUMIFS(通讯通路门店!$Y:$Y,通讯通路门店!$S:$S,$G1276,通讯通路门店!$J:$J,"小米体验店")</f>
        <v>0</v>
      </c>
      <c r="BH1276" s="99">
        <f>SUMIFS(通讯通路门店!$AA:$AA,通讯通路门店!$S:$S,$G1276,通讯通路门店!$J:$J,"苹果体验店")</f>
        <v>0</v>
      </c>
      <c r="BI1276" s="99">
        <f>SUMIFS(通讯通路门店!$K:$K,通讯通路门店!$S:$S,$G1276,通讯通路门店!$J:$J,"其他品牌专卖店")</f>
        <v>0</v>
      </c>
      <c r="BJ1276" s="99">
        <f>SUMIFS(通讯通路门店!$AC:$AC,通讯通路门店!$S:$S,$G1276)</f>
        <v>0</v>
      </c>
      <c r="BK1276" s="99">
        <f>SUMIFS(通讯通路门店!$AD:$AD,通讯通路门店!$S:$S,$G1276)</f>
        <v>0</v>
      </c>
      <c r="BL1276" s="99">
        <f>SUMIFS(通讯通路门店!$AE:$AE,通讯通路门店!$S:$S,$G1276)</f>
        <v>0</v>
      </c>
      <c r="BM1276" s="99">
        <f>SUMIFS(通讯通路门店!$AF:$AF,通讯通路门店!$S:$S,$G1276)</f>
        <v>0</v>
      </c>
      <c r="BN1276" s="99">
        <f>SUMIFS(通讯通路门店!$AG:$AG,通讯通路门店!$S:$S,$G1276)</f>
        <v>0</v>
      </c>
      <c r="BO1276" s="99">
        <f>SUMIFS(通讯通路门店!$AH:$AH,通讯通路门店!$S:$S,$G1276)</f>
        <v>0</v>
      </c>
      <c r="BP1276" s="99">
        <f>SUMIFS(通讯通路门店!$AI:$AI,通讯通路门店!$S:$S,$G1276)</f>
        <v>0</v>
      </c>
      <c r="BQ1276" s="83"/>
    </row>
    <row r="1277" spans="1:69">
      <c r="A1277" s="99" t="str">
        <f>IFERROR(_xlfn.XLOOKUP($G1277,通讯通路门店!$S$4:$S$993933,通讯通路门店!$A$4:$A$993933,0,0),"")</f>
        <v>海南省</v>
      </c>
      <c r="B1277" s="99" t="str">
        <f>IFERROR(_xlfn.XLOOKUP($G1277,通讯通路门店!$S$4:$S$993933,通讯通路门店!$B$4:$B$993933,0,0),"")</f>
        <v>乐东黎族自治县</v>
      </c>
      <c r="C1277" s="99" t="str">
        <f>IFERROR(_xlfn.XLOOKUP($G1277,通讯通路门店!$S$4:$S$993933,通讯通路门店!$C$4:$C$993933,0,0),"")</f>
        <v>乐东黎族自治县</v>
      </c>
      <c r="D1277" s="99" t="str">
        <f>IFERROR(_xlfn.XLOOKUP($G1277,通讯通路门店!$S$4:$S$993933,通讯通路门店!$D$4:$D$993933,0,0),"")</f>
        <v>万冲镇</v>
      </c>
      <c r="E1277" s="83"/>
      <c r="F1277" s="83"/>
      <c r="G1277" s="101"/>
      <c r="H1277" s="102">
        <f>IFERROR(_xlfn.XLOOKUP($G1277,通讯通路门店!$S$4:$S$993933,通讯通路门店!$R$4:$R$993933,0,0),"")</f>
        <v>0</v>
      </c>
      <c r="I1277" s="83"/>
      <c r="J1277" s="83"/>
      <c r="K1277" s="83"/>
      <c r="L1277" s="83"/>
      <c r="M1277" s="83"/>
      <c r="N1277" s="83"/>
      <c r="O1277" s="83"/>
      <c r="P1277" s="83"/>
      <c r="Q1277" s="83"/>
      <c r="R1277" s="83"/>
      <c r="S1277" s="83"/>
      <c r="T1277" s="83"/>
      <c r="U1277" s="99">
        <f>COUNTIF(通讯通路门店!$S:$S,$G1277)</f>
        <v>0</v>
      </c>
      <c r="V1277" s="99">
        <f>COUNTIFS(通讯通路门店!$S:$S,$G1277,通讯通路门店!$J:$J,"综合卖场")</f>
        <v>0</v>
      </c>
      <c r="W1277" s="99">
        <f>SUMIFS(通讯通路门店!$AJ:$AJ,通讯通路门店!$S:$S,通讯客户沙盘!$G1277)</f>
        <v>0</v>
      </c>
      <c r="X1277" s="99">
        <f t="shared" si="95"/>
        <v>0</v>
      </c>
      <c r="Y1277" s="99">
        <f>COUNTIFS(通讯通路门店!$S:$S,$G1277,通讯通路门店!$J:$J,"荣耀体验店")+COUNTIFS(通讯通路门店!$S:$S,$G1277,通讯通路门店!$J:$J,"荣耀授权专卖店")</f>
        <v>0</v>
      </c>
      <c r="Z1277" s="99">
        <f>COUNTIFS(通讯通路门店!$S:$S,$G1277,通讯通路门店!$J:$J,"VIVO体验店")</f>
        <v>0</v>
      </c>
      <c r="AA1277" s="99">
        <f>COUNTIFS(通讯通路门店!$S:$S,$G1277,通讯通路门店!$J:$J,"OPPO体验店")</f>
        <v>0</v>
      </c>
      <c r="AB1277" s="99">
        <f>COUNTIFS(通讯通路门店!$S:$S,$G1277,通讯通路门店!$J:$J,"华为授权体验店")+COUNTIFS(通讯通路门店!$S:$S,$G1277,通讯通路门店!$J:$J,"华为堡垒店")</f>
        <v>0</v>
      </c>
      <c r="AC1277" s="99">
        <f>COUNTIFS(通讯通路门店!$S:$S,$G1277,通讯通路门店!$J:$J,"小米体验店")</f>
        <v>0</v>
      </c>
      <c r="AD1277" s="99">
        <f>COUNTIFS(通讯通路门店!$S:$S,$G1277,通讯通路门店!$J:$J,"苹果体验店")</f>
        <v>0</v>
      </c>
      <c r="AE1277" s="99">
        <f>COUNTIFS(通讯通路门店!$S:$S,$G1277,通讯通路门店!$J:$J,"其他品牌专卖店")</f>
        <v>0</v>
      </c>
      <c r="AF1277" s="99">
        <f>SUMIFS(通讯通路门店!$BI:$BI,通讯通路门店!$S:$S,$G1277)</f>
        <v>0</v>
      </c>
      <c r="AG1277" s="99">
        <f>SUMIFS(通讯通路门店!$BH:$BH,通讯通路门店!$S:$S,$G1277)</f>
        <v>0</v>
      </c>
      <c r="AH1277" s="99">
        <f t="shared" si="96"/>
        <v>0</v>
      </c>
      <c r="AI1277" s="99">
        <f>SUMIFS(通讯通路门店!$BB:$BB,通讯通路门店!$S:$S,$G1277)</f>
        <v>0</v>
      </c>
      <c r="AJ1277" s="99">
        <f>SUMIFS(通讯通路门店!$BE:$BE,通讯通路门店!$S:$S,$G1277)</f>
        <v>0</v>
      </c>
      <c r="AK1277" s="99">
        <f>SUMIFS(通讯通路门店!$BG:$BG,通讯通路门店!$S:$S,$G1277)</f>
        <v>0</v>
      </c>
      <c r="AL1277" s="99">
        <f>SUMIFS(通讯通路门店!$BC:$BC,通讯通路门店!$S:$S,$G1277)</f>
        <v>0</v>
      </c>
      <c r="AM1277" s="99">
        <f>SUMIFS(通讯通路门店!$BD:$BD,通讯通路门店!$S:$S,$G1277)</f>
        <v>0</v>
      </c>
      <c r="AN1277" s="99">
        <f>SUMIFS(通讯通路门店!$BF:$BF,通讯通路门店!$S:$S,$G1277)</f>
        <v>0</v>
      </c>
      <c r="AO1277" s="99">
        <f t="shared" si="97"/>
        <v>0</v>
      </c>
      <c r="AP1277" s="99">
        <f>SUMIFS(通讯通路门店!$K:$K,通讯通路门店!$S:$S,$G1277)</f>
        <v>0</v>
      </c>
      <c r="AQ1277" s="83"/>
      <c r="AR1277" s="99">
        <f>SUMIFS(通讯通路门店!$T:$T,通讯通路门店!$S:$S,$G1277)</f>
        <v>0</v>
      </c>
      <c r="AS1277" s="99">
        <f>SUMIFS(通讯通路门店!$U:$U,通讯通路门店!$S:$S,$G1277)</f>
        <v>0</v>
      </c>
      <c r="AT1277" s="99">
        <f>SUMIFS(通讯通路门店!$V:$V,通讯通路门店!$S:$S,$G1277)</f>
        <v>0</v>
      </c>
      <c r="AU1277" s="99">
        <f>SUMIFS(通讯通路门店!$W:$W,通讯通路门店!$S:$S,$G1277)</f>
        <v>0</v>
      </c>
      <c r="AV1277" s="99">
        <f>SUMIFS(通讯通路门店!$Z:$Z,通讯通路门店!$S:$S,$G1277)</f>
        <v>0</v>
      </c>
      <c r="AW1277" s="99">
        <f>SUMIFS(通讯通路门店!$AB:$AB,通讯通路门店!$S:$S,$G1277)</f>
        <v>0</v>
      </c>
      <c r="AX1277" s="99">
        <f>SUMIFS(通讯通路门店!$X:$X,通讯通路门店!$S:$S,$G1277)</f>
        <v>0</v>
      </c>
      <c r="AY1277" s="99">
        <f>SUMIFS(通讯通路门店!$Y:$Y,通讯通路门店!$S:$S,$G1277)</f>
        <v>0</v>
      </c>
      <c r="AZ1277" s="99">
        <f>SUMIFS(通讯通路门店!$AA:$AA,通讯通路门店!$S:$S,$G1277)</f>
        <v>0</v>
      </c>
      <c r="BA1277" s="99">
        <f t="shared" si="98"/>
        <v>0</v>
      </c>
      <c r="BB1277" s="99">
        <f t="shared" si="99"/>
        <v>0</v>
      </c>
      <c r="BC1277" s="99">
        <f>SUMIFS(通讯通路门店!$W:$W,通讯通路门店!$S:$S,$G1277,通讯通路门店!$J:$J,"荣耀体验店")+SUMIFS(通讯通路门店!$W:$W,通讯通路门店!$S:$S,$G1277,通讯通路门店!$J:$J,"荣耀授权专卖店")</f>
        <v>0</v>
      </c>
      <c r="BD1277" s="99">
        <f>SUMIFS(通讯通路门店!$Z:$Z,通讯通路门店!$S:$S,$G1277,通讯通路门店!$J:$J,"VIVO体验店")</f>
        <v>0</v>
      </c>
      <c r="BE1277" s="99">
        <f>SUMIFS(通讯通路门店!$AB:$AB,通讯通路门店!$S:$S,$G1277,通讯通路门店!$J:$J,"OPPO体验店")</f>
        <v>0</v>
      </c>
      <c r="BF1277" s="99">
        <f>SUMIFS(通讯通路门店!$X:$X,通讯通路门店!$S:$S,$G1277,通讯通路门店!$J:$J,"华为授权体验店")+SUMIFS(通讯通路门店!$AA:$AA,通讯通路门店!$S:$S,$G1277,通讯通路门店!$J:$J,"华为堡垒店")</f>
        <v>0</v>
      </c>
      <c r="BG1277" s="99">
        <f>SUMIFS(通讯通路门店!$Y:$Y,通讯通路门店!$S:$S,$G1277,通讯通路门店!$J:$J,"小米体验店")</f>
        <v>0</v>
      </c>
      <c r="BH1277" s="99">
        <f>SUMIFS(通讯通路门店!$AA:$AA,通讯通路门店!$S:$S,$G1277,通讯通路门店!$J:$J,"苹果体验店")</f>
        <v>0</v>
      </c>
      <c r="BI1277" s="99">
        <f>SUMIFS(通讯通路门店!$K:$K,通讯通路门店!$S:$S,$G1277,通讯通路门店!$J:$J,"其他品牌专卖店")</f>
        <v>0</v>
      </c>
      <c r="BJ1277" s="99">
        <f>SUMIFS(通讯通路门店!$AC:$AC,通讯通路门店!$S:$S,$G1277)</f>
        <v>0</v>
      </c>
      <c r="BK1277" s="99">
        <f>SUMIFS(通讯通路门店!$AD:$AD,通讯通路门店!$S:$S,$G1277)</f>
        <v>0</v>
      </c>
      <c r="BL1277" s="99">
        <f>SUMIFS(通讯通路门店!$AE:$AE,通讯通路门店!$S:$S,$G1277)</f>
        <v>0</v>
      </c>
      <c r="BM1277" s="99">
        <f>SUMIFS(通讯通路门店!$AF:$AF,通讯通路门店!$S:$S,$G1277)</f>
        <v>0</v>
      </c>
      <c r="BN1277" s="99">
        <f>SUMIFS(通讯通路门店!$AG:$AG,通讯通路门店!$S:$S,$G1277)</f>
        <v>0</v>
      </c>
      <c r="BO1277" s="99">
        <f>SUMIFS(通讯通路门店!$AH:$AH,通讯通路门店!$S:$S,$G1277)</f>
        <v>0</v>
      </c>
      <c r="BP1277" s="99">
        <f>SUMIFS(通讯通路门店!$AI:$AI,通讯通路门店!$S:$S,$G1277)</f>
        <v>0</v>
      </c>
      <c r="BQ1277" s="83"/>
    </row>
    <row r="1278" spans="1:69">
      <c r="A1278" s="99" t="str">
        <f>IFERROR(_xlfn.XLOOKUP($G1278,通讯通路门店!$S$4:$S$993933,通讯通路门店!$A$4:$A$993933,0,0),"")</f>
        <v>海南省</v>
      </c>
      <c r="B1278" s="99" t="str">
        <f>IFERROR(_xlfn.XLOOKUP($G1278,通讯通路门店!$S$4:$S$993933,通讯通路门店!$B$4:$B$993933,0,0),"")</f>
        <v>乐东黎族自治县</v>
      </c>
      <c r="C1278" s="99" t="str">
        <f>IFERROR(_xlfn.XLOOKUP($G1278,通讯通路门店!$S$4:$S$993933,通讯通路门店!$C$4:$C$993933,0,0),"")</f>
        <v>乐东黎族自治县</v>
      </c>
      <c r="D1278" s="99" t="str">
        <f>IFERROR(_xlfn.XLOOKUP($G1278,通讯通路门店!$S$4:$S$993933,通讯通路门店!$D$4:$D$993933,0,0),"")</f>
        <v>万冲镇</v>
      </c>
      <c r="E1278" s="83"/>
      <c r="F1278" s="83"/>
      <c r="G1278" s="101"/>
      <c r="H1278" s="102">
        <f>IFERROR(_xlfn.XLOOKUP($G1278,通讯通路门店!$S$4:$S$993933,通讯通路门店!$R$4:$R$993933,0,0),"")</f>
        <v>0</v>
      </c>
      <c r="I1278" s="83"/>
      <c r="J1278" s="83"/>
      <c r="K1278" s="83"/>
      <c r="L1278" s="83"/>
      <c r="M1278" s="83"/>
      <c r="N1278" s="83"/>
      <c r="O1278" s="83"/>
      <c r="P1278" s="83"/>
      <c r="Q1278" s="83"/>
      <c r="R1278" s="83"/>
      <c r="S1278" s="83"/>
      <c r="T1278" s="83"/>
      <c r="U1278" s="99">
        <f>COUNTIF(通讯通路门店!$S:$S,$G1278)</f>
        <v>0</v>
      </c>
      <c r="V1278" s="99">
        <f>COUNTIFS(通讯通路门店!$S:$S,$G1278,通讯通路门店!$J:$J,"综合卖场")</f>
        <v>0</v>
      </c>
      <c r="W1278" s="99">
        <f>SUMIFS(通讯通路门店!$AJ:$AJ,通讯通路门店!$S:$S,通讯客户沙盘!$G1278)</f>
        <v>0</v>
      </c>
      <c r="X1278" s="99">
        <f t="shared" si="95"/>
        <v>0</v>
      </c>
      <c r="Y1278" s="99">
        <f>COUNTIFS(通讯通路门店!$S:$S,$G1278,通讯通路门店!$J:$J,"荣耀体验店")+COUNTIFS(通讯通路门店!$S:$S,$G1278,通讯通路门店!$J:$J,"荣耀授权专卖店")</f>
        <v>0</v>
      </c>
      <c r="Z1278" s="99">
        <f>COUNTIFS(通讯通路门店!$S:$S,$G1278,通讯通路门店!$J:$J,"VIVO体验店")</f>
        <v>0</v>
      </c>
      <c r="AA1278" s="99">
        <f>COUNTIFS(通讯通路门店!$S:$S,$G1278,通讯通路门店!$J:$J,"OPPO体验店")</f>
        <v>0</v>
      </c>
      <c r="AB1278" s="99">
        <f>COUNTIFS(通讯通路门店!$S:$S,$G1278,通讯通路门店!$J:$J,"华为授权体验店")+COUNTIFS(通讯通路门店!$S:$S,$G1278,通讯通路门店!$J:$J,"华为堡垒店")</f>
        <v>0</v>
      </c>
      <c r="AC1278" s="99">
        <f>COUNTIFS(通讯通路门店!$S:$S,$G1278,通讯通路门店!$J:$J,"小米体验店")</f>
        <v>0</v>
      </c>
      <c r="AD1278" s="99">
        <f>COUNTIFS(通讯通路门店!$S:$S,$G1278,通讯通路门店!$J:$J,"苹果体验店")</f>
        <v>0</v>
      </c>
      <c r="AE1278" s="99">
        <f>COUNTIFS(通讯通路门店!$S:$S,$G1278,通讯通路门店!$J:$J,"其他品牌专卖店")</f>
        <v>0</v>
      </c>
      <c r="AF1278" s="99">
        <f>SUMIFS(通讯通路门店!$BI:$BI,通讯通路门店!$S:$S,$G1278)</f>
        <v>0</v>
      </c>
      <c r="AG1278" s="99">
        <f>SUMIFS(通讯通路门店!$BH:$BH,通讯通路门店!$S:$S,$G1278)</f>
        <v>0</v>
      </c>
      <c r="AH1278" s="99">
        <f t="shared" si="96"/>
        <v>0</v>
      </c>
      <c r="AI1278" s="99">
        <f>SUMIFS(通讯通路门店!$BB:$BB,通讯通路门店!$S:$S,$G1278)</f>
        <v>0</v>
      </c>
      <c r="AJ1278" s="99">
        <f>SUMIFS(通讯通路门店!$BE:$BE,通讯通路门店!$S:$S,$G1278)</f>
        <v>0</v>
      </c>
      <c r="AK1278" s="99">
        <f>SUMIFS(通讯通路门店!$BG:$BG,通讯通路门店!$S:$S,$G1278)</f>
        <v>0</v>
      </c>
      <c r="AL1278" s="99">
        <f>SUMIFS(通讯通路门店!$BC:$BC,通讯通路门店!$S:$S,$G1278)</f>
        <v>0</v>
      </c>
      <c r="AM1278" s="99">
        <f>SUMIFS(通讯通路门店!$BD:$BD,通讯通路门店!$S:$S,$G1278)</f>
        <v>0</v>
      </c>
      <c r="AN1278" s="99">
        <f>SUMIFS(通讯通路门店!$BF:$BF,通讯通路门店!$S:$S,$G1278)</f>
        <v>0</v>
      </c>
      <c r="AO1278" s="99">
        <f t="shared" si="97"/>
        <v>0</v>
      </c>
      <c r="AP1278" s="99">
        <f>SUMIFS(通讯通路门店!$K:$K,通讯通路门店!$S:$S,$G1278)</f>
        <v>0</v>
      </c>
      <c r="AQ1278" s="83"/>
      <c r="AR1278" s="99">
        <f>SUMIFS(通讯通路门店!$T:$T,通讯通路门店!$S:$S,$G1278)</f>
        <v>0</v>
      </c>
      <c r="AS1278" s="99">
        <f>SUMIFS(通讯通路门店!$U:$U,通讯通路门店!$S:$S,$G1278)</f>
        <v>0</v>
      </c>
      <c r="AT1278" s="99">
        <f>SUMIFS(通讯通路门店!$V:$V,通讯通路门店!$S:$S,$G1278)</f>
        <v>0</v>
      </c>
      <c r="AU1278" s="99">
        <f>SUMIFS(通讯通路门店!$W:$W,通讯通路门店!$S:$S,$G1278)</f>
        <v>0</v>
      </c>
      <c r="AV1278" s="99">
        <f>SUMIFS(通讯通路门店!$Z:$Z,通讯通路门店!$S:$S,$G1278)</f>
        <v>0</v>
      </c>
      <c r="AW1278" s="99">
        <f>SUMIFS(通讯通路门店!$AB:$AB,通讯通路门店!$S:$S,$G1278)</f>
        <v>0</v>
      </c>
      <c r="AX1278" s="99">
        <f>SUMIFS(通讯通路门店!$X:$X,通讯通路门店!$S:$S,$G1278)</f>
        <v>0</v>
      </c>
      <c r="AY1278" s="99">
        <f>SUMIFS(通讯通路门店!$Y:$Y,通讯通路门店!$S:$S,$G1278)</f>
        <v>0</v>
      </c>
      <c r="AZ1278" s="99">
        <f>SUMIFS(通讯通路门店!$AA:$AA,通讯通路门店!$S:$S,$G1278)</f>
        <v>0</v>
      </c>
      <c r="BA1278" s="99">
        <f t="shared" si="98"/>
        <v>0</v>
      </c>
      <c r="BB1278" s="99">
        <f t="shared" si="99"/>
        <v>0</v>
      </c>
      <c r="BC1278" s="99">
        <f>SUMIFS(通讯通路门店!$W:$W,通讯通路门店!$S:$S,$G1278,通讯通路门店!$J:$J,"荣耀体验店")+SUMIFS(通讯通路门店!$W:$W,通讯通路门店!$S:$S,$G1278,通讯通路门店!$J:$J,"荣耀授权专卖店")</f>
        <v>0</v>
      </c>
      <c r="BD1278" s="99">
        <f>SUMIFS(通讯通路门店!$Z:$Z,通讯通路门店!$S:$S,$G1278,通讯通路门店!$J:$J,"VIVO体验店")</f>
        <v>0</v>
      </c>
      <c r="BE1278" s="99">
        <f>SUMIFS(通讯通路门店!$AB:$AB,通讯通路门店!$S:$S,$G1278,通讯通路门店!$J:$J,"OPPO体验店")</f>
        <v>0</v>
      </c>
      <c r="BF1278" s="99">
        <f>SUMIFS(通讯通路门店!$X:$X,通讯通路门店!$S:$S,$G1278,通讯通路门店!$J:$J,"华为授权体验店")+SUMIFS(通讯通路门店!$AA:$AA,通讯通路门店!$S:$S,$G1278,通讯通路门店!$J:$J,"华为堡垒店")</f>
        <v>0</v>
      </c>
      <c r="BG1278" s="99">
        <f>SUMIFS(通讯通路门店!$Y:$Y,通讯通路门店!$S:$S,$G1278,通讯通路门店!$J:$J,"小米体验店")</f>
        <v>0</v>
      </c>
      <c r="BH1278" s="99">
        <f>SUMIFS(通讯通路门店!$AA:$AA,通讯通路门店!$S:$S,$G1278,通讯通路门店!$J:$J,"苹果体验店")</f>
        <v>0</v>
      </c>
      <c r="BI1278" s="99">
        <f>SUMIFS(通讯通路门店!$K:$K,通讯通路门店!$S:$S,$G1278,通讯通路门店!$J:$J,"其他品牌专卖店")</f>
        <v>0</v>
      </c>
      <c r="BJ1278" s="99">
        <f>SUMIFS(通讯通路门店!$AC:$AC,通讯通路门店!$S:$S,$G1278)</f>
        <v>0</v>
      </c>
      <c r="BK1278" s="99">
        <f>SUMIFS(通讯通路门店!$AD:$AD,通讯通路门店!$S:$S,$G1278)</f>
        <v>0</v>
      </c>
      <c r="BL1278" s="99">
        <f>SUMIFS(通讯通路门店!$AE:$AE,通讯通路门店!$S:$S,$G1278)</f>
        <v>0</v>
      </c>
      <c r="BM1278" s="99">
        <f>SUMIFS(通讯通路门店!$AF:$AF,通讯通路门店!$S:$S,$G1278)</f>
        <v>0</v>
      </c>
      <c r="BN1278" s="99">
        <f>SUMIFS(通讯通路门店!$AG:$AG,通讯通路门店!$S:$S,$G1278)</f>
        <v>0</v>
      </c>
      <c r="BO1278" s="99">
        <f>SUMIFS(通讯通路门店!$AH:$AH,通讯通路门店!$S:$S,$G1278)</f>
        <v>0</v>
      </c>
      <c r="BP1278" s="99">
        <f>SUMIFS(通讯通路门店!$AI:$AI,通讯通路门店!$S:$S,$G1278)</f>
        <v>0</v>
      </c>
      <c r="BQ1278" s="83"/>
    </row>
    <row r="1279" spans="1:69">
      <c r="A1279" s="99" t="str">
        <f>IFERROR(_xlfn.XLOOKUP($G1279,通讯通路门店!$S$4:$S$993933,通讯通路门店!$A$4:$A$993933,0,0),"")</f>
        <v>海南省</v>
      </c>
      <c r="B1279" s="99" t="str">
        <f>IFERROR(_xlfn.XLOOKUP($G1279,通讯通路门店!$S$4:$S$993933,通讯通路门店!$B$4:$B$993933,0,0),"")</f>
        <v>乐东黎族自治县</v>
      </c>
      <c r="C1279" s="99" t="str">
        <f>IFERROR(_xlfn.XLOOKUP($G1279,通讯通路门店!$S$4:$S$993933,通讯通路门店!$C$4:$C$993933,0,0),"")</f>
        <v>乐东黎族自治县</v>
      </c>
      <c r="D1279" s="99" t="str">
        <f>IFERROR(_xlfn.XLOOKUP($G1279,通讯通路门店!$S$4:$S$993933,通讯通路门店!$D$4:$D$993933,0,0),"")</f>
        <v>万冲镇</v>
      </c>
      <c r="E1279" s="83"/>
      <c r="F1279" s="83"/>
      <c r="G1279" s="101"/>
      <c r="H1279" s="102">
        <f>IFERROR(_xlfn.XLOOKUP($G1279,通讯通路门店!$S$4:$S$993933,通讯通路门店!$R$4:$R$993933,0,0),"")</f>
        <v>0</v>
      </c>
      <c r="I1279" s="83"/>
      <c r="J1279" s="83"/>
      <c r="K1279" s="83"/>
      <c r="L1279" s="83"/>
      <c r="M1279" s="83"/>
      <c r="N1279" s="83"/>
      <c r="O1279" s="83"/>
      <c r="P1279" s="83"/>
      <c r="Q1279" s="83"/>
      <c r="R1279" s="83"/>
      <c r="S1279" s="83"/>
      <c r="T1279" s="83"/>
      <c r="U1279" s="99">
        <f>COUNTIF(通讯通路门店!$S:$S,$G1279)</f>
        <v>0</v>
      </c>
      <c r="V1279" s="99">
        <f>COUNTIFS(通讯通路门店!$S:$S,$G1279,通讯通路门店!$J:$J,"综合卖场")</f>
        <v>0</v>
      </c>
      <c r="W1279" s="99">
        <f>SUMIFS(通讯通路门店!$AJ:$AJ,通讯通路门店!$S:$S,通讯客户沙盘!$G1279)</f>
        <v>0</v>
      </c>
      <c r="X1279" s="99">
        <f t="shared" si="95"/>
        <v>0</v>
      </c>
      <c r="Y1279" s="99">
        <f>COUNTIFS(通讯通路门店!$S:$S,$G1279,通讯通路门店!$J:$J,"荣耀体验店")+COUNTIFS(通讯通路门店!$S:$S,$G1279,通讯通路门店!$J:$J,"荣耀授权专卖店")</f>
        <v>0</v>
      </c>
      <c r="Z1279" s="99">
        <f>COUNTIFS(通讯通路门店!$S:$S,$G1279,通讯通路门店!$J:$J,"VIVO体验店")</f>
        <v>0</v>
      </c>
      <c r="AA1279" s="99">
        <f>COUNTIFS(通讯通路门店!$S:$S,$G1279,通讯通路门店!$J:$J,"OPPO体验店")</f>
        <v>0</v>
      </c>
      <c r="AB1279" s="99">
        <f>COUNTIFS(通讯通路门店!$S:$S,$G1279,通讯通路门店!$J:$J,"华为授权体验店")+COUNTIFS(通讯通路门店!$S:$S,$G1279,通讯通路门店!$J:$J,"华为堡垒店")</f>
        <v>0</v>
      </c>
      <c r="AC1279" s="99">
        <f>COUNTIFS(通讯通路门店!$S:$S,$G1279,通讯通路门店!$J:$J,"小米体验店")</f>
        <v>0</v>
      </c>
      <c r="AD1279" s="99">
        <f>COUNTIFS(通讯通路门店!$S:$S,$G1279,通讯通路门店!$J:$J,"苹果体验店")</f>
        <v>0</v>
      </c>
      <c r="AE1279" s="99">
        <f>COUNTIFS(通讯通路门店!$S:$S,$G1279,通讯通路门店!$J:$J,"其他品牌专卖店")</f>
        <v>0</v>
      </c>
      <c r="AF1279" s="99">
        <f>SUMIFS(通讯通路门店!$BI:$BI,通讯通路门店!$S:$S,$G1279)</f>
        <v>0</v>
      </c>
      <c r="AG1279" s="99">
        <f>SUMIFS(通讯通路门店!$BH:$BH,通讯通路门店!$S:$S,$G1279)</f>
        <v>0</v>
      </c>
      <c r="AH1279" s="99">
        <f t="shared" si="96"/>
        <v>0</v>
      </c>
      <c r="AI1279" s="99">
        <f>SUMIFS(通讯通路门店!$BB:$BB,通讯通路门店!$S:$S,$G1279)</f>
        <v>0</v>
      </c>
      <c r="AJ1279" s="99">
        <f>SUMIFS(通讯通路门店!$BE:$BE,通讯通路门店!$S:$S,$G1279)</f>
        <v>0</v>
      </c>
      <c r="AK1279" s="99">
        <f>SUMIFS(通讯通路门店!$BG:$BG,通讯通路门店!$S:$S,$G1279)</f>
        <v>0</v>
      </c>
      <c r="AL1279" s="99">
        <f>SUMIFS(通讯通路门店!$BC:$BC,通讯通路门店!$S:$S,$G1279)</f>
        <v>0</v>
      </c>
      <c r="AM1279" s="99">
        <f>SUMIFS(通讯通路门店!$BD:$BD,通讯通路门店!$S:$S,$G1279)</f>
        <v>0</v>
      </c>
      <c r="AN1279" s="99">
        <f>SUMIFS(通讯通路门店!$BF:$BF,通讯通路门店!$S:$S,$G1279)</f>
        <v>0</v>
      </c>
      <c r="AO1279" s="99">
        <f t="shared" si="97"/>
        <v>0</v>
      </c>
      <c r="AP1279" s="99">
        <f>SUMIFS(通讯通路门店!$K:$K,通讯通路门店!$S:$S,$G1279)</f>
        <v>0</v>
      </c>
      <c r="AQ1279" s="83"/>
      <c r="AR1279" s="99">
        <f>SUMIFS(通讯通路门店!$T:$T,通讯通路门店!$S:$S,$G1279)</f>
        <v>0</v>
      </c>
      <c r="AS1279" s="99">
        <f>SUMIFS(通讯通路门店!$U:$U,通讯通路门店!$S:$S,$G1279)</f>
        <v>0</v>
      </c>
      <c r="AT1279" s="99">
        <f>SUMIFS(通讯通路门店!$V:$V,通讯通路门店!$S:$S,$G1279)</f>
        <v>0</v>
      </c>
      <c r="AU1279" s="99">
        <f>SUMIFS(通讯通路门店!$W:$W,通讯通路门店!$S:$S,$G1279)</f>
        <v>0</v>
      </c>
      <c r="AV1279" s="99">
        <f>SUMIFS(通讯通路门店!$Z:$Z,通讯通路门店!$S:$S,$G1279)</f>
        <v>0</v>
      </c>
      <c r="AW1279" s="99">
        <f>SUMIFS(通讯通路门店!$AB:$AB,通讯通路门店!$S:$S,$G1279)</f>
        <v>0</v>
      </c>
      <c r="AX1279" s="99">
        <f>SUMIFS(通讯通路门店!$X:$X,通讯通路门店!$S:$S,$G1279)</f>
        <v>0</v>
      </c>
      <c r="AY1279" s="99">
        <f>SUMIFS(通讯通路门店!$Y:$Y,通讯通路门店!$S:$S,$G1279)</f>
        <v>0</v>
      </c>
      <c r="AZ1279" s="99">
        <f>SUMIFS(通讯通路门店!$AA:$AA,通讯通路门店!$S:$S,$G1279)</f>
        <v>0</v>
      </c>
      <c r="BA1279" s="99">
        <f t="shared" si="98"/>
        <v>0</v>
      </c>
      <c r="BB1279" s="99">
        <f t="shared" si="99"/>
        <v>0</v>
      </c>
      <c r="BC1279" s="99">
        <f>SUMIFS(通讯通路门店!$W:$W,通讯通路门店!$S:$S,$G1279,通讯通路门店!$J:$J,"荣耀体验店")+SUMIFS(通讯通路门店!$W:$W,通讯通路门店!$S:$S,$G1279,通讯通路门店!$J:$J,"荣耀授权专卖店")</f>
        <v>0</v>
      </c>
      <c r="BD1279" s="99">
        <f>SUMIFS(通讯通路门店!$Z:$Z,通讯通路门店!$S:$S,$G1279,通讯通路门店!$J:$J,"VIVO体验店")</f>
        <v>0</v>
      </c>
      <c r="BE1279" s="99">
        <f>SUMIFS(通讯通路门店!$AB:$AB,通讯通路门店!$S:$S,$G1279,通讯通路门店!$J:$J,"OPPO体验店")</f>
        <v>0</v>
      </c>
      <c r="BF1279" s="99">
        <f>SUMIFS(通讯通路门店!$X:$X,通讯通路门店!$S:$S,$G1279,通讯通路门店!$J:$J,"华为授权体验店")+SUMIFS(通讯通路门店!$AA:$AA,通讯通路门店!$S:$S,$G1279,通讯通路门店!$J:$J,"华为堡垒店")</f>
        <v>0</v>
      </c>
      <c r="BG1279" s="99">
        <f>SUMIFS(通讯通路门店!$Y:$Y,通讯通路门店!$S:$S,$G1279,通讯通路门店!$J:$J,"小米体验店")</f>
        <v>0</v>
      </c>
      <c r="BH1279" s="99">
        <f>SUMIFS(通讯通路门店!$AA:$AA,通讯通路门店!$S:$S,$G1279,通讯通路门店!$J:$J,"苹果体验店")</f>
        <v>0</v>
      </c>
      <c r="BI1279" s="99">
        <f>SUMIFS(通讯通路门店!$K:$K,通讯通路门店!$S:$S,$G1279,通讯通路门店!$J:$J,"其他品牌专卖店")</f>
        <v>0</v>
      </c>
      <c r="BJ1279" s="99">
        <f>SUMIFS(通讯通路门店!$AC:$AC,通讯通路门店!$S:$S,$G1279)</f>
        <v>0</v>
      </c>
      <c r="BK1279" s="99">
        <f>SUMIFS(通讯通路门店!$AD:$AD,通讯通路门店!$S:$S,$G1279)</f>
        <v>0</v>
      </c>
      <c r="BL1279" s="99">
        <f>SUMIFS(通讯通路门店!$AE:$AE,通讯通路门店!$S:$S,$G1279)</f>
        <v>0</v>
      </c>
      <c r="BM1279" s="99">
        <f>SUMIFS(通讯通路门店!$AF:$AF,通讯通路门店!$S:$S,$G1279)</f>
        <v>0</v>
      </c>
      <c r="BN1279" s="99">
        <f>SUMIFS(通讯通路门店!$AG:$AG,通讯通路门店!$S:$S,$G1279)</f>
        <v>0</v>
      </c>
      <c r="BO1279" s="99">
        <f>SUMIFS(通讯通路门店!$AH:$AH,通讯通路门店!$S:$S,$G1279)</f>
        <v>0</v>
      </c>
      <c r="BP1279" s="99">
        <f>SUMIFS(通讯通路门店!$AI:$AI,通讯通路门店!$S:$S,$G1279)</f>
        <v>0</v>
      </c>
      <c r="BQ1279" s="83"/>
    </row>
    <row r="1280" spans="1:69">
      <c r="A1280" s="99" t="str">
        <f>IFERROR(_xlfn.XLOOKUP($G1280,通讯通路门店!$S$4:$S$993933,通讯通路门店!$A$4:$A$993933,0,0),"")</f>
        <v>海南省</v>
      </c>
      <c r="B1280" s="99" t="str">
        <f>IFERROR(_xlfn.XLOOKUP($G1280,通讯通路门店!$S$4:$S$993933,通讯通路门店!$B$4:$B$993933,0,0),"")</f>
        <v>乐东黎族自治县</v>
      </c>
      <c r="C1280" s="99" t="str">
        <f>IFERROR(_xlfn.XLOOKUP($G1280,通讯通路门店!$S$4:$S$993933,通讯通路门店!$C$4:$C$993933,0,0),"")</f>
        <v>乐东黎族自治县</v>
      </c>
      <c r="D1280" s="99" t="str">
        <f>IFERROR(_xlfn.XLOOKUP($G1280,通讯通路门店!$S$4:$S$993933,通讯通路门店!$D$4:$D$993933,0,0),"")</f>
        <v>万冲镇</v>
      </c>
      <c r="E1280" s="83"/>
      <c r="F1280" s="83"/>
      <c r="G1280" s="101"/>
      <c r="H1280" s="102">
        <f>IFERROR(_xlfn.XLOOKUP($G1280,通讯通路门店!$S$4:$S$993933,通讯通路门店!$R$4:$R$993933,0,0),"")</f>
        <v>0</v>
      </c>
      <c r="I1280" s="83"/>
      <c r="J1280" s="83"/>
      <c r="K1280" s="83"/>
      <c r="L1280" s="83"/>
      <c r="M1280" s="83"/>
      <c r="N1280" s="83"/>
      <c r="O1280" s="83"/>
      <c r="P1280" s="83"/>
      <c r="Q1280" s="83"/>
      <c r="R1280" s="83"/>
      <c r="S1280" s="83"/>
      <c r="T1280" s="83"/>
      <c r="U1280" s="99">
        <f>COUNTIF(通讯通路门店!$S:$S,$G1280)</f>
        <v>0</v>
      </c>
      <c r="V1280" s="99">
        <f>COUNTIFS(通讯通路门店!$S:$S,$G1280,通讯通路门店!$J:$J,"综合卖场")</f>
        <v>0</v>
      </c>
      <c r="W1280" s="99">
        <f>SUMIFS(通讯通路门店!$AJ:$AJ,通讯通路门店!$S:$S,通讯客户沙盘!$G1280)</f>
        <v>0</v>
      </c>
      <c r="X1280" s="99">
        <f t="shared" si="95"/>
        <v>0</v>
      </c>
      <c r="Y1280" s="99">
        <f>COUNTIFS(通讯通路门店!$S:$S,$G1280,通讯通路门店!$J:$J,"荣耀体验店")+COUNTIFS(通讯通路门店!$S:$S,$G1280,通讯通路门店!$J:$J,"荣耀授权专卖店")</f>
        <v>0</v>
      </c>
      <c r="Z1280" s="99">
        <f>COUNTIFS(通讯通路门店!$S:$S,$G1280,通讯通路门店!$J:$J,"VIVO体验店")</f>
        <v>0</v>
      </c>
      <c r="AA1280" s="99">
        <f>COUNTIFS(通讯通路门店!$S:$S,$G1280,通讯通路门店!$J:$J,"OPPO体验店")</f>
        <v>0</v>
      </c>
      <c r="AB1280" s="99">
        <f>COUNTIFS(通讯通路门店!$S:$S,$G1280,通讯通路门店!$J:$J,"华为授权体验店")+COUNTIFS(通讯通路门店!$S:$S,$G1280,通讯通路门店!$J:$J,"华为堡垒店")</f>
        <v>0</v>
      </c>
      <c r="AC1280" s="99">
        <f>COUNTIFS(通讯通路门店!$S:$S,$G1280,通讯通路门店!$J:$J,"小米体验店")</f>
        <v>0</v>
      </c>
      <c r="AD1280" s="99">
        <f>COUNTIFS(通讯通路门店!$S:$S,$G1280,通讯通路门店!$J:$J,"苹果体验店")</f>
        <v>0</v>
      </c>
      <c r="AE1280" s="99">
        <f>COUNTIFS(通讯通路门店!$S:$S,$G1280,通讯通路门店!$J:$J,"其他品牌专卖店")</f>
        <v>0</v>
      </c>
      <c r="AF1280" s="99">
        <f>SUMIFS(通讯通路门店!$BI:$BI,通讯通路门店!$S:$S,$G1280)</f>
        <v>0</v>
      </c>
      <c r="AG1280" s="99">
        <f>SUMIFS(通讯通路门店!$BH:$BH,通讯通路门店!$S:$S,$G1280)</f>
        <v>0</v>
      </c>
      <c r="AH1280" s="99">
        <f t="shared" si="96"/>
        <v>0</v>
      </c>
      <c r="AI1280" s="99">
        <f>SUMIFS(通讯通路门店!$BB:$BB,通讯通路门店!$S:$S,$G1280)</f>
        <v>0</v>
      </c>
      <c r="AJ1280" s="99">
        <f>SUMIFS(通讯通路门店!$BE:$BE,通讯通路门店!$S:$S,$G1280)</f>
        <v>0</v>
      </c>
      <c r="AK1280" s="99">
        <f>SUMIFS(通讯通路门店!$BG:$BG,通讯通路门店!$S:$S,$G1280)</f>
        <v>0</v>
      </c>
      <c r="AL1280" s="99">
        <f>SUMIFS(通讯通路门店!$BC:$BC,通讯通路门店!$S:$S,$G1280)</f>
        <v>0</v>
      </c>
      <c r="AM1280" s="99">
        <f>SUMIFS(通讯通路门店!$BD:$BD,通讯通路门店!$S:$S,$G1280)</f>
        <v>0</v>
      </c>
      <c r="AN1280" s="99">
        <f>SUMIFS(通讯通路门店!$BF:$BF,通讯通路门店!$S:$S,$G1280)</f>
        <v>0</v>
      </c>
      <c r="AO1280" s="99">
        <f t="shared" si="97"/>
        <v>0</v>
      </c>
      <c r="AP1280" s="99">
        <f>SUMIFS(通讯通路门店!$K:$K,通讯通路门店!$S:$S,$G1280)</f>
        <v>0</v>
      </c>
      <c r="AQ1280" s="83"/>
      <c r="AR1280" s="99">
        <f>SUMIFS(通讯通路门店!$T:$T,通讯通路门店!$S:$S,$G1280)</f>
        <v>0</v>
      </c>
      <c r="AS1280" s="99">
        <f>SUMIFS(通讯通路门店!$U:$U,通讯通路门店!$S:$S,$G1280)</f>
        <v>0</v>
      </c>
      <c r="AT1280" s="99">
        <f>SUMIFS(通讯通路门店!$V:$V,通讯通路门店!$S:$S,$G1280)</f>
        <v>0</v>
      </c>
      <c r="AU1280" s="99">
        <f>SUMIFS(通讯通路门店!$W:$W,通讯通路门店!$S:$S,$G1280)</f>
        <v>0</v>
      </c>
      <c r="AV1280" s="99">
        <f>SUMIFS(通讯通路门店!$Z:$Z,通讯通路门店!$S:$S,$G1280)</f>
        <v>0</v>
      </c>
      <c r="AW1280" s="99">
        <f>SUMIFS(通讯通路门店!$AB:$AB,通讯通路门店!$S:$S,$G1280)</f>
        <v>0</v>
      </c>
      <c r="AX1280" s="99">
        <f>SUMIFS(通讯通路门店!$X:$X,通讯通路门店!$S:$S,$G1280)</f>
        <v>0</v>
      </c>
      <c r="AY1280" s="99">
        <f>SUMIFS(通讯通路门店!$Y:$Y,通讯通路门店!$S:$S,$G1280)</f>
        <v>0</v>
      </c>
      <c r="AZ1280" s="99">
        <f>SUMIFS(通讯通路门店!$AA:$AA,通讯通路门店!$S:$S,$G1280)</f>
        <v>0</v>
      </c>
      <c r="BA1280" s="99">
        <f t="shared" si="98"/>
        <v>0</v>
      </c>
      <c r="BB1280" s="99">
        <f t="shared" si="99"/>
        <v>0</v>
      </c>
      <c r="BC1280" s="99">
        <f>SUMIFS(通讯通路门店!$W:$W,通讯通路门店!$S:$S,$G1280,通讯通路门店!$J:$J,"荣耀体验店")+SUMIFS(通讯通路门店!$W:$W,通讯通路门店!$S:$S,$G1280,通讯通路门店!$J:$J,"荣耀授权专卖店")</f>
        <v>0</v>
      </c>
      <c r="BD1280" s="99">
        <f>SUMIFS(通讯通路门店!$Z:$Z,通讯通路门店!$S:$S,$G1280,通讯通路门店!$J:$J,"VIVO体验店")</f>
        <v>0</v>
      </c>
      <c r="BE1280" s="99">
        <f>SUMIFS(通讯通路门店!$AB:$AB,通讯通路门店!$S:$S,$G1280,通讯通路门店!$J:$J,"OPPO体验店")</f>
        <v>0</v>
      </c>
      <c r="BF1280" s="99">
        <f>SUMIFS(通讯通路门店!$X:$X,通讯通路门店!$S:$S,$G1280,通讯通路门店!$J:$J,"华为授权体验店")+SUMIFS(通讯通路门店!$AA:$AA,通讯通路门店!$S:$S,$G1280,通讯通路门店!$J:$J,"华为堡垒店")</f>
        <v>0</v>
      </c>
      <c r="BG1280" s="99">
        <f>SUMIFS(通讯通路门店!$Y:$Y,通讯通路门店!$S:$S,$G1280,通讯通路门店!$J:$J,"小米体验店")</f>
        <v>0</v>
      </c>
      <c r="BH1280" s="99">
        <f>SUMIFS(通讯通路门店!$AA:$AA,通讯通路门店!$S:$S,$G1280,通讯通路门店!$J:$J,"苹果体验店")</f>
        <v>0</v>
      </c>
      <c r="BI1280" s="99">
        <f>SUMIFS(通讯通路门店!$K:$K,通讯通路门店!$S:$S,$G1280,通讯通路门店!$J:$J,"其他品牌专卖店")</f>
        <v>0</v>
      </c>
      <c r="BJ1280" s="99">
        <f>SUMIFS(通讯通路门店!$AC:$AC,通讯通路门店!$S:$S,$G1280)</f>
        <v>0</v>
      </c>
      <c r="BK1280" s="99">
        <f>SUMIFS(通讯通路门店!$AD:$AD,通讯通路门店!$S:$S,$G1280)</f>
        <v>0</v>
      </c>
      <c r="BL1280" s="99">
        <f>SUMIFS(通讯通路门店!$AE:$AE,通讯通路门店!$S:$S,$G1280)</f>
        <v>0</v>
      </c>
      <c r="BM1280" s="99">
        <f>SUMIFS(通讯通路门店!$AF:$AF,通讯通路门店!$S:$S,$G1280)</f>
        <v>0</v>
      </c>
      <c r="BN1280" s="99">
        <f>SUMIFS(通讯通路门店!$AG:$AG,通讯通路门店!$S:$S,$G1280)</f>
        <v>0</v>
      </c>
      <c r="BO1280" s="99">
        <f>SUMIFS(通讯通路门店!$AH:$AH,通讯通路门店!$S:$S,$G1280)</f>
        <v>0</v>
      </c>
      <c r="BP1280" s="99">
        <f>SUMIFS(通讯通路门店!$AI:$AI,通讯通路门店!$S:$S,$G1280)</f>
        <v>0</v>
      </c>
      <c r="BQ1280" s="83"/>
    </row>
    <row r="1281" spans="1:69">
      <c r="A1281" s="99" t="str">
        <f>IFERROR(_xlfn.XLOOKUP($G1281,通讯通路门店!$S$4:$S$993933,通讯通路门店!$A$4:$A$993933,0,0),"")</f>
        <v>海南省</v>
      </c>
      <c r="B1281" s="99" t="str">
        <f>IFERROR(_xlfn.XLOOKUP($G1281,通讯通路门店!$S$4:$S$993933,通讯通路门店!$B$4:$B$993933,0,0),"")</f>
        <v>乐东黎族自治县</v>
      </c>
      <c r="C1281" s="99" t="str">
        <f>IFERROR(_xlfn.XLOOKUP($G1281,通讯通路门店!$S$4:$S$993933,通讯通路门店!$C$4:$C$993933,0,0),"")</f>
        <v>乐东黎族自治县</v>
      </c>
      <c r="D1281" s="99" t="str">
        <f>IFERROR(_xlfn.XLOOKUP($G1281,通讯通路门店!$S$4:$S$993933,通讯通路门店!$D$4:$D$993933,0,0),"")</f>
        <v>万冲镇</v>
      </c>
      <c r="E1281" s="83"/>
      <c r="F1281" s="83"/>
      <c r="G1281" s="101"/>
      <c r="H1281" s="102">
        <f>IFERROR(_xlfn.XLOOKUP($G1281,通讯通路门店!$S$4:$S$993933,通讯通路门店!$R$4:$R$993933,0,0),"")</f>
        <v>0</v>
      </c>
      <c r="I1281" s="83"/>
      <c r="J1281" s="83"/>
      <c r="K1281" s="83"/>
      <c r="L1281" s="83"/>
      <c r="M1281" s="83"/>
      <c r="N1281" s="83"/>
      <c r="O1281" s="83"/>
      <c r="P1281" s="83"/>
      <c r="Q1281" s="83"/>
      <c r="R1281" s="83"/>
      <c r="S1281" s="83"/>
      <c r="T1281" s="83"/>
      <c r="U1281" s="99">
        <f>COUNTIF(通讯通路门店!$S:$S,$G1281)</f>
        <v>0</v>
      </c>
      <c r="V1281" s="99">
        <f>COUNTIFS(通讯通路门店!$S:$S,$G1281,通讯通路门店!$J:$J,"综合卖场")</f>
        <v>0</v>
      </c>
      <c r="W1281" s="99">
        <f>SUMIFS(通讯通路门店!$AJ:$AJ,通讯通路门店!$S:$S,通讯客户沙盘!$G1281)</f>
        <v>0</v>
      </c>
      <c r="X1281" s="99">
        <f t="shared" si="95"/>
        <v>0</v>
      </c>
      <c r="Y1281" s="99">
        <f>COUNTIFS(通讯通路门店!$S:$S,$G1281,通讯通路门店!$J:$J,"荣耀体验店")+COUNTIFS(通讯通路门店!$S:$S,$G1281,通讯通路门店!$J:$J,"荣耀授权专卖店")</f>
        <v>0</v>
      </c>
      <c r="Z1281" s="99">
        <f>COUNTIFS(通讯通路门店!$S:$S,$G1281,通讯通路门店!$J:$J,"VIVO体验店")</f>
        <v>0</v>
      </c>
      <c r="AA1281" s="99">
        <f>COUNTIFS(通讯通路门店!$S:$S,$G1281,通讯通路门店!$J:$J,"OPPO体验店")</f>
        <v>0</v>
      </c>
      <c r="AB1281" s="99">
        <f>COUNTIFS(通讯通路门店!$S:$S,$G1281,通讯通路门店!$J:$J,"华为授权体验店")+COUNTIFS(通讯通路门店!$S:$S,$G1281,通讯通路门店!$J:$J,"华为堡垒店")</f>
        <v>0</v>
      </c>
      <c r="AC1281" s="99">
        <f>COUNTIFS(通讯通路门店!$S:$S,$G1281,通讯通路门店!$J:$J,"小米体验店")</f>
        <v>0</v>
      </c>
      <c r="AD1281" s="99">
        <f>COUNTIFS(通讯通路门店!$S:$S,$G1281,通讯通路门店!$J:$J,"苹果体验店")</f>
        <v>0</v>
      </c>
      <c r="AE1281" s="99">
        <f>COUNTIFS(通讯通路门店!$S:$S,$G1281,通讯通路门店!$J:$J,"其他品牌专卖店")</f>
        <v>0</v>
      </c>
      <c r="AF1281" s="99">
        <f>SUMIFS(通讯通路门店!$BI:$BI,通讯通路门店!$S:$S,$G1281)</f>
        <v>0</v>
      </c>
      <c r="AG1281" s="99">
        <f>SUMIFS(通讯通路门店!$BH:$BH,通讯通路门店!$S:$S,$G1281)</f>
        <v>0</v>
      </c>
      <c r="AH1281" s="99">
        <f t="shared" si="96"/>
        <v>0</v>
      </c>
      <c r="AI1281" s="99">
        <f>SUMIFS(通讯通路门店!$BB:$BB,通讯通路门店!$S:$S,$G1281)</f>
        <v>0</v>
      </c>
      <c r="AJ1281" s="99">
        <f>SUMIFS(通讯通路门店!$BE:$BE,通讯通路门店!$S:$S,$G1281)</f>
        <v>0</v>
      </c>
      <c r="AK1281" s="99">
        <f>SUMIFS(通讯通路门店!$BG:$BG,通讯通路门店!$S:$S,$G1281)</f>
        <v>0</v>
      </c>
      <c r="AL1281" s="99">
        <f>SUMIFS(通讯通路门店!$BC:$BC,通讯通路门店!$S:$S,$G1281)</f>
        <v>0</v>
      </c>
      <c r="AM1281" s="99">
        <f>SUMIFS(通讯通路门店!$BD:$BD,通讯通路门店!$S:$S,$G1281)</f>
        <v>0</v>
      </c>
      <c r="AN1281" s="99">
        <f>SUMIFS(通讯通路门店!$BF:$BF,通讯通路门店!$S:$S,$G1281)</f>
        <v>0</v>
      </c>
      <c r="AO1281" s="99">
        <f t="shared" si="97"/>
        <v>0</v>
      </c>
      <c r="AP1281" s="99">
        <f>SUMIFS(通讯通路门店!$K:$K,通讯通路门店!$S:$S,$G1281)</f>
        <v>0</v>
      </c>
      <c r="AQ1281" s="83"/>
      <c r="AR1281" s="99">
        <f>SUMIFS(通讯通路门店!$T:$T,通讯通路门店!$S:$S,$G1281)</f>
        <v>0</v>
      </c>
      <c r="AS1281" s="99">
        <f>SUMIFS(通讯通路门店!$U:$U,通讯通路门店!$S:$S,$G1281)</f>
        <v>0</v>
      </c>
      <c r="AT1281" s="99">
        <f>SUMIFS(通讯通路门店!$V:$V,通讯通路门店!$S:$S,$G1281)</f>
        <v>0</v>
      </c>
      <c r="AU1281" s="99">
        <f>SUMIFS(通讯通路门店!$W:$W,通讯通路门店!$S:$S,$G1281)</f>
        <v>0</v>
      </c>
      <c r="AV1281" s="99">
        <f>SUMIFS(通讯通路门店!$Z:$Z,通讯通路门店!$S:$S,$G1281)</f>
        <v>0</v>
      </c>
      <c r="AW1281" s="99">
        <f>SUMIFS(通讯通路门店!$AB:$AB,通讯通路门店!$S:$S,$G1281)</f>
        <v>0</v>
      </c>
      <c r="AX1281" s="99">
        <f>SUMIFS(通讯通路门店!$X:$X,通讯通路门店!$S:$S,$G1281)</f>
        <v>0</v>
      </c>
      <c r="AY1281" s="99">
        <f>SUMIFS(通讯通路门店!$Y:$Y,通讯通路门店!$S:$S,$G1281)</f>
        <v>0</v>
      </c>
      <c r="AZ1281" s="99">
        <f>SUMIFS(通讯通路门店!$AA:$AA,通讯通路门店!$S:$S,$G1281)</f>
        <v>0</v>
      </c>
      <c r="BA1281" s="99">
        <f t="shared" si="98"/>
        <v>0</v>
      </c>
      <c r="BB1281" s="99">
        <f t="shared" si="99"/>
        <v>0</v>
      </c>
      <c r="BC1281" s="99">
        <f>SUMIFS(通讯通路门店!$W:$W,通讯通路门店!$S:$S,$G1281,通讯通路门店!$J:$J,"荣耀体验店")+SUMIFS(通讯通路门店!$W:$W,通讯通路门店!$S:$S,$G1281,通讯通路门店!$J:$J,"荣耀授权专卖店")</f>
        <v>0</v>
      </c>
      <c r="BD1281" s="99">
        <f>SUMIFS(通讯通路门店!$Z:$Z,通讯通路门店!$S:$S,$G1281,通讯通路门店!$J:$J,"VIVO体验店")</f>
        <v>0</v>
      </c>
      <c r="BE1281" s="99">
        <f>SUMIFS(通讯通路门店!$AB:$AB,通讯通路门店!$S:$S,$G1281,通讯通路门店!$J:$J,"OPPO体验店")</f>
        <v>0</v>
      </c>
      <c r="BF1281" s="99">
        <f>SUMIFS(通讯通路门店!$X:$X,通讯通路门店!$S:$S,$G1281,通讯通路门店!$J:$J,"华为授权体验店")+SUMIFS(通讯通路门店!$AA:$AA,通讯通路门店!$S:$S,$G1281,通讯通路门店!$J:$J,"华为堡垒店")</f>
        <v>0</v>
      </c>
      <c r="BG1281" s="99">
        <f>SUMIFS(通讯通路门店!$Y:$Y,通讯通路门店!$S:$S,$G1281,通讯通路门店!$J:$J,"小米体验店")</f>
        <v>0</v>
      </c>
      <c r="BH1281" s="99">
        <f>SUMIFS(通讯通路门店!$AA:$AA,通讯通路门店!$S:$S,$G1281,通讯通路门店!$J:$J,"苹果体验店")</f>
        <v>0</v>
      </c>
      <c r="BI1281" s="99">
        <f>SUMIFS(通讯通路门店!$K:$K,通讯通路门店!$S:$S,$G1281,通讯通路门店!$J:$J,"其他品牌专卖店")</f>
        <v>0</v>
      </c>
      <c r="BJ1281" s="99">
        <f>SUMIFS(通讯通路门店!$AC:$AC,通讯通路门店!$S:$S,$G1281)</f>
        <v>0</v>
      </c>
      <c r="BK1281" s="99">
        <f>SUMIFS(通讯通路门店!$AD:$AD,通讯通路门店!$S:$S,$G1281)</f>
        <v>0</v>
      </c>
      <c r="BL1281" s="99">
        <f>SUMIFS(通讯通路门店!$AE:$AE,通讯通路门店!$S:$S,$G1281)</f>
        <v>0</v>
      </c>
      <c r="BM1281" s="99">
        <f>SUMIFS(通讯通路门店!$AF:$AF,通讯通路门店!$S:$S,$G1281)</f>
        <v>0</v>
      </c>
      <c r="BN1281" s="99">
        <f>SUMIFS(通讯通路门店!$AG:$AG,通讯通路门店!$S:$S,$G1281)</f>
        <v>0</v>
      </c>
      <c r="BO1281" s="99">
        <f>SUMIFS(通讯通路门店!$AH:$AH,通讯通路门店!$S:$S,$G1281)</f>
        <v>0</v>
      </c>
      <c r="BP1281" s="99">
        <f>SUMIFS(通讯通路门店!$AI:$AI,通讯通路门店!$S:$S,$G1281)</f>
        <v>0</v>
      </c>
      <c r="BQ1281" s="83"/>
    </row>
    <row r="1282" spans="1:69">
      <c r="A1282" s="99" t="str">
        <f>IFERROR(_xlfn.XLOOKUP($G1282,通讯通路门店!$S$4:$S$993933,通讯通路门店!$A$4:$A$993933,0,0),"")</f>
        <v>海南省</v>
      </c>
      <c r="B1282" s="99" t="str">
        <f>IFERROR(_xlfn.XLOOKUP($G1282,通讯通路门店!$S$4:$S$993933,通讯通路门店!$B$4:$B$993933,0,0),"")</f>
        <v>乐东黎族自治县</v>
      </c>
      <c r="C1282" s="99" t="str">
        <f>IFERROR(_xlfn.XLOOKUP($G1282,通讯通路门店!$S$4:$S$993933,通讯通路门店!$C$4:$C$993933,0,0),"")</f>
        <v>乐东黎族自治县</v>
      </c>
      <c r="D1282" s="99" t="str">
        <f>IFERROR(_xlfn.XLOOKUP($G1282,通讯通路门店!$S$4:$S$993933,通讯通路门店!$D$4:$D$993933,0,0),"")</f>
        <v>万冲镇</v>
      </c>
      <c r="E1282" s="83"/>
      <c r="F1282" s="83"/>
      <c r="G1282" s="101"/>
      <c r="H1282" s="102">
        <f>IFERROR(_xlfn.XLOOKUP($G1282,通讯通路门店!$S$4:$S$993933,通讯通路门店!$R$4:$R$993933,0,0),"")</f>
        <v>0</v>
      </c>
      <c r="I1282" s="83"/>
      <c r="J1282" s="83"/>
      <c r="K1282" s="83"/>
      <c r="L1282" s="83"/>
      <c r="M1282" s="83"/>
      <c r="N1282" s="83"/>
      <c r="O1282" s="83"/>
      <c r="P1282" s="83"/>
      <c r="Q1282" s="83"/>
      <c r="R1282" s="83"/>
      <c r="S1282" s="83"/>
      <c r="T1282" s="83"/>
      <c r="U1282" s="99">
        <f>COUNTIF(通讯通路门店!$S:$S,$G1282)</f>
        <v>0</v>
      </c>
      <c r="V1282" s="99">
        <f>COUNTIFS(通讯通路门店!$S:$S,$G1282,通讯通路门店!$J:$J,"综合卖场")</f>
        <v>0</v>
      </c>
      <c r="W1282" s="99">
        <f>SUMIFS(通讯通路门店!$AJ:$AJ,通讯通路门店!$S:$S,通讯客户沙盘!$G1282)</f>
        <v>0</v>
      </c>
      <c r="X1282" s="99">
        <f t="shared" si="95"/>
        <v>0</v>
      </c>
      <c r="Y1282" s="99">
        <f>COUNTIFS(通讯通路门店!$S:$S,$G1282,通讯通路门店!$J:$J,"荣耀体验店")+COUNTIFS(通讯通路门店!$S:$S,$G1282,通讯通路门店!$J:$J,"荣耀授权专卖店")</f>
        <v>0</v>
      </c>
      <c r="Z1282" s="99">
        <f>COUNTIFS(通讯通路门店!$S:$S,$G1282,通讯通路门店!$J:$J,"VIVO体验店")</f>
        <v>0</v>
      </c>
      <c r="AA1282" s="99">
        <f>COUNTIFS(通讯通路门店!$S:$S,$G1282,通讯通路门店!$J:$J,"OPPO体验店")</f>
        <v>0</v>
      </c>
      <c r="AB1282" s="99">
        <f>COUNTIFS(通讯通路门店!$S:$S,$G1282,通讯通路门店!$J:$J,"华为授权体验店")+COUNTIFS(通讯通路门店!$S:$S,$G1282,通讯通路门店!$J:$J,"华为堡垒店")</f>
        <v>0</v>
      </c>
      <c r="AC1282" s="99">
        <f>COUNTIFS(通讯通路门店!$S:$S,$G1282,通讯通路门店!$J:$J,"小米体验店")</f>
        <v>0</v>
      </c>
      <c r="AD1282" s="99">
        <f>COUNTIFS(通讯通路门店!$S:$S,$G1282,通讯通路门店!$J:$J,"苹果体验店")</f>
        <v>0</v>
      </c>
      <c r="AE1282" s="99">
        <f>COUNTIFS(通讯通路门店!$S:$S,$G1282,通讯通路门店!$J:$J,"其他品牌专卖店")</f>
        <v>0</v>
      </c>
      <c r="AF1282" s="99">
        <f>SUMIFS(通讯通路门店!$BI:$BI,通讯通路门店!$S:$S,$G1282)</f>
        <v>0</v>
      </c>
      <c r="AG1282" s="99">
        <f>SUMIFS(通讯通路门店!$BH:$BH,通讯通路门店!$S:$S,$G1282)</f>
        <v>0</v>
      </c>
      <c r="AH1282" s="99">
        <f t="shared" si="96"/>
        <v>0</v>
      </c>
      <c r="AI1282" s="99">
        <f>SUMIFS(通讯通路门店!$BB:$BB,通讯通路门店!$S:$S,$G1282)</f>
        <v>0</v>
      </c>
      <c r="AJ1282" s="99">
        <f>SUMIFS(通讯通路门店!$BE:$BE,通讯通路门店!$S:$S,$G1282)</f>
        <v>0</v>
      </c>
      <c r="AK1282" s="99">
        <f>SUMIFS(通讯通路门店!$BG:$BG,通讯通路门店!$S:$S,$G1282)</f>
        <v>0</v>
      </c>
      <c r="AL1282" s="99">
        <f>SUMIFS(通讯通路门店!$BC:$BC,通讯通路门店!$S:$S,$G1282)</f>
        <v>0</v>
      </c>
      <c r="AM1282" s="99">
        <f>SUMIFS(通讯通路门店!$BD:$BD,通讯通路门店!$S:$S,$G1282)</f>
        <v>0</v>
      </c>
      <c r="AN1282" s="99">
        <f>SUMIFS(通讯通路门店!$BF:$BF,通讯通路门店!$S:$S,$G1282)</f>
        <v>0</v>
      </c>
      <c r="AO1282" s="99">
        <f t="shared" si="97"/>
        <v>0</v>
      </c>
      <c r="AP1282" s="99">
        <f>SUMIFS(通讯通路门店!$K:$K,通讯通路门店!$S:$S,$G1282)</f>
        <v>0</v>
      </c>
      <c r="AQ1282" s="83"/>
      <c r="AR1282" s="99">
        <f>SUMIFS(通讯通路门店!$T:$T,通讯通路门店!$S:$S,$G1282)</f>
        <v>0</v>
      </c>
      <c r="AS1282" s="99">
        <f>SUMIFS(通讯通路门店!$U:$U,通讯通路门店!$S:$S,$G1282)</f>
        <v>0</v>
      </c>
      <c r="AT1282" s="99">
        <f>SUMIFS(通讯通路门店!$V:$V,通讯通路门店!$S:$S,$G1282)</f>
        <v>0</v>
      </c>
      <c r="AU1282" s="99">
        <f>SUMIFS(通讯通路门店!$W:$W,通讯通路门店!$S:$S,$G1282)</f>
        <v>0</v>
      </c>
      <c r="AV1282" s="99">
        <f>SUMIFS(通讯通路门店!$Z:$Z,通讯通路门店!$S:$S,$G1282)</f>
        <v>0</v>
      </c>
      <c r="AW1282" s="99">
        <f>SUMIFS(通讯通路门店!$AB:$AB,通讯通路门店!$S:$S,$G1282)</f>
        <v>0</v>
      </c>
      <c r="AX1282" s="99">
        <f>SUMIFS(通讯通路门店!$X:$X,通讯通路门店!$S:$S,$G1282)</f>
        <v>0</v>
      </c>
      <c r="AY1282" s="99">
        <f>SUMIFS(通讯通路门店!$Y:$Y,通讯通路门店!$S:$S,$G1282)</f>
        <v>0</v>
      </c>
      <c r="AZ1282" s="99">
        <f>SUMIFS(通讯通路门店!$AA:$AA,通讯通路门店!$S:$S,$G1282)</f>
        <v>0</v>
      </c>
      <c r="BA1282" s="99">
        <f t="shared" si="98"/>
        <v>0</v>
      </c>
      <c r="BB1282" s="99">
        <f t="shared" si="99"/>
        <v>0</v>
      </c>
      <c r="BC1282" s="99">
        <f>SUMIFS(通讯通路门店!$W:$W,通讯通路门店!$S:$S,$G1282,通讯通路门店!$J:$J,"荣耀体验店")+SUMIFS(通讯通路门店!$W:$W,通讯通路门店!$S:$S,$G1282,通讯通路门店!$J:$J,"荣耀授权专卖店")</f>
        <v>0</v>
      </c>
      <c r="BD1282" s="99">
        <f>SUMIFS(通讯通路门店!$Z:$Z,通讯通路门店!$S:$S,$G1282,通讯通路门店!$J:$J,"VIVO体验店")</f>
        <v>0</v>
      </c>
      <c r="BE1282" s="99">
        <f>SUMIFS(通讯通路门店!$AB:$AB,通讯通路门店!$S:$S,$G1282,通讯通路门店!$J:$J,"OPPO体验店")</f>
        <v>0</v>
      </c>
      <c r="BF1282" s="99">
        <f>SUMIFS(通讯通路门店!$X:$X,通讯通路门店!$S:$S,$G1282,通讯通路门店!$J:$J,"华为授权体验店")+SUMIFS(通讯通路门店!$AA:$AA,通讯通路门店!$S:$S,$G1282,通讯通路门店!$J:$J,"华为堡垒店")</f>
        <v>0</v>
      </c>
      <c r="BG1282" s="99">
        <f>SUMIFS(通讯通路门店!$Y:$Y,通讯通路门店!$S:$S,$G1282,通讯通路门店!$J:$J,"小米体验店")</f>
        <v>0</v>
      </c>
      <c r="BH1282" s="99">
        <f>SUMIFS(通讯通路门店!$AA:$AA,通讯通路门店!$S:$S,$G1282,通讯通路门店!$J:$J,"苹果体验店")</f>
        <v>0</v>
      </c>
      <c r="BI1282" s="99">
        <f>SUMIFS(通讯通路门店!$K:$K,通讯通路门店!$S:$S,$G1282,通讯通路门店!$J:$J,"其他品牌专卖店")</f>
        <v>0</v>
      </c>
      <c r="BJ1282" s="99">
        <f>SUMIFS(通讯通路门店!$AC:$AC,通讯通路门店!$S:$S,$G1282)</f>
        <v>0</v>
      </c>
      <c r="BK1282" s="99">
        <f>SUMIFS(通讯通路门店!$AD:$AD,通讯通路门店!$S:$S,$G1282)</f>
        <v>0</v>
      </c>
      <c r="BL1282" s="99">
        <f>SUMIFS(通讯通路门店!$AE:$AE,通讯通路门店!$S:$S,$G1282)</f>
        <v>0</v>
      </c>
      <c r="BM1282" s="99">
        <f>SUMIFS(通讯通路门店!$AF:$AF,通讯通路门店!$S:$S,$G1282)</f>
        <v>0</v>
      </c>
      <c r="BN1282" s="99">
        <f>SUMIFS(通讯通路门店!$AG:$AG,通讯通路门店!$S:$S,$G1282)</f>
        <v>0</v>
      </c>
      <c r="BO1282" s="99">
        <f>SUMIFS(通讯通路门店!$AH:$AH,通讯通路门店!$S:$S,$G1282)</f>
        <v>0</v>
      </c>
      <c r="BP1282" s="99">
        <f>SUMIFS(通讯通路门店!$AI:$AI,通讯通路门店!$S:$S,$G1282)</f>
        <v>0</v>
      </c>
      <c r="BQ1282" s="83"/>
    </row>
    <row r="1283" spans="1:69">
      <c r="A1283" s="99" t="str">
        <f>IFERROR(_xlfn.XLOOKUP($G1283,通讯通路门店!$S$4:$S$993933,通讯通路门店!$A$4:$A$993933,0,0),"")</f>
        <v>海南省</v>
      </c>
      <c r="B1283" s="99" t="str">
        <f>IFERROR(_xlfn.XLOOKUP($G1283,通讯通路门店!$S$4:$S$993933,通讯通路门店!$B$4:$B$993933,0,0),"")</f>
        <v>乐东黎族自治县</v>
      </c>
      <c r="C1283" s="99" t="str">
        <f>IFERROR(_xlfn.XLOOKUP($G1283,通讯通路门店!$S$4:$S$993933,通讯通路门店!$C$4:$C$993933,0,0),"")</f>
        <v>乐东黎族自治县</v>
      </c>
      <c r="D1283" s="99" t="str">
        <f>IFERROR(_xlfn.XLOOKUP($G1283,通讯通路门店!$S$4:$S$993933,通讯通路门店!$D$4:$D$993933,0,0),"")</f>
        <v>万冲镇</v>
      </c>
      <c r="E1283" s="83"/>
      <c r="F1283" s="83"/>
      <c r="G1283" s="101"/>
      <c r="H1283" s="102">
        <f>IFERROR(_xlfn.XLOOKUP($G1283,通讯通路门店!$S$4:$S$993933,通讯通路门店!$R$4:$R$993933,0,0),"")</f>
        <v>0</v>
      </c>
      <c r="I1283" s="83"/>
      <c r="J1283" s="83"/>
      <c r="K1283" s="83"/>
      <c r="L1283" s="83"/>
      <c r="M1283" s="83"/>
      <c r="N1283" s="83"/>
      <c r="O1283" s="83"/>
      <c r="P1283" s="83"/>
      <c r="Q1283" s="83"/>
      <c r="R1283" s="83"/>
      <c r="S1283" s="83"/>
      <c r="T1283" s="83"/>
      <c r="U1283" s="99">
        <f>COUNTIF(通讯通路门店!$S:$S,$G1283)</f>
        <v>0</v>
      </c>
      <c r="V1283" s="99">
        <f>COUNTIFS(通讯通路门店!$S:$S,$G1283,通讯通路门店!$J:$J,"综合卖场")</f>
        <v>0</v>
      </c>
      <c r="W1283" s="99">
        <f>SUMIFS(通讯通路门店!$AJ:$AJ,通讯通路门店!$S:$S,通讯客户沙盘!$G1283)</f>
        <v>0</v>
      </c>
      <c r="X1283" s="99">
        <f t="shared" si="95"/>
        <v>0</v>
      </c>
      <c r="Y1283" s="99">
        <f>COUNTIFS(通讯通路门店!$S:$S,$G1283,通讯通路门店!$J:$J,"荣耀体验店")+COUNTIFS(通讯通路门店!$S:$S,$G1283,通讯通路门店!$J:$J,"荣耀授权专卖店")</f>
        <v>0</v>
      </c>
      <c r="Z1283" s="99">
        <f>COUNTIFS(通讯通路门店!$S:$S,$G1283,通讯通路门店!$J:$J,"VIVO体验店")</f>
        <v>0</v>
      </c>
      <c r="AA1283" s="99">
        <f>COUNTIFS(通讯通路门店!$S:$S,$G1283,通讯通路门店!$J:$J,"OPPO体验店")</f>
        <v>0</v>
      </c>
      <c r="AB1283" s="99">
        <f>COUNTIFS(通讯通路门店!$S:$S,$G1283,通讯通路门店!$J:$J,"华为授权体验店")+COUNTIFS(通讯通路门店!$S:$S,$G1283,通讯通路门店!$J:$J,"华为堡垒店")</f>
        <v>0</v>
      </c>
      <c r="AC1283" s="99">
        <f>COUNTIFS(通讯通路门店!$S:$S,$G1283,通讯通路门店!$J:$J,"小米体验店")</f>
        <v>0</v>
      </c>
      <c r="AD1283" s="99">
        <f>COUNTIFS(通讯通路门店!$S:$S,$G1283,通讯通路门店!$J:$J,"苹果体验店")</f>
        <v>0</v>
      </c>
      <c r="AE1283" s="99">
        <f>COUNTIFS(通讯通路门店!$S:$S,$G1283,通讯通路门店!$J:$J,"其他品牌专卖店")</f>
        <v>0</v>
      </c>
      <c r="AF1283" s="99">
        <f>SUMIFS(通讯通路门店!$BI:$BI,通讯通路门店!$S:$S,$G1283)</f>
        <v>0</v>
      </c>
      <c r="AG1283" s="99">
        <f>SUMIFS(通讯通路门店!$BH:$BH,通讯通路门店!$S:$S,$G1283)</f>
        <v>0</v>
      </c>
      <c r="AH1283" s="99">
        <f t="shared" si="96"/>
        <v>0</v>
      </c>
      <c r="AI1283" s="99">
        <f>SUMIFS(通讯通路门店!$BB:$BB,通讯通路门店!$S:$S,$G1283)</f>
        <v>0</v>
      </c>
      <c r="AJ1283" s="99">
        <f>SUMIFS(通讯通路门店!$BE:$BE,通讯通路门店!$S:$S,$G1283)</f>
        <v>0</v>
      </c>
      <c r="AK1283" s="99">
        <f>SUMIFS(通讯通路门店!$BG:$BG,通讯通路门店!$S:$S,$G1283)</f>
        <v>0</v>
      </c>
      <c r="AL1283" s="99">
        <f>SUMIFS(通讯通路门店!$BC:$BC,通讯通路门店!$S:$S,$G1283)</f>
        <v>0</v>
      </c>
      <c r="AM1283" s="99">
        <f>SUMIFS(通讯通路门店!$BD:$BD,通讯通路门店!$S:$S,$G1283)</f>
        <v>0</v>
      </c>
      <c r="AN1283" s="99">
        <f>SUMIFS(通讯通路门店!$BF:$BF,通讯通路门店!$S:$S,$G1283)</f>
        <v>0</v>
      </c>
      <c r="AO1283" s="99">
        <f t="shared" si="97"/>
        <v>0</v>
      </c>
      <c r="AP1283" s="99">
        <f>SUMIFS(通讯通路门店!$K:$K,通讯通路门店!$S:$S,$G1283)</f>
        <v>0</v>
      </c>
      <c r="AQ1283" s="83"/>
      <c r="AR1283" s="99">
        <f>SUMIFS(通讯通路门店!$T:$T,通讯通路门店!$S:$S,$G1283)</f>
        <v>0</v>
      </c>
      <c r="AS1283" s="99">
        <f>SUMIFS(通讯通路门店!$U:$U,通讯通路门店!$S:$S,$G1283)</f>
        <v>0</v>
      </c>
      <c r="AT1283" s="99">
        <f>SUMIFS(通讯通路门店!$V:$V,通讯通路门店!$S:$S,$G1283)</f>
        <v>0</v>
      </c>
      <c r="AU1283" s="99">
        <f>SUMIFS(通讯通路门店!$W:$W,通讯通路门店!$S:$S,$G1283)</f>
        <v>0</v>
      </c>
      <c r="AV1283" s="99">
        <f>SUMIFS(通讯通路门店!$Z:$Z,通讯通路门店!$S:$S,$G1283)</f>
        <v>0</v>
      </c>
      <c r="AW1283" s="99">
        <f>SUMIFS(通讯通路门店!$AB:$AB,通讯通路门店!$S:$S,$G1283)</f>
        <v>0</v>
      </c>
      <c r="AX1283" s="99">
        <f>SUMIFS(通讯通路门店!$X:$X,通讯通路门店!$S:$S,$G1283)</f>
        <v>0</v>
      </c>
      <c r="AY1283" s="99">
        <f>SUMIFS(通讯通路门店!$Y:$Y,通讯通路门店!$S:$S,$G1283)</f>
        <v>0</v>
      </c>
      <c r="AZ1283" s="99">
        <f>SUMIFS(通讯通路门店!$AA:$AA,通讯通路门店!$S:$S,$G1283)</f>
        <v>0</v>
      </c>
      <c r="BA1283" s="99">
        <f t="shared" si="98"/>
        <v>0</v>
      </c>
      <c r="BB1283" s="99">
        <f t="shared" si="99"/>
        <v>0</v>
      </c>
      <c r="BC1283" s="99">
        <f>SUMIFS(通讯通路门店!$W:$W,通讯通路门店!$S:$S,$G1283,通讯通路门店!$J:$J,"荣耀体验店")+SUMIFS(通讯通路门店!$W:$W,通讯通路门店!$S:$S,$G1283,通讯通路门店!$J:$J,"荣耀授权专卖店")</f>
        <v>0</v>
      </c>
      <c r="BD1283" s="99">
        <f>SUMIFS(通讯通路门店!$Z:$Z,通讯通路门店!$S:$S,$G1283,通讯通路门店!$J:$J,"VIVO体验店")</f>
        <v>0</v>
      </c>
      <c r="BE1283" s="99">
        <f>SUMIFS(通讯通路门店!$AB:$AB,通讯通路门店!$S:$S,$G1283,通讯通路门店!$J:$J,"OPPO体验店")</f>
        <v>0</v>
      </c>
      <c r="BF1283" s="99">
        <f>SUMIFS(通讯通路门店!$X:$X,通讯通路门店!$S:$S,$G1283,通讯通路门店!$J:$J,"华为授权体验店")+SUMIFS(通讯通路门店!$AA:$AA,通讯通路门店!$S:$S,$G1283,通讯通路门店!$J:$J,"华为堡垒店")</f>
        <v>0</v>
      </c>
      <c r="BG1283" s="99">
        <f>SUMIFS(通讯通路门店!$Y:$Y,通讯通路门店!$S:$S,$G1283,通讯通路门店!$J:$J,"小米体验店")</f>
        <v>0</v>
      </c>
      <c r="BH1283" s="99">
        <f>SUMIFS(通讯通路门店!$AA:$AA,通讯通路门店!$S:$S,$G1283,通讯通路门店!$J:$J,"苹果体验店")</f>
        <v>0</v>
      </c>
      <c r="BI1283" s="99">
        <f>SUMIFS(通讯通路门店!$K:$K,通讯通路门店!$S:$S,$G1283,通讯通路门店!$J:$J,"其他品牌专卖店")</f>
        <v>0</v>
      </c>
      <c r="BJ1283" s="99">
        <f>SUMIFS(通讯通路门店!$AC:$AC,通讯通路门店!$S:$S,$G1283)</f>
        <v>0</v>
      </c>
      <c r="BK1283" s="99">
        <f>SUMIFS(通讯通路门店!$AD:$AD,通讯通路门店!$S:$S,$G1283)</f>
        <v>0</v>
      </c>
      <c r="BL1283" s="99">
        <f>SUMIFS(通讯通路门店!$AE:$AE,通讯通路门店!$S:$S,$G1283)</f>
        <v>0</v>
      </c>
      <c r="BM1283" s="99">
        <f>SUMIFS(通讯通路门店!$AF:$AF,通讯通路门店!$S:$S,$G1283)</f>
        <v>0</v>
      </c>
      <c r="BN1283" s="99">
        <f>SUMIFS(通讯通路门店!$AG:$AG,通讯通路门店!$S:$S,$G1283)</f>
        <v>0</v>
      </c>
      <c r="BO1283" s="99">
        <f>SUMIFS(通讯通路门店!$AH:$AH,通讯通路门店!$S:$S,$G1283)</f>
        <v>0</v>
      </c>
      <c r="BP1283" s="99">
        <f>SUMIFS(通讯通路门店!$AI:$AI,通讯通路门店!$S:$S,$G1283)</f>
        <v>0</v>
      </c>
      <c r="BQ1283" s="83"/>
    </row>
    <row r="1284" spans="1:69">
      <c r="A1284" s="99" t="str">
        <f>IFERROR(_xlfn.XLOOKUP($G1284,通讯通路门店!$S$4:$S$993933,通讯通路门店!$A$4:$A$993933,0,0),"")</f>
        <v>海南省</v>
      </c>
      <c r="B1284" s="99" t="str">
        <f>IFERROR(_xlfn.XLOOKUP($G1284,通讯通路门店!$S$4:$S$993933,通讯通路门店!$B$4:$B$993933,0,0),"")</f>
        <v>乐东黎族自治县</v>
      </c>
      <c r="C1284" s="99" t="str">
        <f>IFERROR(_xlfn.XLOOKUP($G1284,通讯通路门店!$S$4:$S$993933,通讯通路门店!$C$4:$C$993933,0,0),"")</f>
        <v>乐东黎族自治县</v>
      </c>
      <c r="D1284" s="99" t="str">
        <f>IFERROR(_xlfn.XLOOKUP($G1284,通讯通路门店!$S$4:$S$993933,通讯通路门店!$D$4:$D$993933,0,0),"")</f>
        <v>万冲镇</v>
      </c>
      <c r="E1284" s="83"/>
      <c r="F1284" s="83"/>
      <c r="G1284" s="101"/>
      <c r="H1284" s="102">
        <f>IFERROR(_xlfn.XLOOKUP($G1284,通讯通路门店!$S$4:$S$993933,通讯通路门店!$R$4:$R$993933,0,0),"")</f>
        <v>0</v>
      </c>
      <c r="I1284" s="83"/>
      <c r="J1284" s="83"/>
      <c r="K1284" s="83"/>
      <c r="L1284" s="83"/>
      <c r="M1284" s="83"/>
      <c r="N1284" s="83"/>
      <c r="O1284" s="83"/>
      <c r="P1284" s="83"/>
      <c r="Q1284" s="83"/>
      <c r="R1284" s="83"/>
      <c r="S1284" s="83"/>
      <c r="T1284" s="83"/>
      <c r="U1284" s="99">
        <f>COUNTIF(通讯通路门店!$S:$S,$G1284)</f>
        <v>0</v>
      </c>
      <c r="V1284" s="99">
        <f>COUNTIFS(通讯通路门店!$S:$S,$G1284,通讯通路门店!$J:$J,"综合卖场")</f>
        <v>0</v>
      </c>
      <c r="W1284" s="99">
        <f>SUMIFS(通讯通路门店!$AJ:$AJ,通讯通路门店!$S:$S,通讯客户沙盘!$G1284)</f>
        <v>0</v>
      </c>
      <c r="X1284" s="99">
        <f t="shared" ref="X1284:X1347" si="100">Y1284+Z1284+AA1284+AB1284+AC1284+AD1284+AE1284</f>
        <v>0</v>
      </c>
      <c r="Y1284" s="99">
        <f>COUNTIFS(通讯通路门店!$S:$S,$G1284,通讯通路门店!$J:$J,"荣耀体验店")+COUNTIFS(通讯通路门店!$S:$S,$G1284,通讯通路门店!$J:$J,"荣耀授权专卖店")</f>
        <v>0</v>
      </c>
      <c r="Z1284" s="99">
        <f>COUNTIFS(通讯通路门店!$S:$S,$G1284,通讯通路门店!$J:$J,"VIVO体验店")</f>
        <v>0</v>
      </c>
      <c r="AA1284" s="99">
        <f>COUNTIFS(通讯通路门店!$S:$S,$G1284,通讯通路门店!$J:$J,"OPPO体验店")</f>
        <v>0</v>
      </c>
      <c r="AB1284" s="99">
        <f>COUNTIFS(通讯通路门店!$S:$S,$G1284,通讯通路门店!$J:$J,"华为授权体验店")+COUNTIFS(通讯通路门店!$S:$S,$G1284,通讯通路门店!$J:$J,"华为堡垒店")</f>
        <v>0</v>
      </c>
      <c r="AC1284" s="99">
        <f>COUNTIFS(通讯通路门店!$S:$S,$G1284,通讯通路门店!$J:$J,"小米体验店")</f>
        <v>0</v>
      </c>
      <c r="AD1284" s="99">
        <f>COUNTIFS(通讯通路门店!$S:$S,$G1284,通讯通路门店!$J:$J,"苹果体验店")</f>
        <v>0</v>
      </c>
      <c r="AE1284" s="99">
        <f>COUNTIFS(通讯通路门店!$S:$S,$G1284,通讯通路门店!$J:$J,"其他品牌专卖店")</f>
        <v>0</v>
      </c>
      <c r="AF1284" s="99">
        <f>SUMIFS(通讯通路门店!$BI:$BI,通讯通路门店!$S:$S,$G1284)</f>
        <v>0</v>
      </c>
      <c r="AG1284" s="99">
        <f>SUMIFS(通讯通路门店!$BH:$BH,通讯通路门店!$S:$S,$G1284)</f>
        <v>0</v>
      </c>
      <c r="AH1284" s="99">
        <f t="shared" ref="AH1284:AH1347" si="101">AI1284+AJ1284+AK1284+AL1284+AM1284+AN1284</f>
        <v>0</v>
      </c>
      <c r="AI1284" s="99">
        <f>SUMIFS(通讯通路门店!$BB:$BB,通讯通路门店!$S:$S,$G1284)</f>
        <v>0</v>
      </c>
      <c r="AJ1284" s="99">
        <f>SUMIFS(通讯通路门店!$BE:$BE,通讯通路门店!$S:$S,$G1284)</f>
        <v>0</v>
      </c>
      <c r="AK1284" s="99">
        <f>SUMIFS(通讯通路门店!$BG:$BG,通讯通路门店!$S:$S,$G1284)</f>
        <v>0</v>
      </c>
      <c r="AL1284" s="99">
        <f>SUMIFS(通讯通路门店!$BC:$BC,通讯通路门店!$S:$S,$G1284)</f>
        <v>0</v>
      </c>
      <c r="AM1284" s="99">
        <f>SUMIFS(通讯通路门店!$BD:$BD,通讯通路门店!$S:$S,$G1284)</f>
        <v>0</v>
      </c>
      <c r="AN1284" s="99">
        <f>SUMIFS(通讯通路门店!$BF:$BF,通讯通路门店!$S:$S,$G1284)</f>
        <v>0</v>
      </c>
      <c r="AO1284" s="99">
        <f t="shared" ref="AO1284:AO1347" si="102">AP1284+AQ1284</f>
        <v>0</v>
      </c>
      <c r="AP1284" s="99">
        <f>SUMIFS(通讯通路门店!$K:$K,通讯通路门店!$S:$S,$G1284)</f>
        <v>0</v>
      </c>
      <c r="AQ1284" s="83"/>
      <c r="AR1284" s="99">
        <f>SUMIFS(通讯通路门店!$T:$T,通讯通路门店!$S:$S,$G1284)</f>
        <v>0</v>
      </c>
      <c r="AS1284" s="99">
        <f>SUMIFS(通讯通路门店!$U:$U,通讯通路门店!$S:$S,$G1284)</f>
        <v>0</v>
      </c>
      <c r="AT1284" s="99">
        <f>SUMIFS(通讯通路门店!$V:$V,通讯通路门店!$S:$S,$G1284)</f>
        <v>0</v>
      </c>
      <c r="AU1284" s="99">
        <f>SUMIFS(通讯通路门店!$W:$W,通讯通路门店!$S:$S,$G1284)</f>
        <v>0</v>
      </c>
      <c r="AV1284" s="99">
        <f>SUMIFS(通讯通路门店!$Z:$Z,通讯通路门店!$S:$S,$G1284)</f>
        <v>0</v>
      </c>
      <c r="AW1284" s="99">
        <f>SUMIFS(通讯通路门店!$AB:$AB,通讯通路门店!$S:$S,$G1284)</f>
        <v>0</v>
      </c>
      <c r="AX1284" s="99">
        <f>SUMIFS(通讯通路门店!$X:$X,通讯通路门店!$S:$S,$G1284)</f>
        <v>0</v>
      </c>
      <c r="AY1284" s="99">
        <f>SUMIFS(通讯通路门店!$Y:$Y,通讯通路门店!$S:$S,$G1284)</f>
        <v>0</v>
      </c>
      <c r="AZ1284" s="99">
        <f>SUMIFS(通讯通路门店!$AA:$AA,通讯通路门店!$S:$S,$G1284)</f>
        <v>0</v>
      </c>
      <c r="BA1284" s="99">
        <f t="shared" ref="BA1284:BA1347" si="103">AP1284-BB1284</f>
        <v>0</v>
      </c>
      <c r="BB1284" s="99">
        <f t="shared" ref="BB1284:BB1347" si="104">BC1284+BD1284+BE1284+BF1284+BG1284+BH1284</f>
        <v>0</v>
      </c>
      <c r="BC1284" s="99">
        <f>SUMIFS(通讯通路门店!$W:$W,通讯通路门店!$S:$S,$G1284,通讯通路门店!$J:$J,"荣耀体验店")+SUMIFS(通讯通路门店!$W:$W,通讯通路门店!$S:$S,$G1284,通讯通路门店!$J:$J,"荣耀授权专卖店")</f>
        <v>0</v>
      </c>
      <c r="BD1284" s="99">
        <f>SUMIFS(通讯通路门店!$Z:$Z,通讯通路门店!$S:$S,$G1284,通讯通路门店!$J:$J,"VIVO体验店")</f>
        <v>0</v>
      </c>
      <c r="BE1284" s="99">
        <f>SUMIFS(通讯通路门店!$AB:$AB,通讯通路门店!$S:$S,$G1284,通讯通路门店!$J:$J,"OPPO体验店")</f>
        <v>0</v>
      </c>
      <c r="BF1284" s="99">
        <f>SUMIFS(通讯通路门店!$X:$X,通讯通路门店!$S:$S,$G1284,通讯通路门店!$J:$J,"华为授权体验店")+SUMIFS(通讯通路门店!$AA:$AA,通讯通路门店!$S:$S,$G1284,通讯通路门店!$J:$J,"华为堡垒店")</f>
        <v>0</v>
      </c>
      <c r="BG1284" s="99">
        <f>SUMIFS(通讯通路门店!$Y:$Y,通讯通路门店!$S:$S,$G1284,通讯通路门店!$J:$J,"小米体验店")</f>
        <v>0</v>
      </c>
      <c r="BH1284" s="99">
        <f>SUMIFS(通讯通路门店!$AA:$AA,通讯通路门店!$S:$S,$G1284,通讯通路门店!$J:$J,"苹果体验店")</f>
        <v>0</v>
      </c>
      <c r="BI1284" s="99">
        <f>SUMIFS(通讯通路门店!$K:$K,通讯通路门店!$S:$S,$G1284,通讯通路门店!$J:$J,"其他品牌专卖店")</f>
        <v>0</v>
      </c>
      <c r="BJ1284" s="99">
        <f>SUMIFS(通讯通路门店!$AC:$AC,通讯通路门店!$S:$S,$G1284)</f>
        <v>0</v>
      </c>
      <c r="BK1284" s="99">
        <f>SUMIFS(通讯通路门店!$AD:$AD,通讯通路门店!$S:$S,$G1284)</f>
        <v>0</v>
      </c>
      <c r="BL1284" s="99">
        <f>SUMIFS(通讯通路门店!$AE:$AE,通讯通路门店!$S:$S,$G1284)</f>
        <v>0</v>
      </c>
      <c r="BM1284" s="99">
        <f>SUMIFS(通讯通路门店!$AF:$AF,通讯通路门店!$S:$S,$G1284)</f>
        <v>0</v>
      </c>
      <c r="BN1284" s="99">
        <f>SUMIFS(通讯通路门店!$AG:$AG,通讯通路门店!$S:$S,$G1284)</f>
        <v>0</v>
      </c>
      <c r="BO1284" s="99">
        <f>SUMIFS(通讯通路门店!$AH:$AH,通讯通路门店!$S:$S,$G1284)</f>
        <v>0</v>
      </c>
      <c r="BP1284" s="99">
        <f>SUMIFS(通讯通路门店!$AI:$AI,通讯通路门店!$S:$S,$G1284)</f>
        <v>0</v>
      </c>
      <c r="BQ1284" s="83"/>
    </row>
    <row r="1285" spans="1:69">
      <c r="A1285" s="99" t="str">
        <f>IFERROR(_xlfn.XLOOKUP($G1285,通讯通路门店!$S$4:$S$993933,通讯通路门店!$A$4:$A$993933,0,0),"")</f>
        <v>海南省</v>
      </c>
      <c r="B1285" s="99" t="str">
        <f>IFERROR(_xlfn.XLOOKUP($G1285,通讯通路门店!$S$4:$S$993933,通讯通路门店!$B$4:$B$993933,0,0),"")</f>
        <v>乐东黎族自治县</v>
      </c>
      <c r="C1285" s="99" t="str">
        <f>IFERROR(_xlfn.XLOOKUP($G1285,通讯通路门店!$S$4:$S$993933,通讯通路门店!$C$4:$C$993933,0,0),"")</f>
        <v>乐东黎族自治县</v>
      </c>
      <c r="D1285" s="99" t="str">
        <f>IFERROR(_xlfn.XLOOKUP($G1285,通讯通路门店!$S$4:$S$993933,通讯通路门店!$D$4:$D$993933,0,0),"")</f>
        <v>万冲镇</v>
      </c>
      <c r="E1285" s="83"/>
      <c r="F1285" s="83"/>
      <c r="G1285" s="101"/>
      <c r="H1285" s="102">
        <f>IFERROR(_xlfn.XLOOKUP($G1285,通讯通路门店!$S$4:$S$993933,通讯通路门店!$R$4:$R$993933,0,0),"")</f>
        <v>0</v>
      </c>
      <c r="I1285" s="83"/>
      <c r="J1285" s="83"/>
      <c r="K1285" s="83"/>
      <c r="L1285" s="83"/>
      <c r="M1285" s="83"/>
      <c r="N1285" s="83"/>
      <c r="O1285" s="83"/>
      <c r="P1285" s="83"/>
      <c r="Q1285" s="83"/>
      <c r="R1285" s="83"/>
      <c r="S1285" s="83"/>
      <c r="T1285" s="83"/>
      <c r="U1285" s="99">
        <f>COUNTIF(通讯通路门店!$S:$S,$G1285)</f>
        <v>0</v>
      </c>
      <c r="V1285" s="99">
        <f>COUNTIFS(通讯通路门店!$S:$S,$G1285,通讯通路门店!$J:$J,"综合卖场")</f>
        <v>0</v>
      </c>
      <c r="W1285" s="99">
        <f>SUMIFS(通讯通路门店!$AJ:$AJ,通讯通路门店!$S:$S,通讯客户沙盘!$G1285)</f>
        <v>0</v>
      </c>
      <c r="X1285" s="99">
        <f t="shared" si="100"/>
        <v>0</v>
      </c>
      <c r="Y1285" s="99">
        <f>COUNTIFS(通讯通路门店!$S:$S,$G1285,通讯通路门店!$J:$J,"荣耀体验店")+COUNTIFS(通讯通路门店!$S:$S,$G1285,通讯通路门店!$J:$J,"荣耀授权专卖店")</f>
        <v>0</v>
      </c>
      <c r="Z1285" s="99">
        <f>COUNTIFS(通讯通路门店!$S:$S,$G1285,通讯通路门店!$J:$J,"VIVO体验店")</f>
        <v>0</v>
      </c>
      <c r="AA1285" s="99">
        <f>COUNTIFS(通讯通路门店!$S:$S,$G1285,通讯通路门店!$J:$J,"OPPO体验店")</f>
        <v>0</v>
      </c>
      <c r="AB1285" s="99">
        <f>COUNTIFS(通讯通路门店!$S:$S,$G1285,通讯通路门店!$J:$J,"华为授权体验店")+COUNTIFS(通讯通路门店!$S:$S,$G1285,通讯通路门店!$J:$J,"华为堡垒店")</f>
        <v>0</v>
      </c>
      <c r="AC1285" s="99">
        <f>COUNTIFS(通讯通路门店!$S:$S,$G1285,通讯通路门店!$J:$J,"小米体验店")</f>
        <v>0</v>
      </c>
      <c r="AD1285" s="99">
        <f>COUNTIFS(通讯通路门店!$S:$S,$G1285,通讯通路门店!$J:$J,"苹果体验店")</f>
        <v>0</v>
      </c>
      <c r="AE1285" s="99">
        <f>COUNTIFS(通讯通路门店!$S:$S,$G1285,通讯通路门店!$J:$J,"其他品牌专卖店")</f>
        <v>0</v>
      </c>
      <c r="AF1285" s="99">
        <f>SUMIFS(通讯通路门店!$BI:$BI,通讯通路门店!$S:$S,$G1285)</f>
        <v>0</v>
      </c>
      <c r="AG1285" s="99">
        <f>SUMIFS(通讯通路门店!$BH:$BH,通讯通路门店!$S:$S,$G1285)</f>
        <v>0</v>
      </c>
      <c r="AH1285" s="99">
        <f t="shared" si="101"/>
        <v>0</v>
      </c>
      <c r="AI1285" s="99">
        <f>SUMIFS(通讯通路门店!$BB:$BB,通讯通路门店!$S:$S,$G1285)</f>
        <v>0</v>
      </c>
      <c r="AJ1285" s="99">
        <f>SUMIFS(通讯通路门店!$BE:$BE,通讯通路门店!$S:$S,$G1285)</f>
        <v>0</v>
      </c>
      <c r="AK1285" s="99">
        <f>SUMIFS(通讯通路门店!$BG:$BG,通讯通路门店!$S:$S,$G1285)</f>
        <v>0</v>
      </c>
      <c r="AL1285" s="99">
        <f>SUMIFS(通讯通路门店!$BC:$BC,通讯通路门店!$S:$S,$G1285)</f>
        <v>0</v>
      </c>
      <c r="AM1285" s="99">
        <f>SUMIFS(通讯通路门店!$BD:$BD,通讯通路门店!$S:$S,$G1285)</f>
        <v>0</v>
      </c>
      <c r="AN1285" s="99">
        <f>SUMIFS(通讯通路门店!$BF:$BF,通讯通路门店!$S:$S,$G1285)</f>
        <v>0</v>
      </c>
      <c r="AO1285" s="99">
        <f t="shared" si="102"/>
        <v>0</v>
      </c>
      <c r="AP1285" s="99">
        <f>SUMIFS(通讯通路门店!$K:$K,通讯通路门店!$S:$S,$G1285)</f>
        <v>0</v>
      </c>
      <c r="AQ1285" s="83"/>
      <c r="AR1285" s="99">
        <f>SUMIFS(通讯通路门店!$T:$T,通讯通路门店!$S:$S,$G1285)</f>
        <v>0</v>
      </c>
      <c r="AS1285" s="99">
        <f>SUMIFS(通讯通路门店!$U:$U,通讯通路门店!$S:$S,$G1285)</f>
        <v>0</v>
      </c>
      <c r="AT1285" s="99">
        <f>SUMIFS(通讯通路门店!$V:$V,通讯通路门店!$S:$S,$G1285)</f>
        <v>0</v>
      </c>
      <c r="AU1285" s="99">
        <f>SUMIFS(通讯通路门店!$W:$W,通讯通路门店!$S:$S,$G1285)</f>
        <v>0</v>
      </c>
      <c r="AV1285" s="99">
        <f>SUMIFS(通讯通路门店!$Z:$Z,通讯通路门店!$S:$S,$G1285)</f>
        <v>0</v>
      </c>
      <c r="AW1285" s="99">
        <f>SUMIFS(通讯通路门店!$AB:$AB,通讯通路门店!$S:$S,$G1285)</f>
        <v>0</v>
      </c>
      <c r="AX1285" s="99">
        <f>SUMIFS(通讯通路门店!$X:$X,通讯通路门店!$S:$S,$G1285)</f>
        <v>0</v>
      </c>
      <c r="AY1285" s="99">
        <f>SUMIFS(通讯通路门店!$Y:$Y,通讯通路门店!$S:$S,$G1285)</f>
        <v>0</v>
      </c>
      <c r="AZ1285" s="99">
        <f>SUMIFS(通讯通路门店!$AA:$AA,通讯通路门店!$S:$S,$G1285)</f>
        <v>0</v>
      </c>
      <c r="BA1285" s="99">
        <f t="shared" si="103"/>
        <v>0</v>
      </c>
      <c r="BB1285" s="99">
        <f t="shared" si="104"/>
        <v>0</v>
      </c>
      <c r="BC1285" s="99">
        <f>SUMIFS(通讯通路门店!$W:$W,通讯通路门店!$S:$S,$G1285,通讯通路门店!$J:$J,"荣耀体验店")+SUMIFS(通讯通路门店!$W:$W,通讯通路门店!$S:$S,$G1285,通讯通路门店!$J:$J,"荣耀授权专卖店")</f>
        <v>0</v>
      </c>
      <c r="BD1285" s="99">
        <f>SUMIFS(通讯通路门店!$Z:$Z,通讯通路门店!$S:$S,$G1285,通讯通路门店!$J:$J,"VIVO体验店")</f>
        <v>0</v>
      </c>
      <c r="BE1285" s="99">
        <f>SUMIFS(通讯通路门店!$AB:$AB,通讯通路门店!$S:$S,$G1285,通讯通路门店!$J:$J,"OPPO体验店")</f>
        <v>0</v>
      </c>
      <c r="BF1285" s="99">
        <f>SUMIFS(通讯通路门店!$X:$X,通讯通路门店!$S:$S,$G1285,通讯通路门店!$J:$J,"华为授权体验店")+SUMIFS(通讯通路门店!$AA:$AA,通讯通路门店!$S:$S,$G1285,通讯通路门店!$J:$J,"华为堡垒店")</f>
        <v>0</v>
      </c>
      <c r="BG1285" s="99">
        <f>SUMIFS(通讯通路门店!$Y:$Y,通讯通路门店!$S:$S,$G1285,通讯通路门店!$J:$J,"小米体验店")</f>
        <v>0</v>
      </c>
      <c r="BH1285" s="99">
        <f>SUMIFS(通讯通路门店!$AA:$AA,通讯通路门店!$S:$S,$G1285,通讯通路门店!$J:$J,"苹果体验店")</f>
        <v>0</v>
      </c>
      <c r="BI1285" s="99">
        <f>SUMIFS(通讯通路门店!$K:$K,通讯通路门店!$S:$S,$G1285,通讯通路门店!$J:$J,"其他品牌专卖店")</f>
        <v>0</v>
      </c>
      <c r="BJ1285" s="99">
        <f>SUMIFS(通讯通路门店!$AC:$AC,通讯通路门店!$S:$S,$G1285)</f>
        <v>0</v>
      </c>
      <c r="BK1285" s="99">
        <f>SUMIFS(通讯通路门店!$AD:$AD,通讯通路门店!$S:$S,$G1285)</f>
        <v>0</v>
      </c>
      <c r="BL1285" s="99">
        <f>SUMIFS(通讯通路门店!$AE:$AE,通讯通路门店!$S:$S,$G1285)</f>
        <v>0</v>
      </c>
      <c r="BM1285" s="99">
        <f>SUMIFS(通讯通路门店!$AF:$AF,通讯通路门店!$S:$S,$G1285)</f>
        <v>0</v>
      </c>
      <c r="BN1285" s="99">
        <f>SUMIFS(通讯通路门店!$AG:$AG,通讯通路门店!$S:$S,$G1285)</f>
        <v>0</v>
      </c>
      <c r="BO1285" s="99">
        <f>SUMIFS(通讯通路门店!$AH:$AH,通讯通路门店!$S:$S,$G1285)</f>
        <v>0</v>
      </c>
      <c r="BP1285" s="99">
        <f>SUMIFS(通讯通路门店!$AI:$AI,通讯通路门店!$S:$S,$G1285)</f>
        <v>0</v>
      </c>
      <c r="BQ1285" s="83"/>
    </row>
    <row r="1286" spans="1:69">
      <c r="A1286" s="99" t="str">
        <f>IFERROR(_xlfn.XLOOKUP($G1286,通讯通路门店!$S$4:$S$993933,通讯通路门店!$A$4:$A$993933,0,0),"")</f>
        <v>海南省</v>
      </c>
      <c r="B1286" s="99" t="str">
        <f>IFERROR(_xlfn.XLOOKUP($G1286,通讯通路门店!$S$4:$S$993933,通讯通路门店!$B$4:$B$993933,0,0),"")</f>
        <v>乐东黎族自治县</v>
      </c>
      <c r="C1286" s="99" t="str">
        <f>IFERROR(_xlfn.XLOOKUP($G1286,通讯通路门店!$S$4:$S$993933,通讯通路门店!$C$4:$C$993933,0,0),"")</f>
        <v>乐东黎族自治县</v>
      </c>
      <c r="D1286" s="99" t="str">
        <f>IFERROR(_xlfn.XLOOKUP($G1286,通讯通路门店!$S$4:$S$993933,通讯通路门店!$D$4:$D$993933,0,0),"")</f>
        <v>万冲镇</v>
      </c>
      <c r="E1286" s="83"/>
      <c r="F1286" s="83"/>
      <c r="G1286" s="101"/>
      <c r="H1286" s="102">
        <f>IFERROR(_xlfn.XLOOKUP($G1286,通讯通路门店!$S$4:$S$993933,通讯通路门店!$R$4:$R$993933,0,0),"")</f>
        <v>0</v>
      </c>
      <c r="I1286" s="83"/>
      <c r="J1286" s="83"/>
      <c r="K1286" s="83"/>
      <c r="L1286" s="83"/>
      <c r="M1286" s="83"/>
      <c r="N1286" s="83"/>
      <c r="O1286" s="83"/>
      <c r="P1286" s="83"/>
      <c r="Q1286" s="83"/>
      <c r="R1286" s="83"/>
      <c r="S1286" s="83"/>
      <c r="T1286" s="83"/>
      <c r="U1286" s="99">
        <f>COUNTIF(通讯通路门店!$S:$S,$G1286)</f>
        <v>0</v>
      </c>
      <c r="V1286" s="99">
        <f>COUNTIFS(通讯通路门店!$S:$S,$G1286,通讯通路门店!$J:$J,"综合卖场")</f>
        <v>0</v>
      </c>
      <c r="W1286" s="99">
        <f>SUMIFS(通讯通路门店!$AJ:$AJ,通讯通路门店!$S:$S,通讯客户沙盘!$G1286)</f>
        <v>0</v>
      </c>
      <c r="X1286" s="99">
        <f t="shared" si="100"/>
        <v>0</v>
      </c>
      <c r="Y1286" s="99">
        <f>COUNTIFS(通讯通路门店!$S:$S,$G1286,通讯通路门店!$J:$J,"荣耀体验店")+COUNTIFS(通讯通路门店!$S:$S,$G1286,通讯通路门店!$J:$J,"荣耀授权专卖店")</f>
        <v>0</v>
      </c>
      <c r="Z1286" s="99">
        <f>COUNTIFS(通讯通路门店!$S:$S,$G1286,通讯通路门店!$J:$J,"VIVO体验店")</f>
        <v>0</v>
      </c>
      <c r="AA1286" s="99">
        <f>COUNTIFS(通讯通路门店!$S:$S,$G1286,通讯通路门店!$J:$J,"OPPO体验店")</f>
        <v>0</v>
      </c>
      <c r="AB1286" s="99">
        <f>COUNTIFS(通讯通路门店!$S:$S,$G1286,通讯通路门店!$J:$J,"华为授权体验店")+COUNTIFS(通讯通路门店!$S:$S,$G1286,通讯通路门店!$J:$J,"华为堡垒店")</f>
        <v>0</v>
      </c>
      <c r="AC1286" s="99">
        <f>COUNTIFS(通讯通路门店!$S:$S,$G1286,通讯通路门店!$J:$J,"小米体验店")</f>
        <v>0</v>
      </c>
      <c r="AD1286" s="99">
        <f>COUNTIFS(通讯通路门店!$S:$S,$G1286,通讯通路门店!$J:$J,"苹果体验店")</f>
        <v>0</v>
      </c>
      <c r="AE1286" s="99">
        <f>COUNTIFS(通讯通路门店!$S:$S,$G1286,通讯通路门店!$J:$J,"其他品牌专卖店")</f>
        <v>0</v>
      </c>
      <c r="AF1286" s="99">
        <f>SUMIFS(通讯通路门店!$BI:$BI,通讯通路门店!$S:$S,$G1286)</f>
        <v>0</v>
      </c>
      <c r="AG1286" s="99">
        <f>SUMIFS(通讯通路门店!$BH:$BH,通讯通路门店!$S:$S,$G1286)</f>
        <v>0</v>
      </c>
      <c r="AH1286" s="99">
        <f t="shared" si="101"/>
        <v>0</v>
      </c>
      <c r="AI1286" s="99">
        <f>SUMIFS(通讯通路门店!$BB:$BB,通讯通路门店!$S:$S,$G1286)</f>
        <v>0</v>
      </c>
      <c r="AJ1286" s="99">
        <f>SUMIFS(通讯通路门店!$BE:$BE,通讯通路门店!$S:$S,$G1286)</f>
        <v>0</v>
      </c>
      <c r="AK1286" s="99">
        <f>SUMIFS(通讯通路门店!$BG:$BG,通讯通路门店!$S:$S,$G1286)</f>
        <v>0</v>
      </c>
      <c r="AL1286" s="99">
        <f>SUMIFS(通讯通路门店!$BC:$BC,通讯通路门店!$S:$S,$G1286)</f>
        <v>0</v>
      </c>
      <c r="AM1286" s="99">
        <f>SUMIFS(通讯通路门店!$BD:$BD,通讯通路门店!$S:$S,$G1286)</f>
        <v>0</v>
      </c>
      <c r="AN1286" s="99">
        <f>SUMIFS(通讯通路门店!$BF:$BF,通讯通路门店!$S:$S,$G1286)</f>
        <v>0</v>
      </c>
      <c r="AO1286" s="99">
        <f t="shared" si="102"/>
        <v>0</v>
      </c>
      <c r="AP1286" s="99">
        <f>SUMIFS(通讯通路门店!$K:$K,通讯通路门店!$S:$S,$G1286)</f>
        <v>0</v>
      </c>
      <c r="AQ1286" s="83"/>
      <c r="AR1286" s="99">
        <f>SUMIFS(通讯通路门店!$T:$T,通讯通路门店!$S:$S,$G1286)</f>
        <v>0</v>
      </c>
      <c r="AS1286" s="99">
        <f>SUMIFS(通讯通路门店!$U:$U,通讯通路门店!$S:$S,$G1286)</f>
        <v>0</v>
      </c>
      <c r="AT1286" s="99">
        <f>SUMIFS(通讯通路门店!$V:$V,通讯通路门店!$S:$S,$G1286)</f>
        <v>0</v>
      </c>
      <c r="AU1286" s="99">
        <f>SUMIFS(通讯通路门店!$W:$W,通讯通路门店!$S:$S,$G1286)</f>
        <v>0</v>
      </c>
      <c r="AV1286" s="99">
        <f>SUMIFS(通讯通路门店!$Z:$Z,通讯通路门店!$S:$S,$G1286)</f>
        <v>0</v>
      </c>
      <c r="AW1286" s="99">
        <f>SUMIFS(通讯通路门店!$AB:$AB,通讯通路门店!$S:$S,$G1286)</f>
        <v>0</v>
      </c>
      <c r="AX1286" s="99">
        <f>SUMIFS(通讯通路门店!$X:$X,通讯通路门店!$S:$S,$G1286)</f>
        <v>0</v>
      </c>
      <c r="AY1286" s="99">
        <f>SUMIFS(通讯通路门店!$Y:$Y,通讯通路门店!$S:$S,$G1286)</f>
        <v>0</v>
      </c>
      <c r="AZ1286" s="99">
        <f>SUMIFS(通讯通路门店!$AA:$AA,通讯通路门店!$S:$S,$G1286)</f>
        <v>0</v>
      </c>
      <c r="BA1286" s="99">
        <f t="shared" si="103"/>
        <v>0</v>
      </c>
      <c r="BB1286" s="99">
        <f t="shared" si="104"/>
        <v>0</v>
      </c>
      <c r="BC1286" s="99">
        <f>SUMIFS(通讯通路门店!$W:$W,通讯通路门店!$S:$S,$G1286,通讯通路门店!$J:$J,"荣耀体验店")+SUMIFS(通讯通路门店!$W:$W,通讯通路门店!$S:$S,$G1286,通讯通路门店!$J:$J,"荣耀授权专卖店")</f>
        <v>0</v>
      </c>
      <c r="BD1286" s="99">
        <f>SUMIFS(通讯通路门店!$Z:$Z,通讯通路门店!$S:$S,$G1286,通讯通路门店!$J:$J,"VIVO体验店")</f>
        <v>0</v>
      </c>
      <c r="BE1286" s="99">
        <f>SUMIFS(通讯通路门店!$AB:$AB,通讯通路门店!$S:$S,$G1286,通讯通路门店!$J:$J,"OPPO体验店")</f>
        <v>0</v>
      </c>
      <c r="BF1286" s="99">
        <f>SUMIFS(通讯通路门店!$X:$X,通讯通路门店!$S:$S,$G1286,通讯通路门店!$J:$J,"华为授权体验店")+SUMIFS(通讯通路门店!$AA:$AA,通讯通路门店!$S:$S,$G1286,通讯通路门店!$J:$J,"华为堡垒店")</f>
        <v>0</v>
      </c>
      <c r="BG1286" s="99">
        <f>SUMIFS(通讯通路门店!$Y:$Y,通讯通路门店!$S:$S,$G1286,通讯通路门店!$J:$J,"小米体验店")</f>
        <v>0</v>
      </c>
      <c r="BH1286" s="99">
        <f>SUMIFS(通讯通路门店!$AA:$AA,通讯通路门店!$S:$S,$G1286,通讯通路门店!$J:$J,"苹果体验店")</f>
        <v>0</v>
      </c>
      <c r="BI1286" s="99">
        <f>SUMIFS(通讯通路门店!$K:$K,通讯通路门店!$S:$S,$G1286,通讯通路门店!$J:$J,"其他品牌专卖店")</f>
        <v>0</v>
      </c>
      <c r="BJ1286" s="99">
        <f>SUMIFS(通讯通路门店!$AC:$AC,通讯通路门店!$S:$S,$G1286)</f>
        <v>0</v>
      </c>
      <c r="BK1286" s="99">
        <f>SUMIFS(通讯通路门店!$AD:$AD,通讯通路门店!$S:$S,$G1286)</f>
        <v>0</v>
      </c>
      <c r="BL1286" s="99">
        <f>SUMIFS(通讯通路门店!$AE:$AE,通讯通路门店!$S:$S,$G1286)</f>
        <v>0</v>
      </c>
      <c r="BM1286" s="99">
        <f>SUMIFS(通讯通路门店!$AF:$AF,通讯通路门店!$S:$S,$G1286)</f>
        <v>0</v>
      </c>
      <c r="BN1286" s="99">
        <f>SUMIFS(通讯通路门店!$AG:$AG,通讯通路门店!$S:$S,$G1286)</f>
        <v>0</v>
      </c>
      <c r="BO1286" s="99">
        <f>SUMIFS(通讯通路门店!$AH:$AH,通讯通路门店!$S:$S,$G1286)</f>
        <v>0</v>
      </c>
      <c r="BP1286" s="99">
        <f>SUMIFS(通讯通路门店!$AI:$AI,通讯通路门店!$S:$S,$G1286)</f>
        <v>0</v>
      </c>
      <c r="BQ1286" s="83"/>
    </row>
    <row r="1287" spans="1:69">
      <c r="A1287" s="99" t="str">
        <f>IFERROR(_xlfn.XLOOKUP($G1287,通讯通路门店!$S$4:$S$993933,通讯通路门店!$A$4:$A$993933,0,0),"")</f>
        <v>海南省</v>
      </c>
      <c r="B1287" s="99" t="str">
        <f>IFERROR(_xlfn.XLOOKUP($G1287,通讯通路门店!$S$4:$S$993933,通讯通路门店!$B$4:$B$993933,0,0),"")</f>
        <v>乐东黎族自治县</v>
      </c>
      <c r="C1287" s="99" t="str">
        <f>IFERROR(_xlfn.XLOOKUP($G1287,通讯通路门店!$S$4:$S$993933,通讯通路门店!$C$4:$C$993933,0,0),"")</f>
        <v>乐东黎族自治县</v>
      </c>
      <c r="D1287" s="99" t="str">
        <f>IFERROR(_xlfn.XLOOKUP($G1287,通讯通路门店!$S$4:$S$993933,通讯通路门店!$D$4:$D$993933,0,0),"")</f>
        <v>万冲镇</v>
      </c>
      <c r="E1287" s="83"/>
      <c r="F1287" s="83"/>
      <c r="G1287" s="101"/>
      <c r="H1287" s="102">
        <f>IFERROR(_xlfn.XLOOKUP($G1287,通讯通路门店!$S$4:$S$993933,通讯通路门店!$R$4:$R$993933,0,0),"")</f>
        <v>0</v>
      </c>
      <c r="I1287" s="83"/>
      <c r="J1287" s="83"/>
      <c r="K1287" s="83"/>
      <c r="L1287" s="83"/>
      <c r="M1287" s="83"/>
      <c r="N1287" s="83"/>
      <c r="O1287" s="83"/>
      <c r="P1287" s="83"/>
      <c r="Q1287" s="83"/>
      <c r="R1287" s="83"/>
      <c r="S1287" s="83"/>
      <c r="T1287" s="83"/>
      <c r="U1287" s="99">
        <f>COUNTIF(通讯通路门店!$S:$S,$G1287)</f>
        <v>0</v>
      </c>
      <c r="V1287" s="99">
        <f>COUNTIFS(通讯通路门店!$S:$S,$G1287,通讯通路门店!$J:$J,"综合卖场")</f>
        <v>0</v>
      </c>
      <c r="W1287" s="99">
        <f>SUMIFS(通讯通路门店!$AJ:$AJ,通讯通路门店!$S:$S,通讯客户沙盘!$G1287)</f>
        <v>0</v>
      </c>
      <c r="X1287" s="99">
        <f t="shared" si="100"/>
        <v>0</v>
      </c>
      <c r="Y1287" s="99">
        <f>COUNTIFS(通讯通路门店!$S:$S,$G1287,通讯通路门店!$J:$J,"荣耀体验店")+COUNTIFS(通讯通路门店!$S:$S,$G1287,通讯通路门店!$J:$J,"荣耀授权专卖店")</f>
        <v>0</v>
      </c>
      <c r="Z1287" s="99">
        <f>COUNTIFS(通讯通路门店!$S:$S,$G1287,通讯通路门店!$J:$J,"VIVO体验店")</f>
        <v>0</v>
      </c>
      <c r="AA1287" s="99">
        <f>COUNTIFS(通讯通路门店!$S:$S,$G1287,通讯通路门店!$J:$J,"OPPO体验店")</f>
        <v>0</v>
      </c>
      <c r="AB1287" s="99">
        <f>COUNTIFS(通讯通路门店!$S:$S,$G1287,通讯通路门店!$J:$J,"华为授权体验店")+COUNTIFS(通讯通路门店!$S:$S,$G1287,通讯通路门店!$J:$J,"华为堡垒店")</f>
        <v>0</v>
      </c>
      <c r="AC1287" s="99">
        <f>COUNTIFS(通讯通路门店!$S:$S,$G1287,通讯通路门店!$J:$J,"小米体验店")</f>
        <v>0</v>
      </c>
      <c r="AD1287" s="99">
        <f>COUNTIFS(通讯通路门店!$S:$S,$G1287,通讯通路门店!$J:$J,"苹果体验店")</f>
        <v>0</v>
      </c>
      <c r="AE1287" s="99">
        <f>COUNTIFS(通讯通路门店!$S:$S,$G1287,通讯通路门店!$J:$J,"其他品牌专卖店")</f>
        <v>0</v>
      </c>
      <c r="AF1287" s="99">
        <f>SUMIFS(通讯通路门店!$BI:$BI,通讯通路门店!$S:$S,$G1287)</f>
        <v>0</v>
      </c>
      <c r="AG1287" s="99">
        <f>SUMIFS(通讯通路门店!$BH:$BH,通讯通路门店!$S:$S,$G1287)</f>
        <v>0</v>
      </c>
      <c r="AH1287" s="99">
        <f t="shared" si="101"/>
        <v>0</v>
      </c>
      <c r="AI1287" s="99">
        <f>SUMIFS(通讯通路门店!$BB:$BB,通讯通路门店!$S:$S,$G1287)</f>
        <v>0</v>
      </c>
      <c r="AJ1287" s="99">
        <f>SUMIFS(通讯通路门店!$BE:$BE,通讯通路门店!$S:$S,$G1287)</f>
        <v>0</v>
      </c>
      <c r="AK1287" s="99">
        <f>SUMIFS(通讯通路门店!$BG:$BG,通讯通路门店!$S:$S,$G1287)</f>
        <v>0</v>
      </c>
      <c r="AL1287" s="99">
        <f>SUMIFS(通讯通路门店!$BC:$BC,通讯通路门店!$S:$S,$G1287)</f>
        <v>0</v>
      </c>
      <c r="AM1287" s="99">
        <f>SUMIFS(通讯通路门店!$BD:$BD,通讯通路门店!$S:$S,$G1287)</f>
        <v>0</v>
      </c>
      <c r="AN1287" s="99">
        <f>SUMIFS(通讯通路门店!$BF:$BF,通讯通路门店!$S:$S,$G1287)</f>
        <v>0</v>
      </c>
      <c r="AO1287" s="99">
        <f t="shared" si="102"/>
        <v>0</v>
      </c>
      <c r="AP1287" s="99">
        <f>SUMIFS(通讯通路门店!$K:$K,通讯通路门店!$S:$S,$G1287)</f>
        <v>0</v>
      </c>
      <c r="AQ1287" s="83"/>
      <c r="AR1287" s="99">
        <f>SUMIFS(通讯通路门店!$T:$T,通讯通路门店!$S:$S,$G1287)</f>
        <v>0</v>
      </c>
      <c r="AS1287" s="99">
        <f>SUMIFS(通讯通路门店!$U:$U,通讯通路门店!$S:$S,$G1287)</f>
        <v>0</v>
      </c>
      <c r="AT1287" s="99">
        <f>SUMIFS(通讯通路门店!$V:$V,通讯通路门店!$S:$S,$G1287)</f>
        <v>0</v>
      </c>
      <c r="AU1287" s="99">
        <f>SUMIFS(通讯通路门店!$W:$W,通讯通路门店!$S:$S,$G1287)</f>
        <v>0</v>
      </c>
      <c r="AV1287" s="99">
        <f>SUMIFS(通讯通路门店!$Z:$Z,通讯通路门店!$S:$S,$G1287)</f>
        <v>0</v>
      </c>
      <c r="AW1287" s="99">
        <f>SUMIFS(通讯通路门店!$AB:$AB,通讯通路门店!$S:$S,$G1287)</f>
        <v>0</v>
      </c>
      <c r="AX1287" s="99">
        <f>SUMIFS(通讯通路门店!$X:$X,通讯通路门店!$S:$S,$G1287)</f>
        <v>0</v>
      </c>
      <c r="AY1287" s="99">
        <f>SUMIFS(通讯通路门店!$Y:$Y,通讯通路门店!$S:$S,$G1287)</f>
        <v>0</v>
      </c>
      <c r="AZ1287" s="99">
        <f>SUMIFS(通讯通路门店!$AA:$AA,通讯通路门店!$S:$S,$G1287)</f>
        <v>0</v>
      </c>
      <c r="BA1287" s="99">
        <f t="shared" si="103"/>
        <v>0</v>
      </c>
      <c r="BB1287" s="99">
        <f t="shared" si="104"/>
        <v>0</v>
      </c>
      <c r="BC1287" s="99">
        <f>SUMIFS(通讯通路门店!$W:$W,通讯通路门店!$S:$S,$G1287,通讯通路门店!$J:$J,"荣耀体验店")+SUMIFS(通讯通路门店!$W:$W,通讯通路门店!$S:$S,$G1287,通讯通路门店!$J:$J,"荣耀授权专卖店")</f>
        <v>0</v>
      </c>
      <c r="BD1287" s="99">
        <f>SUMIFS(通讯通路门店!$Z:$Z,通讯通路门店!$S:$S,$G1287,通讯通路门店!$J:$J,"VIVO体验店")</f>
        <v>0</v>
      </c>
      <c r="BE1287" s="99">
        <f>SUMIFS(通讯通路门店!$AB:$AB,通讯通路门店!$S:$S,$G1287,通讯通路门店!$J:$J,"OPPO体验店")</f>
        <v>0</v>
      </c>
      <c r="BF1287" s="99">
        <f>SUMIFS(通讯通路门店!$X:$X,通讯通路门店!$S:$S,$G1287,通讯通路门店!$J:$J,"华为授权体验店")+SUMIFS(通讯通路门店!$AA:$AA,通讯通路门店!$S:$S,$G1287,通讯通路门店!$J:$J,"华为堡垒店")</f>
        <v>0</v>
      </c>
      <c r="BG1287" s="99">
        <f>SUMIFS(通讯通路门店!$Y:$Y,通讯通路门店!$S:$S,$G1287,通讯通路门店!$J:$J,"小米体验店")</f>
        <v>0</v>
      </c>
      <c r="BH1287" s="99">
        <f>SUMIFS(通讯通路门店!$AA:$AA,通讯通路门店!$S:$S,$G1287,通讯通路门店!$J:$J,"苹果体验店")</f>
        <v>0</v>
      </c>
      <c r="BI1287" s="99">
        <f>SUMIFS(通讯通路门店!$K:$K,通讯通路门店!$S:$S,$G1287,通讯通路门店!$J:$J,"其他品牌专卖店")</f>
        <v>0</v>
      </c>
      <c r="BJ1287" s="99">
        <f>SUMIFS(通讯通路门店!$AC:$AC,通讯通路门店!$S:$S,$G1287)</f>
        <v>0</v>
      </c>
      <c r="BK1287" s="99">
        <f>SUMIFS(通讯通路门店!$AD:$AD,通讯通路门店!$S:$S,$G1287)</f>
        <v>0</v>
      </c>
      <c r="BL1287" s="99">
        <f>SUMIFS(通讯通路门店!$AE:$AE,通讯通路门店!$S:$S,$G1287)</f>
        <v>0</v>
      </c>
      <c r="BM1287" s="99">
        <f>SUMIFS(通讯通路门店!$AF:$AF,通讯通路门店!$S:$S,$G1287)</f>
        <v>0</v>
      </c>
      <c r="BN1287" s="99">
        <f>SUMIFS(通讯通路门店!$AG:$AG,通讯通路门店!$S:$S,$G1287)</f>
        <v>0</v>
      </c>
      <c r="BO1287" s="99">
        <f>SUMIFS(通讯通路门店!$AH:$AH,通讯通路门店!$S:$S,$G1287)</f>
        <v>0</v>
      </c>
      <c r="BP1287" s="99">
        <f>SUMIFS(通讯通路门店!$AI:$AI,通讯通路门店!$S:$S,$G1287)</f>
        <v>0</v>
      </c>
      <c r="BQ1287" s="83"/>
    </row>
    <row r="1288" spans="1:69">
      <c r="A1288" s="99" t="str">
        <f>IFERROR(_xlfn.XLOOKUP($G1288,通讯通路门店!$S$4:$S$993933,通讯通路门店!$A$4:$A$993933,0,0),"")</f>
        <v>海南省</v>
      </c>
      <c r="B1288" s="99" t="str">
        <f>IFERROR(_xlfn.XLOOKUP($G1288,通讯通路门店!$S$4:$S$993933,通讯通路门店!$B$4:$B$993933,0,0),"")</f>
        <v>乐东黎族自治县</v>
      </c>
      <c r="C1288" s="99" t="str">
        <f>IFERROR(_xlfn.XLOOKUP($G1288,通讯通路门店!$S$4:$S$993933,通讯通路门店!$C$4:$C$993933,0,0),"")</f>
        <v>乐东黎族自治县</v>
      </c>
      <c r="D1288" s="99" t="str">
        <f>IFERROR(_xlfn.XLOOKUP($G1288,通讯通路门店!$S$4:$S$993933,通讯通路门店!$D$4:$D$993933,0,0),"")</f>
        <v>万冲镇</v>
      </c>
      <c r="E1288" s="83"/>
      <c r="F1288" s="83"/>
      <c r="G1288" s="101"/>
      <c r="H1288" s="102">
        <f>IFERROR(_xlfn.XLOOKUP($G1288,通讯通路门店!$S$4:$S$993933,通讯通路门店!$R$4:$R$993933,0,0),"")</f>
        <v>0</v>
      </c>
      <c r="I1288" s="83"/>
      <c r="J1288" s="83"/>
      <c r="K1288" s="83"/>
      <c r="L1288" s="83"/>
      <c r="M1288" s="83"/>
      <c r="N1288" s="83"/>
      <c r="O1288" s="83"/>
      <c r="P1288" s="83"/>
      <c r="Q1288" s="83"/>
      <c r="R1288" s="83"/>
      <c r="S1288" s="83"/>
      <c r="T1288" s="83"/>
      <c r="U1288" s="99">
        <f>COUNTIF(通讯通路门店!$S:$S,$G1288)</f>
        <v>0</v>
      </c>
      <c r="V1288" s="99">
        <f>COUNTIFS(通讯通路门店!$S:$S,$G1288,通讯通路门店!$J:$J,"综合卖场")</f>
        <v>0</v>
      </c>
      <c r="W1288" s="99">
        <f>SUMIFS(通讯通路门店!$AJ:$AJ,通讯通路门店!$S:$S,通讯客户沙盘!$G1288)</f>
        <v>0</v>
      </c>
      <c r="X1288" s="99">
        <f t="shared" si="100"/>
        <v>0</v>
      </c>
      <c r="Y1288" s="99">
        <f>COUNTIFS(通讯通路门店!$S:$S,$G1288,通讯通路门店!$J:$J,"荣耀体验店")+COUNTIFS(通讯通路门店!$S:$S,$G1288,通讯通路门店!$J:$J,"荣耀授权专卖店")</f>
        <v>0</v>
      </c>
      <c r="Z1288" s="99">
        <f>COUNTIFS(通讯通路门店!$S:$S,$G1288,通讯通路门店!$J:$J,"VIVO体验店")</f>
        <v>0</v>
      </c>
      <c r="AA1288" s="99">
        <f>COUNTIFS(通讯通路门店!$S:$S,$G1288,通讯通路门店!$J:$J,"OPPO体验店")</f>
        <v>0</v>
      </c>
      <c r="AB1288" s="99">
        <f>COUNTIFS(通讯通路门店!$S:$S,$G1288,通讯通路门店!$J:$J,"华为授权体验店")+COUNTIFS(通讯通路门店!$S:$S,$G1288,通讯通路门店!$J:$J,"华为堡垒店")</f>
        <v>0</v>
      </c>
      <c r="AC1288" s="99">
        <f>COUNTIFS(通讯通路门店!$S:$S,$G1288,通讯通路门店!$J:$J,"小米体验店")</f>
        <v>0</v>
      </c>
      <c r="AD1288" s="99">
        <f>COUNTIFS(通讯通路门店!$S:$S,$G1288,通讯通路门店!$J:$J,"苹果体验店")</f>
        <v>0</v>
      </c>
      <c r="AE1288" s="99">
        <f>COUNTIFS(通讯通路门店!$S:$S,$G1288,通讯通路门店!$J:$J,"其他品牌专卖店")</f>
        <v>0</v>
      </c>
      <c r="AF1288" s="99">
        <f>SUMIFS(通讯通路门店!$BI:$BI,通讯通路门店!$S:$S,$G1288)</f>
        <v>0</v>
      </c>
      <c r="AG1288" s="99">
        <f>SUMIFS(通讯通路门店!$BH:$BH,通讯通路门店!$S:$S,$G1288)</f>
        <v>0</v>
      </c>
      <c r="AH1288" s="99">
        <f t="shared" si="101"/>
        <v>0</v>
      </c>
      <c r="AI1288" s="99">
        <f>SUMIFS(通讯通路门店!$BB:$BB,通讯通路门店!$S:$S,$G1288)</f>
        <v>0</v>
      </c>
      <c r="AJ1288" s="99">
        <f>SUMIFS(通讯通路门店!$BE:$BE,通讯通路门店!$S:$S,$G1288)</f>
        <v>0</v>
      </c>
      <c r="AK1288" s="99">
        <f>SUMIFS(通讯通路门店!$BG:$BG,通讯通路门店!$S:$S,$G1288)</f>
        <v>0</v>
      </c>
      <c r="AL1288" s="99">
        <f>SUMIFS(通讯通路门店!$BC:$BC,通讯通路门店!$S:$S,$G1288)</f>
        <v>0</v>
      </c>
      <c r="AM1288" s="99">
        <f>SUMIFS(通讯通路门店!$BD:$BD,通讯通路门店!$S:$S,$G1288)</f>
        <v>0</v>
      </c>
      <c r="AN1288" s="99">
        <f>SUMIFS(通讯通路门店!$BF:$BF,通讯通路门店!$S:$S,$G1288)</f>
        <v>0</v>
      </c>
      <c r="AO1288" s="99">
        <f t="shared" si="102"/>
        <v>0</v>
      </c>
      <c r="AP1288" s="99">
        <f>SUMIFS(通讯通路门店!$K:$K,通讯通路门店!$S:$S,$G1288)</f>
        <v>0</v>
      </c>
      <c r="AQ1288" s="83"/>
      <c r="AR1288" s="99">
        <f>SUMIFS(通讯通路门店!$T:$T,通讯通路门店!$S:$S,$G1288)</f>
        <v>0</v>
      </c>
      <c r="AS1288" s="99">
        <f>SUMIFS(通讯通路门店!$U:$U,通讯通路门店!$S:$S,$G1288)</f>
        <v>0</v>
      </c>
      <c r="AT1288" s="99">
        <f>SUMIFS(通讯通路门店!$V:$V,通讯通路门店!$S:$S,$G1288)</f>
        <v>0</v>
      </c>
      <c r="AU1288" s="99">
        <f>SUMIFS(通讯通路门店!$W:$W,通讯通路门店!$S:$S,$G1288)</f>
        <v>0</v>
      </c>
      <c r="AV1288" s="99">
        <f>SUMIFS(通讯通路门店!$Z:$Z,通讯通路门店!$S:$S,$G1288)</f>
        <v>0</v>
      </c>
      <c r="AW1288" s="99">
        <f>SUMIFS(通讯通路门店!$AB:$AB,通讯通路门店!$S:$S,$G1288)</f>
        <v>0</v>
      </c>
      <c r="AX1288" s="99">
        <f>SUMIFS(通讯通路门店!$X:$X,通讯通路门店!$S:$S,$G1288)</f>
        <v>0</v>
      </c>
      <c r="AY1288" s="99">
        <f>SUMIFS(通讯通路门店!$Y:$Y,通讯通路门店!$S:$S,$G1288)</f>
        <v>0</v>
      </c>
      <c r="AZ1288" s="99">
        <f>SUMIFS(通讯通路门店!$AA:$AA,通讯通路门店!$S:$S,$G1288)</f>
        <v>0</v>
      </c>
      <c r="BA1288" s="99">
        <f t="shared" si="103"/>
        <v>0</v>
      </c>
      <c r="BB1288" s="99">
        <f t="shared" si="104"/>
        <v>0</v>
      </c>
      <c r="BC1288" s="99">
        <f>SUMIFS(通讯通路门店!$W:$W,通讯通路门店!$S:$S,$G1288,通讯通路门店!$J:$J,"荣耀体验店")+SUMIFS(通讯通路门店!$W:$W,通讯通路门店!$S:$S,$G1288,通讯通路门店!$J:$J,"荣耀授权专卖店")</f>
        <v>0</v>
      </c>
      <c r="BD1288" s="99">
        <f>SUMIFS(通讯通路门店!$Z:$Z,通讯通路门店!$S:$S,$G1288,通讯通路门店!$J:$J,"VIVO体验店")</f>
        <v>0</v>
      </c>
      <c r="BE1288" s="99">
        <f>SUMIFS(通讯通路门店!$AB:$AB,通讯通路门店!$S:$S,$G1288,通讯通路门店!$J:$J,"OPPO体验店")</f>
        <v>0</v>
      </c>
      <c r="BF1288" s="99">
        <f>SUMIFS(通讯通路门店!$X:$X,通讯通路门店!$S:$S,$G1288,通讯通路门店!$J:$J,"华为授权体验店")+SUMIFS(通讯通路门店!$AA:$AA,通讯通路门店!$S:$S,$G1288,通讯通路门店!$J:$J,"华为堡垒店")</f>
        <v>0</v>
      </c>
      <c r="BG1288" s="99">
        <f>SUMIFS(通讯通路门店!$Y:$Y,通讯通路门店!$S:$S,$G1288,通讯通路门店!$J:$J,"小米体验店")</f>
        <v>0</v>
      </c>
      <c r="BH1288" s="99">
        <f>SUMIFS(通讯通路门店!$AA:$AA,通讯通路门店!$S:$S,$G1288,通讯通路门店!$J:$J,"苹果体验店")</f>
        <v>0</v>
      </c>
      <c r="BI1288" s="99">
        <f>SUMIFS(通讯通路门店!$K:$K,通讯通路门店!$S:$S,$G1288,通讯通路门店!$J:$J,"其他品牌专卖店")</f>
        <v>0</v>
      </c>
      <c r="BJ1288" s="99">
        <f>SUMIFS(通讯通路门店!$AC:$AC,通讯通路门店!$S:$S,$G1288)</f>
        <v>0</v>
      </c>
      <c r="BK1288" s="99">
        <f>SUMIFS(通讯通路门店!$AD:$AD,通讯通路门店!$S:$S,$G1288)</f>
        <v>0</v>
      </c>
      <c r="BL1288" s="99">
        <f>SUMIFS(通讯通路门店!$AE:$AE,通讯通路门店!$S:$S,$G1288)</f>
        <v>0</v>
      </c>
      <c r="BM1288" s="99">
        <f>SUMIFS(通讯通路门店!$AF:$AF,通讯通路门店!$S:$S,$G1288)</f>
        <v>0</v>
      </c>
      <c r="BN1288" s="99">
        <f>SUMIFS(通讯通路门店!$AG:$AG,通讯通路门店!$S:$S,$G1288)</f>
        <v>0</v>
      </c>
      <c r="BO1288" s="99">
        <f>SUMIFS(通讯通路门店!$AH:$AH,通讯通路门店!$S:$S,$G1288)</f>
        <v>0</v>
      </c>
      <c r="BP1288" s="99">
        <f>SUMIFS(通讯通路门店!$AI:$AI,通讯通路门店!$S:$S,$G1288)</f>
        <v>0</v>
      </c>
      <c r="BQ1288" s="83"/>
    </row>
    <row r="1289" spans="1:69">
      <c r="A1289" s="99" t="str">
        <f>IFERROR(_xlfn.XLOOKUP($G1289,通讯通路门店!$S$4:$S$993933,通讯通路门店!$A$4:$A$993933,0,0),"")</f>
        <v>海南省</v>
      </c>
      <c r="B1289" s="99" t="str">
        <f>IFERROR(_xlfn.XLOOKUP($G1289,通讯通路门店!$S$4:$S$993933,通讯通路门店!$B$4:$B$993933,0,0),"")</f>
        <v>乐东黎族自治县</v>
      </c>
      <c r="C1289" s="99" t="str">
        <f>IFERROR(_xlfn.XLOOKUP($G1289,通讯通路门店!$S$4:$S$993933,通讯通路门店!$C$4:$C$993933,0,0),"")</f>
        <v>乐东黎族自治县</v>
      </c>
      <c r="D1289" s="99" t="str">
        <f>IFERROR(_xlfn.XLOOKUP($G1289,通讯通路门店!$S$4:$S$993933,通讯通路门店!$D$4:$D$993933,0,0),"")</f>
        <v>万冲镇</v>
      </c>
      <c r="E1289" s="83"/>
      <c r="F1289" s="83"/>
      <c r="G1289" s="101"/>
      <c r="H1289" s="102">
        <f>IFERROR(_xlfn.XLOOKUP($G1289,通讯通路门店!$S$4:$S$993933,通讯通路门店!$R$4:$R$993933,0,0),"")</f>
        <v>0</v>
      </c>
      <c r="I1289" s="83"/>
      <c r="J1289" s="83"/>
      <c r="K1289" s="83"/>
      <c r="L1289" s="83"/>
      <c r="M1289" s="83"/>
      <c r="N1289" s="83"/>
      <c r="O1289" s="83"/>
      <c r="P1289" s="83"/>
      <c r="Q1289" s="83"/>
      <c r="R1289" s="83"/>
      <c r="S1289" s="83"/>
      <c r="T1289" s="83"/>
      <c r="U1289" s="99">
        <f>COUNTIF(通讯通路门店!$S:$S,$G1289)</f>
        <v>0</v>
      </c>
      <c r="V1289" s="99">
        <f>COUNTIFS(通讯通路门店!$S:$S,$G1289,通讯通路门店!$J:$J,"综合卖场")</f>
        <v>0</v>
      </c>
      <c r="W1289" s="99">
        <f>SUMIFS(通讯通路门店!$AJ:$AJ,通讯通路门店!$S:$S,通讯客户沙盘!$G1289)</f>
        <v>0</v>
      </c>
      <c r="X1289" s="99">
        <f t="shared" si="100"/>
        <v>0</v>
      </c>
      <c r="Y1289" s="99">
        <f>COUNTIFS(通讯通路门店!$S:$S,$G1289,通讯通路门店!$J:$J,"荣耀体验店")+COUNTIFS(通讯通路门店!$S:$S,$G1289,通讯通路门店!$J:$J,"荣耀授权专卖店")</f>
        <v>0</v>
      </c>
      <c r="Z1289" s="99">
        <f>COUNTIFS(通讯通路门店!$S:$S,$G1289,通讯通路门店!$J:$J,"VIVO体验店")</f>
        <v>0</v>
      </c>
      <c r="AA1289" s="99">
        <f>COUNTIFS(通讯通路门店!$S:$S,$G1289,通讯通路门店!$J:$J,"OPPO体验店")</f>
        <v>0</v>
      </c>
      <c r="AB1289" s="99">
        <f>COUNTIFS(通讯通路门店!$S:$S,$G1289,通讯通路门店!$J:$J,"华为授权体验店")+COUNTIFS(通讯通路门店!$S:$S,$G1289,通讯通路门店!$J:$J,"华为堡垒店")</f>
        <v>0</v>
      </c>
      <c r="AC1289" s="99">
        <f>COUNTIFS(通讯通路门店!$S:$S,$G1289,通讯通路门店!$J:$J,"小米体验店")</f>
        <v>0</v>
      </c>
      <c r="AD1289" s="99">
        <f>COUNTIFS(通讯通路门店!$S:$S,$G1289,通讯通路门店!$J:$J,"苹果体验店")</f>
        <v>0</v>
      </c>
      <c r="AE1289" s="99">
        <f>COUNTIFS(通讯通路门店!$S:$S,$G1289,通讯通路门店!$J:$J,"其他品牌专卖店")</f>
        <v>0</v>
      </c>
      <c r="AF1289" s="99">
        <f>SUMIFS(通讯通路门店!$BI:$BI,通讯通路门店!$S:$S,$G1289)</f>
        <v>0</v>
      </c>
      <c r="AG1289" s="99">
        <f>SUMIFS(通讯通路门店!$BH:$BH,通讯通路门店!$S:$S,$G1289)</f>
        <v>0</v>
      </c>
      <c r="AH1289" s="99">
        <f t="shared" si="101"/>
        <v>0</v>
      </c>
      <c r="AI1289" s="99">
        <f>SUMIFS(通讯通路门店!$BB:$BB,通讯通路门店!$S:$S,$G1289)</f>
        <v>0</v>
      </c>
      <c r="AJ1289" s="99">
        <f>SUMIFS(通讯通路门店!$BE:$BE,通讯通路门店!$S:$S,$G1289)</f>
        <v>0</v>
      </c>
      <c r="AK1289" s="99">
        <f>SUMIFS(通讯通路门店!$BG:$BG,通讯通路门店!$S:$S,$G1289)</f>
        <v>0</v>
      </c>
      <c r="AL1289" s="99">
        <f>SUMIFS(通讯通路门店!$BC:$BC,通讯通路门店!$S:$S,$G1289)</f>
        <v>0</v>
      </c>
      <c r="AM1289" s="99">
        <f>SUMIFS(通讯通路门店!$BD:$BD,通讯通路门店!$S:$S,$G1289)</f>
        <v>0</v>
      </c>
      <c r="AN1289" s="99">
        <f>SUMIFS(通讯通路门店!$BF:$BF,通讯通路门店!$S:$S,$G1289)</f>
        <v>0</v>
      </c>
      <c r="AO1289" s="99">
        <f t="shared" si="102"/>
        <v>0</v>
      </c>
      <c r="AP1289" s="99">
        <f>SUMIFS(通讯通路门店!$K:$K,通讯通路门店!$S:$S,$G1289)</f>
        <v>0</v>
      </c>
      <c r="AQ1289" s="83"/>
      <c r="AR1289" s="99">
        <f>SUMIFS(通讯通路门店!$T:$T,通讯通路门店!$S:$S,$G1289)</f>
        <v>0</v>
      </c>
      <c r="AS1289" s="99">
        <f>SUMIFS(通讯通路门店!$U:$U,通讯通路门店!$S:$S,$G1289)</f>
        <v>0</v>
      </c>
      <c r="AT1289" s="99">
        <f>SUMIFS(通讯通路门店!$V:$V,通讯通路门店!$S:$S,$G1289)</f>
        <v>0</v>
      </c>
      <c r="AU1289" s="99">
        <f>SUMIFS(通讯通路门店!$W:$W,通讯通路门店!$S:$S,$G1289)</f>
        <v>0</v>
      </c>
      <c r="AV1289" s="99">
        <f>SUMIFS(通讯通路门店!$Z:$Z,通讯通路门店!$S:$S,$G1289)</f>
        <v>0</v>
      </c>
      <c r="AW1289" s="99">
        <f>SUMIFS(通讯通路门店!$AB:$AB,通讯通路门店!$S:$S,$G1289)</f>
        <v>0</v>
      </c>
      <c r="AX1289" s="99">
        <f>SUMIFS(通讯通路门店!$X:$X,通讯通路门店!$S:$S,$G1289)</f>
        <v>0</v>
      </c>
      <c r="AY1289" s="99">
        <f>SUMIFS(通讯通路门店!$Y:$Y,通讯通路门店!$S:$S,$G1289)</f>
        <v>0</v>
      </c>
      <c r="AZ1289" s="99">
        <f>SUMIFS(通讯通路门店!$AA:$AA,通讯通路门店!$S:$S,$G1289)</f>
        <v>0</v>
      </c>
      <c r="BA1289" s="99">
        <f t="shared" si="103"/>
        <v>0</v>
      </c>
      <c r="BB1289" s="99">
        <f t="shared" si="104"/>
        <v>0</v>
      </c>
      <c r="BC1289" s="99">
        <f>SUMIFS(通讯通路门店!$W:$W,通讯通路门店!$S:$S,$G1289,通讯通路门店!$J:$J,"荣耀体验店")+SUMIFS(通讯通路门店!$W:$W,通讯通路门店!$S:$S,$G1289,通讯通路门店!$J:$J,"荣耀授权专卖店")</f>
        <v>0</v>
      </c>
      <c r="BD1289" s="99">
        <f>SUMIFS(通讯通路门店!$Z:$Z,通讯通路门店!$S:$S,$G1289,通讯通路门店!$J:$J,"VIVO体验店")</f>
        <v>0</v>
      </c>
      <c r="BE1289" s="99">
        <f>SUMIFS(通讯通路门店!$AB:$AB,通讯通路门店!$S:$S,$G1289,通讯通路门店!$J:$J,"OPPO体验店")</f>
        <v>0</v>
      </c>
      <c r="BF1289" s="99">
        <f>SUMIFS(通讯通路门店!$X:$X,通讯通路门店!$S:$S,$G1289,通讯通路门店!$J:$J,"华为授权体验店")+SUMIFS(通讯通路门店!$AA:$AA,通讯通路门店!$S:$S,$G1289,通讯通路门店!$J:$J,"华为堡垒店")</f>
        <v>0</v>
      </c>
      <c r="BG1289" s="99">
        <f>SUMIFS(通讯通路门店!$Y:$Y,通讯通路门店!$S:$S,$G1289,通讯通路门店!$J:$J,"小米体验店")</f>
        <v>0</v>
      </c>
      <c r="BH1289" s="99">
        <f>SUMIFS(通讯通路门店!$AA:$AA,通讯通路门店!$S:$S,$G1289,通讯通路门店!$J:$J,"苹果体验店")</f>
        <v>0</v>
      </c>
      <c r="BI1289" s="99">
        <f>SUMIFS(通讯通路门店!$K:$K,通讯通路门店!$S:$S,$G1289,通讯通路门店!$J:$J,"其他品牌专卖店")</f>
        <v>0</v>
      </c>
      <c r="BJ1289" s="99">
        <f>SUMIFS(通讯通路门店!$AC:$AC,通讯通路门店!$S:$S,$G1289)</f>
        <v>0</v>
      </c>
      <c r="BK1289" s="99">
        <f>SUMIFS(通讯通路门店!$AD:$AD,通讯通路门店!$S:$S,$G1289)</f>
        <v>0</v>
      </c>
      <c r="BL1289" s="99">
        <f>SUMIFS(通讯通路门店!$AE:$AE,通讯通路门店!$S:$S,$G1289)</f>
        <v>0</v>
      </c>
      <c r="BM1289" s="99">
        <f>SUMIFS(通讯通路门店!$AF:$AF,通讯通路门店!$S:$S,$G1289)</f>
        <v>0</v>
      </c>
      <c r="BN1289" s="99">
        <f>SUMIFS(通讯通路门店!$AG:$AG,通讯通路门店!$S:$S,$G1289)</f>
        <v>0</v>
      </c>
      <c r="BO1289" s="99">
        <f>SUMIFS(通讯通路门店!$AH:$AH,通讯通路门店!$S:$S,$G1289)</f>
        <v>0</v>
      </c>
      <c r="BP1289" s="99">
        <f>SUMIFS(通讯通路门店!$AI:$AI,通讯通路门店!$S:$S,$G1289)</f>
        <v>0</v>
      </c>
      <c r="BQ1289" s="83"/>
    </row>
    <row r="1290" spans="1:69">
      <c r="A1290" s="99" t="str">
        <f>IFERROR(_xlfn.XLOOKUP($G1290,通讯通路门店!$S$4:$S$993933,通讯通路门店!$A$4:$A$993933,0,0),"")</f>
        <v>海南省</v>
      </c>
      <c r="B1290" s="99" t="str">
        <f>IFERROR(_xlfn.XLOOKUP($G1290,通讯通路门店!$S$4:$S$993933,通讯通路门店!$B$4:$B$993933,0,0),"")</f>
        <v>乐东黎族自治县</v>
      </c>
      <c r="C1290" s="99" t="str">
        <f>IFERROR(_xlfn.XLOOKUP($G1290,通讯通路门店!$S$4:$S$993933,通讯通路门店!$C$4:$C$993933,0,0),"")</f>
        <v>乐东黎族自治县</v>
      </c>
      <c r="D1290" s="99" t="str">
        <f>IFERROR(_xlfn.XLOOKUP($G1290,通讯通路门店!$S$4:$S$993933,通讯通路门店!$D$4:$D$993933,0,0),"")</f>
        <v>万冲镇</v>
      </c>
      <c r="E1290" s="83"/>
      <c r="F1290" s="83"/>
      <c r="G1290" s="101"/>
      <c r="H1290" s="102">
        <f>IFERROR(_xlfn.XLOOKUP($G1290,通讯通路门店!$S$4:$S$993933,通讯通路门店!$R$4:$R$993933,0,0),"")</f>
        <v>0</v>
      </c>
      <c r="I1290" s="83"/>
      <c r="J1290" s="83"/>
      <c r="K1290" s="83"/>
      <c r="L1290" s="83"/>
      <c r="M1290" s="83"/>
      <c r="N1290" s="83"/>
      <c r="O1290" s="83"/>
      <c r="P1290" s="83"/>
      <c r="Q1290" s="83"/>
      <c r="R1290" s="83"/>
      <c r="S1290" s="83"/>
      <c r="T1290" s="83"/>
      <c r="U1290" s="99">
        <f>COUNTIF(通讯通路门店!$S:$S,$G1290)</f>
        <v>0</v>
      </c>
      <c r="V1290" s="99">
        <f>COUNTIFS(通讯通路门店!$S:$S,$G1290,通讯通路门店!$J:$J,"综合卖场")</f>
        <v>0</v>
      </c>
      <c r="W1290" s="99">
        <f>SUMIFS(通讯通路门店!$AJ:$AJ,通讯通路门店!$S:$S,通讯客户沙盘!$G1290)</f>
        <v>0</v>
      </c>
      <c r="X1290" s="99">
        <f t="shared" si="100"/>
        <v>0</v>
      </c>
      <c r="Y1290" s="99">
        <f>COUNTIFS(通讯通路门店!$S:$S,$G1290,通讯通路门店!$J:$J,"荣耀体验店")+COUNTIFS(通讯通路门店!$S:$S,$G1290,通讯通路门店!$J:$J,"荣耀授权专卖店")</f>
        <v>0</v>
      </c>
      <c r="Z1290" s="99">
        <f>COUNTIFS(通讯通路门店!$S:$S,$G1290,通讯通路门店!$J:$J,"VIVO体验店")</f>
        <v>0</v>
      </c>
      <c r="AA1290" s="99">
        <f>COUNTIFS(通讯通路门店!$S:$S,$G1290,通讯通路门店!$J:$J,"OPPO体验店")</f>
        <v>0</v>
      </c>
      <c r="AB1290" s="99">
        <f>COUNTIFS(通讯通路门店!$S:$S,$G1290,通讯通路门店!$J:$J,"华为授权体验店")+COUNTIFS(通讯通路门店!$S:$S,$G1290,通讯通路门店!$J:$J,"华为堡垒店")</f>
        <v>0</v>
      </c>
      <c r="AC1290" s="99">
        <f>COUNTIFS(通讯通路门店!$S:$S,$G1290,通讯通路门店!$J:$J,"小米体验店")</f>
        <v>0</v>
      </c>
      <c r="AD1290" s="99">
        <f>COUNTIFS(通讯通路门店!$S:$S,$G1290,通讯通路门店!$J:$J,"苹果体验店")</f>
        <v>0</v>
      </c>
      <c r="AE1290" s="99">
        <f>COUNTIFS(通讯通路门店!$S:$S,$G1290,通讯通路门店!$J:$J,"其他品牌专卖店")</f>
        <v>0</v>
      </c>
      <c r="AF1290" s="99">
        <f>SUMIFS(通讯通路门店!$BI:$BI,通讯通路门店!$S:$S,$G1290)</f>
        <v>0</v>
      </c>
      <c r="AG1290" s="99">
        <f>SUMIFS(通讯通路门店!$BH:$BH,通讯通路门店!$S:$S,$G1290)</f>
        <v>0</v>
      </c>
      <c r="AH1290" s="99">
        <f t="shared" si="101"/>
        <v>0</v>
      </c>
      <c r="AI1290" s="99">
        <f>SUMIFS(通讯通路门店!$BB:$BB,通讯通路门店!$S:$S,$G1290)</f>
        <v>0</v>
      </c>
      <c r="AJ1290" s="99">
        <f>SUMIFS(通讯通路门店!$BE:$BE,通讯通路门店!$S:$S,$G1290)</f>
        <v>0</v>
      </c>
      <c r="AK1290" s="99">
        <f>SUMIFS(通讯通路门店!$BG:$BG,通讯通路门店!$S:$S,$G1290)</f>
        <v>0</v>
      </c>
      <c r="AL1290" s="99">
        <f>SUMIFS(通讯通路门店!$BC:$BC,通讯通路门店!$S:$S,$G1290)</f>
        <v>0</v>
      </c>
      <c r="AM1290" s="99">
        <f>SUMIFS(通讯通路门店!$BD:$BD,通讯通路门店!$S:$S,$G1290)</f>
        <v>0</v>
      </c>
      <c r="AN1290" s="99">
        <f>SUMIFS(通讯通路门店!$BF:$BF,通讯通路门店!$S:$S,$G1290)</f>
        <v>0</v>
      </c>
      <c r="AO1290" s="99">
        <f t="shared" si="102"/>
        <v>0</v>
      </c>
      <c r="AP1290" s="99">
        <f>SUMIFS(通讯通路门店!$K:$K,通讯通路门店!$S:$S,$G1290)</f>
        <v>0</v>
      </c>
      <c r="AQ1290" s="83"/>
      <c r="AR1290" s="99">
        <f>SUMIFS(通讯通路门店!$T:$T,通讯通路门店!$S:$S,$G1290)</f>
        <v>0</v>
      </c>
      <c r="AS1290" s="99">
        <f>SUMIFS(通讯通路门店!$U:$U,通讯通路门店!$S:$S,$G1290)</f>
        <v>0</v>
      </c>
      <c r="AT1290" s="99">
        <f>SUMIFS(通讯通路门店!$V:$V,通讯通路门店!$S:$S,$G1290)</f>
        <v>0</v>
      </c>
      <c r="AU1290" s="99">
        <f>SUMIFS(通讯通路门店!$W:$W,通讯通路门店!$S:$S,$G1290)</f>
        <v>0</v>
      </c>
      <c r="AV1290" s="99">
        <f>SUMIFS(通讯通路门店!$Z:$Z,通讯通路门店!$S:$S,$G1290)</f>
        <v>0</v>
      </c>
      <c r="AW1290" s="99">
        <f>SUMIFS(通讯通路门店!$AB:$AB,通讯通路门店!$S:$S,$G1290)</f>
        <v>0</v>
      </c>
      <c r="AX1290" s="99">
        <f>SUMIFS(通讯通路门店!$X:$X,通讯通路门店!$S:$S,$G1290)</f>
        <v>0</v>
      </c>
      <c r="AY1290" s="99">
        <f>SUMIFS(通讯通路门店!$Y:$Y,通讯通路门店!$S:$S,$G1290)</f>
        <v>0</v>
      </c>
      <c r="AZ1290" s="99">
        <f>SUMIFS(通讯通路门店!$AA:$AA,通讯通路门店!$S:$S,$G1290)</f>
        <v>0</v>
      </c>
      <c r="BA1290" s="99">
        <f t="shared" si="103"/>
        <v>0</v>
      </c>
      <c r="BB1290" s="99">
        <f t="shared" si="104"/>
        <v>0</v>
      </c>
      <c r="BC1290" s="99">
        <f>SUMIFS(通讯通路门店!$W:$W,通讯通路门店!$S:$S,$G1290,通讯通路门店!$J:$J,"荣耀体验店")+SUMIFS(通讯通路门店!$W:$W,通讯通路门店!$S:$S,$G1290,通讯通路门店!$J:$J,"荣耀授权专卖店")</f>
        <v>0</v>
      </c>
      <c r="BD1290" s="99">
        <f>SUMIFS(通讯通路门店!$Z:$Z,通讯通路门店!$S:$S,$G1290,通讯通路门店!$J:$J,"VIVO体验店")</f>
        <v>0</v>
      </c>
      <c r="BE1290" s="99">
        <f>SUMIFS(通讯通路门店!$AB:$AB,通讯通路门店!$S:$S,$G1290,通讯通路门店!$J:$J,"OPPO体验店")</f>
        <v>0</v>
      </c>
      <c r="BF1290" s="99">
        <f>SUMIFS(通讯通路门店!$X:$X,通讯通路门店!$S:$S,$G1290,通讯通路门店!$J:$J,"华为授权体验店")+SUMIFS(通讯通路门店!$AA:$AA,通讯通路门店!$S:$S,$G1290,通讯通路门店!$J:$J,"华为堡垒店")</f>
        <v>0</v>
      </c>
      <c r="BG1290" s="99">
        <f>SUMIFS(通讯通路门店!$Y:$Y,通讯通路门店!$S:$S,$G1290,通讯通路门店!$J:$J,"小米体验店")</f>
        <v>0</v>
      </c>
      <c r="BH1290" s="99">
        <f>SUMIFS(通讯通路门店!$AA:$AA,通讯通路门店!$S:$S,$G1290,通讯通路门店!$J:$J,"苹果体验店")</f>
        <v>0</v>
      </c>
      <c r="BI1290" s="99">
        <f>SUMIFS(通讯通路门店!$K:$K,通讯通路门店!$S:$S,$G1290,通讯通路门店!$J:$J,"其他品牌专卖店")</f>
        <v>0</v>
      </c>
      <c r="BJ1290" s="99">
        <f>SUMIFS(通讯通路门店!$AC:$AC,通讯通路门店!$S:$S,$G1290)</f>
        <v>0</v>
      </c>
      <c r="BK1290" s="99">
        <f>SUMIFS(通讯通路门店!$AD:$AD,通讯通路门店!$S:$S,$G1290)</f>
        <v>0</v>
      </c>
      <c r="BL1290" s="99">
        <f>SUMIFS(通讯通路门店!$AE:$AE,通讯通路门店!$S:$S,$G1290)</f>
        <v>0</v>
      </c>
      <c r="BM1290" s="99">
        <f>SUMIFS(通讯通路门店!$AF:$AF,通讯通路门店!$S:$S,$G1290)</f>
        <v>0</v>
      </c>
      <c r="BN1290" s="99">
        <f>SUMIFS(通讯通路门店!$AG:$AG,通讯通路门店!$S:$S,$G1290)</f>
        <v>0</v>
      </c>
      <c r="BO1290" s="99">
        <f>SUMIFS(通讯通路门店!$AH:$AH,通讯通路门店!$S:$S,$G1290)</f>
        <v>0</v>
      </c>
      <c r="BP1290" s="99">
        <f>SUMIFS(通讯通路门店!$AI:$AI,通讯通路门店!$S:$S,$G1290)</f>
        <v>0</v>
      </c>
      <c r="BQ1290" s="83"/>
    </row>
    <row r="1291" spans="1:69">
      <c r="A1291" s="99" t="str">
        <f>IFERROR(_xlfn.XLOOKUP($G1291,通讯通路门店!$S$4:$S$993933,通讯通路门店!$A$4:$A$993933,0,0),"")</f>
        <v>海南省</v>
      </c>
      <c r="B1291" s="99" t="str">
        <f>IFERROR(_xlfn.XLOOKUP($G1291,通讯通路门店!$S$4:$S$993933,通讯通路门店!$B$4:$B$993933,0,0),"")</f>
        <v>乐东黎族自治县</v>
      </c>
      <c r="C1291" s="99" t="str">
        <f>IFERROR(_xlfn.XLOOKUP($G1291,通讯通路门店!$S$4:$S$993933,通讯通路门店!$C$4:$C$993933,0,0),"")</f>
        <v>乐东黎族自治县</v>
      </c>
      <c r="D1291" s="99" t="str">
        <f>IFERROR(_xlfn.XLOOKUP($G1291,通讯通路门店!$S$4:$S$993933,通讯通路门店!$D$4:$D$993933,0,0),"")</f>
        <v>万冲镇</v>
      </c>
      <c r="E1291" s="83"/>
      <c r="F1291" s="83"/>
      <c r="G1291" s="101"/>
      <c r="H1291" s="102">
        <f>IFERROR(_xlfn.XLOOKUP($G1291,通讯通路门店!$S$4:$S$993933,通讯通路门店!$R$4:$R$993933,0,0),"")</f>
        <v>0</v>
      </c>
      <c r="I1291" s="83"/>
      <c r="J1291" s="83"/>
      <c r="K1291" s="83"/>
      <c r="L1291" s="83"/>
      <c r="M1291" s="83"/>
      <c r="N1291" s="83"/>
      <c r="O1291" s="83"/>
      <c r="P1291" s="83"/>
      <c r="Q1291" s="83"/>
      <c r="R1291" s="83"/>
      <c r="S1291" s="83"/>
      <c r="T1291" s="83"/>
      <c r="U1291" s="99">
        <f>COUNTIF(通讯通路门店!$S:$S,$G1291)</f>
        <v>0</v>
      </c>
      <c r="V1291" s="99">
        <f>COUNTIFS(通讯通路门店!$S:$S,$G1291,通讯通路门店!$J:$J,"综合卖场")</f>
        <v>0</v>
      </c>
      <c r="W1291" s="99">
        <f>SUMIFS(通讯通路门店!$AJ:$AJ,通讯通路门店!$S:$S,通讯客户沙盘!$G1291)</f>
        <v>0</v>
      </c>
      <c r="X1291" s="99">
        <f t="shared" si="100"/>
        <v>0</v>
      </c>
      <c r="Y1291" s="99">
        <f>COUNTIFS(通讯通路门店!$S:$S,$G1291,通讯通路门店!$J:$J,"荣耀体验店")+COUNTIFS(通讯通路门店!$S:$S,$G1291,通讯通路门店!$J:$J,"荣耀授权专卖店")</f>
        <v>0</v>
      </c>
      <c r="Z1291" s="99">
        <f>COUNTIFS(通讯通路门店!$S:$S,$G1291,通讯通路门店!$J:$J,"VIVO体验店")</f>
        <v>0</v>
      </c>
      <c r="AA1291" s="99">
        <f>COUNTIFS(通讯通路门店!$S:$S,$G1291,通讯通路门店!$J:$J,"OPPO体验店")</f>
        <v>0</v>
      </c>
      <c r="AB1291" s="99">
        <f>COUNTIFS(通讯通路门店!$S:$S,$G1291,通讯通路门店!$J:$J,"华为授权体验店")+COUNTIFS(通讯通路门店!$S:$S,$G1291,通讯通路门店!$J:$J,"华为堡垒店")</f>
        <v>0</v>
      </c>
      <c r="AC1291" s="99">
        <f>COUNTIFS(通讯通路门店!$S:$S,$G1291,通讯通路门店!$J:$J,"小米体验店")</f>
        <v>0</v>
      </c>
      <c r="AD1291" s="99">
        <f>COUNTIFS(通讯通路门店!$S:$S,$G1291,通讯通路门店!$J:$J,"苹果体验店")</f>
        <v>0</v>
      </c>
      <c r="AE1291" s="99">
        <f>COUNTIFS(通讯通路门店!$S:$S,$G1291,通讯通路门店!$J:$J,"其他品牌专卖店")</f>
        <v>0</v>
      </c>
      <c r="AF1291" s="99">
        <f>SUMIFS(通讯通路门店!$BI:$BI,通讯通路门店!$S:$S,$G1291)</f>
        <v>0</v>
      </c>
      <c r="AG1291" s="99">
        <f>SUMIFS(通讯通路门店!$BH:$BH,通讯通路门店!$S:$S,$G1291)</f>
        <v>0</v>
      </c>
      <c r="AH1291" s="99">
        <f t="shared" si="101"/>
        <v>0</v>
      </c>
      <c r="AI1291" s="99">
        <f>SUMIFS(通讯通路门店!$BB:$BB,通讯通路门店!$S:$S,$G1291)</f>
        <v>0</v>
      </c>
      <c r="AJ1291" s="99">
        <f>SUMIFS(通讯通路门店!$BE:$BE,通讯通路门店!$S:$S,$G1291)</f>
        <v>0</v>
      </c>
      <c r="AK1291" s="99">
        <f>SUMIFS(通讯通路门店!$BG:$BG,通讯通路门店!$S:$S,$G1291)</f>
        <v>0</v>
      </c>
      <c r="AL1291" s="99">
        <f>SUMIFS(通讯通路门店!$BC:$BC,通讯通路门店!$S:$S,$G1291)</f>
        <v>0</v>
      </c>
      <c r="AM1291" s="99">
        <f>SUMIFS(通讯通路门店!$BD:$BD,通讯通路门店!$S:$S,$G1291)</f>
        <v>0</v>
      </c>
      <c r="AN1291" s="99">
        <f>SUMIFS(通讯通路门店!$BF:$BF,通讯通路门店!$S:$S,$G1291)</f>
        <v>0</v>
      </c>
      <c r="AO1291" s="99">
        <f t="shared" si="102"/>
        <v>0</v>
      </c>
      <c r="AP1291" s="99">
        <f>SUMIFS(通讯通路门店!$K:$K,通讯通路门店!$S:$S,$G1291)</f>
        <v>0</v>
      </c>
      <c r="AQ1291" s="83"/>
      <c r="AR1291" s="99">
        <f>SUMIFS(通讯通路门店!$T:$T,通讯通路门店!$S:$S,$G1291)</f>
        <v>0</v>
      </c>
      <c r="AS1291" s="99">
        <f>SUMIFS(通讯通路门店!$U:$U,通讯通路门店!$S:$S,$G1291)</f>
        <v>0</v>
      </c>
      <c r="AT1291" s="99">
        <f>SUMIFS(通讯通路门店!$V:$V,通讯通路门店!$S:$S,$G1291)</f>
        <v>0</v>
      </c>
      <c r="AU1291" s="99">
        <f>SUMIFS(通讯通路门店!$W:$W,通讯通路门店!$S:$S,$G1291)</f>
        <v>0</v>
      </c>
      <c r="AV1291" s="99">
        <f>SUMIFS(通讯通路门店!$Z:$Z,通讯通路门店!$S:$S,$G1291)</f>
        <v>0</v>
      </c>
      <c r="AW1291" s="99">
        <f>SUMIFS(通讯通路门店!$AB:$AB,通讯通路门店!$S:$S,$G1291)</f>
        <v>0</v>
      </c>
      <c r="AX1291" s="99">
        <f>SUMIFS(通讯通路门店!$X:$X,通讯通路门店!$S:$S,$G1291)</f>
        <v>0</v>
      </c>
      <c r="AY1291" s="99">
        <f>SUMIFS(通讯通路门店!$Y:$Y,通讯通路门店!$S:$S,$G1291)</f>
        <v>0</v>
      </c>
      <c r="AZ1291" s="99">
        <f>SUMIFS(通讯通路门店!$AA:$AA,通讯通路门店!$S:$S,$G1291)</f>
        <v>0</v>
      </c>
      <c r="BA1291" s="99">
        <f t="shared" si="103"/>
        <v>0</v>
      </c>
      <c r="BB1291" s="99">
        <f t="shared" si="104"/>
        <v>0</v>
      </c>
      <c r="BC1291" s="99">
        <f>SUMIFS(通讯通路门店!$W:$W,通讯通路门店!$S:$S,$G1291,通讯通路门店!$J:$J,"荣耀体验店")+SUMIFS(通讯通路门店!$W:$W,通讯通路门店!$S:$S,$G1291,通讯通路门店!$J:$J,"荣耀授权专卖店")</f>
        <v>0</v>
      </c>
      <c r="BD1291" s="99">
        <f>SUMIFS(通讯通路门店!$Z:$Z,通讯通路门店!$S:$S,$G1291,通讯通路门店!$J:$J,"VIVO体验店")</f>
        <v>0</v>
      </c>
      <c r="BE1291" s="99">
        <f>SUMIFS(通讯通路门店!$AB:$AB,通讯通路门店!$S:$S,$G1291,通讯通路门店!$J:$J,"OPPO体验店")</f>
        <v>0</v>
      </c>
      <c r="BF1291" s="99">
        <f>SUMIFS(通讯通路门店!$X:$X,通讯通路门店!$S:$S,$G1291,通讯通路门店!$J:$J,"华为授权体验店")+SUMIFS(通讯通路门店!$AA:$AA,通讯通路门店!$S:$S,$G1291,通讯通路门店!$J:$J,"华为堡垒店")</f>
        <v>0</v>
      </c>
      <c r="BG1291" s="99">
        <f>SUMIFS(通讯通路门店!$Y:$Y,通讯通路门店!$S:$S,$G1291,通讯通路门店!$J:$J,"小米体验店")</f>
        <v>0</v>
      </c>
      <c r="BH1291" s="99">
        <f>SUMIFS(通讯通路门店!$AA:$AA,通讯通路门店!$S:$S,$G1291,通讯通路门店!$J:$J,"苹果体验店")</f>
        <v>0</v>
      </c>
      <c r="BI1291" s="99">
        <f>SUMIFS(通讯通路门店!$K:$K,通讯通路门店!$S:$S,$G1291,通讯通路门店!$J:$J,"其他品牌专卖店")</f>
        <v>0</v>
      </c>
      <c r="BJ1291" s="99">
        <f>SUMIFS(通讯通路门店!$AC:$AC,通讯通路门店!$S:$S,$G1291)</f>
        <v>0</v>
      </c>
      <c r="BK1291" s="99">
        <f>SUMIFS(通讯通路门店!$AD:$AD,通讯通路门店!$S:$S,$G1291)</f>
        <v>0</v>
      </c>
      <c r="BL1291" s="99">
        <f>SUMIFS(通讯通路门店!$AE:$AE,通讯通路门店!$S:$S,$G1291)</f>
        <v>0</v>
      </c>
      <c r="BM1291" s="99">
        <f>SUMIFS(通讯通路门店!$AF:$AF,通讯通路门店!$S:$S,$G1291)</f>
        <v>0</v>
      </c>
      <c r="BN1291" s="99">
        <f>SUMIFS(通讯通路门店!$AG:$AG,通讯通路门店!$S:$S,$G1291)</f>
        <v>0</v>
      </c>
      <c r="BO1291" s="99">
        <f>SUMIFS(通讯通路门店!$AH:$AH,通讯通路门店!$S:$S,$G1291)</f>
        <v>0</v>
      </c>
      <c r="BP1291" s="99">
        <f>SUMIFS(通讯通路门店!$AI:$AI,通讯通路门店!$S:$S,$G1291)</f>
        <v>0</v>
      </c>
      <c r="BQ1291" s="83"/>
    </row>
    <row r="1292" spans="1:69">
      <c r="A1292" s="99" t="str">
        <f>IFERROR(_xlfn.XLOOKUP($G1292,通讯通路门店!$S$4:$S$993933,通讯通路门店!$A$4:$A$993933,0,0),"")</f>
        <v>海南省</v>
      </c>
      <c r="B1292" s="99" t="str">
        <f>IFERROR(_xlfn.XLOOKUP($G1292,通讯通路门店!$S$4:$S$993933,通讯通路门店!$B$4:$B$993933,0,0),"")</f>
        <v>乐东黎族自治县</v>
      </c>
      <c r="C1292" s="99" t="str">
        <f>IFERROR(_xlfn.XLOOKUP($G1292,通讯通路门店!$S$4:$S$993933,通讯通路门店!$C$4:$C$993933,0,0),"")</f>
        <v>乐东黎族自治县</v>
      </c>
      <c r="D1292" s="99" t="str">
        <f>IFERROR(_xlfn.XLOOKUP($G1292,通讯通路门店!$S$4:$S$993933,通讯通路门店!$D$4:$D$993933,0,0),"")</f>
        <v>万冲镇</v>
      </c>
      <c r="E1292" s="83"/>
      <c r="F1292" s="83"/>
      <c r="G1292" s="101"/>
      <c r="H1292" s="102">
        <f>IFERROR(_xlfn.XLOOKUP($G1292,通讯通路门店!$S$4:$S$993933,通讯通路门店!$R$4:$R$993933,0,0),"")</f>
        <v>0</v>
      </c>
      <c r="I1292" s="83"/>
      <c r="J1292" s="83"/>
      <c r="K1292" s="83"/>
      <c r="L1292" s="83"/>
      <c r="M1292" s="83"/>
      <c r="N1292" s="83"/>
      <c r="O1292" s="83"/>
      <c r="P1292" s="83"/>
      <c r="Q1292" s="83"/>
      <c r="R1292" s="83"/>
      <c r="S1292" s="83"/>
      <c r="T1292" s="83"/>
      <c r="U1292" s="99">
        <f>COUNTIF(通讯通路门店!$S:$S,$G1292)</f>
        <v>0</v>
      </c>
      <c r="V1292" s="99">
        <f>COUNTIFS(通讯通路门店!$S:$S,$G1292,通讯通路门店!$J:$J,"综合卖场")</f>
        <v>0</v>
      </c>
      <c r="W1292" s="99">
        <f>SUMIFS(通讯通路门店!$AJ:$AJ,通讯通路门店!$S:$S,通讯客户沙盘!$G1292)</f>
        <v>0</v>
      </c>
      <c r="X1292" s="99">
        <f t="shared" si="100"/>
        <v>0</v>
      </c>
      <c r="Y1292" s="99">
        <f>COUNTIFS(通讯通路门店!$S:$S,$G1292,通讯通路门店!$J:$J,"荣耀体验店")+COUNTIFS(通讯通路门店!$S:$S,$G1292,通讯通路门店!$J:$J,"荣耀授权专卖店")</f>
        <v>0</v>
      </c>
      <c r="Z1292" s="99">
        <f>COUNTIFS(通讯通路门店!$S:$S,$G1292,通讯通路门店!$J:$J,"VIVO体验店")</f>
        <v>0</v>
      </c>
      <c r="AA1292" s="99">
        <f>COUNTIFS(通讯通路门店!$S:$S,$G1292,通讯通路门店!$J:$J,"OPPO体验店")</f>
        <v>0</v>
      </c>
      <c r="AB1292" s="99">
        <f>COUNTIFS(通讯通路门店!$S:$S,$G1292,通讯通路门店!$J:$J,"华为授权体验店")+COUNTIFS(通讯通路门店!$S:$S,$G1292,通讯通路门店!$J:$J,"华为堡垒店")</f>
        <v>0</v>
      </c>
      <c r="AC1292" s="99">
        <f>COUNTIFS(通讯通路门店!$S:$S,$G1292,通讯通路门店!$J:$J,"小米体验店")</f>
        <v>0</v>
      </c>
      <c r="AD1292" s="99">
        <f>COUNTIFS(通讯通路门店!$S:$S,$G1292,通讯通路门店!$J:$J,"苹果体验店")</f>
        <v>0</v>
      </c>
      <c r="AE1292" s="99">
        <f>COUNTIFS(通讯通路门店!$S:$S,$G1292,通讯通路门店!$J:$J,"其他品牌专卖店")</f>
        <v>0</v>
      </c>
      <c r="AF1292" s="99">
        <f>SUMIFS(通讯通路门店!$BI:$BI,通讯通路门店!$S:$S,$G1292)</f>
        <v>0</v>
      </c>
      <c r="AG1292" s="99">
        <f>SUMIFS(通讯通路门店!$BH:$BH,通讯通路门店!$S:$S,$G1292)</f>
        <v>0</v>
      </c>
      <c r="AH1292" s="99">
        <f t="shared" si="101"/>
        <v>0</v>
      </c>
      <c r="AI1292" s="99">
        <f>SUMIFS(通讯通路门店!$BB:$BB,通讯通路门店!$S:$S,$G1292)</f>
        <v>0</v>
      </c>
      <c r="AJ1292" s="99">
        <f>SUMIFS(通讯通路门店!$BE:$BE,通讯通路门店!$S:$S,$G1292)</f>
        <v>0</v>
      </c>
      <c r="AK1292" s="99">
        <f>SUMIFS(通讯通路门店!$BG:$BG,通讯通路门店!$S:$S,$G1292)</f>
        <v>0</v>
      </c>
      <c r="AL1292" s="99">
        <f>SUMIFS(通讯通路门店!$BC:$BC,通讯通路门店!$S:$S,$G1292)</f>
        <v>0</v>
      </c>
      <c r="AM1292" s="99">
        <f>SUMIFS(通讯通路门店!$BD:$BD,通讯通路门店!$S:$S,$G1292)</f>
        <v>0</v>
      </c>
      <c r="AN1292" s="99">
        <f>SUMIFS(通讯通路门店!$BF:$BF,通讯通路门店!$S:$S,$G1292)</f>
        <v>0</v>
      </c>
      <c r="AO1292" s="99">
        <f t="shared" si="102"/>
        <v>0</v>
      </c>
      <c r="AP1292" s="99">
        <f>SUMIFS(通讯通路门店!$K:$K,通讯通路门店!$S:$S,$G1292)</f>
        <v>0</v>
      </c>
      <c r="AQ1292" s="83"/>
      <c r="AR1292" s="99">
        <f>SUMIFS(通讯通路门店!$T:$T,通讯通路门店!$S:$S,$G1292)</f>
        <v>0</v>
      </c>
      <c r="AS1292" s="99">
        <f>SUMIFS(通讯通路门店!$U:$U,通讯通路门店!$S:$S,$G1292)</f>
        <v>0</v>
      </c>
      <c r="AT1292" s="99">
        <f>SUMIFS(通讯通路门店!$V:$V,通讯通路门店!$S:$S,$G1292)</f>
        <v>0</v>
      </c>
      <c r="AU1292" s="99">
        <f>SUMIFS(通讯通路门店!$W:$W,通讯通路门店!$S:$S,$G1292)</f>
        <v>0</v>
      </c>
      <c r="AV1292" s="99">
        <f>SUMIFS(通讯通路门店!$Z:$Z,通讯通路门店!$S:$S,$G1292)</f>
        <v>0</v>
      </c>
      <c r="AW1292" s="99">
        <f>SUMIFS(通讯通路门店!$AB:$AB,通讯通路门店!$S:$S,$G1292)</f>
        <v>0</v>
      </c>
      <c r="AX1292" s="99">
        <f>SUMIFS(通讯通路门店!$X:$X,通讯通路门店!$S:$S,$G1292)</f>
        <v>0</v>
      </c>
      <c r="AY1292" s="99">
        <f>SUMIFS(通讯通路门店!$Y:$Y,通讯通路门店!$S:$S,$G1292)</f>
        <v>0</v>
      </c>
      <c r="AZ1292" s="99">
        <f>SUMIFS(通讯通路门店!$AA:$AA,通讯通路门店!$S:$S,$G1292)</f>
        <v>0</v>
      </c>
      <c r="BA1292" s="99">
        <f t="shared" si="103"/>
        <v>0</v>
      </c>
      <c r="BB1292" s="99">
        <f t="shared" si="104"/>
        <v>0</v>
      </c>
      <c r="BC1292" s="99">
        <f>SUMIFS(通讯通路门店!$W:$W,通讯通路门店!$S:$S,$G1292,通讯通路门店!$J:$J,"荣耀体验店")+SUMIFS(通讯通路门店!$W:$W,通讯通路门店!$S:$S,$G1292,通讯通路门店!$J:$J,"荣耀授权专卖店")</f>
        <v>0</v>
      </c>
      <c r="BD1292" s="99">
        <f>SUMIFS(通讯通路门店!$Z:$Z,通讯通路门店!$S:$S,$G1292,通讯通路门店!$J:$J,"VIVO体验店")</f>
        <v>0</v>
      </c>
      <c r="BE1292" s="99">
        <f>SUMIFS(通讯通路门店!$AB:$AB,通讯通路门店!$S:$S,$G1292,通讯通路门店!$J:$J,"OPPO体验店")</f>
        <v>0</v>
      </c>
      <c r="BF1292" s="99">
        <f>SUMIFS(通讯通路门店!$X:$X,通讯通路门店!$S:$S,$G1292,通讯通路门店!$J:$J,"华为授权体验店")+SUMIFS(通讯通路门店!$AA:$AA,通讯通路门店!$S:$S,$G1292,通讯通路门店!$J:$J,"华为堡垒店")</f>
        <v>0</v>
      </c>
      <c r="BG1292" s="99">
        <f>SUMIFS(通讯通路门店!$Y:$Y,通讯通路门店!$S:$S,$G1292,通讯通路门店!$J:$J,"小米体验店")</f>
        <v>0</v>
      </c>
      <c r="BH1292" s="99">
        <f>SUMIFS(通讯通路门店!$AA:$AA,通讯通路门店!$S:$S,$G1292,通讯通路门店!$J:$J,"苹果体验店")</f>
        <v>0</v>
      </c>
      <c r="BI1292" s="99">
        <f>SUMIFS(通讯通路门店!$K:$K,通讯通路门店!$S:$S,$G1292,通讯通路门店!$J:$J,"其他品牌专卖店")</f>
        <v>0</v>
      </c>
      <c r="BJ1292" s="99">
        <f>SUMIFS(通讯通路门店!$AC:$AC,通讯通路门店!$S:$S,$G1292)</f>
        <v>0</v>
      </c>
      <c r="BK1292" s="99">
        <f>SUMIFS(通讯通路门店!$AD:$AD,通讯通路门店!$S:$S,$G1292)</f>
        <v>0</v>
      </c>
      <c r="BL1292" s="99">
        <f>SUMIFS(通讯通路门店!$AE:$AE,通讯通路门店!$S:$S,$G1292)</f>
        <v>0</v>
      </c>
      <c r="BM1292" s="99">
        <f>SUMIFS(通讯通路门店!$AF:$AF,通讯通路门店!$S:$S,$G1292)</f>
        <v>0</v>
      </c>
      <c r="BN1292" s="99">
        <f>SUMIFS(通讯通路门店!$AG:$AG,通讯通路门店!$S:$S,$G1292)</f>
        <v>0</v>
      </c>
      <c r="BO1292" s="99">
        <f>SUMIFS(通讯通路门店!$AH:$AH,通讯通路门店!$S:$S,$G1292)</f>
        <v>0</v>
      </c>
      <c r="BP1292" s="99">
        <f>SUMIFS(通讯通路门店!$AI:$AI,通讯通路门店!$S:$S,$G1292)</f>
        <v>0</v>
      </c>
      <c r="BQ1292" s="83"/>
    </row>
    <row r="1293" spans="1:69">
      <c r="A1293" s="99" t="str">
        <f>IFERROR(_xlfn.XLOOKUP($G1293,通讯通路门店!$S$4:$S$993933,通讯通路门店!$A$4:$A$993933,0,0),"")</f>
        <v>海南省</v>
      </c>
      <c r="B1293" s="99" t="str">
        <f>IFERROR(_xlfn.XLOOKUP($G1293,通讯通路门店!$S$4:$S$993933,通讯通路门店!$B$4:$B$993933,0,0),"")</f>
        <v>乐东黎族自治县</v>
      </c>
      <c r="C1293" s="99" t="str">
        <f>IFERROR(_xlfn.XLOOKUP($G1293,通讯通路门店!$S$4:$S$993933,通讯通路门店!$C$4:$C$993933,0,0),"")</f>
        <v>乐东黎族自治县</v>
      </c>
      <c r="D1293" s="99" t="str">
        <f>IFERROR(_xlfn.XLOOKUP($G1293,通讯通路门店!$S$4:$S$993933,通讯通路门店!$D$4:$D$993933,0,0),"")</f>
        <v>万冲镇</v>
      </c>
      <c r="E1293" s="83"/>
      <c r="F1293" s="83"/>
      <c r="G1293" s="101"/>
      <c r="H1293" s="102">
        <f>IFERROR(_xlfn.XLOOKUP($G1293,通讯通路门店!$S$4:$S$993933,通讯通路门店!$R$4:$R$993933,0,0),"")</f>
        <v>0</v>
      </c>
      <c r="I1293" s="83"/>
      <c r="J1293" s="83"/>
      <c r="K1293" s="83"/>
      <c r="L1293" s="83"/>
      <c r="M1293" s="83"/>
      <c r="N1293" s="83"/>
      <c r="O1293" s="83"/>
      <c r="P1293" s="83"/>
      <c r="Q1293" s="83"/>
      <c r="R1293" s="83"/>
      <c r="S1293" s="83"/>
      <c r="T1293" s="83"/>
      <c r="U1293" s="99">
        <f>COUNTIF(通讯通路门店!$S:$S,$G1293)</f>
        <v>0</v>
      </c>
      <c r="V1293" s="99">
        <f>COUNTIFS(通讯通路门店!$S:$S,$G1293,通讯通路门店!$J:$J,"综合卖场")</f>
        <v>0</v>
      </c>
      <c r="W1293" s="99">
        <f>SUMIFS(通讯通路门店!$AJ:$AJ,通讯通路门店!$S:$S,通讯客户沙盘!$G1293)</f>
        <v>0</v>
      </c>
      <c r="X1293" s="99">
        <f t="shared" si="100"/>
        <v>0</v>
      </c>
      <c r="Y1293" s="99">
        <f>COUNTIFS(通讯通路门店!$S:$S,$G1293,通讯通路门店!$J:$J,"荣耀体验店")+COUNTIFS(通讯通路门店!$S:$S,$G1293,通讯通路门店!$J:$J,"荣耀授权专卖店")</f>
        <v>0</v>
      </c>
      <c r="Z1293" s="99">
        <f>COUNTIFS(通讯通路门店!$S:$S,$G1293,通讯通路门店!$J:$J,"VIVO体验店")</f>
        <v>0</v>
      </c>
      <c r="AA1293" s="99">
        <f>COUNTIFS(通讯通路门店!$S:$S,$G1293,通讯通路门店!$J:$J,"OPPO体验店")</f>
        <v>0</v>
      </c>
      <c r="AB1293" s="99">
        <f>COUNTIFS(通讯通路门店!$S:$S,$G1293,通讯通路门店!$J:$J,"华为授权体验店")+COUNTIFS(通讯通路门店!$S:$S,$G1293,通讯通路门店!$J:$J,"华为堡垒店")</f>
        <v>0</v>
      </c>
      <c r="AC1293" s="99">
        <f>COUNTIFS(通讯通路门店!$S:$S,$G1293,通讯通路门店!$J:$J,"小米体验店")</f>
        <v>0</v>
      </c>
      <c r="AD1293" s="99">
        <f>COUNTIFS(通讯通路门店!$S:$S,$G1293,通讯通路门店!$J:$J,"苹果体验店")</f>
        <v>0</v>
      </c>
      <c r="AE1293" s="99">
        <f>COUNTIFS(通讯通路门店!$S:$S,$G1293,通讯通路门店!$J:$J,"其他品牌专卖店")</f>
        <v>0</v>
      </c>
      <c r="AF1293" s="99">
        <f>SUMIFS(通讯通路门店!$BI:$BI,通讯通路门店!$S:$S,$G1293)</f>
        <v>0</v>
      </c>
      <c r="AG1293" s="99">
        <f>SUMIFS(通讯通路门店!$BH:$BH,通讯通路门店!$S:$S,$G1293)</f>
        <v>0</v>
      </c>
      <c r="AH1293" s="99">
        <f t="shared" si="101"/>
        <v>0</v>
      </c>
      <c r="AI1293" s="99">
        <f>SUMIFS(通讯通路门店!$BB:$BB,通讯通路门店!$S:$S,$G1293)</f>
        <v>0</v>
      </c>
      <c r="AJ1293" s="99">
        <f>SUMIFS(通讯通路门店!$BE:$BE,通讯通路门店!$S:$S,$G1293)</f>
        <v>0</v>
      </c>
      <c r="AK1293" s="99">
        <f>SUMIFS(通讯通路门店!$BG:$BG,通讯通路门店!$S:$S,$G1293)</f>
        <v>0</v>
      </c>
      <c r="AL1293" s="99">
        <f>SUMIFS(通讯通路门店!$BC:$BC,通讯通路门店!$S:$S,$G1293)</f>
        <v>0</v>
      </c>
      <c r="AM1293" s="99">
        <f>SUMIFS(通讯通路门店!$BD:$BD,通讯通路门店!$S:$S,$G1293)</f>
        <v>0</v>
      </c>
      <c r="AN1293" s="99">
        <f>SUMIFS(通讯通路门店!$BF:$BF,通讯通路门店!$S:$S,$G1293)</f>
        <v>0</v>
      </c>
      <c r="AO1293" s="99">
        <f t="shared" si="102"/>
        <v>0</v>
      </c>
      <c r="AP1293" s="99">
        <f>SUMIFS(通讯通路门店!$K:$K,通讯通路门店!$S:$S,$G1293)</f>
        <v>0</v>
      </c>
      <c r="AQ1293" s="83"/>
      <c r="AR1293" s="99">
        <f>SUMIFS(通讯通路门店!$T:$T,通讯通路门店!$S:$S,$G1293)</f>
        <v>0</v>
      </c>
      <c r="AS1293" s="99">
        <f>SUMIFS(通讯通路门店!$U:$U,通讯通路门店!$S:$S,$G1293)</f>
        <v>0</v>
      </c>
      <c r="AT1293" s="99">
        <f>SUMIFS(通讯通路门店!$V:$V,通讯通路门店!$S:$S,$G1293)</f>
        <v>0</v>
      </c>
      <c r="AU1293" s="99">
        <f>SUMIFS(通讯通路门店!$W:$W,通讯通路门店!$S:$S,$G1293)</f>
        <v>0</v>
      </c>
      <c r="AV1293" s="99">
        <f>SUMIFS(通讯通路门店!$Z:$Z,通讯通路门店!$S:$S,$G1293)</f>
        <v>0</v>
      </c>
      <c r="AW1293" s="99">
        <f>SUMIFS(通讯通路门店!$AB:$AB,通讯通路门店!$S:$S,$G1293)</f>
        <v>0</v>
      </c>
      <c r="AX1293" s="99">
        <f>SUMIFS(通讯通路门店!$X:$X,通讯通路门店!$S:$S,$G1293)</f>
        <v>0</v>
      </c>
      <c r="AY1293" s="99">
        <f>SUMIFS(通讯通路门店!$Y:$Y,通讯通路门店!$S:$S,$G1293)</f>
        <v>0</v>
      </c>
      <c r="AZ1293" s="99">
        <f>SUMIFS(通讯通路门店!$AA:$AA,通讯通路门店!$S:$S,$G1293)</f>
        <v>0</v>
      </c>
      <c r="BA1293" s="99">
        <f t="shared" si="103"/>
        <v>0</v>
      </c>
      <c r="BB1293" s="99">
        <f t="shared" si="104"/>
        <v>0</v>
      </c>
      <c r="BC1293" s="99">
        <f>SUMIFS(通讯通路门店!$W:$W,通讯通路门店!$S:$S,$G1293,通讯通路门店!$J:$J,"荣耀体验店")+SUMIFS(通讯通路门店!$W:$W,通讯通路门店!$S:$S,$G1293,通讯通路门店!$J:$J,"荣耀授权专卖店")</f>
        <v>0</v>
      </c>
      <c r="BD1293" s="99">
        <f>SUMIFS(通讯通路门店!$Z:$Z,通讯通路门店!$S:$S,$G1293,通讯通路门店!$J:$J,"VIVO体验店")</f>
        <v>0</v>
      </c>
      <c r="BE1293" s="99">
        <f>SUMIFS(通讯通路门店!$AB:$AB,通讯通路门店!$S:$S,$G1293,通讯通路门店!$J:$J,"OPPO体验店")</f>
        <v>0</v>
      </c>
      <c r="BF1293" s="99">
        <f>SUMIFS(通讯通路门店!$X:$X,通讯通路门店!$S:$S,$G1293,通讯通路门店!$J:$J,"华为授权体验店")+SUMIFS(通讯通路门店!$AA:$AA,通讯通路门店!$S:$S,$G1293,通讯通路门店!$J:$J,"华为堡垒店")</f>
        <v>0</v>
      </c>
      <c r="BG1293" s="99">
        <f>SUMIFS(通讯通路门店!$Y:$Y,通讯通路门店!$S:$S,$G1293,通讯通路门店!$J:$J,"小米体验店")</f>
        <v>0</v>
      </c>
      <c r="BH1293" s="99">
        <f>SUMIFS(通讯通路门店!$AA:$AA,通讯通路门店!$S:$S,$G1293,通讯通路门店!$J:$J,"苹果体验店")</f>
        <v>0</v>
      </c>
      <c r="BI1293" s="99">
        <f>SUMIFS(通讯通路门店!$K:$K,通讯通路门店!$S:$S,$G1293,通讯通路门店!$J:$J,"其他品牌专卖店")</f>
        <v>0</v>
      </c>
      <c r="BJ1293" s="99">
        <f>SUMIFS(通讯通路门店!$AC:$AC,通讯通路门店!$S:$S,$G1293)</f>
        <v>0</v>
      </c>
      <c r="BK1293" s="99">
        <f>SUMIFS(通讯通路门店!$AD:$AD,通讯通路门店!$S:$S,$G1293)</f>
        <v>0</v>
      </c>
      <c r="BL1293" s="99">
        <f>SUMIFS(通讯通路门店!$AE:$AE,通讯通路门店!$S:$S,$G1293)</f>
        <v>0</v>
      </c>
      <c r="BM1293" s="99">
        <f>SUMIFS(通讯通路门店!$AF:$AF,通讯通路门店!$S:$S,$G1293)</f>
        <v>0</v>
      </c>
      <c r="BN1293" s="99">
        <f>SUMIFS(通讯通路门店!$AG:$AG,通讯通路门店!$S:$S,$G1293)</f>
        <v>0</v>
      </c>
      <c r="BO1293" s="99">
        <f>SUMIFS(通讯通路门店!$AH:$AH,通讯通路门店!$S:$S,$G1293)</f>
        <v>0</v>
      </c>
      <c r="BP1293" s="99">
        <f>SUMIFS(通讯通路门店!$AI:$AI,通讯通路门店!$S:$S,$G1293)</f>
        <v>0</v>
      </c>
      <c r="BQ1293" s="83"/>
    </row>
    <row r="1294" spans="1:69">
      <c r="A1294" s="99" t="str">
        <f>IFERROR(_xlfn.XLOOKUP($G1294,通讯通路门店!$S$4:$S$993933,通讯通路门店!$A$4:$A$993933,0,0),"")</f>
        <v>海南省</v>
      </c>
      <c r="B1294" s="99" t="str">
        <f>IFERROR(_xlfn.XLOOKUP($G1294,通讯通路门店!$S$4:$S$993933,通讯通路门店!$B$4:$B$993933,0,0),"")</f>
        <v>乐东黎族自治县</v>
      </c>
      <c r="C1294" s="99" t="str">
        <f>IFERROR(_xlfn.XLOOKUP($G1294,通讯通路门店!$S$4:$S$993933,通讯通路门店!$C$4:$C$993933,0,0),"")</f>
        <v>乐东黎族自治县</v>
      </c>
      <c r="D1294" s="99" t="str">
        <f>IFERROR(_xlfn.XLOOKUP($G1294,通讯通路门店!$S$4:$S$993933,通讯通路门店!$D$4:$D$993933,0,0),"")</f>
        <v>万冲镇</v>
      </c>
      <c r="E1294" s="83"/>
      <c r="F1294" s="83"/>
      <c r="G1294" s="101"/>
      <c r="H1294" s="102">
        <f>IFERROR(_xlfn.XLOOKUP($G1294,通讯通路门店!$S$4:$S$993933,通讯通路门店!$R$4:$R$993933,0,0),"")</f>
        <v>0</v>
      </c>
      <c r="I1294" s="83"/>
      <c r="J1294" s="83"/>
      <c r="K1294" s="83"/>
      <c r="L1294" s="83"/>
      <c r="M1294" s="83"/>
      <c r="N1294" s="83"/>
      <c r="O1294" s="83"/>
      <c r="P1294" s="83"/>
      <c r="Q1294" s="83"/>
      <c r="R1294" s="83"/>
      <c r="S1294" s="83"/>
      <c r="T1294" s="83"/>
      <c r="U1294" s="99">
        <f>COUNTIF(通讯通路门店!$S:$S,$G1294)</f>
        <v>0</v>
      </c>
      <c r="V1294" s="99">
        <f>COUNTIFS(通讯通路门店!$S:$S,$G1294,通讯通路门店!$J:$J,"综合卖场")</f>
        <v>0</v>
      </c>
      <c r="W1294" s="99">
        <f>SUMIFS(通讯通路门店!$AJ:$AJ,通讯通路门店!$S:$S,通讯客户沙盘!$G1294)</f>
        <v>0</v>
      </c>
      <c r="X1294" s="99">
        <f t="shared" si="100"/>
        <v>0</v>
      </c>
      <c r="Y1294" s="99">
        <f>COUNTIFS(通讯通路门店!$S:$S,$G1294,通讯通路门店!$J:$J,"荣耀体验店")+COUNTIFS(通讯通路门店!$S:$S,$G1294,通讯通路门店!$J:$J,"荣耀授权专卖店")</f>
        <v>0</v>
      </c>
      <c r="Z1294" s="99">
        <f>COUNTIFS(通讯通路门店!$S:$S,$G1294,通讯通路门店!$J:$J,"VIVO体验店")</f>
        <v>0</v>
      </c>
      <c r="AA1294" s="99">
        <f>COUNTIFS(通讯通路门店!$S:$S,$G1294,通讯通路门店!$J:$J,"OPPO体验店")</f>
        <v>0</v>
      </c>
      <c r="AB1294" s="99">
        <f>COUNTIFS(通讯通路门店!$S:$S,$G1294,通讯通路门店!$J:$J,"华为授权体验店")+COUNTIFS(通讯通路门店!$S:$S,$G1294,通讯通路门店!$J:$J,"华为堡垒店")</f>
        <v>0</v>
      </c>
      <c r="AC1294" s="99">
        <f>COUNTIFS(通讯通路门店!$S:$S,$G1294,通讯通路门店!$J:$J,"小米体验店")</f>
        <v>0</v>
      </c>
      <c r="AD1294" s="99">
        <f>COUNTIFS(通讯通路门店!$S:$S,$G1294,通讯通路门店!$J:$J,"苹果体验店")</f>
        <v>0</v>
      </c>
      <c r="AE1294" s="99">
        <f>COUNTIFS(通讯通路门店!$S:$S,$G1294,通讯通路门店!$J:$J,"其他品牌专卖店")</f>
        <v>0</v>
      </c>
      <c r="AF1294" s="99">
        <f>SUMIFS(通讯通路门店!$BI:$BI,通讯通路门店!$S:$S,$G1294)</f>
        <v>0</v>
      </c>
      <c r="AG1294" s="99">
        <f>SUMIFS(通讯通路门店!$BH:$BH,通讯通路门店!$S:$S,$G1294)</f>
        <v>0</v>
      </c>
      <c r="AH1294" s="99">
        <f t="shared" si="101"/>
        <v>0</v>
      </c>
      <c r="AI1294" s="99">
        <f>SUMIFS(通讯通路门店!$BB:$BB,通讯通路门店!$S:$S,$G1294)</f>
        <v>0</v>
      </c>
      <c r="AJ1294" s="99">
        <f>SUMIFS(通讯通路门店!$BE:$BE,通讯通路门店!$S:$S,$G1294)</f>
        <v>0</v>
      </c>
      <c r="AK1294" s="99">
        <f>SUMIFS(通讯通路门店!$BG:$BG,通讯通路门店!$S:$S,$G1294)</f>
        <v>0</v>
      </c>
      <c r="AL1294" s="99">
        <f>SUMIFS(通讯通路门店!$BC:$BC,通讯通路门店!$S:$S,$G1294)</f>
        <v>0</v>
      </c>
      <c r="AM1294" s="99">
        <f>SUMIFS(通讯通路门店!$BD:$BD,通讯通路门店!$S:$S,$G1294)</f>
        <v>0</v>
      </c>
      <c r="AN1294" s="99">
        <f>SUMIFS(通讯通路门店!$BF:$BF,通讯通路门店!$S:$S,$G1294)</f>
        <v>0</v>
      </c>
      <c r="AO1294" s="99">
        <f t="shared" si="102"/>
        <v>0</v>
      </c>
      <c r="AP1294" s="99">
        <f>SUMIFS(通讯通路门店!$K:$K,通讯通路门店!$S:$S,$G1294)</f>
        <v>0</v>
      </c>
      <c r="AQ1294" s="83"/>
      <c r="AR1294" s="99">
        <f>SUMIFS(通讯通路门店!$T:$T,通讯通路门店!$S:$S,$G1294)</f>
        <v>0</v>
      </c>
      <c r="AS1294" s="99">
        <f>SUMIFS(通讯通路门店!$U:$U,通讯通路门店!$S:$S,$G1294)</f>
        <v>0</v>
      </c>
      <c r="AT1294" s="99">
        <f>SUMIFS(通讯通路门店!$V:$V,通讯通路门店!$S:$S,$G1294)</f>
        <v>0</v>
      </c>
      <c r="AU1294" s="99">
        <f>SUMIFS(通讯通路门店!$W:$W,通讯通路门店!$S:$S,$G1294)</f>
        <v>0</v>
      </c>
      <c r="AV1294" s="99">
        <f>SUMIFS(通讯通路门店!$Z:$Z,通讯通路门店!$S:$S,$G1294)</f>
        <v>0</v>
      </c>
      <c r="AW1294" s="99">
        <f>SUMIFS(通讯通路门店!$AB:$AB,通讯通路门店!$S:$S,$G1294)</f>
        <v>0</v>
      </c>
      <c r="AX1294" s="99">
        <f>SUMIFS(通讯通路门店!$X:$X,通讯通路门店!$S:$S,$G1294)</f>
        <v>0</v>
      </c>
      <c r="AY1294" s="99">
        <f>SUMIFS(通讯通路门店!$Y:$Y,通讯通路门店!$S:$S,$G1294)</f>
        <v>0</v>
      </c>
      <c r="AZ1294" s="99">
        <f>SUMIFS(通讯通路门店!$AA:$AA,通讯通路门店!$S:$S,$G1294)</f>
        <v>0</v>
      </c>
      <c r="BA1294" s="99">
        <f t="shared" si="103"/>
        <v>0</v>
      </c>
      <c r="BB1294" s="99">
        <f t="shared" si="104"/>
        <v>0</v>
      </c>
      <c r="BC1294" s="99">
        <f>SUMIFS(通讯通路门店!$W:$W,通讯通路门店!$S:$S,$G1294,通讯通路门店!$J:$J,"荣耀体验店")+SUMIFS(通讯通路门店!$W:$W,通讯通路门店!$S:$S,$G1294,通讯通路门店!$J:$J,"荣耀授权专卖店")</f>
        <v>0</v>
      </c>
      <c r="BD1294" s="99">
        <f>SUMIFS(通讯通路门店!$Z:$Z,通讯通路门店!$S:$S,$G1294,通讯通路门店!$J:$J,"VIVO体验店")</f>
        <v>0</v>
      </c>
      <c r="BE1294" s="99">
        <f>SUMIFS(通讯通路门店!$AB:$AB,通讯通路门店!$S:$S,$G1294,通讯通路门店!$J:$J,"OPPO体验店")</f>
        <v>0</v>
      </c>
      <c r="BF1294" s="99">
        <f>SUMIFS(通讯通路门店!$X:$X,通讯通路门店!$S:$S,$G1294,通讯通路门店!$J:$J,"华为授权体验店")+SUMIFS(通讯通路门店!$AA:$AA,通讯通路门店!$S:$S,$G1294,通讯通路门店!$J:$J,"华为堡垒店")</f>
        <v>0</v>
      </c>
      <c r="BG1294" s="99">
        <f>SUMIFS(通讯通路门店!$Y:$Y,通讯通路门店!$S:$S,$G1294,通讯通路门店!$J:$J,"小米体验店")</f>
        <v>0</v>
      </c>
      <c r="BH1294" s="99">
        <f>SUMIFS(通讯通路门店!$AA:$AA,通讯通路门店!$S:$S,$G1294,通讯通路门店!$J:$J,"苹果体验店")</f>
        <v>0</v>
      </c>
      <c r="BI1294" s="99">
        <f>SUMIFS(通讯通路门店!$K:$K,通讯通路门店!$S:$S,$G1294,通讯通路门店!$J:$J,"其他品牌专卖店")</f>
        <v>0</v>
      </c>
      <c r="BJ1294" s="99">
        <f>SUMIFS(通讯通路门店!$AC:$AC,通讯通路门店!$S:$S,$G1294)</f>
        <v>0</v>
      </c>
      <c r="BK1294" s="99">
        <f>SUMIFS(通讯通路门店!$AD:$AD,通讯通路门店!$S:$S,$G1294)</f>
        <v>0</v>
      </c>
      <c r="BL1294" s="99">
        <f>SUMIFS(通讯通路门店!$AE:$AE,通讯通路门店!$S:$S,$G1294)</f>
        <v>0</v>
      </c>
      <c r="BM1294" s="99">
        <f>SUMIFS(通讯通路门店!$AF:$AF,通讯通路门店!$S:$S,$G1294)</f>
        <v>0</v>
      </c>
      <c r="BN1294" s="99">
        <f>SUMIFS(通讯通路门店!$AG:$AG,通讯通路门店!$S:$S,$G1294)</f>
        <v>0</v>
      </c>
      <c r="BO1294" s="99">
        <f>SUMIFS(通讯通路门店!$AH:$AH,通讯通路门店!$S:$S,$G1294)</f>
        <v>0</v>
      </c>
      <c r="BP1294" s="99">
        <f>SUMIFS(通讯通路门店!$AI:$AI,通讯通路门店!$S:$S,$G1294)</f>
        <v>0</v>
      </c>
      <c r="BQ1294" s="83"/>
    </row>
    <row r="1295" spans="1:69">
      <c r="A1295" s="99" t="str">
        <f>IFERROR(_xlfn.XLOOKUP($G1295,通讯通路门店!$S$4:$S$993933,通讯通路门店!$A$4:$A$993933,0,0),"")</f>
        <v>海南省</v>
      </c>
      <c r="B1295" s="99" t="str">
        <f>IFERROR(_xlfn.XLOOKUP($G1295,通讯通路门店!$S$4:$S$993933,通讯通路门店!$B$4:$B$993933,0,0),"")</f>
        <v>乐东黎族自治县</v>
      </c>
      <c r="C1295" s="99" t="str">
        <f>IFERROR(_xlfn.XLOOKUP($G1295,通讯通路门店!$S$4:$S$993933,通讯通路门店!$C$4:$C$993933,0,0),"")</f>
        <v>乐东黎族自治县</v>
      </c>
      <c r="D1295" s="99" t="str">
        <f>IFERROR(_xlfn.XLOOKUP($G1295,通讯通路门店!$S$4:$S$993933,通讯通路门店!$D$4:$D$993933,0,0),"")</f>
        <v>万冲镇</v>
      </c>
      <c r="E1295" s="83"/>
      <c r="F1295" s="83"/>
      <c r="G1295" s="101"/>
      <c r="H1295" s="102">
        <f>IFERROR(_xlfn.XLOOKUP($G1295,通讯通路门店!$S$4:$S$993933,通讯通路门店!$R$4:$R$993933,0,0),"")</f>
        <v>0</v>
      </c>
      <c r="I1295" s="83"/>
      <c r="J1295" s="83"/>
      <c r="K1295" s="83"/>
      <c r="L1295" s="83"/>
      <c r="M1295" s="83"/>
      <c r="N1295" s="83"/>
      <c r="O1295" s="83"/>
      <c r="P1295" s="83"/>
      <c r="Q1295" s="83"/>
      <c r="R1295" s="83"/>
      <c r="S1295" s="83"/>
      <c r="T1295" s="83"/>
      <c r="U1295" s="99">
        <f>COUNTIF(通讯通路门店!$S:$S,$G1295)</f>
        <v>0</v>
      </c>
      <c r="V1295" s="99">
        <f>COUNTIFS(通讯通路门店!$S:$S,$G1295,通讯通路门店!$J:$J,"综合卖场")</f>
        <v>0</v>
      </c>
      <c r="W1295" s="99">
        <f>SUMIFS(通讯通路门店!$AJ:$AJ,通讯通路门店!$S:$S,通讯客户沙盘!$G1295)</f>
        <v>0</v>
      </c>
      <c r="X1295" s="99">
        <f t="shared" si="100"/>
        <v>0</v>
      </c>
      <c r="Y1295" s="99">
        <f>COUNTIFS(通讯通路门店!$S:$S,$G1295,通讯通路门店!$J:$J,"荣耀体验店")+COUNTIFS(通讯通路门店!$S:$S,$G1295,通讯通路门店!$J:$J,"荣耀授权专卖店")</f>
        <v>0</v>
      </c>
      <c r="Z1295" s="99">
        <f>COUNTIFS(通讯通路门店!$S:$S,$G1295,通讯通路门店!$J:$J,"VIVO体验店")</f>
        <v>0</v>
      </c>
      <c r="AA1295" s="99">
        <f>COUNTIFS(通讯通路门店!$S:$S,$G1295,通讯通路门店!$J:$J,"OPPO体验店")</f>
        <v>0</v>
      </c>
      <c r="AB1295" s="99">
        <f>COUNTIFS(通讯通路门店!$S:$S,$G1295,通讯通路门店!$J:$J,"华为授权体验店")+COUNTIFS(通讯通路门店!$S:$S,$G1295,通讯通路门店!$J:$J,"华为堡垒店")</f>
        <v>0</v>
      </c>
      <c r="AC1295" s="99">
        <f>COUNTIFS(通讯通路门店!$S:$S,$G1295,通讯通路门店!$J:$J,"小米体验店")</f>
        <v>0</v>
      </c>
      <c r="AD1295" s="99">
        <f>COUNTIFS(通讯通路门店!$S:$S,$G1295,通讯通路门店!$J:$J,"苹果体验店")</f>
        <v>0</v>
      </c>
      <c r="AE1295" s="99">
        <f>COUNTIFS(通讯通路门店!$S:$S,$G1295,通讯通路门店!$J:$J,"其他品牌专卖店")</f>
        <v>0</v>
      </c>
      <c r="AF1295" s="99">
        <f>SUMIFS(通讯通路门店!$BI:$BI,通讯通路门店!$S:$S,$G1295)</f>
        <v>0</v>
      </c>
      <c r="AG1295" s="99">
        <f>SUMIFS(通讯通路门店!$BH:$BH,通讯通路门店!$S:$S,$G1295)</f>
        <v>0</v>
      </c>
      <c r="AH1295" s="99">
        <f t="shared" si="101"/>
        <v>0</v>
      </c>
      <c r="AI1295" s="99">
        <f>SUMIFS(通讯通路门店!$BB:$BB,通讯通路门店!$S:$S,$G1295)</f>
        <v>0</v>
      </c>
      <c r="AJ1295" s="99">
        <f>SUMIFS(通讯通路门店!$BE:$BE,通讯通路门店!$S:$S,$G1295)</f>
        <v>0</v>
      </c>
      <c r="AK1295" s="99">
        <f>SUMIFS(通讯通路门店!$BG:$BG,通讯通路门店!$S:$S,$G1295)</f>
        <v>0</v>
      </c>
      <c r="AL1295" s="99">
        <f>SUMIFS(通讯通路门店!$BC:$BC,通讯通路门店!$S:$S,$G1295)</f>
        <v>0</v>
      </c>
      <c r="AM1295" s="99">
        <f>SUMIFS(通讯通路门店!$BD:$BD,通讯通路门店!$S:$S,$G1295)</f>
        <v>0</v>
      </c>
      <c r="AN1295" s="99">
        <f>SUMIFS(通讯通路门店!$BF:$BF,通讯通路门店!$S:$S,$G1295)</f>
        <v>0</v>
      </c>
      <c r="AO1295" s="99">
        <f t="shared" si="102"/>
        <v>0</v>
      </c>
      <c r="AP1295" s="99">
        <f>SUMIFS(通讯通路门店!$K:$K,通讯通路门店!$S:$S,$G1295)</f>
        <v>0</v>
      </c>
      <c r="AQ1295" s="83"/>
      <c r="AR1295" s="99">
        <f>SUMIFS(通讯通路门店!$T:$T,通讯通路门店!$S:$S,$G1295)</f>
        <v>0</v>
      </c>
      <c r="AS1295" s="99">
        <f>SUMIFS(通讯通路门店!$U:$U,通讯通路门店!$S:$S,$G1295)</f>
        <v>0</v>
      </c>
      <c r="AT1295" s="99">
        <f>SUMIFS(通讯通路门店!$V:$V,通讯通路门店!$S:$S,$G1295)</f>
        <v>0</v>
      </c>
      <c r="AU1295" s="99">
        <f>SUMIFS(通讯通路门店!$W:$W,通讯通路门店!$S:$S,$G1295)</f>
        <v>0</v>
      </c>
      <c r="AV1295" s="99">
        <f>SUMIFS(通讯通路门店!$Z:$Z,通讯通路门店!$S:$S,$G1295)</f>
        <v>0</v>
      </c>
      <c r="AW1295" s="99">
        <f>SUMIFS(通讯通路门店!$AB:$AB,通讯通路门店!$S:$S,$G1295)</f>
        <v>0</v>
      </c>
      <c r="AX1295" s="99">
        <f>SUMIFS(通讯通路门店!$X:$X,通讯通路门店!$S:$S,$G1295)</f>
        <v>0</v>
      </c>
      <c r="AY1295" s="99">
        <f>SUMIFS(通讯通路门店!$Y:$Y,通讯通路门店!$S:$S,$G1295)</f>
        <v>0</v>
      </c>
      <c r="AZ1295" s="99">
        <f>SUMIFS(通讯通路门店!$AA:$AA,通讯通路门店!$S:$S,$G1295)</f>
        <v>0</v>
      </c>
      <c r="BA1295" s="99">
        <f t="shared" si="103"/>
        <v>0</v>
      </c>
      <c r="BB1295" s="99">
        <f t="shared" si="104"/>
        <v>0</v>
      </c>
      <c r="BC1295" s="99">
        <f>SUMIFS(通讯通路门店!$W:$W,通讯通路门店!$S:$S,$G1295,通讯通路门店!$J:$J,"荣耀体验店")+SUMIFS(通讯通路门店!$W:$W,通讯通路门店!$S:$S,$G1295,通讯通路门店!$J:$J,"荣耀授权专卖店")</f>
        <v>0</v>
      </c>
      <c r="BD1295" s="99">
        <f>SUMIFS(通讯通路门店!$Z:$Z,通讯通路门店!$S:$S,$G1295,通讯通路门店!$J:$J,"VIVO体验店")</f>
        <v>0</v>
      </c>
      <c r="BE1295" s="99">
        <f>SUMIFS(通讯通路门店!$AB:$AB,通讯通路门店!$S:$S,$G1295,通讯通路门店!$J:$J,"OPPO体验店")</f>
        <v>0</v>
      </c>
      <c r="BF1295" s="99">
        <f>SUMIFS(通讯通路门店!$X:$X,通讯通路门店!$S:$S,$G1295,通讯通路门店!$J:$J,"华为授权体验店")+SUMIFS(通讯通路门店!$AA:$AA,通讯通路门店!$S:$S,$G1295,通讯通路门店!$J:$J,"华为堡垒店")</f>
        <v>0</v>
      </c>
      <c r="BG1295" s="99">
        <f>SUMIFS(通讯通路门店!$Y:$Y,通讯通路门店!$S:$S,$G1295,通讯通路门店!$J:$J,"小米体验店")</f>
        <v>0</v>
      </c>
      <c r="BH1295" s="99">
        <f>SUMIFS(通讯通路门店!$AA:$AA,通讯通路门店!$S:$S,$G1295,通讯通路门店!$J:$J,"苹果体验店")</f>
        <v>0</v>
      </c>
      <c r="BI1295" s="99">
        <f>SUMIFS(通讯通路门店!$K:$K,通讯通路门店!$S:$S,$G1295,通讯通路门店!$J:$J,"其他品牌专卖店")</f>
        <v>0</v>
      </c>
      <c r="BJ1295" s="99">
        <f>SUMIFS(通讯通路门店!$AC:$AC,通讯通路门店!$S:$S,$G1295)</f>
        <v>0</v>
      </c>
      <c r="BK1295" s="99">
        <f>SUMIFS(通讯通路门店!$AD:$AD,通讯通路门店!$S:$S,$G1295)</f>
        <v>0</v>
      </c>
      <c r="BL1295" s="99">
        <f>SUMIFS(通讯通路门店!$AE:$AE,通讯通路门店!$S:$S,$G1295)</f>
        <v>0</v>
      </c>
      <c r="BM1295" s="99">
        <f>SUMIFS(通讯通路门店!$AF:$AF,通讯通路门店!$S:$S,$G1295)</f>
        <v>0</v>
      </c>
      <c r="BN1295" s="99">
        <f>SUMIFS(通讯通路门店!$AG:$AG,通讯通路门店!$S:$S,$G1295)</f>
        <v>0</v>
      </c>
      <c r="BO1295" s="99">
        <f>SUMIFS(通讯通路门店!$AH:$AH,通讯通路门店!$S:$S,$G1295)</f>
        <v>0</v>
      </c>
      <c r="BP1295" s="99">
        <f>SUMIFS(通讯通路门店!$AI:$AI,通讯通路门店!$S:$S,$G1295)</f>
        <v>0</v>
      </c>
      <c r="BQ1295" s="83"/>
    </row>
    <row r="1296" spans="1:69">
      <c r="A1296" s="99" t="str">
        <f>IFERROR(_xlfn.XLOOKUP($G1296,通讯通路门店!$S$4:$S$993933,通讯通路门店!$A$4:$A$993933,0,0),"")</f>
        <v>海南省</v>
      </c>
      <c r="B1296" s="99" t="str">
        <f>IFERROR(_xlfn.XLOOKUP($G1296,通讯通路门店!$S$4:$S$993933,通讯通路门店!$B$4:$B$993933,0,0),"")</f>
        <v>乐东黎族自治县</v>
      </c>
      <c r="C1296" s="99" t="str">
        <f>IFERROR(_xlfn.XLOOKUP($G1296,通讯通路门店!$S$4:$S$993933,通讯通路门店!$C$4:$C$993933,0,0),"")</f>
        <v>乐东黎族自治县</v>
      </c>
      <c r="D1296" s="99" t="str">
        <f>IFERROR(_xlfn.XLOOKUP($G1296,通讯通路门店!$S$4:$S$993933,通讯通路门店!$D$4:$D$993933,0,0),"")</f>
        <v>万冲镇</v>
      </c>
      <c r="E1296" s="83"/>
      <c r="F1296" s="83"/>
      <c r="G1296" s="101"/>
      <c r="H1296" s="102">
        <f>IFERROR(_xlfn.XLOOKUP($G1296,通讯通路门店!$S$4:$S$993933,通讯通路门店!$R$4:$R$993933,0,0),"")</f>
        <v>0</v>
      </c>
      <c r="I1296" s="83"/>
      <c r="J1296" s="83"/>
      <c r="K1296" s="83"/>
      <c r="L1296" s="83"/>
      <c r="M1296" s="83"/>
      <c r="N1296" s="83"/>
      <c r="O1296" s="83"/>
      <c r="P1296" s="83"/>
      <c r="Q1296" s="83"/>
      <c r="R1296" s="83"/>
      <c r="S1296" s="83"/>
      <c r="T1296" s="83"/>
      <c r="U1296" s="99">
        <f>COUNTIF(通讯通路门店!$S:$S,$G1296)</f>
        <v>0</v>
      </c>
      <c r="V1296" s="99">
        <f>COUNTIFS(通讯通路门店!$S:$S,$G1296,通讯通路门店!$J:$J,"综合卖场")</f>
        <v>0</v>
      </c>
      <c r="W1296" s="99">
        <f>SUMIFS(通讯通路门店!$AJ:$AJ,通讯通路门店!$S:$S,通讯客户沙盘!$G1296)</f>
        <v>0</v>
      </c>
      <c r="X1296" s="99">
        <f t="shared" si="100"/>
        <v>0</v>
      </c>
      <c r="Y1296" s="99">
        <f>COUNTIFS(通讯通路门店!$S:$S,$G1296,通讯通路门店!$J:$J,"荣耀体验店")+COUNTIFS(通讯通路门店!$S:$S,$G1296,通讯通路门店!$J:$J,"荣耀授权专卖店")</f>
        <v>0</v>
      </c>
      <c r="Z1296" s="99">
        <f>COUNTIFS(通讯通路门店!$S:$S,$G1296,通讯通路门店!$J:$J,"VIVO体验店")</f>
        <v>0</v>
      </c>
      <c r="AA1296" s="99">
        <f>COUNTIFS(通讯通路门店!$S:$S,$G1296,通讯通路门店!$J:$J,"OPPO体验店")</f>
        <v>0</v>
      </c>
      <c r="AB1296" s="99">
        <f>COUNTIFS(通讯通路门店!$S:$S,$G1296,通讯通路门店!$J:$J,"华为授权体验店")+COUNTIFS(通讯通路门店!$S:$S,$G1296,通讯通路门店!$J:$J,"华为堡垒店")</f>
        <v>0</v>
      </c>
      <c r="AC1296" s="99">
        <f>COUNTIFS(通讯通路门店!$S:$S,$G1296,通讯通路门店!$J:$J,"小米体验店")</f>
        <v>0</v>
      </c>
      <c r="AD1296" s="99">
        <f>COUNTIFS(通讯通路门店!$S:$S,$G1296,通讯通路门店!$J:$J,"苹果体验店")</f>
        <v>0</v>
      </c>
      <c r="AE1296" s="99">
        <f>COUNTIFS(通讯通路门店!$S:$S,$G1296,通讯通路门店!$J:$J,"其他品牌专卖店")</f>
        <v>0</v>
      </c>
      <c r="AF1296" s="99">
        <f>SUMIFS(通讯通路门店!$BI:$BI,通讯通路门店!$S:$S,$G1296)</f>
        <v>0</v>
      </c>
      <c r="AG1296" s="99">
        <f>SUMIFS(通讯通路门店!$BH:$BH,通讯通路门店!$S:$S,$G1296)</f>
        <v>0</v>
      </c>
      <c r="AH1296" s="99">
        <f t="shared" si="101"/>
        <v>0</v>
      </c>
      <c r="AI1296" s="99">
        <f>SUMIFS(通讯通路门店!$BB:$BB,通讯通路门店!$S:$S,$G1296)</f>
        <v>0</v>
      </c>
      <c r="AJ1296" s="99">
        <f>SUMIFS(通讯通路门店!$BE:$BE,通讯通路门店!$S:$S,$G1296)</f>
        <v>0</v>
      </c>
      <c r="AK1296" s="99">
        <f>SUMIFS(通讯通路门店!$BG:$BG,通讯通路门店!$S:$S,$G1296)</f>
        <v>0</v>
      </c>
      <c r="AL1296" s="99">
        <f>SUMIFS(通讯通路门店!$BC:$BC,通讯通路门店!$S:$S,$G1296)</f>
        <v>0</v>
      </c>
      <c r="AM1296" s="99">
        <f>SUMIFS(通讯通路门店!$BD:$BD,通讯通路门店!$S:$S,$G1296)</f>
        <v>0</v>
      </c>
      <c r="AN1296" s="99">
        <f>SUMIFS(通讯通路门店!$BF:$BF,通讯通路门店!$S:$S,$G1296)</f>
        <v>0</v>
      </c>
      <c r="AO1296" s="99">
        <f t="shared" si="102"/>
        <v>0</v>
      </c>
      <c r="AP1296" s="99">
        <f>SUMIFS(通讯通路门店!$K:$K,通讯通路门店!$S:$S,$G1296)</f>
        <v>0</v>
      </c>
      <c r="AQ1296" s="83"/>
      <c r="AR1296" s="99">
        <f>SUMIFS(通讯通路门店!$T:$T,通讯通路门店!$S:$S,$G1296)</f>
        <v>0</v>
      </c>
      <c r="AS1296" s="99">
        <f>SUMIFS(通讯通路门店!$U:$U,通讯通路门店!$S:$S,$G1296)</f>
        <v>0</v>
      </c>
      <c r="AT1296" s="99">
        <f>SUMIFS(通讯通路门店!$V:$V,通讯通路门店!$S:$S,$G1296)</f>
        <v>0</v>
      </c>
      <c r="AU1296" s="99">
        <f>SUMIFS(通讯通路门店!$W:$W,通讯通路门店!$S:$S,$G1296)</f>
        <v>0</v>
      </c>
      <c r="AV1296" s="99">
        <f>SUMIFS(通讯通路门店!$Z:$Z,通讯通路门店!$S:$S,$G1296)</f>
        <v>0</v>
      </c>
      <c r="AW1296" s="99">
        <f>SUMIFS(通讯通路门店!$AB:$AB,通讯通路门店!$S:$S,$G1296)</f>
        <v>0</v>
      </c>
      <c r="AX1296" s="99">
        <f>SUMIFS(通讯通路门店!$X:$X,通讯通路门店!$S:$S,$G1296)</f>
        <v>0</v>
      </c>
      <c r="AY1296" s="99">
        <f>SUMIFS(通讯通路门店!$Y:$Y,通讯通路门店!$S:$S,$G1296)</f>
        <v>0</v>
      </c>
      <c r="AZ1296" s="99">
        <f>SUMIFS(通讯通路门店!$AA:$AA,通讯通路门店!$S:$S,$G1296)</f>
        <v>0</v>
      </c>
      <c r="BA1296" s="99">
        <f t="shared" si="103"/>
        <v>0</v>
      </c>
      <c r="BB1296" s="99">
        <f t="shared" si="104"/>
        <v>0</v>
      </c>
      <c r="BC1296" s="99">
        <f>SUMIFS(通讯通路门店!$W:$W,通讯通路门店!$S:$S,$G1296,通讯通路门店!$J:$J,"荣耀体验店")+SUMIFS(通讯通路门店!$W:$W,通讯通路门店!$S:$S,$G1296,通讯通路门店!$J:$J,"荣耀授权专卖店")</f>
        <v>0</v>
      </c>
      <c r="BD1296" s="99">
        <f>SUMIFS(通讯通路门店!$Z:$Z,通讯通路门店!$S:$S,$G1296,通讯通路门店!$J:$J,"VIVO体验店")</f>
        <v>0</v>
      </c>
      <c r="BE1296" s="99">
        <f>SUMIFS(通讯通路门店!$AB:$AB,通讯通路门店!$S:$S,$G1296,通讯通路门店!$J:$J,"OPPO体验店")</f>
        <v>0</v>
      </c>
      <c r="BF1296" s="99">
        <f>SUMIFS(通讯通路门店!$X:$X,通讯通路门店!$S:$S,$G1296,通讯通路门店!$J:$J,"华为授权体验店")+SUMIFS(通讯通路门店!$AA:$AA,通讯通路门店!$S:$S,$G1296,通讯通路门店!$J:$J,"华为堡垒店")</f>
        <v>0</v>
      </c>
      <c r="BG1296" s="99">
        <f>SUMIFS(通讯通路门店!$Y:$Y,通讯通路门店!$S:$S,$G1296,通讯通路门店!$J:$J,"小米体验店")</f>
        <v>0</v>
      </c>
      <c r="BH1296" s="99">
        <f>SUMIFS(通讯通路门店!$AA:$AA,通讯通路门店!$S:$S,$G1296,通讯通路门店!$J:$J,"苹果体验店")</f>
        <v>0</v>
      </c>
      <c r="BI1296" s="99">
        <f>SUMIFS(通讯通路门店!$K:$K,通讯通路门店!$S:$S,$G1296,通讯通路门店!$J:$J,"其他品牌专卖店")</f>
        <v>0</v>
      </c>
      <c r="BJ1296" s="99">
        <f>SUMIFS(通讯通路门店!$AC:$AC,通讯通路门店!$S:$S,$G1296)</f>
        <v>0</v>
      </c>
      <c r="BK1296" s="99">
        <f>SUMIFS(通讯通路门店!$AD:$AD,通讯通路门店!$S:$S,$G1296)</f>
        <v>0</v>
      </c>
      <c r="BL1296" s="99">
        <f>SUMIFS(通讯通路门店!$AE:$AE,通讯通路门店!$S:$S,$G1296)</f>
        <v>0</v>
      </c>
      <c r="BM1296" s="99">
        <f>SUMIFS(通讯通路门店!$AF:$AF,通讯通路门店!$S:$S,$G1296)</f>
        <v>0</v>
      </c>
      <c r="BN1296" s="99">
        <f>SUMIFS(通讯通路门店!$AG:$AG,通讯通路门店!$S:$S,$G1296)</f>
        <v>0</v>
      </c>
      <c r="BO1296" s="99">
        <f>SUMIFS(通讯通路门店!$AH:$AH,通讯通路门店!$S:$S,$G1296)</f>
        <v>0</v>
      </c>
      <c r="BP1296" s="99">
        <f>SUMIFS(通讯通路门店!$AI:$AI,通讯通路门店!$S:$S,$G1296)</f>
        <v>0</v>
      </c>
      <c r="BQ1296" s="83"/>
    </row>
    <row r="1297" spans="1:69">
      <c r="A1297" s="99" t="str">
        <f>IFERROR(_xlfn.XLOOKUP($G1297,通讯通路门店!$S$4:$S$993933,通讯通路门店!$A$4:$A$993933,0,0),"")</f>
        <v>海南省</v>
      </c>
      <c r="B1297" s="99" t="str">
        <f>IFERROR(_xlfn.XLOOKUP($G1297,通讯通路门店!$S$4:$S$993933,通讯通路门店!$B$4:$B$993933,0,0),"")</f>
        <v>乐东黎族自治县</v>
      </c>
      <c r="C1297" s="99" t="str">
        <f>IFERROR(_xlfn.XLOOKUP($G1297,通讯通路门店!$S$4:$S$993933,通讯通路门店!$C$4:$C$993933,0,0),"")</f>
        <v>乐东黎族自治县</v>
      </c>
      <c r="D1297" s="99" t="str">
        <f>IFERROR(_xlfn.XLOOKUP($G1297,通讯通路门店!$S$4:$S$993933,通讯通路门店!$D$4:$D$993933,0,0),"")</f>
        <v>万冲镇</v>
      </c>
      <c r="E1297" s="83"/>
      <c r="F1297" s="83"/>
      <c r="G1297" s="101"/>
      <c r="H1297" s="102">
        <f>IFERROR(_xlfn.XLOOKUP($G1297,通讯通路门店!$S$4:$S$993933,通讯通路门店!$R$4:$R$993933,0,0),"")</f>
        <v>0</v>
      </c>
      <c r="I1297" s="83"/>
      <c r="J1297" s="83"/>
      <c r="K1297" s="83"/>
      <c r="L1297" s="83"/>
      <c r="M1297" s="83"/>
      <c r="N1297" s="83"/>
      <c r="O1297" s="83"/>
      <c r="P1297" s="83"/>
      <c r="Q1297" s="83"/>
      <c r="R1297" s="83"/>
      <c r="S1297" s="83"/>
      <c r="T1297" s="83"/>
      <c r="U1297" s="99">
        <f>COUNTIF(通讯通路门店!$S:$S,$G1297)</f>
        <v>0</v>
      </c>
      <c r="V1297" s="99">
        <f>COUNTIFS(通讯通路门店!$S:$S,$G1297,通讯通路门店!$J:$J,"综合卖场")</f>
        <v>0</v>
      </c>
      <c r="W1297" s="99">
        <f>SUMIFS(通讯通路门店!$AJ:$AJ,通讯通路门店!$S:$S,通讯客户沙盘!$G1297)</f>
        <v>0</v>
      </c>
      <c r="X1297" s="99">
        <f t="shared" si="100"/>
        <v>0</v>
      </c>
      <c r="Y1297" s="99">
        <f>COUNTIFS(通讯通路门店!$S:$S,$G1297,通讯通路门店!$J:$J,"荣耀体验店")+COUNTIFS(通讯通路门店!$S:$S,$G1297,通讯通路门店!$J:$J,"荣耀授权专卖店")</f>
        <v>0</v>
      </c>
      <c r="Z1297" s="99">
        <f>COUNTIFS(通讯通路门店!$S:$S,$G1297,通讯通路门店!$J:$J,"VIVO体验店")</f>
        <v>0</v>
      </c>
      <c r="AA1297" s="99">
        <f>COUNTIFS(通讯通路门店!$S:$S,$G1297,通讯通路门店!$J:$J,"OPPO体验店")</f>
        <v>0</v>
      </c>
      <c r="AB1297" s="99">
        <f>COUNTIFS(通讯通路门店!$S:$S,$G1297,通讯通路门店!$J:$J,"华为授权体验店")+COUNTIFS(通讯通路门店!$S:$S,$G1297,通讯通路门店!$J:$J,"华为堡垒店")</f>
        <v>0</v>
      </c>
      <c r="AC1297" s="99">
        <f>COUNTIFS(通讯通路门店!$S:$S,$G1297,通讯通路门店!$J:$J,"小米体验店")</f>
        <v>0</v>
      </c>
      <c r="AD1297" s="99">
        <f>COUNTIFS(通讯通路门店!$S:$S,$G1297,通讯通路门店!$J:$J,"苹果体验店")</f>
        <v>0</v>
      </c>
      <c r="AE1297" s="99">
        <f>COUNTIFS(通讯通路门店!$S:$S,$G1297,通讯通路门店!$J:$J,"其他品牌专卖店")</f>
        <v>0</v>
      </c>
      <c r="AF1297" s="99">
        <f>SUMIFS(通讯通路门店!$BI:$BI,通讯通路门店!$S:$S,$G1297)</f>
        <v>0</v>
      </c>
      <c r="AG1297" s="99">
        <f>SUMIFS(通讯通路门店!$BH:$BH,通讯通路门店!$S:$S,$G1297)</f>
        <v>0</v>
      </c>
      <c r="AH1297" s="99">
        <f t="shared" si="101"/>
        <v>0</v>
      </c>
      <c r="AI1297" s="99">
        <f>SUMIFS(通讯通路门店!$BB:$BB,通讯通路门店!$S:$S,$G1297)</f>
        <v>0</v>
      </c>
      <c r="AJ1297" s="99">
        <f>SUMIFS(通讯通路门店!$BE:$BE,通讯通路门店!$S:$S,$G1297)</f>
        <v>0</v>
      </c>
      <c r="AK1297" s="99">
        <f>SUMIFS(通讯通路门店!$BG:$BG,通讯通路门店!$S:$S,$G1297)</f>
        <v>0</v>
      </c>
      <c r="AL1297" s="99">
        <f>SUMIFS(通讯通路门店!$BC:$BC,通讯通路门店!$S:$S,$G1297)</f>
        <v>0</v>
      </c>
      <c r="AM1297" s="99">
        <f>SUMIFS(通讯通路门店!$BD:$BD,通讯通路门店!$S:$S,$G1297)</f>
        <v>0</v>
      </c>
      <c r="AN1297" s="99">
        <f>SUMIFS(通讯通路门店!$BF:$BF,通讯通路门店!$S:$S,$G1297)</f>
        <v>0</v>
      </c>
      <c r="AO1297" s="99">
        <f t="shared" si="102"/>
        <v>0</v>
      </c>
      <c r="AP1297" s="99">
        <f>SUMIFS(通讯通路门店!$K:$K,通讯通路门店!$S:$S,$G1297)</f>
        <v>0</v>
      </c>
      <c r="AQ1297" s="83"/>
      <c r="AR1297" s="99">
        <f>SUMIFS(通讯通路门店!$T:$T,通讯通路门店!$S:$S,$G1297)</f>
        <v>0</v>
      </c>
      <c r="AS1297" s="99">
        <f>SUMIFS(通讯通路门店!$U:$U,通讯通路门店!$S:$S,$G1297)</f>
        <v>0</v>
      </c>
      <c r="AT1297" s="99">
        <f>SUMIFS(通讯通路门店!$V:$V,通讯通路门店!$S:$S,$G1297)</f>
        <v>0</v>
      </c>
      <c r="AU1297" s="99">
        <f>SUMIFS(通讯通路门店!$W:$W,通讯通路门店!$S:$S,$G1297)</f>
        <v>0</v>
      </c>
      <c r="AV1297" s="99">
        <f>SUMIFS(通讯通路门店!$Z:$Z,通讯通路门店!$S:$S,$G1297)</f>
        <v>0</v>
      </c>
      <c r="AW1297" s="99">
        <f>SUMIFS(通讯通路门店!$AB:$AB,通讯通路门店!$S:$S,$G1297)</f>
        <v>0</v>
      </c>
      <c r="AX1297" s="99">
        <f>SUMIFS(通讯通路门店!$X:$X,通讯通路门店!$S:$S,$G1297)</f>
        <v>0</v>
      </c>
      <c r="AY1297" s="99">
        <f>SUMIFS(通讯通路门店!$Y:$Y,通讯通路门店!$S:$S,$G1297)</f>
        <v>0</v>
      </c>
      <c r="AZ1297" s="99">
        <f>SUMIFS(通讯通路门店!$AA:$AA,通讯通路门店!$S:$S,$G1297)</f>
        <v>0</v>
      </c>
      <c r="BA1297" s="99">
        <f t="shared" si="103"/>
        <v>0</v>
      </c>
      <c r="BB1297" s="99">
        <f t="shared" si="104"/>
        <v>0</v>
      </c>
      <c r="BC1297" s="99">
        <f>SUMIFS(通讯通路门店!$W:$W,通讯通路门店!$S:$S,$G1297,通讯通路门店!$J:$J,"荣耀体验店")+SUMIFS(通讯通路门店!$W:$W,通讯通路门店!$S:$S,$G1297,通讯通路门店!$J:$J,"荣耀授权专卖店")</f>
        <v>0</v>
      </c>
      <c r="BD1297" s="99">
        <f>SUMIFS(通讯通路门店!$Z:$Z,通讯通路门店!$S:$S,$G1297,通讯通路门店!$J:$J,"VIVO体验店")</f>
        <v>0</v>
      </c>
      <c r="BE1297" s="99">
        <f>SUMIFS(通讯通路门店!$AB:$AB,通讯通路门店!$S:$S,$G1297,通讯通路门店!$J:$J,"OPPO体验店")</f>
        <v>0</v>
      </c>
      <c r="BF1297" s="99">
        <f>SUMIFS(通讯通路门店!$X:$X,通讯通路门店!$S:$S,$G1297,通讯通路门店!$J:$J,"华为授权体验店")+SUMIFS(通讯通路门店!$AA:$AA,通讯通路门店!$S:$S,$G1297,通讯通路门店!$J:$J,"华为堡垒店")</f>
        <v>0</v>
      </c>
      <c r="BG1297" s="99">
        <f>SUMIFS(通讯通路门店!$Y:$Y,通讯通路门店!$S:$S,$G1297,通讯通路门店!$J:$J,"小米体验店")</f>
        <v>0</v>
      </c>
      <c r="BH1297" s="99">
        <f>SUMIFS(通讯通路门店!$AA:$AA,通讯通路门店!$S:$S,$G1297,通讯通路门店!$J:$J,"苹果体验店")</f>
        <v>0</v>
      </c>
      <c r="BI1297" s="99">
        <f>SUMIFS(通讯通路门店!$K:$K,通讯通路门店!$S:$S,$G1297,通讯通路门店!$J:$J,"其他品牌专卖店")</f>
        <v>0</v>
      </c>
      <c r="BJ1297" s="99">
        <f>SUMIFS(通讯通路门店!$AC:$AC,通讯通路门店!$S:$S,$G1297)</f>
        <v>0</v>
      </c>
      <c r="BK1297" s="99">
        <f>SUMIFS(通讯通路门店!$AD:$AD,通讯通路门店!$S:$S,$G1297)</f>
        <v>0</v>
      </c>
      <c r="BL1297" s="99">
        <f>SUMIFS(通讯通路门店!$AE:$AE,通讯通路门店!$S:$S,$G1297)</f>
        <v>0</v>
      </c>
      <c r="BM1297" s="99">
        <f>SUMIFS(通讯通路门店!$AF:$AF,通讯通路门店!$S:$S,$G1297)</f>
        <v>0</v>
      </c>
      <c r="BN1297" s="99">
        <f>SUMIFS(通讯通路门店!$AG:$AG,通讯通路门店!$S:$S,$G1297)</f>
        <v>0</v>
      </c>
      <c r="BO1297" s="99">
        <f>SUMIFS(通讯通路门店!$AH:$AH,通讯通路门店!$S:$S,$G1297)</f>
        <v>0</v>
      </c>
      <c r="BP1297" s="99">
        <f>SUMIFS(通讯通路门店!$AI:$AI,通讯通路门店!$S:$S,$G1297)</f>
        <v>0</v>
      </c>
      <c r="BQ1297" s="83"/>
    </row>
    <row r="1298" spans="1:69">
      <c r="A1298" s="99" t="str">
        <f>IFERROR(_xlfn.XLOOKUP($G1298,通讯通路门店!$S$4:$S$993933,通讯通路门店!$A$4:$A$993933,0,0),"")</f>
        <v>海南省</v>
      </c>
      <c r="B1298" s="99" t="str">
        <f>IFERROR(_xlfn.XLOOKUP($G1298,通讯通路门店!$S$4:$S$993933,通讯通路门店!$B$4:$B$993933,0,0),"")</f>
        <v>乐东黎族自治县</v>
      </c>
      <c r="C1298" s="99" t="str">
        <f>IFERROR(_xlfn.XLOOKUP($G1298,通讯通路门店!$S$4:$S$993933,通讯通路门店!$C$4:$C$993933,0,0),"")</f>
        <v>乐东黎族自治县</v>
      </c>
      <c r="D1298" s="99" t="str">
        <f>IFERROR(_xlfn.XLOOKUP($G1298,通讯通路门店!$S$4:$S$993933,通讯通路门店!$D$4:$D$993933,0,0),"")</f>
        <v>万冲镇</v>
      </c>
      <c r="E1298" s="83"/>
      <c r="F1298" s="83"/>
      <c r="G1298" s="101"/>
      <c r="H1298" s="102">
        <f>IFERROR(_xlfn.XLOOKUP($G1298,通讯通路门店!$S$4:$S$993933,通讯通路门店!$R$4:$R$993933,0,0),"")</f>
        <v>0</v>
      </c>
      <c r="I1298" s="83"/>
      <c r="J1298" s="83"/>
      <c r="K1298" s="83"/>
      <c r="L1298" s="83"/>
      <c r="M1298" s="83"/>
      <c r="N1298" s="83"/>
      <c r="O1298" s="83"/>
      <c r="P1298" s="83"/>
      <c r="Q1298" s="83"/>
      <c r="R1298" s="83"/>
      <c r="S1298" s="83"/>
      <c r="T1298" s="83"/>
      <c r="U1298" s="99">
        <f>COUNTIF(通讯通路门店!$S:$S,$G1298)</f>
        <v>0</v>
      </c>
      <c r="V1298" s="99">
        <f>COUNTIFS(通讯通路门店!$S:$S,$G1298,通讯通路门店!$J:$J,"综合卖场")</f>
        <v>0</v>
      </c>
      <c r="W1298" s="99">
        <f>SUMIFS(通讯通路门店!$AJ:$AJ,通讯通路门店!$S:$S,通讯客户沙盘!$G1298)</f>
        <v>0</v>
      </c>
      <c r="X1298" s="99">
        <f t="shared" si="100"/>
        <v>0</v>
      </c>
      <c r="Y1298" s="99">
        <f>COUNTIFS(通讯通路门店!$S:$S,$G1298,通讯通路门店!$J:$J,"荣耀体验店")+COUNTIFS(通讯通路门店!$S:$S,$G1298,通讯通路门店!$J:$J,"荣耀授权专卖店")</f>
        <v>0</v>
      </c>
      <c r="Z1298" s="99">
        <f>COUNTIFS(通讯通路门店!$S:$S,$G1298,通讯通路门店!$J:$J,"VIVO体验店")</f>
        <v>0</v>
      </c>
      <c r="AA1298" s="99">
        <f>COUNTIFS(通讯通路门店!$S:$S,$G1298,通讯通路门店!$J:$J,"OPPO体验店")</f>
        <v>0</v>
      </c>
      <c r="AB1298" s="99">
        <f>COUNTIFS(通讯通路门店!$S:$S,$G1298,通讯通路门店!$J:$J,"华为授权体验店")+COUNTIFS(通讯通路门店!$S:$S,$G1298,通讯通路门店!$J:$J,"华为堡垒店")</f>
        <v>0</v>
      </c>
      <c r="AC1298" s="99">
        <f>COUNTIFS(通讯通路门店!$S:$S,$G1298,通讯通路门店!$J:$J,"小米体验店")</f>
        <v>0</v>
      </c>
      <c r="AD1298" s="99">
        <f>COUNTIFS(通讯通路门店!$S:$S,$G1298,通讯通路门店!$J:$J,"苹果体验店")</f>
        <v>0</v>
      </c>
      <c r="AE1298" s="99">
        <f>COUNTIFS(通讯通路门店!$S:$S,$G1298,通讯通路门店!$J:$J,"其他品牌专卖店")</f>
        <v>0</v>
      </c>
      <c r="AF1298" s="99">
        <f>SUMIFS(通讯通路门店!$BI:$BI,通讯通路门店!$S:$S,$G1298)</f>
        <v>0</v>
      </c>
      <c r="AG1298" s="99">
        <f>SUMIFS(通讯通路门店!$BH:$BH,通讯通路门店!$S:$S,$G1298)</f>
        <v>0</v>
      </c>
      <c r="AH1298" s="99">
        <f t="shared" si="101"/>
        <v>0</v>
      </c>
      <c r="AI1298" s="99">
        <f>SUMIFS(通讯通路门店!$BB:$BB,通讯通路门店!$S:$S,$G1298)</f>
        <v>0</v>
      </c>
      <c r="AJ1298" s="99">
        <f>SUMIFS(通讯通路门店!$BE:$BE,通讯通路门店!$S:$S,$G1298)</f>
        <v>0</v>
      </c>
      <c r="AK1298" s="99">
        <f>SUMIFS(通讯通路门店!$BG:$BG,通讯通路门店!$S:$S,$G1298)</f>
        <v>0</v>
      </c>
      <c r="AL1298" s="99">
        <f>SUMIFS(通讯通路门店!$BC:$BC,通讯通路门店!$S:$S,$G1298)</f>
        <v>0</v>
      </c>
      <c r="AM1298" s="99">
        <f>SUMIFS(通讯通路门店!$BD:$BD,通讯通路门店!$S:$S,$G1298)</f>
        <v>0</v>
      </c>
      <c r="AN1298" s="99">
        <f>SUMIFS(通讯通路门店!$BF:$BF,通讯通路门店!$S:$S,$G1298)</f>
        <v>0</v>
      </c>
      <c r="AO1298" s="99">
        <f t="shared" si="102"/>
        <v>0</v>
      </c>
      <c r="AP1298" s="99">
        <f>SUMIFS(通讯通路门店!$K:$K,通讯通路门店!$S:$S,$G1298)</f>
        <v>0</v>
      </c>
      <c r="AQ1298" s="83"/>
      <c r="AR1298" s="99">
        <f>SUMIFS(通讯通路门店!$T:$T,通讯通路门店!$S:$S,$G1298)</f>
        <v>0</v>
      </c>
      <c r="AS1298" s="99">
        <f>SUMIFS(通讯通路门店!$U:$U,通讯通路门店!$S:$S,$G1298)</f>
        <v>0</v>
      </c>
      <c r="AT1298" s="99">
        <f>SUMIFS(通讯通路门店!$V:$V,通讯通路门店!$S:$S,$G1298)</f>
        <v>0</v>
      </c>
      <c r="AU1298" s="99">
        <f>SUMIFS(通讯通路门店!$W:$W,通讯通路门店!$S:$S,$G1298)</f>
        <v>0</v>
      </c>
      <c r="AV1298" s="99">
        <f>SUMIFS(通讯通路门店!$Z:$Z,通讯通路门店!$S:$S,$G1298)</f>
        <v>0</v>
      </c>
      <c r="AW1298" s="99">
        <f>SUMIFS(通讯通路门店!$AB:$AB,通讯通路门店!$S:$S,$G1298)</f>
        <v>0</v>
      </c>
      <c r="AX1298" s="99">
        <f>SUMIFS(通讯通路门店!$X:$X,通讯通路门店!$S:$S,$G1298)</f>
        <v>0</v>
      </c>
      <c r="AY1298" s="99">
        <f>SUMIFS(通讯通路门店!$Y:$Y,通讯通路门店!$S:$S,$G1298)</f>
        <v>0</v>
      </c>
      <c r="AZ1298" s="99">
        <f>SUMIFS(通讯通路门店!$AA:$AA,通讯通路门店!$S:$S,$G1298)</f>
        <v>0</v>
      </c>
      <c r="BA1298" s="99">
        <f t="shared" si="103"/>
        <v>0</v>
      </c>
      <c r="BB1298" s="99">
        <f t="shared" si="104"/>
        <v>0</v>
      </c>
      <c r="BC1298" s="99">
        <f>SUMIFS(通讯通路门店!$W:$W,通讯通路门店!$S:$S,$G1298,通讯通路门店!$J:$J,"荣耀体验店")+SUMIFS(通讯通路门店!$W:$W,通讯通路门店!$S:$S,$G1298,通讯通路门店!$J:$J,"荣耀授权专卖店")</f>
        <v>0</v>
      </c>
      <c r="BD1298" s="99">
        <f>SUMIFS(通讯通路门店!$Z:$Z,通讯通路门店!$S:$S,$G1298,通讯通路门店!$J:$J,"VIVO体验店")</f>
        <v>0</v>
      </c>
      <c r="BE1298" s="99">
        <f>SUMIFS(通讯通路门店!$AB:$AB,通讯通路门店!$S:$S,$G1298,通讯通路门店!$J:$J,"OPPO体验店")</f>
        <v>0</v>
      </c>
      <c r="BF1298" s="99">
        <f>SUMIFS(通讯通路门店!$X:$X,通讯通路门店!$S:$S,$G1298,通讯通路门店!$J:$J,"华为授权体验店")+SUMIFS(通讯通路门店!$AA:$AA,通讯通路门店!$S:$S,$G1298,通讯通路门店!$J:$J,"华为堡垒店")</f>
        <v>0</v>
      </c>
      <c r="BG1298" s="99">
        <f>SUMIFS(通讯通路门店!$Y:$Y,通讯通路门店!$S:$S,$G1298,通讯通路门店!$J:$J,"小米体验店")</f>
        <v>0</v>
      </c>
      <c r="BH1298" s="99">
        <f>SUMIFS(通讯通路门店!$AA:$AA,通讯通路门店!$S:$S,$G1298,通讯通路门店!$J:$J,"苹果体验店")</f>
        <v>0</v>
      </c>
      <c r="BI1298" s="99">
        <f>SUMIFS(通讯通路门店!$K:$K,通讯通路门店!$S:$S,$G1298,通讯通路门店!$J:$J,"其他品牌专卖店")</f>
        <v>0</v>
      </c>
      <c r="BJ1298" s="99">
        <f>SUMIFS(通讯通路门店!$AC:$AC,通讯通路门店!$S:$S,$G1298)</f>
        <v>0</v>
      </c>
      <c r="BK1298" s="99">
        <f>SUMIFS(通讯通路门店!$AD:$AD,通讯通路门店!$S:$S,$G1298)</f>
        <v>0</v>
      </c>
      <c r="BL1298" s="99">
        <f>SUMIFS(通讯通路门店!$AE:$AE,通讯通路门店!$S:$S,$G1298)</f>
        <v>0</v>
      </c>
      <c r="BM1298" s="99">
        <f>SUMIFS(通讯通路门店!$AF:$AF,通讯通路门店!$S:$S,$G1298)</f>
        <v>0</v>
      </c>
      <c r="BN1298" s="99">
        <f>SUMIFS(通讯通路门店!$AG:$AG,通讯通路门店!$S:$S,$G1298)</f>
        <v>0</v>
      </c>
      <c r="BO1298" s="99">
        <f>SUMIFS(通讯通路门店!$AH:$AH,通讯通路门店!$S:$S,$G1298)</f>
        <v>0</v>
      </c>
      <c r="BP1298" s="99">
        <f>SUMIFS(通讯通路门店!$AI:$AI,通讯通路门店!$S:$S,$G1298)</f>
        <v>0</v>
      </c>
      <c r="BQ1298" s="83"/>
    </row>
    <row r="1299" spans="1:69">
      <c r="A1299" s="99" t="str">
        <f>IFERROR(_xlfn.XLOOKUP($G1299,通讯通路门店!$S$4:$S$993933,通讯通路门店!$A$4:$A$993933,0,0),"")</f>
        <v>海南省</v>
      </c>
      <c r="B1299" s="99" t="str">
        <f>IFERROR(_xlfn.XLOOKUP($G1299,通讯通路门店!$S$4:$S$993933,通讯通路门店!$B$4:$B$993933,0,0),"")</f>
        <v>乐东黎族自治县</v>
      </c>
      <c r="C1299" s="99" t="str">
        <f>IFERROR(_xlfn.XLOOKUP($G1299,通讯通路门店!$S$4:$S$993933,通讯通路门店!$C$4:$C$993933,0,0),"")</f>
        <v>乐东黎族自治县</v>
      </c>
      <c r="D1299" s="99" t="str">
        <f>IFERROR(_xlfn.XLOOKUP($G1299,通讯通路门店!$S$4:$S$993933,通讯通路门店!$D$4:$D$993933,0,0),"")</f>
        <v>万冲镇</v>
      </c>
      <c r="E1299" s="83"/>
      <c r="F1299" s="83"/>
      <c r="G1299" s="101"/>
      <c r="H1299" s="102">
        <f>IFERROR(_xlfn.XLOOKUP($G1299,通讯通路门店!$S$4:$S$993933,通讯通路门店!$R$4:$R$993933,0,0),"")</f>
        <v>0</v>
      </c>
      <c r="I1299" s="83"/>
      <c r="J1299" s="83"/>
      <c r="K1299" s="83"/>
      <c r="L1299" s="83"/>
      <c r="M1299" s="83"/>
      <c r="N1299" s="83"/>
      <c r="O1299" s="83"/>
      <c r="P1299" s="83"/>
      <c r="Q1299" s="83"/>
      <c r="R1299" s="83"/>
      <c r="S1299" s="83"/>
      <c r="T1299" s="83"/>
      <c r="U1299" s="99">
        <f>COUNTIF(通讯通路门店!$S:$S,$G1299)</f>
        <v>0</v>
      </c>
      <c r="V1299" s="99">
        <f>COUNTIFS(通讯通路门店!$S:$S,$G1299,通讯通路门店!$J:$J,"综合卖场")</f>
        <v>0</v>
      </c>
      <c r="W1299" s="99">
        <f>SUMIFS(通讯通路门店!$AJ:$AJ,通讯通路门店!$S:$S,通讯客户沙盘!$G1299)</f>
        <v>0</v>
      </c>
      <c r="X1299" s="99">
        <f t="shared" si="100"/>
        <v>0</v>
      </c>
      <c r="Y1299" s="99">
        <f>COUNTIFS(通讯通路门店!$S:$S,$G1299,通讯通路门店!$J:$J,"荣耀体验店")+COUNTIFS(通讯通路门店!$S:$S,$G1299,通讯通路门店!$J:$J,"荣耀授权专卖店")</f>
        <v>0</v>
      </c>
      <c r="Z1299" s="99">
        <f>COUNTIFS(通讯通路门店!$S:$S,$G1299,通讯通路门店!$J:$J,"VIVO体验店")</f>
        <v>0</v>
      </c>
      <c r="AA1299" s="99">
        <f>COUNTIFS(通讯通路门店!$S:$S,$G1299,通讯通路门店!$J:$J,"OPPO体验店")</f>
        <v>0</v>
      </c>
      <c r="AB1299" s="99">
        <f>COUNTIFS(通讯通路门店!$S:$S,$G1299,通讯通路门店!$J:$J,"华为授权体验店")+COUNTIFS(通讯通路门店!$S:$S,$G1299,通讯通路门店!$J:$J,"华为堡垒店")</f>
        <v>0</v>
      </c>
      <c r="AC1299" s="99">
        <f>COUNTIFS(通讯通路门店!$S:$S,$G1299,通讯通路门店!$J:$J,"小米体验店")</f>
        <v>0</v>
      </c>
      <c r="AD1299" s="99">
        <f>COUNTIFS(通讯通路门店!$S:$S,$G1299,通讯通路门店!$J:$J,"苹果体验店")</f>
        <v>0</v>
      </c>
      <c r="AE1299" s="99">
        <f>COUNTIFS(通讯通路门店!$S:$S,$G1299,通讯通路门店!$J:$J,"其他品牌专卖店")</f>
        <v>0</v>
      </c>
      <c r="AF1299" s="99">
        <f>SUMIFS(通讯通路门店!$BI:$BI,通讯通路门店!$S:$S,$G1299)</f>
        <v>0</v>
      </c>
      <c r="AG1299" s="99">
        <f>SUMIFS(通讯通路门店!$BH:$BH,通讯通路门店!$S:$S,$G1299)</f>
        <v>0</v>
      </c>
      <c r="AH1299" s="99">
        <f t="shared" si="101"/>
        <v>0</v>
      </c>
      <c r="AI1299" s="99">
        <f>SUMIFS(通讯通路门店!$BB:$BB,通讯通路门店!$S:$S,$G1299)</f>
        <v>0</v>
      </c>
      <c r="AJ1299" s="99">
        <f>SUMIFS(通讯通路门店!$BE:$BE,通讯通路门店!$S:$S,$G1299)</f>
        <v>0</v>
      </c>
      <c r="AK1299" s="99">
        <f>SUMIFS(通讯通路门店!$BG:$BG,通讯通路门店!$S:$S,$G1299)</f>
        <v>0</v>
      </c>
      <c r="AL1299" s="99">
        <f>SUMIFS(通讯通路门店!$BC:$BC,通讯通路门店!$S:$S,$G1299)</f>
        <v>0</v>
      </c>
      <c r="AM1299" s="99">
        <f>SUMIFS(通讯通路门店!$BD:$BD,通讯通路门店!$S:$S,$G1299)</f>
        <v>0</v>
      </c>
      <c r="AN1299" s="99">
        <f>SUMIFS(通讯通路门店!$BF:$BF,通讯通路门店!$S:$S,$G1299)</f>
        <v>0</v>
      </c>
      <c r="AO1299" s="99">
        <f t="shared" si="102"/>
        <v>0</v>
      </c>
      <c r="AP1299" s="99">
        <f>SUMIFS(通讯通路门店!$K:$K,通讯通路门店!$S:$S,$G1299)</f>
        <v>0</v>
      </c>
      <c r="AQ1299" s="83"/>
      <c r="AR1299" s="99">
        <f>SUMIFS(通讯通路门店!$T:$T,通讯通路门店!$S:$S,$G1299)</f>
        <v>0</v>
      </c>
      <c r="AS1299" s="99">
        <f>SUMIFS(通讯通路门店!$U:$U,通讯通路门店!$S:$S,$G1299)</f>
        <v>0</v>
      </c>
      <c r="AT1299" s="99">
        <f>SUMIFS(通讯通路门店!$V:$V,通讯通路门店!$S:$S,$G1299)</f>
        <v>0</v>
      </c>
      <c r="AU1299" s="99">
        <f>SUMIFS(通讯通路门店!$W:$W,通讯通路门店!$S:$S,$G1299)</f>
        <v>0</v>
      </c>
      <c r="AV1299" s="99">
        <f>SUMIFS(通讯通路门店!$Z:$Z,通讯通路门店!$S:$S,$G1299)</f>
        <v>0</v>
      </c>
      <c r="AW1299" s="99">
        <f>SUMIFS(通讯通路门店!$AB:$AB,通讯通路门店!$S:$S,$G1299)</f>
        <v>0</v>
      </c>
      <c r="AX1299" s="99">
        <f>SUMIFS(通讯通路门店!$X:$X,通讯通路门店!$S:$S,$G1299)</f>
        <v>0</v>
      </c>
      <c r="AY1299" s="99">
        <f>SUMIFS(通讯通路门店!$Y:$Y,通讯通路门店!$S:$S,$G1299)</f>
        <v>0</v>
      </c>
      <c r="AZ1299" s="99">
        <f>SUMIFS(通讯通路门店!$AA:$AA,通讯通路门店!$S:$S,$G1299)</f>
        <v>0</v>
      </c>
      <c r="BA1299" s="99">
        <f t="shared" si="103"/>
        <v>0</v>
      </c>
      <c r="BB1299" s="99">
        <f t="shared" si="104"/>
        <v>0</v>
      </c>
      <c r="BC1299" s="99">
        <f>SUMIFS(通讯通路门店!$W:$W,通讯通路门店!$S:$S,$G1299,通讯通路门店!$J:$J,"荣耀体验店")+SUMIFS(通讯通路门店!$W:$W,通讯通路门店!$S:$S,$G1299,通讯通路门店!$J:$J,"荣耀授权专卖店")</f>
        <v>0</v>
      </c>
      <c r="BD1299" s="99">
        <f>SUMIFS(通讯通路门店!$Z:$Z,通讯通路门店!$S:$S,$G1299,通讯通路门店!$J:$J,"VIVO体验店")</f>
        <v>0</v>
      </c>
      <c r="BE1299" s="99">
        <f>SUMIFS(通讯通路门店!$AB:$AB,通讯通路门店!$S:$S,$G1299,通讯通路门店!$J:$J,"OPPO体验店")</f>
        <v>0</v>
      </c>
      <c r="BF1299" s="99">
        <f>SUMIFS(通讯通路门店!$X:$X,通讯通路门店!$S:$S,$G1299,通讯通路门店!$J:$J,"华为授权体验店")+SUMIFS(通讯通路门店!$AA:$AA,通讯通路门店!$S:$S,$G1299,通讯通路门店!$J:$J,"华为堡垒店")</f>
        <v>0</v>
      </c>
      <c r="BG1299" s="99">
        <f>SUMIFS(通讯通路门店!$Y:$Y,通讯通路门店!$S:$S,$G1299,通讯通路门店!$J:$J,"小米体验店")</f>
        <v>0</v>
      </c>
      <c r="BH1299" s="99">
        <f>SUMIFS(通讯通路门店!$AA:$AA,通讯通路门店!$S:$S,$G1299,通讯通路门店!$J:$J,"苹果体验店")</f>
        <v>0</v>
      </c>
      <c r="BI1299" s="99">
        <f>SUMIFS(通讯通路门店!$K:$K,通讯通路门店!$S:$S,$G1299,通讯通路门店!$J:$J,"其他品牌专卖店")</f>
        <v>0</v>
      </c>
      <c r="BJ1299" s="99">
        <f>SUMIFS(通讯通路门店!$AC:$AC,通讯通路门店!$S:$S,$G1299)</f>
        <v>0</v>
      </c>
      <c r="BK1299" s="99">
        <f>SUMIFS(通讯通路门店!$AD:$AD,通讯通路门店!$S:$S,$G1299)</f>
        <v>0</v>
      </c>
      <c r="BL1299" s="99">
        <f>SUMIFS(通讯通路门店!$AE:$AE,通讯通路门店!$S:$S,$G1299)</f>
        <v>0</v>
      </c>
      <c r="BM1299" s="99">
        <f>SUMIFS(通讯通路门店!$AF:$AF,通讯通路门店!$S:$S,$G1299)</f>
        <v>0</v>
      </c>
      <c r="BN1299" s="99">
        <f>SUMIFS(通讯通路门店!$AG:$AG,通讯通路门店!$S:$S,$G1299)</f>
        <v>0</v>
      </c>
      <c r="BO1299" s="99">
        <f>SUMIFS(通讯通路门店!$AH:$AH,通讯通路门店!$S:$S,$G1299)</f>
        <v>0</v>
      </c>
      <c r="BP1299" s="99">
        <f>SUMIFS(通讯通路门店!$AI:$AI,通讯通路门店!$S:$S,$G1299)</f>
        <v>0</v>
      </c>
      <c r="BQ1299" s="83"/>
    </row>
    <row r="1300" spans="1:69">
      <c r="A1300" s="99" t="str">
        <f>IFERROR(_xlfn.XLOOKUP($G1300,通讯通路门店!$S$4:$S$993933,通讯通路门店!$A$4:$A$993933,0,0),"")</f>
        <v>海南省</v>
      </c>
      <c r="B1300" s="99" t="str">
        <f>IFERROR(_xlfn.XLOOKUP($G1300,通讯通路门店!$S$4:$S$993933,通讯通路门店!$B$4:$B$993933,0,0),"")</f>
        <v>乐东黎族自治县</v>
      </c>
      <c r="C1300" s="99" t="str">
        <f>IFERROR(_xlfn.XLOOKUP($G1300,通讯通路门店!$S$4:$S$993933,通讯通路门店!$C$4:$C$993933,0,0),"")</f>
        <v>乐东黎族自治县</v>
      </c>
      <c r="D1300" s="99" t="str">
        <f>IFERROR(_xlfn.XLOOKUP($G1300,通讯通路门店!$S$4:$S$993933,通讯通路门店!$D$4:$D$993933,0,0),"")</f>
        <v>万冲镇</v>
      </c>
      <c r="E1300" s="83"/>
      <c r="F1300" s="83"/>
      <c r="G1300" s="101"/>
      <c r="H1300" s="102">
        <f>IFERROR(_xlfn.XLOOKUP($G1300,通讯通路门店!$S$4:$S$993933,通讯通路门店!$R$4:$R$993933,0,0),"")</f>
        <v>0</v>
      </c>
      <c r="I1300" s="83"/>
      <c r="J1300" s="83"/>
      <c r="K1300" s="83"/>
      <c r="L1300" s="83"/>
      <c r="M1300" s="83"/>
      <c r="N1300" s="83"/>
      <c r="O1300" s="83"/>
      <c r="P1300" s="83"/>
      <c r="Q1300" s="83"/>
      <c r="R1300" s="83"/>
      <c r="S1300" s="83"/>
      <c r="T1300" s="83"/>
      <c r="U1300" s="99">
        <f>COUNTIF(通讯通路门店!$S:$S,$G1300)</f>
        <v>0</v>
      </c>
      <c r="V1300" s="99">
        <f>COUNTIFS(通讯通路门店!$S:$S,$G1300,通讯通路门店!$J:$J,"综合卖场")</f>
        <v>0</v>
      </c>
      <c r="W1300" s="99">
        <f>SUMIFS(通讯通路门店!$AJ:$AJ,通讯通路门店!$S:$S,通讯客户沙盘!$G1300)</f>
        <v>0</v>
      </c>
      <c r="X1300" s="99">
        <f t="shared" si="100"/>
        <v>0</v>
      </c>
      <c r="Y1300" s="99">
        <f>COUNTIFS(通讯通路门店!$S:$S,$G1300,通讯通路门店!$J:$J,"荣耀体验店")+COUNTIFS(通讯通路门店!$S:$S,$G1300,通讯通路门店!$J:$J,"荣耀授权专卖店")</f>
        <v>0</v>
      </c>
      <c r="Z1300" s="99">
        <f>COUNTIFS(通讯通路门店!$S:$S,$G1300,通讯通路门店!$J:$J,"VIVO体验店")</f>
        <v>0</v>
      </c>
      <c r="AA1300" s="99">
        <f>COUNTIFS(通讯通路门店!$S:$S,$G1300,通讯通路门店!$J:$J,"OPPO体验店")</f>
        <v>0</v>
      </c>
      <c r="AB1300" s="99">
        <f>COUNTIFS(通讯通路门店!$S:$S,$G1300,通讯通路门店!$J:$J,"华为授权体验店")+COUNTIFS(通讯通路门店!$S:$S,$G1300,通讯通路门店!$J:$J,"华为堡垒店")</f>
        <v>0</v>
      </c>
      <c r="AC1300" s="99">
        <f>COUNTIFS(通讯通路门店!$S:$S,$G1300,通讯通路门店!$J:$J,"小米体验店")</f>
        <v>0</v>
      </c>
      <c r="AD1300" s="99">
        <f>COUNTIFS(通讯通路门店!$S:$S,$G1300,通讯通路门店!$J:$J,"苹果体验店")</f>
        <v>0</v>
      </c>
      <c r="AE1300" s="99">
        <f>COUNTIFS(通讯通路门店!$S:$S,$G1300,通讯通路门店!$J:$J,"其他品牌专卖店")</f>
        <v>0</v>
      </c>
      <c r="AF1300" s="99">
        <f>SUMIFS(通讯通路门店!$BI:$BI,通讯通路门店!$S:$S,$G1300)</f>
        <v>0</v>
      </c>
      <c r="AG1300" s="99">
        <f>SUMIFS(通讯通路门店!$BH:$BH,通讯通路门店!$S:$S,$G1300)</f>
        <v>0</v>
      </c>
      <c r="AH1300" s="99">
        <f t="shared" si="101"/>
        <v>0</v>
      </c>
      <c r="AI1300" s="99">
        <f>SUMIFS(通讯通路门店!$BB:$BB,通讯通路门店!$S:$S,$G1300)</f>
        <v>0</v>
      </c>
      <c r="AJ1300" s="99">
        <f>SUMIFS(通讯通路门店!$BE:$BE,通讯通路门店!$S:$S,$G1300)</f>
        <v>0</v>
      </c>
      <c r="AK1300" s="99">
        <f>SUMIFS(通讯通路门店!$BG:$BG,通讯通路门店!$S:$S,$G1300)</f>
        <v>0</v>
      </c>
      <c r="AL1300" s="99">
        <f>SUMIFS(通讯通路门店!$BC:$BC,通讯通路门店!$S:$S,$G1300)</f>
        <v>0</v>
      </c>
      <c r="AM1300" s="99">
        <f>SUMIFS(通讯通路门店!$BD:$BD,通讯通路门店!$S:$S,$G1300)</f>
        <v>0</v>
      </c>
      <c r="AN1300" s="99">
        <f>SUMIFS(通讯通路门店!$BF:$BF,通讯通路门店!$S:$S,$G1300)</f>
        <v>0</v>
      </c>
      <c r="AO1300" s="99">
        <f t="shared" si="102"/>
        <v>0</v>
      </c>
      <c r="AP1300" s="99">
        <f>SUMIFS(通讯通路门店!$K:$K,通讯通路门店!$S:$S,$G1300)</f>
        <v>0</v>
      </c>
      <c r="AQ1300" s="83"/>
      <c r="AR1300" s="99">
        <f>SUMIFS(通讯通路门店!$T:$T,通讯通路门店!$S:$S,$G1300)</f>
        <v>0</v>
      </c>
      <c r="AS1300" s="99">
        <f>SUMIFS(通讯通路门店!$U:$U,通讯通路门店!$S:$S,$G1300)</f>
        <v>0</v>
      </c>
      <c r="AT1300" s="99">
        <f>SUMIFS(通讯通路门店!$V:$V,通讯通路门店!$S:$S,$G1300)</f>
        <v>0</v>
      </c>
      <c r="AU1300" s="99">
        <f>SUMIFS(通讯通路门店!$W:$W,通讯通路门店!$S:$S,$G1300)</f>
        <v>0</v>
      </c>
      <c r="AV1300" s="99">
        <f>SUMIFS(通讯通路门店!$Z:$Z,通讯通路门店!$S:$S,$G1300)</f>
        <v>0</v>
      </c>
      <c r="AW1300" s="99">
        <f>SUMIFS(通讯通路门店!$AB:$AB,通讯通路门店!$S:$S,$G1300)</f>
        <v>0</v>
      </c>
      <c r="AX1300" s="99">
        <f>SUMIFS(通讯通路门店!$X:$X,通讯通路门店!$S:$S,$G1300)</f>
        <v>0</v>
      </c>
      <c r="AY1300" s="99">
        <f>SUMIFS(通讯通路门店!$Y:$Y,通讯通路门店!$S:$S,$G1300)</f>
        <v>0</v>
      </c>
      <c r="AZ1300" s="99">
        <f>SUMIFS(通讯通路门店!$AA:$AA,通讯通路门店!$S:$S,$G1300)</f>
        <v>0</v>
      </c>
      <c r="BA1300" s="99">
        <f t="shared" si="103"/>
        <v>0</v>
      </c>
      <c r="BB1300" s="99">
        <f t="shared" si="104"/>
        <v>0</v>
      </c>
      <c r="BC1300" s="99">
        <f>SUMIFS(通讯通路门店!$W:$W,通讯通路门店!$S:$S,$G1300,通讯通路门店!$J:$J,"荣耀体验店")+SUMIFS(通讯通路门店!$W:$W,通讯通路门店!$S:$S,$G1300,通讯通路门店!$J:$J,"荣耀授权专卖店")</f>
        <v>0</v>
      </c>
      <c r="BD1300" s="99">
        <f>SUMIFS(通讯通路门店!$Z:$Z,通讯通路门店!$S:$S,$G1300,通讯通路门店!$J:$J,"VIVO体验店")</f>
        <v>0</v>
      </c>
      <c r="BE1300" s="99">
        <f>SUMIFS(通讯通路门店!$AB:$AB,通讯通路门店!$S:$S,$G1300,通讯通路门店!$J:$J,"OPPO体验店")</f>
        <v>0</v>
      </c>
      <c r="BF1300" s="99">
        <f>SUMIFS(通讯通路门店!$X:$X,通讯通路门店!$S:$S,$G1300,通讯通路门店!$J:$J,"华为授权体验店")+SUMIFS(通讯通路门店!$AA:$AA,通讯通路门店!$S:$S,$G1300,通讯通路门店!$J:$J,"华为堡垒店")</f>
        <v>0</v>
      </c>
      <c r="BG1300" s="99">
        <f>SUMIFS(通讯通路门店!$Y:$Y,通讯通路门店!$S:$S,$G1300,通讯通路门店!$J:$J,"小米体验店")</f>
        <v>0</v>
      </c>
      <c r="BH1300" s="99">
        <f>SUMIFS(通讯通路门店!$AA:$AA,通讯通路门店!$S:$S,$G1300,通讯通路门店!$J:$J,"苹果体验店")</f>
        <v>0</v>
      </c>
      <c r="BI1300" s="99">
        <f>SUMIFS(通讯通路门店!$K:$K,通讯通路门店!$S:$S,$G1300,通讯通路门店!$J:$J,"其他品牌专卖店")</f>
        <v>0</v>
      </c>
      <c r="BJ1300" s="99">
        <f>SUMIFS(通讯通路门店!$AC:$AC,通讯通路门店!$S:$S,$G1300)</f>
        <v>0</v>
      </c>
      <c r="BK1300" s="99">
        <f>SUMIFS(通讯通路门店!$AD:$AD,通讯通路门店!$S:$S,$G1300)</f>
        <v>0</v>
      </c>
      <c r="BL1300" s="99">
        <f>SUMIFS(通讯通路门店!$AE:$AE,通讯通路门店!$S:$S,$G1300)</f>
        <v>0</v>
      </c>
      <c r="BM1300" s="99">
        <f>SUMIFS(通讯通路门店!$AF:$AF,通讯通路门店!$S:$S,$G1300)</f>
        <v>0</v>
      </c>
      <c r="BN1300" s="99">
        <f>SUMIFS(通讯通路门店!$AG:$AG,通讯通路门店!$S:$S,$G1300)</f>
        <v>0</v>
      </c>
      <c r="BO1300" s="99">
        <f>SUMIFS(通讯通路门店!$AH:$AH,通讯通路门店!$S:$S,$G1300)</f>
        <v>0</v>
      </c>
      <c r="BP1300" s="99">
        <f>SUMIFS(通讯通路门店!$AI:$AI,通讯通路门店!$S:$S,$G1300)</f>
        <v>0</v>
      </c>
      <c r="BQ1300" s="83"/>
    </row>
    <row r="1301" spans="1:69">
      <c r="A1301" s="99" t="str">
        <f>IFERROR(_xlfn.XLOOKUP($G1301,通讯通路门店!$S$4:$S$993933,通讯通路门店!$A$4:$A$993933,0,0),"")</f>
        <v>海南省</v>
      </c>
      <c r="B1301" s="99" t="str">
        <f>IFERROR(_xlfn.XLOOKUP($G1301,通讯通路门店!$S$4:$S$993933,通讯通路门店!$B$4:$B$993933,0,0),"")</f>
        <v>乐东黎族自治县</v>
      </c>
      <c r="C1301" s="99" t="str">
        <f>IFERROR(_xlfn.XLOOKUP($G1301,通讯通路门店!$S$4:$S$993933,通讯通路门店!$C$4:$C$993933,0,0),"")</f>
        <v>乐东黎族自治县</v>
      </c>
      <c r="D1301" s="99" t="str">
        <f>IFERROR(_xlfn.XLOOKUP($G1301,通讯通路门店!$S$4:$S$993933,通讯通路门店!$D$4:$D$993933,0,0),"")</f>
        <v>万冲镇</v>
      </c>
      <c r="E1301" s="83"/>
      <c r="F1301" s="83"/>
      <c r="G1301" s="101"/>
      <c r="H1301" s="102">
        <f>IFERROR(_xlfn.XLOOKUP($G1301,通讯通路门店!$S$4:$S$993933,通讯通路门店!$R$4:$R$993933,0,0),"")</f>
        <v>0</v>
      </c>
      <c r="I1301" s="83"/>
      <c r="J1301" s="83"/>
      <c r="K1301" s="83"/>
      <c r="L1301" s="83"/>
      <c r="M1301" s="83"/>
      <c r="N1301" s="83"/>
      <c r="O1301" s="83"/>
      <c r="P1301" s="83"/>
      <c r="Q1301" s="83"/>
      <c r="R1301" s="83"/>
      <c r="S1301" s="83"/>
      <c r="T1301" s="83"/>
      <c r="U1301" s="99">
        <f>COUNTIF(通讯通路门店!$S:$S,$G1301)</f>
        <v>0</v>
      </c>
      <c r="V1301" s="99">
        <f>COUNTIFS(通讯通路门店!$S:$S,$G1301,通讯通路门店!$J:$J,"综合卖场")</f>
        <v>0</v>
      </c>
      <c r="W1301" s="99">
        <f>SUMIFS(通讯通路门店!$AJ:$AJ,通讯通路门店!$S:$S,通讯客户沙盘!$G1301)</f>
        <v>0</v>
      </c>
      <c r="X1301" s="99">
        <f t="shared" si="100"/>
        <v>0</v>
      </c>
      <c r="Y1301" s="99">
        <f>COUNTIFS(通讯通路门店!$S:$S,$G1301,通讯通路门店!$J:$J,"荣耀体验店")+COUNTIFS(通讯通路门店!$S:$S,$G1301,通讯通路门店!$J:$J,"荣耀授权专卖店")</f>
        <v>0</v>
      </c>
      <c r="Z1301" s="99">
        <f>COUNTIFS(通讯通路门店!$S:$S,$G1301,通讯通路门店!$J:$J,"VIVO体验店")</f>
        <v>0</v>
      </c>
      <c r="AA1301" s="99">
        <f>COUNTIFS(通讯通路门店!$S:$S,$G1301,通讯通路门店!$J:$J,"OPPO体验店")</f>
        <v>0</v>
      </c>
      <c r="AB1301" s="99">
        <f>COUNTIFS(通讯通路门店!$S:$S,$G1301,通讯通路门店!$J:$J,"华为授权体验店")+COUNTIFS(通讯通路门店!$S:$S,$G1301,通讯通路门店!$J:$J,"华为堡垒店")</f>
        <v>0</v>
      </c>
      <c r="AC1301" s="99">
        <f>COUNTIFS(通讯通路门店!$S:$S,$G1301,通讯通路门店!$J:$J,"小米体验店")</f>
        <v>0</v>
      </c>
      <c r="AD1301" s="99">
        <f>COUNTIFS(通讯通路门店!$S:$S,$G1301,通讯通路门店!$J:$J,"苹果体验店")</f>
        <v>0</v>
      </c>
      <c r="AE1301" s="99">
        <f>COUNTIFS(通讯通路门店!$S:$S,$G1301,通讯通路门店!$J:$J,"其他品牌专卖店")</f>
        <v>0</v>
      </c>
      <c r="AF1301" s="99">
        <f>SUMIFS(通讯通路门店!$BI:$BI,通讯通路门店!$S:$S,$G1301)</f>
        <v>0</v>
      </c>
      <c r="AG1301" s="99">
        <f>SUMIFS(通讯通路门店!$BH:$BH,通讯通路门店!$S:$S,$G1301)</f>
        <v>0</v>
      </c>
      <c r="AH1301" s="99">
        <f t="shared" si="101"/>
        <v>0</v>
      </c>
      <c r="AI1301" s="99">
        <f>SUMIFS(通讯通路门店!$BB:$BB,通讯通路门店!$S:$S,$G1301)</f>
        <v>0</v>
      </c>
      <c r="AJ1301" s="99">
        <f>SUMIFS(通讯通路门店!$BE:$BE,通讯通路门店!$S:$S,$G1301)</f>
        <v>0</v>
      </c>
      <c r="AK1301" s="99">
        <f>SUMIFS(通讯通路门店!$BG:$BG,通讯通路门店!$S:$S,$G1301)</f>
        <v>0</v>
      </c>
      <c r="AL1301" s="99">
        <f>SUMIFS(通讯通路门店!$BC:$BC,通讯通路门店!$S:$S,$G1301)</f>
        <v>0</v>
      </c>
      <c r="AM1301" s="99">
        <f>SUMIFS(通讯通路门店!$BD:$BD,通讯通路门店!$S:$S,$G1301)</f>
        <v>0</v>
      </c>
      <c r="AN1301" s="99">
        <f>SUMIFS(通讯通路门店!$BF:$BF,通讯通路门店!$S:$S,$G1301)</f>
        <v>0</v>
      </c>
      <c r="AO1301" s="99">
        <f t="shared" si="102"/>
        <v>0</v>
      </c>
      <c r="AP1301" s="99">
        <f>SUMIFS(通讯通路门店!$K:$K,通讯通路门店!$S:$S,$G1301)</f>
        <v>0</v>
      </c>
      <c r="AQ1301" s="83"/>
      <c r="AR1301" s="99">
        <f>SUMIFS(通讯通路门店!$T:$T,通讯通路门店!$S:$S,$G1301)</f>
        <v>0</v>
      </c>
      <c r="AS1301" s="99">
        <f>SUMIFS(通讯通路门店!$U:$U,通讯通路门店!$S:$S,$G1301)</f>
        <v>0</v>
      </c>
      <c r="AT1301" s="99">
        <f>SUMIFS(通讯通路门店!$V:$V,通讯通路门店!$S:$S,$G1301)</f>
        <v>0</v>
      </c>
      <c r="AU1301" s="99">
        <f>SUMIFS(通讯通路门店!$W:$W,通讯通路门店!$S:$S,$G1301)</f>
        <v>0</v>
      </c>
      <c r="AV1301" s="99">
        <f>SUMIFS(通讯通路门店!$Z:$Z,通讯通路门店!$S:$S,$G1301)</f>
        <v>0</v>
      </c>
      <c r="AW1301" s="99">
        <f>SUMIFS(通讯通路门店!$AB:$AB,通讯通路门店!$S:$S,$G1301)</f>
        <v>0</v>
      </c>
      <c r="AX1301" s="99">
        <f>SUMIFS(通讯通路门店!$X:$X,通讯通路门店!$S:$S,$G1301)</f>
        <v>0</v>
      </c>
      <c r="AY1301" s="99">
        <f>SUMIFS(通讯通路门店!$Y:$Y,通讯通路门店!$S:$S,$G1301)</f>
        <v>0</v>
      </c>
      <c r="AZ1301" s="99">
        <f>SUMIFS(通讯通路门店!$AA:$AA,通讯通路门店!$S:$S,$G1301)</f>
        <v>0</v>
      </c>
      <c r="BA1301" s="99">
        <f t="shared" si="103"/>
        <v>0</v>
      </c>
      <c r="BB1301" s="99">
        <f t="shared" si="104"/>
        <v>0</v>
      </c>
      <c r="BC1301" s="99">
        <f>SUMIFS(通讯通路门店!$W:$W,通讯通路门店!$S:$S,$G1301,通讯通路门店!$J:$J,"荣耀体验店")+SUMIFS(通讯通路门店!$W:$W,通讯通路门店!$S:$S,$G1301,通讯通路门店!$J:$J,"荣耀授权专卖店")</f>
        <v>0</v>
      </c>
      <c r="BD1301" s="99">
        <f>SUMIFS(通讯通路门店!$Z:$Z,通讯通路门店!$S:$S,$G1301,通讯通路门店!$J:$J,"VIVO体验店")</f>
        <v>0</v>
      </c>
      <c r="BE1301" s="99">
        <f>SUMIFS(通讯通路门店!$AB:$AB,通讯通路门店!$S:$S,$G1301,通讯通路门店!$J:$J,"OPPO体验店")</f>
        <v>0</v>
      </c>
      <c r="BF1301" s="99">
        <f>SUMIFS(通讯通路门店!$X:$X,通讯通路门店!$S:$S,$G1301,通讯通路门店!$J:$J,"华为授权体验店")+SUMIFS(通讯通路门店!$AA:$AA,通讯通路门店!$S:$S,$G1301,通讯通路门店!$J:$J,"华为堡垒店")</f>
        <v>0</v>
      </c>
      <c r="BG1301" s="99">
        <f>SUMIFS(通讯通路门店!$Y:$Y,通讯通路门店!$S:$S,$G1301,通讯通路门店!$J:$J,"小米体验店")</f>
        <v>0</v>
      </c>
      <c r="BH1301" s="99">
        <f>SUMIFS(通讯通路门店!$AA:$AA,通讯通路门店!$S:$S,$G1301,通讯通路门店!$J:$J,"苹果体验店")</f>
        <v>0</v>
      </c>
      <c r="BI1301" s="99">
        <f>SUMIFS(通讯通路门店!$K:$K,通讯通路门店!$S:$S,$G1301,通讯通路门店!$J:$J,"其他品牌专卖店")</f>
        <v>0</v>
      </c>
      <c r="BJ1301" s="99">
        <f>SUMIFS(通讯通路门店!$AC:$AC,通讯通路门店!$S:$S,$G1301)</f>
        <v>0</v>
      </c>
      <c r="BK1301" s="99">
        <f>SUMIFS(通讯通路门店!$AD:$AD,通讯通路门店!$S:$S,$G1301)</f>
        <v>0</v>
      </c>
      <c r="BL1301" s="99">
        <f>SUMIFS(通讯通路门店!$AE:$AE,通讯通路门店!$S:$S,$G1301)</f>
        <v>0</v>
      </c>
      <c r="BM1301" s="99">
        <f>SUMIFS(通讯通路门店!$AF:$AF,通讯通路门店!$S:$S,$G1301)</f>
        <v>0</v>
      </c>
      <c r="BN1301" s="99">
        <f>SUMIFS(通讯通路门店!$AG:$AG,通讯通路门店!$S:$S,$G1301)</f>
        <v>0</v>
      </c>
      <c r="BO1301" s="99">
        <f>SUMIFS(通讯通路门店!$AH:$AH,通讯通路门店!$S:$S,$G1301)</f>
        <v>0</v>
      </c>
      <c r="BP1301" s="99">
        <f>SUMIFS(通讯通路门店!$AI:$AI,通讯通路门店!$S:$S,$G1301)</f>
        <v>0</v>
      </c>
      <c r="BQ1301" s="83"/>
    </row>
    <row r="1302" spans="1:69">
      <c r="A1302" s="99" t="str">
        <f>IFERROR(_xlfn.XLOOKUP($G1302,通讯通路门店!$S$4:$S$993933,通讯通路门店!$A$4:$A$993933,0,0),"")</f>
        <v>海南省</v>
      </c>
      <c r="B1302" s="99" t="str">
        <f>IFERROR(_xlfn.XLOOKUP($G1302,通讯通路门店!$S$4:$S$993933,通讯通路门店!$B$4:$B$993933,0,0),"")</f>
        <v>乐东黎族自治县</v>
      </c>
      <c r="C1302" s="99" t="str">
        <f>IFERROR(_xlfn.XLOOKUP($G1302,通讯通路门店!$S$4:$S$993933,通讯通路门店!$C$4:$C$993933,0,0),"")</f>
        <v>乐东黎族自治县</v>
      </c>
      <c r="D1302" s="99" t="str">
        <f>IFERROR(_xlfn.XLOOKUP($G1302,通讯通路门店!$S$4:$S$993933,通讯通路门店!$D$4:$D$993933,0,0),"")</f>
        <v>万冲镇</v>
      </c>
      <c r="E1302" s="83"/>
      <c r="F1302" s="83"/>
      <c r="G1302" s="101"/>
      <c r="H1302" s="102">
        <f>IFERROR(_xlfn.XLOOKUP($G1302,通讯通路门店!$S$4:$S$993933,通讯通路门店!$R$4:$R$993933,0,0),"")</f>
        <v>0</v>
      </c>
      <c r="I1302" s="83"/>
      <c r="J1302" s="83"/>
      <c r="K1302" s="83"/>
      <c r="L1302" s="83"/>
      <c r="M1302" s="83"/>
      <c r="N1302" s="83"/>
      <c r="O1302" s="83"/>
      <c r="P1302" s="83"/>
      <c r="Q1302" s="83"/>
      <c r="R1302" s="83"/>
      <c r="S1302" s="83"/>
      <c r="T1302" s="83"/>
      <c r="U1302" s="99">
        <f>COUNTIF(通讯通路门店!$S:$S,$G1302)</f>
        <v>0</v>
      </c>
      <c r="V1302" s="99">
        <f>COUNTIFS(通讯通路门店!$S:$S,$G1302,通讯通路门店!$J:$J,"综合卖场")</f>
        <v>0</v>
      </c>
      <c r="W1302" s="99">
        <f>SUMIFS(通讯通路门店!$AJ:$AJ,通讯通路门店!$S:$S,通讯客户沙盘!$G1302)</f>
        <v>0</v>
      </c>
      <c r="X1302" s="99">
        <f t="shared" si="100"/>
        <v>0</v>
      </c>
      <c r="Y1302" s="99">
        <f>COUNTIFS(通讯通路门店!$S:$S,$G1302,通讯通路门店!$J:$J,"荣耀体验店")+COUNTIFS(通讯通路门店!$S:$S,$G1302,通讯通路门店!$J:$J,"荣耀授权专卖店")</f>
        <v>0</v>
      </c>
      <c r="Z1302" s="99">
        <f>COUNTIFS(通讯通路门店!$S:$S,$G1302,通讯通路门店!$J:$J,"VIVO体验店")</f>
        <v>0</v>
      </c>
      <c r="AA1302" s="99">
        <f>COUNTIFS(通讯通路门店!$S:$S,$G1302,通讯通路门店!$J:$J,"OPPO体验店")</f>
        <v>0</v>
      </c>
      <c r="AB1302" s="99">
        <f>COUNTIFS(通讯通路门店!$S:$S,$G1302,通讯通路门店!$J:$J,"华为授权体验店")+COUNTIFS(通讯通路门店!$S:$S,$G1302,通讯通路门店!$J:$J,"华为堡垒店")</f>
        <v>0</v>
      </c>
      <c r="AC1302" s="99">
        <f>COUNTIFS(通讯通路门店!$S:$S,$G1302,通讯通路门店!$J:$J,"小米体验店")</f>
        <v>0</v>
      </c>
      <c r="AD1302" s="99">
        <f>COUNTIFS(通讯通路门店!$S:$S,$G1302,通讯通路门店!$J:$J,"苹果体验店")</f>
        <v>0</v>
      </c>
      <c r="AE1302" s="99">
        <f>COUNTIFS(通讯通路门店!$S:$S,$G1302,通讯通路门店!$J:$J,"其他品牌专卖店")</f>
        <v>0</v>
      </c>
      <c r="AF1302" s="99">
        <f>SUMIFS(通讯通路门店!$BI:$BI,通讯通路门店!$S:$S,$G1302)</f>
        <v>0</v>
      </c>
      <c r="AG1302" s="99">
        <f>SUMIFS(通讯通路门店!$BH:$BH,通讯通路门店!$S:$S,$G1302)</f>
        <v>0</v>
      </c>
      <c r="AH1302" s="99">
        <f t="shared" si="101"/>
        <v>0</v>
      </c>
      <c r="AI1302" s="99">
        <f>SUMIFS(通讯通路门店!$BB:$BB,通讯通路门店!$S:$S,$G1302)</f>
        <v>0</v>
      </c>
      <c r="AJ1302" s="99">
        <f>SUMIFS(通讯通路门店!$BE:$BE,通讯通路门店!$S:$S,$G1302)</f>
        <v>0</v>
      </c>
      <c r="AK1302" s="99">
        <f>SUMIFS(通讯通路门店!$BG:$BG,通讯通路门店!$S:$S,$G1302)</f>
        <v>0</v>
      </c>
      <c r="AL1302" s="99">
        <f>SUMIFS(通讯通路门店!$BC:$BC,通讯通路门店!$S:$S,$G1302)</f>
        <v>0</v>
      </c>
      <c r="AM1302" s="99">
        <f>SUMIFS(通讯通路门店!$BD:$BD,通讯通路门店!$S:$S,$G1302)</f>
        <v>0</v>
      </c>
      <c r="AN1302" s="99">
        <f>SUMIFS(通讯通路门店!$BF:$BF,通讯通路门店!$S:$S,$G1302)</f>
        <v>0</v>
      </c>
      <c r="AO1302" s="99">
        <f t="shared" si="102"/>
        <v>0</v>
      </c>
      <c r="AP1302" s="99">
        <f>SUMIFS(通讯通路门店!$K:$K,通讯通路门店!$S:$S,$G1302)</f>
        <v>0</v>
      </c>
      <c r="AQ1302" s="83"/>
      <c r="AR1302" s="99">
        <f>SUMIFS(通讯通路门店!$T:$T,通讯通路门店!$S:$S,$G1302)</f>
        <v>0</v>
      </c>
      <c r="AS1302" s="99">
        <f>SUMIFS(通讯通路门店!$U:$U,通讯通路门店!$S:$S,$G1302)</f>
        <v>0</v>
      </c>
      <c r="AT1302" s="99">
        <f>SUMIFS(通讯通路门店!$V:$V,通讯通路门店!$S:$S,$G1302)</f>
        <v>0</v>
      </c>
      <c r="AU1302" s="99">
        <f>SUMIFS(通讯通路门店!$W:$W,通讯通路门店!$S:$S,$G1302)</f>
        <v>0</v>
      </c>
      <c r="AV1302" s="99">
        <f>SUMIFS(通讯通路门店!$Z:$Z,通讯通路门店!$S:$S,$G1302)</f>
        <v>0</v>
      </c>
      <c r="AW1302" s="99">
        <f>SUMIFS(通讯通路门店!$AB:$AB,通讯通路门店!$S:$S,$G1302)</f>
        <v>0</v>
      </c>
      <c r="AX1302" s="99">
        <f>SUMIFS(通讯通路门店!$X:$X,通讯通路门店!$S:$S,$G1302)</f>
        <v>0</v>
      </c>
      <c r="AY1302" s="99">
        <f>SUMIFS(通讯通路门店!$Y:$Y,通讯通路门店!$S:$S,$G1302)</f>
        <v>0</v>
      </c>
      <c r="AZ1302" s="99">
        <f>SUMIFS(通讯通路门店!$AA:$AA,通讯通路门店!$S:$S,$G1302)</f>
        <v>0</v>
      </c>
      <c r="BA1302" s="99">
        <f t="shared" si="103"/>
        <v>0</v>
      </c>
      <c r="BB1302" s="99">
        <f t="shared" si="104"/>
        <v>0</v>
      </c>
      <c r="BC1302" s="99">
        <f>SUMIFS(通讯通路门店!$W:$W,通讯通路门店!$S:$S,$G1302,通讯通路门店!$J:$J,"荣耀体验店")+SUMIFS(通讯通路门店!$W:$W,通讯通路门店!$S:$S,$G1302,通讯通路门店!$J:$J,"荣耀授权专卖店")</f>
        <v>0</v>
      </c>
      <c r="BD1302" s="99">
        <f>SUMIFS(通讯通路门店!$Z:$Z,通讯通路门店!$S:$S,$G1302,通讯通路门店!$J:$J,"VIVO体验店")</f>
        <v>0</v>
      </c>
      <c r="BE1302" s="99">
        <f>SUMIFS(通讯通路门店!$AB:$AB,通讯通路门店!$S:$S,$G1302,通讯通路门店!$J:$J,"OPPO体验店")</f>
        <v>0</v>
      </c>
      <c r="BF1302" s="99">
        <f>SUMIFS(通讯通路门店!$X:$X,通讯通路门店!$S:$S,$G1302,通讯通路门店!$J:$J,"华为授权体验店")+SUMIFS(通讯通路门店!$AA:$AA,通讯通路门店!$S:$S,$G1302,通讯通路门店!$J:$J,"华为堡垒店")</f>
        <v>0</v>
      </c>
      <c r="BG1302" s="99">
        <f>SUMIFS(通讯通路门店!$Y:$Y,通讯通路门店!$S:$S,$G1302,通讯通路门店!$J:$J,"小米体验店")</f>
        <v>0</v>
      </c>
      <c r="BH1302" s="99">
        <f>SUMIFS(通讯通路门店!$AA:$AA,通讯通路门店!$S:$S,$G1302,通讯通路门店!$J:$J,"苹果体验店")</f>
        <v>0</v>
      </c>
      <c r="BI1302" s="99">
        <f>SUMIFS(通讯通路门店!$K:$K,通讯通路门店!$S:$S,$G1302,通讯通路门店!$J:$J,"其他品牌专卖店")</f>
        <v>0</v>
      </c>
      <c r="BJ1302" s="99">
        <f>SUMIFS(通讯通路门店!$AC:$AC,通讯通路门店!$S:$S,$G1302)</f>
        <v>0</v>
      </c>
      <c r="BK1302" s="99">
        <f>SUMIFS(通讯通路门店!$AD:$AD,通讯通路门店!$S:$S,$G1302)</f>
        <v>0</v>
      </c>
      <c r="BL1302" s="99">
        <f>SUMIFS(通讯通路门店!$AE:$AE,通讯通路门店!$S:$S,$G1302)</f>
        <v>0</v>
      </c>
      <c r="BM1302" s="99">
        <f>SUMIFS(通讯通路门店!$AF:$AF,通讯通路门店!$S:$S,$G1302)</f>
        <v>0</v>
      </c>
      <c r="BN1302" s="99">
        <f>SUMIFS(通讯通路门店!$AG:$AG,通讯通路门店!$S:$S,$G1302)</f>
        <v>0</v>
      </c>
      <c r="BO1302" s="99">
        <f>SUMIFS(通讯通路门店!$AH:$AH,通讯通路门店!$S:$S,$G1302)</f>
        <v>0</v>
      </c>
      <c r="BP1302" s="99">
        <f>SUMIFS(通讯通路门店!$AI:$AI,通讯通路门店!$S:$S,$G1302)</f>
        <v>0</v>
      </c>
      <c r="BQ1302" s="83"/>
    </row>
    <row r="1303" spans="1:69">
      <c r="A1303" s="99" t="str">
        <f>IFERROR(_xlfn.XLOOKUP($G1303,通讯通路门店!$S$4:$S$993933,通讯通路门店!$A$4:$A$993933,0,0),"")</f>
        <v>海南省</v>
      </c>
      <c r="B1303" s="99" t="str">
        <f>IFERROR(_xlfn.XLOOKUP($G1303,通讯通路门店!$S$4:$S$993933,通讯通路门店!$B$4:$B$993933,0,0),"")</f>
        <v>乐东黎族自治县</v>
      </c>
      <c r="C1303" s="99" t="str">
        <f>IFERROR(_xlfn.XLOOKUP($G1303,通讯通路门店!$S$4:$S$993933,通讯通路门店!$C$4:$C$993933,0,0),"")</f>
        <v>乐东黎族自治县</v>
      </c>
      <c r="D1303" s="99" t="str">
        <f>IFERROR(_xlfn.XLOOKUP($G1303,通讯通路门店!$S$4:$S$993933,通讯通路门店!$D$4:$D$993933,0,0),"")</f>
        <v>万冲镇</v>
      </c>
      <c r="E1303" s="83"/>
      <c r="F1303" s="83"/>
      <c r="G1303" s="101"/>
      <c r="H1303" s="102">
        <f>IFERROR(_xlfn.XLOOKUP($G1303,通讯通路门店!$S$4:$S$993933,通讯通路门店!$R$4:$R$993933,0,0),"")</f>
        <v>0</v>
      </c>
      <c r="I1303" s="83"/>
      <c r="J1303" s="83"/>
      <c r="K1303" s="83"/>
      <c r="L1303" s="83"/>
      <c r="M1303" s="83"/>
      <c r="N1303" s="83"/>
      <c r="O1303" s="83"/>
      <c r="P1303" s="83"/>
      <c r="Q1303" s="83"/>
      <c r="R1303" s="83"/>
      <c r="S1303" s="83"/>
      <c r="T1303" s="83"/>
      <c r="U1303" s="99">
        <f>COUNTIF(通讯通路门店!$S:$S,$G1303)</f>
        <v>0</v>
      </c>
      <c r="V1303" s="99">
        <f>COUNTIFS(通讯通路门店!$S:$S,$G1303,通讯通路门店!$J:$J,"综合卖场")</f>
        <v>0</v>
      </c>
      <c r="W1303" s="99">
        <f>SUMIFS(通讯通路门店!$AJ:$AJ,通讯通路门店!$S:$S,通讯客户沙盘!$G1303)</f>
        <v>0</v>
      </c>
      <c r="X1303" s="99">
        <f t="shared" si="100"/>
        <v>0</v>
      </c>
      <c r="Y1303" s="99">
        <f>COUNTIFS(通讯通路门店!$S:$S,$G1303,通讯通路门店!$J:$J,"荣耀体验店")+COUNTIFS(通讯通路门店!$S:$S,$G1303,通讯通路门店!$J:$J,"荣耀授权专卖店")</f>
        <v>0</v>
      </c>
      <c r="Z1303" s="99">
        <f>COUNTIFS(通讯通路门店!$S:$S,$G1303,通讯通路门店!$J:$J,"VIVO体验店")</f>
        <v>0</v>
      </c>
      <c r="AA1303" s="99">
        <f>COUNTIFS(通讯通路门店!$S:$S,$G1303,通讯通路门店!$J:$J,"OPPO体验店")</f>
        <v>0</v>
      </c>
      <c r="AB1303" s="99">
        <f>COUNTIFS(通讯通路门店!$S:$S,$G1303,通讯通路门店!$J:$J,"华为授权体验店")+COUNTIFS(通讯通路门店!$S:$S,$G1303,通讯通路门店!$J:$J,"华为堡垒店")</f>
        <v>0</v>
      </c>
      <c r="AC1303" s="99">
        <f>COUNTIFS(通讯通路门店!$S:$S,$G1303,通讯通路门店!$J:$J,"小米体验店")</f>
        <v>0</v>
      </c>
      <c r="AD1303" s="99">
        <f>COUNTIFS(通讯通路门店!$S:$S,$G1303,通讯通路门店!$J:$J,"苹果体验店")</f>
        <v>0</v>
      </c>
      <c r="AE1303" s="99">
        <f>COUNTIFS(通讯通路门店!$S:$S,$G1303,通讯通路门店!$J:$J,"其他品牌专卖店")</f>
        <v>0</v>
      </c>
      <c r="AF1303" s="99">
        <f>SUMIFS(通讯通路门店!$BI:$BI,通讯通路门店!$S:$S,$G1303)</f>
        <v>0</v>
      </c>
      <c r="AG1303" s="99">
        <f>SUMIFS(通讯通路门店!$BH:$BH,通讯通路门店!$S:$S,$G1303)</f>
        <v>0</v>
      </c>
      <c r="AH1303" s="99">
        <f t="shared" si="101"/>
        <v>0</v>
      </c>
      <c r="AI1303" s="99">
        <f>SUMIFS(通讯通路门店!$BB:$BB,通讯通路门店!$S:$S,$G1303)</f>
        <v>0</v>
      </c>
      <c r="AJ1303" s="99">
        <f>SUMIFS(通讯通路门店!$BE:$BE,通讯通路门店!$S:$S,$G1303)</f>
        <v>0</v>
      </c>
      <c r="AK1303" s="99">
        <f>SUMIFS(通讯通路门店!$BG:$BG,通讯通路门店!$S:$S,$G1303)</f>
        <v>0</v>
      </c>
      <c r="AL1303" s="99">
        <f>SUMIFS(通讯通路门店!$BC:$BC,通讯通路门店!$S:$S,$G1303)</f>
        <v>0</v>
      </c>
      <c r="AM1303" s="99">
        <f>SUMIFS(通讯通路门店!$BD:$BD,通讯通路门店!$S:$S,$G1303)</f>
        <v>0</v>
      </c>
      <c r="AN1303" s="99">
        <f>SUMIFS(通讯通路门店!$BF:$BF,通讯通路门店!$S:$S,$G1303)</f>
        <v>0</v>
      </c>
      <c r="AO1303" s="99">
        <f t="shared" si="102"/>
        <v>0</v>
      </c>
      <c r="AP1303" s="99">
        <f>SUMIFS(通讯通路门店!$K:$K,通讯通路门店!$S:$S,$G1303)</f>
        <v>0</v>
      </c>
      <c r="AQ1303" s="83"/>
      <c r="AR1303" s="99">
        <f>SUMIFS(通讯通路门店!$T:$T,通讯通路门店!$S:$S,$G1303)</f>
        <v>0</v>
      </c>
      <c r="AS1303" s="99">
        <f>SUMIFS(通讯通路门店!$U:$U,通讯通路门店!$S:$S,$G1303)</f>
        <v>0</v>
      </c>
      <c r="AT1303" s="99">
        <f>SUMIFS(通讯通路门店!$V:$V,通讯通路门店!$S:$S,$G1303)</f>
        <v>0</v>
      </c>
      <c r="AU1303" s="99">
        <f>SUMIFS(通讯通路门店!$W:$W,通讯通路门店!$S:$S,$G1303)</f>
        <v>0</v>
      </c>
      <c r="AV1303" s="99">
        <f>SUMIFS(通讯通路门店!$Z:$Z,通讯通路门店!$S:$S,$G1303)</f>
        <v>0</v>
      </c>
      <c r="AW1303" s="99">
        <f>SUMIFS(通讯通路门店!$AB:$AB,通讯通路门店!$S:$S,$G1303)</f>
        <v>0</v>
      </c>
      <c r="AX1303" s="99">
        <f>SUMIFS(通讯通路门店!$X:$X,通讯通路门店!$S:$S,$G1303)</f>
        <v>0</v>
      </c>
      <c r="AY1303" s="99">
        <f>SUMIFS(通讯通路门店!$Y:$Y,通讯通路门店!$S:$S,$G1303)</f>
        <v>0</v>
      </c>
      <c r="AZ1303" s="99">
        <f>SUMIFS(通讯通路门店!$AA:$AA,通讯通路门店!$S:$S,$G1303)</f>
        <v>0</v>
      </c>
      <c r="BA1303" s="99">
        <f t="shared" si="103"/>
        <v>0</v>
      </c>
      <c r="BB1303" s="99">
        <f t="shared" si="104"/>
        <v>0</v>
      </c>
      <c r="BC1303" s="99">
        <f>SUMIFS(通讯通路门店!$W:$W,通讯通路门店!$S:$S,$G1303,通讯通路门店!$J:$J,"荣耀体验店")+SUMIFS(通讯通路门店!$W:$W,通讯通路门店!$S:$S,$G1303,通讯通路门店!$J:$J,"荣耀授权专卖店")</f>
        <v>0</v>
      </c>
      <c r="BD1303" s="99">
        <f>SUMIFS(通讯通路门店!$Z:$Z,通讯通路门店!$S:$S,$G1303,通讯通路门店!$J:$J,"VIVO体验店")</f>
        <v>0</v>
      </c>
      <c r="BE1303" s="99">
        <f>SUMIFS(通讯通路门店!$AB:$AB,通讯通路门店!$S:$S,$G1303,通讯通路门店!$J:$J,"OPPO体验店")</f>
        <v>0</v>
      </c>
      <c r="BF1303" s="99">
        <f>SUMIFS(通讯通路门店!$X:$X,通讯通路门店!$S:$S,$G1303,通讯通路门店!$J:$J,"华为授权体验店")+SUMIFS(通讯通路门店!$AA:$AA,通讯通路门店!$S:$S,$G1303,通讯通路门店!$J:$J,"华为堡垒店")</f>
        <v>0</v>
      </c>
      <c r="BG1303" s="99">
        <f>SUMIFS(通讯通路门店!$Y:$Y,通讯通路门店!$S:$S,$G1303,通讯通路门店!$J:$J,"小米体验店")</f>
        <v>0</v>
      </c>
      <c r="BH1303" s="99">
        <f>SUMIFS(通讯通路门店!$AA:$AA,通讯通路门店!$S:$S,$G1303,通讯通路门店!$J:$J,"苹果体验店")</f>
        <v>0</v>
      </c>
      <c r="BI1303" s="99">
        <f>SUMIFS(通讯通路门店!$K:$K,通讯通路门店!$S:$S,$G1303,通讯通路门店!$J:$J,"其他品牌专卖店")</f>
        <v>0</v>
      </c>
      <c r="BJ1303" s="99">
        <f>SUMIFS(通讯通路门店!$AC:$AC,通讯通路门店!$S:$S,$G1303)</f>
        <v>0</v>
      </c>
      <c r="BK1303" s="99">
        <f>SUMIFS(通讯通路门店!$AD:$AD,通讯通路门店!$S:$S,$G1303)</f>
        <v>0</v>
      </c>
      <c r="BL1303" s="99">
        <f>SUMIFS(通讯通路门店!$AE:$AE,通讯通路门店!$S:$S,$G1303)</f>
        <v>0</v>
      </c>
      <c r="BM1303" s="99">
        <f>SUMIFS(通讯通路门店!$AF:$AF,通讯通路门店!$S:$S,$G1303)</f>
        <v>0</v>
      </c>
      <c r="BN1303" s="99">
        <f>SUMIFS(通讯通路门店!$AG:$AG,通讯通路门店!$S:$S,$G1303)</f>
        <v>0</v>
      </c>
      <c r="BO1303" s="99">
        <f>SUMIFS(通讯通路门店!$AH:$AH,通讯通路门店!$S:$S,$G1303)</f>
        <v>0</v>
      </c>
      <c r="BP1303" s="99">
        <f>SUMIFS(通讯通路门店!$AI:$AI,通讯通路门店!$S:$S,$G1303)</f>
        <v>0</v>
      </c>
      <c r="BQ1303" s="83"/>
    </row>
    <row r="1304" spans="1:69">
      <c r="A1304" s="99" t="str">
        <f>IFERROR(_xlfn.XLOOKUP($G1304,通讯通路门店!$S$4:$S$993933,通讯通路门店!$A$4:$A$993933,0,0),"")</f>
        <v>海南省</v>
      </c>
      <c r="B1304" s="99" t="str">
        <f>IFERROR(_xlfn.XLOOKUP($G1304,通讯通路门店!$S$4:$S$993933,通讯通路门店!$B$4:$B$993933,0,0),"")</f>
        <v>乐东黎族自治县</v>
      </c>
      <c r="C1304" s="99" t="str">
        <f>IFERROR(_xlfn.XLOOKUP($G1304,通讯通路门店!$S$4:$S$993933,通讯通路门店!$C$4:$C$993933,0,0),"")</f>
        <v>乐东黎族自治县</v>
      </c>
      <c r="D1304" s="99" t="str">
        <f>IFERROR(_xlfn.XLOOKUP($G1304,通讯通路门店!$S$4:$S$993933,通讯通路门店!$D$4:$D$993933,0,0),"")</f>
        <v>万冲镇</v>
      </c>
      <c r="E1304" s="83"/>
      <c r="F1304" s="83"/>
      <c r="G1304" s="101"/>
      <c r="H1304" s="102">
        <f>IFERROR(_xlfn.XLOOKUP($G1304,通讯通路门店!$S$4:$S$993933,通讯通路门店!$R$4:$R$993933,0,0),"")</f>
        <v>0</v>
      </c>
      <c r="I1304" s="83"/>
      <c r="J1304" s="83"/>
      <c r="K1304" s="83"/>
      <c r="L1304" s="83"/>
      <c r="M1304" s="83"/>
      <c r="N1304" s="83"/>
      <c r="O1304" s="83"/>
      <c r="P1304" s="83"/>
      <c r="Q1304" s="83"/>
      <c r="R1304" s="83"/>
      <c r="S1304" s="83"/>
      <c r="T1304" s="83"/>
      <c r="U1304" s="99">
        <f>COUNTIF(通讯通路门店!$S:$S,$G1304)</f>
        <v>0</v>
      </c>
      <c r="V1304" s="99">
        <f>COUNTIFS(通讯通路门店!$S:$S,$G1304,通讯通路门店!$J:$J,"综合卖场")</f>
        <v>0</v>
      </c>
      <c r="W1304" s="99">
        <f>SUMIFS(通讯通路门店!$AJ:$AJ,通讯通路门店!$S:$S,通讯客户沙盘!$G1304)</f>
        <v>0</v>
      </c>
      <c r="X1304" s="99">
        <f t="shared" si="100"/>
        <v>0</v>
      </c>
      <c r="Y1304" s="99">
        <f>COUNTIFS(通讯通路门店!$S:$S,$G1304,通讯通路门店!$J:$J,"荣耀体验店")+COUNTIFS(通讯通路门店!$S:$S,$G1304,通讯通路门店!$J:$J,"荣耀授权专卖店")</f>
        <v>0</v>
      </c>
      <c r="Z1304" s="99">
        <f>COUNTIFS(通讯通路门店!$S:$S,$G1304,通讯通路门店!$J:$J,"VIVO体验店")</f>
        <v>0</v>
      </c>
      <c r="AA1304" s="99">
        <f>COUNTIFS(通讯通路门店!$S:$S,$G1304,通讯通路门店!$J:$J,"OPPO体验店")</f>
        <v>0</v>
      </c>
      <c r="AB1304" s="99">
        <f>COUNTIFS(通讯通路门店!$S:$S,$G1304,通讯通路门店!$J:$J,"华为授权体验店")+COUNTIFS(通讯通路门店!$S:$S,$G1304,通讯通路门店!$J:$J,"华为堡垒店")</f>
        <v>0</v>
      </c>
      <c r="AC1304" s="99">
        <f>COUNTIFS(通讯通路门店!$S:$S,$G1304,通讯通路门店!$J:$J,"小米体验店")</f>
        <v>0</v>
      </c>
      <c r="AD1304" s="99">
        <f>COUNTIFS(通讯通路门店!$S:$S,$G1304,通讯通路门店!$J:$J,"苹果体验店")</f>
        <v>0</v>
      </c>
      <c r="AE1304" s="99">
        <f>COUNTIFS(通讯通路门店!$S:$S,$G1304,通讯通路门店!$J:$J,"其他品牌专卖店")</f>
        <v>0</v>
      </c>
      <c r="AF1304" s="99">
        <f>SUMIFS(通讯通路门店!$BI:$BI,通讯通路门店!$S:$S,$G1304)</f>
        <v>0</v>
      </c>
      <c r="AG1304" s="99">
        <f>SUMIFS(通讯通路门店!$BH:$BH,通讯通路门店!$S:$S,$G1304)</f>
        <v>0</v>
      </c>
      <c r="AH1304" s="99">
        <f t="shared" si="101"/>
        <v>0</v>
      </c>
      <c r="AI1304" s="99">
        <f>SUMIFS(通讯通路门店!$BB:$BB,通讯通路门店!$S:$S,$G1304)</f>
        <v>0</v>
      </c>
      <c r="AJ1304" s="99">
        <f>SUMIFS(通讯通路门店!$BE:$BE,通讯通路门店!$S:$S,$G1304)</f>
        <v>0</v>
      </c>
      <c r="AK1304" s="99">
        <f>SUMIFS(通讯通路门店!$BG:$BG,通讯通路门店!$S:$S,$G1304)</f>
        <v>0</v>
      </c>
      <c r="AL1304" s="99">
        <f>SUMIFS(通讯通路门店!$BC:$BC,通讯通路门店!$S:$S,$G1304)</f>
        <v>0</v>
      </c>
      <c r="AM1304" s="99">
        <f>SUMIFS(通讯通路门店!$BD:$BD,通讯通路门店!$S:$S,$G1304)</f>
        <v>0</v>
      </c>
      <c r="AN1304" s="99">
        <f>SUMIFS(通讯通路门店!$BF:$BF,通讯通路门店!$S:$S,$G1304)</f>
        <v>0</v>
      </c>
      <c r="AO1304" s="99">
        <f t="shared" si="102"/>
        <v>0</v>
      </c>
      <c r="AP1304" s="99">
        <f>SUMIFS(通讯通路门店!$K:$K,通讯通路门店!$S:$S,$G1304)</f>
        <v>0</v>
      </c>
      <c r="AQ1304" s="83"/>
      <c r="AR1304" s="99">
        <f>SUMIFS(通讯通路门店!$T:$T,通讯通路门店!$S:$S,$G1304)</f>
        <v>0</v>
      </c>
      <c r="AS1304" s="99">
        <f>SUMIFS(通讯通路门店!$U:$U,通讯通路门店!$S:$S,$G1304)</f>
        <v>0</v>
      </c>
      <c r="AT1304" s="99">
        <f>SUMIFS(通讯通路门店!$V:$V,通讯通路门店!$S:$S,$G1304)</f>
        <v>0</v>
      </c>
      <c r="AU1304" s="99">
        <f>SUMIFS(通讯通路门店!$W:$W,通讯通路门店!$S:$S,$G1304)</f>
        <v>0</v>
      </c>
      <c r="AV1304" s="99">
        <f>SUMIFS(通讯通路门店!$Z:$Z,通讯通路门店!$S:$S,$G1304)</f>
        <v>0</v>
      </c>
      <c r="AW1304" s="99">
        <f>SUMIFS(通讯通路门店!$AB:$AB,通讯通路门店!$S:$S,$G1304)</f>
        <v>0</v>
      </c>
      <c r="AX1304" s="99">
        <f>SUMIFS(通讯通路门店!$X:$X,通讯通路门店!$S:$S,$G1304)</f>
        <v>0</v>
      </c>
      <c r="AY1304" s="99">
        <f>SUMIFS(通讯通路门店!$Y:$Y,通讯通路门店!$S:$S,$G1304)</f>
        <v>0</v>
      </c>
      <c r="AZ1304" s="99">
        <f>SUMIFS(通讯通路门店!$AA:$AA,通讯通路门店!$S:$S,$G1304)</f>
        <v>0</v>
      </c>
      <c r="BA1304" s="99">
        <f t="shared" si="103"/>
        <v>0</v>
      </c>
      <c r="BB1304" s="99">
        <f t="shared" si="104"/>
        <v>0</v>
      </c>
      <c r="BC1304" s="99">
        <f>SUMIFS(通讯通路门店!$W:$W,通讯通路门店!$S:$S,$G1304,通讯通路门店!$J:$J,"荣耀体验店")+SUMIFS(通讯通路门店!$W:$W,通讯通路门店!$S:$S,$G1304,通讯通路门店!$J:$J,"荣耀授权专卖店")</f>
        <v>0</v>
      </c>
      <c r="BD1304" s="99">
        <f>SUMIFS(通讯通路门店!$Z:$Z,通讯通路门店!$S:$S,$G1304,通讯通路门店!$J:$J,"VIVO体验店")</f>
        <v>0</v>
      </c>
      <c r="BE1304" s="99">
        <f>SUMIFS(通讯通路门店!$AB:$AB,通讯通路门店!$S:$S,$G1304,通讯通路门店!$J:$J,"OPPO体验店")</f>
        <v>0</v>
      </c>
      <c r="BF1304" s="99">
        <f>SUMIFS(通讯通路门店!$X:$X,通讯通路门店!$S:$S,$G1304,通讯通路门店!$J:$J,"华为授权体验店")+SUMIFS(通讯通路门店!$AA:$AA,通讯通路门店!$S:$S,$G1304,通讯通路门店!$J:$J,"华为堡垒店")</f>
        <v>0</v>
      </c>
      <c r="BG1304" s="99">
        <f>SUMIFS(通讯通路门店!$Y:$Y,通讯通路门店!$S:$S,$G1304,通讯通路门店!$J:$J,"小米体验店")</f>
        <v>0</v>
      </c>
      <c r="BH1304" s="99">
        <f>SUMIFS(通讯通路门店!$AA:$AA,通讯通路门店!$S:$S,$G1304,通讯通路门店!$J:$J,"苹果体验店")</f>
        <v>0</v>
      </c>
      <c r="BI1304" s="99">
        <f>SUMIFS(通讯通路门店!$K:$K,通讯通路门店!$S:$S,$G1304,通讯通路门店!$J:$J,"其他品牌专卖店")</f>
        <v>0</v>
      </c>
      <c r="BJ1304" s="99">
        <f>SUMIFS(通讯通路门店!$AC:$AC,通讯通路门店!$S:$S,$G1304)</f>
        <v>0</v>
      </c>
      <c r="BK1304" s="99">
        <f>SUMIFS(通讯通路门店!$AD:$AD,通讯通路门店!$S:$S,$G1304)</f>
        <v>0</v>
      </c>
      <c r="BL1304" s="99">
        <f>SUMIFS(通讯通路门店!$AE:$AE,通讯通路门店!$S:$S,$G1304)</f>
        <v>0</v>
      </c>
      <c r="BM1304" s="99">
        <f>SUMIFS(通讯通路门店!$AF:$AF,通讯通路门店!$S:$S,$G1304)</f>
        <v>0</v>
      </c>
      <c r="BN1304" s="99">
        <f>SUMIFS(通讯通路门店!$AG:$AG,通讯通路门店!$S:$S,$G1304)</f>
        <v>0</v>
      </c>
      <c r="BO1304" s="99">
        <f>SUMIFS(通讯通路门店!$AH:$AH,通讯通路门店!$S:$S,$G1304)</f>
        <v>0</v>
      </c>
      <c r="BP1304" s="99">
        <f>SUMIFS(通讯通路门店!$AI:$AI,通讯通路门店!$S:$S,$G1304)</f>
        <v>0</v>
      </c>
      <c r="BQ1304" s="83"/>
    </row>
    <row r="1305" spans="1:69">
      <c r="A1305" s="99" t="str">
        <f>IFERROR(_xlfn.XLOOKUP($G1305,通讯通路门店!$S$4:$S$993933,通讯通路门店!$A$4:$A$993933,0,0),"")</f>
        <v>海南省</v>
      </c>
      <c r="B1305" s="99" t="str">
        <f>IFERROR(_xlfn.XLOOKUP($G1305,通讯通路门店!$S$4:$S$993933,通讯通路门店!$B$4:$B$993933,0,0),"")</f>
        <v>乐东黎族自治县</v>
      </c>
      <c r="C1305" s="99" t="str">
        <f>IFERROR(_xlfn.XLOOKUP($G1305,通讯通路门店!$S$4:$S$993933,通讯通路门店!$C$4:$C$993933,0,0),"")</f>
        <v>乐东黎族自治县</v>
      </c>
      <c r="D1305" s="99" t="str">
        <f>IFERROR(_xlfn.XLOOKUP($G1305,通讯通路门店!$S$4:$S$993933,通讯通路门店!$D$4:$D$993933,0,0),"")</f>
        <v>万冲镇</v>
      </c>
      <c r="E1305" s="83"/>
      <c r="F1305" s="83"/>
      <c r="G1305" s="101"/>
      <c r="H1305" s="102">
        <f>IFERROR(_xlfn.XLOOKUP($G1305,通讯通路门店!$S$4:$S$993933,通讯通路门店!$R$4:$R$993933,0,0),"")</f>
        <v>0</v>
      </c>
      <c r="I1305" s="83"/>
      <c r="J1305" s="83"/>
      <c r="K1305" s="83"/>
      <c r="L1305" s="83"/>
      <c r="M1305" s="83"/>
      <c r="N1305" s="83"/>
      <c r="O1305" s="83"/>
      <c r="P1305" s="83"/>
      <c r="Q1305" s="83"/>
      <c r="R1305" s="83"/>
      <c r="S1305" s="83"/>
      <c r="T1305" s="83"/>
      <c r="U1305" s="99">
        <f>COUNTIF(通讯通路门店!$S:$S,$G1305)</f>
        <v>0</v>
      </c>
      <c r="V1305" s="99">
        <f>COUNTIFS(通讯通路门店!$S:$S,$G1305,通讯通路门店!$J:$J,"综合卖场")</f>
        <v>0</v>
      </c>
      <c r="W1305" s="99">
        <f>SUMIFS(通讯通路门店!$AJ:$AJ,通讯通路门店!$S:$S,通讯客户沙盘!$G1305)</f>
        <v>0</v>
      </c>
      <c r="X1305" s="99">
        <f t="shared" si="100"/>
        <v>0</v>
      </c>
      <c r="Y1305" s="99">
        <f>COUNTIFS(通讯通路门店!$S:$S,$G1305,通讯通路门店!$J:$J,"荣耀体验店")+COUNTIFS(通讯通路门店!$S:$S,$G1305,通讯通路门店!$J:$J,"荣耀授权专卖店")</f>
        <v>0</v>
      </c>
      <c r="Z1305" s="99">
        <f>COUNTIFS(通讯通路门店!$S:$S,$G1305,通讯通路门店!$J:$J,"VIVO体验店")</f>
        <v>0</v>
      </c>
      <c r="AA1305" s="99">
        <f>COUNTIFS(通讯通路门店!$S:$S,$G1305,通讯通路门店!$J:$J,"OPPO体验店")</f>
        <v>0</v>
      </c>
      <c r="AB1305" s="99">
        <f>COUNTIFS(通讯通路门店!$S:$S,$G1305,通讯通路门店!$J:$J,"华为授权体验店")+COUNTIFS(通讯通路门店!$S:$S,$G1305,通讯通路门店!$J:$J,"华为堡垒店")</f>
        <v>0</v>
      </c>
      <c r="AC1305" s="99">
        <f>COUNTIFS(通讯通路门店!$S:$S,$G1305,通讯通路门店!$J:$J,"小米体验店")</f>
        <v>0</v>
      </c>
      <c r="AD1305" s="99">
        <f>COUNTIFS(通讯通路门店!$S:$S,$G1305,通讯通路门店!$J:$J,"苹果体验店")</f>
        <v>0</v>
      </c>
      <c r="AE1305" s="99">
        <f>COUNTIFS(通讯通路门店!$S:$S,$G1305,通讯通路门店!$J:$J,"其他品牌专卖店")</f>
        <v>0</v>
      </c>
      <c r="AF1305" s="99">
        <f>SUMIFS(通讯通路门店!$BI:$BI,通讯通路门店!$S:$S,$G1305)</f>
        <v>0</v>
      </c>
      <c r="AG1305" s="99">
        <f>SUMIFS(通讯通路门店!$BH:$BH,通讯通路门店!$S:$S,$G1305)</f>
        <v>0</v>
      </c>
      <c r="AH1305" s="99">
        <f t="shared" si="101"/>
        <v>0</v>
      </c>
      <c r="AI1305" s="99">
        <f>SUMIFS(通讯通路门店!$BB:$BB,通讯通路门店!$S:$S,$G1305)</f>
        <v>0</v>
      </c>
      <c r="AJ1305" s="99">
        <f>SUMIFS(通讯通路门店!$BE:$BE,通讯通路门店!$S:$S,$G1305)</f>
        <v>0</v>
      </c>
      <c r="AK1305" s="99">
        <f>SUMIFS(通讯通路门店!$BG:$BG,通讯通路门店!$S:$S,$G1305)</f>
        <v>0</v>
      </c>
      <c r="AL1305" s="99">
        <f>SUMIFS(通讯通路门店!$BC:$BC,通讯通路门店!$S:$S,$G1305)</f>
        <v>0</v>
      </c>
      <c r="AM1305" s="99">
        <f>SUMIFS(通讯通路门店!$BD:$BD,通讯通路门店!$S:$S,$G1305)</f>
        <v>0</v>
      </c>
      <c r="AN1305" s="99">
        <f>SUMIFS(通讯通路门店!$BF:$BF,通讯通路门店!$S:$S,$G1305)</f>
        <v>0</v>
      </c>
      <c r="AO1305" s="99">
        <f t="shared" si="102"/>
        <v>0</v>
      </c>
      <c r="AP1305" s="99">
        <f>SUMIFS(通讯通路门店!$K:$K,通讯通路门店!$S:$S,$G1305)</f>
        <v>0</v>
      </c>
      <c r="AQ1305" s="83"/>
      <c r="AR1305" s="99">
        <f>SUMIFS(通讯通路门店!$T:$T,通讯通路门店!$S:$S,$G1305)</f>
        <v>0</v>
      </c>
      <c r="AS1305" s="99">
        <f>SUMIFS(通讯通路门店!$U:$U,通讯通路门店!$S:$S,$G1305)</f>
        <v>0</v>
      </c>
      <c r="AT1305" s="99">
        <f>SUMIFS(通讯通路门店!$V:$V,通讯通路门店!$S:$S,$G1305)</f>
        <v>0</v>
      </c>
      <c r="AU1305" s="99">
        <f>SUMIFS(通讯通路门店!$W:$W,通讯通路门店!$S:$S,$G1305)</f>
        <v>0</v>
      </c>
      <c r="AV1305" s="99">
        <f>SUMIFS(通讯通路门店!$Z:$Z,通讯通路门店!$S:$S,$G1305)</f>
        <v>0</v>
      </c>
      <c r="AW1305" s="99">
        <f>SUMIFS(通讯通路门店!$AB:$AB,通讯通路门店!$S:$S,$G1305)</f>
        <v>0</v>
      </c>
      <c r="AX1305" s="99">
        <f>SUMIFS(通讯通路门店!$X:$X,通讯通路门店!$S:$S,$G1305)</f>
        <v>0</v>
      </c>
      <c r="AY1305" s="99">
        <f>SUMIFS(通讯通路门店!$Y:$Y,通讯通路门店!$S:$S,$G1305)</f>
        <v>0</v>
      </c>
      <c r="AZ1305" s="99">
        <f>SUMIFS(通讯通路门店!$AA:$AA,通讯通路门店!$S:$S,$G1305)</f>
        <v>0</v>
      </c>
      <c r="BA1305" s="99">
        <f t="shared" si="103"/>
        <v>0</v>
      </c>
      <c r="BB1305" s="99">
        <f t="shared" si="104"/>
        <v>0</v>
      </c>
      <c r="BC1305" s="99">
        <f>SUMIFS(通讯通路门店!$W:$W,通讯通路门店!$S:$S,$G1305,通讯通路门店!$J:$J,"荣耀体验店")+SUMIFS(通讯通路门店!$W:$W,通讯通路门店!$S:$S,$G1305,通讯通路门店!$J:$J,"荣耀授权专卖店")</f>
        <v>0</v>
      </c>
      <c r="BD1305" s="99">
        <f>SUMIFS(通讯通路门店!$Z:$Z,通讯通路门店!$S:$S,$G1305,通讯通路门店!$J:$J,"VIVO体验店")</f>
        <v>0</v>
      </c>
      <c r="BE1305" s="99">
        <f>SUMIFS(通讯通路门店!$AB:$AB,通讯通路门店!$S:$S,$G1305,通讯通路门店!$J:$J,"OPPO体验店")</f>
        <v>0</v>
      </c>
      <c r="BF1305" s="99">
        <f>SUMIFS(通讯通路门店!$X:$X,通讯通路门店!$S:$S,$G1305,通讯通路门店!$J:$J,"华为授权体验店")+SUMIFS(通讯通路门店!$AA:$AA,通讯通路门店!$S:$S,$G1305,通讯通路门店!$J:$J,"华为堡垒店")</f>
        <v>0</v>
      </c>
      <c r="BG1305" s="99">
        <f>SUMIFS(通讯通路门店!$Y:$Y,通讯通路门店!$S:$S,$G1305,通讯通路门店!$J:$J,"小米体验店")</f>
        <v>0</v>
      </c>
      <c r="BH1305" s="99">
        <f>SUMIFS(通讯通路门店!$AA:$AA,通讯通路门店!$S:$S,$G1305,通讯通路门店!$J:$J,"苹果体验店")</f>
        <v>0</v>
      </c>
      <c r="BI1305" s="99">
        <f>SUMIFS(通讯通路门店!$K:$K,通讯通路门店!$S:$S,$G1305,通讯通路门店!$J:$J,"其他品牌专卖店")</f>
        <v>0</v>
      </c>
      <c r="BJ1305" s="99">
        <f>SUMIFS(通讯通路门店!$AC:$AC,通讯通路门店!$S:$S,$G1305)</f>
        <v>0</v>
      </c>
      <c r="BK1305" s="99">
        <f>SUMIFS(通讯通路门店!$AD:$AD,通讯通路门店!$S:$S,$G1305)</f>
        <v>0</v>
      </c>
      <c r="BL1305" s="99">
        <f>SUMIFS(通讯通路门店!$AE:$AE,通讯通路门店!$S:$S,$G1305)</f>
        <v>0</v>
      </c>
      <c r="BM1305" s="99">
        <f>SUMIFS(通讯通路门店!$AF:$AF,通讯通路门店!$S:$S,$G1305)</f>
        <v>0</v>
      </c>
      <c r="BN1305" s="99">
        <f>SUMIFS(通讯通路门店!$AG:$AG,通讯通路门店!$S:$S,$G1305)</f>
        <v>0</v>
      </c>
      <c r="BO1305" s="99">
        <f>SUMIFS(通讯通路门店!$AH:$AH,通讯通路门店!$S:$S,$G1305)</f>
        <v>0</v>
      </c>
      <c r="BP1305" s="99">
        <f>SUMIFS(通讯通路门店!$AI:$AI,通讯通路门店!$S:$S,$G1305)</f>
        <v>0</v>
      </c>
      <c r="BQ1305" s="83"/>
    </row>
    <row r="1306" spans="1:69">
      <c r="A1306" s="99" t="str">
        <f>IFERROR(_xlfn.XLOOKUP($G1306,通讯通路门店!$S$4:$S$993933,通讯通路门店!$A$4:$A$993933,0,0),"")</f>
        <v>海南省</v>
      </c>
      <c r="B1306" s="99" t="str">
        <f>IFERROR(_xlfn.XLOOKUP($G1306,通讯通路门店!$S$4:$S$993933,通讯通路门店!$B$4:$B$993933,0,0),"")</f>
        <v>乐东黎族自治县</v>
      </c>
      <c r="C1306" s="99" t="str">
        <f>IFERROR(_xlfn.XLOOKUP($G1306,通讯通路门店!$S$4:$S$993933,通讯通路门店!$C$4:$C$993933,0,0),"")</f>
        <v>乐东黎族自治县</v>
      </c>
      <c r="D1306" s="99" t="str">
        <f>IFERROR(_xlfn.XLOOKUP($G1306,通讯通路门店!$S$4:$S$993933,通讯通路门店!$D$4:$D$993933,0,0),"")</f>
        <v>万冲镇</v>
      </c>
      <c r="E1306" s="83"/>
      <c r="F1306" s="83"/>
      <c r="G1306" s="101"/>
      <c r="H1306" s="102">
        <f>IFERROR(_xlfn.XLOOKUP($G1306,通讯通路门店!$S$4:$S$993933,通讯通路门店!$R$4:$R$993933,0,0),"")</f>
        <v>0</v>
      </c>
      <c r="I1306" s="83"/>
      <c r="J1306" s="83"/>
      <c r="K1306" s="83"/>
      <c r="L1306" s="83"/>
      <c r="M1306" s="83"/>
      <c r="N1306" s="83"/>
      <c r="O1306" s="83"/>
      <c r="P1306" s="83"/>
      <c r="Q1306" s="83"/>
      <c r="R1306" s="83"/>
      <c r="S1306" s="83"/>
      <c r="T1306" s="83"/>
      <c r="U1306" s="99">
        <f>COUNTIF(通讯通路门店!$S:$S,$G1306)</f>
        <v>0</v>
      </c>
      <c r="V1306" s="99">
        <f>COUNTIFS(通讯通路门店!$S:$S,$G1306,通讯通路门店!$J:$J,"综合卖场")</f>
        <v>0</v>
      </c>
      <c r="W1306" s="99">
        <f>SUMIFS(通讯通路门店!$AJ:$AJ,通讯通路门店!$S:$S,通讯客户沙盘!$G1306)</f>
        <v>0</v>
      </c>
      <c r="X1306" s="99">
        <f t="shared" si="100"/>
        <v>0</v>
      </c>
      <c r="Y1306" s="99">
        <f>COUNTIFS(通讯通路门店!$S:$S,$G1306,通讯通路门店!$J:$J,"荣耀体验店")+COUNTIFS(通讯通路门店!$S:$S,$G1306,通讯通路门店!$J:$J,"荣耀授权专卖店")</f>
        <v>0</v>
      </c>
      <c r="Z1306" s="99">
        <f>COUNTIFS(通讯通路门店!$S:$S,$G1306,通讯通路门店!$J:$J,"VIVO体验店")</f>
        <v>0</v>
      </c>
      <c r="AA1306" s="99">
        <f>COUNTIFS(通讯通路门店!$S:$S,$G1306,通讯通路门店!$J:$J,"OPPO体验店")</f>
        <v>0</v>
      </c>
      <c r="AB1306" s="99">
        <f>COUNTIFS(通讯通路门店!$S:$S,$G1306,通讯通路门店!$J:$J,"华为授权体验店")+COUNTIFS(通讯通路门店!$S:$S,$G1306,通讯通路门店!$J:$J,"华为堡垒店")</f>
        <v>0</v>
      </c>
      <c r="AC1306" s="99">
        <f>COUNTIFS(通讯通路门店!$S:$S,$G1306,通讯通路门店!$J:$J,"小米体验店")</f>
        <v>0</v>
      </c>
      <c r="AD1306" s="99">
        <f>COUNTIFS(通讯通路门店!$S:$S,$G1306,通讯通路门店!$J:$J,"苹果体验店")</f>
        <v>0</v>
      </c>
      <c r="AE1306" s="99">
        <f>COUNTIFS(通讯通路门店!$S:$S,$G1306,通讯通路门店!$J:$J,"其他品牌专卖店")</f>
        <v>0</v>
      </c>
      <c r="AF1306" s="99">
        <f>SUMIFS(通讯通路门店!$BI:$BI,通讯通路门店!$S:$S,$G1306)</f>
        <v>0</v>
      </c>
      <c r="AG1306" s="99">
        <f>SUMIFS(通讯通路门店!$BH:$BH,通讯通路门店!$S:$S,$G1306)</f>
        <v>0</v>
      </c>
      <c r="AH1306" s="99">
        <f t="shared" si="101"/>
        <v>0</v>
      </c>
      <c r="AI1306" s="99">
        <f>SUMIFS(通讯通路门店!$BB:$BB,通讯通路门店!$S:$S,$G1306)</f>
        <v>0</v>
      </c>
      <c r="AJ1306" s="99">
        <f>SUMIFS(通讯通路门店!$BE:$BE,通讯通路门店!$S:$S,$G1306)</f>
        <v>0</v>
      </c>
      <c r="AK1306" s="99">
        <f>SUMIFS(通讯通路门店!$BG:$BG,通讯通路门店!$S:$S,$G1306)</f>
        <v>0</v>
      </c>
      <c r="AL1306" s="99">
        <f>SUMIFS(通讯通路门店!$BC:$BC,通讯通路门店!$S:$S,$G1306)</f>
        <v>0</v>
      </c>
      <c r="AM1306" s="99">
        <f>SUMIFS(通讯通路门店!$BD:$BD,通讯通路门店!$S:$S,$G1306)</f>
        <v>0</v>
      </c>
      <c r="AN1306" s="99">
        <f>SUMIFS(通讯通路门店!$BF:$BF,通讯通路门店!$S:$S,$G1306)</f>
        <v>0</v>
      </c>
      <c r="AO1306" s="99">
        <f t="shared" si="102"/>
        <v>0</v>
      </c>
      <c r="AP1306" s="99">
        <f>SUMIFS(通讯通路门店!$K:$K,通讯通路门店!$S:$S,$G1306)</f>
        <v>0</v>
      </c>
      <c r="AQ1306" s="83"/>
      <c r="AR1306" s="99">
        <f>SUMIFS(通讯通路门店!$T:$T,通讯通路门店!$S:$S,$G1306)</f>
        <v>0</v>
      </c>
      <c r="AS1306" s="99">
        <f>SUMIFS(通讯通路门店!$U:$U,通讯通路门店!$S:$S,$G1306)</f>
        <v>0</v>
      </c>
      <c r="AT1306" s="99">
        <f>SUMIFS(通讯通路门店!$V:$V,通讯通路门店!$S:$S,$G1306)</f>
        <v>0</v>
      </c>
      <c r="AU1306" s="99">
        <f>SUMIFS(通讯通路门店!$W:$W,通讯通路门店!$S:$S,$G1306)</f>
        <v>0</v>
      </c>
      <c r="AV1306" s="99">
        <f>SUMIFS(通讯通路门店!$Z:$Z,通讯通路门店!$S:$S,$G1306)</f>
        <v>0</v>
      </c>
      <c r="AW1306" s="99">
        <f>SUMIFS(通讯通路门店!$AB:$AB,通讯通路门店!$S:$S,$G1306)</f>
        <v>0</v>
      </c>
      <c r="AX1306" s="99">
        <f>SUMIFS(通讯通路门店!$X:$X,通讯通路门店!$S:$S,$G1306)</f>
        <v>0</v>
      </c>
      <c r="AY1306" s="99">
        <f>SUMIFS(通讯通路门店!$Y:$Y,通讯通路门店!$S:$S,$G1306)</f>
        <v>0</v>
      </c>
      <c r="AZ1306" s="99">
        <f>SUMIFS(通讯通路门店!$AA:$AA,通讯通路门店!$S:$S,$G1306)</f>
        <v>0</v>
      </c>
      <c r="BA1306" s="99">
        <f t="shared" si="103"/>
        <v>0</v>
      </c>
      <c r="BB1306" s="99">
        <f t="shared" si="104"/>
        <v>0</v>
      </c>
      <c r="BC1306" s="99">
        <f>SUMIFS(通讯通路门店!$W:$W,通讯通路门店!$S:$S,$G1306,通讯通路门店!$J:$J,"荣耀体验店")+SUMIFS(通讯通路门店!$W:$W,通讯通路门店!$S:$S,$G1306,通讯通路门店!$J:$J,"荣耀授权专卖店")</f>
        <v>0</v>
      </c>
      <c r="BD1306" s="99">
        <f>SUMIFS(通讯通路门店!$Z:$Z,通讯通路门店!$S:$S,$G1306,通讯通路门店!$J:$J,"VIVO体验店")</f>
        <v>0</v>
      </c>
      <c r="BE1306" s="99">
        <f>SUMIFS(通讯通路门店!$AB:$AB,通讯通路门店!$S:$S,$G1306,通讯通路门店!$J:$J,"OPPO体验店")</f>
        <v>0</v>
      </c>
      <c r="BF1306" s="99">
        <f>SUMIFS(通讯通路门店!$X:$X,通讯通路门店!$S:$S,$G1306,通讯通路门店!$J:$J,"华为授权体验店")+SUMIFS(通讯通路门店!$AA:$AA,通讯通路门店!$S:$S,$G1306,通讯通路门店!$J:$J,"华为堡垒店")</f>
        <v>0</v>
      </c>
      <c r="BG1306" s="99">
        <f>SUMIFS(通讯通路门店!$Y:$Y,通讯通路门店!$S:$S,$G1306,通讯通路门店!$J:$J,"小米体验店")</f>
        <v>0</v>
      </c>
      <c r="BH1306" s="99">
        <f>SUMIFS(通讯通路门店!$AA:$AA,通讯通路门店!$S:$S,$G1306,通讯通路门店!$J:$J,"苹果体验店")</f>
        <v>0</v>
      </c>
      <c r="BI1306" s="99">
        <f>SUMIFS(通讯通路门店!$K:$K,通讯通路门店!$S:$S,$G1306,通讯通路门店!$J:$J,"其他品牌专卖店")</f>
        <v>0</v>
      </c>
      <c r="BJ1306" s="99">
        <f>SUMIFS(通讯通路门店!$AC:$AC,通讯通路门店!$S:$S,$G1306)</f>
        <v>0</v>
      </c>
      <c r="BK1306" s="99">
        <f>SUMIFS(通讯通路门店!$AD:$AD,通讯通路门店!$S:$S,$G1306)</f>
        <v>0</v>
      </c>
      <c r="BL1306" s="99">
        <f>SUMIFS(通讯通路门店!$AE:$AE,通讯通路门店!$S:$S,$G1306)</f>
        <v>0</v>
      </c>
      <c r="BM1306" s="99">
        <f>SUMIFS(通讯通路门店!$AF:$AF,通讯通路门店!$S:$S,$G1306)</f>
        <v>0</v>
      </c>
      <c r="BN1306" s="99">
        <f>SUMIFS(通讯通路门店!$AG:$AG,通讯通路门店!$S:$S,$G1306)</f>
        <v>0</v>
      </c>
      <c r="BO1306" s="99">
        <f>SUMIFS(通讯通路门店!$AH:$AH,通讯通路门店!$S:$S,$G1306)</f>
        <v>0</v>
      </c>
      <c r="BP1306" s="99">
        <f>SUMIFS(通讯通路门店!$AI:$AI,通讯通路门店!$S:$S,$G1306)</f>
        <v>0</v>
      </c>
      <c r="BQ1306" s="83"/>
    </row>
    <row r="1307" spans="1:69">
      <c r="A1307" s="99" t="str">
        <f>IFERROR(_xlfn.XLOOKUP($G1307,通讯通路门店!$S$4:$S$993933,通讯通路门店!$A$4:$A$993933,0,0),"")</f>
        <v>海南省</v>
      </c>
      <c r="B1307" s="99" t="str">
        <f>IFERROR(_xlfn.XLOOKUP($G1307,通讯通路门店!$S$4:$S$993933,通讯通路门店!$B$4:$B$993933,0,0),"")</f>
        <v>乐东黎族自治县</v>
      </c>
      <c r="C1307" s="99" t="str">
        <f>IFERROR(_xlfn.XLOOKUP($G1307,通讯通路门店!$S$4:$S$993933,通讯通路门店!$C$4:$C$993933,0,0),"")</f>
        <v>乐东黎族自治县</v>
      </c>
      <c r="D1307" s="99" t="str">
        <f>IFERROR(_xlfn.XLOOKUP($G1307,通讯通路门店!$S$4:$S$993933,通讯通路门店!$D$4:$D$993933,0,0),"")</f>
        <v>万冲镇</v>
      </c>
      <c r="E1307" s="83"/>
      <c r="F1307" s="83"/>
      <c r="G1307" s="101"/>
      <c r="H1307" s="102">
        <f>IFERROR(_xlfn.XLOOKUP($G1307,通讯通路门店!$S$4:$S$993933,通讯通路门店!$R$4:$R$993933,0,0),"")</f>
        <v>0</v>
      </c>
      <c r="I1307" s="83"/>
      <c r="J1307" s="83"/>
      <c r="K1307" s="83"/>
      <c r="L1307" s="83"/>
      <c r="M1307" s="83"/>
      <c r="N1307" s="83"/>
      <c r="O1307" s="83"/>
      <c r="P1307" s="83"/>
      <c r="Q1307" s="83"/>
      <c r="R1307" s="83"/>
      <c r="S1307" s="83"/>
      <c r="T1307" s="83"/>
      <c r="U1307" s="99">
        <f>COUNTIF(通讯通路门店!$S:$S,$G1307)</f>
        <v>0</v>
      </c>
      <c r="V1307" s="99">
        <f>COUNTIFS(通讯通路门店!$S:$S,$G1307,通讯通路门店!$J:$J,"综合卖场")</f>
        <v>0</v>
      </c>
      <c r="W1307" s="99">
        <f>SUMIFS(通讯通路门店!$AJ:$AJ,通讯通路门店!$S:$S,通讯客户沙盘!$G1307)</f>
        <v>0</v>
      </c>
      <c r="X1307" s="99">
        <f t="shared" si="100"/>
        <v>0</v>
      </c>
      <c r="Y1307" s="99">
        <f>COUNTIFS(通讯通路门店!$S:$S,$G1307,通讯通路门店!$J:$J,"荣耀体验店")+COUNTIFS(通讯通路门店!$S:$S,$G1307,通讯通路门店!$J:$J,"荣耀授权专卖店")</f>
        <v>0</v>
      </c>
      <c r="Z1307" s="99">
        <f>COUNTIFS(通讯通路门店!$S:$S,$G1307,通讯通路门店!$J:$J,"VIVO体验店")</f>
        <v>0</v>
      </c>
      <c r="AA1307" s="99">
        <f>COUNTIFS(通讯通路门店!$S:$S,$G1307,通讯通路门店!$J:$J,"OPPO体验店")</f>
        <v>0</v>
      </c>
      <c r="AB1307" s="99">
        <f>COUNTIFS(通讯通路门店!$S:$S,$G1307,通讯通路门店!$J:$J,"华为授权体验店")+COUNTIFS(通讯通路门店!$S:$S,$G1307,通讯通路门店!$J:$J,"华为堡垒店")</f>
        <v>0</v>
      </c>
      <c r="AC1307" s="99">
        <f>COUNTIFS(通讯通路门店!$S:$S,$G1307,通讯通路门店!$J:$J,"小米体验店")</f>
        <v>0</v>
      </c>
      <c r="AD1307" s="99">
        <f>COUNTIFS(通讯通路门店!$S:$S,$G1307,通讯通路门店!$J:$J,"苹果体验店")</f>
        <v>0</v>
      </c>
      <c r="AE1307" s="99">
        <f>COUNTIFS(通讯通路门店!$S:$S,$G1307,通讯通路门店!$J:$J,"其他品牌专卖店")</f>
        <v>0</v>
      </c>
      <c r="AF1307" s="99">
        <f>SUMIFS(通讯通路门店!$BI:$BI,通讯通路门店!$S:$S,$G1307)</f>
        <v>0</v>
      </c>
      <c r="AG1307" s="99">
        <f>SUMIFS(通讯通路门店!$BH:$BH,通讯通路门店!$S:$S,$G1307)</f>
        <v>0</v>
      </c>
      <c r="AH1307" s="99">
        <f t="shared" si="101"/>
        <v>0</v>
      </c>
      <c r="AI1307" s="99">
        <f>SUMIFS(通讯通路门店!$BB:$BB,通讯通路门店!$S:$S,$G1307)</f>
        <v>0</v>
      </c>
      <c r="AJ1307" s="99">
        <f>SUMIFS(通讯通路门店!$BE:$BE,通讯通路门店!$S:$S,$G1307)</f>
        <v>0</v>
      </c>
      <c r="AK1307" s="99">
        <f>SUMIFS(通讯通路门店!$BG:$BG,通讯通路门店!$S:$S,$G1307)</f>
        <v>0</v>
      </c>
      <c r="AL1307" s="99">
        <f>SUMIFS(通讯通路门店!$BC:$BC,通讯通路门店!$S:$S,$G1307)</f>
        <v>0</v>
      </c>
      <c r="AM1307" s="99">
        <f>SUMIFS(通讯通路门店!$BD:$BD,通讯通路门店!$S:$S,$G1307)</f>
        <v>0</v>
      </c>
      <c r="AN1307" s="99">
        <f>SUMIFS(通讯通路门店!$BF:$BF,通讯通路门店!$S:$S,$G1307)</f>
        <v>0</v>
      </c>
      <c r="AO1307" s="99">
        <f t="shared" si="102"/>
        <v>0</v>
      </c>
      <c r="AP1307" s="99">
        <f>SUMIFS(通讯通路门店!$K:$K,通讯通路门店!$S:$S,$G1307)</f>
        <v>0</v>
      </c>
      <c r="AQ1307" s="83"/>
      <c r="AR1307" s="99">
        <f>SUMIFS(通讯通路门店!$T:$T,通讯通路门店!$S:$S,$G1307)</f>
        <v>0</v>
      </c>
      <c r="AS1307" s="99">
        <f>SUMIFS(通讯通路门店!$U:$U,通讯通路门店!$S:$S,$G1307)</f>
        <v>0</v>
      </c>
      <c r="AT1307" s="99">
        <f>SUMIFS(通讯通路门店!$V:$V,通讯通路门店!$S:$S,$G1307)</f>
        <v>0</v>
      </c>
      <c r="AU1307" s="99">
        <f>SUMIFS(通讯通路门店!$W:$W,通讯通路门店!$S:$S,$G1307)</f>
        <v>0</v>
      </c>
      <c r="AV1307" s="99">
        <f>SUMIFS(通讯通路门店!$Z:$Z,通讯通路门店!$S:$S,$G1307)</f>
        <v>0</v>
      </c>
      <c r="AW1307" s="99">
        <f>SUMIFS(通讯通路门店!$AB:$AB,通讯通路门店!$S:$S,$G1307)</f>
        <v>0</v>
      </c>
      <c r="AX1307" s="99">
        <f>SUMIFS(通讯通路门店!$X:$X,通讯通路门店!$S:$S,$G1307)</f>
        <v>0</v>
      </c>
      <c r="AY1307" s="99">
        <f>SUMIFS(通讯通路门店!$Y:$Y,通讯通路门店!$S:$S,$G1307)</f>
        <v>0</v>
      </c>
      <c r="AZ1307" s="99">
        <f>SUMIFS(通讯通路门店!$AA:$AA,通讯通路门店!$S:$S,$G1307)</f>
        <v>0</v>
      </c>
      <c r="BA1307" s="99">
        <f t="shared" si="103"/>
        <v>0</v>
      </c>
      <c r="BB1307" s="99">
        <f t="shared" si="104"/>
        <v>0</v>
      </c>
      <c r="BC1307" s="99">
        <f>SUMIFS(通讯通路门店!$W:$W,通讯通路门店!$S:$S,$G1307,通讯通路门店!$J:$J,"荣耀体验店")+SUMIFS(通讯通路门店!$W:$W,通讯通路门店!$S:$S,$G1307,通讯通路门店!$J:$J,"荣耀授权专卖店")</f>
        <v>0</v>
      </c>
      <c r="BD1307" s="99">
        <f>SUMIFS(通讯通路门店!$Z:$Z,通讯通路门店!$S:$S,$G1307,通讯通路门店!$J:$J,"VIVO体验店")</f>
        <v>0</v>
      </c>
      <c r="BE1307" s="99">
        <f>SUMIFS(通讯通路门店!$AB:$AB,通讯通路门店!$S:$S,$G1307,通讯通路门店!$J:$J,"OPPO体验店")</f>
        <v>0</v>
      </c>
      <c r="BF1307" s="99">
        <f>SUMIFS(通讯通路门店!$X:$X,通讯通路门店!$S:$S,$G1307,通讯通路门店!$J:$J,"华为授权体验店")+SUMIFS(通讯通路门店!$AA:$AA,通讯通路门店!$S:$S,$G1307,通讯通路门店!$J:$J,"华为堡垒店")</f>
        <v>0</v>
      </c>
      <c r="BG1307" s="99">
        <f>SUMIFS(通讯通路门店!$Y:$Y,通讯通路门店!$S:$S,$G1307,通讯通路门店!$J:$J,"小米体验店")</f>
        <v>0</v>
      </c>
      <c r="BH1307" s="99">
        <f>SUMIFS(通讯通路门店!$AA:$AA,通讯通路门店!$S:$S,$G1307,通讯通路门店!$J:$J,"苹果体验店")</f>
        <v>0</v>
      </c>
      <c r="BI1307" s="99">
        <f>SUMIFS(通讯通路门店!$K:$K,通讯通路门店!$S:$S,$G1307,通讯通路门店!$J:$J,"其他品牌专卖店")</f>
        <v>0</v>
      </c>
      <c r="BJ1307" s="99">
        <f>SUMIFS(通讯通路门店!$AC:$AC,通讯通路门店!$S:$S,$G1307)</f>
        <v>0</v>
      </c>
      <c r="BK1307" s="99">
        <f>SUMIFS(通讯通路门店!$AD:$AD,通讯通路门店!$S:$S,$G1307)</f>
        <v>0</v>
      </c>
      <c r="BL1307" s="99">
        <f>SUMIFS(通讯通路门店!$AE:$AE,通讯通路门店!$S:$S,$G1307)</f>
        <v>0</v>
      </c>
      <c r="BM1307" s="99">
        <f>SUMIFS(通讯通路门店!$AF:$AF,通讯通路门店!$S:$S,$G1307)</f>
        <v>0</v>
      </c>
      <c r="BN1307" s="99">
        <f>SUMIFS(通讯通路门店!$AG:$AG,通讯通路门店!$S:$S,$G1307)</f>
        <v>0</v>
      </c>
      <c r="BO1307" s="99">
        <f>SUMIFS(通讯通路门店!$AH:$AH,通讯通路门店!$S:$S,$G1307)</f>
        <v>0</v>
      </c>
      <c r="BP1307" s="99">
        <f>SUMIFS(通讯通路门店!$AI:$AI,通讯通路门店!$S:$S,$G1307)</f>
        <v>0</v>
      </c>
      <c r="BQ1307" s="83"/>
    </row>
    <row r="1308" spans="1:69">
      <c r="A1308" s="99" t="str">
        <f>IFERROR(_xlfn.XLOOKUP($G1308,通讯通路门店!$S$4:$S$993933,通讯通路门店!$A$4:$A$993933,0,0),"")</f>
        <v>海南省</v>
      </c>
      <c r="B1308" s="99" t="str">
        <f>IFERROR(_xlfn.XLOOKUP($G1308,通讯通路门店!$S$4:$S$993933,通讯通路门店!$B$4:$B$993933,0,0),"")</f>
        <v>乐东黎族自治县</v>
      </c>
      <c r="C1308" s="99" t="str">
        <f>IFERROR(_xlfn.XLOOKUP($G1308,通讯通路门店!$S$4:$S$993933,通讯通路门店!$C$4:$C$993933,0,0),"")</f>
        <v>乐东黎族自治县</v>
      </c>
      <c r="D1308" s="99" t="str">
        <f>IFERROR(_xlfn.XLOOKUP($G1308,通讯通路门店!$S$4:$S$993933,通讯通路门店!$D$4:$D$993933,0,0),"")</f>
        <v>万冲镇</v>
      </c>
      <c r="E1308" s="83"/>
      <c r="F1308" s="83"/>
      <c r="G1308" s="101"/>
      <c r="H1308" s="102">
        <f>IFERROR(_xlfn.XLOOKUP($G1308,通讯通路门店!$S$4:$S$993933,通讯通路门店!$R$4:$R$993933,0,0),"")</f>
        <v>0</v>
      </c>
      <c r="I1308" s="83"/>
      <c r="J1308" s="83"/>
      <c r="K1308" s="83"/>
      <c r="L1308" s="83"/>
      <c r="M1308" s="83"/>
      <c r="N1308" s="83"/>
      <c r="O1308" s="83"/>
      <c r="P1308" s="83"/>
      <c r="Q1308" s="83"/>
      <c r="R1308" s="83"/>
      <c r="S1308" s="83"/>
      <c r="T1308" s="83"/>
      <c r="U1308" s="99">
        <f>COUNTIF(通讯通路门店!$S:$S,$G1308)</f>
        <v>0</v>
      </c>
      <c r="V1308" s="99">
        <f>COUNTIFS(通讯通路门店!$S:$S,$G1308,通讯通路门店!$J:$J,"综合卖场")</f>
        <v>0</v>
      </c>
      <c r="W1308" s="99">
        <f>SUMIFS(通讯通路门店!$AJ:$AJ,通讯通路门店!$S:$S,通讯客户沙盘!$G1308)</f>
        <v>0</v>
      </c>
      <c r="X1308" s="99">
        <f t="shared" si="100"/>
        <v>0</v>
      </c>
      <c r="Y1308" s="99">
        <f>COUNTIFS(通讯通路门店!$S:$S,$G1308,通讯通路门店!$J:$J,"荣耀体验店")+COUNTIFS(通讯通路门店!$S:$S,$G1308,通讯通路门店!$J:$J,"荣耀授权专卖店")</f>
        <v>0</v>
      </c>
      <c r="Z1308" s="99">
        <f>COUNTIFS(通讯通路门店!$S:$S,$G1308,通讯通路门店!$J:$J,"VIVO体验店")</f>
        <v>0</v>
      </c>
      <c r="AA1308" s="99">
        <f>COUNTIFS(通讯通路门店!$S:$S,$G1308,通讯通路门店!$J:$J,"OPPO体验店")</f>
        <v>0</v>
      </c>
      <c r="AB1308" s="99">
        <f>COUNTIFS(通讯通路门店!$S:$S,$G1308,通讯通路门店!$J:$J,"华为授权体验店")+COUNTIFS(通讯通路门店!$S:$S,$G1308,通讯通路门店!$J:$J,"华为堡垒店")</f>
        <v>0</v>
      </c>
      <c r="AC1308" s="99">
        <f>COUNTIFS(通讯通路门店!$S:$S,$G1308,通讯通路门店!$J:$J,"小米体验店")</f>
        <v>0</v>
      </c>
      <c r="AD1308" s="99">
        <f>COUNTIFS(通讯通路门店!$S:$S,$G1308,通讯通路门店!$J:$J,"苹果体验店")</f>
        <v>0</v>
      </c>
      <c r="AE1308" s="99">
        <f>COUNTIFS(通讯通路门店!$S:$S,$G1308,通讯通路门店!$J:$J,"其他品牌专卖店")</f>
        <v>0</v>
      </c>
      <c r="AF1308" s="99">
        <f>SUMIFS(通讯通路门店!$BI:$BI,通讯通路门店!$S:$S,$G1308)</f>
        <v>0</v>
      </c>
      <c r="AG1308" s="99">
        <f>SUMIFS(通讯通路门店!$BH:$BH,通讯通路门店!$S:$S,$G1308)</f>
        <v>0</v>
      </c>
      <c r="AH1308" s="99">
        <f t="shared" si="101"/>
        <v>0</v>
      </c>
      <c r="AI1308" s="99">
        <f>SUMIFS(通讯通路门店!$BB:$BB,通讯通路门店!$S:$S,$G1308)</f>
        <v>0</v>
      </c>
      <c r="AJ1308" s="99">
        <f>SUMIFS(通讯通路门店!$BE:$BE,通讯通路门店!$S:$S,$G1308)</f>
        <v>0</v>
      </c>
      <c r="AK1308" s="99">
        <f>SUMIFS(通讯通路门店!$BG:$BG,通讯通路门店!$S:$S,$G1308)</f>
        <v>0</v>
      </c>
      <c r="AL1308" s="99">
        <f>SUMIFS(通讯通路门店!$BC:$BC,通讯通路门店!$S:$S,$G1308)</f>
        <v>0</v>
      </c>
      <c r="AM1308" s="99">
        <f>SUMIFS(通讯通路门店!$BD:$BD,通讯通路门店!$S:$S,$G1308)</f>
        <v>0</v>
      </c>
      <c r="AN1308" s="99">
        <f>SUMIFS(通讯通路门店!$BF:$BF,通讯通路门店!$S:$S,$G1308)</f>
        <v>0</v>
      </c>
      <c r="AO1308" s="99">
        <f t="shared" si="102"/>
        <v>0</v>
      </c>
      <c r="AP1308" s="99">
        <f>SUMIFS(通讯通路门店!$K:$K,通讯通路门店!$S:$S,$G1308)</f>
        <v>0</v>
      </c>
      <c r="AQ1308" s="83"/>
      <c r="AR1308" s="99">
        <f>SUMIFS(通讯通路门店!$T:$T,通讯通路门店!$S:$S,$G1308)</f>
        <v>0</v>
      </c>
      <c r="AS1308" s="99">
        <f>SUMIFS(通讯通路门店!$U:$U,通讯通路门店!$S:$S,$G1308)</f>
        <v>0</v>
      </c>
      <c r="AT1308" s="99">
        <f>SUMIFS(通讯通路门店!$V:$V,通讯通路门店!$S:$S,$G1308)</f>
        <v>0</v>
      </c>
      <c r="AU1308" s="99">
        <f>SUMIFS(通讯通路门店!$W:$W,通讯通路门店!$S:$S,$G1308)</f>
        <v>0</v>
      </c>
      <c r="AV1308" s="99">
        <f>SUMIFS(通讯通路门店!$Z:$Z,通讯通路门店!$S:$S,$G1308)</f>
        <v>0</v>
      </c>
      <c r="AW1308" s="99">
        <f>SUMIFS(通讯通路门店!$AB:$AB,通讯通路门店!$S:$S,$G1308)</f>
        <v>0</v>
      </c>
      <c r="AX1308" s="99">
        <f>SUMIFS(通讯通路门店!$X:$X,通讯通路门店!$S:$S,$G1308)</f>
        <v>0</v>
      </c>
      <c r="AY1308" s="99">
        <f>SUMIFS(通讯通路门店!$Y:$Y,通讯通路门店!$S:$S,$G1308)</f>
        <v>0</v>
      </c>
      <c r="AZ1308" s="99">
        <f>SUMIFS(通讯通路门店!$AA:$AA,通讯通路门店!$S:$S,$G1308)</f>
        <v>0</v>
      </c>
      <c r="BA1308" s="99">
        <f t="shared" si="103"/>
        <v>0</v>
      </c>
      <c r="BB1308" s="99">
        <f t="shared" si="104"/>
        <v>0</v>
      </c>
      <c r="BC1308" s="99">
        <f>SUMIFS(通讯通路门店!$W:$W,通讯通路门店!$S:$S,$G1308,通讯通路门店!$J:$J,"荣耀体验店")+SUMIFS(通讯通路门店!$W:$W,通讯通路门店!$S:$S,$G1308,通讯通路门店!$J:$J,"荣耀授权专卖店")</f>
        <v>0</v>
      </c>
      <c r="BD1308" s="99">
        <f>SUMIFS(通讯通路门店!$Z:$Z,通讯通路门店!$S:$S,$G1308,通讯通路门店!$J:$J,"VIVO体验店")</f>
        <v>0</v>
      </c>
      <c r="BE1308" s="99">
        <f>SUMIFS(通讯通路门店!$AB:$AB,通讯通路门店!$S:$S,$G1308,通讯通路门店!$J:$J,"OPPO体验店")</f>
        <v>0</v>
      </c>
      <c r="BF1308" s="99">
        <f>SUMIFS(通讯通路门店!$X:$X,通讯通路门店!$S:$S,$G1308,通讯通路门店!$J:$J,"华为授权体验店")+SUMIFS(通讯通路门店!$AA:$AA,通讯通路门店!$S:$S,$G1308,通讯通路门店!$J:$J,"华为堡垒店")</f>
        <v>0</v>
      </c>
      <c r="BG1308" s="99">
        <f>SUMIFS(通讯通路门店!$Y:$Y,通讯通路门店!$S:$S,$G1308,通讯通路门店!$J:$J,"小米体验店")</f>
        <v>0</v>
      </c>
      <c r="BH1308" s="99">
        <f>SUMIFS(通讯通路门店!$AA:$AA,通讯通路门店!$S:$S,$G1308,通讯通路门店!$J:$J,"苹果体验店")</f>
        <v>0</v>
      </c>
      <c r="BI1308" s="99">
        <f>SUMIFS(通讯通路门店!$K:$K,通讯通路门店!$S:$S,$G1308,通讯通路门店!$J:$J,"其他品牌专卖店")</f>
        <v>0</v>
      </c>
      <c r="BJ1308" s="99">
        <f>SUMIFS(通讯通路门店!$AC:$AC,通讯通路门店!$S:$S,$G1308)</f>
        <v>0</v>
      </c>
      <c r="BK1308" s="99">
        <f>SUMIFS(通讯通路门店!$AD:$AD,通讯通路门店!$S:$S,$G1308)</f>
        <v>0</v>
      </c>
      <c r="BL1308" s="99">
        <f>SUMIFS(通讯通路门店!$AE:$AE,通讯通路门店!$S:$S,$G1308)</f>
        <v>0</v>
      </c>
      <c r="BM1308" s="99">
        <f>SUMIFS(通讯通路门店!$AF:$AF,通讯通路门店!$S:$S,$G1308)</f>
        <v>0</v>
      </c>
      <c r="BN1308" s="99">
        <f>SUMIFS(通讯通路门店!$AG:$AG,通讯通路门店!$S:$S,$G1308)</f>
        <v>0</v>
      </c>
      <c r="BO1308" s="99">
        <f>SUMIFS(通讯通路门店!$AH:$AH,通讯通路门店!$S:$S,$G1308)</f>
        <v>0</v>
      </c>
      <c r="BP1308" s="99">
        <f>SUMIFS(通讯通路门店!$AI:$AI,通讯通路门店!$S:$S,$G1308)</f>
        <v>0</v>
      </c>
      <c r="BQ1308" s="83"/>
    </row>
    <row r="1309" spans="1:69">
      <c r="A1309" s="99" t="str">
        <f>IFERROR(_xlfn.XLOOKUP($G1309,通讯通路门店!$S$4:$S$993933,通讯通路门店!$A$4:$A$993933,0,0),"")</f>
        <v>海南省</v>
      </c>
      <c r="B1309" s="99" t="str">
        <f>IFERROR(_xlfn.XLOOKUP($G1309,通讯通路门店!$S$4:$S$993933,通讯通路门店!$B$4:$B$993933,0,0),"")</f>
        <v>乐东黎族自治县</v>
      </c>
      <c r="C1309" s="99" t="str">
        <f>IFERROR(_xlfn.XLOOKUP($G1309,通讯通路门店!$S$4:$S$993933,通讯通路门店!$C$4:$C$993933,0,0),"")</f>
        <v>乐东黎族自治县</v>
      </c>
      <c r="D1309" s="99" t="str">
        <f>IFERROR(_xlfn.XLOOKUP($G1309,通讯通路门店!$S$4:$S$993933,通讯通路门店!$D$4:$D$993933,0,0),"")</f>
        <v>万冲镇</v>
      </c>
      <c r="E1309" s="83"/>
      <c r="F1309" s="83"/>
      <c r="G1309" s="101"/>
      <c r="H1309" s="102">
        <f>IFERROR(_xlfn.XLOOKUP($G1309,通讯通路门店!$S$4:$S$993933,通讯通路门店!$R$4:$R$993933,0,0),"")</f>
        <v>0</v>
      </c>
      <c r="I1309" s="83"/>
      <c r="J1309" s="83"/>
      <c r="K1309" s="83"/>
      <c r="L1309" s="83"/>
      <c r="M1309" s="83"/>
      <c r="N1309" s="83"/>
      <c r="O1309" s="83"/>
      <c r="P1309" s="83"/>
      <c r="Q1309" s="83"/>
      <c r="R1309" s="83"/>
      <c r="S1309" s="83"/>
      <c r="T1309" s="83"/>
      <c r="U1309" s="99">
        <f>COUNTIF(通讯通路门店!$S:$S,$G1309)</f>
        <v>0</v>
      </c>
      <c r="V1309" s="99">
        <f>COUNTIFS(通讯通路门店!$S:$S,$G1309,通讯通路门店!$J:$J,"综合卖场")</f>
        <v>0</v>
      </c>
      <c r="W1309" s="99">
        <f>SUMIFS(通讯通路门店!$AJ:$AJ,通讯通路门店!$S:$S,通讯客户沙盘!$G1309)</f>
        <v>0</v>
      </c>
      <c r="X1309" s="99">
        <f t="shared" si="100"/>
        <v>0</v>
      </c>
      <c r="Y1309" s="99">
        <f>COUNTIFS(通讯通路门店!$S:$S,$G1309,通讯通路门店!$J:$J,"荣耀体验店")+COUNTIFS(通讯通路门店!$S:$S,$G1309,通讯通路门店!$J:$J,"荣耀授权专卖店")</f>
        <v>0</v>
      </c>
      <c r="Z1309" s="99">
        <f>COUNTIFS(通讯通路门店!$S:$S,$G1309,通讯通路门店!$J:$J,"VIVO体验店")</f>
        <v>0</v>
      </c>
      <c r="AA1309" s="99">
        <f>COUNTIFS(通讯通路门店!$S:$S,$G1309,通讯通路门店!$J:$J,"OPPO体验店")</f>
        <v>0</v>
      </c>
      <c r="AB1309" s="99">
        <f>COUNTIFS(通讯通路门店!$S:$S,$G1309,通讯通路门店!$J:$J,"华为授权体验店")+COUNTIFS(通讯通路门店!$S:$S,$G1309,通讯通路门店!$J:$J,"华为堡垒店")</f>
        <v>0</v>
      </c>
      <c r="AC1309" s="99">
        <f>COUNTIFS(通讯通路门店!$S:$S,$G1309,通讯通路门店!$J:$J,"小米体验店")</f>
        <v>0</v>
      </c>
      <c r="AD1309" s="99">
        <f>COUNTIFS(通讯通路门店!$S:$S,$G1309,通讯通路门店!$J:$J,"苹果体验店")</f>
        <v>0</v>
      </c>
      <c r="AE1309" s="99">
        <f>COUNTIFS(通讯通路门店!$S:$S,$G1309,通讯通路门店!$J:$J,"其他品牌专卖店")</f>
        <v>0</v>
      </c>
      <c r="AF1309" s="99">
        <f>SUMIFS(通讯通路门店!$BI:$BI,通讯通路门店!$S:$S,$G1309)</f>
        <v>0</v>
      </c>
      <c r="AG1309" s="99">
        <f>SUMIFS(通讯通路门店!$BH:$BH,通讯通路门店!$S:$S,$G1309)</f>
        <v>0</v>
      </c>
      <c r="AH1309" s="99">
        <f t="shared" si="101"/>
        <v>0</v>
      </c>
      <c r="AI1309" s="99">
        <f>SUMIFS(通讯通路门店!$BB:$BB,通讯通路门店!$S:$S,$G1309)</f>
        <v>0</v>
      </c>
      <c r="AJ1309" s="99">
        <f>SUMIFS(通讯通路门店!$BE:$BE,通讯通路门店!$S:$S,$G1309)</f>
        <v>0</v>
      </c>
      <c r="AK1309" s="99">
        <f>SUMIFS(通讯通路门店!$BG:$BG,通讯通路门店!$S:$S,$G1309)</f>
        <v>0</v>
      </c>
      <c r="AL1309" s="99">
        <f>SUMIFS(通讯通路门店!$BC:$BC,通讯通路门店!$S:$S,$G1309)</f>
        <v>0</v>
      </c>
      <c r="AM1309" s="99">
        <f>SUMIFS(通讯通路门店!$BD:$BD,通讯通路门店!$S:$S,$G1309)</f>
        <v>0</v>
      </c>
      <c r="AN1309" s="99">
        <f>SUMIFS(通讯通路门店!$BF:$BF,通讯通路门店!$S:$S,$G1309)</f>
        <v>0</v>
      </c>
      <c r="AO1309" s="99">
        <f t="shared" si="102"/>
        <v>0</v>
      </c>
      <c r="AP1309" s="99">
        <f>SUMIFS(通讯通路门店!$K:$K,通讯通路门店!$S:$S,$G1309)</f>
        <v>0</v>
      </c>
      <c r="AQ1309" s="83"/>
      <c r="AR1309" s="99">
        <f>SUMIFS(通讯通路门店!$T:$T,通讯通路门店!$S:$S,$G1309)</f>
        <v>0</v>
      </c>
      <c r="AS1309" s="99">
        <f>SUMIFS(通讯通路门店!$U:$U,通讯通路门店!$S:$S,$G1309)</f>
        <v>0</v>
      </c>
      <c r="AT1309" s="99">
        <f>SUMIFS(通讯通路门店!$V:$V,通讯通路门店!$S:$S,$G1309)</f>
        <v>0</v>
      </c>
      <c r="AU1309" s="99">
        <f>SUMIFS(通讯通路门店!$W:$W,通讯通路门店!$S:$S,$G1309)</f>
        <v>0</v>
      </c>
      <c r="AV1309" s="99">
        <f>SUMIFS(通讯通路门店!$Z:$Z,通讯通路门店!$S:$S,$G1309)</f>
        <v>0</v>
      </c>
      <c r="AW1309" s="99">
        <f>SUMIFS(通讯通路门店!$AB:$AB,通讯通路门店!$S:$S,$G1309)</f>
        <v>0</v>
      </c>
      <c r="AX1309" s="99">
        <f>SUMIFS(通讯通路门店!$X:$X,通讯通路门店!$S:$S,$G1309)</f>
        <v>0</v>
      </c>
      <c r="AY1309" s="99">
        <f>SUMIFS(通讯通路门店!$Y:$Y,通讯通路门店!$S:$S,$G1309)</f>
        <v>0</v>
      </c>
      <c r="AZ1309" s="99">
        <f>SUMIFS(通讯通路门店!$AA:$AA,通讯通路门店!$S:$S,$G1309)</f>
        <v>0</v>
      </c>
      <c r="BA1309" s="99">
        <f t="shared" si="103"/>
        <v>0</v>
      </c>
      <c r="BB1309" s="99">
        <f t="shared" si="104"/>
        <v>0</v>
      </c>
      <c r="BC1309" s="99">
        <f>SUMIFS(通讯通路门店!$W:$W,通讯通路门店!$S:$S,$G1309,通讯通路门店!$J:$J,"荣耀体验店")+SUMIFS(通讯通路门店!$W:$W,通讯通路门店!$S:$S,$G1309,通讯通路门店!$J:$J,"荣耀授权专卖店")</f>
        <v>0</v>
      </c>
      <c r="BD1309" s="99">
        <f>SUMIFS(通讯通路门店!$Z:$Z,通讯通路门店!$S:$S,$G1309,通讯通路门店!$J:$J,"VIVO体验店")</f>
        <v>0</v>
      </c>
      <c r="BE1309" s="99">
        <f>SUMIFS(通讯通路门店!$AB:$AB,通讯通路门店!$S:$S,$G1309,通讯通路门店!$J:$J,"OPPO体验店")</f>
        <v>0</v>
      </c>
      <c r="BF1309" s="99">
        <f>SUMIFS(通讯通路门店!$X:$X,通讯通路门店!$S:$S,$G1309,通讯通路门店!$J:$J,"华为授权体验店")+SUMIFS(通讯通路门店!$AA:$AA,通讯通路门店!$S:$S,$G1309,通讯通路门店!$J:$J,"华为堡垒店")</f>
        <v>0</v>
      </c>
      <c r="BG1309" s="99">
        <f>SUMIFS(通讯通路门店!$Y:$Y,通讯通路门店!$S:$S,$G1309,通讯通路门店!$J:$J,"小米体验店")</f>
        <v>0</v>
      </c>
      <c r="BH1309" s="99">
        <f>SUMIFS(通讯通路门店!$AA:$AA,通讯通路门店!$S:$S,$G1309,通讯通路门店!$J:$J,"苹果体验店")</f>
        <v>0</v>
      </c>
      <c r="BI1309" s="99">
        <f>SUMIFS(通讯通路门店!$K:$K,通讯通路门店!$S:$S,$G1309,通讯通路门店!$J:$J,"其他品牌专卖店")</f>
        <v>0</v>
      </c>
      <c r="BJ1309" s="99">
        <f>SUMIFS(通讯通路门店!$AC:$AC,通讯通路门店!$S:$S,$G1309)</f>
        <v>0</v>
      </c>
      <c r="BK1309" s="99">
        <f>SUMIFS(通讯通路门店!$AD:$AD,通讯通路门店!$S:$S,$G1309)</f>
        <v>0</v>
      </c>
      <c r="BL1309" s="99">
        <f>SUMIFS(通讯通路门店!$AE:$AE,通讯通路门店!$S:$S,$G1309)</f>
        <v>0</v>
      </c>
      <c r="BM1309" s="99">
        <f>SUMIFS(通讯通路门店!$AF:$AF,通讯通路门店!$S:$S,$G1309)</f>
        <v>0</v>
      </c>
      <c r="BN1309" s="99">
        <f>SUMIFS(通讯通路门店!$AG:$AG,通讯通路门店!$S:$S,$G1309)</f>
        <v>0</v>
      </c>
      <c r="BO1309" s="99">
        <f>SUMIFS(通讯通路门店!$AH:$AH,通讯通路门店!$S:$S,$G1309)</f>
        <v>0</v>
      </c>
      <c r="BP1309" s="99">
        <f>SUMIFS(通讯通路门店!$AI:$AI,通讯通路门店!$S:$S,$G1309)</f>
        <v>0</v>
      </c>
      <c r="BQ1309" s="83"/>
    </row>
    <row r="1310" spans="1:69">
      <c r="A1310" s="99" t="str">
        <f>IFERROR(_xlfn.XLOOKUP($G1310,通讯通路门店!$S$4:$S$993933,通讯通路门店!$A$4:$A$993933,0,0),"")</f>
        <v>海南省</v>
      </c>
      <c r="B1310" s="99" t="str">
        <f>IFERROR(_xlfn.XLOOKUP($G1310,通讯通路门店!$S$4:$S$993933,通讯通路门店!$B$4:$B$993933,0,0),"")</f>
        <v>乐东黎族自治县</v>
      </c>
      <c r="C1310" s="99" t="str">
        <f>IFERROR(_xlfn.XLOOKUP($G1310,通讯通路门店!$S$4:$S$993933,通讯通路门店!$C$4:$C$993933,0,0),"")</f>
        <v>乐东黎族自治县</v>
      </c>
      <c r="D1310" s="99" t="str">
        <f>IFERROR(_xlfn.XLOOKUP($G1310,通讯通路门店!$S$4:$S$993933,通讯通路门店!$D$4:$D$993933,0,0),"")</f>
        <v>万冲镇</v>
      </c>
      <c r="E1310" s="83"/>
      <c r="F1310" s="83"/>
      <c r="G1310" s="101"/>
      <c r="H1310" s="102">
        <f>IFERROR(_xlfn.XLOOKUP($G1310,通讯通路门店!$S$4:$S$993933,通讯通路门店!$R$4:$R$993933,0,0),"")</f>
        <v>0</v>
      </c>
      <c r="I1310" s="83"/>
      <c r="J1310" s="83"/>
      <c r="K1310" s="83"/>
      <c r="L1310" s="83"/>
      <c r="M1310" s="83"/>
      <c r="N1310" s="83"/>
      <c r="O1310" s="83"/>
      <c r="P1310" s="83"/>
      <c r="Q1310" s="83"/>
      <c r="R1310" s="83"/>
      <c r="S1310" s="83"/>
      <c r="T1310" s="83"/>
      <c r="U1310" s="99">
        <f>COUNTIF(通讯通路门店!$S:$S,$G1310)</f>
        <v>0</v>
      </c>
      <c r="V1310" s="99">
        <f>COUNTIFS(通讯通路门店!$S:$S,$G1310,通讯通路门店!$J:$J,"综合卖场")</f>
        <v>0</v>
      </c>
      <c r="W1310" s="99">
        <f>SUMIFS(通讯通路门店!$AJ:$AJ,通讯通路门店!$S:$S,通讯客户沙盘!$G1310)</f>
        <v>0</v>
      </c>
      <c r="X1310" s="99">
        <f t="shared" si="100"/>
        <v>0</v>
      </c>
      <c r="Y1310" s="99">
        <f>COUNTIFS(通讯通路门店!$S:$S,$G1310,通讯通路门店!$J:$J,"荣耀体验店")+COUNTIFS(通讯通路门店!$S:$S,$G1310,通讯通路门店!$J:$J,"荣耀授权专卖店")</f>
        <v>0</v>
      </c>
      <c r="Z1310" s="99">
        <f>COUNTIFS(通讯通路门店!$S:$S,$G1310,通讯通路门店!$J:$J,"VIVO体验店")</f>
        <v>0</v>
      </c>
      <c r="AA1310" s="99">
        <f>COUNTIFS(通讯通路门店!$S:$S,$G1310,通讯通路门店!$J:$J,"OPPO体验店")</f>
        <v>0</v>
      </c>
      <c r="AB1310" s="99">
        <f>COUNTIFS(通讯通路门店!$S:$S,$G1310,通讯通路门店!$J:$J,"华为授权体验店")+COUNTIFS(通讯通路门店!$S:$S,$G1310,通讯通路门店!$J:$J,"华为堡垒店")</f>
        <v>0</v>
      </c>
      <c r="AC1310" s="99">
        <f>COUNTIFS(通讯通路门店!$S:$S,$G1310,通讯通路门店!$J:$J,"小米体验店")</f>
        <v>0</v>
      </c>
      <c r="AD1310" s="99">
        <f>COUNTIFS(通讯通路门店!$S:$S,$G1310,通讯通路门店!$J:$J,"苹果体验店")</f>
        <v>0</v>
      </c>
      <c r="AE1310" s="99">
        <f>COUNTIFS(通讯通路门店!$S:$S,$G1310,通讯通路门店!$J:$J,"其他品牌专卖店")</f>
        <v>0</v>
      </c>
      <c r="AF1310" s="99">
        <f>SUMIFS(通讯通路门店!$BI:$BI,通讯通路门店!$S:$S,$G1310)</f>
        <v>0</v>
      </c>
      <c r="AG1310" s="99">
        <f>SUMIFS(通讯通路门店!$BH:$BH,通讯通路门店!$S:$S,$G1310)</f>
        <v>0</v>
      </c>
      <c r="AH1310" s="99">
        <f t="shared" si="101"/>
        <v>0</v>
      </c>
      <c r="AI1310" s="99">
        <f>SUMIFS(通讯通路门店!$BB:$BB,通讯通路门店!$S:$S,$G1310)</f>
        <v>0</v>
      </c>
      <c r="AJ1310" s="99">
        <f>SUMIFS(通讯通路门店!$BE:$BE,通讯通路门店!$S:$S,$G1310)</f>
        <v>0</v>
      </c>
      <c r="AK1310" s="99">
        <f>SUMIFS(通讯通路门店!$BG:$BG,通讯通路门店!$S:$S,$G1310)</f>
        <v>0</v>
      </c>
      <c r="AL1310" s="99">
        <f>SUMIFS(通讯通路门店!$BC:$BC,通讯通路门店!$S:$S,$G1310)</f>
        <v>0</v>
      </c>
      <c r="AM1310" s="99">
        <f>SUMIFS(通讯通路门店!$BD:$BD,通讯通路门店!$S:$S,$G1310)</f>
        <v>0</v>
      </c>
      <c r="AN1310" s="99">
        <f>SUMIFS(通讯通路门店!$BF:$BF,通讯通路门店!$S:$S,$G1310)</f>
        <v>0</v>
      </c>
      <c r="AO1310" s="99">
        <f t="shared" si="102"/>
        <v>0</v>
      </c>
      <c r="AP1310" s="99">
        <f>SUMIFS(通讯通路门店!$K:$K,通讯通路门店!$S:$S,$G1310)</f>
        <v>0</v>
      </c>
      <c r="AQ1310" s="83"/>
      <c r="AR1310" s="99">
        <f>SUMIFS(通讯通路门店!$T:$T,通讯通路门店!$S:$S,$G1310)</f>
        <v>0</v>
      </c>
      <c r="AS1310" s="99">
        <f>SUMIFS(通讯通路门店!$U:$U,通讯通路门店!$S:$S,$G1310)</f>
        <v>0</v>
      </c>
      <c r="AT1310" s="99">
        <f>SUMIFS(通讯通路门店!$V:$V,通讯通路门店!$S:$S,$G1310)</f>
        <v>0</v>
      </c>
      <c r="AU1310" s="99">
        <f>SUMIFS(通讯通路门店!$W:$W,通讯通路门店!$S:$S,$G1310)</f>
        <v>0</v>
      </c>
      <c r="AV1310" s="99">
        <f>SUMIFS(通讯通路门店!$Z:$Z,通讯通路门店!$S:$S,$G1310)</f>
        <v>0</v>
      </c>
      <c r="AW1310" s="99">
        <f>SUMIFS(通讯通路门店!$AB:$AB,通讯通路门店!$S:$S,$G1310)</f>
        <v>0</v>
      </c>
      <c r="AX1310" s="99">
        <f>SUMIFS(通讯通路门店!$X:$X,通讯通路门店!$S:$S,$G1310)</f>
        <v>0</v>
      </c>
      <c r="AY1310" s="99">
        <f>SUMIFS(通讯通路门店!$Y:$Y,通讯通路门店!$S:$S,$G1310)</f>
        <v>0</v>
      </c>
      <c r="AZ1310" s="99">
        <f>SUMIFS(通讯通路门店!$AA:$AA,通讯通路门店!$S:$S,$G1310)</f>
        <v>0</v>
      </c>
      <c r="BA1310" s="99">
        <f t="shared" si="103"/>
        <v>0</v>
      </c>
      <c r="BB1310" s="99">
        <f t="shared" si="104"/>
        <v>0</v>
      </c>
      <c r="BC1310" s="99">
        <f>SUMIFS(通讯通路门店!$W:$W,通讯通路门店!$S:$S,$G1310,通讯通路门店!$J:$J,"荣耀体验店")+SUMIFS(通讯通路门店!$W:$W,通讯通路门店!$S:$S,$G1310,通讯通路门店!$J:$J,"荣耀授权专卖店")</f>
        <v>0</v>
      </c>
      <c r="BD1310" s="99">
        <f>SUMIFS(通讯通路门店!$Z:$Z,通讯通路门店!$S:$S,$G1310,通讯通路门店!$J:$J,"VIVO体验店")</f>
        <v>0</v>
      </c>
      <c r="BE1310" s="99">
        <f>SUMIFS(通讯通路门店!$AB:$AB,通讯通路门店!$S:$S,$G1310,通讯通路门店!$J:$J,"OPPO体验店")</f>
        <v>0</v>
      </c>
      <c r="BF1310" s="99">
        <f>SUMIFS(通讯通路门店!$X:$X,通讯通路门店!$S:$S,$G1310,通讯通路门店!$J:$J,"华为授权体验店")+SUMIFS(通讯通路门店!$AA:$AA,通讯通路门店!$S:$S,$G1310,通讯通路门店!$J:$J,"华为堡垒店")</f>
        <v>0</v>
      </c>
      <c r="BG1310" s="99">
        <f>SUMIFS(通讯通路门店!$Y:$Y,通讯通路门店!$S:$S,$G1310,通讯通路门店!$J:$J,"小米体验店")</f>
        <v>0</v>
      </c>
      <c r="BH1310" s="99">
        <f>SUMIFS(通讯通路门店!$AA:$AA,通讯通路门店!$S:$S,$G1310,通讯通路门店!$J:$J,"苹果体验店")</f>
        <v>0</v>
      </c>
      <c r="BI1310" s="99">
        <f>SUMIFS(通讯通路门店!$K:$K,通讯通路门店!$S:$S,$G1310,通讯通路门店!$J:$J,"其他品牌专卖店")</f>
        <v>0</v>
      </c>
      <c r="BJ1310" s="99">
        <f>SUMIFS(通讯通路门店!$AC:$AC,通讯通路门店!$S:$S,$G1310)</f>
        <v>0</v>
      </c>
      <c r="BK1310" s="99">
        <f>SUMIFS(通讯通路门店!$AD:$AD,通讯通路门店!$S:$S,$G1310)</f>
        <v>0</v>
      </c>
      <c r="BL1310" s="99">
        <f>SUMIFS(通讯通路门店!$AE:$AE,通讯通路门店!$S:$S,$G1310)</f>
        <v>0</v>
      </c>
      <c r="BM1310" s="99">
        <f>SUMIFS(通讯通路门店!$AF:$AF,通讯通路门店!$S:$S,$G1310)</f>
        <v>0</v>
      </c>
      <c r="BN1310" s="99">
        <f>SUMIFS(通讯通路门店!$AG:$AG,通讯通路门店!$S:$S,$G1310)</f>
        <v>0</v>
      </c>
      <c r="BO1310" s="99">
        <f>SUMIFS(通讯通路门店!$AH:$AH,通讯通路门店!$S:$S,$G1310)</f>
        <v>0</v>
      </c>
      <c r="BP1310" s="99">
        <f>SUMIFS(通讯通路门店!$AI:$AI,通讯通路门店!$S:$S,$G1310)</f>
        <v>0</v>
      </c>
      <c r="BQ1310" s="83"/>
    </row>
    <row r="1311" spans="1:69">
      <c r="A1311" s="99" t="str">
        <f>IFERROR(_xlfn.XLOOKUP($G1311,通讯通路门店!$S$4:$S$993933,通讯通路门店!$A$4:$A$993933,0,0),"")</f>
        <v>海南省</v>
      </c>
      <c r="B1311" s="99" t="str">
        <f>IFERROR(_xlfn.XLOOKUP($G1311,通讯通路门店!$S$4:$S$993933,通讯通路门店!$B$4:$B$993933,0,0),"")</f>
        <v>乐东黎族自治县</v>
      </c>
      <c r="C1311" s="99" t="str">
        <f>IFERROR(_xlfn.XLOOKUP($G1311,通讯通路门店!$S$4:$S$993933,通讯通路门店!$C$4:$C$993933,0,0),"")</f>
        <v>乐东黎族自治县</v>
      </c>
      <c r="D1311" s="99" t="str">
        <f>IFERROR(_xlfn.XLOOKUP($G1311,通讯通路门店!$S$4:$S$993933,通讯通路门店!$D$4:$D$993933,0,0),"")</f>
        <v>万冲镇</v>
      </c>
      <c r="E1311" s="83"/>
      <c r="F1311" s="83"/>
      <c r="G1311" s="101"/>
      <c r="H1311" s="102">
        <f>IFERROR(_xlfn.XLOOKUP($G1311,通讯通路门店!$S$4:$S$993933,通讯通路门店!$R$4:$R$993933,0,0),"")</f>
        <v>0</v>
      </c>
      <c r="I1311" s="83"/>
      <c r="J1311" s="83"/>
      <c r="K1311" s="83"/>
      <c r="L1311" s="83"/>
      <c r="M1311" s="83"/>
      <c r="N1311" s="83"/>
      <c r="O1311" s="83"/>
      <c r="P1311" s="83"/>
      <c r="Q1311" s="83"/>
      <c r="R1311" s="83"/>
      <c r="S1311" s="83"/>
      <c r="T1311" s="83"/>
      <c r="U1311" s="99">
        <f>COUNTIF(通讯通路门店!$S:$S,$G1311)</f>
        <v>0</v>
      </c>
      <c r="V1311" s="99">
        <f>COUNTIFS(通讯通路门店!$S:$S,$G1311,通讯通路门店!$J:$J,"综合卖场")</f>
        <v>0</v>
      </c>
      <c r="W1311" s="99">
        <f>SUMIFS(通讯通路门店!$AJ:$AJ,通讯通路门店!$S:$S,通讯客户沙盘!$G1311)</f>
        <v>0</v>
      </c>
      <c r="X1311" s="99">
        <f t="shared" si="100"/>
        <v>0</v>
      </c>
      <c r="Y1311" s="99">
        <f>COUNTIFS(通讯通路门店!$S:$S,$G1311,通讯通路门店!$J:$J,"荣耀体验店")+COUNTIFS(通讯通路门店!$S:$S,$G1311,通讯通路门店!$J:$J,"荣耀授权专卖店")</f>
        <v>0</v>
      </c>
      <c r="Z1311" s="99">
        <f>COUNTIFS(通讯通路门店!$S:$S,$G1311,通讯通路门店!$J:$J,"VIVO体验店")</f>
        <v>0</v>
      </c>
      <c r="AA1311" s="99">
        <f>COUNTIFS(通讯通路门店!$S:$S,$G1311,通讯通路门店!$J:$J,"OPPO体验店")</f>
        <v>0</v>
      </c>
      <c r="AB1311" s="99">
        <f>COUNTIFS(通讯通路门店!$S:$S,$G1311,通讯通路门店!$J:$J,"华为授权体验店")+COUNTIFS(通讯通路门店!$S:$S,$G1311,通讯通路门店!$J:$J,"华为堡垒店")</f>
        <v>0</v>
      </c>
      <c r="AC1311" s="99">
        <f>COUNTIFS(通讯通路门店!$S:$S,$G1311,通讯通路门店!$J:$J,"小米体验店")</f>
        <v>0</v>
      </c>
      <c r="AD1311" s="99">
        <f>COUNTIFS(通讯通路门店!$S:$S,$G1311,通讯通路门店!$J:$J,"苹果体验店")</f>
        <v>0</v>
      </c>
      <c r="AE1311" s="99">
        <f>COUNTIFS(通讯通路门店!$S:$S,$G1311,通讯通路门店!$J:$J,"其他品牌专卖店")</f>
        <v>0</v>
      </c>
      <c r="AF1311" s="99">
        <f>SUMIFS(通讯通路门店!$BI:$BI,通讯通路门店!$S:$S,$G1311)</f>
        <v>0</v>
      </c>
      <c r="AG1311" s="99">
        <f>SUMIFS(通讯通路门店!$BH:$BH,通讯通路门店!$S:$S,$G1311)</f>
        <v>0</v>
      </c>
      <c r="AH1311" s="99">
        <f t="shared" si="101"/>
        <v>0</v>
      </c>
      <c r="AI1311" s="99">
        <f>SUMIFS(通讯通路门店!$BB:$BB,通讯通路门店!$S:$S,$G1311)</f>
        <v>0</v>
      </c>
      <c r="AJ1311" s="99">
        <f>SUMIFS(通讯通路门店!$BE:$BE,通讯通路门店!$S:$S,$G1311)</f>
        <v>0</v>
      </c>
      <c r="AK1311" s="99">
        <f>SUMIFS(通讯通路门店!$BG:$BG,通讯通路门店!$S:$S,$G1311)</f>
        <v>0</v>
      </c>
      <c r="AL1311" s="99">
        <f>SUMIFS(通讯通路门店!$BC:$BC,通讯通路门店!$S:$S,$G1311)</f>
        <v>0</v>
      </c>
      <c r="AM1311" s="99">
        <f>SUMIFS(通讯通路门店!$BD:$BD,通讯通路门店!$S:$S,$G1311)</f>
        <v>0</v>
      </c>
      <c r="AN1311" s="99">
        <f>SUMIFS(通讯通路门店!$BF:$BF,通讯通路门店!$S:$S,$G1311)</f>
        <v>0</v>
      </c>
      <c r="AO1311" s="99">
        <f t="shared" si="102"/>
        <v>0</v>
      </c>
      <c r="AP1311" s="99">
        <f>SUMIFS(通讯通路门店!$K:$K,通讯通路门店!$S:$S,$G1311)</f>
        <v>0</v>
      </c>
      <c r="AQ1311" s="83"/>
      <c r="AR1311" s="99">
        <f>SUMIFS(通讯通路门店!$T:$T,通讯通路门店!$S:$S,$G1311)</f>
        <v>0</v>
      </c>
      <c r="AS1311" s="99">
        <f>SUMIFS(通讯通路门店!$U:$U,通讯通路门店!$S:$S,$G1311)</f>
        <v>0</v>
      </c>
      <c r="AT1311" s="99">
        <f>SUMIFS(通讯通路门店!$V:$V,通讯通路门店!$S:$S,$G1311)</f>
        <v>0</v>
      </c>
      <c r="AU1311" s="99">
        <f>SUMIFS(通讯通路门店!$W:$W,通讯通路门店!$S:$S,$G1311)</f>
        <v>0</v>
      </c>
      <c r="AV1311" s="99">
        <f>SUMIFS(通讯通路门店!$Z:$Z,通讯通路门店!$S:$S,$G1311)</f>
        <v>0</v>
      </c>
      <c r="AW1311" s="99">
        <f>SUMIFS(通讯通路门店!$AB:$AB,通讯通路门店!$S:$S,$G1311)</f>
        <v>0</v>
      </c>
      <c r="AX1311" s="99">
        <f>SUMIFS(通讯通路门店!$X:$X,通讯通路门店!$S:$S,$G1311)</f>
        <v>0</v>
      </c>
      <c r="AY1311" s="99">
        <f>SUMIFS(通讯通路门店!$Y:$Y,通讯通路门店!$S:$S,$G1311)</f>
        <v>0</v>
      </c>
      <c r="AZ1311" s="99">
        <f>SUMIFS(通讯通路门店!$AA:$AA,通讯通路门店!$S:$S,$G1311)</f>
        <v>0</v>
      </c>
      <c r="BA1311" s="99">
        <f t="shared" si="103"/>
        <v>0</v>
      </c>
      <c r="BB1311" s="99">
        <f t="shared" si="104"/>
        <v>0</v>
      </c>
      <c r="BC1311" s="99">
        <f>SUMIFS(通讯通路门店!$W:$W,通讯通路门店!$S:$S,$G1311,通讯通路门店!$J:$J,"荣耀体验店")+SUMIFS(通讯通路门店!$W:$W,通讯通路门店!$S:$S,$G1311,通讯通路门店!$J:$J,"荣耀授权专卖店")</f>
        <v>0</v>
      </c>
      <c r="BD1311" s="99">
        <f>SUMIFS(通讯通路门店!$Z:$Z,通讯通路门店!$S:$S,$G1311,通讯通路门店!$J:$J,"VIVO体验店")</f>
        <v>0</v>
      </c>
      <c r="BE1311" s="99">
        <f>SUMIFS(通讯通路门店!$AB:$AB,通讯通路门店!$S:$S,$G1311,通讯通路门店!$J:$J,"OPPO体验店")</f>
        <v>0</v>
      </c>
      <c r="BF1311" s="99">
        <f>SUMIFS(通讯通路门店!$X:$X,通讯通路门店!$S:$S,$G1311,通讯通路门店!$J:$J,"华为授权体验店")+SUMIFS(通讯通路门店!$AA:$AA,通讯通路门店!$S:$S,$G1311,通讯通路门店!$J:$J,"华为堡垒店")</f>
        <v>0</v>
      </c>
      <c r="BG1311" s="99">
        <f>SUMIFS(通讯通路门店!$Y:$Y,通讯通路门店!$S:$S,$G1311,通讯通路门店!$J:$J,"小米体验店")</f>
        <v>0</v>
      </c>
      <c r="BH1311" s="99">
        <f>SUMIFS(通讯通路门店!$AA:$AA,通讯通路门店!$S:$S,$G1311,通讯通路门店!$J:$J,"苹果体验店")</f>
        <v>0</v>
      </c>
      <c r="BI1311" s="99">
        <f>SUMIFS(通讯通路门店!$K:$K,通讯通路门店!$S:$S,$G1311,通讯通路门店!$J:$J,"其他品牌专卖店")</f>
        <v>0</v>
      </c>
      <c r="BJ1311" s="99">
        <f>SUMIFS(通讯通路门店!$AC:$AC,通讯通路门店!$S:$S,$G1311)</f>
        <v>0</v>
      </c>
      <c r="BK1311" s="99">
        <f>SUMIFS(通讯通路门店!$AD:$AD,通讯通路门店!$S:$S,$G1311)</f>
        <v>0</v>
      </c>
      <c r="BL1311" s="99">
        <f>SUMIFS(通讯通路门店!$AE:$AE,通讯通路门店!$S:$S,$G1311)</f>
        <v>0</v>
      </c>
      <c r="BM1311" s="99">
        <f>SUMIFS(通讯通路门店!$AF:$AF,通讯通路门店!$S:$S,$G1311)</f>
        <v>0</v>
      </c>
      <c r="BN1311" s="99">
        <f>SUMIFS(通讯通路门店!$AG:$AG,通讯通路门店!$S:$S,$G1311)</f>
        <v>0</v>
      </c>
      <c r="BO1311" s="99">
        <f>SUMIFS(通讯通路门店!$AH:$AH,通讯通路门店!$S:$S,$G1311)</f>
        <v>0</v>
      </c>
      <c r="BP1311" s="99">
        <f>SUMIFS(通讯通路门店!$AI:$AI,通讯通路门店!$S:$S,$G1311)</f>
        <v>0</v>
      </c>
      <c r="BQ1311" s="83"/>
    </row>
    <row r="1312" spans="1:69">
      <c r="A1312" s="99" t="str">
        <f>IFERROR(_xlfn.XLOOKUP($G1312,通讯通路门店!$S$4:$S$993933,通讯通路门店!$A$4:$A$993933,0,0),"")</f>
        <v>海南省</v>
      </c>
      <c r="B1312" s="99" t="str">
        <f>IFERROR(_xlfn.XLOOKUP($G1312,通讯通路门店!$S$4:$S$993933,通讯通路门店!$B$4:$B$993933,0,0),"")</f>
        <v>乐东黎族自治县</v>
      </c>
      <c r="C1312" s="99" t="str">
        <f>IFERROR(_xlfn.XLOOKUP($G1312,通讯通路门店!$S$4:$S$993933,通讯通路门店!$C$4:$C$993933,0,0),"")</f>
        <v>乐东黎族自治县</v>
      </c>
      <c r="D1312" s="99" t="str">
        <f>IFERROR(_xlfn.XLOOKUP($G1312,通讯通路门店!$S$4:$S$993933,通讯通路门店!$D$4:$D$993933,0,0),"")</f>
        <v>万冲镇</v>
      </c>
      <c r="E1312" s="83"/>
      <c r="F1312" s="83"/>
      <c r="G1312" s="101"/>
      <c r="H1312" s="102">
        <f>IFERROR(_xlfn.XLOOKUP($G1312,通讯通路门店!$S$4:$S$993933,通讯通路门店!$R$4:$R$993933,0,0),"")</f>
        <v>0</v>
      </c>
      <c r="I1312" s="83"/>
      <c r="J1312" s="83"/>
      <c r="K1312" s="83"/>
      <c r="L1312" s="83"/>
      <c r="M1312" s="83"/>
      <c r="N1312" s="83"/>
      <c r="O1312" s="83"/>
      <c r="P1312" s="83"/>
      <c r="Q1312" s="83"/>
      <c r="R1312" s="83"/>
      <c r="S1312" s="83"/>
      <c r="T1312" s="83"/>
      <c r="U1312" s="99">
        <f>COUNTIF(通讯通路门店!$S:$S,$G1312)</f>
        <v>0</v>
      </c>
      <c r="V1312" s="99">
        <f>COUNTIFS(通讯通路门店!$S:$S,$G1312,通讯通路门店!$J:$J,"综合卖场")</f>
        <v>0</v>
      </c>
      <c r="W1312" s="99">
        <f>SUMIFS(通讯通路门店!$AJ:$AJ,通讯通路门店!$S:$S,通讯客户沙盘!$G1312)</f>
        <v>0</v>
      </c>
      <c r="X1312" s="99">
        <f t="shared" si="100"/>
        <v>0</v>
      </c>
      <c r="Y1312" s="99">
        <f>COUNTIFS(通讯通路门店!$S:$S,$G1312,通讯通路门店!$J:$J,"荣耀体验店")+COUNTIFS(通讯通路门店!$S:$S,$G1312,通讯通路门店!$J:$J,"荣耀授权专卖店")</f>
        <v>0</v>
      </c>
      <c r="Z1312" s="99">
        <f>COUNTIFS(通讯通路门店!$S:$S,$G1312,通讯通路门店!$J:$J,"VIVO体验店")</f>
        <v>0</v>
      </c>
      <c r="AA1312" s="99">
        <f>COUNTIFS(通讯通路门店!$S:$S,$G1312,通讯通路门店!$J:$J,"OPPO体验店")</f>
        <v>0</v>
      </c>
      <c r="AB1312" s="99">
        <f>COUNTIFS(通讯通路门店!$S:$S,$G1312,通讯通路门店!$J:$J,"华为授权体验店")+COUNTIFS(通讯通路门店!$S:$S,$G1312,通讯通路门店!$J:$J,"华为堡垒店")</f>
        <v>0</v>
      </c>
      <c r="AC1312" s="99">
        <f>COUNTIFS(通讯通路门店!$S:$S,$G1312,通讯通路门店!$J:$J,"小米体验店")</f>
        <v>0</v>
      </c>
      <c r="AD1312" s="99">
        <f>COUNTIFS(通讯通路门店!$S:$S,$G1312,通讯通路门店!$J:$J,"苹果体验店")</f>
        <v>0</v>
      </c>
      <c r="AE1312" s="99">
        <f>COUNTIFS(通讯通路门店!$S:$S,$G1312,通讯通路门店!$J:$J,"其他品牌专卖店")</f>
        <v>0</v>
      </c>
      <c r="AF1312" s="99">
        <f>SUMIFS(通讯通路门店!$BI:$BI,通讯通路门店!$S:$S,$G1312)</f>
        <v>0</v>
      </c>
      <c r="AG1312" s="99">
        <f>SUMIFS(通讯通路门店!$BH:$BH,通讯通路门店!$S:$S,$G1312)</f>
        <v>0</v>
      </c>
      <c r="AH1312" s="99">
        <f t="shared" si="101"/>
        <v>0</v>
      </c>
      <c r="AI1312" s="99">
        <f>SUMIFS(通讯通路门店!$BB:$BB,通讯通路门店!$S:$S,$G1312)</f>
        <v>0</v>
      </c>
      <c r="AJ1312" s="99">
        <f>SUMIFS(通讯通路门店!$BE:$BE,通讯通路门店!$S:$S,$G1312)</f>
        <v>0</v>
      </c>
      <c r="AK1312" s="99">
        <f>SUMIFS(通讯通路门店!$BG:$BG,通讯通路门店!$S:$S,$G1312)</f>
        <v>0</v>
      </c>
      <c r="AL1312" s="99">
        <f>SUMIFS(通讯通路门店!$BC:$BC,通讯通路门店!$S:$S,$G1312)</f>
        <v>0</v>
      </c>
      <c r="AM1312" s="99">
        <f>SUMIFS(通讯通路门店!$BD:$BD,通讯通路门店!$S:$S,$G1312)</f>
        <v>0</v>
      </c>
      <c r="AN1312" s="99">
        <f>SUMIFS(通讯通路门店!$BF:$BF,通讯通路门店!$S:$S,$G1312)</f>
        <v>0</v>
      </c>
      <c r="AO1312" s="99">
        <f t="shared" si="102"/>
        <v>0</v>
      </c>
      <c r="AP1312" s="99">
        <f>SUMIFS(通讯通路门店!$K:$K,通讯通路门店!$S:$S,$G1312)</f>
        <v>0</v>
      </c>
      <c r="AQ1312" s="83"/>
      <c r="AR1312" s="99">
        <f>SUMIFS(通讯通路门店!$T:$T,通讯通路门店!$S:$S,$G1312)</f>
        <v>0</v>
      </c>
      <c r="AS1312" s="99">
        <f>SUMIFS(通讯通路门店!$U:$U,通讯通路门店!$S:$S,$G1312)</f>
        <v>0</v>
      </c>
      <c r="AT1312" s="99">
        <f>SUMIFS(通讯通路门店!$V:$V,通讯通路门店!$S:$S,$G1312)</f>
        <v>0</v>
      </c>
      <c r="AU1312" s="99">
        <f>SUMIFS(通讯通路门店!$W:$W,通讯通路门店!$S:$S,$G1312)</f>
        <v>0</v>
      </c>
      <c r="AV1312" s="99">
        <f>SUMIFS(通讯通路门店!$Z:$Z,通讯通路门店!$S:$S,$G1312)</f>
        <v>0</v>
      </c>
      <c r="AW1312" s="99">
        <f>SUMIFS(通讯通路门店!$AB:$AB,通讯通路门店!$S:$S,$G1312)</f>
        <v>0</v>
      </c>
      <c r="AX1312" s="99">
        <f>SUMIFS(通讯通路门店!$X:$X,通讯通路门店!$S:$S,$G1312)</f>
        <v>0</v>
      </c>
      <c r="AY1312" s="99">
        <f>SUMIFS(通讯通路门店!$Y:$Y,通讯通路门店!$S:$S,$G1312)</f>
        <v>0</v>
      </c>
      <c r="AZ1312" s="99">
        <f>SUMIFS(通讯通路门店!$AA:$AA,通讯通路门店!$S:$S,$G1312)</f>
        <v>0</v>
      </c>
      <c r="BA1312" s="99">
        <f t="shared" si="103"/>
        <v>0</v>
      </c>
      <c r="BB1312" s="99">
        <f t="shared" si="104"/>
        <v>0</v>
      </c>
      <c r="BC1312" s="99">
        <f>SUMIFS(通讯通路门店!$W:$W,通讯通路门店!$S:$S,$G1312,通讯通路门店!$J:$J,"荣耀体验店")+SUMIFS(通讯通路门店!$W:$W,通讯通路门店!$S:$S,$G1312,通讯通路门店!$J:$J,"荣耀授权专卖店")</f>
        <v>0</v>
      </c>
      <c r="BD1312" s="99">
        <f>SUMIFS(通讯通路门店!$Z:$Z,通讯通路门店!$S:$S,$G1312,通讯通路门店!$J:$J,"VIVO体验店")</f>
        <v>0</v>
      </c>
      <c r="BE1312" s="99">
        <f>SUMIFS(通讯通路门店!$AB:$AB,通讯通路门店!$S:$S,$G1312,通讯通路门店!$J:$J,"OPPO体验店")</f>
        <v>0</v>
      </c>
      <c r="BF1312" s="99">
        <f>SUMIFS(通讯通路门店!$X:$X,通讯通路门店!$S:$S,$G1312,通讯通路门店!$J:$J,"华为授权体验店")+SUMIFS(通讯通路门店!$AA:$AA,通讯通路门店!$S:$S,$G1312,通讯通路门店!$J:$J,"华为堡垒店")</f>
        <v>0</v>
      </c>
      <c r="BG1312" s="99">
        <f>SUMIFS(通讯通路门店!$Y:$Y,通讯通路门店!$S:$S,$G1312,通讯通路门店!$J:$J,"小米体验店")</f>
        <v>0</v>
      </c>
      <c r="BH1312" s="99">
        <f>SUMIFS(通讯通路门店!$AA:$AA,通讯通路门店!$S:$S,$G1312,通讯通路门店!$J:$J,"苹果体验店")</f>
        <v>0</v>
      </c>
      <c r="BI1312" s="99">
        <f>SUMIFS(通讯通路门店!$K:$K,通讯通路门店!$S:$S,$G1312,通讯通路门店!$J:$J,"其他品牌专卖店")</f>
        <v>0</v>
      </c>
      <c r="BJ1312" s="99">
        <f>SUMIFS(通讯通路门店!$AC:$AC,通讯通路门店!$S:$S,$G1312)</f>
        <v>0</v>
      </c>
      <c r="BK1312" s="99">
        <f>SUMIFS(通讯通路门店!$AD:$AD,通讯通路门店!$S:$S,$G1312)</f>
        <v>0</v>
      </c>
      <c r="BL1312" s="99">
        <f>SUMIFS(通讯通路门店!$AE:$AE,通讯通路门店!$S:$S,$G1312)</f>
        <v>0</v>
      </c>
      <c r="BM1312" s="99">
        <f>SUMIFS(通讯通路门店!$AF:$AF,通讯通路门店!$S:$S,$G1312)</f>
        <v>0</v>
      </c>
      <c r="BN1312" s="99">
        <f>SUMIFS(通讯通路门店!$AG:$AG,通讯通路门店!$S:$S,$G1312)</f>
        <v>0</v>
      </c>
      <c r="BO1312" s="99">
        <f>SUMIFS(通讯通路门店!$AH:$AH,通讯通路门店!$S:$S,$G1312)</f>
        <v>0</v>
      </c>
      <c r="BP1312" s="99">
        <f>SUMIFS(通讯通路门店!$AI:$AI,通讯通路门店!$S:$S,$G1312)</f>
        <v>0</v>
      </c>
      <c r="BQ1312" s="83"/>
    </row>
    <row r="1313" spans="1:69">
      <c r="A1313" s="99" t="str">
        <f>IFERROR(_xlfn.XLOOKUP($G1313,通讯通路门店!$S$4:$S$993933,通讯通路门店!$A$4:$A$993933,0,0),"")</f>
        <v>海南省</v>
      </c>
      <c r="B1313" s="99" t="str">
        <f>IFERROR(_xlfn.XLOOKUP($G1313,通讯通路门店!$S$4:$S$993933,通讯通路门店!$B$4:$B$993933,0,0),"")</f>
        <v>乐东黎族自治县</v>
      </c>
      <c r="C1313" s="99" t="str">
        <f>IFERROR(_xlfn.XLOOKUP($G1313,通讯通路门店!$S$4:$S$993933,通讯通路门店!$C$4:$C$993933,0,0),"")</f>
        <v>乐东黎族自治县</v>
      </c>
      <c r="D1313" s="99" t="str">
        <f>IFERROR(_xlfn.XLOOKUP($G1313,通讯通路门店!$S$4:$S$993933,通讯通路门店!$D$4:$D$993933,0,0),"")</f>
        <v>万冲镇</v>
      </c>
      <c r="E1313" s="83"/>
      <c r="F1313" s="83"/>
      <c r="G1313" s="101"/>
      <c r="H1313" s="102">
        <f>IFERROR(_xlfn.XLOOKUP($G1313,通讯通路门店!$S$4:$S$993933,通讯通路门店!$R$4:$R$993933,0,0),"")</f>
        <v>0</v>
      </c>
      <c r="I1313" s="83"/>
      <c r="J1313" s="83"/>
      <c r="K1313" s="83"/>
      <c r="L1313" s="83"/>
      <c r="M1313" s="83"/>
      <c r="N1313" s="83"/>
      <c r="O1313" s="83"/>
      <c r="P1313" s="83"/>
      <c r="Q1313" s="83"/>
      <c r="R1313" s="83"/>
      <c r="S1313" s="83"/>
      <c r="T1313" s="83"/>
      <c r="U1313" s="99">
        <f>COUNTIF(通讯通路门店!$S:$S,$G1313)</f>
        <v>0</v>
      </c>
      <c r="V1313" s="99">
        <f>COUNTIFS(通讯通路门店!$S:$S,$G1313,通讯通路门店!$J:$J,"综合卖场")</f>
        <v>0</v>
      </c>
      <c r="W1313" s="99">
        <f>SUMIFS(通讯通路门店!$AJ:$AJ,通讯通路门店!$S:$S,通讯客户沙盘!$G1313)</f>
        <v>0</v>
      </c>
      <c r="X1313" s="99">
        <f t="shared" si="100"/>
        <v>0</v>
      </c>
      <c r="Y1313" s="99">
        <f>COUNTIFS(通讯通路门店!$S:$S,$G1313,通讯通路门店!$J:$J,"荣耀体验店")+COUNTIFS(通讯通路门店!$S:$S,$G1313,通讯通路门店!$J:$J,"荣耀授权专卖店")</f>
        <v>0</v>
      </c>
      <c r="Z1313" s="99">
        <f>COUNTIFS(通讯通路门店!$S:$S,$G1313,通讯通路门店!$J:$J,"VIVO体验店")</f>
        <v>0</v>
      </c>
      <c r="AA1313" s="99">
        <f>COUNTIFS(通讯通路门店!$S:$S,$G1313,通讯通路门店!$J:$J,"OPPO体验店")</f>
        <v>0</v>
      </c>
      <c r="AB1313" s="99">
        <f>COUNTIFS(通讯通路门店!$S:$S,$G1313,通讯通路门店!$J:$J,"华为授权体验店")+COUNTIFS(通讯通路门店!$S:$S,$G1313,通讯通路门店!$J:$J,"华为堡垒店")</f>
        <v>0</v>
      </c>
      <c r="AC1313" s="99">
        <f>COUNTIFS(通讯通路门店!$S:$S,$G1313,通讯通路门店!$J:$J,"小米体验店")</f>
        <v>0</v>
      </c>
      <c r="AD1313" s="99">
        <f>COUNTIFS(通讯通路门店!$S:$S,$G1313,通讯通路门店!$J:$J,"苹果体验店")</f>
        <v>0</v>
      </c>
      <c r="AE1313" s="99">
        <f>COUNTIFS(通讯通路门店!$S:$S,$G1313,通讯通路门店!$J:$J,"其他品牌专卖店")</f>
        <v>0</v>
      </c>
      <c r="AF1313" s="99">
        <f>SUMIFS(通讯通路门店!$BI:$BI,通讯通路门店!$S:$S,$G1313)</f>
        <v>0</v>
      </c>
      <c r="AG1313" s="99">
        <f>SUMIFS(通讯通路门店!$BH:$BH,通讯通路门店!$S:$S,$G1313)</f>
        <v>0</v>
      </c>
      <c r="AH1313" s="99">
        <f t="shared" si="101"/>
        <v>0</v>
      </c>
      <c r="AI1313" s="99">
        <f>SUMIFS(通讯通路门店!$BB:$BB,通讯通路门店!$S:$S,$G1313)</f>
        <v>0</v>
      </c>
      <c r="AJ1313" s="99">
        <f>SUMIFS(通讯通路门店!$BE:$BE,通讯通路门店!$S:$S,$G1313)</f>
        <v>0</v>
      </c>
      <c r="AK1313" s="99">
        <f>SUMIFS(通讯通路门店!$BG:$BG,通讯通路门店!$S:$S,$G1313)</f>
        <v>0</v>
      </c>
      <c r="AL1313" s="99">
        <f>SUMIFS(通讯通路门店!$BC:$BC,通讯通路门店!$S:$S,$G1313)</f>
        <v>0</v>
      </c>
      <c r="AM1313" s="99">
        <f>SUMIFS(通讯通路门店!$BD:$BD,通讯通路门店!$S:$S,$G1313)</f>
        <v>0</v>
      </c>
      <c r="AN1313" s="99">
        <f>SUMIFS(通讯通路门店!$BF:$BF,通讯通路门店!$S:$S,$G1313)</f>
        <v>0</v>
      </c>
      <c r="AO1313" s="99">
        <f t="shared" si="102"/>
        <v>0</v>
      </c>
      <c r="AP1313" s="99">
        <f>SUMIFS(通讯通路门店!$K:$K,通讯通路门店!$S:$S,$G1313)</f>
        <v>0</v>
      </c>
      <c r="AQ1313" s="83"/>
      <c r="AR1313" s="99">
        <f>SUMIFS(通讯通路门店!$T:$T,通讯通路门店!$S:$S,$G1313)</f>
        <v>0</v>
      </c>
      <c r="AS1313" s="99">
        <f>SUMIFS(通讯通路门店!$U:$U,通讯通路门店!$S:$S,$G1313)</f>
        <v>0</v>
      </c>
      <c r="AT1313" s="99">
        <f>SUMIFS(通讯通路门店!$V:$V,通讯通路门店!$S:$S,$G1313)</f>
        <v>0</v>
      </c>
      <c r="AU1313" s="99">
        <f>SUMIFS(通讯通路门店!$W:$W,通讯通路门店!$S:$S,$G1313)</f>
        <v>0</v>
      </c>
      <c r="AV1313" s="99">
        <f>SUMIFS(通讯通路门店!$Z:$Z,通讯通路门店!$S:$S,$G1313)</f>
        <v>0</v>
      </c>
      <c r="AW1313" s="99">
        <f>SUMIFS(通讯通路门店!$AB:$AB,通讯通路门店!$S:$S,$G1313)</f>
        <v>0</v>
      </c>
      <c r="AX1313" s="99">
        <f>SUMIFS(通讯通路门店!$X:$X,通讯通路门店!$S:$S,$G1313)</f>
        <v>0</v>
      </c>
      <c r="AY1313" s="99">
        <f>SUMIFS(通讯通路门店!$Y:$Y,通讯通路门店!$S:$S,$G1313)</f>
        <v>0</v>
      </c>
      <c r="AZ1313" s="99">
        <f>SUMIFS(通讯通路门店!$AA:$AA,通讯通路门店!$S:$S,$G1313)</f>
        <v>0</v>
      </c>
      <c r="BA1313" s="99">
        <f t="shared" si="103"/>
        <v>0</v>
      </c>
      <c r="BB1313" s="99">
        <f t="shared" si="104"/>
        <v>0</v>
      </c>
      <c r="BC1313" s="99">
        <f>SUMIFS(通讯通路门店!$W:$W,通讯通路门店!$S:$S,$G1313,通讯通路门店!$J:$J,"荣耀体验店")+SUMIFS(通讯通路门店!$W:$W,通讯通路门店!$S:$S,$G1313,通讯通路门店!$J:$J,"荣耀授权专卖店")</f>
        <v>0</v>
      </c>
      <c r="BD1313" s="99">
        <f>SUMIFS(通讯通路门店!$Z:$Z,通讯通路门店!$S:$S,$G1313,通讯通路门店!$J:$J,"VIVO体验店")</f>
        <v>0</v>
      </c>
      <c r="BE1313" s="99">
        <f>SUMIFS(通讯通路门店!$AB:$AB,通讯通路门店!$S:$S,$G1313,通讯通路门店!$J:$J,"OPPO体验店")</f>
        <v>0</v>
      </c>
      <c r="BF1313" s="99">
        <f>SUMIFS(通讯通路门店!$X:$X,通讯通路门店!$S:$S,$G1313,通讯通路门店!$J:$J,"华为授权体验店")+SUMIFS(通讯通路门店!$AA:$AA,通讯通路门店!$S:$S,$G1313,通讯通路门店!$J:$J,"华为堡垒店")</f>
        <v>0</v>
      </c>
      <c r="BG1313" s="99">
        <f>SUMIFS(通讯通路门店!$Y:$Y,通讯通路门店!$S:$S,$G1313,通讯通路门店!$J:$J,"小米体验店")</f>
        <v>0</v>
      </c>
      <c r="BH1313" s="99">
        <f>SUMIFS(通讯通路门店!$AA:$AA,通讯通路门店!$S:$S,$G1313,通讯通路门店!$J:$J,"苹果体验店")</f>
        <v>0</v>
      </c>
      <c r="BI1313" s="99">
        <f>SUMIFS(通讯通路门店!$K:$K,通讯通路门店!$S:$S,$G1313,通讯通路门店!$J:$J,"其他品牌专卖店")</f>
        <v>0</v>
      </c>
      <c r="BJ1313" s="99">
        <f>SUMIFS(通讯通路门店!$AC:$AC,通讯通路门店!$S:$S,$G1313)</f>
        <v>0</v>
      </c>
      <c r="BK1313" s="99">
        <f>SUMIFS(通讯通路门店!$AD:$AD,通讯通路门店!$S:$S,$G1313)</f>
        <v>0</v>
      </c>
      <c r="BL1313" s="99">
        <f>SUMIFS(通讯通路门店!$AE:$AE,通讯通路门店!$S:$S,$G1313)</f>
        <v>0</v>
      </c>
      <c r="BM1313" s="99">
        <f>SUMIFS(通讯通路门店!$AF:$AF,通讯通路门店!$S:$S,$G1313)</f>
        <v>0</v>
      </c>
      <c r="BN1313" s="99">
        <f>SUMIFS(通讯通路门店!$AG:$AG,通讯通路门店!$S:$S,$G1313)</f>
        <v>0</v>
      </c>
      <c r="BO1313" s="99">
        <f>SUMIFS(通讯通路门店!$AH:$AH,通讯通路门店!$S:$S,$G1313)</f>
        <v>0</v>
      </c>
      <c r="BP1313" s="99">
        <f>SUMIFS(通讯通路门店!$AI:$AI,通讯通路门店!$S:$S,$G1313)</f>
        <v>0</v>
      </c>
      <c r="BQ1313" s="83"/>
    </row>
    <row r="1314" spans="1:69">
      <c r="A1314" s="99" t="str">
        <f>IFERROR(_xlfn.XLOOKUP($G1314,通讯通路门店!$S$4:$S$993933,通讯通路门店!$A$4:$A$993933,0,0),"")</f>
        <v>海南省</v>
      </c>
      <c r="B1314" s="99" t="str">
        <f>IFERROR(_xlfn.XLOOKUP($G1314,通讯通路门店!$S$4:$S$993933,通讯通路门店!$B$4:$B$993933,0,0),"")</f>
        <v>乐东黎族自治县</v>
      </c>
      <c r="C1314" s="99" t="str">
        <f>IFERROR(_xlfn.XLOOKUP($G1314,通讯通路门店!$S$4:$S$993933,通讯通路门店!$C$4:$C$993933,0,0),"")</f>
        <v>乐东黎族自治县</v>
      </c>
      <c r="D1314" s="99" t="str">
        <f>IFERROR(_xlfn.XLOOKUP($G1314,通讯通路门店!$S$4:$S$993933,通讯通路门店!$D$4:$D$993933,0,0),"")</f>
        <v>万冲镇</v>
      </c>
      <c r="E1314" s="83"/>
      <c r="F1314" s="83"/>
      <c r="G1314" s="101"/>
      <c r="H1314" s="102">
        <f>IFERROR(_xlfn.XLOOKUP($G1314,通讯通路门店!$S$4:$S$993933,通讯通路门店!$R$4:$R$993933,0,0),"")</f>
        <v>0</v>
      </c>
      <c r="I1314" s="83"/>
      <c r="J1314" s="83"/>
      <c r="K1314" s="83"/>
      <c r="L1314" s="83"/>
      <c r="M1314" s="83"/>
      <c r="N1314" s="83"/>
      <c r="O1314" s="83"/>
      <c r="P1314" s="83"/>
      <c r="Q1314" s="83"/>
      <c r="R1314" s="83"/>
      <c r="S1314" s="83"/>
      <c r="T1314" s="83"/>
      <c r="U1314" s="99">
        <f>COUNTIF(通讯通路门店!$S:$S,$G1314)</f>
        <v>0</v>
      </c>
      <c r="V1314" s="99">
        <f>COUNTIFS(通讯通路门店!$S:$S,$G1314,通讯通路门店!$J:$J,"综合卖场")</f>
        <v>0</v>
      </c>
      <c r="W1314" s="99">
        <f>SUMIFS(通讯通路门店!$AJ:$AJ,通讯通路门店!$S:$S,通讯客户沙盘!$G1314)</f>
        <v>0</v>
      </c>
      <c r="X1314" s="99">
        <f t="shared" si="100"/>
        <v>0</v>
      </c>
      <c r="Y1314" s="99">
        <f>COUNTIFS(通讯通路门店!$S:$S,$G1314,通讯通路门店!$J:$J,"荣耀体验店")+COUNTIFS(通讯通路门店!$S:$S,$G1314,通讯通路门店!$J:$J,"荣耀授权专卖店")</f>
        <v>0</v>
      </c>
      <c r="Z1314" s="99">
        <f>COUNTIFS(通讯通路门店!$S:$S,$G1314,通讯通路门店!$J:$J,"VIVO体验店")</f>
        <v>0</v>
      </c>
      <c r="AA1314" s="99">
        <f>COUNTIFS(通讯通路门店!$S:$S,$G1314,通讯通路门店!$J:$J,"OPPO体验店")</f>
        <v>0</v>
      </c>
      <c r="AB1314" s="99">
        <f>COUNTIFS(通讯通路门店!$S:$S,$G1314,通讯通路门店!$J:$J,"华为授权体验店")+COUNTIFS(通讯通路门店!$S:$S,$G1314,通讯通路门店!$J:$J,"华为堡垒店")</f>
        <v>0</v>
      </c>
      <c r="AC1314" s="99">
        <f>COUNTIFS(通讯通路门店!$S:$S,$G1314,通讯通路门店!$J:$J,"小米体验店")</f>
        <v>0</v>
      </c>
      <c r="AD1314" s="99">
        <f>COUNTIFS(通讯通路门店!$S:$S,$G1314,通讯通路门店!$J:$J,"苹果体验店")</f>
        <v>0</v>
      </c>
      <c r="AE1314" s="99">
        <f>COUNTIFS(通讯通路门店!$S:$S,$G1314,通讯通路门店!$J:$J,"其他品牌专卖店")</f>
        <v>0</v>
      </c>
      <c r="AF1314" s="99">
        <f>SUMIFS(通讯通路门店!$BI:$BI,通讯通路门店!$S:$S,$G1314)</f>
        <v>0</v>
      </c>
      <c r="AG1314" s="99">
        <f>SUMIFS(通讯通路门店!$BH:$BH,通讯通路门店!$S:$S,$G1314)</f>
        <v>0</v>
      </c>
      <c r="AH1314" s="99">
        <f t="shared" si="101"/>
        <v>0</v>
      </c>
      <c r="AI1314" s="99">
        <f>SUMIFS(通讯通路门店!$BB:$BB,通讯通路门店!$S:$S,$G1314)</f>
        <v>0</v>
      </c>
      <c r="AJ1314" s="99">
        <f>SUMIFS(通讯通路门店!$BE:$BE,通讯通路门店!$S:$S,$G1314)</f>
        <v>0</v>
      </c>
      <c r="AK1314" s="99">
        <f>SUMIFS(通讯通路门店!$BG:$BG,通讯通路门店!$S:$S,$G1314)</f>
        <v>0</v>
      </c>
      <c r="AL1314" s="99">
        <f>SUMIFS(通讯通路门店!$BC:$BC,通讯通路门店!$S:$S,$G1314)</f>
        <v>0</v>
      </c>
      <c r="AM1314" s="99">
        <f>SUMIFS(通讯通路门店!$BD:$BD,通讯通路门店!$S:$S,$G1314)</f>
        <v>0</v>
      </c>
      <c r="AN1314" s="99">
        <f>SUMIFS(通讯通路门店!$BF:$BF,通讯通路门店!$S:$S,$G1314)</f>
        <v>0</v>
      </c>
      <c r="AO1314" s="99">
        <f t="shared" si="102"/>
        <v>0</v>
      </c>
      <c r="AP1314" s="99">
        <f>SUMIFS(通讯通路门店!$K:$K,通讯通路门店!$S:$S,$G1314)</f>
        <v>0</v>
      </c>
      <c r="AQ1314" s="83"/>
      <c r="AR1314" s="99">
        <f>SUMIFS(通讯通路门店!$T:$T,通讯通路门店!$S:$S,$G1314)</f>
        <v>0</v>
      </c>
      <c r="AS1314" s="99">
        <f>SUMIFS(通讯通路门店!$U:$U,通讯通路门店!$S:$S,$G1314)</f>
        <v>0</v>
      </c>
      <c r="AT1314" s="99">
        <f>SUMIFS(通讯通路门店!$V:$V,通讯通路门店!$S:$S,$G1314)</f>
        <v>0</v>
      </c>
      <c r="AU1314" s="99">
        <f>SUMIFS(通讯通路门店!$W:$W,通讯通路门店!$S:$S,$G1314)</f>
        <v>0</v>
      </c>
      <c r="AV1314" s="99">
        <f>SUMIFS(通讯通路门店!$Z:$Z,通讯通路门店!$S:$S,$G1314)</f>
        <v>0</v>
      </c>
      <c r="AW1314" s="99">
        <f>SUMIFS(通讯通路门店!$AB:$AB,通讯通路门店!$S:$S,$G1314)</f>
        <v>0</v>
      </c>
      <c r="AX1314" s="99">
        <f>SUMIFS(通讯通路门店!$X:$X,通讯通路门店!$S:$S,$G1314)</f>
        <v>0</v>
      </c>
      <c r="AY1314" s="99">
        <f>SUMIFS(通讯通路门店!$Y:$Y,通讯通路门店!$S:$S,$G1314)</f>
        <v>0</v>
      </c>
      <c r="AZ1314" s="99">
        <f>SUMIFS(通讯通路门店!$AA:$AA,通讯通路门店!$S:$S,$G1314)</f>
        <v>0</v>
      </c>
      <c r="BA1314" s="99">
        <f t="shared" si="103"/>
        <v>0</v>
      </c>
      <c r="BB1314" s="99">
        <f t="shared" si="104"/>
        <v>0</v>
      </c>
      <c r="BC1314" s="99">
        <f>SUMIFS(通讯通路门店!$W:$W,通讯通路门店!$S:$S,$G1314,通讯通路门店!$J:$J,"荣耀体验店")+SUMIFS(通讯通路门店!$W:$W,通讯通路门店!$S:$S,$G1314,通讯通路门店!$J:$J,"荣耀授权专卖店")</f>
        <v>0</v>
      </c>
      <c r="BD1314" s="99">
        <f>SUMIFS(通讯通路门店!$Z:$Z,通讯通路门店!$S:$S,$G1314,通讯通路门店!$J:$J,"VIVO体验店")</f>
        <v>0</v>
      </c>
      <c r="BE1314" s="99">
        <f>SUMIFS(通讯通路门店!$AB:$AB,通讯通路门店!$S:$S,$G1314,通讯通路门店!$J:$J,"OPPO体验店")</f>
        <v>0</v>
      </c>
      <c r="BF1314" s="99">
        <f>SUMIFS(通讯通路门店!$X:$X,通讯通路门店!$S:$S,$G1314,通讯通路门店!$J:$J,"华为授权体验店")+SUMIFS(通讯通路门店!$AA:$AA,通讯通路门店!$S:$S,$G1314,通讯通路门店!$J:$J,"华为堡垒店")</f>
        <v>0</v>
      </c>
      <c r="BG1314" s="99">
        <f>SUMIFS(通讯通路门店!$Y:$Y,通讯通路门店!$S:$S,$G1314,通讯通路门店!$J:$J,"小米体验店")</f>
        <v>0</v>
      </c>
      <c r="BH1314" s="99">
        <f>SUMIFS(通讯通路门店!$AA:$AA,通讯通路门店!$S:$S,$G1314,通讯通路门店!$J:$J,"苹果体验店")</f>
        <v>0</v>
      </c>
      <c r="BI1314" s="99">
        <f>SUMIFS(通讯通路门店!$K:$K,通讯通路门店!$S:$S,$G1314,通讯通路门店!$J:$J,"其他品牌专卖店")</f>
        <v>0</v>
      </c>
      <c r="BJ1314" s="99">
        <f>SUMIFS(通讯通路门店!$AC:$AC,通讯通路门店!$S:$S,$G1314)</f>
        <v>0</v>
      </c>
      <c r="BK1314" s="99">
        <f>SUMIFS(通讯通路门店!$AD:$AD,通讯通路门店!$S:$S,$G1314)</f>
        <v>0</v>
      </c>
      <c r="BL1314" s="99">
        <f>SUMIFS(通讯通路门店!$AE:$AE,通讯通路门店!$S:$S,$G1314)</f>
        <v>0</v>
      </c>
      <c r="BM1314" s="99">
        <f>SUMIFS(通讯通路门店!$AF:$AF,通讯通路门店!$S:$S,$G1314)</f>
        <v>0</v>
      </c>
      <c r="BN1314" s="99">
        <f>SUMIFS(通讯通路门店!$AG:$AG,通讯通路门店!$S:$S,$G1314)</f>
        <v>0</v>
      </c>
      <c r="BO1314" s="99">
        <f>SUMIFS(通讯通路门店!$AH:$AH,通讯通路门店!$S:$S,$G1314)</f>
        <v>0</v>
      </c>
      <c r="BP1314" s="99">
        <f>SUMIFS(通讯通路门店!$AI:$AI,通讯通路门店!$S:$S,$G1314)</f>
        <v>0</v>
      </c>
      <c r="BQ1314" s="83"/>
    </row>
    <row r="1315" spans="1:69">
      <c r="A1315" s="99" t="str">
        <f>IFERROR(_xlfn.XLOOKUP($G1315,通讯通路门店!$S$4:$S$993933,通讯通路门店!$A$4:$A$993933,0,0),"")</f>
        <v>海南省</v>
      </c>
      <c r="B1315" s="99" t="str">
        <f>IFERROR(_xlfn.XLOOKUP($G1315,通讯通路门店!$S$4:$S$993933,通讯通路门店!$B$4:$B$993933,0,0),"")</f>
        <v>乐东黎族自治县</v>
      </c>
      <c r="C1315" s="99" t="str">
        <f>IFERROR(_xlfn.XLOOKUP($G1315,通讯通路门店!$S$4:$S$993933,通讯通路门店!$C$4:$C$993933,0,0),"")</f>
        <v>乐东黎族自治县</v>
      </c>
      <c r="D1315" s="99" t="str">
        <f>IFERROR(_xlfn.XLOOKUP($G1315,通讯通路门店!$S$4:$S$993933,通讯通路门店!$D$4:$D$993933,0,0),"")</f>
        <v>万冲镇</v>
      </c>
      <c r="E1315" s="83"/>
      <c r="F1315" s="83"/>
      <c r="G1315" s="101"/>
      <c r="H1315" s="102">
        <f>IFERROR(_xlfn.XLOOKUP($G1315,通讯通路门店!$S$4:$S$993933,通讯通路门店!$R$4:$R$993933,0,0),"")</f>
        <v>0</v>
      </c>
      <c r="I1315" s="83"/>
      <c r="J1315" s="83"/>
      <c r="K1315" s="83"/>
      <c r="L1315" s="83"/>
      <c r="M1315" s="83"/>
      <c r="N1315" s="83"/>
      <c r="O1315" s="83"/>
      <c r="P1315" s="83"/>
      <c r="Q1315" s="83"/>
      <c r="R1315" s="83"/>
      <c r="S1315" s="83"/>
      <c r="T1315" s="83"/>
      <c r="U1315" s="99">
        <f>COUNTIF(通讯通路门店!$S:$S,$G1315)</f>
        <v>0</v>
      </c>
      <c r="V1315" s="99">
        <f>COUNTIFS(通讯通路门店!$S:$S,$G1315,通讯通路门店!$J:$J,"综合卖场")</f>
        <v>0</v>
      </c>
      <c r="W1315" s="99">
        <f>SUMIFS(通讯通路门店!$AJ:$AJ,通讯通路门店!$S:$S,通讯客户沙盘!$G1315)</f>
        <v>0</v>
      </c>
      <c r="X1315" s="99">
        <f t="shared" si="100"/>
        <v>0</v>
      </c>
      <c r="Y1315" s="99">
        <f>COUNTIFS(通讯通路门店!$S:$S,$G1315,通讯通路门店!$J:$J,"荣耀体验店")+COUNTIFS(通讯通路门店!$S:$S,$G1315,通讯通路门店!$J:$J,"荣耀授权专卖店")</f>
        <v>0</v>
      </c>
      <c r="Z1315" s="99">
        <f>COUNTIFS(通讯通路门店!$S:$S,$G1315,通讯通路门店!$J:$J,"VIVO体验店")</f>
        <v>0</v>
      </c>
      <c r="AA1315" s="99">
        <f>COUNTIFS(通讯通路门店!$S:$S,$G1315,通讯通路门店!$J:$J,"OPPO体验店")</f>
        <v>0</v>
      </c>
      <c r="AB1315" s="99">
        <f>COUNTIFS(通讯通路门店!$S:$S,$G1315,通讯通路门店!$J:$J,"华为授权体验店")+COUNTIFS(通讯通路门店!$S:$S,$G1315,通讯通路门店!$J:$J,"华为堡垒店")</f>
        <v>0</v>
      </c>
      <c r="AC1315" s="99">
        <f>COUNTIFS(通讯通路门店!$S:$S,$G1315,通讯通路门店!$J:$J,"小米体验店")</f>
        <v>0</v>
      </c>
      <c r="AD1315" s="99">
        <f>COUNTIFS(通讯通路门店!$S:$S,$G1315,通讯通路门店!$J:$J,"苹果体验店")</f>
        <v>0</v>
      </c>
      <c r="AE1315" s="99">
        <f>COUNTIFS(通讯通路门店!$S:$S,$G1315,通讯通路门店!$J:$J,"其他品牌专卖店")</f>
        <v>0</v>
      </c>
      <c r="AF1315" s="99">
        <f>SUMIFS(通讯通路门店!$BI:$BI,通讯通路门店!$S:$S,$G1315)</f>
        <v>0</v>
      </c>
      <c r="AG1315" s="99">
        <f>SUMIFS(通讯通路门店!$BH:$BH,通讯通路门店!$S:$S,$G1315)</f>
        <v>0</v>
      </c>
      <c r="AH1315" s="99">
        <f t="shared" si="101"/>
        <v>0</v>
      </c>
      <c r="AI1315" s="99">
        <f>SUMIFS(通讯通路门店!$BB:$BB,通讯通路门店!$S:$S,$G1315)</f>
        <v>0</v>
      </c>
      <c r="AJ1315" s="99">
        <f>SUMIFS(通讯通路门店!$BE:$BE,通讯通路门店!$S:$S,$G1315)</f>
        <v>0</v>
      </c>
      <c r="AK1315" s="99">
        <f>SUMIFS(通讯通路门店!$BG:$BG,通讯通路门店!$S:$S,$G1315)</f>
        <v>0</v>
      </c>
      <c r="AL1315" s="99">
        <f>SUMIFS(通讯通路门店!$BC:$BC,通讯通路门店!$S:$S,$G1315)</f>
        <v>0</v>
      </c>
      <c r="AM1315" s="99">
        <f>SUMIFS(通讯通路门店!$BD:$BD,通讯通路门店!$S:$S,$G1315)</f>
        <v>0</v>
      </c>
      <c r="AN1315" s="99">
        <f>SUMIFS(通讯通路门店!$BF:$BF,通讯通路门店!$S:$S,$G1315)</f>
        <v>0</v>
      </c>
      <c r="AO1315" s="99">
        <f t="shared" si="102"/>
        <v>0</v>
      </c>
      <c r="AP1315" s="99">
        <f>SUMIFS(通讯通路门店!$K:$K,通讯通路门店!$S:$S,$G1315)</f>
        <v>0</v>
      </c>
      <c r="AQ1315" s="83"/>
      <c r="AR1315" s="99">
        <f>SUMIFS(通讯通路门店!$T:$T,通讯通路门店!$S:$S,$G1315)</f>
        <v>0</v>
      </c>
      <c r="AS1315" s="99">
        <f>SUMIFS(通讯通路门店!$U:$U,通讯通路门店!$S:$S,$G1315)</f>
        <v>0</v>
      </c>
      <c r="AT1315" s="99">
        <f>SUMIFS(通讯通路门店!$V:$V,通讯通路门店!$S:$S,$G1315)</f>
        <v>0</v>
      </c>
      <c r="AU1315" s="99">
        <f>SUMIFS(通讯通路门店!$W:$W,通讯通路门店!$S:$S,$G1315)</f>
        <v>0</v>
      </c>
      <c r="AV1315" s="99">
        <f>SUMIFS(通讯通路门店!$Z:$Z,通讯通路门店!$S:$S,$G1315)</f>
        <v>0</v>
      </c>
      <c r="AW1315" s="99">
        <f>SUMIFS(通讯通路门店!$AB:$AB,通讯通路门店!$S:$S,$G1315)</f>
        <v>0</v>
      </c>
      <c r="AX1315" s="99">
        <f>SUMIFS(通讯通路门店!$X:$X,通讯通路门店!$S:$S,$G1315)</f>
        <v>0</v>
      </c>
      <c r="AY1315" s="99">
        <f>SUMIFS(通讯通路门店!$Y:$Y,通讯通路门店!$S:$S,$G1315)</f>
        <v>0</v>
      </c>
      <c r="AZ1315" s="99">
        <f>SUMIFS(通讯通路门店!$AA:$AA,通讯通路门店!$S:$S,$G1315)</f>
        <v>0</v>
      </c>
      <c r="BA1315" s="99">
        <f t="shared" si="103"/>
        <v>0</v>
      </c>
      <c r="BB1315" s="99">
        <f t="shared" si="104"/>
        <v>0</v>
      </c>
      <c r="BC1315" s="99">
        <f>SUMIFS(通讯通路门店!$W:$W,通讯通路门店!$S:$S,$G1315,通讯通路门店!$J:$J,"荣耀体验店")+SUMIFS(通讯通路门店!$W:$W,通讯通路门店!$S:$S,$G1315,通讯通路门店!$J:$J,"荣耀授权专卖店")</f>
        <v>0</v>
      </c>
      <c r="BD1315" s="99">
        <f>SUMIFS(通讯通路门店!$Z:$Z,通讯通路门店!$S:$S,$G1315,通讯通路门店!$J:$J,"VIVO体验店")</f>
        <v>0</v>
      </c>
      <c r="BE1315" s="99">
        <f>SUMIFS(通讯通路门店!$AB:$AB,通讯通路门店!$S:$S,$G1315,通讯通路门店!$J:$J,"OPPO体验店")</f>
        <v>0</v>
      </c>
      <c r="BF1315" s="99">
        <f>SUMIFS(通讯通路门店!$X:$X,通讯通路门店!$S:$S,$G1315,通讯通路门店!$J:$J,"华为授权体验店")+SUMIFS(通讯通路门店!$AA:$AA,通讯通路门店!$S:$S,$G1315,通讯通路门店!$J:$J,"华为堡垒店")</f>
        <v>0</v>
      </c>
      <c r="BG1315" s="99">
        <f>SUMIFS(通讯通路门店!$Y:$Y,通讯通路门店!$S:$S,$G1315,通讯通路门店!$J:$J,"小米体验店")</f>
        <v>0</v>
      </c>
      <c r="BH1315" s="99">
        <f>SUMIFS(通讯通路门店!$AA:$AA,通讯通路门店!$S:$S,$G1315,通讯通路门店!$J:$J,"苹果体验店")</f>
        <v>0</v>
      </c>
      <c r="BI1315" s="99">
        <f>SUMIFS(通讯通路门店!$K:$K,通讯通路门店!$S:$S,$G1315,通讯通路门店!$J:$J,"其他品牌专卖店")</f>
        <v>0</v>
      </c>
      <c r="BJ1315" s="99">
        <f>SUMIFS(通讯通路门店!$AC:$AC,通讯通路门店!$S:$S,$G1315)</f>
        <v>0</v>
      </c>
      <c r="BK1315" s="99">
        <f>SUMIFS(通讯通路门店!$AD:$AD,通讯通路门店!$S:$S,$G1315)</f>
        <v>0</v>
      </c>
      <c r="BL1315" s="99">
        <f>SUMIFS(通讯通路门店!$AE:$AE,通讯通路门店!$S:$S,$G1315)</f>
        <v>0</v>
      </c>
      <c r="BM1315" s="99">
        <f>SUMIFS(通讯通路门店!$AF:$AF,通讯通路门店!$S:$S,$G1315)</f>
        <v>0</v>
      </c>
      <c r="BN1315" s="99">
        <f>SUMIFS(通讯通路门店!$AG:$AG,通讯通路门店!$S:$S,$G1315)</f>
        <v>0</v>
      </c>
      <c r="BO1315" s="99">
        <f>SUMIFS(通讯通路门店!$AH:$AH,通讯通路门店!$S:$S,$G1315)</f>
        <v>0</v>
      </c>
      <c r="BP1315" s="99">
        <f>SUMIFS(通讯通路门店!$AI:$AI,通讯通路门店!$S:$S,$G1315)</f>
        <v>0</v>
      </c>
      <c r="BQ1315" s="83"/>
    </row>
    <row r="1316" spans="1:69">
      <c r="A1316" s="99" t="str">
        <f>IFERROR(_xlfn.XLOOKUP($G1316,通讯通路门店!$S$4:$S$993933,通讯通路门店!$A$4:$A$993933,0,0),"")</f>
        <v>海南省</v>
      </c>
      <c r="B1316" s="99" t="str">
        <f>IFERROR(_xlfn.XLOOKUP($G1316,通讯通路门店!$S$4:$S$993933,通讯通路门店!$B$4:$B$993933,0,0),"")</f>
        <v>乐东黎族自治县</v>
      </c>
      <c r="C1316" s="99" t="str">
        <f>IFERROR(_xlfn.XLOOKUP($G1316,通讯通路门店!$S$4:$S$993933,通讯通路门店!$C$4:$C$993933,0,0),"")</f>
        <v>乐东黎族自治县</v>
      </c>
      <c r="D1316" s="99" t="str">
        <f>IFERROR(_xlfn.XLOOKUP($G1316,通讯通路门店!$S$4:$S$993933,通讯通路门店!$D$4:$D$993933,0,0),"")</f>
        <v>万冲镇</v>
      </c>
      <c r="E1316" s="83"/>
      <c r="F1316" s="83"/>
      <c r="G1316" s="101"/>
      <c r="H1316" s="102">
        <f>IFERROR(_xlfn.XLOOKUP($G1316,通讯通路门店!$S$4:$S$993933,通讯通路门店!$R$4:$R$993933,0,0),"")</f>
        <v>0</v>
      </c>
      <c r="I1316" s="83"/>
      <c r="J1316" s="83"/>
      <c r="K1316" s="83"/>
      <c r="L1316" s="83"/>
      <c r="M1316" s="83"/>
      <c r="N1316" s="83"/>
      <c r="O1316" s="83"/>
      <c r="P1316" s="83"/>
      <c r="Q1316" s="83"/>
      <c r="R1316" s="83"/>
      <c r="S1316" s="83"/>
      <c r="T1316" s="83"/>
      <c r="U1316" s="99">
        <f>COUNTIF(通讯通路门店!$S:$S,$G1316)</f>
        <v>0</v>
      </c>
      <c r="V1316" s="99">
        <f>COUNTIFS(通讯通路门店!$S:$S,$G1316,通讯通路门店!$J:$J,"综合卖场")</f>
        <v>0</v>
      </c>
      <c r="W1316" s="99">
        <f>SUMIFS(通讯通路门店!$AJ:$AJ,通讯通路门店!$S:$S,通讯客户沙盘!$G1316)</f>
        <v>0</v>
      </c>
      <c r="X1316" s="99">
        <f t="shared" si="100"/>
        <v>0</v>
      </c>
      <c r="Y1316" s="99">
        <f>COUNTIFS(通讯通路门店!$S:$S,$G1316,通讯通路门店!$J:$J,"荣耀体验店")+COUNTIFS(通讯通路门店!$S:$S,$G1316,通讯通路门店!$J:$J,"荣耀授权专卖店")</f>
        <v>0</v>
      </c>
      <c r="Z1316" s="99">
        <f>COUNTIFS(通讯通路门店!$S:$S,$G1316,通讯通路门店!$J:$J,"VIVO体验店")</f>
        <v>0</v>
      </c>
      <c r="AA1316" s="99">
        <f>COUNTIFS(通讯通路门店!$S:$S,$G1316,通讯通路门店!$J:$J,"OPPO体验店")</f>
        <v>0</v>
      </c>
      <c r="AB1316" s="99">
        <f>COUNTIFS(通讯通路门店!$S:$S,$G1316,通讯通路门店!$J:$J,"华为授权体验店")+COUNTIFS(通讯通路门店!$S:$S,$G1316,通讯通路门店!$J:$J,"华为堡垒店")</f>
        <v>0</v>
      </c>
      <c r="AC1316" s="99">
        <f>COUNTIFS(通讯通路门店!$S:$S,$G1316,通讯通路门店!$J:$J,"小米体验店")</f>
        <v>0</v>
      </c>
      <c r="AD1316" s="99">
        <f>COUNTIFS(通讯通路门店!$S:$S,$G1316,通讯通路门店!$J:$J,"苹果体验店")</f>
        <v>0</v>
      </c>
      <c r="AE1316" s="99">
        <f>COUNTIFS(通讯通路门店!$S:$S,$G1316,通讯通路门店!$J:$J,"其他品牌专卖店")</f>
        <v>0</v>
      </c>
      <c r="AF1316" s="99">
        <f>SUMIFS(通讯通路门店!$BI:$BI,通讯通路门店!$S:$S,$G1316)</f>
        <v>0</v>
      </c>
      <c r="AG1316" s="99">
        <f>SUMIFS(通讯通路门店!$BH:$BH,通讯通路门店!$S:$S,$G1316)</f>
        <v>0</v>
      </c>
      <c r="AH1316" s="99">
        <f t="shared" si="101"/>
        <v>0</v>
      </c>
      <c r="AI1316" s="99">
        <f>SUMIFS(通讯通路门店!$BB:$BB,通讯通路门店!$S:$S,$G1316)</f>
        <v>0</v>
      </c>
      <c r="AJ1316" s="99">
        <f>SUMIFS(通讯通路门店!$BE:$BE,通讯通路门店!$S:$S,$G1316)</f>
        <v>0</v>
      </c>
      <c r="AK1316" s="99">
        <f>SUMIFS(通讯通路门店!$BG:$BG,通讯通路门店!$S:$S,$G1316)</f>
        <v>0</v>
      </c>
      <c r="AL1316" s="99">
        <f>SUMIFS(通讯通路门店!$BC:$BC,通讯通路门店!$S:$S,$G1316)</f>
        <v>0</v>
      </c>
      <c r="AM1316" s="99">
        <f>SUMIFS(通讯通路门店!$BD:$BD,通讯通路门店!$S:$S,$G1316)</f>
        <v>0</v>
      </c>
      <c r="AN1316" s="99">
        <f>SUMIFS(通讯通路门店!$BF:$BF,通讯通路门店!$S:$S,$G1316)</f>
        <v>0</v>
      </c>
      <c r="AO1316" s="99">
        <f t="shared" si="102"/>
        <v>0</v>
      </c>
      <c r="AP1316" s="99">
        <f>SUMIFS(通讯通路门店!$K:$K,通讯通路门店!$S:$S,$G1316)</f>
        <v>0</v>
      </c>
      <c r="AQ1316" s="83"/>
      <c r="AR1316" s="99">
        <f>SUMIFS(通讯通路门店!$T:$T,通讯通路门店!$S:$S,$G1316)</f>
        <v>0</v>
      </c>
      <c r="AS1316" s="99">
        <f>SUMIFS(通讯通路门店!$U:$U,通讯通路门店!$S:$S,$G1316)</f>
        <v>0</v>
      </c>
      <c r="AT1316" s="99">
        <f>SUMIFS(通讯通路门店!$V:$V,通讯通路门店!$S:$S,$G1316)</f>
        <v>0</v>
      </c>
      <c r="AU1316" s="99">
        <f>SUMIFS(通讯通路门店!$W:$W,通讯通路门店!$S:$S,$G1316)</f>
        <v>0</v>
      </c>
      <c r="AV1316" s="99">
        <f>SUMIFS(通讯通路门店!$Z:$Z,通讯通路门店!$S:$S,$G1316)</f>
        <v>0</v>
      </c>
      <c r="AW1316" s="99">
        <f>SUMIFS(通讯通路门店!$AB:$AB,通讯通路门店!$S:$S,$G1316)</f>
        <v>0</v>
      </c>
      <c r="AX1316" s="99">
        <f>SUMIFS(通讯通路门店!$X:$X,通讯通路门店!$S:$S,$G1316)</f>
        <v>0</v>
      </c>
      <c r="AY1316" s="99">
        <f>SUMIFS(通讯通路门店!$Y:$Y,通讯通路门店!$S:$S,$G1316)</f>
        <v>0</v>
      </c>
      <c r="AZ1316" s="99">
        <f>SUMIFS(通讯通路门店!$AA:$AA,通讯通路门店!$S:$S,$G1316)</f>
        <v>0</v>
      </c>
      <c r="BA1316" s="99">
        <f t="shared" si="103"/>
        <v>0</v>
      </c>
      <c r="BB1316" s="99">
        <f t="shared" si="104"/>
        <v>0</v>
      </c>
      <c r="BC1316" s="99">
        <f>SUMIFS(通讯通路门店!$W:$W,通讯通路门店!$S:$S,$G1316,通讯通路门店!$J:$J,"荣耀体验店")+SUMIFS(通讯通路门店!$W:$W,通讯通路门店!$S:$S,$G1316,通讯通路门店!$J:$J,"荣耀授权专卖店")</f>
        <v>0</v>
      </c>
      <c r="BD1316" s="99">
        <f>SUMIFS(通讯通路门店!$Z:$Z,通讯通路门店!$S:$S,$G1316,通讯通路门店!$J:$J,"VIVO体验店")</f>
        <v>0</v>
      </c>
      <c r="BE1316" s="99">
        <f>SUMIFS(通讯通路门店!$AB:$AB,通讯通路门店!$S:$S,$G1316,通讯通路门店!$J:$J,"OPPO体验店")</f>
        <v>0</v>
      </c>
      <c r="BF1316" s="99">
        <f>SUMIFS(通讯通路门店!$X:$X,通讯通路门店!$S:$S,$G1316,通讯通路门店!$J:$J,"华为授权体验店")+SUMIFS(通讯通路门店!$AA:$AA,通讯通路门店!$S:$S,$G1316,通讯通路门店!$J:$J,"华为堡垒店")</f>
        <v>0</v>
      </c>
      <c r="BG1316" s="99">
        <f>SUMIFS(通讯通路门店!$Y:$Y,通讯通路门店!$S:$S,$G1316,通讯通路门店!$J:$J,"小米体验店")</f>
        <v>0</v>
      </c>
      <c r="BH1316" s="99">
        <f>SUMIFS(通讯通路门店!$AA:$AA,通讯通路门店!$S:$S,$G1316,通讯通路门店!$J:$J,"苹果体验店")</f>
        <v>0</v>
      </c>
      <c r="BI1316" s="99">
        <f>SUMIFS(通讯通路门店!$K:$K,通讯通路门店!$S:$S,$G1316,通讯通路门店!$J:$J,"其他品牌专卖店")</f>
        <v>0</v>
      </c>
      <c r="BJ1316" s="99">
        <f>SUMIFS(通讯通路门店!$AC:$AC,通讯通路门店!$S:$S,$G1316)</f>
        <v>0</v>
      </c>
      <c r="BK1316" s="99">
        <f>SUMIFS(通讯通路门店!$AD:$AD,通讯通路门店!$S:$S,$G1316)</f>
        <v>0</v>
      </c>
      <c r="BL1316" s="99">
        <f>SUMIFS(通讯通路门店!$AE:$AE,通讯通路门店!$S:$S,$G1316)</f>
        <v>0</v>
      </c>
      <c r="BM1316" s="99">
        <f>SUMIFS(通讯通路门店!$AF:$AF,通讯通路门店!$S:$S,$G1316)</f>
        <v>0</v>
      </c>
      <c r="BN1316" s="99">
        <f>SUMIFS(通讯通路门店!$AG:$AG,通讯通路门店!$S:$S,$G1316)</f>
        <v>0</v>
      </c>
      <c r="BO1316" s="99">
        <f>SUMIFS(通讯通路门店!$AH:$AH,通讯通路门店!$S:$S,$G1316)</f>
        <v>0</v>
      </c>
      <c r="BP1316" s="99">
        <f>SUMIFS(通讯通路门店!$AI:$AI,通讯通路门店!$S:$S,$G1316)</f>
        <v>0</v>
      </c>
      <c r="BQ1316" s="83"/>
    </row>
    <row r="1317" spans="1:69">
      <c r="A1317" s="99" t="str">
        <f>IFERROR(_xlfn.XLOOKUP($G1317,通讯通路门店!$S$4:$S$993933,通讯通路门店!$A$4:$A$993933,0,0),"")</f>
        <v>海南省</v>
      </c>
      <c r="B1317" s="99" t="str">
        <f>IFERROR(_xlfn.XLOOKUP($G1317,通讯通路门店!$S$4:$S$993933,通讯通路门店!$B$4:$B$993933,0,0),"")</f>
        <v>乐东黎族自治县</v>
      </c>
      <c r="C1317" s="99" t="str">
        <f>IFERROR(_xlfn.XLOOKUP($G1317,通讯通路门店!$S$4:$S$993933,通讯通路门店!$C$4:$C$993933,0,0),"")</f>
        <v>乐东黎族自治县</v>
      </c>
      <c r="D1317" s="99" t="str">
        <f>IFERROR(_xlfn.XLOOKUP($G1317,通讯通路门店!$S$4:$S$993933,通讯通路门店!$D$4:$D$993933,0,0),"")</f>
        <v>万冲镇</v>
      </c>
      <c r="E1317" s="83"/>
      <c r="F1317" s="83"/>
      <c r="G1317" s="101"/>
      <c r="H1317" s="102">
        <f>IFERROR(_xlfn.XLOOKUP($G1317,通讯通路门店!$S$4:$S$993933,通讯通路门店!$R$4:$R$993933,0,0),"")</f>
        <v>0</v>
      </c>
      <c r="I1317" s="83"/>
      <c r="J1317" s="83"/>
      <c r="K1317" s="83"/>
      <c r="L1317" s="83"/>
      <c r="M1317" s="83"/>
      <c r="N1317" s="83"/>
      <c r="O1317" s="83"/>
      <c r="P1317" s="83"/>
      <c r="Q1317" s="83"/>
      <c r="R1317" s="83"/>
      <c r="S1317" s="83"/>
      <c r="T1317" s="83"/>
      <c r="U1317" s="99">
        <f>COUNTIF(通讯通路门店!$S:$S,$G1317)</f>
        <v>0</v>
      </c>
      <c r="V1317" s="99">
        <f>COUNTIFS(通讯通路门店!$S:$S,$G1317,通讯通路门店!$J:$J,"综合卖场")</f>
        <v>0</v>
      </c>
      <c r="W1317" s="99">
        <f>SUMIFS(通讯通路门店!$AJ:$AJ,通讯通路门店!$S:$S,通讯客户沙盘!$G1317)</f>
        <v>0</v>
      </c>
      <c r="X1317" s="99">
        <f t="shared" si="100"/>
        <v>0</v>
      </c>
      <c r="Y1317" s="99">
        <f>COUNTIFS(通讯通路门店!$S:$S,$G1317,通讯通路门店!$J:$J,"荣耀体验店")+COUNTIFS(通讯通路门店!$S:$S,$G1317,通讯通路门店!$J:$J,"荣耀授权专卖店")</f>
        <v>0</v>
      </c>
      <c r="Z1317" s="99">
        <f>COUNTIFS(通讯通路门店!$S:$S,$G1317,通讯通路门店!$J:$J,"VIVO体验店")</f>
        <v>0</v>
      </c>
      <c r="AA1317" s="99">
        <f>COUNTIFS(通讯通路门店!$S:$S,$G1317,通讯通路门店!$J:$J,"OPPO体验店")</f>
        <v>0</v>
      </c>
      <c r="AB1317" s="99">
        <f>COUNTIFS(通讯通路门店!$S:$S,$G1317,通讯通路门店!$J:$J,"华为授权体验店")+COUNTIFS(通讯通路门店!$S:$S,$G1317,通讯通路门店!$J:$J,"华为堡垒店")</f>
        <v>0</v>
      </c>
      <c r="AC1317" s="99">
        <f>COUNTIFS(通讯通路门店!$S:$S,$G1317,通讯通路门店!$J:$J,"小米体验店")</f>
        <v>0</v>
      </c>
      <c r="AD1317" s="99">
        <f>COUNTIFS(通讯通路门店!$S:$S,$G1317,通讯通路门店!$J:$J,"苹果体验店")</f>
        <v>0</v>
      </c>
      <c r="AE1317" s="99">
        <f>COUNTIFS(通讯通路门店!$S:$S,$G1317,通讯通路门店!$J:$J,"其他品牌专卖店")</f>
        <v>0</v>
      </c>
      <c r="AF1317" s="99">
        <f>SUMIFS(通讯通路门店!$BI:$BI,通讯通路门店!$S:$S,$G1317)</f>
        <v>0</v>
      </c>
      <c r="AG1317" s="99">
        <f>SUMIFS(通讯通路门店!$BH:$BH,通讯通路门店!$S:$S,$G1317)</f>
        <v>0</v>
      </c>
      <c r="AH1317" s="99">
        <f t="shared" si="101"/>
        <v>0</v>
      </c>
      <c r="AI1317" s="99">
        <f>SUMIFS(通讯通路门店!$BB:$BB,通讯通路门店!$S:$S,$G1317)</f>
        <v>0</v>
      </c>
      <c r="AJ1317" s="99">
        <f>SUMIFS(通讯通路门店!$BE:$BE,通讯通路门店!$S:$S,$G1317)</f>
        <v>0</v>
      </c>
      <c r="AK1317" s="99">
        <f>SUMIFS(通讯通路门店!$BG:$BG,通讯通路门店!$S:$S,$G1317)</f>
        <v>0</v>
      </c>
      <c r="AL1317" s="99">
        <f>SUMIFS(通讯通路门店!$BC:$BC,通讯通路门店!$S:$S,$G1317)</f>
        <v>0</v>
      </c>
      <c r="AM1317" s="99">
        <f>SUMIFS(通讯通路门店!$BD:$BD,通讯通路门店!$S:$S,$G1317)</f>
        <v>0</v>
      </c>
      <c r="AN1317" s="99">
        <f>SUMIFS(通讯通路门店!$BF:$BF,通讯通路门店!$S:$S,$G1317)</f>
        <v>0</v>
      </c>
      <c r="AO1317" s="99">
        <f t="shared" si="102"/>
        <v>0</v>
      </c>
      <c r="AP1317" s="99">
        <f>SUMIFS(通讯通路门店!$K:$K,通讯通路门店!$S:$S,$G1317)</f>
        <v>0</v>
      </c>
      <c r="AQ1317" s="83"/>
      <c r="AR1317" s="99">
        <f>SUMIFS(通讯通路门店!$T:$T,通讯通路门店!$S:$S,$G1317)</f>
        <v>0</v>
      </c>
      <c r="AS1317" s="99">
        <f>SUMIFS(通讯通路门店!$U:$U,通讯通路门店!$S:$S,$G1317)</f>
        <v>0</v>
      </c>
      <c r="AT1317" s="99">
        <f>SUMIFS(通讯通路门店!$V:$V,通讯通路门店!$S:$S,$G1317)</f>
        <v>0</v>
      </c>
      <c r="AU1317" s="99">
        <f>SUMIFS(通讯通路门店!$W:$W,通讯通路门店!$S:$S,$G1317)</f>
        <v>0</v>
      </c>
      <c r="AV1317" s="99">
        <f>SUMIFS(通讯通路门店!$Z:$Z,通讯通路门店!$S:$S,$G1317)</f>
        <v>0</v>
      </c>
      <c r="AW1317" s="99">
        <f>SUMIFS(通讯通路门店!$AB:$AB,通讯通路门店!$S:$S,$G1317)</f>
        <v>0</v>
      </c>
      <c r="AX1317" s="99">
        <f>SUMIFS(通讯通路门店!$X:$X,通讯通路门店!$S:$S,$G1317)</f>
        <v>0</v>
      </c>
      <c r="AY1317" s="99">
        <f>SUMIFS(通讯通路门店!$Y:$Y,通讯通路门店!$S:$S,$G1317)</f>
        <v>0</v>
      </c>
      <c r="AZ1317" s="99">
        <f>SUMIFS(通讯通路门店!$AA:$AA,通讯通路门店!$S:$S,$G1317)</f>
        <v>0</v>
      </c>
      <c r="BA1317" s="99">
        <f t="shared" si="103"/>
        <v>0</v>
      </c>
      <c r="BB1317" s="99">
        <f t="shared" si="104"/>
        <v>0</v>
      </c>
      <c r="BC1317" s="99">
        <f>SUMIFS(通讯通路门店!$W:$W,通讯通路门店!$S:$S,$G1317,通讯通路门店!$J:$J,"荣耀体验店")+SUMIFS(通讯通路门店!$W:$W,通讯通路门店!$S:$S,$G1317,通讯通路门店!$J:$J,"荣耀授权专卖店")</f>
        <v>0</v>
      </c>
      <c r="BD1317" s="99">
        <f>SUMIFS(通讯通路门店!$Z:$Z,通讯通路门店!$S:$S,$G1317,通讯通路门店!$J:$J,"VIVO体验店")</f>
        <v>0</v>
      </c>
      <c r="BE1317" s="99">
        <f>SUMIFS(通讯通路门店!$AB:$AB,通讯通路门店!$S:$S,$G1317,通讯通路门店!$J:$J,"OPPO体验店")</f>
        <v>0</v>
      </c>
      <c r="BF1317" s="99">
        <f>SUMIFS(通讯通路门店!$X:$X,通讯通路门店!$S:$S,$G1317,通讯通路门店!$J:$J,"华为授权体验店")+SUMIFS(通讯通路门店!$AA:$AA,通讯通路门店!$S:$S,$G1317,通讯通路门店!$J:$J,"华为堡垒店")</f>
        <v>0</v>
      </c>
      <c r="BG1317" s="99">
        <f>SUMIFS(通讯通路门店!$Y:$Y,通讯通路门店!$S:$S,$G1317,通讯通路门店!$J:$J,"小米体验店")</f>
        <v>0</v>
      </c>
      <c r="BH1317" s="99">
        <f>SUMIFS(通讯通路门店!$AA:$AA,通讯通路门店!$S:$S,$G1317,通讯通路门店!$J:$J,"苹果体验店")</f>
        <v>0</v>
      </c>
      <c r="BI1317" s="99">
        <f>SUMIFS(通讯通路门店!$K:$K,通讯通路门店!$S:$S,$G1317,通讯通路门店!$J:$J,"其他品牌专卖店")</f>
        <v>0</v>
      </c>
      <c r="BJ1317" s="99">
        <f>SUMIFS(通讯通路门店!$AC:$AC,通讯通路门店!$S:$S,$G1317)</f>
        <v>0</v>
      </c>
      <c r="BK1317" s="99">
        <f>SUMIFS(通讯通路门店!$AD:$AD,通讯通路门店!$S:$S,$G1317)</f>
        <v>0</v>
      </c>
      <c r="BL1317" s="99">
        <f>SUMIFS(通讯通路门店!$AE:$AE,通讯通路门店!$S:$S,$G1317)</f>
        <v>0</v>
      </c>
      <c r="BM1317" s="99">
        <f>SUMIFS(通讯通路门店!$AF:$AF,通讯通路门店!$S:$S,$G1317)</f>
        <v>0</v>
      </c>
      <c r="BN1317" s="99">
        <f>SUMIFS(通讯通路门店!$AG:$AG,通讯通路门店!$S:$S,$G1317)</f>
        <v>0</v>
      </c>
      <c r="BO1317" s="99">
        <f>SUMIFS(通讯通路门店!$AH:$AH,通讯通路门店!$S:$S,$G1317)</f>
        <v>0</v>
      </c>
      <c r="BP1317" s="99">
        <f>SUMIFS(通讯通路门店!$AI:$AI,通讯通路门店!$S:$S,$G1317)</f>
        <v>0</v>
      </c>
      <c r="BQ1317" s="83"/>
    </row>
    <row r="1318" spans="1:69">
      <c r="A1318" s="99" t="str">
        <f>IFERROR(_xlfn.XLOOKUP($G1318,通讯通路门店!$S$4:$S$993933,通讯通路门店!$A$4:$A$993933,0,0),"")</f>
        <v>海南省</v>
      </c>
      <c r="B1318" s="99" t="str">
        <f>IFERROR(_xlfn.XLOOKUP($G1318,通讯通路门店!$S$4:$S$993933,通讯通路门店!$B$4:$B$993933,0,0),"")</f>
        <v>乐东黎族自治县</v>
      </c>
      <c r="C1318" s="99" t="str">
        <f>IFERROR(_xlfn.XLOOKUP($G1318,通讯通路门店!$S$4:$S$993933,通讯通路门店!$C$4:$C$993933,0,0),"")</f>
        <v>乐东黎族自治县</v>
      </c>
      <c r="D1318" s="99" t="str">
        <f>IFERROR(_xlfn.XLOOKUP($G1318,通讯通路门店!$S$4:$S$993933,通讯通路门店!$D$4:$D$993933,0,0),"")</f>
        <v>万冲镇</v>
      </c>
      <c r="E1318" s="83"/>
      <c r="F1318" s="83"/>
      <c r="G1318" s="101"/>
      <c r="H1318" s="102">
        <f>IFERROR(_xlfn.XLOOKUP($G1318,通讯通路门店!$S$4:$S$993933,通讯通路门店!$R$4:$R$993933,0,0),"")</f>
        <v>0</v>
      </c>
      <c r="I1318" s="83"/>
      <c r="J1318" s="83"/>
      <c r="K1318" s="83"/>
      <c r="L1318" s="83"/>
      <c r="M1318" s="83"/>
      <c r="N1318" s="83"/>
      <c r="O1318" s="83"/>
      <c r="P1318" s="83"/>
      <c r="Q1318" s="83"/>
      <c r="R1318" s="83"/>
      <c r="S1318" s="83"/>
      <c r="T1318" s="83"/>
      <c r="U1318" s="99">
        <f>COUNTIF(通讯通路门店!$S:$S,$G1318)</f>
        <v>0</v>
      </c>
      <c r="V1318" s="99">
        <f>COUNTIFS(通讯通路门店!$S:$S,$G1318,通讯通路门店!$J:$J,"综合卖场")</f>
        <v>0</v>
      </c>
      <c r="W1318" s="99">
        <f>SUMIFS(通讯通路门店!$AJ:$AJ,通讯通路门店!$S:$S,通讯客户沙盘!$G1318)</f>
        <v>0</v>
      </c>
      <c r="X1318" s="99">
        <f t="shared" si="100"/>
        <v>0</v>
      </c>
      <c r="Y1318" s="99">
        <f>COUNTIFS(通讯通路门店!$S:$S,$G1318,通讯通路门店!$J:$J,"荣耀体验店")+COUNTIFS(通讯通路门店!$S:$S,$G1318,通讯通路门店!$J:$J,"荣耀授权专卖店")</f>
        <v>0</v>
      </c>
      <c r="Z1318" s="99">
        <f>COUNTIFS(通讯通路门店!$S:$S,$G1318,通讯通路门店!$J:$J,"VIVO体验店")</f>
        <v>0</v>
      </c>
      <c r="AA1318" s="99">
        <f>COUNTIFS(通讯通路门店!$S:$S,$G1318,通讯通路门店!$J:$J,"OPPO体验店")</f>
        <v>0</v>
      </c>
      <c r="AB1318" s="99">
        <f>COUNTIFS(通讯通路门店!$S:$S,$G1318,通讯通路门店!$J:$J,"华为授权体验店")+COUNTIFS(通讯通路门店!$S:$S,$G1318,通讯通路门店!$J:$J,"华为堡垒店")</f>
        <v>0</v>
      </c>
      <c r="AC1318" s="99">
        <f>COUNTIFS(通讯通路门店!$S:$S,$G1318,通讯通路门店!$J:$J,"小米体验店")</f>
        <v>0</v>
      </c>
      <c r="AD1318" s="99">
        <f>COUNTIFS(通讯通路门店!$S:$S,$G1318,通讯通路门店!$J:$J,"苹果体验店")</f>
        <v>0</v>
      </c>
      <c r="AE1318" s="99">
        <f>COUNTIFS(通讯通路门店!$S:$S,$G1318,通讯通路门店!$J:$J,"其他品牌专卖店")</f>
        <v>0</v>
      </c>
      <c r="AF1318" s="99">
        <f>SUMIFS(通讯通路门店!$BI:$BI,通讯通路门店!$S:$S,$G1318)</f>
        <v>0</v>
      </c>
      <c r="AG1318" s="99">
        <f>SUMIFS(通讯通路门店!$BH:$BH,通讯通路门店!$S:$S,$G1318)</f>
        <v>0</v>
      </c>
      <c r="AH1318" s="99">
        <f t="shared" si="101"/>
        <v>0</v>
      </c>
      <c r="AI1318" s="99">
        <f>SUMIFS(通讯通路门店!$BB:$BB,通讯通路门店!$S:$S,$G1318)</f>
        <v>0</v>
      </c>
      <c r="AJ1318" s="99">
        <f>SUMIFS(通讯通路门店!$BE:$BE,通讯通路门店!$S:$S,$G1318)</f>
        <v>0</v>
      </c>
      <c r="AK1318" s="99">
        <f>SUMIFS(通讯通路门店!$BG:$BG,通讯通路门店!$S:$S,$G1318)</f>
        <v>0</v>
      </c>
      <c r="AL1318" s="99">
        <f>SUMIFS(通讯通路门店!$BC:$BC,通讯通路门店!$S:$S,$G1318)</f>
        <v>0</v>
      </c>
      <c r="AM1318" s="99">
        <f>SUMIFS(通讯通路门店!$BD:$BD,通讯通路门店!$S:$S,$G1318)</f>
        <v>0</v>
      </c>
      <c r="AN1318" s="99">
        <f>SUMIFS(通讯通路门店!$BF:$BF,通讯通路门店!$S:$S,$G1318)</f>
        <v>0</v>
      </c>
      <c r="AO1318" s="99">
        <f t="shared" si="102"/>
        <v>0</v>
      </c>
      <c r="AP1318" s="99">
        <f>SUMIFS(通讯通路门店!$K:$K,通讯通路门店!$S:$S,$G1318)</f>
        <v>0</v>
      </c>
      <c r="AQ1318" s="83"/>
      <c r="AR1318" s="99">
        <f>SUMIFS(通讯通路门店!$T:$T,通讯通路门店!$S:$S,$G1318)</f>
        <v>0</v>
      </c>
      <c r="AS1318" s="99">
        <f>SUMIFS(通讯通路门店!$U:$U,通讯通路门店!$S:$S,$G1318)</f>
        <v>0</v>
      </c>
      <c r="AT1318" s="99">
        <f>SUMIFS(通讯通路门店!$V:$V,通讯通路门店!$S:$S,$G1318)</f>
        <v>0</v>
      </c>
      <c r="AU1318" s="99">
        <f>SUMIFS(通讯通路门店!$W:$W,通讯通路门店!$S:$S,$G1318)</f>
        <v>0</v>
      </c>
      <c r="AV1318" s="99">
        <f>SUMIFS(通讯通路门店!$Z:$Z,通讯通路门店!$S:$S,$G1318)</f>
        <v>0</v>
      </c>
      <c r="AW1318" s="99">
        <f>SUMIFS(通讯通路门店!$AB:$AB,通讯通路门店!$S:$S,$G1318)</f>
        <v>0</v>
      </c>
      <c r="AX1318" s="99">
        <f>SUMIFS(通讯通路门店!$X:$X,通讯通路门店!$S:$S,$G1318)</f>
        <v>0</v>
      </c>
      <c r="AY1318" s="99">
        <f>SUMIFS(通讯通路门店!$Y:$Y,通讯通路门店!$S:$S,$G1318)</f>
        <v>0</v>
      </c>
      <c r="AZ1318" s="99">
        <f>SUMIFS(通讯通路门店!$AA:$AA,通讯通路门店!$S:$S,$G1318)</f>
        <v>0</v>
      </c>
      <c r="BA1318" s="99">
        <f t="shared" si="103"/>
        <v>0</v>
      </c>
      <c r="BB1318" s="99">
        <f t="shared" si="104"/>
        <v>0</v>
      </c>
      <c r="BC1318" s="99">
        <f>SUMIFS(通讯通路门店!$W:$W,通讯通路门店!$S:$S,$G1318,通讯通路门店!$J:$J,"荣耀体验店")+SUMIFS(通讯通路门店!$W:$W,通讯通路门店!$S:$S,$G1318,通讯通路门店!$J:$J,"荣耀授权专卖店")</f>
        <v>0</v>
      </c>
      <c r="BD1318" s="99">
        <f>SUMIFS(通讯通路门店!$Z:$Z,通讯通路门店!$S:$S,$G1318,通讯通路门店!$J:$J,"VIVO体验店")</f>
        <v>0</v>
      </c>
      <c r="BE1318" s="99">
        <f>SUMIFS(通讯通路门店!$AB:$AB,通讯通路门店!$S:$S,$G1318,通讯通路门店!$J:$J,"OPPO体验店")</f>
        <v>0</v>
      </c>
      <c r="BF1318" s="99">
        <f>SUMIFS(通讯通路门店!$X:$X,通讯通路门店!$S:$S,$G1318,通讯通路门店!$J:$J,"华为授权体验店")+SUMIFS(通讯通路门店!$AA:$AA,通讯通路门店!$S:$S,$G1318,通讯通路门店!$J:$J,"华为堡垒店")</f>
        <v>0</v>
      </c>
      <c r="BG1318" s="99">
        <f>SUMIFS(通讯通路门店!$Y:$Y,通讯通路门店!$S:$S,$G1318,通讯通路门店!$J:$J,"小米体验店")</f>
        <v>0</v>
      </c>
      <c r="BH1318" s="99">
        <f>SUMIFS(通讯通路门店!$AA:$AA,通讯通路门店!$S:$S,$G1318,通讯通路门店!$J:$J,"苹果体验店")</f>
        <v>0</v>
      </c>
      <c r="BI1318" s="99">
        <f>SUMIFS(通讯通路门店!$K:$K,通讯通路门店!$S:$S,$G1318,通讯通路门店!$J:$J,"其他品牌专卖店")</f>
        <v>0</v>
      </c>
      <c r="BJ1318" s="99">
        <f>SUMIFS(通讯通路门店!$AC:$AC,通讯通路门店!$S:$S,$G1318)</f>
        <v>0</v>
      </c>
      <c r="BK1318" s="99">
        <f>SUMIFS(通讯通路门店!$AD:$AD,通讯通路门店!$S:$S,$G1318)</f>
        <v>0</v>
      </c>
      <c r="BL1318" s="99">
        <f>SUMIFS(通讯通路门店!$AE:$AE,通讯通路门店!$S:$S,$G1318)</f>
        <v>0</v>
      </c>
      <c r="BM1318" s="99">
        <f>SUMIFS(通讯通路门店!$AF:$AF,通讯通路门店!$S:$S,$G1318)</f>
        <v>0</v>
      </c>
      <c r="BN1318" s="99">
        <f>SUMIFS(通讯通路门店!$AG:$AG,通讯通路门店!$S:$S,$G1318)</f>
        <v>0</v>
      </c>
      <c r="BO1318" s="99">
        <f>SUMIFS(通讯通路门店!$AH:$AH,通讯通路门店!$S:$S,$G1318)</f>
        <v>0</v>
      </c>
      <c r="BP1318" s="99">
        <f>SUMIFS(通讯通路门店!$AI:$AI,通讯通路门店!$S:$S,$G1318)</f>
        <v>0</v>
      </c>
      <c r="BQ1318" s="83"/>
    </row>
    <row r="1319" spans="1:69">
      <c r="A1319" s="99" t="str">
        <f>IFERROR(_xlfn.XLOOKUP($G1319,通讯通路门店!$S$4:$S$993933,通讯通路门店!$A$4:$A$993933,0,0),"")</f>
        <v>海南省</v>
      </c>
      <c r="B1319" s="99" t="str">
        <f>IFERROR(_xlfn.XLOOKUP($G1319,通讯通路门店!$S$4:$S$993933,通讯通路门店!$B$4:$B$993933,0,0),"")</f>
        <v>乐东黎族自治县</v>
      </c>
      <c r="C1319" s="99" t="str">
        <f>IFERROR(_xlfn.XLOOKUP($G1319,通讯通路门店!$S$4:$S$993933,通讯通路门店!$C$4:$C$993933,0,0),"")</f>
        <v>乐东黎族自治县</v>
      </c>
      <c r="D1319" s="99" t="str">
        <f>IFERROR(_xlfn.XLOOKUP($G1319,通讯通路门店!$S$4:$S$993933,通讯通路门店!$D$4:$D$993933,0,0),"")</f>
        <v>万冲镇</v>
      </c>
      <c r="E1319" s="83"/>
      <c r="F1319" s="83"/>
      <c r="G1319" s="101"/>
      <c r="H1319" s="102">
        <f>IFERROR(_xlfn.XLOOKUP($G1319,通讯通路门店!$S$4:$S$993933,通讯通路门店!$R$4:$R$993933,0,0),"")</f>
        <v>0</v>
      </c>
      <c r="I1319" s="83"/>
      <c r="J1319" s="83"/>
      <c r="K1319" s="83"/>
      <c r="L1319" s="83"/>
      <c r="M1319" s="83"/>
      <c r="N1319" s="83"/>
      <c r="O1319" s="83"/>
      <c r="P1319" s="83"/>
      <c r="Q1319" s="83"/>
      <c r="R1319" s="83"/>
      <c r="S1319" s="83"/>
      <c r="T1319" s="83"/>
      <c r="U1319" s="99">
        <f>COUNTIF(通讯通路门店!$S:$S,$G1319)</f>
        <v>0</v>
      </c>
      <c r="V1319" s="99">
        <f>COUNTIFS(通讯通路门店!$S:$S,$G1319,通讯通路门店!$J:$J,"综合卖场")</f>
        <v>0</v>
      </c>
      <c r="W1319" s="99">
        <f>SUMIFS(通讯通路门店!$AJ:$AJ,通讯通路门店!$S:$S,通讯客户沙盘!$G1319)</f>
        <v>0</v>
      </c>
      <c r="X1319" s="99">
        <f t="shared" si="100"/>
        <v>0</v>
      </c>
      <c r="Y1319" s="99">
        <f>COUNTIFS(通讯通路门店!$S:$S,$G1319,通讯通路门店!$J:$J,"荣耀体验店")+COUNTIFS(通讯通路门店!$S:$S,$G1319,通讯通路门店!$J:$J,"荣耀授权专卖店")</f>
        <v>0</v>
      </c>
      <c r="Z1319" s="99">
        <f>COUNTIFS(通讯通路门店!$S:$S,$G1319,通讯通路门店!$J:$J,"VIVO体验店")</f>
        <v>0</v>
      </c>
      <c r="AA1319" s="99">
        <f>COUNTIFS(通讯通路门店!$S:$S,$G1319,通讯通路门店!$J:$J,"OPPO体验店")</f>
        <v>0</v>
      </c>
      <c r="AB1319" s="99">
        <f>COUNTIFS(通讯通路门店!$S:$S,$G1319,通讯通路门店!$J:$J,"华为授权体验店")+COUNTIFS(通讯通路门店!$S:$S,$G1319,通讯通路门店!$J:$J,"华为堡垒店")</f>
        <v>0</v>
      </c>
      <c r="AC1319" s="99">
        <f>COUNTIFS(通讯通路门店!$S:$S,$G1319,通讯通路门店!$J:$J,"小米体验店")</f>
        <v>0</v>
      </c>
      <c r="AD1319" s="99">
        <f>COUNTIFS(通讯通路门店!$S:$S,$G1319,通讯通路门店!$J:$J,"苹果体验店")</f>
        <v>0</v>
      </c>
      <c r="AE1319" s="99">
        <f>COUNTIFS(通讯通路门店!$S:$S,$G1319,通讯通路门店!$J:$J,"其他品牌专卖店")</f>
        <v>0</v>
      </c>
      <c r="AF1319" s="99">
        <f>SUMIFS(通讯通路门店!$BI:$BI,通讯通路门店!$S:$S,$G1319)</f>
        <v>0</v>
      </c>
      <c r="AG1319" s="99">
        <f>SUMIFS(通讯通路门店!$BH:$BH,通讯通路门店!$S:$S,$G1319)</f>
        <v>0</v>
      </c>
      <c r="AH1319" s="99">
        <f t="shared" si="101"/>
        <v>0</v>
      </c>
      <c r="AI1319" s="99">
        <f>SUMIFS(通讯通路门店!$BB:$BB,通讯通路门店!$S:$S,$G1319)</f>
        <v>0</v>
      </c>
      <c r="AJ1319" s="99">
        <f>SUMIFS(通讯通路门店!$BE:$BE,通讯通路门店!$S:$S,$G1319)</f>
        <v>0</v>
      </c>
      <c r="AK1319" s="99">
        <f>SUMIFS(通讯通路门店!$BG:$BG,通讯通路门店!$S:$S,$G1319)</f>
        <v>0</v>
      </c>
      <c r="AL1319" s="99">
        <f>SUMIFS(通讯通路门店!$BC:$BC,通讯通路门店!$S:$S,$G1319)</f>
        <v>0</v>
      </c>
      <c r="AM1319" s="99">
        <f>SUMIFS(通讯通路门店!$BD:$BD,通讯通路门店!$S:$S,$G1319)</f>
        <v>0</v>
      </c>
      <c r="AN1319" s="99">
        <f>SUMIFS(通讯通路门店!$BF:$BF,通讯通路门店!$S:$S,$G1319)</f>
        <v>0</v>
      </c>
      <c r="AO1319" s="99">
        <f t="shared" si="102"/>
        <v>0</v>
      </c>
      <c r="AP1319" s="99">
        <f>SUMIFS(通讯通路门店!$K:$K,通讯通路门店!$S:$S,$G1319)</f>
        <v>0</v>
      </c>
      <c r="AQ1319" s="83"/>
      <c r="AR1319" s="99">
        <f>SUMIFS(通讯通路门店!$T:$T,通讯通路门店!$S:$S,$G1319)</f>
        <v>0</v>
      </c>
      <c r="AS1319" s="99">
        <f>SUMIFS(通讯通路门店!$U:$U,通讯通路门店!$S:$S,$G1319)</f>
        <v>0</v>
      </c>
      <c r="AT1319" s="99">
        <f>SUMIFS(通讯通路门店!$V:$V,通讯通路门店!$S:$S,$G1319)</f>
        <v>0</v>
      </c>
      <c r="AU1319" s="99">
        <f>SUMIFS(通讯通路门店!$W:$W,通讯通路门店!$S:$S,$G1319)</f>
        <v>0</v>
      </c>
      <c r="AV1319" s="99">
        <f>SUMIFS(通讯通路门店!$Z:$Z,通讯通路门店!$S:$S,$G1319)</f>
        <v>0</v>
      </c>
      <c r="AW1319" s="99">
        <f>SUMIFS(通讯通路门店!$AB:$AB,通讯通路门店!$S:$S,$G1319)</f>
        <v>0</v>
      </c>
      <c r="AX1319" s="99">
        <f>SUMIFS(通讯通路门店!$X:$X,通讯通路门店!$S:$S,$G1319)</f>
        <v>0</v>
      </c>
      <c r="AY1319" s="99">
        <f>SUMIFS(通讯通路门店!$Y:$Y,通讯通路门店!$S:$S,$G1319)</f>
        <v>0</v>
      </c>
      <c r="AZ1319" s="99">
        <f>SUMIFS(通讯通路门店!$AA:$AA,通讯通路门店!$S:$S,$G1319)</f>
        <v>0</v>
      </c>
      <c r="BA1319" s="99">
        <f t="shared" si="103"/>
        <v>0</v>
      </c>
      <c r="BB1319" s="99">
        <f t="shared" si="104"/>
        <v>0</v>
      </c>
      <c r="BC1319" s="99">
        <f>SUMIFS(通讯通路门店!$W:$W,通讯通路门店!$S:$S,$G1319,通讯通路门店!$J:$J,"荣耀体验店")+SUMIFS(通讯通路门店!$W:$W,通讯通路门店!$S:$S,$G1319,通讯通路门店!$J:$J,"荣耀授权专卖店")</f>
        <v>0</v>
      </c>
      <c r="BD1319" s="99">
        <f>SUMIFS(通讯通路门店!$Z:$Z,通讯通路门店!$S:$S,$G1319,通讯通路门店!$J:$J,"VIVO体验店")</f>
        <v>0</v>
      </c>
      <c r="BE1319" s="99">
        <f>SUMIFS(通讯通路门店!$AB:$AB,通讯通路门店!$S:$S,$G1319,通讯通路门店!$J:$J,"OPPO体验店")</f>
        <v>0</v>
      </c>
      <c r="BF1319" s="99">
        <f>SUMIFS(通讯通路门店!$X:$X,通讯通路门店!$S:$S,$G1319,通讯通路门店!$J:$J,"华为授权体验店")+SUMIFS(通讯通路门店!$AA:$AA,通讯通路门店!$S:$S,$G1319,通讯通路门店!$J:$J,"华为堡垒店")</f>
        <v>0</v>
      </c>
      <c r="BG1319" s="99">
        <f>SUMIFS(通讯通路门店!$Y:$Y,通讯通路门店!$S:$S,$G1319,通讯通路门店!$J:$J,"小米体验店")</f>
        <v>0</v>
      </c>
      <c r="BH1319" s="99">
        <f>SUMIFS(通讯通路门店!$AA:$AA,通讯通路门店!$S:$S,$G1319,通讯通路门店!$J:$J,"苹果体验店")</f>
        <v>0</v>
      </c>
      <c r="BI1319" s="99">
        <f>SUMIFS(通讯通路门店!$K:$K,通讯通路门店!$S:$S,$G1319,通讯通路门店!$J:$J,"其他品牌专卖店")</f>
        <v>0</v>
      </c>
      <c r="BJ1319" s="99">
        <f>SUMIFS(通讯通路门店!$AC:$AC,通讯通路门店!$S:$S,$G1319)</f>
        <v>0</v>
      </c>
      <c r="BK1319" s="99">
        <f>SUMIFS(通讯通路门店!$AD:$AD,通讯通路门店!$S:$S,$G1319)</f>
        <v>0</v>
      </c>
      <c r="BL1319" s="99">
        <f>SUMIFS(通讯通路门店!$AE:$AE,通讯通路门店!$S:$S,$G1319)</f>
        <v>0</v>
      </c>
      <c r="BM1319" s="99">
        <f>SUMIFS(通讯通路门店!$AF:$AF,通讯通路门店!$S:$S,$G1319)</f>
        <v>0</v>
      </c>
      <c r="BN1319" s="99">
        <f>SUMIFS(通讯通路门店!$AG:$AG,通讯通路门店!$S:$S,$G1319)</f>
        <v>0</v>
      </c>
      <c r="BO1319" s="99">
        <f>SUMIFS(通讯通路门店!$AH:$AH,通讯通路门店!$S:$S,$G1319)</f>
        <v>0</v>
      </c>
      <c r="BP1319" s="99">
        <f>SUMIFS(通讯通路门店!$AI:$AI,通讯通路门店!$S:$S,$G1319)</f>
        <v>0</v>
      </c>
      <c r="BQ1319" s="83"/>
    </row>
    <row r="1320" spans="1:69">
      <c r="A1320" s="99" t="str">
        <f>IFERROR(_xlfn.XLOOKUP($G1320,通讯通路门店!$S$4:$S$993933,通讯通路门店!$A$4:$A$993933,0,0),"")</f>
        <v>海南省</v>
      </c>
      <c r="B1320" s="99" t="str">
        <f>IFERROR(_xlfn.XLOOKUP($G1320,通讯通路门店!$S$4:$S$993933,通讯通路门店!$B$4:$B$993933,0,0),"")</f>
        <v>乐东黎族自治县</v>
      </c>
      <c r="C1320" s="99" t="str">
        <f>IFERROR(_xlfn.XLOOKUP($G1320,通讯通路门店!$S$4:$S$993933,通讯通路门店!$C$4:$C$993933,0,0),"")</f>
        <v>乐东黎族自治县</v>
      </c>
      <c r="D1320" s="99" t="str">
        <f>IFERROR(_xlfn.XLOOKUP($G1320,通讯通路门店!$S$4:$S$993933,通讯通路门店!$D$4:$D$993933,0,0),"")</f>
        <v>万冲镇</v>
      </c>
      <c r="E1320" s="83"/>
      <c r="F1320" s="83"/>
      <c r="G1320" s="101"/>
      <c r="H1320" s="102">
        <f>IFERROR(_xlfn.XLOOKUP($G1320,通讯通路门店!$S$4:$S$993933,通讯通路门店!$R$4:$R$993933,0,0),"")</f>
        <v>0</v>
      </c>
      <c r="I1320" s="83"/>
      <c r="J1320" s="83"/>
      <c r="K1320" s="83"/>
      <c r="L1320" s="83"/>
      <c r="M1320" s="83"/>
      <c r="N1320" s="83"/>
      <c r="O1320" s="83"/>
      <c r="P1320" s="83"/>
      <c r="Q1320" s="83"/>
      <c r="R1320" s="83"/>
      <c r="S1320" s="83"/>
      <c r="T1320" s="83"/>
      <c r="U1320" s="99">
        <f>COUNTIF(通讯通路门店!$S:$S,$G1320)</f>
        <v>0</v>
      </c>
      <c r="V1320" s="99">
        <f>COUNTIFS(通讯通路门店!$S:$S,$G1320,通讯通路门店!$J:$J,"综合卖场")</f>
        <v>0</v>
      </c>
      <c r="W1320" s="99">
        <f>SUMIFS(通讯通路门店!$AJ:$AJ,通讯通路门店!$S:$S,通讯客户沙盘!$G1320)</f>
        <v>0</v>
      </c>
      <c r="X1320" s="99">
        <f t="shared" si="100"/>
        <v>0</v>
      </c>
      <c r="Y1320" s="99">
        <f>COUNTIFS(通讯通路门店!$S:$S,$G1320,通讯通路门店!$J:$J,"荣耀体验店")+COUNTIFS(通讯通路门店!$S:$S,$G1320,通讯通路门店!$J:$J,"荣耀授权专卖店")</f>
        <v>0</v>
      </c>
      <c r="Z1320" s="99">
        <f>COUNTIFS(通讯通路门店!$S:$S,$G1320,通讯通路门店!$J:$J,"VIVO体验店")</f>
        <v>0</v>
      </c>
      <c r="AA1320" s="99">
        <f>COUNTIFS(通讯通路门店!$S:$S,$G1320,通讯通路门店!$J:$J,"OPPO体验店")</f>
        <v>0</v>
      </c>
      <c r="AB1320" s="99">
        <f>COUNTIFS(通讯通路门店!$S:$S,$G1320,通讯通路门店!$J:$J,"华为授权体验店")+COUNTIFS(通讯通路门店!$S:$S,$G1320,通讯通路门店!$J:$J,"华为堡垒店")</f>
        <v>0</v>
      </c>
      <c r="AC1320" s="99">
        <f>COUNTIFS(通讯通路门店!$S:$S,$G1320,通讯通路门店!$J:$J,"小米体验店")</f>
        <v>0</v>
      </c>
      <c r="AD1320" s="99">
        <f>COUNTIFS(通讯通路门店!$S:$S,$G1320,通讯通路门店!$J:$J,"苹果体验店")</f>
        <v>0</v>
      </c>
      <c r="AE1320" s="99">
        <f>COUNTIFS(通讯通路门店!$S:$S,$G1320,通讯通路门店!$J:$J,"其他品牌专卖店")</f>
        <v>0</v>
      </c>
      <c r="AF1320" s="99">
        <f>SUMIFS(通讯通路门店!$BI:$BI,通讯通路门店!$S:$S,$G1320)</f>
        <v>0</v>
      </c>
      <c r="AG1320" s="99">
        <f>SUMIFS(通讯通路门店!$BH:$BH,通讯通路门店!$S:$S,$G1320)</f>
        <v>0</v>
      </c>
      <c r="AH1320" s="99">
        <f t="shared" si="101"/>
        <v>0</v>
      </c>
      <c r="AI1320" s="99">
        <f>SUMIFS(通讯通路门店!$BB:$BB,通讯通路门店!$S:$S,$G1320)</f>
        <v>0</v>
      </c>
      <c r="AJ1320" s="99">
        <f>SUMIFS(通讯通路门店!$BE:$BE,通讯通路门店!$S:$S,$G1320)</f>
        <v>0</v>
      </c>
      <c r="AK1320" s="99">
        <f>SUMIFS(通讯通路门店!$BG:$BG,通讯通路门店!$S:$S,$G1320)</f>
        <v>0</v>
      </c>
      <c r="AL1320" s="99">
        <f>SUMIFS(通讯通路门店!$BC:$BC,通讯通路门店!$S:$S,$G1320)</f>
        <v>0</v>
      </c>
      <c r="AM1320" s="99">
        <f>SUMIFS(通讯通路门店!$BD:$BD,通讯通路门店!$S:$S,$G1320)</f>
        <v>0</v>
      </c>
      <c r="AN1320" s="99">
        <f>SUMIFS(通讯通路门店!$BF:$BF,通讯通路门店!$S:$S,$G1320)</f>
        <v>0</v>
      </c>
      <c r="AO1320" s="99">
        <f t="shared" si="102"/>
        <v>0</v>
      </c>
      <c r="AP1320" s="99">
        <f>SUMIFS(通讯通路门店!$K:$K,通讯通路门店!$S:$S,$G1320)</f>
        <v>0</v>
      </c>
      <c r="AQ1320" s="83"/>
      <c r="AR1320" s="99">
        <f>SUMIFS(通讯通路门店!$T:$T,通讯通路门店!$S:$S,$G1320)</f>
        <v>0</v>
      </c>
      <c r="AS1320" s="99">
        <f>SUMIFS(通讯通路门店!$U:$U,通讯通路门店!$S:$S,$G1320)</f>
        <v>0</v>
      </c>
      <c r="AT1320" s="99">
        <f>SUMIFS(通讯通路门店!$V:$V,通讯通路门店!$S:$S,$G1320)</f>
        <v>0</v>
      </c>
      <c r="AU1320" s="99">
        <f>SUMIFS(通讯通路门店!$W:$W,通讯通路门店!$S:$S,$G1320)</f>
        <v>0</v>
      </c>
      <c r="AV1320" s="99">
        <f>SUMIFS(通讯通路门店!$Z:$Z,通讯通路门店!$S:$S,$G1320)</f>
        <v>0</v>
      </c>
      <c r="AW1320" s="99">
        <f>SUMIFS(通讯通路门店!$AB:$AB,通讯通路门店!$S:$S,$G1320)</f>
        <v>0</v>
      </c>
      <c r="AX1320" s="99">
        <f>SUMIFS(通讯通路门店!$X:$X,通讯通路门店!$S:$S,$G1320)</f>
        <v>0</v>
      </c>
      <c r="AY1320" s="99">
        <f>SUMIFS(通讯通路门店!$Y:$Y,通讯通路门店!$S:$S,$G1320)</f>
        <v>0</v>
      </c>
      <c r="AZ1320" s="99">
        <f>SUMIFS(通讯通路门店!$AA:$AA,通讯通路门店!$S:$S,$G1320)</f>
        <v>0</v>
      </c>
      <c r="BA1320" s="99">
        <f t="shared" si="103"/>
        <v>0</v>
      </c>
      <c r="BB1320" s="99">
        <f t="shared" si="104"/>
        <v>0</v>
      </c>
      <c r="BC1320" s="99">
        <f>SUMIFS(通讯通路门店!$W:$W,通讯通路门店!$S:$S,$G1320,通讯通路门店!$J:$J,"荣耀体验店")+SUMIFS(通讯通路门店!$W:$W,通讯通路门店!$S:$S,$G1320,通讯通路门店!$J:$J,"荣耀授权专卖店")</f>
        <v>0</v>
      </c>
      <c r="BD1320" s="99">
        <f>SUMIFS(通讯通路门店!$Z:$Z,通讯通路门店!$S:$S,$G1320,通讯通路门店!$J:$J,"VIVO体验店")</f>
        <v>0</v>
      </c>
      <c r="BE1320" s="99">
        <f>SUMIFS(通讯通路门店!$AB:$AB,通讯通路门店!$S:$S,$G1320,通讯通路门店!$J:$J,"OPPO体验店")</f>
        <v>0</v>
      </c>
      <c r="BF1320" s="99">
        <f>SUMIFS(通讯通路门店!$X:$X,通讯通路门店!$S:$S,$G1320,通讯通路门店!$J:$J,"华为授权体验店")+SUMIFS(通讯通路门店!$AA:$AA,通讯通路门店!$S:$S,$G1320,通讯通路门店!$J:$J,"华为堡垒店")</f>
        <v>0</v>
      </c>
      <c r="BG1320" s="99">
        <f>SUMIFS(通讯通路门店!$Y:$Y,通讯通路门店!$S:$S,$G1320,通讯通路门店!$J:$J,"小米体验店")</f>
        <v>0</v>
      </c>
      <c r="BH1320" s="99">
        <f>SUMIFS(通讯通路门店!$AA:$AA,通讯通路门店!$S:$S,$G1320,通讯通路门店!$J:$J,"苹果体验店")</f>
        <v>0</v>
      </c>
      <c r="BI1320" s="99">
        <f>SUMIFS(通讯通路门店!$K:$K,通讯通路门店!$S:$S,$G1320,通讯通路门店!$J:$J,"其他品牌专卖店")</f>
        <v>0</v>
      </c>
      <c r="BJ1320" s="99">
        <f>SUMIFS(通讯通路门店!$AC:$AC,通讯通路门店!$S:$S,$G1320)</f>
        <v>0</v>
      </c>
      <c r="BK1320" s="99">
        <f>SUMIFS(通讯通路门店!$AD:$AD,通讯通路门店!$S:$S,$G1320)</f>
        <v>0</v>
      </c>
      <c r="BL1320" s="99">
        <f>SUMIFS(通讯通路门店!$AE:$AE,通讯通路门店!$S:$S,$G1320)</f>
        <v>0</v>
      </c>
      <c r="BM1320" s="99">
        <f>SUMIFS(通讯通路门店!$AF:$AF,通讯通路门店!$S:$S,$G1320)</f>
        <v>0</v>
      </c>
      <c r="BN1320" s="99">
        <f>SUMIFS(通讯通路门店!$AG:$AG,通讯通路门店!$S:$S,$G1320)</f>
        <v>0</v>
      </c>
      <c r="BO1320" s="99">
        <f>SUMIFS(通讯通路门店!$AH:$AH,通讯通路门店!$S:$S,$G1320)</f>
        <v>0</v>
      </c>
      <c r="BP1320" s="99">
        <f>SUMIFS(通讯通路门店!$AI:$AI,通讯通路门店!$S:$S,$G1320)</f>
        <v>0</v>
      </c>
      <c r="BQ1320" s="83"/>
    </row>
    <row r="1321" spans="1:69">
      <c r="A1321" s="99" t="str">
        <f>IFERROR(_xlfn.XLOOKUP($G1321,通讯通路门店!$S$4:$S$993933,通讯通路门店!$A$4:$A$993933,0,0),"")</f>
        <v>海南省</v>
      </c>
      <c r="B1321" s="99" t="str">
        <f>IFERROR(_xlfn.XLOOKUP($G1321,通讯通路门店!$S$4:$S$993933,通讯通路门店!$B$4:$B$993933,0,0),"")</f>
        <v>乐东黎族自治县</v>
      </c>
      <c r="C1321" s="99" t="str">
        <f>IFERROR(_xlfn.XLOOKUP($G1321,通讯通路门店!$S$4:$S$993933,通讯通路门店!$C$4:$C$993933,0,0),"")</f>
        <v>乐东黎族自治县</v>
      </c>
      <c r="D1321" s="99" t="str">
        <f>IFERROR(_xlfn.XLOOKUP($G1321,通讯通路门店!$S$4:$S$993933,通讯通路门店!$D$4:$D$993933,0,0),"")</f>
        <v>万冲镇</v>
      </c>
      <c r="E1321" s="83"/>
      <c r="F1321" s="83"/>
      <c r="G1321" s="101"/>
      <c r="H1321" s="102">
        <f>IFERROR(_xlfn.XLOOKUP($G1321,通讯通路门店!$S$4:$S$993933,通讯通路门店!$R$4:$R$993933,0,0),"")</f>
        <v>0</v>
      </c>
      <c r="I1321" s="83"/>
      <c r="J1321" s="83"/>
      <c r="K1321" s="83"/>
      <c r="L1321" s="83"/>
      <c r="M1321" s="83"/>
      <c r="N1321" s="83"/>
      <c r="O1321" s="83"/>
      <c r="P1321" s="83"/>
      <c r="Q1321" s="83"/>
      <c r="R1321" s="83"/>
      <c r="S1321" s="83"/>
      <c r="T1321" s="83"/>
      <c r="U1321" s="99">
        <f>COUNTIF(通讯通路门店!$S:$S,$G1321)</f>
        <v>0</v>
      </c>
      <c r="V1321" s="99">
        <f>COUNTIFS(通讯通路门店!$S:$S,$G1321,通讯通路门店!$J:$J,"综合卖场")</f>
        <v>0</v>
      </c>
      <c r="W1321" s="99">
        <f>SUMIFS(通讯通路门店!$AJ:$AJ,通讯通路门店!$S:$S,通讯客户沙盘!$G1321)</f>
        <v>0</v>
      </c>
      <c r="X1321" s="99">
        <f t="shared" si="100"/>
        <v>0</v>
      </c>
      <c r="Y1321" s="99">
        <f>COUNTIFS(通讯通路门店!$S:$S,$G1321,通讯通路门店!$J:$J,"荣耀体验店")+COUNTIFS(通讯通路门店!$S:$S,$G1321,通讯通路门店!$J:$J,"荣耀授权专卖店")</f>
        <v>0</v>
      </c>
      <c r="Z1321" s="99">
        <f>COUNTIFS(通讯通路门店!$S:$S,$G1321,通讯通路门店!$J:$J,"VIVO体验店")</f>
        <v>0</v>
      </c>
      <c r="AA1321" s="99">
        <f>COUNTIFS(通讯通路门店!$S:$S,$G1321,通讯通路门店!$J:$J,"OPPO体验店")</f>
        <v>0</v>
      </c>
      <c r="AB1321" s="99">
        <f>COUNTIFS(通讯通路门店!$S:$S,$G1321,通讯通路门店!$J:$J,"华为授权体验店")+COUNTIFS(通讯通路门店!$S:$S,$G1321,通讯通路门店!$J:$J,"华为堡垒店")</f>
        <v>0</v>
      </c>
      <c r="AC1321" s="99">
        <f>COUNTIFS(通讯通路门店!$S:$S,$G1321,通讯通路门店!$J:$J,"小米体验店")</f>
        <v>0</v>
      </c>
      <c r="AD1321" s="99">
        <f>COUNTIFS(通讯通路门店!$S:$S,$G1321,通讯通路门店!$J:$J,"苹果体验店")</f>
        <v>0</v>
      </c>
      <c r="AE1321" s="99">
        <f>COUNTIFS(通讯通路门店!$S:$S,$G1321,通讯通路门店!$J:$J,"其他品牌专卖店")</f>
        <v>0</v>
      </c>
      <c r="AF1321" s="99">
        <f>SUMIFS(通讯通路门店!$BI:$BI,通讯通路门店!$S:$S,$G1321)</f>
        <v>0</v>
      </c>
      <c r="AG1321" s="99">
        <f>SUMIFS(通讯通路门店!$BH:$BH,通讯通路门店!$S:$S,$G1321)</f>
        <v>0</v>
      </c>
      <c r="AH1321" s="99">
        <f t="shared" si="101"/>
        <v>0</v>
      </c>
      <c r="AI1321" s="99">
        <f>SUMIFS(通讯通路门店!$BB:$BB,通讯通路门店!$S:$S,$G1321)</f>
        <v>0</v>
      </c>
      <c r="AJ1321" s="99">
        <f>SUMIFS(通讯通路门店!$BE:$BE,通讯通路门店!$S:$S,$G1321)</f>
        <v>0</v>
      </c>
      <c r="AK1321" s="99">
        <f>SUMIFS(通讯通路门店!$BG:$BG,通讯通路门店!$S:$S,$G1321)</f>
        <v>0</v>
      </c>
      <c r="AL1321" s="99">
        <f>SUMIFS(通讯通路门店!$BC:$BC,通讯通路门店!$S:$S,$G1321)</f>
        <v>0</v>
      </c>
      <c r="AM1321" s="99">
        <f>SUMIFS(通讯通路门店!$BD:$BD,通讯通路门店!$S:$S,$G1321)</f>
        <v>0</v>
      </c>
      <c r="AN1321" s="99">
        <f>SUMIFS(通讯通路门店!$BF:$BF,通讯通路门店!$S:$S,$G1321)</f>
        <v>0</v>
      </c>
      <c r="AO1321" s="99">
        <f t="shared" si="102"/>
        <v>0</v>
      </c>
      <c r="AP1321" s="99">
        <f>SUMIFS(通讯通路门店!$K:$K,通讯通路门店!$S:$S,$G1321)</f>
        <v>0</v>
      </c>
      <c r="AQ1321" s="83"/>
      <c r="AR1321" s="99">
        <f>SUMIFS(通讯通路门店!$T:$T,通讯通路门店!$S:$S,$G1321)</f>
        <v>0</v>
      </c>
      <c r="AS1321" s="99">
        <f>SUMIFS(通讯通路门店!$U:$U,通讯通路门店!$S:$S,$G1321)</f>
        <v>0</v>
      </c>
      <c r="AT1321" s="99">
        <f>SUMIFS(通讯通路门店!$V:$V,通讯通路门店!$S:$S,$G1321)</f>
        <v>0</v>
      </c>
      <c r="AU1321" s="99">
        <f>SUMIFS(通讯通路门店!$W:$W,通讯通路门店!$S:$S,$G1321)</f>
        <v>0</v>
      </c>
      <c r="AV1321" s="99">
        <f>SUMIFS(通讯通路门店!$Z:$Z,通讯通路门店!$S:$S,$G1321)</f>
        <v>0</v>
      </c>
      <c r="AW1321" s="99">
        <f>SUMIFS(通讯通路门店!$AB:$AB,通讯通路门店!$S:$S,$G1321)</f>
        <v>0</v>
      </c>
      <c r="AX1321" s="99">
        <f>SUMIFS(通讯通路门店!$X:$X,通讯通路门店!$S:$S,$G1321)</f>
        <v>0</v>
      </c>
      <c r="AY1321" s="99">
        <f>SUMIFS(通讯通路门店!$Y:$Y,通讯通路门店!$S:$S,$G1321)</f>
        <v>0</v>
      </c>
      <c r="AZ1321" s="99">
        <f>SUMIFS(通讯通路门店!$AA:$AA,通讯通路门店!$S:$S,$G1321)</f>
        <v>0</v>
      </c>
      <c r="BA1321" s="99">
        <f t="shared" si="103"/>
        <v>0</v>
      </c>
      <c r="BB1321" s="99">
        <f t="shared" si="104"/>
        <v>0</v>
      </c>
      <c r="BC1321" s="99">
        <f>SUMIFS(通讯通路门店!$W:$W,通讯通路门店!$S:$S,$G1321,通讯通路门店!$J:$J,"荣耀体验店")+SUMIFS(通讯通路门店!$W:$W,通讯通路门店!$S:$S,$G1321,通讯通路门店!$J:$J,"荣耀授权专卖店")</f>
        <v>0</v>
      </c>
      <c r="BD1321" s="99">
        <f>SUMIFS(通讯通路门店!$Z:$Z,通讯通路门店!$S:$S,$G1321,通讯通路门店!$J:$J,"VIVO体验店")</f>
        <v>0</v>
      </c>
      <c r="BE1321" s="99">
        <f>SUMIFS(通讯通路门店!$AB:$AB,通讯通路门店!$S:$S,$G1321,通讯通路门店!$J:$J,"OPPO体验店")</f>
        <v>0</v>
      </c>
      <c r="BF1321" s="99">
        <f>SUMIFS(通讯通路门店!$X:$X,通讯通路门店!$S:$S,$G1321,通讯通路门店!$J:$J,"华为授权体验店")+SUMIFS(通讯通路门店!$AA:$AA,通讯通路门店!$S:$S,$G1321,通讯通路门店!$J:$J,"华为堡垒店")</f>
        <v>0</v>
      </c>
      <c r="BG1321" s="99">
        <f>SUMIFS(通讯通路门店!$Y:$Y,通讯通路门店!$S:$S,$G1321,通讯通路门店!$J:$J,"小米体验店")</f>
        <v>0</v>
      </c>
      <c r="BH1321" s="99">
        <f>SUMIFS(通讯通路门店!$AA:$AA,通讯通路门店!$S:$S,$G1321,通讯通路门店!$J:$J,"苹果体验店")</f>
        <v>0</v>
      </c>
      <c r="BI1321" s="99">
        <f>SUMIFS(通讯通路门店!$K:$K,通讯通路门店!$S:$S,$G1321,通讯通路门店!$J:$J,"其他品牌专卖店")</f>
        <v>0</v>
      </c>
      <c r="BJ1321" s="99">
        <f>SUMIFS(通讯通路门店!$AC:$AC,通讯通路门店!$S:$S,$G1321)</f>
        <v>0</v>
      </c>
      <c r="BK1321" s="99">
        <f>SUMIFS(通讯通路门店!$AD:$AD,通讯通路门店!$S:$S,$G1321)</f>
        <v>0</v>
      </c>
      <c r="BL1321" s="99">
        <f>SUMIFS(通讯通路门店!$AE:$AE,通讯通路门店!$S:$S,$G1321)</f>
        <v>0</v>
      </c>
      <c r="BM1321" s="99">
        <f>SUMIFS(通讯通路门店!$AF:$AF,通讯通路门店!$S:$S,$G1321)</f>
        <v>0</v>
      </c>
      <c r="BN1321" s="99">
        <f>SUMIFS(通讯通路门店!$AG:$AG,通讯通路门店!$S:$S,$G1321)</f>
        <v>0</v>
      </c>
      <c r="BO1321" s="99">
        <f>SUMIFS(通讯通路门店!$AH:$AH,通讯通路门店!$S:$S,$G1321)</f>
        <v>0</v>
      </c>
      <c r="BP1321" s="99">
        <f>SUMIFS(通讯通路门店!$AI:$AI,通讯通路门店!$S:$S,$G1321)</f>
        <v>0</v>
      </c>
      <c r="BQ1321" s="83"/>
    </row>
    <row r="1322" spans="1:69">
      <c r="A1322" s="99" t="str">
        <f>IFERROR(_xlfn.XLOOKUP($G1322,通讯通路门店!$S$4:$S$993933,通讯通路门店!$A$4:$A$993933,0,0),"")</f>
        <v>海南省</v>
      </c>
      <c r="B1322" s="99" t="str">
        <f>IFERROR(_xlfn.XLOOKUP($G1322,通讯通路门店!$S$4:$S$993933,通讯通路门店!$B$4:$B$993933,0,0),"")</f>
        <v>乐东黎族自治县</v>
      </c>
      <c r="C1322" s="99" t="str">
        <f>IFERROR(_xlfn.XLOOKUP($G1322,通讯通路门店!$S$4:$S$993933,通讯通路门店!$C$4:$C$993933,0,0),"")</f>
        <v>乐东黎族自治县</v>
      </c>
      <c r="D1322" s="99" t="str">
        <f>IFERROR(_xlfn.XLOOKUP($G1322,通讯通路门店!$S$4:$S$993933,通讯通路门店!$D$4:$D$993933,0,0),"")</f>
        <v>万冲镇</v>
      </c>
      <c r="E1322" s="83"/>
      <c r="F1322" s="83"/>
      <c r="G1322" s="101"/>
      <c r="H1322" s="102">
        <f>IFERROR(_xlfn.XLOOKUP($G1322,通讯通路门店!$S$4:$S$993933,通讯通路门店!$R$4:$R$993933,0,0),"")</f>
        <v>0</v>
      </c>
      <c r="I1322" s="83"/>
      <c r="J1322" s="83"/>
      <c r="K1322" s="83"/>
      <c r="L1322" s="83"/>
      <c r="M1322" s="83"/>
      <c r="N1322" s="83"/>
      <c r="O1322" s="83"/>
      <c r="P1322" s="83"/>
      <c r="Q1322" s="83"/>
      <c r="R1322" s="83"/>
      <c r="S1322" s="83"/>
      <c r="T1322" s="83"/>
      <c r="U1322" s="99">
        <f>COUNTIF(通讯通路门店!$S:$S,$G1322)</f>
        <v>0</v>
      </c>
      <c r="V1322" s="99">
        <f>COUNTIFS(通讯通路门店!$S:$S,$G1322,通讯通路门店!$J:$J,"综合卖场")</f>
        <v>0</v>
      </c>
      <c r="W1322" s="99">
        <f>SUMIFS(通讯通路门店!$AJ:$AJ,通讯通路门店!$S:$S,通讯客户沙盘!$G1322)</f>
        <v>0</v>
      </c>
      <c r="X1322" s="99">
        <f t="shared" si="100"/>
        <v>0</v>
      </c>
      <c r="Y1322" s="99">
        <f>COUNTIFS(通讯通路门店!$S:$S,$G1322,通讯通路门店!$J:$J,"荣耀体验店")+COUNTIFS(通讯通路门店!$S:$S,$G1322,通讯通路门店!$J:$J,"荣耀授权专卖店")</f>
        <v>0</v>
      </c>
      <c r="Z1322" s="99">
        <f>COUNTIFS(通讯通路门店!$S:$S,$G1322,通讯通路门店!$J:$J,"VIVO体验店")</f>
        <v>0</v>
      </c>
      <c r="AA1322" s="99">
        <f>COUNTIFS(通讯通路门店!$S:$S,$G1322,通讯通路门店!$J:$J,"OPPO体验店")</f>
        <v>0</v>
      </c>
      <c r="AB1322" s="99">
        <f>COUNTIFS(通讯通路门店!$S:$S,$G1322,通讯通路门店!$J:$J,"华为授权体验店")+COUNTIFS(通讯通路门店!$S:$S,$G1322,通讯通路门店!$J:$J,"华为堡垒店")</f>
        <v>0</v>
      </c>
      <c r="AC1322" s="99">
        <f>COUNTIFS(通讯通路门店!$S:$S,$G1322,通讯通路门店!$J:$J,"小米体验店")</f>
        <v>0</v>
      </c>
      <c r="AD1322" s="99">
        <f>COUNTIFS(通讯通路门店!$S:$S,$G1322,通讯通路门店!$J:$J,"苹果体验店")</f>
        <v>0</v>
      </c>
      <c r="AE1322" s="99">
        <f>COUNTIFS(通讯通路门店!$S:$S,$G1322,通讯通路门店!$J:$J,"其他品牌专卖店")</f>
        <v>0</v>
      </c>
      <c r="AF1322" s="99">
        <f>SUMIFS(通讯通路门店!$BI:$BI,通讯通路门店!$S:$S,$G1322)</f>
        <v>0</v>
      </c>
      <c r="AG1322" s="99">
        <f>SUMIFS(通讯通路门店!$BH:$BH,通讯通路门店!$S:$S,$G1322)</f>
        <v>0</v>
      </c>
      <c r="AH1322" s="99">
        <f t="shared" si="101"/>
        <v>0</v>
      </c>
      <c r="AI1322" s="99">
        <f>SUMIFS(通讯通路门店!$BB:$BB,通讯通路门店!$S:$S,$G1322)</f>
        <v>0</v>
      </c>
      <c r="AJ1322" s="99">
        <f>SUMIFS(通讯通路门店!$BE:$BE,通讯通路门店!$S:$S,$G1322)</f>
        <v>0</v>
      </c>
      <c r="AK1322" s="99">
        <f>SUMIFS(通讯通路门店!$BG:$BG,通讯通路门店!$S:$S,$G1322)</f>
        <v>0</v>
      </c>
      <c r="AL1322" s="99">
        <f>SUMIFS(通讯通路门店!$BC:$BC,通讯通路门店!$S:$S,$G1322)</f>
        <v>0</v>
      </c>
      <c r="AM1322" s="99">
        <f>SUMIFS(通讯通路门店!$BD:$BD,通讯通路门店!$S:$S,$G1322)</f>
        <v>0</v>
      </c>
      <c r="AN1322" s="99">
        <f>SUMIFS(通讯通路门店!$BF:$BF,通讯通路门店!$S:$S,$G1322)</f>
        <v>0</v>
      </c>
      <c r="AO1322" s="99">
        <f t="shared" si="102"/>
        <v>0</v>
      </c>
      <c r="AP1322" s="99">
        <f>SUMIFS(通讯通路门店!$K:$K,通讯通路门店!$S:$S,$G1322)</f>
        <v>0</v>
      </c>
      <c r="AQ1322" s="83"/>
      <c r="AR1322" s="99">
        <f>SUMIFS(通讯通路门店!$T:$T,通讯通路门店!$S:$S,$G1322)</f>
        <v>0</v>
      </c>
      <c r="AS1322" s="99">
        <f>SUMIFS(通讯通路门店!$U:$U,通讯通路门店!$S:$S,$G1322)</f>
        <v>0</v>
      </c>
      <c r="AT1322" s="99">
        <f>SUMIFS(通讯通路门店!$V:$V,通讯通路门店!$S:$S,$G1322)</f>
        <v>0</v>
      </c>
      <c r="AU1322" s="99">
        <f>SUMIFS(通讯通路门店!$W:$W,通讯通路门店!$S:$S,$G1322)</f>
        <v>0</v>
      </c>
      <c r="AV1322" s="99">
        <f>SUMIFS(通讯通路门店!$Z:$Z,通讯通路门店!$S:$S,$G1322)</f>
        <v>0</v>
      </c>
      <c r="AW1322" s="99">
        <f>SUMIFS(通讯通路门店!$AB:$AB,通讯通路门店!$S:$S,$G1322)</f>
        <v>0</v>
      </c>
      <c r="AX1322" s="99">
        <f>SUMIFS(通讯通路门店!$X:$X,通讯通路门店!$S:$S,$G1322)</f>
        <v>0</v>
      </c>
      <c r="AY1322" s="99">
        <f>SUMIFS(通讯通路门店!$Y:$Y,通讯通路门店!$S:$S,$G1322)</f>
        <v>0</v>
      </c>
      <c r="AZ1322" s="99">
        <f>SUMIFS(通讯通路门店!$AA:$AA,通讯通路门店!$S:$S,$G1322)</f>
        <v>0</v>
      </c>
      <c r="BA1322" s="99">
        <f t="shared" si="103"/>
        <v>0</v>
      </c>
      <c r="BB1322" s="99">
        <f t="shared" si="104"/>
        <v>0</v>
      </c>
      <c r="BC1322" s="99">
        <f>SUMIFS(通讯通路门店!$W:$W,通讯通路门店!$S:$S,$G1322,通讯通路门店!$J:$J,"荣耀体验店")+SUMIFS(通讯通路门店!$W:$W,通讯通路门店!$S:$S,$G1322,通讯通路门店!$J:$J,"荣耀授权专卖店")</f>
        <v>0</v>
      </c>
      <c r="BD1322" s="99">
        <f>SUMIFS(通讯通路门店!$Z:$Z,通讯通路门店!$S:$S,$G1322,通讯通路门店!$J:$J,"VIVO体验店")</f>
        <v>0</v>
      </c>
      <c r="BE1322" s="99">
        <f>SUMIFS(通讯通路门店!$AB:$AB,通讯通路门店!$S:$S,$G1322,通讯通路门店!$J:$J,"OPPO体验店")</f>
        <v>0</v>
      </c>
      <c r="BF1322" s="99">
        <f>SUMIFS(通讯通路门店!$X:$X,通讯通路门店!$S:$S,$G1322,通讯通路门店!$J:$J,"华为授权体验店")+SUMIFS(通讯通路门店!$AA:$AA,通讯通路门店!$S:$S,$G1322,通讯通路门店!$J:$J,"华为堡垒店")</f>
        <v>0</v>
      </c>
      <c r="BG1322" s="99">
        <f>SUMIFS(通讯通路门店!$Y:$Y,通讯通路门店!$S:$S,$G1322,通讯通路门店!$J:$J,"小米体验店")</f>
        <v>0</v>
      </c>
      <c r="BH1322" s="99">
        <f>SUMIFS(通讯通路门店!$AA:$AA,通讯通路门店!$S:$S,$G1322,通讯通路门店!$J:$J,"苹果体验店")</f>
        <v>0</v>
      </c>
      <c r="BI1322" s="99">
        <f>SUMIFS(通讯通路门店!$K:$K,通讯通路门店!$S:$S,$G1322,通讯通路门店!$J:$J,"其他品牌专卖店")</f>
        <v>0</v>
      </c>
      <c r="BJ1322" s="99">
        <f>SUMIFS(通讯通路门店!$AC:$AC,通讯通路门店!$S:$S,$G1322)</f>
        <v>0</v>
      </c>
      <c r="BK1322" s="99">
        <f>SUMIFS(通讯通路门店!$AD:$AD,通讯通路门店!$S:$S,$G1322)</f>
        <v>0</v>
      </c>
      <c r="BL1322" s="99">
        <f>SUMIFS(通讯通路门店!$AE:$AE,通讯通路门店!$S:$S,$G1322)</f>
        <v>0</v>
      </c>
      <c r="BM1322" s="99">
        <f>SUMIFS(通讯通路门店!$AF:$AF,通讯通路门店!$S:$S,$G1322)</f>
        <v>0</v>
      </c>
      <c r="BN1322" s="99">
        <f>SUMIFS(通讯通路门店!$AG:$AG,通讯通路门店!$S:$S,$G1322)</f>
        <v>0</v>
      </c>
      <c r="BO1322" s="99">
        <f>SUMIFS(通讯通路门店!$AH:$AH,通讯通路门店!$S:$S,$G1322)</f>
        <v>0</v>
      </c>
      <c r="BP1322" s="99">
        <f>SUMIFS(通讯通路门店!$AI:$AI,通讯通路门店!$S:$S,$G1322)</f>
        <v>0</v>
      </c>
      <c r="BQ1322" s="83"/>
    </row>
    <row r="1323" spans="1:69">
      <c r="A1323" s="99" t="str">
        <f>IFERROR(_xlfn.XLOOKUP($G1323,通讯通路门店!$S$4:$S$993933,通讯通路门店!$A$4:$A$993933,0,0),"")</f>
        <v>海南省</v>
      </c>
      <c r="B1323" s="99" t="str">
        <f>IFERROR(_xlfn.XLOOKUP($G1323,通讯通路门店!$S$4:$S$993933,通讯通路门店!$B$4:$B$993933,0,0),"")</f>
        <v>乐东黎族自治县</v>
      </c>
      <c r="C1323" s="99" t="str">
        <f>IFERROR(_xlfn.XLOOKUP($G1323,通讯通路门店!$S$4:$S$993933,通讯通路门店!$C$4:$C$993933,0,0),"")</f>
        <v>乐东黎族自治县</v>
      </c>
      <c r="D1323" s="99" t="str">
        <f>IFERROR(_xlfn.XLOOKUP($G1323,通讯通路门店!$S$4:$S$993933,通讯通路门店!$D$4:$D$993933,0,0),"")</f>
        <v>万冲镇</v>
      </c>
      <c r="E1323" s="83"/>
      <c r="F1323" s="83"/>
      <c r="G1323" s="101"/>
      <c r="H1323" s="102">
        <f>IFERROR(_xlfn.XLOOKUP($G1323,通讯通路门店!$S$4:$S$993933,通讯通路门店!$R$4:$R$993933,0,0),"")</f>
        <v>0</v>
      </c>
      <c r="I1323" s="83"/>
      <c r="J1323" s="83"/>
      <c r="K1323" s="83"/>
      <c r="L1323" s="83"/>
      <c r="M1323" s="83"/>
      <c r="N1323" s="83"/>
      <c r="O1323" s="83"/>
      <c r="P1323" s="83"/>
      <c r="Q1323" s="83"/>
      <c r="R1323" s="83"/>
      <c r="S1323" s="83"/>
      <c r="T1323" s="83"/>
      <c r="U1323" s="99">
        <f>COUNTIF(通讯通路门店!$S:$S,$G1323)</f>
        <v>0</v>
      </c>
      <c r="V1323" s="99">
        <f>COUNTIFS(通讯通路门店!$S:$S,$G1323,通讯通路门店!$J:$J,"综合卖场")</f>
        <v>0</v>
      </c>
      <c r="W1323" s="99">
        <f>SUMIFS(通讯通路门店!$AJ:$AJ,通讯通路门店!$S:$S,通讯客户沙盘!$G1323)</f>
        <v>0</v>
      </c>
      <c r="X1323" s="99">
        <f t="shared" si="100"/>
        <v>0</v>
      </c>
      <c r="Y1323" s="99">
        <f>COUNTIFS(通讯通路门店!$S:$S,$G1323,通讯通路门店!$J:$J,"荣耀体验店")+COUNTIFS(通讯通路门店!$S:$S,$G1323,通讯通路门店!$J:$J,"荣耀授权专卖店")</f>
        <v>0</v>
      </c>
      <c r="Z1323" s="99">
        <f>COUNTIFS(通讯通路门店!$S:$S,$G1323,通讯通路门店!$J:$J,"VIVO体验店")</f>
        <v>0</v>
      </c>
      <c r="AA1323" s="99">
        <f>COUNTIFS(通讯通路门店!$S:$S,$G1323,通讯通路门店!$J:$J,"OPPO体验店")</f>
        <v>0</v>
      </c>
      <c r="AB1323" s="99">
        <f>COUNTIFS(通讯通路门店!$S:$S,$G1323,通讯通路门店!$J:$J,"华为授权体验店")+COUNTIFS(通讯通路门店!$S:$S,$G1323,通讯通路门店!$J:$J,"华为堡垒店")</f>
        <v>0</v>
      </c>
      <c r="AC1323" s="99">
        <f>COUNTIFS(通讯通路门店!$S:$S,$G1323,通讯通路门店!$J:$J,"小米体验店")</f>
        <v>0</v>
      </c>
      <c r="AD1323" s="99">
        <f>COUNTIFS(通讯通路门店!$S:$S,$G1323,通讯通路门店!$J:$J,"苹果体验店")</f>
        <v>0</v>
      </c>
      <c r="AE1323" s="99">
        <f>COUNTIFS(通讯通路门店!$S:$S,$G1323,通讯通路门店!$J:$J,"其他品牌专卖店")</f>
        <v>0</v>
      </c>
      <c r="AF1323" s="99">
        <f>SUMIFS(通讯通路门店!$BI:$BI,通讯通路门店!$S:$S,$G1323)</f>
        <v>0</v>
      </c>
      <c r="AG1323" s="99">
        <f>SUMIFS(通讯通路门店!$BH:$BH,通讯通路门店!$S:$S,$G1323)</f>
        <v>0</v>
      </c>
      <c r="AH1323" s="99">
        <f t="shared" si="101"/>
        <v>0</v>
      </c>
      <c r="AI1323" s="99">
        <f>SUMIFS(通讯通路门店!$BB:$BB,通讯通路门店!$S:$S,$G1323)</f>
        <v>0</v>
      </c>
      <c r="AJ1323" s="99">
        <f>SUMIFS(通讯通路门店!$BE:$BE,通讯通路门店!$S:$S,$G1323)</f>
        <v>0</v>
      </c>
      <c r="AK1323" s="99">
        <f>SUMIFS(通讯通路门店!$BG:$BG,通讯通路门店!$S:$S,$G1323)</f>
        <v>0</v>
      </c>
      <c r="AL1323" s="99">
        <f>SUMIFS(通讯通路门店!$BC:$BC,通讯通路门店!$S:$S,$G1323)</f>
        <v>0</v>
      </c>
      <c r="AM1323" s="99">
        <f>SUMIFS(通讯通路门店!$BD:$BD,通讯通路门店!$S:$S,$G1323)</f>
        <v>0</v>
      </c>
      <c r="AN1323" s="99">
        <f>SUMIFS(通讯通路门店!$BF:$BF,通讯通路门店!$S:$S,$G1323)</f>
        <v>0</v>
      </c>
      <c r="AO1323" s="99">
        <f t="shared" si="102"/>
        <v>0</v>
      </c>
      <c r="AP1323" s="99">
        <f>SUMIFS(通讯通路门店!$K:$K,通讯通路门店!$S:$S,$G1323)</f>
        <v>0</v>
      </c>
      <c r="AQ1323" s="83"/>
      <c r="AR1323" s="99">
        <f>SUMIFS(通讯通路门店!$T:$T,通讯通路门店!$S:$S,$G1323)</f>
        <v>0</v>
      </c>
      <c r="AS1323" s="99">
        <f>SUMIFS(通讯通路门店!$U:$U,通讯通路门店!$S:$S,$G1323)</f>
        <v>0</v>
      </c>
      <c r="AT1323" s="99">
        <f>SUMIFS(通讯通路门店!$V:$V,通讯通路门店!$S:$S,$G1323)</f>
        <v>0</v>
      </c>
      <c r="AU1323" s="99">
        <f>SUMIFS(通讯通路门店!$W:$W,通讯通路门店!$S:$S,$G1323)</f>
        <v>0</v>
      </c>
      <c r="AV1323" s="99">
        <f>SUMIFS(通讯通路门店!$Z:$Z,通讯通路门店!$S:$S,$G1323)</f>
        <v>0</v>
      </c>
      <c r="AW1323" s="99">
        <f>SUMIFS(通讯通路门店!$AB:$AB,通讯通路门店!$S:$S,$G1323)</f>
        <v>0</v>
      </c>
      <c r="AX1323" s="99">
        <f>SUMIFS(通讯通路门店!$X:$X,通讯通路门店!$S:$S,$G1323)</f>
        <v>0</v>
      </c>
      <c r="AY1323" s="99">
        <f>SUMIFS(通讯通路门店!$Y:$Y,通讯通路门店!$S:$S,$G1323)</f>
        <v>0</v>
      </c>
      <c r="AZ1323" s="99">
        <f>SUMIFS(通讯通路门店!$AA:$AA,通讯通路门店!$S:$S,$G1323)</f>
        <v>0</v>
      </c>
      <c r="BA1323" s="99">
        <f t="shared" si="103"/>
        <v>0</v>
      </c>
      <c r="BB1323" s="99">
        <f t="shared" si="104"/>
        <v>0</v>
      </c>
      <c r="BC1323" s="99">
        <f>SUMIFS(通讯通路门店!$W:$W,通讯通路门店!$S:$S,$G1323,通讯通路门店!$J:$J,"荣耀体验店")+SUMIFS(通讯通路门店!$W:$W,通讯通路门店!$S:$S,$G1323,通讯通路门店!$J:$J,"荣耀授权专卖店")</f>
        <v>0</v>
      </c>
      <c r="BD1323" s="99">
        <f>SUMIFS(通讯通路门店!$Z:$Z,通讯通路门店!$S:$S,$G1323,通讯通路门店!$J:$J,"VIVO体验店")</f>
        <v>0</v>
      </c>
      <c r="BE1323" s="99">
        <f>SUMIFS(通讯通路门店!$AB:$AB,通讯通路门店!$S:$S,$G1323,通讯通路门店!$J:$J,"OPPO体验店")</f>
        <v>0</v>
      </c>
      <c r="BF1323" s="99">
        <f>SUMIFS(通讯通路门店!$X:$X,通讯通路门店!$S:$S,$G1323,通讯通路门店!$J:$J,"华为授权体验店")+SUMIFS(通讯通路门店!$AA:$AA,通讯通路门店!$S:$S,$G1323,通讯通路门店!$J:$J,"华为堡垒店")</f>
        <v>0</v>
      </c>
      <c r="BG1323" s="99">
        <f>SUMIFS(通讯通路门店!$Y:$Y,通讯通路门店!$S:$S,$G1323,通讯通路门店!$J:$J,"小米体验店")</f>
        <v>0</v>
      </c>
      <c r="BH1323" s="99">
        <f>SUMIFS(通讯通路门店!$AA:$AA,通讯通路门店!$S:$S,$G1323,通讯通路门店!$J:$J,"苹果体验店")</f>
        <v>0</v>
      </c>
      <c r="BI1323" s="99">
        <f>SUMIFS(通讯通路门店!$K:$K,通讯通路门店!$S:$S,$G1323,通讯通路门店!$J:$J,"其他品牌专卖店")</f>
        <v>0</v>
      </c>
      <c r="BJ1323" s="99">
        <f>SUMIFS(通讯通路门店!$AC:$AC,通讯通路门店!$S:$S,$G1323)</f>
        <v>0</v>
      </c>
      <c r="BK1323" s="99">
        <f>SUMIFS(通讯通路门店!$AD:$AD,通讯通路门店!$S:$S,$G1323)</f>
        <v>0</v>
      </c>
      <c r="BL1323" s="99">
        <f>SUMIFS(通讯通路门店!$AE:$AE,通讯通路门店!$S:$S,$G1323)</f>
        <v>0</v>
      </c>
      <c r="BM1323" s="99">
        <f>SUMIFS(通讯通路门店!$AF:$AF,通讯通路门店!$S:$S,$G1323)</f>
        <v>0</v>
      </c>
      <c r="BN1323" s="99">
        <f>SUMIFS(通讯通路门店!$AG:$AG,通讯通路门店!$S:$S,$G1323)</f>
        <v>0</v>
      </c>
      <c r="BO1323" s="99">
        <f>SUMIFS(通讯通路门店!$AH:$AH,通讯通路门店!$S:$S,$G1323)</f>
        <v>0</v>
      </c>
      <c r="BP1323" s="99">
        <f>SUMIFS(通讯通路门店!$AI:$AI,通讯通路门店!$S:$S,$G1323)</f>
        <v>0</v>
      </c>
      <c r="BQ1323" s="83"/>
    </row>
    <row r="1324" spans="1:69">
      <c r="A1324" s="99" t="str">
        <f>IFERROR(_xlfn.XLOOKUP($G1324,通讯通路门店!$S$4:$S$993933,通讯通路门店!$A$4:$A$993933,0,0),"")</f>
        <v>海南省</v>
      </c>
      <c r="B1324" s="99" t="str">
        <f>IFERROR(_xlfn.XLOOKUP($G1324,通讯通路门店!$S$4:$S$993933,通讯通路门店!$B$4:$B$993933,0,0),"")</f>
        <v>乐东黎族自治县</v>
      </c>
      <c r="C1324" s="99" t="str">
        <f>IFERROR(_xlfn.XLOOKUP($G1324,通讯通路门店!$S$4:$S$993933,通讯通路门店!$C$4:$C$993933,0,0),"")</f>
        <v>乐东黎族自治县</v>
      </c>
      <c r="D1324" s="99" t="str">
        <f>IFERROR(_xlfn.XLOOKUP($G1324,通讯通路门店!$S$4:$S$993933,通讯通路门店!$D$4:$D$993933,0,0),"")</f>
        <v>万冲镇</v>
      </c>
      <c r="E1324" s="83"/>
      <c r="F1324" s="83"/>
      <c r="G1324" s="101"/>
      <c r="H1324" s="102">
        <f>IFERROR(_xlfn.XLOOKUP($G1324,通讯通路门店!$S$4:$S$993933,通讯通路门店!$R$4:$R$993933,0,0),"")</f>
        <v>0</v>
      </c>
      <c r="I1324" s="83"/>
      <c r="J1324" s="83"/>
      <c r="K1324" s="83"/>
      <c r="L1324" s="83"/>
      <c r="M1324" s="83"/>
      <c r="N1324" s="83"/>
      <c r="O1324" s="83"/>
      <c r="P1324" s="83"/>
      <c r="Q1324" s="83"/>
      <c r="R1324" s="83"/>
      <c r="S1324" s="83"/>
      <c r="T1324" s="83"/>
      <c r="U1324" s="99">
        <f>COUNTIF(通讯通路门店!$S:$S,$G1324)</f>
        <v>0</v>
      </c>
      <c r="V1324" s="99">
        <f>COUNTIFS(通讯通路门店!$S:$S,$G1324,通讯通路门店!$J:$J,"综合卖场")</f>
        <v>0</v>
      </c>
      <c r="W1324" s="99">
        <f>SUMIFS(通讯通路门店!$AJ:$AJ,通讯通路门店!$S:$S,通讯客户沙盘!$G1324)</f>
        <v>0</v>
      </c>
      <c r="X1324" s="99">
        <f t="shared" si="100"/>
        <v>0</v>
      </c>
      <c r="Y1324" s="99">
        <f>COUNTIFS(通讯通路门店!$S:$S,$G1324,通讯通路门店!$J:$J,"荣耀体验店")+COUNTIFS(通讯通路门店!$S:$S,$G1324,通讯通路门店!$J:$J,"荣耀授权专卖店")</f>
        <v>0</v>
      </c>
      <c r="Z1324" s="99">
        <f>COUNTIFS(通讯通路门店!$S:$S,$G1324,通讯通路门店!$J:$J,"VIVO体验店")</f>
        <v>0</v>
      </c>
      <c r="AA1324" s="99">
        <f>COUNTIFS(通讯通路门店!$S:$S,$G1324,通讯通路门店!$J:$J,"OPPO体验店")</f>
        <v>0</v>
      </c>
      <c r="AB1324" s="99">
        <f>COUNTIFS(通讯通路门店!$S:$S,$G1324,通讯通路门店!$J:$J,"华为授权体验店")+COUNTIFS(通讯通路门店!$S:$S,$G1324,通讯通路门店!$J:$J,"华为堡垒店")</f>
        <v>0</v>
      </c>
      <c r="AC1324" s="99">
        <f>COUNTIFS(通讯通路门店!$S:$S,$G1324,通讯通路门店!$J:$J,"小米体验店")</f>
        <v>0</v>
      </c>
      <c r="AD1324" s="99">
        <f>COUNTIFS(通讯通路门店!$S:$S,$G1324,通讯通路门店!$J:$J,"苹果体验店")</f>
        <v>0</v>
      </c>
      <c r="AE1324" s="99">
        <f>COUNTIFS(通讯通路门店!$S:$S,$G1324,通讯通路门店!$J:$J,"其他品牌专卖店")</f>
        <v>0</v>
      </c>
      <c r="AF1324" s="99">
        <f>SUMIFS(通讯通路门店!$BI:$BI,通讯通路门店!$S:$S,$G1324)</f>
        <v>0</v>
      </c>
      <c r="AG1324" s="99">
        <f>SUMIFS(通讯通路门店!$BH:$BH,通讯通路门店!$S:$S,$G1324)</f>
        <v>0</v>
      </c>
      <c r="AH1324" s="99">
        <f t="shared" si="101"/>
        <v>0</v>
      </c>
      <c r="AI1324" s="99">
        <f>SUMIFS(通讯通路门店!$BB:$BB,通讯通路门店!$S:$S,$G1324)</f>
        <v>0</v>
      </c>
      <c r="AJ1324" s="99">
        <f>SUMIFS(通讯通路门店!$BE:$BE,通讯通路门店!$S:$S,$G1324)</f>
        <v>0</v>
      </c>
      <c r="AK1324" s="99">
        <f>SUMIFS(通讯通路门店!$BG:$BG,通讯通路门店!$S:$S,$G1324)</f>
        <v>0</v>
      </c>
      <c r="AL1324" s="99">
        <f>SUMIFS(通讯通路门店!$BC:$BC,通讯通路门店!$S:$S,$G1324)</f>
        <v>0</v>
      </c>
      <c r="AM1324" s="99">
        <f>SUMIFS(通讯通路门店!$BD:$BD,通讯通路门店!$S:$S,$G1324)</f>
        <v>0</v>
      </c>
      <c r="AN1324" s="99">
        <f>SUMIFS(通讯通路门店!$BF:$BF,通讯通路门店!$S:$S,$G1324)</f>
        <v>0</v>
      </c>
      <c r="AO1324" s="99">
        <f t="shared" si="102"/>
        <v>0</v>
      </c>
      <c r="AP1324" s="99">
        <f>SUMIFS(通讯通路门店!$K:$K,通讯通路门店!$S:$S,$G1324)</f>
        <v>0</v>
      </c>
      <c r="AQ1324" s="83"/>
      <c r="AR1324" s="99">
        <f>SUMIFS(通讯通路门店!$T:$T,通讯通路门店!$S:$S,$G1324)</f>
        <v>0</v>
      </c>
      <c r="AS1324" s="99">
        <f>SUMIFS(通讯通路门店!$U:$U,通讯通路门店!$S:$S,$G1324)</f>
        <v>0</v>
      </c>
      <c r="AT1324" s="99">
        <f>SUMIFS(通讯通路门店!$V:$V,通讯通路门店!$S:$S,$G1324)</f>
        <v>0</v>
      </c>
      <c r="AU1324" s="99">
        <f>SUMIFS(通讯通路门店!$W:$W,通讯通路门店!$S:$S,$G1324)</f>
        <v>0</v>
      </c>
      <c r="AV1324" s="99">
        <f>SUMIFS(通讯通路门店!$Z:$Z,通讯通路门店!$S:$S,$G1324)</f>
        <v>0</v>
      </c>
      <c r="AW1324" s="99">
        <f>SUMIFS(通讯通路门店!$AB:$AB,通讯通路门店!$S:$S,$G1324)</f>
        <v>0</v>
      </c>
      <c r="AX1324" s="99">
        <f>SUMIFS(通讯通路门店!$X:$X,通讯通路门店!$S:$S,$G1324)</f>
        <v>0</v>
      </c>
      <c r="AY1324" s="99">
        <f>SUMIFS(通讯通路门店!$Y:$Y,通讯通路门店!$S:$S,$G1324)</f>
        <v>0</v>
      </c>
      <c r="AZ1324" s="99">
        <f>SUMIFS(通讯通路门店!$AA:$AA,通讯通路门店!$S:$S,$G1324)</f>
        <v>0</v>
      </c>
      <c r="BA1324" s="99">
        <f t="shared" si="103"/>
        <v>0</v>
      </c>
      <c r="BB1324" s="99">
        <f t="shared" si="104"/>
        <v>0</v>
      </c>
      <c r="BC1324" s="99">
        <f>SUMIFS(通讯通路门店!$W:$W,通讯通路门店!$S:$S,$G1324,通讯通路门店!$J:$J,"荣耀体验店")+SUMIFS(通讯通路门店!$W:$W,通讯通路门店!$S:$S,$G1324,通讯通路门店!$J:$J,"荣耀授权专卖店")</f>
        <v>0</v>
      </c>
      <c r="BD1324" s="99">
        <f>SUMIFS(通讯通路门店!$Z:$Z,通讯通路门店!$S:$S,$G1324,通讯通路门店!$J:$J,"VIVO体验店")</f>
        <v>0</v>
      </c>
      <c r="BE1324" s="99">
        <f>SUMIFS(通讯通路门店!$AB:$AB,通讯通路门店!$S:$S,$G1324,通讯通路门店!$J:$J,"OPPO体验店")</f>
        <v>0</v>
      </c>
      <c r="BF1324" s="99">
        <f>SUMIFS(通讯通路门店!$X:$X,通讯通路门店!$S:$S,$G1324,通讯通路门店!$J:$J,"华为授权体验店")+SUMIFS(通讯通路门店!$AA:$AA,通讯通路门店!$S:$S,$G1324,通讯通路门店!$J:$J,"华为堡垒店")</f>
        <v>0</v>
      </c>
      <c r="BG1324" s="99">
        <f>SUMIFS(通讯通路门店!$Y:$Y,通讯通路门店!$S:$S,$G1324,通讯通路门店!$J:$J,"小米体验店")</f>
        <v>0</v>
      </c>
      <c r="BH1324" s="99">
        <f>SUMIFS(通讯通路门店!$AA:$AA,通讯通路门店!$S:$S,$G1324,通讯通路门店!$J:$J,"苹果体验店")</f>
        <v>0</v>
      </c>
      <c r="BI1324" s="99">
        <f>SUMIFS(通讯通路门店!$K:$K,通讯通路门店!$S:$S,$G1324,通讯通路门店!$J:$J,"其他品牌专卖店")</f>
        <v>0</v>
      </c>
      <c r="BJ1324" s="99">
        <f>SUMIFS(通讯通路门店!$AC:$AC,通讯通路门店!$S:$S,$G1324)</f>
        <v>0</v>
      </c>
      <c r="BK1324" s="99">
        <f>SUMIFS(通讯通路门店!$AD:$AD,通讯通路门店!$S:$S,$G1324)</f>
        <v>0</v>
      </c>
      <c r="BL1324" s="99">
        <f>SUMIFS(通讯通路门店!$AE:$AE,通讯通路门店!$S:$S,$G1324)</f>
        <v>0</v>
      </c>
      <c r="BM1324" s="99">
        <f>SUMIFS(通讯通路门店!$AF:$AF,通讯通路门店!$S:$S,$G1324)</f>
        <v>0</v>
      </c>
      <c r="BN1324" s="99">
        <f>SUMIFS(通讯通路门店!$AG:$AG,通讯通路门店!$S:$S,$G1324)</f>
        <v>0</v>
      </c>
      <c r="BO1324" s="99">
        <f>SUMIFS(通讯通路门店!$AH:$AH,通讯通路门店!$S:$S,$G1324)</f>
        <v>0</v>
      </c>
      <c r="BP1324" s="99">
        <f>SUMIFS(通讯通路门店!$AI:$AI,通讯通路门店!$S:$S,$G1324)</f>
        <v>0</v>
      </c>
      <c r="BQ1324" s="83"/>
    </row>
    <row r="1325" spans="1:69">
      <c r="A1325" s="99" t="str">
        <f>IFERROR(_xlfn.XLOOKUP($G1325,通讯通路门店!$S$4:$S$993933,通讯通路门店!$A$4:$A$993933,0,0),"")</f>
        <v>海南省</v>
      </c>
      <c r="B1325" s="99" t="str">
        <f>IFERROR(_xlfn.XLOOKUP($G1325,通讯通路门店!$S$4:$S$993933,通讯通路门店!$B$4:$B$993933,0,0),"")</f>
        <v>乐东黎族自治县</v>
      </c>
      <c r="C1325" s="99" t="str">
        <f>IFERROR(_xlfn.XLOOKUP($G1325,通讯通路门店!$S$4:$S$993933,通讯通路门店!$C$4:$C$993933,0,0),"")</f>
        <v>乐东黎族自治县</v>
      </c>
      <c r="D1325" s="99" t="str">
        <f>IFERROR(_xlfn.XLOOKUP($G1325,通讯通路门店!$S$4:$S$993933,通讯通路门店!$D$4:$D$993933,0,0),"")</f>
        <v>万冲镇</v>
      </c>
      <c r="E1325" s="83"/>
      <c r="F1325" s="83"/>
      <c r="G1325" s="101"/>
      <c r="H1325" s="102">
        <f>IFERROR(_xlfn.XLOOKUP($G1325,通讯通路门店!$S$4:$S$993933,通讯通路门店!$R$4:$R$993933,0,0),"")</f>
        <v>0</v>
      </c>
      <c r="I1325" s="83"/>
      <c r="J1325" s="83"/>
      <c r="K1325" s="83"/>
      <c r="L1325" s="83"/>
      <c r="M1325" s="83"/>
      <c r="N1325" s="83"/>
      <c r="O1325" s="83"/>
      <c r="P1325" s="83"/>
      <c r="Q1325" s="83"/>
      <c r="R1325" s="83"/>
      <c r="S1325" s="83"/>
      <c r="T1325" s="83"/>
      <c r="U1325" s="99">
        <f>COUNTIF(通讯通路门店!$S:$S,$G1325)</f>
        <v>0</v>
      </c>
      <c r="V1325" s="99">
        <f>COUNTIFS(通讯通路门店!$S:$S,$G1325,通讯通路门店!$J:$J,"综合卖场")</f>
        <v>0</v>
      </c>
      <c r="W1325" s="99">
        <f>SUMIFS(通讯通路门店!$AJ:$AJ,通讯通路门店!$S:$S,通讯客户沙盘!$G1325)</f>
        <v>0</v>
      </c>
      <c r="X1325" s="99">
        <f t="shared" si="100"/>
        <v>0</v>
      </c>
      <c r="Y1325" s="99">
        <f>COUNTIFS(通讯通路门店!$S:$S,$G1325,通讯通路门店!$J:$J,"荣耀体验店")+COUNTIFS(通讯通路门店!$S:$S,$G1325,通讯通路门店!$J:$J,"荣耀授权专卖店")</f>
        <v>0</v>
      </c>
      <c r="Z1325" s="99">
        <f>COUNTIFS(通讯通路门店!$S:$S,$G1325,通讯通路门店!$J:$J,"VIVO体验店")</f>
        <v>0</v>
      </c>
      <c r="AA1325" s="99">
        <f>COUNTIFS(通讯通路门店!$S:$S,$G1325,通讯通路门店!$J:$J,"OPPO体验店")</f>
        <v>0</v>
      </c>
      <c r="AB1325" s="99">
        <f>COUNTIFS(通讯通路门店!$S:$S,$G1325,通讯通路门店!$J:$J,"华为授权体验店")+COUNTIFS(通讯通路门店!$S:$S,$G1325,通讯通路门店!$J:$J,"华为堡垒店")</f>
        <v>0</v>
      </c>
      <c r="AC1325" s="99">
        <f>COUNTIFS(通讯通路门店!$S:$S,$G1325,通讯通路门店!$J:$J,"小米体验店")</f>
        <v>0</v>
      </c>
      <c r="AD1325" s="99">
        <f>COUNTIFS(通讯通路门店!$S:$S,$G1325,通讯通路门店!$J:$J,"苹果体验店")</f>
        <v>0</v>
      </c>
      <c r="AE1325" s="99">
        <f>COUNTIFS(通讯通路门店!$S:$S,$G1325,通讯通路门店!$J:$J,"其他品牌专卖店")</f>
        <v>0</v>
      </c>
      <c r="AF1325" s="99">
        <f>SUMIFS(通讯通路门店!$BI:$BI,通讯通路门店!$S:$S,$G1325)</f>
        <v>0</v>
      </c>
      <c r="AG1325" s="99">
        <f>SUMIFS(通讯通路门店!$BH:$BH,通讯通路门店!$S:$S,$G1325)</f>
        <v>0</v>
      </c>
      <c r="AH1325" s="99">
        <f t="shared" si="101"/>
        <v>0</v>
      </c>
      <c r="AI1325" s="99">
        <f>SUMIFS(通讯通路门店!$BB:$BB,通讯通路门店!$S:$S,$G1325)</f>
        <v>0</v>
      </c>
      <c r="AJ1325" s="99">
        <f>SUMIFS(通讯通路门店!$BE:$BE,通讯通路门店!$S:$S,$G1325)</f>
        <v>0</v>
      </c>
      <c r="AK1325" s="99">
        <f>SUMIFS(通讯通路门店!$BG:$BG,通讯通路门店!$S:$S,$G1325)</f>
        <v>0</v>
      </c>
      <c r="AL1325" s="99">
        <f>SUMIFS(通讯通路门店!$BC:$BC,通讯通路门店!$S:$S,$G1325)</f>
        <v>0</v>
      </c>
      <c r="AM1325" s="99">
        <f>SUMIFS(通讯通路门店!$BD:$BD,通讯通路门店!$S:$S,$G1325)</f>
        <v>0</v>
      </c>
      <c r="AN1325" s="99">
        <f>SUMIFS(通讯通路门店!$BF:$BF,通讯通路门店!$S:$S,$G1325)</f>
        <v>0</v>
      </c>
      <c r="AO1325" s="99">
        <f t="shared" si="102"/>
        <v>0</v>
      </c>
      <c r="AP1325" s="99">
        <f>SUMIFS(通讯通路门店!$K:$K,通讯通路门店!$S:$S,$G1325)</f>
        <v>0</v>
      </c>
      <c r="AQ1325" s="83"/>
      <c r="AR1325" s="99">
        <f>SUMIFS(通讯通路门店!$T:$T,通讯通路门店!$S:$S,$G1325)</f>
        <v>0</v>
      </c>
      <c r="AS1325" s="99">
        <f>SUMIFS(通讯通路门店!$U:$U,通讯通路门店!$S:$S,$G1325)</f>
        <v>0</v>
      </c>
      <c r="AT1325" s="99">
        <f>SUMIFS(通讯通路门店!$V:$V,通讯通路门店!$S:$S,$G1325)</f>
        <v>0</v>
      </c>
      <c r="AU1325" s="99">
        <f>SUMIFS(通讯通路门店!$W:$W,通讯通路门店!$S:$S,$G1325)</f>
        <v>0</v>
      </c>
      <c r="AV1325" s="99">
        <f>SUMIFS(通讯通路门店!$Z:$Z,通讯通路门店!$S:$S,$G1325)</f>
        <v>0</v>
      </c>
      <c r="AW1325" s="99">
        <f>SUMIFS(通讯通路门店!$AB:$AB,通讯通路门店!$S:$S,$G1325)</f>
        <v>0</v>
      </c>
      <c r="AX1325" s="99">
        <f>SUMIFS(通讯通路门店!$X:$X,通讯通路门店!$S:$S,$G1325)</f>
        <v>0</v>
      </c>
      <c r="AY1325" s="99">
        <f>SUMIFS(通讯通路门店!$Y:$Y,通讯通路门店!$S:$S,$G1325)</f>
        <v>0</v>
      </c>
      <c r="AZ1325" s="99">
        <f>SUMIFS(通讯通路门店!$AA:$AA,通讯通路门店!$S:$S,$G1325)</f>
        <v>0</v>
      </c>
      <c r="BA1325" s="99">
        <f t="shared" si="103"/>
        <v>0</v>
      </c>
      <c r="BB1325" s="99">
        <f t="shared" si="104"/>
        <v>0</v>
      </c>
      <c r="BC1325" s="99">
        <f>SUMIFS(通讯通路门店!$W:$W,通讯通路门店!$S:$S,$G1325,通讯通路门店!$J:$J,"荣耀体验店")+SUMIFS(通讯通路门店!$W:$W,通讯通路门店!$S:$S,$G1325,通讯通路门店!$J:$J,"荣耀授权专卖店")</f>
        <v>0</v>
      </c>
      <c r="BD1325" s="99">
        <f>SUMIFS(通讯通路门店!$Z:$Z,通讯通路门店!$S:$S,$G1325,通讯通路门店!$J:$J,"VIVO体验店")</f>
        <v>0</v>
      </c>
      <c r="BE1325" s="99">
        <f>SUMIFS(通讯通路门店!$AB:$AB,通讯通路门店!$S:$S,$G1325,通讯通路门店!$J:$J,"OPPO体验店")</f>
        <v>0</v>
      </c>
      <c r="BF1325" s="99">
        <f>SUMIFS(通讯通路门店!$X:$X,通讯通路门店!$S:$S,$G1325,通讯通路门店!$J:$J,"华为授权体验店")+SUMIFS(通讯通路门店!$AA:$AA,通讯通路门店!$S:$S,$G1325,通讯通路门店!$J:$J,"华为堡垒店")</f>
        <v>0</v>
      </c>
      <c r="BG1325" s="99">
        <f>SUMIFS(通讯通路门店!$Y:$Y,通讯通路门店!$S:$S,$G1325,通讯通路门店!$J:$J,"小米体验店")</f>
        <v>0</v>
      </c>
      <c r="BH1325" s="99">
        <f>SUMIFS(通讯通路门店!$AA:$AA,通讯通路门店!$S:$S,$G1325,通讯通路门店!$J:$J,"苹果体验店")</f>
        <v>0</v>
      </c>
      <c r="BI1325" s="99">
        <f>SUMIFS(通讯通路门店!$K:$K,通讯通路门店!$S:$S,$G1325,通讯通路门店!$J:$J,"其他品牌专卖店")</f>
        <v>0</v>
      </c>
      <c r="BJ1325" s="99">
        <f>SUMIFS(通讯通路门店!$AC:$AC,通讯通路门店!$S:$S,$G1325)</f>
        <v>0</v>
      </c>
      <c r="BK1325" s="99">
        <f>SUMIFS(通讯通路门店!$AD:$AD,通讯通路门店!$S:$S,$G1325)</f>
        <v>0</v>
      </c>
      <c r="BL1325" s="99">
        <f>SUMIFS(通讯通路门店!$AE:$AE,通讯通路门店!$S:$S,$G1325)</f>
        <v>0</v>
      </c>
      <c r="BM1325" s="99">
        <f>SUMIFS(通讯通路门店!$AF:$AF,通讯通路门店!$S:$S,$G1325)</f>
        <v>0</v>
      </c>
      <c r="BN1325" s="99">
        <f>SUMIFS(通讯通路门店!$AG:$AG,通讯通路门店!$S:$S,$G1325)</f>
        <v>0</v>
      </c>
      <c r="BO1325" s="99">
        <f>SUMIFS(通讯通路门店!$AH:$AH,通讯通路门店!$S:$S,$G1325)</f>
        <v>0</v>
      </c>
      <c r="BP1325" s="99">
        <f>SUMIFS(通讯通路门店!$AI:$AI,通讯通路门店!$S:$S,$G1325)</f>
        <v>0</v>
      </c>
      <c r="BQ1325" s="83"/>
    </row>
    <row r="1326" spans="1:69">
      <c r="A1326" s="99" t="str">
        <f>IFERROR(_xlfn.XLOOKUP($G1326,通讯通路门店!$S$4:$S$993933,通讯通路门店!$A$4:$A$993933,0,0),"")</f>
        <v>海南省</v>
      </c>
      <c r="B1326" s="99" t="str">
        <f>IFERROR(_xlfn.XLOOKUP($G1326,通讯通路门店!$S$4:$S$993933,通讯通路门店!$B$4:$B$993933,0,0),"")</f>
        <v>乐东黎族自治县</v>
      </c>
      <c r="C1326" s="99" t="str">
        <f>IFERROR(_xlfn.XLOOKUP($G1326,通讯通路门店!$S$4:$S$993933,通讯通路门店!$C$4:$C$993933,0,0),"")</f>
        <v>乐东黎族自治县</v>
      </c>
      <c r="D1326" s="99" t="str">
        <f>IFERROR(_xlfn.XLOOKUP($G1326,通讯通路门店!$S$4:$S$993933,通讯通路门店!$D$4:$D$993933,0,0),"")</f>
        <v>万冲镇</v>
      </c>
      <c r="E1326" s="83"/>
      <c r="F1326" s="83"/>
      <c r="G1326" s="101"/>
      <c r="H1326" s="102">
        <f>IFERROR(_xlfn.XLOOKUP($G1326,通讯通路门店!$S$4:$S$993933,通讯通路门店!$R$4:$R$993933,0,0),"")</f>
        <v>0</v>
      </c>
      <c r="I1326" s="83"/>
      <c r="J1326" s="83"/>
      <c r="K1326" s="83"/>
      <c r="L1326" s="83"/>
      <c r="M1326" s="83"/>
      <c r="N1326" s="83"/>
      <c r="O1326" s="83"/>
      <c r="P1326" s="83"/>
      <c r="Q1326" s="83"/>
      <c r="R1326" s="83"/>
      <c r="S1326" s="83"/>
      <c r="T1326" s="83"/>
      <c r="U1326" s="99">
        <f>COUNTIF(通讯通路门店!$S:$S,$G1326)</f>
        <v>0</v>
      </c>
      <c r="V1326" s="99">
        <f>COUNTIFS(通讯通路门店!$S:$S,$G1326,通讯通路门店!$J:$J,"综合卖场")</f>
        <v>0</v>
      </c>
      <c r="W1326" s="99">
        <f>SUMIFS(通讯通路门店!$AJ:$AJ,通讯通路门店!$S:$S,通讯客户沙盘!$G1326)</f>
        <v>0</v>
      </c>
      <c r="X1326" s="99">
        <f t="shared" si="100"/>
        <v>0</v>
      </c>
      <c r="Y1326" s="99">
        <f>COUNTIFS(通讯通路门店!$S:$S,$G1326,通讯通路门店!$J:$J,"荣耀体验店")+COUNTIFS(通讯通路门店!$S:$S,$G1326,通讯通路门店!$J:$J,"荣耀授权专卖店")</f>
        <v>0</v>
      </c>
      <c r="Z1326" s="99">
        <f>COUNTIFS(通讯通路门店!$S:$S,$G1326,通讯通路门店!$J:$J,"VIVO体验店")</f>
        <v>0</v>
      </c>
      <c r="AA1326" s="99">
        <f>COUNTIFS(通讯通路门店!$S:$S,$G1326,通讯通路门店!$J:$J,"OPPO体验店")</f>
        <v>0</v>
      </c>
      <c r="AB1326" s="99">
        <f>COUNTIFS(通讯通路门店!$S:$S,$G1326,通讯通路门店!$J:$J,"华为授权体验店")+COUNTIFS(通讯通路门店!$S:$S,$G1326,通讯通路门店!$J:$J,"华为堡垒店")</f>
        <v>0</v>
      </c>
      <c r="AC1326" s="99">
        <f>COUNTIFS(通讯通路门店!$S:$S,$G1326,通讯通路门店!$J:$J,"小米体验店")</f>
        <v>0</v>
      </c>
      <c r="AD1326" s="99">
        <f>COUNTIFS(通讯通路门店!$S:$S,$G1326,通讯通路门店!$J:$J,"苹果体验店")</f>
        <v>0</v>
      </c>
      <c r="AE1326" s="99">
        <f>COUNTIFS(通讯通路门店!$S:$S,$G1326,通讯通路门店!$J:$J,"其他品牌专卖店")</f>
        <v>0</v>
      </c>
      <c r="AF1326" s="99">
        <f>SUMIFS(通讯通路门店!$BI:$BI,通讯通路门店!$S:$S,$G1326)</f>
        <v>0</v>
      </c>
      <c r="AG1326" s="99">
        <f>SUMIFS(通讯通路门店!$BH:$BH,通讯通路门店!$S:$S,$G1326)</f>
        <v>0</v>
      </c>
      <c r="AH1326" s="99">
        <f t="shared" si="101"/>
        <v>0</v>
      </c>
      <c r="AI1326" s="99">
        <f>SUMIFS(通讯通路门店!$BB:$BB,通讯通路门店!$S:$S,$G1326)</f>
        <v>0</v>
      </c>
      <c r="AJ1326" s="99">
        <f>SUMIFS(通讯通路门店!$BE:$BE,通讯通路门店!$S:$S,$G1326)</f>
        <v>0</v>
      </c>
      <c r="AK1326" s="99">
        <f>SUMIFS(通讯通路门店!$BG:$BG,通讯通路门店!$S:$S,$G1326)</f>
        <v>0</v>
      </c>
      <c r="AL1326" s="99">
        <f>SUMIFS(通讯通路门店!$BC:$BC,通讯通路门店!$S:$S,$G1326)</f>
        <v>0</v>
      </c>
      <c r="AM1326" s="99">
        <f>SUMIFS(通讯通路门店!$BD:$BD,通讯通路门店!$S:$S,$G1326)</f>
        <v>0</v>
      </c>
      <c r="AN1326" s="99">
        <f>SUMIFS(通讯通路门店!$BF:$BF,通讯通路门店!$S:$S,$G1326)</f>
        <v>0</v>
      </c>
      <c r="AO1326" s="99">
        <f t="shared" si="102"/>
        <v>0</v>
      </c>
      <c r="AP1326" s="99">
        <f>SUMIFS(通讯通路门店!$K:$K,通讯通路门店!$S:$S,$G1326)</f>
        <v>0</v>
      </c>
      <c r="AQ1326" s="83"/>
      <c r="AR1326" s="99">
        <f>SUMIFS(通讯通路门店!$T:$T,通讯通路门店!$S:$S,$G1326)</f>
        <v>0</v>
      </c>
      <c r="AS1326" s="99">
        <f>SUMIFS(通讯通路门店!$U:$U,通讯通路门店!$S:$S,$G1326)</f>
        <v>0</v>
      </c>
      <c r="AT1326" s="99">
        <f>SUMIFS(通讯通路门店!$V:$V,通讯通路门店!$S:$S,$G1326)</f>
        <v>0</v>
      </c>
      <c r="AU1326" s="99">
        <f>SUMIFS(通讯通路门店!$W:$W,通讯通路门店!$S:$S,$G1326)</f>
        <v>0</v>
      </c>
      <c r="AV1326" s="99">
        <f>SUMIFS(通讯通路门店!$Z:$Z,通讯通路门店!$S:$S,$G1326)</f>
        <v>0</v>
      </c>
      <c r="AW1326" s="99">
        <f>SUMIFS(通讯通路门店!$AB:$AB,通讯通路门店!$S:$S,$G1326)</f>
        <v>0</v>
      </c>
      <c r="AX1326" s="99">
        <f>SUMIFS(通讯通路门店!$X:$X,通讯通路门店!$S:$S,$G1326)</f>
        <v>0</v>
      </c>
      <c r="AY1326" s="99">
        <f>SUMIFS(通讯通路门店!$Y:$Y,通讯通路门店!$S:$S,$G1326)</f>
        <v>0</v>
      </c>
      <c r="AZ1326" s="99">
        <f>SUMIFS(通讯通路门店!$AA:$AA,通讯通路门店!$S:$S,$G1326)</f>
        <v>0</v>
      </c>
      <c r="BA1326" s="99">
        <f t="shared" si="103"/>
        <v>0</v>
      </c>
      <c r="BB1326" s="99">
        <f t="shared" si="104"/>
        <v>0</v>
      </c>
      <c r="BC1326" s="99">
        <f>SUMIFS(通讯通路门店!$W:$W,通讯通路门店!$S:$S,$G1326,通讯通路门店!$J:$J,"荣耀体验店")+SUMIFS(通讯通路门店!$W:$W,通讯通路门店!$S:$S,$G1326,通讯通路门店!$J:$J,"荣耀授权专卖店")</f>
        <v>0</v>
      </c>
      <c r="BD1326" s="99">
        <f>SUMIFS(通讯通路门店!$Z:$Z,通讯通路门店!$S:$S,$G1326,通讯通路门店!$J:$J,"VIVO体验店")</f>
        <v>0</v>
      </c>
      <c r="BE1326" s="99">
        <f>SUMIFS(通讯通路门店!$AB:$AB,通讯通路门店!$S:$S,$G1326,通讯通路门店!$J:$J,"OPPO体验店")</f>
        <v>0</v>
      </c>
      <c r="BF1326" s="99">
        <f>SUMIFS(通讯通路门店!$X:$X,通讯通路门店!$S:$S,$G1326,通讯通路门店!$J:$J,"华为授权体验店")+SUMIFS(通讯通路门店!$AA:$AA,通讯通路门店!$S:$S,$G1326,通讯通路门店!$J:$J,"华为堡垒店")</f>
        <v>0</v>
      </c>
      <c r="BG1326" s="99">
        <f>SUMIFS(通讯通路门店!$Y:$Y,通讯通路门店!$S:$S,$G1326,通讯通路门店!$J:$J,"小米体验店")</f>
        <v>0</v>
      </c>
      <c r="BH1326" s="99">
        <f>SUMIFS(通讯通路门店!$AA:$AA,通讯通路门店!$S:$S,$G1326,通讯通路门店!$J:$J,"苹果体验店")</f>
        <v>0</v>
      </c>
      <c r="BI1326" s="99">
        <f>SUMIFS(通讯通路门店!$K:$K,通讯通路门店!$S:$S,$G1326,通讯通路门店!$J:$J,"其他品牌专卖店")</f>
        <v>0</v>
      </c>
      <c r="BJ1326" s="99">
        <f>SUMIFS(通讯通路门店!$AC:$AC,通讯通路门店!$S:$S,$G1326)</f>
        <v>0</v>
      </c>
      <c r="BK1326" s="99">
        <f>SUMIFS(通讯通路门店!$AD:$AD,通讯通路门店!$S:$S,$G1326)</f>
        <v>0</v>
      </c>
      <c r="BL1326" s="99">
        <f>SUMIFS(通讯通路门店!$AE:$AE,通讯通路门店!$S:$S,$G1326)</f>
        <v>0</v>
      </c>
      <c r="BM1326" s="99">
        <f>SUMIFS(通讯通路门店!$AF:$AF,通讯通路门店!$S:$S,$G1326)</f>
        <v>0</v>
      </c>
      <c r="BN1326" s="99">
        <f>SUMIFS(通讯通路门店!$AG:$AG,通讯通路门店!$S:$S,$G1326)</f>
        <v>0</v>
      </c>
      <c r="BO1326" s="99">
        <f>SUMIFS(通讯通路门店!$AH:$AH,通讯通路门店!$S:$S,$G1326)</f>
        <v>0</v>
      </c>
      <c r="BP1326" s="99">
        <f>SUMIFS(通讯通路门店!$AI:$AI,通讯通路门店!$S:$S,$G1326)</f>
        <v>0</v>
      </c>
      <c r="BQ1326" s="83"/>
    </row>
    <row r="1327" spans="1:69">
      <c r="A1327" s="99" t="str">
        <f>IFERROR(_xlfn.XLOOKUP($G1327,通讯通路门店!$S$4:$S$993933,通讯通路门店!$A$4:$A$993933,0,0),"")</f>
        <v>海南省</v>
      </c>
      <c r="B1327" s="99" t="str">
        <f>IFERROR(_xlfn.XLOOKUP($G1327,通讯通路门店!$S$4:$S$993933,通讯通路门店!$B$4:$B$993933,0,0),"")</f>
        <v>乐东黎族自治县</v>
      </c>
      <c r="C1327" s="99" t="str">
        <f>IFERROR(_xlfn.XLOOKUP($G1327,通讯通路门店!$S$4:$S$993933,通讯通路门店!$C$4:$C$993933,0,0),"")</f>
        <v>乐东黎族自治县</v>
      </c>
      <c r="D1327" s="99" t="str">
        <f>IFERROR(_xlfn.XLOOKUP($G1327,通讯通路门店!$S$4:$S$993933,通讯通路门店!$D$4:$D$993933,0,0),"")</f>
        <v>万冲镇</v>
      </c>
      <c r="E1327" s="83"/>
      <c r="F1327" s="83"/>
      <c r="G1327" s="101"/>
      <c r="H1327" s="102">
        <f>IFERROR(_xlfn.XLOOKUP($G1327,通讯通路门店!$S$4:$S$993933,通讯通路门店!$R$4:$R$993933,0,0),"")</f>
        <v>0</v>
      </c>
      <c r="I1327" s="83"/>
      <c r="J1327" s="83"/>
      <c r="K1327" s="83"/>
      <c r="L1327" s="83"/>
      <c r="M1327" s="83"/>
      <c r="N1327" s="83"/>
      <c r="O1327" s="83"/>
      <c r="P1327" s="83"/>
      <c r="Q1327" s="83"/>
      <c r="R1327" s="83"/>
      <c r="S1327" s="83"/>
      <c r="T1327" s="83"/>
      <c r="U1327" s="99">
        <f>COUNTIF(通讯通路门店!$S:$S,$G1327)</f>
        <v>0</v>
      </c>
      <c r="V1327" s="99">
        <f>COUNTIFS(通讯通路门店!$S:$S,$G1327,通讯通路门店!$J:$J,"综合卖场")</f>
        <v>0</v>
      </c>
      <c r="W1327" s="99">
        <f>SUMIFS(通讯通路门店!$AJ:$AJ,通讯通路门店!$S:$S,通讯客户沙盘!$G1327)</f>
        <v>0</v>
      </c>
      <c r="X1327" s="99">
        <f t="shared" si="100"/>
        <v>0</v>
      </c>
      <c r="Y1327" s="99">
        <f>COUNTIFS(通讯通路门店!$S:$S,$G1327,通讯通路门店!$J:$J,"荣耀体验店")+COUNTIFS(通讯通路门店!$S:$S,$G1327,通讯通路门店!$J:$J,"荣耀授权专卖店")</f>
        <v>0</v>
      </c>
      <c r="Z1327" s="99">
        <f>COUNTIFS(通讯通路门店!$S:$S,$G1327,通讯通路门店!$J:$J,"VIVO体验店")</f>
        <v>0</v>
      </c>
      <c r="AA1327" s="99">
        <f>COUNTIFS(通讯通路门店!$S:$S,$G1327,通讯通路门店!$J:$J,"OPPO体验店")</f>
        <v>0</v>
      </c>
      <c r="AB1327" s="99">
        <f>COUNTIFS(通讯通路门店!$S:$S,$G1327,通讯通路门店!$J:$J,"华为授权体验店")+COUNTIFS(通讯通路门店!$S:$S,$G1327,通讯通路门店!$J:$J,"华为堡垒店")</f>
        <v>0</v>
      </c>
      <c r="AC1327" s="99">
        <f>COUNTIFS(通讯通路门店!$S:$S,$G1327,通讯通路门店!$J:$J,"小米体验店")</f>
        <v>0</v>
      </c>
      <c r="AD1327" s="99">
        <f>COUNTIFS(通讯通路门店!$S:$S,$G1327,通讯通路门店!$J:$J,"苹果体验店")</f>
        <v>0</v>
      </c>
      <c r="AE1327" s="99">
        <f>COUNTIFS(通讯通路门店!$S:$S,$G1327,通讯通路门店!$J:$J,"其他品牌专卖店")</f>
        <v>0</v>
      </c>
      <c r="AF1327" s="99">
        <f>SUMIFS(通讯通路门店!$BI:$BI,通讯通路门店!$S:$S,$G1327)</f>
        <v>0</v>
      </c>
      <c r="AG1327" s="99">
        <f>SUMIFS(通讯通路门店!$BH:$BH,通讯通路门店!$S:$S,$G1327)</f>
        <v>0</v>
      </c>
      <c r="AH1327" s="99">
        <f t="shared" si="101"/>
        <v>0</v>
      </c>
      <c r="AI1327" s="99">
        <f>SUMIFS(通讯通路门店!$BB:$BB,通讯通路门店!$S:$S,$G1327)</f>
        <v>0</v>
      </c>
      <c r="AJ1327" s="99">
        <f>SUMIFS(通讯通路门店!$BE:$BE,通讯通路门店!$S:$S,$G1327)</f>
        <v>0</v>
      </c>
      <c r="AK1327" s="99">
        <f>SUMIFS(通讯通路门店!$BG:$BG,通讯通路门店!$S:$S,$G1327)</f>
        <v>0</v>
      </c>
      <c r="AL1327" s="99">
        <f>SUMIFS(通讯通路门店!$BC:$BC,通讯通路门店!$S:$S,$G1327)</f>
        <v>0</v>
      </c>
      <c r="AM1327" s="99">
        <f>SUMIFS(通讯通路门店!$BD:$BD,通讯通路门店!$S:$S,$G1327)</f>
        <v>0</v>
      </c>
      <c r="AN1327" s="99">
        <f>SUMIFS(通讯通路门店!$BF:$BF,通讯通路门店!$S:$S,$G1327)</f>
        <v>0</v>
      </c>
      <c r="AO1327" s="99">
        <f t="shared" si="102"/>
        <v>0</v>
      </c>
      <c r="AP1327" s="99">
        <f>SUMIFS(通讯通路门店!$K:$K,通讯通路门店!$S:$S,$G1327)</f>
        <v>0</v>
      </c>
      <c r="AQ1327" s="83"/>
      <c r="AR1327" s="99">
        <f>SUMIFS(通讯通路门店!$T:$T,通讯通路门店!$S:$S,$G1327)</f>
        <v>0</v>
      </c>
      <c r="AS1327" s="99">
        <f>SUMIFS(通讯通路门店!$U:$U,通讯通路门店!$S:$S,$G1327)</f>
        <v>0</v>
      </c>
      <c r="AT1327" s="99">
        <f>SUMIFS(通讯通路门店!$V:$V,通讯通路门店!$S:$S,$G1327)</f>
        <v>0</v>
      </c>
      <c r="AU1327" s="99">
        <f>SUMIFS(通讯通路门店!$W:$W,通讯通路门店!$S:$S,$G1327)</f>
        <v>0</v>
      </c>
      <c r="AV1327" s="99">
        <f>SUMIFS(通讯通路门店!$Z:$Z,通讯通路门店!$S:$S,$G1327)</f>
        <v>0</v>
      </c>
      <c r="AW1327" s="99">
        <f>SUMIFS(通讯通路门店!$AB:$AB,通讯通路门店!$S:$S,$G1327)</f>
        <v>0</v>
      </c>
      <c r="AX1327" s="99">
        <f>SUMIFS(通讯通路门店!$X:$X,通讯通路门店!$S:$S,$G1327)</f>
        <v>0</v>
      </c>
      <c r="AY1327" s="99">
        <f>SUMIFS(通讯通路门店!$Y:$Y,通讯通路门店!$S:$S,$G1327)</f>
        <v>0</v>
      </c>
      <c r="AZ1327" s="99">
        <f>SUMIFS(通讯通路门店!$AA:$AA,通讯通路门店!$S:$S,$G1327)</f>
        <v>0</v>
      </c>
      <c r="BA1327" s="99">
        <f t="shared" si="103"/>
        <v>0</v>
      </c>
      <c r="BB1327" s="99">
        <f t="shared" si="104"/>
        <v>0</v>
      </c>
      <c r="BC1327" s="99">
        <f>SUMIFS(通讯通路门店!$W:$W,通讯通路门店!$S:$S,$G1327,通讯通路门店!$J:$J,"荣耀体验店")+SUMIFS(通讯通路门店!$W:$W,通讯通路门店!$S:$S,$G1327,通讯通路门店!$J:$J,"荣耀授权专卖店")</f>
        <v>0</v>
      </c>
      <c r="BD1327" s="99">
        <f>SUMIFS(通讯通路门店!$Z:$Z,通讯通路门店!$S:$S,$G1327,通讯通路门店!$J:$J,"VIVO体验店")</f>
        <v>0</v>
      </c>
      <c r="BE1327" s="99">
        <f>SUMIFS(通讯通路门店!$AB:$AB,通讯通路门店!$S:$S,$G1327,通讯通路门店!$J:$J,"OPPO体验店")</f>
        <v>0</v>
      </c>
      <c r="BF1327" s="99">
        <f>SUMIFS(通讯通路门店!$X:$X,通讯通路门店!$S:$S,$G1327,通讯通路门店!$J:$J,"华为授权体验店")+SUMIFS(通讯通路门店!$AA:$AA,通讯通路门店!$S:$S,$G1327,通讯通路门店!$J:$J,"华为堡垒店")</f>
        <v>0</v>
      </c>
      <c r="BG1327" s="99">
        <f>SUMIFS(通讯通路门店!$Y:$Y,通讯通路门店!$S:$S,$G1327,通讯通路门店!$J:$J,"小米体验店")</f>
        <v>0</v>
      </c>
      <c r="BH1327" s="99">
        <f>SUMIFS(通讯通路门店!$AA:$AA,通讯通路门店!$S:$S,$G1327,通讯通路门店!$J:$J,"苹果体验店")</f>
        <v>0</v>
      </c>
      <c r="BI1327" s="99">
        <f>SUMIFS(通讯通路门店!$K:$K,通讯通路门店!$S:$S,$G1327,通讯通路门店!$J:$J,"其他品牌专卖店")</f>
        <v>0</v>
      </c>
      <c r="BJ1327" s="99">
        <f>SUMIFS(通讯通路门店!$AC:$AC,通讯通路门店!$S:$S,$G1327)</f>
        <v>0</v>
      </c>
      <c r="BK1327" s="99">
        <f>SUMIFS(通讯通路门店!$AD:$AD,通讯通路门店!$S:$S,$G1327)</f>
        <v>0</v>
      </c>
      <c r="BL1327" s="99">
        <f>SUMIFS(通讯通路门店!$AE:$AE,通讯通路门店!$S:$S,$G1327)</f>
        <v>0</v>
      </c>
      <c r="BM1327" s="99">
        <f>SUMIFS(通讯通路门店!$AF:$AF,通讯通路门店!$S:$S,$G1327)</f>
        <v>0</v>
      </c>
      <c r="BN1327" s="99">
        <f>SUMIFS(通讯通路门店!$AG:$AG,通讯通路门店!$S:$S,$G1327)</f>
        <v>0</v>
      </c>
      <c r="BO1327" s="99">
        <f>SUMIFS(通讯通路门店!$AH:$AH,通讯通路门店!$S:$S,$G1327)</f>
        <v>0</v>
      </c>
      <c r="BP1327" s="99">
        <f>SUMIFS(通讯通路门店!$AI:$AI,通讯通路门店!$S:$S,$G1327)</f>
        <v>0</v>
      </c>
      <c r="BQ1327" s="83"/>
    </row>
    <row r="1328" spans="1:69">
      <c r="A1328" s="99" t="str">
        <f>IFERROR(_xlfn.XLOOKUP($G1328,通讯通路门店!$S$4:$S$993933,通讯通路门店!$A$4:$A$993933,0,0),"")</f>
        <v>海南省</v>
      </c>
      <c r="B1328" s="99" t="str">
        <f>IFERROR(_xlfn.XLOOKUP($G1328,通讯通路门店!$S$4:$S$993933,通讯通路门店!$B$4:$B$993933,0,0),"")</f>
        <v>乐东黎族自治县</v>
      </c>
      <c r="C1328" s="99" t="str">
        <f>IFERROR(_xlfn.XLOOKUP($G1328,通讯通路门店!$S$4:$S$993933,通讯通路门店!$C$4:$C$993933,0,0),"")</f>
        <v>乐东黎族自治县</v>
      </c>
      <c r="D1328" s="99" t="str">
        <f>IFERROR(_xlfn.XLOOKUP($G1328,通讯通路门店!$S$4:$S$993933,通讯通路门店!$D$4:$D$993933,0,0),"")</f>
        <v>万冲镇</v>
      </c>
      <c r="E1328" s="83"/>
      <c r="F1328" s="83"/>
      <c r="G1328" s="101"/>
      <c r="H1328" s="102">
        <f>IFERROR(_xlfn.XLOOKUP($G1328,通讯通路门店!$S$4:$S$993933,通讯通路门店!$R$4:$R$993933,0,0),"")</f>
        <v>0</v>
      </c>
      <c r="I1328" s="83"/>
      <c r="J1328" s="83"/>
      <c r="K1328" s="83"/>
      <c r="L1328" s="83"/>
      <c r="M1328" s="83"/>
      <c r="N1328" s="83"/>
      <c r="O1328" s="83"/>
      <c r="P1328" s="83"/>
      <c r="Q1328" s="83"/>
      <c r="R1328" s="83"/>
      <c r="S1328" s="83"/>
      <c r="T1328" s="83"/>
      <c r="U1328" s="99">
        <f>COUNTIF(通讯通路门店!$S:$S,$G1328)</f>
        <v>0</v>
      </c>
      <c r="V1328" s="99">
        <f>COUNTIFS(通讯通路门店!$S:$S,$G1328,通讯通路门店!$J:$J,"综合卖场")</f>
        <v>0</v>
      </c>
      <c r="W1328" s="99">
        <f>SUMIFS(通讯通路门店!$AJ:$AJ,通讯通路门店!$S:$S,通讯客户沙盘!$G1328)</f>
        <v>0</v>
      </c>
      <c r="X1328" s="99">
        <f t="shared" si="100"/>
        <v>0</v>
      </c>
      <c r="Y1328" s="99">
        <f>COUNTIFS(通讯通路门店!$S:$S,$G1328,通讯通路门店!$J:$J,"荣耀体验店")+COUNTIFS(通讯通路门店!$S:$S,$G1328,通讯通路门店!$J:$J,"荣耀授权专卖店")</f>
        <v>0</v>
      </c>
      <c r="Z1328" s="99">
        <f>COUNTIFS(通讯通路门店!$S:$S,$G1328,通讯通路门店!$J:$J,"VIVO体验店")</f>
        <v>0</v>
      </c>
      <c r="AA1328" s="99">
        <f>COUNTIFS(通讯通路门店!$S:$S,$G1328,通讯通路门店!$J:$J,"OPPO体验店")</f>
        <v>0</v>
      </c>
      <c r="AB1328" s="99">
        <f>COUNTIFS(通讯通路门店!$S:$S,$G1328,通讯通路门店!$J:$J,"华为授权体验店")+COUNTIFS(通讯通路门店!$S:$S,$G1328,通讯通路门店!$J:$J,"华为堡垒店")</f>
        <v>0</v>
      </c>
      <c r="AC1328" s="99">
        <f>COUNTIFS(通讯通路门店!$S:$S,$G1328,通讯通路门店!$J:$J,"小米体验店")</f>
        <v>0</v>
      </c>
      <c r="AD1328" s="99">
        <f>COUNTIFS(通讯通路门店!$S:$S,$G1328,通讯通路门店!$J:$J,"苹果体验店")</f>
        <v>0</v>
      </c>
      <c r="AE1328" s="99">
        <f>COUNTIFS(通讯通路门店!$S:$S,$G1328,通讯通路门店!$J:$J,"其他品牌专卖店")</f>
        <v>0</v>
      </c>
      <c r="AF1328" s="99">
        <f>SUMIFS(通讯通路门店!$BI:$BI,通讯通路门店!$S:$S,$G1328)</f>
        <v>0</v>
      </c>
      <c r="AG1328" s="99">
        <f>SUMIFS(通讯通路门店!$BH:$BH,通讯通路门店!$S:$S,$G1328)</f>
        <v>0</v>
      </c>
      <c r="AH1328" s="99">
        <f t="shared" si="101"/>
        <v>0</v>
      </c>
      <c r="AI1328" s="99">
        <f>SUMIFS(通讯通路门店!$BB:$BB,通讯通路门店!$S:$S,$G1328)</f>
        <v>0</v>
      </c>
      <c r="AJ1328" s="99">
        <f>SUMIFS(通讯通路门店!$BE:$BE,通讯通路门店!$S:$S,$G1328)</f>
        <v>0</v>
      </c>
      <c r="AK1328" s="99">
        <f>SUMIFS(通讯通路门店!$BG:$BG,通讯通路门店!$S:$S,$G1328)</f>
        <v>0</v>
      </c>
      <c r="AL1328" s="99">
        <f>SUMIFS(通讯通路门店!$BC:$BC,通讯通路门店!$S:$S,$G1328)</f>
        <v>0</v>
      </c>
      <c r="AM1328" s="99">
        <f>SUMIFS(通讯通路门店!$BD:$BD,通讯通路门店!$S:$S,$G1328)</f>
        <v>0</v>
      </c>
      <c r="AN1328" s="99">
        <f>SUMIFS(通讯通路门店!$BF:$BF,通讯通路门店!$S:$S,$G1328)</f>
        <v>0</v>
      </c>
      <c r="AO1328" s="99">
        <f t="shared" si="102"/>
        <v>0</v>
      </c>
      <c r="AP1328" s="99">
        <f>SUMIFS(通讯通路门店!$K:$K,通讯通路门店!$S:$S,$G1328)</f>
        <v>0</v>
      </c>
      <c r="AQ1328" s="83"/>
      <c r="AR1328" s="99">
        <f>SUMIFS(通讯通路门店!$T:$T,通讯通路门店!$S:$S,$G1328)</f>
        <v>0</v>
      </c>
      <c r="AS1328" s="99">
        <f>SUMIFS(通讯通路门店!$U:$U,通讯通路门店!$S:$S,$G1328)</f>
        <v>0</v>
      </c>
      <c r="AT1328" s="99">
        <f>SUMIFS(通讯通路门店!$V:$V,通讯通路门店!$S:$S,$G1328)</f>
        <v>0</v>
      </c>
      <c r="AU1328" s="99">
        <f>SUMIFS(通讯通路门店!$W:$W,通讯通路门店!$S:$S,$G1328)</f>
        <v>0</v>
      </c>
      <c r="AV1328" s="99">
        <f>SUMIFS(通讯通路门店!$Z:$Z,通讯通路门店!$S:$S,$G1328)</f>
        <v>0</v>
      </c>
      <c r="AW1328" s="99">
        <f>SUMIFS(通讯通路门店!$AB:$AB,通讯通路门店!$S:$S,$G1328)</f>
        <v>0</v>
      </c>
      <c r="AX1328" s="99">
        <f>SUMIFS(通讯通路门店!$X:$X,通讯通路门店!$S:$S,$G1328)</f>
        <v>0</v>
      </c>
      <c r="AY1328" s="99">
        <f>SUMIFS(通讯通路门店!$Y:$Y,通讯通路门店!$S:$S,$G1328)</f>
        <v>0</v>
      </c>
      <c r="AZ1328" s="99">
        <f>SUMIFS(通讯通路门店!$AA:$AA,通讯通路门店!$S:$S,$G1328)</f>
        <v>0</v>
      </c>
      <c r="BA1328" s="99">
        <f t="shared" si="103"/>
        <v>0</v>
      </c>
      <c r="BB1328" s="99">
        <f t="shared" si="104"/>
        <v>0</v>
      </c>
      <c r="BC1328" s="99">
        <f>SUMIFS(通讯通路门店!$W:$W,通讯通路门店!$S:$S,$G1328,通讯通路门店!$J:$J,"荣耀体验店")+SUMIFS(通讯通路门店!$W:$W,通讯通路门店!$S:$S,$G1328,通讯通路门店!$J:$J,"荣耀授权专卖店")</f>
        <v>0</v>
      </c>
      <c r="BD1328" s="99">
        <f>SUMIFS(通讯通路门店!$Z:$Z,通讯通路门店!$S:$S,$G1328,通讯通路门店!$J:$J,"VIVO体验店")</f>
        <v>0</v>
      </c>
      <c r="BE1328" s="99">
        <f>SUMIFS(通讯通路门店!$AB:$AB,通讯通路门店!$S:$S,$G1328,通讯通路门店!$J:$J,"OPPO体验店")</f>
        <v>0</v>
      </c>
      <c r="BF1328" s="99">
        <f>SUMIFS(通讯通路门店!$X:$X,通讯通路门店!$S:$S,$G1328,通讯通路门店!$J:$J,"华为授权体验店")+SUMIFS(通讯通路门店!$AA:$AA,通讯通路门店!$S:$S,$G1328,通讯通路门店!$J:$J,"华为堡垒店")</f>
        <v>0</v>
      </c>
      <c r="BG1328" s="99">
        <f>SUMIFS(通讯通路门店!$Y:$Y,通讯通路门店!$S:$S,$G1328,通讯通路门店!$J:$J,"小米体验店")</f>
        <v>0</v>
      </c>
      <c r="BH1328" s="99">
        <f>SUMIFS(通讯通路门店!$AA:$AA,通讯通路门店!$S:$S,$G1328,通讯通路门店!$J:$J,"苹果体验店")</f>
        <v>0</v>
      </c>
      <c r="BI1328" s="99">
        <f>SUMIFS(通讯通路门店!$K:$K,通讯通路门店!$S:$S,$G1328,通讯通路门店!$J:$J,"其他品牌专卖店")</f>
        <v>0</v>
      </c>
      <c r="BJ1328" s="99">
        <f>SUMIFS(通讯通路门店!$AC:$AC,通讯通路门店!$S:$S,$G1328)</f>
        <v>0</v>
      </c>
      <c r="BK1328" s="99">
        <f>SUMIFS(通讯通路门店!$AD:$AD,通讯通路门店!$S:$S,$G1328)</f>
        <v>0</v>
      </c>
      <c r="BL1328" s="99">
        <f>SUMIFS(通讯通路门店!$AE:$AE,通讯通路门店!$S:$S,$G1328)</f>
        <v>0</v>
      </c>
      <c r="BM1328" s="99">
        <f>SUMIFS(通讯通路门店!$AF:$AF,通讯通路门店!$S:$S,$G1328)</f>
        <v>0</v>
      </c>
      <c r="BN1328" s="99">
        <f>SUMIFS(通讯通路门店!$AG:$AG,通讯通路门店!$S:$S,$G1328)</f>
        <v>0</v>
      </c>
      <c r="BO1328" s="99">
        <f>SUMIFS(通讯通路门店!$AH:$AH,通讯通路门店!$S:$S,$G1328)</f>
        <v>0</v>
      </c>
      <c r="BP1328" s="99">
        <f>SUMIFS(通讯通路门店!$AI:$AI,通讯通路门店!$S:$S,$G1328)</f>
        <v>0</v>
      </c>
      <c r="BQ1328" s="83"/>
    </row>
    <row r="1329" spans="1:69">
      <c r="A1329" s="99" t="str">
        <f>IFERROR(_xlfn.XLOOKUP($G1329,通讯通路门店!$S$4:$S$993933,通讯通路门店!$A$4:$A$993933,0,0),"")</f>
        <v>海南省</v>
      </c>
      <c r="B1329" s="99" t="str">
        <f>IFERROR(_xlfn.XLOOKUP($G1329,通讯通路门店!$S$4:$S$993933,通讯通路门店!$B$4:$B$993933,0,0),"")</f>
        <v>乐东黎族自治县</v>
      </c>
      <c r="C1329" s="99" t="str">
        <f>IFERROR(_xlfn.XLOOKUP($G1329,通讯通路门店!$S$4:$S$993933,通讯通路门店!$C$4:$C$993933,0,0),"")</f>
        <v>乐东黎族自治县</v>
      </c>
      <c r="D1329" s="99" t="str">
        <f>IFERROR(_xlfn.XLOOKUP($G1329,通讯通路门店!$S$4:$S$993933,通讯通路门店!$D$4:$D$993933,0,0),"")</f>
        <v>万冲镇</v>
      </c>
      <c r="E1329" s="83"/>
      <c r="F1329" s="83"/>
      <c r="G1329" s="101"/>
      <c r="H1329" s="102">
        <f>IFERROR(_xlfn.XLOOKUP($G1329,通讯通路门店!$S$4:$S$993933,通讯通路门店!$R$4:$R$993933,0,0),"")</f>
        <v>0</v>
      </c>
      <c r="I1329" s="83"/>
      <c r="J1329" s="83"/>
      <c r="K1329" s="83"/>
      <c r="L1329" s="83"/>
      <c r="M1329" s="83"/>
      <c r="N1329" s="83"/>
      <c r="O1329" s="83"/>
      <c r="P1329" s="83"/>
      <c r="Q1329" s="83"/>
      <c r="R1329" s="83"/>
      <c r="S1329" s="83"/>
      <c r="T1329" s="83"/>
      <c r="U1329" s="99">
        <f>COUNTIF(通讯通路门店!$S:$S,$G1329)</f>
        <v>0</v>
      </c>
      <c r="V1329" s="99">
        <f>COUNTIFS(通讯通路门店!$S:$S,$G1329,通讯通路门店!$J:$J,"综合卖场")</f>
        <v>0</v>
      </c>
      <c r="W1329" s="99">
        <f>SUMIFS(通讯通路门店!$AJ:$AJ,通讯通路门店!$S:$S,通讯客户沙盘!$G1329)</f>
        <v>0</v>
      </c>
      <c r="X1329" s="99">
        <f t="shared" si="100"/>
        <v>0</v>
      </c>
      <c r="Y1329" s="99">
        <f>COUNTIFS(通讯通路门店!$S:$S,$G1329,通讯通路门店!$J:$J,"荣耀体验店")+COUNTIFS(通讯通路门店!$S:$S,$G1329,通讯通路门店!$J:$J,"荣耀授权专卖店")</f>
        <v>0</v>
      </c>
      <c r="Z1329" s="99">
        <f>COUNTIFS(通讯通路门店!$S:$S,$G1329,通讯通路门店!$J:$J,"VIVO体验店")</f>
        <v>0</v>
      </c>
      <c r="AA1329" s="99">
        <f>COUNTIFS(通讯通路门店!$S:$S,$G1329,通讯通路门店!$J:$J,"OPPO体验店")</f>
        <v>0</v>
      </c>
      <c r="AB1329" s="99">
        <f>COUNTIFS(通讯通路门店!$S:$S,$G1329,通讯通路门店!$J:$J,"华为授权体验店")+COUNTIFS(通讯通路门店!$S:$S,$G1329,通讯通路门店!$J:$J,"华为堡垒店")</f>
        <v>0</v>
      </c>
      <c r="AC1329" s="99">
        <f>COUNTIFS(通讯通路门店!$S:$S,$G1329,通讯通路门店!$J:$J,"小米体验店")</f>
        <v>0</v>
      </c>
      <c r="AD1329" s="99">
        <f>COUNTIFS(通讯通路门店!$S:$S,$G1329,通讯通路门店!$J:$J,"苹果体验店")</f>
        <v>0</v>
      </c>
      <c r="AE1329" s="99">
        <f>COUNTIFS(通讯通路门店!$S:$S,$G1329,通讯通路门店!$J:$J,"其他品牌专卖店")</f>
        <v>0</v>
      </c>
      <c r="AF1329" s="99">
        <f>SUMIFS(通讯通路门店!$BI:$BI,通讯通路门店!$S:$S,$G1329)</f>
        <v>0</v>
      </c>
      <c r="AG1329" s="99">
        <f>SUMIFS(通讯通路门店!$BH:$BH,通讯通路门店!$S:$S,$G1329)</f>
        <v>0</v>
      </c>
      <c r="AH1329" s="99">
        <f t="shared" si="101"/>
        <v>0</v>
      </c>
      <c r="AI1329" s="99">
        <f>SUMIFS(通讯通路门店!$BB:$BB,通讯通路门店!$S:$S,$G1329)</f>
        <v>0</v>
      </c>
      <c r="AJ1329" s="99">
        <f>SUMIFS(通讯通路门店!$BE:$BE,通讯通路门店!$S:$S,$G1329)</f>
        <v>0</v>
      </c>
      <c r="AK1329" s="99">
        <f>SUMIFS(通讯通路门店!$BG:$BG,通讯通路门店!$S:$S,$G1329)</f>
        <v>0</v>
      </c>
      <c r="AL1329" s="99">
        <f>SUMIFS(通讯通路门店!$BC:$BC,通讯通路门店!$S:$S,$G1329)</f>
        <v>0</v>
      </c>
      <c r="AM1329" s="99">
        <f>SUMIFS(通讯通路门店!$BD:$BD,通讯通路门店!$S:$S,$G1329)</f>
        <v>0</v>
      </c>
      <c r="AN1329" s="99">
        <f>SUMIFS(通讯通路门店!$BF:$BF,通讯通路门店!$S:$S,$G1329)</f>
        <v>0</v>
      </c>
      <c r="AO1329" s="99">
        <f t="shared" si="102"/>
        <v>0</v>
      </c>
      <c r="AP1329" s="99">
        <f>SUMIFS(通讯通路门店!$K:$K,通讯通路门店!$S:$S,$G1329)</f>
        <v>0</v>
      </c>
      <c r="AQ1329" s="83"/>
      <c r="AR1329" s="99">
        <f>SUMIFS(通讯通路门店!$T:$T,通讯通路门店!$S:$S,$G1329)</f>
        <v>0</v>
      </c>
      <c r="AS1329" s="99">
        <f>SUMIFS(通讯通路门店!$U:$U,通讯通路门店!$S:$S,$G1329)</f>
        <v>0</v>
      </c>
      <c r="AT1329" s="99">
        <f>SUMIFS(通讯通路门店!$V:$V,通讯通路门店!$S:$S,$G1329)</f>
        <v>0</v>
      </c>
      <c r="AU1329" s="99">
        <f>SUMIFS(通讯通路门店!$W:$W,通讯通路门店!$S:$S,$G1329)</f>
        <v>0</v>
      </c>
      <c r="AV1329" s="99">
        <f>SUMIFS(通讯通路门店!$Z:$Z,通讯通路门店!$S:$S,$G1329)</f>
        <v>0</v>
      </c>
      <c r="AW1329" s="99">
        <f>SUMIFS(通讯通路门店!$AB:$AB,通讯通路门店!$S:$S,$G1329)</f>
        <v>0</v>
      </c>
      <c r="AX1329" s="99">
        <f>SUMIFS(通讯通路门店!$X:$X,通讯通路门店!$S:$S,$G1329)</f>
        <v>0</v>
      </c>
      <c r="AY1329" s="99">
        <f>SUMIFS(通讯通路门店!$Y:$Y,通讯通路门店!$S:$S,$G1329)</f>
        <v>0</v>
      </c>
      <c r="AZ1329" s="99">
        <f>SUMIFS(通讯通路门店!$AA:$AA,通讯通路门店!$S:$S,$G1329)</f>
        <v>0</v>
      </c>
      <c r="BA1329" s="99">
        <f t="shared" si="103"/>
        <v>0</v>
      </c>
      <c r="BB1329" s="99">
        <f t="shared" si="104"/>
        <v>0</v>
      </c>
      <c r="BC1329" s="99">
        <f>SUMIFS(通讯通路门店!$W:$W,通讯通路门店!$S:$S,$G1329,通讯通路门店!$J:$J,"荣耀体验店")+SUMIFS(通讯通路门店!$W:$W,通讯通路门店!$S:$S,$G1329,通讯通路门店!$J:$J,"荣耀授权专卖店")</f>
        <v>0</v>
      </c>
      <c r="BD1329" s="99">
        <f>SUMIFS(通讯通路门店!$Z:$Z,通讯通路门店!$S:$S,$G1329,通讯通路门店!$J:$J,"VIVO体验店")</f>
        <v>0</v>
      </c>
      <c r="BE1329" s="99">
        <f>SUMIFS(通讯通路门店!$AB:$AB,通讯通路门店!$S:$S,$G1329,通讯通路门店!$J:$J,"OPPO体验店")</f>
        <v>0</v>
      </c>
      <c r="BF1329" s="99">
        <f>SUMIFS(通讯通路门店!$X:$X,通讯通路门店!$S:$S,$G1329,通讯通路门店!$J:$J,"华为授权体验店")+SUMIFS(通讯通路门店!$AA:$AA,通讯通路门店!$S:$S,$G1329,通讯通路门店!$J:$J,"华为堡垒店")</f>
        <v>0</v>
      </c>
      <c r="BG1329" s="99">
        <f>SUMIFS(通讯通路门店!$Y:$Y,通讯通路门店!$S:$S,$G1329,通讯通路门店!$J:$J,"小米体验店")</f>
        <v>0</v>
      </c>
      <c r="BH1329" s="99">
        <f>SUMIFS(通讯通路门店!$AA:$AA,通讯通路门店!$S:$S,$G1329,通讯通路门店!$J:$J,"苹果体验店")</f>
        <v>0</v>
      </c>
      <c r="BI1329" s="99">
        <f>SUMIFS(通讯通路门店!$K:$K,通讯通路门店!$S:$S,$G1329,通讯通路门店!$J:$J,"其他品牌专卖店")</f>
        <v>0</v>
      </c>
      <c r="BJ1329" s="99">
        <f>SUMIFS(通讯通路门店!$AC:$AC,通讯通路门店!$S:$S,$G1329)</f>
        <v>0</v>
      </c>
      <c r="BK1329" s="99">
        <f>SUMIFS(通讯通路门店!$AD:$AD,通讯通路门店!$S:$S,$G1329)</f>
        <v>0</v>
      </c>
      <c r="BL1329" s="99">
        <f>SUMIFS(通讯通路门店!$AE:$AE,通讯通路门店!$S:$S,$G1329)</f>
        <v>0</v>
      </c>
      <c r="BM1329" s="99">
        <f>SUMIFS(通讯通路门店!$AF:$AF,通讯通路门店!$S:$S,$G1329)</f>
        <v>0</v>
      </c>
      <c r="BN1329" s="99">
        <f>SUMIFS(通讯通路门店!$AG:$AG,通讯通路门店!$S:$S,$G1329)</f>
        <v>0</v>
      </c>
      <c r="BO1329" s="99">
        <f>SUMIFS(通讯通路门店!$AH:$AH,通讯通路门店!$S:$S,$G1329)</f>
        <v>0</v>
      </c>
      <c r="BP1329" s="99">
        <f>SUMIFS(通讯通路门店!$AI:$AI,通讯通路门店!$S:$S,$G1329)</f>
        <v>0</v>
      </c>
      <c r="BQ1329" s="83"/>
    </row>
    <row r="1330" spans="1:69">
      <c r="A1330" s="99" t="str">
        <f>IFERROR(_xlfn.XLOOKUP($G1330,通讯通路门店!$S$4:$S$993933,通讯通路门店!$A$4:$A$993933,0,0),"")</f>
        <v>海南省</v>
      </c>
      <c r="B1330" s="99" t="str">
        <f>IFERROR(_xlfn.XLOOKUP($G1330,通讯通路门店!$S$4:$S$993933,通讯通路门店!$B$4:$B$993933,0,0),"")</f>
        <v>乐东黎族自治县</v>
      </c>
      <c r="C1330" s="99" t="str">
        <f>IFERROR(_xlfn.XLOOKUP($G1330,通讯通路门店!$S$4:$S$993933,通讯通路门店!$C$4:$C$993933,0,0),"")</f>
        <v>乐东黎族自治县</v>
      </c>
      <c r="D1330" s="99" t="str">
        <f>IFERROR(_xlfn.XLOOKUP($G1330,通讯通路门店!$S$4:$S$993933,通讯通路门店!$D$4:$D$993933,0,0),"")</f>
        <v>万冲镇</v>
      </c>
      <c r="E1330" s="83"/>
      <c r="F1330" s="83"/>
      <c r="G1330" s="101"/>
      <c r="H1330" s="102">
        <f>IFERROR(_xlfn.XLOOKUP($G1330,通讯通路门店!$S$4:$S$993933,通讯通路门店!$R$4:$R$993933,0,0),"")</f>
        <v>0</v>
      </c>
      <c r="I1330" s="83"/>
      <c r="J1330" s="83"/>
      <c r="K1330" s="83"/>
      <c r="L1330" s="83"/>
      <c r="M1330" s="83"/>
      <c r="N1330" s="83"/>
      <c r="O1330" s="83"/>
      <c r="P1330" s="83"/>
      <c r="Q1330" s="83"/>
      <c r="R1330" s="83"/>
      <c r="S1330" s="83"/>
      <c r="T1330" s="83"/>
      <c r="U1330" s="99">
        <f>COUNTIF(通讯通路门店!$S:$S,$G1330)</f>
        <v>0</v>
      </c>
      <c r="V1330" s="99">
        <f>COUNTIFS(通讯通路门店!$S:$S,$G1330,通讯通路门店!$J:$J,"综合卖场")</f>
        <v>0</v>
      </c>
      <c r="W1330" s="99">
        <f>SUMIFS(通讯通路门店!$AJ:$AJ,通讯通路门店!$S:$S,通讯客户沙盘!$G1330)</f>
        <v>0</v>
      </c>
      <c r="X1330" s="99">
        <f t="shared" si="100"/>
        <v>0</v>
      </c>
      <c r="Y1330" s="99">
        <f>COUNTIFS(通讯通路门店!$S:$S,$G1330,通讯通路门店!$J:$J,"荣耀体验店")+COUNTIFS(通讯通路门店!$S:$S,$G1330,通讯通路门店!$J:$J,"荣耀授权专卖店")</f>
        <v>0</v>
      </c>
      <c r="Z1330" s="99">
        <f>COUNTIFS(通讯通路门店!$S:$S,$G1330,通讯通路门店!$J:$J,"VIVO体验店")</f>
        <v>0</v>
      </c>
      <c r="AA1330" s="99">
        <f>COUNTIFS(通讯通路门店!$S:$S,$G1330,通讯通路门店!$J:$J,"OPPO体验店")</f>
        <v>0</v>
      </c>
      <c r="AB1330" s="99">
        <f>COUNTIFS(通讯通路门店!$S:$S,$G1330,通讯通路门店!$J:$J,"华为授权体验店")+COUNTIFS(通讯通路门店!$S:$S,$G1330,通讯通路门店!$J:$J,"华为堡垒店")</f>
        <v>0</v>
      </c>
      <c r="AC1330" s="99">
        <f>COUNTIFS(通讯通路门店!$S:$S,$G1330,通讯通路门店!$J:$J,"小米体验店")</f>
        <v>0</v>
      </c>
      <c r="AD1330" s="99">
        <f>COUNTIFS(通讯通路门店!$S:$S,$G1330,通讯通路门店!$J:$J,"苹果体验店")</f>
        <v>0</v>
      </c>
      <c r="AE1330" s="99">
        <f>COUNTIFS(通讯通路门店!$S:$S,$G1330,通讯通路门店!$J:$J,"其他品牌专卖店")</f>
        <v>0</v>
      </c>
      <c r="AF1330" s="99">
        <f>SUMIFS(通讯通路门店!$BI:$BI,通讯通路门店!$S:$S,$G1330)</f>
        <v>0</v>
      </c>
      <c r="AG1330" s="99">
        <f>SUMIFS(通讯通路门店!$BH:$BH,通讯通路门店!$S:$S,$G1330)</f>
        <v>0</v>
      </c>
      <c r="AH1330" s="99">
        <f t="shared" si="101"/>
        <v>0</v>
      </c>
      <c r="AI1330" s="99">
        <f>SUMIFS(通讯通路门店!$BB:$BB,通讯通路门店!$S:$S,$G1330)</f>
        <v>0</v>
      </c>
      <c r="AJ1330" s="99">
        <f>SUMIFS(通讯通路门店!$BE:$BE,通讯通路门店!$S:$S,$G1330)</f>
        <v>0</v>
      </c>
      <c r="AK1330" s="99">
        <f>SUMIFS(通讯通路门店!$BG:$BG,通讯通路门店!$S:$S,$G1330)</f>
        <v>0</v>
      </c>
      <c r="AL1330" s="99">
        <f>SUMIFS(通讯通路门店!$BC:$BC,通讯通路门店!$S:$S,$G1330)</f>
        <v>0</v>
      </c>
      <c r="AM1330" s="99">
        <f>SUMIFS(通讯通路门店!$BD:$BD,通讯通路门店!$S:$S,$G1330)</f>
        <v>0</v>
      </c>
      <c r="AN1330" s="99">
        <f>SUMIFS(通讯通路门店!$BF:$BF,通讯通路门店!$S:$S,$G1330)</f>
        <v>0</v>
      </c>
      <c r="AO1330" s="99">
        <f t="shared" si="102"/>
        <v>0</v>
      </c>
      <c r="AP1330" s="99">
        <f>SUMIFS(通讯通路门店!$K:$K,通讯通路门店!$S:$S,$G1330)</f>
        <v>0</v>
      </c>
      <c r="AQ1330" s="83"/>
      <c r="AR1330" s="99">
        <f>SUMIFS(通讯通路门店!$T:$T,通讯通路门店!$S:$S,$G1330)</f>
        <v>0</v>
      </c>
      <c r="AS1330" s="99">
        <f>SUMIFS(通讯通路门店!$U:$U,通讯通路门店!$S:$S,$G1330)</f>
        <v>0</v>
      </c>
      <c r="AT1330" s="99">
        <f>SUMIFS(通讯通路门店!$V:$V,通讯通路门店!$S:$S,$G1330)</f>
        <v>0</v>
      </c>
      <c r="AU1330" s="99">
        <f>SUMIFS(通讯通路门店!$W:$W,通讯通路门店!$S:$S,$G1330)</f>
        <v>0</v>
      </c>
      <c r="AV1330" s="99">
        <f>SUMIFS(通讯通路门店!$Z:$Z,通讯通路门店!$S:$S,$G1330)</f>
        <v>0</v>
      </c>
      <c r="AW1330" s="99">
        <f>SUMIFS(通讯通路门店!$AB:$AB,通讯通路门店!$S:$S,$G1330)</f>
        <v>0</v>
      </c>
      <c r="AX1330" s="99">
        <f>SUMIFS(通讯通路门店!$X:$X,通讯通路门店!$S:$S,$G1330)</f>
        <v>0</v>
      </c>
      <c r="AY1330" s="99">
        <f>SUMIFS(通讯通路门店!$Y:$Y,通讯通路门店!$S:$S,$G1330)</f>
        <v>0</v>
      </c>
      <c r="AZ1330" s="99">
        <f>SUMIFS(通讯通路门店!$AA:$AA,通讯通路门店!$S:$S,$G1330)</f>
        <v>0</v>
      </c>
      <c r="BA1330" s="99">
        <f t="shared" si="103"/>
        <v>0</v>
      </c>
      <c r="BB1330" s="99">
        <f t="shared" si="104"/>
        <v>0</v>
      </c>
      <c r="BC1330" s="99">
        <f>SUMIFS(通讯通路门店!$W:$W,通讯通路门店!$S:$S,$G1330,通讯通路门店!$J:$J,"荣耀体验店")+SUMIFS(通讯通路门店!$W:$W,通讯通路门店!$S:$S,$G1330,通讯通路门店!$J:$J,"荣耀授权专卖店")</f>
        <v>0</v>
      </c>
      <c r="BD1330" s="99">
        <f>SUMIFS(通讯通路门店!$Z:$Z,通讯通路门店!$S:$S,$G1330,通讯通路门店!$J:$J,"VIVO体验店")</f>
        <v>0</v>
      </c>
      <c r="BE1330" s="99">
        <f>SUMIFS(通讯通路门店!$AB:$AB,通讯通路门店!$S:$S,$G1330,通讯通路门店!$J:$J,"OPPO体验店")</f>
        <v>0</v>
      </c>
      <c r="BF1330" s="99">
        <f>SUMIFS(通讯通路门店!$X:$X,通讯通路门店!$S:$S,$G1330,通讯通路门店!$J:$J,"华为授权体验店")+SUMIFS(通讯通路门店!$AA:$AA,通讯通路门店!$S:$S,$G1330,通讯通路门店!$J:$J,"华为堡垒店")</f>
        <v>0</v>
      </c>
      <c r="BG1330" s="99">
        <f>SUMIFS(通讯通路门店!$Y:$Y,通讯通路门店!$S:$S,$G1330,通讯通路门店!$J:$J,"小米体验店")</f>
        <v>0</v>
      </c>
      <c r="BH1330" s="99">
        <f>SUMIFS(通讯通路门店!$AA:$AA,通讯通路门店!$S:$S,$G1330,通讯通路门店!$J:$J,"苹果体验店")</f>
        <v>0</v>
      </c>
      <c r="BI1330" s="99">
        <f>SUMIFS(通讯通路门店!$K:$K,通讯通路门店!$S:$S,$G1330,通讯通路门店!$J:$J,"其他品牌专卖店")</f>
        <v>0</v>
      </c>
      <c r="BJ1330" s="99">
        <f>SUMIFS(通讯通路门店!$AC:$AC,通讯通路门店!$S:$S,$G1330)</f>
        <v>0</v>
      </c>
      <c r="BK1330" s="99">
        <f>SUMIFS(通讯通路门店!$AD:$AD,通讯通路门店!$S:$S,$G1330)</f>
        <v>0</v>
      </c>
      <c r="BL1330" s="99">
        <f>SUMIFS(通讯通路门店!$AE:$AE,通讯通路门店!$S:$S,$G1330)</f>
        <v>0</v>
      </c>
      <c r="BM1330" s="99">
        <f>SUMIFS(通讯通路门店!$AF:$AF,通讯通路门店!$S:$S,$G1330)</f>
        <v>0</v>
      </c>
      <c r="BN1330" s="99">
        <f>SUMIFS(通讯通路门店!$AG:$AG,通讯通路门店!$S:$S,$G1330)</f>
        <v>0</v>
      </c>
      <c r="BO1330" s="99">
        <f>SUMIFS(通讯通路门店!$AH:$AH,通讯通路门店!$S:$S,$G1330)</f>
        <v>0</v>
      </c>
      <c r="BP1330" s="99">
        <f>SUMIFS(通讯通路门店!$AI:$AI,通讯通路门店!$S:$S,$G1330)</f>
        <v>0</v>
      </c>
      <c r="BQ1330" s="83"/>
    </row>
    <row r="1331" spans="1:69">
      <c r="A1331" s="99" t="str">
        <f>IFERROR(_xlfn.XLOOKUP($G1331,通讯通路门店!$S$4:$S$993933,通讯通路门店!$A$4:$A$993933,0,0),"")</f>
        <v>海南省</v>
      </c>
      <c r="B1331" s="99" t="str">
        <f>IFERROR(_xlfn.XLOOKUP($G1331,通讯通路门店!$S$4:$S$993933,通讯通路门店!$B$4:$B$993933,0,0),"")</f>
        <v>乐东黎族自治县</v>
      </c>
      <c r="C1331" s="99" t="str">
        <f>IFERROR(_xlfn.XLOOKUP($G1331,通讯通路门店!$S$4:$S$993933,通讯通路门店!$C$4:$C$993933,0,0),"")</f>
        <v>乐东黎族自治县</v>
      </c>
      <c r="D1331" s="99" t="str">
        <f>IFERROR(_xlfn.XLOOKUP($G1331,通讯通路门店!$S$4:$S$993933,通讯通路门店!$D$4:$D$993933,0,0),"")</f>
        <v>万冲镇</v>
      </c>
      <c r="E1331" s="83"/>
      <c r="F1331" s="83"/>
      <c r="G1331" s="101"/>
      <c r="H1331" s="102">
        <f>IFERROR(_xlfn.XLOOKUP($G1331,通讯通路门店!$S$4:$S$993933,通讯通路门店!$R$4:$R$993933,0,0),"")</f>
        <v>0</v>
      </c>
      <c r="I1331" s="83"/>
      <c r="J1331" s="83"/>
      <c r="K1331" s="83"/>
      <c r="L1331" s="83"/>
      <c r="M1331" s="83"/>
      <c r="N1331" s="83"/>
      <c r="O1331" s="83"/>
      <c r="P1331" s="83"/>
      <c r="Q1331" s="83"/>
      <c r="R1331" s="83"/>
      <c r="S1331" s="83"/>
      <c r="T1331" s="83"/>
      <c r="U1331" s="99">
        <f>COUNTIF(通讯通路门店!$S:$S,$G1331)</f>
        <v>0</v>
      </c>
      <c r="V1331" s="99">
        <f>COUNTIFS(通讯通路门店!$S:$S,$G1331,通讯通路门店!$J:$J,"综合卖场")</f>
        <v>0</v>
      </c>
      <c r="W1331" s="99">
        <f>SUMIFS(通讯通路门店!$AJ:$AJ,通讯通路门店!$S:$S,通讯客户沙盘!$G1331)</f>
        <v>0</v>
      </c>
      <c r="X1331" s="99">
        <f t="shared" si="100"/>
        <v>0</v>
      </c>
      <c r="Y1331" s="99">
        <f>COUNTIFS(通讯通路门店!$S:$S,$G1331,通讯通路门店!$J:$J,"荣耀体验店")+COUNTIFS(通讯通路门店!$S:$S,$G1331,通讯通路门店!$J:$J,"荣耀授权专卖店")</f>
        <v>0</v>
      </c>
      <c r="Z1331" s="99">
        <f>COUNTIFS(通讯通路门店!$S:$S,$G1331,通讯通路门店!$J:$J,"VIVO体验店")</f>
        <v>0</v>
      </c>
      <c r="AA1331" s="99">
        <f>COUNTIFS(通讯通路门店!$S:$S,$G1331,通讯通路门店!$J:$J,"OPPO体验店")</f>
        <v>0</v>
      </c>
      <c r="AB1331" s="99">
        <f>COUNTIFS(通讯通路门店!$S:$S,$G1331,通讯通路门店!$J:$J,"华为授权体验店")+COUNTIFS(通讯通路门店!$S:$S,$G1331,通讯通路门店!$J:$J,"华为堡垒店")</f>
        <v>0</v>
      </c>
      <c r="AC1331" s="99">
        <f>COUNTIFS(通讯通路门店!$S:$S,$G1331,通讯通路门店!$J:$J,"小米体验店")</f>
        <v>0</v>
      </c>
      <c r="AD1331" s="99">
        <f>COUNTIFS(通讯通路门店!$S:$S,$G1331,通讯通路门店!$J:$J,"苹果体验店")</f>
        <v>0</v>
      </c>
      <c r="AE1331" s="99">
        <f>COUNTIFS(通讯通路门店!$S:$S,$G1331,通讯通路门店!$J:$J,"其他品牌专卖店")</f>
        <v>0</v>
      </c>
      <c r="AF1331" s="99">
        <f>SUMIFS(通讯通路门店!$BI:$BI,通讯通路门店!$S:$S,$G1331)</f>
        <v>0</v>
      </c>
      <c r="AG1331" s="99">
        <f>SUMIFS(通讯通路门店!$BH:$BH,通讯通路门店!$S:$S,$G1331)</f>
        <v>0</v>
      </c>
      <c r="AH1331" s="99">
        <f t="shared" si="101"/>
        <v>0</v>
      </c>
      <c r="AI1331" s="99">
        <f>SUMIFS(通讯通路门店!$BB:$BB,通讯通路门店!$S:$S,$G1331)</f>
        <v>0</v>
      </c>
      <c r="AJ1331" s="99">
        <f>SUMIFS(通讯通路门店!$BE:$BE,通讯通路门店!$S:$S,$G1331)</f>
        <v>0</v>
      </c>
      <c r="AK1331" s="99">
        <f>SUMIFS(通讯通路门店!$BG:$BG,通讯通路门店!$S:$S,$G1331)</f>
        <v>0</v>
      </c>
      <c r="AL1331" s="99">
        <f>SUMIFS(通讯通路门店!$BC:$BC,通讯通路门店!$S:$S,$G1331)</f>
        <v>0</v>
      </c>
      <c r="AM1331" s="99">
        <f>SUMIFS(通讯通路门店!$BD:$BD,通讯通路门店!$S:$S,$G1331)</f>
        <v>0</v>
      </c>
      <c r="AN1331" s="99">
        <f>SUMIFS(通讯通路门店!$BF:$BF,通讯通路门店!$S:$S,$G1331)</f>
        <v>0</v>
      </c>
      <c r="AO1331" s="99">
        <f t="shared" si="102"/>
        <v>0</v>
      </c>
      <c r="AP1331" s="99">
        <f>SUMIFS(通讯通路门店!$K:$K,通讯通路门店!$S:$S,$G1331)</f>
        <v>0</v>
      </c>
      <c r="AQ1331" s="83"/>
      <c r="AR1331" s="99">
        <f>SUMIFS(通讯通路门店!$T:$T,通讯通路门店!$S:$S,$G1331)</f>
        <v>0</v>
      </c>
      <c r="AS1331" s="99">
        <f>SUMIFS(通讯通路门店!$U:$U,通讯通路门店!$S:$S,$G1331)</f>
        <v>0</v>
      </c>
      <c r="AT1331" s="99">
        <f>SUMIFS(通讯通路门店!$V:$V,通讯通路门店!$S:$S,$G1331)</f>
        <v>0</v>
      </c>
      <c r="AU1331" s="99">
        <f>SUMIFS(通讯通路门店!$W:$W,通讯通路门店!$S:$S,$G1331)</f>
        <v>0</v>
      </c>
      <c r="AV1331" s="99">
        <f>SUMIFS(通讯通路门店!$Z:$Z,通讯通路门店!$S:$S,$G1331)</f>
        <v>0</v>
      </c>
      <c r="AW1331" s="99">
        <f>SUMIFS(通讯通路门店!$AB:$AB,通讯通路门店!$S:$S,$G1331)</f>
        <v>0</v>
      </c>
      <c r="AX1331" s="99">
        <f>SUMIFS(通讯通路门店!$X:$X,通讯通路门店!$S:$S,$G1331)</f>
        <v>0</v>
      </c>
      <c r="AY1331" s="99">
        <f>SUMIFS(通讯通路门店!$Y:$Y,通讯通路门店!$S:$S,$G1331)</f>
        <v>0</v>
      </c>
      <c r="AZ1331" s="99">
        <f>SUMIFS(通讯通路门店!$AA:$AA,通讯通路门店!$S:$S,$G1331)</f>
        <v>0</v>
      </c>
      <c r="BA1331" s="99">
        <f t="shared" si="103"/>
        <v>0</v>
      </c>
      <c r="BB1331" s="99">
        <f t="shared" si="104"/>
        <v>0</v>
      </c>
      <c r="BC1331" s="99">
        <f>SUMIFS(通讯通路门店!$W:$W,通讯通路门店!$S:$S,$G1331,通讯通路门店!$J:$J,"荣耀体验店")+SUMIFS(通讯通路门店!$W:$W,通讯通路门店!$S:$S,$G1331,通讯通路门店!$J:$J,"荣耀授权专卖店")</f>
        <v>0</v>
      </c>
      <c r="BD1331" s="99">
        <f>SUMIFS(通讯通路门店!$Z:$Z,通讯通路门店!$S:$S,$G1331,通讯通路门店!$J:$J,"VIVO体验店")</f>
        <v>0</v>
      </c>
      <c r="BE1331" s="99">
        <f>SUMIFS(通讯通路门店!$AB:$AB,通讯通路门店!$S:$S,$G1331,通讯通路门店!$J:$J,"OPPO体验店")</f>
        <v>0</v>
      </c>
      <c r="BF1331" s="99">
        <f>SUMIFS(通讯通路门店!$X:$X,通讯通路门店!$S:$S,$G1331,通讯通路门店!$J:$J,"华为授权体验店")+SUMIFS(通讯通路门店!$AA:$AA,通讯通路门店!$S:$S,$G1331,通讯通路门店!$J:$J,"华为堡垒店")</f>
        <v>0</v>
      </c>
      <c r="BG1331" s="99">
        <f>SUMIFS(通讯通路门店!$Y:$Y,通讯通路门店!$S:$S,$G1331,通讯通路门店!$J:$J,"小米体验店")</f>
        <v>0</v>
      </c>
      <c r="BH1331" s="99">
        <f>SUMIFS(通讯通路门店!$AA:$AA,通讯通路门店!$S:$S,$G1331,通讯通路门店!$J:$J,"苹果体验店")</f>
        <v>0</v>
      </c>
      <c r="BI1331" s="99">
        <f>SUMIFS(通讯通路门店!$K:$K,通讯通路门店!$S:$S,$G1331,通讯通路门店!$J:$J,"其他品牌专卖店")</f>
        <v>0</v>
      </c>
      <c r="BJ1331" s="99">
        <f>SUMIFS(通讯通路门店!$AC:$AC,通讯通路门店!$S:$S,$G1331)</f>
        <v>0</v>
      </c>
      <c r="BK1331" s="99">
        <f>SUMIFS(通讯通路门店!$AD:$AD,通讯通路门店!$S:$S,$G1331)</f>
        <v>0</v>
      </c>
      <c r="BL1331" s="99">
        <f>SUMIFS(通讯通路门店!$AE:$AE,通讯通路门店!$S:$S,$G1331)</f>
        <v>0</v>
      </c>
      <c r="BM1331" s="99">
        <f>SUMIFS(通讯通路门店!$AF:$AF,通讯通路门店!$S:$S,$G1331)</f>
        <v>0</v>
      </c>
      <c r="BN1331" s="99">
        <f>SUMIFS(通讯通路门店!$AG:$AG,通讯通路门店!$S:$S,$G1331)</f>
        <v>0</v>
      </c>
      <c r="BO1331" s="99">
        <f>SUMIFS(通讯通路门店!$AH:$AH,通讯通路门店!$S:$S,$G1331)</f>
        <v>0</v>
      </c>
      <c r="BP1331" s="99">
        <f>SUMIFS(通讯通路门店!$AI:$AI,通讯通路门店!$S:$S,$G1331)</f>
        <v>0</v>
      </c>
      <c r="BQ1331" s="83"/>
    </row>
    <row r="1332" spans="1:69">
      <c r="A1332" s="99" t="str">
        <f>IFERROR(_xlfn.XLOOKUP($G1332,通讯通路门店!$S$4:$S$993933,通讯通路门店!$A$4:$A$993933,0,0),"")</f>
        <v>海南省</v>
      </c>
      <c r="B1332" s="99" t="str">
        <f>IFERROR(_xlfn.XLOOKUP($G1332,通讯通路门店!$S$4:$S$993933,通讯通路门店!$B$4:$B$993933,0,0),"")</f>
        <v>乐东黎族自治县</v>
      </c>
      <c r="C1332" s="99" t="str">
        <f>IFERROR(_xlfn.XLOOKUP($G1332,通讯通路门店!$S$4:$S$993933,通讯通路门店!$C$4:$C$993933,0,0),"")</f>
        <v>乐东黎族自治县</v>
      </c>
      <c r="D1332" s="99" t="str">
        <f>IFERROR(_xlfn.XLOOKUP($G1332,通讯通路门店!$S$4:$S$993933,通讯通路门店!$D$4:$D$993933,0,0),"")</f>
        <v>万冲镇</v>
      </c>
      <c r="E1332" s="83"/>
      <c r="F1332" s="83"/>
      <c r="G1332" s="101"/>
      <c r="H1332" s="102">
        <f>IFERROR(_xlfn.XLOOKUP($G1332,通讯通路门店!$S$4:$S$993933,通讯通路门店!$R$4:$R$993933,0,0),"")</f>
        <v>0</v>
      </c>
      <c r="I1332" s="83"/>
      <c r="J1332" s="83"/>
      <c r="K1332" s="83"/>
      <c r="L1332" s="83"/>
      <c r="M1332" s="83"/>
      <c r="N1332" s="83"/>
      <c r="O1332" s="83"/>
      <c r="P1332" s="83"/>
      <c r="Q1332" s="83"/>
      <c r="R1332" s="83"/>
      <c r="S1332" s="83"/>
      <c r="T1332" s="83"/>
      <c r="U1332" s="99">
        <f>COUNTIF(通讯通路门店!$S:$S,$G1332)</f>
        <v>0</v>
      </c>
      <c r="V1332" s="99">
        <f>COUNTIFS(通讯通路门店!$S:$S,$G1332,通讯通路门店!$J:$J,"综合卖场")</f>
        <v>0</v>
      </c>
      <c r="W1332" s="99">
        <f>SUMIFS(通讯通路门店!$AJ:$AJ,通讯通路门店!$S:$S,通讯客户沙盘!$G1332)</f>
        <v>0</v>
      </c>
      <c r="X1332" s="99">
        <f t="shared" si="100"/>
        <v>0</v>
      </c>
      <c r="Y1332" s="99">
        <f>COUNTIFS(通讯通路门店!$S:$S,$G1332,通讯通路门店!$J:$J,"荣耀体验店")+COUNTIFS(通讯通路门店!$S:$S,$G1332,通讯通路门店!$J:$J,"荣耀授权专卖店")</f>
        <v>0</v>
      </c>
      <c r="Z1332" s="99">
        <f>COUNTIFS(通讯通路门店!$S:$S,$G1332,通讯通路门店!$J:$J,"VIVO体验店")</f>
        <v>0</v>
      </c>
      <c r="AA1332" s="99">
        <f>COUNTIFS(通讯通路门店!$S:$S,$G1332,通讯通路门店!$J:$J,"OPPO体验店")</f>
        <v>0</v>
      </c>
      <c r="AB1332" s="99">
        <f>COUNTIFS(通讯通路门店!$S:$S,$G1332,通讯通路门店!$J:$J,"华为授权体验店")+COUNTIFS(通讯通路门店!$S:$S,$G1332,通讯通路门店!$J:$J,"华为堡垒店")</f>
        <v>0</v>
      </c>
      <c r="AC1332" s="99">
        <f>COUNTIFS(通讯通路门店!$S:$S,$G1332,通讯通路门店!$J:$J,"小米体验店")</f>
        <v>0</v>
      </c>
      <c r="AD1332" s="99">
        <f>COUNTIFS(通讯通路门店!$S:$S,$G1332,通讯通路门店!$J:$J,"苹果体验店")</f>
        <v>0</v>
      </c>
      <c r="AE1332" s="99">
        <f>COUNTIFS(通讯通路门店!$S:$S,$G1332,通讯通路门店!$J:$J,"其他品牌专卖店")</f>
        <v>0</v>
      </c>
      <c r="AF1332" s="99">
        <f>SUMIFS(通讯通路门店!$BI:$BI,通讯通路门店!$S:$S,$G1332)</f>
        <v>0</v>
      </c>
      <c r="AG1332" s="99">
        <f>SUMIFS(通讯通路门店!$BH:$BH,通讯通路门店!$S:$S,$G1332)</f>
        <v>0</v>
      </c>
      <c r="AH1332" s="99">
        <f t="shared" si="101"/>
        <v>0</v>
      </c>
      <c r="AI1332" s="99">
        <f>SUMIFS(通讯通路门店!$BB:$BB,通讯通路门店!$S:$S,$G1332)</f>
        <v>0</v>
      </c>
      <c r="AJ1332" s="99">
        <f>SUMIFS(通讯通路门店!$BE:$BE,通讯通路门店!$S:$S,$G1332)</f>
        <v>0</v>
      </c>
      <c r="AK1332" s="99">
        <f>SUMIFS(通讯通路门店!$BG:$BG,通讯通路门店!$S:$S,$G1332)</f>
        <v>0</v>
      </c>
      <c r="AL1332" s="99">
        <f>SUMIFS(通讯通路门店!$BC:$BC,通讯通路门店!$S:$S,$G1332)</f>
        <v>0</v>
      </c>
      <c r="AM1332" s="99">
        <f>SUMIFS(通讯通路门店!$BD:$BD,通讯通路门店!$S:$S,$G1332)</f>
        <v>0</v>
      </c>
      <c r="AN1332" s="99">
        <f>SUMIFS(通讯通路门店!$BF:$BF,通讯通路门店!$S:$S,$G1332)</f>
        <v>0</v>
      </c>
      <c r="AO1332" s="99">
        <f t="shared" si="102"/>
        <v>0</v>
      </c>
      <c r="AP1332" s="99">
        <f>SUMIFS(通讯通路门店!$K:$K,通讯通路门店!$S:$S,$G1332)</f>
        <v>0</v>
      </c>
      <c r="AQ1332" s="83"/>
      <c r="AR1332" s="99">
        <f>SUMIFS(通讯通路门店!$T:$T,通讯通路门店!$S:$S,$G1332)</f>
        <v>0</v>
      </c>
      <c r="AS1332" s="99">
        <f>SUMIFS(通讯通路门店!$U:$U,通讯通路门店!$S:$S,$G1332)</f>
        <v>0</v>
      </c>
      <c r="AT1332" s="99">
        <f>SUMIFS(通讯通路门店!$V:$V,通讯通路门店!$S:$S,$G1332)</f>
        <v>0</v>
      </c>
      <c r="AU1332" s="99">
        <f>SUMIFS(通讯通路门店!$W:$W,通讯通路门店!$S:$S,$G1332)</f>
        <v>0</v>
      </c>
      <c r="AV1332" s="99">
        <f>SUMIFS(通讯通路门店!$Z:$Z,通讯通路门店!$S:$S,$G1332)</f>
        <v>0</v>
      </c>
      <c r="AW1332" s="99">
        <f>SUMIFS(通讯通路门店!$AB:$AB,通讯通路门店!$S:$S,$G1332)</f>
        <v>0</v>
      </c>
      <c r="AX1332" s="99">
        <f>SUMIFS(通讯通路门店!$X:$X,通讯通路门店!$S:$S,$G1332)</f>
        <v>0</v>
      </c>
      <c r="AY1332" s="99">
        <f>SUMIFS(通讯通路门店!$Y:$Y,通讯通路门店!$S:$S,$G1332)</f>
        <v>0</v>
      </c>
      <c r="AZ1332" s="99">
        <f>SUMIFS(通讯通路门店!$AA:$AA,通讯通路门店!$S:$S,$G1332)</f>
        <v>0</v>
      </c>
      <c r="BA1332" s="99">
        <f t="shared" si="103"/>
        <v>0</v>
      </c>
      <c r="BB1332" s="99">
        <f t="shared" si="104"/>
        <v>0</v>
      </c>
      <c r="BC1332" s="99">
        <f>SUMIFS(通讯通路门店!$W:$W,通讯通路门店!$S:$S,$G1332,通讯通路门店!$J:$J,"荣耀体验店")+SUMIFS(通讯通路门店!$W:$W,通讯通路门店!$S:$S,$G1332,通讯通路门店!$J:$J,"荣耀授权专卖店")</f>
        <v>0</v>
      </c>
      <c r="BD1332" s="99">
        <f>SUMIFS(通讯通路门店!$Z:$Z,通讯通路门店!$S:$S,$G1332,通讯通路门店!$J:$J,"VIVO体验店")</f>
        <v>0</v>
      </c>
      <c r="BE1332" s="99">
        <f>SUMIFS(通讯通路门店!$AB:$AB,通讯通路门店!$S:$S,$G1332,通讯通路门店!$J:$J,"OPPO体验店")</f>
        <v>0</v>
      </c>
      <c r="BF1332" s="99">
        <f>SUMIFS(通讯通路门店!$X:$X,通讯通路门店!$S:$S,$G1332,通讯通路门店!$J:$J,"华为授权体验店")+SUMIFS(通讯通路门店!$AA:$AA,通讯通路门店!$S:$S,$G1332,通讯通路门店!$J:$J,"华为堡垒店")</f>
        <v>0</v>
      </c>
      <c r="BG1332" s="99">
        <f>SUMIFS(通讯通路门店!$Y:$Y,通讯通路门店!$S:$S,$G1332,通讯通路门店!$J:$J,"小米体验店")</f>
        <v>0</v>
      </c>
      <c r="BH1332" s="99">
        <f>SUMIFS(通讯通路门店!$AA:$AA,通讯通路门店!$S:$S,$G1332,通讯通路门店!$J:$J,"苹果体验店")</f>
        <v>0</v>
      </c>
      <c r="BI1332" s="99">
        <f>SUMIFS(通讯通路门店!$K:$K,通讯通路门店!$S:$S,$G1332,通讯通路门店!$J:$J,"其他品牌专卖店")</f>
        <v>0</v>
      </c>
      <c r="BJ1332" s="99">
        <f>SUMIFS(通讯通路门店!$AC:$AC,通讯通路门店!$S:$S,$G1332)</f>
        <v>0</v>
      </c>
      <c r="BK1332" s="99">
        <f>SUMIFS(通讯通路门店!$AD:$AD,通讯通路门店!$S:$S,$G1332)</f>
        <v>0</v>
      </c>
      <c r="BL1332" s="99">
        <f>SUMIFS(通讯通路门店!$AE:$AE,通讯通路门店!$S:$S,$G1332)</f>
        <v>0</v>
      </c>
      <c r="BM1332" s="99">
        <f>SUMIFS(通讯通路门店!$AF:$AF,通讯通路门店!$S:$S,$G1332)</f>
        <v>0</v>
      </c>
      <c r="BN1332" s="99">
        <f>SUMIFS(通讯通路门店!$AG:$AG,通讯通路门店!$S:$S,$G1332)</f>
        <v>0</v>
      </c>
      <c r="BO1332" s="99">
        <f>SUMIFS(通讯通路门店!$AH:$AH,通讯通路门店!$S:$S,$G1332)</f>
        <v>0</v>
      </c>
      <c r="BP1332" s="99">
        <f>SUMIFS(通讯通路门店!$AI:$AI,通讯通路门店!$S:$S,$G1332)</f>
        <v>0</v>
      </c>
      <c r="BQ1332" s="83"/>
    </row>
    <row r="1333" spans="1:69">
      <c r="A1333" s="99" t="str">
        <f>IFERROR(_xlfn.XLOOKUP($G1333,通讯通路门店!$S$4:$S$993933,通讯通路门店!$A$4:$A$993933,0,0),"")</f>
        <v>海南省</v>
      </c>
      <c r="B1333" s="99" t="str">
        <f>IFERROR(_xlfn.XLOOKUP($G1333,通讯通路门店!$S$4:$S$993933,通讯通路门店!$B$4:$B$993933,0,0),"")</f>
        <v>乐东黎族自治县</v>
      </c>
      <c r="C1333" s="99" t="str">
        <f>IFERROR(_xlfn.XLOOKUP($G1333,通讯通路门店!$S$4:$S$993933,通讯通路门店!$C$4:$C$993933,0,0),"")</f>
        <v>乐东黎族自治县</v>
      </c>
      <c r="D1333" s="99" t="str">
        <f>IFERROR(_xlfn.XLOOKUP($G1333,通讯通路门店!$S$4:$S$993933,通讯通路门店!$D$4:$D$993933,0,0),"")</f>
        <v>万冲镇</v>
      </c>
      <c r="E1333" s="83"/>
      <c r="F1333" s="83"/>
      <c r="G1333" s="101"/>
      <c r="H1333" s="102">
        <f>IFERROR(_xlfn.XLOOKUP($G1333,通讯通路门店!$S$4:$S$993933,通讯通路门店!$R$4:$R$993933,0,0),"")</f>
        <v>0</v>
      </c>
      <c r="I1333" s="83"/>
      <c r="J1333" s="83"/>
      <c r="K1333" s="83"/>
      <c r="L1333" s="83"/>
      <c r="M1333" s="83"/>
      <c r="N1333" s="83"/>
      <c r="O1333" s="83"/>
      <c r="P1333" s="83"/>
      <c r="Q1333" s="83"/>
      <c r="R1333" s="83"/>
      <c r="S1333" s="83"/>
      <c r="T1333" s="83"/>
      <c r="U1333" s="99">
        <f>COUNTIF(通讯通路门店!$S:$S,$G1333)</f>
        <v>0</v>
      </c>
      <c r="V1333" s="99">
        <f>COUNTIFS(通讯通路门店!$S:$S,$G1333,通讯通路门店!$J:$J,"综合卖场")</f>
        <v>0</v>
      </c>
      <c r="W1333" s="99">
        <f>SUMIFS(通讯通路门店!$AJ:$AJ,通讯通路门店!$S:$S,通讯客户沙盘!$G1333)</f>
        <v>0</v>
      </c>
      <c r="X1333" s="99">
        <f t="shared" si="100"/>
        <v>0</v>
      </c>
      <c r="Y1333" s="99">
        <f>COUNTIFS(通讯通路门店!$S:$S,$G1333,通讯通路门店!$J:$J,"荣耀体验店")+COUNTIFS(通讯通路门店!$S:$S,$G1333,通讯通路门店!$J:$J,"荣耀授权专卖店")</f>
        <v>0</v>
      </c>
      <c r="Z1333" s="99">
        <f>COUNTIFS(通讯通路门店!$S:$S,$G1333,通讯通路门店!$J:$J,"VIVO体验店")</f>
        <v>0</v>
      </c>
      <c r="AA1333" s="99">
        <f>COUNTIFS(通讯通路门店!$S:$S,$G1333,通讯通路门店!$J:$J,"OPPO体验店")</f>
        <v>0</v>
      </c>
      <c r="AB1333" s="99">
        <f>COUNTIFS(通讯通路门店!$S:$S,$G1333,通讯通路门店!$J:$J,"华为授权体验店")+COUNTIFS(通讯通路门店!$S:$S,$G1333,通讯通路门店!$J:$J,"华为堡垒店")</f>
        <v>0</v>
      </c>
      <c r="AC1333" s="99">
        <f>COUNTIFS(通讯通路门店!$S:$S,$G1333,通讯通路门店!$J:$J,"小米体验店")</f>
        <v>0</v>
      </c>
      <c r="AD1333" s="99">
        <f>COUNTIFS(通讯通路门店!$S:$S,$G1333,通讯通路门店!$J:$J,"苹果体验店")</f>
        <v>0</v>
      </c>
      <c r="AE1333" s="99">
        <f>COUNTIFS(通讯通路门店!$S:$S,$G1333,通讯通路门店!$J:$J,"其他品牌专卖店")</f>
        <v>0</v>
      </c>
      <c r="AF1333" s="99">
        <f>SUMIFS(通讯通路门店!$BI:$BI,通讯通路门店!$S:$S,$G1333)</f>
        <v>0</v>
      </c>
      <c r="AG1333" s="99">
        <f>SUMIFS(通讯通路门店!$BH:$BH,通讯通路门店!$S:$S,$G1333)</f>
        <v>0</v>
      </c>
      <c r="AH1333" s="99">
        <f t="shared" si="101"/>
        <v>0</v>
      </c>
      <c r="AI1333" s="99">
        <f>SUMIFS(通讯通路门店!$BB:$BB,通讯通路门店!$S:$S,$G1333)</f>
        <v>0</v>
      </c>
      <c r="AJ1333" s="99">
        <f>SUMIFS(通讯通路门店!$BE:$BE,通讯通路门店!$S:$S,$G1333)</f>
        <v>0</v>
      </c>
      <c r="AK1333" s="99">
        <f>SUMIFS(通讯通路门店!$BG:$BG,通讯通路门店!$S:$S,$G1333)</f>
        <v>0</v>
      </c>
      <c r="AL1333" s="99">
        <f>SUMIFS(通讯通路门店!$BC:$BC,通讯通路门店!$S:$S,$G1333)</f>
        <v>0</v>
      </c>
      <c r="AM1333" s="99">
        <f>SUMIFS(通讯通路门店!$BD:$BD,通讯通路门店!$S:$S,$G1333)</f>
        <v>0</v>
      </c>
      <c r="AN1333" s="99">
        <f>SUMIFS(通讯通路门店!$BF:$BF,通讯通路门店!$S:$S,$G1333)</f>
        <v>0</v>
      </c>
      <c r="AO1333" s="99">
        <f t="shared" si="102"/>
        <v>0</v>
      </c>
      <c r="AP1333" s="99">
        <f>SUMIFS(通讯通路门店!$K:$K,通讯通路门店!$S:$S,$G1333)</f>
        <v>0</v>
      </c>
      <c r="AQ1333" s="83"/>
      <c r="AR1333" s="99">
        <f>SUMIFS(通讯通路门店!$T:$T,通讯通路门店!$S:$S,$G1333)</f>
        <v>0</v>
      </c>
      <c r="AS1333" s="99">
        <f>SUMIFS(通讯通路门店!$U:$U,通讯通路门店!$S:$S,$G1333)</f>
        <v>0</v>
      </c>
      <c r="AT1333" s="99">
        <f>SUMIFS(通讯通路门店!$V:$V,通讯通路门店!$S:$S,$G1333)</f>
        <v>0</v>
      </c>
      <c r="AU1333" s="99">
        <f>SUMIFS(通讯通路门店!$W:$W,通讯通路门店!$S:$S,$G1333)</f>
        <v>0</v>
      </c>
      <c r="AV1333" s="99">
        <f>SUMIFS(通讯通路门店!$Z:$Z,通讯通路门店!$S:$S,$G1333)</f>
        <v>0</v>
      </c>
      <c r="AW1333" s="99">
        <f>SUMIFS(通讯通路门店!$AB:$AB,通讯通路门店!$S:$S,$G1333)</f>
        <v>0</v>
      </c>
      <c r="AX1333" s="99">
        <f>SUMIFS(通讯通路门店!$X:$X,通讯通路门店!$S:$S,$G1333)</f>
        <v>0</v>
      </c>
      <c r="AY1333" s="99">
        <f>SUMIFS(通讯通路门店!$Y:$Y,通讯通路门店!$S:$S,$G1333)</f>
        <v>0</v>
      </c>
      <c r="AZ1333" s="99">
        <f>SUMIFS(通讯通路门店!$AA:$AA,通讯通路门店!$S:$S,$G1333)</f>
        <v>0</v>
      </c>
      <c r="BA1333" s="99">
        <f t="shared" si="103"/>
        <v>0</v>
      </c>
      <c r="BB1333" s="99">
        <f t="shared" si="104"/>
        <v>0</v>
      </c>
      <c r="BC1333" s="99">
        <f>SUMIFS(通讯通路门店!$W:$W,通讯通路门店!$S:$S,$G1333,通讯通路门店!$J:$J,"荣耀体验店")+SUMIFS(通讯通路门店!$W:$W,通讯通路门店!$S:$S,$G1333,通讯通路门店!$J:$J,"荣耀授权专卖店")</f>
        <v>0</v>
      </c>
      <c r="BD1333" s="99">
        <f>SUMIFS(通讯通路门店!$Z:$Z,通讯通路门店!$S:$S,$G1333,通讯通路门店!$J:$J,"VIVO体验店")</f>
        <v>0</v>
      </c>
      <c r="BE1333" s="99">
        <f>SUMIFS(通讯通路门店!$AB:$AB,通讯通路门店!$S:$S,$G1333,通讯通路门店!$J:$J,"OPPO体验店")</f>
        <v>0</v>
      </c>
      <c r="BF1333" s="99">
        <f>SUMIFS(通讯通路门店!$X:$X,通讯通路门店!$S:$S,$G1333,通讯通路门店!$J:$J,"华为授权体验店")+SUMIFS(通讯通路门店!$AA:$AA,通讯通路门店!$S:$S,$G1333,通讯通路门店!$J:$J,"华为堡垒店")</f>
        <v>0</v>
      </c>
      <c r="BG1333" s="99">
        <f>SUMIFS(通讯通路门店!$Y:$Y,通讯通路门店!$S:$S,$G1333,通讯通路门店!$J:$J,"小米体验店")</f>
        <v>0</v>
      </c>
      <c r="BH1333" s="99">
        <f>SUMIFS(通讯通路门店!$AA:$AA,通讯通路门店!$S:$S,$G1333,通讯通路门店!$J:$J,"苹果体验店")</f>
        <v>0</v>
      </c>
      <c r="BI1333" s="99">
        <f>SUMIFS(通讯通路门店!$K:$K,通讯通路门店!$S:$S,$G1333,通讯通路门店!$J:$J,"其他品牌专卖店")</f>
        <v>0</v>
      </c>
      <c r="BJ1333" s="99">
        <f>SUMIFS(通讯通路门店!$AC:$AC,通讯通路门店!$S:$S,$G1333)</f>
        <v>0</v>
      </c>
      <c r="BK1333" s="99">
        <f>SUMIFS(通讯通路门店!$AD:$AD,通讯通路门店!$S:$S,$G1333)</f>
        <v>0</v>
      </c>
      <c r="BL1333" s="99">
        <f>SUMIFS(通讯通路门店!$AE:$AE,通讯通路门店!$S:$S,$G1333)</f>
        <v>0</v>
      </c>
      <c r="BM1333" s="99">
        <f>SUMIFS(通讯通路门店!$AF:$AF,通讯通路门店!$S:$S,$G1333)</f>
        <v>0</v>
      </c>
      <c r="BN1333" s="99">
        <f>SUMIFS(通讯通路门店!$AG:$AG,通讯通路门店!$S:$S,$G1333)</f>
        <v>0</v>
      </c>
      <c r="BO1333" s="99">
        <f>SUMIFS(通讯通路门店!$AH:$AH,通讯通路门店!$S:$S,$G1333)</f>
        <v>0</v>
      </c>
      <c r="BP1333" s="99">
        <f>SUMIFS(通讯通路门店!$AI:$AI,通讯通路门店!$S:$S,$G1333)</f>
        <v>0</v>
      </c>
      <c r="BQ1333" s="83"/>
    </row>
    <row r="1334" spans="1:69">
      <c r="A1334" s="99" t="str">
        <f>IFERROR(_xlfn.XLOOKUP($G1334,通讯通路门店!$S$4:$S$993933,通讯通路门店!$A$4:$A$993933,0,0),"")</f>
        <v>海南省</v>
      </c>
      <c r="B1334" s="99" t="str">
        <f>IFERROR(_xlfn.XLOOKUP($G1334,通讯通路门店!$S$4:$S$993933,通讯通路门店!$B$4:$B$993933,0,0),"")</f>
        <v>乐东黎族自治县</v>
      </c>
      <c r="C1334" s="99" t="str">
        <f>IFERROR(_xlfn.XLOOKUP($G1334,通讯通路门店!$S$4:$S$993933,通讯通路门店!$C$4:$C$993933,0,0),"")</f>
        <v>乐东黎族自治县</v>
      </c>
      <c r="D1334" s="99" t="str">
        <f>IFERROR(_xlfn.XLOOKUP($G1334,通讯通路门店!$S$4:$S$993933,通讯通路门店!$D$4:$D$993933,0,0),"")</f>
        <v>万冲镇</v>
      </c>
      <c r="E1334" s="83"/>
      <c r="F1334" s="83"/>
      <c r="G1334" s="101"/>
      <c r="H1334" s="102">
        <f>IFERROR(_xlfn.XLOOKUP($G1334,通讯通路门店!$S$4:$S$993933,通讯通路门店!$R$4:$R$993933,0,0),"")</f>
        <v>0</v>
      </c>
      <c r="I1334" s="83"/>
      <c r="J1334" s="83"/>
      <c r="K1334" s="83"/>
      <c r="L1334" s="83"/>
      <c r="M1334" s="83"/>
      <c r="N1334" s="83"/>
      <c r="O1334" s="83"/>
      <c r="P1334" s="83"/>
      <c r="Q1334" s="83"/>
      <c r="R1334" s="83"/>
      <c r="S1334" s="83"/>
      <c r="T1334" s="83"/>
      <c r="U1334" s="99">
        <f>COUNTIF(通讯通路门店!$S:$S,$G1334)</f>
        <v>0</v>
      </c>
      <c r="V1334" s="99">
        <f>COUNTIFS(通讯通路门店!$S:$S,$G1334,通讯通路门店!$J:$J,"综合卖场")</f>
        <v>0</v>
      </c>
      <c r="W1334" s="99">
        <f>SUMIFS(通讯通路门店!$AJ:$AJ,通讯通路门店!$S:$S,通讯客户沙盘!$G1334)</f>
        <v>0</v>
      </c>
      <c r="X1334" s="99">
        <f t="shared" si="100"/>
        <v>0</v>
      </c>
      <c r="Y1334" s="99">
        <f>COUNTIFS(通讯通路门店!$S:$S,$G1334,通讯通路门店!$J:$J,"荣耀体验店")+COUNTIFS(通讯通路门店!$S:$S,$G1334,通讯通路门店!$J:$J,"荣耀授权专卖店")</f>
        <v>0</v>
      </c>
      <c r="Z1334" s="99">
        <f>COUNTIFS(通讯通路门店!$S:$S,$G1334,通讯通路门店!$J:$J,"VIVO体验店")</f>
        <v>0</v>
      </c>
      <c r="AA1334" s="99">
        <f>COUNTIFS(通讯通路门店!$S:$S,$G1334,通讯通路门店!$J:$J,"OPPO体验店")</f>
        <v>0</v>
      </c>
      <c r="AB1334" s="99">
        <f>COUNTIFS(通讯通路门店!$S:$S,$G1334,通讯通路门店!$J:$J,"华为授权体验店")+COUNTIFS(通讯通路门店!$S:$S,$G1334,通讯通路门店!$J:$J,"华为堡垒店")</f>
        <v>0</v>
      </c>
      <c r="AC1334" s="99">
        <f>COUNTIFS(通讯通路门店!$S:$S,$G1334,通讯通路门店!$J:$J,"小米体验店")</f>
        <v>0</v>
      </c>
      <c r="AD1334" s="99">
        <f>COUNTIFS(通讯通路门店!$S:$S,$G1334,通讯通路门店!$J:$J,"苹果体验店")</f>
        <v>0</v>
      </c>
      <c r="AE1334" s="99">
        <f>COUNTIFS(通讯通路门店!$S:$S,$G1334,通讯通路门店!$J:$J,"其他品牌专卖店")</f>
        <v>0</v>
      </c>
      <c r="AF1334" s="99">
        <f>SUMIFS(通讯通路门店!$BI:$BI,通讯通路门店!$S:$S,$G1334)</f>
        <v>0</v>
      </c>
      <c r="AG1334" s="99">
        <f>SUMIFS(通讯通路门店!$BH:$BH,通讯通路门店!$S:$S,$G1334)</f>
        <v>0</v>
      </c>
      <c r="AH1334" s="99">
        <f t="shared" si="101"/>
        <v>0</v>
      </c>
      <c r="AI1334" s="99">
        <f>SUMIFS(通讯通路门店!$BB:$BB,通讯通路门店!$S:$S,$G1334)</f>
        <v>0</v>
      </c>
      <c r="AJ1334" s="99">
        <f>SUMIFS(通讯通路门店!$BE:$BE,通讯通路门店!$S:$S,$G1334)</f>
        <v>0</v>
      </c>
      <c r="AK1334" s="99">
        <f>SUMIFS(通讯通路门店!$BG:$BG,通讯通路门店!$S:$S,$G1334)</f>
        <v>0</v>
      </c>
      <c r="AL1334" s="99">
        <f>SUMIFS(通讯通路门店!$BC:$BC,通讯通路门店!$S:$S,$G1334)</f>
        <v>0</v>
      </c>
      <c r="AM1334" s="99">
        <f>SUMIFS(通讯通路门店!$BD:$BD,通讯通路门店!$S:$S,$G1334)</f>
        <v>0</v>
      </c>
      <c r="AN1334" s="99">
        <f>SUMIFS(通讯通路门店!$BF:$BF,通讯通路门店!$S:$S,$G1334)</f>
        <v>0</v>
      </c>
      <c r="AO1334" s="99">
        <f t="shared" si="102"/>
        <v>0</v>
      </c>
      <c r="AP1334" s="99">
        <f>SUMIFS(通讯通路门店!$K:$K,通讯通路门店!$S:$S,$G1334)</f>
        <v>0</v>
      </c>
      <c r="AQ1334" s="83"/>
      <c r="AR1334" s="99">
        <f>SUMIFS(通讯通路门店!$T:$T,通讯通路门店!$S:$S,$G1334)</f>
        <v>0</v>
      </c>
      <c r="AS1334" s="99">
        <f>SUMIFS(通讯通路门店!$U:$U,通讯通路门店!$S:$S,$G1334)</f>
        <v>0</v>
      </c>
      <c r="AT1334" s="99">
        <f>SUMIFS(通讯通路门店!$V:$V,通讯通路门店!$S:$S,$G1334)</f>
        <v>0</v>
      </c>
      <c r="AU1334" s="99">
        <f>SUMIFS(通讯通路门店!$W:$W,通讯通路门店!$S:$S,$G1334)</f>
        <v>0</v>
      </c>
      <c r="AV1334" s="99">
        <f>SUMIFS(通讯通路门店!$Z:$Z,通讯通路门店!$S:$S,$G1334)</f>
        <v>0</v>
      </c>
      <c r="AW1334" s="99">
        <f>SUMIFS(通讯通路门店!$AB:$AB,通讯通路门店!$S:$S,$G1334)</f>
        <v>0</v>
      </c>
      <c r="AX1334" s="99">
        <f>SUMIFS(通讯通路门店!$X:$X,通讯通路门店!$S:$S,$G1334)</f>
        <v>0</v>
      </c>
      <c r="AY1334" s="99">
        <f>SUMIFS(通讯通路门店!$Y:$Y,通讯通路门店!$S:$S,$G1334)</f>
        <v>0</v>
      </c>
      <c r="AZ1334" s="99">
        <f>SUMIFS(通讯通路门店!$AA:$AA,通讯通路门店!$S:$S,$G1334)</f>
        <v>0</v>
      </c>
      <c r="BA1334" s="99">
        <f t="shared" si="103"/>
        <v>0</v>
      </c>
      <c r="BB1334" s="99">
        <f t="shared" si="104"/>
        <v>0</v>
      </c>
      <c r="BC1334" s="99">
        <f>SUMIFS(通讯通路门店!$W:$W,通讯通路门店!$S:$S,$G1334,通讯通路门店!$J:$J,"荣耀体验店")+SUMIFS(通讯通路门店!$W:$W,通讯通路门店!$S:$S,$G1334,通讯通路门店!$J:$J,"荣耀授权专卖店")</f>
        <v>0</v>
      </c>
      <c r="BD1334" s="99">
        <f>SUMIFS(通讯通路门店!$Z:$Z,通讯通路门店!$S:$S,$G1334,通讯通路门店!$J:$J,"VIVO体验店")</f>
        <v>0</v>
      </c>
      <c r="BE1334" s="99">
        <f>SUMIFS(通讯通路门店!$AB:$AB,通讯通路门店!$S:$S,$G1334,通讯通路门店!$J:$J,"OPPO体验店")</f>
        <v>0</v>
      </c>
      <c r="BF1334" s="99">
        <f>SUMIFS(通讯通路门店!$X:$X,通讯通路门店!$S:$S,$G1334,通讯通路门店!$J:$J,"华为授权体验店")+SUMIFS(通讯通路门店!$AA:$AA,通讯通路门店!$S:$S,$G1334,通讯通路门店!$J:$J,"华为堡垒店")</f>
        <v>0</v>
      </c>
      <c r="BG1334" s="99">
        <f>SUMIFS(通讯通路门店!$Y:$Y,通讯通路门店!$S:$S,$G1334,通讯通路门店!$J:$J,"小米体验店")</f>
        <v>0</v>
      </c>
      <c r="BH1334" s="99">
        <f>SUMIFS(通讯通路门店!$AA:$AA,通讯通路门店!$S:$S,$G1334,通讯通路门店!$J:$J,"苹果体验店")</f>
        <v>0</v>
      </c>
      <c r="BI1334" s="99">
        <f>SUMIFS(通讯通路门店!$K:$K,通讯通路门店!$S:$S,$G1334,通讯通路门店!$J:$J,"其他品牌专卖店")</f>
        <v>0</v>
      </c>
      <c r="BJ1334" s="99">
        <f>SUMIFS(通讯通路门店!$AC:$AC,通讯通路门店!$S:$S,$G1334)</f>
        <v>0</v>
      </c>
      <c r="BK1334" s="99">
        <f>SUMIFS(通讯通路门店!$AD:$AD,通讯通路门店!$S:$S,$G1334)</f>
        <v>0</v>
      </c>
      <c r="BL1334" s="99">
        <f>SUMIFS(通讯通路门店!$AE:$AE,通讯通路门店!$S:$S,$G1334)</f>
        <v>0</v>
      </c>
      <c r="BM1334" s="99">
        <f>SUMIFS(通讯通路门店!$AF:$AF,通讯通路门店!$S:$S,$G1334)</f>
        <v>0</v>
      </c>
      <c r="BN1334" s="99">
        <f>SUMIFS(通讯通路门店!$AG:$AG,通讯通路门店!$S:$S,$G1334)</f>
        <v>0</v>
      </c>
      <c r="BO1334" s="99">
        <f>SUMIFS(通讯通路门店!$AH:$AH,通讯通路门店!$S:$S,$G1334)</f>
        <v>0</v>
      </c>
      <c r="BP1334" s="99">
        <f>SUMIFS(通讯通路门店!$AI:$AI,通讯通路门店!$S:$S,$G1334)</f>
        <v>0</v>
      </c>
      <c r="BQ1334" s="83"/>
    </row>
    <row r="1335" spans="1:69">
      <c r="A1335" s="99" t="str">
        <f>IFERROR(_xlfn.XLOOKUP($G1335,通讯通路门店!$S$4:$S$993933,通讯通路门店!$A$4:$A$993933,0,0),"")</f>
        <v>海南省</v>
      </c>
      <c r="B1335" s="99" t="str">
        <f>IFERROR(_xlfn.XLOOKUP($G1335,通讯通路门店!$S$4:$S$993933,通讯通路门店!$B$4:$B$993933,0,0),"")</f>
        <v>乐东黎族自治县</v>
      </c>
      <c r="C1335" s="99" t="str">
        <f>IFERROR(_xlfn.XLOOKUP($G1335,通讯通路门店!$S$4:$S$993933,通讯通路门店!$C$4:$C$993933,0,0),"")</f>
        <v>乐东黎族自治县</v>
      </c>
      <c r="D1335" s="99" t="str">
        <f>IFERROR(_xlfn.XLOOKUP($G1335,通讯通路门店!$S$4:$S$993933,通讯通路门店!$D$4:$D$993933,0,0),"")</f>
        <v>万冲镇</v>
      </c>
      <c r="E1335" s="83"/>
      <c r="F1335" s="83"/>
      <c r="G1335" s="101"/>
      <c r="H1335" s="102">
        <f>IFERROR(_xlfn.XLOOKUP($G1335,通讯通路门店!$S$4:$S$993933,通讯通路门店!$R$4:$R$993933,0,0),"")</f>
        <v>0</v>
      </c>
      <c r="I1335" s="83"/>
      <c r="J1335" s="83"/>
      <c r="K1335" s="83"/>
      <c r="L1335" s="83"/>
      <c r="M1335" s="83"/>
      <c r="N1335" s="83"/>
      <c r="O1335" s="83"/>
      <c r="P1335" s="83"/>
      <c r="Q1335" s="83"/>
      <c r="R1335" s="83"/>
      <c r="S1335" s="83"/>
      <c r="T1335" s="83"/>
      <c r="U1335" s="99">
        <f>COUNTIF(通讯通路门店!$S:$S,$G1335)</f>
        <v>0</v>
      </c>
      <c r="V1335" s="99">
        <f>COUNTIFS(通讯通路门店!$S:$S,$G1335,通讯通路门店!$J:$J,"综合卖场")</f>
        <v>0</v>
      </c>
      <c r="W1335" s="99">
        <f>SUMIFS(通讯通路门店!$AJ:$AJ,通讯通路门店!$S:$S,通讯客户沙盘!$G1335)</f>
        <v>0</v>
      </c>
      <c r="X1335" s="99">
        <f t="shared" si="100"/>
        <v>0</v>
      </c>
      <c r="Y1335" s="99">
        <f>COUNTIFS(通讯通路门店!$S:$S,$G1335,通讯通路门店!$J:$J,"荣耀体验店")+COUNTIFS(通讯通路门店!$S:$S,$G1335,通讯通路门店!$J:$J,"荣耀授权专卖店")</f>
        <v>0</v>
      </c>
      <c r="Z1335" s="99">
        <f>COUNTIFS(通讯通路门店!$S:$S,$G1335,通讯通路门店!$J:$J,"VIVO体验店")</f>
        <v>0</v>
      </c>
      <c r="AA1335" s="99">
        <f>COUNTIFS(通讯通路门店!$S:$S,$G1335,通讯通路门店!$J:$J,"OPPO体验店")</f>
        <v>0</v>
      </c>
      <c r="AB1335" s="99">
        <f>COUNTIFS(通讯通路门店!$S:$S,$G1335,通讯通路门店!$J:$J,"华为授权体验店")+COUNTIFS(通讯通路门店!$S:$S,$G1335,通讯通路门店!$J:$J,"华为堡垒店")</f>
        <v>0</v>
      </c>
      <c r="AC1335" s="99">
        <f>COUNTIFS(通讯通路门店!$S:$S,$G1335,通讯通路门店!$J:$J,"小米体验店")</f>
        <v>0</v>
      </c>
      <c r="AD1335" s="99">
        <f>COUNTIFS(通讯通路门店!$S:$S,$G1335,通讯通路门店!$J:$J,"苹果体验店")</f>
        <v>0</v>
      </c>
      <c r="AE1335" s="99">
        <f>COUNTIFS(通讯通路门店!$S:$S,$G1335,通讯通路门店!$J:$J,"其他品牌专卖店")</f>
        <v>0</v>
      </c>
      <c r="AF1335" s="99">
        <f>SUMIFS(通讯通路门店!$BI:$BI,通讯通路门店!$S:$S,$G1335)</f>
        <v>0</v>
      </c>
      <c r="AG1335" s="99">
        <f>SUMIFS(通讯通路门店!$BH:$BH,通讯通路门店!$S:$S,$G1335)</f>
        <v>0</v>
      </c>
      <c r="AH1335" s="99">
        <f t="shared" si="101"/>
        <v>0</v>
      </c>
      <c r="AI1335" s="99">
        <f>SUMIFS(通讯通路门店!$BB:$BB,通讯通路门店!$S:$S,$G1335)</f>
        <v>0</v>
      </c>
      <c r="AJ1335" s="99">
        <f>SUMIFS(通讯通路门店!$BE:$BE,通讯通路门店!$S:$S,$G1335)</f>
        <v>0</v>
      </c>
      <c r="AK1335" s="99">
        <f>SUMIFS(通讯通路门店!$BG:$BG,通讯通路门店!$S:$S,$G1335)</f>
        <v>0</v>
      </c>
      <c r="AL1335" s="99">
        <f>SUMIFS(通讯通路门店!$BC:$BC,通讯通路门店!$S:$S,$G1335)</f>
        <v>0</v>
      </c>
      <c r="AM1335" s="99">
        <f>SUMIFS(通讯通路门店!$BD:$BD,通讯通路门店!$S:$S,$G1335)</f>
        <v>0</v>
      </c>
      <c r="AN1335" s="99">
        <f>SUMIFS(通讯通路门店!$BF:$BF,通讯通路门店!$S:$S,$G1335)</f>
        <v>0</v>
      </c>
      <c r="AO1335" s="99">
        <f t="shared" si="102"/>
        <v>0</v>
      </c>
      <c r="AP1335" s="99">
        <f>SUMIFS(通讯通路门店!$K:$K,通讯通路门店!$S:$S,$G1335)</f>
        <v>0</v>
      </c>
      <c r="AQ1335" s="83"/>
      <c r="AR1335" s="99">
        <f>SUMIFS(通讯通路门店!$T:$T,通讯通路门店!$S:$S,$G1335)</f>
        <v>0</v>
      </c>
      <c r="AS1335" s="99">
        <f>SUMIFS(通讯通路门店!$U:$U,通讯通路门店!$S:$S,$G1335)</f>
        <v>0</v>
      </c>
      <c r="AT1335" s="99">
        <f>SUMIFS(通讯通路门店!$V:$V,通讯通路门店!$S:$S,$G1335)</f>
        <v>0</v>
      </c>
      <c r="AU1335" s="99">
        <f>SUMIFS(通讯通路门店!$W:$W,通讯通路门店!$S:$S,$G1335)</f>
        <v>0</v>
      </c>
      <c r="AV1335" s="99">
        <f>SUMIFS(通讯通路门店!$Z:$Z,通讯通路门店!$S:$S,$G1335)</f>
        <v>0</v>
      </c>
      <c r="AW1335" s="99">
        <f>SUMIFS(通讯通路门店!$AB:$AB,通讯通路门店!$S:$S,$G1335)</f>
        <v>0</v>
      </c>
      <c r="AX1335" s="99">
        <f>SUMIFS(通讯通路门店!$X:$X,通讯通路门店!$S:$S,$G1335)</f>
        <v>0</v>
      </c>
      <c r="AY1335" s="99">
        <f>SUMIFS(通讯通路门店!$Y:$Y,通讯通路门店!$S:$S,$G1335)</f>
        <v>0</v>
      </c>
      <c r="AZ1335" s="99">
        <f>SUMIFS(通讯通路门店!$AA:$AA,通讯通路门店!$S:$S,$G1335)</f>
        <v>0</v>
      </c>
      <c r="BA1335" s="99">
        <f t="shared" si="103"/>
        <v>0</v>
      </c>
      <c r="BB1335" s="99">
        <f t="shared" si="104"/>
        <v>0</v>
      </c>
      <c r="BC1335" s="99">
        <f>SUMIFS(通讯通路门店!$W:$W,通讯通路门店!$S:$S,$G1335,通讯通路门店!$J:$J,"荣耀体验店")+SUMIFS(通讯通路门店!$W:$W,通讯通路门店!$S:$S,$G1335,通讯通路门店!$J:$J,"荣耀授权专卖店")</f>
        <v>0</v>
      </c>
      <c r="BD1335" s="99">
        <f>SUMIFS(通讯通路门店!$Z:$Z,通讯通路门店!$S:$S,$G1335,通讯通路门店!$J:$J,"VIVO体验店")</f>
        <v>0</v>
      </c>
      <c r="BE1335" s="99">
        <f>SUMIFS(通讯通路门店!$AB:$AB,通讯通路门店!$S:$S,$G1335,通讯通路门店!$J:$J,"OPPO体验店")</f>
        <v>0</v>
      </c>
      <c r="BF1335" s="99">
        <f>SUMIFS(通讯通路门店!$X:$X,通讯通路门店!$S:$S,$G1335,通讯通路门店!$J:$J,"华为授权体验店")+SUMIFS(通讯通路门店!$AA:$AA,通讯通路门店!$S:$S,$G1335,通讯通路门店!$J:$J,"华为堡垒店")</f>
        <v>0</v>
      </c>
      <c r="BG1335" s="99">
        <f>SUMIFS(通讯通路门店!$Y:$Y,通讯通路门店!$S:$S,$G1335,通讯通路门店!$J:$J,"小米体验店")</f>
        <v>0</v>
      </c>
      <c r="BH1335" s="99">
        <f>SUMIFS(通讯通路门店!$AA:$AA,通讯通路门店!$S:$S,$G1335,通讯通路门店!$J:$J,"苹果体验店")</f>
        <v>0</v>
      </c>
      <c r="BI1335" s="99">
        <f>SUMIFS(通讯通路门店!$K:$K,通讯通路门店!$S:$S,$G1335,通讯通路门店!$J:$J,"其他品牌专卖店")</f>
        <v>0</v>
      </c>
      <c r="BJ1335" s="99">
        <f>SUMIFS(通讯通路门店!$AC:$AC,通讯通路门店!$S:$S,$G1335)</f>
        <v>0</v>
      </c>
      <c r="BK1335" s="99">
        <f>SUMIFS(通讯通路门店!$AD:$AD,通讯通路门店!$S:$S,$G1335)</f>
        <v>0</v>
      </c>
      <c r="BL1335" s="99">
        <f>SUMIFS(通讯通路门店!$AE:$AE,通讯通路门店!$S:$S,$G1335)</f>
        <v>0</v>
      </c>
      <c r="BM1335" s="99">
        <f>SUMIFS(通讯通路门店!$AF:$AF,通讯通路门店!$S:$S,$G1335)</f>
        <v>0</v>
      </c>
      <c r="BN1335" s="99">
        <f>SUMIFS(通讯通路门店!$AG:$AG,通讯通路门店!$S:$S,$G1335)</f>
        <v>0</v>
      </c>
      <c r="BO1335" s="99">
        <f>SUMIFS(通讯通路门店!$AH:$AH,通讯通路门店!$S:$S,$G1335)</f>
        <v>0</v>
      </c>
      <c r="BP1335" s="99">
        <f>SUMIFS(通讯通路门店!$AI:$AI,通讯通路门店!$S:$S,$G1335)</f>
        <v>0</v>
      </c>
      <c r="BQ1335" s="83"/>
    </row>
    <row r="1336" spans="1:69">
      <c r="A1336" s="99" t="str">
        <f>IFERROR(_xlfn.XLOOKUP($G1336,通讯通路门店!$S$4:$S$993933,通讯通路门店!$A$4:$A$993933,0,0),"")</f>
        <v>海南省</v>
      </c>
      <c r="B1336" s="99" t="str">
        <f>IFERROR(_xlfn.XLOOKUP($G1336,通讯通路门店!$S$4:$S$993933,通讯通路门店!$B$4:$B$993933,0,0),"")</f>
        <v>乐东黎族自治县</v>
      </c>
      <c r="C1336" s="99" t="str">
        <f>IFERROR(_xlfn.XLOOKUP($G1336,通讯通路门店!$S$4:$S$993933,通讯通路门店!$C$4:$C$993933,0,0),"")</f>
        <v>乐东黎族自治县</v>
      </c>
      <c r="D1336" s="99" t="str">
        <f>IFERROR(_xlfn.XLOOKUP($G1336,通讯通路门店!$S$4:$S$993933,通讯通路门店!$D$4:$D$993933,0,0),"")</f>
        <v>万冲镇</v>
      </c>
      <c r="E1336" s="83"/>
      <c r="F1336" s="83"/>
      <c r="G1336" s="101"/>
      <c r="H1336" s="102">
        <f>IFERROR(_xlfn.XLOOKUP($G1336,通讯通路门店!$S$4:$S$993933,通讯通路门店!$R$4:$R$993933,0,0),"")</f>
        <v>0</v>
      </c>
      <c r="I1336" s="83"/>
      <c r="J1336" s="83"/>
      <c r="K1336" s="83"/>
      <c r="L1336" s="83"/>
      <c r="M1336" s="83"/>
      <c r="N1336" s="83"/>
      <c r="O1336" s="83"/>
      <c r="P1336" s="83"/>
      <c r="Q1336" s="83"/>
      <c r="R1336" s="83"/>
      <c r="S1336" s="83"/>
      <c r="T1336" s="83"/>
      <c r="U1336" s="99">
        <f>COUNTIF(通讯通路门店!$S:$S,$G1336)</f>
        <v>0</v>
      </c>
      <c r="V1336" s="99">
        <f>COUNTIFS(通讯通路门店!$S:$S,$G1336,通讯通路门店!$J:$J,"综合卖场")</f>
        <v>0</v>
      </c>
      <c r="W1336" s="99">
        <f>SUMIFS(通讯通路门店!$AJ:$AJ,通讯通路门店!$S:$S,通讯客户沙盘!$G1336)</f>
        <v>0</v>
      </c>
      <c r="X1336" s="99">
        <f t="shared" si="100"/>
        <v>0</v>
      </c>
      <c r="Y1336" s="99">
        <f>COUNTIFS(通讯通路门店!$S:$S,$G1336,通讯通路门店!$J:$J,"荣耀体验店")+COUNTIFS(通讯通路门店!$S:$S,$G1336,通讯通路门店!$J:$J,"荣耀授权专卖店")</f>
        <v>0</v>
      </c>
      <c r="Z1336" s="99">
        <f>COUNTIFS(通讯通路门店!$S:$S,$G1336,通讯通路门店!$J:$J,"VIVO体验店")</f>
        <v>0</v>
      </c>
      <c r="AA1336" s="99">
        <f>COUNTIFS(通讯通路门店!$S:$S,$G1336,通讯通路门店!$J:$J,"OPPO体验店")</f>
        <v>0</v>
      </c>
      <c r="AB1336" s="99">
        <f>COUNTIFS(通讯通路门店!$S:$S,$G1336,通讯通路门店!$J:$J,"华为授权体验店")+COUNTIFS(通讯通路门店!$S:$S,$G1336,通讯通路门店!$J:$J,"华为堡垒店")</f>
        <v>0</v>
      </c>
      <c r="AC1336" s="99">
        <f>COUNTIFS(通讯通路门店!$S:$S,$G1336,通讯通路门店!$J:$J,"小米体验店")</f>
        <v>0</v>
      </c>
      <c r="AD1336" s="99">
        <f>COUNTIFS(通讯通路门店!$S:$S,$G1336,通讯通路门店!$J:$J,"苹果体验店")</f>
        <v>0</v>
      </c>
      <c r="AE1336" s="99">
        <f>COUNTIFS(通讯通路门店!$S:$S,$G1336,通讯通路门店!$J:$J,"其他品牌专卖店")</f>
        <v>0</v>
      </c>
      <c r="AF1336" s="99">
        <f>SUMIFS(通讯通路门店!$BI:$BI,通讯通路门店!$S:$S,$G1336)</f>
        <v>0</v>
      </c>
      <c r="AG1336" s="99">
        <f>SUMIFS(通讯通路门店!$BH:$BH,通讯通路门店!$S:$S,$G1336)</f>
        <v>0</v>
      </c>
      <c r="AH1336" s="99">
        <f t="shared" si="101"/>
        <v>0</v>
      </c>
      <c r="AI1336" s="99">
        <f>SUMIFS(通讯通路门店!$BB:$BB,通讯通路门店!$S:$S,$G1336)</f>
        <v>0</v>
      </c>
      <c r="AJ1336" s="99">
        <f>SUMIFS(通讯通路门店!$BE:$BE,通讯通路门店!$S:$S,$G1336)</f>
        <v>0</v>
      </c>
      <c r="AK1336" s="99">
        <f>SUMIFS(通讯通路门店!$BG:$BG,通讯通路门店!$S:$S,$G1336)</f>
        <v>0</v>
      </c>
      <c r="AL1336" s="99">
        <f>SUMIFS(通讯通路门店!$BC:$BC,通讯通路门店!$S:$S,$G1336)</f>
        <v>0</v>
      </c>
      <c r="AM1336" s="99">
        <f>SUMIFS(通讯通路门店!$BD:$BD,通讯通路门店!$S:$S,$G1336)</f>
        <v>0</v>
      </c>
      <c r="AN1336" s="99">
        <f>SUMIFS(通讯通路门店!$BF:$BF,通讯通路门店!$S:$S,$G1336)</f>
        <v>0</v>
      </c>
      <c r="AO1336" s="99">
        <f t="shared" si="102"/>
        <v>0</v>
      </c>
      <c r="AP1336" s="99">
        <f>SUMIFS(通讯通路门店!$K:$K,通讯通路门店!$S:$S,$G1336)</f>
        <v>0</v>
      </c>
      <c r="AQ1336" s="83"/>
      <c r="AR1336" s="99">
        <f>SUMIFS(通讯通路门店!$T:$T,通讯通路门店!$S:$S,$G1336)</f>
        <v>0</v>
      </c>
      <c r="AS1336" s="99">
        <f>SUMIFS(通讯通路门店!$U:$U,通讯通路门店!$S:$S,$G1336)</f>
        <v>0</v>
      </c>
      <c r="AT1336" s="99">
        <f>SUMIFS(通讯通路门店!$V:$V,通讯通路门店!$S:$S,$G1336)</f>
        <v>0</v>
      </c>
      <c r="AU1336" s="99">
        <f>SUMIFS(通讯通路门店!$W:$W,通讯通路门店!$S:$S,$G1336)</f>
        <v>0</v>
      </c>
      <c r="AV1336" s="99">
        <f>SUMIFS(通讯通路门店!$Z:$Z,通讯通路门店!$S:$S,$G1336)</f>
        <v>0</v>
      </c>
      <c r="AW1336" s="99">
        <f>SUMIFS(通讯通路门店!$AB:$AB,通讯通路门店!$S:$S,$G1336)</f>
        <v>0</v>
      </c>
      <c r="AX1336" s="99">
        <f>SUMIFS(通讯通路门店!$X:$X,通讯通路门店!$S:$S,$G1336)</f>
        <v>0</v>
      </c>
      <c r="AY1336" s="99">
        <f>SUMIFS(通讯通路门店!$Y:$Y,通讯通路门店!$S:$S,$G1336)</f>
        <v>0</v>
      </c>
      <c r="AZ1336" s="99">
        <f>SUMIFS(通讯通路门店!$AA:$AA,通讯通路门店!$S:$S,$G1336)</f>
        <v>0</v>
      </c>
      <c r="BA1336" s="99">
        <f t="shared" si="103"/>
        <v>0</v>
      </c>
      <c r="BB1336" s="99">
        <f t="shared" si="104"/>
        <v>0</v>
      </c>
      <c r="BC1336" s="99">
        <f>SUMIFS(通讯通路门店!$W:$W,通讯通路门店!$S:$S,$G1336,通讯通路门店!$J:$J,"荣耀体验店")+SUMIFS(通讯通路门店!$W:$W,通讯通路门店!$S:$S,$G1336,通讯通路门店!$J:$J,"荣耀授权专卖店")</f>
        <v>0</v>
      </c>
      <c r="BD1336" s="99">
        <f>SUMIFS(通讯通路门店!$Z:$Z,通讯通路门店!$S:$S,$G1336,通讯通路门店!$J:$J,"VIVO体验店")</f>
        <v>0</v>
      </c>
      <c r="BE1336" s="99">
        <f>SUMIFS(通讯通路门店!$AB:$AB,通讯通路门店!$S:$S,$G1336,通讯通路门店!$J:$J,"OPPO体验店")</f>
        <v>0</v>
      </c>
      <c r="BF1336" s="99">
        <f>SUMIFS(通讯通路门店!$X:$X,通讯通路门店!$S:$S,$G1336,通讯通路门店!$J:$J,"华为授权体验店")+SUMIFS(通讯通路门店!$AA:$AA,通讯通路门店!$S:$S,$G1336,通讯通路门店!$J:$J,"华为堡垒店")</f>
        <v>0</v>
      </c>
      <c r="BG1336" s="99">
        <f>SUMIFS(通讯通路门店!$Y:$Y,通讯通路门店!$S:$S,$G1336,通讯通路门店!$J:$J,"小米体验店")</f>
        <v>0</v>
      </c>
      <c r="BH1336" s="99">
        <f>SUMIFS(通讯通路门店!$AA:$AA,通讯通路门店!$S:$S,$G1336,通讯通路门店!$J:$J,"苹果体验店")</f>
        <v>0</v>
      </c>
      <c r="BI1336" s="99">
        <f>SUMIFS(通讯通路门店!$K:$K,通讯通路门店!$S:$S,$G1336,通讯通路门店!$J:$J,"其他品牌专卖店")</f>
        <v>0</v>
      </c>
      <c r="BJ1336" s="99">
        <f>SUMIFS(通讯通路门店!$AC:$AC,通讯通路门店!$S:$S,$G1336)</f>
        <v>0</v>
      </c>
      <c r="BK1336" s="99">
        <f>SUMIFS(通讯通路门店!$AD:$AD,通讯通路门店!$S:$S,$G1336)</f>
        <v>0</v>
      </c>
      <c r="BL1336" s="99">
        <f>SUMIFS(通讯通路门店!$AE:$AE,通讯通路门店!$S:$S,$G1336)</f>
        <v>0</v>
      </c>
      <c r="BM1336" s="99">
        <f>SUMIFS(通讯通路门店!$AF:$AF,通讯通路门店!$S:$S,$G1336)</f>
        <v>0</v>
      </c>
      <c r="BN1336" s="99">
        <f>SUMIFS(通讯通路门店!$AG:$AG,通讯通路门店!$S:$S,$G1336)</f>
        <v>0</v>
      </c>
      <c r="BO1336" s="99">
        <f>SUMIFS(通讯通路门店!$AH:$AH,通讯通路门店!$S:$S,$G1336)</f>
        <v>0</v>
      </c>
      <c r="BP1336" s="99">
        <f>SUMIFS(通讯通路门店!$AI:$AI,通讯通路门店!$S:$S,$G1336)</f>
        <v>0</v>
      </c>
      <c r="BQ1336" s="83"/>
    </row>
    <row r="1337" spans="1:69">
      <c r="A1337" s="99" t="str">
        <f>IFERROR(_xlfn.XLOOKUP($G1337,通讯通路门店!$S$4:$S$993933,通讯通路门店!$A$4:$A$993933,0,0),"")</f>
        <v>海南省</v>
      </c>
      <c r="B1337" s="99" t="str">
        <f>IFERROR(_xlfn.XLOOKUP($G1337,通讯通路门店!$S$4:$S$993933,通讯通路门店!$B$4:$B$993933,0,0),"")</f>
        <v>乐东黎族自治县</v>
      </c>
      <c r="C1337" s="99" t="str">
        <f>IFERROR(_xlfn.XLOOKUP($G1337,通讯通路门店!$S$4:$S$993933,通讯通路门店!$C$4:$C$993933,0,0),"")</f>
        <v>乐东黎族自治县</v>
      </c>
      <c r="D1337" s="99" t="str">
        <f>IFERROR(_xlfn.XLOOKUP($G1337,通讯通路门店!$S$4:$S$993933,通讯通路门店!$D$4:$D$993933,0,0),"")</f>
        <v>万冲镇</v>
      </c>
      <c r="E1337" s="83"/>
      <c r="F1337" s="83"/>
      <c r="G1337" s="101"/>
      <c r="H1337" s="102">
        <f>IFERROR(_xlfn.XLOOKUP($G1337,通讯通路门店!$S$4:$S$993933,通讯通路门店!$R$4:$R$993933,0,0),"")</f>
        <v>0</v>
      </c>
      <c r="I1337" s="83"/>
      <c r="J1337" s="83"/>
      <c r="K1337" s="83"/>
      <c r="L1337" s="83"/>
      <c r="M1337" s="83"/>
      <c r="N1337" s="83"/>
      <c r="O1337" s="83"/>
      <c r="P1337" s="83"/>
      <c r="Q1337" s="83"/>
      <c r="R1337" s="83"/>
      <c r="S1337" s="83"/>
      <c r="T1337" s="83"/>
      <c r="U1337" s="99">
        <f>COUNTIF(通讯通路门店!$S:$S,$G1337)</f>
        <v>0</v>
      </c>
      <c r="V1337" s="99">
        <f>COUNTIFS(通讯通路门店!$S:$S,$G1337,通讯通路门店!$J:$J,"综合卖场")</f>
        <v>0</v>
      </c>
      <c r="W1337" s="99">
        <f>SUMIFS(通讯通路门店!$AJ:$AJ,通讯通路门店!$S:$S,通讯客户沙盘!$G1337)</f>
        <v>0</v>
      </c>
      <c r="X1337" s="99">
        <f t="shared" si="100"/>
        <v>0</v>
      </c>
      <c r="Y1337" s="99">
        <f>COUNTIFS(通讯通路门店!$S:$S,$G1337,通讯通路门店!$J:$J,"荣耀体验店")+COUNTIFS(通讯通路门店!$S:$S,$G1337,通讯通路门店!$J:$J,"荣耀授权专卖店")</f>
        <v>0</v>
      </c>
      <c r="Z1337" s="99">
        <f>COUNTIFS(通讯通路门店!$S:$S,$G1337,通讯通路门店!$J:$J,"VIVO体验店")</f>
        <v>0</v>
      </c>
      <c r="AA1337" s="99">
        <f>COUNTIFS(通讯通路门店!$S:$S,$G1337,通讯通路门店!$J:$J,"OPPO体验店")</f>
        <v>0</v>
      </c>
      <c r="AB1337" s="99">
        <f>COUNTIFS(通讯通路门店!$S:$S,$G1337,通讯通路门店!$J:$J,"华为授权体验店")+COUNTIFS(通讯通路门店!$S:$S,$G1337,通讯通路门店!$J:$J,"华为堡垒店")</f>
        <v>0</v>
      </c>
      <c r="AC1337" s="99">
        <f>COUNTIFS(通讯通路门店!$S:$S,$G1337,通讯通路门店!$J:$J,"小米体验店")</f>
        <v>0</v>
      </c>
      <c r="AD1337" s="99">
        <f>COUNTIFS(通讯通路门店!$S:$S,$G1337,通讯通路门店!$J:$J,"苹果体验店")</f>
        <v>0</v>
      </c>
      <c r="AE1337" s="99">
        <f>COUNTIFS(通讯通路门店!$S:$S,$G1337,通讯通路门店!$J:$J,"其他品牌专卖店")</f>
        <v>0</v>
      </c>
      <c r="AF1337" s="99">
        <f>SUMIFS(通讯通路门店!$BI:$BI,通讯通路门店!$S:$S,$G1337)</f>
        <v>0</v>
      </c>
      <c r="AG1337" s="99">
        <f>SUMIFS(通讯通路门店!$BH:$BH,通讯通路门店!$S:$S,$G1337)</f>
        <v>0</v>
      </c>
      <c r="AH1337" s="99">
        <f t="shared" si="101"/>
        <v>0</v>
      </c>
      <c r="AI1337" s="99">
        <f>SUMIFS(通讯通路门店!$BB:$BB,通讯通路门店!$S:$S,$G1337)</f>
        <v>0</v>
      </c>
      <c r="AJ1337" s="99">
        <f>SUMIFS(通讯通路门店!$BE:$BE,通讯通路门店!$S:$S,$G1337)</f>
        <v>0</v>
      </c>
      <c r="AK1337" s="99">
        <f>SUMIFS(通讯通路门店!$BG:$BG,通讯通路门店!$S:$S,$G1337)</f>
        <v>0</v>
      </c>
      <c r="AL1337" s="99">
        <f>SUMIFS(通讯通路门店!$BC:$BC,通讯通路门店!$S:$S,$G1337)</f>
        <v>0</v>
      </c>
      <c r="AM1337" s="99">
        <f>SUMIFS(通讯通路门店!$BD:$BD,通讯通路门店!$S:$S,$G1337)</f>
        <v>0</v>
      </c>
      <c r="AN1337" s="99">
        <f>SUMIFS(通讯通路门店!$BF:$BF,通讯通路门店!$S:$S,$G1337)</f>
        <v>0</v>
      </c>
      <c r="AO1337" s="99">
        <f t="shared" si="102"/>
        <v>0</v>
      </c>
      <c r="AP1337" s="99">
        <f>SUMIFS(通讯通路门店!$K:$K,通讯通路门店!$S:$S,$G1337)</f>
        <v>0</v>
      </c>
      <c r="AQ1337" s="83"/>
      <c r="AR1337" s="99">
        <f>SUMIFS(通讯通路门店!$T:$T,通讯通路门店!$S:$S,$G1337)</f>
        <v>0</v>
      </c>
      <c r="AS1337" s="99">
        <f>SUMIFS(通讯通路门店!$U:$U,通讯通路门店!$S:$S,$G1337)</f>
        <v>0</v>
      </c>
      <c r="AT1337" s="99">
        <f>SUMIFS(通讯通路门店!$V:$V,通讯通路门店!$S:$S,$G1337)</f>
        <v>0</v>
      </c>
      <c r="AU1337" s="99">
        <f>SUMIFS(通讯通路门店!$W:$W,通讯通路门店!$S:$S,$G1337)</f>
        <v>0</v>
      </c>
      <c r="AV1337" s="99">
        <f>SUMIFS(通讯通路门店!$Z:$Z,通讯通路门店!$S:$S,$G1337)</f>
        <v>0</v>
      </c>
      <c r="AW1337" s="99">
        <f>SUMIFS(通讯通路门店!$AB:$AB,通讯通路门店!$S:$S,$G1337)</f>
        <v>0</v>
      </c>
      <c r="AX1337" s="99">
        <f>SUMIFS(通讯通路门店!$X:$X,通讯通路门店!$S:$S,$G1337)</f>
        <v>0</v>
      </c>
      <c r="AY1337" s="99">
        <f>SUMIFS(通讯通路门店!$Y:$Y,通讯通路门店!$S:$S,$G1337)</f>
        <v>0</v>
      </c>
      <c r="AZ1337" s="99">
        <f>SUMIFS(通讯通路门店!$AA:$AA,通讯通路门店!$S:$S,$G1337)</f>
        <v>0</v>
      </c>
      <c r="BA1337" s="99">
        <f t="shared" si="103"/>
        <v>0</v>
      </c>
      <c r="BB1337" s="99">
        <f t="shared" si="104"/>
        <v>0</v>
      </c>
      <c r="BC1337" s="99">
        <f>SUMIFS(通讯通路门店!$W:$W,通讯通路门店!$S:$S,$G1337,通讯通路门店!$J:$J,"荣耀体验店")+SUMIFS(通讯通路门店!$W:$W,通讯通路门店!$S:$S,$G1337,通讯通路门店!$J:$J,"荣耀授权专卖店")</f>
        <v>0</v>
      </c>
      <c r="BD1337" s="99">
        <f>SUMIFS(通讯通路门店!$Z:$Z,通讯通路门店!$S:$S,$G1337,通讯通路门店!$J:$J,"VIVO体验店")</f>
        <v>0</v>
      </c>
      <c r="BE1337" s="99">
        <f>SUMIFS(通讯通路门店!$AB:$AB,通讯通路门店!$S:$S,$G1337,通讯通路门店!$J:$J,"OPPO体验店")</f>
        <v>0</v>
      </c>
      <c r="BF1337" s="99">
        <f>SUMIFS(通讯通路门店!$X:$X,通讯通路门店!$S:$S,$G1337,通讯通路门店!$J:$J,"华为授权体验店")+SUMIFS(通讯通路门店!$AA:$AA,通讯通路门店!$S:$S,$G1337,通讯通路门店!$J:$J,"华为堡垒店")</f>
        <v>0</v>
      </c>
      <c r="BG1337" s="99">
        <f>SUMIFS(通讯通路门店!$Y:$Y,通讯通路门店!$S:$S,$G1337,通讯通路门店!$J:$J,"小米体验店")</f>
        <v>0</v>
      </c>
      <c r="BH1337" s="99">
        <f>SUMIFS(通讯通路门店!$AA:$AA,通讯通路门店!$S:$S,$G1337,通讯通路门店!$J:$J,"苹果体验店")</f>
        <v>0</v>
      </c>
      <c r="BI1337" s="99">
        <f>SUMIFS(通讯通路门店!$K:$K,通讯通路门店!$S:$S,$G1337,通讯通路门店!$J:$J,"其他品牌专卖店")</f>
        <v>0</v>
      </c>
      <c r="BJ1337" s="99">
        <f>SUMIFS(通讯通路门店!$AC:$AC,通讯通路门店!$S:$S,$G1337)</f>
        <v>0</v>
      </c>
      <c r="BK1337" s="99">
        <f>SUMIFS(通讯通路门店!$AD:$AD,通讯通路门店!$S:$S,$G1337)</f>
        <v>0</v>
      </c>
      <c r="BL1337" s="99">
        <f>SUMIFS(通讯通路门店!$AE:$AE,通讯通路门店!$S:$S,$G1337)</f>
        <v>0</v>
      </c>
      <c r="BM1337" s="99">
        <f>SUMIFS(通讯通路门店!$AF:$AF,通讯通路门店!$S:$S,$G1337)</f>
        <v>0</v>
      </c>
      <c r="BN1337" s="99">
        <f>SUMIFS(通讯通路门店!$AG:$AG,通讯通路门店!$S:$S,$G1337)</f>
        <v>0</v>
      </c>
      <c r="BO1337" s="99">
        <f>SUMIFS(通讯通路门店!$AH:$AH,通讯通路门店!$S:$S,$G1337)</f>
        <v>0</v>
      </c>
      <c r="BP1337" s="99">
        <f>SUMIFS(通讯通路门店!$AI:$AI,通讯通路门店!$S:$S,$G1337)</f>
        <v>0</v>
      </c>
      <c r="BQ1337" s="83"/>
    </row>
    <row r="1338" spans="1:69">
      <c r="A1338" s="99" t="str">
        <f>IFERROR(_xlfn.XLOOKUP($G1338,通讯通路门店!$S$4:$S$993933,通讯通路门店!$A$4:$A$993933,0,0),"")</f>
        <v>海南省</v>
      </c>
      <c r="B1338" s="99" t="str">
        <f>IFERROR(_xlfn.XLOOKUP($G1338,通讯通路门店!$S$4:$S$993933,通讯通路门店!$B$4:$B$993933,0,0),"")</f>
        <v>乐东黎族自治县</v>
      </c>
      <c r="C1338" s="99" t="str">
        <f>IFERROR(_xlfn.XLOOKUP($G1338,通讯通路门店!$S$4:$S$993933,通讯通路门店!$C$4:$C$993933,0,0),"")</f>
        <v>乐东黎族自治县</v>
      </c>
      <c r="D1338" s="99" t="str">
        <f>IFERROR(_xlfn.XLOOKUP($G1338,通讯通路门店!$S$4:$S$993933,通讯通路门店!$D$4:$D$993933,0,0),"")</f>
        <v>万冲镇</v>
      </c>
      <c r="E1338" s="83"/>
      <c r="F1338" s="83"/>
      <c r="G1338" s="101"/>
      <c r="H1338" s="102">
        <f>IFERROR(_xlfn.XLOOKUP($G1338,通讯通路门店!$S$4:$S$993933,通讯通路门店!$R$4:$R$993933,0,0),"")</f>
        <v>0</v>
      </c>
      <c r="I1338" s="83"/>
      <c r="J1338" s="83"/>
      <c r="K1338" s="83"/>
      <c r="L1338" s="83"/>
      <c r="M1338" s="83"/>
      <c r="N1338" s="83"/>
      <c r="O1338" s="83"/>
      <c r="P1338" s="83"/>
      <c r="Q1338" s="83"/>
      <c r="R1338" s="83"/>
      <c r="S1338" s="83"/>
      <c r="T1338" s="83"/>
      <c r="U1338" s="99">
        <f>COUNTIF(通讯通路门店!$S:$S,$G1338)</f>
        <v>0</v>
      </c>
      <c r="V1338" s="99">
        <f>COUNTIFS(通讯通路门店!$S:$S,$G1338,通讯通路门店!$J:$J,"综合卖场")</f>
        <v>0</v>
      </c>
      <c r="W1338" s="99">
        <f>SUMIFS(通讯通路门店!$AJ:$AJ,通讯通路门店!$S:$S,通讯客户沙盘!$G1338)</f>
        <v>0</v>
      </c>
      <c r="X1338" s="99">
        <f t="shared" si="100"/>
        <v>0</v>
      </c>
      <c r="Y1338" s="99">
        <f>COUNTIFS(通讯通路门店!$S:$S,$G1338,通讯通路门店!$J:$J,"荣耀体验店")+COUNTIFS(通讯通路门店!$S:$S,$G1338,通讯通路门店!$J:$J,"荣耀授权专卖店")</f>
        <v>0</v>
      </c>
      <c r="Z1338" s="99">
        <f>COUNTIFS(通讯通路门店!$S:$S,$G1338,通讯通路门店!$J:$J,"VIVO体验店")</f>
        <v>0</v>
      </c>
      <c r="AA1338" s="99">
        <f>COUNTIFS(通讯通路门店!$S:$S,$G1338,通讯通路门店!$J:$J,"OPPO体验店")</f>
        <v>0</v>
      </c>
      <c r="AB1338" s="99">
        <f>COUNTIFS(通讯通路门店!$S:$S,$G1338,通讯通路门店!$J:$J,"华为授权体验店")+COUNTIFS(通讯通路门店!$S:$S,$G1338,通讯通路门店!$J:$J,"华为堡垒店")</f>
        <v>0</v>
      </c>
      <c r="AC1338" s="99">
        <f>COUNTIFS(通讯通路门店!$S:$S,$G1338,通讯通路门店!$J:$J,"小米体验店")</f>
        <v>0</v>
      </c>
      <c r="AD1338" s="99">
        <f>COUNTIFS(通讯通路门店!$S:$S,$G1338,通讯通路门店!$J:$J,"苹果体验店")</f>
        <v>0</v>
      </c>
      <c r="AE1338" s="99">
        <f>COUNTIFS(通讯通路门店!$S:$S,$G1338,通讯通路门店!$J:$J,"其他品牌专卖店")</f>
        <v>0</v>
      </c>
      <c r="AF1338" s="99">
        <f>SUMIFS(通讯通路门店!$BI:$BI,通讯通路门店!$S:$S,$G1338)</f>
        <v>0</v>
      </c>
      <c r="AG1338" s="99">
        <f>SUMIFS(通讯通路门店!$BH:$BH,通讯通路门店!$S:$S,$G1338)</f>
        <v>0</v>
      </c>
      <c r="AH1338" s="99">
        <f t="shared" si="101"/>
        <v>0</v>
      </c>
      <c r="AI1338" s="99">
        <f>SUMIFS(通讯通路门店!$BB:$BB,通讯通路门店!$S:$S,$G1338)</f>
        <v>0</v>
      </c>
      <c r="AJ1338" s="99">
        <f>SUMIFS(通讯通路门店!$BE:$BE,通讯通路门店!$S:$S,$G1338)</f>
        <v>0</v>
      </c>
      <c r="AK1338" s="99">
        <f>SUMIFS(通讯通路门店!$BG:$BG,通讯通路门店!$S:$S,$G1338)</f>
        <v>0</v>
      </c>
      <c r="AL1338" s="99">
        <f>SUMIFS(通讯通路门店!$BC:$BC,通讯通路门店!$S:$S,$G1338)</f>
        <v>0</v>
      </c>
      <c r="AM1338" s="99">
        <f>SUMIFS(通讯通路门店!$BD:$BD,通讯通路门店!$S:$S,$G1338)</f>
        <v>0</v>
      </c>
      <c r="AN1338" s="99">
        <f>SUMIFS(通讯通路门店!$BF:$BF,通讯通路门店!$S:$S,$G1338)</f>
        <v>0</v>
      </c>
      <c r="AO1338" s="99">
        <f t="shared" si="102"/>
        <v>0</v>
      </c>
      <c r="AP1338" s="99">
        <f>SUMIFS(通讯通路门店!$K:$K,通讯通路门店!$S:$S,$G1338)</f>
        <v>0</v>
      </c>
      <c r="AQ1338" s="83"/>
      <c r="AR1338" s="99">
        <f>SUMIFS(通讯通路门店!$T:$T,通讯通路门店!$S:$S,$G1338)</f>
        <v>0</v>
      </c>
      <c r="AS1338" s="99">
        <f>SUMIFS(通讯通路门店!$U:$U,通讯通路门店!$S:$S,$G1338)</f>
        <v>0</v>
      </c>
      <c r="AT1338" s="99">
        <f>SUMIFS(通讯通路门店!$V:$V,通讯通路门店!$S:$S,$G1338)</f>
        <v>0</v>
      </c>
      <c r="AU1338" s="99">
        <f>SUMIFS(通讯通路门店!$W:$W,通讯通路门店!$S:$S,$G1338)</f>
        <v>0</v>
      </c>
      <c r="AV1338" s="99">
        <f>SUMIFS(通讯通路门店!$Z:$Z,通讯通路门店!$S:$S,$G1338)</f>
        <v>0</v>
      </c>
      <c r="AW1338" s="99">
        <f>SUMIFS(通讯通路门店!$AB:$AB,通讯通路门店!$S:$S,$G1338)</f>
        <v>0</v>
      </c>
      <c r="AX1338" s="99">
        <f>SUMIFS(通讯通路门店!$X:$X,通讯通路门店!$S:$S,$G1338)</f>
        <v>0</v>
      </c>
      <c r="AY1338" s="99">
        <f>SUMIFS(通讯通路门店!$Y:$Y,通讯通路门店!$S:$S,$G1338)</f>
        <v>0</v>
      </c>
      <c r="AZ1338" s="99">
        <f>SUMIFS(通讯通路门店!$AA:$AA,通讯通路门店!$S:$S,$G1338)</f>
        <v>0</v>
      </c>
      <c r="BA1338" s="99">
        <f t="shared" si="103"/>
        <v>0</v>
      </c>
      <c r="BB1338" s="99">
        <f t="shared" si="104"/>
        <v>0</v>
      </c>
      <c r="BC1338" s="99">
        <f>SUMIFS(通讯通路门店!$W:$W,通讯通路门店!$S:$S,$G1338,通讯通路门店!$J:$J,"荣耀体验店")+SUMIFS(通讯通路门店!$W:$W,通讯通路门店!$S:$S,$G1338,通讯通路门店!$J:$J,"荣耀授权专卖店")</f>
        <v>0</v>
      </c>
      <c r="BD1338" s="99">
        <f>SUMIFS(通讯通路门店!$Z:$Z,通讯通路门店!$S:$S,$G1338,通讯通路门店!$J:$J,"VIVO体验店")</f>
        <v>0</v>
      </c>
      <c r="BE1338" s="99">
        <f>SUMIFS(通讯通路门店!$AB:$AB,通讯通路门店!$S:$S,$G1338,通讯通路门店!$J:$J,"OPPO体验店")</f>
        <v>0</v>
      </c>
      <c r="BF1338" s="99">
        <f>SUMIFS(通讯通路门店!$X:$X,通讯通路门店!$S:$S,$G1338,通讯通路门店!$J:$J,"华为授权体验店")+SUMIFS(通讯通路门店!$AA:$AA,通讯通路门店!$S:$S,$G1338,通讯通路门店!$J:$J,"华为堡垒店")</f>
        <v>0</v>
      </c>
      <c r="BG1338" s="99">
        <f>SUMIFS(通讯通路门店!$Y:$Y,通讯通路门店!$S:$S,$G1338,通讯通路门店!$J:$J,"小米体验店")</f>
        <v>0</v>
      </c>
      <c r="BH1338" s="99">
        <f>SUMIFS(通讯通路门店!$AA:$AA,通讯通路门店!$S:$S,$G1338,通讯通路门店!$J:$J,"苹果体验店")</f>
        <v>0</v>
      </c>
      <c r="BI1338" s="99">
        <f>SUMIFS(通讯通路门店!$K:$K,通讯通路门店!$S:$S,$G1338,通讯通路门店!$J:$J,"其他品牌专卖店")</f>
        <v>0</v>
      </c>
      <c r="BJ1338" s="99">
        <f>SUMIFS(通讯通路门店!$AC:$AC,通讯通路门店!$S:$S,$G1338)</f>
        <v>0</v>
      </c>
      <c r="BK1338" s="99">
        <f>SUMIFS(通讯通路门店!$AD:$AD,通讯通路门店!$S:$S,$G1338)</f>
        <v>0</v>
      </c>
      <c r="BL1338" s="99">
        <f>SUMIFS(通讯通路门店!$AE:$AE,通讯通路门店!$S:$S,$G1338)</f>
        <v>0</v>
      </c>
      <c r="BM1338" s="99">
        <f>SUMIFS(通讯通路门店!$AF:$AF,通讯通路门店!$S:$S,$G1338)</f>
        <v>0</v>
      </c>
      <c r="BN1338" s="99">
        <f>SUMIFS(通讯通路门店!$AG:$AG,通讯通路门店!$S:$S,$G1338)</f>
        <v>0</v>
      </c>
      <c r="BO1338" s="99">
        <f>SUMIFS(通讯通路门店!$AH:$AH,通讯通路门店!$S:$S,$G1338)</f>
        <v>0</v>
      </c>
      <c r="BP1338" s="99">
        <f>SUMIFS(通讯通路门店!$AI:$AI,通讯通路门店!$S:$S,$G1338)</f>
        <v>0</v>
      </c>
      <c r="BQ1338" s="83"/>
    </row>
    <row r="1339" spans="1:69">
      <c r="A1339" s="99" t="str">
        <f>IFERROR(_xlfn.XLOOKUP($G1339,通讯通路门店!$S$4:$S$993933,通讯通路门店!$A$4:$A$993933,0,0),"")</f>
        <v>海南省</v>
      </c>
      <c r="B1339" s="99" t="str">
        <f>IFERROR(_xlfn.XLOOKUP($G1339,通讯通路门店!$S$4:$S$993933,通讯通路门店!$B$4:$B$993933,0,0),"")</f>
        <v>乐东黎族自治县</v>
      </c>
      <c r="C1339" s="99" t="str">
        <f>IFERROR(_xlfn.XLOOKUP($G1339,通讯通路门店!$S$4:$S$993933,通讯通路门店!$C$4:$C$993933,0,0),"")</f>
        <v>乐东黎族自治县</v>
      </c>
      <c r="D1339" s="99" t="str">
        <f>IFERROR(_xlfn.XLOOKUP($G1339,通讯通路门店!$S$4:$S$993933,通讯通路门店!$D$4:$D$993933,0,0),"")</f>
        <v>万冲镇</v>
      </c>
      <c r="E1339" s="83"/>
      <c r="F1339" s="83"/>
      <c r="G1339" s="101"/>
      <c r="H1339" s="102">
        <f>IFERROR(_xlfn.XLOOKUP($G1339,通讯通路门店!$S$4:$S$993933,通讯通路门店!$R$4:$R$993933,0,0),"")</f>
        <v>0</v>
      </c>
      <c r="I1339" s="83"/>
      <c r="J1339" s="83"/>
      <c r="K1339" s="83"/>
      <c r="L1339" s="83"/>
      <c r="M1339" s="83"/>
      <c r="N1339" s="83"/>
      <c r="O1339" s="83"/>
      <c r="P1339" s="83"/>
      <c r="Q1339" s="83"/>
      <c r="R1339" s="83"/>
      <c r="S1339" s="83"/>
      <c r="T1339" s="83"/>
      <c r="U1339" s="99">
        <f>COUNTIF(通讯通路门店!$S:$S,$G1339)</f>
        <v>0</v>
      </c>
      <c r="V1339" s="99">
        <f>COUNTIFS(通讯通路门店!$S:$S,$G1339,通讯通路门店!$J:$J,"综合卖场")</f>
        <v>0</v>
      </c>
      <c r="W1339" s="99">
        <f>SUMIFS(通讯通路门店!$AJ:$AJ,通讯通路门店!$S:$S,通讯客户沙盘!$G1339)</f>
        <v>0</v>
      </c>
      <c r="X1339" s="99">
        <f t="shared" si="100"/>
        <v>0</v>
      </c>
      <c r="Y1339" s="99">
        <f>COUNTIFS(通讯通路门店!$S:$S,$G1339,通讯通路门店!$J:$J,"荣耀体验店")+COUNTIFS(通讯通路门店!$S:$S,$G1339,通讯通路门店!$J:$J,"荣耀授权专卖店")</f>
        <v>0</v>
      </c>
      <c r="Z1339" s="99">
        <f>COUNTIFS(通讯通路门店!$S:$S,$G1339,通讯通路门店!$J:$J,"VIVO体验店")</f>
        <v>0</v>
      </c>
      <c r="AA1339" s="99">
        <f>COUNTIFS(通讯通路门店!$S:$S,$G1339,通讯通路门店!$J:$J,"OPPO体验店")</f>
        <v>0</v>
      </c>
      <c r="AB1339" s="99">
        <f>COUNTIFS(通讯通路门店!$S:$S,$G1339,通讯通路门店!$J:$J,"华为授权体验店")+COUNTIFS(通讯通路门店!$S:$S,$G1339,通讯通路门店!$J:$J,"华为堡垒店")</f>
        <v>0</v>
      </c>
      <c r="AC1339" s="99">
        <f>COUNTIFS(通讯通路门店!$S:$S,$G1339,通讯通路门店!$J:$J,"小米体验店")</f>
        <v>0</v>
      </c>
      <c r="AD1339" s="99">
        <f>COUNTIFS(通讯通路门店!$S:$S,$G1339,通讯通路门店!$J:$J,"苹果体验店")</f>
        <v>0</v>
      </c>
      <c r="AE1339" s="99">
        <f>COUNTIFS(通讯通路门店!$S:$S,$G1339,通讯通路门店!$J:$J,"其他品牌专卖店")</f>
        <v>0</v>
      </c>
      <c r="AF1339" s="99">
        <f>SUMIFS(通讯通路门店!$BI:$BI,通讯通路门店!$S:$S,$G1339)</f>
        <v>0</v>
      </c>
      <c r="AG1339" s="99">
        <f>SUMIFS(通讯通路门店!$BH:$BH,通讯通路门店!$S:$S,$G1339)</f>
        <v>0</v>
      </c>
      <c r="AH1339" s="99">
        <f t="shared" si="101"/>
        <v>0</v>
      </c>
      <c r="AI1339" s="99">
        <f>SUMIFS(通讯通路门店!$BB:$BB,通讯通路门店!$S:$S,$G1339)</f>
        <v>0</v>
      </c>
      <c r="AJ1339" s="99">
        <f>SUMIFS(通讯通路门店!$BE:$BE,通讯通路门店!$S:$S,$G1339)</f>
        <v>0</v>
      </c>
      <c r="AK1339" s="99">
        <f>SUMIFS(通讯通路门店!$BG:$BG,通讯通路门店!$S:$S,$G1339)</f>
        <v>0</v>
      </c>
      <c r="AL1339" s="99">
        <f>SUMIFS(通讯通路门店!$BC:$BC,通讯通路门店!$S:$S,$G1339)</f>
        <v>0</v>
      </c>
      <c r="AM1339" s="99">
        <f>SUMIFS(通讯通路门店!$BD:$BD,通讯通路门店!$S:$S,$G1339)</f>
        <v>0</v>
      </c>
      <c r="AN1339" s="99">
        <f>SUMIFS(通讯通路门店!$BF:$BF,通讯通路门店!$S:$S,$G1339)</f>
        <v>0</v>
      </c>
      <c r="AO1339" s="99">
        <f t="shared" si="102"/>
        <v>0</v>
      </c>
      <c r="AP1339" s="99">
        <f>SUMIFS(通讯通路门店!$K:$K,通讯通路门店!$S:$S,$G1339)</f>
        <v>0</v>
      </c>
      <c r="AQ1339" s="83"/>
      <c r="AR1339" s="99">
        <f>SUMIFS(通讯通路门店!$T:$T,通讯通路门店!$S:$S,$G1339)</f>
        <v>0</v>
      </c>
      <c r="AS1339" s="99">
        <f>SUMIFS(通讯通路门店!$U:$U,通讯通路门店!$S:$S,$G1339)</f>
        <v>0</v>
      </c>
      <c r="AT1339" s="99">
        <f>SUMIFS(通讯通路门店!$V:$V,通讯通路门店!$S:$S,$G1339)</f>
        <v>0</v>
      </c>
      <c r="AU1339" s="99">
        <f>SUMIFS(通讯通路门店!$W:$W,通讯通路门店!$S:$S,$G1339)</f>
        <v>0</v>
      </c>
      <c r="AV1339" s="99">
        <f>SUMIFS(通讯通路门店!$Z:$Z,通讯通路门店!$S:$S,$G1339)</f>
        <v>0</v>
      </c>
      <c r="AW1339" s="99">
        <f>SUMIFS(通讯通路门店!$AB:$AB,通讯通路门店!$S:$S,$G1339)</f>
        <v>0</v>
      </c>
      <c r="AX1339" s="99">
        <f>SUMIFS(通讯通路门店!$X:$X,通讯通路门店!$S:$S,$G1339)</f>
        <v>0</v>
      </c>
      <c r="AY1339" s="99">
        <f>SUMIFS(通讯通路门店!$Y:$Y,通讯通路门店!$S:$S,$G1339)</f>
        <v>0</v>
      </c>
      <c r="AZ1339" s="99">
        <f>SUMIFS(通讯通路门店!$AA:$AA,通讯通路门店!$S:$S,$G1339)</f>
        <v>0</v>
      </c>
      <c r="BA1339" s="99">
        <f t="shared" si="103"/>
        <v>0</v>
      </c>
      <c r="BB1339" s="99">
        <f t="shared" si="104"/>
        <v>0</v>
      </c>
      <c r="BC1339" s="99">
        <f>SUMIFS(通讯通路门店!$W:$W,通讯通路门店!$S:$S,$G1339,通讯通路门店!$J:$J,"荣耀体验店")+SUMIFS(通讯通路门店!$W:$W,通讯通路门店!$S:$S,$G1339,通讯通路门店!$J:$J,"荣耀授权专卖店")</f>
        <v>0</v>
      </c>
      <c r="BD1339" s="99">
        <f>SUMIFS(通讯通路门店!$Z:$Z,通讯通路门店!$S:$S,$G1339,通讯通路门店!$J:$J,"VIVO体验店")</f>
        <v>0</v>
      </c>
      <c r="BE1339" s="99">
        <f>SUMIFS(通讯通路门店!$AB:$AB,通讯通路门店!$S:$S,$G1339,通讯通路门店!$J:$J,"OPPO体验店")</f>
        <v>0</v>
      </c>
      <c r="BF1339" s="99">
        <f>SUMIFS(通讯通路门店!$X:$X,通讯通路门店!$S:$S,$G1339,通讯通路门店!$J:$J,"华为授权体验店")+SUMIFS(通讯通路门店!$AA:$AA,通讯通路门店!$S:$S,$G1339,通讯通路门店!$J:$J,"华为堡垒店")</f>
        <v>0</v>
      </c>
      <c r="BG1339" s="99">
        <f>SUMIFS(通讯通路门店!$Y:$Y,通讯通路门店!$S:$S,$G1339,通讯通路门店!$J:$J,"小米体验店")</f>
        <v>0</v>
      </c>
      <c r="BH1339" s="99">
        <f>SUMIFS(通讯通路门店!$AA:$AA,通讯通路门店!$S:$S,$G1339,通讯通路门店!$J:$J,"苹果体验店")</f>
        <v>0</v>
      </c>
      <c r="BI1339" s="99">
        <f>SUMIFS(通讯通路门店!$K:$K,通讯通路门店!$S:$S,$G1339,通讯通路门店!$J:$J,"其他品牌专卖店")</f>
        <v>0</v>
      </c>
      <c r="BJ1339" s="99">
        <f>SUMIFS(通讯通路门店!$AC:$AC,通讯通路门店!$S:$S,$G1339)</f>
        <v>0</v>
      </c>
      <c r="BK1339" s="99">
        <f>SUMIFS(通讯通路门店!$AD:$AD,通讯通路门店!$S:$S,$G1339)</f>
        <v>0</v>
      </c>
      <c r="BL1339" s="99">
        <f>SUMIFS(通讯通路门店!$AE:$AE,通讯通路门店!$S:$S,$G1339)</f>
        <v>0</v>
      </c>
      <c r="BM1339" s="99">
        <f>SUMIFS(通讯通路门店!$AF:$AF,通讯通路门店!$S:$S,$G1339)</f>
        <v>0</v>
      </c>
      <c r="BN1339" s="99">
        <f>SUMIFS(通讯通路门店!$AG:$AG,通讯通路门店!$S:$S,$G1339)</f>
        <v>0</v>
      </c>
      <c r="BO1339" s="99">
        <f>SUMIFS(通讯通路门店!$AH:$AH,通讯通路门店!$S:$S,$G1339)</f>
        <v>0</v>
      </c>
      <c r="BP1339" s="99">
        <f>SUMIFS(通讯通路门店!$AI:$AI,通讯通路门店!$S:$S,$G1339)</f>
        <v>0</v>
      </c>
      <c r="BQ1339" s="83"/>
    </row>
    <row r="1340" spans="1:69">
      <c r="A1340" s="99" t="str">
        <f>IFERROR(_xlfn.XLOOKUP($G1340,通讯通路门店!$S$4:$S$993933,通讯通路门店!$A$4:$A$993933,0,0),"")</f>
        <v>海南省</v>
      </c>
      <c r="B1340" s="99" t="str">
        <f>IFERROR(_xlfn.XLOOKUP($G1340,通讯通路门店!$S$4:$S$993933,通讯通路门店!$B$4:$B$993933,0,0),"")</f>
        <v>乐东黎族自治县</v>
      </c>
      <c r="C1340" s="99" t="str">
        <f>IFERROR(_xlfn.XLOOKUP($G1340,通讯通路门店!$S$4:$S$993933,通讯通路门店!$C$4:$C$993933,0,0),"")</f>
        <v>乐东黎族自治县</v>
      </c>
      <c r="D1340" s="99" t="str">
        <f>IFERROR(_xlfn.XLOOKUP($G1340,通讯通路门店!$S$4:$S$993933,通讯通路门店!$D$4:$D$993933,0,0),"")</f>
        <v>万冲镇</v>
      </c>
      <c r="E1340" s="83"/>
      <c r="F1340" s="83"/>
      <c r="G1340" s="101"/>
      <c r="H1340" s="102">
        <f>IFERROR(_xlfn.XLOOKUP($G1340,通讯通路门店!$S$4:$S$993933,通讯通路门店!$R$4:$R$993933,0,0),"")</f>
        <v>0</v>
      </c>
      <c r="I1340" s="83"/>
      <c r="J1340" s="83"/>
      <c r="K1340" s="83"/>
      <c r="L1340" s="83"/>
      <c r="M1340" s="83"/>
      <c r="N1340" s="83"/>
      <c r="O1340" s="83"/>
      <c r="P1340" s="83"/>
      <c r="Q1340" s="83"/>
      <c r="R1340" s="83"/>
      <c r="S1340" s="83"/>
      <c r="T1340" s="83"/>
      <c r="U1340" s="99">
        <f>COUNTIF(通讯通路门店!$S:$S,$G1340)</f>
        <v>0</v>
      </c>
      <c r="V1340" s="99">
        <f>COUNTIFS(通讯通路门店!$S:$S,$G1340,通讯通路门店!$J:$J,"综合卖场")</f>
        <v>0</v>
      </c>
      <c r="W1340" s="99">
        <f>SUMIFS(通讯通路门店!$AJ:$AJ,通讯通路门店!$S:$S,通讯客户沙盘!$G1340)</f>
        <v>0</v>
      </c>
      <c r="X1340" s="99">
        <f t="shared" si="100"/>
        <v>0</v>
      </c>
      <c r="Y1340" s="99">
        <f>COUNTIFS(通讯通路门店!$S:$S,$G1340,通讯通路门店!$J:$J,"荣耀体验店")+COUNTIFS(通讯通路门店!$S:$S,$G1340,通讯通路门店!$J:$J,"荣耀授权专卖店")</f>
        <v>0</v>
      </c>
      <c r="Z1340" s="99">
        <f>COUNTIFS(通讯通路门店!$S:$S,$G1340,通讯通路门店!$J:$J,"VIVO体验店")</f>
        <v>0</v>
      </c>
      <c r="AA1340" s="99">
        <f>COUNTIFS(通讯通路门店!$S:$S,$G1340,通讯通路门店!$J:$J,"OPPO体验店")</f>
        <v>0</v>
      </c>
      <c r="AB1340" s="99">
        <f>COUNTIFS(通讯通路门店!$S:$S,$G1340,通讯通路门店!$J:$J,"华为授权体验店")+COUNTIFS(通讯通路门店!$S:$S,$G1340,通讯通路门店!$J:$J,"华为堡垒店")</f>
        <v>0</v>
      </c>
      <c r="AC1340" s="99">
        <f>COUNTIFS(通讯通路门店!$S:$S,$G1340,通讯通路门店!$J:$J,"小米体验店")</f>
        <v>0</v>
      </c>
      <c r="AD1340" s="99">
        <f>COUNTIFS(通讯通路门店!$S:$S,$G1340,通讯通路门店!$J:$J,"苹果体验店")</f>
        <v>0</v>
      </c>
      <c r="AE1340" s="99">
        <f>COUNTIFS(通讯通路门店!$S:$S,$G1340,通讯通路门店!$J:$J,"其他品牌专卖店")</f>
        <v>0</v>
      </c>
      <c r="AF1340" s="99">
        <f>SUMIFS(通讯通路门店!$BI:$BI,通讯通路门店!$S:$S,$G1340)</f>
        <v>0</v>
      </c>
      <c r="AG1340" s="99">
        <f>SUMIFS(通讯通路门店!$BH:$BH,通讯通路门店!$S:$S,$G1340)</f>
        <v>0</v>
      </c>
      <c r="AH1340" s="99">
        <f t="shared" si="101"/>
        <v>0</v>
      </c>
      <c r="AI1340" s="99">
        <f>SUMIFS(通讯通路门店!$BB:$BB,通讯通路门店!$S:$S,$G1340)</f>
        <v>0</v>
      </c>
      <c r="AJ1340" s="99">
        <f>SUMIFS(通讯通路门店!$BE:$BE,通讯通路门店!$S:$S,$G1340)</f>
        <v>0</v>
      </c>
      <c r="AK1340" s="99">
        <f>SUMIFS(通讯通路门店!$BG:$BG,通讯通路门店!$S:$S,$G1340)</f>
        <v>0</v>
      </c>
      <c r="AL1340" s="99">
        <f>SUMIFS(通讯通路门店!$BC:$BC,通讯通路门店!$S:$S,$G1340)</f>
        <v>0</v>
      </c>
      <c r="AM1340" s="99">
        <f>SUMIFS(通讯通路门店!$BD:$BD,通讯通路门店!$S:$S,$G1340)</f>
        <v>0</v>
      </c>
      <c r="AN1340" s="99">
        <f>SUMIFS(通讯通路门店!$BF:$BF,通讯通路门店!$S:$S,$G1340)</f>
        <v>0</v>
      </c>
      <c r="AO1340" s="99">
        <f t="shared" si="102"/>
        <v>0</v>
      </c>
      <c r="AP1340" s="99">
        <f>SUMIFS(通讯通路门店!$K:$K,通讯通路门店!$S:$S,$G1340)</f>
        <v>0</v>
      </c>
      <c r="AQ1340" s="83"/>
      <c r="AR1340" s="99">
        <f>SUMIFS(通讯通路门店!$T:$T,通讯通路门店!$S:$S,$G1340)</f>
        <v>0</v>
      </c>
      <c r="AS1340" s="99">
        <f>SUMIFS(通讯通路门店!$U:$U,通讯通路门店!$S:$S,$G1340)</f>
        <v>0</v>
      </c>
      <c r="AT1340" s="99">
        <f>SUMIFS(通讯通路门店!$V:$V,通讯通路门店!$S:$S,$G1340)</f>
        <v>0</v>
      </c>
      <c r="AU1340" s="99">
        <f>SUMIFS(通讯通路门店!$W:$W,通讯通路门店!$S:$S,$G1340)</f>
        <v>0</v>
      </c>
      <c r="AV1340" s="99">
        <f>SUMIFS(通讯通路门店!$Z:$Z,通讯通路门店!$S:$S,$G1340)</f>
        <v>0</v>
      </c>
      <c r="AW1340" s="99">
        <f>SUMIFS(通讯通路门店!$AB:$AB,通讯通路门店!$S:$S,$G1340)</f>
        <v>0</v>
      </c>
      <c r="AX1340" s="99">
        <f>SUMIFS(通讯通路门店!$X:$X,通讯通路门店!$S:$S,$G1340)</f>
        <v>0</v>
      </c>
      <c r="AY1340" s="99">
        <f>SUMIFS(通讯通路门店!$Y:$Y,通讯通路门店!$S:$S,$G1340)</f>
        <v>0</v>
      </c>
      <c r="AZ1340" s="99">
        <f>SUMIFS(通讯通路门店!$AA:$AA,通讯通路门店!$S:$S,$G1340)</f>
        <v>0</v>
      </c>
      <c r="BA1340" s="99">
        <f t="shared" si="103"/>
        <v>0</v>
      </c>
      <c r="BB1340" s="99">
        <f t="shared" si="104"/>
        <v>0</v>
      </c>
      <c r="BC1340" s="99">
        <f>SUMIFS(通讯通路门店!$W:$W,通讯通路门店!$S:$S,$G1340,通讯通路门店!$J:$J,"荣耀体验店")+SUMIFS(通讯通路门店!$W:$W,通讯通路门店!$S:$S,$G1340,通讯通路门店!$J:$J,"荣耀授权专卖店")</f>
        <v>0</v>
      </c>
      <c r="BD1340" s="99">
        <f>SUMIFS(通讯通路门店!$Z:$Z,通讯通路门店!$S:$S,$G1340,通讯通路门店!$J:$J,"VIVO体验店")</f>
        <v>0</v>
      </c>
      <c r="BE1340" s="99">
        <f>SUMIFS(通讯通路门店!$AB:$AB,通讯通路门店!$S:$S,$G1340,通讯通路门店!$J:$J,"OPPO体验店")</f>
        <v>0</v>
      </c>
      <c r="BF1340" s="99">
        <f>SUMIFS(通讯通路门店!$X:$X,通讯通路门店!$S:$S,$G1340,通讯通路门店!$J:$J,"华为授权体验店")+SUMIFS(通讯通路门店!$AA:$AA,通讯通路门店!$S:$S,$G1340,通讯通路门店!$J:$J,"华为堡垒店")</f>
        <v>0</v>
      </c>
      <c r="BG1340" s="99">
        <f>SUMIFS(通讯通路门店!$Y:$Y,通讯通路门店!$S:$S,$G1340,通讯通路门店!$J:$J,"小米体验店")</f>
        <v>0</v>
      </c>
      <c r="BH1340" s="99">
        <f>SUMIFS(通讯通路门店!$AA:$AA,通讯通路门店!$S:$S,$G1340,通讯通路门店!$J:$J,"苹果体验店")</f>
        <v>0</v>
      </c>
      <c r="BI1340" s="99">
        <f>SUMIFS(通讯通路门店!$K:$K,通讯通路门店!$S:$S,$G1340,通讯通路门店!$J:$J,"其他品牌专卖店")</f>
        <v>0</v>
      </c>
      <c r="BJ1340" s="99">
        <f>SUMIFS(通讯通路门店!$AC:$AC,通讯通路门店!$S:$S,$G1340)</f>
        <v>0</v>
      </c>
      <c r="BK1340" s="99">
        <f>SUMIFS(通讯通路门店!$AD:$AD,通讯通路门店!$S:$S,$G1340)</f>
        <v>0</v>
      </c>
      <c r="BL1340" s="99">
        <f>SUMIFS(通讯通路门店!$AE:$AE,通讯通路门店!$S:$S,$G1340)</f>
        <v>0</v>
      </c>
      <c r="BM1340" s="99">
        <f>SUMIFS(通讯通路门店!$AF:$AF,通讯通路门店!$S:$S,$G1340)</f>
        <v>0</v>
      </c>
      <c r="BN1340" s="99">
        <f>SUMIFS(通讯通路门店!$AG:$AG,通讯通路门店!$S:$S,$G1340)</f>
        <v>0</v>
      </c>
      <c r="BO1340" s="99">
        <f>SUMIFS(通讯通路门店!$AH:$AH,通讯通路门店!$S:$S,$G1340)</f>
        <v>0</v>
      </c>
      <c r="BP1340" s="99">
        <f>SUMIFS(通讯通路门店!$AI:$AI,通讯通路门店!$S:$S,$G1340)</f>
        <v>0</v>
      </c>
      <c r="BQ1340" s="83"/>
    </row>
    <row r="1341" spans="1:69">
      <c r="A1341" s="99" t="str">
        <f>IFERROR(_xlfn.XLOOKUP($G1341,通讯通路门店!$S$4:$S$993933,通讯通路门店!$A$4:$A$993933,0,0),"")</f>
        <v>海南省</v>
      </c>
      <c r="B1341" s="99" t="str">
        <f>IFERROR(_xlfn.XLOOKUP($G1341,通讯通路门店!$S$4:$S$993933,通讯通路门店!$B$4:$B$993933,0,0),"")</f>
        <v>乐东黎族自治县</v>
      </c>
      <c r="C1341" s="99" t="str">
        <f>IFERROR(_xlfn.XLOOKUP($G1341,通讯通路门店!$S$4:$S$993933,通讯通路门店!$C$4:$C$993933,0,0),"")</f>
        <v>乐东黎族自治县</v>
      </c>
      <c r="D1341" s="99" t="str">
        <f>IFERROR(_xlfn.XLOOKUP($G1341,通讯通路门店!$S$4:$S$993933,通讯通路门店!$D$4:$D$993933,0,0),"")</f>
        <v>万冲镇</v>
      </c>
      <c r="E1341" s="83"/>
      <c r="F1341" s="83"/>
      <c r="G1341" s="101"/>
      <c r="H1341" s="102">
        <f>IFERROR(_xlfn.XLOOKUP($G1341,通讯通路门店!$S$4:$S$993933,通讯通路门店!$R$4:$R$993933,0,0),"")</f>
        <v>0</v>
      </c>
      <c r="I1341" s="83"/>
      <c r="J1341" s="83"/>
      <c r="K1341" s="83"/>
      <c r="L1341" s="83"/>
      <c r="M1341" s="83"/>
      <c r="N1341" s="83"/>
      <c r="O1341" s="83"/>
      <c r="P1341" s="83"/>
      <c r="Q1341" s="83"/>
      <c r="R1341" s="83"/>
      <c r="S1341" s="83"/>
      <c r="T1341" s="83"/>
      <c r="U1341" s="99">
        <f>COUNTIF(通讯通路门店!$S:$S,$G1341)</f>
        <v>0</v>
      </c>
      <c r="V1341" s="99">
        <f>COUNTIFS(通讯通路门店!$S:$S,$G1341,通讯通路门店!$J:$J,"综合卖场")</f>
        <v>0</v>
      </c>
      <c r="W1341" s="99">
        <f>SUMIFS(通讯通路门店!$AJ:$AJ,通讯通路门店!$S:$S,通讯客户沙盘!$G1341)</f>
        <v>0</v>
      </c>
      <c r="X1341" s="99">
        <f t="shared" si="100"/>
        <v>0</v>
      </c>
      <c r="Y1341" s="99">
        <f>COUNTIFS(通讯通路门店!$S:$S,$G1341,通讯通路门店!$J:$J,"荣耀体验店")+COUNTIFS(通讯通路门店!$S:$S,$G1341,通讯通路门店!$J:$J,"荣耀授权专卖店")</f>
        <v>0</v>
      </c>
      <c r="Z1341" s="99">
        <f>COUNTIFS(通讯通路门店!$S:$S,$G1341,通讯通路门店!$J:$J,"VIVO体验店")</f>
        <v>0</v>
      </c>
      <c r="AA1341" s="99">
        <f>COUNTIFS(通讯通路门店!$S:$S,$G1341,通讯通路门店!$J:$J,"OPPO体验店")</f>
        <v>0</v>
      </c>
      <c r="AB1341" s="99">
        <f>COUNTIFS(通讯通路门店!$S:$S,$G1341,通讯通路门店!$J:$J,"华为授权体验店")+COUNTIFS(通讯通路门店!$S:$S,$G1341,通讯通路门店!$J:$J,"华为堡垒店")</f>
        <v>0</v>
      </c>
      <c r="AC1341" s="99">
        <f>COUNTIFS(通讯通路门店!$S:$S,$G1341,通讯通路门店!$J:$J,"小米体验店")</f>
        <v>0</v>
      </c>
      <c r="AD1341" s="99">
        <f>COUNTIFS(通讯通路门店!$S:$S,$G1341,通讯通路门店!$J:$J,"苹果体验店")</f>
        <v>0</v>
      </c>
      <c r="AE1341" s="99">
        <f>COUNTIFS(通讯通路门店!$S:$S,$G1341,通讯通路门店!$J:$J,"其他品牌专卖店")</f>
        <v>0</v>
      </c>
      <c r="AF1341" s="99">
        <f>SUMIFS(通讯通路门店!$BI:$BI,通讯通路门店!$S:$S,$G1341)</f>
        <v>0</v>
      </c>
      <c r="AG1341" s="99">
        <f>SUMIFS(通讯通路门店!$BH:$BH,通讯通路门店!$S:$S,$G1341)</f>
        <v>0</v>
      </c>
      <c r="AH1341" s="99">
        <f t="shared" si="101"/>
        <v>0</v>
      </c>
      <c r="AI1341" s="99">
        <f>SUMIFS(通讯通路门店!$BB:$BB,通讯通路门店!$S:$S,$G1341)</f>
        <v>0</v>
      </c>
      <c r="AJ1341" s="99">
        <f>SUMIFS(通讯通路门店!$BE:$BE,通讯通路门店!$S:$S,$G1341)</f>
        <v>0</v>
      </c>
      <c r="AK1341" s="99">
        <f>SUMIFS(通讯通路门店!$BG:$BG,通讯通路门店!$S:$S,$G1341)</f>
        <v>0</v>
      </c>
      <c r="AL1341" s="99">
        <f>SUMIFS(通讯通路门店!$BC:$BC,通讯通路门店!$S:$S,$G1341)</f>
        <v>0</v>
      </c>
      <c r="AM1341" s="99">
        <f>SUMIFS(通讯通路门店!$BD:$BD,通讯通路门店!$S:$S,$G1341)</f>
        <v>0</v>
      </c>
      <c r="AN1341" s="99">
        <f>SUMIFS(通讯通路门店!$BF:$BF,通讯通路门店!$S:$S,$G1341)</f>
        <v>0</v>
      </c>
      <c r="AO1341" s="99">
        <f t="shared" si="102"/>
        <v>0</v>
      </c>
      <c r="AP1341" s="99">
        <f>SUMIFS(通讯通路门店!$K:$K,通讯通路门店!$S:$S,$G1341)</f>
        <v>0</v>
      </c>
      <c r="AQ1341" s="83"/>
      <c r="AR1341" s="99">
        <f>SUMIFS(通讯通路门店!$T:$T,通讯通路门店!$S:$S,$G1341)</f>
        <v>0</v>
      </c>
      <c r="AS1341" s="99">
        <f>SUMIFS(通讯通路门店!$U:$U,通讯通路门店!$S:$S,$G1341)</f>
        <v>0</v>
      </c>
      <c r="AT1341" s="99">
        <f>SUMIFS(通讯通路门店!$V:$V,通讯通路门店!$S:$S,$G1341)</f>
        <v>0</v>
      </c>
      <c r="AU1341" s="99">
        <f>SUMIFS(通讯通路门店!$W:$W,通讯通路门店!$S:$S,$G1341)</f>
        <v>0</v>
      </c>
      <c r="AV1341" s="99">
        <f>SUMIFS(通讯通路门店!$Z:$Z,通讯通路门店!$S:$S,$G1341)</f>
        <v>0</v>
      </c>
      <c r="AW1341" s="99">
        <f>SUMIFS(通讯通路门店!$AB:$AB,通讯通路门店!$S:$S,$G1341)</f>
        <v>0</v>
      </c>
      <c r="AX1341" s="99">
        <f>SUMIFS(通讯通路门店!$X:$X,通讯通路门店!$S:$S,$G1341)</f>
        <v>0</v>
      </c>
      <c r="AY1341" s="99">
        <f>SUMIFS(通讯通路门店!$Y:$Y,通讯通路门店!$S:$S,$G1341)</f>
        <v>0</v>
      </c>
      <c r="AZ1341" s="99">
        <f>SUMIFS(通讯通路门店!$AA:$AA,通讯通路门店!$S:$S,$G1341)</f>
        <v>0</v>
      </c>
      <c r="BA1341" s="99">
        <f t="shared" si="103"/>
        <v>0</v>
      </c>
      <c r="BB1341" s="99">
        <f t="shared" si="104"/>
        <v>0</v>
      </c>
      <c r="BC1341" s="99">
        <f>SUMIFS(通讯通路门店!$W:$W,通讯通路门店!$S:$S,$G1341,通讯通路门店!$J:$J,"荣耀体验店")+SUMIFS(通讯通路门店!$W:$W,通讯通路门店!$S:$S,$G1341,通讯通路门店!$J:$J,"荣耀授权专卖店")</f>
        <v>0</v>
      </c>
      <c r="BD1341" s="99">
        <f>SUMIFS(通讯通路门店!$Z:$Z,通讯通路门店!$S:$S,$G1341,通讯通路门店!$J:$J,"VIVO体验店")</f>
        <v>0</v>
      </c>
      <c r="BE1341" s="99">
        <f>SUMIFS(通讯通路门店!$AB:$AB,通讯通路门店!$S:$S,$G1341,通讯通路门店!$J:$J,"OPPO体验店")</f>
        <v>0</v>
      </c>
      <c r="BF1341" s="99">
        <f>SUMIFS(通讯通路门店!$X:$X,通讯通路门店!$S:$S,$G1341,通讯通路门店!$J:$J,"华为授权体验店")+SUMIFS(通讯通路门店!$AA:$AA,通讯通路门店!$S:$S,$G1341,通讯通路门店!$J:$J,"华为堡垒店")</f>
        <v>0</v>
      </c>
      <c r="BG1341" s="99">
        <f>SUMIFS(通讯通路门店!$Y:$Y,通讯通路门店!$S:$S,$G1341,通讯通路门店!$J:$J,"小米体验店")</f>
        <v>0</v>
      </c>
      <c r="BH1341" s="99">
        <f>SUMIFS(通讯通路门店!$AA:$AA,通讯通路门店!$S:$S,$G1341,通讯通路门店!$J:$J,"苹果体验店")</f>
        <v>0</v>
      </c>
      <c r="BI1341" s="99">
        <f>SUMIFS(通讯通路门店!$K:$K,通讯通路门店!$S:$S,$G1341,通讯通路门店!$J:$J,"其他品牌专卖店")</f>
        <v>0</v>
      </c>
      <c r="BJ1341" s="99">
        <f>SUMIFS(通讯通路门店!$AC:$AC,通讯通路门店!$S:$S,$G1341)</f>
        <v>0</v>
      </c>
      <c r="BK1341" s="99">
        <f>SUMIFS(通讯通路门店!$AD:$AD,通讯通路门店!$S:$S,$G1341)</f>
        <v>0</v>
      </c>
      <c r="BL1341" s="99">
        <f>SUMIFS(通讯通路门店!$AE:$AE,通讯通路门店!$S:$S,$G1341)</f>
        <v>0</v>
      </c>
      <c r="BM1341" s="99">
        <f>SUMIFS(通讯通路门店!$AF:$AF,通讯通路门店!$S:$S,$G1341)</f>
        <v>0</v>
      </c>
      <c r="BN1341" s="99">
        <f>SUMIFS(通讯通路门店!$AG:$AG,通讯通路门店!$S:$S,$G1341)</f>
        <v>0</v>
      </c>
      <c r="BO1341" s="99">
        <f>SUMIFS(通讯通路门店!$AH:$AH,通讯通路门店!$S:$S,$G1341)</f>
        <v>0</v>
      </c>
      <c r="BP1341" s="99">
        <f>SUMIFS(通讯通路门店!$AI:$AI,通讯通路门店!$S:$S,$G1341)</f>
        <v>0</v>
      </c>
      <c r="BQ1341" s="83"/>
    </row>
    <row r="1342" spans="1:69">
      <c r="A1342" s="99" t="str">
        <f>IFERROR(_xlfn.XLOOKUP($G1342,通讯通路门店!$S$4:$S$993933,通讯通路门店!$A$4:$A$993933,0,0),"")</f>
        <v>海南省</v>
      </c>
      <c r="B1342" s="99" t="str">
        <f>IFERROR(_xlfn.XLOOKUP($G1342,通讯通路门店!$S$4:$S$993933,通讯通路门店!$B$4:$B$993933,0,0),"")</f>
        <v>乐东黎族自治县</v>
      </c>
      <c r="C1342" s="99" t="str">
        <f>IFERROR(_xlfn.XLOOKUP($G1342,通讯通路门店!$S$4:$S$993933,通讯通路门店!$C$4:$C$993933,0,0),"")</f>
        <v>乐东黎族自治县</v>
      </c>
      <c r="D1342" s="99" t="str">
        <f>IFERROR(_xlfn.XLOOKUP($G1342,通讯通路门店!$S$4:$S$993933,通讯通路门店!$D$4:$D$993933,0,0),"")</f>
        <v>万冲镇</v>
      </c>
      <c r="E1342" s="83"/>
      <c r="F1342" s="83"/>
      <c r="G1342" s="101"/>
      <c r="H1342" s="102">
        <f>IFERROR(_xlfn.XLOOKUP($G1342,通讯通路门店!$S$4:$S$993933,通讯通路门店!$R$4:$R$993933,0,0),"")</f>
        <v>0</v>
      </c>
      <c r="I1342" s="83"/>
      <c r="J1342" s="83"/>
      <c r="K1342" s="83"/>
      <c r="L1342" s="83"/>
      <c r="M1342" s="83"/>
      <c r="N1342" s="83"/>
      <c r="O1342" s="83"/>
      <c r="P1342" s="83"/>
      <c r="Q1342" s="83"/>
      <c r="R1342" s="83"/>
      <c r="S1342" s="83"/>
      <c r="T1342" s="83"/>
      <c r="U1342" s="99">
        <f>COUNTIF(通讯通路门店!$S:$S,$G1342)</f>
        <v>0</v>
      </c>
      <c r="V1342" s="99">
        <f>COUNTIFS(通讯通路门店!$S:$S,$G1342,通讯通路门店!$J:$J,"综合卖场")</f>
        <v>0</v>
      </c>
      <c r="W1342" s="99">
        <f>SUMIFS(通讯通路门店!$AJ:$AJ,通讯通路门店!$S:$S,通讯客户沙盘!$G1342)</f>
        <v>0</v>
      </c>
      <c r="X1342" s="99">
        <f t="shared" si="100"/>
        <v>0</v>
      </c>
      <c r="Y1342" s="99">
        <f>COUNTIFS(通讯通路门店!$S:$S,$G1342,通讯通路门店!$J:$J,"荣耀体验店")+COUNTIFS(通讯通路门店!$S:$S,$G1342,通讯通路门店!$J:$J,"荣耀授权专卖店")</f>
        <v>0</v>
      </c>
      <c r="Z1342" s="99">
        <f>COUNTIFS(通讯通路门店!$S:$S,$G1342,通讯通路门店!$J:$J,"VIVO体验店")</f>
        <v>0</v>
      </c>
      <c r="AA1342" s="99">
        <f>COUNTIFS(通讯通路门店!$S:$S,$G1342,通讯通路门店!$J:$J,"OPPO体验店")</f>
        <v>0</v>
      </c>
      <c r="AB1342" s="99">
        <f>COUNTIFS(通讯通路门店!$S:$S,$G1342,通讯通路门店!$J:$J,"华为授权体验店")+COUNTIFS(通讯通路门店!$S:$S,$G1342,通讯通路门店!$J:$J,"华为堡垒店")</f>
        <v>0</v>
      </c>
      <c r="AC1342" s="99">
        <f>COUNTIFS(通讯通路门店!$S:$S,$G1342,通讯通路门店!$J:$J,"小米体验店")</f>
        <v>0</v>
      </c>
      <c r="AD1342" s="99">
        <f>COUNTIFS(通讯通路门店!$S:$S,$G1342,通讯通路门店!$J:$J,"苹果体验店")</f>
        <v>0</v>
      </c>
      <c r="AE1342" s="99">
        <f>COUNTIFS(通讯通路门店!$S:$S,$G1342,通讯通路门店!$J:$J,"其他品牌专卖店")</f>
        <v>0</v>
      </c>
      <c r="AF1342" s="99">
        <f>SUMIFS(通讯通路门店!$BI:$BI,通讯通路门店!$S:$S,$G1342)</f>
        <v>0</v>
      </c>
      <c r="AG1342" s="99">
        <f>SUMIFS(通讯通路门店!$BH:$BH,通讯通路门店!$S:$S,$G1342)</f>
        <v>0</v>
      </c>
      <c r="AH1342" s="99">
        <f t="shared" si="101"/>
        <v>0</v>
      </c>
      <c r="AI1342" s="99">
        <f>SUMIFS(通讯通路门店!$BB:$BB,通讯通路门店!$S:$S,$G1342)</f>
        <v>0</v>
      </c>
      <c r="AJ1342" s="99">
        <f>SUMIFS(通讯通路门店!$BE:$BE,通讯通路门店!$S:$S,$G1342)</f>
        <v>0</v>
      </c>
      <c r="AK1342" s="99">
        <f>SUMIFS(通讯通路门店!$BG:$BG,通讯通路门店!$S:$S,$G1342)</f>
        <v>0</v>
      </c>
      <c r="AL1342" s="99">
        <f>SUMIFS(通讯通路门店!$BC:$BC,通讯通路门店!$S:$S,$G1342)</f>
        <v>0</v>
      </c>
      <c r="AM1342" s="99">
        <f>SUMIFS(通讯通路门店!$BD:$BD,通讯通路门店!$S:$S,$G1342)</f>
        <v>0</v>
      </c>
      <c r="AN1342" s="99">
        <f>SUMIFS(通讯通路门店!$BF:$BF,通讯通路门店!$S:$S,$G1342)</f>
        <v>0</v>
      </c>
      <c r="AO1342" s="99">
        <f t="shared" si="102"/>
        <v>0</v>
      </c>
      <c r="AP1342" s="99">
        <f>SUMIFS(通讯通路门店!$K:$K,通讯通路门店!$S:$S,$G1342)</f>
        <v>0</v>
      </c>
      <c r="AQ1342" s="83"/>
      <c r="AR1342" s="99">
        <f>SUMIFS(通讯通路门店!$T:$T,通讯通路门店!$S:$S,$G1342)</f>
        <v>0</v>
      </c>
      <c r="AS1342" s="99">
        <f>SUMIFS(通讯通路门店!$U:$U,通讯通路门店!$S:$S,$G1342)</f>
        <v>0</v>
      </c>
      <c r="AT1342" s="99">
        <f>SUMIFS(通讯通路门店!$V:$V,通讯通路门店!$S:$S,$G1342)</f>
        <v>0</v>
      </c>
      <c r="AU1342" s="99">
        <f>SUMIFS(通讯通路门店!$W:$W,通讯通路门店!$S:$S,$G1342)</f>
        <v>0</v>
      </c>
      <c r="AV1342" s="99">
        <f>SUMIFS(通讯通路门店!$Z:$Z,通讯通路门店!$S:$S,$G1342)</f>
        <v>0</v>
      </c>
      <c r="AW1342" s="99">
        <f>SUMIFS(通讯通路门店!$AB:$AB,通讯通路门店!$S:$S,$G1342)</f>
        <v>0</v>
      </c>
      <c r="AX1342" s="99">
        <f>SUMIFS(通讯通路门店!$X:$X,通讯通路门店!$S:$S,$G1342)</f>
        <v>0</v>
      </c>
      <c r="AY1342" s="99">
        <f>SUMIFS(通讯通路门店!$Y:$Y,通讯通路门店!$S:$S,$G1342)</f>
        <v>0</v>
      </c>
      <c r="AZ1342" s="99">
        <f>SUMIFS(通讯通路门店!$AA:$AA,通讯通路门店!$S:$S,$G1342)</f>
        <v>0</v>
      </c>
      <c r="BA1342" s="99">
        <f t="shared" si="103"/>
        <v>0</v>
      </c>
      <c r="BB1342" s="99">
        <f t="shared" si="104"/>
        <v>0</v>
      </c>
      <c r="BC1342" s="99">
        <f>SUMIFS(通讯通路门店!$W:$W,通讯通路门店!$S:$S,$G1342,通讯通路门店!$J:$J,"荣耀体验店")+SUMIFS(通讯通路门店!$W:$W,通讯通路门店!$S:$S,$G1342,通讯通路门店!$J:$J,"荣耀授权专卖店")</f>
        <v>0</v>
      </c>
      <c r="BD1342" s="99">
        <f>SUMIFS(通讯通路门店!$Z:$Z,通讯通路门店!$S:$S,$G1342,通讯通路门店!$J:$J,"VIVO体验店")</f>
        <v>0</v>
      </c>
      <c r="BE1342" s="99">
        <f>SUMIFS(通讯通路门店!$AB:$AB,通讯通路门店!$S:$S,$G1342,通讯通路门店!$J:$J,"OPPO体验店")</f>
        <v>0</v>
      </c>
      <c r="BF1342" s="99">
        <f>SUMIFS(通讯通路门店!$X:$X,通讯通路门店!$S:$S,$G1342,通讯通路门店!$J:$J,"华为授权体验店")+SUMIFS(通讯通路门店!$AA:$AA,通讯通路门店!$S:$S,$G1342,通讯通路门店!$J:$J,"华为堡垒店")</f>
        <v>0</v>
      </c>
      <c r="BG1342" s="99">
        <f>SUMIFS(通讯通路门店!$Y:$Y,通讯通路门店!$S:$S,$G1342,通讯通路门店!$J:$J,"小米体验店")</f>
        <v>0</v>
      </c>
      <c r="BH1342" s="99">
        <f>SUMIFS(通讯通路门店!$AA:$AA,通讯通路门店!$S:$S,$G1342,通讯通路门店!$J:$J,"苹果体验店")</f>
        <v>0</v>
      </c>
      <c r="BI1342" s="99">
        <f>SUMIFS(通讯通路门店!$K:$K,通讯通路门店!$S:$S,$G1342,通讯通路门店!$J:$J,"其他品牌专卖店")</f>
        <v>0</v>
      </c>
      <c r="BJ1342" s="99">
        <f>SUMIFS(通讯通路门店!$AC:$AC,通讯通路门店!$S:$S,$G1342)</f>
        <v>0</v>
      </c>
      <c r="BK1342" s="99">
        <f>SUMIFS(通讯通路门店!$AD:$AD,通讯通路门店!$S:$S,$G1342)</f>
        <v>0</v>
      </c>
      <c r="BL1342" s="99">
        <f>SUMIFS(通讯通路门店!$AE:$AE,通讯通路门店!$S:$S,$G1342)</f>
        <v>0</v>
      </c>
      <c r="BM1342" s="99">
        <f>SUMIFS(通讯通路门店!$AF:$AF,通讯通路门店!$S:$S,$G1342)</f>
        <v>0</v>
      </c>
      <c r="BN1342" s="99">
        <f>SUMIFS(通讯通路门店!$AG:$AG,通讯通路门店!$S:$S,$G1342)</f>
        <v>0</v>
      </c>
      <c r="BO1342" s="99">
        <f>SUMIFS(通讯通路门店!$AH:$AH,通讯通路门店!$S:$S,$G1342)</f>
        <v>0</v>
      </c>
      <c r="BP1342" s="99">
        <f>SUMIFS(通讯通路门店!$AI:$AI,通讯通路门店!$S:$S,$G1342)</f>
        <v>0</v>
      </c>
      <c r="BQ1342" s="83"/>
    </row>
    <row r="1343" spans="1:69">
      <c r="A1343" s="99" t="str">
        <f>IFERROR(_xlfn.XLOOKUP($G1343,通讯通路门店!$S$4:$S$993933,通讯通路门店!$A$4:$A$993933,0,0),"")</f>
        <v>海南省</v>
      </c>
      <c r="B1343" s="99" t="str">
        <f>IFERROR(_xlfn.XLOOKUP($G1343,通讯通路门店!$S$4:$S$993933,通讯通路门店!$B$4:$B$993933,0,0),"")</f>
        <v>乐东黎族自治县</v>
      </c>
      <c r="C1343" s="99" t="str">
        <f>IFERROR(_xlfn.XLOOKUP($G1343,通讯通路门店!$S$4:$S$993933,通讯通路门店!$C$4:$C$993933,0,0),"")</f>
        <v>乐东黎族自治县</v>
      </c>
      <c r="D1343" s="99" t="str">
        <f>IFERROR(_xlfn.XLOOKUP($G1343,通讯通路门店!$S$4:$S$993933,通讯通路门店!$D$4:$D$993933,0,0),"")</f>
        <v>万冲镇</v>
      </c>
      <c r="E1343" s="83"/>
      <c r="F1343" s="83"/>
      <c r="G1343" s="101"/>
      <c r="H1343" s="102">
        <f>IFERROR(_xlfn.XLOOKUP($G1343,通讯通路门店!$S$4:$S$993933,通讯通路门店!$R$4:$R$993933,0,0),"")</f>
        <v>0</v>
      </c>
      <c r="I1343" s="83"/>
      <c r="J1343" s="83"/>
      <c r="K1343" s="83"/>
      <c r="L1343" s="83"/>
      <c r="M1343" s="83"/>
      <c r="N1343" s="83"/>
      <c r="O1343" s="83"/>
      <c r="P1343" s="83"/>
      <c r="Q1343" s="83"/>
      <c r="R1343" s="83"/>
      <c r="S1343" s="83"/>
      <c r="T1343" s="83"/>
      <c r="U1343" s="99">
        <f>COUNTIF(通讯通路门店!$S:$S,$G1343)</f>
        <v>0</v>
      </c>
      <c r="V1343" s="99">
        <f>COUNTIFS(通讯通路门店!$S:$S,$G1343,通讯通路门店!$J:$J,"综合卖场")</f>
        <v>0</v>
      </c>
      <c r="W1343" s="99">
        <f>SUMIFS(通讯通路门店!$AJ:$AJ,通讯通路门店!$S:$S,通讯客户沙盘!$G1343)</f>
        <v>0</v>
      </c>
      <c r="X1343" s="99">
        <f t="shared" si="100"/>
        <v>0</v>
      </c>
      <c r="Y1343" s="99">
        <f>COUNTIFS(通讯通路门店!$S:$S,$G1343,通讯通路门店!$J:$J,"荣耀体验店")+COUNTIFS(通讯通路门店!$S:$S,$G1343,通讯通路门店!$J:$J,"荣耀授权专卖店")</f>
        <v>0</v>
      </c>
      <c r="Z1343" s="99">
        <f>COUNTIFS(通讯通路门店!$S:$S,$G1343,通讯通路门店!$J:$J,"VIVO体验店")</f>
        <v>0</v>
      </c>
      <c r="AA1343" s="99">
        <f>COUNTIFS(通讯通路门店!$S:$S,$G1343,通讯通路门店!$J:$J,"OPPO体验店")</f>
        <v>0</v>
      </c>
      <c r="AB1343" s="99">
        <f>COUNTIFS(通讯通路门店!$S:$S,$G1343,通讯通路门店!$J:$J,"华为授权体验店")+COUNTIFS(通讯通路门店!$S:$S,$G1343,通讯通路门店!$J:$J,"华为堡垒店")</f>
        <v>0</v>
      </c>
      <c r="AC1343" s="99">
        <f>COUNTIFS(通讯通路门店!$S:$S,$G1343,通讯通路门店!$J:$J,"小米体验店")</f>
        <v>0</v>
      </c>
      <c r="AD1343" s="99">
        <f>COUNTIFS(通讯通路门店!$S:$S,$G1343,通讯通路门店!$J:$J,"苹果体验店")</f>
        <v>0</v>
      </c>
      <c r="AE1343" s="99">
        <f>COUNTIFS(通讯通路门店!$S:$S,$G1343,通讯通路门店!$J:$J,"其他品牌专卖店")</f>
        <v>0</v>
      </c>
      <c r="AF1343" s="99">
        <f>SUMIFS(通讯通路门店!$BI:$BI,通讯通路门店!$S:$S,$G1343)</f>
        <v>0</v>
      </c>
      <c r="AG1343" s="99">
        <f>SUMIFS(通讯通路门店!$BH:$BH,通讯通路门店!$S:$S,$G1343)</f>
        <v>0</v>
      </c>
      <c r="AH1343" s="99">
        <f t="shared" si="101"/>
        <v>0</v>
      </c>
      <c r="AI1343" s="99">
        <f>SUMIFS(通讯通路门店!$BB:$BB,通讯通路门店!$S:$S,$G1343)</f>
        <v>0</v>
      </c>
      <c r="AJ1343" s="99">
        <f>SUMIFS(通讯通路门店!$BE:$BE,通讯通路门店!$S:$S,$G1343)</f>
        <v>0</v>
      </c>
      <c r="AK1343" s="99">
        <f>SUMIFS(通讯通路门店!$BG:$BG,通讯通路门店!$S:$S,$G1343)</f>
        <v>0</v>
      </c>
      <c r="AL1343" s="99">
        <f>SUMIFS(通讯通路门店!$BC:$BC,通讯通路门店!$S:$S,$G1343)</f>
        <v>0</v>
      </c>
      <c r="AM1343" s="99">
        <f>SUMIFS(通讯通路门店!$BD:$BD,通讯通路门店!$S:$S,$G1343)</f>
        <v>0</v>
      </c>
      <c r="AN1343" s="99">
        <f>SUMIFS(通讯通路门店!$BF:$BF,通讯通路门店!$S:$S,$G1343)</f>
        <v>0</v>
      </c>
      <c r="AO1343" s="99">
        <f t="shared" si="102"/>
        <v>0</v>
      </c>
      <c r="AP1343" s="99">
        <f>SUMIFS(通讯通路门店!$K:$K,通讯通路门店!$S:$S,$G1343)</f>
        <v>0</v>
      </c>
      <c r="AQ1343" s="83"/>
      <c r="AR1343" s="99">
        <f>SUMIFS(通讯通路门店!$T:$T,通讯通路门店!$S:$S,$G1343)</f>
        <v>0</v>
      </c>
      <c r="AS1343" s="99">
        <f>SUMIFS(通讯通路门店!$U:$U,通讯通路门店!$S:$S,$G1343)</f>
        <v>0</v>
      </c>
      <c r="AT1343" s="99">
        <f>SUMIFS(通讯通路门店!$V:$V,通讯通路门店!$S:$S,$G1343)</f>
        <v>0</v>
      </c>
      <c r="AU1343" s="99">
        <f>SUMIFS(通讯通路门店!$W:$W,通讯通路门店!$S:$S,$G1343)</f>
        <v>0</v>
      </c>
      <c r="AV1343" s="99">
        <f>SUMIFS(通讯通路门店!$Z:$Z,通讯通路门店!$S:$S,$G1343)</f>
        <v>0</v>
      </c>
      <c r="AW1343" s="99">
        <f>SUMIFS(通讯通路门店!$AB:$AB,通讯通路门店!$S:$S,$G1343)</f>
        <v>0</v>
      </c>
      <c r="AX1343" s="99">
        <f>SUMIFS(通讯通路门店!$X:$X,通讯通路门店!$S:$S,$G1343)</f>
        <v>0</v>
      </c>
      <c r="AY1343" s="99">
        <f>SUMIFS(通讯通路门店!$Y:$Y,通讯通路门店!$S:$S,$G1343)</f>
        <v>0</v>
      </c>
      <c r="AZ1343" s="99">
        <f>SUMIFS(通讯通路门店!$AA:$AA,通讯通路门店!$S:$S,$G1343)</f>
        <v>0</v>
      </c>
      <c r="BA1343" s="99">
        <f t="shared" si="103"/>
        <v>0</v>
      </c>
      <c r="BB1343" s="99">
        <f t="shared" si="104"/>
        <v>0</v>
      </c>
      <c r="BC1343" s="99">
        <f>SUMIFS(通讯通路门店!$W:$W,通讯通路门店!$S:$S,$G1343,通讯通路门店!$J:$J,"荣耀体验店")+SUMIFS(通讯通路门店!$W:$W,通讯通路门店!$S:$S,$G1343,通讯通路门店!$J:$J,"荣耀授权专卖店")</f>
        <v>0</v>
      </c>
      <c r="BD1343" s="99">
        <f>SUMIFS(通讯通路门店!$Z:$Z,通讯通路门店!$S:$S,$G1343,通讯通路门店!$J:$J,"VIVO体验店")</f>
        <v>0</v>
      </c>
      <c r="BE1343" s="99">
        <f>SUMIFS(通讯通路门店!$AB:$AB,通讯通路门店!$S:$S,$G1343,通讯通路门店!$J:$J,"OPPO体验店")</f>
        <v>0</v>
      </c>
      <c r="BF1343" s="99">
        <f>SUMIFS(通讯通路门店!$X:$X,通讯通路门店!$S:$S,$G1343,通讯通路门店!$J:$J,"华为授权体验店")+SUMIFS(通讯通路门店!$AA:$AA,通讯通路门店!$S:$S,$G1343,通讯通路门店!$J:$J,"华为堡垒店")</f>
        <v>0</v>
      </c>
      <c r="BG1343" s="99">
        <f>SUMIFS(通讯通路门店!$Y:$Y,通讯通路门店!$S:$S,$G1343,通讯通路门店!$J:$J,"小米体验店")</f>
        <v>0</v>
      </c>
      <c r="BH1343" s="99">
        <f>SUMIFS(通讯通路门店!$AA:$AA,通讯通路门店!$S:$S,$G1343,通讯通路门店!$J:$J,"苹果体验店")</f>
        <v>0</v>
      </c>
      <c r="BI1343" s="99">
        <f>SUMIFS(通讯通路门店!$K:$K,通讯通路门店!$S:$S,$G1343,通讯通路门店!$J:$J,"其他品牌专卖店")</f>
        <v>0</v>
      </c>
      <c r="BJ1343" s="99">
        <f>SUMIFS(通讯通路门店!$AC:$AC,通讯通路门店!$S:$S,$G1343)</f>
        <v>0</v>
      </c>
      <c r="BK1343" s="99">
        <f>SUMIFS(通讯通路门店!$AD:$AD,通讯通路门店!$S:$S,$G1343)</f>
        <v>0</v>
      </c>
      <c r="BL1343" s="99">
        <f>SUMIFS(通讯通路门店!$AE:$AE,通讯通路门店!$S:$S,$G1343)</f>
        <v>0</v>
      </c>
      <c r="BM1343" s="99">
        <f>SUMIFS(通讯通路门店!$AF:$AF,通讯通路门店!$S:$S,$G1343)</f>
        <v>0</v>
      </c>
      <c r="BN1343" s="99">
        <f>SUMIFS(通讯通路门店!$AG:$AG,通讯通路门店!$S:$S,$G1343)</f>
        <v>0</v>
      </c>
      <c r="BO1343" s="99">
        <f>SUMIFS(通讯通路门店!$AH:$AH,通讯通路门店!$S:$S,$G1343)</f>
        <v>0</v>
      </c>
      <c r="BP1343" s="99">
        <f>SUMIFS(通讯通路门店!$AI:$AI,通讯通路门店!$S:$S,$G1343)</f>
        <v>0</v>
      </c>
      <c r="BQ1343" s="83"/>
    </row>
    <row r="1344" spans="1:69">
      <c r="A1344" s="99" t="str">
        <f>IFERROR(_xlfn.XLOOKUP($G1344,通讯通路门店!$S$4:$S$993933,通讯通路门店!$A$4:$A$993933,0,0),"")</f>
        <v>海南省</v>
      </c>
      <c r="B1344" s="99" t="str">
        <f>IFERROR(_xlfn.XLOOKUP($G1344,通讯通路门店!$S$4:$S$993933,通讯通路门店!$B$4:$B$993933,0,0),"")</f>
        <v>乐东黎族自治县</v>
      </c>
      <c r="C1344" s="99" t="str">
        <f>IFERROR(_xlfn.XLOOKUP($G1344,通讯通路门店!$S$4:$S$993933,通讯通路门店!$C$4:$C$993933,0,0),"")</f>
        <v>乐东黎族自治县</v>
      </c>
      <c r="D1344" s="99" t="str">
        <f>IFERROR(_xlfn.XLOOKUP($G1344,通讯通路门店!$S$4:$S$993933,通讯通路门店!$D$4:$D$993933,0,0),"")</f>
        <v>万冲镇</v>
      </c>
      <c r="E1344" s="83"/>
      <c r="F1344" s="83"/>
      <c r="G1344" s="101"/>
      <c r="H1344" s="102">
        <f>IFERROR(_xlfn.XLOOKUP($G1344,通讯通路门店!$S$4:$S$993933,通讯通路门店!$R$4:$R$993933,0,0),"")</f>
        <v>0</v>
      </c>
      <c r="I1344" s="83"/>
      <c r="J1344" s="83"/>
      <c r="K1344" s="83"/>
      <c r="L1344" s="83"/>
      <c r="M1344" s="83"/>
      <c r="N1344" s="83"/>
      <c r="O1344" s="83"/>
      <c r="P1344" s="83"/>
      <c r="Q1344" s="83"/>
      <c r="R1344" s="83"/>
      <c r="S1344" s="83"/>
      <c r="T1344" s="83"/>
      <c r="U1344" s="99">
        <f>COUNTIF(通讯通路门店!$S:$S,$G1344)</f>
        <v>0</v>
      </c>
      <c r="V1344" s="99">
        <f>COUNTIFS(通讯通路门店!$S:$S,$G1344,通讯通路门店!$J:$J,"综合卖场")</f>
        <v>0</v>
      </c>
      <c r="W1344" s="99">
        <f>SUMIFS(通讯通路门店!$AJ:$AJ,通讯通路门店!$S:$S,通讯客户沙盘!$G1344)</f>
        <v>0</v>
      </c>
      <c r="X1344" s="99">
        <f t="shared" si="100"/>
        <v>0</v>
      </c>
      <c r="Y1344" s="99">
        <f>COUNTIFS(通讯通路门店!$S:$S,$G1344,通讯通路门店!$J:$J,"荣耀体验店")+COUNTIFS(通讯通路门店!$S:$S,$G1344,通讯通路门店!$J:$J,"荣耀授权专卖店")</f>
        <v>0</v>
      </c>
      <c r="Z1344" s="99">
        <f>COUNTIFS(通讯通路门店!$S:$S,$G1344,通讯通路门店!$J:$J,"VIVO体验店")</f>
        <v>0</v>
      </c>
      <c r="AA1344" s="99">
        <f>COUNTIFS(通讯通路门店!$S:$S,$G1344,通讯通路门店!$J:$J,"OPPO体验店")</f>
        <v>0</v>
      </c>
      <c r="AB1344" s="99">
        <f>COUNTIFS(通讯通路门店!$S:$S,$G1344,通讯通路门店!$J:$J,"华为授权体验店")+COUNTIFS(通讯通路门店!$S:$S,$G1344,通讯通路门店!$J:$J,"华为堡垒店")</f>
        <v>0</v>
      </c>
      <c r="AC1344" s="99">
        <f>COUNTIFS(通讯通路门店!$S:$S,$G1344,通讯通路门店!$J:$J,"小米体验店")</f>
        <v>0</v>
      </c>
      <c r="AD1344" s="99">
        <f>COUNTIFS(通讯通路门店!$S:$S,$G1344,通讯通路门店!$J:$J,"苹果体验店")</f>
        <v>0</v>
      </c>
      <c r="AE1344" s="99">
        <f>COUNTIFS(通讯通路门店!$S:$S,$G1344,通讯通路门店!$J:$J,"其他品牌专卖店")</f>
        <v>0</v>
      </c>
      <c r="AF1344" s="99">
        <f>SUMIFS(通讯通路门店!$BI:$BI,通讯通路门店!$S:$S,$G1344)</f>
        <v>0</v>
      </c>
      <c r="AG1344" s="99">
        <f>SUMIFS(通讯通路门店!$BH:$BH,通讯通路门店!$S:$S,$G1344)</f>
        <v>0</v>
      </c>
      <c r="AH1344" s="99">
        <f t="shared" si="101"/>
        <v>0</v>
      </c>
      <c r="AI1344" s="99">
        <f>SUMIFS(通讯通路门店!$BB:$BB,通讯通路门店!$S:$S,$G1344)</f>
        <v>0</v>
      </c>
      <c r="AJ1344" s="99">
        <f>SUMIFS(通讯通路门店!$BE:$BE,通讯通路门店!$S:$S,$G1344)</f>
        <v>0</v>
      </c>
      <c r="AK1344" s="99">
        <f>SUMIFS(通讯通路门店!$BG:$BG,通讯通路门店!$S:$S,$G1344)</f>
        <v>0</v>
      </c>
      <c r="AL1344" s="99">
        <f>SUMIFS(通讯通路门店!$BC:$BC,通讯通路门店!$S:$S,$G1344)</f>
        <v>0</v>
      </c>
      <c r="AM1344" s="99">
        <f>SUMIFS(通讯通路门店!$BD:$BD,通讯通路门店!$S:$S,$G1344)</f>
        <v>0</v>
      </c>
      <c r="AN1344" s="99">
        <f>SUMIFS(通讯通路门店!$BF:$BF,通讯通路门店!$S:$S,$G1344)</f>
        <v>0</v>
      </c>
      <c r="AO1344" s="99">
        <f t="shared" si="102"/>
        <v>0</v>
      </c>
      <c r="AP1344" s="99">
        <f>SUMIFS(通讯通路门店!$K:$K,通讯通路门店!$S:$S,$G1344)</f>
        <v>0</v>
      </c>
      <c r="AQ1344" s="83"/>
      <c r="AR1344" s="99">
        <f>SUMIFS(通讯通路门店!$T:$T,通讯通路门店!$S:$S,$G1344)</f>
        <v>0</v>
      </c>
      <c r="AS1344" s="99">
        <f>SUMIFS(通讯通路门店!$U:$U,通讯通路门店!$S:$S,$G1344)</f>
        <v>0</v>
      </c>
      <c r="AT1344" s="99">
        <f>SUMIFS(通讯通路门店!$V:$V,通讯通路门店!$S:$S,$G1344)</f>
        <v>0</v>
      </c>
      <c r="AU1344" s="99">
        <f>SUMIFS(通讯通路门店!$W:$W,通讯通路门店!$S:$S,$G1344)</f>
        <v>0</v>
      </c>
      <c r="AV1344" s="99">
        <f>SUMIFS(通讯通路门店!$Z:$Z,通讯通路门店!$S:$S,$G1344)</f>
        <v>0</v>
      </c>
      <c r="AW1344" s="99">
        <f>SUMIFS(通讯通路门店!$AB:$AB,通讯通路门店!$S:$S,$G1344)</f>
        <v>0</v>
      </c>
      <c r="AX1344" s="99">
        <f>SUMIFS(通讯通路门店!$X:$X,通讯通路门店!$S:$S,$G1344)</f>
        <v>0</v>
      </c>
      <c r="AY1344" s="99">
        <f>SUMIFS(通讯通路门店!$Y:$Y,通讯通路门店!$S:$S,$G1344)</f>
        <v>0</v>
      </c>
      <c r="AZ1344" s="99">
        <f>SUMIFS(通讯通路门店!$AA:$AA,通讯通路门店!$S:$S,$G1344)</f>
        <v>0</v>
      </c>
      <c r="BA1344" s="99">
        <f t="shared" si="103"/>
        <v>0</v>
      </c>
      <c r="BB1344" s="99">
        <f t="shared" si="104"/>
        <v>0</v>
      </c>
      <c r="BC1344" s="99">
        <f>SUMIFS(通讯通路门店!$W:$W,通讯通路门店!$S:$S,$G1344,通讯通路门店!$J:$J,"荣耀体验店")+SUMIFS(通讯通路门店!$W:$W,通讯通路门店!$S:$S,$G1344,通讯通路门店!$J:$J,"荣耀授权专卖店")</f>
        <v>0</v>
      </c>
      <c r="BD1344" s="99">
        <f>SUMIFS(通讯通路门店!$Z:$Z,通讯通路门店!$S:$S,$G1344,通讯通路门店!$J:$J,"VIVO体验店")</f>
        <v>0</v>
      </c>
      <c r="BE1344" s="99">
        <f>SUMIFS(通讯通路门店!$AB:$AB,通讯通路门店!$S:$S,$G1344,通讯通路门店!$J:$J,"OPPO体验店")</f>
        <v>0</v>
      </c>
      <c r="BF1344" s="99">
        <f>SUMIFS(通讯通路门店!$X:$X,通讯通路门店!$S:$S,$G1344,通讯通路门店!$J:$J,"华为授权体验店")+SUMIFS(通讯通路门店!$AA:$AA,通讯通路门店!$S:$S,$G1344,通讯通路门店!$J:$J,"华为堡垒店")</f>
        <v>0</v>
      </c>
      <c r="BG1344" s="99">
        <f>SUMIFS(通讯通路门店!$Y:$Y,通讯通路门店!$S:$S,$G1344,通讯通路门店!$J:$J,"小米体验店")</f>
        <v>0</v>
      </c>
      <c r="BH1344" s="99">
        <f>SUMIFS(通讯通路门店!$AA:$AA,通讯通路门店!$S:$S,$G1344,通讯通路门店!$J:$J,"苹果体验店")</f>
        <v>0</v>
      </c>
      <c r="BI1344" s="99">
        <f>SUMIFS(通讯通路门店!$K:$K,通讯通路门店!$S:$S,$G1344,通讯通路门店!$J:$J,"其他品牌专卖店")</f>
        <v>0</v>
      </c>
      <c r="BJ1344" s="99">
        <f>SUMIFS(通讯通路门店!$AC:$AC,通讯通路门店!$S:$S,$G1344)</f>
        <v>0</v>
      </c>
      <c r="BK1344" s="99">
        <f>SUMIFS(通讯通路门店!$AD:$AD,通讯通路门店!$S:$S,$G1344)</f>
        <v>0</v>
      </c>
      <c r="BL1344" s="99">
        <f>SUMIFS(通讯通路门店!$AE:$AE,通讯通路门店!$S:$S,$G1344)</f>
        <v>0</v>
      </c>
      <c r="BM1344" s="99">
        <f>SUMIFS(通讯通路门店!$AF:$AF,通讯通路门店!$S:$S,$G1344)</f>
        <v>0</v>
      </c>
      <c r="BN1344" s="99">
        <f>SUMIFS(通讯通路门店!$AG:$AG,通讯通路门店!$S:$S,$G1344)</f>
        <v>0</v>
      </c>
      <c r="BO1344" s="99">
        <f>SUMIFS(通讯通路门店!$AH:$AH,通讯通路门店!$S:$S,$G1344)</f>
        <v>0</v>
      </c>
      <c r="BP1344" s="99">
        <f>SUMIFS(通讯通路门店!$AI:$AI,通讯通路门店!$S:$S,$G1344)</f>
        <v>0</v>
      </c>
      <c r="BQ1344" s="83"/>
    </row>
    <row r="1345" spans="1:69">
      <c r="A1345" s="99" t="str">
        <f>IFERROR(_xlfn.XLOOKUP($G1345,通讯通路门店!$S$4:$S$993933,通讯通路门店!$A$4:$A$993933,0,0),"")</f>
        <v>海南省</v>
      </c>
      <c r="B1345" s="99" t="str">
        <f>IFERROR(_xlfn.XLOOKUP($G1345,通讯通路门店!$S$4:$S$993933,通讯通路门店!$B$4:$B$993933,0,0),"")</f>
        <v>乐东黎族自治县</v>
      </c>
      <c r="C1345" s="99" t="str">
        <f>IFERROR(_xlfn.XLOOKUP($G1345,通讯通路门店!$S$4:$S$993933,通讯通路门店!$C$4:$C$993933,0,0),"")</f>
        <v>乐东黎族自治县</v>
      </c>
      <c r="D1345" s="99" t="str">
        <f>IFERROR(_xlfn.XLOOKUP($G1345,通讯通路门店!$S$4:$S$993933,通讯通路门店!$D$4:$D$993933,0,0),"")</f>
        <v>万冲镇</v>
      </c>
      <c r="E1345" s="83"/>
      <c r="F1345" s="83"/>
      <c r="G1345" s="101"/>
      <c r="H1345" s="102">
        <f>IFERROR(_xlfn.XLOOKUP($G1345,通讯通路门店!$S$4:$S$993933,通讯通路门店!$R$4:$R$993933,0,0),"")</f>
        <v>0</v>
      </c>
      <c r="I1345" s="83"/>
      <c r="J1345" s="83"/>
      <c r="K1345" s="83"/>
      <c r="L1345" s="83"/>
      <c r="M1345" s="83"/>
      <c r="N1345" s="83"/>
      <c r="O1345" s="83"/>
      <c r="P1345" s="83"/>
      <c r="Q1345" s="83"/>
      <c r="R1345" s="83"/>
      <c r="S1345" s="83"/>
      <c r="T1345" s="83"/>
      <c r="U1345" s="99">
        <f>COUNTIF(通讯通路门店!$S:$S,$G1345)</f>
        <v>0</v>
      </c>
      <c r="V1345" s="99">
        <f>COUNTIFS(通讯通路门店!$S:$S,$G1345,通讯通路门店!$J:$J,"综合卖场")</f>
        <v>0</v>
      </c>
      <c r="W1345" s="99">
        <f>SUMIFS(通讯通路门店!$AJ:$AJ,通讯通路门店!$S:$S,通讯客户沙盘!$G1345)</f>
        <v>0</v>
      </c>
      <c r="X1345" s="99">
        <f t="shared" si="100"/>
        <v>0</v>
      </c>
      <c r="Y1345" s="99">
        <f>COUNTIFS(通讯通路门店!$S:$S,$G1345,通讯通路门店!$J:$J,"荣耀体验店")+COUNTIFS(通讯通路门店!$S:$S,$G1345,通讯通路门店!$J:$J,"荣耀授权专卖店")</f>
        <v>0</v>
      </c>
      <c r="Z1345" s="99">
        <f>COUNTIFS(通讯通路门店!$S:$S,$G1345,通讯通路门店!$J:$J,"VIVO体验店")</f>
        <v>0</v>
      </c>
      <c r="AA1345" s="99">
        <f>COUNTIFS(通讯通路门店!$S:$S,$G1345,通讯通路门店!$J:$J,"OPPO体验店")</f>
        <v>0</v>
      </c>
      <c r="AB1345" s="99">
        <f>COUNTIFS(通讯通路门店!$S:$S,$G1345,通讯通路门店!$J:$J,"华为授权体验店")+COUNTIFS(通讯通路门店!$S:$S,$G1345,通讯通路门店!$J:$J,"华为堡垒店")</f>
        <v>0</v>
      </c>
      <c r="AC1345" s="99">
        <f>COUNTIFS(通讯通路门店!$S:$S,$G1345,通讯通路门店!$J:$J,"小米体验店")</f>
        <v>0</v>
      </c>
      <c r="AD1345" s="99">
        <f>COUNTIFS(通讯通路门店!$S:$S,$G1345,通讯通路门店!$J:$J,"苹果体验店")</f>
        <v>0</v>
      </c>
      <c r="AE1345" s="99">
        <f>COUNTIFS(通讯通路门店!$S:$S,$G1345,通讯通路门店!$J:$J,"其他品牌专卖店")</f>
        <v>0</v>
      </c>
      <c r="AF1345" s="99">
        <f>SUMIFS(通讯通路门店!$BI:$BI,通讯通路门店!$S:$S,$G1345)</f>
        <v>0</v>
      </c>
      <c r="AG1345" s="99">
        <f>SUMIFS(通讯通路门店!$BH:$BH,通讯通路门店!$S:$S,$G1345)</f>
        <v>0</v>
      </c>
      <c r="AH1345" s="99">
        <f t="shared" si="101"/>
        <v>0</v>
      </c>
      <c r="AI1345" s="99">
        <f>SUMIFS(通讯通路门店!$BB:$BB,通讯通路门店!$S:$S,$G1345)</f>
        <v>0</v>
      </c>
      <c r="AJ1345" s="99">
        <f>SUMIFS(通讯通路门店!$BE:$BE,通讯通路门店!$S:$S,$G1345)</f>
        <v>0</v>
      </c>
      <c r="AK1345" s="99">
        <f>SUMIFS(通讯通路门店!$BG:$BG,通讯通路门店!$S:$S,$G1345)</f>
        <v>0</v>
      </c>
      <c r="AL1345" s="99">
        <f>SUMIFS(通讯通路门店!$BC:$BC,通讯通路门店!$S:$S,$G1345)</f>
        <v>0</v>
      </c>
      <c r="AM1345" s="99">
        <f>SUMIFS(通讯通路门店!$BD:$BD,通讯通路门店!$S:$S,$G1345)</f>
        <v>0</v>
      </c>
      <c r="AN1345" s="99">
        <f>SUMIFS(通讯通路门店!$BF:$BF,通讯通路门店!$S:$S,$G1345)</f>
        <v>0</v>
      </c>
      <c r="AO1345" s="99">
        <f t="shared" si="102"/>
        <v>0</v>
      </c>
      <c r="AP1345" s="99">
        <f>SUMIFS(通讯通路门店!$K:$K,通讯通路门店!$S:$S,$G1345)</f>
        <v>0</v>
      </c>
      <c r="AQ1345" s="83"/>
      <c r="AR1345" s="99">
        <f>SUMIFS(通讯通路门店!$T:$T,通讯通路门店!$S:$S,$G1345)</f>
        <v>0</v>
      </c>
      <c r="AS1345" s="99">
        <f>SUMIFS(通讯通路门店!$U:$U,通讯通路门店!$S:$S,$G1345)</f>
        <v>0</v>
      </c>
      <c r="AT1345" s="99">
        <f>SUMIFS(通讯通路门店!$V:$V,通讯通路门店!$S:$S,$G1345)</f>
        <v>0</v>
      </c>
      <c r="AU1345" s="99">
        <f>SUMIFS(通讯通路门店!$W:$W,通讯通路门店!$S:$S,$G1345)</f>
        <v>0</v>
      </c>
      <c r="AV1345" s="99">
        <f>SUMIFS(通讯通路门店!$Z:$Z,通讯通路门店!$S:$S,$G1345)</f>
        <v>0</v>
      </c>
      <c r="AW1345" s="99">
        <f>SUMIFS(通讯通路门店!$AB:$AB,通讯通路门店!$S:$S,$G1345)</f>
        <v>0</v>
      </c>
      <c r="AX1345" s="99">
        <f>SUMIFS(通讯通路门店!$X:$X,通讯通路门店!$S:$S,$G1345)</f>
        <v>0</v>
      </c>
      <c r="AY1345" s="99">
        <f>SUMIFS(通讯通路门店!$Y:$Y,通讯通路门店!$S:$S,$G1345)</f>
        <v>0</v>
      </c>
      <c r="AZ1345" s="99">
        <f>SUMIFS(通讯通路门店!$AA:$AA,通讯通路门店!$S:$S,$G1345)</f>
        <v>0</v>
      </c>
      <c r="BA1345" s="99">
        <f t="shared" si="103"/>
        <v>0</v>
      </c>
      <c r="BB1345" s="99">
        <f t="shared" si="104"/>
        <v>0</v>
      </c>
      <c r="BC1345" s="99">
        <f>SUMIFS(通讯通路门店!$W:$W,通讯通路门店!$S:$S,$G1345,通讯通路门店!$J:$J,"荣耀体验店")+SUMIFS(通讯通路门店!$W:$W,通讯通路门店!$S:$S,$G1345,通讯通路门店!$J:$J,"荣耀授权专卖店")</f>
        <v>0</v>
      </c>
      <c r="BD1345" s="99">
        <f>SUMIFS(通讯通路门店!$Z:$Z,通讯通路门店!$S:$S,$G1345,通讯通路门店!$J:$J,"VIVO体验店")</f>
        <v>0</v>
      </c>
      <c r="BE1345" s="99">
        <f>SUMIFS(通讯通路门店!$AB:$AB,通讯通路门店!$S:$S,$G1345,通讯通路门店!$J:$J,"OPPO体验店")</f>
        <v>0</v>
      </c>
      <c r="BF1345" s="99">
        <f>SUMIFS(通讯通路门店!$X:$X,通讯通路门店!$S:$S,$G1345,通讯通路门店!$J:$J,"华为授权体验店")+SUMIFS(通讯通路门店!$AA:$AA,通讯通路门店!$S:$S,$G1345,通讯通路门店!$J:$J,"华为堡垒店")</f>
        <v>0</v>
      </c>
      <c r="BG1345" s="99">
        <f>SUMIFS(通讯通路门店!$Y:$Y,通讯通路门店!$S:$S,$G1345,通讯通路门店!$J:$J,"小米体验店")</f>
        <v>0</v>
      </c>
      <c r="BH1345" s="99">
        <f>SUMIFS(通讯通路门店!$AA:$AA,通讯通路门店!$S:$S,$G1345,通讯通路门店!$J:$J,"苹果体验店")</f>
        <v>0</v>
      </c>
      <c r="BI1345" s="99">
        <f>SUMIFS(通讯通路门店!$K:$K,通讯通路门店!$S:$S,$G1345,通讯通路门店!$J:$J,"其他品牌专卖店")</f>
        <v>0</v>
      </c>
      <c r="BJ1345" s="99">
        <f>SUMIFS(通讯通路门店!$AC:$AC,通讯通路门店!$S:$S,$G1345)</f>
        <v>0</v>
      </c>
      <c r="BK1345" s="99">
        <f>SUMIFS(通讯通路门店!$AD:$AD,通讯通路门店!$S:$S,$G1345)</f>
        <v>0</v>
      </c>
      <c r="BL1345" s="99">
        <f>SUMIFS(通讯通路门店!$AE:$AE,通讯通路门店!$S:$S,$G1345)</f>
        <v>0</v>
      </c>
      <c r="BM1345" s="99">
        <f>SUMIFS(通讯通路门店!$AF:$AF,通讯通路门店!$S:$S,$G1345)</f>
        <v>0</v>
      </c>
      <c r="BN1345" s="99">
        <f>SUMIFS(通讯通路门店!$AG:$AG,通讯通路门店!$S:$S,$G1345)</f>
        <v>0</v>
      </c>
      <c r="BO1345" s="99">
        <f>SUMIFS(通讯通路门店!$AH:$AH,通讯通路门店!$S:$S,$G1345)</f>
        <v>0</v>
      </c>
      <c r="BP1345" s="99">
        <f>SUMIFS(通讯通路门店!$AI:$AI,通讯通路门店!$S:$S,$G1345)</f>
        <v>0</v>
      </c>
      <c r="BQ1345" s="83"/>
    </row>
    <row r="1346" spans="1:69">
      <c r="A1346" s="99" t="str">
        <f>IFERROR(_xlfn.XLOOKUP($G1346,通讯通路门店!$S$4:$S$993933,通讯通路门店!$A$4:$A$993933,0,0),"")</f>
        <v>海南省</v>
      </c>
      <c r="B1346" s="99" t="str">
        <f>IFERROR(_xlfn.XLOOKUP($G1346,通讯通路门店!$S$4:$S$993933,通讯通路门店!$B$4:$B$993933,0,0),"")</f>
        <v>乐东黎族自治县</v>
      </c>
      <c r="C1346" s="99" t="str">
        <f>IFERROR(_xlfn.XLOOKUP($G1346,通讯通路门店!$S$4:$S$993933,通讯通路门店!$C$4:$C$993933,0,0),"")</f>
        <v>乐东黎族自治县</v>
      </c>
      <c r="D1346" s="99" t="str">
        <f>IFERROR(_xlfn.XLOOKUP($G1346,通讯通路门店!$S$4:$S$993933,通讯通路门店!$D$4:$D$993933,0,0),"")</f>
        <v>万冲镇</v>
      </c>
      <c r="E1346" s="83"/>
      <c r="F1346" s="83"/>
      <c r="G1346" s="101"/>
      <c r="H1346" s="102">
        <f>IFERROR(_xlfn.XLOOKUP($G1346,通讯通路门店!$S$4:$S$993933,通讯通路门店!$R$4:$R$993933,0,0),"")</f>
        <v>0</v>
      </c>
      <c r="I1346" s="83"/>
      <c r="J1346" s="83"/>
      <c r="K1346" s="83"/>
      <c r="L1346" s="83"/>
      <c r="M1346" s="83"/>
      <c r="N1346" s="83"/>
      <c r="O1346" s="83"/>
      <c r="P1346" s="83"/>
      <c r="Q1346" s="83"/>
      <c r="R1346" s="83"/>
      <c r="S1346" s="83"/>
      <c r="T1346" s="83"/>
      <c r="U1346" s="99">
        <f>COUNTIF(通讯通路门店!$S:$S,$G1346)</f>
        <v>0</v>
      </c>
      <c r="V1346" s="99">
        <f>COUNTIFS(通讯通路门店!$S:$S,$G1346,通讯通路门店!$J:$J,"综合卖场")</f>
        <v>0</v>
      </c>
      <c r="W1346" s="99">
        <f>SUMIFS(通讯通路门店!$AJ:$AJ,通讯通路门店!$S:$S,通讯客户沙盘!$G1346)</f>
        <v>0</v>
      </c>
      <c r="X1346" s="99">
        <f t="shared" si="100"/>
        <v>0</v>
      </c>
      <c r="Y1346" s="99">
        <f>COUNTIFS(通讯通路门店!$S:$S,$G1346,通讯通路门店!$J:$J,"荣耀体验店")+COUNTIFS(通讯通路门店!$S:$S,$G1346,通讯通路门店!$J:$J,"荣耀授权专卖店")</f>
        <v>0</v>
      </c>
      <c r="Z1346" s="99">
        <f>COUNTIFS(通讯通路门店!$S:$S,$G1346,通讯通路门店!$J:$J,"VIVO体验店")</f>
        <v>0</v>
      </c>
      <c r="AA1346" s="99">
        <f>COUNTIFS(通讯通路门店!$S:$S,$G1346,通讯通路门店!$J:$J,"OPPO体验店")</f>
        <v>0</v>
      </c>
      <c r="AB1346" s="99">
        <f>COUNTIFS(通讯通路门店!$S:$S,$G1346,通讯通路门店!$J:$J,"华为授权体验店")+COUNTIFS(通讯通路门店!$S:$S,$G1346,通讯通路门店!$J:$J,"华为堡垒店")</f>
        <v>0</v>
      </c>
      <c r="AC1346" s="99">
        <f>COUNTIFS(通讯通路门店!$S:$S,$G1346,通讯通路门店!$J:$J,"小米体验店")</f>
        <v>0</v>
      </c>
      <c r="AD1346" s="99">
        <f>COUNTIFS(通讯通路门店!$S:$S,$G1346,通讯通路门店!$J:$J,"苹果体验店")</f>
        <v>0</v>
      </c>
      <c r="AE1346" s="99">
        <f>COUNTIFS(通讯通路门店!$S:$S,$G1346,通讯通路门店!$J:$J,"其他品牌专卖店")</f>
        <v>0</v>
      </c>
      <c r="AF1346" s="99">
        <f>SUMIFS(通讯通路门店!$BI:$BI,通讯通路门店!$S:$S,$G1346)</f>
        <v>0</v>
      </c>
      <c r="AG1346" s="99">
        <f>SUMIFS(通讯通路门店!$BH:$BH,通讯通路门店!$S:$S,$G1346)</f>
        <v>0</v>
      </c>
      <c r="AH1346" s="99">
        <f t="shared" si="101"/>
        <v>0</v>
      </c>
      <c r="AI1346" s="99">
        <f>SUMIFS(通讯通路门店!$BB:$BB,通讯通路门店!$S:$S,$G1346)</f>
        <v>0</v>
      </c>
      <c r="AJ1346" s="99">
        <f>SUMIFS(通讯通路门店!$BE:$BE,通讯通路门店!$S:$S,$G1346)</f>
        <v>0</v>
      </c>
      <c r="AK1346" s="99">
        <f>SUMIFS(通讯通路门店!$BG:$BG,通讯通路门店!$S:$S,$G1346)</f>
        <v>0</v>
      </c>
      <c r="AL1346" s="99">
        <f>SUMIFS(通讯通路门店!$BC:$BC,通讯通路门店!$S:$S,$G1346)</f>
        <v>0</v>
      </c>
      <c r="AM1346" s="99">
        <f>SUMIFS(通讯通路门店!$BD:$BD,通讯通路门店!$S:$S,$G1346)</f>
        <v>0</v>
      </c>
      <c r="AN1346" s="99">
        <f>SUMIFS(通讯通路门店!$BF:$BF,通讯通路门店!$S:$S,$G1346)</f>
        <v>0</v>
      </c>
      <c r="AO1346" s="99">
        <f t="shared" si="102"/>
        <v>0</v>
      </c>
      <c r="AP1346" s="99">
        <f>SUMIFS(通讯通路门店!$K:$K,通讯通路门店!$S:$S,$G1346)</f>
        <v>0</v>
      </c>
      <c r="AQ1346" s="83"/>
      <c r="AR1346" s="99">
        <f>SUMIFS(通讯通路门店!$T:$T,通讯通路门店!$S:$S,$G1346)</f>
        <v>0</v>
      </c>
      <c r="AS1346" s="99">
        <f>SUMIFS(通讯通路门店!$U:$U,通讯通路门店!$S:$S,$G1346)</f>
        <v>0</v>
      </c>
      <c r="AT1346" s="99">
        <f>SUMIFS(通讯通路门店!$V:$V,通讯通路门店!$S:$S,$G1346)</f>
        <v>0</v>
      </c>
      <c r="AU1346" s="99">
        <f>SUMIFS(通讯通路门店!$W:$W,通讯通路门店!$S:$S,$G1346)</f>
        <v>0</v>
      </c>
      <c r="AV1346" s="99">
        <f>SUMIFS(通讯通路门店!$Z:$Z,通讯通路门店!$S:$S,$G1346)</f>
        <v>0</v>
      </c>
      <c r="AW1346" s="99">
        <f>SUMIFS(通讯通路门店!$AB:$AB,通讯通路门店!$S:$S,$G1346)</f>
        <v>0</v>
      </c>
      <c r="AX1346" s="99">
        <f>SUMIFS(通讯通路门店!$X:$X,通讯通路门店!$S:$S,$G1346)</f>
        <v>0</v>
      </c>
      <c r="AY1346" s="99">
        <f>SUMIFS(通讯通路门店!$Y:$Y,通讯通路门店!$S:$S,$G1346)</f>
        <v>0</v>
      </c>
      <c r="AZ1346" s="99">
        <f>SUMIFS(通讯通路门店!$AA:$AA,通讯通路门店!$S:$S,$G1346)</f>
        <v>0</v>
      </c>
      <c r="BA1346" s="99">
        <f t="shared" si="103"/>
        <v>0</v>
      </c>
      <c r="BB1346" s="99">
        <f t="shared" si="104"/>
        <v>0</v>
      </c>
      <c r="BC1346" s="99">
        <f>SUMIFS(通讯通路门店!$W:$W,通讯通路门店!$S:$S,$G1346,通讯通路门店!$J:$J,"荣耀体验店")+SUMIFS(通讯通路门店!$W:$W,通讯通路门店!$S:$S,$G1346,通讯通路门店!$J:$J,"荣耀授权专卖店")</f>
        <v>0</v>
      </c>
      <c r="BD1346" s="99">
        <f>SUMIFS(通讯通路门店!$Z:$Z,通讯通路门店!$S:$S,$G1346,通讯通路门店!$J:$J,"VIVO体验店")</f>
        <v>0</v>
      </c>
      <c r="BE1346" s="99">
        <f>SUMIFS(通讯通路门店!$AB:$AB,通讯通路门店!$S:$S,$G1346,通讯通路门店!$J:$J,"OPPO体验店")</f>
        <v>0</v>
      </c>
      <c r="BF1346" s="99">
        <f>SUMIFS(通讯通路门店!$X:$X,通讯通路门店!$S:$S,$G1346,通讯通路门店!$J:$J,"华为授权体验店")+SUMIFS(通讯通路门店!$AA:$AA,通讯通路门店!$S:$S,$G1346,通讯通路门店!$J:$J,"华为堡垒店")</f>
        <v>0</v>
      </c>
      <c r="BG1346" s="99">
        <f>SUMIFS(通讯通路门店!$Y:$Y,通讯通路门店!$S:$S,$G1346,通讯通路门店!$J:$J,"小米体验店")</f>
        <v>0</v>
      </c>
      <c r="BH1346" s="99">
        <f>SUMIFS(通讯通路门店!$AA:$AA,通讯通路门店!$S:$S,$G1346,通讯通路门店!$J:$J,"苹果体验店")</f>
        <v>0</v>
      </c>
      <c r="BI1346" s="99">
        <f>SUMIFS(通讯通路门店!$K:$K,通讯通路门店!$S:$S,$G1346,通讯通路门店!$J:$J,"其他品牌专卖店")</f>
        <v>0</v>
      </c>
      <c r="BJ1346" s="99">
        <f>SUMIFS(通讯通路门店!$AC:$AC,通讯通路门店!$S:$S,$G1346)</f>
        <v>0</v>
      </c>
      <c r="BK1346" s="99">
        <f>SUMIFS(通讯通路门店!$AD:$AD,通讯通路门店!$S:$S,$G1346)</f>
        <v>0</v>
      </c>
      <c r="BL1346" s="99">
        <f>SUMIFS(通讯通路门店!$AE:$AE,通讯通路门店!$S:$S,$G1346)</f>
        <v>0</v>
      </c>
      <c r="BM1346" s="99">
        <f>SUMIFS(通讯通路门店!$AF:$AF,通讯通路门店!$S:$S,$G1346)</f>
        <v>0</v>
      </c>
      <c r="BN1346" s="99">
        <f>SUMIFS(通讯通路门店!$AG:$AG,通讯通路门店!$S:$S,$G1346)</f>
        <v>0</v>
      </c>
      <c r="BO1346" s="99">
        <f>SUMIFS(通讯通路门店!$AH:$AH,通讯通路门店!$S:$S,$G1346)</f>
        <v>0</v>
      </c>
      <c r="BP1346" s="99">
        <f>SUMIFS(通讯通路门店!$AI:$AI,通讯通路门店!$S:$S,$G1346)</f>
        <v>0</v>
      </c>
      <c r="BQ1346" s="83"/>
    </row>
    <row r="1347" spans="1:69">
      <c r="A1347" s="99" t="str">
        <f>IFERROR(_xlfn.XLOOKUP($G1347,通讯通路门店!$S$4:$S$993933,通讯通路门店!$A$4:$A$993933,0,0),"")</f>
        <v>海南省</v>
      </c>
      <c r="B1347" s="99" t="str">
        <f>IFERROR(_xlfn.XLOOKUP($G1347,通讯通路门店!$S$4:$S$993933,通讯通路门店!$B$4:$B$993933,0,0),"")</f>
        <v>乐东黎族自治县</v>
      </c>
      <c r="C1347" s="99" t="str">
        <f>IFERROR(_xlfn.XLOOKUP($G1347,通讯通路门店!$S$4:$S$993933,通讯通路门店!$C$4:$C$993933,0,0),"")</f>
        <v>乐东黎族自治县</v>
      </c>
      <c r="D1347" s="99" t="str">
        <f>IFERROR(_xlfn.XLOOKUP($G1347,通讯通路门店!$S$4:$S$993933,通讯通路门店!$D$4:$D$993933,0,0),"")</f>
        <v>万冲镇</v>
      </c>
      <c r="E1347" s="83"/>
      <c r="F1347" s="83"/>
      <c r="G1347" s="101"/>
      <c r="H1347" s="102">
        <f>IFERROR(_xlfn.XLOOKUP($G1347,通讯通路门店!$S$4:$S$993933,通讯通路门店!$R$4:$R$993933,0,0),"")</f>
        <v>0</v>
      </c>
      <c r="I1347" s="83"/>
      <c r="J1347" s="83"/>
      <c r="K1347" s="83"/>
      <c r="L1347" s="83"/>
      <c r="M1347" s="83"/>
      <c r="N1347" s="83"/>
      <c r="O1347" s="83"/>
      <c r="P1347" s="83"/>
      <c r="Q1347" s="83"/>
      <c r="R1347" s="83"/>
      <c r="S1347" s="83"/>
      <c r="T1347" s="83"/>
      <c r="U1347" s="99">
        <f>COUNTIF(通讯通路门店!$S:$S,$G1347)</f>
        <v>0</v>
      </c>
      <c r="V1347" s="99">
        <f>COUNTIFS(通讯通路门店!$S:$S,$G1347,通讯通路门店!$J:$J,"综合卖场")</f>
        <v>0</v>
      </c>
      <c r="W1347" s="99">
        <f>SUMIFS(通讯通路门店!$AJ:$AJ,通讯通路门店!$S:$S,通讯客户沙盘!$G1347)</f>
        <v>0</v>
      </c>
      <c r="X1347" s="99">
        <f t="shared" si="100"/>
        <v>0</v>
      </c>
      <c r="Y1347" s="99">
        <f>COUNTIFS(通讯通路门店!$S:$S,$G1347,通讯通路门店!$J:$J,"荣耀体验店")+COUNTIFS(通讯通路门店!$S:$S,$G1347,通讯通路门店!$J:$J,"荣耀授权专卖店")</f>
        <v>0</v>
      </c>
      <c r="Z1347" s="99">
        <f>COUNTIFS(通讯通路门店!$S:$S,$G1347,通讯通路门店!$J:$J,"VIVO体验店")</f>
        <v>0</v>
      </c>
      <c r="AA1347" s="99">
        <f>COUNTIFS(通讯通路门店!$S:$S,$G1347,通讯通路门店!$J:$J,"OPPO体验店")</f>
        <v>0</v>
      </c>
      <c r="AB1347" s="99">
        <f>COUNTIFS(通讯通路门店!$S:$S,$G1347,通讯通路门店!$J:$J,"华为授权体验店")+COUNTIFS(通讯通路门店!$S:$S,$G1347,通讯通路门店!$J:$J,"华为堡垒店")</f>
        <v>0</v>
      </c>
      <c r="AC1347" s="99">
        <f>COUNTIFS(通讯通路门店!$S:$S,$G1347,通讯通路门店!$J:$J,"小米体验店")</f>
        <v>0</v>
      </c>
      <c r="AD1347" s="99">
        <f>COUNTIFS(通讯通路门店!$S:$S,$G1347,通讯通路门店!$J:$J,"苹果体验店")</f>
        <v>0</v>
      </c>
      <c r="AE1347" s="99">
        <f>COUNTIFS(通讯通路门店!$S:$S,$G1347,通讯通路门店!$J:$J,"其他品牌专卖店")</f>
        <v>0</v>
      </c>
      <c r="AF1347" s="99">
        <f>SUMIFS(通讯通路门店!$BI:$BI,通讯通路门店!$S:$S,$G1347)</f>
        <v>0</v>
      </c>
      <c r="AG1347" s="99">
        <f>SUMIFS(通讯通路门店!$BH:$BH,通讯通路门店!$S:$S,$G1347)</f>
        <v>0</v>
      </c>
      <c r="AH1347" s="99">
        <f t="shared" si="101"/>
        <v>0</v>
      </c>
      <c r="AI1347" s="99">
        <f>SUMIFS(通讯通路门店!$BB:$BB,通讯通路门店!$S:$S,$G1347)</f>
        <v>0</v>
      </c>
      <c r="AJ1347" s="99">
        <f>SUMIFS(通讯通路门店!$BE:$BE,通讯通路门店!$S:$S,$G1347)</f>
        <v>0</v>
      </c>
      <c r="AK1347" s="99">
        <f>SUMIFS(通讯通路门店!$BG:$BG,通讯通路门店!$S:$S,$G1347)</f>
        <v>0</v>
      </c>
      <c r="AL1347" s="99">
        <f>SUMIFS(通讯通路门店!$BC:$BC,通讯通路门店!$S:$S,$G1347)</f>
        <v>0</v>
      </c>
      <c r="AM1347" s="99">
        <f>SUMIFS(通讯通路门店!$BD:$BD,通讯通路门店!$S:$S,$G1347)</f>
        <v>0</v>
      </c>
      <c r="AN1347" s="99">
        <f>SUMIFS(通讯通路门店!$BF:$BF,通讯通路门店!$S:$S,$G1347)</f>
        <v>0</v>
      </c>
      <c r="AO1347" s="99">
        <f t="shared" si="102"/>
        <v>0</v>
      </c>
      <c r="AP1347" s="99">
        <f>SUMIFS(通讯通路门店!$K:$K,通讯通路门店!$S:$S,$G1347)</f>
        <v>0</v>
      </c>
      <c r="AQ1347" s="83"/>
      <c r="AR1347" s="99">
        <f>SUMIFS(通讯通路门店!$T:$T,通讯通路门店!$S:$S,$G1347)</f>
        <v>0</v>
      </c>
      <c r="AS1347" s="99">
        <f>SUMIFS(通讯通路门店!$U:$U,通讯通路门店!$S:$S,$G1347)</f>
        <v>0</v>
      </c>
      <c r="AT1347" s="99">
        <f>SUMIFS(通讯通路门店!$V:$V,通讯通路门店!$S:$S,$G1347)</f>
        <v>0</v>
      </c>
      <c r="AU1347" s="99">
        <f>SUMIFS(通讯通路门店!$W:$W,通讯通路门店!$S:$S,$G1347)</f>
        <v>0</v>
      </c>
      <c r="AV1347" s="99">
        <f>SUMIFS(通讯通路门店!$Z:$Z,通讯通路门店!$S:$S,$G1347)</f>
        <v>0</v>
      </c>
      <c r="AW1347" s="99">
        <f>SUMIFS(通讯通路门店!$AB:$AB,通讯通路门店!$S:$S,$G1347)</f>
        <v>0</v>
      </c>
      <c r="AX1347" s="99">
        <f>SUMIFS(通讯通路门店!$X:$X,通讯通路门店!$S:$S,$G1347)</f>
        <v>0</v>
      </c>
      <c r="AY1347" s="99">
        <f>SUMIFS(通讯通路门店!$Y:$Y,通讯通路门店!$S:$S,$G1347)</f>
        <v>0</v>
      </c>
      <c r="AZ1347" s="99">
        <f>SUMIFS(通讯通路门店!$AA:$AA,通讯通路门店!$S:$S,$G1347)</f>
        <v>0</v>
      </c>
      <c r="BA1347" s="99">
        <f t="shared" si="103"/>
        <v>0</v>
      </c>
      <c r="BB1347" s="99">
        <f t="shared" si="104"/>
        <v>0</v>
      </c>
      <c r="BC1347" s="99">
        <f>SUMIFS(通讯通路门店!$W:$W,通讯通路门店!$S:$S,$G1347,通讯通路门店!$J:$J,"荣耀体验店")+SUMIFS(通讯通路门店!$W:$W,通讯通路门店!$S:$S,$G1347,通讯通路门店!$J:$J,"荣耀授权专卖店")</f>
        <v>0</v>
      </c>
      <c r="BD1347" s="99">
        <f>SUMIFS(通讯通路门店!$Z:$Z,通讯通路门店!$S:$S,$G1347,通讯通路门店!$J:$J,"VIVO体验店")</f>
        <v>0</v>
      </c>
      <c r="BE1347" s="99">
        <f>SUMIFS(通讯通路门店!$AB:$AB,通讯通路门店!$S:$S,$G1347,通讯通路门店!$J:$J,"OPPO体验店")</f>
        <v>0</v>
      </c>
      <c r="BF1347" s="99">
        <f>SUMIFS(通讯通路门店!$X:$X,通讯通路门店!$S:$S,$G1347,通讯通路门店!$J:$J,"华为授权体验店")+SUMIFS(通讯通路门店!$AA:$AA,通讯通路门店!$S:$S,$G1347,通讯通路门店!$J:$J,"华为堡垒店")</f>
        <v>0</v>
      </c>
      <c r="BG1347" s="99">
        <f>SUMIFS(通讯通路门店!$Y:$Y,通讯通路门店!$S:$S,$G1347,通讯通路门店!$J:$J,"小米体验店")</f>
        <v>0</v>
      </c>
      <c r="BH1347" s="99">
        <f>SUMIFS(通讯通路门店!$AA:$AA,通讯通路门店!$S:$S,$G1347,通讯通路门店!$J:$J,"苹果体验店")</f>
        <v>0</v>
      </c>
      <c r="BI1347" s="99">
        <f>SUMIFS(通讯通路门店!$K:$K,通讯通路门店!$S:$S,$G1347,通讯通路门店!$J:$J,"其他品牌专卖店")</f>
        <v>0</v>
      </c>
      <c r="BJ1347" s="99">
        <f>SUMIFS(通讯通路门店!$AC:$AC,通讯通路门店!$S:$S,$G1347)</f>
        <v>0</v>
      </c>
      <c r="BK1347" s="99">
        <f>SUMIFS(通讯通路门店!$AD:$AD,通讯通路门店!$S:$S,$G1347)</f>
        <v>0</v>
      </c>
      <c r="BL1347" s="99">
        <f>SUMIFS(通讯通路门店!$AE:$AE,通讯通路门店!$S:$S,$G1347)</f>
        <v>0</v>
      </c>
      <c r="BM1347" s="99">
        <f>SUMIFS(通讯通路门店!$AF:$AF,通讯通路门店!$S:$S,$G1347)</f>
        <v>0</v>
      </c>
      <c r="BN1347" s="99">
        <f>SUMIFS(通讯通路门店!$AG:$AG,通讯通路门店!$S:$S,$G1347)</f>
        <v>0</v>
      </c>
      <c r="BO1347" s="99">
        <f>SUMIFS(通讯通路门店!$AH:$AH,通讯通路门店!$S:$S,$G1347)</f>
        <v>0</v>
      </c>
      <c r="BP1347" s="99">
        <f>SUMIFS(通讯通路门店!$AI:$AI,通讯通路门店!$S:$S,$G1347)</f>
        <v>0</v>
      </c>
      <c r="BQ1347" s="83"/>
    </row>
    <row r="1348" spans="1:69">
      <c r="A1348" s="99" t="str">
        <f>IFERROR(_xlfn.XLOOKUP($G1348,通讯通路门店!$S$4:$S$993933,通讯通路门店!$A$4:$A$993933,0,0),"")</f>
        <v>海南省</v>
      </c>
      <c r="B1348" s="99" t="str">
        <f>IFERROR(_xlfn.XLOOKUP($G1348,通讯通路门店!$S$4:$S$993933,通讯通路门店!$B$4:$B$993933,0,0),"")</f>
        <v>乐东黎族自治县</v>
      </c>
      <c r="C1348" s="99" t="str">
        <f>IFERROR(_xlfn.XLOOKUP($G1348,通讯通路门店!$S$4:$S$993933,通讯通路门店!$C$4:$C$993933,0,0),"")</f>
        <v>乐东黎族自治县</v>
      </c>
      <c r="D1348" s="99" t="str">
        <f>IFERROR(_xlfn.XLOOKUP($G1348,通讯通路门店!$S$4:$S$993933,通讯通路门店!$D$4:$D$993933,0,0),"")</f>
        <v>万冲镇</v>
      </c>
      <c r="E1348" s="83"/>
      <c r="F1348" s="83"/>
      <c r="G1348" s="101"/>
      <c r="H1348" s="102">
        <f>IFERROR(_xlfn.XLOOKUP($G1348,通讯通路门店!$S$4:$S$993933,通讯通路门店!$R$4:$R$993933,0,0),"")</f>
        <v>0</v>
      </c>
      <c r="I1348" s="83"/>
      <c r="J1348" s="83"/>
      <c r="K1348" s="83"/>
      <c r="L1348" s="83"/>
      <c r="M1348" s="83"/>
      <c r="N1348" s="83"/>
      <c r="O1348" s="83"/>
      <c r="P1348" s="83"/>
      <c r="Q1348" s="83"/>
      <c r="R1348" s="83"/>
      <c r="S1348" s="83"/>
      <c r="T1348" s="83"/>
      <c r="U1348" s="99">
        <f>COUNTIF(通讯通路门店!$S:$S,$G1348)</f>
        <v>0</v>
      </c>
      <c r="V1348" s="99">
        <f>COUNTIFS(通讯通路门店!$S:$S,$G1348,通讯通路门店!$J:$J,"综合卖场")</f>
        <v>0</v>
      </c>
      <c r="W1348" s="99">
        <f>SUMIFS(通讯通路门店!$AJ:$AJ,通讯通路门店!$S:$S,通讯客户沙盘!$G1348)</f>
        <v>0</v>
      </c>
      <c r="X1348" s="99">
        <f t="shared" ref="X1348:X1411" si="105">Y1348+Z1348+AA1348+AB1348+AC1348+AD1348+AE1348</f>
        <v>0</v>
      </c>
      <c r="Y1348" s="99">
        <f>COUNTIFS(通讯通路门店!$S:$S,$G1348,通讯通路门店!$J:$J,"荣耀体验店")+COUNTIFS(通讯通路门店!$S:$S,$G1348,通讯通路门店!$J:$J,"荣耀授权专卖店")</f>
        <v>0</v>
      </c>
      <c r="Z1348" s="99">
        <f>COUNTIFS(通讯通路门店!$S:$S,$G1348,通讯通路门店!$J:$J,"VIVO体验店")</f>
        <v>0</v>
      </c>
      <c r="AA1348" s="99">
        <f>COUNTIFS(通讯通路门店!$S:$S,$G1348,通讯通路门店!$J:$J,"OPPO体验店")</f>
        <v>0</v>
      </c>
      <c r="AB1348" s="99">
        <f>COUNTIFS(通讯通路门店!$S:$S,$G1348,通讯通路门店!$J:$J,"华为授权体验店")+COUNTIFS(通讯通路门店!$S:$S,$G1348,通讯通路门店!$J:$J,"华为堡垒店")</f>
        <v>0</v>
      </c>
      <c r="AC1348" s="99">
        <f>COUNTIFS(通讯通路门店!$S:$S,$G1348,通讯通路门店!$J:$J,"小米体验店")</f>
        <v>0</v>
      </c>
      <c r="AD1348" s="99">
        <f>COUNTIFS(通讯通路门店!$S:$S,$G1348,通讯通路门店!$J:$J,"苹果体验店")</f>
        <v>0</v>
      </c>
      <c r="AE1348" s="99">
        <f>COUNTIFS(通讯通路门店!$S:$S,$G1348,通讯通路门店!$J:$J,"其他品牌专卖店")</f>
        <v>0</v>
      </c>
      <c r="AF1348" s="99">
        <f>SUMIFS(通讯通路门店!$BI:$BI,通讯通路门店!$S:$S,$G1348)</f>
        <v>0</v>
      </c>
      <c r="AG1348" s="99">
        <f>SUMIFS(通讯通路门店!$BH:$BH,通讯通路门店!$S:$S,$G1348)</f>
        <v>0</v>
      </c>
      <c r="AH1348" s="99">
        <f t="shared" ref="AH1348:AH1411" si="106">AI1348+AJ1348+AK1348+AL1348+AM1348+AN1348</f>
        <v>0</v>
      </c>
      <c r="AI1348" s="99">
        <f>SUMIFS(通讯通路门店!$BB:$BB,通讯通路门店!$S:$S,$G1348)</f>
        <v>0</v>
      </c>
      <c r="AJ1348" s="99">
        <f>SUMIFS(通讯通路门店!$BE:$BE,通讯通路门店!$S:$S,$G1348)</f>
        <v>0</v>
      </c>
      <c r="AK1348" s="99">
        <f>SUMIFS(通讯通路门店!$BG:$BG,通讯通路门店!$S:$S,$G1348)</f>
        <v>0</v>
      </c>
      <c r="AL1348" s="99">
        <f>SUMIFS(通讯通路门店!$BC:$BC,通讯通路门店!$S:$S,$G1348)</f>
        <v>0</v>
      </c>
      <c r="AM1348" s="99">
        <f>SUMIFS(通讯通路门店!$BD:$BD,通讯通路门店!$S:$S,$G1348)</f>
        <v>0</v>
      </c>
      <c r="AN1348" s="99">
        <f>SUMIFS(通讯通路门店!$BF:$BF,通讯通路门店!$S:$S,$G1348)</f>
        <v>0</v>
      </c>
      <c r="AO1348" s="99">
        <f t="shared" ref="AO1348:AO1411" si="107">AP1348+AQ1348</f>
        <v>0</v>
      </c>
      <c r="AP1348" s="99">
        <f>SUMIFS(通讯通路门店!$K:$K,通讯通路门店!$S:$S,$G1348)</f>
        <v>0</v>
      </c>
      <c r="AQ1348" s="83"/>
      <c r="AR1348" s="99">
        <f>SUMIFS(通讯通路门店!$T:$T,通讯通路门店!$S:$S,$G1348)</f>
        <v>0</v>
      </c>
      <c r="AS1348" s="99">
        <f>SUMIFS(通讯通路门店!$U:$U,通讯通路门店!$S:$S,$G1348)</f>
        <v>0</v>
      </c>
      <c r="AT1348" s="99">
        <f>SUMIFS(通讯通路门店!$V:$V,通讯通路门店!$S:$S,$G1348)</f>
        <v>0</v>
      </c>
      <c r="AU1348" s="99">
        <f>SUMIFS(通讯通路门店!$W:$W,通讯通路门店!$S:$S,$G1348)</f>
        <v>0</v>
      </c>
      <c r="AV1348" s="99">
        <f>SUMIFS(通讯通路门店!$Z:$Z,通讯通路门店!$S:$S,$G1348)</f>
        <v>0</v>
      </c>
      <c r="AW1348" s="99">
        <f>SUMIFS(通讯通路门店!$AB:$AB,通讯通路门店!$S:$S,$G1348)</f>
        <v>0</v>
      </c>
      <c r="AX1348" s="99">
        <f>SUMIFS(通讯通路门店!$X:$X,通讯通路门店!$S:$S,$G1348)</f>
        <v>0</v>
      </c>
      <c r="AY1348" s="99">
        <f>SUMIFS(通讯通路门店!$Y:$Y,通讯通路门店!$S:$S,$G1348)</f>
        <v>0</v>
      </c>
      <c r="AZ1348" s="99">
        <f>SUMIFS(通讯通路门店!$AA:$AA,通讯通路门店!$S:$S,$G1348)</f>
        <v>0</v>
      </c>
      <c r="BA1348" s="99">
        <f t="shared" ref="BA1348:BA1411" si="108">AP1348-BB1348</f>
        <v>0</v>
      </c>
      <c r="BB1348" s="99">
        <f t="shared" ref="BB1348:BB1411" si="109">BC1348+BD1348+BE1348+BF1348+BG1348+BH1348</f>
        <v>0</v>
      </c>
      <c r="BC1348" s="99">
        <f>SUMIFS(通讯通路门店!$W:$W,通讯通路门店!$S:$S,$G1348,通讯通路门店!$J:$J,"荣耀体验店")+SUMIFS(通讯通路门店!$W:$W,通讯通路门店!$S:$S,$G1348,通讯通路门店!$J:$J,"荣耀授权专卖店")</f>
        <v>0</v>
      </c>
      <c r="BD1348" s="99">
        <f>SUMIFS(通讯通路门店!$Z:$Z,通讯通路门店!$S:$S,$G1348,通讯通路门店!$J:$J,"VIVO体验店")</f>
        <v>0</v>
      </c>
      <c r="BE1348" s="99">
        <f>SUMIFS(通讯通路门店!$AB:$AB,通讯通路门店!$S:$S,$G1348,通讯通路门店!$J:$J,"OPPO体验店")</f>
        <v>0</v>
      </c>
      <c r="BF1348" s="99">
        <f>SUMIFS(通讯通路门店!$X:$X,通讯通路门店!$S:$S,$G1348,通讯通路门店!$J:$J,"华为授权体验店")+SUMIFS(通讯通路门店!$AA:$AA,通讯通路门店!$S:$S,$G1348,通讯通路门店!$J:$J,"华为堡垒店")</f>
        <v>0</v>
      </c>
      <c r="BG1348" s="99">
        <f>SUMIFS(通讯通路门店!$Y:$Y,通讯通路门店!$S:$S,$G1348,通讯通路门店!$J:$J,"小米体验店")</f>
        <v>0</v>
      </c>
      <c r="BH1348" s="99">
        <f>SUMIFS(通讯通路门店!$AA:$AA,通讯通路门店!$S:$S,$G1348,通讯通路门店!$J:$J,"苹果体验店")</f>
        <v>0</v>
      </c>
      <c r="BI1348" s="99">
        <f>SUMIFS(通讯通路门店!$K:$K,通讯通路门店!$S:$S,$G1348,通讯通路门店!$J:$J,"其他品牌专卖店")</f>
        <v>0</v>
      </c>
      <c r="BJ1348" s="99">
        <f>SUMIFS(通讯通路门店!$AC:$AC,通讯通路门店!$S:$S,$G1348)</f>
        <v>0</v>
      </c>
      <c r="BK1348" s="99">
        <f>SUMIFS(通讯通路门店!$AD:$AD,通讯通路门店!$S:$S,$G1348)</f>
        <v>0</v>
      </c>
      <c r="BL1348" s="99">
        <f>SUMIFS(通讯通路门店!$AE:$AE,通讯通路门店!$S:$S,$G1348)</f>
        <v>0</v>
      </c>
      <c r="BM1348" s="99">
        <f>SUMIFS(通讯通路门店!$AF:$AF,通讯通路门店!$S:$S,$G1348)</f>
        <v>0</v>
      </c>
      <c r="BN1348" s="99">
        <f>SUMIFS(通讯通路门店!$AG:$AG,通讯通路门店!$S:$S,$G1348)</f>
        <v>0</v>
      </c>
      <c r="BO1348" s="99">
        <f>SUMIFS(通讯通路门店!$AH:$AH,通讯通路门店!$S:$S,$G1348)</f>
        <v>0</v>
      </c>
      <c r="BP1348" s="99">
        <f>SUMIFS(通讯通路门店!$AI:$AI,通讯通路门店!$S:$S,$G1348)</f>
        <v>0</v>
      </c>
      <c r="BQ1348" s="83"/>
    </row>
    <row r="1349" spans="1:69">
      <c r="A1349" s="99" t="str">
        <f>IFERROR(_xlfn.XLOOKUP($G1349,通讯通路门店!$S$4:$S$993933,通讯通路门店!$A$4:$A$993933,0,0),"")</f>
        <v>海南省</v>
      </c>
      <c r="B1349" s="99" t="str">
        <f>IFERROR(_xlfn.XLOOKUP($G1349,通讯通路门店!$S$4:$S$993933,通讯通路门店!$B$4:$B$993933,0,0),"")</f>
        <v>乐东黎族自治县</v>
      </c>
      <c r="C1349" s="99" t="str">
        <f>IFERROR(_xlfn.XLOOKUP($G1349,通讯通路门店!$S$4:$S$993933,通讯通路门店!$C$4:$C$993933,0,0),"")</f>
        <v>乐东黎族自治县</v>
      </c>
      <c r="D1349" s="99" t="str">
        <f>IFERROR(_xlfn.XLOOKUP($G1349,通讯通路门店!$S$4:$S$993933,通讯通路门店!$D$4:$D$993933,0,0),"")</f>
        <v>万冲镇</v>
      </c>
      <c r="E1349" s="83"/>
      <c r="F1349" s="83"/>
      <c r="G1349" s="101"/>
      <c r="H1349" s="102">
        <f>IFERROR(_xlfn.XLOOKUP($G1349,通讯通路门店!$S$4:$S$993933,通讯通路门店!$R$4:$R$993933,0,0),"")</f>
        <v>0</v>
      </c>
      <c r="I1349" s="83"/>
      <c r="J1349" s="83"/>
      <c r="K1349" s="83"/>
      <c r="L1349" s="83"/>
      <c r="M1349" s="83"/>
      <c r="N1349" s="83"/>
      <c r="O1349" s="83"/>
      <c r="P1349" s="83"/>
      <c r="Q1349" s="83"/>
      <c r="R1349" s="83"/>
      <c r="S1349" s="83"/>
      <c r="T1349" s="83"/>
      <c r="U1349" s="99">
        <f>COUNTIF(通讯通路门店!$S:$S,$G1349)</f>
        <v>0</v>
      </c>
      <c r="V1349" s="99">
        <f>COUNTIFS(通讯通路门店!$S:$S,$G1349,通讯通路门店!$J:$J,"综合卖场")</f>
        <v>0</v>
      </c>
      <c r="W1349" s="99">
        <f>SUMIFS(通讯通路门店!$AJ:$AJ,通讯通路门店!$S:$S,通讯客户沙盘!$G1349)</f>
        <v>0</v>
      </c>
      <c r="X1349" s="99">
        <f t="shared" si="105"/>
        <v>0</v>
      </c>
      <c r="Y1349" s="99">
        <f>COUNTIFS(通讯通路门店!$S:$S,$G1349,通讯通路门店!$J:$J,"荣耀体验店")+COUNTIFS(通讯通路门店!$S:$S,$G1349,通讯通路门店!$J:$J,"荣耀授权专卖店")</f>
        <v>0</v>
      </c>
      <c r="Z1349" s="99">
        <f>COUNTIFS(通讯通路门店!$S:$S,$G1349,通讯通路门店!$J:$J,"VIVO体验店")</f>
        <v>0</v>
      </c>
      <c r="AA1349" s="99">
        <f>COUNTIFS(通讯通路门店!$S:$S,$G1349,通讯通路门店!$J:$J,"OPPO体验店")</f>
        <v>0</v>
      </c>
      <c r="AB1349" s="99">
        <f>COUNTIFS(通讯通路门店!$S:$S,$G1349,通讯通路门店!$J:$J,"华为授权体验店")+COUNTIFS(通讯通路门店!$S:$S,$G1349,通讯通路门店!$J:$J,"华为堡垒店")</f>
        <v>0</v>
      </c>
      <c r="AC1349" s="99">
        <f>COUNTIFS(通讯通路门店!$S:$S,$G1349,通讯通路门店!$J:$J,"小米体验店")</f>
        <v>0</v>
      </c>
      <c r="AD1349" s="99">
        <f>COUNTIFS(通讯通路门店!$S:$S,$G1349,通讯通路门店!$J:$J,"苹果体验店")</f>
        <v>0</v>
      </c>
      <c r="AE1349" s="99">
        <f>COUNTIFS(通讯通路门店!$S:$S,$G1349,通讯通路门店!$J:$J,"其他品牌专卖店")</f>
        <v>0</v>
      </c>
      <c r="AF1349" s="99">
        <f>SUMIFS(通讯通路门店!$BI:$BI,通讯通路门店!$S:$S,$G1349)</f>
        <v>0</v>
      </c>
      <c r="AG1349" s="99">
        <f>SUMIFS(通讯通路门店!$BH:$BH,通讯通路门店!$S:$S,$G1349)</f>
        <v>0</v>
      </c>
      <c r="AH1349" s="99">
        <f t="shared" si="106"/>
        <v>0</v>
      </c>
      <c r="AI1349" s="99">
        <f>SUMIFS(通讯通路门店!$BB:$BB,通讯通路门店!$S:$S,$G1349)</f>
        <v>0</v>
      </c>
      <c r="AJ1349" s="99">
        <f>SUMIFS(通讯通路门店!$BE:$BE,通讯通路门店!$S:$S,$G1349)</f>
        <v>0</v>
      </c>
      <c r="AK1349" s="99">
        <f>SUMIFS(通讯通路门店!$BG:$BG,通讯通路门店!$S:$S,$G1349)</f>
        <v>0</v>
      </c>
      <c r="AL1349" s="99">
        <f>SUMIFS(通讯通路门店!$BC:$BC,通讯通路门店!$S:$S,$G1349)</f>
        <v>0</v>
      </c>
      <c r="AM1349" s="99">
        <f>SUMIFS(通讯通路门店!$BD:$BD,通讯通路门店!$S:$S,$G1349)</f>
        <v>0</v>
      </c>
      <c r="AN1349" s="99">
        <f>SUMIFS(通讯通路门店!$BF:$BF,通讯通路门店!$S:$S,$G1349)</f>
        <v>0</v>
      </c>
      <c r="AO1349" s="99">
        <f t="shared" si="107"/>
        <v>0</v>
      </c>
      <c r="AP1349" s="99">
        <f>SUMIFS(通讯通路门店!$K:$K,通讯通路门店!$S:$S,$G1349)</f>
        <v>0</v>
      </c>
      <c r="AQ1349" s="83"/>
      <c r="AR1349" s="99">
        <f>SUMIFS(通讯通路门店!$T:$T,通讯通路门店!$S:$S,$G1349)</f>
        <v>0</v>
      </c>
      <c r="AS1349" s="99">
        <f>SUMIFS(通讯通路门店!$U:$U,通讯通路门店!$S:$S,$G1349)</f>
        <v>0</v>
      </c>
      <c r="AT1349" s="99">
        <f>SUMIFS(通讯通路门店!$V:$V,通讯通路门店!$S:$S,$G1349)</f>
        <v>0</v>
      </c>
      <c r="AU1349" s="99">
        <f>SUMIFS(通讯通路门店!$W:$W,通讯通路门店!$S:$S,$G1349)</f>
        <v>0</v>
      </c>
      <c r="AV1349" s="99">
        <f>SUMIFS(通讯通路门店!$Z:$Z,通讯通路门店!$S:$S,$G1349)</f>
        <v>0</v>
      </c>
      <c r="AW1349" s="99">
        <f>SUMIFS(通讯通路门店!$AB:$AB,通讯通路门店!$S:$S,$G1349)</f>
        <v>0</v>
      </c>
      <c r="AX1349" s="99">
        <f>SUMIFS(通讯通路门店!$X:$X,通讯通路门店!$S:$S,$G1349)</f>
        <v>0</v>
      </c>
      <c r="AY1349" s="99">
        <f>SUMIFS(通讯通路门店!$Y:$Y,通讯通路门店!$S:$S,$G1349)</f>
        <v>0</v>
      </c>
      <c r="AZ1349" s="99">
        <f>SUMIFS(通讯通路门店!$AA:$AA,通讯通路门店!$S:$S,$G1349)</f>
        <v>0</v>
      </c>
      <c r="BA1349" s="99">
        <f t="shared" si="108"/>
        <v>0</v>
      </c>
      <c r="BB1349" s="99">
        <f t="shared" si="109"/>
        <v>0</v>
      </c>
      <c r="BC1349" s="99">
        <f>SUMIFS(通讯通路门店!$W:$W,通讯通路门店!$S:$S,$G1349,通讯通路门店!$J:$J,"荣耀体验店")+SUMIFS(通讯通路门店!$W:$W,通讯通路门店!$S:$S,$G1349,通讯通路门店!$J:$J,"荣耀授权专卖店")</f>
        <v>0</v>
      </c>
      <c r="BD1349" s="99">
        <f>SUMIFS(通讯通路门店!$Z:$Z,通讯通路门店!$S:$S,$G1349,通讯通路门店!$J:$J,"VIVO体验店")</f>
        <v>0</v>
      </c>
      <c r="BE1349" s="99">
        <f>SUMIFS(通讯通路门店!$AB:$AB,通讯通路门店!$S:$S,$G1349,通讯通路门店!$J:$J,"OPPO体验店")</f>
        <v>0</v>
      </c>
      <c r="BF1349" s="99">
        <f>SUMIFS(通讯通路门店!$X:$X,通讯通路门店!$S:$S,$G1349,通讯通路门店!$J:$J,"华为授权体验店")+SUMIFS(通讯通路门店!$AA:$AA,通讯通路门店!$S:$S,$G1349,通讯通路门店!$J:$J,"华为堡垒店")</f>
        <v>0</v>
      </c>
      <c r="BG1349" s="99">
        <f>SUMIFS(通讯通路门店!$Y:$Y,通讯通路门店!$S:$S,$G1349,通讯通路门店!$J:$J,"小米体验店")</f>
        <v>0</v>
      </c>
      <c r="BH1349" s="99">
        <f>SUMIFS(通讯通路门店!$AA:$AA,通讯通路门店!$S:$S,$G1349,通讯通路门店!$J:$J,"苹果体验店")</f>
        <v>0</v>
      </c>
      <c r="BI1349" s="99">
        <f>SUMIFS(通讯通路门店!$K:$K,通讯通路门店!$S:$S,$G1349,通讯通路门店!$J:$J,"其他品牌专卖店")</f>
        <v>0</v>
      </c>
      <c r="BJ1349" s="99">
        <f>SUMIFS(通讯通路门店!$AC:$AC,通讯通路门店!$S:$S,$G1349)</f>
        <v>0</v>
      </c>
      <c r="BK1349" s="99">
        <f>SUMIFS(通讯通路门店!$AD:$AD,通讯通路门店!$S:$S,$G1349)</f>
        <v>0</v>
      </c>
      <c r="BL1349" s="99">
        <f>SUMIFS(通讯通路门店!$AE:$AE,通讯通路门店!$S:$S,$G1349)</f>
        <v>0</v>
      </c>
      <c r="BM1349" s="99">
        <f>SUMIFS(通讯通路门店!$AF:$AF,通讯通路门店!$S:$S,$G1349)</f>
        <v>0</v>
      </c>
      <c r="BN1349" s="99">
        <f>SUMIFS(通讯通路门店!$AG:$AG,通讯通路门店!$S:$S,$G1349)</f>
        <v>0</v>
      </c>
      <c r="BO1349" s="99">
        <f>SUMIFS(通讯通路门店!$AH:$AH,通讯通路门店!$S:$S,$G1349)</f>
        <v>0</v>
      </c>
      <c r="BP1349" s="99">
        <f>SUMIFS(通讯通路门店!$AI:$AI,通讯通路门店!$S:$S,$G1349)</f>
        <v>0</v>
      </c>
      <c r="BQ1349" s="83"/>
    </row>
    <row r="1350" spans="1:69">
      <c r="A1350" s="99" t="str">
        <f>IFERROR(_xlfn.XLOOKUP($G1350,通讯通路门店!$S$4:$S$993933,通讯通路门店!$A$4:$A$993933,0,0),"")</f>
        <v>海南省</v>
      </c>
      <c r="B1350" s="99" t="str">
        <f>IFERROR(_xlfn.XLOOKUP($G1350,通讯通路门店!$S$4:$S$993933,通讯通路门店!$B$4:$B$993933,0,0),"")</f>
        <v>乐东黎族自治县</v>
      </c>
      <c r="C1350" s="99" t="str">
        <f>IFERROR(_xlfn.XLOOKUP($G1350,通讯通路门店!$S$4:$S$993933,通讯通路门店!$C$4:$C$993933,0,0),"")</f>
        <v>乐东黎族自治县</v>
      </c>
      <c r="D1350" s="99" t="str">
        <f>IFERROR(_xlfn.XLOOKUP($G1350,通讯通路门店!$S$4:$S$993933,通讯通路门店!$D$4:$D$993933,0,0),"")</f>
        <v>万冲镇</v>
      </c>
      <c r="E1350" s="83"/>
      <c r="F1350" s="83"/>
      <c r="G1350" s="101"/>
      <c r="H1350" s="102">
        <f>IFERROR(_xlfn.XLOOKUP($G1350,通讯通路门店!$S$4:$S$993933,通讯通路门店!$R$4:$R$993933,0,0),"")</f>
        <v>0</v>
      </c>
      <c r="I1350" s="83"/>
      <c r="J1350" s="83"/>
      <c r="K1350" s="83"/>
      <c r="L1350" s="83"/>
      <c r="M1350" s="83"/>
      <c r="N1350" s="83"/>
      <c r="O1350" s="83"/>
      <c r="P1350" s="83"/>
      <c r="Q1350" s="83"/>
      <c r="R1350" s="83"/>
      <c r="S1350" s="83"/>
      <c r="T1350" s="83"/>
      <c r="U1350" s="99">
        <f>COUNTIF(通讯通路门店!$S:$S,$G1350)</f>
        <v>0</v>
      </c>
      <c r="V1350" s="99">
        <f>COUNTIFS(通讯通路门店!$S:$S,$G1350,通讯通路门店!$J:$J,"综合卖场")</f>
        <v>0</v>
      </c>
      <c r="W1350" s="99">
        <f>SUMIFS(通讯通路门店!$AJ:$AJ,通讯通路门店!$S:$S,通讯客户沙盘!$G1350)</f>
        <v>0</v>
      </c>
      <c r="X1350" s="99">
        <f t="shared" si="105"/>
        <v>0</v>
      </c>
      <c r="Y1350" s="99">
        <f>COUNTIFS(通讯通路门店!$S:$S,$G1350,通讯通路门店!$J:$J,"荣耀体验店")+COUNTIFS(通讯通路门店!$S:$S,$G1350,通讯通路门店!$J:$J,"荣耀授权专卖店")</f>
        <v>0</v>
      </c>
      <c r="Z1350" s="99">
        <f>COUNTIFS(通讯通路门店!$S:$S,$G1350,通讯通路门店!$J:$J,"VIVO体验店")</f>
        <v>0</v>
      </c>
      <c r="AA1350" s="99">
        <f>COUNTIFS(通讯通路门店!$S:$S,$G1350,通讯通路门店!$J:$J,"OPPO体验店")</f>
        <v>0</v>
      </c>
      <c r="AB1350" s="99">
        <f>COUNTIFS(通讯通路门店!$S:$S,$G1350,通讯通路门店!$J:$J,"华为授权体验店")+COUNTIFS(通讯通路门店!$S:$S,$G1350,通讯通路门店!$J:$J,"华为堡垒店")</f>
        <v>0</v>
      </c>
      <c r="AC1350" s="99">
        <f>COUNTIFS(通讯通路门店!$S:$S,$G1350,通讯通路门店!$J:$J,"小米体验店")</f>
        <v>0</v>
      </c>
      <c r="AD1350" s="99">
        <f>COUNTIFS(通讯通路门店!$S:$S,$G1350,通讯通路门店!$J:$J,"苹果体验店")</f>
        <v>0</v>
      </c>
      <c r="AE1350" s="99">
        <f>COUNTIFS(通讯通路门店!$S:$S,$G1350,通讯通路门店!$J:$J,"其他品牌专卖店")</f>
        <v>0</v>
      </c>
      <c r="AF1350" s="99">
        <f>SUMIFS(通讯通路门店!$BI:$BI,通讯通路门店!$S:$S,$G1350)</f>
        <v>0</v>
      </c>
      <c r="AG1350" s="99">
        <f>SUMIFS(通讯通路门店!$BH:$BH,通讯通路门店!$S:$S,$G1350)</f>
        <v>0</v>
      </c>
      <c r="AH1350" s="99">
        <f t="shared" si="106"/>
        <v>0</v>
      </c>
      <c r="AI1350" s="99">
        <f>SUMIFS(通讯通路门店!$BB:$BB,通讯通路门店!$S:$S,$G1350)</f>
        <v>0</v>
      </c>
      <c r="AJ1350" s="99">
        <f>SUMIFS(通讯通路门店!$BE:$BE,通讯通路门店!$S:$S,$G1350)</f>
        <v>0</v>
      </c>
      <c r="AK1350" s="99">
        <f>SUMIFS(通讯通路门店!$BG:$BG,通讯通路门店!$S:$S,$G1350)</f>
        <v>0</v>
      </c>
      <c r="AL1350" s="99">
        <f>SUMIFS(通讯通路门店!$BC:$BC,通讯通路门店!$S:$S,$G1350)</f>
        <v>0</v>
      </c>
      <c r="AM1350" s="99">
        <f>SUMIFS(通讯通路门店!$BD:$BD,通讯通路门店!$S:$S,$G1350)</f>
        <v>0</v>
      </c>
      <c r="AN1350" s="99">
        <f>SUMIFS(通讯通路门店!$BF:$BF,通讯通路门店!$S:$S,$G1350)</f>
        <v>0</v>
      </c>
      <c r="AO1350" s="99">
        <f t="shared" si="107"/>
        <v>0</v>
      </c>
      <c r="AP1350" s="99">
        <f>SUMIFS(通讯通路门店!$K:$K,通讯通路门店!$S:$S,$G1350)</f>
        <v>0</v>
      </c>
      <c r="AQ1350" s="83"/>
      <c r="AR1350" s="99">
        <f>SUMIFS(通讯通路门店!$T:$T,通讯通路门店!$S:$S,$G1350)</f>
        <v>0</v>
      </c>
      <c r="AS1350" s="99">
        <f>SUMIFS(通讯通路门店!$U:$U,通讯通路门店!$S:$S,$G1350)</f>
        <v>0</v>
      </c>
      <c r="AT1350" s="99">
        <f>SUMIFS(通讯通路门店!$V:$V,通讯通路门店!$S:$S,$G1350)</f>
        <v>0</v>
      </c>
      <c r="AU1350" s="99">
        <f>SUMIFS(通讯通路门店!$W:$W,通讯通路门店!$S:$S,$G1350)</f>
        <v>0</v>
      </c>
      <c r="AV1350" s="99">
        <f>SUMIFS(通讯通路门店!$Z:$Z,通讯通路门店!$S:$S,$G1350)</f>
        <v>0</v>
      </c>
      <c r="AW1350" s="99">
        <f>SUMIFS(通讯通路门店!$AB:$AB,通讯通路门店!$S:$S,$G1350)</f>
        <v>0</v>
      </c>
      <c r="AX1350" s="99">
        <f>SUMIFS(通讯通路门店!$X:$X,通讯通路门店!$S:$S,$G1350)</f>
        <v>0</v>
      </c>
      <c r="AY1350" s="99">
        <f>SUMIFS(通讯通路门店!$Y:$Y,通讯通路门店!$S:$S,$G1350)</f>
        <v>0</v>
      </c>
      <c r="AZ1350" s="99">
        <f>SUMIFS(通讯通路门店!$AA:$AA,通讯通路门店!$S:$S,$G1350)</f>
        <v>0</v>
      </c>
      <c r="BA1350" s="99">
        <f t="shared" si="108"/>
        <v>0</v>
      </c>
      <c r="BB1350" s="99">
        <f t="shared" si="109"/>
        <v>0</v>
      </c>
      <c r="BC1350" s="99">
        <f>SUMIFS(通讯通路门店!$W:$W,通讯通路门店!$S:$S,$G1350,通讯通路门店!$J:$J,"荣耀体验店")+SUMIFS(通讯通路门店!$W:$W,通讯通路门店!$S:$S,$G1350,通讯通路门店!$J:$J,"荣耀授权专卖店")</f>
        <v>0</v>
      </c>
      <c r="BD1350" s="99">
        <f>SUMIFS(通讯通路门店!$Z:$Z,通讯通路门店!$S:$S,$G1350,通讯通路门店!$J:$J,"VIVO体验店")</f>
        <v>0</v>
      </c>
      <c r="BE1350" s="99">
        <f>SUMIFS(通讯通路门店!$AB:$AB,通讯通路门店!$S:$S,$G1350,通讯通路门店!$J:$J,"OPPO体验店")</f>
        <v>0</v>
      </c>
      <c r="BF1350" s="99">
        <f>SUMIFS(通讯通路门店!$X:$X,通讯通路门店!$S:$S,$G1350,通讯通路门店!$J:$J,"华为授权体验店")+SUMIFS(通讯通路门店!$AA:$AA,通讯通路门店!$S:$S,$G1350,通讯通路门店!$J:$J,"华为堡垒店")</f>
        <v>0</v>
      </c>
      <c r="BG1350" s="99">
        <f>SUMIFS(通讯通路门店!$Y:$Y,通讯通路门店!$S:$S,$G1350,通讯通路门店!$J:$J,"小米体验店")</f>
        <v>0</v>
      </c>
      <c r="BH1350" s="99">
        <f>SUMIFS(通讯通路门店!$AA:$AA,通讯通路门店!$S:$S,$G1350,通讯通路门店!$J:$J,"苹果体验店")</f>
        <v>0</v>
      </c>
      <c r="BI1350" s="99">
        <f>SUMIFS(通讯通路门店!$K:$K,通讯通路门店!$S:$S,$G1350,通讯通路门店!$J:$J,"其他品牌专卖店")</f>
        <v>0</v>
      </c>
      <c r="BJ1350" s="99">
        <f>SUMIFS(通讯通路门店!$AC:$AC,通讯通路门店!$S:$S,$G1350)</f>
        <v>0</v>
      </c>
      <c r="BK1350" s="99">
        <f>SUMIFS(通讯通路门店!$AD:$AD,通讯通路门店!$S:$S,$G1350)</f>
        <v>0</v>
      </c>
      <c r="BL1350" s="99">
        <f>SUMIFS(通讯通路门店!$AE:$AE,通讯通路门店!$S:$S,$G1350)</f>
        <v>0</v>
      </c>
      <c r="BM1350" s="99">
        <f>SUMIFS(通讯通路门店!$AF:$AF,通讯通路门店!$S:$S,$G1350)</f>
        <v>0</v>
      </c>
      <c r="BN1350" s="99">
        <f>SUMIFS(通讯通路门店!$AG:$AG,通讯通路门店!$S:$S,$G1350)</f>
        <v>0</v>
      </c>
      <c r="BO1350" s="99">
        <f>SUMIFS(通讯通路门店!$AH:$AH,通讯通路门店!$S:$S,$G1350)</f>
        <v>0</v>
      </c>
      <c r="BP1350" s="99">
        <f>SUMIFS(通讯通路门店!$AI:$AI,通讯通路门店!$S:$S,$G1350)</f>
        <v>0</v>
      </c>
      <c r="BQ1350" s="83"/>
    </row>
    <row r="1351" spans="1:69">
      <c r="A1351" s="99" t="str">
        <f>IFERROR(_xlfn.XLOOKUP($G1351,通讯通路门店!$S$4:$S$993933,通讯通路门店!$A$4:$A$993933,0,0),"")</f>
        <v>海南省</v>
      </c>
      <c r="B1351" s="99" t="str">
        <f>IFERROR(_xlfn.XLOOKUP($G1351,通讯通路门店!$S$4:$S$993933,通讯通路门店!$B$4:$B$993933,0,0),"")</f>
        <v>乐东黎族自治县</v>
      </c>
      <c r="C1351" s="99" t="str">
        <f>IFERROR(_xlfn.XLOOKUP($G1351,通讯通路门店!$S$4:$S$993933,通讯通路门店!$C$4:$C$993933,0,0),"")</f>
        <v>乐东黎族自治县</v>
      </c>
      <c r="D1351" s="99" t="str">
        <f>IFERROR(_xlfn.XLOOKUP($G1351,通讯通路门店!$S$4:$S$993933,通讯通路门店!$D$4:$D$993933,0,0),"")</f>
        <v>万冲镇</v>
      </c>
      <c r="E1351" s="83"/>
      <c r="F1351" s="83"/>
      <c r="G1351" s="101"/>
      <c r="H1351" s="102">
        <f>IFERROR(_xlfn.XLOOKUP($G1351,通讯通路门店!$S$4:$S$993933,通讯通路门店!$R$4:$R$993933,0,0),"")</f>
        <v>0</v>
      </c>
      <c r="I1351" s="83"/>
      <c r="J1351" s="83"/>
      <c r="K1351" s="83"/>
      <c r="L1351" s="83"/>
      <c r="M1351" s="83"/>
      <c r="N1351" s="83"/>
      <c r="O1351" s="83"/>
      <c r="P1351" s="83"/>
      <c r="Q1351" s="83"/>
      <c r="R1351" s="83"/>
      <c r="S1351" s="83"/>
      <c r="T1351" s="83"/>
      <c r="U1351" s="99">
        <f>COUNTIF(通讯通路门店!$S:$S,$G1351)</f>
        <v>0</v>
      </c>
      <c r="V1351" s="99">
        <f>COUNTIFS(通讯通路门店!$S:$S,$G1351,通讯通路门店!$J:$J,"综合卖场")</f>
        <v>0</v>
      </c>
      <c r="W1351" s="99">
        <f>SUMIFS(通讯通路门店!$AJ:$AJ,通讯通路门店!$S:$S,通讯客户沙盘!$G1351)</f>
        <v>0</v>
      </c>
      <c r="X1351" s="99">
        <f t="shared" si="105"/>
        <v>0</v>
      </c>
      <c r="Y1351" s="99">
        <f>COUNTIFS(通讯通路门店!$S:$S,$G1351,通讯通路门店!$J:$J,"荣耀体验店")+COUNTIFS(通讯通路门店!$S:$S,$G1351,通讯通路门店!$J:$J,"荣耀授权专卖店")</f>
        <v>0</v>
      </c>
      <c r="Z1351" s="99">
        <f>COUNTIFS(通讯通路门店!$S:$S,$G1351,通讯通路门店!$J:$J,"VIVO体验店")</f>
        <v>0</v>
      </c>
      <c r="AA1351" s="99">
        <f>COUNTIFS(通讯通路门店!$S:$S,$G1351,通讯通路门店!$J:$J,"OPPO体验店")</f>
        <v>0</v>
      </c>
      <c r="AB1351" s="99">
        <f>COUNTIFS(通讯通路门店!$S:$S,$G1351,通讯通路门店!$J:$J,"华为授权体验店")+COUNTIFS(通讯通路门店!$S:$S,$G1351,通讯通路门店!$J:$J,"华为堡垒店")</f>
        <v>0</v>
      </c>
      <c r="AC1351" s="99">
        <f>COUNTIFS(通讯通路门店!$S:$S,$G1351,通讯通路门店!$J:$J,"小米体验店")</f>
        <v>0</v>
      </c>
      <c r="AD1351" s="99">
        <f>COUNTIFS(通讯通路门店!$S:$S,$G1351,通讯通路门店!$J:$J,"苹果体验店")</f>
        <v>0</v>
      </c>
      <c r="AE1351" s="99">
        <f>COUNTIFS(通讯通路门店!$S:$S,$G1351,通讯通路门店!$J:$J,"其他品牌专卖店")</f>
        <v>0</v>
      </c>
      <c r="AF1351" s="99">
        <f>SUMIFS(通讯通路门店!$BI:$BI,通讯通路门店!$S:$S,$G1351)</f>
        <v>0</v>
      </c>
      <c r="AG1351" s="99">
        <f>SUMIFS(通讯通路门店!$BH:$BH,通讯通路门店!$S:$S,$G1351)</f>
        <v>0</v>
      </c>
      <c r="AH1351" s="99">
        <f t="shared" si="106"/>
        <v>0</v>
      </c>
      <c r="AI1351" s="99">
        <f>SUMIFS(通讯通路门店!$BB:$BB,通讯通路门店!$S:$S,$G1351)</f>
        <v>0</v>
      </c>
      <c r="AJ1351" s="99">
        <f>SUMIFS(通讯通路门店!$BE:$BE,通讯通路门店!$S:$S,$G1351)</f>
        <v>0</v>
      </c>
      <c r="AK1351" s="99">
        <f>SUMIFS(通讯通路门店!$BG:$BG,通讯通路门店!$S:$S,$G1351)</f>
        <v>0</v>
      </c>
      <c r="AL1351" s="99">
        <f>SUMIFS(通讯通路门店!$BC:$BC,通讯通路门店!$S:$S,$G1351)</f>
        <v>0</v>
      </c>
      <c r="AM1351" s="99">
        <f>SUMIFS(通讯通路门店!$BD:$BD,通讯通路门店!$S:$S,$G1351)</f>
        <v>0</v>
      </c>
      <c r="AN1351" s="99">
        <f>SUMIFS(通讯通路门店!$BF:$BF,通讯通路门店!$S:$S,$G1351)</f>
        <v>0</v>
      </c>
      <c r="AO1351" s="99">
        <f t="shared" si="107"/>
        <v>0</v>
      </c>
      <c r="AP1351" s="99">
        <f>SUMIFS(通讯通路门店!$K:$K,通讯通路门店!$S:$S,$G1351)</f>
        <v>0</v>
      </c>
      <c r="AQ1351" s="83"/>
      <c r="AR1351" s="99">
        <f>SUMIFS(通讯通路门店!$T:$T,通讯通路门店!$S:$S,$G1351)</f>
        <v>0</v>
      </c>
      <c r="AS1351" s="99">
        <f>SUMIFS(通讯通路门店!$U:$U,通讯通路门店!$S:$S,$G1351)</f>
        <v>0</v>
      </c>
      <c r="AT1351" s="99">
        <f>SUMIFS(通讯通路门店!$V:$V,通讯通路门店!$S:$S,$G1351)</f>
        <v>0</v>
      </c>
      <c r="AU1351" s="99">
        <f>SUMIFS(通讯通路门店!$W:$W,通讯通路门店!$S:$S,$G1351)</f>
        <v>0</v>
      </c>
      <c r="AV1351" s="99">
        <f>SUMIFS(通讯通路门店!$Z:$Z,通讯通路门店!$S:$S,$G1351)</f>
        <v>0</v>
      </c>
      <c r="AW1351" s="99">
        <f>SUMIFS(通讯通路门店!$AB:$AB,通讯通路门店!$S:$S,$G1351)</f>
        <v>0</v>
      </c>
      <c r="AX1351" s="99">
        <f>SUMIFS(通讯通路门店!$X:$X,通讯通路门店!$S:$S,$G1351)</f>
        <v>0</v>
      </c>
      <c r="AY1351" s="99">
        <f>SUMIFS(通讯通路门店!$Y:$Y,通讯通路门店!$S:$S,$G1351)</f>
        <v>0</v>
      </c>
      <c r="AZ1351" s="99">
        <f>SUMIFS(通讯通路门店!$AA:$AA,通讯通路门店!$S:$S,$G1351)</f>
        <v>0</v>
      </c>
      <c r="BA1351" s="99">
        <f t="shared" si="108"/>
        <v>0</v>
      </c>
      <c r="BB1351" s="99">
        <f t="shared" si="109"/>
        <v>0</v>
      </c>
      <c r="BC1351" s="99">
        <f>SUMIFS(通讯通路门店!$W:$W,通讯通路门店!$S:$S,$G1351,通讯通路门店!$J:$J,"荣耀体验店")+SUMIFS(通讯通路门店!$W:$W,通讯通路门店!$S:$S,$G1351,通讯通路门店!$J:$J,"荣耀授权专卖店")</f>
        <v>0</v>
      </c>
      <c r="BD1351" s="99">
        <f>SUMIFS(通讯通路门店!$Z:$Z,通讯通路门店!$S:$S,$G1351,通讯通路门店!$J:$J,"VIVO体验店")</f>
        <v>0</v>
      </c>
      <c r="BE1351" s="99">
        <f>SUMIFS(通讯通路门店!$AB:$AB,通讯通路门店!$S:$S,$G1351,通讯通路门店!$J:$J,"OPPO体验店")</f>
        <v>0</v>
      </c>
      <c r="BF1351" s="99">
        <f>SUMIFS(通讯通路门店!$X:$X,通讯通路门店!$S:$S,$G1351,通讯通路门店!$J:$J,"华为授权体验店")+SUMIFS(通讯通路门店!$AA:$AA,通讯通路门店!$S:$S,$G1351,通讯通路门店!$J:$J,"华为堡垒店")</f>
        <v>0</v>
      </c>
      <c r="BG1351" s="99">
        <f>SUMIFS(通讯通路门店!$Y:$Y,通讯通路门店!$S:$S,$G1351,通讯通路门店!$J:$J,"小米体验店")</f>
        <v>0</v>
      </c>
      <c r="BH1351" s="99">
        <f>SUMIFS(通讯通路门店!$AA:$AA,通讯通路门店!$S:$S,$G1351,通讯通路门店!$J:$J,"苹果体验店")</f>
        <v>0</v>
      </c>
      <c r="BI1351" s="99">
        <f>SUMIFS(通讯通路门店!$K:$K,通讯通路门店!$S:$S,$G1351,通讯通路门店!$J:$J,"其他品牌专卖店")</f>
        <v>0</v>
      </c>
      <c r="BJ1351" s="99">
        <f>SUMIFS(通讯通路门店!$AC:$AC,通讯通路门店!$S:$S,$G1351)</f>
        <v>0</v>
      </c>
      <c r="BK1351" s="99">
        <f>SUMIFS(通讯通路门店!$AD:$AD,通讯通路门店!$S:$S,$G1351)</f>
        <v>0</v>
      </c>
      <c r="BL1351" s="99">
        <f>SUMIFS(通讯通路门店!$AE:$AE,通讯通路门店!$S:$S,$G1351)</f>
        <v>0</v>
      </c>
      <c r="BM1351" s="99">
        <f>SUMIFS(通讯通路门店!$AF:$AF,通讯通路门店!$S:$S,$G1351)</f>
        <v>0</v>
      </c>
      <c r="BN1351" s="99">
        <f>SUMIFS(通讯通路门店!$AG:$AG,通讯通路门店!$S:$S,$G1351)</f>
        <v>0</v>
      </c>
      <c r="BO1351" s="99">
        <f>SUMIFS(通讯通路门店!$AH:$AH,通讯通路门店!$S:$S,$G1351)</f>
        <v>0</v>
      </c>
      <c r="BP1351" s="99">
        <f>SUMIFS(通讯通路门店!$AI:$AI,通讯通路门店!$S:$S,$G1351)</f>
        <v>0</v>
      </c>
      <c r="BQ1351" s="83"/>
    </row>
    <row r="1352" spans="1:69">
      <c r="A1352" s="99" t="str">
        <f>IFERROR(_xlfn.XLOOKUP($G1352,通讯通路门店!$S$4:$S$993933,通讯通路门店!$A$4:$A$993933,0,0),"")</f>
        <v>海南省</v>
      </c>
      <c r="B1352" s="99" t="str">
        <f>IFERROR(_xlfn.XLOOKUP($G1352,通讯通路门店!$S$4:$S$993933,通讯通路门店!$B$4:$B$993933,0,0),"")</f>
        <v>乐东黎族自治县</v>
      </c>
      <c r="C1352" s="99" t="str">
        <f>IFERROR(_xlfn.XLOOKUP($G1352,通讯通路门店!$S$4:$S$993933,通讯通路门店!$C$4:$C$993933,0,0),"")</f>
        <v>乐东黎族自治县</v>
      </c>
      <c r="D1352" s="99" t="str">
        <f>IFERROR(_xlfn.XLOOKUP($G1352,通讯通路门店!$S$4:$S$993933,通讯通路门店!$D$4:$D$993933,0,0),"")</f>
        <v>万冲镇</v>
      </c>
      <c r="E1352" s="83"/>
      <c r="F1352" s="83"/>
      <c r="G1352" s="101"/>
      <c r="H1352" s="102">
        <f>IFERROR(_xlfn.XLOOKUP($G1352,通讯通路门店!$S$4:$S$993933,通讯通路门店!$R$4:$R$993933,0,0),"")</f>
        <v>0</v>
      </c>
      <c r="I1352" s="83"/>
      <c r="J1352" s="83"/>
      <c r="K1352" s="83"/>
      <c r="L1352" s="83"/>
      <c r="M1352" s="83"/>
      <c r="N1352" s="83"/>
      <c r="O1352" s="83"/>
      <c r="P1352" s="83"/>
      <c r="Q1352" s="83"/>
      <c r="R1352" s="83"/>
      <c r="S1352" s="83"/>
      <c r="T1352" s="83"/>
      <c r="U1352" s="99">
        <f>COUNTIF(通讯通路门店!$S:$S,$G1352)</f>
        <v>0</v>
      </c>
      <c r="V1352" s="99">
        <f>COUNTIFS(通讯通路门店!$S:$S,$G1352,通讯通路门店!$J:$J,"综合卖场")</f>
        <v>0</v>
      </c>
      <c r="W1352" s="99">
        <f>SUMIFS(通讯通路门店!$AJ:$AJ,通讯通路门店!$S:$S,通讯客户沙盘!$G1352)</f>
        <v>0</v>
      </c>
      <c r="X1352" s="99">
        <f t="shared" si="105"/>
        <v>0</v>
      </c>
      <c r="Y1352" s="99">
        <f>COUNTIFS(通讯通路门店!$S:$S,$G1352,通讯通路门店!$J:$J,"荣耀体验店")+COUNTIFS(通讯通路门店!$S:$S,$G1352,通讯通路门店!$J:$J,"荣耀授权专卖店")</f>
        <v>0</v>
      </c>
      <c r="Z1352" s="99">
        <f>COUNTIFS(通讯通路门店!$S:$S,$G1352,通讯通路门店!$J:$J,"VIVO体验店")</f>
        <v>0</v>
      </c>
      <c r="AA1352" s="99">
        <f>COUNTIFS(通讯通路门店!$S:$S,$G1352,通讯通路门店!$J:$J,"OPPO体验店")</f>
        <v>0</v>
      </c>
      <c r="AB1352" s="99">
        <f>COUNTIFS(通讯通路门店!$S:$S,$G1352,通讯通路门店!$J:$J,"华为授权体验店")+COUNTIFS(通讯通路门店!$S:$S,$G1352,通讯通路门店!$J:$J,"华为堡垒店")</f>
        <v>0</v>
      </c>
      <c r="AC1352" s="99">
        <f>COUNTIFS(通讯通路门店!$S:$S,$G1352,通讯通路门店!$J:$J,"小米体验店")</f>
        <v>0</v>
      </c>
      <c r="AD1352" s="99">
        <f>COUNTIFS(通讯通路门店!$S:$S,$G1352,通讯通路门店!$J:$J,"苹果体验店")</f>
        <v>0</v>
      </c>
      <c r="AE1352" s="99">
        <f>COUNTIFS(通讯通路门店!$S:$S,$G1352,通讯通路门店!$J:$J,"其他品牌专卖店")</f>
        <v>0</v>
      </c>
      <c r="AF1352" s="99">
        <f>SUMIFS(通讯通路门店!$BI:$BI,通讯通路门店!$S:$S,$G1352)</f>
        <v>0</v>
      </c>
      <c r="AG1352" s="99">
        <f>SUMIFS(通讯通路门店!$BH:$BH,通讯通路门店!$S:$S,$G1352)</f>
        <v>0</v>
      </c>
      <c r="AH1352" s="99">
        <f t="shared" si="106"/>
        <v>0</v>
      </c>
      <c r="AI1352" s="99">
        <f>SUMIFS(通讯通路门店!$BB:$BB,通讯通路门店!$S:$S,$G1352)</f>
        <v>0</v>
      </c>
      <c r="AJ1352" s="99">
        <f>SUMIFS(通讯通路门店!$BE:$BE,通讯通路门店!$S:$S,$G1352)</f>
        <v>0</v>
      </c>
      <c r="AK1352" s="99">
        <f>SUMIFS(通讯通路门店!$BG:$BG,通讯通路门店!$S:$S,$G1352)</f>
        <v>0</v>
      </c>
      <c r="AL1352" s="99">
        <f>SUMIFS(通讯通路门店!$BC:$BC,通讯通路门店!$S:$S,$G1352)</f>
        <v>0</v>
      </c>
      <c r="AM1352" s="99">
        <f>SUMIFS(通讯通路门店!$BD:$BD,通讯通路门店!$S:$S,$G1352)</f>
        <v>0</v>
      </c>
      <c r="AN1352" s="99">
        <f>SUMIFS(通讯通路门店!$BF:$BF,通讯通路门店!$S:$S,$G1352)</f>
        <v>0</v>
      </c>
      <c r="AO1352" s="99">
        <f t="shared" si="107"/>
        <v>0</v>
      </c>
      <c r="AP1352" s="99">
        <f>SUMIFS(通讯通路门店!$K:$K,通讯通路门店!$S:$S,$G1352)</f>
        <v>0</v>
      </c>
      <c r="AQ1352" s="83"/>
      <c r="AR1352" s="99">
        <f>SUMIFS(通讯通路门店!$T:$T,通讯通路门店!$S:$S,$G1352)</f>
        <v>0</v>
      </c>
      <c r="AS1352" s="99">
        <f>SUMIFS(通讯通路门店!$U:$U,通讯通路门店!$S:$S,$G1352)</f>
        <v>0</v>
      </c>
      <c r="AT1352" s="99">
        <f>SUMIFS(通讯通路门店!$V:$V,通讯通路门店!$S:$S,$G1352)</f>
        <v>0</v>
      </c>
      <c r="AU1352" s="99">
        <f>SUMIFS(通讯通路门店!$W:$W,通讯通路门店!$S:$S,$G1352)</f>
        <v>0</v>
      </c>
      <c r="AV1352" s="99">
        <f>SUMIFS(通讯通路门店!$Z:$Z,通讯通路门店!$S:$S,$G1352)</f>
        <v>0</v>
      </c>
      <c r="AW1352" s="99">
        <f>SUMIFS(通讯通路门店!$AB:$AB,通讯通路门店!$S:$S,$G1352)</f>
        <v>0</v>
      </c>
      <c r="AX1352" s="99">
        <f>SUMIFS(通讯通路门店!$X:$X,通讯通路门店!$S:$S,$G1352)</f>
        <v>0</v>
      </c>
      <c r="AY1352" s="99">
        <f>SUMIFS(通讯通路门店!$Y:$Y,通讯通路门店!$S:$S,$G1352)</f>
        <v>0</v>
      </c>
      <c r="AZ1352" s="99">
        <f>SUMIFS(通讯通路门店!$AA:$AA,通讯通路门店!$S:$S,$G1352)</f>
        <v>0</v>
      </c>
      <c r="BA1352" s="99">
        <f t="shared" si="108"/>
        <v>0</v>
      </c>
      <c r="BB1352" s="99">
        <f t="shared" si="109"/>
        <v>0</v>
      </c>
      <c r="BC1352" s="99">
        <f>SUMIFS(通讯通路门店!$W:$W,通讯通路门店!$S:$S,$G1352,通讯通路门店!$J:$J,"荣耀体验店")+SUMIFS(通讯通路门店!$W:$W,通讯通路门店!$S:$S,$G1352,通讯通路门店!$J:$J,"荣耀授权专卖店")</f>
        <v>0</v>
      </c>
      <c r="BD1352" s="99">
        <f>SUMIFS(通讯通路门店!$Z:$Z,通讯通路门店!$S:$S,$G1352,通讯通路门店!$J:$J,"VIVO体验店")</f>
        <v>0</v>
      </c>
      <c r="BE1352" s="99">
        <f>SUMIFS(通讯通路门店!$AB:$AB,通讯通路门店!$S:$S,$G1352,通讯通路门店!$J:$J,"OPPO体验店")</f>
        <v>0</v>
      </c>
      <c r="BF1352" s="99">
        <f>SUMIFS(通讯通路门店!$X:$X,通讯通路门店!$S:$S,$G1352,通讯通路门店!$J:$J,"华为授权体验店")+SUMIFS(通讯通路门店!$AA:$AA,通讯通路门店!$S:$S,$G1352,通讯通路门店!$J:$J,"华为堡垒店")</f>
        <v>0</v>
      </c>
      <c r="BG1352" s="99">
        <f>SUMIFS(通讯通路门店!$Y:$Y,通讯通路门店!$S:$S,$G1352,通讯通路门店!$J:$J,"小米体验店")</f>
        <v>0</v>
      </c>
      <c r="BH1352" s="99">
        <f>SUMIFS(通讯通路门店!$AA:$AA,通讯通路门店!$S:$S,$G1352,通讯通路门店!$J:$J,"苹果体验店")</f>
        <v>0</v>
      </c>
      <c r="BI1352" s="99">
        <f>SUMIFS(通讯通路门店!$K:$K,通讯通路门店!$S:$S,$G1352,通讯通路门店!$J:$J,"其他品牌专卖店")</f>
        <v>0</v>
      </c>
      <c r="BJ1352" s="99">
        <f>SUMIFS(通讯通路门店!$AC:$AC,通讯通路门店!$S:$S,$G1352)</f>
        <v>0</v>
      </c>
      <c r="BK1352" s="99">
        <f>SUMIFS(通讯通路门店!$AD:$AD,通讯通路门店!$S:$S,$G1352)</f>
        <v>0</v>
      </c>
      <c r="BL1352" s="99">
        <f>SUMIFS(通讯通路门店!$AE:$AE,通讯通路门店!$S:$S,$G1352)</f>
        <v>0</v>
      </c>
      <c r="BM1352" s="99">
        <f>SUMIFS(通讯通路门店!$AF:$AF,通讯通路门店!$S:$S,$G1352)</f>
        <v>0</v>
      </c>
      <c r="BN1352" s="99">
        <f>SUMIFS(通讯通路门店!$AG:$AG,通讯通路门店!$S:$S,$G1352)</f>
        <v>0</v>
      </c>
      <c r="BO1352" s="99">
        <f>SUMIFS(通讯通路门店!$AH:$AH,通讯通路门店!$S:$S,$G1352)</f>
        <v>0</v>
      </c>
      <c r="BP1352" s="99">
        <f>SUMIFS(通讯通路门店!$AI:$AI,通讯通路门店!$S:$S,$G1352)</f>
        <v>0</v>
      </c>
      <c r="BQ1352" s="83"/>
    </row>
    <row r="1353" spans="1:69">
      <c r="A1353" s="99" t="str">
        <f>IFERROR(_xlfn.XLOOKUP($G1353,通讯通路门店!$S$4:$S$993933,通讯通路门店!$A$4:$A$993933,0,0),"")</f>
        <v>海南省</v>
      </c>
      <c r="B1353" s="99" t="str">
        <f>IFERROR(_xlfn.XLOOKUP($G1353,通讯通路门店!$S$4:$S$993933,通讯通路门店!$B$4:$B$993933,0,0),"")</f>
        <v>乐东黎族自治县</v>
      </c>
      <c r="C1353" s="99" t="str">
        <f>IFERROR(_xlfn.XLOOKUP($G1353,通讯通路门店!$S$4:$S$993933,通讯通路门店!$C$4:$C$993933,0,0),"")</f>
        <v>乐东黎族自治县</v>
      </c>
      <c r="D1353" s="99" t="str">
        <f>IFERROR(_xlfn.XLOOKUP($G1353,通讯通路门店!$S$4:$S$993933,通讯通路门店!$D$4:$D$993933,0,0),"")</f>
        <v>万冲镇</v>
      </c>
      <c r="E1353" s="83"/>
      <c r="F1353" s="83"/>
      <c r="G1353" s="101"/>
      <c r="H1353" s="102">
        <f>IFERROR(_xlfn.XLOOKUP($G1353,通讯通路门店!$S$4:$S$993933,通讯通路门店!$R$4:$R$993933,0,0),"")</f>
        <v>0</v>
      </c>
      <c r="I1353" s="83"/>
      <c r="J1353" s="83"/>
      <c r="K1353" s="83"/>
      <c r="L1353" s="83"/>
      <c r="M1353" s="83"/>
      <c r="N1353" s="83"/>
      <c r="O1353" s="83"/>
      <c r="P1353" s="83"/>
      <c r="Q1353" s="83"/>
      <c r="R1353" s="83"/>
      <c r="S1353" s="83"/>
      <c r="T1353" s="83"/>
      <c r="U1353" s="99">
        <f>COUNTIF(通讯通路门店!$S:$S,$G1353)</f>
        <v>0</v>
      </c>
      <c r="V1353" s="99">
        <f>COUNTIFS(通讯通路门店!$S:$S,$G1353,通讯通路门店!$J:$J,"综合卖场")</f>
        <v>0</v>
      </c>
      <c r="W1353" s="99">
        <f>SUMIFS(通讯通路门店!$AJ:$AJ,通讯通路门店!$S:$S,通讯客户沙盘!$G1353)</f>
        <v>0</v>
      </c>
      <c r="X1353" s="99">
        <f t="shared" si="105"/>
        <v>0</v>
      </c>
      <c r="Y1353" s="99">
        <f>COUNTIFS(通讯通路门店!$S:$S,$G1353,通讯通路门店!$J:$J,"荣耀体验店")+COUNTIFS(通讯通路门店!$S:$S,$G1353,通讯通路门店!$J:$J,"荣耀授权专卖店")</f>
        <v>0</v>
      </c>
      <c r="Z1353" s="99">
        <f>COUNTIFS(通讯通路门店!$S:$S,$G1353,通讯通路门店!$J:$J,"VIVO体验店")</f>
        <v>0</v>
      </c>
      <c r="AA1353" s="99">
        <f>COUNTIFS(通讯通路门店!$S:$S,$G1353,通讯通路门店!$J:$J,"OPPO体验店")</f>
        <v>0</v>
      </c>
      <c r="AB1353" s="99">
        <f>COUNTIFS(通讯通路门店!$S:$S,$G1353,通讯通路门店!$J:$J,"华为授权体验店")+COUNTIFS(通讯通路门店!$S:$S,$G1353,通讯通路门店!$J:$J,"华为堡垒店")</f>
        <v>0</v>
      </c>
      <c r="AC1353" s="99">
        <f>COUNTIFS(通讯通路门店!$S:$S,$G1353,通讯通路门店!$J:$J,"小米体验店")</f>
        <v>0</v>
      </c>
      <c r="AD1353" s="99">
        <f>COUNTIFS(通讯通路门店!$S:$S,$G1353,通讯通路门店!$J:$J,"苹果体验店")</f>
        <v>0</v>
      </c>
      <c r="AE1353" s="99">
        <f>COUNTIFS(通讯通路门店!$S:$S,$G1353,通讯通路门店!$J:$J,"其他品牌专卖店")</f>
        <v>0</v>
      </c>
      <c r="AF1353" s="99">
        <f>SUMIFS(通讯通路门店!$BI:$BI,通讯通路门店!$S:$S,$G1353)</f>
        <v>0</v>
      </c>
      <c r="AG1353" s="99">
        <f>SUMIFS(通讯通路门店!$BH:$BH,通讯通路门店!$S:$S,$G1353)</f>
        <v>0</v>
      </c>
      <c r="AH1353" s="99">
        <f t="shared" si="106"/>
        <v>0</v>
      </c>
      <c r="AI1353" s="99">
        <f>SUMIFS(通讯通路门店!$BB:$BB,通讯通路门店!$S:$S,$G1353)</f>
        <v>0</v>
      </c>
      <c r="AJ1353" s="99">
        <f>SUMIFS(通讯通路门店!$BE:$BE,通讯通路门店!$S:$S,$G1353)</f>
        <v>0</v>
      </c>
      <c r="AK1353" s="99">
        <f>SUMIFS(通讯通路门店!$BG:$BG,通讯通路门店!$S:$S,$G1353)</f>
        <v>0</v>
      </c>
      <c r="AL1353" s="99">
        <f>SUMIFS(通讯通路门店!$BC:$BC,通讯通路门店!$S:$S,$G1353)</f>
        <v>0</v>
      </c>
      <c r="AM1353" s="99">
        <f>SUMIFS(通讯通路门店!$BD:$BD,通讯通路门店!$S:$S,$G1353)</f>
        <v>0</v>
      </c>
      <c r="AN1353" s="99">
        <f>SUMIFS(通讯通路门店!$BF:$BF,通讯通路门店!$S:$S,$G1353)</f>
        <v>0</v>
      </c>
      <c r="AO1353" s="99">
        <f t="shared" si="107"/>
        <v>0</v>
      </c>
      <c r="AP1353" s="99">
        <f>SUMIFS(通讯通路门店!$K:$K,通讯通路门店!$S:$S,$G1353)</f>
        <v>0</v>
      </c>
      <c r="AQ1353" s="83"/>
      <c r="AR1353" s="99">
        <f>SUMIFS(通讯通路门店!$T:$T,通讯通路门店!$S:$S,$G1353)</f>
        <v>0</v>
      </c>
      <c r="AS1353" s="99">
        <f>SUMIFS(通讯通路门店!$U:$U,通讯通路门店!$S:$S,$G1353)</f>
        <v>0</v>
      </c>
      <c r="AT1353" s="99">
        <f>SUMIFS(通讯通路门店!$V:$V,通讯通路门店!$S:$S,$G1353)</f>
        <v>0</v>
      </c>
      <c r="AU1353" s="99">
        <f>SUMIFS(通讯通路门店!$W:$W,通讯通路门店!$S:$S,$G1353)</f>
        <v>0</v>
      </c>
      <c r="AV1353" s="99">
        <f>SUMIFS(通讯通路门店!$Z:$Z,通讯通路门店!$S:$S,$G1353)</f>
        <v>0</v>
      </c>
      <c r="AW1353" s="99">
        <f>SUMIFS(通讯通路门店!$AB:$AB,通讯通路门店!$S:$S,$G1353)</f>
        <v>0</v>
      </c>
      <c r="AX1353" s="99">
        <f>SUMIFS(通讯通路门店!$X:$X,通讯通路门店!$S:$S,$G1353)</f>
        <v>0</v>
      </c>
      <c r="AY1353" s="99">
        <f>SUMIFS(通讯通路门店!$Y:$Y,通讯通路门店!$S:$S,$G1353)</f>
        <v>0</v>
      </c>
      <c r="AZ1353" s="99">
        <f>SUMIFS(通讯通路门店!$AA:$AA,通讯通路门店!$S:$S,$G1353)</f>
        <v>0</v>
      </c>
      <c r="BA1353" s="99">
        <f t="shared" si="108"/>
        <v>0</v>
      </c>
      <c r="BB1353" s="99">
        <f t="shared" si="109"/>
        <v>0</v>
      </c>
      <c r="BC1353" s="99">
        <f>SUMIFS(通讯通路门店!$W:$W,通讯通路门店!$S:$S,$G1353,通讯通路门店!$J:$J,"荣耀体验店")+SUMIFS(通讯通路门店!$W:$W,通讯通路门店!$S:$S,$G1353,通讯通路门店!$J:$J,"荣耀授权专卖店")</f>
        <v>0</v>
      </c>
      <c r="BD1353" s="99">
        <f>SUMIFS(通讯通路门店!$Z:$Z,通讯通路门店!$S:$S,$G1353,通讯通路门店!$J:$J,"VIVO体验店")</f>
        <v>0</v>
      </c>
      <c r="BE1353" s="99">
        <f>SUMIFS(通讯通路门店!$AB:$AB,通讯通路门店!$S:$S,$G1353,通讯通路门店!$J:$J,"OPPO体验店")</f>
        <v>0</v>
      </c>
      <c r="BF1353" s="99">
        <f>SUMIFS(通讯通路门店!$X:$X,通讯通路门店!$S:$S,$G1353,通讯通路门店!$J:$J,"华为授权体验店")+SUMIFS(通讯通路门店!$AA:$AA,通讯通路门店!$S:$S,$G1353,通讯通路门店!$J:$J,"华为堡垒店")</f>
        <v>0</v>
      </c>
      <c r="BG1353" s="99">
        <f>SUMIFS(通讯通路门店!$Y:$Y,通讯通路门店!$S:$S,$G1353,通讯通路门店!$J:$J,"小米体验店")</f>
        <v>0</v>
      </c>
      <c r="BH1353" s="99">
        <f>SUMIFS(通讯通路门店!$AA:$AA,通讯通路门店!$S:$S,$G1353,通讯通路门店!$J:$J,"苹果体验店")</f>
        <v>0</v>
      </c>
      <c r="BI1353" s="99">
        <f>SUMIFS(通讯通路门店!$K:$K,通讯通路门店!$S:$S,$G1353,通讯通路门店!$J:$J,"其他品牌专卖店")</f>
        <v>0</v>
      </c>
      <c r="BJ1353" s="99">
        <f>SUMIFS(通讯通路门店!$AC:$AC,通讯通路门店!$S:$S,$G1353)</f>
        <v>0</v>
      </c>
      <c r="BK1353" s="99">
        <f>SUMIFS(通讯通路门店!$AD:$AD,通讯通路门店!$S:$S,$G1353)</f>
        <v>0</v>
      </c>
      <c r="BL1353" s="99">
        <f>SUMIFS(通讯通路门店!$AE:$AE,通讯通路门店!$S:$S,$G1353)</f>
        <v>0</v>
      </c>
      <c r="BM1353" s="99">
        <f>SUMIFS(通讯通路门店!$AF:$AF,通讯通路门店!$S:$S,$G1353)</f>
        <v>0</v>
      </c>
      <c r="BN1353" s="99">
        <f>SUMIFS(通讯通路门店!$AG:$AG,通讯通路门店!$S:$S,$G1353)</f>
        <v>0</v>
      </c>
      <c r="BO1353" s="99">
        <f>SUMIFS(通讯通路门店!$AH:$AH,通讯通路门店!$S:$S,$G1353)</f>
        <v>0</v>
      </c>
      <c r="BP1353" s="99">
        <f>SUMIFS(通讯通路门店!$AI:$AI,通讯通路门店!$S:$S,$G1353)</f>
        <v>0</v>
      </c>
      <c r="BQ1353" s="83"/>
    </row>
    <row r="1354" spans="1:69">
      <c r="A1354" s="99" t="str">
        <f>IFERROR(_xlfn.XLOOKUP($G1354,通讯通路门店!$S$4:$S$993933,通讯通路门店!$A$4:$A$993933,0,0),"")</f>
        <v>海南省</v>
      </c>
      <c r="B1354" s="99" t="str">
        <f>IFERROR(_xlfn.XLOOKUP($G1354,通讯通路门店!$S$4:$S$993933,通讯通路门店!$B$4:$B$993933,0,0),"")</f>
        <v>乐东黎族自治县</v>
      </c>
      <c r="C1354" s="99" t="str">
        <f>IFERROR(_xlfn.XLOOKUP($G1354,通讯通路门店!$S$4:$S$993933,通讯通路门店!$C$4:$C$993933,0,0),"")</f>
        <v>乐东黎族自治县</v>
      </c>
      <c r="D1354" s="99" t="str">
        <f>IFERROR(_xlfn.XLOOKUP($G1354,通讯通路门店!$S$4:$S$993933,通讯通路门店!$D$4:$D$993933,0,0),"")</f>
        <v>万冲镇</v>
      </c>
      <c r="E1354" s="83"/>
      <c r="F1354" s="83"/>
      <c r="G1354" s="101"/>
      <c r="H1354" s="102">
        <f>IFERROR(_xlfn.XLOOKUP($G1354,通讯通路门店!$S$4:$S$993933,通讯通路门店!$R$4:$R$993933,0,0),"")</f>
        <v>0</v>
      </c>
      <c r="I1354" s="83"/>
      <c r="J1354" s="83"/>
      <c r="K1354" s="83"/>
      <c r="L1354" s="83"/>
      <c r="M1354" s="83"/>
      <c r="N1354" s="83"/>
      <c r="O1354" s="83"/>
      <c r="P1354" s="83"/>
      <c r="Q1354" s="83"/>
      <c r="R1354" s="83"/>
      <c r="S1354" s="83"/>
      <c r="T1354" s="83"/>
      <c r="U1354" s="99">
        <f>COUNTIF(通讯通路门店!$S:$S,$G1354)</f>
        <v>0</v>
      </c>
      <c r="V1354" s="99">
        <f>COUNTIFS(通讯通路门店!$S:$S,$G1354,通讯通路门店!$J:$J,"综合卖场")</f>
        <v>0</v>
      </c>
      <c r="W1354" s="99">
        <f>SUMIFS(通讯通路门店!$AJ:$AJ,通讯通路门店!$S:$S,通讯客户沙盘!$G1354)</f>
        <v>0</v>
      </c>
      <c r="X1354" s="99">
        <f t="shared" si="105"/>
        <v>0</v>
      </c>
      <c r="Y1354" s="99">
        <f>COUNTIFS(通讯通路门店!$S:$S,$G1354,通讯通路门店!$J:$J,"荣耀体验店")+COUNTIFS(通讯通路门店!$S:$S,$G1354,通讯通路门店!$J:$J,"荣耀授权专卖店")</f>
        <v>0</v>
      </c>
      <c r="Z1354" s="99">
        <f>COUNTIFS(通讯通路门店!$S:$S,$G1354,通讯通路门店!$J:$J,"VIVO体验店")</f>
        <v>0</v>
      </c>
      <c r="AA1354" s="99">
        <f>COUNTIFS(通讯通路门店!$S:$S,$G1354,通讯通路门店!$J:$J,"OPPO体验店")</f>
        <v>0</v>
      </c>
      <c r="AB1354" s="99">
        <f>COUNTIFS(通讯通路门店!$S:$S,$G1354,通讯通路门店!$J:$J,"华为授权体验店")+COUNTIFS(通讯通路门店!$S:$S,$G1354,通讯通路门店!$J:$J,"华为堡垒店")</f>
        <v>0</v>
      </c>
      <c r="AC1354" s="99">
        <f>COUNTIFS(通讯通路门店!$S:$S,$G1354,通讯通路门店!$J:$J,"小米体验店")</f>
        <v>0</v>
      </c>
      <c r="AD1354" s="99">
        <f>COUNTIFS(通讯通路门店!$S:$S,$G1354,通讯通路门店!$J:$J,"苹果体验店")</f>
        <v>0</v>
      </c>
      <c r="AE1354" s="99">
        <f>COUNTIFS(通讯通路门店!$S:$S,$G1354,通讯通路门店!$J:$J,"其他品牌专卖店")</f>
        <v>0</v>
      </c>
      <c r="AF1354" s="99">
        <f>SUMIFS(通讯通路门店!$BI:$BI,通讯通路门店!$S:$S,$G1354)</f>
        <v>0</v>
      </c>
      <c r="AG1354" s="99">
        <f>SUMIFS(通讯通路门店!$BH:$BH,通讯通路门店!$S:$S,$G1354)</f>
        <v>0</v>
      </c>
      <c r="AH1354" s="99">
        <f t="shared" si="106"/>
        <v>0</v>
      </c>
      <c r="AI1354" s="99">
        <f>SUMIFS(通讯通路门店!$BB:$BB,通讯通路门店!$S:$S,$G1354)</f>
        <v>0</v>
      </c>
      <c r="AJ1354" s="99">
        <f>SUMIFS(通讯通路门店!$BE:$BE,通讯通路门店!$S:$S,$G1354)</f>
        <v>0</v>
      </c>
      <c r="AK1354" s="99">
        <f>SUMIFS(通讯通路门店!$BG:$BG,通讯通路门店!$S:$S,$G1354)</f>
        <v>0</v>
      </c>
      <c r="AL1354" s="99">
        <f>SUMIFS(通讯通路门店!$BC:$BC,通讯通路门店!$S:$S,$G1354)</f>
        <v>0</v>
      </c>
      <c r="AM1354" s="99">
        <f>SUMIFS(通讯通路门店!$BD:$BD,通讯通路门店!$S:$S,$G1354)</f>
        <v>0</v>
      </c>
      <c r="AN1354" s="99">
        <f>SUMIFS(通讯通路门店!$BF:$BF,通讯通路门店!$S:$S,$G1354)</f>
        <v>0</v>
      </c>
      <c r="AO1354" s="99">
        <f t="shared" si="107"/>
        <v>0</v>
      </c>
      <c r="AP1354" s="99">
        <f>SUMIFS(通讯通路门店!$K:$K,通讯通路门店!$S:$S,$G1354)</f>
        <v>0</v>
      </c>
      <c r="AQ1354" s="83"/>
      <c r="AR1354" s="99">
        <f>SUMIFS(通讯通路门店!$T:$T,通讯通路门店!$S:$S,$G1354)</f>
        <v>0</v>
      </c>
      <c r="AS1354" s="99">
        <f>SUMIFS(通讯通路门店!$U:$U,通讯通路门店!$S:$S,$G1354)</f>
        <v>0</v>
      </c>
      <c r="AT1354" s="99">
        <f>SUMIFS(通讯通路门店!$V:$V,通讯通路门店!$S:$S,$G1354)</f>
        <v>0</v>
      </c>
      <c r="AU1354" s="99">
        <f>SUMIFS(通讯通路门店!$W:$W,通讯通路门店!$S:$S,$G1354)</f>
        <v>0</v>
      </c>
      <c r="AV1354" s="99">
        <f>SUMIFS(通讯通路门店!$Z:$Z,通讯通路门店!$S:$S,$G1354)</f>
        <v>0</v>
      </c>
      <c r="AW1354" s="99">
        <f>SUMIFS(通讯通路门店!$AB:$AB,通讯通路门店!$S:$S,$G1354)</f>
        <v>0</v>
      </c>
      <c r="AX1354" s="99">
        <f>SUMIFS(通讯通路门店!$X:$X,通讯通路门店!$S:$S,$G1354)</f>
        <v>0</v>
      </c>
      <c r="AY1354" s="99">
        <f>SUMIFS(通讯通路门店!$Y:$Y,通讯通路门店!$S:$S,$G1354)</f>
        <v>0</v>
      </c>
      <c r="AZ1354" s="99">
        <f>SUMIFS(通讯通路门店!$AA:$AA,通讯通路门店!$S:$S,$G1354)</f>
        <v>0</v>
      </c>
      <c r="BA1354" s="99">
        <f t="shared" si="108"/>
        <v>0</v>
      </c>
      <c r="BB1354" s="99">
        <f t="shared" si="109"/>
        <v>0</v>
      </c>
      <c r="BC1354" s="99">
        <f>SUMIFS(通讯通路门店!$W:$W,通讯通路门店!$S:$S,$G1354,通讯通路门店!$J:$J,"荣耀体验店")+SUMIFS(通讯通路门店!$W:$W,通讯通路门店!$S:$S,$G1354,通讯通路门店!$J:$J,"荣耀授权专卖店")</f>
        <v>0</v>
      </c>
      <c r="BD1354" s="99">
        <f>SUMIFS(通讯通路门店!$Z:$Z,通讯通路门店!$S:$S,$G1354,通讯通路门店!$J:$J,"VIVO体验店")</f>
        <v>0</v>
      </c>
      <c r="BE1354" s="99">
        <f>SUMIFS(通讯通路门店!$AB:$AB,通讯通路门店!$S:$S,$G1354,通讯通路门店!$J:$J,"OPPO体验店")</f>
        <v>0</v>
      </c>
      <c r="BF1354" s="99">
        <f>SUMIFS(通讯通路门店!$X:$X,通讯通路门店!$S:$S,$G1354,通讯通路门店!$J:$J,"华为授权体验店")+SUMIFS(通讯通路门店!$AA:$AA,通讯通路门店!$S:$S,$G1354,通讯通路门店!$J:$J,"华为堡垒店")</f>
        <v>0</v>
      </c>
      <c r="BG1354" s="99">
        <f>SUMIFS(通讯通路门店!$Y:$Y,通讯通路门店!$S:$S,$G1354,通讯通路门店!$J:$J,"小米体验店")</f>
        <v>0</v>
      </c>
      <c r="BH1354" s="99">
        <f>SUMIFS(通讯通路门店!$AA:$AA,通讯通路门店!$S:$S,$G1354,通讯通路门店!$J:$J,"苹果体验店")</f>
        <v>0</v>
      </c>
      <c r="BI1354" s="99">
        <f>SUMIFS(通讯通路门店!$K:$K,通讯通路门店!$S:$S,$G1354,通讯通路门店!$J:$J,"其他品牌专卖店")</f>
        <v>0</v>
      </c>
      <c r="BJ1354" s="99">
        <f>SUMIFS(通讯通路门店!$AC:$AC,通讯通路门店!$S:$S,$G1354)</f>
        <v>0</v>
      </c>
      <c r="BK1354" s="99">
        <f>SUMIFS(通讯通路门店!$AD:$AD,通讯通路门店!$S:$S,$G1354)</f>
        <v>0</v>
      </c>
      <c r="BL1354" s="99">
        <f>SUMIFS(通讯通路门店!$AE:$AE,通讯通路门店!$S:$S,$G1354)</f>
        <v>0</v>
      </c>
      <c r="BM1354" s="99">
        <f>SUMIFS(通讯通路门店!$AF:$AF,通讯通路门店!$S:$S,$G1354)</f>
        <v>0</v>
      </c>
      <c r="BN1354" s="99">
        <f>SUMIFS(通讯通路门店!$AG:$AG,通讯通路门店!$S:$S,$G1354)</f>
        <v>0</v>
      </c>
      <c r="BO1354" s="99">
        <f>SUMIFS(通讯通路门店!$AH:$AH,通讯通路门店!$S:$S,$G1354)</f>
        <v>0</v>
      </c>
      <c r="BP1354" s="99">
        <f>SUMIFS(通讯通路门店!$AI:$AI,通讯通路门店!$S:$S,$G1354)</f>
        <v>0</v>
      </c>
      <c r="BQ1354" s="83"/>
    </row>
    <row r="1355" spans="1:69">
      <c r="A1355" s="99" t="str">
        <f>IFERROR(_xlfn.XLOOKUP($G1355,通讯通路门店!$S$4:$S$993933,通讯通路门店!$A$4:$A$993933,0,0),"")</f>
        <v>海南省</v>
      </c>
      <c r="B1355" s="99" t="str">
        <f>IFERROR(_xlfn.XLOOKUP($G1355,通讯通路门店!$S$4:$S$993933,通讯通路门店!$B$4:$B$993933,0,0),"")</f>
        <v>乐东黎族自治县</v>
      </c>
      <c r="C1355" s="99" t="str">
        <f>IFERROR(_xlfn.XLOOKUP($G1355,通讯通路门店!$S$4:$S$993933,通讯通路门店!$C$4:$C$993933,0,0),"")</f>
        <v>乐东黎族自治县</v>
      </c>
      <c r="D1355" s="99" t="str">
        <f>IFERROR(_xlfn.XLOOKUP($G1355,通讯通路门店!$S$4:$S$993933,通讯通路门店!$D$4:$D$993933,0,0),"")</f>
        <v>万冲镇</v>
      </c>
      <c r="E1355" s="83"/>
      <c r="F1355" s="83"/>
      <c r="G1355" s="101"/>
      <c r="H1355" s="102">
        <f>IFERROR(_xlfn.XLOOKUP($G1355,通讯通路门店!$S$4:$S$993933,通讯通路门店!$R$4:$R$993933,0,0),"")</f>
        <v>0</v>
      </c>
      <c r="I1355" s="83"/>
      <c r="J1355" s="83"/>
      <c r="K1355" s="83"/>
      <c r="L1355" s="83"/>
      <c r="M1355" s="83"/>
      <c r="N1355" s="83"/>
      <c r="O1355" s="83"/>
      <c r="P1355" s="83"/>
      <c r="Q1355" s="83"/>
      <c r="R1355" s="83"/>
      <c r="S1355" s="83"/>
      <c r="T1355" s="83"/>
      <c r="U1355" s="99">
        <f>COUNTIF(通讯通路门店!$S:$S,$G1355)</f>
        <v>0</v>
      </c>
      <c r="V1355" s="99">
        <f>COUNTIFS(通讯通路门店!$S:$S,$G1355,通讯通路门店!$J:$J,"综合卖场")</f>
        <v>0</v>
      </c>
      <c r="W1355" s="99">
        <f>SUMIFS(通讯通路门店!$AJ:$AJ,通讯通路门店!$S:$S,通讯客户沙盘!$G1355)</f>
        <v>0</v>
      </c>
      <c r="X1355" s="99">
        <f t="shared" si="105"/>
        <v>0</v>
      </c>
      <c r="Y1355" s="99">
        <f>COUNTIFS(通讯通路门店!$S:$S,$G1355,通讯通路门店!$J:$J,"荣耀体验店")+COUNTIFS(通讯通路门店!$S:$S,$G1355,通讯通路门店!$J:$J,"荣耀授权专卖店")</f>
        <v>0</v>
      </c>
      <c r="Z1355" s="99">
        <f>COUNTIFS(通讯通路门店!$S:$S,$G1355,通讯通路门店!$J:$J,"VIVO体验店")</f>
        <v>0</v>
      </c>
      <c r="AA1355" s="99">
        <f>COUNTIFS(通讯通路门店!$S:$S,$G1355,通讯通路门店!$J:$J,"OPPO体验店")</f>
        <v>0</v>
      </c>
      <c r="AB1355" s="99">
        <f>COUNTIFS(通讯通路门店!$S:$S,$G1355,通讯通路门店!$J:$J,"华为授权体验店")+COUNTIFS(通讯通路门店!$S:$S,$G1355,通讯通路门店!$J:$J,"华为堡垒店")</f>
        <v>0</v>
      </c>
      <c r="AC1355" s="99">
        <f>COUNTIFS(通讯通路门店!$S:$S,$G1355,通讯通路门店!$J:$J,"小米体验店")</f>
        <v>0</v>
      </c>
      <c r="AD1355" s="99">
        <f>COUNTIFS(通讯通路门店!$S:$S,$G1355,通讯通路门店!$J:$J,"苹果体验店")</f>
        <v>0</v>
      </c>
      <c r="AE1355" s="99">
        <f>COUNTIFS(通讯通路门店!$S:$S,$G1355,通讯通路门店!$J:$J,"其他品牌专卖店")</f>
        <v>0</v>
      </c>
      <c r="AF1355" s="99">
        <f>SUMIFS(通讯通路门店!$BI:$BI,通讯通路门店!$S:$S,$G1355)</f>
        <v>0</v>
      </c>
      <c r="AG1355" s="99">
        <f>SUMIFS(通讯通路门店!$BH:$BH,通讯通路门店!$S:$S,$G1355)</f>
        <v>0</v>
      </c>
      <c r="AH1355" s="99">
        <f t="shared" si="106"/>
        <v>0</v>
      </c>
      <c r="AI1355" s="99">
        <f>SUMIFS(通讯通路门店!$BB:$BB,通讯通路门店!$S:$S,$G1355)</f>
        <v>0</v>
      </c>
      <c r="AJ1355" s="99">
        <f>SUMIFS(通讯通路门店!$BE:$BE,通讯通路门店!$S:$S,$G1355)</f>
        <v>0</v>
      </c>
      <c r="AK1355" s="99">
        <f>SUMIFS(通讯通路门店!$BG:$BG,通讯通路门店!$S:$S,$G1355)</f>
        <v>0</v>
      </c>
      <c r="AL1355" s="99">
        <f>SUMIFS(通讯通路门店!$BC:$BC,通讯通路门店!$S:$S,$G1355)</f>
        <v>0</v>
      </c>
      <c r="AM1355" s="99">
        <f>SUMIFS(通讯通路门店!$BD:$BD,通讯通路门店!$S:$S,$G1355)</f>
        <v>0</v>
      </c>
      <c r="AN1355" s="99">
        <f>SUMIFS(通讯通路门店!$BF:$BF,通讯通路门店!$S:$S,$G1355)</f>
        <v>0</v>
      </c>
      <c r="AO1355" s="99">
        <f t="shared" si="107"/>
        <v>0</v>
      </c>
      <c r="AP1355" s="99">
        <f>SUMIFS(通讯通路门店!$K:$K,通讯通路门店!$S:$S,$G1355)</f>
        <v>0</v>
      </c>
      <c r="AQ1355" s="83"/>
      <c r="AR1355" s="99">
        <f>SUMIFS(通讯通路门店!$T:$T,通讯通路门店!$S:$S,$G1355)</f>
        <v>0</v>
      </c>
      <c r="AS1355" s="99">
        <f>SUMIFS(通讯通路门店!$U:$U,通讯通路门店!$S:$S,$G1355)</f>
        <v>0</v>
      </c>
      <c r="AT1355" s="99">
        <f>SUMIFS(通讯通路门店!$V:$V,通讯通路门店!$S:$S,$G1355)</f>
        <v>0</v>
      </c>
      <c r="AU1355" s="99">
        <f>SUMIFS(通讯通路门店!$W:$W,通讯通路门店!$S:$S,$G1355)</f>
        <v>0</v>
      </c>
      <c r="AV1355" s="99">
        <f>SUMIFS(通讯通路门店!$Z:$Z,通讯通路门店!$S:$S,$G1355)</f>
        <v>0</v>
      </c>
      <c r="AW1355" s="99">
        <f>SUMIFS(通讯通路门店!$AB:$AB,通讯通路门店!$S:$S,$G1355)</f>
        <v>0</v>
      </c>
      <c r="AX1355" s="99">
        <f>SUMIFS(通讯通路门店!$X:$X,通讯通路门店!$S:$S,$G1355)</f>
        <v>0</v>
      </c>
      <c r="AY1355" s="99">
        <f>SUMIFS(通讯通路门店!$Y:$Y,通讯通路门店!$S:$S,$G1355)</f>
        <v>0</v>
      </c>
      <c r="AZ1355" s="99">
        <f>SUMIFS(通讯通路门店!$AA:$AA,通讯通路门店!$S:$S,$G1355)</f>
        <v>0</v>
      </c>
      <c r="BA1355" s="99">
        <f t="shared" si="108"/>
        <v>0</v>
      </c>
      <c r="BB1355" s="99">
        <f t="shared" si="109"/>
        <v>0</v>
      </c>
      <c r="BC1355" s="99">
        <f>SUMIFS(通讯通路门店!$W:$W,通讯通路门店!$S:$S,$G1355,通讯通路门店!$J:$J,"荣耀体验店")+SUMIFS(通讯通路门店!$W:$W,通讯通路门店!$S:$S,$G1355,通讯通路门店!$J:$J,"荣耀授权专卖店")</f>
        <v>0</v>
      </c>
      <c r="BD1355" s="99">
        <f>SUMIFS(通讯通路门店!$Z:$Z,通讯通路门店!$S:$S,$G1355,通讯通路门店!$J:$J,"VIVO体验店")</f>
        <v>0</v>
      </c>
      <c r="BE1355" s="99">
        <f>SUMIFS(通讯通路门店!$AB:$AB,通讯通路门店!$S:$S,$G1355,通讯通路门店!$J:$J,"OPPO体验店")</f>
        <v>0</v>
      </c>
      <c r="BF1355" s="99">
        <f>SUMIFS(通讯通路门店!$X:$X,通讯通路门店!$S:$S,$G1355,通讯通路门店!$J:$J,"华为授权体验店")+SUMIFS(通讯通路门店!$AA:$AA,通讯通路门店!$S:$S,$G1355,通讯通路门店!$J:$J,"华为堡垒店")</f>
        <v>0</v>
      </c>
      <c r="BG1355" s="99">
        <f>SUMIFS(通讯通路门店!$Y:$Y,通讯通路门店!$S:$S,$G1355,通讯通路门店!$J:$J,"小米体验店")</f>
        <v>0</v>
      </c>
      <c r="BH1355" s="99">
        <f>SUMIFS(通讯通路门店!$AA:$AA,通讯通路门店!$S:$S,$G1355,通讯通路门店!$J:$J,"苹果体验店")</f>
        <v>0</v>
      </c>
      <c r="BI1355" s="99">
        <f>SUMIFS(通讯通路门店!$K:$K,通讯通路门店!$S:$S,$G1355,通讯通路门店!$J:$J,"其他品牌专卖店")</f>
        <v>0</v>
      </c>
      <c r="BJ1355" s="99">
        <f>SUMIFS(通讯通路门店!$AC:$AC,通讯通路门店!$S:$S,$G1355)</f>
        <v>0</v>
      </c>
      <c r="BK1355" s="99">
        <f>SUMIFS(通讯通路门店!$AD:$AD,通讯通路门店!$S:$S,$G1355)</f>
        <v>0</v>
      </c>
      <c r="BL1355" s="99">
        <f>SUMIFS(通讯通路门店!$AE:$AE,通讯通路门店!$S:$S,$G1355)</f>
        <v>0</v>
      </c>
      <c r="BM1355" s="99">
        <f>SUMIFS(通讯通路门店!$AF:$AF,通讯通路门店!$S:$S,$G1355)</f>
        <v>0</v>
      </c>
      <c r="BN1355" s="99">
        <f>SUMIFS(通讯通路门店!$AG:$AG,通讯通路门店!$S:$S,$G1355)</f>
        <v>0</v>
      </c>
      <c r="BO1355" s="99">
        <f>SUMIFS(通讯通路门店!$AH:$AH,通讯通路门店!$S:$S,$G1355)</f>
        <v>0</v>
      </c>
      <c r="BP1355" s="99">
        <f>SUMIFS(通讯通路门店!$AI:$AI,通讯通路门店!$S:$S,$G1355)</f>
        <v>0</v>
      </c>
      <c r="BQ1355" s="83"/>
    </row>
    <row r="1356" spans="1:69">
      <c r="A1356" s="99" t="str">
        <f>IFERROR(_xlfn.XLOOKUP($G1356,通讯通路门店!$S$4:$S$993933,通讯通路门店!$A$4:$A$993933,0,0),"")</f>
        <v>海南省</v>
      </c>
      <c r="B1356" s="99" t="str">
        <f>IFERROR(_xlfn.XLOOKUP($G1356,通讯通路门店!$S$4:$S$993933,通讯通路门店!$B$4:$B$993933,0,0),"")</f>
        <v>乐东黎族自治县</v>
      </c>
      <c r="C1356" s="99" t="str">
        <f>IFERROR(_xlfn.XLOOKUP($G1356,通讯通路门店!$S$4:$S$993933,通讯通路门店!$C$4:$C$993933,0,0),"")</f>
        <v>乐东黎族自治县</v>
      </c>
      <c r="D1356" s="99" t="str">
        <f>IFERROR(_xlfn.XLOOKUP($G1356,通讯通路门店!$S$4:$S$993933,通讯通路门店!$D$4:$D$993933,0,0),"")</f>
        <v>万冲镇</v>
      </c>
      <c r="E1356" s="83"/>
      <c r="F1356" s="83"/>
      <c r="G1356" s="101"/>
      <c r="H1356" s="102">
        <f>IFERROR(_xlfn.XLOOKUP($G1356,通讯通路门店!$S$4:$S$993933,通讯通路门店!$R$4:$R$993933,0,0),"")</f>
        <v>0</v>
      </c>
      <c r="I1356" s="83"/>
      <c r="J1356" s="83"/>
      <c r="K1356" s="83"/>
      <c r="L1356" s="83"/>
      <c r="M1356" s="83"/>
      <c r="N1356" s="83"/>
      <c r="O1356" s="83"/>
      <c r="P1356" s="83"/>
      <c r="Q1356" s="83"/>
      <c r="R1356" s="83"/>
      <c r="S1356" s="83"/>
      <c r="T1356" s="83"/>
      <c r="U1356" s="99">
        <f>COUNTIF(通讯通路门店!$S:$S,$G1356)</f>
        <v>0</v>
      </c>
      <c r="V1356" s="99">
        <f>COUNTIFS(通讯通路门店!$S:$S,$G1356,通讯通路门店!$J:$J,"综合卖场")</f>
        <v>0</v>
      </c>
      <c r="W1356" s="99">
        <f>SUMIFS(通讯通路门店!$AJ:$AJ,通讯通路门店!$S:$S,通讯客户沙盘!$G1356)</f>
        <v>0</v>
      </c>
      <c r="X1356" s="99">
        <f t="shared" si="105"/>
        <v>0</v>
      </c>
      <c r="Y1356" s="99">
        <f>COUNTIFS(通讯通路门店!$S:$S,$G1356,通讯通路门店!$J:$J,"荣耀体验店")+COUNTIFS(通讯通路门店!$S:$S,$G1356,通讯通路门店!$J:$J,"荣耀授权专卖店")</f>
        <v>0</v>
      </c>
      <c r="Z1356" s="99">
        <f>COUNTIFS(通讯通路门店!$S:$S,$G1356,通讯通路门店!$J:$J,"VIVO体验店")</f>
        <v>0</v>
      </c>
      <c r="AA1356" s="99">
        <f>COUNTIFS(通讯通路门店!$S:$S,$G1356,通讯通路门店!$J:$J,"OPPO体验店")</f>
        <v>0</v>
      </c>
      <c r="AB1356" s="99">
        <f>COUNTIFS(通讯通路门店!$S:$S,$G1356,通讯通路门店!$J:$J,"华为授权体验店")+COUNTIFS(通讯通路门店!$S:$S,$G1356,通讯通路门店!$J:$J,"华为堡垒店")</f>
        <v>0</v>
      </c>
      <c r="AC1356" s="99">
        <f>COUNTIFS(通讯通路门店!$S:$S,$G1356,通讯通路门店!$J:$J,"小米体验店")</f>
        <v>0</v>
      </c>
      <c r="AD1356" s="99">
        <f>COUNTIFS(通讯通路门店!$S:$S,$G1356,通讯通路门店!$J:$J,"苹果体验店")</f>
        <v>0</v>
      </c>
      <c r="AE1356" s="99">
        <f>COUNTIFS(通讯通路门店!$S:$S,$G1356,通讯通路门店!$J:$J,"其他品牌专卖店")</f>
        <v>0</v>
      </c>
      <c r="AF1356" s="99">
        <f>SUMIFS(通讯通路门店!$BI:$BI,通讯通路门店!$S:$S,$G1356)</f>
        <v>0</v>
      </c>
      <c r="AG1356" s="99">
        <f>SUMIFS(通讯通路门店!$BH:$BH,通讯通路门店!$S:$S,$G1356)</f>
        <v>0</v>
      </c>
      <c r="AH1356" s="99">
        <f t="shared" si="106"/>
        <v>0</v>
      </c>
      <c r="AI1356" s="99">
        <f>SUMIFS(通讯通路门店!$BB:$BB,通讯通路门店!$S:$S,$G1356)</f>
        <v>0</v>
      </c>
      <c r="AJ1356" s="99">
        <f>SUMIFS(通讯通路门店!$BE:$BE,通讯通路门店!$S:$S,$G1356)</f>
        <v>0</v>
      </c>
      <c r="AK1356" s="99">
        <f>SUMIFS(通讯通路门店!$BG:$BG,通讯通路门店!$S:$S,$G1356)</f>
        <v>0</v>
      </c>
      <c r="AL1356" s="99">
        <f>SUMIFS(通讯通路门店!$BC:$BC,通讯通路门店!$S:$S,$G1356)</f>
        <v>0</v>
      </c>
      <c r="AM1356" s="99">
        <f>SUMIFS(通讯通路门店!$BD:$BD,通讯通路门店!$S:$S,$G1356)</f>
        <v>0</v>
      </c>
      <c r="AN1356" s="99">
        <f>SUMIFS(通讯通路门店!$BF:$BF,通讯通路门店!$S:$S,$G1356)</f>
        <v>0</v>
      </c>
      <c r="AO1356" s="99">
        <f t="shared" si="107"/>
        <v>0</v>
      </c>
      <c r="AP1356" s="99">
        <f>SUMIFS(通讯通路门店!$K:$K,通讯通路门店!$S:$S,$G1356)</f>
        <v>0</v>
      </c>
      <c r="AQ1356" s="83"/>
      <c r="AR1356" s="99">
        <f>SUMIFS(通讯通路门店!$T:$T,通讯通路门店!$S:$S,$G1356)</f>
        <v>0</v>
      </c>
      <c r="AS1356" s="99">
        <f>SUMIFS(通讯通路门店!$U:$U,通讯通路门店!$S:$S,$G1356)</f>
        <v>0</v>
      </c>
      <c r="AT1356" s="99">
        <f>SUMIFS(通讯通路门店!$V:$V,通讯通路门店!$S:$S,$G1356)</f>
        <v>0</v>
      </c>
      <c r="AU1356" s="99">
        <f>SUMIFS(通讯通路门店!$W:$W,通讯通路门店!$S:$S,$G1356)</f>
        <v>0</v>
      </c>
      <c r="AV1356" s="99">
        <f>SUMIFS(通讯通路门店!$Z:$Z,通讯通路门店!$S:$S,$G1356)</f>
        <v>0</v>
      </c>
      <c r="AW1356" s="99">
        <f>SUMIFS(通讯通路门店!$AB:$AB,通讯通路门店!$S:$S,$G1356)</f>
        <v>0</v>
      </c>
      <c r="AX1356" s="99">
        <f>SUMIFS(通讯通路门店!$X:$X,通讯通路门店!$S:$S,$G1356)</f>
        <v>0</v>
      </c>
      <c r="AY1356" s="99">
        <f>SUMIFS(通讯通路门店!$Y:$Y,通讯通路门店!$S:$S,$G1356)</f>
        <v>0</v>
      </c>
      <c r="AZ1356" s="99">
        <f>SUMIFS(通讯通路门店!$AA:$AA,通讯通路门店!$S:$S,$G1356)</f>
        <v>0</v>
      </c>
      <c r="BA1356" s="99">
        <f t="shared" si="108"/>
        <v>0</v>
      </c>
      <c r="BB1356" s="99">
        <f t="shared" si="109"/>
        <v>0</v>
      </c>
      <c r="BC1356" s="99">
        <f>SUMIFS(通讯通路门店!$W:$W,通讯通路门店!$S:$S,$G1356,通讯通路门店!$J:$J,"荣耀体验店")+SUMIFS(通讯通路门店!$W:$W,通讯通路门店!$S:$S,$G1356,通讯通路门店!$J:$J,"荣耀授权专卖店")</f>
        <v>0</v>
      </c>
      <c r="BD1356" s="99">
        <f>SUMIFS(通讯通路门店!$Z:$Z,通讯通路门店!$S:$S,$G1356,通讯通路门店!$J:$J,"VIVO体验店")</f>
        <v>0</v>
      </c>
      <c r="BE1356" s="99">
        <f>SUMIFS(通讯通路门店!$AB:$AB,通讯通路门店!$S:$S,$G1356,通讯通路门店!$J:$J,"OPPO体验店")</f>
        <v>0</v>
      </c>
      <c r="BF1356" s="99">
        <f>SUMIFS(通讯通路门店!$X:$X,通讯通路门店!$S:$S,$G1356,通讯通路门店!$J:$J,"华为授权体验店")+SUMIFS(通讯通路门店!$AA:$AA,通讯通路门店!$S:$S,$G1356,通讯通路门店!$J:$J,"华为堡垒店")</f>
        <v>0</v>
      </c>
      <c r="BG1356" s="99">
        <f>SUMIFS(通讯通路门店!$Y:$Y,通讯通路门店!$S:$S,$G1356,通讯通路门店!$J:$J,"小米体验店")</f>
        <v>0</v>
      </c>
      <c r="BH1356" s="99">
        <f>SUMIFS(通讯通路门店!$AA:$AA,通讯通路门店!$S:$S,$G1356,通讯通路门店!$J:$J,"苹果体验店")</f>
        <v>0</v>
      </c>
      <c r="BI1356" s="99">
        <f>SUMIFS(通讯通路门店!$K:$K,通讯通路门店!$S:$S,$G1356,通讯通路门店!$J:$J,"其他品牌专卖店")</f>
        <v>0</v>
      </c>
      <c r="BJ1356" s="99">
        <f>SUMIFS(通讯通路门店!$AC:$AC,通讯通路门店!$S:$S,$G1356)</f>
        <v>0</v>
      </c>
      <c r="BK1356" s="99">
        <f>SUMIFS(通讯通路门店!$AD:$AD,通讯通路门店!$S:$S,$G1356)</f>
        <v>0</v>
      </c>
      <c r="BL1356" s="99">
        <f>SUMIFS(通讯通路门店!$AE:$AE,通讯通路门店!$S:$S,$G1356)</f>
        <v>0</v>
      </c>
      <c r="BM1356" s="99">
        <f>SUMIFS(通讯通路门店!$AF:$AF,通讯通路门店!$S:$S,$G1356)</f>
        <v>0</v>
      </c>
      <c r="BN1356" s="99">
        <f>SUMIFS(通讯通路门店!$AG:$AG,通讯通路门店!$S:$S,$G1356)</f>
        <v>0</v>
      </c>
      <c r="BO1356" s="99">
        <f>SUMIFS(通讯通路门店!$AH:$AH,通讯通路门店!$S:$S,$G1356)</f>
        <v>0</v>
      </c>
      <c r="BP1356" s="99">
        <f>SUMIFS(通讯通路门店!$AI:$AI,通讯通路门店!$S:$S,$G1356)</f>
        <v>0</v>
      </c>
      <c r="BQ1356" s="83"/>
    </row>
    <row r="1357" spans="1:69">
      <c r="A1357" s="99" t="str">
        <f>IFERROR(_xlfn.XLOOKUP($G1357,通讯通路门店!$S$4:$S$993933,通讯通路门店!$A$4:$A$993933,0,0),"")</f>
        <v>海南省</v>
      </c>
      <c r="B1357" s="99" t="str">
        <f>IFERROR(_xlfn.XLOOKUP($G1357,通讯通路门店!$S$4:$S$993933,通讯通路门店!$B$4:$B$993933,0,0),"")</f>
        <v>乐东黎族自治县</v>
      </c>
      <c r="C1357" s="99" t="str">
        <f>IFERROR(_xlfn.XLOOKUP($G1357,通讯通路门店!$S$4:$S$993933,通讯通路门店!$C$4:$C$993933,0,0),"")</f>
        <v>乐东黎族自治县</v>
      </c>
      <c r="D1357" s="99" t="str">
        <f>IFERROR(_xlfn.XLOOKUP($G1357,通讯通路门店!$S$4:$S$993933,通讯通路门店!$D$4:$D$993933,0,0),"")</f>
        <v>万冲镇</v>
      </c>
      <c r="E1357" s="83"/>
      <c r="F1357" s="83"/>
      <c r="G1357" s="101"/>
      <c r="H1357" s="102">
        <f>IFERROR(_xlfn.XLOOKUP($G1357,通讯通路门店!$S$4:$S$993933,通讯通路门店!$R$4:$R$993933,0,0),"")</f>
        <v>0</v>
      </c>
      <c r="I1357" s="83"/>
      <c r="J1357" s="83"/>
      <c r="K1357" s="83"/>
      <c r="L1357" s="83"/>
      <c r="M1357" s="83"/>
      <c r="N1357" s="83"/>
      <c r="O1357" s="83"/>
      <c r="P1357" s="83"/>
      <c r="Q1357" s="83"/>
      <c r="R1357" s="83"/>
      <c r="S1357" s="83"/>
      <c r="T1357" s="83"/>
      <c r="U1357" s="99">
        <f>COUNTIF(通讯通路门店!$S:$S,$G1357)</f>
        <v>0</v>
      </c>
      <c r="V1357" s="99">
        <f>COUNTIFS(通讯通路门店!$S:$S,$G1357,通讯通路门店!$J:$J,"综合卖场")</f>
        <v>0</v>
      </c>
      <c r="W1357" s="99">
        <f>SUMIFS(通讯通路门店!$AJ:$AJ,通讯通路门店!$S:$S,通讯客户沙盘!$G1357)</f>
        <v>0</v>
      </c>
      <c r="X1357" s="99">
        <f t="shared" si="105"/>
        <v>0</v>
      </c>
      <c r="Y1357" s="99">
        <f>COUNTIFS(通讯通路门店!$S:$S,$G1357,通讯通路门店!$J:$J,"荣耀体验店")+COUNTIFS(通讯通路门店!$S:$S,$G1357,通讯通路门店!$J:$J,"荣耀授权专卖店")</f>
        <v>0</v>
      </c>
      <c r="Z1357" s="99">
        <f>COUNTIFS(通讯通路门店!$S:$S,$G1357,通讯通路门店!$J:$J,"VIVO体验店")</f>
        <v>0</v>
      </c>
      <c r="AA1357" s="99">
        <f>COUNTIFS(通讯通路门店!$S:$S,$G1357,通讯通路门店!$J:$J,"OPPO体验店")</f>
        <v>0</v>
      </c>
      <c r="AB1357" s="99">
        <f>COUNTIFS(通讯通路门店!$S:$S,$G1357,通讯通路门店!$J:$J,"华为授权体验店")+COUNTIFS(通讯通路门店!$S:$S,$G1357,通讯通路门店!$J:$J,"华为堡垒店")</f>
        <v>0</v>
      </c>
      <c r="AC1357" s="99">
        <f>COUNTIFS(通讯通路门店!$S:$S,$G1357,通讯通路门店!$J:$J,"小米体验店")</f>
        <v>0</v>
      </c>
      <c r="AD1357" s="99">
        <f>COUNTIFS(通讯通路门店!$S:$S,$G1357,通讯通路门店!$J:$J,"苹果体验店")</f>
        <v>0</v>
      </c>
      <c r="AE1357" s="99">
        <f>COUNTIFS(通讯通路门店!$S:$S,$G1357,通讯通路门店!$J:$J,"其他品牌专卖店")</f>
        <v>0</v>
      </c>
      <c r="AF1357" s="99">
        <f>SUMIFS(通讯通路门店!$BI:$BI,通讯通路门店!$S:$S,$G1357)</f>
        <v>0</v>
      </c>
      <c r="AG1357" s="99">
        <f>SUMIFS(通讯通路门店!$BH:$BH,通讯通路门店!$S:$S,$G1357)</f>
        <v>0</v>
      </c>
      <c r="AH1357" s="99">
        <f t="shared" si="106"/>
        <v>0</v>
      </c>
      <c r="AI1357" s="99">
        <f>SUMIFS(通讯通路门店!$BB:$BB,通讯通路门店!$S:$S,$G1357)</f>
        <v>0</v>
      </c>
      <c r="AJ1357" s="99">
        <f>SUMIFS(通讯通路门店!$BE:$BE,通讯通路门店!$S:$S,$G1357)</f>
        <v>0</v>
      </c>
      <c r="AK1357" s="99">
        <f>SUMIFS(通讯通路门店!$BG:$BG,通讯通路门店!$S:$S,$G1357)</f>
        <v>0</v>
      </c>
      <c r="AL1357" s="99">
        <f>SUMIFS(通讯通路门店!$BC:$BC,通讯通路门店!$S:$S,$G1357)</f>
        <v>0</v>
      </c>
      <c r="AM1357" s="99">
        <f>SUMIFS(通讯通路门店!$BD:$BD,通讯通路门店!$S:$S,$G1357)</f>
        <v>0</v>
      </c>
      <c r="AN1357" s="99">
        <f>SUMIFS(通讯通路门店!$BF:$BF,通讯通路门店!$S:$S,$G1357)</f>
        <v>0</v>
      </c>
      <c r="AO1357" s="99">
        <f t="shared" si="107"/>
        <v>0</v>
      </c>
      <c r="AP1357" s="99">
        <f>SUMIFS(通讯通路门店!$K:$K,通讯通路门店!$S:$S,$G1357)</f>
        <v>0</v>
      </c>
      <c r="AQ1357" s="83"/>
      <c r="AR1357" s="99">
        <f>SUMIFS(通讯通路门店!$T:$T,通讯通路门店!$S:$S,$G1357)</f>
        <v>0</v>
      </c>
      <c r="AS1357" s="99">
        <f>SUMIFS(通讯通路门店!$U:$U,通讯通路门店!$S:$S,$G1357)</f>
        <v>0</v>
      </c>
      <c r="AT1357" s="99">
        <f>SUMIFS(通讯通路门店!$V:$V,通讯通路门店!$S:$S,$G1357)</f>
        <v>0</v>
      </c>
      <c r="AU1357" s="99">
        <f>SUMIFS(通讯通路门店!$W:$W,通讯通路门店!$S:$S,$G1357)</f>
        <v>0</v>
      </c>
      <c r="AV1357" s="99">
        <f>SUMIFS(通讯通路门店!$Z:$Z,通讯通路门店!$S:$S,$G1357)</f>
        <v>0</v>
      </c>
      <c r="AW1357" s="99">
        <f>SUMIFS(通讯通路门店!$AB:$AB,通讯通路门店!$S:$S,$G1357)</f>
        <v>0</v>
      </c>
      <c r="AX1357" s="99">
        <f>SUMIFS(通讯通路门店!$X:$X,通讯通路门店!$S:$S,$G1357)</f>
        <v>0</v>
      </c>
      <c r="AY1357" s="99">
        <f>SUMIFS(通讯通路门店!$Y:$Y,通讯通路门店!$S:$S,$G1357)</f>
        <v>0</v>
      </c>
      <c r="AZ1357" s="99">
        <f>SUMIFS(通讯通路门店!$AA:$AA,通讯通路门店!$S:$S,$G1357)</f>
        <v>0</v>
      </c>
      <c r="BA1357" s="99">
        <f t="shared" si="108"/>
        <v>0</v>
      </c>
      <c r="BB1357" s="99">
        <f t="shared" si="109"/>
        <v>0</v>
      </c>
      <c r="BC1357" s="99">
        <f>SUMIFS(通讯通路门店!$W:$W,通讯通路门店!$S:$S,$G1357,通讯通路门店!$J:$J,"荣耀体验店")+SUMIFS(通讯通路门店!$W:$W,通讯通路门店!$S:$S,$G1357,通讯通路门店!$J:$J,"荣耀授权专卖店")</f>
        <v>0</v>
      </c>
      <c r="BD1357" s="99">
        <f>SUMIFS(通讯通路门店!$Z:$Z,通讯通路门店!$S:$S,$G1357,通讯通路门店!$J:$J,"VIVO体验店")</f>
        <v>0</v>
      </c>
      <c r="BE1357" s="99">
        <f>SUMIFS(通讯通路门店!$AB:$AB,通讯通路门店!$S:$S,$G1357,通讯通路门店!$J:$J,"OPPO体验店")</f>
        <v>0</v>
      </c>
      <c r="BF1357" s="99">
        <f>SUMIFS(通讯通路门店!$X:$X,通讯通路门店!$S:$S,$G1357,通讯通路门店!$J:$J,"华为授权体验店")+SUMIFS(通讯通路门店!$AA:$AA,通讯通路门店!$S:$S,$G1357,通讯通路门店!$J:$J,"华为堡垒店")</f>
        <v>0</v>
      </c>
      <c r="BG1357" s="99">
        <f>SUMIFS(通讯通路门店!$Y:$Y,通讯通路门店!$S:$S,$G1357,通讯通路门店!$J:$J,"小米体验店")</f>
        <v>0</v>
      </c>
      <c r="BH1357" s="99">
        <f>SUMIFS(通讯通路门店!$AA:$AA,通讯通路门店!$S:$S,$G1357,通讯通路门店!$J:$J,"苹果体验店")</f>
        <v>0</v>
      </c>
      <c r="BI1357" s="99">
        <f>SUMIFS(通讯通路门店!$K:$K,通讯通路门店!$S:$S,$G1357,通讯通路门店!$J:$J,"其他品牌专卖店")</f>
        <v>0</v>
      </c>
      <c r="BJ1357" s="99">
        <f>SUMIFS(通讯通路门店!$AC:$AC,通讯通路门店!$S:$S,$G1357)</f>
        <v>0</v>
      </c>
      <c r="BK1357" s="99">
        <f>SUMIFS(通讯通路门店!$AD:$AD,通讯通路门店!$S:$S,$G1357)</f>
        <v>0</v>
      </c>
      <c r="BL1357" s="99">
        <f>SUMIFS(通讯通路门店!$AE:$AE,通讯通路门店!$S:$S,$G1357)</f>
        <v>0</v>
      </c>
      <c r="BM1357" s="99">
        <f>SUMIFS(通讯通路门店!$AF:$AF,通讯通路门店!$S:$S,$G1357)</f>
        <v>0</v>
      </c>
      <c r="BN1357" s="99">
        <f>SUMIFS(通讯通路门店!$AG:$AG,通讯通路门店!$S:$S,$G1357)</f>
        <v>0</v>
      </c>
      <c r="BO1357" s="99">
        <f>SUMIFS(通讯通路门店!$AH:$AH,通讯通路门店!$S:$S,$G1357)</f>
        <v>0</v>
      </c>
      <c r="BP1357" s="99">
        <f>SUMIFS(通讯通路门店!$AI:$AI,通讯通路门店!$S:$S,$G1357)</f>
        <v>0</v>
      </c>
      <c r="BQ1357" s="83"/>
    </row>
    <row r="1358" spans="1:69">
      <c r="A1358" s="99" t="str">
        <f>IFERROR(_xlfn.XLOOKUP($G1358,通讯通路门店!$S$4:$S$993933,通讯通路门店!$A$4:$A$993933,0,0),"")</f>
        <v>海南省</v>
      </c>
      <c r="B1358" s="99" t="str">
        <f>IFERROR(_xlfn.XLOOKUP($G1358,通讯通路门店!$S$4:$S$993933,通讯通路门店!$B$4:$B$993933,0,0),"")</f>
        <v>乐东黎族自治县</v>
      </c>
      <c r="C1358" s="99" t="str">
        <f>IFERROR(_xlfn.XLOOKUP($G1358,通讯通路门店!$S$4:$S$993933,通讯通路门店!$C$4:$C$993933,0,0),"")</f>
        <v>乐东黎族自治县</v>
      </c>
      <c r="D1358" s="99" t="str">
        <f>IFERROR(_xlfn.XLOOKUP($G1358,通讯通路门店!$S$4:$S$993933,通讯通路门店!$D$4:$D$993933,0,0),"")</f>
        <v>万冲镇</v>
      </c>
      <c r="E1358" s="83"/>
      <c r="F1358" s="83"/>
      <c r="G1358" s="101"/>
      <c r="H1358" s="102">
        <f>IFERROR(_xlfn.XLOOKUP($G1358,通讯通路门店!$S$4:$S$993933,通讯通路门店!$R$4:$R$993933,0,0),"")</f>
        <v>0</v>
      </c>
      <c r="I1358" s="83"/>
      <c r="J1358" s="83"/>
      <c r="K1358" s="83"/>
      <c r="L1358" s="83"/>
      <c r="M1358" s="83"/>
      <c r="N1358" s="83"/>
      <c r="O1358" s="83"/>
      <c r="P1358" s="83"/>
      <c r="Q1358" s="83"/>
      <c r="R1358" s="83"/>
      <c r="S1358" s="83"/>
      <c r="T1358" s="83"/>
      <c r="U1358" s="99">
        <f>COUNTIF(通讯通路门店!$S:$S,$G1358)</f>
        <v>0</v>
      </c>
      <c r="V1358" s="99">
        <f>COUNTIFS(通讯通路门店!$S:$S,$G1358,通讯通路门店!$J:$J,"综合卖场")</f>
        <v>0</v>
      </c>
      <c r="W1358" s="99">
        <f>SUMIFS(通讯通路门店!$AJ:$AJ,通讯通路门店!$S:$S,通讯客户沙盘!$G1358)</f>
        <v>0</v>
      </c>
      <c r="X1358" s="99">
        <f t="shared" si="105"/>
        <v>0</v>
      </c>
      <c r="Y1358" s="99">
        <f>COUNTIFS(通讯通路门店!$S:$S,$G1358,通讯通路门店!$J:$J,"荣耀体验店")+COUNTIFS(通讯通路门店!$S:$S,$G1358,通讯通路门店!$J:$J,"荣耀授权专卖店")</f>
        <v>0</v>
      </c>
      <c r="Z1358" s="99">
        <f>COUNTIFS(通讯通路门店!$S:$S,$G1358,通讯通路门店!$J:$J,"VIVO体验店")</f>
        <v>0</v>
      </c>
      <c r="AA1358" s="99">
        <f>COUNTIFS(通讯通路门店!$S:$S,$G1358,通讯通路门店!$J:$J,"OPPO体验店")</f>
        <v>0</v>
      </c>
      <c r="AB1358" s="99">
        <f>COUNTIFS(通讯通路门店!$S:$S,$G1358,通讯通路门店!$J:$J,"华为授权体验店")+COUNTIFS(通讯通路门店!$S:$S,$G1358,通讯通路门店!$J:$J,"华为堡垒店")</f>
        <v>0</v>
      </c>
      <c r="AC1358" s="99">
        <f>COUNTIFS(通讯通路门店!$S:$S,$G1358,通讯通路门店!$J:$J,"小米体验店")</f>
        <v>0</v>
      </c>
      <c r="AD1358" s="99">
        <f>COUNTIFS(通讯通路门店!$S:$S,$G1358,通讯通路门店!$J:$J,"苹果体验店")</f>
        <v>0</v>
      </c>
      <c r="AE1358" s="99">
        <f>COUNTIFS(通讯通路门店!$S:$S,$G1358,通讯通路门店!$J:$J,"其他品牌专卖店")</f>
        <v>0</v>
      </c>
      <c r="AF1358" s="99">
        <f>SUMIFS(通讯通路门店!$BI:$BI,通讯通路门店!$S:$S,$G1358)</f>
        <v>0</v>
      </c>
      <c r="AG1358" s="99">
        <f>SUMIFS(通讯通路门店!$BH:$BH,通讯通路门店!$S:$S,$G1358)</f>
        <v>0</v>
      </c>
      <c r="AH1358" s="99">
        <f t="shared" si="106"/>
        <v>0</v>
      </c>
      <c r="AI1358" s="99">
        <f>SUMIFS(通讯通路门店!$BB:$BB,通讯通路门店!$S:$S,$G1358)</f>
        <v>0</v>
      </c>
      <c r="AJ1358" s="99">
        <f>SUMIFS(通讯通路门店!$BE:$BE,通讯通路门店!$S:$S,$G1358)</f>
        <v>0</v>
      </c>
      <c r="AK1358" s="99">
        <f>SUMIFS(通讯通路门店!$BG:$BG,通讯通路门店!$S:$S,$G1358)</f>
        <v>0</v>
      </c>
      <c r="AL1358" s="99">
        <f>SUMIFS(通讯通路门店!$BC:$BC,通讯通路门店!$S:$S,$G1358)</f>
        <v>0</v>
      </c>
      <c r="AM1358" s="99">
        <f>SUMIFS(通讯通路门店!$BD:$BD,通讯通路门店!$S:$S,$G1358)</f>
        <v>0</v>
      </c>
      <c r="AN1358" s="99">
        <f>SUMIFS(通讯通路门店!$BF:$BF,通讯通路门店!$S:$S,$G1358)</f>
        <v>0</v>
      </c>
      <c r="AO1358" s="99">
        <f t="shared" si="107"/>
        <v>0</v>
      </c>
      <c r="AP1358" s="99">
        <f>SUMIFS(通讯通路门店!$K:$K,通讯通路门店!$S:$S,$G1358)</f>
        <v>0</v>
      </c>
      <c r="AQ1358" s="83"/>
      <c r="AR1358" s="99">
        <f>SUMIFS(通讯通路门店!$T:$T,通讯通路门店!$S:$S,$G1358)</f>
        <v>0</v>
      </c>
      <c r="AS1358" s="99">
        <f>SUMIFS(通讯通路门店!$U:$U,通讯通路门店!$S:$S,$G1358)</f>
        <v>0</v>
      </c>
      <c r="AT1358" s="99">
        <f>SUMIFS(通讯通路门店!$V:$V,通讯通路门店!$S:$S,$G1358)</f>
        <v>0</v>
      </c>
      <c r="AU1358" s="99">
        <f>SUMIFS(通讯通路门店!$W:$W,通讯通路门店!$S:$S,$G1358)</f>
        <v>0</v>
      </c>
      <c r="AV1358" s="99">
        <f>SUMIFS(通讯通路门店!$Z:$Z,通讯通路门店!$S:$S,$G1358)</f>
        <v>0</v>
      </c>
      <c r="AW1358" s="99">
        <f>SUMIFS(通讯通路门店!$AB:$AB,通讯通路门店!$S:$S,$G1358)</f>
        <v>0</v>
      </c>
      <c r="AX1358" s="99">
        <f>SUMIFS(通讯通路门店!$X:$X,通讯通路门店!$S:$S,$G1358)</f>
        <v>0</v>
      </c>
      <c r="AY1358" s="99">
        <f>SUMIFS(通讯通路门店!$Y:$Y,通讯通路门店!$S:$S,$G1358)</f>
        <v>0</v>
      </c>
      <c r="AZ1358" s="99">
        <f>SUMIFS(通讯通路门店!$AA:$AA,通讯通路门店!$S:$S,$G1358)</f>
        <v>0</v>
      </c>
      <c r="BA1358" s="99">
        <f t="shared" si="108"/>
        <v>0</v>
      </c>
      <c r="BB1358" s="99">
        <f t="shared" si="109"/>
        <v>0</v>
      </c>
      <c r="BC1358" s="99">
        <f>SUMIFS(通讯通路门店!$W:$W,通讯通路门店!$S:$S,$G1358,通讯通路门店!$J:$J,"荣耀体验店")+SUMIFS(通讯通路门店!$W:$W,通讯通路门店!$S:$S,$G1358,通讯通路门店!$J:$J,"荣耀授权专卖店")</f>
        <v>0</v>
      </c>
      <c r="BD1358" s="99">
        <f>SUMIFS(通讯通路门店!$Z:$Z,通讯通路门店!$S:$S,$G1358,通讯通路门店!$J:$J,"VIVO体验店")</f>
        <v>0</v>
      </c>
      <c r="BE1358" s="99">
        <f>SUMIFS(通讯通路门店!$AB:$AB,通讯通路门店!$S:$S,$G1358,通讯通路门店!$J:$J,"OPPO体验店")</f>
        <v>0</v>
      </c>
      <c r="BF1358" s="99">
        <f>SUMIFS(通讯通路门店!$X:$X,通讯通路门店!$S:$S,$G1358,通讯通路门店!$J:$J,"华为授权体验店")+SUMIFS(通讯通路门店!$AA:$AA,通讯通路门店!$S:$S,$G1358,通讯通路门店!$J:$J,"华为堡垒店")</f>
        <v>0</v>
      </c>
      <c r="BG1358" s="99">
        <f>SUMIFS(通讯通路门店!$Y:$Y,通讯通路门店!$S:$S,$G1358,通讯通路门店!$J:$J,"小米体验店")</f>
        <v>0</v>
      </c>
      <c r="BH1358" s="99">
        <f>SUMIFS(通讯通路门店!$AA:$AA,通讯通路门店!$S:$S,$G1358,通讯通路门店!$J:$J,"苹果体验店")</f>
        <v>0</v>
      </c>
      <c r="BI1358" s="99">
        <f>SUMIFS(通讯通路门店!$K:$K,通讯通路门店!$S:$S,$G1358,通讯通路门店!$J:$J,"其他品牌专卖店")</f>
        <v>0</v>
      </c>
      <c r="BJ1358" s="99">
        <f>SUMIFS(通讯通路门店!$AC:$AC,通讯通路门店!$S:$S,$G1358)</f>
        <v>0</v>
      </c>
      <c r="BK1358" s="99">
        <f>SUMIFS(通讯通路门店!$AD:$AD,通讯通路门店!$S:$S,$G1358)</f>
        <v>0</v>
      </c>
      <c r="BL1358" s="99">
        <f>SUMIFS(通讯通路门店!$AE:$AE,通讯通路门店!$S:$S,$G1358)</f>
        <v>0</v>
      </c>
      <c r="BM1358" s="99">
        <f>SUMIFS(通讯通路门店!$AF:$AF,通讯通路门店!$S:$S,$G1358)</f>
        <v>0</v>
      </c>
      <c r="BN1358" s="99">
        <f>SUMIFS(通讯通路门店!$AG:$AG,通讯通路门店!$S:$S,$G1358)</f>
        <v>0</v>
      </c>
      <c r="BO1358" s="99">
        <f>SUMIFS(通讯通路门店!$AH:$AH,通讯通路门店!$S:$S,$G1358)</f>
        <v>0</v>
      </c>
      <c r="BP1358" s="99">
        <f>SUMIFS(通讯通路门店!$AI:$AI,通讯通路门店!$S:$S,$G1358)</f>
        <v>0</v>
      </c>
      <c r="BQ1358" s="83"/>
    </row>
    <row r="1359" spans="1:69">
      <c r="A1359" s="99" t="str">
        <f>IFERROR(_xlfn.XLOOKUP($G1359,通讯通路门店!$S$4:$S$993933,通讯通路门店!$A$4:$A$993933,0,0),"")</f>
        <v>海南省</v>
      </c>
      <c r="B1359" s="99" t="str">
        <f>IFERROR(_xlfn.XLOOKUP($G1359,通讯通路门店!$S$4:$S$993933,通讯通路门店!$B$4:$B$993933,0,0),"")</f>
        <v>乐东黎族自治县</v>
      </c>
      <c r="C1359" s="99" t="str">
        <f>IFERROR(_xlfn.XLOOKUP($G1359,通讯通路门店!$S$4:$S$993933,通讯通路门店!$C$4:$C$993933,0,0),"")</f>
        <v>乐东黎族自治县</v>
      </c>
      <c r="D1359" s="99" t="str">
        <f>IFERROR(_xlfn.XLOOKUP($G1359,通讯通路门店!$S$4:$S$993933,通讯通路门店!$D$4:$D$993933,0,0),"")</f>
        <v>万冲镇</v>
      </c>
      <c r="E1359" s="83"/>
      <c r="F1359" s="83"/>
      <c r="G1359" s="101"/>
      <c r="H1359" s="102">
        <f>IFERROR(_xlfn.XLOOKUP($G1359,通讯通路门店!$S$4:$S$993933,通讯通路门店!$R$4:$R$993933,0,0),"")</f>
        <v>0</v>
      </c>
      <c r="I1359" s="83"/>
      <c r="J1359" s="83"/>
      <c r="K1359" s="83"/>
      <c r="L1359" s="83"/>
      <c r="M1359" s="83"/>
      <c r="N1359" s="83"/>
      <c r="O1359" s="83"/>
      <c r="P1359" s="83"/>
      <c r="Q1359" s="83"/>
      <c r="R1359" s="83"/>
      <c r="S1359" s="83"/>
      <c r="T1359" s="83"/>
      <c r="U1359" s="99">
        <f>COUNTIF(通讯通路门店!$S:$S,$G1359)</f>
        <v>0</v>
      </c>
      <c r="V1359" s="99">
        <f>COUNTIFS(通讯通路门店!$S:$S,$G1359,通讯通路门店!$J:$J,"综合卖场")</f>
        <v>0</v>
      </c>
      <c r="W1359" s="99">
        <f>SUMIFS(通讯通路门店!$AJ:$AJ,通讯通路门店!$S:$S,通讯客户沙盘!$G1359)</f>
        <v>0</v>
      </c>
      <c r="X1359" s="99">
        <f t="shared" si="105"/>
        <v>0</v>
      </c>
      <c r="Y1359" s="99">
        <f>COUNTIFS(通讯通路门店!$S:$S,$G1359,通讯通路门店!$J:$J,"荣耀体验店")+COUNTIFS(通讯通路门店!$S:$S,$G1359,通讯通路门店!$J:$J,"荣耀授权专卖店")</f>
        <v>0</v>
      </c>
      <c r="Z1359" s="99">
        <f>COUNTIFS(通讯通路门店!$S:$S,$G1359,通讯通路门店!$J:$J,"VIVO体验店")</f>
        <v>0</v>
      </c>
      <c r="AA1359" s="99">
        <f>COUNTIFS(通讯通路门店!$S:$S,$G1359,通讯通路门店!$J:$J,"OPPO体验店")</f>
        <v>0</v>
      </c>
      <c r="AB1359" s="99">
        <f>COUNTIFS(通讯通路门店!$S:$S,$G1359,通讯通路门店!$J:$J,"华为授权体验店")+COUNTIFS(通讯通路门店!$S:$S,$G1359,通讯通路门店!$J:$J,"华为堡垒店")</f>
        <v>0</v>
      </c>
      <c r="AC1359" s="99">
        <f>COUNTIFS(通讯通路门店!$S:$S,$G1359,通讯通路门店!$J:$J,"小米体验店")</f>
        <v>0</v>
      </c>
      <c r="AD1359" s="99">
        <f>COUNTIFS(通讯通路门店!$S:$S,$G1359,通讯通路门店!$J:$J,"苹果体验店")</f>
        <v>0</v>
      </c>
      <c r="AE1359" s="99">
        <f>COUNTIFS(通讯通路门店!$S:$S,$G1359,通讯通路门店!$J:$J,"其他品牌专卖店")</f>
        <v>0</v>
      </c>
      <c r="AF1359" s="99">
        <f>SUMIFS(通讯通路门店!$BI:$BI,通讯通路门店!$S:$S,$G1359)</f>
        <v>0</v>
      </c>
      <c r="AG1359" s="99">
        <f>SUMIFS(通讯通路门店!$BH:$BH,通讯通路门店!$S:$S,$G1359)</f>
        <v>0</v>
      </c>
      <c r="AH1359" s="99">
        <f t="shared" si="106"/>
        <v>0</v>
      </c>
      <c r="AI1359" s="99">
        <f>SUMIFS(通讯通路门店!$BB:$BB,通讯通路门店!$S:$S,$G1359)</f>
        <v>0</v>
      </c>
      <c r="AJ1359" s="99">
        <f>SUMIFS(通讯通路门店!$BE:$BE,通讯通路门店!$S:$S,$G1359)</f>
        <v>0</v>
      </c>
      <c r="AK1359" s="99">
        <f>SUMIFS(通讯通路门店!$BG:$BG,通讯通路门店!$S:$S,$G1359)</f>
        <v>0</v>
      </c>
      <c r="AL1359" s="99">
        <f>SUMIFS(通讯通路门店!$BC:$BC,通讯通路门店!$S:$S,$G1359)</f>
        <v>0</v>
      </c>
      <c r="AM1359" s="99">
        <f>SUMIFS(通讯通路门店!$BD:$BD,通讯通路门店!$S:$S,$G1359)</f>
        <v>0</v>
      </c>
      <c r="AN1359" s="99">
        <f>SUMIFS(通讯通路门店!$BF:$BF,通讯通路门店!$S:$S,$G1359)</f>
        <v>0</v>
      </c>
      <c r="AO1359" s="99">
        <f t="shared" si="107"/>
        <v>0</v>
      </c>
      <c r="AP1359" s="99">
        <f>SUMIFS(通讯通路门店!$K:$K,通讯通路门店!$S:$S,$G1359)</f>
        <v>0</v>
      </c>
      <c r="AQ1359" s="83"/>
      <c r="AR1359" s="99">
        <f>SUMIFS(通讯通路门店!$T:$T,通讯通路门店!$S:$S,$G1359)</f>
        <v>0</v>
      </c>
      <c r="AS1359" s="99">
        <f>SUMIFS(通讯通路门店!$U:$U,通讯通路门店!$S:$S,$G1359)</f>
        <v>0</v>
      </c>
      <c r="AT1359" s="99">
        <f>SUMIFS(通讯通路门店!$V:$V,通讯通路门店!$S:$S,$G1359)</f>
        <v>0</v>
      </c>
      <c r="AU1359" s="99">
        <f>SUMIFS(通讯通路门店!$W:$W,通讯通路门店!$S:$S,$G1359)</f>
        <v>0</v>
      </c>
      <c r="AV1359" s="99">
        <f>SUMIFS(通讯通路门店!$Z:$Z,通讯通路门店!$S:$S,$G1359)</f>
        <v>0</v>
      </c>
      <c r="AW1359" s="99">
        <f>SUMIFS(通讯通路门店!$AB:$AB,通讯通路门店!$S:$S,$G1359)</f>
        <v>0</v>
      </c>
      <c r="AX1359" s="99">
        <f>SUMIFS(通讯通路门店!$X:$X,通讯通路门店!$S:$S,$G1359)</f>
        <v>0</v>
      </c>
      <c r="AY1359" s="99">
        <f>SUMIFS(通讯通路门店!$Y:$Y,通讯通路门店!$S:$S,$G1359)</f>
        <v>0</v>
      </c>
      <c r="AZ1359" s="99">
        <f>SUMIFS(通讯通路门店!$AA:$AA,通讯通路门店!$S:$S,$G1359)</f>
        <v>0</v>
      </c>
      <c r="BA1359" s="99">
        <f t="shared" si="108"/>
        <v>0</v>
      </c>
      <c r="BB1359" s="99">
        <f t="shared" si="109"/>
        <v>0</v>
      </c>
      <c r="BC1359" s="99">
        <f>SUMIFS(通讯通路门店!$W:$W,通讯通路门店!$S:$S,$G1359,通讯通路门店!$J:$J,"荣耀体验店")+SUMIFS(通讯通路门店!$W:$W,通讯通路门店!$S:$S,$G1359,通讯通路门店!$J:$J,"荣耀授权专卖店")</f>
        <v>0</v>
      </c>
      <c r="BD1359" s="99">
        <f>SUMIFS(通讯通路门店!$Z:$Z,通讯通路门店!$S:$S,$G1359,通讯通路门店!$J:$J,"VIVO体验店")</f>
        <v>0</v>
      </c>
      <c r="BE1359" s="99">
        <f>SUMIFS(通讯通路门店!$AB:$AB,通讯通路门店!$S:$S,$G1359,通讯通路门店!$J:$J,"OPPO体验店")</f>
        <v>0</v>
      </c>
      <c r="BF1359" s="99">
        <f>SUMIFS(通讯通路门店!$X:$X,通讯通路门店!$S:$S,$G1359,通讯通路门店!$J:$J,"华为授权体验店")+SUMIFS(通讯通路门店!$AA:$AA,通讯通路门店!$S:$S,$G1359,通讯通路门店!$J:$J,"华为堡垒店")</f>
        <v>0</v>
      </c>
      <c r="BG1359" s="99">
        <f>SUMIFS(通讯通路门店!$Y:$Y,通讯通路门店!$S:$S,$G1359,通讯通路门店!$J:$J,"小米体验店")</f>
        <v>0</v>
      </c>
      <c r="BH1359" s="99">
        <f>SUMIFS(通讯通路门店!$AA:$AA,通讯通路门店!$S:$S,$G1359,通讯通路门店!$J:$J,"苹果体验店")</f>
        <v>0</v>
      </c>
      <c r="BI1359" s="99">
        <f>SUMIFS(通讯通路门店!$K:$K,通讯通路门店!$S:$S,$G1359,通讯通路门店!$J:$J,"其他品牌专卖店")</f>
        <v>0</v>
      </c>
      <c r="BJ1359" s="99">
        <f>SUMIFS(通讯通路门店!$AC:$AC,通讯通路门店!$S:$S,$G1359)</f>
        <v>0</v>
      </c>
      <c r="BK1359" s="99">
        <f>SUMIFS(通讯通路门店!$AD:$AD,通讯通路门店!$S:$S,$G1359)</f>
        <v>0</v>
      </c>
      <c r="BL1359" s="99">
        <f>SUMIFS(通讯通路门店!$AE:$AE,通讯通路门店!$S:$S,$G1359)</f>
        <v>0</v>
      </c>
      <c r="BM1359" s="99">
        <f>SUMIFS(通讯通路门店!$AF:$AF,通讯通路门店!$S:$S,$G1359)</f>
        <v>0</v>
      </c>
      <c r="BN1359" s="99">
        <f>SUMIFS(通讯通路门店!$AG:$AG,通讯通路门店!$S:$S,$G1359)</f>
        <v>0</v>
      </c>
      <c r="BO1359" s="99">
        <f>SUMIFS(通讯通路门店!$AH:$AH,通讯通路门店!$S:$S,$G1359)</f>
        <v>0</v>
      </c>
      <c r="BP1359" s="99">
        <f>SUMIFS(通讯通路门店!$AI:$AI,通讯通路门店!$S:$S,$G1359)</f>
        <v>0</v>
      </c>
      <c r="BQ1359" s="83"/>
    </row>
    <row r="1360" spans="1:69">
      <c r="A1360" s="99" t="str">
        <f>IFERROR(_xlfn.XLOOKUP($G1360,通讯通路门店!$S$4:$S$993933,通讯通路门店!$A$4:$A$993933,0,0),"")</f>
        <v>海南省</v>
      </c>
      <c r="B1360" s="99" t="str">
        <f>IFERROR(_xlfn.XLOOKUP($G1360,通讯通路门店!$S$4:$S$993933,通讯通路门店!$B$4:$B$993933,0,0),"")</f>
        <v>乐东黎族自治县</v>
      </c>
      <c r="C1360" s="99" t="str">
        <f>IFERROR(_xlfn.XLOOKUP($G1360,通讯通路门店!$S$4:$S$993933,通讯通路门店!$C$4:$C$993933,0,0),"")</f>
        <v>乐东黎族自治县</v>
      </c>
      <c r="D1360" s="99" t="str">
        <f>IFERROR(_xlfn.XLOOKUP($G1360,通讯通路门店!$S$4:$S$993933,通讯通路门店!$D$4:$D$993933,0,0),"")</f>
        <v>万冲镇</v>
      </c>
      <c r="E1360" s="83"/>
      <c r="F1360" s="83"/>
      <c r="G1360" s="101"/>
      <c r="H1360" s="102">
        <f>IFERROR(_xlfn.XLOOKUP($G1360,通讯通路门店!$S$4:$S$993933,通讯通路门店!$R$4:$R$993933,0,0),"")</f>
        <v>0</v>
      </c>
      <c r="I1360" s="83"/>
      <c r="J1360" s="83"/>
      <c r="K1360" s="83"/>
      <c r="L1360" s="83"/>
      <c r="M1360" s="83"/>
      <c r="N1360" s="83"/>
      <c r="O1360" s="83"/>
      <c r="P1360" s="83"/>
      <c r="Q1360" s="83"/>
      <c r="R1360" s="83"/>
      <c r="S1360" s="83"/>
      <c r="T1360" s="83"/>
      <c r="U1360" s="99">
        <f>COUNTIF(通讯通路门店!$S:$S,$G1360)</f>
        <v>0</v>
      </c>
      <c r="V1360" s="99">
        <f>COUNTIFS(通讯通路门店!$S:$S,$G1360,通讯通路门店!$J:$J,"综合卖场")</f>
        <v>0</v>
      </c>
      <c r="W1360" s="99">
        <f>SUMIFS(通讯通路门店!$AJ:$AJ,通讯通路门店!$S:$S,通讯客户沙盘!$G1360)</f>
        <v>0</v>
      </c>
      <c r="X1360" s="99">
        <f t="shared" si="105"/>
        <v>0</v>
      </c>
      <c r="Y1360" s="99">
        <f>COUNTIFS(通讯通路门店!$S:$S,$G1360,通讯通路门店!$J:$J,"荣耀体验店")+COUNTIFS(通讯通路门店!$S:$S,$G1360,通讯通路门店!$J:$J,"荣耀授权专卖店")</f>
        <v>0</v>
      </c>
      <c r="Z1360" s="99">
        <f>COUNTIFS(通讯通路门店!$S:$S,$G1360,通讯通路门店!$J:$J,"VIVO体验店")</f>
        <v>0</v>
      </c>
      <c r="AA1360" s="99">
        <f>COUNTIFS(通讯通路门店!$S:$S,$G1360,通讯通路门店!$J:$J,"OPPO体验店")</f>
        <v>0</v>
      </c>
      <c r="AB1360" s="99">
        <f>COUNTIFS(通讯通路门店!$S:$S,$G1360,通讯通路门店!$J:$J,"华为授权体验店")+COUNTIFS(通讯通路门店!$S:$S,$G1360,通讯通路门店!$J:$J,"华为堡垒店")</f>
        <v>0</v>
      </c>
      <c r="AC1360" s="99">
        <f>COUNTIFS(通讯通路门店!$S:$S,$G1360,通讯通路门店!$J:$J,"小米体验店")</f>
        <v>0</v>
      </c>
      <c r="AD1360" s="99">
        <f>COUNTIFS(通讯通路门店!$S:$S,$G1360,通讯通路门店!$J:$J,"苹果体验店")</f>
        <v>0</v>
      </c>
      <c r="AE1360" s="99">
        <f>COUNTIFS(通讯通路门店!$S:$S,$G1360,通讯通路门店!$J:$J,"其他品牌专卖店")</f>
        <v>0</v>
      </c>
      <c r="AF1360" s="99">
        <f>SUMIFS(通讯通路门店!$BI:$BI,通讯通路门店!$S:$S,$G1360)</f>
        <v>0</v>
      </c>
      <c r="AG1360" s="99">
        <f>SUMIFS(通讯通路门店!$BH:$BH,通讯通路门店!$S:$S,$G1360)</f>
        <v>0</v>
      </c>
      <c r="AH1360" s="99">
        <f t="shared" si="106"/>
        <v>0</v>
      </c>
      <c r="AI1360" s="99">
        <f>SUMIFS(通讯通路门店!$BB:$BB,通讯通路门店!$S:$S,$G1360)</f>
        <v>0</v>
      </c>
      <c r="AJ1360" s="99">
        <f>SUMIFS(通讯通路门店!$BE:$BE,通讯通路门店!$S:$S,$G1360)</f>
        <v>0</v>
      </c>
      <c r="AK1360" s="99">
        <f>SUMIFS(通讯通路门店!$BG:$BG,通讯通路门店!$S:$S,$G1360)</f>
        <v>0</v>
      </c>
      <c r="AL1360" s="99">
        <f>SUMIFS(通讯通路门店!$BC:$BC,通讯通路门店!$S:$S,$G1360)</f>
        <v>0</v>
      </c>
      <c r="AM1360" s="99">
        <f>SUMIFS(通讯通路门店!$BD:$BD,通讯通路门店!$S:$S,$G1360)</f>
        <v>0</v>
      </c>
      <c r="AN1360" s="99">
        <f>SUMIFS(通讯通路门店!$BF:$BF,通讯通路门店!$S:$S,$G1360)</f>
        <v>0</v>
      </c>
      <c r="AO1360" s="99">
        <f t="shared" si="107"/>
        <v>0</v>
      </c>
      <c r="AP1360" s="99">
        <f>SUMIFS(通讯通路门店!$K:$K,通讯通路门店!$S:$S,$G1360)</f>
        <v>0</v>
      </c>
      <c r="AQ1360" s="83"/>
      <c r="AR1360" s="99">
        <f>SUMIFS(通讯通路门店!$T:$T,通讯通路门店!$S:$S,$G1360)</f>
        <v>0</v>
      </c>
      <c r="AS1360" s="99">
        <f>SUMIFS(通讯通路门店!$U:$U,通讯通路门店!$S:$S,$G1360)</f>
        <v>0</v>
      </c>
      <c r="AT1360" s="99">
        <f>SUMIFS(通讯通路门店!$V:$V,通讯通路门店!$S:$S,$G1360)</f>
        <v>0</v>
      </c>
      <c r="AU1360" s="99">
        <f>SUMIFS(通讯通路门店!$W:$W,通讯通路门店!$S:$S,$G1360)</f>
        <v>0</v>
      </c>
      <c r="AV1360" s="99">
        <f>SUMIFS(通讯通路门店!$Z:$Z,通讯通路门店!$S:$S,$G1360)</f>
        <v>0</v>
      </c>
      <c r="AW1360" s="99">
        <f>SUMIFS(通讯通路门店!$AB:$AB,通讯通路门店!$S:$S,$G1360)</f>
        <v>0</v>
      </c>
      <c r="AX1360" s="99">
        <f>SUMIFS(通讯通路门店!$X:$X,通讯通路门店!$S:$S,$G1360)</f>
        <v>0</v>
      </c>
      <c r="AY1360" s="99">
        <f>SUMIFS(通讯通路门店!$Y:$Y,通讯通路门店!$S:$S,$G1360)</f>
        <v>0</v>
      </c>
      <c r="AZ1360" s="99">
        <f>SUMIFS(通讯通路门店!$AA:$AA,通讯通路门店!$S:$S,$G1360)</f>
        <v>0</v>
      </c>
      <c r="BA1360" s="99">
        <f t="shared" si="108"/>
        <v>0</v>
      </c>
      <c r="BB1360" s="99">
        <f t="shared" si="109"/>
        <v>0</v>
      </c>
      <c r="BC1360" s="99">
        <f>SUMIFS(通讯通路门店!$W:$W,通讯通路门店!$S:$S,$G1360,通讯通路门店!$J:$J,"荣耀体验店")+SUMIFS(通讯通路门店!$W:$W,通讯通路门店!$S:$S,$G1360,通讯通路门店!$J:$J,"荣耀授权专卖店")</f>
        <v>0</v>
      </c>
      <c r="BD1360" s="99">
        <f>SUMIFS(通讯通路门店!$Z:$Z,通讯通路门店!$S:$S,$G1360,通讯通路门店!$J:$J,"VIVO体验店")</f>
        <v>0</v>
      </c>
      <c r="BE1360" s="99">
        <f>SUMIFS(通讯通路门店!$AB:$AB,通讯通路门店!$S:$S,$G1360,通讯通路门店!$J:$J,"OPPO体验店")</f>
        <v>0</v>
      </c>
      <c r="BF1360" s="99">
        <f>SUMIFS(通讯通路门店!$X:$X,通讯通路门店!$S:$S,$G1360,通讯通路门店!$J:$J,"华为授权体验店")+SUMIFS(通讯通路门店!$AA:$AA,通讯通路门店!$S:$S,$G1360,通讯通路门店!$J:$J,"华为堡垒店")</f>
        <v>0</v>
      </c>
      <c r="BG1360" s="99">
        <f>SUMIFS(通讯通路门店!$Y:$Y,通讯通路门店!$S:$S,$G1360,通讯通路门店!$J:$J,"小米体验店")</f>
        <v>0</v>
      </c>
      <c r="BH1360" s="99">
        <f>SUMIFS(通讯通路门店!$AA:$AA,通讯通路门店!$S:$S,$G1360,通讯通路门店!$J:$J,"苹果体验店")</f>
        <v>0</v>
      </c>
      <c r="BI1360" s="99">
        <f>SUMIFS(通讯通路门店!$K:$K,通讯通路门店!$S:$S,$G1360,通讯通路门店!$J:$J,"其他品牌专卖店")</f>
        <v>0</v>
      </c>
      <c r="BJ1360" s="99">
        <f>SUMIFS(通讯通路门店!$AC:$AC,通讯通路门店!$S:$S,$G1360)</f>
        <v>0</v>
      </c>
      <c r="BK1360" s="99">
        <f>SUMIFS(通讯通路门店!$AD:$AD,通讯通路门店!$S:$S,$G1360)</f>
        <v>0</v>
      </c>
      <c r="BL1360" s="99">
        <f>SUMIFS(通讯通路门店!$AE:$AE,通讯通路门店!$S:$S,$G1360)</f>
        <v>0</v>
      </c>
      <c r="BM1360" s="99">
        <f>SUMIFS(通讯通路门店!$AF:$AF,通讯通路门店!$S:$S,$G1360)</f>
        <v>0</v>
      </c>
      <c r="BN1360" s="99">
        <f>SUMIFS(通讯通路门店!$AG:$AG,通讯通路门店!$S:$S,$G1360)</f>
        <v>0</v>
      </c>
      <c r="BO1360" s="99">
        <f>SUMIFS(通讯通路门店!$AH:$AH,通讯通路门店!$S:$S,$G1360)</f>
        <v>0</v>
      </c>
      <c r="BP1360" s="99">
        <f>SUMIFS(通讯通路门店!$AI:$AI,通讯通路门店!$S:$S,$G1360)</f>
        <v>0</v>
      </c>
      <c r="BQ1360" s="83"/>
    </row>
    <row r="1361" spans="1:69">
      <c r="A1361" s="99" t="str">
        <f>IFERROR(_xlfn.XLOOKUP($G1361,通讯通路门店!$S$4:$S$993933,通讯通路门店!$A$4:$A$993933,0,0),"")</f>
        <v>海南省</v>
      </c>
      <c r="B1361" s="99" t="str">
        <f>IFERROR(_xlfn.XLOOKUP($G1361,通讯通路门店!$S$4:$S$993933,通讯通路门店!$B$4:$B$993933,0,0),"")</f>
        <v>乐东黎族自治县</v>
      </c>
      <c r="C1361" s="99" t="str">
        <f>IFERROR(_xlfn.XLOOKUP($G1361,通讯通路门店!$S$4:$S$993933,通讯通路门店!$C$4:$C$993933,0,0),"")</f>
        <v>乐东黎族自治县</v>
      </c>
      <c r="D1361" s="99" t="str">
        <f>IFERROR(_xlfn.XLOOKUP($G1361,通讯通路门店!$S$4:$S$993933,通讯通路门店!$D$4:$D$993933,0,0),"")</f>
        <v>万冲镇</v>
      </c>
      <c r="E1361" s="83"/>
      <c r="F1361" s="83"/>
      <c r="G1361" s="101"/>
      <c r="H1361" s="102">
        <f>IFERROR(_xlfn.XLOOKUP($G1361,通讯通路门店!$S$4:$S$993933,通讯通路门店!$R$4:$R$993933,0,0),"")</f>
        <v>0</v>
      </c>
      <c r="I1361" s="83"/>
      <c r="J1361" s="83"/>
      <c r="K1361" s="83"/>
      <c r="L1361" s="83"/>
      <c r="M1361" s="83"/>
      <c r="N1361" s="83"/>
      <c r="O1361" s="83"/>
      <c r="P1361" s="83"/>
      <c r="Q1361" s="83"/>
      <c r="R1361" s="83"/>
      <c r="S1361" s="83"/>
      <c r="T1361" s="83"/>
      <c r="U1361" s="99">
        <f>COUNTIF(通讯通路门店!$S:$S,$G1361)</f>
        <v>0</v>
      </c>
      <c r="V1361" s="99">
        <f>COUNTIFS(通讯通路门店!$S:$S,$G1361,通讯通路门店!$J:$J,"综合卖场")</f>
        <v>0</v>
      </c>
      <c r="W1361" s="99">
        <f>SUMIFS(通讯通路门店!$AJ:$AJ,通讯通路门店!$S:$S,通讯客户沙盘!$G1361)</f>
        <v>0</v>
      </c>
      <c r="X1361" s="99">
        <f t="shared" si="105"/>
        <v>0</v>
      </c>
      <c r="Y1361" s="99">
        <f>COUNTIFS(通讯通路门店!$S:$S,$G1361,通讯通路门店!$J:$J,"荣耀体验店")+COUNTIFS(通讯通路门店!$S:$S,$G1361,通讯通路门店!$J:$J,"荣耀授权专卖店")</f>
        <v>0</v>
      </c>
      <c r="Z1361" s="99">
        <f>COUNTIFS(通讯通路门店!$S:$S,$G1361,通讯通路门店!$J:$J,"VIVO体验店")</f>
        <v>0</v>
      </c>
      <c r="AA1361" s="99">
        <f>COUNTIFS(通讯通路门店!$S:$S,$G1361,通讯通路门店!$J:$J,"OPPO体验店")</f>
        <v>0</v>
      </c>
      <c r="AB1361" s="99">
        <f>COUNTIFS(通讯通路门店!$S:$S,$G1361,通讯通路门店!$J:$J,"华为授权体验店")+COUNTIFS(通讯通路门店!$S:$S,$G1361,通讯通路门店!$J:$J,"华为堡垒店")</f>
        <v>0</v>
      </c>
      <c r="AC1361" s="99">
        <f>COUNTIFS(通讯通路门店!$S:$S,$G1361,通讯通路门店!$J:$J,"小米体验店")</f>
        <v>0</v>
      </c>
      <c r="AD1361" s="99">
        <f>COUNTIFS(通讯通路门店!$S:$S,$G1361,通讯通路门店!$J:$J,"苹果体验店")</f>
        <v>0</v>
      </c>
      <c r="AE1361" s="99">
        <f>COUNTIFS(通讯通路门店!$S:$S,$G1361,通讯通路门店!$J:$J,"其他品牌专卖店")</f>
        <v>0</v>
      </c>
      <c r="AF1361" s="99">
        <f>SUMIFS(通讯通路门店!$BI:$BI,通讯通路门店!$S:$S,$G1361)</f>
        <v>0</v>
      </c>
      <c r="AG1361" s="99">
        <f>SUMIFS(通讯通路门店!$BH:$BH,通讯通路门店!$S:$S,$G1361)</f>
        <v>0</v>
      </c>
      <c r="AH1361" s="99">
        <f t="shared" si="106"/>
        <v>0</v>
      </c>
      <c r="AI1361" s="99">
        <f>SUMIFS(通讯通路门店!$BB:$BB,通讯通路门店!$S:$S,$G1361)</f>
        <v>0</v>
      </c>
      <c r="AJ1361" s="99">
        <f>SUMIFS(通讯通路门店!$BE:$BE,通讯通路门店!$S:$S,$G1361)</f>
        <v>0</v>
      </c>
      <c r="AK1361" s="99">
        <f>SUMIFS(通讯通路门店!$BG:$BG,通讯通路门店!$S:$S,$G1361)</f>
        <v>0</v>
      </c>
      <c r="AL1361" s="99">
        <f>SUMIFS(通讯通路门店!$BC:$BC,通讯通路门店!$S:$S,$G1361)</f>
        <v>0</v>
      </c>
      <c r="AM1361" s="99">
        <f>SUMIFS(通讯通路门店!$BD:$BD,通讯通路门店!$S:$S,$G1361)</f>
        <v>0</v>
      </c>
      <c r="AN1361" s="99">
        <f>SUMIFS(通讯通路门店!$BF:$BF,通讯通路门店!$S:$S,$G1361)</f>
        <v>0</v>
      </c>
      <c r="AO1361" s="99">
        <f t="shared" si="107"/>
        <v>0</v>
      </c>
      <c r="AP1361" s="99">
        <f>SUMIFS(通讯通路门店!$K:$K,通讯通路门店!$S:$S,$G1361)</f>
        <v>0</v>
      </c>
      <c r="AQ1361" s="83"/>
      <c r="AR1361" s="99">
        <f>SUMIFS(通讯通路门店!$T:$T,通讯通路门店!$S:$S,$G1361)</f>
        <v>0</v>
      </c>
      <c r="AS1361" s="99">
        <f>SUMIFS(通讯通路门店!$U:$U,通讯通路门店!$S:$S,$G1361)</f>
        <v>0</v>
      </c>
      <c r="AT1361" s="99">
        <f>SUMIFS(通讯通路门店!$V:$V,通讯通路门店!$S:$S,$G1361)</f>
        <v>0</v>
      </c>
      <c r="AU1361" s="99">
        <f>SUMIFS(通讯通路门店!$W:$W,通讯通路门店!$S:$S,$G1361)</f>
        <v>0</v>
      </c>
      <c r="AV1361" s="99">
        <f>SUMIFS(通讯通路门店!$Z:$Z,通讯通路门店!$S:$S,$G1361)</f>
        <v>0</v>
      </c>
      <c r="AW1361" s="99">
        <f>SUMIFS(通讯通路门店!$AB:$AB,通讯通路门店!$S:$S,$G1361)</f>
        <v>0</v>
      </c>
      <c r="AX1361" s="99">
        <f>SUMIFS(通讯通路门店!$X:$X,通讯通路门店!$S:$S,$G1361)</f>
        <v>0</v>
      </c>
      <c r="AY1361" s="99">
        <f>SUMIFS(通讯通路门店!$Y:$Y,通讯通路门店!$S:$S,$G1361)</f>
        <v>0</v>
      </c>
      <c r="AZ1361" s="99">
        <f>SUMIFS(通讯通路门店!$AA:$AA,通讯通路门店!$S:$S,$G1361)</f>
        <v>0</v>
      </c>
      <c r="BA1361" s="99">
        <f t="shared" si="108"/>
        <v>0</v>
      </c>
      <c r="BB1361" s="99">
        <f t="shared" si="109"/>
        <v>0</v>
      </c>
      <c r="BC1361" s="99">
        <f>SUMIFS(通讯通路门店!$W:$W,通讯通路门店!$S:$S,$G1361,通讯通路门店!$J:$J,"荣耀体验店")+SUMIFS(通讯通路门店!$W:$W,通讯通路门店!$S:$S,$G1361,通讯通路门店!$J:$J,"荣耀授权专卖店")</f>
        <v>0</v>
      </c>
      <c r="BD1361" s="99">
        <f>SUMIFS(通讯通路门店!$Z:$Z,通讯通路门店!$S:$S,$G1361,通讯通路门店!$J:$J,"VIVO体验店")</f>
        <v>0</v>
      </c>
      <c r="BE1361" s="99">
        <f>SUMIFS(通讯通路门店!$AB:$AB,通讯通路门店!$S:$S,$G1361,通讯通路门店!$J:$J,"OPPO体验店")</f>
        <v>0</v>
      </c>
      <c r="BF1361" s="99">
        <f>SUMIFS(通讯通路门店!$X:$X,通讯通路门店!$S:$S,$G1361,通讯通路门店!$J:$J,"华为授权体验店")+SUMIFS(通讯通路门店!$AA:$AA,通讯通路门店!$S:$S,$G1361,通讯通路门店!$J:$J,"华为堡垒店")</f>
        <v>0</v>
      </c>
      <c r="BG1361" s="99">
        <f>SUMIFS(通讯通路门店!$Y:$Y,通讯通路门店!$S:$S,$G1361,通讯通路门店!$J:$J,"小米体验店")</f>
        <v>0</v>
      </c>
      <c r="BH1361" s="99">
        <f>SUMIFS(通讯通路门店!$AA:$AA,通讯通路门店!$S:$S,$G1361,通讯通路门店!$J:$J,"苹果体验店")</f>
        <v>0</v>
      </c>
      <c r="BI1361" s="99">
        <f>SUMIFS(通讯通路门店!$K:$K,通讯通路门店!$S:$S,$G1361,通讯通路门店!$J:$J,"其他品牌专卖店")</f>
        <v>0</v>
      </c>
      <c r="BJ1361" s="99">
        <f>SUMIFS(通讯通路门店!$AC:$AC,通讯通路门店!$S:$S,$G1361)</f>
        <v>0</v>
      </c>
      <c r="BK1361" s="99">
        <f>SUMIFS(通讯通路门店!$AD:$AD,通讯通路门店!$S:$S,$G1361)</f>
        <v>0</v>
      </c>
      <c r="BL1361" s="99">
        <f>SUMIFS(通讯通路门店!$AE:$AE,通讯通路门店!$S:$S,$G1361)</f>
        <v>0</v>
      </c>
      <c r="BM1361" s="99">
        <f>SUMIFS(通讯通路门店!$AF:$AF,通讯通路门店!$S:$S,$G1361)</f>
        <v>0</v>
      </c>
      <c r="BN1361" s="99">
        <f>SUMIFS(通讯通路门店!$AG:$AG,通讯通路门店!$S:$S,$G1361)</f>
        <v>0</v>
      </c>
      <c r="BO1361" s="99">
        <f>SUMIFS(通讯通路门店!$AH:$AH,通讯通路门店!$S:$S,$G1361)</f>
        <v>0</v>
      </c>
      <c r="BP1361" s="99">
        <f>SUMIFS(通讯通路门店!$AI:$AI,通讯通路门店!$S:$S,$G1361)</f>
        <v>0</v>
      </c>
      <c r="BQ1361" s="83"/>
    </row>
    <row r="1362" spans="1:69">
      <c r="A1362" s="99" t="str">
        <f>IFERROR(_xlfn.XLOOKUP($G1362,通讯通路门店!$S$4:$S$993933,通讯通路门店!$A$4:$A$993933,0,0),"")</f>
        <v>海南省</v>
      </c>
      <c r="B1362" s="99" t="str">
        <f>IFERROR(_xlfn.XLOOKUP($G1362,通讯通路门店!$S$4:$S$993933,通讯通路门店!$B$4:$B$993933,0,0),"")</f>
        <v>乐东黎族自治县</v>
      </c>
      <c r="C1362" s="99" t="str">
        <f>IFERROR(_xlfn.XLOOKUP($G1362,通讯通路门店!$S$4:$S$993933,通讯通路门店!$C$4:$C$993933,0,0),"")</f>
        <v>乐东黎族自治县</v>
      </c>
      <c r="D1362" s="99" t="str">
        <f>IFERROR(_xlfn.XLOOKUP($G1362,通讯通路门店!$S$4:$S$993933,通讯通路门店!$D$4:$D$993933,0,0),"")</f>
        <v>万冲镇</v>
      </c>
      <c r="E1362" s="83"/>
      <c r="F1362" s="83"/>
      <c r="G1362" s="101"/>
      <c r="H1362" s="102">
        <f>IFERROR(_xlfn.XLOOKUP($G1362,通讯通路门店!$S$4:$S$993933,通讯通路门店!$R$4:$R$993933,0,0),"")</f>
        <v>0</v>
      </c>
      <c r="I1362" s="83"/>
      <c r="J1362" s="83"/>
      <c r="K1362" s="83"/>
      <c r="L1362" s="83"/>
      <c r="M1362" s="83"/>
      <c r="N1362" s="83"/>
      <c r="O1362" s="83"/>
      <c r="P1362" s="83"/>
      <c r="Q1362" s="83"/>
      <c r="R1362" s="83"/>
      <c r="S1362" s="83"/>
      <c r="T1362" s="83"/>
      <c r="U1362" s="99">
        <f>COUNTIF(通讯通路门店!$S:$S,$G1362)</f>
        <v>0</v>
      </c>
      <c r="V1362" s="99">
        <f>COUNTIFS(通讯通路门店!$S:$S,$G1362,通讯通路门店!$J:$J,"综合卖场")</f>
        <v>0</v>
      </c>
      <c r="W1362" s="99">
        <f>SUMIFS(通讯通路门店!$AJ:$AJ,通讯通路门店!$S:$S,通讯客户沙盘!$G1362)</f>
        <v>0</v>
      </c>
      <c r="X1362" s="99">
        <f t="shared" si="105"/>
        <v>0</v>
      </c>
      <c r="Y1362" s="99">
        <f>COUNTIFS(通讯通路门店!$S:$S,$G1362,通讯通路门店!$J:$J,"荣耀体验店")+COUNTIFS(通讯通路门店!$S:$S,$G1362,通讯通路门店!$J:$J,"荣耀授权专卖店")</f>
        <v>0</v>
      </c>
      <c r="Z1362" s="99">
        <f>COUNTIFS(通讯通路门店!$S:$S,$G1362,通讯通路门店!$J:$J,"VIVO体验店")</f>
        <v>0</v>
      </c>
      <c r="AA1362" s="99">
        <f>COUNTIFS(通讯通路门店!$S:$S,$G1362,通讯通路门店!$J:$J,"OPPO体验店")</f>
        <v>0</v>
      </c>
      <c r="AB1362" s="99">
        <f>COUNTIFS(通讯通路门店!$S:$S,$G1362,通讯通路门店!$J:$J,"华为授权体验店")+COUNTIFS(通讯通路门店!$S:$S,$G1362,通讯通路门店!$J:$J,"华为堡垒店")</f>
        <v>0</v>
      </c>
      <c r="AC1362" s="99">
        <f>COUNTIFS(通讯通路门店!$S:$S,$G1362,通讯通路门店!$J:$J,"小米体验店")</f>
        <v>0</v>
      </c>
      <c r="AD1362" s="99">
        <f>COUNTIFS(通讯通路门店!$S:$S,$G1362,通讯通路门店!$J:$J,"苹果体验店")</f>
        <v>0</v>
      </c>
      <c r="AE1362" s="99">
        <f>COUNTIFS(通讯通路门店!$S:$S,$G1362,通讯通路门店!$J:$J,"其他品牌专卖店")</f>
        <v>0</v>
      </c>
      <c r="AF1362" s="99">
        <f>SUMIFS(通讯通路门店!$BI:$BI,通讯通路门店!$S:$S,$G1362)</f>
        <v>0</v>
      </c>
      <c r="AG1362" s="99">
        <f>SUMIFS(通讯通路门店!$BH:$BH,通讯通路门店!$S:$S,$G1362)</f>
        <v>0</v>
      </c>
      <c r="AH1362" s="99">
        <f t="shared" si="106"/>
        <v>0</v>
      </c>
      <c r="AI1362" s="99">
        <f>SUMIFS(通讯通路门店!$BB:$BB,通讯通路门店!$S:$S,$G1362)</f>
        <v>0</v>
      </c>
      <c r="AJ1362" s="99">
        <f>SUMIFS(通讯通路门店!$BE:$BE,通讯通路门店!$S:$S,$G1362)</f>
        <v>0</v>
      </c>
      <c r="AK1362" s="99">
        <f>SUMIFS(通讯通路门店!$BG:$BG,通讯通路门店!$S:$S,$G1362)</f>
        <v>0</v>
      </c>
      <c r="AL1362" s="99">
        <f>SUMIFS(通讯通路门店!$BC:$BC,通讯通路门店!$S:$S,$G1362)</f>
        <v>0</v>
      </c>
      <c r="AM1362" s="99">
        <f>SUMIFS(通讯通路门店!$BD:$BD,通讯通路门店!$S:$S,$G1362)</f>
        <v>0</v>
      </c>
      <c r="AN1362" s="99">
        <f>SUMIFS(通讯通路门店!$BF:$BF,通讯通路门店!$S:$S,$G1362)</f>
        <v>0</v>
      </c>
      <c r="AO1362" s="99">
        <f t="shared" si="107"/>
        <v>0</v>
      </c>
      <c r="AP1362" s="99">
        <f>SUMIFS(通讯通路门店!$K:$K,通讯通路门店!$S:$S,$G1362)</f>
        <v>0</v>
      </c>
      <c r="AQ1362" s="83"/>
      <c r="AR1362" s="99">
        <f>SUMIFS(通讯通路门店!$T:$T,通讯通路门店!$S:$S,$G1362)</f>
        <v>0</v>
      </c>
      <c r="AS1362" s="99">
        <f>SUMIFS(通讯通路门店!$U:$U,通讯通路门店!$S:$S,$G1362)</f>
        <v>0</v>
      </c>
      <c r="AT1362" s="99">
        <f>SUMIFS(通讯通路门店!$V:$V,通讯通路门店!$S:$S,$G1362)</f>
        <v>0</v>
      </c>
      <c r="AU1362" s="99">
        <f>SUMIFS(通讯通路门店!$W:$W,通讯通路门店!$S:$S,$G1362)</f>
        <v>0</v>
      </c>
      <c r="AV1362" s="99">
        <f>SUMIFS(通讯通路门店!$Z:$Z,通讯通路门店!$S:$S,$G1362)</f>
        <v>0</v>
      </c>
      <c r="AW1362" s="99">
        <f>SUMIFS(通讯通路门店!$AB:$AB,通讯通路门店!$S:$S,$G1362)</f>
        <v>0</v>
      </c>
      <c r="AX1362" s="99">
        <f>SUMIFS(通讯通路门店!$X:$X,通讯通路门店!$S:$S,$G1362)</f>
        <v>0</v>
      </c>
      <c r="AY1362" s="99">
        <f>SUMIFS(通讯通路门店!$Y:$Y,通讯通路门店!$S:$S,$G1362)</f>
        <v>0</v>
      </c>
      <c r="AZ1362" s="99">
        <f>SUMIFS(通讯通路门店!$AA:$AA,通讯通路门店!$S:$S,$G1362)</f>
        <v>0</v>
      </c>
      <c r="BA1362" s="99">
        <f t="shared" si="108"/>
        <v>0</v>
      </c>
      <c r="BB1362" s="99">
        <f t="shared" si="109"/>
        <v>0</v>
      </c>
      <c r="BC1362" s="99">
        <f>SUMIFS(通讯通路门店!$W:$W,通讯通路门店!$S:$S,$G1362,通讯通路门店!$J:$J,"荣耀体验店")+SUMIFS(通讯通路门店!$W:$W,通讯通路门店!$S:$S,$G1362,通讯通路门店!$J:$J,"荣耀授权专卖店")</f>
        <v>0</v>
      </c>
      <c r="BD1362" s="99">
        <f>SUMIFS(通讯通路门店!$Z:$Z,通讯通路门店!$S:$S,$G1362,通讯通路门店!$J:$J,"VIVO体验店")</f>
        <v>0</v>
      </c>
      <c r="BE1362" s="99">
        <f>SUMIFS(通讯通路门店!$AB:$AB,通讯通路门店!$S:$S,$G1362,通讯通路门店!$J:$J,"OPPO体验店")</f>
        <v>0</v>
      </c>
      <c r="BF1362" s="99">
        <f>SUMIFS(通讯通路门店!$X:$X,通讯通路门店!$S:$S,$G1362,通讯通路门店!$J:$J,"华为授权体验店")+SUMIFS(通讯通路门店!$AA:$AA,通讯通路门店!$S:$S,$G1362,通讯通路门店!$J:$J,"华为堡垒店")</f>
        <v>0</v>
      </c>
      <c r="BG1362" s="99">
        <f>SUMIFS(通讯通路门店!$Y:$Y,通讯通路门店!$S:$S,$G1362,通讯通路门店!$J:$J,"小米体验店")</f>
        <v>0</v>
      </c>
      <c r="BH1362" s="99">
        <f>SUMIFS(通讯通路门店!$AA:$AA,通讯通路门店!$S:$S,$G1362,通讯通路门店!$J:$J,"苹果体验店")</f>
        <v>0</v>
      </c>
      <c r="BI1362" s="99">
        <f>SUMIFS(通讯通路门店!$K:$K,通讯通路门店!$S:$S,$G1362,通讯通路门店!$J:$J,"其他品牌专卖店")</f>
        <v>0</v>
      </c>
      <c r="BJ1362" s="99">
        <f>SUMIFS(通讯通路门店!$AC:$AC,通讯通路门店!$S:$S,$G1362)</f>
        <v>0</v>
      </c>
      <c r="BK1362" s="99">
        <f>SUMIFS(通讯通路门店!$AD:$AD,通讯通路门店!$S:$S,$G1362)</f>
        <v>0</v>
      </c>
      <c r="BL1362" s="99">
        <f>SUMIFS(通讯通路门店!$AE:$AE,通讯通路门店!$S:$S,$G1362)</f>
        <v>0</v>
      </c>
      <c r="BM1362" s="99">
        <f>SUMIFS(通讯通路门店!$AF:$AF,通讯通路门店!$S:$S,$G1362)</f>
        <v>0</v>
      </c>
      <c r="BN1362" s="99">
        <f>SUMIFS(通讯通路门店!$AG:$AG,通讯通路门店!$S:$S,$G1362)</f>
        <v>0</v>
      </c>
      <c r="BO1362" s="99">
        <f>SUMIFS(通讯通路门店!$AH:$AH,通讯通路门店!$S:$S,$G1362)</f>
        <v>0</v>
      </c>
      <c r="BP1362" s="99">
        <f>SUMIFS(通讯通路门店!$AI:$AI,通讯通路门店!$S:$S,$G1362)</f>
        <v>0</v>
      </c>
      <c r="BQ1362" s="83"/>
    </row>
    <row r="1363" spans="1:69">
      <c r="A1363" s="99" t="str">
        <f>IFERROR(_xlfn.XLOOKUP($G1363,通讯通路门店!$S$4:$S$993933,通讯通路门店!$A$4:$A$993933,0,0),"")</f>
        <v>海南省</v>
      </c>
      <c r="B1363" s="99" t="str">
        <f>IFERROR(_xlfn.XLOOKUP($G1363,通讯通路门店!$S$4:$S$993933,通讯通路门店!$B$4:$B$993933,0,0),"")</f>
        <v>乐东黎族自治县</v>
      </c>
      <c r="C1363" s="99" t="str">
        <f>IFERROR(_xlfn.XLOOKUP($G1363,通讯通路门店!$S$4:$S$993933,通讯通路门店!$C$4:$C$993933,0,0),"")</f>
        <v>乐东黎族自治县</v>
      </c>
      <c r="D1363" s="99" t="str">
        <f>IFERROR(_xlfn.XLOOKUP($G1363,通讯通路门店!$S$4:$S$993933,通讯通路门店!$D$4:$D$993933,0,0),"")</f>
        <v>万冲镇</v>
      </c>
      <c r="E1363" s="83"/>
      <c r="F1363" s="83"/>
      <c r="G1363" s="101"/>
      <c r="H1363" s="102">
        <f>IFERROR(_xlfn.XLOOKUP($G1363,通讯通路门店!$S$4:$S$993933,通讯通路门店!$R$4:$R$993933,0,0),"")</f>
        <v>0</v>
      </c>
      <c r="I1363" s="83"/>
      <c r="J1363" s="83"/>
      <c r="K1363" s="83"/>
      <c r="L1363" s="83"/>
      <c r="M1363" s="83"/>
      <c r="N1363" s="83"/>
      <c r="O1363" s="83"/>
      <c r="P1363" s="83"/>
      <c r="Q1363" s="83"/>
      <c r="R1363" s="83"/>
      <c r="S1363" s="83"/>
      <c r="T1363" s="83"/>
      <c r="U1363" s="99">
        <f>COUNTIF(通讯通路门店!$S:$S,$G1363)</f>
        <v>0</v>
      </c>
      <c r="V1363" s="99">
        <f>COUNTIFS(通讯通路门店!$S:$S,$G1363,通讯通路门店!$J:$J,"综合卖场")</f>
        <v>0</v>
      </c>
      <c r="W1363" s="99">
        <f>SUMIFS(通讯通路门店!$AJ:$AJ,通讯通路门店!$S:$S,通讯客户沙盘!$G1363)</f>
        <v>0</v>
      </c>
      <c r="X1363" s="99">
        <f t="shared" si="105"/>
        <v>0</v>
      </c>
      <c r="Y1363" s="99">
        <f>COUNTIFS(通讯通路门店!$S:$S,$G1363,通讯通路门店!$J:$J,"荣耀体验店")+COUNTIFS(通讯通路门店!$S:$S,$G1363,通讯通路门店!$J:$J,"荣耀授权专卖店")</f>
        <v>0</v>
      </c>
      <c r="Z1363" s="99">
        <f>COUNTIFS(通讯通路门店!$S:$S,$G1363,通讯通路门店!$J:$J,"VIVO体验店")</f>
        <v>0</v>
      </c>
      <c r="AA1363" s="99">
        <f>COUNTIFS(通讯通路门店!$S:$S,$G1363,通讯通路门店!$J:$J,"OPPO体验店")</f>
        <v>0</v>
      </c>
      <c r="AB1363" s="99">
        <f>COUNTIFS(通讯通路门店!$S:$S,$G1363,通讯通路门店!$J:$J,"华为授权体验店")+COUNTIFS(通讯通路门店!$S:$S,$G1363,通讯通路门店!$J:$J,"华为堡垒店")</f>
        <v>0</v>
      </c>
      <c r="AC1363" s="99">
        <f>COUNTIFS(通讯通路门店!$S:$S,$G1363,通讯通路门店!$J:$J,"小米体验店")</f>
        <v>0</v>
      </c>
      <c r="AD1363" s="99">
        <f>COUNTIFS(通讯通路门店!$S:$S,$G1363,通讯通路门店!$J:$J,"苹果体验店")</f>
        <v>0</v>
      </c>
      <c r="AE1363" s="99">
        <f>COUNTIFS(通讯通路门店!$S:$S,$G1363,通讯通路门店!$J:$J,"其他品牌专卖店")</f>
        <v>0</v>
      </c>
      <c r="AF1363" s="99">
        <f>SUMIFS(通讯通路门店!$BI:$BI,通讯通路门店!$S:$S,$G1363)</f>
        <v>0</v>
      </c>
      <c r="AG1363" s="99">
        <f>SUMIFS(通讯通路门店!$BH:$BH,通讯通路门店!$S:$S,$G1363)</f>
        <v>0</v>
      </c>
      <c r="AH1363" s="99">
        <f t="shared" si="106"/>
        <v>0</v>
      </c>
      <c r="AI1363" s="99">
        <f>SUMIFS(通讯通路门店!$BB:$BB,通讯通路门店!$S:$S,$G1363)</f>
        <v>0</v>
      </c>
      <c r="AJ1363" s="99">
        <f>SUMIFS(通讯通路门店!$BE:$BE,通讯通路门店!$S:$S,$G1363)</f>
        <v>0</v>
      </c>
      <c r="AK1363" s="99">
        <f>SUMIFS(通讯通路门店!$BG:$BG,通讯通路门店!$S:$S,$G1363)</f>
        <v>0</v>
      </c>
      <c r="AL1363" s="99">
        <f>SUMIFS(通讯通路门店!$BC:$BC,通讯通路门店!$S:$S,$G1363)</f>
        <v>0</v>
      </c>
      <c r="AM1363" s="99">
        <f>SUMIFS(通讯通路门店!$BD:$BD,通讯通路门店!$S:$S,$G1363)</f>
        <v>0</v>
      </c>
      <c r="AN1363" s="99">
        <f>SUMIFS(通讯通路门店!$BF:$BF,通讯通路门店!$S:$S,$G1363)</f>
        <v>0</v>
      </c>
      <c r="AO1363" s="99">
        <f t="shared" si="107"/>
        <v>0</v>
      </c>
      <c r="AP1363" s="99">
        <f>SUMIFS(通讯通路门店!$K:$K,通讯通路门店!$S:$S,$G1363)</f>
        <v>0</v>
      </c>
      <c r="AQ1363" s="83"/>
      <c r="AR1363" s="99">
        <f>SUMIFS(通讯通路门店!$T:$T,通讯通路门店!$S:$S,$G1363)</f>
        <v>0</v>
      </c>
      <c r="AS1363" s="99">
        <f>SUMIFS(通讯通路门店!$U:$U,通讯通路门店!$S:$S,$G1363)</f>
        <v>0</v>
      </c>
      <c r="AT1363" s="99">
        <f>SUMIFS(通讯通路门店!$V:$V,通讯通路门店!$S:$S,$G1363)</f>
        <v>0</v>
      </c>
      <c r="AU1363" s="99">
        <f>SUMIFS(通讯通路门店!$W:$W,通讯通路门店!$S:$S,$G1363)</f>
        <v>0</v>
      </c>
      <c r="AV1363" s="99">
        <f>SUMIFS(通讯通路门店!$Z:$Z,通讯通路门店!$S:$S,$G1363)</f>
        <v>0</v>
      </c>
      <c r="AW1363" s="99">
        <f>SUMIFS(通讯通路门店!$AB:$AB,通讯通路门店!$S:$S,$G1363)</f>
        <v>0</v>
      </c>
      <c r="AX1363" s="99">
        <f>SUMIFS(通讯通路门店!$X:$X,通讯通路门店!$S:$S,$G1363)</f>
        <v>0</v>
      </c>
      <c r="AY1363" s="99">
        <f>SUMIFS(通讯通路门店!$Y:$Y,通讯通路门店!$S:$S,$G1363)</f>
        <v>0</v>
      </c>
      <c r="AZ1363" s="99">
        <f>SUMIFS(通讯通路门店!$AA:$AA,通讯通路门店!$S:$S,$G1363)</f>
        <v>0</v>
      </c>
      <c r="BA1363" s="99">
        <f t="shared" si="108"/>
        <v>0</v>
      </c>
      <c r="BB1363" s="99">
        <f t="shared" si="109"/>
        <v>0</v>
      </c>
      <c r="BC1363" s="99">
        <f>SUMIFS(通讯通路门店!$W:$W,通讯通路门店!$S:$S,$G1363,通讯通路门店!$J:$J,"荣耀体验店")+SUMIFS(通讯通路门店!$W:$W,通讯通路门店!$S:$S,$G1363,通讯通路门店!$J:$J,"荣耀授权专卖店")</f>
        <v>0</v>
      </c>
      <c r="BD1363" s="99">
        <f>SUMIFS(通讯通路门店!$Z:$Z,通讯通路门店!$S:$S,$G1363,通讯通路门店!$J:$J,"VIVO体验店")</f>
        <v>0</v>
      </c>
      <c r="BE1363" s="99">
        <f>SUMIFS(通讯通路门店!$AB:$AB,通讯通路门店!$S:$S,$G1363,通讯通路门店!$J:$J,"OPPO体验店")</f>
        <v>0</v>
      </c>
      <c r="BF1363" s="99">
        <f>SUMIFS(通讯通路门店!$X:$X,通讯通路门店!$S:$S,$G1363,通讯通路门店!$J:$J,"华为授权体验店")+SUMIFS(通讯通路门店!$AA:$AA,通讯通路门店!$S:$S,$G1363,通讯通路门店!$J:$J,"华为堡垒店")</f>
        <v>0</v>
      </c>
      <c r="BG1363" s="99">
        <f>SUMIFS(通讯通路门店!$Y:$Y,通讯通路门店!$S:$S,$G1363,通讯通路门店!$J:$J,"小米体验店")</f>
        <v>0</v>
      </c>
      <c r="BH1363" s="99">
        <f>SUMIFS(通讯通路门店!$AA:$AA,通讯通路门店!$S:$S,$G1363,通讯通路门店!$J:$J,"苹果体验店")</f>
        <v>0</v>
      </c>
      <c r="BI1363" s="99">
        <f>SUMIFS(通讯通路门店!$K:$K,通讯通路门店!$S:$S,$G1363,通讯通路门店!$J:$J,"其他品牌专卖店")</f>
        <v>0</v>
      </c>
      <c r="BJ1363" s="99">
        <f>SUMIFS(通讯通路门店!$AC:$AC,通讯通路门店!$S:$S,$G1363)</f>
        <v>0</v>
      </c>
      <c r="BK1363" s="99">
        <f>SUMIFS(通讯通路门店!$AD:$AD,通讯通路门店!$S:$S,$G1363)</f>
        <v>0</v>
      </c>
      <c r="BL1363" s="99">
        <f>SUMIFS(通讯通路门店!$AE:$AE,通讯通路门店!$S:$S,$G1363)</f>
        <v>0</v>
      </c>
      <c r="BM1363" s="99">
        <f>SUMIFS(通讯通路门店!$AF:$AF,通讯通路门店!$S:$S,$G1363)</f>
        <v>0</v>
      </c>
      <c r="BN1363" s="99">
        <f>SUMIFS(通讯通路门店!$AG:$AG,通讯通路门店!$S:$S,$G1363)</f>
        <v>0</v>
      </c>
      <c r="BO1363" s="99">
        <f>SUMIFS(通讯通路门店!$AH:$AH,通讯通路门店!$S:$S,$G1363)</f>
        <v>0</v>
      </c>
      <c r="BP1363" s="99">
        <f>SUMIFS(通讯通路门店!$AI:$AI,通讯通路门店!$S:$S,$G1363)</f>
        <v>0</v>
      </c>
      <c r="BQ1363" s="83"/>
    </row>
    <row r="1364" spans="1:69">
      <c r="A1364" s="99" t="str">
        <f>IFERROR(_xlfn.XLOOKUP($G1364,通讯通路门店!$S$4:$S$993933,通讯通路门店!$A$4:$A$993933,0,0),"")</f>
        <v>海南省</v>
      </c>
      <c r="B1364" s="99" t="str">
        <f>IFERROR(_xlfn.XLOOKUP($G1364,通讯通路门店!$S$4:$S$993933,通讯通路门店!$B$4:$B$993933,0,0),"")</f>
        <v>乐东黎族自治县</v>
      </c>
      <c r="C1364" s="99" t="str">
        <f>IFERROR(_xlfn.XLOOKUP($G1364,通讯通路门店!$S$4:$S$993933,通讯通路门店!$C$4:$C$993933,0,0),"")</f>
        <v>乐东黎族自治县</v>
      </c>
      <c r="D1364" s="99" t="str">
        <f>IFERROR(_xlfn.XLOOKUP($G1364,通讯通路门店!$S$4:$S$993933,通讯通路门店!$D$4:$D$993933,0,0),"")</f>
        <v>万冲镇</v>
      </c>
      <c r="E1364" s="83"/>
      <c r="F1364" s="83"/>
      <c r="G1364" s="101"/>
      <c r="H1364" s="102">
        <f>IFERROR(_xlfn.XLOOKUP($G1364,通讯通路门店!$S$4:$S$993933,通讯通路门店!$R$4:$R$993933,0,0),"")</f>
        <v>0</v>
      </c>
      <c r="I1364" s="83"/>
      <c r="J1364" s="83"/>
      <c r="K1364" s="83"/>
      <c r="L1364" s="83"/>
      <c r="M1364" s="83"/>
      <c r="N1364" s="83"/>
      <c r="O1364" s="83"/>
      <c r="P1364" s="83"/>
      <c r="Q1364" s="83"/>
      <c r="R1364" s="83"/>
      <c r="S1364" s="83"/>
      <c r="T1364" s="83"/>
      <c r="U1364" s="99">
        <f>COUNTIF(通讯通路门店!$S:$S,$G1364)</f>
        <v>0</v>
      </c>
      <c r="V1364" s="99">
        <f>COUNTIFS(通讯通路门店!$S:$S,$G1364,通讯通路门店!$J:$J,"综合卖场")</f>
        <v>0</v>
      </c>
      <c r="W1364" s="99">
        <f>SUMIFS(通讯通路门店!$AJ:$AJ,通讯通路门店!$S:$S,通讯客户沙盘!$G1364)</f>
        <v>0</v>
      </c>
      <c r="X1364" s="99">
        <f t="shared" si="105"/>
        <v>0</v>
      </c>
      <c r="Y1364" s="99">
        <f>COUNTIFS(通讯通路门店!$S:$S,$G1364,通讯通路门店!$J:$J,"荣耀体验店")+COUNTIFS(通讯通路门店!$S:$S,$G1364,通讯通路门店!$J:$J,"荣耀授权专卖店")</f>
        <v>0</v>
      </c>
      <c r="Z1364" s="99">
        <f>COUNTIFS(通讯通路门店!$S:$S,$G1364,通讯通路门店!$J:$J,"VIVO体验店")</f>
        <v>0</v>
      </c>
      <c r="AA1364" s="99">
        <f>COUNTIFS(通讯通路门店!$S:$S,$G1364,通讯通路门店!$J:$J,"OPPO体验店")</f>
        <v>0</v>
      </c>
      <c r="AB1364" s="99">
        <f>COUNTIFS(通讯通路门店!$S:$S,$G1364,通讯通路门店!$J:$J,"华为授权体验店")+COUNTIFS(通讯通路门店!$S:$S,$G1364,通讯通路门店!$J:$J,"华为堡垒店")</f>
        <v>0</v>
      </c>
      <c r="AC1364" s="99">
        <f>COUNTIFS(通讯通路门店!$S:$S,$G1364,通讯通路门店!$J:$J,"小米体验店")</f>
        <v>0</v>
      </c>
      <c r="AD1364" s="99">
        <f>COUNTIFS(通讯通路门店!$S:$S,$G1364,通讯通路门店!$J:$J,"苹果体验店")</f>
        <v>0</v>
      </c>
      <c r="AE1364" s="99">
        <f>COUNTIFS(通讯通路门店!$S:$S,$G1364,通讯通路门店!$J:$J,"其他品牌专卖店")</f>
        <v>0</v>
      </c>
      <c r="AF1364" s="99">
        <f>SUMIFS(通讯通路门店!$BI:$BI,通讯通路门店!$S:$S,$G1364)</f>
        <v>0</v>
      </c>
      <c r="AG1364" s="99">
        <f>SUMIFS(通讯通路门店!$BH:$BH,通讯通路门店!$S:$S,$G1364)</f>
        <v>0</v>
      </c>
      <c r="AH1364" s="99">
        <f t="shared" si="106"/>
        <v>0</v>
      </c>
      <c r="AI1364" s="99">
        <f>SUMIFS(通讯通路门店!$BB:$BB,通讯通路门店!$S:$S,$G1364)</f>
        <v>0</v>
      </c>
      <c r="AJ1364" s="99">
        <f>SUMIFS(通讯通路门店!$BE:$BE,通讯通路门店!$S:$S,$G1364)</f>
        <v>0</v>
      </c>
      <c r="AK1364" s="99">
        <f>SUMIFS(通讯通路门店!$BG:$BG,通讯通路门店!$S:$S,$G1364)</f>
        <v>0</v>
      </c>
      <c r="AL1364" s="99">
        <f>SUMIFS(通讯通路门店!$BC:$BC,通讯通路门店!$S:$S,$G1364)</f>
        <v>0</v>
      </c>
      <c r="AM1364" s="99">
        <f>SUMIFS(通讯通路门店!$BD:$BD,通讯通路门店!$S:$S,$G1364)</f>
        <v>0</v>
      </c>
      <c r="AN1364" s="99">
        <f>SUMIFS(通讯通路门店!$BF:$BF,通讯通路门店!$S:$S,$G1364)</f>
        <v>0</v>
      </c>
      <c r="AO1364" s="99">
        <f t="shared" si="107"/>
        <v>0</v>
      </c>
      <c r="AP1364" s="99">
        <f>SUMIFS(通讯通路门店!$K:$K,通讯通路门店!$S:$S,$G1364)</f>
        <v>0</v>
      </c>
      <c r="AQ1364" s="83"/>
      <c r="AR1364" s="99">
        <f>SUMIFS(通讯通路门店!$T:$T,通讯通路门店!$S:$S,$G1364)</f>
        <v>0</v>
      </c>
      <c r="AS1364" s="99">
        <f>SUMIFS(通讯通路门店!$U:$U,通讯通路门店!$S:$S,$G1364)</f>
        <v>0</v>
      </c>
      <c r="AT1364" s="99">
        <f>SUMIFS(通讯通路门店!$V:$V,通讯通路门店!$S:$S,$G1364)</f>
        <v>0</v>
      </c>
      <c r="AU1364" s="99">
        <f>SUMIFS(通讯通路门店!$W:$W,通讯通路门店!$S:$S,$G1364)</f>
        <v>0</v>
      </c>
      <c r="AV1364" s="99">
        <f>SUMIFS(通讯通路门店!$Z:$Z,通讯通路门店!$S:$S,$G1364)</f>
        <v>0</v>
      </c>
      <c r="AW1364" s="99">
        <f>SUMIFS(通讯通路门店!$AB:$AB,通讯通路门店!$S:$S,$G1364)</f>
        <v>0</v>
      </c>
      <c r="AX1364" s="99">
        <f>SUMIFS(通讯通路门店!$X:$X,通讯通路门店!$S:$S,$G1364)</f>
        <v>0</v>
      </c>
      <c r="AY1364" s="99">
        <f>SUMIFS(通讯通路门店!$Y:$Y,通讯通路门店!$S:$S,$G1364)</f>
        <v>0</v>
      </c>
      <c r="AZ1364" s="99">
        <f>SUMIFS(通讯通路门店!$AA:$AA,通讯通路门店!$S:$S,$G1364)</f>
        <v>0</v>
      </c>
      <c r="BA1364" s="99">
        <f t="shared" si="108"/>
        <v>0</v>
      </c>
      <c r="BB1364" s="99">
        <f t="shared" si="109"/>
        <v>0</v>
      </c>
      <c r="BC1364" s="99">
        <f>SUMIFS(通讯通路门店!$W:$W,通讯通路门店!$S:$S,$G1364,通讯通路门店!$J:$J,"荣耀体验店")+SUMIFS(通讯通路门店!$W:$W,通讯通路门店!$S:$S,$G1364,通讯通路门店!$J:$J,"荣耀授权专卖店")</f>
        <v>0</v>
      </c>
      <c r="BD1364" s="99">
        <f>SUMIFS(通讯通路门店!$Z:$Z,通讯通路门店!$S:$S,$G1364,通讯通路门店!$J:$J,"VIVO体验店")</f>
        <v>0</v>
      </c>
      <c r="BE1364" s="99">
        <f>SUMIFS(通讯通路门店!$AB:$AB,通讯通路门店!$S:$S,$G1364,通讯通路门店!$J:$J,"OPPO体验店")</f>
        <v>0</v>
      </c>
      <c r="BF1364" s="99">
        <f>SUMIFS(通讯通路门店!$X:$X,通讯通路门店!$S:$S,$G1364,通讯通路门店!$J:$J,"华为授权体验店")+SUMIFS(通讯通路门店!$AA:$AA,通讯通路门店!$S:$S,$G1364,通讯通路门店!$J:$J,"华为堡垒店")</f>
        <v>0</v>
      </c>
      <c r="BG1364" s="99">
        <f>SUMIFS(通讯通路门店!$Y:$Y,通讯通路门店!$S:$S,$G1364,通讯通路门店!$J:$J,"小米体验店")</f>
        <v>0</v>
      </c>
      <c r="BH1364" s="99">
        <f>SUMIFS(通讯通路门店!$AA:$AA,通讯通路门店!$S:$S,$G1364,通讯通路门店!$J:$J,"苹果体验店")</f>
        <v>0</v>
      </c>
      <c r="BI1364" s="99">
        <f>SUMIFS(通讯通路门店!$K:$K,通讯通路门店!$S:$S,$G1364,通讯通路门店!$J:$J,"其他品牌专卖店")</f>
        <v>0</v>
      </c>
      <c r="BJ1364" s="99">
        <f>SUMIFS(通讯通路门店!$AC:$AC,通讯通路门店!$S:$S,$G1364)</f>
        <v>0</v>
      </c>
      <c r="BK1364" s="99">
        <f>SUMIFS(通讯通路门店!$AD:$AD,通讯通路门店!$S:$S,$G1364)</f>
        <v>0</v>
      </c>
      <c r="BL1364" s="99">
        <f>SUMIFS(通讯通路门店!$AE:$AE,通讯通路门店!$S:$S,$G1364)</f>
        <v>0</v>
      </c>
      <c r="BM1364" s="99">
        <f>SUMIFS(通讯通路门店!$AF:$AF,通讯通路门店!$S:$S,$G1364)</f>
        <v>0</v>
      </c>
      <c r="BN1364" s="99">
        <f>SUMIFS(通讯通路门店!$AG:$AG,通讯通路门店!$S:$S,$G1364)</f>
        <v>0</v>
      </c>
      <c r="BO1364" s="99">
        <f>SUMIFS(通讯通路门店!$AH:$AH,通讯通路门店!$S:$S,$G1364)</f>
        <v>0</v>
      </c>
      <c r="BP1364" s="99">
        <f>SUMIFS(通讯通路门店!$AI:$AI,通讯通路门店!$S:$S,$G1364)</f>
        <v>0</v>
      </c>
      <c r="BQ1364" s="83"/>
    </row>
    <row r="1365" spans="1:69">
      <c r="A1365" s="99" t="str">
        <f>IFERROR(_xlfn.XLOOKUP($G1365,通讯通路门店!$S$4:$S$993933,通讯通路门店!$A$4:$A$993933,0,0),"")</f>
        <v>海南省</v>
      </c>
      <c r="B1365" s="99" t="str">
        <f>IFERROR(_xlfn.XLOOKUP($G1365,通讯通路门店!$S$4:$S$993933,通讯通路门店!$B$4:$B$993933,0,0),"")</f>
        <v>乐东黎族自治县</v>
      </c>
      <c r="C1365" s="99" t="str">
        <f>IFERROR(_xlfn.XLOOKUP($G1365,通讯通路门店!$S$4:$S$993933,通讯通路门店!$C$4:$C$993933,0,0),"")</f>
        <v>乐东黎族自治县</v>
      </c>
      <c r="D1365" s="99" t="str">
        <f>IFERROR(_xlfn.XLOOKUP($G1365,通讯通路门店!$S$4:$S$993933,通讯通路门店!$D$4:$D$993933,0,0),"")</f>
        <v>万冲镇</v>
      </c>
      <c r="E1365" s="83"/>
      <c r="F1365" s="83"/>
      <c r="G1365" s="101"/>
      <c r="H1365" s="102">
        <f>IFERROR(_xlfn.XLOOKUP($G1365,通讯通路门店!$S$4:$S$993933,通讯通路门店!$R$4:$R$993933,0,0),"")</f>
        <v>0</v>
      </c>
      <c r="I1365" s="83"/>
      <c r="J1365" s="83"/>
      <c r="K1365" s="83"/>
      <c r="L1365" s="83"/>
      <c r="M1365" s="83"/>
      <c r="N1365" s="83"/>
      <c r="O1365" s="83"/>
      <c r="P1365" s="83"/>
      <c r="Q1365" s="83"/>
      <c r="R1365" s="83"/>
      <c r="S1365" s="83"/>
      <c r="T1365" s="83"/>
      <c r="U1365" s="99">
        <f>COUNTIF(通讯通路门店!$S:$S,$G1365)</f>
        <v>0</v>
      </c>
      <c r="V1365" s="99">
        <f>COUNTIFS(通讯通路门店!$S:$S,$G1365,通讯通路门店!$J:$J,"综合卖场")</f>
        <v>0</v>
      </c>
      <c r="W1365" s="99">
        <f>SUMIFS(通讯通路门店!$AJ:$AJ,通讯通路门店!$S:$S,通讯客户沙盘!$G1365)</f>
        <v>0</v>
      </c>
      <c r="X1365" s="99">
        <f t="shared" si="105"/>
        <v>0</v>
      </c>
      <c r="Y1365" s="99">
        <f>COUNTIFS(通讯通路门店!$S:$S,$G1365,通讯通路门店!$J:$J,"荣耀体验店")+COUNTIFS(通讯通路门店!$S:$S,$G1365,通讯通路门店!$J:$J,"荣耀授权专卖店")</f>
        <v>0</v>
      </c>
      <c r="Z1365" s="99">
        <f>COUNTIFS(通讯通路门店!$S:$S,$G1365,通讯通路门店!$J:$J,"VIVO体验店")</f>
        <v>0</v>
      </c>
      <c r="AA1365" s="99">
        <f>COUNTIFS(通讯通路门店!$S:$S,$G1365,通讯通路门店!$J:$J,"OPPO体验店")</f>
        <v>0</v>
      </c>
      <c r="AB1365" s="99">
        <f>COUNTIFS(通讯通路门店!$S:$S,$G1365,通讯通路门店!$J:$J,"华为授权体验店")+COUNTIFS(通讯通路门店!$S:$S,$G1365,通讯通路门店!$J:$J,"华为堡垒店")</f>
        <v>0</v>
      </c>
      <c r="AC1365" s="99">
        <f>COUNTIFS(通讯通路门店!$S:$S,$G1365,通讯通路门店!$J:$J,"小米体验店")</f>
        <v>0</v>
      </c>
      <c r="AD1365" s="99">
        <f>COUNTIFS(通讯通路门店!$S:$S,$G1365,通讯通路门店!$J:$J,"苹果体验店")</f>
        <v>0</v>
      </c>
      <c r="AE1365" s="99">
        <f>COUNTIFS(通讯通路门店!$S:$S,$G1365,通讯通路门店!$J:$J,"其他品牌专卖店")</f>
        <v>0</v>
      </c>
      <c r="AF1365" s="99">
        <f>SUMIFS(通讯通路门店!$BI:$BI,通讯通路门店!$S:$S,$G1365)</f>
        <v>0</v>
      </c>
      <c r="AG1365" s="99">
        <f>SUMIFS(通讯通路门店!$BH:$BH,通讯通路门店!$S:$S,$G1365)</f>
        <v>0</v>
      </c>
      <c r="AH1365" s="99">
        <f t="shared" si="106"/>
        <v>0</v>
      </c>
      <c r="AI1365" s="99">
        <f>SUMIFS(通讯通路门店!$BB:$BB,通讯通路门店!$S:$S,$G1365)</f>
        <v>0</v>
      </c>
      <c r="AJ1365" s="99">
        <f>SUMIFS(通讯通路门店!$BE:$BE,通讯通路门店!$S:$S,$G1365)</f>
        <v>0</v>
      </c>
      <c r="AK1365" s="99">
        <f>SUMIFS(通讯通路门店!$BG:$BG,通讯通路门店!$S:$S,$G1365)</f>
        <v>0</v>
      </c>
      <c r="AL1365" s="99">
        <f>SUMIFS(通讯通路门店!$BC:$BC,通讯通路门店!$S:$S,$G1365)</f>
        <v>0</v>
      </c>
      <c r="AM1365" s="99">
        <f>SUMIFS(通讯通路门店!$BD:$BD,通讯通路门店!$S:$S,$G1365)</f>
        <v>0</v>
      </c>
      <c r="AN1365" s="99">
        <f>SUMIFS(通讯通路门店!$BF:$BF,通讯通路门店!$S:$S,$G1365)</f>
        <v>0</v>
      </c>
      <c r="AO1365" s="99">
        <f t="shared" si="107"/>
        <v>0</v>
      </c>
      <c r="AP1365" s="99">
        <f>SUMIFS(通讯通路门店!$K:$K,通讯通路门店!$S:$S,$G1365)</f>
        <v>0</v>
      </c>
      <c r="AQ1365" s="83"/>
      <c r="AR1365" s="99">
        <f>SUMIFS(通讯通路门店!$T:$T,通讯通路门店!$S:$S,$G1365)</f>
        <v>0</v>
      </c>
      <c r="AS1365" s="99">
        <f>SUMIFS(通讯通路门店!$U:$U,通讯通路门店!$S:$S,$G1365)</f>
        <v>0</v>
      </c>
      <c r="AT1365" s="99">
        <f>SUMIFS(通讯通路门店!$V:$V,通讯通路门店!$S:$S,$G1365)</f>
        <v>0</v>
      </c>
      <c r="AU1365" s="99">
        <f>SUMIFS(通讯通路门店!$W:$W,通讯通路门店!$S:$S,$G1365)</f>
        <v>0</v>
      </c>
      <c r="AV1365" s="99">
        <f>SUMIFS(通讯通路门店!$Z:$Z,通讯通路门店!$S:$S,$G1365)</f>
        <v>0</v>
      </c>
      <c r="AW1365" s="99">
        <f>SUMIFS(通讯通路门店!$AB:$AB,通讯通路门店!$S:$S,$G1365)</f>
        <v>0</v>
      </c>
      <c r="AX1365" s="99">
        <f>SUMIFS(通讯通路门店!$X:$X,通讯通路门店!$S:$S,$G1365)</f>
        <v>0</v>
      </c>
      <c r="AY1365" s="99">
        <f>SUMIFS(通讯通路门店!$Y:$Y,通讯通路门店!$S:$S,$G1365)</f>
        <v>0</v>
      </c>
      <c r="AZ1365" s="99">
        <f>SUMIFS(通讯通路门店!$AA:$AA,通讯通路门店!$S:$S,$G1365)</f>
        <v>0</v>
      </c>
      <c r="BA1365" s="99">
        <f t="shared" si="108"/>
        <v>0</v>
      </c>
      <c r="BB1365" s="99">
        <f t="shared" si="109"/>
        <v>0</v>
      </c>
      <c r="BC1365" s="99">
        <f>SUMIFS(通讯通路门店!$W:$W,通讯通路门店!$S:$S,$G1365,通讯通路门店!$J:$J,"荣耀体验店")+SUMIFS(通讯通路门店!$W:$W,通讯通路门店!$S:$S,$G1365,通讯通路门店!$J:$J,"荣耀授权专卖店")</f>
        <v>0</v>
      </c>
      <c r="BD1365" s="99">
        <f>SUMIFS(通讯通路门店!$Z:$Z,通讯通路门店!$S:$S,$G1365,通讯通路门店!$J:$J,"VIVO体验店")</f>
        <v>0</v>
      </c>
      <c r="BE1365" s="99">
        <f>SUMIFS(通讯通路门店!$AB:$AB,通讯通路门店!$S:$S,$G1365,通讯通路门店!$J:$J,"OPPO体验店")</f>
        <v>0</v>
      </c>
      <c r="BF1365" s="99">
        <f>SUMIFS(通讯通路门店!$X:$X,通讯通路门店!$S:$S,$G1365,通讯通路门店!$J:$J,"华为授权体验店")+SUMIFS(通讯通路门店!$AA:$AA,通讯通路门店!$S:$S,$G1365,通讯通路门店!$J:$J,"华为堡垒店")</f>
        <v>0</v>
      </c>
      <c r="BG1365" s="99">
        <f>SUMIFS(通讯通路门店!$Y:$Y,通讯通路门店!$S:$S,$G1365,通讯通路门店!$J:$J,"小米体验店")</f>
        <v>0</v>
      </c>
      <c r="BH1365" s="99">
        <f>SUMIFS(通讯通路门店!$AA:$AA,通讯通路门店!$S:$S,$G1365,通讯通路门店!$J:$J,"苹果体验店")</f>
        <v>0</v>
      </c>
      <c r="BI1365" s="99">
        <f>SUMIFS(通讯通路门店!$K:$K,通讯通路门店!$S:$S,$G1365,通讯通路门店!$J:$J,"其他品牌专卖店")</f>
        <v>0</v>
      </c>
      <c r="BJ1365" s="99">
        <f>SUMIFS(通讯通路门店!$AC:$AC,通讯通路门店!$S:$S,$G1365)</f>
        <v>0</v>
      </c>
      <c r="BK1365" s="99">
        <f>SUMIFS(通讯通路门店!$AD:$AD,通讯通路门店!$S:$S,$G1365)</f>
        <v>0</v>
      </c>
      <c r="BL1365" s="99">
        <f>SUMIFS(通讯通路门店!$AE:$AE,通讯通路门店!$S:$S,$G1365)</f>
        <v>0</v>
      </c>
      <c r="BM1365" s="99">
        <f>SUMIFS(通讯通路门店!$AF:$AF,通讯通路门店!$S:$S,$G1365)</f>
        <v>0</v>
      </c>
      <c r="BN1365" s="99">
        <f>SUMIFS(通讯通路门店!$AG:$AG,通讯通路门店!$S:$S,$G1365)</f>
        <v>0</v>
      </c>
      <c r="BO1365" s="99">
        <f>SUMIFS(通讯通路门店!$AH:$AH,通讯通路门店!$S:$S,$G1365)</f>
        <v>0</v>
      </c>
      <c r="BP1365" s="99">
        <f>SUMIFS(通讯通路门店!$AI:$AI,通讯通路门店!$S:$S,$G1365)</f>
        <v>0</v>
      </c>
      <c r="BQ1365" s="83"/>
    </row>
    <row r="1366" spans="1:69">
      <c r="A1366" s="99" t="str">
        <f>IFERROR(_xlfn.XLOOKUP($G1366,通讯通路门店!$S$4:$S$993933,通讯通路门店!$A$4:$A$993933,0,0),"")</f>
        <v>海南省</v>
      </c>
      <c r="B1366" s="99" t="str">
        <f>IFERROR(_xlfn.XLOOKUP($G1366,通讯通路门店!$S$4:$S$993933,通讯通路门店!$B$4:$B$993933,0,0),"")</f>
        <v>乐东黎族自治县</v>
      </c>
      <c r="C1366" s="99" t="str">
        <f>IFERROR(_xlfn.XLOOKUP($G1366,通讯通路门店!$S$4:$S$993933,通讯通路门店!$C$4:$C$993933,0,0),"")</f>
        <v>乐东黎族自治县</v>
      </c>
      <c r="D1366" s="99" t="str">
        <f>IFERROR(_xlfn.XLOOKUP($G1366,通讯通路门店!$S$4:$S$993933,通讯通路门店!$D$4:$D$993933,0,0),"")</f>
        <v>万冲镇</v>
      </c>
      <c r="E1366" s="83"/>
      <c r="F1366" s="83"/>
      <c r="G1366" s="101"/>
      <c r="H1366" s="102">
        <f>IFERROR(_xlfn.XLOOKUP($G1366,通讯通路门店!$S$4:$S$993933,通讯通路门店!$R$4:$R$993933,0,0),"")</f>
        <v>0</v>
      </c>
      <c r="I1366" s="83"/>
      <c r="J1366" s="83"/>
      <c r="K1366" s="83"/>
      <c r="L1366" s="83"/>
      <c r="M1366" s="83"/>
      <c r="N1366" s="83"/>
      <c r="O1366" s="83"/>
      <c r="P1366" s="83"/>
      <c r="Q1366" s="83"/>
      <c r="R1366" s="83"/>
      <c r="S1366" s="83"/>
      <c r="T1366" s="83"/>
      <c r="U1366" s="99">
        <f>COUNTIF(通讯通路门店!$S:$S,$G1366)</f>
        <v>0</v>
      </c>
      <c r="V1366" s="99">
        <f>COUNTIFS(通讯通路门店!$S:$S,$G1366,通讯通路门店!$J:$J,"综合卖场")</f>
        <v>0</v>
      </c>
      <c r="W1366" s="99">
        <f>SUMIFS(通讯通路门店!$AJ:$AJ,通讯通路门店!$S:$S,通讯客户沙盘!$G1366)</f>
        <v>0</v>
      </c>
      <c r="X1366" s="99">
        <f t="shared" si="105"/>
        <v>0</v>
      </c>
      <c r="Y1366" s="99">
        <f>COUNTIFS(通讯通路门店!$S:$S,$G1366,通讯通路门店!$J:$J,"荣耀体验店")+COUNTIFS(通讯通路门店!$S:$S,$G1366,通讯通路门店!$J:$J,"荣耀授权专卖店")</f>
        <v>0</v>
      </c>
      <c r="Z1366" s="99">
        <f>COUNTIFS(通讯通路门店!$S:$S,$G1366,通讯通路门店!$J:$J,"VIVO体验店")</f>
        <v>0</v>
      </c>
      <c r="AA1366" s="99">
        <f>COUNTIFS(通讯通路门店!$S:$S,$G1366,通讯通路门店!$J:$J,"OPPO体验店")</f>
        <v>0</v>
      </c>
      <c r="AB1366" s="99">
        <f>COUNTIFS(通讯通路门店!$S:$S,$G1366,通讯通路门店!$J:$J,"华为授权体验店")+COUNTIFS(通讯通路门店!$S:$S,$G1366,通讯通路门店!$J:$J,"华为堡垒店")</f>
        <v>0</v>
      </c>
      <c r="AC1366" s="99">
        <f>COUNTIFS(通讯通路门店!$S:$S,$G1366,通讯通路门店!$J:$J,"小米体验店")</f>
        <v>0</v>
      </c>
      <c r="AD1366" s="99">
        <f>COUNTIFS(通讯通路门店!$S:$S,$G1366,通讯通路门店!$J:$J,"苹果体验店")</f>
        <v>0</v>
      </c>
      <c r="AE1366" s="99">
        <f>COUNTIFS(通讯通路门店!$S:$S,$G1366,通讯通路门店!$J:$J,"其他品牌专卖店")</f>
        <v>0</v>
      </c>
      <c r="AF1366" s="99">
        <f>SUMIFS(通讯通路门店!$BI:$BI,通讯通路门店!$S:$S,$G1366)</f>
        <v>0</v>
      </c>
      <c r="AG1366" s="99">
        <f>SUMIFS(通讯通路门店!$BH:$BH,通讯通路门店!$S:$S,$G1366)</f>
        <v>0</v>
      </c>
      <c r="AH1366" s="99">
        <f t="shared" si="106"/>
        <v>0</v>
      </c>
      <c r="AI1366" s="99">
        <f>SUMIFS(通讯通路门店!$BB:$BB,通讯通路门店!$S:$S,$G1366)</f>
        <v>0</v>
      </c>
      <c r="AJ1366" s="99">
        <f>SUMIFS(通讯通路门店!$BE:$BE,通讯通路门店!$S:$S,$G1366)</f>
        <v>0</v>
      </c>
      <c r="AK1366" s="99">
        <f>SUMIFS(通讯通路门店!$BG:$BG,通讯通路门店!$S:$S,$G1366)</f>
        <v>0</v>
      </c>
      <c r="AL1366" s="99">
        <f>SUMIFS(通讯通路门店!$BC:$BC,通讯通路门店!$S:$S,$G1366)</f>
        <v>0</v>
      </c>
      <c r="AM1366" s="99">
        <f>SUMIFS(通讯通路门店!$BD:$BD,通讯通路门店!$S:$S,$G1366)</f>
        <v>0</v>
      </c>
      <c r="AN1366" s="99">
        <f>SUMIFS(通讯通路门店!$BF:$BF,通讯通路门店!$S:$S,$G1366)</f>
        <v>0</v>
      </c>
      <c r="AO1366" s="99">
        <f t="shared" si="107"/>
        <v>0</v>
      </c>
      <c r="AP1366" s="99">
        <f>SUMIFS(通讯通路门店!$K:$K,通讯通路门店!$S:$S,$G1366)</f>
        <v>0</v>
      </c>
      <c r="AQ1366" s="83"/>
      <c r="AR1366" s="99">
        <f>SUMIFS(通讯通路门店!$T:$T,通讯通路门店!$S:$S,$G1366)</f>
        <v>0</v>
      </c>
      <c r="AS1366" s="99">
        <f>SUMIFS(通讯通路门店!$U:$U,通讯通路门店!$S:$S,$G1366)</f>
        <v>0</v>
      </c>
      <c r="AT1366" s="99">
        <f>SUMIFS(通讯通路门店!$V:$V,通讯通路门店!$S:$S,$G1366)</f>
        <v>0</v>
      </c>
      <c r="AU1366" s="99">
        <f>SUMIFS(通讯通路门店!$W:$W,通讯通路门店!$S:$S,$G1366)</f>
        <v>0</v>
      </c>
      <c r="AV1366" s="99">
        <f>SUMIFS(通讯通路门店!$Z:$Z,通讯通路门店!$S:$S,$G1366)</f>
        <v>0</v>
      </c>
      <c r="AW1366" s="99">
        <f>SUMIFS(通讯通路门店!$AB:$AB,通讯通路门店!$S:$S,$G1366)</f>
        <v>0</v>
      </c>
      <c r="AX1366" s="99">
        <f>SUMIFS(通讯通路门店!$X:$X,通讯通路门店!$S:$S,$G1366)</f>
        <v>0</v>
      </c>
      <c r="AY1366" s="99">
        <f>SUMIFS(通讯通路门店!$Y:$Y,通讯通路门店!$S:$S,$G1366)</f>
        <v>0</v>
      </c>
      <c r="AZ1366" s="99">
        <f>SUMIFS(通讯通路门店!$AA:$AA,通讯通路门店!$S:$S,$G1366)</f>
        <v>0</v>
      </c>
      <c r="BA1366" s="99">
        <f t="shared" si="108"/>
        <v>0</v>
      </c>
      <c r="BB1366" s="99">
        <f t="shared" si="109"/>
        <v>0</v>
      </c>
      <c r="BC1366" s="99">
        <f>SUMIFS(通讯通路门店!$W:$W,通讯通路门店!$S:$S,$G1366,通讯通路门店!$J:$J,"荣耀体验店")+SUMIFS(通讯通路门店!$W:$W,通讯通路门店!$S:$S,$G1366,通讯通路门店!$J:$J,"荣耀授权专卖店")</f>
        <v>0</v>
      </c>
      <c r="BD1366" s="99">
        <f>SUMIFS(通讯通路门店!$Z:$Z,通讯通路门店!$S:$S,$G1366,通讯通路门店!$J:$J,"VIVO体验店")</f>
        <v>0</v>
      </c>
      <c r="BE1366" s="99">
        <f>SUMIFS(通讯通路门店!$AB:$AB,通讯通路门店!$S:$S,$G1366,通讯通路门店!$J:$J,"OPPO体验店")</f>
        <v>0</v>
      </c>
      <c r="BF1366" s="99">
        <f>SUMIFS(通讯通路门店!$X:$X,通讯通路门店!$S:$S,$G1366,通讯通路门店!$J:$J,"华为授权体验店")+SUMIFS(通讯通路门店!$AA:$AA,通讯通路门店!$S:$S,$G1366,通讯通路门店!$J:$J,"华为堡垒店")</f>
        <v>0</v>
      </c>
      <c r="BG1366" s="99">
        <f>SUMIFS(通讯通路门店!$Y:$Y,通讯通路门店!$S:$S,$G1366,通讯通路门店!$J:$J,"小米体验店")</f>
        <v>0</v>
      </c>
      <c r="BH1366" s="99">
        <f>SUMIFS(通讯通路门店!$AA:$AA,通讯通路门店!$S:$S,$G1366,通讯通路门店!$J:$J,"苹果体验店")</f>
        <v>0</v>
      </c>
      <c r="BI1366" s="99">
        <f>SUMIFS(通讯通路门店!$K:$K,通讯通路门店!$S:$S,$G1366,通讯通路门店!$J:$J,"其他品牌专卖店")</f>
        <v>0</v>
      </c>
      <c r="BJ1366" s="99">
        <f>SUMIFS(通讯通路门店!$AC:$AC,通讯通路门店!$S:$S,$G1366)</f>
        <v>0</v>
      </c>
      <c r="BK1366" s="99">
        <f>SUMIFS(通讯通路门店!$AD:$AD,通讯通路门店!$S:$S,$G1366)</f>
        <v>0</v>
      </c>
      <c r="BL1366" s="99">
        <f>SUMIFS(通讯通路门店!$AE:$AE,通讯通路门店!$S:$S,$G1366)</f>
        <v>0</v>
      </c>
      <c r="BM1366" s="99">
        <f>SUMIFS(通讯通路门店!$AF:$AF,通讯通路门店!$S:$S,$G1366)</f>
        <v>0</v>
      </c>
      <c r="BN1366" s="99">
        <f>SUMIFS(通讯通路门店!$AG:$AG,通讯通路门店!$S:$S,$G1366)</f>
        <v>0</v>
      </c>
      <c r="BO1366" s="99">
        <f>SUMIFS(通讯通路门店!$AH:$AH,通讯通路门店!$S:$S,$G1366)</f>
        <v>0</v>
      </c>
      <c r="BP1366" s="99">
        <f>SUMIFS(通讯通路门店!$AI:$AI,通讯通路门店!$S:$S,$G1366)</f>
        <v>0</v>
      </c>
      <c r="BQ1366" s="83"/>
    </row>
    <row r="1367" spans="1:69">
      <c r="A1367" s="99" t="str">
        <f>IFERROR(_xlfn.XLOOKUP($G1367,通讯通路门店!$S$4:$S$993933,通讯通路门店!$A$4:$A$993933,0,0),"")</f>
        <v>海南省</v>
      </c>
      <c r="B1367" s="99" t="str">
        <f>IFERROR(_xlfn.XLOOKUP($G1367,通讯通路门店!$S$4:$S$993933,通讯通路门店!$B$4:$B$993933,0,0),"")</f>
        <v>乐东黎族自治县</v>
      </c>
      <c r="C1367" s="99" t="str">
        <f>IFERROR(_xlfn.XLOOKUP($G1367,通讯通路门店!$S$4:$S$993933,通讯通路门店!$C$4:$C$993933,0,0),"")</f>
        <v>乐东黎族自治县</v>
      </c>
      <c r="D1367" s="99" t="str">
        <f>IFERROR(_xlfn.XLOOKUP($G1367,通讯通路门店!$S$4:$S$993933,通讯通路门店!$D$4:$D$993933,0,0),"")</f>
        <v>万冲镇</v>
      </c>
      <c r="E1367" s="83"/>
      <c r="F1367" s="83"/>
      <c r="G1367" s="101"/>
      <c r="H1367" s="102">
        <f>IFERROR(_xlfn.XLOOKUP($G1367,通讯通路门店!$S$4:$S$993933,通讯通路门店!$R$4:$R$993933,0,0),"")</f>
        <v>0</v>
      </c>
      <c r="I1367" s="83"/>
      <c r="J1367" s="83"/>
      <c r="K1367" s="83"/>
      <c r="L1367" s="83"/>
      <c r="M1367" s="83"/>
      <c r="N1367" s="83"/>
      <c r="O1367" s="83"/>
      <c r="P1367" s="83"/>
      <c r="Q1367" s="83"/>
      <c r="R1367" s="83"/>
      <c r="S1367" s="83"/>
      <c r="T1367" s="83"/>
      <c r="U1367" s="99">
        <f>COUNTIF(通讯通路门店!$S:$S,$G1367)</f>
        <v>0</v>
      </c>
      <c r="V1367" s="99">
        <f>COUNTIFS(通讯通路门店!$S:$S,$G1367,通讯通路门店!$J:$J,"综合卖场")</f>
        <v>0</v>
      </c>
      <c r="W1367" s="99">
        <f>SUMIFS(通讯通路门店!$AJ:$AJ,通讯通路门店!$S:$S,通讯客户沙盘!$G1367)</f>
        <v>0</v>
      </c>
      <c r="X1367" s="99">
        <f t="shared" si="105"/>
        <v>0</v>
      </c>
      <c r="Y1367" s="99">
        <f>COUNTIFS(通讯通路门店!$S:$S,$G1367,通讯通路门店!$J:$J,"荣耀体验店")+COUNTIFS(通讯通路门店!$S:$S,$G1367,通讯通路门店!$J:$J,"荣耀授权专卖店")</f>
        <v>0</v>
      </c>
      <c r="Z1367" s="99">
        <f>COUNTIFS(通讯通路门店!$S:$S,$G1367,通讯通路门店!$J:$J,"VIVO体验店")</f>
        <v>0</v>
      </c>
      <c r="AA1367" s="99">
        <f>COUNTIFS(通讯通路门店!$S:$S,$G1367,通讯通路门店!$J:$J,"OPPO体验店")</f>
        <v>0</v>
      </c>
      <c r="AB1367" s="99">
        <f>COUNTIFS(通讯通路门店!$S:$S,$G1367,通讯通路门店!$J:$J,"华为授权体验店")+COUNTIFS(通讯通路门店!$S:$S,$G1367,通讯通路门店!$J:$J,"华为堡垒店")</f>
        <v>0</v>
      </c>
      <c r="AC1367" s="99">
        <f>COUNTIFS(通讯通路门店!$S:$S,$G1367,通讯通路门店!$J:$J,"小米体验店")</f>
        <v>0</v>
      </c>
      <c r="AD1367" s="99">
        <f>COUNTIFS(通讯通路门店!$S:$S,$G1367,通讯通路门店!$J:$J,"苹果体验店")</f>
        <v>0</v>
      </c>
      <c r="AE1367" s="99">
        <f>COUNTIFS(通讯通路门店!$S:$S,$G1367,通讯通路门店!$J:$J,"其他品牌专卖店")</f>
        <v>0</v>
      </c>
      <c r="AF1367" s="99">
        <f>SUMIFS(通讯通路门店!$BI:$BI,通讯通路门店!$S:$S,$G1367)</f>
        <v>0</v>
      </c>
      <c r="AG1367" s="99">
        <f>SUMIFS(通讯通路门店!$BH:$BH,通讯通路门店!$S:$S,$G1367)</f>
        <v>0</v>
      </c>
      <c r="AH1367" s="99">
        <f t="shared" si="106"/>
        <v>0</v>
      </c>
      <c r="AI1367" s="99">
        <f>SUMIFS(通讯通路门店!$BB:$BB,通讯通路门店!$S:$S,$G1367)</f>
        <v>0</v>
      </c>
      <c r="AJ1367" s="99">
        <f>SUMIFS(通讯通路门店!$BE:$BE,通讯通路门店!$S:$S,$G1367)</f>
        <v>0</v>
      </c>
      <c r="AK1367" s="99">
        <f>SUMIFS(通讯通路门店!$BG:$BG,通讯通路门店!$S:$S,$G1367)</f>
        <v>0</v>
      </c>
      <c r="AL1367" s="99">
        <f>SUMIFS(通讯通路门店!$BC:$BC,通讯通路门店!$S:$S,$G1367)</f>
        <v>0</v>
      </c>
      <c r="AM1367" s="99">
        <f>SUMIFS(通讯通路门店!$BD:$BD,通讯通路门店!$S:$S,$G1367)</f>
        <v>0</v>
      </c>
      <c r="AN1367" s="99">
        <f>SUMIFS(通讯通路门店!$BF:$BF,通讯通路门店!$S:$S,$G1367)</f>
        <v>0</v>
      </c>
      <c r="AO1367" s="99">
        <f t="shared" si="107"/>
        <v>0</v>
      </c>
      <c r="AP1367" s="99">
        <f>SUMIFS(通讯通路门店!$K:$K,通讯通路门店!$S:$S,$G1367)</f>
        <v>0</v>
      </c>
      <c r="AQ1367" s="83"/>
      <c r="AR1367" s="99">
        <f>SUMIFS(通讯通路门店!$T:$T,通讯通路门店!$S:$S,$G1367)</f>
        <v>0</v>
      </c>
      <c r="AS1367" s="99">
        <f>SUMIFS(通讯通路门店!$U:$U,通讯通路门店!$S:$S,$G1367)</f>
        <v>0</v>
      </c>
      <c r="AT1367" s="99">
        <f>SUMIFS(通讯通路门店!$V:$V,通讯通路门店!$S:$S,$G1367)</f>
        <v>0</v>
      </c>
      <c r="AU1367" s="99">
        <f>SUMIFS(通讯通路门店!$W:$W,通讯通路门店!$S:$S,$G1367)</f>
        <v>0</v>
      </c>
      <c r="AV1367" s="99">
        <f>SUMIFS(通讯通路门店!$Z:$Z,通讯通路门店!$S:$S,$G1367)</f>
        <v>0</v>
      </c>
      <c r="AW1367" s="99">
        <f>SUMIFS(通讯通路门店!$AB:$AB,通讯通路门店!$S:$S,$G1367)</f>
        <v>0</v>
      </c>
      <c r="AX1367" s="99">
        <f>SUMIFS(通讯通路门店!$X:$X,通讯通路门店!$S:$S,$G1367)</f>
        <v>0</v>
      </c>
      <c r="AY1367" s="99">
        <f>SUMIFS(通讯通路门店!$Y:$Y,通讯通路门店!$S:$S,$G1367)</f>
        <v>0</v>
      </c>
      <c r="AZ1367" s="99">
        <f>SUMIFS(通讯通路门店!$AA:$AA,通讯通路门店!$S:$S,$G1367)</f>
        <v>0</v>
      </c>
      <c r="BA1367" s="99">
        <f t="shared" si="108"/>
        <v>0</v>
      </c>
      <c r="BB1367" s="99">
        <f t="shared" si="109"/>
        <v>0</v>
      </c>
      <c r="BC1367" s="99">
        <f>SUMIFS(通讯通路门店!$W:$W,通讯通路门店!$S:$S,$G1367,通讯通路门店!$J:$J,"荣耀体验店")+SUMIFS(通讯通路门店!$W:$W,通讯通路门店!$S:$S,$G1367,通讯通路门店!$J:$J,"荣耀授权专卖店")</f>
        <v>0</v>
      </c>
      <c r="BD1367" s="99">
        <f>SUMIFS(通讯通路门店!$Z:$Z,通讯通路门店!$S:$S,$G1367,通讯通路门店!$J:$J,"VIVO体验店")</f>
        <v>0</v>
      </c>
      <c r="BE1367" s="99">
        <f>SUMIFS(通讯通路门店!$AB:$AB,通讯通路门店!$S:$S,$G1367,通讯通路门店!$J:$J,"OPPO体验店")</f>
        <v>0</v>
      </c>
      <c r="BF1367" s="99">
        <f>SUMIFS(通讯通路门店!$X:$X,通讯通路门店!$S:$S,$G1367,通讯通路门店!$J:$J,"华为授权体验店")+SUMIFS(通讯通路门店!$AA:$AA,通讯通路门店!$S:$S,$G1367,通讯通路门店!$J:$J,"华为堡垒店")</f>
        <v>0</v>
      </c>
      <c r="BG1367" s="99">
        <f>SUMIFS(通讯通路门店!$Y:$Y,通讯通路门店!$S:$S,$G1367,通讯通路门店!$J:$J,"小米体验店")</f>
        <v>0</v>
      </c>
      <c r="BH1367" s="99">
        <f>SUMIFS(通讯通路门店!$AA:$AA,通讯通路门店!$S:$S,$G1367,通讯通路门店!$J:$J,"苹果体验店")</f>
        <v>0</v>
      </c>
      <c r="BI1367" s="99">
        <f>SUMIFS(通讯通路门店!$K:$K,通讯通路门店!$S:$S,$G1367,通讯通路门店!$J:$J,"其他品牌专卖店")</f>
        <v>0</v>
      </c>
      <c r="BJ1367" s="99">
        <f>SUMIFS(通讯通路门店!$AC:$AC,通讯通路门店!$S:$S,$G1367)</f>
        <v>0</v>
      </c>
      <c r="BK1367" s="99">
        <f>SUMIFS(通讯通路门店!$AD:$AD,通讯通路门店!$S:$S,$G1367)</f>
        <v>0</v>
      </c>
      <c r="BL1367" s="99">
        <f>SUMIFS(通讯通路门店!$AE:$AE,通讯通路门店!$S:$S,$G1367)</f>
        <v>0</v>
      </c>
      <c r="BM1367" s="99">
        <f>SUMIFS(通讯通路门店!$AF:$AF,通讯通路门店!$S:$S,$G1367)</f>
        <v>0</v>
      </c>
      <c r="BN1367" s="99">
        <f>SUMIFS(通讯通路门店!$AG:$AG,通讯通路门店!$S:$S,$G1367)</f>
        <v>0</v>
      </c>
      <c r="BO1367" s="99">
        <f>SUMIFS(通讯通路门店!$AH:$AH,通讯通路门店!$S:$S,$G1367)</f>
        <v>0</v>
      </c>
      <c r="BP1367" s="99">
        <f>SUMIFS(通讯通路门店!$AI:$AI,通讯通路门店!$S:$S,$G1367)</f>
        <v>0</v>
      </c>
      <c r="BQ1367" s="83"/>
    </row>
    <row r="1368" spans="1:69">
      <c r="A1368" s="99" t="str">
        <f>IFERROR(_xlfn.XLOOKUP($G1368,通讯通路门店!$S$4:$S$993933,通讯通路门店!$A$4:$A$993933,0,0),"")</f>
        <v>海南省</v>
      </c>
      <c r="B1368" s="99" t="str">
        <f>IFERROR(_xlfn.XLOOKUP($G1368,通讯通路门店!$S$4:$S$993933,通讯通路门店!$B$4:$B$993933,0,0),"")</f>
        <v>乐东黎族自治县</v>
      </c>
      <c r="C1368" s="99" t="str">
        <f>IFERROR(_xlfn.XLOOKUP($G1368,通讯通路门店!$S$4:$S$993933,通讯通路门店!$C$4:$C$993933,0,0),"")</f>
        <v>乐东黎族自治县</v>
      </c>
      <c r="D1368" s="99" t="str">
        <f>IFERROR(_xlfn.XLOOKUP($G1368,通讯通路门店!$S$4:$S$993933,通讯通路门店!$D$4:$D$993933,0,0),"")</f>
        <v>万冲镇</v>
      </c>
      <c r="E1368" s="83"/>
      <c r="F1368" s="83"/>
      <c r="G1368" s="101"/>
      <c r="H1368" s="102">
        <f>IFERROR(_xlfn.XLOOKUP($G1368,通讯通路门店!$S$4:$S$993933,通讯通路门店!$R$4:$R$993933,0,0),"")</f>
        <v>0</v>
      </c>
      <c r="I1368" s="83"/>
      <c r="J1368" s="83"/>
      <c r="K1368" s="83"/>
      <c r="L1368" s="83"/>
      <c r="M1368" s="83"/>
      <c r="N1368" s="83"/>
      <c r="O1368" s="83"/>
      <c r="P1368" s="83"/>
      <c r="Q1368" s="83"/>
      <c r="R1368" s="83"/>
      <c r="S1368" s="83"/>
      <c r="T1368" s="83"/>
      <c r="U1368" s="99">
        <f>COUNTIF(通讯通路门店!$S:$S,$G1368)</f>
        <v>0</v>
      </c>
      <c r="V1368" s="99">
        <f>COUNTIFS(通讯通路门店!$S:$S,$G1368,通讯通路门店!$J:$J,"综合卖场")</f>
        <v>0</v>
      </c>
      <c r="W1368" s="99">
        <f>SUMIFS(通讯通路门店!$AJ:$AJ,通讯通路门店!$S:$S,通讯客户沙盘!$G1368)</f>
        <v>0</v>
      </c>
      <c r="X1368" s="99">
        <f t="shared" si="105"/>
        <v>0</v>
      </c>
      <c r="Y1368" s="99">
        <f>COUNTIFS(通讯通路门店!$S:$S,$G1368,通讯通路门店!$J:$J,"荣耀体验店")+COUNTIFS(通讯通路门店!$S:$S,$G1368,通讯通路门店!$J:$J,"荣耀授权专卖店")</f>
        <v>0</v>
      </c>
      <c r="Z1368" s="99">
        <f>COUNTIFS(通讯通路门店!$S:$S,$G1368,通讯通路门店!$J:$J,"VIVO体验店")</f>
        <v>0</v>
      </c>
      <c r="AA1368" s="99">
        <f>COUNTIFS(通讯通路门店!$S:$S,$G1368,通讯通路门店!$J:$J,"OPPO体验店")</f>
        <v>0</v>
      </c>
      <c r="AB1368" s="99">
        <f>COUNTIFS(通讯通路门店!$S:$S,$G1368,通讯通路门店!$J:$J,"华为授权体验店")+COUNTIFS(通讯通路门店!$S:$S,$G1368,通讯通路门店!$J:$J,"华为堡垒店")</f>
        <v>0</v>
      </c>
      <c r="AC1368" s="99">
        <f>COUNTIFS(通讯通路门店!$S:$S,$G1368,通讯通路门店!$J:$J,"小米体验店")</f>
        <v>0</v>
      </c>
      <c r="AD1368" s="99">
        <f>COUNTIFS(通讯通路门店!$S:$S,$G1368,通讯通路门店!$J:$J,"苹果体验店")</f>
        <v>0</v>
      </c>
      <c r="AE1368" s="99">
        <f>COUNTIFS(通讯通路门店!$S:$S,$G1368,通讯通路门店!$J:$J,"其他品牌专卖店")</f>
        <v>0</v>
      </c>
      <c r="AF1368" s="99">
        <f>SUMIFS(通讯通路门店!$BI:$BI,通讯通路门店!$S:$S,$G1368)</f>
        <v>0</v>
      </c>
      <c r="AG1368" s="99">
        <f>SUMIFS(通讯通路门店!$BH:$BH,通讯通路门店!$S:$S,$G1368)</f>
        <v>0</v>
      </c>
      <c r="AH1368" s="99">
        <f t="shared" si="106"/>
        <v>0</v>
      </c>
      <c r="AI1368" s="99">
        <f>SUMIFS(通讯通路门店!$BB:$BB,通讯通路门店!$S:$S,$G1368)</f>
        <v>0</v>
      </c>
      <c r="AJ1368" s="99">
        <f>SUMIFS(通讯通路门店!$BE:$BE,通讯通路门店!$S:$S,$G1368)</f>
        <v>0</v>
      </c>
      <c r="AK1368" s="99">
        <f>SUMIFS(通讯通路门店!$BG:$BG,通讯通路门店!$S:$S,$G1368)</f>
        <v>0</v>
      </c>
      <c r="AL1368" s="99">
        <f>SUMIFS(通讯通路门店!$BC:$BC,通讯通路门店!$S:$S,$G1368)</f>
        <v>0</v>
      </c>
      <c r="AM1368" s="99">
        <f>SUMIFS(通讯通路门店!$BD:$BD,通讯通路门店!$S:$S,$G1368)</f>
        <v>0</v>
      </c>
      <c r="AN1368" s="99">
        <f>SUMIFS(通讯通路门店!$BF:$BF,通讯通路门店!$S:$S,$G1368)</f>
        <v>0</v>
      </c>
      <c r="AO1368" s="99">
        <f t="shared" si="107"/>
        <v>0</v>
      </c>
      <c r="AP1368" s="99">
        <f>SUMIFS(通讯通路门店!$K:$K,通讯通路门店!$S:$S,$G1368)</f>
        <v>0</v>
      </c>
      <c r="AQ1368" s="83"/>
      <c r="AR1368" s="99">
        <f>SUMIFS(通讯通路门店!$T:$T,通讯通路门店!$S:$S,$G1368)</f>
        <v>0</v>
      </c>
      <c r="AS1368" s="99">
        <f>SUMIFS(通讯通路门店!$U:$U,通讯通路门店!$S:$S,$G1368)</f>
        <v>0</v>
      </c>
      <c r="AT1368" s="99">
        <f>SUMIFS(通讯通路门店!$V:$V,通讯通路门店!$S:$S,$G1368)</f>
        <v>0</v>
      </c>
      <c r="AU1368" s="99">
        <f>SUMIFS(通讯通路门店!$W:$W,通讯通路门店!$S:$S,$G1368)</f>
        <v>0</v>
      </c>
      <c r="AV1368" s="99">
        <f>SUMIFS(通讯通路门店!$Z:$Z,通讯通路门店!$S:$S,$G1368)</f>
        <v>0</v>
      </c>
      <c r="AW1368" s="99">
        <f>SUMIFS(通讯通路门店!$AB:$AB,通讯通路门店!$S:$S,$G1368)</f>
        <v>0</v>
      </c>
      <c r="AX1368" s="99">
        <f>SUMIFS(通讯通路门店!$X:$X,通讯通路门店!$S:$S,$G1368)</f>
        <v>0</v>
      </c>
      <c r="AY1368" s="99">
        <f>SUMIFS(通讯通路门店!$Y:$Y,通讯通路门店!$S:$S,$G1368)</f>
        <v>0</v>
      </c>
      <c r="AZ1368" s="99">
        <f>SUMIFS(通讯通路门店!$AA:$AA,通讯通路门店!$S:$S,$G1368)</f>
        <v>0</v>
      </c>
      <c r="BA1368" s="99">
        <f t="shared" si="108"/>
        <v>0</v>
      </c>
      <c r="BB1368" s="99">
        <f t="shared" si="109"/>
        <v>0</v>
      </c>
      <c r="BC1368" s="99">
        <f>SUMIFS(通讯通路门店!$W:$W,通讯通路门店!$S:$S,$G1368,通讯通路门店!$J:$J,"荣耀体验店")+SUMIFS(通讯通路门店!$W:$W,通讯通路门店!$S:$S,$G1368,通讯通路门店!$J:$J,"荣耀授权专卖店")</f>
        <v>0</v>
      </c>
      <c r="BD1368" s="99">
        <f>SUMIFS(通讯通路门店!$Z:$Z,通讯通路门店!$S:$S,$G1368,通讯通路门店!$J:$J,"VIVO体验店")</f>
        <v>0</v>
      </c>
      <c r="BE1368" s="99">
        <f>SUMIFS(通讯通路门店!$AB:$AB,通讯通路门店!$S:$S,$G1368,通讯通路门店!$J:$J,"OPPO体验店")</f>
        <v>0</v>
      </c>
      <c r="BF1368" s="99">
        <f>SUMIFS(通讯通路门店!$X:$X,通讯通路门店!$S:$S,$G1368,通讯通路门店!$J:$J,"华为授权体验店")+SUMIFS(通讯通路门店!$AA:$AA,通讯通路门店!$S:$S,$G1368,通讯通路门店!$J:$J,"华为堡垒店")</f>
        <v>0</v>
      </c>
      <c r="BG1368" s="99">
        <f>SUMIFS(通讯通路门店!$Y:$Y,通讯通路门店!$S:$S,$G1368,通讯通路门店!$J:$J,"小米体验店")</f>
        <v>0</v>
      </c>
      <c r="BH1368" s="99">
        <f>SUMIFS(通讯通路门店!$AA:$AA,通讯通路门店!$S:$S,$G1368,通讯通路门店!$J:$J,"苹果体验店")</f>
        <v>0</v>
      </c>
      <c r="BI1368" s="99">
        <f>SUMIFS(通讯通路门店!$K:$K,通讯通路门店!$S:$S,$G1368,通讯通路门店!$J:$J,"其他品牌专卖店")</f>
        <v>0</v>
      </c>
      <c r="BJ1368" s="99">
        <f>SUMIFS(通讯通路门店!$AC:$AC,通讯通路门店!$S:$S,$G1368)</f>
        <v>0</v>
      </c>
      <c r="BK1368" s="99">
        <f>SUMIFS(通讯通路门店!$AD:$AD,通讯通路门店!$S:$S,$G1368)</f>
        <v>0</v>
      </c>
      <c r="BL1368" s="99">
        <f>SUMIFS(通讯通路门店!$AE:$AE,通讯通路门店!$S:$S,$G1368)</f>
        <v>0</v>
      </c>
      <c r="BM1368" s="99">
        <f>SUMIFS(通讯通路门店!$AF:$AF,通讯通路门店!$S:$S,$G1368)</f>
        <v>0</v>
      </c>
      <c r="BN1368" s="99">
        <f>SUMIFS(通讯通路门店!$AG:$AG,通讯通路门店!$S:$S,$G1368)</f>
        <v>0</v>
      </c>
      <c r="BO1368" s="99">
        <f>SUMIFS(通讯通路门店!$AH:$AH,通讯通路门店!$S:$S,$G1368)</f>
        <v>0</v>
      </c>
      <c r="BP1368" s="99">
        <f>SUMIFS(通讯通路门店!$AI:$AI,通讯通路门店!$S:$S,$G1368)</f>
        <v>0</v>
      </c>
      <c r="BQ1368" s="83"/>
    </row>
    <row r="1369" spans="1:69">
      <c r="A1369" s="99" t="str">
        <f>IFERROR(_xlfn.XLOOKUP($G1369,通讯通路门店!$S$4:$S$993933,通讯通路门店!$A$4:$A$993933,0,0),"")</f>
        <v>海南省</v>
      </c>
      <c r="B1369" s="99" t="str">
        <f>IFERROR(_xlfn.XLOOKUP($G1369,通讯通路门店!$S$4:$S$993933,通讯通路门店!$B$4:$B$993933,0,0),"")</f>
        <v>乐东黎族自治县</v>
      </c>
      <c r="C1369" s="99" t="str">
        <f>IFERROR(_xlfn.XLOOKUP($G1369,通讯通路门店!$S$4:$S$993933,通讯通路门店!$C$4:$C$993933,0,0),"")</f>
        <v>乐东黎族自治县</v>
      </c>
      <c r="D1369" s="99" t="str">
        <f>IFERROR(_xlfn.XLOOKUP($G1369,通讯通路门店!$S$4:$S$993933,通讯通路门店!$D$4:$D$993933,0,0),"")</f>
        <v>万冲镇</v>
      </c>
      <c r="E1369" s="83"/>
      <c r="F1369" s="83"/>
      <c r="G1369" s="101"/>
      <c r="H1369" s="102">
        <f>IFERROR(_xlfn.XLOOKUP($G1369,通讯通路门店!$S$4:$S$993933,通讯通路门店!$R$4:$R$993933,0,0),"")</f>
        <v>0</v>
      </c>
      <c r="I1369" s="83"/>
      <c r="J1369" s="83"/>
      <c r="K1369" s="83"/>
      <c r="L1369" s="83"/>
      <c r="M1369" s="83"/>
      <c r="N1369" s="83"/>
      <c r="O1369" s="83"/>
      <c r="P1369" s="83"/>
      <c r="Q1369" s="83"/>
      <c r="R1369" s="83"/>
      <c r="S1369" s="83"/>
      <c r="T1369" s="83"/>
      <c r="U1369" s="99">
        <f>COUNTIF(通讯通路门店!$S:$S,$G1369)</f>
        <v>0</v>
      </c>
      <c r="V1369" s="99">
        <f>COUNTIFS(通讯通路门店!$S:$S,$G1369,通讯通路门店!$J:$J,"综合卖场")</f>
        <v>0</v>
      </c>
      <c r="W1369" s="99">
        <f>SUMIFS(通讯通路门店!$AJ:$AJ,通讯通路门店!$S:$S,通讯客户沙盘!$G1369)</f>
        <v>0</v>
      </c>
      <c r="X1369" s="99">
        <f t="shared" si="105"/>
        <v>0</v>
      </c>
      <c r="Y1369" s="99">
        <f>COUNTIFS(通讯通路门店!$S:$S,$G1369,通讯通路门店!$J:$J,"荣耀体验店")+COUNTIFS(通讯通路门店!$S:$S,$G1369,通讯通路门店!$J:$J,"荣耀授权专卖店")</f>
        <v>0</v>
      </c>
      <c r="Z1369" s="99">
        <f>COUNTIFS(通讯通路门店!$S:$S,$G1369,通讯通路门店!$J:$J,"VIVO体验店")</f>
        <v>0</v>
      </c>
      <c r="AA1369" s="99">
        <f>COUNTIFS(通讯通路门店!$S:$S,$G1369,通讯通路门店!$J:$J,"OPPO体验店")</f>
        <v>0</v>
      </c>
      <c r="AB1369" s="99">
        <f>COUNTIFS(通讯通路门店!$S:$S,$G1369,通讯通路门店!$J:$J,"华为授权体验店")+COUNTIFS(通讯通路门店!$S:$S,$G1369,通讯通路门店!$J:$J,"华为堡垒店")</f>
        <v>0</v>
      </c>
      <c r="AC1369" s="99">
        <f>COUNTIFS(通讯通路门店!$S:$S,$G1369,通讯通路门店!$J:$J,"小米体验店")</f>
        <v>0</v>
      </c>
      <c r="AD1369" s="99">
        <f>COUNTIFS(通讯通路门店!$S:$S,$G1369,通讯通路门店!$J:$J,"苹果体验店")</f>
        <v>0</v>
      </c>
      <c r="AE1369" s="99">
        <f>COUNTIFS(通讯通路门店!$S:$S,$G1369,通讯通路门店!$J:$J,"其他品牌专卖店")</f>
        <v>0</v>
      </c>
      <c r="AF1369" s="99">
        <f>SUMIFS(通讯通路门店!$BI:$BI,通讯通路门店!$S:$S,$G1369)</f>
        <v>0</v>
      </c>
      <c r="AG1369" s="99">
        <f>SUMIFS(通讯通路门店!$BH:$BH,通讯通路门店!$S:$S,$G1369)</f>
        <v>0</v>
      </c>
      <c r="AH1369" s="99">
        <f t="shared" si="106"/>
        <v>0</v>
      </c>
      <c r="AI1369" s="99">
        <f>SUMIFS(通讯通路门店!$BB:$BB,通讯通路门店!$S:$S,$G1369)</f>
        <v>0</v>
      </c>
      <c r="AJ1369" s="99">
        <f>SUMIFS(通讯通路门店!$BE:$BE,通讯通路门店!$S:$S,$G1369)</f>
        <v>0</v>
      </c>
      <c r="AK1369" s="99">
        <f>SUMIFS(通讯通路门店!$BG:$BG,通讯通路门店!$S:$S,$G1369)</f>
        <v>0</v>
      </c>
      <c r="AL1369" s="99">
        <f>SUMIFS(通讯通路门店!$BC:$BC,通讯通路门店!$S:$S,$G1369)</f>
        <v>0</v>
      </c>
      <c r="AM1369" s="99">
        <f>SUMIFS(通讯通路门店!$BD:$BD,通讯通路门店!$S:$S,$G1369)</f>
        <v>0</v>
      </c>
      <c r="AN1369" s="99">
        <f>SUMIFS(通讯通路门店!$BF:$BF,通讯通路门店!$S:$S,$G1369)</f>
        <v>0</v>
      </c>
      <c r="AO1369" s="99">
        <f t="shared" si="107"/>
        <v>0</v>
      </c>
      <c r="AP1369" s="99">
        <f>SUMIFS(通讯通路门店!$K:$K,通讯通路门店!$S:$S,$G1369)</f>
        <v>0</v>
      </c>
      <c r="AQ1369" s="83"/>
      <c r="AR1369" s="99">
        <f>SUMIFS(通讯通路门店!$T:$T,通讯通路门店!$S:$S,$G1369)</f>
        <v>0</v>
      </c>
      <c r="AS1369" s="99">
        <f>SUMIFS(通讯通路门店!$U:$U,通讯通路门店!$S:$S,$G1369)</f>
        <v>0</v>
      </c>
      <c r="AT1369" s="99">
        <f>SUMIFS(通讯通路门店!$V:$V,通讯通路门店!$S:$S,$G1369)</f>
        <v>0</v>
      </c>
      <c r="AU1369" s="99">
        <f>SUMIFS(通讯通路门店!$W:$W,通讯通路门店!$S:$S,$G1369)</f>
        <v>0</v>
      </c>
      <c r="AV1369" s="99">
        <f>SUMIFS(通讯通路门店!$Z:$Z,通讯通路门店!$S:$S,$G1369)</f>
        <v>0</v>
      </c>
      <c r="AW1369" s="99">
        <f>SUMIFS(通讯通路门店!$AB:$AB,通讯通路门店!$S:$S,$G1369)</f>
        <v>0</v>
      </c>
      <c r="AX1369" s="99">
        <f>SUMIFS(通讯通路门店!$X:$X,通讯通路门店!$S:$S,$G1369)</f>
        <v>0</v>
      </c>
      <c r="AY1369" s="99">
        <f>SUMIFS(通讯通路门店!$Y:$Y,通讯通路门店!$S:$S,$G1369)</f>
        <v>0</v>
      </c>
      <c r="AZ1369" s="99">
        <f>SUMIFS(通讯通路门店!$AA:$AA,通讯通路门店!$S:$S,$G1369)</f>
        <v>0</v>
      </c>
      <c r="BA1369" s="99">
        <f t="shared" si="108"/>
        <v>0</v>
      </c>
      <c r="BB1369" s="99">
        <f t="shared" si="109"/>
        <v>0</v>
      </c>
      <c r="BC1369" s="99">
        <f>SUMIFS(通讯通路门店!$W:$W,通讯通路门店!$S:$S,$G1369,通讯通路门店!$J:$J,"荣耀体验店")+SUMIFS(通讯通路门店!$W:$W,通讯通路门店!$S:$S,$G1369,通讯通路门店!$J:$J,"荣耀授权专卖店")</f>
        <v>0</v>
      </c>
      <c r="BD1369" s="99">
        <f>SUMIFS(通讯通路门店!$Z:$Z,通讯通路门店!$S:$S,$G1369,通讯通路门店!$J:$J,"VIVO体验店")</f>
        <v>0</v>
      </c>
      <c r="BE1369" s="99">
        <f>SUMIFS(通讯通路门店!$AB:$AB,通讯通路门店!$S:$S,$G1369,通讯通路门店!$J:$J,"OPPO体验店")</f>
        <v>0</v>
      </c>
      <c r="BF1369" s="99">
        <f>SUMIFS(通讯通路门店!$X:$X,通讯通路门店!$S:$S,$G1369,通讯通路门店!$J:$J,"华为授权体验店")+SUMIFS(通讯通路门店!$AA:$AA,通讯通路门店!$S:$S,$G1369,通讯通路门店!$J:$J,"华为堡垒店")</f>
        <v>0</v>
      </c>
      <c r="BG1369" s="99">
        <f>SUMIFS(通讯通路门店!$Y:$Y,通讯通路门店!$S:$S,$G1369,通讯通路门店!$J:$J,"小米体验店")</f>
        <v>0</v>
      </c>
      <c r="BH1369" s="99">
        <f>SUMIFS(通讯通路门店!$AA:$AA,通讯通路门店!$S:$S,$G1369,通讯通路门店!$J:$J,"苹果体验店")</f>
        <v>0</v>
      </c>
      <c r="BI1369" s="99">
        <f>SUMIFS(通讯通路门店!$K:$K,通讯通路门店!$S:$S,$G1369,通讯通路门店!$J:$J,"其他品牌专卖店")</f>
        <v>0</v>
      </c>
      <c r="BJ1369" s="99">
        <f>SUMIFS(通讯通路门店!$AC:$AC,通讯通路门店!$S:$S,$G1369)</f>
        <v>0</v>
      </c>
      <c r="BK1369" s="99">
        <f>SUMIFS(通讯通路门店!$AD:$AD,通讯通路门店!$S:$S,$G1369)</f>
        <v>0</v>
      </c>
      <c r="BL1369" s="99">
        <f>SUMIFS(通讯通路门店!$AE:$AE,通讯通路门店!$S:$S,$G1369)</f>
        <v>0</v>
      </c>
      <c r="BM1369" s="99">
        <f>SUMIFS(通讯通路门店!$AF:$AF,通讯通路门店!$S:$S,$G1369)</f>
        <v>0</v>
      </c>
      <c r="BN1369" s="99">
        <f>SUMIFS(通讯通路门店!$AG:$AG,通讯通路门店!$S:$S,$G1369)</f>
        <v>0</v>
      </c>
      <c r="BO1369" s="99">
        <f>SUMIFS(通讯通路门店!$AH:$AH,通讯通路门店!$S:$S,$G1369)</f>
        <v>0</v>
      </c>
      <c r="BP1369" s="99">
        <f>SUMIFS(通讯通路门店!$AI:$AI,通讯通路门店!$S:$S,$G1369)</f>
        <v>0</v>
      </c>
      <c r="BQ1369" s="83"/>
    </row>
    <row r="1370" spans="1:69">
      <c r="A1370" s="99" t="str">
        <f>IFERROR(_xlfn.XLOOKUP($G1370,通讯通路门店!$S$4:$S$993933,通讯通路门店!$A$4:$A$993933,0,0),"")</f>
        <v>海南省</v>
      </c>
      <c r="B1370" s="99" t="str">
        <f>IFERROR(_xlfn.XLOOKUP($G1370,通讯通路门店!$S$4:$S$993933,通讯通路门店!$B$4:$B$993933,0,0),"")</f>
        <v>乐东黎族自治县</v>
      </c>
      <c r="C1370" s="99" t="str">
        <f>IFERROR(_xlfn.XLOOKUP($G1370,通讯通路门店!$S$4:$S$993933,通讯通路门店!$C$4:$C$993933,0,0),"")</f>
        <v>乐东黎族自治县</v>
      </c>
      <c r="D1370" s="99" t="str">
        <f>IFERROR(_xlfn.XLOOKUP($G1370,通讯通路门店!$S$4:$S$993933,通讯通路门店!$D$4:$D$993933,0,0),"")</f>
        <v>万冲镇</v>
      </c>
      <c r="E1370" s="83"/>
      <c r="F1370" s="83"/>
      <c r="G1370" s="101"/>
      <c r="H1370" s="102">
        <f>IFERROR(_xlfn.XLOOKUP($G1370,通讯通路门店!$S$4:$S$993933,通讯通路门店!$R$4:$R$993933,0,0),"")</f>
        <v>0</v>
      </c>
      <c r="I1370" s="83"/>
      <c r="J1370" s="83"/>
      <c r="K1370" s="83"/>
      <c r="L1370" s="83"/>
      <c r="M1370" s="83"/>
      <c r="N1370" s="83"/>
      <c r="O1370" s="83"/>
      <c r="P1370" s="83"/>
      <c r="Q1370" s="83"/>
      <c r="R1370" s="83"/>
      <c r="S1370" s="83"/>
      <c r="T1370" s="83"/>
      <c r="U1370" s="99">
        <f>COUNTIF(通讯通路门店!$S:$S,$G1370)</f>
        <v>0</v>
      </c>
      <c r="V1370" s="99">
        <f>COUNTIFS(通讯通路门店!$S:$S,$G1370,通讯通路门店!$J:$J,"综合卖场")</f>
        <v>0</v>
      </c>
      <c r="W1370" s="99">
        <f>SUMIFS(通讯通路门店!$AJ:$AJ,通讯通路门店!$S:$S,通讯客户沙盘!$G1370)</f>
        <v>0</v>
      </c>
      <c r="X1370" s="99">
        <f t="shared" si="105"/>
        <v>0</v>
      </c>
      <c r="Y1370" s="99">
        <f>COUNTIFS(通讯通路门店!$S:$S,$G1370,通讯通路门店!$J:$J,"荣耀体验店")+COUNTIFS(通讯通路门店!$S:$S,$G1370,通讯通路门店!$J:$J,"荣耀授权专卖店")</f>
        <v>0</v>
      </c>
      <c r="Z1370" s="99">
        <f>COUNTIFS(通讯通路门店!$S:$S,$G1370,通讯通路门店!$J:$J,"VIVO体验店")</f>
        <v>0</v>
      </c>
      <c r="AA1370" s="99">
        <f>COUNTIFS(通讯通路门店!$S:$S,$G1370,通讯通路门店!$J:$J,"OPPO体验店")</f>
        <v>0</v>
      </c>
      <c r="AB1370" s="99">
        <f>COUNTIFS(通讯通路门店!$S:$S,$G1370,通讯通路门店!$J:$J,"华为授权体验店")+COUNTIFS(通讯通路门店!$S:$S,$G1370,通讯通路门店!$J:$J,"华为堡垒店")</f>
        <v>0</v>
      </c>
      <c r="AC1370" s="99">
        <f>COUNTIFS(通讯通路门店!$S:$S,$G1370,通讯通路门店!$J:$J,"小米体验店")</f>
        <v>0</v>
      </c>
      <c r="AD1370" s="99">
        <f>COUNTIFS(通讯通路门店!$S:$S,$G1370,通讯通路门店!$J:$J,"苹果体验店")</f>
        <v>0</v>
      </c>
      <c r="AE1370" s="99">
        <f>COUNTIFS(通讯通路门店!$S:$S,$G1370,通讯通路门店!$J:$J,"其他品牌专卖店")</f>
        <v>0</v>
      </c>
      <c r="AF1370" s="99">
        <f>SUMIFS(通讯通路门店!$BI:$BI,通讯通路门店!$S:$S,$G1370)</f>
        <v>0</v>
      </c>
      <c r="AG1370" s="99">
        <f>SUMIFS(通讯通路门店!$BH:$BH,通讯通路门店!$S:$S,$G1370)</f>
        <v>0</v>
      </c>
      <c r="AH1370" s="99">
        <f t="shared" si="106"/>
        <v>0</v>
      </c>
      <c r="AI1370" s="99">
        <f>SUMIFS(通讯通路门店!$BB:$BB,通讯通路门店!$S:$S,$G1370)</f>
        <v>0</v>
      </c>
      <c r="AJ1370" s="99">
        <f>SUMIFS(通讯通路门店!$BE:$BE,通讯通路门店!$S:$S,$G1370)</f>
        <v>0</v>
      </c>
      <c r="AK1370" s="99">
        <f>SUMIFS(通讯通路门店!$BG:$BG,通讯通路门店!$S:$S,$G1370)</f>
        <v>0</v>
      </c>
      <c r="AL1370" s="99">
        <f>SUMIFS(通讯通路门店!$BC:$BC,通讯通路门店!$S:$S,$G1370)</f>
        <v>0</v>
      </c>
      <c r="AM1370" s="99">
        <f>SUMIFS(通讯通路门店!$BD:$BD,通讯通路门店!$S:$S,$G1370)</f>
        <v>0</v>
      </c>
      <c r="AN1370" s="99">
        <f>SUMIFS(通讯通路门店!$BF:$BF,通讯通路门店!$S:$S,$G1370)</f>
        <v>0</v>
      </c>
      <c r="AO1370" s="99">
        <f t="shared" si="107"/>
        <v>0</v>
      </c>
      <c r="AP1370" s="99">
        <f>SUMIFS(通讯通路门店!$K:$K,通讯通路门店!$S:$S,$G1370)</f>
        <v>0</v>
      </c>
      <c r="AQ1370" s="83"/>
      <c r="AR1370" s="99">
        <f>SUMIFS(通讯通路门店!$T:$T,通讯通路门店!$S:$S,$G1370)</f>
        <v>0</v>
      </c>
      <c r="AS1370" s="99">
        <f>SUMIFS(通讯通路门店!$U:$U,通讯通路门店!$S:$S,$G1370)</f>
        <v>0</v>
      </c>
      <c r="AT1370" s="99">
        <f>SUMIFS(通讯通路门店!$V:$V,通讯通路门店!$S:$S,$G1370)</f>
        <v>0</v>
      </c>
      <c r="AU1370" s="99">
        <f>SUMIFS(通讯通路门店!$W:$W,通讯通路门店!$S:$S,$G1370)</f>
        <v>0</v>
      </c>
      <c r="AV1370" s="99">
        <f>SUMIFS(通讯通路门店!$Z:$Z,通讯通路门店!$S:$S,$G1370)</f>
        <v>0</v>
      </c>
      <c r="AW1370" s="99">
        <f>SUMIFS(通讯通路门店!$AB:$AB,通讯通路门店!$S:$S,$G1370)</f>
        <v>0</v>
      </c>
      <c r="AX1370" s="99">
        <f>SUMIFS(通讯通路门店!$X:$X,通讯通路门店!$S:$S,$G1370)</f>
        <v>0</v>
      </c>
      <c r="AY1370" s="99">
        <f>SUMIFS(通讯通路门店!$Y:$Y,通讯通路门店!$S:$S,$G1370)</f>
        <v>0</v>
      </c>
      <c r="AZ1370" s="99">
        <f>SUMIFS(通讯通路门店!$AA:$AA,通讯通路门店!$S:$S,$G1370)</f>
        <v>0</v>
      </c>
      <c r="BA1370" s="99">
        <f t="shared" si="108"/>
        <v>0</v>
      </c>
      <c r="BB1370" s="99">
        <f t="shared" si="109"/>
        <v>0</v>
      </c>
      <c r="BC1370" s="99">
        <f>SUMIFS(通讯通路门店!$W:$W,通讯通路门店!$S:$S,$G1370,通讯通路门店!$J:$J,"荣耀体验店")+SUMIFS(通讯通路门店!$W:$W,通讯通路门店!$S:$S,$G1370,通讯通路门店!$J:$J,"荣耀授权专卖店")</f>
        <v>0</v>
      </c>
      <c r="BD1370" s="99">
        <f>SUMIFS(通讯通路门店!$Z:$Z,通讯通路门店!$S:$S,$G1370,通讯通路门店!$J:$J,"VIVO体验店")</f>
        <v>0</v>
      </c>
      <c r="BE1370" s="99">
        <f>SUMIFS(通讯通路门店!$AB:$AB,通讯通路门店!$S:$S,$G1370,通讯通路门店!$J:$J,"OPPO体验店")</f>
        <v>0</v>
      </c>
      <c r="BF1370" s="99">
        <f>SUMIFS(通讯通路门店!$X:$X,通讯通路门店!$S:$S,$G1370,通讯通路门店!$J:$J,"华为授权体验店")+SUMIFS(通讯通路门店!$AA:$AA,通讯通路门店!$S:$S,$G1370,通讯通路门店!$J:$J,"华为堡垒店")</f>
        <v>0</v>
      </c>
      <c r="BG1370" s="99">
        <f>SUMIFS(通讯通路门店!$Y:$Y,通讯通路门店!$S:$S,$G1370,通讯通路门店!$J:$J,"小米体验店")</f>
        <v>0</v>
      </c>
      <c r="BH1370" s="99">
        <f>SUMIFS(通讯通路门店!$AA:$AA,通讯通路门店!$S:$S,$G1370,通讯通路门店!$J:$J,"苹果体验店")</f>
        <v>0</v>
      </c>
      <c r="BI1370" s="99">
        <f>SUMIFS(通讯通路门店!$K:$K,通讯通路门店!$S:$S,$G1370,通讯通路门店!$J:$J,"其他品牌专卖店")</f>
        <v>0</v>
      </c>
      <c r="BJ1370" s="99">
        <f>SUMIFS(通讯通路门店!$AC:$AC,通讯通路门店!$S:$S,$G1370)</f>
        <v>0</v>
      </c>
      <c r="BK1370" s="99">
        <f>SUMIFS(通讯通路门店!$AD:$AD,通讯通路门店!$S:$S,$G1370)</f>
        <v>0</v>
      </c>
      <c r="BL1370" s="99">
        <f>SUMIFS(通讯通路门店!$AE:$AE,通讯通路门店!$S:$S,$G1370)</f>
        <v>0</v>
      </c>
      <c r="BM1370" s="99">
        <f>SUMIFS(通讯通路门店!$AF:$AF,通讯通路门店!$S:$S,$G1370)</f>
        <v>0</v>
      </c>
      <c r="BN1370" s="99">
        <f>SUMIFS(通讯通路门店!$AG:$AG,通讯通路门店!$S:$S,$G1370)</f>
        <v>0</v>
      </c>
      <c r="BO1370" s="99">
        <f>SUMIFS(通讯通路门店!$AH:$AH,通讯通路门店!$S:$S,$G1370)</f>
        <v>0</v>
      </c>
      <c r="BP1370" s="99">
        <f>SUMIFS(通讯通路门店!$AI:$AI,通讯通路门店!$S:$S,$G1370)</f>
        <v>0</v>
      </c>
      <c r="BQ1370" s="83"/>
    </row>
    <row r="1371" spans="1:69">
      <c r="A1371" s="99" t="str">
        <f>IFERROR(_xlfn.XLOOKUP($G1371,通讯通路门店!$S$4:$S$993933,通讯通路门店!$A$4:$A$993933,0,0),"")</f>
        <v>海南省</v>
      </c>
      <c r="B1371" s="99" t="str">
        <f>IFERROR(_xlfn.XLOOKUP($G1371,通讯通路门店!$S$4:$S$993933,通讯通路门店!$B$4:$B$993933,0,0),"")</f>
        <v>乐东黎族自治县</v>
      </c>
      <c r="C1371" s="99" t="str">
        <f>IFERROR(_xlfn.XLOOKUP($G1371,通讯通路门店!$S$4:$S$993933,通讯通路门店!$C$4:$C$993933,0,0),"")</f>
        <v>乐东黎族自治县</v>
      </c>
      <c r="D1371" s="99" t="str">
        <f>IFERROR(_xlfn.XLOOKUP($G1371,通讯通路门店!$S$4:$S$993933,通讯通路门店!$D$4:$D$993933,0,0),"")</f>
        <v>万冲镇</v>
      </c>
      <c r="E1371" s="83"/>
      <c r="F1371" s="83"/>
      <c r="G1371" s="101"/>
      <c r="H1371" s="102">
        <f>IFERROR(_xlfn.XLOOKUP($G1371,通讯通路门店!$S$4:$S$993933,通讯通路门店!$R$4:$R$993933,0,0),"")</f>
        <v>0</v>
      </c>
      <c r="I1371" s="83"/>
      <c r="J1371" s="83"/>
      <c r="K1371" s="83"/>
      <c r="L1371" s="83"/>
      <c r="M1371" s="83"/>
      <c r="N1371" s="83"/>
      <c r="O1371" s="83"/>
      <c r="P1371" s="83"/>
      <c r="Q1371" s="83"/>
      <c r="R1371" s="83"/>
      <c r="S1371" s="83"/>
      <c r="T1371" s="83"/>
      <c r="U1371" s="99">
        <f>COUNTIF(通讯通路门店!$S:$S,$G1371)</f>
        <v>0</v>
      </c>
      <c r="V1371" s="99">
        <f>COUNTIFS(通讯通路门店!$S:$S,$G1371,通讯通路门店!$J:$J,"综合卖场")</f>
        <v>0</v>
      </c>
      <c r="W1371" s="99">
        <f>SUMIFS(通讯通路门店!$AJ:$AJ,通讯通路门店!$S:$S,通讯客户沙盘!$G1371)</f>
        <v>0</v>
      </c>
      <c r="X1371" s="99">
        <f t="shared" si="105"/>
        <v>0</v>
      </c>
      <c r="Y1371" s="99">
        <f>COUNTIFS(通讯通路门店!$S:$S,$G1371,通讯通路门店!$J:$J,"荣耀体验店")+COUNTIFS(通讯通路门店!$S:$S,$G1371,通讯通路门店!$J:$J,"荣耀授权专卖店")</f>
        <v>0</v>
      </c>
      <c r="Z1371" s="99">
        <f>COUNTIFS(通讯通路门店!$S:$S,$G1371,通讯通路门店!$J:$J,"VIVO体验店")</f>
        <v>0</v>
      </c>
      <c r="AA1371" s="99">
        <f>COUNTIFS(通讯通路门店!$S:$S,$G1371,通讯通路门店!$J:$J,"OPPO体验店")</f>
        <v>0</v>
      </c>
      <c r="AB1371" s="99">
        <f>COUNTIFS(通讯通路门店!$S:$S,$G1371,通讯通路门店!$J:$J,"华为授权体验店")+COUNTIFS(通讯通路门店!$S:$S,$G1371,通讯通路门店!$J:$J,"华为堡垒店")</f>
        <v>0</v>
      </c>
      <c r="AC1371" s="99">
        <f>COUNTIFS(通讯通路门店!$S:$S,$G1371,通讯通路门店!$J:$J,"小米体验店")</f>
        <v>0</v>
      </c>
      <c r="AD1371" s="99">
        <f>COUNTIFS(通讯通路门店!$S:$S,$G1371,通讯通路门店!$J:$J,"苹果体验店")</f>
        <v>0</v>
      </c>
      <c r="AE1371" s="99">
        <f>COUNTIFS(通讯通路门店!$S:$S,$G1371,通讯通路门店!$J:$J,"其他品牌专卖店")</f>
        <v>0</v>
      </c>
      <c r="AF1371" s="99">
        <f>SUMIFS(通讯通路门店!$BI:$BI,通讯通路门店!$S:$S,$G1371)</f>
        <v>0</v>
      </c>
      <c r="AG1371" s="99">
        <f>SUMIFS(通讯通路门店!$BH:$BH,通讯通路门店!$S:$S,$G1371)</f>
        <v>0</v>
      </c>
      <c r="AH1371" s="99">
        <f t="shared" si="106"/>
        <v>0</v>
      </c>
      <c r="AI1371" s="99">
        <f>SUMIFS(通讯通路门店!$BB:$BB,通讯通路门店!$S:$S,$G1371)</f>
        <v>0</v>
      </c>
      <c r="AJ1371" s="99">
        <f>SUMIFS(通讯通路门店!$BE:$BE,通讯通路门店!$S:$S,$G1371)</f>
        <v>0</v>
      </c>
      <c r="AK1371" s="99">
        <f>SUMIFS(通讯通路门店!$BG:$BG,通讯通路门店!$S:$S,$G1371)</f>
        <v>0</v>
      </c>
      <c r="AL1371" s="99">
        <f>SUMIFS(通讯通路门店!$BC:$BC,通讯通路门店!$S:$S,$G1371)</f>
        <v>0</v>
      </c>
      <c r="AM1371" s="99">
        <f>SUMIFS(通讯通路门店!$BD:$BD,通讯通路门店!$S:$S,$G1371)</f>
        <v>0</v>
      </c>
      <c r="AN1371" s="99">
        <f>SUMIFS(通讯通路门店!$BF:$BF,通讯通路门店!$S:$S,$G1371)</f>
        <v>0</v>
      </c>
      <c r="AO1371" s="99">
        <f t="shared" si="107"/>
        <v>0</v>
      </c>
      <c r="AP1371" s="99">
        <f>SUMIFS(通讯通路门店!$K:$K,通讯通路门店!$S:$S,$G1371)</f>
        <v>0</v>
      </c>
      <c r="AQ1371" s="83"/>
      <c r="AR1371" s="99">
        <f>SUMIFS(通讯通路门店!$T:$T,通讯通路门店!$S:$S,$G1371)</f>
        <v>0</v>
      </c>
      <c r="AS1371" s="99">
        <f>SUMIFS(通讯通路门店!$U:$U,通讯通路门店!$S:$S,$G1371)</f>
        <v>0</v>
      </c>
      <c r="AT1371" s="99">
        <f>SUMIFS(通讯通路门店!$V:$V,通讯通路门店!$S:$S,$G1371)</f>
        <v>0</v>
      </c>
      <c r="AU1371" s="99">
        <f>SUMIFS(通讯通路门店!$W:$W,通讯通路门店!$S:$S,$G1371)</f>
        <v>0</v>
      </c>
      <c r="AV1371" s="99">
        <f>SUMIFS(通讯通路门店!$Z:$Z,通讯通路门店!$S:$S,$G1371)</f>
        <v>0</v>
      </c>
      <c r="AW1371" s="99">
        <f>SUMIFS(通讯通路门店!$AB:$AB,通讯通路门店!$S:$S,$G1371)</f>
        <v>0</v>
      </c>
      <c r="AX1371" s="99">
        <f>SUMIFS(通讯通路门店!$X:$X,通讯通路门店!$S:$S,$G1371)</f>
        <v>0</v>
      </c>
      <c r="AY1371" s="99">
        <f>SUMIFS(通讯通路门店!$Y:$Y,通讯通路门店!$S:$S,$G1371)</f>
        <v>0</v>
      </c>
      <c r="AZ1371" s="99">
        <f>SUMIFS(通讯通路门店!$AA:$AA,通讯通路门店!$S:$S,$G1371)</f>
        <v>0</v>
      </c>
      <c r="BA1371" s="99">
        <f t="shared" si="108"/>
        <v>0</v>
      </c>
      <c r="BB1371" s="99">
        <f t="shared" si="109"/>
        <v>0</v>
      </c>
      <c r="BC1371" s="99">
        <f>SUMIFS(通讯通路门店!$W:$W,通讯通路门店!$S:$S,$G1371,通讯通路门店!$J:$J,"荣耀体验店")+SUMIFS(通讯通路门店!$W:$W,通讯通路门店!$S:$S,$G1371,通讯通路门店!$J:$J,"荣耀授权专卖店")</f>
        <v>0</v>
      </c>
      <c r="BD1371" s="99">
        <f>SUMIFS(通讯通路门店!$Z:$Z,通讯通路门店!$S:$S,$G1371,通讯通路门店!$J:$J,"VIVO体验店")</f>
        <v>0</v>
      </c>
      <c r="BE1371" s="99">
        <f>SUMIFS(通讯通路门店!$AB:$AB,通讯通路门店!$S:$S,$G1371,通讯通路门店!$J:$J,"OPPO体验店")</f>
        <v>0</v>
      </c>
      <c r="BF1371" s="99">
        <f>SUMIFS(通讯通路门店!$X:$X,通讯通路门店!$S:$S,$G1371,通讯通路门店!$J:$J,"华为授权体验店")+SUMIFS(通讯通路门店!$AA:$AA,通讯通路门店!$S:$S,$G1371,通讯通路门店!$J:$J,"华为堡垒店")</f>
        <v>0</v>
      </c>
      <c r="BG1371" s="99">
        <f>SUMIFS(通讯通路门店!$Y:$Y,通讯通路门店!$S:$S,$G1371,通讯通路门店!$J:$J,"小米体验店")</f>
        <v>0</v>
      </c>
      <c r="BH1371" s="99">
        <f>SUMIFS(通讯通路门店!$AA:$AA,通讯通路门店!$S:$S,$G1371,通讯通路门店!$J:$J,"苹果体验店")</f>
        <v>0</v>
      </c>
      <c r="BI1371" s="99">
        <f>SUMIFS(通讯通路门店!$K:$K,通讯通路门店!$S:$S,$G1371,通讯通路门店!$J:$J,"其他品牌专卖店")</f>
        <v>0</v>
      </c>
      <c r="BJ1371" s="99">
        <f>SUMIFS(通讯通路门店!$AC:$AC,通讯通路门店!$S:$S,$G1371)</f>
        <v>0</v>
      </c>
      <c r="BK1371" s="99">
        <f>SUMIFS(通讯通路门店!$AD:$AD,通讯通路门店!$S:$S,$G1371)</f>
        <v>0</v>
      </c>
      <c r="BL1371" s="99">
        <f>SUMIFS(通讯通路门店!$AE:$AE,通讯通路门店!$S:$S,$G1371)</f>
        <v>0</v>
      </c>
      <c r="BM1371" s="99">
        <f>SUMIFS(通讯通路门店!$AF:$AF,通讯通路门店!$S:$S,$G1371)</f>
        <v>0</v>
      </c>
      <c r="BN1371" s="99">
        <f>SUMIFS(通讯通路门店!$AG:$AG,通讯通路门店!$S:$S,$G1371)</f>
        <v>0</v>
      </c>
      <c r="BO1371" s="99">
        <f>SUMIFS(通讯通路门店!$AH:$AH,通讯通路门店!$S:$S,$G1371)</f>
        <v>0</v>
      </c>
      <c r="BP1371" s="99">
        <f>SUMIFS(通讯通路门店!$AI:$AI,通讯通路门店!$S:$S,$G1371)</f>
        <v>0</v>
      </c>
      <c r="BQ1371" s="83"/>
    </row>
    <row r="1372" spans="1:69">
      <c r="A1372" s="99" t="str">
        <f>IFERROR(_xlfn.XLOOKUP($G1372,通讯通路门店!$S$4:$S$993933,通讯通路门店!$A$4:$A$993933,0,0),"")</f>
        <v>海南省</v>
      </c>
      <c r="B1372" s="99" t="str">
        <f>IFERROR(_xlfn.XLOOKUP($G1372,通讯通路门店!$S$4:$S$993933,通讯通路门店!$B$4:$B$993933,0,0),"")</f>
        <v>乐东黎族自治县</v>
      </c>
      <c r="C1372" s="99" t="str">
        <f>IFERROR(_xlfn.XLOOKUP($G1372,通讯通路门店!$S$4:$S$993933,通讯通路门店!$C$4:$C$993933,0,0),"")</f>
        <v>乐东黎族自治县</v>
      </c>
      <c r="D1372" s="99" t="str">
        <f>IFERROR(_xlfn.XLOOKUP($G1372,通讯通路门店!$S$4:$S$993933,通讯通路门店!$D$4:$D$993933,0,0),"")</f>
        <v>万冲镇</v>
      </c>
      <c r="E1372" s="83"/>
      <c r="F1372" s="83"/>
      <c r="G1372" s="101"/>
      <c r="H1372" s="102">
        <f>IFERROR(_xlfn.XLOOKUP($G1372,通讯通路门店!$S$4:$S$993933,通讯通路门店!$R$4:$R$993933,0,0),"")</f>
        <v>0</v>
      </c>
      <c r="I1372" s="83"/>
      <c r="J1372" s="83"/>
      <c r="K1372" s="83"/>
      <c r="L1372" s="83"/>
      <c r="M1372" s="83"/>
      <c r="N1372" s="83"/>
      <c r="O1372" s="83"/>
      <c r="P1372" s="83"/>
      <c r="Q1372" s="83"/>
      <c r="R1372" s="83"/>
      <c r="S1372" s="83"/>
      <c r="T1372" s="83"/>
      <c r="U1372" s="99">
        <f>COUNTIF(通讯通路门店!$S:$S,$G1372)</f>
        <v>0</v>
      </c>
      <c r="V1372" s="99">
        <f>COUNTIFS(通讯通路门店!$S:$S,$G1372,通讯通路门店!$J:$J,"综合卖场")</f>
        <v>0</v>
      </c>
      <c r="W1372" s="99">
        <f>SUMIFS(通讯通路门店!$AJ:$AJ,通讯通路门店!$S:$S,通讯客户沙盘!$G1372)</f>
        <v>0</v>
      </c>
      <c r="X1372" s="99">
        <f t="shared" si="105"/>
        <v>0</v>
      </c>
      <c r="Y1372" s="99">
        <f>COUNTIFS(通讯通路门店!$S:$S,$G1372,通讯通路门店!$J:$J,"荣耀体验店")+COUNTIFS(通讯通路门店!$S:$S,$G1372,通讯通路门店!$J:$J,"荣耀授权专卖店")</f>
        <v>0</v>
      </c>
      <c r="Z1372" s="99">
        <f>COUNTIFS(通讯通路门店!$S:$S,$G1372,通讯通路门店!$J:$J,"VIVO体验店")</f>
        <v>0</v>
      </c>
      <c r="AA1372" s="99">
        <f>COUNTIFS(通讯通路门店!$S:$S,$G1372,通讯通路门店!$J:$J,"OPPO体验店")</f>
        <v>0</v>
      </c>
      <c r="AB1372" s="99">
        <f>COUNTIFS(通讯通路门店!$S:$S,$G1372,通讯通路门店!$J:$J,"华为授权体验店")+COUNTIFS(通讯通路门店!$S:$S,$G1372,通讯通路门店!$J:$J,"华为堡垒店")</f>
        <v>0</v>
      </c>
      <c r="AC1372" s="99">
        <f>COUNTIFS(通讯通路门店!$S:$S,$G1372,通讯通路门店!$J:$J,"小米体验店")</f>
        <v>0</v>
      </c>
      <c r="AD1372" s="99">
        <f>COUNTIFS(通讯通路门店!$S:$S,$G1372,通讯通路门店!$J:$J,"苹果体验店")</f>
        <v>0</v>
      </c>
      <c r="AE1372" s="99">
        <f>COUNTIFS(通讯通路门店!$S:$S,$G1372,通讯通路门店!$J:$J,"其他品牌专卖店")</f>
        <v>0</v>
      </c>
      <c r="AF1372" s="99">
        <f>SUMIFS(通讯通路门店!$BI:$BI,通讯通路门店!$S:$S,$G1372)</f>
        <v>0</v>
      </c>
      <c r="AG1372" s="99">
        <f>SUMIFS(通讯通路门店!$BH:$BH,通讯通路门店!$S:$S,$G1372)</f>
        <v>0</v>
      </c>
      <c r="AH1372" s="99">
        <f t="shared" si="106"/>
        <v>0</v>
      </c>
      <c r="AI1372" s="99">
        <f>SUMIFS(通讯通路门店!$BB:$BB,通讯通路门店!$S:$S,$G1372)</f>
        <v>0</v>
      </c>
      <c r="AJ1372" s="99">
        <f>SUMIFS(通讯通路门店!$BE:$BE,通讯通路门店!$S:$S,$G1372)</f>
        <v>0</v>
      </c>
      <c r="AK1372" s="99">
        <f>SUMIFS(通讯通路门店!$BG:$BG,通讯通路门店!$S:$S,$G1372)</f>
        <v>0</v>
      </c>
      <c r="AL1372" s="99">
        <f>SUMIFS(通讯通路门店!$BC:$BC,通讯通路门店!$S:$S,$G1372)</f>
        <v>0</v>
      </c>
      <c r="AM1372" s="99">
        <f>SUMIFS(通讯通路门店!$BD:$BD,通讯通路门店!$S:$S,$G1372)</f>
        <v>0</v>
      </c>
      <c r="AN1372" s="99">
        <f>SUMIFS(通讯通路门店!$BF:$BF,通讯通路门店!$S:$S,$G1372)</f>
        <v>0</v>
      </c>
      <c r="AO1372" s="99">
        <f t="shared" si="107"/>
        <v>0</v>
      </c>
      <c r="AP1372" s="99">
        <f>SUMIFS(通讯通路门店!$K:$K,通讯通路门店!$S:$S,$G1372)</f>
        <v>0</v>
      </c>
      <c r="AQ1372" s="83"/>
      <c r="AR1372" s="99">
        <f>SUMIFS(通讯通路门店!$T:$T,通讯通路门店!$S:$S,$G1372)</f>
        <v>0</v>
      </c>
      <c r="AS1372" s="99">
        <f>SUMIFS(通讯通路门店!$U:$U,通讯通路门店!$S:$S,$G1372)</f>
        <v>0</v>
      </c>
      <c r="AT1372" s="99">
        <f>SUMIFS(通讯通路门店!$V:$V,通讯通路门店!$S:$S,$G1372)</f>
        <v>0</v>
      </c>
      <c r="AU1372" s="99">
        <f>SUMIFS(通讯通路门店!$W:$W,通讯通路门店!$S:$S,$G1372)</f>
        <v>0</v>
      </c>
      <c r="AV1372" s="99">
        <f>SUMIFS(通讯通路门店!$Z:$Z,通讯通路门店!$S:$S,$G1372)</f>
        <v>0</v>
      </c>
      <c r="AW1372" s="99">
        <f>SUMIFS(通讯通路门店!$AB:$AB,通讯通路门店!$S:$S,$G1372)</f>
        <v>0</v>
      </c>
      <c r="AX1372" s="99">
        <f>SUMIFS(通讯通路门店!$X:$X,通讯通路门店!$S:$S,$G1372)</f>
        <v>0</v>
      </c>
      <c r="AY1372" s="99">
        <f>SUMIFS(通讯通路门店!$Y:$Y,通讯通路门店!$S:$S,$G1372)</f>
        <v>0</v>
      </c>
      <c r="AZ1372" s="99">
        <f>SUMIFS(通讯通路门店!$AA:$AA,通讯通路门店!$S:$S,$G1372)</f>
        <v>0</v>
      </c>
      <c r="BA1372" s="99">
        <f t="shared" si="108"/>
        <v>0</v>
      </c>
      <c r="BB1372" s="99">
        <f t="shared" si="109"/>
        <v>0</v>
      </c>
      <c r="BC1372" s="99">
        <f>SUMIFS(通讯通路门店!$W:$W,通讯通路门店!$S:$S,$G1372,通讯通路门店!$J:$J,"荣耀体验店")+SUMIFS(通讯通路门店!$W:$W,通讯通路门店!$S:$S,$G1372,通讯通路门店!$J:$J,"荣耀授权专卖店")</f>
        <v>0</v>
      </c>
      <c r="BD1372" s="99">
        <f>SUMIFS(通讯通路门店!$Z:$Z,通讯通路门店!$S:$S,$G1372,通讯通路门店!$J:$J,"VIVO体验店")</f>
        <v>0</v>
      </c>
      <c r="BE1372" s="99">
        <f>SUMIFS(通讯通路门店!$AB:$AB,通讯通路门店!$S:$S,$G1372,通讯通路门店!$J:$J,"OPPO体验店")</f>
        <v>0</v>
      </c>
      <c r="BF1372" s="99">
        <f>SUMIFS(通讯通路门店!$X:$X,通讯通路门店!$S:$S,$G1372,通讯通路门店!$J:$J,"华为授权体验店")+SUMIFS(通讯通路门店!$AA:$AA,通讯通路门店!$S:$S,$G1372,通讯通路门店!$J:$J,"华为堡垒店")</f>
        <v>0</v>
      </c>
      <c r="BG1372" s="99">
        <f>SUMIFS(通讯通路门店!$Y:$Y,通讯通路门店!$S:$S,$G1372,通讯通路门店!$J:$J,"小米体验店")</f>
        <v>0</v>
      </c>
      <c r="BH1372" s="99">
        <f>SUMIFS(通讯通路门店!$AA:$AA,通讯通路门店!$S:$S,$G1372,通讯通路门店!$J:$J,"苹果体验店")</f>
        <v>0</v>
      </c>
      <c r="BI1372" s="99">
        <f>SUMIFS(通讯通路门店!$K:$K,通讯通路门店!$S:$S,$G1372,通讯通路门店!$J:$J,"其他品牌专卖店")</f>
        <v>0</v>
      </c>
      <c r="BJ1372" s="99">
        <f>SUMIFS(通讯通路门店!$AC:$AC,通讯通路门店!$S:$S,$G1372)</f>
        <v>0</v>
      </c>
      <c r="BK1372" s="99">
        <f>SUMIFS(通讯通路门店!$AD:$AD,通讯通路门店!$S:$S,$G1372)</f>
        <v>0</v>
      </c>
      <c r="BL1372" s="99">
        <f>SUMIFS(通讯通路门店!$AE:$AE,通讯通路门店!$S:$S,$G1372)</f>
        <v>0</v>
      </c>
      <c r="BM1372" s="99">
        <f>SUMIFS(通讯通路门店!$AF:$AF,通讯通路门店!$S:$S,$G1372)</f>
        <v>0</v>
      </c>
      <c r="BN1372" s="99">
        <f>SUMIFS(通讯通路门店!$AG:$AG,通讯通路门店!$S:$S,$G1372)</f>
        <v>0</v>
      </c>
      <c r="BO1372" s="99">
        <f>SUMIFS(通讯通路门店!$AH:$AH,通讯通路门店!$S:$S,$G1372)</f>
        <v>0</v>
      </c>
      <c r="BP1372" s="99">
        <f>SUMIFS(通讯通路门店!$AI:$AI,通讯通路门店!$S:$S,$G1372)</f>
        <v>0</v>
      </c>
      <c r="BQ1372" s="83"/>
    </row>
    <row r="1373" spans="1:69">
      <c r="A1373" s="99" t="str">
        <f>IFERROR(_xlfn.XLOOKUP($G1373,通讯通路门店!$S$4:$S$993933,通讯通路门店!$A$4:$A$993933,0,0),"")</f>
        <v>海南省</v>
      </c>
      <c r="B1373" s="99" t="str">
        <f>IFERROR(_xlfn.XLOOKUP($G1373,通讯通路门店!$S$4:$S$993933,通讯通路门店!$B$4:$B$993933,0,0),"")</f>
        <v>乐东黎族自治县</v>
      </c>
      <c r="C1373" s="99" t="str">
        <f>IFERROR(_xlfn.XLOOKUP($G1373,通讯通路门店!$S$4:$S$993933,通讯通路门店!$C$4:$C$993933,0,0),"")</f>
        <v>乐东黎族自治县</v>
      </c>
      <c r="D1373" s="99" t="str">
        <f>IFERROR(_xlfn.XLOOKUP($G1373,通讯通路门店!$S$4:$S$993933,通讯通路门店!$D$4:$D$993933,0,0),"")</f>
        <v>万冲镇</v>
      </c>
      <c r="E1373" s="83"/>
      <c r="F1373" s="83"/>
      <c r="G1373" s="101"/>
      <c r="H1373" s="102">
        <f>IFERROR(_xlfn.XLOOKUP($G1373,通讯通路门店!$S$4:$S$993933,通讯通路门店!$R$4:$R$993933,0,0),"")</f>
        <v>0</v>
      </c>
      <c r="I1373" s="83"/>
      <c r="J1373" s="83"/>
      <c r="K1373" s="83"/>
      <c r="L1373" s="83"/>
      <c r="M1373" s="83"/>
      <c r="N1373" s="83"/>
      <c r="O1373" s="83"/>
      <c r="P1373" s="83"/>
      <c r="Q1373" s="83"/>
      <c r="R1373" s="83"/>
      <c r="S1373" s="83"/>
      <c r="T1373" s="83"/>
      <c r="U1373" s="99">
        <f>COUNTIF(通讯通路门店!$S:$S,$G1373)</f>
        <v>0</v>
      </c>
      <c r="V1373" s="99">
        <f>COUNTIFS(通讯通路门店!$S:$S,$G1373,通讯通路门店!$J:$J,"综合卖场")</f>
        <v>0</v>
      </c>
      <c r="W1373" s="99">
        <f>SUMIFS(通讯通路门店!$AJ:$AJ,通讯通路门店!$S:$S,通讯客户沙盘!$G1373)</f>
        <v>0</v>
      </c>
      <c r="X1373" s="99">
        <f t="shared" si="105"/>
        <v>0</v>
      </c>
      <c r="Y1373" s="99">
        <f>COUNTIFS(通讯通路门店!$S:$S,$G1373,通讯通路门店!$J:$J,"荣耀体验店")+COUNTIFS(通讯通路门店!$S:$S,$G1373,通讯通路门店!$J:$J,"荣耀授权专卖店")</f>
        <v>0</v>
      </c>
      <c r="Z1373" s="99">
        <f>COUNTIFS(通讯通路门店!$S:$S,$G1373,通讯通路门店!$J:$J,"VIVO体验店")</f>
        <v>0</v>
      </c>
      <c r="AA1373" s="99">
        <f>COUNTIFS(通讯通路门店!$S:$S,$G1373,通讯通路门店!$J:$J,"OPPO体验店")</f>
        <v>0</v>
      </c>
      <c r="AB1373" s="99">
        <f>COUNTIFS(通讯通路门店!$S:$S,$G1373,通讯通路门店!$J:$J,"华为授权体验店")+COUNTIFS(通讯通路门店!$S:$S,$G1373,通讯通路门店!$J:$J,"华为堡垒店")</f>
        <v>0</v>
      </c>
      <c r="AC1373" s="99">
        <f>COUNTIFS(通讯通路门店!$S:$S,$G1373,通讯通路门店!$J:$J,"小米体验店")</f>
        <v>0</v>
      </c>
      <c r="AD1373" s="99">
        <f>COUNTIFS(通讯通路门店!$S:$S,$G1373,通讯通路门店!$J:$J,"苹果体验店")</f>
        <v>0</v>
      </c>
      <c r="AE1373" s="99">
        <f>COUNTIFS(通讯通路门店!$S:$S,$G1373,通讯通路门店!$J:$J,"其他品牌专卖店")</f>
        <v>0</v>
      </c>
      <c r="AF1373" s="99">
        <f>SUMIFS(通讯通路门店!$BI:$BI,通讯通路门店!$S:$S,$G1373)</f>
        <v>0</v>
      </c>
      <c r="AG1373" s="99">
        <f>SUMIFS(通讯通路门店!$BH:$BH,通讯通路门店!$S:$S,$G1373)</f>
        <v>0</v>
      </c>
      <c r="AH1373" s="99">
        <f t="shared" si="106"/>
        <v>0</v>
      </c>
      <c r="AI1373" s="99">
        <f>SUMIFS(通讯通路门店!$BB:$BB,通讯通路门店!$S:$S,$G1373)</f>
        <v>0</v>
      </c>
      <c r="AJ1373" s="99">
        <f>SUMIFS(通讯通路门店!$BE:$BE,通讯通路门店!$S:$S,$G1373)</f>
        <v>0</v>
      </c>
      <c r="AK1373" s="99">
        <f>SUMIFS(通讯通路门店!$BG:$BG,通讯通路门店!$S:$S,$G1373)</f>
        <v>0</v>
      </c>
      <c r="AL1373" s="99">
        <f>SUMIFS(通讯通路门店!$BC:$BC,通讯通路门店!$S:$S,$G1373)</f>
        <v>0</v>
      </c>
      <c r="AM1373" s="99">
        <f>SUMIFS(通讯通路门店!$BD:$BD,通讯通路门店!$S:$S,$G1373)</f>
        <v>0</v>
      </c>
      <c r="AN1373" s="99">
        <f>SUMIFS(通讯通路门店!$BF:$BF,通讯通路门店!$S:$S,$G1373)</f>
        <v>0</v>
      </c>
      <c r="AO1373" s="99">
        <f t="shared" si="107"/>
        <v>0</v>
      </c>
      <c r="AP1373" s="99">
        <f>SUMIFS(通讯通路门店!$K:$K,通讯通路门店!$S:$S,$G1373)</f>
        <v>0</v>
      </c>
      <c r="AQ1373" s="83"/>
      <c r="AR1373" s="99">
        <f>SUMIFS(通讯通路门店!$T:$T,通讯通路门店!$S:$S,$G1373)</f>
        <v>0</v>
      </c>
      <c r="AS1373" s="99">
        <f>SUMIFS(通讯通路门店!$U:$U,通讯通路门店!$S:$S,$G1373)</f>
        <v>0</v>
      </c>
      <c r="AT1373" s="99">
        <f>SUMIFS(通讯通路门店!$V:$V,通讯通路门店!$S:$S,$G1373)</f>
        <v>0</v>
      </c>
      <c r="AU1373" s="99">
        <f>SUMIFS(通讯通路门店!$W:$W,通讯通路门店!$S:$S,$G1373)</f>
        <v>0</v>
      </c>
      <c r="AV1373" s="99">
        <f>SUMIFS(通讯通路门店!$Z:$Z,通讯通路门店!$S:$S,$G1373)</f>
        <v>0</v>
      </c>
      <c r="AW1373" s="99">
        <f>SUMIFS(通讯通路门店!$AB:$AB,通讯通路门店!$S:$S,$G1373)</f>
        <v>0</v>
      </c>
      <c r="AX1373" s="99">
        <f>SUMIFS(通讯通路门店!$X:$X,通讯通路门店!$S:$S,$G1373)</f>
        <v>0</v>
      </c>
      <c r="AY1373" s="99">
        <f>SUMIFS(通讯通路门店!$Y:$Y,通讯通路门店!$S:$S,$G1373)</f>
        <v>0</v>
      </c>
      <c r="AZ1373" s="99">
        <f>SUMIFS(通讯通路门店!$AA:$AA,通讯通路门店!$S:$S,$G1373)</f>
        <v>0</v>
      </c>
      <c r="BA1373" s="99">
        <f t="shared" si="108"/>
        <v>0</v>
      </c>
      <c r="BB1373" s="99">
        <f t="shared" si="109"/>
        <v>0</v>
      </c>
      <c r="BC1373" s="99">
        <f>SUMIFS(通讯通路门店!$W:$W,通讯通路门店!$S:$S,$G1373,通讯通路门店!$J:$J,"荣耀体验店")+SUMIFS(通讯通路门店!$W:$W,通讯通路门店!$S:$S,$G1373,通讯通路门店!$J:$J,"荣耀授权专卖店")</f>
        <v>0</v>
      </c>
      <c r="BD1373" s="99">
        <f>SUMIFS(通讯通路门店!$Z:$Z,通讯通路门店!$S:$S,$G1373,通讯通路门店!$J:$J,"VIVO体验店")</f>
        <v>0</v>
      </c>
      <c r="BE1373" s="99">
        <f>SUMIFS(通讯通路门店!$AB:$AB,通讯通路门店!$S:$S,$G1373,通讯通路门店!$J:$J,"OPPO体验店")</f>
        <v>0</v>
      </c>
      <c r="BF1373" s="99">
        <f>SUMIFS(通讯通路门店!$X:$X,通讯通路门店!$S:$S,$G1373,通讯通路门店!$J:$J,"华为授权体验店")+SUMIFS(通讯通路门店!$AA:$AA,通讯通路门店!$S:$S,$G1373,通讯通路门店!$J:$J,"华为堡垒店")</f>
        <v>0</v>
      </c>
      <c r="BG1373" s="99">
        <f>SUMIFS(通讯通路门店!$Y:$Y,通讯通路门店!$S:$S,$G1373,通讯通路门店!$J:$J,"小米体验店")</f>
        <v>0</v>
      </c>
      <c r="BH1373" s="99">
        <f>SUMIFS(通讯通路门店!$AA:$AA,通讯通路门店!$S:$S,$G1373,通讯通路门店!$J:$J,"苹果体验店")</f>
        <v>0</v>
      </c>
      <c r="BI1373" s="99">
        <f>SUMIFS(通讯通路门店!$K:$K,通讯通路门店!$S:$S,$G1373,通讯通路门店!$J:$J,"其他品牌专卖店")</f>
        <v>0</v>
      </c>
      <c r="BJ1373" s="99">
        <f>SUMIFS(通讯通路门店!$AC:$AC,通讯通路门店!$S:$S,$G1373)</f>
        <v>0</v>
      </c>
      <c r="BK1373" s="99">
        <f>SUMIFS(通讯通路门店!$AD:$AD,通讯通路门店!$S:$S,$G1373)</f>
        <v>0</v>
      </c>
      <c r="BL1373" s="99">
        <f>SUMIFS(通讯通路门店!$AE:$AE,通讯通路门店!$S:$S,$G1373)</f>
        <v>0</v>
      </c>
      <c r="BM1373" s="99">
        <f>SUMIFS(通讯通路门店!$AF:$AF,通讯通路门店!$S:$S,$G1373)</f>
        <v>0</v>
      </c>
      <c r="BN1373" s="99">
        <f>SUMIFS(通讯通路门店!$AG:$AG,通讯通路门店!$S:$S,$G1373)</f>
        <v>0</v>
      </c>
      <c r="BO1373" s="99">
        <f>SUMIFS(通讯通路门店!$AH:$AH,通讯通路门店!$S:$S,$G1373)</f>
        <v>0</v>
      </c>
      <c r="BP1373" s="99">
        <f>SUMIFS(通讯通路门店!$AI:$AI,通讯通路门店!$S:$S,$G1373)</f>
        <v>0</v>
      </c>
      <c r="BQ1373" s="83"/>
    </row>
    <row r="1374" spans="1:69">
      <c r="A1374" s="99" t="str">
        <f>IFERROR(_xlfn.XLOOKUP($G1374,通讯通路门店!$S$4:$S$993933,通讯通路门店!$A$4:$A$993933,0,0),"")</f>
        <v>海南省</v>
      </c>
      <c r="B1374" s="99" t="str">
        <f>IFERROR(_xlfn.XLOOKUP($G1374,通讯通路门店!$S$4:$S$993933,通讯通路门店!$B$4:$B$993933,0,0),"")</f>
        <v>乐东黎族自治县</v>
      </c>
      <c r="C1374" s="99" t="str">
        <f>IFERROR(_xlfn.XLOOKUP($G1374,通讯通路门店!$S$4:$S$993933,通讯通路门店!$C$4:$C$993933,0,0),"")</f>
        <v>乐东黎族自治县</v>
      </c>
      <c r="D1374" s="99" t="str">
        <f>IFERROR(_xlfn.XLOOKUP($G1374,通讯通路门店!$S$4:$S$993933,通讯通路门店!$D$4:$D$993933,0,0),"")</f>
        <v>万冲镇</v>
      </c>
      <c r="E1374" s="83"/>
      <c r="F1374" s="83"/>
      <c r="G1374" s="101"/>
      <c r="H1374" s="102">
        <f>IFERROR(_xlfn.XLOOKUP($G1374,通讯通路门店!$S$4:$S$993933,通讯通路门店!$R$4:$R$993933,0,0),"")</f>
        <v>0</v>
      </c>
      <c r="I1374" s="83"/>
      <c r="J1374" s="83"/>
      <c r="K1374" s="83"/>
      <c r="L1374" s="83"/>
      <c r="M1374" s="83"/>
      <c r="N1374" s="83"/>
      <c r="O1374" s="83"/>
      <c r="P1374" s="83"/>
      <c r="Q1374" s="83"/>
      <c r="R1374" s="83"/>
      <c r="S1374" s="83"/>
      <c r="T1374" s="83"/>
      <c r="U1374" s="99">
        <f>COUNTIF(通讯通路门店!$S:$S,$G1374)</f>
        <v>0</v>
      </c>
      <c r="V1374" s="99">
        <f>COUNTIFS(通讯通路门店!$S:$S,$G1374,通讯通路门店!$J:$J,"综合卖场")</f>
        <v>0</v>
      </c>
      <c r="W1374" s="99">
        <f>SUMIFS(通讯通路门店!$AJ:$AJ,通讯通路门店!$S:$S,通讯客户沙盘!$G1374)</f>
        <v>0</v>
      </c>
      <c r="X1374" s="99">
        <f t="shared" si="105"/>
        <v>0</v>
      </c>
      <c r="Y1374" s="99">
        <f>COUNTIFS(通讯通路门店!$S:$S,$G1374,通讯通路门店!$J:$J,"荣耀体验店")+COUNTIFS(通讯通路门店!$S:$S,$G1374,通讯通路门店!$J:$J,"荣耀授权专卖店")</f>
        <v>0</v>
      </c>
      <c r="Z1374" s="99">
        <f>COUNTIFS(通讯通路门店!$S:$S,$G1374,通讯通路门店!$J:$J,"VIVO体验店")</f>
        <v>0</v>
      </c>
      <c r="AA1374" s="99">
        <f>COUNTIFS(通讯通路门店!$S:$S,$G1374,通讯通路门店!$J:$J,"OPPO体验店")</f>
        <v>0</v>
      </c>
      <c r="AB1374" s="99">
        <f>COUNTIFS(通讯通路门店!$S:$S,$G1374,通讯通路门店!$J:$J,"华为授权体验店")+COUNTIFS(通讯通路门店!$S:$S,$G1374,通讯通路门店!$J:$J,"华为堡垒店")</f>
        <v>0</v>
      </c>
      <c r="AC1374" s="99">
        <f>COUNTIFS(通讯通路门店!$S:$S,$G1374,通讯通路门店!$J:$J,"小米体验店")</f>
        <v>0</v>
      </c>
      <c r="AD1374" s="99">
        <f>COUNTIFS(通讯通路门店!$S:$S,$G1374,通讯通路门店!$J:$J,"苹果体验店")</f>
        <v>0</v>
      </c>
      <c r="AE1374" s="99">
        <f>COUNTIFS(通讯通路门店!$S:$S,$G1374,通讯通路门店!$J:$J,"其他品牌专卖店")</f>
        <v>0</v>
      </c>
      <c r="AF1374" s="99">
        <f>SUMIFS(通讯通路门店!$BI:$BI,通讯通路门店!$S:$S,$G1374)</f>
        <v>0</v>
      </c>
      <c r="AG1374" s="99">
        <f>SUMIFS(通讯通路门店!$BH:$BH,通讯通路门店!$S:$S,$G1374)</f>
        <v>0</v>
      </c>
      <c r="AH1374" s="99">
        <f t="shared" si="106"/>
        <v>0</v>
      </c>
      <c r="AI1374" s="99">
        <f>SUMIFS(通讯通路门店!$BB:$BB,通讯通路门店!$S:$S,$G1374)</f>
        <v>0</v>
      </c>
      <c r="AJ1374" s="99">
        <f>SUMIFS(通讯通路门店!$BE:$BE,通讯通路门店!$S:$S,$G1374)</f>
        <v>0</v>
      </c>
      <c r="AK1374" s="99">
        <f>SUMIFS(通讯通路门店!$BG:$BG,通讯通路门店!$S:$S,$G1374)</f>
        <v>0</v>
      </c>
      <c r="AL1374" s="99">
        <f>SUMIFS(通讯通路门店!$BC:$BC,通讯通路门店!$S:$S,$G1374)</f>
        <v>0</v>
      </c>
      <c r="AM1374" s="99">
        <f>SUMIFS(通讯通路门店!$BD:$BD,通讯通路门店!$S:$S,$G1374)</f>
        <v>0</v>
      </c>
      <c r="AN1374" s="99">
        <f>SUMIFS(通讯通路门店!$BF:$BF,通讯通路门店!$S:$S,$G1374)</f>
        <v>0</v>
      </c>
      <c r="AO1374" s="99">
        <f t="shared" si="107"/>
        <v>0</v>
      </c>
      <c r="AP1374" s="99">
        <f>SUMIFS(通讯通路门店!$K:$K,通讯通路门店!$S:$S,$G1374)</f>
        <v>0</v>
      </c>
      <c r="AQ1374" s="83"/>
      <c r="AR1374" s="99">
        <f>SUMIFS(通讯通路门店!$T:$T,通讯通路门店!$S:$S,$G1374)</f>
        <v>0</v>
      </c>
      <c r="AS1374" s="99">
        <f>SUMIFS(通讯通路门店!$U:$U,通讯通路门店!$S:$S,$G1374)</f>
        <v>0</v>
      </c>
      <c r="AT1374" s="99">
        <f>SUMIFS(通讯通路门店!$V:$V,通讯通路门店!$S:$S,$G1374)</f>
        <v>0</v>
      </c>
      <c r="AU1374" s="99">
        <f>SUMIFS(通讯通路门店!$W:$W,通讯通路门店!$S:$S,$G1374)</f>
        <v>0</v>
      </c>
      <c r="AV1374" s="99">
        <f>SUMIFS(通讯通路门店!$Z:$Z,通讯通路门店!$S:$S,$G1374)</f>
        <v>0</v>
      </c>
      <c r="AW1374" s="99">
        <f>SUMIFS(通讯通路门店!$AB:$AB,通讯通路门店!$S:$S,$G1374)</f>
        <v>0</v>
      </c>
      <c r="AX1374" s="99">
        <f>SUMIFS(通讯通路门店!$X:$X,通讯通路门店!$S:$S,$G1374)</f>
        <v>0</v>
      </c>
      <c r="AY1374" s="99">
        <f>SUMIFS(通讯通路门店!$Y:$Y,通讯通路门店!$S:$S,$G1374)</f>
        <v>0</v>
      </c>
      <c r="AZ1374" s="99">
        <f>SUMIFS(通讯通路门店!$AA:$AA,通讯通路门店!$S:$S,$G1374)</f>
        <v>0</v>
      </c>
      <c r="BA1374" s="99">
        <f t="shared" si="108"/>
        <v>0</v>
      </c>
      <c r="BB1374" s="99">
        <f t="shared" si="109"/>
        <v>0</v>
      </c>
      <c r="BC1374" s="99">
        <f>SUMIFS(通讯通路门店!$W:$W,通讯通路门店!$S:$S,$G1374,通讯通路门店!$J:$J,"荣耀体验店")+SUMIFS(通讯通路门店!$W:$W,通讯通路门店!$S:$S,$G1374,通讯通路门店!$J:$J,"荣耀授权专卖店")</f>
        <v>0</v>
      </c>
      <c r="BD1374" s="99">
        <f>SUMIFS(通讯通路门店!$Z:$Z,通讯通路门店!$S:$S,$G1374,通讯通路门店!$J:$J,"VIVO体验店")</f>
        <v>0</v>
      </c>
      <c r="BE1374" s="99">
        <f>SUMIFS(通讯通路门店!$AB:$AB,通讯通路门店!$S:$S,$G1374,通讯通路门店!$J:$J,"OPPO体验店")</f>
        <v>0</v>
      </c>
      <c r="BF1374" s="99">
        <f>SUMIFS(通讯通路门店!$X:$X,通讯通路门店!$S:$S,$G1374,通讯通路门店!$J:$J,"华为授权体验店")+SUMIFS(通讯通路门店!$AA:$AA,通讯通路门店!$S:$S,$G1374,通讯通路门店!$J:$J,"华为堡垒店")</f>
        <v>0</v>
      </c>
      <c r="BG1374" s="99">
        <f>SUMIFS(通讯通路门店!$Y:$Y,通讯通路门店!$S:$S,$G1374,通讯通路门店!$J:$J,"小米体验店")</f>
        <v>0</v>
      </c>
      <c r="BH1374" s="99">
        <f>SUMIFS(通讯通路门店!$AA:$AA,通讯通路门店!$S:$S,$G1374,通讯通路门店!$J:$J,"苹果体验店")</f>
        <v>0</v>
      </c>
      <c r="BI1374" s="99">
        <f>SUMIFS(通讯通路门店!$K:$K,通讯通路门店!$S:$S,$G1374,通讯通路门店!$J:$J,"其他品牌专卖店")</f>
        <v>0</v>
      </c>
      <c r="BJ1374" s="99">
        <f>SUMIFS(通讯通路门店!$AC:$AC,通讯通路门店!$S:$S,$G1374)</f>
        <v>0</v>
      </c>
      <c r="BK1374" s="99">
        <f>SUMIFS(通讯通路门店!$AD:$AD,通讯通路门店!$S:$S,$G1374)</f>
        <v>0</v>
      </c>
      <c r="BL1374" s="99">
        <f>SUMIFS(通讯通路门店!$AE:$AE,通讯通路门店!$S:$S,$G1374)</f>
        <v>0</v>
      </c>
      <c r="BM1374" s="99">
        <f>SUMIFS(通讯通路门店!$AF:$AF,通讯通路门店!$S:$S,$G1374)</f>
        <v>0</v>
      </c>
      <c r="BN1374" s="99">
        <f>SUMIFS(通讯通路门店!$AG:$AG,通讯通路门店!$S:$S,$G1374)</f>
        <v>0</v>
      </c>
      <c r="BO1374" s="99">
        <f>SUMIFS(通讯通路门店!$AH:$AH,通讯通路门店!$S:$S,$G1374)</f>
        <v>0</v>
      </c>
      <c r="BP1374" s="99">
        <f>SUMIFS(通讯通路门店!$AI:$AI,通讯通路门店!$S:$S,$G1374)</f>
        <v>0</v>
      </c>
      <c r="BQ1374" s="83"/>
    </row>
    <row r="1375" spans="1:69">
      <c r="A1375" s="99" t="str">
        <f>IFERROR(_xlfn.XLOOKUP($G1375,通讯通路门店!$S$4:$S$993933,通讯通路门店!$A$4:$A$993933,0,0),"")</f>
        <v>海南省</v>
      </c>
      <c r="B1375" s="99" t="str">
        <f>IFERROR(_xlfn.XLOOKUP($G1375,通讯通路门店!$S$4:$S$993933,通讯通路门店!$B$4:$B$993933,0,0),"")</f>
        <v>乐东黎族自治县</v>
      </c>
      <c r="C1375" s="99" t="str">
        <f>IFERROR(_xlfn.XLOOKUP($G1375,通讯通路门店!$S$4:$S$993933,通讯通路门店!$C$4:$C$993933,0,0),"")</f>
        <v>乐东黎族自治县</v>
      </c>
      <c r="D1375" s="99" t="str">
        <f>IFERROR(_xlfn.XLOOKUP($G1375,通讯通路门店!$S$4:$S$993933,通讯通路门店!$D$4:$D$993933,0,0),"")</f>
        <v>万冲镇</v>
      </c>
      <c r="E1375" s="83"/>
      <c r="F1375" s="83"/>
      <c r="G1375" s="101"/>
      <c r="H1375" s="102">
        <f>IFERROR(_xlfn.XLOOKUP($G1375,通讯通路门店!$S$4:$S$993933,通讯通路门店!$R$4:$R$993933,0,0),"")</f>
        <v>0</v>
      </c>
      <c r="I1375" s="83"/>
      <c r="J1375" s="83"/>
      <c r="K1375" s="83"/>
      <c r="L1375" s="83"/>
      <c r="M1375" s="83"/>
      <c r="N1375" s="83"/>
      <c r="O1375" s="83"/>
      <c r="P1375" s="83"/>
      <c r="Q1375" s="83"/>
      <c r="R1375" s="83"/>
      <c r="S1375" s="83"/>
      <c r="T1375" s="83"/>
      <c r="U1375" s="99">
        <f>COUNTIF(通讯通路门店!$S:$S,$G1375)</f>
        <v>0</v>
      </c>
      <c r="V1375" s="99">
        <f>COUNTIFS(通讯通路门店!$S:$S,$G1375,通讯通路门店!$J:$J,"综合卖场")</f>
        <v>0</v>
      </c>
      <c r="W1375" s="99">
        <f>SUMIFS(通讯通路门店!$AJ:$AJ,通讯通路门店!$S:$S,通讯客户沙盘!$G1375)</f>
        <v>0</v>
      </c>
      <c r="X1375" s="99">
        <f t="shared" si="105"/>
        <v>0</v>
      </c>
      <c r="Y1375" s="99">
        <f>COUNTIFS(通讯通路门店!$S:$S,$G1375,通讯通路门店!$J:$J,"荣耀体验店")+COUNTIFS(通讯通路门店!$S:$S,$G1375,通讯通路门店!$J:$J,"荣耀授权专卖店")</f>
        <v>0</v>
      </c>
      <c r="Z1375" s="99">
        <f>COUNTIFS(通讯通路门店!$S:$S,$G1375,通讯通路门店!$J:$J,"VIVO体验店")</f>
        <v>0</v>
      </c>
      <c r="AA1375" s="99">
        <f>COUNTIFS(通讯通路门店!$S:$S,$G1375,通讯通路门店!$J:$J,"OPPO体验店")</f>
        <v>0</v>
      </c>
      <c r="AB1375" s="99">
        <f>COUNTIFS(通讯通路门店!$S:$S,$G1375,通讯通路门店!$J:$J,"华为授权体验店")+COUNTIFS(通讯通路门店!$S:$S,$G1375,通讯通路门店!$J:$J,"华为堡垒店")</f>
        <v>0</v>
      </c>
      <c r="AC1375" s="99">
        <f>COUNTIFS(通讯通路门店!$S:$S,$G1375,通讯通路门店!$J:$J,"小米体验店")</f>
        <v>0</v>
      </c>
      <c r="AD1375" s="99">
        <f>COUNTIFS(通讯通路门店!$S:$S,$G1375,通讯通路门店!$J:$J,"苹果体验店")</f>
        <v>0</v>
      </c>
      <c r="AE1375" s="99">
        <f>COUNTIFS(通讯通路门店!$S:$S,$G1375,通讯通路门店!$J:$J,"其他品牌专卖店")</f>
        <v>0</v>
      </c>
      <c r="AF1375" s="99">
        <f>SUMIFS(通讯通路门店!$BI:$BI,通讯通路门店!$S:$S,$G1375)</f>
        <v>0</v>
      </c>
      <c r="AG1375" s="99">
        <f>SUMIFS(通讯通路门店!$BH:$BH,通讯通路门店!$S:$S,$G1375)</f>
        <v>0</v>
      </c>
      <c r="AH1375" s="99">
        <f t="shared" si="106"/>
        <v>0</v>
      </c>
      <c r="AI1375" s="99">
        <f>SUMIFS(通讯通路门店!$BB:$BB,通讯通路门店!$S:$S,$G1375)</f>
        <v>0</v>
      </c>
      <c r="AJ1375" s="99">
        <f>SUMIFS(通讯通路门店!$BE:$BE,通讯通路门店!$S:$S,$G1375)</f>
        <v>0</v>
      </c>
      <c r="AK1375" s="99">
        <f>SUMIFS(通讯通路门店!$BG:$BG,通讯通路门店!$S:$S,$G1375)</f>
        <v>0</v>
      </c>
      <c r="AL1375" s="99">
        <f>SUMIFS(通讯通路门店!$BC:$BC,通讯通路门店!$S:$S,$G1375)</f>
        <v>0</v>
      </c>
      <c r="AM1375" s="99">
        <f>SUMIFS(通讯通路门店!$BD:$BD,通讯通路门店!$S:$S,$G1375)</f>
        <v>0</v>
      </c>
      <c r="AN1375" s="99">
        <f>SUMIFS(通讯通路门店!$BF:$BF,通讯通路门店!$S:$S,$G1375)</f>
        <v>0</v>
      </c>
      <c r="AO1375" s="99">
        <f t="shared" si="107"/>
        <v>0</v>
      </c>
      <c r="AP1375" s="99">
        <f>SUMIFS(通讯通路门店!$K:$K,通讯通路门店!$S:$S,$G1375)</f>
        <v>0</v>
      </c>
      <c r="AQ1375" s="83"/>
      <c r="AR1375" s="99">
        <f>SUMIFS(通讯通路门店!$T:$T,通讯通路门店!$S:$S,$G1375)</f>
        <v>0</v>
      </c>
      <c r="AS1375" s="99">
        <f>SUMIFS(通讯通路门店!$U:$U,通讯通路门店!$S:$S,$G1375)</f>
        <v>0</v>
      </c>
      <c r="AT1375" s="99">
        <f>SUMIFS(通讯通路门店!$V:$V,通讯通路门店!$S:$S,$G1375)</f>
        <v>0</v>
      </c>
      <c r="AU1375" s="99">
        <f>SUMIFS(通讯通路门店!$W:$W,通讯通路门店!$S:$S,$G1375)</f>
        <v>0</v>
      </c>
      <c r="AV1375" s="99">
        <f>SUMIFS(通讯通路门店!$Z:$Z,通讯通路门店!$S:$S,$G1375)</f>
        <v>0</v>
      </c>
      <c r="AW1375" s="99">
        <f>SUMIFS(通讯通路门店!$AB:$AB,通讯通路门店!$S:$S,$G1375)</f>
        <v>0</v>
      </c>
      <c r="AX1375" s="99">
        <f>SUMIFS(通讯通路门店!$X:$X,通讯通路门店!$S:$S,$G1375)</f>
        <v>0</v>
      </c>
      <c r="AY1375" s="99">
        <f>SUMIFS(通讯通路门店!$Y:$Y,通讯通路门店!$S:$S,$G1375)</f>
        <v>0</v>
      </c>
      <c r="AZ1375" s="99">
        <f>SUMIFS(通讯通路门店!$AA:$AA,通讯通路门店!$S:$S,$G1375)</f>
        <v>0</v>
      </c>
      <c r="BA1375" s="99">
        <f t="shared" si="108"/>
        <v>0</v>
      </c>
      <c r="BB1375" s="99">
        <f t="shared" si="109"/>
        <v>0</v>
      </c>
      <c r="BC1375" s="99">
        <f>SUMIFS(通讯通路门店!$W:$W,通讯通路门店!$S:$S,$G1375,通讯通路门店!$J:$J,"荣耀体验店")+SUMIFS(通讯通路门店!$W:$W,通讯通路门店!$S:$S,$G1375,通讯通路门店!$J:$J,"荣耀授权专卖店")</f>
        <v>0</v>
      </c>
      <c r="BD1375" s="99">
        <f>SUMIFS(通讯通路门店!$Z:$Z,通讯通路门店!$S:$S,$G1375,通讯通路门店!$J:$J,"VIVO体验店")</f>
        <v>0</v>
      </c>
      <c r="BE1375" s="99">
        <f>SUMIFS(通讯通路门店!$AB:$AB,通讯通路门店!$S:$S,$G1375,通讯通路门店!$J:$J,"OPPO体验店")</f>
        <v>0</v>
      </c>
      <c r="BF1375" s="99">
        <f>SUMIFS(通讯通路门店!$X:$X,通讯通路门店!$S:$S,$G1375,通讯通路门店!$J:$J,"华为授权体验店")+SUMIFS(通讯通路门店!$AA:$AA,通讯通路门店!$S:$S,$G1375,通讯通路门店!$J:$J,"华为堡垒店")</f>
        <v>0</v>
      </c>
      <c r="BG1375" s="99">
        <f>SUMIFS(通讯通路门店!$Y:$Y,通讯通路门店!$S:$S,$G1375,通讯通路门店!$J:$J,"小米体验店")</f>
        <v>0</v>
      </c>
      <c r="BH1375" s="99">
        <f>SUMIFS(通讯通路门店!$AA:$AA,通讯通路门店!$S:$S,$G1375,通讯通路门店!$J:$J,"苹果体验店")</f>
        <v>0</v>
      </c>
      <c r="BI1375" s="99">
        <f>SUMIFS(通讯通路门店!$K:$K,通讯通路门店!$S:$S,$G1375,通讯通路门店!$J:$J,"其他品牌专卖店")</f>
        <v>0</v>
      </c>
      <c r="BJ1375" s="99">
        <f>SUMIFS(通讯通路门店!$AC:$AC,通讯通路门店!$S:$S,$G1375)</f>
        <v>0</v>
      </c>
      <c r="BK1375" s="99">
        <f>SUMIFS(通讯通路门店!$AD:$AD,通讯通路门店!$S:$S,$G1375)</f>
        <v>0</v>
      </c>
      <c r="BL1375" s="99">
        <f>SUMIFS(通讯通路门店!$AE:$AE,通讯通路门店!$S:$S,$G1375)</f>
        <v>0</v>
      </c>
      <c r="BM1375" s="99">
        <f>SUMIFS(通讯通路门店!$AF:$AF,通讯通路门店!$S:$S,$G1375)</f>
        <v>0</v>
      </c>
      <c r="BN1375" s="99">
        <f>SUMIFS(通讯通路门店!$AG:$AG,通讯通路门店!$S:$S,$G1375)</f>
        <v>0</v>
      </c>
      <c r="BO1375" s="99">
        <f>SUMIFS(通讯通路门店!$AH:$AH,通讯通路门店!$S:$S,$G1375)</f>
        <v>0</v>
      </c>
      <c r="BP1375" s="99">
        <f>SUMIFS(通讯通路门店!$AI:$AI,通讯通路门店!$S:$S,$G1375)</f>
        <v>0</v>
      </c>
      <c r="BQ1375" s="83"/>
    </row>
    <row r="1376" spans="1:69">
      <c r="A1376" s="99" t="str">
        <f>IFERROR(_xlfn.XLOOKUP($G1376,通讯通路门店!$S$4:$S$993933,通讯通路门店!$A$4:$A$993933,0,0),"")</f>
        <v>海南省</v>
      </c>
      <c r="B1376" s="99" t="str">
        <f>IFERROR(_xlfn.XLOOKUP($G1376,通讯通路门店!$S$4:$S$993933,通讯通路门店!$B$4:$B$993933,0,0),"")</f>
        <v>乐东黎族自治县</v>
      </c>
      <c r="C1376" s="99" t="str">
        <f>IFERROR(_xlfn.XLOOKUP($G1376,通讯通路门店!$S$4:$S$993933,通讯通路门店!$C$4:$C$993933,0,0),"")</f>
        <v>乐东黎族自治县</v>
      </c>
      <c r="D1376" s="99" t="str">
        <f>IFERROR(_xlfn.XLOOKUP($G1376,通讯通路门店!$S$4:$S$993933,通讯通路门店!$D$4:$D$993933,0,0),"")</f>
        <v>万冲镇</v>
      </c>
      <c r="E1376" s="83"/>
      <c r="F1376" s="83"/>
      <c r="G1376" s="101"/>
      <c r="H1376" s="102">
        <f>IFERROR(_xlfn.XLOOKUP($G1376,通讯通路门店!$S$4:$S$993933,通讯通路门店!$R$4:$R$993933,0,0),"")</f>
        <v>0</v>
      </c>
      <c r="I1376" s="83"/>
      <c r="J1376" s="83"/>
      <c r="K1376" s="83"/>
      <c r="L1376" s="83"/>
      <c r="M1376" s="83"/>
      <c r="N1376" s="83"/>
      <c r="O1376" s="83"/>
      <c r="P1376" s="83"/>
      <c r="Q1376" s="83"/>
      <c r="R1376" s="83"/>
      <c r="S1376" s="83"/>
      <c r="T1376" s="83"/>
      <c r="U1376" s="99">
        <f>COUNTIF(通讯通路门店!$S:$S,$G1376)</f>
        <v>0</v>
      </c>
      <c r="V1376" s="99">
        <f>COUNTIFS(通讯通路门店!$S:$S,$G1376,通讯通路门店!$J:$J,"综合卖场")</f>
        <v>0</v>
      </c>
      <c r="W1376" s="99">
        <f>SUMIFS(通讯通路门店!$AJ:$AJ,通讯通路门店!$S:$S,通讯客户沙盘!$G1376)</f>
        <v>0</v>
      </c>
      <c r="X1376" s="99">
        <f t="shared" si="105"/>
        <v>0</v>
      </c>
      <c r="Y1376" s="99">
        <f>COUNTIFS(通讯通路门店!$S:$S,$G1376,通讯通路门店!$J:$J,"荣耀体验店")+COUNTIFS(通讯通路门店!$S:$S,$G1376,通讯通路门店!$J:$J,"荣耀授权专卖店")</f>
        <v>0</v>
      </c>
      <c r="Z1376" s="99">
        <f>COUNTIFS(通讯通路门店!$S:$S,$G1376,通讯通路门店!$J:$J,"VIVO体验店")</f>
        <v>0</v>
      </c>
      <c r="AA1376" s="99">
        <f>COUNTIFS(通讯通路门店!$S:$S,$G1376,通讯通路门店!$J:$J,"OPPO体验店")</f>
        <v>0</v>
      </c>
      <c r="AB1376" s="99">
        <f>COUNTIFS(通讯通路门店!$S:$S,$G1376,通讯通路门店!$J:$J,"华为授权体验店")+COUNTIFS(通讯通路门店!$S:$S,$G1376,通讯通路门店!$J:$J,"华为堡垒店")</f>
        <v>0</v>
      </c>
      <c r="AC1376" s="99">
        <f>COUNTIFS(通讯通路门店!$S:$S,$G1376,通讯通路门店!$J:$J,"小米体验店")</f>
        <v>0</v>
      </c>
      <c r="AD1376" s="99">
        <f>COUNTIFS(通讯通路门店!$S:$S,$G1376,通讯通路门店!$J:$J,"苹果体验店")</f>
        <v>0</v>
      </c>
      <c r="AE1376" s="99">
        <f>COUNTIFS(通讯通路门店!$S:$S,$G1376,通讯通路门店!$J:$J,"其他品牌专卖店")</f>
        <v>0</v>
      </c>
      <c r="AF1376" s="99">
        <f>SUMIFS(通讯通路门店!$BI:$BI,通讯通路门店!$S:$S,$G1376)</f>
        <v>0</v>
      </c>
      <c r="AG1376" s="99">
        <f>SUMIFS(通讯通路门店!$BH:$BH,通讯通路门店!$S:$S,$G1376)</f>
        <v>0</v>
      </c>
      <c r="AH1376" s="99">
        <f t="shared" si="106"/>
        <v>0</v>
      </c>
      <c r="AI1376" s="99">
        <f>SUMIFS(通讯通路门店!$BB:$BB,通讯通路门店!$S:$S,$G1376)</f>
        <v>0</v>
      </c>
      <c r="AJ1376" s="99">
        <f>SUMIFS(通讯通路门店!$BE:$BE,通讯通路门店!$S:$S,$G1376)</f>
        <v>0</v>
      </c>
      <c r="AK1376" s="99">
        <f>SUMIFS(通讯通路门店!$BG:$BG,通讯通路门店!$S:$S,$G1376)</f>
        <v>0</v>
      </c>
      <c r="AL1376" s="99">
        <f>SUMIFS(通讯通路门店!$BC:$BC,通讯通路门店!$S:$S,$G1376)</f>
        <v>0</v>
      </c>
      <c r="AM1376" s="99">
        <f>SUMIFS(通讯通路门店!$BD:$BD,通讯通路门店!$S:$S,$G1376)</f>
        <v>0</v>
      </c>
      <c r="AN1376" s="99">
        <f>SUMIFS(通讯通路门店!$BF:$BF,通讯通路门店!$S:$S,$G1376)</f>
        <v>0</v>
      </c>
      <c r="AO1376" s="99">
        <f t="shared" si="107"/>
        <v>0</v>
      </c>
      <c r="AP1376" s="99">
        <f>SUMIFS(通讯通路门店!$K:$K,通讯通路门店!$S:$S,$G1376)</f>
        <v>0</v>
      </c>
      <c r="AQ1376" s="83"/>
      <c r="AR1376" s="99">
        <f>SUMIFS(通讯通路门店!$T:$T,通讯通路门店!$S:$S,$G1376)</f>
        <v>0</v>
      </c>
      <c r="AS1376" s="99">
        <f>SUMIFS(通讯通路门店!$U:$U,通讯通路门店!$S:$S,$G1376)</f>
        <v>0</v>
      </c>
      <c r="AT1376" s="99">
        <f>SUMIFS(通讯通路门店!$V:$V,通讯通路门店!$S:$S,$G1376)</f>
        <v>0</v>
      </c>
      <c r="AU1376" s="99">
        <f>SUMIFS(通讯通路门店!$W:$W,通讯通路门店!$S:$S,$G1376)</f>
        <v>0</v>
      </c>
      <c r="AV1376" s="99">
        <f>SUMIFS(通讯通路门店!$Z:$Z,通讯通路门店!$S:$S,$G1376)</f>
        <v>0</v>
      </c>
      <c r="AW1376" s="99">
        <f>SUMIFS(通讯通路门店!$AB:$AB,通讯通路门店!$S:$S,$G1376)</f>
        <v>0</v>
      </c>
      <c r="AX1376" s="99">
        <f>SUMIFS(通讯通路门店!$X:$X,通讯通路门店!$S:$S,$G1376)</f>
        <v>0</v>
      </c>
      <c r="AY1376" s="99">
        <f>SUMIFS(通讯通路门店!$Y:$Y,通讯通路门店!$S:$S,$G1376)</f>
        <v>0</v>
      </c>
      <c r="AZ1376" s="99">
        <f>SUMIFS(通讯通路门店!$AA:$AA,通讯通路门店!$S:$S,$G1376)</f>
        <v>0</v>
      </c>
      <c r="BA1376" s="99">
        <f t="shared" si="108"/>
        <v>0</v>
      </c>
      <c r="BB1376" s="99">
        <f t="shared" si="109"/>
        <v>0</v>
      </c>
      <c r="BC1376" s="99">
        <f>SUMIFS(通讯通路门店!$W:$W,通讯通路门店!$S:$S,$G1376,通讯通路门店!$J:$J,"荣耀体验店")+SUMIFS(通讯通路门店!$W:$W,通讯通路门店!$S:$S,$G1376,通讯通路门店!$J:$J,"荣耀授权专卖店")</f>
        <v>0</v>
      </c>
      <c r="BD1376" s="99">
        <f>SUMIFS(通讯通路门店!$Z:$Z,通讯通路门店!$S:$S,$G1376,通讯通路门店!$J:$J,"VIVO体验店")</f>
        <v>0</v>
      </c>
      <c r="BE1376" s="99">
        <f>SUMIFS(通讯通路门店!$AB:$AB,通讯通路门店!$S:$S,$G1376,通讯通路门店!$J:$J,"OPPO体验店")</f>
        <v>0</v>
      </c>
      <c r="BF1376" s="99">
        <f>SUMIFS(通讯通路门店!$X:$X,通讯通路门店!$S:$S,$G1376,通讯通路门店!$J:$J,"华为授权体验店")+SUMIFS(通讯通路门店!$AA:$AA,通讯通路门店!$S:$S,$G1376,通讯通路门店!$J:$J,"华为堡垒店")</f>
        <v>0</v>
      </c>
      <c r="BG1376" s="99">
        <f>SUMIFS(通讯通路门店!$Y:$Y,通讯通路门店!$S:$S,$G1376,通讯通路门店!$J:$J,"小米体验店")</f>
        <v>0</v>
      </c>
      <c r="BH1376" s="99">
        <f>SUMIFS(通讯通路门店!$AA:$AA,通讯通路门店!$S:$S,$G1376,通讯通路门店!$J:$J,"苹果体验店")</f>
        <v>0</v>
      </c>
      <c r="BI1376" s="99">
        <f>SUMIFS(通讯通路门店!$K:$K,通讯通路门店!$S:$S,$G1376,通讯通路门店!$J:$J,"其他品牌专卖店")</f>
        <v>0</v>
      </c>
      <c r="BJ1376" s="99">
        <f>SUMIFS(通讯通路门店!$AC:$AC,通讯通路门店!$S:$S,$G1376)</f>
        <v>0</v>
      </c>
      <c r="BK1376" s="99">
        <f>SUMIFS(通讯通路门店!$AD:$AD,通讯通路门店!$S:$S,$G1376)</f>
        <v>0</v>
      </c>
      <c r="BL1376" s="99">
        <f>SUMIFS(通讯通路门店!$AE:$AE,通讯通路门店!$S:$S,$G1376)</f>
        <v>0</v>
      </c>
      <c r="BM1376" s="99">
        <f>SUMIFS(通讯通路门店!$AF:$AF,通讯通路门店!$S:$S,$G1376)</f>
        <v>0</v>
      </c>
      <c r="BN1376" s="99">
        <f>SUMIFS(通讯通路门店!$AG:$AG,通讯通路门店!$S:$S,$G1376)</f>
        <v>0</v>
      </c>
      <c r="BO1376" s="99">
        <f>SUMIFS(通讯通路门店!$AH:$AH,通讯通路门店!$S:$S,$G1376)</f>
        <v>0</v>
      </c>
      <c r="BP1376" s="99">
        <f>SUMIFS(通讯通路门店!$AI:$AI,通讯通路门店!$S:$S,$G1376)</f>
        <v>0</v>
      </c>
      <c r="BQ1376" s="83"/>
    </row>
    <row r="1377" spans="1:69">
      <c r="A1377" s="99" t="str">
        <f>IFERROR(_xlfn.XLOOKUP($G1377,通讯通路门店!$S$4:$S$993933,通讯通路门店!$A$4:$A$993933,0,0),"")</f>
        <v>海南省</v>
      </c>
      <c r="B1377" s="99" t="str">
        <f>IFERROR(_xlfn.XLOOKUP($G1377,通讯通路门店!$S$4:$S$993933,通讯通路门店!$B$4:$B$993933,0,0),"")</f>
        <v>乐东黎族自治县</v>
      </c>
      <c r="C1377" s="99" t="str">
        <f>IFERROR(_xlfn.XLOOKUP($G1377,通讯通路门店!$S$4:$S$993933,通讯通路门店!$C$4:$C$993933,0,0),"")</f>
        <v>乐东黎族自治县</v>
      </c>
      <c r="D1377" s="99" t="str">
        <f>IFERROR(_xlfn.XLOOKUP($G1377,通讯通路门店!$S$4:$S$993933,通讯通路门店!$D$4:$D$993933,0,0),"")</f>
        <v>万冲镇</v>
      </c>
      <c r="E1377" s="83"/>
      <c r="F1377" s="83"/>
      <c r="G1377" s="101"/>
      <c r="H1377" s="102">
        <f>IFERROR(_xlfn.XLOOKUP($G1377,通讯通路门店!$S$4:$S$993933,通讯通路门店!$R$4:$R$993933,0,0),"")</f>
        <v>0</v>
      </c>
      <c r="I1377" s="83"/>
      <c r="J1377" s="83"/>
      <c r="K1377" s="83"/>
      <c r="L1377" s="83"/>
      <c r="M1377" s="83"/>
      <c r="N1377" s="83"/>
      <c r="O1377" s="83"/>
      <c r="P1377" s="83"/>
      <c r="Q1377" s="83"/>
      <c r="R1377" s="83"/>
      <c r="S1377" s="83"/>
      <c r="T1377" s="83"/>
      <c r="U1377" s="99">
        <f>COUNTIF(通讯通路门店!$S:$S,$G1377)</f>
        <v>0</v>
      </c>
      <c r="V1377" s="99">
        <f>COUNTIFS(通讯通路门店!$S:$S,$G1377,通讯通路门店!$J:$J,"综合卖场")</f>
        <v>0</v>
      </c>
      <c r="W1377" s="99">
        <f>SUMIFS(通讯通路门店!$AJ:$AJ,通讯通路门店!$S:$S,通讯客户沙盘!$G1377)</f>
        <v>0</v>
      </c>
      <c r="X1377" s="99">
        <f t="shared" si="105"/>
        <v>0</v>
      </c>
      <c r="Y1377" s="99">
        <f>COUNTIFS(通讯通路门店!$S:$S,$G1377,通讯通路门店!$J:$J,"荣耀体验店")+COUNTIFS(通讯通路门店!$S:$S,$G1377,通讯通路门店!$J:$J,"荣耀授权专卖店")</f>
        <v>0</v>
      </c>
      <c r="Z1377" s="99">
        <f>COUNTIFS(通讯通路门店!$S:$S,$G1377,通讯通路门店!$J:$J,"VIVO体验店")</f>
        <v>0</v>
      </c>
      <c r="AA1377" s="99">
        <f>COUNTIFS(通讯通路门店!$S:$S,$G1377,通讯通路门店!$J:$J,"OPPO体验店")</f>
        <v>0</v>
      </c>
      <c r="AB1377" s="99">
        <f>COUNTIFS(通讯通路门店!$S:$S,$G1377,通讯通路门店!$J:$J,"华为授权体验店")+COUNTIFS(通讯通路门店!$S:$S,$G1377,通讯通路门店!$J:$J,"华为堡垒店")</f>
        <v>0</v>
      </c>
      <c r="AC1377" s="99">
        <f>COUNTIFS(通讯通路门店!$S:$S,$G1377,通讯通路门店!$J:$J,"小米体验店")</f>
        <v>0</v>
      </c>
      <c r="AD1377" s="99">
        <f>COUNTIFS(通讯通路门店!$S:$S,$G1377,通讯通路门店!$J:$J,"苹果体验店")</f>
        <v>0</v>
      </c>
      <c r="AE1377" s="99">
        <f>COUNTIFS(通讯通路门店!$S:$S,$G1377,通讯通路门店!$J:$J,"其他品牌专卖店")</f>
        <v>0</v>
      </c>
      <c r="AF1377" s="99">
        <f>SUMIFS(通讯通路门店!$BI:$BI,通讯通路门店!$S:$S,$G1377)</f>
        <v>0</v>
      </c>
      <c r="AG1377" s="99">
        <f>SUMIFS(通讯通路门店!$BH:$BH,通讯通路门店!$S:$S,$G1377)</f>
        <v>0</v>
      </c>
      <c r="AH1377" s="99">
        <f t="shared" si="106"/>
        <v>0</v>
      </c>
      <c r="AI1377" s="99">
        <f>SUMIFS(通讯通路门店!$BB:$BB,通讯通路门店!$S:$S,$G1377)</f>
        <v>0</v>
      </c>
      <c r="AJ1377" s="99">
        <f>SUMIFS(通讯通路门店!$BE:$BE,通讯通路门店!$S:$S,$G1377)</f>
        <v>0</v>
      </c>
      <c r="AK1377" s="99">
        <f>SUMIFS(通讯通路门店!$BG:$BG,通讯通路门店!$S:$S,$G1377)</f>
        <v>0</v>
      </c>
      <c r="AL1377" s="99">
        <f>SUMIFS(通讯通路门店!$BC:$BC,通讯通路门店!$S:$S,$G1377)</f>
        <v>0</v>
      </c>
      <c r="AM1377" s="99">
        <f>SUMIFS(通讯通路门店!$BD:$BD,通讯通路门店!$S:$S,$G1377)</f>
        <v>0</v>
      </c>
      <c r="AN1377" s="99">
        <f>SUMIFS(通讯通路门店!$BF:$BF,通讯通路门店!$S:$S,$G1377)</f>
        <v>0</v>
      </c>
      <c r="AO1377" s="99">
        <f t="shared" si="107"/>
        <v>0</v>
      </c>
      <c r="AP1377" s="99">
        <f>SUMIFS(通讯通路门店!$K:$K,通讯通路门店!$S:$S,$G1377)</f>
        <v>0</v>
      </c>
      <c r="AQ1377" s="83"/>
      <c r="AR1377" s="99">
        <f>SUMIFS(通讯通路门店!$T:$T,通讯通路门店!$S:$S,$G1377)</f>
        <v>0</v>
      </c>
      <c r="AS1377" s="99">
        <f>SUMIFS(通讯通路门店!$U:$U,通讯通路门店!$S:$S,$G1377)</f>
        <v>0</v>
      </c>
      <c r="AT1377" s="99">
        <f>SUMIFS(通讯通路门店!$V:$V,通讯通路门店!$S:$S,$G1377)</f>
        <v>0</v>
      </c>
      <c r="AU1377" s="99">
        <f>SUMIFS(通讯通路门店!$W:$W,通讯通路门店!$S:$S,$G1377)</f>
        <v>0</v>
      </c>
      <c r="AV1377" s="99">
        <f>SUMIFS(通讯通路门店!$Z:$Z,通讯通路门店!$S:$S,$G1377)</f>
        <v>0</v>
      </c>
      <c r="AW1377" s="99">
        <f>SUMIFS(通讯通路门店!$AB:$AB,通讯通路门店!$S:$S,$G1377)</f>
        <v>0</v>
      </c>
      <c r="AX1377" s="99">
        <f>SUMIFS(通讯通路门店!$X:$X,通讯通路门店!$S:$S,$G1377)</f>
        <v>0</v>
      </c>
      <c r="AY1377" s="99">
        <f>SUMIFS(通讯通路门店!$Y:$Y,通讯通路门店!$S:$S,$G1377)</f>
        <v>0</v>
      </c>
      <c r="AZ1377" s="99">
        <f>SUMIFS(通讯通路门店!$AA:$AA,通讯通路门店!$S:$S,$G1377)</f>
        <v>0</v>
      </c>
      <c r="BA1377" s="99">
        <f t="shared" si="108"/>
        <v>0</v>
      </c>
      <c r="BB1377" s="99">
        <f t="shared" si="109"/>
        <v>0</v>
      </c>
      <c r="BC1377" s="99">
        <f>SUMIFS(通讯通路门店!$W:$W,通讯通路门店!$S:$S,$G1377,通讯通路门店!$J:$J,"荣耀体验店")+SUMIFS(通讯通路门店!$W:$W,通讯通路门店!$S:$S,$G1377,通讯通路门店!$J:$J,"荣耀授权专卖店")</f>
        <v>0</v>
      </c>
      <c r="BD1377" s="99">
        <f>SUMIFS(通讯通路门店!$Z:$Z,通讯通路门店!$S:$S,$G1377,通讯通路门店!$J:$J,"VIVO体验店")</f>
        <v>0</v>
      </c>
      <c r="BE1377" s="99">
        <f>SUMIFS(通讯通路门店!$AB:$AB,通讯通路门店!$S:$S,$G1377,通讯通路门店!$J:$J,"OPPO体验店")</f>
        <v>0</v>
      </c>
      <c r="BF1377" s="99">
        <f>SUMIFS(通讯通路门店!$X:$X,通讯通路门店!$S:$S,$G1377,通讯通路门店!$J:$J,"华为授权体验店")+SUMIFS(通讯通路门店!$AA:$AA,通讯通路门店!$S:$S,$G1377,通讯通路门店!$J:$J,"华为堡垒店")</f>
        <v>0</v>
      </c>
      <c r="BG1377" s="99">
        <f>SUMIFS(通讯通路门店!$Y:$Y,通讯通路门店!$S:$S,$G1377,通讯通路门店!$J:$J,"小米体验店")</f>
        <v>0</v>
      </c>
      <c r="BH1377" s="99">
        <f>SUMIFS(通讯通路门店!$AA:$AA,通讯通路门店!$S:$S,$G1377,通讯通路门店!$J:$J,"苹果体验店")</f>
        <v>0</v>
      </c>
      <c r="BI1377" s="99">
        <f>SUMIFS(通讯通路门店!$K:$K,通讯通路门店!$S:$S,$G1377,通讯通路门店!$J:$J,"其他品牌专卖店")</f>
        <v>0</v>
      </c>
      <c r="BJ1377" s="99">
        <f>SUMIFS(通讯通路门店!$AC:$AC,通讯通路门店!$S:$S,$G1377)</f>
        <v>0</v>
      </c>
      <c r="BK1377" s="99">
        <f>SUMIFS(通讯通路门店!$AD:$AD,通讯通路门店!$S:$S,$G1377)</f>
        <v>0</v>
      </c>
      <c r="BL1377" s="99">
        <f>SUMIFS(通讯通路门店!$AE:$AE,通讯通路门店!$S:$S,$G1377)</f>
        <v>0</v>
      </c>
      <c r="BM1377" s="99">
        <f>SUMIFS(通讯通路门店!$AF:$AF,通讯通路门店!$S:$S,$G1377)</f>
        <v>0</v>
      </c>
      <c r="BN1377" s="99">
        <f>SUMIFS(通讯通路门店!$AG:$AG,通讯通路门店!$S:$S,$G1377)</f>
        <v>0</v>
      </c>
      <c r="BO1377" s="99">
        <f>SUMIFS(通讯通路门店!$AH:$AH,通讯通路门店!$S:$S,$G1377)</f>
        <v>0</v>
      </c>
      <c r="BP1377" s="99">
        <f>SUMIFS(通讯通路门店!$AI:$AI,通讯通路门店!$S:$S,$G1377)</f>
        <v>0</v>
      </c>
      <c r="BQ1377" s="83"/>
    </row>
    <row r="1378" spans="1:69">
      <c r="A1378" s="99" t="str">
        <f>IFERROR(_xlfn.XLOOKUP($G1378,通讯通路门店!$S$4:$S$993933,通讯通路门店!$A$4:$A$993933,0,0),"")</f>
        <v>海南省</v>
      </c>
      <c r="B1378" s="99" t="str">
        <f>IFERROR(_xlfn.XLOOKUP($G1378,通讯通路门店!$S$4:$S$993933,通讯通路门店!$B$4:$B$993933,0,0),"")</f>
        <v>乐东黎族自治县</v>
      </c>
      <c r="C1378" s="99" t="str">
        <f>IFERROR(_xlfn.XLOOKUP($G1378,通讯通路门店!$S$4:$S$993933,通讯通路门店!$C$4:$C$993933,0,0),"")</f>
        <v>乐东黎族自治县</v>
      </c>
      <c r="D1378" s="99" t="str">
        <f>IFERROR(_xlfn.XLOOKUP($G1378,通讯通路门店!$S$4:$S$993933,通讯通路门店!$D$4:$D$993933,0,0),"")</f>
        <v>万冲镇</v>
      </c>
      <c r="E1378" s="83"/>
      <c r="F1378" s="83"/>
      <c r="G1378" s="101"/>
      <c r="H1378" s="102">
        <f>IFERROR(_xlfn.XLOOKUP($G1378,通讯通路门店!$S$4:$S$993933,通讯通路门店!$R$4:$R$993933,0,0),"")</f>
        <v>0</v>
      </c>
      <c r="I1378" s="83"/>
      <c r="J1378" s="83"/>
      <c r="K1378" s="83"/>
      <c r="L1378" s="83"/>
      <c r="M1378" s="83"/>
      <c r="N1378" s="83"/>
      <c r="O1378" s="83"/>
      <c r="P1378" s="83"/>
      <c r="Q1378" s="83"/>
      <c r="R1378" s="83"/>
      <c r="S1378" s="83"/>
      <c r="T1378" s="83"/>
      <c r="U1378" s="99">
        <f>COUNTIF(通讯通路门店!$S:$S,$G1378)</f>
        <v>0</v>
      </c>
      <c r="V1378" s="99">
        <f>COUNTIFS(通讯通路门店!$S:$S,$G1378,通讯通路门店!$J:$J,"综合卖场")</f>
        <v>0</v>
      </c>
      <c r="W1378" s="99">
        <f>SUMIFS(通讯通路门店!$AJ:$AJ,通讯通路门店!$S:$S,通讯客户沙盘!$G1378)</f>
        <v>0</v>
      </c>
      <c r="X1378" s="99">
        <f t="shared" si="105"/>
        <v>0</v>
      </c>
      <c r="Y1378" s="99">
        <f>COUNTIFS(通讯通路门店!$S:$S,$G1378,通讯通路门店!$J:$J,"荣耀体验店")+COUNTIFS(通讯通路门店!$S:$S,$G1378,通讯通路门店!$J:$J,"荣耀授权专卖店")</f>
        <v>0</v>
      </c>
      <c r="Z1378" s="99">
        <f>COUNTIFS(通讯通路门店!$S:$S,$G1378,通讯通路门店!$J:$J,"VIVO体验店")</f>
        <v>0</v>
      </c>
      <c r="AA1378" s="99">
        <f>COUNTIFS(通讯通路门店!$S:$S,$G1378,通讯通路门店!$J:$J,"OPPO体验店")</f>
        <v>0</v>
      </c>
      <c r="AB1378" s="99">
        <f>COUNTIFS(通讯通路门店!$S:$S,$G1378,通讯通路门店!$J:$J,"华为授权体验店")+COUNTIFS(通讯通路门店!$S:$S,$G1378,通讯通路门店!$J:$J,"华为堡垒店")</f>
        <v>0</v>
      </c>
      <c r="AC1378" s="99">
        <f>COUNTIFS(通讯通路门店!$S:$S,$G1378,通讯通路门店!$J:$J,"小米体验店")</f>
        <v>0</v>
      </c>
      <c r="AD1378" s="99">
        <f>COUNTIFS(通讯通路门店!$S:$S,$G1378,通讯通路门店!$J:$J,"苹果体验店")</f>
        <v>0</v>
      </c>
      <c r="AE1378" s="99">
        <f>COUNTIFS(通讯通路门店!$S:$S,$G1378,通讯通路门店!$J:$J,"其他品牌专卖店")</f>
        <v>0</v>
      </c>
      <c r="AF1378" s="99">
        <f>SUMIFS(通讯通路门店!$BI:$BI,通讯通路门店!$S:$S,$G1378)</f>
        <v>0</v>
      </c>
      <c r="AG1378" s="99">
        <f>SUMIFS(通讯通路门店!$BH:$BH,通讯通路门店!$S:$S,$G1378)</f>
        <v>0</v>
      </c>
      <c r="AH1378" s="99">
        <f t="shared" si="106"/>
        <v>0</v>
      </c>
      <c r="AI1378" s="99">
        <f>SUMIFS(通讯通路门店!$BB:$BB,通讯通路门店!$S:$S,$G1378)</f>
        <v>0</v>
      </c>
      <c r="AJ1378" s="99">
        <f>SUMIFS(通讯通路门店!$BE:$BE,通讯通路门店!$S:$S,$G1378)</f>
        <v>0</v>
      </c>
      <c r="AK1378" s="99">
        <f>SUMIFS(通讯通路门店!$BG:$BG,通讯通路门店!$S:$S,$G1378)</f>
        <v>0</v>
      </c>
      <c r="AL1378" s="99">
        <f>SUMIFS(通讯通路门店!$BC:$BC,通讯通路门店!$S:$S,$G1378)</f>
        <v>0</v>
      </c>
      <c r="AM1378" s="99">
        <f>SUMIFS(通讯通路门店!$BD:$BD,通讯通路门店!$S:$S,$G1378)</f>
        <v>0</v>
      </c>
      <c r="AN1378" s="99">
        <f>SUMIFS(通讯通路门店!$BF:$BF,通讯通路门店!$S:$S,$G1378)</f>
        <v>0</v>
      </c>
      <c r="AO1378" s="99">
        <f t="shared" si="107"/>
        <v>0</v>
      </c>
      <c r="AP1378" s="99">
        <f>SUMIFS(通讯通路门店!$K:$K,通讯通路门店!$S:$S,$G1378)</f>
        <v>0</v>
      </c>
      <c r="AQ1378" s="83"/>
      <c r="AR1378" s="99">
        <f>SUMIFS(通讯通路门店!$T:$T,通讯通路门店!$S:$S,$G1378)</f>
        <v>0</v>
      </c>
      <c r="AS1378" s="99">
        <f>SUMIFS(通讯通路门店!$U:$U,通讯通路门店!$S:$S,$G1378)</f>
        <v>0</v>
      </c>
      <c r="AT1378" s="99">
        <f>SUMIFS(通讯通路门店!$V:$V,通讯通路门店!$S:$S,$G1378)</f>
        <v>0</v>
      </c>
      <c r="AU1378" s="99">
        <f>SUMIFS(通讯通路门店!$W:$W,通讯通路门店!$S:$S,$G1378)</f>
        <v>0</v>
      </c>
      <c r="AV1378" s="99">
        <f>SUMIFS(通讯通路门店!$Z:$Z,通讯通路门店!$S:$S,$G1378)</f>
        <v>0</v>
      </c>
      <c r="AW1378" s="99">
        <f>SUMIFS(通讯通路门店!$AB:$AB,通讯通路门店!$S:$S,$G1378)</f>
        <v>0</v>
      </c>
      <c r="AX1378" s="99">
        <f>SUMIFS(通讯通路门店!$X:$X,通讯通路门店!$S:$S,$G1378)</f>
        <v>0</v>
      </c>
      <c r="AY1378" s="99">
        <f>SUMIFS(通讯通路门店!$Y:$Y,通讯通路门店!$S:$S,$G1378)</f>
        <v>0</v>
      </c>
      <c r="AZ1378" s="99">
        <f>SUMIFS(通讯通路门店!$AA:$AA,通讯通路门店!$S:$S,$G1378)</f>
        <v>0</v>
      </c>
      <c r="BA1378" s="99">
        <f t="shared" si="108"/>
        <v>0</v>
      </c>
      <c r="BB1378" s="99">
        <f t="shared" si="109"/>
        <v>0</v>
      </c>
      <c r="BC1378" s="99">
        <f>SUMIFS(通讯通路门店!$W:$W,通讯通路门店!$S:$S,$G1378,通讯通路门店!$J:$J,"荣耀体验店")+SUMIFS(通讯通路门店!$W:$W,通讯通路门店!$S:$S,$G1378,通讯通路门店!$J:$J,"荣耀授权专卖店")</f>
        <v>0</v>
      </c>
      <c r="BD1378" s="99">
        <f>SUMIFS(通讯通路门店!$Z:$Z,通讯通路门店!$S:$S,$G1378,通讯通路门店!$J:$J,"VIVO体验店")</f>
        <v>0</v>
      </c>
      <c r="BE1378" s="99">
        <f>SUMIFS(通讯通路门店!$AB:$AB,通讯通路门店!$S:$S,$G1378,通讯通路门店!$J:$J,"OPPO体验店")</f>
        <v>0</v>
      </c>
      <c r="BF1378" s="99">
        <f>SUMIFS(通讯通路门店!$X:$X,通讯通路门店!$S:$S,$G1378,通讯通路门店!$J:$J,"华为授权体验店")+SUMIFS(通讯通路门店!$AA:$AA,通讯通路门店!$S:$S,$G1378,通讯通路门店!$J:$J,"华为堡垒店")</f>
        <v>0</v>
      </c>
      <c r="BG1378" s="99">
        <f>SUMIFS(通讯通路门店!$Y:$Y,通讯通路门店!$S:$S,$G1378,通讯通路门店!$J:$J,"小米体验店")</f>
        <v>0</v>
      </c>
      <c r="BH1378" s="99">
        <f>SUMIFS(通讯通路门店!$AA:$AA,通讯通路门店!$S:$S,$G1378,通讯通路门店!$J:$J,"苹果体验店")</f>
        <v>0</v>
      </c>
      <c r="BI1378" s="99">
        <f>SUMIFS(通讯通路门店!$K:$K,通讯通路门店!$S:$S,$G1378,通讯通路门店!$J:$J,"其他品牌专卖店")</f>
        <v>0</v>
      </c>
      <c r="BJ1378" s="99">
        <f>SUMIFS(通讯通路门店!$AC:$AC,通讯通路门店!$S:$S,$G1378)</f>
        <v>0</v>
      </c>
      <c r="BK1378" s="99">
        <f>SUMIFS(通讯通路门店!$AD:$AD,通讯通路门店!$S:$S,$G1378)</f>
        <v>0</v>
      </c>
      <c r="BL1378" s="99">
        <f>SUMIFS(通讯通路门店!$AE:$AE,通讯通路门店!$S:$S,$G1378)</f>
        <v>0</v>
      </c>
      <c r="BM1378" s="99">
        <f>SUMIFS(通讯通路门店!$AF:$AF,通讯通路门店!$S:$S,$G1378)</f>
        <v>0</v>
      </c>
      <c r="BN1378" s="99">
        <f>SUMIFS(通讯通路门店!$AG:$AG,通讯通路门店!$S:$S,$G1378)</f>
        <v>0</v>
      </c>
      <c r="BO1378" s="99">
        <f>SUMIFS(通讯通路门店!$AH:$AH,通讯通路门店!$S:$S,$G1378)</f>
        <v>0</v>
      </c>
      <c r="BP1378" s="99">
        <f>SUMIFS(通讯通路门店!$AI:$AI,通讯通路门店!$S:$S,$G1378)</f>
        <v>0</v>
      </c>
      <c r="BQ1378" s="83"/>
    </row>
    <row r="1379" spans="1:69">
      <c r="A1379" s="99" t="str">
        <f>IFERROR(_xlfn.XLOOKUP($G1379,通讯通路门店!$S$4:$S$993933,通讯通路门店!$A$4:$A$993933,0,0),"")</f>
        <v>海南省</v>
      </c>
      <c r="B1379" s="99" t="str">
        <f>IFERROR(_xlfn.XLOOKUP($G1379,通讯通路门店!$S$4:$S$993933,通讯通路门店!$B$4:$B$993933,0,0),"")</f>
        <v>乐东黎族自治县</v>
      </c>
      <c r="C1379" s="99" t="str">
        <f>IFERROR(_xlfn.XLOOKUP($G1379,通讯通路门店!$S$4:$S$993933,通讯通路门店!$C$4:$C$993933,0,0),"")</f>
        <v>乐东黎族自治县</v>
      </c>
      <c r="D1379" s="99" t="str">
        <f>IFERROR(_xlfn.XLOOKUP($G1379,通讯通路门店!$S$4:$S$993933,通讯通路门店!$D$4:$D$993933,0,0),"")</f>
        <v>万冲镇</v>
      </c>
      <c r="E1379" s="83"/>
      <c r="F1379" s="83"/>
      <c r="G1379" s="101"/>
      <c r="H1379" s="102">
        <f>IFERROR(_xlfn.XLOOKUP($G1379,通讯通路门店!$S$4:$S$993933,通讯通路门店!$R$4:$R$993933,0,0),"")</f>
        <v>0</v>
      </c>
      <c r="I1379" s="83"/>
      <c r="J1379" s="83"/>
      <c r="K1379" s="83"/>
      <c r="L1379" s="83"/>
      <c r="M1379" s="83"/>
      <c r="N1379" s="83"/>
      <c r="O1379" s="83"/>
      <c r="P1379" s="83"/>
      <c r="Q1379" s="83"/>
      <c r="R1379" s="83"/>
      <c r="S1379" s="83"/>
      <c r="T1379" s="83"/>
      <c r="U1379" s="99">
        <f>COUNTIF(通讯通路门店!$S:$S,$G1379)</f>
        <v>0</v>
      </c>
      <c r="V1379" s="99">
        <f>COUNTIFS(通讯通路门店!$S:$S,$G1379,通讯通路门店!$J:$J,"综合卖场")</f>
        <v>0</v>
      </c>
      <c r="W1379" s="99">
        <f>SUMIFS(通讯通路门店!$AJ:$AJ,通讯通路门店!$S:$S,通讯客户沙盘!$G1379)</f>
        <v>0</v>
      </c>
      <c r="X1379" s="99">
        <f t="shared" si="105"/>
        <v>0</v>
      </c>
      <c r="Y1379" s="99">
        <f>COUNTIFS(通讯通路门店!$S:$S,$G1379,通讯通路门店!$J:$J,"荣耀体验店")+COUNTIFS(通讯通路门店!$S:$S,$G1379,通讯通路门店!$J:$J,"荣耀授权专卖店")</f>
        <v>0</v>
      </c>
      <c r="Z1379" s="99">
        <f>COUNTIFS(通讯通路门店!$S:$S,$G1379,通讯通路门店!$J:$J,"VIVO体验店")</f>
        <v>0</v>
      </c>
      <c r="AA1379" s="99">
        <f>COUNTIFS(通讯通路门店!$S:$S,$G1379,通讯通路门店!$J:$J,"OPPO体验店")</f>
        <v>0</v>
      </c>
      <c r="AB1379" s="99">
        <f>COUNTIFS(通讯通路门店!$S:$S,$G1379,通讯通路门店!$J:$J,"华为授权体验店")+COUNTIFS(通讯通路门店!$S:$S,$G1379,通讯通路门店!$J:$J,"华为堡垒店")</f>
        <v>0</v>
      </c>
      <c r="AC1379" s="99">
        <f>COUNTIFS(通讯通路门店!$S:$S,$G1379,通讯通路门店!$J:$J,"小米体验店")</f>
        <v>0</v>
      </c>
      <c r="AD1379" s="99">
        <f>COUNTIFS(通讯通路门店!$S:$S,$G1379,通讯通路门店!$J:$J,"苹果体验店")</f>
        <v>0</v>
      </c>
      <c r="AE1379" s="99">
        <f>COUNTIFS(通讯通路门店!$S:$S,$G1379,通讯通路门店!$J:$J,"其他品牌专卖店")</f>
        <v>0</v>
      </c>
      <c r="AF1379" s="99">
        <f>SUMIFS(通讯通路门店!$BI:$BI,通讯通路门店!$S:$S,$G1379)</f>
        <v>0</v>
      </c>
      <c r="AG1379" s="99">
        <f>SUMIFS(通讯通路门店!$BH:$BH,通讯通路门店!$S:$S,$G1379)</f>
        <v>0</v>
      </c>
      <c r="AH1379" s="99">
        <f t="shared" si="106"/>
        <v>0</v>
      </c>
      <c r="AI1379" s="99">
        <f>SUMIFS(通讯通路门店!$BB:$BB,通讯通路门店!$S:$S,$G1379)</f>
        <v>0</v>
      </c>
      <c r="AJ1379" s="99">
        <f>SUMIFS(通讯通路门店!$BE:$BE,通讯通路门店!$S:$S,$G1379)</f>
        <v>0</v>
      </c>
      <c r="AK1379" s="99">
        <f>SUMIFS(通讯通路门店!$BG:$BG,通讯通路门店!$S:$S,$G1379)</f>
        <v>0</v>
      </c>
      <c r="AL1379" s="99">
        <f>SUMIFS(通讯通路门店!$BC:$BC,通讯通路门店!$S:$S,$G1379)</f>
        <v>0</v>
      </c>
      <c r="AM1379" s="99">
        <f>SUMIFS(通讯通路门店!$BD:$BD,通讯通路门店!$S:$S,$G1379)</f>
        <v>0</v>
      </c>
      <c r="AN1379" s="99">
        <f>SUMIFS(通讯通路门店!$BF:$BF,通讯通路门店!$S:$S,$G1379)</f>
        <v>0</v>
      </c>
      <c r="AO1379" s="99">
        <f t="shared" si="107"/>
        <v>0</v>
      </c>
      <c r="AP1379" s="99">
        <f>SUMIFS(通讯通路门店!$K:$K,通讯通路门店!$S:$S,$G1379)</f>
        <v>0</v>
      </c>
      <c r="AQ1379" s="83"/>
      <c r="AR1379" s="99">
        <f>SUMIFS(通讯通路门店!$T:$T,通讯通路门店!$S:$S,$G1379)</f>
        <v>0</v>
      </c>
      <c r="AS1379" s="99">
        <f>SUMIFS(通讯通路门店!$U:$U,通讯通路门店!$S:$S,$G1379)</f>
        <v>0</v>
      </c>
      <c r="AT1379" s="99">
        <f>SUMIFS(通讯通路门店!$V:$V,通讯通路门店!$S:$S,$G1379)</f>
        <v>0</v>
      </c>
      <c r="AU1379" s="99">
        <f>SUMIFS(通讯通路门店!$W:$W,通讯通路门店!$S:$S,$G1379)</f>
        <v>0</v>
      </c>
      <c r="AV1379" s="99">
        <f>SUMIFS(通讯通路门店!$Z:$Z,通讯通路门店!$S:$S,$G1379)</f>
        <v>0</v>
      </c>
      <c r="AW1379" s="99">
        <f>SUMIFS(通讯通路门店!$AB:$AB,通讯通路门店!$S:$S,$G1379)</f>
        <v>0</v>
      </c>
      <c r="AX1379" s="99">
        <f>SUMIFS(通讯通路门店!$X:$X,通讯通路门店!$S:$S,$G1379)</f>
        <v>0</v>
      </c>
      <c r="AY1379" s="99">
        <f>SUMIFS(通讯通路门店!$Y:$Y,通讯通路门店!$S:$S,$G1379)</f>
        <v>0</v>
      </c>
      <c r="AZ1379" s="99">
        <f>SUMIFS(通讯通路门店!$AA:$AA,通讯通路门店!$S:$S,$G1379)</f>
        <v>0</v>
      </c>
      <c r="BA1379" s="99">
        <f t="shared" si="108"/>
        <v>0</v>
      </c>
      <c r="BB1379" s="99">
        <f t="shared" si="109"/>
        <v>0</v>
      </c>
      <c r="BC1379" s="99">
        <f>SUMIFS(通讯通路门店!$W:$W,通讯通路门店!$S:$S,$G1379,通讯通路门店!$J:$J,"荣耀体验店")+SUMIFS(通讯通路门店!$W:$W,通讯通路门店!$S:$S,$G1379,通讯通路门店!$J:$J,"荣耀授权专卖店")</f>
        <v>0</v>
      </c>
      <c r="BD1379" s="99">
        <f>SUMIFS(通讯通路门店!$Z:$Z,通讯通路门店!$S:$S,$G1379,通讯通路门店!$J:$J,"VIVO体验店")</f>
        <v>0</v>
      </c>
      <c r="BE1379" s="99">
        <f>SUMIFS(通讯通路门店!$AB:$AB,通讯通路门店!$S:$S,$G1379,通讯通路门店!$J:$J,"OPPO体验店")</f>
        <v>0</v>
      </c>
      <c r="BF1379" s="99">
        <f>SUMIFS(通讯通路门店!$X:$X,通讯通路门店!$S:$S,$G1379,通讯通路门店!$J:$J,"华为授权体验店")+SUMIFS(通讯通路门店!$AA:$AA,通讯通路门店!$S:$S,$G1379,通讯通路门店!$J:$J,"华为堡垒店")</f>
        <v>0</v>
      </c>
      <c r="BG1379" s="99">
        <f>SUMIFS(通讯通路门店!$Y:$Y,通讯通路门店!$S:$S,$G1379,通讯通路门店!$J:$J,"小米体验店")</f>
        <v>0</v>
      </c>
      <c r="BH1379" s="99">
        <f>SUMIFS(通讯通路门店!$AA:$AA,通讯通路门店!$S:$S,$G1379,通讯通路门店!$J:$J,"苹果体验店")</f>
        <v>0</v>
      </c>
      <c r="BI1379" s="99">
        <f>SUMIFS(通讯通路门店!$K:$K,通讯通路门店!$S:$S,$G1379,通讯通路门店!$J:$J,"其他品牌专卖店")</f>
        <v>0</v>
      </c>
      <c r="BJ1379" s="99">
        <f>SUMIFS(通讯通路门店!$AC:$AC,通讯通路门店!$S:$S,$G1379)</f>
        <v>0</v>
      </c>
      <c r="BK1379" s="99">
        <f>SUMIFS(通讯通路门店!$AD:$AD,通讯通路门店!$S:$S,$G1379)</f>
        <v>0</v>
      </c>
      <c r="BL1379" s="99">
        <f>SUMIFS(通讯通路门店!$AE:$AE,通讯通路门店!$S:$S,$G1379)</f>
        <v>0</v>
      </c>
      <c r="BM1379" s="99">
        <f>SUMIFS(通讯通路门店!$AF:$AF,通讯通路门店!$S:$S,$G1379)</f>
        <v>0</v>
      </c>
      <c r="BN1379" s="99">
        <f>SUMIFS(通讯通路门店!$AG:$AG,通讯通路门店!$S:$S,$G1379)</f>
        <v>0</v>
      </c>
      <c r="BO1379" s="99">
        <f>SUMIFS(通讯通路门店!$AH:$AH,通讯通路门店!$S:$S,$G1379)</f>
        <v>0</v>
      </c>
      <c r="BP1379" s="99">
        <f>SUMIFS(通讯通路门店!$AI:$AI,通讯通路门店!$S:$S,$G1379)</f>
        <v>0</v>
      </c>
      <c r="BQ1379" s="83"/>
    </row>
    <row r="1380" spans="1:69">
      <c r="A1380" s="99" t="str">
        <f>IFERROR(_xlfn.XLOOKUP($G1380,通讯通路门店!$S$4:$S$993933,通讯通路门店!$A$4:$A$993933,0,0),"")</f>
        <v>海南省</v>
      </c>
      <c r="B1380" s="99" t="str">
        <f>IFERROR(_xlfn.XLOOKUP($G1380,通讯通路门店!$S$4:$S$993933,通讯通路门店!$B$4:$B$993933,0,0),"")</f>
        <v>乐东黎族自治县</v>
      </c>
      <c r="C1380" s="99" t="str">
        <f>IFERROR(_xlfn.XLOOKUP($G1380,通讯通路门店!$S$4:$S$993933,通讯通路门店!$C$4:$C$993933,0,0),"")</f>
        <v>乐东黎族自治县</v>
      </c>
      <c r="D1380" s="99" t="str">
        <f>IFERROR(_xlfn.XLOOKUP($G1380,通讯通路门店!$S$4:$S$993933,通讯通路门店!$D$4:$D$993933,0,0),"")</f>
        <v>万冲镇</v>
      </c>
      <c r="E1380" s="83"/>
      <c r="F1380" s="83"/>
      <c r="G1380" s="101"/>
      <c r="H1380" s="102">
        <f>IFERROR(_xlfn.XLOOKUP($G1380,通讯通路门店!$S$4:$S$993933,通讯通路门店!$R$4:$R$993933,0,0),"")</f>
        <v>0</v>
      </c>
      <c r="I1380" s="83"/>
      <c r="J1380" s="83"/>
      <c r="K1380" s="83"/>
      <c r="L1380" s="83"/>
      <c r="M1380" s="83"/>
      <c r="N1380" s="83"/>
      <c r="O1380" s="83"/>
      <c r="P1380" s="83"/>
      <c r="Q1380" s="83"/>
      <c r="R1380" s="83"/>
      <c r="S1380" s="83"/>
      <c r="T1380" s="83"/>
      <c r="U1380" s="99">
        <f>COUNTIF(通讯通路门店!$S:$S,$G1380)</f>
        <v>0</v>
      </c>
      <c r="V1380" s="99">
        <f>COUNTIFS(通讯通路门店!$S:$S,$G1380,通讯通路门店!$J:$J,"综合卖场")</f>
        <v>0</v>
      </c>
      <c r="W1380" s="99">
        <f>SUMIFS(通讯通路门店!$AJ:$AJ,通讯通路门店!$S:$S,通讯客户沙盘!$G1380)</f>
        <v>0</v>
      </c>
      <c r="X1380" s="99">
        <f t="shared" si="105"/>
        <v>0</v>
      </c>
      <c r="Y1380" s="99">
        <f>COUNTIFS(通讯通路门店!$S:$S,$G1380,通讯通路门店!$J:$J,"荣耀体验店")+COUNTIFS(通讯通路门店!$S:$S,$G1380,通讯通路门店!$J:$J,"荣耀授权专卖店")</f>
        <v>0</v>
      </c>
      <c r="Z1380" s="99">
        <f>COUNTIFS(通讯通路门店!$S:$S,$G1380,通讯通路门店!$J:$J,"VIVO体验店")</f>
        <v>0</v>
      </c>
      <c r="AA1380" s="99">
        <f>COUNTIFS(通讯通路门店!$S:$S,$G1380,通讯通路门店!$J:$J,"OPPO体验店")</f>
        <v>0</v>
      </c>
      <c r="AB1380" s="99">
        <f>COUNTIFS(通讯通路门店!$S:$S,$G1380,通讯通路门店!$J:$J,"华为授权体验店")+COUNTIFS(通讯通路门店!$S:$S,$G1380,通讯通路门店!$J:$J,"华为堡垒店")</f>
        <v>0</v>
      </c>
      <c r="AC1380" s="99">
        <f>COUNTIFS(通讯通路门店!$S:$S,$G1380,通讯通路门店!$J:$J,"小米体验店")</f>
        <v>0</v>
      </c>
      <c r="AD1380" s="99">
        <f>COUNTIFS(通讯通路门店!$S:$S,$G1380,通讯通路门店!$J:$J,"苹果体验店")</f>
        <v>0</v>
      </c>
      <c r="AE1380" s="99">
        <f>COUNTIFS(通讯通路门店!$S:$S,$G1380,通讯通路门店!$J:$J,"其他品牌专卖店")</f>
        <v>0</v>
      </c>
      <c r="AF1380" s="99">
        <f>SUMIFS(通讯通路门店!$BI:$BI,通讯通路门店!$S:$S,$G1380)</f>
        <v>0</v>
      </c>
      <c r="AG1380" s="99">
        <f>SUMIFS(通讯通路门店!$BH:$BH,通讯通路门店!$S:$S,$G1380)</f>
        <v>0</v>
      </c>
      <c r="AH1380" s="99">
        <f t="shared" si="106"/>
        <v>0</v>
      </c>
      <c r="AI1380" s="99">
        <f>SUMIFS(通讯通路门店!$BB:$BB,通讯通路门店!$S:$S,$G1380)</f>
        <v>0</v>
      </c>
      <c r="AJ1380" s="99">
        <f>SUMIFS(通讯通路门店!$BE:$BE,通讯通路门店!$S:$S,$G1380)</f>
        <v>0</v>
      </c>
      <c r="AK1380" s="99">
        <f>SUMIFS(通讯通路门店!$BG:$BG,通讯通路门店!$S:$S,$G1380)</f>
        <v>0</v>
      </c>
      <c r="AL1380" s="99">
        <f>SUMIFS(通讯通路门店!$BC:$BC,通讯通路门店!$S:$S,$G1380)</f>
        <v>0</v>
      </c>
      <c r="AM1380" s="99">
        <f>SUMIFS(通讯通路门店!$BD:$BD,通讯通路门店!$S:$S,$G1380)</f>
        <v>0</v>
      </c>
      <c r="AN1380" s="99">
        <f>SUMIFS(通讯通路门店!$BF:$BF,通讯通路门店!$S:$S,$G1380)</f>
        <v>0</v>
      </c>
      <c r="AO1380" s="99">
        <f t="shared" si="107"/>
        <v>0</v>
      </c>
      <c r="AP1380" s="99">
        <f>SUMIFS(通讯通路门店!$K:$K,通讯通路门店!$S:$S,$G1380)</f>
        <v>0</v>
      </c>
      <c r="AQ1380" s="83"/>
      <c r="AR1380" s="99">
        <f>SUMIFS(通讯通路门店!$T:$T,通讯通路门店!$S:$S,$G1380)</f>
        <v>0</v>
      </c>
      <c r="AS1380" s="99">
        <f>SUMIFS(通讯通路门店!$U:$U,通讯通路门店!$S:$S,$G1380)</f>
        <v>0</v>
      </c>
      <c r="AT1380" s="99">
        <f>SUMIFS(通讯通路门店!$V:$V,通讯通路门店!$S:$S,$G1380)</f>
        <v>0</v>
      </c>
      <c r="AU1380" s="99">
        <f>SUMIFS(通讯通路门店!$W:$W,通讯通路门店!$S:$S,$G1380)</f>
        <v>0</v>
      </c>
      <c r="AV1380" s="99">
        <f>SUMIFS(通讯通路门店!$Z:$Z,通讯通路门店!$S:$S,$G1380)</f>
        <v>0</v>
      </c>
      <c r="AW1380" s="99">
        <f>SUMIFS(通讯通路门店!$AB:$AB,通讯通路门店!$S:$S,$G1380)</f>
        <v>0</v>
      </c>
      <c r="AX1380" s="99">
        <f>SUMIFS(通讯通路门店!$X:$X,通讯通路门店!$S:$S,$G1380)</f>
        <v>0</v>
      </c>
      <c r="AY1380" s="99">
        <f>SUMIFS(通讯通路门店!$Y:$Y,通讯通路门店!$S:$S,$G1380)</f>
        <v>0</v>
      </c>
      <c r="AZ1380" s="99">
        <f>SUMIFS(通讯通路门店!$AA:$AA,通讯通路门店!$S:$S,$G1380)</f>
        <v>0</v>
      </c>
      <c r="BA1380" s="99">
        <f t="shared" si="108"/>
        <v>0</v>
      </c>
      <c r="BB1380" s="99">
        <f t="shared" si="109"/>
        <v>0</v>
      </c>
      <c r="BC1380" s="99">
        <f>SUMIFS(通讯通路门店!$W:$W,通讯通路门店!$S:$S,$G1380,通讯通路门店!$J:$J,"荣耀体验店")+SUMIFS(通讯通路门店!$W:$W,通讯通路门店!$S:$S,$G1380,通讯通路门店!$J:$J,"荣耀授权专卖店")</f>
        <v>0</v>
      </c>
      <c r="BD1380" s="99">
        <f>SUMIFS(通讯通路门店!$Z:$Z,通讯通路门店!$S:$S,$G1380,通讯通路门店!$J:$J,"VIVO体验店")</f>
        <v>0</v>
      </c>
      <c r="BE1380" s="99">
        <f>SUMIFS(通讯通路门店!$AB:$AB,通讯通路门店!$S:$S,$G1380,通讯通路门店!$J:$J,"OPPO体验店")</f>
        <v>0</v>
      </c>
      <c r="BF1380" s="99">
        <f>SUMIFS(通讯通路门店!$X:$X,通讯通路门店!$S:$S,$G1380,通讯通路门店!$J:$J,"华为授权体验店")+SUMIFS(通讯通路门店!$AA:$AA,通讯通路门店!$S:$S,$G1380,通讯通路门店!$J:$J,"华为堡垒店")</f>
        <v>0</v>
      </c>
      <c r="BG1380" s="99">
        <f>SUMIFS(通讯通路门店!$Y:$Y,通讯通路门店!$S:$S,$G1380,通讯通路门店!$J:$J,"小米体验店")</f>
        <v>0</v>
      </c>
      <c r="BH1380" s="99">
        <f>SUMIFS(通讯通路门店!$AA:$AA,通讯通路门店!$S:$S,$G1380,通讯通路门店!$J:$J,"苹果体验店")</f>
        <v>0</v>
      </c>
      <c r="BI1380" s="99">
        <f>SUMIFS(通讯通路门店!$K:$K,通讯通路门店!$S:$S,$G1380,通讯通路门店!$J:$J,"其他品牌专卖店")</f>
        <v>0</v>
      </c>
      <c r="BJ1380" s="99">
        <f>SUMIFS(通讯通路门店!$AC:$AC,通讯通路门店!$S:$S,$G1380)</f>
        <v>0</v>
      </c>
      <c r="BK1380" s="99">
        <f>SUMIFS(通讯通路门店!$AD:$AD,通讯通路门店!$S:$S,$G1380)</f>
        <v>0</v>
      </c>
      <c r="BL1380" s="99">
        <f>SUMIFS(通讯通路门店!$AE:$AE,通讯通路门店!$S:$S,$G1380)</f>
        <v>0</v>
      </c>
      <c r="BM1380" s="99">
        <f>SUMIFS(通讯通路门店!$AF:$AF,通讯通路门店!$S:$S,$G1380)</f>
        <v>0</v>
      </c>
      <c r="BN1380" s="99">
        <f>SUMIFS(通讯通路门店!$AG:$AG,通讯通路门店!$S:$S,$G1380)</f>
        <v>0</v>
      </c>
      <c r="BO1380" s="99">
        <f>SUMIFS(通讯通路门店!$AH:$AH,通讯通路门店!$S:$S,$G1380)</f>
        <v>0</v>
      </c>
      <c r="BP1380" s="99">
        <f>SUMIFS(通讯通路门店!$AI:$AI,通讯通路门店!$S:$S,$G1380)</f>
        <v>0</v>
      </c>
      <c r="BQ1380" s="83"/>
    </row>
    <row r="1381" spans="1:69">
      <c r="A1381" s="99" t="str">
        <f>IFERROR(_xlfn.XLOOKUP($G1381,通讯通路门店!$S$4:$S$993933,通讯通路门店!$A$4:$A$993933,0,0),"")</f>
        <v>海南省</v>
      </c>
      <c r="B1381" s="99" t="str">
        <f>IFERROR(_xlfn.XLOOKUP($G1381,通讯通路门店!$S$4:$S$993933,通讯通路门店!$B$4:$B$993933,0,0),"")</f>
        <v>乐东黎族自治县</v>
      </c>
      <c r="C1381" s="99" t="str">
        <f>IFERROR(_xlfn.XLOOKUP($G1381,通讯通路门店!$S$4:$S$993933,通讯通路门店!$C$4:$C$993933,0,0),"")</f>
        <v>乐东黎族自治县</v>
      </c>
      <c r="D1381" s="99" t="str">
        <f>IFERROR(_xlfn.XLOOKUP($G1381,通讯通路门店!$S$4:$S$993933,通讯通路门店!$D$4:$D$993933,0,0),"")</f>
        <v>万冲镇</v>
      </c>
      <c r="E1381" s="83"/>
      <c r="F1381" s="83"/>
      <c r="G1381" s="101"/>
      <c r="H1381" s="102">
        <f>IFERROR(_xlfn.XLOOKUP($G1381,通讯通路门店!$S$4:$S$993933,通讯通路门店!$R$4:$R$993933,0,0),"")</f>
        <v>0</v>
      </c>
      <c r="I1381" s="83"/>
      <c r="J1381" s="83"/>
      <c r="K1381" s="83"/>
      <c r="L1381" s="83"/>
      <c r="M1381" s="83"/>
      <c r="N1381" s="83"/>
      <c r="O1381" s="83"/>
      <c r="P1381" s="83"/>
      <c r="Q1381" s="83"/>
      <c r="R1381" s="83"/>
      <c r="S1381" s="83"/>
      <c r="T1381" s="83"/>
      <c r="U1381" s="99">
        <f>COUNTIF(通讯通路门店!$S:$S,$G1381)</f>
        <v>0</v>
      </c>
      <c r="V1381" s="99">
        <f>COUNTIFS(通讯通路门店!$S:$S,$G1381,通讯通路门店!$J:$J,"综合卖场")</f>
        <v>0</v>
      </c>
      <c r="W1381" s="99">
        <f>SUMIFS(通讯通路门店!$AJ:$AJ,通讯通路门店!$S:$S,通讯客户沙盘!$G1381)</f>
        <v>0</v>
      </c>
      <c r="X1381" s="99">
        <f t="shared" si="105"/>
        <v>0</v>
      </c>
      <c r="Y1381" s="99">
        <f>COUNTIFS(通讯通路门店!$S:$S,$G1381,通讯通路门店!$J:$J,"荣耀体验店")+COUNTIFS(通讯通路门店!$S:$S,$G1381,通讯通路门店!$J:$J,"荣耀授权专卖店")</f>
        <v>0</v>
      </c>
      <c r="Z1381" s="99">
        <f>COUNTIFS(通讯通路门店!$S:$S,$G1381,通讯通路门店!$J:$J,"VIVO体验店")</f>
        <v>0</v>
      </c>
      <c r="AA1381" s="99">
        <f>COUNTIFS(通讯通路门店!$S:$S,$G1381,通讯通路门店!$J:$J,"OPPO体验店")</f>
        <v>0</v>
      </c>
      <c r="AB1381" s="99">
        <f>COUNTIFS(通讯通路门店!$S:$S,$G1381,通讯通路门店!$J:$J,"华为授权体验店")+COUNTIFS(通讯通路门店!$S:$S,$G1381,通讯通路门店!$J:$J,"华为堡垒店")</f>
        <v>0</v>
      </c>
      <c r="AC1381" s="99">
        <f>COUNTIFS(通讯通路门店!$S:$S,$G1381,通讯通路门店!$J:$J,"小米体验店")</f>
        <v>0</v>
      </c>
      <c r="AD1381" s="99">
        <f>COUNTIFS(通讯通路门店!$S:$S,$G1381,通讯通路门店!$J:$J,"苹果体验店")</f>
        <v>0</v>
      </c>
      <c r="AE1381" s="99">
        <f>COUNTIFS(通讯通路门店!$S:$S,$G1381,通讯通路门店!$J:$J,"其他品牌专卖店")</f>
        <v>0</v>
      </c>
      <c r="AF1381" s="99">
        <f>SUMIFS(通讯通路门店!$BI:$BI,通讯通路门店!$S:$S,$G1381)</f>
        <v>0</v>
      </c>
      <c r="AG1381" s="99">
        <f>SUMIFS(通讯通路门店!$BH:$BH,通讯通路门店!$S:$S,$G1381)</f>
        <v>0</v>
      </c>
      <c r="AH1381" s="99">
        <f t="shared" si="106"/>
        <v>0</v>
      </c>
      <c r="AI1381" s="99">
        <f>SUMIFS(通讯通路门店!$BB:$BB,通讯通路门店!$S:$S,$G1381)</f>
        <v>0</v>
      </c>
      <c r="AJ1381" s="99">
        <f>SUMIFS(通讯通路门店!$BE:$BE,通讯通路门店!$S:$S,$G1381)</f>
        <v>0</v>
      </c>
      <c r="AK1381" s="99">
        <f>SUMIFS(通讯通路门店!$BG:$BG,通讯通路门店!$S:$S,$G1381)</f>
        <v>0</v>
      </c>
      <c r="AL1381" s="99">
        <f>SUMIFS(通讯通路门店!$BC:$BC,通讯通路门店!$S:$S,$G1381)</f>
        <v>0</v>
      </c>
      <c r="AM1381" s="99">
        <f>SUMIFS(通讯通路门店!$BD:$BD,通讯通路门店!$S:$S,$G1381)</f>
        <v>0</v>
      </c>
      <c r="AN1381" s="99">
        <f>SUMIFS(通讯通路门店!$BF:$BF,通讯通路门店!$S:$S,$G1381)</f>
        <v>0</v>
      </c>
      <c r="AO1381" s="99">
        <f t="shared" si="107"/>
        <v>0</v>
      </c>
      <c r="AP1381" s="99">
        <f>SUMIFS(通讯通路门店!$K:$K,通讯通路门店!$S:$S,$G1381)</f>
        <v>0</v>
      </c>
      <c r="AQ1381" s="83"/>
      <c r="AR1381" s="99">
        <f>SUMIFS(通讯通路门店!$T:$T,通讯通路门店!$S:$S,$G1381)</f>
        <v>0</v>
      </c>
      <c r="AS1381" s="99">
        <f>SUMIFS(通讯通路门店!$U:$U,通讯通路门店!$S:$S,$G1381)</f>
        <v>0</v>
      </c>
      <c r="AT1381" s="99">
        <f>SUMIFS(通讯通路门店!$V:$V,通讯通路门店!$S:$S,$G1381)</f>
        <v>0</v>
      </c>
      <c r="AU1381" s="99">
        <f>SUMIFS(通讯通路门店!$W:$W,通讯通路门店!$S:$S,$G1381)</f>
        <v>0</v>
      </c>
      <c r="AV1381" s="99">
        <f>SUMIFS(通讯通路门店!$Z:$Z,通讯通路门店!$S:$S,$G1381)</f>
        <v>0</v>
      </c>
      <c r="AW1381" s="99">
        <f>SUMIFS(通讯通路门店!$AB:$AB,通讯通路门店!$S:$S,$G1381)</f>
        <v>0</v>
      </c>
      <c r="AX1381" s="99">
        <f>SUMIFS(通讯通路门店!$X:$X,通讯通路门店!$S:$S,$G1381)</f>
        <v>0</v>
      </c>
      <c r="AY1381" s="99">
        <f>SUMIFS(通讯通路门店!$Y:$Y,通讯通路门店!$S:$S,$G1381)</f>
        <v>0</v>
      </c>
      <c r="AZ1381" s="99">
        <f>SUMIFS(通讯通路门店!$AA:$AA,通讯通路门店!$S:$S,$G1381)</f>
        <v>0</v>
      </c>
      <c r="BA1381" s="99">
        <f t="shared" si="108"/>
        <v>0</v>
      </c>
      <c r="BB1381" s="99">
        <f t="shared" si="109"/>
        <v>0</v>
      </c>
      <c r="BC1381" s="99">
        <f>SUMIFS(通讯通路门店!$W:$W,通讯通路门店!$S:$S,$G1381,通讯通路门店!$J:$J,"荣耀体验店")+SUMIFS(通讯通路门店!$W:$W,通讯通路门店!$S:$S,$G1381,通讯通路门店!$J:$J,"荣耀授权专卖店")</f>
        <v>0</v>
      </c>
      <c r="BD1381" s="99">
        <f>SUMIFS(通讯通路门店!$Z:$Z,通讯通路门店!$S:$S,$G1381,通讯通路门店!$J:$J,"VIVO体验店")</f>
        <v>0</v>
      </c>
      <c r="BE1381" s="99">
        <f>SUMIFS(通讯通路门店!$AB:$AB,通讯通路门店!$S:$S,$G1381,通讯通路门店!$J:$J,"OPPO体验店")</f>
        <v>0</v>
      </c>
      <c r="BF1381" s="99">
        <f>SUMIFS(通讯通路门店!$X:$X,通讯通路门店!$S:$S,$G1381,通讯通路门店!$J:$J,"华为授权体验店")+SUMIFS(通讯通路门店!$AA:$AA,通讯通路门店!$S:$S,$G1381,通讯通路门店!$J:$J,"华为堡垒店")</f>
        <v>0</v>
      </c>
      <c r="BG1381" s="99">
        <f>SUMIFS(通讯通路门店!$Y:$Y,通讯通路门店!$S:$S,$G1381,通讯通路门店!$J:$J,"小米体验店")</f>
        <v>0</v>
      </c>
      <c r="BH1381" s="99">
        <f>SUMIFS(通讯通路门店!$AA:$AA,通讯通路门店!$S:$S,$G1381,通讯通路门店!$J:$J,"苹果体验店")</f>
        <v>0</v>
      </c>
      <c r="BI1381" s="99">
        <f>SUMIFS(通讯通路门店!$K:$K,通讯通路门店!$S:$S,$G1381,通讯通路门店!$J:$J,"其他品牌专卖店")</f>
        <v>0</v>
      </c>
      <c r="BJ1381" s="99">
        <f>SUMIFS(通讯通路门店!$AC:$AC,通讯通路门店!$S:$S,$G1381)</f>
        <v>0</v>
      </c>
      <c r="BK1381" s="99">
        <f>SUMIFS(通讯通路门店!$AD:$AD,通讯通路门店!$S:$S,$G1381)</f>
        <v>0</v>
      </c>
      <c r="BL1381" s="99">
        <f>SUMIFS(通讯通路门店!$AE:$AE,通讯通路门店!$S:$S,$G1381)</f>
        <v>0</v>
      </c>
      <c r="BM1381" s="99">
        <f>SUMIFS(通讯通路门店!$AF:$AF,通讯通路门店!$S:$S,$G1381)</f>
        <v>0</v>
      </c>
      <c r="BN1381" s="99">
        <f>SUMIFS(通讯通路门店!$AG:$AG,通讯通路门店!$S:$S,$G1381)</f>
        <v>0</v>
      </c>
      <c r="BO1381" s="99">
        <f>SUMIFS(通讯通路门店!$AH:$AH,通讯通路门店!$S:$S,$G1381)</f>
        <v>0</v>
      </c>
      <c r="BP1381" s="99">
        <f>SUMIFS(通讯通路门店!$AI:$AI,通讯通路门店!$S:$S,$G1381)</f>
        <v>0</v>
      </c>
      <c r="BQ1381" s="83"/>
    </row>
    <row r="1382" spans="1:69">
      <c r="A1382" s="99" t="str">
        <f>IFERROR(_xlfn.XLOOKUP($G1382,通讯通路门店!$S$4:$S$993933,通讯通路门店!$A$4:$A$993933,0,0),"")</f>
        <v>海南省</v>
      </c>
      <c r="B1382" s="99" t="str">
        <f>IFERROR(_xlfn.XLOOKUP($G1382,通讯通路门店!$S$4:$S$993933,通讯通路门店!$B$4:$B$993933,0,0),"")</f>
        <v>乐东黎族自治县</v>
      </c>
      <c r="C1382" s="99" t="str">
        <f>IFERROR(_xlfn.XLOOKUP($G1382,通讯通路门店!$S$4:$S$993933,通讯通路门店!$C$4:$C$993933,0,0),"")</f>
        <v>乐东黎族自治县</v>
      </c>
      <c r="D1382" s="99" t="str">
        <f>IFERROR(_xlfn.XLOOKUP($G1382,通讯通路门店!$S$4:$S$993933,通讯通路门店!$D$4:$D$993933,0,0),"")</f>
        <v>万冲镇</v>
      </c>
      <c r="E1382" s="83"/>
      <c r="F1382" s="83"/>
      <c r="G1382" s="101"/>
      <c r="H1382" s="102">
        <f>IFERROR(_xlfn.XLOOKUP($G1382,通讯通路门店!$S$4:$S$993933,通讯通路门店!$R$4:$R$993933,0,0),"")</f>
        <v>0</v>
      </c>
      <c r="I1382" s="83"/>
      <c r="J1382" s="83"/>
      <c r="K1382" s="83"/>
      <c r="L1382" s="83"/>
      <c r="M1382" s="83"/>
      <c r="N1382" s="83"/>
      <c r="O1382" s="83"/>
      <c r="P1382" s="83"/>
      <c r="Q1382" s="83"/>
      <c r="R1382" s="83"/>
      <c r="S1382" s="83"/>
      <c r="T1382" s="83"/>
      <c r="U1382" s="99">
        <f>COUNTIF(通讯通路门店!$S:$S,$G1382)</f>
        <v>0</v>
      </c>
      <c r="V1382" s="99">
        <f>COUNTIFS(通讯通路门店!$S:$S,$G1382,通讯通路门店!$J:$J,"综合卖场")</f>
        <v>0</v>
      </c>
      <c r="W1382" s="99">
        <f>SUMIFS(通讯通路门店!$AJ:$AJ,通讯通路门店!$S:$S,通讯客户沙盘!$G1382)</f>
        <v>0</v>
      </c>
      <c r="X1382" s="99">
        <f t="shared" si="105"/>
        <v>0</v>
      </c>
      <c r="Y1382" s="99">
        <f>COUNTIFS(通讯通路门店!$S:$S,$G1382,通讯通路门店!$J:$J,"荣耀体验店")+COUNTIFS(通讯通路门店!$S:$S,$G1382,通讯通路门店!$J:$J,"荣耀授权专卖店")</f>
        <v>0</v>
      </c>
      <c r="Z1382" s="99">
        <f>COUNTIFS(通讯通路门店!$S:$S,$G1382,通讯通路门店!$J:$J,"VIVO体验店")</f>
        <v>0</v>
      </c>
      <c r="AA1382" s="99">
        <f>COUNTIFS(通讯通路门店!$S:$S,$G1382,通讯通路门店!$J:$J,"OPPO体验店")</f>
        <v>0</v>
      </c>
      <c r="AB1382" s="99">
        <f>COUNTIFS(通讯通路门店!$S:$S,$G1382,通讯通路门店!$J:$J,"华为授权体验店")+COUNTIFS(通讯通路门店!$S:$S,$G1382,通讯通路门店!$J:$J,"华为堡垒店")</f>
        <v>0</v>
      </c>
      <c r="AC1382" s="99">
        <f>COUNTIFS(通讯通路门店!$S:$S,$G1382,通讯通路门店!$J:$J,"小米体验店")</f>
        <v>0</v>
      </c>
      <c r="AD1382" s="99">
        <f>COUNTIFS(通讯通路门店!$S:$S,$G1382,通讯通路门店!$J:$J,"苹果体验店")</f>
        <v>0</v>
      </c>
      <c r="AE1382" s="99">
        <f>COUNTIFS(通讯通路门店!$S:$S,$G1382,通讯通路门店!$J:$J,"其他品牌专卖店")</f>
        <v>0</v>
      </c>
      <c r="AF1382" s="99">
        <f>SUMIFS(通讯通路门店!$BI:$BI,通讯通路门店!$S:$S,$G1382)</f>
        <v>0</v>
      </c>
      <c r="AG1382" s="99">
        <f>SUMIFS(通讯通路门店!$BH:$BH,通讯通路门店!$S:$S,$G1382)</f>
        <v>0</v>
      </c>
      <c r="AH1382" s="99">
        <f t="shared" si="106"/>
        <v>0</v>
      </c>
      <c r="AI1382" s="99">
        <f>SUMIFS(通讯通路门店!$BB:$BB,通讯通路门店!$S:$S,$G1382)</f>
        <v>0</v>
      </c>
      <c r="AJ1382" s="99">
        <f>SUMIFS(通讯通路门店!$BE:$BE,通讯通路门店!$S:$S,$G1382)</f>
        <v>0</v>
      </c>
      <c r="AK1382" s="99">
        <f>SUMIFS(通讯通路门店!$BG:$BG,通讯通路门店!$S:$S,$G1382)</f>
        <v>0</v>
      </c>
      <c r="AL1382" s="99">
        <f>SUMIFS(通讯通路门店!$BC:$BC,通讯通路门店!$S:$S,$G1382)</f>
        <v>0</v>
      </c>
      <c r="AM1382" s="99">
        <f>SUMIFS(通讯通路门店!$BD:$BD,通讯通路门店!$S:$S,$G1382)</f>
        <v>0</v>
      </c>
      <c r="AN1382" s="99">
        <f>SUMIFS(通讯通路门店!$BF:$BF,通讯通路门店!$S:$S,$G1382)</f>
        <v>0</v>
      </c>
      <c r="AO1382" s="99">
        <f t="shared" si="107"/>
        <v>0</v>
      </c>
      <c r="AP1382" s="99">
        <f>SUMIFS(通讯通路门店!$K:$K,通讯通路门店!$S:$S,$G1382)</f>
        <v>0</v>
      </c>
      <c r="AQ1382" s="83"/>
      <c r="AR1382" s="99">
        <f>SUMIFS(通讯通路门店!$T:$T,通讯通路门店!$S:$S,$G1382)</f>
        <v>0</v>
      </c>
      <c r="AS1382" s="99">
        <f>SUMIFS(通讯通路门店!$U:$U,通讯通路门店!$S:$S,$G1382)</f>
        <v>0</v>
      </c>
      <c r="AT1382" s="99">
        <f>SUMIFS(通讯通路门店!$V:$V,通讯通路门店!$S:$S,$G1382)</f>
        <v>0</v>
      </c>
      <c r="AU1382" s="99">
        <f>SUMIFS(通讯通路门店!$W:$W,通讯通路门店!$S:$S,$G1382)</f>
        <v>0</v>
      </c>
      <c r="AV1382" s="99">
        <f>SUMIFS(通讯通路门店!$Z:$Z,通讯通路门店!$S:$S,$G1382)</f>
        <v>0</v>
      </c>
      <c r="AW1382" s="99">
        <f>SUMIFS(通讯通路门店!$AB:$AB,通讯通路门店!$S:$S,$G1382)</f>
        <v>0</v>
      </c>
      <c r="AX1382" s="99">
        <f>SUMIFS(通讯通路门店!$X:$X,通讯通路门店!$S:$S,$G1382)</f>
        <v>0</v>
      </c>
      <c r="AY1382" s="99">
        <f>SUMIFS(通讯通路门店!$Y:$Y,通讯通路门店!$S:$S,$G1382)</f>
        <v>0</v>
      </c>
      <c r="AZ1382" s="99">
        <f>SUMIFS(通讯通路门店!$AA:$AA,通讯通路门店!$S:$S,$G1382)</f>
        <v>0</v>
      </c>
      <c r="BA1382" s="99">
        <f t="shared" si="108"/>
        <v>0</v>
      </c>
      <c r="BB1382" s="99">
        <f t="shared" si="109"/>
        <v>0</v>
      </c>
      <c r="BC1382" s="99">
        <f>SUMIFS(通讯通路门店!$W:$W,通讯通路门店!$S:$S,$G1382,通讯通路门店!$J:$J,"荣耀体验店")+SUMIFS(通讯通路门店!$W:$W,通讯通路门店!$S:$S,$G1382,通讯通路门店!$J:$J,"荣耀授权专卖店")</f>
        <v>0</v>
      </c>
      <c r="BD1382" s="99">
        <f>SUMIFS(通讯通路门店!$Z:$Z,通讯通路门店!$S:$S,$G1382,通讯通路门店!$J:$J,"VIVO体验店")</f>
        <v>0</v>
      </c>
      <c r="BE1382" s="99">
        <f>SUMIFS(通讯通路门店!$AB:$AB,通讯通路门店!$S:$S,$G1382,通讯通路门店!$J:$J,"OPPO体验店")</f>
        <v>0</v>
      </c>
      <c r="BF1382" s="99">
        <f>SUMIFS(通讯通路门店!$X:$X,通讯通路门店!$S:$S,$G1382,通讯通路门店!$J:$J,"华为授权体验店")+SUMIFS(通讯通路门店!$AA:$AA,通讯通路门店!$S:$S,$G1382,通讯通路门店!$J:$J,"华为堡垒店")</f>
        <v>0</v>
      </c>
      <c r="BG1382" s="99">
        <f>SUMIFS(通讯通路门店!$Y:$Y,通讯通路门店!$S:$S,$G1382,通讯通路门店!$J:$J,"小米体验店")</f>
        <v>0</v>
      </c>
      <c r="BH1382" s="99">
        <f>SUMIFS(通讯通路门店!$AA:$AA,通讯通路门店!$S:$S,$G1382,通讯通路门店!$J:$J,"苹果体验店")</f>
        <v>0</v>
      </c>
      <c r="BI1382" s="99">
        <f>SUMIFS(通讯通路门店!$K:$K,通讯通路门店!$S:$S,$G1382,通讯通路门店!$J:$J,"其他品牌专卖店")</f>
        <v>0</v>
      </c>
      <c r="BJ1382" s="99">
        <f>SUMIFS(通讯通路门店!$AC:$AC,通讯通路门店!$S:$S,$G1382)</f>
        <v>0</v>
      </c>
      <c r="BK1382" s="99">
        <f>SUMIFS(通讯通路门店!$AD:$AD,通讯通路门店!$S:$S,$G1382)</f>
        <v>0</v>
      </c>
      <c r="BL1382" s="99">
        <f>SUMIFS(通讯通路门店!$AE:$AE,通讯通路门店!$S:$S,$G1382)</f>
        <v>0</v>
      </c>
      <c r="BM1382" s="99">
        <f>SUMIFS(通讯通路门店!$AF:$AF,通讯通路门店!$S:$S,$G1382)</f>
        <v>0</v>
      </c>
      <c r="BN1382" s="99">
        <f>SUMIFS(通讯通路门店!$AG:$AG,通讯通路门店!$S:$S,$G1382)</f>
        <v>0</v>
      </c>
      <c r="BO1382" s="99">
        <f>SUMIFS(通讯通路门店!$AH:$AH,通讯通路门店!$S:$S,$G1382)</f>
        <v>0</v>
      </c>
      <c r="BP1382" s="99">
        <f>SUMIFS(通讯通路门店!$AI:$AI,通讯通路门店!$S:$S,$G1382)</f>
        <v>0</v>
      </c>
      <c r="BQ1382" s="83"/>
    </row>
    <row r="1383" spans="1:69">
      <c r="A1383" s="99" t="str">
        <f>IFERROR(_xlfn.XLOOKUP($G1383,通讯通路门店!$S$4:$S$993933,通讯通路门店!$A$4:$A$993933,0,0),"")</f>
        <v>海南省</v>
      </c>
      <c r="B1383" s="99" t="str">
        <f>IFERROR(_xlfn.XLOOKUP($G1383,通讯通路门店!$S$4:$S$993933,通讯通路门店!$B$4:$B$993933,0,0),"")</f>
        <v>乐东黎族自治县</v>
      </c>
      <c r="C1383" s="99" t="str">
        <f>IFERROR(_xlfn.XLOOKUP($G1383,通讯通路门店!$S$4:$S$993933,通讯通路门店!$C$4:$C$993933,0,0),"")</f>
        <v>乐东黎族自治县</v>
      </c>
      <c r="D1383" s="99" t="str">
        <f>IFERROR(_xlfn.XLOOKUP($G1383,通讯通路门店!$S$4:$S$993933,通讯通路门店!$D$4:$D$993933,0,0),"")</f>
        <v>万冲镇</v>
      </c>
      <c r="E1383" s="83"/>
      <c r="F1383" s="83"/>
      <c r="G1383" s="101"/>
      <c r="H1383" s="102">
        <f>IFERROR(_xlfn.XLOOKUP($G1383,通讯通路门店!$S$4:$S$993933,通讯通路门店!$R$4:$R$993933,0,0),"")</f>
        <v>0</v>
      </c>
      <c r="I1383" s="83"/>
      <c r="J1383" s="83"/>
      <c r="K1383" s="83"/>
      <c r="L1383" s="83"/>
      <c r="M1383" s="83"/>
      <c r="N1383" s="83"/>
      <c r="O1383" s="83"/>
      <c r="P1383" s="83"/>
      <c r="Q1383" s="83"/>
      <c r="R1383" s="83"/>
      <c r="S1383" s="83"/>
      <c r="T1383" s="83"/>
      <c r="U1383" s="99">
        <f>COUNTIF(通讯通路门店!$S:$S,$G1383)</f>
        <v>0</v>
      </c>
      <c r="V1383" s="99">
        <f>COUNTIFS(通讯通路门店!$S:$S,$G1383,通讯通路门店!$J:$J,"综合卖场")</f>
        <v>0</v>
      </c>
      <c r="W1383" s="99">
        <f>SUMIFS(通讯通路门店!$AJ:$AJ,通讯通路门店!$S:$S,通讯客户沙盘!$G1383)</f>
        <v>0</v>
      </c>
      <c r="X1383" s="99">
        <f t="shared" si="105"/>
        <v>0</v>
      </c>
      <c r="Y1383" s="99">
        <f>COUNTIFS(通讯通路门店!$S:$S,$G1383,通讯通路门店!$J:$J,"荣耀体验店")+COUNTIFS(通讯通路门店!$S:$S,$G1383,通讯通路门店!$J:$J,"荣耀授权专卖店")</f>
        <v>0</v>
      </c>
      <c r="Z1383" s="99">
        <f>COUNTIFS(通讯通路门店!$S:$S,$G1383,通讯通路门店!$J:$J,"VIVO体验店")</f>
        <v>0</v>
      </c>
      <c r="AA1383" s="99">
        <f>COUNTIFS(通讯通路门店!$S:$S,$G1383,通讯通路门店!$J:$J,"OPPO体验店")</f>
        <v>0</v>
      </c>
      <c r="AB1383" s="99">
        <f>COUNTIFS(通讯通路门店!$S:$S,$G1383,通讯通路门店!$J:$J,"华为授权体验店")+COUNTIFS(通讯通路门店!$S:$S,$G1383,通讯通路门店!$J:$J,"华为堡垒店")</f>
        <v>0</v>
      </c>
      <c r="AC1383" s="99">
        <f>COUNTIFS(通讯通路门店!$S:$S,$G1383,通讯通路门店!$J:$J,"小米体验店")</f>
        <v>0</v>
      </c>
      <c r="AD1383" s="99">
        <f>COUNTIFS(通讯通路门店!$S:$S,$G1383,通讯通路门店!$J:$J,"苹果体验店")</f>
        <v>0</v>
      </c>
      <c r="AE1383" s="99">
        <f>COUNTIFS(通讯通路门店!$S:$S,$G1383,通讯通路门店!$J:$J,"其他品牌专卖店")</f>
        <v>0</v>
      </c>
      <c r="AF1383" s="99">
        <f>SUMIFS(通讯通路门店!$BI:$BI,通讯通路门店!$S:$S,$G1383)</f>
        <v>0</v>
      </c>
      <c r="AG1383" s="99">
        <f>SUMIFS(通讯通路门店!$BH:$BH,通讯通路门店!$S:$S,$G1383)</f>
        <v>0</v>
      </c>
      <c r="AH1383" s="99">
        <f t="shared" si="106"/>
        <v>0</v>
      </c>
      <c r="AI1383" s="99">
        <f>SUMIFS(通讯通路门店!$BB:$BB,通讯通路门店!$S:$S,$G1383)</f>
        <v>0</v>
      </c>
      <c r="AJ1383" s="99">
        <f>SUMIFS(通讯通路门店!$BE:$BE,通讯通路门店!$S:$S,$G1383)</f>
        <v>0</v>
      </c>
      <c r="AK1383" s="99">
        <f>SUMIFS(通讯通路门店!$BG:$BG,通讯通路门店!$S:$S,$G1383)</f>
        <v>0</v>
      </c>
      <c r="AL1383" s="99">
        <f>SUMIFS(通讯通路门店!$BC:$BC,通讯通路门店!$S:$S,$G1383)</f>
        <v>0</v>
      </c>
      <c r="AM1383" s="99">
        <f>SUMIFS(通讯通路门店!$BD:$BD,通讯通路门店!$S:$S,$G1383)</f>
        <v>0</v>
      </c>
      <c r="AN1383" s="99">
        <f>SUMIFS(通讯通路门店!$BF:$BF,通讯通路门店!$S:$S,$G1383)</f>
        <v>0</v>
      </c>
      <c r="AO1383" s="99">
        <f t="shared" si="107"/>
        <v>0</v>
      </c>
      <c r="AP1383" s="99">
        <f>SUMIFS(通讯通路门店!$K:$K,通讯通路门店!$S:$S,$G1383)</f>
        <v>0</v>
      </c>
      <c r="AQ1383" s="83"/>
      <c r="AR1383" s="99">
        <f>SUMIFS(通讯通路门店!$T:$T,通讯通路门店!$S:$S,$G1383)</f>
        <v>0</v>
      </c>
      <c r="AS1383" s="99">
        <f>SUMIFS(通讯通路门店!$U:$U,通讯通路门店!$S:$S,$G1383)</f>
        <v>0</v>
      </c>
      <c r="AT1383" s="99">
        <f>SUMIFS(通讯通路门店!$V:$V,通讯通路门店!$S:$S,$G1383)</f>
        <v>0</v>
      </c>
      <c r="AU1383" s="99">
        <f>SUMIFS(通讯通路门店!$W:$W,通讯通路门店!$S:$S,$G1383)</f>
        <v>0</v>
      </c>
      <c r="AV1383" s="99">
        <f>SUMIFS(通讯通路门店!$Z:$Z,通讯通路门店!$S:$S,$G1383)</f>
        <v>0</v>
      </c>
      <c r="AW1383" s="99">
        <f>SUMIFS(通讯通路门店!$AB:$AB,通讯通路门店!$S:$S,$G1383)</f>
        <v>0</v>
      </c>
      <c r="AX1383" s="99">
        <f>SUMIFS(通讯通路门店!$X:$X,通讯通路门店!$S:$S,$G1383)</f>
        <v>0</v>
      </c>
      <c r="AY1383" s="99">
        <f>SUMIFS(通讯通路门店!$Y:$Y,通讯通路门店!$S:$S,$G1383)</f>
        <v>0</v>
      </c>
      <c r="AZ1383" s="99">
        <f>SUMIFS(通讯通路门店!$AA:$AA,通讯通路门店!$S:$S,$G1383)</f>
        <v>0</v>
      </c>
      <c r="BA1383" s="99">
        <f t="shared" si="108"/>
        <v>0</v>
      </c>
      <c r="BB1383" s="99">
        <f t="shared" si="109"/>
        <v>0</v>
      </c>
      <c r="BC1383" s="99">
        <f>SUMIFS(通讯通路门店!$W:$W,通讯通路门店!$S:$S,$G1383,通讯通路门店!$J:$J,"荣耀体验店")+SUMIFS(通讯通路门店!$W:$W,通讯通路门店!$S:$S,$G1383,通讯通路门店!$J:$J,"荣耀授权专卖店")</f>
        <v>0</v>
      </c>
      <c r="BD1383" s="99">
        <f>SUMIFS(通讯通路门店!$Z:$Z,通讯通路门店!$S:$S,$G1383,通讯通路门店!$J:$J,"VIVO体验店")</f>
        <v>0</v>
      </c>
      <c r="BE1383" s="99">
        <f>SUMIFS(通讯通路门店!$AB:$AB,通讯通路门店!$S:$S,$G1383,通讯通路门店!$J:$J,"OPPO体验店")</f>
        <v>0</v>
      </c>
      <c r="BF1383" s="99">
        <f>SUMIFS(通讯通路门店!$X:$X,通讯通路门店!$S:$S,$G1383,通讯通路门店!$J:$J,"华为授权体验店")+SUMIFS(通讯通路门店!$AA:$AA,通讯通路门店!$S:$S,$G1383,通讯通路门店!$J:$J,"华为堡垒店")</f>
        <v>0</v>
      </c>
      <c r="BG1383" s="99">
        <f>SUMIFS(通讯通路门店!$Y:$Y,通讯通路门店!$S:$S,$G1383,通讯通路门店!$J:$J,"小米体验店")</f>
        <v>0</v>
      </c>
      <c r="BH1383" s="99">
        <f>SUMIFS(通讯通路门店!$AA:$AA,通讯通路门店!$S:$S,$G1383,通讯通路门店!$J:$J,"苹果体验店")</f>
        <v>0</v>
      </c>
      <c r="BI1383" s="99">
        <f>SUMIFS(通讯通路门店!$K:$K,通讯通路门店!$S:$S,$G1383,通讯通路门店!$J:$J,"其他品牌专卖店")</f>
        <v>0</v>
      </c>
      <c r="BJ1383" s="99">
        <f>SUMIFS(通讯通路门店!$AC:$AC,通讯通路门店!$S:$S,$G1383)</f>
        <v>0</v>
      </c>
      <c r="BK1383" s="99">
        <f>SUMIFS(通讯通路门店!$AD:$AD,通讯通路门店!$S:$S,$G1383)</f>
        <v>0</v>
      </c>
      <c r="BL1383" s="99">
        <f>SUMIFS(通讯通路门店!$AE:$AE,通讯通路门店!$S:$S,$G1383)</f>
        <v>0</v>
      </c>
      <c r="BM1383" s="99">
        <f>SUMIFS(通讯通路门店!$AF:$AF,通讯通路门店!$S:$S,$G1383)</f>
        <v>0</v>
      </c>
      <c r="BN1383" s="99">
        <f>SUMIFS(通讯通路门店!$AG:$AG,通讯通路门店!$S:$S,$G1383)</f>
        <v>0</v>
      </c>
      <c r="BO1383" s="99">
        <f>SUMIFS(通讯通路门店!$AH:$AH,通讯通路门店!$S:$S,$G1383)</f>
        <v>0</v>
      </c>
      <c r="BP1383" s="99">
        <f>SUMIFS(通讯通路门店!$AI:$AI,通讯通路门店!$S:$S,$G1383)</f>
        <v>0</v>
      </c>
      <c r="BQ1383" s="83"/>
    </row>
    <row r="1384" spans="1:69">
      <c r="A1384" s="99" t="str">
        <f>IFERROR(_xlfn.XLOOKUP($G1384,通讯通路门店!$S$4:$S$993933,通讯通路门店!$A$4:$A$993933,0,0),"")</f>
        <v>海南省</v>
      </c>
      <c r="B1384" s="99" t="str">
        <f>IFERROR(_xlfn.XLOOKUP($G1384,通讯通路门店!$S$4:$S$993933,通讯通路门店!$B$4:$B$993933,0,0),"")</f>
        <v>乐东黎族自治县</v>
      </c>
      <c r="C1384" s="99" t="str">
        <f>IFERROR(_xlfn.XLOOKUP($G1384,通讯通路门店!$S$4:$S$993933,通讯通路门店!$C$4:$C$993933,0,0),"")</f>
        <v>乐东黎族自治县</v>
      </c>
      <c r="D1384" s="99" t="str">
        <f>IFERROR(_xlfn.XLOOKUP($G1384,通讯通路门店!$S$4:$S$993933,通讯通路门店!$D$4:$D$993933,0,0),"")</f>
        <v>万冲镇</v>
      </c>
      <c r="E1384" s="83"/>
      <c r="F1384" s="83"/>
      <c r="G1384" s="101"/>
      <c r="H1384" s="102">
        <f>IFERROR(_xlfn.XLOOKUP($G1384,通讯通路门店!$S$4:$S$993933,通讯通路门店!$R$4:$R$993933,0,0),"")</f>
        <v>0</v>
      </c>
      <c r="I1384" s="83"/>
      <c r="J1384" s="83"/>
      <c r="K1384" s="83"/>
      <c r="L1384" s="83"/>
      <c r="M1384" s="83"/>
      <c r="N1384" s="83"/>
      <c r="O1384" s="83"/>
      <c r="P1384" s="83"/>
      <c r="Q1384" s="83"/>
      <c r="R1384" s="83"/>
      <c r="S1384" s="83"/>
      <c r="T1384" s="83"/>
      <c r="U1384" s="99">
        <f>COUNTIF(通讯通路门店!$S:$S,$G1384)</f>
        <v>0</v>
      </c>
      <c r="V1384" s="99">
        <f>COUNTIFS(通讯通路门店!$S:$S,$G1384,通讯通路门店!$J:$J,"综合卖场")</f>
        <v>0</v>
      </c>
      <c r="W1384" s="99">
        <f>SUMIFS(通讯通路门店!$AJ:$AJ,通讯通路门店!$S:$S,通讯客户沙盘!$G1384)</f>
        <v>0</v>
      </c>
      <c r="X1384" s="99">
        <f t="shared" si="105"/>
        <v>0</v>
      </c>
      <c r="Y1384" s="99">
        <f>COUNTIFS(通讯通路门店!$S:$S,$G1384,通讯通路门店!$J:$J,"荣耀体验店")+COUNTIFS(通讯通路门店!$S:$S,$G1384,通讯通路门店!$J:$J,"荣耀授权专卖店")</f>
        <v>0</v>
      </c>
      <c r="Z1384" s="99">
        <f>COUNTIFS(通讯通路门店!$S:$S,$G1384,通讯通路门店!$J:$J,"VIVO体验店")</f>
        <v>0</v>
      </c>
      <c r="AA1384" s="99">
        <f>COUNTIFS(通讯通路门店!$S:$S,$G1384,通讯通路门店!$J:$J,"OPPO体验店")</f>
        <v>0</v>
      </c>
      <c r="AB1384" s="99">
        <f>COUNTIFS(通讯通路门店!$S:$S,$G1384,通讯通路门店!$J:$J,"华为授权体验店")+COUNTIFS(通讯通路门店!$S:$S,$G1384,通讯通路门店!$J:$J,"华为堡垒店")</f>
        <v>0</v>
      </c>
      <c r="AC1384" s="99">
        <f>COUNTIFS(通讯通路门店!$S:$S,$G1384,通讯通路门店!$J:$J,"小米体验店")</f>
        <v>0</v>
      </c>
      <c r="AD1384" s="99">
        <f>COUNTIFS(通讯通路门店!$S:$S,$G1384,通讯通路门店!$J:$J,"苹果体验店")</f>
        <v>0</v>
      </c>
      <c r="AE1384" s="99">
        <f>COUNTIFS(通讯通路门店!$S:$S,$G1384,通讯通路门店!$J:$J,"其他品牌专卖店")</f>
        <v>0</v>
      </c>
      <c r="AF1384" s="99">
        <f>SUMIFS(通讯通路门店!$BI:$BI,通讯通路门店!$S:$S,$G1384)</f>
        <v>0</v>
      </c>
      <c r="AG1384" s="99">
        <f>SUMIFS(通讯通路门店!$BH:$BH,通讯通路门店!$S:$S,$G1384)</f>
        <v>0</v>
      </c>
      <c r="AH1384" s="99">
        <f t="shared" si="106"/>
        <v>0</v>
      </c>
      <c r="AI1384" s="99">
        <f>SUMIFS(通讯通路门店!$BB:$BB,通讯通路门店!$S:$S,$G1384)</f>
        <v>0</v>
      </c>
      <c r="AJ1384" s="99">
        <f>SUMIFS(通讯通路门店!$BE:$BE,通讯通路门店!$S:$S,$G1384)</f>
        <v>0</v>
      </c>
      <c r="AK1384" s="99">
        <f>SUMIFS(通讯通路门店!$BG:$BG,通讯通路门店!$S:$S,$G1384)</f>
        <v>0</v>
      </c>
      <c r="AL1384" s="99">
        <f>SUMIFS(通讯通路门店!$BC:$BC,通讯通路门店!$S:$S,$G1384)</f>
        <v>0</v>
      </c>
      <c r="AM1384" s="99">
        <f>SUMIFS(通讯通路门店!$BD:$BD,通讯通路门店!$S:$S,$G1384)</f>
        <v>0</v>
      </c>
      <c r="AN1384" s="99">
        <f>SUMIFS(通讯通路门店!$BF:$BF,通讯通路门店!$S:$S,$G1384)</f>
        <v>0</v>
      </c>
      <c r="AO1384" s="99">
        <f t="shared" si="107"/>
        <v>0</v>
      </c>
      <c r="AP1384" s="99">
        <f>SUMIFS(通讯通路门店!$K:$K,通讯通路门店!$S:$S,$G1384)</f>
        <v>0</v>
      </c>
      <c r="AQ1384" s="83"/>
      <c r="AR1384" s="99">
        <f>SUMIFS(通讯通路门店!$T:$T,通讯通路门店!$S:$S,$G1384)</f>
        <v>0</v>
      </c>
      <c r="AS1384" s="99">
        <f>SUMIFS(通讯通路门店!$U:$U,通讯通路门店!$S:$S,$G1384)</f>
        <v>0</v>
      </c>
      <c r="AT1384" s="99">
        <f>SUMIFS(通讯通路门店!$V:$V,通讯通路门店!$S:$S,$G1384)</f>
        <v>0</v>
      </c>
      <c r="AU1384" s="99">
        <f>SUMIFS(通讯通路门店!$W:$W,通讯通路门店!$S:$S,$G1384)</f>
        <v>0</v>
      </c>
      <c r="AV1384" s="99">
        <f>SUMIFS(通讯通路门店!$Z:$Z,通讯通路门店!$S:$S,$G1384)</f>
        <v>0</v>
      </c>
      <c r="AW1384" s="99">
        <f>SUMIFS(通讯通路门店!$AB:$AB,通讯通路门店!$S:$S,$G1384)</f>
        <v>0</v>
      </c>
      <c r="AX1384" s="99">
        <f>SUMIFS(通讯通路门店!$X:$X,通讯通路门店!$S:$S,$G1384)</f>
        <v>0</v>
      </c>
      <c r="AY1384" s="99">
        <f>SUMIFS(通讯通路门店!$Y:$Y,通讯通路门店!$S:$S,$G1384)</f>
        <v>0</v>
      </c>
      <c r="AZ1384" s="99">
        <f>SUMIFS(通讯通路门店!$AA:$AA,通讯通路门店!$S:$S,$G1384)</f>
        <v>0</v>
      </c>
      <c r="BA1384" s="99">
        <f t="shared" si="108"/>
        <v>0</v>
      </c>
      <c r="BB1384" s="99">
        <f t="shared" si="109"/>
        <v>0</v>
      </c>
      <c r="BC1384" s="99">
        <f>SUMIFS(通讯通路门店!$W:$W,通讯通路门店!$S:$S,$G1384,通讯通路门店!$J:$J,"荣耀体验店")+SUMIFS(通讯通路门店!$W:$W,通讯通路门店!$S:$S,$G1384,通讯通路门店!$J:$J,"荣耀授权专卖店")</f>
        <v>0</v>
      </c>
      <c r="BD1384" s="99">
        <f>SUMIFS(通讯通路门店!$Z:$Z,通讯通路门店!$S:$S,$G1384,通讯通路门店!$J:$J,"VIVO体验店")</f>
        <v>0</v>
      </c>
      <c r="BE1384" s="99">
        <f>SUMIFS(通讯通路门店!$AB:$AB,通讯通路门店!$S:$S,$G1384,通讯通路门店!$J:$J,"OPPO体验店")</f>
        <v>0</v>
      </c>
      <c r="BF1384" s="99">
        <f>SUMIFS(通讯通路门店!$X:$X,通讯通路门店!$S:$S,$G1384,通讯通路门店!$J:$J,"华为授权体验店")+SUMIFS(通讯通路门店!$AA:$AA,通讯通路门店!$S:$S,$G1384,通讯通路门店!$J:$J,"华为堡垒店")</f>
        <v>0</v>
      </c>
      <c r="BG1384" s="99">
        <f>SUMIFS(通讯通路门店!$Y:$Y,通讯通路门店!$S:$S,$G1384,通讯通路门店!$J:$J,"小米体验店")</f>
        <v>0</v>
      </c>
      <c r="BH1384" s="99">
        <f>SUMIFS(通讯通路门店!$AA:$AA,通讯通路门店!$S:$S,$G1384,通讯通路门店!$J:$J,"苹果体验店")</f>
        <v>0</v>
      </c>
      <c r="BI1384" s="99">
        <f>SUMIFS(通讯通路门店!$K:$K,通讯通路门店!$S:$S,$G1384,通讯通路门店!$J:$J,"其他品牌专卖店")</f>
        <v>0</v>
      </c>
      <c r="BJ1384" s="99">
        <f>SUMIFS(通讯通路门店!$AC:$AC,通讯通路门店!$S:$S,$G1384)</f>
        <v>0</v>
      </c>
      <c r="BK1384" s="99">
        <f>SUMIFS(通讯通路门店!$AD:$AD,通讯通路门店!$S:$S,$G1384)</f>
        <v>0</v>
      </c>
      <c r="BL1384" s="99">
        <f>SUMIFS(通讯通路门店!$AE:$AE,通讯通路门店!$S:$S,$G1384)</f>
        <v>0</v>
      </c>
      <c r="BM1384" s="99">
        <f>SUMIFS(通讯通路门店!$AF:$AF,通讯通路门店!$S:$S,$G1384)</f>
        <v>0</v>
      </c>
      <c r="BN1384" s="99">
        <f>SUMIFS(通讯通路门店!$AG:$AG,通讯通路门店!$S:$S,$G1384)</f>
        <v>0</v>
      </c>
      <c r="BO1384" s="99">
        <f>SUMIFS(通讯通路门店!$AH:$AH,通讯通路门店!$S:$S,$G1384)</f>
        <v>0</v>
      </c>
      <c r="BP1384" s="99">
        <f>SUMIFS(通讯通路门店!$AI:$AI,通讯通路门店!$S:$S,$G1384)</f>
        <v>0</v>
      </c>
      <c r="BQ1384" s="83"/>
    </row>
    <row r="1385" spans="1:69">
      <c r="A1385" s="99" t="str">
        <f>IFERROR(_xlfn.XLOOKUP($G1385,通讯通路门店!$S$4:$S$993933,通讯通路门店!$A$4:$A$993933,0,0),"")</f>
        <v>海南省</v>
      </c>
      <c r="B1385" s="99" t="str">
        <f>IFERROR(_xlfn.XLOOKUP($G1385,通讯通路门店!$S$4:$S$993933,通讯通路门店!$B$4:$B$993933,0,0),"")</f>
        <v>乐东黎族自治县</v>
      </c>
      <c r="C1385" s="99" t="str">
        <f>IFERROR(_xlfn.XLOOKUP($G1385,通讯通路门店!$S$4:$S$993933,通讯通路门店!$C$4:$C$993933,0,0),"")</f>
        <v>乐东黎族自治县</v>
      </c>
      <c r="D1385" s="99" t="str">
        <f>IFERROR(_xlfn.XLOOKUP($G1385,通讯通路门店!$S$4:$S$993933,通讯通路门店!$D$4:$D$993933,0,0),"")</f>
        <v>万冲镇</v>
      </c>
      <c r="E1385" s="83"/>
      <c r="F1385" s="83"/>
      <c r="G1385" s="101"/>
      <c r="H1385" s="102">
        <f>IFERROR(_xlfn.XLOOKUP($G1385,通讯通路门店!$S$4:$S$993933,通讯通路门店!$R$4:$R$993933,0,0),"")</f>
        <v>0</v>
      </c>
      <c r="I1385" s="83"/>
      <c r="J1385" s="83"/>
      <c r="K1385" s="83"/>
      <c r="L1385" s="83"/>
      <c r="M1385" s="83"/>
      <c r="N1385" s="83"/>
      <c r="O1385" s="83"/>
      <c r="P1385" s="83"/>
      <c r="Q1385" s="83"/>
      <c r="R1385" s="83"/>
      <c r="S1385" s="83"/>
      <c r="T1385" s="83"/>
      <c r="U1385" s="99">
        <f>COUNTIF(通讯通路门店!$S:$S,$G1385)</f>
        <v>0</v>
      </c>
      <c r="V1385" s="99">
        <f>COUNTIFS(通讯通路门店!$S:$S,$G1385,通讯通路门店!$J:$J,"综合卖场")</f>
        <v>0</v>
      </c>
      <c r="W1385" s="99">
        <f>SUMIFS(通讯通路门店!$AJ:$AJ,通讯通路门店!$S:$S,通讯客户沙盘!$G1385)</f>
        <v>0</v>
      </c>
      <c r="X1385" s="99">
        <f t="shared" si="105"/>
        <v>0</v>
      </c>
      <c r="Y1385" s="99">
        <f>COUNTIFS(通讯通路门店!$S:$S,$G1385,通讯通路门店!$J:$J,"荣耀体验店")+COUNTIFS(通讯通路门店!$S:$S,$G1385,通讯通路门店!$J:$J,"荣耀授权专卖店")</f>
        <v>0</v>
      </c>
      <c r="Z1385" s="99">
        <f>COUNTIFS(通讯通路门店!$S:$S,$G1385,通讯通路门店!$J:$J,"VIVO体验店")</f>
        <v>0</v>
      </c>
      <c r="AA1385" s="99">
        <f>COUNTIFS(通讯通路门店!$S:$S,$G1385,通讯通路门店!$J:$J,"OPPO体验店")</f>
        <v>0</v>
      </c>
      <c r="AB1385" s="99">
        <f>COUNTIFS(通讯通路门店!$S:$S,$G1385,通讯通路门店!$J:$J,"华为授权体验店")+COUNTIFS(通讯通路门店!$S:$S,$G1385,通讯通路门店!$J:$J,"华为堡垒店")</f>
        <v>0</v>
      </c>
      <c r="AC1385" s="99">
        <f>COUNTIFS(通讯通路门店!$S:$S,$G1385,通讯通路门店!$J:$J,"小米体验店")</f>
        <v>0</v>
      </c>
      <c r="AD1385" s="99">
        <f>COUNTIFS(通讯通路门店!$S:$S,$G1385,通讯通路门店!$J:$J,"苹果体验店")</f>
        <v>0</v>
      </c>
      <c r="AE1385" s="99">
        <f>COUNTIFS(通讯通路门店!$S:$S,$G1385,通讯通路门店!$J:$J,"其他品牌专卖店")</f>
        <v>0</v>
      </c>
      <c r="AF1385" s="99">
        <f>SUMIFS(通讯通路门店!$BI:$BI,通讯通路门店!$S:$S,$G1385)</f>
        <v>0</v>
      </c>
      <c r="AG1385" s="99">
        <f>SUMIFS(通讯通路门店!$BH:$BH,通讯通路门店!$S:$S,$G1385)</f>
        <v>0</v>
      </c>
      <c r="AH1385" s="99">
        <f t="shared" si="106"/>
        <v>0</v>
      </c>
      <c r="AI1385" s="99">
        <f>SUMIFS(通讯通路门店!$BB:$BB,通讯通路门店!$S:$S,$G1385)</f>
        <v>0</v>
      </c>
      <c r="AJ1385" s="99">
        <f>SUMIFS(通讯通路门店!$BE:$BE,通讯通路门店!$S:$S,$G1385)</f>
        <v>0</v>
      </c>
      <c r="AK1385" s="99">
        <f>SUMIFS(通讯通路门店!$BG:$BG,通讯通路门店!$S:$S,$G1385)</f>
        <v>0</v>
      </c>
      <c r="AL1385" s="99">
        <f>SUMIFS(通讯通路门店!$BC:$BC,通讯通路门店!$S:$S,$G1385)</f>
        <v>0</v>
      </c>
      <c r="AM1385" s="99">
        <f>SUMIFS(通讯通路门店!$BD:$BD,通讯通路门店!$S:$S,$G1385)</f>
        <v>0</v>
      </c>
      <c r="AN1385" s="99">
        <f>SUMIFS(通讯通路门店!$BF:$BF,通讯通路门店!$S:$S,$G1385)</f>
        <v>0</v>
      </c>
      <c r="AO1385" s="99">
        <f t="shared" si="107"/>
        <v>0</v>
      </c>
      <c r="AP1385" s="99">
        <f>SUMIFS(通讯通路门店!$K:$K,通讯通路门店!$S:$S,$G1385)</f>
        <v>0</v>
      </c>
      <c r="AQ1385" s="83"/>
      <c r="AR1385" s="99">
        <f>SUMIFS(通讯通路门店!$T:$T,通讯通路门店!$S:$S,$G1385)</f>
        <v>0</v>
      </c>
      <c r="AS1385" s="99">
        <f>SUMIFS(通讯通路门店!$U:$U,通讯通路门店!$S:$S,$G1385)</f>
        <v>0</v>
      </c>
      <c r="AT1385" s="99">
        <f>SUMIFS(通讯通路门店!$V:$V,通讯通路门店!$S:$S,$G1385)</f>
        <v>0</v>
      </c>
      <c r="AU1385" s="99">
        <f>SUMIFS(通讯通路门店!$W:$W,通讯通路门店!$S:$S,$G1385)</f>
        <v>0</v>
      </c>
      <c r="AV1385" s="99">
        <f>SUMIFS(通讯通路门店!$Z:$Z,通讯通路门店!$S:$S,$G1385)</f>
        <v>0</v>
      </c>
      <c r="AW1385" s="99">
        <f>SUMIFS(通讯通路门店!$AB:$AB,通讯通路门店!$S:$S,$G1385)</f>
        <v>0</v>
      </c>
      <c r="AX1385" s="99">
        <f>SUMIFS(通讯通路门店!$X:$X,通讯通路门店!$S:$S,$G1385)</f>
        <v>0</v>
      </c>
      <c r="AY1385" s="99">
        <f>SUMIFS(通讯通路门店!$Y:$Y,通讯通路门店!$S:$S,$G1385)</f>
        <v>0</v>
      </c>
      <c r="AZ1385" s="99">
        <f>SUMIFS(通讯通路门店!$AA:$AA,通讯通路门店!$S:$S,$G1385)</f>
        <v>0</v>
      </c>
      <c r="BA1385" s="99">
        <f t="shared" si="108"/>
        <v>0</v>
      </c>
      <c r="BB1385" s="99">
        <f t="shared" si="109"/>
        <v>0</v>
      </c>
      <c r="BC1385" s="99">
        <f>SUMIFS(通讯通路门店!$W:$W,通讯通路门店!$S:$S,$G1385,通讯通路门店!$J:$J,"荣耀体验店")+SUMIFS(通讯通路门店!$W:$W,通讯通路门店!$S:$S,$G1385,通讯通路门店!$J:$J,"荣耀授权专卖店")</f>
        <v>0</v>
      </c>
      <c r="BD1385" s="99">
        <f>SUMIFS(通讯通路门店!$Z:$Z,通讯通路门店!$S:$S,$G1385,通讯通路门店!$J:$J,"VIVO体验店")</f>
        <v>0</v>
      </c>
      <c r="BE1385" s="99">
        <f>SUMIFS(通讯通路门店!$AB:$AB,通讯通路门店!$S:$S,$G1385,通讯通路门店!$J:$J,"OPPO体验店")</f>
        <v>0</v>
      </c>
      <c r="BF1385" s="99">
        <f>SUMIFS(通讯通路门店!$X:$X,通讯通路门店!$S:$S,$G1385,通讯通路门店!$J:$J,"华为授权体验店")+SUMIFS(通讯通路门店!$AA:$AA,通讯通路门店!$S:$S,$G1385,通讯通路门店!$J:$J,"华为堡垒店")</f>
        <v>0</v>
      </c>
      <c r="BG1385" s="99">
        <f>SUMIFS(通讯通路门店!$Y:$Y,通讯通路门店!$S:$S,$G1385,通讯通路门店!$J:$J,"小米体验店")</f>
        <v>0</v>
      </c>
      <c r="BH1385" s="99">
        <f>SUMIFS(通讯通路门店!$AA:$AA,通讯通路门店!$S:$S,$G1385,通讯通路门店!$J:$J,"苹果体验店")</f>
        <v>0</v>
      </c>
      <c r="BI1385" s="99">
        <f>SUMIFS(通讯通路门店!$K:$K,通讯通路门店!$S:$S,$G1385,通讯通路门店!$J:$J,"其他品牌专卖店")</f>
        <v>0</v>
      </c>
      <c r="BJ1385" s="99">
        <f>SUMIFS(通讯通路门店!$AC:$AC,通讯通路门店!$S:$S,$G1385)</f>
        <v>0</v>
      </c>
      <c r="BK1385" s="99">
        <f>SUMIFS(通讯通路门店!$AD:$AD,通讯通路门店!$S:$S,$G1385)</f>
        <v>0</v>
      </c>
      <c r="BL1385" s="99">
        <f>SUMIFS(通讯通路门店!$AE:$AE,通讯通路门店!$S:$S,$G1385)</f>
        <v>0</v>
      </c>
      <c r="BM1385" s="99">
        <f>SUMIFS(通讯通路门店!$AF:$AF,通讯通路门店!$S:$S,$G1385)</f>
        <v>0</v>
      </c>
      <c r="BN1385" s="99">
        <f>SUMIFS(通讯通路门店!$AG:$AG,通讯通路门店!$S:$S,$G1385)</f>
        <v>0</v>
      </c>
      <c r="BO1385" s="99">
        <f>SUMIFS(通讯通路门店!$AH:$AH,通讯通路门店!$S:$S,$G1385)</f>
        <v>0</v>
      </c>
      <c r="BP1385" s="99">
        <f>SUMIFS(通讯通路门店!$AI:$AI,通讯通路门店!$S:$S,$G1385)</f>
        <v>0</v>
      </c>
      <c r="BQ1385" s="83"/>
    </row>
    <row r="1386" spans="1:69">
      <c r="A1386" s="99" t="str">
        <f>IFERROR(_xlfn.XLOOKUP($G1386,通讯通路门店!$S$4:$S$993933,通讯通路门店!$A$4:$A$993933,0,0),"")</f>
        <v>海南省</v>
      </c>
      <c r="B1386" s="99" t="str">
        <f>IFERROR(_xlfn.XLOOKUP($G1386,通讯通路门店!$S$4:$S$993933,通讯通路门店!$B$4:$B$993933,0,0),"")</f>
        <v>乐东黎族自治县</v>
      </c>
      <c r="C1386" s="99" t="str">
        <f>IFERROR(_xlfn.XLOOKUP($G1386,通讯通路门店!$S$4:$S$993933,通讯通路门店!$C$4:$C$993933,0,0),"")</f>
        <v>乐东黎族自治县</v>
      </c>
      <c r="D1386" s="99" t="str">
        <f>IFERROR(_xlfn.XLOOKUP($G1386,通讯通路门店!$S$4:$S$993933,通讯通路门店!$D$4:$D$993933,0,0),"")</f>
        <v>万冲镇</v>
      </c>
      <c r="E1386" s="83"/>
      <c r="F1386" s="83"/>
      <c r="G1386" s="101"/>
      <c r="H1386" s="102">
        <f>IFERROR(_xlfn.XLOOKUP($G1386,通讯通路门店!$S$4:$S$993933,通讯通路门店!$R$4:$R$993933,0,0),"")</f>
        <v>0</v>
      </c>
      <c r="I1386" s="83"/>
      <c r="J1386" s="83"/>
      <c r="K1386" s="83"/>
      <c r="L1386" s="83"/>
      <c r="M1386" s="83"/>
      <c r="N1386" s="83"/>
      <c r="O1386" s="83"/>
      <c r="P1386" s="83"/>
      <c r="Q1386" s="83"/>
      <c r="R1386" s="83"/>
      <c r="S1386" s="83"/>
      <c r="T1386" s="83"/>
      <c r="U1386" s="99">
        <f>COUNTIF(通讯通路门店!$S:$S,$G1386)</f>
        <v>0</v>
      </c>
      <c r="V1386" s="99">
        <f>COUNTIFS(通讯通路门店!$S:$S,$G1386,通讯通路门店!$J:$J,"综合卖场")</f>
        <v>0</v>
      </c>
      <c r="W1386" s="99">
        <f>SUMIFS(通讯通路门店!$AJ:$AJ,通讯通路门店!$S:$S,通讯客户沙盘!$G1386)</f>
        <v>0</v>
      </c>
      <c r="X1386" s="99">
        <f t="shared" si="105"/>
        <v>0</v>
      </c>
      <c r="Y1386" s="99">
        <f>COUNTIFS(通讯通路门店!$S:$S,$G1386,通讯通路门店!$J:$J,"荣耀体验店")+COUNTIFS(通讯通路门店!$S:$S,$G1386,通讯通路门店!$J:$J,"荣耀授权专卖店")</f>
        <v>0</v>
      </c>
      <c r="Z1386" s="99">
        <f>COUNTIFS(通讯通路门店!$S:$S,$G1386,通讯通路门店!$J:$J,"VIVO体验店")</f>
        <v>0</v>
      </c>
      <c r="AA1386" s="99">
        <f>COUNTIFS(通讯通路门店!$S:$S,$G1386,通讯通路门店!$J:$J,"OPPO体验店")</f>
        <v>0</v>
      </c>
      <c r="AB1386" s="99">
        <f>COUNTIFS(通讯通路门店!$S:$S,$G1386,通讯通路门店!$J:$J,"华为授权体验店")+COUNTIFS(通讯通路门店!$S:$S,$G1386,通讯通路门店!$J:$J,"华为堡垒店")</f>
        <v>0</v>
      </c>
      <c r="AC1386" s="99">
        <f>COUNTIFS(通讯通路门店!$S:$S,$G1386,通讯通路门店!$J:$J,"小米体验店")</f>
        <v>0</v>
      </c>
      <c r="AD1386" s="99">
        <f>COUNTIFS(通讯通路门店!$S:$S,$G1386,通讯通路门店!$J:$J,"苹果体验店")</f>
        <v>0</v>
      </c>
      <c r="AE1386" s="99">
        <f>COUNTIFS(通讯通路门店!$S:$S,$G1386,通讯通路门店!$J:$J,"其他品牌专卖店")</f>
        <v>0</v>
      </c>
      <c r="AF1386" s="99">
        <f>SUMIFS(通讯通路门店!$BI:$BI,通讯通路门店!$S:$S,$G1386)</f>
        <v>0</v>
      </c>
      <c r="AG1386" s="99">
        <f>SUMIFS(通讯通路门店!$BH:$BH,通讯通路门店!$S:$S,$G1386)</f>
        <v>0</v>
      </c>
      <c r="AH1386" s="99">
        <f t="shared" si="106"/>
        <v>0</v>
      </c>
      <c r="AI1386" s="99">
        <f>SUMIFS(通讯通路门店!$BB:$BB,通讯通路门店!$S:$S,$G1386)</f>
        <v>0</v>
      </c>
      <c r="AJ1386" s="99">
        <f>SUMIFS(通讯通路门店!$BE:$BE,通讯通路门店!$S:$S,$G1386)</f>
        <v>0</v>
      </c>
      <c r="AK1386" s="99">
        <f>SUMIFS(通讯通路门店!$BG:$BG,通讯通路门店!$S:$S,$G1386)</f>
        <v>0</v>
      </c>
      <c r="AL1386" s="99">
        <f>SUMIFS(通讯通路门店!$BC:$BC,通讯通路门店!$S:$S,$G1386)</f>
        <v>0</v>
      </c>
      <c r="AM1386" s="99">
        <f>SUMIFS(通讯通路门店!$BD:$BD,通讯通路门店!$S:$S,$G1386)</f>
        <v>0</v>
      </c>
      <c r="AN1386" s="99">
        <f>SUMIFS(通讯通路门店!$BF:$BF,通讯通路门店!$S:$S,$G1386)</f>
        <v>0</v>
      </c>
      <c r="AO1386" s="99">
        <f t="shared" si="107"/>
        <v>0</v>
      </c>
      <c r="AP1386" s="99">
        <f>SUMIFS(通讯通路门店!$K:$K,通讯通路门店!$S:$S,$G1386)</f>
        <v>0</v>
      </c>
      <c r="AQ1386" s="83"/>
      <c r="AR1386" s="99">
        <f>SUMIFS(通讯通路门店!$T:$T,通讯通路门店!$S:$S,$G1386)</f>
        <v>0</v>
      </c>
      <c r="AS1386" s="99">
        <f>SUMIFS(通讯通路门店!$U:$U,通讯通路门店!$S:$S,$G1386)</f>
        <v>0</v>
      </c>
      <c r="AT1386" s="99">
        <f>SUMIFS(通讯通路门店!$V:$V,通讯通路门店!$S:$S,$G1386)</f>
        <v>0</v>
      </c>
      <c r="AU1386" s="99">
        <f>SUMIFS(通讯通路门店!$W:$W,通讯通路门店!$S:$S,$G1386)</f>
        <v>0</v>
      </c>
      <c r="AV1386" s="99">
        <f>SUMIFS(通讯通路门店!$Z:$Z,通讯通路门店!$S:$S,$G1386)</f>
        <v>0</v>
      </c>
      <c r="AW1386" s="99">
        <f>SUMIFS(通讯通路门店!$AB:$AB,通讯通路门店!$S:$S,$G1386)</f>
        <v>0</v>
      </c>
      <c r="AX1386" s="99">
        <f>SUMIFS(通讯通路门店!$X:$X,通讯通路门店!$S:$S,$G1386)</f>
        <v>0</v>
      </c>
      <c r="AY1386" s="99">
        <f>SUMIFS(通讯通路门店!$Y:$Y,通讯通路门店!$S:$S,$G1386)</f>
        <v>0</v>
      </c>
      <c r="AZ1386" s="99">
        <f>SUMIFS(通讯通路门店!$AA:$AA,通讯通路门店!$S:$S,$G1386)</f>
        <v>0</v>
      </c>
      <c r="BA1386" s="99">
        <f t="shared" si="108"/>
        <v>0</v>
      </c>
      <c r="BB1386" s="99">
        <f t="shared" si="109"/>
        <v>0</v>
      </c>
      <c r="BC1386" s="99">
        <f>SUMIFS(通讯通路门店!$W:$W,通讯通路门店!$S:$S,$G1386,通讯通路门店!$J:$J,"荣耀体验店")+SUMIFS(通讯通路门店!$W:$W,通讯通路门店!$S:$S,$G1386,通讯通路门店!$J:$J,"荣耀授权专卖店")</f>
        <v>0</v>
      </c>
      <c r="BD1386" s="99">
        <f>SUMIFS(通讯通路门店!$Z:$Z,通讯通路门店!$S:$S,$G1386,通讯通路门店!$J:$J,"VIVO体验店")</f>
        <v>0</v>
      </c>
      <c r="BE1386" s="99">
        <f>SUMIFS(通讯通路门店!$AB:$AB,通讯通路门店!$S:$S,$G1386,通讯通路门店!$J:$J,"OPPO体验店")</f>
        <v>0</v>
      </c>
      <c r="BF1386" s="99">
        <f>SUMIFS(通讯通路门店!$X:$X,通讯通路门店!$S:$S,$G1386,通讯通路门店!$J:$J,"华为授权体验店")+SUMIFS(通讯通路门店!$AA:$AA,通讯通路门店!$S:$S,$G1386,通讯通路门店!$J:$J,"华为堡垒店")</f>
        <v>0</v>
      </c>
      <c r="BG1386" s="99">
        <f>SUMIFS(通讯通路门店!$Y:$Y,通讯通路门店!$S:$S,$G1386,通讯通路门店!$J:$J,"小米体验店")</f>
        <v>0</v>
      </c>
      <c r="BH1386" s="99">
        <f>SUMIFS(通讯通路门店!$AA:$AA,通讯通路门店!$S:$S,$G1386,通讯通路门店!$J:$J,"苹果体验店")</f>
        <v>0</v>
      </c>
      <c r="BI1386" s="99">
        <f>SUMIFS(通讯通路门店!$K:$K,通讯通路门店!$S:$S,$G1386,通讯通路门店!$J:$J,"其他品牌专卖店")</f>
        <v>0</v>
      </c>
      <c r="BJ1386" s="99">
        <f>SUMIFS(通讯通路门店!$AC:$AC,通讯通路门店!$S:$S,$G1386)</f>
        <v>0</v>
      </c>
      <c r="BK1386" s="99">
        <f>SUMIFS(通讯通路门店!$AD:$AD,通讯通路门店!$S:$S,$G1386)</f>
        <v>0</v>
      </c>
      <c r="BL1386" s="99">
        <f>SUMIFS(通讯通路门店!$AE:$AE,通讯通路门店!$S:$S,$G1386)</f>
        <v>0</v>
      </c>
      <c r="BM1386" s="99">
        <f>SUMIFS(通讯通路门店!$AF:$AF,通讯通路门店!$S:$S,$G1386)</f>
        <v>0</v>
      </c>
      <c r="BN1386" s="99">
        <f>SUMIFS(通讯通路门店!$AG:$AG,通讯通路门店!$S:$S,$G1386)</f>
        <v>0</v>
      </c>
      <c r="BO1386" s="99">
        <f>SUMIFS(通讯通路门店!$AH:$AH,通讯通路门店!$S:$S,$G1386)</f>
        <v>0</v>
      </c>
      <c r="BP1386" s="99">
        <f>SUMIFS(通讯通路门店!$AI:$AI,通讯通路门店!$S:$S,$G1386)</f>
        <v>0</v>
      </c>
      <c r="BQ1386" s="83"/>
    </row>
    <row r="1387" spans="1:69">
      <c r="A1387" s="99" t="str">
        <f>IFERROR(_xlfn.XLOOKUP($G1387,通讯通路门店!$S$4:$S$993933,通讯通路门店!$A$4:$A$993933,0,0),"")</f>
        <v>海南省</v>
      </c>
      <c r="B1387" s="99" t="str">
        <f>IFERROR(_xlfn.XLOOKUP($G1387,通讯通路门店!$S$4:$S$993933,通讯通路门店!$B$4:$B$993933,0,0),"")</f>
        <v>乐东黎族自治县</v>
      </c>
      <c r="C1387" s="99" t="str">
        <f>IFERROR(_xlfn.XLOOKUP($G1387,通讯通路门店!$S$4:$S$993933,通讯通路门店!$C$4:$C$993933,0,0),"")</f>
        <v>乐东黎族自治县</v>
      </c>
      <c r="D1387" s="99" t="str">
        <f>IFERROR(_xlfn.XLOOKUP($G1387,通讯通路门店!$S$4:$S$993933,通讯通路门店!$D$4:$D$993933,0,0),"")</f>
        <v>万冲镇</v>
      </c>
      <c r="E1387" s="83"/>
      <c r="F1387" s="83"/>
      <c r="G1387" s="101"/>
      <c r="H1387" s="102">
        <f>IFERROR(_xlfn.XLOOKUP($G1387,通讯通路门店!$S$4:$S$993933,通讯通路门店!$R$4:$R$993933,0,0),"")</f>
        <v>0</v>
      </c>
      <c r="I1387" s="83"/>
      <c r="J1387" s="83"/>
      <c r="K1387" s="83"/>
      <c r="L1387" s="83"/>
      <c r="M1387" s="83"/>
      <c r="N1387" s="83"/>
      <c r="O1387" s="83"/>
      <c r="P1387" s="83"/>
      <c r="Q1387" s="83"/>
      <c r="R1387" s="83"/>
      <c r="S1387" s="83"/>
      <c r="T1387" s="83"/>
      <c r="U1387" s="99">
        <f>COUNTIF(通讯通路门店!$S:$S,$G1387)</f>
        <v>0</v>
      </c>
      <c r="V1387" s="99">
        <f>COUNTIFS(通讯通路门店!$S:$S,$G1387,通讯通路门店!$J:$J,"综合卖场")</f>
        <v>0</v>
      </c>
      <c r="W1387" s="99">
        <f>SUMIFS(通讯通路门店!$AJ:$AJ,通讯通路门店!$S:$S,通讯客户沙盘!$G1387)</f>
        <v>0</v>
      </c>
      <c r="X1387" s="99">
        <f t="shared" si="105"/>
        <v>0</v>
      </c>
      <c r="Y1387" s="99">
        <f>COUNTIFS(通讯通路门店!$S:$S,$G1387,通讯通路门店!$J:$J,"荣耀体验店")+COUNTIFS(通讯通路门店!$S:$S,$G1387,通讯通路门店!$J:$J,"荣耀授权专卖店")</f>
        <v>0</v>
      </c>
      <c r="Z1387" s="99">
        <f>COUNTIFS(通讯通路门店!$S:$S,$G1387,通讯通路门店!$J:$J,"VIVO体验店")</f>
        <v>0</v>
      </c>
      <c r="AA1387" s="99">
        <f>COUNTIFS(通讯通路门店!$S:$S,$G1387,通讯通路门店!$J:$J,"OPPO体验店")</f>
        <v>0</v>
      </c>
      <c r="AB1387" s="99">
        <f>COUNTIFS(通讯通路门店!$S:$S,$G1387,通讯通路门店!$J:$J,"华为授权体验店")+COUNTIFS(通讯通路门店!$S:$S,$G1387,通讯通路门店!$J:$J,"华为堡垒店")</f>
        <v>0</v>
      </c>
      <c r="AC1387" s="99">
        <f>COUNTIFS(通讯通路门店!$S:$S,$G1387,通讯通路门店!$J:$J,"小米体验店")</f>
        <v>0</v>
      </c>
      <c r="AD1387" s="99">
        <f>COUNTIFS(通讯通路门店!$S:$S,$G1387,通讯通路门店!$J:$J,"苹果体验店")</f>
        <v>0</v>
      </c>
      <c r="AE1387" s="99">
        <f>COUNTIFS(通讯通路门店!$S:$S,$G1387,通讯通路门店!$J:$J,"其他品牌专卖店")</f>
        <v>0</v>
      </c>
      <c r="AF1387" s="99">
        <f>SUMIFS(通讯通路门店!$BI:$BI,通讯通路门店!$S:$S,$G1387)</f>
        <v>0</v>
      </c>
      <c r="AG1387" s="99">
        <f>SUMIFS(通讯通路门店!$BH:$BH,通讯通路门店!$S:$S,$G1387)</f>
        <v>0</v>
      </c>
      <c r="AH1387" s="99">
        <f t="shared" si="106"/>
        <v>0</v>
      </c>
      <c r="AI1387" s="99">
        <f>SUMIFS(通讯通路门店!$BB:$BB,通讯通路门店!$S:$S,$G1387)</f>
        <v>0</v>
      </c>
      <c r="AJ1387" s="99">
        <f>SUMIFS(通讯通路门店!$BE:$BE,通讯通路门店!$S:$S,$G1387)</f>
        <v>0</v>
      </c>
      <c r="AK1387" s="99">
        <f>SUMIFS(通讯通路门店!$BG:$BG,通讯通路门店!$S:$S,$G1387)</f>
        <v>0</v>
      </c>
      <c r="AL1387" s="99">
        <f>SUMIFS(通讯通路门店!$BC:$BC,通讯通路门店!$S:$S,$G1387)</f>
        <v>0</v>
      </c>
      <c r="AM1387" s="99">
        <f>SUMIFS(通讯通路门店!$BD:$BD,通讯通路门店!$S:$S,$G1387)</f>
        <v>0</v>
      </c>
      <c r="AN1387" s="99">
        <f>SUMIFS(通讯通路门店!$BF:$BF,通讯通路门店!$S:$S,$G1387)</f>
        <v>0</v>
      </c>
      <c r="AO1387" s="99">
        <f t="shared" si="107"/>
        <v>0</v>
      </c>
      <c r="AP1387" s="99">
        <f>SUMIFS(通讯通路门店!$K:$K,通讯通路门店!$S:$S,$G1387)</f>
        <v>0</v>
      </c>
      <c r="AQ1387" s="83"/>
      <c r="AR1387" s="99">
        <f>SUMIFS(通讯通路门店!$T:$T,通讯通路门店!$S:$S,$G1387)</f>
        <v>0</v>
      </c>
      <c r="AS1387" s="99">
        <f>SUMIFS(通讯通路门店!$U:$U,通讯通路门店!$S:$S,$G1387)</f>
        <v>0</v>
      </c>
      <c r="AT1387" s="99">
        <f>SUMIFS(通讯通路门店!$V:$V,通讯通路门店!$S:$S,$G1387)</f>
        <v>0</v>
      </c>
      <c r="AU1387" s="99">
        <f>SUMIFS(通讯通路门店!$W:$W,通讯通路门店!$S:$S,$G1387)</f>
        <v>0</v>
      </c>
      <c r="AV1387" s="99">
        <f>SUMIFS(通讯通路门店!$Z:$Z,通讯通路门店!$S:$S,$G1387)</f>
        <v>0</v>
      </c>
      <c r="AW1387" s="99">
        <f>SUMIFS(通讯通路门店!$AB:$AB,通讯通路门店!$S:$S,$G1387)</f>
        <v>0</v>
      </c>
      <c r="AX1387" s="99">
        <f>SUMIFS(通讯通路门店!$X:$X,通讯通路门店!$S:$S,$G1387)</f>
        <v>0</v>
      </c>
      <c r="AY1387" s="99">
        <f>SUMIFS(通讯通路门店!$Y:$Y,通讯通路门店!$S:$S,$G1387)</f>
        <v>0</v>
      </c>
      <c r="AZ1387" s="99">
        <f>SUMIFS(通讯通路门店!$AA:$AA,通讯通路门店!$S:$S,$G1387)</f>
        <v>0</v>
      </c>
      <c r="BA1387" s="99">
        <f t="shared" si="108"/>
        <v>0</v>
      </c>
      <c r="BB1387" s="99">
        <f t="shared" si="109"/>
        <v>0</v>
      </c>
      <c r="BC1387" s="99">
        <f>SUMIFS(通讯通路门店!$W:$W,通讯通路门店!$S:$S,$G1387,通讯通路门店!$J:$J,"荣耀体验店")+SUMIFS(通讯通路门店!$W:$W,通讯通路门店!$S:$S,$G1387,通讯通路门店!$J:$J,"荣耀授权专卖店")</f>
        <v>0</v>
      </c>
      <c r="BD1387" s="99">
        <f>SUMIFS(通讯通路门店!$Z:$Z,通讯通路门店!$S:$S,$G1387,通讯通路门店!$J:$J,"VIVO体验店")</f>
        <v>0</v>
      </c>
      <c r="BE1387" s="99">
        <f>SUMIFS(通讯通路门店!$AB:$AB,通讯通路门店!$S:$S,$G1387,通讯通路门店!$J:$J,"OPPO体验店")</f>
        <v>0</v>
      </c>
      <c r="BF1387" s="99">
        <f>SUMIFS(通讯通路门店!$X:$X,通讯通路门店!$S:$S,$G1387,通讯通路门店!$J:$J,"华为授权体验店")+SUMIFS(通讯通路门店!$AA:$AA,通讯通路门店!$S:$S,$G1387,通讯通路门店!$J:$J,"华为堡垒店")</f>
        <v>0</v>
      </c>
      <c r="BG1387" s="99">
        <f>SUMIFS(通讯通路门店!$Y:$Y,通讯通路门店!$S:$S,$G1387,通讯通路门店!$J:$J,"小米体验店")</f>
        <v>0</v>
      </c>
      <c r="BH1387" s="99">
        <f>SUMIFS(通讯通路门店!$AA:$AA,通讯通路门店!$S:$S,$G1387,通讯通路门店!$J:$J,"苹果体验店")</f>
        <v>0</v>
      </c>
      <c r="BI1387" s="99">
        <f>SUMIFS(通讯通路门店!$K:$K,通讯通路门店!$S:$S,$G1387,通讯通路门店!$J:$J,"其他品牌专卖店")</f>
        <v>0</v>
      </c>
      <c r="BJ1387" s="99">
        <f>SUMIFS(通讯通路门店!$AC:$AC,通讯通路门店!$S:$S,$G1387)</f>
        <v>0</v>
      </c>
      <c r="BK1387" s="99">
        <f>SUMIFS(通讯通路门店!$AD:$AD,通讯通路门店!$S:$S,$G1387)</f>
        <v>0</v>
      </c>
      <c r="BL1387" s="99">
        <f>SUMIFS(通讯通路门店!$AE:$AE,通讯通路门店!$S:$S,$G1387)</f>
        <v>0</v>
      </c>
      <c r="BM1387" s="99">
        <f>SUMIFS(通讯通路门店!$AF:$AF,通讯通路门店!$S:$S,$G1387)</f>
        <v>0</v>
      </c>
      <c r="BN1387" s="99">
        <f>SUMIFS(通讯通路门店!$AG:$AG,通讯通路门店!$S:$S,$G1387)</f>
        <v>0</v>
      </c>
      <c r="BO1387" s="99">
        <f>SUMIFS(通讯通路门店!$AH:$AH,通讯通路门店!$S:$S,$G1387)</f>
        <v>0</v>
      </c>
      <c r="BP1387" s="99">
        <f>SUMIFS(通讯通路门店!$AI:$AI,通讯通路门店!$S:$S,$G1387)</f>
        <v>0</v>
      </c>
      <c r="BQ1387" s="83"/>
    </row>
    <row r="1388" spans="1:69">
      <c r="A1388" s="99" t="str">
        <f>IFERROR(_xlfn.XLOOKUP($G1388,通讯通路门店!$S$4:$S$993933,通讯通路门店!$A$4:$A$993933,0,0),"")</f>
        <v>海南省</v>
      </c>
      <c r="B1388" s="99" t="str">
        <f>IFERROR(_xlfn.XLOOKUP($G1388,通讯通路门店!$S$4:$S$993933,通讯通路门店!$B$4:$B$993933,0,0),"")</f>
        <v>乐东黎族自治县</v>
      </c>
      <c r="C1388" s="99" t="str">
        <f>IFERROR(_xlfn.XLOOKUP($G1388,通讯通路门店!$S$4:$S$993933,通讯通路门店!$C$4:$C$993933,0,0),"")</f>
        <v>乐东黎族自治县</v>
      </c>
      <c r="D1388" s="99" t="str">
        <f>IFERROR(_xlfn.XLOOKUP($G1388,通讯通路门店!$S$4:$S$993933,通讯通路门店!$D$4:$D$993933,0,0),"")</f>
        <v>万冲镇</v>
      </c>
      <c r="E1388" s="83"/>
      <c r="F1388" s="83"/>
      <c r="G1388" s="101"/>
      <c r="H1388" s="102">
        <f>IFERROR(_xlfn.XLOOKUP($G1388,通讯通路门店!$S$4:$S$993933,通讯通路门店!$R$4:$R$993933,0,0),"")</f>
        <v>0</v>
      </c>
      <c r="I1388" s="83"/>
      <c r="J1388" s="83"/>
      <c r="K1388" s="83"/>
      <c r="L1388" s="83"/>
      <c r="M1388" s="83"/>
      <c r="N1388" s="83"/>
      <c r="O1388" s="83"/>
      <c r="P1388" s="83"/>
      <c r="Q1388" s="83"/>
      <c r="R1388" s="83"/>
      <c r="S1388" s="83"/>
      <c r="T1388" s="83"/>
      <c r="U1388" s="99">
        <f>COUNTIF(通讯通路门店!$S:$S,$G1388)</f>
        <v>0</v>
      </c>
      <c r="V1388" s="99">
        <f>COUNTIFS(通讯通路门店!$S:$S,$G1388,通讯通路门店!$J:$J,"综合卖场")</f>
        <v>0</v>
      </c>
      <c r="W1388" s="99">
        <f>SUMIFS(通讯通路门店!$AJ:$AJ,通讯通路门店!$S:$S,通讯客户沙盘!$G1388)</f>
        <v>0</v>
      </c>
      <c r="X1388" s="99">
        <f t="shared" si="105"/>
        <v>0</v>
      </c>
      <c r="Y1388" s="99">
        <f>COUNTIFS(通讯通路门店!$S:$S,$G1388,通讯通路门店!$J:$J,"荣耀体验店")+COUNTIFS(通讯通路门店!$S:$S,$G1388,通讯通路门店!$J:$J,"荣耀授权专卖店")</f>
        <v>0</v>
      </c>
      <c r="Z1388" s="99">
        <f>COUNTIFS(通讯通路门店!$S:$S,$G1388,通讯通路门店!$J:$J,"VIVO体验店")</f>
        <v>0</v>
      </c>
      <c r="AA1388" s="99">
        <f>COUNTIFS(通讯通路门店!$S:$S,$G1388,通讯通路门店!$J:$J,"OPPO体验店")</f>
        <v>0</v>
      </c>
      <c r="AB1388" s="99">
        <f>COUNTIFS(通讯通路门店!$S:$S,$G1388,通讯通路门店!$J:$J,"华为授权体验店")+COUNTIFS(通讯通路门店!$S:$S,$G1388,通讯通路门店!$J:$J,"华为堡垒店")</f>
        <v>0</v>
      </c>
      <c r="AC1388" s="99">
        <f>COUNTIFS(通讯通路门店!$S:$S,$G1388,通讯通路门店!$J:$J,"小米体验店")</f>
        <v>0</v>
      </c>
      <c r="AD1388" s="99">
        <f>COUNTIFS(通讯通路门店!$S:$S,$G1388,通讯通路门店!$J:$J,"苹果体验店")</f>
        <v>0</v>
      </c>
      <c r="AE1388" s="99">
        <f>COUNTIFS(通讯通路门店!$S:$S,$G1388,通讯通路门店!$J:$J,"其他品牌专卖店")</f>
        <v>0</v>
      </c>
      <c r="AF1388" s="99">
        <f>SUMIFS(通讯通路门店!$BI:$BI,通讯通路门店!$S:$S,$G1388)</f>
        <v>0</v>
      </c>
      <c r="AG1388" s="99">
        <f>SUMIFS(通讯通路门店!$BH:$BH,通讯通路门店!$S:$S,$G1388)</f>
        <v>0</v>
      </c>
      <c r="AH1388" s="99">
        <f t="shared" si="106"/>
        <v>0</v>
      </c>
      <c r="AI1388" s="99">
        <f>SUMIFS(通讯通路门店!$BB:$BB,通讯通路门店!$S:$S,$G1388)</f>
        <v>0</v>
      </c>
      <c r="AJ1388" s="99">
        <f>SUMIFS(通讯通路门店!$BE:$BE,通讯通路门店!$S:$S,$G1388)</f>
        <v>0</v>
      </c>
      <c r="AK1388" s="99">
        <f>SUMIFS(通讯通路门店!$BG:$BG,通讯通路门店!$S:$S,$G1388)</f>
        <v>0</v>
      </c>
      <c r="AL1388" s="99">
        <f>SUMIFS(通讯通路门店!$BC:$BC,通讯通路门店!$S:$S,$G1388)</f>
        <v>0</v>
      </c>
      <c r="AM1388" s="99">
        <f>SUMIFS(通讯通路门店!$BD:$BD,通讯通路门店!$S:$S,$G1388)</f>
        <v>0</v>
      </c>
      <c r="AN1388" s="99">
        <f>SUMIFS(通讯通路门店!$BF:$BF,通讯通路门店!$S:$S,$G1388)</f>
        <v>0</v>
      </c>
      <c r="AO1388" s="99">
        <f t="shared" si="107"/>
        <v>0</v>
      </c>
      <c r="AP1388" s="99">
        <f>SUMIFS(通讯通路门店!$K:$K,通讯通路门店!$S:$S,$G1388)</f>
        <v>0</v>
      </c>
      <c r="AQ1388" s="83"/>
      <c r="AR1388" s="99">
        <f>SUMIFS(通讯通路门店!$T:$T,通讯通路门店!$S:$S,$G1388)</f>
        <v>0</v>
      </c>
      <c r="AS1388" s="99">
        <f>SUMIFS(通讯通路门店!$U:$U,通讯通路门店!$S:$S,$G1388)</f>
        <v>0</v>
      </c>
      <c r="AT1388" s="99">
        <f>SUMIFS(通讯通路门店!$V:$V,通讯通路门店!$S:$S,$G1388)</f>
        <v>0</v>
      </c>
      <c r="AU1388" s="99">
        <f>SUMIFS(通讯通路门店!$W:$W,通讯通路门店!$S:$S,$G1388)</f>
        <v>0</v>
      </c>
      <c r="AV1388" s="99">
        <f>SUMIFS(通讯通路门店!$Z:$Z,通讯通路门店!$S:$S,$G1388)</f>
        <v>0</v>
      </c>
      <c r="AW1388" s="99">
        <f>SUMIFS(通讯通路门店!$AB:$AB,通讯通路门店!$S:$S,$G1388)</f>
        <v>0</v>
      </c>
      <c r="AX1388" s="99">
        <f>SUMIFS(通讯通路门店!$X:$X,通讯通路门店!$S:$S,$G1388)</f>
        <v>0</v>
      </c>
      <c r="AY1388" s="99">
        <f>SUMIFS(通讯通路门店!$Y:$Y,通讯通路门店!$S:$S,$G1388)</f>
        <v>0</v>
      </c>
      <c r="AZ1388" s="99">
        <f>SUMIFS(通讯通路门店!$AA:$AA,通讯通路门店!$S:$S,$G1388)</f>
        <v>0</v>
      </c>
      <c r="BA1388" s="99">
        <f t="shared" si="108"/>
        <v>0</v>
      </c>
      <c r="BB1388" s="99">
        <f t="shared" si="109"/>
        <v>0</v>
      </c>
      <c r="BC1388" s="99">
        <f>SUMIFS(通讯通路门店!$W:$W,通讯通路门店!$S:$S,$G1388,通讯通路门店!$J:$J,"荣耀体验店")+SUMIFS(通讯通路门店!$W:$W,通讯通路门店!$S:$S,$G1388,通讯通路门店!$J:$J,"荣耀授权专卖店")</f>
        <v>0</v>
      </c>
      <c r="BD1388" s="99">
        <f>SUMIFS(通讯通路门店!$Z:$Z,通讯通路门店!$S:$S,$G1388,通讯通路门店!$J:$J,"VIVO体验店")</f>
        <v>0</v>
      </c>
      <c r="BE1388" s="99">
        <f>SUMIFS(通讯通路门店!$AB:$AB,通讯通路门店!$S:$S,$G1388,通讯通路门店!$J:$J,"OPPO体验店")</f>
        <v>0</v>
      </c>
      <c r="BF1388" s="99">
        <f>SUMIFS(通讯通路门店!$X:$X,通讯通路门店!$S:$S,$G1388,通讯通路门店!$J:$J,"华为授权体验店")+SUMIFS(通讯通路门店!$AA:$AA,通讯通路门店!$S:$S,$G1388,通讯通路门店!$J:$J,"华为堡垒店")</f>
        <v>0</v>
      </c>
      <c r="BG1388" s="99">
        <f>SUMIFS(通讯通路门店!$Y:$Y,通讯通路门店!$S:$S,$G1388,通讯通路门店!$J:$J,"小米体验店")</f>
        <v>0</v>
      </c>
      <c r="BH1388" s="99">
        <f>SUMIFS(通讯通路门店!$AA:$AA,通讯通路门店!$S:$S,$G1388,通讯通路门店!$J:$J,"苹果体验店")</f>
        <v>0</v>
      </c>
      <c r="BI1388" s="99">
        <f>SUMIFS(通讯通路门店!$K:$K,通讯通路门店!$S:$S,$G1388,通讯通路门店!$J:$J,"其他品牌专卖店")</f>
        <v>0</v>
      </c>
      <c r="BJ1388" s="99">
        <f>SUMIFS(通讯通路门店!$AC:$AC,通讯通路门店!$S:$S,$G1388)</f>
        <v>0</v>
      </c>
      <c r="BK1388" s="99">
        <f>SUMIFS(通讯通路门店!$AD:$AD,通讯通路门店!$S:$S,$G1388)</f>
        <v>0</v>
      </c>
      <c r="BL1388" s="99">
        <f>SUMIFS(通讯通路门店!$AE:$AE,通讯通路门店!$S:$S,$G1388)</f>
        <v>0</v>
      </c>
      <c r="BM1388" s="99">
        <f>SUMIFS(通讯通路门店!$AF:$AF,通讯通路门店!$S:$S,$G1388)</f>
        <v>0</v>
      </c>
      <c r="BN1388" s="99">
        <f>SUMIFS(通讯通路门店!$AG:$AG,通讯通路门店!$S:$S,$G1388)</f>
        <v>0</v>
      </c>
      <c r="BO1388" s="99">
        <f>SUMIFS(通讯通路门店!$AH:$AH,通讯通路门店!$S:$S,$G1388)</f>
        <v>0</v>
      </c>
      <c r="BP1388" s="99">
        <f>SUMIFS(通讯通路门店!$AI:$AI,通讯通路门店!$S:$S,$G1388)</f>
        <v>0</v>
      </c>
      <c r="BQ1388" s="83"/>
    </row>
    <row r="1389" spans="1:69">
      <c r="A1389" s="99" t="str">
        <f>IFERROR(_xlfn.XLOOKUP($G1389,通讯通路门店!$S$4:$S$993933,通讯通路门店!$A$4:$A$993933,0,0),"")</f>
        <v>海南省</v>
      </c>
      <c r="B1389" s="99" t="str">
        <f>IFERROR(_xlfn.XLOOKUP($G1389,通讯通路门店!$S$4:$S$993933,通讯通路门店!$B$4:$B$993933,0,0),"")</f>
        <v>乐东黎族自治县</v>
      </c>
      <c r="C1389" s="99" t="str">
        <f>IFERROR(_xlfn.XLOOKUP($G1389,通讯通路门店!$S$4:$S$993933,通讯通路门店!$C$4:$C$993933,0,0),"")</f>
        <v>乐东黎族自治县</v>
      </c>
      <c r="D1389" s="99" t="str">
        <f>IFERROR(_xlfn.XLOOKUP($G1389,通讯通路门店!$S$4:$S$993933,通讯通路门店!$D$4:$D$993933,0,0),"")</f>
        <v>万冲镇</v>
      </c>
      <c r="E1389" s="83"/>
      <c r="F1389" s="83"/>
      <c r="G1389" s="101"/>
      <c r="H1389" s="102">
        <f>IFERROR(_xlfn.XLOOKUP($G1389,通讯通路门店!$S$4:$S$993933,通讯通路门店!$R$4:$R$993933,0,0),"")</f>
        <v>0</v>
      </c>
      <c r="I1389" s="83"/>
      <c r="J1389" s="83"/>
      <c r="K1389" s="83"/>
      <c r="L1389" s="83"/>
      <c r="M1389" s="83"/>
      <c r="N1389" s="83"/>
      <c r="O1389" s="83"/>
      <c r="P1389" s="83"/>
      <c r="Q1389" s="83"/>
      <c r="R1389" s="83"/>
      <c r="S1389" s="83"/>
      <c r="T1389" s="83"/>
      <c r="U1389" s="99">
        <f>COUNTIF(通讯通路门店!$S:$S,$G1389)</f>
        <v>0</v>
      </c>
      <c r="V1389" s="99">
        <f>COUNTIFS(通讯通路门店!$S:$S,$G1389,通讯通路门店!$J:$J,"综合卖场")</f>
        <v>0</v>
      </c>
      <c r="W1389" s="99">
        <f>SUMIFS(通讯通路门店!$AJ:$AJ,通讯通路门店!$S:$S,通讯客户沙盘!$G1389)</f>
        <v>0</v>
      </c>
      <c r="X1389" s="99">
        <f t="shared" si="105"/>
        <v>0</v>
      </c>
      <c r="Y1389" s="99">
        <f>COUNTIFS(通讯通路门店!$S:$S,$G1389,通讯通路门店!$J:$J,"荣耀体验店")+COUNTIFS(通讯通路门店!$S:$S,$G1389,通讯通路门店!$J:$J,"荣耀授权专卖店")</f>
        <v>0</v>
      </c>
      <c r="Z1389" s="99">
        <f>COUNTIFS(通讯通路门店!$S:$S,$G1389,通讯通路门店!$J:$J,"VIVO体验店")</f>
        <v>0</v>
      </c>
      <c r="AA1389" s="99">
        <f>COUNTIFS(通讯通路门店!$S:$S,$G1389,通讯通路门店!$J:$J,"OPPO体验店")</f>
        <v>0</v>
      </c>
      <c r="AB1389" s="99">
        <f>COUNTIFS(通讯通路门店!$S:$S,$G1389,通讯通路门店!$J:$J,"华为授权体验店")+COUNTIFS(通讯通路门店!$S:$S,$G1389,通讯通路门店!$J:$J,"华为堡垒店")</f>
        <v>0</v>
      </c>
      <c r="AC1389" s="99">
        <f>COUNTIFS(通讯通路门店!$S:$S,$G1389,通讯通路门店!$J:$J,"小米体验店")</f>
        <v>0</v>
      </c>
      <c r="AD1389" s="99">
        <f>COUNTIFS(通讯通路门店!$S:$S,$G1389,通讯通路门店!$J:$J,"苹果体验店")</f>
        <v>0</v>
      </c>
      <c r="AE1389" s="99">
        <f>COUNTIFS(通讯通路门店!$S:$S,$G1389,通讯通路门店!$J:$J,"其他品牌专卖店")</f>
        <v>0</v>
      </c>
      <c r="AF1389" s="99">
        <f>SUMIFS(通讯通路门店!$BI:$BI,通讯通路门店!$S:$S,$G1389)</f>
        <v>0</v>
      </c>
      <c r="AG1389" s="99">
        <f>SUMIFS(通讯通路门店!$BH:$BH,通讯通路门店!$S:$S,$G1389)</f>
        <v>0</v>
      </c>
      <c r="AH1389" s="99">
        <f t="shared" si="106"/>
        <v>0</v>
      </c>
      <c r="AI1389" s="99">
        <f>SUMIFS(通讯通路门店!$BB:$BB,通讯通路门店!$S:$S,$G1389)</f>
        <v>0</v>
      </c>
      <c r="AJ1389" s="99">
        <f>SUMIFS(通讯通路门店!$BE:$BE,通讯通路门店!$S:$S,$G1389)</f>
        <v>0</v>
      </c>
      <c r="AK1389" s="99">
        <f>SUMIFS(通讯通路门店!$BG:$BG,通讯通路门店!$S:$S,$G1389)</f>
        <v>0</v>
      </c>
      <c r="AL1389" s="99">
        <f>SUMIFS(通讯通路门店!$BC:$BC,通讯通路门店!$S:$S,$G1389)</f>
        <v>0</v>
      </c>
      <c r="AM1389" s="99">
        <f>SUMIFS(通讯通路门店!$BD:$BD,通讯通路门店!$S:$S,$G1389)</f>
        <v>0</v>
      </c>
      <c r="AN1389" s="99">
        <f>SUMIFS(通讯通路门店!$BF:$BF,通讯通路门店!$S:$S,$G1389)</f>
        <v>0</v>
      </c>
      <c r="AO1389" s="99">
        <f t="shared" si="107"/>
        <v>0</v>
      </c>
      <c r="AP1389" s="99">
        <f>SUMIFS(通讯通路门店!$K:$K,通讯通路门店!$S:$S,$G1389)</f>
        <v>0</v>
      </c>
      <c r="AQ1389" s="83"/>
      <c r="AR1389" s="99">
        <f>SUMIFS(通讯通路门店!$T:$T,通讯通路门店!$S:$S,$G1389)</f>
        <v>0</v>
      </c>
      <c r="AS1389" s="99">
        <f>SUMIFS(通讯通路门店!$U:$U,通讯通路门店!$S:$S,$G1389)</f>
        <v>0</v>
      </c>
      <c r="AT1389" s="99">
        <f>SUMIFS(通讯通路门店!$V:$V,通讯通路门店!$S:$S,$G1389)</f>
        <v>0</v>
      </c>
      <c r="AU1389" s="99">
        <f>SUMIFS(通讯通路门店!$W:$W,通讯通路门店!$S:$S,$G1389)</f>
        <v>0</v>
      </c>
      <c r="AV1389" s="99">
        <f>SUMIFS(通讯通路门店!$Z:$Z,通讯通路门店!$S:$S,$G1389)</f>
        <v>0</v>
      </c>
      <c r="AW1389" s="99">
        <f>SUMIFS(通讯通路门店!$AB:$AB,通讯通路门店!$S:$S,$G1389)</f>
        <v>0</v>
      </c>
      <c r="AX1389" s="99">
        <f>SUMIFS(通讯通路门店!$X:$X,通讯通路门店!$S:$S,$G1389)</f>
        <v>0</v>
      </c>
      <c r="AY1389" s="99">
        <f>SUMIFS(通讯通路门店!$Y:$Y,通讯通路门店!$S:$S,$G1389)</f>
        <v>0</v>
      </c>
      <c r="AZ1389" s="99">
        <f>SUMIFS(通讯通路门店!$AA:$AA,通讯通路门店!$S:$S,$G1389)</f>
        <v>0</v>
      </c>
      <c r="BA1389" s="99">
        <f t="shared" si="108"/>
        <v>0</v>
      </c>
      <c r="BB1389" s="99">
        <f t="shared" si="109"/>
        <v>0</v>
      </c>
      <c r="BC1389" s="99">
        <f>SUMIFS(通讯通路门店!$W:$W,通讯通路门店!$S:$S,$G1389,通讯通路门店!$J:$J,"荣耀体验店")+SUMIFS(通讯通路门店!$W:$W,通讯通路门店!$S:$S,$G1389,通讯通路门店!$J:$J,"荣耀授权专卖店")</f>
        <v>0</v>
      </c>
      <c r="BD1389" s="99">
        <f>SUMIFS(通讯通路门店!$Z:$Z,通讯通路门店!$S:$S,$G1389,通讯通路门店!$J:$J,"VIVO体验店")</f>
        <v>0</v>
      </c>
      <c r="BE1389" s="99">
        <f>SUMIFS(通讯通路门店!$AB:$AB,通讯通路门店!$S:$S,$G1389,通讯通路门店!$J:$J,"OPPO体验店")</f>
        <v>0</v>
      </c>
      <c r="BF1389" s="99">
        <f>SUMIFS(通讯通路门店!$X:$X,通讯通路门店!$S:$S,$G1389,通讯通路门店!$J:$J,"华为授权体验店")+SUMIFS(通讯通路门店!$AA:$AA,通讯通路门店!$S:$S,$G1389,通讯通路门店!$J:$J,"华为堡垒店")</f>
        <v>0</v>
      </c>
      <c r="BG1389" s="99">
        <f>SUMIFS(通讯通路门店!$Y:$Y,通讯通路门店!$S:$S,$G1389,通讯通路门店!$J:$J,"小米体验店")</f>
        <v>0</v>
      </c>
      <c r="BH1389" s="99">
        <f>SUMIFS(通讯通路门店!$AA:$AA,通讯通路门店!$S:$S,$G1389,通讯通路门店!$J:$J,"苹果体验店")</f>
        <v>0</v>
      </c>
      <c r="BI1389" s="99">
        <f>SUMIFS(通讯通路门店!$K:$K,通讯通路门店!$S:$S,$G1389,通讯通路门店!$J:$J,"其他品牌专卖店")</f>
        <v>0</v>
      </c>
      <c r="BJ1389" s="99">
        <f>SUMIFS(通讯通路门店!$AC:$AC,通讯通路门店!$S:$S,$G1389)</f>
        <v>0</v>
      </c>
      <c r="BK1389" s="99">
        <f>SUMIFS(通讯通路门店!$AD:$AD,通讯通路门店!$S:$S,$G1389)</f>
        <v>0</v>
      </c>
      <c r="BL1389" s="99">
        <f>SUMIFS(通讯通路门店!$AE:$AE,通讯通路门店!$S:$S,$G1389)</f>
        <v>0</v>
      </c>
      <c r="BM1389" s="99">
        <f>SUMIFS(通讯通路门店!$AF:$AF,通讯通路门店!$S:$S,$G1389)</f>
        <v>0</v>
      </c>
      <c r="BN1389" s="99">
        <f>SUMIFS(通讯通路门店!$AG:$AG,通讯通路门店!$S:$S,$G1389)</f>
        <v>0</v>
      </c>
      <c r="BO1389" s="99">
        <f>SUMIFS(通讯通路门店!$AH:$AH,通讯通路门店!$S:$S,$G1389)</f>
        <v>0</v>
      </c>
      <c r="BP1389" s="99">
        <f>SUMIFS(通讯通路门店!$AI:$AI,通讯通路门店!$S:$S,$G1389)</f>
        <v>0</v>
      </c>
      <c r="BQ1389" s="83"/>
    </row>
    <row r="1390" spans="1:69">
      <c r="A1390" s="99" t="str">
        <f>IFERROR(_xlfn.XLOOKUP($G1390,通讯通路门店!$S$4:$S$993933,通讯通路门店!$A$4:$A$993933,0,0),"")</f>
        <v>海南省</v>
      </c>
      <c r="B1390" s="99" t="str">
        <f>IFERROR(_xlfn.XLOOKUP($G1390,通讯通路门店!$S$4:$S$993933,通讯通路门店!$B$4:$B$993933,0,0),"")</f>
        <v>乐东黎族自治县</v>
      </c>
      <c r="C1390" s="99" t="str">
        <f>IFERROR(_xlfn.XLOOKUP($G1390,通讯通路门店!$S$4:$S$993933,通讯通路门店!$C$4:$C$993933,0,0),"")</f>
        <v>乐东黎族自治县</v>
      </c>
      <c r="D1390" s="99" t="str">
        <f>IFERROR(_xlfn.XLOOKUP($G1390,通讯通路门店!$S$4:$S$993933,通讯通路门店!$D$4:$D$993933,0,0),"")</f>
        <v>万冲镇</v>
      </c>
      <c r="E1390" s="83"/>
      <c r="F1390" s="83"/>
      <c r="G1390" s="101"/>
      <c r="H1390" s="102">
        <f>IFERROR(_xlfn.XLOOKUP($G1390,通讯通路门店!$S$4:$S$993933,通讯通路门店!$R$4:$R$993933,0,0),"")</f>
        <v>0</v>
      </c>
      <c r="I1390" s="83"/>
      <c r="J1390" s="83"/>
      <c r="K1390" s="83"/>
      <c r="L1390" s="83"/>
      <c r="M1390" s="83"/>
      <c r="N1390" s="83"/>
      <c r="O1390" s="83"/>
      <c r="P1390" s="83"/>
      <c r="Q1390" s="83"/>
      <c r="R1390" s="83"/>
      <c r="S1390" s="83"/>
      <c r="T1390" s="83"/>
      <c r="U1390" s="99">
        <f>COUNTIF(通讯通路门店!$S:$S,$G1390)</f>
        <v>0</v>
      </c>
      <c r="V1390" s="99">
        <f>COUNTIFS(通讯通路门店!$S:$S,$G1390,通讯通路门店!$J:$J,"综合卖场")</f>
        <v>0</v>
      </c>
      <c r="W1390" s="99">
        <f>SUMIFS(通讯通路门店!$AJ:$AJ,通讯通路门店!$S:$S,通讯客户沙盘!$G1390)</f>
        <v>0</v>
      </c>
      <c r="X1390" s="99">
        <f t="shared" si="105"/>
        <v>0</v>
      </c>
      <c r="Y1390" s="99">
        <f>COUNTIFS(通讯通路门店!$S:$S,$G1390,通讯通路门店!$J:$J,"荣耀体验店")+COUNTIFS(通讯通路门店!$S:$S,$G1390,通讯通路门店!$J:$J,"荣耀授权专卖店")</f>
        <v>0</v>
      </c>
      <c r="Z1390" s="99">
        <f>COUNTIFS(通讯通路门店!$S:$S,$G1390,通讯通路门店!$J:$J,"VIVO体验店")</f>
        <v>0</v>
      </c>
      <c r="AA1390" s="99">
        <f>COUNTIFS(通讯通路门店!$S:$S,$G1390,通讯通路门店!$J:$J,"OPPO体验店")</f>
        <v>0</v>
      </c>
      <c r="AB1390" s="99">
        <f>COUNTIFS(通讯通路门店!$S:$S,$G1390,通讯通路门店!$J:$J,"华为授权体验店")+COUNTIFS(通讯通路门店!$S:$S,$G1390,通讯通路门店!$J:$J,"华为堡垒店")</f>
        <v>0</v>
      </c>
      <c r="AC1390" s="99">
        <f>COUNTIFS(通讯通路门店!$S:$S,$G1390,通讯通路门店!$J:$J,"小米体验店")</f>
        <v>0</v>
      </c>
      <c r="AD1390" s="99">
        <f>COUNTIFS(通讯通路门店!$S:$S,$G1390,通讯通路门店!$J:$J,"苹果体验店")</f>
        <v>0</v>
      </c>
      <c r="AE1390" s="99">
        <f>COUNTIFS(通讯通路门店!$S:$S,$G1390,通讯通路门店!$J:$J,"其他品牌专卖店")</f>
        <v>0</v>
      </c>
      <c r="AF1390" s="99">
        <f>SUMIFS(通讯通路门店!$BI:$BI,通讯通路门店!$S:$S,$G1390)</f>
        <v>0</v>
      </c>
      <c r="AG1390" s="99">
        <f>SUMIFS(通讯通路门店!$BH:$BH,通讯通路门店!$S:$S,$G1390)</f>
        <v>0</v>
      </c>
      <c r="AH1390" s="99">
        <f t="shared" si="106"/>
        <v>0</v>
      </c>
      <c r="AI1390" s="99">
        <f>SUMIFS(通讯通路门店!$BB:$BB,通讯通路门店!$S:$S,$G1390)</f>
        <v>0</v>
      </c>
      <c r="AJ1390" s="99">
        <f>SUMIFS(通讯通路门店!$BE:$BE,通讯通路门店!$S:$S,$G1390)</f>
        <v>0</v>
      </c>
      <c r="AK1390" s="99">
        <f>SUMIFS(通讯通路门店!$BG:$BG,通讯通路门店!$S:$S,$G1390)</f>
        <v>0</v>
      </c>
      <c r="AL1390" s="99">
        <f>SUMIFS(通讯通路门店!$BC:$BC,通讯通路门店!$S:$S,$G1390)</f>
        <v>0</v>
      </c>
      <c r="AM1390" s="99">
        <f>SUMIFS(通讯通路门店!$BD:$BD,通讯通路门店!$S:$S,$G1390)</f>
        <v>0</v>
      </c>
      <c r="AN1390" s="99">
        <f>SUMIFS(通讯通路门店!$BF:$BF,通讯通路门店!$S:$S,$G1390)</f>
        <v>0</v>
      </c>
      <c r="AO1390" s="99">
        <f t="shared" si="107"/>
        <v>0</v>
      </c>
      <c r="AP1390" s="99">
        <f>SUMIFS(通讯通路门店!$K:$K,通讯通路门店!$S:$S,$G1390)</f>
        <v>0</v>
      </c>
      <c r="AQ1390" s="83"/>
      <c r="AR1390" s="99">
        <f>SUMIFS(通讯通路门店!$T:$T,通讯通路门店!$S:$S,$G1390)</f>
        <v>0</v>
      </c>
      <c r="AS1390" s="99">
        <f>SUMIFS(通讯通路门店!$U:$U,通讯通路门店!$S:$S,$G1390)</f>
        <v>0</v>
      </c>
      <c r="AT1390" s="99">
        <f>SUMIFS(通讯通路门店!$V:$V,通讯通路门店!$S:$S,$G1390)</f>
        <v>0</v>
      </c>
      <c r="AU1390" s="99">
        <f>SUMIFS(通讯通路门店!$W:$W,通讯通路门店!$S:$S,$G1390)</f>
        <v>0</v>
      </c>
      <c r="AV1390" s="99">
        <f>SUMIFS(通讯通路门店!$Z:$Z,通讯通路门店!$S:$S,$G1390)</f>
        <v>0</v>
      </c>
      <c r="AW1390" s="99">
        <f>SUMIFS(通讯通路门店!$AB:$AB,通讯通路门店!$S:$S,$G1390)</f>
        <v>0</v>
      </c>
      <c r="AX1390" s="99">
        <f>SUMIFS(通讯通路门店!$X:$X,通讯通路门店!$S:$S,$G1390)</f>
        <v>0</v>
      </c>
      <c r="AY1390" s="99">
        <f>SUMIFS(通讯通路门店!$Y:$Y,通讯通路门店!$S:$S,$G1390)</f>
        <v>0</v>
      </c>
      <c r="AZ1390" s="99">
        <f>SUMIFS(通讯通路门店!$AA:$AA,通讯通路门店!$S:$S,$G1390)</f>
        <v>0</v>
      </c>
      <c r="BA1390" s="99">
        <f t="shared" si="108"/>
        <v>0</v>
      </c>
      <c r="BB1390" s="99">
        <f t="shared" si="109"/>
        <v>0</v>
      </c>
      <c r="BC1390" s="99">
        <f>SUMIFS(通讯通路门店!$W:$W,通讯通路门店!$S:$S,$G1390,通讯通路门店!$J:$J,"荣耀体验店")+SUMIFS(通讯通路门店!$W:$W,通讯通路门店!$S:$S,$G1390,通讯通路门店!$J:$J,"荣耀授权专卖店")</f>
        <v>0</v>
      </c>
      <c r="BD1390" s="99">
        <f>SUMIFS(通讯通路门店!$Z:$Z,通讯通路门店!$S:$S,$G1390,通讯通路门店!$J:$J,"VIVO体验店")</f>
        <v>0</v>
      </c>
      <c r="BE1390" s="99">
        <f>SUMIFS(通讯通路门店!$AB:$AB,通讯通路门店!$S:$S,$G1390,通讯通路门店!$J:$J,"OPPO体验店")</f>
        <v>0</v>
      </c>
      <c r="BF1390" s="99">
        <f>SUMIFS(通讯通路门店!$X:$X,通讯通路门店!$S:$S,$G1390,通讯通路门店!$J:$J,"华为授权体验店")+SUMIFS(通讯通路门店!$AA:$AA,通讯通路门店!$S:$S,$G1390,通讯通路门店!$J:$J,"华为堡垒店")</f>
        <v>0</v>
      </c>
      <c r="BG1390" s="99">
        <f>SUMIFS(通讯通路门店!$Y:$Y,通讯通路门店!$S:$S,$G1390,通讯通路门店!$J:$J,"小米体验店")</f>
        <v>0</v>
      </c>
      <c r="BH1390" s="99">
        <f>SUMIFS(通讯通路门店!$AA:$AA,通讯通路门店!$S:$S,$G1390,通讯通路门店!$J:$J,"苹果体验店")</f>
        <v>0</v>
      </c>
      <c r="BI1390" s="99">
        <f>SUMIFS(通讯通路门店!$K:$K,通讯通路门店!$S:$S,$G1390,通讯通路门店!$J:$J,"其他品牌专卖店")</f>
        <v>0</v>
      </c>
      <c r="BJ1390" s="99">
        <f>SUMIFS(通讯通路门店!$AC:$AC,通讯通路门店!$S:$S,$G1390)</f>
        <v>0</v>
      </c>
      <c r="BK1390" s="99">
        <f>SUMIFS(通讯通路门店!$AD:$AD,通讯通路门店!$S:$S,$G1390)</f>
        <v>0</v>
      </c>
      <c r="BL1390" s="99">
        <f>SUMIFS(通讯通路门店!$AE:$AE,通讯通路门店!$S:$S,$G1390)</f>
        <v>0</v>
      </c>
      <c r="BM1390" s="99">
        <f>SUMIFS(通讯通路门店!$AF:$AF,通讯通路门店!$S:$S,$G1390)</f>
        <v>0</v>
      </c>
      <c r="BN1390" s="99">
        <f>SUMIFS(通讯通路门店!$AG:$AG,通讯通路门店!$S:$S,$G1390)</f>
        <v>0</v>
      </c>
      <c r="BO1390" s="99">
        <f>SUMIFS(通讯通路门店!$AH:$AH,通讯通路门店!$S:$S,$G1390)</f>
        <v>0</v>
      </c>
      <c r="BP1390" s="99">
        <f>SUMIFS(通讯通路门店!$AI:$AI,通讯通路门店!$S:$S,$G1390)</f>
        <v>0</v>
      </c>
      <c r="BQ1390" s="83"/>
    </row>
    <row r="1391" spans="1:69">
      <c r="A1391" s="99" t="str">
        <f>IFERROR(_xlfn.XLOOKUP($G1391,通讯通路门店!$S$4:$S$993933,通讯通路门店!$A$4:$A$993933,0,0),"")</f>
        <v>海南省</v>
      </c>
      <c r="B1391" s="99" t="str">
        <f>IFERROR(_xlfn.XLOOKUP($G1391,通讯通路门店!$S$4:$S$993933,通讯通路门店!$B$4:$B$993933,0,0),"")</f>
        <v>乐东黎族自治县</v>
      </c>
      <c r="C1391" s="99" t="str">
        <f>IFERROR(_xlfn.XLOOKUP($G1391,通讯通路门店!$S$4:$S$993933,通讯通路门店!$C$4:$C$993933,0,0),"")</f>
        <v>乐东黎族自治县</v>
      </c>
      <c r="D1391" s="99" t="str">
        <f>IFERROR(_xlfn.XLOOKUP($G1391,通讯通路门店!$S$4:$S$993933,通讯通路门店!$D$4:$D$993933,0,0),"")</f>
        <v>万冲镇</v>
      </c>
      <c r="E1391" s="83"/>
      <c r="F1391" s="83"/>
      <c r="G1391" s="101"/>
      <c r="H1391" s="102">
        <f>IFERROR(_xlfn.XLOOKUP($G1391,通讯通路门店!$S$4:$S$993933,通讯通路门店!$R$4:$R$993933,0,0),"")</f>
        <v>0</v>
      </c>
      <c r="I1391" s="83"/>
      <c r="J1391" s="83"/>
      <c r="K1391" s="83"/>
      <c r="L1391" s="83"/>
      <c r="M1391" s="83"/>
      <c r="N1391" s="83"/>
      <c r="O1391" s="83"/>
      <c r="P1391" s="83"/>
      <c r="Q1391" s="83"/>
      <c r="R1391" s="83"/>
      <c r="S1391" s="83"/>
      <c r="T1391" s="83"/>
      <c r="U1391" s="99">
        <f>COUNTIF(通讯通路门店!$S:$S,$G1391)</f>
        <v>0</v>
      </c>
      <c r="V1391" s="99">
        <f>COUNTIFS(通讯通路门店!$S:$S,$G1391,通讯通路门店!$J:$J,"综合卖场")</f>
        <v>0</v>
      </c>
      <c r="W1391" s="99">
        <f>SUMIFS(通讯通路门店!$AJ:$AJ,通讯通路门店!$S:$S,通讯客户沙盘!$G1391)</f>
        <v>0</v>
      </c>
      <c r="X1391" s="99">
        <f t="shared" si="105"/>
        <v>0</v>
      </c>
      <c r="Y1391" s="99">
        <f>COUNTIFS(通讯通路门店!$S:$S,$G1391,通讯通路门店!$J:$J,"荣耀体验店")+COUNTIFS(通讯通路门店!$S:$S,$G1391,通讯通路门店!$J:$J,"荣耀授权专卖店")</f>
        <v>0</v>
      </c>
      <c r="Z1391" s="99">
        <f>COUNTIFS(通讯通路门店!$S:$S,$G1391,通讯通路门店!$J:$J,"VIVO体验店")</f>
        <v>0</v>
      </c>
      <c r="AA1391" s="99">
        <f>COUNTIFS(通讯通路门店!$S:$S,$G1391,通讯通路门店!$J:$J,"OPPO体验店")</f>
        <v>0</v>
      </c>
      <c r="AB1391" s="99">
        <f>COUNTIFS(通讯通路门店!$S:$S,$G1391,通讯通路门店!$J:$J,"华为授权体验店")+COUNTIFS(通讯通路门店!$S:$S,$G1391,通讯通路门店!$J:$J,"华为堡垒店")</f>
        <v>0</v>
      </c>
      <c r="AC1391" s="99">
        <f>COUNTIFS(通讯通路门店!$S:$S,$G1391,通讯通路门店!$J:$J,"小米体验店")</f>
        <v>0</v>
      </c>
      <c r="AD1391" s="99">
        <f>COUNTIFS(通讯通路门店!$S:$S,$G1391,通讯通路门店!$J:$J,"苹果体验店")</f>
        <v>0</v>
      </c>
      <c r="AE1391" s="99">
        <f>COUNTIFS(通讯通路门店!$S:$S,$G1391,通讯通路门店!$J:$J,"其他品牌专卖店")</f>
        <v>0</v>
      </c>
      <c r="AF1391" s="99">
        <f>SUMIFS(通讯通路门店!$BI:$BI,通讯通路门店!$S:$S,$G1391)</f>
        <v>0</v>
      </c>
      <c r="AG1391" s="99">
        <f>SUMIFS(通讯通路门店!$BH:$BH,通讯通路门店!$S:$S,$G1391)</f>
        <v>0</v>
      </c>
      <c r="AH1391" s="99">
        <f t="shared" si="106"/>
        <v>0</v>
      </c>
      <c r="AI1391" s="99">
        <f>SUMIFS(通讯通路门店!$BB:$BB,通讯通路门店!$S:$S,$G1391)</f>
        <v>0</v>
      </c>
      <c r="AJ1391" s="99">
        <f>SUMIFS(通讯通路门店!$BE:$BE,通讯通路门店!$S:$S,$G1391)</f>
        <v>0</v>
      </c>
      <c r="AK1391" s="99">
        <f>SUMIFS(通讯通路门店!$BG:$BG,通讯通路门店!$S:$S,$G1391)</f>
        <v>0</v>
      </c>
      <c r="AL1391" s="99">
        <f>SUMIFS(通讯通路门店!$BC:$BC,通讯通路门店!$S:$S,$G1391)</f>
        <v>0</v>
      </c>
      <c r="AM1391" s="99">
        <f>SUMIFS(通讯通路门店!$BD:$BD,通讯通路门店!$S:$S,$G1391)</f>
        <v>0</v>
      </c>
      <c r="AN1391" s="99">
        <f>SUMIFS(通讯通路门店!$BF:$BF,通讯通路门店!$S:$S,$G1391)</f>
        <v>0</v>
      </c>
      <c r="AO1391" s="99">
        <f t="shared" si="107"/>
        <v>0</v>
      </c>
      <c r="AP1391" s="99">
        <f>SUMIFS(通讯通路门店!$K:$K,通讯通路门店!$S:$S,$G1391)</f>
        <v>0</v>
      </c>
      <c r="AQ1391" s="83"/>
      <c r="AR1391" s="99">
        <f>SUMIFS(通讯通路门店!$T:$T,通讯通路门店!$S:$S,$G1391)</f>
        <v>0</v>
      </c>
      <c r="AS1391" s="99">
        <f>SUMIFS(通讯通路门店!$U:$U,通讯通路门店!$S:$S,$G1391)</f>
        <v>0</v>
      </c>
      <c r="AT1391" s="99">
        <f>SUMIFS(通讯通路门店!$V:$V,通讯通路门店!$S:$S,$G1391)</f>
        <v>0</v>
      </c>
      <c r="AU1391" s="99">
        <f>SUMIFS(通讯通路门店!$W:$W,通讯通路门店!$S:$S,$G1391)</f>
        <v>0</v>
      </c>
      <c r="AV1391" s="99">
        <f>SUMIFS(通讯通路门店!$Z:$Z,通讯通路门店!$S:$S,$G1391)</f>
        <v>0</v>
      </c>
      <c r="AW1391" s="99">
        <f>SUMIFS(通讯通路门店!$AB:$AB,通讯通路门店!$S:$S,$G1391)</f>
        <v>0</v>
      </c>
      <c r="AX1391" s="99">
        <f>SUMIFS(通讯通路门店!$X:$X,通讯通路门店!$S:$S,$G1391)</f>
        <v>0</v>
      </c>
      <c r="AY1391" s="99">
        <f>SUMIFS(通讯通路门店!$Y:$Y,通讯通路门店!$S:$S,$G1391)</f>
        <v>0</v>
      </c>
      <c r="AZ1391" s="99">
        <f>SUMIFS(通讯通路门店!$AA:$AA,通讯通路门店!$S:$S,$G1391)</f>
        <v>0</v>
      </c>
      <c r="BA1391" s="99">
        <f t="shared" si="108"/>
        <v>0</v>
      </c>
      <c r="BB1391" s="99">
        <f t="shared" si="109"/>
        <v>0</v>
      </c>
      <c r="BC1391" s="99">
        <f>SUMIFS(通讯通路门店!$W:$W,通讯通路门店!$S:$S,$G1391,通讯通路门店!$J:$J,"荣耀体验店")+SUMIFS(通讯通路门店!$W:$W,通讯通路门店!$S:$S,$G1391,通讯通路门店!$J:$J,"荣耀授权专卖店")</f>
        <v>0</v>
      </c>
      <c r="BD1391" s="99">
        <f>SUMIFS(通讯通路门店!$Z:$Z,通讯通路门店!$S:$S,$G1391,通讯通路门店!$J:$J,"VIVO体验店")</f>
        <v>0</v>
      </c>
      <c r="BE1391" s="99">
        <f>SUMIFS(通讯通路门店!$AB:$AB,通讯通路门店!$S:$S,$G1391,通讯通路门店!$J:$J,"OPPO体验店")</f>
        <v>0</v>
      </c>
      <c r="BF1391" s="99">
        <f>SUMIFS(通讯通路门店!$X:$X,通讯通路门店!$S:$S,$G1391,通讯通路门店!$J:$J,"华为授权体验店")+SUMIFS(通讯通路门店!$AA:$AA,通讯通路门店!$S:$S,$G1391,通讯通路门店!$J:$J,"华为堡垒店")</f>
        <v>0</v>
      </c>
      <c r="BG1391" s="99">
        <f>SUMIFS(通讯通路门店!$Y:$Y,通讯通路门店!$S:$S,$G1391,通讯通路门店!$J:$J,"小米体验店")</f>
        <v>0</v>
      </c>
      <c r="BH1391" s="99">
        <f>SUMIFS(通讯通路门店!$AA:$AA,通讯通路门店!$S:$S,$G1391,通讯通路门店!$J:$J,"苹果体验店")</f>
        <v>0</v>
      </c>
      <c r="BI1391" s="99">
        <f>SUMIFS(通讯通路门店!$K:$K,通讯通路门店!$S:$S,$G1391,通讯通路门店!$J:$J,"其他品牌专卖店")</f>
        <v>0</v>
      </c>
      <c r="BJ1391" s="99">
        <f>SUMIFS(通讯通路门店!$AC:$AC,通讯通路门店!$S:$S,$G1391)</f>
        <v>0</v>
      </c>
      <c r="BK1391" s="99">
        <f>SUMIFS(通讯通路门店!$AD:$AD,通讯通路门店!$S:$S,$G1391)</f>
        <v>0</v>
      </c>
      <c r="BL1391" s="99">
        <f>SUMIFS(通讯通路门店!$AE:$AE,通讯通路门店!$S:$S,$G1391)</f>
        <v>0</v>
      </c>
      <c r="BM1391" s="99">
        <f>SUMIFS(通讯通路门店!$AF:$AF,通讯通路门店!$S:$S,$G1391)</f>
        <v>0</v>
      </c>
      <c r="BN1391" s="99">
        <f>SUMIFS(通讯通路门店!$AG:$AG,通讯通路门店!$S:$S,$G1391)</f>
        <v>0</v>
      </c>
      <c r="BO1391" s="99">
        <f>SUMIFS(通讯通路门店!$AH:$AH,通讯通路门店!$S:$S,$G1391)</f>
        <v>0</v>
      </c>
      <c r="BP1391" s="99">
        <f>SUMIFS(通讯通路门店!$AI:$AI,通讯通路门店!$S:$S,$G1391)</f>
        <v>0</v>
      </c>
      <c r="BQ1391" s="83"/>
    </row>
    <row r="1392" spans="1:69">
      <c r="A1392" s="99" t="str">
        <f>IFERROR(_xlfn.XLOOKUP($G1392,通讯通路门店!$S$4:$S$993933,通讯通路门店!$A$4:$A$993933,0,0),"")</f>
        <v>海南省</v>
      </c>
      <c r="B1392" s="99" t="str">
        <f>IFERROR(_xlfn.XLOOKUP($G1392,通讯通路门店!$S$4:$S$993933,通讯通路门店!$B$4:$B$993933,0,0),"")</f>
        <v>乐东黎族自治县</v>
      </c>
      <c r="C1392" s="99" t="str">
        <f>IFERROR(_xlfn.XLOOKUP($G1392,通讯通路门店!$S$4:$S$993933,通讯通路门店!$C$4:$C$993933,0,0),"")</f>
        <v>乐东黎族自治县</v>
      </c>
      <c r="D1392" s="99" t="str">
        <f>IFERROR(_xlfn.XLOOKUP($G1392,通讯通路门店!$S$4:$S$993933,通讯通路门店!$D$4:$D$993933,0,0),"")</f>
        <v>万冲镇</v>
      </c>
      <c r="E1392" s="83"/>
      <c r="F1392" s="83"/>
      <c r="G1392" s="101"/>
      <c r="H1392" s="102">
        <f>IFERROR(_xlfn.XLOOKUP($G1392,通讯通路门店!$S$4:$S$993933,通讯通路门店!$R$4:$R$993933,0,0),"")</f>
        <v>0</v>
      </c>
      <c r="I1392" s="83"/>
      <c r="J1392" s="83"/>
      <c r="K1392" s="83"/>
      <c r="L1392" s="83"/>
      <c r="M1392" s="83"/>
      <c r="N1392" s="83"/>
      <c r="O1392" s="83"/>
      <c r="P1392" s="83"/>
      <c r="Q1392" s="83"/>
      <c r="R1392" s="83"/>
      <c r="S1392" s="83"/>
      <c r="T1392" s="83"/>
      <c r="U1392" s="99">
        <f>COUNTIF(通讯通路门店!$S:$S,$G1392)</f>
        <v>0</v>
      </c>
      <c r="V1392" s="99">
        <f>COUNTIFS(通讯通路门店!$S:$S,$G1392,通讯通路门店!$J:$J,"综合卖场")</f>
        <v>0</v>
      </c>
      <c r="W1392" s="99">
        <f>SUMIFS(通讯通路门店!$AJ:$AJ,通讯通路门店!$S:$S,通讯客户沙盘!$G1392)</f>
        <v>0</v>
      </c>
      <c r="X1392" s="99">
        <f t="shared" si="105"/>
        <v>0</v>
      </c>
      <c r="Y1392" s="99">
        <f>COUNTIFS(通讯通路门店!$S:$S,$G1392,通讯通路门店!$J:$J,"荣耀体验店")+COUNTIFS(通讯通路门店!$S:$S,$G1392,通讯通路门店!$J:$J,"荣耀授权专卖店")</f>
        <v>0</v>
      </c>
      <c r="Z1392" s="99">
        <f>COUNTIFS(通讯通路门店!$S:$S,$G1392,通讯通路门店!$J:$J,"VIVO体验店")</f>
        <v>0</v>
      </c>
      <c r="AA1392" s="99">
        <f>COUNTIFS(通讯通路门店!$S:$S,$G1392,通讯通路门店!$J:$J,"OPPO体验店")</f>
        <v>0</v>
      </c>
      <c r="AB1392" s="99">
        <f>COUNTIFS(通讯通路门店!$S:$S,$G1392,通讯通路门店!$J:$J,"华为授权体验店")+COUNTIFS(通讯通路门店!$S:$S,$G1392,通讯通路门店!$J:$J,"华为堡垒店")</f>
        <v>0</v>
      </c>
      <c r="AC1392" s="99">
        <f>COUNTIFS(通讯通路门店!$S:$S,$G1392,通讯通路门店!$J:$J,"小米体验店")</f>
        <v>0</v>
      </c>
      <c r="AD1392" s="99">
        <f>COUNTIFS(通讯通路门店!$S:$S,$G1392,通讯通路门店!$J:$J,"苹果体验店")</f>
        <v>0</v>
      </c>
      <c r="AE1392" s="99">
        <f>COUNTIFS(通讯通路门店!$S:$S,$G1392,通讯通路门店!$J:$J,"其他品牌专卖店")</f>
        <v>0</v>
      </c>
      <c r="AF1392" s="99">
        <f>SUMIFS(通讯通路门店!$BI:$BI,通讯通路门店!$S:$S,$G1392)</f>
        <v>0</v>
      </c>
      <c r="AG1392" s="99">
        <f>SUMIFS(通讯通路门店!$BH:$BH,通讯通路门店!$S:$S,$G1392)</f>
        <v>0</v>
      </c>
      <c r="AH1392" s="99">
        <f t="shared" si="106"/>
        <v>0</v>
      </c>
      <c r="AI1392" s="99">
        <f>SUMIFS(通讯通路门店!$BB:$BB,通讯通路门店!$S:$S,$G1392)</f>
        <v>0</v>
      </c>
      <c r="AJ1392" s="99">
        <f>SUMIFS(通讯通路门店!$BE:$BE,通讯通路门店!$S:$S,$G1392)</f>
        <v>0</v>
      </c>
      <c r="AK1392" s="99">
        <f>SUMIFS(通讯通路门店!$BG:$BG,通讯通路门店!$S:$S,$G1392)</f>
        <v>0</v>
      </c>
      <c r="AL1392" s="99">
        <f>SUMIFS(通讯通路门店!$BC:$BC,通讯通路门店!$S:$S,$G1392)</f>
        <v>0</v>
      </c>
      <c r="AM1392" s="99">
        <f>SUMIFS(通讯通路门店!$BD:$BD,通讯通路门店!$S:$S,$G1392)</f>
        <v>0</v>
      </c>
      <c r="AN1392" s="99">
        <f>SUMIFS(通讯通路门店!$BF:$BF,通讯通路门店!$S:$S,$G1392)</f>
        <v>0</v>
      </c>
      <c r="AO1392" s="99">
        <f t="shared" si="107"/>
        <v>0</v>
      </c>
      <c r="AP1392" s="99">
        <f>SUMIFS(通讯通路门店!$K:$K,通讯通路门店!$S:$S,$G1392)</f>
        <v>0</v>
      </c>
      <c r="AQ1392" s="83"/>
      <c r="AR1392" s="99">
        <f>SUMIFS(通讯通路门店!$T:$T,通讯通路门店!$S:$S,$G1392)</f>
        <v>0</v>
      </c>
      <c r="AS1392" s="99">
        <f>SUMIFS(通讯通路门店!$U:$U,通讯通路门店!$S:$S,$G1392)</f>
        <v>0</v>
      </c>
      <c r="AT1392" s="99">
        <f>SUMIFS(通讯通路门店!$V:$V,通讯通路门店!$S:$S,$G1392)</f>
        <v>0</v>
      </c>
      <c r="AU1392" s="99">
        <f>SUMIFS(通讯通路门店!$W:$W,通讯通路门店!$S:$S,$G1392)</f>
        <v>0</v>
      </c>
      <c r="AV1392" s="99">
        <f>SUMIFS(通讯通路门店!$Z:$Z,通讯通路门店!$S:$S,$G1392)</f>
        <v>0</v>
      </c>
      <c r="AW1392" s="99">
        <f>SUMIFS(通讯通路门店!$AB:$AB,通讯通路门店!$S:$S,$G1392)</f>
        <v>0</v>
      </c>
      <c r="AX1392" s="99">
        <f>SUMIFS(通讯通路门店!$X:$X,通讯通路门店!$S:$S,$G1392)</f>
        <v>0</v>
      </c>
      <c r="AY1392" s="99">
        <f>SUMIFS(通讯通路门店!$Y:$Y,通讯通路门店!$S:$S,$G1392)</f>
        <v>0</v>
      </c>
      <c r="AZ1392" s="99">
        <f>SUMIFS(通讯通路门店!$AA:$AA,通讯通路门店!$S:$S,$G1392)</f>
        <v>0</v>
      </c>
      <c r="BA1392" s="99">
        <f t="shared" si="108"/>
        <v>0</v>
      </c>
      <c r="BB1392" s="99">
        <f t="shared" si="109"/>
        <v>0</v>
      </c>
      <c r="BC1392" s="99">
        <f>SUMIFS(通讯通路门店!$W:$W,通讯通路门店!$S:$S,$G1392,通讯通路门店!$J:$J,"荣耀体验店")+SUMIFS(通讯通路门店!$W:$W,通讯通路门店!$S:$S,$G1392,通讯通路门店!$J:$J,"荣耀授权专卖店")</f>
        <v>0</v>
      </c>
      <c r="BD1392" s="99">
        <f>SUMIFS(通讯通路门店!$Z:$Z,通讯通路门店!$S:$S,$G1392,通讯通路门店!$J:$J,"VIVO体验店")</f>
        <v>0</v>
      </c>
      <c r="BE1392" s="99">
        <f>SUMIFS(通讯通路门店!$AB:$AB,通讯通路门店!$S:$S,$G1392,通讯通路门店!$J:$J,"OPPO体验店")</f>
        <v>0</v>
      </c>
      <c r="BF1392" s="99">
        <f>SUMIFS(通讯通路门店!$X:$X,通讯通路门店!$S:$S,$G1392,通讯通路门店!$J:$J,"华为授权体验店")+SUMIFS(通讯通路门店!$AA:$AA,通讯通路门店!$S:$S,$G1392,通讯通路门店!$J:$J,"华为堡垒店")</f>
        <v>0</v>
      </c>
      <c r="BG1392" s="99">
        <f>SUMIFS(通讯通路门店!$Y:$Y,通讯通路门店!$S:$S,$G1392,通讯通路门店!$J:$J,"小米体验店")</f>
        <v>0</v>
      </c>
      <c r="BH1392" s="99">
        <f>SUMIFS(通讯通路门店!$AA:$AA,通讯通路门店!$S:$S,$G1392,通讯通路门店!$J:$J,"苹果体验店")</f>
        <v>0</v>
      </c>
      <c r="BI1392" s="99">
        <f>SUMIFS(通讯通路门店!$K:$K,通讯通路门店!$S:$S,$G1392,通讯通路门店!$J:$J,"其他品牌专卖店")</f>
        <v>0</v>
      </c>
      <c r="BJ1392" s="99">
        <f>SUMIFS(通讯通路门店!$AC:$AC,通讯通路门店!$S:$S,$G1392)</f>
        <v>0</v>
      </c>
      <c r="BK1392" s="99">
        <f>SUMIFS(通讯通路门店!$AD:$AD,通讯通路门店!$S:$S,$G1392)</f>
        <v>0</v>
      </c>
      <c r="BL1392" s="99">
        <f>SUMIFS(通讯通路门店!$AE:$AE,通讯通路门店!$S:$S,$G1392)</f>
        <v>0</v>
      </c>
      <c r="BM1392" s="99">
        <f>SUMIFS(通讯通路门店!$AF:$AF,通讯通路门店!$S:$S,$G1392)</f>
        <v>0</v>
      </c>
      <c r="BN1392" s="99">
        <f>SUMIFS(通讯通路门店!$AG:$AG,通讯通路门店!$S:$S,$G1392)</f>
        <v>0</v>
      </c>
      <c r="BO1392" s="99">
        <f>SUMIFS(通讯通路门店!$AH:$AH,通讯通路门店!$S:$S,$G1392)</f>
        <v>0</v>
      </c>
      <c r="BP1392" s="99">
        <f>SUMIFS(通讯通路门店!$AI:$AI,通讯通路门店!$S:$S,$G1392)</f>
        <v>0</v>
      </c>
      <c r="BQ1392" s="83"/>
    </row>
    <row r="1393" spans="1:69">
      <c r="A1393" s="99" t="str">
        <f>IFERROR(_xlfn.XLOOKUP($G1393,通讯通路门店!$S$4:$S$993933,通讯通路门店!$A$4:$A$993933,0,0),"")</f>
        <v>海南省</v>
      </c>
      <c r="B1393" s="99" t="str">
        <f>IFERROR(_xlfn.XLOOKUP($G1393,通讯通路门店!$S$4:$S$993933,通讯通路门店!$B$4:$B$993933,0,0),"")</f>
        <v>乐东黎族自治县</v>
      </c>
      <c r="C1393" s="99" t="str">
        <f>IFERROR(_xlfn.XLOOKUP($G1393,通讯通路门店!$S$4:$S$993933,通讯通路门店!$C$4:$C$993933,0,0),"")</f>
        <v>乐东黎族自治县</v>
      </c>
      <c r="D1393" s="99" t="str">
        <f>IFERROR(_xlfn.XLOOKUP($G1393,通讯通路门店!$S$4:$S$993933,通讯通路门店!$D$4:$D$993933,0,0),"")</f>
        <v>万冲镇</v>
      </c>
      <c r="E1393" s="83"/>
      <c r="F1393" s="83"/>
      <c r="G1393" s="101"/>
      <c r="H1393" s="102">
        <f>IFERROR(_xlfn.XLOOKUP($G1393,通讯通路门店!$S$4:$S$993933,通讯通路门店!$R$4:$R$993933,0,0),"")</f>
        <v>0</v>
      </c>
      <c r="I1393" s="83"/>
      <c r="J1393" s="83"/>
      <c r="K1393" s="83"/>
      <c r="L1393" s="83"/>
      <c r="M1393" s="83"/>
      <c r="N1393" s="83"/>
      <c r="O1393" s="83"/>
      <c r="P1393" s="83"/>
      <c r="Q1393" s="83"/>
      <c r="R1393" s="83"/>
      <c r="S1393" s="83"/>
      <c r="T1393" s="83"/>
      <c r="U1393" s="99">
        <f>COUNTIF(通讯通路门店!$S:$S,$G1393)</f>
        <v>0</v>
      </c>
      <c r="V1393" s="99">
        <f>COUNTIFS(通讯通路门店!$S:$S,$G1393,通讯通路门店!$J:$J,"综合卖场")</f>
        <v>0</v>
      </c>
      <c r="W1393" s="99">
        <f>SUMIFS(通讯通路门店!$AJ:$AJ,通讯通路门店!$S:$S,通讯客户沙盘!$G1393)</f>
        <v>0</v>
      </c>
      <c r="X1393" s="99">
        <f t="shared" si="105"/>
        <v>0</v>
      </c>
      <c r="Y1393" s="99">
        <f>COUNTIFS(通讯通路门店!$S:$S,$G1393,通讯通路门店!$J:$J,"荣耀体验店")+COUNTIFS(通讯通路门店!$S:$S,$G1393,通讯通路门店!$J:$J,"荣耀授权专卖店")</f>
        <v>0</v>
      </c>
      <c r="Z1393" s="99">
        <f>COUNTIFS(通讯通路门店!$S:$S,$G1393,通讯通路门店!$J:$J,"VIVO体验店")</f>
        <v>0</v>
      </c>
      <c r="AA1393" s="99">
        <f>COUNTIFS(通讯通路门店!$S:$S,$G1393,通讯通路门店!$J:$J,"OPPO体验店")</f>
        <v>0</v>
      </c>
      <c r="AB1393" s="99">
        <f>COUNTIFS(通讯通路门店!$S:$S,$G1393,通讯通路门店!$J:$J,"华为授权体验店")+COUNTIFS(通讯通路门店!$S:$S,$G1393,通讯通路门店!$J:$J,"华为堡垒店")</f>
        <v>0</v>
      </c>
      <c r="AC1393" s="99">
        <f>COUNTIFS(通讯通路门店!$S:$S,$G1393,通讯通路门店!$J:$J,"小米体验店")</f>
        <v>0</v>
      </c>
      <c r="AD1393" s="99">
        <f>COUNTIFS(通讯通路门店!$S:$S,$G1393,通讯通路门店!$J:$J,"苹果体验店")</f>
        <v>0</v>
      </c>
      <c r="AE1393" s="99">
        <f>COUNTIFS(通讯通路门店!$S:$S,$G1393,通讯通路门店!$J:$J,"其他品牌专卖店")</f>
        <v>0</v>
      </c>
      <c r="AF1393" s="99">
        <f>SUMIFS(通讯通路门店!$BI:$BI,通讯通路门店!$S:$S,$G1393)</f>
        <v>0</v>
      </c>
      <c r="AG1393" s="99">
        <f>SUMIFS(通讯通路门店!$BH:$BH,通讯通路门店!$S:$S,$G1393)</f>
        <v>0</v>
      </c>
      <c r="AH1393" s="99">
        <f t="shared" si="106"/>
        <v>0</v>
      </c>
      <c r="AI1393" s="99">
        <f>SUMIFS(通讯通路门店!$BB:$BB,通讯通路门店!$S:$S,$G1393)</f>
        <v>0</v>
      </c>
      <c r="AJ1393" s="99">
        <f>SUMIFS(通讯通路门店!$BE:$BE,通讯通路门店!$S:$S,$G1393)</f>
        <v>0</v>
      </c>
      <c r="AK1393" s="99">
        <f>SUMIFS(通讯通路门店!$BG:$BG,通讯通路门店!$S:$S,$G1393)</f>
        <v>0</v>
      </c>
      <c r="AL1393" s="99">
        <f>SUMIFS(通讯通路门店!$BC:$BC,通讯通路门店!$S:$S,$G1393)</f>
        <v>0</v>
      </c>
      <c r="AM1393" s="99">
        <f>SUMIFS(通讯通路门店!$BD:$BD,通讯通路门店!$S:$S,$G1393)</f>
        <v>0</v>
      </c>
      <c r="AN1393" s="99">
        <f>SUMIFS(通讯通路门店!$BF:$BF,通讯通路门店!$S:$S,$G1393)</f>
        <v>0</v>
      </c>
      <c r="AO1393" s="99">
        <f t="shared" si="107"/>
        <v>0</v>
      </c>
      <c r="AP1393" s="99">
        <f>SUMIFS(通讯通路门店!$K:$K,通讯通路门店!$S:$S,$G1393)</f>
        <v>0</v>
      </c>
      <c r="AQ1393" s="83"/>
      <c r="AR1393" s="99">
        <f>SUMIFS(通讯通路门店!$T:$T,通讯通路门店!$S:$S,$G1393)</f>
        <v>0</v>
      </c>
      <c r="AS1393" s="99">
        <f>SUMIFS(通讯通路门店!$U:$U,通讯通路门店!$S:$S,$G1393)</f>
        <v>0</v>
      </c>
      <c r="AT1393" s="99">
        <f>SUMIFS(通讯通路门店!$V:$V,通讯通路门店!$S:$S,$G1393)</f>
        <v>0</v>
      </c>
      <c r="AU1393" s="99">
        <f>SUMIFS(通讯通路门店!$W:$W,通讯通路门店!$S:$S,$G1393)</f>
        <v>0</v>
      </c>
      <c r="AV1393" s="99">
        <f>SUMIFS(通讯通路门店!$Z:$Z,通讯通路门店!$S:$S,$G1393)</f>
        <v>0</v>
      </c>
      <c r="AW1393" s="99">
        <f>SUMIFS(通讯通路门店!$AB:$AB,通讯通路门店!$S:$S,$G1393)</f>
        <v>0</v>
      </c>
      <c r="AX1393" s="99">
        <f>SUMIFS(通讯通路门店!$X:$X,通讯通路门店!$S:$S,$G1393)</f>
        <v>0</v>
      </c>
      <c r="AY1393" s="99">
        <f>SUMIFS(通讯通路门店!$Y:$Y,通讯通路门店!$S:$S,$G1393)</f>
        <v>0</v>
      </c>
      <c r="AZ1393" s="99">
        <f>SUMIFS(通讯通路门店!$AA:$AA,通讯通路门店!$S:$S,$G1393)</f>
        <v>0</v>
      </c>
      <c r="BA1393" s="99">
        <f t="shared" si="108"/>
        <v>0</v>
      </c>
      <c r="BB1393" s="99">
        <f t="shared" si="109"/>
        <v>0</v>
      </c>
      <c r="BC1393" s="99">
        <f>SUMIFS(通讯通路门店!$W:$W,通讯通路门店!$S:$S,$G1393,通讯通路门店!$J:$J,"荣耀体验店")+SUMIFS(通讯通路门店!$W:$W,通讯通路门店!$S:$S,$G1393,通讯通路门店!$J:$J,"荣耀授权专卖店")</f>
        <v>0</v>
      </c>
      <c r="BD1393" s="99">
        <f>SUMIFS(通讯通路门店!$Z:$Z,通讯通路门店!$S:$S,$G1393,通讯通路门店!$J:$J,"VIVO体验店")</f>
        <v>0</v>
      </c>
      <c r="BE1393" s="99">
        <f>SUMIFS(通讯通路门店!$AB:$AB,通讯通路门店!$S:$S,$G1393,通讯通路门店!$J:$J,"OPPO体验店")</f>
        <v>0</v>
      </c>
      <c r="BF1393" s="99">
        <f>SUMIFS(通讯通路门店!$X:$X,通讯通路门店!$S:$S,$G1393,通讯通路门店!$J:$J,"华为授权体验店")+SUMIFS(通讯通路门店!$AA:$AA,通讯通路门店!$S:$S,$G1393,通讯通路门店!$J:$J,"华为堡垒店")</f>
        <v>0</v>
      </c>
      <c r="BG1393" s="99">
        <f>SUMIFS(通讯通路门店!$Y:$Y,通讯通路门店!$S:$S,$G1393,通讯通路门店!$J:$J,"小米体验店")</f>
        <v>0</v>
      </c>
      <c r="BH1393" s="99">
        <f>SUMIFS(通讯通路门店!$AA:$AA,通讯通路门店!$S:$S,$G1393,通讯通路门店!$J:$J,"苹果体验店")</f>
        <v>0</v>
      </c>
      <c r="BI1393" s="99">
        <f>SUMIFS(通讯通路门店!$K:$K,通讯通路门店!$S:$S,$G1393,通讯通路门店!$J:$J,"其他品牌专卖店")</f>
        <v>0</v>
      </c>
      <c r="BJ1393" s="99">
        <f>SUMIFS(通讯通路门店!$AC:$AC,通讯通路门店!$S:$S,$G1393)</f>
        <v>0</v>
      </c>
      <c r="BK1393" s="99">
        <f>SUMIFS(通讯通路门店!$AD:$AD,通讯通路门店!$S:$S,$G1393)</f>
        <v>0</v>
      </c>
      <c r="BL1393" s="99">
        <f>SUMIFS(通讯通路门店!$AE:$AE,通讯通路门店!$S:$S,$G1393)</f>
        <v>0</v>
      </c>
      <c r="BM1393" s="99">
        <f>SUMIFS(通讯通路门店!$AF:$AF,通讯通路门店!$S:$S,$G1393)</f>
        <v>0</v>
      </c>
      <c r="BN1393" s="99">
        <f>SUMIFS(通讯通路门店!$AG:$AG,通讯通路门店!$S:$S,$G1393)</f>
        <v>0</v>
      </c>
      <c r="BO1393" s="99">
        <f>SUMIFS(通讯通路门店!$AH:$AH,通讯通路门店!$S:$S,$G1393)</f>
        <v>0</v>
      </c>
      <c r="BP1393" s="99">
        <f>SUMIFS(通讯通路门店!$AI:$AI,通讯通路门店!$S:$S,$G1393)</f>
        <v>0</v>
      </c>
      <c r="BQ1393" s="83"/>
    </row>
    <row r="1394" spans="1:69">
      <c r="A1394" s="99" t="str">
        <f>IFERROR(_xlfn.XLOOKUP($G1394,通讯通路门店!$S$4:$S$993933,通讯通路门店!$A$4:$A$993933,0,0),"")</f>
        <v>海南省</v>
      </c>
      <c r="B1394" s="99" t="str">
        <f>IFERROR(_xlfn.XLOOKUP($G1394,通讯通路门店!$S$4:$S$993933,通讯通路门店!$B$4:$B$993933,0,0),"")</f>
        <v>乐东黎族自治县</v>
      </c>
      <c r="C1394" s="99" t="str">
        <f>IFERROR(_xlfn.XLOOKUP($G1394,通讯通路门店!$S$4:$S$993933,通讯通路门店!$C$4:$C$993933,0,0),"")</f>
        <v>乐东黎族自治县</v>
      </c>
      <c r="D1394" s="99" t="str">
        <f>IFERROR(_xlfn.XLOOKUP($G1394,通讯通路门店!$S$4:$S$993933,通讯通路门店!$D$4:$D$993933,0,0),"")</f>
        <v>万冲镇</v>
      </c>
      <c r="E1394" s="83"/>
      <c r="F1394" s="83"/>
      <c r="G1394" s="101"/>
      <c r="H1394" s="102">
        <f>IFERROR(_xlfn.XLOOKUP($G1394,通讯通路门店!$S$4:$S$993933,通讯通路门店!$R$4:$R$993933,0,0),"")</f>
        <v>0</v>
      </c>
      <c r="I1394" s="83"/>
      <c r="J1394" s="83"/>
      <c r="K1394" s="83"/>
      <c r="L1394" s="83"/>
      <c r="M1394" s="83"/>
      <c r="N1394" s="83"/>
      <c r="O1394" s="83"/>
      <c r="P1394" s="83"/>
      <c r="Q1394" s="83"/>
      <c r="R1394" s="83"/>
      <c r="S1394" s="83"/>
      <c r="T1394" s="83"/>
      <c r="U1394" s="99">
        <f>COUNTIF(通讯通路门店!$S:$S,$G1394)</f>
        <v>0</v>
      </c>
      <c r="V1394" s="99">
        <f>COUNTIFS(通讯通路门店!$S:$S,$G1394,通讯通路门店!$J:$J,"综合卖场")</f>
        <v>0</v>
      </c>
      <c r="W1394" s="99">
        <f>SUMIFS(通讯通路门店!$AJ:$AJ,通讯通路门店!$S:$S,通讯客户沙盘!$G1394)</f>
        <v>0</v>
      </c>
      <c r="X1394" s="99">
        <f t="shared" si="105"/>
        <v>0</v>
      </c>
      <c r="Y1394" s="99">
        <f>COUNTIFS(通讯通路门店!$S:$S,$G1394,通讯通路门店!$J:$J,"荣耀体验店")+COUNTIFS(通讯通路门店!$S:$S,$G1394,通讯通路门店!$J:$J,"荣耀授权专卖店")</f>
        <v>0</v>
      </c>
      <c r="Z1394" s="99">
        <f>COUNTIFS(通讯通路门店!$S:$S,$G1394,通讯通路门店!$J:$J,"VIVO体验店")</f>
        <v>0</v>
      </c>
      <c r="AA1394" s="99">
        <f>COUNTIFS(通讯通路门店!$S:$S,$G1394,通讯通路门店!$J:$J,"OPPO体验店")</f>
        <v>0</v>
      </c>
      <c r="AB1394" s="99">
        <f>COUNTIFS(通讯通路门店!$S:$S,$G1394,通讯通路门店!$J:$J,"华为授权体验店")+COUNTIFS(通讯通路门店!$S:$S,$G1394,通讯通路门店!$J:$J,"华为堡垒店")</f>
        <v>0</v>
      </c>
      <c r="AC1394" s="99">
        <f>COUNTIFS(通讯通路门店!$S:$S,$G1394,通讯通路门店!$J:$J,"小米体验店")</f>
        <v>0</v>
      </c>
      <c r="AD1394" s="99">
        <f>COUNTIFS(通讯通路门店!$S:$S,$G1394,通讯通路门店!$J:$J,"苹果体验店")</f>
        <v>0</v>
      </c>
      <c r="AE1394" s="99">
        <f>COUNTIFS(通讯通路门店!$S:$S,$G1394,通讯通路门店!$J:$J,"其他品牌专卖店")</f>
        <v>0</v>
      </c>
      <c r="AF1394" s="99">
        <f>SUMIFS(通讯通路门店!$BI:$BI,通讯通路门店!$S:$S,$G1394)</f>
        <v>0</v>
      </c>
      <c r="AG1394" s="99">
        <f>SUMIFS(通讯通路门店!$BH:$BH,通讯通路门店!$S:$S,$G1394)</f>
        <v>0</v>
      </c>
      <c r="AH1394" s="99">
        <f t="shared" si="106"/>
        <v>0</v>
      </c>
      <c r="AI1394" s="99">
        <f>SUMIFS(通讯通路门店!$BB:$BB,通讯通路门店!$S:$S,$G1394)</f>
        <v>0</v>
      </c>
      <c r="AJ1394" s="99">
        <f>SUMIFS(通讯通路门店!$BE:$BE,通讯通路门店!$S:$S,$G1394)</f>
        <v>0</v>
      </c>
      <c r="AK1394" s="99">
        <f>SUMIFS(通讯通路门店!$BG:$BG,通讯通路门店!$S:$S,$G1394)</f>
        <v>0</v>
      </c>
      <c r="AL1394" s="99">
        <f>SUMIFS(通讯通路门店!$BC:$BC,通讯通路门店!$S:$S,$G1394)</f>
        <v>0</v>
      </c>
      <c r="AM1394" s="99">
        <f>SUMIFS(通讯通路门店!$BD:$BD,通讯通路门店!$S:$S,$G1394)</f>
        <v>0</v>
      </c>
      <c r="AN1394" s="99">
        <f>SUMIFS(通讯通路门店!$BF:$BF,通讯通路门店!$S:$S,$G1394)</f>
        <v>0</v>
      </c>
      <c r="AO1394" s="99">
        <f t="shared" si="107"/>
        <v>0</v>
      </c>
      <c r="AP1394" s="99">
        <f>SUMIFS(通讯通路门店!$K:$K,通讯通路门店!$S:$S,$G1394)</f>
        <v>0</v>
      </c>
      <c r="AQ1394" s="83"/>
      <c r="AR1394" s="99">
        <f>SUMIFS(通讯通路门店!$T:$T,通讯通路门店!$S:$S,$G1394)</f>
        <v>0</v>
      </c>
      <c r="AS1394" s="99">
        <f>SUMIFS(通讯通路门店!$U:$U,通讯通路门店!$S:$S,$G1394)</f>
        <v>0</v>
      </c>
      <c r="AT1394" s="99">
        <f>SUMIFS(通讯通路门店!$V:$V,通讯通路门店!$S:$S,$G1394)</f>
        <v>0</v>
      </c>
      <c r="AU1394" s="99">
        <f>SUMIFS(通讯通路门店!$W:$W,通讯通路门店!$S:$S,$G1394)</f>
        <v>0</v>
      </c>
      <c r="AV1394" s="99">
        <f>SUMIFS(通讯通路门店!$Z:$Z,通讯通路门店!$S:$S,$G1394)</f>
        <v>0</v>
      </c>
      <c r="AW1394" s="99">
        <f>SUMIFS(通讯通路门店!$AB:$AB,通讯通路门店!$S:$S,$G1394)</f>
        <v>0</v>
      </c>
      <c r="AX1394" s="99">
        <f>SUMIFS(通讯通路门店!$X:$X,通讯通路门店!$S:$S,$G1394)</f>
        <v>0</v>
      </c>
      <c r="AY1394" s="99">
        <f>SUMIFS(通讯通路门店!$Y:$Y,通讯通路门店!$S:$S,$G1394)</f>
        <v>0</v>
      </c>
      <c r="AZ1394" s="99">
        <f>SUMIFS(通讯通路门店!$AA:$AA,通讯通路门店!$S:$S,$G1394)</f>
        <v>0</v>
      </c>
      <c r="BA1394" s="99">
        <f t="shared" si="108"/>
        <v>0</v>
      </c>
      <c r="BB1394" s="99">
        <f t="shared" si="109"/>
        <v>0</v>
      </c>
      <c r="BC1394" s="99">
        <f>SUMIFS(通讯通路门店!$W:$W,通讯通路门店!$S:$S,$G1394,通讯通路门店!$J:$J,"荣耀体验店")+SUMIFS(通讯通路门店!$W:$W,通讯通路门店!$S:$S,$G1394,通讯通路门店!$J:$J,"荣耀授权专卖店")</f>
        <v>0</v>
      </c>
      <c r="BD1394" s="99">
        <f>SUMIFS(通讯通路门店!$Z:$Z,通讯通路门店!$S:$S,$G1394,通讯通路门店!$J:$J,"VIVO体验店")</f>
        <v>0</v>
      </c>
      <c r="BE1394" s="99">
        <f>SUMIFS(通讯通路门店!$AB:$AB,通讯通路门店!$S:$S,$G1394,通讯通路门店!$J:$J,"OPPO体验店")</f>
        <v>0</v>
      </c>
      <c r="BF1394" s="99">
        <f>SUMIFS(通讯通路门店!$X:$X,通讯通路门店!$S:$S,$G1394,通讯通路门店!$J:$J,"华为授权体验店")+SUMIFS(通讯通路门店!$AA:$AA,通讯通路门店!$S:$S,$G1394,通讯通路门店!$J:$J,"华为堡垒店")</f>
        <v>0</v>
      </c>
      <c r="BG1394" s="99">
        <f>SUMIFS(通讯通路门店!$Y:$Y,通讯通路门店!$S:$S,$G1394,通讯通路门店!$J:$J,"小米体验店")</f>
        <v>0</v>
      </c>
      <c r="BH1394" s="99">
        <f>SUMIFS(通讯通路门店!$AA:$AA,通讯通路门店!$S:$S,$G1394,通讯通路门店!$J:$J,"苹果体验店")</f>
        <v>0</v>
      </c>
      <c r="BI1394" s="99">
        <f>SUMIFS(通讯通路门店!$K:$K,通讯通路门店!$S:$S,$G1394,通讯通路门店!$J:$J,"其他品牌专卖店")</f>
        <v>0</v>
      </c>
      <c r="BJ1394" s="99">
        <f>SUMIFS(通讯通路门店!$AC:$AC,通讯通路门店!$S:$S,$G1394)</f>
        <v>0</v>
      </c>
      <c r="BK1394" s="99">
        <f>SUMIFS(通讯通路门店!$AD:$AD,通讯通路门店!$S:$S,$G1394)</f>
        <v>0</v>
      </c>
      <c r="BL1394" s="99">
        <f>SUMIFS(通讯通路门店!$AE:$AE,通讯通路门店!$S:$S,$G1394)</f>
        <v>0</v>
      </c>
      <c r="BM1394" s="99">
        <f>SUMIFS(通讯通路门店!$AF:$AF,通讯通路门店!$S:$S,$G1394)</f>
        <v>0</v>
      </c>
      <c r="BN1394" s="99">
        <f>SUMIFS(通讯通路门店!$AG:$AG,通讯通路门店!$S:$S,$G1394)</f>
        <v>0</v>
      </c>
      <c r="BO1394" s="99">
        <f>SUMIFS(通讯通路门店!$AH:$AH,通讯通路门店!$S:$S,$G1394)</f>
        <v>0</v>
      </c>
      <c r="BP1394" s="99">
        <f>SUMIFS(通讯通路门店!$AI:$AI,通讯通路门店!$S:$S,$G1394)</f>
        <v>0</v>
      </c>
      <c r="BQ1394" s="83"/>
    </row>
    <row r="1395" spans="1:69">
      <c r="A1395" s="99" t="str">
        <f>IFERROR(_xlfn.XLOOKUP($G1395,通讯通路门店!$S$4:$S$993933,通讯通路门店!$A$4:$A$993933,0,0),"")</f>
        <v>海南省</v>
      </c>
      <c r="B1395" s="99" t="str">
        <f>IFERROR(_xlfn.XLOOKUP($G1395,通讯通路门店!$S$4:$S$993933,通讯通路门店!$B$4:$B$993933,0,0),"")</f>
        <v>乐东黎族自治县</v>
      </c>
      <c r="C1395" s="99" t="str">
        <f>IFERROR(_xlfn.XLOOKUP($G1395,通讯通路门店!$S$4:$S$993933,通讯通路门店!$C$4:$C$993933,0,0),"")</f>
        <v>乐东黎族自治县</v>
      </c>
      <c r="D1395" s="99" t="str">
        <f>IFERROR(_xlfn.XLOOKUP($G1395,通讯通路门店!$S$4:$S$993933,通讯通路门店!$D$4:$D$993933,0,0),"")</f>
        <v>万冲镇</v>
      </c>
      <c r="E1395" s="83"/>
      <c r="F1395" s="83"/>
      <c r="G1395" s="101"/>
      <c r="H1395" s="102">
        <f>IFERROR(_xlfn.XLOOKUP($G1395,通讯通路门店!$S$4:$S$993933,通讯通路门店!$R$4:$R$993933,0,0),"")</f>
        <v>0</v>
      </c>
      <c r="I1395" s="83"/>
      <c r="J1395" s="83"/>
      <c r="K1395" s="83"/>
      <c r="L1395" s="83"/>
      <c r="M1395" s="83"/>
      <c r="N1395" s="83"/>
      <c r="O1395" s="83"/>
      <c r="P1395" s="83"/>
      <c r="Q1395" s="83"/>
      <c r="R1395" s="83"/>
      <c r="S1395" s="83"/>
      <c r="T1395" s="83"/>
      <c r="U1395" s="99">
        <f>COUNTIF(通讯通路门店!$S:$S,$G1395)</f>
        <v>0</v>
      </c>
      <c r="V1395" s="99">
        <f>COUNTIFS(通讯通路门店!$S:$S,$G1395,通讯通路门店!$J:$J,"综合卖场")</f>
        <v>0</v>
      </c>
      <c r="W1395" s="99">
        <f>SUMIFS(通讯通路门店!$AJ:$AJ,通讯通路门店!$S:$S,通讯客户沙盘!$G1395)</f>
        <v>0</v>
      </c>
      <c r="X1395" s="99">
        <f t="shared" si="105"/>
        <v>0</v>
      </c>
      <c r="Y1395" s="99">
        <f>COUNTIFS(通讯通路门店!$S:$S,$G1395,通讯通路门店!$J:$J,"荣耀体验店")+COUNTIFS(通讯通路门店!$S:$S,$G1395,通讯通路门店!$J:$J,"荣耀授权专卖店")</f>
        <v>0</v>
      </c>
      <c r="Z1395" s="99">
        <f>COUNTIFS(通讯通路门店!$S:$S,$G1395,通讯通路门店!$J:$J,"VIVO体验店")</f>
        <v>0</v>
      </c>
      <c r="AA1395" s="99">
        <f>COUNTIFS(通讯通路门店!$S:$S,$G1395,通讯通路门店!$J:$J,"OPPO体验店")</f>
        <v>0</v>
      </c>
      <c r="AB1395" s="99">
        <f>COUNTIFS(通讯通路门店!$S:$S,$G1395,通讯通路门店!$J:$J,"华为授权体验店")+COUNTIFS(通讯通路门店!$S:$S,$G1395,通讯通路门店!$J:$J,"华为堡垒店")</f>
        <v>0</v>
      </c>
      <c r="AC1395" s="99">
        <f>COUNTIFS(通讯通路门店!$S:$S,$G1395,通讯通路门店!$J:$J,"小米体验店")</f>
        <v>0</v>
      </c>
      <c r="AD1395" s="99">
        <f>COUNTIFS(通讯通路门店!$S:$S,$G1395,通讯通路门店!$J:$J,"苹果体验店")</f>
        <v>0</v>
      </c>
      <c r="AE1395" s="99">
        <f>COUNTIFS(通讯通路门店!$S:$S,$G1395,通讯通路门店!$J:$J,"其他品牌专卖店")</f>
        <v>0</v>
      </c>
      <c r="AF1395" s="99">
        <f>SUMIFS(通讯通路门店!$BI:$BI,通讯通路门店!$S:$S,$G1395)</f>
        <v>0</v>
      </c>
      <c r="AG1395" s="99">
        <f>SUMIFS(通讯通路门店!$BH:$BH,通讯通路门店!$S:$S,$G1395)</f>
        <v>0</v>
      </c>
      <c r="AH1395" s="99">
        <f t="shared" si="106"/>
        <v>0</v>
      </c>
      <c r="AI1395" s="99">
        <f>SUMIFS(通讯通路门店!$BB:$BB,通讯通路门店!$S:$S,$G1395)</f>
        <v>0</v>
      </c>
      <c r="AJ1395" s="99">
        <f>SUMIFS(通讯通路门店!$BE:$BE,通讯通路门店!$S:$S,$G1395)</f>
        <v>0</v>
      </c>
      <c r="AK1395" s="99">
        <f>SUMIFS(通讯通路门店!$BG:$BG,通讯通路门店!$S:$S,$G1395)</f>
        <v>0</v>
      </c>
      <c r="AL1395" s="99">
        <f>SUMIFS(通讯通路门店!$BC:$BC,通讯通路门店!$S:$S,$G1395)</f>
        <v>0</v>
      </c>
      <c r="AM1395" s="99">
        <f>SUMIFS(通讯通路门店!$BD:$BD,通讯通路门店!$S:$S,$G1395)</f>
        <v>0</v>
      </c>
      <c r="AN1395" s="99">
        <f>SUMIFS(通讯通路门店!$BF:$BF,通讯通路门店!$S:$S,$G1395)</f>
        <v>0</v>
      </c>
      <c r="AO1395" s="99">
        <f t="shared" si="107"/>
        <v>0</v>
      </c>
      <c r="AP1395" s="99">
        <f>SUMIFS(通讯通路门店!$K:$K,通讯通路门店!$S:$S,$G1395)</f>
        <v>0</v>
      </c>
      <c r="AQ1395" s="83"/>
      <c r="AR1395" s="99">
        <f>SUMIFS(通讯通路门店!$T:$T,通讯通路门店!$S:$S,$G1395)</f>
        <v>0</v>
      </c>
      <c r="AS1395" s="99">
        <f>SUMIFS(通讯通路门店!$U:$U,通讯通路门店!$S:$S,$G1395)</f>
        <v>0</v>
      </c>
      <c r="AT1395" s="99">
        <f>SUMIFS(通讯通路门店!$V:$V,通讯通路门店!$S:$S,$G1395)</f>
        <v>0</v>
      </c>
      <c r="AU1395" s="99">
        <f>SUMIFS(通讯通路门店!$W:$W,通讯通路门店!$S:$S,$G1395)</f>
        <v>0</v>
      </c>
      <c r="AV1395" s="99">
        <f>SUMIFS(通讯通路门店!$Z:$Z,通讯通路门店!$S:$S,$G1395)</f>
        <v>0</v>
      </c>
      <c r="AW1395" s="99">
        <f>SUMIFS(通讯通路门店!$AB:$AB,通讯通路门店!$S:$S,$G1395)</f>
        <v>0</v>
      </c>
      <c r="AX1395" s="99">
        <f>SUMIFS(通讯通路门店!$X:$X,通讯通路门店!$S:$S,$G1395)</f>
        <v>0</v>
      </c>
      <c r="AY1395" s="99">
        <f>SUMIFS(通讯通路门店!$Y:$Y,通讯通路门店!$S:$S,$G1395)</f>
        <v>0</v>
      </c>
      <c r="AZ1395" s="99">
        <f>SUMIFS(通讯通路门店!$AA:$AA,通讯通路门店!$S:$S,$G1395)</f>
        <v>0</v>
      </c>
      <c r="BA1395" s="99">
        <f t="shared" si="108"/>
        <v>0</v>
      </c>
      <c r="BB1395" s="99">
        <f t="shared" si="109"/>
        <v>0</v>
      </c>
      <c r="BC1395" s="99">
        <f>SUMIFS(通讯通路门店!$W:$W,通讯通路门店!$S:$S,$G1395,通讯通路门店!$J:$J,"荣耀体验店")+SUMIFS(通讯通路门店!$W:$W,通讯通路门店!$S:$S,$G1395,通讯通路门店!$J:$J,"荣耀授权专卖店")</f>
        <v>0</v>
      </c>
      <c r="BD1395" s="99">
        <f>SUMIFS(通讯通路门店!$Z:$Z,通讯通路门店!$S:$S,$G1395,通讯通路门店!$J:$J,"VIVO体验店")</f>
        <v>0</v>
      </c>
      <c r="BE1395" s="99">
        <f>SUMIFS(通讯通路门店!$AB:$AB,通讯通路门店!$S:$S,$G1395,通讯通路门店!$J:$J,"OPPO体验店")</f>
        <v>0</v>
      </c>
      <c r="BF1395" s="99">
        <f>SUMIFS(通讯通路门店!$X:$X,通讯通路门店!$S:$S,$G1395,通讯通路门店!$J:$J,"华为授权体验店")+SUMIFS(通讯通路门店!$AA:$AA,通讯通路门店!$S:$S,$G1395,通讯通路门店!$J:$J,"华为堡垒店")</f>
        <v>0</v>
      </c>
      <c r="BG1395" s="99">
        <f>SUMIFS(通讯通路门店!$Y:$Y,通讯通路门店!$S:$S,$G1395,通讯通路门店!$J:$J,"小米体验店")</f>
        <v>0</v>
      </c>
      <c r="BH1395" s="99">
        <f>SUMIFS(通讯通路门店!$AA:$AA,通讯通路门店!$S:$S,$G1395,通讯通路门店!$J:$J,"苹果体验店")</f>
        <v>0</v>
      </c>
      <c r="BI1395" s="99">
        <f>SUMIFS(通讯通路门店!$K:$K,通讯通路门店!$S:$S,$G1395,通讯通路门店!$J:$J,"其他品牌专卖店")</f>
        <v>0</v>
      </c>
      <c r="BJ1395" s="99">
        <f>SUMIFS(通讯通路门店!$AC:$AC,通讯通路门店!$S:$S,$G1395)</f>
        <v>0</v>
      </c>
      <c r="BK1395" s="99">
        <f>SUMIFS(通讯通路门店!$AD:$AD,通讯通路门店!$S:$S,$G1395)</f>
        <v>0</v>
      </c>
      <c r="BL1395" s="99">
        <f>SUMIFS(通讯通路门店!$AE:$AE,通讯通路门店!$S:$S,$G1395)</f>
        <v>0</v>
      </c>
      <c r="BM1395" s="99">
        <f>SUMIFS(通讯通路门店!$AF:$AF,通讯通路门店!$S:$S,$G1395)</f>
        <v>0</v>
      </c>
      <c r="BN1395" s="99">
        <f>SUMIFS(通讯通路门店!$AG:$AG,通讯通路门店!$S:$S,$G1395)</f>
        <v>0</v>
      </c>
      <c r="BO1395" s="99">
        <f>SUMIFS(通讯通路门店!$AH:$AH,通讯通路门店!$S:$S,$G1395)</f>
        <v>0</v>
      </c>
      <c r="BP1395" s="99">
        <f>SUMIFS(通讯通路门店!$AI:$AI,通讯通路门店!$S:$S,$G1395)</f>
        <v>0</v>
      </c>
      <c r="BQ1395" s="83"/>
    </row>
    <row r="1396" spans="1:69">
      <c r="A1396" s="99" t="str">
        <f>IFERROR(_xlfn.XLOOKUP($G1396,通讯通路门店!$S$4:$S$993933,通讯通路门店!$A$4:$A$993933,0,0),"")</f>
        <v>海南省</v>
      </c>
      <c r="B1396" s="99" t="str">
        <f>IFERROR(_xlfn.XLOOKUP($G1396,通讯通路门店!$S$4:$S$993933,通讯通路门店!$B$4:$B$993933,0,0),"")</f>
        <v>乐东黎族自治县</v>
      </c>
      <c r="C1396" s="99" t="str">
        <f>IFERROR(_xlfn.XLOOKUP($G1396,通讯通路门店!$S$4:$S$993933,通讯通路门店!$C$4:$C$993933,0,0),"")</f>
        <v>乐东黎族自治县</v>
      </c>
      <c r="D1396" s="99" t="str">
        <f>IFERROR(_xlfn.XLOOKUP($G1396,通讯通路门店!$S$4:$S$993933,通讯通路门店!$D$4:$D$993933,0,0),"")</f>
        <v>万冲镇</v>
      </c>
      <c r="E1396" s="83"/>
      <c r="F1396" s="83"/>
      <c r="G1396" s="101"/>
      <c r="H1396" s="102">
        <f>IFERROR(_xlfn.XLOOKUP($G1396,通讯通路门店!$S$4:$S$993933,通讯通路门店!$R$4:$R$993933,0,0),"")</f>
        <v>0</v>
      </c>
      <c r="I1396" s="83"/>
      <c r="J1396" s="83"/>
      <c r="K1396" s="83"/>
      <c r="L1396" s="83"/>
      <c r="M1396" s="83"/>
      <c r="N1396" s="83"/>
      <c r="O1396" s="83"/>
      <c r="P1396" s="83"/>
      <c r="Q1396" s="83"/>
      <c r="R1396" s="83"/>
      <c r="S1396" s="83"/>
      <c r="T1396" s="83"/>
      <c r="U1396" s="99">
        <f>COUNTIF(通讯通路门店!$S:$S,$G1396)</f>
        <v>0</v>
      </c>
      <c r="V1396" s="99">
        <f>COUNTIFS(通讯通路门店!$S:$S,$G1396,通讯通路门店!$J:$J,"综合卖场")</f>
        <v>0</v>
      </c>
      <c r="W1396" s="99">
        <f>SUMIFS(通讯通路门店!$AJ:$AJ,通讯通路门店!$S:$S,通讯客户沙盘!$G1396)</f>
        <v>0</v>
      </c>
      <c r="X1396" s="99">
        <f t="shared" si="105"/>
        <v>0</v>
      </c>
      <c r="Y1396" s="99">
        <f>COUNTIFS(通讯通路门店!$S:$S,$G1396,通讯通路门店!$J:$J,"荣耀体验店")+COUNTIFS(通讯通路门店!$S:$S,$G1396,通讯通路门店!$J:$J,"荣耀授权专卖店")</f>
        <v>0</v>
      </c>
      <c r="Z1396" s="99">
        <f>COUNTIFS(通讯通路门店!$S:$S,$G1396,通讯通路门店!$J:$J,"VIVO体验店")</f>
        <v>0</v>
      </c>
      <c r="AA1396" s="99">
        <f>COUNTIFS(通讯通路门店!$S:$S,$G1396,通讯通路门店!$J:$J,"OPPO体验店")</f>
        <v>0</v>
      </c>
      <c r="AB1396" s="99">
        <f>COUNTIFS(通讯通路门店!$S:$S,$G1396,通讯通路门店!$J:$J,"华为授权体验店")+COUNTIFS(通讯通路门店!$S:$S,$G1396,通讯通路门店!$J:$J,"华为堡垒店")</f>
        <v>0</v>
      </c>
      <c r="AC1396" s="99">
        <f>COUNTIFS(通讯通路门店!$S:$S,$G1396,通讯通路门店!$J:$J,"小米体验店")</f>
        <v>0</v>
      </c>
      <c r="AD1396" s="99">
        <f>COUNTIFS(通讯通路门店!$S:$S,$G1396,通讯通路门店!$J:$J,"苹果体验店")</f>
        <v>0</v>
      </c>
      <c r="AE1396" s="99">
        <f>COUNTIFS(通讯通路门店!$S:$S,$G1396,通讯通路门店!$J:$J,"其他品牌专卖店")</f>
        <v>0</v>
      </c>
      <c r="AF1396" s="99">
        <f>SUMIFS(通讯通路门店!$BI:$BI,通讯通路门店!$S:$S,$G1396)</f>
        <v>0</v>
      </c>
      <c r="AG1396" s="99">
        <f>SUMIFS(通讯通路门店!$BH:$BH,通讯通路门店!$S:$S,$G1396)</f>
        <v>0</v>
      </c>
      <c r="AH1396" s="99">
        <f t="shared" si="106"/>
        <v>0</v>
      </c>
      <c r="AI1396" s="99">
        <f>SUMIFS(通讯通路门店!$BB:$BB,通讯通路门店!$S:$S,$G1396)</f>
        <v>0</v>
      </c>
      <c r="AJ1396" s="99">
        <f>SUMIFS(通讯通路门店!$BE:$BE,通讯通路门店!$S:$S,$G1396)</f>
        <v>0</v>
      </c>
      <c r="AK1396" s="99">
        <f>SUMIFS(通讯通路门店!$BG:$BG,通讯通路门店!$S:$S,$G1396)</f>
        <v>0</v>
      </c>
      <c r="AL1396" s="99">
        <f>SUMIFS(通讯通路门店!$BC:$BC,通讯通路门店!$S:$S,$G1396)</f>
        <v>0</v>
      </c>
      <c r="AM1396" s="99">
        <f>SUMIFS(通讯通路门店!$BD:$BD,通讯通路门店!$S:$S,$G1396)</f>
        <v>0</v>
      </c>
      <c r="AN1396" s="99">
        <f>SUMIFS(通讯通路门店!$BF:$BF,通讯通路门店!$S:$S,$G1396)</f>
        <v>0</v>
      </c>
      <c r="AO1396" s="99">
        <f t="shared" si="107"/>
        <v>0</v>
      </c>
      <c r="AP1396" s="99">
        <f>SUMIFS(通讯通路门店!$K:$K,通讯通路门店!$S:$S,$G1396)</f>
        <v>0</v>
      </c>
      <c r="AQ1396" s="83"/>
      <c r="AR1396" s="99">
        <f>SUMIFS(通讯通路门店!$T:$T,通讯通路门店!$S:$S,$G1396)</f>
        <v>0</v>
      </c>
      <c r="AS1396" s="99">
        <f>SUMIFS(通讯通路门店!$U:$U,通讯通路门店!$S:$S,$G1396)</f>
        <v>0</v>
      </c>
      <c r="AT1396" s="99">
        <f>SUMIFS(通讯通路门店!$V:$V,通讯通路门店!$S:$S,$G1396)</f>
        <v>0</v>
      </c>
      <c r="AU1396" s="99">
        <f>SUMIFS(通讯通路门店!$W:$W,通讯通路门店!$S:$S,$G1396)</f>
        <v>0</v>
      </c>
      <c r="AV1396" s="99">
        <f>SUMIFS(通讯通路门店!$Z:$Z,通讯通路门店!$S:$S,$G1396)</f>
        <v>0</v>
      </c>
      <c r="AW1396" s="99">
        <f>SUMIFS(通讯通路门店!$AB:$AB,通讯通路门店!$S:$S,$G1396)</f>
        <v>0</v>
      </c>
      <c r="AX1396" s="99">
        <f>SUMIFS(通讯通路门店!$X:$X,通讯通路门店!$S:$S,$G1396)</f>
        <v>0</v>
      </c>
      <c r="AY1396" s="99">
        <f>SUMIFS(通讯通路门店!$Y:$Y,通讯通路门店!$S:$S,$G1396)</f>
        <v>0</v>
      </c>
      <c r="AZ1396" s="99">
        <f>SUMIFS(通讯通路门店!$AA:$AA,通讯通路门店!$S:$S,$G1396)</f>
        <v>0</v>
      </c>
      <c r="BA1396" s="99">
        <f t="shared" si="108"/>
        <v>0</v>
      </c>
      <c r="BB1396" s="99">
        <f t="shared" si="109"/>
        <v>0</v>
      </c>
      <c r="BC1396" s="99">
        <f>SUMIFS(通讯通路门店!$W:$W,通讯通路门店!$S:$S,$G1396,通讯通路门店!$J:$J,"荣耀体验店")+SUMIFS(通讯通路门店!$W:$W,通讯通路门店!$S:$S,$G1396,通讯通路门店!$J:$J,"荣耀授权专卖店")</f>
        <v>0</v>
      </c>
      <c r="BD1396" s="99">
        <f>SUMIFS(通讯通路门店!$Z:$Z,通讯通路门店!$S:$S,$G1396,通讯通路门店!$J:$J,"VIVO体验店")</f>
        <v>0</v>
      </c>
      <c r="BE1396" s="99">
        <f>SUMIFS(通讯通路门店!$AB:$AB,通讯通路门店!$S:$S,$G1396,通讯通路门店!$J:$J,"OPPO体验店")</f>
        <v>0</v>
      </c>
      <c r="BF1396" s="99">
        <f>SUMIFS(通讯通路门店!$X:$X,通讯通路门店!$S:$S,$G1396,通讯通路门店!$J:$J,"华为授权体验店")+SUMIFS(通讯通路门店!$AA:$AA,通讯通路门店!$S:$S,$G1396,通讯通路门店!$J:$J,"华为堡垒店")</f>
        <v>0</v>
      </c>
      <c r="BG1396" s="99">
        <f>SUMIFS(通讯通路门店!$Y:$Y,通讯通路门店!$S:$S,$G1396,通讯通路门店!$J:$J,"小米体验店")</f>
        <v>0</v>
      </c>
      <c r="BH1396" s="99">
        <f>SUMIFS(通讯通路门店!$AA:$AA,通讯通路门店!$S:$S,$G1396,通讯通路门店!$J:$J,"苹果体验店")</f>
        <v>0</v>
      </c>
      <c r="BI1396" s="99">
        <f>SUMIFS(通讯通路门店!$K:$K,通讯通路门店!$S:$S,$G1396,通讯通路门店!$J:$J,"其他品牌专卖店")</f>
        <v>0</v>
      </c>
      <c r="BJ1396" s="99">
        <f>SUMIFS(通讯通路门店!$AC:$AC,通讯通路门店!$S:$S,$G1396)</f>
        <v>0</v>
      </c>
      <c r="BK1396" s="99">
        <f>SUMIFS(通讯通路门店!$AD:$AD,通讯通路门店!$S:$S,$G1396)</f>
        <v>0</v>
      </c>
      <c r="BL1396" s="99">
        <f>SUMIFS(通讯通路门店!$AE:$AE,通讯通路门店!$S:$S,$G1396)</f>
        <v>0</v>
      </c>
      <c r="BM1396" s="99">
        <f>SUMIFS(通讯通路门店!$AF:$AF,通讯通路门店!$S:$S,$G1396)</f>
        <v>0</v>
      </c>
      <c r="BN1396" s="99">
        <f>SUMIFS(通讯通路门店!$AG:$AG,通讯通路门店!$S:$S,$G1396)</f>
        <v>0</v>
      </c>
      <c r="BO1396" s="99">
        <f>SUMIFS(通讯通路门店!$AH:$AH,通讯通路门店!$S:$S,$G1396)</f>
        <v>0</v>
      </c>
      <c r="BP1396" s="99">
        <f>SUMIFS(通讯通路门店!$AI:$AI,通讯通路门店!$S:$S,$G1396)</f>
        <v>0</v>
      </c>
      <c r="BQ1396" s="83"/>
    </row>
    <row r="1397" spans="1:69">
      <c r="A1397" s="99" t="str">
        <f>IFERROR(_xlfn.XLOOKUP($G1397,通讯通路门店!$S$4:$S$993933,通讯通路门店!$A$4:$A$993933,0,0),"")</f>
        <v>海南省</v>
      </c>
      <c r="B1397" s="99" t="str">
        <f>IFERROR(_xlfn.XLOOKUP($G1397,通讯通路门店!$S$4:$S$993933,通讯通路门店!$B$4:$B$993933,0,0),"")</f>
        <v>乐东黎族自治县</v>
      </c>
      <c r="C1397" s="99" t="str">
        <f>IFERROR(_xlfn.XLOOKUP($G1397,通讯通路门店!$S$4:$S$993933,通讯通路门店!$C$4:$C$993933,0,0),"")</f>
        <v>乐东黎族自治县</v>
      </c>
      <c r="D1397" s="99" t="str">
        <f>IFERROR(_xlfn.XLOOKUP($G1397,通讯通路门店!$S$4:$S$993933,通讯通路门店!$D$4:$D$993933,0,0),"")</f>
        <v>万冲镇</v>
      </c>
      <c r="E1397" s="83"/>
      <c r="F1397" s="83"/>
      <c r="G1397" s="101"/>
      <c r="H1397" s="102">
        <f>IFERROR(_xlfn.XLOOKUP($G1397,通讯通路门店!$S$4:$S$993933,通讯通路门店!$R$4:$R$993933,0,0),"")</f>
        <v>0</v>
      </c>
      <c r="I1397" s="83"/>
      <c r="J1397" s="83"/>
      <c r="K1397" s="83"/>
      <c r="L1397" s="83"/>
      <c r="M1397" s="83"/>
      <c r="N1397" s="83"/>
      <c r="O1397" s="83"/>
      <c r="P1397" s="83"/>
      <c r="Q1397" s="83"/>
      <c r="R1397" s="83"/>
      <c r="S1397" s="83"/>
      <c r="T1397" s="83"/>
      <c r="U1397" s="99">
        <f>COUNTIF(通讯通路门店!$S:$S,$G1397)</f>
        <v>0</v>
      </c>
      <c r="V1397" s="99">
        <f>COUNTIFS(通讯通路门店!$S:$S,$G1397,通讯通路门店!$J:$J,"综合卖场")</f>
        <v>0</v>
      </c>
      <c r="W1397" s="99">
        <f>SUMIFS(通讯通路门店!$AJ:$AJ,通讯通路门店!$S:$S,通讯客户沙盘!$G1397)</f>
        <v>0</v>
      </c>
      <c r="X1397" s="99">
        <f t="shared" si="105"/>
        <v>0</v>
      </c>
      <c r="Y1397" s="99">
        <f>COUNTIFS(通讯通路门店!$S:$S,$G1397,通讯通路门店!$J:$J,"荣耀体验店")+COUNTIFS(通讯通路门店!$S:$S,$G1397,通讯通路门店!$J:$J,"荣耀授权专卖店")</f>
        <v>0</v>
      </c>
      <c r="Z1397" s="99">
        <f>COUNTIFS(通讯通路门店!$S:$S,$G1397,通讯通路门店!$J:$J,"VIVO体验店")</f>
        <v>0</v>
      </c>
      <c r="AA1397" s="99">
        <f>COUNTIFS(通讯通路门店!$S:$S,$G1397,通讯通路门店!$J:$J,"OPPO体验店")</f>
        <v>0</v>
      </c>
      <c r="AB1397" s="99">
        <f>COUNTIFS(通讯通路门店!$S:$S,$G1397,通讯通路门店!$J:$J,"华为授权体验店")+COUNTIFS(通讯通路门店!$S:$S,$G1397,通讯通路门店!$J:$J,"华为堡垒店")</f>
        <v>0</v>
      </c>
      <c r="AC1397" s="99">
        <f>COUNTIFS(通讯通路门店!$S:$S,$G1397,通讯通路门店!$J:$J,"小米体验店")</f>
        <v>0</v>
      </c>
      <c r="AD1397" s="99">
        <f>COUNTIFS(通讯通路门店!$S:$S,$G1397,通讯通路门店!$J:$J,"苹果体验店")</f>
        <v>0</v>
      </c>
      <c r="AE1397" s="99">
        <f>COUNTIFS(通讯通路门店!$S:$S,$G1397,通讯通路门店!$J:$J,"其他品牌专卖店")</f>
        <v>0</v>
      </c>
      <c r="AF1397" s="99">
        <f>SUMIFS(通讯通路门店!$BI:$BI,通讯通路门店!$S:$S,$G1397)</f>
        <v>0</v>
      </c>
      <c r="AG1397" s="99">
        <f>SUMIFS(通讯通路门店!$BH:$BH,通讯通路门店!$S:$S,$G1397)</f>
        <v>0</v>
      </c>
      <c r="AH1397" s="99">
        <f t="shared" si="106"/>
        <v>0</v>
      </c>
      <c r="AI1397" s="99">
        <f>SUMIFS(通讯通路门店!$BB:$BB,通讯通路门店!$S:$S,$G1397)</f>
        <v>0</v>
      </c>
      <c r="AJ1397" s="99">
        <f>SUMIFS(通讯通路门店!$BE:$BE,通讯通路门店!$S:$S,$G1397)</f>
        <v>0</v>
      </c>
      <c r="AK1397" s="99">
        <f>SUMIFS(通讯通路门店!$BG:$BG,通讯通路门店!$S:$S,$G1397)</f>
        <v>0</v>
      </c>
      <c r="AL1397" s="99">
        <f>SUMIFS(通讯通路门店!$BC:$BC,通讯通路门店!$S:$S,$G1397)</f>
        <v>0</v>
      </c>
      <c r="AM1397" s="99">
        <f>SUMIFS(通讯通路门店!$BD:$BD,通讯通路门店!$S:$S,$G1397)</f>
        <v>0</v>
      </c>
      <c r="AN1397" s="99">
        <f>SUMIFS(通讯通路门店!$BF:$BF,通讯通路门店!$S:$S,$G1397)</f>
        <v>0</v>
      </c>
      <c r="AO1397" s="99">
        <f t="shared" si="107"/>
        <v>0</v>
      </c>
      <c r="AP1397" s="99">
        <f>SUMIFS(通讯通路门店!$K:$K,通讯通路门店!$S:$S,$G1397)</f>
        <v>0</v>
      </c>
      <c r="AQ1397" s="83"/>
      <c r="AR1397" s="99">
        <f>SUMIFS(通讯通路门店!$T:$T,通讯通路门店!$S:$S,$G1397)</f>
        <v>0</v>
      </c>
      <c r="AS1397" s="99">
        <f>SUMIFS(通讯通路门店!$U:$U,通讯通路门店!$S:$S,$G1397)</f>
        <v>0</v>
      </c>
      <c r="AT1397" s="99">
        <f>SUMIFS(通讯通路门店!$V:$V,通讯通路门店!$S:$S,$G1397)</f>
        <v>0</v>
      </c>
      <c r="AU1397" s="99">
        <f>SUMIFS(通讯通路门店!$W:$W,通讯通路门店!$S:$S,$G1397)</f>
        <v>0</v>
      </c>
      <c r="AV1397" s="99">
        <f>SUMIFS(通讯通路门店!$Z:$Z,通讯通路门店!$S:$S,$G1397)</f>
        <v>0</v>
      </c>
      <c r="AW1397" s="99">
        <f>SUMIFS(通讯通路门店!$AB:$AB,通讯通路门店!$S:$S,$G1397)</f>
        <v>0</v>
      </c>
      <c r="AX1397" s="99">
        <f>SUMIFS(通讯通路门店!$X:$X,通讯通路门店!$S:$S,$G1397)</f>
        <v>0</v>
      </c>
      <c r="AY1397" s="99">
        <f>SUMIFS(通讯通路门店!$Y:$Y,通讯通路门店!$S:$S,$G1397)</f>
        <v>0</v>
      </c>
      <c r="AZ1397" s="99">
        <f>SUMIFS(通讯通路门店!$AA:$AA,通讯通路门店!$S:$S,$G1397)</f>
        <v>0</v>
      </c>
      <c r="BA1397" s="99">
        <f t="shared" si="108"/>
        <v>0</v>
      </c>
      <c r="BB1397" s="99">
        <f t="shared" si="109"/>
        <v>0</v>
      </c>
      <c r="BC1397" s="99">
        <f>SUMIFS(通讯通路门店!$W:$W,通讯通路门店!$S:$S,$G1397,通讯通路门店!$J:$J,"荣耀体验店")+SUMIFS(通讯通路门店!$W:$W,通讯通路门店!$S:$S,$G1397,通讯通路门店!$J:$J,"荣耀授权专卖店")</f>
        <v>0</v>
      </c>
      <c r="BD1397" s="99">
        <f>SUMIFS(通讯通路门店!$Z:$Z,通讯通路门店!$S:$S,$G1397,通讯通路门店!$J:$J,"VIVO体验店")</f>
        <v>0</v>
      </c>
      <c r="BE1397" s="99">
        <f>SUMIFS(通讯通路门店!$AB:$AB,通讯通路门店!$S:$S,$G1397,通讯通路门店!$J:$J,"OPPO体验店")</f>
        <v>0</v>
      </c>
      <c r="BF1397" s="99">
        <f>SUMIFS(通讯通路门店!$X:$X,通讯通路门店!$S:$S,$G1397,通讯通路门店!$J:$J,"华为授权体验店")+SUMIFS(通讯通路门店!$AA:$AA,通讯通路门店!$S:$S,$G1397,通讯通路门店!$J:$J,"华为堡垒店")</f>
        <v>0</v>
      </c>
      <c r="BG1397" s="99">
        <f>SUMIFS(通讯通路门店!$Y:$Y,通讯通路门店!$S:$S,$G1397,通讯通路门店!$J:$J,"小米体验店")</f>
        <v>0</v>
      </c>
      <c r="BH1397" s="99">
        <f>SUMIFS(通讯通路门店!$AA:$AA,通讯通路门店!$S:$S,$G1397,通讯通路门店!$J:$J,"苹果体验店")</f>
        <v>0</v>
      </c>
      <c r="BI1397" s="99">
        <f>SUMIFS(通讯通路门店!$K:$K,通讯通路门店!$S:$S,$G1397,通讯通路门店!$J:$J,"其他品牌专卖店")</f>
        <v>0</v>
      </c>
      <c r="BJ1397" s="99">
        <f>SUMIFS(通讯通路门店!$AC:$AC,通讯通路门店!$S:$S,$G1397)</f>
        <v>0</v>
      </c>
      <c r="BK1397" s="99">
        <f>SUMIFS(通讯通路门店!$AD:$AD,通讯通路门店!$S:$S,$G1397)</f>
        <v>0</v>
      </c>
      <c r="BL1397" s="99">
        <f>SUMIFS(通讯通路门店!$AE:$AE,通讯通路门店!$S:$S,$G1397)</f>
        <v>0</v>
      </c>
      <c r="BM1397" s="99">
        <f>SUMIFS(通讯通路门店!$AF:$AF,通讯通路门店!$S:$S,$G1397)</f>
        <v>0</v>
      </c>
      <c r="BN1397" s="99">
        <f>SUMIFS(通讯通路门店!$AG:$AG,通讯通路门店!$S:$S,$G1397)</f>
        <v>0</v>
      </c>
      <c r="BO1397" s="99">
        <f>SUMIFS(通讯通路门店!$AH:$AH,通讯通路门店!$S:$S,$G1397)</f>
        <v>0</v>
      </c>
      <c r="BP1397" s="99">
        <f>SUMIFS(通讯通路门店!$AI:$AI,通讯通路门店!$S:$S,$G1397)</f>
        <v>0</v>
      </c>
      <c r="BQ1397" s="83"/>
    </row>
    <row r="1398" spans="1:69">
      <c r="A1398" s="99" t="str">
        <f>IFERROR(_xlfn.XLOOKUP($G1398,通讯通路门店!$S$4:$S$993933,通讯通路门店!$A$4:$A$993933,0,0),"")</f>
        <v>海南省</v>
      </c>
      <c r="B1398" s="99" t="str">
        <f>IFERROR(_xlfn.XLOOKUP($G1398,通讯通路门店!$S$4:$S$993933,通讯通路门店!$B$4:$B$993933,0,0),"")</f>
        <v>乐东黎族自治县</v>
      </c>
      <c r="C1398" s="99" t="str">
        <f>IFERROR(_xlfn.XLOOKUP($G1398,通讯通路门店!$S$4:$S$993933,通讯通路门店!$C$4:$C$993933,0,0),"")</f>
        <v>乐东黎族自治县</v>
      </c>
      <c r="D1398" s="99" t="str">
        <f>IFERROR(_xlfn.XLOOKUP($G1398,通讯通路门店!$S$4:$S$993933,通讯通路门店!$D$4:$D$993933,0,0),"")</f>
        <v>万冲镇</v>
      </c>
      <c r="E1398" s="83"/>
      <c r="F1398" s="83"/>
      <c r="G1398" s="101"/>
      <c r="H1398" s="102">
        <f>IFERROR(_xlfn.XLOOKUP($G1398,通讯通路门店!$S$4:$S$993933,通讯通路门店!$R$4:$R$993933,0,0),"")</f>
        <v>0</v>
      </c>
      <c r="I1398" s="83"/>
      <c r="J1398" s="83"/>
      <c r="K1398" s="83"/>
      <c r="L1398" s="83"/>
      <c r="M1398" s="83"/>
      <c r="N1398" s="83"/>
      <c r="O1398" s="83"/>
      <c r="P1398" s="83"/>
      <c r="Q1398" s="83"/>
      <c r="R1398" s="83"/>
      <c r="S1398" s="83"/>
      <c r="T1398" s="83"/>
      <c r="U1398" s="99">
        <f>COUNTIF(通讯通路门店!$S:$S,$G1398)</f>
        <v>0</v>
      </c>
      <c r="V1398" s="99">
        <f>COUNTIFS(通讯通路门店!$S:$S,$G1398,通讯通路门店!$J:$J,"综合卖场")</f>
        <v>0</v>
      </c>
      <c r="W1398" s="99">
        <f>SUMIFS(通讯通路门店!$AJ:$AJ,通讯通路门店!$S:$S,通讯客户沙盘!$G1398)</f>
        <v>0</v>
      </c>
      <c r="X1398" s="99">
        <f t="shared" si="105"/>
        <v>0</v>
      </c>
      <c r="Y1398" s="99">
        <f>COUNTIFS(通讯通路门店!$S:$S,$G1398,通讯通路门店!$J:$J,"荣耀体验店")+COUNTIFS(通讯通路门店!$S:$S,$G1398,通讯通路门店!$J:$J,"荣耀授权专卖店")</f>
        <v>0</v>
      </c>
      <c r="Z1398" s="99">
        <f>COUNTIFS(通讯通路门店!$S:$S,$G1398,通讯通路门店!$J:$J,"VIVO体验店")</f>
        <v>0</v>
      </c>
      <c r="AA1398" s="99">
        <f>COUNTIFS(通讯通路门店!$S:$S,$G1398,通讯通路门店!$J:$J,"OPPO体验店")</f>
        <v>0</v>
      </c>
      <c r="AB1398" s="99">
        <f>COUNTIFS(通讯通路门店!$S:$S,$G1398,通讯通路门店!$J:$J,"华为授权体验店")+COUNTIFS(通讯通路门店!$S:$S,$G1398,通讯通路门店!$J:$J,"华为堡垒店")</f>
        <v>0</v>
      </c>
      <c r="AC1398" s="99">
        <f>COUNTIFS(通讯通路门店!$S:$S,$G1398,通讯通路门店!$J:$J,"小米体验店")</f>
        <v>0</v>
      </c>
      <c r="AD1398" s="99">
        <f>COUNTIFS(通讯通路门店!$S:$S,$G1398,通讯通路门店!$J:$J,"苹果体验店")</f>
        <v>0</v>
      </c>
      <c r="AE1398" s="99">
        <f>COUNTIFS(通讯通路门店!$S:$S,$G1398,通讯通路门店!$J:$J,"其他品牌专卖店")</f>
        <v>0</v>
      </c>
      <c r="AF1398" s="99">
        <f>SUMIFS(通讯通路门店!$BI:$BI,通讯通路门店!$S:$S,$G1398)</f>
        <v>0</v>
      </c>
      <c r="AG1398" s="99">
        <f>SUMIFS(通讯通路门店!$BH:$BH,通讯通路门店!$S:$S,$G1398)</f>
        <v>0</v>
      </c>
      <c r="AH1398" s="99">
        <f t="shared" si="106"/>
        <v>0</v>
      </c>
      <c r="AI1398" s="99">
        <f>SUMIFS(通讯通路门店!$BB:$BB,通讯通路门店!$S:$S,$G1398)</f>
        <v>0</v>
      </c>
      <c r="AJ1398" s="99">
        <f>SUMIFS(通讯通路门店!$BE:$BE,通讯通路门店!$S:$S,$G1398)</f>
        <v>0</v>
      </c>
      <c r="AK1398" s="99">
        <f>SUMIFS(通讯通路门店!$BG:$BG,通讯通路门店!$S:$S,$G1398)</f>
        <v>0</v>
      </c>
      <c r="AL1398" s="99">
        <f>SUMIFS(通讯通路门店!$BC:$BC,通讯通路门店!$S:$S,$G1398)</f>
        <v>0</v>
      </c>
      <c r="AM1398" s="99">
        <f>SUMIFS(通讯通路门店!$BD:$BD,通讯通路门店!$S:$S,$G1398)</f>
        <v>0</v>
      </c>
      <c r="AN1398" s="99">
        <f>SUMIFS(通讯通路门店!$BF:$BF,通讯通路门店!$S:$S,$G1398)</f>
        <v>0</v>
      </c>
      <c r="AO1398" s="99">
        <f t="shared" si="107"/>
        <v>0</v>
      </c>
      <c r="AP1398" s="99">
        <f>SUMIFS(通讯通路门店!$K:$K,通讯通路门店!$S:$S,$G1398)</f>
        <v>0</v>
      </c>
      <c r="AQ1398" s="83"/>
      <c r="AR1398" s="99">
        <f>SUMIFS(通讯通路门店!$T:$T,通讯通路门店!$S:$S,$G1398)</f>
        <v>0</v>
      </c>
      <c r="AS1398" s="99">
        <f>SUMIFS(通讯通路门店!$U:$U,通讯通路门店!$S:$S,$G1398)</f>
        <v>0</v>
      </c>
      <c r="AT1398" s="99">
        <f>SUMIFS(通讯通路门店!$V:$V,通讯通路门店!$S:$S,$G1398)</f>
        <v>0</v>
      </c>
      <c r="AU1398" s="99">
        <f>SUMIFS(通讯通路门店!$W:$W,通讯通路门店!$S:$S,$G1398)</f>
        <v>0</v>
      </c>
      <c r="AV1398" s="99">
        <f>SUMIFS(通讯通路门店!$Z:$Z,通讯通路门店!$S:$S,$G1398)</f>
        <v>0</v>
      </c>
      <c r="AW1398" s="99">
        <f>SUMIFS(通讯通路门店!$AB:$AB,通讯通路门店!$S:$S,$G1398)</f>
        <v>0</v>
      </c>
      <c r="AX1398" s="99">
        <f>SUMIFS(通讯通路门店!$X:$X,通讯通路门店!$S:$S,$G1398)</f>
        <v>0</v>
      </c>
      <c r="AY1398" s="99">
        <f>SUMIFS(通讯通路门店!$Y:$Y,通讯通路门店!$S:$S,$G1398)</f>
        <v>0</v>
      </c>
      <c r="AZ1398" s="99">
        <f>SUMIFS(通讯通路门店!$AA:$AA,通讯通路门店!$S:$S,$G1398)</f>
        <v>0</v>
      </c>
      <c r="BA1398" s="99">
        <f t="shared" si="108"/>
        <v>0</v>
      </c>
      <c r="BB1398" s="99">
        <f t="shared" si="109"/>
        <v>0</v>
      </c>
      <c r="BC1398" s="99">
        <f>SUMIFS(通讯通路门店!$W:$W,通讯通路门店!$S:$S,$G1398,通讯通路门店!$J:$J,"荣耀体验店")+SUMIFS(通讯通路门店!$W:$W,通讯通路门店!$S:$S,$G1398,通讯通路门店!$J:$J,"荣耀授权专卖店")</f>
        <v>0</v>
      </c>
      <c r="BD1398" s="99">
        <f>SUMIFS(通讯通路门店!$Z:$Z,通讯通路门店!$S:$S,$G1398,通讯通路门店!$J:$J,"VIVO体验店")</f>
        <v>0</v>
      </c>
      <c r="BE1398" s="99">
        <f>SUMIFS(通讯通路门店!$AB:$AB,通讯通路门店!$S:$S,$G1398,通讯通路门店!$J:$J,"OPPO体验店")</f>
        <v>0</v>
      </c>
      <c r="BF1398" s="99">
        <f>SUMIFS(通讯通路门店!$X:$X,通讯通路门店!$S:$S,$G1398,通讯通路门店!$J:$J,"华为授权体验店")+SUMIFS(通讯通路门店!$AA:$AA,通讯通路门店!$S:$S,$G1398,通讯通路门店!$J:$J,"华为堡垒店")</f>
        <v>0</v>
      </c>
      <c r="BG1398" s="99">
        <f>SUMIFS(通讯通路门店!$Y:$Y,通讯通路门店!$S:$S,$G1398,通讯通路门店!$J:$J,"小米体验店")</f>
        <v>0</v>
      </c>
      <c r="BH1398" s="99">
        <f>SUMIFS(通讯通路门店!$AA:$AA,通讯通路门店!$S:$S,$G1398,通讯通路门店!$J:$J,"苹果体验店")</f>
        <v>0</v>
      </c>
      <c r="BI1398" s="99">
        <f>SUMIFS(通讯通路门店!$K:$K,通讯通路门店!$S:$S,$G1398,通讯通路门店!$J:$J,"其他品牌专卖店")</f>
        <v>0</v>
      </c>
      <c r="BJ1398" s="99">
        <f>SUMIFS(通讯通路门店!$AC:$AC,通讯通路门店!$S:$S,$G1398)</f>
        <v>0</v>
      </c>
      <c r="BK1398" s="99">
        <f>SUMIFS(通讯通路门店!$AD:$AD,通讯通路门店!$S:$S,$G1398)</f>
        <v>0</v>
      </c>
      <c r="BL1398" s="99">
        <f>SUMIFS(通讯通路门店!$AE:$AE,通讯通路门店!$S:$S,$G1398)</f>
        <v>0</v>
      </c>
      <c r="BM1398" s="99">
        <f>SUMIFS(通讯通路门店!$AF:$AF,通讯通路门店!$S:$S,$G1398)</f>
        <v>0</v>
      </c>
      <c r="BN1398" s="99">
        <f>SUMIFS(通讯通路门店!$AG:$AG,通讯通路门店!$S:$S,$G1398)</f>
        <v>0</v>
      </c>
      <c r="BO1398" s="99">
        <f>SUMIFS(通讯通路门店!$AH:$AH,通讯通路门店!$S:$S,$G1398)</f>
        <v>0</v>
      </c>
      <c r="BP1398" s="99">
        <f>SUMIFS(通讯通路门店!$AI:$AI,通讯通路门店!$S:$S,$G1398)</f>
        <v>0</v>
      </c>
      <c r="BQ1398" s="83"/>
    </row>
    <row r="1399" spans="1:69">
      <c r="A1399" s="99" t="str">
        <f>IFERROR(_xlfn.XLOOKUP($G1399,通讯通路门店!$S$4:$S$993933,通讯通路门店!$A$4:$A$993933,0,0),"")</f>
        <v>海南省</v>
      </c>
      <c r="B1399" s="99" t="str">
        <f>IFERROR(_xlfn.XLOOKUP($G1399,通讯通路门店!$S$4:$S$993933,通讯通路门店!$B$4:$B$993933,0,0),"")</f>
        <v>乐东黎族自治县</v>
      </c>
      <c r="C1399" s="99" t="str">
        <f>IFERROR(_xlfn.XLOOKUP($G1399,通讯通路门店!$S$4:$S$993933,通讯通路门店!$C$4:$C$993933,0,0),"")</f>
        <v>乐东黎族自治县</v>
      </c>
      <c r="D1399" s="99" t="str">
        <f>IFERROR(_xlfn.XLOOKUP($G1399,通讯通路门店!$S$4:$S$993933,通讯通路门店!$D$4:$D$993933,0,0),"")</f>
        <v>万冲镇</v>
      </c>
      <c r="E1399" s="83"/>
      <c r="F1399" s="83"/>
      <c r="G1399" s="101"/>
      <c r="H1399" s="102">
        <f>IFERROR(_xlfn.XLOOKUP($G1399,通讯通路门店!$S$4:$S$993933,通讯通路门店!$R$4:$R$993933,0,0),"")</f>
        <v>0</v>
      </c>
      <c r="I1399" s="83"/>
      <c r="J1399" s="83"/>
      <c r="K1399" s="83"/>
      <c r="L1399" s="83"/>
      <c r="M1399" s="83"/>
      <c r="N1399" s="83"/>
      <c r="O1399" s="83"/>
      <c r="P1399" s="83"/>
      <c r="Q1399" s="83"/>
      <c r="R1399" s="83"/>
      <c r="S1399" s="83"/>
      <c r="T1399" s="83"/>
      <c r="U1399" s="99">
        <f>COUNTIF(通讯通路门店!$S:$S,$G1399)</f>
        <v>0</v>
      </c>
      <c r="V1399" s="99">
        <f>COUNTIFS(通讯通路门店!$S:$S,$G1399,通讯通路门店!$J:$J,"综合卖场")</f>
        <v>0</v>
      </c>
      <c r="W1399" s="99">
        <f>SUMIFS(通讯通路门店!$AJ:$AJ,通讯通路门店!$S:$S,通讯客户沙盘!$G1399)</f>
        <v>0</v>
      </c>
      <c r="X1399" s="99">
        <f t="shared" si="105"/>
        <v>0</v>
      </c>
      <c r="Y1399" s="99">
        <f>COUNTIFS(通讯通路门店!$S:$S,$G1399,通讯通路门店!$J:$J,"荣耀体验店")+COUNTIFS(通讯通路门店!$S:$S,$G1399,通讯通路门店!$J:$J,"荣耀授权专卖店")</f>
        <v>0</v>
      </c>
      <c r="Z1399" s="99">
        <f>COUNTIFS(通讯通路门店!$S:$S,$G1399,通讯通路门店!$J:$J,"VIVO体验店")</f>
        <v>0</v>
      </c>
      <c r="AA1399" s="99">
        <f>COUNTIFS(通讯通路门店!$S:$S,$G1399,通讯通路门店!$J:$J,"OPPO体验店")</f>
        <v>0</v>
      </c>
      <c r="AB1399" s="99">
        <f>COUNTIFS(通讯通路门店!$S:$S,$G1399,通讯通路门店!$J:$J,"华为授权体验店")+COUNTIFS(通讯通路门店!$S:$S,$G1399,通讯通路门店!$J:$J,"华为堡垒店")</f>
        <v>0</v>
      </c>
      <c r="AC1399" s="99">
        <f>COUNTIFS(通讯通路门店!$S:$S,$G1399,通讯通路门店!$J:$J,"小米体验店")</f>
        <v>0</v>
      </c>
      <c r="AD1399" s="99">
        <f>COUNTIFS(通讯通路门店!$S:$S,$G1399,通讯通路门店!$J:$J,"苹果体验店")</f>
        <v>0</v>
      </c>
      <c r="AE1399" s="99">
        <f>COUNTIFS(通讯通路门店!$S:$S,$G1399,通讯通路门店!$J:$J,"其他品牌专卖店")</f>
        <v>0</v>
      </c>
      <c r="AF1399" s="99">
        <f>SUMIFS(通讯通路门店!$BI:$BI,通讯通路门店!$S:$S,$G1399)</f>
        <v>0</v>
      </c>
      <c r="AG1399" s="99">
        <f>SUMIFS(通讯通路门店!$BH:$BH,通讯通路门店!$S:$S,$G1399)</f>
        <v>0</v>
      </c>
      <c r="AH1399" s="99">
        <f t="shared" si="106"/>
        <v>0</v>
      </c>
      <c r="AI1399" s="99">
        <f>SUMIFS(通讯通路门店!$BB:$BB,通讯通路门店!$S:$S,$G1399)</f>
        <v>0</v>
      </c>
      <c r="AJ1399" s="99">
        <f>SUMIFS(通讯通路门店!$BE:$BE,通讯通路门店!$S:$S,$G1399)</f>
        <v>0</v>
      </c>
      <c r="AK1399" s="99">
        <f>SUMIFS(通讯通路门店!$BG:$BG,通讯通路门店!$S:$S,$G1399)</f>
        <v>0</v>
      </c>
      <c r="AL1399" s="99">
        <f>SUMIFS(通讯通路门店!$BC:$BC,通讯通路门店!$S:$S,$G1399)</f>
        <v>0</v>
      </c>
      <c r="AM1399" s="99">
        <f>SUMIFS(通讯通路门店!$BD:$BD,通讯通路门店!$S:$S,$G1399)</f>
        <v>0</v>
      </c>
      <c r="AN1399" s="99">
        <f>SUMIFS(通讯通路门店!$BF:$BF,通讯通路门店!$S:$S,$G1399)</f>
        <v>0</v>
      </c>
      <c r="AO1399" s="99">
        <f t="shared" si="107"/>
        <v>0</v>
      </c>
      <c r="AP1399" s="99">
        <f>SUMIFS(通讯通路门店!$K:$K,通讯通路门店!$S:$S,$G1399)</f>
        <v>0</v>
      </c>
      <c r="AQ1399" s="83"/>
      <c r="AR1399" s="99">
        <f>SUMIFS(通讯通路门店!$T:$T,通讯通路门店!$S:$S,$G1399)</f>
        <v>0</v>
      </c>
      <c r="AS1399" s="99">
        <f>SUMIFS(通讯通路门店!$U:$U,通讯通路门店!$S:$S,$G1399)</f>
        <v>0</v>
      </c>
      <c r="AT1399" s="99">
        <f>SUMIFS(通讯通路门店!$V:$V,通讯通路门店!$S:$S,$G1399)</f>
        <v>0</v>
      </c>
      <c r="AU1399" s="99">
        <f>SUMIFS(通讯通路门店!$W:$W,通讯通路门店!$S:$S,$G1399)</f>
        <v>0</v>
      </c>
      <c r="AV1399" s="99">
        <f>SUMIFS(通讯通路门店!$Z:$Z,通讯通路门店!$S:$S,$G1399)</f>
        <v>0</v>
      </c>
      <c r="AW1399" s="99">
        <f>SUMIFS(通讯通路门店!$AB:$AB,通讯通路门店!$S:$S,$G1399)</f>
        <v>0</v>
      </c>
      <c r="AX1399" s="99">
        <f>SUMIFS(通讯通路门店!$X:$X,通讯通路门店!$S:$S,$G1399)</f>
        <v>0</v>
      </c>
      <c r="AY1399" s="99">
        <f>SUMIFS(通讯通路门店!$Y:$Y,通讯通路门店!$S:$S,$G1399)</f>
        <v>0</v>
      </c>
      <c r="AZ1399" s="99">
        <f>SUMIFS(通讯通路门店!$AA:$AA,通讯通路门店!$S:$S,$G1399)</f>
        <v>0</v>
      </c>
      <c r="BA1399" s="99">
        <f t="shared" si="108"/>
        <v>0</v>
      </c>
      <c r="BB1399" s="99">
        <f t="shared" si="109"/>
        <v>0</v>
      </c>
      <c r="BC1399" s="99">
        <f>SUMIFS(通讯通路门店!$W:$W,通讯通路门店!$S:$S,$G1399,通讯通路门店!$J:$J,"荣耀体验店")+SUMIFS(通讯通路门店!$W:$W,通讯通路门店!$S:$S,$G1399,通讯通路门店!$J:$J,"荣耀授权专卖店")</f>
        <v>0</v>
      </c>
      <c r="BD1399" s="99">
        <f>SUMIFS(通讯通路门店!$Z:$Z,通讯通路门店!$S:$S,$G1399,通讯通路门店!$J:$J,"VIVO体验店")</f>
        <v>0</v>
      </c>
      <c r="BE1399" s="99">
        <f>SUMIFS(通讯通路门店!$AB:$AB,通讯通路门店!$S:$S,$G1399,通讯通路门店!$J:$J,"OPPO体验店")</f>
        <v>0</v>
      </c>
      <c r="BF1399" s="99">
        <f>SUMIFS(通讯通路门店!$X:$X,通讯通路门店!$S:$S,$G1399,通讯通路门店!$J:$J,"华为授权体验店")+SUMIFS(通讯通路门店!$AA:$AA,通讯通路门店!$S:$S,$G1399,通讯通路门店!$J:$J,"华为堡垒店")</f>
        <v>0</v>
      </c>
      <c r="BG1399" s="99">
        <f>SUMIFS(通讯通路门店!$Y:$Y,通讯通路门店!$S:$S,$G1399,通讯通路门店!$J:$J,"小米体验店")</f>
        <v>0</v>
      </c>
      <c r="BH1399" s="99">
        <f>SUMIFS(通讯通路门店!$AA:$AA,通讯通路门店!$S:$S,$G1399,通讯通路门店!$J:$J,"苹果体验店")</f>
        <v>0</v>
      </c>
      <c r="BI1399" s="99">
        <f>SUMIFS(通讯通路门店!$K:$K,通讯通路门店!$S:$S,$G1399,通讯通路门店!$J:$J,"其他品牌专卖店")</f>
        <v>0</v>
      </c>
      <c r="BJ1399" s="99">
        <f>SUMIFS(通讯通路门店!$AC:$AC,通讯通路门店!$S:$S,$G1399)</f>
        <v>0</v>
      </c>
      <c r="BK1399" s="99">
        <f>SUMIFS(通讯通路门店!$AD:$AD,通讯通路门店!$S:$S,$G1399)</f>
        <v>0</v>
      </c>
      <c r="BL1399" s="99">
        <f>SUMIFS(通讯通路门店!$AE:$AE,通讯通路门店!$S:$S,$G1399)</f>
        <v>0</v>
      </c>
      <c r="BM1399" s="99">
        <f>SUMIFS(通讯通路门店!$AF:$AF,通讯通路门店!$S:$S,$G1399)</f>
        <v>0</v>
      </c>
      <c r="BN1399" s="99">
        <f>SUMIFS(通讯通路门店!$AG:$AG,通讯通路门店!$S:$S,$G1399)</f>
        <v>0</v>
      </c>
      <c r="BO1399" s="99">
        <f>SUMIFS(通讯通路门店!$AH:$AH,通讯通路门店!$S:$S,$G1399)</f>
        <v>0</v>
      </c>
      <c r="BP1399" s="99">
        <f>SUMIFS(通讯通路门店!$AI:$AI,通讯通路门店!$S:$S,$G1399)</f>
        <v>0</v>
      </c>
      <c r="BQ1399" s="83"/>
    </row>
    <row r="1400" spans="1:69">
      <c r="A1400" s="99" t="str">
        <f>IFERROR(_xlfn.XLOOKUP($G1400,通讯通路门店!$S$4:$S$993933,通讯通路门店!$A$4:$A$993933,0,0),"")</f>
        <v>海南省</v>
      </c>
      <c r="B1400" s="99" t="str">
        <f>IFERROR(_xlfn.XLOOKUP($G1400,通讯通路门店!$S$4:$S$993933,通讯通路门店!$B$4:$B$993933,0,0),"")</f>
        <v>乐东黎族自治县</v>
      </c>
      <c r="C1400" s="99" t="str">
        <f>IFERROR(_xlfn.XLOOKUP($G1400,通讯通路门店!$S$4:$S$993933,通讯通路门店!$C$4:$C$993933,0,0),"")</f>
        <v>乐东黎族自治县</v>
      </c>
      <c r="D1400" s="99" t="str">
        <f>IFERROR(_xlfn.XLOOKUP($G1400,通讯通路门店!$S$4:$S$993933,通讯通路门店!$D$4:$D$993933,0,0),"")</f>
        <v>万冲镇</v>
      </c>
      <c r="E1400" s="83"/>
      <c r="F1400" s="83"/>
      <c r="G1400" s="101"/>
      <c r="H1400" s="102">
        <f>IFERROR(_xlfn.XLOOKUP($G1400,通讯通路门店!$S$4:$S$993933,通讯通路门店!$R$4:$R$993933,0,0),"")</f>
        <v>0</v>
      </c>
      <c r="I1400" s="83"/>
      <c r="J1400" s="83"/>
      <c r="K1400" s="83"/>
      <c r="L1400" s="83"/>
      <c r="M1400" s="83"/>
      <c r="N1400" s="83"/>
      <c r="O1400" s="83"/>
      <c r="P1400" s="83"/>
      <c r="Q1400" s="83"/>
      <c r="R1400" s="83"/>
      <c r="S1400" s="83"/>
      <c r="T1400" s="83"/>
      <c r="U1400" s="99">
        <f>COUNTIF(通讯通路门店!$S:$S,$G1400)</f>
        <v>0</v>
      </c>
      <c r="V1400" s="99">
        <f>COUNTIFS(通讯通路门店!$S:$S,$G1400,通讯通路门店!$J:$J,"综合卖场")</f>
        <v>0</v>
      </c>
      <c r="W1400" s="99">
        <f>SUMIFS(通讯通路门店!$AJ:$AJ,通讯通路门店!$S:$S,通讯客户沙盘!$G1400)</f>
        <v>0</v>
      </c>
      <c r="X1400" s="99">
        <f t="shared" si="105"/>
        <v>0</v>
      </c>
      <c r="Y1400" s="99">
        <f>COUNTIFS(通讯通路门店!$S:$S,$G1400,通讯通路门店!$J:$J,"荣耀体验店")+COUNTIFS(通讯通路门店!$S:$S,$G1400,通讯通路门店!$J:$J,"荣耀授权专卖店")</f>
        <v>0</v>
      </c>
      <c r="Z1400" s="99">
        <f>COUNTIFS(通讯通路门店!$S:$S,$G1400,通讯通路门店!$J:$J,"VIVO体验店")</f>
        <v>0</v>
      </c>
      <c r="AA1400" s="99">
        <f>COUNTIFS(通讯通路门店!$S:$S,$G1400,通讯通路门店!$J:$J,"OPPO体验店")</f>
        <v>0</v>
      </c>
      <c r="AB1400" s="99">
        <f>COUNTIFS(通讯通路门店!$S:$S,$G1400,通讯通路门店!$J:$J,"华为授权体验店")+COUNTIFS(通讯通路门店!$S:$S,$G1400,通讯通路门店!$J:$J,"华为堡垒店")</f>
        <v>0</v>
      </c>
      <c r="AC1400" s="99">
        <f>COUNTIFS(通讯通路门店!$S:$S,$G1400,通讯通路门店!$J:$J,"小米体验店")</f>
        <v>0</v>
      </c>
      <c r="AD1400" s="99">
        <f>COUNTIFS(通讯通路门店!$S:$S,$G1400,通讯通路门店!$J:$J,"苹果体验店")</f>
        <v>0</v>
      </c>
      <c r="AE1400" s="99">
        <f>COUNTIFS(通讯通路门店!$S:$S,$G1400,通讯通路门店!$J:$J,"其他品牌专卖店")</f>
        <v>0</v>
      </c>
      <c r="AF1400" s="99">
        <f>SUMIFS(通讯通路门店!$BI:$BI,通讯通路门店!$S:$S,$G1400)</f>
        <v>0</v>
      </c>
      <c r="AG1400" s="99">
        <f>SUMIFS(通讯通路门店!$BH:$BH,通讯通路门店!$S:$S,$G1400)</f>
        <v>0</v>
      </c>
      <c r="AH1400" s="99">
        <f t="shared" si="106"/>
        <v>0</v>
      </c>
      <c r="AI1400" s="99">
        <f>SUMIFS(通讯通路门店!$BB:$BB,通讯通路门店!$S:$S,$G1400)</f>
        <v>0</v>
      </c>
      <c r="AJ1400" s="99">
        <f>SUMIFS(通讯通路门店!$BE:$BE,通讯通路门店!$S:$S,$G1400)</f>
        <v>0</v>
      </c>
      <c r="AK1400" s="99">
        <f>SUMIFS(通讯通路门店!$BG:$BG,通讯通路门店!$S:$S,$G1400)</f>
        <v>0</v>
      </c>
      <c r="AL1400" s="99">
        <f>SUMIFS(通讯通路门店!$BC:$BC,通讯通路门店!$S:$S,$G1400)</f>
        <v>0</v>
      </c>
      <c r="AM1400" s="99">
        <f>SUMIFS(通讯通路门店!$BD:$BD,通讯通路门店!$S:$S,$G1400)</f>
        <v>0</v>
      </c>
      <c r="AN1400" s="99">
        <f>SUMIFS(通讯通路门店!$BF:$BF,通讯通路门店!$S:$S,$G1400)</f>
        <v>0</v>
      </c>
      <c r="AO1400" s="99">
        <f t="shared" si="107"/>
        <v>0</v>
      </c>
      <c r="AP1400" s="99">
        <f>SUMIFS(通讯通路门店!$K:$K,通讯通路门店!$S:$S,$G1400)</f>
        <v>0</v>
      </c>
      <c r="AQ1400" s="83"/>
      <c r="AR1400" s="99">
        <f>SUMIFS(通讯通路门店!$T:$T,通讯通路门店!$S:$S,$G1400)</f>
        <v>0</v>
      </c>
      <c r="AS1400" s="99">
        <f>SUMIFS(通讯通路门店!$U:$U,通讯通路门店!$S:$S,$G1400)</f>
        <v>0</v>
      </c>
      <c r="AT1400" s="99">
        <f>SUMIFS(通讯通路门店!$V:$V,通讯通路门店!$S:$S,$G1400)</f>
        <v>0</v>
      </c>
      <c r="AU1400" s="99">
        <f>SUMIFS(通讯通路门店!$W:$W,通讯通路门店!$S:$S,$G1400)</f>
        <v>0</v>
      </c>
      <c r="AV1400" s="99">
        <f>SUMIFS(通讯通路门店!$Z:$Z,通讯通路门店!$S:$S,$G1400)</f>
        <v>0</v>
      </c>
      <c r="AW1400" s="99">
        <f>SUMIFS(通讯通路门店!$AB:$AB,通讯通路门店!$S:$S,$G1400)</f>
        <v>0</v>
      </c>
      <c r="AX1400" s="99">
        <f>SUMIFS(通讯通路门店!$X:$X,通讯通路门店!$S:$S,$G1400)</f>
        <v>0</v>
      </c>
      <c r="AY1400" s="99">
        <f>SUMIFS(通讯通路门店!$Y:$Y,通讯通路门店!$S:$S,$G1400)</f>
        <v>0</v>
      </c>
      <c r="AZ1400" s="99">
        <f>SUMIFS(通讯通路门店!$AA:$AA,通讯通路门店!$S:$S,$G1400)</f>
        <v>0</v>
      </c>
      <c r="BA1400" s="99">
        <f t="shared" si="108"/>
        <v>0</v>
      </c>
      <c r="BB1400" s="99">
        <f t="shared" si="109"/>
        <v>0</v>
      </c>
      <c r="BC1400" s="99">
        <f>SUMIFS(通讯通路门店!$W:$W,通讯通路门店!$S:$S,$G1400,通讯通路门店!$J:$J,"荣耀体验店")+SUMIFS(通讯通路门店!$W:$W,通讯通路门店!$S:$S,$G1400,通讯通路门店!$J:$J,"荣耀授权专卖店")</f>
        <v>0</v>
      </c>
      <c r="BD1400" s="99">
        <f>SUMIFS(通讯通路门店!$Z:$Z,通讯通路门店!$S:$S,$G1400,通讯通路门店!$J:$J,"VIVO体验店")</f>
        <v>0</v>
      </c>
      <c r="BE1400" s="99">
        <f>SUMIFS(通讯通路门店!$AB:$AB,通讯通路门店!$S:$S,$G1400,通讯通路门店!$J:$J,"OPPO体验店")</f>
        <v>0</v>
      </c>
      <c r="BF1400" s="99">
        <f>SUMIFS(通讯通路门店!$X:$X,通讯通路门店!$S:$S,$G1400,通讯通路门店!$J:$J,"华为授权体验店")+SUMIFS(通讯通路门店!$AA:$AA,通讯通路门店!$S:$S,$G1400,通讯通路门店!$J:$J,"华为堡垒店")</f>
        <v>0</v>
      </c>
      <c r="BG1400" s="99">
        <f>SUMIFS(通讯通路门店!$Y:$Y,通讯通路门店!$S:$S,$G1400,通讯通路门店!$J:$J,"小米体验店")</f>
        <v>0</v>
      </c>
      <c r="BH1400" s="99">
        <f>SUMIFS(通讯通路门店!$AA:$AA,通讯通路门店!$S:$S,$G1400,通讯通路门店!$J:$J,"苹果体验店")</f>
        <v>0</v>
      </c>
      <c r="BI1400" s="99">
        <f>SUMIFS(通讯通路门店!$K:$K,通讯通路门店!$S:$S,$G1400,通讯通路门店!$J:$J,"其他品牌专卖店")</f>
        <v>0</v>
      </c>
      <c r="BJ1400" s="99">
        <f>SUMIFS(通讯通路门店!$AC:$AC,通讯通路门店!$S:$S,$G1400)</f>
        <v>0</v>
      </c>
      <c r="BK1400" s="99">
        <f>SUMIFS(通讯通路门店!$AD:$AD,通讯通路门店!$S:$S,$G1400)</f>
        <v>0</v>
      </c>
      <c r="BL1400" s="99">
        <f>SUMIFS(通讯通路门店!$AE:$AE,通讯通路门店!$S:$S,$G1400)</f>
        <v>0</v>
      </c>
      <c r="BM1400" s="99">
        <f>SUMIFS(通讯通路门店!$AF:$AF,通讯通路门店!$S:$S,$G1400)</f>
        <v>0</v>
      </c>
      <c r="BN1400" s="99">
        <f>SUMIFS(通讯通路门店!$AG:$AG,通讯通路门店!$S:$S,$G1400)</f>
        <v>0</v>
      </c>
      <c r="BO1400" s="99">
        <f>SUMIFS(通讯通路门店!$AH:$AH,通讯通路门店!$S:$S,$G1400)</f>
        <v>0</v>
      </c>
      <c r="BP1400" s="99">
        <f>SUMIFS(通讯通路门店!$AI:$AI,通讯通路门店!$S:$S,$G1400)</f>
        <v>0</v>
      </c>
      <c r="BQ1400" s="83"/>
    </row>
    <row r="1401" spans="1:69">
      <c r="A1401" s="99" t="str">
        <f>IFERROR(_xlfn.XLOOKUP($G1401,通讯通路门店!$S$4:$S$993933,通讯通路门店!$A$4:$A$993933,0,0),"")</f>
        <v>海南省</v>
      </c>
      <c r="B1401" s="99" t="str">
        <f>IFERROR(_xlfn.XLOOKUP($G1401,通讯通路门店!$S$4:$S$993933,通讯通路门店!$B$4:$B$993933,0,0),"")</f>
        <v>乐东黎族自治县</v>
      </c>
      <c r="C1401" s="99" t="str">
        <f>IFERROR(_xlfn.XLOOKUP($G1401,通讯通路门店!$S$4:$S$993933,通讯通路门店!$C$4:$C$993933,0,0),"")</f>
        <v>乐东黎族自治县</v>
      </c>
      <c r="D1401" s="99" t="str">
        <f>IFERROR(_xlfn.XLOOKUP($G1401,通讯通路门店!$S$4:$S$993933,通讯通路门店!$D$4:$D$993933,0,0),"")</f>
        <v>万冲镇</v>
      </c>
      <c r="E1401" s="83"/>
      <c r="F1401" s="83"/>
      <c r="G1401" s="101"/>
      <c r="H1401" s="102">
        <f>IFERROR(_xlfn.XLOOKUP($G1401,通讯通路门店!$S$4:$S$993933,通讯通路门店!$R$4:$R$993933,0,0),"")</f>
        <v>0</v>
      </c>
      <c r="I1401" s="83"/>
      <c r="J1401" s="83"/>
      <c r="K1401" s="83"/>
      <c r="L1401" s="83"/>
      <c r="M1401" s="83"/>
      <c r="N1401" s="83"/>
      <c r="O1401" s="83"/>
      <c r="P1401" s="83"/>
      <c r="Q1401" s="83"/>
      <c r="R1401" s="83"/>
      <c r="S1401" s="83"/>
      <c r="T1401" s="83"/>
      <c r="U1401" s="99">
        <f>COUNTIF(通讯通路门店!$S:$S,$G1401)</f>
        <v>0</v>
      </c>
      <c r="V1401" s="99">
        <f>COUNTIFS(通讯通路门店!$S:$S,$G1401,通讯通路门店!$J:$J,"综合卖场")</f>
        <v>0</v>
      </c>
      <c r="W1401" s="99">
        <f>SUMIFS(通讯通路门店!$AJ:$AJ,通讯通路门店!$S:$S,通讯客户沙盘!$G1401)</f>
        <v>0</v>
      </c>
      <c r="X1401" s="99">
        <f t="shared" si="105"/>
        <v>0</v>
      </c>
      <c r="Y1401" s="99">
        <f>COUNTIFS(通讯通路门店!$S:$S,$G1401,通讯通路门店!$J:$J,"荣耀体验店")+COUNTIFS(通讯通路门店!$S:$S,$G1401,通讯通路门店!$J:$J,"荣耀授权专卖店")</f>
        <v>0</v>
      </c>
      <c r="Z1401" s="99">
        <f>COUNTIFS(通讯通路门店!$S:$S,$G1401,通讯通路门店!$J:$J,"VIVO体验店")</f>
        <v>0</v>
      </c>
      <c r="AA1401" s="99">
        <f>COUNTIFS(通讯通路门店!$S:$S,$G1401,通讯通路门店!$J:$J,"OPPO体验店")</f>
        <v>0</v>
      </c>
      <c r="AB1401" s="99">
        <f>COUNTIFS(通讯通路门店!$S:$S,$G1401,通讯通路门店!$J:$J,"华为授权体验店")+COUNTIFS(通讯通路门店!$S:$S,$G1401,通讯通路门店!$J:$J,"华为堡垒店")</f>
        <v>0</v>
      </c>
      <c r="AC1401" s="99">
        <f>COUNTIFS(通讯通路门店!$S:$S,$G1401,通讯通路门店!$J:$J,"小米体验店")</f>
        <v>0</v>
      </c>
      <c r="AD1401" s="99">
        <f>COUNTIFS(通讯通路门店!$S:$S,$G1401,通讯通路门店!$J:$J,"苹果体验店")</f>
        <v>0</v>
      </c>
      <c r="AE1401" s="99">
        <f>COUNTIFS(通讯通路门店!$S:$S,$G1401,通讯通路门店!$J:$J,"其他品牌专卖店")</f>
        <v>0</v>
      </c>
      <c r="AF1401" s="99">
        <f>SUMIFS(通讯通路门店!$BI:$BI,通讯通路门店!$S:$S,$G1401)</f>
        <v>0</v>
      </c>
      <c r="AG1401" s="99">
        <f>SUMIFS(通讯通路门店!$BH:$BH,通讯通路门店!$S:$S,$G1401)</f>
        <v>0</v>
      </c>
      <c r="AH1401" s="99">
        <f t="shared" si="106"/>
        <v>0</v>
      </c>
      <c r="AI1401" s="99">
        <f>SUMIFS(通讯通路门店!$BB:$BB,通讯通路门店!$S:$S,$G1401)</f>
        <v>0</v>
      </c>
      <c r="AJ1401" s="99">
        <f>SUMIFS(通讯通路门店!$BE:$BE,通讯通路门店!$S:$S,$G1401)</f>
        <v>0</v>
      </c>
      <c r="AK1401" s="99">
        <f>SUMIFS(通讯通路门店!$BG:$BG,通讯通路门店!$S:$S,$G1401)</f>
        <v>0</v>
      </c>
      <c r="AL1401" s="99">
        <f>SUMIFS(通讯通路门店!$BC:$BC,通讯通路门店!$S:$S,$G1401)</f>
        <v>0</v>
      </c>
      <c r="AM1401" s="99">
        <f>SUMIFS(通讯通路门店!$BD:$BD,通讯通路门店!$S:$S,$G1401)</f>
        <v>0</v>
      </c>
      <c r="AN1401" s="99">
        <f>SUMIFS(通讯通路门店!$BF:$BF,通讯通路门店!$S:$S,$G1401)</f>
        <v>0</v>
      </c>
      <c r="AO1401" s="99">
        <f t="shared" si="107"/>
        <v>0</v>
      </c>
      <c r="AP1401" s="99">
        <f>SUMIFS(通讯通路门店!$K:$K,通讯通路门店!$S:$S,$G1401)</f>
        <v>0</v>
      </c>
      <c r="AQ1401" s="83"/>
      <c r="AR1401" s="99">
        <f>SUMIFS(通讯通路门店!$T:$T,通讯通路门店!$S:$S,$G1401)</f>
        <v>0</v>
      </c>
      <c r="AS1401" s="99">
        <f>SUMIFS(通讯通路门店!$U:$U,通讯通路门店!$S:$S,$G1401)</f>
        <v>0</v>
      </c>
      <c r="AT1401" s="99">
        <f>SUMIFS(通讯通路门店!$V:$V,通讯通路门店!$S:$S,$G1401)</f>
        <v>0</v>
      </c>
      <c r="AU1401" s="99">
        <f>SUMIFS(通讯通路门店!$W:$W,通讯通路门店!$S:$S,$G1401)</f>
        <v>0</v>
      </c>
      <c r="AV1401" s="99">
        <f>SUMIFS(通讯通路门店!$Z:$Z,通讯通路门店!$S:$S,$G1401)</f>
        <v>0</v>
      </c>
      <c r="AW1401" s="99">
        <f>SUMIFS(通讯通路门店!$AB:$AB,通讯通路门店!$S:$S,$G1401)</f>
        <v>0</v>
      </c>
      <c r="AX1401" s="99">
        <f>SUMIFS(通讯通路门店!$X:$X,通讯通路门店!$S:$S,$G1401)</f>
        <v>0</v>
      </c>
      <c r="AY1401" s="99">
        <f>SUMIFS(通讯通路门店!$Y:$Y,通讯通路门店!$S:$S,$G1401)</f>
        <v>0</v>
      </c>
      <c r="AZ1401" s="99">
        <f>SUMIFS(通讯通路门店!$AA:$AA,通讯通路门店!$S:$S,$G1401)</f>
        <v>0</v>
      </c>
      <c r="BA1401" s="99">
        <f t="shared" si="108"/>
        <v>0</v>
      </c>
      <c r="BB1401" s="99">
        <f t="shared" si="109"/>
        <v>0</v>
      </c>
      <c r="BC1401" s="99">
        <f>SUMIFS(通讯通路门店!$W:$W,通讯通路门店!$S:$S,$G1401,通讯通路门店!$J:$J,"荣耀体验店")+SUMIFS(通讯通路门店!$W:$W,通讯通路门店!$S:$S,$G1401,通讯通路门店!$J:$J,"荣耀授权专卖店")</f>
        <v>0</v>
      </c>
      <c r="BD1401" s="99">
        <f>SUMIFS(通讯通路门店!$Z:$Z,通讯通路门店!$S:$S,$G1401,通讯通路门店!$J:$J,"VIVO体验店")</f>
        <v>0</v>
      </c>
      <c r="BE1401" s="99">
        <f>SUMIFS(通讯通路门店!$AB:$AB,通讯通路门店!$S:$S,$G1401,通讯通路门店!$J:$J,"OPPO体验店")</f>
        <v>0</v>
      </c>
      <c r="BF1401" s="99">
        <f>SUMIFS(通讯通路门店!$X:$X,通讯通路门店!$S:$S,$G1401,通讯通路门店!$J:$J,"华为授权体验店")+SUMIFS(通讯通路门店!$AA:$AA,通讯通路门店!$S:$S,$G1401,通讯通路门店!$J:$J,"华为堡垒店")</f>
        <v>0</v>
      </c>
      <c r="BG1401" s="99">
        <f>SUMIFS(通讯通路门店!$Y:$Y,通讯通路门店!$S:$S,$G1401,通讯通路门店!$J:$J,"小米体验店")</f>
        <v>0</v>
      </c>
      <c r="BH1401" s="99">
        <f>SUMIFS(通讯通路门店!$AA:$AA,通讯通路门店!$S:$S,$G1401,通讯通路门店!$J:$J,"苹果体验店")</f>
        <v>0</v>
      </c>
      <c r="BI1401" s="99">
        <f>SUMIFS(通讯通路门店!$K:$K,通讯通路门店!$S:$S,$G1401,通讯通路门店!$J:$J,"其他品牌专卖店")</f>
        <v>0</v>
      </c>
      <c r="BJ1401" s="99">
        <f>SUMIFS(通讯通路门店!$AC:$AC,通讯通路门店!$S:$S,$G1401)</f>
        <v>0</v>
      </c>
      <c r="BK1401" s="99">
        <f>SUMIFS(通讯通路门店!$AD:$AD,通讯通路门店!$S:$S,$G1401)</f>
        <v>0</v>
      </c>
      <c r="BL1401" s="99">
        <f>SUMIFS(通讯通路门店!$AE:$AE,通讯通路门店!$S:$S,$G1401)</f>
        <v>0</v>
      </c>
      <c r="BM1401" s="99">
        <f>SUMIFS(通讯通路门店!$AF:$AF,通讯通路门店!$S:$S,$G1401)</f>
        <v>0</v>
      </c>
      <c r="BN1401" s="99">
        <f>SUMIFS(通讯通路门店!$AG:$AG,通讯通路门店!$S:$S,$G1401)</f>
        <v>0</v>
      </c>
      <c r="BO1401" s="99">
        <f>SUMIFS(通讯通路门店!$AH:$AH,通讯通路门店!$S:$S,$G1401)</f>
        <v>0</v>
      </c>
      <c r="BP1401" s="99">
        <f>SUMIFS(通讯通路门店!$AI:$AI,通讯通路门店!$S:$S,$G1401)</f>
        <v>0</v>
      </c>
      <c r="BQ1401" s="83"/>
    </row>
    <row r="1402" spans="1:69">
      <c r="A1402" s="99" t="str">
        <f>IFERROR(_xlfn.XLOOKUP($G1402,通讯通路门店!$S$4:$S$993933,通讯通路门店!$A$4:$A$993933,0,0),"")</f>
        <v>海南省</v>
      </c>
      <c r="B1402" s="99" t="str">
        <f>IFERROR(_xlfn.XLOOKUP($G1402,通讯通路门店!$S$4:$S$993933,通讯通路门店!$B$4:$B$993933,0,0),"")</f>
        <v>乐东黎族自治县</v>
      </c>
      <c r="C1402" s="99" t="str">
        <f>IFERROR(_xlfn.XLOOKUP($G1402,通讯通路门店!$S$4:$S$993933,通讯通路门店!$C$4:$C$993933,0,0),"")</f>
        <v>乐东黎族自治县</v>
      </c>
      <c r="D1402" s="99" t="str">
        <f>IFERROR(_xlfn.XLOOKUP($G1402,通讯通路门店!$S$4:$S$993933,通讯通路门店!$D$4:$D$993933,0,0),"")</f>
        <v>万冲镇</v>
      </c>
      <c r="E1402" s="83"/>
      <c r="F1402" s="83"/>
      <c r="G1402" s="101"/>
      <c r="H1402" s="102">
        <f>IFERROR(_xlfn.XLOOKUP($G1402,通讯通路门店!$S$4:$S$993933,通讯通路门店!$R$4:$R$993933,0,0),"")</f>
        <v>0</v>
      </c>
      <c r="I1402" s="83"/>
      <c r="J1402" s="83"/>
      <c r="K1402" s="83"/>
      <c r="L1402" s="83"/>
      <c r="M1402" s="83"/>
      <c r="N1402" s="83"/>
      <c r="O1402" s="83"/>
      <c r="P1402" s="83"/>
      <c r="Q1402" s="83"/>
      <c r="R1402" s="83"/>
      <c r="S1402" s="83"/>
      <c r="T1402" s="83"/>
      <c r="U1402" s="99">
        <f>COUNTIF(通讯通路门店!$S:$S,$G1402)</f>
        <v>0</v>
      </c>
      <c r="V1402" s="99">
        <f>COUNTIFS(通讯通路门店!$S:$S,$G1402,通讯通路门店!$J:$J,"综合卖场")</f>
        <v>0</v>
      </c>
      <c r="W1402" s="99">
        <f>SUMIFS(通讯通路门店!$AJ:$AJ,通讯通路门店!$S:$S,通讯客户沙盘!$G1402)</f>
        <v>0</v>
      </c>
      <c r="X1402" s="99">
        <f t="shared" si="105"/>
        <v>0</v>
      </c>
      <c r="Y1402" s="99">
        <f>COUNTIFS(通讯通路门店!$S:$S,$G1402,通讯通路门店!$J:$J,"荣耀体验店")+COUNTIFS(通讯通路门店!$S:$S,$G1402,通讯通路门店!$J:$J,"荣耀授权专卖店")</f>
        <v>0</v>
      </c>
      <c r="Z1402" s="99">
        <f>COUNTIFS(通讯通路门店!$S:$S,$G1402,通讯通路门店!$J:$J,"VIVO体验店")</f>
        <v>0</v>
      </c>
      <c r="AA1402" s="99">
        <f>COUNTIFS(通讯通路门店!$S:$S,$G1402,通讯通路门店!$J:$J,"OPPO体验店")</f>
        <v>0</v>
      </c>
      <c r="AB1402" s="99">
        <f>COUNTIFS(通讯通路门店!$S:$S,$G1402,通讯通路门店!$J:$J,"华为授权体验店")+COUNTIFS(通讯通路门店!$S:$S,$G1402,通讯通路门店!$J:$J,"华为堡垒店")</f>
        <v>0</v>
      </c>
      <c r="AC1402" s="99">
        <f>COUNTIFS(通讯通路门店!$S:$S,$G1402,通讯通路门店!$J:$J,"小米体验店")</f>
        <v>0</v>
      </c>
      <c r="AD1402" s="99">
        <f>COUNTIFS(通讯通路门店!$S:$S,$G1402,通讯通路门店!$J:$J,"苹果体验店")</f>
        <v>0</v>
      </c>
      <c r="AE1402" s="99">
        <f>COUNTIFS(通讯通路门店!$S:$S,$G1402,通讯通路门店!$J:$J,"其他品牌专卖店")</f>
        <v>0</v>
      </c>
      <c r="AF1402" s="99">
        <f>SUMIFS(通讯通路门店!$BI:$BI,通讯通路门店!$S:$S,$G1402)</f>
        <v>0</v>
      </c>
      <c r="AG1402" s="99">
        <f>SUMIFS(通讯通路门店!$BH:$BH,通讯通路门店!$S:$S,$G1402)</f>
        <v>0</v>
      </c>
      <c r="AH1402" s="99">
        <f t="shared" si="106"/>
        <v>0</v>
      </c>
      <c r="AI1402" s="99">
        <f>SUMIFS(通讯通路门店!$BB:$BB,通讯通路门店!$S:$S,$G1402)</f>
        <v>0</v>
      </c>
      <c r="AJ1402" s="99">
        <f>SUMIFS(通讯通路门店!$BE:$BE,通讯通路门店!$S:$S,$G1402)</f>
        <v>0</v>
      </c>
      <c r="AK1402" s="99">
        <f>SUMIFS(通讯通路门店!$BG:$BG,通讯通路门店!$S:$S,$G1402)</f>
        <v>0</v>
      </c>
      <c r="AL1402" s="99">
        <f>SUMIFS(通讯通路门店!$BC:$BC,通讯通路门店!$S:$S,$G1402)</f>
        <v>0</v>
      </c>
      <c r="AM1402" s="99">
        <f>SUMIFS(通讯通路门店!$BD:$BD,通讯通路门店!$S:$S,$G1402)</f>
        <v>0</v>
      </c>
      <c r="AN1402" s="99">
        <f>SUMIFS(通讯通路门店!$BF:$BF,通讯通路门店!$S:$S,$G1402)</f>
        <v>0</v>
      </c>
      <c r="AO1402" s="99">
        <f t="shared" si="107"/>
        <v>0</v>
      </c>
      <c r="AP1402" s="99">
        <f>SUMIFS(通讯通路门店!$K:$K,通讯通路门店!$S:$S,$G1402)</f>
        <v>0</v>
      </c>
      <c r="AQ1402" s="83"/>
      <c r="AR1402" s="99">
        <f>SUMIFS(通讯通路门店!$T:$T,通讯通路门店!$S:$S,$G1402)</f>
        <v>0</v>
      </c>
      <c r="AS1402" s="99">
        <f>SUMIFS(通讯通路门店!$U:$U,通讯通路门店!$S:$S,$G1402)</f>
        <v>0</v>
      </c>
      <c r="AT1402" s="99">
        <f>SUMIFS(通讯通路门店!$V:$V,通讯通路门店!$S:$S,$G1402)</f>
        <v>0</v>
      </c>
      <c r="AU1402" s="99">
        <f>SUMIFS(通讯通路门店!$W:$W,通讯通路门店!$S:$S,$G1402)</f>
        <v>0</v>
      </c>
      <c r="AV1402" s="99">
        <f>SUMIFS(通讯通路门店!$Z:$Z,通讯通路门店!$S:$S,$G1402)</f>
        <v>0</v>
      </c>
      <c r="AW1402" s="99">
        <f>SUMIFS(通讯通路门店!$AB:$AB,通讯通路门店!$S:$S,$G1402)</f>
        <v>0</v>
      </c>
      <c r="AX1402" s="99">
        <f>SUMIFS(通讯通路门店!$X:$X,通讯通路门店!$S:$S,$G1402)</f>
        <v>0</v>
      </c>
      <c r="AY1402" s="99">
        <f>SUMIFS(通讯通路门店!$Y:$Y,通讯通路门店!$S:$S,$G1402)</f>
        <v>0</v>
      </c>
      <c r="AZ1402" s="99">
        <f>SUMIFS(通讯通路门店!$AA:$AA,通讯通路门店!$S:$S,$G1402)</f>
        <v>0</v>
      </c>
      <c r="BA1402" s="99">
        <f t="shared" si="108"/>
        <v>0</v>
      </c>
      <c r="BB1402" s="99">
        <f t="shared" si="109"/>
        <v>0</v>
      </c>
      <c r="BC1402" s="99">
        <f>SUMIFS(通讯通路门店!$W:$W,通讯通路门店!$S:$S,$G1402,通讯通路门店!$J:$J,"荣耀体验店")+SUMIFS(通讯通路门店!$W:$W,通讯通路门店!$S:$S,$G1402,通讯通路门店!$J:$J,"荣耀授权专卖店")</f>
        <v>0</v>
      </c>
      <c r="BD1402" s="99">
        <f>SUMIFS(通讯通路门店!$Z:$Z,通讯通路门店!$S:$S,$G1402,通讯通路门店!$J:$J,"VIVO体验店")</f>
        <v>0</v>
      </c>
      <c r="BE1402" s="99">
        <f>SUMIFS(通讯通路门店!$AB:$AB,通讯通路门店!$S:$S,$G1402,通讯通路门店!$J:$J,"OPPO体验店")</f>
        <v>0</v>
      </c>
      <c r="BF1402" s="99">
        <f>SUMIFS(通讯通路门店!$X:$X,通讯通路门店!$S:$S,$G1402,通讯通路门店!$J:$J,"华为授权体验店")+SUMIFS(通讯通路门店!$AA:$AA,通讯通路门店!$S:$S,$G1402,通讯通路门店!$J:$J,"华为堡垒店")</f>
        <v>0</v>
      </c>
      <c r="BG1402" s="99">
        <f>SUMIFS(通讯通路门店!$Y:$Y,通讯通路门店!$S:$S,$G1402,通讯通路门店!$J:$J,"小米体验店")</f>
        <v>0</v>
      </c>
      <c r="BH1402" s="99">
        <f>SUMIFS(通讯通路门店!$AA:$AA,通讯通路门店!$S:$S,$G1402,通讯通路门店!$J:$J,"苹果体验店")</f>
        <v>0</v>
      </c>
      <c r="BI1402" s="99">
        <f>SUMIFS(通讯通路门店!$K:$K,通讯通路门店!$S:$S,$G1402,通讯通路门店!$J:$J,"其他品牌专卖店")</f>
        <v>0</v>
      </c>
      <c r="BJ1402" s="99">
        <f>SUMIFS(通讯通路门店!$AC:$AC,通讯通路门店!$S:$S,$G1402)</f>
        <v>0</v>
      </c>
      <c r="BK1402" s="99">
        <f>SUMIFS(通讯通路门店!$AD:$AD,通讯通路门店!$S:$S,$G1402)</f>
        <v>0</v>
      </c>
      <c r="BL1402" s="99">
        <f>SUMIFS(通讯通路门店!$AE:$AE,通讯通路门店!$S:$S,$G1402)</f>
        <v>0</v>
      </c>
      <c r="BM1402" s="99">
        <f>SUMIFS(通讯通路门店!$AF:$AF,通讯通路门店!$S:$S,$G1402)</f>
        <v>0</v>
      </c>
      <c r="BN1402" s="99">
        <f>SUMIFS(通讯通路门店!$AG:$AG,通讯通路门店!$S:$S,$G1402)</f>
        <v>0</v>
      </c>
      <c r="BO1402" s="99">
        <f>SUMIFS(通讯通路门店!$AH:$AH,通讯通路门店!$S:$S,$G1402)</f>
        <v>0</v>
      </c>
      <c r="BP1402" s="99">
        <f>SUMIFS(通讯通路门店!$AI:$AI,通讯通路门店!$S:$S,$G1402)</f>
        <v>0</v>
      </c>
      <c r="BQ1402" s="83"/>
    </row>
    <row r="1403" spans="1:69">
      <c r="A1403" s="99" t="str">
        <f>IFERROR(_xlfn.XLOOKUP($G1403,通讯通路门店!$S$4:$S$993933,通讯通路门店!$A$4:$A$993933,0,0),"")</f>
        <v>海南省</v>
      </c>
      <c r="B1403" s="99" t="str">
        <f>IFERROR(_xlfn.XLOOKUP($G1403,通讯通路门店!$S$4:$S$993933,通讯通路门店!$B$4:$B$993933,0,0),"")</f>
        <v>乐东黎族自治县</v>
      </c>
      <c r="C1403" s="99" t="str">
        <f>IFERROR(_xlfn.XLOOKUP($G1403,通讯通路门店!$S$4:$S$993933,通讯通路门店!$C$4:$C$993933,0,0),"")</f>
        <v>乐东黎族自治县</v>
      </c>
      <c r="D1403" s="99" t="str">
        <f>IFERROR(_xlfn.XLOOKUP($G1403,通讯通路门店!$S$4:$S$993933,通讯通路门店!$D$4:$D$993933,0,0),"")</f>
        <v>万冲镇</v>
      </c>
      <c r="E1403" s="83"/>
      <c r="F1403" s="83"/>
      <c r="G1403" s="101"/>
      <c r="H1403" s="102">
        <f>IFERROR(_xlfn.XLOOKUP($G1403,通讯通路门店!$S$4:$S$993933,通讯通路门店!$R$4:$R$993933,0,0),"")</f>
        <v>0</v>
      </c>
      <c r="I1403" s="83"/>
      <c r="J1403" s="83"/>
      <c r="K1403" s="83"/>
      <c r="L1403" s="83"/>
      <c r="M1403" s="83"/>
      <c r="N1403" s="83"/>
      <c r="O1403" s="83"/>
      <c r="P1403" s="83"/>
      <c r="Q1403" s="83"/>
      <c r="R1403" s="83"/>
      <c r="S1403" s="83"/>
      <c r="T1403" s="83"/>
      <c r="U1403" s="99">
        <f>COUNTIF(通讯通路门店!$S:$S,$G1403)</f>
        <v>0</v>
      </c>
      <c r="V1403" s="99">
        <f>COUNTIFS(通讯通路门店!$S:$S,$G1403,通讯通路门店!$J:$J,"综合卖场")</f>
        <v>0</v>
      </c>
      <c r="W1403" s="99">
        <f>SUMIFS(通讯通路门店!$AJ:$AJ,通讯通路门店!$S:$S,通讯客户沙盘!$G1403)</f>
        <v>0</v>
      </c>
      <c r="X1403" s="99">
        <f t="shared" si="105"/>
        <v>0</v>
      </c>
      <c r="Y1403" s="99">
        <f>COUNTIFS(通讯通路门店!$S:$S,$G1403,通讯通路门店!$J:$J,"荣耀体验店")+COUNTIFS(通讯通路门店!$S:$S,$G1403,通讯通路门店!$J:$J,"荣耀授权专卖店")</f>
        <v>0</v>
      </c>
      <c r="Z1403" s="99">
        <f>COUNTIFS(通讯通路门店!$S:$S,$G1403,通讯通路门店!$J:$J,"VIVO体验店")</f>
        <v>0</v>
      </c>
      <c r="AA1403" s="99">
        <f>COUNTIFS(通讯通路门店!$S:$S,$G1403,通讯通路门店!$J:$J,"OPPO体验店")</f>
        <v>0</v>
      </c>
      <c r="AB1403" s="99">
        <f>COUNTIFS(通讯通路门店!$S:$S,$G1403,通讯通路门店!$J:$J,"华为授权体验店")+COUNTIFS(通讯通路门店!$S:$S,$G1403,通讯通路门店!$J:$J,"华为堡垒店")</f>
        <v>0</v>
      </c>
      <c r="AC1403" s="99">
        <f>COUNTIFS(通讯通路门店!$S:$S,$G1403,通讯通路门店!$J:$J,"小米体验店")</f>
        <v>0</v>
      </c>
      <c r="AD1403" s="99">
        <f>COUNTIFS(通讯通路门店!$S:$S,$G1403,通讯通路门店!$J:$J,"苹果体验店")</f>
        <v>0</v>
      </c>
      <c r="AE1403" s="99">
        <f>COUNTIFS(通讯通路门店!$S:$S,$G1403,通讯通路门店!$J:$J,"其他品牌专卖店")</f>
        <v>0</v>
      </c>
      <c r="AF1403" s="99">
        <f>SUMIFS(通讯通路门店!$BI:$BI,通讯通路门店!$S:$S,$G1403)</f>
        <v>0</v>
      </c>
      <c r="AG1403" s="99">
        <f>SUMIFS(通讯通路门店!$BH:$BH,通讯通路门店!$S:$S,$G1403)</f>
        <v>0</v>
      </c>
      <c r="AH1403" s="99">
        <f t="shared" si="106"/>
        <v>0</v>
      </c>
      <c r="AI1403" s="99">
        <f>SUMIFS(通讯通路门店!$BB:$BB,通讯通路门店!$S:$S,$G1403)</f>
        <v>0</v>
      </c>
      <c r="AJ1403" s="99">
        <f>SUMIFS(通讯通路门店!$BE:$BE,通讯通路门店!$S:$S,$G1403)</f>
        <v>0</v>
      </c>
      <c r="AK1403" s="99">
        <f>SUMIFS(通讯通路门店!$BG:$BG,通讯通路门店!$S:$S,$G1403)</f>
        <v>0</v>
      </c>
      <c r="AL1403" s="99">
        <f>SUMIFS(通讯通路门店!$BC:$BC,通讯通路门店!$S:$S,$G1403)</f>
        <v>0</v>
      </c>
      <c r="AM1403" s="99">
        <f>SUMIFS(通讯通路门店!$BD:$BD,通讯通路门店!$S:$S,$G1403)</f>
        <v>0</v>
      </c>
      <c r="AN1403" s="99">
        <f>SUMIFS(通讯通路门店!$BF:$BF,通讯通路门店!$S:$S,$G1403)</f>
        <v>0</v>
      </c>
      <c r="AO1403" s="99">
        <f t="shared" si="107"/>
        <v>0</v>
      </c>
      <c r="AP1403" s="99">
        <f>SUMIFS(通讯通路门店!$K:$K,通讯通路门店!$S:$S,$G1403)</f>
        <v>0</v>
      </c>
      <c r="AQ1403" s="83"/>
      <c r="AR1403" s="99">
        <f>SUMIFS(通讯通路门店!$T:$T,通讯通路门店!$S:$S,$G1403)</f>
        <v>0</v>
      </c>
      <c r="AS1403" s="99">
        <f>SUMIFS(通讯通路门店!$U:$U,通讯通路门店!$S:$S,$G1403)</f>
        <v>0</v>
      </c>
      <c r="AT1403" s="99">
        <f>SUMIFS(通讯通路门店!$V:$V,通讯通路门店!$S:$S,$G1403)</f>
        <v>0</v>
      </c>
      <c r="AU1403" s="99">
        <f>SUMIFS(通讯通路门店!$W:$W,通讯通路门店!$S:$S,$G1403)</f>
        <v>0</v>
      </c>
      <c r="AV1403" s="99">
        <f>SUMIFS(通讯通路门店!$Z:$Z,通讯通路门店!$S:$S,$G1403)</f>
        <v>0</v>
      </c>
      <c r="AW1403" s="99">
        <f>SUMIFS(通讯通路门店!$AB:$AB,通讯通路门店!$S:$S,$G1403)</f>
        <v>0</v>
      </c>
      <c r="AX1403" s="99">
        <f>SUMIFS(通讯通路门店!$X:$X,通讯通路门店!$S:$S,$G1403)</f>
        <v>0</v>
      </c>
      <c r="AY1403" s="99">
        <f>SUMIFS(通讯通路门店!$Y:$Y,通讯通路门店!$S:$S,$G1403)</f>
        <v>0</v>
      </c>
      <c r="AZ1403" s="99">
        <f>SUMIFS(通讯通路门店!$AA:$AA,通讯通路门店!$S:$S,$G1403)</f>
        <v>0</v>
      </c>
      <c r="BA1403" s="99">
        <f t="shared" si="108"/>
        <v>0</v>
      </c>
      <c r="BB1403" s="99">
        <f t="shared" si="109"/>
        <v>0</v>
      </c>
      <c r="BC1403" s="99">
        <f>SUMIFS(通讯通路门店!$W:$W,通讯通路门店!$S:$S,$G1403,通讯通路门店!$J:$J,"荣耀体验店")+SUMIFS(通讯通路门店!$W:$W,通讯通路门店!$S:$S,$G1403,通讯通路门店!$J:$J,"荣耀授权专卖店")</f>
        <v>0</v>
      </c>
      <c r="BD1403" s="99">
        <f>SUMIFS(通讯通路门店!$Z:$Z,通讯通路门店!$S:$S,$G1403,通讯通路门店!$J:$J,"VIVO体验店")</f>
        <v>0</v>
      </c>
      <c r="BE1403" s="99">
        <f>SUMIFS(通讯通路门店!$AB:$AB,通讯通路门店!$S:$S,$G1403,通讯通路门店!$J:$J,"OPPO体验店")</f>
        <v>0</v>
      </c>
      <c r="BF1403" s="99">
        <f>SUMIFS(通讯通路门店!$X:$X,通讯通路门店!$S:$S,$G1403,通讯通路门店!$J:$J,"华为授权体验店")+SUMIFS(通讯通路门店!$AA:$AA,通讯通路门店!$S:$S,$G1403,通讯通路门店!$J:$J,"华为堡垒店")</f>
        <v>0</v>
      </c>
      <c r="BG1403" s="99">
        <f>SUMIFS(通讯通路门店!$Y:$Y,通讯通路门店!$S:$S,$G1403,通讯通路门店!$J:$J,"小米体验店")</f>
        <v>0</v>
      </c>
      <c r="BH1403" s="99">
        <f>SUMIFS(通讯通路门店!$AA:$AA,通讯通路门店!$S:$S,$G1403,通讯通路门店!$J:$J,"苹果体验店")</f>
        <v>0</v>
      </c>
      <c r="BI1403" s="99">
        <f>SUMIFS(通讯通路门店!$K:$K,通讯通路门店!$S:$S,$G1403,通讯通路门店!$J:$J,"其他品牌专卖店")</f>
        <v>0</v>
      </c>
      <c r="BJ1403" s="99">
        <f>SUMIFS(通讯通路门店!$AC:$AC,通讯通路门店!$S:$S,$G1403)</f>
        <v>0</v>
      </c>
      <c r="BK1403" s="99">
        <f>SUMIFS(通讯通路门店!$AD:$AD,通讯通路门店!$S:$S,$G1403)</f>
        <v>0</v>
      </c>
      <c r="BL1403" s="99">
        <f>SUMIFS(通讯通路门店!$AE:$AE,通讯通路门店!$S:$S,$G1403)</f>
        <v>0</v>
      </c>
      <c r="BM1403" s="99">
        <f>SUMIFS(通讯通路门店!$AF:$AF,通讯通路门店!$S:$S,$G1403)</f>
        <v>0</v>
      </c>
      <c r="BN1403" s="99">
        <f>SUMIFS(通讯通路门店!$AG:$AG,通讯通路门店!$S:$S,$G1403)</f>
        <v>0</v>
      </c>
      <c r="BO1403" s="99">
        <f>SUMIFS(通讯通路门店!$AH:$AH,通讯通路门店!$S:$S,$G1403)</f>
        <v>0</v>
      </c>
      <c r="BP1403" s="99">
        <f>SUMIFS(通讯通路门店!$AI:$AI,通讯通路门店!$S:$S,$G1403)</f>
        <v>0</v>
      </c>
      <c r="BQ1403" s="83"/>
    </row>
    <row r="1404" spans="1:69">
      <c r="A1404" s="99" t="str">
        <f>IFERROR(_xlfn.XLOOKUP($G1404,通讯通路门店!$S$4:$S$993933,通讯通路门店!$A$4:$A$993933,0,0),"")</f>
        <v>海南省</v>
      </c>
      <c r="B1404" s="99" t="str">
        <f>IFERROR(_xlfn.XLOOKUP($G1404,通讯通路门店!$S$4:$S$993933,通讯通路门店!$B$4:$B$993933,0,0),"")</f>
        <v>乐东黎族自治县</v>
      </c>
      <c r="C1404" s="99" t="str">
        <f>IFERROR(_xlfn.XLOOKUP($G1404,通讯通路门店!$S$4:$S$993933,通讯通路门店!$C$4:$C$993933,0,0),"")</f>
        <v>乐东黎族自治县</v>
      </c>
      <c r="D1404" s="99" t="str">
        <f>IFERROR(_xlfn.XLOOKUP($G1404,通讯通路门店!$S$4:$S$993933,通讯通路门店!$D$4:$D$993933,0,0),"")</f>
        <v>万冲镇</v>
      </c>
      <c r="E1404" s="83"/>
      <c r="F1404" s="83"/>
      <c r="G1404" s="101"/>
      <c r="H1404" s="102">
        <f>IFERROR(_xlfn.XLOOKUP($G1404,通讯通路门店!$S$4:$S$993933,通讯通路门店!$R$4:$R$993933,0,0),"")</f>
        <v>0</v>
      </c>
      <c r="I1404" s="83"/>
      <c r="J1404" s="83"/>
      <c r="K1404" s="83"/>
      <c r="L1404" s="83"/>
      <c r="M1404" s="83"/>
      <c r="N1404" s="83"/>
      <c r="O1404" s="83"/>
      <c r="P1404" s="83"/>
      <c r="Q1404" s="83"/>
      <c r="R1404" s="83"/>
      <c r="S1404" s="83"/>
      <c r="T1404" s="83"/>
      <c r="U1404" s="99">
        <f>COUNTIF(通讯通路门店!$S:$S,$G1404)</f>
        <v>0</v>
      </c>
      <c r="V1404" s="99">
        <f>COUNTIFS(通讯通路门店!$S:$S,$G1404,通讯通路门店!$J:$J,"综合卖场")</f>
        <v>0</v>
      </c>
      <c r="W1404" s="99">
        <f>SUMIFS(通讯通路门店!$AJ:$AJ,通讯通路门店!$S:$S,通讯客户沙盘!$G1404)</f>
        <v>0</v>
      </c>
      <c r="X1404" s="99">
        <f t="shared" si="105"/>
        <v>0</v>
      </c>
      <c r="Y1404" s="99">
        <f>COUNTIFS(通讯通路门店!$S:$S,$G1404,通讯通路门店!$J:$J,"荣耀体验店")+COUNTIFS(通讯通路门店!$S:$S,$G1404,通讯通路门店!$J:$J,"荣耀授权专卖店")</f>
        <v>0</v>
      </c>
      <c r="Z1404" s="99">
        <f>COUNTIFS(通讯通路门店!$S:$S,$G1404,通讯通路门店!$J:$J,"VIVO体验店")</f>
        <v>0</v>
      </c>
      <c r="AA1404" s="99">
        <f>COUNTIFS(通讯通路门店!$S:$S,$G1404,通讯通路门店!$J:$J,"OPPO体验店")</f>
        <v>0</v>
      </c>
      <c r="AB1404" s="99">
        <f>COUNTIFS(通讯通路门店!$S:$S,$G1404,通讯通路门店!$J:$J,"华为授权体验店")+COUNTIFS(通讯通路门店!$S:$S,$G1404,通讯通路门店!$J:$J,"华为堡垒店")</f>
        <v>0</v>
      </c>
      <c r="AC1404" s="99">
        <f>COUNTIFS(通讯通路门店!$S:$S,$G1404,通讯通路门店!$J:$J,"小米体验店")</f>
        <v>0</v>
      </c>
      <c r="AD1404" s="99">
        <f>COUNTIFS(通讯通路门店!$S:$S,$G1404,通讯通路门店!$J:$J,"苹果体验店")</f>
        <v>0</v>
      </c>
      <c r="AE1404" s="99">
        <f>COUNTIFS(通讯通路门店!$S:$S,$G1404,通讯通路门店!$J:$J,"其他品牌专卖店")</f>
        <v>0</v>
      </c>
      <c r="AF1404" s="99">
        <f>SUMIFS(通讯通路门店!$BI:$BI,通讯通路门店!$S:$S,$G1404)</f>
        <v>0</v>
      </c>
      <c r="AG1404" s="99">
        <f>SUMIFS(通讯通路门店!$BH:$BH,通讯通路门店!$S:$S,$G1404)</f>
        <v>0</v>
      </c>
      <c r="AH1404" s="99">
        <f t="shared" si="106"/>
        <v>0</v>
      </c>
      <c r="AI1404" s="99">
        <f>SUMIFS(通讯通路门店!$BB:$BB,通讯通路门店!$S:$S,$G1404)</f>
        <v>0</v>
      </c>
      <c r="AJ1404" s="99">
        <f>SUMIFS(通讯通路门店!$BE:$BE,通讯通路门店!$S:$S,$G1404)</f>
        <v>0</v>
      </c>
      <c r="AK1404" s="99">
        <f>SUMIFS(通讯通路门店!$BG:$BG,通讯通路门店!$S:$S,$G1404)</f>
        <v>0</v>
      </c>
      <c r="AL1404" s="99">
        <f>SUMIFS(通讯通路门店!$BC:$BC,通讯通路门店!$S:$S,$G1404)</f>
        <v>0</v>
      </c>
      <c r="AM1404" s="99">
        <f>SUMIFS(通讯通路门店!$BD:$BD,通讯通路门店!$S:$S,$G1404)</f>
        <v>0</v>
      </c>
      <c r="AN1404" s="99">
        <f>SUMIFS(通讯通路门店!$BF:$BF,通讯通路门店!$S:$S,$G1404)</f>
        <v>0</v>
      </c>
      <c r="AO1404" s="99">
        <f t="shared" si="107"/>
        <v>0</v>
      </c>
      <c r="AP1404" s="99">
        <f>SUMIFS(通讯通路门店!$K:$K,通讯通路门店!$S:$S,$G1404)</f>
        <v>0</v>
      </c>
      <c r="AQ1404" s="83"/>
      <c r="AR1404" s="99">
        <f>SUMIFS(通讯通路门店!$T:$T,通讯通路门店!$S:$S,$G1404)</f>
        <v>0</v>
      </c>
      <c r="AS1404" s="99">
        <f>SUMIFS(通讯通路门店!$U:$U,通讯通路门店!$S:$S,$G1404)</f>
        <v>0</v>
      </c>
      <c r="AT1404" s="99">
        <f>SUMIFS(通讯通路门店!$V:$V,通讯通路门店!$S:$S,$G1404)</f>
        <v>0</v>
      </c>
      <c r="AU1404" s="99">
        <f>SUMIFS(通讯通路门店!$W:$W,通讯通路门店!$S:$S,$G1404)</f>
        <v>0</v>
      </c>
      <c r="AV1404" s="99">
        <f>SUMIFS(通讯通路门店!$Z:$Z,通讯通路门店!$S:$S,$G1404)</f>
        <v>0</v>
      </c>
      <c r="AW1404" s="99">
        <f>SUMIFS(通讯通路门店!$AB:$AB,通讯通路门店!$S:$S,$G1404)</f>
        <v>0</v>
      </c>
      <c r="AX1404" s="99">
        <f>SUMIFS(通讯通路门店!$X:$X,通讯通路门店!$S:$S,$G1404)</f>
        <v>0</v>
      </c>
      <c r="AY1404" s="99">
        <f>SUMIFS(通讯通路门店!$Y:$Y,通讯通路门店!$S:$S,$G1404)</f>
        <v>0</v>
      </c>
      <c r="AZ1404" s="99">
        <f>SUMIFS(通讯通路门店!$AA:$AA,通讯通路门店!$S:$S,$G1404)</f>
        <v>0</v>
      </c>
      <c r="BA1404" s="99">
        <f t="shared" si="108"/>
        <v>0</v>
      </c>
      <c r="BB1404" s="99">
        <f t="shared" si="109"/>
        <v>0</v>
      </c>
      <c r="BC1404" s="99">
        <f>SUMIFS(通讯通路门店!$W:$W,通讯通路门店!$S:$S,$G1404,通讯通路门店!$J:$J,"荣耀体验店")+SUMIFS(通讯通路门店!$W:$W,通讯通路门店!$S:$S,$G1404,通讯通路门店!$J:$J,"荣耀授权专卖店")</f>
        <v>0</v>
      </c>
      <c r="BD1404" s="99">
        <f>SUMIFS(通讯通路门店!$Z:$Z,通讯通路门店!$S:$S,$G1404,通讯通路门店!$J:$J,"VIVO体验店")</f>
        <v>0</v>
      </c>
      <c r="BE1404" s="99">
        <f>SUMIFS(通讯通路门店!$AB:$AB,通讯通路门店!$S:$S,$G1404,通讯通路门店!$J:$J,"OPPO体验店")</f>
        <v>0</v>
      </c>
      <c r="BF1404" s="99">
        <f>SUMIFS(通讯通路门店!$X:$X,通讯通路门店!$S:$S,$G1404,通讯通路门店!$J:$J,"华为授权体验店")+SUMIFS(通讯通路门店!$AA:$AA,通讯通路门店!$S:$S,$G1404,通讯通路门店!$J:$J,"华为堡垒店")</f>
        <v>0</v>
      </c>
      <c r="BG1404" s="99">
        <f>SUMIFS(通讯通路门店!$Y:$Y,通讯通路门店!$S:$S,$G1404,通讯通路门店!$J:$J,"小米体验店")</f>
        <v>0</v>
      </c>
      <c r="BH1404" s="99">
        <f>SUMIFS(通讯通路门店!$AA:$AA,通讯通路门店!$S:$S,$G1404,通讯通路门店!$J:$J,"苹果体验店")</f>
        <v>0</v>
      </c>
      <c r="BI1404" s="99">
        <f>SUMIFS(通讯通路门店!$K:$K,通讯通路门店!$S:$S,$G1404,通讯通路门店!$J:$J,"其他品牌专卖店")</f>
        <v>0</v>
      </c>
      <c r="BJ1404" s="99">
        <f>SUMIFS(通讯通路门店!$AC:$AC,通讯通路门店!$S:$S,$G1404)</f>
        <v>0</v>
      </c>
      <c r="BK1404" s="99">
        <f>SUMIFS(通讯通路门店!$AD:$AD,通讯通路门店!$S:$S,$G1404)</f>
        <v>0</v>
      </c>
      <c r="BL1404" s="99">
        <f>SUMIFS(通讯通路门店!$AE:$AE,通讯通路门店!$S:$S,$G1404)</f>
        <v>0</v>
      </c>
      <c r="BM1404" s="99">
        <f>SUMIFS(通讯通路门店!$AF:$AF,通讯通路门店!$S:$S,$G1404)</f>
        <v>0</v>
      </c>
      <c r="BN1404" s="99">
        <f>SUMIFS(通讯通路门店!$AG:$AG,通讯通路门店!$S:$S,$G1404)</f>
        <v>0</v>
      </c>
      <c r="BO1404" s="99">
        <f>SUMIFS(通讯通路门店!$AH:$AH,通讯通路门店!$S:$S,$G1404)</f>
        <v>0</v>
      </c>
      <c r="BP1404" s="99">
        <f>SUMIFS(通讯通路门店!$AI:$AI,通讯通路门店!$S:$S,$G1404)</f>
        <v>0</v>
      </c>
      <c r="BQ1404" s="83"/>
    </row>
    <row r="1405" spans="1:69">
      <c r="A1405" s="99" t="str">
        <f>IFERROR(_xlfn.XLOOKUP($G1405,通讯通路门店!$S$4:$S$993933,通讯通路门店!$A$4:$A$993933,0,0),"")</f>
        <v>海南省</v>
      </c>
      <c r="B1405" s="99" t="str">
        <f>IFERROR(_xlfn.XLOOKUP($G1405,通讯通路门店!$S$4:$S$993933,通讯通路门店!$B$4:$B$993933,0,0),"")</f>
        <v>乐东黎族自治县</v>
      </c>
      <c r="C1405" s="99" t="str">
        <f>IFERROR(_xlfn.XLOOKUP($G1405,通讯通路门店!$S$4:$S$993933,通讯通路门店!$C$4:$C$993933,0,0),"")</f>
        <v>乐东黎族自治县</v>
      </c>
      <c r="D1405" s="99" t="str">
        <f>IFERROR(_xlfn.XLOOKUP($G1405,通讯通路门店!$S$4:$S$993933,通讯通路门店!$D$4:$D$993933,0,0),"")</f>
        <v>万冲镇</v>
      </c>
      <c r="E1405" s="83"/>
      <c r="F1405" s="83"/>
      <c r="G1405" s="101"/>
      <c r="H1405" s="102">
        <f>IFERROR(_xlfn.XLOOKUP($G1405,通讯通路门店!$S$4:$S$993933,通讯通路门店!$R$4:$R$993933,0,0),"")</f>
        <v>0</v>
      </c>
      <c r="I1405" s="83"/>
      <c r="J1405" s="83"/>
      <c r="K1405" s="83"/>
      <c r="L1405" s="83"/>
      <c r="M1405" s="83"/>
      <c r="N1405" s="83"/>
      <c r="O1405" s="83"/>
      <c r="P1405" s="83"/>
      <c r="Q1405" s="83"/>
      <c r="R1405" s="83"/>
      <c r="S1405" s="83"/>
      <c r="T1405" s="83"/>
      <c r="U1405" s="99">
        <f>COUNTIF(通讯通路门店!$S:$S,$G1405)</f>
        <v>0</v>
      </c>
      <c r="V1405" s="99">
        <f>COUNTIFS(通讯通路门店!$S:$S,$G1405,通讯通路门店!$J:$J,"综合卖场")</f>
        <v>0</v>
      </c>
      <c r="W1405" s="99">
        <f>SUMIFS(通讯通路门店!$AJ:$AJ,通讯通路门店!$S:$S,通讯客户沙盘!$G1405)</f>
        <v>0</v>
      </c>
      <c r="X1405" s="99">
        <f t="shared" si="105"/>
        <v>0</v>
      </c>
      <c r="Y1405" s="99">
        <f>COUNTIFS(通讯通路门店!$S:$S,$G1405,通讯通路门店!$J:$J,"荣耀体验店")+COUNTIFS(通讯通路门店!$S:$S,$G1405,通讯通路门店!$J:$J,"荣耀授权专卖店")</f>
        <v>0</v>
      </c>
      <c r="Z1405" s="99">
        <f>COUNTIFS(通讯通路门店!$S:$S,$G1405,通讯通路门店!$J:$J,"VIVO体验店")</f>
        <v>0</v>
      </c>
      <c r="AA1405" s="99">
        <f>COUNTIFS(通讯通路门店!$S:$S,$G1405,通讯通路门店!$J:$J,"OPPO体验店")</f>
        <v>0</v>
      </c>
      <c r="AB1405" s="99">
        <f>COUNTIFS(通讯通路门店!$S:$S,$G1405,通讯通路门店!$J:$J,"华为授权体验店")+COUNTIFS(通讯通路门店!$S:$S,$G1405,通讯通路门店!$J:$J,"华为堡垒店")</f>
        <v>0</v>
      </c>
      <c r="AC1405" s="99">
        <f>COUNTIFS(通讯通路门店!$S:$S,$G1405,通讯通路门店!$J:$J,"小米体验店")</f>
        <v>0</v>
      </c>
      <c r="AD1405" s="99">
        <f>COUNTIFS(通讯通路门店!$S:$S,$G1405,通讯通路门店!$J:$J,"苹果体验店")</f>
        <v>0</v>
      </c>
      <c r="AE1405" s="99">
        <f>COUNTIFS(通讯通路门店!$S:$S,$G1405,通讯通路门店!$J:$J,"其他品牌专卖店")</f>
        <v>0</v>
      </c>
      <c r="AF1405" s="99">
        <f>SUMIFS(通讯通路门店!$BI:$BI,通讯通路门店!$S:$S,$G1405)</f>
        <v>0</v>
      </c>
      <c r="AG1405" s="99">
        <f>SUMIFS(通讯通路门店!$BH:$BH,通讯通路门店!$S:$S,$G1405)</f>
        <v>0</v>
      </c>
      <c r="AH1405" s="99">
        <f t="shared" si="106"/>
        <v>0</v>
      </c>
      <c r="AI1405" s="99">
        <f>SUMIFS(通讯通路门店!$BB:$BB,通讯通路门店!$S:$S,$G1405)</f>
        <v>0</v>
      </c>
      <c r="AJ1405" s="99">
        <f>SUMIFS(通讯通路门店!$BE:$BE,通讯通路门店!$S:$S,$G1405)</f>
        <v>0</v>
      </c>
      <c r="AK1405" s="99">
        <f>SUMIFS(通讯通路门店!$BG:$BG,通讯通路门店!$S:$S,$G1405)</f>
        <v>0</v>
      </c>
      <c r="AL1405" s="99">
        <f>SUMIFS(通讯通路门店!$BC:$BC,通讯通路门店!$S:$S,$G1405)</f>
        <v>0</v>
      </c>
      <c r="AM1405" s="99">
        <f>SUMIFS(通讯通路门店!$BD:$BD,通讯通路门店!$S:$S,$G1405)</f>
        <v>0</v>
      </c>
      <c r="AN1405" s="99">
        <f>SUMIFS(通讯通路门店!$BF:$BF,通讯通路门店!$S:$S,$G1405)</f>
        <v>0</v>
      </c>
      <c r="AO1405" s="99">
        <f t="shared" si="107"/>
        <v>0</v>
      </c>
      <c r="AP1405" s="99">
        <f>SUMIFS(通讯通路门店!$K:$K,通讯通路门店!$S:$S,$G1405)</f>
        <v>0</v>
      </c>
      <c r="AQ1405" s="83"/>
      <c r="AR1405" s="99">
        <f>SUMIFS(通讯通路门店!$T:$T,通讯通路门店!$S:$S,$G1405)</f>
        <v>0</v>
      </c>
      <c r="AS1405" s="99">
        <f>SUMIFS(通讯通路门店!$U:$U,通讯通路门店!$S:$S,$G1405)</f>
        <v>0</v>
      </c>
      <c r="AT1405" s="99">
        <f>SUMIFS(通讯通路门店!$V:$V,通讯通路门店!$S:$S,$G1405)</f>
        <v>0</v>
      </c>
      <c r="AU1405" s="99">
        <f>SUMIFS(通讯通路门店!$W:$W,通讯通路门店!$S:$S,$G1405)</f>
        <v>0</v>
      </c>
      <c r="AV1405" s="99">
        <f>SUMIFS(通讯通路门店!$Z:$Z,通讯通路门店!$S:$S,$G1405)</f>
        <v>0</v>
      </c>
      <c r="AW1405" s="99">
        <f>SUMIFS(通讯通路门店!$AB:$AB,通讯通路门店!$S:$S,$G1405)</f>
        <v>0</v>
      </c>
      <c r="AX1405" s="99">
        <f>SUMIFS(通讯通路门店!$X:$X,通讯通路门店!$S:$S,$G1405)</f>
        <v>0</v>
      </c>
      <c r="AY1405" s="99">
        <f>SUMIFS(通讯通路门店!$Y:$Y,通讯通路门店!$S:$S,$G1405)</f>
        <v>0</v>
      </c>
      <c r="AZ1405" s="99">
        <f>SUMIFS(通讯通路门店!$AA:$AA,通讯通路门店!$S:$S,$G1405)</f>
        <v>0</v>
      </c>
      <c r="BA1405" s="99">
        <f t="shared" si="108"/>
        <v>0</v>
      </c>
      <c r="BB1405" s="99">
        <f t="shared" si="109"/>
        <v>0</v>
      </c>
      <c r="BC1405" s="99">
        <f>SUMIFS(通讯通路门店!$W:$W,通讯通路门店!$S:$S,$G1405,通讯通路门店!$J:$J,"荣耀体验店")+SUMIFS(通讯通路门店!$W:$W,通讯通路门店!$S:$S,$G1405,通讯通路门店!$J:$J,"荣耀授权专卖店")</f>
        <v>0</v>
      </c>
      <c r="BD1405" s="99">
        <f>SUMIFS(通讯通路门店!$Z:$Z,通讯通路门店!$S:$S,$G1405,通讯通路门店!$J:$J,"VIVO体验店")</f>
        <v>0</v>
      </c>
      <c r="BE1405" s="99">
        <f>SUMIFS(通讯通路门店!$AB:$AB,通讯通路门店!$S:$S,$G1405,通讯通路门店!$J:$J,"OPPO体验店")</f>
        <v>0</v>
      </c>
      <c r="BF1405" s="99">
        <f>SUMIFS(通讯通路门店!$X:$X,通讯通路门店!$S:$S,$G1405,通讯通路门店!$J:$J,"华为授权体验店")+SUMIFS(通讯通路门店!$AA:$AA,通讯通路门店!$S:$S,$G1405,通讯通路门店!$J:$J,"华为堡垒店")</f>
        <v>0</v>
      </c>
      <c r="BG1405" s="99">
        <f>SUMIFS(通讯通路门店!$Y:$Y,通讯通路门店!$S:$S,$G1405,通讯通路门店!$J:$J,"小米体验店")</f>
        <v>0</v>
      </c>
      <c r="BH1405" s="99">
        <f>SUMIFS(通讯通路门店!$AA:$AA,通讯通路门店!$S:$S,$G1405,通讯通路门店!$J:$J,"苹果体验店")</f>
        <v>0</v>
      </c>
      <c r="BI1405" s="99">
        <f>SUMIFS(通讯通路门店!$K:$K,通讯通路门店!$S:$S,$G1405,通讯通路门店!$J:$J,"其他品牌专卖店")</f>
        <v>0</v>
      </c>
      <c r="BJ1405" s="99">
        <f>SUMIFS(通讯通路门店!$AC:$AC,通讯通路门店!$S:$S,$G1405)</f>
        <v>0</v>
      </c>
      <c r="BK1405" s="99">
        <f>SUMIFS(通讯通路门店!$AD:$AD,通讯通路门店!$S:$S,$G1405)</f>
        <v>0</v>
      </c>
      <c r="BL1405" s="99">
        <f>SUMIFS(通讯通路门店!$AE:$AE,通讯通路门店!$S:$S,$G1405)</f>
        <v>0</v>
      </c>
      <c r="BM1405" s="99">
        <f>SUMIFS(通讯通路门店!$AF:$AF,通讯通路门店!$S:$S,$G1405)</f>
        <v>0</v>
      </c>
      <c r="BN1405" s="99">
        <f>SUMIFS(通讯通路门店!$AG:$AG,通讯通路门店!$S:$S,$G1405)</f>
        <v>0</v>
      </c>
      <c r="BO1405" s="99">
        <f>SUMIFS(通讯通路门店!$AH:$AH,通讯通路门店!$S:$S,$G1405)</f>
        <v>0</v>
      </c>
      <c r="BP1405" s="99">
        <f>SUMIFS(通讯通路门店!$AI:$AI,通讯通路门店!$S:$S,$G1405)</f>
        <v>0</v>
      </c>
      <c r="BQ1405" s="83"/>
    </row>
    <row r="1406" spans="1:69">
      <c r="A1406" s="99" t="str">
        <f>IFERROR(_xlfn.XLOOKUP($G1406,通讯通路门店!$S$4:$S$993933,通讯通路门店!$A$4:$A$993933,0,0),"")</f>
        <v>海南省</v>
      </c>
      <c r="B1406" s="99" t="str">
        <f>IFERROR(_xlfn.XLOOKUP($G1406,通讯通路门店!$S$4:$S$993933,通讯通路门店!$B$4:$B$993933,0,0),"")</f>
        <v>乐东黎族自治县</v>
      </c>
      <c r="C1406" s="99" t="str">
        <f>IFERROR(_xlfn.XLOOKUP($G1406,通讯通路门店!$S$4:$S$993933,通讯通路门店!$C$4:$C$993933,0,0),"")</f>
        <v>乐东黎族自治县</v>
      </c>
      <c r="D1406" s="99" t="str">
        <f>IFERROR(_xlfn.XLOOKUP($G1406,通讯通路门店!$S$4:$S$993933,通讯通路门店!$D$4:$D$993933,0,0),"")</f>
        <v>万冲镇</v>
      </c>
      <c r="E1406" s="83"/>
      <c r="F1406" s="83"/>
      <c r="G1406" s="101"/>
      <c r="H1406" s="102">
        <f>IFERROR(_xlfn.XLOOKUP($G1406,通讯通路门店!$S$4:$S$993933,通讯通路门店!$R$4:$R$993933,0,0),"")</f>
        <v>0</v>
      </c>
      <c r="I1406" s="83"/>
      <c r="J1406" s="83"/>
      <c r="K1406" s="83"/>
      <c r="L1406" s="83"/>
      <c r="M1406" s="83"/>
      <c r="N1406" s="83"/>
      <c r="O1406" s="83"/>
      <c r="P1406" s="83"/>
      <c r="Q1406" s="83"/>
      <c r="R1406" s="83"/>
      <c r="S1406" s="83"/>
      <c r="T1406" s="83"/>
      <c r="U1406" s="99">
        <f>COUNTIF(通讯通路门店!$S:$S,$G1406)</f>
        <v>0</v>
      </c>
      <c r="V1406" s="99">
        <f>COUNTIFS(通讯通路门店!$S:$S,$G1406,通讯通路门店!$J:$J,"综合卖场")</f>
        <v>0</v>
      </c>
      <c r="W1406" s="99">
        <f>SUMIFS(通讯通路门店!$AJ:$AJ,通讯通路门店!$S:$S,通讯客户沙盘!$G1406)</f>
        <v>0</v>
      </c>
      <c r="X1406" s="99">
        <f t="shared" si="105"/>
        <v>0</v>
      </c>
      <c r="Y1406" s="99">
        <f>COUNTIFS(通讯通路门店!$S:$S,$G1406,通讯通路门店!$J:$J,"荣耀体验店")+COUNTIFS(通讯通路门店!$S:$S,$G1406,通讯通路门店!$J:$J,"荣耀授权专卖店")</f>
        <v>0</v>
      </c>
      <c r="Z1406" s="99">
        <f>COUNTIFS(通讯通路门店!$S:$S,$G1406,通讯通路门店!$J:$J,"VIVO体验店")</f>
        <v>0</v>
      </c>
      <c r="AA1406" s="99">
        <f>COUNTIFS(通讯通路门店!$S:$S,$G1406,通讯通路门店!$J:$J,"OPPO体验店")</f>
        <v>0</v>
      </c>
      <c r="AB1406" s="99">
        <f>COUNTIFS(通讯通路门店!$S:$S,$G1406,通讯通路门店!$J:$J,"华为授权体验店")+COUNTIFS(通讯通路门店!$S:$S,$G1406,通讯通路门店!$J:$J,"华为堡垒店")</f>
        <v>0</v>
      </c>
      <c r="AC1406" s="99">
        <f>COUNTIFS(通讯通路门店!$S:$S,$G1406,通讯通路门店!$J:$J,"小米体验店")</f>
        <v>0</v>
      </c>
      <c r="AD1406" s="99">
        <f>COUNTIFS(通讯通路门店!$S:$S,$G1406,通讯通路门店!$J:$J,"苹果体验店")</f>
        <v>0</v>
      </c>
      <c r="AE1406" s="99">
        <f>COUNTIFS(通讯通路门店!$S:$S,$G1406,通讯通路门店!$J:$J,"其他品牌专卖店")</f>
        <v>0</v>
      </c>
      <c r="AF1406" s="99">
        <f>SUMIFS(通讯通路门店!$BI:$BI,通讯通路门店!$S:$S,$G1406)</f>
        <v>0</v>
      </c>
      <c r="AG1406" s="99">
        <f>SUMIFS(通讯通路门店!$BH:$BH,通讯通路门店!$S:$S,$G1406)</f>
        <v>0</v>
      </c>
      <c r="AH1406" s="99">
        <f t="shared" si="106"/>
        <v>0</v>
      </c>
      <c r="AI1406" s="99">
        <f>SUMIFS(通讯通路门店!$BB:$BB,通讯通路门店!$S:$S,$G1406)</f>
        <v>0</v>
      </c>
      <c r="AJ1406" s="99">
        <f>SUMIFS(通讯通路门店!$BE:$BE,通讯通路门店!$S:$S,$G1406)</f>
        <v>0</v>
      </c>
      <c r="AK1406" s="99">
        <f>SUMIFS(通讯通路门店!$BG:$BG,通讯通路门店!$S:$S,$G1406)</f>
        <v>0</v>
      </c>
      <c r="AL1406" s="99">
        <f>SUMIFS(通讯通路门店!$BC:$BC,通讯通路门店!$S:$S,$G1406)</f>
        <v>0</v>
      </c>
      <c r="AM1406" s="99">
        <f>SUMIFS(通讯通路门店!$BD:$BD,通讯通路门店!$S:$S,$G1406)</f>
        <v>0</v>
      </c>
      <c r="AN1406" s="99">
        <f>SUMIFS(通讯通路门店!$BF:$BF,通讯通路门店!$S:$S,$G1406)</f>
        <v>0</v>
      </c>
      <c r="AO1406" s="99">
        <f t="shared" si="107"/>
        <v>0</v>
      </c>
      <c r="AP1406" s="99">
        <f>SUMIFS(通讯通路门店!$K:$K,通讯通路门店!$S:$S,$G1406)</f>
        <v>0</v>
      </c>
      <c r="AQ1406" s="83"/>
      <c r="AR1406" s="99">
        <f>SUMIFS(通讯通路门店!$T:$T,通讯通路门店!$S:$S,$G1406)</f>
        <v>0</v>
      </c>
      <c r="AS1406" s="99">
        <f>SUMIFS(通讯通路门店!$U:$U,通讯通路门店!$S:$S,$G1406)</f>
        <v>0</v>
      </c>
      <c r="AT1406" s="99">
        <f>SUMIFS(通讯通路门店!$V:$V,通讯通路门店!$S:$S,$G1406)</f>
        <v>0</v>
      </c>
      <c r="AU1406" s="99">
        <f>SUMIFS(通讯通路门店!$W:$W,通讯通路门店!$S:$S,$G1406)</f>
        <v>0</v>
      </c>
      <c r="AV1406" s="99">
        <f>SUMIFS(通讯通路门店!$Z:$Z,通讯通路门店!$S:$S,$G1406)</f>
        <v>0</v>
      </c>
      <c r="AW1406" s="99">
        <f>SUMIFS(通讯通路门店!$AB:$AB,通讯通路门店!$S:$S,$G1406)</f>
        <v>0</v>
      </c>
      <c r="AX1406" s="99">
        <f>SUMIFS(通讯通路门店!$X:$X,通讯通路门店!$S:$S,$G1406)</f>
        <v>0</v>
      </c>
      <c r="AY1406" s="99">
        <f>SUMIFS(通讯通路门店!$Y:$Y,通讯通路门店!$S:$S,$G1406)</f>
        <v>0</v>
      </c>
      <c r="AZ1406" s="99">
        <f>SUMIFS(通讯通路门店!$AA:$AA,通讯通路门店!$S:$S,$G1406)</f>
        <v>0</v>
      </c>
      <c r="BA1406" s="99">
        <f t="shared" si="108"/>
        <v>0</v>
      </c>
      <c r="BB1406" s="99">
        <f t="shared" si="109"/>
        <v>0</v>
      </c>
      <c r="BC1406" s="99">
        <f>SUMIFS(通讯通路门店!$W:$W,通讯通路门店!$S:$S,$G1406,通讯通路门店!$J:$J,"荣耀体验店")+SUMIFS(通讯通路门店!$W:$W,通讯通路门店!$S:$S,$G1406,通讯通路门店!$J:$J,"荣耀授权专卖店")</f>
        <v>0</v>
      </c>
      <c r="BD1406" s="99">
        <f>SUMIFS(通讯通路门店!$Z:$Z,通讯通路门店!$S:$S,$G1406,通讯通路门店!$J:$J,"VIVO体验店")</f>
        <v>0</v>
      </c>
      <c r="BE1406" s="99">
        <f>SUMIFS(通讯通路门店!$AB:$AB,通讯通路门店!$S:$S,$G1406,通讯通路门店!$J:$J,"OPPO体验店")</f>
        <v>0</v>
      </c>
      <c r="BF1406" s="99">
        <f>SUMIFS(通讯通路门店!$X:$X,通讯通路门店!$S:$S,$G1406,通讯通路门店!$J:$J,"华为授权体验店")+SUMIFS(通讯通路门店!$AA:$AA,通讯通路门店!$S:$S,$G1406,通讯通路门店!$J:$J,"华为堡垒店")</f>
        <v>0</v>
      </c>
      <c r="BG1406" s="99">
        <f>SUMIFS(通讯通路门店!$Y:$Y,通讯通路门店!$S:$S,$G1406,通讯通路门店!$J:$J,"小米体验店")</f>
        <v>0</v>
      </c>
      <c r="BH1406" s="99">
        <f>SUMIFS(通讯通路门店!$AA:$AA,通讯通路门店!$S:$S,$G1406,通讯通路门店!$J:$J,"苹果体验店")</f>
        <v>0</v>
      </c>
      <c r="BI1406" s="99">
        <f>SUMIFS(通讯通路门店!$K:$K,通讯通路门店!$S:$S,$G1406,通讯通路门店!$J:$J,"其他品牌专卖店")</f>
        <v>0</v>
      </c>
      <c r="BJ1406" s="99">
        <f>SUMIFS(通讯通路门店!$AC:$AC,通讯通路门店!$S:$S,$G1406)</f>
        <v>0</v>
      </c>
      <c r="BK1406" s="99">
        <f>SUMIFS(通讯通路门店!$AD:$AD,通讯通路门店!$S:$S,$G1406)</f>
        <v>0</v>
      </c>
      <c r="BL1406" s="99">
        <f>SUMIFS(通讯通路门店!$AE:$AE,通讯通路门店!$S:$S,$G1406)</f>
        <v>0</v>
      </c>
      <c r="BM1406" s="99">
        <f>SUMIFS(通讯通路门店!$AF:$AF,通讯通路门店!$S:$S,$G1406)</f>
        <v>0</v>
      </c>
      <c r="BN1406" s="99">
        <f>SUMIFS(通讯通路门店!$AG:$AG,通讯通路门店!$S:$S,$G1406)</f>
        <v>0</v>
      </c>
      <c r="BO1406" s="99">
        <f>SUMIFS(通讯通路门店!$AH:$AH,通讯通路门店!$S:$S,$G1406)</f>
        <v>0</v>
      </c>
      <c r="BP1406" s="99">
        <f>SUMIFS(通讯通路门店!$AI:$AI,通讯通路门店!$S:$S,$G1406)</f>
        <v>0</v>
      </c>
      <c r="BQ1406" s="83"/>
    </row>
    <row r="1407" spans="1:69">
      <c r="A1407" s="99" t="str">
        <f>IFERROR(_xlfn.XLOOKUP($G1407,通讯通路门店!$S$4:$S$993933,通讯通路门店!$A$4:$A$993933,0,0),"")</f>
        <v>海南省</v>
      </c>
      <c r="B1407" s="99" t="str">
        <f>IFERROR(_xlfn.XLOOKUP($G1407,通讯通路门店!$S$4:$S$993933,通讯通路门店!$B$4:$B$993933,0,0),"")</f>
        <v>乐东黎族自治县</v>
      </c>
      <c r="C1407" s="99" t="str">
        <f>IFERROR(_xlfn.XLOOKUP($G1407,通讯通路门店!$S$4:$S$993933,通讯通路门店!$C$4:$C$993933,0,0),"")</f>
        <v>乐东黎族自治县</v>
      </c>
      <c r="D1407" s="99" t="str">
        <f>IFERROR(_xlfn.XLOOKUP($G1407,通讯通路门店!$S$4:$S$993933,通讯通路门店!$D$4:$D$993933,0,0),"")</f>
        <v>万冲镇</v>
      </c>
      <c r="E1407" s="83"/>
      <c r="F1407" s="83"/>
      <c r="G1407" s="101"/>
      <c r="H1407" s="102">
        <f>IFERROR(_xlfn.XLOOKUP($G1407,通讯通路门店!$S$4:$S$993933,通讯通路门店!$R$4:$R$993933,0,0),"")</f>
        <v>0</v>
      </c>
      <c r="I1407" s="83"/>
      <c r="J1407" s="83"/>
      <c r="K1407" s="83"/>
      <c r="L1407" s="83"/>
      <c r="M1407" s="83"/>
      <c r="N1407" s="83"/>
      <c r="O1407" s="83"/>
      <c r="P1407" s="83"/>
      <c r="Q1407" s="83"/>
      <c r="R1407" s="83"/>
      <c r="S1407" s="83"/>
      <c r="T1407" s="83"/>
      <c r="U1407" s="99">
        <f>COUNTIF(通讯通路门店!$S:$S,$G1407)</f>
        <v>0</v>
      </c>
      <c r="V1407" s="99">
        <f>COUNTIFS(通讯通路门店!$S:$S,$G1407,通讯通路门店!$J:$J,"综合卖场")</f>
        <v>0</v>
      </c>
      <c r="W1407" s="99">
        <f>SUMIFS(通讯通路门店!$AJ:$AJ,通讯通路门店!$S:$S,通讯客户沙盘!$G1407)</f>
        <v>0</v>
      </c>
      <c r="X1407" s="99">
        <f t="shared" si="105"/>
        <v>0</v>
      </c>
      <c r="Y1407" s="99">
        <f>COUNTIFS(通讯通路门店!$S:$S,$G1407,通讯通路门店!$J:$J,"荣耀体验店")+COUNTIFS(通讯通路门店!$S:$S,$G1407,通讯通路门店!$J:$J,"荣耀授权专卖店")</f>
        <v>0</v>
      </c>
      <c r="Z1407" s="99">
        <f>COUNTIFS(通讯通路门店!$S:$S,$G1407,通讯通路门店!$J:$J,"VIVO体验店")</f>
        <v>0</v>
      </c>
      <c r="AA1407" s="99">
        <f>COUNTIFS(通讯通路门店!$S:$S,$G1407,通讯通路门店!$J:$J,"OPPO体验店")</f>
        <v>0</v>
      </c>
      <c r="AB1407" s="99">
        <f>COUNTIFS(通讯通路门店!$S:$S,$G1407,通讯通路门店!$J:$J,"华为授权体验店")+COUNTIFS(通讯通路门店!$S:$S,$G1407,通讯通路门店!$J:$J,"华为堡垒店")</f>
        <v>0</v>
      </c>
      <c r="AC1407" s="99">
        <f>COUNTIFS(通讯通路门店!$S:$S,$G1407,通讯通路门店!$J:$J,"小米体验店")</f>
        <v>0</v>
      </c>
      <c r="AD1407" s="99">
        <f>COUNTIFS(通讯通路门店!$S:$S,$G1407,通讯通路门店!$J:$J,"苹果体验店")</f>
        <v>0</v>
      </c>
      <c r="AE1407" s="99">
        <f>COUNTIFS(通讯通路门店!$S:$S,$G1407,通讯通路门店!$J:$J,"其他品牌专卖店")</f>
        <v>0</v>
      </c>
      <c r="AF1407" s="99">
        <f>SUMIFS(通讯通路门店!$BI:$BI,通讯通路门店!$S:$S,$G1407)</f>
        <v>0</v>
      </c>
      <c r="AG1407" s="99">
        <f>SUMIFS(通讯通路门店!$BH:$BH,通讯通路门店!$S:$S,$G1407)</f>
        <v>0</v>
      </c>
      <c r="AH1407" s="99">
        <f t="shared" si="106"/>
        <v>0</v>
      </c>
      <c r="AI1407" s="99">
        <f>SUMIFS(通讯通路门店!$BB:$BB,通讯通路门店!$S:$S,$G1407)</f>
        <v>0</v>
      </c>
      <c r="AJ1407" s="99">
        <f>SUMIFS(通讯通路门店!$BE:$BE,通讯通路门店!$S:$S,$G1407)</f>
        <v>0</v>
      </c>
      <c r="AK1407" s="99">
        <f>SUMIFS(通讯通路门店!$BG:$BG,通讯通路门店!$S:$S,$G1407)</f>
        <v>0</v>
      </c>
      <c r="AL1407" s="99">
        <f>SUMIFS(通讯通路门店!$BC:$BC,通讯通路门店!$S:$S,$G1407)</f>
        <v>0</v>
      </c>
      <c r="AM1407" s="99">
        <f>SUMIFS(通讯通路门店!$BD:$BD,通讯通路门店!$S:$S,$G1407)</f>
        <v>0</v>
      </c>
      <c r="AN1407" s="99">
        <f>SUMIFS(通讯通路门店!$BF:$BF,通讯通路门店!$S:$S,$G1407)</f>
        <v>0</v>
      </c>
      <c r="AO1407" s="99">
        <f t="shared" si="107"/>
        <v>0</v>
      </c>
      <c r="AP1407" s="99">
        <f>SUMIFS(通讯通路门店!$K:$K,通讯通路门店!$S:$S,$G1407)</f>
        <v>0</v>
      </c>
      <c r="AQ1407" s="83"/>
      <c r="AR1407" s="99">
        <f>SUMIFS(通讯通路门店!$T:$T,通讯通路门店!$S:$S,$G1407)</f>
        <v>0</v>
      </c>
      <c r="AS1407" s="99">
        <f>SUMIFS(通讯通路门店!$U:$U,通讯通路门店!$S:$S,$G1407)</f>
        <v>0</v>
      </c>
      <c r="AT1407" s="99">
        <f>SUMIFS(通讯通路门店!$V:$V,通讯通路门店!$S:$S,$G1407)</f>
        <v>0</v>
      </c>
      <c r="AU1407" s="99">
        <f>SUMIFS(通讯通路门店!$W:$W,通讯通路门店!$S:$S,$G1407)</f>
        <v>0</v>
      </c>
      <c r="AV1407" s="99">
        <f>SUMIFS(通讯通路门店!$Z:$Z,通讯通路门店!$S:$S,$G1407)</f>
        <v>0</v>
      </c>
      <c r="AW1407" s="99">
        <f>SUMIFS(通讯通路门店!$AB:$AB,通讯通路门店!$S:$S,$G1407)</f>
        <v>0</v>
      </c>
      <c r="AX1407" s="99">
        <f>SUMIFS(通讯通路门店!$X:$X,通讯通路门店!$S:$S,$G1407)</f>
        <v>0</v>
      </c>
      <c r="AY1407" s="99">
        <f>SUMIFS(通讯通路门店!$Y:$Y,通讯通路门店!$S:$S,$G1407)</f>
        <v>0</v>
      </c>
      <c r="AZ1407" s="99">
        <f>SUMIFS(通讯通路门店!$AA:$AA,通讯通路门店!$S:$S,$G1407)</f>
        <v>0</v>
      </c>
      <c r="BA1407" s="99">
        <f t="shared" si="108"/>
        <v>0</v>
      </c>
      <c r="BB1407" s="99">
        <f t="shared" si="109"/>
        <v>0</v>
      </c>
      <c r="BC1407" s="99">
        <f>SUMIFS(通讯通路门店!$W:$W,通讯通路门店!$S:$S,$G1407,通讯通路门店!$J:$J,"荣耀体验店")+SUMIFS(通讯通路门店!$W:$W,通讯通路门店!$S:$S,$G1407,通讯通路门店!$J:$J,"荣耀授权专卖店")</f>
        <v>0</v>
      </c>
      <c r="BD1407" s="99">
        <f>SUMIFS(通讯通路门店!$Z:$Z,通讯通路门店!$S:$S,$G1407,通讯通路门店!$J:$J,"VIVO体验店")</f>
        <v>0</v>
      </c>
      <c r="BE1407" s="99">
        <f>SUMIFS(通讯通路门店!$AB:$AB,通讯通路门店!$S:$S,$G1407,通讯通路门店!$J:$J,"OPPO体验店")</f>
        <v>0</v>
      </c>
      <c r="BF1407" s="99">
        <f>SUMIFS(通讯通路门店!$X:$X,通讯通路门店!$S:$S,$G1407,通讯通路门店!$J:$J,"华为授权体验店")+SUMIFS(通讯通路门店!$AA:$AA,通讯通路门店!$S:$S,$G1407,通讯通路门店!$J:$J,"华为堡垒店")</f>
        <v>0</v>
      </c>
      <c r="BG1407" s="99">
        <f>SUMIFS(通讯通路门店!$Y:$Y,通讯通路门店!$S:$S,$G1407,通讯通路门店!$J:$J,"小米体验店")</f>
        <v>0</v>
      </c>
      <c r="BH1407" s="99">
        <f>SUMIFS(通讯通路门店!$AA:$AA,通讯通路门店!$S:$S,$G1407,通讯通路门店!$J:$J,"苹果体验店")</f>
        <v>0</v>
      </c>
      <c r="BI1407" s="99">
        <f>SUMIFS(通讯通路门店!$K:$K,通讯通路门店!$S:$S,$G1407,通讯通路门店!$J:$J,"其他品牌专卖店")</f>
        <v>0</v>
      </c>
      <c r="BJ1407" s="99">
        <f>SUMIFS(通讯通路门店!$AC:$AC,通讯通路门店!$S:$S,$G1407)</f>
        <v>0</v>
      </c>
      <c r="BK1407" s="99">
        <f>SUMIFS(通讯通路门店!$AD:$AD,通讯通路门店!$S:$S,$G1407)</f>
        <v>0</v>
      </c>
      <c r="BL1407" s="99">
        <f>SUMIFS(通讯通路门店!$AE:$AE,通讯通路门店!$S:$S,$G1407)</f>
        <v>0</v>
      </c>
      <c r="BM1407" s="99">
        <f>SUMIFS(通讯通路门店!$AF:$AF,通讯通路门店!$S:$S,$G1407)</f>
        <v>0</v>
      </c>
      <c r="BN1407" s="99">
        <f>SUMIFS(通讯通路门店!$AG:$AG,通讯通路门店!$S:$S,$G1407)</f>
        <v>0</v>
      </c>
      <c r="BO1407" s="99">
        <f>SUMIFS(通讯通路门店!$AH:$AH,通讯通路门店!$S:$S,$G1407)</f>
        <v>0</v>
      </c>
      <c r="BP1407" s="99">
        <f>SUMIFS(通讯通路门店!$AI:$AI,通讯通路门店!$S:$S,$G1407)</f>
        <v>0</v>
      </c>
      <c r="BQ1407" s="83"/>
    </row>
    <row r="1408" spans="1:69">
      <c r="A1408" s="99" t="str">
        <f>IFERROR(_xlfn.XLOOKUP($G1408,通讯通路门店!$S$4:$S$993933,通讯通路门店!$A$4:$A$993933,0,0),"")</f>
        <v>海南省</v>
      </c>
      <c r="B1408" s="99" t="str">
        <f>IFERROR(_xlfn.XLOOKUP($G1408,通讯通路门店!$S$4:$S$993933,通讯通路门店!$B$4:$B$993933,0,0),"")</f>
        <v>乐东黎族自治县</v>
      </c>
      <c r="C1408" s="99" t="str">
        <f>IFERROR(_xlfn.XLOOKUP($G1408,通讯通路门店!$S$4:$S$993933,通讯通路门店!$C$4:$C$993933,0,0),"")</f>
        <v>乐东黎族自治县</v>
      </c>
      <c r="D1408" s="99" t="str">
        <f>IFERROR(_xlfn.XLOOKUP($G1408,通讯通路门店!$S$4:$S$993933,通讯通路门店!$D$4:$D$993933,0,0),"")</f>
        <v>万冲镇</v>
      </c>
      <c r="E1408" s="83"/>
      <c r="F1408" s="83"/>
      <c r="G1408" s="101"/>
      <c r="H1408" s="102">
        <f>IFERROR(_xlfn.XLOOKUP($G1408,通讯通路门店!$S$4:$S$993933,通讯通路门店!$R$4:$R$993933,0,0),"")</f>
        <v>0</v>
      </c>
      <c r="I1408" s="83"/>
      <c r="J1408" s="83"/>
      <c r="K1408" s="83"/>
      <c r="L1408" s="83"/>
      <c r="M1408" s="83"/>
      <c r="N1408" s="83"/>
      <c r="O1408" s="83"/>
      <c r="P1408" s="83"/>
      <c r="Q1408" s="83"/>
      <c r="R1408" s="83"/>
      <c r="S1408" s="83"/>
      <c r="T1408" s="83"/>
      <c r="U1408" s="99">
        <f>COUNTIF(通讯通路门店!$S:$S,$G1408)</f>
        <v>0</v>
      </c>
      <c r="V1408" s="99">
        <f>COUNTIFS(通讯通路门店!$S:$S,$G1408,通讯通路门店!$J:$J,"综合卖场")</f>
        <v>0</v>
      </c>
      <c r="W1408" s="99">
        <f>SUMIFS(通讯通路门店!$AJ:$AJ,通讯通路门店!$S:$S,通讯客户沙盘!$G1408)</f>
        <v>0</v>
      </c>
      <c r="X1408" s="99">
        <f t="shared" si="105"/>
        <v>0</v>
      </c>
      <c r="Y1408" s="99">
        <f>COUNTIFS(通讯通路门店!$S:$S,$G1408,通讯通路门店!$J:$J,"荣耀体验店")+COUNTIFS(通讯通路门店!$S:$S,$G1408,通讯通路门店!$J:$J,"荣耀授权专卖店")</f>
        <v>0</v>
      </c>
      <c r="Z1408" s="99">
        <f>COUNTIFS(通讯通路门店!$S:$S,$G1408,通讯通路门店!$J:$J,"VIVO体验店")</f>
        <v>0</v>
      </c>
      <c r="AA1408" s="99">
        <f>COUNTIFS(通讯通路门店!$S:$S,$G1408,通讯通路门店!$J:$J,"OPPO体验店")</f>
        <v>0</v>
      </c>
      <c r="AB1408" s="99">
        <f>COUNTIFS(通讯通路门店!$S:$S,$G1408,通讯通路门店!$J:$J,"华为授权体验店")+COUNTIFS(通讯通路门店!$S:$S,$G1408,通讯通路门店!$J:$J,"华为堡垒店")</f>
        <v>0</v>
      </c>
      <c r="AC1408" s="99">
        <f>COUNTIFS(通讯通路门店!$S:$S,$G1408,通讯通路门店!$J:$J,"小米体验店")</f>
        <v>0</v>
      </c>
      <c r="AD1408" s="99">
        <f>COUNTIFS(通讯通路门店!$S:$S,$G1408,通讯通路门店!$J:$J,"苹果体验店")</f>
        <v>0</v>
      </c>
      <c r="AE1408" s="99">
        <f>COUNTIFS(通讯通路门店!$S:$S,$G1408,通讯通路门店!$J:$J,"其他品牌专卖店")</f>
        <v>0</v>
      </c>
      <c r="AF1408" s="99">
        <f>SUMIFS(通讯通路门店!$BI:$BI,通讯通路门店!$S:$S,$G1408)</f>
        <v>0</v>
      </c>
      <c r="AG1408" s="99">
        <f>SUMIFS(通讯通路门店!$BH:$BH,通讯通路门店!$S:$S,$G1408)</f>
        <v>0</v>
      </c>
      <c r="AH1408" s="99">
        <f t="shared" si="106"/>
        <v>0</v>
      </c>
      <c r="AI1408" s="99">
        <f>SUMIFS(通讯通路门店!$BB:$BB,通讯通路门店!$S:$S,$G1408)</f>
        <v>0</v>
      </c>
      <c r="AJ1408" s="99">
        <f>SUMIFS(通讯通路门店!$BE:$BE,通讯通路门店!$S:$S,$G1408)</f>
        <v>0</v>
      </c>
      <c r="AK1408" s="99">
        <f>SUMIFS(通讯通路门店!$BG:$BG,通讯通路门店!$S:$S,$G1408)</f>
        <v>0</v>
      </c>
      <c r="AL1408" s="99">
        <f>SUMIFS(通讯通路门店!$BC:$BC,通讯通路门店!$S:$S,$G1408)</f>
        <v>0</v>
      </c>
      <c r="AM1408" s="99">
        <f>SUMIFS(通讯通路门店!$BD:$BD,通讯通路门店!$S:$S,$G1408)</f>
        <v>0</v>
      </c>
      <c r="AN1408" s="99">
        <f>SUMIFS(通讯通路门店!$BF:$BF,通讯通路门店!$S:$S,$G1408)</f>
        <v>0</v>
      </c>
      <c r="AO1408" s="99">
        <f t="shared" si="107"/>
        <v>0</v>
      </c>
      <c r="AP1408" s="99">
        <f>SUMIFS(通讯通路门店!$K:$K,通讯通路门店!$S:$S,$G1408)</f>
        <v>0</v>
      </c>
      <c r="AQ1408" s="83"/>
      <c r="AR1408" s="99">
        <f>SUMIFS(通讯通路门店!$T:$T,通讯通路门店!$S:$S,$G1408)</f>
        <v>0</v>
      </c>
      <c r="AS1408" s="99">
        <f>SUMIFS(通讯通路门店!$U:$U,通讯通路门店!$S:$S,$G1408)</f>
        <v>0</v>
      </c>
      <c r="AT1408" s="99">
        <f>SUMIFS(通讯通路门店!$V:$V,通讯通路门店!$S:$S,$G1408)</f>
        <v>0</v>
      </c>
      <c r="AU1408" s="99">
        <f>SUMIFS(通讯通路门店!$W:$W,通讯通路门店!$S:$S,$G1408)</f>
        <v>0</v>
      </c>
      <c r="AV1408" s="99">
        <f>SUMIFS(通讯通路门店!$Z:$Z,通讯通路门店!$S:$S,$G1408)</f>
        <v>0</v>
      </c>
      <c r="AW1408" s="99">
        <f>SUMIFS(通讯通路门店!$AB:$AB,通讯通路门店!$S:$S,$G1408)</f>
        <v>0</v>
      </c>
      <c r="AX1408" s="99">
        <f>SUMIFS(通讯通路门店!$X:$X,通讯通路门店!$S:$S,$G1408)</f>
        <v>0</v>
      </c>
      <c r="AY1408" s="99">
        <f>SUMIFS(通讯通路门店!$Y:$Y,通讯通路门店!$S:$S,$G1408)</f>
        <v>0</v>
      </c>
      <c r="AZ1408" s="99">
        <f>SUMIFS(通讯通路门店!$AA:$AA,通讯通路门店!$S:$S,$G1408)</f>
        <v>0</v>
      </c>
      <c r="BA1408" s="99">
        <f t="shared" si="108"/>
        <v>0</v>
      </c>
      <c r="BB1408" s="99">
        <f t="shared" si="109"/>
        <v>0</v>
      </c>
      <c r="BC1408" s="99">
        <f>SUMIFS(通讯通路门店!$W:$W,通讯通路门店!$S:$S,$G1408,通讯通路门店!$J:$J,"荣耀体验店")+SUMIFS(通讯通路门店!$W:$W,通讯通路门店!$S:$S,$G1408,通讯通路门店!$J:$J,"荣耀授权专卖店")</f>
        <v>0</v>
      </c>
      <c r="BD1408" s="99">
        <f>SUMIFS(通讯通路门店!$Z:$Z,通讯通路门店!$S:$S,$G1408,通讯通路门店!$J:$J,"VIVO体验店")</f>
        <v>0</v>
      </c>
      <c r="BE1408" s="99">
        <f>SUMIFS(通讯通路门店!$AB:$AB,通讯通路门店!$S:$S,$G1408,通讯通路门店!$J:$J,"OPPO体验店")</f>
        <v>0</v>
      </c>
      <c r="BF1408" s="99">
        <f>SUMIFS(通讯通路门店!$X:$X,通讯通路门店!$S:$S,$G1408,通讯通路门店!$J:$J,"华为授权体验店")+SUMIFS(通讯通路门店!$AA:$AA,通讯通路门店!$S:$S,$G1408,通讯通路门店!$J:$J,"华为堡垒店")</f>
        <v>0</v>
      </c>
      <c r="BG1408" s="99">
        <f>SUMIFS(通讯通路门店!$Y:$Y,通讯通路门店!$S:$S,$G1408,通讯通路门店!$J:$J,"小米体验店")</f>
        <v>0</v>
      </c>
      <c r="BH1408" s="99">
        <f>SUMIFS(通讯通路门店!$AA:$AA,通讯通路门店!$S:$S,$G1408,通讯通路门店!$J:$J,"苹果体验店")</f>
        <v>0</v>
      </c>
      <c r="BI1408" s="99">
        <f>SUMIFS(通讯通路门店!$K:$K,通讯通路门店!$S:$S,$G1408,通讯通路门店!$J:$J,"其他品牌专卖店")</f>
        <v>0</v>
      </c>
      <c r="BJ1408" s="99">
        <f>SUMIFS(通讯通路门店!$AC:$AC,通讯通路门店!$S:$S,$G1408)</f>
        <v>0</v>
      </c>
      <c r="BK1408" s="99">
        <f>SUMIFS(通讯通路门店!$AD:$AD,通讯通路门店!$S:$S,$G1408)</f>
        <v>0</v>
      </c>
      <c r="BL1408" s="99">
        <f>SUMIFS(通讯通路门店!$AE:$AE,通讯通路门店!$S:$S,$G1408)</f>
        <v>0</v>
      </c>
      <c r="BM1408" s="99">
        <f>SUMIFS(通讯通路门店!$AF:$AF,通讯通路门店!$S:$S,$G1408)</f>
        <v>0</v>
      </c>
      <c r="BN1408" s="99">
        <f>SUMIFS(通讯通路门店!$AG:$AG,通讯通路门店!$S:$S,$G1408)</f>
        <v>0</v>
      </c>
      <c r="BO1408" s="99">
        <f>SUMIFS(通讯通路门店!$AH:$AH,通讯通路门店!$S:$S,$G1408)</f>
        <v>0</v>
      </c>
      <c r="BP1408" s="99">
        <f>SUMIFS(通讯通路门店!$AI:$AI,通讯通路门店!$S:$S,$G1408)</f>
        <v>0</v>
      </c>
      <c r="BQ1408" s="83"/>
    </row>
    <row r="1409" spans="1:69">
      <c r="A1409" s="99" t="str">
        <f>IFERROR(_xlfn.XLOOKUP($G1409,通讯通路门店!$S$4:$S$993933,通讯通路门店!$A$4:$A$993933,0,0),"")</f>
        <v>海南省</v>
      </c>
      <c r="B1409" s="99" t="str">
        <f>IFERROR(_xlfn.XLOOKUP($G1409,通讯通路门店!$S$4:$S$993933,通讯通路门店!$B$4:$B$993933,0,0),"")</f>
        <v>乐东黎族自治县</v>
      </c>
      <c r="C1409" s="99" t="str">
        <f>IFERROR(_xlfn.XLOOKUP($G1409,通讯通路门店!$S$4:$S$993933,通讯通路门店!$C$4:$C$993933,0,0),"")</f>
        <v>乐东黎族自治县</v>
      </c>
      <c r="D1409" s="99" t="str">
        <f>IFERROR(_xlfn.XLOOKUP($G1409,通讯通路门店!$S$4:$S$993933,通讯通路门店!$D$4:$D$993933,0,0),"")</f>
        <v>万冲镇</v>
      </c>
      <c r="E1409" s="83"/>
      <c r="F1409" s="83"/>
      <c r="G1409" s="101"/>
      <c r="H1409" s="102">
        <f>IFERROR(_xlfn.XLOOKUP($G1409,通讯通路门店!$S$4:$S$993933,通讯通路门店!$R$4:$R$993933,0,0),"")</f>
        <v>0</v>
      </c>
      <c r="I1409" s="83"/>
      <c r="J1409" s="83"/>
      <c r="K1409" s="83"/>
      <c r="L1409" s="83"/>
      <c r="M1409" s="83"/>
      <c r="N1409" s="83"/>
      <c r="O1409" s="83"/>
      <c r="P1409" s="83"/>
      <c r="Q1409" s="83"/>
      <c r="R1409" s="83"/>
      <c r="S1409" s="83"/>
      <c r="T1409" s="83"/>
      <c r="U1409" s="99">
        <f>COUNTIF(通讯通路门店!$S:$S,$G1409)</f>
        <v>0</v>
      </c>
      <c r="V1409" s="99">
        <f>COUNTIFS(通讯通路门店!$S:$S,$G1409,通讯通路门店!$J:$J,"综合卖场")</f>
        <v>0</v>
      </c>
      <c r="W1409" s="99">
        <f>SUMIFS(通讯通路门店!$AJ:$AJ,通讯通路门店!$S:$S,通讯客户沙盘!$G1409)</f>
        <v>0</v>
      </c>
      <c r="X1409" s="99">
        <f t="shared" si="105"/>
        <v>0</v>
      </c>
      <c r="Y1409" s="99">
        <f>COUNTIFS(通讯通路门店!$S:$S,$G1409,通讯通路门店!$J:$J,"荣耀体验店")+COUNTIFS(通讯通路门店!$S:$S,$G1409,通讯通路门店!$J:$J,"荣耀授权专卖店")</f>
        <v>0</v>
      </c>
      <c r="Z1409" s="99">
        <f>COUNTIFS(通讯通路门店!$S:$S,$G1409,通讯通路门店!$J:$J,"VIVO体验店")</f>
        <v>0</v>
      </c>
      <c r="AA1409" s="99">
        <f>COUNTIFS(通讯通路门店!$S:$S,$G1409,通讯通路门店!$J:$J,"OPPO体验店")</f>
        <v>0</v>
      </c>
      <c r="AB1409" s="99">
        <f>COUNTIFS(通讯通路门店!$S:$S,$G1409,通讯通路门店!$J:$J,"华为授权体验店")+COUNTIFS(通讯通路门店!$S:$S,$G1409,通讯通路门店!$J:$J,"华为堡垒店")</f>
        <v>0</v>
      </c>
      <c r="AC1409" s="99">
        <f>COUNTIFS(通讯通路门店!$S:$S,$G1409,通讯通路门店!$J:$J,"小米体验店")</f>
        <v>0</v>
      </c>
      <c r="AD1409" s="99">
        <f>COUNTIFS(通讯通路门店!$S:$S,$G1409,通讯通路门店!$J:$J,"苹果体验店")</f>
        <v>0</v>
      </c>
      <c r="AE1409" s="99">
        <f>COUNTIFS(通讯通路门店!$S:$S,$G1409,通讯通路门店!$J:$J,"其他品牌专卖店")</f>
        <v>0</v>
      </c>
      <c r="AF1409" s="99">
        <f>SUMIFS(通讯通路门店!$BI:$BI,通讯通路门店!$S:$S,$G1409)</f>
        <v>0</v>
      </c>
      <c r="AG1409" s="99">
        <f>SUMIFS(通讯通路门店!$BH:$BH,通讯通路门店!$S:$S,$G1409)</f>
        <v>0</v>
      </c>
      <c r="AH1409" s="99">
        <f t="shared" si="106"/>
        <v>0</v>
      </c>
      <c r="AI1409" s="99">
        <f>SUMIFS(通讯通路门店!$BB:$BB,通讯通路门店!$S:$S,$G1409)</f>
        <v>0</v>
      </c>
      <c r="AJ1409" s="99">
        <f>SUMIFS(通讯通路门店!$BE:$BE,通讯通路门店!$S:$S,$G1409)</f>
        <v>0</v>
      </c>
      <c r="AK1409" s="99">
        <f>SUMIFS(通讯通路门店!$BG:$BG,通讯通路门店!$S:$S,$G1409)</f>
        <v>0</v>
      </c>
      <c r="AL1409" s="99">
        <f>SUMIFS(通讯通路门店!$BC:$BC,通讯通路门店!$S:$S,$G1409)</f>
        <v>0</v>
      </c>
      <c r="AM1409" s="99">
        <f>SUMIFS(通讯通路门店!$BD:$BD,通讯通路门店!$S:$S,$G1409)</f>
        <v>0</v>
      </c>
      <c r="AN1409" s="99">
        <f>SUMIFS(通讯通路门店!$BF:$BF,通讯通路门店!$S:$S,$G1409)</f>
        <v>0</v>
      </c>
      <c r="AO1409" s="99">
        <f t="shared" si="107"/>
        <v>0</v>
      </c>
      <c r="AP1409" s="99">
        <f>SUMIFS(通讯通路门店!$K:$K,通讯通路门店!$S:$S,$G1409)</f>
        <v>0</v>
      </c>
      <c r="AQ1409" s="83"/>
      <c r="AR1409" s="99">
        <f>SUMIFS(通讯通路门店!$T:$T,通讯通路门店!$S:$S,$G1409)</f>
        <v>0</v>
      </c>
      <c r="AS1409" s="99">
        <f>SUMIFS(通讯通路门店!$U:$U,通讯通路门店!$S:$S,$G1409)</f>
        <v>0</v>
      </c>
      <c r="AT1409" s="99">
        <f>SUMIFS(通讯通路门店!$V:$V,通讯通路门店!$S:$S,$G1409)</f>
        <v>0</v>
      </c>
      <c r="AU1409" s="99">
        <f>SUMIFS(通讯通路门店!$W:$W,通讯通路门店!$S:$S,$G1409)</f>
        <v>0</v>
      </c>
      <c r="AV1409" s="99">
        <f>SUMIFS(通讯通路门店!$Z:$Z,通讯通路门店!$S:$S,$G1409)</f>
        <v>0</v>
      </c>
      <c r="AW1409" s="99">
        <f>SUMIFS(通讯通路门店!$AB:$AB,通讯通路门店!$S:$S,$G1409)</f>
        <v>0</v>
      </c>
      <c r="AX1409" s="99">
        <f>SUMIFS(通讯通路门店!$X:$X,通讯通路门店!$S:$S,$G1409)</f>
        <v>0</v>
      </c>
      <c r="AY1409" s="99">
        <f>SUMIFS(通讯通路门店!$Y:$Y,通讯通路门店!$S:$S,$G1409)</f>
        <v>0</v>
      </c>
      <c r="AZ1409" s="99">
        <f>SUMIFS(通讯通路门店!$AA:$AA,通讯通路门店!$S:$S,$G1409)</f>
        <v>0</v>
      </c>
      <c r="BA1409" s="99">
        <f t="shared" si="108"/>
        <v>0</v>
      </c>
      <c r="BB1409" s="99">
        <f t="shared" si="109"/>
        <v>0</v>
      </c>
      <c r="BC1409" s="99">
        <f>SUMIFS(通讯通路门店!$W:$W,通讯通路门店!$S:$S,$G1409,通讯通路门店!$J:$J,"荣耀体验店")+SUMIFS(通讯通路门店!$W:$W,通讯通路门店!$S:$S,$G1409,通讯通路门店!$J:$J,"荣耀授权专卖店")</f>
        <v>0</v>
      </c>
      <c r="BD1409" s="99">
        <f>SUMIFS(通讯通路门店!$Z:$Z,通讯通路门店!$S:$S,$G1409,通讯通路门店!$J:$J,"VIVO体验店")</f>
        <v>0</v>
      </c>
      <c r="BE1409" s="99">
        <f>SUMIFS(通讯通路门店!$AB:$AB,通讯通路门店!$S:$S,$G1409,通讯通路门店!$J:$J,"OPPO体验店")</f>
        <v>0</v>
      </c>
      <c r="BF1409" s="99">
        <f>SUMIFS(通讯通路门店!$X:$X,通讯通路门店!$S:$S,$G1409,通讯通路门店!$J:$J,"华为授权体验店")+SUMIFS(通讯通路门店!$AA:$AA,通讯通路门店!$S:$S,$G1409,通讯通路门店!$J:$J,"华为堡垒店")</f>
        <v>0</v>
      </c>
      <c r="BG1409" s="99">
        <f>SUMIFS(通讯通路门店!$Y:$Y,通讯通路门店!$S:$S,$G1409,通讯通路门店!$J:$J,"小米体验店")</f>
        <v>0</v>
      </c>
      <c r="BH1409" s="99">
        <f>SUMIFS(通讯通路门店!$AA:$AA,通讯通路门店!$S:$S,$G1409,通讯通路门店!$J:$J,"苹果体验店")</f>
        <v>0</v>
      </c>
      <c r="BI1409" s="99">
        <f>SUMIFS(通讯通路门店!$K:$K,通讯通路门店!$S:$S,$G1409,通讯通路门店!$J:$J,"其他品牌专卖店")</f>
        <v>0</v>
      </c>
      <c r="BJ1409" s="99">
        <f>SUMIFS(通讯通路门店!$AC:$AC,通讯通路门店!$S:$S,$G1409)</f>
        <v>0</v>
      </c>
      <c r="BK1409" s="99">
        <f>SUMIFS(通讯通路门店!$AD:$AD,通讯通路门店!$S:$S,$G1409)</f>
        <v>0</v>
      </c>
      <c r="BL1409" s="99">
        <f>SUMIFS(通讯通路门店!$AE:$AE,通讯通路门店!$S:$S,$G1409)</f>
        <v>0</v>
      </c>
      <c r="BM1409" s="99">
        <f>SUMIFS(通讯通路门店!$AF:$AF,通讯通路门店!$S:$S,$G1409)</f>
        <v>0</v>
      </c>
      <c r="BN1409" s="99">
        <f>SUMIFS(通讯通路门店!$AG:$AG,通讯通路门店!$S:$S,$G1409)</f>
        <v>0</v>
      </c>
      <c r="BO1409" s="99">
        <f>SUMIFS(通讯通路门店!$AH:$AH,通讯通路门店!$S:$S,$G1409)</f>
        <v>0</v>
      </c>
      <c r="BP1409" s="99">
        <f>SUMIFS(通讯通路门店!$AI:$AI,通讯通路门店!$S:$S,$G1409)</f>
        <v>0</v>
      </c>
      <c r="BQ1409" s="83"/>
    </row>
    <row r="1410" spans="1:69">
      <c r="A1410" s="99" t="str">
        <f>IFERROR(_xlfn.XLOOKUP($G1410,通讯通路门店!$S$4:$S$993933,通讯通路门店!$A$4:$A$993933,0,0),"")</f>
        <v>海南省</v>
      </c>
      <c r="B1410" s="99" t="str">
        <f>IFERROR(_xlfn.XLOOKUP($G1410,通讯通路门店!$S$4:$S$993933,通讯通路门店!$B$4:$B$993933,0,0),"")</f>
        <v>乐东黎族自治县</v>
      </c>
      <c r="C1410" s="99" t="str">
        <f>IFERROR(_xlfn.XLOOKUP($G1410,通讯通路门店!$S$4:$S$993933,通讯通路门店!$C$4:$C$993933,0,0),"")</f>
        <v>乐东黎族自治县</v>
      </c>
      <c r="D1410" s="99" t="str">
        <f>IFERROR(_xlfn.XLOOKUP($G1410,通讯通路门店!$S$4:$S$993933,通讯通路门店!$D$4:$D$993933,0,0),"")</f>
        <v>万冲镇</v>
      </c>
      <c r="E1410" s="83"/>
      <c r="F1410" s="83"/>
      <c r="G1410" s="101"/>
      <c r="H1410" s="102">
        <f>IFERROR(_xlfn.XLOOKUP($G1410,通讯通路门店!$S$4:$S$993933,通讯通路门店!$R$4:$R$993933,0,0),"")</f>
        <v>0</v>
      </c>
      <c r="I1410" s="83"/>
      <c r="J1410" s="83"/>
      <c r="K1410" s="83"/>
      <c r="L1410" s="83"/>
      <c r="M1410" s="83"/>
      <c r="N1410" s="83"/>
      <c r="O1410" s="83"/>
      <c r="P1410" s="83"/>
      <c r="Q1410" s="83"/>
      <c r="R1410" s="83"/>
      <c r="S1410" s="83"/>
      <c r="T1410" s="83"/>
      <c r="U1410" s="99">
        <f>COUNTIF(通讯通路门店!$S:$S,$G1410)</f>
        <v>0</v>
      </c>
      <c r="V1410" s="99">
        <f>COUNTIFS(通讯通路门店!$S:$S,$G1410,通讯通路门店!$J:$J,"综合卖场")</f>
        <v>0</v>
      </c>
      <c r="W1410" s="99">
        <f>SUMIFS(通讯通路门店!$AJ:$AJ,通讯通路门店!$S:$S,通讯客户沙盘!$G1410)</f>
        <v>0</v>
      </c>
      <c r="X1410" s="99">
        <f t="shared" si="105"/>
        <v>0</v>
      </c>
      <c r="Y1410" s="99">
        <f>COUNTIFS(通讯通路门店!$S:$S,$G1410,通讯通路门店!$J:$J,"荣耀体验店")+COUNTIFS(通讯通路门店!$S:$S,$G1410,通讯通路门店!$J:$J,"荣耀授权专卖店")</f>
        <v>0</v>
      </c>
      <c r="Z1410" s="99">
        <f>COUNTIFS(通讯通路门店!$S:$S,$G1410,通讯通路门店!$J:$J,"VIVO体验店")</f>
        <v>0</v>
      </c>
      <c r="AA1410" s="99">
        <f>COUNTIFS(通讯通路门店!$S:$S,$G1410,通讯通路门店!$J:$J,"OPPO体验店")</f>
        <v>0</v>
      </c>
      <c r="AB1410" s="99">
        <f>COUNTIFS(通讯通路门店!$S:$S,$G1410,通讯通路门店!$J:$J,"华为授权体验店")+COUNTIFS(通讯通路门店!$S:$S,$G1410,通讯通路门店!$J:$J,"华为堡垒店")</f>
        <v>0</v>
      </c>
      <c r="AC1410" s="99">
        <f>COUNTIFS(通讯通路门店!$S:$S,$G1410,通讯通路门店!$J:$J,"小米体验店")</f>
        <v>0</v>
      </c>
      <c r="AD1410" s="99">
        <f>COUNTIFS(通讯通路门店!$S:$S,$G1410,通讯通路门店!$J:$J,"苹果体验店")</f>
        <v>0</v>
      </c>
      <c r="AE1410" s="99">
        <f>COUNTIFS(通讯通路门店!$S:$S,$G1410,通讯通路门店!$J:$J,"其他品牌专卖店")</f>
        <v>0</v>
      </c>
      <c r="AF1410" s="99">
        <f>SUMIFS(通讯通路门店!$BI:$BI,通讯通路门店!$S:$S,$G1410)</f>
        <v>0</v>
      </c>
      <c r="AG1410" s="99">
        <f>SUMIFS(通讯通路门店!$BH:$BH,通讯通路门店!$S:$S,$G1410)</f>
        <v>0</v>
      </c>
      <c r="AH1410" s="99">
        <f t="shared" si="106"/>
        <v>0</v>
      </c>
      <c r="AI1410" s="99">
        <f>SUMIFS(通讯通路门店!$BB:$BB,通讯通路门店!$S:$S,$G1410)</f>
        <v>0</v>
      </c>
      <c r="AJ1410" s="99">
        <f>SUMIFS(通讯通路门店!$BE:$BE,通讯通路门店!$S:$S,$G1410)</f>
        <v>0</v>
      </c>
      <c r="AK1410" s="99">
        <f>SUMIFS(通讯通路门店!$BG:$BG,通讯通路门店!$S:$S,$G1410)</f>
        <v>0</v>
      </c>
      <c r="AL1410" s="99">
        <f>SUMIFS(通讯通路门店!$BC:$BC,通讯通路门店!$S:$S,$G1410)</f>
        <v>0</v>
      </c>
      <c r="AM1410" s="99">
        <f>SUMIFS(通讯通路门店!$BD:$BD,通讯通路门店!$S:$S,$G1410)</f>
        <v>0</v>
      </c>
      <c r="AN1410" s="99">
        <f>SUMIFS(通讯通路门店!$BF:$BF,通讯通路门店!$S:$S,$G1410)</f>
        <v>0</v>
      </c>
      <c r="AO1410" s="99">
        <f t="shared" si="107"/>
        <v>0</v>
      </c>
      <c r="AP1410" s="99">
        <f>SUMIFS(通讯通路门店!$K:$K,通讯通路门店!$S:$S,$G1410)</f>
        <v>0</v>
      </c>
      <c r="AQ1410" s="83"/>
      <c r="AR1410" s="99">
        <f>SUMIFS(通讯通路门店!$T:$T,通讯通路门店!$S:$S,$G1410)</f>
        <v>0</v>
      </c>
      <c r="AS1410" s="99">
        <f>SUMIFS(通讯通路门店!$U:$U,通讯通路门店!$S:$S,$G1410)</f>
        <v>0</v>
      </c>
      <c r="AT1410" s="99">
        <f>SUMIFS(通讯通路门店!$V:$V,通讯通路门店!$S:$S,$G1410)</f>
        <v>0</v>
      </c>
      <c r="AU1410" s="99">
        <f>SUMIFS(通讯通路门店!$W:$W,通讯通路门店!$S:$S,$G1410)</f>
        <v>0</v>
      </c>
      <c r="AV1410" s="99">
        <f>SUMIFS(通讯通路门店!$Z:$Z,通讯通路门店!$S:$S,$G1410)</f>
        <v>0</v>
      </c>
      <c r="AW1410" s="99">
        <f>SUMIFS(通讯通路门店!$AB:$AB,通讯通路门店!$S:$S,$G1410)</f>
        <v>0</v>
      </c>
      <c r="AX1410" s="99">
        <f>SUMIFS(通讯通路门店!$X:$X,通讯通路门店!$S:$S,$G1410)</f>
        <v>0</v>
      </c>
      <c r="AY1410" s="99">
        <f>SUMIFS(通讯通路门店!$Y:$Y,通讯通路门店!$S:$S,$G1410)</f>
        <v>0</v>
      </c>
      <c r="AZ1410" s="99">
        <f>SUMIFS(通讯通路门店!$AA:$AA,通讯通路门店!$S:$S,$G1410)</f>
        <v>0</v>
      </c>
      <c r="BA1410" s="99">
        <f t="shared" si="108"/>
        <v>0</v>
      </c>
      <c r="BB1410" s="99">
        <f t="shared" si="109"/>
        <v>0</v>
      </c>
      <c r="BC1410" s="99">
        <f>SUMIFS(通讯通路门店!$W:$W,通讯通路门店!$S:$S,$G1410,通讯通路门店!$J:$J,"荣耀体验店")+SUMIFS(通讯通路门店!$W:$W,通讯通路门店!$S:$S,$G1410,通讯通路门店!$J:$J,"荣耀授权专卖店")</f>
        <v>0</v>
      </c>
      <c r="BD1410" s="99">
        <f>SUMIFS(通讯通路门店!$Z:$Z,通讯通路门店!$S:$S,$G1410,通讯通路门店!$J:$J,"VIVO体验店")</f>
        <v>0</v>
      </c>
      <c r="BE1410" s="99">
        <f>SUMIFS(通讯通路门店!$AB:$AB,通讯通路门店!$S:$S,$G1410,通讯通路门店!$J:$J,"OPPO体验店")</f>
        <v>0</v>
      </c>
      <c r="BF1410" s="99">
        <f>SUMIFS(通讯通路门店!$X:$X,通讯通路门店!$S:$S,$G1410,通讯通路门店!$J:$J,"华为授权体验店")+SUMIFS(通讯通路门店!$AA:$AA,通讯通路门店!$S:$S,$G1410,通讯通路门店!$J:$J,"华为堡垒店")</f>
        <v>0</v>
      </c>
      <c r="BG1410" s="99">
        <f>SUMIFS(通讯通路门店!$Y:$Y,通讯通路门店!$S:$S,$G1410,通讯通路门店!$J:$J,"小米体验店")</f>
        <v>0</v>
      </c>
      <c r="BH1410" s="99">
        <f>SUMIFS(通讯通路门店!$AA:$AA,通讯通路门店!$S:$S,$G1410,通讯通路门店!$J:$J,"苹果体验店")</f>
        <v>0</v>
      </c>
      <c r="BI1410" s="99">
        <f>SUMIFS(通讯通路门店!$K:$K,通讯通路门店!$S:$S,$G1410,通讯通路门店!$J:$J,"其他品牌专卖店")</f>
        <v>0</v>
      </c>
      <c r="BJ1410" s="99">
        <f>SUMIFS(通讯通路门店!$AC:$AC,通讯通路门店!$S:$S,$G1410)</f>
        <v>0</v>
      </c>
      <c r="BK1410" s="99">
        <f>SUMIFS(通讯通路门店!$AD:$AD,通讯通路门店!$S:$S,$G1410)</f>
        <v>0</v>
      </c>
      <c r="BL1410" s="99">
        <f>SUMIFS(通讯通路门店!$AE:$AE,通讯通路门店!$S:$S,$G1410)</f>
        <v>0</v>
      </c>
      <c r="BM1410" s="99">
        <f>SUMIFS(通讯通路门店!$AF:$AF,通讯通路门店!$S:$S,$G1410)</f>
        <v>0</v>
      </c>
      <c r="BN1410" s="99">
        <f>SUMIFS(通讯通路门店!$AG:$AG,通讯通路门店!$S:$S,$G1410)</f>
        <v>0</v>
      </c>
      <c r="BO1410" s="99">
        <f>SUMIFS(通讯通路门店!$AH:$AH,通讯通路门店!$S:$S,$G1410)</f>
        <v>0</v>
      </c>
      <c r="BP1410" s="99">
        <f>SUMIFS(通讯通路门店!$AI:$AI,通讯通路门店!$S:$S,$G1410)</f>
        <v>0</v>
      </c>
      <c r="BQ1410" s="83"/>
    </row>
    <row r="1411" spans="1:69">
      <c r="A1411" s="99" t="str">
        <f>IFERROR(_xlfn.XLOOKUP($G1411,通讯通路门店!$S$4:$S$993933,通讯通路门店!$A$4:$A$993933,0,0),"")</f>
        <v>海南省</v>
      </c>
      <c r="B1411" s="99" t="str">
        <f>IFERROR(_xlfn.XLOOKUP($G1411,通讯通路门店!$S$4:$S$993933,通讯通路门店!$B$4:$B$993933,0,0),"")</f>
        <v>乐东黎族自治县</v>
      </c>
      <c r="C1411" s="99" t="str">
        <f>IFERROR(_xlfn.XLOOKUP($G1411,通讯通路门店!$S$4:$S$993933,通讯通路门店!$C$4:$C$993933,0,0),"")</f>
        <v>乐东黎族自治县</v>
      </c>
      <c r="D1411" s="99" t="str">
        <f>IFERROR(_xlfn.XLOOKUP($G1411,通讯通路门店!$S$4:$S$993933,通讯通路门店!$D$4:$D$993933,0,0),"")</f>
        <v>万冲镇</v>
      </c>
      <c r="E1411" s="83"/>
      <c r="F1411" s="83"/>
      <c r="G1411" s="101"/>
      <c r="H1411" s="102">
        <f>IFERROR(_xlfn.XLOOKUP($G1411,通讯通路门店!$S$4:$S$993933,通讯通路门店!$R$4:$R$993933,0,0),"")</f>
        <v>0</v>
      </c>
      <c r="I1411" s="83"/>
      <c r="J1411" s="83"/>
      <c r="K1411" s="83"/>
      <c r="L1411" s="83"/>
      <c r="M1411" s="83"/>
      <c r="N1411" s="83"/>
      <c r="O1411" s="83"/>
      <c r="P1411" s="83"/>
      <c r="Q1411" s="83"/>
      <c r="R1411" s="83"/>
      <c r="S1411" s="83"/>
      <c r="T1411" s="83"/>
      <c r="U1411" s="99">
        <f>COUNTIF(通讯通路门店!$S:$S,$G1411)</f>
        <v>0</v>
      </c>
      <c r="V1411" s="99">
        <f>COUNTIFS(通讯通路门店!$S:$S,$G1411,通讯通路门店!$J:$J,"综合卖场")</f>
        <v>0</v>
      </c>
      <c r="W1411" s="99">
        <f>SUMIFS(通讯通路门店!$AJ:$AJ,通讯通路门店!$S:$S,通讯客户沙盘!$G1411)</f>
        <v>0</v>
      </c>
      <c r="X1411" s="99">
        <f t="shared" si="105"/>
        <v>0</v>
      </c>
      <c r="Y1411" s="99">
        <f>COUNTIFS(通讯通路门店!$S:$S,$G1411,通讯通路门店!$J:$J,"荣耀体验店")+COUNTIFS(通讯通路门店!$S:$S,$G1411,通讯通路门店!$J:$J,"荣耀授权专卖店")</f>
        <v>0</v>
      </c>
      <c r="Z1411" s="99">
        <f>COUNTIFS(通讯通路门店!$S:$S,$G1411,通讯通路门店!$J:$J,"VIVO体验店")</f>
        <v>0</v>
      </c>
      <c r="AA1411" s="99">
        <f>COUNTIFS(通讯通路门店!$S:$S,$G1411,通讯通路门店!$J:$J,"OPPO体验店")</f>
        <v>0</v>
      </c>
      <c r="AB1411" s="99">
        <f>COUNTIFS(通讯通路门店!$S:$S,$G1411,通讯通路门店!$J:$J,"华为授权体验店")+COUNTIFS(通讯通路门店!$S:$S,$G1411,通讯通路门店!$J:$J,"华为堡垒店")</f>
        <v>0</v>
      </c>
      <c r="AC1411" s="99">
        <f>COUNTIFS(通讯通路门店!$S:$S,$G1411,通讯通路门店!$J:$J,"小米体验店")</f>
        <v>0</v>
      </c>
      <c r="AD1411" s="99">
        <f>COUNTIFS(通讯通路门店!$S:$S,$G1411,通讯通路门店!$J:$J,"苹果体验店")</f>
        <v>0</v>
      </c>
      <c r="AE1411" s="99">
        <f>COUNTIFS(通讯通路门店!$S:$S,$G1411,通讯通路门店!$J:$J,"其他品牌专卖店")</f>
        <v>0</v>
      </c>
      <c r="AF1411" s="99">
        <f>SUMIFS(通讯通路门店!$BI:$BI,通讯通路门店!$S:$S,$G1411)</f>
        <v>0</v>
      </c>
      <c r="AG1411" s="99">
        <f>SUMIFS(通讯通路门店!$BH:$BH,通讯通路门店!$S:$S,$G1411)</f>
        <v>0</v>
      </c>
      <c r="AH1411" s="99">
        <f t="shared" si="106"/>
        <v>0</v>
      </c>
      <c r="AI1411" s="99">
        <f>SUMIFS(通讯通路门店!$BB:$BB,通讯通路门店!$S:$S,$G1411)</f>
        <v>0</v>
      </c>
      <c r="AJ1411" s="99">
        <f>SUMIFS(通讯通路门店!$BE:$BE,通讯通路门店!$S:$S,$G1411)</f>
        <v>0</v>
      </c>
      <c r="AK1411" s="99">
        <f>SUMIFS(通讯通路门店!$BG:$BG,通讯通路门店!$S:$S,$G1411)</f>
        <v>0</v>
      </c>
      <c r="AL1411" s="99">
        <f>SUMIFS(通讯通路门店!$BC:$BC,通讯通路门店!$S:$S,$G1411)</f>
        <v>0</v>
      </c>
      <c r="AM1411" s="99">
        <f>SUMIFS(通讯通路门店!$BD:$BD,通讯通路门店!$S:$S,$G1411)</f>
        <v>0</v>
      </c>
      <c r="AN1411" s="99">
        <f>SUMIFS(通讯通路门店!$BF:$BF,通讯通路门店!$S:$S,$G1411)</f>
        <v>0</v>
      </c>
      <c r="AO1411" s="99">
        <f t="shared" si="107"/>
        <v>0</v>
      </c>
      <c r="AP1411" s="99">
        <f>SUMIFS(通讯通路门店!$K:$K,通讯通路门店!$S:$S,$G1411)</f>
        <v>0</v>
      </c>
      <c r="AQ1411" s="83"/>
      <c r="AR1411" s="99">
        <f>SUMIFS(通讯通路门店!$T:$T,通讯通路门店!$S:$S,$G1411)</f>
        <v>0</v>
      </c>
      <c r="AS1411" s="99">
        <f>SUMIFS(通讯通路门店!$U:$U,通讯通路门店!$S:$S,$G1411)</f>
        <v>0</v>
      </c>
      <c r="AT1411" s="99">
        <f>SUMIFS(通讯通路门店!$V:$V,通讯通路门店!$S:$S,$G1411)</f>
        <v>0</v>
      </c>
      <c r="AU1411" s="99">
        <f>SUMIFS(通讯通路门店!$W:$W,通讯通路门店!$S:$S,$G1411)</f>
        <v>0</v>
      </c>
      <c r="AV1411" s="99">
        <f>SUMIFS(通讯通路门店!$Z:$Z,通讯通路门店!$S:$S,$G1411)</f>
        <v>0</v>
      </c>
      <c r="AW1411" s="99">
        <f>SUMIFS(通讯通路门店!$AB:$AB,通讯通路门店!$S:$S,$G1411)</f>
        <v>0</v>
      </c>
      <c r="AX1411" s="99">
        <f>SUMIFS(通讯通路门店!$X:$X,通讯通路门店!$S:$S,$G1411)</f>
        <v>0</v>
      </c>
      <c r="AY1411" s="99">
        <f>SUMIFS(通讯通路门店!$Y:$Y,通讯通路门店!$S:$S,$G1411)</f>
        <v>0</v>
      </c>
      <c r="AZ1411" s="99">
        <f>SUMIFS(通讯通路门店!$AA:$AA,通讯通路门店!$S:$S,$G1411)</f>
        <v>0</v>
      </c>
      <c r="BA1411" s="99">
        <f t="shared" si="108"/>
        <v>0</v>
      </c>
      <c r="BB1411" s="99">
        <f t="shared" si="109"/>
        <v>0</v>
      </c>
      <c r="BC1411" s="99">
        <f>SUMIFS(通讯通路门店!$W:$W,通讯通路门店!$S:$S,$G1411,通讯通路门店!$J:$J,"荣耀体验店")+SUMIFS(通讯通路门店!$W:$W,通讯通路门店!$S:$S,$G1411,通讯通路门店!$J:$J,"荣耀授权专卖店")</f>
        <v>0</v>
      </c>
      <c r="BD1411" s="99">
        <f>SUMIFS(通讯通路门店!$Z:$Z,通讯通路门店!$S:$S,$G1411,通讯通路门店!$J:$J,"VIVO体验店")</f>
        <v>0</v>
      </c>
      <c r="BE1411" s="99">
        <f>SUMIFS(通讯通路门店!$AB:$AB,通讯通路门店!$S:$S,$G1411,通讯通路门店!$J:$J,"OPPO体验店")</f>
        <v>0</v>
      </c>
      <c r="BF1411" s="99">
        <f>SUMIFS(通讯通路门店!$X:$X,通讯通路门店!$S:$S,$G1411,通讯通路门店!$J:$J,"华为授权体验店")+SUMIFS(通讯通路门店!$AA:$AA,通讯通路门店!$S:$S,$G1411,通讯通路门店!$J:$J,"华为堡垒店")</f>
        <v>0</v>
      </c>
      <c r="BG1411" s="99">
        <f>SUMIFS(通讯通路门店!$Y:$Y,通讯通路门店!$S:$S,$G1411,通讯通路门店!$J:$J,"小米体验店")</f>
        <v>0</v>
      </c>
      <c r="BH1411" s="99">
        <f>SUMIFS(通讯通路门店!$AA:$AA,通讯通路门店!$S:$S,$G1411,通讯通路门店!$J:$J,"苹果体验店")</f>
        <v>0</v>
      </c>
      <c r="BI1411" s="99">
        <f>SUMIFS(通讯通路门店!$K:$K,通讯通路门店!$S:$S,$G1411,通讯通路门店!$J:$J,"其他品牌专卖店")</f>
        <v>0</v>
      </c>
      <c r="BJ1411" s="99">
        <f>SUMIFS(通讯通路门店!$AC:$AC,通讯通路门店!$S:$S,$G1411)</f>
        <v>0</v>
      </c>
      <c r="BK1411" s="99">
        <f>SUMIFS(通讯通路门店!$AD:$AD,通讯通路门店!$S:$S,$G1411)</f>
        <v>0</v>
      </c>
      <c r="BL1411" s="99">
        <f>SUMIFS(通讯通路门店!$AE:$AE,通讯通路门店!$S:$S,$G1411)</f>
        <v>0</v>
      </c>
      <c r="BM1411" s="99">
        <f>SUMIFS(通讯通路门店!$AF:$AF,通讯通路门店!$S:$S,$G1411)</f>
        <v>0</v>
      </c>
      <c r="BN1411" s="99">
        <f>SUMIFS(通讯通路门店!$AG:$AG,通讯通路门店!$S:$S,$G1411)</f>
        <v>0</v>
      </c>
      <c r="BO1411" s="99">
        <f>SUMIFS(通讯通路门店!$AH:$AH,通讯通路门店!$S:$S,$G1411)</f>
        <v>0</v>
      </c>
      <c r="BP1411" s="99">
        <f>SUMIFS(通讯通路门店!$AI:$AI,通讯通路门店!$S:$S,$G1411)</f>
        <v>0</v>
      </c>
      <c r="BQ1411" s="83"/>
    </row>
    <row r="1412" spans="1:69">
      <c r="A1412" s="99" t="str">
        <f>IFERROR(_xlfn.XLOOKUP($G1412,通讯通路门店!$S$4:$S$993933,通讯通路门店!$A$4:$A$993933,0,0),"")</f>
        <v>海南省</v>
      </c>
      <c r="B1412" s="99" t="str">
        <f>IFERROR(_xlfn.XLOOKUP($G1412,通讯通路门店!$S$4:$S$993933,通讯通路门店!$B$4:$B$993933,0,0),"")</f>
        <v>乐东黎族自治县</v>
      </c>
      <c r="C1412" s="99" t="str">
        <f>IFERROR(_xlfn.XLOOKUP($G1412,通讯通路门店!$S$4:$S$993933,通讯通路门店!$C$4:$C$993933,0,0),"")</f>
        <v>乐东黎族自治县</v>
      </c>
      <c r="D1412" s="99" t="str">
        <f>IFERROR(_xlfn.XLOOKUP($G1412,通讯通路门店!$S$4:$S$993933,通讯通路门店!$D$4:$D$993933,0,0),"")</f>
        <v>万冲镇</v>
      </c>
      <c r="E1412" s="83"/>
      <c r="F1412" s="83"/>
      <c r="G1412" s="101"/>
      <c r="H1412" s="102">
        <f>IFERROR(_xlfn.XLOOKUP($G1412,通讯通路门店!$S$4:$S$993933,通讯通路门店!$R$4:$R$993933,0,0),"")</f>
        <v>0</v>
      </c>
      <c r="I1412" s="83"/>
      <c r="J1412" s="83"/>
      <c r="K1412" s="83"/>
      <c r="L1412" s="83"/>
      <c r="M1412" s="83"/>
      <c r="N1412" s="83"/>
      <c r="O1412" s="83"/>
      <c r="P1412" s="83"/>
      <c r="Q1412" s="83"/>
      <c r="R1412" s="83"/>
      <c r="S1412" s="83"/>
      <c r="T1412" s="83"/>
      <c r="U1412" s="99">
        <f>COUNTIF(通讯通路门店!$S:$S,$G1412)</f>
        <v>0</v>
      </c>
      <c r="V1412" s="99">
        <f>COUNTIFS(通讯通路门店!$S:$S,$G1412,通讯通路门店!$J:$J,"综合卖场")</f>
        <v>0</v>
      </c>
      <c r="W1412" s="99">
        <f>SUMIFS(通讯通路门店!$AJ:$AJ,通讯通路门店!$S:$S,通讯客户沙盘!$G1412)</f>
        <v>0</v>
      </c>
      <c r="X1412" s="99">
        <f t="shared" ref="X1412:X1475" si="110">Y1412+Z1412+AA1412+AB1412+AC1412+AD1412+AE1412</f>
        <v>0</v>
      </c>
      <c r="Y1412" s="99">
        <f>COUNTIFS(通讯通路门店!$S:$S,$G1412,通讯通路门店!$J:$J,"荣耀体验店")+COUNTIFS(通讯通路门店!$S:$S,$G1412,通讯通路门店!$J:$J,"荣耀授权专卖店")</f>
        <v>0</v>
      </c>
      <c r="Z1412" s="99">
        <f>COUNTIFS(通讯通路门店!$S:$S,$G1412,通讯通路门店!$J:$J,"VIVO体验店")</f>
        <v>0</v>
      </c>
      <c r="AA1412" s="99">
        <f>COUNTIFS(通讯通路门店!$S:$S,$G1412,通讯通路门店!$J:$J,"OPPO体验店")</f>
        <v>0</v>
      </c>
      <c r="AB1412" s="99">
        <f>COUNTIFS(通讯通路门店!$S:$S,$G1412,通讯通路门店!$J:$J,"华为授权体验店")+COUNTIFS(通讯通路门店!$S:$S,$G1412,通讯通路门店!$J:$J,"华为堡垒店")</f>
        <v>0</v>
      </c>
      <c r="AC1412" s="99">
        <f>COUNTIFS(通讯通路门店!$S:$S,$G1412,通讯通路门店!$J:$J,"小米体验店")</f>
        <v>0</v>
      </c>
      <c r="AD1412" s="99">
        <f>COUNTIFS(通讯通路门店!$S:$S,$G1412,通讯通路门店!$J:$J,"苹果体验店")</f>
        <v>0</v>
      </c>
      <c r="AE1412" s="99">
        <f>COUNTIFS(通讯通路门店!$S:$S,$G1412,通讯通路门店!$J:$J,"其他品牌专卖店")</f>
        <v>0</v>
      </c>
      <c r="AF1412" s="99">
        <f>SUMIFS(通讯通路门店!$BI:$BI,通讯通路门店!$S:$S,$G1412)</f>
        <v>0</v>
      </c>
      <c r="AG1412" s="99">
        <f>SUMIFS(通讯通路门店!$BH:$BH,通讯通路门店!$S:$S,$G1412)</f>
        <v>0</v>
      </c>
      <c r="AH1412" s="99">
        <f t="shared" ref="AH1412:AH1475" si="111">AI1412+AJ1412+AK1412+AL1412+AM1412+AN1412</f>
        <v>0</v>
      </c>
      <c r="AI1412" s="99">
        <f>SUMIFS(通讯通路门店!$BB:$BB,通讯通路门店!$S:$S,$G1412)</f>
        <v>0</v>
      </c>
      <c r="AJ1412" s="99">
        <f>SUMIFS(通讯通路门店!$BE:$BE,通讯通路门店!$S:$S,$G1412)</f>
        <v>0</v>
      </c>
      <c r="AK1412" s="99">
        <f>SUMIFS(通讯通路门店!$BG:$BG,通讯通路门店!$S:$S,$G1412)</f>
        <v>0</v>
      </c>
      <c r="AL1412" s="99">
        <f>SUMIFS(通讯通路门店!$BC:$BC,通讯通路门店!$S:$S,$G1412)</f>
        <v>0</v>
      </c>
      <c r="AM1412" s="99">
        <f>SUMIFS(通讯通路门店!$BD:$BD,通讯通路门店!$S:$S,$G1412)</f>
        <v>0</v>
      </c>
      <c r="AN1412" s="99">
        <f>SUMIFS(通讯通路门店!$BF:$BF,通讯通路门店!$S:$S,$G1412)</f>
        <v>0</v>
      </c>
      <c r="AO1412" s="99">
        <f t="shared" ref="AO1412:AO1475" si="112">AP1412+AQ1412</f>
        <v>0</v>
      </c>
      <c r="AP1412" s="99">
        <f>SUMIFS(通讯通路门店!$K:$K,通讯通路门店!$S:$S,$G1412)</f>
        <v>0</v>
      </c>
      <c r="AQ1412" s="83"/>
      <c r="AR1412" s="99">
        <f>SUMIFS(通讯通路门店!$T:$T,通讯通路门店!$S:$S,$G1412)</f>
        <v>0</v>
      </c>
      <c r="AS1412" s="99">
        <f>SUMIFS(通讯通路门店!$U:$U,通讯通路门店!$S:$S,$G1412)</f>
        <v>0</v>
      </c>
      <c r="AT1412" s="99">
        <f>SUMIFS(通讯通路门店!$V:$V,通讯通路门店!$S:$S,$G1412)</f>
        <v>0</v>
      </c>
      <c r="AU1412" s="99">
        <f>SUMIFS(通讯通路门店!$W:$W,通讯通路门店!$S:$S,$G1412)</f>
        <v>0</v>
      </c>
      <c r="AV1412" s="99">
        <f>SUMIFS(通讯通路门店!$Z:$Z,通讯通路门店!$S:$S,$G1412)</f>
        <v>0</v>
      </c>
      <c r="AW1412" s="99">
        <f>SUMIFS(通讯通路门店!$AB:$AB,通讯通路门店!$S:$S,$G1412)</f>
        <v>0</v>
      </c>
      <c r="AX1412" s="99">
        <f>SUMIFS(通讯通路门店!$X:$X,通讯通路门店!$S:$S,$G1412)</f>
        <v>0</v>
      </c>
      <c r="AY1412" s="99">
        <f>SUMIFS(通讯通路门店!$Y:$Y,通讯通路门店!$S:$S,$G1412)</f>
        <v>0</v>
      </c>
      <c r="AZ1412" s="99">
        <f>SUMIFS(通讯通路门店!$AA:$AA,通讯通路门店!$S:$S,$G1412)</f>
        <v>0</v>
      </c>
      <c r="BA1412" s="99">
        <f t="shared" ref="BA1412:BA1475" si="113">AP1412-BB1412</f>
        <v>0</v>
      </c>
      <c r="BB1412" s="99">
        <f t="shared" ref="BB1412:BB1475" si="114">BC1412+BD1412+BE1412+BF1412+BG1412+BH1412</f>
        <v>0</v>
      </c>
      <c r="BC1412" s="99">
        <f>SUMIFS(通讯通路门店!$W:$W,通讯通路门店!$S:$S,$G1412,通讯通路门店!$J:$J,"荣耀体验店")+SUMIFS(通讯通路门店!$W:$W,通讯通路门店!$S:$S,$G1412,通讯通路门店!$J:$J,"荣耀授权专卖店")</f>
        <v>0</v>
      </c>
      <c r="BD1412" s="99">
        <f>SUMIFS(通讯通路门店!$Z:$Z,通讯通路门店!$S:$S,$G1412,通讯通路门店!$J:$J,"VIVO体验店")</f>
        <v>0</v>
      </c>
      <c r="BE1412" s="99">
        <f>SUMIFS(通讯通路门店!$AB:$AB,通讯通路门店!$S:$S,$G1412,通讯通路门店!$J:$J,"OPPO体验店")</f>
        <v>0</v>
      </c>
      <c r="BF1412" s="99">
        <f>SUMIFS(通讯通路门店!$X:$X,通讯通路门店!$S:$S,$G1412,通讯通路门店!$J:$J,"华为授权体验店")+SUMIFS(通讯通路门店!$AA:$AA,通讯通路门店!$S:$S,$G1412,通讯通路门店!$J:$J,"华为堡垒店")</f>
        <v>0</v>
      </c>
      <c r="BG1412" s="99">
        <f>SUMIFS(通讯通路门店!$Y:$Y,通讯通路门店!$S:$S,$G1412,通讯通路门店!$J:$J,"小米体验店")</f>
        <v>0</v>
      </c>
      <c r="BH1412" s="99">
        <f>SUMIFS(通讯通路门店!$AA:$AA,通讯通路门店!$S:$S,$G1412,通讯通路门店!$J:$J,"苹果体验店")</f>
        <v>0</v>
      </c>
      <c r="BI1412" s="99">
        <f>SUMIFS(通讯通路门店!$K:$K,通讯通路门店!$S:$S,$G1412,通讯通路门店!$J:$J,"其他品牌专卖店")</f>
        <v>0</v>
      </c>
      <c r="BJ1412" s="99">
        <f>SUMIFS(通讯通路门店!$AC:$AC,通讯通路门店!$S:$S,$G1412)</f>
        <v>0</v>
      </c>
      <c r="BK1412" s="99">
        <f>SUMIFS(通讯通路门店!$AD:$AD,通讯通路门店!$S:$S,$G1412)</f>
        <v>0</v>
      </c>
      <c r="BL1412" s="99">
        <f>SUMIFS(通讯通路门店!$AE:$AE,通讯通路门店!$S:$S,$G1412)</f>
        <v>0</v>
      </c>
      <c r="BM1412" s="99">
        <f>SUMIFS(通讯通路门店!$AF:$AF,通讯通路门店!$S:$S,$G1412)</f>
        <v>0</v>
      </c>
      <c r="BN1412" s="99">
        <f>SUMIFS(通讯通路门店!$AG:$AG,通讯通路门店!$S:$S,$G1412)</f>
        <v>0</v>
      </c>
      <c r="BO1412" s="99">
        <f>SUMIFS(通讯通路门店!$AH:$AH,通讯通路门店!$S:$S,$G1412)</f>
        <v>0</v>
      </c>
      <c r="BP1412" s="99">
        <f>SUMIFS(通讯通路门店!$AI:$AI,通讯通路门店!$S:$S,$G1412)</f>
        <v>0</v>
      </c>
      <c r="BQ1412" s="83"/>
    </row>
    <row r="1413" spans="1:69">
      <c r="A1413" s="99" t="str">
        <f>IFERROR(_xlfn.XLOOKUP($G1413,通讯通路门店!$S$4:$S$993933,通讯通路门店!$A$4:$A$993933,0,0),"")</f>
        <v>海南省</v>
      </c>
      <c r="B1413" s="99" t="str">
        <f>IFERROR(_xlfn.XLOOKUP($G1413,通讯通路门店!$S$4:$S$993933,通讯通路门店!$B$4:$B$993933,0,0),"")</f>
        <v>乐东黎族自治县</v>
      </c>
      <c r="C1413" s="99" t="str">
        <f>IFERROR(_xlfn.XLOOKUP($G1413,通讯通路门店!$S$4:$S$993933,通讯通路门店!$C$4:$C$993933,0,0),"")</f>
        <v>乐东黎族自治县</v>
      </c>
      <c r="D1413" s="99" t="str">
        <f>IFERROR(_xlfn.XLOOKUP($G1413,通讯通路门店!$S$4:$S$993933,通讯通路门店!$D$4:$D$993933,0,0),"")</f>
        <v>万冲镇</v>
      </c>
      <c r="E1413" s="83"/>
      <c r="F1413" s="83"/>
      <c r="G1413" s="101"/>
      <c r="H1413" s="102">
        <f>IFERROR(_xlfn.XLOOKUP($G1413,通讯通路门店!$S$4:$S$993933,通讯通路门店!$R$4:$R$993933,0,0),"")</f>
        <v>0</v>
      </c>
      <c r="I1413" s="83"/>
      <c r="J1413" s="83"/>
      <c r="K1413" s="83"/>
      <c r="L1413" s="83"/>
      <c r="M1413" s="83"/>
      <c r="N1413" s="83"/>
      <c r="O1413" s="83"/>
      <c r="P1413" s="83"/>
      <c r="Q1413" s="83"/>
      <c r="R1413" s="83"/>
      <c r="S1413" s="83"/>
      <c r="T1413" s="83"/>
      <c r="U1413" s="99">
        <f>COUNTIF(通讯通路门店!$S:$S,$G1413)</f>
        <v>0</v>
      </c>
      <c r="V1413" s="99">
        <f>COUNTIFS(通讯通路门店!$S:$S,$G1413,通讯通路门店!$J:$J,"综合卖场")</f>
        <v>0</v>
      </c>
      <c r="W1413" s="99">
        <f>SUMIFS(通讯通路门店!$AJ:$AJ,通讯通路门店!$S:$S,通讯客户沙盘!$G1413)</f>
        <v>0</v>
      </c>
      <c r="X1413" s="99">
        <f t="shared" si="110"/>
        <v>0</v>
      </c>
      <c r="Y1413" s="99">
        <f>COUNTIFS(通讯通路门店!$S:$S,$G1413,通讯通路门店!$J:$J,"荣耀体验店")+COUNTIFS(通讯通路门店!$S:$S,$G1413,通讯通路门店!$J:$J,"荣耀授权专卖店")</f>
        <v>0</v>
      </c>
      <c r="Z1413" s="99">
        <f>COUNTIFS(通讯通路门店!$S:$S,$G1413,通讯通路门店!$J:$J,"VIVO体验店")</f>
        <v>0</v>
      </c>
      <c r="AA1413" s="99">
        <f>COUNTIFS(通讯通路门店!$S:$S,$G1413,通讯通路门店!$J:$J,"OPPO体验店")</f>
        <v>0</v>
      </c>
      <c r="AB1413" s="99">
        <f>COUNTIFS(通讯通路门店!$S:$S,$G1413,通讯通路门店!$J:$J,"华为授权体验店")+COUNTIFS(通讯通路门店!$S:$S,$G1413,通讯通路门店!$J:$J,"华为堡垒店")</f>
        <v>0</v>
      </c>
      <c r="AC1413" s="99">
        <f>COUNTIFS(通讯通路门店!$S:$S,$G1413,通讯通路门店!$J:$J,"小米体验店")</f>
        <v>0</v>
      </c>
      <c r="AD1413" s="99">
        <f>COUNTIFS(通讯通路门店!$S:$S,$G1413,通讯通路门店!$J:$J,"苹果体验店")</f>
        <v>0</v>
      </c>
      <c r="AE1413" s="99">
        <f>COUNTIFS(通讯通路门店!$S:$S,$G1413,通讯通路门店!$J:$J,"其他品牌专卖店")</f>
        <v>0</v>
      </c>
      <c r="AF1413" s="99">
        <f>SUMIFS(通讯通路门店!$BI:$BI,通讯通路门店!$S:$S,$G1413)</f>
        <v>0</v>
      </c>
      <c r="AG1413" s="99">
        <f>SUMIFS(通讯通路门店!$BH:$BH,通讯通路门店!$S:$S,$G1413)</f>
        <v>0</v>
      </c>
      <c r="AH1413" s="99">
        <f t="shared" si="111"/>
        <v>0</v>
      </c>
      <c r="AI1413" s="99">
        <f>SUMIFS(通讯通路门店!$BB:$BB,通讯通路门店!$S:$S,$G1413)</f>
        <v>0</v>
      </c>
      <c r="AJ1413" s="99">
        <f>SUMIFS(通讯通路门店!$BE:$BE,通讯通路门店!$S:$S,$G1413)</f>
        <v>0</v>
      </c>
      <c r="AK1413" s="99">
        <f>SUMIFS(通讯通路门店!$BG:$BG,通讯通路门店!$S:$S,$G1413)</f>
        <v>0</v>
      </c>
      <c r="AL1413" s="99">
        <f>SUMIFS(通讯通路门店!$BC:$BC,通讯通路门店!$S:$S,$G1413)</f>
        <v>0</v>
      </c>
      <c r="AM1413" s="99">
        <f>SUMIFS(通讯通路门店!$BD:$BD,通讯通路门店!$S:$S,$G1413)</f>
        <v>0</v>
      </c>
      <c r="AN1413" s="99">
        <f>SUMIFS(通讯通路门店!$BF:$BF,通讯通路门店!$S:$S,$G1413)</f>
        <v>0</v>
      </c>
      <c r="AO1413" s="99">
        <f t="shared" si="112"/>
        <v>0</v>
      </c>
      <c r="AP1413" s="99">
        <f>SUMIFS(通讯通路门店!$K:$K,通讯通路门店!$S:$S,$G1413)</f>
        <v>0</v>
      </c>
      <c r="AQ1413" s="83"/>
      <c r="AR1413" s="99">
        <f>SUMIFS(通讯通路门店!$T:$T,通讯通路门店!$S:$S,$G1413)</f>
        <v>0</v>
      </c>
      <c r="AS1413" s="99">
        <f>SUMIFS(通讯通路门店!$U:$U,通讯通路门店!$S:$S,$G1413)</f>
        <v>0</v>
      </c>
      <c r="AT1413" s="99">
        <f>SUMIFS(通讯通路门店!$V:$V,通讯通路门店!$S:$S,$G1413)</f>
        <v>0</v>
      </c>
      <c r="AU1413" s="99">
        <f>SUMIFS(通讯通路门店!$W:$W,通讯通路门店!$S:$S,$G1413)</f>
        <v>0</v>
      </c>
      <c r="AV1413" s="99">
        <f>SUMIFS(通讯通路门店!$Z:$Z,通讯通路门店!$S:$S,$G1413)</f>
        <v>0</v>
      </c>
      <c r="AW1413" s="99">
        <f>SUMIFS(通讯通路门店!$AB:$AB,通讯通路门店!$S:$S,$G1413)</f>
        <v>0</v>
      </c>
      <c r="AX1413" s="99">
        <f>SUMIFS(通讯通路门店!$X:$X,通讯通路门店!$S:$S,$G1413)</f>
        <v>0</v>
      </c>
      <c r="AY1413" s="99">
        <f>SUMIFS(通讯通路门店!$Y:$Y,通讯通路门店!$S:$S,$G1413)</f>
        <v>0</v>
      </c>
      <c r="AZ1413" s="99">
        <f>SUMIFS(通讯通路门店!$AA:$AA,通讯通路门店!$S:$S,$G1413)</f>
        <v>0</v>
      </c>
      <c r="BA1413" s="99">
        <f t="shared" si="113"/>
        <v>0</v>
      </c>
      <c r="BB1413" s="99">
        <f t="shared" si="114"/>
        <v>0</v>
      </c>
      <c r="BC1413" s="99">
        <f>SUMIFS(通讯通路门店!$W:$W,通讯通路门店!$S:$S,$G1413,通讯通路门店!$J:$J,"荣耀体验店")+SUMIFS(通讯通路门店!$W:$W,通讯通路门店!$S:$S,$G1413,通讯通路门店!$J:$J,"荣耀授权专卖店")</f>
        <v>0</v>
      </c>
      <c r="BD1413" s="99">
        <f>SUMIFS(通讯通路门店!$Z:$Z,通讯通路门店!$S:$S,$G1413,通讯通路门店!$J:$J,"VIVO体验店")</f>
        <v>0</v>
      </c>
      <c r="BE1413" s="99">
        <f>SUMIFS(通讯通路门店!$AB:$AB,通讯通路门店!$S:$S,$G1413,通讯通路门店!$J:$J,"OPPO体验店")</f>
        <v>0</v>
      </c>
      <c r="BF1413" s="99">
        <f>SUMIFS(通讯通路门店!$X:$X,通讯通路门店!$S:$S,$G1413,通讯通路门店!$J:$J,"华为授权体验店")+SUMIFS(通讯通路门店!$AA:$AA,通讯通路门店!$S:$S,$G1413,通讯通路门店!$J:$J,"华为堡垒店")</f>
        <v>0</v>
      </c>
      <c r="BG1413" s="99">
        <f>SUMIFS(通讯通路门店!$Y:$Y,通讯通路门店!$S:$S,$G1413,通讯通路门店!$J:$J,"小米体验店")</f>
        <v>0</v>
      </c>
      <c r="BH1413" s="99">
        <f>SUMIFS(通讯通路门店!$AA:$AA,通讯通路门店!$S:$S,$G1413,通讯通路门店!$J:$J,"苹果体验店")</f>
        <v>0</v>
      </c>
      <c r="BI1413" s="99">
        <f>SUMIFS(通讯通路门店!$K:$K,通讯通路门店!$S:$S,$G1413,通讯通路门店!$J:$J,"其他品牌专卖店")</f>
        <v>0</v>
      </c>
      <c r="BJ1413" s="99">
        <f>SUMIFS(通讯通路门店!$AC:$AC,通讯通路门店!$S:$S,$G1413)</f>
        <v>0</v>
      </c>
      <c r="BK1413" s="99">
        <f>SUMIFS(通讯通路门店!$AD:$AD,通讯通路门店!$S:$S,$G1413)</f>
        <v>0</v>
      </c>
      <c r="BL1413" s="99">
        <f>SUMIFS(通讯通路门店!$AE:$AE,通讯通路门店!$S:$S,$G1413)</f>
        <v>0</v>
      </c>
      <c r="BM1413" s="99">
        <f>SUMIFS(通讯通路门店!$AF:$AF,通讯通路门店!$S:$S,$G1413)</f>
        <v>0</v>
      </c>
      <c r="BN1413" s="99">
        <f>SUMIFS(通讯通路门店!$AG:$AG,通讯通路门店!$S:$S,$G1413)</f>
        <v>0</v>
      </c>
      <c r="BO1413" s="99">
        <f>SUMIFS(通讯通路门店!$AH:$AH,通讯通路门店!$S:$S,$G1413)</f>
        <v>0</v>
      </c>
      <c r="BP1413" s="99">
        <f>SUMIFS(通讯通路门店!$AI:$AI,通讯通路门店!$S:$S,$G1413)</f>
        <v>0</v>
      </c>
      <c r="BQ1413" s="83"/>
    </row>
    <row r="1414" spans="1:69">
      <c r="A1414" s="99" t="str">
        <f>IFERROR(_xlfn.XLOOKUP($G1414,通讯通路门店!$S$4:$S$993933,通讯通路门店!$A$4:$A$993933,0,0),"")</f>
        <v>海南省</v>
      </c>
      <c r="B1414" s="99" t="str">
        <f>IFERROR(_xlfn.XLOOKUP($G1414,通讯通路门店!$S$4:$S$993933,通讯通路门店!$B$4:$B$993933,0,0),"")</f>
        <v>乐东黎族自治县</v>
      </c>
      <c r="C1414" s="99" t="str">
        <f>IFERROR(_xlfn.XLOOKUP($G1414,通讯通路门店!$S$4:$S$993933,通讯通路门店!$C$4:$C$993933,0,0),"")</f>
        <v>乐东黎族自治县</v>
      </c>
      <c r="D1414" s="99" t="str">
        <f>IFERROR(_xlfn.XLOOKUP($G1414,通讯通路门店!$S$4:$S$993933,通讯通路门店!$D$4:$D$993933,0,0),"")</f>
        <v>万冲镇</v>
      </c>
      <c r="E1414" s="83"/>
      <c r="F1414" s="83"/>
      <c r="G1414" s="101"/>
      <c r="H1414" s="102">
        <f>IFERROR(_xlfn.XLOOKUP($G1414,通讯通路门店!$S$4:$S$993933,通讯通路门店!$R$4:$R$993933,0,0),"")</f>
        <v>0</v>
      </c>
      <c r="I1414" s="83"/>
      <c r="J1414" s="83"/>
      <c r="K1414" s="83"/>
      <c r="L1414" s="83"/>
      <c r="M1414" s="83"/>
      <c r="N1414" s="83"/>
      <c r="O1414" s="83"/>
      <c r="P1414" s="83"/>
      <c r="Q1414" s="83"/>
      <c r="R1414" s="83"/>
      <c r="S1414" s="83"/>
      <c r="T1414" s="83"/>
      <c r="U1414" s="99">
        <f>COUNTIF(通讯通路门店!$S:$S,$G1414)</f>
        <v>0</v>
      </c>
      <c r="V1414" s="99">
        <f>COUNTIFS(通讯通路门店!$S:$S,$G1414,通讯通路门店!$J:$J,"综合卖场")</f>
        <v>0</v>
      </c>
      <c r="W1414" s="99">
        <f>SUMIFS(通讯通路门店!$AJ:$AJ,通讯通路门店!$S:$S,通讯客户沙盘!$G1414)</f>
        <v>0</v>
      </c>
      <c r="X1414" s="99">
        <f t="shared" si="110"/>
        <v>0</v>
      </c>
      <c r="Y1414" s="99">
        <f>COUNTIFS(通讯通路门店!$S:$S,$G1414,通讯通路门店!$J:$J,"荣耀体验店")+COUNTIFS(通讯通路门店!$S:$S,$G1414,通讯通路门店!$J:$J,"荣耀授权专卖店")</f>
        <v>0</v>
      </c>
      <c r="Z1414" s="99">
        <f>COUNTIFS(通讯通路门店!$S:$S,$G1414,通讯通路门店!$J:$J,"VIVO体验店")</f>
        <v>0</v>
      </c>
      <c r="AA1414" s="99">
        <f>COUNTIFS(通讯通路门店!$S:$S,$G1414,通讯通路门店!$J:$J,"OPPO体验店")</f>
        <v>0</v>
      </c>
      <c r="AB1414" s="99">
        <f>COUNTIFS(通讯通路门店!$S:$S,$G1414,通讯通路门店!$J:$J,"华为授权体验店")+COUNTIFS(通讯通路门店!$S:$S,$G1414,通讯通路门店!$J:$J,"华为堡垒店")</f>
        <v>0</v>
      </c>
      <c r="AC1414" s="99">
        <f>COUNTIFS(通讯通路门店!$S:$S,$G1414,通讯通路门店!$J:$J,"小米体验店")</f>
        <v>0</v>
      </c>
      <c r="AD1414" s="99">
        <f>COUNTIFS(通讯通路门店!$S:$S,$G1414,通讯通路门店!$J:$J,"苹果体验店")</f>
        <v>0</v>
      </c>
      <c r="AE1414" s="99">
        <f>COUNTIFS(通讯通路门店!$S:$S,$G1414,通讯通路门店!$J:$J,"其他品牌专卖店")</f>
        <v>0</v>
      </c>
      <c r="AF1414" s="99">
        <f>SUMIFS(通讯通路门店!$BI:$BI,通讯通路门店!$S:$S,$G1414)</f>
        <v>0</v>
      </c>
      <c r="AG1414" s="99">
        <f>SUMIFS(通讯通路门店!$BH:$BH,通讯通路门店!$S:$S,$G1414)</f>
        <v>0</v>
      </c>
      <c r="AH1414" s="99">
        <f t="shared" si="111"/>
        <v>0</v>
      </c>
      <c r="AI1414" s="99">
        <f>SUMIFS(通讯通路门店!$BB:$BB,通讯通路门店!$S:$S,$G1414)</f>
        <v>0</v>
      </c>
      <c r="AJ1414" s="99">
        <f>SUMIFS(通讯通路门店!$BE:$BE,通讯通路门店!$S:$S,$G1414)</f>
        <v>0</v>
      </c>
      <c r="AK1414" s="99">
        <f>SUMIFS(通讯通路门店!$BG:$BG,通讯通路门店!$S:$S,$G1414)</f>
        <v>0</v>
      </c>
      <c r="AL1414" s="99">
        <f>SUMIFS(通讯通路门店!$BC:$BC,通讯通路门店!$S:$S,$G1414)</f>
        <v>0</v>
      </c>
      <c r="AM1414" s="99">
        <f>SUMIFS(通讯通路门店!$BD:$BD,通讯通路门店!$S:$S,$G1414)</f>
        <v>0</v>
      </c>
      <c r="AN1414" s="99">
        <f>SUMIFS(通讯通路门店!$BF:$BF,通讯通路门店!$S:$S,$G1414)</f>
        <v>0</v>
      </c>
      <c r="AO1414" s="99">
        <f t="shared" si="112"/>
        <v>0</v>
      </c>
      <c r="AP1414" s="99">
        <f>SUMIFS(通讯通路门店!$K:$K,通讯通路门店!$S:$S,$G1414)</f>
        <v>0</v>
      </c>
      <c r="AQ1414" s="83"/>
      <c r="AR1414" s="99">
        <f>SUMIFS(通讯通路门店!$T:$T,通讯通路门店!$S:$S,$G1414)</f>
        <v>0</v>
      </c>
      <c r="AS1414" s="99">
        <f>SUMIFS(通讯通路门店!$U:$U,通讯通路门店!$S:$S,$G1414)</f>
        <v>0</v>
      </c>
      <c r="AT1414" s="99">
        <f>SUMIFS(通讯通路门店!$V:$V,通讯通路门店!$S:$S,$G1414)</f>
        <v>0</v>
      </c>
      <c r="AU1414" s="99">
        <f>SUMIFS(通讯通路门店!$W:$W,通讯通路门店!$S:$S,$G1414)</f>
        <v>0</v>
      </c>
      <c r="AV1414" s="99">
        <f>SUMIFS(通讯通路门店!$Z:$Z,通讯通路门店!$S:$S,$G1414)</f>
        <v>0</v>
      </c>
      <c r="AW1414" s="99">
        <f>SUMIFS(通讯通路门店!$AB:$AB,通讯通路门店!$S:$S,$G1414)</f>
        <v>0</v>
      </c>
      <c r="AX1414" s="99">
        <f>SUMIFS(通讯通路门店!$X:$X,通讯通路门店!$S:$S,$G1414)</f>
        <v>0</v>
      </c>
      <c r="AY1414" s="99">
        <f>SUMIFS(通讯通路门店!$Y:$Y,通讯通路门店!$S:$S,$G1414)</f>
        <v>0</v>
      </c>
      <c r="AZ1414" s="99">
        <f>SUMIFS(通讯通路门店!$AA:$AA,通讯通路门店!$S:$S,$G1414)</f>
        <v>0</v>
      </c>
      <c r="BA1414" s="99">
        <f t="shared" si="113"/>
        <v>0</v>
      </c>
      <c r="BB1414" s="99">
        <f t="shared" si="114"/>
        <v>0</v>
      </c>
      <c r="BC1414" s="99">
        <f>SUMIFS(通讯通路门店!$W:$W,通讯通路门店!$S:$S,$G1414,通讯通路门店!$J:$J,"荣耀体验店")+SUMIFS(通讯通路门店!$W:$W,通讯通路门店!$S:$S,$G1414,通讯通路门店!$J:$J,"荣耀授权专卖店")</f>
        <v>0</v>
      </c>
      <c r="BD1414" s="99">
        <f>SUMIFS(通讯通路门店!$Z:$Z,通讯通路门店!$S:$S,$G1414,通讯通路门店!$J:$J,"VIVO体验店")</f>
        <v>0</v>
      </c>
      <c r="BE1414" s="99">
        <f>SUMIFS(通讯通路门店!$AB:$AB,通讯通路门店!$S:$S,$G1414,通讯通路门店!$J:$J,"OPPO体验店")</f>
        <v>0</v>
      </c>
      <c r="BF1414" s="99">
        <f>SUMIFS(通讯通路门店!$X:$X,通讯通路门店!$S:$S,$G1414,通讯通路门店!$J:$J,"华为授权体验店")+SUMIFS(通讯通路门店!$AA:$AA,通讯通路门店!$S:$S,$G1414,通讯通路门店!$J:$J,"华为堡垒店")</f>
        <v>0</v>
      </c>
      <c r="BG1414" s="99">
        <f>SUMIFS(通讯通路门店!$Y:$Y,通讯通路门店!$S:$S,$G1414,通讯通路门店!$J:$J,"小米体验店")</f>
        <v>0</v>
      </c>
      <c r="BH1414" s="99">
        <f>SUMIFS(通讯通路门店!$AA:$AA,通讯通路门店!$S:$S,$G1414,通讯通路门店!$J:$J,"苹果体验店")</f>
        <v>0</v>
      </c>
      <c r="BI1414" s="99">
        <f>SUMIFS(通讯通路门店!$K:$K,通讯通路门店!$S:$S,$G1414,通讯通路门店!$J:$J,"其他品牌专卖店")</f>
        <v>0</v>
      </c>
      <c r="BJ1414" s="99">
        <f>SUMIFS(通讯通路门店!$AC:$AC,通讯通路门店!$S:$S,$G1414)</f>
        <v>0</v>
      </c>
      <c r="BK1414" s="99">
        <f>SUMIFS(通讯通路门店!$AD:$AD,通讯通路门店!$S:$S,$G1414)</f>
        <v>0</v>
      </c>
      <c r="BL1414" s="99">
        <f>SUMIFS(通讯通路门店!$AE:$AE,通讯通路门店!$S:$S,$G1414)</f>
        <v>0</v>
      </c>
      <c r="BM1414" s="99">
        <f>SUMIFS(通讯通路门店!$AF:$AF,通讯通路门店!$S:$S,$G1414)</f>
        <v>0</v>
      </c>
      <c r="BN1414" s="99">
        <f>SUMIFS(通讯通路门店!$AG:$AG,通讯通路门店!$S:$S,$G1414)</f>
        <v>0</v>
      </c>
      <c r="BO1414" s="99">
        <f>SUMIFS(通讯通路门店!$AH:$AH,通讯通路门店!$S:$S,$G1414)</f>
        <v>0</v>
      </c>
      <c r="BP1414" s="99">
        <f>SUMIFS(通讯通路门店!$AI:$AI,通讯通路门店!$S:$S,$G1414)</f>
        <v>0</v>
      </c>
      <c r="BQ1414" s="83"/>
    </row>
    <row r="1415" spans="1:69">
      <c r="A1415" s="99" t="str">
        <f>IFERROR(_xlfn.XLOOKUP($G1415,通讯通路门店!$S$4:$S$993933,通讯通路门店!$A$4:$A$993933,0,0),"")</f>
        <v>海南省</v>
      </c>
      <c r="B1415" s="99" t="str">
        <f>IFERROR(_xlfn.XLOOKUP($G1415,通讯通路门店!$S$4:$S$993933,通讯通路门店!$B$4:$B$993933,0,0),"")</f>
        <v>乐东黎族自治县</v>
      </c>
      <c r="C1415" s="99" t="str">
        <f>IFERROR(_xlfn.XLOOKUP($G1415,通讯通路门店!$S$4:$S$993933,通讯通路门店!$C$4:$C$993933,0,0),"")</f>
        <v>乐东黎族自治县</v>
      </c>
      <c r="D1415" s="99" t="str">
        <f>IFERROR(_xlfn.XLOOKUP($G1415,通讯通路门店!$S$4:$S$993933,通讯通路门店!$D$4:$D$993933,0,0),"")</f>
        <v>万冲镇</v>
      </c>
      <c r="E1415" s="83"/>
      <c r="F1415" s="83"/>
      <c r="G1415" s="101"/>
      <c r="H1415" s="102">
        <f>IFERROR(_xlfn.XLOOKUP($G1415,通讯通路门店!$S$4:$S$993933,通讯通路门店!$R$4:$R$993933,0,0),"")</f>
        <v>0</v>
      </c>
      <c r="I1415" s="83"/>
      <c r="J1415" s="83"/>
      <c r="K1415" s="83"/>
      <c r="L1415" s="83"/>
      <c r="M1415" s="83"/>
      <c r="N1415" s="83"/>
      <c r="O1415" s="83"/>
      <c r="P1415" s="83"/>
      <c r="Q1415" s="83"/>
      <c r="R1415" s="83"/>
      <c r="S1415" s="83"/>
      <c r="T1415" s="83"/>
      <c r="U1415" s="99">
        <f>COUNTIF(通讯通路门店!$S:$S,$G1415)</f>
        <v>0</v>
      </c>
      <c r="V1415" s="99">
        <f>COUNTIFS(通讯通路门店!$S:$S,$G1415,通讯通路门店!$J:$J,"综合卖场")</f>
        <v>0</v>
      </c>
      <c r="W1415" s="99">
        <f>SUMIFS(通讯通路门店!$AJ:$AJ,通讯通路门店!$S:$S,通讯客户沙盘!$G1415)</f>
        <v>0</v>
      </c>
      <c r="X1415" s="99">
        <f t="shared" si="110"/>
        <v>0</v>
      </c>
      <c r="Y1415" s="99">
        <f>COUNTIFS(通讯通路门店!$S:$S,$G1415,通讯通路门店!$J:$J,"荣耀体验店")+COUNTIFS(通讯通路门店!$S:$S,$G1415,通讯通路门店!$J:$J,"荣耀授权专卖店")</f>
        <v>0</v>
      </c>
      <c r="Z1415" s="99">
        <f>COUNTIFS(通讯通路门店!$S:$S,$G1415,通讯通路门店!$J:$J,"VIVO体验店")</f>
        <v>0</v>
      </c>
      <c r="AA1415" s="99">
        <f>COUNTIFS(通讯通路门店!$S:$S,$G1415,通讯通路门店!$J:$J,"OPPO体验店")</f>
        <v>0</v>
      </c>
      <c r="AB1415" s="99">
        <f>COUNTIFS(通讯通路门店!$S:$S,$G1415,通讯通路门店!$J:$J,"华为授权体验店")+COUNTIFS(通讯通路门店!$S:$S,$G1415,通讯通路门店!$J:$J,"华为堡垒店")</f>
        <v>0</v>
      </c>
      <c r="AC1415" s="99">
        <f>COUNTIFS(通讯通路门店!$S:$S,$G1415,通讯通路门店!$J:$J,"小米体验店")</f>
        <v>0</v>
      </c>
      <c r="AD1415" s="99">
        <f>COUNTIFS(通讯通路门店!$S:$S,$G1415,通讯通路门店!$J:$J,"苹果体验店")</f>
        <v>0</v>
      </c>
      <c r="AE1415" s="99">
        <f>COUNTIFS(通讯通路门店!$S:$S,$G1415,通讯通路门店!$J:$J,"其他品牌专卖店")</f>
        <v>0</v>
      </c>
      <c r="AF1415" s="99">
        <f>SUMIFS(通讯通路门店!$BI:$BI,通讯通路门店!$S:$S,$G1415)</f>
        <v>0</v>
      </c>
      <c r="AG1415" s="99">
        <f>SUMIFS(通讯通路门店!$BH:$BH,通讯通路门店!$S:$S,$G1415)</f>
        <v>0</v>
      </c>
      <c r="AH1415" s="99">
        <f t="shared" si="111"/>
        <v>0</v>
      </c>
      <c r="AI1415" s="99">
        <f>SUMIFS(通讯通路门店!$BB:$BB,通讯通路门店!$S:$S,$G1415)</f>
        <v>0</v>
      </c>
      <c r="AJ1415" s="99">
        <f>SUMIFS(通讯通路门店!$BE:$BE,通讯通路门店!$S:$S,$G1415)</f>
        <v>0</v>
      </c>
      <c r="AK1415" s="99">
        <f>SUMIFS(通讯通路门店!$BG:$BG,通讯通路门店!$S:$S,$G1415)</f>
        <v>0</v>
      </c>
      <c r="AL1415" s="99">
        <f>SUMIFS(通讯通路门店!$BC:$BC,通讯通路门店!$S:$S,$G1415)</f>
        <v>0</v>
      </c>
      <c r="AM1415" s="99">
        <f>SUMIFS(通讯通路门店!$BD:$BD,通讯通路门店!$S:$S,$G1415)</f>
        <v>0</v>
      </c>
      <c r="AN1415" s="99">
        <f>SUMIFS(通讯通路门店!$BF:$BF,通讯通路门店!$S:$S,$G1415)</f>
        <v>0</v>
      </c>
      <c r="AO1415" s="99">
        <f t="shared" si="112"/>
        <v>0</v>
      </c>
      <c r="AP1415" s="99">
        <f>SUMIFS(通讯通路门店!$K:$K,通讯通路门店!$S:$S,$G1415)</f>
        <v>0</v>
      </c>
      <c r="AQ1415" s="83"/>
      <c r="AR1415" s="99">
        <f>SUMIFS(通讯通路门店!$T:$T,通讯通路门店!$S:$S,$G1415)</f>
        <v>0</v>
      </c>
      <c r="AS1415" s="99">
        <f>SUMIFS(通讯通路门店!$U:$U,通讯通路门店!$S:$S,$G1415)</f>
        <v>0</v>
      </c>
      <c r="AT1415" s="99">
        <f>SUMIFS(通讯通路门店!$V:$V,通讯通路门店!$S:$S,$G1415)</f>
        <v>0</v>
      </c>
      <c r="AU1415" s="99">
        <f>SUMIFS(通讯通路门店!$W:$W,通讯通路门店!$S:$S,$G1415)</f>
        <v>0</v>
      </c>
      <c r="AV1415" s="99">
        <f>SUMIFS(通讯通路门店!$Z:$Z,通讯通路门店!$S:$S,$G1415)</f>
        <v>0</v>
      </c>
      <c r="AW1415" s="99">
        <f>SUMIFS(通讯通路门店!$AB:$AB,通讯通路门店!$S:$S,$G1415)</f>
        <v>0</v>
      </c>
      <c r="AX1415" s="99">
        <f>SUMIFS(通讯通路门店!$X:$X,通讯通路门店!$S:$S,$G1415)</f>
        <v>0</v>
      </c>
      <c r="AY1415" s="99">
        <f>SUMIFS(通讯通路门店!$Y:$Y,通讯通路门店!$S:$S,$G1415)</f>
        <v>0</v>
      </c>
      <c r="AZ1415" s="99">
        <f>SUMIFS(通讯通路门店!$AA:$AA,通讯通路门店!$S:$S,$G1415)</f>
        <v>0</v>
      </c>
      <c r="BA1415" s="99">
        <f t="shared" si="113"/>
        <v>0</v>
      </c>
      <c r="BB1415" s="99">
        <f t="shared" si="114"/>
        <v>0</v>
      </c>
      <c r="BC1415" s="99">
        <f>SUMIFS(通讯通路门店!$W:$W,通讯通路门店!$S:$S,$G1415,通讯通路门店!$J:$J,"荣耀体验店")+SUMIFS(通讯通路门店!$W:$W,通讯通路门店!$S:$S,$G1415,通讯通路门店!$J:$J,"荣耀授权专卖店")</f>
        <v>0</v>
      </c>
      <c r="BD1415" s="99">
        <f>SUMIFS(通讯通路门店!$Z:$Z,通讯通路门店!$S:$S,$G1415,通讯通路门店!$J:$J,"VIVO体验店")</f>
        <v>0</v>
      </c>
      <c r="BE1415" s="99">
        <f>SUMIFS(通讯通路门店!$AB:$AB,通讯通路门店!$S:$S,$G1415,通讯通路门店!$J:$J,"OPPO体验店")</f>
        <v>0</v>
      </c>
      <c r="BF1415" s="99">
        <f>SUMIFS(通讯通路门店!$X:$X,通讯通路门店!$S:$S,$G1415,通讯通路门店!$J:$J,"华为授权体验店")+SUMIFS(通讯通路门店!$AA:$AA,通讯通路门店!$S:$S,$G1415,通讯通路门店!$J:$J,"华为堡垒店")</f>
        <v>0</v>
      </c>
      <c r="BG1415" s="99">
        <f>SUMIFS(通讯通路门店!$Y:$Y,通讯通路门店!$S:$S,$G1415,通讯通路门店!$J:$J,"小米体验店")</f>
        <v>0</v>
      </c>
      <c r="BH1415" s="99">
        <f>SUMIFS(通讯通路门店!$AA:$AA,通讯通路门店!$S:$S,$G1415,通讯通路门店!$J:$J,"苹果体验店")</f>
        <v>0</v>
      </c>
      <c r="BI1415" s="99">
        <f>SUMIFS(通讯通路门店!$K:$K,通讯通路门店!$S:$S,$G1415,通讯通路门店!$J:$J,"其他品牌专卖店")</f>
        <v>0</v>
      </c>
      <c r="BJ1415" s="99">
        <f>SUMIFS(通讯通路门店!$AC:$AC,通讯通路门店!$S:$S,$G1415)</f>
        <v>0</v>
      </c>
      <c r="BK1415" s="99">
        <f>SUMIFS(通讯通路门店!$AD:$AD,通讯通路门店!$S:$S,$G1415)</f>
        <v>0</v>
      </c>
      <c r="BL1415" s="99">
        <f>SUMIFS(通讯通路门店!$AE:$AE,通讯通路门店!$S:$S,$G1415)</f>
        <v>0</v>
      </c>
      <c r="BM1415" s="99">
        <f>SUMIFS(通讯通路门店!$AF:$AF,通讯通路门店!$S:$S,$G1415)</f>
        <v>0</v>
      </c>
      <c r="BN1415" s="99">
        <f>SUMIFS(通讯通路门店!$AG:$AG,通讯通路门店!$S:$S,$G1415)</f>
        <v>0</v>
      </c>
      <c r="BO1415" s="99">
        <f>SUMIFS(通讯通路门店!$AH:$AH,通讯通路门店!$S:$S,$G1415)</f>
        <v>0</v>
      </c>
      <c r="BP1415" s="99">
        <f>SUMIFS(通讯通路门店!$AI:$AI,通讯通路门店!$S:$S,$G1415)</f>
        <v>0</v>
      </c>
      <c r="BQ1415" s="83"/>
    </row>
    <row r="1416" spans="1:69">
      <c r="A1416" s="99" t="str">
        <f>IFERROR(_xlfn.XLOOKUP($G1416,通讯通路门店!$S$4:$S$993933,通讯通路门店!$A$4:$A$993933,0,0),"")</f>
        <v>海南省</v>
      </c>
      <c r="B1416" s="99" t="str">
        <f>IFERROR(_xlfn.XLOOKUP($G1416,通讯通路门店!$S$4:$S$993933,通讯通路门店!$B$4:$B$993933,0,0),"")</f>
        <v>乐东黎族自治县</v>
      </c>
      <c r="C1416" s="99" t="str">
        <f>IFERROR(_xlfn.XLOOKUP($G1416,通讯通路门店!$S$4:$S$993933,通讯通路门店!$C$4:$C$993933,0,0),"")</f>
        <v>乐东黎族自治县</v>
      </c>
      <c r="D1416" s="99" t="str">
        <f>IFERROR(_xlfn.XLOOKUP($G1416,通讯通路门店!$S$4:$S$993933,通讯通路门店!$D$4:$D$993933,0,0),"")</f>
        <v>万冲镇</v>
      </c>
      <c r="E1416" s="83"/>
      <c r="F1416" s="83"/>
      <c r="G1416" s="101"/>
      <c r="H1416" s="102">
        <f>IFERROR(_xlfn.XLOOKUP($G1416,通讯通路门店!$S$4:$S$993933,通讯通路门店!$R$4:$R$993933,0,0),"")</f>
        <v>0</v>
      </c>
      <c r="I1416" s="83"/>
      <c r="J1416" s="83"/>
      <c r="K1416" s="83"/>
      <c r="L1416" s="83"/>
      <c r="M1416" s="83"/>
      <c r="N1416" s="83"/>
      <c r="O1416" s="83"/>
      <c r="P1416" s="83"/>
      <c r="Q1416" s="83"/>
      <c r="R1416" s="83"/>
      <c r="S1416" s="83"/>
      <c r="T1416" s="83"/>
      <c r="U1416" s="99">
        <f>COUNTIF(通讯通路门店!$S:$S,$G1416)</f>
        <v>0</v>
      </c>
      <c r="V1416" s="99">
        <f>COUNTIFS(通讯通路门店!$S:$S,$G1416,通讯通路门店!$J:$J,"综合卖场")</f>
        <v>0</v>
      </c>
      <c r="W1416" s="99">
        <f>SUMIFS(通讯通路门店!$AJ:$AJ,通讯通路门店!$S:$S,通讯客户沙盘!$G1416)</f>
        <v>0</v>
      </c>
      <c r="X1416" s="99">
        <f t="shared" si="110"/>
        <v>0</v>
      </c>
      <c r="Y1416" s="99">
        <f>COUNTIFS(通讯通路门店!$S:$S,$G1416,通讯通路门店!$J:$J,"荣耀体验店")+COUNTIFS(通讯通路门店!$S:$S,$G1416,通讯通路门店!$J:$J,"荣耀授权专卖店")</f>
        <v>0</v>
      </c>
      <c r="Z1416" s="99">
        <f>COUNTIFS(通讯通路门店!$S:$S,$G1416,通讯通路门店!$J:$J,"VIVO体验店")</f>
        <v>0</v>
      </c>
      <c r="AA1416" s="99">
        <f>COUNTIFS(通讯通路门店!$S:$S,$G1416,通讯通路门店!$J:$J,"OPPO体验店")</f>
        <v>0</v>
      </c>
      <c r="AB1416" s="99">
        <f>COUNTIFS(通讯通路门店!$S:$S,$G1416,通讯通路门店!$J:$J,"华为授权体验店")+COUNTIFS(通讯通路门店!$S:$S,$G1416,通讯通路门店!$J:$J,"华为堡垒店")</f>
        <v>0</v>
      </c>
      <c r="AC1416" s="99">
        <f>COUNTIFS(通讯通路门店!$S:$S,$G1416,通讯通路门店!$J:$J,"小米体验店")</f>
        <v>0</v>
      </c>
      <c r="AD1416" s="99">
        <f>COUNTIFS(通讯通路门店!$S:$S,$G1416,通讯通路门店!$J:$J,"苹果体验店")</f>
        <v>0</v>
      </c>
      <c r="AE1416" s="99">
        <f>COUNTIFS(通讯通路门店!$S:$S,$G1416,通讯通路门店!$J:$J,"其他品牌专卖店")</f>
        <v>0</v>
      </c>
      <c r="AF1416" s="99">
        <f>SUMIFS(通讯通路门店!$BI:$BI,通讯通路门店!$S:$S,$G1416)</f>
        <v>0</v>
      </c>
      <c r="AG1416" s="99">
        <f>SUMIFS(通讯通路门店!$BH:$BH,通讯通路门店!$S:$S,$G1416)</f>
        <v>0</v>
      </c>
      <c r="AH1416" s="99">
        <f t="shared" si="111"/>
        <v>0</v>
      </c>
      <c r="AI1416" s="99">
        <f>SUMIFS(通讯通路门店!$BB:$BB,通讯通路门店!$S:$S,$G1416)</f>
        <v>0</v>
      </c>
      <c r="AJ1416" s="99">
        <f>SUMIFS(通讯通路门店!$BE:$BE,通讯通路门店!$S:$S,$G1416)</f>
        <v>0</v>
      </c>
      <c r="AK1416" s="99">
        <f>SUMIFS(通讯通路门店!$BG:$BG,通讯通路门店!$S:$S,$G1416)</f>
        <v>0</v>
      </c>
      <c r="AL1416" s="99">
        <f>SUMIFS(通讯通路门店!$BC:$BC,通讯通路门店!$S:$S,$G1416)</f>
        <v>0</v>
      </c>
      <c r="AM1416" s="99">
        <f>SUMIFS(通讯通路门店!$BD:$BD,通讯通路门店!$S:$S,$G1416)</f>
        <v>0</v>
      </c>
      <c r="AN1416" s="99">
        <f>SUMIFS(通讯通路门店!$BF:$BF,通讯通路门店!$S:$S,$G1416)</f>
        <v>0</v>
      </c>
      <c r="AO1416" s="99">
        <f t="shared" si="112"/>
        <v>0</v>
      </c>
      <c r="AP1416" s="99">
        <f>SUMIFS(通讯通路门店!$K:$K,通讯通路门店!$S:$S,$G1416)</f>
        <v>0</v>
      </c>
      <c r="AQ1416" s="83"/>
      <c r="AR1416" s="99">
        <f>SUMIFS(通讯通路门店!$T:$T,通讯通路门店!$S:$S,$G1416)</f>
        <v>0</v>
      </c>
      <c r="AS1416" s="99">
        <f>SUMIFS(通讯通路门店!$U:$U,通讯通路门店!$S:$S,$G1416)</f>
        <v>0</v>
      </c>
      <c r="AT1416" s="99">
        <f>SUMIFS(通讯通路门店!$V:$V,通讯通路门店!$S:$S,$G1416)</f>
        <v>0</v>
      </c>
      <c r="AU1416" s="99">
        <f>SUMIFS(通讯通路门店!$W:$W,通讯通路门店!$S:$S,$G1416)</f>
        <v>0</v>
      </c>
      <c r="AV1416" s="99">
        <f>SUMIFS(通讯通路门店!$Z:$Z,通讯通路门店!$S:$S,$G1416)</f>
        <v>0</v>
      </c>
      <c r="AW1416" s="99">
        <f>SUMIFS(通讯通路门店!$AB:$AB,通讯通路门店!$S:$S,$G1416)</f>
        <v>0</v>
      </c>
      <c r="AX1416" s="99">
        <f>SUMIFS(通讯通路门店!$X:$X,通讯通路门店!$S:$S,$G1416)</f>
        <v>0</v>
      </c>
      <c r="AY1416" s="99">
        <f>SUMIFS(通讯通路门店!$Y:$Y,通讯通路门店!$S:$S,$G1416)</f>
        <v>0</v>
      </c>
      <c r="AZ1416" s="99">
        <f>SUMIFS(通讯通路门店!$AA:$AA,通讯通路门店!$S:$S,$G1416)</f>
        <v>0</v>
      </c>
      <c r="BA1416" s="99">
        <f t="shared" si="113"/>
        <v>0</v>
      </c>
      <c r="BB1416" s="99">
        <f t="shared" si="114"/>
        <v>0</v>
      </c>
      <c r="BC1416" s="99">
        <f>SUMIFS(通讯通路门店!$W:$W,通讯通路门店!$S:$S,$G1416,通讯通路门店!$J:$J,"荣耀体验店")+SUMIFS(通讯通路门店!$W:$W,通讯通路门店!$S:$S,$G1416,通讯通路门店!$J:$J,"荣耀授权专卖店")</f>
        <v>0</v>
      </c>
      <c r="BD1416" s="99">
        <f>SUMIFS(通讯通路门店!$Z:$Z,通讯通路门店!$S:$S,$G1416,通讯通路门店!$J:$J,"VIVO体验店")</f>
        <v>0</v>
      </c>
      <c r="BE1416" s="99">
        <f>SUMIFS(通讯通路门店!$AB:$AB,通讯通路门店!$S:$S,$G1416,通讯通路门店!$J:$J,"OPPO体验店")</f>
        <v>0</v>
      </c>
      <c r="BF1416" s="99">
        <f>SUMIFS(通讯通路门店!$X:$X,通讯通路门店!$S:$S,$G1416,通讯通路门店!$J:$J,"华为授权体验店")+SUMIFS(通讯通路门店!$AA:$AA,通讯通路门店!$S:$S,$G1416,通讯通路门店!$J:$J,"华为堡垒店")</f>
        <v>0</v>
      </c>
      <c r="BG1416" s="99">
        <f>SUMIFS(通讯通路门店!$Y:$Y,通讯通路门店!$S:$S,$G1416,通讯通路门店!$J:$J,"小米体验店")</f>
        <v>0</v>
      </c>
      <c r="BH1416" s="99">
        <f>SUMIFS(通讯通路门店!$AA:$AA,通讯通路门店!$S:$S,$G1416,通讯通路门店!$J:$J,"苹果体验店")</f>
        <v>0</v>
      </c>
      <c r="BI1416" s="99">
        <f>SUMIFS(通讯通路门店!$K:$K,通讯通路门店!$S:$S,$G1416,通讯通路门店!$J:$J,"其他品牌专卖店")</f>
        <v>0</v>
      </c>
      <c r="BJ1416" s="99">
        <f>SUMIFS(通讯通路门店!$AC:$AC,通讯通路门店!$S:$S,$G1416)</f>
        <v>0</v>
      </c>
      <c r="BK1416" s="99">
        <f>SUMIFS(通讯通路门店!$AD:$AD,通讯通路门店!$S:$S,$G1416)</f>
        <v>0</v>
      </c>
      <c r="BL1416" s="99">
        <f>SUMIFS(通讯通路门店!$AE:$AE,通讯通路门店!$S:$S,$G1416)</f>
        <v>0</v>
      </c>
      <c r="BM1416" s="99">
        <f>SUMIFS(通讯通路门店!$AF:$AF,通讯通路门店!$S:$S,$G1416)</f>
        <v>0</v>
      </c>
      <c r="BN1416" s="99">
        <f>SUMIFS(通讯通路门店!$AG:$AG,通讯通路门店!$S:$S,$G1416)</f>
        <v>0</v>
      </c>
      <c r="BO1416" s="99">
        <f>SUMIFS(通讯通路门店!$AH:$AH,通讯通路门店!$S:$S,$G1416)</f>
        <v>0</v>
      </c>
      <c r="BP1416" s="99">
        <f>SUMIFS(通讯通路门店!$AI:$AI,通讯通路门店!$S:$S,$G1416)</f>
        <v>0</v>
      </c>
      <c r="BQ1416" s="83"/>
    </row>
    <row r="1417" spans="1:69">
      <c r="A1417" s="99" t="str">
        <f>IFERROR(_xlfn.XLOOKUP($G1417,通讯通路门店!$S$4:$S$993933,通讯通路门店!$A$4:$A$993933,0,0),"")</f>
        <v>海南省</v>
      </c>
      <c r="B1417" s="99" t="str">
        <f>IFERROR(_xlfn.XLOOKUP($G1417,通讯通路门店!$S$4:$S$993933,通讯通路门店!$B$4:$B$993933,0,0),"")</f>
        <v>乐东黎族自治县</v>
      </c>
      <c r="C1417" s="99" t="str">
        <f>IFERROR(_xlfn.XLOOKUP($G1417,通讯通路门店!$S$4:$S$993933,通讯通路门店!$C$4:$C$993933,0,0),"")</f>
        <v>乐东黎族自治县</v>
      </c>
      <c r="D1417" s="99" t="str">
        <f>IFERROR(_xlfn.XLOOKUP($G1417,通讯通路门店!$S$4:$S$993933,通讯通路门店!$D$4:$D$993933,0,0),"")</f>
        <v>万冲镇</v>
      </c>
      <c r="E1417" s="83"/>
      <c r="F1417" s="83"/>
      <c r="G1417" s="101"/>
      <c r="H1417" s="102">
        <f>IFERROR(_xlfn.XLOOKUP($G1417,通讯通路门店!$S$4:$S$993933,通讯通路门店!$R$4:$R$993933,0,0),"")</f>
        <v>0</v>
      </c>
      <c r="I1417" s="83"/>
      <c r="J1417" s="83"/>
      <c r="K1417" s="83"/>
      <c r="L1417" s="83"/>
      <c r="M1417" s="83"/>
      <c r="N1417" s="83"/>
      <c r="O1417" s="83"/>
      <c r="P1417" s="83"/>
      <c r="Q1417" s="83"/>
      <c r="R1417" s="83"/>
      <c r="S1417" s="83"/>
      <c r="T1417" s="83"/>
      <c r="U1417" s="99">
        <f>COUNTIF(通讯通路门店!$S:$S,$G1417)</f>
        <v>0</v>
      </c>
      <c r="V1417" s="99">
        <f>COUNTIFS(通讯通路门店!$S:$S,$G1417,通讯通路门店!$J:$J,"综合卖场")</f>
        <v>0</v>
      </c>
      <c r="W1417" s="99">
        <f>SUMIFS(通讯通路门店!$AJ:$AJ,通讯通路门店!$S:$S,通讯客户沙盘!$G1417)</f>
        <v>0</v>
      </c>
      <c r="X1417" s="99">
        <f t="shared" si="110"/>
        <v>0</v>
      </c>
      <c r="Y1417" s="99">
        <f>COUNTIFS(通讯通路门店!$S:$S,$G1417,通讯通路门店!$J:$J,"荣耀体验店")+COUNTIFS(通讯通路门店!$S:$S,$G1417,通讯通路门店!$J:$J,"荣耀授权专卖店")</f>
        <v>0</v>
      </c>
      <c r="Z1417" s="99">
        <f>COUNTIFS(通讯通路门店!$S:$S,$G1417,通讯通路门店!$J:$J,"VIVO体验店")</f>
        <v>0</v>
      </c>
      <c r="AA1417" s="99">
        <f>COUNTIFS(通讯通路门店!$S:$S,$G1417,通讯通路门店!$J:$J,"OPPO体验店")</f>
        <v>0</v>
      </c>
      <c r="AB1417" s="99">
        <f>COUNTIFS(通讯通路门店!$S:$S,$G1417,通讯通路门店!$J:$J,"华为授权体验店")+COUNTIFS(通讯通路门店!$S:$S,$G1417,通讯通路门店!$J:$J,"华为堡垒店")</f>
        <v>0</v>
      </c>
      <c r="AC1417" s="99">
        <f>COUNTIFS(通讯通路门店!$S:$S,$G1417,通讯通路门店!$J:$J,"小米体验店")</f>
        <v>0</v>
      </c>
      <c r="AD1417" s="99">
        <f>COUNTIFS(通讯通路门店!$S:$S,$G1417,通讯通路门店!$J:$J,"苹果体验店")</f>
        <v>0</v>
      </c>
      <c r="AE1417" s="99">
        <f>COUNTIFS(通讯通路门店!$S:$S,$G1417,通讯通路门店!$J:$J,"其他品牌专卖店")</f>
        <v>0</v>
      </c>
      <c r="AF1417" s="99">
        <f>SUMIFS(通讯通路门店!$BI:$BI,通讯通路门店!$S:$S,$G1417)</f>
        <v>0</v>
      </c>
      <c r="AG1417" s="99">
        <f>SUMIFS(通讯通路门店!$BH:$BH,通讯通路门店!$S:$S,$G1417)</f>
        <v>0</v>
      </c>
      <c r="AH1417" s="99">
        <f t="shared" si="111"/>
        <v>0</v>
      </c>
      <c r="AI1417" s="99">
        <f>SUMIFS(通讯通路门店!$BB:$BB,通讯通路门店!$S:$S,$G1417)</f>
        <v>0</v>
      </c>
      <c r="AJ1417" s="99">
        <f>SUMIFS(通讯通路门店!$BE:$BE,通讯通路门店!$S:$S,$G1417)</f>
        <v>0</v>
      </c>
      <c r="AK1417" s="99">
        <f>SUMIFS(通讯通路门店!$BG:$BG,通讯通路门店!$S:$S,$G1417)</f>
        <v>0</v>
      </c>
      <c r="AL1417" s="99">
        <f>SUMIFS(通讯通路门店!$BC:$BC,通讯通路门店!$S:$S,$G1417)</f>
        <v>0</v>
      </c>
      <c r="AM1417" s="99">
        <f>SUMIFS(通讯通路门店!$BD:$BD,通讯通路门店!$S:$S,$G1417)</f>
        <v>0</v>
      </c>
      <c r="AN1417" s="99">
        <f>SUMIFS(通讯通路门店!$BF:$BF,通讯通路门店!$S:$S,$G1417)</f>
        <v>0</v>
      </c>
      <c r="AO1417" s="99">
        <f t="shared" si="112"/>
        <v>0</v>
      </c>
      <c r="AP1417" s="99">
        <f>SUMIFS(通讯通路门店!$K:$K,通讯通路门店!$S:$S,$G1417)</f>
        <v>0</v>
      </c>
      <c r="AQ1417" s="83"/>
      <c r="AR1417" s="99">
        <f>SUMIFS(通讯通路门店!$T:$T,通讯通路门店!$S:$S,$G1417)</f>
        <v>0</v>
      </c>
      <c r="AS1417" s="99">
        <f>SUMIFS(通讯通路门店!$U:$U,通讯通路门店!$S:$S,$G1417)</f>
        <v>0</v>
      </c>
      <c r="AT1417" s="99">
        <f>SUMIFS(通讯通路门店!$V:$V,通讯通路门店!$S:$S,$G1417)</f>
        <v>0</v>
      </c>
      <c r="AU1417" s="99">
        <f>SUMIFS(通讯通路门店!$W:$W,通讯通路门店!$S:$S,$G1417)</f>
        <v>0</v>
      </c>
      <c r="AV1417" s="99">
        <f>SUMIFS(通讯通路门店!$Z:$Z,通讯通路门店!$S:$S,$G1417)</f>
        <v>0</v>
      </c>
      <c r="AW1417" s="99">
        <f>SUMIFS(通讯通路门店!$AB:$AB,通讯通路门店!$S:$S,$G1417)</f>
        <v>0</v>
      </c>
      <c r="AX1417" s="99">
        <f>SUMIFS(通讯通路门店!$X:$X,通讯通路门店!$S:$S,$G1417)</f>
        <v>0</v>
      </c>
      <c r="AY1417" s="99">
        <f>SUMIFS(通讯通路门店!$Y:$Y,通讯通路门店!$S:$S,$G1417)</f>
        <v>0</v>
      </c>
      <c r="AZ1417" s="99">
        <f>SUMIFS(通讯通路门店!$AA:$AA,通讯通路门店!$S:$S,$G1417)</f>
        <v>0</v>
      </c>
      <c r="BA1417" s="99">
        <f t="shared" si="113"/>
        <v>0</v>
      </c>
      <c r="BB1417" s="99">
        <f t="shared" si="114"/>
        <v>0</v>
      </c>
      <c r="BC1417" s="99">
        <f>SUMIFS(通讯通路门店!$W:$W,通讯通路门店!$S:$S,$G1417,通讯通路门店!$J:$J,"荣耀体验店")+SUMIFS(通讯通路门店!$W:$W,通讯通路门店!$S:$S,$G1417,通讯通路门店!$J:$J,"荣耀授权专卖店")</f>
        <v>0</v>
      </c>
      <c r="BD1417" s="99">
        <f>SUMIFS(通讯通路门店!$Z:$Z,通讯通路门店!$S:$S,$G1417,通讯通路门店!$J:$J,"VIVO体验店")</f>
        <v>0</v>
      </c>
      <c r="BE1417" s="99">
        <f>SUMIFS(通讯通路门店!$AB:$AB,通讯通路门店!$S:$S,$G1417,通讯通路门店!$J:$J,"OPPO体验店")</f>
        <v>0</v>
      </c>
      <c r="BF1417" s="99">
        <f>SUMIFS(通讯通路门店!$X:$X,通讯通路门店!$S:$S,$G1417,通讯通路门店!$J:$J,"华为授权体验店")+SUMIFS(通讯通路门店!$AA:$AA,通讯通路门店!$S:$S,$G1417,通讯通路门店!$J:$J,"华为堡垒店")</f>
        <v>0</v>
      </c>
      <c r="BG1417" s="99">
        <f>SUMIFS(通讯通路门店!$Y:$Y,通讯通路门店!$S:$S,$G1417,通讯通路门店!$J:$J,"小米体验店")</f>
        <v>0</v>
      </c>
      <c r="BH1417" s="99">
        <f>SUMIFS(通讯通路门店!$AA:$AA,通讯通路门店!$S:$S,$G1417,通讯通路门店!$J:$J,"苹果体验店")</f>
        <v>0</v>
      </c>
      <c r="BI1417" s="99">
        <f>SUMIFS(通讯通路门店!$K:$K,通讯通路门店!$S:$S,$G1417,通讯通路门店!$J:$J,"其他品牌专卖店")</f>
        <v>0</v>
      </c>
      <c r="BJ1417" s="99">
        <f>SUMIFS(通讯通路门店!$AC:$AC,通讯通路门店!$S:$S,$G1417)</f>
        <v>0</v>
      </c>
      <c r="BK1417" s="99">
        <f>SUMIFS(通讯通路门店!$AD:$AD,通讯通路门店!$S:$S,$G1417)</f>
        <v>0</v>
      </c>
      <c r="BL1417" s="99">
        <f>SUMIFS(通讯通路门店!$AE:$AE,通讯通路门店!$S:$S,$G1417)</f>
        <v>0</v>
      </c>
      <c r="BM1417" s="99">
        <f>SUMIFS(通讯通路门店!$AF:$AF,通讯通路门店!$S:$S,$G1417)</f>
        <v>0</v>
      </c>
      <c r="BN1417" s="99">
        <f>SUMIFS(通讯通路门店!$AG:$AG,通讯通路门店!$S:$S,$G1417)</f>
        <v>0</v>
      </c>
      <c r="BO1417" s="99">
        <f>SUMIFS(通讯通路门店!$AH:$AH,通讯通路门店!$S:$S,$G1417)</f>
        <v>0</v>
      </c>
      <c r="BP1417" s="99">
        <f>SUMIFS(通讯通路门店!$AI:$AI,通讯通路门店!$S:$S,$G1417)</f>
        <v>0</v>
      </c>
      <c r="BQ1417" s="83"/>
    </row>
    <row r="1418" spans="1:69">
      <c r="A1418" s="99" t="str">
        <f>IFERROR(_xlfn.XLOOKUP($G1418,通讯通路门店!$S$4:$S$993933,通讯通路门店!$A$4:$A$993933,0,0),"")</f>
        <v>海南省</v>
      </c>
      <c r="B1418" s="99" t="str">
        <f>IFERROR(_xlfn.XLOOKUP($G1418,通讯通路门店!$S$4:$S$993933,通讯通路门店!$B$4:$B$993933,0,0),"")</f>
        <v>乐东黎族自治县</v>
      </c>
      <c r="C1418" s="99" t="str">
        <f>IFERROR(_xlfn.XLOOKUP($G1418,通讯通路门店!$S$4:$S$993933,通讯通路门店!$C$4:$C$993933,0,0),"")</f>
        <v>乐东黎族自治县</v>
      </c>
      <c r="D1418" s="99" t="str">
        <f>IFERROR(_xlfn.XLOOKUP($G1418,通讯通路门店!$S$4:$S$993933,通讯通路门店!$D$4:$D$993933,0,0),"")</f>
        <v>万冲镇</v>
      </c>
      <c r="E1418" s="83"/>
      <c r="F1418" s="83"/>
      <c r="G1418" s="101"/>
      <c r="H1418" s="102">
        <f>IFERROR(_xlfn.XLOOKUP($G1418,通讯通路门店!$S$4:$S$993933,通讯通路门店!$R$4:$R$993933,0,0),"")</f>
        <v>0</v>
      </c>
      <c r="I1418" s="83"/>
      <c r="J1418" s="83"/>
      <c r="K1418" s="83"/>
      <c r="L1418" s="83"/>
      <c r="M1418" s="83"/>
      <c r="N1418" s="83"/>
      <c r="O1418" s="83"/>
      <c r="P1418" s="83"/>
      <c r="Q1418" s="83"/>
      <c r="R1418" s="83"/>
      <c r="S1418" s="83"/>
      <c r="T1418" s="83"/>
      <c r="U1418" s="99">
        <f>COUNTIF(通讯通路门店!$S:$S,$G1418)</f>
        <v>0</v>
      </c>
      <c r="V1418" s="99">
        <f>COUNTIFS(通讯通路门店!$S:$S,$G1418,通讯通路门店!$J:$J,"综合卖场")</f>
        <v>0</v>
      </c>
      <c r="W1418" s="99">
        <f>SUMIFS(通讯通路门店!$AJ:$AJ,通讯通路门店!$S:$S,通讯客户沙盘!$G1418)</f>
        <v>0</v>
      </c>
      <c r="X1418" s="99">
        <f t="shared" si="110"/>
        <v>0</v>
      </c>
      <c r="Y1418" s="99">
        <f>COUNTIFS(通讯通路门店!$S:$S,$G1418,通讯通路门店!$J:$J,"荣耀体验店")+COUNTIFS(通讯通路门店!$S:$S,$G1418,通讯通路门店!$J:$J,"荣耀授权专卖店")</f>
        <v>0</v>
      </c>
      <c r="Z1418" s="99">
        <f>COUNTIFS(通讯通路门店!$S:$S,$G1418,通讯通路门店!$J:$J,"VIVO体验店")</f>
        <v>0</v>
      </c>
      <c r="AA1418" s="99">
        <f>COUNTIFS(通讯通路门店!$S:$S,$G1418,通讯通路门店!$J:$J,"OPPO体验店")</f>
        <v>0</v>
      </c>
      <c r="AB1418" s="99">
        <f>COUNTIFS(通讯通路门店!$S:$S,$G1418,通讯通路门店!$J:$J,"华为授权体验店")+COUNTIFS(通讯通路门店!$S:$S,$G1418,通讯通路门店!$J:$J,"华为堡垒店")</f>
        <v>0</v>
      </c>
      <c r="AC1418" s="99">
        <f>COUNTIFS(通讯通路门店!$S:$S,$G1418,通讯通路门店!$J:$J,"小米体验店")</f>
        <v>0</v>
      </c>
      <c r="AD1418" s="99">
        <f>COUNTIFS(通讯通路门店!$S:$S,$G1418,通讯通路门店!$J:$J,"苹果体验店")</f>
        <v>0</v>
      </c>
      <c r="AE1418" s="99">
        <f>COUNTIFS(通讯通路门店!$S:$S,$G1418,通讯通路门店!$J:$J,"其他品牌专卖店")</f>
        <v>0</v>
      </c>
      <c r="AF1418" s="99">
        <f>SUMIFS(通讯通路门店!$BI:$BI,通讯通路门店!$S:$S,$G1418)</f>
        <v>0</v>
      </c>
      <c r="AG1418" s="99">
        <f>SUMIFS(通讯通路门店!$BH:$BH,通讯通路门店!$S:$S,$G1418)</f>
        <v>0</v>
      </c>
      <c r="AH1418" s="99">
        <f t="shared" si="111"/>
        <v>0</v>
      </c>
      <c r="AI1418" s="99">
        <f>SUMIFS(通讯通路门店!$BB:$BB,通讯通路门店!$S:$S,$G1418)</f>
        <v>0</v>
      </c>
      <c r="AJ1418" s="99">
        <f>SUMIFS(通讯通路门店!$BE:$BE,通讯通路门店!$S:$S,$G1418)</f>
        <v>0</v>
      </c>
      <c r="AK1418" s="99">
        <f>SUMIFS(通讯通路门店!$BG:$BG,通讯通路门店!$S:$S,$G1418)</f>
        <v>0</v>
      </c>
      <c r="AL1418" s="99">
        <f>SUMIFS(通讯通路门店!$BC:$BC,通讯通路门店!$S:$S,$G1418)</f>
        <v>0</v>
      </c>
      <c r="AM1418" s="99">
        <f>SUMIFS(通讯通路门店!$BD:$BD,通讯通路门店!$S:$S,$G1418)</f>
        <v>0</v>
      </c>
      <c r="AN1418" s="99">
        <f>SUMIFS(通讯通路门店!$BF:$BF,通讯通路门店!$S:$S,$G1418)</f>
        <v>0</v>
      </c>
      <c r="AO1418" s="99">
        <f t="shared" si="112"/>
        <v>0</v>
      </c>
      <c r="AP1418" s="99">
        <f>SUMIFS(通讯通路门店!$K:$K,通讯通路门店!$S:$S,$G1418)</f>
        <v>0</v>
      </c>
      <c r="AQ1418" s="83"/>
      <c r="AR1418" s="99">
        <f>SUMIFS(通讯通路门店!$T:$T,通讯通路门店!$S:$S,$G1418)</f>
        <v>0</v>
      </c>
      <c r="AS1418" s="99">
        <f>SUMIFS(通讯通路门店!$U:$U,通讯通路门店!$S:$S,$G1418)</f>
        <v>0</v>
      </c>
      <c r="AT1418" s="99">
        <f>SUMIFS(通讯通路门店!$V:$V,通讯通路门店!$S:$S,$G1418)</f>
        <v>0</v>
      </c>
      <c r="AU1418" s="99">
        <f>SUMIFS(通讯通路门店!$W:$W,通讯通路门店!$S:$S,$G1418)</f>
        <v>0</v>
      </c>
      <c r="AV1418" s="99">
        <f>SUMIFS(通讯通路门店!$Z:$Z,通讯通路门店!$S:$S,$G1418)</f>
        <v>0</v>
      </c>
      <c r="AW1418" s="99">
        <f>SUMIFS(通讯通路门店!$AB:$AB,通讯通路门店!$S:$S,$G1418)</f>
        <v>0</v>
      </c>
      <c r="AX1418" s="99">
        <f>SUMIFS(通讯通路门店!$X:$X,通讯通路门店!$S:$S,$G1418)</f>
        <v>0</v>
      </c>
      <c r="AY1418" s="99">
        <f>SUMIFS(通讯通路门店!$Y:$Y,通讯通路门店!$S:$S,$G1418)</f>
        <v>0</v>
      </c>
      <c r="AZ1418" s="99">
        <f>SUMIFS(通讯通路门店!$AA:$AA,通讯通路门店!$S:$S,$G1418)</f>
        <v>0</v>
      </c>
      <c r="BA1418" s="99">
        <f t="shared" si="113"/>
        <v>0</v>
      </c>
      <c r="BB1418" s="99">
        <f t="shared" si="114"/>
        <v>0</v>
      </c>
      <c r="BC1418" s="99">
        <f>SUMIFS(通讯通路门店!$W:$W,通讯通路门店!$S:$S,$G1418,通讯通路门店!$J:$J,"荣耀体验店")+SUMIFS(通讯通路门店!$W:$W,通讯通路门店!$S:$S,$G1418,通讯通路门店!$J:$J,"荣耀授权专卖店")</f>
        <v>0</v>
      </c>
      <c r="BD1418" s="99">
        <f>SUMIFS(通讯通路门店!$Z:$Z,通讯通路门店!$S:$S,$G1418,通讯通路门店!$J:$J,"VIVO体验店")</f>
        <v>0</v>
      </c>
      <c r="BE1418" s="99">
        <f>SUMIFS(通讯通路门店!$AB:$AB,通讯通路门店!$S:$S,$G1418,通讯通路门店!$J:$J,"OPPO体验店")</f>
        <v>0</v>
      </c>
      <c r="BF1418" s="99">
        <f>SUMIFS(通讯通路门店!$X:$X,通讯通路门店!$S:$S,$G1418,通讯通路门店!$J:$J,"华为授权体验店")+SUMIFS(通讯通路门店!$AA:$AA,通讯通路门店!$S:$S,$G1418,通讯通路门店!$J:$J,"华为堡垒店")</f>
        <v>0</v>
      </c>
      <c r="BG1418" s="99">
        <f>SUMIFS(通讯通路门店!$Y:$Y,通讯通路门店!$S:$S,$G1418,通讯通路门店!$J:$J,"小米体验店")</f>
        <v>0</v>
      </c>
      <c r="BH1418" s="99">
        <f>SUMIFS(通讯通路门店!$AA:$AA,通讯通路门店!$S:$S,$G1418,通讯通路门店!$J:$J,"苹果体验店")</f>
        <v>0</v>
      </c>
      <c r="BI1418" s="99">
        <f>SUMIFS(通讯通路门店!$K:$K,通讯通路门店!$S:$S,$G1418,通讯通路门店!$J:$J,"其他品牌专卖店")</f>
        <v>0</v>
      </c>
      <c r="BJ1418" s="99">
        <f>SUMIFS(通讯通路门店!$AC:$AC,通讯通路门店!$S:$S,$G1418)</f>
        <v>0</v>
      </c>
      <c r="BK1418" s="99">
        <f>SUMIFS(通讯通路门店!$AD:$AD,通讯通路门店!$S:$S,$G1418)</f>
        <v>0</v>
      </c>
      <c r="BL1418" s="99">
        <f>SUMIFS(通讯通路门店!$AE:$AE,通讯通路门店!$S:$S,$G1418)</f>
        <v>0</v>
      </c>
      <c r="BM1418" s="99">
        <f>SUMIFS(通讯通路门店!$AF:$AF,通讯通路门店!$S:$S,$G1418)</f>
        <v>0</v>
      </c>
      <c r="BN1418" s="99">
        <f>SUMIFS(通讯通路门店!$AG:$AG,通讯通路门店!$S:$S,$G1418)</f>
        <v>0</v>
      </c>
      <c r="BO1418" s="99">
        <f>SUMIFS(通讯通路门店!$AH:$AH,通讯通路门店!$S:$S,$G1418)</f>
        <v>0</v>
      </c>
      <c r="BP1418" s="99">
        <f>SUMIFS(通讯通路门店!$AI:$AI,通讯通路门店!$S:$S,$G1418)</f>
        <v>0</v>
      </c>
      <c r="BQ1418" s="83"/>
    </row>
    <row r="1419" spans="1:69">
      <c r="A1419" s="99" t="str">
        <f>IFERROR(_xlfn.XLOOKUP($G1419,通讯通路门店!$S$4:$S$993933,通讯通路门店!$A$4:$A$993933,0,0),"")</f>
        <v>海南省</v>
      </c>
      <c r="B1419" s="99" t="str">
        <f>IFERROR(_xlfn.XLOOKUP($G1419,通讯通路门店!$S$4:$S$993933,通讯通路门店!$B$4:$B$993933,0,0),"")</f>
        <v>乐东黎族自治县</v>
      </c>
      <c r="C1419" s="99" t="str">
        <f>IFERROR(_xlfn.XLOOKUP($G1419,通讯通路门店!$S$4:$S$993933,通讯通路门店!$C$4:$C$993933,0,0),"")</f>
        <v>乐东黎族自治县</v>
      </c>
      <c r="D1419" s="99" t="str">
        <f>IFERROR(_xlfn.XLOOKUP($G1419,通讯通路门店!$S$4:$S$993933,通讯通路门店!$D$4:$D$993933,0,0),"")</f>
        <v>万冲镇</v>
      </c>
      <c r="E1419" s="83"/>
      <c r="F1419" s="83"/>
      <c r="G1419" s="101"/>
      <c r="H1419" s="102">
        <f>IFERROR(_xlfn.XLOOKUP($G1419,通讯通路门店!$S$4:$S$993933,通讯通路门店!$R$4:$R$993933,0,0),"")</f>
        <v>0</v>
      </c>
      <c r="I1419" s="83"/>
      <c r="J1419" s="83"/>
      <c r="K1419" s="83"/>
      <c r="L1419" s="83"/>
      <c r="M1419" s="83"/>
      <c r="N1419" s="83"/>
      <c r="O1419" s="83"/>
      <c r="P1419" s="83"/>
      <c r="Q1419" s="83"/>
      <c r="R1419" s="83"/>
      <c r="S1419" s="83"/>
      <c r="T1419" s="83"/>
      <c r="U1419" s="99">
        <f>COUNTIF(通讯通路门店!$S:$S,$G1419)</f>
        <v>0</v>
      </c>
      <c r="V1419" s="99">
        <f>COUNTIFS(通讯通路门店!$S:$S,$G1419,通讯通路门店!$J:$J,"综合卖场")</f>
        <v>0</v>
      </c>
      <c r="W1419" s="99">
        <f>SUMIFS(通讯通路门店!$AJ:$AJ,通讯通路门店!$S:$S,通讯客户沙盘!$G1419)</f>
        <v>0</v>
      </c>
      <c r="X1419" s="99">
        <f t="shared" si="110"/>
        <v>0</v>
      </c>
      <c r="Y1419" s="99">
        <f>COUNTIFS(通讯通路门店!$S:$S,$G1419,通讯通路门店!$J:$J,"荣耀体验店")+COUNTIFS(通讯通路门店!$S:$S,$G1419,通讯通路门店!$J:$J,"荣耀授权专卖店")</f>
        <v>0</v>
      </c>
      <c r="Z1419" s="99">
        <f>COUNTIFS(通讯通路门店!$S:$S,$G1419,通讯通路门店!$J:$J,"VIVO体验店")</f>
        <v>0</v>
      </c>
      <c r="AA1419" s="99">
        <f>COUNTIFS(通讯通路门店!$S:$S,$G1419,通讯通路门店!$J:$J,"OPPO体验店")</f>
        <v>0</v>
      </c>
      <c r="AB1419" s="99">
        <f>COUNTIFS(通讯通路门店!$S:$S,$G1419,通讯通路门店!$J:$J,"华为授权体验店")+COUNTIFS(通讯通路门店!$S:$S,$G1419,通讯通路门店!$J:$J,"华为堡垒店")</f>
        <v>0</v>
      </c>
      <c r="AC1419" s="99">
        <f>COUNTIFS(通讯通路门店!$S:$S,$G1419,通讯通路门店!$J:$J,"小米体验店")</f>
        <v>0</v>
      </c>
      <c r="AD1419" s="99">
        <f>COUNTIFS(通讯通路门店!$S:$S,$G1419,通讯通路门店!$J:$J,"苹果体验店")</f>
        <v>0</v>
      </c>
      <c r="AE1419" s="99">
        <f>COUNTIFS(通讯通路门店!$S:$S,$G1419,通讯通路门店!$J:$J,"其他品牌专卖店")</f>
        <v>0</v>
      </c>
      <c r="AF1419" s="99">
        <f>SUMIFS(通讯通路门店!$BI:$BI,通讯通路门店!$S:$S,$G1419)</f>
        <v>0</v>
      </c>
      <c r="AG1419" s="99">
        <f>SUMIFS(通讯通路门店!$BH:$BH,通讯通路门店!$S:$S,$G1419)</f>
        <v>0</v>
      </c>
      <c r="AH1419" s="99">
        <f t="shared" si="111"/>
        <v>0</v>
      </c>
      <c r="AI1419" s="99">
        <f>SUMIFS(通讯通路门店!$BB:$BB,通讯通路门店!$S:$S,$G1419)</f>
        <v>0</v>
      </c>
      <c r="AJ1419" s="99">
        <f>SUMIFS(通讯通路门店!$BE:$BE,通讯通路门店!$S:$S,$G1419)</f>
        <v>0</v>
      </c>
      <c r="AK1419" s="99">
        <f>SUMIFS(通讯通路门店!$BG:$BG,通讯通路门店!$S:$S,$G1419)</f>
        <v>0</v>
      </c>
      <c r="AL1419" s="99">
        <f>SUMIFS(通讯通路门店!$BC:$BC,通讯通路门店!$S:$S,$G1419)</f>
        <v>0</v>
      </c>
      <c r="AM1419" s="99">
        <f>SUMIFS(通讯通路门店!$BD:$BD,通讯通路门店!$S:$S,$G1419)</f>
        <v>0</v>
      </c>
      <c r="AN1419" s="99">
        <f>SUMIFS(通讯通路门店!$BF:$BF,通讯通路门店!$S:$S,$G1419)</f>
        <v>0</v>
      </c>
      <c r="AO1419" s="99">
        <f t="shared" si="112"/>
        <v>0</v>
      </c>
      <c r="AP1419" s="99">
        <f>SUMIFS(通讯通路门店!$K:$K,通讯通路门店!$S:$S,$G1419)</f>
        <v>0</v>
      </c>
      <c r="AQ1419" s="83"/>
      <c r="AR1419" s="99">
        <f>SUMIFS(通讯通路门店!$T:$T,通讯通路门店!$S:$S,$G1419)</f>
        <v>0</v>
      </c>
      <c r="AS1419" s="99">
        <f>SUMIFS(通讯通路门店!$U:$U,通讯通路门店!$S:$S,$G1419)</f>
        <v>0</v>
      </c>
      <c r="AT1419" s="99">
        <f>SUMIFS(通讯通路门店!$V:$V,通讯通路门店!$S:$S,$G1419)</f>
        <v>0</v>
      </c>
      <c r="AU1419" s="99">
        <f>SUMIFS(通讯通路门店!$W:$W,通讯通路门店!$S:$S,$G1419)</f>
        <v>0</v>
      </c>
      <c r="AV1419" s="99">
        <f>SUMIFS(通讯通路门店!$Z:$Z,通讯通路门店!$S:$S,$G1419)</f>
        <v>0</v>
      </c>
      <c r="AW1419" s="99">
        <f>SUMIFS(通讯通路门店!$AB:$AB,通讯通路门店!$S:$S,$G1419)</f>
        <v>0</v>
      </c>
      <c r="AX1419" s="99">
        <f>SUMIFS(通讯通路门店!$X:$X,通讯通路门店!$S:$S,$G1419)</f>
        <v>0</v>
      </c>
      <c r="AY1419" s="99">
        <f>SUMIFS(通讯通路门店!$Y:$Y,通讯通路门店!$S:$S,$G1419)</f>
        <v>0</v>
      </c>
      <c r="AZ1419" s="99">
        <f>SUMIFS(通讯通路门店!$AA:$AA,通讯通路门店!$S:$S,$G1419)</f>
        <v>0</v>
      </c>
      <c r="BA1419" s="99">
        <f t="shared" si="113"/>
        <v>0</v>
      </c>
      <c r="BB1419" s="99">
        <f t="shared" si="114"/>
        <v>0</v>
      </c>
      <c r="BC1419" s="99">
        <f>SUMIFS(通讯通路门店!$W:$W,通讯通路门店!$S:$S,$G1419,通讯通路门店!$J:$J,"荣耀体验店")+SUMIFS(通讯通路门店!$W:$W,通讯通路门店!$S:$S,$G1419,通讯通路门店!$J:$J,"荣耀授权专卖店")</f>
        <v>0</v>
      </c>
      <c r="BD1419" s="99">
        <f>SUMIFS(通讯通路门店!$Z:$Z,通讯通路门店!$S:$S,$G1419,通讯通路门店!$J:$J,"VIVO体验店")</f>
        <v>0</v>
      </c>
      <c r="BE1419" s="99">
        <f>SUMIFS(通讯通路门店!$AB:$AB,通讯通路门店!$S:$S,$G1419,通讯通路门店!$J:$J,"OPPO体验店")</f>
        <v>0</v>
      </c>
      <c r="BF1419" s="99">
        <f>SUMIFS(通讯通路门店!$X:$X,通讯通路门店!$S:$S,$G1419,通讯通路门店!$J:$J,"华为授权体验店")+SUMIFS(通讯通路门店!$AA:$AA,通讯通路门店!$S:$S,$G1419,通讯通路门店!$J:$J,"华为堡垒店")</f>
        <v>0</v>
      </c>
      <c r="BG1419" s="99">
        <f>SUMIFS(通讯通路门店!$Y:$Y,通讯通路门店!$S:$S,$G1419,通讯通路门店!$J:$J,"小米体验店")</f>
        <v>0</v>
      </c>
      <c r="BH1419" s="99">
        <f>SUMIFS(通讯通路门店!$AA:$AA,通讯通路门店!$S:$S,$G1419,通讯通路门店!$J:$J,"苹果体验店")</f>
        <v>0</v>
      </c>
      <c r="BI1419" s="99">
        <f>SUMIFS(通讯通路门店!$K:$K,通讯通路门店!$S:$S,$G1419,通讯通路门店!$J:$J,"其他品牌专卖店")</f>
        <v>0</v>
      </c>
      <c r="BJ1419" s="99">
        <f>SUMIFS(通讯通路门店!$AC:$AC,通讯通路门店!$S:$S,$G1419)</f>
        <v>0</v>
      </c>
      <c r="BK1419" s="99">
        <f>SUMIFS(通讯通路门店!$AD:$AD,通讯通路门店!$S:$S,$G1419)</f>
        <v>0</v>
      </c>
      <c r="BL1419" s="99">
        <f>SUMIFS(通讯通路门店!$AE:$AE,通讯通路门店!$S:$S,$G1419)</f>
        <v>0</v>
      </c>
      <c r="BM1419" s="99">
        <f>SUMIFS(通讯通路门店!$AF:$AF,通讯通路门店!$S:$S,$G1419)</f>
        <v>0</v>
      </c>
      <c r="BN1419" s="99">
        <f>SUMIFS(通讯通路门店!$AG:$AG,通讯通路门店!$S:$S,$G1419)</f>
        <v>0</v>
      </c>
      <c r="BO1419" s="99">
        <f>SUMIFS(通讯通路门店!$AH:$AH,通讯通路门店!$S:$S,$G1419)</f>
        <v>0</v>
      </c>
      <c r="BP1419" s="99">
        <f>SUMIFS(通讯通路门店!$AI:$AI,通讯通路门店!$S:$S,$G1419)</f>
        <v>0</v>
      </c>
      <c r="BQ1419" s="83"/>
    </row>
    <row r="1420" spans="1:69">
      <c r="A1420" s="99" t="str">
        <f>IFERROR(_xlfn.XLOOKUP($G1420,通讯通路门店!$S$4:$S$993933,通讯通路门店!$A$4:$A$993933,0,0),"")</f>
        <v>海南省</v>
      </c>
      <c r="B1420" s="99" t="str">
        <f>IFERROR(_xlfn.XLOOKUP($G1420,通讯通路门店!$S$4:$S$993933,通讯通路门店!$B$4:$B$993933,0,0),"")</f>
        <v>乐东黎族自治县</v>
      </c>
      <c r="C1420" s="99" t="str">
        <f>IFERROR(_xlfn.XLOOKUP($G1420,通讯通路门店!$S$4:$S$993933,通讯通路门店!$C$4:$C$993933,0,0),"")</f>
        <v>乐东黎族自治县</v>
      </c>
      <c r="D1420" s="99" t="str">
        <f>IFERROR(_xlfn.XLOOKUP($G1420,通讯通路门店!$S$4:$S$993933,通讯通路门店!$D$4:$D$993933,0,0),"")</f>
        <v>万冲镇</v>
      </c>
      <c r="E1420" s="83"/>
      <c r="F1420" s="83"/>
      <c r="G1420" s="101"/>
      <c r="H1420" s="102">
        <f>IFERROR(_xlfn.XLOOKUP($G1420,通讯通路门店!$S$4:$S$993933,通讯通路门店!$R$4:$R$993933,0,0),"")</f>
        <v>0</v>
      </c>
      <c r="I1420" s="83"/>
      <c r="J1420" s="83"/>
      <c r="K1420" s="83"/>
      <c r="L1420" s="83"/>
      <c r="M1420" s="83"/>
      <c r="N1420" s="83"/>
      <c r="O1420" s="83"/>
      <c r="P1420" s="83"/>
      <c r="Q1420" s="83"/>
      <c r="R1420" s="83"/>
      <c r="S1420" s="83"/>
      <c r="T1420" s="83"/>
      <c r="U1420" s="99">
        <f>COUNTIF(通讯通路门店!$S:$S,$G1420)</f>
        <v>0</v>
      </c>
      <c r="V1420" s="99">
        <f>COUNTIFS(通讯通路门店!$S:$S,$G1420,通讯通路门店!$J:$J,"综合卖场")</f>
        <v>0</v>
      </c>
      <c r="W1420" s="99">
        <f>SUMIFS(通讯通路门店!$AJ:$AJ,通讯通路门店!$S:$S,通讯客户沙盘!$G1420)</f>
        <v>0</v>
      </c>
      <c r="X1420" s="99">
        <f t="shared" si="110"/>
        <v>0</v>
      </c>
      <c r="Y1420" s="99">
        <f>COUNTIFS(通讯通路门店!$S:$S,$G1420,通讯通路门店!$J:$J,"荣耀体验店")+COUNTIFS(通讯通路门店!$S:$S,$G1420,通讯通路门店!$J:$J,"荣耀授权专卖店")</f>
        <v>0</v>
      </c>
      <c r="Z1420" s="99">
        <f>COUNTIFS(通讯通路门店!$S:$S,$G1420,通讯通路门店!$J:$J,"VIVO体验店")</f>
        <v>0</v>
      </c>
      <c r="AA1420" s="99">
        <f>COUNTIFS(通讯通路门店!$S:$S,$G1420,通讯通路门店!$J:$J,"OPPO体验店")</f>
        <v>0</v>
      </c>
      <c r="AB1420" s="99">
        <f>COUNTIFS(通讯通路门店!$S:$S,$G1420,通讯通路门店!$J:$J,"华为授权体验店")+COUNTIFS(通讯通路门店!$S:$S,$G1420,通讯通路门店!$J:$J,"华为堡垒店")</f>
        <v>0</v>
      </c>
      <c r="AC1420" s="99">
        <f>COUNTIFS(通讯通路门店!$S:$S,$G1420,通讯通路门店!$J:$J,"小米体验店")</f>
        <v>0</v>
      </c>
      <c r="AD1420" s="99">
        <f>COUNTIFS(通讯通路门店!$S:$S,$G1420,通讯通路门店!$J:$J,"苹果体验店")</f>
        <v>0</v>
      </c>
      <c r="AE1420" s="99">
        <f>COUNTIFS(通讯通路门店!$S:$S,$G1420,通讯通路门店!$J:$J,"其他品牌专卖店")</f>
        <v>0</v>
      </c>
      <c r="AF1420" s="99">
        <f>SUMIFS(通讯通路门店!$BI:$BI,通讯通路门店!$S:$S,$G1420)</f>
        <v>0</v>
      </c>
      <c r="AG1420" s="99">
        <f>SUMIFS(通讯通路门店!$BH:$BH,通讯通路门店!$S:$S,$G1420)</f>
        <v>0</v>
      </c>
      <c r="AH1420" s="99">
        <f t="shared" si="111"/>
        <v>0</v>
      </c>
      <c r="AI1420" s="99">
        <f>SUMIFS(通讯通路门店!$BB:$BB,通讯通路门店!$S:$S,$G1420)</f>
        <v>0</v>
      </c>
      <c r="AJ1420" s="99">
        <f>SUMIFS(通讯通路门店!$BE:$BE,通讯通路门店!$S:$S,$G1420)</f>
        <v>0</v>
      </c>
      <c r="AK1420" s="99">
        <f>SUMIFS(通讯通路门店!$BG:$BG,通讯通路门店!$S:$S,$G1420)</f>
        <v>0</v>
      </c>
      <c r="AL1420" s="99">
        <f>SUMIFS(通讯通路门店!$BC:$BC,通讯通路门店!$S:$S,$G1420)</f>
        <v>0</v>
      </c>
      <c r="AM1420" s="99">
        <f>SUMIFS(通讯通路门店!$BD:$BD,通讯通路门店!$S:$S,$G1420)</f>
        <v>0</v>
      </c>
      <c r="AN1420" s="99">
        <f>SUMIFS(通讯通路门店!$BF:$BF,通讯通路门店!$S:$S,$G1420)</f>
        <v>0</v>
      </c>
      <c r="AO1420" s="99">
        <f t="shared" si="112"/>
        <v>0</v>
      </c>
      <c r="AP1420" s="99">
        <f>SUMIFS(通讯通路门店!$K:$K,通讯通路门店!$S:$S,$G1420)</f>
        <v>0</v>
      </c>
      <c r="AQ1420" s="83"/>
      <c r="AR1420" s="99">
        <f>SUMIFS(通讯通路门店!$T:$T,通讯通路门店!$S:$S,$G1420)</f>
        <v>0</v>
      </c>
      <c r="AS1420" s="99">
        <f>SUMIFS(通讯通路门店!$U:$U,通讯通路门店!$S:$S,$G1420)</f>
        <v>0</v>
      </c>
      <c r="AT1420" s="99">
        <f>SUMIFS(通讯通路门店!$V:$V,通讯通路门店!$S:$S,$G1420)</f>
        <v>0</v>
      </c>
      <c r="AU1420" s="99">
        <f>SUMIFS(通讯通路门店!$W:$W,通讯通路门店!$S:$S,$G1420)</f>
        <v>0</v>
      </c>
      <c r="AV1420" s="99">
        <f>SUMIFS(通讯通路门店!$Z:$Z,通讯通路门店!$S:$S,$G1420)</f>
        <v>0</v>
      </c>
      <c r="AW1420" s="99">
        <f>SUMIFS(通讯通路门店!$AB:$AB,通讯通路门店!$S:$S,$G1420)</f>
        <v>0</v>
      </c>
      <c r="AX1420" s="99">
        <f>SUMIFS(通讯通路门店!$X:$X,通讯通路门店!$S:$S,$G1420)</f>
        <v>0</v>
      </c>
      <c r="AY1420" s="99">
        <f>SUMIFS(通讯通路门店!$Y:$Y,通讯通路门店!$S:$S,$G1420)</f>
        <v>0</v>
      </c>
      <c r="AZ1420" s="99">
        <f>SUMIFS(通讯通路门店!$AA:$AA,通讯通路门店!$S:$S,$G1420)</f>
        <v>0</v>
      </c>
      <c r="BA1420" s="99">
        <f t="shared" si="113"/>
        <v>0</v>
      </c>
      <c r="BB1420" s="99">
        <f t="shared" si="114"/>
        <v>0</v>
      </c>
      <c r="BC1420" s="99">
        <f>SUMIFS(通讯通路门店!$W:$W,通讯通路门店!$S:$S,$G1420,通讯通路门店!$J:$J,"荣耀体验店")+SUMIFS(通讯通路门店!$W:$W,通讯通路门店!$S:$S,$G1420,通讯通路门店!$J:$J,"荣耀授权专卖店")</f>
        <v>0</v>
      </c>
      <c r="BD1420" s="99">
        <f>SUMIFS(通讯通路门店!$Z:$Z,通讯通路门店!$S:$S,$G1420,通讯通路门店!$J:$J,"VIVO体验店")</f>
        <v>0</v>
      </c>
      <c r="BE1420" s="99">
        <f>SUMIFS(通讯通路门店!$AB:$AB,通讯通路门店!$S:$S,$G1420,通讯通路门店!$J:$J,"OPPO体验店")</f>
        <v>0</v>
      </c>
      <c r="BF1420" s="99">
        <f>SUMIFS(通讯通路门店!$X:$X,通讯通路门店!$S:$S,$G1420,通讯通路门店!$J:$J,"华为授权体验店")+SUMIFS(通讯通路门店!$AA:$AA,通讯通路门店!$S:$S,$G1420,通讯通路门店!$J:$J,"华为堡垒店")</f>
        <v>0</v>
      </c>
      <c r="BG1420" s="99">
        <f>SUMIFS(通讯通路门店!$Y:$Y,通讯通路门店!$S:$S,$G1420,通讯通路门店!$J:$J,"小米体验店")</f>
        <v>0</v>
      </c>
      <c r="BH1420" s="99">
        <f>SUMIFS(通讯通路门店!$AA:$AA,通讯通路门店!$S:$S,$G1420,通讯通路门店!$J:$J,"苹果体验店")</f>
        <v>0</v>
      </c>
      <c r="BI1420" s="99">
        <f>SUMIFS(通讯通路门店!$K:$K,通讯通路门店!$S:$S,$G1420,通讯通路门店!$J:$J,"其他品牌专卖店")</f>
        <v>0</v>
      </c>
      <c r="BJ1420" s="99">
        <f>SUMIFS(通讯通路门店!$AC:$AC,通讯通路门店!$S:$S,$G1420)</f>
        <v>0</v>
      </c>
      <c r="BK1420" s="99">
        <f>SUMIFS(通讯通路门店!$AD:$AD,通讯通路门店!$S:$S,$G1420)</f>
        <v>0</v>
      </c>
      <c r="BL1420" s="99">
        <f>SUMIFS(通讯通路门店!$AE:$AE,通讯通路门店!$S:$S,$G1420)</f>
        <v>0</v>
      </c>
      <c r="BM1420" s="99">
        <f>SUMIFS(通讯通路门店!$AF:$AF,通讯通路门店!$S:$S,$G1420)</f>
        <v>0</v>
      </c>
      <c r="BN1420" s="99">
        <f>SUMIFS(通讯通路门店!$AG:$AG,通讯通路门店!$S:$S,$G1420)</f>
        <v>0</v>
      </c>
      <c r="BO1420" s="99">
        <f>SUMIFS(通讯通路门店!$AH:$AH,通讯通路门店!$S:$S,$G1420)</f>
        <v>0</v>
      </c>
      <c r="BP1420" s="99">
        <f>SUMIFS(通讯通路门店!$AI:$AI,通讯通路门店!$S:$S,$G1420)</f>
        <v>0</v>
      </c>
      <c r="BQ1420" s="83"/>
    </row>
    <row r="1421" spans="1:69">
      <c r="A1421" s="99" t="str">
        <f>IFERROR(_xlfn.XLOOKUP($G1421,通讯通路门店!$S$4:$S$993933,通讯通路门店!$A$4:$A$993933,0,0),"")</f>
        <v>海南省</v>
      </c>
      <c r="B1421" s="99" t="str">
        <f>IFERROR(_xlfn.XLOOKUP($G1421,通讯通路门店!$S$4:$S$993933,通讯通路门店!$B$4:$B$993933,0,0),"")</f>
        <v>乐东黎族自治县</v>
      </c>
      <c r="C1421" s="99" t="str">
        <f>IFERROR(_xlfn.XLOOKUP($G1421,通讯通路门店!$S$4:$S$993933,通讯通路门店!$C$4:$C$993933,0,0),"")</f>
        <v>乐东黎族自治县</v>
      </c>
      <c r="D1421" s="99" t="str">
        <f>IFERROR(_xlfn.XLOOKUP($G1421,通讯通路门店!$S$4:$S$993933,通讯通路门店!$D$4:$D$993933,0,0),"")</f>
        <v>万冲镇</v>
      </c>
      <c r="E1421" s="83"/>
      <c r="F1421" s="83"/>
      <c r="G1421" s="101"/>
      <c r="H1421" s="102">
        <f>IFERROR(_xlfn.XLOOKUP($G1421,通讯通路门店!$S$4:$S$993933,通讯通路门店!$R$4:$R$993933,0,0),"")</f>
        <v>0</v>
      </c>
      <c r="I1421" s="83"/>
      <c r="J1421" s="83"/>
      <c r="K1421" s="83"/>
      <c r="L1421" s="83"/>
      <c r="M1421" s="83"/>
      <c r="N1421" s="83"/>
      <c r="O1421" s="83"/>
      <c r="P1421" s="83"/>
      <c r="Q1421" s="83"/>
      <c r="R1421" s="83"/>
      <c r="S1421" s="83"/>
      <c r="T1421" s="83"/>
      <c r="U1421" s="99">
        <f>COUNTIF(通讯通路门店!$S:$S,$G1421)</f>
        <v>0</v>
      </c>
      <c r="V1421" s="99">
        <f>COUNTIFS(通讯通路门店!$S:$S,$G1421,通讯通路门店!$J:$J,"综合卖场")</f>
        <v>0</v>
      </c>
      <c r="W1421" s="99">
        <f>SUMIFS(通讯通路门店!$AJ:$AJ,通讯通路门店!$S:$S,通讯客户沙盘!$G1421)</f>
        <v>0</v>
      </c>
      <c r="X1421" s="99">
        <f t="shared" si="110"/>
        <v>0</v>
      </c>
      <c r="Y1421" s="99">
        <f>COUNTIFS(通讯通路门店!$S:$S,$G1421,通讯通路门店!$J:$J,"荣耀体验店")+COUNTIFS(通讯通路门店!$S:$S,$G1421,通讯通路门店!$J:$J,"荣耀授权专卖店")</f>
        <v>0</v>
      </c>
      <c r="Z1421" s="99">
        <f>COUNTIFS(通讯通路门店!$S:$S,$G1421,通讯通路门店!$J:$J,"VIVO体验店")</f>
        <v>0</v>
      </c>
      <c r="AA1421" s="99">
        <f>COUNTIFS(通讯通路门店!$S:$S,$G1421,通讯通路门店!$J:$J,"OPPO体验店")</f>
        <v>0</v>
      </c>
      <c r="AB1421" s="99">
        <f>COUNTIFS(通讯通路门店!$S:$S,$G1421,通讯通路门店!$J:$J,"华为授权体验店")+COUNTIFS(通讯通路门店!$S:$S,$G1421,通讯通路门店!$J:$J,"华为堡垒店")</f>
        <v>0</v>
      </c>
      <c r="AC1421" s="99">
        <f>COUNTIFS(通讯通路门店!$S:$S,$G1421,通讯通路门店!$J:$J,"小米体验店")</f>
        <v>0</v>
      </c>
      <c r="AD1421" s="99">
        <f>COUNTIFS(通讯通路门店!$S:$S,$G1421,通讯通路门店!$J:$J,"苹果体验店")</f>
        <v>0</v>
      </c>
      <c r="AE1421" s="99">
        <f>COUNTIFS(通讯通路门店!$S:$S,$G1421,通讯通路门店!$J:$J,"其他品牌专卖店")</f>
        <v>0</v>
      </c>
      <c r="AF1421" s="99">
        <f>SUMIFS(通讯通路门店!$BI:$BI,通讯通路门店!$S:$S,$G1421)</f>
        <v>0</v>
      </c>
      <c r="AG1421" s="99">
        <f>SUMIFS(通讯通路门店!$BH:$BH,通讯通路门店!$S:$S,$G1421)</f>
        <v>0</v>
      </c>
      <c r="AH1421" s="99">
        <f t="shared" si="111"/>
        <v>0</v>
      </c>
      <c r="AI1421" s="99">
        <f>SUMIFS(通讯通路门店!$BB:$BB,通讯通路门店!$S:$S,$G1421)</f>
        <v>0</v>
      </c>
      <c r="AJ1421" s="99">
        <f>SUMIFS(通讯通路门店!$BE:$BE,通讯通路门店!$S:$S,$G1421)</f>
        <v>0</v>
      </c>
      <c r="AK1421" s="99">
        <f>SUMIFS(通讯通路门店!$BG:$BG,通讯通路门店!$S:$S,$G1421)</f>
        <v>0</v>
      </c>
      <c r="AL1421" s="99">
        <f>SUMIFS(通讯通路门店!$BC:$BC,通讯通路门店!$S:$S,$G1421)</f>
        <v>0</v>
      </c>
      <c r="AM1421" s="99">
        <f>SUMIFS(通讯通路门店!$BD:$BD,通讯通路门店!$S:$S,$G1421)</f>
        <v>0</v>
      </c>
      <c r="AN1421" s="99">
        <f>SUMIFS(通讯通路门店!$BF:$BF,通讯通路门店!$S:$S,$G1421)</f>
        <v>0</v>
      </c>
      <c r="AO1421" s="99">
        <f t="shared" si="112"/>
        <v>0</v>
      </c>
      <c r="AP1421" s="99">
        <f>SUMIFS(通讯通路门店!$K:$K,通讯通路门店!$S:$S,$G1421)</f>
        <v>0</v>
      </c>
      <c r="AQ1421" s="83"/>
      <c r="AR1421" s="99">
        <f>SUMIFS(通讯通路门店!$T:$T,通讯通路门店!$S:$S,$G1421)</f>
        <v>0</v>
      </c>
      <c r="AS1421" s="99">
        <f>SUMIFS(通讯通路门店!$U:$U,通讯通路门店!$S:$S,$G1421)</f>
        <v>0</v>
      </c>
      <c r="AT1421" s="99">
        <f>SUMIFS(通讯通路门店!$V:$V,通讯通路门店!$S:$S,$G1421)</f>
        <v>0</v>
      </c>
      <c r="AU1421" s="99">
        <f>SUMIFS(通讯通路门店!$W:$W,通讯通路门店!$S:$S,$G1421)</f>
        <v>0</v>
      </c>
      <c r="AV1421" s="99">
        <f>SUMIFS(通讯通路门店!$Z:$Z,通讯通路门店!$S:$S,$G1421)</f>
        <v>0</v>
      </c>
      <c r="AW1421" s="99">
        <f>SUMIFS(通讯通路门店!$AB:$AB,通讯通路门店!$S:$S,$G1421)</f>
        <v>0</v>
      </c>
      <c r="AX1421" s="99">
        <f>SUMIFS(通讯通路门店!$X:$X,通讯通路门店!$S:$S,$G1421)</f>
        <v>0</v>
      </c>
      <c r="AY1421" s="99">
        <f>SUMIFS(通讯通路门店!$Y:$Y,通讯通路门店!$S:$S,$G1421)</f>
        <v>0</v>
      </c>
      <c r="AZ1421" s="99">
        <f>SUMIFS(通讯通路门店!$AA:$AA,通讯通路门店!$S:$S,$G1421)</f>
        <v>0</v>
      </c>
      <c r="BA1421" s="99">
        <f t="shared" si="113"/>
        <v>0</v>
      </c>
      <c r="BB1421" s="99">
        <f t="shared" si="114"/>
        <v>0</v>
      </c>
      <c r="BC1421" s="99">
        <f>SUMIFS(通讯通路门店!$W:$W,通讯通路门店!$S:$S,$G1421,通讯通路门店!$J:$J,"荣耀体验店")+SUMIFS(通讯通路门店!$W:$W,通讯通路门店!$S:$S,$G1421,通讯通路门店!$J:$J,"荣耀授权专卖店")</f>
        <v>0</v>
      </c>
      <c r="BD1421" s="99">
        <f>SUMIFS(通讯通路门店!$Z:$Z,通讯通路门店!$S:$S,$G1421,通讯通路门店!$J:$J,"VIVO体验店")</f>
        <v>0</v>
      </c>
      <c r="BE1421" s="99">
        <f>SUMIFS(通讯通路门店!$AB:$AB,通讯通路门店!$S:$S,$G1421,通讯通路门店!$J:$J,"OPPO体验店")</f>
        <v>0</v>
      </c>
      <c r="BF1421" s="99">
        <f>SUMIFS(通讯通路门店!$X:$X,通讯通路门店!$S:$S,$G1421,通讯通路门店!$J:$J,"华为授权体验店")+SUMIFS(通讯通路门店!$AA:$AA,通讯通路门店!$S:$S,$G1421,通讯通路门店!$J:$J,"华为堡垒店")</f>
        <v>0</v>
      </c>
      <c r="BG1421" s="99">
        <f>SUMIFS(通讯通路门店!$Y:$Y,通讯通路门店!$S:$S,$G1421,通讯通路门店!$J:$J,"小米体验店")</f>
        <v>0</v>
      </c>
      <c r="BH1421" s="99">
        <f>SUMIFS(通讯通路门店!$AA:$AA,通讯通路门店!$S:$S,$G1421,通讯通路门店!$J:$J,"苹果体验店")</f>
        <v>0</v>
      </c>
      <c r="BI1421" s="99">
        <f>SUMIFS(通讯通路门店!$K:$K,通讯通路门店!$S:$S,$G1421,通讯通路门店!$J:$J,"其他品牌专卖店")</f>
        <v>0</v>
      </c>
      <c r="BJ1421" s="99">
        <f>SUMIFS(通讯通路门店!$AC:$AC,通讯通路门店!$S:$S,$G1421)</f>
        <v>0</v>
      </c>
      <c r="BK1421" s="99">
        <f>SUMIFS(通讯通路门店!$AD:$AD,通讯通路门店!$S:$S,$G1421)</f>
        <v>0</v>
      </c>
      <c r="BL1421" s="99">
        <f>SUMIFS(通讯通路门店!$AE:$AE,通讯通路门店!$S:$S,$G1421)</f>
        <v>0</v>
      </c>
      <c r="BM1421" s="99">
        <f>SUMIFS(通讯通路门店!$AF:$AF,通讯通路门店!$S:$S,$G1421)</f>
        <v>0</v>
      </c>
      <c r="BN1421" s="99">
        <f>SUMIFS(通讯通路门店!$AG:$AG,通讯通路门店!$S:$S,$G1421)</f>
        <v>0</v>
      </c>
      <c r="BO1421" s="99">
        <f>SUMIFS(通讯通路门店!$AH:$AH,通讯通路门店!$S:$S,$G1421)</f>
        <v>0</v>
      </c>
      <c r="BP1421" s="99">
        <f>SUMIFS(通讯通路门店!$AI:$AI,通讯通路门店!$S:$S,$G1421)</f>
        <v>0</v>
      </c>
      <c r="BQ1421" s="83"/>
    </row>
    <row r="1422" spans="1:69">
      <c r="A1422" s="99" t="str">
        <f>IFERROR(_xlfn.XLOOKUP($G1422,通讯通路门店!$S$4:$S$993933,通讯通路门店!$A$4:$A$993933,0,0),"")</f>
        <v>海南省</v>
      </c>
      <c r="B1422" s="99" t="str">
        <f>IFERROR(_xlfn.XLOOKUP($G1422,通讯通路门店!$S$4:$S$993933,通讯通路门店!$B$4:$B$993933,0,0),"")</f>
        <v>乐东黎族自治县</v>
      </c>
      <c r="C1422" s="99" t="str">
        <f>IFERROR(_xlfn.XLOOKUP($G1422,通讯通路门店!$S$4:$S$993933,通讯通路门店!$C$4:$C$993933,0,0),"")</f>
        <v>乐东黎族自治县</v>
      </c>
      <c r="D1422" s="99" t="str">
        <f>IFERROR(_xlfn.XLOOKUP($G1422,通讯通路门店!$S$4:$S$993933,通讯通路门店!$D$4:$D$993933,0,0),"")</f>
        <v>万冲镇</v>
      </c>
      <c r="E1422" s="83"/>
      <c r="F1422" s="83"/>
      <c r="G1422" s="101"/>
      <c r="H1422" s="102">
        <f>IFERROR(_xlfn.XLOOKUP($G1422,通讯通路门店!$S$4:$S$993933,通讯通路门店!$R$4:$R$993933,0,0),"")</f>
        <v>0</v>
      </c>
      <c r="I1422" s="83"/>
      <c r="J1422" s="83"/>
      <c r="K1422" s="83"/>
      <c r="L1422" s="83"/>
      <c r="M1422" s="83"/>
      <c r="N1422" s="83"/>
      <c r="O1422" s="83"/>
      <c r="P1422" s="83"/>
      <c r="Q1422" s="83"/>
      <c r="R1422" s="83"/>
      <c r="S1422" s="83"/>
      <c r="T1422" s="83"/>
      <c r="U1422" s="99">
        <f>COUNTIF(通讯通路门店!$S:$S,$G1422)</f>
        <v>0</v>
      </c>
      <c r="V1422" s="99">
        <f>COUNTIFS(通讯通路门店!$S:$S,$G1422,通讯通路门店!$J:$J,"综合卖场")</f>
        <v>0</v>
      </c>
      <c r="W1422" s="99">
        <f>SUMIFS(通讯通路门店!$AJ:$AJ,通讯通路门店!$S:$S,通讯客户沙盘!$G1422)</f>
        <v>0</v>
      </c>
      <c r="X1422" s="99">
        <f t="shared" si="110"/>
        <v>0</v>
      </c>
      <c r="Y1422" s="99">
        <f>COUNTIFS(通讯通路门店!$S:$S,$G1422,通讯通路门店!$J:$J,"荣耀体验店")+COUNTIFS(通讯通路门店!$S:$S,$G1422,通讯通路门店!$J:$J,"荣耀授权专卖店")</f>
        <v>0</v>
      </c>
      <c r="Z1422" s="99">
        <f>COUNTIFS(通讯通路门店!$S:$S,$G1422,通讯通路门店!$J:$J,"VIVO体验店")</f>
        <v>0</v>
      </c>
      <c r="AA1422" s="99">
        <f>COUNTIFS(通讯通路门店!$S:$S,$G1422,通讯通路门店!$J:$J,"OPPO体验店")</f>
        <v>0</v>
      </c>
      <c r="AB1422" s="99">
        <f>COUNTIFS(通讯通路门店!$S:$S,$G1422,通讯通路门店!$J:$J,"华为授权体验店")+COUNTIFS(通讯通路门店!$S:$S,$G1422,通讯通路门店!$J:$J,"华为堡垒店")</f>
        <v>0</v>
      </c>
      <c r="AC1422" s="99">
        <f>COUNTIFS(通讯通路门店!$S:$S,$G1422,通讯通路门店!$J:$J,"小米体验店")</f>
        <v>0</v>
      </c>
      <c r="AD1422" s="99">
        <f>COUNTIFS(通讯通路门店!$S:$S,$G1422,通讯通路门店!$J:$J,"苹果体验店")</f>
        <v>0</v>
      </c>
      <c r="AE1422" s="99">
        <f>COUNTIFS(通讯通路门店!$S:$S,$G1422,通讯通路门店!$J:$J,"其他品牌专卖店")</f>
        <v>0</v>
      </c>
      <c r="AF1422" s="99">
        <f>SUMIFS(通讯通路门店!$BI:$BI,通讯通路门店!$S:$S,$G1422)</f>
        <v>0</v>
      </c>
      <c r="AG1422" s="99">
        <f>SUMIFS(通讯通路门店!$BH:$BH,通讯通路门店!$S:$S,$G1422)</f>
        <v>0</v>
      </c>
      <c r="AH1422" s="99">
        <f t="shared" si="111"/>
        <v>0</v>
      </c>
      <c r="AI1422" s="99">
        <f>SUMIFS(通讯通路门店!$BB:$BB,通讯通路门店!$S:$S,$G1422)</f>
        <v>0</v>
      </c>
      <c r="AJ1422" s="99">
        <f>SUMIFS(通讯通路门店!$BE:$BE,通讯通路门店!$S:$S,$G1422)</f>
        <v>0</v>
      </c>
      <c r="AK1422" s="99">
        <f>SUMIFS(通讯通路门店!$BG:$BG,通讯通路门店!$S:$S,$G1422)</f>
        <v>0</v>
      </c>
      <c r="AL1422" s="99">
        <f>SUMIFS(通讯通路门店!$BC:$BC,通讯通路门店!$S:$S,$G1422)</f>
        <v>0</v>
      </c>
      <c r="AM1422" s="99">
        <f>SUMIFS(通讯通路门店!$BD:$BD,通讯通路门店!$S:$S,$G1422)</f>
        <v>0</v>
      </c>
      <c r="AN1422" s="99">
        <f>SUMIFS(通讯通路门店!$BF:$BF,通讯通路门店!$S:$S,$G1422)</f>
        <v>0</v>
      </c>
      <c r="AO1422" s="99">
        <f t="shared" si="112"/>
        <v>0</v>
      </c>
      <c r="AP1422" s="99">
        <f>SUMIFS(通讯通路门店!$K:$K,通讯通路门店!$S:$S,$G1422)</f>
        <v>0</v>
      </c>
      <c r="AQ1422" s="83"/>
      <c r="AR1422" s="99">
        <f>SUMIFS(通讯通路门店!$T:$T,通讯通路门店!$S:$S,$G1422)</f>
        <v>0</v>
      </c>
      <c r="AS1422" s="99">
        <f>SUMIFS(通讯通路门店!$U:$U,通讯通路门店!$S:$S,$G1422)</f>
        <v>0</v>
      </c>
      <c r="AT1422" s="99">
        <f>SUMIFS(通讯通路门店!$V:$V,通讯通路门店!$S:$S,$G1422)</f>
        <v>0</v>
      </c>
      <c r="AU1422" s="99">
        <f>SUMIFS(通讯通路门店!$W:$W,通讯通路门店!$S:$S,$G1422)</f>
        <v>0</v>
      </c>
      <c r="AV1422" s="99">
        <f>SUMIFS(通讯通路门店!$Z:$Z,通讯通路门店!$S:$S,$G1422)</f>
        <v>0</v>
      </c>
      <c r="AW1422" s="99">
        <f>SUMIFS(通讯通路门店!$AB:$AB,通讯通路门店!$S:$S,$G1422)</f>
        <v>0</v>
      </c>
      <c r="AX1422" s="99">
        <f>SUMIFS(通讯通路门店!$X:$X,通讯通路门店!$S:$S,$G1422)</f>
        <v>0</v>
      </c>
      <c r="AY1422" s="99">
        <f>SUMIFS(通讯通路门店!$Y:$Y,通讯通路门店!$S:$S,$G1422)</f>
        <v>0</v>
      </c>
      <c r="AZ1422" s="99">
        <f>SUMIFS(通讯通路门店!$AA:$AA,通讯通路门店!$S:$S,$G1422)</f>
        <v>0</v>
      </c>
      <c r="BA1422" s="99">
        <f t="shared" si="113"/>
        <v>0</v>
      </c>
      <c r="BB1422" s="99">
        <f t="shared" si="114"/>
        <v>0</v>
      </c>
      <c r="BC1422" s="99">
        <f>SUMIFS(通讯通路门店!$W:$W,通讯通路门店!$S:$S,$G1422,通讯通路门店!$J:$J,"荣耀体验店")+SUMIFS(通讯通路门店!$W:$W,通讯通路门店!$S:$S,$G1422,通讯通路门店!$J:$J,"荣耀授权专卖店")</f>
        <v>0</v>
      </c>
      <c r="BD1422" s="99">
        <f>SUMIFS(通讯通路门店!$Z:$Z,通讯通路门店!$S:$S,$G1422,通讯通路门店!$J:$J,"VIVO体验店")</f>
        <v>0</v>
      </c>
      <c r="BE1422" s="99">
        <f>SUMIFS(通讯通路门店!$AB:$AB,通讯通路门店!$S:$S,$G1422,通讯通路门店!$J:$J,"OPPO体验店")</f>
        <v>0</v>
      </c>
      <c r="BF1422" s="99">
        <f>SUMIFS(通讯通路门店!$X:$X,通讯通路门店!$S:$S,$G1422,通讯通路门店!$J:$J,"华为授权体验店")+SUMIFS(通讯通路门店!$AA:$AA,通讯通路门店!$S:$S,$G1422,通讯通路门店!$J:$J,"华为堡垒店")</f>
        <v>0</v>
      </c>
      <c r="BG1422" s="99">
        <f>SUMIFS(通讯通路门店!$Y:$Y,通讯通路门店!$S:$S,$G1422,通讯通路门店!$J:$J,"小米体验店")</f>
        <v>0</v>
      </c>
      <c r="BH1422" s="99">
        <f>SUMIFS(通讯通路门店!$AA:$AA,通讯通路门店!$S:$S,$G1422,通讯通路门店!$J:$J,"苹果体验店")</f>
        <v>0</v>
      </c>
      <c r="BI1422" s="99">
        <f>SUMIFS(通讯通路门店!$K:$K,通讯通路门店!$S:$S,$G1422,通讯通路门店!$J:$J,"其他品牌专卖店")</f>
        <v>0</v>
      </c>
      <c r="BJ1422" s="99">
        <f>SUMIFS(通讯通路门店!$AC:$AC,通讯通路门店!$S:$S,$G1422)</f>
        <v>0</v>
      </c>
      <c r="BK1422" s="99">
        <f>SUMIFS(通讯通路门店!$AD:$AD,通讯通路门店!$S:$S,$G1422)</f>
        <v>0</v>
      </c>
      <c r="BL1422" s="99">
        <f>SUMIFS(通讯通路门店!$AE:$AE,通讯通路门店!$S:$S,$G1422)</f>
        <v>0</v>
      </c>
      <c r="BM1422" s="99">
        <f>SUMIFS(通讯通路门店!$AF:$AF,通讯通路门店!$S:$S,$G1422)</f>
        <v>0</v>
      </c>
      <c r="BN1422" s="99">
        <f>SUMIFS(通讯通路门店!$AG:$AG,通讯通路门店!$S:$S,$G1422)</f>
        <v>0</v>
      </c>
      <c r="BO1422" s="99">
        <f>SUMIFS(通讯通路门店!$AH:$AH,通讯通路门店!$S:$S,$G1422)</f>
        <v>0</v>
      </c>
      <c r="BP1422" s="99">
        <f>SUMIFS(通讯通路门店!$AI:$AI,通讯通路门店!$S:$S,$G1422)</f>
        <v>0</v>
      </c>
      <c r="BQ1422" s="83"/>
    </row>
    <row r="1423" spans="1:69">
      <c r="A1423" s="99" t="str">
        <f>IFERROR(_xlfn.XLOOKUP($G1423,通讯通路门店!$S$4:$S$993933,通讯通路门店!$A$4:$A$993933,0,0),"")</f>
        <v>海南省</v>
      </c>
      <c r="B1423" s="99" t="str">
        <f>IFERROR(_xlfn.XLOOKUP($G1423,通讯通路门店!$S$4:$S$993933,通讯通路门店!$B$4:$B$993933,0,0),"")</f>
        <v>乐东黎族自治县</v>
      </c>
      <c r="C1423" s="99" t="str">
        <f>IFERROR(_xlfn.XLOOKUP($G1423,通讯通路门店!$S$4:$S$993933,通讯通路门店!$C$4:$C$993933,0,0),"")</f>
        <v>乐东黎族自治县</v>
      </c>
      <c r="D1423" s="99" t="str">
        <f>IFERROR(_xlfn.XLOOKUP($G1423,通讯通路门店!$S$4:$S$993933,通讯通路门店!$D$4:$D$993933,0,0),"")</f>
        <v>万冲镇</v>
      </c>
      <c r="E1423" s="83"/>
      <c r="F1423" s="83"/>
      <c r="G1423" s="101"/>
      <c r="H1423" s="102">
        <f>IFERROR(_xlfn.XLOOKUP($G1423,通讯通路门店!$S$4:$S$993933,通讯通路门店!$R$4:$R$993933,0,0),"")</f>
        <v>0</v>
      </c>
      <c r="I1423" s="83"/>
      <c r="J1423" s="83"/>
      <c r="K1423" s="83"/>
      <c r="L1423" s="83"/>
      <c r="M1423" s="83"/>
      <c r="N1423" s="83"/>
      <c r="O1423" s="83"/>
      <c r="P1423" s="83"/>
      <c r="Q1423" s="83"/>
      <c r="R1423" s="83"/>
      <c r="S1423" s="83"/>
      <c r="T1423" s="83"/>
      <c r="U1423" s="99">
        <f>COUNTIF(通讯通路门店!$S:$S,$G1423)</f>
        <v>0</v>
      </c>
      <c r="V1423" s="99">
        <f>COUNTIFS(通讯通路门店!$S:$S,$G1423,通讯通路门店!$J:$J,"综合卖场")</f>
        <v>0</v>
      </c>
      <c r="W1423" s="99">
        <f>SUMIFS(通讯通路门店!$AJ:$AJ,通讯通路门店!$S:$S,通讯客户沙盘!$G1423)</f>
        <v>0</v>
      </c>
      <c r="X1423" s="99">
        <f t="shared" si="110"/>
        <v>0</v>
      </c>
      <c r="Y1423" s="99">
        <f>COUNTIFS(通讯通路门店!$S:$S,$G1423,通讯通路门店!$J:$J,"荣耀体验店")+COUNTIFS(通讯通路门店!$S:$S,$G1423,通讯通路门店!$J:$J,"荣耀授权专卖店")</f>
        <v>0</v>
      </c>
      <c r="Z1423" s="99">
        <f>COUNTIFS(通讯通路门店!$S:$S,$G1423,通讯通路门店!$J:$J,"VIVO体验店")</f>
        <v>0</v>
      </c>
      <c r="AA1423" s="99">
        <f>COUNTIFS(通讯通路门店!$S:$S,$G1423,通讯通路门店!$J:$J,"OPPO体验店")</f>
        <v>0</v>
      </c>
      <c r="AB1423" s="99">
        <f>COUNTIFS(通讯通路门店!$S:$S,$G1423,通讯通路门店!$J:$J,"华为授权体验店")+COUNTIFS(通讯通路门店!$S:$S,$G1423,通讯通路门店!$J:$J,"华为堡垒店")</f>
        <v>0</v>
      </c>
      <c r="AC1423" s="99">
        <f>COUNTIFS(通讯通路门店!$S:$S,$G1423,通讯通路门店!$J:$J,"小米体验店")</f>
        <v>0</v>
      </c>
      <c r="AD1423" s="99">
        <f>COUNTIFS(通讯通路门店!$S:$S,$G1423,通讯通路门店!$J:$J,"苹果体验店")</f>
        <v>0</v>
      </c>
      <c r="AE1423" s="99">
        <f>COUNTIFS(通讯通路门店!$S:$S,$G1423,通讯通路门店!$J:$J,"其他品牌专卖店")</f>
        <v>0</v>
      </c>
      <c r="AF1423" s="99">
        <f>SUMIFS(通讯通路门店!$BI:$BI,通讯通路门店!$S:$S,$G1423)</f>
        <v>0</v>
      </c>
      <c r="AG1423" s="99">
        <f>SUMIFS(通讯通路门店!$BH:$BH,通讯通路门店!$S:$S,$G1423)</f>
        <v>0</v>
      </c>
      <c r="AH1423" s="99">
        <f t="shared" si="111"/>
        <v>0</v>
      </c>
      <c r="AI1423" s="99">
        <f>SUMIFS(通讯通路门店!$BB:$BB,通讯通路门店!$S:$S,$G1423)</f>
        <v>0</v>
      </c>
      <c r="AJ1423" s="99">
        <f>SUMIFS(通讯通路门店!$BE:$BE,通讯通路门店!$S:$S,$G1423)</f>
        <v>0</v>
      </c>
      <c r="AK1423" s="99">
        <f>SUMIFS(通讯通路门店!$BG:$BG,通讯通路门店!$S:$S,$G1423)</f>
        <v>0</v>
      </c>
      <c r="AL1423" s="99">
        <f>SUMIFS(通讯通路门店!$BC:$BC,通讯通路门店!$S:$S,$G1423)</f>
        <v>0</v>
      </c>
      <c r="AM1423" s="99">
        <f>SUMIFS(通讯通路门店!$BD:$BD,通讯通路门店!$S:$S,$G1423)</f>
        <v>0</v>
      </c>
      <c r="AN1423" s="99">
        <f>SUMIFS(通讯通路门店!$BF:$BF,通讯通路门店!$S:$S,$G1423)</f>
        <v>0</v>
      </c>
      <c r="AO1423" s="99">
        <f t="shared" si="112"/>
        <v>0</v>
      </c>
      <c r="AP1423" s="99">
        <f>SUMIFS(通讯通路门店!$K:$K,通讯通路门店!$S:$S,$G1423)</f>
        <v>0</v>
      </c>
      <c r="AQ1423" s="83"/>
      <c r="AR1423" s="99">
        <f>SUMIFS(通讯通路门店!$T:$T,通讯通路门店!$S:$S,$G1423)</f>
        <v>0</v>
      </c>
      <c r="AS1423" s="99">
        <f>SUMIFS(通讯通路门店!$U:$U,通讯通路门店!$S:$S,$G1423)</f>
        <v>0</v>
      </c>
      <c r="AT1423" s="99">
        <f>SUMIFS(通讯通路门店!$V:$V,通讯通路门店!$S:$S,$G1423)</f>
        <v>0</v>
      </c>
      <c r="AU1423" s="99">
        <f>SUMIFS(通讯通路门店!$W:$W,通讯通路门店!$S:$S,$G1423)</f>
        <v>0</v>
      </c>
      <c r="AV1423" s="99">
        <f>SUMIFS(通讯通路门店!$Z:$Z,通讯通路门店!$S:$S,$G1423)</f>
        <v>0</v>
      </c>
      <c r="AW1423" s="99">
        <f>SUMIFS(通讯通路门店!$AB:$AB,通讯通路门店!$S:$S,$G1423)</f>
        <v>0</v>
      </c>
      <c r="AX1423" s="99">
        <f>SUMIFS(通讯通路门店!$X:$X,通讯通路门店!$S:$S,$G1423)</f>
        <v>0</v>
      </c>
      <c r="AY1423" s="99">
        <f>SUMIFS(通讯通路门店!$Y:$Y,通讯通路门店!$S:$S,$G1423)</f>
        <v>0</v>
      </c>
      <c r="AZ1423" s="99">
        <f>SUMIFS(通讯通路门店!$AA:$AA,通讯通路门店!$S:$S,$G1423)</f>
        <v>0</v>
      </c>
      <c r="BA1423" s="99">
        <f t="shared" si="113"/>
        <v>0</v>
      </c>
      <c r="BB1423" s="99">
        <f t="shared" si="114"/>
        <v>0</v>
      </c>
      <c r="BC1423" s="99">
        <f>SUMIFS(通讯通路门店!$W:$W,通讯通路门店!$S:$S,$G1423,通讯通路门店!$J:$J,"荣耀体验店")+SUMIFS(通讯通路门店!$W:$W,通讯通路门店!$S:$S,$G1423,通讯通路门店!$J:$J,"荣耀授权专卖店")</f>
        <v>0</v>
      </c>
      <c r="BD1423" s="99">
        <f>SUMIFS(通讯通路门店!$Z:$Z,通讯通路门店!$S:$S,$G1423,通讯通路门店!$J:$J,"VIVO体验店")</f>
        <v>0</v>
      </c>
      <c r="BE1423" s="99">
        <f>SUMIFS(通讯通路门店!$AB:$AB,通讯通路门店!$S:$S,$G1423,通讯通路门店!$J:$J,"OPPO体验店")</f>
        <v>0</v>
      </c>
      <c r="BF1423" s="99">
        <f>SUMIFS(通讯通路门店!$X:$X,通讯通路门店!$S:$S,$G1423,通讯通路门店!$J:$J,"华为授权体验店")+SUMIFS(通讯通路门店!$AA:$AA,通讯通路门店!$S:$S,$G1423,通讯通路门店!$J:$J,"华为堡垒店")</f>
        <v>0</v>
      </c>
      <c r="BG1423" s="99">
        <f>SUMIFS(通讯通路门店!$Y:$Y,通讯通路门店!$S:$S,$G1423,通讯通路门店!$J:$J,"小米体验店")</f>
        <v>0</v>
      </c>
      <c r="BH1423" s="99">
        <f>SUMIFS(通讯通路门店!$AA:$AA,通讯通路门店!$S:$S,$G1423,通讯通路门店!$J:$J,"苹果体验店")</f>
        <v>0</v>
      </c>
      <c r="BI1423" s="99">
        <f>SUMIFS(通讯通路门店!$K:$K,通讯通路门店!$S:$S,$G1423,通讯通路门店!$J:$J,"其他品牌专卖店")</f>
        <v>0</v>
      </c>
      <c r="BJ1423" s="99">
        <f>SUMIFS(通讯通路门店!$AC:$AC,通讯通路门店!$S:$S,$G1423)</f>
        <v>0</v>
      </c>
      <c r="BK1423" s="99">
        <f>SUMIFS(通讯通路门店!$AD:$AD,通讯通路门店!$S:$S,$G1423)</f>
        <v>0</v>
      </c>
      <c r="BL1423" s="99">
        <f>SUMIFS(通讯通路门店!$AE:$AE,通讯通路门店!$S:$S,$G1423)</f>
        <v>0</v>
      </c>
      <c r="BM1423" s="99">
        <f>SUMIFS(通讯通路门店!$AF:$AF,通讯通路门店!$S:$S,$G1423)</f>
        <v>0</v>
      </c>
      <c r="BN1423" s="99">
        <f>SUMIFS(通讯通路门店!$AG:$AG,通讯通路门店!$S:$S,$G1423)</f>
        <v>0</v>
      </c>
      <c r="BO1423" s="99">
        <f>SUMIFS(通讯通路门店!$AH:$AH,通讯通路门店!$S:$S,$G1423)</f>
        <v>0</v>
      </c>
      <c r="BP1423" s="99">
        <f>SUMIFS(通讯通路门店!$AI:$AI,通讯通路门店!$S:$S,$G1423)</f>
        <v>0</v>
      </c>
      <c r="BQ1423" s="83"/>
    </row>
    <row r="1424" spans="1:69">
      <c r="A1424" s="99" t="str">
        <f>IFERROR(_xlfn.XLOOKUP($G1424,通讯通路门店!$S$4:$S$993933,通讯通路门店!$A$4:$A$993933,0,0),"")</f>
        <v>海南省</v>
      </c>
      <c r="B1424" s="99" t="str">
        <f>IFERROR(_xlfn.XLOOKUP($G1424,通讯通路门店!$S$4:$S$993933,通讯通路门店!$B$4:$B$993933,0,0),"")</f>
        <v>乐东黎族自治县</v>
      </c>
      <c r="C1424" s="99" t="str">
        <f>IFERROR(_xlfn.XLOOKUP($G1424,通讯通路门店!$S$4:$S$993933,通讯通路门店!$C$4:$C$993933,0,0),"")</f>
        <v>乐东黎族自治县</v>
      </c>
      <c r="D1424" s="99" t="str">
        <f>IFERROR(_xlfn.XLOOKUP($G1424,通讯通路门店!$S$4:$S$993933,通讯通路门店!$D$4:$D$993933,0,0),"")</f>
        <v>万冲镇</v>
      </c>
      <c r="E1424" s="83"/>
      <c r="F1424" s="83"/>
      <c r="G1424" s="101"/>
      <c r="H1424" s="102">
        <f>IFERROR(_xlfn.XLOOKUP($G1424,通讯通路门店!$S$4:$S$993933,通讯通路门店!$R$4:$R$993933,0,0),"")</f>
        <v>0</v>
      </c>
      <c r="I1424" s="83"/>
      <c r="J1424" s="83"/>
      <c r="K1424" s="83"/>
      <c r="L1424" s="83"/>
      <c r="M1424" s="83"/>
      <c r="N1424" s="83"/>
      <c r="O1424" s="83"/>
      <c r="P1424" s="83"/>
      <c r="Q1424" s="83"/>
      <c r="R1424" s="83"/>
      <c r="S1424" s="83"/>
      <c r="T1424" s="83"/>
      <c r="U1424" s="99">
        <f>COUNTIF(通讯通路门店!$S:$S,$G1424)</f>
        <v>0</v>
      </c>
      <c r="V1424" s="99">
        <f>COUNTIFS(通讯通路门店!$S:$S,$G1424,通讯通路门店!$J:$J,"综合卖场")</f>
        <v>0</v>
      </c>
      <c r="W1424" s="99">
        <f>SUMIFS(通讯通路门店!$AJ:$AJ,通讯通路门店!$S:$S,通讯客户沙盘!$G1424)</f>
        <v>0</v>
      </c>
      <c r="X1424" s="99">
        <f t="shared" si="110"/>
        <v>0</v>
      </c>
      <c r="Y1424" s="99">
        <f>COUNTIFS(通讯通路门店!$S:$S,$G1424,通讯通路门店!$J:$J,"荣耀体验店")+COUNTIFS(通讯通路门店!$S:$S,$G1424,通讯通路门店!$J:$J,"荣耀授权专卖店")</f>
        <v>0</v>
      </c>
      <c r="Z1424" s="99">
        <f>COUNTIFS(通讯通路门店!$S:$S,$G1424,通讯通路门店!$J:$J,"VIVO体验店")</f>
        <v>0</v>
      </c>
      <c r="AA1424" s="99">
        <f>COUNTIFS(通讯通路门店!$S:$S,$G1424,通讯通路门店!$J:$J,"OPPO体验店")</f>
        <v>0</v>
      </c>
      <c r="AB1424" s="99">
        <f>COUNTIFS(通讯通路门店!$S:$S,$G1424,通讯通路门店!$J:$J,"华为授权体验店")+COUNTIFS(通讯通路门店!$S:$S,$G1424,通讯通路门店!$J:$J,"华为堡垒店")</f>
        <v>0</v>
      </c>
      <c r="AC1424" s="99">
        <f>COUNTIFS(通讯通路门店!$S:$S,$G1424,通讯通路门店!$J:$J,"小米体验店")</f>
        <v>0</v>
      </c>
      <c r="AD1424" s="99">
        <f>COUNTIFS(通讯通路门店!$S:$S,$G1424,通讯通路门店!$J:$J,"苹果体验店")</f>
        <v>0</v>
      </c>
      <c r="AE1424" s="99">
        <f>COUNTIFS(通讯通路门店!$S:$S,$G1424,通讯通路门店!$J:$J,"其他品牌专卖店")</f>
        <v>0</v>
      </c>
      <c r="AF1424" s="99">
        <f>SUMIFS(通讯通路门店!$BI:$BI,通讯通路门店!$S:$S,$G1424)</f>
        <v>0</v>
      </c>
      <c r="AG1424" s="99">
        <f>SUMIFS(通讯通路门店!$BH:$BH,通讯通路门店!$S:$S,$G1424)</f>
        <v>0</v>
      </c>
      <c r="AH1424" s="99">
        <f t="shared" si="111"/>
        <v>0</v>
      </c>
      <c r="AI1424" s="99">
        <f>SUMIFS(通讯通路门店!$BB:$BB,通讯通路门店!$S:$S,$G1424)</f>
        <v>0</v>
      </c>
      <c r="AJ1424" s="99">
        <f>SUMIFS(通讯通路门店!$BE:$BE,通讯通路门店!$S:$S,$G1424)</f>
        <v>0</v>
      </c>
      <c r="AK1424" s="99">
        <f>SUMIFS(通讯通路门店!$BG:$BG,通讯通路门店!$S:$S,$G1424)</f>
        <v>0</v>
      </c>
      <c r="AL1424" s="99">
        <f>SUMIFS(通讯通路门店!$BC:$BC,通讯通路门店!$S:$S,$G1424)</f>
        <v>0</v>
      </c>
      <c r="AM1424" s="99">
        <f>SUMIFS(通讯通路门店!$BD:$BD,通讯通路门店!$S:$S,$G1424)</f>
        <v>0</v>
      </c>
      <c r="AN1424" s="99">
        <f>SUMIFS(通讯通路门店!$BF:$BF,通讯通路门店!$S:$S,$G1424)</f>
        <v>0</v>
      </c>
      <c r="AO1424" s="99">
        <f t="shared" si="112"/>
        <v>0</v>
      </c>
      <c r="AP1424" s="99">
        <f>SUMIFS(通讯通路门店!$K:$K,通讯通路门店!$S:$S,$G1424)</f>
        <v>0</v>
      </c>
      <c r="AQ1424" s="83"/>
      <c r="AR1424" s="99">
        <f>SUMIFS(通讯通路门店!$T:$T,通讯通路门店!$S:$S,$G1424)</f>
        <v>0</v>
      </c>
      <c r="AS1424" s="99">
        <f>SUMIFS(通讯通路门店!$U:$U,通讯通路门店!$S:$S,$G1424)</f>
        <v>0</v>
      </c>
      <c r="AT1424" s="99">
        <f>SUMIFS(通讯通路门店!$V:$V,通讯通路门店!$S:$S,$G1424)</f>
        <v>0</v>
      </c>
      <c r="AU1424" s="99">
        <f>SUMIFS(通讯通路门店!$W:$W,通讯通路门店!$S:$S,$G1424)</f>
        <v>0</v>
      </c>
      <c r="AV1424" s="99">
        <f>SUMIFS(通讯通路门店!$Z:$Z,通讯通路门店!$S:$S,$G1424)</f>
        <v>0</v>
      </c>
      <c r="AW1424" s="99">
        <f>SUMIFS(通讯通路门店!$AB:$AB,通讯通路门店!$S:$S,$G1424)</f>
        <v>0</v>
      </c>
      <c r="AX1424" s="99">
        <f>SUMIFS(通讯通路门店!$X:$X,通讯通路门店!$S:$S,$G1424)</f>
        <v>0</v>
      </c>
      <c r="AY1424" s="99">
        <f>SUMIFS(通讯通路门店!$Y:$Y,通讯通路门店!$S:$S,$G1424)</f>
        <v>0</v>
      </c>
      <c r="AZ1424" s="99">
        <f>SUMIFS(通讯通路门店!$AA:$AA,通讯通路门店!$S:$S,$G1424)</f>
        <v>0</v>
      </c>
      <c r="BA1424" s="99">
        <f t="shared" si="113"/>
        <v>0</v>
      </c>
      <c r="BB1424" s="99">
        <f t="shared" si="114"/>
        <v>0</v>
      </c>
      <c r="BC1424" s="99">
        <f>SUMIFS(通讯通路门店!$W:$W,通讯通路门店!$S:$S,$G1424,通讯通路门店!$J:$J,"荣耀体验店")+SUMIFS(通讯通路门店!$W:$W,通讯通路门店!$S:$S,$G1424,通讯通路门店!$J:$J,"荣耀授权专卖店")</f>
        <v>0</v>
      </c>
      <c r="BD1424" s="99">
        <f>SUMIFS(通讯通路门店!$Z:$Z,通讯通路门店!$S:$S,$G1424,通讯通路门店!$J:$J,"VIVO体验店")</f>
        <v>0</v>
      </c>
      <c r="BE1424" s="99">
        <f>SUMIFS(通讯通路门店!$AB:$AB,通讯通路门店!$S:$S,$G1424,通讯通路门店!$J:$J,"OPPO体验店")</f>
        <v>0</v>
      </c>
      <c r="BF1424" s="99">
        <f>SUMIFS(通讯通路门店!$X:$X,通讯通路门店!$S:$S,$G1424,通讯通路门店!$J:$J,"华为授权体验店")+SUMIFS(通讯通路门店!$AA:$AA,通讯通路门店!$S:$S,$G1424,通讯通路门店!$J:$J,"华为堡垒店")</f>
        <v>0</v>
      </c>
      <c r="BG1424" s="99">
        <f>SUMIFS(通讯通路门店!$Y:$Y,通讯通路门店!$S:$S,$G1424,通讯通路门店!$J:$J,"小米体验店")</f>
        <v>0</v>
      </c>
      <c r="BH1424" s="99">
        <f>SUMIFS(通讯通路门店!$AA:$AA,通讯通路门店!$S:$S,$G1424,通讯通路门店!$J:$J,"苹果体验店")</f>
        <v>0</v>
      </c>
      <c r="BI1424" s="99">
        <f>SUMIFS(通讯通路门店!$K:$K,通讯通路门店!$S:$S,$G1424,通讯通路门店!$J:$J,"其他品牌专卖店")</f>
        <v>0</v>
      </c>
      <c r="BJ1424" s="99">
        <f>SUMIFS(通讯通路门店!$AC:$AC,通讯通路门店!$S:$S,$G1424)</f>
        <v>0</v>
      </c>
      <c r="BK1424" s="99">
        <f>SUMIFS(通讯通路门店!$AD:$AD,通讯通路门店!$S:$S,$G1424)</f>
        <v>0</v>
      </c>
      <c r="BL1424" s="99">
        <f>SUMIFS(通讯通路门店!$AE:$AE,通讯通路门店!$S:$S,$G1424)</f>
        <v>0</v>
      </c>
      <c r="BM1424" s="99">
        <f>SUMIFS(通讯通路门店!$AF:$AF,通讯通路门店!$S:$S,$G1424)</f>
        <v>0</v>
      </c>
      <c r="BN1424" s="99">
        <f>SUMIFS(通讯通路门店!$AG:$AG,通讯通路门店!$S:$S,$G1424)</f>
        <v>0</v>
      </c>
      <c r="BO1424" s="99">
        <f>SUMIFS(通讯通路门店!$AH:$AH,通讯通路门店!$S:$S,$G1424)</f>
        <v>0</v>
      </c>
      <c r="BP1424" s="99">
        <f>SUMIFS(通讯通路门店!$AI:$AI,通讯通路门店!$S:$S,$G1424)</f>
        <v>0</v>
      </c>
      <c r="BQ1424" s="83"/>
    </row>
    <row r="1425" spans="1:69">
      <c r="A1425" s="99" t="str">
        <f>IFERROR(_xlfn.XLOOKUP($G1425,通讯通路门店!$S$4:$S$993933,通讯通路门店!$A$4:$A$993933,0,0),"")</f>
        <v>海南省</v>
      </c>
      <c r="B1425" s="99" t="str">
        <f>IFERROR(_xlfn.XLOOKUP($G1425,通讯通路门店!$S$4:$S$993933,通讯通路门店!$B$4:$B$993933,0,0),"")</f>
        <v>乐东黎族自治县</v>
      </c>
      <c r="C1425" s="99" t="str">
        <f>IFERROR(_xlfn.XLOOKUP($G1425,通讯通路门店!$S$4:$S$993933,通讯通路门店!$C$4:$C$993933,0,0),"")</f>
        <v>乐东黎族自治县</v>
      </c>
      <c r="D1425" s="99" t="str">
        <f>IFERROR(_xlfn.XLOOKUP($G1425,通讯通路门店!$S$4:$S$993933,通讯通路门店!$D$4:$D$993933,0,0),"")</f>
        <v>万冲镇</v>
      </c>
      <c r="E1425" s="83"/>
      <c r="F1425" s="83"/>
      <c r="G1425" s="101"/>
      <c r="H1425" s="102">
        <f>IFERROR(_xlfn.XLOOKUP($G1425,通讯通路门店!$S$4:$S$993933,通讯通路门店!$R$4:$R$993933,0,0),"")</f>
        <v>0</v>
      </c>
      <c r="I1425" s="83"/>
      <c r="J1425" s="83"/>
      <c r="K1425" s="83"/>
      <c r="L1425" s="83"/>
      <c r="M1425" s="83"/>
      <c r="N1425" s="83"/>
      <c r="O1425" s="83"/>
      <c r="P1425" s="83"/>
      <c r="Q1425" s="83"/>
      <c r="R1425" s="83"/>
      <c r="S1425" s="83"/>
      <c r="T1425" s="83"/>
      <c r="U1425" s="99">
        <f>COUNTIF(通讯通路门店!$S:$S,$G1425)</f>
        <v>0</v>
      </c>
      <c r="V1425" s="99">
        <f>COUNTIFS(通讯通路门店!$S:$S,$G1425,通讯通路门店!$J:$J,"综合卖场")</f>
        <v>0</v>
      </c>
      <c r="W1425" s="99">
        <f>SUMIFS(通讯通路门店!$AJ:$AJ,通讯通路门店!$S:$S,通讯客户沙盘!$G1425)</f>
        <v>0</v>
      </c>
      <c r="X1425" s="99">
        <f t="shared" si="110"/>
        <v>0</v>
      </c>
      <c r="Y1425" s="99">
        <f>COUNTIFS(通讯通路门店!$S:$S,$G1425,通讯通路门店!$J:$J,"荣耀体验店")+COUNTIFS(通讯通路门店!$S:$S,$G1425,通讯通路门店!$J:$J,"荣耀授权专卖店")</f>
        <v>0</v>
      </c>
      <c r="Z1425" s="99">
        <f>COUNTIFS(通讯通路门店!$S:$S,$G1425,通讯通路门店!$J:$J,"VIVO体验店")</f>
        <v>0</v>
      </c>
      <c r="AA1425" s="99">
        <f>COUNTIFS(通讯通路门店!$S:$S,$G1425,通讯通路门店!$J:$J,"OPPO体验店")</f>
        <v>0</v>
      </c>
      <c r="AB1425" s="99">
        <f>COUNTIFS(通讯通路门店!$S:$S,$G1425,通讯通路门店!$J:$J,"华为授权体验店")+COUNTIFS(通讯通路门店!$S:$S,$G1425,通讯通路门店!$J:$J,"华为堡垒店")</f>
        <v>0</v>
      </c>
      <c r="AC1425" s="99">
        <f>COUNTIFS(通讯通路门店!$S:$S,$G1425,通讯通路门店!$J:$J,"小米体验店")</f>
        <v>0</v>
      </c>
      <c r="AD1425" s="99">
        <f>COUNTIFS(通讯通路门店!$S:$S,$G1425,通讯通路门店!$J:$J,"苹果体验店")</f>
        <v>0</v>
      </c>
      <c r="AE1425" s="99">
        <f>COUNTIFS(通讯通路门店!$S:$S,$G1425,通讯通路门店!$J:$J,"其他品牌专卖店")</f>
        <v>0</v>
      </c>
      <c r="AF1425" s="99">
        <f>SUMIFS(通讯通路门店!$BI:$BI,通讯通路门店!$S:$S,$G1425)</f>
        <v>0</v>
      </c>
      <c r="AG1425" s="99">
        <f>SUMIFS(通讯通路门店!$BH:$BH,通讯通路门店!$S:$S,$G1425)</f>
        <v>0</v>
      </c>
      <c r="AH1425" s="99">
        <f t="shared" si="111"/>
        <v>0</v>
      </c>
      <c r="AI1425" s="99">
        <f>SUMIFS(通讯通路门店!$BB:$BB,通讯通路门店!$S:$S,$G1425)</f>
        <v>0</v>
      </c>
      <c r="AJ1425" s="99">
        <f>SUMIFS(通讯通路门店!$BE:$BE,通讯通路门店!$S:$S,$G1425)</f>
        <v>0</v>
      </c>
      <c r="AK1425" s="99">
        <f>SUMIFS(通讯通路门店!$BG:$BG,通讯通路门店!$S:$S,$G1425)</f>
        <v>0</v>
      </c>
      <c r="AL1425" s="99">
        <f>SUMIFS(通讯通路门店!$BC:$BC,通讯通路门店!$S:$S,$G1425)</f>
        <v>0</v>
      </c>
      <c r="AM1425" s="99">
        <f>SUMIFS(通讯通路门店!$BD:$BD,通讯通路门店!$S:$S,$G1425)</f>
        <v>0</v>
      </c>
      <c r="AN1425" s="99">
        <f>SUMIFS(通讯通路门店!$BF:$BF,通讯通路门店!$S:$S,$G1425)</f>
        <v>0</v>
      </c>
      <c r="AO1425" s="99">
        <f t="shared" si="112"/>
        <v>0</v>
      </c>
      <c r="AP1425" s="99">
        <f>SUMIFS(通讯通路门店!$K:$K,通讯通路门店!$S:$S,$G1425)</f>
        <v>0</v>
      </c>
      <c r="AQ1425" s="83"/>
      <c r="AR1425" s="99">
        <f>SUMIFS(通讯通路门店!$T:$T,通讯通路门店!$S:$S,$G1425)</f>
        <v>0</v>
      </c>
      <c r="AS1425" s="99">
        <f>SUMIFS(通讯通路门店!$U:$U,通讯通路门店!$S:$S,$G1425)</f>
        <v>0</v>
      </c>
      <c r="AT1425" s="99">
        <f>SUMIFS(通讯通路门店!$V:$V,通讯通路门店!$S:$S,$G1425)</f>
        <v>0</v>
      </c>
      <c r="AU1425" s="99">
        <f>SUMIFS(通讯通路门店!$W:$W,通讯通路门店!$S:$S,$G1425)</f>
        <v>0</v>
      </c>
      <c r="AV1425" s="99">
        <f>SUMIFS(通讯通路门店!$Z:$Z,通讯通路门店!$S:$S,$G1425)</f>
        <v>0</v>
      </c>
      <c r="AW1425" s="99">
        <f>SUMIFS(通讯通路门店!$AB:$AB,通讯通路门店!$S:$S,$G1425)</f>
        <v>0</v>
      </c>
      <c r="AX1425" s="99">
        <f>SUMIFS(通讯通路门店!$X:$X,通讯通路门店!$S:$S,$G1425)</f>
        <v>0</v>
      </c>
      <c r="AY1425" s="99">
        <f>SUMIFS(通讯通路门店!$Y:$Y,通讯通路门店!$S:$S,$G1425)</f>
        <v>0</v>
      </c>
      <c r="AZ1425" s="99">
        <f>SUMIFS(通讯通路门店!$AA:$AA,通讯通路门店!$S:$S,$G1425)</f>
        <v>0</v>
      </c>
      <c r="BA1425" s="99">
        <f t="shared" si="113"/>
        <v>0</v>
      </c>
      <c r="BB1425" s="99">
        <f t="shared" si="114"/>
        <v>0</v>
      </c>
      <c r="BC1425" s="99">
        <f>SUMIFS(通讯通路门店!$W:$W,通讯通路门店!$S:$S,$G1425,通讯通路门店!$J:$J,"荣耀体验店")+SUMIFS(通讯通路门店!$W:$W,通讯通路门店!$S:$S,$G1425,通讯通路门店!$J:$J,"荣耀授权专卖店")</f>
        <v>0</v>
      </c>
      <c r="BD1425" s="99">
        <f>SUMIFS(通讯通路门店!$Z:$Z,通讯通路门店!$S:$S,$G1425,通讯通路门店!$J:$J,"VIVO体验店")</f>
        <v>0</v>
      </c>
      <c r="BE1425" s="99">
        <f>SUMIFS(通讯通路门店!$AB:$AB,通讯通路门店!$S:$S,$G1425,通讯通路门店!$J:$J,"OPPO体验店")</f>
        <v>0</v>
      </c>
      <c r="BF1425" s="99">
        <f>SUMIFS(通讯通路门店!$X:$X,通讯通路门店!$S:$S,$G1425,通讯通路门店!$J:$J,"华为授权体验店")+SUMIFS(通讯通路门店!$AA:$AA,通讯通路门店!$S:$S,$G1425,通讯通路门店!$J:$J,"华为堡垒店")</f>
        <v>0</v>
      </c>
      <c r="BG1425" s="99">
        <f>SUMIFS(通讯通路门店!$Y:$Y,通讯通路门店!$S:$S,$G1425,通讯通路门店!$J:$J,"小米体验店")</f>
        <v>0</v>
      </c>
      <c r="BH1425" s="99">
        <f>SUMIFS(通讯通路门店!$AA:$AA,通讯通路门店!$S:$S,$G1425,通讯通路门店!$J:$J,"苹果体验店")</f>
        <v>0</v>
      </c>
      <c r="BI1425" s="99">
        <f>SUMIFS(通讯通路门店!$K:$K,通讯通路门店!$S:$S,$G1425,通讯通路门店!$J:$J,"其他品牌专卖店")</f>
        <v>0</v>
      </c>
      <c r="BJ1425" s="99">
        <f>SUMIFS(通讯通路门店!$AC:$AC,通讯通路门店!$S:$S,$G1425)</f>
        <v>0</v>
      </c>
      <c r="BK1425" s="99">
        <f>SUMIFS(通讯通路门店!$AD:$AD,通讯通路门店!$S:$S,$G1425)</f>
        <v>0</v>
      </c>
      <c r="BL1425" s="99">
        <f>SUMIFS(通讯通路门店!$AE:$AE,通讯通路门店!$S:$S,$G1425)</f>
        <v>0</v>
      </c>
      <c r="BM1425" s="99">
        <f>SUMIFS(通讯通路门店!$AF:$AF,通讯通路门店!$S:$S,$G1425)</f>
        <v>0</v>
      </c>
      <c r="BN1425" s="99">
        <f>SUMIFS(通讯通路门店!$AG:$AG,通讯通路门店!$S:$S,$G1425)</f>
        <v>0</v>
      </c>
      <c r="BO1425" s="99">
        <f>SUMIFS(通讯通路门店!$AH:$AH,通讯通路门店!$S:$S,$G1425)</f>
        <v>0</v>
      </c>
      <c r="BP1425" s="99">
        <f>SUMIFS(通讯通路门店!$AI:$AI,通讯通路门店!$S:$S,$G1425)</f>
        <v>0</v>
      </c>
      <c r="BQ1425" s="83"/>
    </row>
    <row r="1426" spans="1:69">
      <c r="A1426" s="99" t="str">
        <f>IFERROR(_xlfn.XLOOKUP($G1426,通讯通路门店!$S$4:$S$993933,通讯通路门店!$A$4:$A$993933,0,0),"")</f>
        <v>海南省</v>
      </c>
      <c r="B1426" s="99" t="str">
        <f>IFERROR(_xlfn.XLOOKUP($G1426,通讯通路门店!$S$4:$S$993933,通讯通路门店!$B$4:$B$993933,0,0),"")</f>
        <v>乐东黎族自治县</v>
      </c>
      <c r="C1426" s="99" t="str">
        <f>IFERROR(_xlfn.XLOOKUP($G1426,通讯通路门店!$S$4:$S$993933,通讯通路门店!$C$4:$C$993933,0,0),"")</f>
        <v>乐东黎族自治县</v>
      </c>
      <c r="D1426" s="99" t="str">
        <f>IFERROR(_xlfn.XLOOKUP($G1426,通讯通路门店!$S$4:$S$993933,通讯通路门店!$D$4:$D$993933,0,0),"")</f>
        <v>万冲镇</v>
      </c>
      <c r="E1426" s="83"/>
      <c r="F1426" s="83"/>
      <c r="G1426" s="101"/>
      <c r="H1426" s="102">
        <f>IFERROR(_xlfn.XLOOKUP($G1426,通讯通路门店!$S$4:$S$993933,通讯通路门店!$R$4:$R$993933,0,0),"")</f>
        <v>0</v>
      </c>
      <c r="I1426" s="83"/>
      <c r="J1426" s="83"/>
      <c r="K1426" s="83"/>
      <c r="L1426" s="83"/>
      <c r="M1426" s="83"/>
      <c r="N1426" s="83"/>
      <c r="O1426" s="83"/>
      <c r="P1426" s="83"/>
      <c r="Q1426" s="83"/>
      <c r="R1426" s="83"/>
      <c r="S1426" s="83"/>
      <c r="T1426" s="83"/>
      <c r="U1426" s="99">
        <f>COUNTIF(通讯通路门店!$S:$S,$G1426)</f>
        <v>0</v>
      </c>
      <c r="V1426" s="99">
        <f>COUNTIFS(通讯通路门店!$S:$S,$G1426,通讯通路门店!$J:$J,"综合卖场")</f>
        <v>0</v>
      </c>
      <c r="W1426" s="99">
        <f>SUMIFS(通讯通路门店!$AJ:$AJ,通讯通路门店!$S:$S,通讯客户沙盘!$G1426)</f>
        <v>0</v>
      </c>
      <c r="X1426" s="99">
        <f t="shared" si="110"/>
        <v>0</v>
      </c>
      <c r="Y1426" s="99">
        <f>COUNTIFS(通讯通路门店!$S:$S,$G1426,通讯通路门店!$J:$J,"荣耀体验店")+COUNTIFS(通讯通路门店!$S:$S,$G1426,通讯通路门店!$J:$J,"荣耀授权专卖店")</f>
        <v>0</v>
      </c>
      <c r="Z1426" s="99">
        <f>COUNTIFS(通讯通路门店!$S:$S,$G1426,通讯通路门店!$J:$J,"VIVO体验店")</f>
        <v>0</v>
      </c>
      <c r="AA1426" s="99">
        <f>COUNTIFS(通讯通路门店!$S:$S,$G1426,通讯通路门店!$J:$J,"OPPO体验店")</f>
        <v>0</v>
      </c>
      <c r="AB1426" s="99">
        <f>COUNTIFS(通讯通路门店!$S:$S,$G1426,通讯通路门店!$J:$J,"华为授权体验店")+COUNTIFS(通讯通路门店!$S:$S,$G1426,通讯通路门店!$J:$J,"华为堡垒店")</f>
        <v>0</v>
      </c>
      <c r="AC1426" s="99">
        <f>COUNTIFS(通讯通路门店!$S:$S,$G1426,通讯通路门店!$J:$J,"小米体验店")</f>
        <v>0</v>
      </c>
      <c r="AD1426" s="99">
        <f>COUNTIFS(通讯通路门店!$S:$S,$G1426,通讯通路门店!$J:$J,"苹果体验店")</f>
        <v>0</v>
      </c>
      <c r="AE1426" s="99">
        <f>COUNTIFS(通讯通路门店!$S:$S,$G1426,通讯通路门店!$J:$J,"其他品牌专卖店")</f>
        <v>0</v>
      </c>
      <c r="AF1426" s="99">
        <f>SUMIFS(通讯通路门店!$BI:$BI,通讯通路门店!$S:$S,$G1426)</f>
        <v>0</v>
      </c>
      <c r="AG1426" s="99">
        <f>SUMIFS(通讯通路门店!$BH:$BH,通讯通路门店!$S:$S,$G1426)</f>
        <v>0</v>
      </c>
      <c r="AH1426" s="99">
        <f t="shared" si="111"/>
        <v>0</v>
      </c>
      <c r="AI1426" s="99">
        <f>SUMIFS(通讯通路门店!$BB:$BB,通讯通路门店!$S:$S,$G1426)</f>
        <v>0</v>
      </c>
      <c r="AJ1426" s="99">
        <f>SUMIFS(通讯通路门店!$BE:$BE,通讯通路门店!$S:$S,$G1426)</f>
        <v>0</v>
      </c>
      <c r="AK1426" s="99">
        <f>SUMIFS(通讯通路门店!$BG:$BG,通讯通路门店!$S:$S,$G1426)</f>
        <v>0</v>
      </c>
      <c r="AL1426" s="99">
        <f>SUMIFS(通讯通路门店!$BC:$BC,通讯通路门店!$S:$S,$G1426)</f>
        <v>0</v>
      </c>
      <c r="AM1426" s="99">
        <f>SUMIFS(通讯通路门店!$BD:$BD,通讯通路门店!$S:$S,$G1426)</f>
        <v>0</v>
      </c>
      <c r="AN1426" s="99">
        <f>SUMIFS(通讯通路门店!$BF:$BF,通讯通路门店!$S:$S,$G1426)</f>
        <v>0</v>
      </c>
      <c r="AO1426" s="99">
        <f t="shared" si="112"/>
        <v>0</v>
      </c>
      <c r="AP1426" s="99">
        <f>SUMIFS(通讯通路门店!$K:$K,通讯通路门店!$S:$S,$G1426)</f>
        <v>0</v>
      </c>
      <c r="AQ1426" s="83"/>
      <c r="AR1426" s="99">
        <f>SUMIFS(通讯通路门店!$T:$T,通讯通路门店!$S:$S,$G1426)</f>
        <v>0</v>
      </c>
      <c r="AS1426" s="99">
        <f>SUMIFS(通讯通路门店!$U:$U,通讯通路门店!$S:$S,$G1426)</f>
        <v>0</v>
      </c>
      <c r="AT1426" s="99">
        <f>SUMIFS(通讯通路门店!$V:$V,通讯通路门店!$S:$S,$G1426)</f>
        <v>0</v>
      </c>
      <c r="AU1426" s="99">
        <f>SUMIFS(通讯通路门店!$W:$W,通讯通路门店!$S:$S,$G1426)</f>
        <v>0</v>
      </c>
      <c r="AV1426" s="99">
        <f>SUMIFS(通讯通路门店!$Z:$Z,通讯通路门店!$S:$S,$G1426)</f>
        <v>0</v>
      </c>
      <c r="AW1426" s="99">
        <f>SUMIFS(通讯通路门店!$AB:$AB,通讯通路门店!$S:$S,$G1426)</f>
        <v>0</v>
      </c>
      <c r="AX1426" s="99">
        <f>SUMIFS(通讯通路门店!$X:$X,通讯通路门店!$S:$S,$G1426)</f>
        <v>0</v>
      </c>
      <c r="AY1426" s="99">
        <f>SUMIFS(通讯通路门店!$Y:$Y,通讯通路门店!$S:$S,$G1426)</f>
        <v>0</v>
      </c>
      <c r="AZ1426" s="99">
        <f>SUMIFS(通讯通路门店!$AA:$AA,通讯通路门店!$S:$S,$G1426)</f>
        <v>0</v>
      </c>
      <c r="BA1426" s="99">
        <f t="shared" si="113"/>
        <v>0</v>
      </c>
      <c r="BB1426" s="99">
        <f t="shared" si="114"/>
        <v>0</v>
      </c>
      <c r="BC1426" s="99">
        <f>SUMIFS(通讯通路门店!$W:$W,通讯通路门店!$S:$S,$G1426,通讯通路门店!$J:$J,"荣耀体验店")+SUMIFS(通讯通路门店!$W:$W,通讯通路门店!$S:$S,$G1426,通讯通路门店!$J:$J,"荣耀授权专卖店")</f>
        <v>0</v>
      </c>
      <c r="BD1426" s="99">
        <f>SUMIFS(通讯通路门店!$Z:$Z,通讯通路门店!$S:$S,$G1426,通讯通路门店!$J:$J,"VIVO体验店")</f>
        <v>0</v>
      </c>
      <c r="BE1426" s="99">
        <f>SUMIFS(通讯通路门店!$AB:$AB,通讯通路门店!$S:$S,$G1426,通讯通路门店!$J:$J,"OPPO体验店")</f>
        <v>0</v>
      </c>
      <c r="BF1426" s="99">
        <f>SUMIFS(通讯通路门店!$X:$X,通讯通路门店!$S:$S,$G1426,通讯通路门店!$J:$J,"华为授权体验店")+SUMIFS(通讯通路门店!$AA:$AA,通讯通路门店!$S:$S,$G1426,通讯通路门店!$J:$J,"华为堡垒店")</f>
        <v>0</v>
      </c>
      <c r="BG1426" s="99">
        <f>SUMIFS(通讯通路门店!$Y:$Y,通讯通路门店!$S:$S,$G1426,通讯通路门店!$J:$J,"小米体验店")</f>
        <v>0</v>
      </c>
      <c r="BH1426" s="99">
        <f>SUMIFS(通讯通路门店!$AA:$AA,通讯通路门店!$S:$S,$G1426,通讯通路门店!$J:$J,"苹果体验店")</f>
        <v>0</v>
      </c>
      <c r="BI1426" s="99">
        <f>SUMIFS(通讯通路门店!$K:$K,通讯通路门店!$S:$S,$G1426,通讯通路门店!$J:$J,"其他品牌专卖店")</f>
        <v>0</v>
      </c>
      <c r="BJ1426" s="99">
        <f>SUMIFS(通讯通路门店!$AC:$AC,通讯通路门店!$S:$S,$G1426)</f>
        <v>0</v>
      </c>
      <c r="BK1426" s="99">
        <f>SUMIFS(通讯通路门店!$AD:$AD,通讯通路门店!$S:$S,$G1426)</f>
        <v>0</v>
      </c>
      <c r="BL1426" s="99">
        <f>SUMIFS(通讯通路门店!$AE:$AE,通讯通路门店!$S:$S,$G1426)</f>
        <v>0</v>
      </c>
      <c r="BM1426" s="99">
        <f>SUMIFS(通讯通路门店!$AF:$AF,通讯通路门店!$S:$S,$G1426)</f>
        <v>0</v>
      </c>
      <c r="BN1426" s="99">
        <f>SUMIFS(通讯通路门店!$AG:$AG,通讯通路门店!$S:$S,$G1426)</f>
        <v>0</v>
      </c>
      <c r="BO1426" s="99">
        <f>SUMIFS(通讯通路门店!$AH:$AH,通讯通路门店!$S:$S,$G1426)</f>
        <v>0</v>
      </c>
      <c r="BP1426" s="99">
        <f>SUMIFS(通讯通路门店!$AI:$AI,通讯通路门店!$S:$S,$G1426)</f>
        <v>0</v>
      </c>
      <c r="BQ1426" s="83"/>
    </row>
    <row r="1427" spans="1:69">
      <c r="A1427" s="99" t="str">
        <f>IFERROR(_xlfn.XLOOKUP($G1427,通讯通路门店!$S$4:$S$993933,通讯通路门店!$A$4:$A$993933,0,0),"")</f>
        <v>海南省</v>
      </c>
      <c r="B1427" s="99" t="str">
        <f>IFERROR(_xlfn.XLOOKUP($G1427,通讯通路门店!$S$4:$S$993933,通讯通路门店!$B$4:$B$993933,0,0),"")</f>
        <v>乐东黎族自治县</v>
      </c>
      <c r="C1427" s="99" t="str">
        <f>IFERROR(_xlfn.XLOOKUP($G1427,通讯通路门店!$S$4:$S$993933,通讯通路门店!$C$4:$C$993933,0,0),"")</f>
        <v>乐东黎族自治县</v>
      </c>
      <c r="D1427" s="99" t="str">
        <f>IFERROR(_xlfn.XLOOKUP($G1427,通讯通路门店!$S$4:$S$993933,通讯通路门店!$D$4:$D$993933,0,0),"")</f>
        <v>万冲镇</v>
      </c>
      <c r="E1427" s="83"/>
      <c r="F1427" s="83"/>
      <c r="G1427" s="101"/>
      <c r="H1427" s="102">
        <f>IFERROR(_xlfn.XLOOKUP($G1427,通讯通路门店!$S$4:$S$993933,通讯通路门店!$R$4:$R$993933,0,0),"")</f>
        <v>0</v>
      </c>
      <c r="I1427" s="83"/>
      <c r="J1427" s="83"/>
      <c r="K1427" s="83"/>
      <c r="L1427" s="83"/>
      <c r="M1427" s="83"/>
      <c r="N1427" s="83"/>
      <c r="O1427" s="83"/>
      <c r="P1427" s="83"/>
      <c r="Q1427" s="83"/>
      <c r="R1427" s="83"/>
      <c r="S1427" s="83"/>
      <c r="T1427" s="83"/>
      <c r="U1427" s="99">
        <f>COUNTIF(通讯通路门店!$S:$S,$G1427)</f>
        <v>0</v>
      </c>
      <c r="V1427" s="99">
        <f>COUNTIFS(通讯通路门店!$S:$S,$G1427,通讯通路门店!$J:$J,"综合卖场")</f>
        <v>0</v>
      </c>
      <c r="W1427" s="99">
        <f>SUMIFS(通讯通路门店!$AJ:$AJ,通讯通路门店!$S:$S,通讯客户沙盘!$G1427)</f>
        <v>0</v>
      </c>
      <c r="X1427" s="99">
        <f t="shared" si="110"/>
        <v>0</v>
      </c>
      <c r="Y1427" s="99">
        <f>COUNTIFS(通讯通路门店!$S:$S,$G1427,通讯通路门店!$J:$J,"荣耀体验店")+COUNTIFS(通讯通路门店!$S:$S,$G1427,通讯通路门店!$J:$J,"荣耀授权专卖店")</f>
        <v>0</v>
      </c>
      <c r="Z1427" s="99">
        <f>COUNTIFS(通讯通路门店!$S:$S,$G1427,通讯通路门店!$J:$J,"VIVO体验店")</f>
        <v>0</v>
      </c>
      <c r="AA1427" s="99">
        <f>COUNTIFS(通讯通路门店!$S:$S,$G1427,通讯通路门店!$J:$J,"OPPO体验店")</f>
        <v>0</v>
      </c>
      <c r="AB1427" s="99">
        <f>COUNTIFS(通讯通路门店!$S:$S,$G1427,通讯通路门店!$J:$J,"华为授权体验店")+COUNTIFS(通讯通路门店!$S:$S,$G1427,通讯通路门店!$J:$J,"华为堡垒店")</f>
        <v>0</v>
      </c>
      <c r="AC1427" s="99">
        <f>COUNTIFS(通讯通路门店!$S:$S,$G1427,通讯通路门店!$J:$J,"小米体验店")</f>
        <v>0</v>
      </c>
      <c r="AD1427" s="99">
        <f>COUNTIFS(通讯通路门店!$S:$S,$G1427,通讯通路门店!$J:$J,"苹果体验店")</f>
        <v>0</v>
      </c>
      <c r="AE1427" s="99">
        <f>COUNTIFS(通讯通路门店!$S:$S,$G1427,通讯通路门店!$J:$J,"其他品牌专卖店")</f>
        <v>0</v>
      </c>
      <c r="AF1427" s="99">
        <f>SUMIFS(通讯通路门店!$BI:$BI,通讯通路门店!$S:$S,$G1427)</f>
        <v>0</v>
      </c>
      <c r="AG1427" s="99">
        <f>SUMIFS(通讯通路门店!$BH:$BH,通讯通路门店!$S:$S,$G1427)</f>
        <v>0</v>
      </c>
      <c r="AH1427" s="99">
        <f t="shared" si="111"/>
        <v>0</v>
      </c>
      <c r="AI1427" s="99">
        <f>SUMIFS(通讯通路门店!$BB:$BB,通讯通路门店!$S:$S,$G1427)</f>
        <v>0</v>
      </c>
      <c r="AJ1427" s="99">
        <f>SUMIFS(通讯通路门店!$BE:$BE,通讯通路门店!$S:$S,$G1427)</f>
        <v>0</v>
      </c>
      <c r="AK1427" s="99">
        <f>SUMIFS(通讯通路门店!$BG:$BG,通讯通路门店!$S:$S,$G1427)</f>
        <v>0</v>
      </c>
      <c r="AL1427" s="99">
        <f>SUMIFS(通讯通路门店!$BC:$BC,通讯通路门店!$S:$S,$G1427)</f>
        <v>0</v>
      </c>
      <c r="AM1427" s="99">
        <f>SUMIFS(通讯通路门店!$BD:$BD,通讯通路门店!$S:$S,$G1427)</f>
        <v>0</v>
      </c>
      <c r="AN1427" s="99">
        <f>SUMIFS(通讯通路门店!$BF:$BF,通讯通路门店!$S:$S,$G1427)</f>
        <v>0</v>
      </c>
      <c r="AO1427" s="99">
        <f t="shared" si="112"/>
        <v>0</v>
      </c>
      <c r="AP1427" s="99">
        <f>SUMIFS(通讯通路门店!$K:$K,通讯通路门店!$S:$S,$G1427)</f>
        <v>0</v>
      </c>
      <c r="AQ1427" s="83"/>
      <c r="AR1427" s="99">
        <f>SUMIFS(通讯通路门店!$T:$T,通讯通路门店!$S:$S,$G1427)</f>
        <v>0</v>
      </c>
      <c r="AS1427" s="99">
        <f>SUMIFS(通讯通路门店!$U:$U,通讯通路门店!$S:$S,$G1427)</f>
        <v>0</v>
      </c>
      <c r="AT1427" s="99">
        <f>SUMIFS(通讯通路门店!$V:$V,通讯通路门店!$S:$S,$G1427)</f>
        <v>0</v>
      </c>
      <c r="AU1427" s="99">
        <f>SUMIFS(通讯通路门店!$W:$W,通讯通路门店!$S:$S,$G1427)</f>
        <v>0</v>
      </c>
      <c r="AV1427" s="99">
        <f>SUMIFS(通讯通路门店!$Z:$Z,通讯通路门店!$S:$S,$G1427)</f>
        <v>0</v>
      </c>
      <c r="AW1427" s="99">
        <f>SUMIFS(通讯通路门店!$AB:$AB,通讯通路门店!$S:$S,$G1427)</f>
        <v>0</v>
      </c>
      <c r="AX1427" s="99">
        <f>SUMIFS(通讯通路门店!$X:$X,通讯通路门店!$S:$S,$G1427)</f>
        <v>0</v>
      </c>
      <c r="AY1427" s="99">
        <f>SUMIFS(通讯通路门店!$Y:$Y,通讯通路门店!$S:$S,$G1427)</f>
        <v>0</v>
      </c>
      <c r="AZ1427" s="99">
        <f>SUMIFS(通讯通路门店!$AA:$AA,通讯通路门店!$S:$S,$G1427)</f>
        <v>0</v>
      </c>
      <c r="BA1427" s="99">
        <f t="shared" si="113"/>
        <v>0</v>
      </c>
      <c r="BB1427" s="99">
        <f t="shared" si="114"/>
        <v>0</v>
      </c>
      <c r="BC1427" s="99">
        <f>SUMIFS(通讯通路门店!$W:$W,通讯通路门店!$S:$S,$G1427,通讯通路门店!$J:$J,"荣耀体验店")+SUMIFS(通讯通路门店!$W:$W,通讯通路门店!$S:$S,$G1427,通讯通路门店!$J:$J,"荣耀授权专卖店")</f>
        <v>0</v>
      </c>
      <c r="BD1427" s="99">
        <f>SUMIFS(通讯通路门店!$Z:$Z,通讯通路门店!$S:$S,$G1427,通讯通路门店!$J:$J,"VIVO体验店")</f>
        <v>0</v>
      </c>
      <c r="BE1427" s="99">
        <f>SUMIFS(通讯通路门店!$AB:$AB,通讯通路门店!$S:$S,$G1427,通讯通路门店!$J:$J,"OPPO体验店")</f>
        <v>0</v>
      </c>
      <c r="BF1427" s="99">
        <f>SUMIFS(通讯通路门店!$X:$X,通讯通路门店!$S:$S,$G1427,通讯通路门店!$J:$J,"华为授权体验店")+SUMIFS(通讯通路门店!$AA:$AA,通讯通路门店!$S:$S,$G1427,通讯通路门店!$J:$J,"华为堡垒店")</f>
        <v>0</v>
      </c>
      <c r="BG1427" s="99">
        <f>SUMIFS(通讯通路门店!$Y:$Y,通讯通路门店!$S:$S,$G1427,通讯通路门店!$J:$J,"小米体验店")</f>
        <v>0</v>
      </c>
      <c r="BH1427" s="99">
        <f>SUMIFS(通讯通路门店!$AA:$AA,通讯通路门店!$S:$S,$G1427,通讯通路门店!$J:$J,"苹果体验店")</f>
        <v>0</v>
      </c>
      <c r="BI1427" s="99">
        <f>SUMIFS(通讯通路门店!$K:$K,通讯通路门店!$S:$S,$G1427,通讯通路门店!$J:$J,"其他品牌专卖店")</f>
        <v>0</v>
      </c>
      <c r="BJ1427" s="99">
        <f>SUMIFS(通讯通路门店!$AC:$AC,通讯通路门店!$S:$S,$G1427)</f>
        <v>0</v>
      </c>
      <c r="BK1427" s="99">
        <f>SUMIFS(通讯通路门店!$AD:$AD,通讯通路门店!$S:$S,$G1427)</f>
        <v>0</v>
      </c>
      <c r="BL1427" s="99">
        <f>SUMIFS(通讯通路门店!$AE:$AE,通讯通路门店!$S:$S,$G1427)</f>
        <v>0</v>
      </c>
      <c r="BM1427" s="99">
        <f>SUMIFS(通讯通路门店!$AF:$AF,通讯通路门店!$S:$S,$G1427)</f>
        <v>0</v>
      </c>
      <c r="BN1427" s="99">
        <f>SUMIFS(通讯通路门店!$AG:$AG,通讯通路门店!$S:$S,$G1427)</f>
        <v>0</v>
      </c>
      <c r="BO1427" s="99">
        <f>SUMIFS(通讯通路门店!$AH:$AH,通讯通路门店!$S:$S,$G1427)</f>
        <v>0</v>
      </c>
      <c r="BP1427" s="99">
        <f>SUMIFS(通讯通路门店!$AI:$AI,通讯通路门店!$S:$S,$G1427)</f>
        <v>0</v>
      </c>
      <c r="BQ1427" s="83"/>
    </row>
    <row r="1428" spans="1:69">
      <c r="A1428" s="99" t="str">
        <f>IFERROR(_xlfn.XLOOKUP($G1428,通讯通路门店!$S$4:$S$993933,通讯通路门店!$A$4:$A$993933,0,0),"")</f>
        <v>海南省</v>
      </c>
      <c r="B1428" s="99" t="str">
        <f>IFERROR(_xlfn.XLOOKUP($G1428,通讯通路门店!$S$4:$S$993933,通讯通路门店!$B$4:$B$993933,0,0),"")</f>
        <v>乐东黎族自治县</v>
      </c>
      <c r="C1428" s="99" t="str">
        <f>IFERROR(_xlfn.XLOOKUP($G1428,通讯通路门店!$S$4:$S$993933,通讯通路门店!$C$4:$C$993933,0,0),"")</f>
        <v>乐东黎族自治县</v>
      </c>
      <c r="D1428" s="99" t="str">
        <f>IFERROR(_xlfn.XLOOKUP($G1428,通讯通路门店!$S$4:$S$993933,通讯通路门店!$D$4:$D$993933,0,0),"")</f>
        <v>万冲镇</v>
      </c>
      <c r="E1428" s="83"/>
      <c r="F1428" s="83"/>
      <c r="G1428" s="101"/>
      <c r="H1428" s="102">
        <f>IFERROR(_xlfn.XLOOKUP($G1428,通讯通路门店!$S$4:$S$993933,通讯通路门店!$R$4:$R$993933,0,0),"")</f>
        <v>0</v>
      </c>
      <c r="I1428" s="83"/>
      <c r="J1428" s="83"/>
      <c r="K1428" s="83"/>
      <c r="L1428" s="83"/>
      <c r="M1428" s="83"/>
      <c r="N1428" s="83"/>
      <c r="O1428" s="83"/>
      <c r="P1428" s="83"/>
      <c r="Q1428" s="83"/>
      <c r="R1428" s="83"/>
      <c r="S1428" s="83"/>
      <c r="T1428" s="83"/>
      <c r="U1428" s="99">
        <f>COUNTIF(通讯通路门店!$S:$S,$G1428)</f>
        <v>0</v>
      </c>
      <c r="V1428" s="99">
        <f>COUNTIFS(通讯通路门店!$S:$S,$G1428,通讯通路门店!$J:$J,"综合卖场")</f>
        <v>0</v>
      </c>
      <c r="W1428" s="99">
        <f>SUMIFS(通讯通路门店!$AJ:$AJ,通讯通路门店!$S:$S,通讯客户沙盘!$G1428)</f>
        <v>0</v>
      </c>
      <c r="X1428" s="99">
        <f t="shared" si="110"/>
        <v>0</v>
      </c>
      <c r="Y1428" s="99">
        <f>COUNTIFS(通讯通路门店!$S:$S,$G1428,通讯通路门店!$J:$J,"荣耀体验店")+COUNTIFS(通讯通路门店!$S:$S,$G1428,通讯通路门店!$J:$J,"荣耀授权专卖店")</f>
        <v>0</v>
      </c>
      <c r="Z1428" s="99">
        <f>COUNTIFS(通讯通路门店!$S:$S,$G1428,通讯通路门店!$J:$J,"VIVO体验店")</f>
        <v>0</v>
      </c>
      <c r="AA1428" s="99">
        <f>COUNTIFS(通讯通路门店!$S:$S,$G1428,通讯通路门店!$J:$J,"OPPO体验店")</f>
        <v>0</v>
      </c>
      <c r="AB1428" s="99">
        <f>COUNTIFS(通讯通路门店!$S:$S,$G1428,通讯通路门店!$J:$J,"华为授权体验店")+COUNTIFS(通讯通路门店!$S:$S,$G1428,通讯通路门店!$J:$J,"华为堡垒店")</f>
        <v>0</v>
      </c>
      <c r="AC1428" s="99">
        <f>COUNTIFS(通讯通路门店!$S:$S,$G1428,通讯通路门店!$J:$J,"小米体验店")</f>
        <v>0</v>
      </c>
      <c r="AD1428" s="99">
        <f>COUNTIFS(通讯通路门店!$S:$S,$G1428,通讯通路门店!$J:$J,"苹果体验店")</f>
        <v>0</v>
      </c>
      <c r="AE1428" s="99">
        <f>COUNTIFS(通讯通路门店!$S:$S,$G1428,通讯通路门店!$J:$J,"其他品牌专卖店")</f>
        <v>0</v>
      </c>
      <c r="AF1428" s="99">
        <f>SUMIFS(通讯通路门店!$BI:$BI,通讯通路门店!$S:$S,$G1428)</f>
        <v>0</v>
      </c>
      <c r="AG1428" s="99">
        <f>SUMIFS(通讯通路门店!$BH:$BH,通讯通路门店!$S:$S,$G1428)</f>
        <v>0</v>
      </c>
      <c r="AH1428" s="99">
        <f t="shared" si="111"/>
        <v>0</v>
      </c>
      <c r="AI1428" s="99">
        <f>SUMIFS(通讯通路门店!$BB:$BB,通讯通路门店!$S:$S,$G1428)</f>
        <v>0</v>
      </c>
      <c r="AJ1428" s="99">
        <f>SUMIFS(通讯通路门店!$BE:$BE,通讯通路门店!$S:$S,$G1428)</f>
        <v>0</v>
      </c>
      <c r="AK1428" s="99">
        <f>SUMIFS(通讯通路门店!$BG:$BG,通讯通路门店!$S:$S,$G1428)</f>
        <v>0</v>
      </c>
      <c r="AL1428" s="99">
        <f>SUMIFS(通讯通路门店!$BC:$BC,通讯通路门店!$S:$S,$G1428)</f>
        <v>0</v>
      </c>
      <c r="AM1428" s="99">
        <f>SUMIFS(通讯通路门店!$BD:$BD,通讯通路门店!$S:$S,$G1428)</f>
        <v>0</v>
      </c>
      <c r="AN1428" s="99">
        <f>SUMIFS(通讯通路门店!$BF:$BF,通讯通路门店!$S:$S,$G1428)</f>
        <v>0</v>
      </c>
      <c r="AO1428" s="99">
        <f t="shared" si="112"/>
        <v>0</v>
      </c>
      <c r="AP1428" s="99">
        <f>SUMIFS(通讯通路门店!$K:$K,通讯通路门店!$S:$S,$G1428)</f>
        <v>0</v>
      </c>
      <c r="AQ1428" s="83"/>
      <c r="AR1428" s="99">
        <f>SUMIFS(通讯通路门店!$T:$T,通讯通路门店!$S:$S,$G1428)</f>
        <v>0</v>
      </c>
      <c r="AS1428" s="99">
        <f>SUMIFS(通讯通路门店!$U:$U,通讯通路门店!$S:$S,$G1428)</f>
        <v>0</v>
      </c>
      <c r="AT1428" s="99">
        <f>SUMIFS(通讯通路门店!$V:$V,通讯通路门店!$S:$S,$G1428)</f>
        <v>0</v>
      </c>
      <c r="AU1428" s="99">
        <f>SUMIFS(通讯通路门店!$W:$W,通讯通路门店!$S:$S,$G1428)</f>
        <v>0</v>
      </c>
      <c r="AV1428" s="99">
        <f>SUMIFS(通讯通路门店!$Z:$Z,通讯通路门店!$S:$S,$G1428)</f>
        <v>0</v>
      </c>
      <c r="AW1428" s="99">
        <f>SUMIFS(通讯通路门店!$AB:$AB,通讯通路门店!$S:$S,$G1428)</f>
        <v>0</v>
      </c>
      <c r="AX1428" s="99">
        <f>SUMIFS(通讯通路门店!$X:$X,通讯通路门店!$S:$S,$G1428)</f>
        <v>0</v>
      </c>
      <c r="AY1428" s="99">
        <f>SUMIFS(通讯通路门店!$Y:$Y,通讯通路门店!$S:$S,$G1428)</f>
        <v>0</v>
      </c>
      <c r="AZ1428" s="99">
        <f>SUMIFS(通讯通路门店!$AA:$AA,通讯通路门店!$S:$S,$G1428)</f>
        <v>0</v>
      </c>
      <c r="BA1428" s="99">
        <f t="shared" si="113"/>
        <v>0</v>
      </c>
      <c r="BB1428" s="99">
        <f t="shared" si="114"/>
        <v>0</v>
      </c>
      <c r="BC1428" s="99">
        <f>SUMIFS(通讯通路门店!$W:$W,通讯通路门店!$S:$S,$G1428,通讯通路门店!$J:$J,"荣耀体验店")+SUMIFS(通讯通路门店!$W:$W,通讯通路门店!$S:$S,$G1428,通讯通路门店!$J:$J,"荣耀授权专卖店")</f>
        <v>0</v>
      </c>
      <c r="BD1428" s="99">
        <f>SUMIFS(通讯通路门店!$Z:$Z,通讯通路门店!$S:$S,$G1428,通讯通路门店!$J:$J,"VIVO体验店")</f>
        <v>0</v>
      </c>
      <c r="BE1428" s="99">
        <f>SUMIFS(通讯通路门店!$AB:$AB,通讯通路门店!$S:$S,$G1428,通讯通路门店!$J:$J,"OPPO体验店")</f>
        <v>0</v>
      </c>
      <c r="BF1428" s="99">
        <f>SUMIFS(通讯通路门店!$X:$X,通讯通路门店!$S:$S,$G1428,通讯通路门店!$J:$J,"华为授权体验店")+SUMIFS(通讯通路门店!$AA:$AA,通讯通路门店!$S:$S,$G1428,通讯通路门店!$J:$J,"华为堡垒店")</f>
        <v>0</v>
      </c>
      <c r="BG1428" s="99">
        <f>SUMIFS(通讯通路门店!$Y:$Y,通讯通路门店!$S:$S,$G1428,通讯通路门店!$J:$J,"小米体验店")</f>
        <v>0</v>
      </c>
      <c r="BH1428" s="99">
        <f>SUMIFS(通讯通路门店!$AA:$AA,通讯通路门店!$S:$S,$G1428,通讯通路门店!$J:$J,"苹果体验店")</f>
        <v>0</v>
      </c>
      <c r="BI1428" s="99">
        <f>SUMIFS(通讯通路门店!$K:$K,通讯通路门店!$S:$S,$G1428,通讯通路门店!$J:$J,"其他品牌专卖店")</f>
        <v>0</v>
      </c>
      <c r="BJ1428" s="99">
        <f>SUMIFS(通讯通路门店!$AC:$AC,通讯通路门店!$S:$S,$G1428)</f>
        <v>0</v>
      </c>
      <c r="BK1428" s="99">
        <f>SUMIFS(通讯通路门店!$AD:$AD,通讯通路门店!$S:$S,$G1428)</f>
        <v>0</v>
      </c>
      <c r="BL1428" s="99">
        <f>SUMIFS(通讯通路门店!$AE:$AE,通讯通路门店!$S:$S,$G1428)</f>
        <v>0</v>
      </c>
      <c r="BM1428" s="99">
        <f>SUMIFS(通讯通路门店!$AF:$AF,通讯通路门店!$S:$S,$G1428)</f>
        <v>0</v>
      </c>
      <c r="BN1428" s="99">
        <f>SUMIFS(通讯通路门店!$AG:$AG,通讯通路门店!$S:$S,$G1428)</f>
        <v>0</v>
      </c>
      <c r="BO1428" s="99">
        <f>SUMIFS(通讯通路门店!$AH:$AH,通讯通路门店!$S:$S,$G1428)</f>
        <v>0</v>
      </c>
      <c r="BP1428" s="99">
        <f>SUMIFS(通讯通路门店!$AI:$AI,通讯通路门店!$S:$S,$G1428)</f>
        <v>0</v>
      </c>
      <c r="BQ1428" s="83"/>
    </row>
    <row r="1429" spans="1:69">
      <c r="A1429" s="99" t="str">
        <f>IFERROR(_xlfn.XLOOKUP($G1429,通讯通路门店!$S$4:$S$993933,通讯通路门店!$A$4:$A$993933,0,0),"")</f>
        <v>海南省</v>
      </c>
      <c r="B1429" s="99" t="str">
        <f>IFERROR(_xlfn.XLOOKUP($G1429,通讯通路门店!$S$4:$S$993933,通讯通路门店!$B$4:$B$993933,0,0),"")</f>
        <v>乐东黎族自治县</v>
      </c>
      <c r="C1429" s="99" t="str">
        <f>IFERROR(_xlfn.XLOOKUP($G1429,通讯通路门店!$S$4:$S$993933,通讯通路门店!$C$4:$C$993933,0,0),"")</f>
        <v>乐东黎族自治县</v>
      </c>
      <c r="D1429" s="99" t="str">
        <f>IFERROR(_xlfn.XLOOKUP($G1429,通讯通路门店!$S$4:$S$993933,通讯通路门店!$D$4:$D$993933,0,0),"")</f>
        <v>万冲镇</v>
      </c>
      <c r="E1429" s="83"/>
      <c r="F1429" s="83"/>
      <c r="G1429" s="101"/>
      <c r="H1429" s="102">
        <f>IFERROR(_xlfn.XLOOKUP($G1429,通讯通路门店!$S$4:$S$993933,通讯通路门店!$R$4:$R$993933,0,0),"")</f>
        <v>0</v>
      </c>
      <c r="I1429" s="83"/>
      <c r="J1429" s="83"/>
      <c r="K1429" s="83"/>
      <c r="L1429" s="83"/>
      <c r="M1429" s="83"/>
      <c r="N1429" s="83"/>
      <c r="O1429" s="83"/>
      <c r="P1429" s="83"/>
      <c r="Q1429" s="83"/>
      <c r="R1429" s="83"/>
      <c r="S1429" s="83"/>
      <c r="T1429" s="83"/>
      <c r="U1429" s="99">
        <f>COUNTIF(通讯通路门店!$S:$S,$G1429)</f>
        <v>0</v>
      </c>
      <c r="V1429" s="99">
        <f>COUNTIFS(通讯通路门店!$S:$S,$G1429,通讯通路门店!$J:$J,"综合卖场")</f>
        <v>0</v>
      </c>
      <c r="W1429" s="99">
        <f>SUMIFS(通讯通路门店!$AJ:$AJ,通讯通路门店!$S:$S,通讯客户沙盘!$G1429)</f>
        <v>0</v>
      </c>
      <c r="X1429" s="99">
        <f t="shared" si="110"/>
        <v>0</v>
      </c>
      <c r="Y1429" s="99">
        <f>COUNTIFS(通讯通路门店!$S:$S,$G1429,通讯通路门店!$J:$J,"荣耀体验店")+COUNTIFS(通讯通路门店!$S:$S,$G1429,通讯通路门店!$J:$J,"荣耀授权专卖店")</f>
        <v>0</v>
      </c>
      <c r="Z1429" s="99">
        <f>COUNTIFS(通讯通路门店!$S:$S,$G1429,通讯通路门店!$J:$J,"VIVO体验店")</f>
        <v>0</v>
      </c>
      <c r="AA1429" s="99">
        <f>COUNTIFS(通讯通路门店!$S:$S,$G1429,通讯通路门店!$J:$J,"OPPO体验店")</f>
        <v>0</v>
      </c>
      <c r="AB1429" s="99">
        <f>COUNTIFS(通讯通路门店!$S:$S,$G1429,通讯通路门店!$J:$J,"华为授权体验店")+COUNTIFS(通讯通路门店!$S:$S,$G1429,通讯通路门店!$J:$J,"华为堡垒店")</f>
        <v>0</v>
      </c>
      <c r="AC1429" s="99">
        <f>COUNTIFS(通讯通路门店!$S:$S,$G1429,通讯通路门店!$J:$J,"小米体验店")</f>
        <v>0</v>
      </c>
      <c r="AD1429" s="99">
        <f>COUNTIFS(通讯通路门店!$S:$S,$G1429,通讯通路门店!$J:$J,"苹果体验店")</f>
        <v>0</v>
      </c>
      <c r="AE1429" s="99">
        <f>COUNTIFS(通讯通路门店!$S:$S,$G1429,通讯通路门店!$J:$J,"其他品牌专卖店")</f>
        <v>0</v>
      </c>
      <c r="AF1429" s="99">
        <f>SUMIFS(通讯通路门店!$BI:$BI,通讯通路门店!$S:$S,$G1429)</f>
        <v>0</v>
      </c>
      <c r="AG1429" s="99">
        <f>SUMIFS(通讯通路门店!$BH:$BH,通讯通路门店!$S:$S,$G1429)</f>
        <v>0</v>
      </c>
      <c r="AH1429" s="99">
        <f t="shared" si="111"/>
        <v>0</v>
      </c>
      <c r="AI1429" s="99">
        <f>SUMIFS(通讯通路门店!$BB:$BB,通讯通路门店!$S:$S,$G1429)</f>
        <v>0</v>
      </c>
      <c r="AJ1429" s="99">
        <f>SUMIFS(通讯通路门店!$BE:$BE,通讯通路门店!$S:$S,$G1429)</f>
        <v>0</v>
      </c>
      <c r="AK1429" s="99">
        <f>SUMIFS(通讯通路门店!$BG:$BG,通讯通路门店!$S:$S,$G1429)</f>
        <v>0</v>
      </c>
      <c r="AL1429" s="99">
        <f>SUMIFS(通讯通路门店!$BC:$BC,通讯通路门店!$S:$S,$G1429)</f>
        <v>0</v>
      </c>
      <c r="AM1429" s="99">
        <f>SUMIFS(通讯通路门店!$BD:$BD,通讯通路门店!$S:$S,$G1429)</f>
        <v>0</v>
      </c>
      <c r="AN1429" s="99">
        <f>SUMIFS(通讯通路门店!$BF:$BF,通讯通路门店!$S:$S,$G1429)</f>
        <v>0</v>
      </c>
      <c r="AO1429" s="99">
        <f t="shared" si="112"/>
        <v>0</v>
      </c>
      <c r="AP1429" s="99">
        <f>SUMIFS(通讯通路门店!$K:$K,通讯通路门店!$S:$S,$G1429)</f>
        <v>0</v>
      </c>
      <c r="AQ1429" s="83"/>
      <c r="AR1429" s="99">
        <f>SUMIFS(通讯通路门店!$T:$T,通讯通路门店!$S:$S,$G1429)</f>
        <v>0</v>
      </c>
      <c r="AS1429" s="99">
        <f>SUMIFS(通讯通路门店!$U:$U,通讯通路门店!$S:$S,$G1429)</f>
        <v>0</v>
      </c>
      <c r="AT1429" s="99">
        <f>SUMIFS(通讯通路门店!$V:$V,通讯通路门店!$S:$S,$G1429)</f>
        <v>0</v>
      </c>
      <c r="AU1429" s="99">
        <f>SUMIFS(通讯通路门店!$W:$W,通讯通路门店!$S:$S,$G1429)</f>
        <v>0</v>
      </c>
      <c r="AV1429" s="99">
        <f>SUMIFS(通讯通路门店!$Z:$Z,通讯通路门店!$S:$S,$G1429)</f>
        <v>0</v>
      </c>
      <c r="AW1429" s="99">
        <f>SUMIFS(通讯通路门店!$AB:$AB,通讯通路门店!$S:$S,$G1429)</f>
        <v>0</v>
      </c>
      <c r="AX1429" s="99">
        <f>SUMIFS(通讯通路门店!$X:$X,通讯通路门店!$S:$S,$G1429)</f>
        <v>0</v>
      </c>
      <c r="AY1429" s="99">
        <f>SUMIFS(通讯通路门店!$Y:$Y,通讯通路门店!$S:$S,$G1429)</f>
        <v>0</v>
      </c>
      <c r="AZ1429" s="99">
        <f>SUMIFS(通讯通路门店!$AA:$AA,通讯通路门店!$S:$S,$G1429)</f>
        <v>0</v>
      </c>
      <c r="BA1429" s="99">
        <f t="shared" si="113"/>
        <v>0</v>
      </c>
      <c r="BB1429" s="99">
        <f t="shared" si="114"/>
        <v>0</v>
      </c>
      <c r="BC1429" s="99">
        <f>SUMIFS(通讯通路门店!$W:$W,通讯通路门店!$S:$S,$G1429,通讯通路门店!$J:$J,"荣耀体验店")+SUMIFS(通讯通路门店!$W:$W,通讯通路门店!$S:$S,$G1429,通讯通路门店!$J:$J,"荣耀授权专卖店")</f>
        <v>0</v>
      </c>
      <c r="BD1429" s="99">
        <f>SUMIFS(通讯通路门店!$Z:$Z,通讯通路门店!$S:$S,$G1429,通讯通路门店!$J:$J,"VIVO体验店")</f>
        <v>0</v>
      </c>
      <c r="BE1429" s="99">
        <f>SUMIFS(通讯通路门店!$AB:$AB,通讯通路门店!$S:$S,$G1429,通讯通路门店!$J:$J,"OPPO体验店")</f>
        <v>0</v>
      </c>
      <c r="BF1429" s="99">
        <f>SUMIFS(通讯通路门店!$X:$X,通讯通路门店!$S:$S,$G1429,通讯通路门店!$J:$J,"华为授权体验店")+SUMIFS(通讯通路门店!$AA:$AA,通讯通路门店!$S:$S,$G1429,通讯通路门店!$J:$J,"华为堡垒店")</f>
        <v>0</v>
      </c>
      <c r="BG1429" s="99">
        <f>SUMIFS(通讯通路门店!$Y:$Y,通讯通路门店!$S:$S,$G1429,通讯通路门店!$J:$J,"小米体验店")</f>
        <v>0</v>
      </c>
      <c r="BH1429" s="99">
        <f>SUMIFS(通讯通路门店!$AA:$AA,通讯通路门店!$S:$S,$G1429,通讯通路门店!$J:$J,"苹果体验店")</f>
        <v>0</v>
      </c>
      <c r="BI1429" s="99">
        <f>SUMIFS(通讯通路门店!$K:$K,通讯通路门店!$S:$S,$G1429,通讯通路门店!$J:$J,"其他品牌专卖店")</f>
        <v>0</v>
      </c>
      <c r="BJ1429" s="99">
        <f>SUMIFS(通讯通路门店!$AC:$AC,通讯通路门店!$S:$S,$G1429)</f>
        <v>0</v>
      </c>
      <c r="BK1429" s="99">
        <f>SUMIFS(通讯通路门店!$AD:$AD,通讯通路门店!$S:$S,$G1429)</f>
        <v>0</v>
      </c>
      <c r="BL1429" s="99">
        <f>SUMIFS(通讯通路门店!$AE:$AE,通讯通路门店!$S:$S,$G1429)</f>
        <v>0</v>
      </c>
      <c r="BM1429" s="99">
        <f>SUMIFS(通讯通路门店!$AF:$AF,通讯通路门店!$S:$S,$G1429)</f>
        <v>0</v>
      </c>
      <c r="BN1429" s="99">
        <f>SUMIFS(通讯通路门店!$AG:$AG,通讯通路门店!$S:$S,$G1429)</f>
        <v>0</v>
      </c>
      <c r="BO1429" s="99">
        <f>SUMIFS(通讯通路门店!$AH:$AH,通讯通路门店!$S:$S,$G1429)</f>
        <v>0</v>
      </c>
      <c r="BP1429" s="99">
        <f>SUMIFS(通讯通路门店!$AI:$AI,通讯通路门店!$S:$S,$G1429)</f>
        <v>0</v>
      </c>
      <c r="BQ1429" s="83"/>
    </row>
    <row r="1430" spans="1:69">
      <c r="A1430" s="99" t="str">
        <f>IFERROR(_xlfn.XLOOKUP($G1430,通讯通路门店!$S$4:$S$993933,通讯通路门店!$A$4:$A$993933,0,0),"")</f>
        <v>海南省</v>
      </c>
      <c r="B1430" s="99" t="str">
        <f>IFERROR(_xlfn.XLOOKUP($G1430,通讯通路门店!$S$4:$S$993933,通讯通路门店!$B$4:$B$993933,0,0),"")</f>
        <v>乐东黎族自治县</v>
      </c>
      <c r="C1430" s="99" t="str">
        <f>IFERROR(_xlfn.XLOOKUP($G1430,通讯通路门店!$S$4:$S$993933,通讯通路门店!$C$4:$C$993933,0,0),"")</f>
        <v>乐东黎族自治县</v>
      </c>
      <c r="D1430" s="99" t="str">
        <f>IFERROR(_xlfn.XLOOKUP($G1430,通讯通路门店!$S$4:$S$993933,通讯通路门店!$D$4:$D$993933,0,0),"")</f>
        <v>万冲镇</v>
      </c>
      <c r="E1430" s="83"/>
      <c r="F1430" s="83"/>
      <c r="G1430" s="101"/>
      <c r="H1430" s="102">
        <f>IFERROR(_xlfn.XLOOKUP($G1430,通讯通路门店!$S$4:$S$993933,通讯通路门店!$R$4:$R$993933,0,0),"")</f>
        <v>0</v>
      </c>
      <c r="I1430" s="83"/>
      <c r="J1430" s="83"/>
      <c r="K1430" s="83"/>
      <c r="L1430" s="83"/>
      <c r="M1430" s="83"/>
      <c r="N1430" s="83"/>
      <c r="O1430" s="83"/>
      <c r="P1430" s="83"/>
      <c r="Q1430" s="83"/>
      <c r="R1430" s="83"/>
      <c r="S1430" s="83"/>
      <c r="T1430" s="83"/>
      <c r="U1430" s="99">
        <f>COUNTIF(通讯通路门店!$S:$S,$G1430)</f>
        <v>0</v>
      </c>
      <c r="V1430" s="99">
        <f>COUNTIFS(通讯通路门店!$S:$S,$G1430,通讯通路门店!$J:$J,"综合卖场")</f>
        <v>0</v>
      </c>
      <c r="W1430" s="99">
        <f>SUMIFS(通讯通路门店!$AJ:$AJ,通讯通路门店!$S:$S,通讯客户沙盘!$G1430)</f>
        <v>0</v>
      </c>
      <c r="X1430" s="99">
        <f t="shared" si="110"/>
        <v>0</v>
      </c>
      <c r="Y1430" s="99">
        <f>COUNTIFS(通讯通路门店!$S:$S,$G1430,通讯通路门店!$J:$J,"荣耀体验店")+COUNTIFS(通讯通路门店!$S:$S,$G1430,通讯通路门店!$J:$J,"荣耀授权专卖店")</f>
        <v>0</v>
      </c>
      <c r="Z1430" s="99">
        <f>COUNTIFS(通讯通路门店!$S:$S,$G1430,通讯通路门店!$J:$J,"VIVO体验店")</f>
        <v>0</v>
      </c>
      <c r="AA1430" s="99">
        <f>COUNTIFS(通讯通路门店!$S:$S,$G1430,通讯通路门店!$J:$J,"OPPO体验店")</f>
        <v>0</v>
      </c>
      <c r="AB1430" s="99">
        <f>COUNTIFS(通讯通路门店!$S:$S,$G1430,通讯通路门店!$J:$J,"华为授权体验店")+COUNTIFS(通讯通路门店!$S:$S,$G1430,通讯通路门店!$J:$J,"华为堡垒店")</f>
        <v>0</v>
      </c>
      <c r="AC1430" s="99">
        <f>COUNTIFS(通讯通路门店!$S:$S,$G1430,通讯通路门店!$J:$J,"小米体验店")</f>
        <v>0</v>
      </c>
      <c r="AD1430" s="99">
        <f>COUNTIFS(通讯通路门店!$S:$S,$G1430,通讯通路门店!$J:$J,"苹果体验店")</f>
        <v>0</v>
      </c>
      <c r="AE1430" s="99">
        <f>COUNTIFS(通讯通路门店!$S:$S,$G1430,通讯通路门店!$J:$J,"其他品牌专卖店")</f>
        <v>0</v>
      </c>
      <c r="AF1430" s="99">
        <f>SUMIFS(通讯通路门店!$BI:$BI,通讯通路门店!$S:$S,$G1430)</f>
        <v>0</v>
      </c>
      <c r="AG1430" s="99">
        <f>SUMIFS(通讯通路门店!$BH:$BH,通讯通路门店!$S:$S,$G1430)</f>
        <v>0</v>
      </c>
      <c r="AH1430" s="99">
        <f t="shared" si="111"/>
        <v>0</v>
      </c>
      <c r="AI1430" s="99">
        <f>SUMIFS(通讯通路门店!$BB:$BB,通讯通路门店!$S:$S,$G1430)</f>
        <v>0</v>
      </c>
      <c r="AJ1430" s="99">
        <f>SUMIFS(通讯通路门店!$BE:$BE,通讯通路门店!$S:$S,$G1430)</f>
        <v>0</v>
      </c>
      <c r="AK1430" s="99">
        <f>SUMIFS(通讯通路门店!$BG:$BG,通讯通路门店!$S:$S,$G1430)</f>
        <v>0</v>
      </c>
      <c r="AL1430" s="99">
        <f>SUMIFS(通讯通路门店!$BC:$BC,通讯通路门店!$S:$S,$G1430)</f>
        <v>0</v>
      </c>
      <c r="AM1430" s="99">
        <f>SUMIFS(通讯通路门店!$BD:$BD,通讯通路门店!$S:$S,$G1430)</f>
        <v>0</v>
      </c>
      <c r="AN1430" s="99">
        <f>SUMIFS(通讯通路门店!$BF:$BF,通讯通路门店!$S:$S,$G1430)</f>
        <v>0</v>
      </c>
      <c r="AO1430" s="99">
        <f t="shared" si="112"/>
        <v>0</v>
      </c>
      <c r="AP1430" s="99">
        <f>SUMIFS(通讯通路门店!$K:$K,通讯通路门店!$S:$S,$G1430)</f>
        <v>0</v>
      </c>
      <c r="AQ1430" s="83"/>
      <c r="AR1430" s="99">
        <f>SUMIFS(通讯通路门店!$T:$T,通讯通路门店!$S:$S,$G1430)</f>
        <v>0</v>
      </c>
      <c r="AS1430" s="99">
        <f>SUMIFS(通讯通路门店!$U:$U,通讯通路门店!$S:$S,$G1430)</f>
        <v>0</v>
      </c>
      <c r="AT1430" s="99">
        <f>SUMIFS(通讯通路门店!$V:$V,通讯通路门店!$S:$S,$G1430)</f>
        <v>0</v>
      </c>
      <c r="AU1430" s="99">
        <f>SUMIFS(通讯通路门店!$W:$W,通讯通路门店!$S:$S,$G1430)</f>
        <v>0</v>
      </c>
      <c r="AV1430" s="99">
        <f>SUMIFS(通讯通路门店!$Z:$Z,通讯通路门店!$S:$S,$G1430)</f>
        <v>0</v>
      </c>
      <c r="AW1430" s="99">
        <f>SUMIFS(通讯通路门店!$AB:$AB,通讯通路门店!$S:$S,$G1430)</f>
        <v>0</v>
      </c>
      <c r="AX1430" s="99">
        <f>SUMIFS(通讯通路门店!$X:$X,通讯通路门店!$S:$S,$G1430)</f>
        <v>0</v>
      </c>
      <c r="AY1430" s="99">
        <f>SUMIFS(通讯通路门店!$Y:$Y,通讯通路门店!$S:$S,$G1430)</f>
        <v>0</v>
      </c>
      <c r="AZ1430" s="99">
        <f>SUMIFS(通讯通路门店!$AA:$AA,通讯通路门店!$S:$S,$G1430)</f>
        <v>0</v>
      </c>
      <c r="BA1430" s="99">
        <f t="shared" si="113"/>
        <v>0</v>
      </c>
      <c r="BB1430" s="99">
        <f t="shared" si="114"/>
        <v>0</v>
      </c>
      <c r="BC1430" s="99">
        <f>SUMIFS(通讯通路门店!$W:$W,通讯通路门店!$S:$S,$G1430,通讯通路门店!$J:$J,"荣耀体验店")+SUMIFS(通讯通路门店!$W:$W,通讯通路门店!$S:$S,$G1430,通讯通路门店!$J:$J,"荣耀授权专卖店")</f>
        <v>0</v>
      </c>
      <c r="BD1430" s="99">
        <f>SUMIFS(通讯通路门店!$Z:$Z,通讯通路门店!$S:$S,$G1430,通讯通路门店!$J:$J,"VIVO体验店")</f>
        <v>0</v>
      </c>
      <c r="BE1430" s="99">
        <f>SUMIFS(通讯通路门店!$AB:$AB,通讯通路门店!$S:$S,$G1430,通讯通路门店!$J:$J,"OPPO体验店")</f>
        <v>0</v>
      </c>
      <c r="BF1430" s="99">
        <f>SUMIFS(通讯通路门店!$X:$X,通讯通路门店!$S:$S,$G1430,通讯通路门店!$J:$J,"华为授权体验店")+SUMIFS(通讯通路门店!$AA:$AA,通讯通路门店!$S:$S,$G1430,通讯通路门店!$J:$J,"华为堡垒店")</f>
        <v>0</v>
      </c>
      <c r="BG1430" s="99">
        <f>SUMIFS(通讯通路门店!$Y:$Y,通讯通路门店!$S:$S,$G1430,通讯通路门店!$J:$J,"小米体验店")</f>
        <v>0</v>
      </c>
      <c r="BH1430" s="99">
        <f>SUMIFS(通讯通路门店!$AA:$AA,通讯通路门店!$S:$S,$G1430,通讯通路门店!$J:$J,"苹果体验店")</f>
        <v>0</v>
      </c>
      <c r="BI1430" s="99">
        <f>SUMIFS(通讯通路门店!$K:$K,通讯通路门店!$S:$S,$G1430,通讯通路门店!$J:$J,"其他品牌专卖店")</f>
        <v>0</v>
      </c>
      <c r="BJ1430" s="99">
        <f>SUMIFS(通讯通路门店!$AC:$AC,通讯通路门店!$S:$S,$G1430)</f>
        <v>0</v>
      </c>
      <c r="BK1430" s="99">
        <f>SUMIFS(通讯通路门店!$AD:$AD,通讯通路门店!$S:$S,$G1430)</f>
        <v>0</v>
      </c>
      <c r="BL1430" s="99">
        <f>SUMIFS(通讯通路门店!$AE:$AE,通讯通路门店!$S:$S,$G1430)</f>
        <v>0</v>
      </c>
      <c r="BM1430" s="99">
        <f>SUMIFS(通讯通路门店!$AF:$AF,通讯通路门店!$S:$S,$G1430)</f>
        <v>0</v>
      </c>
      <c r="BN1430" s="99">
        <f>SUMIFS(通讯通路门店!$AG:$AG,通讯通路门店!$S:$S,$G1430)</f>
        <v>0</v>
      </c>
      <c r="BO1430" s="99">
        <f>SUMIFS(通讯通路门店!$AH:$AH,通讯通路门店!$S:$S,$G1430)</f>
        <v>0</v>
      </c>
      <c r="BP1430" s="99">
        <f>SUMIFS(通讯通路门店!$AI:$AI,通讯通路门店!$S:$S,$G1430)</f>
        <v>0</v>
      </c>
      <c r="BQ1430" s="83"/>
    </row>
    <row r="1431" spans="1:69">
      <c r="A1431" s="99" t="str">
        <f>IFERROR(_xlfn.XLOOKUP($G1431,通讯通路门店!$S$4:$S$993933,通讯通路门店!$A$4:$A$993933,0,0),"")</f>
        <v>海南省</v>
      </c>
      <c r="B1431" s="99" t="str">
        <f>IFERROR(_xlfn.XLOOKUP($G1431,通讯通路门店!$S$4:$S$993933,通讯通路门店!$B$4:$B$993933,0,0),"")</f>
        <v>乐东黎族自治县</v>
      </c>
      <c r="C1431" s="99" t="str">
        <f>IFERROR(_xlfn.XLOOKUP($G1431,通讯通路门店!$S$4:$S$993933,通讯通路门店!$C$4:$C$993933,0,0),"")</f>
        <v>乐东黎族自治县</v>
      </c>
      <c r="D1431" s="99" t="str">
        <f>IFERROR(_xlfn.XLOOKUP($G1431,通讯通路门店!$S$4:$S$993933,通讯通路门店!$D$4:$D$993933,0,0),"")</f>
        <v>万冲镇</v>
      </c>
      <c r="E1431" s="83"/>
      <c r="F1431" s="83"/>
      <c r="G1431" s="101"/>
      <c r="H1431" s="102">
        <f>IFERROR(_xlfn.XLOOKUP($G1431,通讯通路门店!$S$4:$S$993933,通讯通路门店!$R$4:$R$993933,0,0),"")</f>
        <v>0</v>
      </c>
      <c r="I1431" s="83"/>
      <c r="J1431" s="83"/>
      <c r="K1431" s="83"/>
      <c r="L1431" s="83"/>
      <c r="M1431" s="83"/>
      <c r="N1431" s="83"/>
      <c r="O1431" s="83"/>
      <c r="P1431" s="83"/>
      <c r="Q1431" s="83"/>
      <c r="R1431" s="83"/>
      <c r="S1431" s="83"/>
      <c r="T1431" s="83"/>
      <c r="U1431" s="99">
        <f>COUNTIF(通讯通路门店!$S:$S,$G1431)</f>
        <v>0</v>
      </c>
      <c r="V1431" s="99">
        <f>COUNTIFS(通讯通路门店!$S:$S,$G1431,通讯通路门店!$J:$J,"综合卖场")</f>
        <v>0</v>
      </c>
      <c r="W1431" s="99">
        <f>SUMIFS(通讯通路门店!$AJ:$AJ,通讯通路门店!$S:$S,通讯客户沙盘!$G1431)</f>
        <v>0</v>
      </c>
      <c r="X1431" s="99">
        <f t="shared" si="110"/>
        <v>0</v>
      </c>
      <c r="Y1431" s="99">
        <f>COUNTIFS(通讯通路门店!$S:$S,$G1431,通讯通路门店!$J:$J,"荣耀体验店")+COUNTIFS(通讯通路门店!$S:$S,$G1431,通讯通路门店!$J:$J,"荣耀授权专卖店")</f>
        <v>0</v>
      </c>
      <c r="Z1431" s="99">
        <f>COUNTIFS(通讯通路门店!$S:$S,$G1431,通讯通路门店!$J:$J,"VIVO体验店")</f>
        <v>0</v>
      </c>
      <c r="AA1431" s="99">
        <f>COUNTIFS(通讯通路门店!$S:$S,$G1431,通讯通路门店!$J:$J,"OPPO体验店")</f>
        <v>0</v>
      </c>
      <c r="AB1431" s="99">
        <f>COUNTIFS(通讯通路门店!$S:$S,$G1431,通讯通路门店!$J:$J,"华为授权体验店")+COUNTIFS(通讯通路门店!$S:$S,$G1431,通讯通路门店!$J:$J,"华为堡垒店")</f>
        <v>0</v>
      </c>
      <c r="AC1431" s="99">
        <f>COUNTIFS(通讯通路门店!$S:$S,$G1431,通讯通路门店!$J:$J,"小米体验店")</f>
        <v>0</v>
      </c>
      <c r="AD1431" s="99">
        <f>COUNTIFS(通讯通路门店!$S:$S,$G1431,通讯通路门店!$J:$J,"苹果体验店")</f>
        <v>0</v>
      </c>
      <c r="AE1431" s="99">
        <f>COUNTIFS(通讯通路门店!$S:$S,$G1431,通讯通路门店!$J:$J,"其他品牌专卖店")</f>
        <v>0</v>
      </c>
      <c r="AF1431" s="99">
        <f>SUMIFS(通讯通路门店!$BI:$BI,通讯通路门店!$S:$S,$G1431)</f>
        <v>0</v>
      </c>
      <c r="AG1431" s="99">
        <f>SUMIFS(通讯通路门店!$BH:$BH,通讯通路门店!$S:$S,$G1431)</f>
        <v>0</v>
      </c>
      <c r="AH1431" s="99">
        <f t="shared" si="111"/>
        <v>0</v>
      </c>
      <c r="AI1431" s="99">
        <f>SUMIFS(通讯通路门店!$BB:$BB,通讯通路门店!$S:$S,$G1431)</f>
        <v>0</v>
      </c>
      <c r="AJ1431" s="99">
        <f>SUMIFS(通讯通路门店!$BE:$BE,通讯通路门店!$S:$S,$G1431)</f>
        <v>0</v>
      </c>
      <c r="AK1431" s="99">
        <f>SUMIFS(通讯通路门店!$BG:$BG,通讯通路门店!$S:$S,$G1431)</f>
        <v>0</v>
      </c>
      <c r="AL1431" s="99">
        <f>SUMIFS(通讯通路门店!$BC:$BC,通讯通路门店!$S:$S,$G1431)</f>
        <v>0</v>
      </c>
      <c r="AM1431" s="99">
        <f>SUMIFS(通讯通路门店!$BD:$BD,通讯通路门店!$S:$S,$G1431)</f>
        <v>0</v>
      </c>
      <c r="AN1431" s="99">
        <f>SUMIFS(通讯通路门店!$BF:$BF,通讯通路门店!$S:$S,$G1431)</f>
        <v>0</v>
      </c>
      <c r="AO1431" s="99">
        <f t="shared" si="112"/>
        <v>0</v>
      </c>
      <c r="AP1431" s="99">
        <f>SUMIFS(通讯通路门店!$K:$K,通讯通路门店!$S:$S,$G1431)</f>
        <v>0</v>
      </c>
      <c r="AQ1431" s="83"/>
      <c r="AR1431" s="99">
        <f>SUMIFS(通讯通路门店!$T:$T,通讯通路门店!$S:$S,$G1431)</f>
        <v>0</v>
      </c>
      <c r="AS1431" s="99">
        <f>SUMIFS(通讯通路门店!$U:$U,通讯通路门店!$S:$S,$G1431)</f>
        <v>0</v>
      </c>
      <c r="AT1431" s="99">
        <f>SUMIFS(通讯通路门店!$V:$V,通讯通路门店!$S:$S,$G1431)</f>
        <v>0</v>
      </c>
      <c r="AU1431" s="99">
        <f>SUMIFS(通讯通路门店!$W:$W,通讯通路门店!$S:$S,$G1431)</f>
        <v>0</v>
      </c>
      <c r="AV1431" s="99">
        <f>SUMIFS(通讯通路门店!$Z:$Z,通讯通路门店!$S:$S,$G1431)</f>
        <v>0</v>
      </c>
      <c r="AW1431" s="99">
        <f>SUMIFS(通讯通路门店!$AB:$AB,通讯通路门店!$S:$S,$G1431)</f>
        <v>0</v>
      </c>
      <c r="AX1431" s="99">
        <f>SUMIFS(通讯通路门店!$X:$X,通讯通路门店!$S:$S,$G1431)</f>
        <v>0</v>
      </c>
      <c r="AY1431" s="99">
        <f>SUMIFS(通讯通路门店!$Y:$Y,通讯通路门店!$S:$S,$G1431)</f>
        <v>0</v>
      </c>
      <c r="AZ1431" s="99">
        <f>SUMIFS(通讯通路门店!$AA:$AA,通讯通路门店!$S:$S,$G1431)</f>
        <v>0</v>
      </c>
      <c r="BA1431" s="99">
        <f t="shared" si="113"/>
        <v>0</v>
      </c>
      <c r="BB1431" s="99">
        <f t="shared" si="114"/>
        <v>0</v>
      </c>
      <c r="BC1431" s="99">
        <f>SUMIFS(通讯通路门店!$W:$W,通讯通路门店!$S:$S,$G1431,通讯通路门店!$J:$J,"荣耀体验店")+SUMIFS(通讯通路门店!$W:$W,通讯通路门店!$S:$S,$G1431,通讯通路门店!$J:$J,"荣耀授权专卖店")</f>
        <v>0</v>
      </c>
      <c r="BD1431" s="99">
        <f>SUMIFS(通讯通路门店!$Z:$Z,通讯通路门店!$S:$S,$G1431,通讯通路门店!$J:$J,"VIVO体验店")</f>
        <v>0</v>
      </c>
      <c r="BE1431" s="99">
        <f>SUMIFS(通讯通路门店!$AB:$AB,通讯通路门店!$S:$S,$G1431,通讯通路门店!$J:$J,"OPPO体验店")</f>
        <v>0</v>
      </c>
      <c r="BF1431" s="99">
        <f>SUMIFS(通讯通路门店!$X:$X,通讯通路门店!$S:$S,$G1431,通讯通路门店!$J:$J,"华为授权体验店")+SUMIFS(通讯通路门店!$AA:$AA,通讯通路门店!$S:$S,$G1431,通讯通路门店!$J:$J,"华为堡垒店")</f>
        <v>0</v>
      </c>
      <c r="BG1431" s="99">
        <f>SUMIFS(通讯通路门店!$Y:$Y,通讯通路门店!$S:$S,$G1431,通讯通路门店!$J:$J,"小米体验店")</f>
        <v>0</v>
      </c>
      <c r="BH1431" s="99">
        <f>SUMIFS(通讯通路门店!$AA:$AA,通讯通路门店!$S:$S,$G1431,通讯通路门店!$J:$J,"苹果体验店")</f>
        <v>0</v>
      </c>
      <c r="BI1431" s="99">
        <f>SUMIFS(通讯通路门店!$K:$K,通讯通路门店!$S:$S,$G1431,通讯通路门店!$J:$J,"其他品牌专卖店")</f>
        <v>0</v>
      </c>
      <c r="BJ1431" s="99">
        <f>SUMIFS(通讯通路门店!$AC:$AC,通讯通路门店!$S:$S,$G1431)</f>
        <v>0</v>
      </c>
      <c r="BK1431" s="99">
        <f>SUMIFS(通讯通路门店!$AD:$AD,通讯通路门店!$S:$S,$G1431)</f>
        <v>0</v>
      </c>
      <c r="BL1431" s="99">
        <f>SUMIFS(通讯通路门店!$AE:$AE,通讯通路门店!$S:$S,$G1431)</f>
        <v>0</v>
      </c>
      <c r="BM1431" s="99">
        <f>SUMIFS(通讯通路门店!$AF:$AF,通讯通路门店!$S:$S,$G1431)</f>
        <v>0</v>
      </c>
      <c r="BN1431" s="99">
        <f>SUMIFS(通讯通路门店!$AG:$AG,通讯通路门店!$S:$S,$G1431)</f>
        <v>0</v>
      </c>
      <c r="BO1431" s="99">
        <f>SUMIFS(通讯通路门店!$AH:$AH,通讯通路门店!$S:$S,$G1431)</f>
        <v>0</v>
      </c>
      <c r="BP1431" s="99">
        <f>SUMIFS(通讯通路门店!$AI:$AI,通讯通路门店!$S:$S,$G1431)</f>
        <v>0</v>
      </c>
      <c r="BQ1431" s="83"/>
    </row>
    <row r="1432" spans="1:69">
      <c r="A1432" s="99" t="str">
        <f>IFERROR(_xlfn.XLOOKUP($G1432,通讯通路门店!$S$4:$S$993933,通讯通路门店!$A$4:$A$993933,0,0),"")</f>
        <v>海南省</v>
      </c>
      <c r="B1432" s="99" t="str">
        <f>IFERROR(_xlfn.XLOOKUP($G1432,通讯通路门店!$S$4:$S$993933,通讯通路门店!$B$4:$B$993933,0,0),"")</f>
        <v>乐东黎族自治县</v>
      </c>
      <c r="C1432" s="99" t="str">
        <f>IFERROR(_xlfn.XLOOKUP($G1432,通讯通路门店!$S$4:$S$993933,通讯通路门店!$C$4:$C$993933,0,0),"")</f>
        <v>乐东黎族自治县</v>
      </c>
      <c r="D1432" s="99" t="str">
        <f>IFERROR(_xlfn.XLOOKUP($G1432,通讯通路门店!$S$4:$S$993933,通讯通路门店!$D$4:$D$993933,0,0),"")</f>
        <v>万冲镇</v>
      </c>
      <c r="E1432" s="83"/>
      <c r="F1432" s="83"/>
      <c r="G1432" s="101"/>
      <c r="H1432" s="102">
        <f>IFERROR(_xlfn.XLOOKUP($G1432,通讯通路门店!$S$4:$S$993933,通讯通路门店!$R$4:$R$993933,0,0),"")</f>
        <v>0</v>
      </c>
      <c r="I1432" s="83"/>
      <c r="J1432" s="83"/>
      <c r="K1432" s="83"/>
      <c r="L1432" s="83"/>
      <c r="M1432" s="83"/>
      <c r="N1432" s="83"/>
      <c r="O1432" s="83"/>
      <c r="P1432" s="83"/>
      <c r="Q1432" s="83"/>
      <c r="R1432" s="83"/>
      <c r="S1432" s="83"/>
      <c r="T1432" s="83"/>
      <c r="U1432" s="99">
        <f>COUNTIF(通讯通路门店!$S:$S,$G1432)</f>
        <v>0</v>
      </c>
      <c r="V1432" s="99">
        <f>COUNTIFS(通讯通路门店!$S:$S,$G1432,通讯通路门店!$J:$J,"综合卖场")</f>
        <v>0</v>
      </c>
      <c r="W1432" s="99">
        <f>SUMIFS(通讯通路门店!$AJ:$AJ,通讯通路门店!$S:$S,通讯客户沙盘!$G1432)</f>
        <v>0</v>
      </c>
      <c r="X1432" s="99">
        <f t="shared" si="110"/>
        <v>0</v>
      </c>
      <c r="Y1432" s="99">
        <f>COUNTIFS(通讯通路门店!$S:$S,$G1432,通讯通路门店!$J:$J,"荣耀体验店")+COUNTIFS(通讯通路门店!$S:$S,$G1432,通讯通路门店!$J:$J,"荣耀授权专卖店")</f>
        <v>0</v>
      </c>
      <c r="Z1432" s="99">
        <f>COUNTIFS(通讯通路门店!$S:$S,$G1432,通讯通路门店!$J:$J,"VIVO体验店")</f>
        <v>0</v>
      </c>
      <c r="AA1432" s="99">
        <f>COUNTIFS(通讯通路门店!$S:$S,$G1432,通讯通路门店!$J:$J,"OPPO体验店")</f>
        <v>0</v>
      </c>
      <c r="AB1432" s="99">
        <f>COUNTIFS(通讯通路门店!$S:$S,$G1432,通讯通路门店!$J:$J,"华为授权体验店")+COUNTIFS(通讯通路门店!$S:$S,$G1432,通讯通路门店!$J:$J,"华为堡垒店")</f>
        <v>0</v>
      </c>
      <c r="AC1432" s="99">
        <f>COUNTIFS(通讯通路门店!$S:$S,$G1432,通讯通路门店!$J:$J,"小米体验店")</f>
        <v>0</v>
      </c>
      <c r="AD1432" s="99">
        <f>COUNTIFS(通讯通路门店!$S:$S,$G1432,通讯通路门店!$J:$J,"苹果体验店")</f>
        <v>0</v>
      </c>
      <c r="AE1432" s="99">
        <f>COUNTIFS(通讯通路门店!$S:$S,$G1432,通讯通路门店!$J:$J,"其他品牌专卖店")</f>
        <v>0</v>
      </c>
      <c r="AF1432" s="99">
        <f>SUMIFS(通讯通路门店!$BI:$BI,通讯通路门店!$S:$S,$G1432)</f>
        <v>0</v>
      </c>
      <c r="AG1432" s="99">
        <f>SUMIFS(通讯通路门店!$BH:$BH,通讯通路门店!$S:$S,$G1432)</f>
        <v>0</v>
      </c>
      <c r="AH1432" s="99">
        <f t="shared" si="111"/>
        <v>0</v>
      </c>
      <c r="AI1432" s="99">
        <f>SUMIFS(通讯通路门店!$BB:$BB,通讯通路门店!$S:$S,$G1432)</f>
        <v>0</v>
      </c>
      <c r="AJ1432" s="99">
        <f>SUMIFS(通讯通路门店!$BE:$BE,通讯通路门店!$S:$S,$G1432)</f>
        <v>0</v>
      </c>
      <c r="AK1432" s="99">
        <f>SUMIFS(通讯通路门店!$BG:$BG,通讯通路门店!$S:$S,$G1432)</f>
        <v>0</v>
      </c>
      <c r="AL1432" s="99">
        <f>SUMIFS(通讯通路门店!$BC:$BC,通讯通路门店!$S:$S,$G1432)</f>
        <v>0</v>
      </c>
      <c r="AM1432" s="99">
        <f>SUMIFS(通讯通路门店!$BD:$BD,通讯通路门店!$S:$S,$G1432)</f>
        <v>0</v>
      </c>
      <c r="AN1432" s="99">
        <f>SUMIFS(通讯通路门店!$BF:$BF,通讯通路门店!$S:$S,$G1432)</f>
        <v>0</v>
      </c>
      <c r="AO1432" s="99">
        <f t="shared" si="112"/>
        <v>0</v>
      </c>
      <c r="AP1432" s="99">
        <f>SUMIFS(通讯通路门店!$K:$K,通讯通路门店!$S:$S,$G1432)</f>
        <v>0</v>
      </c>
      <c r="AQ1432" s="83"/>
      <c r="AR1432" s="99">
        <f>SUMIFS(通讯通路门店!$T:$T,通讯通路门店!$S:$S,$G1432)</f>
        <v>0</v>
      </c>
      <c r="AS1432" s="99">
        <f>SUMIFS(通讯通路门店!$U:$U,通讯通路门店!$S:$S,$G1432)</f>
        <v>0</v>
      </c>
      <c r="AT1432" s="99">
        <f>SUMIFS(通讯通路门店!$V:$V,通讯通路门店!$S:$S,$G1432)</f>
        <v>0</v>
      </c>
      <c r="AU1432" s="99">
        <f>SUMIFS(通讯通路门店!$W:$W,通讯通路门店!$S:$S,$G1432)</f>
        <v>0</v>
      </c>
      <c r="AV1432" s="99">
        <f>SUMIFS(通讯通路门店!$Z:$Z,通讯通路门店!$S:$S,$G1432)</f>
        <v>0</v>
      </c>
      <c r="AW1432" s="99">
        <f>SUMIFS(通讯通路门店!$AB:$AB,通讯通路门店!$S:$S,$G1432)</f>
        <v>0</v>
      </c>
      <c r="AX1432" s="99">
        <f>SUMIFS(通讯通路门店!$X:$X,通讯通路门店!$S:$S,$G1432)</f>
        <v>0</v>
      </c>
      <c r="AY1432" s="99">
        <f>SUMIFS(通讯通路门店!$Y:$Y,通讯通路门店!$S:$S,$G1432)</f>
        <v>0</v>
      </c>
      <c r="AZ1432" s="99">
        <f>SUMIFS(通讯通路门店!$AA:$AA,通讯通路门店!$S:$S,$G1432)</f>
        <v>0</v>
      </c>
      <c r="BA1432" s="99">
        <f t="shared" si="113"/>
        <v>0</v>
      </c>
      <c r="BB1432" s="99">
        <f t="shared" si="114"/>
        <v>0</v>
      </c>
      <c r="BC1432" s="99">
        <f>SUMIFS(通讯通路门店!$W:$W,通讯通路门店!$S:$S,$G1432,通讯通路门店!$J:$J,"荣耀体验店")+SUMIFS(通讯通路门店!$W:$W,通讯通路门店!$S:$S,$G1432,通讯通路门店!$J:$J,"荣耀授权专卖店")</f>
        <v>0</v>
      </c>
      <c r="BD1432" s="99">
        <f>SUMIFS(通讯通路门店!$Z:$Z,通讯通路门店!$S:$S,$G1432,通讯通路门店!$J:$J,"VIVO体验店")</f>
        <v>0</v>
      </c>
      <c r="BE1432" s="99">
        <f>SUMIFS(通讯通路门店!$AB:$AB,通讯通路门店!$S:$S,$G1432,通讯通路门店!$J:$J,"OPPO体验店")</f>
        <v>0</v>
      </c>
      <c r="BF1432" s="99">
        <f>SUMIFS(通讯通路门店!$X:$X,通讯通路门店!$S:$S,$G1432,通讯通路门店!$J:$J,"华为授权体验店")+SUMIFS(通讯通路门店!$AA:$AA,通讯通路门店!$S:$S,$G1432,通讯通路门店!$J:$J,"华为堡垒店")</f>
        <v>0</v>
      </c>
      <c r="BG1432" s="99">
        <f>SUMIFS(通讯通路门店!$Y:$Y,通讯通路门店!$S:$S,$G1432,通讯通路门店!$J:$J,"小米体验店")</f>
        <v>0</v>
      </c>
      <c r="BH1432" s="99">
        <f>SUMIFS(通讯通路门店!$AA:$AA,通讯通路门店!$S:$S,$G1432,通讯通路门店!$J:$J,"苹果体验店")</f>
        <v>0</v>
      </c>
      <c r="BI1432" s="99">
        <f>SUMIFS(通讯通路门店!$K:$K,通讯通路门店!$S:$S,$G1432,通讯通路门店!$J:$J,"其他品牌专卖店")</f>
        <v>0</v>
      </c>
      <c r="BJ1432" s="99">
        <f>SUMIFS(通讯通路门店!$AC:$AC,通讯通路门店!$S:$S,$G1432)</f>
        <v>0</v>
      </c>
      <c r="BK1432" s="99">
        <f>SUMIFS(通讯通路门店!$AD:$AD,通讯通路门店!$S:$S,$G1432)</f>
        <v>0</v>
      </c>
      <c r="BL1432" s="99">
        <f>SUMIFS(通讯通路门店!$AE:$AE,通讯通路门店!$S:$S,$G1432)</f>
        <v>0</v>
      </c>
      <c r="BM1432" s="99">
        <f>SUMIFS(通讯通路门店!$AF:$AF,通讯通路门店!$S:$S,$G1432)</f>
        <v>0</v>
      </c>
      <c r="BN1432" s="99">
        <f>SUMIFS(通讯通路门店!$AG:$AG,通讯通路门店!$S:$S,$G1432)</f>
        <v>0</v>
      </c>
      <c r="BO1432" s="99">
        <f>SUMIFS(通讯通路门店!$AH:$AH,通讯通路门店!$S:$S,$G1432)</f>
        <v>0</v>
      </c>
      <c r="BP1432" s="99">
        <f>SUMIFS(通讯通路门店!$AI:$AI,通讯通路门店!$S:$S,$G1432)</f>
        <v>0</v>
      </c>
      <c r="BQ1432" s="83"/>
    </row>
    <row r="1433" spans="1:69">
      <c r="A1433" s="99" t="str">
        <f>IFERROR(_xlfn.XLOOKUP($G1433,通讯通路门店!$S$4:$S$993933,通讯通路门店!$A$4:$A$993933,0,0),"")</f>
        <v>海南省</v>
      </c>
      <c r="B1433" s="99" t="str">
        <f>IFERROR(_xlfn.XLOOKUP($G1433,通讯通路门店!$S$4:$S$993933,通讯通路门店!$B$4:$B$993933,0,0),"")</f>
        <v>乐东黎族自治县</v>
      </c>
      <c r="C1433" s="99" t="str">
        <f>IFERROR(_xlfn.XLOOKUP($G1433,通讯通路门店!$S$4:$S$993933,通讯通路门店!$C$4:$C$993933,0,0),"")</f>
        <v>乐东黎族自治县</v>
      </c>
      <c r="D1433" s="99" t="str">
        <f>IFERROR(_xlfn.XLOOKUP($G1433,通讯通路门店!$S$4:$S$993933,通讯通路门店!$D$4:$D$993933,0,0),"")</f>
        <v>万冲镇</v>
      </c>
      <c r="E1433" s="83"/>
      <c r="F1433" s="83"/>
      <c r="G1433" s="101"/>
      <c r="H1433" s="102">
        <f>IFERROR(_xlfn.XLOOKUP($G1433,通讯通路门店!$S$4:$S$993933,通讯通路门店!$R$4:$R$993933,0,0),"")</f>
        <v>0</v>
      </c>
      <c r="I1433" s="83"/>
      <c r="J1433" s="83"/>
      <c r="K1433" s="83"/>
      <c r="L1433" s="83"/>
      <c r="M1433" s="83"/>
      <c r="N1433" s="83"/>
      <c r="O1433" s="83"/>
      <c r="P1433" s="83"/>
      <c r="Q1433" s="83"/>
      <c r="R1433" s="83"/>
      <c r="S1433" s="83"/>
      <c r="T1433" s="83"/>
      <c r="U1433" s="99">
        <f>COUNTIF(通讯通路门店!$S:$S,$G1433)</f>
        <v>0</v>
      </c>
      <c r="V1433" s="99">
        <f>COUNTIFS(通讯通路门店!$S:$S,$G1433,通讯通路门店!$J:$J,"综合卖场")</f>
        <v>0</v>
      </c>
      <c r="W1433" s="99">
        <f>SUMIFS(通讯通路门店!$AJ:$AJ,通讯通路门店!$S:$S,通讯客户沙盘!$G1433)</f>
        <v>0</v>
      </c>
      <c r="X1433" s="99">
        <f t="shared" si="110"/>
        <v>0</v>
      </c>
      <c r="Y1433" s="99">
        <f>COUNTIFS(通讯通路门店!$S:$S,$G1433,通讯通路门店!$J:$J,"荣耀体验店")+COUNTIFS(通讯通路门店!$S:$S,$G1433,通讯通路门店!$J:$J,"荣耀授权专卖店")</f>
        <v>0</v>
      </c>
      <c r="Z1433" s="99">
        <f>COUNTIFS(通讯通路门店!$S:$S,$G1433,通讯通路门店!$J:$J,"VIVO体验店")</f>
        <v>0</v>
      </c>
      <c r="AA1433" s="99">
        <f>COUNTIFS(通讯通路门店!$S:$S,$G1433,通讯通路门店!$J:$J,"OPPO体验店")</f>
        <v>0</v>
      </c>
      <c r="AB1433" s="99">
        <f>COUNTIFS(通讯通路门店!$S:$S,$G1433,通讯通路门店!$J:$J,"华为授权体验店")+COUNTIFS(通讯通路门店!$S:$S,$G1433,通讯通路门店!$J:$J,"华为堡垒店")</f>
        <v>0</v>
      </c>
      <c r="AC1433" s="99">
        <f>COUNTIFS(通讯通路门店!$S:$S,$G1433,通讯通路门店!$J:$J,"小米体验店")</f>
        <v>0</v>
      </c>
      <c r="AD1433" s="99">
        <f>COUNTIFS(通讯通路门店!$S:$S,$G1433,通讯通路门店!$J:$J,"苹果体验店")</f>
        <v>0</v>
      </c>
      <c r="AE1433" s="99">
        <f>COUNTIFS(通讯通路门店!$S:$S,$G1433,通讯通路门店!$J:$J,"其他品牌专卖店")</f>
        <v>0</v>
      </c>
      <c r="AF1433" s="99">
        <f>SUMIFS(通讯通路门店!$BI:$BI,通讯通路门店!$S:$S,$G1433)</f>
        <v>0</v>
      </c>
      <c r="AG1433" s="99">
        <f>SUMIFS(通讯通路门店!$BH:$BH,通讯通路门店!$S:$S,$G1433)</f>
        <v>0</v>
      </c>
      <c r="AH1433" s="99">
        <f t="shared" si="111"/>
        <v>0</v>
      </c>
      <c r="AI1433" s="99">
        <f>SUMIFS(通讯通路门店!$BB:$BB,通讯通路门店!$S:$S,$G1433)</f>
        <v>0</v>
      </c>
      <c r="AJ1433" s="99">
        <f>SUMIFS(通讯通路门店!$BE:$BE,通讯通路门店!$S:$S,$G1433)</f>
        <v>0</v>
      </c>
      <c r="AK1433" s="99">
        <f>SUMIFS(通讯通路门店!$BG:$BG,通讯通路门店!$S:$S,$G1433)</f>
        <v>0</v>
      </c>
      <c r="AL1433" s="99">
        <f>SUMIFS(通讯通路门店!$BC:$BC,通讯通路门店!$S:$S,$G1433)</f>
        <v>0</v>
      </c>
      <c r="AM1433" s="99">
        <f>SUMIFS(通讯通路门店!$BD:$BD,通讯通路门店!$S:$S,$G1433)</f>
        <v>0</v>
      </c>
      <c r="AN1433" s="99">
        <f>SUMIFS(通讯通路门店!$BF:$BF,通讯通路门店!$S:$S,$G1433)</f>
        <v>0</v>
      </c>
      <c r="AO1433" s="99">
        <f t="shared" si="112"/>
        <v>0</v>
      </c>
      <c r="AP1433" s="99">
        <f>SUMIFS(通讯通路门店!$K:$K,通讯通路门店!$S:$S,$G1433)</f>
        <v>0</v>
      </c>
      <c r="AQ1433" s="83"/>
      <c r="AR1433" s="99">
        <f>SUMIFS(通讯通路门店!$T:$T,通讯通路门店!$S:$S,$G1433)</f>
        <v>0</v>
      </c>
      <c r="AS1433" s="99">
        <f>SUMIFS(通讯通路门店!$U:$U,通讯通路门店!$S:$S,$G1433)</f>
        <v>0</v>
      </c>
      <c r="AT1433" s="99">
        <f>SUMIFS(通讯通路门店!$V:$V,通讯通路门店!$S:$S,$G1433)</f>
        <v>0</v>
      </c>
      <c r="AU1433" s="99">
        <f>SUMIFS(通讯通路门店!$W:$W,通讯通路门店!$S:$S,$G1433)</f>
        <v>0</v>
      </c>
      <c r="AV1433" s="99">
        <f>SUMIFS(通讯通路门店!$Z:$Z,通讯通路门店!$S:$S,$G1433)</f>
        <v>0</v>
      </c>
      <c r="AW1433" s="99">
        <f>SUMIFS(通讯通路门店!$AB:$AB,通讯通路门店!$S:$S,$G1433)</f>
        <v>0</v>
      </c>
      <c r="AX1433" s="99">
        <f>SUMIFS(通讯通路门店!$X:$X,通讯通路门店!$S:$S,$G1433)</f>
        <v>0</v>
      </c>
      <c r="AY1433" s="99">
        <f>SUMIFS(通讯通路门店!$Y:$Y,通讯通路门店!$S:$S,$G1433)</f>
        <v>0</v>
      </c>
      <c r="AZ1433" s="99">
        <f>SUMIFS(通讯通路门店!$AA:$AA,通讯通路门店!$S:$S,$G1433)</f>
        <v>0</v>
      </c>
      <c r="BA1433" s="99">
        <f t="shared" si="113"/>
        <v>0</v>
      </c>
      <c r="BB1433" s="99">
        <f t="shared" si="114"/>
        <v>0</v>
      </c>
      <c r="BC1433" s="99">
        <f>SUMIFS(通讯通路门店!$W:$W,通讯通路门店!$S:$S,$G1433,通讯通路门店!$J:$J,"荣耀体验店")+SUMIFS(通讯通路门店!$W:$W,通讯通路门店!$S:$S,$G1433,通讯通路门店!$J:$J,"荣耀授权专卖店")</f>
        <v>0</v>
      </c>
      <c r="BD1433" s="99">
        <f>SUMIFS(通讯通路门店!$Z:$Z,通讯通路门店!$S:$S,$G1433,通讯通路门店!$J:$J,"VIVO体验店")</f>
        <v>0</v>
      </c>
      <c r="BE1433" s="99">
        <f>SUMIFS(通讯通路门店!$AB:$AB,通讯通路门店!$S:$S,$G1433,通讯通路门店!$J:$J,"OPPO体验店")</f>
        <v>0</v>
      </c>
      <c r="BF1433" s="99">
        <f>SUMIFS(通讯通路门店!$X:$X,通讯通路门店!$S:$S,$G1433,通讯通路门店!$J:$J,"华为授权体验店")+SUMIFS(通讯通路门店!$AA:$AA,通讯通路门店!$S:$S,$G1433,通讯通路门店!$J:$J,"华为堡垒店")</f>
        <v>0</v>
      </c>
      <c r="BG1433" s="99">
        <f>SUMIFS(通讯通路门店!$Y:$Y,通讯通路门店!$S:$S,$G1433,通讯通路门店!$J:$J,"小米体验店")</f>
        <v>0</v>
      </c>
      <c r="BH1433" s="99">
        <f>SUMIFS(通讯通路门店!$AA:$AA,通讯通路门店!$S:$S,$G1433,通讯通路门店!$J:$J,"苹果体验店")</f>
        <v>0</v>
      </c>
      <c r="BI1433" s="99">
        <f>SUMIFS(通讯通路门店!$K:$K,通讯通路门店!$S:$S,$G1433,通讯通路门店!$J:$J,"其他品牌专卖店")</f>
        <v>0</v>
      </c>
      <c r="BJ1433" s="99">
        <f>SUMIFS(通讯通路门店!$AC:$AC,通讯通路门店!$S:$S,$G1433)</f>
        <v>0</v>
      </c>
      <c r="BK1433" s="99">
        <f>SUMIFS(通讯通路门店!$AD:$AD,通讯通路门店!$S:$S,$G1433)</f>
        <v>0</v>
      </c>
      <c r="BL1433" s="99">
        <f>SUMIFS(通讯通路门店!$AE:$AE,通讯通路门店!$S:$S,$G1433)</f>
        <v>0</v>
      </c>
      <c r="BM1433" s="99">
        <f>SUMIFS(通讯通路门店!$AF:$AF,通讯通路门店!$S:$S,$G1433)</f>
        <v>0</v>
      </c>
      <c r="BN1433" s="99">
        <f>SUMIFS(通讯通路门店!$AG:$AG,通讯通路门店!$S:$S,$G1433)</f>
        <v>0</v>
      </c>
      <c r="BO1433" s="99">
        <f>SUMIFS(通讯通路门店!$AH:$AH,通讯通路门店!$S:$S,$G1433)</f>
        <v>0</v>
      </c>
      <c r="BP1433" s="99">
        <f>SUMIFS(通讯通路门店!$AI:$AI,通讯通路门店!$S:$S,$G1433)</f>
        <v>0</v>
      </c>
      <c r="BQ1433" s="83"/>
    </row>
    <row r="1434" spans="1:69">
      <c r="A1434" s="99" t="str">
        <f>IFERROR(_xlfn.XLOOKUP($G1434,通讯通路门店!$S$4:$S$993933,通讯通路门店!$A$4:$A$993933,0,0),"")</f>
        <v>海南省</v>
      </c>
      <c r="B1434" s="99" t="str">
        <f>IFERROR(_xlfn.XLOOKUP($G1434,通讯通路门店!$S$4:$S$993933,通讯通路门店!$B$4:$B$993933,0,0),"")</f>
        <v>乐东黎族自治县</v>
      </c>
      <c r="C1434" s="99" t="str">
        <f>IFERROR(_xlfn.XLOOKUP($G1434,通讯通路门店!$S$4:$S$993933,通讯通路门店!$C$4:$C$993933,0,0),"")</f>
        <v>乐东黎族自治县</v>
      </c>
      <c r="D1434" s="99" t="str">
        <f>IFERROR(_xlfn.XLOOKUP($G1434,通讯通路门店!$S$4:$S$993933,通讯通路门店!$D$4:$D$993933,0,0),"")</f>
        <v>万冲镇</v>
      </c>
      <c r="E1434" s="83"/>
      <c r="F1434" s="83"/>
      <c r="G1434" s="101"/>
      <c r="H1434" s="102">
        <f>IFERROR(_xlfn.XLOOKUP($G1434,通讯通路门店!$S$4:$S$993933,通讯通路门店!$R$4:$R$993933,0,0),"")</f>
        <v>0</v>
      </c>
      <c r="I1434" s="83"/>
      <c r="J1434" s="83"/>
      <c r="K1434" s="83"/>
      <c r="L1434" s="83"/>
      <c r="M1434" s="83"/>
      <c r="N1434" s="83"/>
      <c r="O1434" s="83"/>
      <c r="P1434" s="83"/>
      <c r="Q1434" s="83"/>
      <c r="R1434" s="83"/>
      <c r="S1434" s="83"/>
      <c r="T1434" s="83"/>
      <c r="U1434" s="99">
        <f>COUNTIF(通讯通路门店!$S:$S,$G1434)</f>
        <v>0</v>
      </c>
      <c r="V1434" s="99">
        <f>COUNTIFS(通讯通路门店!$S:$S,$G1434,通讯通路门店!$J:$J,"综合卖场")</f>
        <v>0</v>
      </c>
      <c r="W1434" s="99">
        <f>SUMIFS(通讯通路门店!$AJ:$AJ,通讯通路门店!$S:$S,通讯客户沙盘!$G1434)</f>
        <v>0</v>
      </c>
      <c r="X1434" s="99">
        <f t="shared" si="110"/>
        <v>0</v>
      </c>
      <c r="Y1434" s="99">
        <f>COUNTIFS(通讯通路门店!$S:$S,$G1434,通讯通路门店!$J:$J,"荣耀体验店")+COUNTIFS(通讯通路门店!$S:$S,$G1434,通讯通路门店!$J:$J,"荣耀授权专卖店")</f>
        <v>0</v>
      </c>
      <c r="Z1434" s="99">
        <f>COUNTIFS(通讯通路门店!$S:$S,$G1434,通讯通路门店!$J:$J,"VIVO体验店")</f>
        <v>0</v>
      </c>
      <c r="AA1434" s="99">
        <f>COUNTIFS(通讯通路门店!$S:$S,$G1434,通讯通路门店!$J:$J,"OPPO体验店")</f>
        <v>0</v>
      </c>
      <c r="AB1434" s="99">
        <f>COUNTIFS(通讯通路门店!$S:$S,$G1434,通讯通路门店!$J:$J,"华为授权体验店")+COUNTIFS(通讯通路门店!$S:$S,$G1434,通讯通路门店!$J:$J,"华为堡垒店")</f>
        <v>0</v>
      </c>
      <c r="AC1434" s="99">
        <f>COUNTIFS(通讯通路门店!$S:$S,$G1434,通讯通路门店!$J:$J,"小米体验店")</f>
        <v>0</v>
      </c>
      <c r="AD1434" s="99">
        <f>COUNTIFS(通讯通路门店!$S:$S,$G1434,通讯通路门店!$J:$J,"苹果体验店")</f>
        <v>0</v>
      </c>
      <c r="AE1434" s="99">
        <f>COUNTIFS(通讯通路门店!$S:$S,$G1434,通讯通路门店!$J:$J,"其他品牌专卖店")</f>
        <v>0</v>
      </c>
      <c r="AF1434" s="99">
        <f>SUMIFS(通讯通路门店!$BI:$BI,通讯通路门店!$S:$S,$G1434)</f>
        <v>0</v>
      </c>
      <c r="AG1434" s="99">
        <f>SUMIFS(通讯通路门店!$BH:$BH,通讯通路门店!$S:$S,$G1434)</f>
        <v>0</v>
      </c>
      <c r="AH1434" s="99">
        <f t="shared" si="111"/>
        <v>0</v>
      </c>
      <c r="AI1434" s="99">
        <f>SUMIFS(通讯通路门店!$BB:$BB,通讯通路门店!$S:$S,$G1434)</f>
        <v>0</v>
      </c>
      <c r="AJ1434" s="99">
        <f>SUMIFS(通讯通路门店!$BE:$BE,通讯通路门店!$S:$S,$G1434)</f>
        <v>0</v>
      </c>
      <c r="AK1434" s="99">
        <f>SUMIFS(通讯通路门店!$BG:$BG,通讯通路门店!$S:$S,$G1434)</f>
        <v>0</v>
      </c>
      <c r="AL1434" s="99">
        <f>SUMIFS(通讯通路门店!$BC:$BC,通讯通路门店!$S:$S,$G1434)</f>
        <v>0</v>
      </c>
      <c r="AM1434" s="99">
        <f>SUMIFS(通讯通路门店!$BD:$BD,通讯通路门店!$S:$S,$G1434)</f>
        <v>0</v>
      </c>
      <c r="AN1434" s="99">
        <f>SUMIFS(通讯通路门店!$BF:$BF,通讯通路门店!$S:$S,$G1434)</f>
        <v>0</v>
      </c>
      <c r="AO1434" s="99">
        <f t="shared" si="112"/>
        <v>0</v>
      </c>
      <c r="AP1434" s="99">
        <f>SUMIFS(通讯通路门店!$K:$K,通讯通路门店!$S:$S,$G1434)</f>
        <v>0</v>
      </c>
      <c r="AQ1434" s="83"/>
      <c r="AR1434" s="99">
        <f>SUMIFS(通讯通路门店!$T:$T,通讯通路门店!$S:$S,$G1434)</f>
        <v>0</v>
      </c>
      <c r="AS1434" s="99">
        <f>SUMIFS(通讯通路门店!$U:$U,通讯通路门店!$S:$S,$G1434)</f>
        <v>0</v>
      </c>
      <c r="AT1434" s="99">
        <f>SUMIFS(通讯通路门店!$V:$V,通讯通路门店!$S:$S,$G1434)</f>
        <v>0</v>
      </c>
      <c r="AU1434" s="99">
        <f>SUMIFS(通讯通路门店!$W:$W,通讯通路门店!$S:$S,$G1434)</f>
        <v>0</v>
      </c>
      <c r="AV1434" s="99">
        <f>SUMIFS(通讯通路门店!$Z:$Z,通讯通路门店!$S:$S,$G1434)</f>
        <v>0</v>
      </c>
      <c r="AW1434" s="99">
        <f>SUMIFS(通讯通路门店!$AB:$AB,通讯通路门店!$S:$S,$G1434)</f>
        <v>0</v>
      </c>
      <c r="AX1434" s="99">
        <f>SUMIFS(通讯通路门店!$X:$X,通讯通路门店!$S:$S,$G1434)</f>
        <v>0</v>
      </c>
      <c r="AY1434" s="99">
        <f>SUMIFS(通讯通路门店!$Y:$Y,通讯通路门店!$S:$S,$G1434)</f>
        <v>0</v>
      </c>
      <c r="AZ1434" s="99">
        <f>SUMIFS(通讯通路门店!$AA:$AA,通讯通路门店!$S:$S,$G1434)</f>
        <v>0</v>
      </c>
      <c r="BA1434" s="99">
        <f t="shared" si="113"/>
        <v>0</v>
      </c>
      <c r="BB1434" s="99">
        <f t="shared" si="114"/>
        <v>0</v>
      </c>
      <c r="BC1434" s="99">
        <f>SUMIFS(通讯通路门店!$W:$W,通讯通路门店!$S:$S,$G1434,通讯通路门店!$J:$J,"荣耀体验店")+SUMIFS(通讯通路门店!$W:$W,通讯通路门店!$S:$S,$G1434,通讯通路门店!$J:$J,"荣耀授权专卖店")</f>
        <v>0</v>
      </c>
      <c r="BD1434" s="99">
        <f>SUMIFS(通讯通路门店!$Z:$Z,通讯通路门店!$S:$S,$G1434,通讯通路门店!$J:$J,"VIVO体验店")</f>
        <v>0</v>
      </c>
      <c r="BE1434" s="99">
        <f>SUMIFS(通讯通路门店!$AB:$AB,通讯通路门店!$S:$S,$G1434,通讯通路门店!$J:$J,"OPPO体验店")</f>
        <v>0</v>
      </c>
      <c r="BF1434" s="99">
        <f>SUMIFS(通讯通路门店!$X:$X,通讯通路门店!$S:$S,$G1434,通讯通路门店!$J:$J,"华为授权体验店")+SUMIFS(通讯通路门店!$AA:$AA,通讯通路门店!$S:$S,$G1434,通讯通路门店!$J:$J,"华为堡垒店")</f>
        <v>0</v>
      </c>
      <c r="BG1434" s="99">
        <f>SUMIFS(通讯通路门店!$Y:$Y,通讯通路门店!$S:$S,$G1434,通讯通路门店!$J:$J,"小米体验店")</f>
        <v>0</v>
      </c>
      <c r="BH1434" s="99">
        <f>SUMIFS(通讯通路门店!$AA:$AA,通讯通路门店!$S:$S,$G1434,通讯通路门店!$J:$J,"苹果体验店")</f>
        <v>0</v>
      </c>
      <c r="BI1434" s="99">
        <f>SUMIFS(通讯通路门店!$K:$K,通讯通路门店!$S:$S,$G1434,通讯通路门店!$J:$J,"其他品牌专卖店")</f>
        <v>0</v>
      </c>
      <c r="BJ1434" s="99">
        <f>SUMIFS(通讯通路门店!$AC:$AC,通讯通路门店!$S:$S,$G1434)</f>
        <v>0</v>
      </c>
      <c r="BK1434" s="99">
        <f>SUMIFS(通讯通路门店!$AD:$AD,通讯通路门店!$S:$S,$G1434)</f>
        <v>0</v>
      </c>
      <c r="BL1434" s="99">
        <f>SUMIFS(通讯通路门店!$AE:$AE,通讯通路门店!$S:$S,$G1434)</f>
        <v>0</v>
      </c>
      <c r="BM1434" s="99">
        <f>SUMIFS(通讯通路门店!$AF:$AF,通讯通路门店!$S:$S,$G1434)</f>
        <v>0</v>
      </c>
      <c r="BN1434" s="99">
        <f>SUMIFS(通讯通路门店!$AG:$AG,通讯通路门店!$S:$S,$G1434)</f>
        <v>0</v>
      </c>
      <c r="BO1434" s="99">
        <f>SUMIFS(通讯通路门店!$AH:$AH,通讯通路门店!$S:$S,$G1434)</f>
        <v>0</v>
      </c>
      <c r="BP1434" s="99">
        <f>SUMIFS(通讯通路门店!$AI:$AI,通讯通路门店!$S:$S,$G1434)</f>
        <v>0</v>
      </c>
      <c r="BQ1434" s="83"/>
    </row>
    <row r="1435" spans="1:69">
      <c r="A1435" s="99" t="str">
        <f>IFERROR(_xlfn.XLOOKUP($G1435,通讯通路门店!$S$4:$S$993933,通讯通路门店!$A$4:$A$993933,0,0),"")</f>
        <v>海南省</v>
      </c>
      <c r="B1435" s="99" t="str">
        <f>IFERROR(_xlfn.XLOOKUP($G1435,通讯通路门店!$S$4:$S$993933,通讯通路门店!$B$4:$B$993933,0,0),"")</f>
        <v>乐东黎族自治县</v>
      </c>
      <c r="C1435" s="99" t="str">
        <f>IFERROR(_xlfn.XLOOKUP($G1435,通讯通路门店!$S$4:$S$993933,通讯通路门店!$C$4:$C$993933,0,0),"")</f>
        <v>乐东黎族自治县</v>
      </c>
      <c r="D1435" s="99" t="str">
        <f>IFERROR(_xlfn.XLOOKUP($G1435,通讯通路门店!$S$4:$S$993933,通讯通路门店!$D$4:$D$993933,0,0),"")</f>
        <v>万冲镇</v>
      </c>
      <c r="E1435" s="83"/>
      <c r="F1435" s="83"/>
      <c r="G1435" s="101"/>
      <c r="H1435" s="102">
        <f>IFERROR(_xlfn.XLOOKUP($G1435,通讯通路门店!$S$4:$S$993933,通讯通路门店!$R$4:$R$993933,0,0),"")</f>
        <v>0</v>
      </c>
      <c r="I1435" s="83"/>
      <c r="J1435" s="83"/>
      <c r="K1435" s="83"/>
      <c r="L1435" s="83"/>
      <c r="M1435" s="83"/>
      <c r="N1435" s="83"/>
      <c r="O1435" s="83"/>
      <c r="P1435" s="83"/>
      <c r="Q1435" s="83"/>
      <c r="R1435" s="83"/>
      <c r="S1435" s="83"/>
      <c r="T1435" s="83"/>
      <c r="U1435" s="99">
        <f>COUNTIF(通讯通路门店!$S:$S,$G1435)</f>
        <v>0</v>
      </c>
      <c r="V1435" s="99">
        <f>COUNTIFS(通讯通路门店!$S:$S,$G1435,通讯通路门店!$J:$J,"综合卖场")</f>
        <v>0</v>
      </c>
      <c r="W1435" s="99">
        <f>SUMIFS(通讯通路门店!$AJ:$AJ,通讯通路门店!$S:$S,通讯客户沙盘!$G1435)</f>
        <v>0</v>
      </c>
      <c r="X1435" s="99">
        <f t="shared" si="110"/>
        <v>0</v>
      </c>
      <c r="Y1435" s="99">
        <f>COUNTIFS(通讯通路门店!$S:$S,$G1435,通讯通路门店!$J:$J,"荣耀体验店")+COUNTIFS(通讯通路门店!$S:$S,$G1435,通讯通路门店!$J:$J,"荣耀授权专卖店")</f>
        <v>0</v>
      </c>
      <c r="Z1435" s="99">
        <f>COUNTIFS(通讯通路门店!$S:$S,$G1435,通讯通路门店!$J:$J,"VIVO体验店")</f>
        <v>0</v>
      </c>
      <c r="AA1435" s="99">
        <f>COUNTIFS(通讯通路门店!$S:$S,$G1435,通讯通路门店!$J:$J,"OPPO体验店")</f>
        <v>0</v>
      </c>
      <c r="AB1435" s="99">
        <f>COUNTIFS(通讯通路门店!$S:$S,$G1435,通讯通路门店!$J:$J,"华为授权体验店")+COUNTIFS(通讯通路门店!$S:$S,$G1435,通讯通路门店!$J:$J,"华为堡垒店")</f>
        <v>0</v>
      </c>
      <c r="AC1435" s="99">
        <f>COUNTIFS(通讯通路门店!$S:$S,$G1435,通讯通路门店!$J:$J,"小米体验店")</f>
        <v>0</v>
      </c>
      <c r="AD1435" s="99">
        <f>COUNTIFS(通讯通路门店!$S:$S,$G1435,通讯通路门店!$J:$J,"苹果体验店")</f>
        <v>0</v>
      </c>
      <c r="AE1435" s="99">
        <f>COUNTIFS(通讯通路门店!$S:$S,$G1435,通讯通路门店!$J:$J,"其他品牌专卖店")</f>
        <v>0</v>
      </c>
      <c r="AF1435" s="99">
        <f>SUMIFS(通讯通路门店!$BI:$BI,通讯通路门店!$S:$S,$G1435)</f>
        <v>0</v>
      </c>
      <c r="AG1435" s="99">
        <f>SUMIFS(通讯通路门店!$BH:$BH,通讯通路门店!$S:$S,$G1435)</f>
        <v>0</v>
      </c>
      <c r="AH1435" s="99">
        <f t="shared" si="111"/>
        <v>0</v>
      </c>
      <c r="AI1435" s="99">
        <f>SUMIFS(通讯通路门店!$BB:$BB,通讯通路门店!$S:$S,$G1435)</f>
        <v>0</v>
      </c>
      <c r="AJ1435" s="99">
        <f>SUMIFS(通讯通路门店!$BE:$BE,通讯通路门店!$S:$S,$G1435)</f>
        <v>0</v>
      </c>
      <c r="AK1435" s="99">
        <f>SUMIFS(通讯通路门店!$BG:$BG,通讯通路门店!$S:$S,$G1435)</f>
        <v>0</v>
      </c>
      <c r="AL1435" s="99">
        <f>SUMIFS(通讯通路门店!$BC:$BC,通讯通路门店!$S:$S,$G1435)</f>
        <v>0</v>
      </c>
      <c r="AM1435" s="99">
        <f>SUMIFS(通讯通路门店!$BD:$BD,通讯通路门店!$S:$S,$G1435)</f>
        <v>0</v>
      </c>
      <c r="AN1435" s="99">
        <f>SUMIFS(通讯通路门店!$BF:$BF,通讯通路门店!$S:$S,$G1435)</f>
        <v>0</v>
      </c>
      <c r="AO1435" s="99">
        <f t="shared" si="112"/>
        <v>0</v>
      </c>
      <c r="AP1435" s="99">
        <f>SUMIFS(通讯通路门店!$K:$K,通讯通路门店!$S:$S,$G1435)</f>
        <v>0</v>
      </c>
      <c r="AQ1435" s="83"/>
      <c r="AR1435" s="99">
        <f>SUMIFS(通讯通路门店!$T:$T,通讯通路门店!$S:$S,$G1435)</f>
        <v>0</v>
      </c>
      <c r="AS1435" s="99">
        <f>SUMIFS(通讯通路门店!$U:$U,通讯通路门店!$S:$S,$G1435)</f>
        <v>0</v>
      </c>
      <c r="AT1435" s="99">
        <f>SUMIFS(通讯通路门店!$V:$V,通讯通路门店!$S:$S,$G1435)</f>
        <v>0</v>
      </c>
      <c r="AU1435" s="99">
        <f>SUMIFS(通讯通路门店!$W:$W,通讯通路门店!$S:$S,$G1435)</f>
        <v>0</v>
      </c>
      <c r="AV1435" s="99">
        <f>SUMIFS(通讯通路门店!$Z:$Z,通讯通路门店!$S:$S,$G1435)</f>
        <v>0</v>
      </c>
      <c r="AW1435" s="99">
        <f>SUMIFS(通讯通路门店!$AB:$AB,通讯通路门店!$S:$S,$G1435)</f>
        <v>0</v>
      </c>
      <c r="AX1435" s="99">
        <f>SUMIFS(通讯通路门店!$X:$X,通讯通路门店!$S:$S,$G1435)</f>
        <v>0</v>
      </c>
      <c r="AY1435" s="99">
        <f>SUMIFS(通讯通路门店!$Y:$Y,通讯通路门店!$S:$S,$G1435)</f>
        <v>0</v>
      </c>
      <c r="AZ1435" s="99">
        <f>SUMIFS(通讯通路门店!$AA:$AA,通讯通路门店!$S:$S,$G1435)</f>
        <v>0</v>
      </c>
      <c r="BA1435" s="99">
        <f t="shared" si="113"/>
        <v>0</v>
      </c>
      <c r="BB1435" s="99">
        <f t="shared" si="114"/>
        <v>0</v>
      </c>
      <c r="BC1435" s="99">
        <f>SUMIFS(通讯通路门店!$W:$W,通讯通路门店!$S:$S,$G1435,通讯通路门店!$J:$J,"荣耀体验店")+SUMIFS(通讯通路门店!$W:$W,通讯通路门店!$S:$S,$G1435,通讯通路门店!$J:$J,"荣耀授权专卖店")</f>
        <v>0</v>
      </c>
      <c r="BD1435" s="99">
        <f>SUMIFS(通讯通路门店!$Z:$Z,通讯通路门店!$S:$S,$G1435,通讯通路门店!$J:$J,"VIVO体验店")</f>
        <v>0</v>
      </c>
      <c r="BE1435" s="99">
        <f>SUMIFS(通讯通路门店!$AB:$AB,通讯通路门店!$S:$S,$G1435,通讯通路门店!$J:$J,"OPPO体验店")</f>
        <v>0</v>
      </c>
      <c r="BF1435" s="99">
        <f>SUMIFS(通讯通路门店!$X:$X,通讯通路门店!$S:$S,$G1435,通讯通路门店!$J:$J,"华为授权体验店")+SUMIFS(通讯通路门店!$AA:$AA,通讯通路门店!$S:$S,$G1435,通讯通路门店!$J:$J,"华为堡垒店")</f>
        <v>0</v>
      </c>
      <c r="BG1435" s="99">
        <f>SUMIFS(通讯通路门店!$Y:$Y,通讯通路门店!$S:$S,$G1435,通讯通路门店!$J:$J,"小米体验店")</f>
        <v>0</v>
      </c>
      <c r="BH1435" s="99">
        <f>SUMIFS(通讯通路门店!$AA:$AA,通讯通路门店!$S:$S,$G1435,通讯通路门店!$J:$J,"苹果体验店")</f>
        <v>0</v>
      </c>
      <c r="BI1435" s="99">
        <f>SUMIFS(通讯通路门店!$K:$K,通讯通路门店!$S:$S,$G1435,通讯通路门店!$J:$J,"其他品牌专卖店")</f>
        <v>0</v>
      </c>
      <c r="BJ1435" s="99">
        <f>SUMIFS(通讯通路门店!$AC:$AC,通讯通路门店!$S:$S,$G1435)</f>
        <v>0</v>
      </c>
      <c r="BK1435" s="99">
        <f>SUMIFS(通讯通路门店!$AD:$AD,通讯通路门店!$S:$S,$G1435)</f>
        <v>0</v>
      </c>
      <c r="BL1435" s="99">
        <f>SUMIFS(通讯通路门店!$AE:$AE,通讯通路门店!$S:$S,$G1435)</f>
        <v>0</v>
      </c>
      <c r="BM1435" s="99">
        <f>SUMIFS(通讯通路门店!$AF:$AF,通讯通路门店!$S:$S,$G1435)</f>
        <v>0</v>
      </c>
      <c r="BN1435" s="99">
        <f>SUMIFS(通讯通路门店!$AG:$AG,通讯通路门店!$S:$S,$G1435)</f>
        <v>0</v>
      </c>
      <c r="BO1435" s="99">
        <f>SUMIFS(通讯通路门店!$AH:$AH,通讯通路门店!$S:$S,$G1435)</f>
        <v>0</v>
      </c>
      <c r="BP1435" s="99">
        <f>SUMIFS(通讯通路门店!$AI:$AI,通讯通路门店!$S:$S,$G1435)</f>
        <v>0</v>
      </c>
      <c r="BQ1435" s="83"/>
    </row>
    <row r="1436" spans="1:69">
      <c r="A1436" s="99" t="str">
        <f>IFERROR(_xlfn.XLOOKUP($G1436,通讯通路门店!$S$4:$S$993933,通讯通路门店!$A$4:$A$993933,0,0),"")</f>
        <v>海南省</v>
      </c>
      <c r="B1436" s="99" t="str">
        <f>IFERROR(_xlfn.XLOOKUP($G1436,通讯通路门店!$S$4:$S$993933,通讯通路门店!$B$4:$B$993933,0,0),"")</f>
        <v>乐东黎族自治县</v>
      </c>
      <c r="C1436" s="99" t="str">
        <f>IFERROR(_xlfn.XLOOKUP($G1436,通讯通路门店!$S$4:$S$993933,通讯通路门店!$C$4:$C$993933,0,0),"")</f>
        <v>乐东黎族自治县</v>
      </c>
      <c r="D1436" s="99" t="str">
        <f>IFERROR(_xlfn.XLOOKUP($G1436,通讯通路门店!$S$4:$S$993933,通讯通路门店!$D$4:$D$993933,0,0),"")</f>
        <v>万冲镇</v>
      </c>
      <c r="E1436" s="83"/>
      <c r="F1436" s="83"/>
      <c r="G1436" s="101"/>
      <c r="H1436" s="102">
        <f>IFERROR(_xlfn.XLOOKUP($G1436,通讯通路门店!$S$4:$S$993933,通讯通路门店!$R$4:$R$993933,0,0),"")</f>
        <v>0</v>
      </c>
      <c r="I1436" s="83"/>
      <c r="J1436" s="83"/>
      <c r="K1436" s="83"/>
      <c r="L1436" s="83"/>
      <c r="M1436" s="83"/>
      <c r="N1436" s="83"/>
      <c r="O1436" s="83"/>
      <c r="P1436" s="83"/>
      <c r="Q1436" s="83"/>
      <c r="R1436" s="83"/>
      <c r="S1436" s="83"/>
      <c r="T1436" s="83"/>
      <c r="U1436" s="99">
        <f>COUNTIF(通讯通路门店!$S:$S,$G1436)</f>
        <v>0</v>
      </c>
      <c r="V1436" s="99">
        <f>COUNTIFS(通讯通路门店!$S:$S,$G1436,通讯通路门店!$J:$J,"综合卖场")</f>
        <v>0</v>
      </c>
      <c r="W1436" s="99">
        <f>SUMIFS(通讯通路门店!$AJ:$AJ,通讯通路门店!$S:$S,通讯客户沙盘!$G1436)</f>
        <v>0</v>
      </c>
      <c r="X1436" s="99">
        <f t="shared" si="110"/>
        <v>0</v>
      </c>
      <c r="Y1436" s="99">
        <f>COUNTIFS(通讯通路门店!$S:$S,$G1436,通讯通路门店!$J:$J,"荣耀体验店")+COUNTIFS(通讯通路门店!$S:$S,$G1436,通讯通路门店!$J:$J,"荣耀授权专卖店")</f>
        <v>0</v>
      </c>
      <c r="Z1436" s="99">
        <f>COUNTIFS(通讯通路门店!$S:$S,$G1436,通讯通路门店!$J:$J,"VIVO体验店")</f>
        <v>0</v>
      </c>
      <c r="AA1436" s="99">
        <f>COUNTIFS(通讯通路门店!$S:$S,$G1436,通讯通路门店!$J:$J,"OPPO体验店")</f>
        <v>0</v>
      </c>
      <c r="AB1436" s="99">
        <f>COUNTIFS(通讯通路门店!$S:$S,$G1436,通讯通路门店!$J:$J,"华为授权体验店")+COUNTIFS(通讯通路门店!$S:$S,$G1436,通讯通路门店!$J:$J,"华为堡垒店")</f>
        <v>0</v>
      </c>
      <c r="AC1436" s="99">
        <f>COUNTIFS(通讯通路门店!$S:$S,$G1436,通讯通路门店!$J:$J,"小米体验店")</f>
        <v>0</v>
      </c>
      <c r="AD1436" s="99">
        <f>COUNTIFS(通讯通路门店!$S:$S,$G1436,通讯通路门店!$J:$J,"苹果体验店")</f>
        <v>0</v>
      </c>
      <c r="AE1436" s="99">
        <f>COUNTIFS(通讯通路门店!$S:$S,$G1436,通讯通路门店!$J:$J,"其他品牌专卖店")</f>
        <v>0</v>
      </c>
      <c r="AF1436" s="99">
        <f>SUMIFS(通讯通路门店!$BI:$BI,通讯通路门店!$S:$S,$G1436)</f>
        <v>0</v>
      </c>
      <c r="AG1436" s="99">
        <f>SUMIFS(通讯通路门店!$BH:$BH,通讯通路门店!$S:$S,$G1436)</f>
        <v>0</v>
      </c>
      <c r="AH1436" s="99">
        <f t="shared" si="111"/>
        <v>0</v>
      </c>
      <c r="AI1436" s="99">
        <f>SUMIFS(通讯通路门店!$BB:$BB,通讯通路门店!$S:$S,$G1436)</f>
        <v>0</v>
      </c>
      <c r="AJ1436" s="99">
        <f>SUMIFS(通讯通路门店!$BE:$BE,通讯通路门店!$S:$S,$G1436)</f>
        <v>0</v>
      </c>
      <c r="AK1436" s="99">
        <f>SUMIFS(通讯通路门店!$BG:$BG,通讯通路门店!$S:$S,$G1436)</f>
        <v>0</v>
      </c>
      <c r="AL1436" s="99">
        <f>SUMIFS(通讯通路门店!$BC:$BC,通讯通路门店!$S:$S,$G1436)</f>
        <v>0</v>
      </c>
      <c r="AM1436" s="99">
        <f>SUMIFS(通讯通路门店!$BD:$BD,通讯通路门店!$S:$S,$G1436)</f>
        <v>0</v>
      </c>
      <c r="AN1436" s="99">
        <f>SUMIFS(通讯通路门店!$BF:$BF,通讯通路门店!$S:$S,$G1436)</f>
        <v>0</v>
      </c>
      <c r="AO1436" s="99">
        <f t="shared" si="112"/>
        <v>0</v>
      </c>
      <c r="AP1436" s="99">
        <f>SUMIFS(通讯通路门店!$K:$K,通讯通路门店!$S:$S,$G1436)</f>
        <v>0</v>
      </c>
      <c r="AQ1436" s="83"/>
      <c r="AR1436" s="99">
        <f>SUMIFS(通讯通路门店!$T:$T,通讯通路门店!$S:$S,$G1436)</f>
        <v>0</v>
      </c>
      <c r="AS1436" s="99">
        <f>SUMIFS(通讯通路门店!$U:$U,通讯通路门店!$S:$S,$G1436)</f>
        <v>0</v>
      </c>
      <c r="AT1436" s="99">
        <f>SUMIFS(通讯通路门店!$V:$V,通讯通路门店!$S:$S,$G1436)</f>
        <v>0</v>
      </c>
      <c r="AU1436" s="99">
        <f>SUMIFS(通讯通路门店!$W:$W,通讯通路门店!$S:$S,$G1436)</f>
        <v>0</v>
      </c>
      <c r="AV1436" s="99">
        <f>SUMIFS(通讯通路门店!$Z:$Z,通讯通路门店!$S:$S,$G1436)</f>
        <v>0</v>
      </c>
      <c r="AW1436" s="99">
        <f>SUMIFS(通讯通路门店!$AB:$AB,通讯通路门店!$S:$S,$G1436)</f>
        <v>0</v>
      </c>
      <c r="AX1436" s="99">
        <f>SUMIFS(通讯通路门店!$X:$X,通讯通路门店!$S:$S,$G1436)</f>
        <v>0</v>
      </c>
      <c r="AY1436" s="99">
        <f>SUMIFS(通讯通路门店!$Y:$Y,通讯通路门店!$S:$S,$G1436)</f>
        <v>0</v>
      </c>
      <c r="AZ1436" s="99">
        <f>SUMIFS(通讯通路门店!$AA:$AA,通讯通路门店!$S:$S,$G1436)</f>
        <v>0</v>
      </c>
      <c r="BA1436" s="99">
        <f t="shared" si="113"/>
        <v>0</v>
      </c>
      <c r="BB1436" s="99">
        <f t="shared" si="114"/>
        <v>0</v>
      </c>
      <c r="BC1436" s="99">
        <f>SUMIFS(通讯通路门店!$W:$W,通讯通路门店!$S:$S,$G1436,通讯通路门店!$J:$J,"荣耀体验店")+SUMIFS(通讯通路门店!$W:$W,通讯通路门店!$S:$S,$G1436,通讯通路门店!$J:$J,"荣耀授权专卖店")</f>
        <v>0</v>
      </c>
      <c r="BD1436" s="99">
        <f>SUMIFS(通讯通路门店!$Z:$Z,通讯通路门店!$S:$S,$G1436,通讯通路门店!$J:$J,"VIVO体验店")</f>
        <v>0</v>
      </c>
      <c r="BE1436" s="99">
        <f>SUMIFS(通讯通路门店!$AB:$AB,通讯通路门店!$S:$S,$G1436,通讯通路门店!$J:$J,"OPPO体验店")</f>
        <v>0</v>
      </c>
      <c r="BF1436" s="99">
        <f>SUMIFS(通讯通路门店!$X:$X,通讯通路门店!$S:$S,$G1436,通讯通路门店!$J:$J,"华为授权体验店")+SUMIFS(通讯通路门店!$AA:$AA,通讯通路门店!$S:$S,$G1436,通讯通路门店!$J:$J,"华为堡垒店")</f>
        <v>0</v>
      </c>
      <c r="BG1436" s="99">
        <f>SUMIFS(通讯通路门店!$Y:$Y,通讯通路门店!$S:$S,$G1436,通讯通路门店!$J:$J,"小米体验店")</f>
        <v>0</v>
      </c>
      <c r="BH1436" s="99">
        <f>SUMIFS(通讯通路门店!$AA:$AA,通讯通路门店!$S:$S,$G1436,通讯通路门店!$J:$J,"苹果体验店")</f>
        <v>0</v>
      </c>
      <c r="BI1436" s="99">
        <f>SUMIFS(通讯通路门店!$K:$K,通讯通路门店!$S:$S,$G1436,通讯通路门店!$J:$J,"其他品牌专卖店")</f>
        <v>0</v>
      </c>
      <c r="BJ1436" s="99">
        <f>SUMIFS(通讯通路门店!$AC:$AC,通讯通路门店!$S:$S,$G1436)</f>
        <v>0</v>
      </c>
      <c r="BK1436" s="99">
        <f>SUMIFS(通讯通路门店!$AD:$AD,通讯通路门店!$S:$S,$G1436)</f>
        <v>0</v>
      </c>
      <c r="BL1436" s="99">
        <f>SUMIFS(通讯通路门店!$AE:$AE,通讯通路门店!$S:$S,$G1436)</f>
        <v>0</v>
      </c>
      <c r="BM1436" s="99">
        <f>SUMIFS(通讯通路门店!$AF:$AF,通讯通路门店!$S:$S,$G1436)</f>
        <v>0</v>
      </c>
      <c r="BN1436" s="99">
        <f>SUMIFS(通讯通路门店!$AG:$AG,通讯通路门店!$S:$S,$G1436)</f>
        <v>0</v>
      </c>
      <c r="BO1436" s="99">
        <f>SUMIFS(通讯通路门店!$AH:$AH,通讯通路门店!$S:$S,$G1436)</f>
        <v>0</v>
      </c>
      <c r="BP1436" s="99">
        <f>SUMIFS(通讯通路门店!$AI:$AI,通讯通路门店!$S:$S,$G1436)</f>
        <v>0</v>
      </c>
      <c r="BQ1436" s="83"/>
    </row>
    <row r="1437" spans="1:69">
      <c r="A1437" s="99" t="str">
        <f>IFERROR(_xlfn.XLOOKUP($G1437,通讯通路门店!$S$4:$S$993933,通讯通路门店!$A$4:$A$993933,0,0),"")</f>
        <v>海南省</v>
      </c>
      <c r="B1437" s="99" t="str">
        <f>IFERROR(_xlfn.XLOOKUP($G1437,通讯通路门店!$S$4:$S$993933,通讯通路门店!$B$4:$B$993933,0,0),"")</f>
        <v>乐东黎族自治县</v>
      </c>
      <c r="C1437" s="99" t="str">
        <f>IFERROR(_xlfn.XLOOKUP($G1437,通讯通路门店!$S$4:$S$993933,通讯通路门店!$C$4:$C$993933,0,0),"")</f>
        <v>乐东黎族自治县</v>
      </c>
      <c r="D1437" s="99" t="str">
        <f>IFERROR(_xlfn.XLOOKUP($G1437,通讯通路门店!$S$4:$S$993933,通讯通路门店!$D$4:$D$993933,0,0),"")</f>
        <v>万冲镇</v>
      </c>
      <c r="E1437" s="83"/>
      <c r="F1437" s="83"/>
      <c r="G1437" s="101"/>
      <c r="H1437" s="102">
        <f>IFERROR(_xlfn.XLOOKUP($G1437,通讯通路门店!$S$4:$S$993933,通讯通路门店!$R$4:$R$993933,0,0),"")</f>
        <v>0</v>
      </c>
      <c r="I1437" s="83"/>
      <c r="J1437" s="83"/>
      <c r="K1437" s="83"/>
      <c r="L1437" s="83"/>
      <c r="M1437" s="83"/>
      <c r="N1437" s="83"/>
      <c r="O1437" s="83"/>
      <c r="P1437" s="83"/>
      <c r="Q1437" s="83"/>
      <c r="R1437" s="83"/>
      <c r="S1437" s="83"/>
      <c r="T1437" s="83"/>
      <c r="U1437" s="99">
        <f>COUNTIF(通讯通路门店!$S:$S,$G1437)</f>
        <v>0</v>
      </c>
      <c r="V1437" s="99">
        <f>COUNTIFS(通讯通路门店!$S:$S,$G1437,通讯通路门店!$J:$J,"综合卖场")</f>
        <v>0</v>
      </c>
      <c r="W1437" s="99">
        <f>SUMIFS(通讯通路门店!$AJ:$AJ,通讯通路门店!$S:$S,通讯客户沙盘!$G1437)</f>
        <v>0</v>
      </c>
      <c r="X1437" s="99">
        <f t="shared" si="110"/>
        <v>0</v>
      </c>
      <c r="Y1437" s="99">
        <f>COUNTIFS(通讯通路门店!$S:$S,$G1437,通讯通路门店!$J:$J,"荣耀体验店")+COUNTIFS(通讯通路门店!$S:$S,$G1437,通讯通路门店!$J:$J,"荣耀授权专卖店")</f>
        <v>0</v>
      </c>
      <c r="Z1437" s="99">
        <f>COUNTIFS(通讯通路门店!$S:$S,$G1437,通讯通路门店!$J:$J,"VIVO体验店")</f>
        <v>0</v>
      </c>
      <c r="AA1437" s="99">
        <f>COUNTIFS(通讯通路门店!$S:$S,$G1437,通讯通路门店!$J:$J,"OPPO体验店")</f>
        <v>0</v>
      </c>
      <c r="AB1437" s="99">
        <f>COUNTIFS(通讯通路门店!$S:$S,$G1437,通讯通路门店!$J:$J,"华为授权体验店")+COUNTIFS(通讯通路门店!$S:$S,$G1437,通讯通路门店!$J:$J,"华为堡垒店")</f>
        <v>0</v>
      </c>
      <c r="AC1437" s="99">
        <f>COUNTIFS(通讯通路门店!$S:$S,$G1437,通讯通路门店!$J:$J,"小米体验店")</f>
        <v>0</v>
      </c>
      <c r="AD1437" s="99">
        <f>COUNTIFS(通讯通路门店!$S:$S,$G1437,通讯通路门店!$J:$J,"苹果体验店")</f>
        <v>0</v>
      </c>
      <c r="AE1437" s="99">
        <f>COUNTIFS(通讯通路门店!$S:$S,$G1437,通讯通路门店!$J:$J,"其他品牌专卖店")</f>
        <v>0</v>
      </c>
      <c r="AF1437" s="99">
        <f>SUMIFS(通讯通路门店!$BI:$BI,通讯通路门店!$S:$S,$G1437)</f>
        <v>0</v>
      </c>
      <c r="AG1437" s="99">
        <f>SUMIFS(通讯通路门店!$BH:$BH,通讯通路门店!$S:$S,$G1437)</f>
        <v>0</v>
      </c>
      <c r="AH1437" s="99">
        <f t="shared" si="111"/>
        <v>0</v>
      </c>
      <c r="AI1437" s="99">
        <f>SUMIFS(通讯通路门店!$BB:$BB,通讯通路门店!$S:$S,$G1437)</f>
        <v>0</v>
      </c>
      <c r="AJ1437" s="99">
        <f>SUMIFS(通讯通路门店!$BE:$BE,通讯通路门店!$S:$S,$G1437)</f>
        <v>0</v>
      </c>
      <c r="AK1437" s="99">
        <f>SUMIFS(通讯通路门店!$BG:$BG,通讯通路门店!$S:$S,$G1437)</f>
        <v>0</v>
      </c>
      <c r="AL1437" s="99">
        <f>SUMIFS(通讯通路门店!$BC:$BC,通讯通路门店!$S:$S,$G1437)</f>
        <v>0</v>
      </c>
      <c r="AM1437" s="99">
        <f>SUMIFS(通讯通路门店!$BD:$BD,通讯通路门店!$S:$S,$G1437)</f>
        <v>0</v>
      </c>
      <c r="AN1437" s="99">
        <f>SUMIFS(通讯通路门店!$BF:$BF,通讯通路门店!$S:$S,$G1437)</f>
        <v>0</v>
      </c>
      <c r="AO1437" s="99">
        <f t="shared" si="112"/>
        <v>0</v>
      </c>
      <c r="AP1437" s="99">
        <f>SUMIFS(通讯通路门店!$K:$K,通讯通路门店!$S:$S,$G1437)</f>
        <v>0</v>
      </c>
      <c r="AQ1437" s="83"/>
      <c r="AR1437" s="99">
        <f>SUMIFS(通讯通路门店!$T:$T,通讯通路门店!$S:$S,$G1437)</f>
        <v>0</v>
      </c>
      <c r="AS1437" s="99">
        <f>SUMIFS(通讯通路门店!$U:$U,通讯通路门店!$S:$S,$G1437)</f>
        <v>0</v>
      </c>
      <c r="AT1437" s="99">
        <f>SUMIFS(通讯通路门店!$V:$V,通讯通路门店!$S:$S,$G1437)</f>
        <v>0</v>
      </c>
      <c r="AU1437" s="99">
        <f>SUMIFS(通讯通路门店!$W:$W,通讯通路门店!$S:$S,$G1437)</f>
        <v>0</v>
      </c>
      <c r="AV1437" s="99">
        <f>SUMIFS(通讯通路门店!$Z:$Z,通讯通路门店!$S:$S,$G1437)</f>
        <v>0</v>
      </c>
      <c r="AW1437" s="99">
        <f>SUMIFS(通讯通路门店!$AB:$AB,通讯通路门店!$S:$S,$G1437)</f>
        <v>0</v>
      </c>
      <c r="AX1437" s="99">
        <f>SUMIFS(通讯通路门店!$X:$X,通讯通路门店!$S:$S,$G1437)</f>
        <v>0</v>
      </c>
      <c r="AY1437" s="99">
        <f>SUMIFS(通讯通路门店!$Y:$Y,通讯通路门店!$S:$S,$G1437)</f>
        <v>0</v>
      </c>
      <c r="AZ1437" s="99">
        <f>SUMIFS(通讯通路门店!$AA:$AA,通讯通路门店!$S:$S,$G1437)</f>
        <v>0</v>
      </c>
      <c r="BA1437" s="99">
        <f t="shared" si="113"/>
        <v>0</v>
      </c>
      <c r="BB1437" s="99">
        <f t="shared" si="114"/>
        <v>0</v>
      </c>
      <c r="BC1437" s="99">
        <f>SUMIFS(通讯通路门店!$W:$W,通讯通路门店!$S:$S,$G1437,通讯通路门店!$J:$J,"荣耀体验店")+SUMIFS(通讯通路门店!$W:$W,通讯通路门店!$S:$S,$G1437,通讯通路门店!$J:$J,"荣耀授权专卖店")</f>
        <v>0</v>
      </c>
      <c r="BD1437" s="99">
        <f>SUMIFS(通讯通路门店!$Z:$Z,通讯通路门店!$S:$S,$G1437,通讯通路门店!$J:$J,"VIVO体验店")</f>
        <v>0</v>
      </c>
      <c r="BE1437" s="99">
        <f>SUMIFS(通讯通路门店!$AB:$AB,通讯通路门店!$S:$S,$G1437,通讯通路门店!$J:$J,"OPPO体验店")</f>
        <v>0</v>
      </c>
      <c r="BF1437" s="99">
        <f>SUMIFS(通讯通路门店!$X:$X,通讯通路门店!$S:$S,$G1437,通讯通路门店!$J:$J,"华为授权体验店")+SUMIFS(通讯通路门店!$AA:$AA,通讯通路门店!$S:$S,$G1437,通讯通路门店!$J:$J,"华为堡垒店")</f>
        <v>0</v>
      </c>
      <c r="BG1437" s="99">
        <f>SUMIFS(通讯通路门店!$Y:$Y,通讯通路门店!$S:$S,$G1437,通讯通路门店!$J:$J,"小米体验店")</f>
        <v>0</v>
      </c>
      <c r="BH1437" s="99">
        <f>SUMIFS(通讯通路门店!$AA:$AA,通讯通路门店!$S:$S,$G1437,通讯通路门店!$J:$J,"苹果体验店")</f>
        <v>0</v>
      </c>
      <c r="BI1437" s="99">
        <f>SUMIFS(通讯通路门店!$K:$K,通讯通路门店!$S:$S,$G1437,通讯通路门店!$J:$J,"其他品牌专卖店")</f>
        <v>0</v>
      </c>
      <c r="BJ1437" s="99">
        <f>SUMIFS(通讯通路门店!$AC:$AC,通讯通路门店!$S:$S,$G1437)</f>
        <v>0</v>
      </c>
      <c r="BK1437" s="99">
        <f>SUMIFS(通讯通路门店!$AD:$AD,通讯通路门店!$S:$S,$G1437)</f>
        <v>0</v>
      </c>
      <c r="BL1437" s="99">
        <f>SUMIFS(通讯通路门店!$AE:$AE,通讯通路门店!$S:$S,$G1437)</f>
        <v>0</v>
      </c>
      <c r="BM1437" s="99">
        <f>SUMIFS(通讯通路门店!$AF:$AF,通讯通路门店!$S:$S,$G1437)</f>
        <v>0</v>
      </c>
      <c r="BN1437" s="99">
        <f>SUMIFS(通讯通路门店!$AG:$AG,通讯通路门店!$S:$S,$G1437)</f>
        <v>0</v>
      </c>
      <c r="BO1437" s="99">
        <f>SUMIFS(通讯通路门店!$AH:$AH,通讯通路门店!$S:$S,$G1437)</f>
        <v>0</v>
      </c>
      <c r="BP1437" s="99">
        <f>SUMIFS(通讯通路门店!$AI:$AI,通讯通路门店!$S:$S,$G1437)</f>
        <v>0</v>
      </c>
      <c r="BQ1437" s="83"/>
    </row>
    <row r="1438" spans="1:69">
      <c r="A1438" s="99" t="str">
        <f>IFERROR(_xlfn.XLOOKUP($G1438,通讯通路门店!$S$4:$S$993933,通讯通路门店!$A$4:$A$993933,0,0),"")</f>
        <v>海南省</v>
      </c>
      <c r="B1438" s="99" t="str">
        <f>IFERROR(_xlfn.XLOOKUP($G1438,通讯通路门店!$S$4:$S$993933,通讯通路门店!$B$4:$B$993933,0,0),"")</f>
        <v>乐东黎族自治县</v>
      </c>
      <c r="C1438" s="99" t="str">
        <f>IFERROR(_xlfn.XLOOKUP($G1438,通讯通路门店!$S$4:$S$993933,通讯通路门店!$C$4:$C$993933,0,0),"")</f>
        <v>乐东黎族自治县</v>
      </c>
      <c r="D1438" s="99" t="str">
        <f>IFERROR(_xlfn.XLOOKUP($G1438,通讯通路门店!$S$4:$S$993933,通讯通路门店!$D$4:$D$993933,0,0),"")</f>
        <v>万冲镇</v>
      </c>
      <c r="E1438" s="83"/>
      <c r="F1438" s="83"/>
      <c r="G1438" s="101"/>
      <c r="H1438" s="102">
        <f>IFERROR(_xlfn.XLOOKUP($G1438,通讯通路门店!$S$4:$S$993933,通讯通路门店!$R$4:$R$993933,0,0),"")</f>
        <v>0</v>
      </c>
      <c r="I1438" s="83"/>
      <c r="J1438" s="83"/>
      <c r="K1438" s="83"/>
      <c r="L1438" s="83"/>
      <c r="M1438" s="83"/>
      <c r="N1438" s="83"/>
      <c r="O1438" s="83"/>
      <c r="P1438" s="83"/>
      <c r="Q1438" s="83"/>
      <c r="R1438" s="83"/>
      <c r="S1438" s="83"/>
      <c r="T1438" s="83"/>
      <c r="U1438" s="99">
        <f>COUNTIF(通讯通路门店!$S:$S,$G1438)</f>
        <v>0</v>
      </c>
      <c r="V1438" s="99">
        <f>COUNTIFS(通讯通路门店!$S:$S,$G1438,通讯通路门店!$J:$J,"综合卖场")</f>
        <v>0</v>
      </c>
      <c r="W1438" s="99">
        <f>SUMIFS(通讯通路门店!$AJ:$AJ,通讯通路门店!$S:$S,通讯客户沙盘!$G1438)</f>
        <v>0</v>
      </c>
      <c r="X1438" s="99">
        <f t="shared" si="110"/>
        <v>0</v>
      </c>
      <c r="Y1438" s="99">
        <f>COUNTIFS(通讯通路门店!$S:$S,$G1438,通讯通路门店!$J:$J,"荣耀体验店")+COUNTIFS(通讯通路门店!$S:$S,$G1438,通讯通路门店!$J:$J,"荣耀授权专卖店")</f>
        <v>0</v>
      </c>
      <c r="Z1438" s="99">
        <f>COUNTIFS(通讯通路门店!$S:$S,$G1438,通讯通路门店!$J:$J,"VIVO体验店")</f>
        <v>0</v>
      </c>
      <c r="AA1438" s="99">
        <f>COUNTIFS(通讯通路门店!$S:$S,$G1438,通讯通路门店!$J:$J,"OPPO体验店")</f>
        <v>0</v>
      </c>
      <c r="AB1438" s="99">
        <f>COUNTIFS(通讯通路门店!$S:$S,$G1438,通讯通路门店!$J:$J,"华为授权体验店")+COUNTIFS(通讯通路门店!$S:$S,$G1438,通讯通路门店!$J:$J,"华为堡垒店")</f>
        <v>0</v>
      </c>
      <c r="AC1438" s="99">
        <f>COUNTIFS(通讯通路门店!$S:$S,$G1438,通讯通路门店!$J:$J,"小米体验店")</f>
        <v>0</v>
      </c>
      <c r="AD1438" s="99">
        <f>COUNTIFS(通讯通路门店!$S:$S,$G1438,通讯通路门店!$J:$J,"苹果体验店")</f>
        <v>0</v>
      </c>
      <c r="AE1438" s="99">
        <f>COUNTIFS(通讯通路门店!$S:$S,$G1438,通讯通路门店!$J:$J,"其他品牌专卖店")</f>
        <v>0</v>
      </c>
      <c r="AF1438" s="99">
        <f>SUMIFS(通讯通路门店!$BI:$BI,通讯通路门店!$S:$S,$G1438)</f>
        <v>0</v>
      </c>
      <c r="AG1438" s="99">
        <f>SUMIFS(通讯通路门店!$BH:$BH,通讯通路门店!$S:$S,$G1438)</f>
        <v>0</v>
      </c>
      <c r="AH1438" s="99">
        <f t="shared" si="111"/>
        <v>0</v>
      </c>
      <c r="AI1438" s="99">
        <f>SUMIFS(通讯通路门店!$BB:$BB,通讯通路门店!$S:$S,$G1438)</f>
        <v>0</v>
      </c>
      <c r="AJ1438" s="99">
        <f>SUMIFS(通讯通路门店!$BE:$BE,通讯通路门店!$S:$S,$G1438)</f>
        <v>0</v>
      </c>
      <c r="AK1438" s="99">
        <f>SUMIFS(通讯通路门店!$BG:$BG,通讯通路门店!$S:$S,$G1438)</f>
        <v>0</v>
      </c>
      <c r="AL1438" s="99">
        <f>SUMIFS(通讯通路门店!$BC:$BC,通讯通路门店!$S:$S,$G1438)</f>
        <v>0</v>
      </c>
      <c r="AM1438" s="99">
        <f>SUMIFS(通讯通路门店!$BD:$BD,通讯通路门店!$S:$S,$G1438)</f>
        <v>0</v>
      </c>
      <c r="AN1438" s="99">
        <f>SUMIFS(通讯通路门店!$BF:$BF,通讯通路门店!$S:$S,$G1438)</f>
        <v>0</v>
      </c>
      <c r="AO1438" s="99">
        <f t="shared" si="112"/>
        <v>0</v>
      </c>
      <c r="AP1438" s="99">
        <f>SUMIFS(通讯通路门店!$K:$K,通讯通路门店!$S:$S,$G1438)</f>
        <v>0</v>
      </c>
      <c r="AQ1438" s="83"/>
      <c r="AR1438" s="99">
        <f>SUMIFS(通讯通路门店!$T:$T,通讯通路门店!$S:$S,$G1438)</f>
        <v>0</v>
      </c>
      <c r="AS1438" s="99">
        <f>SUMIFS(通讯通路门店!$U:$U,通讯通路门店!$S:$S,$G1438)</f>
        <v>0</v>
      </c>
      <c r="AT1438" s="99">
        <f>SUMIFS(通讯通路门店!$V:$V,通讯通路门店!$S:$S,$G1438)</f>
        <v>0</v>
      </c>
      <c r="AU1438" s="99">
        <f>SUMIFS(通讯通路门店!$W:$W,通讯通路门店!$S:$S,$G1438)</f>
        <v>0</v>
      </c>
      <c r="AV1438" s="99">
        <f>SUMIFS(通讯通路门店!$Z:$Z,通讯通路门店!$S:$S,$G1438)</f>
        <v>0</v>
      </c>
      <c r="AW1438" s="99">
        <f>SUMIFS(通讯通路门店!$AB:$AB,通讯通路门店!$S:$S,$G1438)</f>
        <v>0</v>
      </c>
      <c r="AX1438" s="99">
        <f>SUMIFS(通讯通路门店!$X:$X,通讯通路门店!$S:$S,$G1438)</f>
        <v>0</v>
      </c>
      <c r="AY1438" s="99">
        <f>SUMIFS(通讯通路门店!$Y:$Y,通讯通路门店!$S:$S,$G1438)</f>
        <v>0</v>
      </c>
      <c r="AZ1438" s="99">
        <f>SUMIFS(通讯通路门店!$AA:$AA,通讯通路门店!$S:$S,$G1438)</f>
        <v>0</v>
      </c>
      <c r="BA1438" s="99">
        <f t="shared" si="113"/>
        <v>0</v>
      </c>
      <c r="BB1438" s="99">
        <f t="shared" si="114"/>
        <v>0</v>
      </c>
      <c r="BC1438" s="99">
        <f>SUMIFS(通讯通路门店!$W:$W,通讯通路门店!$S:$S,$G1438,通讯通路门店!$J:$J,"荣耀体验店")+SUMIFS(通讯通路门店!$W:$W,通讯通路门店!$S:$S,$G1438,通讯通路门店!$J:$J,"荣耀授权专卖店")</f>
        <v>0</v>
      </c>
      <c r="BD1438" s="99">
        <f>SUMIFS(通讯通路门店!$Z:$Z,通讯通路门店!$S:$S,$G1438,通讯通路门店!$J:$J,"VIVO体验店")</f>
        <v>0</v>
      </c>
      <c r="BE1438" s="99">
        <f>SUMIFS(通讯通路门店!$AB:$AB,通讯通路门店!$S:$S,$G1438,通讯通路门店!$J:$J,"OPPO体验店")</f>
        <v>0</v>
      </c>
      <c r="BF1438" s="99">
        <f>SUMIFS(通讯通路门店!$X:$X,通讯通路门店!$S:$S,$G1438,通讯通路门店!$J:$J,"华为授权体验店")+SUMIFS(通讯通路门店!$AA:$AA,通讯通路门店!$S:$S,$G1438,通讯通路门店!$J:$J,"华为堡垒店")</f>
        <v>0</v>
      </c>
      <c r="BG1438" s="99">
        <f>SUMIFS(通讯通路门店!$Y:$Y,通讯通路门店!$S:$S,$G1438,通讯通路门店!$J:$J,"小米体验店")</f>
        <v>0</v>
      </c>
      <c r="BH1438" s="99">
        <f>SUMIFS(通讯通路门店!$AA:$AA,通讯通路门店!$S:$S,$G1438,通讯通路门店!$J:$J,"苹果体验店")</f>
        <v>0</v>
      </c>
      <c r="BI1438" s="99">
        <f>SUMIFS(通讯通路门店!$K:$K,通讯通路门店!$S:$S,$G1438,通讯通路门店!$J:$J,"其他品牌专卖店")</f>
        <v>0</v>
      </c>
      <c r="BJ1438" s="99">
        <f>SUMIFS(通讯通路门店!$AC:$AC,通讯通路门店!$S:$S,$G1438)</f>
        <v>0</v>
      </c>
      <c r="BK1438" s="99">
        <f>SUMIFS(通讯通路门店!$AD:$AD,通讯通路门店!$S:$S,$G1438)</f>
        <v>0</v>
      </c>
      <c r="BL1438" s="99">
        <f>SUMIFS(通讯通路门店!$AE:$AE,通讯通路门店!$S:$S,$G1438)</f>
        <v>0</v>
      </c>
      <c r="BM1438" s="99">
        <f>SUMIFS(通讯通路门店!$AF:$AF,通讯通路门店!$S:$S,$G1438)</f>
        <v>0</v>
      </c>
      <c r="BN1438" s="99">
        <f>SUMIFS(通讯通路门店!$AG:$AG,通讯通路门店!$S:$S,$G1438)</f>
        <v>0</v>
      </c>
      <c r="BO1438" s="99">
        <f>SUMIFS(通讯通路门店!$AH:$AH,通讯通路门店!$S:$S,$G1438)</f>
        <v>0</v>
      </c>
      <c r="BP1438" s="99">
        <f>SUMIFS(通讯通路门店!$AI:$AI,通讯通路门店!$S:$S,$G1438)</f>
        <v>0</v>
      </c>
      <c r="BQ1438" s="83"/>
    </row>
    <row r="1439" spans="1:69">
      <c r="A1439" s="99" t="str">
        <f>IFERROR(_xlfn.XLOOKUP($G1439,通讯通路门店!$S$4:$S$993933,通讯通路门店!$A$4:$A$993933,0,0),"")</f>
        <v>海南省</v>
      </c>
      <c r="B1439" s="99" t="str">
        <f>IFERROR(_xlfn.XLOOKUP($G1439,通讯通路门店!$S$4:$S$993933,通讯通路门店!$B$4:$B$993933,0,0),"")</f>
        <v>乐东黎族自治县</v>
      </c>
      <c r="C1439" s="99" t="str">
        <f>IFERROR(_xlfn.XLOOKUP($G1439,通讯通路门店!$S$4:$S$993933,通讯通路门店!$C$4:$C$993933,0,0),"")</f>
        <v>乐东黎族自治县</v>
      </c>
      <c r="D1439" s="99" t="str">
        <f>IFERROR(_xlfn.XLOOKUP($G1439,通讯通路门店!$S$4:$S$993933,通讯通路门店!$D$4:$D$993933,0,0),"")</f>
        <v>万冲镇</v>
      </c>
      <c r="E1439" s="83"/>
      <c r="F1439" s="83"/>
      <c r="G1439" s="101"/>
      <c r="H1439" s="102">
        <f>IFERROR(_xlfn.XLOOKUP($G1439,通讯通路门店!$S$4:$S$993933,通讯通路门店!$R$4:$R$993933,0,0),"")</f>
        <v>0</v>
      </c>
      <c r="I1439" s="83"/>
      <c r="J1439" s="83"/>
      <c r="K1439" s="83"/>
      <c r="L1439" s="83"/>
      <c r="M1439" s="83"/>
      <c r="N1439" s="83"/>
      <c r="O1439" s="83"/>
      <c r="P1439" s="83"/>
      <c r="Q1439" s="83"/>
      <c r="R1439" s="83"/>
      <c r="S1439" s="83"/>
      <c r="T1439" s="83"/>
      <c r="U1439" s="99">
        <f>COUNTIF(通讯通路门店!$S:$S,$G1439)</f>
        <v>0</v>
      </c>
      <c r="V1439" s="99">
        <f>COUNTIFS(通讯通路门店!$S:$S,$G1439,通讯通路门店!$J:$J,"综合卖场")</f>
        <v>0</v>
      </c>
      <c r="W1439" s="99">
        <f>SUMIFS(通讯通路门店!$AJ:$AJ,通讯通路门店!$S:$S,通讯客户沙盘!$G1439)</f>
        <v>0</v>
      </c>
      <c r="X1439" s="99">
        <f t="shared" si="110"/>
        <v>0</v>
      </c>
      <c r="Y1439" s="99">
        <f>COUNTIFS(通讯通路门店!$S:$S,$G1439,通讯通路门店!$J:$J,"荣耀体验店")+COUNTIFS(通讯通路门店!$S:$S,$G1439,通讯通路门店!$J:$J,"荣耀授权专卖店")</f>
        <v>0</v>
      </c>
      <c r="Z1439" s="99">
        <f>COUNTIFS(通讯通路门店!$S:$S,$G1439,通讯通路门店!$J:$J,"VIVO体验店")</f>
        <v>0</v>
      </c>
      <c r="AA1439" s="99">
        <f>COUNTIFS(通讯通路门店!$S:$S,$G1439,通讯通路门店!$J:$J,"OPPO体验店")</f>
        <v>0</v>
      </c>
      <c r="AB1439" s="99">
        <f>COUNTIFS(通讯通路门店!$S:$S,$G1439,通讯通路门店!$J:$J,"华为授权体验店")+COUNTIFS(通讯通路门店!$S:$S,$G1439,通讯通路门店!$J:$J,"华为堡垒店")</f>
        <v>0</v>
      </c>
      <c r="AC1439" s="99">
        <f>COUNTIFS(通讯通路门店!$S:$S,$G1439,通讯通路门店!$J:$J,"小米体验店")</f>
        <v>0</v>
      </c>
      <c r="AD1439" s="99">
        <f>COUNTIFS(通讯通路门店!$S:$S,$G1439,通讯通路门店!$J:$J,"苹果体验店")</f>
        <v>0</v>
      </c>
      <c r="AE1439" s="99">
        <f>COUNTIFS(通讯通路门店!$S:$S,$G1439,通讯通路门店!$J:$J,"其他品牌专卖店")</f>
        <v>0</v>
      </c>
      <c r="AF1439" s="99">
        <f>SUMIFS(通讯通路门店!$BI:$BI,通讯通路门店!$S:$S,$G1439)</f>
        <v>0</v>
      </c>
      <c r="AG1439" s="99">
        <f>SUMIFS(通讯通路门店!$BH:$BH,通讯通路门店!$S:$S,$G1439)</f>
        <v>0</v>
      </c>
      <c r="AH1439" s="99">
        <f t="shared" si="111"/>
        <v>0</v>
      </c>
      <c r="AI1439" s="99">
        <f>SUMIFS(通讯通路门店!$BB:$BB,通讯通路门店!$S:$S,$G1439)</f>
        <v>0</v>
      </c>
      <c r="AJ1439" s="99">
        <f>SUMIFS(通讯通路门店!$BE:$BE,通讯通路门店!$S:$S,$G1439)</f>
        <v>0</v>
      </c>
      <c r="AK1439" s="99">
        <f>SUMIFS(通讯通路门店!$BG:$BG,通讯通路门店!$S:$S,$G1439)</f>
        <v>0</v>
      </c>
      <c r="AL1439" s="99">
        <f>SUMIFS(通讯通路门店!$BC:$BC,通讯通路门店!$S:$S,$G1439)</f>
        <v>0</v>
      </c>
      <c r="AM1439" s="99">
        <f>SUMIFS(通讯通路门店!$BD:$BD,通讯通路门店!$S:$S,$G1439)</f>
        <v>0</v>
      </c>
      <c r="AN1439" s="99">
        <f>SUMIFS(通讯通路门店!$BF:$BF,通讯通路门店!$S:$S,$G1439)</f>
        <v>0</v>
      </c>
      <c r="AO1439" s="99">
        <f t="shared" si="112"/>
        <v>0</v>
      </c>
      <c r="AP1439" s="99">
        <f>SUMIFS(通讯通路门店!$K:$K,通讯通路门店!$S:$S,$G1439)</f>
        <v>0</v>
      </c>
      <c r="AQ1439" s="83"/>
      <c r="AR1439" s="99">
        <f>SUMIFS(通讯通路门店!$T:$T,通讯通路门店!$S:$S,$G1439)</f>
        <v>0</v>
      </c>
      <c r="AS1439" s="99">
        <f>SUMIFS(通讯通路门店!$U:$U,通讯通路门店!$S:$S,$G1439)</f>
        <v>0</v>
      </c>
      <c r="AT1439" s="99">
        <f>SUMIFS(通讯通路门店!$V:$V,通讯通路门店!$S:$S,$G1439)</f>
        <v>0</v>
      </c>
      <c r="AU1439" s="99">
        <f>SUMIFS(通讯通路门店!$W:$W,通讯通路门店!$S:$S,$G1439)</f>
        <v>0</v>
      </c>
      <c r="AV1439" s="99">
        <f>SUMIFS(通讯通路门店!$Z:$Z,通讯通路门店!$S:$S,$G1439)</f>
        <v>0</v>
      </c>
      <c r="AW1439" s="99">
        <f>SUMIFS(通讯通路门店!$AB:$AB,通讯通路门店!$S:$S,$G1439)</f>
        <v>0</v>
      </c>
      <c r="AX1439" s="99">
        <f>SUMIFS(通讯通路门店!$X:$X,通讯通路门店!$S:$S,$G1439)</f>
        <v>0</v>
      </c>
      <c r="AY1439" s="99">
        <f>SUMIFS(通讯通路门店!$Y:$Y,通讯通路门店!$S:$S,$G1439)</f>
        <v>0</v>
      </c>
      <c r="AZ1439" s="99">
        <f>SUMIFS(通讯通路门店!$AA:$AA,通讯通路门店!$S:$S,$G1439)</f>
        <v>0</v>
      </c>
      <c r="BA1439" s="99">
        <f t="shared" si="113"/>
        <v>0</v>
      </c>
      <c r="BB1439" s="99">
        <f t="shared" si="114"/>
        <v>0</v>
      </c>
      <c r="BC1439" s="99">
        <f>SUMIFS(通讯通路门店!$W:$W,通讯通路门店!$S:$S,$G1439,通讯通路门店!$J:$J,"荣耀体验店")+SUMIFS(通讯通路门店!$W:$W,通讯通路门店!$S:$S,$G1439,通讯通路门店!$J:$J,"荣耀授权专卖店")</f>
        <v>0</v>
      </c>
      <c r="BD1439" s="99">
        <f>SUMIFS(通讯通路门店!$Z:$Z,通讯通路门店!$S:$S,$G1439,通讯通路门店!$J:$J,"VIVO体验店")</f>
        <v>0</v>
      </c>
      <c r="BE1439" s="99">
        <f>SUMIFS(通讯通路门店!$AB:$AB,通讯通路门店!$S:$S,$G1439,通讯通路门店!$J:$J,"OPPO体验店")</f>
        <v>0</v>
      </c>
      <c r="BF1439" s="99">
        <f>SUMIFS(通讯通路门店!$X:$X,通讯通路门店!$S:$S,$G1439,通讯通路门店!$J:$J,"华为授权体验店")+SUMIFS(通讯通路门店!$AA:$AA,通讯通路门店!$S:$S,$G1439,通讯通路门店!$J:$J,"华为堡垒店")</f>
        <v>0</v>
      </c>
      <c r="BG1439" s="99">
        <f>SUMIFS(通讯通路门店!$Y:$Y,通讯通路门店!$S:$S,$G1439,通讯通路门店!$J:$J,"小米体验店")</f>
        <v>0</v>
      </c>
      <c r="BH1439" s="99">
        <f>SUMIFS(通讯通路门店!$AA:$AA,通讯通路门店!$S:$S,$G1439,通讯通路门店!$J:$J,"苹果体验店")</f>
        <v>0</v>
      </c>
      <c r="BI1439" s="99">
        <f>SUMIFS(通讯通路门店!$K:$K,通讯通路门店!$S:$S,$G1439,通讯通路门店!$J:$J,"其他品牌专卖店")</f>
        <v>0</v>
      </c>
      <c r="BJ1439" s="99">
        <f>SUMIFS(通讯通路门店!$AC:$AC,通讯通路门店!$S:$S,$G1439)</f>
        <v>0</v>
      </c>
      <c r="BK1439" s="99">
        <f>SUMIFS(通讯通路门店!$AD:$AD,通讯通路门店!$S:$S,$G1439)</f>
        <v>0</v>
      </c>
      <c r="BL1439" s="99">
        <f>SUMIFS(通讯通路门店!$AE:$AE,通讯通路门店!$S:$S,$G1439)</f>
        <v>0</v>
      </c>
      <c r="BM1439" s="99">
        <f>SUMIFS(通讯通路门店!$AF:$AF,通讯通路门店!$S:$S,$G1439)</f>
        <v>0</v>
      </c>
      <c r="BN1439" s="99">
        <f>SUMIFS(通讯通路门店!$AG:$AG,通讯通路门店!$S:$S,$G1439)</f>
        <v>0</v>
      </c>
      <c r="BO1439" s="99">
        <f>SUMIFS(通讯通路门店!$AH:$AH,通讯通路门店!$S:$S,$G1439)</f>
        <v>0</v>
      </c>
      <c r="BP1439" s="99">
        <f>SUMIFS(通讯通路门店!$AI:$AI,通讯通路门店!$S:$S,$G1439)</f>
        <v>0</v>
      </c>
      <c r="BQ1439" s="83"/>
    </row>
    <row r="1440" spans="1:69">
      <c r="A1440" s="99" t="str">
        <f>IFERROR(_xlfn.XLOOKUP($G1440,通讯通路门店!$S$4:$S$993933,通讯通路门店!$A$4:$A$993933,0,0),"")</f>
        <v>海南省</v>
      </c>
      <c r="B1440" s="99" t="str">
        <f>IFERROR(_xlfn.XLOOKUP($G1440,通讯通路门店!$S$4:$S$993933,通讯通路门店!$B$4:$B$993933,0,0),"")</f>
        <v>乐东黎族自治县</v>
      </c>
      <c r="C1440" s="99" t="str">
        <f>IFERROR(_xlfn.XLOOKUP($G1440,通讯通路门店!$S$4:$S$993933,通讯通路门店!$C$4:$C$993933,0,0),"")</f>
        <v>乐东黎族自治县</v>
      </c>
      <c r="D1440" s="99" t="str">
        <f>IFERROR(_xlfn.XLOOKUP($G1440,通讯通路门店!$S$4:$S$993933,通讯通路门店!$D$4:$D$993933,0,0),"")</f>
        <v>万冲镇</v>
      </c>
      <c r="E1440" s="83"/>
      <c r="F1440" s="83"/>
      <c r="G1440" s="101"/>
      <c r="H1440" s="102">
        <f>IFERROR(_xlfn.XLOOKUP($G1440,通讯通路门店!$S$4:$S$993933,通讯通路门店!$R$4:$R$993933,0,0),"")</f>
        <v>0</v>
      </c>
      <c r="I1440" s="83"/>
      <c r="J1440" s="83"/>
      <c r="K1440" s="83"/>
      <c r="L1440" s="83"/>
      <c r="M1440" s="83"/>
      <c r="N1440" s="83"/>
      <c r="O1440" s="83"/>
      <c r="P1440" s="83"/>
      <c r="Q1440" s="83"/>
      <c r="R1440" s="83"/>
      <c r="S1440" s="83"/>
      <c r="T1440" s="83"/>
      <c r="U1440" s="99">
        <f>COUNTIF(通讯通路门店!$S:$S,$G1440)</f>
        <v>0</v>
      </c>
      <c r="V1440" s="99">
        <f>COUNTIFS(通讯通路门店!$S:$S,$G1440,通讯通路门店!$J:$J,"综合卖场")</f>
        <v>0</v>
      </c>
      <c r="W1440" s="99">
        <f>SUMIFS(通讯通路门店!$AJ:$AJ,通讯通路门店!$S:$S,通讯客户沙盘!$G1440)</f>
        <v>0</v>
      </c>
      <c r="X1440" s="99">
        <f t="shared" si="110"/>
        <v>0</v>
      </c>
      <c r="Y1440" s="99">
        <f>COUNTIFS(通讯通路门店!$S:$S,$G1440,通讯通路门店!$J:$J,"荣耀体验店")+COUNTIFS(通讯通路门店!$S:$S,$G1440,通讯通路门店!$J:$J,"荣耀授权专卖店")</f>
        <v>0</v>
      </c>
      <c r="Z1440" s="99">
        <f>COUNTIFS(通讯通路门店!$S:$S,$G1440,通讯通路门店!$J:$J,"VIVO体验店")</f>
        <v>0</v>
      </c>
      <c r="AA1440" s="99">
        <f>COUNTIFS(通讯通路门店!$S:$S,$G1440,通讯通路门店!$J:$J,"OPPO体验店")</f>
        <v>0</v>
      </c>
      <c r="AB1440" s="99">
        <f>COUNTIFS(通讯通路门店!$S:$S,$G1440,通讯通路门店!$J:$J,"华为授权体验店")+COUNTIFS(通讯通路门店!$S:$S,$G1440,通讯通路门店!$J:$J,"华为堡垒店")</f>
        <v>0</v>
      </c>
      <c r="AC1440" s="99">
        <f>COUNTIFS(通讯通路门店!$S:$S,$G1440,通讯通路门店!$J:$J,"小米体验店")</f>
        <v>0</v>
      </c>
      <c r="AD1440" s="99">
        <f>COUNTIFS(通讯通路门店!$S:$S,$G1440,通讯通路门店!$J:$J,"苹果体验店")</f>
        <v>0</v>
      </c>
      <c r="AE1440" s="99">
        <f>COUNTIFS(通讯通路门店!$S:$S,$G1440,通讯通路门店!$J:$J,"其他品牌专卖店")</f>
        <v>0</v>
      </c>
      <c r="AF1440" s="99">
        <f>SUMIFS(通讯通路门店!$BI:$BI,通讯通路门店!$S:$S,$G1440)</f>
        <v>0</v>
      </c>
      <c r="AG1440" s="99">
        <f>SUMIFS(通讯通路门店!$BH:$BH,通讯通路门店!$S:$S,$G1440)</f>
        <v>0</v>
      </c>
      <c r="AH1440" s="99">
        <f t="shared" si="111"/>
        <v>0</v>
      </c>
      <c r="AI1440" s="99">
        <f>SUMIFS(通讯通路门店!$BB:$BB,通讯通路门店!$S:$S,$G1440)</f>
        <v>0</v>
      </c>
      <c r="AJ1440" s="99">
        <f>SUMIFS(通讯通路门店!$BE:$BE,通讯通路门店!$S:$S,$G1440)</f>
        <v>0</v>
      </c>
      <c r="AK1440" s="99">
        <f>SUMIFS(通讯通路门店!$BG:$BG,通讯通路门店!$S:$S,$G1440)</f>
        <v>0</v>
      </c>
      <c r="AL1440" s="99">
        <f>SUMIFS(通讯通路门店!$BC:$BC,通讯通路门店!$S:$S,$G1440)</f>
        <v>0</v>
      </c>
      <c r="AM1440" s="99">
        <f>SUMIFS(通讯通路门店!$BD:$BD,通讯通路门店!$S:$S,$G1440)</f>
        <v>0</v>
      </c>
      <c r="AN1440" s="99">
        <f>SUMIFS(通讯通路门店!$BF:$BF,通讯通路门店!$S:$S,$G1440)</f>
        <v>0</v>
      </c>
      <c r="AO1440" s="99">
        <f t="shared" si="112"/>
        <v>0</v>
      </c>
      <c r="AP1440" s="99">
        <f>SUMIFS(通讯通路门店!$K:$K,通讯通路门店!$S:$S,$G1440)</f>
        <v>0</v>
      </c>
      <c r="AQ1440" s="83"/>
      <c r="AR1440" s="99">
        <f>SUMIFS(通讯通路门店!$T:$T,通讯通路门店!$S:$S,$G1440)</f>
        <v>0</v>
      </c>
      <c r="AS1440" s="99">
        <f>SUMIFS(通讯通路门店!$U:$U,通讯通路门店!$S:$S,$G1440)</f>
        <v>0</v>
      </c>
      <c r="AT1440" s="99">
        <f>SUMIFS(通讯通路门店!$V:$V,通讯通路门店!$S:$S,$G1440)</f>
        <v>0</v>
      </c>
      <c r="AU1440" s="99">
        <f>SUMIFS(通讯通路门店!$W:$W,通讯通路门店!$S:$S,$G1440)</f>
        <v>0</v>
      </c>
      <c r="AV1440" s="99">
        <f>SUMIFS(通讯通路门店!$Z:$Z,通讯通路门店!$S:$S,$G1440)</f>
        <v>0</v>
      </c>
      <c r="AW1440" s="99">
        <f>SUMIFS(通讯通路门店!$AB:$AB,通讯通路门店!$S:$S,$G1440)</f>
        <v>0</v>
      </c>
      <c r="AX1440" s="99">
        <f>SUMIFS(通讯通路门店!$X:$X,通讯通路门店!$S:$S,$G1440)</f>
        <v>0</v>
      </c>
      <c r="AY1440" s="99">
        <f>SUMIFS(通讯通路门店!$Y:$Y,通讯通路门店!$S:$S,$G1440)</f>
        <v>0</v>
      </c>
      <c r="AZ1440" s="99">
        <f>SUMIFS(通讯通路门店!$AA:$AA,通讯通路门店!$S:$S,$G1440)</f>
        <v>0</v>
      </c>
      <c r="BA1440" s="99">
        <f t="shared" si="113"/>
        <v>0</v>
      </c>
      <c r="BB1440" s="99">
        <f t="shared" si="114"/>
        <v>0</v>
      </c>
      <c r="BC1440" s="99">
        <f>SUMIFS(通讯通路门店!$W:$W,通讯通路门店!$S:$S,$G1440,通讯通路门店!$J:$J,"荣耀体验店")+SUMIFS(通讯通路门店!$W:$W,通讯通路门店!$S:$S,$G1440,通讯通路门店!$J:$J,"荣耀授权专卖店")</f>
        <v>0</v>
      </c>
      <c r="BD1440" s="99">
        <f>SUMIFS(通讯通路门店!$Z:$Z,通讯通路门店!$S:$S,$G1440,通讯通路门店!$J:$J,"VIVO体验店")</f>
        <v>0</v>
      </c>
      <c r="BE1440" s="99">
        <f>SUMIFS(通讯通路门店!$AB:$AB,通讯通路门店!$S:$S,$G1440,通讯通路门店!$J:$J,"OPPO体验店")</f>
        <v>0</v>
      </c>
      <c r="BF1440" s="99">
        <f>SUMIFS(通讯通路门店!$X:$X,通讯通路门店!$S:$S,$G1440,通讯通路门店!$J:$J,"华为授权体验店")+SUMIFS(通讯通路门店!$AA:$AA,通讯通路门店!$S:$S,$G1440,通讯通路门店!$J:$J,"华为堡垒店")</f>
        <v>0</v>
      </c>
      <c r="BG1440" s="99">
        <f>SUMIFS(通讯通路门店!$Y:$Y,通讯通路门店!$S:$S,$G1440,通讯通路门店!$J:$J,"小米体验店")</f>
        <v>0</v>
      </c>
      <c r="BH1440" s="99">
        <f>SUMIFS(通讯通路门店!$AA:$AA,通讯通路门店!$S:$S,$G1440,通讯通路门店!$J:$J,"苹果体验店")</f>
        <v>0</v>
      </c>
      <c r="BI1440" s="99">
        <f>SUMIFS(通讯通路门店!$K:$K,通讯通路门店!$S:$S,$G1440,通讯通路门店!$J:$J,"其他品牌专卖店")</f>
        <v>0</v>
      </c>
      <c r="BJ1440" s="99">
        <f>SUMIFS(通讯通路门店!$AC:$AC,通讯通路门店!$S:$S,$G1440)</f>
        <v>0</v>
      </c>
      <c r="BK1440" s="99">
        <f>SUMIFS(通讯通路门店!$AD:$AD,通讯通路门店!$S:$S,$G1440)</f>
        <v>0</v>
      </c>
      <c r="BL1440" s="99">
        <f>SUMIFS(通讯通路门店!$AE:$AE,通讯通路门店!$S:$S,$G1440)</f>
        <v>0</v>
      </c>
      <c r="BM1440" s="99">
        <f>SUMIFS(通讯通路门店!$AF:$AF,通讯通路门店!$S:$S,$G1440)</f>
        <v>0</v>
      </c>
      <c r="BN1440" s="99">
        <f>SUMIFS(通讯通路门店!$AG:$AG,通讯通路门店!$S:$S,$G1440)</f>
        <v>0</v>
      </c>
      <c r="BO1440" s="99">
        <f>SUMIFS(通讯通路门店!$AH:$AH,通讯通路门店!$S:$S,$G1440)</f>
        <v>0</v>
      </c>
      <c r="BP1440" s="99">
        <f>SUMIFS(通讯通路门店!$AI:$AI,通讯通路门店!$S:$S,$G1440)</f>
        <v>0</v>
      </c>
      <c r="BQ1440" s="83"/>
    </row>
    <row r="1441" spans="1:69">
      <c r="A1441" s="99" t="str">
        <f>IFERROR(_xlfn.XLOOKUP($G1441,通讯通路门店!$S$4:$S$993933,通讯通路门店!$A$4:$A$993933,0,0),"")</f>
        <v>海南省</v>
      </c>
      <c r="B1441" s="99" t="str">
        <f>IFERROR(_xlfn.XLOOKUP($G1441,通讯通路门店!$S$4:$S$993933,通讯通路门店!$B$4:$B$993933,0,0),"")</f>
        <v>乐东黎族自治县</v>
      </c>
      <c r="C1441" s="99" t="str">
        <f>IFERROR(_xlfn.XLOOKUP($G1441,通讯通路门店!$S$4:$S$993933,通讯通路门店!$C$4:$C$993933,0,0),"")</f>
        <v>乐东黎族自治县</v>
      </c>
      <c r="D1441" s="99" t="str">
        <f>IFERROR(_xlfn.XLOOKUP($G1441,通讯通路门店!$S$4:$S$993933,通讯通路门店!$D$4:$D$993933,0,0),"")</f>
        <v>万冲镇</v>
      </c>
      <c r="E1441" s="83"/>
      <c r="F1441" s="83"/>
      <c r="G1441" s="101"/>
      <c r="H1441" s="102">
        <f>IFERROR(_xlfn.XLOOKUP($G1441,通讯通路门店!$S$4:$S$993933,通讯通路门店!$R$4:$R$993933,0,0),"")</f>
        <v>0</v>
      </c>
      <c r="I1441" s="83"/>
      <c r="J1441" s="83"/>
      <c r="K1441" s="83"/>
      <c r="L1441" s="83"/>
      <c r="M1441" s="83"/>
      <c r="N1441" s="83"/>
      <c r="O1441" s="83"/>
      <c r="P1441" s="83"/>
      <c r="Q1441" s="83"/>
      <c r="R1441" s="83"/>
      <c r="S1441" s="83"/>
      <c r="T1441" s="83"/>
      <c r="U1441" s="99">
        <f>COUNTIF(通讯通路门店!$S:$S,$G1441)</f>
        <v>0</v>
      </c>
      <c r="V1441" s="99">
        <f>COUNTIFS(通讯通路门店!$S:$S,$G1441,通讯通路门店!$J:$J,"综合卖场")</f>
        <v>0</v>
      </c>
      <c r="W1441" s="99">
        <f>SUMIFS(通讯通路门店!$AJ:$AJ,通讯通路门店!$S:$S,通讯客户沙盘!$G1441)</f>
        <v>0</v>
      </c>
      <c r="X1441" s="99">
        <f t="shared" si="110"/>
        <v>0</v>
      </c>
      <c r="Y1441" s="99">
        <f>COUNTIFS(通讯通路门店!$S:$S,$G1441,通讯通路门店!$J:$J,"荣耀体验店")+COUNTIFS(通讯通路门店!$S:$S,$G1441,通讯通路门店!$J:$J,"荣耀授权专卖店")</f>
        <v>0</v>
      </c>
      <c r="Z1441" s="99">
        <f>COUNTIFS(通讯通路门店!$S:$S,$G1441,通讯通路门店!$J:$J,"VIVO体验店")</f>
        <v>0</v>
      </c>
      <c r="AA1441" s="99">
        <f>COUNTIFS(通讯通路门店!$S:$S,$G1441,通讯通路门店!$J:$J,"OPPO体验店")</f>
        <v>0</v>
      </c>
      <c r="AB1441" s="99">
        <f>COUNTIFS(通讯通路门店!$S:$S,$G1441,通讯通路门店!$J:$J,"华为授权体验店")+COUNTIFS(通讯通路门店!$S:$S,$G1441,通讯通路门店!$J:$J,"华为堡垒店")</f>
        <v>0</v>
      </c>
      <c r="AC1441" s="99">
        <f>COUNTIFS(通讯通路门店!$S:$S,$G1441,通讯通路门店!$J:$J,"小米体验店")</f>
        <v>0</v>
      </c>
      <c r="AD1441" s="99">
        <f>COUNTIFS(通讯通路门店!$S:$S,$G1441,通讯通路门店!$J:$J,"苹果体验店")</f>
        <v>0</v>
      </c>
      <c r="AE1441" s="99">
        <f>COUNTIFS(通讯通路门店!$S:$S,$G1441,通讯通路门店!$J:$J,"其他品牌专卖店")</f>
        <v>0</v>
      </c>
      <c r="AF1441" s="99">
        <f>SUMIFS(通讯通路门店!$BI:$BI,通讯通路门店!$S:$S,$G1441)</f>
        <v>0</v>
      </c>
      <c r="AG1441" s="99">
        <f>SUMIFS(通讯通路门店!$BH:$BH,通讯通路门店!$S:$S,$G1441)</f>
        <v>0</v>
      </c>
      <c r="AH1441" s="99">
        <f t="shared" si="111"/>
        <v>0</v>
      </c>
      <c r="AI1441" s="99">
        <f>SUMIFS(通讯通路门店!$BB:$BB,通讯通路门店!$S:$S,$G1441)</f>
        <v>0</v>
      </c>
      <c r="AJ1441" s="99">
        <f>SUMIFS(通讯通路门店!$BE:$BE,通讯通路门店!$S:$S,$G1441)</f>
        <v>0</v>
      </c>
      <c r="AK1441" s="99">
        <f>SUMIFS(通讯通路门店!$BG:$BG,通讯通路门店!$S:$S,$G1441)</f>
        <v>0</v>
      </c>
      <c r="AL1441" s="99">
        <f>SUMIFS(通讯通路门店!$BC:$BC,通讯通路门店!$S:$S,$G1441)</f>
        <v>0</v>
      </c>
      <c r="AM1441" s="99">
        <f>SUMIFS(通讯通路门店!$BD:$BD,通讯通路门店!$S:$S,$G1441)</f>
        <v>0</v>
      </c>
      <c r="AN1441" s="99">
        <f>SUMIFS(通讯通路门店!$BF:$BF,通讯通路门店!$S:$S,$G1441)</f>
        <v>0</v>
      </c>
      <c r="AO1441" s="99">
        <f t="shared" si="112"/>
        <v>0</v>
      </c>
      <c r="AP1441" s="99">
        <f>SUMIFS(通讯通路门店!$K:$K,通讯通路门店!$S:$S,$G1441)</f>
        <v>0</v>
      </c>
      <c r="AQ1441" s="83"/>
      <c r="AR1441" s="99">
        <f>SUMIFS(通讯通路门店!$T:$T,通讯通路门店!$S:$S,$G1441)</f>
        <v>0</v>
      </c>
      <c r="AS1441" s="99">
        <f>SUMIFS(通讯通路门店!$U:$U,通讯通路门店!$S:$S,$G1441)</f>
        <v>0</v>
      </c>
      <c r="AT1441" s="99">
        <f>SUMIFS(通讯通路门店!$V:$V,通讯通路门店!$S:$S,$G1441)</f>
        <v>0</v>
      </c>
      <c r="AU1441" s="99">
        <f>SUMIFS(通讯通路门店!$W:$W,通讯通路门店!$S:$S,$G1441)</f>
        <v>0</v>
      </c>
      <c r="AV1441" s="99">
        <f>SUMIFS(通讯通路门店!$Z:$Z,通讯通路门店!$S:$S,$G1441)</f>
        <v>0</v>
      </c>
      <c r="AW1441" s="99">
        <f>SUMIFS(通讯通路门店!$AB:$AB,通讯通路门店!$S:$S,$G1441)</f>
        <v>0</v>
      </c>
      <c r="AX1441" s="99">
        <f>SUMIFS(通讯通路门店!$X:$X,通讯通路门店!$S:$S,$G1441)</f>
        <v>0</v>
      </c>
      <c r="AY1441" s="99">
        <f>SUMIFS(通讯通路门店!$Y:$Y,通讯通路门店!$S:$S,$G1441)</f>
        <v>0</v>
      </c>
      <c r="AZ1441" s="99">
        <f>SUMIFS(通讯通路门店!$AA:$AA,通讯通路门店!$S:$S,$G1441)</f>
        <v>0</v>
      </c>
      <c r="BA1441" s="99">
        <f t="shared" si="113"/>
        <v>0</v>
      </c>
      <c r="BB1441" s="99">
        <f t="shared" si="114"/>
        <v>0</v>
      </c>
      <c r="BC1441" s="99">
        <f>SUMIFS(通讯通路门店!$W:$W,通讯通路门店!$S:$S,$G1441,通讯通路门店!$J:$J,"荣耀体验店")+SUMIFS(通讯通路门店!$W:$W,通讯通路门店!$S:$S,$G1441,通讯通路门店!$J:$J,"荣耀授权专卖店")</f>
        <v>0</v>
      </c>
      <c r="BD1441" s="99">
        <f>SUMIFS(通讯通路门店!$Z:$Z,通讯通路门店!$S:$S,$G1441,通讯通路门店!$J:$J,"VIVO体验店")</f>
        <v>0</v>
      </c>
      <c r="BE1441" s="99">
        <f>SUMIFS(通讯通路门店!$AB:$AB,通讯通路门店!$S:$S,$G1441,通讯通路门店!$J:$J,"OPPO体验店")</f>
        <v>0</v>
      </c>
      <c r="BF1441" s="99">
        <f>SUMIFS(通讯通路门店!$X:$X,通讯通路门店!$S:$S,$G1441,通讯通路门店!$J:$J,"华为授权体验店")+SUMIFS(通讯通路门店!$AA:$AA,通讯通路门店!$S:$S,$G1441,通讯通路门店!$J:$J,"华为堡垒店")</f>
        <v>0</v>
      </c>
      <c r="BG1441" s="99">
        <f>SUMIFS(通讯通路门店!$Y:$Y,通讯通路门店!$S:$S,$G1441,通讯通路门店!$J:$J,"小米体验店")</f>
        <v>0</v>
      </c>
      <c r="BH1441" s="99">
        <f>SUMIFS(通讯通路门店!$AA:$AA,通讯通路门店!$S:$S,$G1441,通讯通路门店!$J:$J,"苹果体验店")</f>
        <v>0</v>
      </c>
      <c r="BI1441" s="99">
        <f>SUMIFS(通讯通路门店!$K:$K,通讯通路门店!$S:$S,$G1441,通讯通路门店!$J:$J,"其他品牌专卖店")</f>
        <v>0</v>
      </c>
      <c r="BJ1441" s="99">
        <f>SUMIFS(通讯通路门店!$AC:$AC,通讯通路门店!$S:$S,$G1441)</f>
        <v>0</v>
      </c>
      <c r="BK1441" s="99">
        <f>SUMIFS(通讯通路门店!$AD:$AD,通讯通路门店!$S:$S,$G1441)</f>
        <v>0</v>
      </c>
      <c r="BL1441" s="99">
        <f>SUMIFS(通讯通路门店!$AE:$AE,通讯通路门店!$S:$S,$G1441)</f>
        <v>0</v>
      </c>
      <c r="BM1441" s="99">
        <f>SUMIFS(通讯通路门店!$AF:$AF,通讯通路门店!$S:$S,$G1441)</f>
        <v>0</v>
      </c>
      <c r="BN1441" s="99">
        <f>SUMIFS(通讯通路门店!$AG:$AG,通讯通路门店!$S:$S,$G1441)</f>
        <v>0</v>
      </c>
      <c r="BO1441" s="99">
        <f>SUMIFS(通讯通路门店!$AH:$AH,通讯通路门店!$S:$S,$G1441)</f>
        <v>0</v>
      </c>
      <c r="BP1441" s="99">
        <f>SUMIFS(通讯通路门店!$AI:$AI,通讯通路门店!$S:$S,$G1441)</f>
        <v>0</v>
      </c>
      <c r="BQ1441" s="83"/>
    </row>
    <row r="1442" spans="1:69">
      <c r="A1442" s="99" t="str">
        <f>IFERROR(_xlfn.XLOOKUP($G1442,通讯通路门店!$S$4:$S$993933,通讯通路门店!$A$4:$A$993933,0,0),"")</f>
        <v>海南省</v>
      </c>
      <c r="B1442" s="99" t="str">
        <f>IFERROR(_xlfn.XLOOKUP($G1442,通讯通路门店!$S$4:$S$993933,通讯通路门店!$B$4:$B$993933,0,0),"")</f>
        <v>乐东黎族自治县</v>
      </c>
      <c r="C1442" s="99" t="str">
        <f>IFERROR(_xlfn.XLOOKUP($G1442,通讯通路门店!$S$4:$S$993933,通讯通路门店!$C$4:$C$993933,0,0),"")</f>
        <v>乐东黎族自治县</v>
      </c>
      <c r="D1442" s="99" t="str">
        <f>IFERROR(_xlfn.XLOOKUP($G1442,通讯通路门店!$S$4:$S$993933,通讯通路门店!$D$4:$D$993933,0,0),"")</f>
        <v>万冲镇</v>
      </c>
      <c r="E1442" s="83"/>
      <c r="F1442" s="83"/>
      <c r="G1442" s="101"/>
      <c r="H1442" s="102">
        <f>IFERROR(_xlfn.XLOOKUP($G1442,通讯通路门店!$S$4:$S$993933,通讯通路门店!$R$4:$R$993933,0,0),"")</f>
        <v>0</v>
      </c>
      <c r="I1442" s="83"/>
      <c r="J1442" s="83"/>
      <c r="K1442" s="83"/>
      <c r="L1442" s="83"/>
      <c r="M1442" s="83"/>
      <c r="N1442" s="83"/>
      <c r="O1442" s="83"/>
      <c r="P1442" s="83"/>
      <c r="Q1442" s="83"/>
      <c r="R1442" s="83"/>
      <c r="S1442" s="83"/>
      <c r="T1442" s="83"/>
      <c r="U1442" s="99">
        <f>COUNTIF(通讯通路门店!$S:$S,$G1442)</f>
        <v>0</v>
      </c>
      <c r="V1442" s="99">
        <f>COUNTIFS(通讯通路门店!$S:$S,$G1442,通讯通路门店!$J:$J,"综合卖场")</f>
        <v>0</v>
      </c>
      <c r="W1442" s="99">
        <f>SUMIFS(通讯通路门店!$AJ:$AJ,通讯通路门店!$S:$S,通讯客户沙盘!$G1442)</f>
        <v>0</v>
      </c>
      <c r="X1442" s="99">
        <f t="shared" si="110"/>
        <v>0</v>
      </c>
      <c r="Y1442" s="99">
        <f>COUNTIFS(通讯通路门店!$S:$S,$G1442,通讯通路门店!$J:$J,"荣耀体验店")+COUNTIFS(通讯通路门店!$S:$S,$G1442,通讯通路门店!$J:$J,"荣耀授权专卖店")</f>
        <v>0</v>
      </c>
      <c r="Z1442" s="99">
        <f>COUNTIFS(通讯通路门店!$S:$S,$G1442,通讯通路门店!$J:$J,"VIVO体验店")</f>
        <v>0</v>
      </c>
      <c r="AA1442" s="99">
        <f>COUNTIFS(通讯通路门店!$S:$S,$G1442,通讯通路门店!$J:$J,"OPPO体验店")</f>
        <v>0</v>
      </c>
      <c r="AB1442" s="99">
        <f>COUNTIFS(通讯通路门店!$S:$S,$G1442,通讯通路门店!$J:$J,"华为授权体验店")+COUNTIFS(通讯通路门店!$S:$S,$G1442,通讯通路门店!$J:$J,"华为堡垒店")</f>
        <v>0</v>
      </c>
      <c r="AC1442" s="99">
        <f>COUNTIFS(通讯通路门店!$S:$S,$G1442,通讯通路门店!$J:$J,"小米体验店")</f>
        <v>0</v>
      </c>
      <c r="AD1442" s="99">
        <f>COUNTIFS(通讯通路门店!$S:$S,$G1442,通讯通路门店!$J:$J,"苹果体验店")</f>
        <v>0</v>
      </c>
      <c r="AE1442" s="99">
        <f>COUNTIFS(通讯通路门店!$S:$S,$G1442,通讯通路门店!$J:$J,"其他品牌专卖店")</f>
        <v>0</v>
      </c>
      <c r="AF1442" s="99">
        <f>SUMIFS(通讯通路门店!$BI:$BI,通讯通路门店!$S:$S,$G1442)</f>
        <v>0</v>
      </c>
      <c r="AG1442" s="99">
        <f>SUMIFS(通讯通路门店!$BH:$BH,通讯通路门店!$S:$S,$G1442)</f>
        <v>0</v>
      </c>
      <c r="AH1442" s="99">
        <f t="shared" si="111"/>
        <v>0</v>
      </c>
      <c r="AI1442" s="99">
        <f>SUMIFS(通讯通路门店!$BB:$BB,通讯通路门店!$S:$S,$G1442)</f>
        <v>0</v>
      </c>
      <c r="AJ1442" s="99">
        <f>SUMIFS(通讯通路门店!$BE:$BE,通讯通路门店!$S:$S,$G1442)</f>
        <v>0</v>
      </c>
      <c r="AK1442" s="99">
        <f>SUMIFS(通讯通路门店!$BG:$BG,通讯通路门店!$S:$S,$G1442)</f>
        <v>0</v>
      </c>
      <c r="AL1442" s="99">
        <f>SUMIFS(通讯通路门店!$BC:$BC,通讯通路门店!$S:$S,$G1442)</f>
        <v>0</v>
      </c>
      <c r="AM1442" s="99">
        <f>SUMIFS(通讯通路门店!$BD:$BD,通讯通路门店!$S:$S,$G1442)</f>
        <v>0</v>
      </c>
      <c r="AN1442" s="99">
        <f>SUMIFS(通讯通路门店!$BF:$BF,通讯通路门店!$S:$S,$G1442)</f>
        <v>0</v>
      </c>
      <c r="AO1442" s="99">
        <f t="shared" si="112"/>
        <v>0</v>
      </c>
      <c r="AP1442" s="99">
        <f>SUMIFS(通讯通路门店!$K:$K,通讯通路门店!$S:$S,$G1442)</f>
        <v>0</v>
      </c>
      <c r="AQ1442" s="83"/>
      <c r="AR1442" s="99">
        <f>SUMIFS(通讯通路门店!$T:$T,通讯通路门店!$S:$S,$G1442)</f>
        <v>0</v>
      </c>
      <c r="AS1442" s="99">
        <f>SUMIFS(通讯通路门店!$U:$U,通讯通路门店!$S:$S,$G1442)</f>
        <v>0</v>
      </c>
      <c r="AT1442" s="99">
        <f>SUMIFS(通讯通路门店!$V:$V,通讯通路门店!$S:$S,$G1442)</f>
        <v>0</v>
      </c>
      <c r="AU1442" s="99">
        <f>SUMIFS(通讯通路门店!$W:$W,通讯通路门店!$S:$S,$G1442)</f>
        <v>0</v>
      </c>
      <c r="AV1442" s="99">
        <f>SUMIFS(通讯通路门店!$Z:$Z,通讯通路门店!$S:$S,$G1442)</f>
        <v>0</v>
      </c>
      <c r="AW1442" s="99">
        <f>SUMIFS(通讯通路门店!$AB:$AB,通讯通路门店!$S:$S,$G1442)</f>
        <v>0</v>
      </c>
      <c r="AX1442" s="99">
        <f>SUMIFS(通讯通路门店!$X:$X,通讯通路门店!$S:$S,$G1442)</f>
        <v>0</v>
      </c>
      <c r="AY1442" s="99">
        <f>SUMIFS(通讯通路门店!$Y:$Y,通讯通路门店!$S:$S,$G1442)</f>
        <v>0</v>
      </c>
      <c r="AZ1442" s="99">
        <f>SUMIFS(通讯通路门店!$AA:$AA,通讯通路门店!$S:$S,$G1442)</f>
        <v>0</v>
      </c>
      <c r="BA1442" s="99">
        <f t="shared" si="113"/>
        <v>0</v>
      </c>
      <c r="BB1442" s="99">
        <f t="shared" si="114"/>
        <v>0</v>
      </c>
      <c r="BC1442" s="99">
        <f>SUMIFS(通讯通路门店!$W:$W,通讯通路门店!$S:$S,$G1442,通讯通路门店!$J:$J,"荣耀体验店")+SUMIFS(通讯通路门店!$W:$W,通讯通路门店!$S:$S,$G1442,通讯通路门店!$J:$J,"荣耀授权专卖店")</f>
        <v>0</v>
      </c>
      <c r="BD1442" s="99">
        <f>SUMIFS(通讯通路门店!$Z:$Z,通讯通路门店!$S:$S,$G1442,通讯通路门店!$J:$J,"VIVO体验店")</f>
        <v>0</v>
      </c>
      <c r="BE1442" s="99">
        <f>SUMIFS(通讯通路门店!$AB:$AB,通讯通路门店!$S:$S,$G1442,通讯通路门店!$J:$J,"OPPO体验店")</f>
        <v>0</v>
      </c>
      <c r="BF1442" s="99">
        <f>SUMIFS(通讯通路门店!$X:$X,通讯通路门店!$S:$S,$G1442,通讯通路门店!$J:$J,"华为授权体验店")+SUMIFS(通讯通路门店!$AA:$AA,通讯通路门店!$S:$S,$G1442,通讯通路门店!$J:$J,"华为堡垒店")</f>
        <v>0</v>
      </c>
      <c r="BG1442" s="99">
        <f>SUMIFS(通讯通路门店!$Y:$Y,通讯通路门店!$S:$S,$G1442,通讯通路门店!$J:$J,"小米体验店")</f>
        <v>0</v>
      </c>
      <c r="BH1442" s="99">
        <f>SUMIFS(通讯通路门店!$AA:$AA,通讯通路门店!$S:$S,$G1442,通讯通路门店!$J:$J,"苹果体验店")</f>
        <v>0</v>
      </c>
      <c r="BI1442" s="99">
        <f>SUMIFS(通讯通路门店!$K:$K,通讯通路门店!$S:$S,$G1442,通讯通路门店!$J:$J,"其他品牌专卖店")</f>
        <v>0</v>
      </c>
      <c r="BJ1442" s="99">
        <f>SUMIFS(通讯通路门店!$AC:$AC,通讯通路门店!$S:$S,$G1442)</f>
        <v>0</v>
      </c>
      <c r="BK1442" s="99">
        <f>SUMIFS(通讯通路门店!$AD:$AD,通讯通路门店!$S:$S,$G1442)</f>
        <v>0</v>
      </c>
      <c r="BL1442" s="99">
        <f>SUMIFS(通讯通路门店!$AE:$AE,通讯通路门店!$S:$S,$G1442)</f>
        <v>0</v>
      </c>
      <c r="BM1442" s="99">
        <f>SUMIFS(通讯通路门店!$AF:$AF,通讯通路门店!$S:$S,$G1442)</f>
        <v>0</v>
      </c>
      <c r="BN1442" s="99">
        <f>SUMIFS(通讯通路门店!$AG:$AG,通讯通路门店!$S:$S,$G1442)</f>
        <v>0</v>
      </c>
      <c r="BO1442" s="99">
        <f>SUMIFS(通讯通路门店!$AH:$AH,通讯通路门店!$S:$S,$G1442)</f>
        <v>0</v>
      </c>
      <c r="BP1442" s="99">
        <f>SUMIFS(通讯通路门店!$AI:$AI,通讯通路门店!$S:$S,$G1442)</f>
        <v>0</v>
      </c>
      <c r="BQ1442" s="83"/>
    </row>
    <row r="1443" spans="1:69">
      <c r="A1443" s="99" t="str">
        <f>IFERROR(_xlfn.XLOOKUP($G1443,通讯通路门店!$S$4:$S$993933,通讯通路门店!$A$4:$A$993933,0,0),"")</f>
        <v>海南省</v>
      </c>
      <c r="B1443" s="99" t="str">
        <f>IFERROR(_xlfn.XLOOKUP($G1443,通讯通路门店!$S$4:$S$993933,通讯通路门店!$B$4:$B$993933,0,0),"")</f>
        <v>乐东黎族自治县</v>
      </c>
      <c r="C1443" s="99" t="str">
        <f>IFERROR(_xlfn.XLOOKUP($G1443,通讯通路门店!$S$4:$S$993933,通讯通路门店!$C$4:$C$993933,0,0),"")</f>
        <v>乐东黎族自治县</v>
      </c>
      <c r="D1443" s="99" t="str">
        <f>IFERROR(_xlfn.XLOOKUP($G1443,通讯通路门店!$S$4:$S$993933,通讯通路门店!$D$4:$D$993933,0,0),"")</f>
        <v>万冲镇</v>
      </c>
      <c r="E1443" s="83"/>
      <c r="F1443" s="83"/>
      <c r="G1443" s="101"/>
      <c r="H1443" s="102">
        <f>IFERROR(_xlfn.XLOOKUP($G1443,通讯通路门店!$S$4:$S$993933,通讯通路门店!$R$4:$R$993933,0,0),"")</f>
        <v>0</v>
      </c>
      <c r="I1443" s="83"/>
      <c r="J1443" s="83"/>
      <c r="K1443" s="83"/>
      <c r="L1443" s="83"/>
      <c r="M1443" s="83"/>
      <c r="N1443" s="83"/>
      <c r="O1443" s="83"/>
      <c r="P1443" s="83"/>
      <c r="Q1443" s="83"/>
      <c r="R1443" s="83"/>
      <c r="S1443" s="83"/>
      <c r="T1443" s="83"/>
      <c r="U1443" s="99">
        <f>COUNTIF(通讯通路门店!$S:$S,$G1443)</f>
        <v>0</v>
      </c>
      <c r="V1443" s="99">
        <f>COUNTIFS(通讯通路门店!$S:$S,$G1443,通讯通路门店!$J:$J,"综合卖场")</f>
        <v>0</v>
      </c>
      <c r="W1443" s="99">
        <f>SUMIFS(通讯通路门店!$AJ:$AJ,通讯通路门店!$S:$S,通讯客户沙盘!$G1443)</f>
        <v>0</v>
      </c>
      <c r="X1443" s="99">
        <f t="shared" si="110"/>
        <v>0</v>
      </c>
      <c r="Y1443" s="99">
        <f>COUNTIFS(通讯通路门店!$S:$S,$G1443,通讯通路门店!$J:$J,"荣耀体验店")+COUNTIFS(通讯通路门店!$S:$S,$G1443,通讯通路门店!$J:$J,"荣耀授权专卖店")</f>
        <v>0</v>
      </c>
      <c r="Z1443" s="99">
        <f>COUNTIFS(通讯通路门店!$S:$S,$G1443,通讯通路门店!$J:$J,"VIVO体验店")</f>
        <v>0</v>
      </c>
      <c r="AA1443" s="99">
        <f>COUNTIFS(通讯通路门店!$S:$S,$G1443,通讯通路门店!$J:$J,"OPPO体验店")</f>
        <v>0</v>
      </c>
      <c r="AB1443" s="99">
        <f>COUNTIFS(通讯通路门店!$S:$S,$G1443,通讯通路门店!$J:$J,"华为授权体验店")+COUNTIFS(通讯通路门店!$S:$S,$G1443,通讯通路门店!$J:$J,"华为堡垒店")</f>
        <v>0</v>
      </c>
      <c r="AC1443" s="99">
        <f>COUNTIFS(通讯通路门店!$S:$S,$G1443,通讯通路门店!$J:$J,"小米体验店")</f>
        <v>0</v>
      </c>
      <c r="AD1443" s="99">
        <f>COUNTIFS(通讯通路门店!$S:$S,$G1443,通讯通路门店!$J:$J,"苹果体验店")</f>
        <v>0</v>
      </c>
      <c r="AE1443" s="99">
        <f>COUNTIFS(通讯通路门店!$S:$S,$G1443,通讯通路门店!$J:$J,"其他品牌专卖店")</f>
        <v>0</v>
      </c>
      <c r="AF1443" s="99">
        <f>SUMIFS(通讯通路门店!$BI:$BI,通讯通路门店!$S:$S,$G1443)</f>
        <v>0</v>
      </c>
      <c r="AG1443" s="99">
        <f>SUMIFS(通讯通路门店!$BH:$BH,通讯通路门店!$S:$S,$G1443)</f>
        <v>0</v>
      </c>
      <c r="AH1443" s="99">
        <f t="shared" si="111"/>
        <v>0</v>
      </c>
      <c r="AI1443" s="99">
        <f>SUMIFS(通讯通路门店!$BB:$BB,通讯通路门店!$S:$S,$G1443)</f>
        <v>0</v>
      </c>
      <c r="AJ1443" s="99">
        <f>SUMIFS(通讯通路门店!$BE:$BE,通讯通路门店!$S:$S,$G1443)</f>
        <v>0</v>
      </c>
      <c r="AK1443" s="99">
        <f>SUMIFS(通讯通路门店!$BG:$BG,通讯通路门店!$S:$S,$G1443)</f>
        <v>0</v>
      </c>
      <c r="AL1443" s="99">
        <f>SUMIFS(通讯通路门店!$BC:$BC,通讯通路门店!$S:$S,$G1443)</f>
        <v>0</v>
      </c>
      <c r="AM1443" s="99">
        <f>SUMIFS(通讯通路门店!$BD:$BD,通讯通路门店!$S:$S,$G1443)</f>
        <v>0</v>
      </c>
      <c r="AN1443" s="99">
        <f>SUMIFS(通讯通路门店!$BF:$BF,通讯通路门店!$S:$S,$G1443)</f>
        <v>0</v>
      </c>
      <c r="AO1443" s="99">
        <f t="shared" si="112"/>
        <v>0</v>
      </c>
      <c r="AP1443" s="99">
        <f>SUMIFS(通讯通路门店!$K:$K,通讯通路门店!$S:$S,$G1443)</f>
        <v>0</v>
      </c>
      <c r="AQ1443" s="83"/>
      <c r="AR1443" s="99">
        <f>SUMIFS(通讯通路门店!$T:$T,通讯通路门店!$S:$S,$G1443)</f>
        <v>0</v>
      </c>
      <c r="AS1443" s="99">
        <f>SUMIFS(通讯通路门店!$U:$U,通讯通路门店!$S:$S,$G1443)</f>
        <v>0</v>
      </c>
      <c r="AT1443" s="99">
        <f>SUMIFS(通讯通路门店!$V:$V,通讯通路门店!$S:$S,$G1443)</f>
        <v>0</v>
      </c>
      <c r="AU1443" s="99">
        <f>SUMIFS(通讯通路门店!$W:$W,通讯通路门店!$S:$S,$G1443)</f>
        <v>0</v>
      </c>
      <c r="AV1443" s="99">
        <f>SUMIFS(通讯通路门店!$Z:$Z,通讯通路门店!$S:$S,$G1443)</f>
        <v>0</v>
      </c>
      <c r="AW1443" s="99">
        <f>SUMIFS(通讯通路门店!$AB:$AB,通讯通路门店!$S:$S,$G1443)</f>
        <v>0</v>
      </c>
      <c r="AX1443" s="99">
        <f>SUMIFS(通讯通路门店!$X:$X,通讯通路门店!$S:$S,$G1443)</f>
        <v>0</v>
      </c>
      <c r="AY1443" s="99">
        <f>SUMIFS(通讯通路门店!$Y:$Y,通讯通路门店!$S:$S,$G1443)</f>
        <v>0</v>
      </c>
      <c r="AZ1443" s="99">
        <f>SUMIFS(通讯通路门店!$AA:$AA,通讯通路门店!$S:$S,$G1443)</f>
        <v>0</v>
      </c>
      <c r="BA1443" s="99">
        <f t="shared" si="113"/>
        <v>0</v>
      </c>
      <c r="BB1443" s="99">
        <f t="shared" si="114"/>
        <v>0</v>
      </c>
      <c r="BC1443" s="99">
        <f>SUMIFS(通讯通路门店!$W:$W,通讯通路门店!$S:$S,$G1443,通讯通路门店!$J:$J,"荣耀体验店")+SUMIFS(通讯通路门店!$W:$W,通讯通路门店!$S:$S,$G1443,通讯通路门店!$J:$J,"荣耀授权专卖店")</f>
        <v>0</v>
      </c>
      <c r="BD1443" s="99">
        <f>SUMIFS(通讯通路门店!$Z:$Z,通讯通路门店!$S:$S,$G1443,通讯通路门店!$J:$J,"VIVO体验店")</f>
        <v>0</v>
      </c>
      <c r="BE1443" s="99">
        <f>SUMIFS(通讯通路门店!$AB:$AB,通讯通路门店!$S:$S,$G1443,通讯通路门店!$J:$J,"OPPO体验店")</f>
        <v>0</v>
      </c>
      <c r="BF1443" s="99">
        <f>SUMIFS(通讯通路门店!$X:$X,通讯通路门店!$S:$S,$G1443,通讯通路门店!$J:$J,"华为授权体验店")+SUMIFS(通讯通路门店!$AA:$AA,通讯通路门店!$S:$S,$G1443,通讯通路门店!$J:$J,"华为堡垒店")</f>
        <v>0</v>
      </c>
      <c r="BG1443" s="99">
        <f>SUMIFS(通讯通路门店!$Y:$Y,通讯通路门店!$S:$S,$G1443,通讯通路门店!$J:$J,"小米体验店")</f>
        <v>0</v>
      </c>
      <c r="BH1443" s="99">
        <f>SUMIFS(通讯通路门店!$AA:$AA,通讯通路门店!$S:$S,$G1443,通讯通路门店!$J:$J,"苹果体验店")</f>
        <v>0</v>
      </c>
      <c r="BI1443" s="99">
        <f>SUMIFS(通讯通路门店!$K:$K,通讯通路门店!$S:$S,$G1443,通讯通路门店!$J:$J,"其他品牌专卖店")</f>
        <v>0</v>
      </c>
      <c r="BJ1443" s="99">
        <f>SUMIFS(通讯通路门店!$AC:$AC,通讯通路门店!$S:$S,$G1443)</f>
        <v>0</v>
      </c>
      <c r="BK1443" s="99">
        <f>SUMIFS(通讯通路门店!$AD:$AD,通讯通路门店!$S:$S,$G1443)</f>
        <v>0</v>
      </c>
      <c r="BL1443" s="99">
        <f>SUMIFS(通讯通路门店!$AE:$AE,通讯通路门店!$S:$S,$G1443)</f>
        <v>0</v>
      </c>
      <c r="BM1443" s="99">
        <f>SUMIFS(通讯通路门店!$AF:$AF,通讯通路门店!$S:$S,$G1443)</f>
        <v>0</v>
      </c>
      <c r="BN1443" s="99">
        <f>SUMIFS(通讯通路门店!$AG:$AG,通讯通路门店!$S:$S,$G1443)</f>
        <v>0</v>
      </c>
      <c r="BO1443" s="99">
        <f>SUMIFS(通讯通路门店!$AH:$AH,通讯通路门店!$S:$S,$G1443)</f>
        <v>0</v>
      </c>
      <c r="BP1443" s="99">
        <f>SUMIFS(通讯通路门店!$AI:$AI,通讯通路门店!$S:$S,$G1443)</f>
        <v>0</v>
      </c>
      <c r="BQ1443" s="83"/>
    </row>
    <row r="1444" spans="1:69">
      <c r="A1444" s="99" t="str">
        <f>IFERROR(_xlfn.XLOOKUP($G1444,通讯通路门店!$S$4:$S$993933,通讯通路门店!$A$4:$A$993933,0,0),"")</f>
        <v>海南省</v>
      </c>
      <c r="B1444" s="99" t="str">
        <f>IFERROR(_xlfn.XLOOKUP($G1444,通讯通路门店!$S$4:$S$993933,通讯通路门店!$B$4:$B$993933,0,0),"")</f>
        <v>乐东黎族自治县</v>
      </c>
      <c r="C1444" s="99" t="str">
        <f>IFERROR(_xlfn.XLOOKUP($G1444,通讯通路门店!$S$4:$S$993933,通讯通路门店!$C$4:$C$993933,0,0),"")</f>
        <v>乐东黎族自治县</v>
      </c>
      <c r="D1444" s="99" t="str">
        <f>IFERROR(_xlfn.XLOOKUP($G1444,通讯通路门店!$S$4:$S$993933,通讯通路门店!$D$4:$D$993933,0,0),"")</f>
        <v>万冲镇</v>
      </c>
      <c r="E1444" s="83"/>
      <c r="F1444" s="83"/>
      <c r="G1444" s="101"/>
      <c r="H1444" s="102">
        <f>IFERROR(_xlfn.XLOOKUP($G1444,通讯通路门店!$S$4:$S$993933,通讯通路门店!$R$4:$R$993933,0,0),"")</f>
        <v>0</v>
      </c>
      <c r="I1444" s="83"/>
      <c r="J1444" s="83"/>
      <c r="K1444" s="83"/>
      <c r="L1444" s="83"/>
      <c r="M1444" s="83"/>
      <c r="N1444" s="83"/>
      <c r="O1444" s="83"/>
      <c r="P1444" s="83"/>
      <c r="Q1444" s="83"/>
      <c r="R1444" s="83"/>
      <c r="S1444" s="83"/>
      <c r="T1444" s="83"/>
      <c r="U1444" s="99">
        <f>COUNTIF(通讯通路门店!$S:$S,$G1444)</f>
        <v>0</v>
      </c>
      <c r="V1444" s="99">
        <f>COUNTIFS(通讯通路门店!$S:$S,$G1444,通讯通路门店!$J:$J,"综合卖场")</f>
        <v>0</v>
      </c>
      <c r="W1444" s="99">
        <f>SUMIFS(通讯通路门店!$AJ:$AJ,通讯通路门店!$S:$S,通讯客户沙盘!$G1444)</f>
        <v>0</v>
      </c>
      <c r="X1444" s="99">
        <f t="shared" si="110"/>
        <v>0</v>
      </c>
      <c r="Y1444" s="99">
        <f>COUNTIFS(通讯通路门店!$S:$S,$G1444,通讯通路门店!$J:$J,"荣耀体验店")+COUNTIFS(通讯通路门店!$S:$S,$G1444,通讯通路门店!$J:$J,"荣耀授权专卖店")</f>
        <v>0</v>
      </c>
      <c r="Z1444" s="99">
        <f>COUNTIFS(通讯通路门店!$S:$S,$G1444,通讯通路门店!$J:$J,"VIVO体验店")</f>
        <v>0</v>
      </c>
      <c r="AA1444" s="99">
        <f>COUNTIFS(通讯通路门店!$S:$S,$G1444,通讯通路门店!$J:$J,"OPPO体验店")</f>
        <v>0</v>
      </c>
      <c r="AB1444" s="99">
        <f>COUNTIFS(通讯通路门店!$S:$S,$G1444,通讯通路门店!$J:$J,"华为授权体验店")+COUNTIFS(通讯通路门店!$S:$S,$G1444,通讯通路门店!$J:$J,"华为堡垒店")</f>
        <v>0</v>
      </c>
      <c r="AC1444" s="99">
        <f>COUNTIFS(通讯通路门店!$S:$S,$G1444,通讯通路门店!$J:$J,"小米体验店")</f>
        <v>0</v>
      </c>
      <c r="AD1444" s="99">
        <f>COUNTIFS(通讯通路门店!$S:$S,$G1444,通讯通路门店!$J:$J,"苹果体验店")</f>
        <v>0</v>
      </c>
      <c r="AE1444" s="99">
        <f>COUNTIFS(通讯通路门店!$S:$S,$G1444,通讯通路门店!$J:$J,"其他品牌专卖店")</f>
        <v>0</v>
      </c>
      <c r="AF1444" s="99">
        <f>SUMIFS(通讯通路门店!$BI:$BI,通讯通路门店!$S:$S,$G1444)</f>
        <v>0</v>
      </c>
      <c r="AG1444" s="99">
        <f>SUMIFS(通讯通路门店!$BH:$BH,通讯通路门店!$S:$S,$G1444)</f>
        <v>0</v>
      </c>
      <c r="AH1444" s="99">
        <f t="shared" si="111"/>
        <v>0</v>
      </c>
      <c r="AI1444" s="99">
        <f>SUMIFS(通讯通路门店!$BB:$BB,通讯通路门店!$S:$S,$G1444)</f>
        <v>0</v>
      </c>
      <c r="AJ1444" s="99">
        <f>SUMIFS(通讯通路门店!$BE:$BE,通讯通路门店!$S:$S,$G1444)</f>
        <v>0</v>
      </c>
      <c r="AK1444" s="99">
        <f>SUMIFS(通讯通路门店!$BG:$BG,通讯通路门店!$S:$S,$G1444)</f>
        <v>0</v>
      </c>
      <c r="AL1444" s="99">
        <f>SUMIFS(通讯通路门店!$BC:$BC,通讯通路门店!$S:$S,$G1444)</f>
        <v>0</v>
      </c>
      <c r="AM1444" s="99">
        <f>SUMIFS(通讯通路门店!$BD:$BD,通讯通路门店!$S:$S,$G1444)</f>
        <v>0</v>
      </c>
      <c r="AN1444" s="99">
        <f>SUMIFS(通讯通路门店!$BF:$BF,通讯通路门店!$S:$S,$G1444)</f>
        <v>0</v>
      </c>
      <c r="AO1444" s="99">
        <f t="shared" si="112"/>
        <v>0</v>
      </c>
      <c r="AP1444" s="99">
        <f>SUMIFS(通讯通路门店!$K:$K,通讯通路门店!$S:$S,$G1444)</f>
        <v>0</v>
      </c>
      <c r="AQ1444" s="83"/>
      <c r="AR1444" s="99">
        <f>SUMIFS(通讯通路门店!$T:$T,通讯通路门店!$S:$S,$G1444)</f>
        <v>0</v>
      </c>
      <c r="AS1444" s="99">
        <f>SUMIFS(通讯通路门店!$U:$U,通讯通路门店!$S:$S,$G1444)</f>
        <v>0</v>
      </c>
      <c r="AT1444" s="99">
        <f>SUMIFS(通讯通路门店!$V:$V,通讯通路门店!$S:$S,$G1444)</f>
        <v>0</v>
      </c>
      <c r="AU1444" s="99">
        <f>SUMIFS(通讯通路门店!$W:$W,通讯通路门店!$S:$S,$G1444)</f>
        <v>0</v>
      </c>
      <c r="AV1444" s="99">
        <f>SUMIFS(通讯通路门店!$Z:$Z,通讯通路门店!$S:$S,$G1444)</f>
        <v>0</v>
      </c>
      <c r="AW1444" s="99">
        <f>SUMIFS(通讯通路门店!$AB:$AB,通讯通路门店!$S:$S,$G1444)</f>
        <v>0</v>
      </c>
      <c r="AX1444" s="99">
        <f>SUMIFS(通讯通路门店!$X:$X,通讯通路门店!$S:$S,$G1444)</f>
        <v>0</v>
      </c>
      <c r="AY1444" s="99">
        <f>SUMIFS(通讯通路门店!$Y:$Y,通讯通路门店!$S:$S,$G1444)</f>
        <v>0</v>
      </c>
      <c r="AZ1444" s="99">
        <f>SUMIFS(通讯通路门店!$AA:$AA,通讯通路门店!$S:$S,$G1444)</f>
        <v>0</v>
      </c>
      <c r="BA1444" s="99">
        <f t="shared" si="113"/>
        <v>0</v>
      </c>
      <c r="BB1444" s="99">
        <f t="shared" si="114"/>
        <v>0</v>
      </c>
      <c r="BC1444" s="99">
        <f>SUMIFS(通讯通路门店!$W:$W,通讯通路门店!$S:$S,$G1444,通讯通路门店!$J:$J,"荣耀体验店")+SUMIFS(通讯通路门店!$W:$W,通讯通路门店!$S:$S,$G1444,通讯通路门店!$J:$J,"荣耀授权专卖店")</f>
        <v>0</v>
      </c>
      <c r="BD1444" s="99">
        <f>SUMIFS(通讯通路门店!$Z:$Z,通讯通路门店!$S:$S,$G1444,通讯通路门店!$J:$J,"VIVO体验店")</f>
        <v>0</v>
      </c>
      <c r="BE1444" s="99">
        <f>SUMIFS(通讯通路门店!$AB:$AB,通讯通路门店!$S:$S,$G1444,通讯通路门店!$J:$J,"OPPO体验店")</f>
        <v>0</v>
      </c>
      <c r="BF1444" s="99">
        <f>SUMIFS(通讯通路门店!$X:$X,通讯通路门店!$S:$S,$G1444,通讯通路门店!$J:$J,"华为授权体验店")+SUMIFS(通讯通路门店!$AA:$AA,通讯通路门店!$S:$S,$G1444,通讯通路门店!$J:$J,"华为堡垒店")</f>
        <v>0</v>
      </c>
      <c r="BG1444" s="99">
        <f>SUMIFS(通讯通路门店!$Y:$Y,通讯通路门店!$S:$S,$G1444,通讯通路门店!$J:$J,"小米体验店")</f>
        <v>0</v>
      </c>
      <c r="BH1444" s="99">
        <f>SUMIFS(通讯通路门店!$AA:$AA,通讯通路门店!$S:$S,$G1444,通讯通路门店!$J:$J,"苹果体验店")</f>
        <v>0</v>
      </c>
      <c r="BI1444" s="99">
        <f>SUMIFS(通讯通路门店!$K:$K,通讯通路门店!$S:$S,$G1444,通讯通路门店!$J:$J,"其他品牌专卖店")</f>
        <v>0</v>
      </c>
      <c r="BJ1444" s="99">
        <f>SUMIFS(通讯通路门店!$AC:$AC,通讯通路门店!$S:$S,$G1444)</f>
        <v>0</v>
      </c>
      <c r="BK1444" s="99">
        <f>SUMIFS(通讯通路门店!$AD:$AD,通讯通路门店!$S:$S,$G1444)</f>
        <v>0</v>
      </c>
      <c r="BL1444" s="99">
        <f>SUMIFS(通讯通路门店!$AE:$AE,通讯通路门店!$S:$S,$G1444)</f>
        <v>0</v>
      </c>
      <c r="BM1444" s="99">
        <f>SUMIFS(通讯通路门店!$AF:$AF,通讯通路门店!$S:$S,$G1444)</f>
        <v>0</v>
      </c>
      <c r="BN1444" s="99">
        <f>SUMIFS(通讯通路门店!$AG:$AG,通讯通路门店!$S:$S,$G1444)</f>
        <v>0</v>
      </c>
      <c r="BO1444" s="99">
        <f>SUMIFS(通讯通路门店!$AH:$AH,通讯通路门店!$S:$S,$G1444)</f>
        <v>0</v>
      </c>
      <c r="BP1444" s="99">
        <f>SUMIFS(通讯通路门店!$AI:$AI,通讯通路门店!$S:$S,$G1444)</f>
        <v>0</v>
      </c>
      <c r="BQ1444" s="83"/>
    </row>
    <row r="1445" spans="1:69">
      <c r="A1445" s="99" t="str">
        <f>IFERROR(_xlfn.XLOOKUP($G1445,通讯通路门店!$S$4:$S$993933,通讯通路门店!$A$4:$A$993933,0,0),"")</f>
        <v>海南省</v>
      </c>
      <c r="B1445" s="99" t="str">
        <f>IFERROR(_xlfn.XLOOKUP($G1445,通讯通路门店!$S$4:$S$993933,通讯通路门店!$B$4:$B$993933,0,0),"")</f>
        <v>乐东黎族自治县</v>
      </c>
      <c r="C1445" s="99" t="str">
        <f>IFERROR(_xlfn.XLOOKUP($G1445,通讯通路门店!$S$4:$S$993933,通讯通路门店!$C$4:$C$993933,0,0),"")</f>
        <v>乐东黎族自治县</v>
      </c>
      <c r="D1445" s="99" t="str">
        <f>IFERROR(_xlfn.XLOOKUP($G1445,通讯通路门店!$S$4:$S$993933,通讯通路门店!$D$4:$D$993933,0,0),"")</f>
        <v>万冲镇</v>
      </c>
      <c r="E1445" s="83"/>
      <c r="F1445" s="83"/>
      <c r="G1445" s="101"/>
      <c r="H1445" s="102">
        <f>IFERROR(_xlfn.XLOOKUP($G1445,通讯通路门店!$S$4:$S$993933,通讯通路门店!$R$4:$R$993933,0,0),"")</f>
        <v>0</v>
      </c>
      <c r="I1445" s="83"/>
      <c r="J1445" s="83"/>
      <c r="K1445" s="83"/>
      <c r="L1445" s="83"/>
      <c r="M1445" s="83"/>
      <c r="N1445" s="83"/>
      <c r="O1445" s="83"/>
      <c r="P1445" s="83"/>
      <c r="Q1445" s="83"/>
      <c r="R1445" s="83"/>
      <c r="S1445" s="83"/>
      <c r="T1445" s="83"/>
      <c r="U1445" s="99">
        <f>COUNTIF(通讯通路门店!$S:$S,$G1445)</f>
        <v>0</v>
      </c>
      <c r="V1445" s="99">
        <f>COUNTIFS(通讯通路门店!$S:$S,$G1445,通讯通路门店!$J:$J,"综合卖场")</f>
        <v>0</v>
      </c>
      <c r="W1445" s="99">
        <f>SUMIFS(通讯通路门店!$AJ:$AJ,通讯通路门店!$S:$S,通讯客户沙盘!$G1445)</f>
        <v>0</v>
      </c>
      <c r="X1445" s="99">
        <f t="shared" si="110"/>
        <v>0</v>
      </c>
      <c r="Y1445" s="99">
        <f>COUNTIFS(通讯通路门店!$S:$S,$G1445,通讯通路门店!$J:$J,"荣耀体验店")+COUNTIFS(通讯通路门店!$S:$S,$G1445,通讯通路门店!$J:$J,"荣耀授权专卖店")</f>
        <v>0</v>
      </c>
      <c r="Z1445" s="99">
        <f>COUNTIFS(通讯通路门店!$S:$S,$G1445,通讯通路门店!$J:$J,"VIVO体验店")</f>
        <v>0</v>
      </c>
      <c r="AA1445" s="99">
        <f>COUNTIFS(通讯通路门店!$S:$S,$G1445,通讯通路门店!$J:$J,"OPPO体验店")</f>
        <v>0</v>
      </c>
      <c r="AB1445" s="99">
        <f>COUNTIFS(通讯通路门店!$S:$S,$G1445,通讯通路门店!$J:$J,"华为授权体验店")+COUNTIFS(通讯通路门店!$S:$S,$G1445,通讯通路门店!$J:$J,"华为堡垒店")</f>
        <v>0</v>
      </c>
      <c r="AC1445" s="99">
        <f>COUNTIFS(通讯通路门店!$S:$S,$G1445,通讯通路门店!$J:$J,"小米体验店")</f>
        <v>0</v>
      </c>
      <c r="AD1445" s="99">
        <f>COUNTIFS(通讯通路门店!$S:$S,$G1445,通讯通路门店!$J:$J,"苹果体验店")</f>
        <v>0</v>
      </c>
      <c r="AE1445" s="99">
        <f>COUNTIFS(通讯通路门店!$S:$S,$G1445,通讯通路门店!$J:$J,"其他品牌专卖店")</f>
        <v>0</v>
      </c>
      <c r="AF1445" s="99">
        <f>SUMIFS(通讯通路门店!$BI:$BI,通讯通路门店!$S:$S,$G1445)</f>
        <v>0</v>
      </c>
      <c r="AG1445" s="99">
        <f>SUMIFS(通讯通路门店!$BH:$BH,通讯通路门店!$S:$S,$G1445)</f>
        <v>0</v>
      </c>
      <c r="AH1445" s="99">
        <f t="shared" si="111"/>
        <v>0</v>
      </c>
      <c r="AI1445" s="99">
        <f>SUMIFS(通讯通路门店!$BB:$BB,通讯通路门店!$S:$S,$G1445)</f>
        <v>0</v>
      </c>
      <c r="AJ1445" s="99">
        <f>SUMIFS(通讯通路门店!$BE:$BE,通讯通路门店!$S:$S,$G1445)</f>
        <v>0</v>
      </c>
      <c r="AK1445" s="99">
        <f>SUMIFS(通讯通路门店!$BG:$BG,通讯通路门店!$S:$S,$G1445)</f>
        <v>0</v>
      </c>
      <c r="AL1445" s="99">
        <f>SUMIFS(通讯通路门店!$BC:$BC,通讯通路门店!$S:$S,$G1445)</f>
        <v>0</v>
      </c>
      <c r="AM1445" s="99">
        <f>SUMIFS(通讯通路门店!$BD:$BD,通讯通路门店!$S:$S,$G1445)</f>
        <v>0</v>
      </c>
      <c r="AN1445" s="99">
        <f>SUMIFS(通讯通路门店!$BF:$BF,通讯通路门店!$S:$S,$G1445)</f>
        <v>0</v>
      </c>
      <c r="AO1445" s="99">
        <f t="shared" si="112"/>
        <v>0</v>
      </c>
      <c r="AP1445" s="99">
        <f>SUMIFS(通讯通路门店!$K:$K,通讯通路门店!$S:$S,$G1445)</f>
        <v>0</v>
      </c>
      <c r="AQ1445" s="83"/>
      <c r="AR1445" s="99">
        <f>SUMIFS(通讯通路门店!$T:$T,通讯通路门店!$S:$S,$G1445)</f>
        <v>0</v>
      </c>
      <c r="AS1445" s="99">
        <f>SUMIFS(通讯通路门店!$U:$U,通讯通路门店!$S:$S,$G1445)</f>
        <v>0</v>
      </c>
      <c r="AT1445" s="99">
        <f>SUMIFS(通讯通路门店!$V:$V,通讯通路门店!$S:$S,$G1445)</f>
        <v>0</v>
      </c>
      <c r="AU1445" s="99">
        <f>SUMIFS(通讯通路门店!$W:$W,通讯通路门店!$S:$S,$G1445)</f>
        <v>0</v>
      </c>
      <c r="AV1445" s="99">
        <f>SUMIFS(通讯通路门店!$Z:$Z,通讯通路门店!$S:$S,$G1445)</f>
        <v>0</v>
      </c>
      <c r="AW1445" s="99">
        <f>SUMIFS(通讯通路门店!$AB:$AB,通讯通路门店!$S:$S,$G1445)</f>
        <v>0</v>
      </c>
      <c r="AX1445" s="99">
        <f>SUMIFS(通讯通路门店!$X:$X,通讯通路门店!$S:$S,$G1445)</f>
        <v>0</v>
      </c>
      <c r="AY1445" s="99">
        <f>SUMIFS(通讯通路门店!$Y:$Y,通讯通路门店!$S:$S,$G1445)</f>
        <v>0</v>
      </c>
      <c r="AZ1445" s="99">
        <f>SUMIFS(通讯通路门店!$AA:$AA,通讯通路门店!$S:$S,$G1445)</f>
        <v>0</v>
      </c>
      <c r="BA1445" s="99">
        <f t="shared" si="113"/>
        <v>0</v>
      </c>
      <c r="BB1445" s="99">
        <f t="shared" si="114"/>
        <v>0</v>
      </c>
      <c r="BC1445" s="99">
        <f>SUMIFS(通讯通路门店!$W:$W,通讯通路门店!$S:$S,$G1445,通讯通路门店!$J:$J,"荣耀体验店")+SUMIFS(通讯通路门店!$W:$W,通讯通路门店!$S:$S,$G1445,通讯通路门店!$J:$J,"荣耀授权专卖店")</f>
        <v>0</v>
      </c>
      <c r="BD1445" s="99">
        <f>SUMIFS(通讯通路门店!$Z:$Z,通讯通路门店!$S:$S,$G1445,通讯通路门店!$J:$J,"VIVO体验店")</f>
        <v>0</v>
      </c>
      <c r="BE1445" s="99">
        <f>SUMIFS(通讯通路门店!$AB:$AB,通讯通路门店!$S:$S,$G1445,通讯通路门店!$J:$J,"OPPO体验店")</f>
        <v>0</v>
      </c>
      <c r="BF1445" s="99">
        <f>SUMIFS(通讯通路门店!$X:$X,通讯通路门店!$S:$S,$G1445,通讯通路门店!$J:$J,"华为授权体验店")+SUMIFS(通讯通路门店!$AA:$AA,通讯通路门店!$S:$S,$G1445,通讯通路门店!$J:$J,"华为堡垒店")</f>
        <v>0</v>
      </c>
      <c r="BG1445" s="99">
        <f>SUMIFS(通讯通路门店!$Y:$Y,通讯通路门店!$S:$S,$G1445,通讯通路门店!$J:$J,"小米体验店")</f>
        <v>0</v>
      </c>
      <c r="BH1445" s="99">
        <f>SUMIFS(通讯通路门店!$AA:$AA,通讯通路门店!$S:$S,$G1445,通讯通路门店!$J:$J,"苹果体验店")</f>
        <v>0</v>
      </c>
      <c r="BI1445" s="99">
        <f>SUMIFS(通讯通路门店!$K:$K,通讯通路门店!$S:$S,$G1445,通讯通路门店!$J:$J,"其他品牌专卖店")</f>
        <v>0</v>
      </c>
      <c r="BJ1445" s="99">
        <f>SUMIFS(通讯通路门店!$AC:$AC,通讯通路门店!$S:$S,$G1445)</f>
        <v>0</v>
      </c>
      <c r="BK1445" s="99">
        <f>SUMIFS(通讯通路门店!$AD:$AD,通讯通路门店!$S:$S,$G1445)</f>
        <v>0</v>
      </c>
      <c r="BL1445" s="99">
        <f>SUMIFS(通讯通路门店!$AE:$AE,通讯通路门店!$S:$S,$G1445)</f>
        <v>0</v>
      </c>
      <c r="BM1445" s="99">
        <f>SUMIFS(通讯通路门店!$AF:$AF,通讯通路门店!$S:$S,$G1445)</f>
        <v>0</v>
      </c>
      <c r="BN1445" s="99">
        <f>SUMIFS(通讯通路门店!$AG:$AG,通讯通路门店!$S:$S,$G1445)</f>
        <v>0</v>
      </c>
      <c r="BO1445" s="99">
        <f>SUMIFS(通讯通路门店!$AH:$AH,通讯通路门店!$S:$S,$G1445)</f>
        <v>0</v>
      </c>
      <c r="BP1445" s="99">
        <f>SUMIFS(通讯通路门店!$AI:$AI,通讯通路门店!$S:$S,$G1445)</f>
        <v>0</v>
      </c>
      <c r="BQ1445" s="83"/>
    </row>
    <row r="1446" spans="1:69">
      <c r="A1446" s="99" t="str">
        <f>IFERROR(_xlfn.XLOOKUP($G1446,通讯通路门店!$S$4:$S$993933,通讯通路门店!$A$4:$A$993933,0,0),"")</f>
        <v>海南省</v>
      </c>
      <c r="B1446" s="99" t="str">
        <f>IFERROR(_xlfn.XLOOKUP($G1446,通讯通路门店!$S$4:$S$993933,通讯通路门店!$B$4:$B$993933,0,0),"")</f>
        <v>乐东黎族自治县</v>
      </c>
      <c r="C1446" s="99" t="str">
        <f>IFERROR(_xlfn.XLOOKUP($G1446,通讯通路门店!$S$4:$S$993933,通讯通路门店!$C$4:$C$993933,0,0),"")</f>
        <v>乐东黎族自治县</v>
      </c>
      <c r="D1446" s="99" t="str">
        <f>IFERROR(_xlfn.XLOOKUP($G1446,通讯通路门店!$S$4:$S$993933,通讯通路门店!$D$4:$D$993933,0,0),"")</f>
        <v>万冲镇</v>
      </c>
      <c r="E1446" s="83"/>
      <c r="F1446" s="83"/>
      <c r="G1446" s="101"/>
      <c r="H1446" s="102">
        <f>IFERROR(_xlfn.XLOOKUP($G1446,通讯通路门店!$S$4:$S$993933,通讯通路门店!$R$4:$R$993933,0,0),"")</f>
        <v>0</v>
      </c>
      <c r="I1446" s="83"/>
      <c r="J1446" s="83"/>
      <c r="K1446" s="83"/>
      <c r="L1446" s="83"/>
      <c r="M1446" s="83"/>
      <c r="N1446" s="83"/>
      <c r="O1446" s="83"/>
      <c r="P1446" s="83"/>
      <c r="Q1446" s="83"/>
      <c r="R1446" s="83"/>
      <c r="S1446" s="83"/>
      <c r="T1446" s="83"/>
      <c r="U1446" s="99">
        <f>COUNTIF(通讯通路门店!$S:$S,$G1446)</f>
        <v>0</v>
      </c>
      <c r="V1446" s="99">
        <f>COUNTIFS(通讯通路门店!$S:$S,$G1446,通讯通路门店!$J:$J,"综合卖场")</f>
        <v>0</v>
      </c>
      <c r="W1446" s="99">
        <f>SUMIFS(通讯通路门店!$AJ:$AJ,通讯通路门店!$S:$S,通讯客户沙盘!$G1446)</f>
        <v>0</v>
      </c>
      <c r="X1446" s="99">
        <f t="shared" si="110"/>
        <v>0</v>
      </c>
      <c r="Y1446" s="99">
        <f>COUNTIFS(通讯通路门店!$S:$S,$G1446,通讯通路门店!$J:$J,"荣耀体验店")+COUNTIFS(通讯通路门店!$S:$S,$G1446,通讯通路门店!$J:$J,"荣耀授权专卖店")</f>
        <v>0</v>
      </c>
      <c r="Z1446" s="99">
        <f>COUNTIFS(通讯通路门店!$S:$S,$G1446,通讯通路门店!$J:$J,"VIVO体验店")</f>
        <v>0</v>
      </c>
      <c r="AA1446" s="99">
        <f>COUNTIFS(通讯通路门店!$S:$S,$G1446,通讯通路门店!$J:$J,"OPPO体验店")</f>
        <v>0</v>
      </c>
      <c r="AB1446" s="99">
        <f>COUNTIFS(通讯通路门店!$S:$S,$G1446,通讯通路门店!$J:$J,"华为授权体验店")+COUNTIFS(通讯通路门店!$S:$S,$G1446,通讯通路门店!$J:$J,"华为堡垒店")</f>
        <v>0</v>
      </c>
      <c r="AC1446" s="99">
        <f>COUNTIFS(通讯通路门店!$S:$S,$G1446,通讯通路门店!$J:$J,"小米体验店")</f>
        <v>0</v>
      </c>
      <c r="AD1446" s="99">
        <f>COUNTIFS(通讯通路门店!$S:$S,$G1446,通讯通路门店!$J:$J,"苹果体验店")</f>
        <v>0</v>
      </c>
      <c r="AE1446" s="99">
        <f>COUNTIFS(通讯通路门店!$S:$S,$G1446,通讯通路门店!$J:$J,"其他品牌专卖店")</f>
        <v>0</v>
      </c>
      <c r="AF1446" s="99">
        <f>SUMIFS(通讯通路门店!$BI:$BI,通讯通路门店!$S:$S,$G1446)</f>
        <v>0</v>
      </c>
      <c r="AG1446" s="99">
        <f>SUMIFS(通讯通路门店!$BH:$BH,通讯通路门店!$S:$S,$G1446)</f>
        <v>0</v>
      </c>
      <c r="AH1446" s="99">
        <f t="shared" si="111"/>
        <v>0</v>
      </c>
      <c r="AI1446" s="99">
        <f>SUMIFS(通讯通路门店!$BB:$BB,通讯通路门店!$S:$S,$G1446)</f>
        <v>0</v>
      </c>
      <c r="AJ1446" s="99">
        <f>SUMIFS(通讯通路门店!$BE:$BE,通讯通路门店!$S:$S,$G1446)</f>
        <v>0</v>
      </c>
      <c r="AK1446" s="99">
        <f>SUMIFS(通讯通路门店!$BG:$BG,通讯通路门店!$S:$S,$G1446)</f>
        <v>0</v>
      </c>
      <c r="AL1446" s="99">
        <f>SUMIFS(通讯通路门店!$BC:$BC,通讯通路门店!$S:$S,$G1446)</f>
        <v>0</v>
      </c>
      <c r="AM1446" s="99">
        <f>SUMIFS(通讯通路门店!$BD:$BD,通讯通路门店!$S:$S,$G1446)</f>
        <v>0</v>
      </c>
      <c r="AN1446" s="99">
        <f>SUMIFS(通讯通路门店!$BF:$BF,通讯通路门店!$S:$S,$G1446)</f>
        <v>0</v>
      </c>
      <c r="AO1446" s="99">
        <f t="shared" si="112"/>
        <v>0</v>
      </c>
      <c r="AP1446" s="99">
        <f>SUMIFS(通讯通路门店!$K:$K,通讯通路门店!$S:$S,$G1446)</f>
        <v>0</v>
      </c>
      <c r="AQ1446" s="83"/>
      <c r="AR1446" s="99">
        <f>SUMIFS(通讯通路门店!$T:$T,通讯通路门店!$S:$S,$G1446)</f>
        <v>0</v>
      </c>
      <c r="AS1446" s="99">
        <f>SUMIFS(通讯通路门店!$U:$U,通讯通路门店!$S:$S,$G1446)</f>
        <v>0</v>
      </c>
      <c r="AT1446" s="99">
        <f>SUMIFS(通讯通路门店!$V:$V,通讯通路门店!$S:$S,$G1446)</f>
        <v>0</v>
      </c>
      <c r="AU1446" s="99">
        <f>SUMIFS(通讯通路门店!$W:$W,通讯通路门店!$S:$S,$G1446)</f>
        <v>0</v>
      </c>
      <c r="AV1446" s="99">
        <f>SUMIFS(通讯通路门店!$Z:$Z,通讯通路门店!$S:$S,$G1446)</f>
        <v>0</v>
      </c>
      <c r="AW1446" s="99">
        <f>SUMIFS(通讯通路门店!$AB:$AB,通讯通路门店!$S:$S,$G1446)</f>
        <v>0</v>
      </c>
      <c r="AX1446" s="99">
        <f>SUMIFS(通讯通路门店!$X:$X,通讯通路门店!$S:$S,$G1446)</f>
        <v>0</v>
      </c>
      <c r="AY1446" s="99">
        <f>SUMIFS(通讯通路门店!$Y:$Y,通讯通路门店!$S:$S,$G1446)</f>
        <v>0</v>
      </c>
      <c r="AZ1446" s="99">
        <f>SUMIFS(通讯通路门店!$AA:$AA,通讯通路门店!$S:$S,$G1446)</f>
        <v>0</v>
      </c>
      <c r="BA1446" s="99">
        <f t="shared" si="113"/>
        <v>0</v>
      </c>
      <c r="BB1446" s="99">
        <f t="shared" si="114"/>
        <v>0</v>
      </c>
      <c r="BC1446" s="99">
        <f>SUMIFS(通讯通路门店!$W:$W,通讯通路门店!$S:$S,$G1446,通讯通路门店!$J:$J,"荣耀体验店")+SUMIFS(通讯通路门店!$W:$W,通讯通路门店!$S:$S,$G1446,通讯通路门店!$J:$J,"荣耀授权专卖店")</f>
        <v>0</v>
      </c>
      <c r="BD1446" s="99">
        <f>SUMIFS(通讯通路门店!$Z:$Z,通讯通路门店!$S:$S,$G1446,通讯通路门店!$J:$J,"VIVO体验店")</f>
        <v>0</v>
      </c>
      <c r="BE1446" s="99">
        <f>SUMIFS(通讯通路门店!$AB:$AB,通讯通路门店!$S:$S,$G1446,通讯通路门店!$J:$J,"OPPO体验店")</f>
        <v>0</v>
      </c>
      <c r="BF1446" s="99">
        <f>SUMIFS(通讯通路门店!$X:$X,通讯通路门店!$S:$S,$G1446,通讯通路门店!$J:$J,"华为授权体验店")+SUMIFS(通讯通路门店!$AA:$AA,通讯通路门店!$S:$S,$G1446,通讯通路门店!$J:$J,"华为堡垒店")</f>
        <v>0</v>
      </c>
      <c r="BG1446" s="99">
        <f>SUMIFS(通讯通路门店!$Y:$Y,通讯通路门店!$S:$S,$G1446,通讯通路门店!$J:$J,"小米体验店")</f>
        <v>0</v>
      </c>
      <c r="BH1446" s="99">
        <f>SUMIFS(通讯通路门店!$AA:$AA,通讯通路门店!$S:$S,$G1446,通讯通路门店!$J:$J,"苹果体验店")</f>
        <v>0</v>
      </c>
      <c r="BI1446" s="99">
        <f>SUMIFS(通讯通路门店!$K:$K,通讯通路门店!$S:$S,$G1446,通讯通路门店!$J:$J,"其他品牌专卖店")</f>
        <v>0</v>
      </c>
      <c r="BJ1446" s="99">
        <f>SUMIFS(通讯通路门店!$AC:$AC,通讯通路门店!$S:$S,$G1446)</f>
        <v>0</v>
      </c>
      <c r="BK1446" s="99">
        <f>SUMIFS(通讯通路门店!$AD:$AD,通讯通路门店!$S:$S,$G1446)</f>
        <v>0</v>
      </c>
      <c r="BL1446" s="99">
        <f>SUMIFS(通讯通路门店!$AE:$AE,通讯通路门店!$S:$S,$G1446)</f>
        <v>0</v>
      </c>
      <c r="BM1446" s="99">
        <f>SUMIFS(通讯通路门店!$AF:$AF,通讯通路门店!$S:$S,$G1446)</f>
        <v>0</v>
      </c>
      <c r="BN1446" s="99">
        <f>SUMIFS(通讯通路门店!$AG:$AG,通讯通路门店!$S:$S,$G1446)</f>
        <v>0</v>
      </c>
      <c r="BO1446" s="99">
        <f>SUMIFS(通讯通路门店!$AH:$AH,通讯通路门店!$S:$S,$G1446)</f>
        <v>0</v>
      </c>
      <c r="BP1446" s="99">
        <f>SUMIFS(通讯通路门店!$AI:$AI,通讯通路门店!$S:$S,$G1446)</f>
        <v>0</v>
      </c>
      <c r="BQ1446" s="83"/>
    </row>
    <row r="1447" spans="1:69">
      <c r="A1447" s="99" t="str">
        <f>IFERROR(_xlfn.XLOOKUP($G1447,通讯通路门店!$S$4:$S$993933,通讯通路门店!$A$4:$A$993933,0,0),"")</f>
        <v>海南省</v>
      </c>
      <c r="B1447" s="99" t="str">
        <f>IFERROR(_xlfn.XLOOKUP($G1447,通讯通路门店!$S$4:$S$993933,通讯通路门店!$B$4:$B$993933,0,0),"")</f>
        <v>乐东黎族自治县</v>
      </c>
      <c r="C1447" s="99" t="str">
        <f>IFERROR(_xlfn.XLOOKUP($G1447,通讯通路门店!$S$4:$S$993933,通讯通路门店!$C$4:$C$993933,0,0),"")</f>
        <v>乐东黎族自治县</v>
      </c>
      <c r="D1447" s="99" t="str">
        <f>IFERROR(_xlfn.XLOOKUP($G1447,通讯通路门店!$S$4:$S$993933,通讯通路门店!$D$4:$D$993933,0,0),"")</f>
        <v>万冲镇</v>
      </c>
      <c r="E1447" s="83"/>
      <c r="F1447" s="83"/>
      <c r="G1447" s="101"/>
      <c r="H1447" s="102">
        <f>IFERROR(_xlfn.XLOOKUP($G1447,通讯通路门店!$S$4:$S$993933,通讯通路门店!$R$4:$R$993933,0,0),"")</f>
        <v>0</v>
      </c>
      <c r="I1447" s="83"/>
      <c r="J1447" s="83"/>
      <c r="K1447" s="83"/>
      <c r="L1447" s="83"/>
      <c r="M1447" s="83"/>
      <c r="N1447" s="83"/>
      <c r="O1447" s="83"/>
      <c r="P1447" s="83"/>
      <c r="Q1447" s="83"/>
      <c r="R1447" s="83"/>
      <c r="S1447" s="83"/>
      <c r="T1447" s="83"/>
      <c r="U1447" s="99">
        <f>COUNTIF(通讯通路门店!$S:$S,$G1447)</f>
        <v>0</v>
      </c>
      <c r="V1447" s="99">
        <f>COUNTIFS(通讯通路门店!$S:$S,$G1447,通讯通路门店!$J:$J,"综合卖场")</f>
        <v>0</v>
      </c>
      <c r="W1447" s="99">
        <f>SUMIFS(通讯通路门店!$AJ:$AJ,通讯通路门店!$S:$S,通讯客户沙盘!$G1447)</f>
        <v>0</v>
      </c>
      <c r="X1447" s="99">
        <f t="shared" si="110"/>
        <v>0</v>
      </c>
      <c r="Y1447" s="99">
        <f>COUNTIFS(通讯通路门店!$S:$S,$G1447,通讯通路门店!$J:$J,"荣耀体验店")+COUNTIFS(通讯通路门店!$S:$S,$G1447,通讯通路门店!$J:$J,"荣耀授权专卖店")</f>
        <v>0</v>
      </c>
      <c r="Z1447" s="99">
        <f>COUNTIFS(通讯通路门店!$S:$S,$G1447,通讯通路门店!$J:$J,"VIVO体验店")</f>
        <v>0</v>
      </c>
      <c r="AA1447" s="99">
        <f>COUNTIFS(通讯通路门店!$S:$S,$G1447,通讯通路门店!$J:$J,"OPPO体验店")</f>
        <v>0</v>
      </c>
      <c r="AB1447" s="99">
        <f>COUNTIFS(通讯通路门店!$S:$S,$G1447,通讯通路门店!$J:$J,"华为授权体验店")+COUNTIFS(通讯通路门店!$S:$S,$G1447,通讯通路门店!$J:$J,"华为堡垒店")</f>
        <v>0</v>
      </c>
      <c r="AC1447" s="99">
        <f>COUNTIFS(通讯通路门店!$S:$S,$G1447,通讯通路门店!$J:$J,"小米体验店")</f>
        <v>0</v>
      </c>
      <c r="AD1447" s="99">
        <f>COUNTIFS(通讯通路门店!$S:$S,$G1447,通讯通路门店!$J:$J,"苹果体验店")</f>
        <v>0</v>
      </c>
      <c r="AE1447" s="99">
        <f>COUNTIFS(通讯通路门店!$S:$S,$G1447,通讯通路门店!$J:$J,"其他品牌专卖店")</f>
        <v>0</v>
      </c>
      <c r="AF1447" s="99">
        <f>SUMIFS(通讯通路门店!$BI:$BI,通讯通路门店!$S:$S,$G1447)</f>
        <v>0</v>
      </c>
      <c r="AG1447" s="99">
        <f>SUMIFS(通讯通路门店!$BH:$BH,通讯通路门店!$S:$S,$G1447)</f>
        <v>0</v>
      </c>
      <c r="AH1447" s="99">
        <f t="shared" si="111"/>
        <v>0</v>
      </c>
      <c r="AI1447" s="99">
        <f>SUMIFS(通讯通路门店!$BB:$BB,通讯通路门店!$S:$S,$G1447)</f>
        <v>0</v>
      </c>
      <c r="AJ1447" s="99">
        <f>SUMIFS(通讯通路门店!$BE:$BE,通讯通路门店!$S:$S,$G1447)</f>
        <v>0</v>
      </c>
      <c r="AK1447" s="99">
        <f>SUMIFS(通讯通路门店!$BG:$BG,通讯通路门店!$S:$S,$G1447)</f>
        <v>0</v>
      </c>
      <c r="AL1447" s="99">
        <f>SUMIFS(通讯通路门店!$BC:$BC,通讯通路门店!$S:$S,$G1447)</f>
        <v>0</v>
      </c>
      <c r="AM1447" s="99">
        <f>SUMIFS(通讯通路门店!$BD:$BD,通讯通路门店!$S:$S,$G1447)</f>
        <v>0</v>
      </c>
      <c r="AN1447" s="99">
        <f>SUMIFS(通讯通路门店!$BF:$BF,通讯通路门店!$S:$S,$G1447)</f>
        <v>0</v>
      </c>
      <c r="AO1447" s="99">
        <f t="shared" si="112"/>
        <v>0</v>
      </c>
      <c r="AP1447" s="99">
        <f>SUMIFS(通讯通路门店!$K:$K,通讯通路门店!$S:$S,$G1447)</f>
        <v>0</v>
      </c>
      <c r="AQ1447" s="83"/>
      <c r="AR1447" s="99">
        <f>SUMIFS(通讯通路门店!$T:$T,通讯通路门店!$S:$S,$G1447)</f>
        <v>0</v>
      </c>
      <c r="AS1447" s="99">
        <f>SUMIFS(通讯通路门店!$U:$U,通讯通路门店!$S:$S,$G1447)</f>
        <v>0</v>
      </c>
      <c r="AT1447" s="99">
        <f>SUMIFS(通讯通路门店!$V:$V,通讯通路门店!$S:$S,$G1447)</f>
        <v>0</v>
      </c>
      <c r="AU1447" s="99">
        <f>SUMIFS(通讯通路门店!$W:$W,通讯通路门店!$S:$S,$G1447)</f>
        <v>0</v>
      </c>
      <c r="AV1447" s="99">
        <f>SUMIFS(通讯通路门店!$Z:$Z,通讯通路门店!$S:$S,$G1447)</f>
        <v>0</v>
      </c>
      <c r="AW1447" s="99">
        <f>SUMIFS(通讯通路门店!$AB:$AB,通讯通路门店!$S:$S,$G1447)</f>
        <v>0</v>
      </c>
      <c r="AX1447" s="99">
        <f>SUMIFS(通讯通路门店!$X:$X,通讯通路门店!$S:$S,$G1447)</f>
        <v>0</v>
      </c>
      <c r="AY1447" s="99">
        <f>SUMIFS(通讯通路门店!$Y:$Y,通讯通路门店!$S:$S,$G1447)</f>
        <v>0</v>
      </c>
      <c r="AZ1447" s="99">
        <f>SUMIFS(通讯通路门店!$AA:$AA,通讯通路门店!$S:$S,$G1447)</f>
        <v>0</v>
      </c>
      <c r="BA1447" s="99">
        <f t="shared" si="113"/>
        <v>0</v>
      </c>
      <c r="BB1447" s="99">
        <f t="shared" si="114"/>
        <v>0</v>
      </c>
      <c r="BC1447" s="99">
        <f>SUMIFS(通讯通路门店!$W:$W,通讯通路门店!$S:$S,$G1447,通讯通路门店!$J:$J,"荣耀体验店")+SUMIFS(通讯通路门店!$W:$W,通讯通路门店!$S:$S,$G1447,通讯通路门店!$J:$J,"荣耀授权专卖店")</f>
        <v>0</v>
      </c>
      <c r="BD1447" s="99">
        <f>SUMIFS(通讯通路门店!$Z:$Z,通讯通路门店!$S:$S,$G1447,通讯通路门店!$J:$J,"VIVO体验店")</f>
        <v>0</v>
      </c>
      <c r="BE1447" s="99">
        <f>SUMIFS(通讯通路门店!$AB:$AB,通讯通路门店!$S:$S,$G1447,通讯通路门店!$J:$J,"OPPO体验店")</f>
        <v>0</v>
      </c>
      <c r="BF1447" s="99">
        <f>SUMIFS(通讯通路门店!$X:$X,通讯通路门店!$S:$S,$G1447,通讯通路门店!$J:$J,"华为授权体验店")+SUMIFS(通讯通路门店!$AA:$AA,通讯通路门店!$S:$S,$G1447,通讯通路门店!$J:$J,"华为堡垒店")</f>
        <v>0</v>
      </c>
      <c r="BG1447" s="99">
        <f>SUMIFS(通讯通路门店!$Y:$Y,通讯通路门店!$S:$S,$G1447,通讯通路门店!$J:$J,"小米体验店")</f>
        <v>0</v>
      </c>
      <c r="BH1447" s="99">
        <f>SUMIFS(通讯通路门店!$AA:$AA,通讯通路门店!$S:$S,$G1447,通讯通路门店!$J:$J,"苹果体验店")</f>
        <v>0</v>
      </c>
      <c r="BI1447" s="99">
        <f>SUMIFS(通讯通路门店!$K:$K,通讯通路门店!$S:$S,$G1447,通讯通路门店!$J:$J,"其他品牌专卖店")</f>
        <v>0</v>
      </c>
      <c r="BJ1447" s="99">
        <f>SUMIFS(通讯通路门店!$AC:$AC,通讯通路门店!$S:$S,$G1447)</f>
        <v>0</v>
      </c>
      <c r="BK1447" s="99">
        <f>SUMIFS(通讯通路门店!$AD:$AD,通讯通路门店!$S:$S,$G1447)</f>
        <v>0</v>
      </c>
      <c r="BL1447" s="99">
        <f>SUMIFS(通讯通路门店!$AE:$AE,通讯通路门店!$S:$S,$G1447)</f>
        <v>0</v>
      </c>
      <c r="BM1447" s="99">
        <f>SUMIFS(通讯通路门店!$AF:$AF,通讯通路门店!$S:$S,$G1447)</f>
        <v>0</v>
      </c>
      <c r="BN1447" s="99">
        <f>SUMIFS(通讯通路门店!$AG:$AG,通讯通路门店!$S:$S,$G1447)</f>
        <v>0</v>
      </c>
      <c r="BO1447" s="99">
        <f>SUMIFS(通讯通路门店!$AH:$AH,通讯通路门店!$S:$S,$G1447)</f>
        <v>0</v>
      </c>
      <c r="BP1447" s="99">
        <f>SUMIFS(通讯通路门店!$AI:$AI,通讯通路门店!$S:$S,$G1447)</f>
        <v>0</v>
      </c>
      <c r="BQ1447" s="83"/>
    </row>
    <row r="1448" spans="1:69">
      <c r="A1448" s="99" t="str">
        <f>IFERROR(_xlfn.XLOOKUP($G1448,通讯通路门店!$S$4:$S$993933,通讯通路门店!$A$4:$A$993933,0,0),"")</f>
        <v>海南省</v>
      </c>
      <c r="B1448" s="99" t="str">
        <f>IFERROR(_xlfn.XLOOKUP($G1448,通讯通路门店!$S$4:$S$993933,通讯通路门店!$B$4:$B$993933,0,0),"")</f>
        <v>乐东黎族自治县</v>
      </c>
      <c r="C1448" s="99" t="str">
        <f>IFERROR(_xlfn.XLOOKUP($G1448,通讯通路门店!$S$4:$S$993933,通讯通路门店!$C$4:$C$993933,0,0),"")</f>
        <v>乐东黎族自治县</v>
      </c>
      <c r="D1448" s="99" t="str">
        <f>IFERROR(_xlfn.XLOOKUP($G1448,通讯通路门店!$S$4:$S$993933,通讯通路门店!$D$4:$D$993933,0,0),"")</f>
        <v>万冲镇</v>
      </c>
      <c r="E1448" s="83"/>
      <c r="F1448" s="83"/>
      <c r="G1448" s="101"/>
      <c r="H1448" s="102">
        <f>IFERROR(_xlfn.XLOOKUP($G1448,通讯通路门店!$S$4:$S$993933,通讯通路门店!$R$4:$R$993933,0,0),"")</f>
        <v>0</v>
      </c>
      <c r="I1448" s="83"/>
      <c r="J1448" s="83"/>
      <c r="K1448" s="83"/>
      <c r="L1448" s="83"/>
      <c r="M1448" s="83"/>
      <c r="N1448" s="83"/>
      <c r="O1448" s="83"/>
      <c r="P1448" s="83"/>
      <c r="Q1448" s="83"/>
      <c r="R1448" s="83"/>
      <c r="S1448" s="83"/>
      <c r="T1448" s="83"/>
      <c r="U1448" s="99">
        <f>COUNTIF(通讯通路门店!$S:$S,$G1448)</f>
        <v>0</v>
      </c>
      <c r="V1448" s="99">
        <f>COUNTIFS(通讯通路门店!$S:$S,$G1448,通讯通路门店!$J:$J,"综合卖场")</f>
        <v>0</v>
      </c>
      <c r="W1448" s="99">
        <f>SUMIFS(通讯通路门店!$AJ:$AJ,通讯通路门店!$S:$S,通讯客户沙盘!$G1448)</f>
        <v>0</v>
      </c>
      <c r="X1448" s="99">
        <f t="shared" si="110"/>
        <v>0</v>
      </c>
      <c r="Y1448" s="99">
        <f>COUNTIFS(通讯通路门店!$S:$S,$G1448,通讯通路门店!$J:$J,"荣耀体验店")+COUNTIFS(通讯通路门店!$S:$S,$G1448,通讯通路门店!$J:$J,"荣耀授权专卖店")</f>
        <v>0</v>
      </c>
      <c r="Z1448" s="99">
        <f>COUNTIFS(通讯通路门店!$S:$S,$G1448,通讯通路门店!$J:$J,"VIVO体验店")</f>
        <v>0</v>
      </c>
      <c r="AA1448" s="99">
        <f>COUNTIFS(通讯通路门店!$S:$S,$G1448,通讯通路门店!$J:$J,"OPPO体验店")</f>
        <v>0</v>
      </c>
      <c r="AB1448" s="99">
        <f>COUNTIFS(通讯通路门店!$S:$S,$G1448,通讯通路门店!$J:$J,"华为授权体验店")+COUNTIFS(通讯通路门店!$S:$S,$G1448,通讯通路门店!$J:$J,"华为堡垒店")</f>
        <v>0</v>
      </c>
      <c r="AC1448" s="99">
        <f>COUNTIFS(通讯通路门店!$S:$S,$G1448,通讯通路门店!$J:$J,"小米体验店")</f>
        <v>0</v>
      </c>
      <c r="AD1448" s="99">
        <f>COUNTIFS(通讯通路门店!$S:$S,$G1448,通讯通路门店!$J:$J,"苹果体验店")</f>
        <v>0</v>
      </c>
      <c r="AE1448" s="99">
        <f>COUNTIFS(通讯通路门店!$S:$S,$G1448,通讯通路门店!$J:$J,"其他品牌专卖店")</f>
        <v>0</v>
      </c>
      <c r="AF1448" s="99">
        <f>SUMIFS(通讯通路门店!$BI:$BI,通讯通路门店!$S:$S,$G1448)</f>
        <v>0</v>
      </c>
      <c r="AG1448" s="99">
        <f>SUMIFS(通讯通路门店!$BH:$BH,通讯通路门店!$S:$S,$G1448)</f>
        <v>0</v>
      </c>
      <c r="AH1448" s="99">
        <f t="shared" si="111"/>
        <v>0</v>
      </c>
      <c r="AI1448" s="99">
        <f>SUMIFS(通讯通路门店!$BB:$BB,通讯通路门店!$S:$S,$G1448)</f>
        <v>0</v>
      </c>
      <c r="AJ1448" s="99">
        <f>SUMIFS(通讯通路门店!$BE:$BE,通讯通路门店!$S:$S,$G1448)</f>
        <v>0</v>
      </c>
      <c r="AK1448" s="99">
        <f>SUMIFS(通讯通路门店!$BG:$BG,通讯通路门店!$S:$S,$G1448)</f>
        <v>0</v>
      </c>
      <c r="AL1448" s="99">
        <f>SUMIFS(通讯通路门店!$BC:$BC,通讯通路门店!$S:$S,$G1448)</f>
        <v>0</v>
      </c>
      <c r="AM1448" s="99">
        <f>SUMIFS(通讯通路门店!$BD:$BD,通讯通路门店!$S:$S,$G1448)</f>
        <v>0</v>
      </c>
      <c r="AN1448" s="99">
        <f>SUMIFS(通讯通路门店!$BF:$BF,通讯通路门店!$S:$S,$G1448)</f>
        <v>0</v>
      </c>
      <c r="AO1448" s="99">
        <f t="shared" si="112"/>
        <v>0</v>
      </c>
      <c r="AP1448" s="99">
        <f>SUMIFS(通讯通路门店!$K:$K,通讯通路门店!$S:$S,$G1448)</f>
        <v>0</v>
      </c>
      <c r="AQ1448" s="83"/>
      <c r="AR1448" s="99">
        <f>SUMIFS(通讯通路门店!$T:$T,通讯通路门店!$S:$S,$G1448)</f>
        <v>0</v>
      </c>
      <c r="AS1448" s="99">
        <f>SUMIFS(通讯通路门店!$U:$U,通讯通路门店!$S:$S,$G1448)</f>
        <v>0</v>
      </c>
      <c r="AT1448" s="99">
        <f>SUMIFS(通讯通路门店!$V:$V,通讯通路门店!$S:$S,$G1448)</f>
        <v>0</v>
      </c>
      <c r="AU1448" s="99">
        <f>SUMIFS(通讯通路门店!$W:$W,通讯通路门店!$S:$S,$G1448)</f>
        <v>0</v>
      </c>
      <c r="AV1448" s="99">
        <f>SUMIFS(通讯通路门店!$Z:$Z,通讯通路门店!$S:$S,$G1448)</f>
        <v>0</v>
      </c>
      <c r="AW1448" s="99">
        <f>SUMIFS(通讯通路门店!$AB:$AB,通讯通路门店!$S:$S,$G1448)</f>
        <v>0</v>
      </c>
      <c r="AX1448" s="99">
        <f>SUMIFS(通讯通路门店!$X:$X,通讯通路门店!$S:$S,$G1448)</f>
        <v>0</v>
      </c>
      <c r="AY1448" s="99">
        <f>SUMIFS(通讯通路门店!$Y:$Y,通讯通路门店!$S:$S,$G1448)</f>
        <v>0</v>
      </c>
      <c r="AZ1448" s="99">
        <f>SUMIFS(通讯通路门店!$AA:$AA,通讯通路门店!$S:$S,$G1448)</f>
        <v>0</v>
      </c>
      <c r="BA1448" s="99">
        <f t="shared" si="113"/>
        <v>0</v>
      </c>
      <c r="BB1448" s="99">
        <f t="shared" si="114"/>
        <v>0</v>
      </c>
      <c r="BC1448" s="99">
        <f>SUMIFS(通讯通路门店!$W:$W,通讯通路门店!$S:$S,$G1448,通讯通路门店!$J:$J,"荣耀体验店")+SUMIFS(通讯通路门店!$W:$W,通讯通路门店!$S:$S,$G1448,通讯通路门店!$J:$J,"荣耀授权专卖店")</f>
        <v>0</v>
      </c>
      <c r="BD1448" s="99">
        <f>SUMIFS(通讯通路门店!$Z:$Z,通讯通路门店!$S:$S,$G1448,通讯通路门店!$J:$J,"VIVO体验店")</f>
        <v>0</v>
      </c>
      <c r="BE1448" s="99">
        <f>SUMIFS(通讯通路门店!$AB:$AB,通讯通路门店!$S:$S,$G1448,通讯通路门店!$J:$J,"OPPO体验店")</f>
        <v>0</v>
      </c>
      <c r="BF1448" s="99">
        <f>SUMIFS(通讯通路门店!$X:$X,通讯通路门店!$S:$S,$G1448,通讯通路门店!$J:$J,"华为授权体验店")+SUMIFS(通讯通路门店!$AA:$AA,通讯通路门店!$S:$S,$G1448,通讯通路门店!$J:$J,"华为堡垒店")</f>
        <v>0</v>
      </c>
      <c r="BG1448" s="99">
        <f>SUMIFS(通讯通路门店!$Y:$Y,通讯通路门店!$S:$S,$G1448,通讯通路门店!$J:$J,"小米体验店")</f>
        <v>0</v>
      </c>
      <c r="BH1448" s="99">
        <f>SUMIFS(通讯通路门店!$AA:$AA,通讯通路门店!$S:$S,$G1448,通讯通路门店!$J:$J,"苹果体验店")</f>
        <v>0</v>
      </c>
      <c r="BI1448" s="99">
        <f>SUMIFS(通讯通路门店!$K:$K,通讯通路门店!$S:$S,$G1448,通讯通路门店!$J:$J,"其他品牌专卖店")</f>
        <v>0</v>
      </c>
      <c r="BJ1448" s="99">
        <f>SUMIFS(通讯通路门店!$AC:$AC,通讯通路门店!$S:$S,$G1448)</f>
        <v>0</v>
      </c>
      <c r="BK1448" s="99">
        <f>SUMIFS(通讯通路门店!$AD:$AD,通讯通路门店!$S:$S,$G1448)</f>
        <v>0</v>
      </c>
      <c r="BL1448" s="99">
        <f>SUMIFS(通讯通路门店!$AE:$AE,通讯通路门店!$S:$S,$G1448)</f>
        <v>0</v>
      </c>
      <c r="BM1448" s="99">
        <f>SUMIFS(通讯通路门店!$AF:$AF,通讯通路门店!$S:$S,$G1448)</f>
        <v>0</v>
      </c>
      <c r="BN1448" s="99">
        <f>SUMIFS(通讯通路门店!$AG:$AG,通讯通路门店!$S:$S,$G1448)</f>
        <v>0</v>
      </c>
      <c r="BO1448" s="99">
        <f>SUMIFS(通讯通路门店!$AH:$AH,通讯通路门店!$S:$S,$G1448)</f>
        <v>0</v>
      </c>
      <c r="BP1448" s="99">
        <f>SUMIFS(通讯通路门店!$AI:$AI,通讯通路门店!$S:$S,$G1448)</f>
        <v>0</v>
      </c>
      <c r="BQ1448" s="83"/>
    </row>
    <row r="1449" spans="1:69">
      <c r="A1449" s="99" t="str">
        <f>IFERROR(_xlfn.XLOOKUP($G1449,通讯通路门店!$S$4:$S$993933,通讯通路门店!$A$4:$A$993933,0,0),"")</f>
        <v>海南省</v>
      </c>
      <c r="B1449" s="99" t="str">
        <f>IFERROR(_xlfn.XLOOKUP($G1449,通讯通路门店!$S$4:$S$993933,通讯通路门店!$B$4:$B$993933,0,0),"")</f>
        <v>乐东黎族自治县</v>
      </c>
      <c r="C1449" s="99" t="str">
        <f>IFERROR(_xlfn.XLOOKUP($G1449,通讯通路门店!$S$4:$S$993933,通讯通路门店!$C$4:$C$993933,0,0),"")</f>
        <v>乐东黎族自治县</v>
      </c>
      <c r="D1449" s="99" t="str">
        <f>IFERROR(_xlfn.XLOOKUP($G1449,通讯通路门店!$S$4:$S$993933,通讯通路门店!$D$4:$D$993933,0,0),"")</f>
        <v>万冲镇</v>
      </c>
      <c r="E1449" s="83"/>
      <c r="F1449" s="83"/>
      <c r="G1449" s="101"/>
      <c r="H1449" s="102">
        <f>IFERROR(_xlfn.XLOOKUP($G1449,通讯通路门店!$S$4:$S$993933,通讯通路门店!$R$4:$R$993933,0,0),"")</f>
        <v>0</v>
      </c>
      <c r="I1449" s="83"/>
      <c r="J1449" s="83"/>
      <c r="K1449" s="83"/>
      <c r="L1449" s="83"/>
      <c r="M1449" s="83"/>
      <c r="N1449" s="83"/>
      <c r="O1449" s="83"/>
      <c r="P1449" s="83"/>
      <c r="Q1449" s="83"/>
      <c r="R1449" s="83"/>
      <c r="S1449" s="83"/>
      <c r="T1449" s="83"/>
      <c r="U1449" s="99">
        <f>COUNTIF(通讯通路门店!$S:$S,$G1449)</f>
        <v>0</v>
      </c>
      <c r="V1449" s="99">
        <f>COUNTIFS(通讯通路门店!$S:$S,$G1449,通讯通路门店!$J:$J,"综合卖场")</f>
        <v>0</v>
      </c>
      <c r="W1449" s="99">
        <f>SUMIFS(通讯通路门店!$AJ:$AJ,通讯通路门店!$S:$S,通讯客户沙盘!$G1449)</f>
        <v>0</v>
      </c>
      <c r="X1449" s="99">
        <f t="shared" si="110"/>
        <v>0</v>
      </c>
      <c r="Y1449" s="99">
        <f>COUNTIFS(通讯通路门店!$S:$S,$G1449,通讯通路门店!$J:$J,"荣耀体验店")+COUNTIFS(通讯通路门店!$S:$S,$G1449,通讯通路门店!$J:$J,"荣耀授权专卖店")</f>
        <v>0</v>
      </c>
      <c r="Z1449" s="99">
        <f>COUNTIFS(通讯通路门店!$S:$S,$G1449,通讯通路门店!$J:$J,"VIVO体验店")</f>
        <v>0</v>
      </c>
      <c r="AA1449" s="99">
        <f>COUNTIFS(通讯通路门店!$S:$S,$G1449,通讯通路门店!$J:$J,"OPPO体验店")</f>
        <v>0</v>
      </c>
      <c r="AB1449" s="99">
        <f>COUNTIFS(通讯通路门店!$S:$S,$G1449,通讯通路门店!$J:$J,"华为授权体验店")+COUNTIFS(通讯通路门店!$S:$S,$G1449,通讯通路门店!$J:$J,"华为堡垒店")</f>
        <v>0</v>
      </c>
      <c r="AC1449" s="99">
        <f>COUNTIFS(通讯通路门店!$S:$S,$G1449,通讯通路门店!$J:$J,"小米体验店")</f>
        <v>0</v>
      </c>
      <c r="AD1449" s="99">
        <f>COUNTIFS(通讯通路门店!$S:$S,$G1449,通讯通路门店!$J:$J,"苹果体验店")</f>
        <v>0</v>
      </c>
      <c r="AE1449" s="99">
        <f>COUNTIFS(通讯通路门店!$S:$S,$G1449,通讯通路门店!$J:$J,"其他品牌专卖店")</f>
        <v>0</v>
      </c>
      <c r="AF1449" s="99">
        <f>SUMIFS(通讯通路门店!$BI:$BI,通讯通路门店!$S:$S,$G1449)</f>
        <v>0</v>
      </c>
      <c r="AG1449" s="99">
        <f>SUMIFS(通讯通路门店!$BH:$BH,通讯通路门店!$S:$S,$G1449)</f>
        <v>0</v>
      </c>
      <c r="AH1449" s="99">
        <f t="shared" si="111"/>
        <v>0</v>
      </c>
      <c r="AI1449" s="99">
        <f>SUMIFS(通讯通路门店!$BB:$BB,通讯通路门店!$S:$S,$G1449)</f>
        <v>0</v>
      </c>
      <c r="AJ1449" s="99">
        <f>SUMIFS(通讯通路门店!$BE:$BE,通讯通路门店!$S:$S,$G1449)</f>
        <v>0</v>
      </c>
      <c r="AK1449" s="99">
        <f>SUMIFS(通讯通路门店!$BG:$BG,通讯通路门店!$S:$S,$G1449)</f>
        <v>0</v>
      </c>
      <c r="AL1449" s="99">
        <f>SUMIFS(通讯通路门店!$BC:$BC,通讯通路门店!$S:$S,$G1449)</f>
        <v>0</v>
      </c>
      <c r="AM1449" s="99">
        <f>SUMIFS(通讯通路门店!$BD:$BD,通讯通路门店!$S:$S,$G1449)</f>
        <v>0</v>
      </c>
      <c r="AN1449" s="99">
        <f>SUMIFS(通讯通路门店!$BF:$BF,通讯通路门店!$S:$S,$G1449)</f>
        <v>0</v>
      </c>
      <c r="AO1449" s="99">
        <f t="shared" si="112"/>
        <v>0</v>
      </c>
      <c r="AP1449" s="99">
        <f>SUMIFS(通讯通路门店!$K:$K,通讯通路门店!$S:$S,$G1449)</f>
        <v>0</v>
      </c>
      <c r="AQ1449" s="83"/>
      <c r="AR1449" s="99">
        <f>SUMIFS(通讯通路门店!$T:$T,通讯通路门店!$S:$S,$G1449)</f>
        <v>0</v>
      </c>
      <c r="AS1449" s="99">
        <f>SUMIFS(通讯通路门店!$U:$U,通讯通路门店!$S:$S,$G1449)</f>
        <v>0</v>
      </c>
      <c r="AT1449" s="99">
        <f>SUMIFS(通讯通路门店!$V:$V,通讯通路门店!$S:$S,$G1449)</f>
        <v>0</v>
      </c>
      <c r="AU1449" s="99">
        <f>SUMIFS(通讯通路门店!$W:$W,通讯通路门店!$S:$S,$G1449)</f>
        <v>0</v>
      </c>
      <c r="AV1449" s="99">
        <f>SUMIFS(通讯通路门店!$Z:$Z,通讯通路门店!$S:$S,$G1449)</f>
        <v>0</v>
      </c>
      <c r="AW1449" s="99">
        <f>SUMIFS(通讯通路门店!$AB:$AB,通讯通路门店!$S:$S,$G1449)</f>
        <v>0</v>
      </c>
      <c r="AX1449" s="99">
        <f>SUMIFS(通讯通路门店!$X:$X,通讯通路门店!$S:$S,$G1449)</f>
        <v>0</v>
      </c>
      <c r="AY1449" s="99">
        <f>SUMIFS(通讯通路门店!$Y:$Y,通讯通路门店!$S:$S,$G1449)</f>
        <v>0</v>
      </c>
      <c r="AZ1449" s="99">
        <f>SUMIFS(通讯通路门店!$AA:$AA,通讯通路门店!$S:$S,$G1449)</f>
        <v>0</v>
      </c>
      <c r="BA1449" s="99">
        <f t="shared" si="113"/>
        <v>0</v>
      </c>
      <c r="BB1449" s="99">
        <f t="shared" si="114"/>
        <v>0</v>
      </c>
      <c r="BC1449" s="99">
        <f>SUMIFS(通讯通路门店!$W:$W,通讯通路门店!$S:$S,$G1449,通讯通路门店!$J:$J,"荣耀体验店")+SUMIFS(通讯通路门店!$W:$W,通讯通路门店!$S:$S,$G1449,通讯通路门店!$J:$J,"荣耀授权专卖店")</f>
        <v>0</v>
      </c>
      <c r="BD1449" s="99">
        <f>SUMIFS(通讯通路门店!$Z:$Z,通讯通路门店!$S:$S,$G1449,通讯通路门店!$J:$J,"VIVO体验店")</f>
        <v>0</v>
      </c>
      <c r="BE1449" s="99">
        <f>SUMIFS(通讯通路门店!$AB:$AB,通讯通路门店!$S:$S,$G1449,通讯通路门店!$J:$J,"OPPO体验店")</f>
        <v>0</v>
      </c>
      <c r="BF1449" s="99">
        <f>SUMIFS(通讯通路门店!$X:$X,通讯通路门店!$S:$S,$G1449,通讯通路门店!$J:$J,"华为授权体验店")+SUMIFS(通讯通路门店!$AA:$AA,通讯通路门店!$S:$S,$G1449,通讯通路门店!$J:$J,"华为堡垒店")</f>
        <v>0</v>
      </c>
      <c r="BG1449" s="99">
        <f>SUMIFS(通讯通路门店!$Y:$Y,通讯通路门店!$S:$S,$G1449,通讯通路门店!$J:$J,"小米体验店")</f>
        <v>0</v>
      </c>
      <c r="BH1449" s="99">
        <f>SUMIFS(通讯通路门店!$AA:$AA,通讯通路门店!$S:$S,$G1449,通讯通路门店!$J:$J,"苹果体验店")</f>
        <v>0</v>
      </c>
      <c r="BI1449" s="99">
        <f>SUMIFS(通讯通路门店!$K:$K,通讯通路门店!$S:$S,$G1449,通讯通路门店!$J:$J,"其他品牌专卖店")</f>
        <v>0</v>
      </c>
      <c r="BJ1449" s="99">
        <f>SUMIFS(通讯通路门店!$AC:$AC,通讯通路门店!$S:$S,$G1449)</f>
        <v>0</v>
      </c>
      <c r="BK1449" s="99">
        <f>SUMIFS(通讯通路门店!$AD:$AD,通讯通路门店!$S:$S,$G1449)</f>
        <v>0</v>
      </c>
      <c r="BL1449" s="99">
        <f>SUMIFS(通讯通路门店!$AE:$AE,通讯通路门店!$S:$S,$G1449)</f>
        <v>0</v>
      </c>
      <c r="BM1449" s="99">
        <f>SUMIFS(通讯通路门店!$AF:$AF,通讯通路门店!$S:$S,$G1449)</f>
        <v>0</v>
      </c>
      <c r="BN1449" s="99">
        <f>SUMIFS(通讯通路门店!$AG:$AG,通讯通路门店!$S:$S,$G1449)</f>
        <v>0</v>
      </c>
      <c r="BO1449" s="99">
        <f>SUMIFS(通讯通路门店!$AH:$AH,通讯通路门店!$S:$S,$G1449)</f>
        <v>0</v>
      </c>
      <c r="BP1449" s="99">
        <f>SUMIFS(通讯通路门店!$AI:$AI,通讯通路门店!$S:$S,$G1449)</f>
        <v>0</v>
      </c>
      <c r="BQ1449" s="83"/>
    </row>
    <row r="1450" spans="1:69">
      <c r="A1450" s="99" t="str">
        <f>IFERROR(_xlfn.XLOOKUP($G1450,通讯通路门店!$S$4:$S$993933,通讯通路门店!$A$4:$A$993933,0,0),"")</f>
        <v>海南省</v>
      </c>
      <c r="B1450" s="99" t="str">
        <f>IFERROR(_xlfn.XLOOKUP($G1450,通讯通路门店!$S$4:$S$993933,通讯通路门店!$B$4:$B$993933,0,0),"")</f>
        <v>乐东黎族自治县</v>
      </c>
      <c r="C1450" s="99" t="str">
        <f>IFERROR(_xlfn.XLOOKUP($G1450,通讯通路门店!$S$4:$S$993933,通讯通路门店!$C$4:$C$993933,0,0),"")</f>
        <v>乐东黎族自治县</v>
      </c>
      <c r="D1450" s="99" t="str">
        <f>IFERROR(_xlfn.XLOOKUP($G1450,通讯通路门店!$S$4:$S$993933,通讯通路门店!$D$4:$D$993933,0,0),"")</f>
        <v>万冲镇</v>
      </c>
      <c r="E1450" s="83"/>
      <c r="F1450" s="83"/>
      <c r="G1450" s="101"/>
      <c r="H1450" s="102">
        <f>IFERROR(_xlfn.XLOOKUP($G1450,通讯通路门店!$S$4:$S$993933,通讯通路门店!$R$4:$R$993933,0,0),"")</f>
        <v>0</v>
      </c>
      <c r="I1450" s="83"/>
      <c r="J1450" s="83"/>
      <c r="K1450" s="83"/>
      <c r="L1450" s="83"/>
      <c r="M1450" s="83"/>
      <c r="N1450" s="83"/>
      <c r="O1450" s="83"/>
      <c r="P1450" s="83"/>
      <c r="Q1450" s="83"/>
      <c r="R1450" s="83"/>
      <c r="S1450" s="83"/>
      <c r="T1450" s="83"/>
      <c r="U1450" s="99">
        <f>COUNTIF(通讯通路门店!$S:$S,$G1450)</f>
        <v>0</v>
      </c>
      <c r="V1450" s="99">
        <f>COUNTIFS(通讯通路门店!$S:$S,$G1450,通讯通路门店!$J:$J,"综合卖场")</f>
        <v>0</v>
      </c>
      <c r="W1450" s="99">
        <f>SUMIFS(通讯通路门店!$AJ:$AJ,通讯通路门店!$S:$S,通讯客户沙盘!$G1450)</f>
        <v>0</v>
      </c>
      <c r="X1450" s="99">
        <f t="shared" si="110"/>
        <v>0</v>
      </c>
      <c r="Y1450" s="99">
        <f>COUNTIFS(通讯通路门店!$S:$S,$G1450,通讯通路门店!$J:$J,"荣耀体验店")+COUNTIFS(通讯通路门店!$S:$S,$G1450,通讯通路门店!$J:$J,"荣耀授权专卖店")</f>
        <v>0</v>
      </c>
      <c r="Z1450" s="99">
        <f>COUNTIFS(通讯通路门店!$S:$S,$G1450,通讯通路门店!$J:$J,"VIVO体验店")</f>
        <v>0</v>
      </c>
      <c r="AA1450" s="99">
        <f>COUNTIFS(通讯通路门店!$S:$S,$G1450,通讯通路门店!$J:$J,"OPPO体验店")</f>
        <v>0</v>
      </c>
      <c r="AB1450" s="99">
        <f>COUNTIFS(通讯通路门店!$S:$S,$G1450,通讯通路门店!$J:$J,"华为授权体验店")+COUNTIFS(通讯通路门店!$S:$S,$G1450,通讯通路门店!$J:$J,"华为堡垒店")</f>
        <v>0</v>
      </c>
      <c r="AC1450" s="99">
        <f>COUNTIFS(通讯通路门店!$S:$S,$G1450,通讯通路门店!$J:$J,"小米体验店")</f>
        <v>0</v>
      </c>
      <c r="AD1450" s="99">
        <f>COUNTIFS(通讯通路门店!$S:$S,$G1450,通讯通路门店!$J:$J,"苹果体验店")</f>
        <v>0</v>
      </c>
      <c r="AE1450" s="99">
        <f>COUNTIFS(通讯通路门店!$S:$S,$G1450,通讯通路门店!$J:$J,"其他品牌专卖店")</f>
        <v>0</v>
      </c>
      <c r="AF1450" s="99">
        <f>SUMIFS(通讯通路门店!$BI:$BI,通讯通路门店!$S:$S,$G1450)</f>
        <v>0</v>
      </c>
      <c r="AG1450" s="99">
        <f>SUMIFS(通讯通路门店!$BH:$BH,通讯通路门店!$S:$S,$G1450)</f>
        <v>0</v>
      </c>
      <c r="AH1450" s="99">
        <f t="shared" si="111"/>
        <v>0</v>
      </c>
      <c r="AI1450" s="99">
        <f>SUMIFS(通讯通路门店!$BB:$BB,通讯通路门店!$S:$S,$G1450)</f>
        <v>0</v>
      </c>
      <c r="AJ1450" s="99">
        <f>SUMIFS(通讯通路门店!$BE:$BE,通讯通路门店!$S:$S,$G1450)</f>
        <v>0</v>
      </c>
      <c r="AK1450" s="99">
        <f>SUMIFS(通讯通路门店!$BG:$BG,通讯通路门店!$S:$S,$G1450)</f>
        <v>0</v>
      </c>
      <c r="AL1450" s="99">
        <f>SUMIFS(通讯通路门店!$BC:$BC,通讯通路门店!$S:$S,$G1450)</f>
        <v>0</v>
      </c>
      <c r="AM1450" s="99">
        <f>SUMIFS(通讯通路门店!$BD:$BD,通讯通路门店!$S:$S,$G1450)</f>
        <v>0</v>
      </c>
      <c r="AN1450" s="99">
        <f>SUMIFS(通讯通路门店!$BF:$BF,通讯通路门店!$S:$S,$G1450)</f>
        <v>0</v>
      </c>
      <c r="AO1450" s="99">
        <f t="shared" si="112"/>
        <v>0</v>
      </c>
      <c r="AP1450" s="99">
        <f>SUMIFS(通讯通路门店!$K:$K,通讯通路门店!$S:$S,$G1450)</f>
        <v>0</v>
      </c>
      <c r="AQ1450" s="83"/>
      <c r="AR1450" s="99">
        <f>SUMIFS(通讯通路门店!$T:$T,通讯通路门店!$S:$S,$G1450)</f>
        <v>0</v>
      </c>
      <c r="AS1450" s="99">
        <f>SUMIFS(通讯通路门店!$U:$U,通讯通路门店!$S:$S,$G1450)</f>
        <v>0</v>
      </c>
      <c r="AT1450" s="99">
        <f>SUMIFS(通讯通路门店!$V:$V,通讯通路门店!$S:$S,$G1450)</f>
        <v>0</v>
      </c>
      <c r="AU1450" s="99">
        <f>SUMIFS(通讯通路门店!$W:$W,通讯通路门店!$S:$S,$G1450)</f>
        <v>0</v>
      </c>
      <c r="AV1450" s="99">
        <f>SUMIFS(通讯通路门店!$Z:$Z,通讯通路门店!$S:$S,$G1450)</f>
        <v>0</v>
      </c>
      <c r="AW1450" s="99">
        <f>SUMIFS(通讯通路门店!$AB:$AB,通讯通路门店!$S:$S,$G1450)</f>
        <v>0</v>
      </c>
      <c r="AX1450" s="99">
        <f>SUMIFS(通讯通路门店!$X:$X,通讯通路门店!$S:$S,$G1450)</f>
        <v>0</v>
      </c>
      <c r="AY1450" s="99">
        <f>SUMIFS(通讯通路门店!$Y:$Y,通讯通路门店!$S:$S,$G1450)</f>
        <v>0</v>
      </c>
      <c r="AZ1450" s="99">
        <f>SUMIFS(通讯通路门店!$AA:$AA,通讯通路门店!$S:$S,$G1450)</f>
        <v>0</v>
      </c>
      <c r="BA1450" s="99">
        <f t="shared" si="113"/>
        <v>0</v>
      </c>
      <c r="BB1450" s="99">
        <f t="shared" si="114"/>
        <v>0</v>
      </c>
      <c r="BC1450" s="99">
        <f>SUMIFS(通讯通路门店!$W:$W,通讯通路门店!$S:$S,$G1450,通讯通路门店!$J:$J,"荣耀体验店")+SUMIFS(通讯通路门店!$W:$W,通讯通路门店!$S:$S,$G1450,通讯通路门店!$J:$J,"荣耀授权专卖店")</f>
        <v>0</v>
      </c>
      <c r="BD1450" s="99">
        <f>SUMIFS(通讯通路门店!$Z:$Z,通讯通路门店!$S:$S,$G1450,通讯通路门店!$J:$J,"VIVO体验店")</f>
        <v>0</v>
      </c>
      <c r="BE1450" s="99">
        <f>SUMIFS(通讯通路门店!$AB:$AB,通讯通路门店!$S:$S,$G1450,通讯通路门店!$J:$J,"OPPO体验店")</f>
        <v>0</v>
      </c>
      <c r="BF1450" s="99">
        <f>SUMIFS(通讯通路门店!$X:$X,通讯通路门店!$S:$S,$G1450,通讯通路门店!$J:$J,"华为授权体验店")+SUMIFS(通讯通路门店!$AA:$AA,通讯通路门店!$S:$S,$G1450,通讯通路门店!$J:$J,"华为堡垒店")</f>
        <v>0</v>
      </c>
      <c r="BG1450" s="99">
        <f>SUMIFS(通讯通路门店!$Y:$Y,通讯通路门店!$S:$S,$G1450,通讯通路门店!$J:$J,"小米体验店")</f>
        <v>0</v>
      </c>
      <c r="BH1450" s="99">
        <f>SUMIFS(通讯通路门店!$AA:$AA,通讯通路门店!$S:$S,$G1450,通讯通路门店!$J:$J,"苹果体验店")</f>
        <v>0</v>
      </c>
      <c r="BI1450" s="99">
        <f>SUMIFS(通讯通路门店!$K:$K,通讯通路门店!$S:$S,$G1450,通讯通路门店!$J:$J,"其他品牌专卖店")</f>
        <v>0</v>
      </c>
      <c r="BJ1450" s="99">
        <f>SUMIFS(通讯通路门店!$AC:$AC,通讯通路门店!$S:$S,$G1450)</f>
        <v>0</v>
      </c>
      <c r="BK1450" s="99">
        <f>SUMIFS(通讯通路门店!$AD:$AD,通讯通路门店!$S:$S,$G1450)</f>
        <v>0</v>
      </c>
      <c r="BL1450" s="99">
        <f>SUMIFS(通讯通路门店!$AE:$AE,通讯通路门店!$S:$S,$G1450)</f>
        <v>0</v>
      </c>
      <c r="BM1450" s="99">
        <f>SUMIFS(通讯通路门店!$AF:$AF,通讯通路门店!$S:$S,$G1450)</f>
        <v>0</v>
      </c>
      <c r="BN1450" s="99">
        <f>SUMIFS(通讯通路门店!$AG:$AG,通讯通路门店!$S:$S,$G1450)</f>
        <v>0</v>
      </c>
      <c r="BO1450" s="99">
        <f>SUMIFS(通讯通路门店!$AH:$AH,通讯通路门店!$S:$S,$G1450)</f>
        <v>0</v>
      </c>
      <c r="BP1450" s="99">
        <f>SUMIFS(通讯通路门店!$AI:$AI,通讯通路门店!$S:$S,$G1450)</f>
        <v>0</v>
      </c>
      <c r="BQ1450" s="83"/>
    </row>
    <row r="1451" spans="1:69">
      <c r="A1451" s="99" t="str">
        <f>IFERROR(_xlfn.XLOOKUP($G1451,通讯通路门店!$S$4:$S$993933,通讯通路门店!$A$4:$A$993933,0,0),"")</f>
        <v>海南省</v>
      </c>
      <c r="B1451" s="99" t="str">
        <f>IFERROR(_xlfn.XLOOKUP($G1451,通讯通路门店!$S$4:$S$993933,通讯通路门店!$B$4:$B$993933,0,0),"")</f>
        <v>乐东黎族自治县</v>
      </c>
      <c r="C1451" s="99" t="str">
        <f>IFERROR(_xlfn.XLOOKUP($G1451,通讯通路门店!$S$4:$S$993933,通讯通路门店!$C$4:$C$993933,0,0),"")</f>
        <v>乐东黎族自治县</v>
      </c>
      <c r="D1451" s="99" t="str">
        <f>IFERROR(_xlfn.XLOOKUP($G1451,通讯通路门店!$S$4:$S$993933,通讯通路门店!$D$4:$D$993933,0,0),"")</f>
        <v>万冲镇</v>
      </c>
      <c r="E1451" s="83"/>
      <c r="F1451" s="83"/>
      <c r="G1451" s="101"/>
      <c r="H1451" s="102">
        <f>IFERROR(_xlfn.XLOOKUP($G1451,通讯通路门店!$S$4:$S$993933,通讯通路门店!$R$4:$R$993933,0,0),"")</f>
        <v>0</v>
      </c>
      <c r="I1451" s="83"/>
      <c r="J1451" s="83"/>
      <c r="K1451" s="83"/>
      <c r="L1451" s="83"/>
      <c r="M1451" s="83"/>
      <c r="N1451" s="83"/>
      <c r="O1451" s="83"/>
      <c r="P1451" s="83"/>
      <c r="Q1451" s="83"/>
      <c r="R1451" s="83"/>
      <c r="S1451" s="83"/>
      <c r="T1451" s="83"/>
      <c r="U1451" s="99">
        <f>COUNTIF(通讯通路门店!$S:$S,$G1451)</f>
        <v>0</v>
      </c>
      <c r="V1451" s="99">
        <f>COUNTIFS(通讯通路门店!$S:$S,$G1451,通讯通路门店!$J:$J,"综合卖场")</f>
        <v>0</v>
      </c>
      <c r="W1451" s="99">
        <f>SUMIFS(通讯通路门店!$AJ:$AJ,通讯通路门店!$S:$S,通讯客户沙盘!$G1451)</f>
        <v>0</v>
      </c>
      <c r="X1451" s="99">
        <f t="shared" si="110"/>
        <v>0</v>
      </c>
      <c r="Y1451" s="99">
        <f>COUNTIFS(通讯通路门店!$S:$S,$G1451,通讯通路门店!$J:$J,"荣耀体验店")+COUNTIFS(通讯通路门店!$S:$S,$G1451,通讯通路门店!$J:$J,"荣耀授权专卖店")</f>
        <v>0</v>
      </c>
      <c r="Z1451" s="99">
        <f>COUNTIFS(通讯通路门店!$S:$S,$G1451,通讯通路门店!$J:$J,"VIVO体验店")</f>
        <v>0</v>
      </c>
      <c r="AA1451" s="99">
        <f>COUNTIFS(通讯通路门店!$S:$S,$G1451,通讯通路门店!$J:$J,"OPPO体验店")</f>
        <v>0</v>
      </c>
      <c r="AB1451" s="99">
        <f>COUNTIFS(通讯通路门店!$S:$S,$G1451,通讯通路门店!$J:$J,"华为授权体验店")+COUNTIFS(通讯通路门店!$S:$S,$G1451,通讯通路门店!$J:$J,"华为堡垒店")</f>
        <v>0</v>
      </c>
      <c r="AC1451" s="99">
        <f>COUNTIFS(通讯通路门店!$S:$S,$G1451,通讯通路门店!$J:$J,"小米体验店")</f>
        <v>0</v>
      </c>
      <c r="AD1451" s="99">
        <f>COUNTIFS(通讯通路门店!$S:$S,$G1451,通讯通路门店!$J:$J,"苹果体验店")</f>
        <v>0</v>
      </c>
      <c r="AE1451" s="99">
        <f>COUNTIFS(通讯通路门店!$S:$S,$G1451,通讯通路门店!$J:$J,"其他品牌专卖店")</f>
        <v>0</v>
      </c>
      <c r="AF1451" s="99">
        <f>SUMIFS(通讯通路门店!$BI:$BI,通讯通路门店!$S:$S,$G1451)</f>
        <v>0</v>
      </c>
      <c r="AG1451" s="99">
        <f>SUMIFS(通讯通路门店!$BH:$BH,通讯通路门店!$S:$S,$G1451)</f>
        <v>0</v>
      </c>
      <c r="AH1451" s="99">
        <f t="shared" si="111"/>
        <v>0</v>
      </c>
      <c r="AI1451" s="99">
        <f>SUMIFS(通讯通路门店!$BB:$BB,通讯通路门店!$S:$S,$G1451)</f>
        <v>0</v>
      </c>
      <c r="AJ1451" s="99">
        <f>SUMIFS(通讯通路门店!$BE:$BE,通讯通路门店!$S:$S,$G1451)</f>
        <v>0</v>
      </c>
      <c r="AK1451" s="99">
        <f>SUMIFS(通讯通路门店!$BG:$BG,通讯通路门店!$S:$S,$G1451)</f>
        <v>0</v>
      </c>
      <c r="AL1451" s="99">
        <f>SUMIFS(通讯通路门店!$BC:$BC,通讯通路门店!$S:$S,$G1451)</f>
        <v>0</v>
      </c>
      <c r="AM1451" s="99">
        <f>SUMIFS(通讯通路门店!$BD:$BD,通讯通路门店!$S:$S,$G1451)</f>
        <v>0</v>
      </c>
      <c r="AN1451" s="99">
        <f>SUMIFS(通讯通路门店!$BF:$BF,通讯通路门店!$S:$S,$G1451)</f>
        <v>0</v>
      </c>
      <c r="AO1451" s="99">
        <f t="shared" si="112"/>
        <v>0</v>
      </c>
      <c r="AP1451" s="99">
        <f>SUMIFS(通讯通路门店!$K:$K,通讯通路门店!$S:$S,$G1451)</f>
        <v>0</v>
      </c>
      <c r="AQ1451" s="83"/>
      <c r="AR1451" s="99">
        <f>SUMIFS(通讯通路门店!$T:$T,通讯通路门店!$S:$S,$G1451)</f>
        <v>0</v>
      </c>
      <c r="AS1451" s="99">
        <f>SUMIFS(通讯通路门店!$U:$U,通讯通路门店!$S:$S,$G1451)</f>
        <v>0</v>
      </c>
      <c r="AT1451" s="99">
        <f>SUMIFS(通讯通路门店!$V:$V,通讯通路门店!$S:$S,$G1451)</f>
        <v>0</v>
      </c>
      <c r="AU1451" s="99">
        <f>SUMIFS(通讯通路门店!$W:$W,通讯通路门店!$S:$S,$G1451)</f>
        <v>0</v>
      </c>
      <c r="AV1451" s="99">
        <f>SUMIFS(通讯通路门店!$Z:$Z,通讯通路门店!$S:$S,$G1451)</f>
        <v>0</v>
      </c>
      <c r="AW1451" s="99">
        <f>SUMIFS(通讯通路门店!$AB:$AB,通讯通路门店!$S:$S,$G1451)</f>
        <v>0</v>
      </c>
      <c r="AX1451" s="99">
        <f>SUMIFS(通讯通路门店!$X:$X,通讯通路门店!$S:$S,$G1451)</f>
        <v>0</v>
      </c>
      <c r="AY1451" s="99">
        <f>SUMIFS(通讯通路门店!$Y:$Y,通讯通路门店!$S:$S,$G1451)</f>
        <v>0</v>
      </c>
      <c r="AZ1451" s="99">
        <f>SUMIFS(通讯通路门店!$AA:$AA,通讯通路门店!$S:$S,$G1451)</f>
        <v>0</v>
      </c>
      <c r="BA1451" s="99">
        <f t="shared" si="113"/>
        <v>0</v>
      </c>
      <c r="BB1451" s="99">
        <f t="shared" si="114"/>
        <v>0</v>
      </c>
      <c r="BC1451" s="99">
        <f>SUMIFS(通讯通路门店!$W:$W,通讯通路门店!$S:$S,$G1451,通讯通路门店!$J:$J,"荣耀体验店")+SUMIFS(通讯通路门店!$W:$W,通讯通路门店!$S:$S,$G1451,通讯通路门店!$J:$J,"荣耀授权专卖店")</f>
        <v>0</v>
      </c>
      <c r="BD1451" s="99">
        <f>SUMIFS(通讯通路门店!$Z:$Z,通讯通路门店!$S:$S,$G1451,通讯通路门店!$J:$J,"VIVO体验店")</f>
        <v>0</v>
      </c>
      <c r="BE1451" s="99">
        <f>SUMIFS(通讯通路门店!$AB:$AB,通讯通路门店!$S:$S,$G1451,通讯通路门店!$J:$J,"OPPO体验店")</f>
        <v>0</v>
      </c>
      <c r="BF1451" s="99">
        <f>SUMIFS(通讯通路门店!$X:$X,通讯通路门店!$S:$S,$G1451,通讯通路门店!$J:$J,"华为授权体验店")+SUMIFS(通讯通路门店!$AA:$AA,通讯通路门店!$S:$S,$G1451,通讯通路门店!$J:$J,"华为堡垒店")</f>
        <v>0</v>
      </c>
      <c r="BG1451" s="99">
        <f>SUMIFS(通讯通路门店!$Y:$Y,通讯通路门店!$S:$S,$G1451,通讯通路门店!$J:$J,"小米体验店")</f>
        <v>0</v>
      </c>
      <c r="BH1451" s="99">
        <f>SUMIFS(通讯通路门店!$AA:$AA,通讯通路门店!$S:$S,$G1451,通讯通路门店!$J:$J,"苹果体验店")</f>
        <v>0</v>
      </c>
      <c r="BI1451" s="99">
        <f>SUMIFS(通讯通路门店!$K:$K,通讯通路门店!$S:$S,$G1451,通讯通路门店!$J:$J,"其他品牌专卖店")</f>
        <v>0</v>
      </c>
      <c r="BJ1451" s="99">
        <f>SUMIFS(通讯通路门店!$AC:$AC,通讯通路门店!$S:$S,$G1451)</f>
        <v>0</v>
      </c>
      <c r="BK1451" s="99">
        <f>SUMIFS(通讯通路门店!$AD:$AD,通讯通路门店!$S:$S,$G1451)</f>
        <v>0</v>
      </c>
      <c r="BL1451" s="99">
        <f>SUMIFS(通讯通路门店!$AE:$AE,通讯通路门店!$S:$S,$G1451)</f>
        <v>0</v>
      </c>
      <c r="BM1451" s="99">
        <f>SUMIFS(通讯通路门店!$AF:$AF,通讯通路门店!$S:$S,$G1451)</f>
        <v>0</v>
      </c>
      <c r="BN1451" s="99">
        <f>SUMIFS(通讯通路门店!$AG:$AG,通讯通路门店!$S:$S,$G1451)</f>
        <v>0</v>
      </c>
      <c r="BO1451" s="99">
        <f>SUMIFS(通讯通路门店!$AH:$AH,通讯通路门店!$S:$S,$G1451)</f>
        <v>0</v>
      </c>
      <c r="BP1451" s="99">
        <f>SUMIFS(通讯通路门店!$AI:$AI,通讯通路门店!$S:$S,$G1451)</f>
        <v>0</v>
      </c>
      <c r="BQ1451" s="83"/>
    </row>
    <row r="1452" spans="1:69">
      <c r="A1452" s="99" t="str">
        <f>IFERROR(_xlfn.XLOOKUP($G1452,通讯通路门店!$S$4:$S$993933,通讯通路门店!$A$4:$A$993933,0,0),"")</f>
        <v>海南省</v>
      </c>
      <c r="B1452" s="99" t="str">
        <f>IFERROR(_xlfn.XLOOKUP($G1452,通讯通路门店!$S$4:$S$993933,通讯通路门店!$B$4:$B$993933,0,0),"")</f>
        <v>乐东黎族自治县</v>
      </c>
      <c r="C1452" s="99" t="str">
        <f>IFERROR(_xlfn.XLOOKUP($G1452,通讯通路门店!$S$4:$S$993933,通讯通路门店!$C$4:$C$993933,0,0),"")</f>
        <v>乐东黎族自治县</v>
      </c>
      <c r="D1452" s="99" t="str">
        <f>IFERROR(_xlfn.XLOOKUP($G1452,通讯通路门店!$S$4:$S$993933,通讯通路门店!$D$4:$D$993933,0,0),"")</f>
        <v>万冲镇</v>
      </c>
      <c r="E1452" s="83"/>
      <c r="F1452" s="83"/>
      <c r="G1452" s="101"/>
      <c r="H1452" s="102">
        <f>IFERROR(_xlfn.XLOOKUP($G1452,通讯通路门店!$S$4:$S$993933,通讯通路门店!$R$4:$R$993933,0,0),"")</f>
        <v>0</v>
      </c>
      <c r="I1452" s="83"/>
      <c r="J1452" s="83"/>
      <c r="K1452" s="83"/>
      <c r="L1452" s="83"/>
      <c r="M1452" s="83"/>
      <c r="N1452" s="83"/>
      <c r="O1452" s="83"/>
      <c r="P1452" s="83"/>
      <c r="Q1452" s="83"/>
      <c r="R1452" s="83"/>
      <c r="S1452" s="83"/>
      <c r="T1452" s="83"/>
      <c r="U1452" s="99">
        <f>COUNTIF(通讯通路门店!$S:$S,$G1452)</f>
        <v>0</v>
      </c>
      <c r="V1452" s="99">
        <f>COUNTIFS(通讯通路门店!$S:$S,$G1452,通讯通路门店!$J:$J,"综合卖场")</f>
        <v>0</v>
      </c>
      <c r="W1452" s="99">
        <f>SUMIFS(通讯通路门店!$AJ:$AJ,通讯通路门店!$S:$S,通讯客户沙盘!$G1452)</f>
        <v>0</v>
      </c>
      <c r="X1452" s="99">
        <f t="shared" si="110"/>
        <v>0</v>
      </c>
      <c r="Y1452" s="99">
        <f>COUNTIFS(通讯通路门店!$S:$S,$G1452,通讯通路门店!$J:$J,"荣耀体验店")+COUNTIFS(通讯通路门店!$S:$S,$G1452,通讯通路门店!$J:$J,"荣耀授权专卖店")</f>
        <v>0</v>
      </c>
      <c r="Z1452" s="99">
        <f>COUNTIFS(通讯通路门店!$S:$S,$G1452,通讯通路门店!$J:$J,"VIVO体验店")</f>
        <v>0</v>
      </c>
      <c r="AA1452" s="99">
        <f>COUNTIFS(通讯通路门店!$S:$S,$G1452,通讯通路门店!$J:$J,"OPPO体验店")</f>
        <v>0</v>
      </c>
      <c r="AB1452" s="99">
        <f>COUNTIFS(通讯通路门店!$S:$S,$G1452,通讯通路门店!$J:$J,"华为授权体验店")+COUNTIFS(通讯通路门店!$S:$S,$G1452,通讯通路门店!$J:$J,"华为堡垒店")</f>
        <v>0</v>
      </c>
      <c r="AC1452" s="99">
        <f>COUNTIFS(通讯通路门店!$S:$S,$G1452,通讯通路门店!$J:$J,"小米体验店")</f>
        <v>0</v>
      </c>
      <c r="AD1452" s="99">
        <f>COUNTIFS(通讯通路门店!$S:$S,$G1452,通讯通路门店!$J:$J,"苹果体验店")</f>
        <v>0</v>
      </c>
      <c r="AE1452" s="99">
        <f>COUNTIFS(通讯通路门店!$S:$S,$G1452,通讯通路门店!$J:$J,"其他品牌专卖店")</f>
        <v>0</v>
      </c>
      <c r="AF1452" s="99">
        <f>SUMIFS(通讯通路门店!$BI:$BI,通讯通路门店!$S:$S,$G1452)</f>
        <v>0</v>
      </c>
      <c r="AG1452" s="99">
        <f>SUMIFS(通讯通路门店!$BH:$BH,通讯通路门店!$S:$S,$G1452)</f>
        <v>0</v>
      </c>
      <c r="AH1452" s="99">
        <f t="shared" si="111"/>
        <v>0</v>
      </c>
      <c r="AI1452" s="99">
        <f>SUMIFS(通讯通路门店!$BB:$BB,通讯通路门店!$S:$S,$G1452)</f>
        <v>0</v>
      </c>
      <c r="AJ1452" s="99">
        <f>SUMIFS(通讯通路门店!$BE:$BE,通讯通路门店!$S:$S,$G1452)</f>
        <v>0</v>
      </c>
      <c r="AK1452" s="99">
        <f>SUMIFS(通讯通路门店!$BG:$BG,通讯通路门店!$S:$S,$G1452)</f>
        <v>0</v>
      </c>
      <c r="AL1452" s="99">
        <f>SUMIFS(通讯通路门店!$BC:$BC,通讯通路门店!$S:$S,$G1452)</f>
        <v>0</v>
      </c>
      <c r="AM1452" s="99">
        <f>SUMIFS(通讯通路门店!$BD:$BD,通讯通路门店!$S:$S,$G1452)</f>
        <v>0</v>
      </c>
      <c r="AN1452" s="99">
        <f>SUMIFS(通讯通路门店!$BF:$BF,通讯通路门店!$S:$S,$G1452)</f>
        <v>0</v>
      </c>
      <c r="AO1452" s="99">
        <f t="shared" si="112"/>
        <v>0</v>
      </c>
      <c r="AP1452" s="99">
        <f>SUMIFS(通讯通路门店!$K:$K,通讯通路门店!$S:$S,$G1452)</f>
        <v>0</v>
      </c>
      <c r="AQ1452" s="83"/>
      <c r="AR1452" s="99">
        <f>SUMIFS(通讯通路门店!$T:$T,通讯通路门店!$S:$S,$G1452)</f>
        <v>0</v>
      </c>
      <c r="AS1452" s="99">
        <f>SUMIFS(通讯通路门店!$U:$U,通讯通路门店!$S:$S,$G1452)</f>
        <v>0</v>
      </c>
      <c r="AT1452" s="99">
        <f>SUMIFS(通讯通路门店!$V:$V,通讯通路门店!$S:$S,$G1452)</f>
        <v>0</v>
      </c>
      <c r="AU1452" s="99">
        <f>SUMIFS(通讯通路门店!$W:$W,通讯通路门店!$S:$S,$G1452)</f>
        <v>0</v>
      </c>
      <c r="AV1452" s="99">
        <f>SUMIFS(通讯通路门店!$Z:$Z,通讯通路门店!$S:$S,$G1452)</f>
        <v>0</v>
      </c>
      <c r="AW1452" s="99">
        <f>SUMIFS(通讯通路门店!$AB:$AB,通讯通路门店!$S:$S,$G1452)</f>
        <v>0</v>
      </c>
      <c r="AX1452" s="99">
        <f>SUMIFS(通讯通路门店!$X:$X,通讯通路门店!$S:$S,$G1452)</f>
        <v>0</v>
      </c>
      <c r="AY1452" s="99">
        <f>SUMIFS(通讯通路门店!$Y:$Y,通讯通路门店!$S:$S,$G1452)</f>
        <v>0</v>
      </c>
      <c r="AZ1452" s="99">
        <f>SUMIFS(通讯通路门店!$AA:$AA,通讯通路门店!$S:$S,$G1452)</f>
        <v>0</v>
      </c>
      <c r="BA1452" s="99">
        <f t="shared" si="113"/>
        <v>0</v>
      </c>
      <c r="BB1452" s="99">
        <f t="shared" si="114"/>
        <v>0</v>
      </c>
      <c r="BC1452" s="99">
        <f>SUMIFS(通讯通路门店!$W:$W,通讯通路门店!$S:$S,$G1452,通讯通路门店!$J:$J,"荣耀体验店")+SUMIFS(通讯通路门店!$W:$W,通讯通路门店!$S:$S,$G1452,通讯通路门店!$J:$J,"荣耀授权专卖店")</f>
        <v>0</v>
      </c>
      <c r="BD1452" s="99">
        <f>SUMIFS(通讯通路门店!$Z:$Z,通讯通路门店!$S:$S,$G1452,通讯通路门店!$J:$J,"VIVO体验店")</f>
        <v>0</v>
      </c>
      <c r="BE1452" s="99">
        <f>SUMIFS(通讯通路门店!$AB:$AB,通讯通路门店!$S:$S,$G1452,通讯通路门店!$J:$J,"OPPO体验店")</f>
        <v>0</v>
      </c>
      <c r="BF1452" s="99">
        <f>SUMIFS(通讯通路门店!$X:$X,通讯通路门店!$S:$S,$G1452,通讯通路门店!$J:$J,"华为授权体验店")+SUMIFS(通讯通路门店!$AA:$AA,通讯通路门店!$S:$S,$G1452,通讯通路门店!$J:$J,"华为堡垒店")</f>
        <v>0</v>
      </c>
      <c r="BG1452" s="99">
        <f>SUMIFS(通讯通路门店!$Y:$Y,通讯通路门店!$S:$S,$G1452,通讯通路门店!$J:$J,"小米体验店")</f>
        <v>0</v>
      </c>
      <c r="BH1452" s="99">
        <f>SUMIFS(通讯通路门店!$AA:$AA,通讯通路门店!$S:$S,$G1452,通讯通路门店!$J:$J,"苹果体验店")</f>
        <v>0</v>
      </c>
      <c r="BI1452" s="99">
        <f>SUMIFS(通讯通路门店!$K:$K,通讯通路门店!$S:$S,$G1452,通讯通路门店!$J:$J,"其他品牌专卖店")</f>
        <v>0</v>
      </c>
      <c r="BJ1452" s="99">
        <f>SUMIFS(通讯通路门店!$AC:$AC,通讯通路门店!$S:$S,$G1452)</f>
        <v>0</v>
      </c>
      <c r="BK1452" s="99">
        <f>SUMIFS(通讯通路门店!$AD:$AD,通讯通路门店!$S:$S,$G1452)</f>
        <v>0</v>
      </c>
      <c r="BL1452" s="99">
        <f>SUMIFS(通讯通路门店!$AE:$AE,通讯通路门店!$S:$S,$G1452)</f>
        <v>0</v>
      </c>
      <c r="BM1452" s="99">
        <f>SUMIFS(通讯通路门店!$AF:$AF,通讯通路门店!$S:$S,$G1452)</f>
        <v>0</v>
      </c>
      <c r="BN1452" s="99">
        <f>SUMIFS(通讯通路门店!$AG:$AG,通讯通路门店!$S:$S,$G1452)</f>
        <v>0</v>
      </c>
      <c r="BO1452" s="99">
        <f>SUMIFS(通讯通路门店!$AH:$AH,通讯通路门店!$S:$S,$G1452)</f>
        <v>0</v>
      </c>
      <c r="BP1452" s="99">
        <f>SUMIFS(通讯通路门店!$AI:$AI,通讯通路门店!$S:$S,$G1452)</f>
        <v>0</v>
      </c>
      <c r="BQ1452" s="83"/>
    </row>
    <row r="1453" spans="1:69">
      <c r="A1453" s="99" t="str">
        <f>IFERROR(_xlfn.XLOOKUP($G1453,通讯通路门店!$S$4:$S$993933,通讯通路门店!$A$4:$A$993933,0,0),"")</f>
        <v>海南省</v>
      </c>
      <c r="B1453" s="99" t="str">
        <f>IFERROR(_xlfn.XLOOKUP($G1453,通讯通路门店!$S$4:$S$993933,通讯通路门店!$B$4:$B$993933,0,0),"")</f>
        <v>乐东黎族自治县</v>
      </c>
      <c r="C1453" s="99" t="str">
        <f>IFERROR(_xlfn.XLOOKUP($G1453,通讯通路门店!$S$4:$S$993933,通讯通路门店!$C$4:$C$993933,0,0),"")</f>
        <v>乐东黎族自治县</v>
      </c>
      <c r="D1453" s="99" t="str">
        <f>IFERROR(_xlfn.XLOOKUP($G1453,通讯通路门店!$S$4:$S$993933,通讯通路门店!$D$4:$D$993933,0,0),"")</f>
        <v>万冲镇</v>
      </c>
      <c r="E1453" s="83"/>
      <c r="F1453" s="83"/>
      <c r="G1453" s="101"/>
      <c r="H1453" s="102">
        <f>IFERROR(_xlfn.XLOOKUP($G1453,通讯通路门店!$S$4:$S$993933,通讯通路门店!$R$4:$R$993933,0,0),"")</f>
        <v>0</v>
      </c>
      <c r="I1453" s="83"/>
      <c r="J1453" s="83"/>
      <c r="K1453" s="83"/>
      <c r="L1453" s="83"/>
      <c r="M1453" s="83"/>
      <c r="N1453" s="83"/>
      <c r="O1453" s="83"/>
      <c r="P1453" s="83"/>
      <c r="Q1453" s="83"/>
      <c r="R1453" s="83"/>
      <c r="S1453" s="83"/>
      <c r="T1453" s="83"/>
      <c r="U1453" s="99">
        <f>COUNTIF(通讯通路门店!$S:$S,$G1453)</f>
        <v>0</v>
      </c>
      <c r="V1453" s="99">
        <f>COUNTIFS(通讯通路门店!$S:$S,$G1453,通讯通路门店!$J:$J,"综合卖场")</f>
        <v>0</v>
      </c>
      <c r="W1453" s="99">
        <f>SUMIFS(通讯通路门店!$AJ:$AJ,通讯通路门店!$S:$S,通讯客户沙盘!$G1453)</f>
        <v>0</v>
      </c>
      <c r="X1453" s="99">
        <f t="shared" si="110"/>
        <v>0</v>
      </c>
      <c r="Y1453" s="99">
        <f>COUNTIFS(通讯通路门店!$S:$S,$G1453,通讯通路门店!$J:$J,"荣耀体验店")+COUNTIFS(通讯通路门店!$S:$S,$G1453,通讯通路门店!$J:$J,"荣耀授权专卖店")</f>
        <v>0</v>
      </c>
      <c r="Z1453" s="99">
        <f>COUNTIFS(通讯通路门店!$S:$S,$G1453,通讯通路门店!$J:$J,"VIVO体验店")</f>
        <v>0</v>
      </c>
      <c r="AA1453" s="99">
        <f>COUNTIFS(通讯通路门店!$S:$S,$G1453,通讯通路门店!$J:$J,"OPPO体验店")</f>
        <v>0</v>
      </c>
      <c r="AB1453" s="99">
        <f>COUNTIFS(通讯通路门店!$S:$S,$G1453,通讯通路门店!$J:$J,"华为授权体验店")+COUNTIFS(通讯通路门店!$S:$S,$G1453,通讯通路门店!$J:$J,"华为堡垒店")</f>
        <v>0</v>
      </c>
      <c r="AC1453" s="99">
        <f>COUNTIFS(通讯通路门店!$S:$S,$G1453,通讯通路门店!$J:$J,"小米体验店")</f>
        <v>0</v>
      </c>
      <c r="AD1453" s="99">
        <f>COUNTIFS(通讯通路门店!$S:$S,$G1453,通讯通路门店!$J:$J,"苹果体验店")</f>
        <v>0</v>
      </c>
      <c r="AE1453" s="99">
        <f>COUNTIFS(通讯通路门店!$S:$S,$G1453,通讯通路门店!$J:$J,"其他品牌专卖店")</f>
        <v>0</v>
      </c>
      <c r="AF1453" s="99">
        <f>SUMIFS(通讯通路门店!$BI:$BI,通讯通路门店!$S:$S,$G1453)</f>
        <v>0</v>
      </c>
      <c r="AG1453" s="99">
        <f>SUMIFS(通讯通路门店!$BH:$BH,通讯通路门店!$S:$S,$G1453)</f>
        <v>0</v>
      </c>
      <c r="AH1453" s="99">
        <f t="shared" si="111"/>
        <v>0</v>
      </c>
      <c r="AI1453" s="99">
        <f>SUMIFS(通讯通路门店!$BB:$BB,通讯通路门店!$S:$S,$G1453)</f>
        <v>0</v>
      </c>
      <c r="AJ1453" s="99">
        <f>SUMIFS(通讯通路门店!$BE:$BE,通讯通路门店!$S:$S,$G1453)</f>
        <v>0</v>
      </c>
      <c r="AK1453" s="99">
        <f>SUMIFS(通讯通路门店!$BG:$BG,通讯通路门店!$S:$S,$G1453)</f>
        <v>0</v>
      </c>
      <c r="AL1453" s="99">
        <f>SUMIFS(通讯通路门店!$BC:$BC,通讯通路门店!$S:$S,$G1453)</f>
        <v>0</v>
      </c>
      <c r="AM1453" s="99">
        <f>SUMIFS(通讯通路门店!$BD:$BD,通讯通路门店!$S:$S,$G1453)</f>
        <v>0</v>
      </c>
      <c r="AN1453" s="99">
        <f>SUMIFS(通讯通路门店!$BF:$BF,通讯通路门店!$S:$S,$G1453)</f>
        <v>0</v>
      </c>
      <c r="AO1453" s="99">
        <f t="shared" si="112"/>
        <v>0</v>
      </c>
      <c r="AP1453" s="99">
        <f>SUMIFS(通讯通路门店!$K:$K,通讯通路门店!$S:$S,$G1453)</f>
        <v>0</v>
      </c>
      <c r="AQ1453" s="83"/>
      <c r="AR1453" s="99">
        <f>SUMIFS(通讯通路门店!$T:$T,通讯通路门店!$S:$S,$G1453)</f>
        <v>0</v>
      </c>
      <c r="AS1453" s="99">
        <f>SUMIFS(通讯通路门店!$U:$U,通讯通路门店!$S:$S,$G1453)</f>
        <v>0</v>
      </c>
      <c r="AT1453" s="99">
        <f>SUMIFS(通讯通路门店!$V:$V,通讯通路门店!$S:$S,$G1453)</f>
        <v>0</v>
      </c>
      <c r="AU1453" s="99">
        <f>SUMIFS(通讯通路门店!$W:$W,通讯通路门店!$S:$S,$G1453)</f>
        <v>0</v>
      </c>
      <c r="AV1453" s="99">
        <f>SUMIFS(通讯通路门店!$Z:$Z,通讯通路门店!$S:$S,$G1453)</f>
        <v>0</v>
      </c>
      <c r="AW1453" s="99">
        <f>SUMIFS(通讯通路门店!$AB:$AB,通讯通路门店!$S:$S,$G1453)</f>
        <v>0</v>
      </c>
      <c r="AX1453" s="99">
        <f>SUMIFS(通讯通路门店!$X:$X,通讯通路门店!$S:$S,$G1453)</f>
        <v>0</v>
      </c>
      <c r="AY1453" s="99">
        <f>SUMIFS(通讯通路门店!$Y:$Y,通讯通路门店!$S:$S,$G1453)</f>
        <v>0</v>
      </c>
      <c r="AZ1453" s="99">
        <f>SUMIFS(通讯通路门店!$AA:$AA,通讯通路门店!$S:$S,$G1453)</f>
        <v>0</v>
      </c>
      <c r="BA1453" s="99">
        <f t="shared" si="113"/>
        <v>0</v>
      </c>
      <c r="BB1453" s="99">
        <f t="shared" si="114"/>
        <v>0</v>
      </c>
      <c r="BC1453" s="99">
        <f>SUMIFS(通讯通路门店!$W:$W,通讯通路门店!$S:$S,$G1453,通讯通路门店!$J:$J,"荣耀体验店")+SUMIFS(通讯通路门店!$W:$W,通讯通路门店!$S:$S,$G1453,通讯通路门店!$J:$J,"荣耀授权专卖店")</f>
        <v>0</v>
      </c>
      <c r="BD1453" s="99">
        <f>SUMIFS(通讯通路门店!$Z:$Z,通讯通路门店!$S:$S,$G1453,通讯通路门店!$J:$J,"VIVO体验店")</f>
        <v>0</v>
      </c>
      <c r="BE1453" s="99">
        <f>SUMIFS(通讯通路门店!$AB:$AB,通讯通路门店!$S:$S,$G1453,通讯通路门店!$J:$J,"OPPO体验店")</f>
        <v>0</v>
      </c>
      <c r="BF1453" s="99">
        <f>SUMIFS(通讯通路门店!$X:$X,通讯通路门店!$S:$S,$G1453,通讯通路门店!$J:$J,"华为授权体验店")+SUMIFS(通讯通路门店!$AA:$AA,通讯通路门店!$S:$S,$G1453,通讯通路门店!$J:$J,"华为堡垒店")</f>
        <v>0</v>
      </c>
      <c r="BG1453" s="99">
        <f>SUMIFS(通讯通路门店!$Y:$Y,通讯通路门店!$S:$S,$G1453,通讯通路门店!$J:$J,"小米体验店")</f>
        <v>0</v>
      </c>
      <c r="BH1453" s="99">
        <f>SUMIFS(通讯通路门店!$AA:$AA,通讯通路门店!$S:$S,$G1453,通讯通路门店!$J:$J,"苹果体验店")</f>
        <v>0</v>
      </c>
      <c r="BI1453" s="99">
        <f>SUMIFS(通讯通路门店!$K:$K,通讯通路门店!$S:$S,$G1453,通讯通路门店!$J:$J,"其他品牌专卖店")</f>
        <v>0</v>
      </c>
      <c r="BJ1453" s="99">
        <f>SUMIFS(通讯通路门店!$AC:$AC,通讯通路门店!$S:$S,$G1453)</f>
        <v>0</v>
      </c>
      <c r="BK1453" s="99">
        <f>SUMIFS(通讯通路门店!$AD:$AD,通讯通路门店!$S:$S,$G1453)</f>
        <v>0</v>
      </c>
      <c r="BL1453" s="99">
        <f>SUMIFS(通讯通路门店!$AE:$AE,通讯通路门店!$S:$S,$G1453)</f>
        <v>0</v>
      </c>
      <c r="BM1453" s="99">
        <f>SUMIFS(通讯通路门店!$AF:$AF,通讯通路门店!$S:$S,$G1453)</f>
        <v>0</v>
      </c>
      <c r="BN1453" s="99">
        <f>SUMIFS(通讯通路门店!$AG:$AG,通讯通路门店!$S:$S,$G1453)</f>
        <v>0</v>
      </c>
      <c r="BO1453" s="99">
        <f>SUMIFS(通讯通路门店!$AH:$AH,通讯通路门店!$S:$S,$G1453)</f>
        <v>0</v>
      </c>
      <c r="BP1453" s="99">
        <f>SUMIFS(通讯通路门店!$AI:$AI,通讯通路门店!$S:$S,$G1453)</f>
        <v>0</v>
      </c>
      <c r="BQ1453" s="83"/>
    </row>
    <row r="1454" spans="1:69">
      <c r="A1454" s="99" t="str">
        <f>IFERROR(_xlfn.XLOOKUP($G1454,通讯通路门店!$S$4:$S$993933,通讯通路门店!$A$4:$A$993933,0,0),"")</f>
        <v>海南省</v>
      </c>
      <c r="B1454" s="99" t="str">
        <f>IFERROR(_xlfn.XLOOKUP($G1454,通讯通路门店!$S$4:$S$993933,通讯通路门店!$B$4:$B$993933,0,0),"")</f>
        <v>乐东黎族自治县</v>
      </c>
      <c r="C1454" s="99" t="str">
        <f>IFERROR(_xlfn.XLOOKUP($G1454,通讯通路门店!$S$4:$S$993933,通讯通路门店!$C$4:$C$993933,0,0),"")</f>
        <v>乐东黎族自治县</v>
      </c>
      <c r="D1454" s="99" t="str">
        <f>IFERROR(_xlfn.XLOOKUP($G1454,通讯通路门店!$S$4:$S$993933,通讯通路门店!$D$4:$D$993933,0,0),"")</f>
        <v>万冲镇</v>
      </c>
      <c r="E1454" s="83"/>
      <c r="F1454" s="83"/>
      <c r="G1454" s="101"/>
      <c r="H1454" s="102">
        <f>IFERROR(_xlfn.XLOOKUP($G1454,通讯通路门店!$S$4:$S$993933,通讯通路门店!$R$4:$R$993933,0,0),"")</f>
        <v>0</v>
      </c>
      <c r="I1454" s="83"/>
      <c r="J1454" s="83"/>
      <c r="K1454" s="83"/>
      <c r="L1454" s="83"/>
      <c r="M1454" s="83"/>
      <c r="N1454" s="83"/>
      <c r="O1454" s="83"/>
      <c r="P1454" s="83"/>
      <c r="Q1454" s="83"/>
      <c r="R1454" s="83"/>
      <c r="S1454" s="83"/>
      <c r="T1454" s="83"/>
      <c r="U1454" s="99">
        <f>COUNTIF(通讯通路门店!$S:$S,$G1454)</f>
        <v>0</v>
      </c>
      <c r="V1454" s="99">
        <f>COUNTIFS(通讯通路门店!$S:$S,$G1454,通讯通路门店!$J:$J,"综合卖场")</f>
        <v>0</v>
      </c>
      <c r="W1454" s="99">
        <f>SUMIFS(通讯通路门店!$AJ:$AJ,通讯通路门店!$S:$S,通讯客户沙盘!$G1454)</f>
        <v>0</v>
      </c>
      <c r="X1454" s="99">
        <f t="shared" si="110"/>
        <v>0</v>
      </c>
      <c r="Y1454" s="99">
        <f>COUNTIFS(通讯通路门店!$S:$S,$G1454,通讯通路门店!$J:$J,"荣耀体验店")+COUNTIFS(通讯通路门店!$S:$S,$G1454,通讯通路门店!$J:$J,"荣耀授权专卖店")</f>
        <v>0</v>
      </c>
      <c r="Z1454" s="99">
        <f>COUNTIFS(通讯通路门店!$S:$S,$G1454,通讯通路门店!$J:$J,"VIVO体验店")</f>
        <v>0</v>
      </c>
      <c r="AA1454" s="99">
        <f>COUNTIFS(通讯通路门店!$S:$S,$G1454,通讯通路门店!$J:$J,"OPPO体验店")</f>
        <v>0</v>
      </c>
      <c r="AB1454" s="99">
        <f>COUNTIFS(通讯通路门店!$S:$S,$G1454,通讯通路门店!$J:$J,"华为授权体验店")+COUNTIFS(通讯通路门店!$S:$S,$G1454,通讯通路门店!$J:$J,"华为堡垒店")</f>
        <v>0</v>
      </c>
      <c r="AC1454" s="99">
        <f>COUNTIFS(通讯通路门店!$S:$S,$G1454,通讯通路门店!$J:$J,"小米体验店")</f>
        <v>0</v>
      </c>
      <c r="AD1454" s="99">
        <f>COUNTIFS(通讯通路门店!$S:$S,$G1454,通讯通路门店!$J:$J,"苹果体验店")</f>
        <v>0</v>
      </c>
      <c r="AE1454" s="99">
        <f>COUNTIFS(通讯通路门店!$S:$S,$G1454,通讯通路门店!$J:$J,"其他品牌专卖店")</f>
        <v>0</v>
      </c>
      <c r="AF1454" s="99">
        <f>SUMIFS(通讯通路门店!$BI:$BI,通讯通路门店!$S:$S,$G1454)</f>
        <v>0</v>
      </c>
      <c r="AG1454" s="99">
        <f>SUMIFS(通讯通路门店!$BH:$BH,通讯通路门店!$S:$S,$G1454)</f>
        <v>0</v>
      </c>
      <c r="AH1454" s="99">
        <f t="shared" si="111"/>
        <v>0</v>
      </c>
      <c r="AI1454" s="99">
        <f>SUMIFS(通讯通路门店!$BB:$BB,通讯通路门店!$S:$S,$G1454)</f>
        <v>0</v>
      </c>
      <c r="AJ1454" s="99">
        <f>SUMIFS(通讯通路门店!$BE:$BE,通讯通路门店!$S:$S,$G1454)</f>
        <v>0</v>
      </c>
      <c r="AK1454" s="99">
        <f>SUMIFS(通讯通路门店!$BG:$BG,通讯通路门店!$S:$S,$G1454)</f>
        <v>0</v>
      </c>
      <c r="AL1454" s="99">
        <f>SUMIFS(通讯通路门店!$BC:$BC,通讯通路门店!$S:$S,$G1454)</f>
        <v>0</v>
      </c>
      <c r="AM1454" s="99">
        <f>SUMIFS(通讯通路门店!$BD:$BD,通讯通路门店!$S:$S,$G1454)</f>
        <v>0</v>
      </c>
      <c r="AN1454" s="99">
        <f>SUMIFS(通讯通路门店!$BF:$BF,通讯通路门店!$S:$S,$G1454)</f>
        <v>0</v>
      </c>
      <c r="AO1454" s="99">
        <f t="shared" si="112"/>
        <v>0</v>
      </c>
      <c r="AP1454" s="99">
        <f>SUMIFS(通讯通路门店!$K:$K,通讯通路门店!$S:$S,$G1454)</f>
        <v>0</v>
      </c>
      <c r="AQ1454" s="83"/>
      <c r="AR1454" s="99">
        <f>SUMIFS(通讯通路门店!$T:$T,通讯通路门店!$S:$S,$G1454)</f>
        <v>0</v>
      </c>
      <c r="AS1454" s="99">
        <f>SUMIFS(通讯通路门店!$U:$U,通讯通路门店!$S:$S,$G1454)</f>
        <v>0</v>
      </c>
      <c r="AT1454" s="99">
        <f>SUMIFS(通讯通路门店!$V:$V,通讯通路门店!$S:$S,$G1454)</f>
        <v>0</v>
      </c>
      <c r="AU1454" s="99">
        <f>SUMIFS(通讯通路门店!$W:$W,通讯通路门店!$S:$S,$G1454)</f>
        <v>0</v>
      </c>
      <c r="AV1454" s="99">
        <f>SUMIFS(通讯通路门店!$Z:$Z,通讯通路门店!$S:$S,$G1454)</f>
        <v>0</v>
      </c>
      <c r="AW1454" s="99">
        <f>SUMIFS(通讯通路门店!$AB:$AB,通讯通路门店!$S:$S,$G1454)</f>
        <v>0</v>
      </c>
      <c r="AX1454" s="99">
        <f>SUMIFS(通讯通路门店!$X:$X,通讯通路门店!$S:$S,$G1454)</f>
        <v>0</v>
      </c>
      <c r="AY1454" s="99">
        <f>SUMIFS(通讯通路门店!$Y:$Y,通讯通路门店!$S:$S,$G1454)</f>
        <v>0</v>
      </c>
      <c r="AZ1454" s="99">
        <f>SUMIFS(通讯通路门店!$AA:$AA,通讯通路门店!$S:$S,$G1454)</f>
        <v>0</v>
      </c>
      <c r="BA1454" s="99">
        <f t="shared" si="113"/>
        <v>0</v>
      </c>
      <c r="BB1454" s="99">
        <f t="shared" si="114"/>
        <v>0</v>
      </c>
      <c r="BC1454" s="99">
        <f>SUMIFS(通讯通路门店!$W:$W,通讯通路门店!$S:$S,$G1454,通讯通路门店!$J:$J,"荣耀体验店")+SUMIFS(通讯通路门店!$W:$W,通讯通路门店!$S:$S,$G1454,通讯通路门店!$J:$J,"荣耀授权专卖店")</f>
        <v>0</v>
      </c>
      <c r="BD1454" s="99">
        <f>SUMIFS(通讯通路门店!$Z:$Z,通讯通路门店!$S:$S,$G1454,通讯通路门店!$J:$J,"VIVO体验店")</f>
        <v>0</v>
      </c>
      <c r="BE1454" s="99">
        <f>SUMIFS(通讯通路门店!$AB:$AB,通讯通路门店!$S:$S,$G1454,通讯通路门店!$J:$J,"OPPO体验店")</f>
        <v>0</v>
      </c>
      <c r="BF1454" s="99">
        <f>SUMIFS(通讯通路门店!$X:$X,通讯通路门店!$S:$S,$G1454,通讯通路门店!$J:$J,"华为授权体验店")+SUMIFS(通讯通路门店!$AA:$AA,通讯通路门店!$S:$S,$G1454,通讯通路门店!$J:$J,"华为堡垒店")</f>
        <v>0</v>
      </c>
      <c r="BG1454" s="99">
        <f>SUMIFS(通讯通路门店!$Y:$Y,通讯通路门店!$S:$S,$G1454,通讯通路门店!$J:$J,"小米体验店")</f>
        <v>0</v>
      </c>
      <c r="BH1454" s="99">
        <f>SUMIFS(通讯通路门店!$AA:$AA,通讯通路门店!$S:$S,$G1454,通讯通路门店!$J:$J,"苹果体验店")</f>
        <v>0</v>
      </c>
      <c r="BI1454" s="99">
        <f>SUMIFS(通讯通路门店!$K:$K,通讯通路门店!$S:$S,$G1454,通讯通路门店!$J:$J,"其他品牌专卖店")</f>
        <v>0</v>
      </c>
      <c r="BJ1454" s="99">
        <f>SUMIFS(通讯通路门店!$AC:$AC,通讯通路门店!$S:$S,$G1454)</f>
        <v>0</v>
      </c>
      <c r="BK1454" s="99">
        <f>SUMIFS(通讯通路门店!$AD:$AD,通讯通路门店!$S:$S,$G1454)</f>
        <v>0</v>
      </c>
      <c r="BL1454" s="99">
        <f>SUMIFS(通讯通路门店!$AE:$AE,通讯通路门店!$S:$S,$G1454)</f>
        <v>0</v>
      </c>
      <c r="BM1454" s="99">
        <f>SUMIFS(通讯通路门店!$AF:$AF,通讯通路门店!$S:$S,$G1454)</f>
        <v>0</v>
      </c>
      <c r="BN1454" s="99">
        <f>SUMIFS(通讯通路门店!$AG:$AG,通讯通路门店!$S:$S,$G1454)</f>
        <v>0</v>
      </c>
      <c r="BO1454" s="99">
        <f>SUMIFS(通讯通路门店!$AH:$AH,通讯通路门店!$S:$S,$G1454)</f>
        <v>0</v>
      </c>
      <c r="BP1454" s="99">
        <f>SUMIFS(通讯通路门店!$AI:$AI,通讯通路门店!$S:$S,$G1454)</f>
        <v>0</v>
      </c>
      <c r="BQ1454" s="83"/>
    </row>
    <row r="1455" spans="1:69">
      <c r="A1455" s="99" t="str">
        <f>IFERROR(_xlfn.XLOOKUP($G1455,通讯通路门店!$S$4:$S$993933,通讯通路门店!$A$4:$A$993933,0,0),"")</f>
        <v>海南省</v>
      </c>
      <c r="B1455" s="99" t="str">
        <f>IFERROR(_xlfn.XLOOKUP($G1455,通讯通路门店!$S$4:$S$993933,通讯通路门店!$B$4:$B$993933,0,0),"")</f>
        <v>乐东黎族自治县</v>
      </c>
      <c r="C1455" s="99" t="str">
        <f>IFERROR(_xlfn.XLOOKUP($G1455,通讯通路门店!$S$4:$S$993933,通讯通路门店!$C$4:$C$993933,0,0),"")</f>
        <v>乐东黎族自治县</v>
      </c>
      <c r="D1455" s="99" t="str">
        <f>IFERROR(_xlfn.XLOOKUP($G1455,通讯通路门店!$S$4:$S$993933,通讯通路门店!$D$4:$D$993933,0,0),"")</f>
        <v>万冲镇</v>
      </c>
      <c r="E1455" s="83"/>
      <c r="F1455" s="83"/>
      <c r="G1455" s="101"/>
      <c r="H1455" s="102">
        <f>IFERROR(_xlfn.XLOOKUP($G1455,通讯通路门店!$S$4:$S$993933,通讯通路门店!$R$4:$R$993933,0,0),"")</f>
        <v>0</v>
      </c>
      <c r="I1455" s="83"/>
      <c r="J1455" s="83"/>
      <c r="K1455" s="83"/>
      <c r="L1455" s="83"/>
      <c r="M1455" s="83"/>
      <c r="N1455" s="83"/>
      <c r="O1455" s="83"/>
      <c r="P1455" s="83"/>
      <c r="Q1455" s="83"/>
      <c r="R1455" s="83"/>
      <c r="S1455" s="83"/>
      <c r="T1455" s="83"/>
      <c r="U1455" s="99">
        <f>COUNTIF(通讯通路门店!$S:$S,$G1455)</f>
        <v>0</v>
      </c>
      <c r="V1455" s="99">
        <f>COUNTIFS(通讯通路门店!$S:$S,$G1455,通讯通路门店!$J:$J,"综合卖场")</f>
        <v>0</v>
      </c>
      <c r="W1455" s="99">
        <f>SUMIFS(通讯通路门店!$AJ:$AJ,通讯通路门店!$S:$S,通讯客户沙盘!$G1455)</f>
        <v>0</v>
      </c>
      <c r="X1455" s="99">
        <f t="shared" si="110"/>
        <v>0</v>
      </c>
      <c r="Y1455" s="99">
        <f>COUNTIFS(通讯通路门店!$S:$S,$G1455,通讯通路门店!$J:$J,"荣耀体验店")+COUNTIFS(通讯通路门店!$S:$S,$G1455,通讯通路门店!$J:$J,"荣耀授权专卖店")</f>
        <v>0</v>
      </c>
      <c r="Z1455" s="99">
        <f>COUNTIFS(通讯通路门店!$S:$S,$G1455,通讯通路门店!$J:$J,"VIVO体验店")</f>
        <v>0</v>
      </c>
      <c r="AA1455" s="99">
        <f>COUNTIFS(通讯通路门店!$S:$S,$G1455,通讯通路门店!$J:$J,"OPPO体验店")</f>
        <v>0</v>
      </c>
      <c r="AB1455" s="99">
        <f>COUNTIFS(通讯通路门店!$S:$S,$G1455,通讯通路门店!$J:$J,"华为授权体验店")+COUNTIFS(通讯通路门店!$S:$S,$G1455,通讯通路门店!$J:$J,"华为堡垒店")</f>
        <v>0</v>
      </c>
      <c r="AC1455" s="99">
        <f>COUNTIFS(通讯通路门店!$S:$S,$G1455,通讯通路门店!$J:$J,"小米体验店")</f>
        <v>0</v>
      </c>
      <c r="AD1455" s="99">
        <f>COUNTIFS(通讯通路门店!$S:$S,$G1455,通讯通路门店!$J:$J,"苹果体验店")</f>
        <v>0</v>
      </c>
      <c r="AE1455" s="99">
        <f>COUNTIFS(通讯通路门店!$S:$S,$G1455,通讯通路门店!$J:$J,"其他品牌专卖店")</f>
        <v>0</v>
      </c>
      <c r="AF1455" s="99">
        <f>SUMIFS(通讯通路门店!$BI:$BI,通讯通路门店!$S:$S,$G1455)</f>
        <v>0</v>
      </c>
      <c r="AG1455" s="99">
        <f>SUMIFS(通讯通路门店!$BH:$BH,通讯通路门店!$S:$S,$G1455)</f>
        <v>0</v>
      </c>
      <c r="AH1455" s="99">
        <f t="shared" si="111"/>
        <v>0</v>
      </c>
      <c r="AI1455" s="99">
        <f>SUMIFS(通讯通路门店!$BB:$BB,通讯通路门店!$S:$S,$G1455)</f>
        <v>0</v>
      </c>
      <c r="AJ1455" s="99">
        <f>SUMIFS(通讯通路门店!$BE:$BE,通讯通路门店!$S:$S,$G1455)</f>
        <v>0</v>
      </c>
      <c r="AK1455" s="99">
        <f>SUMIFS(通讯通路门店!$BG:$BG,通讯通路门店!$S:$S,$G1455)</f>
        <v>0</v>
      </c>
      <c r="AL1455" s="99">
        <f>SUMIFS(通讯通路门店!$BC:$BC,通讯通路门店!$S:$S,$G1455)</f>
        <v>0</v>
      </c>
      <c r="AM1455" s="99">
        <f>SUMIFS(通讯通路门店!$BD:$BD,通讯通路门店!$S:$S,$G1455)</f>
        <v>0</v>
      </c>
      <c r="AN1455" s="99">
        <f>SUMIFS(通讯通路门店!$BF:$BF,通讯通路门店!$S:$S,$G1455)</f>
        <v>0</v>
      </c>
      <c r="AO1455" s="99">
        <f t="shared" si="112"/>
        <v>0</v>
      </c>
      <c r="AP1455" s="99">
        <f>SUMIFS(通讯通路门店!$K:$K,通讯通路门店!$S:$S,$G1455)</f>
        <v>0</v>
      </c>
      <c r="AQ1455" s="83"/>
      <c r="AR1455" s="99">
        <f>SUMIFS(通讯通路门店!$T:$T,通讯通路门店!$S:$S,$G1455)</f>
        <v>0</v>
      </c>
      <c r="AS1455" s="99">
        <f>SUMIFS(通讯通路门店!$U:$U,通讯通路门店!$S:$S,$G1455)</f>
        <v>0</v>
      </c>
      <c r="AT1455" s="99">
        <f>SUMIFS(通讯通路门店!$V:$V,通讯通路门店!$S:$S,$G1455)</f>
        <v>0</v>
      </c>
      <c r="AU1455" s="99">
        <f>SUMIFS(通讯通路门店!$W:$W,通讯通路门店!$S:$S,$G1455)</f>
        <v>0</v>
      </c>
      <c r="AV1455" s="99">
        <f>SUMIFS(通讯通路门店!$Z:$Z,通讯通路门店!$S:$S,$G1455)</f>
        <v>0</v>
      </c>
      <c r="AW1455" s="99">
        <f>SUMIFS(通讯通路门店!$AB:$AB,通讯通路门店!$S:$S,$G1455)</f>
        <v>0</v>
      </c>
      <c r="AX1455" s="99">
        <f>SUMIFS(通讯通路门店!$X:$X,通讯通路门店!$S:$S,$G1455)</f>
        <v>0</v>
      </c>
      <c r="AY1455" s="99">
        <f>SUMIFS(通讯通路门店!$Y:$Y,通讯通路门店!$S:$S,$G1455)</f>
        <v>0</v>
      </c>
      <c r="AZ1455" s="99">
        <f>SUMIFS(通讯通路门店!$AA:$AA,通讯通路门店!$S:$S,$G1455)</f>
        <v>0</v>
      </c>
      <c r="BA1455" s="99">
        <f t="shared" si="113"/>
        <v>0</v>
      </c>
      <c r="BB1455" s="99">
        <f t="shared" si="114"/>
        <v>0</v>
      </c>
      <c r="BC1455" s="99">
        <f>SUMIFS(通讯通路门店!$W:$W,通讯通路门店!$S:$S,$G1455,通讯通路门店!$J:$J,"荣耀体验店")+SUMIFS(通讯通路门店!$W:$W,通讯通路门店!$S:$S,$G1455,通讯通路门店!$J:$J,"荣耀授权专卖店")</f>
        <v>0</v>
      </c>
      <c r="BD1455" s="99">
        <f>SUMIFS(通讯通路门店!$Z:$Z,通讯通路门店!$S:$S,$G1455,通讯通路门店!$J:$J,"VIVO体验店")</f>
        <v>0</v>
      </c>
      <c r="BE1455" s="99">
        <f>SUMIFS(通讯通路门店!$AB:$AB,通讯通路门店!$S:$S,$G1455,通讯通路门店!$J:$J,"OPPO体验店")</f>
        <v>0</v>
      </c>
      <c r="BF1455" s="99">
        <f>SUMIFS(通讯通路门店!$X:$X,通讯通路门店!$S:$S,$G1455,通讯通路门店!$J:$J,"华为授权体验店")+SUMIFS(通讯通路门店!$AA:$AA,通讯通路门店!$S:$S,$G1455,通讯通路门店!$J:$J,"华为堡垒店")</f>
        <v>0</v>
      </c>
      <c r="BG1455" s="99">
        <f>SUMIFS(通讯通路门店!$Y:$Y,通讯通路门店!$S:$S,$G1455,通讯通路门店!$J:$J,"小米体验店")</f>
        <v>0</v>
      </c>
      <c r="BH1455" s="99">
        <f>SUMIFS(通讯通路门店!$AA:$AA,通讯通路门店!$S:$S,$G1455,通讯通路门店!$J:$J,"苹果体验店")</f>
        <v>0</v>
      </c>
      <c r="BI1455" s="99">
        <f>SUMIFS(通讯通路门店!$K:$K,通讯通路门店!$S:$S,$G1455,通讯通路门店!$J:$J,"其他品牌专卖店")</f>
        <v>0</v>
      </c>
      <c r="BJ1455" s="99">
        <f>SUMIFS(通讯通路门店!$AC:$AC,通讯通路门店!$S:$S,$G1455)</f>
        <v>0</v>
      </c>
      <c r="BK1455" s="99">
        <f>SUMIFS(通讯通路门店!$AD:$AD,通讯通路门店!$S:$S,$G1455)</f>
        <v>0</v>
      </c>
      <c r="BL1455" s="99">
        <f>SUMIFS(通讯通路门店!$AE:$AE,通讯通路门店!$S:$S,$G1455)</f>
        <v>0</v>
      </c>
      <c r="BM1455" s="99">
        <f>SUMIFS(通讯通路门店!$AF:$AF,通讯通路门店!$S:$S,$G1455)</f>
        <v>0</v>
      </c>
      <c r="BN1455" s="99">
        <f>SUMIFS(通讯通路门店!$AG:$AG,通讯通路门店!$S:$S,$G1455)</f>
        <v>0</v>
      </c>
      <c r="BO1455" s="99">
        <f>SUMIFS(通讯通路门店!$AH:$AH,通讯通路门店!$S:$S,$G1455)</f>
        <v>0</v>
      </c>
      <c r="BP1455" s="99">
        <f>SUMIFS(通讯通路门店!$AI:$AI,通讯通路门店!$S:$S,$G1455)</f>
        <v>0</v>
      </c>
      <c r="BQ1455" s="83"/>
    </row>
    <row r="1456" spans="1:69">
      <c r="A1456" s="99" t="str">
        <f>IFERROR(_xlfn.XLOOKUP($G1456,通讯通路门店!$S$4:$S$993933,通讯通路门店!$A$4:$A$993933,0,0),"")</f>
        <v>海南省</v>
      </c>
      <c r="B1456" s="99" t="str">
        <f>IFERROR(_xlfn.XLOOKUP($G1456,通讯通路门店!$S$4:$S$993933,通讯通路门店!$B$4:$B$993933,0,0),"")</f>
        <v>乐东黎族自治县</v>
      </c>
      <c r="C1456" s="99" t="str">
        <f>IFERROR(_xlfn.XLOOKUP($G1456,通讯通路门店!$S$4:$S$993933,通讯通路门店!$C$4:$C$993933,0,0),"")</f>
        <v>乐东黎族自治县</v>
      </c>
      <c r="D1456" s="99" t="str">
        <f>IFERROR(_xlfn.XLOOKUP($G1456,通讯通路门店!$S$4:$S$993933,通讯通路门店!$D$4:$D$993933,0,0),"")</f>
        <v>万冲镇</v>
      </c>
      <c r="E1456" s="83"/>
      <c r="F1456" s="83"/>
      <c r="G1456" s="101"/>
      <c r="H1456" s="102">
        <f>IFERROR(_xlfn.XLOOKUP($G1456,通讯通路门店!$S$4:$S$993933,通讯通路门店!$R$4:$R$993933,0,0),"")</f>
        <v>0</v>
      </c>
      <c r="I1456" s="83"/>
      <c r="J1456" s="83"/>
      <c r="K1456" s="83"/>
      <c r="L1456" s="83"/>
      <c r="M1456" s="83"/>
      <c r="N1456" s="83"/>
      <c r="O1456" s="83"/>
      <c r="P1456" s="83"/>
      <c r="Q1456" s="83"/>
      <c r="R1456" s="83"/>
      <c r="S1456" s="83"/>
      <c r="T1456" s="83"/>
      <c r="U1456" s="99">
        <f>COUNTIF(通讯通路门店!$S:$S,$G1456)</f>
        <v>0</v>
      </c>
      <c r="V1456" s="99">
        <f>COUNTIFS(通讯通路门店!$S:$S,$G1456,通讯通路门店!$J:$J,"综合卖场")</f>
        <v>0</v>
      </c>
      <c r="W1456" s="99">
        <f>SUMIFS(通讯通路门店!$AJ:$AJ,通讯通路门店!$S:$S,通讯客户沙盘!$G1456)</f>
        <v>0</v>
      </c>
      <c r="X1456" s="99">
        <f t="shared" si="110"/>
        <v>0</v>
      </c>
      <c r="Y1456" s="99">
        <f>COUNTIFS(通讯通路门店!$S:$S,$G1456,通讯通路门店!$J:$J,"荣耀体验店")+COUNTIFS(通讯通路门店!$S:$S,$G1456,通讯通路门店!$J:$J,"荣耀授权专卖店")</f>
        <v>0</v>
      </c>
      <c r="Z1456" s="99">
        <f>COUNTIFS(通讯通路门店!$S:$S,$G1456,通讯通路门店!$J:$J,"VIVO体验店")</f>
        <v>0</v>
      </c>
      <c r="AA1456" s="99">
        <f>COUNTIFS(通讯通路门店!$S:$S,$G1456,通讯通路门店!$J:$J,"OPPO体验店")</f>
        <v>0</v>
      </c>
      <c r="AB1456" s="99">
        <f>COUNTIFS(通讯通路门店!$S:$S,$G1456,通讯通路门店!$J:$J,"华为授权体验店")+COUNTIFS(通讯通路门店!$S:$S,$G1456,通讯通路门店!$J:$J,"华为堡垒店")</f>
        <v>0</v>
      </c>
      <c r="AC1456" s="99">
        <f>COUNTIFS(通讯通路门店!$S:$S,$G1456,通讯通路门店!$J:$J,"小米体验店")</f>
        <v>0</v>
      </c>
      <c r="AD1456" s="99">
        <f>COUNTIFS(通讯通路门店!$S:$S,$G1456,通讯通路门店!$J:$J,"苹果体验店")</f>
        <v>0</v>
      </c>
      <c r="AE1456" s="99">
        <f>COUNTIFS(通讯通路门店!$S:$S,$G1456,通讯通路门店!$J:$J,"其他品牌专卖店")</f>
        <v>0</v>
      </c>
      <c r="AF1456" s="99">
        <f>SUMIFS(通讯通路门店!$BI:$BI,通讯通路门店!$S:$S,$G1456)</f>
        <v>0</v>
      </c>
      <c r="AG1456" s="99">
        <f>SUMIFS(通讯通路门店!$BH:$BH,通讯通路门店!$S:$S,$G1456)</f>
        <v>0</v>
      </c>
      <c r="AH1456" s="99">
        <f t="shared" si="111"/>
        <v>0</v>
      </c>
      <c r="AI1456" s="99">
        <f>SUMIFS(通讯通路门店!$BB:$BB,通讯通路门店!$S:$S,$G1456)</f>
        <v>0</v>
      </c>
      <c r="AJ1456" s="99">
        <f>SUMIFS(通讯通路门店!$BE:$BE,通讯通路门店!$S:$S,$G1456)</f>
        <v>0</v>
      </c>
      <c r="AK1456" s="99">
        <f>SUMIFS(通讯通路门店!$BG:$BG,通讯通路门店!$S:$S,$G1456)</f>
        <v>0</v>
      </c>
      <c r="AL1456" s="99">
        <f>SUMIFS(通讯通路门店!$BC:$BC,通讯通路门店!$S:$S,$G1456)</f>
        <v>0</v>
      </c>
      <c r="AM1456" s="99">
        <f>SUMIFS(通讯通路门店!$BD:$BD,通讯通路门店!$S:$S,$G1456)</f>
        <v>0</v>
      </c>
      <c r="AN1456" s="99">
        <f>SUMIFS(通讯通路门店!$BF:$BF,通讯通路门店!$S:$S,$G1456)</f>
        <v>0</v>
      </c>
      <c r="AO1456" s="99">
        <f t="shared" si="112"/>
        <v>0</v>
      </c>
      <c r="AP1456" s="99">
        <f>SUMIFS(通讯通路门店!$K:$K,通讯通路门店!$S:$S,$G1456)</f>
        <v>0</v>
      </c>
      <c r="AQ1456" s="83"/>
      <c r="AR1456" s="99">
        <f>SUMIFS(通讯通路门店!$T:$T,通讯通路门店!$S:$S,$G1456)</f>
        <v>0</v>
      </c>
      <c r="AS1456" s="99">
        <f>SUMIFS(通讯通路门店!$U:$U,通讯通路门店!$S:$S,$G1456)</f>
        <v>0</v>
      </c>
      <c r="AT1456" s="99">
        <f>SUMIFS(通讯通路门店!$V:$V,通讯通路门店!$S:$S,$G1456)</f>
        <v>0</v>
      </c>
      <c r="AU1456" s="99">
        <f>SUMIFS(通讯通路门店!$W:$W,通讯通路门店!$S:$S,$G1456)</f>
        <v>0</v>
      </c>
      <c r="AV1456" s="99">
        <f>SUMIFS(通讯通路门店!$Z:$Z,通讯通路门店!$S:$S,$G1456)</f>
        <v>0</v>
      </c>
      <c r="AW1456" s="99">
        <f>SUMIFS(通讯通路门店!$AB:$AB,通讯通路门店!$S:$S,$G1456)</f>
        <v>0</v>
      </c>
      <c r="AX1456" s="99">
        <f>SUMIFS(通讯通路门店!$X:$X,通讯通路门店!$S:$S,$G1456)</f>
        <v>0</v>
      </c>
      <c r="AY1456" s="99">
        <f>SUMIFS(通讯通路门店!$Y:$Y,通讯通路门店!$S:$S,$G1456)</f>
        <v>0</v>
      </c>
      <c r="AZ1456" s="99">
        <f>SUMIFS(通讯通路门店!$AA:$AA,通讯通路门店!$S:$S,$G1456)</f>
        <v>0</v>
      </c>
      <c r="BA1456" s="99">
        <f t="shared" si="113"/>
        <v>0</v>
      </c>
      <c r="BB1456" s="99">
        <f t="shared" si="114"/>
        <v>0</v>
      </c>
      <c r="BC1456" s="99">
        <f>SUMIFS(通讯通路门店!$W:$W,通讯通路门店!$S:$S,$G1456,通讯通路门店!$J:$J,"荣耀体验店")+SUMIFS(通讯通路门店!$W:$W,通讯通路门店!$S:$S,$G1456,通讯通路门店!$J:$J,"荣耀授权专卖店")</f>
        <v>0</v>
      </c>
      <c r="BD1456" s="99">
        <f>SUMIFS(通讯通路门店!$Z:$Z,通讯通路门店!$S:$S,$G1456,通讯通路门店!$J:$J,"VIVO体验店")</f>
        <v>0</v>
      </c>
      <c r="BE1456" s="99">
        <f>SUMIFS(通讯通路门店!$AB:$AB,通讯通路门店!$S:$S,$G1456,通讯通路门店!$J:$J,"OPPO体验店")</f>
        <v>0</v>
      </c>
      <c r="BF1456" s="99">
        <f>SUMIFS(通讯通路门店!$X:$X,通讯通路门店!$S:$S,$G1456,通讯通路门店!$J:$J,"华为授权体验店")+SUMIFS(通讯通路门店!$AA:$AA,通讯通路门店!$S:$S,$G1456,通讯通路门店!$J:$J,"华为堡垒店")</f>
        <v>0</v>
      </c>
      <c r="BG1456" s="99">
        <f>SUMIFS(通讯通路门店!$Y:$Y,通讯通路门店!$S:$S,$G1456,通讯通路门店!$J:$J,"小米体验店")</f>
        <v>0</v>
      </c>
      <c r="BH1456" s="99">
        <f>SUMIFS(通讯通路门店!$AA:$AA,通讯通路门店!$S:$S,$G1456,通讯通路门店!$J:$J,"苹果体验店")</f>
        <v>0</v>
      </c>
      <c r="BI1456" s="99">
        <f>SUMIFS(通讯通路门店!$K:$K,通讯通路门店!$S:$S,$G1456,通讯通路门店!$J:$J,"其他品牌专卖店")</f>
        <v>0</v>
      </c>
      <c r="BJ1456" s="99">
        <f>SUMIFS(通讯通路门店!$AC:$AC,通讯通路门店!$S:$S,$G1456)</f>
        <v>0</v>
      </c>
      <c r="BK1456" s="99">
        <f>SUMIFS(通讯通路门店!$AD:$AD,通讯通路门店!$S:$S,$G1456)</f>
        <v>0</v>
      </c>
      <c r="BL1456" s="99">
        <f>SUMIFS(通讯通路门店!$AE:$AE,通讯通路门店!$S:$S,$G1456)</f>
        <v>0</v>
      </c>
      <c r="BM1456" s="99">
        <f>SUMIFS(通讯通路门店!$AF:$AF,通讯通路门店!$S:$S,$G1456)</f>
        <v>0</v>
      </c>
      <c r="BN1456" s="99">
        <f>SUMIFS(通讯通路门店!$AG:$AG,通讯通路门店!$S:$S,$G1456)</f>
        <v>0</v>
      </c>
      <c r="BO1456" s="99">
        <f>SUMIFS(通讯通路门店!$AH:$AH,通讯通路门店!$S:$S,$G1456)</f>
        <v>0</v>
      </c>
      <c r="BP1456" s="99">
        <f>SUMIFS(通讯通路门店!$AI:$AI,通讯通路门店!$S:$S,$G1456)</f>
        <v>0</v>
      </c>
      <c r="BQ1456" s="83"/>
    </row>
    <row r="1457" spans="1:69">
      <c r="A1457" s="99" t="str">
        <f>IFERROR(_xlfn.XLOOKUP($G1457,通讯通路门店!$S$4:$S$993933,通讯通路门店!$A$4:$A$993933,0,0),"")</f>
        <v>海南省</v>
      </c>
      <c r="B1457" s="99" t="str">
        <f>IFERROR(_xlfn.XLOOKUP($G1457,通讯通路门店!$S$4:$S$993933,通讯通路门店!$B$4:$B$993933,0,0),"")</f>
        <v>乐东黎族自治县</v>
      </c>
      <c r="C1457" s="99" t="str">
        <f>IFERROR(_xlfn.XLOOKUP($G1457,通讯通路门店!$S$4:$S$993933,通讯通路门店!$C$4:$C$993933,0,0),"")</f>
        <v>乐东黎族自治县</v>
      </c>
      <c r="D1457" s="99" t="str">
        <f>IFERROR(_xlfn.XLOOKUP($G1457,通讯通路门店!$S$4:$S$993933,通讯通路门店!$D$4:$D$993933,0,0),"")</f>
        <v>万冲镇</v>
      </c>
      <c r="E1457" s="83"/>
      <c r="F1457" s="83"/>
      <c r="G1457" s="101"/>
      <c r="H1457" s="102">
        <f>IFERROR(_xlfn.XLOOKUP($G1457,通讯通路门店!$S$4:$S$993933,通讯通路门店!$R$4:$R$993933,0,0),"")</f>
        <v>0</v>
      </c>
      <c r="I1457" s="83"/>
      <c r="J1457" s="83"/>
      <c r="K1457" s="83"/>
      <c r="L1457" s="83"/>
      <c r="M1457" s="83"/>
      <c r="N1457" s="83"/>
      <c r="O1457" s="83"/>
      <c r="P1457" s="83"/>
      <c r="Q1457" s="83"/>
      <c r="R1457" s="83"/>
      <c r="S1457" s="83"/>
      <c r="T1457" s="83"/>
      <c r="U1457" s="99">
        <f>COUNTIF(通讯通路门店!$S:$S,$G1457)</f>
        <v>0</v>
      </c>
      <c r="V1457" s="99">
        <f>COUNTIFS(通讯通路门店!$S:$S,$G1457,通讯通路门店!$J:$J,"综合卖场")</f>
        <v>0</v>
      </c>
      <c r="W1457" s="99">
        <f>SUMIFS(通讯通路门店!$AJ:$AJ,通讯通路门店!$S:$S,通讯客户沙盘!$G1457)</f>
        <v>0</v>
      </c>
      <c r="X1457" s="99">
        <f t="shared" si="110"/>
        <v>0</v>
      </c>
      <c r="Y1457" s="99">
        <f>COUNTIFS(通讯通路门店!$S:$S,$G1457,通讯通路门店!$J:$J,"荣耀体验店")+COUNTIFS(通讯通路门店!$S:$S,$G1457,通讯通路门店!$J:$J,"荣耀授权专卖店")</f>
        <v>0</v>
      </c>
      <c r="Z1457" s="99">
        <f>COUNTIFS(通讯通路门店!$S:$S,$G1457,通讯通路门店!$J:$J,"VIVO体验店")</f>
        <v>0</v>
      </c>
      <c r="AA1457" s="99">
        <f>COUNTIFS(通讯通路门店!$S:$S,$G1457,通讯通路门店!$J:$J,"OPPO体验店")</f>
        <v>0</v>
      </c>
      <c r="AB1457" s="99">
        <f>COUNTIFS(通讯通路门店!$S:$S,$G1457,通讯通路门店!$J:$J,"华为授权体验店")+COUNTIFS(通讯通路门店!$S:$S,$G1457,通讯通路门店!$J:$J,"华为堡垒店")</f>
        <v>0</v>
      </c>
      <c r="AC1457" s="99">
        <f>COUNTIFS(通讯通路门店!$S:$S,$G1457,通讯通路门店!$J:$J,"小米体验店")</f>
        <v>0</v>
      </c>
      <c r="AD1457" s="99">
        <f>COUNTIFS(通讯通路门店!$S:$S,$G1457,通讯通路门店!$J:$J,"苹果体验店")</f>
        <v>0</v>
      </c>
      <c r="AE1457" s="99">
        <f>COUNTIFS(通讯通路门店!$S:$S,$G1457,通讯通路门店!$J:$J,"其他品牌专卖店")</f>
        <v>0</v>
      </c>
      <c r="AF1457" s="99">
        <f>SUMIFS(通讯通路门店!$BI:$BI,通讯通路门店!$S:$S,$G1457)</f>
        <v>0</v>
      </c>
      <c r="AG1457" s="99">
        <f>SUMIFS(通讯通路门店!$BH:$BH,通讯通路门店!$S:$S,$G1457)</f>
        <v>0</v>
      </c>
      <c r="AH1457" s="99">
        <f t="shared" si="111"/>
        <v>0</v>
      </c>
      <c r="AI1457" s="99">
        <f>SUMIFS(通讯通路门店!$BB:$BB,通讯通路门店!$S:$S,$G1457)</f>
        <v>0</v>
      </c>
      <c r="AJ1457" s="99">
        <f>SUMIFS(通讯通路门店!$BE:$BE,通讯通路门店!$S:$S,$G1457)</f>
        <v>0</v>
      </c>
      <c r="AK1457" s="99">
        <f>SUMIFS(通讯通路门店!$BG:$BG,通讯通路门店!$S:$S,$G1457)</f>
        <v>0</v>
      </c>
      <c r="AL1457" s="99">
        <f>SUMIFS(通讯通路门店!$BC:$BC,通讯通路门店!$S:$S,$G1457)</f>
        <v>0</v>
      </c>
      <c r="AM1457" s="99">
        <f>SUMIFS(通讯通路门店!$BD:$BD,通讯通路门店!$S:$S,$G1457)</f>
        <v>0</v>
      </c>
      <c r="AN1457" s="99">
        <f>SUMIFS(通讯通路门店!$BF:$BF,通讯通路门店!$S:$S,$G1457)</f>
        <v>0</v>
      </c>
      <c r="AO1457" s="99">
        <f t="shared" si="112"/>
        <v>0</v>
      </c>
      <c r="AP1457" s="99">
        <f>SUMIFS(通讯通路门店!$K:$K,通讯通路门店!$S:$S,$G1457)</f>
        <v>0</v>
      </c>
      <c r="AQ1457" s="83"/>
      <c r="AR1457" s="99">
        <f>SUMIFS(通讯通路门店!$T:$T,通讯通路门店!$S:$S,$G1457)</f>
        <v>0</v>
      </c>
      <c r="AS1457" s="99">
        <f>SUMIFS(通讯通路门店!$U:$U,通讯通路门店!$S:$S,$G1457)</f>
        <v>0</v>
      </c>
      <c r="AT1457" s="99">
        <f>SUMIFS(通讯通路门店!$V:$V,通讯通路门店!$S:$S,$G1457)</f>
        <v>0</v>
      </c>
      <c r="AU1457" s="99">
        <f>SUMIFS(通讯通路门店!$W:$W,通讯通路门店!$S:$S,$G1457)</f>
        <v>0</v>
      </c>
      <c r="AV1457" s="99">
        <f>SUMIFS(通讯通路门店!$Z:$Z,通讯通路门店!$S:$S,$G1457)</f>
        <v>0</v>
      </c>
      <c r="AW1457" s="99">
        <f>SUMIFS(通讯通路门店!$AB:$AB,通讯通路门店!$S:$S,$G1457)</f>
        <v>0</v>
      </c>
      <c r="AX1457" s="99">
        <f>SUMIFS(通讯通路门店!$X:$X,通讯通路门店!$S:$S,$G1457)</f>
        <v>0</v>
      </c>
      <c r="AY1457" s="99">
        <f>SUMIFS(通讯通路门店!$Y:$Y,通讯通路门店!$S:$S,$G1457)</f>
        <v>0</v>
      </c>
      <c r="AZ1457" s="99">
        <f>SUMIFS(通讯通路门店!$AA:$AA,通讯通路门店!$S:$S,$G1457)</f>
        <v>0</v>
      </c>
      <c r="BA1457" s="99">
        <f t="shared" si="113"/>
        <v>0</v>
      </c>
      <c r="BB1457" s="99">
        <f t="shared" si="114"/>
        <v>0</v>
      </c>
      <c r="BC1457" s="99">
        <f>SUMIFS(通讯通路门店!$W:$W,通讯通路门店!$S:$S,$G1457,通讯通路门店!$J:$J,"荣耀体验店")+SUMIFS(通讯通路门店!$W:$W,通讯通路门店!$S:$S,$G1457,通讯通路门店!$J:$J,"荣耀授权专卖店")</f>
        <v>0</v>
      </c>
      <c r="BD1457" s="99">
        <f>SUMIFS(通讯通路门店!$Z:$Z,通讯通路门店!$S:$S,$G1457,通讯通路门店!$J:$J,"VIVO体验店")</f>
        <v>0</v>
      </c>
      <c r="BE1457" s="99">
        <f>SUMIFS(通讯通路门店!$AB:$AB,通讯通路门店!$S:$S,$G1457,通讯通路门店!$J:$J,"OPPO体验店")</f>
        <v>0</v>
      </c>
      <c r="BF1457" s="99">
        <f>SUMIFS(通讯通路门店!$X:$X,通讯通路门店!$S:$S,$G1457,通讯通路门店!$J:$J,"华为授权体验店")+SUMIFS(通讯通路门店!$AA:$AA,通讯通路门店!$S:$S,$G1457,通讯通路门店!$J:$J,"华为堡垒店")</f>
        <v>0</v>
      </c>
      <c r="BG1457" s="99">
        <f>SUMIFS(通讯通路门店!$Y:$Y,通讯通路门店!$S:$S,$G1457,通讯通路门店!$J:$J,"小米体验店")</f>
        <v>0</v>
      </c>
      <c r="BH1457" s="99">
        <f>SUMIFS(通讯通路门店!$AA:$AA,通讯通路门店!$S:$S,$G1457,通讯通路门店!$J:$J,"苹果体验店")</f>
        <v>0</v>
      </c>
      <c r="BI1457" s="99">
        <f>SUMIFS(通讯通路门店!$K:$K,通讯通路门店!$S:$S,$G1457,通讯通路门店!$J:$J,"其他品牌专卖店")</f>
        <v>0</v>
      </c>
      <c r="BJ1457" s="99">
        <f>SUMIFS(通讯通路门店!$AC:$AC,通讯通路门店!$S:$S,$G1457)</f>
        <v>0</v>
      </c>
      <c r="BK1457" s="99">
        <f>SUMIFS(通讯通路门店!$AD:$AD,通讯通路门店!$S:$S,$G1457)</f>
        <v>0</v>
      </c>
      <c r="BL1457" s="99">
        <f>SUMIFS(通讯通路门店!$AE:$AE,通讯通路门店!$S:$S,$G1457)</f>
        <v>0</v>
      </c>
      <c r="BM1457" s="99">
        <f>SUMIFS(通讯通路门店!$AF:$AF,通讯通路门店!$S:$S,$G1457)</f>
        <v>0</v>
      </c>
      <c r="BN1457" s="99">
        <f>SUMIFS(通讯通路门店!$AG:$AG,通讯通路门店!$S:$S,$G1457)</f>
        <v>0</v>
      </c>
      <c r="BO1457" s="99">
        <f>SUMIFS(通讯通路门店!$AH:$AH,通讯通路门店!$S:$S,$G1457)</f>
        <v>0</v>
      </c>
      <c r="BP1457" s="99">
        <f>SUMIFS(通讯通路门店!$AI:$AI,通讯通路门店!$S:$S,$G1457)</f>
        <v>0</v>
      </c>
      <c r="BQ1457" s="83"/>
    </row>
    <row r="1458" spans="1:69">
      <c r="A1458" s="99" t="str">
        <f>IFERROR(_xlfn.XLOOKUP($G1458,通讯通路门店!$S$4:$S$993933,通讯通路门店!$A$4:$A$993933,0,0),"")</f>
        <v>海南省</v>
      </c>
      <c r="B1458" s="99" t="str">
        <f>IFERROR(_xlfn.XLOOKUP($G1458,通讯通路门店!$S$4:$S$993933,通讯通路门店!$B$4:$B$993933,0,0),"")</f>
        <v>乐东黎族自治县</v>
      </c>
      <c r="C1458" s="99" t="str">
        <f>IFERROR(_xlfn.XLOOKUP($G1458,通讯通路门店!$S$4:$S$993933,通讯通路门店!$C$4:$C$993933,0,0),"")</f>
        <v>乐东黎族自治县</v>
      </c>
      <c r="D1458" s="99" t="str">
        <f>IFERROR(_xlfn.XLOOKUP($G1458,通讯通路门店!$S$4:$S$993933,通讯通路门店!$D$4:$D$993933,0,0),"")</f>
        <v>万冲镇</v>
      </c>
      <c r="E1458" s="83"/>
      <c r="F1458" s="83"/>
      <c r="G1458" s="101"/>
      <c r="H1458" s="102">
        <f>IFERROR(_xlfn.XLOOKUP($G1458,通讯通路门店!$S$4:$S$993933,通讯通路门店!$R$4:$R$993933,0,0),"")</f>
        <v>0</v>
      </c>
      <c r="I1458" s="83"/>
      <c r="J1458" s="83"/>
      <c r="K1458" s="83"/>
      <c r="L1458" s="83"/>
      <c r="M1458" s="83"/>
      <c r="N1458" s="83"/>
      <c r="O1458" s="83"/>
      <c r="P1458" s="83"/>
      <c r="Q1458" s="83"/>
      <c r="R1458" s="83"/>
      <c r="S1458" s="83"/>
      <c r="T1458" s="83"/>
      <c r="U1458" s="99">
        <f>COUNTIF(通讯通路门店!$S:$S,$G1458)</f>
        <v>0</v>
      </c>
      <c r="V1458" s="99">
        <f>COUNTIFS(通讯通路门店!$S:$S,$G1458,通讯通路门店!$J:$J,"综合卖场")</f>
        <v>0</v>
      </c>
      <c r="W1458" s="99">
        <f>SUMIFS(通讯通路门店!$AJ:$AJ,通讯通路门店!$S:$S,通讯客户沙盘!$G1458)</f>
        <v>0</v>
      </c>
      <c r="X1458" s="99">
        <f t="shared" si="110"/>
        <v>0</v>
      </c>
      <c r="Y1458" s="99">
        <f>COUNTIFS(通讯通路门店!$S:$S,$G1458,通讯通路门店!$J:$J,"荣耀体验店")+COUNTIFS(通讯通路门店!$S:$S,$G1458,通讯通路门店!$J:$J,"荣耀授权专卖店")</f>
        <v>0</v>
      </c>
      <c r="Z1458" s="99">
        <f>COUNTIFS(通讯通路门店!$S:$S,$G1458,通讯通路门店!$J:$J,"VIVO体验店")</f>
        <v>0</v>
      </c>
      <c r="AA1458" s="99">
        <f>COUNTIFS(通讯通路门店!$S:$S,$G1458,通讯通路门店!$J:$J,"OPPO体验店")</f>
        <v>0</v>
      </c>
      <c r="AB1458" s="99">
        <f>COUNTIFS(通讯通路门店!$S:$S,$G1458,通讯通路门店!$J:$J,"华为授权体验店")+COUNTIFS(通讯通路门店!$S:$S,$G1458,通讯通路门店!$J:$J,"华为堡垒店")</f>
        <v>0</v>
      </c>
      <c r="AC1458" s="99">
        <f>COUNTIFS(通讯通路门店!$S:$S,$G1458,通讯通路门店!$J:$J,"小米体验店")</f>
        <v>0</v>
      </c>
      <c r="AD1458" s="99">
        <f>COUNTIFS(通讯通路门店!$S:$S,$G1458,通讯通路门店!$J:$J,"苹果体验店")</f>
        <v>0</v>
      </c>
      <c r="AE1458" s="99">
        <f>COUNTIFS(通讯通路门店!$S:$S,$G1458,通讯通路门店!$J:$J,"其他品牌专卖店")</f>
        <v>0</v>
      </c>
      <c r="AF1458" s="99">
        <f>SUMIFS(通讯通路门店!$BI:$BI,通讯通路门店!$S:$S,$G1458)</f>
        <v>0</v>
      </c>
      <c r="AG1458" s="99">
        <f>SUMIFS(通讯通路门店!$BH:$BH,通讯通路门店!$S:$S,$G1458)</f>
        <v>0</v>
      </c>
      <c r="AH1458" s="99">
        <f t="shared" si="111"/>
        <v>0</v>
      </c>
      <c r="AI1458" s="99">
        <f>SUMIFS(通讯通路门店!$BB:$BB,通讯通路门店!$S:$S,$G1458)</f>
        <v>0</v>
      </c>
      <c r="AJ1458" s="99">
        <f>SUMIFS(通讯通路门店!$BE:$BE,通讯通路门店!$S:$S,$G1458)</f>
        <v>0</v>
      </c>
      <c r="AK1458" s="99">
        <f>SUMIFS(通讯通路门店!$BG:$BG,通讯通路门店!$S:$S,$G1458)</f>
        <v>0</v>
      </c>
      <c r="AL1458" s="99">
        <f>SUMIFS(通讯通路门店!$BC:$BC,通讯通路门店!$S:$S,$G1458)</f>
        <v>0</v>
      </c>
      <c r="AM1458" s="99">
        <f>SUMIFS(通讯通路门店!$BD:$BD,通讯通路门店!$S:$S,$G1458)</f>
        <v>0</v>
      </c>
      <c r="AN1458" s="99">
        <f>SUMIFS(通讯通路门店!$BF:$BF,通讯通路门店!$S:$S,$G1458)</f>
        <v>0</v>
      </c>
      <c r="AO1458" s="99">
        <f t="shared" si="112"/>
        <v>0</v>
      </c>
      <c r="AP1458" s="99">
        <f>SUMIFS(通讯通路门店!$K:$K,通讯通路门店!$S:$S,$G1458)</f>
        <v>0</v>
      </c>
      <c r="AQ1458" s="83"/>
      <c r="AR1458" s="99">
        <f>SUMIFS(通讯通路门店!$T:$T,通讯通路门店!$S:$S,$G1458)</f>
        <v>0</v>
      </c>
      <c r="AS1458" s="99">
        <f>SUMIFS(通讯通路门店!$U:$U,通讯通路门店!$S:$S,$G1458)</f>
        <v>0</v>
      </c>
      <c r="AT1458" s="99">
        <f>SUMIFS(通讯通路门店!$V:$V,通讯通路门店!$S:$S,$G1458)</f>
        <v>0</v>
      </c>
      <c r="AU1458" s="99">
        <f>SUMIFS(通讯通路门店!$W:$W,通讯通路门店!$S:$S,$G1458)</f>
        <v>0</v>
      </c>
      <c r="AV1458" s="99">
        <f>SUMIFS(通讯通路门店!$Z:$Z,通讯通路门店!$S:$S,$G1458)</f>
        <v>0</v>
      </c>
      <c r="AW1458" s="99">
        <f>SUMIFS(通讯通路门店!$AB:$AB,通讯通路门店!$S:$S,$G1458)</f>
        <v>0</v>
      </c>
      <c r="AX1458" s="99">
        <f>SUMIFS(通讯通路门店!$X:$X,通讯通路门店!$S:$S,$G1458)</f>
        <v>0</v>
      </c>
      <c r="AY1458" s="99">
        <f>SUMIFS(通讯通路门店!$Y:$Y,通讯通路门店!$S:$S,$G1458)</f>
        <v>0</v>
      </c>
      <c r="AZ1458" s="99">
        <f>SUMIFS(通讯通路门店!$AA:$AA,通讯通路门店!$S:$S,$G1458)</f>
        <v>0</v>
      </c>
      <c r="BA1458" s="99">
        <f t="shared" si="113"/>
        <v>0</v>
      </c>
      <c r="BB1458" s="99">
        <f t="shared" si="114"/>
        <v>0</v>
      </c>
      <c r="BC1458" s="99">
        <f>SUMIFS(通讯通路门店!$W:$W,通讯通路门店!$S:$S,$G1458,通讯通路门店!$J:$J,"荣耀体验店")+SUMIFS(通讯通路门店!$W:$W,通讯通路门店!$S:$S,$G1458,通讯通路门店!$J:$J,"荣耀授权专卖店")</f>
        <v>0</v>
      </c>
      <c r="BD1458" s="99">
        <f>SUMIFS(通讯通路门店!$Z:$Z,通讯通路门店!$S:$S,$G1458,通讯通路门店!$J:$J,"VIVO体验店")</f>
        <v>0</v>
      </c>
      <c r="BE1458" s="99">
        <f>SUMIFS(通讯通路门店!$AB:$AB,通讯通路门店!$S:$S,$G1458,通讯通路门店!$J:$J,"OPPO体验店")</f>
        <v>0</v>
      </c>
      <c r="BF1458" s="99">
        <f>SUMIFS(通讯通路门店!$X:$X,通讯通路门店!$S:$S,$G1458,通讯通路门店!$J:$J,"华为授权体验店")+SUMIFS(通讯通路门店!$AA:$AA,通讯通路门店!$S:$S,$G1458,通讯通路门店!$J:$J,"华为堡垒店")</f>
        <v>0</v>
      </c>
      <c r="BG1458" s="99">
        <f>SUMIFS(通讯通路门店!$Y:$Y,通讯通路门店!$S:$S,$G1458,通讯通路门店!$J:$J,"小米体验店")</f>
        <v>0</v>
      </c>
      <c r="BH1458" s="99">
        <f>SUMIFS(通讯通路门店!$AA:$AA,通讯通路门店!$S:$S,$G1458,通讯通路门店!$J:$J,"苹果体验店")</f>
        <v>0</v>
      </c>
      <c r="BI1458" s="99">
        <f>SUMIFS(通讯通路门店!$K:$K,通讯通路门店!$S:$S,$G1458,通讯通路门店!$J:$J,"其他品牌专卖店")</f>
        <v>0</v>
      </c>
      <c r="BJ1458" s="99">
        <f>SUMIFS(通讯通路门店!$AC:$AC,通讯通路门店!$S:$S,$G1458)</f>
        <v>0</v>
      </c>
      <c r="BK1458" s="99">
        <f>SUMIFS(通讯通路门店!$AD:$AD,通讯通路门店!$S:$S,$G1458)</f>
        <v>0</v>
      </c>
      <c r="BL1458" s="99">
        <f>SUMIFS(通讯通路门店!$AE:$AE,通讯通路门店!$S:$S,$G1458)</f>
        <v>0</v>
      </c>
      <c r="BM1458" s="99">
        <f>SUMIFS(通讯通路门店!$AF:$AF,通讯通路门店!$S:$S,$G1458)</f>
        <v>0</v>
      </c>
      <c r="BN1458" s="99">
        <f>SUMIFS(通讯通路门店!$AG:$AG,通讯通路门店!$S:$S,$G1458)</f>
        <v>0</v>
      </c>
      <c r="BO1458" s="99">
        <f>SUMIFS(通讯通路门店!$AH:$AH,通讯通路门店!$S:$S,$G1458)</f>
        <v>0</v>
      </c>
      <c r="BP1458" s="99">
        <f>SUMIFS(通讯通路门店!$AI:$AI,通讯通路门店!$S:$S,$G1458)</f>
        <v>0</v>
      </c>
      <c r="BQ1458" s="83"/>
    </row>
    <row r="1459" spans="1:69">
      <c r="A1459" s="99" t="str">
        <f>IFERROR(_xlfn.XLOOKUP($G1459,通讯通路门店!$S$4:$S$993933,通讯通路门店!$A$4:$A$993933,0,0),"")</f>
        <v>海南省</v>
      </c>
      <c r="B1459" s="99" t="str">
        <f>IFERROR(_xlfn.XLOOKUP($G1459,通讯通路门店!$S$4:$S$993933,通讯通路门店!$B$4:$B$993933,0,0),"")</f>
        <v>乐东黎族自治县</v>
      </c>
      <c r="C1459" s="99" t="str">
        <f>IFERROR(_xlfn.XLOOKUP($G1459,通讯通路门店!$S$4:$S$993933,通讯通路门店!$C$4:$C$993933,0,0),"")</f>
        <v>乐东黎族自治县</v>
      </c>
      <c r="D1459" s="99" t="str">
        <f>IFERROR(_xlfn.XLOOKUP($G1459,通讯通路门店!$S$4:$S$993933,通讯通路门店!$D$4:$D$993933,0,0),"")</f>
        <v>万冲镇</v>
      </c>
      <c r="E1459" s="83"/>
      <c r="F1459" s="83"/>
      <c r="G1459" s="101"/>
      <c r="H1459" s="102">
        <f>IFERROR(_xlfn.XLOOKUP($G1459,通讯通路门店!$S$4:$S$993933,通讯通路门店!$R$4:$R$993933,0,0),"")</f>
        <v>0</v>
      </c>
      <c r="I1459" s="83"/>
      <c r="J1459" s="83"/>
      <c r="K1459" s="83"/>
      <c r="L1459" s="83"/>
      <c r="M1459" s="83"/>
      <c r="N1459" s="83"/>
      <c r="O1459" s="83"/>
      <c r="P1459" s="83"/>
      <c r="Q1459" s="83"/>
      <c r="R1459" s="83"/>
      <c r="S1459" s="83"/>
      <c r="T1459" s="83"/>
      <c r="U1459" s="99">
        <f>COUNTIF(通讯通路门店!$S:$S,$G1459)</f>
        <v>0</v>
      </c>
      <c r="V1459" s="99">
        <f>COUNTIFS(通讯通路门店!$S:$S,$G1459,通讯通路门店!$J:$J,"综合卖场")</f>
        <v>0</v>
      </c>
      <c r="W1459" s="99">
        <f>SUMIFS(通讯通路门店!$AJ:$AJ,通讯通路门店!$S:$S,通讯客户沙盘!$G1459)</f>
        <v>0</v>
      </c>
      <c r="X1459" s="99">
        <f t="shared" si="110"/>
        <v>0</v>
      </c>
      <c r="Y1459" s="99">
        <f>COUNTIFS(通讯通路门店!$S:$S,$G1459,通讯通路门店!$J:$J,"荣耀体验店")+COUNTIFS(通讯通路门店!$S:$S,$G1459,通讯通路门店!$J:$J,"荣耀授权专卖店")</f>
        <v>0</v>
      </c>
      <c r="Z1459" s="99">
        <f>COUNTIFS(通讯通路门店!$S:$S,$G1459,通讯通路门店!$J:$J,"VIVO体验店")</f>
        <v>0</v>
      </c>
      <c r="AA1459" s="99">
        <f>COUNTIFS(通讯通路门店!$S:$S,$G1459,通讯通路门店!$J:$J,"OPPO体验店")</f>
        <v>0</v>
      </c>
      <c r="AB1459" s="99">
        <f>COUNTIFS(通讯通路门店!$S:$S,$G1459,通讯通路门店!$J:$J,"华为授权体验店")+COUNTIFS(通讯通路门店!$S:$S,$G1459,通讯通路门店!$J:$J,"华为堡垒店")</f>
        <v>0</v>
      </c>
      <c r="AC1459" s="99">
        <f>COUNTIFS(通讯通路门店!$S:$S,$G1459,通讯通路门店!$J:$J,"小米体验店")</f>
        <v>0</v>
      </c>
      <c r="AD1459" s="99">
        <f>COUNTIFS(通讯通路门店!$S:$S,$G1459,通讯通路门店!$J:$J,"苹果体验店")</f>
        <v>0</v>
      </c>
      <c r="AE1459" s="99">
        <f>COUNTIFS(通讯通路门店!$S:$S,$G1459,通讯通路门店!$J:$J,"其他品牌专卖店")</f>
        <v>0</v>
      </c>
      <c r="AF1459" s="99">
        <f>SUMIFS(通讯通路门店!$BI:$BI,通讯通路门店!$S:$S,$G1459)</f>
        <v>0</v>
      </c>
      <c r="AG1459" s="99">
        <f>SUMIFS(通讯通路门店!$BH:$BH,通讯通路门店!$S:$S,$G1459)</f>
        <v>0</v>
      </c>
      <c r="AH1459" s="99">
        <f t="shared" si="111"/>
        <v>0</v>
      </c>
      <c r="AI1459" s="99">
        <f>SUMIFS(通讯通路门店!$BB:$BB,通讯通路门店!$S:$S,$G1459)</f>
        <v>0</v>
      </c>
      <c r="AJ1459" s="99">
        <f>SUMIFS(通讯通路门店!$BE:$BE,通讯通路门店!$S:$S,$G1459)</f>
        <v>0</v>
      </c>
      <c r="AK1459" s="99">
        <f>SUMIFS(通讯通路门店!$BG:$BG,通讯通路门店!$S:$S,$G1459)</f>
        <v>0</v>
      </c>
      <c r="AL1459" s="99">
        <f>SUMIFS(通讯通路门店!$BC:$BC,通讯通路门店!$S:$S,$G1459)</f>
        <v>0</v>
      </c>
      <c r="AM1459" s="99">
        <f>SUMIFS(通讯通路门店!$BD:$BD,通讯通路门店!$S:$S,$G1459)</f>
        <v>0</v>
      </c>
      <c r="AN1459" s="99">
        <f>SUMIFS(通讯通路门店!$BF:$BF,通讯通路门店!$S:$S,$G1459)</f>
        <v>0</v>
      </c>
      <c r="AO1459" s="99">
        <f t="shared" si="112"/>
        <v>0</v>
      </c>
      <c r="AP1459" s="99">
        <f>SUMIFS(通讯通路门店!$K:$K,通讯通路门店!$S:$S,$G1459)</f>
        <v>0</v>
      </c>
      <c r="AQ1459" s="83"/>
      <c r="AR1459" s="99">
        <f>SUMIFS(通讯通路门店!$T:$T,通讯通路门店!$S:$S,$G1459)</f>
        <v>0</v>
      </c>
      <c r="AS1459" s="99">
        <f>SUMIFS(通讯通路门店!$U:$U,通讯通路门店!$S:$S,$G1459)</f>
        <v>0</v>
      </c>
      <c r="AT1459" s="99">
        <f>SUMIFS(通讯通路门店!$V:$V,通讯通路门店!$S:$S,$G1459)</f>
        <v>0</v>
      </c>
      <c r="AU1459" s="99">
        <f>SUMIFS(通讯通路门店!$W:$W,通讯通路门店!$S:$S,$G1459)</f>
        <v>0</v>
      </c>
      <c r="AV1459" s="99">
        <f>SUMIFS(通讯通路门店!$Z:$Z,通讯通路门店!$S:$S,$G1459)</f>
        <v>0</v>
      </c>
      <c r="AW1459" s="99">
        <f>SUMIFS(通讯通路门店!$AB:$AB,通讯通路门店!$S:$S,$G1459)</f>
        <v>0</v>
      </c>
      <c r="AX1459" s="99">
        <f>SUMIFS(通讯通路门店!$X:$X,通讯通路门店!$S:$S,$G1459)</f>
        <v>0</v>
      </c>
      <c r="AY1459" s="99">
        <f>SUMIFS(通讯通路门店!$Y:$Y,通讯通路门店!$S:$S,$G1459)</f>
        <v>0</v>
      </c>
      <c r="AZ1459" s="99">
        <f>SUMIFS(通讯通路门店!$AA:$AA,通讯通路门店!$S:$S,$G1459)</f>
        <v>0</v>
      </c>
      <c r="BA1459" s="99">
        <f t="shared" si="113"/>
        <v>0</v>
      </c>
      <c r="BB1459" s="99">
        <f t="shared" si="114"/>
        <v>0</v>
      </c>
      <c r="BC1459" s="99">
        <f>SUMIFS(通讯通路门店!$W:$W,通讯通路门店!$S:$S,$G1459,通讯通路门店!$J:$J,"荣耀体验店")+SUMIFS(通讯通路门店!$W:$W,通讯通路门店!$S:$S,$G1459,通讯通路门店!$J:$J,"荣耀授权专卖店")</f>
        <v>0</v>
      </c>
      <c r="BD1459" s="99">
        <f>SUMIFS(通讯通路门店!$Z:$Z,通讯通路门店!$S:$S,$G1459,通讯通路门店!$J:$J,"VIVO体验店")</f>
        <v>0</v>
      </c>
      <c r="BE1459" s="99">
        <f>SUMIFS(通讯通路门店!$AB:$AB,通讯通路门店!$S:$S,$G1459,通讯通路门店!$J:$J,"OPPO体验店")</f>
        <v>0</v>
      </c>
      <c r="BF1459" s="99">
        <f>SUMIFS(通讯通路门店!$X:$X,通讯通路门店!$S:$S,$G1459,通讯通路门店!$J:$J,"华为授权体验店")+SUMIFS(通讯通路门店!$AA:$AA,通讯通路门店!$S:$S,$G1459,通讯通路门店!$J:$J,"华为堡垒店")</f>
        <v>0</v>
      </c>
      <c r="BG1459" s="99">
        <f>SUMIFS(通讯通路门店!$Y:$Y,通讯通路门店!$S:$S,$G1459,通讯通路门店!$J:$J,"小米体验店")</f>
        <v>0</v>
      </c>
      <c r="BH1459" s="99">
        <f>SUMIFS(通讯通路门店!$AA:$AA,通讯通路门店!$S:$S,$G1459,通讯通路门店!$J:$J,"苹果体验店")</f>
        <v>0</v>
      </c>
      <c r="BI1459" s="99">
        <f>SUMIFS(通讯通路门店!$K:$K,通讯通路门店!$S:$S,$G1459,通讯通路门店!$J:$J,"其他品牌专卖店")</f>
        <v>0</v>
      </c>
      <c r="BJ1459" s="99">
        <f>SUMIFS(通讯通路门店!$AC:$AC,通讯通路门店!$S:$S,$G1459)</f>
        <v>0</v>
      </c>
      <c r="BK1459" s="99">
        <f>SUMIFS(通讯通路门店!$AD:$AD,通讯通路门店!$S:$S,$G1459)</f>
        <v>0</v>
      </c>
      <c r="BL1459" s="99">
        <f>SUMIFS(通讯通路门店!$AE:$AE,通讯通路门店!$S:$S,$G1459)</f>
        <v>0</v>
      </c>
      <c r="BM1459" s="99">
        <f>SUMIFS(通讯通路门店!$AF:$AF,通讯通路门店!$S:$S,$G1459)</f>
        <v>0</v>
      </c>
      <c r="BN1459" s="99">
        <f>SUMIFS(通讯通路门店!$AG:$AG,通讯通路门店!$S:$S,$G1459)</f>
        <v>0</v>
      </c>
      <c r="BO1459" s="99">
        <f>SUMIFS(通讯通路门店!$AH:$AH,通讯通路门店!$S:$S,$G1459)</f>
        <v>0</v>
      </c>
      <c r="BP1459" s="99">
        <f>SUMIFS(通讯通路门店!$AI:$AI,通讯通路门店!$S:$S,$G1459)</f>
        <v>0</v>
      </c>
      <c r="BQ1459" s="83"/>
    </row>
    <row r="1460" spans="1:69">
      <c r="A1460" s="99" t="str">
        <f>IFERROR(_xlfn.XLOOKUP($G1460,通讯通路门店!$S$4:$S$993933,通讯通路门店!$A$4:$A$993933,0,0),"")</f>
        <v>海南省</v>
      </c>
      <c r="B1460" s="99" t="str">
        <f>IFERROR(_xlfn.XLOOKUP($G1460,通讯通路门店!$S$4:$S$993933,通讯通路门店!$B$4:$B$993933,0,0),"")</f>
        <v>乐东黎族自治县</v>
      </c>
      <c r="C1460" s="99" t="str">
        <f>IFERROR(_xlfn.XLOOKUP($G1460,通讯通路门店!$S$4:$S$993933,通讯通路门店!$C$4:$C$993933,0,0),"")</f>
        <v>乐东黎族自治县</v>
      </c>
      <c r="D1460" s="99" t="str">
        <f>IFERROR(_xlfn.XLOOKUP($G1460,通讯通路门店!$S$4:$S$993933,通讯通路门店!$D$4:$D$993933,0,0),"")</f>
        <v>万冲镇</v>
      </c>
      <c r="E1460" s="83"/>
      <c r="F1460" s="83"/>
      <c r="G1460" s="101"/>
      <c r="H1460" s="102">
        <f>IFERROR(_xlfn.XLOOKUP($G1460,通讯通路门店!$S$4:$S$993933,通讯通路门店!$R$4:$R$993933,0,0),"")</f>
        <v>0</v>
      </c>
      <c r="I1460" s="83"/>
      <c r="J1460" s="83"/>
      <c r="K1460" s="83"/>
      <c r="L1460" s="83"/>
      <c r="M1460" s="83"/>
      <c r="N1460" s="83"/>
      <c r="O1460" s="83"/>
      <c r="P1460" s="83"/>
      <c r="Q1460" s="83"/>
      <c r="R1460" s="83"/>
      <c r="S1460" s="83"/>
      <c r="T1460" s="83"/>
      <c r="U1460" s="99">
        <f>COUNTIF(通讯通路门店!$S:$S,$G1460)</f>
        <v>0</v>
      </c>
      <c r="V1460" s="99">
        <f>COUNTIFS(通讯通路门店!$S:$S,$G1460,通讯通路门店!$J:$J,"综合卖场")</f>
        <v>0</v>
      </c>
      <c r="W1460" s="99">
        <f>SUMIFS(通讯通路门店!$AJ:$AJ,通讯通路门店!$S:$S,通讯客户沙盘!$G1460)</f>
        <v>0</v>
      </c>
      <c r="X1460" s="99">
        <f t="shared" si="110"/>
        <v>0</v>
      </c>
      <c r="Y1460" s="99">
        <f>COUNTIFS(通讯通路门店!$S:$S,$G1460,通讯通路门店!$J:$J,"荣耀体验店")+COUNTIFS(通讯通路门店!$S:$S,$G1460,通讯通路门店!$J:$J,"荣耀授权专卖店")</f>
        <v>0</v>
      </c>
      <c r="Z1460" s="99">
        <f>COUNTIFS(通讯通路门店!$S:$S,$G1460,通讯通路门店!$J:$J,"VIVO体验店")</f>
        <v>0</v>
      </c>
      <c r="AA1460" s="99">
        <f>COUNTIFS(通讯通路门店!$S:$S,$G1460,通讯通路门店!$J:$J,"OPPO体验店")</f>
        <v>0</v>
      </c>
      <c r="AB1460" s="99">
        <f>COUNTIFS(通讯通路门店!$S:$S,$G1460,通讯通路门店!$J:$J,"华为授权体验店")+COUNTIFS(通讯通路门店!$S:$S,$G1460,通讯通路门店!$J:$J,"华为堡垒店")</f>
        <v>0</v>
      </c>
      <c r="AC1460" s="99">
        <f>COUNTIFS(通讯通路门店!$S:$S,$G1460,通讯通路门店!$J:$J,"小米体验店")</f>
        <v>0</v>
      </c>
      <c r="AD1460" s="99">
        <f>COUNTIFS(通讯通路门店!$S:$S,$G1460,通讯通路门店!$J:$J,"苹果体验店")</f>
        <v>0</v>
      </c>
      <c r="AE1460" s="99">
        <f>COUNTIFS(通讯通路门店!$S:$S,$G1460,通讯通路门店!$J:$J,"其他品牌专卖店")</f>
        <v>0</v>
      </c>
      <c r="AF1460" s="99">
        <f>SUMIFS(通讯通路门店!$BI:$BI,通讯通路门店!$S:$S,$G1460)</f>
        <v>0</v>
      </c>
      <c r="AG1460" s="99">
        <f>SUMIFS(通讯通路门店!$BH:$BH,通讯通路门店!$S:$S,$G1460)</f>
        <v>0</v>
      </c>
      <c r="AH1460" s="99">
        <f t="shared" si="111"/>
        <v>0</v>
      </c>
      <c r="AI1460" s="99">
        <f>SUMIFS(通讯通路门店!$BB:$BB,通讯通路门店!$S:$S,$G1460)</f>
        <v>0</v>
      </c>
      <c r="AJ1460" s="99">
        <f>SUMIFS(通讯通路门店!$BE:$BE,通讯通路门店!$S:$S,$G1460)</f>
        <v>0</v>
      </c>
      <c r="AK1460" s="99">
        <f>SUMIFS(通讯通路门店!$BG:$BG,通讯通路门店!$S:$S,$G1460)</f>
        <v>0</v>
      </c>
      <c r="AL1460" s="99">
        <f>SUMIFS(通讯通路门店!$BC:$BC,通讯通路门店!$S:$S,$G1460)</f>
        <v>0</v>
      </c>
      <c r="AM1460" s="99">
        <f>SUMIFS(通讯通路门店!$BD:$BD,通讯通路门店!$S:$S,$G1460)</f>
        <v>0</v>
      </c>
      <c r="AN1460" s="99">
        <f>SUMIFS(通讯通路门店!$BF:$BF,通讯通路门店!$S:$S,$G1460)</f>
        <v>0</v>
      </c>
      <c r="AO1460" s="99">
        <f t="shared" si="112"/>
        <v>0</v>
      </c>
      <c r="AP1460" s="99">
        <f>SUMIFS(通讯通路门店!$K:$K,通讯通路门店!$S:$S,$G1460)</f>
        <v>0</v>
      </c>
      <c r="AQ1460" s="83"/>
      <c r="AR1460" s="99">
        <f>SUMIFS(通讯通路门店!$T:$T,通讯通路门店!$S:$S,$G1460)</f>
        <v>0</v>
      </c>
      <c r="AS1460" s="99">
        <f>SUMIFS(通讯通路门店!$U:$U,通讯通路门店!$S:$S,$G1460)</f>
        <v>0</v>
      </c>
      <c r="AT1460" s="99">
        <f>SUMIFS(通讯通路门店!$V:$V,通讯通路门店!$S:$S,$G1460)</f>
        <v>0</v>
      </c>
      <c r="AU1460" s="99">
        <f>SUMIFS(通讯通路门店!$W:$W,通讯通路门店!$S:$S,$G1460)</f>
        <v>0</v>
      </c>
      <c r="AV1460" s="99">
        <f>SUMIFS(通讯通路门店!$Z:$Z,通讯通路门店!$S:$S,$G1460)</f>
        <v>0</v>
      </c>
      <c r="AW1460" s="99">
        <f>SUMIFS(通讯通路门店!$AB:$AB,通讯通路门店!$S:$S,$G1460)</f>
        <v>0</v>
      </c>
      <c r="AX1460" s="99">
        <f>SUMIFS(通讯通路门店!$X:$X,通讯通路门店!$S:$S,$G1460)</f>
        <v>0</v>
      </c>
      <c r="AY1460" s="99">
        <f>SUMIFS(通讯通路门店!$Y:$Y,通讯通路门店!$S:$S,$G1460)</f>
        <v>0</v>
      </c>
      <c r="AZ1460" s="99">
        <f>SUMIFS(通讯通路门店!$AA:$AA,通讯通路门店!$S:$S,$G1460)</f>
        <v>0</v>
      </c>
      <c r="BA1460" s="99">
        <f t="shared" si="113"/>
        <v>0</v>
      </c>
      <c r="BB1460" s="99">
        <f t="shared" si="114"/>
        <v>0</v>
      </c>
      <c r="BC1460" s="99">
        <f>SUMIFS(通讯通路门店!$W:$W,通讯通路门店!$S:$S,$G1460,通讯通路门店!$J:$J,"荣耀体验店")+SUMIFS(通讯通路门店!$W:$W,通讯通路门店!$S:$S,$G1460,通讯通路门店!$J:$J,"荣耀授权专卖店")</f>
        <v>0</v>
      </c>
      <c r="BD1460" s="99">
        <f>SUMIFS(通讯通路门店!$Z:$Z,通讯通路门店!$S:$S,$G1460,通讯通路门店!$J:$J,"VIVO体验店")</f>
        <v>0</v>
      </c>
      <c r="BE1460" s="99">
        <f>SUMIFS(通讯通路门店!$AB:$AB,通讯通路门店!$S:$S,$G1460,通讯通路门店!$J:$J,"OPPO体验店")</f>
        <v>0</v>
      </c>
      <c r="BF1460" s="99">
        <f>SUMIFS(通讯通路门店!$X:$X,通讯通路门店!$S:$S,$G1460,通讯通路门店!$J:$J,"华为授权体验店")+SUMIFS(通讯通路门店!$AA:$AA,通讯通路门店!$S:$S,$G1460,通讯通路门店!$J:$J,"华为堡垒店")</f>
        <v>0</v>
      </c>
      <c r="BG1460" s="99">
        <f>SUMIFS(通讯通路门店!$Y:$Y,通讯通路门店!$S:$S,$G1460,通讯通路门店!$J:$J,"小米体验店")</f>
        <v>0</v>
      </c>
      <c r="BH1460" s="99">
        <f>SUMIFS(通讯通路门店!$AA:$AA,通讯通路门店!$S:$S,$G1460,通讯通路门店!$J:$J,"苹果体验店")</f>
        <v>0</v>
      </c>
      <c r="BI1460" s="99">
        <f>SUMIFS(通讯通路门店!$K:$K,通讯通路门店!$S:$S,$G1460,通讯通路门店!$J:$J,"其他品牌专卖店")</f>
        <v>0</v>
      </c>
      <c r="BJ1460" s="99">
        <f>SUMIFS(通讯通路门店!$AC:$AC,通讯通路门店!$S:$S,$G1460)</f>
        <v>0</v>
      </c>
      <c r="BK1460" s="99">
        <f>SUMIFS(通讯通路门店!$AD:$AD,通讯通路门店!$S:$S,$G1460)</f>
        <v>0</v>
      </c>
      <c r="BL1460" s="99">
        <f>SUMIFS(通讯通路门店!$AE:$AE,通讯通路门店!$S:$S,$G1460)</f>
        <v>0</v>
      </c>
      <c r="BM1460" s="99">
        <f>SUMIFS(通讯通路门店!$AF:$AF,通讯通路门店!$S:$S,$G1460)</f>
        <v>0</v>
      </c>
      <c r="BN1460" s="99">
        <f>SUMIFS(通讯通路门店!$AG:$AG,通讯通路门店!$S:$S,$G1460)</f>
        <v>0</v>
      </c>
      <c r="BO1460" s="99">
        <f>SUMIFS(通讯通路门店!$AH:$AH,通讯通路门店!$S:$S,$G1460)</f>
        <v>0</v>
      </c>
      <c r="BP1460" s="99">
        <f>SUMIFS(通讯通路门店!$AI:$AI,通讯通路门店!$S:$S,$G1460)</f>
        <v>0</v>
      </c>
      <c r="BQ1460" s="83"/>
    </row>
    <row r="1461" spans="1:69">
      <c r="A1461" s="99" t="str">
        <f>IFERROR(_xlfn.XLOOKUP($G1461,通讯通路门店!$S$4:$S$993933,通讯通路门店!$A$4:$A$993933,0,0),"")</f>
        <v>海南省</v>
      </c>
      <c r="B1461" s="99" t="str">
        <f>IFERROR(_xlfn.XLOOKUP($G1461,通讯通路门店!$S$4:$S$993933,通讯通路门店!$B$4:$B$993933,0,0),"")</f>
        <v>乐东黎族自治县</v>
      </c>
      <c r="C1461" s="99" t="str">
        <f>IFERROR(_xlfn.XLOOKUP($G1461,通讯通路门店!$S$4:$S$993933,通讯通路门店!$C$4:$C$993933,0,0),"")</f>
        <v>乐东黎族自治县</v>
      </c>
      <c r="D1461" s="99" t="str">
        <f>IFERROR(_xlfn.XLOOKUP($G1461,通讯通路门店!$S$4:$S$993933,通讯通路门店!$D$4:$D$993933,0,0),"")</f>
        <v>万冲镇</v>
      </c>
      <c r="E1461" s="83"/>
      <c r="F1461" s="83"/>
      <c r="G1461" s="101"/>
      <c r="H1461" s="102">
        <f>IFERROR(_xlfn.XLOOKUP($G1461,通讯通路门店!$S$4:$S$993933,通讯通路门店!$R$4:$R$993933,0,0),"")</f>
        <v>0</v>
      </c>
      <c r="I1461" s="83"/>
      <c r="J1461" s="83"/>
      <c r="K1461" s="83"/>
      <c r="L1461" s="83"/>
      <c r="M1461" s="83"/>
      <c r="N1461" s="83"/>
      <c r="O1461" s="83"/>
      <c r="P1461" s="83"/>
      <c r="Q1461" s="83"/>
      <c r="R1461" s="83"/>
      <c r="S1461" s="83"/>
      <c r="T1461" s="83"/>
      <c r="U1461" s="99">
        <f>COUNTIF(通讯通路门店!$S:$S,$G1461)</f>
        <v>0</v>
      </c>
      <c r="V1461" s="99">
        <f>COUNTIFS(通讯通路门店!$S:$S,$G1461,通讯通路门店!$J:$J,"综合卖场")</f>
        <v>0</v>
      </c>
      <c r="W1461" s="99">
        <f>SUMIFS(通讯通路门店!$AJ:$AJ,通讯通路门店!$S:$S,通讯客户沙盘!$G1461)</f>
        <v>0</v>
      </c>
      <c r="X1461" s="99">
        <f t="shared" si="110"/>
        <v>0</v>
      </c>
      <c r="Y1461" s="99">
        <f>COUNTIFS(通讯通路门店!$S:$S,$G1461,通讯通路门店!$J:$J,"荣耀体验店")+COUNTIFS(通讯通路门店!$S:$S,$G1461,通讯通路门店!$J:$J,"荣耀授权专卖店")</f>
        <v>0</v>
      </c>
      <c r="Z1461" s="99">
        <f>COUNTIFS(通讯通路门店!$S:$S,$G1461,通讯通路门店!$J:$J,"VIVO体验店")</f>
        <v>0</v>
      </c>
      <c r="AA1461" s="99">
        <f>COUNTIFS(通讯通路门店!$S:$S,$G1461,通讯通路门店!$J:$J,"OPPO体验店")</f>
        <v>0</v>
      </c>
      <c r="AB1461" s="99">
        <f>COUNTIFS(通讯通路门店!$S:$S,$G1461,通讯通路门店!$J:$J,"华为授权体验店")+COUNTIFS(通讯通路门店!$S:$S,$G1461,通讯通路门店!$J:$J,"华为堡垒店")</f>
        <v>0</v>
      </c>
      <c r="AC1461" s="99">
        <f>COUNTIFS(通讯通路门店!$S:$S,$G1461,通讯通路门店!$J:$J,"小米体验店")</f>
        <v>0</v>
      </c>
      <c r="AD1461" s="99">
        <f>COUNTIFS(通讯通路门店!$S:$S,$G1461,通讯通路门店!$J:$J,"苹果体验店")</f>
        <v>0</v>
      </c>
      <c r="AE1461" s="99">
        <f>COUNTIFS(通讯通路门店!$S:$S,$G1461,通讯通路门店!$J:$J,"其他品牌专卖店")</f>
        <v>0</v>
      </c>
      <c r="AF1461" s="99">
        <f>SUMIFS(通讯通路门店!$BI:$BI,通讯通路门店!$S:$S,$G1461)</f>
        <v>0</v>
      </c>
      <c r="AG1461" s="99">
        <f>SUMIFS(通讯通路门店!$BH:$BH,通讯通路门店!$S:$S,$G1461)</f>
        <v>0</v>
      </c>
      <c r="AH1461" s="99">
        <f t="shared" si="111"/>
        <v>0</v>
      </c>
      <c r="AI1461" s="99">
        <f>SUMIFS(通讯通路门店!$BB:$BB,通讯通路门店!$S:$S,$G1461)</f>
        <v>0</v>
      </c>
      <c r="AJ1461" s="99">
        <f>SUMIFS(通讯通路门店!$BE:$BE,通讯通路门店!$S:$S,$G1461)</f>
        <v>0</v>
      </c>
      <c r="AK1461" s="99">
        <f>SUMIFS(通讯通路门店!$BG:$BG,通讯通路门店!$S:$S,$G1461)</f>
        <v>0</v>
      </c>
      <c r="AL1461" s="99">
        <f>SUMIFS(通讯通路门店!$BC:$BC,通讯通路门店!$S:$S,$G1461)</f>
        <v>0</v>
      </c>
      <c r="AM1461" s="99">
        <f>SUMIFS(通讯通路门店!$BD:$BD,通讯通路门店!$S:$S,$G1461)</f>
        <v>0</v>
      </c>
      <c r="AN1461" s="99">
        <f>SUMIFS(通讯通路门店!$BF:$BF,通讯通路门店!$S:$S,$G1461)</f>
        <v>0</v>
      </c>
      <c r="AO1461" s="99">
        <f t="shared" si="112"/>
        <v>0</v>
      </c>
      <c r="AP1461" s="99">
        <f>SUMIFS(通讯通路门店!$K:$K,通讯通路门店!$S:$S,$G1461)</f>
        <v>0</v>
      </c>
      <c r="AQ1461" s="83"/>
      <c r="AR1461" s="99">
        <f>SUMIFS(通讯通路门店!$T:$T,通讯通路门店!$S:$S,$G1461)</f>
        <v>0</v>
      </c>
      <c r="AS1461" s="99">
        <f>SUMIFS(通讯通路门店!$U:$U,通讯通路门店!$S:$S,$G1461)</f>
        <v>0</v>
      </c>
      <c r="AT1461" s="99">
        <f>SUMIFS(通讯通路门店!$V:$V,通讯通路门店!$S:$S,$G1461)</f>
        <v>0</v>
      </c>
      <c r="AU1461" s="99">
        <f>SUMIFS(通讯通路门店!$W:$W,通讯通路门店!$S:$S,$G1461)</f>
        <v>0</v>
      </c>
      <c r="AV1461" s="99">
        <f>SUMIFS(通讯通路门店!$Z:$Z,通讯通路门店!$S:$S,$G1461)</f>
        <v>0</v>
      </c>
      <c r="AW1461" s="99">
        <f>SUMIFS(通讯通路门店!$AB:$AB,通讯通路门店!$S:$S,$G1461)</f>
        <v>0</v>
      </c>
      <c r="AX1461" s="99">
        <f>SUMIFS(通讯通路门店!$X:$X,通讯通路门店!$S:$S,$G1461)</f>
        <v>0</v>
      </c>
      <c r="AY1461" s="99">
        <f>SUMIFS(通讯通路门店!$Y:$Y,通讯通路门店!$S:$S,$G1461)</f>
        <v>0</v>
      </c>
      <c r="AZ1461" s="99">
        <f>SUMIFS(通讯通路门店!$AA:$AA,通讯通路门店!$S:$S,$G1461)</f>
        <v>0</v>
      </c>
      <c r="BA1461" s="99">
        <f t="shared" si="113"/>
        <v>0</v>
      </c>
      <c r="BB1461" s="99">
        <f t="shared" si="114"/>
        <v>0</v>
      </c>
      <c r="BC1461" s="99">
        <f>SUMIFS(通讯通路门店!$W:$W,通讯通路门店!$S:$S,$G1461,通讯通路门店!$J:$J,"荣耀体验店")+SUMIFS(通讯通路门店!$W:$W,通讯通路门店!$S:$S,$G1461,通讯通路门店!$J:$J,"荣耀授权专卖店")</f>
        <v>0</v>
      </c>
      <c r="BD1461" s="99">
        <f>SUMIFS(通讯通路门店!$Z:$Z,通讯通路门店!$S:$S,$G1461,通讯通路门店!$J:$J,"VIVO体验店")</f>
        <v>0</v>
      </c>
      <c r="BE1461" s="99">
        <f>SUMIFS(通讯通路门店!$AB:$AB,通讯通路门店!$S:$S,$G1461,通讯通路门店!$J:$J,"OPPO体验店")</f>
        <v>0</v>
      </c>
      <c r="BF1461" s="99">
        <f>SUMIFS(通讯通路门店!$X:$X,通讯通路门店!$S:$S,$G1461,通讯通路门店!$J:$J,"华为授权体验店")+SUMIFS(通讯通路门店!$AA:$AA,通讯通路门店!$S:$S,$G1461,通讯通路门店!$J:$J,"华为堡垒店")</f>
        <v>0</v>
      </c>
      <c r="BG1461" s="99">
        <f>SUMIFS(通讯通路门店!$Y:$Y,通讯通路门店!$S:$S,$G1461,通讯通路门店!$J:$J,"小米体验店")</f>
        <v>0</v>
      </c>
      <c r="BH1461" s="99">
        <f>SUMIFS(通讯通路门店!$AA:$AA,通讯通路门店!$S:$S,$G1461,通讯通路门店!$J:$J,"苹果体验店")</f>
        <v>0</v>
      </c>
      <c r="BI1461" s="99">
        <f>SUMIFS(通讯通路门店!$K:$K,通讯通路门店!$S:$S,$G1461,通讯通路门店!$J:$J,"其他品牌专卖店")</f>
        <v>0</v>
      </c>
      <c r="BJ1461" s="99">
        <f>SUMIFS(通讯通路门店!$AC:$AC,通讯通路门店!$S:$S,$G1461)</f>
        <v>0</v>
      </c>
      <c r="BK1461" s="99">
        <f>SUMIFS(通讯通路门店!$AD:$AD,通讯通路门店!$S:$S,$G1461)</f>
        <v>0</v>
      </c>
      <c r="BL1461" s="99">
        <f>SUMIFS(通讯通路门店!$AE:$AE,通讯通路门店!$S:$S,$G1461)</f>
        <v>0</v>
      </c>
      <c r="BM1461" s="99">
        <f>SUMIFS(通讯通路门店!$AF:$AF,通讯通路门店!$S:$S,$G1461)</f>
        <v>0</v>
      </c>
      <c r="BN1461" s="99">
        <f>SUMIFS(通讯通路门店!$AG:$AG,通讯通路门店!$S:$S,$G1461)</f>
        <v>0</v>
      </c>
      <c r="BO1461" s="99">
        <f>SUMIFS(通讯通路门店!$AH:$AH,通讯通路门店!$S:$S,$G1461)</f>
        <v>0</v>
      </c>
      <c r="BP1461" s="99">
        <f>SUMIFS(通讯通路门店!$AI:$AI,通讯通路门店!$S:$S,$G1461)</f>
        <v>0</v>
      </c>
      <c r="BQ1461" s="83"/>
    </row>
    <row r="1462" spans="1:69">
      <c r="A1462" s="99" t="str">
        <f>IFERROR(_xlfn.XLOOKUP($G1462,通讯通路门店!$S$4:$S$993933,通讯通路门店!$A$4:$A$993933,0,0),"")</f>
        <v>海南省</v>
      </c>
      <c r="B1462" s="99" t="str">
        <f>IFERROR(_xlfn.XLOOKUP($G1462,通讯通路门店!$S$4:$S$993933,通讯通路门店!$B$4:$B$993933,0,0),"")</f>
        <v>乐东黎族自治县</v>
      </c>
      <c r="C1462" s="99" t="str">
        <f>IFERROR(_xlfn.XLOOKUP($G1462,通讯通路门店!$S$4:$S$993933,通讯通路门店!$C$4:$C$993933,0,0),"")</f>
        <v>乐东黎族自治县</v>
      </c>
      <c r="D1462" s="99" t="str">
        <f>IFERROR(_xlfn.XLOOKUP($G1462,通讯通路门店!$S$4:$S$993933,通讯通路门店!$D$4:$D$993933,0,0),"")</f>
        <v>万冲镇</v>
      </c>
      <c r="E1462" s="83"/>
      <c r="F1462" s="83"/>
      <c r="G1462" s="101"/>
      <c r="H1462" s="102">
        <f>IFERROR(_xlfn.XLOOKUP($G1462,通讯通路门店!$S$4:$S$993933,通讯通路门店!$R$4:$R$993933,0,0),"")</f>
        <v>0</v>
      </c>
      <c r="I1462" s="83"/>
      <c r="J1462" s="83"/>
      <c r="K1462" s="83"/>
      <c r="L1462" s="83"/>
      <c r="M1462" s="83"/>
      <c r="N1462" s="83"/>
      <c r="O1462" s="83"/>
      <c r="P1462" s="83"/>
      <c r="Q1462" s="83"/>
      <c r="R1462" s="83"/>
      <c r="S1462" s="83"/>
      <c r="T1462" s="83"/>
      <c r="U1462" s="99">
        <f>COUNTIF(通讯通路门店!$S:$S,$G1462)</f>
        <v>0</v>
      </c>
      <c r="V1462" s="99">
        <f>COUNTIFS(通讯通路门店!$S:$S,$G1462,通讯通路门店!$J:$J,"综合卖场")</f>
        <v>0</v>
      </c>
      <c r="W1462" s="99">
        <f>SUMIFS(通讯通路门店!$AJ:$AJ,通讯通路门店!$S:$S,通讯客户沙盘!$G1462)</f>
        <v>0</v>
      </c>
      <c r="X1462" s="99">
        <f t="shared" si="110"/>
        <v>0</v>
      </c>
      <c r="Y1462" s="99">
        <f>COUNTIFS(通讯通路门店!$S:$S,$G1462,通讯通路门店!$J:$J,"荣耀体验店")+COUNTIFS(通讯通路门店!$S:$S,$G1462,通讯通路门店!$J:$J,"荣耀授权专卖店")</f>
        <v>0</v>
      </c>
      <c r="Z1462" s="99">
        <f>COUNTIFS(通讯通路门店!$S:$S,$G1462,通讯通路门店!$J:$J,"VIVO体验店")</f>
        <v>0</v>
      </c>
      <c r="AA1462" s="99">
        <f>COUNTIFS(通讯通路门店!$S:$S,$G1462,通讯通路门店!$J:$J,"OPPO体验店")</f>
        <v>0</v>
      </c>
      <c r="AB1462" s="99">
        <f>COUNTIFS(通讯通路门店!$S:$S,$G1462,通讯通路门店!$J:$J,"华为授权体验店")+COUNTIFS(通讯通路门店!$S:$S,$G1462,通讯通路门店!$J:$J,"华为堡垒店")</f>
        <v>0</v>
      </c>
      <c r="AC1462" s="99">
        <f>COUNTIFS(通讯通路门店!$S:$S,$G1462,通讯通路门店!$J:$J,"小米体验店")</f>
        <v>0</v>
      </c>
      <c r="AD1462" s="99">
        <f>COUNTIFS(通讯通路门店!$S:$S,$G1462,通讯通路门店!$J:$J,"苹果体验店")</f>
        <v>0</v>
      </c>
      <c r="AE1462" s="99">
        <f>COUNTIFS(通讯通路门店!$S:$S,$G1462,通讯通路门店!$J:$J,"其他品牌专卖店")</f>
        <v>0</v>
      </c>
      <c r="AF1462" s="99">
        <f>SUMIFS(通讯通路门店!$BI:$BI,通讯通路门店!$S:$S,$G1462)</f>
        <v>0</v>
      </c>
      <c r="AG1462" s="99">
        <f>SUMIFS(通讯通路门店!$BH:$BH,通讯通路门店!$S:$S,$G1462)</f>
        <v>0</v>
      </c>
      <c r="AH1462" s="99">
        <f t="shared" si="111"/>
        <v>0</v>
      </c>
      <c r="AI1462" s="99">
        <f>SUMIFS(通讯通路门店!$BB:$BB,通讯通路门店!$S:$S,$G1462)</f>
        <v>0</v>
      </c>
      <c r="AJ1462" s="99">
        <f>SUMIFS(通讯通路门店!$BE:$BE,通讯通路门店!$S:$S,$G1462)</f>
        <v>0</v>
      </c>
      <c r="AK1462" s="99">
        <f>SUMIFS(通讯通路门店!$BG:$BG,通讯通路门店!$S:$S,$G1462)</f>
        <v>0</v>
      </c>
      <c r="AL1462" s="99">
        <f>SUMIFS(通讯通路门店!$BC:$BC,通讯通路门店!$S:$S,$G1462)</f>
        <v>0</v>
      </c>
      <c r="AM1462" s="99">
        <f>SUMIFS(通讯通路门店!$BD:$BD,通讯通路门店!$S:$S,$G1462)</f>
        <v>0</v>
      </c>
      <c r="AN1462" s="99">
        <f>SUMIFS(通讯通路门店!$BF:$BF,通讯通路门店!$S:$S,$G1462)</f>
        <v>0</v>
      </c>
      <c r="AO1462" s="99">
        <f t="shared" si="112"/>
        <v>0</v>
      </c>
      <c r="AP1462" s="99">
        <f>SUMIFS(通讯通路门店!$K:$K,通讯通路门店!$S:$S,$G1462)</f>
        <v>0</v>
      </c>
      <c r="AQ1462" s="83"/>
      <c r="AR1462" s="99">
        <f>SUMIFS(通讯通路门店!$T:$T,通讯通路门店!$S:$S,$G1462)</f>
        <v>0</v>
      </c>
      <c r="AS1462" s="99">
        <f>SUMIFS(通讯通路门店!$U:$U,通讯通路门店!$S:$S,$G1462)</f>
        <v>0</v>
      </c>
      <c r="AT1462" s="99">
        <f>SUMIFS(通讯通路门店!$V:$V,通讯通路门店!$S:$S,$G1462)</f>
        <v>0</v>
      </c>
      <c r="AU1462" s="99">
        <f>SUMIFS(通讯通路门店!$W:$W,通讯通路门店!$S:$S,$G1462)</f>
        <v>0</v>
      </c>
      <c r="AV1462" s="99">
        <f>SUMIFS(通讯通路门店!$Z:$Z,通讯通路门店!$S:$S,$G1462)</f>
        <v>0</v>
      </c>
      <c r="AW1462" s="99">
        <f>SUMIFS(通讯通路门店!$AB:$AB,通讯通路门店!$S:$S,$G1462)</f>
        <v>0</v>
      </c>
      <c r="AX1462" s="99">
        <f>SUMIFS(通讯通路门店!$X:$X,通讯通路门店!$S:$S,$G1462)</f>
        <v>0</v>
      </c>
      <c r="AY1462" s="99">
        <f>SUMIFS(通讯通路门店!$Y:$Y,通讯通路门店!$S:$S,$G1462)</f>
        <v>0</v>
      </c>
      <c r="AZ1462" s="99">
        <f>SUMIFS(通讯通路门店!$AA:$AA,通讯通路门店!$S:$S,$G1462)</f>
        <v>0</v>
      </c>
      <c r="BA1462" s="99">
        <f t="shared" si="113"/>
        <v>0</v>
      </c>
      <c r="BB1462" s="99">
        <f t="shared" si="114"/>
        <v>0</v>
      </c>
      <c r="BC1462" s="99">
        <f>SUMIFS(通讯通路门店!$W:$W,通讯通路门店!$S:$S,$G1462,通讯通路门店!$J:$J,"荣耀体验店")+SUMIFS(通讯通路门店!$W:$W,通讯通路门店!$S:$S,$G1462,通讯通路门店!$J:$J,"荣耀授权专卖店")</f>
        <v>0</v>
      </c>
      <c r="BD1462" s="99">
        <f>SUMIFS(通讯通路门店!$Z:$Z,通讯通路门店!$S:$S,$G1462,通讯通路门店!$J:$J,"VIVO体验店")</f>
        <v>0</v>
      </c>
      <c r="BE1462" s="99">
        <f>SUMIFS(通讯通路门店!$AB:$AB,通讯通路门店!$S:$S,$G1462,通讯通路门店!$J:$J,"OPPO体验店")</f>
        <v>0</v>
      </c>
      <c r="BF1462" s="99">
        <f>SUMIFS(通讯通路门店!$X:$X,通讯通路门店!$S:$S,$G1462,通讯通路门店!$J:$J,"华为授权体验店")+SUMIFS(通讯通路门店!$AA:$AA,通讯通路门店!$S:$S,$G1462,通讯通路门店!$J:$J,"华为堡垒店")</f>
        <v>0</v>
      </c>
      <c r="BG1462" s="99">
        <f>SUMIFS(通讯通路门店!$Y:$Y,通讯通路门店!$S:$S,$G1462,通讯通路门店!$J:$J,"小米体验店")</f>
        <v>0</v>
      </c>
      <c r="BH1462" s="99">
        <f>SUMIFS(通讯通路门店!$AA:$AA,通讯通路门店!$S:$S,$G1462,通讯通路门店!$J:$J,"苹果体验店")</f>
        <v>0</v>
      </c>
      <c r="BI1462" s="99">
        <f>SUMIFS(通讯通路门店!$K:$K,通讯通路门店!$S:$S,$G1462,通讯通路门店!$J:$J,"其他品牌专卖店")</f>
        <v>0</v>
      </c>
      <c r="BJ1462" s="99">
        <f>SUMIFS(通讯通路门店!$AC:$AC,通讯通路门店!$S:$S,$G1462)</f>
        <v>0</v>
      </c>
      <c r="BK1462" s="99">
        <f>SUMIFS(通讯通路门店!$AD:$AD,通讯通路门店!$S:$S,$G1462)</f>
        <v>0</v>
      </c>
      <c r="BL1462" s="99">
        <f>SUMIFS(通讯通路门店!$AE:$AE,通讯通路门店!$S:$S,$G1462)</f>
        <v>0</v>
      </c>
      <c r="BM1462" s="99">
        <f>SUMIFS(通讯通路门店!$AF:$AF,通讯通路门店!$S:$S,$G1462)</f>
        <v>0</v>
      </c>
      <c r="BN1462" s="99">
        <f>SUMIFS(通讯通路门店!$AG:$AG,通讯通路门店!$S:$S,$G1462)</f>
        <v>0</v>
      </c>
      <c r="BO1462" s="99">
        <f>SUMIFS(通讯通路门店!$AH:$AH,通讯通路门店!$S:$S,$G1462)</f>
        <v>0</v>
      </c>
      <c r="BP1462" s="99">
        <f>SUMIFS(通讯通路门店!$AI:$AI,通讯通路门店!$S:$S,$G1462)</f>
        <v>0</v>
      </c>
      <c r="BQ1462" s="83"/>
    </row>
    <row r="1463" spans="1:69">
      <c r="A1463" s="99" t="str">
        <f>IFERROR(_xlfn.XLOOKUP($G1463,通讯通路门店!$S$4:$S$993933,通讯通路门店!$A$4:$A$993933,0,0),"")</f>
        <v>海南省</v>
      </c>
      <c r="B1463" s="99" t="str">
        <f>IFERROR(_xlfn.XLOOKUP($G1463,通讯通路门店!$S$4:$S$993933,通讯通路门店!$B$4:$B$993933,0,0),"")</f>
        <v>乐东黎族自治县</v>
      </c>
      <c r="C1463" s="99" t="str">
        <f>IFERROR(_xlfn.XLOOKUP($G1463,通讯通路门店!$S$4:$S$993933,通讯通路门店!$C$4:$C$993933,0,0),"")</f>
        <v>乐东黎族自治县</v>
      </c>
      <c r="D1463" s="99" t="str">
        <f>IFERROR(_xlfn.XLOOKUP($G1463,通讯通路门店!$S$4:$S$993933,通讯通路门店!$D$4:$D$993933,0,0),"")</f>
        <v>万冲镇</v>
      </c>
      <c r="E1463" s="83"/>
      <c r="F1463" s="83"/>
      <c r="G1463" s="101"/>
      <c r="H1463" s="102">
        <f>IFERROR(_xlfn.XLOOKUP($G1463,通讯通路门店!$S$4:$S$993933,通讯通路门店!$R$4:$R$993933,0,0),"")</f>
        <v>0</v>
      </c>
      <c r="I1463" s="83"/>
      <c r="J1463" s="83"/>
      <c r="K1463" s="83"/>
      <c r="L1463" s="83"/>
      <c r="M1463" s="83"/>
      <c r="N1463" s="83"/>
      <c r="O1463" s="83"/>
      <c r="P1463" s="83"/>
      <c r="Q1463" s="83"/>
      <c r="R1463" s="83"/>
      <c r="S1463" s="83"/>
      <c r="T1463" s="83"/>
      <c r="U1463" s="99">
        <f>COUNTIF(通讯通路门店!$S:$S,$G1463)</f>
        <v>0</v>
      </c>
      <c r="V1463" s="99">
        <f>COUNTIFS(通讯通路门店!$S:$S,$G1463,通讯通路门店!$J:$J,"综合卖场")</f>
        <v>0</v>
      </c>
      <c r="W1463" s="99">
        <f>SUMIFS(通讯通路门店!$AJ:$AJ,通讯通路门店!$S:$S,通讯客户沙盘!$G1463)</f>
        <v>0</v>
      </c>
      <c r="X1463" s="99">
        <f t="shared" si="110"/>
        <v>0</v>
      </c>
      <c r="Y1463" s="99">
        <f>COUNTIFS(通讯通路门店!$S:$S,$G1463,通讯通路门店!$J:$J,"荣耀体验店")+COUNTIFS(通讯通路门店!$S:$S,$G1463,通讯通路门店!$J:$J,"荣耀授权专卖店")</f>
        <v>0</v>
      </c>
      <c r="Z1463" s="99">
        <f>COUNTIFS(通讯通路门店!$S:$S,$G1463,通讯通路门店!$J:$J,"VIVO体验店")</f>
        <v>0</v>
      </c>
      <c r="AA1463" s="99">
        <f>COUNTIFS(通讯通路门店!$S:$S,$G1463,通讯通路门店!$J:$J,"OPPO体验店")</f>
        <v>0</v>
      </c>
      <c r="AB1463" s="99">
        <f>COUNTIFS(通讯通路门店!$S:$S,$G1463,通讯通路门店!$J:$J,"华为授权体验店")+COUNTIFS(通讯通路门店!$S:$S,$G1463,通讯通路门店!$J:$J,"华为堡垒店")</f>
        <v>0</v>
      </c>
      <c r="AC1463" s="99">
        <f>COUNTIFS(通讯通路门店!$S:$S,$G1463,通讯通路门店!$J:$J,"小米体验店")</f>
        <v>0</v>
      </c>
      <c r="AD1463" s="99">
        <f>COUNTIFS(通讯通路门店!$S:$S,$G1463,通讯通路门店!$J:$J,"苹果体验店")</f>
        <v>0</v>
      </c>
      <c r="AE1463" s="99">
        <f>COUNTIFS(通讯通路门店!$S:$S,$G1463,通讯通路门店!$J:$J,"其他品牌专卖店")</f>
        <v>0</v>
      </c>
      <c r="AF1463" s="99">
        <f>SUMIFS(通讯通路门店!$BI:$BI,通讯通路门店!$S:$S,$G1463)</f>
        <v>0</v>
      </c>
      <c r="AG1463" s="99">
        <f>SUMIFS(通讯通路门店!$BH:$BH,通讯通路门店!$S:$S,$G1463)</f>
        <v>0</v>
      </c>
      <c r="AH1463" s="99">
        <f t="shared" si="111"/>
        <v>0</v>
      </c>
      <c r="AI1463" s="99">
        <f>SUMIFS(通讯通路门店!$BB:$BB,通讯通路门店!$S:$S,$G1463)</f>
        <v>0</v>
      </c>
      <c r="AJ1463" s="99">
        <f>SUMIFS(通讯通路门店!$BE:$BE,通讯通路门店!$S:$S,$G1463)</f>
        <v>0</v>
      </c>
      <c r="AK1463" s="99">
        <f>SUMIFS(通讯通路门店!$BG:$BG,通讯通路门店!$S:$S,$G1463)</f>
        <v>0</v>
      </c>
      <c r="AL1463" s="99">
        <f>SUMIFS(通讯通路门店!$BC:$BC,通讯通路门店!$S:$S,$G1463)</f>
        <v>0</v>
      </c>
      <c r="AM1463" s="99">
        <f>SUMIFS(通讯通路门店!$BD:$BD,通讯通路门店!$S:$S,$G1463)</f>
        <v>0</v>
      </c>
      <c r="AN1463" s="99">
        <f>SUMIFS(通讯通路门店!$BF:$BF,通讯通路门店!$S:$S,$G1463)</f>
        <v>0</v>
      </c>
      <c r="AO1463" s="99">
        <f t="shared" si="112"/>
        <v>0</v>
      </c>
      <c r="AP1463" s="99">
        <f>SUMIFS(通讯通路门店!$K:$K,通讯通路门店!$S:$S,$G1463)</f>
        <v>0</v>
      </c>
      <c r="AQ1463" s="83"/>
      <c r="AR1463" s="99">
        <f>SUMIFS(通讯通路门店!$T:$T,通讯通路门店!$S:$S,$G1463)</f>
        <v>0</v>
      </c>
      <c r="AS1463" s="99">
        <f>SUMIFS(通讯通路门店!$U:$U,通讯通路门店!$S:$S,$G1463)</f>
        <v>0</v>
      </c>
      <c r="AT1463" s="99">
        <f>SUMIFS(通讯通路门店!$V:$V,通讯通路门店!$S:$S,$G1463)</f>
        <v>0</v>
      </c>
      <c r="AU1463" s="99">
        <f>SUMIFS(通讯通路门店!$W:$W,通讯通路门店!$S:$S,$G1463)</f>
        <v>0</v>
      </c>
      <c r="AV1463" s="99">
        <f>SUMIFS(通讯通路门店!$Z:$Z,通讯通路门店!$S:$S,$G1463)</f>
        <v>0</v>
      </c>
      <c r="AW1463" s="99">
        <f>SUMIFS(通讯通路门店!$AB:$AB,通讯通路门店!$S:$S,$G1463)</f>
        <v>0</v>
      </c>
      <c r="AX1463" s="99">
        <f>SUMIFS(通讯通路门店!$X:$X,通讯通路门店!$S:$S,$G1463)</f>
        <v>0</v>
      </c>
      <c r="AY1463" s="99">
        <f>SUMIFS(通讯通路门店!$Y:$Y,通讯通路门店!$S:$S,$G1463)</f>
        <v>0</v>
      </c>
      <c r="AZ1463" s="99">
        <f>SUMIFS(通讯通路门店!$AA:$AA,通讯通路门店!$S:$S,$G1463)</f>
        <v>0</v>
      </c>
      <c r="BA1463" s="99">
        <f t="shared" si="113"/>
        <v>0</v>
      </c>
      <c r="BB1463" s="99">
        <f t="shared" si="114"/>
        <v>0</v>
      </c>
      <c r="BC1463" s="99">
        <f>SUMIFS(通讯通路门店!$W:$W,通讯通路门店!$S:$S,$G1463,通讯通路门店!$J:$J,"荣耀体验店")+SUMIFS(通讯通路门店!$W:$W,通讯通路门店!$S:$S,$G1463,通讯通路门店!$J:$J,"荣耀授权专卖店")</f>
        <v>0</v>
      </c>
      <c r="BD1463" s="99">
        <f>SUMIFS(通讯通路门店!$Z:$Z,通讯通路门店!$S:$S,$G1463,通讯通路门店!$J:$J,"VIVO体验店")</f>
        <v>0</v>
      </c>
      <c r="BE1463" s="99">
        <f>SUMIFS(通讯通路门店!$AB:$AB,通讯通路门店!$S:$S,$G1463,通讯通路门店!$J:$J,"OPPO体验店")</f>
        <v>0</v>
      </c>
      <c r="BF1463" s="99">
        <f>SUMIFS(通讯通路门店!$X:$X,通讯通路门店!$S:$S,$G1463,通讯通路门店!$J:$J,"华为授权体验店")+SUMIFS(通讯通路门店!$AA:$AA,通讯通路门店!$S:$S,$G1463,通讯通路门店!$J:$J,"华为堡垒店")</f>
        <v>0</v>
      </c>
      <c r="BG1463" s="99">
        <f>SUMIFS(通讯通路门店!$Y:$Y,通讯通路门店!$S:$S,$G1463,通讯通路门店!$J:$J,"小米体验店")</f>
        <v>0</v>
      </c>
      <c r="BH1463" s="99">
        <f>SUMIFS(通讯通路门店!$AA:$AA,通讯通路门店!$S:$S,$G1463,通讯通路门店!$J:$J,"苹果体验店")</f>
        <v>0</v>
      </c>
      <c r="BI1463" s="99">
        <f>SUMIFS(通讯通路门店!$K:$K,通讯通路门店!$S:$S,$G1463,通讯通路门店!$J:$J,"其他品牌专卖店")</f>
        <v>0</v>
      </c>
      <c r="BJ1463" s="99">
        <f>SUMIFS(通讯通路门店!$AC:$AC,通讯通路门店!$S:$S,$G1463)</f>
        <v>0</v>
      </c>
      <c r="BK1463" s="99">
        <f>SUMIFS(通讯通路门店!$AD:$AD,通讯通路门店!$S:$S,$G1463)</f>
        <v>0</v>
      </c>
      <c r="BL1463" s="99">
        <f>SUMIFS(通讯通路门店!$AE:$AE,通讯通路门店!$S:$S,$G1463)</f>
        <v>0</v>
      </c>
      <c r="BM1463" s="99">
        <f>SUMIFS(通讯通路门店!$AF:$AF,通讯通路门店!$S:$S,$G1463)</f>
        <v>0</v>
      </c>
      <c r="BN1463" s="99">
        <f>SUMIFS(通讯通路门店!$AG:$AG,通讯通路门店!$S:$S,$G1463)</f>
        <v>0</v>
      </c>
      <c r="BO1463" s="99">
        <f>SUMIFS(通讯通路门店!$AH:$AH,通讯通路门店!$S:$S,$G1463)</f>
        <v>0</v>
      </c>
      <c r="BP1463" s="99">
        <f>SUMIFS(通讯通路门店!$AI:$AI,通讯通路门店!$S:$S,$G1463)</f>
        <v>0</v>
      </c>
      <c r="BQ1463" s="83"/>
    </row>
    <row r="1464" spans="1:69">
      <c r="A1464" s="99" t="str">
        <f>IFERROR(_xlfn.XLOOKUP($G1464,通讯通路门店!$S$4:$S$993933,通讯通路门店!$A$4:$A$993933,0,0),"")</f>
        <v>海南省</v>
      </c>
      <c r="B1464" s="99" t="str">
        <f>IFERROR(_xlfn.XLOOKUP($G1464,通讯通路门店!$S$4:$S$993933,通讯通路门店!$B$4:$B$993933,0,0),"")</f>
        <v>乐东黎族自治县</v>
      </c>
      <c r="C1464" s="99" t="str">
        <f>IFERROR(_xlfn.XLOOKUP($G1464,通讯通路门店!$S$4:$S$993933,通讯通路门店!$C$4:$C$993933,0,0),"")</f>
        <v>乐东黎族自治县</v>
      </c>
      <c r="D1464" s="99" t="str">
        <f>IFERROR(_xlfn.XLOOKUP($G1464,通讯通路门店!$S$4:$S$993933,通讯通路门店!$D$4:$D$993933,0,0),"")</f>
        <v>万冲镇</v>
      </c>
      <c r="E1464" s="83"/>
      <c r="F1464" s="83"/>
      <c r="G1464" s="101"/>
      <c r="H1464" s="102">
        <f>IFERROR(_xlfn.XLOOKUP($G1464,通讯通路门店!$S$4:$S$993933,通讯通路门店!$R$4:$R$993933,0,0),"")</f>
        <v>0</v>
      </c>
      <c r="I1464" s="83"/>
      <c r="J1464" s="83"/>
      <c r="K1464" s="83"/>
      <c r="L1464" s="83"/>
      <c r="M1464" s="83"/>
      <c r="N1464" s="83"/>
      <c r="O1464" s="83"/>
      <c r="P1464" s="83"/>
      <c r="Q1464" s="83"/>
      <c r="R1464" s="83"/>
      <c r="S1464" s="83"/>
      <c r="T1464" s="83"/>
      <c r="U1464" s="99">
        <f>COUNTIF(通讯通路门店!$S:$S,$G1464)</f>
        <v>0</v>
      </c>
      <c r="V1464" s="99">
        <f>COUNTIFS(通讯通路门店!$S:$S,$G1464,通讯通路门店!$J:$J,"综合卖场")</f>
        <v>0</v>
      </c>
      <c r="W1464" s="99">
        <f>SUMIFS(通讯通路门店!$AJ:$AJ,通讯通路门店!$S:$S,通讯客户沙盘!$G1464)</f>
        <v>0</v>
      </c>
      <c r="X1464" s="99">
        <f t="shared" si="110"/>
        <v>0</v>
      </c>
      <c r="Y1464" s="99">
        <f>COUNTIFS(通讯通路门店!$S:$S,$G1464,通讯通路门店!$J:$J,"荣耀体验店")+COUNTIFS(通讯通路门店!$S:$S,$G1464,通讯通路门店!$J:$J,"荣耀授权专卖店")</f>
        <v>0</v>
      </c>
      <c r="Z1464" s="99">
        <f>COUNTIFS(通讯通路门店!$S:$S,$G1464,通讯通路门店!$J:$J,"VIVO体验店")</f>
        <v>0</v>
      </c>
      <c r="AA1464" s="99">
        <f>COUNTIFS(通讯通路门店!$S:$S,$G1464,通讯通路门店!$J:$J,"OPPO体验店")</f>
        <v>0</v>
      </c>
      <c r="AB1464" s="99">
        <f>COUNTIFS(通讯通路门店!$S:$S,$G1464,通讯通路门店!$J:$J,"华为授权体验店")+COUNTIFS(通讯通路门店!$S:$S,$G1464,通讯通路门店!$J:$J,"华为堡垒店")</f>
        <v>0</v>
      </c>
      <c r="AC1464" s="99">
        <f>COUNTIFS(通讯通路门店!$S:$S,$G1464,通讯通路门店!$J:$J,"小米体验店")</f>
        <v>0</v>
      </c>
      <c r="AD1464" s="99">
        <f>COUNTIFS(通讯通路门店!$S:$S,$G1464,通讯通路门店!$J:$J,"苹果体验店")</f>
        <v>0</v>
      </c>
      <c r="AE1464" s="99">
        <f>COUNTIFS(通讯通路门店!$S:$S,$G1464,通讯通路门店!$J:$J,"其他品牌专卖店")</f>
        <v>0</v>
      </c>
      <c r="AF1464" s="99">
        <f>SUMIFS(通讯通路门店!$BI:$BI,通讯通路门店!$S:$S,$G1464)</f>
        <v>0</v>
      </c>
      <c r="AG1464" s="99">
        <f>SUMIFS(通讯通路门店!$BH:$BH,通讯通路门店!$S:$S,$G1464)</f>
        <v>0</v>
      </c>
      <c r="AH1464" s="99">
        <f t="shared" si="111"/>
        <v>0</v>
      </c>
      <c r="AI1464" s="99">
        <f>SUMIFS(通讯通路门店!$BB:$BB,通讯通路门店!$S:$S,$G1464)</f>
        <v>0</v>
      </c>
      <c r="AJ1464" s="99">
        <f>SUMIFS(通讯通路门店!$BE:$BE,通讯通路门店!$S:$S,$G1464)</f>
        <v>0</v>
      </c>
      <c r="AK1464" s="99">
        <f>SUMIFS(通讯通路门店!$BG:$BG,通讯通路门店!$S:$S,$G1464)</f>
        <v>0</v>
      </c>
      <c r="AL1464" s="99">
        <f>SUMIFS(通讯通路门店!$BC:$BC,通讯通路门店!$S:$S,$G1464)</f>
        <v>0</v>
      </c>
      <c r="AM1464" s="99">
        <f>SUMIFS(通讯通路门店!$BD:$BD,通讯通路门店!$S:$S,$G1464)</f>
        <v>0</v>
      </c>
      <c r="AN1464" s="99">
        <f>SUMIFS(通讯通路门店!$BF:$BF,通讯通路门店!$S:$S,$G1464)</f>
        <v>0</v>
      </c>
      <c r="AO1464" s="99">
        <f t="shared" si="112"/>
        <v>0</v>
      </c>
      <c r="AP1464" s="99">
        <f>SUMIFS(通讯通路门店!$K:$K,通讯通路门店!$S:$S,$G1464)</f>
        <v>0</v>
      </c>
      <c r="AQ1464" s="83"/>
      <c r="AR1464" s="99">
        <f>SUMIFS(通讯通路门店!$T:$T,通讯通路门店!$S:$S,$G1464)</f>
        <v>0</v>
      </c>
      <c r="AS1464" s="99">
        <f>SUMIFS(通讯通路门店!$U:$U,通讯通路门店!$S:$S,$G1464)</f>
        <v>0</v>
      </c>
      <c r="AT1464" s="99">
        <f>SUMIFS(通讯通路门店!$V:$V,通讯通路门店!$S:$S,$G1464)</f>
        <v>0</v>
      </c>
      <c r="AU1464" s="99">
        <f>SUMIFS(通讯通路门店!$W:$W,通讯通路门店!$S:$S,$G1464)</f>
        <v>0</v>
      </c>
      <c r="AV1464" s="99">
        <f>SUMIFS(通讯通路门店!$Z:$Z,通讯通路门店!$S:$S,$G1464)</f>
        <v>0</v>
      </c>
      <c r="AW1464" s="99">
        <f>SUMIFS(通讯通路门店!$AB:$AB,通讯通路门店!$S:$S,$G1464)</f>
        <v>0</v>
      </c>
      <c r="AX1464" s="99">
        <f>SUMIFS(通讯通路门店!$X:$X,通讯通路门店!$S:$S,$G1464)</f>
        <v>0</v>
      </c>
      <c r="AY1464" s="99">
        <f>SUMIFS(通讯通路门店!$Y:$Y,通讯通路门店!$S:$S,$G1464)</f>
        <v>0</v>
      </c>
      <c r="AZ1464" s="99">
        <f>SUMIFS(通讯通路门店!$AA:$AA,通讯通路门店!$S:$S,$G1464)</f>
        <v>0</v>
      </c>
      <c r="BA1464" s="99">
        <f t="shared" si="113"/>
        <v>0</v>
      </c>
      <c r="BB1464" s="99">
        <f t="shared" si="114"/>
        <v>0</v>
      </c>
      <c r="BC1464" s="99">
        <f>SUMIFS(通讯通路门店!$W:$W,通讯通路门店!$S:$S,$G1464,通讯通路门店!$J:$J,"荣耀体验店")+SUMIFS(通讯通路门店!$W:$W,通讯通路门店!$S:$S,$G1464,通讯通路门店!$J:$J,"荣耀授权专卖店")</f>
        <v>0</v>
      </c>
      <c r="BD1464" s="99">
        <f>SUMIFS(通讯通路门店!$Z:$Z,通讯通路门店!$S:$S,$G1464,通讯通路门店!$J:$J,"VIVO体验店")</f>
        <v>0</v>
      </c>
      <c r="BE1464" s="99">
        <f>SUMIFS(通讯通路门店!$AB:$AB,通讯通路门店!$S:$S,$G1464,通讯通路门店!$J:$J,"OPPO体验店")</f>
        <v>0</v>
      </c>
      <c r="BF1464" s="99">
        <f>SUMIFS(通讯通路门店!$X:$X,通讯通路门店!$S:$S,$G1464,通讯通路门店!$J:$J,"华为授权体验店")+SUMIFS(通讯通路门店!$AA:$AA,通讯通路门店!$S:$S,$G1464,通讯通路门店!$J:$J,"华为堡垒店")</f>
        <v>0</v>
      </c>
      <c r="BG1464" s="99">
        <f>SUMIFS(通讯通路门店!$Y:$Y,通讯通路门店!$S:$S,$G1464,通讯通路门店!$J:$J,"小米体验店")</f>
        <v>0</v>
      </c>
      <c r="BH1464" s="99">
        <f>SUMIFS(通讯通路门店!$AA:$AA,通讯通路门店!$S:$S,$G1464,通讯通路门店!$J:$J,"苹果体验店")</f>
        <v>0</v>
      </c>
      <c r="BI1464" s="99">
        <f>SUMIFS(通讯通路门店!$K:$K,通讯通路门店!$S:$S,$G1464,通讯通路门店!$J:$J,"其他品牌专卖店")</f>
        <v>0</v>
      </c>
      <c r="BJ1464" s="99">
        <f>SUMIFS(通讯通路门店!$AC:$AC,通讯通路门店!$S:$S,$G1464)</f>
        <v>0</v>
      </c>
      <c r="BK1464" s="99">
        <f>SUMIFS(通讯通路门店!$AD:$AD,通讯通路门店!$S:$S,$G1464)</f>
        <v>0</v>
      </c>
      <c r="BL1464" s="99">
        <f>SUMIFS(通讯通路门店!$AE:$AE,通讯通路门店!$S:$S,$G1464)</f>
        <v>0</v>
      </c>
      <c r="BM1464" s="99">
        <f>SUMIFS(通讯通路门店!$AF:$AF,通讯通路门店!$S:$S,$G1464)</f>
        <v>0</v>
      </c>
      <c r="BN1464" s="99">
        <f>SUMIFS(通讯通路门店!$AG:$AG,通讯通路门店!$S:$S,$G1464)</f>
        <v>0</v>
      </c>
      <c r="BO1464" s="99">
        <f>SUMIFS(通讯通路门店!$AH:$AH,通讯通路门店!$S:$S,$G1464)</f>
        <v>0</v>
      </c>
      <c r="BP1464" s="99">
        <f>SUMIFS(通讯通路门店!$AI:$AI,通讯通路门店!$S:$S,$G1464)</f>
        <v>0</v>
      </c>
      <c r="BQ1464" s="83"/>
    </row>
    <row r="1465" spans="1:69">
      <c r="A1465" s="99" t="str">
        <f>IFERROR(_xlfn.XLOOKUP($G1465,通讯通路门店!$S$4:$S$993933,通讯通路门店!$A$4:$A$993933,0,0),"")</f>
        <v>海南省</v>
      </c>
      <c r="B1465" s="99" t="str">
        <f>IFERROR(_xlfn.XLOOKUP($G1465,通讯通路门店!$S$4:$S$993933,通讯通路门店!$B$4:$B$993933,0,0),"")</f>
        <v>乐东黎族自治县</v>
      </c>
      <c r="C1465" s="99" t="str">
        <f>IFERROR(_xlfn.XLOOKUP($G1465,通讯通路门店!$S$4:$S$993933,通讯通路门店!$C$4:$C$993933,0,0),"")</f>
        <v>乐东黎族自治县</v>
      </c>
      <c r="D1465" s="99" t="str">
        <f>IFERROR(_xlfn.XLOOKUP($G1465,通讯通路门店!$S$4:$S$993933,通讯通路门店!$D$4:$D$993933,0,0),"")</f>
        <v>万冲镇</v>
      </c>
      <c r="E1465" s="83"/>
      <c r="F1465" s="83"/>
      <c r="G1465" s="101"/>
      <c r="H1465" s="102">
        <f>IFERROR(_xlfn.XLOOKUP($G1465,通讯通路门店!$S$4:$S$993933,通讯通路门店!$R$4:$R$993933,0,0),"")</f>
        <v>0</v>
      </c>
      <c r="I1465" s="83"/>
      <c r="J1465" s="83"/>
      <c r="K1465" s="83"/>
      <c r="L1465" s="83"/>
      <c r="M1465" s="83"/>
      <c r="N1465" s="83"/>
      <c r="O1465" s="83"/>
      <c r="P1465" s="83"/>
      <c r="Q1465" s="83"/>
      <c r="R1465" s="83"/>
      <c r="S1465" s="83"/>
      <c r="T1465" s="83"/>
      <c r="U1465" s="99">
        <f>COUNTIF(通讯通路门店!$S:$S,$G1465)</f>
        <v>0</v>
      </c>
      <c r="V1465" s="99">
        <f>COUNTIFS(通讯通路门店!$S:$S,$G1465,通讯通路门店!$J:$J,"综合卖场")</f>
        <v>0</v>
      </c>
      <c r="W1465" s="99">
        <f>SUMIFS(通讯通路门店!$AJ:$AJ,通讯通路门店!$S:$S,通讯客户沙盘!$G1465)</f>
        <v>0</v>
      </c>
      <c r="X1465" s="99">
        <f t="shared" si="110"/>
        <v>0</v>
      </c>
      <c r="Y1465" s="99">
        <f>COUNTIFS(通讯通路门店!$S:$S,$G1465,通讯通路门店!$J:$J,"荣耀体验店")+COUNTIFS(通讯通路门店!$S:$S,$G1465,通讯通路门店!$J:$J,"荣耀授权专卖店")</f>
        <v>0</v>
      </c>
      <c r="Z1465" s="99">
        <f>COUNTIFS(通讯通路门店!$S:$S,$G1465,通讯通路门店!$J:$J,"VIVO体验店")</f>
        <v>0</v>
      </c>
      <c r="AA1465" s="99">
        <f>COUNTIFS(通讯通路门店!$S:$S,$G1465,通讯通路门店!$J:$J,"OPPO体验店")</f>
        <v>0</v>
      </c>
      <c r="AB1465" s="99">
        <f>COUNTIFS(通讯通路门店!$S:$S,$G1465,通讯通路门店!$J:$J,"华为授权体验店")+COUNTIFS(通讯通路门店!$S:$S,$G1465,通讯通路门店!$J:$J,"华为堡垒店")</f>
        <v>0</v>
      </c>
      <c r="AC1465" s="99">
        <f>COUNTIFS(通讯通路门店!$S:$S,$G1465,通讯通路门店!$J:$J,"小米体验店")</f>
        <v>0</v>
      </c>
      <c r="AD1465" s="99">
        <f>COUNTIFS(通讯通路门店!$S:$S,$G1465,通讯通路门店!$J:$J,"苹果体验店")</f>
        <v>0</v>
      </c>
      <c r="AE1465" s="99">
        <f>COUNTIFS(通讯通路门店!$S:$S,$G1465,通讯通路门店!$J:$J,"其他品牌专卖店")</f>
        <v>0</v>
      </c>
      <c r="AF1465" s="99">
        <f>SUMIFS(通讯通路门店!$BI:$BI,通讯通路门店!$S:$S,$G1465)</f>
        <v>0</v>
      </c>
      <c r="AG1465" s="99">
        <f>SUMIFS(通讯通路门店!$BH:$BH,通讯通路门店!$S:$S,$G1465)</f>
        <v>0</v>
      </c>
      <c r="AH1465" s="99">
        <f t="shared" si="111"/>
        <v>0</v>
      </c>
      <c r="AI1465" s="99">
        <f>SUMIFS(通讯通路门店!$BB:$BB,通讯通路门店!$S:$S,$G1465)</f>
        <v>0</v>
      </c>
      <c r="AJ1465" s="99">
        <f>SUMIFS(通讯通路门店!$BE:$BE,通讯通路门店!$S:$S,$G1465)</f>
        <v>0</v>
      </c>
      <c r="AK1465" s="99">
        <f>SUMIFS(通讯通路门店!$BG:$BG,通讯通路门店!$S:$S,$G1465)</f>
        <v>0</v>
      </c>
      <c r="AL1465" s="99">
        <f>SUMIFS(通讯通路门店!$BC:$BC,通讯通路门店!$S:$S,$G1465)</f>
        <v>0</v>
      </c>
      <c r="AM1465" s="99">
        <f>SUMIFS(通讯通路门店!$BD:$BD,通讯通路门店!$S:$S,$G1465)</f>
        <v>0</v>
      </c>
      <c r="AN1465" s="99">
        <f>SUMIFS(通讯通路门店!$BF:$BF,通讯通路门店!$S:$S,$G1465)</f>
        <v>0</v>
      </c>
      <c r="AO1465" s="99">
        <f t="shared" si="112"/>
        <v>0</v>
      </c>
      <c r="AP1465" s="99">
        <f>SUMIFS(通讯通路门店!$K:$K,通讯通路门店!$S:$S,$G1465)</f>
        <v>0</v>
      </c>
      <c r="AQ1465" s="83"/>
      <c r="AR1465" s="99">
        <f>SUMIFS(通讯通路门店!$T:$T,通讯通路门店!$S:$S,$G1465)</f>
        <v>0</v>
      </c>
      <c r="AS1465" s="99">
        <f>SUMIFS(通讯通路门店!$U:$U,通讯通路门店!$S:$S,$G1465)</f>
        <v>0</v>
      </c>
      <c r="AT1465" s="99">
        <f>SUMIFS(通讯通路门店!$V:$V,通讯通路门店!$S:$S,$G1465)</f>
        <v>0</v>
      </c>
      <c r="AU1465" s="99">
        <f>SUMIFS(通讯通路门店!$W:$W,通讯通路门店!$S:$S,$G1465)</f>
        <v>0</v>
      </c>
      <c r="AV1465" s="99">
        <f>SUMIFS(通讯通路门店!$Z:$Z,通讯通路门店!$S:$S,$G1465)</f>
        <v>0</v>
      </c>
      <c r="AW1465" s="99">
        <f>SUMIFS(通讯通路门店!$AB:$AB,通讯通路门店!$S:$S,$G1465)</f>
        <v>0</v>
      </c>
      <c r="AX1465" s="99">
        <f>SUMIFS(通讯通路门店!$X:$X,通讯通路门店!$S:$S,$G1465)</f>
        <v>0</v>
      </c>
      <c r="AY1465" s="99">
        <f>SUMIFS(通讯通路门店!$Y:$Y,通讯通路门店!$S:$S,$G1465)</f>
        <v>0</v>
      </c>
      <c r="AZ1465" s="99">
        <f>SUMIFS(通讯通路门店!$AA:$AA,通讯通路门店!$S:$S,$G1465)</f>
        <v>0</v>
      </c>
      <c r="BA1465" s="99">
        <f t="shared" si="113"/>
        <v>0</v>
      </c>
      <c r="BB1465" s="99">
        <f t="shared" si="114"/>
        <v>0</v>
      </c>
      <c r="BC1465" s="99">
        <f>SUMIFS(通讯通路门店!$W:$W,通讯通路门店!$S:$S,$G1465,通讯通路门店!$J:$J,"荣耀体验店")+SUMIFS(通讯通路门店!$W:$W,通讯通路门店!$S:$S,$G1465,通讯通路门店!$J:$J,"荣耀授权专卖店")</f>
        <v>0</v>
      </c>
      <c r="BD1465" s="99">
        <f>SUMIFS(通讯通路门店!$Z:$Z,通讯通路门店!$S:$S,$G1465,通讯通路门店!$J:$J,"VIVO体验店")</f>
        <v>0</v>
      </c>
      <c r="BE1465" s="99">
        <f>SUMIFS(通讯通路门店!$AB:$AB,通讯通路门店!$S:$S,$G1465,通讯通路门店!$J:$J,"OPPO体验店")</f>
        <v>0</v>
      </c>
      <c r="BF1465" s="99">
        <f>SUMIFS(通讯通路门店!$X:$X,通讯通路门店!$S:$S,$G1465,通讯通路门店!$J:$J,"华为授权体验店")+SUMIFS(通讯通路门店!$AA:$AA,通讯通路门店!$S:$S,$G1465,通讯通路门店!$J:$J,"华为堡垒店")</f>
        <v>0</v>
      </c>
      <c r="BG1465" s="99">
        <f>SUMIFS(通讯通路门店!$Y:$Y,通讯通路门店!$S:$S,$G1465,通讯通路门店!$J:$J,"小米体验店")</f>
        <v>0</v>
      </c>
      <c r="BH1465" s="99">
        <f>SUMIFS(通讯通路门店!$AA:$AA,通讯通路门店!$S:$S,$G1465,通讯通路门店!$J:$J,"苹果体验店")</f>
        <v>0</v>
      </c>
      <c r="BI1465" s="99">
        <f>SUMIFS(通讯通路门店!$K:$K,通讯通路门店!$S:$S,$G1465,通讯通路门店!$J:$J,"其他品牌专卖店")</f>
        <v>0</v>
      </c>
      <c r="BJ1465" s="99">
        <f>SUMIFS(通讯通路门店!$AC:$AC,通讯通路门店!$S:$S,$G1465)</f>
        <v>0</v>
      </c>
      <c r="BK1465" s="99">
        <f>SUMIFS(通讯通路门店!$AD:$AD,通讯通路门店!$S:$S,$G1465)</f>
        <v>0</v>
      </c>
      <c r="BL1465" s="99">
        <f>SUMIFS(通讯通路门店!$AE:$AE,通讯通路门店!$S:$S,$G1465)</f>
        <v>0</v>
      </c>
      <c r="BM1465" s="99">
        <f>SUMIFS(通讯通路门店!$AF:$AF,通讯通路门店!$S:$S,$G1465)</f>
        <v>0</v>
      </c>
      <c r="BN1465" s="99">
        <f>SUMIFS(通讯通路门店!$AG:$AG,通讯通路门店!$S:$S,$G1465)</f>
        <v>0</v>
      </c>
      <c r="BO1465" s="99">
        <f>SUMIFS(通讯通路门店!$AH:$AH,通讯通路门店!$S:$S,$G1465)</f>
        <v>0</v>
      </c>
      <c r="BP1465" s="99">
        <f>SUMIFS(通讯通路门店!$AI:$AI,通讯通路门店!$S:$S,$G1465)</f>
        <v>0</v>
      </c>
      <c r="BQ1465" s="83"/>
    </row>
    <row r="1466" spans="1:69">
      <c r="A1466" s="99" t="str">
        <f>IFERROR(_xlfn.XLOOKUP($G1466,通讯通路门店!$S$4:$S$993933,通讯通路门店!$A$4:$A$993933,0,0),"")</f>
        <v>海南省</v>
      </c>
      <c r="B1466" s="99" t="str">
        <f>IFERROR(_xlfn.XLOOKUP($G1466,通讯通路门店!$S$4:$S$993933,通讯通路门店!$B$4:$B$993933,0,0),"")</f>
        <v>乐东黎族自治县</v>
      </c>
      <c r="C1466" s="99" t="str">
        <f>IFERROR(_xlfn.XLOOKUP($G1466,通讯通路门店!$S$4:$S$993933,通讯通路门店!$C$4:$C$993933,0,0),"")</f>
        <v>乐东黎族自治县</v>
      </c>
      <c r="D1466" s="99" t="str">
        <f>IFERROR(_xlfn.XLOOKUP($G1466,通讯通路门店!$S$4:$S$993933,通讯通路门店!$D$4:$D$993933,0,0),"")</f>
        <v>万冲镇</v>
      </c>
      <c r="E1466" s="83"/>
      <c r="F1466" s="83"/>
      <c r="G1466" s="101"/>
      <c r="H1466" s="102">
        <f>IFERROR(_xlfn.XLOOKUP($G1466,通讯通路门店!$S$4:$S$993933,通讯通路门店!$R$4:$R$993933,0,0),"")</f>
        <v>0</v>
      </c>
      <c r="I1466" s="83"/>
      <c r="J1466" s="83"/>
      <c r="K1466" s="83"/>
      <c r="L1466" s="83"/>
      <c r="M1466" s="83"/>
      <c r="N1466" s="83"/>
      <c r="O1466" s="83"/>
      <c r="P1466" s="83"/>
      <c r="Q1466" s="83"/>
      <c r="R1466" s="83"/>
      <c r="S1466" s="83"/>
      <c r="T1466" s="83"/>
      <c r="U1466" s="99">
        <f>COUNTIF(通讯通路门店!$S:$S,$G1466)</f>
        <v>0</v>
      </c>
      <c r="V1466" s="99">
        <f>COUNTIFS(通讯通路门店!$S:$S,$G1466,通讯通路门店!$J:$J,"综合卖场")</f>
        <v>0</v>
      </c>
      <c r="W1466" s="99">
        <f>SUMIFS(通讯通路门店!$AJ:$AJ,通讯通路门店!$S:$S,通讯客户沙盘!$G1466)</f>
        <v>0</v>
      </c>
      <c r="X1466" s="99">
        <f t="shared" si="110"/>
        <v>0</v>
      </c>
      <c r="Y1466" s="99">
        <f>COUNTIFS(通讯通路门店!$S:$S,$G1466,通讯通路门店!$J:$J,"荣耀体验店")+COUNTIFS(通讯通路门店!$S:$S,$G1466,通讯通路门店!$J:$J,"荣耀授权专卖店")</f>
        <v>0</v>
      </c>
      <c r="Z1466" s="99">
        <f>COUNTIFS(通讯通路门店!$S:$S,$G1466,通讯通路门店!$J:$J,"VIVO体验店")</f>
        <v>0</v>
      </c>
      <c r="AA1466" s="99">
        <f>COUNTIFS(通讯通路门店!$S:$S,$G1466,通讯通路门店!$J:$J,"OPPO体验店")</f>
        <v>0</v>
      </c>
      <c r="AB1466" s="99">
        <f>COUNTIFS(通讯通路门店!$S:$S,$G1466,通讯通路门店!$J:$J,"华为授权体验店")+COUNTIFS(通讯通路门店!$S:$S,$G1466,通讯通路门店!$J:$J,"华为堡垒店")</f>
        <v>0</v>
      </c>
      <c r="AC1466" s="99">
        <f>COUNTIFS(通讯通路门店!$S:$S,$G1466,通讯通路门店!$J:$J,"小米体验店")</f>
        <v>0</v>
      </c>
      <c r="AD1466" s="99">
        <f>COUNTIFS(通讯通路门店!$S:$S,$G1466,通讯通路门店!$J:$J,"苹果体验店")</f>
        <v>0</v>
      </c>
      <c r="AE1466" s="99">
        <f>COUNTIFS(通讯通路门店!$S:$S,$G1466,通讯通路门店!$J:$J,"其他品牌专卖店")</f>
        <v>0</v>
      </c>
      <c r="AF1466" s="99">
        <f>SUMIFS(通讯通路门店!$BI:$BI,通讯通路门店!$S:$S,$G1466)</f>
        <v>0</v>
      </c>
      <c r="AG1466" s="99">
        <f>SUMIFS(通讯通路门店!$BH:$BH,通讯通路门店!$S:$S,$G1466)</f>
        <v>0</v>
      </c>
      <c r="AH1466" s="99">
        <f t="shared" si="111"/>
        <v>0</v>
      </c>
      <c r="AI1466" s="99">
        <f>SUMIFS(通讯通路门店!$BB:$BB,通讯通路门店!$S:$S,$G1466)</f>
        <v>0</v>
      </c>
      <c r="AJ1466" s="99">
        <f>SUMIFS(通讯通路门店!$BE:$BE,通讯通路门店!$S:$S,$G1466)</f>
        <v>0</v>
      </c>
      <c r="AK1466" s="99">
        <f>SUMIFS(通讯通路门店!$BG:$BG,通讯通路门店!$S:$S,$G1466)</f>
        <v>0</v>
      </c>
      <c r="AL1466" s="99">
        <f>SUMIFS(通讯通路门店!$BC:$BC,通讯通路门店!$S:$S,$G1466)</f>
        <v>0</v>
      </c>
      <c r="AM1466" s="99">
        <f>SUMIFS(通讯通路门店!$BD:$BD,通讯通路门店!$S:$S,$G1466)</f>
        <v>0</v>
      </c>
      <c r="AN1466" s="99">
        <f>SUMIFS(通讯通路门店!$BF:$BF,通讯通路门店!$S:$S,$G1466)</f>
        <v>0</v>
      </c>
      <c r="AO1466" s="99">
        <f t="shared" si="112"/>
        <v>0</v>
      </c>
      <c r="AP1466" s="99">
        <f>SUMIFS(通讯通路门店!$K:$K,通讯通路门店!$S:$S,$G1466)</f>
        <v>0</v>
      </c>
      <c r="AQ1466" s="83"/>
      <c r="AR1466" s="99">
        <f>SUMIFS(通讯通路门店!$T:$T,通讯通路门店!$S:$S,$G1466)</f>
        <v>0</v>
      </c>
      <c r="AS1466" s="99">
        <f>SUMIFS(通讯通路门店!$U:$U,通讯通路门店!$S:$S,$G1466)</f>
        <v>0</v>
      </c>
      <c r="AT1466" s="99">
        <f>SUMIFS(通讯通路门店!$V:$V,通讯通路门店!$S:$S,$G1466)</f>
        <v>0</v>
      </c>
      <c r="AU1466" s="99">
        <f>SUMIFS(通讯通路门店!$W:$W,通讯通路门店!$S:$S,$G1466)</f>
        <v>0</v>
      </c>
      <c r="AV1466" s="99">
        <f>SUMIFS(通讯通路门店!$Z:$Z,通讯通路门店!$S:$S,$G1466)</f>
        <v>0</v>
      </c>
      <c r="AW1466" s="99">
        <f>SUMIFS(通讯通路门店!$AB:$AB,通讯通路门店!$S:$S,$G1466)</f>
        <v>0</v>
      </c>
      <c r="AX1466" s="99">
        <f>SUMIFS(通讯通路门店!$X:$X,通讯通路门店!$S:$S,$G1466)</f>
        <v>0</v>
      </c>
      <c r="AY1466" s="99">
        <f>SUMIFS(通讯通路门店!$Y:$Y,通讯通路门店!$S:$S,$G1466)</f>
        <v>0</v>
      </c>
      <c r="AZ1466" s="99">
        <f>SUMIFS(通讯通路门店!$AA:$AA,通讯通路门店!$S:$S,$G1466)</f>
        <v>0</v>
      </c>
      <c r="BA1466" s="99">
        <f t="shared" si="113"/>
        <v>0</v>
      </c>
      <c r="BB1466" s="99">
        <f t="shared" si="114"/>
        <v>0</v>
      </c>
      <c r="BC1466" s="99">
        <f>SUMIFS(通讯通路门店!$W:$W,通讯通路门店!$S:$S,$G1466,通讯通路门店!$J:$J,"荣耀体验店")+SUMIFS(通讯通路门店!$W:$W,通讯通路门店!$S:$S,$G1466,通讯通路门店!$J:$J,"荣耀授权专卖店")</f>
        <v>0</v>
      </c>
      <c r="BD1466" s="99">
        <f>SUMIFS(通讯通路门店!$Z:$Z,通讯通路门店!$S:$S,$G1466,通讯通路门店!$J:$J,"VIVO体验店")</f>
        <v>0</v>
      </c>
      <c r="BE1466" s="99">
        <f>SUMIFS(通讯通路门店!$AB:$AB,通讯通路门店!$S:$S,$G1466,通讯通路门店!$J:$J,"OPPO体验店")</f>
        <v>0</v>
      </c>
      <c r="BF1466" s="99">
        <f>SUMIFS(通讯通路门店!$X:$X,通讯通路门店!$S:$S,$G1466,通讯通路门店!$J:$J,"华为授权体验店")+SUMIFS(通讯通路门店!$AA:$AA,通讯通路门店!$S:$S,$G1466,通讯通路门店!$J:$J,"华为堡垒店")</f>
        <v>0</v>
      </c>
      <c r="BG1466" s="99">
        <f>SUMIFS(通讯通路门店!$Y:$Y,通讯通路门店!$S:$S,$G1466,通讯通路门店!$J:$J,"小米体验店")</f>
        <v>0</v>
      </c>
      <c r="BH1466" s="99">
        <f>SUMIFS(通讯通路门店!$AA:$AA,通讯通路门店!$S:$S,$G1466,通讯通路门店!$J:$J,"苹果体验店")</f>
        <v>0</v>
      </c>
      <c r="BI1466" s="99">
        <f>SUMIFS(通讯通路门店!$K:$K,通讯通路门店!$S:$S,$G1466,通讯通路门店!$J:$J,"其他品牌专卖店")</f>
        <v>0</v>
      </c>
      <c r="BJ1466" s="99">
        <f>SUMIFS(通讯通路门店!$AC:$AC,通讯通路门店!$S:$S,$G1466)</f>
        <v>0</v>
      </c>
      <c r="BK1466" s="99">
        <f>SUMIFS(通讯通路门店!$AD:$AD,通讯通路门店!$S:$S,$G1466)</f>
        <v>0</v>
      </c>
      <c r="BL1466" s="99">
        <f>SUMIFS(通讯通路门店!$AE:$AE,通讯通路门店!$S:$S,$G1466)</f>
        <v>0</v>
      </c>
      <c r="BM1466" s="99">
        <f>SUMIFS(通讯通路门店!$AF:$AF,通讯通路门店!$S:$S,$G1466)</f>
        <v>0</v>
      </c>
      <c r="BN1466" s="99">
        <f>SUMIFS(通讯通路门店!$AG:$AG,通讯通路门店!$S:$S,$G1466)</f>
        <v>0</v>
      </c>
      <c r="BO1466" s="99">
        <f>SUMIFS(通讯通路门店!$AH:$AH,通讯通路门店!$S:$S,$G1466)</f>
        <v>0</v>
      </c>
      <c r="BP1466" s="99">
        <f>SUMIFS(通讯通路门店!$AI:$AI,通讯通路门店!$S:$S,$G1466)</f>
        <v>0</v>
      </c>
      <c r="BQ1466" s="83"/>
    </row>
    <row r="1467" spans="1:69">
      <c r="A1467" s="99" t="str">
        <f>IFERROR(_xlfn.XLOOKUP($G1467,通讯通路门店!$S$4:$S$993933,通讯通路门店!$A$4:$A$993933,0,0),"")</f>
        <v>海南省</v>
      </c>
      <c r="B1467" s="99" t="str">
        <f>IFERROR(_xlfn.XLOOKUP($G1467,通讯通路门店!$S$4:$S$993933,通讯通路门店!$B$4:$B$993933,0,0),"")</f>
        <v>乐东黎族自治县</v>
      </c>
      <c r="C1467" s="99" t="str">
        <f>IFERROR(_xlfn.XLOOKUP($G1467,通讯通路门店!$S$4:$S$993933,通讯通路门店!$C$4:$C$993933,0,0),"")</f>
        <v>乐东黎族自治县</v>
      </c>
      <c r="D1467" s="99" t="str">
        <f>IFERROR(_xlfn.XLOOKUP($G1467,通讯通路门店!$S$4:$S$993933,通讯通路门店!$D$4:$D$993933,0,0),"")</f>
        <v>万冲镇</v>
      </c>
      <c r="E1467" s="83"/>
      <c r="F1467" s="83"/>
      <c r="G1467" s="101"/>
      <c r="H1467" s="102">
        <f>IFERROR(_xlfn.XLOOKUP($G1467,通讯通路门店!$S$4:$S$993933,通讯通路门店!$R$4:$R$993933,0,0),"")</f>
        <v>0</v>
      </c>
      <c r="I1467" s="83"/>
      <c r="J1467" s="83"/>
      <c r="K1467" s="83"/>
      <c r="L1467" s="83"/>
      <c r="M1467" s="83"/>
      <c r="N1467" s="83"/>
      <c r="O1467" s="83"/>
      <c r="P1467" s="83"/>
      <c r="Q1467" s="83"/>
      <c r="R1467" s="83"/>
      <c r="S1467" s="83"/>
      <c r="T1467" s="83"/>
      <c r="U1467" s="99">
        <f>COUNTIF(通讯通路门店!$S:$S,$G1467)</f>
        <v>0</v>
      </c>
      <c r="V1467" s="99">
        <f>COUNTIFS(通讯通路门店!$S:$S,$G1467,通讯通路门店!$J:$J,"综合卖场")</f>
        <v>0</v>
      </c>
      <c r="W1467" s="99">
        <f>SUMIFS(通讯通路门店!$AJ:$AJ,通讯通路门店!$S:$S,通讯客户沙盘!$G1467)</f>
        <v>0</v>
      </c>
      <c r="X1467" s="99">
        <f t="shared" si="110"/>
        <v>0</v>
      </c>
      <c r="Y1467" s="99">
        <f>COUNTIFS(通讯通路门店!$S:$S,$G1467,通讯通路门店!$J:$J,"荣耀体验店")+COUNTIFS(通讯通路门店!$S:$S,$G1467,通讯通路门店!$J:$J,"荣耀授权专卖店")</f>
        <v>0</v>
      </c>
      <c r="Z1467" s="99">
        <f>COUNTIFS(通讯通路门店!$S:$S,$G1467,通讯通路门店!$J:$J,"VIVO体验店")</f>
        <v>0</v>
      </c>
      <c r="AA1467" s="99">
        <f>COUNTIFS(通讯通路门店!$S:$S,$G1467,通讯通路门店!$J:$J,"OPPO体验店")</f>
        <v>0</v>
      </c>
      <c r="AB1467" s="99">
        <f>COUNTIFS(通讯通路门店!$S:$S,$G1467,通讯通路门店!$J:$J,"华为授权体验店")+COUNTIFS(通讯通路门店!$S:$S,$G1467,通讯通路门店!$J:$J,"华为堡垒店")</f>
        <v>0</v>
      </c>
      <c r="AC1467" s="99">
        <f>COUNTIFS(通讯通路门店!$S:$S,$G1467,通讯通路门店!$J:$J,"小米体验店")</f>
        <v>0</v>
      </c>
      <c r="AD1467" s="99">
        <f>COUNTIFS(通讯通路门店!$S:$S,$G1467,通讯通路门店!$J:$J,"苹果体验店")</f>
        <v>0</v>
      </c>
      <c r="AE1467" s="99">
        <f>COUNTIFS(通讯通路门店!$S:$S,$G1467,通讯通路门店!$J:$J,"其他品牌专卖店")</f>
        <v>0</v>
      </c>
      <c r="AF1467" s="99">
        <f>SUMIFS(通讯通路门店!$BI:$BI,通讯通路门店!$S:$S,$G1467)</f>
        <v>0</v>
      </c>
      <c r="AG1467" s="99">
        <f>SUMIFS(通讯通路门店!$BH:$BH,通讯通路门店!$S:$S,$G1467)</f>
        <v>0</v>
      </c>
      <c r="AH1467" s="99">
        <f t="shared" si="111"/>
        <v>0</v>
      </c>
      <c r="AI1467" s="99">
        <f>SUMIFS(通讯通路门店!$BB:$BB,通讯通路门店!$S:$S,$G1467)</f>
        <v>0</v>
      </c>
      <c r="AJ1467" s="99">
        <f>SUMIFS(通讯通路门店!$BE:$BE,通讯通路门店!$S:$S,$G1467)</f>
        <v>0</v>
      </c>
      <c r="AK1467" s="99">
        <f>SUMIFS(通讯通路门店!$BG:$BG,通讯通路门店!$S:$S,$G1467)</f>
        <v>0</v>
      </c>
      <c r="AL1467" s="99">
        <f>SUMIFS(通讯通路门店!$BC:$BC,通讯通路门店!$S:$S,$G1467)</f>
        <v>0</v>
      </c>
      <c r="AM1467" s="99">
        <f>SUMIFS(通讯通路门店!$BD:$BD,通讯通路门店!$S:$S,$G1467)</f>
        <v>0</v>
      </c>
      <c r="AN1467" s="99">
        <f>SUMIFS(通讯通路门店!$BF:$BF,通讯通路门店!$S:$S,$G1467)</f>
        <v>0</v>
      </c>
      <c r="AO1467" s="99">
        <f t="shared" si="112"/>
        <v>0</v>
      </c>
      <c r="AP1467" s="99">
        <f>SUMIFS(通讯通路门店!$K:$K,通讯通路门店!$S:$S,$G1467)</f>
        <v>0</v>
      </c>
      <c r="AQ1467" s="83"/>
      <c r="AR1467" s="99">
        <f>SUMIFS(通讯通路门店!$T:$T,通讯通路门店!$S:$S,$G1467)</f>
        <v>0</v>
      </c>
      <c r="AS1467" s="99">
        <f>SUMIFS(通讯通路门店!$U:$U,通讯通路门店!$S:$S,$G1467)</f>
        <v>0</v>
      </c>
      <c r="AT1467" s="99">
        <f>SUMIFS(通讯通路门店!$V:$V,通讯通路门店!$S:$S,$G1467)</f>
        <v>0</v>
      </c>
      <c r="AU1467" s="99">
        <f>SUMIFS(通讯通路门店!$W:$W,通讯通路门店!$S:$S,$G1467)</f>
        <v>0</v>
      </c>
      <c r="AV1467" s="99">
        <f>SUMIFS(通讯通路门店!$Z:$Z,通讯通路门店!$S:$S,$G1467)</f>
        <v>0</v>
      </c>
      <c r="AW1467" s="99">
        <f>SUMIFS(通讯通路门店!$AB:$AB,通讯通路门店!$S:$S,$G1467)</f>
        <v>0</v>
      </c>
      <c r="AX1467" s="99">
        <f>SUMIFS(通讯通路门店!$X:$X,通讯通路门店!$S:$S,$G1467)</f>
        <v>0</v>
      </c>
      <c r="AY1467" s="99">
        <f>SUMIFS(通讯通路门店!$Y:$Y,通讯通路门店!$S:$S,$G1467)</f>
        <v>0</v>
      </c>
      <c r="AZ1467" s="99">
        <f>SUMIFS(通讯通路门店!$AA:$AA,通讯通路门店!$S:$S,$G1467)</f>
        <v>0</v>
      </c>
      <c r="BA1467" s="99">
        <f t="shared" si="113"/>
        <v>0</v>
      </c>
      <c r="BB1467" s="99">
        <f t="shared" si="114"/>
        <v>0</v>
      </c>
      <c r="BC1467" s="99">
        <f>SUMIFS(通讯通路门店!$W:$W,通讯通路门店!$S:$S,$G1467,通讯通路门店!$J:$J,"荣耀体验店")+SUMIFS(通讯通路门店!$W:$W,通讯通路门店!$S:$S,$G1467,通讯通路门店!$J:$J,"荣耀授权专卖店")</f>
        <v>0</v>
      </c>
      <c r="BD1467" s="99">
        <f>SUMIFS(通讯通路门店!$Z:$Z,通讯通路门店!$S:$S,$G1467,通讯通路门店!$J:$J,"VIVO体验店")</f>
        <v>0</v>
      </c>
      <c r="BE1467" s="99">
        <f>SUMIFS(通讯通路门店!$AB:$AB,通讯通路门店!$S:$S,$G1467,通讯通路门店!$J:$J,"OPPO体验店")</f>
        <v>0</v>
      </c>
      <c r="BF1467" s="99">
        <f>SUMIFS(通讯通路门店!$X:$X,通讯通路门店!$S:$S,$G1467,通讯通路门店!$J:$J,"华为授权体验店")+SUMIFS(通讯通路门店!$AA:$AA,通讯通路门店!$S:$S,$G1467,通讯通路门店!$J:$J,"华为堡垒店")</f>
        <v>0</v>
      </c>
      <c r="BG1467" s="99">
        <f>SUMIFS(通讯通路门店!$Y:$Y,通讯通路门店!$S:$S,$G1467,通讯通路门店!$J:$J,"小米体验店")</f>
        <v>0</v>
      </c>
      <c r="BH1467" s="99">
        <f>SUMIFS(通讯通路门店!$AA:$AA,通讯通路门店!$S:$S,$G1467,通讯通路门店!$J:$J,"苹果体验店")</f>
        <v>0</v>
      </c>
      <c r="BI1467" s="99">
        <f>SUMIFS(通讯通路门店!$K:$K,通讯通路门店!$S:$S,$G1467,通讯通路门店!$J:$J,"其他品牌专卖店")</f>
        <v>0</v>
      </c>
      <c r="BJ1467" s="99">
        <f>SUMIFS(通讯通路门店!$AC:$AC,通讯通路门店!$S:$S,$G1467)</f>
        <v>0</v>
      </c>
      <c r="BK1467" s="99">
        <f>SUMIFS(通讯通路门店!$AD:$AD,通讯通路门店!$S:$S,$G1467)</f>
        <v>0</v>
      </c>
      <c r="BL1467" s="99">
        <f>SUMIFS(通讯通路门店!$AE:$AE,通讯通路门店!$S:$S,$G1467)</f>
        <v>0</v>
      </c>
      <c r="BM1467" s="99">
        <f>SUMIFS(通讯通路门店!$AF:$AF,通讯通路门店!$S:$S,$G1467)</f>
        <v>0</v>
      </c>
      <c r="BN1467" s="99">
        <f>SUMIFS(通讯通路门店!$AG:$AG,通讯通路门店!$S:$S,$G1467)</f>
        <v>0</v>
      </c>
      <c r="BO1467" s="99">
        <f>SUMIFS(通讯通路门店!$AH:$AH,通讯通路门店!$S:$S,$G1467)</f>
        <v>0</v>
      </c>
      <c r="BP1467" s="99">
        <f>SUMIFS(通讯通路门店!$AI:$AI,通讯通路门店!$S:$S,$G1467)</f>
        <v>0</v>
      </c>
      <c r="BQ1467" s="83"/>
    </row>
    <row r="1468" spans="1:69">
      <c r="A1468" s="99" t="str">
        <f>IFERROR(_xlfn.XLOOKUP($G1468,通讯通路门店!$S$4:$S$993933,通讯通路门店!$A$4:$A$993933,0,0),"")</f>
        <v>海南省</v>
      </c>
      <c r="B1468" s="99" t="str">
        <f>IFERROR(_xlfn.XLOOKUP($G1468,通讯通路门店!$S$4:$S$993933,通讯通路门店!$B$4:$B$993933,0,0),"")</f>
        <v>乐东黎族自治县</v>
      </c>
      <c r="C1468" s="99" t="str">
        <f>IFERROR(_xlfn.XLOOKUP($G1468,通讯通路门店!$S$4:$S$993933,通讯通路门店!$C$4:$C$993933,0,0),"")</f>
        <v>乐东黎族自治县</v>
      </c>
      <c r="D1468" s="99" t="str">
        <f>IFERROR(_xlfn.XLOOKUP($G1468,通讯通路门店!$S$4:$S$993933,通讯通路门店!$D$4:$D$993933,0,0),"")</f>
        <v>万冲镇</v>
      </c>
      <c r="E1468" s="83"/>
      <c r="F1468" s="83"/>
      <c r="G1468" s="101"/>
      <c r="H1468" s="102">
        <f>IFERROR(_xlfn.XLOOKUP($G1468,通讯通路门店!$S$4:$S$993933,通讯通路门店!$R$4:$R$993933,0,0),"")</f>
        <v>0</v>
      </c>
      <c r="I1468" s="83"/>
      <c r="J1468" s="83"/>
      <c r="K1468" s="83"/>
      <c r="L1468" s="83"/>
      <c r="M1468" s="83"/>
      <c r="N1468" s="83"/>
      <c r="O1468" s="83"/>
      <c r="P1468" s="83"/>
      <c r="Q1468" s="83"/>
      <c r="R1468" s="83"/>
      <c r="S1468" s="83"/>
      <c r="T1468" s="83"/>
      <c r="U1468" s="99">
        <f>COUNTIF(通讯通路门店!$S:$S,$G1468)</f>
        <v>0</v>
      </c>
      <c r="V1468" s="99">
        <f>COUNTIFS(通讯通路门店!$S:$S,$G1468,通讯通路门店!$J:$J,"综合卖场")</f>
        <v>0</v>
      </c>
      <c r="W1468" s="99">
        <f>SUMIFS(通讯通路门店!$AJ:$AJ,通讯通路门店!$S:$S,通讯客户沙盘!$G1468)</f>
        <v>0</v>
      </c>
      <c r="X1468" s="99">
        <f t="shared" si="110"/>
        <v>0</v>
      </c>
      <c r="Y1468" s="99">
        <f>COUNTIFS(通讯通路门店!$S:$S,$G1468,通讯通路门店!$J:$J,"荣耀体验店")+COUNTIFS(通讯通路门店!$S:$S,$G1468,通讯通路门店!$J:$J,"荣耀授权专卖店")</f>
        <v>0</v>
      </c>
      <c r="Z1468" s="99">
        <f>COUNTIFS(通讯通路门店!$S:$S,$G1468,通讯通路门店!$J:$J,"VIVO体验店")</f>
        <v>0</v>
      </c>
      <c r="AA1468" s="99">
        <f>COUNTIFS(通讯通路门店!$S:$S,$G1468,通讯通路门店!$J:$J,"OPPO体验店")</f>
        <v>0</v>
      </c>
      <c r="AB1468" s="99">
        <f>COUNTIFS(通讯通路门店!$S:$S,$G1468,通讯通路门店!$J:$J,"华为授权体验店")+COUNTIFS(通讯通路门店!$S:$S,$G1468,通讯通路门店!$J:$J,"华为堡垒店")</f>
        <v>0</v>
      </c>
      <c r="AC1468" s="99">
        <f>COUNTIFS(通讯通路门店!$S:$S,$G1468,通讯通路门店!$J:$J,"小米体验店")</f>
        <v>0</v>
      </c>
      <c r="AD1468" s="99">
        <f>COUNTIFS(通讯通路门店!$S:$S,$G1468,通讯通路门店!$J:$J,"苹果体验店")</f>
        <v>0</v>
      </c>
      <c r="AE1468" s="99">
        <f>COUNTIFS(通讯通路门店!$S:$S,$G1468,通讯通路门店!$J:$J,"其他品牌专卖店")</f>
        <v>0</v>
      </c>
      <c r="AF1468" s="99">
        <f>SUMIFS(通讯通路门店!$BI:$BI,通讯通路门店!$S:$S,$G1468)</f>
        <v>0</v>
      </c>
      <c r="AG1468" s="99">
        <f>SUMIFS(通讯通路门店!$BH:$BH,通讯通路门店!$S:$S,$G1468)</f>
        <v>0</v>
      </c>
      <c r="AH1468" s="99">
        <f t="shared" si="111"/>
        <v>0</v>
      </c>
      <c r="AI1468" s="99">
        <f>SUMIFS(通讯通路门店!$BB:$BB,通讯通路门店!$S:$S,$G1468)</f>
        <v>0</v>
      </c>
      <c r="AJ1468" s="99">
        <f>SUMIFS(通讯通路门店!$BE:$BE,通讯通路门店!$S:$S,$G1468)</f>
        <v>0</v>
      </c>
      <c r="AK1468" s="99">
        <f>SUMIFS(通讯通路门店!$BG:$BG,通讯通路门店!$S:$S,$G1468)</f>
        <v>0</v>
      </c>
      <c r="AL1468" s="99">
        <f>SUMIFS(通讯通路门店!$BC:$BC,通讯通路门店!$S:$S,$G1468)</f>
        <v>0</v>
      </c>
      <c r="AM1468" s="99">
        <f>SUMIFS(通讯通路门店!$BD:$BD,通讯通路门店!$S:$S,$G1468)</f>
        <v>0</v>
      </c>
      <c r="AN1468" s="99">
        <f>SUMIFS(通讯通路门店!$BF:$BF,通讯通路门店!$S:$S,$G1468)</f>
        <v>0</v>
      </c>
      <c r="AO1468" s="99">
        <f t="shared" si="112"/>
        <v>0</v>
      </c>
      <c r="AP1468" s="99">
        <f>SUMIFS(通讯通路门店!$K:$K,通讯通路门店!$S:$S,$G1468)</f>
        <v>0</v>
      </c>
      <c r="AQ1468" s="83"/>
      <c r="AR1468" s="99">
        <f>SUMIFS(通讯通路门店!$T:$T,通讯通路门店!$S:$S,$G1468)</f>
        <v>0</v>
      </c>
      <c r="AS1468" s="99">
        <f>SUMIFS(通讯通路门店!$U:$U,通讯通路门店!$S:$S,$G1468)</f>
        <v>0</v>
      </c>
      <c r="AT1468" s="99">
        <f>SUMIFS(通讯通路门店!$V:$V,通讯通路门店!$S:$S,$G1468)</f>
        <v>0</v>
      </c>
      <c r="AU1468" s="99">
        <f>SUMIFS(通讯通路门店!$W:$W,通讯通路门店!$S:$S,$G1468)</f>
        <v>0</v>
      </c>
      <c r="AV1468" s="99">
        <f>SUMIFS(通讯通路门店!$Z:$Z,通讯通路门店!$S:$S,$G1468)</f>
        <v>0</v>
      </c>
      <c r="AW1468" s="99">
        <f>SUMIFS(通讯通路门店!$AB:$AB,通讯通路门店!$S:$S,$G1468)</f>
        <v>0</v>
      </c>
      <c r="AX1468" s="99">
        <f>SUMIFS(通讯通路门店!$X:$X,通讯通路门店!$S:$S,$G1468)</f>
        <v>0</v>
      </c>
      <c r="AY1468" s="99">
        <f>SUMIFS(通讯通路门店!$Y:$Y,通讯通路门店!$S:$S,$G1468)</f>
        <v>0</v>
      </c>
      <c r="AZ1468" s="99">
        <f>SUMIFS(通讯通路门店!$AA:$AA,通讯通路门店!$S:$S,$G1468)</f>
        <v>0</v>
      </c>
      <c r="BA1468" s="99">
        <f t="shared" si="113"/>
        <v>0</v>
      </c>
      <c r="BB1468" s="99">
        <f t="shared" si="114"/>
        <v>0</v>
      </c>
      <c r="BC1468" s="99">
        <f>SUMIFS(通讯通路门店!$W:$W,通讯通路门店!$S:$S,$G1468,通讯通路门店!$J:$J,"荣耀体验店")+SUMIFS(通讯通路门店!$W:$W,通讯通路门店!$S:$S,$G1468,通讯通路门店!$J:$J,"荣耀授权专卖店")</f>
        <v>0</v>
      </c>
      <c r="BD1468" s="99">
        <f>SUMIFS(通讯通路门店!$Z:$Z,通讯通路门店!$S:$S,$G1468,通讯通路门店!$J:$J,"VIVO体验店")</f>
        <v>0</v>
      </c>
      <c r="BE1468" s="99">
        <f>SUMIFS(通讯通路门店!$AB:$AB,通讯通路门店!$S:$S,$G1468,通讯通路门店!$J:$J,"OPPO体验店")</f>
        <v>0</v>
      </c>
      <c r="BF1468" s="99">
        <f>SUMIFS(通讯通路门店!$X:$X,通讯通路门店!$S:$S,$G1468,通讯通路门店!$J:$J,"华为授权体验店")+SUMIFS(通讯通路门店!$AA:$AA,通讯通路门店!$S:$S,$G1468,通讯通路门店!$J:$J,"华为堡垒店")</f>
        <v>0</v>
      </c>
      <c r="BG1468" s="99">
        <f>SUMIFS(通讯通路门店!$Y:$Y,通讯通路门店!$S:$S,$G1468,通讯通路门店!$J:$J,"小米体验店")</f>
        <v>0</v>
      </c>
      <c r="BH1468" s="99">
        <f>SUMIFS(通讯通路门店!$AA:$AA,通讯通路门店!$S:$S,$G1468,通讯通路门店!$J:$J,"苹果体验店")</f>
        <v>0</v>
      </c>
      <c r="BI1468" s="99">
        <f>SUMIFS(通讯通路门店!$K:$K,通讯通路门店!$S:$S,$G1468,通讯通路门店!$J:$J,"其他品牌专卖店")</f>
        <v>0</v>
      </c>
      <c r="BJ1468" s="99">
        <f>SUMIFS(通讯通路门店!$AC:$AC,通讯通路门店!$S:$S,$G1468)</f>
        <v>0</v>
      </c>
      <c r="BK1468" s="99">
        <f>SUMIFS(通讯通路门店!$AD:$AD,通讯通路门店!$S:$S,$G1468)</f>
        <v>0</v>
      </c>
      <c r="BL1468" s="99">
        <f>SUMIFS(通讯通路门店!$AE:$AE,通讯通路门店!$S:$S,$G1468)</f>
        <v>0</v>
      </c>
      <c r="BM1468" s="99">
        <f>SUMIFS(通讯通路门店!$AF:$AF,通讯通路门店!$S:$S,$G1468)</f>
        <v>0</v>
      </c>
      <c r="BN1468" s="99">
        <f>SUMIFS(通讯通路门店!$AG:$AG,通讯通路门店!$S:$S,$G1468)</f>
        <v>0</v>
      </c>
      <c r="BO1468" s="99">
        <f>SUMIFS(通讯通路门店!$AH:$AH,通讯通路门店!$S:$S,$G1468)</f>
        <v>0</v>
      </c>
      <c r="BP1468" s="99">
        <f>SUMIFS(通讯通路门店!$AI:$AI,通讯通路门店!$S:$S,$G1468)</f>
        <v>0</v>
      </c>
      <c r="BQ1468" s="83"/>
    </row>
    <row r="1469" spans="1:69">
      <c r="A1469" s="99" t="str">
        <f>IFERROR(_xlfn.XLOOKUP($G1469,通讯通路门店!$S$4:$S$993933,通讯通路门店!$A$4:$A$993933,0,0),"")</f>
        <v>海南省</v>
      </c>
      <c r="B1469" s="99" t="str">
        <f>IFERROR(_xlfn.XLOOKUP($G1469,通讯通路门店!$S$4:$S$993933,通讯通路门店!$B$4:$B$993933,0,0),"")</f>
        <v>乐东黎族自治县</v>
      </c>
      <c r="C1469" s="99" t="str">
        <f>IFERROR(_xlfn.XLOOKUP($G1469,通讯通路门店!$S$4:$S$993933,通讯通路门店!$C$4:$C$993933,0,0),"")</f>
        <v>乐东黎族自治县</v>
      </c>
      <c r="D1469" s="99" t="str">
        <f>IFERROR(_xlfn.XLOOKUP($G1469,通讯通路门店!$S$4:$S$993933,通讯通路门店!$D$4:$D$993933,0,0),"")</f>
        <v>万冲镇</v>
      </c>
      <c r="E1469" s="83"/>
      <c r="F1469" s="83"/>
      <c r="G1469" s="101"/>
      <c r="H1469" s="102">
        <f>IFERROR(_xlfn.XLOOKUP($G1469,通讯通路门店!$S$4:$S$993933,通讯通路门店!$R$4:$R$993933,0,0),"")</f>
        <v>0</v>
      </c>
      <c r="I1469" s="83"/>
      <c r="J1469" s="83"/>
      <c r="K1469" s="83"/>
      <c r="L1469" s="83"/>
      <c r="M1469" s="83"/>
      <c r="N1469" s="83"/>
      <c r="O1469" s="83"/>
      <c r="P1469" s="83"/>
      <c r="Q1469" s="83"/>
      <c r="R1469" s="83"/>
      <c r="S1469" s="83"/>
      <c r="T1469" s="83"/>
      <c r="U1469" s="99">
        <f>COUNTIF(通讯通路门店!$S:$S,$G1469)</f>
        <v>0</v>
      </c>
      <c r="V1469" s="99">
        <f>COUNTIFS(通讯通路门店!$S:$S,$G1469,通讯通路门店!$J:$J,"综合卖场")</f>
        <v>0</v>
      </c>
      <c r="W1469" s="99">
        <f>SUMIFS(通讯通路门店!$AJ:$AJ,通讯通路门店!$S:$S,通讯客户沙盘!$G1469)</f>
        <v>0</v>
      </c>
      <c r="X1469" s="99">
        <f t="shared" si="110"/>
        <v>0</v>
      </c>
      <c r="Y1469" s="99">
        <f>COUNTIFS(通讯通路门店!$S:$S,$G1469,通讯通路门店!$J:$J,"荣耀体验店")+COUNTIFS(通讯通路门店!$S:$S,$G1469,通讯通路门店!$J:$J,"荣耀授权专卖店")</f>
        <v>0</v>
      </c>
      <c r="Z1469" s="99">
        <f>COUNTIFS(通讯通路门店!$S:$S,$G1469,通讯通路门店!$J:$J,"VIVO体验店")</f>
        <v>0</v>
      </c>
      <c r="AA1469" s="99">
        <f>COUNTIFS(通讯通路门店!$S:$S,$G1469,通讯通路门店!$J:$J,"OPPO体验店")</f>
        <v>0</v>
      </c>
      <c r="AB1469" s="99">
        <f>COUNTIFS(通讯通路门店!$S:$S,$G1469,通讯通路门店!$J:$J,"华为授权体验店")+COUNTIFS(通讯通路门店!$S:$S,$G1469,通讯通路门店!$J:$J,"华为堡垒店")</f>
        <v>0</v>
      </c>
      <c r="AC1469" s="99">
        <f>COUNTIFS(通讯通路门店!$S:$S,$G1469,通讯通路门店!$J:$J,"小米体验店")</f>
        <v>0</v>
      </c>
      <c r="AD1469" s="99">
        <f>COUNTIFS(通讯通路门店!$S:$S,$G1469,通讯通路门店!$J:$J,"苹果体验店")</f>
        <v>0</v>
      </c>
      <c r="AE1469" s="99">
        <f>COUNTIFS(通讯通路门店!$S:$S,$G1469,通讯通路门店!$J:$J,"其他品牌专卖店")</f>
        <v>0</v>
      </c>
      <c r="AF1469" s="99">
        <f>SUMIFS(通讯通路门店!$BI:$BI,通讯通路门店!$S:$S,$G1469)</f>
        <v>0</v>
      </c>
      <c r="AG1469" s="99">
        <f>SUMIFS(通讯通路门店!$BH:$BH,通讯通路门店!$S:$S,$G1469)</f>
        <v>0</v>
      </c>
      <c r="AH1469" s="99">
        <f t="shared" si="111"/>
        <v>0</v>
      </c>
      <c r="AI1469" s="99">
        <f>SUMIFS(通讯通路门店!$BB:$BB,通讯通路门店!$S:$S,$G1469)</f>
        <v>0</v>
      </c>
      <c r="AJ1469" s="99">
        <f>SUMIFS(通讯通路门店!$BE:$BE,通讯通路门店!$S:$S,$G1469)</f>
        <v>0</v>
      </c>
      <c r="AK1469" s="99">
        <f>SUMIFS(通讯通路门店!$BG:$BG,通讯通路门店!$S:$S,$G1469)</f>
        <v>0</v>
      </c>
      <c r="AL1469" s="99">
        <f>SUMIFS(通讯通路门店!$BC:$BC,通讯通路门店!$S:$S,$G1469)</f>
        <v>0</v>
      </c>
      <c r="AM1469" s="99">
        <f>SUMIFS(通讯通路门店!$BD:$BD,通讯通路门店!$S:$S,$G1469)</f>
        <v>0</v>
      </c>
      <c r="AN1469" s="99">
        <f>SUMIFS(通讯通路门店!$BF:$BF,通讯通路门店!$S:$S,$G1469)</f>
        <v>0</v>
      </c>
      <c r="AO1469" s="99">
        <f t="shared" si="112"/>
        <v>0</v>
      </c>
      <c r="AP1469" s="99">
        <f>SUMIFS(通讯通路门店!$K:$K,通讯通路门店!$S:$S,$G1469)</f>
        <v>0</v>
      </c>
      <c r="AQ1469" s="83"/>
      <c r="AR1469" s="99">
        <f>SUMIFS(通讯通路门店!$T:$T,通讯通路门店!$S:$S,$G1469)</f>
        <v>0</v>
      </c>
      <c r="AS1469" s="99">
        <f>SUMIFS(通讯通路门店!$U:$U,通讯通路门店!$S:$S,$G1469)</f>
        <v>0</v>
      </c>
      <c r="AT1469" s="99">
        <f>SUMIFS(通讯通路门店!$V:$V,通讯通路门店!$S:$S,$G1469)</f>
        <v>0</v>
      </c>
      <c r="AU1469" s="99">
        <f>SUMIFS(通讯通路门店!$W:$W,通讯通路门店!$S:$S,$G1469)</f>
        <v>0</v>
      </c>
      <c r="AV1469" s="99">
        <f>SUMIFS(通讯通路门店!$Z:$Z,通讯通路门店!$S:$S,$G1469)</f>
        <v>0</v>
      </c>
      <c r="AW1469" s="99">
        <f>SUMIFS(通讯通路门店!$AB:$AB,通讯通路门店!$S:$S,$G1469)</f>
        <v>0</v>
      </c>
      <c r="AX1469" s="99">
        <f>SUMIFS(通讯通路门店!$X:$X,通讯通路门店!$S:$S,$G1469)</f>
        <v>0</v>
      </c>
      <c r="AY1469" s="99">
        <f>SUMIFS(通讯通路门店!$Y:$Y,通讯通路门店!$S:$S,$G1469)</f>
        <v>0</v>
      </c>
      <c r="AZ1469" s="99">
        <f>SUMIFS(通讯通路门店!$AA:$AA,通讯通路门店!$S:$S,$G1469)</f>
        <v>0</v>
      </c>
      <c r="BA1469" s="99">
        <f t="shared" si="113"/>
        <v>0</v>
      </c>
      <c r="BB1469" s="99">
        <f t="shared" si="114"/>
        <v>0</v>
      </c>
      <c r="BC1469" s="99">
        <f>SUMIFS(通讯通路门店!$W:$W,通讯通路门店!$S:$S,$G1469,通讯通路门店!$J:$J,"荣耀体验店")+SUMIFS(通讯通路门店!$W:$W,通讯通路门店!$S:$S,$G1469,通讯通路门店!$J:$J,"荣耀授权专卖店")</f>
        <v>0</v>
      </c>
      <c r="BD1469" s="99">
        <f>SUMIFS(通讯通路门店!$Z:$Z,通讯通路门店!$S:$S,$G1469,通讯通路门店!$J:$J,"VIVO体验店")</f>
        <v>0</v>
      </c>
      <c r="BE1469" s="99">
        <f>SUMIFS(通讯通路门店!$AB:$AB,通讯通路门店!$S:$S,$G1469,通讯通路门店!$J:$J,"OPPO体验店")</f>
        <v>0</v>
      </c>
      <c r="BF1469" s="99">
        <f>SUMIFS(通讯通路门店!$X:$X,通讯通路门店!$S:$S,$G1469,通讯通路门店!$J:$J,"华为授权体验店")+SUMIFS(通讯通路门店!$AA:$AA,通讯通路门店!$S:$S,$G1469,通讯通路门店!$J:$J,"华为堡垒店")</f>
        <v>0</v>
      </c>
      <c r="BG1469" s="99">
        <f>SUMIFS(通讯通路门店!$Y:$Y,通讯通路门店!$S:$S,$G1469,通讯通路门店!$J:$J,"小米体验店")</f>
        <v>0</v>
      </c>
      <c r="BH1469" s="99">
        <f>SUMIFS(通讯通路门店!$AA:$AA,通讯通路门店!$S:$S,$G1469,通讯通路门店!$J:$J,"苹果体验店")</f>
        <v>0</v>
      </c>
      <c r="BI1469" s="99">
        <f>SUMIFS(通讯通路门店!$K:$K,通讯通路门店!$S:$S,$G1469,通讯通路门店!$J:$J,"其他品牌专卖店")</f>
        <v>0</v>
      </c>
      <c r="BJ1469" s="99">
        <f>SUMIFS(通讯通路门店!$AC:$AC,通讯通路门店!$S:$S,$G1469)</f>
        <v>0</v>
      </c>
      <c r="BK1469" s="99">
        <f>SUMIFS(通讯通路门店!$AD:$AD,通讯通路门店!$S:$S,$G1469)</f>
        <v>0</v>
      </c>
      <c r="BL1469" s="99">
        <f>SUMIFS(通讯通路门店!$AE:$AE,通讯通路门店!$S:$S,$G1469)</f>
        <v>0</v>
      </c>
      <c r="BM1469" s="99">
        <f>SUMIFS(通讯通路门店!$AF:$AF,通讯通路门店!$S:$S,$G1469)</f>
        <v>0</v>
      </c>
      <c r="BN1469" s="99">
        <f>SUMIFS(通讯通路门店!$AG:$AG,通讯通路门店!$S:$S,$G1469)</f>
        <v>0</v>
      </c>
      <c r="BO1469" s="99">
        <f>SUMIFS(通讯通路门店!$AH:$AH,通讯通路门店!$S:$S,$G1469)</f>
        <v>0</v>
      </c>
      <c r="BP1469" s="99">
        <f>SUMIFS(通讯通路门店!$AI:$AI,通讯通路门店!$S:$S,$G1469)</f>
        <v>0</v>
      </c>
      <c r="BQ1469" s="83"/>
    </row>
    <row r="1470" spans="1:69">
      <c r="A1470" s="99" t="str">
        <f>IFERROR(_xlfn.XLOOKUP($G1470,通讯通路门店!$S$4:$S$993933,通讯通路门店!$A$4:$A$993933,0,0),"")</f>
        <v>海南省</v>
      </c>
      <c r="B1470" s="99" t="str">
        <f>IFERROR(_xlfn.XLOOKUP($G1470,通讯通路门店!$S$4:$S$993933,通讯通路门店!$B$4:$B$993933,0,0),"")</f>
        <v>乐东黎族自治县</v>
      </c>
      <c r="C1470" s="99" t="str">
        <f>IFERROR(_xlfn.XLOOKUP($G1470,通讯通路门店!$S$4:$S$993933,通讯通路门店!$C$4:$C$993933,0,0),"")</f>
        <v>乐东黎族自治县</v>
      </c>
      <c r="D1470" s="99" t="str">
        <f>IFERROR(_xlfn.XLOOKUP($G1470,通讯通路门店!$S$4:$S$993933,通讯通路门店!$D$4:$D$993933,0,0),"")</f>
        <v>万冲镇</v>
      </c>
      <c r="E1470" s="83"/>
      <c r="F1470" s="83"/>
      <c r="G1470" s="101"/>
      <c r="H1470" s="102">
        <f>IFERROR(_xlfn.XLOOKUP($G1470,通讯通路门店!$S$4:$S$993933,通讯通路门店!$R$4:$R$993933,0,0),"")</f>
        <v>0</v>
      </c>
      <c r="I1470" s="83"/>
      <c r="J1470" s="83"/>
      <c r="K1470" s="83"/>
      <c r="L1470" s="83"/>
      <c r="M1470" s="83"/>
      <c r="N1470" s="83"/>
      <c r="O1470" s="83"/>
      <c r="P1470" s="83"/>
      <c r="Q1470" s="83"/>
      <c r="R1470" s="83"/>
      <c r="S1470" s="83"/>
      <c r="T1470" s="83"/>
      <c r="U1470" s="99">
        <f>COUNTIF(通讯通路门店!$S:$S,$G1470)</f>
        <v>0</v>
      </c>
      <c r="V1470" s="99">
        <f>COUNTIFS(通讯通路门店!$S:$S,$G1470,通讯通路门店!$J:$J,"综合卖场")</f>
        <v>0</v>
      </c>
      <c r="W1470" s="99">
        <f>SUMIFS(通讯通路门店!$AJ:$AJ,通讯通路门店!$S:$S,通讯客户沙盘!$G1470)</f>
        <v>0</v>
      </c>
      <c r="X1470" s="99">
        <f t="shared" si="110"/>
        <v>0</v>
      </c>
      <c r="Y1470" s="99">
        <f>COUNTIFS(通讯通路门店!$S:$S,$G1470,通讯通路门店!$J:$J,"荣耀体验店")+COUNTIFS(通讯通路门店!$S:$S,$G1470,通讯通路门店!$J:$J,"荣耀授权专卖店")</f>
        <v>0</v>
      </c>
      <c r="Z1470" s="99">
        <f>COUNTIFS(通讯通路门店!$S:$S,$G1470,通讯通路门店!$J:$J,"VIVO体验店")</f>
        <v>0</v>
      </c>
      <c r="AA1470" s="99">
        <f>COUNTIFS(通讯通路门店!$S:$S,$G1470,通讯通路门店!$J:$J,"OPPO体验店")</f>
        <v>0</v>
      </c>
      <c r="AB1470" s="99">
        <f>COUNTIFS(通讯通路门店!$S:$S,$G1470,通讯通路门店!$J:$J,"华为授权体验店")+COUNTIFS(通讯通路门店!$S:$S,$G1470,通讯通路门店!$J:$J,"华为堡垒店")</f>
        <v>0</v>
      </c>
      <c r="AC1470" s="99">
        <f>COUNTIFS(通讯通路门店!$S:$S,$G1470,通讯通路门店!$J:$J,"小米体验店")</f>
        <v>0</v>
      </c>
      <c r="AD1470" s="99">
        <f>COUNTIFS(通讯通路门店!$S:$S,$G1470,通讯通路门店!$J:$J,"苹果体验店")</f>
        <v>0</v>
      </c>
      <c r="AE1470" s="99">
        <f>COUNTIFS(通讯通路门店!$S:$S,$G1470,通讯通路门店!$J:$J,"其他品牌专卖店")</f>
        <v>0</v>
      </c>
      <c r="AF1470" s="99">
        <f>SUMIFS(通讯通路门店!$BI:$BI,通讯通路门店!$S:$S,$G1470)</f>
        <v>0</v>
      </c>
      <c r="AG1470" s="99">
        <f>SUMIFS(通讯通路门店!$BH:$BH,通讯通路门店!$S:$S,$G1470)</f>
        <v>0</v>
      </c>
      <c r="AH1470" s="99">
        <f t="shared" si="111"/>
        <v>0</v>
      </c>
      <c r="AI1470" s="99">
        <f>SUMIFS(通讯通路门店!$BB:$BB,通讯通路门店!$S:$S,$G1470)</f>
        <v>0</v>
      </c>
      <c r="AJ1470" s="99">
        <f>SUMIFS(通讯通路门店!$BE:$BE,通讯通路门店!$S:$S,$G1470)</f>
        <v>0</v>
      </c>
      <c r="AK1470" s="99">
        <f>SUMIFS(通讯通路门店!$BG:$BG,通讯通路门店!$S:$S,$G1470)</f>
        <v>0</v>
      </c>
      <c r="AL1470" s="99">
        <f>SUMIFS(通讯通路门店!$BC:$BC,通讯通路门店!$S:$S,$G1470)</f>
        <v>0</v>
      </c>
      <c r="AM1470" s="99">
        <f>SUMIFS(通讯通路门店!$BD:$BD,通讯通路门店!$S:$S,$G1470)</f>
        <v>0</v>
      </c>
      <c r="AN1470" s="99">
        <f>SUMIFS(通讯通路门店!$BF:$BF,通讯通路门店!$S:$S,$G1470)</f>
        <v>0</v>
      </c>
      <c r="AO1470" s="99">
        <f t="shared" si="112"/>
        <v>0</v>
      </c>
      <c r="AP1470" s="99">
        <f>SUMIFS(通讯通路门店!$K:$K,通讯通路门店!$S:$S,$G1470)</f>
        <v>0</v>
      </c>
      <c r="AQ1470" s="83"/>
      <c r="AR1470" s="99">
        <f>SUMIFS(通讯通路门店!$T:$T,通讯通路门店!$S:$S,$G1470)</f>
        <v>0</v>
      </c>
      <c r="AS1470" s="99">
        <f>SUMIFS(通讯通路门店!$U:$U,通讯通路门店!$S:$S,$G1470)</f>
        <v>0</v>
      </c>
      <c r="AT1470" s="99">
        <f>SUMIFS(通讯通路门店!$V:$V,通讯通路门店!$S:$S,$G1470)</f>
        <v>0</v>
      </c>
      <c r="AU1470" s="99">
        <f>SUMIFS(通讯通路门店!$W:$W,通讯通路门店!$S:$S,$G1470)</f>
        <v>0</v>
      </c>
      <c r="AV1470" s="99">
        <f>SUMIFS(通讯通路门店!$Z:$Z,通讯通路门店!$S:$S,$G1470)</f>
        <v>0</v>
      </c>
      <c r="AW1470" s="99">
        <f>SUMIFS(通讯通路门店!$AB:$AB,通讯通路门店!$S:$S,$G1470)</f>
        <v>0</v>
      </c>
      <c r="AX1470" s="99">
        <f>SUMIFS(通讯通路门店!$X:$X,通讯通路门店!$S:$S,$G1470)</f>
        <v>0</v>
      </c>
      <c r="AY1470" s="99">
        <f>SUMIFS(通讯通路门店!$Y:$Y,通讯通路门店!$S:$S,$G1470)</f>
        <v>0</v>
      </c>
      <c r="AZ1470" s="99">
        <f>SUMIFS(通讯通路门店!$AA:$AA,通讯通路门店!$S:$S,$G1470)</f>
        <v>0</v>
      </c>
      <c r="BA1470" s="99">
        <f t="shared" si="113"/>
        <v>0</v>
      </c>
      <c r="BB1470" s="99">
        <f t="shared" si="114"/>
        <v>0</v>
      </c>
      <c r="BC1470" s="99">
        <f>SUMIFS(通讯通路门店!$W:$W,通讯通路门店!$S:$S,$G1470,通讯通路门店!$J:$J,"荣耀体验店")+SUMIFS(通讯通路门店!$W:$W,通讯通路门店!$S:$S,$G1470,通讯通路门店!$J:$J,"荣耀授权专卖店")</f>
        <v>0</v>
      </c>
      <c r="BD1470" s="99">
        <f>SUMIFS(通讯通路门店!$Z:$Z,通讯通路门店!$S:$S,$G1470,通讯通路门店!$J:$J,"VIVO体验店")</f>
        <v>0</v>
      </c>
      <c r="BE1470" s="99">
        <f>SUMIFS(通讯通路门店!$AB:$AB,通讯通路门店!$S:$S,$G1470,通讯通路门店!$J:$J,"OPPO体验店")</f>
        <v>0</v>
      </c>
      <c r="BF1470" s="99">
        <f>SUMIFS(通讯通路门店!$X:$X,通讯通路门店!$S:$S,$G1470,通讯通路门店!$J:$J,"华为授权体验店")+SUMIFS(通讯通路门店!$AA:$AA,通讯通路门店!$S:$S,$G1470,通讯通路门店!$J:$J,"华为堡垒店")</f>
        <v>0</v>
      </c>
      <c r="BG1470" s="99">
        <f>SUMIFS(通讯通路门店!$Y:$Y,通讯通路门店!$S:$S,$G1470,通讯通路门店!$J:$J,"小米体验店")</f>
        <v>0</v>
      </c>
      <c r="BH1470" s="99">
        <f>SUMIFS(通讯通路门店!$AA:$AA,通讯通路门店!$S:$S,$G1470,通讯通路门店!$J:$J,"苹果体验店")</f>
        <v>0</v>
      </c>
      <c r="BI1470" s="99">
        <f>SUMIFS(通讯通路门店!$K:$K,通讯通路门店!$S:$S,$G1470,通讯通路门店!$J:$J,"其他品牌专卖店")</f>
        <v>0</v>
      </c>
      <c r="BJ1470" s="99">
        <f>SUMIFS(通讯通路门店!$AC:$AC,通讯通路门店!$S:$S,$G1470)</f>
        <v>0</v>
      </c>
      <c r="BK1470" s="99">
        <f>SUMIFS(通讯通路门店!$AD:$AD,通讯通路门店!$S:$S,$G1470)</f>
        <v>0</v>
      </c>
      <c r="BL1470" s="99">
        <f>SUMIFS(通讯通路门店!$AE:$AE,通讯通路门店!$S:$S,$G1470)</f>
        <v>0</v>
      </c>
      <c r="BM1470" s="99">
        <f>SUMIFS(通讯通路门店!$AF:$AF,通讯通路门店!$S:$S,$G1470)</f>
        <v>0</v>
      </c>
      <c r="BN1470" s="99">
        <f>SUMIFS(通讯通路门店!$AG:$AG,通讯通路门店!$S:$S,$G1470)</f>
        <v>0</v>
      </c>
      <c r="BO1470" s="99">
        <f>SUMIFS(通讯通路门店!$AH:$AH,通讯通路门店!$S:$S,$G1470)</f>
        <v>0</v>
      </c>
      <c r="BP1470" s="99">
        <f>SUMIFS(通讯通路门店!$AI:$AI,通讯通路门店!$S:$S,$G1470)</f>
        <v>0</v>
      </c>
      <c r="BQ1470" s="83"/>
    </row>
    <row r="1471" spans="1:69">
      <c r="A1471" s="99" t="str">
        <f>IFERROR(_xlfn.XLOOKUP($G1471,通讯通路门店!$S$4:$S$993933,通讯通路门店!$A$4:$A$993933,0,0),"")</f>
        <v>海南省</v>
      </c>
      <c r="B1471" s="99" t="str">
        <f>IFERROR(_xlfn.XLOOKUP($G1471,通讯通路门店!$S$4:$S$993933,通讯通路门店!$B$4:$B$993933,0,0),"")</f>
        <v>乐东黎族自治县</v>
      </c>
      <c r="C1471" s="99" t="str">
        <f>IFERROR(_xlfn.XLOOKUP($G1471,通讯通路门店!$S$4:$S$993933,通讯通路门店!$C$4:$C$993933,0,0),"")</f>
        <v>乐东黎族自治县</v>
      </c>
      <c r="D1471" s="99" t="str">
        <f>IFERROR(_xlfn.XLOOKUP($G1471,通讯通路门店!$S$4:$S$993933,通讯通路门店!$D$4:$D$993933,0,0),"")</f>
        <v>万冲镇</v>
      </c>
      <c r="E1471" s="83"/>
      <c r="F1471" s="83"/>
      <c r="G1471" s="101"/>
      <c r="H1471" s="102">
        <f>IFERROR(_xlfn.XLOOKUP($G1471,通讯通路门店!$S$4:$S$993933,通讯通路门店!$R$4:$R$993933,0,0),"")</f>
        <v>0</v>
      </c>
      <c r="I1471" s="83"/>
      <c r="J1471" s="83"/>
      <c r="K1471" s="83"/>
      <c r="L1471" s="83"/>
      <c r="M1471" s="83"/>
      <c r="N1471" s="83"/>
      <c r="O1471" s="83"/>
      <c r="P1471" s="83"/>
      <c r="Q1471" s="83"/>
      <c r="R1471" s="83"/>
      <c r="S1471" s="83"/>
      <c r="T1471" s="83"/>
      <c r="U1471" s="99">
        <f>COUNTIF(通讯通路门店!$S:$S,$G1471)</f>
        <v>0</v>
      </c>
      <c r="V1471" s="99">
        <f>COUNTIFS(通讯通路门店!$S:$S,$G1471,通讯通路门店!$J:$J,"综合卖场")</f>
        <v>0</v>
      </c>
      <c r="W1471" s="99">
        <f>SUMIFS(通讯通路门店!$AJ:$AJ,通讯通路门店!$S:$S,通讯客户沙盘!$G1471)</f>
        <v>0</v>
      </c>
      <c r="X1471" s="99">
        <f t="shared" si="110"/>
        <v>0</v>
      </c>
      <c r="Y1471" s="99">
        <f>COUNTIFS(通讯通路门店!$S:$S,$G1471,通讯通路门店!$J:$J,"荣耀体验店")+COUNTIFS(通讯通路门店!$S:$S,$G1471,通讯通路门店!$J:$J,"荣耀授权专卖店")</f>
        <v>0</v>
      </c>
      <c r="Z1471" s="99">
        <f>COUNTIFS(通讯通路门店!$S:$S,$G1471,通讯通路门店!$J:$J,"VIVO体验店")</f>
        <v>0</v>
      </c>
      <c r="AA1471" s="99">
        <f>COUNTIFS(通讯通路门店!$S:$S,$G1471,通讯通路门店!$J:$J,"OPPO体验店")</f>
        <v>0</v>
      </c>
      <c r="AB1471" s="99">
        <f>COUNTIFS(通讯通路门店!$S:$S,$G1471,通讯通路门店!$J:$J,"华为授权体验店")+COUNTIFS(通讯通路门店!$S:$S,$G1471,通讯通路门店!$J:$J,"华为堡垒店")</f>
        <v>0</v>
      </c>
      <c r="AC1471" s="99">
        <f>COUNTIFS(通讯通路门店!$S:$S,$G1471,通讯通路门店!$J:$J,"小米体验店")</f>
        <v>0</v>
      </c>
      <c r="AD1471" s="99">
        <f>COUNTIFS(通讯通路门店!$S:$S,$G1471,通讯通路门店!$J:$J,"苹果体验店")</f>
        <v>0</v>
      </c>
      <c r="AE1471" s="99">
        <f>COUNTIFS(通讯通路门店!$S:$S,$G1471,通讯通路门店!$J:$J,"其他品牌专卖店")</f>
        <v>0</v>
      </c>
      <c r="AF1471" s="99">
        <f>SUMIFS(通讯通路门店!$BI:$BI,通讯通路门店!$S:$S,$G1471)</f>
        <v>0</v>
      </c>
      <c r="AG1471" s="99">
        <f>SUMIFS(通讯通路门店!$BH:$BH,通讯通路门店!$S:$S,$G1471)</f>
        <v>0</v>
      </c>
      <c r="AH1471" s="99">
        <f t="shared" si="111"/>
        <v>0</v>
      </c>
      <c r="AI1471" s="99">
        <f>SUMIFS(通讯通路门店!$BB:$BB,通讯通路门店!$S:$S,$G1471)</f>
        <v>0</v>
      </c>
      <c r="AJ1471" s="99">
        <f>SUMIFS(通讯通路门店!$BE:$BE,通讯通路门店!$S:$S,$G1471)</f>
        <v>0</v>
      </c>
      <c r="AK1471" s="99">
        <f>SUMIFS(通讯通路门店!$BG:$BG,通讯通路门店!$S:$S,$G1471)</f>
        <v>0</v>
      </c>
      <c r="AL1471" s="99">
        <f>SUMIFS(通讯通路门店!$BC:$BC,通讯通路门店!$S:$S,$G1471)</f>
        <v>0</v>
      </c>
      <c r="AM1471" s="99">
        <f>SUMIFS(通讯通路门店!$BD:$BD,通讯通路门店!$S:$S,$G1471)</f>
        <v>0</v>
      </c>
      <c r="AN1471" s="99">
        <f>SUMIFS(通讯通路门店!$BF:$BF,通讯通路门店!$S:$S,$G1471)</f>
        <v>0</v>
      </c>
      <c r="AO1471" s="99">
        <f t="shared" si="112"/>
        <v>0</v>
      </c>
      <c r="AP1471" s="99">
        <f>SUMIFS(通讯通路门店!$K:$K,通讯通路门店!$S:$S,$G1471)</f>
        <v>0</v>
      </c>
      <c r="AQ1471" s="83"/>
      <c r="AR1471" s="99">
        <f>SUMIFS(通讯通路门店!$T:$T,通讯通路门店!$S:$S,$G1471)</f>
        <v>0</v>
      </c>
      <c r="AS1471" s="99">
        <f>SUMIFS(通讯通路门店!$U:$U,通讯通路门店!$S:$S,$G1471)</f>
        <v>0</v>
      </c>
      <c r="AT1471" s="99">
        <f>SUMIFS(通讯通路门店!$V:$V,通讯通路门店!$S:$S,$G1471)</f>
        <v>0</v>
      </c>
      <c r="AU1471" s="99">
        <f>SUMIFS(通讯通路门店!$W:$W,通讯通路门店!$S:$S,$G1471)</f>
        <v>0</v>
      </c>
      <c r="AV1471" s="99">
        <f>SUMIFS(通讯通路门店!$Z:$Z,通讯通路门店!$S:$S,$G1471)</f>
        <v>0</v>
      </c>
      <c r="AW1471" s="99">
        <f>SUMIFS(通讯通路门店!$AB:$AB,通讯通路门店!$S:$S,$G1471)</f>
        <v>0</v>
      </c>
      <c r="AX1471" s="99">
        <f>SUMIFS(通讯通路门店!$X:$X,通讯通路门店!$S:$S,$G1471)</f>
        <v>0</v>
      </c>
      <c r="AY1471" s="99">
        <f>SUMIFS(通讯通路门店!$Y:$Y,通讯通路门店!$S:$S,$G1471)</f>
        <v>0</v>
      </c>
      <c r="AZ1471" s="99">
        <f>SUMIFS(通讯通路门店!$AA:$AA,通讯通路门店!$S:$S,$G1471)</f>
        <v>0</v>
      </c>
      <c r="BA1471" s="99">
        <f t="shared" si="113"/>
        <v>0</v>
      </c>
      <c r="BB1471" s="99">
        <f t="shared" si="114"/>
        <v>0</v>
      </c>
      <c r="BC1471" s="99">
        <f>SUMIFS(通讯通路门店!$W:$W,通讯通路门店!$S:$S,$G1471,通讯通路门店!$J:$J,"荣耀体验店")+SUMIFS(通讯通路门店!$W:$W,通讯通路门店!$S:$S,$G1471,通讯通路门店!$J:$J,"荣耀授权专卖店")</f>
        <v>0</v>
      </c>
      <c r="BD1471" s="99">
        <f>SUMIFS(通讯通路门店!$Z:$Z,通讯通路门店!$S:$S,$G1471,通讯通路门店!$J:$J,"VIVO体验店")</f>
        <v>0</v>
      </c>
      <c r="BE1471" s="99">
        <f>SUMIFS(通讯通路门店!$AB:$AB,通讯通路门店!$S:$S,$G1471,通讯通路门店!$J:$J,"OPPO体验店")</f>
        <v>0</v>
      </c>
      <c r="BF1471" s="99">
        <f>SUMIFS(通讯通路门店!$X:$X,通讯通路门店!$S:$S,$G1471,通讯通路门店!$J:$J,"华为授权体验店")+SUMIFS(通讯通路门店!$AA:$AA,通讯通路门店!$S:$S,$G1471,通讯通路门店!$J:$J,"华为堡垒店")</f>
        <v>0</v>
      </c>
      <c r="BG1471" s="99">
        <f>SUMIFS(通讯通路门店!$Y:$Y,通讯通路门店!$S:$S,$G1471,通讯通路门店!$J:$J,"小米体验店")</f>
        <v>0</v>
      </c>
      <c r="BH1471" s="99">
        <f>SUMIFS(通讯通路门店!$AA:$AA,通讯通路门店!$S:$S,$G1471,通讯通路门店!$J:$J,"苹果体验店")</f>
        <v>0</v>
      </c>
      <c r="BI1471" s="99">
        <f>SUMIFS(通讯通路门店!$K:$K,通讯通路门店!$S:$S,$G1471,通讯通路门店!$J:$J,"其他品牌专卖店")</f>
        <v>0</v>
      </c>
      <c r="BJ1471" s="99">
        <f>SUMIFS(通讯通路门店!$AC:$AC,通讯通路门店!$S:$S,$G1471)</f>
        <v>0</v>
      </c>
      <c r="BK1471" s="99">
        <f>SUMIFS(通讯通路门店!$AD:$AD,通讯通路门店!$S:$S,$G1471)</f>
        <v>0</v>
      </c>
      <c r="BL1471" s="99">
        <f>SUMIFS(通讯通路门店!$AE:$AE,通讯通路门店!$S:$S,$G1471)</f>
        <v>0</v>
      </c>
      <c r="BM1471" s="99">
        <f>SUMIFS(通讯通路门店!$AF:$AF,通讯通路门店!$S:$S,$G1471)</f>
        <v>0</v>
      </c>
      <c r="BN1471" s="99">
        <f>SUMIFS(通讯通路门店!$AG:$AG,通讯通路门店!$S:$S,$G1471)</f>
        <v>0</v>
      </c>
      <c r="BO1471" s="99">
        <f>SUMIFS(通讯通路门店!$AH:$AH,通讯通路门店!$S:$S,$G1471)</f>
        <v>0</v>
      </c>
      <c r="BP1471" s="99">
        <f>SUMIFS(通讯通路门店!$AI:$AI,通讯通路门店!$S:$S,$G1471)</f>
        <v>0</v>
      </c>
      <c r="BQ1471" s="83"/>
    </row>
    <row r="1472" spans="1:69">
      <c r="A1472" s="99" t="str">
        <f>IFERROR(_xlfn.XLOOKUP($G1472,通讯通路门店!$S$4:$S$993933,通讯通路门店!$A$4:$A$993933,0,0),"")</f>
        <v>海南省</v>
      </c>
      <c r="B1472" s="99" t="str">
        <f>IFERROR(_xlfn.XLOOKUP($G1472,通讯通路门店!$S$4:$S$993933,通讯通路门店!$B$4:$B$993933,0,0),"")</f>
        <v>乐东黎族自治县</v>
      </c>
      <c r="C1472" s="99" t="str">
        <f>IFERROR(_xlfn.XLOOKUP($G1472,通讯通路门店!$S$4:$S$993933,通讯通路门店!$C$4:$C$993933,0,0),"")</f>
        <v>乐东黎族自治县</v>
      </c>
      <c r="D1472" s="99" t="str">
        <f>IFERROR(_xlfn.XLOOKUP($G1472,通讯通路门店!$S$4:$S$993933,通讯通路门店!$D$4:$D$993933,0,0),"")</f>
        <v>万冲镇</v>
      </c>
      <c r="E1472" s="83"/>
      <c r="F1472" s="83"/>
      <c r="G1472" s="101"/>
      <c r="H1472" s="102">
        <f>IFERROR(_xlfn.XLOOKUP($G1472,通讯通路门店!$S$4:$S$993933,通讯通路门店!$R$4:$R$993933,0,0),"")</f>
        <v>0</v>
      </c>
      <c r="I1472" s="83"/>
      <c r="J1472" s="83"/>
      <c r="K1472" s="83"/>
      <c r="L1472" s="83"/>
      <c r="M1472" s="83"/>
      <c r="N1472" s="83"/>
      <c r="O1472" s="83"/>
      <c r="P1472" s="83"/>
      <c r="Q1472" s="83"/>
      <c r="R1472" s="83"/>
      <c r="S1472" s="83"/>
      <c r="T1472" s="83"/>
      <c r="U1472" s="99">
        <f>COUNTIF(通讯通路门店!$S:$S,$G1472)</f>
        <v>0</v>
      </c>
      <c r="V1472" s="99">
        <f>COUNTIFS(通讯通路门店!$S:$S,$G1472,通讯通路门店!$J:$J,"综合卖场")</f>
        <v>0</v>
      </c>
      <c r="W1472" s="99">
        <f>SUMIFS(通讯通路门店!$AJ:$AJ,通讯通路门店!$S:$S,通讯客户沙盘!$G1472)</f>
        <v>0</v>
      </c>
      <c r="X1472" s="99">
        <f t="shared" si="110"/>
        <v>0</v>
      </c>
      <c r="Y1472" s="99">
        <f>COUNTIFS(通讯通路门店!$S:$S,$G1472,通讯通路门店!$J:$J,"荣耀体验店")+COUNTIFS(通讯通路门店!$S:$S,$G1472,通讯通路门店!$J:$J,"荣耀授权专卖店")</f>
        <v>0</v>
      </c>
      <c r="Z1472" s="99">
        <f>COUNTIFS(通讯通路门店!$S:$S,$G1472,通讯通路门店!$J:$J,"VIVO体验店")</f>
        <v>0</v>
      </c>
      <c r="AA1472" s="99">
        <f>COUNTIFS(通讯通路门店!$S:$S,$G1472,通讯通路门店!$J:$J,"OPPO体验店")</f>
        <v>0</v>
      </c>
      <c r="AB1472" s="99">
        <f>COUNTIFS(通讯通路门店!$S:$S,$G1472,通讯通路门店!$J:$J,"华为授权体验店")+COUNTIFS(通讯通路门店!$S:$S,$G1472,通讯通路门店!$J:$J,"华为堡垒店")</f>
        <v>0</v>
      </c>
      <c r="AC1472" s="99">
        <f>COUNTIFS(通讯通路门店!$S:$S,$G1472,通讯通路门店!$J:$J,"小米体验店")</f>
        <v>0</v>
      </c>
      <c r="AD1472" s="99">
        <f>COUNTIFS(通讯通路门店!$S:$S,$G1472,通讯通路门店!$J:$J,"苹果体验店")</f>
        <v>0</v>
      </c>
      <c r="AE1472" s="99">
        <f>COUNTIFS(通讯通路门店!$S:$S,$G1472,通讯通路门店!$J:$J,"其他品牌专卖店")</f>
        <v>0</v>
      </c>
      <c r="AF1472" s="99">
        <f>SUMIFS(通讯通路门店!$BI:$BI,通讯通路门店!$S:$S,$G1472)</f>
        <v>0</v>
      </c>
      <c r="AG1472" s="99">
        <f>SUMIFS(通讯通路门店!$BH:$BH,通讯通路门店!$S:$S,$G1472)</f>
        <v>0</v>
      </c>
      <c r="AH1472" s="99">
        <f t="shared" si="111"/>
        <v>0</v>
      </c>
      <c r="AI1472" s="99">
        <f>SUMIFS(通讯通路门店!$BB:$BB,通讯通路门店!$S:$S,$G1472)</f>
        <v>0</v>
      </c>
      <c r="AJ1472" s="99">
        <f>SUMIFS(通讯通路门店!$BE:$BE,通讯通路门店!$S:$S,$G1472)</f>
        <v>0</v>
      </c>
      <c r="AK1472" s="99">
        <f>SUMIFS(通讯通路门店!$BG:$BG,通讯通路门店!$S:$S,$G1472)</f>
        <v>0</v>
      </c>
      <c r="AL1472" s="99">
        <f>SUMIFS(通讯通路门店!$BC:$BC,通讯通路门店!$S:$S,$G1472)</f>
        <v>0</v>
      </c>
      <c r="AM1472" s="99">
        <f>SUMIFS(通讯通路门店!$BD:$BD,通讯通路门店!$S:$S,$G1472)</f>
        <v>0</v>
      </c>
      <c r="AN1472" s="99">
        <f>SUMIFS(通讯通路门店!$BF:$BF,通讯通路门店!$S:$S,$G1472)</f>
        <v>0</v>
      </c>
      <c r="AO1472" s="99">
        <f t="shared" si="112"/>
        <v>0</v>
      </c>
      <c r="AP1472" s="99">
        <f>SUMIFS(通讯通路门店!$K:$K,通讯通路门店!$S:$S,$G1472)</f>
        <v>0</v>
      </c>
      <c r="AQ1472" s="83"/>
      <c r="AR1472" s="99">
        <f>SUMIFS(通讯通路门店!$T:$T,通讯通路门店!$S:$S,$G1472)</f>
        <v>0</v>
      </c>
      <c r="AS1472" s="99">
        <f>SUMIFS(通讯通路门店!$U:$U,通讯通路门店!$S:$S,$G1472)</f>
        <v>0</v>
      </c>
      <c r="AT1472" s="99">
        <f>SUMIFS(通讯通路门店!$V:$V,通讯通路门店!$S:$S,$G1472)</f>
        <v>0</v>
      </c>
      <c r="AU1472" s="99">
        <f>SUMIFS(通讯通路门店!$W:$W,通讯通路门店!$S:$S,$G1472)</f>
        <v>0</v>
      </c>
      <c r="AV1472" s="99">
        <f>SUMIFS(通讯通路门店!$Z:$Z,通讯通路门店!$S:$S,$G1472)</f>
        <v>0</v>
      </c>
      <c r="AW1472" s="99">
        <f>SUMIFS(通讯通路门店!$AB:$AB,通讯通路门店!$S:$S,$G1472)</f>
        <v>0</v>
      </c>
      <c r="AX1472" s="99">
        <f>SUMIFS(通讯通路门店!$X:$X,通讯通路门店!$S:$S,$G1472)</f>
        <v>0</v>
      </c>
      <c r="AY1472" s="99">
        <f>SUMIFS(通讯通路门店!$Y:$Y,通讯通路门店!$S:$S,$G1472)</f>
        <v>0</v>
      </c>
      <c r="AZ1472" s="99">
        <f>SUMIFS(通讯通路门店!$AA:$AA,通讯通路门店!$S:$S,$G1472)</f>
        <v>0</v>
      </c>
      <c r="BA1472" s="99">
        <f t="shared" si="113"/>
        <v>0</v>
      </c>
      <c r="BB1472" s="99">
        <f t="shared" si="114"/>
        <v>0</v>
      </c>
      <c r="BC1472" s="99">
        <f>SUMIFS(通讯通路门店!$W:$W,通讯通路门店!$S:$S,$G1472,通讯通路门店!$J:$J,"荣耀体验店")+SUMIFS(通讯通路门店!$W:$W,通讯通路门店!$S:$S,$G1472,通讯通路门店!$J:$J,"荣耀授权专卖店")</f>
        <v>0</v>
      </c>
      <c r="BD1472" s="99">
        <f>SUMIFS(通讯通路门店!$Z:$Z,通讯通路门店!$S:$S,$G1472,通讯通路门店!$J:$J,"VIVO体验店")</f>
        <v>0</v>
      </c>
      <c r="BE1472" s="99">
        <f>SUMIFS(通讯通路门店!$AB:$AB,通讯通路门店!$S:$S,$G1472,通讯通路门店!$J:$J,"OPPO体验店")</f>
        <v>0</v>
      </c>
      <c r="BF1472" s="99">
        <f>SUMIFS(通讯通路门店!$X:$X,通讯通路门店!$S:$S,$G1472,通讯通路门店!$J:$J,"华为授权体验店")+SUMIFS(通讯通路门店!$AA:$AA,通讯通路门店!$S:$S,$G1472,通讯通路门店!$J:$J,"华为堡垒店")</f>
        <v>0</v>
      </c>
      <c r="BG1472" s="99">
        <f>SUMIFS(通讯通路门店!$Y:$Y,通讯通路门店!$S:$S,$G1472,通讯通路门店!$J:$J,"小米体验店")</f>
        <v>0</v>
      </c>
      <c r="BH1472" s="99">
        <f>SUMIFS(通讯通路门店!$AA:$AA,通讯通路门店!$S:$S,$G1472,通讯通路门店!$J:$J,"苹果体验店")</f>
        <v>0</v>
      </c>
      <c r="BI1472" s="99">
        <f>SUMIFS(通讯通路门店!$K:$K,通讯通路门店!$S:$S,$G1472,通讯通路门店!$J:$J,"其他品牌专卖店")</f>
        <v>0</v>
      </c>
      <c r="BJ1472" s="99">
        <f>SUMIFS(通讯通路门店!$AC:$AC,通讯通路门店!$S:$S,$G1472)</f>
        <v>0</v>
      </c>
      <c r="BK1472" s="99">
        <f>SUMIFS(通讯通路门店!$AD:$AD,通讯通路门店!$S:$S,$G1472)</f>
        <v>0</v>
      </c>
      <c r="BL1472" s="99">
        <f>SUMIFS(通讯通路门店!$AE:$AE,通讯通路门店!$S:$S,$G1472)</f>
        <v>0</v>
      </c>
      <c r="BM1472" s="99">
        <f>SUMIFS(通讯通路门店!$AF:$AF,通讯通路门店!$S:$S,$G1472)</f>
        <v>0</v>
      </c>
      <c r="BN1472" s="99">
        <f>SUMIFS(通讯通路门店!$AG:$AG,通讯通路门店!$S:$S,$G1472)</f>
        <v>0</v>
      </c>
      <c r="BO1472" s="99">
        <f>SUMIFS(通讯通路门店!$AH:$AH,通讯通路门店!$S:$S,$G1472)</f>
        <v>0</v>
      </c>
      <c r="BP1472" s="99">
        <f>SUMIFS(通讯通路门店!$AI:$AI,通讯通路门店!$S:$S,$G1472)</f>
        <v>0</v>
      </c>
      <c r="BQ1472" s="83"/>
    </row>
    <row r="1473" spans="1:69">
      <c r="A1473" s="99" t="str">
        <f>IFERROR(_xlfn.XLOOKUP($G1473,通讯通路门店!$S$4:$S$993933,通讯通路门店!$A$4:$A$993933,0,0),"")</f>
        <v>海南省</v>
      </c>
      <c r="B1473" s="99" t="str">
        <f>IFERROR(_xlfn.XLOOKUP($G1473,通讯通路门店!$S$4:$S$993933,通讯通路门店!$B$4:$B$993933,0,0),"")</f>
        <v>乐东黎族自治县</v>
      </c>
      <c r="C1473" s="99" t="str">
        <f>IFERROR(_xlfn.XLOOKUP($G1473,通讯通路门店!$S$4:$S$993933,通讯通路门店!$C$4:$C$993933,0,0),"")</f>
        <v>乐东黎族自治县</v>
      </c>
      <c r="D1473" s="99" t="str">
        <f>IFERROR(_xlfn.XLOOKUP($G1473,通讯通路门店!$S$4:$S$993933,通讯通路门店!$D$4:$D$993933,0,0),"")</f>
        <v>万冲镇</v>
      </c>
      <c r="E1473" s="83"/>
      <c r="F1473" s="83"/>
      <c r="G1473" s="101"/>
      <c r="H1473" s="102">
        <f>IFERROR(_xlfn.XLOOKUP($G1473,通讯通路门店!$S$4:$S$993933,通讯通路门店!$R$4:$R$993933,0,0),"")</f>
        <v>0</v>
      </c>
      <c r="I1473" s="83"/>
      <c r="J1473" s="83"/>
      <c r="K1473" s="83"/>
      <c r="L1473" s="83"/>
      <c r="M1473" s="83"/>
      <c r="N1473" s="83"/>
      <c r="O1473" s="83"/>
      <c r="P1473" s="83"/>
      <c r="Q1473" s="83"/>
      <c r="R1473" s="83"/>
      <c r="S1473" s="83"/>
      <c r="T1473" s="83"/>
      <c r="U1473" s="99">
        <f>COUNTIF(通讯通路门店!$S:$S,$G1473)</f>
        <v>0</v>
      </c>
      <c r="V1473" s="99">
        <f>COUNTIFS(通讯通路门店!$S:$S,$G1473,通讯通路门店!$J:$J,"综合卖场")</f>
        <v>0</v>
      </c>
      <c r="W1473" s="99">
        <f>SUMIFS(通讯通路门店!$AJ:$AJ,通讯通路门店!$S:$S,通讯客户沙盘!$G1473)</f>
        <v>0</v>
      </c>
      <c r="X1473" s="99">
        <f t="shared" si="110"/>
        <v>0</v>
      </c>
      <c r="Y1473" s="99">
        <f>COUNTIFS(通讯通路门店!$S:$S,$G1473,通讯通路门店!$J:$J,"荣耀体验店")+COUNTIFS(通讯通路门店!$S:$S,$G1473,通讯通路门店!$J:$J,"荣耀授权专卖店")</f>
        <v>0</v>
      </c>
      <c r="Z1473" s="99">
        <f>COUNTIFS(通讯通路门店!$S:$S,$G1473,通讯通路门店!$J:$J,"VIVO体验店")</f>
        <v>0</v>
      </c>
      <c r="AA1473" s="99">
        <f>COUNTIFS(通讯通路门店!$S:$S,$G1473,通讯通路门店!$J:$J,"OPPO体验店")</f>
        <v>0</v>
      </c>
      <c r="AB1473" s="99">
        <f>COUNTIFS(通讯通路门店!$S:$S,$G1473,通讯通路门店!$J:$J,"华为授权体验店")+COUNTIFS(通讯通路门店!$S:$S,$G1473,通讯通路门店!$J:$J,"华为堡垒店")</f>
        <v>0</v>
      </c>
      <c r="AC1473" s="99">
        <f>COUNTIFS(通讯通路门店!$S:$S,$G1473,通讯通路门店!$J:$J,"小米体验店")</f>
        <v>0</v>
      </c>
      <c r="AD1473" s="99">
        <f>COUNTIFS(通讯通路门店!$S:$S,$G1473,通讯通路门店!$J:$J,"苹果体验店")</f>
        <v>0</v>
      </c>
      <c r="AE1473" s="99">
        <f>COUNTIFS(通讯通路门店!$S:$S,$G1473,通讯通路门店!$J:$J,"其他品牌专卖店")</f>
        <v>0</v>
      </c>
      <c r="AF1473" s="99">
        <f>SUMIFS(通讯通路门店!$BI:$BI,通讯通路门店!$S:$S,$G1473)</f>
        <v>0</v>
      </c>
      <c r="AG1473" s="99">
        <f>SUMIFS(通讯通路门店!$BH:$BH,通讯通路门店!$S:$S,$G1473)</f>
        <v>0</v>
      </c>
      <c r="AH1473" s="99">
        <f t="shared" si="111"/>
        <v>0</v>
      </c>
      <c r="AI1473" s="99">
        <f>SUMIFS(通讯通路门店!$BB:$BB,通讯通路门店!$S:$S,$G1473)</f>
        <v>0</v>
      </c>
      <c r="AJ1473" s="99">
        <f>SUMIFS(通讯通路门店!$BE:$BE,通讯通路门店!$S:$S,$G1473)</f>
        <v>0</v>
      </c>
      <c r="AK1473" s="99">
        <f>SUMIFS(通讯通路门店!$BG:$BG,通讯通路门店!$S:$S,$G1473)</f>
        <v>0</v>
      </c>
      <c r="AL1473" s="99">
        <f>SUMIFS(通讯通路门店!$BC:$BC,通讯通路门店!$S:$S,$G1473)</f>
        <v>0</v>
      </c>
      <c r="AM1473" s="99">
        <f>SUMIFS(通讯通路门店!$BD:$BD,通讯通路门店!$S:$S,$G1473)</f>
        <v>0</v>
      </c>
      <c r="AN1473" s="99">
        <f>SUMIFS(通讯通路门店!$BF:$BF,通讯通路门店!$S:$S,$G1473)</f>
        <v>0</v>
      </c>
      <c r="AO1473" s="99">
        <f t="shared" si="112"/>
        <v>0</v>
      </c>
      <c r="AP1473" s="99">
        <f>SUMIFS(通讯通路门店!$K:$K,通讯通路门店!$S:$S,$G1473)</f>
        <v>0</v>
      </c>
      <c r="AQ1473" s="83"/>
      <c r="AR1473" s="99">
        <f>SUMIFS(通讯通路门店!$T:$T,通讯通路门店!$S:$S,$G1473)</f>
        <v>0</v>
      </c>
      <c r="AS1473" s="99">
        <f>SUMIFS(通讯通路门店!$U:$U,通讯通路门店!$S:$S,$G1473)</f>
        <v>0</v>
      </c>
      <c r="AT1473" s="99">
        <f>SUMIFS(通讯通路门店!$V:$V,通讯通路门店!$S:$S,$G1473)</f>
        <v>0</v>
      </c>
      <c r="AU1473" s="99">
        <f>SUMIFS(通讯通路门店!$W:$W,通讯通路门店!$S:$S,$G1473)</f>
        <v>0</v>
      </c>
      <c r="AV1473" s="99">
        <f>SUMIFS(通讯通路门店!$Z:$Z,通讯通路门店!$S:$S,$G1473)</f>
        <v>0</v>
      </c>
      <c r="AW1473" s="99">
        <f>SUMIFS(通讯通路门店!$AB:$AB,通讯通路门店!$S:$S,$G1473)</f>
        <v>0</v>
      </c>
      <c r="AX1473" s="99">
        <f>SUMIFS(通讯通路门店!$X:$X,通讯通路门店!$S:$S,$G1473)</f>
        <v>0</v>
      </c>
      <c r="AY1473" s="99">
        <f>SUMIFS(通讯通路门店!$Y:$Y,通讯通路门店!$S:$S,$G1473)</f>
        <v>0</v>
      </c>
      <c r="AZ1473" s="99">
        <f>SUMIFS(通讯通路门店!$AA:$AA,通讯通路门店!$S:$S,$G1473)</f>
        <v>0</v>
      </c>
      <c r="BA1473" s="99">
        <f t="shared" si="113"/>
        <v>0</v>
      </c>
      <c r="BB1473" s="99">
        <f t="shared" si="114"/>
        <v>0</v>
      </c>
      <c r="BC1473" s="99">
        <f>SUMIFS(通讯通路门店!$W:$W,通讯通路门店!$S:$S,$G1473,通讯通路门店!$J:$J,"荣耀体验店")+SUMIFS(通讯通路门店!$W:$W,通讯通路门店!$S:$S,$G1473,通讯通路门店!$J:$J,"荣耀授权专卖店")</f>
        <v>0</v>
      </c>
      <c r="BD1473" s="99">
        <f>SUMIFS(通讯通路门店!$Z:$Z,通讯通路门店!$S:$S,$G1473,通讯通路门店!$J:$J,"VIVO体验店")</f>
        <v>0</v>
      </c>
      <c r="BE1473" s="99">
        <f>SUMIFS(通讯通路门店!$AB:$AB,通讯通路门店!$S:$S,$G1473,通讯通路门店!$J:$J,"OPPO体验店")</f>
        <v>0</v>
      </c>
      <c r="BF1473" s="99">
        <f>SUMIFS(通讯通路门店!$X:$X,通讯通路门店!$S:$S,$G1473,通讯通路门店!$J:$J,"华为授权体验店")+SUMIFS(通讯通路门店!$AA:$AA,通讯通路门店!$S:$S,$G1473,通讯通路门店!$J:$J,"华为堡垒店")</f>
        <v>0</v>
      </c>
      <c r="BG1473" s="99">
        <f>SUMIFS(通讯通路门店!$Y:$Y,通讯通路门店!$S:$S,$G1473,通讯通路门店!$J:$J,"小米体验店")</f>
        <v>0</v>
      </c>
      <c r="BH1473" s="99">
        <f>SUMIFS(通讯通路门店!$AA:$AA,通讯通路门店!$S:$S,$G1473,通讯通路门店!$J:$J,"苹果体验店")</f>
        <v>0</v>
      </c>
      <c r="BI1473" s="99">
        <f>SUMIFS(通讯通路门店!$K:$K,通讯通路门店!$S:$S,$G1473,通讯通路门店!$J:$J,"其他品牌专卖店")</f>
        <v>0</v>
      </c>
      <c r="BJ1473" s="99">
        <f>SUMIFS(通讯通路门店!$AC:$AC,通讯通路门店!$S:$S,$G1473)</f>
        <v>0</v>
      </c>
      <c r="BK1473" s="99">
        <f>SUMIFS(通讯通路门店!$AD:$AD,通讯通路门店!$S:$S,$G1473)</f>
        <v>0</v>
      </c>
      <c r="BL1473" s="99">
        <f>SUMIFS(通讯通路门店!$AE:$AE,通讯通路门店!$S:$S,$G1473)</f>
        <v>0</v>
      </c>
      <c r="BM1473" s="99">
        <f>SUMIFS(通讯通路门店!$AF:$AF,通讯通路门店!$S:$S,$G1473)</f>
        <v>0</v>
      </c>
      <c r="BN1473" s="99">
        <f>SUMIFS(通讯通路门店!$AG:$AG,通讯通路门店!$S:$S,$G1473)</f>
        <v>0</v>
      </c>
      <c r="BO1473" s="99">
        <f>SUMIFS(通讯通路门店!$AH:$AH,通讯通路门店!$S:$S,$G1473)</f>
        <v>0</v>
      </c>
      <c r="BP1473" s="99">
        <f>SUMIFS(通讯通路门店!$AI:$AI,通讯通路门店!$S:$S,$G1473)</f>
        <v>0</v>
      </c>
      <c r="BQ1473" s="83"/>
    </row>
    <row r="1474" spans="1:69">
      <c r="A1474" s="99" t="str">
        <f>IFERROR(_xlfn.XLOOKUP($G1474,通讯通路门店!$S$4:$S$993933,通讯通路门店!$A$4:$A$993933,0,0),"")</f>
        <v>海南省</v>
      </c>
      <c r="B1474" s="99" t="str">
        <f>IFERROR(_xlfn.XLOOKUP($G1474,通讯通路门店!$S$4:$S$993933,通讯通路门店!$B$4:$B$993933,0,0),"")</f>
        <v>乐东黎族自治县</v>
      </c>
      <c r="C1474" s="99" t="str">
        <f>IFERROR(_xlfn.XLOOKUP($G1474,通讯通路门店!$S$4:$S$993933,通讯通路门店!$C$4:$C$993933,0,0),"")</f>
        <v>乐东黎族自治县</v>
      </c>
      <c r="D1474" s="99" t="str">
        <f>IFERROR(_xlfn.XLOOKUP($G1474,通讯通路门店!$S$4:$S$993933,通讯通路门店!$D$4:$D$993933,0,0),"")</f>
        <v>万冲镇</v>
      </c>
      <c r="E1474" s="83"/>
      <c r="F1474" s="83"/>
      <c r="G1474" s="101"/>
      <c r="H1474" s="102">
        <f>IFERROR(_xlfn.XLOOKUP($G1474,通讯通路门店!$S$4:$S$993933,通讯通路门店!$R$4:$R$993933,0,0),"")</f>
        <v>0</v>
      </c>
      <c r="I1474" s="83"/>
      <c r="J1474" s="83"/>
      <c r="K1474" s="83"/>
      <c r="L1474" s="83"/>
      <c r="M1474" s="83"/>
      <c r="N1474" s="83"/>
      <c r="O1474" s="83"/>
      <c r="P1474" s="83"/>
      <c r="Q1474" s="83"/>
      <c r="R1474" s="83"/>
      <c r="S1474" s="83"/>
      <c r="T1474" s="83"/>
      <c r="U1474" s="99">
        <f>COUNTIF(通讯通路门店!$S:$S,$G1474)</f>
        <v>0</v>
      </c>
      <c r="V1474" s="99">
        <f>COUNTIFS(通讯通路门店!$S:$S,$G1474,通讯通路门店!$J:$J,"综合卖场")</f>
        <v>0</v>
      </c>
      <c r="W1474" s="99">
        <f>SUMIFS(通讯通路门店!$AJ:$AJ,通讯通路门店!$S:$S,通讯客户沙盘!$G1474)</f>
        <v>0</v>
      </c>
      <c r="X1474" s="99">
        <f t="shared" si="110"/>
        <v>0</v>
      </c>
      <c r="Y1474" s="99">
        <f>COUNTIFS(通讯通路门店!$S:$S,$G1474,通讯通路门店!$J:$J,"荣耀体验店")+COUNTIFS(通讯通路门店!$S:$S,$G1474,通讯通路门店!$J:$J,"荣耀授权专卖店")</f>
        <v>0</v>
      </c>
      <c r="Z1474" s="99">
        <f>COUNTIFS(通讯通路门店!$S:$S,$G1474,通讯通路门店!$J:$J,"VIVO体验店")</f>
        <v>0</v>
      </c>
      <c r="AA1474" s="99">
        <f>COUNTIFS(通讯通路门店!$S:$S,$G1474,通讯通路门店!$J:$J,"OPPO体验店")</f>
        <v>0</v>
      </c>
      <c r="AB1474" s="99">
        <f>COUNTIFS(通讯通路门店!$S:$S,$G1474,通讯通路门店!$J:$J,"华为授权体验店")+COUNTIFS(通讯通路门店!$S:$S,$G1474,通讯通路门店!$J:$J,"华为堡垒店")</f>
        <v>0</v>
      </c>
      <c r="AC1474" s="99">
        <f>COUNTIFS(通讯通路门店!$S:$S,$G1474,通讯通路门店!$J:$J,"小米体验店")</f>
        <v>0</v>
      </c>
      <c r="AD1474" s="99">
        <f>COUNTIFS(通讯通路门店!$S:$S,$G1474,通讯通路门店!$J:$J,"苹果体验店")</f>
        <v>0</v>
      </c>
      <c r="AE1474" s="99">
        <f>COUNTIFS(通讯通路门店!$S:$S,$G1474,通讯通路门店!$J:$J,"其他品牌专卖店")</f>
        <v>0</v>
      </c>
      <c r="AF1474" s="99">
        <f>SUMIFS(通讯通路门店!$BI:$BI,通讯通路门店!$S:$S,$G1474)</f>
        <v>0</v>
      </c>
      <c r="AG1474" s="99">
        <f>SUMIFS(通讯通路门店!$BH:$BH,通讯通路门店!$S:$S,$G1474)</f>
        <v>0</v>
      </c>
      <c r="AH1474" s="99">
        <f t="shared" si="111"/>
        <v>0</v>
      </c>
      <c r="AI1474" s="99">
        <f>SUMIFS(通讯通路门店!$BB:$BB,通讯通路门店!$S:$S,$G1474)</f>
        <v>0</v>
      </c>
      <c r="AJ1474" s="99">
        <f>SUMIFS(通讯通路门店!$BE:$BE,通讯通路门店!$S:$S,$G1474)</f>
        <v>0</v>
      </c>
      <c r="AK1474" s="99">
        <f>SUMIFS(通讯通路门店!$BG:$BG,通讯通路门店!$S:$S,$G1474)</f>
        <v>0</v>
      </c>
      <c r="AL1474" s="99">
        <f>SUMIFS(通讯通路门店!$BC:$BC,通讯通路门店!$S:$S,$G1474)</f>
        <v>0</v>
      </c>
      <c r="AM1474" s="99">
        <f>SUMIFS(通讯通路门店!$BD:$BD,通讯通路门店!$S:$S,$G1474)</f>
        <v>0</v>
      </c>
      <c r="AN1474" s="99">
        <f>SUMIFS(通讯通路门店!$BF:$BF,通讯通路门店!$S:$S,$G1474)</f>
        <v>0</v>
      </c>
      <c r="AO1474" s="99">
        <f t="shared" si="112"/>
        <v>0</v>
      </c>
      <c r="AP1474" s="99">
        <f>SUMIFS(通讯通路门店!$K:$K,通讯通路门店!$S:$S,$G1474)</f>
        <v>0</v>
      </c>
      <c r="AQ1474" s="83"/>
      <c r="AR1474" s="99">
        <f>SUMIFS(通讯通路门店!$T:$T,通讯通路门店!$S:$S,$G1474)</f>
        <v>0</v>
      </c>
      <c r="AS1474" s="99">
        <f>SUMIFS(通讯通路门店!$U:$U,通讯通路门店!$S:$S,$G1474)</f>
        <v>0</v>
      </c>
      <c r="AT1474" s="99">
        <f>SUMIFS(通讯通路门店!$V:$V,通讯通路门店!$S:$S,$G1474)</f>
        <v>0</v>
      </c>
      <c r="AU1474" s="99">
        <f>SUMIFS(通讯通路门店!$W:$W,通讯通路门店!$S:$S,$G1474)</f>
        <v>0</v>
      </c>
      <c r="AV1474" s="99">
        <f>SUMIFS(通讯通路门店!$Z:$Z,通讯通路门店!$S:$S,$G1474)</f>
        <v>0</v>
      </c>
      <c r="AW1474" s="99">
        <f>SUMIFS(通讯通路门店!$AB:$AB,通讯通路门店!$S:$S,$G1474)</f>
        <v>0</v>
      </c>
      <c r="AX1474" s="99">
        <f>SUMIFS(通讯通路门店!$X:$X,通讯通路门店!$S:$S,$G1474)</f>
        <v>0</v>
      </c>
      <c r="AY1474" s="99">
        <f>SUMIFS(通讯通路门店!$Y:$Y,通讯通路门店!$S:$S,$G1474)</f>
        <v>0</v>
      </c>
      <c r="AZ1474" s="99">
        <f>SUMIFS(通讯通路门店!$AA:$AA,通讯通路门店!$S:$S,$G1474)</f>
        <v>0</v>
      </c>
      <c r="BA1474" s="99">
        <f t="shared" si="113"/>
        <v>0</v>
      </c>
      <c r="BB1474" s="99">
        <f t="shared" si="114"/>
        <v>0</v>
      </c>
      <c r="BC1474" s="99">
        <f>SUMIFS(通讯通路门店!$W:$W,通讯通路门店!$S:$S,$G1474,通讯通路门店!$J:$J,"荣耀体验店")+SUMIFS(通讯通路门店!$W:$W,通讯通路门店!$S:$S,$G1474,通讯通路门店!$J:$J,"荣耀授权专卖店")</f>
        <v>0</v>
      </c>
      <c r="BD1474" s="99">
        <f>SUMIFS(通讯通路门店!$Z:$Z,通讯通路门店!$S:$S,$G1474,通讯通路门店!$J:$J,"VIVO体验店")</f>
        <v>0</v>
      </c>
      <c r="BE1474" s="99">
        <f>SUMIFS(通讯通路门店!$AB:$AB,通讯通路门店!$S:$S,$G1474,通讯通路门店!$J:$J,"OPPO体验店")</f>
        <v>0</v>
      </c>
      <c r="BF1474" s="99">
        <f>SUMIFS(通讯通路门店!$X:$X,通讯通路门店!$S:$S,$G1474,通讯通路门店!$J:$J,"华为授权体验店")+SUMIFS(通讯通路门店!$AA:$AA,通讯通路门店!$S:$S,$G1474,通讯通路门店!$J:$J,"华为堡垒店")</f>
        <v>0</v>
      </c>
      <c r="BG1474" s="99">
        <f>SUMIFS(通讯通路门店!$Y:$Y,通讯通路门店!$S:$S,$G1474,通讯通路门店!$J:$J,"小米体验店")</f>
        <v>0</v>
      </c>
      <c r="BH1474" s="99">
        <f>SUMIFS(通讯通路门店!$AA:$AA,通讯通路门店!$S:$S,$G1474,通讯通路门店!$J:$J,"苹果体验店")</f>
        <v>0</v>
      </c>
      <c r="BI1474" s="99">
        <f>SUMIFS(通讯通路门店!$K:$K,通讯通路门店!$S:$S,$G1474,通讯通路门店!$J:$J,"其他品牌专卖店")</f>
        <v>0</v>
      </c>
      <c r="BJ1474" s="99">
        <f>SUMIFS(通讯通路门店!$AC:$AC,通讯通路门店!$S:$S,$G1474)</f>
        <v>0</v>
      </c>
      <c r="BK1474" s="99">
        <f>SUMIFS(通讯通路门店!$AD:$AD,通讯通路门店!$S:$S,$G1474)</f>
        <v>0</v>
      </c>
      <c r="BL1474" s="99">
        <f>SUMIFS(通讯通路门店!$AE:$AE,通讯通路门店!$S:$S,$G1474)</f>
        <v>0</v>
      </c>
      <c r="BM1474" s="99">
        <f>SUMIFS(通讯通路门店!$AF:$AF,通讯通路门店!$S:$S,$G1474)</f>
        <v>0</v>
      </c>
      <c r="BN1474" s="99">
        <f>SUMIFS(通讯通路门店!$AG:$AG,通讯通路门店!$S:$S,$G1474)</f>
        <v>0</v>
      </c>
      <c r="BO1474" s="99">
        <f>SUMIFS(通讯通路门店!$AH:$AH,通讯通路门店!$S:$S,$G1474)</f>
        <v>0</v>
      </c>
      <c r="BP1474" s="99">
        <f>SUMIFS(通讯通路门店!$AI:$AI,通讯通路门店!$S:$S,$G1474)</f>
        <v>0</v>
      </c>
      <c r="BQ1474" s="83"/>
    </row>
    <row r="1475" spans="1:69">
      <c r="A1475" s="99" t="str">
        <f>IFERROR(_xlfn.XLOOKUP($G1475,通讯通路门店!$S$4:$S$993933,通讯通路门店!$A$4:$A$993933,0,0),"")</f>
        <v>海南省</v>
      </c>
      <c r="B1475" s="99" t="str">
        <f>IFERROR(_xlfn.XLOOKUP($G1475,通讯通路门店!$S$4:$S$993933,通讯通路门店!$B$4:$B$993933,0,0),"")</f>
        <v>乐东黎族自治县</v>
      </c>
      <c r="C1475" s="99" t="str">
        <f>IFERROR(_xlfn.XLOOKUP($G1475,通讯通路门店!$S$4:$S$993933,通讯通路门店!$C$4:$C$993933,0,0),"")</f>
        <v>乐东黎族自治县</v>
      </c>
      <c r="D1475" s="99" t="str">
        <f>IFERROR(_xlfn.XLOOKUP($G1475,通讯通路门店!$S$4:$S$993933,通讯通路门店!$D$4:$D$993933,0,0),"")</f>
        <v>万冲镇</v>
      </c>
      <c r="E1475" s="83"/>
      <c r="F1475" s="83"/>
      <c r="G1475" s="101"/>
      <c r="H1475" s="102">
        <f>IFERROR(_xlfn.XLOOKUP($G1475,通讯通路门店!$S$4:$S$993933,通讯通路门店!$R$4:$R$993933,0,0),"")</f>
        <v>0</v>
      </c>
      <c r="I1475" s="83"/>
      <c r="J1475" s="83"/>
      <c r="K1475" s="83"/>
      <c r="L1475" s="83"/>
      <c r="M1475" s="83"/>
      <c r="N1475" s="83"/>
      <c r="O1475" s="83"/>
      <c r="P1475" s="83"/>
      <c r="Q1475" s="83"/>
      <c r="R1475" s="83"/>
      <c r="S1475" s="83"/>
      <c r="T1475" s="83"/>
      <c r="U1475" s="99">
        <f>COUNTIF(通讯通路门店!$S:$S,$G1475)</f>
        <v>0</v>
      </c>
      <c r="V1475" s="99">
        <f>COUNTIFS(通讯通路门店!$S:$S,$G1475,通讯通路门店!$J:$J,"综合卖场")</f>
        <v>0</v>
      </c>
      <c r="W1475" s="99">
        <f>SUMIFS(通讯通路门店!$AJ:$AJ,通讯通路门店!$S:$S,通讯客户沙盘!$G1475)</f>
        <v>0</v>
      </c>
      <c r="X1475" s="99">
        <f t="shared" si="110"/>
        <v>0</v>
      </c>
      <c r="Y1475" s="99">
        <f>COUNTIFS(通讯通路门店!$S:$S,$G1475,通讯通路门店!$J:$J,"荣耀体验店")+COUNTIFS(通讯通路门店!$S:$S,$G1475,通讯通路门店!$J:$J,"荣耀授权专卖店")</f>
        <v>0</v>
      </c>
      <c r="Z1475" s="99">
        <f>COUNTIFS(通讯通路门店!$S:$S,$G1475,通讯通路门店!$J:$J,"VIVO体验店")</f>
        <v>0</v>
      </c>
      <c r="AA1475" s="99">
        <f>COUNTIFS(通讯通路门店!$S:$S,$G1475,通讯通路门店!$J:$J,"OPPO体验店")</f>
        <v>0</v>
      </c>
      <c r="AB1475" s="99">
        <f>COUNTIFS(通讯通路门店!$S:$S,$G1475,通讯通路门店!$J:$J,"华为授权体验店")+COUNTIFS(通讯通路门店!$S:$S,$G1475,通讯通路门店!$J:$J,"华为堡垒店")</f>
        <v>0</v>
      </c>
      <c r="AC1475" s="99">
        <f>COUNTIFS(通讯通路门店!$S:$S,$G1475,通讯通路门店!$J:$J,"小米体验店")</f>
        <v>0</v>
      </c>
      <c r="AD1475" s="99">
        <f>COUNTIFS(通讯通路门店!$S:$S,$G1475,通讯通路门店!$J:$J,"苹果体验店")</f>
        <v>0</v>
      </c>
      <c r="AE1475" s="99">
        <f>COUNTIFS(通讯通路门店!$S:$S,$G1475,通讯通路门店!$J:$J,"其他品牌专卖店")</f>
        <v>0</v>
      </c>
      <c r="AF1475" s="99">
        <f>SUMIFS(通讯通路门店!$BI:$BI,通讯通路门店!$S:$S,$G1475)</f>
        <v>0</v>
      </c>
      <c r="AG1475" s="99">
        <f>SUMIFS(通讯通路门店!$BH:$BH,通讯通路门店!$S:$S,$G1475)</f>
        <v>0</v>
      </c>
      <c r="AH1475" s="99">
        <f t="shared" si="111"/>
        <v>0</v>
      </c>
      <c r="AI1475" s="99">
        <f>SUMIFS(通讯通路门店!$BB:$BB,通讯通路门店!$S:$S,$G1475)</f>
        <v>0</v>
      </c>
      <c r="AJ1475" s="99">
        <f>SUMIFS(通讯通路门店!$BE:$BE,通讯通路门店!$S:$S,$G1475)</f>
        <v>0</v>
      </c>
      <c r="AK1475" s="99">
        <f>SUMIFS(通讯通路门店!$BG:$BG,通讯通路门店!$S:$S,$G1475)</f>
        <v>0</v>
      </c>
      <c r="AL1475" s="99">
        <f>SUMIFS(通讯通路门店!$BC:$BC,通讯通路门店!$S:$S,$G1475)</f>
        <v>0</v>
      </c>
      <c r="AM1475" s="99">
        <f>SUMIFS(通讯通路门店!$BD:$BD,通讯通路门店!$S:$S,$G1475)</f>
        <v>0</v>
      </c>
      <c r="AN1475" s="99">
        <f>SUMIFS(通讯通路门店!$BF:$BF,通讯通路门店!$S:$S,$G1475)</f>
        <v>0</v>
      </c>
      <c r="AO1475" s="99">
        <f t="shared" si="112"/>
        <v>0</v>
      </c>
      <c r="AP1475" s="99">
        <f>SUMIFS(通讯通路门店!$K:$K,通讯通路门店!$S:$S,$G1475)</f>
        <v>0</v>
      </c>
      <c r="AQ1475" s="83"/>
      <c r="AR1475" s="99">
        <f>SUMIFS(通讯通路门店!$T:$T,通讯通路门店!$S:$S,$G1475)</f>
        <v>0</v>
      </c>
      <c r="AS1475" s="99">
        <f>SUMIFS(通讯通路门店!$U:$U,通讯通路门店!$S:$S,$G1475)</f>
        <v>0</v>
      </c>
      <c r="AT1475" s="99">
        <f>SUMIFS(通讯通路门店!$V:$V,通讯通路门店!$S:$S,$G1475)</f>
        <v>0</v>
      </c>
      <c r="AU1475" s="99">
        <f>SUMIFS(通讯通路门店!$W:$W,通讯通路门店!$S:$S,$G1475)</f>
        <v>0</v>
      </c>
      <c r="AV1475" s="99">
        <f>SUMIFS(通讯通路门店!$Z:$Z,通讯通路门店!$S:$S,$G1475)</f>
        <v>0</v>
      </c>
      <c r="AW1475" s="99">
        <f>SUMIFS(通讯通路门店!$AB:$AB,通讯通路门店!$S:$S,$G1475)</f>
        <v>0</v>
      </c>
      <c r="AX1475" s="99">
        <f>SUMIFS(通讯通路门店!$X:$X,通讯通路门店!$S:$S,$G1475)</f>
        <v>0</v>
      </c>
      <c r="AY1475" s="99">
        <f>SUMIFS(通讯通路门店!$Y:$Y,通讯通路门店!$S:$S,$G1475)</f>
        <v>0</v>
      </c>
      <c r="AZ1475" s="99">
        <f>SUMIFS(通讯通路门店!$AA:$AA,通讯通路门店!$S:$S,$G1475)</f>
        <v>0</v>
      </c>
      <c r="BA1475" s="99">
        <f t="shared" si="113"/>
        <v>0</v>
      </c>
      <c r="BB1475" s="99">
        <f t="shared" si="114"/>
        <v>0</v>
      </c>
      <c r="BC1475" s="99">
        <f>SUMIFS(通讯通路门店!$W:$W,通讯通路门店!$S:$S,$G1475,通讯通路门店!$J:$J,"荣耀体验店")+SUMIFS(通讯通路门店!$W:$W,通讯通路门店!$S:$S,$G1475,通讯通路门店!$J:$J,"荣耀授权专卖店")</f>
        <v>0</v>
      </c>
      <c r="BD1475" s="99">
        <f>SUMIFS(通讯通路门店!$Z:$Z,通讯通路门店!$S:$S,$G1475,通讯通路门店!$J:$J,"VIVO体验店")</f>
        <v>0</v>
      </c>
      <c r="BE1475" s="99">
        <f>SUMIFS(通讯通路门店!$AB:$AB,通讯通路门店!$S:$S,$G1475,通讯通路门店!$J:$J,"OPPO体验店")</f>
        <v>0</v>
      </c>
      <c r="BF1475" s="99">
        <f>SUMIFS(通讯通路门店!$X:$X,通讯通路门店!$S:$S,$G1475,通讯通路门店!$J:$J,"华为授权体验店")+SUMIFS(通讯通路门店!$AA:$AA,通讯通路门店!$S:$S,$G1475,通讯通路门店!$J:$J,"华为堡垒店")</f>
        <v>0</v>
      </c>
      <c r="BG1475" s="99">
        <f>SUMIFS(通讯通路门店!$Y:$Y,通讯通路门店!$S:$S,$G1475,通讯通路门店!$J:$J,"小米体验店")</f>
        <v>0</v>
      </c>
      <c r="BH1475" s="99">
        <f>SUMIFS(通讯通路门店!$AA:$AA,通讯通路门店!$S:$S,$G1475,通讯通路门店!$J:$J,"苹果体验店")</f>
        <v>0</v>
      </c>
      <c r="BI1475" s="99">
        <f>SUMIFS(通讯通路门店!$K:$K,通讯通路门店!$S:$S,$G1475,通讯通路门店!$J:$J,"其他品牌专卖店")</f>
        <v>0</v>
      </c>
      <c r="BJ1475" s="99">
        <f>SUMIFS(通讯通路门店!$AC:$AC,通讯通路门店!$S:$S,$G1475)</f>
        <v>0</v>
      </c>
      <c r="BK1475" s="99">
        <f>SUMIFS(通讯通路门店!$AD:$AD,通讯通路门店!$S:$S,$G1475)</f>
        <v>0</v>
      </c>
      <c r="BL1475" s="99">
        <f>SUMIFS(通讯通路门店!$AE:$AE,通讯通路门店!$S:$S,$G1475)</f>
        <v>0</v>
      </c>
      <c r="BM1475" s="99">
        <f>SUMIFS(通讯通路门店!$AF:$AF,通讯通路门店!$S:$S,$G1475)</f>
        <v>0</v>
      </c>
      <c r="BN1475" s="99">
        <f>SUMIFS(通讯通路门店!$AG:$AG,通讯通路门店!$S:$S,$G1475)</f>
        <v>0</v>
      </c>
      <c r="BO1475" s="99">
        <f>SUMIFS(通讯通路门店!$AH:$AH,通讯通路门店!$S:$S,$G1475)</f>
        <v>0</v>
      </c>
      <c r="BP1475" s="99">
        <f>SUMIFS(通讯通路门店!$AI:$AI,通讯通路门店!$S:$S,$G1475)</f>
        <v>0</v>
      </c>
      <c r="BQ1475" s="83"/>
    </row>
    <row r="1476" spans="1:69">
      <c r="A1476" s="99" t="str">
        <f>IFERROR(_xlfn.XLOOKUP($G1476,通讯通路门店!$S$4:$S$993933,通讯通路门店!$A$4:$A$993933,0,0),"")</f>
        <v>海南省</v>
      </c>
      <c r="B1476" s="99" t="str">
        <f>IFERROR(_xlfn.XLOOKUP($G1476,通讯通路门店!$S$4:$S$993933,通讯通路门店!$B$4:$B$993933,0,0),"")</f>
        <v>乐东黎族自治县</v>
      </c>
      <c r="C1476" s="99" t="str">
        <f>IFERROR(_xlfn.XLOOKUP($G1476,通讯通路门店!$S$4:$S$993933,通讯通路门店!$C$4:$C$993933,0,0),"")</f>
        <v>乐东黎族自治县</v>
      </c>
      <c r="D1476" s="99" t="str">
        <f>IFERROR(_xlfn.XLOOKUP($G1476,通讯通路门店!$S$4:$S$993933,通讯通路门店!$D$4:$D$993933,0,0),"")</f>
        <v>万冲镇</v>
      </c>
      <c r="E1476" s="83"/>
      <c r="F1476" s="83"/>
      <c r="G1476" s="101"/>
      <c r="H1476" s="102">
        <f>IFERROR(_xlfn.XLOOKUP($G1476,通讯通路门店!$S$4:$S$993933,通讯通路门店!$R$4:$R$993933,0,0),"")</f>
        <v>0</v>
      </c>
      <c r="I1476" s="83"/>
      <c r="J1476" s="83"/>
      <c r="K1476" s="83"/>
      <c r="L1476" s="83"/>
      <c r="M1476" s="83"/>
      <c r="N1476" s="83"/>
      <c r="O1476" s="83"/>
      <c r="P1476" s="83"/>
      <c r="Q1476" s="83"/>
      <c r="R1476" s="83"/>
      <c r="S1476" s="83"/>
      <c r="T1476" s="83"/>
      <c r="U1476" s="99">
        <f>COUNTIF(通讯通路门店!$S:$S,$G1476)</f>
        <v>0</v>
      </c>
      <c r="V1476" s="99">
        <f>COUNTIFS(通讯通路门店!$S:$S,$G1476,通讯通路门店!$J:$J,"综合卖场")</f>
        <v>0</v>
      </c>
      <c r="W1476" s="99">
        <f>SUMIFS(通讯通路门店!$AJ:$AJ,通讯通路门店!$S:$S,通讯客户沙盘!$G1476)</f>
        <v>0</v>
      </c>
      <c r="X1476" s="99">
        <f t="shared" ref="X1476:X1539" si="115">Y1476+Z1476+AA1476+AB1476+AC1476+AD1476+AE1476</f>
        <v>0</v>
      </c>
      <c r="Y1476" s="99">
        <f>COUNTIFS(通讯通路门店!$S:$S,$G1476,通讯通路门店!$J:$J,"荣耀体验店")+COUNTIFS(通讯通路门店!$S:$S,$G1476,通讯通路门店!$J:$J,"荣耀授权专卖店")</f>
        <v>0</v>
      </c>
      <c r="Z1476" s="99">
        <f>COUNTIFS(通讯通路门店!$S:$S,$G1476,通讯通路门店!$J:$J,"VIVO体验店")</f>
        <v>0</v>
      </c>
      <c r="AA1476" s="99">
        <f>COUNTIFS(通讯通路门店!$S:$S,$G1476,通讯通路门店!$J:$J,"OPPO体验店")</f>
        <v>0</v>
      </c>
      <c r="AB1476" s="99">
        <f>COUNTIFS(通讯通路门店!$S:$S,$G1476,通讯通路门店!$J:$J,"华为授权体验店")+COUNTIFS(通讯通路门店!$S:$S,$G1476,通讯通路门店!$J:$J,"华为堡垒店")</f>
        <v>0</v>
      </c>
      <c r="AC1476" s="99">
        <f>COUNTIFS(通讯通路门店!$S:$S,$G1476,通讯通路门店!$J:$J,"小米体验店")</f>
        <v>0</v>
      </c>
      <c r="AD1476" s="99">
        <f>COUNTIFS(通讯通路门店!$S:$S,$G1476,通讯通路门店!$J:$J,"苹果体验店")</f>
        <v>0</v>
      </c>
      <c r="AE1476" s="99">
        <f>COUNTIFS(通讯通路门店!$S:$S,$G1476,通讯通路门店!$J:$J,"其他品牌专卖店")</f>
        <v>0</v>
      </c>
      <c r="AF1476" s="99">
        <f>SUMIFS(通讯通路门店!$BI:$BI,通讯通路门店!$S:$S,$G1476)</f>
        <v>0</v>
      </c>
      <c r="AG1476" s="99">
        <f>SUMIFS(通讯通路门店!$BH:$BH,通讯通路门店!$S:$S,$G1476)</f>
        <v>0</v>
      </c>
      <c r="AH1476" s="99">
        <f t="shared" ref="AH1476:AH1539" si="116">AI1476+AJ1476+AK1476+AL1476+AM1476+AN1476</f>
        <v>0</v>
      </c>
      <c r="AI1476" s="99">
        <f>SUMIFS(通讯通路门店!$BB:$BB,通讯通路门店!$S:$S,$G1476)</f>
        <v>0</v>
      </c>
      <c r="AJ1476" s="99">
        <f>SUMIFS(通讯通路门店!$BE:$BE,通讯通路门店!$S:$S,$G1476)</f>
        <v>0</v>
      </c>
      <c r="AK1476" s="99">
        <f>SUMIFS(通讯通路门店!$BG:$BG,通讯通路门店!$S:$S,$G1476)</f>
        <v>0</v>
      </c>
      <c r="AL1476" s="99">
        <f>SUMIFS(通讯通路门店!$BC:$BC,通讯通路门店!$S:$S,$G1476)</f>
        <v>0</v>
      </c>
      <c r="AM1476" s="99">
        <f>SUMIFS(通讯通路门店!$BD:$BD,通讯通路门店!$S:$S,$G1476)</f>
        <v>0</v>
      </c>
      <c r="AN1476" s="99">
        <f>SUMIFS(通讯通路门店!$BF:$BF,通讯通路门店!$S:$S,$G1476)</f>
        <v>0</v>
      </c>
      <c r="AO1476" s="99">
        <f t="shared" ref="AO1476:AO1539" si="117">AP1476+AQ1476</f>
        <v>0</v>
      </c>
      <c r="AP1476" s="99">
        <f>SUMIFS(通讯通路门店!$K:$K,通讯通路门店!$S:$S,$G1476)</f>
        <v>0</v>
      </c>
      <c r="AQ1476" s="83"/>
      <c r="AR1476" s="99">
        <f>SUMIFS(通讯通路门店!$T:$T,通讯通路门店!$S:$S,$G1476)</f>
        <v>0</v>
      </c>
      <c r="AS1476" s="99">
        <f>SUMIFS(通讯通路门店!$U:$U,通讯通路门店!$S:$S,$G1476)</f>
        <v>0</v>
      </c>
      <c r="AT1476" s="99">
        <f>SUMIFS(通讯通路门店!$V:$V,通讯通路门店!$S:$S,$G1476)</f>
        <v>0</v>
      </c>
      <c r="AU1476" s="99">
        <f>SUMIFS(通讯通路门店!$W:$W,通讯通路门店!$S:$S,$G1476)</f>
        <v>0</v>
      </c>
      <c r="AV1476" s="99">
        <f>SUMIFS(通讯通路门店!$Z:$Z,通讯通路门店!$S:$S,$G1476)</f>
        <v>0</v>
      </c>
      <c r="AW1476" s="99">
        <f>SUMIFS(通讯通路门店!$AB:$AB,通讯通路门店!$S:$S,$G1476)</f>
        <v>0</v>
      </c>
      <c r="AX1476" s="99">
        <f>SUMIFS(通讯通路门店!$X:$X,通讯通路门店!$S:$S,$G1476)</f>
        <v>0</v>
      </c>
      <c r="AY1476" s="99">
        <f>SUMIFS(通讯通路门店!$Y:$Y,通讯通路门店!$S:$S,$G1476)</f>
        <v>0</v>
      </c>
      <c r="AZ1476" s="99">
        <f>SUMIFS(通讯通路门店!$AA:$AA,通讯通路门店!$S:$S,$G1476)</f>
        <v>0</v>
      </c>
      <c r="BA1476" s="99">
        <f t="shared" ref="BA1476:BA1539" si="118">AP1476-BB1476</f>
        <v>0</v>
      </c>
      <c r="BB1476" s="99">
        <f t="shared" ref="BB1476:BB1539" si="119">BC1476+BD1476+BE1476+BF1476+BG1476+BH1476</f>
        <v>0</v>
      </c>
      <c r="BC1476" s="99">
        <f>SUMIFS(通讯通路门店!$W:$W,通讯通路门店!$S:$S,$G1476,通讯通路门店!$J:$J,"荣耀体验店")+SUMIFS(通讯通路门店!$W:$W,通讯通路门店!$S:$S,$G1476,通讯通路门店!$J:$J,"荣耀授权专卖店")</f>
        <v>0</v>
      </c>
      <c r="BD1476" s="99">
        <f>SUMIFS(通讯通路门店!$Z:$Z,通讯通路门店!$S:$S,$G1476,通讯通路门店!$J:$J,"VIVO体验店")</f>
        <v>0</v>
      </c>
      <c r="BE1476" s="99">
        <f>SUMIFS(通讯通路门店!$AB:$AB,通讯通路门店!$S:$S,$G1476,通讯通路门店!$J:$J,"OPPO体验店")</f>
        <v>0</v>
      </c>
      <c r="BF1476" s="99">
        <f>SUMIFS(通讯通路门店!$X:$X,通讯通路门店!$S:$S,$G1476,通讯通路门店!$J:$J,"华为授权体验店")+SUMIFS(通讯通路门店!$AA:$AA,通讯通路门店!$S:$S,$G1476,通讯通路门店!$J:$J,"华为堡垒店")</f>
        <v>0</v>
      </c>
      <c r="BG1476" s="99">
        <f>SUMIFS(通讯通路门店!$Y:$Y,通讯通路门店!$S:$S,$G1476,通讯通路门店!$J:$J,"小米体验店")</f>
        <v>0</v>
      </c>
      <c r="BH1476" s="99">
        <f>SUMIFS(通讯通路门店!$AA:$AA,通讯通路门店!$S:$S,$G1476,通讯通路门店!$J:$J,"苹果体验店")</f>
        <v>0</v>
      </c>
      <c r="BI1476" s="99">
        <f>SUMIFS(通讯通路门店!$K:$K,通讯通路门店!$S:$S,$G1476,通讯通路门店!$J:$J,"其他品牌专卖店")</f>
        <v>0</v>
      </c>
      <c r="BJ1476" s="99">
        <f>SUMIFS(通讯通路门店!$AC:$AC,通讯通路门店!$S:$S,$G1476)</f>
        <v>0</v>
      </c>
      <c r="BK1476" s="99">
        <f>SUMIFS(通讯通路门店!$AD:$AD,通讯通路门店!$S:$S,$G1476)</f>
        <v>0</v>
      </c>
      <c r="BL1476" s="99">
        <f>SUMIFS(通讯通路门店!$AE:$AE,通讯通路门店!$S:$S,$G1476)</f>
        <v>0</v>
      </c>
      <c r="BM1476" s="99">
        <f>SUMIFS(通讯通路门店!$AF:$AF,通讯通路门店!$S:$S,$G1476)</f>
        <v>0</v>
      </c>
      <c r="BN1476" s="99">
        <f>SUMIFS(通讯通路门店!$AG:$AG,通讯通路门店!$S:$S,$G1476)</f>
        <v>0</v>
      </c>
      <c r="BO1476" s="99">
        <f>SUMIFS(通讯通路门店!$AH:$AH,通讯通路门店!$S:$S,$G1476)</f>
        <v>0</v>
      </c>
      <c r="BP1476" s="99">
        <f>SUMIFS(通讯通路门店!$AI:$AI,通讯通路门店!$S:$S,$G1476)</f>
        <v>0</v>
      </c>
      <c r="BQ1476" s="83"/>
    </row>
    <row r="1477" spans="1:69">
      <c r="A1477" s="99" t="str">
        <f>IFERROR(_xlfn.XLOOKUP($G1477,通讯通路门店!$S$4:$S$993933,通讯通路门店!$A$4:$A$993933,0,0),"")</f>
        <v>海南省</v>
      </c>
      <c r="B1477" s="99" t="str">
        <f>IFERROR(_xlfn.XLOOKUP($G1477,通讯通路门店!$S$4:$S$993933,通讯通路门店!$B$4:$B$993933,0,0),"")</f>
        <v>乐东黎族自治县</v>
      </c>
      <c r="C1477" s="99" t="str">
        <f>IFERROR(_xlfn.XLOOKUP($G1477,通讯通路门店!$S$4:$S$993933,通讯通路门店!$C$4:$C$993933,0,0),"")</f>
        <v>乐东黎族自治县</v>
      </c>
      <c r="D1477" s="99" t="str">
        <f>IFERROR(_xlfn.XLOOKUP($G1477,通讯通路门店!$S$4:$S$993933,通讯通路门店!$D$4:$D$993933,0,0),"")</f>
        <v>万冲镇</v>
      </c>
      <c r="E1477" s="83"/>
      <c r="F1477" s="83"/>
      <c r="G1477" s="101"/>
      <c r="H1477" s="102">
        <f>IFERROR(_xlfn.XLOOKUP($G1477,通讯通路门店!$S$4:$S$993933,通讯通路门店!$R$4:$R$993933,0,0),"")</f>
        <v>0</v>
      </c>
      <c r="I1477" s="83"/>
      <c r="J1477" s="83"/>
      <c r="K1477" s="83"/>
      <c r="L1477" s="83"/>
      <c r="M1477" s="83"/>
      <c r="N1477" s="83"/>
      <c r="O1477" s="83"/>
      <c r="P1477" s="83"/>
      <c r="Q1477" s="83"/>
      <c r="R1477" s="83"/>
      <c r="S1477" s="83"/>
      <c r="T1477" s="83"/>
      <c r="U1477" s="99">
        <f>COUNTIF(通讯通路门店!$S:$S,$G1477)</f>
        <v>0</v>
      </c>
      <c r="V1477" s="99">
        <f>COUNTIFS(通讯通路门店!$S:$S,$G1477,通讯通路门店!$J:$J,"综合卖场")</f>
        <v>0</v>
      </c>
      <c r="W1477" s="99">
        <f>SUMIFS(通讯通路门店!$AJ:$AJ,通讯通路门店!$S:$S,通讯客户沙盘!$G1477)</f>
        <v>0</v>
      </c>
      <c r="X1477" s="99">
        <f t="shared" si="115"/>
        <v>0</v>
      </c>
      <c r="Y1477" s="99">
        <f>COUNTIFS(通讯通路门店!$S:$S,$G1477,通讯通路门店!$J:$J,"荣耀体验店")+COUNTIFS(通讯通路门店!$S:$S,$G1477,通讯通路门店!$J:$J,"荣耀授权专卖店")</f>
        <v>0</v>
      </c>
      <c r="Z1477" s="99">
        <f>COUNTIFS(通讯通路门店!$S:$S,$G1477,通讯通路门店!$J:$J,"VIVO体验店")</f>
        <v>0</v>
      </c>
      <c r="AA1477" s="99">
        <f>COUNTIFS(通讯通路门店!$S:$S,$G1477,通讯通路门店!$J:$J,"OPPO体验店")</f>
        <v>0</v>
      </c>
      <c r="AB1477" s="99">
        <f>COUNTIFS(通讯通路门店!$S:$S,$G1477,通讯通路门店!$J:$J,"华为授权体验店")+COUNTIFS(通讯通路门店!$S:$S,$G1477,通讯通路门店!$J:$J,"华为堡垒店")</f>
        <v>0</v>
      </c>
      <c r="AC1477" s="99">
        <f>COUNTIFS(通讯通路门店!$S:$S,$G1477,通讯通路门店!$J:$J,"小米体验店")</f>
        <v>0</v>
      </c>
      <c r="AD1477" s="99">
        <f>COUNTIFS(通讯通路门店!$S:$S,$G1477,通讯通路门店!$J:$J,"苹果体验店")</f>
        <v>0</v>
      </c>
      <c r="AE1477" s="99">
        <f>COUNTIFS(通讯通路门店!$S:$S,$G1477,通讯通路门店!$J:$J,"其他品牌专卖店")</f>
        <v>0</v>
      </c>
      <c r="AF1477" s="99">
        <f>SUMIFS(通讯通路门店!$BI:$BI,通讯通路门店!$S:$S,$G1477)</f>
        <v>0</v>
      </c>
      <c r="AG1477" s="99">
        <f>SUMIFS(通讯通路门店!$BH:$BH,通讯通路门店!$S:$S,$G1477)</f>
        <v>0</v>
      </c>
      <c r="AH1477" s="99">
        <f t="shared" si="116"/>
        <v>0</v>
      </c>
      <c r="AI1477" s="99">
        <f>SUMIFS(通讯通路门店!$BB:$BB,通讯通路门店!$S:$S,$G1477)</f>
        <v>0</v>
      </c>
      <c r="AJ1477" s="99">
        <f>SUMIFS(通讯通路门店!$BE:$BE,通讯通路门店!$S:$S,$G1477)</f>
        <v>0</v>
      </c>
      <c r="AK1477" s="99">
        <f>SUMIFS(通讯通路门店!$BG:$BG,通讯通路门店!$S:$S,$G1477)</f>
        <v>0</v>
      </c>
      <c r="AL1477" s="99">
        <f>SUMIFS(通讯通路门店!$BC:$BC,通讯通路门店!$S:$S,$G1477)</f>
        <v>0</v>
      </c>
      <c r="AM1477" s="99">
        <f>SUMIFS(通讯通路门店!$BD:$BD,通讯通路门店!$S:$S,$G1477)</f>
        <v>0</v>
      </c>
      <c r="AN1477" s="99">
        <f>SUMIFS(通讯通路门店!$BF:$BF,通讯通路门店!$S:$S,$G1477)</f>
        <v>0</v>
      </c>
      <c r="AO1477" s="99">
        <f t="shared" si="117"/>
        <v>0</v>
      </c>
      <c r="AP1477" s="99">
        <f>SUMIFS(通讯通路门店!$K:$K,通讯通路门店!$S:$S,$G1477)</f>
        <v>0</v>
      </c>
      <c r="AQ1477" s="83"/>
      <c r="AR1477" s="99">
        <f>SUMIFS(通讯通路门店!$T:$T,通讯通路门店!$S:$S,$G1477)</f>
        <v>0</v>
      </c>
      <c r="AS1477" s="99">
        <f>SUMIFS(通讯通路门店!$U:$U,通讯通路门店!$S:$S,$G1477)</f>
        <v>0</v>
      </c>
      <c r="AT1477" s="99">
        <f>SUMIFS(通讯通路门店!$V:$V,通讯通路门店!$S:$S,$G1477)</f>
        <v>0</v>
      </c>
      <c r="AU1477" s="99">
        <f>SUMIFS(通讯通路门店!$W:$W,通讯通路门店!$S:$S,$G1477)</f>
        <v>0</v>
      </c>
      <c r="AV1477" s="99">
        <f>SUMIFS(通讯通路门店!$Z:$Z,通讯通路门店!$S:$S,$G1477)</f>
        <v>0</v>
      </c>
      <c r="AW1477" s="99">
        <f>SUMIFS(通讯通路门店!$AB:$AB,通讯通路门店!$S:$S,$G1477)</f>
        <v>0</v>
      </c>
      <c r="AX1477" s="99">
        <f>SUMIFS(通讯通路门店!$X:$X,通讯通路门店!$S:$S,$G1477)</f>
        <v>0</v>
      </c>
      <c r="AY1477" s="99">
        <f>SUMIFS(通讯通路门店!$Y:$Y,通讯通路门店!$S:$S,$G1477)</f>
        <v>0</v>
      </c>
      <c r="AZ1477" s="99">
        <f>SUMIFS(通讯通路门店!$AA:$AA,通讯通路门店!$S:$S,$G1477)</f>
        <v>0</v>
      </c>
      <c r="BA1477" s="99">
        <f t="shared" si="118"/>
        <v>0</v>
      </c>
      <c r="BB1477" s="99">
        <f t="shared" si="119"/>
        <v>0</v>
      </c>
      <c r="BC1477" s="99">
        <f>SUMIFS(通讯通路门店!$W:$W,通讯通路门店!$S:$S,$G1477,通讯通路门店!$J:$J,"荣耀体验店")+SUMIFS(通讯通路门店!$W:$W,通讯通路门店!$S:$S,$G1477,通讯通路门店!$J:$J,"荣耀授权专卖店")</f>
        <v>0</v>
      </c>
      <c r="BD1477" s="99">
        <f>SUMIFS(通讯通路门店!$Z:$Z,通讯通路门店!$S:$S,$G1477,通讯通路门店!$J:$J,"VIVO体验店")</f>
        <v>0</v>
      </c>
      <c r="BE1477" s="99">
        <f>SUMIFS(通讯通路门店!$AB:$AB,通讯通路门店!$S:$S,$G1477,通讯通路门店!$J:$J,"OPPO体验店")</f>
        <v>0</v>
      </c>
      <c r="BF1477" s="99">
        <f>SUMIFS(通讯通路门店!$X:$X,通讯通路门店!$S:$S,$G1477,通讯通路门店!$J:$J,"华为授权体验店")+SUMIFS(通讯通路门店!$AA:$AA,通讯通路门店!$S:$S,$G1477,通讯通路门店!$J:$J,"华为堡垒店")</f>
        <v>0</v>
      </c>
      <c r="BG1477" s="99">
        <f>SUMIFS(通讯通路门店!$Y:$Y,通讯通路门店!$S:$S,$G1477,通讯通路门店!$J:$J,"小米体验店")</f>
        <v>0</v>
      </c>
      <c r="BH1477" s="99">
        <f>SUMIFS(通讯通路门店!$AA:$AA,通讯通路门店!$S:$S,$G1477,通讯通路门店!$J:$J,"苹果体验店")</f>
        <v>0</v>
      </c>
      <c r="BI1477" s="99">
        <f>SUMIFS(通讯通路门店!$K:$K,通讯通路门店!$S:$S,$G1477,通讯通路门店!$J:$J,"其他品牌专卖店")</f>
        <v>0</v>
      </c>
      <c r="BJ1477" s="99">
        <f>SUMIFS(通讯通路门店!$AC:$AC,通讯通路门店!$S:$S,$G1477)</f>
        <v>0</v>
      </c>
      <c r="BK1477" s="99">
        <f>SUMIFS(通讯通路门店!$AD:$AD,通讯通路门店!$S:$S,$G1477)</f>
        <v>0</v>
      </c>
      <c r="BL1477" s="99">
        <f>SUMIFS(通讯通路门店!$AE:$AE,通讯通路门店!$S:$S,$G1477)</f>
        <v>0</v>
      </c>
      <c r="BM1477" s="99">
        <f>SUMIFS(通讯通路门店!$AF:$AF,通讯通路门店!$S:$S,$G1477)</f>
        <v>0</v>
      </c>
      <c r="BN1477" s="99">
        <f>SUMIFS(通讯通路门店!$AG:$AG,通讯通路门店!$S:$S,$G1477)</f>
        <v>0</v>
      </c>
      <c r="BO1477" s="99">
        <f>SUMIFS(通讯通路门店!$AH:$AH,通讯通路门店!$S:$S,$G1477)</f>
        <v>0</v>
      </c>
      <c r="BP1477" s="99">
        <f>SUMIFS(通讯通路门店!$AI:$AI,通讯通路门店!$S:$S,$G1477)</f>
        <v>0</v>
      </c>
      <c r="BQ1477" s="83"/>
    </row>
    <row r="1478" spans="1:69">
      <c r="A1478" s="99" t="str">
        <f>IFERROR(_xlfn.XLOOKUP($G1478,通讯通路门店!$S$4:$S$993933,通讯通路门店!$A$4:$A$993933,0,0),"")</f>
        <v>海南省</v>
      </c>
      <c r="B1478" s="99" t="str">
        <f>IFERROR(_xlfn.XLOOKUP($G1478,通讯通路门店!$S$4:$S$993933,通讯通路门店!$B$4:$B$993933,0,0),"")</f>
        <v>乐东黎族自治县</v>
      </c>
      <c r="C1478" s="99" t="str">
        <f>IFERROR(_xlfn.XLOOKUP($G1478,通讯通路门店!$S$4:$S$993933,通讯通路门店!$C$4:$C$993933,0,0),"")</f>
        <v>乐东黎族自治县</v>
      </c>
      <c r="D1478" s="99" t="str">
        <f>IFERROR(_xlfn.XLOOKUP($G1478,通讯通路门店!$S$4:$S$993933,通讯通路门店!$D$4:$D$993933,0,0),"")</f>
        <v>万冲镇</v>
      </c>
      <c r="E1478" s="83"/>
      <c r="F1478" s="83"/>
      <c r="G1478" s="101"/>
      <c r="H1478" s="102">
        <f>IFERROR(_xlfn.XLOOKUP($G1478,通讯通路门店!$S$4:$S$993933,通讯通路门店!$R$4:$R$993933,0,0),"")</f>
        <v>0</v>
      </c>
      <c r="I1478" s="83"/>
      <c r="J1478" s="83"/>
      <c r="K1478" s="83"/>
      <c r="L1478" s="83"/>
      <c r="M1478" s="83"/>
      <c r="N1478" s="83"/>
      <c r="O1478" s="83"/>
      <c r="P1478" s="83"/>
      <c r="Q1478" s="83"/>
      <c r="R1478" s="83"/>
      <c r="S1478" s="83"/>
      <c r="T1478" s="83"/>
      <c r="U1478" s="99">
        <f>COUNTIF(通讯通路门店!$S:$S,$G1478)</f>
        <v>0</v>
      </c>
      <c r="V1478" s="99">
        <f>COUNTIFS(通讯通路门店!$S:$S,$G1478,通讯通路门店!$J:$J,"综合卖场")</f>
        <v>0</v>
      </c>
      <c r="W1478" s="99">
        <f>SUMIFS(通讯通路门店!$AJ:$AJ,通讯通路门店!$S:$S,通讯客户沙盘!$G1478)</f>
        <v>0</v>
      </c>
      <c r="X1478" s="99">
        <f t="shared" si="115"/>
        <v>0</v>
      </c>
      <c r="Y1478" s="99">
        <f>COUNTIFS(通讯通路门店!$S:$S,$G1478,通讯通路门店!$J:$J,"荣耀体验店")+COUNTIFS(通讯通路门店!$S:$S,$G1478,通讯通路门店!$J:$J,"荣耀授权专卖店")</f>
        <v>0</v>
      </c>
      <c r="Z1478" s="99">
        <f>COUNTIFS(通讯通路门店!$S:$S,$G1478,通讯通路门店!$J:$J,"VIVO体验店")</f>
        <v>0</v>
      </c>
      <c r="AA1478" s="99">
        <f>COUNTIFS(通讯通路门店!$S:$S,$G1478,通讯通路门店!$J:$J,"OPPO体验店")</f>
        <v>0</v>
      </c>
      <c r="AB1478" s="99">
        <f>COUNTIFS(通讯通路门店!$S:$S,$G1478,通讯通路门店!$J:$J,"华为授权体验店")+COUNTIFS(通讯通路门店!$S:$S,$G1478,通讯通路门店!$J:$J,"华为堡垒店")</f>
        <v>0</v>
      </c>
      <c r="AC1478" s="99">
        <f>COUNTIFS(通讯通路门店!$S:$S,$G1478,通讯通路门店!$J:$J,"小米体验店")</f>
        <v>0</v>
      </c>
      <c r="AD1478" s="99">
        <f>COUNTIFS(通讯通路门店!$S:$S,$G1478,通讯通路门店!$J:$J,"苹果体验店")</f>
        <v>0</v>
      </c>
      <c r="AE1478" s="99">
        <f>COUNTIFS(通讯通路门店!$S:$S,$G1478,通讯通路门店!$J:$J,"其他品牌专卖店")</f>
        <v>0</v>
      </c>
      <c r="AF1478" s="99">
        <f>SUMIFS(通讯通路门店!$BI:$BI,通讯通路门店!$S:$S,$G1478)</f>
        <v>0</v>
      </c>
      <c r="AG1478" s="99">
        <f>SUMIFS(通讯通路门店!$BH:$BH,通讯通路门店!$S:$S,$G1478)</f>
        <v>0</v>
      </c>
      <c r="AH1478" s="99">
        <f t="shared" si="116"/>
        <v>0</v>
      </c>
      <c r="AI1478" s="99">
        <f>SUMIFS(通讯通路门店!$BB:$BB,通讯通路门店!$S:$S,$G1478)</f>
        <v>0</v>
      </c>
      <c r="AJ1478" s="99">
        <f>SUMIFS(通讯通路门店!$BE:$BE,通讯通路门店!$S:$S,$G1478)</f>
        <v>0</v>
      </c>
      <c r="AK1478" s="99">
        <f>SUMIFS(通讯通路门店!$BG:$BG,通讯通路门店!$S:$S,$G1478)</f>
        <v>0</v>
      </c>
      <c r="AL1478" s="99">
        <f>SUMIFS(通讯通路门店!$BC:$BC,通讯通路门店!$S:$S,$G1478)</f>
        <v>0</v>
      </c>
      <c r="AM1478" s="99">
        <f>SUMIFS(通讯通路门店!$BD:$BD,通讯通路门店!$S:$S,$G1478)</f>
        <v>0</v>
      </c>
      <c r="AN1478" s="99">
        <f>SUMIFS(通讯通路门店!$BF:$BF,通讯通路门店!$S:$S,$G1478)</f>
        <v>0</v>
      </c>
      <c r="AO1478" s="99">
        <f t="shared" si="117"/>
        <v>0</v>
      </c>
      <c r="AP1478" s="99">
        <f>SUMIFS(通讯通路门店!$K:$K,通讯通路门店!$S:$S,$G1478)</f>
        <v>0</v>
      </c>
      <c r="AQ1478" s="83"/>
      <c r="AR1478" s="99">
        <f>SUMIFS(通讯通路门店!$T:$T,通讯通路门店!$S:$S,$G1478)</f>
        <v>0</v>
      </c>
      <c r="AS1478" s="99">
        <f>SUMIFS(通讯通路门店!$U:$U,通讯通路门店!$S:$S,$G1478)</f>
        <v>0</v>
      </c>
      <c r="AT1478" s="99">
        <f>SUMIFS(通讯通路门店!$V:$V,通讯通路门店!$S:$S,$G1478)</f>
        <v>0</v>
      </c>
      <c r="AU1478" s="99">
        <f>SUMIFS(通讯通路门店!$W:$W,通讯通路门店!$S:$S,$G1478)</f>
        <v>0</v>
      </c>
      <c r="AV1478" s="99">
        <f>SUMIFS(通讯通路门店!$Z:$Z,通讯通路门店!$S:$S,$G1478)</f>
        <v>0</v>
      </c>
      <c r="AW1478" s="99">
        <f>SUMIFS(通讯通路门店!$AB:$AB,通讯通路门店!$S:$S,$G1478)</f>
        <v>0</v>
      </c>
      <c r="AX1478" s="99">
        <f>SUMIFS(通讯通路门店!$X:$X,通讯通路门店!$S:$S,$G1478)</f>
        <v>0</v>
      </c>
      <c r="AY1478" s="99">
        <f>SUMIFS(通讯通路门店!$Y:$Y,通讯通路门店!$S:$S,$G1478)</f>
        <v>0</v>
      </c>
      <c r="AZ1478" s="99">
        <f>SUMIFS(通讯通路门店!$AA:$AA,通讯通路门店!$S:$S,$G1478)</f>
        <v>0</v>
      </c>
      <c r="BA1478" s="99">
        <f t="shared" si="118"/>
        <v>0</v>
      </c>
      <c r="BB1478" s="99">
        <f t="shared" si="119"/>
        <v>0</v>
      </c>
      <c r="BC1478" s="99">
        <f>SUMIFS(通讯通路门店!$W:$W,通讯通路门店!$S:$S,$G1478,通讯通路门店!$J:$J,"荣耀体验店")+SUMIFS(通讯通路门店!$W:$W,通讯通路门店!$S:$S,$G1478,通讯通路门店!$J:$J,"荣耀授权专卖店")</f>
        <v>0</v>
      </c>
      <c r="BD1478" s="99">
        <f>SUMIFS(通讯通路门店!$Z:$Z,通讯通路门店!$S:$S,$G1478,通讯通路门店!$J:$J,"VIVO体验店")</f>
        <v>0</v>
      </c>
      <c r="BE1478" s="99">
        <f>SUMIFS(通讯通路门店!$AB:$AB,通讯通路门店!$S:$S,$G1478,通讯通路门店!$J:$J,"OPPO体验店")</f>
        <v>0</v>
      </c>
      <c r="BF1478" s="99">
        <f>SUMIFS(通讯通路门店!$X:$X,通讯通路门店!$S:$S,$G1478,通讯通路门店!$J:$J,"华为授权体验店")+SUMIFS(通讯通路门店!$AA:$AA,通讯通路门店!$S:$S,$G1478,通讯通路门店!$J:$J,"华为堡垒店")</f>
        <v>0</v>
      </c>
      <c r="BG1478" s="99">
        <f>SUMIFS(通讯通路门店!$Y:$Y,通讯通路门店!$S:$S,$G1478,通讯通路门店!$J:$J,"小米体验店")</f>
        <v>0</v>
      </c>
      <c r="BH1478" s="99">
        <f>SUMIFS(通讯通路门店!$AA:$AA,通讯通路门店!$S:$S,$G1478,通讯通路门店!$J:$J,"苹果体验店")</f>
        <v>0</v>
      </c>
      <c r="BI1478" s="99">
        <f>SUMIFS(通讯通路门店!$K:$K,通讯通路门店!$S:$S,$G1478,通讯通路门店!$J:$J,"其他品牌专卖店")</f>
        <v>0</v>
      </c>
      <c r="BJ1478" s="99">
        <f>SUMIFS(通讯通路门店!$AC:$AC,通讯通路门店!$S:$S,$G1478)</f>
        <v>0</v>
      </c>
      <c r="BK1478" s="99">
        <f>SUMIFS(通讯通路门店!$AD:$AD,通讯通路门店!$S:$S,$G1478)</f>
        <v>0</v>
      </c>
      <c r="BL1478" s="99">
        <f>SUMIFS(通讯通路门店!$AE:$AE,通讯通路门店!$S:$S,$G1478)</f>
        <v>0</v>
      </c>
      <c r="BM1478" s="99">
        <f>SUMIFS(通讯通路门店!$AF:$AF,通讯通路门店!$S:$S,$G1478)</f>
        <v>0</v>
      </c>
      <c r="BN1478" s="99">
        <f>SUMIFS(通讯通路门店!$AG:$AG,通讯通路门店!$S:$S,$G1478)</f>
        <v>0</v>
      </c>
      <c r="BO1478" s="99">
        <f>SUMIFS(通讯通路门店!$AH:$AH,通讯通路门店!$S:$S,$G1478)</f>
        <v>0</v>
      </c>
      <c r="BP1478" s="99">
        <f>SUMIFS(通讯通路门店!$AI:$AI,通讯通路门店!$S:$S,$G1478)</f>
        <v>0</v>
      </c>
      <c r="BQ1478" s="83"/>
    </row>
    <row r="1479" spans="1:69">
      <c r="A1479" s="99" t="str">
        <f>IFERROR(_xlfn.XLOOKUP($G1479,通讯通路门店!$S$4:$S$993933,通讯通路门店!$A$4:$A$993933,0,0),"")</f>
        <v>海南省</v>
      </c>
      <c r="B1479" s="99" t="str">
        <f>IFERROR(_xlfn.XLOOKUP($G1479,通讯通路门店!$S$4:$S$993933,通讯通路门店!$B$4:$B$993933,0,0),"")</f>
        <v>乐东黎族自治县</v>
      </c>
      <c r="C1479" s="99" t="str">
        <f>IFERROR(_xlfn.XLOOKUP($G1479,通讯通路门店!$S$4:$S$993933,通讯通路门店!$C$4:$C$993933,0,0),"")</f>
        <v>乐东黎族自治县</v>
      </c>
      <c r="D1479" s="99" t="str">
        <f>IFERROR(_xlfn.XLOOKUP($G1479,通讯通路门店!$S$4:$S$993933,通讯通路门店!$D$4:$D$993933,0,0),"")</f>
        <v>万冲镇</v>
      </c>
      <c r="E1479" s="83"/>
      <c r="F1479" s="83"/>
      <c r="G1479" s="101"/>
      <c r="H1479" s="102">
        <f>IFERROR(_xlfn.XLOOKUP($G1479,通讯通路门店!$S$4:$S$993933,通讯通路门店!$R$4:$R$993933,0,0),"")</f>
        <v>0</v>
      </c>
      <c r="I1479" s="83"/>
      <c r="J1479" s="83"/>
      <c r="K1479" s="83"/>
      <c r="L1479" s="83"/>
      <c r="M1479" s="83"/>
      <c r="N1479" s="83"/>
      <c r="O1479" s="83"/>
      <c r="P1479" s="83"/>
      <c r="Q1479" s="83"/>
      <c r="R1479" s="83"/>
      <c r="S1479" s="83"/>
      <c r="T1479" s="83"/>
      <c r="U1479" s="99">
        <f>COUNTIF(通讯通路门店!$S:$S,$G1479)</f>
        <v>0</v>
      </c>
      <c r="V1479" s="99">
        <f>COUNTIFS(通讯通路门店!$S:$S,$G1479,通讯通路门店!$J:$J,"综合卖场")</f>
        <v>0</v>
      </c>
      <c r="W1479" s="99">
        <f>SUMIFS(通讯通路门店!$AJ:$AJ,通讯通路门店!$S:$S,通讯客户沙盘!$G1479)</f>
        <v>0</v>
      </c>
      <c r="X1479" s="99">
        <f t="shared" si="115"/>
        <v>0</v>
      </c>
      <c r="Y1479" s="99">
        <f>COUNTIFS(通讯通路门店!$S:$S,$G1479,通讯通路门店!$J:$J,"荣耀体验店")+COUNTIFS(通讯通路门店!$S:$S,$G1479,通讯通路门店!$J:$J,"荣耀授权专卖店")</f>
        <v>0</v>
      </c>
      <c r="Z1479" s="99">
        <f>COUNTIFS(通讯通路门店!$S:$S,$G1479,通讯通路门店!$J:$J,"VIVO体验店")</f>
        <v>0</v>
      </c>
      <c r="AA1479" s="99">
        <f>COUNTIFS(通讯通路门店!$S:$S,$G1479,通讯通路门店!$J:$J,"OPPO体验店")</f>
        <v>0</v>
      </c>
      <c r="AB1479" s="99">
        <f>COUNTIFS(通讯通路门店!$S:$S,$G1479,通讯通路门店!$J:$J,"华为授权体验店")+COUNTIFS(通讯通路门店!$S:$S,$G1479,通讯通路门店!$J:$J,"华为堡垒店")</f>
        <v>0</v>
      </c>
      <c r="AC1479" s="99">
        <f>COUNTIFS(通讯通路门店!$S:$S,$G1479,通讯通路门店!$J:$J,"小米体验店")</f>
        <v>0</v>
      </c>
      <c r="AD1479" s="99">
        <f>COUNTIFS(通讯通路门店!$S:$S,$G1479,通讯通路门店!$J:$J,"苹果体验店")</f>
        <v>0</v>
      </c>
      <c r="AE1479" s="99">
        <f>COUNTIFS(通讯通路门店!$S:$S,$G1479,通讯通路门店!$J:$J,"其他品牌专卖店")</f>
        <v>0</v>
      </c>
      <c r="AF1479" s="99">
        <f>SUMIFS(通讯通路门店!$BI:$BI,通讯通路门店!$S:$S,$G1479)</f>
        <v>0</v>
      </c>
      <c r="AG1479" s="99">
        <f>SUMIFS(通讯通路门店!$BH:$BH,通讯通路门店!$S:$S,$G1479)</f>
        <v>0</v>
      </c>
      <c r="AH1479" s="99">
        <f t="shared" si="116"/>
        <v>0</v>
      </c>
      <c r="AI1479" s="99">
        <f>SUMIFS(通讯通路门店!$BB:$BB,通讯通路门店!$S:$S,$G1479)</f>
        <v>0</v>
      </c>
      <c r="AJ1479" s="99">
        <f>SUMIFS(通讯通路门店!$BE:$BE,通讯通路门店!$S:$S,$G1479)</f>
        <v>0</v>
      </c>
      <c r="AK1479" s="99">
        <f>SUMIFS(通讯通路门店!$BG:$BG,通讯通路门店!$S:$S,$G1479)</f>
        <v>0</v>
      </c>
      <c r="AL1479" s="99">
        <f>SUMIFS(通讯通路门店!$BC:$BC,通讯通路门店!$S:$S,$G1479)</f>
        <v>0</v>
      </c>
      <c r="AM1479" s="99">
        <f>SUMIFS(通讯通路门店!$BD:$BD,通讯通路门店!$S:$S,$G1479)</f>
        <v>0</v>
      </c>
      <c r="AN1479" s="99">
        <f>SUMIFS(通讯通路门店!$BF:$BF,通讯通路门店!$S:$S,$G1479)</f>
        <v>0</v>
      </c>
      <c r="AO1479" s="99">
        <f t="shared" si="117"/>
        <v>0</v>
      </c>
      <c r="AP1479" s="99">
        <f>SUMIFS(通讯通路门店!$K:$K,通讯通路门店!$S:$S,$G1479)</f>
        <v>0</v>
      </c>
      <c r="AQ1479" s="83"/>
      <c r="AR1479" s="99">
        <f>SUMIFS(通讯通路门店!$T:$T,通讯通路门店!$S:$S,$G1479)</f>
        <v>0</v>
      </c>
      <c r="AS1479" s="99">
        <f>SUMIFS(通讯通路门店!$U:$U,通讯通路门店!$S:$S,$G1479)</f>
        <v>0</v>
      </c>
      <c r="AT1479" s="99">
        <f>SUMIFS(通讯通路门店!$V:$V,通讯通路门店!$S:$S,$G1479)</f>
        <v>0</v>
      </c>
      <c r="AU1479" s="99">
        <f>SUMIFS(通讯通路门店!$W:$W,通讯通路门店!$S:$S,$G1479)</f>
        <v>0</v>
      </c>
      <c r="AV1479" s="99">
        <f>SUMIFS(通讯通路门店!$Z:$Z,通讯通路门店!$S:$S,$G1479)</f>
        <v>0</v>
      </c>
      <c r="AW1479" s="99">
        <f>SUMIFS(通讯通路门店!$AB:$AB,通讯通路门店!$S:$S,$G1479)</f>
        <v>0</v>
      </c>
      <c r="AX1479" s="99">
        <f>SUMIFS(通讯通路门店!$X:$X,通讯通路门店!$S:$S,$G1479)</f>
        <v>0</v>
      </c>
      <c r="AY1479" s="99">
        <f>SUMIFS(通讯通路门店!$Y:$Y,通讯通路门店!$S:$S,$G1479)</f>
        <v>0</v>
      </c>
      <c r="AZ1479" s="99">
        <f>SUMIFS(通讯通路门店!$AA:$AA,通讯通路门店!$S:$S,$G1479)</f>
        <v>0</v>
      </c>
      <c r="BA1479" s="99">
        <f t="shared" si="118"/>
        <v>0</v>
      </c>
      <c r="BB1479" s="99">
        <f t="shared" si="119"/>
        <v>0</v>
      </c>
      <c r="BC1479" s="99">
        <f>SUMIFS(通讯通路门店!$W:$W,通讯通路门店!$S:$S,$G1479,通讯通路门店!$J:$J,"荣耀体验店")+SUMIFS(通讯通路门店!$W:$W,通讯通路门店!$S:$S,$G1479,通讯通路门店!$J:$J,"荣耀授权专卖店")</f>
        <v>0</v>
      </c>
      <c r="BD1479" s="99">
        <f>SUMIFS(通讯通路门店!$Z:$Z,通讯通路门店!$S:$S,$G1479,通讯通路门店!$J:$J,"VIVO体验店")</f>
        <v>0</v>
      </c>
      <c r="BE1479" s="99">
        <f>SUMIFS(通讯通路门店!$AB:$AB,通讯通路门店!$S:$S,$G1479,通讯通路门店!$J:$J,"OPPO体验店")</f>
        <v>0</v>
      </c>
      <c r="BF1479" s="99">
        <f>SUMIFS(通讯通路门店!$X:$X,通讯通路门店!$S:$S,$G1479,通讯通路门店!$J:$J,"华为授权体验店")+SUMIFS(通讯通路门店!$AA:$AA,通讯通路门店!$S:$S,$G1479,通讯通路门店!$J:$J,"华为堡垒店")</f>
        <v>0</v>
      </c>
      <c r="BG1479" s="99">
        <f>SUMIFS(通讯通路门店!$Y:$Y,通讯通路门店!$S:$S,$G1479,通讯通路门店!$J:$J,"小米体验店")</f>
        <v>0</v>
      </c>
      <c r="BH1479" s="99">
        <f>SUMIFS(通讯通路门店!$AA:$AA,通讯通路门店!$S:$S,$G1479,通讯通路门店!$J:$J,"苹果体验店")</f>
        <v>0</v>
      </c>
      <c r="BI1479" s="99">
        <f>SUMIFS(通讯通路门店!$K:$K,通讯通路门店!$S:$S,$G1479,通讯通路门店!$J:$J,"其他品牌专卖店")</f>
        <v>0</v>
      </c>
      <c r="BJ1479" s="99">
        <f>SUMIFS(通讯通路门店!$AC:$AC,通讯通路门店!$S:$S,$G1479)</f>
        <v>0</v>
      </c>
      <c r="BK1479" s="99">
        <f>SUMIFS(通讯通路门店!$AD:$AD,通讯通路门店!$S:$S,$G1479)</f>
        <v>0</v>
      </c>
      <c r="BL1479" s="99">
        <f>SUMIFS(通讯通路门店!$AE:$AE,通讯通路门店!$S:$S,$G1479)</f>
        <v>0</v>
      </c>
      <c r="BM1479" s="99">
        <f>SUMIFS(通讯通路门店!$AF:$AF,通讯通路门店!$S:$S,$G1479)</f>
        <v>0</v>
      </c>
      <c r="BN1479" s="99">
        <f>SUMIFS(通讯通路门店!$AG:$AG,通讯通路门店!$S:$S,$G1479)</f>
        <v>0</v>
      </c>
      <c r="BO1479" s="99">
        <f>SUMIFS(通讯通路门店!$AH:$AH,通讯通路门店!$S:$S,$G1479)</f>
        <v>0</v>
      </c>
      <c r="BP1479" s="99">
        <f>SUMIFS(通讯通路门店!$AI:$AI,通讯通路门店!$S:$S,$G1479)</f>
        <v>0</v>
      </c>
      <c r="BQ1479" s="83"/>
    </row>
    <row r="1480" spans="1:69">
      <c r="A1480" s="99" t="str">
        <f>IFERROR(_xlfn.XLOOKUP($G1480,通讯通路门店!$S$4:$S$993933,通讯通路门店!$A$4:$A$993933,0,0),"")</f>
        <v>海南省</v>
      </c>
      <c r="B1480" s="99" t="str">
        <f>IFERROR(_xlfn.XLOOKUP($G1480,通讯通路门店!$S$4:$S$993933,通讯通路门店!$B$4:$B$993933,0,0),"")</f>
        <v>乐东黎族自治县</v>
      </c>
      <c r="C1480" s="99" t="str">
        <f>IFERROR(_xlfn.XLOOKUP($G1480,通讯通路门店!$S$4:$S$993933,通讯通路门店!$C$4:$C$993933,0,0),"")</f>
        <v>乐东黎族自治县</v>
      </c>
      <c r="D1480" s="99" t="str">
        <f>IFERROR(_xlfn.XLOOKUP($G1480,通讯通路门店!$S$4:$S$993933,通讯通路门店!$D$4:$D$993933,0,0),"")</f>
        <v>万冲镇</v>
      </c>
      <c r="E1480" s="83"/>
      <c r="F1480" s="83"/>
      <c r="G1480" s="101"/>
      <c r="H1480" s="102">
        <f>IFERROR(_xlfn.XLOOKUP($G1480,通讯通路门店!$S$4:$S$993933,通讯通路门店!$R$4:$R$993933,0,0),"")</f>
        <v>0</v>
      </c>
      <c r="I1480" s="83"/>
      <c r="J1480" s="83"/>
      <c r="K1480" s="83"/>
      <c r="L1480" s="83"/>
      <c r="M1480" s="83"/>
      <c r="N1480" s="83"/>
      <c r="O1480" s="83"/>
      <c r="P1480" s="83"/>
      <c r="Q1480" s="83"/>
      <c r="R1480" s="83"/>
      <c r="S1480" s="83"/>
      <c r="T1480" s="83"/>
      <c r="U1480" s="99">
        <f>COUNTIF(通讯通路门店!$S:$S,$G1480)</f>
        <v>0</v>
      </c>
      <c r="V1480" s="99">
        <f>COUNTIFS(通讯通路门店!$S:$S,$G1480,通讯通路门店!$J:$J,"综合卖场")</f>
        <v>0</v>
      </c>
      <c r="W1480" s="99">
        <f>SUMIFS(通讯通路门店!$AJ:$AJ,通讯通路门店!$S:$S,通讯客户沙盘!$G1480)</f>
        <v>0</v>
      </c>
      <c r="X1480" s="99">
        <f t="shared" si="115"/>
        <v>0</v>
      </c>
      <c r="Y1480" s="99">
        <f>COUNTIFS(通讯通路门店!$S:$S,$G1480,通讯通路门店!$J:$J,"荣耀体验店")+COUNTIFS(通讯通路门店!$S:$S,$G1480,通讯通路门店!$J:$J,"荣耀授权专卖店")</f>
        <v>0</v>
      </c>
      <c r="Z1480" s="99">
        <f>COUNTIFS(通讯通路门店!$S:$S,$G1480,通讯通路门店!$J:$J,"VIVO体验店")</f>
        <v>0</v>
      </c>
      <c r="AA1480" s="99">
        <f>COUNTIFS(通讯通路门店!$S:$S,$G1480,通讯通路门店!$J:$J,"OPPO体验店")</f>
        <v>0</v>
      </c>
      <c r="AB1480" s="99">
        <f>COUNTIFS(通讯通路门店!$S:$S,$G1480,通讯通路门店!$J:$J,"华为授权体验店")+COUNTIFS(通讯通路门店!$S:$S,$G1480,通讯通路门店!$J:$J,"华为堡垒店")</f>
        <v>0</v>
      </c>
      <c r="AC1480" s="99">
        <f>COUNTIFS(通讯通路门店!$S:$S,$G1480,通讯通路门店!$J:$J,"小米体验店")</f>
        <v>0</v>
      </c>
      <c r="AD1480" s="99">
        <f>COUNTIFS(通讯通路门店!$S:$S,$G1480,通讯通路门店!$J:$J,"苹果体验店")</f>
        <v>0</v>
      </c>
      <c r="AE1480" s="99">
        <f>COUNTIFS(通讯通路门店!$S:$S,$G1480,通讯通路门店!$J:$J,"其他品牌专卖店")</f>
        <v>0</v>
      </c>
      <c r="AF1480" s="99">
        <f>SUMIFS(通讯通路门店!$BI:$BI,通讯通路门店!$S:$S,$G1480)</f>
        <v>0</v>
      </c>
      <c r="AG1480" s="99">
        <f>SUMIFS(通讯通路门店!$BH:$BH,通讯通路门店!$S:$S,$G1480)</f>
        <v>0</v>
      </c>
      <c r="AH1480" s="99">
        <f t="shared" si="116"/>
        <v>0</v>
      </c>
      <c r="AI1480" s="99">
        <f>SUMIFS(通讯通路门店!$BB:$BB,通讯通路门店!$S:$S,$G1480)</f>
        <v>0</v>
      </c>
      <c r="AJ1480" s="99">
        <f>SUMIFS(通讯通路门店!$BE:$BE,通讯通路门店!$S:$S,$G1480)</f>
        <v>0</v>
      </c>
      <c r="AK1480" s="99">
        <f>SUMIFS(通讯通路门店!$BG:$BG,通讯通路门店!$S:$S,$G1480)</f>
        <v>0</v>
      </c>
      <c r="AL1480" s="99">
        <f>SUMIFS(通讯通路门店!$BC:$BC,通讯通路门店!$S:$S,$G1480)</f>
        <v>0</v>
      </c>
      <c r="AM1480" s="99">
        <f>SUMIFS(通讯通路门店!$BD:$BD,通讯通路门店!$S:$S,$G1480)</f>
        <v>0</v>
      </c>
      <c r="AN1480" s="99">
        <f>SUMIFS(通讯通路门店!$BF:$BF,通讯通路门店!$S:$S,$G1480)</f>
        <v>0</v>
      </c>
      <c r="AO1480" s="99">
        <f t="shared" si="117"/>
        <v>0</v>
      </c>
      <c r="AP1480" s="99">
        <f>SUMIFS(通讯通路门店!$K:$K,通讯通路门店!$S:$S,$G1480)</f>
        <v>0</v>
      </c>
      <c r="AQ1480" s="83"/>
      <c r="AR1480" s="99">
        <f>SUMIFS(通讯通路门店!$T:$T,通讯通路门店!$S:$S,$G1480)</f>
        <v>0</v>
      </c>
      <c r="AS1480" s="99">
        <f>SUMIFS(通讯通路门店!$U:$U,通讯通路门店!$S:$S,$G1480)</f>
        <v>0</v>
      </c>
      <c r="AT1480" s="99">
        <f>SUMIFS(通讯通路门店!$V:$V,通讯通路门店!$S:$S,$G1480)</f>
        <v>0</v>
      </c>
      <c r="AU1480" s="99">
        <f>SUMIFS(通讯通路门店!$W:$W,通讯通路门店!$S:$S,$G1480)</f>
        <v>0</v>
      </c>
      <c r="AV1480" s="99">
        <f>SUMIFS(通讯通路门店!$Z:$Z,通讯通路门店!$S:$S,$G1480)</f>
        <v>0</v>
      </c>
      <c r="AW1480" s="99">
        <f>SUMIFS(通讯通路门店!$AB:$AB,通讯通路门店!$S:$S,$G1480)</f>
        <v>0</v>
      </c>
      <c r="AX1480" s="99">
        <f>SUMIFS(通讯通路门店!$X:$X,通讯通路门店!$S:$S,$G1480)</f>
        <v>0</v>
      </c>
      <c r="AY1480" s="99">
        <f>SUMIFS(通讯通路门店!$Y:$Y,通讯通路门店!$S:$S,$G1480)</f>
        <v>0</v>
      </c>
      <c r="AZ1480" s="99">
        <f>SUMIFS(通讯通路门店!$AA:$AA,通讯通路门店!$S:$S,$G1480)</f>
        <v>0</v>
      </c>
      <c r="BA1480" s="99">
        <f t="shared" si="118"/>
        <v>0</v>
      </c>
      <c r="BB1480" s="99">
        <f t="shared" si="119"/>
        <v>0</v>
      </c>
      <c r="BC1480" s="99">
        <f>SUMIFS(通讯通路门店!$W:$W,通讯通路门店!$S:$S,$G1480,通讯通路门店!$J:$J,"荣耀体验店")+SUMIFS(通讯通路门店!$W:$W,通讯通路门店!$S:$S,$G1480,通讯通路门店!$J:$J,"荣耀授权专卖店")</f>
        <v>0</v>
      </c>
      <c r="BD1480" s="99">
        <f>SUMIFS(通讯通路门店!$Z:$Z,通讯通路门店!$S:$S,$G1480,通讯通路门店!$J:$J,"VIVO体验店")</f>
        <v>0</v>
      </c>
      <c r="BE1480" s="99">
        <f>SUMIFS(通讯通路门店!$AB:$AB,通讯通路门店!$S:$S,$G1480,通讯通路门店!$J:$J,"OPPO体验店")</f>
        <v>0</v>
      </c>
      <c r="BF1480" s="99">
        <f>SUMIFS(通讯通路门店!$X:$X,通讯通路门店!$S:$S,$G1480,通讯通路门店!$J:$J,"华为授权体验店")+SUMIFS(通讯通路门店!$AA:$AA,通讯通路门店!$S:$S,$G1480,通讯通路门店!$J:$J,"华为堡垒店")</f>
        <v>0</v>
      </c>
      <c r="BG1480" s="99">
        <f>SUMIFS(通讯通路门店!$Y:$Y,通讯通路门店!$S:$S,$G1480,通讯通路门店!$J:$J,"小米体验店")</f>
        <v>0</v>
      </c>
      <c r="BH1480" s="99">
        <f>SUMIFS(通讯通路门店!$AA:$AA,通讯通路门店!$S:$S,$G1480,通讯通路门店!$J:$J,"苹果体验店")</f>
        <v>0</v>
      </c>
      <c r="BI1480" s="99">
        <f>SUMIFS(通讯通路门店!$K:$K,通讯通路门店!$S:$S,$G1480,通讯通路门店!$J:$J,"其他品牌专卖店")</f>
        <v>0</v>
      </c>
      <c r="BJ1480" s="99">
        <f>SUMIFS(通讯通路门店!$AC:$AC,通讯通路门店!$S:$S,$G1480)</f>
        <v>0</v>
      </c>
      <c r="BK1480" s="99">
        <f>SUMIFS(通讯通路门店!$AD:$AD,通讯通路门店!$S:$S,$G1480)</f>
        <v>0</v>
      </c>
      <c r="BL1480" s="99">
        <f>SUMIFS(通讯通路门店!$AE:$AE,通讯通路门店!$S:$S,$G1480)</f>
        <v>0</v>
      </c>
      <c r="BM1480" s="99">
        <f>SUMIFS(通讯通路门店!$AF:$AF,通讯通路门店!$S:$S,$G1480)</f>
        <v>0</v>
      </c>
      <c r="BN1480" s="99">
        <f>SUMIFS(通讯通路门店!$AG:$AG,通讯通路门店!$S:$S,$G1480)</f>
        <v>0</v>
      </c>
      <c r="BO1480" s="99">
        <f>SUMIFS(通讯通路门店!$AH:$AH,通讯通路门店!$S:$S,$G1480)</f>
        <v>0</v>
      </c>
      <c r="BP1480" s="99">
        <f>SUMIFS(通讯通路门店!$AI:$AI,通讯通路门店!$S:$S,$G1480)</f>
        <v>0</v>
      </c>
      <c r="BQ1480" s="83"/>
    </row>
    <row r="1481" spans="1:69">
      <c r="A1481" s="99" t="str">
        <f>IFERROR(_xlfn.XLOOKUP($G1481,通讯通路门店!$S$4:$S$993933,通讯通路门店!$A$4:$A$993933,0,0),"")</f>
        <v>海南省</v>
      </c>
      <c r="B1481" s="99" t="str">
        <f>IFERROR(_xlfn.XLOOKUP($G1481,通讯通路门店!$S$4:$S$993933,通讯通路门店!$B$4:$B$993933,0,0),"")</f>
        <v>乐东黎族自治县</v>
      </c>
      <c r="C1481" s="99" t="str">
        <f>IFERROR(_xlfn.XLOOKUP($G1481,通讯通路门店!$S$4:$S$993933,通讯通路门店!$C$4:$C$993933,0,0),"")</f>
        <v>乐东黎族自治县</v>
      </c>
      <c r="D1481" s="99" t="str">
        <f>IFERROR(_xlfn.XLOOKUP($G1481,通讯通路门店!$S$4:$S$993933,通讯通路门店!$D$4:$D$993933,0,0),"")</f>
        <v>万冲镇</v>
      </c>
      <c r="E1481" s="83"/>
      <c r="F1481" s="83"/>
      <c r="G1481" s="101"/>
      <c r="H1481" s="102">
        <f>IFERROR(_xlfn.XLOOKUP($G1481,通讯通路门店!$S$4:$S$993933,通讯通路门店!$R$4:$R$993933,0,0),"")</f>
        <v>0</v>
      </c>
      <c r="I1481" s="83"/>
      <c r="J1481" s="83"/>
      <c r="K1481" s="83"/>
      <c r="L1481" s="83"/>
      <c r="M1481" s="83"/>
      <c r="N1481" s="83"/>
      <c r="O1481" s="83"/>
      <c r="P1481" s="83"/>
      <c r="Q1481" s="83"/>
      <c r="R1481" s="83"/>
      <c r="S1481" s="83"/>
      <c r="T1481" s="83"/>
      <c r="U1481" s="99">
        <f>COUNTIF(通讯通路门店!$S:$S,$G1481)</f>
        <v>0</v>
      </c>
      <c r="V1481" s="99">
        <f>COUNTIFS(通讯通路门店!$S:$S,$G1481,通讯通路门店!$J:$J,"综合卖场")</f>
        <v>0</v>
      </c>
      <c r="W1481" s="99">
        <f>SUMIFS(通讯通路门店!$AJ:$AJ,通讯通路门店!$S:$S,通讯客户沙盘!$G1481)</f>
        <v>0</v>
      </c>
      <c r="X1481" s="99">
        <f t="shared" si="115"/>
        <v>0</v>
      </c>
      <c r="Y1481" s="99">
        <f>COUNTIFS(通讯通路门店!$S:$S,$G1481,通讯通路门店!$J:$J,"荣耀体验店")+COUNTIFS(通讯通路门店!$S:$S,$G1481,通讯通路门店!$J:$J,"荣耀授权专卖店")</f>
        <v>0</v>
      </c>
      <c r="Z1481" s="99">
        <f>COUNTIFS(通讯通路门店!$S:$S,$G1481,通讯通路门店!$J:$J,"VIVO体验店")</f>
        <v>0</v>
      </c>
      <c r="AA1481" s="99">
        <f>COUNTIFS(通讯通路门店!$S:$S,$G1481,通讯通路门店!$J:$J,"OPPO体验店")</f>
        <v>0</v>
      </c>
      <c r="AB1481" s="99">
        <f>COUNTIFS(通讯通路门店!$S:$S,$G1481,通讯通路门店!$J:$J,"华为授权体验店")+COUNTIFS(通讯通路门店!$S:$S,$G1481,通讯通路门店!$J:$J,"华为堡垒店")</f>
        <v>0</v>
      </c>
      <c r="AC1481" s="99">
        <f>COUNTIFS(通讯通路门店!$S:$S,$G1481,通讯通路门店!$J:$J,"小米体验店")</f>
        <v>0</v>
      </c>
      <c r="AD1481" s="99">
        <f>COUNTIFS(通讯通路门店!$S:$S,$G1481,通讯通路门店!$J:$J,"苹果体验店")</f>
        <v>0</v>
      </c>
      <c r="AE1481" s="99">
        <f>COUNTIFS(通讯通路门店!$S:$S,$G1481,通讯通路门店!$J:$J,"其他品牌专卖店")</f>
        <v>0</v>
      </c>
      <c r="AF1481" s="99">
        <f>SUMIFS(通讯通路门店!$BI:$BI,通讯通路门店!$S:$S,$G1481)</f>
        <v>0</v>
      </c>
      <c r="AG1481" s="99">
        <f>SUMIFS(通讯通路门店!$BH:$BH,通讯通路门店!$S:$S,$G1481)</f>
        <v>0</v>
      </c>
      <c r="AH1481" s="99">
        <f t="shared" si="116"/>
        <v>0</v>
      </c>
      <c r="AI1481" s="99">
        <f>SUMIFS(通讯通路门店!$BB:$BB,通讯通路门店!$S:$S,$G1481)</f>
        <v>0</v>
      </c>
      <c r="AJ1481" s="99">
        <f>SUMIFS(通讯通路门店!$BE:$BE,通讯通路门店!$S:$S,$G1481)</f>
        <v>0</v>
      </c>
      <c r="AK1481" s="99">
        <f>SUMIFS(通讯通路门店!$BG:$BG,通讯通路门店!$S:$S,$G1481)</f>
        <v>0</v>
      </c>
      <c r="AL1481" s="99">
        <f>SUMIFS(通讯通路门店!$BC:$BC,通讯通路门店!$S:$S,$G1481)</f>
        <v>0</v>
      </c>
      <c r="AM1481" s="99">
        <f>SUMIFS(通讯通路门店!$BD:$BD,通讯通路门店!$S:$S,$G1481)</f>
        <v>0</v>
      </c>
      <c r="AN1481" s="99">
        <f>SUMIFS(通讯通路门店!$BF:$BF,通讯通路门店!$S:$S,$G1481)</f>
        <v>0</v>
      </c>
      <c r="AO1481" s="99">
        <f t="shared" si="117"/>
        <v>0</v>
      </c>
      <c r="AP1481" s="99">
        <f>SUMIFS(通讯通路门店!$K:$K,通讯通路门店!$S:$S,$G1481)</f>
        <v>0</v>
      </c>
      <c r="AQ1481" s="83"/>
      <c r="AR1481" s="99">
        <f>SUMIFS(通讯通路门店!$T:$T,通讯通路门店!$S:$S,$G1481)</f>
        <v>0</v>
      </c>
      <c r="AS1481" s="99">
        <f>SUMIFS(通讯通路门店!$U:$U,通讯通路门店!$S:$S,$G1481)</f>
        <v>0</v>
      </c>
      <c r="AT1481" s="99">
        <f>SUMIFS(通讯通路门店!$V:$V,通讯通路门店!$S:$S,$G1481)</f>
        <v>0</v>
      </c>
      <c r="AU1481" s="99">
        <f>SUMIFS(通讯通路门店!$W:$W,通讯通路门店!$S:$S,$G1481)</f>
        <v>0</v>
      </c>
      <c r="AV1481" s="99">
        <f>SUMIFS(通讯通路门店!$Z:$Z,通讯通路门店!$S:$S,$G1481)</f>
        <v>0</v>
      </c>
      <c r="AW1481" s="99">
        <f>SUMIFS(通讯通路门店!$AB:$AB,通讯通路门店!$S:$S,$G1481)</f>
        <v>0</v>
      </c>
      <c r="AX1481" s="99">
        <f>SUMIFS(通讯通路门店!$X:$X,通讯通路门店!$S:$S,$G1481)</f>
        <v>0</v>
      </c>
      <c r="AY1481" s="99">
        <f>SUMIFS(通讯通路门店!$Y:$Y,通讯通路门店!$S:$S,$G1481)</f>
        <v>0</v>
      </c>
      <c r="AZ1481" s="99">
        <f>SUMIFS(通讯通路门店!$AA:$AA,通讯通路门店!$S:$S,$G1481)</f>
        <v>0</v>
      </c>
      <c r="BA1481" s="99">
        <f t="shared" si="118"/>
        <v>0</v>
      </c>
      <c r="BB1481" s="99">
        <f t="shared" si="119"/>
        <v>0</v>
      </c>
      <c r="BC1481" s="99">
        <f>SUMIFS(通讯通路门店!$W:$W,通讯通路门店!$S:$S,$G1481,通讯通路门店!$J:$J,"荣耀体验店")+SUMIFS(通讯通路门店!$W:$W,通讯通路门店!$S:$S,$G1481,通讯通路门店!$J:$J,"荣耀授权专卖店")</f>
        <v>0</v>
      </c>
      <c r="BD1481" s="99">
        <f>SUMIFS(通讯通路门店!$Z:$Z,通讯通路门店!$S:$S,$G1481,通讯通路门店!$J:$J,"VIVO体验店")</f>
        <v>0</v>
      </c>
      <c r="BE1481" s="99">
        <f>SUMIFS(通讯通路门店!$AB:$AB,通讯通路门店!$S:$S,$G1481,通讯通路门店!$J:$J,"OPPO体验店")</f>
        <v>0</v>
      </c>
      <c r="BF1481" s="99">
        <f>SUMIFS(通讯通路门店!$X:$X,通讯通路门店!$S:$S,$G1481,通讯通路门店!$J:$J,"华为授权体验店")+SUMIFS(通讯通路门店!$AA:$AA,通讯通路门店!$S:$S,$G1481,通讯通路门店!$J:$J,"华为堡垒店")</f>
        <v>0</v>
      </c>
      <c r="BG1481" s="99">
        <f>SUMIFS(通讯通路门店!$Y:$Y,通讯通路门店!$S:$S,$G1481,通讯通路门店!$J:$J,"小米体验店")</f>
        <v>0</v>
      </c>
      <c r="BH1481" s="99">
        <f>SUMIFS(通讯通路门店!$AA:$AA,通讯通路门店!$S:$S,$G1481,通讯通路门店!$J:$J,"苹果体验店")</f>
        <v>0</v>
      </c>
      <c r="BI1481" s="99">
        <f>SUMIFS(通讯通路门店!$K:$K,通讯通路门店!$S:$S,$G1481,通讯通路门店!$J:$J,"其他品牌专卖店")</f>
        <v>0</v>
      </c>
      <c r="BJ1481" s="99">
        <f>SUMIFS(通讯通路门店!$AC:$AC,通讯通路门店!$S:$S,$G1481)</f>
        <v>0</v>
      </c>
      <c r="BK1481" s="99">
        <f>SUMIFS(通讯通路门店!$AD:$AD,通讯通路门店!$S:$S,$G1481)</f>
        <v>0</v>
      </c>
      <c r="BL1481" s="99">
        <f>SUMIFS(通讯通路门店!$AE:$AE,通讯通路门店!$S:$S,$G1481)</f>
        <v>0</v>
      </c>
      <c r="BM1481" s="99">
        <f>SUMIFS(通讯通路门店!$AF:$AF,通讯通路门店!$S:$S,$G1481)</f>
        <v>0</v>
      </c>
      <c r="BN1481" s="99">
        <f>SUMIFS(通讯通路门店!$AG:$AG,通讯通路门店!$S:$S,$G1481)</f>
        <v>0</v>
      </c>
      <c r="BO1481" s="99">
        <f>SUMIFS(通讯通路门店!$AH:$AH,通讯通路门店!$S:$S,$G1481)</f>
        <v>0</v>
      </c>
      <c r="BP1481" s="99">
        <f>SUMIFS(通讯通路门店!$AI:$AI,通讯通路门店!$S:$S,$G1481)</f>
        <v>0</v>
      </c>
      <c r="BQ1481" s="83"/>
    </row>
    <row r="1482" spans="1:69">
      <c r="A1482" s="99" t="str">
        <f>IFERROR(_xlfn.XLOOKUP($G1482,通讯通路门店!$S$4:$S$993933,通讯通路门店!$A$4:$A$993933,0,0),"")</f>
        <v>海南省</v>
      </c>
      <c r="B1482" s="99" t="str">
        <f>IFERROR(_xlfn.XLOOKUP($G1482,通讯通路门店!$S$4:$S$993933,通讯通路门店!$B$4:$B$993933,0,0),"")</f>
        <v>乐东黎族自治县</v>
      </c>
      <c r="C1482" s="99" t="str">
        <f>IFERROR(_xlfn.XLOOKUP($G1482,通讯通路门店!$S$4:$S$993933,通讯通路门店!$C$4:$C$993933,0,0),"")</f>
        <v>乐东黎族自治县</v>
      </c>
      <c r="D1482" s="99" t="str">
        <f>IFERROR(_xlfn.XLOOKUP($G1482,通讯通路门店!$S$4:$S$993933,通讯通路门店!$D$4:$D$993933,0,0),"")</f>
        <v>万冲镇</v>
      </c>
      <c r="E1482" s="83"/>
      <c r="F1482" s="83"/>
      <c r="G1482" s="101"/>
      <c r="H1482" s="102">
        <f>IFERROR(_xlfn.XLOOKUP($G1482,通讯通路门店!$S$4:$S$993933,通讯通路门店!$R$4:$R$993933,0,0),"")</f>
        <v>0</v>
      </c>
      <c r="I1482" s="83"/>
      <c r="J1482" s="83"/>
      <c r="K1482" s="83"/>
      <c r="L1482" s="83"/>
      <c r="M1482" s="83"/>
      <c r="N1482" s="83"/>
      <c r="O1482" s="83"/>
      <c r="P1482" s="83"/>
      <c r="Q1482" s="83"/>
      <c r="R1482" s="83"/>
      <c r="S1482" s="83"/>
      <c r="T1482" s="83"/>
      <c r="U1482" s="99">
        <f>COUNTIF(通讯通路门店!$S:$S,$G1482)</f>
        <v>0</v>
      </c>
      <c r="V1482" s="99">
        <f>COUNTIFS(通讯通路门店!$S:$S,$G1482,通讯通路门店!$J:$J,"综合卖场")</f>
        <v>0</v>
      </c>
      <c r="W1482" s="99">
        <f>SUMIFS(通讯通路门店!$AJ:$AJ,通讯通路门店!$S:$S,通讯客户沙盘!$G1482)</f>
        <v>0</v>
      </c>
      <c r="X1482" s="99">
        <f t="shared" si="115"/>
        <v>0</v>
      </c>
      <c r="Y1482" s="99">
        <f>COUNTIFS(通讯通路门店!$S:$S,$G1482,通讯通路门店!$J:$J,"荣耀体验店")+COUNTIFS(通讯通路门店!$S:$S,$G1482,通讯通路门店!$J:$J,"荣耀授权专卖店")</f>
        <v>0</v>
      </c>
      <c r="Z1482" s="99">
        <f>COUNTIFS(通讯通路门店!$S:$S,$G1482,通讯通路门店!$J:$J,"VIVO体验店")</f>
        <v>0</v>
      </c>
      <c r="AA1482" s="99">
        <f>COUNTIFS(通讯通路门店!$S:$S,$G1482,通讯通路门店!$J:$J,"OPPO体验店")</f>
        <v>0</v>
      </c>
      <c r="AB1482" s="99">
        <f>COUNTIFS(通讯通路门店!$S:$S,$G1482,通讯通路门店!$J:$J,"华为授权体验店")+COUNTIFS(通讯通路门店!$S:$S,$G1482,通讯通路门店!$J:$J,"华为堡垒店")</f>
        <v>0</v>
      </c>
      <c r="AC1482" s="99">
        <f>COUNTIFS(通讯通路门店!$S:$S,$G1482,通讯通路门店!$J:$J,"小米体验店")</f>
        <v>0</v>
      </c>
      <c r="AD1482" s="99">
        <f>COUNTIFS(通讯通路门店!$S:$S,$G1482,通讯通路门店!$J:$J,"苹果体验店")</f>
        <v>0</v>
      </c>
      <c r="AE1482" s="99">
        <f>COUNTIFS(通讯通路门店!$S:$S,$G1482,通讯通路门店!$J:$J,"其他品牌专卖店")</f>
        <v>0</v>
      </c>
      <c r="AF1482" s="99">
        <f>SUMIFS(通讯通路门店!$BI:$BI,通讯通路门店!$S:$S,$G1482)</f>
        <v>0</v>
      </c>
      <c r="AG1482" s="99">
        <f>SUMIFS(通讯通路门店!$BH:$BH,通讯通路门店!$S:$S,$G1482)</f>
        <v>0</v>
      </c>
      <c r="AH1482" s="99">
        <f t="shared" si="116"/>
        <v>0</v>
      </c>
      <c r="AI1482" s="99">
        <f>SUMIFS(通讯通路门店!$BB:$BB,通讯通路门店!$S:$S,$G1482)</f>
        <v>0</v>
      </c>
      <c r="AJ1482" s="99">
        <f>SUMIFS(通讯通路门店!$BE:$BE,通讯通路门店!$S:$S,$G1482)</f>
        <v>0</v>
      </c>
      <c r="AK1482" s="99">
        <f>SUMIFS(通讯通路门店!$BG:$BG,通讯通路门店!$S:$S,$G1482)</f>
        <v>0</v>
      </c>
      <c r="AL1482" s="99">
        <f>SUMIFS(通讯通路门店!$BC:$BC,通讯通路门店!$S:$S,$G1482)</f>
        <v>0</v>
      </c>
      <c r="AM1482" s="99">
        <f>SUMIFS(通讯通路门店!$BD:$BD,通讯通路门店!$S:$S,$G1482)</f>
        <v>0</v>
      </c>
      <c r="AN1482" s="99">
        <f>SUMIFS(通讯通路门店!$BF:$BF,通讯通路门店!$S:$S,$G1482)</f>
        <v>0</v>
      </c>
      <c r="AO1482" s="99">
        <f t="shared" si="117"/>
        <v>0</v>
      </c>
      <c r="AP1482" s="99">
        <f>SUMIFS(通讯通路门店!$K:$K,通讯通路门店!$S:$S,$G1482)</f>
        <v>0</v>
      </c>
      <c r="AQ1482" s="83"/>
      <c r="AR1482" s="99">
        <f>SUMIFS(通讯通路门店!$T:$T,通讯通路门店!$S:$S,$G1482)</f>
        <v>0</v>
      </c>
      <c r="AS1482" s="99">
        <f>SUMIFS(通讯通路门店!$U:$U,通讯通路门店!$S:$S,$G1482)</f>
        <v>0</v>
      </c>
      <c r="AT1482" s="99">
        <f>SUMIFS(通讯通路门店!$V:$V,通讯通路门店!$S:$S,$G1482)</f>
        <v>0</v>
      </c>
      <c r="AU1482" s="99">
        <f>SUMIFS(通讯通路门店!$W:$W,通讯通路门店!$S:$S,$G1482)</f>
        <v>0</v>
      </c>
      <c r="AV1482" s="99">
        <f>SUMIFS(通讯通路门店!$Z:$Z,通讯通路门店!$S:$S,$G1482)</f>
        <v>0</v>
      </c>
      <c r="AW1482" s="99">
        <f>SUMIFS(通讯通路门店!$AB:$AB,通讯通路门店!$S:$S,$G1482)</f>
        <v>0</v>
      </c>
      <c r="AX1482" s="99">
        <f>SUMIFS(通讯通路门店!$X:$X,通讯通路门店!$S:$S,$G1482)</f>
        <v>0</v>
      </c>
      <c r="AY1482" s="99">
        <f>SUMIFS(通讯通路门店!$Y:$Y,通讯通路门店!$S:$S,$G1482)</f>
        <v>0</v>
      </c>
      <c r="AZ1482" s="99">
        <f>SUMIFS(通讯通路门店!$AA:$AA,通讯通路门店!$S:$S,$G1482)</f>
        <v>0</v>
      </c>
      <c r="BA1482" s="99">
        <f t="shared" si="118"/>
        <v>0</v>
      </c>
      <c r="BB1482" s="99">
        <f t="shared" si="119"/>
        <v>0</v>
      </c>
      <c r="BC1482" s="99">
        <f>SUMIFS(通讯通路门店!$W:$W,通讯通路门店!$S:$S,$G1482,通讯通路门店!$J:$J,"荣耀体验店")+SUMIFS(通讯通路门店!$W:$W,通讯通路门店!$S:$S,$G1482,通讯通路门店!$J:$J,"荣耀授权专卖店")</f>
        <v>0</v>
      </c>
      <c r="BD1482" s="99">
        <f>SUMIFS(通讯通路门店!$Z:$Z,通讯通路门店!$S:$S,$G1482,通讯通路门店!$J:$J,"VIVO体验店")</f>
        <v>0</v>
      </c>
      <c r="BE1482" s="99">
        <f>SUMIFS(通讯通路门店!$AB:$AB,通讯通路门店!$S:$S,$G1482,通讯通路门店!$J:$J,"OPPO体验店")</f>
        <v>0</v>
      </c>
      <c r="BF1482" s="99">
        <f>SUMIFS(通讯通路门店!$X:$X,通讯通路门店!$S:$S,$G1482,通讯通路门店!$J:$J,"华为授权体验店")+SUMIFS(通讯通路门店!$AA:$AA,通讯通路门店!$S:$S,$G1482,通讯通路门店!$J:$J,"华为堡垒店")</f>
        <v>0</v>
      </c>
      <c r="BG1482" s="99">
        <f>SUMIFS(通讯通路门店!$Y:$Y,通讯通路门店!$S:$S,$G1482,通讯通路门店!$J:$J,"小米体验店")</f>
        <v>0</v>
      </c>
      <c r="BH1482" s="99">
        <f>SUMIFS(通讯通路门店!$AA:$AA,通讯通路门店!$S:$S,$G1482,通讯通路门店!$J:$J,"苹果体验店")</f>
        <v>0</v>
      </c>
      <c r="BI1482" s="99">
        <f>SUMIFS(通讯通路门店!$K:$K,通讯通路门店!$S:$S,$G1482,通讯通路门店!$J:$J,"其他品牌专卖店")</f>
        <v>0</v>
      </c>
      <c r="BJ1482" s="99">
        <f>SUMIFS(通讯通路门店!$AC:$AC,通讯通路门店!$S:$S,$G1482)</f>
        <v>0</v>
      </c>
      <c r="BK1482" s="99">
        <f>SUMIFS(通讯通路门店!$AD:$AD,通讯通路门店!$S:$S,$G1482)</f>
        <v>0</v>
      </c>
      <c r="BL1482" s="99">
        <f>SUMIFS(通讯通路门店!$AE:$AE,通讯通路门店!$S:$S,$G1482)</f>
        <v>0</v>
      </c>
      <c r="BM1482" s="99">
        <f>SUMIFS(通讯通路门店!$AF:$AF,通讯通路门店!$S:$S,$G1482)</f>
        <v>0</v>
      </c>
      <c r="BN1482" s="99">
        <f>SUMIFS(通讯通路门店!$AG:$AG,通讯通路门店!$S:$S,$G1482)</f>
        <v>0</v>
      </c>
      <c r="BO1482" s="99">
        <f>SUMIFS(通讯通路门店!$AH:$AH,通讯通路门店!$S:$S,$G1482)</f>
        <v>0</v>
      </c>
      <c r="BP1482" s="99">
        <f>SUMIFS(通讯通路门店!$AI:$AI,通讯通路门店!$S:$S,$G1482)</f>
        <v>0</v>
      </c>
      <c r="BQ1482" s="83"/>
    </row>
    <row r="1483" spans="1:69">
      <c r="A1483" s="99" t="str">
        <f>IFERROR(_xlfn.XLOOKUP($G1483,通讯通路门店!$S$4:$S$993933,通讯通路门店!$A$4:$A$993933,0,0),"")</f>
        <v>海南省</v>
      </c>
      <c r="B1483" s="99" t="str">
        <f>IFERROR(_xlfn.XLOOKUP($G1483,通讯通路门店!$S$4:$S$993933,通讯通路门店!$B$4:$B$993933,0,0),"")</f>
        <v>乐东黎族自治县</v>
      </c>
      <c r="C1483" s="99" t="str">
        <f>IFERROR(_xlfn.XLOOKUP($G1483,通讯通路门店!$S$4:$S$993933,通讯通路门店!$C$4:$C$993933,0,0),"")</f>
        <v>乐东黎族自治县</v>
      </c>
      <c r="D1483" s="99" t="str">
        <f>IFERROR(_xlfn.XLOOKUP($G1483,通讯通路门店!$S$4:$S$993933,通讯通路门店!$D$4:$D$993933,0,0),"")</f>
        <v>万冲镇</v>
      </c>
      <c r="E1483" s="83"/>
      <c r="F1483" s="83"/>
      <c r="G1483" s="101"/>
      <c r="H1483" s="102">
        <f>IFERROR(_xlfn.XLOOKUP($G1483,通讯通路门店!$S$4:$S$993933,通讯通路门店!$R$4:$R$993933,0,0),"")</f>
        <v>0</v>
      </c>
      <c r="I1483" s="83"/>
      <c r="J1483" s="83"/>
      <c r="K1483" s="83"/>
      <c r="L1483" s="83"/>
      <c r="M1483" s="83"/>
      <c r="N1483" s="83"/>
      <c r="O1483" s="83"/>
      <c r="P1483" s="83"/>
      <c r="Q1483" s="83"/>
      <c r="R1483" s="83"/>
      <c r="S1483" s="83"/>
      <c r="T1483" s="83"/>
      <c r="U1483" s="99">
        <f>COUNTIF(通讯通路门店!$S:$S,$G1483)</f>
        <v>0</v>
      </c>
      <c r="V1483" s="99">
        <f>COUNTIFS(通讯通路门店!$S:$S,$G1483,通讯通路门店!$J:$J,"综合卖场")</f>
        <v>0</v>
      </c>
      <c r="W1483" s="99">
        <f>SUMIFS(通讯通路门店!$AJ:$AJ,通讯通路门店!$S:$S,通讯客户沙盘!$G1483)</f>
        <v>0</v>
      </c>
      <c r="X1483" s="99">
        <f t="shared" si="115"/>
        <v>0</v>
      </c>
      <c r="Y1483" s="99">
        <f>COUNTIFS(通讯通路门店!$S:$S,$G1483,通讯通路门店!$J:$J,"荣耀体验店")+COUNTIFS(通讯通路门店!$S:$S,$G1483,通讯通路门店!$J:$J,"荣耀授权专卖店")</f>
        <v>0</v>
      </c>
      <c r="Z1483" s="99">
        <f>COUNTIFS(通讯通路门店!$S:$S,$G1483,通讯通路门店!$J:$J,"VIVO体验店")</f>
        <v>0</v>
      </c>
      <c r="AA1483" s="99">
        <f>COUNTIFS(通讯通路门店!$S:$S,$G1483,通讯通路门店!$J:$J,"OPPO体验店")</f>
        <v>0</v>
      </c>
      <c r="AB1483" s="99">
        <f>COUNTIFS(通讯通路门店!$S:$S,$G1483,通讯通路门店!$J:$J,"华为授权体验店")+COUNTIFS(通讯通路门店!$S:$S,$G1483,通讯通路门店!$J:$J,"华为堡垒店")</f>
        <v>0</v>
      </c>
      <c r="AC1483" s="99">
        <f>COUNTIFS(通讯通路门店!$S:$S,$G1483,通讯通路门店!$J:$J,"小米体验店")</f>
        <v>0</v>
      </c>
      <c r="AD1483" s="99">
        <f>COUNTIFS(通讯通路门店!$S:$S,$G1483,通讯通路门店!$J:$J,"苹果体验店")</f>
        <v>0</v>
      </c>
      <c r="AE1483" s="99">
        <f>COUNTIFS(通讯通路门店!$S:$S,$G1483,通讯通路门店!$J:$J,"其他品牌专卖店")</f>
        <v>0</v>
      </c>
      <c r="AF1483" s="99">
        <f>SUMIFS(通讯通路门店!$BI:$BI,通讯通路门店!$S:$S,$G1483)</f>
        <v>0</v>
      </c>
      <c r="AG1483" s="99">
        <f>SUMIFS(通讯通路门店!$BH:$BH,通讯通路门店!$S:$S,$G1483)</f>
        <v>0</v>
      </c>
      <c r="AH1483" s="99">
        <f t="shared" si="116"/>
        <v>0</v>
      </c>
      <c r="AI1483" s="99">
        <f>SUMIFS(通讯通路门店!$BB:$BB,通讯通路门店!$S:$S,$G1483)</f>
        <v>0</v>
      </c>
      <c r="AJ1483" s="99">
        <f>SUMIFS(通讯通路门店!$BE:$BE,通讯通路门店!$S:$S,$G1483)</f>
        <v>0</v>
      </c>
      <c r="AK1483" s="99">
        <f>SUMIFS(通讯通路门店!$BG:$BG,通讯通路门店!$S:$S,$G1483)</f>
        <v>0</v>
      </c>
      <c r="AL1483" s="99">
        <f>SUMIFS(通讯通路门店!$BC:$BC,通讯通路门店!$S:$S,$G1483)</f>
        <v>0</v>
      </c>
      <c r="AM1483" s="99">
        <f>SUMIFS(通讯通路门店!$BD:$BD,通讯通路门店!$S:$S,$G1483)</f>
        <v>0</v>
      </c>
      <c r="AN1483" s="99">
        <f>SUMIFS(通讯通路门店!$BF:$BF,通讯通路门店!$S:$S,$G1483)</f>
        <v>0</v>
      </c>
      <c r="AO1483" s="99">
        <f t="shared" si="117"/>
        <v>0</v>
      </c>
      <c r="AP1483" s="99">
        <f>SUMIFS(通讯通路门店!$K:$K,通讯通路门店!$S:$S,$G1483)</f>
        <v>0</v>
      </c>
      <c r="AQ1483" s="83"/>
      <c r="AR1483" s="99">
        <f>SUMIFS(通讯通路门店!$T:$T,通讯通路门店!$S:$S,$G1483)</f>
        <v>0</v>
      </c>
      <c r="AS1483" s="99">
        <f>SUMIFS(通讯通路门店!$U:$U,通讯通路门店!$S:$S,$G1483)</f>
        <v>0</v>
      </c>
      <c r="AT1483" s="99">
        <f>SUMIFS(通讯通路门店!$V:$V,通讯通路门店!$S:$S,$G1483)</f>
        <v>0</v>
      </c>
      <c r="AU1483" s="99">
        <f>SUMIFS(通讯通路门店!$W:$W,通讯通路门店!$S:$S,$G1483)</f>
        <v>0</v>
      </c>
      <c r="AV1483" s="99">
        <f>SUMIFS(通讯通路门店!$Z:$Z,通讯通路门店!$S:$S,$G1483)</f>
        <v>0</v>
      </c>
      <c r="AW1483" s="99">
        <f>SUMIFS(通讯通路门店!$AB:$AB,通讯通路门店!$S:$S,$G1483)</f>
        <v>0</v>
      </c>
      <c r="AX1483" s="99">
        <f>SUMIFS(通讯通路门店!$X:$X,通讯通路门店!$S:$S,$G1483)</f>
        <v>0</v>
      </c>
      <c r="AY1483" s="99">
        <f>SUMIFS(通讯通路门店!$Y:$Y,通讯通路门店!$S:$S,$G1483)</f>
        <v>0</v>
      </c>
      <c r="AZ1483" s="99">
        <f>SUMIFS(通讯通路门店!$AA:$AA,通讯通路门店!$S:$S,$G1483)</f>
        <v>0</v>
      </c>
      <c r="BA1483" s="99">
        <f t="shared" si="118"/>
        <v>0</v>
      </c>
      <c r="BB1483" s="99">
        <f t="shared" si="119"/>
        <v>0</v>
      </c>
      <c r="BC1483" s="99">
        <f>SUMIFS(通讯通路门店!$W:$W,通讯通路门店!$S:$S,$G1483,通讯通路门店!$J:$J,"荣耀体验店")+SUMIFS(通讯通路门店!$W:$W,通讯通路门店!$S:$S,$G1483,通讯通路门店!$J:$J,"荣耀授权专卖店")</f>
        <v>0</v>
      </c>
      <c r="BD1483" s="99">
        <f>SUMIFS(通讯通路门店!$Z:$Z,通讯通路门店!$S:$S,$G1483,通讯通路门店!$J:$J,"VIVO体验店")</f>
        <v>0</v>
      </c>
      <c r="BE1483" s="99">
        <f>SUMIFS(通讯通路门店!$AB:$AB,通讯通路门店!$S:$S,$G1483,通讯通路门店!$J:$J,"OPPO体验店")</f>
        <v>0</v>
      </c>
      <c r="BF1483" s="99">
        <f>SUMIFS(通讯通路门店!$X:$X,通讯通路门店!$S:$S,$G1483,通讯通路门店!$J:$J,"华为授权体验店")+SUMIFS(通讯通路门店!$AA:$AA,通讯通路门店!$S:$S,$G1483,通讯通路门店!$J:$J,"华为堡垒店")</f>
        <v>0</v>
      </c>
      <c r="BG1483" s="99">
        <f>SUMIFS(通讯通路门店!$Y:$Y,通讯通路门店!$S:$S,$G1483,通讯通路门店!$J:$J,"小米体验店")</f>
        <v>0</v>
      </c>
      <c r="BH1483" s="99">
        <f>SUMIFS(通讯通路门店!$AA:$AA,通讯通路门店!$S:$S,$G1483,通讯通路门店!$J:$J,"苹果体验店")</f>
        <v>0</v>
      </c>
      <c r="BI1483" s="99">
        <f>SUMIFS(通讯通路门店!$K:$K,通讯通路门店!$S:$S,$G1483,通讯通路门店!$J:$J,"其他品牌专卖店")</f>
        <v>0</v>
      </c>
      <c r="BJ1483" s="99">
        <f>SUMIFS(通讯通路门店!$AC:$AC,通讯通路门店!$S:$S,$G1483)</f>
        <v>0</v>
      </c>
      <c r="BK1483" s="99">
        <f>SUMIFS(通讯通路门店!$AD:$AD,通讯通路门店!$S:$S,$G1483)</f>
        <v>0</v>
      </c>
      <c r="BL1483" s="99">
        <f>SUMIFS(通讯通路门店!$AE:$AE,通讯通路门店!$S:$S,$G1483)</f>
        <v>0</v>
      </c>
      <c r="BM1483" s="99">
        <f>SUMIFS(通讯通路门店!$AF:$AF,通讯通路门店!$S:$S,$G1483)</f>
        <v>0</v>
      </c>
      <c r="BN1483" s="99">
        <f>SUMIFS(通讯通路门店!$AG:$AG,通讯通路门店!$S:$S,$G1483)</f>
        <v>0</v>
      </c>
      <c r="BO1483" s="99">
        <f>SUMIFS(通讯通路门店!$AH:$AH,通讯通路门店!$S:$S,$G1483)</f>
        <v>0</v>
      </c>
      <c r="BP1483" s="99">
        <f>SUMIFS(通讯通路门店!$AI:$AI,通讯通路门店!$S:$S,$G1483)</f>
        <v>0</v>
      </c>
      <c r="BQ1483" s="83"/>
    </row>
    <row r="1484" spans="1:69">
      <c r="A1484" s="99" t="str">
        <f>IFERROR(_xlfn.XLOOKUP($G1484,通讯通路门店!$S$4:$S$993933,通讯通路门店!$A$4:$A$993933,0,0),"")</f>
        <v>海南省</v>
      </c>
      <c r="B1484" s="99" t="str">
        <f>IFERROR(_xlfn.XLOOKUP($G1484,通讯通路门店!$S$4:$S$993933,通讯通路门店!$B$4:$B$993933,0,0),"")</f>
        <v>乐东黎族自治县</v>
      </c>
      <c r="C1484" s="99" t="str">
        <f>IFERROR(_xlfn.XLOOKUP($G1484,通讯通路门店!$S$4:$S$993933,通讯通路门店!$C$4:$C$993933,0,0),"")</f>
        <v>乐东黎族自治县</v>
      </c>
      <c r="D1484" s="99" t="str">
        <f>IFERROR(_xlfn.XLOOKUP($G1484,通讯通路门店!$S$4:$S$993933,通讯通路门店!$D$4:$D$993933,0,0),"")</f>
        <v>万冲镇</v>
      </c>
      <c r="E1484" s="83"/>
      <c r="F1484" s="83"/>
      <c r="G1484" s="101"/>
      <c r="H1484" s="102">
        <f>IFERROR(_xlfn.XLOOKUP($G1484,通讯通路门店!$S$4:$S$993933,通讯通路门店!$R$4:$R$993933,0,0),"")</f>
        <v>0</v>
      </c>
      <c r="I1484" s="83"/>
      <c r="J1484" s="83"/>
      <c r="K1484" s="83"/>
      <c r="L1484" s="83"/>
      <c r="M1484" s="83"/>
      <c r="N1484" s="83"/>
      <c r="O1484" s="83"/>
      <c r="P1484" s="83"/>
      <c r="Q1484" s="83"/>
      <c r="R1484" s="83"/>
      <c r="S1484" s="83"/>
      <c r="T1484" s="83"/>
      <c r="U1484" s="99">
        <f>COUNTIF(通讯通路门店!$S:$S,$G1484)</f>
        <v>0</v>
      </c>
      <c r="V1484" s="99">
        <f>COUNTIFS(通讯通路门店!$S:$S,$G1484,通讯通路门店!$J:$J,"综合卖场")</f>
        <v>0</v>
      </c>
      <c r="W1484" s="99">
        <f>SUMIFS(通讯通路门店!$AJ:$AJ,通讯通路门店!$S:$S,通讯客户沙盘!$G1484)</f>
        <v>0</v>
      </c>
      <c r="X1484" s="99">
        <f t="shared" si="115"/>
        <v>0</v>
      </c>
      <c r="Y1484" s="99">
        <f>COUNTIFS(通讯通路门店!$S:$S,$G1484,通讯通路门店!$J:$J,"荣耀体验店")+COUNTIFS(通讯通路门店!$S:$S,$G1484,通讯通路门店!$J:$J,"荣耀授权专卖店")</f>
        <v>0</v>
      </c>
      <c r="Z1484" s="99">
        <f>COUNTIFS(通讯通路门店!$S:$S,$G1484,通讯通路门店!$J:$J,"VIVO体验店")</f>
        <v>0</v>
      </c>
      <c r="AA1484" s="99">
        <f>COUNTIFS(通讯通路门店!$S:$S,$G1484,通讯通路门店!$J:$J,"OPPO体验店")</f>
        <v>0</v>
      </c>
      <c r="AB1484" s="99">
        <f>COUNTIFS(通讯通路门店!$S:$S,$G1484,通讯通路门店!$J:$J,"华为授权体验店")+COUNTIFS(通讯通路门店!$S:$S,$G1484,通讯通路门店!$J:$J,"华为堡垒店")</f>
        <v>0</v>
      </c>
      <c r="AC1484" s="99">
        <f>COUNTIFS(通讯通路门店!$S:$S,$G1484,通讯通路门店!$J:$J,"小米体验店")</f>
        <v>0</v>
      </c>
      <c r="AD1484" s="99">
        <f>COUNTIFS(通讯通路门店!$S:$S,$G1484,通讯通路门店!$J:$J,"苹果体验店")</f>
        <v>0</v>
      </c>
      <c r="AE1484" s="99">
        <f>COUNTIFS(通讯通路门店!$S:$S,$G1484,通讯通路门店!$J:$J,"其他品牌专卖店")</f>
        <v>0</v>
      </c>
      <c r="AF1484" s="99">
        <f>SUMIFS(通讯通路门店!$BI:$BI,通讯通路门店!$S:$S,$G1484)</f>
        <v>0</v>
      </c>
      <c r="AG1484" s="99">
        <f>SUMIFS(通讯通路门店!$BH:$BH,通讯通路门店!$S:$S,$G1484)</f>
        <v>0</v>
      </c>
      <c r="AH1484" s="99">
        <f t="shared" si="116"/>
        <v>0</v>
      </c>
      <c r="AI1484" s="99">
        <f>SUMIFS(通讯通路门店!$BB:$BB,通讯通路门店!$S:$S,$G1484)</f>
        <v>0</v>
      </c>
      <c r="AJ1484" s="99">
        <f>SUMIFS(通讯通路门店!$BE:$BE,通讯通路门店!$S:$S,$G1484)</f>
        <v>0</v>
      </c>
      <c r="AK1484" s="99">
        <f>SUMIFS(通讯通路门店!$BG:$BG,通讯通路门店!$S:$S,$G1484)</f>
        <v>0</v>
      </c>
      <c r="AL1484" s="99">
        <f>SUMIFS(通讯通路门店!$BC:$BC,通讯通路门店!$S:$S,$G1484)</f>
        <v>0</v>
      </c>
      <c r="AM1484" s="99">
        <f>SUMIFS(通讯通路门店!$BD:$BD,通讯通路门店!$S:$S,$G1484)</f>
        <v>0</v>
      </c>
      <c r="AN1484" s="99">
        <f>SUMIFS(通讯通路门店!$BF:$BF,通讯通路门店!$S:$S,$G1484)</f>
        <v>0</v>
      </c>
      <c r="AO1484" s="99">
        <f t="shared" si="117"/>
        <v>0</v>
      </c>
      <c r="AP1484" s="99">
        <f>SUMIFS(通讯通路门店!$K:$K,通讯通路门店!$S:$S,$G1484)</f>
        <v>0</v>
      </c>
      <c r="AQ1484" s="83"/>
      <c r="AR1484" s="99">
        <f>SUMIFS(通讯通路门店!$T:$T,通讯通路门店!$S:$S,$G1484)</f>
        <v>0</v>
      </c>
      <c r="AS1484" s="99">
        <f>SUMIFS(通讯通路门店!$U:$U,通讯通路门店!$S:$S,$G1484)</f>
        <v>0</v>
      </c>
      <c r="AT1484" s="99">
        <f>SUMIFS(通讯通路门店!$V:$V,通讯通路门店!$S:$S,$G1484)</f>
        <v>0</v>
      </c>
      <c r="AU1484" s="99">
        <f>SUMIFS(通讯通路门店!$W:$W,通讯通路门店!$S:$S,$G1484)</f>
        <v>0</v>
      </c>
      <c r="AV1484" s="99">
        <f>SUMIFS(通讯通路门店!$Z:$Z,通讯通路门店!$S:$S,$G1484)</f>
        <v>0</v>
      </c>
      <c r="AW1484" s="99">
        <f>SUMIFS(通讯通路门店!$AB:$AB,通讯通路门店!$S:$S,$G1484)</f>
        <v>0</v>
      </c>
      <c r="AX1484" s="99">
        <f>SUMIFS(通讯通路门店!$X:$X,通讯通路门店!$S:$S,$G1484)</f>
        <v>0</v>
      </c>
      <c r="AY1484" s="99">
        <f>SUMIFS(通讯通路门店!$Y:$Y,通讯通路门店!$S:$S,$G1484)</f>
        <v>0</v>
      </c>
      <c r="AZ1484" s="99">
        <f>SUMIFS(通讯通路门店!$AA:$AA,通讯通路门店!$S:$S,$G1484)</f>
        <v>0</v>
      </c>
      <c r="BA1484" s="99">
        <f t="shared" si="118"/>
        <v>0</v>
      </c>
      <c r="BB1484" s="99">
        <f t="shared" si="119"/>
        <v>0</v>
      </c>
      <c r="BC1484" s="99">
        <f>SUMIFS(通讯通路门店!$W:$W,通讯通路门店!$S:$S,$G1484,通讯通路门店!$J:$J,"荣耀体验店")+SUMIFS(通讯通路门店!$W:$W,通讯通路门店!$S:$S,$G1484,通讯通路门店!$J:$J,"荣耀授权专卖店")</f>
        <v>0</v>
      </c>
      <c r="BD1484" s="99">
        <f>SUMIFS(通讯通路门店!$Z:$Z,通讯通路门店!$S:$S,$G1484,通讯通路门店!$J:$J,"VIVO体验店")</f>
        <v>0</v>
      </c>
      <c r="BE1484" s="99">
        <f>SUMIFS(通讯通路门店!$AB:$AB,通讯通路门店!$S:$S,$G1484,通讯通路门店!$J:$J,"OPPO体验店")</f>
        <v>0</v>
      </c>
      <c r="BF1484" s="99">
        <f>SUMIFS(通讯通路门店!$X:$X,通讯通路门店!$S:$S,$G1484,通讯通路门店!$J:$J,"华为授权体验店")+SUMIFS(通讯通路门店!$AA:$AA,通讯通路门店!$S:$S,$G1484,通讯通路门店!$J:$J,"华为堡垒店")</f>
        <v>0</v>
      </c>
      <c r="BG1484" s="99">
        <f>SUMIFS(通讯通路门店!$Y:$Y,通讯通路门店!$S:$S,$G1484,通讯通路门店!$J:$J,"小米体验店")</f>
        <v>0</v>
      </c>
      <c r="BH1484" s="99">
        <f>SUMIFS(通讯通路门店!$AA:$AA,通讯通路门店!$S:$S,$G1484,通讯通路门店!$J:$J,"苹果体验店")</f>
        <v>0</v>
      </c>
      <c r="BI1484" s="99">
        <f>SUMIFS(通讯通路门店!$K:$K,通讯通路门店!$S:$S,$G1484,通讯通路门店!$J:$J,"其他品牌专卖店")</f>
        <v>0</v>
      </c>
      <c r="BJ1484" s="99">
        <f>SUMIFS(通讯通路门店!$AC:$AC,通讯通路门店!$S:$S,$G1484)</f>
        <v>0</v>
      </c>
      <c r="BK1484" s="99">
        <f>SUMIFS(通讯通路门店!$AD:$AD,通讯通路门店!$S:$S,$G1484)</f>
        <v>0</v>
      </c>
      <c r="BL1484" s="99">
        <f>SUMIFS(通讯通路门店!$AE:$AE,通讯通路门店!$S:$S,$G1484)</f>
        <v>0</v>
      </c>
      <c r="BM1484" s="99">
        <f>SUMIFS(通讯通路门店!$AF:$AF,通讯通路门店!$S:$S,$G1484)</f>
        <v>0</v>
      </c>
      <c r="BN1484" s="99">
        <f>SUMIFS(通讯通路门店!$AG:$AG,通讯通路门店!$S:$S,$G1484)</f>
        <v>0</v>
      </c>
      <c r="BO1484" s="99">
        <f>SUMIFS(通讯通路门店!$AH:$AH,通讯通路门店!$S:$S,$G1484)</f>
        <v>0</v>
      </c>
      <c r="BP1484" s="99">
        <f>SUMIFS(通讯通路门店!$AI:$AI,通讯通路门店!$S:$S,$G1484)</f>
        <v>0</v>
      </c>
      <c r="BQ1484" s="83"/>
    </row>
    <row r="1485" spans="1:69">
      <c r="A1485" s="99" t="str">
        <f>IFERROR(_xlfn.XLOOKUP($G1485,通讯通路门店!$S$4:$S$993933,通讯通路门店!$A$4:$A$993933,0,0),"")</f>
        <v>海南省</v>
      </c>
      <c r="B1485" s="99" t="str">
        <f>IFERROR(_xlfn.XLOOKUP($G1485,通讯通路门店!$S$4:$S$993933,通讯通路门店!$B$4:$B$993933,0,0),"")</f>
        <v>乐东黎族自治县</v>
      </c>
      <c r="C1485" s="99" t="str">
        <f>IFERROR(_xlfn.XLOOKUP($G1485,通讯通路门店!$S$4:$S$993933,通讯通路门店!$C$4:$C$993933,0,0),"")</f>
        <v>乐东黎族自治县</v>
      </c>
      <c r="D1485" s="99" t="str">
        <f>IFERROR(_xlfn.XLOOKUP($G1485,通讯通路门店!$S$4:$S$993933,通讯通路门店!$D$4:$D$993933,0,0),"")</f>
        <v>万冲镇</v>
      </c>
      <c r="E1485" s="83"/>
      <c r="F1485" s="83"/>
      <c r="G1485" s="101"/>
      <c r="H1485" s="102">
        <f>IFERROR(_xlfn.XLOOKUP($G1485,通讯通路门店!$S$4:$S$993933,通讯通路门店!$R$4:$R$993933,0,0),"")</f>
        <v>0</v>
      </c>
      <c r="I1485" s="83"/>
      <c r="J1485" s="83"/>
      <c r="K1485" s="83"/>
      <c r="L1485" s="83"/>
      <c r="M1485" s="83"/>
      <c r="N1485" s="83"/>
      <c r="O1485" s="83"/>
      <c r="P1485" s="83"/>
      <c r="Q1485" s="83"/>
      <c r="R1485" s="83"/>
      <c r="S1485" s="83"/>
      <c r="T1485" s="83"/>
      <c r="U1485" s="99">
        <f>COUNTIF(通讯通路门店!$S:$S,$G1485)</f>
        <v>0</v>
      </c>
      <c r="V1485" s="99">
        <f>COUNTIFS(通讯通路门店!$S:$S,$G1485,通讯通路门店!$J:$J,"综合卖场")</f>
        <v>0</v>
      </c>
      <c r="W1485" s="99">
        <f>SUMIFS(通讯通路门店!$AJ:$AJ,通讯通路门店!$S:$S,通讯客户沙盘!$G1485)</f>
        <v>0</v>
      </c>
      <c r="X1485" s="99">
        <f t="shared" si="115"/>
        <v>0</v>
      </c>
      <c r="Y1485" s="99">
        <f>COUNTIFS(通讯通路门店!$S:$S,$G1485,通讯通路门店!$J:$J,"荣耀体验店")+COUNTIFS(通讯通路门店!$S:$S,$G1485,通讯通路门店!$J:$J,"荣耀授权专卖店")</f>
        <v>0</v>
      </c>
      <c r="Z1485" s="99">
        <f>COUNTIFS(通讯通路门店!$S:$S,$G1485,通讯通路门店!$J:$J,"VIVO体验店")</f>
        <v>0</v>
      </c>
      <c r="AA1485" s="99">
        <f>COUNTIFS(通讯通路门店!$S:$S,$G1485,通讯通路门店!$J:$J,"OPPO体验店")</f>
        <v>0</v>
      </c>
      <c r="AB1485" s="99">
        <f>COUNTIFS(通讯通路门店!$S:$S,$G1485,通讯通路门店!$J:$J,"华为授权体验店")+COUNTIFS(通讯通路门店!$S:$S,$G1485,通讯通路门店!$J:$J,"华为堡垒店")</f>
        <v>0</v>
      </c>
      <c r="AC1485" s="99">
        <f>COUNTIFS(通讯通路门店!$S:$S,$G1485,通讯通路门店!$J:$J,"小米体验店")</f>
        <v>0</v>
      </c>
      <c r="AD1485" s="99">
        <f>COUNTIFS(通讯通路门店!$S:$S,$G1485,通讯通路门店!$J:$J,"苹果体验店")</f>
        <v>0</v>
      </c>
      <c r="AE1485" s="99">
        <f>COUNTIFS(通讯通路门店!$S:$S,$G1485,通讯通路门店!$J:$J,"其他品牌专卖店")</f>
        <v>0</v>
      </c>
      <c r="AF1485" s="99">
        <f>SUMIFS(通讯通路门店!$BI:$BI,通讯通路门店!$S:$S,$G1485)</f>
        <v>0</v>
      </c>
      <c r="AG1485" s="99">
        <f>SUMIFS(通讯通路门店!$BH:$BH,通讯通路门店!$S:$S,$G1485)</f>
        <v>0</v>
      </c>
      <c r="AH1485" s="99">
        <f t="shared" si="116"/>
        <v>0</v>
      </c>
      <c r="AI1485" s="99">
        <f>SUMIFS(通讯通路门店!$BB:$BB,通讯通路门店!$S:$S,$G1485)</f>
        <v>0</v>
      </c>
      <c r="AJ1485" s="99">
        <f>SUMIFS(通讯通路门店!$BE:$BE,通讯通路门店!$S:$S,$G1485)</f>
        <v>0</v>
      </c>
      <c r="AK1485" s="99">
        <f>SUMIFS(通讯通路门店!$BG:$BG,通讯通路门店!$S:$S,$G1485)</f>
        <v>0</v>
      </c>
      <c r="AL1485" s="99">
        <f>SUMIFS(通讯通路门店!$BC:$BC,通讯通路门店!$S:$S,$G1485)</f>
        <v>0</v>
      </c>
      <c r="AM1485" s="99">
        <f>SUMIFS(通讯通路门店!$BD:$BD,通讯通路门店!$S:$S,$G1485)</f>
        <v>0</v>
      </c>
      <c r="AN1485" s="99">
        <f>SUMIFS(通讯通路门店!$BF:$BF,通讯通路门店!$S:$S,$G1485)</f>
        <v>0</v>
      </c>
      <c r="AO1485" s="99">
        <f t="shared" si="117"/>
        <v>0</v>
      </c>
      <c r="AP1485" s="99">
        <f>SUMIFS(通讯通路门店!$K:$K,通讯通路门店!$S:$S,$G1485)</f>
        <v>0</v>
      </c>
      <c r="AQ1485" s="83"/>
      <c r="AR1485" s="99">
        <f>SUMIFS(通讯通路门店!$T:$T,通讯通路门店!$S:$S,$G1485)</f>
        <v>0</v>
      </c>
      <c r="AS1485" s="99">
        <f>SUMIFS(通讯通路门店!$U:$U,通讯通路门店!$S:$S,$G1485)</f>
        <v>0</v>
      </c>
      <c r="AT1485" s="99">
        <f>SUMIFS(通讯通路门店!$V:$V,通讯通路门店!$S:$S,$G1485)</f>
        <v>0</v>
      </c>
      <c r="AU1485" s="99">
        <f>SUMIFS(通讯通路门店!$W:$W,通讯通路门店!$S:$S,$G1485)</f>
        <v>0</v>
      </c>
      <c r="AV1485" s="99">
        <f>SUMIFS(通讯通路门店!$Z:$Z,通讯通路门店!$S:$S,$G1485)</f>
        <v>0</v>
      </c>
      <c r="AW1485" s="99">
        <f>SUMIFS(通讯通路门店!$AB:$AB,通讯通路门店!$S:$S,$G1485)</f>
        <v>0</v>
      </c>
      <c r="AX1485" s="99">
        <f>SUMIFS(通讯通路门店!$X:$X,通讯通路门店!$S:$S,$G1485)</f>
        <v>0</v>
      </c>
      <c r="AY1485" s="99">
        <f>SUMIFS(通讯通路门店!$Y:$Y,通讯通路门店!$S:$S,$G1485)</f>
        <v>0</v>
      </c>
      <c r="AZ1485" s="99">
        <f>SUMIFS(通讯通路门店!$AA:$AA,通讯通路门店!$S:$S,$G1485)</f>
        <v>0</v>
      </c>
      <c r="BA1485" s="99">
        <f t="shared" si="118"/>
        <v>0</v>
      </c>
      <c r="BB1485" s="99">
        <f t="shared" si="119"/>
        <v>0</v>
      </c>
      <c r="BC1485" s="99">
        <f>SUMIFS(通讯通路门店!$W:$W,通讯通路门店!$S:$S,$G1485,通讯通路门店!$J:$J,"荣耀体验店")+SUMIFS(通讯通路门店!$W:$W,通讯通路门店!$S:$S,$G1485,通讯通路门店!$J:$J,"荣耀授权专卖店")</f>
        <v>0</v>
      </c>
      <c r="BD1485" s="99">
        <f>SUMIFS(通讯通路门店!$Z:$Z,通讯通路门店!$S:$S,$G1485,通讯通路门店!$J:$J,"VIVO体验店")</f>
        <v>0</v>
      </c>
      <c r="BE1485" s="99">
        <f>SUMIFS(通讯通路门店!$AB:$AB,通讯通路门店!$S:$S,$G1485,通讯通路门店!$J:$J,"OPPO体验店")</f>
        <v>0</v>
      </c>
      <c r="BF1485" s="99">
        <f>SUMIFS(通讯通路门店!$X:$X,通讯通路门店!$S:$S,$G1485,通讯通路门店!$J:$J,"华为授权体验店")+SUMIFS(通讯通路门店!$AA:$AA,通讯通路门店!$S:$S,$G1485,通讯通路门店!$J:$J,"华为堡垒店")</f>
        <v>0</v>
      </c>
      <c r="BG1485" s="99">
        <f>SUMIFS(通讯通路门店!$Y:$Y,通讯通路门店!$S:$S,$G1485,通讯通路门店!$J:$J,"小米体验店")</f>
        <v>0</v>
      </c>
      <c r="BH1485" s="99">
        <f>SUMIFS(通讯通路门店!$AA:$AA,通讯通路门店!$S:$S,$G1485,通讯通路门店!$J:$J,"苹果体验店")</f>
        <v>0</v>
      </c>
      <c r="BI1485" s="99">
        <f>SUMIFS(通讯通路门店!$K:$K,通讯通路门店!$S:$S,$G1485,通讯通路门店!$J:$J,"其他品牌专卖店")</f>
        <v>0</v>
      </c>
      <c r="BJ1485" s="99">
        <f>SUMIFS(通讯通路门店!$AC:$AC,通讯通路门店!$S:$S,$G1485)</f>
        <v>0</v>
      </c>
      <c r="BK1485" s="99">
        <f>SUMIFS(通讯通路门店!$AD:$AD,通讯通路门店!$S:$S,$G1485)</f>
        <v>0</v>
      </c>
      <c r="BL1485" s="99">
        <f>SUMIFS(通讯通路门店!$AE:$AE,通讯通路门店!$S:$S,$G1485)</f>
        <v>0</v>
      </c>
      <c r="BM1485" s="99">
        <f>SUMIFS(通讯通路门店!$AF:$AF,通讯通路门店!$S:$S,$G1485)</f>
        <v>0</v>
      </c>
      <c r="BN1485" s="99">
        <f>SUMIFS(通讯通路门店!$AG:$AG,通讯通路门店!$S:$S,$G1485)</f>
        <v>0</v>
      </c>
      <c r="BO1485" s="99">
        <f>SUMIFS(通讯通路门店!$AH:$AH,通讯通路门店!$S:$S,$G1485)</f>
        <v>0</v>
      </c>
      <c r="BP1485" s="99">
        <f>SUMIFS(通讯通路门店!$AI:$AI,通讯通路门店!$S:$S,$G1485)</f>
        <v>0</v>
      </c>
      <c r="BQ1485" s="83"/>
    </row>
    <row r="1486" spans="1:69">
      <c r="A1486" s="99" t="str">
        <f>IFERROR(_xlfn.XLOOKUP($G1486,通讯通路门店!$S$4:$S$993933,通讯通路门店!$A$4:$A$993933,0,0),"")</f>
        <v>海南省</v>
      </c>
      <c r="B1486" s="99" t="str">
        <f>IFERROR(_xlfn.XLOOKUP($G1486,通讯通路门店!$S$4:$S$993933,通讯通路门店!$B$4:$B$993933,0,0),"")</f>
        <v>乐东黎族自治县</v>
      </c>
      <c r="C1486" s="99" t="str">
        <f>IFERROR(_xlfn.XLOOKUP($G1486,通讯通路门店!$S$4:$S$993933,通讯通路门店!$C$4:$C$993933,0,0),"")</f>
        <v>乐东黎族自治县</v>
      </c>
      <c r="D1486" s="99" t="str">
        <f>IFERROR(_xlfn.XLOOKUP($G1486,通讯通路门店!$S$4:$S$993933,通讯通路门店!$D$4:$D$993933,0,0),"")</f>
        <v>万冲镇</v>
      </c>
      <c r="E1486" s="83"/>
      <c r="F1486" s="83"/>
      <c r="G1486" s="101"/>
      <c r="H1486" s="102">
        <f>IFERROR(_xlfn.XLOOKUP($G1486,通讯通路门店!$S$4:$S$993933,通讯通路门店!$R$4:$R$993933,0,0),"")</f>
        <v>0</v>
      </c>
      <c r="I1486" s="83"/>
      <c r="J1486" s="83"/>
      <c r="K1486" s="83"/>
      <c r="L1486" s="83"/>
      <c r="M1486" s="83"/>
      <c r="N1486" s="83"/>
      <c r="O1486" s="83"/>
      <c r="P1486" s="83"/>
      <c r="Q1486" s="83"/>
      <c r="R1486" s="83"/>
      <c r="S1486" s="83"/>
      <c r="T1486" s="83"/>
      <c r="U1486" s="99">
        <f>COUNTIF(通讯通路门店!$S:$S,$G1486)</f>
        <v>0</v>
      </c>
      <c r="V1486" s="99">
        <f>COUNTIFS(通讯通路门店!$S:$S,$G1486,通讯通路门店!$J:$J,"综合卖场")</f>
        <v>0</v>
      </c>
      <c r="W1486" s="99">
        <f>SUMIFS(通讯通路门店!$AJ:$AJ,通讯通路门店!$S:$S,通讯客户沙盘!$G1486)</f>
        <v>0</v>
      </c>
      <c r="X1486" s="99">
        <f t="shared" si="115"/>
        <v>0</v>
      </c>
      <c r="Y1486" s="99">
        <f>COUNTIFS(通讯通路门店!$S:$S,$G1486,通讯通路门店!$J:$J,"荣耀体验店")+COUNTIFS(通讯通路门店!$S:$S,$G1486,通讯通路门店!$J:$J,"荣耀授权专卖店")</f>
        <v>0</v>
      </c>
      <c r="Z1486" s="99">
        <f>COUNTIFS(通讯通路门店!$S:$S,$G1486,通讯通路门店!$J:$J,"VIVO体验店")</f>
        <v>0</v>
      </c>
      <c r="AA1486" s="99">
        <f>COUNTIFS(通讯通路门店!$S:$S,$G1486,通讯通路门店!$J:$J,"OPPO体验店")</f>
        <v>0</v>
      </c>
      <c r="AB1486" s="99">
        <f>COUNTIFS(通讯通路门店!$S:$S,$G1486,通讯通路门店!$J:$J,"华为授权体验店")+COUNTIFS(通讯通路门店!$S:$S,$G1486,通讯通路门店!$J:$J,"华为堡垒店")</f>
        <v>0</v>
      </c>
      <c r="AC1486" s="99">
        <f>COUNTIFS(通讯通路门店!$S:$S,$G1486,通讯通路门店!$J:$J,"小米体验店")</f>
        <v>0</v>
      </c>
      <c r="AD1486" s="99">
        <f>COUNTIFS(通讯通路门店!$S:$S,$G1486,通讯通路门店!$J:$J,"苹果体验店")</f>
        <v>0</v>
      </c>
      <c r="AE1486" s="99">
        <f>COUNTIFS(通讯通路门店!$S:$S,$G1486,通讯通路门店!$J:$J,"其他品牌专卖店")</f>
        <v>0</v>
      </c>
      <c r="AF1486" s="99">
        <f>SUMIFS(通讯通路门店!$BI:$BI,通讯通路门店!$S:$S,$G1486)</f>
        <v>0</v>
      </c>
      <c r="AG1486" s="99">
        <f>SUMIFS(通讯通路门店!$BH:$BH,通讯通路门店!$S:$S,$G1486)</f>
        <v>0</v>
      </c>
      <c r="AH1486" s="99">
        <f t="shared" si="116"/>
        <v>0</v>
      </c>
      <c r="AI1486" s="99">
        <f>SUMIFS(通讯通路门店!$BB:$BB,通讯通路门店!$S:$S,$G1486)</f>
        <v>0</v>
      </c>
      <c r="AJ1486" s="99">
        <f>SUMIFS(通讯通路门店!$BE:$BE,通讯通路门店!$S:$S,$G1486)</f>
        <v>0</v>
      </c>
      <c r="AK1486" s="99">
        <f>SUMIFS(通讯通路门店!$BG:$BG,通讯通路门店!$S:$S,$G1486)</f>
        <v>0</v>
      </c>
      <c r="AL1486" s="99">
        <f>SUMIFS(通讯通路门店!$BC:$BC,通讯通路门店!$S:$S,$G1486)</f>
        <v>0</v>
      </c>
      <c r="AM1486" s="99">
        <f>SUMIFS(通讯通路门店!$BD:$BD,通讯通路门店!$S:$S,$G1486)</f>
        <v>0</v>
      </c>
      <c r="AN1486" s="99">
        <f>SUMIFS(通讯通路门店!$BF:$BF,通讯通路门店!$S:$S,$G1486)</f>
        <v>0</v>
      </c>
      <c r="AO1486" s="99">
        <f t="shared" si="117"/>
        <v>0</v>
      </c>
      <c r="AP1486" s="99">
        <f>SUMIFS(通讯通路门店!$K:$K,通讯通路门店!$S:$S,$G1486)</f>
        <v>0</v>
      </c>
      <c r="AQ1486" s="83"/>
      <c r="AR1486" s="99">
        <f>SUMIFS(通讯通路门店!$T:$T,通讯通路门店!$S:$S,$G1486)</f>
        <v>0</v>
      </c>
      <c r="AS1486" s="99">
        <f>SUMIFS(通讯通路门店!$U:$U,通讯通路门店!$S:$S,$G1486)</f>
        <v>0</v>
      </c>
      <c r="AT1486" s="99">
        <f>SUMIFS(通讯通路门店!$V:$V,通讯通路门店!$S:$S,$G1486)</f>
        <v>0</v>
      </c>
      <c r="AU1486" s="99">
        <f>SUMIFS(通讯通路门店!$W:$W,通讯通路门店!$S:$S,$G1486)</f>
        <v>0</v>
      </c>
      <c r="AV1486" s="99">
        <f>SUMIFS(通讯通路门店!$Z:$Z,通讯通路门店!$S:$S,$G1486)</f>
        <v>0</v>
      </c>
      <c r="AW1486" s="99">
        <f>SUMIFS(通讯通路门店!$AB:$AB,通讯通路门店!$S:$S,$G1486)</f>
        <v>0</v>
      </c>
      <c r="AX1486" s="99">
        <f>SUMIFS(通讯通路门店!$X:$X,通讯通路门店!$S:$S,$G1486)</f>
        <v>0</v>
      </c>
      <c r="AY1486" s="99">
        <f>SUMIFS(通讯通路门店!$Y:$Y,通讯通路门店!$S:$S,$G1486)</f>
        <v>0</v>
      </c>
      <c r="AZ1486" s="99">
        <f>SUMIFS(通讯通路门店!$AA:$AA,通讯通路门店!$S:$S,$G1486)</f>
        <v>0</v>
      </c>
      <c r="BA1486" s="99">
        <f t="shared" si="118"/>
        <v>0</v>
      </c>
      <c r="BB1486" s="99">
        <f t="shared" si="119"/>
        <v>0</v>
      </c>
      <c r="BC1486" s="99">
        <f>SUMIFS(通讯通路门店!$W:$W,通讯通路门店!$S:$S,$G1486,通讯通路门店!$J:$J,"荣耀体验店")+SUMIFS(通讯通路门店!$W:$W,通讯通路门店!$S:$S,$G1486,通讯通路门店!$J:$J,"荣耀授权专卖店")</f>
        <v>0</v>
      </c>
      <c r="BD1486" s="99">
        <f>SUMIFS(通讯通路门店!$Z:$Z,通讯通路门店!$S:$S,$G1486,通讯通路门店!$J:$J,"VIVO体验店")</f>
        <v>0</v>
      </c>
      <c r="BE1486" s="99">
        <f>SUMIFS(通讯通路门店!$AB:$AB,通讯通路门店!$S:$S,$G1486,通讯通路门店!$J:$J,"OPPO体验店")</f>
        <v>0</v>
      </c>
      <c r="BF1486" s="99">
        <f>SUMIFS(通讯通路门店!$X:$X,通讯通路门店!$S:$S,$G1486,通讯通路门店!$J:$J,"华为授权体验店")+SUMIFS(通讯通路门店!$AA:$AA,通讯通路门店!$S:$S,$G1486,通讯通路门店!$J:$J,"华为堡垒店")</f>
        <v>0</v>
      </c>
      <c r="BG1486" s="99">
        <f>SUMIFS(通讯通路门店!$Y:$Y,通讯通路门店!$S:$S,$G1486,通讯通路门店!$J:$J,"小米体验店")</f>
        <v>0</v>
      </c>
      <c r="BH1486" s="99">
        <f>SUMIFS(通讯通路门店!$AA:$AA,通讯通路门店!$S:$S,$G1486,通讯通路门店!$J:$J,"苹果体验店")</f>
        <v>0</v>
      </c>
      <c r="BI1486" s="99">
        <f>SUMIFS(通讯通路门店!$K:$K,通讯通路门店!$S:$S,$G1486,通讯通路门店!$J:$J,"其他品牌专卖店")</f>
        <v>0</v>
      </c>
      <c r="BJ1486" s="99">
        <f>SUMIFS(通讯通路门店!$AC:$AC,通讯通路门店!$S:$S,$G1486)</f>
        <v>0</v>
      </c>
      <c r="BK1486" s="99">
        <f>SUMIFS(通讯通路门店!$AD:$AD,通讯通路门店!$S:$S,$G1486)</f>
        <v>0</v>
      </c>
      <c r="BL1486" s="99">
        <f>SUMIFS(通讯通路门店!$AE:$AE,通讯通路门店!$S:$S,$G1486)</f>
        <v>0</v>
      </c>
      <c r="BM1486" s="99">
        <f>SUMIFS(通讯通路门店!$AF:$AF,通讯通路门店!$S:$S,$G1486)</f>
        <v>0</v>
      </c>
      <c r="BN1486" s="99">
        <f>SUMIFS(通讯通路门店!$AG:$AG,通讯通路门店!$S:$S,$G1486)</f>
        <v>0</v>
      </c>
      <c r="BO1486" s="99">
        <f>SUMIFS(通讯通路门店!$AH:$AH,通讯通路门店!$S:$S,$G1486)</f>
        <v>0</v>
      </c>
      <c r="BP1486" s="99">
        <f>SUMIFS(通讯通路门店!$AI:$AI,通讯通路门店!$S:$S,$G1486)</f>
        <v>0</v>
      </c>
      <c r="BQ1486" s="83"/>
    </row>
    <row r="1487" spans="1:69">
      <c r="A1487" s="99" t="str">
        <f>IFERROR(_xlfn.XLOOKUP($G1487,通讯通路门店!$S$4:$S$993933,通讯通路门店!$A$4:$A$993933,0,0),"")</f>
        <v>海南省</v>
      </c>
      <c r="B1487" s="99" t="str">
        <f>IFERROR(_xlfn.XLOOKUP($G1487,通讯通路门店!$S$4:$S$993933,通讯通路门店!$B$4:$B$993933,0,0),"")</f>
        <v>乐东黎族自治县</v>
      </c>
      <c r="C1487" s="99" t="str">
        <f>IFERROR(_xlfn.XLOOKUP($G1487,通讯通路门店!$S$4:$S$993933,通讯通路门店!$C$4:$C$993933,0,0),"")</f>
        <v>乐东黎族自治县</v>
      </c>
      <c r="D1487" s="99" t="str">
        <f>IFERROR(_xlfn.XLOOKUP($G1487,通讯通路门店!$S$4:$S$993933,通讯通路门店!$D$4:$D$993933,0,0),"")</f>
        <v>万冲镇</v>
      </c>
      <c r="E1487" s="83"/>
      <c r="F1487" s="83"/>
      <c r="G1487" s="101"/>
      <c r="H1487" s="102">
        <f>IFERROR(_xlfn.XLOOKUP($G1487,通讯通路门店!$S$4:$S$993933,通讯通路门店!$R$4:$R$993933,0,0),"")</f>
        <v>0</v>
      </c>
      <c r="I1487" s="83"/>
      <c r="J1487" s="83"/>
      <c r="K1487" s="83"/>
      <c r="L1487" s="83"/>
      <c r="M1487" s="83"/>
      <c r="N1487" s="83"/>
      <c r="O1487" s="83"/>
      <c r="P1487" s="83"/>
      <c r="Q1487" s="83"/>
      <c r="R1487" s="83"/>
      <c r="S1487" s="83"/>
      <c r="T1487" s="83"/>
      <c r="U1487" s="99">
        <f>COUNTIF(通讯通路门店!$S:$S,$G1487)</f>
        <v>0</v>
      </c>
      <c r="V1487" s="99">
        <f>COUNTIFS(通讯通路门店!$S:$S,$G1487,通讯通路门店!$J:$J,"综合卖场")</f>
        <v>0</v>
      </c>
      <c r="W1487" s="99">
        <f>SUMIFS(通讯通路门店!$AJ:$AJ,通讯通路门店!$S:$S,通讯客户沙盘!$G1487)</f>
        <v>0</v>
      </c>
      <c r="X1487" s="99">
        <f t="shared" si="115"/>
        <v>0</v>
      </c>
      <c r="Y1487" s="99">
        <f>COUNTIFS(通讯通路门店!$S:$S,$G1487,通讯通路门店!$J:$J,"荣耀体验店")+COUNTIFS(通讯通路门店!$S:$S,$G1487,通讯通路门店!$J:$J,"荣耀授权专卖店")</f>
        <v>0</v>
      </c>
      <c r="Z1487" s="99">
        <f>COUNTIFS(通讯通路门店!$S:$S,$G1487,通讯通路门店!$J:$J,"VIVO体验店")</f>
        <v>0</v>
      </c>
      <c r="AA1487" s="99">
        <f>COUNTIFS(通讯通路门店!$S:$S,$G1487,通讯通路门店!$J:$J,"OPPO体验店")</f>
        <v>0</v>
      </c>
      <c r="AB1487" s="99">
        <f>COUNTIFS(通讯通路门店!$S:$S,$G1487,通讯通路门店!$J:$J,"华为授权体验店")+COUNTIFS(通讯通路门店!$S:$S,$G1487,通讯通路门店!$J:$J,"华为堡垒店")</f>
        <v>0</v>
      </c>
      <c r="AC1487" s="99">
        <f>COUNTIFS(通讯通路门店!$S:$S,$G1487,通讯通路门店!$J:$J,"小米体验店")</f>
        <v>0</v>
      </c>
      <c r="AD1487" s="99">
        <f>COUNTIFS(通讯通路门店!$S:$S,$G1487,通讯通路门店!$J:$J,"苹果体验店")</f>
        <v>0</v>
      </c>
      <c r="AE1487" s="99">
        <f>COUNTIFS(通讯通路门店!$S:$S,$G1487,通讯通路门店!$J:$J,"其他品牌专卖店")</f>
        <v>0</v>
      </c>
      <c r="AF1487" s="99">
        <f>SUMIFS(通讯通路门店!$BI:$BI,通讯通路门店!$S:$S,$G1487)</f>
        <v>0</v>
      </c>
      <c r="AG1487" s="99">
        <f>SUMIFS(通讯通路门店!$BH:$BH,通讯通路门店!$S:$S,$G1487)</f>
        <v>0</v>
      </c>
      <c r="AH1487" s="99">
        <f t="shared" si="116"/>
        <v>0</v>
      </c>
      <c r="AI1487" s="99">
        <f>SUMIFS(通讯通路门店!$BB:$BB,通讯通路门店!$S:$S,$G1487)</f>
        <v>0</v>
      </c>
      <c r="AJ1487" s="99">
        <f>SUMIFS(通讯通路门店!$BE:$BE,通讯通路门店!$S:$S,$G1487)</f>
        <v>0</v>
      </c>
      <c r="AK1487" s="99">
        <f>SUMIFS(通讯通路门店!$BG:$BG,通讯通路门店!$S:$S,$G1487)</f>
        <v>0</v>
      </c>
      <c r="AL1487" s="99">
        <f>SUMIFS(通讯通路门店!$BC:$BC,通讯通路门店!$S:$S,$G1487)</f>
        <v>0</v>
      </c>
      <c r="AM1487" s="99">
        <f>SUMIFS(通讯通路门店!$BD:$BD,通讯通路门店!$S:$S,$G1487)</f>
        <v>0</v>
      </c>
      <c r="AN1487" s="99">
        <f>SUMIFS(通讯通路门店!$BF:$BF,通讯通路门店!$S:$S,$G1487)</f>
        <v>0</v>
      </c>
      <c r="AO1487" s="99">
        <f t="shared" si="117"/>
        <v>0</v>
      </c>
      <c r="AP1487" s="99">
        <f>SUMIFS(通讯通路门店!$K:$K,通讯通路门店!$S:$S,$G1487)</f>
        <v>0</v>
      </c>
      <c r="AQ1487" s="83"/>
      <c r="AR1487" s="99">
        <f>SUMIFS(通讯通路门店!$T:$T,通讯通路门店!$S:$S,$G1487)</f>
        <v>0</v>
      </c>
      <c r="AS1487" s="99">
        <f>SUMIFS(通讯通路门店!$U:$U,通讯通路门店!$S:$S,$G1487)</f>
        <v>0</v>
      </c>
      <c r="AT1487" s="99">
        <f>SUMIFS(通讯通路门店!$V:$V,通讯通路门店!$S:$S,$G1487)</f>
        <v>0</v>
      </c>
      <c r="AU1487" s="99">
        <f>SUMIFS(通讯通路门店!$W:$W,通讯通路门店!$S:$S,$G1487)</f>
        <v>0</v>
      </c>
      <c r="AV1487" s="99">
        <f>SUMIFS(通讯通路门店!$Z:$Z,通讯通路门店!$S:$S,$G1487)</f>
        <v>0</v>
      </c>
      <c r="AW1487" s="99">
        <f>SUMIFS(通讯通路门店!$AB:$AB,通讯通路门店!$S:$S,$G1487)</f>
        <v>0</v>
      </c>
      <c r="AX1487" s="99">
        <f>SUMIFS(通讯通路门店!$X:$X,通讯通路门店!$S:$S,$G1487)</f>
        <v>0</v>
      </c>
      <c r="AY1487" s="99">
        <f>SUMIFS(通讯通路门店!$Y:$Y,通讯通路门店!$S:$S,$G1487)</f>
        <v>0</v>
      </c>
      <c r="AZ1487" s="99">
        <f>SUMIFS(通讯通路门店!$AA:$AA,通讯通路门店!$S:$S,$G1487)</f>
        <v>0</v>
      </c>
      <c r="BA1487" s="99">
        <f t="shared" si="118"/>
        <v>0</v>
      </c>
      <c r="BB1487" s="99">
        <f t="shared" si="119"/>
        <v>0</v>
      </c>
      <c r="BC1487" s="99">
        <f>SUMIFS(通讯通路门店!$W:$W,通讯通路门店!$S:$S,$G1487,通讯通路门店!$J:$J,"荣耀体验店")+SUMIFS(通讯通路门店!$W:$W,通讯通路门店!$S:$S,$G1487,通讯通路门店!$J:$J,"荣耀授权专卖店")</f>
        <v>0</v>
      </c>
      <c r="BD1487" s="99">
        <f>SUMIFS(通讯通路门店!$Z:$Z,通讯通路门店!$S:$S,$G1487,通讯通路门店!$J:$J,"VIVO体验店")</f>
        <v>0</v>
      </c>
      <c r="BE1487" s="99">
        <f>SUMIFS(通讯通路门店!$AB:$AB,通讯通路门店!$S:$S,$G1487,通讯通路门店!$J:$J,"OPPO体验店")</f>
        <v>0</v>
      </c>
      <c r="BF1487" s="99">
        <f>SUMIFS(通讯通路门店!$X:$X,通讯通路门店!$S:$S,$G1487,通讯通路门店!$J:$J,"华为授权体验店")+SUMIFS(通讯通路门店!$AA:$AA,通讯通路门店!$S:$S,$G1487,通讯通路门店!$J:$J,"华为堡垒店")</f>
        <v>0</v>
      </c>
      <c r="BG1487" s="99">
        <f>SUMIFS(通讯通路门店!$Y:$Y,通讯通路门店!$S:$S,$G1487,通讯通路门店!$J:$J,"小米体验店")</f>
        <v>0</v>
      </c>
      <c r="BH1487" s="99">
        <f>SUMIFS(通讯通路门店!$AA:$AA,通讯通路门店!$S:$S,$G1487,通讯通路门店!$J:$J,"苹果体验店")</f>
        <v>0</v>
      </c>
      <c r="BI1487" s="99">
        <f>SUMIFS(通讯通路门店!$K:$K,通讯通路门店!$S:$S,$G1487,通讯通路门店!$J:$J,"其他品牌专卖店")</f>
        <v>0</v>
      </c>
      <c r="BJ1487" s="99">
        <f>SUMIFS(通讯通路门店!$AC:$AC,通讯通路门店!$S:$S,$G1487)</f>
        <v>0</v>
      </c>
      <c r="BK1487" s="99">
        <f>SUMIFS(通讯通路门店!$AD:$AD,通讯通路门店!$S:$S,$G1487)</f>
        <v>0</v>
      </c>
      <c r="BL1487" s="99">
        <f>SUMIFS(通讯通路门店!$AE:$AE,通讯通路门店!$S:$S,$G1487)</f>
        <v>0</v>
      </c>
      <c r="BM1487" s="99">
        <f>SUMIFS(通讯通路门店!$AF:$AF,通讯通路门店!$S:$S,$G1487)</f>
        <v>0</v>
      </c>
      <c r="BN1487" s="99">
        <f>SUMIFS(通讯通路门店!$AG:$AG,通讯通路门店!$S:$S,$G1487)</f>
        <v>0</v>
      </c>
      <c r="BO1487" s="99">
        <f>SUMIFS(通讯通路门店!$AH:$AH,通讯通路门店!$S:$S,$G1487)</f>
        <v>0</v>
      </c>
      <c r="BP1487" s="99">
        <f>SUMIFS(通讯通路门店!$AI:$AI,通讯通路门店!$S:$S,$G1487)</f>
        <v>0</v>
      </c>
      <c r="BQ1487" s="83"/>
    </row>
    <row r="1488" spans="1:69">
      <c r="A1488" s="99" t="str">
        <f>IFERROR(_xlfn.XLOOKUP($G1488,通讯通路门店!$S$4:$S$993933,通讯通路门店!$A$4:$A$993933,0,0),"")</f>
        <v>海南省</v>
      </c>
      <c r="B1488" s="99" t="str">
        <f>IFERROR(_xlfn.XLOOKUP($G1488,通讯通路门店!$S$4:$S$993933,通讯通路门店!$B$4:$B$993933,0,0),"")</f>
        <v>乐东黎族自治县</v>
      </c>
      <c r="C1488" s="99" t="str">
        <f>IFERROR(_xlfn.XLOOKUP($G1488,通讯通路门店!$S$4:$S$993933,通讯通路门店!$C$4:$C$993933,0,0),"")</f>
        <v>乐东黎族自治县</v>
      </c>
      <c r="D1488" s="99" t="str">
        <f>IFERROR(_xlfn.XLOOKUP($G1488,通讯通路门店!$S$4:$S$993933,通讯通路门店!$D$4:$D$993933,0,0),"")</f>
        <v>万冲镇</v>
      </c>
      <c r="E1488" s="83"/>
      <c r="F1488" s="83"/>
      <c r="G1488" s="101"/>
      <c r="H1488" s="102">
        <f>IFERROR(_xlfn.XLOOKUP($G1488,通讯通路门店!$S$4:$S$993933,通讯通路门店!$R$4:$R$993933,0,0),"")</f>
        <v>0</v>
      </c>
      <c r="I1488" s="83"/>
      <c r="J1488" s="83"/>
      <c r="K1488" s="83"/>
      <c r="L1488" s="83"/>
      <c r="M1488" s="83"/>
      <c r="N1488" s="83"/>
      <c r="O1488" s="83"/>
      <c r="P1488" s="83"/>
      <c r="Q1488" s="83"/>
      <c r="R1488" s="83"/>
      <c r="S1488" s="83"/>
      <c r="T1488" s="83"/>
      <c r="U1488" s="99">
        <f>COUNTIF(通讯通路门店!$S:$S,$G1488)</f>
        <v>0</v>
      </c>
      <c r="V1488" s="99">
        <f>COUNTIFS(通讯通路门店!$S:$S,$G1488,通讯通路门店!$J:$J,"综合卖场")</f>
        <v>0</v>
      </c>
      <c r="W1488" s="99">
        <f>SUMIFS(通讯通路门店!$AJ:$AJ,通讯通路门店!$S:$S,通讯客户沙盘!$G1488)</f>
        <v>0</v>
      </c>
      <c r="X1488" s="99">
        <f t="shared" si="115"/>
        <v>0</v>
      </c>
      <c r="Y1488" s="99">
        <f>COUNTIFS(通讯通路门店!$S:$S,$G1488,通讯通路门店!$J:$J,"荣耀体验店")+COUNTIFS(通讯通路门店!$S:$S,$G1488,通讯通路门店!$J:$J,"荣耀授权专卖店")</f>
        <v>0</v>
      </c>
      <c r="Z1488" s="99">
        <f>COUNTIFS(通讯通路门店!$S:$S,$G1488,通讯通路门店!$J:$J,"VIVO体验店")</f>
        <v>0</v>
      </c>
      <c r="AA1488" s="99">
        <f>COUNTIFS(通讯通路门店!$S:$S,$G1488,通讯通路门店!$J:$J,"OPPO体验店")</f>
        <v>0</v>
      </c>
      <c r="AB1488" s="99">
        <f>COUNTIFS(通讯通路门店!$S:$S,$G1488,通讯通路门店!$J:$J,"华为授权体验店")+COUNTIFS(通讯通路门店!$S:$S,$G1488,通讯通路门店!$J:$J,"华为堡垒店")</f>
        <v>0</v>
      </c>
      <c r="AC1488" s="99">
        <f>COUNTIFS(通讯通路门店!$S:$S,$G1488,通讯通路门店!$J:$J,"小米体验店")</f>
        <v>0</v>
      </c>
      <c r="AD1488" s="99">
        <f>COUNTIFS(通讯通路门店!$S:$S,$G1488,通讯通路门店!$J:$J,"苹果体验店")</f>
        <v>0</v>
      </c>
      <c r="AE1488" s="99">
        <f>COUNTIFS(通讯通路门店!$S:$S,$G1488,通讯通路门店!$J:$J,"其他品牌专卖店")</f>
        <v>0</v>
      </c>
      <c r="AF1488" s="99">
        <f>SUMIFS(通讯通路门店!$BI:$BI,通讯通路门店!$S:$S,$G1488)</f>
        <v>0</v>
      </c>
      <c r="AG1488" s="99">
        <f>SUMIFS(通讯通路门店!$BH:$BH,通讯通路门店!$S:$S,$G1488)</f>
        <v>0</v>
      </c>
      <c r="AH1488" s="99">
        <f t="shared" si="116"/>
        <v>0</v>
      </c>
      <c r="AI1488" s="99">
        <f>SUMIFS(通讯通路门店!$BB:$BB,通讯通路门店!$S:$S,$G1488)</f>
        <v>0</v>
      </c>
      <c r="AJ1488" s="99">
        <f>SUMIFS(通讯通路门店!$BE:$BE,通讯通路门店!$S:$S,$G1488)</f>
        <v>0</v>
      </c>
      <c r="AK1488" s="99">
        <f>SUMIFS(通讯通路门店!$BG:$BG,通讯通路门店!$S:$S,$G1488)</f>
        <v>0</v>
      </c>
      <c r="AL1488" s="99">
        <f>SUMIFS(通讯通路门店!$BC:$BC,通讯通路门店!$S:$S,$G1488)</f>
        <v>0</v>
      </c>
      <c r="AM1488" s="99">
        <f>SUMIFS(通讯通路门店!$BD:$BD,通讯通路门店!$S:$S,$G1488)</f>
        <v>0</v>
      </c>
      <c r="AN1488" s="99">
        <f>SUMIFS(通讯通路门店!$BF:$BF,通讯通路门店!$S:$S,$G1488)</f>
        <v>0</v>
      </c>
      <c r="AO1488" s="99">
        <f t="shared" si="117"/>
        <v>0</v>
      </c>
      <c r="AP1488" s="99">
        <f>SUMIFS(通讯通路门店!$K:$K,通讯通路门店!$S:$S,$G1488)</f>
        <v>0</v>
      </c>
      <c r="AQ1488" s="83"/>
      <c r="AR1488" s="99">
        <f>SUMIFS(通讯通路门店!$T:$T,通讯通路门店!$S:$S,$G1488)</f>
        <v>0</v>
      </c>
      <c r="AS1488" s="99">
        <f>SUMIFS(通讯通路门店!$U:$U,通讯通路门店!$S:$S,$G1488)</f>
        <v>0</v>
      </c>
      <c r="AT1488" s="99">
        <f>SUMIFS(通讯通路门店!$V:$V,通讯通路门店!$S:$S,$G1488)</f>
        <v>0</v>
      </c>
      <c r="AU1488" s="99">
        <f>SUMIFS(通讯通路门店!$W:$W,通讯通路门店!$S:$S,$G1488)</f>
        <v>0</v>
      </c>
      <c r="AV1488" s="99">
        <f>SUMIFS(通讯通路门店!$Z:$Z,通讯通路门店!$S:$S,$G1488)</f>
        <v>0</v>
      </c>
      <c r="AW1488" s="99">
        <f>SUMIFS(通讯通路门店!$AB:$AB,通讯通路门店!$S:$S,$G1488)</f>
        <v>0</v>
      </c>
      <c r="AX1488" s="99">
        <f>SUMIFS(通讯通路门店!$X:$X,通讯通路门店!$S:$S,$G1488)</f>
        <v>0</v>
      </c>
      <c r="AY1488" s="99">
        <f>SUMIFS(通讯通路门店!$Y:$Y,通讯通路门店!$S:$S,$G1488)</f>
        <v>0</v>
      </c>
      <c r="AZ1488" s="99">
        <f>SUMIFS(通讯通路门店!$AA:$AA,通讯通路门店!$S:$S,$G1488)</f>
        <v>0</v>
      </c>
      <c r="BA1488" s="99">
        <f t="shared" si="118"/>
        <v>0</v>
      </c>
      <c r="BB1488" s="99">
        <f t="shared" si="119"/>
        <v>0</v>
      </c>
      <c r="BC1488" s="99">
        <f>SUMIFS(通讯通路门店!$W:$W,通讯通路门店!$S:$S,$G1488,通讯通路门店!$J:$J,"荣耀体验店")+SUMIFS(通讯通路门店!$W:$W,通讯通路门店!$S:$S,$G1488,通讯通路门店!$J:$J,"荣耀授权专卖店")</f>
        <v>0</v>
      </c>
      <c r="BD1488" s="99">
        <f>SUMIFS(通讯通路门店!$Z:$Z,通讯通路门店!$S:$S,$G1488,通讯通路门店!$J:$J,"VIVO体验店")</f>
        <v>0</v>
      </c>
      <c r="BE1488" s="99">
        <f>SUMIFS(通讯通路门店!$AB:$AB,通讯通路门店!$S:$S,$G1488,通讯通路门店!$J:$J,"OPPO体验店")</f>
        <v>0</v>
      </c>
      <c r="BF1488" s="99">
        <f>SUMIFS(通讯通路门店!$X:$X,通讯通路门店!$S:$S,$G1488,通讯通路门店!$J:$J,"华为授权体验店")+SUMIFS(通讯通路门店!$AA:$AA,通讯通路门店!$S:$S,$G1488,通讯通路门店!$J:$J,"华为堡垒店")</f>
        <v>0</v>
      </c>
      <c r="BG1488" s="99">
        <f>SUMIFS(通讯通路门店!$Y:$Y,通讯通路门店!$S:$S,$G1488,通讯通路门店!$J:$J,"小米体验店")</f>
        <v>0</v>
      </c>
      <c r="BH1488" s="99">
        <f>SUMIFS(通讯通路门店!$AA:$AA,通讯通路门店!$S:$S,$G1488,通讯通路门店!$J:$J,"苹果体验店")</f>
        <v>0</v>
      </c>
      <c r="BI1488" s="99">
        <f>SUMIFS(通讯通路门店!$K:$K,通讯通路门店!$S:$S,$G1488,通讯通路门店!$J:$J,"其他品牌专卖店")</f>
        <v>0</v>
      </c>
      <c r="BJ1488" s="99">
        <f>SUMIFS(通讯通路门店!$AC:$AC,通讯通路门店!$S:$S,$G1488)</f>
        <v>0</v>
      </c>
      <c r="BK1488" s="99">
        <f>SUMIFS(通讯通路门店!$AD:$AD,通讯通路门店!$S:$S,$G1488)</f>
        <v>0</v>
      </c>
      <c r="BL1488" s="99">
        <f>SUMIFS(通讯通路门店!$AE:$AE,通讯通路门店!$S:$S,$G1488)</f>
        <v>0</v>
      </c>
      <c r="BM1488" s="99">
        <f>SUMIFS(通讯通路门店!$AF:$AF,通讯通路门店!$S:$S,$G1488)</f>
        <v>0</v>
      </c>
      <c r="BN1488" s="99">
        <f>SUMIFS(通讯通路门店!$AG:$AG,通讯通路门店!$S:$S,$G1488)</f>
        <v>0</v>
      </c>
      <c r="BO1488" s="99">
        <f>SUMIFS(通讯通路门店!$AH:$AH,通讯通路门店!$S:$S,$G1488)</f>
        <v>0</v>
      </c>
      <c r="BP1488" s="99">
        <f>SUMIFS(通讯通路门店!$AI:$AI,通讯通路门店!$S:$S,$G1488)</f>
        <v>0</v>
      </c>
      <c r="BQ1488" s="83"/>
    </row>
    <row r="1489" spans="1:69">
      <c r="A1489" s="99" t="str">
        <f>IFERROR(_xlfn.XLOOKUP($G1489,通讯通路门店!$S$4:$S$993933,通讯通路门店!$A$4:$A$993933,0,0),"")</f>
        <v>海南省</v>
      </c>
      <c r="B1489" s="99" t="str">
        <f>IFERROR(_xlfn.XLOOKUP($G1489,通讯通路门店!$S$4:$S$993933,通讯通路门店!$B$4:$B$993933,0,0),"")</f>
        <v>乐东黎族自治县</v>
      </c>
      <c r="C1489" s="99" t="str">
        <f>IFERROR(_xlfn.XLOOKUP($G1489,通讯通路门店!$S$4:$S$993933,通讯通路门店!$C$4:$C$993933,0,0),"")</f>
        <v>乐东黎族自治县</v>
      </c>
      <c r="D1489" s="99" t="str">
        <f>IFERROR(_xlfn.XLOOKUP($G1489,通讯通路门店!$S$4:$S$993933,通讯通路门店!$D$4:$D$993933,0,0),"")</f>
        <v>万冲镇</v>
      </c>
      <c r="E1489" s="83"/>
      <c r="F1489" s="83"/>
      <c r="G1489" s="101"/>
      <c r="H1489" s="102">
        <f>IFERROR(_xlfn.XLOOKUP($G1489,通讯通路门店!$S$4:$S$993933,通讯通路门店!$R$4:$R$993933,0,0),"")</f>
        <v>0</v>
      </c>
      <c r="I1489" s="83"/>
      <c r="J1489" s="83"/>
      <c r="K1489" s="83"/>
      <c r="L1489" s="83"/>
      <c r="M1489" s="83"/>
      <c r="N1489" s="83"/>
      <c r="O1489" s="83"/>
      <c r="P1489" s="83"/>
      <c r="Q1489" s="83"/>
      <c r="R1489" s="83"/>
      <c r="S1489" s="83"/>
      <c r="T1489" s="83"/>
      <c r="U1489" s="99">
        <f>COUNTIF(通讯通路门店!$S:$S,$G1489)</f>
        <v>0</v>
      </c>
      <c r="V1489" s="99">
        <f>COUNTIFS(通讯通路门店!$S:$S,$G1489,通讯通路门店!$J:$J,"综合卖场")</f>
        <v>0</v>
      </c>
      <c r="W1489" s="99">
        <f>SUMIFS(通讯通路门店!$AJ:$AJ,通讯通路门店!$S:$S,通讯客户沙盘!$G1489)</f>
        <v>0</v>
      </c>
      <c r="X1489" s="99">
        <f t="shared" si="115"/>
        <v>0</v>
      </c>
      <c r="Y1489" s="99">
        <f>COUNTIFS(通讯通路门店!$S:$S,$G1489,通讯通路门店!$J:$J,"荣耀体验店")+COUNTIFS(通讯通路门店!$S:$S,$G1489,通讯通路门店!$J:$J,"荣耀授权专卖店")</f>
        <v>0</v>
      </c>
      <c r="Z1489" s="99">
        <f>COUNTIFS(通讯通路门店!$S:$S,$G1489,通讯通路门店!$J:$J,"VIVO体验店")</f>
        <v>0</v>
      </c>
      <c r="AA1489" s="99">
        <f>COUNTIFS(通讯通路门店!$S:$S,$G1489,通讯通路门店!$J:$J,"OPPO体验店")</f>
        <v>0</v>
      </c>
      <c r="AB1489" s="99">
        <f>COUNTIFS(通讯通路门店!$S:$S,$G1489,通讯通路门店!$J:$J,"华为授权体验店")+COUNTIFS(通讯通路门店!$S:$S,$G1489,通讯通路门店!$J:$J,"华为堡垒店")</f>
        <v>0</v>
      </c>
      <c r="AC1489" s="99">
        <f>COUNTIFS(通讯通路门店!$S:$S,$G1489,通讯通路门店!$J:$J,"小米体验店")</f>
        <v>0</v>
      </c>
      <c r="AD1489" s="99">
        <f>COUNTIFS(通讯通路门店!$S:$S,$G1489,通讯通路门店!$J:$J,"苹果体验店")</f>
        <v>0</v>
      </c>
      <c r="AE1489" s="99">
        <f>COUNTIFS(通讯通路门店!$S:$S,$G1489,通讯通路门店!$J:$J,"其他品牌专卖店")</f>
        <v>0</v>
      </c>
      <c r="AF1489" s="99">
        <f>SUMIFS(通讯通路门店!$BI:$BI,通讯通路门店!$S:$S,$G1489)</f>
        <v>0</v>
      </c>
      <c r="AG1489" s="99">
        <f>SUMIFS(通讯通路门店!$BH:$BH,通讯通路门店!$S:$S,$G1489)</f>
        <v>0</v>
      </c>
      <c r="AH1489" s="99">
        <f t="shared" si="116"/>
        <v>0</v>
      </c>
      <c r="AI1489" s="99">
        <f>SUMIFS(通讯通路门店!$BB:$BB,通讯通路门店!$S:$S,$G1489)</f>
        <v>0</v>
      </c>
      <c r="AJ1489" s="99">
        <f>SUMIFS(通讯通路门店!$BE:$BE,通讯通路门店!$S:$S,$G1489)</f>
        <v>0</v>
      </c>
      <c r="AK1489" s="99">
        <f>SUMIFS(通讯通路门店!$BG:$BG,通讯通路门店!$S:$S,$G1489)</f>
        <v>0</v>
      </c>
      <c r="AL1489" s="99">
        <f>SUMIFS(通讯通路门店!$BC:$BC,通讯通路门店!$S:$S,$G1489)</f>
        <v>0</v>
      </c>
      <c r="AM1489" s="99">
        <f>SUMIFS(通讯通路门店!$BD:$BD,通讯通路门店!$S:$S,$G1489)</f>
        <v>0</v>
      </c>
      <c r="AN1489" s="99">
        <f>SUMIFS(通讯通路门店!$BF:$BF,通讯通路门店!$S:$S,$G1489)</f>
        <v>0</v>
      </c>
      <c r="AO1489" s="99">
        <f t="shared" si="117"/>
        <v>0</v>
      </c>
      <c r="AP1489" s="99">
        <f>SUMIFS(通讯通路门店!$K:$K,通讯通路门店!$S:$S,$G1489)</f>
        <v>0</v>
      </c>
      <c r="AQ1489" s="83"/>
      <c r="AR1489" s="99">
        <f>SUMIFS(通讯通路门店!$T:$T,通讯通路门店!$S:$S,$G1489)</f>
        <v>0</v>
      </c>
      <c r="AS1489" s="99">
        <f>SUMIFS(通讯通路门店!$U:$U,通讯通路门店!$S:$S,$G1489)</f>
        <v>0</v>
      </c>
      <c r="AT1489" s="99">
        <f>SUMIFS(通讯通路门店!$V:$V,通讯通路门店!$S:$S,$G1489)</f>
        <v>0</v>
      </c>
      <c r="AU1489" s="99">
        <f>SUMIFS(通讯通路门店!$W:$W,通讯通路门店!$S:$S,$G1489)</f>
        <v>0</v>
      </c>
      <c r="AV1489" s="99">
        <f>SUMIFS(通讯通路门店!$Z:$Z,通讯通路门店!$S:$S,$G1489)</f>
        <v>0</v>
      </c>
      <c r="AW1489" s="99">
        <f>SUMIFS(通讯通路门店!$AB:$AB,通讯通路门店!$S:$S,$G1489)</f>
        <v>0</v>
      </c>
      <c r="AX1489" s="99">
        <f>SUMIFS(通讯通路门店!$X:$X,通讯通路门店!$S:$S,$G1489)</f>
        <v>0</v>
      </c>
      <c r="AY1489" s="99">
        <f>SUMIFS(通讯通路门店!$Y:$Y,通讯通路门店!$S:$S,$G1489)</f>
        <v>0</v>
      </c>
      <c r="AZ1489" s="99">
        <f>SUMIFS(通讯通路门店!$AA:$AA,通讯通路门店!$S:$S,$G1489)</f>
        <v>0</v>
      </c>
      <c r="BA1489" s="99">
        <f t="shared" si="118"/>
        <v>0</v>
      </c>
      <c r="BB1489" s="99">
        <f t="shared" si="119"/>
        <v>0</v>
      </c>
      <c r="BC1489" s="99">
        <f>SUMIFS(通讯通路门店!$W:$W,通讯通路门店!$S:$S,$G1489,通讯通路门店!$J:$J,"荣耀体验店")+SUMIFS(通讯通路门店!$W:$W,通讯通路门店!$S:$S,$G1489,通讯通路门店!$J:$J,"荣耀授权专卖店")</f>
        <v>0</v>
      </c>
      <c r="BD1489" s="99">
        <f>SUMIFS(通讯通路门店!$Z:$Z,通讯通路门店!$S:$S,$G1489,通讯通路门店!$J:$J,"VIVO体验店")</f>
        <v>0</v>
      </c>
      <c r="BE1489" s="99">
        <f>SUMIFS(通讯通路门店!$AB:$AB,通讯通路门店!$S:$S,$G1489,通讯通路门店!$J:$J,"OPPO体验店")</f>
        <v>0</v>
      </c>
      <c r="BF1489" s="99">
        <f>SUMIFS(通讯通路门店!$X:$X,通讯通路门店!$S:$S,$G1489,通讯通路门店!$J:$J,"华为授权体验店")+SUMIFS(通讯通路门店!$AA:$AA,通讯通路门店!$S:$S,$G1489,通讯通路门店!$J:$J,"华为堡垒店")</f>
        <v>0</v>
      </c>
      <c r="BG1489" s="99">
        <f>SUMIFS(通讯通路门店!$Y:$Y,通讯通路门店!$S:$S,$G1489,通讯通路门店!$J:$J,"小米体验店")</f>
        <v>0</v>
      </c>
      <c r="BH1489" s="99">
        <f>SUMIFS(通讯通路门店!$AA:$AA,通讯通路门店!$S:$S,$G1489,通讯通路门店!$J:$J,"苹果体验店")</f>
        <v>0</v>
      </c>
      <c r="BI1489" s="99">
        <f>SUMIFS(通讯通路门店!$K:$K,通讯通路门店!$S:$S,$G1489,通讯通路门店!$J:$J,"其他品牌专卖店")</f>
        <v>0</v>
      </c>
      <c r="BJ1489" s="99">
        <f>SUMIFS(通讯通路门店!$AC:$AC,通讯通路门店!$S:$S,$G1489)</f>
        <v>0</v>
      </c>
      <c r="BK1489" s="99">
        <f>SUMIFS(通讯通路门店!$AD:$AD,通讯通路门店!$S:$S,$G1489)</f>
        <v>0</v>
      </c>
      <c r="BL1489" s="99">
        <f>SUMIFS(通讯通路门店!$AE:$AE,通讯通路门店!$S:$S,$G1489)</f>
        <v>0</v>
      </c>
      <c r="BM1489" s="99">
        <f>SUMIFS(通讯通路门店!$AF:$AF,通讯通路门店!$S:$S,$G1489)</f>
        <v>0</v>
      </c>
      <c r="BN1489" s="99">
        <f>SUMIFS(通讯通路门店!$AG:$AG,通讯通路门店!$S:$S,$G1489)</f>
        <v>0</v>
      </c>
      <c r="BO1489" s="99">
        <f>SUMIFS(通讯通路门店!$AH:$AH,通讯通路门店!$S:$S,$G1489)</f>
        <v>0</v>
      </c>
      <c r="BP1489" s="99">
        <f>SUMIFS(通讯通路门店!$AI:$AI,通讯通路门店!$S:$S,$G1489)</f>
        <v>0</v>
      </c>
      <c r="BQ1489" s="83"/>
    </row>
    <row r="1490" spans="1:69">
      <c r="A1490" s="99" t="str">
        <f>IFERROR(_xlfn.XLOOKUP($G1490,通讯通路门店!$S$4:$S$993933,通讯通路门店!$A$4:$A$993933,0,0),"")</f>
        <v>海南省</v>
      </c>
      <c r="B1490" s="99" t="str">
        <f>IFERROR(_xlfn.XLOOKUP($G1490,通讯通路门店!$S$4:$S$993933,通讯通路门店!$B$4:$B$993933,0,0),"")</f>
        <v>乐东黎族自治县</v>
      </c>
      <c r="C1490" s="99" t="str">
        <f>IFERROR(_xlfn.XLOOKUP($G1490,通讯通路门店!$S$4:$S$993933,通讯通路门店!$C$4:$C$993933,0,0),"")</f>
        <v>乐东黎族自治县</v>
      </c>
      <c r="D1490" s="99" t="str">
        <f>IFERROR(_xlfn.XLOOKUP($G1490,通讯通路门店!$S$4:$S$993933,通讯通路门店!$D$4:$D$993933,0,0),"")</f>
        <v>万冲镇</v>
      </c>
      <c r="E1490" s="83"/>
      <c r="F1490" s="83"/>
      <c r="G1490" s="101"/>
      <c r="H1490" s="102">
        <f>IFERROR(_xlfn.XLOOKUP($G1490,通讯通路门店!$S$4:$S$993933,通讯通路门店!$R$4:$R$993933,0,0),"")</f>
        <v>0</v>
      </c>
      <c r="I1490" s="83"/>
      <c r="J1490" s="83"/>
      <c r="K1490" s="83"/>
      <c r="L1490" s="83"/>
      <c r="M1490" s="83"/>
      <c r="N1490" s="83"/>
      <c r="O1490" s="83"/>
      <c r="P1490" s="83"/>
      <c r="Q1490" s="83"/>
      <c r="R1490" s="83"/>
      <c r="S1490" s="83"/>
      <c r="T1490" s="83"/>
      <c r="U1490" s="99">
        <f>COUNTIF(通讯通路门店!$S:$S,$G1490)</f>
        <v>0</v>
      </c>
      <c r="V1490" s="99">
        <f>COUNTIFS(通讯通路门店!$S:$S,$G1490,通讯通路门店!$J:$J,"综合卖场")</f>
        <v>0</v>
      </c>
      <c r="W1490" s="99">
        <f>SUMIFS(通讯通路门店!$AJ:$AJ,通讯通路门店!$S:$S,通讯客户沙盘!$G1490)</f>
        <v>0</v>
      </c>
      <c r="X1490" s="99">
        <f t="shared" si="115"/>
        <v>0</v>
      </c>
      <c r="Y1490" s="99">
        <f>COUNTIFS(通讯通路门店!$S:$S,$G1490,通讯通路门店!$J:$J,"荣耀体验店")+COUNTIFS(通讯通路门店!$S:$S,$G1490,通讯通路门店!$J:$J,"荣耀授权专卖店")</f>
        <v>0</v>
      </c>
      <c r="Z1490" s="99">
        <f>COUNTIFS(通讯通路门店!$S:$S,$G1490,通讯通路门店!$J:$J,"VIVO体验店")</f>
        <v>0</v>
      </c>
      <c r="AA1490" s="99">
        <f>COUNTIFS(通讯通路门店!$S:$S,$G1490,通讯通路门店!$J:$J,"OPPO体验店")</f>
        <v>0</v>
      </c>
      <c r="AB1490" s="99">
        <f>COUNTIFS(通讯通路门店!$S:$S,$G1490,通讯通路门店!$J:$J,"华为授权体验店")+COUNTIFS(通讯通路门店!$S:$S,$G1490,通讯通路门店!$J:$J,"华为堡垒店")</f>
        <v>0</v>
      </c>
      <c r="AC1490" s="99">
        <f>COUNTIFS(通讯通路门店!$S:$S,$G1490,通讯通路门店!$J:$J,"小米体验店")</f>
        <v>0</v>
      </c>
      <c r="AD1490" s="99">
        <f>COUNTIFS(通讯通路门店!$S:$S,$G1490,通讯通路门店!$J:$J,"苹果体验店")</f>
        <v>0</v>
      </c>
      <c r="AE1490" s="99">
        <f>COUNTIFS(通讯通路门店!$S:$S,$G1490,通讯通路门店!$J:$J,"其他品牌专卖店")</f>
        <v>0</v>
      </c>
      <c r="AF1490" s="99">
        <f>SUMIFS(通讯通路门店!$BI:$BI,通讯通路门店!$S:$S,$G1490)</f>
        <v>0</v>
      </c>
      <c r="AG1490" s="99">
        <f>SUMIFS(通讯通路门店!$BH:$BH,通讯通路门店!$S:$S,$G1490)</f>
        <v>0</v>
      </c>
      <c r="AH1490" s="99">
        <f t="shared" si="116"/>
        <v>0</v>
      </c>
      <c r="AI1490" s="99">
        <f>SUMIFS(通讯通路门店!$BB:$BB,通讯通路门店!$S:$S,$G1490)</f>
        <v>0</v>
      </c>
      <c r="AJ1490" s="99">
        <f>SUMIFS(通讯通路门店!$BE:$BE,通讯通路门店!$S:$S,$G1490)</f>
        <v>0</v>
      </c>
      <c r="AK1490" s="99">
        <f>SUMIFS(通讯通路门店!$BG:$BG,通讯通路门店!$S:$S,$G1490)</f>
        <v>0</v>
      </c>
      <c r="AL1490" s="99">
        <f>SUMIFS(通讯通路门店!$BC:$BC,通讯通路门店!$S:$S,$G1490)</f>
        <v>0</v>
      </c>
      <c r="AM1490" s="99">
        <f>SUMIFS(通讯通路门店!$BD:$BD,通讯通路门店!$S:$S,$G1490)</f>
        <v>0</v>
      </c>
      <c r="AN1490" s="99">
        <f>SUMIFS(通讯通路门店!$BF:$BF,通讯通路门店!$S:$S,$G1490)</f>
        <v>0</v>
      </c>
      <c r="AO1490" s="99">
        <f t="shared" si="117"/>
        <v>0</v>
      </c>
      <c r="AP1490" s="99">
        <f>SUMIFS(通讯通路门店!$K:$K,通讯通路门店!$S:$S,$G1490)</f>
        <v>0</v>
      </c>
      <c r="AQ1490" s="83"/>
      <c r="AR1490" s="99">
        <f>SUMIFS(通讯通路门店!$T:$T,通讯通路门店!$S:$S,$G1490)</f>
        <v>0</v>
      </c>
      <c r="AS1490" s="99">
        <f>SUMIFS(通讯通路门店!$U:$U,通讯通路门店!$S:$S,$G1490)</f>
        <v>0</v>
      </c>
      <c r="AT1490" s="99">
        <f>SUMIFS(通讯通路门店!$V:$V,通讯通路门店!$S:$S,$G1490)</f>
        <v>0</v>
      </c>
      <c r="AU1490" s="99">
        <f>SUMIFS(通讯通路门店!$W:$W,通讯通路门店!$S:$S,$G1490)</f>
        <v>0</v>
      </c>
      <c r="AV1490" s="99">
        <f>SUMIFS(通讯通路门店!$Z:$Z,通讯通路门店!$S:$S,$G1490)</f>
        <v>0</v>
      </c>
      <c r="AW1490" s="99">
        <f>SUMIFS(通讯通路门店!$AB:$AB,通讯通路门店!$S:$S,$G1490)</f>
        <v>0</v>
      </c>
      <c r="AX1490" s="99">
        <f>SUMIFS(通讯通路门店!$X:$X,通讯通路门店!$S:$S,$G1490)</f>
        <v>0</v>
      </c>
      <c r="AY1490" s="99">
        <f>SUMIFS(通讯通路门店!$Y:$Y,通讯通路门店!$S:$S,$G1490)</f>
        <v>0</v>
      </c>
      <c r="AZ1490" s="99">
        <f>SUMIFS(通讯通路门店!$AA:$AA,通讯通路门店!$S:$S,$G1490)</f>
        <v>0</v>
      </c>
      <c r="BA1490" s="99">
        <f t="shared" si="118"/>
        <v>0</v>
      </c>
      <c r="BB1490" s="99">
        <f t="shared" si="119"/>
        <v>0</v>
      </c>
      <c r="BC1490" s="99">
        <f>SUMIFS(通讯通路门店!$W:$W,通讯通路门店!$S:$S,$G1490,通讯通路门店!$J:$J,"荣耀体验店")+SUMIFS(通讯通路门店!$W:$W,通讯通路门店!$S:$S,$G1490,通讯通路门店!$J:$J,"荣耀授权专卖店")</f>
        <v>0</v>
      </c>
      <c r="BD1490" s="99">
        <f>SUMIFS(通讯通路门店!$Z:$Z,通讯通路门店!$S:$S,$G1490,通讯通路门店!$J:$J,"VIVO体验店")</f>
        <v>0</v>
      </c>
      <c r="BE1490" s="99">
        <f>SUMIFS(通讯通路门店!$AB:$AB,通讯通路门店!$S:$S,$G1490,通讯通路门店!$J:$J,"OPPO体验店")</f>
        <v>0</v>
      </c>
      <c r="BF1490" s="99">
        <f>SUMIFS(通讯通路门店!$X:$X,通讯通路门店!$S:$S,$G1490,通讯通路门店!$J:$J,"华为授权体验店")+SUMIFS(通讯通路门店!$AA:$AA,通讯通路门店!$S:$S,$G1490,通讯通路门店!$J:$J,"华为堡垒店")</f>
        <v>0</v>
      </c>
      <c r="BG1490" s="99">
        <f>SUMIFS(通讯通路门店!$Y:$Y,通讯通路门店!$S:$S,$G1490,通讯通路门店!$J:$J,"小米体验店")</f>
        <v>0</v>
      </c>
      <c r="BH1490" s="99">
        <f>SUMIFS(通讯通路门店!$AA:$AA,通讯通路门店!$S:$S,$G1490,通讯通路门店!$J:$J,"苹果体验店")</f>
        <v>0</v>
      </c>
      <c r="BI1490" s="99">
        <f>SUMIFS(通讯通路门店!$K:$K,通讯通路门店!$S:$S,$G1490,通讯通路门店!$J:$J,"其他品牌专卖店")</f>
        <v>0</v>
      </c>
      <c r="BJ1490" s="99">
        <f>SUMIFS(通讯通路门店!$AC:$AC,通讯通路门店!$S:$S,$G1490)</f>
        <v>0</v>
      </c>
      <c r="BK1490" s="99">
        <f>SUMIFS(通讯通路门店!$AD:$AD,通讯通路门店!$S:$S,$G1490)</f>
        <v>0</v>
      </c>
      <c r="BL1490" s="99">
        <f>SUMIFS(通讯通路门店!$AE:$AE,通讯通路门店!$S:$S,$G1490)</f>
        <v>0</v>
      </c>
      <c r="BM1490" s="99">
        <f>SUMIFS(通讯通路门店!$AF:$AF,通讯通路门店!$S:$S,$G1490)</f>
        <v>0</v>
      </c>
      <c r="BN1490" s="99">
        <f>SUMIFS(通讯通路门店!$AG:$AG,通讯通路门店!$S:$S,$G1490)</f>
        <v>0</v>
      </c>
      <c r="BO1490" s="99">
        <f>SUMIFS(通讯通路门店!$AH:$AH,通讯通路门店!$S:$S,$G1490)</f>
        <v>0</v>
      </c>
      <c r="BP1490" s="99">
        <f>SUMIFS(通讯通路门店!$AI:$AI,通讯通路门店!$S:$S,$G1490)</f>
        <v>0</v>
      </c>
      <c r="BQ1490" s="83"/>
    </row>
    <row r="1491" spans="1:69">
      <c r="A1491" s="99" t="str">
        <f>IFERROR(_xlfn.XLOOKUP($G1491,通讯通路门店!$S$4:$S$993933,通讯通路门店!$A$4:$A$993933,0,0),"")</f>
        <v>海南省</v>
      </c>
      <c r="B1491" s="99" t="str">
        <f>IFERROR(_xlfn.XLOOKUP($G1491,通讯通路门店!$S$4:$S$993933,通讯通路门店!$B$4:$B$993933,0,0),"")</f>
        <v>乐东黎族自治县</v>
      </c>
      <c r="C1491" s="99" t="str">
        <f>IFERROR(_xlfn.XLOOKUP($G1491,通讯通路门店!$S$4:$S$993933,通讯通路门店!$C$4:$C$993933,0,0),"")</f>
        <v>乐东黎族自治县</v>
      </c>
      <c r="D1491" s="99" t="str">
        <f>IFERROR(_xlfn.XLOOKUP($G1491,通讯通路门店!$S$4:$S$993933,通讯通路门店!$D$4:$D$993933,0,0),"")</f>
        <v>万冲镇</v>
      </c>
      <c r="E1491" s="83"/>
      <c r="F1491" s="83"/>
      <c r="G1491" s="101"/>
      <c r="H1491" s="102">
        <f>IFERROR(_xlfn.XLOOKUP($G1491,通讯通路门店!$S$4:$S$993933,通讯通路门店!$R$4:$R$993933,0,0),"")</f>
        <v>0</v>
      </c>
      <c r="I1491" s="83"/>
      <c r="J1491" s="83"/>
      <c r="K1491" s="83"/>
      <c r="L1491" s="83"/>
      <c r="M1491" s="83"/>
      <c r="N1491" s="83"/>
      <c r="O1491" s="83"/>
      <c r="P1491" s="83"/>
      <c r="Q1491" s="83"/>
      <c r="R1491" s="83"/>
      <c r="S1491" s="83"/>
      <c r="T1491" s="83"/>
      <c r="U1491" s="99">
        <f>COUNTIF(通讯通路门店!$S:$S,$G1491)</f>
        <v>0</v>
      </c>
      <c r="V1491" s="99">
        <f>COUNTIFS(通讯通路门店!$S:$S,$G1491,通讯通路门店!$J:$J,"综合卖场")</f>
        <v>0</v>
      </c>
      <c r="W1491" s="99">
        <f>SUMIFS(通讯通路门店!$AJ:$AJ,通讯通路门店!$S:$S,通讯客户沙盘!$G1491)</f>
        <v>0</v>
      </c>
      <c r="X1491" s="99">
        <f t="shared" si="115"/>
        <v>0</v>
      </c>
      <c r="Y1491" s="99">
        <f>COUNTIFS(通讯通路门店!$S:$S,$G1491,通讯通路门店!$J:$J,"荣耀体验店")+COUNTIFS(通讯通路门店!$S:$S,$G1491,通讯通路门店!$J:$J,"荣耀授权专卖店")</f>
        <v>0</v>
      </c>
      <c r="Z1491" s="99">
        <f>COUNTIFS(通讯通路门店!$S:$S,$G1491,通讯通路门店!$J:$J,"VIVO体验店")</f>
        <v>0</v>
      </c>
      <c r="AA1491" s="99">
        <f>COUNTIFS(通讯通路门店!$S:$S,$G1491,通讯通路门店!$J:$J,"OPPO体验店")</f>
        <v>0</v>
      </c>
      <c r="AB1491" s="99">
        <f>COUNTIFS(通讯通路门店!$S:$S,$G1491,通讯通路门店!$J:$J,"华为授权体验店")+COUNTIFS(通讯通路门店!$S:$S,$G1491,通讯通路门店!$J:$J,"华为堡垒店")</f>
        <v>0</v>
      </c>
      <c r="AC1491" s="99">
        <f>COUNTIFS(通讯通路门店!$S:$S,$G1491,通讯通路门店!$J:$J,"小米体验店")</f>
        <v>0</v>
      </c>
      <c r="AD1491" s="99">
        <f>COUNTIFS(通讯通路门店!$S:$S,$G1491,通讯通路门店!$J:$J,"苹果体验店")</f>
        <v>0</v>
      </c>
      <c r="AE1491" s="99">
        <f>COUNTIFS(通讯通路门店!$S:$S,$G1491,通讯通路门店!$J:$J,"其他品牌专卖店")</f>
        <v>0</v>
      </c>
      <c r="AF1491" s="99">
        <f>SUMIFS(通讯通路门店!$BI:$BI,通讯通路门店!$S:$S,$G1491)</f>
        <v>0</v>
      </c>
      <c r="AG1491" s="99">
        <f>SUMIFS(通讯通路门店!$BH:$BH,通讯通路门店!$S:$S,$G1491)</f>
        <v>0</v>
      </c>
      <c r="AH1491" s="99">
        <f t="shared" si="116"/>
        <v>0</v>
      </c>
      <c r="AI1491" s="99">
        <f>SUMIFS(通讯通路门店!$BB:$BB,通讯通路门店!$S:$S,$G1491)</f>
        <v>0</v>
      </c>
      <c r="AJ1491" s="99">
        <f>SUMIFS(通讯通路门店!$BE:$BE,通讯通路门店!$S:$S,$G1491)</f>
        <v>0</v>
      </c>
      <c r="AK1491" s="99">
        <f>SUMIFS(通讯通路门店!$BG:$BG,通讯通路门店!$S:$S,$G1491)</f>
        <v>0</v>
      </c>
      <c r="AL1491" s="99">
        <f>SUMIFS(通讯通路门店!$BC:$BC,通讯通路门店!$S:$S,$G1491)</f>
        <v>0</v>
      </c>
      <c r="AM1491" s="99">
        <f>SUMIFS(通讯通路门店!$BD:$BD,通讯通路门店!$S:$S,$G1491)</f>
        <v>0</v>
      </c>
      <c r="AN1491" s="99">
        <f>SUMIFS(通讯通路门店!$BF:$BF,通讯通路门店!$S:$S,$G1491)</f>
        <v>0</v>
      </c>
      <c r="AO1491" s="99">
        <f t="shared" si="117"/>
        <v>0</v>
      </c>
      <c r="AP1491" s="99">
        <f>SUMIFS(通讯通路门店!$K:$K,通讯通路门店!$S:$S,$G1491)</f>
        <v>0</v>
      </c>
      <c r="AQ1491" s="83"/>
      <c r="AR1491" s="99">
        <f>SUMIFS(通讯通路门店!$T:$T,通讯通路门店!$S:$S,$G1491)</f>
        <v>0</v>
      </c>
      <c r="AS1491" s="99">
        <f>SUMIFS(通讯通路门店!$U:$U,通讯通路门店!$S:$S,$G1491)</f>
        <v>0</v>
      </c>
      <c r="AT1491" s="99">
        <f>SUMIFS(通讯通路门店!$V:$V,通讯通路门店!$S:$S,$G1491)</f>
        <v>0</v>
      </c>
      <c r="AU1491" s="99">
        <f>SUMIFS(通讯通路门店!$W:$W,通讯通路门店!$S:$S,$G1491)</f>
        <v>0</v>
      </c>
      <c r="AV1491" s="99">
        <f>SUMIFS(通讯通路门店!$Z:$Z,通讯通路门店!$S:$S,$G1491)</f>
        <v>0</v>
      </c>
      <c r="AW1491" s="99">
        <f>SUMIFS(通讯通路门店!$AB:$AB,通讯通路门店!$S:$S,$G1491)</f>
        <v>0</v>
      </c>
      <c r="AX1491" s="99">
        <f>SUMIFS(通讯通路门店!$X:$X,通讯通路门店!$S:$S,$G1491)</f>
        <v>0</v>
      </c>
      <c r="AY1491" s="99">
        <f>SUMIFS(通讯通路门店!$Y:$Y,通讯通路门店!$S:$S,$G1491)</f>
        <v>0</v>
      </c>
      <c r="AZ1491" s="99">
        <f>SUMIFS(通讯通路门店!$AA:$AA,通讯通路门店!$S:$S,$G1491)</f>
        <v>0</v>
      </c>
      <c r="BA1491" s="99">
        <f t="shared" si="118"/>
        <v>0</v>
      </c>
      <c r="BB1491" s="99">
        <f t="shared" si="119"/>
        <v>0</v>
      </c>
      <c r="BC1491" s="99">
        <f>SUMIFS(通讯通路门店!$W:$W,通讯通路门店!$S:$S,$G1491,通讯通路门店!$J:$J,"荣耀体验店")+SUMIFS(通讯通路门店!$W:$W,通讯通路门店!$S:$S,$G1491,通讯通路门店!$J:$J,"荣耀授权专卖店")</f>
        <v>0</v>
      </c>
      <c r="BD1491" s="99">
        <f>SUMIFS(通讯通路门店!$Z:$Z,通讯通路门店!$S:$S,$G1491,通讯通路门店!$J:$J,"VIVO体验店")</f>
        <v>0</v>
      </c>
      <c r="BE1491" s="99">
        <f>SUMIFS(通讯通路门店!$AB:$AB,通讯通路门店!$S:$S,$G1491,通讯通路门店!$J:$J,"OPPO体验店")</f>
        <v>0</v>
      </c>
      <c r="BF1491" s="99">
        <f>SUMIFS(通讯通路门店!$X:$X,通讯通路门店!$S:$S,$G1491,通讯通路门店!$J:$J,"华为授权体验店")+SUMIFS(通讯通路门店!$AA:$AA,通讯通路门店!$S:$S,$G1491,通讯通路门店!$J:$J,"华为堡垒店")</f>
        <v>0</v>
      </c>
      <c r="BG1491" s="99">
        <f>SUMIFS(通讯通路门店!$Y:$Y,通讯通路门店!$S:$S,$G1491,通讯通路门店!$J:$J,"小米体验店")</f>
        <v>0</v>
      </c>
      <c r="BH1491" s="99">
        <f>SUMIFS(通讯通路门店!$AA:$AA,通讯通路门店!$S:$S,$G1491,通讯通路门店!$J:$J,"苹果体验店")</f>
        <v>0</v>
      </c>
      <c r="BI1491" s="99">
        <f>SUMIFS(通讯通路门店!$K:$K,通讯通路门店!$S:$S,$G1491,通讯通路门店!$J:$J,"其他品牌专卖店")</f>
        <v>0</v>
      </c>
      <c r="BJ1491" s="99">
        <f>SUMIFS(通讯通路门店!$AC:$AC,通讯通路门店!$S:$S,$G1491)</f>
        <v>0</v>
      </c>
      <c r="BK1491" s="99">
        <f>SUMIFS(通讯通路门店!$AD:$AD,通讯通路门店!$S:$S,$G1491)</f>
        <v>0</v>
      </c>
      <c r="BL1491" s="99">
        <f>SUMIFS(通讯通路门店!$AE:$AE,通讯通路门店!$S:$S,$G1491)</f>
        <v>0</v>
      </c>
      <c r="BM1491" s="99">
        <f>SUMIFS(通讯通路门店!$AF:$AF,通讯通路门店!$S:$S,$G1491)</f>
        <v>0</v>
      </c>
      <c r="BN1491" s="99">
        <f>SUMIFS(通讯通路门店!$AG:$AG,通讯通路门店!$S:$S,$G1491)</f>
        <v>0</v>
      </c>
      <c r="BO1491" s="99">
        <f>SUMIFS(通讯通路门店!$AH:$AH,通讯通路门店!$S:$S,$G1491)</f>
        <v>0</v>
      </c>
      <c r="BP1491" s="99">
        <f>SUMIFS(通讯通路门店!$AI:$AI,通讯通路门店!$S:$S,$G1491)</f>
        <v>0</v>
      </c>
      <c r="BQ1491" s="83"/>
    </row>
    <row r="1492" spans="1:69">
      <c r="A1492" s="99" t="str">
        <f>IFERROR(_xlfn.XLOOKUP($G1492,通讯通路门店!$S$4:$S$993933,通讯通路门店!$A$4:$A$993933,0,0),"")</f>
        <v>海南省</v>
      </c>
      <c r="B1492" s="99" t="str">
        <f>IFERROR(_xlfn.XLOOKUP($G1492,通讯通路门店!$S$4:$S$993933,通讯通路门店!$B$4:$B$993933,0,0),"")</f>
        <v>乐东黎族自治县</v>
      </c>
      <c r="C1492" s="99" t="str">
        <f>IFERROR(_xlfn.XLOOKUP($G1492,通讯通路门店!$S$4:$S$993933,通讯通路门店!$C$4:$C$993933,0,0),"")</f>
        <v>乐东黎族自治县</v>
      </c>
      <c r="D1492" s="99" t="str">
        <f>IFERROR(_xlfn.XLOOKUP($G1492,通讯通路门店!$S$4:$S$993933,通讯通路门店!$D$4:$D$993933,0,0),"")</f>
        <v>万冲镇</v>
      </c>
      <c r="E1492" s="83"/>
      <c r="F1492" s="83"/>
      <c r="G1492" s="101"/>
      <c r="H1492" s="102">
        <f>IFERROR(_xlfn.XLOOKUP($G1492,通讯通路门店!$S$4:$S$993933,通讯通路门店!$R$4:$R$993933,0,0),"")</f>
        <v>0</v>
      </c>
      <c r="I1492" s="83"/>
      <c r="J1492" s="83"/>
      <c r="K1492" s="83"/>
      <c r="L1492" s="83"/>
      <c r="M1492" s="83"/>
      <c r="N1492" s="83"/>
      <c r="O1492" s="83"/>
      <c r="P1492" s="83"/>
      <c r="Q1492" s="83"/>
      <c r="R1492" s="83"/>
      <c r="S1492" s="83"/>
      <c r="T1492" s="83"/>
      <c r="U1492" s="99">
        <f>COUNTIF(通讯通路门店!$S:$S,$G1492)</f>
        <v>0</v>
      </c>
      <c r="V1492" s="99">
        <f>COUNTIFS(通讯通路门店!$S:$S,$G1492,通讯通路门店!$J:$J,"综合卖场")</f>
        <v>0</v>
      </c>
      <c r="W1492" s="99">
        <f>SUMIFS(通讯通路门店!$AJ:$AJ,通讯通路门店!$S:$S,通讯客户沙盘!$G1492)</f>
        <v>0</v>
      </c>
      <c r="X1492" s="99">
        <f t="shared" si="115"/>
        <v>0</v>
      </c>
      <c r="Y1492" s="99">
        <f>COUNTIFS(通讯通路门店!$S:$S,$G1492,通讯通路门店!$J:$J,"荣耀体验店")+COUNTIFS(通讯通路门店!$S:$S,$G1492,通讯通路门店!$J:$J,"荣耀授权专卖店")</f>
        <v>0</v>
      </c>
      <c r="Z1492" s="99">
        <f>COUNTIFS(通讯通路门店!$S:$S,$G1492,通讯通路门店!$J:$J,"VIVO体验店")</f>
        <v>0</v>
      </c>
      <c r="AA1492" s="99">
        <f>COUNTIFS(通讯通路门店!$S:$S,$G1492,通讯通路门店!$J:$J,"OPPO体验店")</f>
        <v>0</v>
      </c>
      <c r="AB1492" s="99">
        <f>COUNTIFS(通讯通路门店!$S:$S,$G1492,通讯通路门店!$J:$J,"华为授权体验店")+COUNTIFS(通讯通路门店!$S:$S,$G1492,通讯通路门店!$J:$J,"华为堡垒店")</f>
        <v>0</v>
      </c>
      <c r="AC1492" s="99">
        <f>COUNTIFS(通讯通路门店!$S:$S,$G1492,通讯通路门店!$J:$J,"小米体验店")</f>
        <v>0</v>
      </c>
      <c r="AD1492" s="99">
        <f>COUNTIFS(通讯通路门店!$S:$S,$G1492,通讯通路门店!$J:$J,"苹果体验店")</f>
        <v>0</v>
      </c>
      <c r="AE1492" s="99">
        <f>COUNTIFS(通讯通路门店!$S:$S,$G1492,通讯通路门店!$J:$J,"其他品牌专卖店")</f>
        <v>0</v>
      </c>
      <c r="AF1492" s="99">
        <f>SUMIFS(通讯通路门店!$BI:$BI,通讯通路门店!$S:$S,$G1492)</f>
        <v>0</v>
      </c>
      <c r="AG1492" s="99">
        <f>SUMIFS(通讯通路门店!$BH:$BH,通讯通路门店!$S:$S,$G1492)</f>
        <v>0</v>
      </c>
      <c r="AH1492" s="99">
        <f t="shared" si="116"/>
        <v>0</v>
      </c>
      <c r="AI1492" s="99">
        <f>SUMIFS(通讯通路门店!$BB:$BB,通讯通路门店!$S:$S,$G1492)</f>
        <v>0</v>
      </c>
      <c r="AJ1492" s="99">
        <f>SUMIFS(通讯通路门店!$BE:$BE,通讯通路门店!$S:$S,$G1492)</f>
        <v>0</v>
      </c>
      <c r="AK1492" s="99">
        <f>SUMIFS(通讯通路门店!$BG:$BG,通讯通路门店!$S:$S,$G1492)</f>
        <v>0</v>
      </c>
      <c r="AL1492" s="99">
        <f>SUMIFS(通讯通路门店!$BC:$BC,通讯通路门店!$S:$S,$G1492)</f>
        <v>0</v>
      </c>
      <c r="AM1492" s="99">
        <f>SUMIFS(通讯通路门店!$BD:$BD,通讯通路门店!$S:$S,$G1492)</f>
        <v>0</v>
      </c>
      <c r="AN1492" s="99">
        <f>SUMIFS(通讯通路门店!$BF:$BF,通讯通路门店!$S:$S,$G1492)</f>
        <v>0</v>
      </c>
      <c r="AO1492" s="99">
        <f t="shared" si="117"/>
        <v>0</v>
      </c>
      <c r="AP1492" s="99">
        <f>SUMIFS(通讯通路门店!$K:$K,通讯通路门店!$S:$S,$G1492)</f>
        <v>0</v>
      </c>
      <c r="AQ1492" s="83"/>
      <c r="AR1492" s="99">
        <f>SUMIFS(通讯通路门店!$T:$T,通讯通路门店!$S:$S,$G1492)</f>
        <v>0</v>
      </c>
      <c r="AS1492" s="99">
        <f>SUMIFS(通讯通路门店!$U:$U,通讯通路门店!$S:$S,$G1492)</f>
        <v>0</v>
      </c>
      <c r="AT1492" s="99">
        <f>SUMIFS(通讯通路门店!$V:$V,通讯通路门店!$S:$S,$G1492)</f>
        <v>0</v>
      </c>
      <c r="AU1492" s="99">
        <f>SUMIFS(通讯通路门店!$W:$W,通讯通路门店!$S:$S,$G1492)</f>
        <v>0</v>
      </c>
      <c r="AV1492" s="99">
        <f>SUMIFS(通讯通路门店!$Z:$Z,通讯通路门店!$S:$S,$G1492)</f>
        <v>0</v>
      </c>
      <c r="AW1492" s="99">
        <f>SUMIFS(通讯通路门店!$AB:$AB,通讯通路门店!$S:$S,$G1492)</f>
        <v>0</v>
      </c>
      <c r="AX1492" s="99">
        <f>SUMIFS(通讯通路门店!$X:$X,通讯通路门店!$S:$S,$G1492)</f>
        <v>0</v>
      </c>
      <c r="AY1492" s="99">
        <f>SUMIFS(通讯通路门店!$Y:$Y,通讯通路门店!$S:$S,$G1492)</f>
        <v>0</v>
      </c>
      <c r="AZ1492" s="99">
        <f>SUMIFS(通讯通路门店!$AA:$AA,通讯通路门店!$S:$S,$G1492)</f>
        <v>0</v>
      </c>
      <c r="BA1492" s="99">
        <f t="shared" si="118"/>
        <v>0</v>
      </c>
      <c r="BB1492" s="99">
        <f t="shared" si="119"/>
        <v>0</v>
      </c>
      <c r="BC1492" s="99">
        <f>SUMIFS(通讯通路门店!$W:$W,通讯通路门店!$S:$S,$G1492,通讯通路门店!$J:$J,"荣耀体验店")+SUMIFS(通讯通路门店!$W:$W,通讯通路门店!$S:$S,$G1492,通讯通路门店!$J:$J,"荣耀授权专卖店")</f>
        <v>0</v>
      </c>
      <c r="BD1492" s="99">
        <f>SUMIFS(通讯通路门店!$Z:$Z,通讯通路门店!$S:$S,$G1492,通讯通路门店!$J:$J,"VIVO体验店")</f>
        <v>0</v>
      </c>
      <c r="BE1492" s="99">
        <f>SUMIFS(通讯通路门店!$AB:$AB,通讯通路门店!$S:$S,$G1492,通讯通路门店!$J:$J,"OPPO体验店")</f>
        <v>0</v>
      </c>
      <c r="BF1492" s="99">
        <f>SUMIFS(通讯通路门店!$X:$X,通讯通路门店!$S:$S,$G1492,通讯通路门店!$J:$J,"华为授权体验店")+SUMIFS(通讯通路门店!$AA:$AA,通讯通路门店!$S:$S,$G1492,通讯通路门店!$J:$J,"华为堡垒店")</f>
        <v>0</v>
      </c>
      <c r="BG1492" s="99">
        <f>SUMIFS(通讯通路门店!$Y:$Y,通讯通路门店!$S:$S,$G1492,通讯通路门店!$J:$J,"小米体验店")</f>
        <v>0</v>
      </c>
      <c r="BH1492" s="99">
        <f>SUMIFS(通讯通路门店!$AA:$AA,通讯通路门店!$S:$S,$G1492,通讯通路门店!$J:$J,"苹果体验店")</f>
        <v>0</v>
      </c>
      <c r="BI1492" s="99">
        <f>SUMIFS(通讯通路门店!$K:$K,通讯通路门店!$S:$S,$G1492,通讯通路门店!$J:$J,"其他品牌专卖店")</f>
        <v>0</v>
      </c>
      <c r="BJ1492" s="99">
        <f>SUMIFS(通讯通路门店!$AC:$AC,通讯通路门店!$S:$S,$G1492)</f>
        <v>0</v>
      </c>
      <c r="BK1492" s="99">
        <f>SUMIFS(通讯通路门店!$AD:$AD,通讯通路门店!$S:$S,$G1492)</f>
        <v>0</v>
      </c>
      <c r="BL1492" s="99">
        <f>SUMIFS(通讯通路门店!$AE:$AE,通讯通路门店!$S:$S,$G1492)</f>
        <v>0</v>
      </c>
      <c r="BM1492" s="99">
        <f>SUMIFS(通讯通路门店!$AF:$AF,通讯通路门店!$S:$S,$G1492)</f>
        <v>0</v>
      </c>
      <c r="BN1492" s="99">
        <f>SUMIFS(通讯通路门店!$AG:$AG,通讯通路门店!$S:$S,$G1492)</f>
        <v>0</v>
      </c>
      <c r="BO1492" s="99">
        <f>SUMIFS(通讯通路门店!$AH:$AH,通讯通路门店!$S:$S,$G1492)</f>
        <v>0</v>
      </c>
      <c r="BP1492" s="99">
        <f>SUMIFS(通讯通路门店!$AI:$AI,通讯通路门店!$S:$S,$G1492)</f>
        <v>0</v>
      </c>
      <c r="BQ1492" s="83"/>
    </row>
    <row r="1493" spans="1:69">
      <c r="A1493" s="99" t="str">
        <f>IFERROR(_xlfn.XLOOKUP($G1493,通讯通路门店!$S$4:$S$993933,通讯通路门店!$A$4:$A$993933,0,0),"")</f>
        <v>海南省</v>
      </c>
      <c r="B1493" s="99" t="str">
        <f>IFERROR(_xlfn.XLOOKUP($G1493,通讯通路门店!$S$4:$S$993933,通讯通路门店!$B$4:$B$993933,0,0),"")</f>
        <v>乐东黎族自治县</v>
      </c>
      <c r="C1493" s="99" t="str">
        <f>IFERROR(_xlfn.XLOOKUP($G1493,通讯通路门店!$S$4:$S$993933,通讯通路门店!$C$4:$C$993933,0,0),"")</f>
        <v>乐东黎族自治县</v>
      </c>
      <c r="D1493" s="99" t="str">
        <f>IFERROR(_xlfn.XLOOKUP($G1493,通讯通路门店!$S$4:$S$993933,通讯通路门店!$D$4:$D$993933,0,0),"")</f>
        <v>万冲镇</v>
      </c>
      <c r="E1493" s="83"/>
      <c r="F1493" s="83"/>
      <c r="G1493" s="101"/>
      <c r="H1493" s="102">
        <f>IFERROR(_xlfn.XLOOKUP($G1493,通讯通路门店!$S$4:$S$993933,通讯通路门店!$R$4:$R$993933,0,0),"")</f>
        <v>0</v>
      </c>
      <c r="I1493" s="83"/>
      <c r="J1493" s="83"/>
      <c r="K1493" s="83"/>
      <c r="L1493" s="83"/>
      <c r="M1493" s="83"/>
      <c r="N1493" s="83"/>
      <c r="O1493" s="83"/>
      <c r="P1493" s="83"/>
      <c r="Q1493" s="83"/>
      <c r="R1493" s="83"/>
      <c r="S1493" s="83"/>
      <c r="T1493" s="83"/>
      <c r="U1493" s="99">
        <f>COUNTIF(通讯通路门店!$S:$S,$G1493)</f>
        <v>0</v>
      </c>
      <c r="V1493" s="99">
        <f>COUNTIFS(通讯通路门店!$S:$S,$G1493,通讯通路门店!$J:$J,"综合卖场")</f>
        <v>0</v>
      </c>
      <c r="W1493" s="99">
        <f>SUMIFS(通讯通路门店!$AJ:$AJ,通讯通路门店!$S:$S,通讯客户沙盘!$G1493)</f>
        <v>0</v>
      </c>
      <c r="X1493" s="99">
        <f t="shared" si="115"/>
        <v>0</v>
      </c>
      <c r="Y1493" s="99">
        <f>COUNTIFS(通讯通路门店!$S:$S,$G1493,通讯通路门店!$J:$J,"荣耀体验店")+COUNTIFS(通讯通路门店!$S:$S,$G1493,通讯通路门店!$J:$J,"荣耀授权专卖店")</f>
        <v>0</v>
      </c>
      <c r="Z1493" s="99">
        <f>COUNTIFS(通讯通路门店!$S:$S,$G1493,通讯通路门店!$J:$J,"VIVO体验店")</f>
        <v>0</v>
      </c>
      <c r="AA1493" s="99">
        <f>COUNTIFS(通讯通路门店!$S:$S,$G1493,通讯通路门店!$J:$J,"OPPO体验店")</f>
        <v>0</v>
      </c>
      <c r="AB1493" s="99">
        <f>COUNTIFS(通讯通路门店!$S:$S,$G1493,通讯通路门店!$J:$J,"华为授权体验店")+COUNTIFS(通讯通路门店!$S:$S,$G1493,通讯通路门店!$J:$J,"华为堡垒店")</f>
        <v>0</v>
      </c>
      <c r="AC1493" s="99">
        <f>COUNTIFS(通讯通路门店!$S:$S,$G1493,通讯通路门店!$J:$J,"小米体验店")</f>
        <v>0</v>
      </c>
      <c r="AD1493" s="99">
        <f>COUNTIFS(通讯通路门店!$S:$S,$G1493,通讯通路门店!$J:$J,"苹果体验店")</f>
        <v>0</v>
      </c>
      <c r="AE1493" s="99">
        <f>COUNTIFS(通讯通路门店!$S:$S,$G1493,通讯通路门店!$J:$J,"其他品牌专卖店")</f>
        <v>0</v>
      </c>
      <c r="AF1493" s="99">
        <f>SUMIFS(通讯通路门店!$BI:$BI,通讯通路门店!$S:$S,$G1493)</f>
        <v>0</v>
      </c>
      <c r="AG1493" s="99">
        <f>SUMIFS(通讯通路门店!$BH:$BH,通讯通路门店!$S:$S,$G1493)</f>
        <v>0</v>
      </c>
      <c r="AH1493" s="99">
        <f t="shared" si="116"/>
        <v>0</v>
      </c>
      <c r="AI1493" s="99">
        <f>SUMIFS(通讯通路门店!$BB:$BB,通讯通路门店!$S:$S,$G1493)</f>
        <v>0</v>
      </c>
      <c r="AJ1493" s="99">
        <f>SUMIFS(通讯通路门店!$BE:$BE,通讯通路门店!$S:$S,$G1493)</f>
        <v>0</v>
      </c>
      <c r="AK1493" s="99">
        <f>SUMIFS(通讯通路门店!$BG:$BG,通讯通路门店!$S:$S,$G1493)</f>
        <v>0</v>
      </c>
      <c r="AL1493" s="99">
        <f>SUMIFS(通讯通路门店!$BC:$BC,通讯通路门店!$S:$S,$G1493)</f>
        <v>0</v>
      </c>
      <c r="AM1493" s="99">
        <f>SUMIFS(通讯通路门店!$BD:$BD,通讯通路门店!$S:$S,$G1493)</f>
        <v>0</v>
      </c>
      <c r="AN1493" s="99">
        <f>SUMIFS(通讯通路门店!$BF:$BF,通讯通路门店!$S:$S,$G1493)</f>
        <v>0</v>
      </c>
      <c r="AO1493" s="99">
        <f t="shared" si="117"/>
        <v>0</v>
      </c>
      <c r="AP1493" s="99">
        <f>SUMIFS(通讯通路门店!$K:$K,通讯通路门店!$S:$S,$G1493)</f>
        <v>0</v>
      </c>
      <c r="AQ1493" s="83"/>
      <c r="AR1493" s="99">
        <f>SUMIFS(通讯通路门店!$T:$T,通讯通路门店!$S:$S,$G1493)</f>
        <v>0</v>
      </c>
      <c r="AS1493" s="99">
        <f>SUMIFS(通讯通路门店!$U:$U,通讯通路门店!$S:$S,$G1493)</f>
        <v>0</v>
      </c>
      <c r="AT1493" s="99">
        <f>SUMIFS(通讯通路门店!$V:$V,通讯通路门店!$S:$S,$G1493)</f>
        <v>0</v>
      </c>
      <c r="AU1493" s="99">
        <f>SUMIFS(通讯通路门店!$W:$W,通讯通路门店!$S:$S,$G1493)</f>
        <v>0</v>
      </c>
      <c r="AV1493" s="99">
        <f>SUMIFS(通讯通路门店!$Z:$Z,通讯通路门店!$S:$S,$G1493)</f>
        <v>0</v>
      </c>
      <c r="AW1493" s="99">
        <f>SUMIFS(通讯通路门店!$AB:$AB,通讯通路门店!$S:$S,$G1493)</f>
        <v>0</v>
      </c>
      <c r="AX1493" s="99">
        <f>SUMIFS(通讯通路门店!$X:$X,通讯通路门店!$S:$S,$G1493)</f>
        <v>0</v>
      </c>
      <c r="AY1493" s="99">
        <f>SUMIFS(通讯通路门店!$Y:$Y,通讯通路门店!$S:$S,$G1493)</f>
        <v>0</v>
      </c>
      <c r="AZ1493" s="99">
        <f>SUMIFS(通讯通路门店!$AA:$AA,通讯通路门店!$S:$S,$G1493)</f>
        <v>0</v>
      </c>
      <c r="BA1493" s="99">
        <f t="shared" si="118"/>
        <v>0</v>
      </c>
      <c r="BB1493" s="99">
        <f t="shared" si="119"/>
        <v>0</v>
      </c>
      <c r="BC1493" s="99">
        <f>SUMIFS(通讯通路门店!$W:$W,通讯通路门店!$S:$S,$G1493,通讯通路门店!$J:$J,"荣耀体验店")+SUMIFS(通讯通路门店!$W:$W,通讯通路门店!$S:$S,$G1493,通讯通路门店!$J:$J,"荣耀授权专卖店")</f>
        <v>0</v>
      </c>
      <c r="BD1493" s="99">
        <f>SUMIFS(通讯通路门店!$Z:$Z,通讯通路门店!$S:$S,$G1493,通讯通路门店!$J:$J,"VIVO体验店")</f>
        <v>0</v>
      </c>
      <c r="BE1493" s="99">
        <f>SUMIFS(通讯通路门店!$AB:$AB,通讯通路门店!$S:$S,$G1493,通讯通路门店!$J:$J,"OPPO体验店")</f>
        <v>0</v>
      </c>
      <c r="BF1493" s="99">
        <f>SUMIFS(通讯通路门店!$X:$X,通讯通路门店!$S:$S,$G1493,通讯通路门店!$J:$J,"华为授权体验店")+SUMIFS(通讯通路门店!$AA:$AA,通讯通路门店!$S:$S,$G1493,通讯通路门店!$J:$J,"华为堡垒店")</f>
        <v>0</v>
      </c>
      <c r="BG1493" s="99">
        <f>SUMIFS(通讯通路门店!$Y:$Y,通讯通路门店!$S:$S,$G1493,通讯通路门店!$J:$J,"小米体验店")</f>
        <v>0</v>
      </c>
      <c r="BH1493" s="99">
        <f>SUMIFS(通讯通路门店!$AA:$AA,通讯通路门店!$S:$S,$G1493,通讯通路门店!$J:$J,"苹果体验店")</f>
        <v>0</v>
      </c>
      <c r="BI1493" s="99">
        <f>SUMIFS(通讯通路门店!$K:$K,通讯通路门店!$S:$S,$G1493,通讯通路门店!$J:$J,"其他品牌专卖店")</f>
        <v>0</v>
      </c>
      <c r="BJ1493" s="99">
        <f>SUMIFS(通讯通路门店!$AC:$AC,通讯通路门店!$S:$S,$G1493)</f>
        <v>0</v>
      </c>
      <c r="BK1493" s="99">
        <f>SUMIFS(通讯通路门店!$AD:$AD,通讯通路门店!$S:$S,$G1493)</f>
        <v>0</v>
      </c>
      <c r="BL1493" s="99">
        <f>SUMIFS(通讯通路门店!$AE:$AE,通讯通路门店!$S:$S,$G1493)</f>
        <v>0</v>
      </c>
      <c r="BM1493" s="99">
        <f>SUMIFS(通讯通路门店!$AF:$AF,通讯通路门店!$S:$S,$G1493)</f>
        <v>0</v>
      </c>
      <c r="BN1493" s="99">
        <f>SUMIFS(通讯通路门店!$AG:$AG,通讯通路门店!$S:$S,$G1493)</f>
        <v>0</v>
      </c>
      <c r="BO1493" s="99">
        <f>SUMIFS(通讯通路门店!$AH:$AH,通讯通路门店!$S:$S,$G1493)</f>
        <v>0</v>
      </c>
      <c r="BP1493" s="99">
        <f>SUMIFS(通讯通路门店!$AI:$AI,通讯通路门店!$S:$S,$G1493)</f>
        <v>0</v>
      </c>
      <c r="BQ1493" s="83"/>
    </row>
    <row r="1494" spans="1:69">
      <c r="A1494" s="99" t="str">
        <f>IFERROR(_xlfn.XLOOKUP($G1494,通讯通路门店!$S$4:$S$993933,通讯通路门店!$A$4:$A$993933,0,0),"")</f>
        <v>海南省</v>
      </c>
      <c r="B1494" s="99" t="str">
        <f>IFERROR(_xlfn.XLOOKUP($G1494,通讯通路门店!$S$4:$S$993933,通讯通路门店!$B$4:$B$993933,0,0),"")</f>
        <v>乐东黎族自治县</v>
      </c>
      <c r="C1494" s="99" t="str">
        <f>IFERROR(_xlfn.XLOOKUP($G1494,通讯通路门店!$S$4:$S$993933,通讯通路门店!$C$4:$C$993933,0,0),"")</f>
        <v>乐东黎族自治县</v>
      </c>
      <c r="D1494" s="99" t="str">
        <f>IFERROR(_xlfn.XLOOKUP($G1494,通讯通路门店!$S$4:$S$993933,通讯通路门店!$D$4:$D$993933,0,0),"")</f>
        <v>万冲镇</v>
      </c>
      <c r="E1494" s="83"/>
      <c r="F1494" s="83"/>
      <c r="G1494" s="101"/>
      <c r="H1494" s="102">
        <f>IFERROR(_xlfn.XLOOKUP($G1494,通讯通路门店!$S$4:$S$993933,通讯通路门店!$R$4:$R$993933,0,0),"")</f>
        <v>0</v>
      </c>
      <c r="I1494" s="83"/>
      <c r="J1494" s="83"/>
      <c r="K1494" s="83"/>
      <c r="L1494" s="83"/>
      <c r="M1494" s="83"/>
      <c r="N1494" s="83"/>
      <c r="O1494" s="83"/>
      <c r="P1494" s="83"/>
      <c r="Q1494" s="83"/>
      <c r="R1494" s="83"/>
      <c r="S1494" s="83"/>
      <c r="T1494" s="83"/>
      <c r="U1494" s="99">
        <f>COUNTIF(通讯通路门店!$S:$S,$G1494)</f>
        <v>0</v>
      </c>
      <c r="V1494" s="99">
        <f>COUNTIFS(通讯通路门店!$S:$S,$G1494,通讯通路门店!$J:$J,"综合卖场")</f>
        <v>0</v>
      </c>
      <c r="W1494" s="99">
        <f>SUMIFS(通讯通路门店!$AJ:$AJ,通讯通路门店!$S:$S,通讯客户沙盘!$G1494)</f>
        <v>0</v>
      </c>
      <c r="X1494" s="99">
        <f t="shared" si="115"/>
        <v>0</v>
      </c>
      <c r="Y1494" s="99">
        <f>COUNTIFS(通讯通路门店!$S:$S,$G1494,通讯通路门店!$J:$J,"荣耀体验店")+COUNTIFS(通讯通路门店!$S:$S,$G1494,通讯通路门店!$J:$J,"荣耀授权专卖店")</f>
        <v>0</v>
      </c>
      <c r="Z1494" s="99">
        <f>COUNTIFS(通讯通路门店!$S:$S,$G1494,通讯通路门店!$J:$J,"VIVO体验店")</f>
        <v>0</v>
      </c>
      <c r="AA1494" s="99">
        <f>COUNTIFS(通讯通路门店!$S:$S,$G1494,通讯通路门店!$J:$J,"OPPO体验店")</f>
        <v>0</v>
      </c>
      <c r="AB1494" s="99">
        <f>COUNTIFS(通讯通路门店!$S:$S,$G1494,通讯通路门店!$J:$J,"华为授权体验店")+COUNTIFS(通讯通路门店!$S:$S,$G1494,通讯通路门店!$J:$J,"华为堡垒店")</f>
        <v>0</v>
      </c>
      <c r="AC1494" s="99">
        <f>COUNTIFS(通讯通路门店!$S:$S,$G1494,通讯通路门店!$J:$J,"小米体验店")</f>
        <v>0</v>
      </c>
      <c r="AD1494" s="99">
        <f>COUNTIFS(通讯通路门店!$S:$S,$G1494,通讯通路门店!$J:$J,"苹果体验店")</f>
        <v>0</v>
      </c>
      <c r="AE1494" s="99">
        <f>COUNTIFS(通讯通路门店!$S:$S,$G1494,通讯通路门店!$J:$J,"其他品牌专卖店")</f>
        <v>0</v>
      </c>
      <c r="AF1494" s="99">
        <f>SUMIFS(通讯通路门店!$BI:$BI,通讯通路门店!$S:$S,$G1494)</f>
        <v>0</v>
      </c>
      <c r="AG1494" s="99">
        <f>SUMIFS(通讯通路门店!$BH:$BH,通讯通路门店!$S:$S,$G1494)</f>
        <v>0</v>
      </c>
      <c r="AH1494" s="99">
        <f t="shared" si="116"/>
        <v>0</v>
      </c>
      <c r="AI1494" s="99">
        <f>SUMIFS(通讯通路门店!$BB:$BB,通讯通路门店!$S:$S,$G1494)</f>
        <v>0</v>
      </c>
      <c r="AJ1494" s="99">
        <f>SUMIFS(通讯通路门店!$BE:$BE,通讯通路门店!$S:$S,$G1494)</f>
        <v>0</v>
      </c>
      <c r="AK1494" s="99">
        <f>SUMIFS(通讯通路门店!$BG:$BG,通讯通路门店!$S:$S,$G1494)</f>
        <v>0</v>
      </c>
      <c r="AL1494" s="99">
        <f>SUMIFS(通讯通路门店!$BC:$BC,通讯通路门店!$S:$S,$G1494)</f>
        <v>0</v>
      </c>
      <c r="AM1494" s="99">
        <f>SUMIFS(通讯通路门店!$BD:$BD,通讯通路门店!$S:$S,$G1494)</f>
        <v>0</v>
      </c>
      <c r="AN1494" s="99">
        <f>SUMIFS(通讯通路门店!$BF:$BF,通讯通路门店!$S:$S,$G1494)</f>
        <v>0</v>
      </c>
      <c r="AO1494" s="99">
        <f t="shared" si="117"/>
        <v>0</v>
      </c>
      <c r="AP1494" s="99">
        <f>SUMIFS(通讯通路门店!$K:$K,通讯通路门店!$S:$S,$G1494)</f>
        <v>0</v>
      </c>
      <c r="AQ1494" s="83"/>
      <c r="AR1494" s="99">
        <f>SUMIFS(通讯通路门店!$T:$T,通讯通路门店!$S:$S,$G1494)</f>
        <v>0</v>
      </c>
      <c r="AS1494" s="99">
        <f>SUMIFS(通讯通路门店!$U:$U,通讯通路门店!$S:$S,$G1494)</f>
        <v>0</v>
      </c>
      <c r="AT1494" s="99">
        <f>SUMIFS(通讯通路门店!$V:$V,通讯通路门店!$S:$S,$G1494)</f>
        <v>0</v>
      </c>
      <c r="AU1494" s="99">
        <f>SUMIFS(通讯通路门店!$W:$W,通讯通路门店!$S:$S,$G1494)</f>
        <v>0</v>
      </c>
      <c r="AV1494" s="99">
        <f>SUMIFS(通讯通路门店!$Z:$Z,通讯通路门店!$S:$S,$G1494)</f>
        <v>0</v>
      </c>
      <c r="AW1494" s="99">
        <f>SUMIFS(通讯通路门店!$AB:$AB,通讯通路门店!$S:$S,$G1494)</f>
        <v>0</v>
      </c>
      <c r="AX1494" s="99">
        <f>SUMIFS(通讯通路门店!$X:$X,通讯通路门店!$S:$S,$G1494)</f>
        <v>0</v>
      </c>
      <c r="AY1494" s="99">
        <f>SUMIFS(通讯通路门店!$Y:$Y,通讯通路门店!$S:$S,$G1494)</f>
        <v>0</v>
      </c>
      <c r="AZ1494" s="99">
        <f>SUMIFS(通讯通路门店!$AA:$AA,通讯通路门店!$S:$S,$G1494)</f>
        <v>0</v>
      </c>
      <c r="BA1494" s="99">
        <f t="shared" si="118"/>
        <v>0</v>
      </c>
      <c r="BB1494" s="99">
        <f t="shared" si="119"/>
        <v>0</v>
      </c>
      <c r="BC1494" s="99">
        <f>SUMIFS(通讯通路门店!$W:$W,通讯通路门店!$S:$S,$G1494,通讯通路门店!$J:$J,"荣耀体验店")+SUMIFS(通讯通路门店!$W:$W,通讯通路门店!$S:$S,$G1494,通讯通路门店!$J:$J,"荣耀授权专卖店")</f>
        <v>0</v>
      </c>
      <c r="BD1494" s="99">
        <f>SUMIFS(通讯通路门店!$Z:$Z,通讯通路门店!$S:$S,$G1494,通讯通路门店!$J:$J,"VIVO体验店")</f>
        <v>0</v>
      </c>
      <c r="BE1494" s="99">
        <f>SUMIFS(通讯通路门店!$AB:$AB,通讯通路门店!$S:$S,$G1494,通讯通路门店!$J:$J,"OPPO体验店")</f>
        <v>0</v>
      </c>
      <c r="BF1494" s="99">
        <f>SUMIFS(通讯通路门店!$X:$X,通讯通路门店!$S:$S,$G1494,通讯通路门店!$J:$J,"华为授权体验店")+SUMIFS(通讯通路门店!$AA:$AA,通讯通路门店!$S:$S,$G1494,通讯通路门店!$J:$J,"华为堡垒店")</f>
        <v>0</v>
      </c>
      <c r="BG1494" s="99">
        <f>SUMIFS(通讯通路门店!$Y:$Y,通讯通路门店!$S:$S,$G1494,通讯通路门店!$J:$J,"小米体验店")</f>
        <v>0</v>
      </c>
      <c r="BH1494" s="99">
        <f>SUMIFS(通讯通路门店!$AA:$AA,通讯通路门店!$S:$S,$G1494,通讯通路门店!$J:$J,"苹果体验店")</f>
        <v>0</v>
      </c>
      <c r="BI1494" s="99">
        <f>SUMIFS(通讯通路门店!$K:$K,通讯通路门店!$S:$S,$G1494,通讯通路门店!$J:$J,"其他品牌专卖店")</f>
        <v>0</v>
      </c>
      <c r="BJ1494" s="99">
        <f>SUMIFS(通讯通路门店!$AC:$AC,通讯通路门店!$S:$S,$G1494)</f>
        <v>0</v>
      </c>
      <c r="BK1494" s="99">
        <f>SUMIFS(通讯通路门店!$AD:$AD,通讯通路门店!$S:$S,$G1494)</f>
        <v>0</v>
      </c>
      <c r="BL1494" s="99">
        <f>SUMIFS(通讯通路门店!$AE:$AE,通讯通路门店!$S:$S,$G1494)</f>
        <v>0</v>
      </c>
      <c r="BM1494" s="99">
        <f>SUMIFS(通讯通路门店!$AF:$AF,通讯通路门店!$S:$S,$G1494)</f>
        <v>0</v>
      </c>
      <c r="BN1494" s="99">
        <f>SUMIFS(通讯通路门店!$AG:$AG,通讯通路门店!$S:$S,$G1494)</f>
        <v>0</v>
      </c>
      <c r="BO1494" s="99">
        <f>SUMIFS(通讯通路门店!$AH:$AH,通讯通路门店!$S:$S,$G1494)</f>
        <v>0</v>
      </c>
      <c r="BP1494" s="99">
        <f>SUMIFS(通讯通路门店!$AI:$AI,通讯通路门店!$S:$S,$G1494)</f>
        <v>0</v>
      </c>
      <c r="BQ1494" s="83"/>
    </row>
    <row r="1495" spans="1:69">
      <c r="A1495" s="99" t="str">
        <f>IFERROR(_xlfn.XLOOKUP($G1495,通讯通路门店!$S$4:$S$993933,通讯通路门店!$A$4:$A$993933,0,0),"")</f>
        <v>海南省</v>
      </c>
      <c r="B1495" s="99" t="str">
        <f>IFERROR(_xlfn.XLOOKUP($G1495,通讯通路门店!$S$4:$S$993933,通讯通路门店!$B$4:$B$993933,0,0),"")</f>
        <v>乐东黎族自治县</v>
      </c>
      <c r="C1495" s="99" t="str">
        <f>IFERROR(_xlfn.XLOOKUP($G1495,通讯通路门店!$S$4:$S$993933,通讯通路门店!$C$4:$C$993933,0,0),"")</f>
        <v>乐东黎族自治县</v>
      </c>
      <c r="D1495" s="99" t="str">
        <f>IFERROR(_xlfn.XLOOKUP($G1495,通讯通路门店!$S$4:$S$993933,通讯通路门店!$D$4:$D$993933,0,0),"")</f>
        <v>万冲镇</v>
      </c>
      <c r="E1495" s="83"/>
      <c r="F1495" s="83"/>
      <c r="G1495" s="101"/>
      <c r="H1495" s="102">
        <f>IFERROR(_xlfn.XLOOKUP($G1495,通讯通路门店!$S$4:$S$993933,通讯通路门店!$R$4:$R$993933,0,0),"")</f>
        <v>0</v>
      </c>
      <c r="I1495" s="83"/>
      <c r="J1495" s="83"/>
      <c r="K1495" s="83"/>
      <c r="L1495" s="83"/>
      <c r="M1495" s="83"/>
      <c r="N1495" s="83"/>
      <c r="O1495" s="83"/>
      <c r="P1495" s="83"/>
      <c r="Q1495" s="83"/>
      <c r="R1495" s="83"/>
      <c r="S1495" s="83"/>
      <c r="T1495" s="83"/>
      <c r="U1495" s="99">
        <f>COUNTIF(通讯通路门店!$S:$S,$G1495)</f>
        <v>0</v>
      </c>
      <c r="V1495" s="99">
        <f>COUNTIFS(通讯通路门店!$S:$S,$G1495,通讯通路门店!$J:$J,"综合卖场")</f>
        <v>0</v>
      </c>
      <c r="W1495" s="99">
        <f>SUMIFS(通讯通路门店!$AJ:$AJ,通讯通路门店!$S:$S,通讯客户沙盘!$G1495)</f>
        <v>0</v>
      </c>
      <c r="X1495" s="99">
        <f t="shared" si="115"/>
        <v>0</v>
      </c>
      <c r="Y1495" s="99">
        <f>COUNTIFS(通讯通路门店!$S:$S,$G1495,通讯通路门店!$J:$J,"荣耀体验店")+COUNTIFS(通讯通路门店!$S:$S,$G1495,通讯通路门店!$J:$J,"荣耀授权专卖店")</f>
        <v>0</v>
      </c>
      <c r="Z1495" s="99">
        <f>COUNTIFS(通讯通路门店!$S:$S,$G1495,通讯通路门店!$J:$J,"VIVO体验店")</f>
        <v>0</v>
      </c>
      <c r="AA1495" s="99">
        <f>COUNTIFS(通讯通路门店!$S:$S,$G1495,通讯通路门店!$J:$J,"OPPO体验店")</f>
        <v>0</v>
      </c>
      <c r="AB1495" s="99">
        <f>COUNTIFS(通讯通路门店!$S:$S,$G1495,通讯通路门店!$J:$J,"华为授权体验店")+COUNTIFS(通讯通路门店!$S:$S,$G1495,通讯通路门店!$J:$J,"华为堡垒店")</f>
        <v>0</v>
      </c>
      <c r="AC1495" s="99">
        <f>COUNTIFS(通讯通路门店!$S:$S,$G1495,通讯通路门店!$J:$J,"小米体验店")</f>
        <v>0</v>
      </c>
      <c r="AD1495" s="99">
        <f>COUNTIFS(通讯通路门店!$S:$S,$G1495,通讯通路门店!$J:$J,"苹果体验店")</f>
        <v>0</v>
      </c>
      <c r="AE1495" s="99">
        <f>COUNTIFS(通讯通路门店!$S:$S,$G1495,通讯通路门店!$J:$J,"其他品牌专卖店")</f>
        <v>0</v>
      </c>
      <c r="AF1495" s="99">
        <f>SUMIFS(通讯通路门店!$BI:$BI,通讯通路门店!$S:$S,$G1495)</f>
        <v>0</v>
      </c>
      <c r="AG1495" s="99">
        <f>SUMIFS(通讯通路门店!$BH:$BH,通讯通路门店!$S:$S,$G1495)</f>
        <v>0</v>
      </c>
      <c r="AH1495" s="99">
        <f t="shared" si="116"/>
        <v>0</v>
      </c>
      <c r="AI1495" s="99">
        <f>SUMIFS(通讯通路门店!$BB:$BB,通讯通路门店!$S:$S,$G1495)</f>
        <v>0</v>
      </c>
      <c r="AJ1495" s="99">
        <f>SUMIFS(通讯通路门店!$BE:$BE,通讯通路门店!$S:$S,$G1495)</f>
        <v>0</v>
      </c>
      <c r="AK1495" s="99">
        <f>SUMIFS(通讯通路门店!$BG:$BG,通讯通路门店!$S:$S,$G1495)</f>
        <v>0</v>
      </c>
      <c r="AL1495" s="99">
        <f>SUMIFS(通讯通路门店!$BC:$BC,通讯通路门店!$S:$S,$G1495)</f>
        <v>0</v>
      </c>
      <c r="AM1495" s="99">
        <f>SUMIFS(通讯通路门店!$BD:$BD,通讯通路门店!$S:$S,$G1495)</f>
        <v>0</v>
      </c>
      <c r="AN1495" s="99">
        <f>SUMIFS(通讯通路门店!$BF:$BF,通讯通路门店!$S:$S,$G1495)</f>
        <v>0</v>
      </c>
      <c r="AO1495" s="99">
        <f t="shared" si="117"/>
        <v>0</v>
      </c>
      <c r="AP1495" s="99">
        <f>SUMIFS(通讯通路门店!$K:$K,通讯通路门店!$S:$S,$G1495)</f>
        <v>0</v>
      </c>
      <c r="AQ1495" s="83"/>
      <c r="AR1495" s="99">
        <f>SUMIFS(通讯通路门店!$T:$T,通讯通路门店!$S:$S,$G1495)</f>
        <v>0</v>
      </c>
      <c r="AS1495" s="99">
        <f>SUMIFS(通讯通路门店!$U:$U,通讯通路门店!$S:$S,$G1495)</f>
        <v>0</v>
      </c>
      <c r="AT1495" s="99">
        <f>SUMIFS(通讯通路门店!$V:$V,通讯通路门店!$S:$S,$G1495)</f>
        <v>0</v>
      </c>
      <c r="AU1495" s="99">
        <f>SUMIFS(通讯通路门店!$W:$W,通讯通路门店!$S:$S,$G1495)</f>
        <v>0</v>
      </c>
      <c r="AV1495" s="99">
        <f>SUMIFS(通讯通路门店!$Z:$Z,通讯通路门店!$S:$S,$G1495)</f>
        <v>0</v>
      </c>
      <c r="AW1495" s="99">
        <f>SUMIFS(通讯通路门店!$AB:$AB,通讯通路门店!$S:$S,$G1495)</f>
        <v>0</v>
      </c>
      <c r="AX1495" s="99">
        <f>SUMIFS(通讯通路门店!$X:$X,通讯通路门店!$S:$S,$G1495)</f>
        <v>0</v>
      </c>
      <c r="AY1495" s="99">
        <f>SUMIFS(通讯通路门店!$Y:$Y,通讯通路门店!$S:$S,$G1495)</f>
        <v>0</v>
      </c>
      <c r="AZ1495" s="99">
        <f>SUMIFS(通讯通路门店!$AA:$AA,通讯通路门店!$S:$S,$G1495)</f>
        <v>0</v>
      </c>
      <c r="BA1495" s="99">
        <f t="shared" si="118"/>
        <v>0</v>
      </c>
      <c r="BB1495" s="99">
        <f t="shared" si="119"/>
        <v>0</v>
      </c>
      <c r="BC1495" s="99">
        <f>SUMIFS(通讯通路门店!$W:$W,通讯通路门店!$S:$S,$G1495,通讯通路门店!$J:$J,"荣耀体验店")+SUMIFS(通讯通路门店!$W:$W,通讯通路门店!$S:$S,$G1495,通讯通路门店!$J:$J,"荣耀授权专卖店")</f>
        <v>0</v>
      </c>
      <c r="BD1495" s="99">
        <f>SUMIFS(通讯通路门店!$Z:$Z,通讯通路门店!$S:$S,$G1495,通讯通路门店!$J:$J,"VIVO体验店")</f>
        <v>0</v>
      </c>
      <c r="BE1495" s="99">
        <f>SUMIFS(通讯通路门店!$AB:$AB,通讯通路门店!$S:$S,$G1495,通讯通路门店!$J:$J,"OPPO体验店")</f>
        <v>0</v>
      </c>
      <c r="BF1495" s="99">
        <f>SUMIFS(通讯通路门店!$X:$X,通讯通路门店!$S:$S,$G1495,通讯通路门店!$J:$J,"华为授权体验店")+SUMIFS(通讯通路门店!$AA:$AA,通讯通路门店!$S:$S,$G1495,通讯通路门店!$J:$J,"华为堡垒店")</f>
        <v>0</v>
      </c>
      <c r="BG1495" s="99">
        <f>SUMIFS(通讯通路门店!$Y:$Y,通讯通路门店!$S:$S,$G1495,通讯通路门店!$J:$J,"小米体验店")</f>
        <v>0</v>
      </c>
      <c r="BH1495" s="99">
        <f>SUMIFS(通讯通路门店!$AA:$AA,通讯通路门店!$S:$S,$G1495,通讯通路门店!$J:$J,"苹果体验店")</f>
        <v>0</v>
      </c>
      <c r="BI1495" s="99">
        <f>SUMIFS(通讯通路门店!$K:$K,通讯通路门店!$S:$S,$G1495,通讯通路门店!$J:$J,"其他品牌专卖店")</f>
        <v>0</v>
      </c>
      <c r="BJ1495" s="99">
        <f>SUMIFS(通讯通路门店!$AC:$AC,通讯通路门店!$S:$S,$G1495)</f>
        <v>0</v>
      </c>
      <c r="BK1495" s="99">
        <f>SUMIFS(通讯通路门店!$AD:$AD,通讯通路门店!$S:$S,$G1495)</f>
        <v>0</v>
      </c>
      <c r="BL1495" s="99">
        <f>SUMIFS(通讯通路门店!$AE:$AE,通讯通路门店!$S:$S,$G1495)</f>
        <v>0</v>
      </c>
      <c r="BM1495" s="99">
        <f>SUMIFS(通讯通路门店!$AF:$AF,通讯通路门店!$S:$S,$G1495)</f>
        <v>0</v>
      </c>
      <c r="BN1495" s="99">
        <f>SUMIFS(通讯通路门店!$AG:$AG,通讯通路门店!$S:$S,$G1495)</f>
        <v>0</v>
      </c>
      <c r="BO1495" s="99">
        <f>SUMIFS(通讯通路门店!$AH:$AH,通讯通路门店!$S:$S,$G1495)</f>
        <v>0</v>
      </c>
      <c r="BP1495" s="99">
        <f>SUMIFS(通讯通路门店!$AI:$AI,通讯通路门店!$S:$S,$G1495)</f>
        <v>0</v>
      </c>
      <c r="BQ1495" s="83"/>
    </row>
    <row r="1496" spans="1:69">
      <c r="A1496" s="99" t="str">
        <f>IFERROR(_xlfn.XLOOKUP($G1496,通讯通路门店!$S$4:$S$993933,通讯通路门店!$A$4:$A$993933,0,0),"")</f>
        <v>海南省</v>
      </c>
      <c r="B1496" s="99" t="str">
        <f>IFERROR(_xlfn.XLOOKUP($G1496,通讯通路门店!$S$4:$S$993933,通讯通路门店!$B$4:$B$993933,0,0),"")</f>
        <v>乐东黎族自治县</v>
      </c>
      <c r="C1496" s="99" t="str">
        <f>IFERROR(_xlfn.XLOOKUP($G1496,通讯通路门店!$S$4:$S$993933,通讯通路门店!$C$4:$C$993933,0,0),"")</f>
        <v>乐东黎族自治县</v>
      </c>
      <c r="D1496" s="99" t="str">
        <f>IFERROR(_xlfn.XLOOKUP($G1496,通讯通路门店!$S$4:$S$993933,通讯通路门店!$D$4:$D$993933,0,0),"")</f>
        <v>万冲镇</v>
      </c>
      <c r="E1496" s="83"/>
      <c r="F1496" s="83"/>
      <c r="G1496" s="101"/>
      <c r="H1496" s="102">
        <f>IFERROR(_xlfn.XLOOKUP($G1496,通讯通路门店!$S$4:$S$993933,通讯通路门店!$R$4:$R$993933,0,0),"")</f>
        <v>0</v>
      </c>
      <c r="I1496" s="83"/>
      <c r="J1496" s="83"/>
      <c r="K1496" s="83"/>
      <c r="L1496" s="83"/>
      <c r="M1496" s="83"/>
      <c r="N1496" s="83"/>
      <c r="O1496" s="83"/>
      <c r="P1496" s="83"/>
      <c r="Q1496" s="83"/>
      <c r="R1496" s="83"/>
      <c r="S1496" s="83"/>
      <c r="T1496" s="83"/>
      <c r="U1496" s="99">
        <f>COUNTIF(通讯通路门店!$S:$S,$G1496)</f>
        <v>0</v>
      </c>
      <c r="V1496" s="99">
        <f>COUNTIFS(通讯通路门店!$S:$S,$G1496,通讯通路门店!$J:$J,"综合卖场")</f>
        <v>0</v>
      </c>
      <c r="W1496" s="99">
        <f>SUMIFS(通讯通路门店!$AJ:$AJ,通讯通路门店!$S:$S,通讯客户沙盘!$G1496)</f>
        <v>0</v>
      </c>
      <c r="X1496" s="99">
        <f t="shared" si="115"/>
        <v>0</v>
      </c>
      <c r="Y1496" s="99">
        <f>COUNTIFS(通讯通路门店!$S:$S,$G1496,通讯通路门店!$J:$J,"荣耀体验店")+COUNTIFS(通讯通路门店!$S:$S,$G1496,通讯通路门店!$J:$J,"荣耀授权专卖店")</f>
        <v>0</v>
      </c>
      <c r="Z1496" s="99">
        <f>COUNTIFS(通讯通路门店!$S:$S,$G1496,通讯通路门店!$J:$J,"VIVO体验店")</f>
        <v>0</v>
      </c>
      <c r="AA1496" s="99">
        <f>COUNTIFS(通讯通路门店!$S:$S,$G1496,通讯通路门店!$J:$J,"OPPO体验店")</f>
        <v>0</v>
      </c>
      <c r="AB1496" s="99">
        <f>COUNTIFS(通讯通路门店!$S:$S,$G1496,通讯通路门店!$J:$J,"华为授权体验店")+COUNTIFS(通讯通路门店!$S:$S,$G1496,通讯通路门店!$J:$J,"华为堡垒店")</f>
        <v>0</v>
      </c>
      <c r="AC1496" s="99">
        <f>COUNTIFS(通讯通路门店!$S:$S,$G1496,通讯通路门店!$J:$J,"小米体验店")</f>
        <v>0</v>
      </c>
      <c r="AD1496" s="99">
        <f>COUNTIFS(通讯通路门店!$S:$S,$G1496,通讯通路门店!$J:$J,"苹果体验店")</f>
        <v>0</v>
      </c>
      <c r="AE1496" s="99">
        <f>COUNTIFS(通讯通路门店!$S:$S,$G1496,通讯通路门店!$J:$J,"其他品牌专卖店")</f>
        <v>0</v>
      </c>
      <c r="AF1496" s="99">
        <f>SUMIFS(通讯通路门店!$BI:$BI,通讯通路门店!$S:$S,$G1496)</f>
        <v>0</v>
      </c>
      <c r="AG1496" s="99">
        <f>SUMIFS(通讯通路门店!$BH:$BH,通讯通路门店!$S:$S,$G1496)</f>
        <v>0</v>
      </c>
      <c r="AH1496" s="99">
        <f t="shared" si="116"/>
        <v>0</v>
      </c>
      <c r="AI1496" s="99">
        <f>SUMIFS(通讯通路门店!$BB:$BB,通讯通路门店!$S:$S,$G1496)</f>
        <v>0</v>
      </c>
      <c r="AJ1496" s="99">
        <f>SUMIFS(通讯通路门店!$BE:$BE,通讯通路门店!$S:$S,$G1496)</f>
        <v>0</v>
      </c>
      <c r="AK1496" s="99">
        <f>SUMIFS(通讯通路门店!$BG:$BG,通讯通路门店!$S:$S,$G1496)</f>
        <v>0</v>
      </c>
      <c r="AL1496" s="99">
        <f>SUMIFS(通讯通路门店!$BC:$BC,通讯通路门店!$S:$S,$G1496)</f>
        <v>0</v>
      </c>
      <c r="AM1496" s="99">
        <f>SUMIFS(通讯通路门店!$BD:$BD,通讯通路门店!$S:$S,$G1496)</f>
        <v>0</v>
      </c>
      <c r="AN1496" s="99">
        <f>SUMIFS(通讯通路门店!$BF:$BF,通讯通路门店!$S:$S,$G1496)</f>
        <v>0</v>
      </c>
      <c r="AO1496" s="99">
        <f t="shared" si="117"/>
        <v>0</v>
      </c>
      <c r="AP1496" s="99">
        <f>SUMIFS(通讯通路门店!$K:$K,通讯通路门店!$S:$S,$G1496)</f>
        <v>0</v>
      </c>
      <c r="AQ1496" s="83"/>
      <c r="AR1496" s="99">
        <f>SUMIFS(通讯通路门店!$T:$T,通讯通路门店!$S:$S,$G1496)</f>
        <v>0</v>
      </c>
      <c r="AS1496" s="99">
        <f>SUMIFS(通讯通路门店!$U:$U,通讯通路门店!$S:$S,$G1496)</f>
        <v>0</v>
      </c>
      <c r="AT1496" s="99">
        <f>SUMIFS(通讯通路门店!$V:$V,通讯通路门店!$S:$S,$G1496)</f>
        <v>0</v>
      </c>
      <c r="AU1496" s="99">
        <f>SUMIFS(通讯通路门店!$W:$W,通讯通路门店!$S:$S,$G1496)</f>
        <v>0</v>
      </c>
      <c r="AV1496" s="99">
        <f>SUMIFS(通讯通路门店!$Z:$Z,通讯通路门店!$S:$S,$G1496)</f>
        <v>0</v>
      </c>
      <c r="AW1496" s="99">
        <f>SUMIFS(通讯通路门店!$AB:$AB,通讯通路门店!$S:$S,$G1496)</f>
        <v>0</v>
      </c>
      <c r="AX1496" s="99">
        <f>SUMIFS(通讯通路门店!$X:$X,通讯通路门店!$S:$S,$G1496)</f>
        <v>0</v>
      </c>
      <c r="AY1496" s="99">
        <f>SUMIFS(通讯通路门店!$Y:$Y,通讯通路门店!$S:$S,$G1496)</f>
        <v>0</v>
      </c>
      <c r="AZ1496" s="99">
        <f>SUMIFS(通讯通路门店!$AA:$AA,通讯通路门店!$S:$S,$G1496)</f>
        <v>0</v>
      </c>
      <c r="BA1496" s="99">
        <f t="shared" si="118"/>
        <v>0</v>
      </c>
      <c r="BB1496" s="99">
        <f t="shared" si="119"/>
        <v>0</v>
      </c>
      <c r="BC1496" s="99">
        <f>SUMIFS(通讯通路门店!$W:$W,通讯通路门店!$S:$S,$G1496,通讯通路门店!$J:$J,"荣耀体验店")+SUMIFS(通讯通路门店!$W:$W,通讯通路门店!$S:$S,$G1496,通讯通路门店!$J:$J,"荣耀授权专卖店")</f>
        <v>0</v>
      </c>
      <c r="BD1496" s="99">
        <f>SUMIFS(通讯通路门店!$Z:$Z,通讯通路门店!$S:$S,$G1496,通讯通路门店!$J:$J,"VIVO体验店")</f>
        <v>0</v>
      </c>
      <c r="BE1496" s="99">
        <f>SUMIFS(通讯通路门店!$AB:$AB,通讯通路门店!$S:$S,$G1496,通讯通路门店!$J:$J,"OPPO体验店")</f>
        <v>0</v>
      </c>
      <c r="BF1496" s="99">
        <f>SUMIFS(通讯通路门店!$X:$X,通讯通路门店!$S:$S,$G1496,通讯通路门店!$J:$J,"华为授权体验店")+SUMIFS(通讯通路门店!$AA:$AA,通讯通路门店!$S:$S,$G1496,通讯通路门店!$J:$J,"华为堡垒店")</f>
        <v>0</v>
      </c>
      <c r="BG1496" s="99">
        <f>SUMIFS(通讯通路门店!$Y:$Y,通讯通路门店!$S:$S,$G1496,通讯通路门店!$J:$J,"小米体验店")</f>
        <v>0</v>
      </c>
      <c r="BH1496" s="99">
        <f>SUMIFS(通讯通路门店!$AA:$AA,通讯通路门店!$S:$S,$G1496,通讯通路门店!$J:$J,"苹果体验店")</f>
        <v>0</v>
      </c>
      <c r="BI1496" s="99">
        <f>SUMIFS(通讯通路门店!$K:$K,通讯通路门店!$S:$S,$G1496,通讯通路门店!$J:$J,"其他品牌专卖店")</f>
        <v>0</v>
      </c>
      <c r="BJ1496" s="99">
        <f>SUMIFS(通讯通路门店!$AC:$AC,通讯通路门店!$S:$S,$G1496)</f>
        <v>0</v>
      </c>
      <c r="BK1496" s="99">
        <f>SUMIFS(通讯通路门店!$AD:$AD,通讯通路门店!$S:$S,$G1496)</f>
        <v>0</v>
      </c>
      <c r="BL1496" s="99">
        <f>SUMIFS(通讯通路门店!$AE:$AE,通讯通路门店!$S:$S,$G1496)</f>
        <v>0</v>
      </c>
      <c r="BM1496" s="99">
        <f>SUMIFS(通讯通路门店!$AF:$AF,通讯通路门店!$S:$S,$G1496)</f>
        <v>0</v>
      </c>
      <c r="BN1496" s="99">
        <f>SUMIFS(通讯通路门店!$AG:$AG,通讯通路门店!$S:$S,$G1496)</f>
        <v>0</v>
      </c>
      <c r="BO1496" s="99">
        <f>SUMIFS(通讯通路门店!$AH:$AH,通讯通路门店!$S:$S,$G1496)</f>
        <v>0</v>
      </c>
      <c r="BP1496" s="99">
        <f>SUMIFS(通讯通路门店!$AI:$AI,通讯通路门店!$S:$S,$G1496)</f>
        <v>0</v>
      </c>
      <c r="BQ1496" s="83"/>
    </row>
    <row r="1497" spans="1:69">
      <c r="A1497" s="99" t="str">
        <f>IFERROR(_xlfn.XLOOKUP($G1497,通讯通路门店!$S$4:$S$993933,通讯通路门店!$A$4:$A$993933,0,0),"")</f>
        <v>海南省</v>
      </c>
      <c r="B1497" s="99" t="str">
        <f>IFERROR(_xlfn.XLOOKUP($G1497,通讯通路门店!$S$4:$S$993933,通讯通路门店!$B$4:$B$993933,0,0),"")</f>
        <v>乐东黎族自治县</v>
      </c>
      <c r="C1497" s="99" t="str">
        <f>IFERROR(_xlfn.XLOOKUP($G1497,通讯通路门店!$S$4:$S$993933,通讯通路门店!$C$4:$C$993933,0,0),"")</f>
        <v>乐东黎族自治县</v>
      </c>
      <c r="D1497" s="99" t="str">
        <f>IFERROR(_xlfn.XLOOKUP($G1497,通讯通路门店!$S$4:$S$993933,通讯通路门店!$D$4:$D$993933,0,0),"")</f>
        <v>万冲镇</v>
      </c>
      <c r="E1497" s="83"/>
      <c r="F1497" s="83"/>
      <c r="G1497" s="101"/>
      <c r="H1497" s="102">
        <f>IFERROR(_xlfn.XLOOKUP($G1497,通讯通路门店!$S$4:$S$993933,通讯通路门店!$R$4:$R$993933,0,0),"")</f>
        <v>0</v>
      </c>
      <c r="I1497" s="83"/>
      <c r="J1497" s="83"/>
      <c r="K1497" s="83"/>
      <c r="L1497" s="83"/>
      <c r="M1497" s="83"/>
      <c r="N1497" s="83"/>
      <c r="O1497" s="83"/>
      <c r="P1497" s="83"/>
      <c r="Q1497" s="83"/>
      <c r="R1497" s="83"/>
      <c r="S1497" s="83"/>
      <c r="T1497" s="83"/>
      <c r="U1497" s="99">
        <f>COUNTIF(通讯通路门店!$S:$S,$G1497)</f>
        <v>0</v>
      </c>
      <c r="V1497" s="99">
        <f>COUNTIFS(通讯通路门店!$S:$S,$G1497,通讯通路门店!$J:$J,"综合卖场")</f>
        <v>0</v>
      </c>
      <c r="W1497" s="99">
        <f>SUMIFS(通讯通路门店!$AJ:$AJ,通讯通路门店!$S:$S,通讯客户沙盘!$G1497)</f>
        <v>0</v>
      </c>
      <c r="X1497" s="99">
        <f t="shared" si="115"/>
        <v>0</v>
      </c>
      <c r="Y1497" s="99">
        <f>COUNTIFS(通讯通路门店!$S:$S,$G1497,通讯通路门店!$J:$J,"荣耀体验店")+COUNTIFS(通讯通路门店!$S:$S,$G1497,通讯通路门店!$J:$J,"荣耀授权专卖店")</f>
        <v>0</v>
      </c>
      <c r="Z1497" s="99">
        <f>COUNTIFS(通讯通路门店!$S:$S,$G1497,通讯通路门店!$J:$J,"VIVO体验店")</f>
        <v>0</v>
      </c>
      <c r="AA1497" s="99">
        <f>COUNTIFS(通讯通路门店!$S:$S,$G1497,通讯通路门店!$J:$J,"OPPO体验店")</f>
        <v>0</v>
      </c>
      <c r="AB1497" s="99">
        <f>COUNTIFS(通讯通路门店!$S:$S,$G1497,通讯通路门店!$J:$J,"华为授权体验店")+COUNTIFS(通讯通路门店!$S:$S,$G1497,通讯通路门店!$J:$J,"华为堡垒店")</f>
        <v>0</v>
      </c>
      <c r="AC1497" s="99">
        <f>COUNTIFS(通讯通路门店!$S:$S,$G1497,通讯通路门店!$J:$J,"小米体验店")</f>
        <v>0</v>
      </c>
      <c r="AD1497" s="99">
        <f>COUNTIFS(通讯通路门店!$S:$S,$G1497,通讯通路门店!$J:$J,"苹果体验店")</f>
        <v>0</v>
      </c>
      <c r="AE1497" s="99">
        <f>COUNTIFS(通讯通路门店!$S:$S,$G1497,通讯通路门店!$J:$J,"其他品牌专卖店")</f>
        <v>0</v>
      </c>
      <c r="AF1497" s="99">
        <f>SUMIFS(通讯通路门店!$BI:$BI,通讯通路门店!$S:$S,$G1497)</f>
        <v>0</v>
      </c>
      <c r="AG1497" s="99">
        <f>SUMIFS(通讯通路门店!$BH:$BH,通讯通路门店!$S:$S,$G1497)</f>
        <v>0</v>
      </c>
      <c r="AH1497" s="99">
        <f t="shared" si="116"/>
        <v>0</v>
      </c>
      <c r="AI1497" s="99">
        <f>SUMIFS(通讯通路门店!$BB:$BB,通讯通路门店!$S:$S,$G1497)</f>
        <v>0</v>
      </c>
      <c r="AJ1497" s="99">
        <f>SUMIFS(通讯通路门店!$BE:$BE,通讯通路门店!$S:$S,$G1497)</f>
        <v>0</v>
      </c>
      <c r="AK1497" s="99">
        <f>SUMIFS(通讯通路门店!$BG:$BG,通讯通路门店!$S:$S,$G1497)</f>
        <v>0</v>
      </c>
      <c r="AL1497" s="99">
        <f>SUMIFS(通讯通路门店!$BC:$BC,通讯通路门店!$S:$S,$G1497)</f>
        <v>0</v>
      </c>
      <c r="AM1497" s="99">
        <f>SUMIFS(通讯通路门店!$BD:$BD,通讯通路门店!$S:$S,$G1497)</f>
        <v>0</v>
      </c>
      <c r="AN1497" s="99">
        <f>SUMIFS(通讯通路门店!$BF:$BF,通讯通路门店!$S:$S,$G1497)</f>
        <v>0</v>
      </c>
      <c r="AO1497" s="99">
        <f t="shared" si="117"/>
        <v>0</v>
      </c>
      <c r="AP1497" s="99">
        <f>SUMIFS(通讯通路门店!$K:$K,通讯通路门店!$S:$S,$G1497)</f>
        <v>0</v>
      </c>
      <c r="AQ1497" s="83"/>
      <c r="AR1497" s="99">
        <f>SUMIFS(通讯通路门店!$T:$T,通讯通路门店!$S:$S,$G1497)</f>
        <v>0</v>
      </c>
      <c r="AS1497" s="99">
        <f>SUMIFS(通讯通路门店!$U:$U,通讯通路门店!$S:$S,$G1497)</f>
        <v>0</v>
      </c>
      <c r="AT1497" s="99">
        <f>SUMIFS(通讯通路门店!$V:$V,通讯通路门店!$S:$S,$G1497)</f>
        <v>0</v>
      </c>
      <c r="AU1497" s="99">
        <f>SUMIFS(通讯通路门店!$W:$W,通讯通路门店!$S:$S,$G1497)</f>
        <v>0</v>
      </c>
      <c r="AV1497" s="99">
        <f>SUMIFS(通讯通路门店!$Z:$Z,通讯通路门店!$S:$S,$G1497)</f>
        <v>0</v>
      </c>
      <c r="AW1497" s="99">
        <f>SUMIFS(通讯通路门店!$AB:$AB,通讯通路门店!$S:$S,$G1497)</f>
        <v>0</v>
      </c>
      <c r="AX1497" s="99">
        <f>SUMIFS(通讯通路门店!$X:$X,通讯通路门店!$S:$S,$G1497)</f>
        <v>0</v>
      </c>
      <c r="AY1497" s="99">
        <f>SUMIFS(通讯通路门店!$Y:$Y,通讯通路门店!$S:$S,$G1497)</f>
        <v>0</v>
      </c>
      <c r="AZ1497" s="99">
        <f>SUMIFS(通讯通路门店!$AA:$AA,通讯通路门店!$S:$S,$G1497)</f>
        <v>0</v>
      </c>
      <c r="BA1497" s="99">
        <f t="shared" si="118"/>
        <v>0</v>
      </c>
      <c r="BB1497" s="99">
        <f t="shared" si="119"/>
        <v>0</v>
      </c>
      <c r="BC1497" s="99">
        <f>SUMIFS(通讯通路门店!$W:$W,通讯通路门店!$S:$S,$G1497,通讯通路门店!$J:$J,"荣耀体验店")+SUMIFS(通讯通路门店!$W:$W,通讯通路门店!$S:$S,$G1497,通讯通路门店!$J:$J,"荣耀授权专卖店")</f>
        <v>0</v>
      </c>
      <c r="BD1497" s="99">
        <f>SUMIFS(通讯通路门店!$Z:$Z,通讯通路门店!$S:$S,$G1497,通讯通路门店!$J:$J,"VIVO体验店")</f>
        <v>0</v>
      </c>
      <c r="BE1497" s="99">
        <f>SUMIFS(通讯通路门店!$AB:$AB,通讯通路门店!$S:$S,$G1497,通讯通路门店!$J:$J,"OPPO体验店")</f>
        <v>0</v>
      </c>
      <c r="BF1497" s="99">
        <f>SUMIFS(通讯通路门店!$X:$X,通讯通路门店!$S:$S,$G1497,通讯通路门店!$J:$J,"华为授权体验店")+SUMIFS(通讯通路门店!$AA:$AA,通讯通路门店!$S:$S,$G1497,通讯通路门店!$J:$J,"华为堡垒店")</f>
        <v>0</v>
      </c>
      <c r="BG1497" s="99">
        <f>SUMIFS(通讯通路门店!$Y:$Y,通讯通路门店!$S:$S,$G1497,通讯通路门店!$J:$J,"小米体验店")</f>
        <v>0</v>
      </c>
      <c r="BH1497" s="99">
        <f>SUMIFS(通讯通路门店!$AA:$AA,通讯通路门店!$S:$S,$G1497,通讯通路门店!$J:$J,"苹果体验店")</f>
        <v>0</v>
      </c>
      <c r="BI1497" s="99">
        <f>SUMIFS(通讯通路门店!$K:$K,通讯通路门店!$S:$S,$G1497,通讯通路门店!$J:$J,"其他品牌专卖店")</f>
        <v>0</v>
      </c>
      <c r="BJ1497" s="99">
        <f>SUMIFS(通讯通路门店!$AC:$AC,通讯通路门店!$S:$S,$G1497)</f>
        <v>0</v>
      </c>
      <c r="BK1497" s="99">
        <f>SUMIFS(通讯通路门店!$AD:$AD,通讯通路门店!$S:$S,$G1497)</f>
        <v>0</v>
      </c>
      <c r="BL1497" s="99">
        <f>SUMIFS(通讯通路门店!$AE:$AE,通讯通路门店!$S:$S,$G1497)</f>
        <v>0</v>
      </c>
      <c r="BM1497" s="99">
        <f>SUMIFS(通讯通路门店!$AF:$AF,通讯通路门店!$S:$S,$G1497)</f>
        <v>0</v>
      </c>
      <c r="BN1497" s="99">
        <f>SUMIFS(通讯通路门店!$AG:$AG,通讯通路门店!$S:$S,$G1497)</f>
        <v>0</v>
      </c>
      <c r="BO1497" s="99">
        <f>SUMIFS(通讯通路门店!$AH:$AH,通讯通路门店!$S:$S,$G1497)</f>
        <v>0</v>
      </c>
      <c r="BP1497" s="99">
        <f>SUMIFS(通讯通路门店!$AI:$AI,通讯通路门店!$S:$S,$G1497)</f>
        <v>0</v>
      </c>
      <c r="BQ1497" s="83"/>
    </row>
    <row r="1498" spans="1:69">
      <c r="A1498" s="99" t="str">
        <f>IFERROR(_xlfn.XLOOKUP($G1498,通讯通路门店!$S$4:$S$993933,通讯通路门店!$A$4:$A$993933,0,0),"")</f>
        <v>海南省</v>
      </c>
      <c r="B1498" s="99" t="str">
        <f>IFERROR(_xlfn.XLOOKUP($G1498,通讯通路门店!$S$4:$S$993933,通讯通路门店!$B$4:$B$993933,0,0),"")</f>
        <v>乐东黎族自治县</v>
      </c>
      <c r="C1498" s="99" t="str">
        <f>IFERROR(_xlfn.XLOOKUP($G1498,通讯通路门店!$S$4:$S$993933,通讯通路门店!$C$4:$C$993933,0,0),"")</f>
        <v>乐东黎族自治县</v>
      </c>
      <c r="D1498" s="99" t="str">
        <f>IFERROR(_xlfn.XLOOKUP($G1498,通讯通路门店!$S$4:$S$993933,通讯通路门店!$D$4:$D$993933,0,0),"")</f>
        <v>万冲镇</v>
      </c>
      <c r="E1498" s="83"/>
      <c r="F1498" s="83"/>
      <c r="G1498" s="101"/>
      <c r="H1498" s="102">
        <f>IFERROR(_xlfn.XLOOKUP($G1498,通讯通路门店!$S$4:$S$993933,通讯通路门店!$R$4:$R$993933,0,0),"")</f>
        <v>0</v>
      </c>
      <c r="I1498" s="83"/>
      <c r="J1498" s="83"/>
      <c r="K1498" s="83"/>
      <c r="L1498" s="83"/>
      <c r="M1498" s="83"/>
      <c r="N1498" s="83"/>
      <c r="O1498" s="83"/>
      <c r="P1498" s="83"/>
      <c r="Q1498" s="83"/>
      <c r="R1498" s="83"/>
      <c r="S1498" s="83"/>
      <c r="T1498" s="83"/>
      <c r="U1498" s="99">
        <f>COUNTIF(通讯通路门店!$S:$S,$G1498)</f>
        <v>0</v>
      </c>
      <c r="V1498" s="99">
        <f>COUNTIFS(通讯通路门店!$S:$S,$G1498,通讯通路门店!$J:$J,"综合卖场")</f>
        <v>0</v>
      </c>
      <c r="W1498" s="99">
        <f>SUMIFS(通讯通路门店!$AJ:$AJ,通讯通路门店!$S:$S,通讯客户沙盘!$G1498)</f>
        <v>0</v>
      </c>
      <c r="X1498" s="99">
        <f t="shared" si="115"/>
        <v>0</v>
      </c>
      <c r="Y1498" s="99">
        <f>COUNTIFS(通讯通路门店!$S:$S,$G1498,通讯通路门店!$J:$J,"荣耀体验店")+COUNTIFS(通讯通路门店!$S:$S,$G1498,通讯通路门店!$J:$J,"荣耀授权专卖店")</f>
        <v>0</v>
      </c>
      <c r="Z1498" s="99">
        <f>COUNTIFS(通讯通路门店!$S:$S,$G1498,通讯通路门店!$J:$J,"VIVO体验店")</f>
        <v>0</v>
      </c>
      <c r="AA1498" s="99">
        <f>COUNTIFS(通讯通路门店!$S:$S,$G1498,通讯通路门店!$J:$J,"OPPO体验店")</f>
        <v>0</v>
      </c>
      <c r="AB1498" s="99">
        <f>COUNTIFS(通讯通路门店!$S:$S,$G1498,通讯通路门店!$J:$J,"华为授权体验店")+COUNTIFS(通讯通路门店!$S:$S,$G1498,通讯通路门店!$J:$J,"华为堡垒店")</f>
        <v>0</v>
      </c>
      <c r="AC1498" s="99">
        <f>COUNTIFS(通讯通路门店!$S:$S,$G1498,通讯通路门店!$J:$J,"小米体验店")</f>
        <v>0</v>
      </c>
      <c r="AD1498" s="99">
        <f>COUNTIFS(通讯通路门店!$S:$S,$G1498,通讯通路门店!$J:$J,"苹果体验店")</f>
        <v>0</v>
      </c>
      <c r="AE1498" s="99">
        <f>COUNTIFS(通讯通路门店!$S:$S,$G1498,通讯通路门店!$J:$J,"其他品牌专卖店")</f>
        <v>0</v>
      </c>
      <c r="AF1498" s="99">
        <f>SUMIFS(通讯通路门店!$BI:$BI,通讯通路门店!$S:$S,$G1498)</f>
        <v>0</v>
      </c>
      <c r="AG1498" s="99">
        <f>SUMIFS(通讯通路门店!$BH:$BH,通讯通路门店!$S:$S,$G1498)</f>
        <v>0</v>
      </c>
      <c r="AH1498" s="99">
        <f t="shared" si="116"/>
        <v>0</v>
      </c>
      <c r="AI1498" s="99">
        <f>SUMIFS(通讯通路门店!$BB:$BB,通讯通路门店!$S:$S,$G1498)</f>
        <v>0</v>
      </c>
      <c r="AJ1498" s="99">
        <f>SUMIFS(通讯通路门店!$BE:$BE,通讯通路门店!$S:$S,$G1498)</f>
        <v>0</v>
      </c>
      <c r="AK1498" s="99">
        <f>SUMIFS(通讯通路门店!$BG:$BG,通讯通路门店!$S:$S,$G1498)</f>
        <v>0</v>
      </c>
      <c r="AL1498" s="99">
        <f>SUMIFS(通讯通路门店!$BC:$BC,通讯通路门店!$S:$S,$G1498)</f>
        <v>0</v>
      </c>
      <c r="AM1498" s="99">
        <f>SUMIFS(通讯通路门店!$BD:$BD,通讯通路门店!$S:$S,$G1498)</f>
        <v>0</v>
      </c>
      <c r="AN1498" s="99">
        <f>SUMIFS(通讯通路门店!$BF:$BF,通讯通路门店!$S:$S,$G1498)</f>
        <v>0</v>
      </c>
      <c r="AO1498" s="99">
        <f t="shared" si="117"/>
        <v>0</v>
      </c>
      <c r="AP1498" s="99">
        <f>SUMIFS(通讯通路门店!$K:$K,通讯通路门店!$S:$S,$G1498)</f>
        <v>0</v>
      </c>
      <c r="AQ1498" s="83"/>
      <c r="AR1498" s="99">
        <f>SUMIFS(通讯通路门店!$T:$T,通讯通路门店!$S:$S,$G1498)</f>
        <v>0</v>
      </c>
      <c r="AS1498" s="99">
        <f>SUMIFS(通讯通路门店!$U:$U,通讯通路门店!$S:$S,$G1498)</f>
        <v>0</v>
      </c>
      <c r="AT1498" s="99">
        <f>SUMIFS(通讯通路门店!$V:$V,通讯通路门店!$S:$S,$G1498)</f>
        <v>0</v>
      </c>
      <c r="AU1498" s="99">
        <f>SUMIFS(通讯通路门店!$W:$W,通讯通路门店!$S:$S,$G1498)</f>
        <v>0</v>
      </c>
      <c r="AV1498" s="99">
        <f>SUMIFS(通讯通路门店!$Z:$Z,通讯通路门店!$S:$S,$G1498)</f>
        <v>0</v>
      </c>
      <c r="AW1498" s="99">
        <f>SUMIFS(通讯通路门店!$AB:$AB,通讯通路门店!$S:$S,$G1498)</f>
        <v>0</v>
      </c>
      <c r="AX1498" s="99">
        <f>SUMIFS(通讯通路门店!$X:$X,通讯通路门店!$S:$S,$G1498)</f>
        <v>0</v>
      </c>
      <c r="AY1498" s="99">
        <f>SUMIFS(通讯通路门店!$Y:$Y,通讯通路门店!$S:$S,$G1498)</f>
        <v>0</v>
      </c>
      <c r="AZ1498" s="99">
        <f>SUMIFS(通讯通路门店!$AA:$AA,通讯通路门店!$S:$S,$G1498)</f>
        <v>0</v>
      </c>
      <c r="BA1498" s="99">
        <f t="shared" si="118"/>
        <v>0</v>
      </c>
      <c r="BB1498" s="99">
        <f t="shared" si="119"/>
        <v>0</v>
      </c>
      <c r="BC1498" s="99">
        <f>SUMIFS(通讯通路门店!$W:$W,通讯通路门店!$S:$S,$G1498,通讯通路门店!$J:$J,"荣耀体验店")+SUMIFS(通讯通路门店!$W:$W,通讯通路门店!$S:$S,$G1498,通讯通路门店!$J:$J,"荣耀授权专卖店")</f>
        <v>0</v>
      </c>
      <c r="BD1498" s="99">
        <f>SUMIFS(通讯通路门店!$Z:$Z,通讯通路门店!$S:$S,$G1498,通讯通路门店!$J:$J,"VIVO体验店")</f>
        <v>0</v>
      </c>
      <c r="BE1498" s="99">
        <f>SUMIFS(通讯通路门店!$AB:$AB,通讯通路门店!$S:$S,$G1498,通讯通路门店!$J:$J,"OPPO体验店")</f>
        <v>0</v>
      </c>
      <c r="BF1498" s="99">
        <f>SUMIFS(通讯通路门店!$X:$X,通讯通路门店!$S:$S,$G1498,通讯通路门店!$J:$J,"华为授权体验店")+SUMIFS(通讯通路门店!$AA:$AA,通讯通路门店!$S:$S,$G1498,通讯通路门店!$J:$J,"华为堡垒店")</f>
        <v>0</v>
      </c>
      <c r="BG1498" s="99">
        <f>SUMIFS(通讯通路门店!$Y:$Y,通讯通路门店!$S:$S,$G1498,通讯通路门店!$J:$J,"小米体验店")</f>
        <v>0</v>
      </c>
      <c r="BH1498" s="99">
        <f>SUMIFS(通讯通路门店!$AA:$AA,通讯通路门店!$S:$S,$G1498,通讯通路门店!$J:$J,"苹果体验店")</f>
        <v>0</v>
      </c>
      <c r="BI1498" s="99">
        <f>SUMIFS(通讯通路门店!$K:$K,通讯通路门店!$S:$S,$G1498,通讯通路门店!$J:$J,"其他品牌专卖店")</f>
        <v>0</v>
      </c>
      <c r="BJ1498" s="99">
        <f>SUMIFS(通讯通路门店!$AC:$AC,通讯通路门店!$S:$S,$G1498)</f>
        <v>0</v>
      </c>
      <c r="BK1498" s="99">
        <f>SUMIFS(通讯通路门店!$AD:$AD,通讯通路门店!$S:$S,$G1498)</f>
        <v>0</v>
      </c>
      <c r="BL1498" s="99">
        <f>SUMIFS(通讯通路门店!$AE:$AE,通讯通路门店!$S:$S,$G1498)</f>
        <v>0</v>
      </c>
      <c r="BM1498" s="99">
        <f>SUMIFS(通讯通路门店!$AF:$AF,通讯通路门店!$S:$S,$G1498)</f>
        <v>0</v>
      </c>
      <c r="BN1498" s="99">
        <f>SUMIFS(通讯通路门店!$AG:$AG,通讯通路门店!$S:$S,$G1498)</f>
        <v>0</v>
      </c>
      <c r="BO1498" s="99">
        <f>SUMIFS(通讯通路门店!$AH:$AH,通讯通路门店!$S:$S,$G1498)</f>
        <v>0</v>
      </c>
      <c r="BP1498" s="99">
        <f>SUMIFS(通讯通路门店!$AI:$AI,通讯通路门店!$S:$S,$G1498)</f>
        <v>0</v>
      </c>
      <c r="BQ1498" s="83"/>
    </row>
    <row r="1499" spans="1:69">
      <c r="A1499" s="99" t="str">
        <f>IFERROR(_xlfn.XLOOKUP($G1499,通讯通路门店!$S$4:$S$993933,通讯通路门店!$A$4:$A$993933,0,0),"")</f>
        <v>海南省</v>
      </c>
      <c r="B1499" s="99" t="str">
        <f>IFERROR(_xlfn.XLOOKUP($G1499,通讯通路门店!$S$4:$S$993933,通讯通路门店!$B$4:$B$993933,0,0),"")</f>
        <v>乐东黎族自治县</v>
      </c>
      <c r="C1499" s="99" t="str">
        <f>IFERROR(_xlfn.XLOOKUP($G1499,通讯通路门店!$S$4:$S$993933,通讯通路门店!$C$4:$C$993933,0,0),"")</f>
        <v>乐东黎族自治县</v>
      </c>
      <c r="D1499" s="99" t="str">
        <f>IFERROR(_xlfn.XLOOKUP($G1499,通讯通路门店!$S$4:$S$993933,通讯通路门店!$D$4:$D$993933,0,0),"")</f>
        <v>万冲镇</v>
      </c>
      <c r="E1499" s="83"/>
      <c r="F1499" s="83"/>
      <c r="G1499" s="101"/>
      <c r="H1499" s="102">
        <f>IFERROR(_xlfn.XLOOKUP($G1499,通讯通路门店!$S$4:$S$993933,通讯通路门店!$R$4:$R$993933,0,0),"")</f>
        <v>0</v>
      </c>
      <c r="I1499" s="83"/>
      <c r="J1499" s="83"/>
      <c r="K1499" s="83"/>
      <c r="L1499" s="83"/>
      <c r="M1499" s="83"/>
      <c r="N1499" s="83"/>
      <c r="O1499" s="83"/>
      <c r="P1499" s="83"/>
      <c r="Q1499" s="83"/>
      <c r="R1499" s="83"/>
      <c r="S1499" s="83"/>
      <c r="T1499" s="83"/>
      <c r="U1499" s="99">
        <f>COUNTIF(通讯通路门店!$S:$S,$G1499)</f>
        <v>0</v>
      </c>
      <c r="V1499" s="99">
        <f>COUNTIFS(通讯通路门店!$S:$S,$G1499,通讯通路门店!$J:$J,"综合卖场")</f>
        <v>0</v>
      </c>
      <c r="W1499" s="99">
        <f>SUMIFS(通讯通路门店!$AJ:$AJ,通讯通路门店!$S:$S,通讯客户沙盘!$G1499)</f>
        <v>0</v>
      </c>
      <c r="X1499" s="99">
        <f t="shared" si="115"/>
        <v>0</v>
      </c>
      <c r="Y1499" s="99">
        <f>COUNTIFS(通讯通路门店!$S:$S,$G1499,通讯通路门店!$J:$J,"荣耀体验店")+COUNTIFS(通讯通路门店!$S:$S,$G1499,通讯通路门店!$J:$J,"荣耀授权专卖店")</f>
        <v>0</v>
      </c>
      <c r="Z1499" s="99">
        <f>COUNTIFS(通讯通路门店!$S:$S,$G1499,通讯通路门店!$J:$J,"VIVO体验店")</f>
        <v>0</v>
      </c>
      <c r="AA1499" s="99">
        <f>COUNTIFS(通讯通路门店!$S:$S,$G1499,通讯通路门店!$J:$J,"OPPO体验店")</f>
        <v>0</v>
      </c>
      <c r="AB1499" s="99">
        <f>COUNTIFS(通讯通路门店!$S:$S,$G1499,通讯通路门店!$J:$J,"华为授权体验店")+COUNTIFS(通讯通路门店!$S:$S,$G1499,通讯通路门店!$J:$J,"华为堡垒店")</f>
        <v>0</v>
      </c>
      <c r="AC1499" s="99">
        <f>COUNTIFS(通讯通路门店!$S:$S,$G1499,通讯通路门店!$J:$J,"小米体验店")</f>
        <v>0</v>
      </c>
      <c r="AD1499" s="99">
        <f>COUNTIFS(通讯通路门店!$S:$S,$G1499,通讯通路门店!$J:$J,"苹果体验店")</f>
        <v>0</v>
      </c>
      <c r="AE1499" s="99">
        <f>COUNTIFS(通讯通路门店!$S:$S,$G1499,通讯通路门店!$J:$J,"其他品牌专卖店")</f>
        <v>0</v>
      </c>
      <c r="AF1499" s="99">
        <f>SUMIFS(通讯通路门店!$BI:$BI,通讯通路门店!$S:$S,$G1499)</f>
        <v>0</v>
      </c>
      <c r="AG1499" s="99">
        <f>SUMIFS(通讯通路门店!$BH:$BH,通讯通路门店!$S:$S,$G1499)</f>
        <v>0</v>
      </c>
      <c r="AH1499" s="99">
        <f t="shared" si="116"/>
        <v>0</v>
      </c>
      <c r="AI1499" s="99">
        <f>SUMIFS(通讯通路门店!$BB:$BB,通讯通路门店!$S:$S,$G1499)</f>
        <v>0</v>
      </c>
      <c r="AJ1499" s="99">
        <f>SUMIFS(通讯通路门店!$BE:$BE,通讯通路门店!$S:$S,$G1499)</f>
        <v>0</v>
      </c>
      <c r="AK1499" s="99">
        <f>SUMIFS(通讯通路门店!$BG:$BG,通讯通路门店!$S:$S,$G1499)</f>
        <v>0</v>
      </c>
      <c r="AL1499" s="99">
        <f>SUMIFS(通讯通路门店!$BC:$BC,通讯通路门店!$S:$S,$G1499)</f>
        <v>0</v>
      </c>
      <c r="AM1499" s="99">
        <f>SUMIFS(通讯通路门店!$BD:$BD,通讯通路门店!$S:$S,$G1499)</f>
        <v>0</v>
      </c>
      <c r="AN1499" s="99">
        <f>SUMIFS(通讯通路门店!$BF:$BF,通讯通路门店!$S:$S,$G1499)</f>
        <v>0</v>
      </c>
      <c r="AO1499" s="99">
        <f t="shared" si="117"/>
        <v>0</v>
      </c>
      <c r="AP1499" s="99">
        <f>SUMIFS(通讯通路门店!$K:$K,通讯通路门店!$S:$S,$G1499)</f>
        <v>0</v>
      </c>
      <c r="AQ1499" s="83"/>
      <c r="AR1499" s="99">
        <f>SUMIFS(通讯通路门店!$T:$T,通讯通路门店!$S:$S,$G1499)</f>
        <v>0</v>
      </c>
      <c r="AS1499" s="99">
        <f>SUMIFS(通讯通路门店!$U:$U,通讯通路门店!$S:$S,$G1499)</f>
        <v>0</v>
      </c>
      <c r="AT1499" s="99">
        <f>SUMIFS(通讯通路门店!$V:$V,通讯通路门店!$S:$S,$G1499)</f>
        <v>0</v>
      </c>
      <c r="AU1499" s="99">
        <f>SUMIFS(通讯通路门店!$W:$W,通讯通路门店!$S:$S,$G1499)</f>
        <v>0</v>
      </c>
      <c r="AV1499" s="99">
        <f>SUMIFS(通讯通路门店!$Z:$Z,通讯通路门店!$S:$S,$G1499)</f>
        <v>0</v>
      </c>
      <c r="AW1499" s="99">
        <f>SUMIFS(通讯通路门店!$AB:$AB,通讯通路门店!$S:$S,$G1499)</f>
        <v>0</v>
      </c>
      <c r="AX1499" s="99">
        <f>SUMIFS(通讯通路门店!$X:$X,通讯通路门店!$S:$S,$G1499)</f>
        <v>0</v>
      </c>
      <c r="AY1499" s="99">
        <f>SUMIFS(通讯通路门店!$Y:$Y,通讯通路门店!$S:$S,$G1499)</f>
        <v>0</v>
      </c>
      <c r="AZ1499" s="99">
        <f>SUMIFS(通讯通路门店!$AA:$AA,通讯通路门店!$S:$S,$G1499)</f>
        <v>0</v>
      </c>
      <c r="BA1499" s="99">
        <f t="shared" si="118"/>
        <v>0</v>
      </c>
      <c r="BB1499" s="99">
        <f t="shared" si="119"/>
        <v>0</v>
      </c>
      <c r="BC1499" s="99">
        <f>SUMIFS(通讯通路门店!$W:$W,通讯通路门店!$S:$S,$G1499,通讯通路门店!$J:$J,"荣耀体验店")+SUMIFS(通讯通路门店!$W:$W,通讯通路门店!$S:$S,$G1499,通讯通路门店!$J:$J,"荣耀授权专卖店")</f>
        <v>0</v>
      </c>
      <c r="BD1499" s="99">
        <f>SUMIFS(通讯通路门店!$Z:$Z,通讯通路门店!$S:$S,$G1499,通讯通路门店!$J:$J,"VIVO体验店")</f>
        <v>0</v>
      </c>
      <c r="BE1499" s="99">
        <f>SUMIFS(通讯通路门店!$AB:$AB,通讯通路门店!$S:$S,$G1499,通讯通路门店!$J:$J,"OPPO体验店")</f>
        <v>0</v>
      </c>
      <c r="BF1499" s="99">
        <f>SUMIFS(通讯通路门店!$X:$X,通讯通路门店!$S:$S,$G1499,通讯通路门店!$J:$J,"华为授权体验店")+SUMIFS(通讯通路门店!$AA:$AA,通讯通路门店!$S:$S,$G1499,通讯通路门店!$J:$J,"华为堡垒店")</f>
        <v>0</v>
      </c>
      <c r="BG1499" s="99">
        <f>SUMIFS(通讯通路门店!$Y:$Y,通讯通路门店!$S:$S,$G1499,通讯通路门店!$J:$J,"小米体验店")</f>
        <v>0</v>
      </c>
      <c r="BH1499" s="99">
        <f>SUMIFS(通讯通路门店!$AA:$AA,通讯通路门店!$S:$S,$G1499,通讯通路门店!$J:$J,"苹果体验店")</f>
        <v>0</v>
      </c>
      <c r="BI1499" s="99">
        <f>SUMIFS(通讯通路门店!$K:$K,通讯通路门店!$S:$S,$G1499,通讯通路门店!$J:$J,"其他品牌专卖店")</f>
        <v>0</v>
      </c>
      <c r="BJ1499" s="99">
        <f>SUMIFS(通讯通路门店!$AC:$AC,通讯通路门店!$S:$S,$G1499)</f>
        <v>0</v>
      </c>
      <c r="BK1499" s="99">
        <f>SUMIFS(通讯通路门店!$AD:$AD,通讯通路门店!$S:$S,$G1499)</f>
        <v>0</v>
      </c>
      <c r="BL1499" s="99">
        <f>SUMIFS(通讯通路门店!$AE:$AE,通讯通路门店!$S:$S,$G1499)</f>
        <v>0</v>
      </c>
      <c r="BM1499" s="99">
        <f>SUMIFS(通讯通路门店!$AF:$AF,通讯通路门店!$S:$S,$G1499)</f>
        <v>0</v>
      </c>
      <c r="BN1499" s="99">
        <f>SUMIFS(通讯通路门店!$AG:$AG,通讯通路门店!$S:$S,$G1499)</f>
        <v>0</v>
      </c>
      <c r="BO1499" s="99">
        <f>SUMIFS(通讯通路门店!$AH:$AH,通讯通路门店!$S:$S,$G1499)</f>
        <v>0</v>
      </c>
      <c r="BP1499" s="99">
        <f>SUMIFS(通讯通路门店!$AI:$AI,通讯通路门店!$S:$S,$G1499)</f>
        <v>0</v>
      </c>
      <c r="BQ1499" s="83"/>
    </row>
    <row r="1500" spans="1:69">
      <c r="A1500" s="99" t="str">
        <f>IFERROR(_xlfn.XLOOKUP($G1500,通讯通路门店!$S$4:$S$993933,通讯通路门店!$A$4:$A$993933,0,0),"")</f>
        <v>海南省</v>
      </c>
      <c r="B1500" s="99" t="str">
        <f>IFERROR(_xlfn.XLOOKUP($G1500,通讯通路门店!$S$4:$S$993933,通讯通路门店!$B$4:$B$993933,0,0),"")</f>
        <v>乐东黎族自治县</v>
      </c>
      <c r="C1500" s="99" t="str">
        <f>IFERROR(_xlfn.XLOOKUP($G1500,通讯通路门店!$S$4:$S$993933,通讯通路门店!$C$4:$C$993933,0,0),"")</f>
        <v>乐东黎族自治县</v>
      </c>
      <c r="D1500" s="99" t="str">
        <f>IFERROR(_xlfn.XLOOKUP($G1500,通讯通路门店!$S$4:$S$993933,通讯通路门店!$D$4:$D$993933,0,0),"")</f>
        <v>万冲镇</v>
      </c>
      <c r="E1500" s="83"/>
      <c r="F1500" s="83"/>
      <c r="G1500" s="101"/>
      <c r="H1500" s="102">
        <f>IFERROR(_xlfn.XLOOKUP($G1500,通讯通路门店!$S$4:$S$993933,通讯通路门店!$R$4:$R$993933,0,0),"")</f>
        <v>0</v>
      </c>
      <c r="I1500" s="83"/>
      <c r="J1500" s="83"/>
      <c r="K1500" s="83"/>
      <c r="L1500" s="83"/>
      <c r="M1500" s="83"/>
      <c r="N1500" s="83"/>
      <c r="O1500" s="83"/>
      <c r="P1500" s="83"/>
      <c r="Q1500" s="83"/>
      <c r="R1500" s="83"/>
      <c r="S1500" s="83"/>
      <c r="T1500" s="83"/>
      <c r="U1500" s="99">
        <f>COUNTIF(通讯通路门店!$S:$S,$G1500)</f>
        <v>0</v>
      </c>
      <c r="V1500" s="99">
        <f>COUNTIFS(通讯通路门店!$S:$S,$G1500,通讯通路门店!$J:$J,"综合卖场")</f>
        <v>0</v>
      </c>
      <c r="W1500" s="99">
        <f>SUMIFS(通讯通路门店!$AJ:$AJ,通讯通路门店!$S:$S,通讯客户沙盘!$G1500)</f>
        <v>0</v>
      </c>
      <c r="X1500" s="99">
        <f t="shared" si="115"/>
        <v>0</v>
      </c>
      <c r="Y1500" s="99">
        <f>COUNTIFS(通讯通路门店!$S:$S,$G1500,通讯通路门店!$J:$J,"荣耀体验店")+COUNTIFS(通讯通路门店!$S:$S,$G1500,通讯通路门店!$J:$J,"荣耀授权专卖店")</f>
        <v>0</v>
      </c>
      <c r="Z1500" s="99">
        <f>COUNTIFS(通讯通路门店!$S:$S,$G1500,通讯通路门店!$J:$J,"VIVO体验店")</f>
        <v>0</v>
      </c>
      <c r="AA1500" s="99">
        <f>COUNTIFS(通讯通路门店!$S:$S,$G1500,通讯通路门店!$J:$J,"OPPO体验店")</f>
        <v>0</v>
      </c>
      <c r="AB1500" s="99">
        <f>COUNTIFS(通讯通路门店!$S:$S,$G1500,通讯通路门店!$J:$J,"华为授权体验店")+COUNTIFS(通讯通路门店!$S:$S,$G1500,通讯通路门店!$J:$J,"华为堡垒店")</f>
        <v>0</v>
      </c>
      <c r="AC1500" s="99">
        <f>COUNTIFS(通讯通路门店!$S:$S,$G1500,通讯通路门店!$J:$J,"小米体验店")</f>
        <v>0</v>
      </c>
      <c r="AD1500" s="99">
        <f>COUNTIFS(通讯通路门店!$S:$S,$G1500,通讯通路门店!$J:$J,"苹果体验店")</f>
        <v>0</v>
      </c>
      <c r="AE1500" s="99">
        <f>COUNTIFS(通讯通路门店!$S:$S,$G1500,通讯通路门店!$J:$J,"其他品牌专卖店")</f>
        <v>0</v>
      </c>
      <c r="AF1500" s="99">
        <f>SUMIFS(通讯通路门店!$BI:$BI,通讯通路门店!$S:$S,$G1500)</f>
        <v>0</v>
      </c>
      <c r="AG1500" s="99">
        <f>SUMIFS(通讯通路门店!$BH:$BH,通讯通路门店!$S:$S,$G1500)</f>
        <v>0</v>
      </c>
      <c r="AH1500" s="99">
        <f t="shared" si="116"/>
        <v>0</v>
      </c>
      <c r="AI1500" s="99">
        <f>SUMIFS(通讯通路门店!$BB:$BB,通讯通路门店!$S:$S,$G1500)</f>
        <v>0</v>
      </c>
      <c r="AJ1500" s="99">
        <f>SUMIFS(通讯通路门店!$BE:$BE,通讯通路门店!$S:$S,$G1500)</f>
        <v>0</v>
      </c>
      <c r="AK1500" s="99">
        <f>SUMIFS(通讯通路门店!$BG:$BG,通讯通路门店!$S:$S,$G1500)</f>
        <v>0</v>
      </c>
      <c r="AL1500" s="99">
        <f>SUMIFS(通讯通路门店!$BC:$BC,通讯通路门店!$S:$S,$G1500)</f>
        <v>0</v>
      </c>
      <c r="AM1500" s="99">
        <f>SUMIFS(通讯通路门店!$BD:$BD,通讯通路门店!$S:$S,$G1500)</f>
        <v>0</v>
      </c>
      <c r="AN1500" s="99">
        <f>SUMIFS(通讯通路门店!$BF:$BF,通讯通路门店!$S:$S,$G1500)</f>
        <v>0</v>
      </c>
      <c r="AO1500" s="99">
        <f t="shared" si="117"/>
        <v>0</v>
      </c>
      <c r="AP1500" s="99">
        <f>SUMIFS(通讯通路门店!$K:$K,通讯通路门店!$S:$S,$G1500)</f>
        <v>0</v>
      </c>
      <c r="AQ1500" s="83"/>
      <c r="AR1500" s="99">
        <f>SUMIFS(通讯通路门店!$T:$T,通讯通路门店!$S:$S,$G1500)</f>
        <v>0</v>
      </c>
      <c r="AS1500" s="99">
        <f>SUMIFS(通讯通路门店!$U:$U,通讯通路门店!$S:$S,$G1500)</f>
        <v>0</v>
      </c>
      <c r="AT1500" s="99">
        <f>SUMIFS(通讯通路门店!$V:$V,通讯通路门店!$S:$S,$G1500)</f>
        <v>0</v>
      </c>
      <c r="AU1500" s="99">
        <f>SUMIFS(通讯通路门店!$W:$W,通讯通路门店!$S:$S,$G1500)</f>
        <v>0</v>
      </c>
      <c r="AV1500" s="99">
        <f>SUMIFS(通讯通路门店!$Z:$Z,通讯通路门店!$S:$S,$G1500)</f>
        <v>0</v>
      </c>
      <c r="AW1500" s="99">
        <f>SUMIFS(通讯通路门店!$AB:$AB,通讯通路门店!$S:$S,$G1500)</f>
        <v>0</v>
      </c>
      <c r="AX1500" s="99">
        <f>SUMIFS(通讯通路门店!$X:$X,通讯通路门店!$S:$S,$G1500)</f>
        <v>0</v>
      </c>
      <c r="AY1500" s="99">
        <f>SUMIFS(通讯通路门店!$Y:$Y,通讯通路门店!$S:$S,$G1500)</f>
        <v>0</v>
      </c>
      <c r="AZ1500" s="99">
        <f>SUMIFS(通讯通路门店!$AA:$AA,通讯通路门店!$S:$S,$G1500)</f>
        <v>0</v>
      </c>
      <c r="BA1500" s="99">
        <f t="shared" si="118"/>
        <v>0</v>
      </c>
      <c r="BB1500" s="99">
        <f t="shared" si="119"/>
        <v>0</v>
      </c>
      <c r="BC1500" s="99">
        <f>SUMIFS(通讯通路门店!$W:$W,通讯通路门店!$S:$S,$G1500,通讯通路门店!$J:$J,"荣耀体验店")+SUMIFS(通讯通路门店!$W:$W,通讯通路门店!$S:$S,$G1500,通讯通路门店!$J:$J,"荣耀授权专卖店")</f>
        <v>0</v>
      </c>
      <c r="BD1500" s="99">
        <f>SUMIFS(通讯通路门店!$Z:$Z,通讯通路门店!$S:$S,$G1500,通讯通路门店!$J:$J,"VIVO体验店")</f>
        <v>0</v>
      </c>
      <c r="BE1500" s="99">
        <f>SUMIFS(通讯通路门店!$AB:$AB,通讯通路门店!$S:$S,$G1500,通讯通路门店!$J:$J,"OPPO体验店")</f>
        <v>0</v>
      </c>
      <c r="BF1500" s="99">
        <f>SUMIFS(通讯通路门店!$X:$X,通讯通路门店!$S:$S,$G1500,通讯通路门店!$J:$J,"华为授权体验店")+SUMIFS(通讯通路门店!$AA:$AA,通讯通路门店!$S:$S,$G1500,通讯通路门店!$J:$J,"华为堡垒店")</f>
        <v>0</v>
      </c>
      <c r="BG1500" s="99">
        <f>SUMIFS(通讯通路门店!$Y:$Y,通讯通路门店!$S:$S,$G1500,通讯通路门店!$J:$J,"小米体验店")</f>
        <v>0</v>
      </c>
      <c r="BH1500" s="99">
        <f>SUMIFS(通讯通路门店!$AA:$AA,通讯通路门店!$S:$S,$G1500,通讯通路门店!$J:$J,"苹果体验店")</f>
        <v>0</v>
      </c>
      <c r="BI1500" s="99">
        <f>SUMIFS(通讯通路门店!$K:$K,通讯通路门店!$S:$S,$G1500,通讯通路门店!$J:$J,"其他品牌专卖店")</f>
        <v>0</v>
      </c>
      <c r="BJ1500" s="99">
        <f>SUMIFS(通讯通路门店!$AC:$AC,通讯通路门店!$S:$S,$G1500)</f>
        <v>0</v>
      </c>
      <c r="BK1500" s="99">
        <f>SUMIFS(通讯通路门店!$AD:$AD,通讯通路门店!$S:$S,$G1500)</f>
        <v>0</v>
      </c>
      <c r="BL1500" s="99">
        <f>SUMIFS(通讯通路门店!$AE:$AE,通讯通路门店!$S:$S,$G1500)</f>
        <v>0</v>
      </c>
      <c r="BM1500" s="99">
        <f>SUMIFS(通讯通路门店!$AF:$AF,通讯通路门店!$S:$S,$G1500)</f>
        <v>0</v>
      </c>
      <c r="BN1500" s="99">
        <f>SUMIFS(通讯通路门店!$AG:$AG,通讯通路门店!$S:$S,$G1500)</f>
        <v>0</v>
      </c>
      <c r="BO1500" s="99">
        <f>SUMIFS(通讯通路门店!$AH:$AH,通讯通路门店!$S:$S,$G1500)</f>
        <v>0</v>
      </c>
      <c r="BP1500" s="99">
        <f>SUMIFS(通讯通路门店!$AI:$AI,通讯通路门店!$S:$S,$G1500)</f>
        <v>0</v>
      </c>
      <c r="BQ1500" s="83"/>
    </row>
    <row r="1501" spans="1:69">
      <c r="A1501" s="99" t="str">
        <f>IFERROR(_xlfn.XLOOKUP($G1501,通讯通路门店!$S$4:$S$993933,通讯通路门店!$A$4:$A$993933,0,0),"")</f>
        <v>海南省</v>
      </c>
      <c r="B1501" s="99" t="str">
        <f>IFERROR(_xlfn.XLOOKUP($G1501,通讯通路门店!$S$4:$S$993933,通讯通路门店!$B$4:$B$993933,0,0),"")</f>
        <v>乐东黎族自治县</v>
      </c>
      <c r="C1501" s="99" t="str">
        <f>IFERROR(_xlfn.XLOOKUP($G1501,通讯通路门店!$S$4:$S$993933,通讯通路门店!$C$4:$C$993933,0,0),"")</f>
        <v>乐东黎族自治县</v>
      </c>
      <c r="D1501" s="99" t="str">
        <f>IFERROR(_xlfn.XLOOKUP($G1501,通讯通路门店!$S$4:$S$993933,通讯通路门店!$D$4:$D$993933,0,0),"")</f>
        <v>万冲镇</v>
      </c>
      <c r="E1501" s="83"/>
      <c r="F1501" s="83"/>
      <c r="G1501" s="101"/>
      <c r="H1501" s="102">
        <f>IFERROR(_xlfn.XLOOKUP($G1501,通讯通路门店!$S$4:$S$993933,通讯通路门店!$R$4:$R$993933,0,0),"")</f>
        <v>0</v>
      </c>
      <c r="I1501" s="83"/>
      <c r="J1501" s="83"/>
      <c r="K1501" s="83"/>
      <c r="L1501" s="83"/>
      <c r="M1501" s="83"/>
      <c r="N1501" s="83"/>
      <c r="O1501" s="83"/>
      <c r="P1501" s="83"/>
      <c r="Q1501" s="83"/>
      <c r="R1501" s="83"/>
      <c r="S1501" s="83"/>
      <c r="T1501" s="83"/>
      <c r="U1501" s="99">
        <f>COUNTIF(通讯通路门店!$S:$S,$G1501)</f>
        <v>0</v>
      </c>
      <c r="V1501" s="99">
        <f>COUNTIFS(通讯通路门店!$S:$S,$G1501,通讯通路门店!$J:$J,"综合卖场")</f>
        <v>0</v>
      </c>
      <c r="W1501" s="99">
        <f>SUMIFS(通讯通路门店!$AJ:$AJ,通讯通路门店!$S:$S,通讯客户沙盘!$G1501)</f>
        <v>0</v>
      </c>
      <c r="X1501" s="99">
        <f t="shared" si="115"/>
        <v>0</v>
      </c>
      <c r="Y1501" s="99">
        <f>COUNTIFS(通讯通路门店!$S:$S,$G1501,通讯通路门店!$J:$J,"荣耀体验店")+COUNTIFS(通讯通路门店!$S:$S,$G1501,通讯通路门店!$J:$J,"荣耀授权专卖店")</f>
        <v>0</v>
      </c>
      <c r="Z1501" s="99">
        <f>COUNTIFS(通讯通路门店!$S:$S,$G1501,通讯通路门店!$J:$J,"VIVO体验店")</f>
        <v>0</v>
      </c>
      <c r="AA1501" s="99">
        <f>COUNTIFS(通讯通路门店!$S:$S,$G1501,通讯通路门店!$J:$J,"OPPO体验店")</f>
        <v>0</v>
      </c>
      <c r="AB1501" s="99">
        <f>COUNTIFS(通讯通路门店!$S:$S,$G1501,通讯通路门店!$J:$J,"华为授权体验店")+COUNTIFS(通讯通路门店!$S:$S,$G1501,通讯通路门店!$J:$J,"华为堡垒店")</f>
        <v>0</v>
      </c>
      <c r="AC1501" s="99">
        <f>COUNTIFS(通讯通路门店!$S:$S,$G1501,通讯通路门店!$J:$J,"小米体验店")</f>
        <v>0</v>
      </c>
      <c r="AD1501" s="99">
        <f>COUNTIFS(通讯通路门店!$S:$S,$G1501,通讯通路门店!$J:$J,"苹果体验店")</f>
        <v>0</v>
      </c>
      <c r="AE1501" s="99">
        <f>COUNTIFS(通讯通路门店!$S:$S,$G1501,通讯通路门店!$J:$J,"其他品牌专卖店")</f>
        <v>0</v>
      </c>
      <c r="AF1501" s="99">
        <f>SUMIFS(通讯通路门店!$BI:$BI,通讯通路门店!$S:$S,$G1501)</f>
        <v>0</v>
      </c>
      <c r="AG1501" s="99">
        <f>SUMIFS(通讯通路门店!$BH:$BH,通讯通路门店!$S:$S,$G1501)</f>
        <v>0</v>
      </c>
      <c r="AH1501" s="99">
        <f t="shared" si="116"/>
        <v>0</v>
      </c>
      <c r="AI1501" s="99">
        <f>SUMIFS(通讯通路门店!$BB:$BB,通讯通路门店!$S:$S,$G1501)</f>
        <v>0</v>
      </c>
      <c r="AJ1501" s="99">
        <f>SUMIFS(通讯通路门店!$BE:$BE,通讯通路门店!$S:$S,$G1501)</f>
        <v>0</v>
      </c>
      <c r="AK1501" s="99">
        <f>SUMIFS(通讯通路门店!$BG:$BG,通讯通路门店!$S:$S,$G1501)</f>
        <v>0</v>
      </c>
      <c r="AL1501" s="99">
        <f>SUMIFS(通讯通路门店!$BC:$BC,通讯通路门店!$S:$S,$G1501)</f>
        <v>0</v>
      </c>
      <c r="AM1501" s="99">
        <f>SUMIFS(通讯通路门店!$BD:$BD,通讯通路门店!$S:$S,$G1501)</f>
        <v>0</v>
      </c>
      <c r="AN1501" s="99">
        <f>SUMIFS(通讯通路门店!$BF:$BF,通讯通路门店!$S:$S,$G1501)</f>
        <v>0</v>
      </c>
      <c r="AO1501" s="99">
        <f t="shared" si="117"/>
        <v>0</v>
      </c>
      <c r="AP1501" s="99">
        <f>SUMIFS(通讯通路门店!$K:$K,通讯通路门店!$S:$S,$G1501)</f>
        <v>0</v>
      </c>
      <c r="AQ1501" s="83"/>
      <c r="AR1501" s="99">
        <f>SUMIFS(通讯通路门店!$T:$T,通讯通路门店!$S:$S,$G1501)</f>
        <v>0</v>
      </c>
      <c r="AS1501" s="99">
        <f>SUMIFS(通讯通路门店!$U:$U,通讯通路门店!$S:$S,$G1501)</f>
        <v>0</v>
      </c>
      <c r="AT1501" s="99">
        <f>SUMIFS(通讯通路门店!$V:$V,通讯通路门店!$S:$S,$G1501)</f>
        <v>0</v>
      </c>
      <c r="AU1501" s="99">
        <f>SUMIFS(通讯通路门店!$W:$W,通讯通路门店!$S:$S,$G1501)</f>
        <v>0</v>
      </c>
      <c r="AV1501" s="99">
        <f>SUMIFS(通讯通路门店!$Z:$Z,通讯通路门店!$S:$S,$G1501)</f>
        <v>0</v>
      </c>
      <c r="AW1501" s="99">
        <f>SUMIFS(通讯通路门店!$AB:$AB,通讯通路门店!$S:$S,$G1501)</f>
        <v>0</v>
      </c>
      <c r="AX1501" s="99">
        <f>SUMIFS(通讯通路门店!$X:$X,通讯通路门店!$S:$S,$G1501)</f>
        <v>0</v>
      </c>
      <c r="AY1501" s="99">
        <f>SUMIFS(通讯通路门店!$Y:$Y,通讯通路门店!$S:$S,$G1501)</f>
        <v>0</v>
      </c>
      <c r="AZ1501" s="99">
        <f>SUMIFS(通讯通路门店!$AA:$AA,通讯通路门店!$S:$S,$G1501)</f>
        <v>0</v>
      </c>
      <c r="BA1501" s="99">
        <f t="shared" si="118"/>
        <v>0</v>
      </c>
      <c r="BB1501" s="99">
        <f t="shared" si="119"/>
        <v>0</v>
      </c>
      <c r="BC1501" s="99">
        <f>SUMIFS(通讯通路门店!$W:$W,通讯通路门店!$S:$S,$G1501,通讯通路门店!$J:$J,"荣耀体验店")+SUMIFS(通讯通路门店!$W:$W,通讯通路门店!$S:$S,$G1501,通讯通路门店!$J:$J,"荣耀授权专卖店")</f>
        <v>0</v>
      </c>
      <c r="BD1501" s="99">
        <f>SUMIFS(通讯通路门店!$Z:$Z,通讯通路门店!$S:$S,$G1501,通讯通路门店!$J:$J,"VIVO体验店")</f>
        <v>0</v>
      </c>
      <c r="BE1501" s="99">
        <f>SUMIFS(通讯通路门店!$AB:$AB,通讯通路门店!$S:$S,$G1501,通讯通路门店!$J:$J,"OPPO体验店")</f>
        <v>0</v>
      </c>
      <c r="BF1501" s="99">
        <f>SUMIFS(通讯通路门店!$X:$X,通讯通路门店!$S:$S,$G1501,通讯通路门店!$J:$J,"华为授权体验店")+SUMIFS(通讯通路门店!$AA:$AA,通讯通路门店!$S:$S,$G1501,通讯通路门店!$J:$J,"华为堡垒店")</f>
        <v>0</v>
      </c>
      <c r="BG1501" s="99">
        <f>SUMIFS(通讯通路门店!$Y:$Y,通讯通路门店!$S:$S,$G1501,通讯通路门店!$J:$J,"小米体验店")</f>
        <v>0</v>
      </c>
      <c r="BH1501" s="99">
        <f>SUMIFS(通讯通路门店!$AA:$AA,通讯通路门店!$S:$S,$G1501,通讯通路门店!$J:$J,"苹果体验店")</f>
        <v>0</v>
      </c>
      <c r="BI1501" s="99">
        <f>SUMIFS(通讯通路门店!$K:$K,通讯通路门店!$S:$S,$G1501,通讯通路门店!$J:$J,"其他品牌专卖店")</f>
        <v>0</v>
      </c>
      <c r="BJ1501" s="99">
        <f>SUMIFS(通讯通路门店!$AC:$AC,通讯通路门店!$S:$S,$G1501)</f>
        <v>0</v>
      </c>
      <c r="BK1501" s="99">
        <f>SUMIFS(通讯通路门店!$AD:$AD,通讯通路门店!$S:$S,$G1501)</f>
        <v>0</v>
      </c>
      <c r="BL1501" s="99">
        <f>SUMIFS(通讯通路门店!$AE:$AE,通讯通路门店!$S:$S,$G1501)</f>
        <v>0</v>
      </c>
      <c r="BM1501" s="99">
        <f>SUMIFS(通讯通路门店!$AF:$AF,通讯通路门店!$S:$S,$G1501)</f>
        <v>0</v>
      </c>
      <c r="BN1501" s="99">
        <f>SUMIFS(通讯通路门店!$AG:$AG,通讯通路门店!$S:$S,$G1501)</f>
        <v>0</v>
      </c>
      <c r="BO1501" s="99">
        <f>SUMIFS(通讯通路门店!$AH:$AH,通讯通路门店!$S:$S,$G1501)</f>
        <v>0</v>
      </c>
      <c r="BP1501" s="99">
        <f>SUMIFS(通讯通路门店!$AI:$AI,通讯通路门店!$S:$S,$G1501)</f>
        <v>0</v>
      </c>
      <c r="BQ1501" s="83"/>
    </row>
    <row r="1502" spans="1:69">
      <c r="A1502" s="99" t="str">
        <f>IFERROR(_xlfn.XLOOKUP($G1502,通讯通路门店!$S$4:$S$993933,通讯通路门店!$A$4:$A$993933,0,0),"")</f>
        <v>海南省</v>
      </c>
      <c r="B1502" s="99" t="str">
        <f>IFERROR(_xlfn.XLOOKUP($G1502,通讯通路门店!$S$4:$S$993933,通讯通路门店!$B$4:$B$993933,0,0),"")</f>
        <v>乐东黎族自治县</v>
      </c>
      <c r="C1502" s="99" t="str">
        <f>IFERROR(_xlfn.XLOOKUP($G1502,通讯通路门店!$S$4:$S$993933,通讯通路门店!$C$4:$C$993933,0,0),"")</f>
        <v>乐东黎族自治县</v>
      </c>
      <c r="D1502" s="99" t="str">
        <f>IFERROR(_xlfn.XLOOKUP($G1502,通讯通路门店!$S$4:$S$993933,通讯通路门店!$D$4:$D$993933,0,0),"")</f>
        <v>万冲镇</v>
      </c>
      <c r="E1502" s="83"/>
      <c r="F1502" s="83"/>
      <c r="G1502" s="101"/>
      <c r="H1502" s="102">
        <f>IFERROR(_xlfn.XLOOKUP($G1502,通讯通路门店!$S$4:$S$993933,通讯通路门店!$R$4:$R$993933,0,0),"")</f>
        <v>0</v>
      </c>
      <c r="I1502" s="83"/>
      <c r="J1502" s="83"/>
      <c r="K1502" s="83"/>
      <c r="L1502" s="83"/>
      <c r="M1502" s="83"/>
      <c r="N1502" s="83"/>
      <c r="O1502" s="83"/>
      <c r="P1502" s="83"/>
      <c r="Q1502" s="83"/>
      <c r="R1502" s="83"/>
      <c r="S1502" s="83"/>
      <c r="T1502" s="83"/>
      <c r="U1502" s="99">
        <f>COUNTIF(通讯通路门店!$S:$S,$G1502)</f>
        <v>0</v>
      </c>
      <c r="V1502" s="99">
        <f>COUNTIFS(通讯通路门店!$S:$S,$G1502,通讯通路门店!$J:$J,"综合卖场")</f>
        <v>0</v>
      </c>
      <c r="W1502" s="99">
        <f>SUMIFS(通讯通路门店!$AJ:$AJ,通讯通路门店!$S:$S,通讯客户沙盘!$G1502)</f>
        <v>0</v>
      </c>
      <c r="X1502" s="99">
        <f t="shared" si="115"/>
        <v>0</v>
      </c>
      <c r="Y1502" s="99">
        <f>COUNTIFS(通讯通路门店!$S:$S,$G1502,通讯通路门店!$J:$J,"荣耀体验店")+COUNTIFS(通讯通路门店!$S:$S,$G1502,通讯通路门店!$J:$J,"荣耀授权专卖店")</f>
        <v>0</v>
      </c>
      <c r="Z1502" s="99">
        <f>COUNTIFS(通讯通路门店!$S:$S,$G1502,通讯通路门店!$J:$J,"VIVO体验店")</f>
        <v>0</v>
      </c>
      <c r="AA1502" s="99">
        <f>COUNTIFS(通讯通路门店!$S:$S,$G1502,通讯通路门店!$J:$J,"OPPO体验店")</f>
        <v>0</v>
      </c>
      <c r="AB1502" s="99">
        <f>COUNTIFS(通讯通路门店!$S:$S,$G1502,通讯通路门店!$J:$J,"华为授权体验店")+COUNTIFS(通讯通路门店!$S:$S,$G1502,通讯通路门店!$J:$J,"华为堡垒店")</f>
        <v>0</v>
      </c>
      <c r="AC1502" s="99">
        <f>COUNTIFS(通讯通路门店!$S:$S,$G1502,通讯通路门店!$J:$J,"小米体验店")</f>
        <v>0</v>
      </c>
      <c r="AD1502" s="99">
        <f>COUNTIFS(通讯通路门店!$S:$S,$G1502,通讯通路门店!$J:$J,"苹果体验店")</f>
        <v>0</v>
      </c>
      <c r="AE1502" s="99">
        <f>COUNTIFS(通讯通路门店!$S:$S,$G1502,通讯通路门店!$J:$J,"其他品牌专卖店")</f>
        <v>0</v>
      </c>
      <c r="AF1502" s="99">
        <f>SUMIFS(通讯通路门店!$BI:$BI,通讯通路门店!$S:$S,$G1502)</f>
        <v>0</v>
      </c>
      <c r="AG1502" s="99">
        <f>SUMIFS(通讯通路门店!$BH:$BH,通讯通路门店!$S:$S,$G1502)</f>
        <v>0</v>
      </c>
      <c r="AH1502" s="99">
        <f t="shared" si="116"/>
        <v>0</v>
      </c>
      <c r="AI1502" s="99">
        <f>SUMIFS(通讯通路门店!$BB:$BB,通讯通路门店!$S:$S,$G1502)</f>
        <v>0</v>
      </c>
      <c r="AJ1502" s="99">
        <f>SUMIFS(通讯通路门店!$BE:$BE,通讯通路门店!$S:$S,$G1502)</f>
        <v>0</v>
      </c>
      <c r="AK1502" s="99">
        <f>SUMIFS(通讯通路门店!$BG:$BG,通讯通路门店!$S:$S,$G1502)</f>
        <v>0</v>
      </c>
      <c r="AL1502" s="99">
        <f>SUMIFS(通讯通路门店!$BC:$BC,通讯通路门店!$S:$S,$G1502)</f>
        <v>0</v>
      </c>
      <c r="AM1502" s="99">
        <f>SUMIFS(通讯通路门店!$BD:$BD,通讯通路门店!$S:$S,$G1502)</f>
        <v>0</v>
      </c>
      <c r="AN1502" s="99">
        <f>SUMIFS(通讯通路门店!$BF:$BF,通讯通路门店!$S:$S,$G1502)</f>
        <v>0</v>
      </c>
      <c r="AO1502" s="99">
        <f t="shared" si="117"/>
        <v>0</v>
      </c>
      <c r="AP1502" s="99">
        <f>SUMIFS(通讯通路门店!$K:$K,通讯通路门店!$S:$S,$G1502)</f>
        <v>0</v>
      </c>
      <c r="AQ1502" s="83"/>
      <c r="AR1502" s="99">
        <f>SUMIFS(通讯通路门店!$T:$T,通讯通路门店!$S:$S,$G1502)</f>
        <v>0</v>
      </c>
      <c r="AS1502" s="99">
        <f>SUMIFS(通讯通路门店!$U:$U,通讯通路门店!$S:$S,$G1502)</f>
        <v>0</v>
      </c>
      <c r="AT1502" s="99">
        <f>SUMIFS(通讯通路门店!$V:$V,通讯通路门店!$S:$S,$G1502)</f>
        <v>0</v>
      </c>
      <c r="AU1502" s="99">
        <f>SUMIFS(通讯通路门店!$W:$W,通讯通路门店!$S:$S,$G1502)</f>
        <v>0</v>
      </c>
      <c r="AV1502" s="99">
        <f>SUMIFS(通讯通路门店!$Z:$Z,通讯通路门店!$S:$S,$G1502)</f>
        <v>0</v>
      </c>
      <c r="AW1502" s="99">
        <f>SUMIFS(通讯通路门店!$AB:$AB,通讯通路门店!$S:$S,$G1502)</f>
        <v>0</v>
      </c>
      <c r="AX1502" s="99">
        <f>SUMIFS(通讯通路门店!$X:$X,通讯通路门店!$S:$S,$G1502)</f>
        <v>0</v>
      </c>
      <c r="AY1502" s="99">
        <f>SUMIFS(通讯通路门店!$Y:$Y,通讯通路门店!$S:$S,$G1502)</f>
        <v>0</v>
      </c>
      <c r="AZ1502" s="99">
        <f>SUMIFS(通讯通路门店!$AA:$AA,通讯通路门店!$S:$S,$G1502)</f>
        <v>0</v>
      </c>
      <c r="BA1502" s="99">
        <f t="shared" si="118"/>
        <v>0</v>
      </c>
      <c r="BB1502" s="99">
        <f t="shared" si="119"/>
        <v>0</v>
      </c>
      <c r="BC1502" s="99">
        <f>SUMIFS(通讯通路门店!$W:$W,通讯通路门店!$S:$S,$G1502,通讯通路门店!$J:$J,"荣耀体验店")+SUMIFS(通讯通路门店!$W:$W,通讯通路门店!$S:$S,$G1502,通讯通路门店!$J:$J,"荣耀授权专卖店")</f>
        <v>0</v>
      </c>
      <c r="BD1502" s="99">
        <f>SUMIFS(通讯通路门店!$Z:$Z,通讯通路门店!$S:$S,$G1502,通讯通路门店!$J:$J,"VIVO体验店")</f>
        <v>0</v>
      </c>
      <c r="BE1502" s="99">
        <f>SUMIFS(通讯通路门店!$AB:$AB,通讯通路门店!$S:$S,$G1502,通讯通路门店!$J:$J,"OPPO体验店")</f>
        <v>0</v>
      </c>
      <c r="BF1502" s="99">
        <f>SUMIFS(通讯通路门店!$X:$X,通讯通路门店!$S:$S,$G1502,通讯通路门店!$J:$J,"华为授权体验店")+SUMIFS(通讯通路门店!$AA:$AA,通讯通路门店!$S:$S,$G1502,通讯通路门店!$J:$J,"华为堡垒店")</f>
        <v>0</v>
      </c>
      <c r="BG1502" s="99">
        <f>SUMIFS(通讯通路门店!$Y:$Y,通讯通路门店!$S:$S,$G1502,通讯通路门店!$J:$J,"小米体验店")</f>
        <v>0</v>
      </c>
      <c r="BH1502" s="99">
        <f>SUMIFS(通讯通路门店!$AA:$AA,通讯通路门店!$S:$S,$G1502,通讯通路门店!$J:$J,"苹果体验店")</f>
        <v>0</v>
      </c>
      <c r="BI1502" s="99">
        <f>SUMIFS(通讯通路门店!$K:$K,通讯通路门店!$S:$S,$G1502,通讯通路门店!$J:$J,"其他品牌专卖店")</f>
        <v>0</v>
      </c>
      <c r="BJ1502" s="99">
        <f>SUMIFS(通讯通路门店!$AC:$AC,通讯通路门店!$S:$S,$G1502)</f>
        <v>0</v>
      </c>
      <c r="BK1502" s="99">
        <f>SUMIFS(通讯通路门店!$AD:$AD,通讯通路门店!$S:$S,$G1502)</f>
        <v>0</v>
      </c>
      <c r="BL1502" s="99">
        <f>SUMIFS(通讯通路门店!$AE:$AE,通讯通路门店!$S:$S,$G1502)</f>
        <v>0</v>
      </c>
      <c r="BM1502" s="99">
        <f>SUMIFS(通讯通路门店!$AF:$AF,通讯通路门店!$S:$S,$G1502)</f>
        <v>0</v>
      </c>
      <c r="BN1502" s="99">
        <f>SUMIFS(通讯通路门店!$AG:$AG,通讯通路门店!$S:$S,$G1502)</f>
        <v>0</v>
      </c>
      <c r="BO1502" s="99">
        <f>SUMIFS(通讯通路门店!$AH:$AH,通讯通路门店!$S:$S,$G1502)</f>
        <v>0</v>
      </c>
      <c r="BP1502" s="99">
        <f>SUMIFS(通讯通路门店!$AI:$AI,通讯通路门店!$S:$S,$G1502)</f>
        <v>0</v>
      </c>
      <c r="BQ1502" s="83"/>
    </row>
    <row r="1503" spans="1:69">
      <c r="A1503" s="99" t="str">
        <f>IFERROR(_xlfn.XLOOKUP($G1503,通讯通路门店!$S$4:$S$993933,通讯通路门店!$A$4:$A$993933,0,0),"")</f>
        <v>海南省</v>
      </c>
      <c r="B1503" s="99" t="str">
        <f>IFERROR(_xlfn.XLOOKUP($G1503,通讯通路门店!$S$4:$S$993933,通讯通路门店!$B$4:$B$993933,0,0),"")</f>
        <v>乐东黎族自治县</v>
      </c>
      <c r="C1503" s="99" t="str">
        <f>IFERROR(_xlfn.XLOOKUP($G1503,通讯通路门店!$S$4:$S$993933,通讯通路门店!$C$4:$C$993933,0,0),"")</f>
        <v>乐东黎族自治县</v>
      </c>
      <c r="D1503" s="99" t="str">
        <f>IFERROR(_xlfn.XLOOKUP($G1503,通讯通路门店!$S$4:$S$993933,通讯通路门店!$D$4:$D$993933,0,0),"")</f>
        <v>万冲镇</v>
      </c>
      <c r="E1503" s="83"/>
      <c r="F1503" s="83"/>
      <c r="G1503" s="101"/>
      <c r="H1503" s="102">
        <f>IFERROR(_xlfn.XLOOKUP($G1503,通讯通路门店!$S$4:$S$993933,通讯通路门店!$R$4:$R$993933,0,0),"")</f>
        <v>0</v>
      </c>
      <c r="I1503" s="83"/>
      <c r="J1503" s="83"/>
      <c r="K1503" s="83"/>
      <c r="L1503" s="83"/>
      <c r="M1503" s="83"/>
      <c r="N1503" s="83"/>
      <c r="O1503" s="83"/>
      <c r="P1503" s="83"/>
      <c r="Q1503" s="83"/>
      <c r="R1503" s="83"/>
      <c r="S1503" s="83"/>
      <c r="T1503" s="83"/>
      <c r="U1503" s="99">
        <f>COUNTIF(通讯通路门店!$S:$S,$G1503)</f>
        <v>0</v>
      </c>
      <c r="V1503" s="99">
        <f>COUNTIFS(通讯通路门店!$S:$S,$G1503,通讯通路门店!$J:$J,"综合卖场")</f>
        <v>0</v>
      </c>
      <c r="W1503" s="99">
        <f>SUMIFS(通讯通路门店!$AJ:$AJ,通讯通路门店!$S:$S,通讯客户沙盘!$G1503)</f>
        <v>0</v>
      </c>
      <c r="X1503" s="99">
        <f t="shared" si="115"/>
        <v>0</v>
      </c>
      <c r="Y1503" s="99">
        <f>COUNTIFS(通讯通路门店!$S:$S,$G1503,通讯通路门店!$J:$J,"荣耀体验店")+COUNTIFS(通讯通路门店!$S:$S,$G1503,通讯通路门店!$J:$J,"荣耀授权专卖店")</f>
        <v>0</v>
      </c>
      <c r="Z1503" s="99">
        <f>COUNTIFS(通讯通路门店!$S:$S,$G1503,通讯通路门店!$J:$J,"VIVO体验店")</f>
        <v>0</v>
      </c>
      <c r="AA1503" s="99">
        <f>COUNTIFS(通讯通路门店!$S:$S,$G1503,通讯通路门店!$J:$J,"OPPO体验店")</f>
        <v>0</v>
      </c>
      <c r="AB1503" s="99">
        <f>COUNTIFS(通讯通路门店!$S:$S,$G1503,通讯通路门店!$J:$J,"华为授权体验店")+COUNTIFS(通讯通路门店!$S:$S,$G1503,通讯通路门店!$J:$J,"华为堡垒店")</f>
        <v>0</v>
      </c>
      <c r="AC1503" s="99">
        <f>COUNTIFS(通讯通路门店!$S:$S,$G1503,通讯通路门店!$J:$J,"小米体验店")</f>
        <v>0</v>
      </c>
      <c r="AD1503" s="99">
        <f>COUNTIFS(通讯通路门店!$S:$S,$G1503,通讯通路门店!$J:$J,"苹果体验店")</f>
        <v>0</v>
      </c>
      <c r="AE1503" s="99">
        <f>COUNTIFS(通讯通路门店!$S:$S,$G1503,通讯通路门店!$J:$J,"其他品牌专卖店")</f>
        <v>0</v>
      </c>
      <c r="AF1503" s="99">
        <f>SUMIFS(通讯通路门店!$BI:$BI,通讯通路门店!$S:$S,$G1503)</f>
        <v>0</v>
      </c>
      <c r="AG1503" s="99">
        <f>SUMIFS(通讯通路门店!$BH:$BH,通讯通路门店!$S:$S,$G1503)</f>
        <v>0</v>
      </c>
      <c r="AH1503" s="99">
        <f t="shared" si="116"/>
        <v>0</v>
      </c>
      <c r="AI1503" s="99">
        <f>SUMIFS(通讯通路门店!$BB:$BB,通讯通路门店!$S:$S,$G1503)</f>
        <v>0</v>
      </c>
      <c r="AJ1503" s="99">
        <f>SUMIFS(通讯通路门店!$BE:$BE,通讯通路门店!$S:$S,$G1503)</f>
        <v>0</v>
      </c>
      <c r="AK1503" s="99">
        <f>SUMIFS(通讯通路门店!$BG:$BG,通讯通路门店!$S:$S,$G1503)</f>
        <v>0</v>
      </c>
      <c r="AL1503" s="99">
        <f>SUMIFS(通讯通路门店!$BC:$BC,通讯通路门店!$S:$S,$G1503)</f>
        <v>0</v>
      </c>
      <c r="AM1503" s="99">
        <f>SUMIFS(通讯通路门店!$BD:$BD,通讯通路门店!$S:$S,$G1503)</f>
        <v>0</v>
      </c>
      <c r="AN1503" s="99">
        <f>SUMIFS(通讯通路门店!$BF:$BF,通讯通路门店!$S:$S,$G1503)</f>
        <v>0</v>
      </c>
      <c r="AO1503" s="99">
        <f t="shared" si="117"/>
        <v>0</v>
      </c>
      <c r="AP1503" s="99">
        <f>SUMIFS(通讯通路门店!$K:$K,通讯通路门店!$S:$S,$G1503)</f>
        <v>0</v>
      </c>
      <c r="AQ1503" s="83"/>
      <c r="AR1503" s="99">
        <f>SUMIFS(通讯通路门店!$T:$T,通讯通路门店!$S:$S,$G1503)</f>
        <v>0</v>
      </c>
      <c r="AS1503" s="99">
        <f>SUMIFS(通讯通路门店!$U:$U,通讯通路门店!$S:$S,$G1503)</f>
        <v>0</v>
      </c>
      <c r="AT1503" s="99">
        <f>SUMIFS(通讯通路门店!$V:$V,通讯通路门店!$S:$S,$G1503)</f>
        <v>0</v>
      </c>
      <c r="AU1503" s="99">
        <f>SUMIFS(通讯通路门店!$W:$W,通讯通路门店!$S:$S,$G1503)</f>
        <v>0</v>
      </c>
      <c r="AV1503" s="99">
        <f>SUMIFS(通讯通路门店!$Z:$Z,通讯通路门店!$S:$S,$G1503)</f>
        <v>0</v>
      </c>
      <c r="AW1503" s="99">
        <f>SUMIFS(通讯通路门店!$AB:$AB,通讯通路门店!$S:$S,$G1503)</f>
        <v>0</v>
      </c>
      <c r="AX1503" s="99">
        <f>SUMIFS(通讯通路门店!$X:$X,通讯通路门店!$S:$S,$G1503)</f>
        <v>0</v>
      </c>
      <c r="AY1503" s="99">
        <f>SUMIFS(通讯通路门店!$Y:$Y,通讯通路门店!$S:$S,$G1503)</f>
        <v>0</v>
      </c>
      <c r="AZ1503" s="99">
        <f>SUMIFS(通讯通路门店!$AA:$AA,通讯通路门店!$S:$S,$G1503)</f>
        <v>0</v>
      </c>
      <c r="BA1503" s="99">
        <f t="shared" si="118"/>
        <v>0</v>
      </c>
      <c r="BB1503" s="99">
        <f t="shared" si="119"/>
        <v>0</v>
      </c>
      <c r="BC1503" s="99">
        <f>SUMIFS(通讯通路门店!$W:$W,通讯通路门店!$S:$S,$G1503,通讯通路门店!$J:$J,"荣耀体验店")+SUMIFS(通讯通路门店!$W:$W,通讯通路门店!$S:$S,$G1503,通讯通路门店!$J:$J,"荣耀授权专卖店")</f>
        <v>0</v>
      </c>
      <c r="BD1503" s="99">
        <f>SUMIFS(通讯通路门店!$Z:$Z,通讯通路门店!$S:$S,$G1503,通讯通路门店!$J:$J,"VIVO体验店")</f>
        <v>0</v>
      </c>
      <c r="BE1503" s="99">
        <f>SUMIFS(通讯通路门店!$AB:$AB,通讯通路门店!$S:$S,$G1503,通讯通路门店!$J:$J,"OPPO体验店")</f>
        <v>0</v>
      </c>
      <c r="BF1503" s="99">
        <f>SUMIFS(通讯通路门店!$X:$X,通讯通路门店!$S:$S,$G1503,通讯通路门店!$J:$J,"华为授权体验店")+SUMIFS(通讯通路门店!$AA:$AA,通讯通路门店!$S:$S,$G1503,通讯通路门店!$J:$J,"华为堡垒店")</f>
        <v>0</v>
      </c>
      <c r="BG1503" s="99">
        <f>SUMIFS(通讯通路门店!$Y:$Y,通讯通路门店!$S:$S,$G1503,通讯通路门店!$J:$J,"小米体验店")</f>
        <v>0</v>
      </c>
      <c r="BH1503" s="99">
        <f>SUMIFS(通讯通路门店!$AA:$AA,通讯通路门店!$S:$S,$G1503,通讯通路门店!$J:$J,"苹果体验店")</f>
        <v>0</v>
      </c>
      <c r="BI1503" s="99">
        <f>SUMIFS(通讯通路门店!$K:$K,通讯通路门店!$S:$S,$G1503,通讯通路门店!$J:$J,"其他品牌专卖店")</f>
        <v>0</v>
      </c>
      <c r="BJ1503" s="99">
        <f>SUMIFS(通讯通路门店!$AC:$AC,通讯通路门店!$S:$S,$G1503)</f>
        <v>0</v>
      </c>
      <c r="BK1503" s="99">
        <f>SUMIFS(通讯通路门店!$AD:$AD,通讯通路门店!$S:$S,$G1503)</f>
        <v>0</v>
      </c>
      <c r="BL1503" s="99">
        <f>SUMIFS(通讯通路门店!$AE:$AE,通讯通路门店!$S:$S,$G1503)</f>
        <v>0</v>
      </c>
      <c r="BM1503" s="99">
        <f>SUMIFS(通讯通路门店!$AF:$AF,通讯通路门店!$S:$S,$G1503)</f>
        <v>0</v>
      </c>
      <c r="BN1503" s="99">
        <f>SUMIFS(通讯通路门店!$AG:$AG,通讯通路门店!$S:$S,$G1503)</f>
        <v>0</v>
      </c>
      <c r="BO1503" s="99">
        <f>SUMIFS(通讯通路门店!$AH:$AH,通讯通路门店!$S:$S,$G1503)</f>
        <v>0</v>
      </c>
      <c r="BP1503" s="99">
        <f>SUMIFS(通讯通路门店!$AI:$AI,通讯通路门店!$S:$S,$G1503)</f>
        <v>0</v>
      </c>
      <c r="BQ1503" s="83"/>
    </row>
    <row r="1504" spans="1:69">
      <c r="A1504" s="99" t="str">
        <f>IFERROR(_xlfn.XLOOKUP($G1504,通讯通路门店!$S$4:$S$993933,通讯通路门店!$A$4:$A$993933,0,0),"")</f>
        <v>海南省</v>
      </c>
      <c r="B1504" s="99" t="str">
        <f>IFERROR(_xlfn.XLOOKUP($G1504,通讯通路门店!$S$4:$S$993933,通讯通路门店!$B$4:$B$993933,0,0),"")</f>
        <v>乐东黎族自治县</v>
      </c>
      <c r="C1504" s="99" t="str">
        <f>IFERROR(_xlfn.XLOOKUP($G1504,通讯通路门店!$S$4:$S$993933,通讯通路门店!$C$4:$C$993933,0,0),"")</f>
        <v>乐东黎族自治县</v>
      </c>
      <c r="D1504" s="99" t="str">
        <f>IFERROR(_xlfn.XLOOKUP($G1504,通讯通路门店!$S$4:$S$993933,通讯通路门店!$D$4:$D$993933,0,0),"")</f>
        <v>万冲镇</v>
      </c>
      <c r="E1504" s="83"/>
      <c r="F1504" s="83"/>
      <c r="G1504" s="101"/>
      <c r="H1504" s="102">
        <f>IFERROR(_xlfn.XLOOKUP($G1504,通讯通路门店!$S$4:$S$993933,通讯通路门店!$R$4:$R$993933,0,0),"")</f>
        <v>0</v>
      </c>
      <c r="I1504" s="83"/>
      <c r="J1504" s="83"/>
      <c r="K1504" s="83"/>
      <c r="L1504" s="83"/>
      <c r="M1504" s="83"/>
      <c r="N1504" s="83"/>
      <c r="O1504" s="83"/>
      <c r="P1504" s="83"/>
      <c r="Q1504" s="83"/>
      <c r="R1504" s="83"/>
      <c r="S1504" s="83"/>
      <c r="T1504" s="83"/>
      <c r="U1504" s="99">
        <f>COUNTIF(通讯通路门店!$S:$S,$G1504)</f>
        <v>0</v>
      </c>
      <c r="V1504" s="99">
        <f>COUNTIFS(通讯通路门店!$S:$S,$G1504,通讯通路门店!$J:$J,"综合卖场")</f>
        <v>0</v>
      </c>
      <c r="W1504" s="99">
        <f>SUMIFS(通讯通路门店!$AJ:$AJ,通讯通路门店!$S:$S,通讯客户沙盘!$G1504)</f>
        <v>0</v>
      </c>
      <c r="X1504" s="99">
        <f t="shared" si="115"/>
        <v>0</v>
      </c>
      <c r="Y1504" s="99">
        <f>COUNTIFS(通讯通路门店!$S:$S,$G1504,通讯通路门店!$J:$J,"荣耀体验店")+COUNTIFS(通讯通路门店!$S:$S,$G1504,通讯通路门店!$J:$J,"荣耀授权专卖店")</f>
        <v>0</v>
      </c>
      <c r="Z1504" s="99">
        <f>COUNTIFS(通讯通路门店!$S:$S,$G1504,通讯通路门店!$J:$J,"VIVO体验店")</f>
        <v>0</v>
      </c>
      <c r="AA1504" s="99">
        <f>COUNTIFS(通讯通路门店!$S:$S,$G1504,通讯通路门店!$J:$J,"OPPO体验店")</f>
        <v>0</v>
      </c>
      <c r="AB1504" s="99">
        <f>COUNTIFS(通讯通路门店!$S:$S,$G1504,通讯通路门店!$J:$J,"华为授权体验店")+COUNTIFS(通讯通路门店!$S:$S,$G1504,通讯通路门店!$J:$J,"华为堡垒店")</f>
        <v>0</v>
      </c>
      <c r="AC1504" s="99">
        <f>COUNTIFS(通讯通路门店!$S:$S,$G1504,通讯通路门店!$J:$J,"小米体验店")</f>
        <v>0</v>
      </c>
      <c r="AD1504" s="99">
        <f>COUNTIFS(通讯通路门店!$S:$S,$G1504,通讯通路门店!$J:$J,"苹果体验店")</f>
        <v>0</v>
      </c>
      <c r="AE1504" s="99">
        <f>COUNTIFS(通讯通路门店!$S:$S,$G1504,通讯通路门店!$J:$J,"其他品牌专卖店")</f>
        <v>0</v>
      </c>
      <c r="AF1504" s="99">
        <f>SUMIFS(通讯通路门店!$BI:$BI,通讯通路门店!$S:$S,$G1504)</f>
        <v>0</v>
      </c>
      <c r="AG1504" s="99">
        <f>SUMIFS(通讯通路门店!$BH:$BH,通讯通路门店!$S:$S,$G1504)</f>
        <v>0</v>
      </c>
      <c r="AH1504" s="99">
        <f t="shared" si="116"/>
        <v>0</v>
      </c>
      <c r="AI1504" s="99">
        <f>SUMIFS(通讯通路门店!$BB:$BB,通讯通路门店!$S:$S,$G1504)</f>
        <v>0</v>
      </c>
      <c r="AJ1504" s="99">
        <f>SUMIFS(通讯通路门店!$BE:$BE,通讯通路门店!$S:$S,$G1504)</f>
        <v>0</v>
      </c>
      <c r="AK1504" s="99">
        <f>SUMIFS(通讯通路门店!$BG:$BG,通讯通路门店!$S:$S,$G1504)</f>
        <v>0</v>
      </c>
      <c r="AL1504" s="99">
        <f>SUMIFS(通讯通路门店!$BC:$BC,通讯通路门店!$S:$S,$G1504)</f>
        <v>0</v>
      </c>
      <c r="AM1504" s="99">
        <f>SUMIFS(通讯通路门店!$BD:$BD,通讯通路门店!$S:$S,$G1504)</f>
        <v>0</v>
      </c>
      <c r="AN1504" s="99">
        <f>SUMIFS(通讯通路门店!$BF:$BF,通讯通路门店!$S:$S,$G1504)</f>
        <v>0</v>
      </c>
      <c r="AO1504" s="99">
        <f t="shared" si="117"/>
        <v>0</v>
      </c>
      <c r="AP1504" s="99">
        <f>SUMIFS(通讯通路门店!$K:$K,通讯通路门店!$S:$S,$G1504)</f>
        <v>0</v>
      </c>
      <c r="AQ1504" s="83"/>
      <c r="AR1504" s="99">
        <f>SUMIFS(通讯通路门店!$T:$T,通讯通路门店!$S:$S,$G1504)</f>
        <v>0</v>
      </c>
      <c r="AS1504" s="99">
        <f>SUMIFS(通讯通路门店!$U:$U,通讯通路门店!$S:$S,$G1504)</f>
        <v>0</v>
      </c>
      <c r="AT1504" s="99">
        <f>SUMIFS(通讯通路门店!$V:$V,通讯通路门店!$S:$S,$G1504)</f>
        <v>0</v>
      </c>
      <c r="AU1504" s="99">
        <f>SUMIFS(通讯通路门店!$W:$W,通讯通路门店!$S:$S,$G1504)</f>
        <v>0</v>
      </c>
      <c r="AV1504" s="99">
        <f>SUMIFS(通讯通路门店!$Z:$Z,通讯通路门店!$S:$S,$G1504)</f>
        <v>0</v>
      </c>
      <c r="AW1504" s="99">
        <f>SUMIFS(通讯通路门店!$AB:$AB,通讯通路门店!$S:$S,$G1504)</f>
        <v>0</v>
      </c>
      <c r="AX1504" s="99">
        <f>SUMIFS(通讯通路门店!$X:$X,通讯通路门店!$S:$S,$G1504)</f>
        <v>0</v>
      </c>
      <c r="AY1504" s="99">
        <f>SUMIFS(通讯通路门店!$Y:$Y,通讯通路门店!$S:$S,$G1504)</f>
        <v>0</v>
      </c>
      <c r="AZ1504" s="99">
        <f>SUMIFS(通讯通路门店!$AA:$AA,通讯通路门店!$S:$S,$G1504)</f>
        <v>0</v>
      </c>
      <c r="BA1504" s="99">
        <f t="shared" si="118"/>
        <v>0</v>
      </c>
      <c r="BB1504" s="99">
        <f t="shared" si="119"/>
        <v>0</v>
      </c>
      <c r="BC1504" s="99">
        <f>SUMIFS(通讯通路门店!$W:$W,通讯通路门店!$S:$S,$G1504,通讯通路门店!$J:$J,"荣耀体验店")+SUMIFS(通讯通路门店!$W:$W,通讯通路门店!$S:$S,$G1504,通讯通路门店!$J:$J,"荣耀授权专卖店")</f>
        <v>0</v>
      </c>
      <c r="BD1504" s="99">
        <f>SUMIFS(通讯通路门店!$Z:$Z,通讯通路门店!$S:$S,$G1504,通讯通路门店!$J:$J,"VIVO体验店")</f>
        <v>0</v>
      </c>
      <c r="BE1504" s="99">
        <f>SUMIFS(通讯通路门店!$AB:$AB,通讯通路门店!$S:$S,$G1504,通讯通路门店!$J:$J,"OPPO体验店")</f>
        <v>0</v>
      </c>
      <c r="BF1504" s="99">
        <f>SUMIFS(通讯通路门店!$X:$X,通讯通路门店!$S:$S,$G1504,通讯通路门店!$J:$J,"华为授权体验店")+SUMIFS(通讯通路门店!$AA:$AA,通讯通路门店!$S:$S,$G1504,通讯通路门店!$J:$J,"华为堡垒店")</f>
        <v>0</v>
      </c>
      <c r="BG1504" s="99">
        <f>SUMIFS(通讯通路门店!$Y:$Y,通讯通路门店!$S:$S,$G1504,通讯通路门店!$J:$J,"小米体验店")</f>
        <v>0</v>
      </c>
      <c r="BH1504" s="99">
        <f>SUMIFS(通讯通路门店!$AA:$AA,通讯通路门店!$S:$S,$G1504,通讯通路门店!$J:$J,"苹果体验店")</f>
        <v>0</v>
      </c>
      <c r="BI1504" s="99">
        <f>SUMIFS(通讯通路门店!$K:$K,通讯通路门店!$S:$S,$G1504,通讯通路门店!$J:$J,"其他品牌专卖店")</f>
        <v>0</v>
      </c>
      <c r="BJ1504" s="99">
        <f>SUMIFS(通讯通路门店!$AC:$AC,通讯通路门店!$S:$S,$G1504)</f>
        <v>0</v>
      </c>
      <c r="BK1504" s="99">
        <f>SUMIFS(通讯通路门店!$AD:$AD,通讯通路门店!$S:$S,$G1504)</f>
        <v>0</v>
      </c>
      <c r="BL1504" s="99">
        <f>SUMIFS(通讯通路门店!$AE:$AE,通讯通路门店!$S:$S,$G1504)</f>
        <v>0</v>
      </c>
      <c r="BM1504" s="99">
        <f>SUMIFS(通讯通路门店!$AF:$AF,通讯通路门店!$S:$S,$G1504)</f>
        <v>0</v>
      </c>
      <c r="BN1504" s="99">
        <f>SUMIFS(通讯通路门店!$AG:$AG,通讯通路门店!$S:$S,$G1504)</f>
        <v>0</v>
      </c>
      <c r="BO1504" s="99">
        <f>SUMIFS(通讯通路门店!$AH:$AH,通讯通路门店!$S:$S,$G1504)</f>
        <v>0</v>
      </c>
      <c r="BP1504" s="99">
        <f>SUMIFS(通讯通路门店!$AI:$AI,通讯通路门店!$S:$S,$G1504)</f>
        <v>0</v>
      </c>
      <c r="BQ1504" s="83"/>
    </row>
    <row r="1505" spans="1:69">
      <c r="A1505" s="99" t="str">
        <f>IFERROR(_xlfn.XLOOKUP($G1505,通讯通路门店!$S$4:$S$993933,通讯通路门店!$A$4:$A$993933,0,0),"")</f>
        <v>海南省</v>
      </c>
      <c r="B1505" s="99" t="str">
        <f>IFERROR(_xlfn.XLOOKUP($G1505,通讯通路门店!$S$4:$S$993933,通讯通路门店!$B$4:$B$993933,0,0),"")</f>
        <v>乐东黎族自治县</v>
      </c>
      <c r="C1505" s="99" t="str">
        <f>IFERROR(_xlfn.XLOOKUP($G1505,通讯通路门店!$S$4:$S$993933,通讯通路门店!$C$4:$C$993933,0,0),"")</f>
        <v>乐东黎族自治县</v>
      </c>
      <c r="D1505" s="99" t="str">
        <f>IFERROR(_xlfn.XLOOKUP($G1505,通讯通路门店!$S$4:$S$993933,通讯通路门店!$D$4:$D$993933,0,0),"")</f>
        <v>万冲镇</v>
      </c>
      <c r="E1505" s="83"/>
      <c r="F1505" s="83"/>
      <c r="G1505" s="101"/>
      <c r="H1505" s="102">
        <f>IFERROR(_xlfn.XLOOKUP($G1505,通讯通路门店!$S$4:$S$993933,通讯通路门店!$R$4:$R$993933,0,0),"")</f>
        <v>0</v>
      </c>
      <c r="I1505" s="83"/>
      <c r="J1505" s="83"/>
      <c r="K1505" s="83"/>
      <c r="L1505" s="83"/>
      <c r="M1505" s="83"/>
      <c r="N1505" s="83"/>
      <c r="O1505" s="83"/>
      <c r="P1505" s="83"/>
      <c r="Q1505" s="83"/>
      <c r="R1505" s="83"/>
      <c r="S1505" s="83"/>
      <c r="T1505" s="83"/>
      <c r="U1505" s="99">
        <f>COUNTIF(通讯通路门店!$S:$S,$G1505)</f>
        <v>0</v>
      </c>
      <c r="V1505" s="99">
        <f>COUNTIFS(通讯通路门店!$S:$S,$G1505,通讯通路门店!$J:$J,"综合卖场")</f>
        <v>0</v>
      </c>
      <c r="W1505" s="99">
        <f>SUMIFS(通讯通路门店!$AJ:$AJ,通讯通路门店!$S:$S,通讯客户沙盘!$G1505)</f>
        <v>0</v>
      </c>
      <c r="X1505" s="99">
        <f t="shared" si="115"/>
        <v>0</v>
      </c>
      <c r="Y1505" s="99">
        <f>COUNTIFS(通讯通路门店!$S:$S,$G1505,通讯通路门店!$J:$J,"荣耀体验店")+COUNTIFS(通讯通路门店!$S:$S,$G1505,通讯通路门店!$J:$J,"荣耀授权专卖店")</f>
        <v>0</v>
      </c>
      <c r="Z1505" s="99">
        <f>COUNTIFS(通讯通路门店!$S:$S,$G1505,通讯通路门店!$J:$J,"VIVO体验店")</f>
        <v>0</v>
      </c>
      <c r="AA1505" s="99">
        <f>COUNTIFS(通讯通路门店!$S:$S,$G1505,通讯通路门店!$J:$J,"OPPO体验店")</f>
        <v>0</v>
      </c>
      <c r="AB1505" s="99">
        <f>COUNTIFS(通讯通路门店!$S:$S,$G1505,通讯通路门店!$J:$J,"华为授权体验店")+COUNTIFS(通讯通路门店!$S:$S,$G1505,通讯通路门店!$J:$J,"华为堡垒店")</f>
        <v>0</v>
      </c>
      <c r="AC1505" s="99">
        <f>COUNTIFS(通讯通路门店!$S:$S,$G1505,通讯通路门店!$J:$J,"小米体验店")</f>
        <v>0</v>
      </c>
      <c r="AD1505" s="99">
        <f>COUNTIFS(通讯通路门店!$S:$S,$G1505,通讯通路门店!$J:$J,"苹果体验店")</f>
        <v>0</v>
      </c>
      <c r="AE1505" s="99">
        <f>COUNTIFS(通讯通路门店!$S:$S,$G1505,通讯通路门店!$J:$J,"其他品牌专卖店")</f>
        <v>0</v>
      </c>
      <c r="AF1505" s="99">
        <f>SUMIFS(通讯通路门店!$BI:$BI,通讯通路门店!$S:$S,$G1505)</f>
        <v>0</v>
      </c>
      <c r="AG1505" s="99">
        <f>SUMIFS(通讯通路门店!$BH:$BH,通讯通路门店!$S:$S,$G1505)</f>
        <v>0</v>
      </c>
      <c r="AH1505" s="99">
        <f t="shared" si="116"/>
        <v>0</v>
      </c>
      <c r="AI1505" s="99">
        <f>SUMIFS(通讯通路门店!$BB:$BB,通讯通路门店!$S:$S,$G1505)</f>
        <v>0</v>
      </c>
      <c r="AJ1505" s="99">
        <f>SUMIFS(通讯通路门店!$BE:$BE,通讯通路门店!$S:$S,$G1505)</f>
        <v>0</v>
      </c>
      <c r="AK1505" s="99">
        <f>SUMIFS(通讯通路门店!$BG:$BG,通讯通路门店!$S:$S,$G1505)</f>
        <v>0</v>
      </c>
      <c r="AL1505" s="99">
        <f>SUMIFS(通讯通路门店!$BC:$BC,通讯通路门店!$S:$S,$G1505)</f>
        <v>0</v>
      </c>
      <c r="AM1505" s="99">
        <f>SUMIFS(通讯通路门店!$BD:$BD,通讯通路门店!$S:$S,$G1505)</f>
        <v>0</v>
      </c>
      <c r="AN1505" s="99">
        <f>SUMIFS(通讯通路门店!$BF:$BF,通讯通路门店!$S:$S,$G1505)</f>
        <v>0</v>
      </c>
      <c r="AO1505" s="99">
        <f t="shared" si="117"/>
        <v>0</v>
      </c>
      <c r="AP1505" s="99">
        <f>SUMIFS(通讯通路门店!$K:$K,通讯通路门店!$S:$S,$G1505)</f>
        <v>0</v>
      </c>
      <c r="AQ1505" s="83"/>
      <c r="AR1505" s="99">
        <f>SUMIFS(通讯通路门店!$T:$T,通讯通路门店!$S:$S,$G1505)</f>
        <v>0</v>
      </c>
      <c r="AS1505" s="99">
        <f>SUMIFS(通讯通路门店!$U:$U,通讯通路门店!$S:$S,$G1505)</f>
        <v>0</v>
      </c>
      <c r="AT1505" s="99">
        <f>SUMIFS(通讯通路门店!$V:$V,通讯通路门店!$S:$S,$G1505)</f>
        <v>0</v>
      </c>
      <c r="AU1505" s="99">
        <f>SUMIFS(通讯通路门店!$W:$W,通讯通路门店!$S:$S,$G1505)</f>
        <v>0</v>
      </c>
      <c r="AV1505" s="99">
        <f>SUMIFS(通讯通路门店!$Z:$Z,通讯通路门店!$S:$S,$G1505)</f>
        <v>0</v>
      </c>
      <c r="AW1505" s="99">
        <f>SUMIFS(通讯通路门店!$AB:$AB,通讯通路门店!$S:$S,$G1505)</f>
        <v>0</v>
      </c>
      <c r="AX1505" s="99">
        <f>SUMIFS(通讯通路门店!$X:$X,通讯通路门店!$S:$S,$G1505)</f>
        <v>0</v>
      </c>
      <c r="AY1505" s="99">
        <f>SUMIFS(通讯通路门店!$Y:$Y,通讯通路门店!$S:$S,$G1505)</f>
        <v>0</v>
      </c>
      <c r="AZ1505" s="99">
        <f>SUMIFS(通讯通路门店!$AA:$AA,通讯通路门店!$S:$S,$G1505)</f>
        <v>0</v>
      </c>
      <c r="BA1505" s="99">
        <f t="shared" si="118"/>
        <v>0</v>
      </c>
      <c r="BB1505" s="99">
        <f t="shared" si="119"/>
        <v>0</v>
      </c>
      <c r="BC1505" s="99">
        <f>SUMIFS(通讯通路门店!$W:$W,通讯通路门店!$S:$S,$G1505,通讯通路门店!$J:$J,"荣耀体验店")+SUMIFS(通讯通路门店!$W:$W,通讯通路门店!$S:$S,$G1505,通讯通路门店!$J:$J,"荣耀授权专卖店")</f>
        <v>0</v>
      </c>
      <c r="BD1505" s="99">
        <f>SUMIFS(通讯通路门店!$Z:$Z,通讯通路门店!$S:$S,$G1505,通讯通路门店!$J:$J,"VIVO体验店")</f>
        <v>0</v>
      </c>
      <c r="BE1505" s="99">
        <f>SUMIFS(通讯通路门店!$AB:$AB,通讯通路门店!$S:$S,$G1505,通讯通路门店!$J:$J,"OPPO体验店")</f>
        <v>0</v>
      </c>
      <c r="BF1505" s="99">
        <f>SUMIFS(通讯通路门店!$X:$X,通讯通路门店!$S:$S,$G1505,通讯通路门店!$J:$J,"华为授权体验店")+SUMIFS(通讯通路门店!$AA:$AA,通讯通路门店!$S:$S,$G1505,通讯通路门店!$J:$J,"华为堡垒店")</f>
        <v>0</v>
      </c>
      <c r="BG1505" s="99">
        <f>SUMIFS(通讯通路门店!$Y:$Y,通讯通路门店!$S:$S,$G1505,通讯通路门店!$J:$J,"小米体验店")</f>
        <v>0</v>
      </c>
      <c r="BH1505" s="99">
        <f>SUMIFS(通讯通路门店!$AA:$AA,通讯通路门店!$S:$S,$G1505,通讯通路门店!$J:$J,"苹果体验店")</f>
        <v>0</v>
      </c>
      <c r="BI1505" s="99">
        <f>SUMIFS(通讯通路门店!$K:$K,通讯通路门店!$S:$S,$G1505,通讯通路门店!$J:$J,"其他品牌专卖店")</f>
        <v>0</v>
      </c>
      <c r="BJ1505" s="99">
        <f>SUMIFS(通讯通路门店!$AC:$AC,通讯通路门店!$S:$S,$G1505)</f>
        <v>0</v>
      </c>
      <c r="BK1505" s="99">
        <f>SUMIFS(通讯通路门店!$AD:$AD,通讯通路门店!$S:$S,$G1505)</f>
        <v>0</v>
      </c>
      <c r="BL1505" s="99">
        <f>SUMIFS(通讯通路门店!$AE:$AE,通讯通路门店!$S:$S,$G1505)</f>
        <v>0</v>
      </c>
      <c r="BM1505" s="99">
        <f>SUMIFS(通讯通路门店!$AF:$AF,通讯通路门店!$S:$S,$G1505)</f>
        <v>0</v>
      </c>
      <c r="BN1505" s="99">
        <f>SUMIFS(通讯通路门店!$AG:$AG,通讯通路门店!$S:$S,$G1505)</f>
        <v>0</v>
      </c>
      <c r="BO1505" s="99">
        <f>SUMIFS(通讯通路门店!$AH:$AH,通讯通路门店!$S:$S,$G1505)</f>
        <v>0</v>
      </c>
      <c r="BP1505" s="99">
        <f>SUMIFS(通讯通路门店!$AI:$AI,通讯通路门店!$S:$S,$G1505)</f>
        <v>0</v>
      </c>
      <c r="BQ1505" s="83"/>
    </row>
    <row r="1506" spans="1:69">
      <c r="A1506" s="99" t="str">
        <f>IFERROR(_xlfn.XLOOKUP($G1506,通讯通路门店!$S$4:$S$993933,通讯通路门店!$A$4:$A$993933,0,0),"")</f>
        <v>海南省</v>
      </c>
      <c r="B1506" s="99" t="str">
        <f>IFERROR(_xlfn.XLOOKUP($G1506,通讯通路门店!$S$4:$S$993933,通讯通路门店!$B$4:$B$993933,0,0),"")</f>
        <v>乐东黎族自治县</v>
      </c>
      <c r="C1506" s="99" t="str">
        <f>IFERROR(_xlfn.XLOOKUP($G1506,通讯通路门店!$S$4:$S$993933,通讯通路门店!$C$4:$C$993933,0,0),"")</f>
        <v>乐东黎族自治县</v>
      </c>
      <c r="D1506" s="99" t="str">
        <f>IFERROR(_xlfn.XLOOKUP($G1506,通讯通路门店!$S$4:$S$993933,通讯通路门店!$D$4:$D$993933,0,0),"")</f>
        <v>万冲镇</v>
      </c>
      <c r="E1506" s="83"/>
      <c r="F1506" s="83"/>
      <c r="G1506" s="101"/>
      <c r="H1506" s="102">
        <f>IFERROR(_xlfn.XLOOKUP($G1506,通讯通路门店!$S$4:$S$993933,通讯通路门店!$R$4:$R$993933,0,0),"")</f>
        <v>0</v>
      </c>
      <c r="I1506" s="83"/>
      <c r="J1506" s="83"/>
      <c r="K1506" s="83"/>
      <c r="L1506" s="83"/>
      <c r="M1506" s="83"/>
      <c r="N1506" s="83"/>
      <c r="O1506" s="83"/>
      <c r="P1506" s="83"/>
      <c r="Q1506" s="83"/>
      <c r="R1506" s="83"/>
      <c r="S1506" s="83"/>
      <c r="T1506" s="83"/>
      <c r="U1506" s="99">
        <f>COUNTIF(通讯通路门店!$S:$S,$G1506)</f>
        <v>0</v>
      </c>
      <c r="V1506" s="99">
        <f>COUNTIFS(通讯通路门店!$S:$S,$G1506,通讯通路门店!$J:$J,"综合卖场")</f>
        <v>0</v>
      </c>
      <c r="W1506" s="99">
        <f>SUMIFS(通讯通路门店!$AJ:$AJ,通讯通路门店!$S:$S,通讯客户沙盘!$G1506)</f>
        <v>0</v>
      </c>
      <c r="X1506" s="99">
        <f t="shared" si="115"/>
        <v>0</v>
      </c>
      <c r="Y1506" s="99">
        <f>COUNTIFS(通讯通路门店!$S:$S,$G1506,通讯通路门店!$J:$J,"荣耀体验店")+COUNTIFS(通讯通路门店!$S:$S,$G1506,通讯通路门店!$J:$J,"荣耀授权专卖店")</f>
        <v>0</v>
      </c>
      <c r="Z1506" s="99">
        <f>COUNTIFS(通讯通路门店!$S:$S,$G1506,通讯通路门店!$J:$J,"VIVO体验店")</f>
        <v>0</v>
      </c>
      <c r="AA1506" s="99">
        <f>COUNTIFS(通讯通路门店!$S:$S,$G1506,通讯通路门店!$J:$J,"OPPO体验店")</f>
        <v>0</v>
      </c>
      <c r="AB1506" s="99">
        <f>COUNTIFS(通讯通路门店!$S:$S,$G1506,通讯通路门店!$J:$J,"华为授权体验店")+COUNTIFS(通讯通路门店!$S:$S,$G1506,通讯通路门店!$J:$J,"华为堡垒店")</f>
        <v>0</v>
      </c>
      <c r="AC1506" s="99">
        <f>COUNTIFS(通讯通路门店!$S:$S,$G1506,通讯通路门店!$J:$J,"小米体验店")</f>
        <v>0</v>
      </c>
      <c r="AD1506" s="99">
        <f>COUNTIFS(通讯通路门店!$S:$S,$G1506,通讯通路门店!$J:$J,"苹果体验店")</f>
        <v>0</v>
      </c>
      <c r="AE1506" s="99">
        <f>COUNTIFS(通讯通路门店!$S:$S,$G1506,通讯通路门店!$J:$J,"其他品牌专卖店")</f>
        <v>0</v>
      </c>
      <c r="AF1506" s="99">
        <f>SUMIFS(通讯通路门店!$BI:$BI,通讯通路门店!$S:$S,$G1506)</f>
        <v>0</v>
      </c>
      <c r="AG1506" s="99">
        <f>SUMIFS(通讯通路门店!$BH:$BH,通讯通路门店!$S:$S,$G1506)</f>
        <v>0</v>
      </c>
      <c r="AH1506" s="99">
        <f t="shared" si="116"/>
        <v>0</v>
      </c>
      <c r="AI1506" s="99">
        <f>SUMIFS(通讯通路门店!$BB:$BB,通讯通路门店!$S:$S,$G1506)</f>
        <v>0</v>
      </c>
      <c r="AJ1506" s="99">
        <f>SUMIFS(通讯通路门店!$BE:$BE,通讯通路门店!$S:$S,$G1506)</f>
        <v>0</v>
      </c>
      <c r="AK1506" s="99">
        <f>SUMIFS(通讯通路门店!$BG:$BG,通讯通路门店!$S:$S,$G1506)</f>
        <v>0</v>
      </c>
      <c r="AL1506" s="99">
        <f>SUMIFS(通讯通路门店!$BC:$BC,通讯通路门店!$S:$S,$G1506)</f>
        <v>0</v>
      </c>
      <c r="AM1506" s="99">
        <f>SUMIFS(通讯通路门店!$BD:$BD,通讯通路门店!$S:$S,$G1506)</f>
        <v>0</v>
      </c>
      <c r="AN1506" s="99">
        <f>SUMIFS(通讯通路门店!$BF:$BF,通讯通路门店!$S:$S,$G1506)</f>
        <v>0</v>
      </c>
      <c r="AO1506" s="99">
        <f t="shared" si="117"/>
        <v>0</v>
      </c>
      <c r="AP1506" s="99">
        <f>SUMIFS(通讯通路门店!$K:$K,通讯通路门店!$S:$S,$G1506)</f>
        <v>0</v>
      </c>
      <c r="AQ1506" s="83"/>
      <c r="AR1506" s="99">
        <f>SUMIFS(通讯通路门店!$T:$T,通讯通路门店!$S:$S,$G1506)</f>
        <v>0</v>
      </c>
      <c r="AS1506" s="99">
        <f>SUMIFS(通讯通路门店!$U:$U,通讯通路门店!$S:$S,$G1506)</f>
        <v>0</v>
      </c>
      <c r="AT1506" s="99">
        <f>SUMIFS(通讯通路门店!$V:$V,通讯通路门店!$S:$S,$G1506)</f>
        <v>0</v>
      </c>
      <c r="AU1506" s="99">
        <f>SUMIFS(通讯通路门店!$W:$W,通讯通路门店!$S:$S,$G1506)</f>
        <v>0</v>
      </c>
      <c r="AV1506" s="99">
        <f>SUMIFS(通讯通路门店!$Z:$Z,通讯通路门店!$S:$S,$G1506)</f>
        <v>0</v>
      </c>
      <c r="AW1506" s="99">
        <f>SUMIFS(通讯通路门店!$AB:$AB,通讯通路门店!$S:$S,$G1506)</f>
        <v>0</v>
      </c>
      <c r="AX1506" s="99">
        <f>SUMIFS(通讯通路门店!$X:$X,通讯通路门店!$S:$S,$G1506)</f>
        <v>0</v>
      </c>
      <c r="AY1506" s="99">
        <f>SUMIFS(通讯通路门店!$Y:$Y,通讯通路门店!$S:$S,$G1506)</f>
        <v>0</v>
      </c>
      <c r="AZ1506" s="99">
        <f>SUMIFS(通讯通路门店!$AA:$AA,通讯通路门店!$S:$S,$G1506)</f>
        <v>0</v>
      </c>
      <c r="BA1506" s="99">
        <f t="shared" si="118"/>
        <v>0</v>
      </c>
      <c r="BB1506" s="99">
        <f t="shared" si="119"/>
        <v>0</v>
      </c>
      <c r="BC1506" s="99">
        <f>SUMIFS(通讯通路门店!$W:$W,通讯通路门店!$S:$S,$G1506,通讯通路门店!$J:$J,"荣耀体验店")+SUMIFS(通讯通路门店!$W:$W,通讯通路门店!$S:$S,$G1506,通讯通路门店!$J:$J,"荣耀授权专卖店")</f>
        <v>0</v>
      </c>
      <c r="BD1506" s="99">
        <f>SUMIFS(通讯通路门店!$Z:$Z,通讯通路门店!$S:$S,$G1506,通讯通路门店!$J:$J,"VIVO体验店")</f>
        <v>0</v>
      </c>
      <c r="BE1506" s="99">
        <f>SUMIFS(通讯通路门店!$AB:$AB,通讯通路门店!$S:$S,$G1506,通讯通路门店!$J:$J,"OPPO体验店")</f>
        <v>0</v>
      </c>
      <c r="BF1506" s="99">
        <f>SUMIFS(通讯通路门店!$X:$X,通讯通路门店!$S:$S,$G1506,通讯通路门店!$J:$J,"华为授权体验店")+SUMIFS(通讯通路门店!$AA:$AA,通讯通路门店!$S:$S,$G1506,通讯通路门店!$J:$J,"华为堡垒店")</f>
        <v>0</v>
      </c>
      <c r="BG1506" s="99">
        <f>SUMIFS(通讯通路门店!$Y:$Y,通讯通路门店!$S:$S,$G1506,通讯通路门店!$J:$J,"小米体验店")</f>
        <v>0</v>
      </c>
      <c r="BH1506" s="99">
        <f>SUMIFS(通讯通路门店!$AA:$AA,通讯通路门店!$S:$S,$G1506,通讯通路门店!$J:$J,"苹果体验店")</f>
        <v>0</v>
      </c>
      <c r="BI1506" s="99">
        <f>SUMIFS(通讯通路门店!$K:$K,通讯通路门店!$S:$S,$G1506,通讯通路门店!$J:$J,"其他品牌专卖店")</f>
        <v>0</v>
      </c>
      <c r="BJ1506" s="99">
        <f>SUMIFS(通讯通路门店!$AC:$AC,通讯通路门店!$S:$S,$G1506)</f>
        <v>0</v>
      </c>
      <c r="BK1506" s="99">
        <f>SUMIFS(通讯通路门店!$AD:$AD,通讯通路门店!$S:$S,$G1506)</f>
        <v>0</v>
      </c>
      <c r="BL1506" s="99">
        <f>SUMIFS(通讯通路门店!$AE:$AE,通讯通路门店!$S:$S,$G1506)</f>
        <v>0</v>
      </c>
      <c r="BM1506" s="99">
        <f>SUMIFS(通讯通路门店!$AF:$AF,通讯通路门店!$S:$S,$G1506)</f>
        <v>0</v>
      </c>
      <c r="BN1506" s="99">
        <f>SUMIFS(通讯通路门店!$AG:$AG,通讯通路门店!$S:$S,$G1506)</f>
        <v>0</v>
      </c>
      <c r="BO1506" s="99">
        <f>SUMIFS(通讯通路门店!$AH:$AH,通讯通路门店!$S:$S,$G1506)</f>
        <v>0</v>
      </c>
      <c r="BP1506" s="99">
        <f>SUMIFS(通讯通路门店!$AI:$AI,通讯通路门店!$S:$S,$G1506)</f>
        <v>0</v>
      </c>
      <c r="BQ1506" s="83"/>
    </row>
    <row r="1507" spans="1:69">
      <c r="A1507" s="99" t="str">
        <f>IFERROR(_xlfn.XLOOKUP($G1507,通讯通路门店!$S$4:$S$993933,通讯通路门店!$A$4:$A$993933,0,0),"")</f>
        <v>海南省</v>
      </c>
      <c r="B1507" s="99" t="str">
        <f>IFERROR(_xlfn.XLOOKUP($G1507,通讯通路门店!$S$4:$S$993933,通讯通路门店!$B$4:$B$993933,0,0),"")</f>
        <v>乐东黎族自治县</v>
      </c>
      <c r="C1507" s="99" t="str">
        <f>IFERROR(_xlfn.XLOOKUP($G1507,通讯通路门店!$S$4:$S$993933,通讯通路门店!$C$4:$C$993933,0,0),"")</f>
        <v>乐东黎族自治县</v>
      </c>
      <c r="D1507" s="99" t="str">
        <f>IFERROR(_xlfn.XLOOKUP($G1507,通讯通路门店!$S$4:$S$993933,通讯通路门店!$D$4:$D$993933,0,0),"")</f>
        <v>万冲镇</v>
      </c>
      <c r="E1507" s="83"/>
      <c r="F1507" s="83"/>
      <c r="G1507" s="101"/>
      <c r="H1507" s="102">
        <f>IFERROR(_xlfn.XLOOKUP($G1507,通讯通路门店!$S$4:$S$993933,通讯通路门店!$R$4:$R$993933,0,0),"")</f>
        <v>0</v>
      </c>
      <c r="I1507" s="83"/>
      <c r="J1507" s="83"/>
      <c r="K1507" s="83"/>
      <c r="L1507" s="83"/>
      <c r="M1507" s="83"/>
      <c r="N1507" s="83"/>
      <c r="O1507" s="83"/>
      <c r="P1507" s="83"/>
      <c r="Q1507" s="83"/>
      <c r="R1507" s="83"/>
      <c r="S1507" s="83"/>
      <c r="T1507" s="83"/>
      <c r="U1507" s="99">
        <f>COUNTIF(通讯通路门店!$S:$S,$G1507)</f>
        <v>0</v>
      </c>
      <c r="V1507" s="99">
        <f>COUNTIFS(通讯通路门店!$S:$S,$G1507,通讯通路门店!$J:$J,"综合卖场")</f>
        <v>0</v>
      </c>
      <c r="W1507" s="99">
        <f>SUMIFS(通讯通路门店!$AJ:$AJ,通讯通路门店!$S:$S,通讯客户沙盘!$G1507)</f>
        <v>0</v>
      </c>
      <c r="X1507" s="99">
        <f t="shared" si="115"/>
        <v>0</v>
      </c>
      <c r="Y1507" s="99">
        <f>COUNTIFS(通讯通路门店!$S:$S,$G1507,通讯通路门店!$J:$J,"荣耀体验店")+COUNTIFS(通讯通路门店!$S:$S,$G1507,通讯通路门店!$J:$J,"荣耀授权专卖店")</f>
        <v>0</v>
      </c>
      <c r="Z1507" s="99">
        <f>COUNTIFS(通讯通路门店!$S:$S,$G1507,通讯通路门店!$J:$J,"VIVO体验店")</f>
        <v>0</v>
      </c>
      <c r="AA1507" s="99">
        <f>COUNTIFS(通讯通路门店!$S:$S,$G1507,通讯通路门店!$J:$J,"OPPO体验店")</f>
        <v>0</v>
      </c>
      <c r="AB1507" s="99">
        <f>COUNTIFS(通讯通路门店!$S:$S,$G1507,通讯通路门店!$J:$J,"华为授权体验店")+COUNTIFS(通讯通路门店!$S:$S,$G1507,通讯通路门店!$J:$J,"华为堡垒店")</f>
        <v>0</v>
      </c>
      <c r="AC1507" s="99">
        <f>COUNTIFS(通讯通路门店!$S:$S,$G1507,通讯通路门店!$J:$J,"小米体验店")</f>
        <v>0</v>
      </c>
      <c r="AD1507" s="99">
        <f>COUNTIFS(通讯通路门店!$S:$S,$G1507,通讯通路门店!$J:$J,"苹果体验店")</f>
        <v>0</v>
      </c>
      <c r="AE1507" s="99">
        <f>COUNTIFS(通讯通路门店!$S:$S,$G1507,通讯通路门店!$J:$J,"其他品牌专卖店")</f>
        <v>0</v>
      </c>
      <c r="AF1507" s="99">
        <f>SUMIFS(通讯通路门店!$BI:$BI,通讯通路门店!$S:$S,$G1507)</f>
        <v>0</v>
      </c>
      <c r="AG1507" s="99">
        <f>SUMIFS(通讯通路门店!$BH:$BH,通讯通路门店!$S:$S,$G1507)</f>
        <v>0</v>
      </c>
      <c r="AH1507" s="99">
        <f t="shared" si="116"/>
        <v>0</v>
      </c>
      <c r="AI1507" s="99">
        <f>SUMIFS(通讯通路门店!$BB:$BB,通讯通路门店!$S:$S,$G1507)</f>
        <v>0</v>
      </c>
      <c r="AJ1507" s="99">
        <f>SUMIFS(通讯通路门店!$BE:$BE,通讯通路门店!$S:$S,$G1507)</f>
        <v>0</v>
      </c>
      <c r="AK1507" s="99">
        <f>SUMIFS(通讯通路门店!$BG:$BG,通讯通路门店!$S:$S,$G1507)</f>
        <v>0</v>
      </c>
      <c r="AL1507" s="99">
        <f>SUMIFS(通讯通路门店!$BC:$BC,通讯通路门店!$S:$S,$G1507)</f>
        <v>0</v>
      </c>
      <c r="AM1507" s="99">
        <f>SUMIFS(通讯通路门店!$BD:$BD,通讯通路门店!$S:$S,$G1507)</f>
        <v>0</v>
      </c>
      <c r="AN1507" s="99">
        <f>SUMIFS(通讯通路门店!$BF:$BF,通讯通路门店!$S:$S,$G1507)</f>
        <v>0</v>
      </c>
      <c r="AO1507" s="99">
        <f t="shared" si="117"/>
        <v>0</v>
      </c>
      <c r="AP1507" s="99">
        <f>SUMIFS(通讯通路门店!$K:$K,通讯通路门店!$S:$S,$G1507)</f>
        <v>0</v>
      </c>
      <c r="AQ1507" s="83"/>
      <c r="AR1507" s="99">
        <f>SUMIFS(通讯通路门店!$T:$T,通讯通路门店!$S:$S,$G1507)</f>
        <v>0</v>
      </c>
      <c r="AS1507" s="99">
        <f>SUMIFS(通讯通路门店!$U:$U,通讯通路门店!$S:$S,$G1507)</f>
        <v>0</v>
      </c>
      <c r="AT1507" s="99">
        <f>SUMIFS(通讯通路门店!$V:$V,通讯通路门店!$S:$S,$G1507)</f>
        <v>0</v>
      </c>
      <c r="AU1507" s="99">
        <f>SUMIFS(通讯通路门店!$W:$W,通讯通路门店!$S:$S,$G1507)</f>
        <v>0</v>
      </c>
      <c r="AV1507" s="99">
        <f>SUMIFS(通讯通路门店!$Z:$Z,通讯通路门店!$S:$S,$G1507)</f>
        <v>0</v>
      </c>
      <c r="AW1507" s="99">
        <f>SUMIFS(通讯通路门店!$AB:$AB,通讯通路门店!$S:$S,$G1507)</f>
        <v>0</v>
      </c>
      <c r="AX1507" s="99">
        <f>SUMIFS(通讯通路门店!$X:$X,通讯通路门店!$S:$S,$G1507)</f>
        <v>0</v>
      </c>
      <c r="AY1507" s="99">
        <f>SUMIFS(通讯通路门店!$Y:$Y,通讯通路门店!$S:$S,$G1507)</f>
        <v>0</v>
      </c>
      <c r="AZ1507" s="99">
        <f>SUMIFS(通讯通路门店!$AA:$AA,通讯通路门店!$S:$S,$G1507)</f>
        <v>0</v>
      </c>
      <c r="BA1507" s="99">
        <f t="shared" si="118"/>
        <v>0</v>
      </c>
      <c r="BB1507" s="99">
        <f t="shared" si="119"/>
        <v>0</v>
      </c>
      <c r="BC1507" s="99">
        <f>SUMIFS(通讯通路门店!$W:$W,通讯通路门店!$S:$S,$G1507,通讯通路门店!$J:$J,"荣耀体验店")+SUMIFS(通讯通路门店!$W:$W,通讯通路门店!$S:$S,$G1507,通讯通路门店!$J:$J,"荣耀授权专卖店")</f>
        <v>0</v>
      </c>
      <c r="BD1507" s="99">
        <f>SUMIFS(通讯通路门店!$Z:$Z,通讯通路门店!$S:$S,$G1507,通讯通路门店!$J:$J,"VIVO体验店")</f>
        <v>0</v>
      </c>
      <c r="BE1507" s="99">
        <f>SUMIFS(通讯通路门店!$AB:$AB,通讯通路门店!$S:$S,$G1507,通讯通路门店!$J:$J,"OPPO体验店")</f>
        <v>0</v>
      </c>
      <c r="BF1507" s="99">
        <f>SUMIFS(通讯通路门店!$X:$X,通讯通路门店!$S:$S,$G1507,通讯通路门店!$J:$J,"华为授权体验店")+SUMIFS(通讯通路门店!$AA:$AA,通讯通路门店!$S:$S,$G1507,通讯通路门店!$J:$J,"华为堡垒店")</f>
        <v>0</v>
      </c>
      <c r="BG1507" s="99">
        <f>SUMIFS(通讯通路门店!$Y:$Y,通讯通路门店!$S:$S,$G1507,通讯通路门店!$J:$J,"小米体验店")</f>
        <v>0</v>
      </c>
      <c r="BH1507" s="99">
        <f>SUMIFS(通讯通路门店!$AA:$AA,通讯通路门店!$S:$S,$G1507,通讯通路门店!$J:$J,"苹果体验店")</f>
        <v>0</v>
      </c>
      <c r="BI1507" s="99">
        <f>SUMIFS(通讯通路门店!$K:$K,通讯通路门店!$S:$S,$G1507,通讯通路门店!$J:$J,"其他品牌专卖店")</f>
        <v>0</v>
      </c>
      <c r="BJ1507" s="99">
        <f>SUMIFS(通讯通路门店!$AC:$AC,通讯通路门店!$S:$S,$G1507)</f>
        <v>0</v>
      </c>
      <c r="BK1507" s="99">
        <f>SUMIFS(通讯通路门店!$AD:$AD,通讯通路门店!$S:$S,$G1507)</f>
        <v>0</v>
      </c>
      <c r="BL1507" s="99">
        <f>SUMIFS(通讯通路门店!$AE:$AE,通讯通路门店!$S:$S,$G1507)</f>
        <v>0</v>
      </c>
      <c r="BM1507" s="99">
        <f>SUMIFS(通讯通路门店!$AF:$AF,通讯通路门店!$S:$S,$G1507)</f>
        <v>0</v>
      </c>
      <c r="BN1507" s="99">
        <f>SUMIFS(通讯通路门店!$AG:$AG,通讯通路门店!$S:$S,$G1507)</f>
        <v>0</v>
      </c>
      <c r="BO1507" s="99">
        <f>SUMIFS(通讯通路门店!$AH:$AH,通讯通路门店!$S:$S,$G1507)</f>
        <v>0</v>
      </c>
      <c r="BP1507" s="99">
        <f>SUMIFS(通讯通路门店!$AI:$AI,通讯通路门店!$S:$S,$G1507)</f>
        <v>0</v>
      </c>
      <c r="BQ1507" s="83"/>
    </row>
    <row r="1508" spans="1:69">
      <c r="A1508" s="99" t="str">
        <f>IFERROR(_xlfn.XLOOKUP($G1508,通讯通路门店!$S$4:$S$993933,通讯通路门店!$A$4:$A$993933,0,0),"")</f>
        <v>海南省</v>
      </c>
      <c r="B1508" s="99" t="str">
        <f>IFERROR(_xlfn.XLOOKUP($G1508,通讯通路门店!$S$4:$S$993933,通讯通路门店!$B$4:$B$993933,0,0),"")</f>
        <v>乐东黎族自治县</v>
      </c>
      <c r="C1508" s="99" t="str">
        <f>IFERROR(_xlfn.XLOOKUP($G1508,通讯通路门店!$S$4:$S$993933,通讯通路门店!$C$4:$C$993933,0,0),"")</f>
        <v>乐东黎族自治县</v>
      </c>
      <c r="D1508" s="99" t="str">
        <f>IFERROR(_xlfn.XLOOKUP($G1508,通讯通路门店!$S$4:$S$993933,通讯通路门店!$D$4:$D$993933,0,0),"")</f>
        <v>万冲镇</v>
      </c>
      <c r="E1508" s="83"/>
      <c r="F1508" s="83"/>
      <c r="G1508" s="101"/>
      <c r="H1508" s="102">
        <f>IFERROR(_xlfn.XLOOKUP($G1508,通讯通路门店!$S$4:$S$993933,通讯通路门店!$R$4:$R$993933,0,0),"")</f>
        <v>0</v>
      </c>
      <c r="I1508" s="83"/>
      <c r="J1508" s="83"/>
      <c r="K1508" s="83"/>
      <c r="L1508" s="83"/>
      <c r="M1508" s="83"/>
      <c r="N1508" s="83"/>
      <c r="O1508" s="83"/>
      <c r="P1508" s="83"/>
      <c r="Q1508" s="83"/>
      <c r="R1508" s="83"/>
      <c r="S1508" s="83"/>
      <c r="T1508" s="83"/>
      <c r="U1508" s="99">
        <f>COUNTIF(通讯通路门店!$S:$S,$G1508)</f>
        <v>0</v>
      </c>
      <c r="V1508" s="99">
        <f>COUNTIFS(通讯通路门店!$S:$S,$G1508,通讯通路门店!$J:$J,"综合卖场")</f>
        <v>0</v>
      </c>
      <c r="W1508" s="99">
        <f>SUMIFS(通讯通路门店!$AJ:$AJ,通讯通路门店!$S:$S,通讯客户沙盘!$G1508)</f>
        <v>0</v>
      </c>
      <c r="X1508" s="99">
        <f t="shared" si="115"/>
        <v>0</v>
      </c>
      <c r="Y1508" s="99">
        <f>COUNTIFS(通讯通路门店!$S:$S,$G1508,通讯通路门店!$J:$J,"荣耀体验店")+COUNTIFS(通讯通路门店!$S:$S,$G1508,通讯通路门店!$J:$J,"荣耀授权专卖店")</f>
        <v>0</v>
      </c>
      <c r="Z1508" s="99">
        <f>COUNTIFS(通讯通路门店!$S:$S,$G1508,通讯通路门店!$J:$J,"VIVO体验店")</f>
        <v>0</v>
      </c>
      <c r="AA1508" s="99">
        <f>COUNTIFS(通讯通路门店!$S:$S,$G1508,通讯通路门店!$J:$J,"OPPO体验店")</f>
        <v>0</v>
      </c>
      <c r="AB1508" s="99">
        <f>COUNTIFS(通讯通路门店!$S:$S,$G1508,通讯通路门店!$J:$J,"华为授权体验店")+COUNTIFS(通讯通路门店!$S:$S,$G1508,通讯通路门店!$J:$J,"华为堡垒店")</f>
        <v>0</v>
      </c>
      <c r="AC1508" s="99">
        <f>COUNTIFS(通讯通路门店!$S:$S,$G1508,通讯通路门店!$J:$J,"小米体验店")</f>
        <v>0</v>
      </c>
      <c r="AD1508" s="99">
        <f>COUNTIFS(通讯通路门店!$S:$S,$G1508,通讯通路门店!$J:$J,"苹果体验店")</f>
        <v>0</v>
      </c>
      <c r="AE1508" s="99">
        <f>COUNTIFS(通讯通路门店!$S:$S,$G1508,通讯通路门店!$J:$J,"其他品牌专卖店")</f>
        <v>0</v>
      </c>
      <c r="AF1508" s="99">
        <f>SUMIFS(通讯通路门店!$BI:$BI,通讯通路门店!$S:$S,$G1508)</f>
        <v>0</v>
      </c>
      <c r="AG1508" s="99">
        <f>SUMIFS(通讯通路门店!$BH:$BH,通讯通路门店!$S:$S,$G1508)</f>
        <v>0</v>
      </c>
      <c r="AH1508" s="99">
        <f t="shared" si="116"/>
        <v>0</v>
      </c>
      <c r="AI1508" s="99">
        <f>SUMIFS(通讯通路门店!$BB:$BB,通讯通路门店!$S:$S,$G1508)</f>
        <v>0</v>
      </c>
      <c r="AJ1508" s="99">
        <f>SUMIFS(通讯通路门店!$BE:$BE,通讯通路门店!$S:$S,$G1508)</f>
        <v>0</v>
      </c>
      <c r="AK1508" s="99">
        <f>SUMIFS(通讯通路门店!$BG:$BG,通讯通路门店!$S:$S,$G1508)</f>
        <v>0</v>
      </c>
      <c r="AL1508" s="99">
        <f>SUMIFS(通讯通路门店!$BC:$BC,通讯通路门店!$S:$S,$G1508)</f>
        <v>0</v>
      </c>
      <c r="AM1508" s="99">
        <f>SUMIFS(通讯通路门店!$BD:$BD,通讯通路门店!$S:$S,$G1508)</f>
        <v>0</v>
      </c>
      <c r="AN1508" s="99">
        <f>SUMIFS(通讯通路门店!$BF:$BF,通讯通路门店!$S:$S,$G1508)</f>
        <v>0</v>
      </c>
      <c r="AO1508" s="99">
        <f t="shared" si="117"/>
        <v>0</v>
      </c>
      <c r="AP1508" s="99">
        <f>SUMIFS(通讯通路门店!$K:$K,通讯通路门店!$S:$S,$G1508)</f>
        <v>0</v>
      </c>
      <c r="AQ1508" s="83"/>
      <c r="AR1508" s="99">
        <f>SUMIFS(通讯通路门店!$T:$T,通讯通路门店!$S:$S,$G1508)</f>
        <v>0</v>
      </c>
      <c r="AS1508" s="99">
        <f>SUMIFS(通讯通路门店!$U:$U,通讯通路门店!$S:$S,$G1508)</f>
        <v>0</v>
      </c>
      <c r="AT1508" s="99">
        <f>SUMIFS(通讯通路门店!$V:$V,通讯通路门店!$S:$S,$G1508)</f>
        <v>0</v>
      </c>
      <c r="AU1508" s="99">
        <f>SUMIFS(通讯通路门店!$W:$W,通讯通路门店!$S:$S,$G1508)</f>
        <v>0</v>
      </c>
      <c r="AV1508" s="99">
        <f>SUMIFS(通讯通路门店!$Z:$Z,通讯通路门店!$S:$S,$G1508)</f>
        <v>0</v>
      </c>
      <c r="AW1508" s="99">
        <f>SUMIFS(通讯通路门店!$AB:$AB,通讯通路门店!$S:$S,$G1508)</f>
        <v>0</v>
      </c>
      <c r="AX1508" s="99">
        <f>SUMIFS(通讯通路门店!$X:$X,通讯通路门店!$S:$S,$G1508)</f>
        <v>0</v>
      </c>
      <c r="AY1508" s="99">
        <f>SUMIFS(通讯通路门店!$Y:$Y,通讯通路门店!$S:$S,$G1508)</f>
        <v>0</v>
      </c>
      <c r="AZ1508" s="99">
        <f>SUMIFS(通讯通路门店!$AA:$AA,通讯通路门店!$S:$S,$G1508)</f>
        <v>0</v>
      </c>
      <c r="BA1508" s="99">
        <f t="shared" si="118"/>
        <v>0</v>
      </c>
      <c r="BB1508" s="99">
        <f t="shared" si="119"/>
        <v>0</v>
      </c>
      <c r="BC1508" s="99">
        <f>SUMIFS(通讯通路门店!$W:$W,通讯通路门店!$S:$S,$G1508,通讯通路门店!$J:$J,"荣耀体验店")+SUMIFS(通讯通路门店!$W:$W,通讯通路门店!$S:$S,$G1508,通讯通路门店!$J:$J,"荣耀授权专卖店")</f>
        <v>0</v>
      </c>
      <c r="BD1508" s="99">
        <f>SUMIFS(通讯通路门店!$Z:$Z,通讯通路门店!$S:$S,$G1508,通讯通路门店!$J:$J,"VIVO体验店")</f>
        <v>0</v>
      </c>
      <c r="BE1508" s="99">
        <f>SUMIFS(通讯通路门店!$AB:$AB,通讯通路门店!$S:$S,$G1508,通讯通路门店!$J:$J,"OPPO体验店")</f>
        <v>0</v>
      </c>
      <c r="BF1508" s="99">
        <f>SUMIFS(通讯通路门店!$X:$X,通讯通路门店!$S:$S,$G1508,通讯通路门店!$J:$J,"华为授权体验店")+SUMIFS(通讯通路门店!$AA:$AA,通讯通路门店!$S:$S,$G1508,通讯通路门店!$J:$J,"华为堡垒店")</f>
        <v>0</v>
      </c>
      <c r="BG1508" s="99">
        <f>SUMIFS(通讯通路门店!$Y:$Y,通讯通路门店!$S:$S,$G1508,通讯通路门店!$J:$J,"小米体验店")</f>
        <v>0</v>
      </c>
      <c r="BH1508" s="99">
        <f>SUMIFS(通讯通路门店!$AA:$AA,通讯通路门店!$S:$S,$G1508,通讯通路门店!$J:$J,"苹果体验店")</f>
        <v>0</v>
      </c>
      <c r="BI1508" s="99">
        <f>SUMIFS(通讯通路门店!$K:$K,通讯通路门店!$S:$S,$G1508,通讯通路门店!$J:$J,"其他品牌专卖店")</f>
        <v>0</v>
      </c>
      <c r="BJ1508" s="99">
        <f>SUMIFS(通讯通路门店!$AC:$AC,通讯通路门店!$S:$S,$G1508)</f>
        <v>0</v>
      </c>
      <c r="BK1508" s="99">
        <f>SUMIFS(通讯通路门店!$AD:$AD,通讯通路门店!$S:$S,$G1508)</f>
        <v>0</v>
      </c>
      <c r="BL1508" s="99">
        <f>SUMIFS(通讯通路门店!$AE:$AE,通讯通路门店!$S:$S,$G1508)</f>
        <v>0</v>
      </c>
      <c r="BM1508" s="99">
        <f>SUMIFS(通讯通路门店!$AF:$AF,通讯通路门店!$S:$S,$G1508)</f>
        <v>0</v>
      </c>
      <c r="BN1508" s="99">
        <f>SUMIFS(通讯通路门店!$AG:$AG,通讯通路门店!$S:$S,$G1508)</f>
        <v>0</v>
      </c>
      <c r="BO1508" s="99">
        <f>SUMIFS(通讯通路门店!$AH:$AH,通讯通路门店!$S:$S,$G1508)</f>
        <v>0</v>
      </c>
      <c r="BP1508" s="99">
        <f>SUMIFS(通讯通路门店!$AI:$AI,通讯通路门店!$S:$S,$G1508)</f>
        <v>0</v>
      </c>
      <c r="BQ1508" s="83"/>
    </row>
    <row r="1509" spans="1:69">
      <c r="A1509" s="99" t="str">
        <f>IFERROR(_xlfn.XLOOKUP($G1509,通讯通路门店!$S$4:$S$993933,通讯通路门店!$A$4:$A$993933,0,0),"")</f>
        <v>海南省</v>
      </c>
      <c r="B1509" s="99" t="str">
        <f>IFERROR(_xlfn.XLOOKUP($G1509,通讯通路门店!$S$4:$S$993933,通讯通路门店!$B$4:$B$993933,0,0),"")</f>
        <v>乐东黎族自治县</v>
      </c>
      <c r="C1509" s="99" t="str">
        <f>IFERROR(_xlfn.XLOOKUP($G1509,通讯通路门店!$S$4:$S$993933,通讯通路门店!$C$4:$C$993933,0,0),"")</f>
        <v>乐东黎族自治县</v>
      </c>
      <c r="D1509" s="99" t="str">
        <f>IFERROR(_xlfn.XLOOKUP($G1509,通讯通路门店!$S$4:$S$993933,通讯通路门店!$D$4:$D$993933,0,0),"")</f>
        <v>万冲镇</v>
      </c>
      <c r="E1509" s="83"/>
      <c r="F1509" s="83"/>
      <c r="G1509" s="101"/>
      <c r="H1509" s="102">
        <f>IFERROR(_xlfn.XLOOKUP($G1509,通讯通路门店!$S$4:$S$993933,通讯通路门店!$R$4:$R$993933,0,0),"")</f>
        <v>0</v>
      </c>
      <c r="I1509" s="83"/>
      <c r="J1509" s="83"/>
      <c r="K1509" s="83"/>
      <c r="L1509" s="83"/>
      <c r="M1509" s="83"/>
      <c r="N1509" s="83"/>
      <c r="O1509" s="83"/>
      <c r="P1509" s="83"/>
      <c r="Q1509" s="83"/>
      <c r="R1509" s="83"/>
      <c r="S1509" s="83"/>
      <c r="T1509" s="83"/>
      <c r="U1509" s="99">
        <f>COUNTIF(通讯通路门店!$S:$S,$G1509)</f>
        <v>0</v>
      </c>
      <c r="V1509" s="99">
        <f>COUNTIFS(通讯通路门店!$S:$S,$G1509,通讯通路门店!$J:$J,"综合卖场")</f>
        <v>0</v>
      </c>
      <c r="W1509" s="99">
        <f>SUMIFS(通讯通路门店!$AJ:$AJ,通讯通路门店!$S:$S,通讯客户沙盘!$G1509)</f>
        <v>0</v>
      </c>
      <c r="X1509" s="99">
        <f t="shared" si="115"/>
        <v>0</v>
      </c>
      <c r="Y1509" s="99">
        <f>COUNTIFS(通讯通路门店!$S:$S,$G1509,通讯通路门店!$J:$J,"荣耀体验店")+COUNTIFS(通讯通路门店!$S:$S,$G1509,通讯通路门店!$J:$J,"荣耀授权专卖店")</f>
        <v>0</v>
      </c>
      <c r="Z1509" s="99">
        <f>COUNTIFS(通讯通路门店!$S:$S,$G1509,通讯通路门店!$J:$J,"VIVO体验店")</f>
        <v>0</v>
      </c>
      <c r="AA1509" s="99">
        <f>COUNTIFS(通讯通路门店!$S:$S,$G1509,通讯通路门店!$J:$J,"OPPO体验店")</f>
        <v>0</v>
      </c>
      <c r="AB1509" s="99">
        <f>COUNTIFS(通讯通路门店!$S:$S,$G1509,通讯通路门店!$J:$J,"华为授权体验店")+COUNTIFS(通讯通路门店!$S:$S,$G1509,通讯通路门店!$J:$J,"华为堡垒店")</f>
        <v>0</v>
      </c>
      <c r="AC1509" s="99">
        <f>COUNTIFS(通讯通路门店!$S:$S,$G1509,通讯通路门店!$J:$J,"小米体验店")</f>
        <v>0</v>
      </c>
      <c r="AD1509" s="99">
        <f>COUNTIFS(通讯通路门店!$S:$S,$G1509,通讯通路门店!$J:$J,"苹果体验店")</f>
        <v>0</v>
      </c>
      <c r="AE1509" s="99">
        <f>COUNTIFS(通讯通路门店!$S:$S,$G1509,通讯通路门店!$J:$J,"其他品牌专卖店")</f>
        <v>0</v>
      </c>
      <c r="AF1509" s="99">
        <f>SUMIFS(通讯通路门店!$BI:$BI,通讯通路门店!$S:$S,$G1509)</f>
        <v>0</v>
      </c>
      <c r="AG1509" s="99">
        <f>SUMIFS(通讯通路门店!$BH:$BH,通讯通路门店!$S:$S,$G1509)</f>
        <v>0</v>
      </c>
      <c r="AH1509" s="99">
        <f t="shared" si="116"/>
        <v>0</v>
      </c>
      <c r="AI1509" s="99">
        <f>SUMIFS(通讯通路门店!$BB:$BB,通讯通路门店!$S:$S,$G1509)</f>
        <v>0</v>
      </c>
      <c r="AJ1509" s="99">
        <f>SUMIFS(通讯通路门店!$BE:$BE,通讯通路门店!$S:$S,$G1509)</f>
        <v>0</v>
      </c>
      <c r="AK1509" s="99">
        <f>SUMIFS(通讯通路门店!$BG:$BG,通讯通路门店!$S:$S,$G1509)</f>
        <v>0</v>
      </c>
      <c r="AL1509" s="99">
        <f>SUMIFS(通讯通路门店!$BC:$BC,通讯通路门店!$S:$S,$G1509)</f>
        <v>0</v>
      </c>
      <c r="AM1509" s="99">
        <f>SUMIFS(通讯通路门店!$BD:$BD,通讯通路门店!$S:$S,$G1509)</f>
        <v>0</v>
      </c>
      <c r="AN1509" s="99">
        <f>SUMIFS(通讯通路门店!$BF:$BF,通讯通路门店!$S:$S,$G1509)</f>
        <v>0</v>
      </c>
      <c r="AO1509" s="99">
        <f t="shared" si="117"/>
        <v>0</v>
      </c>
      <c r="AP1509" s="99">
        <f>SUMIFS(通讯通路门店!$K:$K,通讯通路门店!$S:$S,$G1509)</f>
        <v>0</v>
      </c>
      <c r="AQ1509" s="83"/>
      <c r="AR1509" s="99">
        <f>SUMIFS(通讯通路门店!$T:$T,通讯通路门店!$S:$S,$G1509)</f>
        <v>0</v>
      </c>
      <c r="AS1509" s="99">
        <f>SUMIFS(通讯通路门店!$U:$U,通讯通路门店!$S:$S,$G1509)</f>
        <v>0</v>
      </c>
      <c r="AT1509" s="99">
        <f>SUMIFS(通讯通路门店!$V:$V,通讯通路门店!$S:$S,$G1509)</f>
        <v>0</v>
      </c>
      <c r="AU1509" s="99">
        <f>SUMIFS(通讯通路门店!$W:$W,通讯通路门店!$S:$S,$G1509)</f>
        <v>0</v>
      </c>
      <c r="AV1509" s="99">
        <f>SUMIFS(通讯通路门店!$Z:$Z,通讯通路门店!$S:$S,$G1509)</f>
        <v>0</v>
      </c>
      <c r="AW1509" s="99">
        <f>SUMIFS(通讯通路门店!$AB:$AB,通讯通路门店!$S:$S,$G1509)</f>
        <v>0</v>
      </c>
      <c r="AX1509" s="99">
        <f>SUMIFS(通讯通路门店!$X:$X,通讯通路门店!$S:$S,$G1509)</f>
        <v>0</v>
      </c>
      <c r="AY1509" s="99">
        <f>SUMIFS(通讯通路门店!$Y:$Y,通讯通路门店!$S:$S,$G1509)</f>
        <v>0</v>
      </c>
      <c r="AZ1509" s="99">
        <f>SUMIFS(通讯通路门店!$AA:$AA,通讯通路门店!$S:$S,$G1509)</f>
        <v>0</v>
      </c>
      <c r="BA1509" s="99">
        <f t="shared" si="118"/>
        <v>0</v>
      </c>
      <c r="BB1509" s="99">
        <f t="shared" si="119"/>
        <v>0</v>
      </c>
      <c r="BC1509" s="99">
        <f>SUMIFS(通讯通路门店!$W:$W,通讯通路门店!$S:$S,$G1509,通讯通路门店!$J:$J,"荣耀体验店")+SUMIFS(通讯通路门店!$W:$W,通讯通路门店!$S:$S,$G1509,通讯通路门店!$J:$J,"荣耀授权专卖店")</f>
        <v>0</v>
      </c>
      <c r="BD1509" s="99">
        <f>SUMIFS(通讯通路门店!$Z:$Z,通讯通路门店!$S:$S,$G1509,通讯通路门店!$J:$J,"VIVO体验店")</f>
        <v>0</v>
      </c>
      <c r="BE1509" s="99">
        <f>SUMIFS(通讯通路门店!$AB:$AB,通讯通路门店!$S:$S,$G1509,通讯通路门店!$J:$J,"OPPO体验店")</f>
        <v>0</v>
      </c>
      <c r="BF1509" s="99">
        <f>SUMIFS(通讯通路门店!$X:$X,通讯通路门店!$S:$S,$G1509,通讯通路门店!$J:$J,"华为授权体验店")+SUMIFS(通讯通路门店!$AA:$AA,通讯通路门店!$S:$S,$G1509,通讯通路门店!$J:$J,"华为堡垒店")</f>
        <v>0</v>
      </c>
      <c r="BG1509" s="99">
        <f>SUMIFS(通讯通路门店!$Y:$Y,通讯通路门店!$S:$S,$G1509,通讯通路门店!$J:$J,"小米体验店")</f>
        <v>0</v>
      </c>
      <c r="BH1509" s="99">
        <f>SUMIFS(通讯通路门店!$AA:$AA,通讯通路门店!$S:$S,$G1509,通讯通路门店!$J:$J,"苹果体验店")</f>
        <v>0</v>
      </c>
      <c r="BI1509" s="99">
        <f>SUMIFS(通讯通路门店!$K:$K,通讯通路门店!$S:$S,$G1509,通讯通路门店!$J:$J,"其他品牌专卖店")</f>
        <v>0</v>
      </c>
      <c r="BJ1509" s="99">
        <f>SUMIFS(通讯通路门店!$AC:$AC,通讯通路门店!$S:$S,$G1509)</f>
        <v>0</v>
      </c>
      <c r="BK1509" s="99">
        <f>SUMIFS(通讯通路门店!$AD:$AD,通讯通路门店!$S:$S,$G1509)</f>
        <v>0</v>
      </c>
      <c r="BL1509" s="99">
        <f>SUMIFS(通讯通路门店!$AE:$AE,通讯通路门店!$S:$S,$G1509)</f>
        <v>0</v>
      </c>
      <c r="BM1509" s="99">
        <f>SUMIFS(通讯通路门店!$AF:$AF,通讯通路门店!$S:$S,$G1509)</f>
        <v>0</v>
      </c>
      <c r="BN1509" s="99">
        <f>SUMIFS(通讯通路门店!$AG:$AG,通讯通路门店!$S:$S,$G1509)</f>
        <v>0</v>
      </c>
      <c r="BO1509" s="99">
        <f>SUMIFS(通讯通路门店!$AH:$AH,通讯通路门店!$S:$S,$G1509)</f>
        <v>0</v>
      </c>
      <c r="BP1509" s="99">
        <f>SUMIFS(通讯通路门店!$AI:$AI,通讯通路门店!$S:$S,$G1509)</f>
        <v>0</v>
      </c>
      <c r="BQ1509" s="83"/>
    </row>
    <row r="1510" spans="1:69">
      <c r="A1510" s="99" t="str">
        <f>IFERROR(_xlfn.XLOOKUP($G1510,通讯通路门店!$S$4:$S$993933,通讯通路门店!$A$4:$A$993933,0,0),"")</f>
        <v>海南省</v>
      </c>
      <c r="B1510" s="99" t="str">
        <f>IFERROR(_xlfn.XLOOKUP($G1510,通讯通路门店!$S$4:$S$993933,通讯通路门店!$B$4:$B$993933,0,0),"")</f>
        <v>乐东黎族自治县</v>
      </c>
      <c r="C1510" s="99" t="str">
        <f>IFERROR(_xlfn.XLOOKUP($G1510,通讯通路门店!$S$4:$S$993933,通讯通路门店!$C$4:$C$993933,0,0),"")</f>
        <v>乐东黎族自治县</v>
      </c>
      <c r="D1510" s="99" t="str">
        <f>IFERROR(_xlfn.XLOOKUP($G1510,通讯通路门店!$S$4:$S$993933,通讯通路门店!$D$4:$D$993933,0,0),"")</f>
        <v>万冲镇</v>
      </c>
      <c r="E1510" s="83"/>
      <c r="F1510" s="83"/>
      <c r="G1510" s="101"/>
      <c r="H1510" s="102">
        <f>IFERROR(_xlfn.XLOOKUP($G1510,通讯通路门店!$S$4:$S$993933,通讯通路门店!$R$4:$R$993933,0,0),"")</f>
        <v>0</v>
      </c>
      <c r="I1510" s="83"/>
      <c r="J1510" s="83"/>
      <c r="K1510" s="83"/>
      <c r="L1510" s="83"/>
      <c r="M1510" s="83"/>
      <c r="N1510" s="83"/>
      <c r="O1510" s="83"/>
      <c r="P1510" s="83"/>
      <c r="Q1510" s="83"/>
      <c r="R1510" s="83"/>
      <c r="S1510" s="83"/>
      <c r="T1510" s="83"/>
      <c r="U1510" s="99">
        <f>COUNTIF(通讯通路门店!$S:$S,$G1510)</f>
        <v>0</v>
      </c>
      <c r="V1510" s="99">
        <f>COUNTIFS(通讯通路门店!$S:$S,$G1510,通讯通路门店!$J:$J,"综合卖场")</f>
        <v>0</v>
      </c>
      <c r="W1510" s="99">
        <f>SUMIFS(通讯通路门店!$AJ:$AJ,通讯通路门店!$S:$S,通讯客户沙盘!$G1510)</f>
        <v>0</v>
      </c>
      <c r="X1510" s="99">
        <f t="shared" si="115"/>
        <v>0</v>
      </c>
      <c r="Y1510" s="99">
        <f>COUNTIFS(通讯通路门店!$S:$S,$G1510,通讯通路门店!$J:$J,"荣耀体验店")+COUNTIFS(通讯通路门店!$S:$S,$G1510,通讯通路门店!$J:$J,"荣耀授权专卖店")</f>
        <v>0</v>
      </c>
      <c r="Z1510" s="99">
        <f>COUNTIFS(通讯通路门店!$S:$S,$G1510,通讯通路门店!$J:$J,"VIVO体验店")</f>
        <v>0</v>
      </c>
      <c r="AA1510" s="99">
        <f>COUNTIFS(通讯通路门店!$S:$S,$G1510,通讯通路门店!$J:$J,"OPPO体验店")</f>
        <v>0</v>
      </c>
      <c r="AB1510" s="99">
        <f>COUNTIFS(通讯通路门店!$S:$S,$G1510,通讯通路门店!$J:$J,"华为授权体验店")+COUNTIFS(通讯通路门店!$S:$S,$G1510,通讯通路门店!$J:$J,"华为堡垒店")</f>
        <v>0</v>
      </c>
      <c r="AC1510" s="99">
        <f>COUNTIFS(通讯通路门店!$S:$S,$G1510,通讯通路门店!$J:$J,"小米体验店")</f>
        <v>0</v>
      </c>
      <c r="AD1510" s="99">
        <f>COUNTIFS(通讯通路门店!$S:$S,$G1510,通讯通路门店!$J:$J,"苹果体验店")</f>
        <v>0</v>
      </c>
      <c r="AE1510" s="99">
        <f>COUNTIFS(通讯通路门店!$S:$S,$G1510,通讯通路门店!$J:$J,"其他品牌专卖店")</f>
        <v>0</v>
      </c>
      <c r="AF1510" s="99">
        <f>SUMIFS(通讯通路门店!$BI:$BI,通讯通路门店!$S:$S,$G1510)</f>
        <v>0</v>
      </c>
      <c r="AG1510" s="99">
        <f>SUMIFS(通讯通路门店!$BH:$BH,通讯通路门店!$S:$S,$G1510)</f>
        <v>0</v>
      </c>
      <c r="AH1510" s="99">
        <f t="shared" si="116"/>
        <v>0</v>
      </c>
      <c r="AI1510" s="99">
        <f>SUMIFS(通讯通路门店!$BB:$BB,通讯通路门店!$S:$S,$G1510)</f>
        <v>0</v>
      </c>
      <c r="AJ1510" s="99">
        <f>SUMIFS(通讯通路门店!$BE:$BE,通讯通路门店!$S:$S,$G1510)</f>
        <v>0</v>
      </c>
      <c r="AK1510" s="99">
        <f>SUMIFS(通讯通路门店!$BG:$BG,通讯通路门店!$S:$S,$G1510)</f>
        <v>0</v>
      </c>
      <c r="AL1510" s="99">
        <f>SUMIFS(通讯通路门店!$BC:$BC,通讯通路门店!$S:$S,$G1510)</f>
        <v>0</v>
      </c>
      <c r="AM1510" s="99">
        <f>SUMIFS(通讯通路门店!$BD:$BD,通讯通路门店!$S:$S,$G1510)</f>
        <v>0</v>
      </c>
      <c r="AN1510" s="99">
        <f>SUMIFS(通讯通路门店!$BF:$BF,通讯通路门店!$S:$S,$G1510)</f>
        <v>0</v>
      </c>
      <c r="AO1510" s="99">
        <f t="shared" si="117"/>
        <v>0</v>
      </c>
      <c r="AP1510" s="99">
        <f>SUMIFS(通讯通路门店!$K:$K,通讯通路门店!$S:$S,$G1510)</f>
        <v>0</v>
      </c>
      <c r="AQ1510" s="83"/>
      <c r="AR1510" s="99">
        <f>SUMIFS(通讯通路门店!$T:$T,通讯通路门店!$S:$S,$G1510)</f>
        <v>0</v>
      </c>
      <c r="AS1510" s="99">
        <f>SUMIFS(通讯通路门店!$U:$U,通讯通路门店!$S:$S,$G1510)</f>
        <v>0</v>
      </c>
      <c r="AT1510" s="99">
        <f>SUMIFS(通讯通路门店!$V:$V,通讯通路门店!$S:$S,$G1510)</f>
        <v>0</v>
      </c>
      <c r="AU1510" s="99">
        <f>SUMIFS(通讯通路门店!$W:$W,通讯通路门店!$S:$S,$G1510)</f>
        <v>0</v>
      </c>
      <c r="AV1510" s="99">
        <f>SUMIFS(通讯通路门店!$Z:$Z,通讯通路门店!$S:$S,$G1510)</f>
        <v>0</v>
      </c>
      <c r="AW1510" s="99">
        <f>SUMIFS(通讯通路门店!$AB:$AB,通讯通路门店!$S:$S,$G1510)</f>
        <v>0</v>
      </c>
      <c r="AX1510" s="99">
        <f>SUMIFS(通讯通路门店!$X:$X,通讯通路门店!$S:$S,$G1510)</f>
        <v>0</v>
      </c>
      <c r="AY1510" s="99">
        <f>SUMIFS(通讯通路门店!$Y:$Y,通讯通路门店!$S:$S,$G1510)</f>
        <v>0</v>
      </c>
      <c r="AZ1510" s="99">
        <f>SUMIFS(通讯通路门店!$AA:$AA,通讯通路门店!$S:$S,$G1510)</f>
        <v>0</v>
      </c>
      <c r="BA1510" s="99">
        <f t="shared" si="118"/>
        <v>0</v>
      </c>
      <c r="BB1510" s="99">
        <f t="shared" si="119"/>
        <v>0</v>
      </c>
      <c r="BC1510" s="99">
        <f>SUMIFS(通讯通路门店!$W:$W,通讯通路门店!$S:$S,$G1510,通讯通路门店!$J:$J,"荣耀体验店")+SUMIFS(通讯通路门店!$W:$W,通讯通路门店!$S:$S,$G1510,通讯通路门店!$J:$J,"荣耀授权专卖店")</f>
        <v>0</v>
      </c>
      <c r="BD1510" s="99">
        <f>SUMIFS(通讯通路门店!$Z:$Z,通讯通路门店!$S:$S,$G1510,通讯通路门店!$J:$J,"VIVO体验店")</f>
        <v>0</v>
      </c>
      <c r="BE1510" s="99">
        <f>SUMIFS(通讯通路门店!$AB:$AB,通讯通路门店!$S:$S,$G1510,通讯通路门店!$J:$J,"OPPO体验店")</f>
        <v>0</v>
      </c>
      <c r="BF1510" s="99">
        <f>SUMIFS(通讯通路门店!$X:$X,通讯通路门店!$S:$S,$G1510,通讯通路门店!$J:$J,"华为授权体验店")+SUMIFS(通讯通路门店!$AA:$AA,通讯通路门店!$S:$S,$G1510,通讯通路门店!$J:$J,"华为堡垒店")</f>
        <v>0</v>
      </c>
      <c r="BG1510" s="99">
        <f>SUMIFS(通讯通路门店!$Y:$Y,通讯通路门店!$S:$S,$G1510,通讯通路门店!$J:$J,"小米体验店")</f>
        <v>0</v>
      </c>
      <c r="BH1510" s="99">
        <f>SUMIFS(通讯通路门店!$AA:$AA,通讯通路门店!$S:$S,$G1510,通讯通路门店!$J:$J,"苹果体验店")</f>
        <v>0</v>
      </c>
      <c r="BI1510" s="99">
        <f>SUMIFS(通讯通路门店!$K:$K,通讯通路门店!$S:$S,$G1510,通讯通路门店!$J:$J,"其他品牌专卖店")</f>
        <v>0</v>
      </c>
      <c r="BJ1510" s="99">
        <f>SUMIFS(通讯通路门店!$AC:$AC,通讯通路门店!$S:$S,$G1510)</f>
        <v>0</v>
      </c>
      <c r="BK1510" s="99">
        <f>SUMIFS(通讯通路门店!$AD:$AD,通讯通路门店!$S:$S,$G1510)</f>
        <v>0</v>
      </c>
      <c r="BL1510" s="99">
        <f>SUMIFS(通讯通路门店!$AE:$AE,通讯通路门店!$S:$S,$G1510)</f>
        <v>0</v>
      </c>
      <c r="BM1510" s="99">
        <f>SUMIFS(通讯通路门店!$AF:$AF,通讯通路门店!$S:$S,$G1510)</f>
        <v>0</v>
      </c>
      <c r="BN1510" s="99">
        <f>SUMIFS(通讯通路门店!$AG:$AG,通讯通路门店!$S:$S,$G1510)</f>
        <v>0</v>
      </c>
      <c r="BO1510" s="99">
        <f>SUMIFS(通讯通路门店!$AH:$AH,通讯通路门店!$S:$S,$G1510)</f>
        <v>0</v>
      </c>
      <c r="BP1510" s="99">
        <f>SUMIFS(通讯通路门店!$AI:$AI,通讯通路门店!$S:$S,$G1510)</f>
        <v>0</v>
      </c>
      <c r="BQ1510" s="83"/>
    </row>
    <row r="1511" spans="1:69">
      <c r="A1511" s="99" t="str">
        <f>IFERROR(_xlfn.XLOOKUP($G1511,通讯通路门店!$S$4:$S$993933,通讯通路门店!$A$4:$A$993933,0,0),"")</f>
        <v>海南省</v>
      </c>
      <c r="B1511" s="99" t="str">
        <f>IFERROR(_xlfn.XLOOKUP($G1511,通讯通路门店!$S$4:$S$993933,通讯通路门店!$B$4:$B$993933,0,0),"")</f>
        <v>乐东黎族自治县</v>
      </c>
      <c r="C1511" s="99" t="str">
        <f>IFERROR(_xlfn.XLOOKUP($G1511,通讯通路门店!$S$4:$S$993933,通讯通路门店!$C$4:$C$993933,0,0),"")</f>
        <v>乐东黎族自治县</v>
      </c>
      <c r="D1511" s="99" t="str">
        <f>IFERROR(_xlfn.XLOOKUP($G1511,通讯通路门店!$S$4:$S$993933,通讯通路门店!$D$4:$D$993933,0,0),"")</f>
        <v>万冲镇</v>
      </c>
      <c r="E1511" s="83"/>
      <c r="F1511" s="83"/>
      <c r="G1511" s="101"/>
      <c r="H1511" s="102">
        <f>IFERROR(_xlfn.XLOOKUP($G1511,通讯通路门店!$S$4:$S$993933,通讯通路门店!$R$4:$R$993933,0,0),"")</f>
        <v>0</v>
      </c>
      <c r="I1511" s="83"/>
      <c r="J1511" s="83"/>
      <c r="K1511" s="83"/>
      <c r="L1511" s="83"/>
      <c r="M1511" s="83"/>
      <c r="N1511" s="83"/>
      <c r="O1511" s="83"/>
      <c r="P1511" s="83"/>
      <c r="Q1511" s="83"/>
      <c r="R1511" s="83"/>
      <c r="S1511" s="83"/>
      <c r="T1511" s="83"/>
      <c r="U1511" s="99">
        <f>COUNTIF(通讯通路门店!$S:$S,$G1511)</f>
        <v>0</v>
      </c>
      <c r="V1511" s="99">
        <f>COUNTIFS(通讯通路门店!$S:$S,$G1511,通讯通路门店!$J:$J,"综合卖场")</f>
        <v>0</v>
      </c>
      <c r="W1511" s="99">
        <f>SUMIFS(通讯通路门店!$AJ:$AJ,通讯通路门店!$S:$S,通讯客户沙盘!$G1511)</f>
        <v>0</v>
      </c>
      <c r="X1511" s="99">
        <f t="shared" si="115"/>
        <v>0</v>
      </c>
      <c r="Y1511" s="99">
        <f>COUNTIFS(通讯通路门店!$S:$S,$G1511,通讯通路门店!$J:$J,"荣耀体验店")+COUNTIFS(通讯通路门店!$S:$S,$G1511,通讯通路门店!$J:$J,"荣耀授权专卖店")</f>
        <v>0</v>
      </c>
      <c r="Z1511" s="99">
        <f>COUNTIFS(通讯通路门店!$S:$S,$G1511,通讯通路门店!$J:$J,"VIVO体验店")</f>
        <v>0</v>
      </c>
      <c r="AA1511" s="99">
        <f>COUNTIFS(通讯通路门店!$S:$S,$G1511,通讯通路门店!$J:$J,"OPPO体验店")</f>
        <v>0</v>
      </c>
      <c r="AB1511" s="99">
        <f>COUNTIFS(通讯通路门店!$S:$S,$G1511,通讯通路门店!$J:$J,"华为授权体验店")+COUNTIFS(通讯通路门店!$S:$S,$G1511,通讯通路门店!$J:$J,"华为堡垒店")</f>
        <v>0</v>
      </c>
      <c r="AC1511" s="99">
        <f>COUNTIFS(通讯通路门店!$S:$S,$G1511,通讯通路门店!$J:$J,"小米体验店")</f>
        <v>0</v>
      </c>
      <c r="AD1511" s="99">
        <f>COUNTIFS(通讯通路门店!$S:$S,$G1511,通讯通路门店!$J:$J,"苹果体验店")</f>
        <v>0</v>
      </c>
      <c r="AE1511" s="99">
        <f>COUNTIFS(通讯通路门店!$S:$S,$G1511,通讯通路门店!$J:$J,"其他品牌专卖店")</f>
        <v>0</v>
      </c>
      <c r="AF1511" s="99">
        <f>SUMIFS(通讯通路门店!$BI:$BI,通讯通路门店!$S:$S,$G1511)</f>
        <v>0</v>
      </c>
      <c r="AG1511" s="99">
        <f>SUMIFS(通讯通路门店!$BH:$BH,通讯通路门店!$S:$S,$G1511)</f>
        <v>0</v>
      </c>
      <c r="AH1511" s="99">
        <f t="shared" si="116"/>
        <v>0</v>
      </c>
      <c r="AI1511" s="99">
        <f>SUMIFS(通讯通路门店!$BB:$BB,通讯通路门店!$S:$S,$G1511)</f>
        <v>0</v>
      </c>
      <c r="AJ1511" s="99">
        <f>SUMIFS(通讯通路门店!$BE:$BE,通讯通路门店!$S:$S,$G1511)</f>
        <v>0</v>
      </c>
      <c r="AK1511" s="99">
        <f>SUMIFS(通讯通路门店!$BG:$BG,通讯通路门店!$S:$S,$G1511)</f>
        <v>0</v>
      </c>
      <c r="AL1511" s="99">
        <f>SUMIFS(通讯通路门店!$BC:$BC,通讯通路门店!$S:$S,$G1511)</f>
        <v>0</v>
      </c>
      <c r="AM1511" s="99">
        <f>SUMIFS(通讯通路门店!$BD:$BD,通讯通路门店!$S:$S,$G1511)</f>
        <v>0</v>
      </c>
      <c r="AN1511" s="99">
        <f>SUMIFS(通讯通路门店!$BF:$BF,通讯通路门店!$S:$S,$G1511)</f>
        <v>0</v>
      </c>
      <c r="AO1511" s="99">
        <f t="shared" si="117"/>
        <v>0</v>
      </c>
      <c r="AP1511" s="99">
        <f>SUMIFS(通讯通路门店!$K:$K,通讯通路门店!$S:$S,$G1511)</f>
        <v>0</v>
      </c>
      <c r="AQ1511" s="83"/>
      <c r="AR1511" s="99">
        <f>SUMIFS(通讯通路门店!$T:$T,通讯通路门店!$S:$S,$G1511)</f>
        <v>0</v>
      </c>
      <c r="AS1511" s="99">
        <f>SUMIFS(通讯通路门店!$U:$U,通讯通路门店!$S:$S,$G1511)</f>
        <v>0</v>
      </c>
      <c r="AT1511" s="99">
        <f>SUMIFS(通讯通路门店!$V:$V,通讯通路门店!$S:$S,$G1511)</f>
        <v>0</v>
      </c>
      <c r="AU1511" s="99">
        <f>SUMIFS(通讯通路门店!$W:$W,通讯通路门店!$S:$S,$G1511)</f>
        <v>0</v>
      </c>
      <c r="AV1511" s="99">
        <f>SUMIFS(通讯通路门店!$Z:$Z,通讯通路门店!$S:$S,$G1511)</f>
        <v>0</v>
      </c>
      <c r="AW1511" s="99">
        <f>SUMIFS(通讯通路门店!$AB:$AB,通讯通路门店!$S:$S,$G1511)</f>
        <v>0</v>
      </c>
      <c r="AX1511" s="99">
        <f>SUMIFS(通讯通路门店!$X:$X,通讯通路门店!$S:$S,$G1511)</f>
        <v>0</v>
      </c>
      <c r="AY1511" s="99">
        <f>SUMIFS(通讯通路门店!$Y:$Y,通讯通路门店!$S:$S,$G1511)</f>
        <v>0</v>
      </c>
      <c r="AZ1511" s="99">
        <f>SUMIFS(通讯通路门店!$AA:$AA,通讯通路门店!$S:$S,$G1511)</f>
        <v>0</v>
      </c>
      <c r="BA1511" s="99">
        <f t="shared" si="118"/>
        <v>0</v>
      </c>
      <c r="BB1511" s="99">
        <f t="shared" si="119"/>
        <v>0</v>
      </c>
      <c r="BC1511" s="99">
        <f>SUMIFS(通讯通路门店!$W:$W,通讯通路门店!$S:$S,$G1511,通讯通路门店!$J:$J,"荣耀体验店")+SUMIFS(通讯通路门店!$W:$W,通讯通路门店!$S:$S,$G1511,通讯通路门店!$J:$J,"荣耀授权专卖店")</f>
        <v>0</v>
      </c>
      <c r="BD1511" s="99">
        <f>SUMIFS(通讯通路门店!$Z:$Z,通讯通路门店!$S:$S,$G1511,通讯通路门店!$J:$J,"VIVO体验店")</f>
        <v>0</v>
      </c>
      <c r="BE1511" s="99">
        <f>SUMIFS(通讯通路门店!$AB:$AB,通讯通路门店!$S:$S,$G1511,通讯通路门店!$J:$J,"OPPO体验店")</f>
        <v>0</v>
      </c>
      <c r="BF1511" s="99">
        <f>SUMIFS(通讯通路门店!$X:$X,通讯通路门店!$S:$S,$G1511,通讯通路门店!$J:$J,"华为授权体验店")+SUMIFS(通讯通路门店!$AA:$AA,通讯通路门店!$S:$S,$G1511,通讯通路门店!$J:$J,"华为堡垒店")</f>
        <v>0</v>
      </c>
      <c r="BG1511" s="99">
        <f>SUMIFS(通讯通路门店!$Y:$Y,通讯通路门店!$S:$S,$G1511,通讯通路门店!$J:$J,"小米体验店")</f>
        <v>0</v>
      </c>
      <c r="BH1511" s="99">
        <f>SUMIFS(通讯通路门店!$AA:$AA,通讯通路门店!$S:$S,$G1511,通讯通路门店!$J:$J,"苹果体验店")</f>
        <v>0</v>
      </c>
      <c r="BI1511" s="99">
        <f>SUMIFS(通讯通路门店!$K:$K,通讯通路门店!$S:$S,$G1511,通讯通路门店!$J:$J,"其他品牌专卖店")</f>
        <v>0</v>
      </c>
      <c r="BJ1511" s="99">
        <f>SUMIFS(通讯通路门店!$AC:$AC,通讯通路门店!$S:$S,$G1511)</f>
        <v>0</v>
      </c>
      <c r="BK1511" s="99">
        <f>SUMIFS(通讯通路门店!$AD:$AD,通讯通路门店!$S:$S,$G1511)</f>
        <v>0</v>
      </c>
      <c r="BL1511" s="99">
        <f>SUMIFS(通讯通路门店!$AE:$AE,通讯通路门店!$S:$S,$G1511)</f>
        <v>0</v>
      </c>
      <c r="BM1511" s="99">
        <f>SUMIFS(通讯通路门店!$AF:$AF,通讯通路门店!$S:$S,$G1511)</f>
        <v>0</v>
      </c>
      <c r="BN1511" s="99">
        <f>SUMIFS(通讯通路门店!$AG:$AG,通讯通路门店!$S:$S,$G1511)</f>
        <v>0</v>
      </c>
      <c r="BO1511" s="99">
        <f>SUMIFS(通讯通路门店!$AH:$AH,通讯通路门店!$S:$S,$G1511)</f>
        <v>0</v>
      </c>
      <c r="BP1511" s="99">
        <f>SUMIFS(通讯通路门店!$AI:$AI,通讯通路门店!$S:$S,$G1511)</f>
        <v>0</v>
      </c>
      <c r="BQ1511" s="83"/>
    </row>
    <row r="1512" spans="1:69">
      <c r="A1512" s="99" t="str">
        <f>IFERROR(_xlfn.XLOOKUP($G1512,通讯通路门店!$S$4:$S$993933,通讯通路门店!$A$4:$A$993933,0,0),"")</f>
        <v>海南省</v>
      </c>
      <c r="B1512" s="99" t="str">
        <f>IFERROR(_xlfn.XLOOKUP($G1512,通讯通路门店!$S$4:$S$993933,通讯通路门店!$B$4:$B$993933,0,0),"")</f>
        <v>乐东黎族自治县</v>
      </c>
      <c r="C1512" s="99" t="str">
        <f>IFERROR(_xlfn.XLOOKUP($G1512,通讯通路门店!$S$4:$S$993933,通讯通路门店!$C$4:$C$993933,0,0),"")</f>
        <v>乐东黎族自治县</v>
      </c>
      <c r="D1512" s="99" t="str">
        <f>IFERROR(_xlfn.XLOOKUP($G1512,通讯通路门店!$S$4:$S$993933,通讯通路门店!$D$4:$D$993933,0,0),"")</f>
        <v>万冲镇</v>
      </c>
      <c r="E1512" s="83"/>
      <c r="F1512" s="83"/>
      <c r="G1512" s="101"/>
      <c r="H1512" s="102">
        <f>IFERROR(_xlfn.XLOOKUP($G1512,通讯通路门店!$S$4:$S$993933,通讯通路门店!$R$4:$R$993933,0,0),"")</f>
        <v>0</v>
      </c>
      <c r="I1512" s="83"/>
      <c r="J1512" s="83"/>
      <c r="K1512" s="83"/>
      <c r="L1512" s="83"/>
      <c r="M1512" s="83"/>
      <c r="N1512" s="83"/>
      <c r="O1512" s="83"/>
      <c r="P1512" s="83"/>
      <c r="Q1512" s="83"/>
      <c r="R1512" s="83"/>
      <c r="S1512" s="83"/>
      <c r="T1512" s="83"/>
      <c r="U1512" s="99">
        <f>COUNTIF(通讯通路门店!$S:$S,$G1512)</f>
        <v>0</v>
      </c>
      <c r="V1512" s="99">
        <f>COUNTIFS(通讯通路门店!$S:$S,$G1512,通讯通路门店!$J:$J,"综合卖场")</f>
        <v>0</v>
      </c>
      <c r="W1512" s="99">
        <f>SUMIFS(通讯通路门店!$AJ:$AJ,通讯通路门店!$S:$S,通讯客户沙盘!$G1512)</f>
        <v>0</v>
      </c>
      <c r="X1512" s="99">
        <f t="shared" si="115"/>
        <v>0</v>
      </c>
      <c r="Y1512" s="99">
        <f>COUNTIFS(通讯通路门店!$S:$S,$G1512,通讯通路门店!$J:$J,"荣耀体验店")+COUNTIFS(通讯通路门店!$S:$S,$G1512,通讯通路门店!$J:$J,"荣耀授权专卖店")</f>
        <v>0</v>
      </c>
      <c r="Z1512" s="99">
        <f>COUNTIFS(通讯通路门店!$S:$S,$G1512,通讯通路门店!$J:$J,"VIVO体验店")</f>
        <v>0</v>
      </c>
      <c r="AA1512" s="99">
        <f>COUNTIFS(通讯通路门店!$S:$S,$G1512,通讯通路门店!$J:$J,"OPPO体验店")</f>
        <v>0</v>
      </c>
      <c r="AB1512" s="99">
        <f>COUNTIFS(通讯通路门店!$S:$S,$G1512,通讯通路门店!$J:$J,"华为授权体验店")+COUNTIFS(通讯通路门店!$S:$S,$G1512,通讯通路门店!$J:$J,"华为堡垒店")</f>
        <v>0</v>
      </c>
      <c r="AC1512" s="99">
        <f>COUNTIFS(通讯通路门店!$S:$S,$G1512,通讯通路门店!$J:$J,"小米体验店")</f>
        <v>0</v>
      </c>
      <c r="AD1512" s="99">
        <f>COUNTIFS(通讯通路门店!$S:$S,$G1512,通讯通路门店!$J:$J,"苹果体验店")</f>
        <v>0</v>
      </c>
      <c r="AE1512" s="99">
        <f>COUNTIFS(通讯通路门店!$S:$S,$G1512,通讯通路门店!$J:$J,"其他品牌专卖店")</f>
        <v>0</v>
      </c>
      <c r="AF1512" s="99">
        <f>SUMIFS(通讯通路门店!$BI:$BI,通讯通路门店!$S:$S,$G1512)</f>
        <v>0</v>
      </c>
      <c r="AG1512" s="99">
        <f>SUMIFS(通讯通路门店!$BH:$BH,通讯通路门店!$S:$S,$G1512)</f>
        <v>0</v>
      </c>
      <c r="AH1512" s="99">
        <f t="shared" si="116"/>
        <v>0</v>
      </c>
      <c r="AI1512" s="99">
        <f>SUMIFS(通讯通路门店!$BB:$BB,通讯通路门店!$S:$S,$G1512)</f>
        <v>0</v>
      </c>
      <c r="AJ1512" s="99">
        <f>SUMIFS(通讯通路门店!$BE:$BE,通讯通路门店!$S:$S,$G1512)</f>
        <v>0</v>
      </c>
      <c r="AK1512" s="99">
        <f>SUMIFS(通讯通路门店!$BG:$BG,通讯通路门店!$S:$S,$G1512)</f>
        <v>0</v>
      </c>
      <c r="AL1512" s="99">
        <f>SUMIFS(通讯通路门店!$BC:$BC,通讯通路门店!$S:$S,$G1512)</f>
        <v>0</v>
      </c>
      <c r="AM1512" s="99">
        <f>SUMIFS(通讯通路门店!$BD:$BD,通讯通路门店!$S:$S,$G1512)</f>
        <v>0</v>
      </c>
      <c r="AN1512" s="99">
        <f>SUMIFS(通讯通路门店!$BF:$BF,通讯通路门店!$S:$S,$G1512)</f>
        <v>0</v>
      </c>
      <c r="AO1512" s="99">
        <f t="shared" si="117"/>
        <v>0</v>
      </c>
      <c r="AP1512" s="99">
        <f>SUMIFS(通讯通路门店!$K:$K,通讯通路门店!$S:$S,$G1512)</f>
        <v>0</v>
      </c>
      <c r="AQ1512" s="83"/>
      <c r="AR1512" s="99">
        <f>SUMIFS(通讯通路门店!$T:$T,通讯通路门店!$S:$S,$G1512)</f>
        <v>0</v>
      </c>
      <c r="AS1512" s="99">
        <f>SUMIFS(通讯通路门店!$U:$U,通讯通路门店!$S:$S,$G1512)</f>
        <v>0</v>
      </c>
      <c r="AT1512" s="99">
        <f>SUMIFS(通讯通路门店!$V:$V,通讯通路门店!$S:$S,$G1512)</f>
        <v>0</v>
      </c>
      <c r="AU1512" s="99">
        <f>SUMIFS(通讯通路门店!$W:$W,通讯通路门店!$S:$S,$G1512)</f>
        <v>0</v>
      </c>
      <c r="AV1512" s="99">
        <f>SUMIFS(通讯通路门店!$Z:$Z,通讯通路门店!$S:$S,$G1512)</f>
        <v>0</v>
      </c>
      <c r="AW1512" s="99">
        <f>SUMIFS(通讯通路门店!$AB:$AB,通讯通路门店!$S:$S,$G1512)</f>
        <v>0</v>
      </c>
      <c r="AX1512" s="99">
        <f>SUMIFS(通讯通路门店!$X:$X,通讯通路门店!$S:$S,$G1512)</f>
        <v>0</v>
      </c>
      <c r="AY1512" s="99">
        <f>SUMIFS(通讯通路门店!$Y:$Y,通讯通路门店!$S:$S,$G1512)</f>
        <v>0</v>
      </c>
      <c r="AZ1512" s="99">
        <f>SUMIFS(通讯通路门店!$AA:$AA,通讯通路门店!$S:$S,$G1512)</f>
        <v>0</v>
      </c>
      <c r="BA1512" s="99">
        <f t="shared" si="118"/>
        <v>0</v>
      </c>
      <c r="BB1512" s="99">
        <f t="shared" si="119"/>
        <v>0</v>
      </c>
      <c r="BC1512" s="99">
        <f>SUMIFS(通讯通路门店!$W:$W,通讯通路门店!$S:$S,$G1512,通讯通路门店!$J:$J,"荣耀体验店")+SUMIFS(通讯通路门店!$W:$W,通讯通路门店!$S:$S,$G1512,通讯通路门店!$J:$J,"荣耀授权专卖店")</f>
        <v>0</v>
      </c>
      <c r="BD1512" s="99">
        <f>SUMIFS(通讯通路门店!$Z:$Z,通讯通路门店!$S:$S,$G1512,通讯通路门店!$J:$J,"VIVO体验店")</f>
        <v>0</v>
      </c>
      <c r="BE1512" s="99">
        <f>SUMIFS(通讯通路门店!$AB:$AB,通讯通路门店!$S:$S,$G1512,通讯通路门店!$J:$J,"OPPO体验店")</f>
        <v>0</v>
      </c>
      <c r="BF1512" s="99">
        <f>SUMIFS(通讯通路门店!$X:$X,通讯通路门店!$S:$S,$G1512,通讯通路门店!$J:$J,"华为授权体验店")+SUMIFS(通讯通路门店!$AA:$AA,通讯通路门店!$S:$S,$G1512,通讯通路门店!$J:$J,"华为堡垒店")</f>
        <v>0</v>
      </c>
      <c r="BG1512" s="99">
        <f>SUMIFS(通讯通路门店!$Y:$Y,通讯通路门店!$S:$S,$G1512,通讯通路门店!$J:$J,"小米体验店")</f>
        <v>0</v>
      </c>
      <c r="BH1512" s="99">
        <f>SUMIFS(通讯通路门店!$AA:$AA,通讯通路门店!$S:$S,$G1512,通讯通路门店!$J:$J,"苹果体验店")</f>
        <v>0</v>
      </c>
      <c r="BI1512" s="99">
        <f>SUMIFS(通讯通路门店!$K:$K,通讯通路门店!$S:$S,$G1512,通讯通路门店!$J:$J,"其他品牌专卖店")</f>
        <v>0</v>
      </c>
      <c r="BJ1512" s="99">
        <f>SUMIFS(通讯通路门店!$AC:$AC,通讯通路门店!$S:$S,$G1512)</f>
        <v>0</v>
      </c>
      <c r="BK1512" s="99">
        <f>SUMIFS(通讯通路门店!$AD:$AD,通讯通路门店!$S:$S,$G1512)</f>
        <v>0</v>
      </c>
      <c r="BL1512" s="99">
        <f>SUMIFS(通讯通路门店!$AE:$AE,通讯通路门店!$S:$S,$G1512)</f>
        <v>0</v>
      </c>
      <c r="BM1512" s="99">
        <f>SUMIFS(通讯通路门店!$AF:$AF,通讯通路门店!$S:$S,$G1512)</f>
        <v>0</v>
      </c>
      <c r="BN1512" s="99">
        <f>SUMIFS(通讯通路门店!$AG:$AG,通讯通路门店!$S:$S,$G1512)</f>
        <v>0</v>
      </c>
      <c r="BO1512" s="99">
        <f>SUMIFS(通讯通路门店!$AH:$AH,通讯通路门店!$S:$S,$G1512)</f>
        <v>0</v>
      </c>
      <c r="BP1512" s="99">
        <f>SUMIFS(通讯通路门店!$AI:$AI,通讯通路门店!$S:$S,$G1512)</f>
        <v>0</v>
      </c>
      <c r="BQ1512" s="83"/>
    </row>
    <row r="1513" spans="1:69">
      <c r="A1513" s="99" t="str">
        <f>IFERROR(_xlfn.XLOOKUP($G1513,通讯通路门店!$S$4:$S$993933,通讯通路门店!$A$4:$A$993933,0,0),"")</f>
        <v>海南省</v>
      </c>
      <c r="B1513" s="99" t="str">
        <f>IFERROR(_xlfn.XLOOKUP($G1513,通讯通路门店!$S$4:$S$993933,通讯通路门店!$B$4:$B$993933,0,0),"")</f>
        <v>乐东黎族自治县</v>
      </c>
      <c r="C1513" s="99" t="str">
        <f>IFERROR(_xlfn.XLOOKUP($G1513,通讯通路门店!$S$4:$S$993933,通讯通路门店!$C$4:$C$993933,0,0),"")</f>
        <v>乐东黎族自治县</v>
      </c>
      <c r="D1513" s="99" t="str">
        <f>IFERROR(_xlfn.XLOOKUP($G1513,通讯通路门店!$S$4:$S$993933,通讯通路门店!$D$4:$D$993933,0,0),"")</f>
        <v>万冲镇</v>
      </c>
      <c r="E1513" s="83"/>
      <c r="F1513" s="83"/>
      <c r="G1513" s="101"/>
      <c r="H1513" s="102">
        <f>IFERROR(_xlfn.XLOOKUP($G1513,通讯通路门店!$S$4:$S$993933,通讯通路门店!$R$4:$R$993933,0,0),"")</f>
        <v>0</v>
      </c>
      <c r="I1513" s="83"/>
      <c r="J1513" s="83"/>
      <c r="K1513" s="83"/>
      <c r="L1513" s="83"/>
      <c r="M1513" s="83"/>
      <c r="N1513" s="83"/>
      <c r="O1513" s="83"/>
      <c r="P1513" s="83"/>
      <c r="Q1513" s="83"/>
      <c r="R1513" s="83"/>
      <c r="S1513" s="83"/>
      <c r="T1513" s="83"/>
      <c r="U1513" s="99">
        <f>COUNTIF(通讯通路门店!$S:$S,$G1513)</f>
        <v>0</v>
      </c>
      <c r="V1513" s="99">
        <f>COUNTIFS(通讯通路门店!$S:$S,$G1513,通讯通路门店!$J:$J,"综合卖场")</f>
        <v>0</v>
      </c>
      <c r="W1513" s="99">
        <f>SUMIFS(通讯通路门店!$AJ:$AJ,通讯通路门店!$S:$S,通讯客户沙盘!$G1513)</f>
        <v>0</v>
      </c>
      <c r="X1513" s="99">
        <f t="shared" si="115"/>
        <v>0</v>
      </c>
      <c r="Y1513" s="99">
        <f>COUNTIFS(通讯通路门店!$S:$S,$G1513,通讯通路门店!$J:$J,"荣耀体验店")+COUNTIFS(通讯通路门店!$S:$S,$G1513,通讯通路门店!$J:$J,"荣耀授权专卖店")</f>
        <v>0</v>
      </c>
      <c r="Z1513" s="99">
        <f>COUNTIFS(通讯通路门店!$S:$S,$G1513,通讯通路门店!$J:$J,"VIVO体验店")</f>
        <v>0</v>
      </c>
      <c r="AA1513" s="99">
        <f>COUNTIFS(通讯通路门店!$S:$S,$G1513,通讯通路门店!$J:$J,"OPPO体验店")</f>
        <v>0</v>
      </c>
      <c r="AB1513" s="99">
        <f>COUNTIFS(通讯通路门店!$S:$S,$G1513,通讯通路门店!$J:$J,"华为授权体验店")+COUNTIFS(通讯通路门店!$S:$S,$G1513,通讯通路门店!$J:$J,"华为堡垒店")</f>
        <v>0</v>
      </c>
      <c r="AC1513" s="99">
        <f>COUNTIFS(通讯通路门店!$S:$S,$G1513,通讯通路门店!$J:$J,"小米体验店")</f>
        <v>0</v>
      </c>
      <c r="AD1513" s="99">
        <f>COUNTIFS(通讯通路门店!$S:$S,$G1513,通讯通路门店!$J:$J,"苹果体验店")</f>
        <v>0</v>
      </c>
      <c r="AE1513" s="99">
        <f>COUNTIFS(通讯通路门店!$S:$S,$G1513,通讯通路门店!$J:$J,"其他品牌专卖店")</f>
        <v>0</v>
      </c>
      <c r="AF1513" s="99">
        <f>SUMIFS(通讯通路门店!$BI:$BI,通讯通路门店!$S:$S,$G1513)</f>
        <v>0</v>
      </c>
      <c r="AG1513" s="99">
        <f>SUMIFS(通讯通路门店!$BH:$BH,通讯通路门店!$S:$S,$G1513)</f>
        <v>0</v>
      </c>
      <c r="AH1513" s="99">
        <f t="shared" si="116"/>
        <v>0</v>
      </c>
      <c r="AI1513" s="99">
        <f>SUMIFS(通讯通路门店!$BB:$BB,通讯通路门店!$S:$S,$G1513)</f>
        <v>0</v>
      </c>
      <c r="AJ1513" s="99">
        <f>SUMIFS(通讯通路门店!$BE:$BE,通讯通路门店!$S:$S,$G1513)</f>
        <v>0</v>
      </c>
      <c r="AK1513" s="99">
        <f>SUMIFS(通讯通路门店!$BG:$BG,通讯通路门店!$S:$S,$G1513)</f>
        <v>0</v>
      </c>
      <c r="AL1513" s="99">
        <f>SUMIFS(通讯通路门店!$BC:$BC,通讯通路门店!$S:$S,$G1513)</f>
        <v>0</v>
      </c>
      <c r="AM1513" s="99">
        <f>SUMIFS(通讯通路门店!$BD:$BD,通讯通路门店!$S:$S,$G1513)</f>
        <v>0</v>
      </c>
      <c r="AN1513" s="99">
        <f>SUMIFS(通讯通路门店!$BF:$BF,通讯通路门店!$S:$S,$G1513)</f>
        <v>0</v>
      </c>
      <c r="AO1513" s="99">
        <f t="shared" si="117"/>
        <v>0</v>
      </c>
      <c r="AP1513" s="99">
        <f>SUMIFS(通讯通路门店!$K:$K,通讯通路门店!$S:$S,$G1513)</f>
        <v>0</v>
      </c>
      <c r="AQ1513" s="83"/>
      <c r="AR1513" s="99">
        <f>SUMIFS(通讯通路门店!$T:$T,通讯通路门店!$S:$S,$G1513)</f>
        <v>0</v>
      </c>
      <c r="AS1513" s="99">
        <f>SUMIFS(通讯通路门店!$U:$U,通讯通路门店!$S:$S,$G1513)</f>
        <v>0</v>
      </c>
      <c r="AT1513" s="99">
        <f>SUMIFS(通讯通路门店!$V:$V,通讯通路门店!$S:$S,$G1513)</f>
        <v>0</v>
      </c>
      <c r="AU1513" s="99">
        <f>SUMIFS(通讯通路门店!$W:$W,通讯通路门店!$S:$S,$G1513)</f>
        <v>0</v>
      </c>
      <c r="AV1513" s="99">
        <f>SUMIFS(通讯通路门店!$Z:$Z,通讯通路门店!$S:$S,$G1513)</f>
        <v>0</v>
      </c>
      <c r="AW1513" s="99">
        <f>SUMIFS(通讯通路门店!$AB:$AB,通讯通路门店!$S:$S,$G1513)</f>
        <v>0</v>
      </c>
      <c r="AX1513" s="99">
        <f>SUMIFS(通讯通路门店!$X:$X,通讯通路门店!$S:$S,$G1513)</f>
        <v>0</v>
      </c>
      <c r="AY1513" s="99">
        <f>SUMIFS(通讯通路门店!$Y:$Y,通讯通路门店!$S:$S,$G1513)</f>
        <v>0</v>
      </c>
      <c r="AZ1513" s="99">
        <f>SUMIFS(通讯通路门店!$AA:$AA,通讯通路门店!$S:$S,$G1513)</f>
        <v>0</v>
      </c>
      <c r="BA1513" s="99">
        <f t="shared" si="118"/>
        <v>0</v>
      </c>
      <c r="BB1513" s="99">
        <f t="shared" si="119"/>
        <v>0</v>
      </c>
      <c r="BC1513" s="99">
        <f>SUMIFS(通讯通路门店!$W:$W,通讯通路门店!$S:$S,$G1513,通讯通路门店!$J:$J,"荣耀体验店")+SUMIFS(通讯通路门店!$W:$W,通讯通路门店!$S:$S,$G1513,通讯通路门店!$J:$J,"荣耀授权专卖店")</f>
        <v>0</v>
      </c>
      <c r="BD1513" s="99">
        <f>SUMIFS(通讯通路门店!$Z:$Z,通讯通路门店!$S:$S,$G1513,通讯通路门店!$J:$J,"VIVO体验店")</f>
        <v>0</v>
      </c>
      <c r="BE1513" s="99">
        <f>SUMIFS(通讯通路门店!$AB:$AB,通讯通路门店!$S:$S,$G1513,通讯通路门店!$J:$J,"OPPO体验店")</f>
        <v>0</v>
      </c>
      <c r="BF1513" s="99">
        <f>SUMIFS(通讯通路门店!$X:$X,通讯通路门店!$S:$S,$G1513,通讯通路门店!$J:$J,"华为授权体验店")+SUMIFS(通讯通路门店!$AA:$AA,通讯通路门店!$S:$S,$G1513,通讯通路门店!$J:$J,"华为堡垒店")</f>
        <v>0</v>
      </c>
      <c r="BG1513" s="99">
        <f>SUMIFS(通讯通路门店!$Y:$Y,通讯通路门店!$S:$S,$G1513,通讯通路门店!$J:$J,"小米体验店")</f>
        <v>0</v>
      </c>
      <c r="BH1513" s="99">
        <f>SUMIFS(通讯通路门店!$AA:$AA,通讯通路门店!$S:$S,$G1513,通讯通路门店!$J:$J,"苹果体验店")</f>
        <v>0</v>
      </c>
      <c r="BI1513" s="99">
        <f>SUMIFS(通讯通路门店!$K:$K,通讯通路门店!$S:$S,$G1513,通讯通路门店!$J:$J,"其他品牌专卖店")</f>
        <v>0</v>
      </c>
      <c r="BJ1513" s="99">
        <f>SUMIFS(通讯通路门店!$AC:$AC,通讯通路门店!$S:$S,$G1513)</f>
        <v>0</v>
      </c>
      <c r="BK1513" s="99">
        <f>SUMIFS(通讯通路门店!$AD:$AD,通讯通路门店!$S:$S,$G1513)</f>
        <v>0</v>
      </c>
      <c r="BL1513" s="99">
        <f>SUMIFS(通讯通路门店!$AE:$AE,通讯通路门店!$S:$S,$G1513)</f>
        <v>0</v>
      </c>
      <c r="BM1513" s="99">
        <f>SUMIFS(通讯通路门店!$AF:$AF,通讯通路门店!$S:$S,$G1513)</f>
        <v>0</v>
      </c>
      <c r="BN1513" s="99">
        <f>SUMIFS(通讯通路门店!$AG:$AG,通讯通路门店!$S:$S,$G1513)</f>
        <v>0</v>
      </c>
      <c r="BO1513" s="99">
        <f>SUMIFS(通讯通路门店!$AH:$AH,通讯通路门店!$S:$S,$G1513)</f>
        <v>0</v>
      </c>
      <c r="BP1513" s="99">
        <f>SUMIFS(通讯通路门店!$AI:$AI,通讯通路门店!$S:$S,$G1513)</f>
        <v>0</v>
      </c>
      <c r="BQ1513" s="83"/>
    </row>
    <row r="1514" spans="1:69">
      <c r="A1514" s="99" t="str">
        <f>IFERROR(_xlfn.XLOOKUP($G1514,通讯通路门店!$S$4:$S$993933,通讯通路门店!$A$4:$A$993933,0,0),"")</f>
        <v>海南省</v>
      </c>
      <c r="B1514" s="99" t="str">
        <f>IFERROR(_xlfn.XLOOKUP($G1514,通讯通路门店!$S$4:$S$993933,通讯通路门店!$B$4:$B$993933,0,0),"")</f>
        <v>乐东黎族自治县</v>
      </c>
      <c r="C1514" s="99" t="str">
        <f>IFERROR(_xlfn.XLOOKUP($G1514,通讯通路门店!$S$4:$S$993933,通讯通路门店!$C$4:$C$993933,0,0),"")</f>
        <v>乐东黎族自治县</v>
      </c>
      <c r="D1514" s="99" t="str">
        <f>IFERROR(_xlfn.XLOOKUP($G1514,通讯通路门店!$S$4:$S$993933,通讯通路门店!$D$4:$D$993933,0,0),"")</f>
        <v>万冲镇</v>
      </c>
      <c r="E1514" s="83"/>
      <c r="F1514" s="83"/>
      <c r="G1514" s="101"/>
      <c r="H1514" s="102">
        <f>IFERROR(_xlfn.XLOOKUP($G1514,通讯通路门店!$S$4:$S$993933,通讯通路门店!$R$4:$R$993933,0,0),"")</f>
        <v>0</v>
      </c>
      <c r="I1514" s="83"/>
      <c r="J1514" s="83"/>
      <c r="K1514" s="83"/>
      <c r="L1514" s="83"/>
      <c r="M1514" s="83"/>
      <c r="N1514" s="83"/>
      <c r="O1514" s="83"/>
      <c r="P1514" s="83"/>
      <c r="Q1514" s="83"/>
      <c r="R1514" s="83"/>
      <c r="S1514" s="83"/>
      <c r="T1514" s="83"/>
      <c r="U1514" s="99">
        <f>COUNTIF(通讯通路门店!$S:$S,$G1514)</f>
        <v>0</v>
      </c>
      <c r="V1514" s="99">
        <f>COUNTIFS(通讯通路门店!$S:$S,$G1514,通讯通路门店!$J:$J,"综合卖场")</f>
        <v>0</v>
      </c>
      <c r="W1514" s="99">
        <f>SUMIFS(通讯通路门店!$AJ:$AJ,通讯通路门店!$S:$S,通讯客户沙盘!$G1514)</f>
        <v>0</v>
      </c>
      <c r="X1514" s="99">
        <f t="shared" si="115"/>
        <v>0</v>
      </c>
      <c r="Y1514" s="99">
        <f>COUNTIFS(通讯通路门店!$S:$S,$G1514,通讯通路门店!$J:$J,"荣耀体验店")+COUNTIFS(通讯通路门店!$S:$S,$G1514,通讯通路门店!$J:$J,"荣耀授权专卖店")</f>
        <v>0</v>
      </c>
      <c r="Z1514" s="99">
        <f>COUNTIFS(通讯通路门店!$S:$S,$G1514,通讯通路门店!$J:$J,"VIVO体验店")</f>
        <v>0</v>
      </c>
      <c r="AA1514" s="99">
        <f>COUNTIFS(通讯通路门店!$S:$S,$G1514,通讯通路门店!$J:$J,"OPPO体验店")</f>
        <v>0</v>
      </c>
      <c r="AB1514" s="99">
        <f>COUNTIFS(通讯通路门店!$S:$S,$G1514,通讯通路门店!$J:$J,"华为授权体验店")+COUNTIFS(通讯通路门店!$S:$S,$G1514,通讯通路门店!$J:$J,"华为堡垒店")</f>
        <v>0</v>
      </c>
      <c r="AC1514" s="99">
        <f>COUNTIFS(通讯通路门店!$S:$S,$G1514,通讯通路门店!$J:$J,"小米体验店")</f>
        <v>0</v>
      </c>
      <c r="AD1514" s="99">
        <f>COUNTIFS(通讯通路门店!$S:$S,$G1514,通讯通路门店!$J:$J,"苹果体验店")</f>
        <v>0</v>
      </c>
      <c r="AE1514" s="99">
        <f>COUNTIFS(通讯通路门店!$S:$S,$G1514,通讯通路门店!$J:$J,"其他品牌专卖店")</f>
        <v>0</v>
      </c>
      <c r="AF1514" s="99">
        <f>SUMIFS(通讯通路门店!$BI:$BI,通讯通路门店!$S:$S,$G1514)</f>
        <v>0</v>
      </c>
      <c r="AG1514" s="99">
        <f>SUMIFS(通讯通路门店!$BH:$BH,通讯通路门店!$S:$S,$G1514)</f>
        <v>0</v>
      </c>
      <c r="AH1514" s="99">
        <f t="shared" si="116"/>
        <v>0</v>
      </c>
      <c r="AI1514" s="99">
        <f>SUMIFS(通讯通路门店!$BB:$BB,通讯通路门店!$S:$S,$G1514)</f>
        <v>0</v>
      </c>
      <c r="AJ1514" s="99">
        <f>SUMIFS(通讯通路门店!$BE:$BE,通讯通路门店!$S:$S,$G1514)</f>
        <v>0</v>
      </c>
      <c r="AK1514" s="99">
        <f>SUMIFS(通讯通路门店!$BG:$BG,通讯通路门店!$S:$S,$G1514)</f>
        <v>0</v>
      </c>
      <c r="AL1514" s="99">
        <f>SUMIFS(通讯通路门店!$BC:$BC,通讯通路门店!$S:$S,$G1514)</f>
        <v>0</v>
      </c>
      <c r="AM1514" s="99">
        <f>SUMIFS(通讯通路门店!$BD:$BD,通讯通路门店!$S:$S,$G1514)</f>
        <v>0</v>
      </c>
      <c r="AN1514" s="99">
        <f>SUMIFS(通讯通路门店!$BF:$BF,通讯通路门店!$S:$S,$G1514)</f>
        <v>0</v>
      </c>
      <c r="AO1514" s="99">
        <f t="shared" si="117"/>
        <v>0</v>
      </c>
      <c r="AP1514" s="99">
        <f>SUMIFS(通讯通路门店!$K:$K,通讯通路门店!$S:$S,$G1514)</f>
        <v>0</v>
      </c>
      <c r="AQ1514" s="83"/>
      <c r="AR1514" s="99">
        <f>SUMIFS(通讯通路门店!$T:$T,通讯通路门店!$S:$S,$G1514)</f>
        <v>0</v>
      </c>
      <c r="AS1514" s="99">
        <f>SUMIFS(通讯通路门店!$U:$U,通讯通路门店!$S:$S,$G1514)</f>
        <v>0</v>
      </c>
      <c r="AT1514" s="99">
        <f>SUMIFS(通讯通路门店!$V:$V,通讯通路门店!$S:$S,$G1514)</f>
        <v>0</v>
      </c>
      <c r="AU1514" s="99">
        <f>SUMIFS(通讯通路门店!$W:$W,通讯通路门店!$S:$S,$G1514)</f>
        <v>0</v>
      </c>
      <c r="AV1514" s="99">
        <f>SUMIFS(通讯通路门店!$Z:$Z,通讯通路门店!$S:$S,$G1514)</f>
        <v>0</v>
      </c>
      <c r="AW1514" s="99">
        <f>SUMIFS(通讯通路门店!$AB:$AB,通讯通路门店!$S:$S,$G1514)</f>
        <v>0</v>
      </c>
      <c r="AX1514" s="99">
        <f>SUMIFS(通讯通路门店!$X:$X,通讯通路门店!$S:$S,$G1514)</f>
        <v>0</v>
      </c>
      <c r="AY1514" s="99">
        <f>SUMIFS(通讯通路门店!$Y:$Y,通讯通路门店!$S:$S,$G1514)</f>
        <v>0</v>
      </c>
      <c r="AZ1514" s="99">
        <f>SUMIFS(通讯通路门店!$AA:$AA,通讯通路门店!$S:$S,$G1514)</f>
        <v>0</v>
      </c>
      <c r="BA1514" s="99">
        <f t="shared" si="118"/>
        <v>0</v>
      </c>
      <c r="BB1514" s="99">
        <f t="shared" si="119"/>
        <v>0</v>
      </c>
      <c r="BC1514" s="99">
        <f>SUMIFS(通讯通路门店!$W:$W,通讯通路门店!$S:$S,$G1514,通讯通路门店!$J:$J,"荣耀体验店")+SUMIFS(通讯通路门店!$W:$W,通讯通路门店!$S:$S,$G1514,通讯通路门店!$J:$J,"荣耀授权专卖店")</f>
        <v>0</v>
      </c>
      <c r="BD1514" s="99">
        <f>SUMIFS(通讯通路门店!$Z:$Z,通讯通路门店!$S:$S,$G1514,通讯通路门店!$J:$J,"VIVO体验店")</f>
        <v>0</v>
      </c>
      <c r="BE1514" s="99">
        <f>SUMIFS(通讯通路门店!$AB:$AB,通讯通路门店!$S:$S,$G1514,通讯通路门店!$J:$J,"OPPO体验店")</f>
        <v>0</v>
      </c>
      <c r="BF1514" s="99">
        <f>SUMIFS(通讯通路门店!$X:$X,通讯通路门店!$S:$S,$G1514,通讯通路门店!$J:$J,"华为授权体验店")+SUMIFS(通讯通路门店!$AA:$AA,通讯通路门店!$S:$S,$G1514,通讯通路门店!$J:$J,"华为堡垒店")</f>
        <v>0</v>
      </c>
      <c r="BG1514" s="99">
        <f>SUMIFS(通讯通路门店!$Y:$Y,通讯通路门店!$S:$S,$G1514,通讯通路门店!$J:$J,"小米体验店")</f>
        <v>0</v>
      </c>
      <c r="BH1514" s="99">
        <f>SUMIFS(通讯通路门店!$AA:$AA,通讯通路门店!$S:$S,$G1514,通讯通路门店!$J:$J,"苹果体验店")</f>
        <v>0</v>
      </c>
      <c r="BI1514" s="99">
        <f>SUMIFS(通讯通路门店!$K:$K,通讯通路门店!$S:$S,$G1514,通讯通路门店!$J:$J,"其他品牌专卖店")</f>
        <v>0</v>
      </c>
      <c r="BJ1514" s="99">
        <f>SUMIFS(通讯通路门店!$AC:$AC,通讯通路门店!$S:$S,$G1514)</f>
        <v>0</v>
      </c>
      <c r="BK1514" s="99">
        <f>SUMIFS(通讯通路门店!$AD:$AD,通讯通路门店!$S:$S,$G1514)</f>
        <v>0</v>
      </c>
      <c r="BL1514" s="99">
        <f>SUMIFS(通讯通路门店!$AE:$AE,通讯通路门店!$S:$S,$G1514)</f>
        <v>0</v>
      </c>
      <c r="BM1514" s="99">
        <f>SUMIFS(通讯通路门店!$AF:$AF,通讯通路门店!$S:$S,$G1514)</f>
        <v>0</v>
      </c>
      <c r="BN1514" s="99">
        <f>SUMIFS(通讯通路门店!$AG:$AG,通讯通路门店!$S:$S,$G1514)</f>
        <v>0</v>
      </c>
      <c r="BO1514" s="99">
        <f>SUMIFS(通讯通路门店!$AH:$AH,通讯通路门店!$S:$S,$G1514)</f>
        <v>0</v>
      </c>
      <c r="BP1514" s="99">
        <f>SUMIFS(通讯通路门店!$AI:$AI,通讯通路门店!$S:$S,$G1514)</f>
        <v>0</v>
      </c>
      <c r="BQ1514" s="83"/>
    </row>
    <row r="1515" spans="1:69">
      <c r="A1515" s="99" t="str">
        <f>IFERROR(_xlfn.XLOOKUP($G1515,通讯通路门店!$S$4:$S$993933,通讯通路门店!$A$4:$A$993933,0,0),"")</f>
        <v>海南省</v>
      </c>
      <c r="B1515" s="99" t="str">
        <f>IFERROR(_xlfn.XLOOKUP($G1515,通讯通路门店!$S$4:$S$993933,通讯通路门店!$B$4:$B$993933,0,0),"")</f>
        <v>乐东黎族自治县</v>
      </c>
      <c r="C1515" s="99" t="str">
        <f>IFERROR(_xlfn.XLOOKUP($G1515,通讯通路门店!$S$4:$S$993933,通讯通路门店!$C$4:$C$993933,0,0),"")</f>
        <v>乐东黎族自治县</v>
      </c>
      <c r="D1515" s="99" t="str">
        <f>IFERROR(_xlfn.XLOOKUP($G1515,通讯通路门店!$S$4:$S$993933,通讯通路门店!$D$4:$D$993933,0,0),"")</f>
        <v>万冲镇</v>
      </c>
      <c r="E1515" s="83"/>
      <c r="F1515" s="83"/>
      <c r="G1515" s="101"/>
      <c r="H1515" s="102">
        <f>IFERROR(_xlfn.XLOOKUP($G1515,通讯通路门店!$S$4:$S$993933,通讯通路门店!$R$4:$R$993933,0,0),"")</f>
        <v>0</v>
      </c>
      <c r="I1515" s="83"/>
      <c r="J1515" s="83"/>
      <c r="K1515" s="83"/>
      <c r="L1515" s="83"/>
      <c r="M1515" s="83"/>
      <c r="N1515" s="83"/>
      <c r="O1515" s="83"/>
      <c r="P1515" s="83"/>
      <c r="Q1515" s="83"/>
      <c r="R1515" s="83"/>
      <c r="S1515" s="83"/>
      <c r="T1515" s="83"/>
      <c r="U1515" s="99">
        <f>COUNTIF(通讯通路门店!$S:$S,$G1515)</f>
        <v>0</v>
      </c>
      <c r="V1515" s="99">
        <f>COUNTIFS(通讯通路门店!$S:$S,$G1515,通讯通路门店!$J:$J,"综合卖场")</f>
        <v>0</v>
      </c>
      <c r="W1515" s="99">
        <f>SUMIFS(通讯通路门店!$AJ:$AJ,通讯通路门店!$S:$S,通讯客户沙盘!$G1515)</f>
        <v>0</v>
      </c>
      <c r="X1515" s="99">
        <f t="shared" si="115"/>
        <v>0</v>
      </c>
      <c r="Y1515" s="99">
        <f>COUNTIFS(通讯通路门店!$S:$S,$G1515,通讯通路门店!$J:$J,"荣耀体验店")+COUNTIFS(通讯通路门店!$S:$S,$G1515,通讯通路门店!$J:$J,"荣耀授权专卖店")</f>
        <v>0</v>
      </c>
      <c r="Z1515" s="99">
        <f>COUNTIFS(通讯通路门店!$S:$S,$G1515,通讯通路门店!$J:$J,"VIVO体验店")</f>
        <v>0</v>
      </c>
      <c r="AA1515" s="99">
        <f>COUNTIFS(通讯通路门店!$S:$S,$G1515,通讯通路门店!$J:$J,"OPPO体验店")</f>
        <v>0</v>
      </c>
      <c r="AB1515" s="99">
        <f>COUNTIFS(通讯通路门店!$S:$S,$G1515,通讯通路门店!$J:$J,"华为授权体验店")+COUNTIFS(通讯通路门店!$S:$S,$G1515,通讯通路门店!$J:$J,"华为堡垒店")</f>
        <v>0</v>
      </c>
      <c r="AC1515" s="99">
        <f>COUNTIFS(通讯通路门店!$S:$S,$G1515,通讯通路门店!$J:$J,"小米体验店")</f>
        <v>0</v>
      </c>
      <c r="AD1515" s="99">
        <f>COUNTIFS(通讯通路门店!$S:$S,$G1515,通讯通路门店!$J:$J,"苹果体验店")</f>
        <v>0</v>
      </c>
      <c r="AE1515" s="99">
        <f>COUNTIFS(通讯通路门店!$S:$S,$G1515,通讯通路门店!$J:$J,"其他品牌专卖店")</f>
        <v>0</v>
      </c>
      <c r="AF1515" s="99">
        <f>SUMIFS(通讯通路门店!$BI:$BI,通讯通路门店!$S:$S,$G1515)</f>
        <v>0</v>
      </c>
      <c r="AG1515" s="99">
        <f>SUMIFS(通讯通路门店!$BH:$BH,通讯通路门店!$S:$S,$G1515)</f>
        <v>0</v>
      </c>
      <c r="AH1515" s="99">
        <f t="shared" si="116"/>
        <v>0</v>
      </c>
      <c r="AI1515" s="99">
        <f>SUMIFS(通讯通路门店!$BB:$BB,通讯通路门店!$S:$S,$G1515)</f>
        <v>0</v>
      </c>
      <c r="AJ1515" s="99">
        <f>SUMIFS(通讯通路门店!$BE:$BE,通讯通路门店!$S:$S,$G1515)</f>
        <v>0</v>
      </c>
      <c r="AK1515" s="99">
        <f>SUMIFS(通讯通路门店!$BG:$BG,通讯通路门店!$S:$S,$G1515)</f>
        <v>0</v>
      </c>
      <c r="AL1515" s="99">
        <f>SUMIFS(通讯通路门店!$BC:$BC,通讯通路门店!$S:$S,$G1515)</f>
        <v>0</v>
      </c>
      <c r="AM1515" s="99">
        <f>SUMIFS(通讯通路门店!$BD:$BD,通讯通路门店!$S:$S,$G1515)</f>
        <v>0</v>
      </c>
      <c r="AN1515" s="99">
        <f>SUMIFS(通讯通路门店!$BF:$BF,通讯通路门店!$S:$S,$G1515)</f>
        <v>0</v>
      </c>
      <c r="AO1515" s="99">
        <f t="shared" si="117"/>
        <v>0</v>
      </c>
      <c r="AP1515" s="99">
        <f>SUMIFS(通讯通路门店!$K:$K,通讯通路门店!$S:$S,$G1515)</f>
        <v>0</v>
      </c>
      <c r="AQ1515" s="83"/>
      <c r="AR1515" s="99">
        <f>SUMIFS(通讯通路门店!$T:$T,通讯通路门店!$S:$S,$G1515)</f>
        <v>0</v>
      </c>
      <c r="AS1515" s="99">
        <f>SUMIFS(通讯通路门店!$U:$U,通讯通路门店!$S:$S,$G1515)</f>
        <v>0</v>
      </c>
      <c r="AT1515" s="99">
        <f>SUMIFS(通讯通路门店!$V:$V,通讯通路门店!$S:$S,$G1515)</f>
        <v>0</v>
      </c>
      <c r="AU1515" s="99">
        <f>SUMIFS(通讯通路门店!$W:$W,通讯通路门店!$S:$S,$G1515)</f>
        <v>0</v>
      </c>
      <c r="AV1515" s="99">
        <f>SUMIFS(通讯通路门店!$Z:$Z,通讯通路门店!$S:$S,$G1515)</f>
        <v>0</v>
      </c>
      <c r="AW1515" s="99">
        <f>SUMIFS(通讯通路门店!$AB:$AB,通讯通路门店!$S:$S,$G1515)</f>
        <v>0</v>
      </c>
      <c r="AX1515" s="99">
        <f>SUMIFS(通讯通路门店!$X:$X,通讯通路门店!$S:$S,$G1515)</f>
        <v>0</v>
      </c>
      <c r="AY1515" s="99">
        <f>SUMIFS(通讯通路门店!$Y:$Y,通讯通路门店!$S:$S,$G1515)</f>
        <v>0</v>
      </c>
      <c r="AZ1515" s="99">
        <f>SUMIFS(通讯通路门店!$AA:$AA,通讯通路门店!$S:$S,$G1515)</f>
        <v>0</v>
      </c>
      <c r="BA1515" s="99">
        <f t="shared" si="118"/>
        <v>0</v>
      </c>
      <c r="BB1515" s="99">
        <f t="shared" si="119"/>
        <v>0</v>
      </c>
      <c r="BC1515" s="99">
        <f>SUMIFS(通讯通路门店!$W:$W,通讯通路门店!$S:$S,$G1515,通讯通路门店!$J:$J,"荣耀体验店")+SUMIFS(通讯通路门店!$W:$W,通讯通路门店!$S:$S,$G1515,通讯通路门店!$J:$J,"荣耀授权专卖店")</f>
        <v>0</v>
      </c>
      <c r="BD1515" s="99">
        <f>SUMIFS(通讯通路门店!$Z:$Z,通讯通路门店!$S:$S,$G1515,通讯通路门店!$J:$J,"VIVO体验店")</f>
        <v>0</v>
      </c>
      <c r="BE1515" s="99">
        <f>SUMIFS(通讯通路门店!$AB:$AB,通讯通路门店!$S:$S,$G1515,通讯通路门店!$J:$J,"OPPO体验店")</f>
        <v>0</v>
      </c>
      <c r="BF1515" s="99">
        <f>SUMIFS(通讯通路门店!$X:$X,通讯通路门店!$S:$S,$G1515,通讯通路门店!$J:$J,"华为授权体验店")+SUMIFS(通讯通路门店!$AA:$AA,通讯通路门店!$S:$S,$G1515,通讯通路门店!$J:$J,"华为堡垒店")</f>
        <v>0</v>
      </c>
      <c r="BG1515" s="99">
        <f>SUMIFS(通讯通路门店!$Y:$Y,通讯通路门店!$S:$S,$G1515,通讯通路门店!$J:$J,"小米体验店")</f>
        <v>0</v>
      </c>
      <c r="BH1515" s="99">
        <f>SUMIFS(通讯通路门店!$AA:$AA,通讯通路门店!$S:$S,$G1515,通讯通路门店!$J:$J,"苹果体验店")</f>
        <v>0</v>
      </c>
      <c r="BI1515" s="99">
        <f>SUMIFS(通讯通路门店!$K:$K,通讯通路门店!$S:$S,$G1515,通讯通路门店!$J:$J,"其他品牌专卖店")</f>
        <v>0</v>
      </c>
      <c r="BJ1515" s="99">
        <f>SUMIFS(通讯通路门店!$AC:$AC,通讯通路门店!$S:$S,$G1515)</f>
        <v>0</v>
      </c>
      <c r="BK1515" s="99">
        <f>SUMIFS(通讯通路门店!$AD:$AD,通讯通路门店!$S:$S,$G1515)</f>
        <v>0</v>
      </c>
      <c r="BL1515" s="99">
        <f>SUMIFS(通讯通路门店!$AE:$AE,通讯通路门店!$S:$S,$G1515)</f>
        <v>0</v>
      </c>
      <c r="BM1515" s="99">
        <f>SUMIFS(通讯通路门店!$AF:$AF,通讯通路门店!$S:$S,$G1515)</f>
        <v>0</v>
      </c>
      <c r="BN1515" s="99">
        <f>SUMIFS(通讯通路门店!$AG:$AG,通讯通路门店!$S:$S,$G1515)</f>
        <v>0</v>
      </c>
      <c r="BO1515" s="99">
        <f>SUMIFS(通讯通路门店!$AH:$AH,通讯通路门店!$S:$S,$G1515)</f>
        <v>0</v>
      </c>
      <c r="BP1515" s="99">
        <f>SUMIFS(通讯通路门店!$AI:$AI,通讯通路门店!$S:$S,$G1515)</f>
        <v>0</v>
      </c>
      <c r="BQ1515" s="83"/>
    </row>
    <row r="1516" spans="1:69">
      <c r="A1516" s="99" t="str">
        <f>IFERROR(_xlfn.XLOOKUP($G1516,通讯通路门店!$S$4:$S$993933,通讯通路门店!$A$4:$A$993933,0,0),"")</f>
        <v>海南省</v>
      </c>
      <c r="B1516" s="99" t="str">
        <f>IFERROR(_xlfn.XLOOKUP($G1516,通讯通路门店!$S$4:$S$993933,通讯通路门店!$B$4:$B$993933,0,0),"")</f>
        <v>乐东黎族自治县</v>
      </c>
      <c r="C1516" s="99" t="str">
        <f>IFERROR(_xlfn.XLOOKUP($G1516,通讯通路门店!$S$4:$S$993933,通讯通路门店!$C$4:$C$993933,0,0),"")</f>
        <v>乐东黎族自治县</v>
      </c>
      <c r="D1516" s="99" t="str">
        <f>IFERROR(_xlfn.XLOOKUP($G1516,通讯通路门店!$S$4:$S$993933,通讯通路门店!$D$4:$D$993933,0,0),"")</f>
        <v>万冲镇</v>
      </c>
      <c r="E1516" s="83"/>
      <c r="F1516" s="83"/>
      <c r="G1516" s="101"/>
      <c r="H1516" s="102">
        <f>IFERROR(_xlfn.XLOOKUP($G1516,通讯通路门店!$S$4:$S$993933,通讯通路门店!$R$4:$R$993933,0,0),"")</f>
        <v>0</v>
      </c>
      <c r="I1516" s="83"/>
      <c r="J1516" s="83"/>
      <c r="K1516" s="83"/>
      <c r="L1516" s="83"/>
      <c r="M1516" s="83"/>
      <c r="N1516" s="83"/>
      <c r="O1516" s="83"/>
      <c r="P1516" s="83"/>
      <c r="Q1516" s="83"/>
      <c r="R1516" s="83"/>
      <c r="S1516" s="83"/>
      <c r="T1516" s="83"/>
      <c r="U1516" s="99">
        <f>COUNTIF(通讯通路门店!$S:$S,$G1516)</f>
        <v>0</v>
      </c>
      <c r="V1516" s="99">
        <f>COUNTIFS(通讯通路门店!$S:$S,$G1516,通讯通路门店!$J:$J,"综合卖场")</f>
        <v>0</v>
      </c>
      <c r="W1516" s="99">
        <f>SUMIFS(通讯通路门店!$AJ:$AJ,通讯通路门店!$S:$S,通讯客户沙盘!$G1516)</f>
        <v>0</v>
      </c>
      <c r="X1516" s="99">
        <f t="shared" si="115"/>
        <v>0</v>
      </c>
      <c r="Y1516" s="99">
        <f>COUNTIFS(通讯通路门店!$S:$S,$G1516,通讯通路门店!$J:$J,"荣耀体验店")+COUNTIFS(通讯通路门店!$S:$S,$G1516,通讯通路门店!$J:$J,"荣耀授权专卖店")</f>
        <v>0</v>
      </c>
      <c r="Z1516" s="99">
        <f>COUNTIFS(通讯通路门店!$S:$S,$G1516,通讯通路门店!$J:$J,"VIVO体验店")</f>
        <v>0</v>
      </c>
      <c r="AA1516" s="99">
        <f>COUNTIFS(通讯通路门店!$S:$S,$G1516,通讯通路门店!$J:$J,"OPPO体验店")</f>
        <v>0</v>
      </c>
      <c r="AB1516" s="99">
        <f>COUNTIFS(通讯通路门店!$S:$S,$G1516,通讯通路门店!$J:$J,"华为授权体验店")+COUNTIFS(通讯通路门店!$S:$S,$G1516,通讯通路门店!$J:$J,"华为堡垒店")</f>
        <v>0</v>
      </c>
      <c r="AC1516" s="99">
        <f>COUNTIFS(通讯通路门店!$S:$S,$G1516,通讯通路门店!$J:$J,"小米体验店")</f>
        <v>0</v>
      </c>
      <c r="AD1516" s="99">
        <f>COUNTIFS(通讯通路门店!$S:$S,$G1516,通讯通路门店!$J:$J,"苹果体验店")</f>
        <v>0</v>
      </c>
      <c r="AE1516" s="99">
        <f>COUNTIFS(通讯通路门店!$S:$S,$G1516,通讯通路门店!$J:$J,"其他品牌专卖店")</f>
        <v>0</v>
      </c>
      <c r="AF1516" s="99">
        <f>SUMIFS(通讯通路门店!$BI:$BI,通讯通路门店!$S:$S,$G1516)</f>
        <v>0</v>
      </c>
      <c r="AG1516" s="99">
        <f>SUMIFS(通讯通路门店!$BH:$BH,通讯通路门店!$S:$S,$G1516)</f>
        <v>0</v>
      </c>
      <c r="AH1516" s="99">
        <f t="shared" si="116"/>
        <v>0</v>
      </c>
      <c r="AI1516" s="99">
        <f>SUMIFS(通讯通路门店!$BB:$BB,通讯通路门店!$S:$S,$G1516)</f>
        <v>0</v>
      </c>
      <c r="AJ1516" s="99">
        <f>SUMIFS(通讯通路门店!$BE:$BE,通讯通路门店!$S:$S,$G1516)</f>
        <v>0</v>
      </c>
      <c r="AK1516" s="99">
        <f>SUMIFS(通讯通路门店!$BG:$BG,通讯通路门店!$S:$S,$G1516)</f>
        <v>0</v>
      </c>
      <c r="AL1516" s="99">
        <f>SUMIFS(通讯通路门店!$BC:$BC,通讯通路门店!$S:$S,$G1516)</f>
        <v>0</v>
      </c>
      <c r="AM1516" s="99">
        <f>SUMIFS(通讯通路门店!$BD:$BD,通讯通路门店!$S:$S,$G1516)</f>
        <v>0</v>
      </c>
      <c r="AN1516" s="99">
        <f>SUMIFS(通讯通路门店!$BF:$BF,通讯通路门店!$S:$S,$G1516)</f>
        <v>0</v>
      </c>
      <c r="AO1516" s="99">
        <f t="shared" si="117"/>
        <v>0</v>
      </c>
      <c r="AP1516" s="99">
        <f>SUMIFS(通讯通路门店!$K:$K,通讯通路门店!$S:$S,$G1516)</f>
        <v>0</v>
      </c>
      <c r="AQ1516" s="83"/>
      <c r="AR1516" s="99">
        <f>SUMIFS(通讯通路门店!$T:$T,通讯通路门店!$S:$S,$G1516)</f>
        <v>0</v>
      </c>
      <c r="AS1516" s="99">
        <f>SUMIFS(通讯通路门店!$U:$U,通讯通路门店!$S:$S,$G1516)</f>
        <v>0</v>
      </c>
      <c r="AT1516" s="99">
        <f>SUMIFS(通讯通路门店!$V:$V,通讯通路门店!$S:$S,$G1516)</f>
        <v>0</v>
      </c>
      <c r="AU1516" s="99">
        <f>SUMIFS(通讯通路门店!$W:$W,通讯通路门店!$S:$S,$G1516)</f>
        <v>0</v>
      </c>
      <c r="AV1516" s="99">
        <f>SUMIFS(通讯通路门店!$Z:$Z,通讯通路门店!$S:$S,$G1516)</f>
        <v>0</v>
      </c>
      <c r="AW1516" s="99">
        <f>SUMIFS(通讯通路门店!$AB:$AB,通讯通路门店!$S:$S,$G1516)</f>
        <v>0</v>
      </c>
      <c r="AX1516" s="99">
        <f>SUMIFS(通讯通路门店!$X:$X,通讯通路门店!$S:$S,$G1516)</f>
        <v>0</v>
      </c>
      <c r="AY1516" s="99">
        <f>SUMIFS(通讯通路门店!$Y:$Y,通讯通路门店!$S:$S,$G1516)</f>
        <v>0</v>
      </c>
      <c r="AZ1516" s="99">
        <f>SUMIFS(通讯通路门店!$AA:$AA,通讯通路门店!$S:$S,$G1516)</f>
        <v>0</v>
      </c>
      <c r="BA1516" s="99">
        <f t="shared" si="118"/>
        <v>0</v>
      </c>
      <c r="BB1516" s="99">
        <f t="shared" si="119"/>
        <v>0</v>
      </c>
      <c r="BC1516" s="99">
        <f>SUMIFS(通讯通路门店!$W:$W,通讯通路门店!$S:$S,$G1516,通讯通路门店!$J:$J,"荣耀体验店")+SUMIFS(通讯通路门店!$W:$W,通讯通路门店!$S:$S,$G1516,通讯通路门店!$J:$J,"荣耀授权专卖店")</f>
        <v>0</v>
      </c>
      <c r="BD1516" s="99">
        <f>SUMIFS(通讯通路门店!$Z:$Z,通讯通路门店!$S:$S,$G1516,通讯通路门店!$J:$J,"VIVO体验店")</f>
        <v>0</v>
      </c>
      <c r="BE1516" s="99">
        <f>SUMIFS(通讯通路门店!$AB:$AB,通讯通路门店!$S:$S,$G1516,通讯通路门店!$J:$J,"OPPO体验店")</f>
        <v>0</v>
      </c>
      <c r="BF1516" s="99">
        <f>SUMIFS(通讯通路门店!$X:$X,通讯通路门店!$S:$S,$G1516,通讯通路门店!$J:$J,"华为授权体验店")+SUMIFS(通讯通路门店!$AA:$AA,通讯通路门店!$S:$S,$G1516,通讯通路门店!$J:$J,"华为堡垒店")</f>
        <v>0</v>
      </c>
      <c r="BG1516" s="99">
        <f>SUMIFS(通讯通路门店!$Y:$Y,通讯通路门店!$S:$S,$G1516,通讯通路门店!$J:$J,"小米体验店")</f>
        <v>0</v>
      </c>
      <c r="BH1516" s="99">
        <f>SUMIFS(通讯通路门店!$AA:$AA,通讯通路门店!$S:$S,$G1516,通讯通路门店!$J:$J,"苹果体验店")</f>
        <v>0</v>
      </c>
      <c r="BI1516" s="99">
        <f>SUMIFS(通讯通路门店!$K:$K,通讯通路门店!$S:$S,$G1516,通讯通路门店!$J:$J,"其他品牌专卖店")</f>
        <v>0</v>
      </c>
      <c r="BJ1516" s="99">
        <f>SUMIFS(通讯通路门店!$AC:$AC,通讯通路门店!$S:$S,$G1516)</f>
        <v>0</v>
      </c>
      <c r="BK1516" s="99">
        <f>SUMIFS(通讯通路门店!$AD:$AD,通讯通路门店!$S:$S,$G1516)</f>
        <v>0</v>
      </c>
      <c r="BL1516" s="99">
        <f>SUMIFS(通讯通路门店!$AE:$AE,通讯通路门店!$S:$S,$G1516)</f>
        <v>0</v>
      </c>
      <c r="BM1516" s="99">
        <f>SUMIFS(通讯通路门店!$AF:$AF,通讯通路门店!$S:$S,$G1516)</f>
        <v>0</v>
      </c>
      <c r="BN1516" s="99">
        <f>SUMIFS(通讯通路门店!$AG:$AG,通讯通路门店!$S:$S,$G1516)</f>
        <v>0</v>
      </c>
      <c r="BO1516" s="99">
        <f>SUMIFS(通讯通路门店!$AH:$AH,通讯通路门店!$S:$S,$G1516)</f>
        <v>0</v>
      </c>
      <c r="BP1516" s="99">
        <f>SUMIFS(通讯通路门店!$AI:$AI,通讯通路门店!$S:$S,$G1516)</f>
        <v>0</v>
      </c>
      <c r="BQ1516" s="83"/>
    </row>
    <row r="1517" spans="1:69">
      <c r="A1517" s="99" t="str">
        <f>IFERROR(_xlfn.XLOOKUP($G1517,通讯通路门店!$S$4:$S$993933,通讯通路门店!$A$4:$A$993933,0,0),"")</f>
        <v>海南省</v>
      </c>
      <c r="B1517" s="99" t="str">
        <f>IFERROR(_xlfn.XLOOKUP($G1517,通讯通路门店!$S$4:$S$993933,通讯通路门店!$B$4:$B$993933,0,0),"")</f>
        <v>乐东黎族自治县</v>
      </c>
      <c r="C1517" s="99" t="str">
        <f>IFERROR(_xlfn.XLOOKUP($G1517,通讯通路门店!$S$4:$S$993933,通讯通路门店!$C$4:$C$993933,0,0),"")</f>
        <v>乐东黎族自治县</v>
      </c>
      <c r="D1517" s="99" t="str">
        <f>IFERROR(_xlfn.XLOOKUP($G1517,通讯通路门店!$S$4:$S$993933,通讯通路门店!$D$4:$D$993933,0,0),"")</f>
        <v>万冲镇</v>
      </c>
      <c r="E1517" s="83"/>
      <c r="F1517" s="83"/>
      <c r="G1517" s="101"/>
      <c r="H1517" s="102">
        <f>IFERROR(_xlfn.XLOOKUP($G1517,通讯通路门店!$S$4:$S$993933,通讯通路门店!$R$4:$R$993933,0,0),"")</f>
        <v>0</v>
      </c>
      <c r="I1517" s="83"/>
      <c r="J1517" s="83"/>
      <c r="K1517" s="83"/>
      <c r="L1517" s="83"/>
      <c r="M1517" s="83"/>
      <c r="N1517" s="83"/>
      <c r="O1517" s="83"/>
      <c r="P1517" s="83"/>
      <c r="Q1517" s="83"/>
      <c r="R1517" s="83"/>
      <c r="S1517" s="83"/>
      <c r="T1517" s="83"/>
      <c r="U1517" s="99">
        <f>COUNTIF(通讯通路门店!$S:$S,$G1517)</f>
        <v>0</v>
      </c>
      <c r="V1517" s="99">
        <f>COUNTIFS(通讯通路门店!$S:$S,$G1517,通讯通路门店!$J:$J,"综合卖场")</f>
        <v>0</v>
      </c>
      <c r="W1517" s="99">
        <f>SUMIFS(通讯通路门店!$AJ:$AJ,通讯通路门店!$S:$S,通讯客户沙盘!$G1517)</f>
        <v>0</v>
      </c>
      <c r="X1517" s="99">
        <f t="shared" si="115"/>
        <v>0</v>
      </c>
      <c r="Y1517" s="99">
        <f>COUNTIFS(通讯通路门店!$S:$S,$G1517,通讯通路门店!$J:$J,"荣耀体验店")+COUNTIFS(通讯通路门店!$S:$S,$G1517,通讯通路门店!$J:$J,"荣耀授权专卖店")</f>
        <v>0</v>
      </c>
      <c r="Z1517" s="99">
        <f>COUNTIFS(通讯通路门店!$S:$S,$G1517,通讯通路门店!$J:$J,"VIVO体验店")</f>
        <v>0</v>
      </c>
      <c r="AA1517" s="99">
        <f>COUNTIFS(通讯通路门店!$S:$S,$G1517,通讯通路门店!$J:$J,"OPPO体验店")</f>
        <v>0</v>
      </c>
      <c r="AB1517" s="99">
        <f>COUNTIFS(通讯通路门店!$S:$S,$G1517,通讯通路门店!$J:$J,"华为授权体验店")+COUNTIFS(通讯通路门店!$S:$S,$G1517,通讯通路门店!$J:$J,"华为堡垒店")</f>
        <v>0</v>
      </c>
      <c r="AC1517" s="99">
        <f>COUNTIFS(通讯通路门店!$S:$S,$G1517,通讯通路门店!$J:$J,"小米体验店")</f>
        <v>0</v>
      </c>
      <c r="AD1517" s="99">
        <f>COUNTIFS(通讯通路门店!$S:$S,$G1517,通讯通路门店!$J:$J,"苹果体验店")</f>
        <v>0</v>
      </c>
      <c r="AE1517" s="99">
        <f>COUNTIFS(通讯通路门店!$S:$S,$G1517,通讯通路门店!$J:$J,"其他品牌专卖店")</f>
        <v>0</v>
      </c>
      <c r="AF1517" s="99">
        <f>SUMIFS(通讯通路门店!$BI:$BI,通讯通路门店!$S:$S,$G1517)</f>
        <v>0</v>
      </c>
      <c r="AG1517" s="99">
        <f>SUMIFS(通讯通路门店!$BH:$BH,通讯通路门店!$S:$S,$G1517)</f>
        <v>0</v>
      </c>
      <c r="AH1517" s="99">
        <f t="shared" si="116"/>
        <v>0</v>
      </c>
      <c r="AI1517" s="99">
        <f>SUMIFS(通讯通路门店!$BB:$BB,通讯通路门店!$S:$S,$G1517)</f>
        <v>0</v>
      </c>
      <c r="AJ1517" s="99">
        <f>SUMIFS(通讯通路门店!$BE:$BE,通讯通路门店!$S:$S,$G1517)</f>
        <v>0</v>
      </c>
      <c r="AK1517" s="99">
        <f>SUMIFS(通讯通路门店!$BG:$BG,通讯通路门店!$S:$S,$G1517)</f>
        <v>0</v>
      </c>
      <c r="AL1517" s="99">
        <f>SUMIFS(通讯通路门店!$BC:$BC,通讯通路门店!$S:$S,$G1517)</f>
        <v>0</v>
      </c>
      <c r="AM1517" s="99">
        <f>SUMIFS(通讯通路门店!$BD:$BD,通讯通路门店!$S:$S,$G1517)</f>
        <v>0</v>
      </c>
      <c r="AN1517" s="99">
        <f>SUMIFS(通讯通路门店!$BF:$BF,通讯通路门店!$S:$S,$G1517)</f>
        <v>0</v>
      </c>
      <c r="AO1517" s="99">
        <f t="shared" si="117"/>
        <v>0</v>
      </c>
      <c r="AP1517" s="99">
        <f>SUMIFS(通讯通路门店!$K:$K,通讯通路门店!$S:$S,$G1517)</f>
        <v>0</v>
      </c>
      <c r="AQ1517" s="83"/>
      <c r="AR1517" s="99">
        <f>SUMIFS(通讯通路门店!$T:$T,通讯通路门店!$S:$S,$G1517)</f>
        <v>0</v>
      </c>
      <c r="AS1517" s="99">
        <f>SUMIFS(通讯通路门店!$U:$U,通讯通路门店!$S:$S,$G1517)</f>
        <v>0</v>
      </c>
      <c r="AT1517" s="99">
        <f>SUMIFS(通讯通路门店!$V:$V,通讯通路门店!$S:$S,$G1517)</f>
        <v>0</v>
      </c>
      <c r="AU1517" s="99">
        <f>SUMIFS(通讯通路门店!$W:$W,通讯通路门店!$S:$S,$G1517)</f>
        <v>0</v>
      </c>
      <c r="AV1517" s="99">
        <f>SUMIFS(通讯通路门店!$Z:$Z,通讯通路门店!$S:$S,$G1517)</f>
        <v>0</v>
      </c>
      <c r="AW1517" s="99">
        <f>SUMIFS(通讯通路门店!$AB:$AB,通讯通路门店!$S:$S,$G1517)</f>
        <v>0</v>
      </c>
      <c r="AX1517" s="99">
        <f>SUMIFS(通讯通路门店!$X:$X,通讯通路门店!$S:$S,$G1517)</f>
        <v>0</v>
      </c>
      <c r="AY1517" s="99">
        <f>SUMIFS(通讯通路门店!$Y:$Y,通讯通路门店!$S:$S,$G1517)</f>
        <v>0</v>
      </c>
      <c r="AZ1517" s="99">
        <f>SUMIFS(通讯通路门店!$AA:$AA,通讯通路门店!$S:$S,$G1517)</f>
        <v>0</v>
      </c>
      <c r="BA1517" s="99">
        <f t="shared" si="118"/>
        <v>0</v>
      </c>
      <c r="BB1517" s="99">
        <f t="shared" si="119"/>
        <v>0</v>
      </c>
      <c r="BC1517" s="99">
        <f>SUMIFS(通讯通路门店!$W:$W,通讯通路门店!$S:$S,$G1517,通讯通路门店!$J:$J,"荣耀体验店")+SUMIFS(通讯通路门店!$W:$W,通讯通路门店!$S:$S,$G1517,通讯通路门店!$J:$J,"荣耀授权专卖店")</f>
        <v>0</v>
      </c>
      <c r="BD1517" s="99">
        <f>SUMIFS(通讯通路门店!$Z:$Z,通讯通路门店!$S:$S,$G1517,通讯通路门店!$J:$J,"VIVO体验店")</f>
        <v>0</v>
      </c>
      <c r="BE1517" s="99">
        <f>SUMIFS(通讯通路门店!$AB:$AB,通讯通路门店!$S:$S,$G1517,通讯通路门店!$J:$J,"OPPO体验店")</f>
        <v>0</v>
      </c>
      <c r="BF1517" s="99">
        <f>SUMIFS(通讯通路门店!$X:$X,通讯通路门店!$S:$S,$G1517,通讯通路门店!$J:$J,"华为授权体验店")+SUMIFS(通讯通路门店!$AA:$AA,通讯通路门店!$S:$S,$G1517,通讯通路门店!$J:$J,"华为堡垒店")</f>
        <v>0</v>
      </c>
      <c r="BG1517" s="99">
        <f>SUMIFS(通讯通路门店!$Y:$Y,通讯通路门店!$S:$S,$G1517,通讯通路门店!$J:$J,"小米体验店")</f>
        <v>0</v>
      </c>
      <c r="BH1517" s="99">
        <f>SUMIFS(通讯通路门店!$AA:$AA,通讯通路门店!$S:$S,$G1517,通讯通路门店!$J:$J,"苹果体验店")</f>
        <v>0</v>
      </c>
      <c r="BI1517" s="99">
        <f>SUMIFS(通讯通路门店!$K:$K,通讯通路门店!$S:$S,$G1517,通讯通路门店!$J:$J,"其他品牌专卖店")</f>
        <v>0</v>
      </c>
      <c r="BJ1517" s="99">
        <f>SUMIFS(通讯通路门店!$AC:$AC,通讯通路门店!$S:$S,$G1517)</f>
        <v>0</v>
      </c>
      <c r="BK1517" s="99">
        <f>SUMIFS(通讯通路门店!$AD:$AD,通讯通路门店!$S:$S,$G1517)</f>
        <v>0</v>
      </c>
      <c r="BL1517" s="99">
        <f>SUMIFS(通讯通路门店!$AE:$AE,通讯通路门店!$S:$S,$G1517)</f>
        <v>0</v>
      </c>
      <c r="BM1517" s="99">
        <f>SUMIFS(通讯通路门店!$AF:$AF,通讯通路门店!$S:$S,$G1517)</f>
        <v>0</v>
      </c>
      <c r="BN1517" s="99">
        <f>SUMIFS(通讯通路门店!$AG:$AG,通讯通路门店!$S:$S,$G1517)</f>
        <v>0</v>
      </c>
      <c r="BO1517" s="99">
        <f>SUMIFS(通讯通路门店!$AH:$AH,通讯通路门店!$S:$S,$G1517)</f>
        <v>0</v>
      </c>
      <c r="BP1517" s="99">
        <f>SUMIFS(通讯通路门店!$AI:$AI,通讯通路门店!$S:$S,$G1517)</f>
        <v>0</v>
      </c>
      <c r="BQ1517" s="83"/>
    </row>
    <row r="1518" spans="1:69">
      <c r="A1518" s="99" t="str">
        <f>IFERROR(_xlfn.XLOOKUP($G1518,通讯通路门店!$S$4:$S$993933,通讯通路门店!$A$4:$A$993933,0,0),"")</f>
        <v>海南省</v>
      </c>
      <c r="B1518" s="99" t="str">
        <f>IFERROR(_xlfn.XLOOKUP($G1518,通讯通路门店!$S$4:$S$993933,通讯通路门店!$B$4:$B$993933,0,0),"")</f>
        <v>乐东黎族自治县</v>
      </c>
      <c r="C1518" s="99" t="str">
        <f>IFERROR(_xlfn.XLOOKUP($G1518,通讯通路门店!$S$4:$S$993933,通讯通路门店!$C$4:$C$993933,0,0),"")</f>
        <v>乐东黎族自治县</v>
      </c>
      <c r="D1518" s="99" t="str">
        <f>IFERROR(_xlfn.XLOOKUP($G1518,通讯通路门店!$S$4:$S$993933,通讯通路门店!$D$4:$D$993933,0,0),"")</f>
        <v>万冲镇</v>
      </c>
      <c r="E1518" s="83"/>
      <c r="F1518" s="83"/>
      <c r="G1518" s="101"/>
      <c r="H1518" s="102">
        <f>IFERROR(_xlfn.XLOOKUP($G1518,通讯通路门店!$S$4:$S$993933,通讯通路门店!$R$4:$R$993933,0,0),"")</f>
        <v>0</v>
      </c>
      <c r="I1518" s="83"/>
      <c r="J1518" s="83"/>
      <c r="K1518" s="83"/>
      <c r="L1518" s="83"/>
      <c r="M1518" s="83"/>
      <c r="N1518" s="83"/>
      <c r="O1518" s="83"/>
      <c r="P1518" s="83"/>
      <c r="Q1518" s="83"/>
      <c r="R1518" s="83"/>
      <c r="S1518" s="83"/>
      <c r="T1518" s="83"/>
      <c r="U1518" s="99">
        <f>COUNTIF(通讯通路门店!$S:$S,$G1518)</f>
        <v>0</v>
      </c>
      <c r="V1518" s="99">
        <f>COUNTIFS(通讯通路门店!$S:$S,$G1518,通讯通路门店!$J:$J,"综合卖场")</f>
        <v>0</v>
      </c>
      <c r="W1518" s="99">
        <f>SUMIFS(通讯通路门店!$AJ:$AJ,通讯通路门店!$S:$S,通讯客户沙盘!$G1518)</f>
        <v>0</v>
      </c>
      <c r="X1518" s="99">
        <f t="shared" si="115"/>
        <v>0</v>
      </c>
      <c r="Y1518" s="99">
        <f>COUNTIFS(通讯通路门店!$S:$S,$G1518,通讯通路门店!$J:$J,"荣耀体验店")+COUNTIFS(通讯通路门店!$S:$S,$G1518,通讯通路门店!$J:$J,"荣耀授权专卖店")</f>
        <v>0</v>
      </c>
      <c r="Z1518" s="99">
        <f>COUNTIFS(通讯通路门店!$S:$S,$G1518,通讯通路门店!$J:$J,"VIVO体验店")</f>
        <v>0</v>
      </c>
      <c r="AA1518" s="99">
        <f>COUNTIFS(通讯通路门店!$S:$S,$G1518,通讯通路门店!$J:$J,"OPPO体验店")</f>
        <v>0</v>
      </c>
      <c r="AB1518" s="99">
        <f>COUNTIFS(通讯通路门店!$S:$S,$G1518,通讯通路门店!$J:$J,"华为授权体验店")+COUNTIFS(通讯通路门店!$S:$S,$G1518,通讯通路门店!$J:$J,"华为堡垒店")</f>
        <v>0</v>
      </c>
      <c r="AC1518" s="99">
        <f>COUNTIFS(通讯通路门店!$S:$S,$G1518,通讯通路门店!$J:$J,"小米体验店")</f>
        <v>0</v>
      </c>
      <c r="AD1518" s="99">
        <f>COUNTIFS(通讯通路门店!$S:$S,$G1518,通讯通路门店!$J:$J,"苹果体验店")</f>
        <v>0</v>
      </c>
      <c r="AE1518" s="99">
        <f>COUNTIFS(通讯通路门店!$S:$S,$G1518,通讯通路门店!$J:$J,"其他品牌专卖店")</f>
        <v>0</v>
      </c>
      <c r="AF1518" s="99">
        <f>SUMIFS(通讯通路门店!$BI:$BI,通讯通路门店!$S:$S,$G1518)</f>
        <v>0</v>
      </c>
      <c r="AG1518" s="99">
        <f>SUMIFS(通讯通路门店!$BH:$BH,通讯通路门店!$S:$S,$G1518)</f>
        <v>0</v>
      </c>
      <c r="AH1518" s="99">
        <f t="shared" si="116"/>
        <v>0</v>
      </c>
      <c r="AI1518" s="99">
        <f>SUMIFS(通讯通路门店!$BB:$BB,通讯通路门店!$S:$S,$G1518)</f>
        <v>0</v>
      </c>
      <c r="AJ1518" s="99">
        <f>SUMIFS(通讯通路门店!$BE:$BE,通讯通路门店!$S:$S,$G1518)</f>
        <v>0</v>
      </c>
      <c r="AK1518" s="99">
        <f>SUMIFS(通讯通路门店!$BG:$BG,通讯通路门店!$S:$S,$G1518)</f>
        <v>0</v>
      </c>
      <c r="AL1518" s="99">
        <f>SUMIFS(通讯通路门店!$BC:$BC,通讯通路门店!$S:$S,$G1518)</f>
        <v>0</v>
      </c>
      <c r="AM1518" s="99">
        <f>SUMIFS(通讯通路门店!$BD:$BD,通讯通路门店!$S:$S,$G1518)</f>
        <v>0</v>
      </c>
      <c r="AN1518" s="99">
        <f>SUMIFS(通讯通路门店!$BF:$BF,通讯通路门店!$S:$S,$G1518)</f>
        <v>0</v>
      </c>
      <c r="AO1518" s="99">
        <f t="shared" si="117"/>
        <v>0</v>
      </c>
      <c r="AP1518" s="99">
        <f>SUMIFS(通讯通路门店!$K:$K,通讯通路门店!$S:$S,$G1518)</f>
        <v>0</v>
      </c>
      <c r="AQ1518" s="83"/>
      <c r="AR1518" s="99">
        <f>SUMIFS(通讯通路门店!$T:$T,通讯通路门店!$S:$S,$G1518)</f>
        <v>0</v>
      </c>
      <c r="AS1518" s="99">
        <f>SUMIFS(通讯通路门店!$U:$U,通讯通路门店!$S:$S,$G1518)</f>
        <v>0</v>
      </c>
      <c r="AT1518" s="99">
        <f>SUMIFS(通讯通路门店!$V:$V,通讯通路门店!$S:$S,$G1518)</f>
        <v>0</v>
      </c>
      <c r="AU1518" s="99">
        <f>SUMIFS(通讯通路门店!$W:$W,通讯通路门店!$S:$S,$G1518)</f>
        <v>0</v>
      </c>
      <c r="AV1518" s="99">
        <f>SUMIFS(通讯通路门店!$Z:$Z,通讯通路门店!$S:$S,$G1518)</f>
        <v>0</v>
      </c>
      <c r="AW1518" s="99">
        <f>SUMIFS(通讯通路门店!$AB:$AB,通讯通路门店!$S:$S,$G1518)</f>
        <v>0</v>
      </c>
      <c r="AX1518" s="99">
        <f>SUMIFS(通讯通路门店!$X:$X,通讯通路门店!$S:$S,$G1518)</f>
        <v>0</v>
      </c>
      <c r="AY1518" s="99">
        <f>SUMIFS(通讯通路门店!$Y:$Y,通讯通路门店!$S:$S,$G1518)</f>
        <v>0</v>
      </c>
      <c r="AZ1518" s="99">
        <f>SUMIFS(通讯通路门店!$AA:$AA,通讯通路门店!$S:$S,$G1518)</f>
        <v>0</v>
      </c>
      <c r="BA1518" s="99">
        <f t="shared" si="118"/>
        <v>0</v>
      </c>
      <c r="BB1518" s="99">
        <f t="shared" si="119"/>
        <v>0</v>
      </c>
      <c r="BC1518" s="99">
        <f>SUMIFS(通讯通路门店!$W:$W,通讯通路门店!$S:$S,$G1518,通讯通路门店!$J:$J,"荣耀体验店")+SUMIFS(通讯通路门店!$W:$W,通讯通路门店!$S:$S,$G1518,通讯通路门店!$J:$J,"荣耀授权专卖店")</f>
        <v>0</v>
      </c>
      <c r="BD1518" s="99">
        <f>SUMIFS(通讯通路门店!$Z:$Z,通讯通路门店!$S:$S,$G1518,通讯通路门店!$J:$J,"VIVO体验店")</f>
        <v>0</v>
      </c>
      <c r="BE1518" s="99">
        <f>SUMIFS(通讯通路门店!$AB:$AB,通讯通路门店!$S:$S,$G1518,通讯通路门店!$J:$J,"OPPO体验店")</f>
        <v>0</v>
      </c>
      <c r="BF1518" s="99">
        <f>SUMIFS(通讯通路门店!$X:$X,通讯通路门店!$S:$S,$G1518,通讯通路门店!$J:$J,"华为授权体验店")+SUMIFS(通讯通路门店!$AA:$AA,通讯通路门店!$S:$S,$G1518,通讯通路门店!$J:$J,"华为堡垒店")</f>
        <v>0</v>
      </c>
      <c r="BG1518" s="99">
        <f>SUMIFS(通讯通路门店!$Y:$Y,通讯通路门店!$S:$S,$G1518,通讯通路门店!$J:$J,"小米体验店")</f>
        <v>0</v>
      </c>
      <c r="BH1518" s="99">
        <f>SUMIFS(通讯通路门店!$AA:$AA,通讯通路门店!$S:$S,$G1518,通讯通路门店!$J:$J,"苹果体验店")</f>
        <v>0</v>
      </c>
      <c r="BI1518" s="99">
        <f>SUMIFS(通讯通路门店!$K:$K,通讯通路门店!$S:$S,$G1518,通讯通路门店!$J:$J,"其他品牌专卖店")</f>
        <v>0</v>
      </c>
      <c r="BJ1518" s="99">
        <f>SUMIFS(通讯通路门店!$AC:$AC,通讯通路门店!$S:$S,$G1518)</f>
        <v>0</v>
      </c>
      <c r="BK1518" s="99">
        <f>SUMIFS(通讯通路门店!$AD:$AD,通讯通路门店!$S:$S,$G1518)</f>
        <v>0</v>
      </c>
      <c r="BL1518" s="99">
        <f>SUMIFS(通讯通路门店!$AE:$AE,通讯通路门店!$S:$S,$G1518)</f>
        <v>0</v>
      </c>
      <c r="BM1518" s="99">
        <f>SUMIFS(通讯通路门店!$AF:$AF,通讯通路门店!$S:$S,$G1518)</f>
        <v>0</v>
      </c>
      <c r="BN1518" s="99">
        <f>SUMIFS(通讯通路门店!$AG:$AG,通讯通路门店!$S:$S,$G1518)</f>
        <v>0</v>
      </c>
      <c r="BO1518" s="99">
        <f>SUMIFS(通讯通路门店!$AH:$AH,通讯通路门店!$S:$S,$G1518)</f>
        <v>0</v>
      </c>
      <c r="BP1518" s="99">
        <f>SUMIFS(通讯通路门店!$AI:$AI,通讯通路门店!$S:$S,$G1518)</f>
        <v>0</v>
      </c>
      <c r="BQ1518" s="83"/>
    </row>
    <row r="1519" spans="1:69">
      <c r="A1519" s="99" t="str">
        <f>IFERROR(_xlfn.XLOOKUP($G1519,通讯通路门店!$S$4:$S$993933,通讯通路门店!$A$4:$A$993933,0,0),"")</f>
        <v>海南省</v>
      </c>
      <c r="B1519" s="99" t="str">
        <f>IFERROR(_xlfn.XLOOKUP($G1519,通讯通路门店!$S$4:$S$993933,通讯通路门店!$B$4:$B$993933,0,0),"")</f>
        <v>乐东黎族自治县</v>
      </c>
      <c r="C1519" s="99" t="str">
        <f>IFERROR(_xlfn.XLOOKUP($G1519,通讯通路门店!$S$4:$S$993933,通讯通路门店!$C$4:$C$993933,0,0),"")</f>
        <v>乐东黎族自治县</v>
      </c>
      <c r="D1519" s="99" t="str">
        <f>IFERROR(_xlfn.XLOOKUP($G1519,通讯通路门店!$S$4:$S$993933,通讯通路门店!$D$4:$D$993933,0,0),"")</f>
        <v>万冲镇</v>
      </c>
      <c r="E1519" s="83"/>
      <c r="F1519" s="83"/>
      <c r="G1519" s="101"/>
      <c r="H1519" s="102">
        <f>IFERROR(_xlfn.XLOOKUP($G1519,通讯通路门店!$S$4:$S$993933,通讯通路门店!$R$4:$R$993933,0,0),"")</f>
        <v>0</v>
      </c>
      <c r="I1519" s="83"/>
      <c r="J1519" s="83"/>
      <c r="K1519" s="83"/>
      <c r="L1519" s="83"/>
      <c r="M1519" s="83"/>
      <c r="N1519" s="83"/>
      <c r="O1519" s="83"/>
      <c r="P1519" s="83"/>
      <c r="Q1519" s="83"/>
      <c r="R1519" s="83"/>
      <c r="S1519" s="83"/>
      <c r="T1519" s="83"/>
      <c r="U1519" s="99">
        <f>COUNTIF(通讯通路门店!$S:$S,$G1519)</f>
        <v>0</v>
      </c>
      <c r="V1519" s="99">
        <f>COUNTIFS(通讯通路门店!$S:$S,$G1519,通讯通路门店!$J:$J,"综合卖场")</f>
        <v>0</v>
      </c>
      <c r="W1519" s="99">
        <f>SUMIFS(通讯通路门店!$AJ:$AJ,通讯通路门店!$S:$S,通讯客户沙盘!$G1519)</f>
        <v>0</v>
      </c>
      <c r="X1519" s="99">
        <f t="shared" si="115"/>
        <v>0</v>
      </c>
      <c r="Y1519" s="99">
        <f>COUNTIFS(通讯通路门店!$S:$S,$G1519,通讯通路门店!$J:$J,"荣耀体验店")+COUNTIFS(通讯通路门店!$S:$S,$G1519,通讯通路门店!$J:$J,"荣耀授权专卖店")</f>
        <v>0</v>
      </c>
      <c r="Z1519" s="99">
        <f>COUNTIFS(通讯通路门店!$S:$S,$G1519,通讯通路门店!$J:$J,"VIVO体验店")</f>
        <v>0</v>
      </c>
      <c r="AA1519" s="99">
        <f>COUNTIFS(通讯通路门店!$S:$S,$G1519,通讯通路门店!$J:$J,"OPPO体验店")</f>
        <v>0</v>
      </c>
      <c r="AB1519" s="99">
        <f>COUNTIFS(通讯通路门店!$S:$S,$G1519,通讯通路门店!$J:$J,"华为授权体验店")+COUNTIFS(通讯通路门店!$S:$S,$G1519,通讯通路门店!$J:$J,"华为堡垒店")</f>
        <v>0</v>
      </c>
      <c r="AC1519" s="99">
        <f>COUNTIFS(通讯通路门店!$S:$S,$G1519,通讯通路门店!$J:$J,"小米体验店")</f>
        <v>0</v>
      </c>
      <c r="AD1519" s="99">
        <f>COUNTIFS(通讯通路门店!$S:$S,$G1519,通讯通路门店!$J:$J,"苹果体验店")</f>
        <v>0</v>
      </c>
      <c r="AE1519" s="99">
        <f>COUNTIFS(通讯通路门店!$S:$S,$G1519,通讯通路门店!$J:$J,"其他品牌专卖店")</f>
        <v>0</v>
      </c>
      <c r="AF1519" s="99">
        <f>SUMIFS(通讯通路门店!$BI:$BI,通讯通路门店!$S:$S,$G1519)</f>
        <v>0</v>
      </c>
      <c r="AG1519" s="99">
        <f>SUMIFS(通讯通路门店!$BH:$BH,通讯通路门店!$S:$S,$G1519)</f>
        <v>0</v>
      </c>
      <c r="AH1519" s="99">
        <f t="shared" si="116"/>
        <v>0</v>
      </c>
      <c r="AI1519" s="99">
        <f>SUMIFS(通讯通路门店!$BB:$BB,通讯通路门店!$S:$S,$G1519)</f>
        <v>0</v>
      </c>
      <c r="AJ1519" s="99">
        <f>SUMIFS(通讯通路门店!$BE:$BE,通讯通路门店!$S:$S,$G1519)</f>
        <v>0</v>
      </c>
      <c r="AK1519" s="99">
        <f>SUMIFS(通讯通路门店!$BG:$BG,通讯通路门店!$S:$S,$G1519)</f>
        <v>0</v>
      </c>
      <c r="AL1519" s="99">
        <f>SUMIFS(通讯通路门店!$BC:$BC,通讯通路门店!$S:$S,$G1519)</f>
        <v>0</v>
      </c>
      <c r="AM1519" s="99">
        <f>SUMIFS(通讯通路门店!$BD:$BD,通讯通路门店!$S:$S,$G1519)</f>
        <v>0</v>
      </c>
      <c r="AN1519" s="99">
        <f>SUMIFS(通讯通路门店!$BF:$BF,通讯通路门店!$S:$S,$G1519)</f>
        <v>0</v>
      </c>
      <c r="AO1519" s="99">
        <f t="shared" si="117"/>
        <v>0</v>
      </c>
      <c r="AP1519" s="99">
        <f>SUMIFS(通讯通路门店!$K:$K,通讯通路门店!$S:$S,$G1519)</f>
        <v>0</v>
      </c>
      <c r="AQ1519" s="83"/>
      <c r="AR1519" s="99">
        <f>SUMIFS(通讯通路门店!$T:$T,通讯通路门店!$S:$S,$G1519)</f>
        <v>0</v>
      </c>
      <c r="AS1519" s="99">
        <f>SUMIFS(通讯通路门店!$U:$U,通讯通路门店!$S:$S,$G1519)</f>
        <v>0</v>
      </c>
      <c r="AT1519" s="99">
        <f>SUMIFS(通讯通路门店!$V:$V,通讯通路门店!$S:$S,$G1519)</f>
        <v>0</v>
      </c>
      <c r="AU1519" s="99">
        <f>SUMIFS(通讯通路门店!$W:$W,通讯通路门店!$S:$S,$G1519)</f>
        <v>0</v>
      </c>
      <c r="AV1519" s="99">
        <f>SUMIFS(通讯通路门店!$Z:$Z,通讯通路门店!$S:$S,$G1519)</f>
        <v>0</v>
      </c>
      <c r="AW1519" s="99">
        <f>SUMIFS(通讯通路门店!$AB:$AB,通讯通路门店!$S:$S,$G1519)</f>
        <v>0</v>
      </c>
      <c r="AX1519" s="99">
        <f>SUMIFS(通讯通路门店!$X:$X,通讯通路门店!$S:$S,$G1519)</f>
        <v>0</v>
      </c>
      <c r="AY1519" s="99">
        <f>SUMIFS(通讯通路门店!$Y:$Y,通讯通路门店!$S:$S,$G1519)</f>
        <v>0</v>
      </c>
      <c r="AZ1519" s="99">
        <f>SUMIFS(通讯通路门店!$AA:$AA,通讯通路门店!$S:$S,$G1519)</f>
        <v>0</v>
      </c>
      <c r="BA1519" s="99">
        <f t="shared" si="118"/>
        <v>0</v>
      </c>
      <c r="BB1519" s="99">
        <f t="shared" si="119"/>
        <v>0</v>
      </c>
      <c r="BC1519" s="99">
        <f>SUMIFS(通讯通路门店!$W:$W,通讯通路门店!$S:$S,$G1519,通讯通路门店!$J:$J,"荣耀体验店")+SUMIFS(通讯通路门店!$W:$W,通讯通路门店!$S:$S,$G1519,通讯通路门店!$J:$J,"荣耀授权专卖店")</f>
        <v>0</v>
      </c>
      <c r="BD1519" s="99">
        <f>SUMIFS(通讯通路门店!$Z:$Z,通讯通路门店!$S:$S,$G1519,通讯通路门店!$J:$J,"VIVO体验店")</f>
        <v>0</v>
      </c>
      <c r="BE1519" s="99">
        <f>SUMIFS(通讯通路门店!$AB:$AB,通讯通路门店!$S:$S,$G1519,通讯通路门店!$J:$J,"OPPO体验店")</f>
        <v>0</v>
      </c>
      <c r="BF1519" s="99">
        <f>SUMIFS(通讯通路门店!$X:$X,通讯通路门店!$S:$S,$G1519,通讯通路门店!$J:$J,"华为授权体验店")+SUMIFS(通讯通路门店!$AA:$AA,通讯通路门店!$S:$S,$G1519,通讯通路门店!$J:$J,"华为堡垒店")</f>
        <v>0</v>
      </c>
      <c r="BG1519" s="99">
        <f>SUMIFS(通讯通路门店!$Y:$Y,通讯通路门店!$S:$S,$G1519,通讯通路门店!$J:$J,"小米体验店")</f>
        <v>0</v>
      </c>
      <c r="BH1519" s="99">
        <f>SUMIFS(通讯通路门店!$AA:$AA,通讯通路门店!$S:$S,$G1519,通讯通路门店!$J:$J,"苹果体验店")</f>
        <v>0</v>
      </c>
      <c r="BI1519" s="99">
        <f>SUMIFS(通讯通路门店!$K:$K,通讯通路门店!$S:$S,$G1519,通讯通路门店!$J:$J,"其他品牌专卖店")</f>
        <v>0</v>
      </c>
      <c r="BJ1519" s="99">
        <f>SUMIFS(通讯通路门店!$AC:$AC,通讯通路门店!$S:$S,$G1519)</f>
        <v>0</v>
      </c>
      <c r="BK1519" s="99">
        <f>SUMIFS(通讯通路门店!$AD:$AD,通讯通路门店!$S:$S,$G1519)</f>
        <v>0</v>
      </c>
      <c r="BL1519" s="99">
        <f>SUMIFS(通讯通路门店!$AE:$AE,通讯通路门店!$S:$S,$G1519)</f>
        <v>0</v>
      </c>
      <c r="BM1519" s="99">
        <f>SUMIFS(通讯通路门店!$AF:$AF,通讯通路门店!$S:$S,$G1519)</f>
        <v>0</v>
      </c>
      <c r="BN1519" s="99">
        <f>SUMIFS(通讯通路门店!$AG:$AG,通讯通路门店!$S:$S,$G1519)</f>
        <v>0</v>
      </c>
      <c r="BO1519" s="99">
        <f>SUMIFS(通讯通路门店!$AH:$AH,通讯通路门店!$S:$S,$G1519)</f>
        <v>0</v>
      </c>
      <c r="BP1519" s="99">
        <f>SUMIFS(通讯通路门店!$AI:$AI,通讯通路门店!$S:$S,$G1519)</f>
        <v>0</v>
      </c>
      <c r="BQ1519" s="83"/>
    </row>
    <row r="1520" spans="1:69">
      <c r="A1520" s="99" t="str">
        <f>IFERROR(_xlfn.XLOOKUP($G1520,通讯通路门店!$S$4:$S$993933,通讯通路门店!$A$4:$A$993933,0,0),"")</f>
        <v>海南省</v>
      </c>
      <c r="B1520" s="99" t="str">
        <f>IFERROR(_xlfn.XLOOKUP($G1520,通讯通路门店!$S$4:$S$993933,通讯通路门店!$B$4:$B$993933,0,0),"")</f>
        <v>乐东黎族自治县</v>
      </c>
      <c r="C1520" s="99" t="str">
        <f>IFERROR(_xlfn.XLOOKUP($G1520,通讯通路门店!$S$4:$S$993933,通讯通路门店!$C$4:$C$993933,0,0),"")</f>
        <v>乐东黎族自治县</v>
      </c>
      <c r="D1520" s="99" t="str">
        <f>IFERROR(_xlfn.XLOOKUP($G1520,通讯通路门店!$S$4:$S$993933,通讯通路门店!$D$4:$D$993933,0,0),"")</f>
        <v>万冲镇</v>
      </c>
      <c r="E1520" s="83"/>
      <c r="F1520" s="83"/>
      <c r="G1520" s="101"/>
      <c r="H1520" s="102">
        <f>IFERROR(_xlfn.XLOOKUP($G1520,通讯通路门店!$S$4:$S$993933,通讯通路门店!$R$4:$R$993933,0,0),"")</f>
        <v>0</v>
      </c>
      <c r="I1520" s="83"/>
      <c r="J1520" s="83"/>
      <c r="K1520" s="83"/>
      <c r="L1520" s="83"/>
      <c r="M1520" s="83"/>
      <c r="N1520" s="83"/>
      <c r="O1520" s="83"/>
      <c r="P1520" s="83"/>
      <c r="Q1520" s="83"/>
      <c r="R1520" s="83"/>
      <c r="S1520" s="83"/>
      <c r="T1520" s="83"/>
      <c r="U1520" s="99">
        <f>COUNTIF(通讯通路门店!$S:$S,$G1520)</f>
        <v>0</v>
      </c>
      <c r="V1520" s="99">
        <f>COUNTIFS(通讯通路门店!$S:$S,$G1520,通讯通路门店!$J:$J,"综合卖场")</f>
        <v>0</v>
      </c>
      <c r="W1520" s="99">
        <f>SUMIFS(通讯通路门店!$AJ:$AJ,通讯通路门店!$S:$S,通讯客户沙盘!$G1520)</f>
        <v>0</v>
      </c>
      <c r="X1520" s="99">
        <f t="shared" si="115"/>
        <v>0</v>
      </c>
      <c r="Y1520" s="99">
        <f>COUNTIFS(通讯通路门店!$S:$S,$G1520,通讯通路门店!$J:$J,"荣耀体验店")+COUNTIFS(通讯通路门店!$S:$S,$G1520,通讯通路门店!$J:$J,"荣耀授权专卖店")</f>
        <v>0</v>
      </c>
      <c r="Z1520" s="99">
        <f>COUNTIFS(通讯通路门店!$S:$S,$G1520,通讯通路门店!$J:$J,"VIVO体验店")</f>
        <v>0</v>
      </c>
      <c r="AA1520" s="99">
        <f>COUNTIFS(通讯通路门店!$S:$S,$G1520,通讯通路门店!$J:$J,"OPPO体验店")</f>
        <v>0</v>
      </c>
      <c r="AB1520" s="99">
        <f>COUNTIFS(通讯通路门店!$S:$S,$G1520,通讯通路门店!$J:$J,"华为授权体验店")+COUNTIFS(通讯通路门店!$S:$S,$G1520,通讯通路门店!$J:$J,"华为堡垒店")</f>
        <v>0</v>
      </c>
      <c r="AC1520" s="99">
        <f>COUNTIFS(通讯通路门店!$S:$S,$G1520,通讯通路门店!$J:$J,"小米体验店")</f>
        <v>0</v>
      </c>
      <c r="AD1520" s="99">
        <f>COUNTIFS(通讯通路门店!$S:$S,$G1520,通讯通路门店!$J:$J,"苹果体验店")</f>
        <v>0</v>
      </c>
      <c r="AE1520" s="99">
        <f>COUNTIFS(通讯通路门店!$S:$S,$G1520,通讯通路门店!$J:$J,"其他品牌专卖店")</f>
        <v>0</v>
      </c>
      <c r="AF1520" s="99">
        <f>SUMIFS(通讯通路门店!$BI:$BI,通讯通路门店!$S:$S,$G1520)</f>
        <v>0</v>
      </c>
      <c r="AG1520" s="99">
        <f>SUMIFS(通讯通路门店!$BH:$BH,通讯通路门店!$S:$S,$G1520)</f>
        <v>0</v>
      </c>
      <c r="AH1520" s="99">
        <f t="shared" si="116"/>
        <v>0</v>
      </c>
      <c r="AI1520" s="99">
        <f>SUMIFS(通讯通路门店!$BB:$BB,通讯通路门店!$S:$S,$G1520)</f>
        <v>0</v>
      </c>
      <c r="AJ1520" s="99">
        <f>SUMIFS(通讯通路门店!$BE:$BE,通讯通路门店!$S:$S,$G1520)</f>
        <v>0</v>
      </c>
      <c r="AK1520" s="99">
        <f>SUMIFS(通讯通路门店!$BG:$BG,通讯通路门店!$S:$S,$G1520)</f>
        <v>0</v>
      </c>
      <c r="AL1520" s="99">
        <f>SUMIFS(通讯通路门店!$BC:$BC,通讯通路门店!$S:$S,$G1520)</f>
        <v>0</v>
      </c>
      <c r="AM1520" s="99">
        <f>SUMIFS(通讯通路门店!$BD:$BD,通讯通路门店!$S:$S,$G1520)</f>
        <v>0</v>
      </c>
      <c r="AN1520" s="99">
        <f>SUMIFS(通讯通路门店!$BF:$BF,通讯通路门店!$S:$S,$G1520)</f>
        <v>0</v>
      </c>
      <c r="AO1520" s="99">
        <f t="shared" si="117"/>
        <v>0</v>
      </c>
      <c r="AP1520" s="99">
        <f>SUMIFS(通讯通路门店!$K:$K,通讯通路门店!$S:$S,$G1520)</f>
        <v>0</v>
      </c>
      <c r="AQ1520" s="83"/>
      <c r="AR1520" s="99">
        <f>SUMIFS(通讯通路门店!$T:$T,通讯通路门店!$S:$S,$G1520)</f>
        <v>0</v>
      </c>
      <c r="AS1520" s="99">
        <f>SUMIFS(通讯通路门店!$U:$U,通讯通路门店!$S:$S,$G1520)</f>
        <v>0</v>
      </c>
      <c r="AT1520" s="99">
        <f>SUMIFS(通讯通路门店!$V:$V,通讯通路门店!$S:$S,$G1520)</f>
        <v>0</v>
      </c>
      <c r="AU1520" s="99">
        <f>SUMIFS(通讯通路门店!$W:$W,通讯通路门店!$S:$S,$G1520)</f>
        <v>0</v>
      </c>
      <c r="AV1520" s="99">
        <f>SUMIFS(通讯通路门店!$Z:$Z,通讯通路门店!$S:$S,$G1520)</f>
        <v>0</v>
      </c>
      <c r="AW1520" s="99">
        <f>SUMIFS(通讯通路门店!$AB:$AB,通讯通路门店!$S:$S,$G1520)</f>
        <v>0</v>
      </c>
      <c r="AX1520" s="99">
        <f>SUMIFS(通讯通路门店!$X:$X,通讯通路门店!$S:$S,$G1520)</f>
        <v>0</v>
      </c>
      <c r="AY1520" s="99">
        <f>SUMIFS(通讯通路门店!$Y:$Y,通讯通路门店!$S:$S,$G1520)</f>
        <v>0</v>
      </c>
      <c r="AZ1520" s="99">
        <f>SUMIFS(通讯通路门店!$AA:$AA,通讯通路门店!$S:$S,$G1520)</f>
        <v>0</v>
      </c>
      <c r="BA1520" s="99">
        <f t="shared" si="118"/>
        <v>0</v>
      </c>
      <c r="BB1520" s="99">
        <f t="shared" si="119"/>
        <v>0</v>
      </c>
      <c r="BC1520" s="99">
        <f>SUMIFS(通讯通路门店!$W:$W,通讯通路门店!$S:$S,$G1520,通讯通路门店!$J:$J,"荣耀体验店")+SUMIFS(通讯通路门店!$W:$W,通讯通路门店!$S:$S,$G1520,通讯通路门店!$J:$J,"荣耀授权专卖店")</f>
        <v>0</v>
      </c>
      <c r="BD1520" s="99">
        <f>SUMIFS(通讯通路门店!$Z:$Z,通讯通路门店!$S:$S,$G1520,通讯通路门店!$J:$J,"VIVO体验店")</f>
        <v>0</v>
      </c>
      <c r="BE1520" s="99">
        <f>SUMIFS(通讯通路门店!$AB:$AB,通讯通路门店!$S:$S,$G1520,通讯通路门店!$J:$J,"OPPO体验店")</f>
        <v>0</v>
      </c>
      <c r="BF1520" s="99">
        <f>SUMIFS(通讯通路门店!$X:$X,通讯通路门店!$S:$S,$G1520,通讯通路门店!$J:$J,"华为授权体验店")+SUMIFS(通讯通路门店!$AA:$AA,通讯通路门店!$S:$S,$G1520,通讯通路门店!$J:$J,"华为堡垒店")</f>
        <v>0</v>
      </c>
      <c r="BG1520" s="99">
        <f>SUMIFS(通讯通路门店!$Y:$Y,通讯通路门店!$S:$S,$G1520,通讯通路门店!$J:$J,"小米体验店")</f>
        <v>0</v>
      </c>
      <c r="BH1520" s="99">
        <f>SUMIFS(通讯通路门店!$AA:$AA,通讯通路门店!$S:$S,$G1520,通讯通路门店!$J:$J,"苹果体验店")</f>
        <v>0</v>
      </c>
      <c r="BI1520" s="99">
        <f>SUMIFS(通讯通路门店!$K:$K,通讯通路门店!$S:$S,$G1520,通讯通路门店!$J:$J,"其他品牌专卖店")</f>
        <v>0</v>
      </c>
      <c r="BJ1520" s="99">
        <f>SUMIFS(通讯通路门店!$AC:$AC,通讯通路门店!$S:$S,$G1520)</f>
        <v>0</v>
      </c>
      <c r="BK1520" s="99">
        <f>SUMIFS(通讯通路门店!$AD:$AD,通讯通路门店!$S:$S,$G1520)</f>
        <v>0</v>
      </c>
      <c r="BL1520" s="99">
        <f>SUMIFS(通讯通路门店!$AE:$AE,通讯通路门店!$S:$S,$G1520)</f>
        <v>0</v>
      </c>
      <c r="BM1520" s="99">
        <f>SUMIFS(通讯通路门店!$AF:$AF,通讯通路门店!$S:$S,$G1520)</f>
        <v>0</v>
      </c>
      <c r="BN1520" s="99">
        <f>SUMIFS(通讯通路门店!$AG:$AG,通讯通路门店!$S:$S,$G1520)</f>
        <v>0</v>
      </c>
      <c r="BO1520" s="99">
        <f>SUMIFS(通讯通路门店!$AH:$AH,通讯通路门店!$S:$S,$G1520)</f>
        <v>0</v>
      </c>
      <c r="BP1520" s="99">
        <f>SUMIFS(通讯通路门店!$AI:$AI,通讯通路门店!$S:$S,$G1520)</f>
        <v>0</v>
      </c>
      <c r="BQ1520" s="83"/>
    </row>
    <row r="1521" spans="1:69">
      <c r="A1521" s="99" t="str">
        <f>IFERROR(_xlfn.XLOOKUP($G1521,通讯通路门店!$S$4:$S$993933,通讯通路门店!$A$4:$A$993933,0,0),"")</f>
        <v>海南省</v>
      </c>
      <c r="B1521" s="99" t="str">
        <f>IFERROR(_xlfn.XLOOKUP($G1521,通讯通路门店!$S$4:$S$993933,通讯通路门店!$B$4:$B$993933,0,0),"")</f>
        <v>乐东黎族自治县</v>
      </c>
      <c r="C1521" s="99" t="str">
        <f>IFERROR(_xlfn.XLOOKUP($G1521,通讯通路门店!$S$4:$S$993933,通讯通路门店!$C$4:$C$993933,0,0),"")</f>
        <v>乐东黎族自治县</v>
      </c>
      <c r="D1521" s="99" t="str">
        <f>IFERROR(_xlfn.XLOOKUP($G1521,通讯通路门店!$S$4:$S$993933,通讯通路门店!$D$4:$D$993933,0,0),"")</f>
        <v>万冲镇</v>
      </c>
      <c r="E1521" s="83"/>
      <c r="F1521" s="83"/>
      <c r="G1521" s="101"/>
      <c r="H1521" s="102">
        <f>IFERROR(_xlfn.XLOOKUP($G1521,通讯通路门店!$S$4:$S$993933,通讯通路门店!$R$4:$R$993933,0,0),"")</f>
        <v>0</v>
      </c>
      <c r="I1521" s="83"/>
      <c r="J1521" s="83"/>
      <c r="K1521" s="83"/>
      <c r="L1521" s="83"/>
      <c r="M1521" s="83"/>
      <c r="N1521" s="83"/>
      <c r="O1521" s="83"/>
      <c r="P1521" s="83"/>
      <c r="Q1521" s="83"/>
      <c r="R1521" s="83"/>
      <c r="S1521" s="83"/>
      <c r="T1521" s="83"/>
      <c r="U1521" s="99">
        <f>COUNTIF(通讯通路门店!$S:$S,$G1521)</f>
        <v>0</v>
      </c>
      <c r="V1521" s="99">
        <f>COUNTIFS(通讯通路门店!$S:$S,$G1521,通讯通路门店!$J:$J,"综合卖场")</f>
        <v>0</v>
      </c>
      <c r="W1521" s="99">
        <f>SUMIFS(通讯通路门店!$AJ:$AJ,通讯通路门店!$S:$S,通讯客户沙盘!$G1521)</f>
        <v>0</v>
      </c>
      <c r="X1521" s="99">
        <f t="shared" si="115"/>
        <v>0</v>
      </c>
      <c r="Y1521" s="99">
        <f>COUNTIFS(通讯通路门店!$S:$S,$G1521,通讯通路门店!$J:$J,"荣耀体验店")+COUNTIFS(通讯通路门店!$S:$S,$G1521,通讯通路门店!$J:$J,"荣耀授权专卖店")</f>
        <v>0</v>
      </c>
      <c r="Z1521" s="99">
        <f>COUNTIFS(通讯通路门店!$S:$S,$G1521,通讯通路门店!$J:$J,"VIVO体验店")</f>
        <v>0</v>
      </c>
      <c r="AA1521" s="99">
        <f>COUNTIFS(通讯通路门店!$S:$S,$G1521,通讯通路门店!$J:$J,"OPPO体验店")</f>
        <v>0</v>
      </c>
      <c r="AB1521" s="99">
        <f>COUNTIFS(通讯通路门店!$S:$S,$G1521,通讯通路门店!$J:$J,"华为授权体验店")+COUNTIFS(通讯通路门店!$S:$S,$G1521,通讯通路门店!$J:$J,"华为堡垒店")</f>
        <v>0</v>
      </c>
      <c r="AC1521" s="99">
        <f>COUNTIFS(通讯通路门店!$S:$S,$G1521,通讯通路门店!$J:$J,"小米体验店")</f>
        <v>0</v>
      </c>
      <c r="AD1521" s="99">
        <f>COUNTIFS(通讯通路门店!$S:$S,$G1521,通讯通路门店!$J:$J,"苹果体验店")</f>
        <v>0</v>
      </c>
      <c r="AE1521" s="99">
        <f>COUNTIFS(通讯通路门店!$S:$S,$G1521,通讯通路门店!$J:$J,"其他品牌专卖店")</f>
        <v>0</v>
      </c>
      <c r="AF1521" s="99">
        <f>SUMIFS(通讯通路门店!$BI:$BI,通讯通路门店!$S:$S,$G1521)</f>
        <v>0</v>
      </c>
      <c r="AG1521" s="99">
        <f>SUMIFS(通讯通路门店!$BH:$BH,通讯通路门店!$S:$S,$G1521)</f>
        <v>0</v>
      </c>
      <c r="AH1521" s="99">
        <f t="shared" si="116"/>
        <v>0</v>
      </c>
      <c r="AI1521" s="99">
        <f>SUMIFS(通讯通路门店!$BB:$BB,通讯通路门店!$S:$S,$G1521)</f>
        <v>0</v>
      </c>
      <c r="AJ1521" s="99">
        <f>SUMIFS(通讯通路门店!$BE:$BE,通讯通路门店!$S:$S,$G1521)</f>
        <v>0</v>
      </c>
      <c r="AK1521" s="99">
        <f>SUMIFS(通讯通路门店!$BG:$BG,通讯通路门店!$S:$S,$G1521)</f>
        <v>0</v>
      </c>
      <c r="AL1521" s="99">
        <f>SUMIFS(通讯通路门店!$BC:$BC,通讯通路门店!$S:$S,$G1521)</f>
        <v>0</v>
      </c>
      <c r="AM1521" s="99">
        <f>SUMIFS(通讯通路门店!$BD:$BD,通讯通路门店!$S:$S,$G1521)</f>
        <v>0</v>
      </c>
      <c r="AN1521" s="99">
        <f>SUMIFS(通讯通路门店!$BF:$BF,通讯通路门店!$S:$S,$G1521)</f>
        <v>0</v>
      </c>
      <c r="AO1521" s="99">
        <f t="shared" si="117"/>
        <v>0</v>
      </c>
      <c r="AP1521" s="99">
        <f>SUMIFS(通讯通路门店!$K:$K,通讯通路门店!$S:$S,$G1521)</f>
        <v>0</v>
      </c>
      <c r="AQ1521" s="83"/>
      <c r="AR1521" s="99">
        <f>SUMIFS(通讯通路门店!$T:$T,通讯通路门店!$S:$S,$G1521)</f>
        <v>0</v>
      </c>
      <c r="AS1521" s="99">
        <f>SUMIFS(通讯通路门店!$U:$U,通讯通路门店!$S:$S,$G1521)</f>
        <v>0</v>
      </c>
      <c r="AT1521" s="99">
        <f>SUMIFS(通讯通路门店!$V:$V,通讯通路门店!$S:$S,$G1521)</f>
        <v>0</v>
      </c>
      <c r="AU1521" s="99">
        <f>SUMIFS(通讯通路门店!$W:$W,通讯通路门店!$S:$S,$G1521)</f>
        <v>0</v>
      </c>
      <c r="AV1521" s="99">
        <f>SUMIFS(通讯通路门店!$Z:$Z,通讯通路门店!$S:$S,$G1521)</f>
        <v>0</v>
      </c>
      <c r="AW1521" s="99">
        <f>SUMIFS(通讯通路门店!$AB:$AB,通讯通路门店!$S:$S,$G1521)</f>
        <v>0</v>
      </c>
      <c r="AX1521" s="99">
        <f>SUMIFS(通讯通路门店!$X:$X,通讯通路门店!$S:$S,$G1521)</f>
        <v>0</v>
      </c>
      <c r="AY1521" s="99">
        <f>SUMIFS(通讯通路门店!$Y:$Y,通讯通路门店!$S:$S,$G1521)</f>
        <v>0</v>
      </c>
      <c r="AZ1521" s="99">
        <f>SUMIFS(通讯通路门店!$AA:$AA,通讯通路门店!$S:$S,$G1521)</f>
        <v>0</v>
      </c>
      <c r="BA1521" s="99">
        <f t="shared" si="118"/>
        <v>0</v>
      </c>
      <c r="BB1521" s="99">
        <f t="shared" si="119"/>
        <v>0</v>
      </c>
      <c r="BC1521" s="99">
        <f>SUMIFS(通讯通路门店!$W:$W,通讯通路门店!$S:$S,$G1521,通讯通路门店!$J:$J,"荣耀体验店")+SUMIFS(通讯通路门店!$W:$W,通讯通路门店!$S:$S,$G1521,通讯通路门店!$J:$J,"荣耀授权专卖店")</f>
        <v>0</v>
      </c>
      <c r="BD1521" s="99">
        <f>SUMIFS(通讯通路门店!$Z:$Z,通讯通路门店!$S:$S,$G1521,通讯通路门店!$J:$J,"VIVO体验店")</f>
        <v>0</v>
      </c>
      <c r="BE1521" s="99">
        <f>SUMIFS(通讯通路门店!$AB:$AB,通讯通路门店!$S:$S,$G1521,通讯通路门店!$J:$J,"OPPO体验店")</f>
        <v>0</v>
      </c>
      <c r="BF1521" s="99">
        <f>SUMIFS(通讯通路门店!$X:$X,通讯通路门店!$S:$S,$G1521,通讯通路门店!$J:$J,"华为授权体验店")+SUMIFS(通讯通路门店!$AA:$AA,通讯通路门店!$S:$S,$G1521,通讯通路门店!$J:$J,"华为堡垒店")</f>
        <v>0</v>
      </c>
      <c r="BG1521" s="99">
        <f>SUMIFS(通讯通路门店!$Y:$Y,通讯通路门店!$S:$S,$G1521,通讯通路门店!$J:$J,"小米体验店")</f>
        <v>0</v>
      </c>
      <c r="BH1521" s="99">
        <f>SUMIFS(通讯通路门店!$AA:$AA,通讯通路门店!$S:$S,$G1521,通讯通路门店!$J:$J,"苹果体验店")</f>
        <v>0</v>
      </c>
      <c r="BI1521" s="99">
        <f>SUMIFS(通讯通路门店!$K:$K,通讯通路门店!$S:$S,$G1521,通讯通路门店!$J:$J,"其他品牌专卖店")</f>
        <v>0</v>
      </c>
      <c r="BJ1521" s="99">
        <f>SUMIFS(通讯通路门店!$AC:$AC,通讯通路门店!$S:$S,$G1521)</f>
        <v>0</v>
      </c>
      <c r="BK1521" s="99">
        <f>SUMIFS(通讯通路门店!$AD:$AD,通讯通路门店!$S:$S,$G1521)</f>
        <v>0</v>
      </c>
      <c r="BL1521" s="99">
        <f>SUMIFS(通讯通路门店!$AE:$AE,通讯通路门店!$S:$S,$G1521)</f>
        <v>0</v>
      </c>
      <c r="BM1521" s="99">
        <f>SUMIFS(通讯通路门店!$AF:$AF,通讯通路门店!$S:$S,$G1521)</f>
        <v>0</v>
      </c>
      <c r="BN1521" s="99">
        <f>SUMIFS(通讯通路门店!$AG:$AG,通讯通路门店!$S:$S,$G1521)</f>
        <v>0</v>
      </c>
      <c r="BO1521" s="99">
        <f>SUMIFS(通讯通路门店!$AH:$AH,通讯通路门店!$S:$S,$G1521)</f>
        <v>0</v>
      </c>
      <c r="BP1521" s="99">
        <f>SUMIFS(通讯通路门店!$AI:$AI,通讯通路门店!$S:$S,$G1521)</f>
        <v>0</v>
      </c>
      <c r="BQ1521" s="83"/>
    </row>
    <row r="1522" spans="1:69">
      <c r="A1522" s="99" t="str">
        <f>IFERROR(_xlfn.XLOOKUP($G1522,通讯通路门店!$S$4:$S$993933,通讯通路门店!$A$4:$A$993933,0,0),"")</f>
        <v>海南省</v>
      </c>
      <c r="B1522" s="99" t="str">
        <f>IFERROR(_xlfn.XLOOKUP($G1522,通讯通路门店!$S$4:$S$993933,通讯通路门店!$B$4:$B$993933,0,0),"")</f>
        <v>乐东黎族自治县</v>
      </c>
      <c r="C1522" s="99" t="str">
        <f>IFERROR(_xlfn.XLOOKUP($G1522,通讯通路门店!$S$4:$S$993933,通讯通路门店!$C$4:$C$993933,0,0),"")</f>
        <v>乐东黎族自治县</v>
      </c>
      <c r="D1522" s="99" t="str">
        <f>IFERROR(_xlfn.XLOOKUP($G1522,通讯通路门店!$S$4:$S$993933,通讯通路门店!$D$4:$D$993933,0,0),"")</f>
        <v>万冲镇</v>
      </c>
      <c r="E1522" s="83"/>
      <c r="F1522" s="83"/>
      <c r="G1522" s="101"/>
      <c r="H1522" s="102">
        <f>IFERROR(_xlfn.XLOOKUP($G1522,通讯通路门店!$S$4:$S$993933,通讯通路门店!$R$4:$R$993933,0,0),"")</f>
        <v>0</v>
      </c>
      <c r="I1522" s="83"/>
      <c r="J1522" s="83"/>
      <c r="K1522" s="83"/>
      <c r="L1522" s="83"/>
      <c r="M1522" s="83"/>
      <c r="N1522" s="83"/>
      <c r="O1522" s="83"/>
      <c r="P1522" s="83"/>
      <c r="Q1522" s="83"/>
      <c r="R1522" s="83"/>
      <c r="S1522" s="83"/>
      <c r="T1522" s="83"/>
      <c r="U1522" s="99">
        <f>COUNTIF(通讯通路门店!$S:$S,$G1522)</f>
        <v>0</v>
      </c>
      <c r="V1522" s="99">
        <f>COUNTIFS(通讯通路门店!$S:$S,$G1522,通讯通路门店!$J:$J,"综合卖场")</f>
        <v>0</v>
      </c>
      <c r="W1522" s="99">
        <f>SUMIFS(通讯通路门店!$AJ:$AJ,通讯通路门店!$S:$S,通讯客户沙盘!$G1522)</f>
        <v>0</v>
      </c>
      <c r="X1522" s="99">
        <f t="shared" si="115"/>
        <v>0</v>
      </c>
      <c r="Y1522" s="99">
        <f>COUNTIFS(通讯通路门店!$S:$S,$G1522,通讯通路门店!$J:$J,"荣耀体验店")+COUNTIFS(通讯通路门店!$S:$S,$G1522,通讯通路门店!$J:$J,"荣耀授权专卖店")</f>
        <v>0</v>
      </c>
      <c r="Z1522" s="99">
        <f>COUNTIFS(通讯通路门店!$S:$S,$G1522,通讯通路门店!$J:$J,"VIVO体验店")</f>
        <v>0</v>
      </c>
      <c r="AA1522" s="99">
        <f>COUNTIFS(通讯通路门店!$S:$S,$G1522,通讯通路门店!$J:$J,"OPPO体验店")</f>
        <v>0</v>
      </c>
      <c r="AB1522" s="99">
        <f>COUNTIFS(通讯通路门店!$S:$S,$G1522,通讯通路门店!$J:$J,"华为授权体验店")+COUNTIFS(通讯通路门店!$S:$S,$G1522,通讯通路门店!$J:$J,"华为堡垒店")</f>
        <v>0</v>
      </c>
      <c r="AC1522" s="99">
        <f>COUNTIFS(通讯通路门店!$S:$S,$G1522,通讯通路门店!$J:$J,"小米体验店")</f>
        <v>0</v>
      </c>
      <c r="AD1522" s="99">
        <f>COUNTIFS(通讯通路门店!$S:$S,$G1522,通讯通路门店!$J:$J,"苹果体验店")</f>
        <v>0</v>
      </c>
      <c r="AE1522" s="99">
        <f>COUNTIFS(通讯通路门店!$S:$S,$G1522,通讯通路门店!$J:$J,"其他品牌专卖店")</f>
        <v>0</v>
      </c>
      <c r="AF1522" s="99">
        <f>SUMIFS(通讯通路门店!$BI:$BI,通讯通路门店!$S:$S,$G1522)</f>
        <v>0</v>
      </c>
      <c r="AG1522" s="99">
        <f>SUMIFS(通讯通路门店!$BH:$BH,通讯通路门店!$S:$S,$G1522)</f>
        <v>0</v>
      </c>
      <c r="AH1522" s="99">
        <f t="shared" si="116"/>
        <v>0</v>
      </c>
      <c r="AI1522" s="99">
        <f>SUMIFS(通讯通路门店!$BB:$BB,通讯通路门店!$S:$S,$G1522)</f>
        <v>0</v>
      </c>
      <c r="AJ1522" s="99">
        <f>SUMIFS(通讯通路门店!$BE:$BE,通讯通路门店!$S:$S,$G1522)</f>
        <v>0</v>
      </c>
      <c r="AK1522" s="99">
        <f>SUMIFS(通讯通路门店!$BG:$BG,通讯通路门店!$S:$S,$G1522)</f>
        <v>0</v>
      </c>
      <c r="AL1522" s="99">
        <f>SUMIFS(通讯通路门店!$BC:$BC,通讯通路门店!$S:$S,$G1522)</f>
        <v>0</v>
      </c>
      <c r="AM1522" s="99">
        <f>SUMIFS(通讯通路门店!$BD:$BD,通讯通路门店!$S:$S,$G1522)</f>
        <v>0</v>
      </c>
      <c r="AN1522" s="99">
        <f>SUMIFS(通讯通路门店!$BF:$BF,通讯通路门店!$S:$S,$G1522)</f>
        <v>0</v>
      </c>
      <c r="AO1522" s="99">
        <f t="shared" si="117"/>
        <v>0</v>
      </c>
      <c r="AP1522" s="99">
        <f>SUMIFS(通讯通路门店!$K:$K,通讯通路门店!$S:$S,$G1522)</f>
        <v>0</v>
      </c>
      <c r="AQ1522" s="83"/>
      <c r="AR1522" s="99">
        <f>SUMIFS(通讯通路门店!$T:$T,通讯通路门店!$S:$S,$G1522)</f>
        <v>0</v>
      </c>
      <c r="AS1522" s="99">
        <f>SUMIFS(通讯通路门店!$U:$U,通讯通路门店!$S:$S,$G1522)</f>
        <v>0</v>
      </c>
      <c r="AT1522" s="99">
        <f>SUMIFS(通讯通路门店!$V:$V,通讯通路门店!$S:$S,$G1522)</f>
        <v>0</v>
      </c>
      <c r="AU1522" s="99">
        <f>SUMIFS(通讯通路门店!$W:$W,通讯通路门店!$S:$S,$G1522)</f>
        <v>0</v>
      </c>
      <c r="AV1522" s="99">
        <f>SUMIFS(通讯通路门店!$Z:$Z,通讯通路门店!$S:$S,$G1522)</f>
        <v>0</v>
      </c>
      <c r="AW1522" s="99">
        <f>SUMIFS(通讯通路门店!$AB:$AB,通讯通路门店!$S:$S,$G1522)</f>
        <v>0</v>
      </c>
      <c r="AX1522" s="99">
        <f>SUMIFS(通讯通路门店!$X:$X,通讯通路门店!$S:$S,$G1522)</f>
        <v>0</v>
      </c>
      <c r="AY1522" s="99">
        <f>SUMIFS(通讯通路门店!$Y:$Y,通讯通路门店!$S:$S,$G1522)</f>
        <v>0</v>
      </c>
      <c r="AZ1522" s="99">
        <f>SUMIFS(通讯通路门店!$AA:$AA,通讯通路门店!$S:$S,$G1522)</f>
        <v>0</v>
      </c>
      <c r="BA1522" s="99">
        <f t="shared" si="118"/>
        <v>0</v>
      </c>
      <c r="BB1522" s="99">
        <f t="shared" si="119"/>
        <v>0</v>
      </c>
      <c r="BC1522" s="99">
        <f>SUMIFS(通讯通路门店!$W:$W,通讯通路门店!$S:$S,$G1522,通讯通路门店!$J:$J,"荣耀体验店")+SUMIFS(通讯通路门店!$W:$W,通讯通路门店!$S:$S,$G1522,通讯通路门店!$J:$J,"荣耀授权专卖店")</f>
        <v>0</v>
      </c>
      <c r="BD1522" s="99">
        <f>SUMIFS(通讯通路门店!$Z:$Z,通讯通路门店!$S:$S,$G1522,通讯通路门店!$J:$J,"VIVO体验店")</f>
        <v>0</v>
      </c>
      <c r="BE1522" s="99">
        <f>SUMIFS(通讯通路门店!$AB:$AB,通讯通路门店!$S:$S,$G1522,通讯通路门店!$J:$J,"OPPO体验店")</f>
        <v>0</v>
      </c>
      <c r="BF1522" s="99">
        <f>SUMIFS(通讯通路门店!$X:$X,通讯通路门店!$S:$S,$G1522,通讯通路门店!$J:$J,"华为授权体验店")+SUMIFS(通讯通路门店!$AA:$AA,通讯通路门店!$S:$S,$G1522,通讯通路门店!$J:$J,"华为堡垒店")</f>
        <v>0</v>
      </c>
      <c r="BG1522" s="99">
        <f>SUMIFS(通讯通路门店!$Y:$Y,通讯通路门店!$S:$S,$G1522,通讯通路门店!$J:$J,"小米体验店")</f>
        <v>0</v>
      </c>
      <c r="BH1522" s="99">
        <f>SUMIFS(通讯通路门店!$AA:$AA,通讯通路门店!$S:$S,$G1522,通讯通路门店!$J:$J,"苹果体验店")</f>
        <v>0</v>
      </c>
      <c r="BI1522" s="99">
        <f>SUMIFS(通讯通路门店!$K:$K,通讯通路门店!$S:$S,$G1522,通讯通路门店!$J:$J,"其他品牌专卖店")</f>
        <v>0</v>
      </c>
      <c r="BJ1522" s="99">
        <f>SUMIFS(通讯通路门店!$AC:$AC,通讯通路门店!$S:$S,$G1522)</f>
        <v>0</v>
      </c>
      <c r="BK1522" s="99">
        <f>SUMIFS(通讯通路门店!$AD:$AD,通讯通路门店!$S:$S,$G1522)</f>
        <v>0</v>
      </c>
      <c r="BL1522" s="99">
        <f>SUMIFS(通讯通路门店!$AE:$AE,通讯通路门店!$S:$S,$G1522)</f>
        <v>0</v>
      </c>
      <c r="BM1522" s="99">
        <f>SUMIFS(通讯通路门店!$AF:$AF,通讯通路门店!$S:$S,$G1522)</f>
        <v>0</v>
      </c>
      <c r="BN1522" s="99">
        <f>SUMIFS(通讯通路门店!$AG:$AG,通讯通路门店!$S:$S,$G1522)</f>
        <v>0</v>
      </c>
      <c r="BO1522" s="99">
        <f>SUMIFS(通讯通路门店!$AH:$AH,通讯通路门店!$S:$S,$G1522)</f>
        <v>0</v>
      </c>
      <c r="BP1522" s="99">
        <f>SUMIFS(通讯通路门店!$AI:$AI,通讯通路门店!$S:$S,$G1522)</f>
        <v>0</v>
      </c>
      <c r="BQ1522" s="83"/>
    </row>
    <row r="1523" spans="1:69">
      <c r="A1523" s="99" t="str">
        <f>IFERROR(_xlfn.XLOOKUP($G1523,通讯通路门店!$S$4:$S$993933,通讯通路门店!$A$4:$A$993933,0,0),"")</f>
        <v>海南省</v>
      </c>
      <c r="B1523" s="99" t="str">
        <f>IFERROR(_xlfn.XLOOKUP($G1523,通讯通路门店!$S$4:$S$993933,通讯通路门店!$B$4:$B$993933,0,0),"")</f>
        <v>乐东黎族自治县</v>
      </c>
      <c r="C1523" s="99" t="str">
        <f>IFERROR(_xlfn.XLOOKUP($G1523,通讯通路门店!$S$4:$S$993933,通讯通路门店!$C$4:$C$993933,0,0),"")</f>
        <v>乐东黎族自治县</v>
      </c>
      <c r="D1523" s="99" t="str">
        <f>IFERROR(_xlfn.XLOOKUP($G1523,通讯通路门店!$S$4:$S$993933,通讯通路门店!$D$4:$D$993933,0,0),"")</f>
        <v>万冲镇</v>
      </c>
      <c r="E1523" s="83"/>
      <c r="F1523" s="83"/>
      <c r="G1523" s="101"/>
      <c r="H1523" s="102">
        <f>IFERROR(_xlfn.XLOOKUP($G1523,通讯通路门店!$S$4:$S$993933,通讯通路门店!$R$4:$R$993933,0,0),"")</f>
        <v>0</v>
      </c>
      <c r="I1523" s="83"/>
      <c r="J1523" s="83"/>
      <c r="K1523" s="83"/>
      <c r="L1523" s="83"/>
      <c r="M1523" s="83"/>
      <c r="N1523" s="83"/>
      <c r="O1523" s="83"/>
      <c r="P1523" s="83"/>
      <c r="Q1523" s="83"/>
      <c r="R1523" s="83"/>
      <c r="S1523" s="83"/>
      <c r="T1523" s="83"/>
      <c r="U1523" s="99">
        <f>COUNTIF(通讯通路门店!$S:$S,$G1523)</f>
        <v>0</v>
      </c>
      <c r="V1523" s="99">
        <f>COUNTIFS(通讯通路门店!$S:$S,$G1523,通讯通路门店!$J:$J,"综合卖场")</f>
        <v>0</v>
      </c>
      <c r="W1523" s="99">
        <f>SUMIFS(通讯通路门店!$AJ:$AJ,通讯通路门店!$S:$S,通讯客户沙盘!$G1523)</f>
        <v>0</v>
      </c>
      <c r="X1523" s="99">
        <f t="shared" si="115"/>
        <v>0</v>
      </c>
      <c r="Y1523" s="99">
        <f>COUNTIFS(通讯通路门店!$S:$S,$G1523,通讯通路门店!$J:$J,"荣耀体验店")+COUNTIFS(通讯通路门店!$S:$S,$G1523,通讯通路门店!$J:$J,"荣耀授权专卖店")</f>
        <v>0</v>
      </c>
      <c r="Z1523" s="99">
        <f>COUNTIFS(通讯通路门店!$S:$S,$G1523,通讯通路门店!$J:$J,"VIVO体验店")</f>
        <v>0</v>
      </c>
      <c r="AA1523" s="99">
        <f>COUNTIFS(通讯通路门店!$S:$S,$G1523,通讯通路门店!$J:$J,"OPPO体验店")</f>
        <v>0</v>
      </c>
      <c r="AB1523" s="99">
        <f>COUNTIFS(通讯通路门店!$S:$S,$G1523,通讯通路门店!$J:$J,"华为授权体验店")+COUNTIFS(通讯通路门店!$S:$S,$G1523,通讯通路门店!$J:$J,"华为堡垒店")</f>
        <v>0</v>
      </c>
      <c r="AC1523" s="99">
        <f>COUNTIFS(通讯通路门店!$S:$S,$G1523,通讯通路门店!$J:$J,"小米体验店")</f>
        <v>0</v>
      </c>
      <c r="AD1523" s="99">
        <f>COUNTIFS(通讯通路门店!$S:$S,$G1523,通讯通路门店!$J:$J,"苹果体验店")</f>
        <v>0</v>
      </c>
      <c r="AE1523" s="99">
        <f>COUNTIFS(通讯通路门店!$S:$S,$G1523,通讯通路门店!$J:$J,"其他品牌专卖店")</f>
        <v>0</v>
      </c>
      <c r="AF1523" s="99">
        <f>SUMIFS(通讯通路门店!$BI:$BI,通讯通路门店!$S:$S,$G1523)</f>
        <v>0</v>
      </c>
      <c r="AG1523" s="99">
        <f>SUMIFS(通讯通路门店!$BH:$BH,通讯通路门店!$S:$S,$G1523)</f>
        <v>0</v>
      </c>
      <c r="AH1523" s="99">
        <f t="shared" si="116"/>
        <v>0</v>
      </c>
      <c r="AI1523" s="99">
        <f>SUMIFS(通讯通路门店!$BB:$BB,通讯通路门店!$S:$S,$G1523)</f>
        <v>0</v>
      </c>
      <c r="AJ1523" s="99">
        <f>SUMIFS(通讯通路门店!$BE:$BE,通讯通路门店!$S:$S,$G1523)</f>
        <v>0</v>
      </c>
      <c r="AK1523" s="99">
        <f>SUMIFS(通讯通路门店!$BG:$BG,通讯通路门店!$S:$S,$G1523)</f>
        <v>0</v>
      </c>
      <c r="AL1523" s="99">
        <f>SUMIFS(通讯通路门店!$BC:$BC,通讯通路门店!$S:$S,$G1523)</f>
        <v>0</v>
      </c>
      <c r="AM1523" s="99">
        <f>SUMIFS(通讯通路门店!$BD:$BD,通讯通路门店!$S:$S,$G1523)</f>
        <v>0</v>
      </c>
      <c r="AN1523" s="99">
        <f>SUMIFS(通讯通路门店!$BF:$BF,通讯通路门店!$S:$S,$G1523)</f>
        <v>0</v>
      </c>
      <c r="AO1523" s="99">
        <f t="shared" si="117"/>
        <v>0</v>
      </c>
      <c r="AP1523" s="99">
        <f>SUMIFS(通讯通路门店!$K:$K,通讯通路门店!$S:$S,$G1523)</f>
        <v>0</v>
      </c>
      <c r="AQ1523" s="83"/>
      <c r="AR1523" s="99">
        <f>SUMIFS(通讯通路门店!$T:$T,通讯通路门店!$S:$S,$G1523)</f>
        <v>0</v>
      </c>
      <c r="AS1523" s="99">
        <f>SUMIFS(通讯通路门店!$U:$U,通讯通路门店!$S:$S,$G1523)</f>
        <v>0</v>
      </c>
      <c r="AT1523" s="99">
        <f>SUMIFS(通讯通路门店!$V:$V,通讯通路门店!$S:$S,$G1523)</f>
        <v>0</v>
      </c>
      <c r="AU1523" s="99">
        <f>SUMIFS(通讯通路门店!$W:$W,通讯通路门店!$S:$S,$G1523)</f>
        <v>0</v>
      </c>
      <c r="AV1523" s="99">
        <f>SUMIFS(通讯通路门店!$Z:$Z,通讯通路门店!$S:$S,$G1523)</f>
        <v>0</v>
      </c>
      <c r="AW1523" s="99">
        <f>SUMIFS(通讯通路门店!$AB:$AB,通讯通路门店!$S:$S,$G1523)</f>
        <v>0</v>
      </c>
      <c r="AX1523" s="99">
        <f>SUMIFS(通讯通路门店!$X:$X,通讯通路门店!$S:$S,$G1523)</f>
        <v>0</v>
      </c>
      <c r="AY1523" s="99">
        <f>SUMIFS(通讯通路门店!$Y:$Y,通讯通路门店!$S:$S,$G1523)</f>
        <v>0</v>
      </c>
      <c r="AZ1523" s="99">
        <f>SUMIFS(通讯通路门店!$AA:$AA,通讯通路门店!$S:$S,$G1523)</f>
        <v>0</v>
      </c>
      <c r="BA1523" s="99">
        <f t="shared" si="118"/>
        <v>0</v>
      </c>
      <c r="BB1523" s="99">
        <f t="shared" si="119"/>
        <v>0</v>
      </c>
      <c r="BC1523" s="99">
        <f>SUMIFS(通讯通路门店!$W:$W,通讯通路门店!$S:$S,$G1523,通讯通路门店!$J:$J,"荣耀体验店")+SUMIFS(通讯通路门店!$W:$W,通讯通路门店!$S:$S,$G1523,通讯通路门店!$J:$J,"荣耀授权专卖店")</f>
        <v>0</v>
      </c>
      <c r="BD1523" s="99">
        <f>SUMIFS(通讯通路门店!$Z:$Z,通讯通路门店!$S:$S,$G1523,通讯通路门店!$J:$J,"VIVO体验店")</f>
        <v>0</v>
      </c>
      <c r="BE1523" s="99">
        <f>SUMIFS(通讯通路门店!$AB:$AB,通讯通路门店!$S:$S,$G1523,通讯通路门店!$J:$J,"OPPO体验店")</f>
        <v>0</v>
      </c>
      <c r="BF1523" s="99">
        <f>SUMIFS(通讯通路门店!$X:$X,通讯通路门店!$S:$S,$G1523,通讯通路门店!$J:$J,"华为授权体验店")+SUMIFS(通讯通路门店!$AA:$AA,通讯通路门店!$S:$S,$G1523,通讯通路门店!$J:$J,"华为堡垒店")</f>
        <v>0</v>
      </c>
      <c r="BG1523" s="99">
        <f>SUMIFS(通讯通路门店!$Y:$Y,通讯通路门店!$S:$S,$G1523,通讯通路门店!$J:$J,"小米体验店")</f>
        <v>0</v>
      </c>
      <c r="BH1523" s="99">
        <f>SUMIFS(通讯通路门店!$AA:$AA,通讯通路门店!$S:$S,$G1523,通讯通路门店!$J:$J,"苹果体验店")</f>
        <v>0</v>
      </c>
      <c r="BI1523" s="99">
        <f>SUMIFS(通讯通路门店!$K:$K,通讯通路门店!$S:$S,$G1523,通讯通路门店!$J:$J,"其他品牌专卖店")</f>
        <v>0</v>
      </c>
      <c r="BJ1523" s="99">
        <f>SUMIFS(通讯通路门店!$AC:$AC,通讯通路门店!$S:$S,$G1523)</f>
        <v>0</v>
      </c>
      <c r="BK1523" s="99">
        <f>SUMIFS(通讯通路门店!$AD:$AD,通讯通路门店!$S:$S,$G1523)</f>
        <v>0</v>
      </c>
      <c r="BL1523" s="99">
        <f>SUMIFS(通讯通路门店!$AE:$AE,通讯通路门店!$S:$S,$G1523)</f>
        <v>0</v>
      </c>
      <c r="BM1523" s="99">
        <f>SUMIFS(通讯通路门店!$AF:$AF,通讯通路门店!$S:$S,$G1523)</f>
        <v>0</v>
      </c>
      <c r="BN1523" s="99">
        <f>SUMIFS(通讯通路门店!$AG:$AG,通讯通路门店!$S:$S,$G1523)</f>
        <v>0</v>
      </c>
      <c r="BO1523" s="99">
        <f>SUMIFS(通讯通路门店!$AH:$AH,通讯通路门店!$S:$S,$G1523)</f>
        <v>0</v>
      </c>
      <c r="BP1523" s="99">
        <f>SUMIFS(通讯通路门店!$AI:$AI,通讯通路门店!$S:$S,$G1523)</f>
        <v>0</v>
      </c>
      <c r="BQ1523" s="83"/>
    </row>
    <row r="1524" spans="1:69">
      <c r="A1524" s="99" t="str">
        <f>IFERROR(_xlfn.XLOOKUP($G1524,通讯通路门店!$S$4:$S$993933,通讯通路门店!$A$4:$A$993933,0,0),"")</f>
        <v>海南省</v>
      </c>
      <c r="B1524" s="99" t="str">
        <f>IFERROR(_xlfn.XLOOKUP($G1524,通讯通路门店!$S$4:$S$993933,通讯通路门店!$B$4:$B$993933,0,0),"")</f>
        <v>乐东黎族自治县</v>
      </c>
      <c r="C1524" s="99" t="str">
        <f>IFERROR(_xlfn.XLOOKUP($G1524,通讯通路门店!$S$4:$S$993933,通讯通路门店!$C$4:$C$993933,0,0),"")</f>
        <v>乐东黎族自治县</v>
      </c>
      <c r="D1524" s="99" t="str">
        <f>IFERROR(_xlfn.XLOOKUP($G1524,通讯通路门店!$S$4:$S$993933,通讯通路门店!$D$4:$D$993933,0,0),"")</f>
        <v>万冲镇</v>
      </c>
      <c r="E1524" s="83"/>
      <c r="F1524" s="83"/>
      <c r="G1524" s="101"/>
      <c r="H1524" s="102">
        <f>IFERROR(_xlfn.XLOOKUP($G1524,通讯通路门店!$S$4:$S$993933,通讯通路门店!$R$4:$R$993933,0,0),"")</f>
        <v>0</v>
      </c>
      <c r="I1524" s="83"/>
      <c r="J1524" s="83"/>
      <c r="K1524" s="83"/>
      <c r="L1524" s="83"/>
      <c r="M1524" s="83"/>
      <c r="N1524" s="83"/>
      <c r="O1524" s="83"/>
      <c r="P1524" s="83"/>
      <c r="Q1524" s="83"/>
      <c r="R1524" s="83"/>
      <c r="S1524" s="83"/>
      <c r="T1524" s="83"/>
      <c r="U1524" s="99">
        <f>COUNTIF(通讯通路门店!$S:$S,$G1524)</f>
        <v>0</v>
      </c>
      <c r="V1524" s="99">
        <f>COUNTIFS(通讯通路门店!$S:$S,$G1524,通讯通路门店!$J:$J,"综合卖场")</f>
        <v>0</v>
      </c>
      <c r="W1524" s="99">
        <f>SUMIFS(通讯通路门店!$AJ:$AJ,通讯通路门店!$S:$S,通讯客户沙盘!$G1524)</f>
        <v>0</v>
      </c>
      <c r="X1524" s="99">
        <f t="shared" si="115"/>
        <v>0</v>
      </c>
      <c r="Y1524" s="99">
        <f>COUNTIFS(通讯通路门店!$S:$S,$G1524,通讯通路门店!$J:$J,"荣耀体验店")+COUNTIFS(通讯通路门店!$S:$S,$G1524,通讯通路门店!$J:$J,"荣耀授权专卖店")</f>
        <v>0</v>
      </c>
      <c r="Z1524" s="99">
        <f>COUNTIFS(通讯通路门店!$S:$S,$G1524,通讯通路门店!$J:$J,"VIVO体验店")</f>
        <v>0</v>
      </c>
      <c r="AA1524" s="99">
        <f>COUNTIFS(通讯通路门店!$S:$S,$G1524,通讯通路门店!$J:$J,"OPPO体验店")</f>
        <v>0</v>
      </c>
      <c r="AB1524" s="99">
        <f>COUNTIFS(通讯通路门店!$S:$S,$G1524,通讯通路门店!$J:$J,"华为授权体验店")+COUNTIFS(通讯通路门店!$S:$S,$G1524,通讯通路门店!$J:$J,"华为堡垒店")</f>
        <v>0</v>
      </c>
      <c r="AC1524" s="99">
        <f>COUNTIFS(通讯通路门店!$S:$S,$G1524,通讯通路门店!$J:$J,"小米体验店")</f>
        <v>0</v>
      </c>
      <c r="AD1524" s="99">
        <f>COUNTIFS(通讯通路门店!$S:$S,$G1524,通讯通路门店!$J:$J,"苹果体验店")</f>
        <v>0</v>
      </c>
      <c r="AE1524" s="99">
        <f>COUNTIFS(通讯通路门店!$S:$S,$G1524,通讯通路门店!$J:$J,"其他品牌专卖店")</f>
        <v>0</v>
      </c>
      <c r="AF1524" s="99">
        <f>SUMIFS(通讯通路门店!$BI:$BI,通讯通路门店!$S:$S,$G1524)</f>
        <v>0</v>
      </c>
      <c r="AG1524" s="99">
        <f>SUMIFS(通讯通路门店!$BH:$BH,通讯通路门店!$S:$S,$G1524)</f>
        <v>0</v>
      </c>
      <c r="AH1524" s="99">
        <f t="shared" si="116"/>
        <v>0</v>
      </c>
      <c r="AI1524" s="99">
        <f>SUMIFS(通讯通路门店!$BB:$BB,通讯通路门店!$S:$S,$G1524)</f>
        <v>0</v>
      </c>
      <c r="AJ1524" s="99">
        <f>SUMIFS(通讯通路门店!$BE:$BE,通讯通路门店!$S:$S,$G1524)</f>
        <v>0</v>
      </c>
      <c r="AK1524" s="99">
        <f>SUMIFS(通讯通路门店!$BG:$BG,通讯通路门店!$S:$S,$G1524)</f>
        <v>0</v>
      </c>
      <c r="AL1524" s="99">
        <f>SUMIFS(通讯通路门店!$BC:$BC,通讯通路门店!$S:$S,$G1524)</f>
        <v>0</v>
      </c>
      <c r="AM1524" s="99">
        <f>SUMIFS(通讯通路门店!$BD:$BD,通讯通路门店!$S:$S,$G1524)</f>
        <v>0</v>
      </c>
      <c r="AN1524" s="99">
        <f>SUMIFS(通讯通路门店!$BF:$BF,通讯通路门店!$S:$S,$G1524)</f>
        <v>0</v>
      </c>
      <c r="AO1524" s="99">
        <f t="shared" si="117"/>
        <v>0</v>
      </c>
      <c r="AP1524" s="99">
        <f>SUMIFS(通讯通路门店!$K:$K,通讯通路门店!$S:$S,$G1524)</f>
        <v>0</v>
      </c>
      <c r="AQ1524" s="83"/>
      <c r="AR1524" s="99">
        <f>SUMIFS(通讯通路门店!$T:$T,通讯通路门店!$S:$S,$G1524)</f>
        <v>0</v>
      </c>
      <c r="AS1524" s="99">
        <f>SUMIFS(通讯通路门店!$U:$U,通讯通路门店!$S:$S,$G1524)</f>
        <v>0</v>
      </c>
      <c r="AT1524" s="99">
        <f>SUMIFS(通讯通路门店!$V:$V,通讯通路门店!$S:$S,$G1524)</f>
        <v>0</v>
      </c>
      <c r="AU1524" s="99">
        <f>SUMIFS(通讯通路门店!$W:$W,通讯通路门店!$S:$S,$G1524)</f>
        <v>0</v>
      </c>
      <c r="AV1524" s="99">
        <f>SUMIFS(通讯通路门店!$Z:$Z,通讯通路门店!$S:$S,$G1524)</f>
        <v>0</v>
      </c>
      <c r="AW1524" s="99">
        <f>SUMIFS(通讯通路门店!$AB:$AB,通讯通路门店!$S:$S,$G1524)</f>
        <v>0</v>
      </c>
      <c r="AX1524" s="99">
        <f>SUMIFS(通讯通路门店!$X:$X,通讯通路门店!$S:$S,$G1524)</f>
        <v>0</v>
      </c>
      <c r="AY1524" s="99">
        <f>SUMIFS(通讯通路门店!$Y:$Y,通讯通路门店!$S:$S,$G1524)</f>
        <v>0</v>
      </c>
      <c r="AZ1524" s="99">
        <f>SUMIFS(通讯通路门店!$AA:$AA,通讯通路门店!$S:$S,$G1524)</f>
        <v>0</v>
      </c>
      <c r="BA1524" s="99">
        <f t="shared" si="118"/>
        <v>0</v>
      </c>
      <c r="BB1524" s="99">
        <f t="shared" si="119"/>
        <v>0</v>
      </c>
      <c r="BC1524" s="99">
        <f>SUMIFS(通讯通路门店!$W:$W,通讯通路门店!$S:$S,$G1524,通讯通路门店!$J:$J,"荣耀体验店")+SUMIFS(通讯通路门店!$W:$W,通讯通路门店!$S:$S,$G1524,通讯通路门店!$J:$J,"荣耀授权专卖店")</f>
        <v>0</v>
      </c>
      <c r="BD1524" s="99">
        <f>SUMIFS(通讯通路门店!$Z:$Z,通讯通路门店!$S:$S,$G1524,通讯通路门店!$J:$J,"VIVO体验店")</f>
        <v>0</v>
      </c>
      <c r="BE1524" s="99">
        <f>SUMIFS(通讯通路门店!$AB:$AB,通讯通路门店!$S:$S,$G1524,通讯通路门店!$J:$J,"OPPO体验店")</f>
        <v>0</v>
      </c>
      <c r="BF1524" s="99">
        <f>SUMIFS(通讯通路门店!$X:$X,通讯通路门店!$S:$S,$G1524,通讯通路门店!$J:$J,"华为授权体验店")+SUMIFS(通讯通路门店!$AA:$AA,通讯通路门店!$S:$S,$G1524,通讯通路门店!$J:$J,"华为堡垒店")</f>
        <v>0</v>
      </c>
      <c r="BG1524" s="99">
        <f>SUMIFS(通讯通路门店!$Y:$Y,通讯通路门店!$S:$S,$G1524,通讯通路门店!$J:$J,"小米体验店")</f>
        <v>0</v>
      </c>
      <c r="BH1524" s="99">
        <f>SUMIFS(通讯通路门店!$AA:$AA,通讯通路门店!$S:$S,$G1524,通讯通路门店!$J:$J,"苹果体验店")</f>
        <v>0</v>
      </c>
      <c r="BI1524" s="99">
        <f>SUMIFS(通讯通路门店!$K:$K,通讯通路门店!$S:$S,$G1524,通讯通路门店!$J:$J,"其他品牌专卖店")</f>
        <v>0</v>
      </c>
      <c r="BJ1524" s="99">
        <f>SUMIFS(通讯通路门店!$AC:$AC,通讯通路门店!$S:$S,$G1524)</f>
        <v>0</v>
      </c>
      <c r="BK1524" s="99">
        <f>SUMIFS(通讯通路门店!$AD:$AD,通讯通路门店!$S:$S,$G1524)</f>
        <v>0</v>
      </c>
      <c r="BL1524" s="99">
        <f>SUMIFS(通讯通路门店!$AE:$AE,通讯通路门店!$S:$S,$G1524)</f>
        <v>0</v>
      </c>
      <c r="BM1524" s="99">
        <f>SUMIFS(通讯通路门店!$AF:$AF,通讯通路门店!$S:$S,$G1524)</f>
        <v>0</v>
      </c>
      <c r="BN1524" s="99">
        <f>SUMIFS(通讯通路门店!$AG:$AG,通讯通路门店!$S:$S,$G1524)</f>
        <v>0</v>
      </c>
      <c r="BO1524" s="99">
        <f>SUMIFS(通讯通路门店!$AH:$AH,通讯通路门店!$S:$S,$G1524)</f>
        <v>0</v>
      </c>
      <c r="BP1524" s="99">
        <f>SUMIFS(通讯通路门店!$AI:$AI,通讯通路门店!$S:$S,$G1524)</f>
        <v>0</v>
      </c>
      <c r="BQ1524" s="83"/>
    </row>
    <row r="1525" spans="1:69">
      <c r="A1525" s="99" t="str">
        <f>IFERROR(_xlfn.XLOOKUP($G1525,通讯通路门店!$S$4:$S$993933,通讯通路门店!$A$4:$A$993933,0,0),"")</f>
        <v>海南省</v>
      </c>
      <c r="B1525" s="99" t="str">
        <f>IFERROR(_xlfn.XLOOKUP($G1525,通讯通路门店!$S$4:$S$993933,通讯通路门店!$B$4:$B$993933,0,0),"")</f>
        <v>乐东黎族自治县</v>
      </c>
      <c r="C1525" s="99" t="str">
        <f>IFERROR(_xlfn.XLOOKUP($G1525,通讯通路门店!$S$4:$S$993933,通讯通路门店!$C$4:$C$993933,0,0),"")</f>
        <v>乐东黎族自治县</v>
      </c>
      <c r="D1525" s="99" t="str">
        <f>IFERROR(_xlfn.XLOOKUP($G1525,通讯通路门店!$S$4:$S$993933,通讯通路门店!$D$4:$D$993933,0,0),"")</f>
        <v>万冲镇</v>
      </c>
      <c r="E1525" s="83"/>
      <c r="F1525" s="83"/>
      <c r="G1525" s="101"/>
      <c r="H1525" s="102">
        <f>IFERROR(_xlfn.XLOOKUP($G1525,通讯通路门店!$S$4:$S$993933,通讯通路门店!$R$4:$R$993933,0,0),"")</f>
        <v>0</v>
      </c>
      <c r="I1525" s="83"/>
      <c r="J1525" s="83"/>
      <c r="K1525" s="83"/>
      <c r="L1525" s="83"/>
      <c r="M1525" s="83"/>
      <c r="N1525" s="83"/>
      <c r="O1525" s="83"/>
      <c r="P1525" s="83"/>
      <c r="Q1525" s="83"/>
      <c r="R1525" s="83"/>
      <c r="S1525" s="83"/>
      <c r="T1525" s="83"/>
      <c r="U1525" s="99">
        <f>COUNTIF(通讯通路门店!$S:$S,$G1525)</f>
        <v>0</v>
      </c>
      <c r="V1525" s="99">
        <f>COUNTIFS(通讯通路门店!$S:$S,$G1525,通讯通路门店!$J:$J,"综合卖场")</f>
        <v>0</v>
      </c>
      <c r="W1525" s="99">
        <f>SUMIFS(通讯通路门店!$AJ:$AJ,通讯通路门店!$S:$S,通讯客户沙盘!$G1525)</f>
        <v>0</v>
      </c>
      <c r="X1525" s="99">
        <f t="shared" si="115"/>
        <v>0</v>
      </c>
      <c r="Y1525" s="99">
        <f>COUNTIFS(通讯通路门店!$S:$S,$G1525,通讯通路门店!$J:$J,"荣耀体验店")+COUNTIFS(通讯通路门店!$S:$S,$G1525,通讯通路门店!$J:$J,"荣耀授权专卖店")</f>
        <v>0</v>
      </c>
      <c r="Z1525" s="99">
        <f>COUNTIFS(通讯通路门店!$S:$S,$G1525,通讯通路门店!$J:$J,"VIVO体验店")</f>
        <v>0</v>
      </c>
      <c r="AA1525" s="99">
        <f>COUNTIFS(通讯通路门店!$S:$S,$G1525,通讯通路门店!$J:$J,"OPPO体验店")</f>
        <v>0</v>
      </c>
      <c r="AB1525" s="99">
        <f>COUNTIFS(通讯通路门店!$S:$S,$G1525,通讯通路门店!$J:$J,"华为授权体验店")+COUNTIFS(通讯通路门店!$S:$S,$G1525,通讯通路门店!$J:$J,"华为堡垒店")</f>
        <v>0</v>
      </c>
      <c r="AC1525" s="99">
        <f>COUNTIFS(通讯通路门店!$S:$S,$G1525,通讯通路门店!$J:$J,"小米体验店")</f>
        <v>0</v>
      </c>
      <c r="AD1525" s="99">
        <f>COUNTIFS(通讯通路门店!$S:$S,$G1525,通讯通路门店!$J:$J,"苹果体验店")</f>
        <v>0</v>
      </c>
      <c r="AE1525" s="99">
        <f>COUNTIFS(通讯通路门店!$S:$S,$G1525,通讯通路门店!$J:$J,"其他品牌专卖店")</f>
        <v>0</v>
      </c>
      <c r="AF1525" s="99">
        <f>SUMIFS(通讯通路门店!$BI:$BI,通讯通路门店!$S:$S,$G1525)</f>
        <v>0</v>
      </c>
      <c r="AG1525" s="99">
        <f>SUMIFS(通讯通路门店!$BH:$BH,通讯通路门店!$S:$S,$G1525)</f>
        <v>0</v>
      </c>
      <c r="AH1525" s="99">
        <f t="shared" si="116"/>
        <v>0</v>
      </c>
      <c r="AI1525" s="99">
        <f>SUMIFS(通讯通路门店!$BB:$BB,通讯通路门店!$S:$S,$G1525)</f>
        <v>0</v>
      </c>
      <c r="AJ1525" s="99">
        <f>SUMIFS(通讯通路门店!$BE:$BE,通讯通路门店!$S:$S,$G1525)</f>
        <v>0</v>
      </c>
      <c r="AK1525" s="99">
        <f>SUMIFS(通讯通路门店!$BG:$BG,通讯通路门店!$S:$S,$G1525)</f>
        <v>0</v>
      </c>
      <c r="AL1525" s="99">
        <f>SUMIFS(通讯通路门店!$BC:$BC,通讯通路门店!$S:$S,$G1525)</f>
        <v>0</v>
      </c>
      <c r="AM1525" s="99">
        <f>SUMIFS(通讯通路门店!$BD:$BD,通讯通路门店!$S:$S,$G1525)</f>
        <v>0</v>
      </c>
      <c r="AN1525" s="99">
        <f>SUMIFS(通讯通路门店!$BF:$BF,通讯通路门店!$S:$S,$G1525)</f>
        <v>0</v>
      </c>
      <c r="AO1525" s="99">
        <f t="shared" si="117"/>
        <v>0</v>
      </c>
      <c r="AP1525" s="99">
        <f>SUMIFS(通讯通路门店!$K:$K,通讯通路门店!$S:$S,$G1525)</f>
        <v>0</v>
      </c>
      <c r="AQ1525" s="83"/>
      <c r="AR1525" s="99">
        <f>SUMIFS(通讯通路门店!$T:$T,通讯通路门店!$S:$S,$G1525)</f>
        <v>0</v>
      </c>
      <c r="AS1525" s="99">
        <f>SUMIFS(通讯通路门店!$U:$U,通讯通路门店!$S:$S,$G1525)</f>
        <v>0</v>
      </c>
      <c r="AT1525" s="99">
        <f>SUMIFS(通讯通路门店!$V:$V,通讯通路门店!$S:$S,$G1525)</f>
        <v>0</v>
      </c>
      <c r="AU1525" s="99">
        <f>SUMIFS(通讯通路门店!$W:$W,通讯通路门店!$S:$S,$G1525)</f>
        <v>0</v>
      </c>
      <c r="AV1525" s="99">
        <f>SUMIFS(通讯通路门店!$Z:$Z,通讯通路门店!$S:$S,$G1525)</f>
        <v>0</v>
      </c>
      <c r="AW1525" s="99">
        <f>SUMIFS(通讯通路门店!$AB:$AB,通讯通路门店!$S:$S,$G1525)</f>
        <v>0</v>
      </c>
      <c r="AX1525" s="99">
        <f>SUMIFS(通讯通路门店!$X:$X,通讯通路门店!$S:$S,$G1525)</f>
        <v>0</v>
      </c>
      <c r="AY1525" s="99">
        <f>SUMIFS(通讯通路门店!$Y:$Y,通讯通路门店!$S:$S,$G1525)</f>
        <v>0</v>
      </c>
      <c r="AZ1525" s="99">
        <f>SUMIFS(通讯通路门店!$AA:$AA,通讯通路门店!$S:$S,$G1525)</f>
        <v>0</v>
      </c>
      <c r="BA1525" s="99">
        <f t="shared" si="118"/>
        <v>0</v>
      </c>
      <c r="BB1525" s="99">
        <f t="shared" si="119"/>
        <v>0</v>
      </c>
      <c r="BC1525" s="99">
        <f>SUMIFS(通讯通路门店!$W:$W,通讯通路门店!$S:$S,$G1525,通讯通路门店!$J:$J,"荣耀体验店")+SUMIFS(通讯通路门店!$W:$W,通讯通路门店!$S:$S,$G1525,通讯通路门店!$J:$J,"荣耀授权专卖店")</f>
        <v>0</v>
      </c>
      <c r="BD1525" s="99">
        <f>SUMIFS(通讯通路门店!$Z:$Z,通讯通路门店!$S:$S,$G1525,通讯通路门店!$J:$J,"VIVO体验店")</f>
        <v>0</v>
      </c>
      <c r="BE1525" s="99">
        <f>SUMIFS(通讯通路门店!$AB:$AB,通讯通路门店!$S:$S,$G1525,通讯通路门店!$J:$J,"OPPO体验店")</f>
        <v>0</v>
      </c>
      <c r="BF1525" s="99">
        <f>SUMIFS(通讯通路门店!$X:$X,通讯通路门店!$S:$S,$G1525,通讯通路门店!$J:$J,"华为授权体验店")+SUMIFS(通讯通路门店!$AA:$AA,通讯通路门店!$S:$S,$G1525,通讯通路门店!$J:$J,"华为堡垒店")</f>
        <v>0</v>
      </c>
      <c r="BG1525" s="99">
        <f>SUMIFS(通讯通路门店!$Y:$Y,通讯通路门店!$S:$S,$G1525,通讯通路门店!$J:$J,"小米体验店")</f>
        <v>0</v>
      </c>
      <c r="BH1525" s="99">
        <f>SUMIFS(通讯通路门店!$AA:$AA,通讯通路门店!$S:$S,$G1525,通讯通路门店!$J:$J,"苹果体验店")</f>
        <v>0</v>
      </c>
      <c r="BI1525" s="99">
        <f>SUMIFS(通讯通路门店!$K:$K,通讯通路门店!$S:$S,$G1525,通讯通路门店!$J:$J,"其他品牌专卖店")</f>
        <v>0</v>
      </c>
      <c r="BJ1525" s="99">
        <f>SUMIFS(通讯通路门店!$AC:$AC,通讯通路门店!$S:$S,$G1525)</f>
        <v>0</v>
      </c>
      <c r="BK1525" s="99">
        <f>SUMIFS(通讯通路门店!$AD:$AD,通讯通路门店!$S:$S,$G1525)</f>
        <v>0</v>
      </c>
      <c r="BL1525" s="99">
        <f>SUMIFS(通讯通路门店!$AE:$AE,通讯通路门店!$S:$S,$G1525)</f>
        <v>0</v>
      </c>
      <c r="BM1525" s="99">
        <f>SUMIFS(通讯通路门店!$AF:$AF,通讯通路门店!$S:$S,$G1525)</f>
        <v>0</v>
      </c>
      <c r="BN1525" s="99">
        <f>SUMIFS(通讯通路门店!$AG:$AG,通讯通路门店!$S:$S,$G1525)</f>
        <v>0</v>
      </c>
      <c r="BO1525" s="99">
        <f>SUMIFS(通讯通路门店!$AH:$AH,通讯通路门店!$S:$S,$G1525)</f>
        <v>0</v>
      </c>
      <c r="BP1525" s="99">
        <f>SUMIFS(通讯通路门店!$AI:$AI,通讯通路门店!$S:$S,$G1525)</f>
        <v>0</v>
      </c>
      <c r="BQ1525" s="83"/>
    </row>
    <row r="1526" spans="1:69">
      <c r="A1526" s="99" t="str">
        <f>IFERROR(_xlfn.XLOOKUP($G1526,通讯通路门店!$S$4:$S$993933,通讯通路门店!$A$4:$A$993933,0,0),"")</f>
        <v>海南省</v>
      </c>
      <c r="B1526" s="99" t="str">
        <f>IFERROR(_xlfn.XLOOKUP($G1526,通讯通路门店!$S$4:$S$993933,通讯通路门店!$B$4:$B$993933,0,0),"")</f>
        <v>乐东黎族自治县</v>
      </c>
      <c r="C1526" s="99" t="str">
        <f>IFERROR(_xlfn.XLOOKUP($G1526,通讯通路门店!$S$4:$S$993933,通讯通路门店!$C$4:$C$993933,0,0),"")</f>
        <v>乐东黎族自治县</v>
      </c>
      <c r="D1526" s="99" t="str">
        <f>IFERROR(_xlfn.XLOOKUP($G1526,通讯通路门店!$S$4:$S$993933,通讯通路门店!$D$4:$D$993933,0,0),"")</f>
        <v>万冲镇</v>
      </c>
      <c r="E1526" s="83"/>
      <c r="F1526" s="83"/>
      <c r="G1526" s="101"/>
      <c r="H1526" s="102">
        <f>IFERROR(_xlfn.XLOOKUP($G1526,通讯通路门店!$S$4:$S$993933,通讯通路门店!$R$4:$R$993933,0,0),"")</f>
        <v>0</v>
      </c>
      <c r="I1526" s="83"/>
      <c r="J1526" s="83"/>
      <c r="K1526" s="83"/>
      <c r="L1526" s="83"/>
      <c r="M1526" s="83"/>
      <c r="N1526" s="83"/>
      <c r="O1526" s="83"/>
      <c r="P1526" s="83"/>
      <c r="Q1526" s="83"/>
      <c r="R1526" s="83"/>
      <c r="S1526" s="83"/>
      <c r="T1526" s="83"/>
      <c r="U1526" s="99">
        <f>COUNTIF(通讯通路门店!$S:$S,$G1526)</f>
        <v>0</v>
      </c>
      <c r="V1526" s="99">
        <f>COUNTIFS(通讯通路门店!$S:$S,$G1526,通讯通路门店!$J:$J,"综合卖场")</f>
        <v>0</v>
      </c>
      <c r="W1526" s="99">
        <f>SUMIFS(通讯通路门店!$AJ:$AJ,通讯通路门店!$S:$S,通讯客户沙盘!$G1526)</f>
        <v>0</v>
      </c>
      <c r="X1526" s="99">
        <f t="shared" si="115"/>
        <v>0</v>
      </c>
      <c r="Y1526" s="99">
        <f>COUNTIFS(通讯通路门店!$S:$S,$G1526,通讯通路门店!$J:$J,"荣耀体验店")+COUNTIFS(通讯通路门店!$S:$S,$G1526,通讯通路门店!$J:$J,"荣耀授权专卖店")</f>
        <v>0</v>
      </c>
      <c r="Z1526" s="99">
        <f>COUNTIFS(通讯通路门店!$S:$S,$G1526,通讯通路门店!$J:$J,"VIVO体验店")</f>
        <v>0</v>
      </c>
      <c r="AA1526" s="99">
        <f>COUNTIFS(通讯通路门店!$S:$S,$G1526,通讯通路门店!$J:$J,"OPPO体验店")</f>
        <v>0</v>
      </c>
      <c r="AB1526" s="99">
        <f>COUNTIFS(通讯通路门店!$S:$S,$G1526,通讯通路门店!$J:$J,"华为授权体验店")+COUNTIFS(通讯通路门店!$S:$S,$G1526,通讯通路门店!$J:$J,"华为堡垒店")</f>
        <v>0</v>
      </c>
      <c r="AC1526" s="99">
        <f>COUNTIFS(通讯通路门店!$S:$S,$G1526,通讯通路门店!$J:$J,"小米体验店")</f>
        <v>0</v>
      </c>
      <c r="AD1526" s="99">
        <f>COUNTIFS(通讯通路门店!$S:$S,$G1526,通讯通路门店!$J:$J,"苹果体验店")</f>
        <v>0</v>
      </c>
      <c r="AE1526" s="99">
        <f>COUNTIFS(通讯通路门店!$S:$S,$G1526,通讯通路门店!$J:$J,"其他品牌专卖店")</f>
        <v>0</v>
      </c>
      <c r="AF1526" s="99">
        <f>SUMIFS(通讯通路门店!$BI:$BI,通讯通路门店!$S:$S,$G1526)</f>
        <v>0</v>
      </c>
      <c r="AG1526" s="99">
        <f>SUMIFS(通讯通路门店!$BH:$BH,通讯通路门店!$S:$S,$G1526)</f>
        <v>0</v>
      </c>
      <c r="AH1526" s="99">
        <f t="shared" si="116"/>
        <v>0</v>
      </c>
      <c r="AI1526" s="99">
        <f>SUMIFS(通讯通路门店!$BB:$BB,通讯通路门店!$S:$S,$G1526)</f>
        <v>0</v>
      </c>
      <c r="AJ1526" s="99">
        <f>SUMIFS(通讯通路门店!$BE:$BE,通讯通路门店!$S:$S,$G1526)</f>
        <v>0</v>
      </c>
      <c r="AK1526" s="99">
        <f>SUMIFS(通讯通路门店!$BG:$BG,通讯通路门店!$S:$S,$G1526)</f>
        <v>0</v>
      </c>
      <c r="AL1526" s="99">
        <f>SUMIFS(通讯通路门店!$BC:$BC,通讯通路门店!$S:$S,$G1526)</f>
        <v>0</v>
      </c>
      <c r="AM1526" s="99">
        <f>SUMIFS(通讯通路门店!$BD:$BD,通讯通路门店!$S:$S,$G1526)</f>
        <v>0</v>
      </c>
      <c r="AN1526" s="99">
        <f>SUMIFS(通讯通路门店!$BF:$BF,通讯通路门店!$S:$S,$G1526)</f>
        <v>0</v>
      </c>
      <c r="AO1526" s="99">
        <f t="shared" si="117"/>
        <v>0</v>
      </c>
      <c r="AP1526" s="99">
        <f>SUMIFS(通讯通路门店!$K:$K,通讯通路门店!$S:$S,$G1526)</f>
        <v>0</v>
      </c>
      <c r="AQ1526" s="83"/>
      <c r="AR1526" s="99">
        <f>SUMIFS(通讯通路门店!$T:$T,通讯通路门店!$S:$S,$G1526)</f>
        <v>0</v>
      </c>
      <c r="AS1526" s="99">
        <f>SUMIFS(通讯通路门店!$U:$U,通讯通路门店!$S:$S,$G1526)</f>
        <v>0</v>
      </c>
      <c r="AT1526" s="99">
        <f>SUMIFS(通讯通路门店!$V:$V,通讯通路门店!$S:$S,$G1526)</f>
        <v>0</v>
      </c>
      <c r="AU1526" s="99">
        <f>SUMIFS(通讯通路门店!$W:$W,通讯通路门店!$S:$S,$G1526)</f>
        <v>0</v>
      </c>
      <c r="AV1526" s="99">
        <f>SUMIFS(通讯通路门店!$Z:$Z,通讯通路门店!$S:$S,$G1526)</f>
        <v>0</v>
      </c>
      <c r="AW1526" s="99">
        <f>SUMIFS(通讯通路门店!$AB:$AB,通讯通路门店!$S:$S,$G1526)</f>
        <v>0</v>
      </c>
      <c r="AX1526" s="99">
        <f>SUMIFS(通讯通路门店!$X:$X,通讯通路门店!$S:$S,$G1526)</f>
        <v>0</v>
      </c>
      <c r="AY1526" s="99">
        <f>SUMIFS(通讯通路门店!$Y:$Y,通讯通路门店!$S:$S,$G1526)</f>
        <v>0</v>
      </c>
      <c r="AZ1526" s="99">
        <f>SUMIFS(通讯通路门店!$AA:$AA,通讯通路门店!$S:$S,$G1526)</f>
        <v>0</v>
      </c>
      <c r="BA1526" s="99">
        <f t="shared" si="118"/>
        <v>0</v>
      </c>
      <c r="BB1526" s="99">
        <f t="shared" si="119"/>
        <v>0</v>
      </c>
      <c r="BC1526" s="99">
        <f>SUMIFS(通讯通路门店!$W:$W,通讯通路门店!$S:$S,$G1526,通讯通路门店!$J:$J,"荣耀体验店")+SUMIFS(通讯通路门店!$W:$W,通讯通路门店!$S:$S,$G1526,通讯通路门店!$J:$J,"荣耀授权专卖店")</f>
        <v>0</v>
      </c>
      <c r="BD1526" s="99">
        <f>SUMIFS(通讯通路门店!$Z:$Z,通讯通路门店!$S:$S,$G1526,通讯通路门店!$J:$J,"VIVO体验店")</f>
        <v>0</v>
      </c>
      <c r="BE1526" s="99">
        <f>SUMIFS(通讯通路门店!$AB:$AB,通讯通路门店!$S:$S,$G1526,通讯通路门店!$J:$J,"OPPO体验店")</f>
        <v>0</v>
      </c>
      <c r="BF1526" s="99">
        <f>SUMIFS(通讯通路门店!$X:$X,通讯通路门店!$S:$S,$G1526,通讯通路门店!$J:$J,"华为授权体验店")+SUMIFS(通讯通路门店!$AA:$AA,通讯通路门店!$S:$S,$G1526,通讯通路门店!$J:$J,"华为堡垒店")</f>
        <v>0</v>
      </c>
      <c r="BG1526" s="99">
        <f>SUMIFS(通讯通路门店!$Y:$Y,通讯通路门店!$S:$S,$G1526,通讯通路门店!$J:$J,"小米体验店")</f>
        <v>0</v>
      </c>
      <c r="BH1526" s="99">
        <f>SUMIFS(通讯通路门店!$AA:$AA,通讯通路门店!$S:$S,$G1526,通讯通路门店!$J:$J,"苹果体验店")</f>
        <v>0</v>
      </c>
      <c r="BI1526" s="99">
        <f>SUMIFS(通讯通路门店!$K:$K,通讯通路门店!$S:$S,$G1526,通讯通路门店!$J:$J,"其他品牌专卖店")</f>
        <v>0</v>
      </c>
      <c r="BJ1526" s="99">
        <f>SUMIFS(通讯通路门店!$AC:$AC,通讯通路门店!$S:$S,$G1526)</f>
        <v>0</v>
      </c>
      <c r="BK1526" s="99">
        <f>SUMIFS(通讯通路门店!$AD:$AD,通讯通路门店!$S:$S,$G1526)</f>
        <v>0</v>
      </c>
      <c r="BL1526" s="99">
        <f>SUMIFS(通讯通路门店!$AE:$AE,通讯通路门店!$S:$S,$G1526)</f>
        <v>0</v>
      </c>
      <c r="BM1526" s="99">
        <f>SUMIFS(通讯通路门店!$AF:$AF,通讯通路门店!$S:$S,$G1526)</f>
        <v>0</v>
      </c>
      <c r="BN1526" s="99">
        <f>SUMIFS(通讯通路门店!$AG:$AG,通讯通路门店!$S:$S,$G1526)</f>
        <v>0</v>
      </c>
      <c r="BO1526" s="99">
        <f>SUMIFS(通讯通路门店!$AH:$AH,通讯通路门店!$S:$S,$G1526)</f>
        <v>0</v>
      </c>
      <c r="BP1526" s="99">
        <f>SUMIFS(通讯通路门店!$AI:$AI,通讯通路门店!$S:$S,$G1526)</f>
        <v>0</v>
      </c>
      <c r="BQ1526" s="83"/>
    </row>
    <row r="1527" spans="1:69">
      <c r="A1527" s="99" t="str">
        <f>IFERROR(_xlfn.XLOOKUP($G1527,通讯通路门店!$S$4:$S$993933,通讯通路门店!$A$4:$A$993933,0,0),"")</f>
        <v>海南省</v>
      </c>
      <c r="B1527" s="99" t="str">
        <f>IFERROR(_xlfn.XLOOKUP($G1527,通讯通路门店!$S$4:$S$993933,通讯通路门店!$B$4:$B$993933,0,0),"")</f>
        <v>乐东黎族自治县</v>
      </c>
      <c r="C1527" s="99" t="str">
        <f>IFERROR(_xlfn.XLOOKUP($G1527,通讯通路门店!$S$4:$S$993933,通讯通路门店!$C$4:$C$993933,0,0),"")</f>
        <v>乐东黎族自治县</v>
      </c>
      <c r="D1527" s="99" t="str">
        <f>IFERROR(_xlfn.XLOOKUP($G1527,通讯通路门店!$S$4:$S$993933,通讯通路门店!$D$4:$D$993933,0,0),"")</f>
        <v>万冲镇</v>
      </c>
      <c r="E1527" s="83"/>
      <c r="F1527" s="83"/>
      <c r="G1527" s="101"/>
      <c r="H1527" s="102">
        <f>IFERROR(_xlfn.XLOOKUP($G1527,通讯通路门店!$S$4:$S$993933,通讯通路门店!$R$4:$R$993933,0,0),"")</f>
        <v>0</v>
      </c>
      <c r="I1527" s="83"/>
      <c r="J1527" s="83"/>
      <c r="K1527" s="83"/>
      <c r="L1527" s="83"/>
      <c r="M1527" s="83"/>
      <c r="N1527" s="83"/>
      <c r="O1527" s="83"/>
      <c r="P1527" s="83"/>
      <c r="Q1527" s="83"/>
      <c r="R1527" s="83"/>
      <c r="S1527" s="83"/>
      <c r="T1527" s="83"/>
      <c r="U1527" s="99">
        <f>COUNTIF(通讯通路门店!$S:$S,$G1527)</f>
        <v>0</v>
      </c>
      <c r="V1527" s="99">
        <f>COUNTIFS(通讯通路门店!$S:$S,$G1527,通讯通路门店!$J:$J,"综合卖场")</f>
        <v>0</v>
      </c>
      <c r="W1527" s="99">
        <f>SUMIFS(通讯通路门店!$AJ:$AJ,通讯通路门店!$S:$S,通讯客户沙盘!$G1527)</f>
        <v>0</v>
      </c>
      <c r="X1527" s="99">
        <f t="shared" si="115"/>
        <v>0</v>
      </c>
      <c r="Y1527" s="99">
        <f>COUNTIFS(通讯通路门店!$S:$S,$G1527,通讯通路门店!$J:$J,"荣耀体验店")+COUNTIFS(通讯通路门店!$S:$S,$G1527,通讯通路门店!$J:$J,"荣耀授权专卖店")</f>
        <v>0</v>
      </c>
      <c r="Z1527" s="99">
        <f>COUNTIFS(通讯通路门店!$S:$S,$G1527,通讯通路门店!$J:$J,"VIVO体验店")</f>
        <v>0</v>
      </c>
      <c r="AA1527" s="99">
        <f>COUNTIFS(通讯通路门店!$S:$S,$G1527,通讯通路门店!$J:$J,"OPPO体验店")</f>
        <v>0</v>
      </c>
      <c r="AB1527" s="99">
        <f>COUNTIFS(通讯通路门店!$S:$S,$G1527,通讯通路门店!$J:$J,"华为授权体验店")+COUNTIFS(通讯通路门店!$S:$S,$G1527,通讯通路门店!$J:$J,"华为堡垒店")</f>
        <v>0</v>
      </c>
      <c r="AC1527" s="99">
        <f>COUNTIFS(通讯通路门店!$S:$S,$G1527,通讯通路门店!$J:$J,"小米体验店")</f>
        <v>0</v>
      </c>
      <c r="AD1527" s="99">
        <f>COUNTIFS(通讯通路门店!$S:$S,$G1527,通讯通路门店!$J:$J,"苹果体验店")</f>
        <v>0</v>
      </c>
      <c r="AE1527" s="99">
        <f>COUNTIFS(通讯通路门店!$S:$S,$G1527,通讯通路门店!$J:$J,"其他品牌专卖店")</f>
        <v>0</v>
      </c>
      <c r="AF1527" s="99">
        <f>SUMIFS(通讯通路门店!$BI:$BI,通讯通路门店!$S:$S,$G1527)</f>
        <v>0</v>
      </c>
      <c r="AG1527" s="99">
        <f>SUMIFS(通讯通路门店!$BH:$BH,通讯通路门店!$S:$S,$G1527)</f>
        <v>0</v>
      </c>
      <c r="AH1527" s="99">
        <f t="shared" si="116"/>
        <v>0</v>
      </c>
      <c r="AI1527" s="99">
        <f>SUMIFS(通讯通路门店!$BB:$BB,通讯通路门店!$S:$S,$G1527)</f>
        <v>0</v>
      </c>
      <c r="AJ1527" s="99">
        <f>SUMIFS(通讯通路门店!$BE:$BE,通讯通路门店!$S:$S,$G1527)</f>
        <v>0</v>
      </c>
      <c r="AK1527" s="99">
        <f>SUMIFS(通讯通路门店!$BG:$BG,通讯通路门店!$S:$S,$G1527)</f>
        <v>0</v>
      </c>
      <c r="AL1527" s="99">
        <f>SUMIFS(通讯通路门店!$BC:$BC,通讯通路门店!$S:$S,$G1527)</f>
        <v>0</v>
      </c>
      <c r="AM1527" s="99">
        <f>SUMIFS(通讯通路门店!$BD:$BD,通讯通路门店!$S:$S,$G1527)</f>
        <v>0</v>
      </c>
      <c r="AN1527" s="99">
        <f>SUMIFS(通讯通路门店!$BF:$BF,通讯通路门店!$S:$S,$G1527)</f>
        <v>0</v>
      </c>
      <c r="AO1527" s="99">
        <f t="shared" si="117"/>
        <v>0</v>
      </c>
      <c r="AP1527" s="99">
        <f>SUMIFS(通讯通路门店!$K:$K,通讯通路门店!$S:$S,$G1527)</f>
        <v>0</v>
      </c>
      <c r="AQ1527" s="83"/>
      <c r="AR1527" s="99">
        <f>SUMIFS(通讯通路门店!$T:$T,通讯通路门店!$S:$S,$G1527)</f>
        <v>0</v>
      </c>
      <c r="AS1527" s="99">
        <f>SUMIFS(通讯通路门店!$U:$U,通讯通路门店!$S:$S,$G1527)</f>
        <v>0</v>
      </c>
      <c r="AT1527" s="99">
        <f>SUMIFS(通讯通路门店!$V:$V,通讯通路门店!$S:$S,$G1527)</f>
        <v>0</v>
      </c>
      <c r="AU1527" s="99">
        <f>SUMIFS(通讯通路门店!$W:$W,通讯通路门店!$S:$S,$G1527)</f>
        <v>0</v>
      </c>
      <c r="AV1527" s="99">
        <f>SUMIFS(通讯通路门店!$Z:$Z,通讯通路门店!$S:$S,$G1527)</f>
        <v>0</v>
      </c>
      <c r="AW1527" s="99">
        <f>SUMIFS(通讯通路门店!$AB:$AB,通讯通路门店!$S:$S,$G1527)</f>
        <v>0</v>
      </c>
      <c r="AX1527" s="99">
        <f>SUMIFS(通讯通路门店!$X:$X,通讯通路门店!$S:$S,$G1527)</f>
        <v>0</v>
      </c>
      <c r="AY1527" s="99">
        <f>SUMIFS(通讯通路门店!$Y:$Y,通讯通路门店!$S:$S,$G1527)</f>
        <v>0</v>
      </c>
      <c r="AZ1527" s="99">
        <f>SUMIFS(通讯通路门店!$AA:$AA,通讯通路门店!$S:$S,$G1527)</f>
        <v>0</v>
      </c>
      <c r="BA1527" s="99">
        <f t="shared" si="118"/>
        <v>0</v>
      </c>
      <c r="BB1527" s="99">
        <f t="shared" si="119"/>
        <v>0</v>
      </c>
      <c r="BC1527" s="99">
        <f>SUMIFS(通讯通路门店!$W:$W,通讯通路门店!$S:$S,$G1527,通讯通路门店!$J:$J,"荣耀体验店")+SUMIFS(通讯通路门店!$W:$W,通讯通路门店!$S:$S,$G1527,通讯通路门店!$J:$J,"荣耀授权专卖店")</f>
        <v>0</v>
      </c>
      <c r="BD1527" s="99">
        <f>SUMIFS(通讯通路门店!$Z:$Z,通讯通路门店!$S:$S,$G1527,通讯通路门店!$J:$J,"VIVO体验店")</f>
        <v>0</v>
      </c>
      <c r="BE1527" s="99">
        <f>SUMIFS(通讯通路门店!$AB:$AB,通讯通路门店!$S:$S,$G1527,通讯通路门店!$J:$J,"OPPO体验店")</f>
        <v>0</v>
      </c>
      <c r="BF1527" s="99">
        <f>SUMIFS(通讯通路门店!$X:$X,通讯通路门店!$S:$S,$G1527,通讯通路门店!$J:$J,"华为授权体验店")+SUMIFS(通讯通路门店!$AA:$AA,通讯通路门店!$S:$S,$G1527,通讯通路门店!$J:$J,"华为堡垒店")</f>
        <v>0</v>
      </c>
      <c r="BG1527" s="99">
        <f>SUMIFS(通讯通路门店!$Y:$Y,通讯通路门店!$S:$S,$G1527,通讯通路门店!$J:$J,"小米体验店")</f>
        <v>0</v>
      </c>
      <c r="BH1527" s="99">
        <f>SUMIFS(通讯通路门店!$AA:$AA,通讯通路门店!$S:$S,$G1527,通讯通路门店!$J:$J,"苹果体验店")</f>
        <v>0</v>
      </c>
      <c r="BI1527" s="99">
        <f>SUMIFS(通讯通路门店!$K:$K,通讯通路门店!$S:$S,$G1527,通讯通路门店!$J:$J,"其他品牌专卖店")</f>
        <v>0</v>
      </c>
      <c r="BJ1527" s="99">
        <f>SUMIFS(通讯通路门店!$AC:$AC,通讯通路门店!$S:$S,$G1527)</f>
        <v>0</v>
      </c>
      <c r="BK1527" s="99">
        <f>SUMIFS(通讯通路门店!$AD:$AD,通讯通路门店!$S:$S,$G1527)</f>
        <v>0</v>
      </c>
      <c r="BL1527" s="99">
        <f>SUMIFS(通讯通路门店!$AE:$AE,通讯通路门店!$S:$S,$G1527)</f>
        <v>0</v>
      </c>
      <c r="BM1527" s="99">
        <f>SUMIFS(通讯通路门店!$AF:$AF,通讯通路门店!$S:$S,$G1527)</f>
        <v>0</v>
      </c>
      <c r="BN1527" s="99">
        <f>SUMIFS(通讯通路门店!$AG:$AG,通讯通路门店!$S:$S,$G1527)</f>
        <v>0</v>
      </c>
      <c r="BO1527" s="99">
        <f>SUMIFS(通讯通路门店!$AH:$AH,通讯通路门店!$S:$S,$G1527)</f>
        <v>0</v>
      </c>
      <c r="BP1527" s="99">
        <f>SUMIFS(通讯通路门店!$AI:$AI,通讯通路门店!$S:$S,$G1527)</f>
        <v>0</v>
      </c>
      <c r="BQ1527" s="83"/>
    </row>
    <row r="1528" spans="1:69">
      <c r="A1528" s="99" t="str">
        <f>IFERROR(_xlfn.XLOOKUP($G1528,通讯通路门店!$S$4:$S$993933,通讯通路门店!$A$4:$A$993933,0,0),"")</f>
        <v>海南省</v>
      </c>
      <c r="B1528" s="99" t="str">
        <f>IFERROR(_xlfn.XLOOKUP($G1528,通讯通路门店!$S$4:$S$993933,通讯通路门店!$B$4:$B$993933,0,0),"")</f>
        <v>乐东黎族自治县</v>
      </c>
      <c r="C1528" s="99" t="str">
        <f>IFERROR(_xlfn.XLOOKUP($G1528,通讯通路门店!$S$4:$S$993933,通讯通路门店!$C$4:$C$993933,0,0),"")</f>
        <v>乐东黎族自治县</v>
      </c>
      <c r="D1528" s="99" t="str">
        <f>IFERROR(_xlfn.XLOOKUP($G1528,通讯通路门店!$S$4:$S$993933,通讯通路门店!$D$4:$D$993933,0,0),"")</f>
        <v>万冲镇</v>
      </c>
      <c r="E1528" s="83"/>
      <c r="F1528" s="83"/>
      <c r="G1528" s="101"/>
      <c r="H1528" s="102">
        <f>IFERROR(_xlfn.XLOOKUP($G1528,通讯通路门店!$S$4:$S$993933,通讯通路门店!$R$4:$R$993933,0,0),"")</f>
        <v>0</v>
      </c>
      <c r="I1528" s="83"/>
      <c r="J1528" s="83"/>
      <c r="K1528" s="83"/>
      <c r="L1528" s="83"/>
      <c r="M1528" s="83"/>
      <c r="N1528" s="83"/>
      <c r="O1528" s="83"/>
      <c r="P1528" s="83"/>
      <c r="Q1528" s="83"/>
      <c r="R1528" s="83"/>
      <c r="S1528" s="83"/>
      <c r="T1528" s="83"/>
      <c r="U1528" s="99">
        <f>COUNTIF(通讯通路门店!$S:$S,$G1528)</f>
        <v>0</v>
      </c>
      <c r="V1528" s="99">
        <f>COUNTIFS(通讯通路门店!$S:$S,$G1528,通讯通路门店!$J:$J,"综合卖场")</f>
        <v>0</v>
      </c>
      <c r="W1528" s="99">
        <f>SUMIFS(通讯通路门店!$AJ:$AJ,通讯通路门店!$S:$S,通讯客户沙盘!$G1528)</f>
        <v>0</v>
      </c>
      <c r="X1528" s="99">
        <f t="shared" si="115"/>
        <v>0</v>
      </c>
      <c r="Y1528" s="99">
        <f>COUNTIFS(通讯通路门店!$S:$S,$G1528,通讯通路门店!$J:$J,"荣耀体验店")+COUNTIFS(通讯通路门店!$S:$S,$G1528,通讯通路门店!$J:$J,"荣耀授权专卖店")</f>
        <v>0</v>
      </c>
      <c r="Z1528" s="99">
        <f>COUNTIFS(通讯通路门店!$S:$S,$G1528,通讯通路门店!$J:$J,"VIVO体验店")</f>
        <v>0</v>
      </c>
      <c r="AA1528" s="99">
        <f>COUNTIFS(通讯通路门店!$S:$S,$G1528,通讯通路门店!$J:$J,"OPPO体验店")</f>
        <v>0</v>
      </c>
      <c r="AB1528" s="99">
        <f>COUNTIFS(通讯通路门店!$S:$S,$G1528,通讯通路门店!$J:$J,"华为授权体验店")+COUNTIFS(通讯通路门店!$S:$S,$G1528,通讯通路门店!$J:$J,"华为堡垒店")</f>
        <v>0</v>
      </c>
      <c r="AC1528" s="99">
        <f>COUNTIFS(通讯通路门店!$S:$S,$G1528,通讯通路门店!$J:$J,"小米体验店")</f>
        <v>0</v>
      </c>
      <c r="AD1528" s="99">
        <f>COUNTIFS(通讯通路门店!$S:$S,$G1528,通讯通路门店!$J:$J,"苹果体验店")</f>
        <v>0</v>
      </c>
      <c r="AE1528" s="99">
        <f>COUNTIFS(通讯通路门店!$S:$S,$G1528,通讯通路门店!$J:$J,"其他品牌专卖店")</f>
        <v>0</v>
      </c>
      <c r="AF1528" s="99">
        <f>SUMIFS(通讯通路门店!$BI:$BI,通讯通路门店!$S:$S,$G1528)</f>
        <v>0</v>
      </c>
      <c r="AG1528" s="99">
        <f>SUMIFS(通讯通路门店!$BH:$BH,通讯通路门店!$S:$S,$G1528)</f>
        <v>0</v>
      </c>
      <c r="AH1528" s="99">
        <f t="shared" si="116"/>
        <v>0</v>
      </c>
      <c r="AI1528" s="99">
        <f>SUMIFS(通讯通路门店!$BB:$BB,通讯通路门店!$S:$S,$G1528)</f>
        <v>0</v>
      </c>
      <c r="AJ1528" s="99">
        <f>SUMIFS(通讯通路门店!$BE:$BE,通讯通路门店!$S:$S,$G1528)</f>
        <v>0</v>
      </c>
      <c r="AK1528" s="99">
        <f>SUMIFS(通讯通路门店!$BG:$BG,通讯通路门店!$S:$S,$G1528)</f>
        <v>0</v>
      </c>
      <c r="AL1528" s="99">
        <f>SUMIFS(通讯通路门店!$BC:$BC,通讯通路门店!$S:$S,$G1528)</f>
        <v>0</v>
      </c>
      <c r="AM1528" s="99">
        <f>SUMIFS(通讯通路门店!$BD:$BD,通讯通路门店!$S:$S,$G1528)</f>
        <v>0</v>
      </c>
      <c r="AN1528" s="99">
        <f>SUMIFS(通讯通路门店!$BF:$BF,通讯通路门店!$S:$S,$G1528)</f>
        <v>0</v>
      </c>
      <c r="AO1528" s="99">
        <f t="shared" si="117"/>
        <v>0</v>
      </c>
      <c r="AP1528" s="99">
        <f>SUMIFS(通讯通路门店!$K:$K,通讯通路门店!$S:$S,$G1528)</f>
        <v>0</v>
      </c>
      <c r="AQ1528" s="83"/>
      <c r="AR1528" s="99">
        <f>SUMIFS(通讯通路门店!$T:$T,通讯通路门店!$S:$S,$G1528)</f>
        <v>0</v>
      </c>
      <c r="AS1528" s="99">
        <f>SUMIFS(通讯通路门店!$U:$U,通讯通路门店!$S:$S,$G1528)</f>
        <v>0</v>
      </c>
      <c r="AT1528" s="99">
        <f>SUMIFS(通讯通路门店!$V:$V,通讯通路门店!$S:$S,$G1528)</f>
        <v>0</v>
      </c>
      <c r="AU1528" s="99">
        <f>SUMIFS(通讯通路门店!$W:$W,通讯通路门店!$S:$S,$G1528)</f>
        <v>0</v>
      </c>
      <c r="AV1528" s="99">
        <f>SUMIFS(通讯通路门店!$Z:$Z,通讯通路门店!$S:$S,$G1528)</f>
        <v>0</v>
      </c>
      <c r="AW1528" s="99">
        <f>SUMIFS(通讯通路门店!$AB:$AB,通讯通路门店!$S:$S,$G1528)</f>
        <v>0</v>
      </c>
      <c r="AX1528" s="99">
        <f>SUMIFS(通讯通路门店!$X:$X,通讯通路门店!$S:$S,$G1528)</f>
        <v>0</v>
      </c>
      <c r="AY1528" s="99">
        <f>SUMIFS(通讯通路门店!$Y:$Y,通讯通路门店!$S:$S,$G1528)</f>
        <v>0</v>
      </c>
      <c r="AZ1528" s="99">
        <f>SUMIFS(通讯通路门店!$AA:$AA,通讯通路门店!$S:$S,$G1528)</f>
        <v>0</v>
      </c>
      <c r="BA1528" s="99">
        <f t="shared" si="118"/>
        <v>0</v>
      </c>
      <c r="BB1528" s="99">
        <f t="shared" si="119"/>
        <v>0</v>
      </c>
      <c r="BC1528" s="99">
        <f>SUMIFS(通讯通路门店!$W:$W,通讯通路门店!$S:$S,$G1528,通讯通路门店!$J:$J,"荣耀体验店")+SUMIFS(通讯通路门店!$W:$W,通讯通路门店!$S:$S,$G1528,通讯通路门店!$J:$J,"荣耀授权专卖店")</f>
        <v>0</v>
      </c>
      <c r="BD1528" s="99">
        <f>SUMIFS(通讯通路门店!$Z:$Z,通讯通路门店!$S:$S,$G1528,通讯通路门店!$J:$J,"VIVO体验店")</f>
        <v>0</v>
      </c>
      <c r="BE1528" s="99">
        <f>SUMIFS(通讯通路门店!$AB:$AB,通讯通路门店!$S:$S,$G1528,通讯通路门店!$J:$J,"OPPO体验店")</f>
        <v>0</v>
      </c>
      <c r="BF1528" s="99">
        <f>SUMIFS(通讯通路门店!$X:$X,通讯通路门店!$S:$S,$G1528,通讯通路门店!$J:$J,"华为授权体验店")+SUMIFS(通讯通路门店!$AA:$AA,通讯通路门店!$S:$S,$G1528,通讯通路门店!$J:$J,"华为堡垒店")</f>
        <v>0</v>
      </c>
      <c r="BG1528" s="99">
        <f>SUMIFS(通讯通路门店!$Y:$Y,通讯通路门店!$S:$S,$G1528,通讯通路门店!$J:$J,"小米体验店")</f>
        <v>0</v>
      </c>
      <c r="BH1528" s="99">
        <f>SUMIFS(通讯通路门店!$AA:$AA,通讯通路门店!$S:$S,$G1528,通讯通路门店!$J:$J,"苹果体验店")</f>
        <v>0</v>
      </c>
      <c r="BI1528" s="99">
        <f>SUMIFS(通讯通路门店!$K:$K,通讯通路门店!$S:$S,$G1528,通讯通路门店!$J:$J,"其他品牌专卖店")</f>
        <v>0</v>
      </c>
      <c r="BJ1528" s="99">
        <f>SUMIFS(通讯通路门店!$AC:$AC,通讯通路门店!$S:$S,$G1528)</f>
        <v>0</v>
      </c>
      <c r="BK1528" s="99">
        <f>SUMIFS(通讯通路门店!$AD:$AD,通讯通路门店!$S:$S,$G1528)</f>
        <v>0</v>
      </c>
      <c r="BL1528" s="99">
        <f>SUMIFS(通讯通路门店!$AE:$AE,通讯通路门店!$S:$S,$G1528)</f>
        <v>0</v>
      </c>
      <c r="BM1528" s="99">
        <f>SUMIFS(通讯通路门店!$AF:$AF,通讯通路门店!$S:$S,$G1528)</f>
        <v>0</v>
      </c>
      <c r="BN1528" s="99">
        <f>SUMIFS(通讯通路门店!$AG:$AG,通讯通路门店!$S:$S,$G1528)</f>
        <v>0</v>
      </c>
      <c r="BO1528" s="99">
        <f>SUMIFS(通讯通路门店!$AH:$AH,通讯通路门店!$S:$S,$G1528)</f>
        <v>0</v>
      </c>
      <c r="BP1528" s="99">
        <f>SUMIFS(通讯通路门店!$AI:$AI,通讯通路门店!$S:$S,$G1528)</f>
        <v>0</v>
      </c>
      <c r="BQ1528" s="83"/>
    </row>
    <row r="1529" spans="1:69">
      <c r="A1529" s="99" t="str">
        <f>IFERROR(_xlfn.XLOOKUP($G1529,通讯通路门店!$S$4:$S$993933,通讯通路门店!$A$4:$A$993933,0,0),"")</f>
        <v>海南省</v>
      </c>
      <c r="B1529" s="99" t="str">
        <f>IFERROR(_xlfn.XLOOKUP($G1529,通讯通路门店!$S$4:$S$993933,通讯通路门店!$B$4:$B$993933,0,0),"")</f>
        <v>乐东黎族自治县</v>
      </c>
      <c r="C1529" s="99" t="str">
        <f>IFERROR(_xlfn.XLOOKUP($G1529,通讯通路门店!$S$4:$S$993933,通讯通路门店!$C$4:$C$993933,0,0),"")</f>
        <v>乐东黎族自治县</v>
      </c>
      <c r="D1529" s="99" t="str">
        <f>IFERROR(_xlfn.XLOOKUP($G1529,通讯通路门店!$S$4:$S$993933,通讯通路门店!$D$4:$D$993933,0,0),"")</f>
        <v>万冲镇</v>
      </c>
      <c r="E1529" s="83"/>
      <c r="F1529" s="83"/>
      <c r="G1529" s="101"/>
      <c r="H1529" s="102">
        <f>IFERROR(_xlfn.XLOOKUP($G1529,通讯通路门店!$S$4:$S$993933,通讯通路门店!$R$4:$R$993933,0,0),"")</f>
        <v>0</v>
      </c>
      <c r="I1529" s="83"/>
      <c r="J1529" s="83"/>
      <c r="K1529" s="83"/>
      <c r="L1529" s="83"/>
      <c r="M1529" s="83"/>
      <c r="N1529" s="83"/>
      <c r="O1529" s="83"/>
      <c r="P1529" s="83"/>
      <c r="Q1529" s="83"/>
      <c r="R1529" s="83"/>
      <c r="S1529" s="83"/>
      <c r="T1529" s="83"/>
      <c r="U1529" s="99">
        <f>COUNTIF(通讯通路门店!$S:$S,$G1529)</f>
        <v>0</v>
      </c>
      <c r="V1529" s="99">
        <f>COUNTIFS(通讯通路门店!$S:$S,$G1529,通讯通路门店!$J:$J,"综合卖场")</f>
        <v>0</v>
      </c>
      <c r="W1529" s="99">
        <f>SUMIFS(通讯通路门店!$AJ:$AJ,通讯通路门店!$S:$S,通讯客户沙盘!$G1529)</f>
        <v>0</v>
      </c>
      <c r="X1529" s="99">
        <f t="shared" si="115"/>
        <v>0</v>
      </c>
      <c r="Y1529" s="99">
        <f>COUNTIFS(通讯通路门店!$S:$S,$G1529,通讯通路门店!$J:$J,"荣耀体验店")+COUNTIFS(通讯通路门店!$S:$S,$G1529,通讯通路门店!$J:$J,"荣耀授权专卖店")</f>
        <v>0</v>
      </c>
      <c r="Z1529" s="99">
        <f>COUNTIFS(通讯通路门店!$S:$S,$G1529,通讯通路门店!$J:$J,"VIVO体验店")</f>
        <v>0</v>
      </c>
      <c r="AA1529" s="99">
        <f>COUNTIFS(通讯通路门店!$S:$S,$G1529,通讯通路门店!$J:$J,"OPPO体验店")</f>
        <v>0</v>
      </c>
      <c r="AB1529" s="99">
        <f>COUNTIFS(通讯通路门店!$S:$S,$G1529,通讯通路门店!$J:$J,"华为授权体验店")+COUNTIFS(通讯通路门店!$S:$S,$G1529,通讯通路门店!$J:$J,"华为堡垒店")</f>
        <v>0</v>
      </c>
      <c r="AC1529" s="99">
        <f>COUNTIFS(通讯通路门店!$S:$S,$G1529,通讯通路门店!$J:$J,"小米体验店")</f>
        <v>0</v>
      </c>
      <c r="AD1529" s="99">
        <f>COUNTIFS(通讯通路门店!$S:$S,$G1529,通讯通路门店!$J:$J,"苹果体验店")</f>
        <v>0</v>
      </c>
      <c r="AE1529" s="99">
        <f>COUNTIFS(通讯通路门店!$S:$S,$G1529,通讯通路门店!$J:$J,"其他品牌专卖店")</f>
        <v>0</v>
      </c>
      <c r="AF1529" s="99">
        <f>SUMIFS(通讯通路门店!$BI:$BI,通讯通路门店!$S:$S,$G1529)</f>
        <v>0</v>
      </c>
      <c r="AG1529" s="99">
        <f>SUMIFS(通讯通路门店!$BH:$BH,通讯通路门店!$S:$S,$G1529)</f>
        <v>0</v>
      </c>
      <c r="AH1529" s="99">
        <f t="shared" si="116"/>
        <v>0</v>
      </c>
      <c r="AI1529" s="99">
        <f>SUMIFS(通讯通路门店!$BB:$BB,通讯通路门店!$S:$S,$G1529)</f>
        <v>0</v>
      </c>
      <c r="AJ1529" s="99">
        <f>SUMIFS(通讯通路门店!$BE:$BE,通讯通路门店!$S:$S,$G1529)</f>
        <v>0</v>
      </c>
      <c r="AK1529" s="99">
        <f>SUMIFS(通讯通路门店!$BG:$BG,通讯通路门店!$S:$S,$G1529)</f>
        <v>0</v>
      </c>
      <c r="AL1529" s="99">
        <f>SUMIFS(通讯通路门店!$BC:$BC,通讯通路门店!$S:$S,$G1529)</f>
        <v>0</v>
      </c>
      <c r="AM1529" s="99">
        <f>SUMIFS(通讯通路门店!$BD:$BD,通讯通路门店!$S:$S,$G1529)</f>
        <v>0</v>
      </c>
      <c r="AN1529" s="99">
        <f>SUMIFS(通讯通路门店!$BF:$BF,通讯通路门店!$S:$S,$G1529)</f>
        <v>0</v>
      </c>
      <c r="AO1529" s="99">
        <f t="shared" si="117"/>
        <v>0</v>
      </c>
      <c r="AP1529" s="99">
        <f>SUMIFS(通讯通路门店!$K:$K,通讯通路门店!$S:$S,$G1529)</f>
        <v>0</v>
      </c>
      <c r="AQ1529" s="83"/>
      <c r="AR1529" s="99">
        <f>SUMIFS(通讯通路门店!$T:$T,通讯通路门店!$S:$S,$G1529)</f>
        <v>0</v>
      </c>
      <c r="AS1529" s="99">
        <f>SUMIFS(通讯通路门店!$U:$U,通讯通路门店!$S:$S,$G1529)</f>
        <v>0</v>
      </c>
      <c r="AT1529" s="99">
        <f>SUMIFS(通讯通路门店!$V:$V,通讯通路门店!$S:$S,$G1529)</f>
        <v>0</v>
      </c>
      <c r="AU1529" s="99">
        <f>SUMIFS(通讯通路门店!$W:$W,通讯通路门店!$S:$S,$G1529)</f>
        <v>0</v>
      </c>
      <c r="AV1529" s="99">
        <f>SUMIFS(通讯通路门店!$Z:$Z,通讯通路门店!$S:$S,$G1529)</f>
        <v>0</v>
      </c>
      <c r="AW1529" s="99">
        <f>SUMIFS(通讯通路门店!$AB:$AB,通讯通路门店!$S:$S,$G1529)</f>
        <v>0</v>
      </c>
      <c r="AX1529" s="99">
        <f>SUMIFS(通讯通路门店!$X:$X,通讯通路门店!$S:$S,$G1529)</f>
        <v>0</v>
      </c>
      <c r="AY1529" s="99">
        <f>SUMIFS(通讯通路门店!$Y:$Y,通讯通路门店!$S:$S,$G1529)</f>
        <v>0</v>
      </c>
      <c r="AZ1529" s="99">
        <f>SUMIFS(通讯通路门店!$AA:$AA,通讯通路门店!$S:$S,$G1529)</f>
        <v>0</v>
      </c>
      <c r="BA1529" s="99">
        <f t="shared" si="118"/>
        <v>0</v>
      </c>
      <c r="BB1529" s="99">
        <f t="shared" si="119"/>
        <v>0</v>
      </c>
      <c r="BC1529" s="99">
        <f>SUMIFS(通讯通路门店!$W:$W,通讯通路门店!$S:$S,$G1529,通讯通路门店!$J:$J,"荣耀体验店")+SUMIFS(通讯通路门店!$W:$W,通讯通路门店!$S:$S,$G1529,通讯通路门店!$J:$J,"荣耀授权专卖店")</f>
        <v>0</v>
      </c>
      <c r="BD1529" s="99">
        <f>SUMIFS(通讯通路门店!$Z:$Z,通讯通路门店!$S:$S,$G1529,通讯通路门店!$J:$J,"VIVO体验店")</f>
        <v>0</v>
      </c>
      <c r="BE1529" s="99">
        <f>SUMIFS(通讯通路门店!$AB:$AB,通讯通路门店!$S:$S,$G1529,通讯通路门店!$J:$J,"OPPO体验店")</f>
        <v>0</v>
      </c>
      <c r="BF1529" s="99">
        <f>SUMIFS(通讯通路门店!$X:$X,通讯通路门店!$S:$S,$G1529,通讯通路门店!$J:$J,"华为授权体验店")+SUMIFS(通讯通路门店!$AA:$AA,通讯通路门店!$S:$S,$G1529,通讯通路门店!$J:$J,"华为堡垒店")</f>
        <v>0</v>
      </c>
      <c r="BG1529" s="99">
        <f>SUMIFS(通讯通路门店!$Y:$Y,通讯通路门店!$S:$S,$G1529,通讯通路门店!$J:$J,"小米体验店")</f>
        <v>0</v>
      </c>
      <c r="BH1529" s="99">
        <f>SUMIFS(通讯通路门店!$AA:$AA,通讯通路门店!$S:$S,$G1529,通讯通路门店!$J:$J,"苹果体验店")</f>
        <v>0</v>
      </c>
      <c r="BI1529" s="99">
        <f>SUMIFS(通讯通路门店!$K:$K,通讯通路门店!$S:$S,$G1529,通讯通路门店!$J:$J,"其他品牌专卖店")</f>
        <v>0</v>
      </c>
      <c r="BJ1529" s="99">
        <f>SUMIFS(通讯通路门店!$AC:$AC,通讯通路门店!$S:$S,$G1529)</f>
        <v>0</v>
      </c>
      <c r="BK1529" s="99">
        <f>SUMIFS(通讯通路门店!$AD:$AD,通讯通路门店!$S:$S,$G1529)</f>
        <v>0</v>
      </c>
      <c r="BL1529" s="99">
        <f>SUMIFS(通讯通路门店!$AE:$AE,通讯通路门店!$S:$S,$G1529)</f>
        <v>0</v>
      </c>
      <c r="BM1529" s="99">
        <f>SUMIFS(通讯通路门店!$AF:$AF,通讯通路门店!$S:$S,$G1529)</f>
        <v>0</v>
      </c>
      <c r="BN1529" s="99">
        <f>SUMIFS(通讯通路门店!$AG:$AG,通讯通路门店!$S:$S,$G1529)</f>
        <v>0</v>
      </c>
      <c r="BO1529" s="99">
        <f>SUMIFS(通讯通路门店!$AH:$AH,通讯通路门店!$S:$S,$G1529)</f>
        <v>0</v>
      </c>
      <c r="BP1529" s="99">
        <f>SUMIFS(通讯通路门店!$AI:$AI,通讯通路门店!$S:$S,$G1529)</f>
        <v>0</v>
      </c>
      <c r="BQ1529" s="83"/>
    </row>
    <row r="1530" spans="1:69">
      <c r="A1530" s="99" t="str">
        <f>IFERROR(_xlfn.XLOOKUP($G1530,通讯通路门店!$S$4:$S$993933,通讯通路门店!$A$4:$A$993933,0,0),"")</f>
        <v>海南省</v>
      </c>
      <c r="B1530" s="99" t="str">
        <f>IFERROR(_xlfn.XLOOKUP($G1530,通讯通路门店!$S$4:$S$993933,通讯通路门店!$B$4:$B$993933,0,0),"")</f>
        <v>乐东黎族自治县</v>
      </c>
      <c r="C1530" s="99" t="str">
        <f>IFERROR(_xlfn.XLOOKUP($G1530,通讯通路门店!$S$4:$S$993933,通讯通路门店!$C$4:$C$993933,0,0),"")</f>
        <v>乐东黎族自治县</v>
      </c>
      <c r="D1530" s="99" t="str">
        <f>IFERROR(_xlfn.XLOOKUP($G1530,通讯通路门店!$S$4:$S$993933,通讯通路门店!$D$4:$D$993933,0,0),"")</f>
        <v>万冲镇</v>
      </c>
      <c r="E1530" s="83"/>
      <c r="F1530" s="83"/>
      <c r="G1530" s="101"/>
      <c r="H1530" s="102">
        <f>IFERROR(_xlfn.XLOOKUP($G1530,通讯通路门店!$S$4:$S$993933,通讯通路门店!$R$4:$R$993933,0,0),"")</f>
        <v>0</v>
      </c>
      <c r="I1530" s="83"/>
      <c r="J1530" s="83"/>
      <c r="K1530" s="83"/>
      <c r="L1530" s="83"/>
      <c r="M1530" s="83"/>
      <c r="N1530" s="83"/>
      <c r="O1530" s="83"/>
      <c r="P1530" s="83"/>
      <c r="Q1530" s="83"/>
      <c r="R1530" s="83"/>
      <c r="S1530" s="83"/>
      <c r="T1530" s="83"/>
      <c r="U1530" s="99">
        <f>COUNTIF(通讯通路门店!$S:$S,$G1530)</f>
        <v>0</v>
      </c>
      <c r="V1530" s="99">
        <f>COUNTIFS(通讯通路门店!$S:$S,$G1530,通讯通路门店!$J:$J,"综合卖场")</f>
        <v>0</v>
      </c>
      <c r="W1530" s="99">
        <f>SUMIFS(通讯通路门店!$AJ:$AJ,通讯通路门店!$S:$S,通讯客户沙盘!$G1530)</f>
        <v>0</v>
      </c>
      <c r="X1530" s="99">
        <f t="shared" si="115"/>
        <v>0</v>
      </c>
      <c r="Y1530" s="99">
        <f>COUNTIFS(通讯通路门店!$S:$S,$G1530,通讯通路门店!$J:$J,"荣耀体验店")+COUNTIFS(通讯通路门店!$S:$S,$G1530,通讯通路门店!$J:$J,"荣耀授权专卖店")</f>
        <v>0</v>
      </c>
      <c r="Z1530" s="99">
        <f>COUNTIFS(通讯通路门店!$S:$S,$G1530,通讯通路门店!$J:$J,"VIVO体验店")</f>
        <v>0</v>
      </c>
      <c r="AA1530" s="99">
        <f>COUNTIFS(通讯通路门店!$S:$S,$G1530,通讯通路门店!$J:$J,"OPPO体验店")</f>
        <v>0</v>
      </c>
      <c r="AB1530" s="99">
        <f>COUNTIFS(通讯通路门店!$S:$S,$G1530,通讯通路门店!$J:$J,"华为授权体验店")+COUNTIFS(通讯通路门店!$S:$S,$G1530,通讯通路门店!$J:$J,"华为堡垒店")</f>
        <v>0</v>
      </c>
      <c r="AC1530" s="99">
        <f>COUNTIFS(通讯通路门店!$S:$S,$G1530,通讯通路门店!$J:$J,"小米体验店")</f>
        <v>0</v>
      </c>
      <c r="AD1530" s="99">
        <f>COUNTIFS(通讯通路门店!$S:$S,$G1530,通讯通路门店!$J:$J,"苹果体验店")</f>
        <v>0</v>
      </c>
      <c r="AE1530" s="99">
        <f>COUNTIFS(通讯通路门店!$S:$S,$G1530,通讯通路门店!$J:$J,"其他品牌专卖店")</f>
        <v>0</v>
      </c>
      <c r="AF1530" s="99">
        <f>SUMIFS(通讯通路门店!$BI:$BI,通讯通路门店!$S:$S,$G1530)</f>
        <v>0</v>
      </c>
      <c r="AG1530" s="99">
        <f>SUMIFS(通讯通路门店!$BH:$BH,通讯通路门店!$S:$S,$G1530)</f>
        <v>0</v>
      </c>
      <c r="AH1530" s="99">
        <f t="shared" si="116"/>
        <v>0</v>
      </c>
      <c r="AI1530" s="99">
        <f>SUMIFS(通讯通路门店!$BB:$BB,通讯通路门店!$S:$S,$G1530)</f>
        <v>0</v>
      </c>
      <c r="AJ1530" s="99">
        <f>SUMIFS(通讯通路门店!$BE:$BE,通讯通路门店!$S:$S,$G1530)</f>
        <v>0</v>
      </c>
      <c r="AK1530" s="99">
        <f>SUMIFS(通讯通路门店!$BG:$BG,通讯通路门店!$S:$S,$G1530)</f>
        <v>0</v>
      </c>
      <c r="AL1530" s="99">
        <f>SUMIFS(通讯通路门店!$BC:$BC,通讯通路门店!$S:$S,$G1530)</f>
        <v>0</v>
      </c>
      <c r="AM1530" s="99">
        <f>SUMIFS(通讯通路门店!$BD:$BD,通讯通路门店!$S:$S,$G1530)</f>
        <v>0</v>
      </c>
      <c r="AN1530" s="99">
        <f>SUMIFS(通讯通路门店!$BF:$BF,通讯通路门店!$S:$S,$G1530)</f>
        <v>0</v>
      </c>
      <c r="AO1530" s="99">
        <f t="shared" si="117"/>
        <v>0</v>
      </c>
      <c r="AP1530" s="99">
        <f>SUMIFS(通讯通路门店!$K:$K,通讯通路门店!$S:$S,$G1530)</f>
        <v>0</v>
      </c>
      <c r="AQ1530" s="83"/>
      <c r="AR1530" s="99">
        <f>SUMIFS(通讯通路门店!$T:$T,通讯通路门店!$S:$S,$G1530)</f>
        <v>0</v>
      </c>
      <c r="AS1530" s="99">
        <f>SUMIFS(通讯通路门店!$U:$U,通讯通路门店!$S:$S,$G1530)</f>
        <v>0</v>
      </c>
      <c r="AT1530" s="99">
        <f>SUMIFS(通讯通路门店!$V:$V,通讯通路门店!$S:$S,$G1530)</f>
        <v>0</v>
      </c>
      <c r="AU1530" s="99">
        <f>SUMIFS(通讯通路门店!$W:$W,通讯通路门店!$S:$S,$G1530)</f>
        <v>0</v>
      </c>
      <c r="AV1530" s="99">
        <f>SUMIFS(通讯通路门店!$Z:$Z,通讯通路门店!$S:$S,$G1530)</f>
        <v>0</v>
      </c>
      <c r="AW1530" s="99">
        <f>SUMIFS(通讯通路门店!$AB:$AB,通讯通路门店!$S:$S,$G1530)</f>
        <v>0</v>
      </c>
      <c r="AX1530" s="99">
        <f>SUMIFS(通讯通路门店!$X:$X,通讯通路门店!$S:$S,$G1530)</f>
        <v>0</v>
      </c>
      <c r="AY1530" s="99">
        <f>SUMIFS(通讯通路门店!$Y:$Y,通讯通路门店!$S:$S,$G1530)</f>
        <v>0</v>
      </c>
      <c r="AZ1530" s="99">
        <f>SUMIFS(通讯通路门店!$AA:$AA,通讯通路门店!$S:$S,$G1530)</f>
        <v>0</v>
      </c>
      <c r="BA1530" s="99">
        <f t="shared" si="118"/>
        <v>0</v>
      </c>
      <c r="BB1530" s="99">
        <f t="shared" si="119"/>
        <v>0</v>
      </c>
      <c r="BC1530" s="99">
        <f>SUMIFS(通讯通路门店!$W:$W,通讯通路门店!$S:$S,$G1530,通讯通路门店!$J:$J,"荣耀体验店")+SUMIFS(通讯通路门店!$W:$W,通讯通路门店!$S:$S,$G1530,通讯通路门店!$J:$J,"荣耀授权专卖店")</f>
        <v>0</v>
      </c>
      <c r="BD1530" s="99">
        <f>SUMIFS(通讯通路门店!$Z:$Z,通讯通路门店!$S:$S,$G1530,通讯通路门店!$J:$J,"VIVO体验店")</f>
        <v>0</v>
      </c>
      <c r="BE1530" s="99">
        <f>SUMIFS(通讯通路门店!$AB:$AB,通讯通路门店!$S:$S,$G1530,通讯通路门店!$J:$J,"OPPO体验店")</f>
        <v>0</v>
      </c>
      <c r="BF1530" s="99">
        <f>SUMIFS(通讯通路门店!$X:$X,通讯通路门店!$S:$S,$G1530,通讯通路门店!$J:$J,"华为授权体验店")+SUMIFS(通讯通路门店!$AA:$AA,通讯通路门店!$S:$S,$G1530,通讯通路门店!$J:$J,"华为堡垒店")</f>
        <v>0</v>
      </c>
      <c r="BG1530" s="99">
        <f>SUMIFS(通讯通路门店!$Y:$Y,通讯通路门店!$S:$S,$G1530,通讯通路门店!$J:$J,"小米体验店")</f>
        <v>0</v>
      </c>
      <c r="BH1530" s="99">
        <f>SUMIFS(通讯通路门店!$AA:$AA,通讯通路门店!$S:$S,$G1530,通讯通路门店!$J:$J,"苹果体验店")</f>
        <v>0</v>
      </c>
      <c r="BI1530" s="99">
        <f>SUMIFS(通讯通路门店!$K:$K,通讯通路门店!$S:$S,$G1530,通讯通路门店!$J:$J,"其他品牌专卖店")</f>
        <v>0</v>
      </c>
      <c r="BJ1530" s="99">
        <f>SUMIFS(通讯通路门店!$AC:$AC,通讯通路门店!$S:$S,$G1530)</f>
        <v>0</v>
      </c>
      <c r="BK1530" s="99">
        <f>SUMIFS(通讯通路门店!$AD:$AD,通讯通路门店!$S:$S,$G1530)</f>
        <v>0</v>
      </c>
      <c r="BL1530" s="99">
        <f>SUMIFS(通讯通路门店!$AE:$AE,通讯通路门店!$S:$S,$G1530)</f>
        <v>0</v>
      </c>
      <c r="BM1530" s="99">
        <f>SUMIFS(通讯通路门店!$AF:$AF,通讯通路门店!$S:$S,$G1530)</f>
        <v>0</v>
      </c>
      <c r="BN1530" s="99">
        <f>SUMIFS(通讯通路门店!$AG:$AG,通讯通路门店!$S:$S,$G1530)</f>
        <v>0</v>
      </c>
      <c r="BO1530" s="99">
        <f>SUMIFS(通讯通路门店!$AH:$AH,通讯通路门店!$S:$S,$G1530)</f>
        <v>0</v>
      </c>
      <c r="BP1530" s="99">
        <f>SUMIFS(通讯通路门店!$AI:$AI,通讯通路门店!$S:$S,$G1530)</f>
        <v>0</v>
      </c>
      <c r="BQ1530" s="83"/>
    </row>
    <row r="1531" spans="1:69">
      <c r="A1531" s="99" t="str">
        <f>IFERROR(_xlfn.XLOOKUP($G1531,通讯通路门店!$S$4:$S$993933,通讯通路门店!$A$4:$A$993933,0,0),"")</f>
        <v>海南省</v>
      </c>
      <c r="B1531" s="99" t="str">
        <f>IFERROR(_xlfn.XLOOKUP($G1531,通讯通路门店!$S$4:$S$993933,通讯通路门店!$B$4:$B$993933,0,0),"")</f>
        <v>乐东黎族自治县</v>
      </c>
      <c r="C1531" s="99" t="str">
        <f>IFERROR(_xlfn.XLOOKUP($G1531,通讯通路门店!$S$4:$S$993933,通讯通路门店!$C$4:$C$993933,0,0),"")</f>
        <v>乐东黎族自治县</v>
      </c>
      <c r="D1531" s="99" t="str">
        <f>IFERROR(_xlfn.XLOOKUP($G1531,通讯通路门店!$S$4:$S$993933,通讯通路门店!$D$4:$D$993933,0,0),"")</f>
        <v>万冲镇</v>
      </c>
      <c r="E1531" s="83"/>
      <c r="F1531" s="83"/>
      <c r="G1531" s="101"/>
      <c r="H1531" s="102">
        <f>IFERROR(_xlfn.XLOOKUP($G1531,通讯通路门店!$S$4:$S$993933,通讯通路门店!$R$4:$R$993933,0,0),"")</f>
        <v>0</v>
      </c>
      <c r="I1531" s="83"/>
      <c r="J1531" s="83"/>
      <c r="K1531" s="83"/>
      <c r="L1531" s="83"/>
      <c r="M1531" s="83"/>
      <c r="N1531" s="83"/>
      <c r="O1531" s="83"/>
      <c r="P1531" s="83"/>
      <c r="Q1531" s="83"/>
      <c r="R1531" s="83"/>
      <c r="S1531" s="83"/>
      <c r="T1531" s="83"/>
      <c r="U1531" s="99">
        <f>COUNTIF(通讯通路门店!$S:$S,$G1531)</f>
        <v>0</v>
      </c>
      <c r="V1531" s="99">
        <f>COUNTIFS(通讯通路门店!$S:$S,$G1531,通讯通路门店!$J:$J,"综合卖场")</f>
        <v>0</v>
      </c>
      <c r="W1531" s="99">
        <f>SUMIFS(通讯通路门店!$AJ:$AJ,通讯通路门店!$S:$S,通讯客户沙盘!$G1531)</f>
        <v>0</v>
      </c>
      <c r="X1531" s="99">
        <f t="shared" si="115"/>
        <v>0</v>
      </c>
      <c r="Y1531" s="99">
        <f>COUNTIFS(通讯通路门店!$S:$S,$G1531,通讯通路门店!$J:$J,"荣耀体验店")+COUNTIFS(通讯通路门店!$S:$S,$G1531,通讯通路门店!$J:$J,"荣耀授权专卖店")</f>
        <v>0</v>
      </c>
      <c r="Z1531" s="99">
        <f>COUNTIFS(通讯通路门店!$S:$S,$G1531,通讯通路门店!$J:$J,"VIVO体验店")</f>
        <v>0</v>
      </c>
      <c r="AA1531" s="99">
        <f>COUNTIFS(通讯通路门店!$S:$S,$G1531,通讯通路门店!$J:$J,"OPPO体验店")</f>
        <v>0</v>
      </c>
      <c r="AB1531" s="99">
        <f>COUNTIFS(通讯通路门店!$S:$S,$G1531,通讯通路门店!$J:$J,"华为授权体验店")+COUNTIFS(通讯通路门店!$S:$S,$G1531,通讯通路门店!$J:$J,"华为堡垒店")</f>
        <v>0</v>
      </c>
      <c r="AC1531" s="99">
        <f>COUNTIFS(通讯通路门店!$S:$S,$G1531,通讯通路门店!$J:$J,"小米体验店")</f>
        <v>0</v>
      </c>
      <c r="AD1531" s="99">
        <f>COUNTIFS(通讯通路门店!$S:$S,$G1531,通讯通路门店!$J:$J,"苹果体验店")</f>
        <v>0</v>
      </c>
      <c r="AE1531" s="99">
        <f>COUNTIFS(通讯通路门店!$S:$S,$G1531,通讯通路门店!$J:$J,"其他品牌专卖店")</f>
        <v>0</v>
      </c>
      <c r="AF1531" s="99">
        <f>SUMIFS(通讯通路门店!$BI:$BI,通讯通路门店!$S:$S,$G1531)</f>
        <v>0</v>
      </c>
      <c r="AG1531" s="99">
        <f>SUMIFS(通讯通路门店!$BH:$BH,通讯通路门店!$S:$S,$G1531)</f>
        <v>0</v>
      </c>
      <c r="AH1531" s="99">
        <f t="shared" si="116"/>
        <v>0</v>
      </c>
      <c r="AI1531" s="99">
        <f>SUMIFS(通讯通路门店!$BB:$BB,通讯通路门店!$S:$S,$G1531)</f>
        <v>0</v>
      </c>
      <c r="AJ1531" s="99">
        <f>SUMIFS(通讯通路门店!$BE:$BE,通讯通路门店!$S:$S,$G1531)</f>
        <v>0</v>
      </c>
      <c r="AK1531" s="99">
        <f>SUMIFS(通讯通路门店!$BG:$BG,通讯通路门店!$S:$S,$G1531)</f>
        <v>0</v>
      </c>
      <c r="AL1531" s="99">
        <f>SUMIFS(通讯通路门店!$BC:$BC,通讯通路门店!$S:$S,$G1531)</f>
        <v>0</v>
      </c>
      <c r="AM1531" s="99">
        <f>SUMIFS(通讯通路门店!$BD:$BD,通讯通路门店!$S:$S,$G1531)</f>
        <v>0</v>
      </c>
      <c r="AN1531" s="99">
        <f>SUMIFS(通讯通路门店!$BF:$BF,通讯通路门店!$S:$S,$G1531)</f>
        <v>0</v>
      </c>
      <c r="AO1531" s="99">
        <f t="shared" si="117"/>
        <v>0</v>
      </c>
      <c r="AP1531" s="99">
        <f>SUMIFS(通讯通路门店!$K:$K,通讯通路门店!$S:$S,$G1531)</f>
        <v>0</v>
      </c>
      <c r="AQ1531" s="83"/>
      <c r="AR1531" s="99">
        <f>SUMIFS(通讯通路门店!$T:$T,通讯通路门店!$S:$S,$G1531)</f>
        <v>0</v>
      </c>
      <c r="AS1531" s="99">
        <f>SUMIFS(通讯通路门店!$U:$U,通讯通路门店!$S:$S,$G1531)</f>
        <v>0</v>
      </c>
      <c r="AT1531" s="99">
        <f>SUMIFS(通讯通路门店!$V:$V,通讯通路门店!$S:$S,$G1531)</f>
        <v>0</v>
      </c>
      <c r="AU1531" s="99">
        <f>SUMIFS(通讯通路门店!$W:$W,通讯通路门店!$S:$S,$G1531)</f>
        <v>0</v>
      </c>
      <c r="AV1531" s="99">
        <f>SUMIFS(通讯通路门店!$Z:$Z,通讯通路门店!$S:$S,$G1531)</f>
        <v>0</v>
      </c>
      <c r="AW1531" s="99">
        <f>SUMIFS(通讯通路门店!$AB:$AB,通讯通路门店!$S:$S,$G1531)</f>
        <v>0</v>
      </c>
      <c r="AX1531" s="99">
        <f>SUMIFS(通讯通路门店!$X:$X,通讯通路门店!$S:$S,$G1531)</f>
        <v>0</v>
      </c>
      <c r="AY1531" s="99">
        <f>SUMIFS(通讯通路门店!$Y:$Y,通讯通路门店!$S:$S,$G1531)</f>
        <v>0</v>
      </c>
      <c r="AZ1531" s="99">
        <f>SUMIFS(通讯通路门店!$AA:$AA,通讯通路门店!$S:$S,$G1531)</f>
        <v>0</v>
      </c>
      <c r="BA1531" s="99">
        <f t="shared" si="118"/>
        <v>0</v>
      </c>
      <c r="BB1531" s="99">
        <f t="shared" si="119"/>
        <v>0</v>
      </c>
      <c r="BC1531" s="99">
        <f>SUMIFS(通讯通路门店!$W:$W,通讯通路门店!$S:$S,$G1531,通讯通路门店!$J:$J,"荣耀体验店")+SUMIFS(通讯通路门店!$W:$W,通讯通路门店!$S:$S,$G1531,通讯通路门店!$J:$J,"荣耀授权专卖店")</f>
        <v>0</v>
      </c>
      <c r="BD1531" s="99">
        <f>SUMIFS(通讯通路门店!$Z:$Z,通讯通路门店!$S:$S,$G1531,通讯通路门店!$J:$J,"VIVO体验店")</f>
        <v>0</v>
      </c>
      <c r="BE1531" s="99">
        <f>SUMIFS(通讯通路门店!$AB:$AB,通讯通路门店!$S:$S,$G1531,通讯通路门店!$J:$J,"OPPO体验店")</f>
        <v>0</v>
      </c>
      <c r="BF1531" s="99">
        <f>SUMIFS(通讯通路门店!$X:$X,通讯通路门店!$S:$S,$G1531,通讯通路门店!$J:$J,"华为授权体验店")+SUMIFS(通讯通路门店!$AA:$AA,通讯通路门店!$S:$S,$G1531,通讯通路门店!$J:$J,"华为堡垒店")</f>
        <v>0</v>
      </c>
      <c r="BG1531" s="99">
        <f>SUMIFS(通讯通路门店!$Y:$Y,通讯通路门店!$S:$S,$G1531,通讯通路门店!$J:$J,"小米体验店")</f>
        <v>0</v>
      </c>
      <c r="BH1531" s="99">
        <f>SUMIFS(通讯通路门店!$AA:$AA,通讯通路门店!$S:$S,$G1531,通讯通路门店!$J:$J,"苹果体验店")</f>
        <v>0</v>
      </c>
      <c r="BI1531" s="99">
        <f>SUMIFS(通讯通路门店!$K:$K,通讯通路门店!$S:$S,$G1531,通讯通路门店!$J:$J,"其他品牌专卖店")</f>
        <v>0</v>
      </c>
      <c r="BJ1531" s="99">
        <f>SUMIFS(通讯通路门店!$AC:$AC,通讯通路门店!$S:$S,$G1531)</f>
        <v>0</v>
      </c>
      <c r="BK1531" s="99">
        <f>SUMIFS(通讯通路门店!$AD:$AD,通讯通路门店!$S:$S,$G1531)</f>
        <v>0</v>
      </c>
      <c r="BL1531" s="99">
        <f>SUMIFS(通讯通路门店!$AE:$AE,通讯通路门店!$S:$S,$G1531)</f>
        <v>0</v>
      </c>
      <c r="BM1531" s="99">
        <f>SUMIFS(通讯通路门店!$AF:$AF,通讯通路门店!$S:$S,$G1531)</f>
        <v>0</v>
      </c>
      <c r="BN1531" s="99">
        <f>SUMIFS(通讯通路门店!$AG:$AG,通讯通路门店!$S:$S,$G1531)</f>
        <v>0</v>
      </c>
      <c r="BO1531" s="99">
        <f>SUMIFS(通讯通路门店!$AH:$AH,通讯通路门店!$S:$S,$G1531)</f>
        <v>0</v>
      </c>
      <c r="BP1531" s="99">
        <f>SUMIFS(通讯通路门店!$AI:$AI,通讯通路门店!$S:$S,$G1531)</f>
        <v>0</v>
      </c>
      <c r="BQ1531" s="83"/>
    </row>
    <row r="1532" spans="1:69">
      <c r="A1532" s="99" t="str">
        <f>IFERROR(_xlfn.XLOOKUP($G1532,通讯通路门店!$S$4:$S$993933,通讯通路门店!$A$4:$A$993933,0,0),"")</f>
        <v>海南省</v>
      </c>
      <c r="B1532" s="99" t="str">
        <f>IFERROR(_xlfn.XLOOKUP($G1532,通讯通路门店!$S$4:$S$993933,通讯通路门店!$B$4:$B$993933,0,0),"")</f>
        <v>乐东黎族自治县</v>
      </c>
      <c r="C1532" s="99" t="str">
        <f>IFERROR(_xlfn.XLOOKUP($G1532,通讯通路门店!$S$4:$S$993933,通讯通路门店!$C$4:$C$993933,0,0),"")</f>
        <v>乐东黎族自治县</v>
      </c>
      <c r="D1532" s="99" t="str">
        <f>IFERROR(_xlfn.XLOOKUP($G1532,通讯通路门店!$S$4:$S$993933,通讯通路门店!$D$4:$D$993933,0,0),"")</f>
        <v>万冲镇</v>
      </c>
      <c r="E1532" s="83"/>
      <c r="F1532" s="83"/>
      <c r="G1532" s="101"/>
      <c r="H1532" s="102">
        <f>IFERROR(_xlfn.XLOOKUP($G1532,通讯通路门店!$S$4:$S$993933,通讯通路门店!$R$4:$R$993933,0,0),"")</f>
        <v>0</v>
      </c>
      <c r="I1532" s="83"/>
      <c r="J1532" s="83"/>
      <c r="K1532" s="83"/>
      <c r="L1532" s="83"/>
      <c r="M1532" s="83"/>
      <c r="N1532" s="83"/>
      <c r="O1532" s="83"/>
      <c r="P1532" s="83"/>
      <c r="Q1532" s="83"/>
      <c r="R1532" s="83"/>
      <c r="S1532" s="83"/>
      <c r="T1532" s="83"/>
      <c r="U1532" s="99">
        <f>COUNTIF(通讯通路门店!$S:$S,$G1532)</f>
        <v>0</v>
      </c>
      <c r="V1532" s="99">
        <f>COUNTIFS(通讯通路门店!$S:$S,$G1532,通讯通路门店!$J:$J,"综合卖场")</f>
        <v>0</v>
      </c>
      <c r="W1532" s="99">
        <f>SUMIFS(通讯通路门店!$AJ:$AJ,通讯通路门店!$S:$S,通讯客户沙盘!$G1532)</f>
        <v>0</v>
      </c>
      <c r="X1532" s="99">
        <f t="shared" si="115"/>
        <v>0</v>
      </c>
      <c r="Y1532" s="99">
        <f>COUNTIFS(通讯通路门店!$S:$S,$G1532,通讯通路门店!$J:$J,"荣耀体验店")+COUNTIFS(通讯通路门店!$S:$S,$G1532,通讯通路门店!$J:$J,"荣耀授权专卖店")</f>
        <v>0</v>
      </c>
      <c r="Z1532" s="99">
        <f>COUNTIFS(通讯通路门店!$S:$S,$G1532,通讯通路门店!$J:$J,"VIVO体验店")</f>
        <v>0</v>
      </c>
      <c r="AA1532" s="99">
        <f>COUNTIFS(通讯通路门店!$S:$S,$G1532,通讯通路门店!$J:$J,"OPPO体验店")</f>
        <v>0</v>
      </c>
      <c r="AB1532" s="99">
        <f>COUNTIFS(通讯通路门店!$S:$S,$G1532,通讯通路门店!$J:$J,"华为授权体验店")+COUNTIFS(通讯通路门店!$S:$S,$G1532,通讯通路门店!$J:$J,"华为堡垒店")</f>
        <v>0</v>
      </c>
      <c r="AC1532" s="99">
        <f>COUNTIFS(通讯通路门店!$S:$S,$G1532,通讯通路门店!$J:$J,"小米体验店")</f>
        <v>0</v>
      </c>
      <c r="AD1532" s="99">
        <f>COUNTIFS(通讯通路门店!$S:$S,$G1532,通讯通路门店!$J:$J,"苹果体验店")</f>
        <v>0</v>
      </c>
      <c r="AE1532" s="99">
        <f>COUNTIFS(通讯通路门店!$S:$S,$G1532,通讯通路门店!$J:$J,"其他品牌专卖店")</f>
        <v>0</v>
      </c>
      <c r="AF1532" s="99">
        <f>SUMIFS(通讯通路门店!$BI:$BI,通讯通路门店!$S:$S,$G1532)</f>
        <v>0</v>
      </c>
      <c r="AG1532" s="99">
        <f>SUMIFS(通讯通路门店!$BH:$BH,通讯通路门店!$S:$S,$G1532)</f>
        <v>0</v>
      </c>
      <c r="AH1532" s="99">
        <f t="shared" si="116"/>
        <v>0</v>
      </c>
      <c r="AI1532" s="99">
        <f>SUMIFS(通讯通路门店!$BB:$BB,通讯通路门店!$S:$S,$G1532)</f>
        <v>0</v>
      </c>
      <c r="AJ1532" s="99">
        <f>SUMIFS(通讯通路门店!$BE:$BE,通讯通路门店!$S:$S,$G1532)</f>
        <v>0</v>
      </c>
      <c r="AK1532" s="99">
        <f>SUMIFS(通讯通路门店!$BG:$BG,通讯通路门店!$S:$S,$G1532)</f>
        <v>0</v>
      </c>
      <c r="AL1532" s="99">
        <f>SUMIFS(通讯通路门店!$BC:$BC,通讯通路门店!$S:$S,$G1532)</f>
        <v>0</v>
      </c>
      <c r="AM1532" s="99">
        <f>SUMIFS(通讯通路门店!$BD:$BD,通讯通路门店!$S:$S,$G1532)</f>
        <v>0</v>
      </c>
      <c r="AN1532" s="99">
        <f>SUMIFS(通讯通路门店!$BF:$BF,通讯通路门店!$S:$S,$G1532)</f>
        <v>0</v>
      </c>
      <c r="AO1532" s="99">
        <f t="shared" si="117"/>
        <v>0</v>
      </c>
      <c r="AP1532" s="99">
        <f>SUMIFS(通讯通路门店!$K:$K,通讯通路门店!$S:$S,$G1532)</f>
        <v>0</v>
      </c>
      <c r="AQ1532" s="83"/>
      <c r="AR1532" s="99">
        <f>SUMIFS(通讯通路门店!$T:$T,通讯通路门店!$S:$S,$G1532)</f>
        <v>0</v>
      </c>
      <c r="AS1532" s="99">
        <f>SUMIFS(通讯通路门店!$U:$U,通讯通路门店!$S:$S,$G1532)</f>
        <v>0</v>
      </c>
      <c r="AT1532" s="99">
        <f>SUMIFS(通讯通路门店!$V:$V,通讯通路门店!$S:$S,$G1532)</f>
        <v>0</v>
      </c>
      <c r="AU1532" s="99">
        <f>SUMIFS(通讯通路门店!$W:$W,通讯通路门店!$S:$S,$G1532)</f>
        <v>0</v>
      </c>
      <c r="AV1532" s="99">
        <f>SUMIFS(通讯通路门店!$Z:$Z,通讯通路门店!$S:$S,$G1532)</f>
        <v>0</v>
      </c>
      <c r="AW1532" s="99">
        <f>SUMIFS(通讯通路门店!$AB:$AB,通讯通路门店!$S:$S,$G1532)</f>
        <v>0</v>
      </c>
      <c r="AX1532" s="99">
        <f>SUMIFS(通讯通路门店!$X:$X,通讯通路门店!$S:$S,$G1532)</f>
        <v>0</v>
      </c>
      <c r="AY1532" s="99">
        <f>SUMIFS(通讯通路门店!$Y:$Y,通讯通路门店!$S:$S,$G1532)</f>
        <v>0</v>
      </c>
      <c r="AZ1532" s="99">
        <f>SUMIFS(通讯通路门店!$AA:$AA,通讯通路门店!$S:$S,$G1532)</f>
        <v>0</v>
      </c>
      <c r="BA1532" s="99">
        <f t="shared" si="118"/>
        <v>0</v>
      </c>
      <c r="BB1532" s="99">
        <f t="shared" si="119"/>
        <v>0</v>
      </c>
      <c r="BC1532" s="99">
        <f>SUMIFS(通讯通路门店!$W:$W,通讯通路门店!$S:$S,$G1532,通讯通路门店!$J:$J,"荣耀体验店")+SUMIFS(通讯通路门店!$W:$W,通讯通路门店!$S:$S,$G1532,通讯通路门店!$J:$J,"荣耀授权专卖店")</f>
        <v>0</v>
      </c>
      <c r="BD1532" s="99">
        <f>SUMIFS(通讯通路门店!$Z:$Z,通讯通路门店!$S:$S,$G1532,通讯通路门店!$J:$J,"VIVO体验店")</f>
        <v>0</v>
      </c>
      <c r="BE1532" s="99">
        <f>SUMIFS(通讯通路门店!$AB:$AB,通讯通路门店!$S:$S,$G1532,通讯通路门店!$J:$J,"OPPO体验店")</f>
        <v>0</v>
      </c>
      <c r="BF1532" s="99">
        <f>SUMIFS(通讯通路门店!$X:$X,通讯通路门店!$S:$S,$G1532,通讯通路门店!$J:$J,"华为授权体验店")+SUMIFS(通讯通路门店!$AA:$AA,通讯通路门店!$S:$S,$G1532,通讯通路门店!$J:$J,"华为堡垒店")</f>
        <v>0</v>
      </c>
      <c r="BG1532" s="99">
        <f>SUMIFS(通讯通路门店!$Y:$Y,通讯通路门店!$S:$S,$G1532,通讯通路门店!$J:$J,"小米体验店")</f>
        <v>0</v>
      </c>
      <c r="BH1532" s="99">
        <f>SUMIFS(通讯通路门店!$AA:$AA,通讯通路门店!$S:$S,$G1532,通讯通路门店!$J:$J,"苹果体验店")</f>
        <v>0</v>
      </c>
      <c r="BI1532" s="99">
        <f>SUMIFS(通讯通路门店!$K:$K,通讯通路门店!$S:$S,$G1532,通讯通路门店!$J:$J,"其他品牌专卖店")</f>
        <v>0</v>
      </c>
      <c r="BJ1532" s="99">
        <f>SUMIFS(通讯通路门店!$AC:$AC,通讯通路门店!$S:$S,$G1532)</f>
        <v>0</v>
      </c>
      <c r="BK1532" s="99">
        <f>SUMIFS(通讯通路门店!$AD:$AD,通讯通路门店!$S:$S,$G1532)</f>
        <v>0</v>
      </c>
      <c r="BL1532" s="99">
        <f>SUMIFS(通讯通路门店!$AE:$AE,通讯通路门店!$S:$S,$G1532)</f>
        <v>0</v>
      </c>
      <c r="BM1532" s="99">
        <f>SUMIFS(通讯通路门店!$AF:$AF,通讯通路门店!$S:$S,$G1532)</f>
        <v>0</v>
      </c>
      <c r="BN1532" s="99">
        <f>SUMIFS(通讯通路门店!$AG:$AG,通讯通路门店!$S:$S,$G1532)</f>
        <v>0</v>
      </c>
      <c r="BO1532" s="99">
        <f>SUMIFS(通讯通路门店!$AH:$AH,通讯通路门店!$S:$S,$G1532)</f>
        <v>0</v>
      </c>
      <c r="BP1532" s="99">
        <f>SUMIFS(通讯通路门店!$AI:$AI,通讯通路门店!$S:$S,$G1532)</f>
        <v>0</v>
      </c>
      <c r="BQ1532" s="83"/>
    </row>
    <row r="1533" spans="1:69">
      <c r="A1533" s="99" t="str">
        <f>IFERROR(_xlfn.XLOOKUP($G1533,通讯通路门店!$S$4:$S$993933,通讯通路门店!$A$4:$A$993933,0,0),"")</f>
        <v>海南省</v>
      </c>
      <c r="B1533" s="99" t="str">
        <f>IFERROR(_xlfn.XLOOKUP($G1533,通讯通路门店!$S$4:$S$993933,通讯通路门店!$B$4:$B$993933,0,0),"")</f>
        <v>乐东黎族自治县</v>
      </c>
      <c r="C1533" s="99" t="str">
        <f>IFERROR(_xlfn.XLOOKUP($G1533,通讯通路门店!$S$4:$S$993933,通讯通路门店!$C$4:$C$993933,0,0),"")</f>
        <v>乐东黎族自治县</v>
      </c>
      <c r="D1533" s="99" t="str">
        <f>IFERROR(_xlfn.XLOOKUP($G1533,通讯通路门店!$S$4:$S$993933,通讯通路门店!$D$4:$D$993933,0,0),"")</f>
        <v>万冲镇</v>
      </c>
      <c r="E1533" s="83"/>
      <c r="F1533" s="83"/>
      <c r="G1533" s="101"/>
      <c r="H1533" s="102">
        <f>IFERROR(_xlfn.XLOOKUP($G1533,通讯通路门店!$S$4:$S$993933,通讯通路门店!$R$4:$R$993933,0,0),"")</f>
        <v>0</v>
      </c>
      <c r="I1533" s="83"/>
      <c r="J1533" s="83"/>
      <c r="K1533" s="83"/>
      <c r="L1533" s="83"/>
      <c r="M1533" s="83"/>
      <c r="N1533" s="83"/>
      <c r="O1533" s="83"/>
      <c r="P1533" s="83"/>
      <c r="Q1533" s="83"/>
      <c r="R1533" s="83"/>
      <c r="S1533" s="83"/>
      <c r="T1533" s="83"/>
      <c r="U1533" s="99">
        <f>COUNTIF(通讯通路门店!$S:$S,$G1533)</f>
        <v>0</v>
      </c>
      <c r="V1533" s="99">
        <f>COUNTIFS(通讯通路门店!$S:$S,$G1533,通讯通路门店!$J:$J,"综合卖场")</f>
        <v>0</v>
      </c>
      <c r="W1533" s="99">
        <f>SUMIFS(通讯通路门店!$AJ:$AJ,通讯通路门店!$S:$S,通讯客户沙盘!$G1533)</f>
        <v>0</v>
      </c>
      <c r="X1533" s="99">
        <f t="shared" si="115"/>
        <v>0</v>
      </c>
      <c r="Y1533" s="99">
        <f>COUNTIFS(通讯通路门店!$S:$S,$G1533,通讯通路门店!$J:$J,"荣耀体验店")+COUNTIFS(通讯通路门店!$S:$S,$G1533,通讯通路门店!$J:$J,"荣耀授权专卖店")</f>
        <v>0</v>
      </c>
      <c r="Z1533" s="99">
        <f>COUNTIFS(通讯通路门店!$S:$S,$G1533,通讯通路门店!$J:$J,"VIVO体验店")</f>
        <v>0</v>
      </c>
      <c r="AA1533" s="99">
        <f>COUNTIFS(通讯通路门店!$S:$S,$G1533,通讯通路门店!$J:$J,"OPPO体验店")</f>
        <v>0</v>
      </c>
      <c r="AB1533" s="99">
        <f>COUNTIFS(通讯通路门店!$S:$S,$G1533,通讯通路门店!$J:$J,"华为授权体验店")+COUNTIFS(通讯通路门店!$S:$S,$G1533,通讯通路门店!$J:$J,"华为堡垒店")</f>
        <v>0</v>
      </c>
      <c r="AC1533" s="99">
        <f>COUNTIFS(通讯通路门店!$S:$S,$G1533,通讯通路门店!$J:$J,"小米体验店")</f>
        <v>0</v>
      </c>
      <c r="AD1533" s="99">
        <f>COUNTIFS(通讯通路门店!$S:$S,$G1533,通讯通路门店!$J:$J,"苹果体验店")</f>
        <v>0</v>
      </c>
      <c r="AE1533" s="99">
        <f>COUNTIFS(通讯通路门店!$S:$S,$G1533,通讯通路门店!$J:$J,"其他品牌专卖店")</f>
        <v>0</v>
      </c>
      <c r="AF1533" s="99">
        <f>SUMIFS(通讯通路门店!$BI:$BI,通讯通路门店!$S:$S,$G1533)</f>
        <v>0</v>
      </c>
      <c r="AG1533" s="99">
        <f>SUMIFS(通讯通路门店!$BH:$BH,通讯通路门店!$S:$S,$G1533)</f>
        <v>0</v>
      </c>
      <c r="AH1533" s="99">
        <f t="shared" si="116"/>
        <v>0</v>
      </c>
      <c r="AI1533" s="99">
        <f>SUMIFS(通讯通路门店!$BB:$BB,通讯通路门店!$S:$S,$G1533)</f>
        <v>0</v>
      </c>
      <c r="AJ1533" s="99">
        <f>SUMIFS(通讯通路门店!$BE:$BE,通讯通路门店!$S:$S,$G1533)</f>
        <v>0</v>
      </c>
      <c r="AK1533" s="99">
        <f>SUMIFS(通讯通路门店!$BG:$BG,通讯通路门店!$S:$S,$G1533)</f>
        <v>0</v>
      </c>
      <c r="AL1533" s="99">
        <f>SUMIFS(通讯通路门店!$BC:$BC,通讯通路门店!$S:$S,$G1533)</f>
        <v>0</v>
      </c>
      <c r="AM1533" s="99">
        <f>SUMIFS(通讯通路门店!$BD:$BD,通讯通路门店!$S:$S,$G1533)</f>
        <v>0</v>
      </c>
      <c r="AN1533" s="99">
        <f>SUMIFS(通讯通路门店!$BF:$BF,通讯通路门店!$S:$S,$G1533)</f>
        <v>0</v>
      </c>
      <c r="AO1533" s="99">
        <f t="shared" si="117"/>
        <v>0</v>
      </c>
      <c r="AP1533" s="99">
        <f>SUMIFS(通讯通路门店!$K:$K,通讯通路门店!$S:$S,$G1533)</f>
        <v>0</v>
      </c>
      <c r="AQ1533" s="83"/>
      <c r="AR1533" s="99">
        <f>SUMIFS(通讯通路门店!$T:$T,通讯通路门店!$S:$S,$G1533)</f>
        <v>0</v>
      </c>
      <c r="AS1533" s="99">
        <f>SUMIFS(通讯通路门店!$U:$U,通讯通路门店!$S:$S,$G1533)</f>
        <v>0</v>
      </c>
      <c r="AT1533" s="99">
        <f>SUMIFS(通讯通路门店!$V:$V,通讯通路门店!$S:$S,$G1533)</f>
        <v>0</v>
      </c>
      <c r="AU1533" s="99">
        <f>SUMIFS(通讯通路门店!$W:$W,通讯通路门店!$S:$S,$G1533)</f>
        <v>0</v>
      </c>
      <c r="AV1533" s="99">
        <f>SUMIFS(通讯通路门店!$Z:$Z,通讯通路门店!$S:$S,$G1533)</f>
        <v>0</v>
      </c>
      <c r="AW1533" s="99">
        <f>SUMIFS(通讯通路门店!$AB:$AB,通讯通路门店!$S:$S,$G1533)</f>
        <v>0</v>
      </c>
      <c r="AX1533" s="99">
        <f>SUMIFS(通讯通路门店!$X:$X,通讯通路门店!$S:$S,$G1533)</f>
        <v>0</v>
      </c>
      <c r="AY1533" s="99">
        <f>SUMIFS(通讯通路门店!$Y:$Y,通讯通路门店!$S:$S,$G1533)</f>
        <v>0</v>
      </c>
      <c r="AZ1533" s="99">
        <f>SUMIFS(通讯通路门店!$AA:$AA,通讯通路门店!$S:$S,$G1533)</f>
        <v>0</v>
      </c>
      <c r="BA1533" s="99">
        <f t="shared" si="118"/>
        <v>0</v>
      </c>
      <c r="BB1533" s="99">
        <f t="shared" si="119"/>
        <v>0</v>
      </c>
      <c r="BC1533" s="99">
        <f>SUMIFS(通讯通路门店!$W:$W,通讯通路门店!$S:$S,$G1533,通讯通路门店!$J:$J,"荣耀体验店")+SUMIFS(通讯通路门店!$W:$W,通讯通路门店!$S:$S,$G1533,通讯通路门店!$J:$J,"荣耀授权专卖店")</f>
        <v>0</v>
      </c>
      <c r="BD1533" s="99">
        <f>SUMIFS(通讯通路门店!$Z:$Z,通讯通路门店!$S:$S,$G1533,通讯通路门店!$J:$J,"VIVO体验店")</f>
        <v>0</v>
      </c>
      <c r="BE1533" s="99">
        <f>SUMIFS(通讯通路门店!$AB:$AB,通讯通路门店!$S:$S,$G1533,通讯通路门店!$J:$J,"OPPO体验店")</f>
        <v>0</v>
      </c>
      <c r="BF1533" s="99">
        <f>SUMIFS(通讯通路门店!$X:$X,通讯通路门店!$S:$S,$G1533,通讯通路门店!$J:$J,"华为授权体验店")+SUMIFS(通讯通路门店!$AA:$AA,通讯通路门店!$S:$S,$G1533,通讯通路门店!$J:$J,"华为堡垒店")</f>
        <v>0</v>
      </c>
      <c r="BG1533" s="99">
        <f>SUMIFS(通讯通路门店!$Y:$Y,通讯通路门店!$S:$S,$G1533,通讯通路门店!$J:$J,"小米体验店")</f>
        <v>0</v>
      </c>
      <c r="BH1533" s="99">
        <f>SUMIFS(通讯通路门店!$AA:$AA,通讯通路门店!$S:$S,$G1533,通讯通路门店!$J:$J,"苹果体验店")</f>
        <v>0</v>
      </c>
      <c r="BI1533" s="99">
        <f>SUMIFS(通讯通路门店!$K:$K,通讯通路门店!$S:$S,$G1533,通讯通路门店!$J:$J,"其他品牌专卖店")</f>
        <v>0</v>
      </c>
      <c r="BJ1533" s="99">
        <f>SUMIFS(通讯通路门店!$AC:$AC,通讯通路门店!$S:$S,$G1533)</f>
        <v>0</v>
      </c>
      <c r="BK1533" s="99">
        <f>SUMIFS(通讯通路门店!$AD:$AD,通讯通路门店!$S:$S,$G1533)</f>
        <v>0</v>
      </c>
      <c r="BL1533" s="99">
        <f>SUMIFS(通讯通路门店!$AE:$AE,通讯通路门店!$S:$S,$G1533)</f>
        <v>0</v>
      </c>
      <c r="BM1533" s="99">
        <f>SUMIFS(通讯通路门店!$AF:$AF,通讯通路门店!$S:$S,$G1533)</f>
        <v>0</v>
      </c>
      <c r="BN1533" s="99">
        <f>SUMIFS(通讯通路门店!$AG:$AG,通讯通路门店!$S:$S,$G1533)</f>
        <v>0</v>
      </c>
      <c r="BO1533" s="99">
        <f>SUMIFS(通讯通路门店!$AH:$AH,通讯通路门店!$S:$S,$G1533)</f>
        <v>0</v>
      </c>
      <c r="BP1533" s="99">
        <f>SUMIFS(通讯通路门店!$AI:$AI,通讯通路门店!$S:$S,$G1533)</f>
        <v>0</v>
      </c>
      <c r="BQ1533" s="83"/>
    </row>
    <row r="1534" spans="1:69">
      <c r="A1534" s="99" t="str">
        <f>IFERROR(_xlfn.XLOOKUP($G1534,通讯通路门店!$S$4:$S$993933,通讯通路门店!$A$4:$A$993933,0,0),"")</f>
        <v>海南省</v>
      </c>
      <c r="B1534" s="99" t="str">
        <f>IFERROR(_xlfn.XLOOKUP($G1534,通讯通路门店!$S$4:$S$993933,通讯通路门店!$B$4:$B$993933,0,0),"")</f>
        <v>乐东黎族自治县</v>
      </c>
      <c r="C1534" s="99" t="str">
        <f>IFERROR(_xlfn.XLOOKUP($G1534,通讯通路门店!$S$4:$S$993933,通讯通路门店!$C$4:$C$993933,0,0),"")</f>
        <v>乐东黎族自治县</v>
      </c>
      <c r="D1534" s="99" t="str">
        <f>IFERROR(_xlfn.XLOOKUP($G1534,通讯通路门店!$S$4:$S$993933,通讯通路门店!$D$4:$D$993933,0,0),"")</f>
        <v>万冲镇</v>
      </c>
      <c r="E1534" s="83"/>
      <c r="F1534" s="83"/>
      <c r="G1534" s="101"/>
      <c r="H1534" s="102">
        <f>IFERROR(_xlfn.XLOOKUP($G1534,通讯通路门店!$S$4:$S$993933,通讯通路门店!$R$4:$R$993933,0,0),"")</f>
        <v>0</v>
      </c>
      <c r="I1534" s="83"/>
      <c r="J1534" s="83"/>
      <c r="K1534" s="83"/>
      <c r="L1534" s="83"/>
      <c r="M1534" s="83"/>
      <c r="N1534" s="83"/>
      <c r="O1534" s="83"/>
      <c r="P1534" s="83"/>
      <c r="Q1534" s="83"/>
      <c r="R1534" s="83"/>
      <c r="S1534" s="83"/>
      <c r="T1534" s="83"/>
      <c r="U1534" s="99">
        <f>COUNTIF(通讯通路门店!$S:$S,$G1534)</f>
        <v>0</v>
      </c>
      <c r="V1534" s="99">
        <f>COUNTIFS(通讯通路门店!$S:$S,$G1534,通讯通路门店!$J:$J,"综合卖场")</f>
        <v>0</v>
      </c>
      <c r="W1534" s="99">
        <f>SUMIFS(通讯通路门店!$AJ:$AJ,通讯通路门店!$S:$S,通讯客户沙盘!$G1534)</f>
        <v>0</v>
      </c>
      <c r="X1534" s="99">
        <f t="shared" si="115"/>
        <v>0</v>
      </c>
      <c r="Y1534" s="99">
        <f>COUNTIFS(通讯通路门店!$S:$S,$G1534,通讯通路门店!$J:$J,"荣耀体验店")+COUNTIFS(通讯通路门店!$S:$S,$G1534,通讯通路门店!$J:$J,"荣耀授权专卖店")</f>
        <v>0</v>
      </c>
      <c r="Z1534" s="99">
        <f>COUNTIFS(通讯通路门店!$S:$S,$G1534,通讯通路门店!$J:$J,"VIVO体验店")</f>
        <v>0</v>
      </c>
      <c r="AA1534" s="99">
        <f>COUNTIFS(通讯通路门店!$S:$S,$G1534,通讯通路门店!$J:$J,"OPPO体验店")</f>
        <v>0</v>
      </c>
      <c r="AB1534" s="99">
        <f>COUNTIFS(通讯通路门店!$S:$S,$G1534,通讯通路门店!$J:$J,"华为授权体验店")+COUNTIFS(通讯通路门店!$S:$S,$G1534,通讯通路门店!$J:$J,"华为堡垒店")</f>
        <v>0</v>
      </c>
      <c r="AC1534" s="99">
        <f>COUNTIFS(通讯通路门店!$S:$S,$G1534,通讯通路门店!$J:$J,"小米体验店")</f>
        <v>0</v>
      </c>
      <c r="AD1534" s="99">
        <f>COUNTIFS(通讯通路门店!$S:$S,$G1534,通讯通路门店!$J:$J,"苹果体验店")</f>
        <v>0</v>
      </c>
      <c r="AE1534" s="99">
        <f>COUNTIFS(通讯通路门店!$S:$S,$G1534,通讯通路门店!$J:$J,"其他品牌专卖店")</f>
        <v>0</v>
      </c>
      <c r="AF1534" s="99">
        <f>SUMIFS(通讯通路门店!$BI:$BI,通讯通路门店!$S:$S,$G1534)</f>
        <v>0</v>
      </c>
      <c r="AG1534" s="99">
        <f>SUMIFS(通讯通路门店!$BH:$BH,通讯通路门店!$S:$S,$G1534)</f>
        <v>0</v>
      </c>
      <c r="AH1534" s="99">
        <f t="shared" si="116"/>
        <v>0</v>
      </c>
      <c r="AI1534" s="99">
        <f>SUMIFS(通讯通路门店!$BB:$BB,通讯通路门店!$S:$S,$G1534)</f>
        <v>0</v>
      </c>
      <c r="AJ1534" s="99">
        <f>SUMIFS(通讯通路门店!$BE:$BE,通讯通路门店!$S:$S,$G1534)</f>
        <v>0</v>
      </c>
      <c r="AK1534" s="99">
        <f>SUMIFS(通讯通路门店!$BG:$BG,通讯通路门店!$S:$S,$G1534)</f>
        <v>0</v>
      </c>
      <c r="AL1534" s="99">
        <f>SUMIFS(通讯通路门店!$BC:$BC,通讯通路门店!$S:$S,$G1534)</f>
        <v>0</v>
      </c>
      <c r="AM1534" s="99">
        <f>SUMIFS(通讯通路门店!$BD:$BD,通讯通路门店!$S:$S,$G1534)</f>
        <v>0</v>
      </c>
      <c r="AN1534" s="99">
        <f>SUMIFS(通讯通路门店!$BF:$BF,通讯通路门店!$S:$S,$G1534)</f>
        <v>0</v>
      </c>
      <c r="AO1534" s="99">
        <f t="shared" si="117"/>
        <v>0</v>
      </c>
      <c r="AP1534" s="99">
        <f>SUMIFS(通讯通路门店!$K:$K,通讯通路门店!$S:$S,$G1534)</f>
        <v>0</v>
      </c>
      <c r="AQ1534" s="83"/>
      <c r="AR1534" s="99">
        <f>SUMIFS(通讯通路门店!$T:$T,通讯通路门店!$S:$S,$G1534)</f>
        <v>0</v>
      </c>
      <c r="AS1534" s="99">
        <f>SUMIFS(通讯通路门店!$U:$U,通讯通路门店!$S:$S,$G1534)</f>
        <v>0</v>
      </c>
      <c r="AT1534" s="99">
        <f>SUMIFS(通讯通路门店!$V:$V,通讯通路门店!$S:$S,$G1534)</f>
        <v>0</v>
      </c>
      <c r="AU1534" s="99">
        <f>SUMIFS(通讯通路门店!$W:$W,通讯通路门店!$S:$S,$G1534)</f>
        <v>0</v>
      </c>
      <c r="AV1534" s="99">
        <f>SUMIFS(通讯通路门店!$Z:$Z,通讯通路门店!$S:$S,$G1534)</f>
        <v>0</v>
      </c>
      <c r="AW1534" s="99">
        <f>SUMIFS(通讯通路门店!$AB:$AB,通讯通路门店!$S:$S,$G1534)</f>
        <v>0</v>
      </c>
      <c r="AX1534" s="99">
        <f>SUMIFS(通讯通路门店!$X:$X,通讯通路门店!$S:$S,$G1534)</f>
        <v>0</v>
      </c>
      <c r="AY1534" s="99">
        <f>SUMIFS(通讯通路门店!$Y:$Y,通讯通路门店!$S:$S,$G1534)</f>
        <v>0</v>
      </c>
      <c r="AZ1534" s="99">
        <f>SUMIFS(通讯通路门店!$AA:$AA,通讯通路门店!$S:$S,$G1534)</f>
        <v>0</v>
      </c>
      <c r="BA1534" s="99">
        <f t="shared" si="118"/>
        <v>0</v>
      </c>
      <c r="BB1534" s="99">
        <f t="shared" si="119"/>
        <v>0</v>
      </c>
      <c r="BC1534" s="99">
        <f>SUMIFS(通讯通路门店!$W:$W,通讯通路门店!$S:$S,$G1534,通讯通路门店!$J:$J,"荣耀体验店")+SUMIFS(通讯通路门店!$W:$W,通讯通路门店!$S:$S,$G1534,通讯通路门店!$J:$J,"荣耀授权专卖店")</f>
        <v>0</v>
      </c>
      <c r="BD1534" s="99">
        <f>SUMIFS(通讯通路门店!$Z:$Z,通讯通路门店!$S:$S,$G1534,通讯通路门店!$J:$J,"VIVO体验店")</f>
        <v>0</v>
      </c>
      <c r="BE1534" s="99">
        <f>SUMIFS(通讯通路门店!$AB:$AB,通讯通路门店!$S:$S,$G1534,通讯通路门店!$J:$J,"OPPO体验店")</f>
        <v>0</v>
      </c>
      <c r="BF1534" s="99">
        <f>SUMIFS(通讯通路门店!$X:$X,通讯通路门店!$S:$S,$G1534,通讯通路门店!$J:$J,"华为授权体验店")+SUMIFS(通讯通路门店!$AA:$AA,通讯通路门店!$S:$S,$G1534,通讯通路门店!$J:$J,"华为堡垒店")</f>
        <v>0</v>
      </c>
      <c r="BG1534" s="99">
        <f>SUMIFS(通讯通路门店!$Y:$Y,通讯通路门店!$S:$S,$G1534,通讯通路门店!$J:$J,"小米体验店")</f>
        <v>0</v>
      </c>
      <c r="BH1534" s="99">
        <f>SUMIFS(通讯通路门店!$AA:$AA,通讯通路门店!$S:$S,$G1534,通讯通路门店!$J:$J,"苹果体验店")</f>
        <v>0</v>
      </c>
      <c r="BI1534" s="99">
        <f>SUMIFS(通讯通路门店!$K:$K,通讯通路门店!$S:$S,$G1534,通讯通路门店!$J:$J,"其他品牌专卖店")</f>
        <v>0</v>
      </c>
      <c r="BJ1534" s="99">
        <f>SUMIFS(通讯通路门店!$AC:$AC,通讯通路门店!$S:$S,$G1534)</f>
        <v>0</v>
      </c>
      <c r="BK1534" s="99">
        <f>SUMIFS(通讯通路门店!$AD:$AD,通讯通路门店!$S:$S,$G1534)</f>
        <v>0</v>
      </c>
      <c r="BL1534" s="99">
        <f>SUMIFS(通讯通路门店!$AE:$AE,通讯通路门店!$S:$S,$G1534)</f>
        <v>0</v>
      </c>
      <c r="BM1534" s="99">
        <f>SUMIFS(通讯通路门店!$AF:$AF,通讯通路门店!$S:$S,$G1534)</f>
        <v>0</v>
      </c>
      <c r="BN1534" s="99">
        <f>SUMIFS(通讯通路门店!$AG:$AG,通讯通路门店!$S:$S,$G1534)</f>
        <v>0</v>
      </c>
      <c r="BO1534" s="99">
        <f>SUMIFS(通讯通路门店!$AH:$AH,通讯通路门店!$S:$S,$G1534)</f>
        <v>0</v>
      </c>
      <c r="BP1534" s="99">
        <f>SUMIFS(通讯通路门店!$AI:$AI,通讯通路门店!$S:$S,$G1534)</f>
        <v>0</v>
      </c>
      <c r="BQ1534" s="83"/>
    </row>
    <row r="1535" spans="1:69">
      <c r="A1535" s="99" t="str">
        <f>IFERROR(_xlfn.XLOOKUP($G1535,通讯通路门店!$S$4:$S$993933,通讯通路门店!$A$4:$A$993933,0,0),"")</f>
        <v>海南省</v>
      </c>
      <c r="B1535" s="99" t="str">
        <f>IFERROR(_xlfn.XLOOKUP($G1535,通讯通路门店!$S$4:$S$993933,通讯通路门店!$B$4:$B$993933,0,0),"")</f>
        <v>乐东黎族自治县</v>
      </c>
      <c r="C1535" s="99" t="str">
        <f>IFERROR(_xlfn.XLOOKUP($G1535,通讯通路门店!$S$4:$S$993933,通讯通路门店!$C$4:$C$993933,0,0),"")</f>
        <v>乐东黎族自治县</v>
      </c>
      <c r="D1535" s="99" t="str">
        <f>IFERROR(_xlfn.XLOOKUP($G1535,通讯通路门店!$S$4:$S$993933,通讯通路门店!$D$4:$D$993933,0,0),"")</f>
        <v>万冲镇</v>
      </c>
      <c r="E1535" s="83"/>
      <c r="F1535" s="83"/>
      <c r="G1535" s="101"/>
      <c r="H1535" s="102">
        <f>IFERROR(_xlfn.XLOOKUP($G1535,通讯通路门店!$S$4:$S$993933,通讯通路门店!$R$4:$R$993933,0,0),"")</f>
        <v>0</v>
      </c>
      <c r="I1535" s="83"/>
      <c r="J1535" s="83"/>
      <c r="K1535" s="83"/>
      <c r="L1535" s="83"/>
      <c r="M1535" s="83"/>
      <c r="N1535" s="83"/>
      <c r="O1535" s="83"/>
      <c r="P1535" s="83"/>
      <c r="Q1535" s="83"/>
      <c r="R1535" s="83"/>
      <c r="S1535" s="83"/>
      <c r="T1535" s="83"/>
      <c r="U1535" s="99">
        <f>COUNTIF(通讯通路门店!$S:$S,$G1535)</f>
        <v>0</v>
      </c>
      <c r="V1535" s="99">
        <f>COUNTIFS(通讯通路门店!$S:$S,$G1535,通讯通路门店!$J:$J,"综合卖场")</f>
        <v>0</v>
      </c>
      <c r="W1535" s="99">
        <f>SUMIFS(通讯通路门店!$AJ:$AJ,通讯通路门店!$S:$S,通讯客户沙盘!$G1535)</f>
        <v>0</v>
      </c>
      <c r="X1535" s="99">
        <f t="shared" si="115"/>
        <v>0</v>
      </c>
      <c r="Y1535" s="99">
        <f>COUNTIFS(通讯通路门店!$S:$S,$G1535,通讯通路门店!$J:$J,"荣耀体验店")+COUNTIFS(通讯通路门店!$S:$S,$G1535,通讯通路门店!$J:$J,"荣耀授权专卖店")</f>
        <v>0</v>
      </c>
      <c r="Z1535" s="99">
        <f>COUNTIFS(通讯通路门店!$S:$S,$G1535,通讯通路门店!$J:$J,"VIVO体验店")</f>
        <v>0</v>
      </c>
      <c r="AA1535" s="99">
        <f>COUNTIFS(通讯通路门店!$S:$S,$G1535,通讯通路门店!$J:$J,"OPPO体验店")</f>
        <v>0</v>
      </c>
      <c r="AB1535" s="99">
        <f>COUNTIFS(通讯通路门店!$S:$S,$G1535,通讯通路门店!$J:$J,"华为授权体验店")+COUNTIFS(通讯通路门店!$S:$S,$G1535,通讯通路门店!$J:$J,"华为堡垒店")</f>
        <v>0</v>
      </c>
      <c r="AC1535" s="99">
        <f>COUNTIFS(通讯通路门店!$S:$S,$G1535,通讯通路门店!$J:$J,"小米体验店")</f>
        <v>0</v>
      </c>
      <c r="AD1535" s="99">
        <f>COUNTIFS(通讯通路门店!$S:$S,$G1535,通讯通路门店!$J:$J,"苹果体验店")</f>
        <v>0</v>
      </c>
      <c r="AE1535" s="99">
        <f>COUNTIFS(通讯通路门店!$S:$S,$G1535,通讯通路门店!$J:$J,"其他品牌专卖店")</f>
        <v>0</v>
      </c>
      <c r="AF1535" s="99">
        <f>SUMIFS(通讯通路门店!$BI:$BI,通讯通路门店!$S:$S,$G1535)</f>
        <v>0</v>
      </c>
      <c r="AG1535" s="99">
        <f>SUMIFS(通讯通路门店!$BH:$BH,通讯通路门店!$S:$S,$G1535)</f>
        <v>0</v>
      </c>
      <c r="AH1535" s="99">
        <f t="shared" si="116"/>
        <v>0</v>
      </c>
      <c r="AI1535" s="99">
        <f>SUMIFS(通讯通路门店!$BB:$BB,通讯通路门店!$S:$S,$G1535)</f>
        <v>0</v>
      </c>
      <c r="AJ1535" s="99">
        <f>SUMIFS(通讯通路门店!$BE:$BE,通讯通路门店!$S:$S,$G1535)</f>
        <v>0</v>
      </c>
      <c r="AK1535" s="99">
        <f>SUMIFS(通讯通路门店!$BG:$BG,通讯通路门店!$S:$S,$G1535)</f>
        <v>0</v>
      </c>
      <c r="AL1535" s="99">
        <f>SUMIFS(通讯通路门店!$BC:$BC,通讯通路门店!$S:$S,$G1535)</f>
        <v>0</v>
      </c>
      <c r="AM1535" s="99">
        <f>SUMIFS(通讯通路门店!$BD:$BD,通讯通路门店!$S:$S,$G1535)</f>
        <v>0</v>
      </c>
      <c r="AN1535" s="99">
        <f>SUMIFS(通讯通路门店!$BF:$BF,通讯通路门店!$S:$S,$G1535)</f>
        <v>0</v>
      </c>
      <c r="AO1535" s="99">
        <f t="shared" si="117"/>
        <v>0</v>
      </c>
      <c r="AP1535" s="99">
        <f>SUMIFS(通讯通路门店!$K:$K,通讯通路门店!$S:$S,$G1535)</f>
        <v>0</v>
      </c>
      <c r="AQ1535" s="83"/>
      <c r="AR1535" s="99">
        <f>SUMIFS(通讯通路门店!$T:$T,通讯通路门店!$S:$S,$G1535)</f>
        <v>0</v>
      </c>
      <c r="AS1535" s="99">
        <f>SUMIFS(通讯通路门店!$U:$U,通讯通路门店!$S:$S,$G1535)</f>
        <v>0</v>
      </c>
      <c r="AT1535" s="99">
        <f>SUMIFS(通讯通路门店!$V:$V,通讯通路门店!$S:$S,$G1535)</f>
        <v>0</v>
      </c>
      <c r="AU1535" s="99">
        <f>SUMIFS(通讯通路门店!$W:$W,通讯通路门店!$S:$S,$G1535)</f>
        <v>0</v>
      </c>
      <c r="AV1535" s="99">
        <f>SUMIFS(通讯通路门店!$Z:$Z,通讯通路门店!$S:$S,$G1535)</f>
        <v>0</v>
      </c>
      <c r="AW1535" s="99">
        <f>SUMIFS(通讯通路门店!$AB:$AB,通讯通路门店!$S:$S,$G1535)</f>
        <v>0</v>
      </c>
      <c r="AX1535" s="99">
        <f>SUMIFS(通讯通路门店!$X:$X,通讯通路门店!$S:$S,$G1535)</f>
        <v>0</v>
      </c>
      <c r="AY1535" s="99">
        <f>SUMIFS(通讯通路门店!$Y:$Y,通讯通路门店!$S:$S,$G1535)</f>
        <v>0</v>
      </c>
      <c r="AZ1535" s="99">
        <f>SUMIFS(通讯通路门店!$AA:$AA,通讯通路门店!$S:$S,$G1535)</f>
        <v>0</v>
      </c>
      <c r="BA1535" s="99">
        <f t="shared" si="118"/>
        <v>0</v>
      </c>
      <c r="BB1535" s="99">
        <f t="shared" si="119"/>
        <v>0</v>
      </c>
      <c r="BC1535" s="99">
        <f>SUMIFS(通讯通路门店!$W:$W,通讯通路门店!$S:$S,$G1535,通讯通路门店!$J:$J,"荣耀体验店")+SUMIFS(通讯通路门店!$W:$W,通讯通路门店!$S:$S,$G1535,通讯通路门店!$J:$J,"荣耀授权专卖店")</f>
        <v>0</v>
      </c>
      <c r="BD1535" s="99">
        <f>SUMIFS(通讯通路门店!$Z:$Z,通讯通路门店!$S:$S,$G1535,通讯通路门店!$J:$J,"VIVO体验店")</f>
        <v>0</v>
      </c>
      <c r="BE1535" s="99">
        <f>SUMIFS(通讯通路门店!$AB:$AB,通讯通路门店!$S:$S,$G1535,通讯通路门店!$J:$J,"OPPO体验店")</f>
        <v>0</v>
      </c>
      <c r="BF1535" s="99">
        <f>SUMIFS(通讯通路门店!$X:$X,通讯通路门店!$S:$S,$G1535,通讯通路门店!$J:$J,"华为授权体验店")+SUMIFS(通讯通路门店!$AA:$AA,通讯通路门店!$S:$S,$G1535,通讯通路门店!$J:$J,"华为堡垒店")</f>
        <v>0</v>
      </c>
      <c r="BG1535" s="99">
        <f>SUMIFS(通讯通路门店!$Y:$Y,通讯通路门店!$S:$S,$G1535,通讯通路门店!$J:$J,"小米体验店")</f>
        <v>0</v>
      </c>
      <c r="BH1535" s="99">
        <f>SUMIFS(通讯通路门店!$AA:$AA,通讯通路门店!$S:$S,$G1535,通讯通路门店!$J:$J,"苹果体验店")</f>
        <v>0</v>
      </c>
      <c r="BI1535" s="99">
        <f>SUMIFS(通讯通路门店!$K:$K,通讯通路门店!$S:$S,$G1535,通讯通路门店!$J:$J,"其他品牌专卖店")</f>
        <v>0</v>
      </c>
      <c r="BJ1535" s="99">
        <f>SUMIFS(通讯通路门店!$AC:$AC,通讯通路门店!$S:$S,$G1535)</f>
        <v>0</v>
      </c>
      <c r="BK1535" s="99">
        <f>SUMIFS(通讯通路门店!$AD:$AD,通讯通路门店!$S:$S,$G1535)</f>
        <v>0</v>
      </c>
      <c r="BL1535" s="99">
        <f>SUMIFS(通讯通路门店!$AE:$AE,通讯通路门店!$S:$S,$G1535)</f>
        <v>0</v>
      </c>
      <c r="BM1535" s="99">
        <f>SUMIFS(通讯通路门店!$AF:$AF,通讯通路门店!$S:$S,$G1535)</f>
        <v>0</v>
      </c>
      <c r="BN1535" s="99">
        <f>SUMIFS(通讯通路门店!$AG:$AG,通讯通路门店!$S:$S,$G1535)</f>
        <v>0</v>
      </c>
      <c r="BO1535" s="99">
        <f>SUMIFS(通讯通路门店!$AH:$AH,通讯通路门店!$S:$S,$G1535)</f>
        <v>0</v>
      </c>
      <c r="BP1535" s="99">
        <f>SUMIFS(通讯通路门店!$AI:$AI,通讯通路门店!$S:$S,$G1535)</f>
        <v>0</v>
      </c>
      <c r="BQ1535" s="83"/>
    </row>
    <row r="1536" spans="1:69">
      <c r="A1536" s="99" t="str">
        <f>IFERROR(_xlfn.XLOOKUP($G1536,通讯通路门店!$S$4:$S$993933,通讯通路门店!$A$4:$A$993933,0,0),"")</f>
        <v>海南省</v>
      </c>
      <c r="B1536" s="99" t="str">
        <f>IFERROR(_xlfn.XLOOKUP($G1536,通讯通路门店!$S$4:$S$993933,通讯通路门店!$B$4:$B$993933,0,0),"")</f>
        <v>乐东黎族自治县</v>
      </c>
      <c r="C1536" s="99" t="str">
        <f>IFERROR(_xlfn.XLOOKUP($G1536,通讯通路门店!$S$4:$S$993933,通讯通路门店!$C$4:$C$993933,0,0),"")</f>
        <v>乐东黎族自治县</v>
      </c>
      <c r="D1536" s="99" t="str">
        <f>IFERROR(_xlfn.XLOOKUP($G1536,通讯通路门店!$S$4:$S$993933,通讯通路门店!$D$4:$D$993933,0,0),"")</f>
        <v>万冲镇</v>
      </c>
      <c r="E1536" s="83"/>
      <c r="F1536" s="83"/>
      <c r="G1536" s="101"/>
      <c r="H1536" s="102">
        <f>IFERROR(_xlfn.XLOOKUP($G1536,通讯通路门店!$S$4:$S$993933,通讯通路门店!$R$4:$R$993933,0,0),"")</f>
        <v>0</v>
      </c>
      <c r="I1536" s="83"/>
      <c r="J1536" s="83"/>
      <c r="K1536" s="83"/>
      <c r="L1536" s="83"/>
      <c r="M1536" s="83"/>
      <c r="N1536" s="83"/>
      <c r="O1536" s="83"/>
      <c r="P1536" s="83"/>
      <c r="Q1536" s="83"/>
      <c r="R1536" s="83"/>
      <c r="S1536" s="83"/>
      <c r="T1536" s="83"/>
      <c r="U1536" s="99">
        <f>COUNTIF(通讯通路门店!$S:$S,$G1536)</f>
        <v>0</v>
      </c>
      <c r="V1536" s="99">
        <f>COUNTIFS(通讯通路门店!$S:$S,$G1536,通讯通路门店!$J:$J,"综合卖场")</f>
        <v>0</v>
      </c>
      <c r="W1536" s="99">
        <f>SUMIFS(通讯通路门店!$AJ:$AJ,通讯通路门店!$S:$S,通讯客户沙盘!$G1536)</f>
        <v>0</v>
      </c>
      <c r="X1536" s="99">
        <f t="shared" si="115"/>
        <v>0</v>
      </c>
      <c r="Y1536" s="99">
        <f>COUNTIFS(通讯通路门店!$S:$S,$G1536,通讯通路门店!$J:$J,"荣耀体验店")+COUNTIFS(通讯通路门店!$S:$S,$G1536,通讯通路门店!$J:$J,"荣耀授权专卖店")</f>
        <v>0</v>
      </c>
      <c r="Z1536" s="99">
        <f>COUNTIFS(通讯通路门店!$S:$S,$G1536,通讯通路门店!$J:$J,"VIVO体验店")</f>
        <v>0</v>
      </c>
      <c r="AA1536" s="99">
        <f>COUNTIFS(通讯通路门店!$S:$S,$G1536,通讯通路门店!$J:$J,"OPPO体验店")</f>
        <v>0</v>
      </c>
      <c r="AB1536" s="99">
        <f>COUNTIFS(通讯通路门店!$S:$S,$G1536,通讯通路门店!$J:$J,"华为授权体验店")+COUNTIFS(通讯通路门店!$S:$S,$G1536,通讯通路门店!$J:$J,"华为堡垒店")</f>
        <v>0</v>
      </c>
      <c r="AC1536" s="99">
        <f>COUNTIFS(通讯通路门店!$S:$S,$G1536,通讯通路门店!$J:$J,"小米体验店")</f>
        <v>0</v>
      </c>
      <c r="AD1536" s="99">
        <f>COUNTIFS(通讯通路门店!$S:$S,$G1536,通讯通路门店!$J:$J,"苹果体验店")</f>
        <v>0</v>
      </c>
      <c r="AE1536" s="99">
        <f>COUNTIFS(通讯通路门店!$S:$S,$G1536,通讯通路门店!$J:$J,"其他品牌专卖店")</f>
        <v>0</v>
      </c>
      <c r="AF1536" s="99">
        <f>SUMIFS(通讯通路门店!$BI:$BI,通讯通路门店!$S:$S,$G1536)</f>
        <v>0</v>
      </c>
      <c r="AG1536" s="99">
        <f>SUMIFS(通讯通路门店!$BH:$BH,通讯通路门店!$S:$S,$G1536)</f>
        <v>0</v>
      </c>
      <c r="AH1536" s="99">
        <f t="shared" si="116"/>
        <v>0</v>
      </c>
      <c r="AI1536" s="99">
        <f>SUMIFS(通讯通路门店!$BB:$BB,通讯通路门店!$S:$S,$G1536)</f>
        <v>0</v>
      </c>
      <c r="AJ1536" s="99">
        <f>SUMIFS(通讯通路门店!$BE:$BE,通讯通路门店!$S:$S,$G1536)</f>
        <v>0</v>
      </c>
      <c r="AK1536" s="99">
        <f>SUMIFS(通讯通路门店!$BG:$BG,通讯通路门店!$S:$S,$G1536)</f>
        <v>0</v>
      </c>
      <c r="AL1536" s="99">
        <f>SUMIFS(通讯通路门店!$BC:$BC,通讯通路门店!$S:$S,$G1536)</f>
        <v>0</v>
      </c>
      <c r="AM1536" s="99">
        <f>SUMIFS(通讯通路门店!$BD:$BD,通讯通路门店!$S:$S,$G1536)</f>
        <v>0</v>
      </c>
      <c r="AN1536" s="99">
        <f>SUMIFS(通讯通路门店!$BF:$BF,通讯通路门店!$S:$S,$G1536)</f>
        <v>0</v>
      </c>
      <c r="AO1536" s="99">
        <f t="shared" si="117"/>
        <v>0</v>
      </c>
      <c r="AP1536" s="99">
        <f>SUMIFS(通讯通路门店!$K:$K,通讯通路门店!$S:$S,$G1536)</f>
        <v>0</v>
      </c>
      <c r="AQ1536" s="83"/>
      <c r="AR1536" s="99">
        <f>SUMIFS(通讯通路门店!$T:$T,通讯通路门店!$S:$S,$G1536)</f>
        <v>0</v>
      </c>
      <c r="AS1536" s="99">
        <f>SUMIFS(通讯通路门店!$U:$U,通讯通路门店!$S:$S,$G1536)</f>
        <v>0</v>
      </c>
      <c r="AT1536" s="99">
        <f>SUMIFS(通讯通路门店!$V:$V,通讯通路门店!$S:$S,$G1536)</f>
        <v>0</v>
      </c>
      <c r="AU1536" s="99">
        <f>SUMIFS(通讯通路门店!$W:$W,通讯通路门店!$S:$S,$G1536)</f>
        <v>0</v>
      </c>
      <c r="AV1536" s="99">
        <f>SUMIFS(通讯通路门店!$Z:$Z,通讯通路门店!$S:$S,$G1536)</f>
        <v>0</v>
      </c>
      <c r="AW1536" s="99">
        <f>SUMIFS(通讯通路门店!$AB:$AB,通讯通路门店!$S:$S,$G1536)</f>
        <v>0</v>
      </c>
      <c r="AX1536" s="99">
        <f>SUMIFS(通讯通路门店!$X:$X,通讯通路门店!$S:$S,$G1536)</f>
        <v>0</v>
      </c>
      <c r="AY1536" s="99">
        <f>SUMIFS(通讯通路门店!$Y:$Y,通讯通路门店!$S:$S,$G1536)</f>
        <v>0</v>
      </c>
      <c r="AZ1536" s="99">
        <f>SUMIFS(通讯通路门店!$AA:$AA,通讯通路门店!$S:$S,$G1536)</f>
        <v>0</v>
      </c>
      <c r="BA1536" s="99">
        <f t="shared" si="118"/>
        <v>0</v>
      </c>
      <c r="BB1536" s="99">
        <f t="shared" si="119"/>
        <v>0</v>
      </c>
      <c r="BC1536" s="99">
        <f>SUMIFS(通讯通路门店!$W:$W,通讯通路门店!$S:$S,$G1536,通讯通路门店!$J:$J,"荣耀体验店")+SUMIFS(通讯通路门店!$W:$W,通讯通路门店!$S:$S,$G1536,通讯通路门店!$J:$J,"荣耀授权专卖店")</f>
        <v>0</v>
      </c>
      <c r="BD1536" s="99">
        <f>SUMIFS(通讯通路门店!$Z:$Z,通讯通路门店!$S:$S,$G1536,通讯通路门店!$J:$J,"VIVO体验店")</f>
        <v>0</v>
      </c>
      <c r="BE1536" s="99">
        <f>SUMIFS(通讯通路门店!$AB:$AB,通讯通路门店!$S:$S,$G1536,通讯通路门店!$J:$J,"OPPO体验店")</f>
        <v>0</v>
      </c>
      <c r="BF1536" s="99">
        <f>SUMIFS(通讯通路门店!$X:$X,通讯通路门店!$S:$S,$G1536,通讯通路门店!$J:$J,"华为授权体验店")+SUMIFS(通讯通路门店!$AA:$AA,通讯通路门店!$S:$S,$G1536,通讯通路门店!$J:$J,"华为堡垒店")</f>
        <v>0</v>
      </c>
      <c r="BG1536" s="99">
        <f>SUMIFS(通讯通路门店!$Y:$Y,通讯通路门店!$S:$S,$G1536,通讯通路门店!$J:$J,"小米体验店")</f>
        <v>0</v>
      </c>
      <c r="BH1536" s="99">
        <f>SUMIFS(通讯通路门店!$AA:$AA,通讯通路门店!$S:$S,$G1536,通讯通路门店!$J:$J,"苹果体验店")</f>
        <v>0</v>
      </c>
      <c r="BI1536" s="99">
        <f>SUMIFS(通讯通路门店!$K:$K,通讯通路门店!$S:$S,$G1536,通讯通路门店!$J:$J,"其他品牌专卖店")</f>
        <v>0</v>
      </c>
      <c r="BJ1536" s="99">
        <f>SUMIFS(通讯通路门店!$AC:$AC,通讯通路门店!$S:$S,$G1536)</f>
        <v>0</v>
      </c>
      <c r="BK1536" s="99">
        <f>SUMIFS(通讯通路门店!$AD:$AD,通讯通路门店!$S:$S,$G1536)</f>
        <v>0</v>
      </c>
      <c r="BL1536" s="99">
        <f>SUMIFS(通讯通路门店!$AE:$AE,通讯通路门店!$S:$S,$G1536)</f>
        <v>0</v>
      </c>
      <c r="BM1536" s="99">
        <f>SUMIFS(通讯通路门店!$AF:$AF,通讯通路门店!$S:$S,$G1536)</f>
        <v>0</v>
      </c>
      <c r="BN1536" s="99">
        <f>SUMIFS(通讯通路门店!$AG:$AG,通讯通路门店!$S:$S,$G1536)</f>
        <v>0</v>
      </c>
      <c r="BO1536" s="99">
        <f>SUMIFS(通讯通路门店!$AH:$AH,通讯通路门店!$S:$S,$G1536)</f>
        <v>0</v>
      </c>
      <c r="BP1536" s="99">
        <f>SUMIFS(通讯通路门店!$AI:$AI,通讯通路门店!$S:$S,$G1536)</f>
        <v>0</v>
      </c>
      <c r="BQ1536" s="83"/>
    </row>
    <row r="1537" spans="1:69">
      <c r="A1537" s="99" t="str">
        <f>IFERROR(_xlfn.XLOOKUP($G1537,通讯通路门店!$S$4:$S$993933,通讯通路门店!$A$4:$A$993933,0,0),"")</f>
        <v>海南省</v>
      </c>
      <c r="B1537" s="99" t="str">
        <f>IFERROR(_xlfn.XLOOKUP($G1537,通讯通路门店!$S$4:$S$993933,通讯通路门店!$B$4:$B$993933,0,0),"")</f>
        <v>乐东黎族自治县</v>
      </c>
      <c r="C1537" s="99" t="str">
        <f>IFERROR(_xlfn.XLOOKUP($G1537,通讯通路门店!$S$4:$S$993933,通讯通路门店!$C$4:$C$993933,0,0),"")</f>
        <v>乐东黎族自治县</v>
      </c>
      <c r="D1537" s="99" t="str">
        <f>IFERROR(_xlfn.XLOOKUP($G1537,通讯通路门店!$S$4:$S$993933,通讯通路门店!$D$4:$D$993933,0,0),"")</f>
        <v>万冲镇</v>
      </c>
      <c r="E1537" s="83"/>
      <c r="F1537" s="83"/>
      <c r="G1537" s="101"/>
      <c r="H1537" s="102">
        <f>IFERROR(_xlfn.XLOOKUP($G1537,通讯通路门店!$S$4:$S$993933,通讯通路门店!$R$4:$R$993933,0,0),"")</f>
        <v>0</v>
      </c>
      <c r="I1537" s="83"/>
      <c r="J1537" s="83"/>
      <c r="K1537" s="83"/>
      <c r="L1537" s="83"/>
      <c r="M1537" s="83"/>
      <c r="N1537" s="83"/>
      <c r="O1537" s="83"/>
      <c r="P1537" s="83"/>
      <c r="Q1537" s="83"/>
      <c r="R1537" s="83"/>
      <c r="S1537" s="83"/>
      <c r="T1537" s="83"/>
      <c r="U1537" s="99">
        <f>COUNTIF(通讯通路门店!$S:$S,$G1537)</f>
        <v>0</v>
      </c>
      <c r="V1537" s="99">
        <f>COUNTIFS(通讯通路门店!$S:$S,$G1537,通讯通路门店!$J:$J,"综合卖场")</f>
        <v>0</v>
      </c>
      <c r="W1537" s="99">
        <f>SUMIFS(通讯通路门店!$AJ:$AJ,通讯通路门店!$S:$S,通讯客户沙盘!$G1537)</f>
        <v>0</v>
      </c>
      <c r="X1537" s="99">
        <f t="shared" si="115"/>
        <v>0</v>
      </c>
      <c r="Y1537" s="99">
        <f>COUNTIFS(通讯通路门店!$S:$S,$G1537,通讯通路门店!$J:$J,"荣耀体验店")+COUNTIFS(通讯通路门店!$S:$S,$G1537,通讯通路门店!$J:$J,"荣耀授权专卖店")</f>
        <v>0</v>
      </c>
      <c r="Z1537" s="99">
        <f>COUNTIFS(通讯通路门店!$S:$S,$G1537,通讯通路门店!$J:$J,"VIVO体验店")</f>
        <v>0</v>
      </c>
      <c r="AA1537" s="99">
        <f>COUNTIFS(通讯通路门店!$S:$S,$G1537,通讯通路门店!$J:$J,"OPPO体验店")</f>
        <v>0</v>
      </c>
      <c r="AB1537" s="99">
        <f>COUNTIFS(通讯通路门店!$S:$S,$G1537,通讯通路门店!$J:$J,"华为授权体验店")+COUNTIFS(通讯通路门店!$S:$S,$G1537,通讯通路门店!$J:$J,"华为堡垒店")</f>
        <v>0</v>
      </c>
      <c r="AC1537" s="99">
        <f>COUNTIFS(通讯通路门店!$S:$S,$G1537,通讯通路门店!$J:$J,"小米体验店")</f>
        <v>0</v>
      </c>
      <c r="AD1537" s="99">
        <f>COUNTIFS(通讯通路门店!$S:$S,$G1537,通讯通路门店!$J:$J,"苹果体验店")</f>
        <v>0</v>
      </c>
      <c r="AE1537" s="99">
        <f>COUNTIFS(通讯通路门店!$S:$S,$G1537,通讯通路门店!$J:$J,"其他品牌专卖店")</f>
        <v>0</v>
      </c>
      <c r="AF1537" s="99">
        <f>SUMIFS(通讯通路门店!$BI:$BI,通讯通路门店!$S:$S,$G1537)</f>
        <v>0</v>
      </c>
      <c r="AG1537" s="99">
        <f>SUMIFS(通讯通路门店!$BH:$BH,通讯通路门店!$S:$S,$G1537)</f>
        <v>0</v>
      </c>
      <c r="AH1537" s="99">
        <f t="shared" si="116"/>
        <v>0</v>
      </c>
      <c r="AI1537" s="99">
        <f>SUMIFS(通讯通路门店!$BB:$BB,通讯通路门店!$S:$S,$G1537)</f>
        <v>0</v>
      </c>
      <c r="AJ1537" s="99">
        <f>SUMIFS(通讯通路门店!$BE:$BE,通讯通路门店!$S:$S,$G1537)</f>
        <v>0</v>
      </c>
      <c r="AK1537" s="99">
        <f>SUMIFS(通讯通路门店!$BG:$BG,通讯通路门店!$S:$S,$G1537)</f>
        <v>0</v>
      </c>
      <c r="AL1537" s="99">
        <f>SUMIFS(通讯通路门店!$BC:$BC,通讯通路门店!$S:$S,$G1537)</f>
        <v>0</v>
      </c>
      <c r="AM1537" s="99">
        <f>SUMIFS(通讯通路门店!$BD:$BD,通讯通路门店!$S:$S,$G1537)</f>
        <v>0</v>
      </c>
      <c r="AN1537" s="99">
        <f>SUMIFS(通讯通路门店!$BF:$BF,通讯通路门店!$S:$S,$G1537)</f>
        <v>0</v>
      </c>
      <c r="AO1537" s="99">
        <f t="shared" si="117"/>
        <v>0</v>
      </c>
      <c r="AP1537" s="99">
        <f>SUMIFS(通讯通路门店!$K:$K,通讯通路门店!$S:$S,$G1537)</f>
        <v>0</v>
      </c>
      <c r="AQ1537" s="83"/>
      <c r="AR1537" s="99">
        <f>SUMIFS(通讯通路门店!$T:$T,通讯通路门店!$S:$S,$G1537)</f>
        <v>0</v>
      </c>
      <c r="AS1537" s="99">
        <f>SUMIFS(通讯通路门店!$U:$U,通讯通路门店!$S:$S,$G1537)</f>
        <v>0</v>
      </c>
      <c r="AT1537" s="99">
        <f>SUMIFS(通讯通路门店!$V:$V,通讯通路门店!$S:$S,$G1537)</f>
        <v>0</v>
      </c>
      <c r="AU1537" s="99">
        <f>SUMIFS(通讯通路门店!$W:$W,通讯通路门店!$S:$S,$G1537)</f>
        <v>0</v>
      </c>
      <c r="AV1537" s="99">
        <f>SUMIFS(通讯通路门店!$Z:$Z,通讯通路门店!$S:$S,$G1537)</f>
        <v>0</v>
      </c>
      <c r="AW1537" s="99">
        <f>SUMIFS(通讯通路门店!$AB:$AB,通讯通路门店!$S:$S,$G1537)</f>
        <v>0</v>
      </c>
      <c r="AX1537" s="99">
        <f>SUMIFS(通讯通路门店!$X:$X,通讯通路门店!$S:$S,$G1537)</f>
        <v>0</v>
      </c>
      <c r="AY1537" s="99">
        <f>SUMIFS(通讯通路门店!$Y:$Y,通讯通路门店!$S:$S,$G1537)</f>
        <v>0</v>
      </c>
      <c r="AZ1537" s="99">
        <f>SUMIFS(通讯通路门店!$AA:$AA,通讯通路门店!$S:$S,$G1537)</f>
        <v>0</v>
      </c>
      <c r="BA1537" s="99">
        <f t="shared" si="118"/>
        <v>0</v>
      </c>
      <c r="BB1537" s="99">
        <f t="shared" si="119"/>
        <v>0</v>
      </c>
      <c r="BC1537" s="99">
        <f>SUMIFS(通讯通路门店!$W:$W,通讯通路门店!$S:$S,$G1537,通讯通路门店!$J:$J,"荣耀体验店")+SUMIFS(通讯通路门店!$W:$W,通讯通路门店!$S:$S,$G1537,通讯通路门店!$J:$J,"荣耀授权专卖店")</f>
        <v>0</v>
      </c>
      <c r="BD1537" s="99">
        <f>SUMIFS(通讯通路门店!$Z:$Z,通讯通路门店!$S:$S,$G1537,通讯通路门店!$J:$J,"VIVO体验店")</f>
        <v>0</v>
      </c>
      <c r="BE1537" s="99">
        <f>SUMIFS(通讯通路门店!$AB:$AB,通讯通路门店!$S:$S,$G1537,通讯通路门店!$J:$J,"OPPO体验店")</f>
        <v>0</v>
      </c>
      <c r="BF1537" s="99">
        <f>SUMIFS(通讯通路门店!$X:$X,通讯通路门店!$S:$S,$G1537,通讯通路门店!$J:$J,"华为授权体验店")+SUMIFS(通讯通路门店!$AA:$AA,通讯通路门店!$S:$S,$G1537,通讯通路门店!$J:$J,"华为堡垒店")</f>
        <v>0</v>
      </c>
      <c r="BG1537" s="99">
        <f>SUMIFS(通讯通路门店!$Y:$Y,通讯通路门店!$S:$S,$G1537,通讯通路门店!$J:$J,"小米体验店")</f>
        <v>0</v>
      </c>
      <c r="BH1537" s="99">
        <f>SUMIFS(通讯通路门店!$AA:$AA,通讯通路门店!$S:$S,$G1537,通讯通路门店!$J:$J,"苹果体验店")</f>
        <v>0</v>
      </c>
      <c r="BI1537" s="99">
        <f>SUMIFS(通讯通路门店!$K:$K,通讯通路门店!$S:$S,$G1537,通讯通路门店!$J:$J,"其他品牌专卖店")</f>
        <v>0</v>
      </c>
      <c r="BJ1537" s="99">
        <f>SUMIFS(通讯通路门店!$AC:$AC,通讯通路门店!$S:$S,$G1537)</f>
        <v>0</v>
      </c>
      <c r="BK1537" s="99">
        <f>SUMIFS(通讯通路门店!$AD:$AD,通讯通路门店!$S:$S,$G1537)</f>
        <v>0</v>
      </c>
      <c r="BL1537" s="99">
        <f>SUMIFS(通讯通路门店!$AE:$AE,通讯通路门店!$S:$S,$G1537)</f>
        <v>0</v>
      </c>
      <c r="BM1537" s="99">
        <f>SUMIFS(通讯通路门店!$AF:$AF,通讯通路门店!$S:$S,$G1537)</f>
        <v>0</v>
      </c>
      <c r="BN1537" s="99">
        <f>SUMIFS(通讯通路门店!$AG:$AG,通讯通路门店!$S:$S,$G1537)</f>
        <v>0</v>
      </c>
      <c r="BO1537" s="99">
        <f>SUMIFS(通讯通路门店!$AH:$AH,通讯通路门店!$S:$S,$G1537)</f>
        <v>0</v>
      </c>
      <c r="BP1537" s="99">
        <f>SUMIFS(通讯通路门店!$AI:$AI,通讯通路门店!$S:$S,$G1537)</f>
        <v>0</v>
      </c>
      <c r="BQ1537" s="83"/>
    </row>
    <row r="1538" spans="1:69">
      <c r="A1538" s="99" t="str">
        <f>IFERROR(_xlfn.XLOOKUP($G1538,通讯通路门店!$S$4:$S$993933,通讯通路门店!$A$4:$A$993933,0,0),"")</f>
        <v>海南省</v>
      </c>
      <c r="B1538" s="99" t="str">
        <f>IFERROR(_xlfn.XLOOKUP($G1538,通讯通路门店!$S$4:$S$993933,通讯通路门店!$B$4:$B$993933,0,0),"")</f>
        <v>乐东黎族自治县</v>
      </c>
      <c r="C1538" s="99" t="str">
        <f>IFERROR(_xlfn.XLOOKUP($G1538,通讯通路门店!$S$4:$S$993933,通讯通路门店!$C$4:$C$993933,0,0),"")</f>
        <v>乐东黎族自治县</v>
      </c>
      <c r="D1538" s="99" t="str">
        <f>IFERROR(_xlfn.XLOOKUP($G1538,通讯通路门店!$S$4:$S$993933,通讯通路门店!$D$4:$D$993933,0,0),"")</f>
        <v>万冲镇</v>
      </c>
      <c r="E1538" s="83"/>
      <c r="F1538" s="83"/>
      <c r="G1538" s="101"/>
      <c r="H1538" s="102">
        <f>IFERROR(_xlfn.XLOOKUP($G1538,通讯通路门店!$S$4:$S$993933,通讯通路门店!$R$4:$R$993933,0,0),"")</f>
        <v>0</v>
      </c>
      <c r="I1538" s="83"/>
      <c r="J1538" s="83"/>
      <c r="K1538" s="83"/>
      <c r="L1538" s="83"/>
      <c r="M1538" s="83"/>
      <c r="N1538" s="83"/>
      <c r="O1538" s="83"/>
      <c r="P1538" s="83"/>
      <c r="Q1538" s="83"/>
      <c r="R1538" s="83"/>
      <c r="S1538" s="83"/>
      <c r="T1538" s="83"/>
      <c r="U1538" s="99">
        <f>COUNTIF(通讯通路门店!$S:$S,$G1538)</f>
        <v>0</v>
      </c>
      <c r="V1538" s="99">
        <f>COUNTIFS(通讯通路门店!$S:$S,$G1538,通讯通路门店!$J:$J,"综合卖场")</f>
        <v>0</v>
      </c>
      <c r="W1538" s="99">
        <f>SUMIFS(通讯通路门店!$AJ:$AJ,通讯通路门店!$S:$S,通讯客户沙盘!$G1538)</f>
        <v>0</v>
      </c>
      <c r="X1538" s="99">
        <f t="shared" si="115"/>
        <v>0</v>
      </c>
      <c r="Y1538" s="99">
        <f>COUNTIFS(通讯通路门店!$S:$S,$G1538,通讯通路门店!$J:$J,"荣耀体验店")+COUNTIFS(通讯通路门店!$S:$S,$G1538,通讯通路门店!$J:$J,"荣耀授权专卖店")</f>
        <v>0</v>
      </c>
      <c r="Z1538" s="99">
        <f>COUNTIFS(通讯通路门店!$S:$S,$G1538,通讯通路门店!$J:$J,"VIVO体验店")</f>
        <v>0</v>
      </c>
      <c r="AA1538" s="99">
        <f>COUNTIFS(通讯通路门店!$S:$S,$G1538,通讯通路门店!$J:$J,"OPPO体验店")</f>
        <v>0</v>
      </c>
      <c r="AB1538" s="99">
        <f>COUNTIFS(通讯通路门店!$S:$S,$G1538,通讯通路门店!$J:$J,"华为授权体验店")+COUNTIFS(通讯通路门店!$S:$S,$G1538,通讯通路门店!$J:$J,"华为堡垒店")</f>
        <v>0</v>
      </c>
      <c r="AC1538" s="99">
        <f>COUNTIFS(通讯通路门店!$S:$S,$G1538,通讯通路门店!$J:$J,"小米体验店")</f>
        <v>0</v>
      </c>
      <c r="AD1538" s="99">
        <f>COUNTIFS(通讯通路门店!$S:$S,$G1538,通讯通路门店!$J:$J,"苹果体验店")</f>
        <v>0</v>
      </c>
      <c r="AE1538" s="99">
        <f>COUNTIFS(通讯通路门店!$S:$S,$G1538,通讯通路门店!$J:$J,"其他品牌专卖店")</f>
        <v>0</v>
      </c>
      <c r="AF1538" s="99">
        <f>SUMIFS(通讯通路门店!$BI:$BI,通讯通路门店!$S:$S,$G1538)</f>
        <v>0</v>
      </c>
      <c r="AG1538" s="99">
        <f>SUMIFS(通讯通路门店!$BH:$BH,通讯通路门店!$S:$S,$G1538)</f>
        <v>0</v>
      </c>
      <c r="AH1538" s="99">
        <f t="shared" si="116"/>
        <v>0</v>
      </c>
      <c r="AI1538" s="99">
        <f>SUMIFS(通讯通路门店!$BB:$BB,通讯通路门店!$S:$S,$G1538)</f>
        <v>0</v>
      </c>
      <c r="AJ1538" s="99">
        <f>SUMIFS(通讯通路门店!$BE:$BE,通讯通路门店!$S:$S,$G1538)</f>
        <v>0</v>
      </c>
      <c r="AK1538" s="99">
        <f>SUMIFS(通讯通路门店!$BG:$BG,通讯通路门店!$S:$S,$G1538)</f>
        <v>0</v>
      </c>
      <c r="AL1538" s="99">
        <f>SUMIFS(通讯通路门店!$BC:$BC,通讯通路门店!$S:$S,$G1538)</f>
        <v>0</v>
      </c>
      <c r="AM1538" s="99">
        <f>SUMIFS(通讯通路门店!$BD:$BD,通讯通路门店!$S:$S,$G1538)</f>
        <v>0</v>
      </c>
      <c r="AN1538" s="99">
        <f>SUMIFS(通讯通路门店!$BF:$BF,通讯通路门店!$S:$S,$G1538)</f>
        <v>0</v>
      </c>
      <c r="AO1538" s="99">
        <f t="shared" si="117"/>
        <v>0</v>
      </c>
      <c r="AP1538" s="99">
        <f>SUMIFS(通讯通路门店!$K:$K,通讯通路门店!$S:$S,$G1538)</f>
        <v>0</v>
      </c>
      <c r="AQ1538" s="83"/>
      <c r="AR1538" s="99">
        <f>SUMIFS(通讯通路门店!$T:$T,通讯通路门店!$S:$S,$G1538)</f>
        <v>0</v>
      </c>
      <c r="AS1538" s="99">
        <f>SUMIFS(通讯通路门店!$U:$U,通讯通路门店!$S:$S,$G1538)</f>
        <v>0</v>
      </c>
      <c r="AT1538" s="99">
        <f>SUMIFS(通讯通路门店!$V:$V,通讯通路门店!$S:$S,$G1538)</f>
        <v>0</v>
      </c>
      <c r="AU1538" s="99">
        <f>SUMIFS(通讯通路门店!$W:$W,通讯通路门店!$S:$S,$G1538)</f>
        <v>0</v>
      </c>
      <c r="AV1538" s="99">
        <f>SUMIFS(通讯通路门店!$Z:$Z,通讯通路门店!$S:$S,$G1538)</f>
        <v>0</v>
      </c>
      <c r="AW1538" s="99">
        <f>SUMIFS(通讯通路门店!$AB:$AB,通讯通路门店!$S:$S,$G1538)</f>
        <v>0</v>
      </c>
      <c r="AX1538" s="99">
        <f>SUMIFS(通讯通路门店!$X:$X,通讯通路门店!$S:$S,$G1538)</f>
        <v>0</v>
      </c>
      <c r="AY1538" s="99">
        <f>SUMIFS(通讯通路门店!$Y:$Y,通讯通路门店!$S:$S,$G1538)</f>
        <v>0</v>
      </c>
      <c r="AZ1538" s="99">
        <f>SUMIFS(通讯通路门店!$AA:$AA,通讯通路门店!$S:$S,$G1538)</f>
        <v>0</v>
      </c>
      <c r="BA1538" s="99">
        <f t="shared" si="118"/>
        <v>0</v>
      </c>
      <c r="BB1538" s="99">
        <f t="shared" si="119"/>
        <v>0</v>
      </c>
      <c r="BC1538" s="99">
        <f>SUMIFS(通讯通路门店!$W:$W,通讯通路门店!$S:$S,$G1538,通讯通路门店!$J:$J,"荣耀体验店")+SUMIFS(通讯通路门店!$W:$W,通讯通路门店!$S:$S,$G1538,通讯通路门店!$J:$J,"荣耀授权专卖店")</f>
        <v>0</v>
      </c>
      <c r="BD1538" s="99">
        <f>SUMIFS(通讯通路门店!$Z:$Z,通讯通路门店!$S:$S,$G1538,通讯通路门店!$J:$J,"VIVO体验店")</f>
        <v>0</v>
      </c>
      <c r="BE1538" s="99">
        <f>SUMIFS(通讯通路门店!$AB:$AB,通讯通路门店!$S:$S,$G1538,通讯通路门店!$J:$J,"OPPO体验店")</f>
        <v>0</v>
      </c>
      <c r="BF1538" s="99">
        <f>SUMIFS(通讯通路门店!$X:$X,通讯通路门店!$S:$S,$G1538,通讯通路门店!$J:$J,"华为授权体验店")+SUMIFS(通讯通路门店!$AA:$AA,通讯通路门店!$S:$S,$G1538,通讯通路门店!$J:$J,"华为堡垒店")</f>
        <v>0</v>
      </c>
      <c r="BG1538" s="99">
        <f>SUMIFS(通讯通路门店!$Y:$Y,通讯通路门店!$S:$S,$G1538,通讯通路门店!$J:$J,"小米体验店")</f>
        <v>0</v>
      </c>
      <c r="BH1538" s="99">
        <f>SUMIFS(通讯通路门店!$AA:$AA,通讯通路门店!$S:$S,$G1538,通讯通路门店!$J:$J,"苹果体验店")</f>
        <v>0</v>
      </c>
      <c r="BI1538" s="99">
        <f>SUMIFS(通讯通路门店!$K:$K,通讯通路门店!$S:$S,$G1538,通讯通路门店!$J:$J,"其他品牌专卖店")</f>
        <v>0</v>
      </c>
      <c r="BJ1538" s="99">
        <f>SUMIFS(通讯通路门店!$AC:$AC,通讯通路门店!$S:$S,$G1538)</f>
        <v>0</v>
      </c>
      <c r="BK1538" s="99">
        <f>SUMIFS(通讯通路门店!$AD:$AD,通讯通路门店!$S:$S,$G1538)</f>
        <v>0</v>
      </c>
      <c r="BL1538" s="99">
        <f>SUMIFS(通讯通路门店!$AE:$AE,通讯通路门店!$S:$S,$G1538)</f>
        <v>0</v>
      </c>
      <c r="BM1538" s="99">
        <f>SUMIFS(通讯通路门店!$AF:$AF,通讯通路门店!$S:$S,$G1538)</f>
        <v>0</v>
      </c>
      <c r="BN1538" s="99">
        <f>SUMIFS(通讯通路门店!$AG:$AG,通讯通路门店!$S:$S,$G1538)</f>
        <v>0</v>
      </c>
      <c r="BO1538" s="99">
        <f>SUMIFS(通讯通路门店!$AH:$AH,通讯通路门店!$S:$S,$G1538)</f>
        <v>0</v>
      </c>
      <c r="BP1538" s="99">
        <f>SUMIFS(通讯通路门店!$AI:$AI,通讯通路门店!$S:$S,$G1538)</f>
        <v>0</v>
      </c>
      <c r="BQ1538" s="83"/>
    </row>
    <row r="1539" spans="1:69">
      <c r="A1539" s="99" t="str">
        <f>IFERROR(_xlfn.XLOOKUP($G1539,通讯通路门店!$S$4:$S$993933,通讯通路门店!$A$4:$A$993933,0,0),"")</f>
        <v>海南省</v>
      </c>
      <c r="B1539" s="99" t="str">
        <f>IFERROR(_xlfn.XLOOKUP($G1539,通讯通路门店!$S$4:$S$993933,通讯通路门店!$B$4:$B$993933,0,0),"")</f>
        <v>乐东黎族自治县</v>
      </c>
      <c r="C1539" s="99" t="str">
        <f>IFERROR(_xlfn.XLOOKUP($G1539,通讯通路门店!$S$4:$S$993933,通讯通路门店!$C$4:$C$993933,0,0),"")</f>
        <v>乐东黎族自治县</v>
      </c>
      <c r="D1539" s="99" t="str">
        <f>IFERROR(_xlfn.XLOOKUP($G1539,通讯通路门店!$S$4:$S$993933,通讯通路门店!$D$4:$D$993933,0,0),"")</f>
        <v>万冲镇</v>
      </c>
      <c r="E1539" s="83"/>
      <c r="F1539" s="83"/>
      <c r="G1539" s="101"/>
      <c r="H1539" s="102">
        <f>IFERROR(_xlfn.XLOOKUP($G1539,通讯通路门店!$S$4:$S$993933,通讯通路门店!$R$4:$R$993933,0,0),"")</f>
        <v>0</v>
      </c>
      <c r="I1539" s="83"/>
      <c r="J1539" s="83"/>
      <c r="K1539" s="83"/>
      <c r="L1539" s="83"/>
      <c r="M1539" s="83"/>
      <c r="N1539" s="83"/>
      <c r="O1539" s="83"/>
      <c r="P1539" s="83"/>
      <c r="Q1539" s="83"/>
      <c r="R1539" s="83"/>
      <c r="S1539" s="83"/>
      <c r="T1539" s="83"/>
      <c r="U1539" s="99">
        <f>COUNTIF(通讯通路门店!$S:$S,$G1539)</f>
        <v>0</v>
      </c>
      <c r="V1539" s="99">
        <f>COUNTIFS(通讯通路门店!$S:$S,$G1539,通讯通路门店!$J:$J,"综合卖场")</f>
        <v>0</v>
      </c>
      <c r="W1539" s="99">
        <f>SUMIFS(通讯通路门店!$AJ:$AJ,通讯通路门店!$S:$S,通讯客户沙盘!$G1539)</f>
        <v>0</v>
      </c>
      <c r="X1539" s="99">
        <f t="shared" si="115"/>
        <v>0</v>
      </c>
      <c r="Y1539" s="99">
        <f>COUNTIFS(通讯通路门店!$S:$S,$G1539,通讯通路门店!$J:$J,"荣耀体验店")+COUNTIFS(通讯通路门店!$S:$S,$G1539,通讯通路门店!$J:$J,"荣耀授权专卖店")</f>
        <v>0</v>
      </c>
      <c r="Z1539" s="99">
        <f>COUNTIFS(通讯通路门店!$S:$S,$G1539,通讯通路门店!$J:$J,"VIVO体验店")</f>
        <v>0</v>
      </c>
      <c r="AA1539" s="99">
        <f>COUNTIFS(通讯通路门店!$S:$S,$G1539,通讯通路门店!$J:$J,"OPPO体验店")</f>
        <v>0</v>
      </c>
      <c r="AB1539" s="99">
        <f>COUNTIFS(通讯通路门店!$S:$S,$G1539,通讯通路门店!$J:$J,"华为授权体验店")+COUNTIFS(通讯通路门店!$S:$S,$G1539,通讯通路门店!$J:$J,"华为堡垒店")</f>
        <v>0</v>
      </c>
      <c r="AC1539" s="99">
        <f>COUNTIFS(通讯通路门店!$S:$S,$G1539,通讯通路门店!$J:$J,"小米体验店")</f>
        <v>0</v>
      </c>
      <c r="AD1539" s="99">
        <f>COUNTIFS(通讯通路门店!$S:$S,$G1539,通讯通路门店!$J:$J,"苹果体验店")</f>
        <v>0</v>
      </c>
      <c r="AE1539" s="99">
        <f>COUNTIFS(通讯通路门店!$S:$S,$G1539,通讯通路门店!$J:$J,"其他品牌专卖店")</f>
        <v>0</v>
      </c>
      <c r="AF1539" s="99">
        <f>SUMIFS(通讯通路门店!$BI:$BI,通讯通路门店!$S:$S,$G1539)</f>
        <v>0</v>
      </c>
      <c r="AG1539" s="99">
        <f>SUMIFS(通讯通路门店!$BH:$BH,通讯通路门店!$S:$S,$G1539)</f>
        <v>0</v>
      </c>
      <c r="AH1539" s="99">
        <f t="shared" si="116"/>
        <v>0</v>
      </c>
      <c r="AI1539" s="99">
        <f>SUMIFS(通讯通路门店!$BB:$BB,通讯通路门店!$S:$S,$G1539)</f>
        <v>0</v>
      </c>
      <c r="AJ1539" s="99">
        <f>SUMIFS(通讯通路门店!$BE:$BE,通讯通路门店!$S:$S,$G1539)</f>
        <v>0</v>
      </c>
      <c r="AK1539" s="99">
        <f>SUMIFS(通讯通路门店!$BG:$BG,通讯通路门店!$S:$S,$G1539)</f>
        <v>0</v>
      </c>
      <c r="AL1539" s="99">
        <f>SUMIFS(通讯通路门店!$BC:$BC,通讯通路门店!$S:$S,$G1539)</f>
        <v>0</v>
      </c>
      <c r="AM1539" s="99">
        <f>SUMIFS(通讯通路门店!$BD:$BD,通讯通路门店!$S:$S,$G1539)</f>
        <v>0</v>
      </c>
      <c r="AN1539" s="99">
        <f>SUMIFS(通讯通路门店!$BF:$BF,通讯通路门店!$S:$S,$G1539)</f>
        <v>0</v>
      </c>
      <c r="AO1539" s="99">
        <f t="shared" si="117"/>
        <v>0</v>
      </c>
      <c r="AP1539" s="99">
        <f>SUMIFS(通讯通路门店!$K:$K,通讯通路门店!$S:$S,$G1539)</f>
        <v>0</v>
      </c>
      <c r="AQ1539" s="83"/>
      <c r="AR1539" s="99">
        <f>SUMIFS(通讯通路门店!$T:$T,通讯通路门店!$S:$S,$G1539)</f>
        <v>0</v>
      </c>
      <c r="AS1539" s="99">
        <f>SUMIFS(通讯通路门店!$U:$U,通讯通路门店!$S:$S,$G1539)</f>
        <v>0</v>
      </c>
      <c r="AT1539" s="99">
        <f>SUMIFS(通讯通路门店!$V:$V,通讯通路门店!$S:$S,$G1539)</f>
        <v>0</v>
      </c>
      <c r="AU1539" s="99">
        <f>SUMIFS(通讯通路门店!$W:$W,通讯通路门店!$S:$S,$G1539)</f>
        <v>0</v>
      </c>
      <c r="AV1539" s="99">
        <f>SUMIFS(通讯通路门店!$Z:$Z,通讯通路门店!$S:$S,$G1539)</f>
        <v>0</v>
      </c>
      <c r="AW1539" s="99">
        <f>SUMIFS(通讯通路门店!$AB:$AB,通讯通路门店!$S:$S,$G1539)</f>
        <v>0</v>
      </c>
      <c r="AX1539" s="99">
        <f>SUMIFS(通讯通路门店!$X:$X,通讯通路门店!$S:$S,$G1539)</f>
        <v>0</v>
      </c>
      <c r="AY1539" s="99">
        <f>SUMIFS(通讯通路门店!$Y:$Y,通讯通路门店!$S:$S,$G1539)</f>
        <v>0</v>
      </c>
      <c r="AZ1539" s="99">
        <f>SUMIFS(通讯通路门店!$AA:$AA,通讯通路门店!$S:$S,$G1539)</f>
        <v>0</v>
      </c>
      <c r="BA1539" s="99">
        <f t="shared" si="118"/>
        <v>0</v>
      </c>
      <c r="BB1539" s="99">
        <f t="shared" si="119"/>
        <v>0</v>
      </c>
      <c r="BC1539" s="99">
        <f>SUMIFS(通讯通路门店!$W:$W,通讯通路门店!$S:$S,$G1539,通讯通路门店!$J:$J,"荣耀体验店")+SUMIFS(通讯通路门店!$W:$W,通讯通路门店!$S:$S,$G1539,通讯通路门店!$J:$J,"荣耀授权专卖店")</f>
        <v>0</v>
      </c>
      <c r="BD1539" s="99">
        <f>SUMIFS(通讯通路门店!$Z:$Z,通讯通路门店!$S:$S,$G1539,通讯通路门店!$J:$J,"VIVO体验店")</f>
        <v>0</v>
      </c>
      <c r="BE1539" s="99">
        <f>SUMIFS(通讯通路门店!$AB:$AB,通讯通路门店!$S:$S,$G1539,通讯通路门店!$J:$J,"OPPO体验店")</f>
        <v>0</v>
      </c>
      <c r="BF1539" s="99">
        <f>SUMIFS(通讯通路门店!$X:$X,通讯通路门店!$S:$S,$G1539,通讯通路门店!$J:$J,"华为授权体验店")+SUMIFS(通讯通路门店!$AA:$AA,通讯通路门店!$S:$S,$G1539,通讯通路门店!$J:$J,"华为堡垒店")</f>
        <v>0</v>
      </c>
      <c r="BG1539" s="99">
        <f>SUMIFS(通讯通路门店!$Y:$Y,通讯通路门店!$S:$S,$G1539,通讯通路门店!$J:$J,"小米体验店")</f>
        <v>0</v>
      </c>
      <c r="BH1539" s="99">
        <f>SUMIFS(通讯通路门店!$AA:$AA,通讯通路门店!$S:$S,$G1539,通讯通路门店!$J:$J,"苹果体验店")</f>
        <v>0</v>
      </c>
      <c r="BI1539" s="99">
        <f>SUMIFS(通讯通路门店!$K:$K,通讯通路门店!$S:$S,$G1539,通讯通路门店!$J:$J,"其他品牌专卖店")</f>
        <v>0</v>
      </c>
      <c r="BJ1539" s="99">
        <f>SUMIFS(通讯通路门店!$AC:$AC,通讯通路门店!$S:$S,$G1539)</f>
        <v>0</v>
      </c>
      <c r="BK1539" s="99">
        <f>SUMIFS(通讯通路门店!$AD:$AD,通讯通路门店!$S:$S,$G1539)</f>
        <v>0</v>
      </c>
      <c r="BL1539" s="99">
        <f>SUMIFS(通讯通路门店!$AE:$AE,通讯通路门店!$S:$S,$G1539)</f>
        <v>0</v>
      </c>
      <c r="BM1539" s="99">
        <f>SUMIFS(通讯通路门店!$AF:$AF,通讯通路门店!$S:$S,$G1539)</f>
        <v>0</v>
      </c>
      <c r="BN1539" s="99">
        <f>SUMIFS(通讯通路门店!$AG:$AG,通讯通路门店!$S:$S,$G1539)</f>
        <v>0</v>
      </c>
      <c r="BO1539" s="99">
        <f>SUMIFS(通讯通路门店!$AH:$AH,通讯通路门店!$S:$S,$G1539)</f>
        <v>0</v>
      </c>
      <c r="BP1539" s="99">
        <f>SUMIFS(通讯通路门店!$AI:$AI,通讯通路门店!$S:$S,$G1539)</f>
        <v>0</v>
      </c>
      <c r="BQ1539" s="83"/>
    </row>
    <row r="1540" spans="1:69">
      <c r="A1540" s="99" t="str">
        <f>IFERROR(_xlfn.XLOOKUP($G1540,通讯通路门店!$S$4:$S$993933,通讯通路门店!$A$4:$A$993933,0,0),"")</f>
        <v>海南省</v>
      </c>
      <c r="B1540" s="99" t="str">
        <f>IFERROR(_xlfn.XLOOKUP($G1540,通讯通路门店!$S$4:$S$993933,通讯通路门店!$B$4:$B$993933,0,0),"")</f>
        <v>乐东黎族自治县</v>
      </c>
      <c r="C1540" s="99" t="str">
        <f>IFERROR(_xlfn.XLOOKUP($G1540,通讯通路门店!$S$4:$S$993933,通讯通路门店!$C$4:$C$993933,0,0),"")</f>
        <v>乐东黎族自治县</v>
      </c>
      <c r="D1540" s="99" t="str">
        <f>IFERROR(_xlfn.XLOOKUP($G1540,通讯通路门店!$S$4:$S$993933,通讯通路门店!$D$4:$D$993933,0,0),"")</f>
        <v>万冲镇</v>
      </c>
      <c r="E1540" s="83"/>
      <c r="F1540" s="83"/>
      <c r="G1540" s="101"/>
      <c r="H1540" s="102">
        <f>IFERROR(_xlfn.XLOOKUP($G1540,通讯通路门店!$S$4:$S$993933,通讯通路门店!$R$4:$R$993933,0,0),"")</f>
        <v>0</v>
      </c>
      <c r="I1540" s="83"/>
      <c r="J1540" s="83"/>
      <c r="K1540" s="83"/>
      <c r="L1540" s="83"/>
      <c r="M1540" s="83"/>
      <c r="N1540" s="83"/>
      <c r="O1540" s="83"/>
      <c r="P1540" s="83"/>
      <c r="Q1540" s="83"/>
      <c r="R1540" s="83"/>
      <c r="S1540" s="83"/>
      <c r="T1540" s="83"/>
      <c r="U1540" s="99">
        <f>COUNTIF(通讯通路门店!$S:$S,$G1540)</f>
        <v>0</v>
      </c>
      <c r="V1540" s="99">
        <f>COUNTIFS(通讯通路门店!$S:$S,$G1540,通讯通路门店!$J:$J,"综合卖场")</f>
        <v>0</v>
      </c>
      <c r="W1540" s="99">
        <f>SUMIFS(通讯通路门店!$AJ:$AJ,通讯通路门店!$S:$S,通讯客户沙盘!$G1540)</f>
        <v>0</v>
      </c>
      <c r="X1540" s="99">
        <f t="shared" ref="X1540:X1603" si="120">Y1540+Z1540+AA1540+AB1540+AC1540+AD1540+AE1540</f>
        <v>0</v>
      </c>
      <c r="Y1540" s="99">
        <f>COUNTIFS(通讯通路门店!$S:$S,$G1540,通讯通路门店!$J:$J,"荣耀体验店")+COUNTIFS(通讯通路门店!$S:$S,$G1540,通讯通路门店!$J:$J,"荣耀授权专卖店")</f>
        <v>0</v>
      </c>
      <c r="Z1540" s="99">
        <f>COUNTIFS(通讯通路门店!$S:$S,$G1540,通讯通路门店!$J:$J,"VIVO体验店")</f>
        <v>0</v>
      </c>
      <c r="AA1540" s="99">
        <f>COUNTIFS(通讯通路门店!$S:$S,$G1540,通讯通路门店!$J:$J,"OPPO体验店")</f>
        <v>0</v>
      </c>
      <c r="AB1540" s="99">
        <f>COUNTIFS(通讯通路门店!$S:$S,$G1540,通讯通路门店!$J:$J,"华为授权体验店")+COUNTIFS(通讯通路门店!$S:$S,$G1540,通讯通路门店!$J:$J,"华为堡垒店")</f>
        <v>0</v>
      </c>
      <c r="AC1540" s="99">
        <f>COUNTIFS(通讯通路门店!$S:$S,$G1540,通讯通路门店!$J:$J,"小米体验店")</f>
        <v>0</v>
      </c>
      <c r="AD1540" s="99">
        <f>COUNTIFS(通讯通路门店!$S:$S,$G1540,通讯通路门店!$J:$J,"苹果体验店")</f>
        <v>0</v>
      </c>
      <c r="AE1540" s="99">
        <f>COUNTIFS(通讯通路门店!$S:$S,$G1540,通讯通路门店!$J:$J,"其他品牌专卖店")</f>
        <v>0</v>
      </c>
      <c r="AF1540" s="99">
        <f>SUMIFS(通讯通路门店!$BI:$BI,通讯通路门店!$S:$S,$G1540)</f>
        <v>0</v>
      </c>
      <c r="AG1540" s="99">
        <f>SUMIFS(通讯通路门店!$BH:$BH,通讯通路门店!$S:$S,$G1540)</f>
        <v>0</v>
      </c>
      <c r="AH1540" s="99">
        <f t="shared" ref="AH1540:AH1603" si="121">AI1540+AJ1540+AK1540+AL1540+AM1540+AN1540</f>
        <v>0</v>
      </c>
      <c r="AI1540" s="99">
        <f>SUMIFS(通讯通路门店!$BB:$BB,通讯通路门店!$S:$S,$G1540)</f>
        <v>0</v>
      </c>
      <c r="AJ1540" s="99">
        <f>SUMIFS(通讯通路门店!$BE:$BE,通讯通路门店!$S:$S,$G1540)</f>
        <v>0</v>
      </c>
      <c r="AK1540" s="99">
        <f>SUMIFS(通讯通路门店!$BG:$BG,通讯通路门店!$S:$S,$G1540)</f>
        <v>0</v>
      </c>
      <c r="AL1540" s="99">
        <f>SUMIFS(通讯通路门店!$BC:$BC,通讯通路门店!$S:$S,$G1540)</f>
        <v>0</v>
      </c>
      <c r="AM1540" s="99">
        <f>SUMIFS(通讯通路门店!$BD:$BD,通讯通路门店!$S:$S,$G1540)</f>
        <v>0</v>
      </c>
      <c r="AN1540" s="99">
        <f>SUMIFS(通讯通路门店!$BF:$BF,通讯通路门店!$S:$S,$G1540)</f>
        <v>0</v>
      </c>
      <c r="AO1540" s="99">
        <f t="shared" ref="AO1540:AO1603" si="122">AP1540+AQ1540</f>
        <v>0</v>
      </c>
      <c r="AP1540" s="99">
        <f>SUMIFS(通讯通路门店!$K:$K,通讯通路门店!$S:$S,$G1540)</f>
        <v>0</v>
      </c>
      <c r="AQ1540" s="83"/>
      <c r="AR1540" s="99">
        <f>SUMIFS(通讯通路门店!$T:$T,通讯通路门店!$S:$S,$G1540)</f>
        <v>0</v>
      </c>
      <c r="AS1540" s="99">
        <f>SUMIFS(通讯通路门店!$U:$U,通讯通路门店!$S:$S,$G1540)</f>
        <v>0</v>
      </c>
      <c r="AT1540" s="99">
        <f>SUMIFS(通讯通路门店!$V:$V,通讯通路门店!$S:$S,$G1540)</f>
        <v>0</v>
      </c>
      <c r="AU1540" s="99">
        <f>SUMIFS(通讯通路门店!$W:$W,通讯通路门店!$S:$S,$G1540)</f>
        <v>0</v>
      </c>
      <c r="AV1540" s="99">
        <f>SUMIFS(通讯通路门店!$Z:$Z,通讯通路门店!$S:$S,$G1540)</f>
        <v>0</v>
      </c>
      <c r="AW1540" s="99">
        <f>SUMIFS(通讯通路门店!$AB:$AB,通讯通路门店!$S:$S,$G1540)</f>
        <v>0</v>
      </c>
      <c r="AX1540" s="99">
        <f>SUMIFS(通讯通路门店!$X:$X,通讯通路门店!$S:$S,$G1540)</f>
        <v>0</v>
      </c>
      <c r="AY1540" s="99">
        <f>SUMIFS(通讯通路门店!$Y:$Y,通讯通路门店!$S:$S,$G1540)</f>
        <v>0</v>
      </c>
      <c r="AZ1540" s="99">
        <f>SUMIFS(通讯通路门店!$AA:$AA,通讯通路门店!$S:$S,$G1540)</f>
        <v>0</v>
      </c>
      <c r="BA1540" s="99">
        <f t="shared" ref="BA1540:BA1603" si="123">AP1540-BB1540</f>
        <v>0</v>
      </c>
      <c r="BB1540" s="99">
        <f t="shared" ref="BB1540:BB1603" si="124">BC1540+BD1540+BE1540+BF1540+BG1540+BH1540</f>
        <v>0</v>
      </c>
      <c r="BC1540" s="99">
        <f>SUMIFS(通讯通路门店!$W:$W,通讯通路门店!$S:$S,$G1540,通讯通路门店!$J:$J,"荣耀体验店")+SUMIFS(通讯通路门店!$W:$W,通讯通路门店!$S:$S,$G1540,通讯通路门店!$J:$J,"荣耀授权专卖店")</f>
        <v>0</v>
      </c>
      <c r="BD1540" s="99">
        <f>SUMIFS(通讯通路门店!$Z:$Z,通讯通路门店!$S:$S,$G1540,通讯通路门店!$J:$J,"VIVO体验店")</f>
        <v>0</v>
      </c>
      <c r="BE1540" s="99">
        <f>SUMIFS(通讯通路门店!$AB:$AB,通讯通路门店!$S:$S,$G1540,通讯通路门店!$J:$J,"OPPO体验店")</f>
        <v>0</v>
      </c>
      <c r="BF1540" s="99">
        <f>SUMIFS(通讯通路门店!$X:$X,通讯通路门店!$S:$S,$G1540,通讯通路门店!$J:$J,"华为授权体验店")+SUMIFS(通讯通路门店!$AA:$AA,通讯通路门店!$S:$S,$G1540,通讯通路门店!$J:$J,"华为堡垒店")</f>
        <v>0</v>
      </c>
      <c r="BG1540" s="99">
        <f>SUMIFS(通讯通路门店!$Y:$Y,通讯通路门店!$S:$S,$G1540,通讯通路门店!$J:$J,"小米体验店")</f>
        <v>0</v>
      </c>
      <c r="BH1540" s="99">
        <f>SUMIFS(通讯通路门店!$AA:$AA,通讯通路门店!$S:$S,$G1540,通讯通路门店!$J:$J,"苹果体验店")</f>
        <v>0</v>
      </c>
      <c r="BI1540" s="99">
        <f>SUMIFS(通讯通路门店!$K:$K,通讯通路门店!$S:$S,$G1540,通讯通路门店!$J:$J,"其他品牌专卖店")</f>
        <v>0</v>
      </c>
      <c r="BJ1540" s="99">
        <f>SUMIFS(通讯通路门店!$AC:$AC,通讯通路门店!$S:$S,$G1540)</f>
        <v>0</v>
      </c>
      <c r="BK1540" s="99">
        <f>SUMIFS(通讯通路门店!$AD:$AD,通讯通路门店!$S:$S,$G1540)</f>
        <v>0</v>
      </c>
      <c r="BL1540" s="99">
        <f>SUMIFS(通讯通路门店!$AE:$AE,通讯通路门店!$S:$S,$G1540)</f>
        <v>0</v>
      </c>
      <c r="BM1540" s="99">
        <f>SUMIFS(通讯通路门店!$AF:$AF,通讯通路门店!$S:$S,$G1540)</f>
        <v>0</v>
      </c>
      <c r="BN1540" s="99">
        <f>SUMIFS(通讯通路门店!$AG:$AG,通讯通路门店!$S:$S,$G1540)</f>
        <v>0</v>
      </c>
      <c r="BO1540" s="99">
        <f>SUMIFS(通讯通路门店!$AH:$AH,通讯通路门店!$S:$S,$G1540)</f>
        <v>0</v>
      </c>
      <c r="BP1540" s="99">
        <f>SUMIFS(通讯通路门店!$AI:$AI,通讯通路门店!$S:$S,$G1540)</f>
        <v>0</v>
      </c>
      <c r="BQ1540" s="83"/>
    </row>
    <row r="1541" spans="1:69">
      <c r="A1541" s="99" t="str">
        <f>IFERROR(_xlfn.XLOOKUP($G1541,通讯通路门店!$S$4:$S$993933,通讯通路门店!$A$4:$A$993933,0,0),"")</f>
        <v>海南省</v>
      </c>
      <c r="B1541" s="99" t="str">
        <f>IFERROR(_xlfn.XLOOKUP($G1541,通讯通路门店!$S$4:$S$993933,通讯通路门店!$B$4:$B$993933,0,0),"")</f>
        <v>乐东黎族自治县</v>
      </c>
      <c r="C1541" s="99" t="str">
        <f>IFERROR(_xlfn.XLOOKUP($G1541,通讯通路门店!$S$4:$S$993933,通讯通路门店!$C$4:$C$993933,0,0),"")</f>
        <v>乐东黎族自治县</v>
      </c>
      <c r="D1541" s="99" t="str">
        <f>IFERROR(_xlfn.XLOOKUP($G1541,通讯通路门店!$S$4:$S$993933,通讯通路门店!$D$4:$D$993933,0,0),"")</f>
        <v>万冲镇</v>
      </c>
      <c r="E1541" s="83"/>
      <c r="F1541" s="83"/>
      <c r="G1541" s="101"/>
      <c r="H1541" s="102">
        <f>IFERROR(_xlfn.XLOOKUP($G1541,通讯通路门店!$S$4:$S$993933,通讯通路门店!$R$4:$R$993933,0,0),"")</f>
        <v>0</v>
      </c>
      <c r="I1541" s="83"/>
      <c r="J1541" s="83"/>
      <c r="K1541" s="83"/>
      <c r="L1541" s="83"/>
      <c r="M1541" s="83"/>
      <c r="N1541" s="83"/>
      <c r="O1541" s="83"/>
      <c r="P1541" s="83"/>
      <c r="Q1541" s="83"/>
      <c r="R1541" s="83"/>
      <c r="S1541" s="83"/>
      <c r="T1541" s="83"/>
      <c r="U1541" s="99">
        <f>COUNTIF(通讯通路门店!$S:$S,$G1541)</f>
        <v>0</v>
      </c>
      <c r="V1541" s="99">
        <f>COUNTIFS(通讯通路门店!$S:$S,$G1541,通讯通路门店!$J:$J,"综合卖场")</f>
        <v>0</v>
      </c>
      <c r="W1541" s="99">
        <f>SUMIFS(通讯通路门店!$AJ:$AJ,通讯通路门店!$S:$S,通讯客户沙盘!$G1541)</f>
        <v>0</v>
      </c>
      <c r="X1541" s="99">
        <f t="shared" si="120"/>
        <v>0</v>
      </c>
      <c r="Y1541" s="99">
        <f>COUNTIFS(通讯通路门店!$S:$S,$G1541,通讯通路门店!$J:$J,"荣耀体验店")+COUNTIFS(通讯通路门店!$S:$S,$G1541,通讯通路门店!$J:$J,"荣耀授权专卖店")</f>
        <v>0</v>
      </c>
      <c r="Z1541" s="99">
        <f>COUNTIFS(通讯通路门店!$S:$S,$G1541,通讯通路门店!$J:$J,"VIVO体验店")</f>
        <v>0</v>
      </c>
      <c r="AA1541" s="99">
        <f>COUNTIFS(通讯通路门店!$S:$S,$G1541,通讯通路门店!$J:$J,"OPPO体验店")</f>
        <v>0</v>
      </c>
      <c r="AB1541" s="99">
        <f>COUNTIFS(通讯通路门店!$S:$S,$G1541,通讯通路门店!$J:$J,"华为授权体验店")+COUNTIFS(通讯通路门店!$S:$S,$G1541,通讯通路门店!$J:$J,"华为堡垒店")</f>
        <v>0</v>
      </c>
      <c r="AC1541" s="99">
        <f>COUNTIFS(通讯通路门店!$S:$S,$G1541,通讯通路门店!$J:$J,"小米体验店")</f>
        <v>0</v>
      </c>
      <c r="AD1541" s="99">
        <f>COUNTIFS(通讯通路门店!$S:$S,$G1541,通讯通路门店!$J:$J,"苹果体验店")</f>
        <v>0</v>
      </c>
      <c r="AE1541" s="99">
        <f>COUNTIFS(通讯通路门店!$S:$S,$G1541,通讯通路门店!$J:$J,"其他品牌专卖店")</f>
        <v>0</v>
      </c>
      <c r="AF1541" s="99">
        <f>SUMIFS(通讯通路门店!$BI:$BI,通讯通路门店!$S:$S,$G1541)</f>
        <v>0</v>
      </c>
      <c r="AG1541" s="99">
        <f>SUMIFS(通讯通路门店!$BH:$BH,通讯通路门店!$S:$S,$G1541)</f>
        <v>0</v>
      </c>
      <c r="AH1541" s="99">
        <f t="shared" si="121"/>
        <v>0</v>
      </c>
      <c r="AI1541" s="99">
        <f>SUMIFS(通讯通路门店!$BB:$BB,通讯通路门店!$S:$S,$G1541)</f>
        <v>0</v>
      </c>
      <c r="AJ1541" s="99">
        <f>SUMIFS(通讯通路门店!$BE:$BE,通讯通路门店!$S:$S,$G1541)</f>
        <v>0</v>
      </c>
      <c r="AK1541" s="99">
        <f>SUMIFS(通讯通路门店!$BG:$BG,通讯通路门店!$S:$S,$G1541)</f>
        <v>0</v>
      </c>
      <c r="AL1541" s="99">
        <f>SUMIFS(通讯通路门店!$BC:$BC,通讯通路门店!$S:$S,$G1541)</f>
        <v>0</v>
      </c>
      <c r="AM1541" s="99">
        <f>SUMIFS(通讯通路门店!$BD:$BD,通讯通路门店!$S:$S,$G1541)</f>
        <v>0</v>
      </c>
      <c r="AN1541" s="99">
        <f>SUMIFS(通讯通路门店!$BF:$BF,通讯通路门店!$S:$S,$G1541)</f>
        <v>0</v>
      </c>
      <c r="AO1541" s="99">
        <f t="shared" si="122"/>
        <v>0</v>
      </c>
      <c r="AP1541" s="99">
        <f>SUMIFS(通讯通路门店!$K:$K,通讯通路门店!$S:$S,$G1541)</f>
        <v>0</v>
      </c>
      <c r="AQ1541" s="83"/>
      <c r="AR1541" s="99">
        <f>SUMIFS(通讯通路门店!$T:$T,通讯通路门店!$S:$S,$G1541)</f>
        <v>0</v>
      </c>
      <c r="AS1541" s="99">
        <f>SUMIFS(通讯通路门店!$U:$U,通讯通路门店!$S:$S,$G1541)</f>
        <v>0</v>
      </c>
      <c r="AT1541" s="99">
        <f>SUMIFS(通讯通路门店!$V:$V,通讯通路门店!$S:$S,$G1541)</f>
        <v>0</v>
      </c>
      <c r="AU1541" s="99">
        <f>SUMIFS(通讯通路门店!$W:$W,通讯通路门店!$S:$S,$G1541)</f>
        <v>0</v>
      </c>
      <c r="AV1541" s="99">
        <f>SUMIFS(通讯通路门店!$Z:$Z,通讯通路门店!$S:$S,$G1541)</f>
        <v>0</v>
      </c>
      <c r="AW1541" s="99">
        <f>SUMIFS(通讯通路门店!$AB:$AB,通讯通路门店!$S:$S,$G1541)</f>
        <v>0</v>
      </c>
      <c r="AX1541" s="99">
        <f>SUMIFS(通讯通路门店!$X:$X,通讯通路门店!$S:$S,$G1541)</f>
        <v>0</v>
      </c>
      <c r="AY1541" s="99">
        <f>SUMIFS(通讯通路门店!$Y:$Y,通讯通路门店!$S:$S,$G1541)</f>
        <v>0</v>
      </c>
      <c r="AZ1541" s="99">
        <f>SUMIFS(通讯通路门店!$AA:$AA,通讯通路门店!$S:$S,$G1541)</f>
        <v>0</v>
      </c>
      <c r="BA1541" s="99">
        <f t="shared" si="123"/>
        <v>0</v>
      </c>
      <c r="BB1541" s="99">
        <f t="shared" si="124"/>
        <v>0</v>
      </c>
      <c r="BC1541" s="99">
        <f>SUMIFS(通讯通路门店!$W:$W,通讯通路门店!$S:$S,$G1541,通讯通路门店!$J:$J,"荣耀体验店")+SUMIFS(通讯通路门店!$W:$W,通讯通路门店!$S:$S,$G1541,通讯通路门店!$J:$J,"荣耀授权专卖店")</f>
        <v>0</v>
      </c>
      <c r="BD1541" s="99">
        <f>SUMIFS(通讯通路门店!$Z:$Z,通讯通路门店!$S:$S,$G1541,通讯通路门店!$J:$J,"VIVO体验店")</f>
        <v>0</v>
      </c>
      <c r="BE1541" s="99">
        <f>SUMIFS(通讯通路门店!$AB:$AB,通讯通路门店!$S:$S,$G1541,通讯通路门店!$J:$J,"OPPO体验店")</f>
        <v>0</v>
      </c>
      <c r="BF1541" s="99">
        <f>SUMIFS(通讯通路门店!$X:$X,通讯通路门店!$S:$S,$G1541,通讯通路门店!$J:$J,"华为授权体验店")+SUMIFS(通讯通路门店!$AA:$AA,通讯通路门店!$S:$S,$G1541,通讯通路门店!$J:$J,"华为堡垒店")</f>
        <v>0</v>
      </c>
      <c r="BG1541" s="99">
        <f>SUMIFS(通讯通路门店!$Y:$Y,通讯通路门店!$S:$S,$G1541,通讯通路门店!$J:$J,"小米体验店")</f>
        <v>0</v>
      </c>
      <c r="BH1541" s="99">
        <f>SUMIFS(通讯通路门店!$AA:$AA,通讯通路门店!$S:$S,$G1541,通讯通路门店!$J:$J,"苹果体验店")</f>
        <v>0</v>
      </c>
      <c r="BI1541" s="99">
        <f>SUMIFS(通讯通路门店!$K:$K,通讯通路门店!$S:$S,$G1541,通讯通路门店!$J:$J,"其他品牌专卖店")</f>
        <v>0</v>
      </c>
      <c r="BJ1541" s="99">
        <f>SUMIFS(通讯通路门店!$AC:$AC,通讯通路门店!$S:$S,$G1541)</f>
        <v>0</v>
      </c>
      <c r="BK1541" s="99">
        <f>SUMIFS(通讯通路门店!$AD:$AD,通讯通路门店!$S:$S,$G1541)</f>
        <v>0</v>
      </c>
      <c r="BL1541" s="99">
        <f>SUMIFS(通讯通路门店!$AE:$AE,通讯通路门店!$S:$S,$G1541)</f>
        <v>0</v>
      </c>
      <c r="BM1541" s="99">
        <f>SUMIFS(通讯通路门店!$AF:$AF,通讯通路门店!$S:$S,$G1541)</f>
        <v>0</v>
      </c>
      <c r="BN1541" s="99">
        <f>SUMIFS(通讯通路门店!$AG:$AG,通讯通路门店!$S:$S,$G1541)</f>
        <v>0</v>
      </c>
      <c r="BO1541" s="99">
        <f>SUMIFS(通讯通路门店!$AH:$AH,通讯通路门店!$S:$S,$G1541)</f>
        <v>0</v>
      </c>
      <c r="BP1541" s="99">
        <f>SUMIFS(通讯通路门店!$AI:$AI,通讯通路门店!$S:$S,$G1541)</f>
        <v>0</v>
      </c>
      <c r="BQ1541" s="83"/>
    </row>
    <row r="1542" spans="1:69">
      <c r="A1542" s="99" t="str">
        <f>IFERROR(_xlfn.XLOOKUP($G1542,通讯通路门店!$S$4:$S$993933,通讯通路门店!$A$4:$A$993933,0,0),"")</f>
        <v>海南省</v>
      </c>
      <c r="B1542" s="99" t="str">
        <f>IFERROR(_xlfn.XLOOKUP($G1542,通讯通路门店!$S$4:$S$993933,通讯通路门店!$B$4:$B$993933,0,0),"")</f>
        <v>乐东黎族自治县</v>
      </c>
      <c r="C1542" s="99" t="str">
        <f>IFERROR(_xlfn.XLOOKUP($G1542,通讯通路门店!$S$4:$S$993933,通讯通路门店!$C$4:$C$993933,0,0),"")</f>
        <v>乐东黎族自治县</v>
      </c>
      <c r="D1542" s="99" t="str">
        <f>IFERROR(_xlfn.XLOOKUP($G1542,通讯通路门店!$S$4:$S$993933,通讯通路门店!$D$4:$D$993933,0,0),"")</f>
        <v>万冲镇</v>
      </c>
      <c r="E1542" s="83"/>
      <c r="F1542" s="83"/>
      <c r="G1542" s="101"/>
      <c r="H1542" s="102">
        <f>IFERROR(_xlfn.XLOOKUP($G1542,通讯通路门店!$S$4:$S$993933,通讯通路门店!$R$4:$R$993933,0,0),"")</f>
        <v>0</v>
      </c>
      <c r="I1542" s="83"/>
      <c r="J1542" s="83"/>
      <c r="K1542" s="83"/>
      <c r="L1542" s="83"/>
      <c r="M1542" s="83"/>
      <c r="N1542" s="83"/>
      <c r="O1542" s="83"/>
      <c r="P1542" s="83"/>
      <c r="Q1542" s="83"/>
      <c r="R1542" s="83"/>
      <c r="S1542" s="83"/>
      <c r="T1542" s="83"/>
      <c r="U1542" s="99">
        <f>COUNTIF(通讯通路门店!$S:$S,$G1542)</f>
        <v>0</v>
      </c>
      <c r="V1542" s="99">
        <f>COUNTIFS(通讯通路门店!$S:$S,$G1542,通讯通路门店!$J:$J,"综合卖场")</f>
        <v>0</v>
      </c>
      <c r="W1542" s="99">
        <f>SUMIFS(通讯通路门店!$AJ:$AJ,通讯通路门店!$S:$S,通讯客户沙盘!$G1542)</f>
        <v>0</v>
      </c>
      <c r="X1542" s="99">
        <f t="shared" si="120"/>
        <v>0</v>
      </c>
      <c r="Y1542" s="99">
        <f>COUNTIFS(通讯通路门店!$S:$S,$G1542,通讯通路门店!$J:$J,"荣耀体验店")+COUNTIFS(通讯通路门店!$S:$S,$G1542,通讯通路门店!$J:$J,"荣耀授权专卖店")</f>
        <v>0</v>
      </c>
      <c r="Z1542" s="99">
        <f>COUNTIFS(通讯通路门店!$S:$S,$G1542,通讯通路门店!$J:$J,"VIVO体验店")</f>
        <v>0</v>
      </c>
      <c r="AA1542" s="99">
        <f>COUNTIFS(通讯通路门店!$S:$S,$G1542,通讯通路门店!$J:$J,"OPPO体验店")</f>
        <v>0</v>
      </c>
      <c r="AB1542" s="99">
        <f>COUNTIFS(通讯通路门店!$S:$S,$G1542,通讯通路门店!$J:$J,"华为授权体验店")+COUNTIFS(通讯通路门店!$S:$S,$G1542,通讯通路门店!$J:$J,"华为堡垒店")</f>
        <v>0</v>
      </c>
      <c r="AC1542" s="99">
        <f>COUNTIFS(通讯通路门店!$S:$S,$G1542,通讯通路门店!$J:$J,"小米体验店")</f>
        <v>0</v>
      </c>
      <c r="AD1542" s="99">
        <f>COUNTIFS(通讯通路门店!$S:$S,$G1542,通讯通路门店!$J:$J,"苹果体验店")</f>
        <v>0</v>
      </c>
      <c r="AE1542" s="99">
        <f>COUNTIFS(通讯通路门店!$S:$S,$G1542,通讯通路门店!$J:$J,"其他品牌专卖店")</f>
        <v>0</v>
      </c>
      <c r="AF1542" s="99">
        <f>SUMIFS(通讯通路门店!$BI:$BI,通讯通路门店!$S:$S,$G1542)</f>
        <v>0</v>
      </c>
      <c r="AG1542" s="99">
        <f>SUMIFS(通讯通路门店!$BH:$BH,通讯通路门店!$S:$S,$G1542)</f>
        <v>0</v>
      </c>
      <c r="AH1542" s="99">
        <f t="shared" si="121"/>
        <v>0</v>
      </c>
      <c r="AI1542" s="99">
        <f>SUMIFS(通讯通路门店!$BB:$BB,通讯通路门店!$S:$S,$G1542)</f>
        <v>0</v>
      </c>
      <c r="AJ1542" s="99">
        <f>SUMIFS(通讯通路门店!$BE:$BE,通讯通路门店!$S:$S,$G1542)</f>
        <v>0</v>
      </c>
      <c r="AK1542" s="99">
        <f>SUMIFS(通讯通路门店!$BG:$BG,通讯通路门店!$S:$S,$G1542)</f>
        <v>0</v>
      </c>
      <c r="AL1542" s="99">
        <f>SUMIFS(通讯通路门店!$BC:$BC,通讯通路门店!$S:$S,$G1542)</f>
        <v>0</v>
      </c>
      <c r="AM1542" s="99">
        <f>SUMIFS(通讯通路门店!$BD:$BD,通讯通路门店!$S:$S,$G1542)</f>
        <v>0</v>
      </c>
      <c r="AN1542" s="99">
        <f>SUMIFS(通讯通路门店!$BF:$BF,通讯通路门店!$S:$S,$G1542)</f>
        <v>0</v>
      </c>
      <c r="AO1542" s="99">
        <f t="shared" si="122"/>
        <v>0</v>
      </c>
      <c r="AP1542" s="99">
        <f>SUMIFS(通讯通路门店!$K:$K,通讯通路门店!$S:$S,$G1542)</f>
        <v>0</v>
      </c>
      <c r="AQ1542" s="83"/>
      <c r="AR1542" s="99">
        <f>SUMIFS(通讯通路门店!$T:$T,通讯通路门店!$S:$S,$G1542)</f>
        <v>0</v>
      </c>
      <c r="AS1542" s="99">
        <f>SUMIFS(通讯通路门店!$U:$U,通讯通路门店!$S:$S,$G1542)</f>
        <v>0</v>
      </c>
      <c r="AT1542" s="99">
        <f>SUMIFS(通讯通路门店!$V:$V,通讯通路门店!$S:$S,$G1542)</f>
        <v>0</v>
      </c>
      <c r="AU1542" s="99">
        <f>SUMIFS(通讯通路门店!$W:$W,通讯通路门店!$S:$S,$G1542)</f>
        <v>0</v>
      </c>
      <c r="AV1542" s="99">
        <f>SUMIFS(通讯通路门店!$Z:$Z,通讯通路门店!$S:$S,$G1542)</f>
        <v>0</v>
      </c>
      <c r="AW1542" s="99">
        <f>SUMIFS(通讯通路门店!$AB:$AB,通讯通路门店!$S:$S,$G1542)</f>
        <v>0</v>
      </c>
      <c r="AX1542" s="99">
        <f>SUMIFS(通讯通路门店!$X:$X,通讯通路门店!$S:$S,$G1542)</f>
        <v>0</v>
      </c>
      <c r="AY1542" s="99">
        <f>SUMIFS(通讯通路门店!$Y:$Y,通讯通路门店!$S:$S,$G1542)</f>
        <v>0</v>
      </c>
      <c r="AZ1542" s="99">
        <f>SUMIFS(通讯通路门店!$AA:$AA,通讯通路门店!$S:$S,$G1542)</f>
        <v>0</v>
      </c>
      <c r="BA1542" s="99">
        <f t="shared" si="123"/>
        <v>0</v>
      </c>
      <c r="BB1542" s="99">
        <f t="shared" si="124"/>
        <v>0</v>
      </c>
      <c r="BC1542" s="99">
        <f>SUMIFS(通讯通路门店!$W:$W,通讯通路门店!$S:$S,$G1542,通讯通路门店!$J:$J,"荣耀体验店")+SUMIFS(通讯通路门店!$W:$W,通讯通路门店!$S:$S,$G1542,通讯通路门店!$J:$J,"荣耀授权专卖店")</f>
        <v>0</v>
      </c>
      <c r="BD1542" s="99">
        <f>SUMIFS(通讯通路门店!$Z:$Z,通讯通路门店!$S:$S,$G1542,通讯通路门店!$J:$J,"VIVO体验店")</f>
        <v>0</v>
      </c>
      <c r="BE1542" s="99">
        <f>SUMIFS(通讯通路门店!$AB:$AB,通讯通路门店!$S:$S,$G1542,通讯通路门店!$J:$J,"OPPO体验店")</f>
        <v>0</v>
      </c>
      <c r="BF1542" s="99">
        <f>SUMIFS(通讯通路门店!$X:$X,通讯通路门店!$S:$S,$G1542,通讯通路门店!$J:$J,"华为授权体验店")+SUMIFS(通讯通路门店!$AA:$AA,通讯通路门店!$S:$S,$G1542,通讯通路门店!$J:$J,"华为堡垒店")</f>
        <v>0</v>
      </c>
      <c r="BG1542" s="99">
        <f>SUMIFS(通讯通路门店!$Y:$Y,通讯通路门店!$S:$S,$G1542,通讯通路门店!$J:$J,"小米体验店")</f>
        <v>0</v>
      </c>
      <c r="BH1542" s="99">
        <f>SUMIFS(通讯通路门店!$AA:$AA,通讯通路门店!$S:$S,$G1542,通讯通路门店!$J:$J,"苹果体验店")</f>
        <v>0</v>
      </c>
      <c r="BI1542" s="99">
        <f>SUMIFS(通讯通路门店!$K:$K,通讯通路门店!$S:$S,$G1542,通讯通路门店!$J:$J,"其他品牌专卖店")</f>
        <v>0</v>
      </c>
      <c r="BJ1542" s="99">
        <f>SUMIFS(通讯通路门店!$AC:$AC,通讯通路门店!$S:$S,$G1542)</f>
        <v>0</v>
      </c>
      <c r="BK1542" s="99">
        <f>SUMIFS(通讯通路门店!$AD:$AD,通讯通路门店!$S:$S,$G1542)</f>
        <v>0</v>
      </c>
      <c r="BL1542" s="99">
        <f>SUMIFS(通讯通路门店!$AE:$AE,通讯通路门店!$S:$S,$G1542)</f>
        <v>0</v>
      </c>
      <c r="BM1542" s="99">
        <f>SUMIFS(通讯通路门店!$AF:$AF,通讯通路门店!$S:$S,$G1542)</f>
        <v>0</v>
      </c>
      <c r="BN1542" s="99">
        <f>SUMIFS(通讯通路门店!$AG:$AG,通讯通路门店!$S:$S,$G1542)</f>
        <v>0</v>
      </c>
      <c r="BO1542" s="99">
        <f>SUMIFS(通讯通路门店!$AH:$AH,通讯通路门店!$S:$S,$G1542)</f>
        <v>0</v>
      </c>
      <c r="BP1542" s="99">
        <f>SUMIFS(通讯通路门店!$AI:$AI,通讯通路门店!$S:$S,$G1542)</f>
        <v>0</v>
      </c>
      <c r="BQ1542" s="83"/>
    </row>
    <row r="1543" spans="1:69">
      <c r="A1543" s="99" t="str">
        <f>IFERROR(_xlfn.XLOOKUP($G1543,通讯通路门店!$S$4:$S$993933,通讯通路门店!$A$4:$A$993933,0,0),"")</f>
        <v>海南省</v>
      </c>
      <c r="B1543" s="99" t="str">
        <f>IFERROR(_xlfn.XLOOKUP($G1543,通讯通路门店!$S$4:$S$993933,通讯通路门店!$B$4:$B$993933,0,0),"")</f>
        <v>乐东黎族自治县</v>
      </c>
      <c r="C1543" s="99" t="str">
        <f>IFERROR(_xlfn.XLOOKUP($G1543,通讯通路门店!$S$4:$S$993933,通讯通路门店!$C$4:$C$993933,0,0),"")</f>
        <v>乐东黎族自治县</v>
      </c>
      <c r="D1543" s="99" t="str">
        <f>IFERROR(_xlfn.XLOOKUP($G1543,通讯通路门店!$S$4:$S$993933,通讯通路门店!$D$4:$D$993933,0,0),"")</f>
        <v>万冲镇</v>
      </c>
      <c r="E1543" s="83"/>
      <c r="F1543" s="83"/>
      <c r="G1543" s="101"/>
      <c r="H1543" s="102">
        <f>IFERROR(_xlfn.XLOOKUP($G1543,通讯通路门店!$S$4:$S$993933,通讯通路门店!$R$4:$R$993933,0,0),"")</f>
        <v>0</v>
      </c>
      <c r="I1543" s="83"/>
      <c r="J1543" s="83"/>
      <c r="K1543" s="83"/>
      <c r="L1543" s="83"/>
      <c r="M1543" s="83"/>
      <c r="N1543" s="83"/>
      <c r="O1543" s="83"/>
      <c r="P1543" s="83"/>
      <c r="Q1543" s="83"/>
      <c r="R1543" s="83"/>
      <c r="S1543" s="83"/>
      <c r="T1543" s="83"/>
      <c r="U1543" s="99">
        <f>COUNTIF(通讯通路门店!$S:$S,$G1543)</f>
        <v>0</v>
      </c>
      <c r="V1543" s="99">
        <f>COUNTIFS(通讯通路门店!$S:$S,$G1543,通讯通路门店!$J:$J,"综合卖场")</f>
        <v>0</v>
      </c>
      <c r="W1543" s="99">
        <f>SUMIFS(通讯通路门店!$AJ:$AJ,通讯通路门店!$S:$S,通讯客户沙盘!$G1543)</f>
        <v>0</v>
      </c>
      <c r="X1543" s="99">
        <f t="shared" si="120"/>
        <v>0</v>
      </c>
      <c r="Y1543" s="99">
        <f>COUNTIFS(通讯通路门店!$S:$S,$G1543,通讯通路门店!$J:$J,"荣耀体验店")+COUNTIFS(通讯通路门店!$S:$S,$G1543,通讯通路门店!$J:$J,"荣耀授权专卖店")</f>
        <v>0</v>
      </c>
      <c r="Z1543" s="99">
        <f>COUNTIFS(通讯通路门店!$S:$S,$G1543,通讯通路门店!$J:$J,"VIVO体验店")</f>
        <v>0</v>
      </c>
      <c r="AA1543" s="99">
        <f>COUNTIFS(通讯通路门店!$S:$S,$G1543,通讯通路门店!$J:$J,"OPPO体验店")</f>
        <v>0</v>
      </c>
      <c r="AB1543" s="99">
        <f>COUNTIFS(通讯通路门店!$S:$S,$G1543,通讯通路门店!$J:$J,"华为授权体验店")+COUNTIFS(通讯通路门店!$S:$S,$G1543,通讯通路门店!$J:$J,"华为堡垒店")</f>
        <v>0</v>
      </c>
      <c r="AC1543" s="99">
        <f>COUNTIFS(通讯通路门店!$S:$S,$G1543,通讯通路门店!$J:$J,"小米体验店")</f>
        <v>0</v>
      </c>
      <c r="AD1543" s="99">
        <f>COUNTIFS(通讯通路门店!$S:$S,$G1543,通讯通路门店!$J:$J,"苹果体验店")</f>
        <v>0</v>
      </c>
      <c r="AE1543" s="99">
        <f>COUNTIFS(通讯通路门店!$S:$S,$G1543,通讯通路门店!$J:$J,"其他品牌专卖店")</f>
        <v>0</v>
      </c>
      <c r="AF1543" s="99">
        <f>SUMIFS(通讯通路门店!$BI:$BI,通讯通路门店!$S:$S,$G1543)</f>
        <v>0</v>
      </c>
      <c r="AG1543" s="99">
        <f>SUMIFS(通讯通路门店!$BH:$BH,通讯通路门店!$S:$S,$G1543)</f>
        <v>0</v>
      </c>
      <c r="AH1543" s="99">
        <f t="shared" si="121"/>
        <v>0</v>
      </c>
      <c r="AI1543" s="99">
        <f>SUMIFS(通讯通路门店!$BB:$BB,通讯通路门店!$S:$S,$G1543)</f>
        <v>0</v>
      </c>
      <c r="AJ1543" s="99">
        <f>SUMIFS(通讯通路门店!$BE:$BE,通讯通路门店!$S:$S,$G1543)</f>
        <v>0</v>
      </c>
      <c r="AK1543" s="99">
        <f>SUMIFS(通讯通路门店!$BG:$BG,通讯通路门店!$S:$S,$G1543)</f>
        <v>0</v>
      </c>
      <c r="AL1543" s="99">
        <f>SUMIFS(通讯通路门店!$BC:$BC,通讯通路门店!$S:$S,$G1543)</f>
        <v>0</v>
      </c>
      <c r="AM1543" s="99">
        <f>SUMIFS(通讯通路门店!$BD:$BD,通讯通路门店!$S:$S,$G1543)</f>
        <v>0</v>
      </c>
      <c r="AN1543" s="99">
        <f>SUMIFS(通讯通路门店!$BF:$BF,通讯通路门店!$S:$S,$G1543)</f>
        <v>0</v>
      </c>
      <c r="AO1543" s="99">
        <f t="shared" si="122"/>
        <v>0</v>
      </c>
      <c r="AP1543" s="99">
        <f>SUMIFS(通讯通路门店!$K:$K,通讯通路门店!$S:$S,$G1543)</f>
        <v>0</v>
      </c>
      <c r="AQ1543" s="83"/>
      <c r="AR1543" s="99">
        <f>SUMIFS(通讯通路门店!$T:$T,通讯通路门店!$S:$S,$G1543)</f>
        <v>0</v>
      </c>
      <c r="AS1543" s="99">
        <f>SUMIFS(通讯通路门店!$U:$U,通讯通路门店!$S:$S,$G1543)</f>
        <v>0</v>
      </c>
      <c r="AT1543" s="99">
        <f>SUMIFS(通讯通路门店!$V:$V,通讯通路门店!$S:$S,$G1543)</f>
        <v>0</v>
      </c>
      <c r="AU1543" s="99">
        <f>SUMIFS(通讯通路门店!$W:$W,通讯通路门店!$S:$S,$G1543)</f>
        <v>0</v>
      </c>
      <c r="AV1543" s="99">
        <f>SUMIFS(通讯通路门店!$Z:$Z,通讯通路门店!$S:$S,$G1543)</f>
        <v>0</v>
      </c>
      <c r="AW1543" s="99">
        <f>SUMIFS(通讯通路门店!$AB:$AB,通讯通路门店!$S:$S,$G1543)</f>
        <v>0</v>
      </c>
      <c r="AX1543" s="99">
        <f>SUMIFS(通讯通路门店!$X:$X,通讯通路门店!$S:$S,$G1543)</f>
        <v>0</v>
      </c>
      <c r="AY1543" s="99">
        <f>SUMIFS(通讯通路门店!$Y:$Y,通讯通路门店!$S:$S,$G1543)</f>
        <v>0</v>
      </c>
      <c r="AZ1543" s="99">
        <f>SUMIFS(通讯通路门店!$AA:$AA,通讯通路门店!$S:$S,$G1543)</f>
        <v>0</v>
      </c>
      <c r="BA1543" s="99">
        <f t="shared" si="123"/>
        <v>0</v>
      </c>
      <c r="BB1543" s="99">
        <f t="shared" si="124"/>
        <v>0</v>
      </c>
      <c r="BC1543" s="99">
        <f>SUMIFS(通讯通路门店!$W:$W,通讯通路门店!$S:$S,$G1543,通讯通路门店!$J:$J,"荣耀体验店")+SUMIFS(通讯通路门店!$W:$W,通讯通路门店!$S:$S,$G1543,通讯通路门店!$J:$J,"荣耀授权专卖店")</f>
        <v>0</v>
      </c>
      <c r="BD1543" s="99">
        <f>SUMIFS(通讯通路门店!$Z:$Z,通讯通路门店!$S:$S,$G1543,通讯通路门店!$J:$J,"VIVO体验店")</f>
        <v>0</v>
      </c>
      <c r="BE1543" s="99">
        <f>SUMIFS(通讯通路门店!$AB:$AB,通讯通路门店!$S:$S,$G1543,通讯通路门店!$J:$J,"OPPO体验店")</f>
        <v>0</v>
      </c>
      <c r="BF1543" s="99">
        <f>SUMIFS(通讯通路门店!$X:$X,通讯通路门店!$S:$S,$G1543,通讯通路门店!$J:$J,"华为授权体验店")+SUMIFS(通讯通路门店!$AA:$AA,通讯通路门店!$S:$S,$G1543,通讯通路门店!$J:$J,"华为堡垒店")</f>
        <v>0</v>
      </c>
      <c r="BG1543" s="99">
        <f>SUMIFS(通讯通路门店!$Y:$Y,通讯通路门店!$S:$S,$G1543,通讯通路门店!$J:$J,"小米体验店")</f>
        <v>0</v>
      </c>
      <c r="BH1543" s="99">
        <f>SUMIFS(通讯通路门店!$AA:$AA,通讯通路门店!$S:$S,$G1543,通讯通路门店!$J:$J,"苹果体验店")</f>
        <v>0</v>
      </c>
      <c r="BI1543" s="99">
        <f>SUMIFS(通讯通路门店!$K:$K,通讯通路门店!$S:$S,$G1543,通讯通路门店!$J:$J,"其他品牌专卖店")</f>
        <v>0</v>
      </c>
      <c r="BJ1543" s="99">
        <f>SUMIFS(通讯通路门店!$AC:$AC,通讯通路门店!$S:$S,$G1543)</f>
        <v>0</v>
      </c>
      <c r="BK1543" s="99">
        <f>SUMIFS(通讯通路门店!$AD:$AD,通讯通路门店!$S:$S,$G1543)</f>
        <v>0</v>
      </c>
      <c r="BL1543" s="99">
        <f>SUMIFS(通讯通路门店!$AE:$AE,通讯通路门店!$S:$S,$G1543)</f>
        <v>0</v>
      </c>
      <c r="BM1543" s="99">
        <f>SUMIFS(通讯通路门店!$AF:$AF,通讯通路门店!$S:$S,$G1543)</f>
        <v>0</v>
      </c>
      <c r="BN1543" s="99">
        <f>SUMIFS(通讯通路门店!$AG:$AG,通讯通路门店!$S:$S,$G1543)</f>
        <v>0</v>
      </c>
      <c r="BO1543" s="99">
        <f>SUMIFS(通讯通路门店!$AH:$AH,通讯通路门店!$S:$S,$G1543)</f>
        <v>0</v>
      </c>
      <c r="BP1543" s="99">
        <f>SUMIFS(通讯通路门店!$AI:$AI,通讯通路门店!$S:$S,$G1543)</f>
        <v>0</v>
      </c>
      <c r="BQ1543" s="83"/>
    </row>
    <row r="1544" spans="1:69">
      <c r="A1544" s="99" t="str">
        <f>IFERROR(_xlfn.XLOOKUP($G1544,通讯通路门店!$S$4:$S$993933,通讯通路门店!$A$4:$A$993933,0,0),"")</f>
        <v>海南省</v>
      </c>
      <c r="B1544" s="99" t="str">
        <f>IFERROR(_xlfn.XLOOKUP($G1544,通讯通路门店!$S$4:$S$993933,通讯通路门店!$B$4:$B$993933,0,0),"")</f>
        <v>乐东黎族自治县</v>
      </c>
      <c r="C1544" s="99" t="str">
        <f>IFERROR(_xlfn.XLOOKUP($G1544,通讯通路门店!$S$4:$S$993933,通讯通路门店!$C$4:$C$993933,0,0),"")</f>
        <v>乐东黎族自治县</v>
      </c>
      <c r="D1544" s="99" t="str">
        <f>IFERROR(_xlfn.XLOOKUP($G1544,通讯通路门店!$S$4:$S$993933,通讯通路门店!$D$4:$D$993933,0,0),"")</f>
        <v>万冲镇</v>
      </c>
      <c r="E1544" s="83"/>
      <c r="F1544" s="83"/>
      <c r="G1544" s="101"/>
      <c r="H1544" s="102">
        <f>IFERROR(_xlfn.XLOOKUP($G1544,通讯通路门店!$S$4:$S$993933,通讯通路门店!$R$4:$R$993933,0,0),"")</f>
        <v>0</v>
      </c>
      <c r="I1544" s="83"/>
      <c r="J1544" s="83"/>
      <c r="K1544" s="83"/>
      <c r="L1544" s="83"/>
      <c r="M1544" s="83"/>
      <c r="N1544" s="83"/>
      <c r="O1544" s="83"/>
      <c r="P1544" s="83"/>
      <c r="Q1544" s="83"/>
      <c r="R1544" s="83"/>
      <c r="S1544" s="83"/>
      <c r="T1544" s="83"/>
      <c r="U1544" s="99">
        <f>COUNTIF(通讯通路门店!$S:$S,$G1544)</f>
        <v>0</v>
      </c>
      <c r="V1544" s="99">
        <f>COUNTIFS(通讯通路门店!$S:$S,$G1544,通讯通路门店!$J:$J,"综合卖场")</f>
        <v>0</v>
      </c>
      <c r="W1544" s="99">
        <f>SUMIFS(通讯通路门店!$AJ:$AJ,通讯通路门店!$S:$S,通讯客户沙盘!$G1544)</f>
        <v>0</v>
      </c>
      <c r="X1544" s="99">
        <f t="shared" si="120"/>
        <v>0</v>
      </c>
      <c r="Y1544" s="99">
        <f>COUNTIFS(通讯通路门店!$S:$S,$G1544,通讯通路门店!$J:$J,"荣耀体验店")+COUNTIFS(通讯通路门店!$S:$S,$G1544,通讯通路门店!$J:$J,"荣耀授权专卖店")</f>
        <v>0</v>
      </c>
      <c r="Z1544" s="99">
        <f>COUNTIFS(通讯通路门店!$S:$S,$G1544,通讯通路门店!$J:$J,"VIVO体验店")</f>
        <v>0</v>
      </c>
      <c r="AA1544" s="99">
        <f>COUNTIFS(通讯通路门店!$S:$S,$G1544,通讯通路门店!$J:$J,"OPPO体验店")</f>
        <v>0</v>
      </c>
      <c r="AB1544" s="99">
        <f>COUNTIFS(通讯通路门店!$S:$S,$G1544,通讯通路门店!$J:$J,"华为授权体验店")+COUNTIFS(通讯通路门店!$S:$S,$G1544,通讯通路门店!$J:$J,"华为堡垒店")</f>
        <v>0</v>
      </c>
      <c r="AC1544" s="99">
        <f>COUNTIFS(通讯通路门店!$S:$S,$G1544,通讯通路门店!$J:$J,"小米体验店")</f>
        <v>0</v>
      </c>
      <c r="AD1544" s="99">
        <f>COUNTIFS(通讯通路门店!$S:$S,$G1544,通讯通路门店!$J:$J,"苹果体验店")</f>
        <v>0</v>
      </c>
      <c r="AE1544" s="99">
        <f>COUNTIFS(通讯通路门店!$S:$S,$G1544,通讯通路门店!$J:$J,"其他品牌专卖店")</f>
        <v>0</v>
      </c>
      <c r="AF1544" s="99">
        <f>SUMIFS(通讯通路门店!$BI:$BI,通讯通路门店!$S:$S,$G1544)</f>
        <v>0</v>
      </c>
      <c r="AG1544" s="99">
        <f>SUMIFS(通讯通路门店!$BH:$BH,通讯通路门店!$S:$S,$G1544)</f>
        <v>0</v>
      </c>
      <c r="AH1544" s="99">
        <f t="shared" si="121"/>
        <v>0</v>
      </c>
      <c r="AI1544" s="99">
        <f>SUMIFS(通讯通路门店!$BB:$BB,通讯通路门店!$S:$S,$G1544)</f>
        <v>0</v>
      </c>
      <c r="AJ1544" s="99">
        <f>SUMIFS(通讯通路门店!$BE:$BE,通讯通路门店!$S:$S,$G1544)</f>
        <v>0</v>
      </c>
      <c r="AK1544" s="99">
        <f>SUMIFS(通讯通路门店!$BG:$BG,通讯通路门店!$S:$S,$G1544)</f>
        <v>0</v>
      </c>
      <c r="AL1544" s="99">
        <f>SUMIFS(通讯通路门店!$BC:$BC,通讯通路门店!$S:$S,$G1544)</f>
        <v>0</v>
      </c>
      <c r="AM1544" s="99">
        <f>SUMIFS(通讯通路门店!$BD:$BD,通讯通路门店!$S:$S,$G1544)</f>
        <v>0</v>
      </c>
      <c r="AN1544" s="99">
        <f>SUMIFS(通讯通路门店!$BF:$BF,通讯通路门店!$S:$S,$G1544)</f>
        <v>0</v>
      </c>
      <c r="AO1544" s="99">
        <f t="shared" si="122"/>
        <v>0</v>
      </c>
      <c r="AP1544" s="99">
        <f>SUMIFS(通讯通路门店!$K:$K,通讯通路门店!$S:$S,$G1544)</f>
        <v>0</v>
      </c>
      <c r="AQ1544" s="83"/>
      <c r="AR1544" s="99">
        <f>SUMIFS(通讯通路门店!$T:$T,通讯通路门店!$S:$S,$G1544)</f>
        <v>0</v>
      </c>
      <c r="AS1544" s="99">
        <f>SUMIFS(通讯通路门店!$U:$U,通讯通路门店!$S:$S,$G1544)</f>
        <v>0</v>
      </c>
      <c r="AT1544" s="99">
        <f>SUMIFS(通讯通路门店!$V:$V,通讯通路门店!$S:$S,$G1544)</f>
        <v>0</v>
      </c>
      <c r="AU1544" s="99">
        <f>SUMIFS(通讯通路门店!$W:$W,通讯通路门店!$S:$S,$G1544)</f>
        <v>0</v>
      </c>
      <c r="AV1544" s="99">
        <f>SUMIFS(通讯通路门店!$Z:$Z,通讯通路门店!$S:$S,$G1544)</f>
        <v>0</v>
      </c>
      <c r="AW1544" s="99">
        <f>SUMIFS(通讯通路门店!$AB:$AB,通讯通路门店!$S:$S,$G1544)</f>
        <v>0</v>
      </c>
      <c r="AX1544" s="99">
        <f>SUMIFS(通讯通路门店!$X:$X,通讯通路门店!$S:$S,$G1544)</f>
        <v>0</v>
      </c>
      <c r="AY1544" s="99">
        <f>SUMIFS(通讯通路门店!$Y:$Y,通讯通路门店!$S:$S,$G1544)</f>
        <v>0</v>
      </c>
      <c r="AZ1544" s="99">
        <f>SUMIFS(通讯通路门店!$AA:$AA,通讯通路门店!$S:$S,$G1544)</f>
        <v>0</v>
      </c>
      <c r="BA1544" s="99">
        <f t="shared" si="123"/>
        <v>0</v>
      </c>
      <c r="BB1544" s="99">
        <f t="shared" si="124"/>
        <v>0</v>
      </c>
      <c r="BC1544" s="99">
        <f>SUMIFS(通讯通路门店!$W:$W,通讯通路门店!$S:$S,$G1544,通讯通路门店!$J:$J,"荣耀体验店")+SUMIFS(通讯通路门店!$W:$W,通讯通路门店!$S:$S,$G1544,通讯通路门店!$J:$J,"荣耀授权专卖店")</f>
        <v>0</v>
      </c>
      <c r="BD1544" s="99">
        <f>SUMIFS(通讯通路门店!$Z:$Z,通讯通路门店!$S:$S,$G1544,通讯通路门店!$J:$J,"VIVO体验店")</f>
        <v>0</v>
      </c>
      <c r="BE1544" s="99">
        <f>SUMIFS(通讯通路门店!$AB:$AB,通讯通路门店!$S:$S,$G1544,通讯通路门店!$J:$J,"OPPO体验店")</f>
        <v>0</v>
      </c>
      <c r="BF1544" s="99">
        <f>SUMIFS(通讯通路门店!$X:$X,通讯通路门店!$S:$S,$G1544,通讯通路门店!$J:$J,"华为授权体验店")+SUMIFS(通讯通路门店!$AA:$AA,通讯通路门店!$S:$S,$G1544,通讯通路门店!$J:$J,"华为堡垒店")</f>
        <v>0</v>
      </c>
      <c r="BG1544" s="99">
        <f>SUMIFS(通讯通路门店!$Y:$Y,通讯通路门店!$S:$S,$G1544,通讯通路门店!$J:$J,"小米体验店")</f>
        <v>0</v>
      </c>
      <c r="BH1544" s="99">
        <f>SUMIFS(通讯通路门店!$AA:$AA,通讯通路门店!$S:$S,$G1544,通讯通路门店!$J:$J,"苹果体验店")</f>
        <v>0</v>
      </c>
      <c r="BI1544" s="99">
        <f>SUMIFS(通讯通路门店!$K:$K,通讯通路门店!$S:$S,$G1544,通讯通路门店!$J:$J,"其他品牌专卖店")</f>
        <v>0</v>
      </c>
      <c r="BJ1544" s="99">
        <f>SUMIFS(通讯通路门店!$AC:$AC,通讯通路门店!$S:$S,$G1544)</f>
        <v>0</v>
      </c>
      <c r="BK1544" s="99">
        <f>SUMIFS(通讯通路门店!$AD:$AD,通讯通路门店!$S:$S,$G1544)</f>
        <v>0</v>
      </c>
      <c r="BL1544" s="99">
        <f>SUMIFS(通讯通路门店!$AE:$AE,通讯通路门店!$S:$S,$G1544)</f>
        <v>0</v>
      </c>
      <c r="BM1544" s="99">
        <f>SUMIFS(通讯通路门店!$AF:$AF,通讯通路门店!$S:$S,$G1544)</f>
        <v>0</v>
      </c>
      <c r="BN1544" s="99">
        <f>SUMIFS(通讯通路门店!$AG:$AG,通讯通路门店!$S:$S,$G1544)</f>
        <v>0</v>
      </c>
      <c r="BO1544" s="99">
        <f>SUMIFS(通讯通路门店!$AH:$AH,通讯通路门店!$S:$S,$G1544)</f>
        <v>0</v>
      </c>
      <c r="BP1544" s="99">
        <f>SUMIFS(通讯通路门店!$AI:$AI,通讯通路门店!$S:$S,$G1544)</f>
        <v>0</v>
      </c>
      <c r="BQ1544" s="83"/>
    </row>
    <row r="1545" spans="1:69">
      <c r="A1545" s="99" t="str">
        <f>IFERROR(_xlfn.XLOOKUP($G1545,通讯通路门店!$S$4:$S$993933,通讯通路门店!$A$4:$A$993933,0,0),"")</f>
        <v>海南省</v>
      </c>
      <c r="B1545" s="99" t="str">
        <f>IFERROR(_xlfn.XLOOKUP($G1545,通讯通路门店!$S$4:$S$993933,通讯通路门店!$B$4:$B$993933,0,0),"")</f>
        <v>乐东黎族自治县</v>
      </c>
      <c r="C1545" s="99" t="str">
        <f>IFERROR(_xlfn.XLOOKUP($G1545,通讯通路门店!$S$4:$S$993933,通讯通路门店!$C$4:$C$993933,0,0),"")</f>
        <v>乐东黎族自治县</v>
      </c>
      <c r="D1545" s="99" t="str">
        <f>IFERROR(_xlfn.XLOOKUP($G1545,通讯通路门店!$S$4:$S$993933,通讯通路门店!$D$4:$D$993933,0,0),"")</f>
        <v>万冲镇</v>
      </c>
      <c r="E1545" s="83"/>
      <c r="F1545" s="83"/>
      <c r="G1545" s="101"/>
      <c r="H1545" s="102">
        <f>IFERROR(_xlfn.XLOOKUP($G1545,通讯通路门店!$S$4:$S$993933,通讯通路门店!$R$4:$R$993933,0,0),"")</f>
        <v>0</v>
      </c>
      <c r="I1545" s="83"/>
      <c r="J1545" s="83"/>
      <c r="K1545" s="83"/>
      <c r="L1545" s="83"/>
      <c r="M1545" s="83"/>
      <c r="N1545" s="83"/>
      <c r="O1545" s="83"/>
      <c r="P1545" s="83"/>
      <c r="Q1545" s="83"/>
      <c r="R1545" s="83"/>
      <c r="S1545" s="83"/>
      <c r="T1545" s="83"/>
      <c r="U1545" s="99">
        <f>COUNTIF(通讯通路门店!$S:$S,$G1545)</f>
        <v>0</v>
      </c>
      <c r="V1545" s="99">
        <f>COUNTIFS(通讯通路门店!$S:$S,$G1545,通讯通路门店!$J:$J,"综合卖场")</f>
        <v>0</v>
      </c>
      <c r="W1545" s="99">
        <f>SUMIFS(通讯通路门店!$AJ:$AJ,通讯通路门店!$S:$S,通讯客户沙盘!$G1545)</f>
        <v>0</v>
      </c>
      <c r="X1545" s="99">
        <f t="shared" si="120"/>
        <v>0</v>
      </c>
      <c r="Y1545" s="99">
        <f>COUNTIFS(通讯通路门店!$S:$S,$G1545,通讯通路门店!$J:$J,"荣耀体验店")+COUNTIFS(通讯通路门店!$S:$S,$G1545,通讯通路门店!$J:$J,"荣耀授权专卖店")</f>
        <v>0</v>
      </c>
      <c r="Z1545" s="99">
        <f>COUNTIFS(通讯通路门店!$S:$S,$G1545,通讯通路门店!$J:$J,"VIVO体验店")</f>
        <v>0</v>
      </c>
      <c r="AA1545" s="99">
        <f>COUNTIFS(通讯通路门店!$S:$S,$G1545,通讯通路门店!$J:$J,"OPPO体验店")</f>
        <v>0</v>
      </c>
      <c r="AB1545" s="99">
        <f>COUNTIFS(通讯通路门店!$S:$S,$G1545,通讯通路门店!$J:$J,"华为授权体验店")+COUNTIFS(通讯通路门店!$S:$S,$G1545,通讯通路门店!$J:$J,"华为堡垒店")</f>
        <v>0</v>
      </c>
      <c r="AC1545" s="99">
        <f>COUNTIFS(通讯通路门店!$S:$S,$G1545,通讯通路门店!$J:$J,"小米体验店")</f>
        <v>0</v>
      </c>
      <c r="AD1545" s="99">
        <f>COUNTIFS(通讯通路门店!$S:$S,$G1545,通讯通路门店!$J:$J,"苹果体验店")</f>
        <v>0</v>
      </c>
      <c r="AE1545" s="99">
        <f>COUNTIFS(通讯通路门店!$S:$S,$G1545,通讯通路门店!$J:$J,"其他品牌专卖店")</f>
        <v>0</v>
      </c>
      <c r="AF1545" s="99">
        <f>SUMIFS(通讯通路门店!$BI:$BI,通讯通路门店!$S:$S,$G1545)</f>
        <v>0</v>
      </c>
      <c r="AG1545" s="99">
        <f>SUMIFS(通讯通路门店!$BH:$BH,通讯通路门店!$S:$S,$G1545)</f>
        <v>0</v>
      </c>
      <c r="AH1545" s="99">
        <f t="shared" si="121"/>
        <v>0</v>
      </c>
      <c r="AI1545" s="99">
        <f>SUMIFS(通讯通路门店!$BB:$BB,通讯通路门店!$S:$S,$G1545)</f>
        <v>0</v>
      </c>
      <c r="AJ1545" s="99">
        <f>SUMIFS(通讯通路门店!$BE:$BE,通讯通路门店!$S:$S,$G1545)</f>
        <v>0</v>
      </c>
      <c r="AK1545" s="99">
        <f>SUMIFS(通讯通路门店!$BG:$BG,通讯通路门店!$S:$S,$G1545)</f>
        <v>0</v>
      </c>
      <c r="AL1545" s="99">
        <f>SUMIFS(通讯通路门店!$BC:$BC,通讯通路门店!$S:$S,$G1545)</f>
        <v>0</v>
      </c>
      <c r="AM1545" s="99">
        <f>SUMIFS(通讯通路门店!$BD:$BD,通讯通路门店!$S:$S,$G1545)</f>
        <v>0</v>
      </c>
      <c r="AN1545" s="99">
        <f>SUMIFS(通讯通路门店!$BF:$BF,通讯通路门店!$S:$S,$G1545)</f>
        <v>0</v>
      </c>
      <c r="AO1545" s="99">
        <f t="shared" si="122"/>
        <v>0</v>
      </c>
      <c r="AP1545" s="99">
        <f>SUMIFS(通讯通路门店!$K:$K,通讯通路门店!$S:$S,$G1545)</f>
        <v>0</v>
      </c>
      <c r="AQ1545" s="83"/>
      <c r="AR1545" s="99">
        <f>SUMIFS(通讯通路门店!$T:$T,通讯通路门店!$S:$S,$G1545)</f>
        <v>0</v>
      </c>
      <c r="AS1545" s="99">
        <f>SUMIFS(通讯通路门店!$U:$U,通讯通路门店!$S:$S,$G1545)</f>
        <v>0</v>
      </c>
      <c r="AT1545" s="99">
        <f>SUMIFS(通讯通路门店!$V:$V,通讯通路门店!$S:$S,$G1545)</f>
        <v>0</v>
      </c>
      <c r="AU1545" s="99">
        <f>SUMIFS(通讯通路门店!$W:$W,通讯通路门店!$S:$S,$G1545)</f>
        <v>0</v>
      </c>
      <c r="AV1545" s="99">
        <f>SUMIFS(通讯通路门店!$Z:$Z,通讯通路门店!$S:$S,$G1545)</f>
        <v>0</v>
      </c>
      <c r="AW1545" s="99">
        <f>SUMIFS(通讯通路门店!$AB:$AB,通讯通路门店!$S:$S,$G1545)</f>
        <v>0</v>
      </c>
      <c r="AX1545" s="99">
        <f>SUMIFS(通讯通路门店!$X:$X,通讯通路门店!$S:$S,$G1545)</f>
        <v>0</v>
      </c>
      <c r="AY1545" s="99">
        <f>SUMIFS(通讯通路门店!$Y:$Y,通讯通路门店!$S:$S,$G1545)</f>
        <v>0</v>
      </c>
      <c r="AZ1545" s="99">
        <f>SUMIFS(通讯通路门店!$AA:$AA,通讯通路门店!$S:$S,$G1545)</f>
        <v>0</v>
      </c>
      <c r="BA1545" s="99">
        <f t="shared" si="123"/>
        <v>0</v>
      </c>
      <c r="BB1545" s="99">
        <f t="shared" si="124"/>
        <v>0</v>
      </c>
      <c r="BC1545" s="99">
        <f>SUMIFS(通讯通路门店!$W:$W,通讯通路门店!$S:$S,$G1545,通讯通路门店!$J:$J,"荣耀体验店")+SUMIFS(通讯通路门店!$W:$W,通讯通路门店!$S:$S,$G1545,通讯通路门店!$J:$J,"荣耀授权专卖店")</f>
        <v>0</v>
      </c>
      <c r="BD1545" s="99">
        <f>SUMIFS(通讯通路门店!$Z:$Z,通讯通路门店!$S:$S,$G1545,通讯通路门店!$J:$J,"VIVO体验店")</f>
        <v>0</v>
      </c>
      <c r="BE1545" s="99">
        <f>SUMIFS(通讯通路门店!$AB:$AB,通讯通路门店!$S:$S,$G1545,通讯通路门店!$J:$J,"OPPO体验店")</f>
        <v>0</v>
      </c>
      <c r="BF1545" s="99">
        <f>SUMIFS(通讯通路门店!$X:$X,通讯通路门店!$S:$S,$G1545,通讯通路门店!$J:$J,"华为授权体验店")+SUMIFS(通讯通路门店!$AA:$AA,通讯通路门店!$S:$S,$G1545,通讯通路门店!$J:$J,"华为堡垒店")</f>
        <v>0</v>
      </c>
      <c r="BG1545" s="99">
        <f>SUMIFS(通讯通路门店!$Y:$Y,通讯通路门店!$S:$S,$G1545,通讯通路门店!$J:$J,"小米体验店")</f>
        <v>0</v>
      </c>
      <c r="BH1545" s="99">
        <f>SUMIFS(通讯通路门店!$AA:$AA,通讯通路门店!$S:$S,$G1545,通讯通路门店!$J:$J,"苹果体验店")</f>
        <v>0</v>
      </c>
      <c r="BI1545" s="99">
        <f>SUMIFS(通讯通路门店!$K:$K,通讯通路门店!$S:$S,$G1545,通讯通路门店!$J:$J,"其他品牌专卖店")</f>
        <v>0</v>
      </c>
      <c r="BJ1545" s="99">
        <f>SUMIFS(通讯通路门店!$AC:$AC,通讯通路门店!$S:$S,$G1545)</f>
        <v>0</v>
      </c>
      <c r="BK1545" s="99">
        <f>SUMIFS(通讯通路门店!$AD:$AD,通讯通路门店!$S:$S,$G1545)</f>
        <v>0</v>
      </c>
      <c r="BL1545" s="99">
        <f>SUMIFS(通讯通路门店!$AE:$AE,通讯通路门店!$S:$S,$G1545)</f>
        <v>0</v>
      </c>
      <c r="BM1545" s="99">
        <f>SUMIFS(通讯通路门店!$AF:$AF,通讯通路门店!$S:$S,$G1545)</f>
        <v>0</v>
      </c>
      <c r="BN1545" s="99">
        <f>SUMIFS(通讯通路门店!$AG:$AG,通讯通路门店!$S:$S,$G1545)</f>
        <v>0</v>
      </c>
      <c r="BO1545" s="99">
        <f>SUMIFS(通讯通路门店!$AH:$AH,通讯通路门店!$S:$S,$G1545)</f>
        <v>0</v>
      </c>
      <c r="BP1545" s="99">
        <f>SUMIFS(通讯通路门店!$AI:$AI,通讯通路门店!$S:$S,$G1545)</f>
        <v>0</v>
      </c>
      <c r="BQ1545" s="83"/>
    </row>
    <row r="1546" spans="1:69">
      <c r="A1546" s="99" t="str">
        <f>IFERROR(_xlfn.XLOOKUP($G1546,通讯通路门店!$S$4:$S$993933,通讯通路门店!$A$4:$A$993933,0,0),"")</f>
        <v>海南省</v>
      </c>
      <c r="B1546" s="99" t="str">
        <f>IFERROR(_xlfn.XLOOKUP($G1546,通讯通路门店!$S$4:$S$993933,通讯通路门店!$B$4:$B$993933,0,0),"")</f>
        <v>乐东黎族自治县</v>
      </c>
      <c r="C1546" s="99" t="str">
        <f>IFERROR(_xlfn.XLOOKUP($G1546,通讯通路门店!$S$4:$S$993933,通讯通路门店!$C$4:$C$993933,0,0),"")</f>
        <v>乐东黎族自治县</v>
      </c>
      <c r="D1546" s="99" t="str">
        <f>IFERROR(_xlfn.XLOOKUP($G1546,通讯通路门店!$S$4:$S$993933,通讯通路门店!$D$4:$D$993933,0,0),"")</f>
        <v>万冲镇</v>
      </c>
      <c r="E1546" s="83"/>
      <c r="F1546" s="83"/>
      <c r="G1546" s="101"/>
      <c r="H1546" s="102">
        <f>IFERROR(_xlfn.XLOOKUP($G1546,通讯通路门店!$S$4:$S$993933,通讯通路门店!$R$4:$R$993933,0,0),"")</f>
        <v>0</v>
      </c>
      <c r="I1546" s="83"/>
      <c r="J1546" s="83"/>
      <c r="K1546" s="83"/>
      <c r="L1546" s="83"/>
      <c r="M1546" s="83"/>
      <c r="N1546" s="83"/>
      <c r="O1546" s="83"/>
      <c r="P1546" s="83"/>
      <c r="Q1546" s="83"/>
      <c r="R1546" s="83"/>
      <c r="S1546" s="83"/>
      <c r="T1546" s="83"/>
      <c r="U1546" s="99">
        <f>COUNTIF(通讯通路门店!$S:$S,$G1546)</f>
        <v>0</v>
      </c>
      <c r="V1546" s="99">
        <f>COUNTIFS(通讯通路门店!$S:$S,$G1546,通讯通路门店!$J:$J,"综合卖场")</f>
        <v>0</v>
      </c>
      <c r="W1546" s="99">
        <f>SUMIFS(通讯通路门店!$AJ:$AJ,通讯通路门店!$S:$S,通讯客户沙盘!$G1546)</f>
        <v>0</v>
      </c>
      <c r="X1546" s="99">
        <f t="shared" si="120"/>
        <v>0</v>
      </c>
      <c r="Y1546" s="99">
        <f>COUNTIFS(通讯通路门店!$S:$S,$G1546,通讯通路门店!$J:$J,"荣耀体验店")+COUNTIFS(通讯通路门店!$S:$S,$G1546,通讯通路门店!$J:$J,"荣耀授权专卖店")</f>
        <v>0</v>
      </c>
      <c r="Z1546" s="99">
        <f>COUNTIFS(通讯通路门店!$S:$S,$G1546,通讯通路门店!$J:$J,"VIVO体验店")</f>
        <v>0</v>
      </c>
      <c r="AA1546" s="99">
        <f>COUNTIFS(通讯通路门店!$S:$S,$G1546,通讯通路门店!$J:$J,"OPPO体验店")</f>
        <v>0</v>
      </c>
      <c r="AB1546" s="99">
        <f>COUNTIFS(通讯通路门店!$S:$S,$G1546,通讯通路门店!$J:$J,"华为授权体验店")+COUNTIFS(通讯通路门店!$S:$S,$G1546,通讯通路门店!$J:$J,"华为堡垒店")</f>
        <v>0</v>
      </c>
      <c r="AC1546" s="99">
        <f>COUNTIFS(通讯通路门店!$S:$S,$G1546,通讯通路门店!$J:$J,"小米体验店")</f>
        <v>0</v>
      </c>
      <c r="AD1546" s="99">
        <f>COUNTIFS(通讯通路门店!$S:$S,$G1546,通讯通路门店!$J:$J,"苹果体验店")</f>
        <v>0</v>
      </c>
      <c r="AE1546" s="99">
        <f>COUNTIFS(通讯通路门店!$S:$S,$G1546,通讯通路门店!$J:$J,"其他品牌专卖店")</f>
        <v>0</v>
      </c>
      <c r="AF1546" s="99">
        <f>SUMIFS(通讯通路门店!$BI:$BI,通讯通路门店!$S:$S,$G1546)</f>
        <v>0</v>
      </c>
      <c r="AG1546" s="99">
        <f>SUMIFS(通讯通路门店!$BH:$BH,通讯通路门店!$S:$S,$G1546)</f>
        <v>0</v>
      </c>
      <c r="AH1546" s="99">
        <f t="shared" si="121"/>
        <v>0</v>
      </c>
      <c r="AI1546" s="99">
        <f>SUMIFS(通讯通路门店!$BB:$BB,通讯通路门店!$S:$S,$G1546)</f>
        <v>0</v>
      </c>
      <c r="AJ1546" s="99">
        <f>SUMIFS(通讯通路门店!$BE:$BE,通讯通路门店!$S:$S,$G1546)</f>
        <v>0</v>
      </c>
      <c r="AK1546" s="99">
        <f>SUMIFS(通讯通路门店!$BG:$BG,通讯通路门店!$S:$S,$G1546)</f>
        <v>0</v>
      </c>
      <c r="AL1546" s="99">
        <f>SUMIFS(通讯通路门店!$BC:$BC,通讯通路门店!$S:$S,$G1546)</f>
        <v>0</v>
      </c>
      <c r="AM1546" s="99">
        <f>SUMIFS(通讯通路门店!$BD:$BD,通讯通路门店!$S:$S,$G1546)</f>
        <v>0</v>
      </c>
      <c r="AN1546" s="99">
        <f>SUMIFS(通讯通路门店!$BF:$BF,通讯通路门店!$S:$S,$G1546)</f>
        <v>0</v>
      </c>
      <c r="AO1546" s="99">
        <f t="shared" si="122"/>
        <v>0</v>
      </c>
      <c r="AP1546" s="99">
        <f>SUMIFS(通讯通路门店!$K:$K,通讯通路门店!$S:$S,$G1546)</f>
        <v>0</v>
      </c>
      <c r="AQ1546" s="83"/>
      <c r="AR1546" s="99">
        <f>SUMIFS(通讯通路门店!$T:$T,通讯通路门店!$S:$S,$G1546)</f>
        <v>0</v>
      </c>
      <c r="AS1546" s="99">
        <f>SUMIFS(通讯通路门店!$U:$U,通讯通路门店!$S:$S,$G1546)</f>
        <v>0</v>
      </c>
      <c r="AT1546" s="99">
        <f>SUMIFS(通讯通路门店!$V:$V,通讯通路门店!$S:$S,$G1546)</f>
        <v>0</v>
      </c>
      <c r="AU1546" s="99">
        <f>SUMIFS(通讯通路门店!$W:$W,通讯通路门店!$S:$S,$G1546)</f>
        <v>0</v>
      </c>
      <c r="AV1546" s="99">
        <f>SUMIFS(通讯通路门店!$Z:$Z,通讯通路门店!$S:$S,$G1546)</f>
        <v>0</v>
      </c>
      <c r="AW1546" s="99">
        <f>SUMIFS(通讯通路门店!$AB:$AB,通讯通路门店!$S:$S,$G1546)</f>
        <v>0</v>
      </c>
      <c r="AX1546" s="99">
        <f>SUMIFS(通讯通路门店!$X:$X,通讯通路门店!$S:$S,$G1546)</f>
        <v>0</v>
      </c>
      <c r="AY1546" s="99">
        <f>SUMIFS(通讯通路门店!$Y:$Y,通讯通路门店!$S:$S,$G1546)</f>
        <v>0</v>
      </c>
      <c r="AZ1546" s="99">
        <f>SUMIFS(通讯通路门店!$AA:$AA,通讯通路门店!$S:$S,$G1546)</f>
        <v>0</v>
      </c>
      <c r="BA1546" s="99">
        <f t="shared" si="123"/>
        <v>0</v>
      </c>
      <c r="BB1546" s="99">
        <f t="shared" si="124"/>
        <v>0</v>
      </c>
      <c r="BC1546" s="99">
        <f>SUMIFS(通讯通路门店!$W:$W,通讯通路门店!$S:$S,$G1546,通讯通路门店!$J:$J,"荣耀体验店")+SUMIFS(通讯通路门店!$W:$W,通讯通路门店!$S:$S,$G1546,通讯通路门店!$J:$J,"荣耀授权专卖店")</f>
        <v>0</v>
      </c>
      <c r="BD1546" s="99">
        <f>SUMIFS(通讯通路门店!$Z:$Z,通讯通路门店!$S:$S,$G1546,通讯通路门店!$J:$J,"VIVO体验店")</f>
        <v>0</v>
      </c>
      <c r="BE1546" s="99">
        <f>SUMIFS(通讯通路门店!$AB:$AB,通讯通路门店!$S:$S,$G1546,通讯通路门店!$J:$J,"OPPO体验店")</f>
        <v>0</v>
      </c>
      <c r="BF1546" s="99">
        <f>SUMIFS(通讯通路门店!$X:$X,通讯通路门店!$S:$S,$G1546,通讯通路门店!$J:$J,"华为授权体验店")+SUMIFS(通讯通路门店!$AA:$AA,通讯通路门店!$S:$S,$G1546,通讯通路门店!$J:$J,"华为堡垒店")</f>
        <v>0</v>
      </c>
      <c r="BG1546" s="99">
        <f>SUMIFS(通讯通路门店!$Y:$Y,通讯通路门店!$S:$S,$G1546,通讯通路门店!$J:$J,"小米体验店")</f>
        <v>0</v>
      </c>
      <c r="BH1546" s="99">
        <f>SUMIFS(通讯通路门店!$AA:$AA,通讯通路门店!$S:$S,$G1546,通讯通路门店!$J:$J,"苹果体验店")</f>
        <v>0</v>
      </c>
      <c r="BI1546" s="99">
        <f>SUMIFS(通讯通路门店!$K:$K,通讯通路门店!$S:$S,$G1546,通讯通路门店!$J:$J,"其他品牌专卖店")</f>
        <v>0</v>
      </c>
      <c r="BJ1546" s="99">
        <f>SUMIFS(通讯通路门店!$AC:$AC,通讯通路门店!$S:$S,$G1546)</f>
        <v>0</v>
      </c>
      <c r="BK1546" s="99">
        <f>SUMIFS(通讯通路门店!$AD:$AD,通讯通路门店!$S:$S,$G1546)</f>
        <v>0</v>
      </c>
      <c r="BL1546" s="99">
        <f>SUMIFS(通讯通路门店!$AE:$AE,通讯通路门店!$S:$S,$G1546)</f>
        <v>0</v>
      </c>
      <c r="BM1546" s="99">
        <f>SUMIFS(通讯通路门店!$AF:$AF,通讯通路门店!$S:$S,$G1546)</f>
        <v>0</v>
      </c>
      <c r="BN1546" s="99">
        <f>SUMIFS(通讯通路门店!$AG:$AG,通讯通路门店!$S:$S,$G1546)</f>
        <v>0</v>
      </c>
      <c r="BO1546" s="99">
        <f>SUMIFS(通讯通路门店!$AH:$AH,通讯通路门店!$S:$S,$G1546)</f>
        <v>0</v>
      </c>
      <c r="BP1546" s="99">
        <f>SUMIFS(通讯通路门店!$AI:$AI,通讯通路门店!$S:$S,$G1546)</f>
        <v>0</v>
      </c>
      <c r="BQ1546" s="83"/>
    </row>
    <row r="1547" spans="1:69">
      <c r="A1547" s="99" t="str">
        <f>IFERROR(_xlfn.XLOOKUP($G1547,通讯通路门店!$S$4:$S$993933,通讯通路门店!$A$4:$A$993933,0,0),"")</f>
        <v>海南省</v>
      </c>
      <c r="B1547" s="99" t="str">
        <f>IFERROR(_xlfn.XLOOKUP($G1547,通讯通路门店!$S$4:$S$993933,通讯通路门店!$B$4:$B$993933,0,0),"")</f>
        <v>乐东黎族自治县</v>
      </c>
      <c r="C1547" s="99" t="str">
        <f>IFERROR(_xlfn.XLOOKUP($G1547,通讯通路门店!$S$4:$S$993933,通讯通路门店!$C$4:$C$993933,0,0),"")</f>
        <v>乐东黎族自治县</v>
      </c>
      <c r="D1547" s="99" t="str">
        <f>IFERROR(_xlfn.XLOOKUP($G1547,通讯通路门店!$S$4:$S$993933,通讯通路门店!$D$4:$D$993933,0,0),"")</f>
        <v>万冲镇</v>
      </c>
      <c r="E1547" s="83"/>
      <c r="F1547" s="83"/>
      <c r="G1547" s="101"/>
      <c r="H1547" s="102">
        <f>IFERROR(_xlfn.XLOOKUP($G1547,通讯通路门店!$S$4:$S$993933,通讯通路门店!$R$4:$R$993933,0,0),"")</f>
        <v>0</v>
      </c>
      <c r="I1547" s="83"/>
      <c r="J1547" s="83"/>
      <c r="K1547" s="83"/>
      <c r="L1547" s="83"/>
      <c r="M1547" s="83"/>
      <c r="N1547" s="83"/>
      <c r="O1547" s="83"/>
      <c r="P1547" s="83"/>
      <c r="Q1547" s="83"/>
      <c r="R1547" s="83"/>
      <c r="S1547" s="83"/>
      <c r="T1547" s="83"/>
      <c r="U1547" s="99">
        <f>COUNTIF(通讯通路门店!$S:$S,$G1547)</f>
        <v>0</v>
      </c>
      <c r="V1547" s="99">
        <f>COUNTIFS(通讯通路门店!$S:$S,$G1547,通讯通路门店!$J:$J,"综合卖场")</f>
        <v>0</v>
      </c>
      <c r="W1547" s="99">
        <f>SUMIFS(通讯通路门店!$AJ:$AJ,通讯通路门店!$S:$S,通讯客户沙盘!$G1547)</f>
        <v>0</v>
      </c>
      <c r="X1547" s="99">
        <f t="shared" si="120"/>
        <v>0</v>
      </c>
      <c r="Y1547" s="99">
        <f>COUNTIFS(通讯通路门店!$S:$S,$G1547,通讯通路门店!$J:$J,"荣耀体验店")+COUNTIFS(通讯通路门店!$S:$S,$G1547,通讯通路门店!$J:$J,"荣耀授权专卖店")</f>
        <v>0</v>
      </c>
      <c r="Z1547" s="99">
        <f>COUNTIFS(通讯通路门店!$S:$S,$G1547,通讯通路门店!$J:$J,"VIVO体验店")</f>
        <v>0</v>
      </c>
      <c r="AA1547" s="99">
        <f>COUNTIFS(通讯通路门店!$S:$S,$G1547,通讯通路门店!$J:$J,"OPPO体验店")</f>
        <v>0</v>
      </c>
      <c r="AB1547" s="99">
        <f>COUNTIFS(通讯通路门店!$S:$S,$G1547,通讯通路门店!$J:$J,"华为授权体验店")+COUNTIFS(通讯通路门店!$S:$S,$G1547,通讯通路门店!$J:$J,"华为堡垒店")</f>
        <v>0</v>
      </c>
      <c r="AC1547" s="99">
        <f>COUNTIFS(通讯通路门店!$S:$S,$G1547,通讯通路门店!$J:$J,"小米体验店")</f>
        <v>0</v>
      </c>
      <c r="AD1547" s="99">
        <f>COUNTIFS(通讯通路门店!$S:$S,$G1547,通讯通路门店!$J:$J,"苹果体验店")</f>
        <v>0</v>
      </c>
      <c r="AE1547" s="99">
        <f>COUNTIFS(通讯通路门店!$S:$S,$G1547,通讯通路门店!$J:$J,"其他品牌专卖店")</f>
        <v>0</v>
      </c>
      <c r="AF1547" s="99">
        <f>SUMIFS(通讯通路门店!$BI:$BI,通讯通路门店!$S:$S,$G1547)</f>
        <v>0</v>
      </c>
      <c r="AG1547" s="99">
        <f>SUMIFS(通讯通路门店!$BH:$BH,通讯通路门店!$S:$S,$G1547)</f>
        <v>0</v>
      </c>
      <c r="AH1547" s="99">
        <f t="shared" si="121"/>
        <v>0</v>
      </c>
      <c r="AI1547" s="99">
        <f>SUMIFS(通讯通路门店!$BB:$BB,通讯通路门店!$S:$S,$G1547)</f>
        <v>0</v>
      </c>
      <c r="AJ1547" s="99">
        <f>SUMIFS(通讯通路门店!$BE:$BE,通讯通路门店!$S:$S,$G1547)</f>
        <v>0</v>
      </c>
      <c r="AK1547" s="99">
        <f>SUMIFS(通讯通路门店!$BG:$BG,通讯通路门店!$S:$S,$G1547)</f>
        <v>0</v>
      </c>
      <c r="AL1547" s="99">
        <f>SUMIFS(通讯通路门店!$BC:$BC,通讯通路门店!$S:$S,$G1547)</f>
        <v>0</v>
      </c>
      <c r="AM1547" s="99">
        <f>SUMIFS(通讯通路门店!$BD:$BD,通讯通路门店!$S:$S,$G1547)</f>
        <v>0</v>
      </c>
      <c r="AN1547" s="99">
        <f>SUMIFS(通讯通路门店!$BF:$BF,通讯通路门店!$S:$S,$G1547)</f>
        <v>0</v>
      </c>
      <c r="AO1547" s="99">
        <f t="shared" si="122"/>
        <v>0</v>
      </c>
      <c r="AP1547" s="99">
        <f>SUMIFS(通讯通路门店!$K:$K,通讯通路门店!$S:$S,$G1547)</f>
        <v>0</v>
      </c>
      <c r="AQ1547" s="83"/>
      <c r="AR1547" s="99">
        <f>SUMIFS(通讯通路门店!$T:$T,通讯通路门店!$S:$S,$G1547)</f>
        <v>0</v>
      </c>
      <c r="AS1547" s="99">
        <f>SUMIFS(通讯通路门店!$U:$U,通讯通路门店!$S:$S,$G1547)</f>
        <v>0</v>
      </c>
      <c r="AT1547" s="99">
        <f>SUMIFS(通讯通路门店!$V:$V,通讯通路门店!$S:$S,$G1547)</f>
        <v>0</v>
      </c>
      <c r="AU1547" s="99">
        <f>SUMIFS(通讯通路门店!$W:$W,通讯通路门店!$S:$S,$G1547)</f>
        <v>0</v>
      </c>
      <c r="AV1547" s="99">
        <f>SUMIFS(通讯通路门店!$Z:$Z,通讯通路门店!$S:$S,$G1547)</f>
        <v>0</v>
      </c>
      <c r="AW1547" s="99">
        <f>SUMIFS(通讯通路门店!$AB:$AB,通讯通路门店!$S:$S,$G1547)</f>
        <v>0</v>
      </c>
      <c r="AX1547" s="99">
        <f>SUMIFS(通讯通路门店!$X:$X,通讯通路门店!$S:$S,$G1547)</f>
        <v>0</v>
      </c>
      <c r="AY1547" s="99">
        <f>SUMIFS(通讯通路门店!$Y:$Y,通讯通路门店!$S:$S,$G1547)</f>
        <v>0</v>
      </c>
      <c r="AZ1547" s="99">
        <f>SUMIFS(通讯通路门店!$AA:$AA,通讯通路门店!$S:$S,$G1547)</f>
        <v>0</v>
      </c>
      <c r="BA1547" s="99">
        <f t="shared" si="123"/>
        <v>0</v>
      </c>
      <c r="BB1547" s="99">
        <f t="shared" si="124"/>
        <v>0</v>
      </c>
      <c r="BC1547" s="99">
        <f>SUMIFS(通讯通路门店!$W:$W,通讯通路门店!$S:$S,$G1547,通讯通路门店!$J:$J,"荣耀体验店")+SUMIFS(通讯通路门店!$W:$W,通讯通路门店!$S:$S,$G1547,通讯通路门店!$J:$J,"荣耀授权专卖店")</f>
        <v>0</v>
      </c>
      <c r="BD1547" s="99">
        <f>SUMIFS(通讯通路门店!$Z:$Z,通讯通路门店!$S:$S,$G1547,通讯通路门店!$J:$J,"VIVO体验店")</f>
        <v>0</v>
      </c>
      <c r="BE1547" s="99">
        <f>SUMIFS(通讯通路门店!$AB:$AB,通讯通路门店!$S:$S,$G1547,通讯通路门店!$J:$J,"OPPO体验店")</f>
        <v>0</v>
      </c>
      <c r="BF1547" s="99">
        <f>SUMIFS(通讯通路门店!$X:$X,通讯通路门店!$S:$S,$G1547,通讯通路门店!$J:$J,"华为授权体验店")+SUMIFS(通讯通路门店!$AA:$AA,通讯通路门店!$S:$S,$G1547,通讯通路门店!$J:$J,"华为堡垒店")</f>
        <v>0</v>
      </c>
      <c r="BG1547" s="99">
        <f>SUMIFS(通讯通路门店!$Y:$Y,通讯通路门店!$S:$S,$G1547,通讯通路门店!$J:$J,"小米体验店")</f>
        <v>0</v>
      </c>
      <c r="BH1547" s="99">
        <f>SUMIFS(通讯通路门店!$AA:$AA,通讯通路门店!$S:$S,$G1547,通讯通路门店!$J:$J,"苹果体验店")</f>
        <v>0</v>
      </c>
      <c r="BI1547" s="99">
        <f>SUMIFS(通讯通路门店!$K:$K,通讯通路门店!$S:$S,$G1547,通讯通路门店!$J:$J,"其他品牌专卖店")</f>
        <v>0</v>
      </c>
      <c r="BJ1547" s="99">
        <f>SUMIFS(通讯通路门店!$AC:$AC,通讯通路门店!$S:$S,$G1547)</f>
        <v>0</v>
      </c>
      <c r="BK1547" s="99">
        <f>SUMIFS(通讯通路门店!$AD:$AD,通讯通路门店!$S:$S,$G1547)</f>
        <v>0</v>
      </c>
      <c r="BL1547" s="99">
        <f>SUMIFS(通讯通路门店!$AE:$AE,通讯通路门店!$S:$S,$G1547)</f>
        <v>0</v>
      </c>
      <c r="BM1547" s="99">
        <f>SUMIFS(通讯通路门店!$AF:$AF,通讯通路门店!$S:$S,$G1547)</f>
        <v>0</v>
      </c>
      <c r="BN1547" s="99">
        <f>SUMIFS(通讯通路门店!$AG:$AG,通讯通路门店!$S:$S,$G1547)</f>
        <v>0</v>
      </c>
      <c r="BO1547" s="99">
        <f>SUMIFS(通讯通路门店!$AH:$AH,通讯通路门店!$S:$S,$G1547)</f>
        <v>0</v>
      </c>
      <c r="BP1547" s="99">
        <f>SUMIFS(通讯通路门店!$AI:$AI,通讯通路门店!$S:$S,$G1547)</f>
        <v>0</v>
      </c>
      <c r="BQ1547" s="83"/>
    </row>
    <row r="1548" spans="1:69">
      <c r="A1548" s="99" t="str">
        <f>IFERROR(_xlfn.XLOOKUP($G1548,通讯通路门店!$S$4:$S$993933,通讯通路门店!$A$4:$A$993933,0,0),"")</f>
        <v>海南省</v>
      </c>
      <c r="B1548" s="99" t="str">
        <f>IFERROR(_xlfn.XLOOKUP($G1548,通讯通路门店!$S$4:$S$993933,通讯通路门店!$B$4:$B$993933,0,0),"")</f>
        <v>乐东黎族自治县</v>
      </c>
      <c r="C1548" s="99" t="str">
        <f>IFERROR(_xlfn.XLOOKUP($G1548,通讯通路门店!$S$4:$S$993933,通讯通路门店!$C$4:$C$993933,0,0),"")</f>
        <v>乐东黎族自治县</v>
      </c>
      <c r="D1548" s="99" t="str">
        <f>IFERROR(_xlfn.XLOOKUP($G1548,通讯通路门店!$S$4:$S$993933,通讯通路门店!$D$4:$D$993933,0,0),"")</f>
        <v>万冲镇</v>
      </c>
      <c r="E1548" s="83"/>
      <c r="F1548" s="83"/>
      <c r="G1548" s="101"/>
      <c r="H1548" s="102">
        <f>IFERROR(_xlfn.XLOOKUP($G1548,通讯通路门店!$S$4:$S$993933,通讯通路门店!$R$4:$R$993933,0,0),"")</f>
        <v>0</v>
      </c>
      <c r="I1548" s="83"/>
      <c r="J1548" s="83"/>
      <c r="K1548" s="83"/>
      <c r="L1548" s="83"/>
      <c r="M1548" s="83"/>
      <c r="N1548" s="83"/>
      <c r="O1548" s="83"/>
      <c r="P1548" s="83"/>
      <c r="Q1548" s="83"/>
      <c r="R1548" s="83"/>
      <c r="S1548" s="83"/>
      <c r="T1548" s="83"/>
      <c r="U1548" s="99">
        <f>COUNTIF(通讯通路门店!$S:$S,$G1548)</f>
        <v>0</v>
      </c>
      <c r="V1548" s="99">
        <f>COUNTIFS(通讯通路门店!$S:$S,$G1548,通讯通路门店!$J:$J,"综合卖场")</f>
        <v>0</v>
      </c>
      <c r="W1548" s="99">
        <f>SUMIFS(通讯通路门店!$AJ:$AJ,通讯通路门店!$S:$S,通讯客户沙盘!$G1548)</f>
        <v>0</v>
      </c>
      <c r="X1548" s="99">
        <f t="shared" si="120"/>
        <v>0</v>
      </c>
      <c r="Y1548" s="99">
        <f>COUNTIFS(通讯通路门店!$S:$S,$G1548,通讯通路门店!$J:$J,"荣耀体验店")+COUNTIFS(通讯通路门店!$S:$S,$G1548,通讯通路门店!$J:$J,"荣耀授权专卖店")</f>
        <v>0</v>
      </c>
      <c r="Z1548" s="99">
        <f>COUNTIFS(通讯通路门店!$S:$S,$G1548,通讯通路门店!$J:$J,"VIVO体验店")</f>
        <v>0</v>
      </c>
      <c r="AA1548" s="99">
        <f>COUNTIFS(通讯通路门店!$S:$S,$G1548,通讯通路门店!$J:$J,"OPPO体验店")</f>
        <v>0</v>
      </c>
      <c r="AB1548" s="99">
        <f>COUNTIFS(通讯通路门店!$S:$S,$G1548,通讯通路门店!$J:$J,"华为授权体验店")+COUNTIFS(通讯通路门店!$S:$S,$G1548,通讯通路门店!$J:$J,"华为堡垒店")</f>
        <v>0</v>
      </c>
      <c r="AC1548" s="99">
        <f>COUNTIFS(通讯通路门店!$S:$S,$G1548,通讯通路门店!$J:$J,"小米体验店")</f>
        <v>0</v>
      </c>
      <c r="AD1548" s="99">
        <f>COUNTIFS(通讯通路门店!$S:$S,$G1548,通讯通路门店!$J:$J,"苹果体验店")</f>
        <v>0</v>
      </c>
      <c r="AE1548" s="99">
        <f>COUNTIFS(通讯通路门店!$S:$S,$G1548,通讯通路门店!$J:$J,"其他品牌专卖店")</f>
        <v>0</v>
      </c>
      <c r="AF1548" s="99">
        <f>SUMIFS(通讯通路门店!$BI:$BI,通讯通路门店!$S:$S,$G1548)</f>
        <v>0</v>
      </c>
      <c r="AG1548" s="99">
        <f>SUMIFS(通讯通路门店!$BH:$BH,通讯通路门店!$S:$S,$G1548)</f>
        <v>0</v>
      </c>
      <c r="AH1548" s="99">
        <f t="shared" si="121"/>
        <v>0</v>
      </c>
      <c r="AI1548" s="99">
        <f>SUMIFS(通讯通路门店!$BB:$BB,通讯通路门店!$S:$S,$G1548)</f>
        <v>0</v>
      </c>
      <c r="AJ1548" s="99">
        <f>SUMIFS(通讯通路门店!$BE:$BE,通讯通路门店!$S:$S,$G1548)</f>
        <v>0</v>
      </c>
      <c r="AK1548" s="99">
        <f>SUMIFS(通讯通路门店!$BG:$BG,通讯通路门店!$S:$S,$G1548)</f>
        <v>0</v>
      </c>
      <c r="AL1548" s="99">
        <f>SUMIFS(通讯通路门店!$BC:$BC,通讯通路门店!$S:$S,$G1548)</f>
        <v>0</v>
      </c>
      <c r="AM1548" s="99">
        <f>SUMIFS(通讯通路门店!$BD:$BD,通讯通路门店!$S:$S,$G1548)</f>
        <v>0</v>
      </c>
      <c r="AN1548" s="99">
        <f>SUMIFS(通讯通路门店!$BF:$BF,通讯通路门店!$S:$S,$G1548)</f>
        <v>0</v>
      </c>
      <c r="AO1548" s="99">
        <f t="shared" si="122"/>
        <v>0</v>
      </c>
      <c r="AP1548" s="99">
        <f>SUMIFS(通讯通路门店!$K:$K,通讯通路门店!$S:$S,$G1548)</f>
        <v>0</v>
      </c>
      <c r="AQ1548" s="83"/>
      <c r="AR1548" s="99">
        <f>SUMIFS(通讯通路门店!$T:$T,通讯通路门店!$S:$S,$G1548)</f>
        <v>0</v>
      </c>
      <c r="AS1548" s="99">
        <f>SUMIFS(通讯通路门店!$U:$U,通讯通路门店!$S:$S,$G1548)</f>
        <v>0</v>
      </c>
      <c r="AT1548" s="99">
        <f>SUMIFS(通讯通路门店!$V:$V,通讯通路门店!$S:$S,$G1548)</f>
        <v>0</v>
      </c>
      <c r="AU1548" s="99">
        <f>SUMIFS(通讯通路门店!$W:$W,通讯通路门店!$S:$S,$G1548)</f>
        <v>0</v>
      </c>
      <c r="AV1548" s="99">
        <f>SUMIFS(通讯通路门店!$Z:$Z,通讯通路门店!$S:$S,$G1548)</f>
        <v>0</v>
      </c>
      <c r="AW1548" s="99">
        <f>SUMIFS(通讯通路门店!$AB:$AB,通讯通路门店!$S:$S,$G1548)</f>
        <v>0</v>
      </c>
      <c r="AX1548" s="99">
        <f>SUMIFS(通讯通路门店!$X:$X,通讯通路门店!$S:$S,$G1548)</f>
        <v>0</v>
      </c>
      <c r="AY1548" s="99">
        <f>SUMIFS(通讯通路门店!$Y:$Y,通讯通路门店!$S:$S,$G1548)</f>
        <v>0</v>
      </c>
      <c r="AZ1548" s="99">
        <f>SUMIFS(通讯通路门店!$AA:$AA,通讯通路门店!$S:$S,$G1548)</f>
        <v>0</v>
      </c>
      <c r="BA1548" s="99">
        <f t="shared" si="123"/>
        <v>0</v>
      </c>
      <c r="BB1548" s="99">
        <f t="shared" si="124"/>
        <v>0</v>
      </c>
      <c r="BC1548" s="99">
        <f>SUMIFS(通讯通路门店!$W:$W,通讯通路门店!$S:$S,$G1548,通讯通路门店!$J:$J,"荣耀体验店")+SUMIFS(通讯通路门店!$W:$W,通讯通路门店!$S:$S,$G1548,通讯通路门店!$J:$J,"荣耀授权专卖店")</f>
        <v>0</v>
      </c>
      <c r="BD1548" s="99">
        <f>SUMIFS(通讯通路门店!$Z:$Z,通讯通路门店!$S:$S,$G1548,通讯通路门店!$J:$J,"VIVO体验店")</f>
        <v>0</v>
      </c>
      <c r="BE1548" s="99">
        <f>SUMIFS(通讯通路门店!$AB:$AB,通讯通路门店!$S:$S,$G1548,通讯通路门店!$J:$J,"OPPO体验店")</f>
        <v>0</v>
      </c>
      <c r="BF1548" s="99">
        <f>SUMIFS(通讯通路门店!$X:$X,通讯通路门店!$S:$S,$G1548,通讯通路门店!$J:$J,"华为授权体验店")+SUMIFS(通讯通路门店!$AA:$AA,通讯通路门店!$S:$S,$G1548,通讯通路门店!$J:$J,"华为堡垒店")</f>
        <v>0</v>
      </c>
      <c r="BG1548" s="99">
        <f>SUMIFS(通讯通路门店!$Y:$Y,通讯通路门店!$S:$S,$G1548,通讯通路门店!$J:$J,"小米体验店")</f>
        <v>0</v>
      </c>
      <c r="BH1548" s="99">
        <f>SUMIFS(通讯通路门店!$AA:$AA,通讯通路门店!$S:$S,$G1548,通讯通路门店!$J:$J,"苹果体验店")</f>
        <v>0</v>
      </c>
      <c r="BI1548" s="99">
        <f>SUMIFS(通讯通路门店!$K:$K,通讯通路门店!$S:$S,$G1548,通讯通路门店!$J:$J,"其他品牌专卖店")</f>
        <v>0</v>
      </c>
      <c r="BJ1548" s="99">
        <f>SUMIFS(通讯通路门店!$AC:$AC,通讯通路门店!$S:$S,$G1548)</f>
        <v>0</v>
      </c>
      <c r="BK1548" s="99">
        <f>SUMIFS(通讯通路门店!$AD:$AD,通讯通路门店!$S:$S,$G1548)</f>
        <v>0</v>
      </c>
      <c r="BL1548" s="99">
        <f>SUMIFS(通讯通路门店!$AE:$AE,通讯通路门店!$S:$S,$G1548)</f>
        <v>0</v>
      </c>
      <c r="BM1548" s="99">
        <f>SUMIFS(通讯通路门店!$AF:$AF,通讯通路门店!$S:$S,$G1548)</f>
        <v>0</v>
      </c>
      <c r="BN1548" s="99">
        <f>SUMIFS(通讯通路门店!$AG:$AG,通讯通路门店!$S:$S,$G1548)</f>
        <v>0</v>
      </c>
      <c r="BO1548" s="99">
        <f>SUMIFS(通讯通路门店!$AH:$AH,通讯通路门店!$S:$S,$G1548)</f>
        <v>0</v>
      </c>
      <c r="BP1548" s="99">
        <f>SUMIFS(通讯通路门店!$AI:$AI,通讯通路门店!$S:$S,$G1548)</f>
        <v>0</v>
      </c>
      <c r="BQ1548" s="83"/>
    </row>
    <row r="1549" spans="1:69">
      <c r="A1549" s="99" t="str">
        <f>IFERROR(_xlfn.XLOOKUP($G1549,通讯通路门店!$S$4:$S$993933,通讯通路门店!$A$4:$A$993933,0,0),"")</f>
        <v>海南省</v>
      </c>
      <c r="B1549" s="99" t="str">
        <f>IFERROR(_xlfn.XLOOKUP($G1549,通讯通路门店!$S$4:$S$993933,通讯通路门店!$B$4:$B$993933,0,0),"")</f>
        <v>乐东黎族自治县</v>
      </c>
      <c r="C1549" s="99" t="str">
        <f>IFERROR(_xlfn.XLOOKUP($G1549,通讯通路门店!$S$4:$S$993933,通讯通路门店!$C$4:$C$993933,0,0),"")</f>
        <v>乐东黎族自治县</v>
      </c>
      <c r="D1549" s="99" t="str">
        <f>IFERROR(_xlfn.XLOOKUP($G1549,通讯通路门店!$S$4:$S$993933,通讯通路门店!$D$4:$D$993933,0,0),"")</f>
        <v>万冲镇</v>
      </c>
      <c r="E1549" s="83"/>
      <c r="F1549" s="83"/>
      <c r="G1549" s="101"/>
      <c r="H1549" s="102">
        <f>IFERROR(_xlfn.XLOOKUP($G1549,通讯通路门店!$S$4:$S$993933,通讯通路门店!$R$4:$R$993933,0,0),"")</f>
        <v>0</v>
      </c>
      <c r="I1549" s="83"/>
      <c r="J1549" s="83"/>
      <c r="K1549" s="83"/>
      <c r="L1549" s="83"/>
      <c r="M1549" s="83"/>
      <c r="N1549" s="83"/>
      <c r="O1549" s="83"/>
      <c r="P1549" s="83"/>
      <c r="Q1549" s="83"/>
      <c r="R1549" s="83"/>
      <c r="S1549" s="83"/>
      <c r="T1549" s="83"/>
      <c r="U1549" s="99">
        <f>COUNTIF(通讯通路门店!$S:$S,$G1549)</f>
        <v>0</v>
      </c>
      <c r="V1549" s="99">
        <f>COUNTIFS(通讯通路门店!$S:$S,$G1549,通讯通路门店!$J:$J,"综合卖场")</f>
        <v>0</v>
      </c>
      <c r="W1549" s="99">
        <f>SUMIFS(通讯通路门店!$AJ:$AJ,通讯通路门店!$S:$S,通讯客户沙盘!$G1549)</f>
        <v>0</v>
      </c>
      <c r="X1549" s="99">
        <f t="shared" si="120"/>
        <v>0</v>
      </c>
      <c r="Y1549" s="99">
        <f>COUNTIFS(通讯通路门店!$S:$S,$G1549,通讯通路门店!$J:$J,"荣耀体验店")+COUNTIFS(通讯通路门店!$S:$S,$G1549,通讯通路门店!$J:$J,"荣耀授权专卖店")</f>
        <v>0</v>
      </c>
      <c r="Z1549" s="99">
        <f>COUNTIFS(通讯通路门店!$S:$S,$G1549,通讯通路门店!$J:$J,"VIVO体验店")</f>
        <v>0</v>
      </c>
      <c r="AA1549" s="99">
        <f>COUNTIFS(通讯通路门店!$S:$S,$G1549,通讯通路门店!$J:$J,"OPPO体验店")</f>
        <v>0</v>
      </c>
      <c r="AB1549" s="99">
        <f>COUNTIFS(通讯通路门店!$S:$S,$G1549,通讯通路门店!$J:$J,"华为授权体验店")+COUNTIFS(通讯通路门店!$S:$S,$G1549,通讯通路门店!$J:$J,"华为堡垒店")</f>
        <v>0</v>
      </c>
      <c r="AC1549" s="99">
        <f>COUNTIFS(通讯通路门店!$S:$S,$G1549,通讯通路门店!$J:$J,"小米体验店")</f>
        <v>0</v>
      </c>
      <c r="AD1549" s="99">
        <f>COUNTIFS(通讯通路门店!$S:$S,$G1549,通讯通路门店!$J:$J,"苹果体验店")</f>
        <v>0</v>
      </c>
      <c r="AE1549" s="99">
        <f>COUNTIFS(通讯通路门店!$S:$S,$G1549,通讯通路门店!$J:$J,"其他品牌专卖店")</f>
        <v>0</v>
      </c>
      <c r="AF1549" s="99">
        <f>SUMIFS(通讯通路门店!$BI:$BI,通讯通路门店!$S:$S,$G1549)</f>
        <v>0</v>
      </c>
      <c r="AG1549" s="99">
        <f>SUMIFS(通讯通路门店!$BH:$BH,通讯通路门店!$S:$S,$G1549)</f>
        <v>0</v>
      </c>
      <c r="AH1549" s="99">
        <f t="shared" si="121"/>
        <v>0</v>
      </c>
      <c r="AI1549" s="99">
        <f>SUMIFS(通讯通路门店!$BB:$BB,通讯通路门店!$S:$S,$G1549)</f>
        <v>0</v>
      </c>
      <c r="AJ1549" s="99">
        <f>SUMIFS(通讯通路门店!$BE:$BE,通讯通路门店!$S:$S,$G1549)</f>
        <v>0</v>
      </c>
      <c r="AK1549" s="99">
        <f>SUMIFS(通讯通路门店!$BG:$BG,通讯通路门店!$S:$S,$G1549)</f>
        <v>0</v>
      </c>
      <c r="AL1549" s="99">
        <f>SUMIFS(通讯通路门店!$BC:$BC,通讯通路门店!$S:$S,$G1549)</f>
        <v>0</v>
      </c>
      <c r="AM1549" s="99">
        <f>SUMIFS(通讯通路门店!$BD:$BD,通讯通路门店!$S:$S,$G1549)</f>
        <v>0</v>
      </c>
      <c r="AN1549" s="99">
        <f>SUMIFS(通讯通路门店!$BF:$BF,通讯通路门店!$S:$S,$G1549)</f>
        <v>0</v>
      </c>
      <c r="AO1549" s="99">
        <f t="shared" si="122"/>
        <v>0</v>
      </c>
      <c r="AP1549" s="99">
        <f>SUMIFS(通讯通路门店!$K:$K,通讯通路门店!$S:$S,$G1549)</f>
        <v>0</v>
      </c>
      <c r="AQ1549" s="83"/>
      <c r="AR1549" s="99">
        <f>SUMIFS(通讯通路门店!$T:$T,通讯通路门店!$S:$S,$G1549)</f>
        <v>0</v>
      </c>
      <c r="AS1549" s="99">
        <f>SUMIFS(通讯通路门店!$U:$U,通讯通路门店!$S:$S,$G1549)</f>
        <v>0</v>
      </c>
      <c r="AT1549" s="99">
        <f>SUMIFS(通讯通路门店!$V:$V,通讯通路门店!$S:$S,$G1549)</f>
        <v>0</v>
      </c>
      <c r="AU1549" s="99">
        <f>SUMIFS(通讯通路门店!$W:$W,通讯通路门店!$S:$S,$G1549)</f>
        <v>0</v>
      </c>
      <c r="AV1549" s="99">
        <f>SUMIFS(通讯通路门店!$Z:$Z,通讯通路门店!$S:$S,$G1549)</f>
        <v>0</v>
      </c>
      <c r="AW1549" s="99">
        <f>SUMIFS(通讯通路门店!$AB:$AB,通讯通路门店!$S:$S,$G1549)</f>
        <v>0</v>
      </c>
      <c r="AX1549" s="99">
        <f>SUMIFS(通讯通路门店!$X:$X,通讯通路门店!$S:$S,$G1549)</f>
        <v>0</v>
      </c>
      <c r="AY1549" s="99">
        <f>SUMIFS(通讯通路门店!$Y:$Y,通讯通路门店!$S:$S,$G1549)</f>
        <v>0</v>
      </c>
      <c r="AZ1549" s="99">
        <f>SUMIFS(通讯通路门店!$AA:$AA,通讯通路门店!$S:$S,$G1549)</f>
        <v>0</v>
      </c>
      <c r="BA1549" s="99">
        <f t="shared" si="123"/>
        <v>0</v>
      </c>
      <c r="BB1549" s="99">
        <f t="shared" si="124"/>
        <v>0</v>
      </c>
      <c r="BC1549" s="99">
        <f>SUMIFS(通讯通路门店!$W:$W,通讯通路门店!$S:$S,$G1549,通讯通路门店!$J:$J,"荣耀体验店")+SUMIFS(通讯通路门店!$W:$W,通讯通路门店!$S:$S,$G1549,通讯通路门店!$J:$J,"荣耀授权专卖店")</f>
        <v>0</v>
      </c>
      <c r="BD1549" s="99">
        <f>SUMIFS(通讯通路门店!$Z:$Z,通讯通路门店!$S:$S,$G1549,通讯通路门店!$J:$J,"VIVO体验店")</f>
        <v>0</v>
      </c>
      <c r="BE1549" s="99">
        <f>SUMIFS(通讯通路门店!$AB:$AB,通讯通路门店!$S:$S,$G1549,通讯通路门店!$J:$J,"OPPO体验店")</f>
        <v>0</v>
      </c>
      <c r="BF1549" s="99">
        <f>SUMIFS(通讯通路门店!$X:$X,通讯通路门店!$S:$S,$G1549,通讯通路门店!$J:$J,"华为授权体验店")+SUMIFS(通讯通路门店!$AA:$AA,通讯通路门店!$S:$S,$G1549,通讯通路门店!$J:$J,"华为堡垒店")</f>
        <v>0</v>
      </c>
      <c r="BG1549" s="99">
        <f>SUMIFS(通讯通路门店!$Y:$Y,通讯通路门店!$S:$S,$G1549,通讯通路门店!$J:$J,"小米体验店")</f>
        <v>0</v>
      </c>
      <c r="BH1549" s="99">
        <f>SUMIFS(通讯通路门店!$AA:$AA,通讯通路门店!$S:$S,$G1549,通讯通路门店!$J:$J,"苹果体验店")</f>
        <v>0</v>
      </c>
      <c r="BI1549" s="99">
        <f>SUMIFS(通讯通路门店!$K:$K,通讯通路门店!$S:$S,$G1549,通讯通路门店!$J:$J,"其他品牌专卖店")</f>
        <v>0</v>
      </c>
      <c r="BJ1549" s="99">
        <f>SUMIFS(通讯通路门店!$AC:$AC,通讯通路门店!$S:$S,$G1549)</f>
        <v>0</v>
      </c>
      <c r="BK1549" s="99">
        <f>SUMIFS(通讯通路门店!$AD:$AD,通讯通路门店!$S:$S,$G1549)</f>
        <v>0</v>
      </c>
      <c r="BL1549" s="99">
        <f>SUMIFS(通讯通路门店!$AE:$AE,通讯通路门店!$S:$S,$G1549)</f>
        <v>0</v>
      </c>
      <c r="BM1549" s="99">
        <f>SUMIFS(通讯通路门店!$AF:$AF,通讯通路门店!$S:$S,$G1549)</f>
        <v>0</v>
      </c>
      <c r="BN1549" s="99">
        <f>SUMIFS(通讯通路门店!$AG:$AG,通讯通路门店!$S:$S,$G1549)</f>
        <v>0</v>
      </c>
      <c r="BO1549" s="99">
        <f>SUMIFS(通讯通路门店!$AH:$AH,通讯通路门店!$S:$S,$G1549)</f>
        <v>0</v>
      </c>
      <c r="BP1549" s="99">
        <f>SUMIFS(通讯通路门店!$AI:$AI,通讯通路门店!$S:$S,$G1549)</f>
        <v>0</v>
      </c>
      <c r="BQ1549" s="83"/>
    </row>
    <row r="1550" spans="1:69">
      <c r="A1550" s="99" t="str">
        <f>IFERROR(_xlfn.XLOOKUP($G1550,通讯通路门店!$S$4:$S$993933,通讯通路门店!$A$4:$A$993933,0,0),"")</f>
        <v>海南省</v>
      </c>
      <c r="B1550" s="99" t="str">
        <f>IFERROR(_xlfn.XLOOKUP($G1550,通讯通路门店!$S$4:$S$993933,通讯通路门店!$B$4:$B$993933,0,0),"")</f>
        <v>乐东黎族自治县</v>
      </c>
      <c r="C1550" s="99" t="str">
        <f>IFERROR(_xlfn.XLOOKUP($G1550,通讯通路门店!$S$4:$S$993933,通讯通路门店!$C$4:$C$993933,0,0),"")</f>
        <v>乐东黎族自治县</v>
      </c>
      <c r="D1550" s="99" t="str">
        <f>IFERROR(_xlfn.XLOOKUP($G1550,通讯通路门店!$S$4:$S$993933,通讯通路门店!$D$4:$D$993933,0,0),"")</f>
        <v>万冲镇</v>
      </c>
      <c r="E1550" s="83"/>
      <c r="F1550" s="83"/>
      <c r="G1550" s="101"/>
      <c r="H1550" s="102">
        <f>IFERROR(_xlfn.XLOOKUP($G1550,通讯通路门店!$S$4:$S$993933,通讯通路门店!$R$4:$R$993933,0,0),"")</f>
        <v>0</v>
      </c>
      <c r="I1550" s="83"/>
      <c r="J1550" s="83"/>
      <c r="K1550" s="83"/>
      <c r="L1550" s="83"/>
      <c r="M1550" s="83"/>
      <c r="N1550" s="83"/>
      <c r="O1550" s="83"/>
      <c r="P1550" s="83"/>
      <c r="Q1550" s="83"/>
      <c r="R1550" s="83"/>
      <c r="S1550" s="83"/>
      <c r="T1550" s="83"/>
      <c r="U1550" s="99">
        <f>COUNTIF(通讯通路门店!$S:$S,$G1550)</f>
        <v>0</v>
      </c>
      <c r="V1550" s="99">
        <f>COUNTIFS(通讯通路门店!$S:$S,$G1550,通讯通路门店!$J:$J,"综合卖场")</f>
        <v>0</v>
      </c>
      <c r="W1550" s="99">
        <f>SUMIFS(通讯通路门店!$AJ:$AJ,通讯通路门店!$S:$S,通讯客户沙盘!$G1550)</f>
        <v>0</v>
      </c>
      <c r="X1550" s="99">
        <f t="shared" si="120"/>
        <v>0</v>
      </c>
      <c r="Y1550" s="99">
        <f>COUNTIFS(通讯通路门店!$S:$S,$G1550,通讯通路门店!$J:$J,"荣耀体验店")+COUNTIFS(通讯通路门店!$S:$S,$G1550,通讯通路门店!$J:$J,"荣耀授权专卖店")</f>
        <v>0</v>
      </c>
      <c r="Z1550" s="99">
        <f>COUNTIFS(通讯通路门店!$S:$S,$G1550,通讯通路门店!$J:$J,"VIVO体验店")</f>
        <v>0</v>
      </c>
      <c r="AA1550" s="99">
        <f>COUNTIFS(通讯通路门店!$S:$S,$G1550,通讯通路门店!$J:$J,"OPPO体验店")</f>
        <v>0</v>
      </c>
      <c r="AB1550" s="99">
        <f>COUNTIFS(通讯通路门店!$S:$S,$G1550,通讯通路门店!$J:$J,"华为授权体验店")+COUNTIFS(通讯通路门店!$S:$S,$G1550,通讯通路门店!$J:$J,"华为堡垒店")</f>
        <v>0</v>
      </c>
      <c r="AC1550" s="99">
        <f>COUNTIFS(通讯通路门店!$S:$S,$G1550,通讯通路门店!$J:$J,"小米体验店")</f>
        <v>0</v>
      </c>
      <c r="AD1550" s="99">
        <f>COUNTIFS(通讯通路门店!$S:$S,$G1550,通讯通路门店!$J:$J,"苹果体验店")</f>
        <v>0</v>
      </c>
      <c r="AE1550" s="99">
        <f>COUNTIFS(通讯通路门店!$S:$S,$G1550,通讯通路门店!$J:$J,"其他品牌专卖店")</f>
        <v>0</v>
      </c>
      <c r="AF1550" s="99">
        <f>SUMIFS(通讯通路门店!$BI:$BI,通讯通路门店!$S:$S,$G1550)</f>
        <v>0</v>
      </c>
      <c r="AG1550" s="99">
        <f>SUMIFS(通讯通路门店!$BH:$BH,通讯通路门店!$S:$S,$G1550)</f>
        <v>0</v>
      </c>
      <c r="AH1550" s="99">
        <f t="shared" si="121"/>
        <v>0</v>
      </c>
      <c r="AI1550" s="99">
        <f>SUMIFS(通讯通路门店!$BB:$BB,通讯通路门店!$S:$S,$G1550)</f>
        <v>0</v>
      </c>
      <c r="AJ1550" s="99">
        <f>SUMIFS(通讯通路门店!$BE:$BE,通讯通路门店!$S:$S,$G1550)</f>
        <v>0</v>
      </c>
      <c r="AK1550" s="99">
        <f>SUMIFS(通讯通路门店!$BG:$BG,通讯通路门店!$S:$S,$G1550)</f>
        <v>0</v>
      </c>
      <c r="AL1550" s="99">
        <f>SUMIFS(通讯通路门店!$BC:$BC,通讯通路门店!$S:$S,$G1550)</f>
        <v>0</v>
      </c>
      <c r="AM1550" s="99">
        <f>SUMIFS(通讯通路门店!$BD:$BD,通讯通路门店!$S:$S,$G1550)</f>
        <v>0</v>
      </c>
      <c r="AN1550" s="99">
        <f>SUMIFS(通讯通路门店!$BF:$BF,通讯通路门店!$S:$S,$G1550)</f>
        <v>0</v>
      </c>
      <c r="AO1550" s="99">
        <f t="shared" si="122"/>
        <v>0</v>
      </c>
      <c r="AP1550" s="99">
        <f>SUMIFS(通讯通路门店!$K:$K,通讯通路门店!$S:$S,$G1550)</f>
        <v>0</v>
      </c>
      <c r="AQ1550" s="83"/>
      <c r="AR1550" s="99">
        <f>SUMIFS(通讯通路门店!$T:$T,通讯通路门店!$S:$S,$G1550)</f>
        <v>0</v>
      </c>
      <c r="AS1550" s="99">
        <f>SUMIFS(通讯通路门店!$U:$U,通讯通路门店!$S:$S,$G1550)</f>
        <v>0</v>
      </c>
      <c r="AT1550" s="99">
        <f>SUMIFS(通讯通路门店!$V:$V,通讯通路门店!$S:$S,$G1550)</f>
        <v>0</v>
      </c>
      <c r="AU1550" s="99">
        <f>SUMIFS(通讯通路门店!$W:$W,通讯通路门店!$S:$S,$G1550)</f>
        <v>0</v>
      </c>
      <c r="AV1550" s="99">
        <f>SUMIFS(通讯通路门店!$Z:$Z,通讯通路门店!$S:$S,$G1550)</f>
        <v>0</v>
      </c>
      <c r="AW1550" s="99">
        <f>SUMIFS(通讯通路门店!$AB:$AB,通讯通路门店!$S:$S,$G1550)</f>
        <v>0</v>
      </c>
      <c r="AX1550" s="99">
        <f>SUMIFS(通讯通路门店!$X:$X,通讯通路门店!$S:$S,$G1550)</f>
        <v>0</v>
      </c>
      <c r="AY1550" s="99">
        <f>SUMIFS(通讯通路门店!$Y:$Y,通讯通路门店!$S:$S,$G1550)</f>
        <v>0</v>
      </c>
      <c r="AZ1550" s="99">
        <f>SUMIFS(通讯通路门店!$AA:$AA,通讯通路门店!$S:$S,$G1550)</f>
        <v>0</v>
      </c>
      <c r="BA1550" s="99">
        <f t="shared" si="123"/>
        <v>0</v>
      </c>
      <c r="BB1550" s="99">
        <f t="shared" si="124"/>
        <v>0</v>
      </c>
      <c r="BC1550" s="99">
        <f>SUMIFS(通讯通路门店!$W:$W,通讯通路门店!$S:$S,$G1550,通讯通路门店!$J:$J,"荣耀体验店")+SUMIFS(通讯通路门店!$W:$W,通讯通路门店!$S:$S,$G1550,通讯通路门店!$J:$J,"荣耀授权专卖店")</f>
        <v>0</v>
      </c>
      <c r="BD1550" s="99">
        <f>SUMIFS(通讯通路门店!$Z:$Z,通讯通路门店!$S:$S,$G1550,通讯通路门店!$J:$J,"VIVO体验店")</f>
        <v>0</v>
      </c>
      <c r="BE1550" s="99">
        <f>SUMIFS(通讯通路门店!$AB:$AB,通讯通路门店!$S:$S,$G1550,通讯通路门店!$J:$J,"OPPO体验店")</f>
        <v>0</v>
      </c>
      <c r="BF1550" s="99">
        <f>SUMIFS(通讯通路门店!$X:$X,通讯通路门店!$S:$S,$G1550,通讯通路门店!$J:$J,"华为授权体验店")+SUMIFS(通讯通路门店!$AA:$AA,通讯通路门店!$S:$S,$G1550,通讯通路门店!$J:$J,"华为堡垒店")</f>
        <v>0</v>
      </c>
      <c r="BG1550" s="99">
        <f>SUMIFS(通讯通路门店!$Y:$Y,通讯通路门店!$S:$S,$G1550,通讯通路门店!$J:$J,"小米体验店")</f>
        <v>0</v>
      </c>
      <c r="BH1550" s="99">
        <f>SUMIFS(通讯通路门店!$AA:$AA,通讯通路门店!$S:$S,$G1550,通讯通路门店!$J:$J,"苹果体验店")</f>
        <v>0</v>
      </c>
      <c r="BI1550" s="99">
        <f>SUMIFS(通讯通路门店!$K:$K,通讯通路门店!$S:$S,$G1550,通讯通路门店!$J:$J,"其他品牌专卖店")</f>
        <v>0</v>
      </c>
      <c r="BJ1550" s="99">
        <f>SUMIFS(通讯通路门店!$AC:$AC,通讯通路门店!$S:$S,$G1550)</f>
        <v>0</v>
      </c>
      <c r="BK1550" s="99">
        <f>SUMIFS(通讯通路门店!$AD:$AD,通讯通路门店!$S:$S,$G1550)</f>
        <v>0</v>
      </c>
      <c r="BL1550" s="99">
        <f>SUMIFS(通讯通路门店!$AE:$AE,通讯通路门店!$S:$S,$G1550)</f>
        <v>0</v>
      </c>
      <c r="BM1550" s="99">
        <f>SUMIFS(通讯通路门店!$AF:$AF,通讯通路门店!$S:$S,$G1550)</f>
        <v>0</v>
      </c>
      <c r="BN1550" s="99">
        <f>SUMIFS(通讯通路门店!$AG:$AG,通讯通路门店!$S:$S,$G1550)</f>
        <v>0</v>
      </c>
      <c r="BO1550" s="99">
        <f>SUMIFS(通讯通路门店!$AH:$AH,通讯通路门店!$S:$S,$G1550)</f>
        <v>0</v>
      </c>
      <c r="BP1550" s="99">
        <f>SUMIFS(通讯通路门店!$AI:$AI,通讯通路门店!$S:$S,$G1550)</f>
        <v>0</v>
      </c>
      <c r="BQ1550" s="83"/>
    </row>
    <row r="1551" spans="1:69">
      <c r="A1551" s="99" t="str">
        <f>IFERROR(_xlfn.XLOOKUP($G1551,通讯通路门店!$S$4:$S$993933,通讯通路门店!$A$4:$A$993933,0,0),"")</f>
        <v>海南省</v>
      </c>
      <c r="B1551" s="99" t="str">
        <f>IFERROR(_xlfn.XLOOKUP($G1551,通讯通路门店!$S$4:$S$993933,通讯通路门店!$B$4:$B$993933,0,0),"")</f>
        <v>乐东黎族自治县</v>
      </c>
      <c r="C1551" s="99" t="str">
        <f>IFERROR(_xlfn.XLOOKUP($G1551,通讯通路门店!$S$4:$S$993933,通讯通路门店!$C$4:$C$993933,0,0),"")</f>
        <v>乐东黎族自治县</v>
      </c>
      <c r="D1551" s="99" t="str">
        <f>IFERROR(_xlfn.XLOOKUP($G1551,通讯通路门店!$S$4:$S$993933,通讯通路门店!$D$4:$D$993933,0,0),"")</f>
        <v>万冲镇</v>
      </c>
      <c r="E1551" s="83"/>
      <c r="F1551" s="83"/>
      <c r="G1551" s="101"/>
      <c r="H1551" s="102">
        <f>IFERROR(_xlfn.XLOOKUP($G1551,通讯通路门店!$S$4:$S$993933,通讯通路门店!$R$4:$R$993933,0,0),"")</f>
        <v>0</v>
      </c>
      <c r="I1551" s="83"/>
      <c r="J1551" s="83"/>
      <c r="K1551" s="83"/>
      <c r="L1551" s="83"/>
      <c r="M1551" s="83"/>
      <c r="N1551" s="83"/>
      <c r="O1551" s="83"/>
      <c r="P1551" s="83"/>
      <c r="Q1551" s="83"/>
      <c r="R1551" s="83"/>
      <c r="S1551" s="83"/>
      <c r="T1551" s="83"/>
      <c r="U1551" s="99">
        <f>COUNTIF(通讯通路门店!$S:$S,$G1551)</f>
        <v>0</v>
      </c>
      <c r="V1551" s="99">
        <f>COUNTIFS(通讯通路门店!$S:$S,$G1551,通讯通路门店!$J:$J,"综合卖场")</f>
        <v>0</v>
      </c>
      <c r="W1551" s="99">
        <f>SUMIFS(通讯通路门店!$AJ:$AJ,通讯通路门店!$S:$S,通讯客户沙盘!$G1551)</f>
        <v>0</v>
      </c>
      <c r="X1551" s="99">
        <f t="shared" si="120"/>
        <v>0</v>
      </c>
      <c r="Y1551" s="99">
        <f>COUNTIFS(通讯通路门店!$S:$S,$G1551,通讯通路门店!$J:$J,"荣耀体验店")+COUNTIFS(通讯通路门店!$S:$S,$G1551,通讯通路门店!$J:$J,"荣耀授权专卖店")</f>
        <v>0</v>
      </c>
      <c r="Z1551" s="99">
        <f>COUNTIFS(通讯通路门店!$S:$S,$G1551,通讯通路门店!$J:$J,"VIVO体验店")</f>
        <v>0</v>
      </c>
      <c r="AA1551" s="99">
        <f>COUNTIFS(通讯通路门店!$S:$S,$G1551,通讯通路门店!$J:$J,"OPPO体验店")</f>
        <v>0</v>
      </c>
      <c r="AB1551" s="99">
        <f>COUNTIFS(通讯通路门店!$S:$S,$G1551,通讯通路门店!$J:$J,"华为授权体验店")+COUNTIFS(通讯通路门店!$S:$S,$G1551,通讯通路门店!$J:$J,"华为堡垒店")</f>
        <v>0</v>
      </c>
      <c r="AC1551" s="99">
        <f>COUNTIFS(通讯通路门店!$S:$S,$G1551,通讯通路门店!$J:$J,"小米体验店")</f>
        <v>0</v>
      </c>
      <c r="AD1551" s="99">
        <f>COUNTIFS(通讯通路门店!$S:$S,$G1551,通讯通路门店!$J:$J,"苹果体验店")</f>
        <v>0</v>
      </c>
      <c r="AE1551" s="99">
        <f>COUNTIFS(通讯通路门店!$S:$S,$G1551,通讯通路门店!$J:$J,"其他品牌专卖店")</f>
        <v>0</v>
      </c>
      <c r="AF1551" s="99">
        <f>SUMIFS(通讯通路门店!$BI:$BI,通讯通路门店!$S:$S,$G1551)</f>
        <v>0</v>
      </c>
      <c r="AG1551" s="99">
        <f>SUMIFS(通讯通路门店!$BH:$BH,通讯通路门店!$S:$S,$G1551)</f>
        <v>0</v>
      </c>
      <c r="AH1551" s="99">
        <f t="shared" si="121"/>
        <v>0</v>
      </c>
      <c r="AI1551" s="99">
        <f>SUMIFS(通讯通路门店!$BB:$BB,通讯通路门店!$S:$S,$G1551)</f>
        <v>0</v>
      </c>
      <c r="AJ1551" s="99">
        <f>SUMIFS(通讯通路门店!$BE:$BE,通讯通路门店!$S:$S,$G1551)</f>
        <v>0</v>
      </c>
      <c r="AK1551" s="99">
        <f>SUMIFS(通讯通路门店!$BG:$BG,通讯通路门店!$S:$S,$G1551)</f>
        <v>0</v>
      </c>
      <c r="AL1551" s="99">
        <f>SUMIFS(通讯通路门店!$BC:$BC,通讯通路门店!$S:$S,$G1551)</f>
        <v>0</v>
      </c>
      <c r="AM1551" s="99">
        <f>SUMIFS(通讯通路门店!$BD:$BD,通讯通路门店!$S:$S,$G1551)</f>
        <v>0</v>
      </c>
      <c r="AN1551" s="99">
        <f>SUMIFS(通讯通路门店!$BF:$BF,通讯通路门店!$S:$S,$G1551)</f>
        <v>0</v>
      </c>
      <c r="AO1551" s="99">
        <f t="shared" si="122"/>
        <v>0</v>
      </c>
      <c r="AP1551" s="99">
        <f>SUMIFS(通讯通路门店!$K:$K,通讯通路门店!$S:$S,$G1551)</f>
        <v>0</v>
      </c>
      <c r="AQ1551" s="83"/>
      <c r="AR1551" s="99">
        <f>SUMIFS(通讯通路门店!$T:$T,通讯通路门店!$S:$S,$G1551)</f>
        <v>0</v>
      </c>
      <c r="AS1551" s="99">
        <f>SUMIFS(通讯通路门店!$U:$U,通讯通路门店!$S:$S,$G1551)</f>
        <v>0</v>
      </c>
      <c r="AT1551" s="99">
        <f>SUMIFS(通讯通路门店!$V:$V,通讯通路门店!$S:$S,$G1551)</f>
        <v>0</v>
      </c>
      <c r="AU1551" s="99">
        <f>SUMIFS(通讯通路门店!$W:$W,通讯通路门店!$S:$S,$G1551)</f>
        <v>0</v>
      </c>
      <c r="AV1551" s="99">
        <f>SUMIFS(通讯通路门店!$Z:$Z,通讯通路门店!$S:$S,$G1551)</f>
        <v>0</v>
      </c>
      <c r="AW1551" s="99">
        <f>SUMIFS(通讯通路门店!$AB:$AB,通讯通路门店!$S:$S,$G1551)</f>
        <v>0</v>
      </c>
      <c r="AX1551" s="99">
        <f>SUMIFS(通讯通路门店!$X:$X,通讯通路门店!$S:$S,$G1551)</f>
        <v>0</v>
      </c>
      <c r="AY1551" s="99">
        <f>SUMIFS(通讯通路门店!$Y:$Y,通讯通路门店!$S:$S,$G1551)</f>
        <v>0</v>
      </c>
      <c r="AZ1551" s="99">
        <f>SUMIFS(通讯通路门店!$AA:$AA,通讯通路门店!$S:$S,$G1551)</f>
        <v>0</v>
      </c>
      <c r="BA1551" s="99">
        <f t="shared" si="123"/>
        <v>0</v>
      </c>
      <c r="BB1551" s="99">
        <f t="shared" si="124"/>
        <v>0</v>
      </c>
      <c r="BC1551" s="99">
        <f>SUMIFS(通讯通路门店!$W:$W,通讯通路门店!$S:$S,$G1551,通讯通路门店!$J:$J,"荣耀体验店")+SUMIFS(通讯通路门店!$W:$W,通讯通路门店!$S:$S,$G1551,通讯通路门店!$J:$J,"荣耀授权专卖店")</f>
        <v>0</v>
      </c>
      <c r="BD1551" s="99">
        <f>SUMIFS(通讯通路门店!$Z:$Z,通讯通路门店!$S:$S,$G1551,通讯通路门店!$J:$J,"VIVO体验店")</f>
        <v>0</v>
      </c>
      <c r="BE1551" s="99">
        <f>SUMIFS(通讯通路门店!$AB:$AB,通讯通路门店!$S:$S,$G1551,通讯通路门店!$J:$J,"OPPO体验店")</f>
        <v>0</v>
      </c>
      <c r="BF1551" s="99">
        <f>SUMIFS(通讯通路门店!$X:$X,通讯通路门店!$S:$S,$G1551,通讯通路门店!$J:$J,"华为授权体验店")+SUMIFS(通讯通路门店!$AA:$AA,通讯通路门店!$S:$S,$G1551,通讯通路门店!$J:$J,"华为堡垒店")</f>
        <v>0</v>
      </c>
      <c r="BG1551" s="99">
        <f>SUMIFS(通讯通路门店!$Y:$Y,通讯通路门店!$S:$S,$G1551,通讯通路门店!$J:$J,"小米体验店")</f>
        <v>0</v>
      </c>
      <c r="BH1551" s="99">
        <f>SUMIFS(通讯通路门店!$AA:$AA,通讯通路门店!$S:$S,$G1551,通讯通路门店!$J:$J,"苹果体验店")</f>
        <v>0</v>
      </c>
      <c r="BI1551" s="99">
        <f>SUMIFS(通讯通路门店!$K:$K,通讯通路门店!$S:$S,$G1551,通讯通路门店!$J:$J,"其他品牌专卖店")</f>
        <v>0</v>
      </c>
      <c r="BJ1551" s="99">
        <f>SUMIFS(通讯通路门店!$AC:$AC,通讯通路门店!$S:$S,$G1551)</f>
        <v>0</v>
      </c>
      <c r="BK1551" s="99">
        <f>SUMIFS(通讯通路门店!$AD:$AD,通讯通路门店!$S:$S,$G1551)</f>
        <v>0</v>
      </c>
      <c r="BL1551" s="99">
        <f>SUMIFS(通讯通路门店!$AE:$AE,通讯通路门店!$S:$S,$G1551)</f>
        <v>0</v>
      </c>
      <c r="BM1551" s="99">
        <f>SUMIFS(通讯通路门店!$AF:$AF,通讯通路门店!$S:$S,$G1551)</f>
        <v>0</v>
      </c>
      <c r="BN1551" s="99">
        <f>SUMIFS(通讯通路门店!$AG:$AG,通讯通路门店!$S:$S,$G1551)</f>
        <v>0</v>
      </c>
      <c r="BO1551" s="99">
        <f>SUMIFS(通讯通路门店!$AH:$AH,通讯通路门店!$S:$S,$G1551)</f>
        <v>0</v>
      </c>
      <c r="BP1551" s="99">
        <f>SUMIFS(通讯通路门店!$AI:$AI,通讯通路门店!$S:$S,$G1551)</f>
        <v>0</v>
      </c>
      <c r="BQ1551" s="83"/>
    </row>
    <row r="1552" spans="1:69">
      <c r="A1552" s="99" t="str">
        <f>IFERROR(_xlfn.XLOOKUP($G1552,通讯通路门店!$S$4:$S$993933,通讯通路门店!$A$4:$A$993933,0,0),"")</f>
        <v>海南省</v>
      </c>
      <c r="B1552" s="99" t="str">
        <f>IFERROR(_xlfn.XLOOKUP($G1552,通讯通路门店!$S$4:$S$993933,通讯通路门店!$B$4:$B$993933,0,0),"")</f>
        <v>乐东黎族自治县</v>
      </c>
      <c r="C1552" s="99" t="str">
        <f>IFERROR(_xlfn.XLOOKUP($G1552,通讯通路门店!$S$4:$S$993933,通讯通路门店!$C$4:$C$993933,0,0),"")</f>
        <v>乐东黎族自治县</v>
      </c>
      <c r="D1552" s="99" t="str">
        <f>IFERROR(_xlfn.XLOOKUP($G1552,通讯通路门店!$S$4:$S$993933,通讯通路门店!$D$4:$D$993933,0,0),"")</f>
        <v>万冲镇</v>
      </c>
      <c r="E1552" s="83"/>
      <c r="F1552" s="83"/>
      <c r="G1552" s="101"/>
      <c r="H1552" s="102">
        <f>IFERROR(_xlfn.XLOOKUP($G1552,通讯通路门店!$S$4:$S$993933,通讯通路门店!$R$4:$R$993933,0,0),"")</f>
        <v>0</v>
      </c>
      <c r="I1552" s="83"/>
      <c r="J1552" s="83"/>
      <c r="K1552" s="83"/>
      <c r="L1552" s="83"/>
      <c r="M1552" s="83"/>
      <c r="N1552" s="83"/>
      <c r="O1552" s="83"/>
      <c r="P1552" s="83"/>
      <c r="Q1552" s="83"/>
      <c r="R1552" s="83"/>
      <c r="S1552" s="83"/>
      <c r="T1552" s="83"/>
      <c r="U1552" s="99">
        <f>COUNTIF(通讯通路门店!$S:$S,$G1552)</f>
        <v>0</v>
      </c>
      <c r="V1552" s="99">
        <f>COUNTIFS(通讯通路门店!$S:$S,$G1552,通讯通路门店!$J:$J,"综合卖场")</f>
        <v>0</v>
      </c>
      <c r="W1552" s="99">
        <f>SUMIFS(通讯通路门店!$AJ:$AJ,通讯通路门店!$S:$S,通讯客户沙盘!$G1552)</f>
        <v>0</v>
      </c>
      <c r="X1552" s="99">
        <f t="shared" si="120"/>
        <v>0</v>
      </c>
      <c r="Y1552" s="99">
        <f>COUNTIFS(通讯通路门店!$S:$S,$G1552,通讯通路门店!$J:$J,"荣耀体验店")+COUNTIFS(通讯通路门店!$S:$S,$G1552,通讯通路门店!$J:$J,"荣耀授权专卖店")</f>
        <v>0</v>
      </c>
      <c r="Z1552" s="99">
        <f>COUNTIFS(通讯通路门店!$S:$S,$G1552,通讯通路门店!$J:$J,"VIVO体验店")</f>
        <v>0</v>
      </c>
      <c r="AA1552" s="99">
        <f>COUNTIFS(通讯通路门店!$S:$S,$G1552,通讯通路门店!$J:$J,"OPPO体验店")</f>
        <v>0</v>
      </c>
      <c r="AB1552" s="99">
        <f>COUNTIFS(通讯通路门店!$S:$S,$G1552,通讯通路门店!$J:$J,"华为授权体验店")+COUNTIFS(通讯通路门店!$S:$S,$G1552,通讯通路门店!$J:$J,"华为堡垒店")</f>
        <v>0</v>
      </c>
      <c r="AC1552" s="99">
        <f>COUNTIFS(通讯通路门店!$S:$S,$G1552,通讯通路门店!$J:$J,"小米体验店")</f>
        <v>0</v>
      </c>
      <c r="AD1552" s="99">
        <f>COUNTIFS(通讯通路门店!$S:$S,$G1552,通讯通路门店!$J:$J,"苹果体验店")</f>
        <v>0</v>
      </c>
      <c r="AE1552" s="99">
        <f>COUNTIFS(通讯通路门店!$S:$S,$G1552,通讯通路门店!$J:$J,"其他品牌专卖店")</f>
        <v>0</v>
      </c>
      <c r="AF1552" s="99">
        <f>SUMIFS(通讯通路门店!$BI:$BI,通讯通路门店!$S:$S,$G1552)</f>
        <v>0</v>
      </c>
      <c r="AG1552" s="99">
        <f>SUMIFS(通讯通路门店!$BH:$BH,通讯通路门店!$S:$S,$G1552)</f>
        <v>0</v>
      </c>
      <c r="AH1552" s="99">
        <f t="shared" si="121"/>
        <v>0</v>
      </c>
      <c r="AI1552" s="99">
        <f>SUMIFS(通讯通路门店!$BB:$BB,通讯通路门店!$S:$S,$G1552)</f>
        <v>0</v>
      </c>
      <c r="AJ1552" s="99">
        <f>SUMIFS(通讯通路门店!$BE:$BE,通讯通路门店!$S:$S,$G1552)</f>
        <v>0</v>
      </c>
      <c r="AK1552" s="99">
        <f>SUMIFS(通讯通路门店!$BG:$BG,通讯通路门店!$S:$S,$G1552)</f>
        <v>0</v>
      </c>
      <c r="AL1552" s="99">
        <f>SUMIFS(通讯通路门店!$BC:$BC,通讯通路门店!$S:$S,$G1552)</f>
        <v>0</v>
      </c>
      <c r="AM1552" s="99">
        <f>SUMIFS(通讯通路门店!$BD:$BD,通讯通路门店!$S:$S,$G1552)</f>
        <v>0</v>
      </c>
      <c r="AN1552" s="99">
        <f>SUMIFS(通讯通路门店!$BF:$BF,通讯通路门店!$S:$S,$G1552)</f>
        <v>0</v>
      </c>
      <c r="AO1552" s="99">
        <f t="shared" si="122"/>
        <v>0</v>
      </c>
      <c r="AP1552" s="99">
        <f>SUMIFS(通讯通路门店!$K:$K,通讯通路门店!$S:$S,$G1552)</f>
        <v>0</v>
      </c>
      <c r="AQ1552" s="83"/>
      <c r="AR1552" s="99">
        <f>SUMIFS(通讯通路门店!$T:$T,通讯通路门店!$S:$S,$G1552)</f>
        <v>0</v>
      </c>
      <c r="AS1552" s="99">
        <f>SUMIFS(通讯通路门店!$U:$U,通讯通路门店!$S:$S,$G1552)</f>
        <v>0</v>
      </c>
      <c r="AT1552" s="99">
        <f>SUMIFS(通讯通路门店!$V:$V,通讯通路门店!$S:$S,$G1552)</f>
        <v>0</v>
      </c>
      <c r="AU1552" s="99">
        <f>SUMIFS(通讯通路门店!$W:$W,通讯通路门店!$S:$S,$G1552)</f>
        <v>0</v>
      </c>
      <c r="AV1552" s="99">
        <f>SUMIFS(通讯通路门店!$Z:$Z,通讯通路门店!$S:$S,$G1552)</f>
        <v>0</v>
      </c>
      <c r="AW1552" s="99">
        <f>SUMIFS(通讯通路门店!$AB:$AB,通讯通路门店!$S:$S,$G1552)</f>
        <v>0</v>
      </c>
      <c r="AX1552" s="99">
        <f>SUMIFS(通讯通路门店!$X:$X,通讯通路门店!$S:$S,$G1552)</f>
        <v>0</v>
      </c>
      <c r="AY1552" s="99">
        <f>SUMIFS(通讯通路门店!$Y:$Y,通讯通路门店!$S:$S,$G1552)</f>
        <v>0</v>
      </c>
      <c r="AZ1552" s="99">
        <f>SUMIFS(通讯通路门店!$AA:$AA,通讯通路门店!$S:$S,$G1552)</f>
        <v>0</v>
      </c>
      <c r="BA1552" s="99">
        <f t="shared" si="123"/>
        <v>0</v>
      </c>
      <c r="BB1552" s="99">
        <f t="shared" si="124"/>
        <v>0</v>
      </c>
      <c r="BC1552" s="99">
        <f>SUMIFS(通讯通路门店!$W:$W,通讯通路门店!$S:$S,$G1552,通讯通路门店!$J:$J,"荣耀体验店")+SUMIFS(通讯通路门店!$W:$W,通讯通路门店!$S:$S,$G1552,通讯通路门店!$J:$J,"荣耀授权专卖店")</f>
        <v>0</v>
      </c>
      <c r="BD1552" s="99">
        <f>SUMIFS(通讯通路门店!$Z:$Z,通讯通路门店!$S:$S,$G1552,通讯通路门店!$J:$J,"VIVO体验店")</f>
        <v>0</v>
      </c>
      <c r="BE1552" s="99">
        <f>SUMIFS(通讯通路门店!$AB:$AB,通讯通路门店!$S:$S,$G1552,通讯通路门店!$J:$J,"OPPO体验店")</f>
        <v>0</v>
      </c>
      <c r="BF1552" s="99">
        <f>SUMIFS(通讯通路门店!$X:$X,通讯通路门店!$S:$S,$G1552,通讯通路门店!$J:$J,"华为授权体验店")+SUMIFS(通讯通路门店!$AA:$AA,通讯通路门店!$S:$S,$G1552,通讯通路门店!$J:$J,"华为堡垒店")</f>
        <v>0</v>
      </c>
      <c r="BG1552" s="99">
        <f>SUMIFS(通讯通路门店!$Y:$Y,通讯通路门店!$S:$S,$G1552,通讯通路门店!$J:$J,"小米体验店")</f>
        <v>0</v>
      </c>
      <c r="BH1552" s="99">
        <f>SUMIFS(通讯通路门店!$AA:$AA,通讯通路门店!$S:$S,$G1552,通讯通路门店!$J:$J,"苹果体验店")</f>
        <v>0</v>
      </c>
      <c r="BI1552" s="99">
        <f>SUMIFS(通讯通路门店!$K:$K,通讯通路门店!$S:$S,$G1552,通讯通路门店!$J:$J,"其他品牌专卖店")</f>
        <v>0</v>
      </c>
      <c r="BJ1552" s="99">
        <f>SUMIFS(通讯通路门店!$AC:$AC,通讯通路门店!$S:$S,$G1552)</f>
        <v>0</v>
      </c>
      <c r="BK1552" s="99">
        <f>SUMIFS(通讯通路门店!$AD:$AD,通讯通路门店!$S:$S,$G1552)</f>
        <v>0</v>
      </c>
      <c r="BL1552" s="99">
        <f>SUMIFS(通讯通路门店!$AE:$AE,通讯通路门店!$S:$S,$G1552)</f>
        <v>0</v>
      </c>
      <c r="BM1552" s="99">
        <f>SUMIFS(通讯通路门店!$AF:$AF,通讯通路门店!$S:$S,$G1552)</f>
        <v>0</v>
      </c>
      <c r="BN1552" s="99">
        <f>SUMIFS(通讯通路门店!$AG:$AG,通讯通路门店!$S:$S,$G1552)</f>
        <v>0</v>
      </c>
      <c r="BO1552" s="99">
        <f>SUMIFS(通讯通路门店!$AH:$AH,通讯通路门店!$S:$S,$G1552)</f>
        <v>0</v>
      </c>
      <c r="BP1552" s="99">
        <f>SUMIFS(通讯通路门店!$AI:$AI,通讯通路门店!$S:$S,$G1552)</f>
        <v>0</v>
      </c>
      <c r="BQ1552" s="83"/>
    </row>
    <row r="1553" spans="1:69">
      <c r="A1553" s="99" t="str">
        <f>IFERROR(_xlfn.XLOOKUP($G1553,通讯通路门店!$S$4:$S$993933,通讯通路门店!$A$4:$A$993933,0,0),"")</f>
        <v>海南省</v>
      </c>
      <c r="B1553" s="99" t="str">
        <f>IFERROR(_xlfn.XLOOKUP($G1553,通讯通路门店!$S$4:$S$993933,通讯通路门店!$B$4:$B$993933,0,0),"")</f>
        <v>乐东黎族自治县</v>
      </c>
      <c r="C1553" s="99" t="str">
        <f>IFERROR(_xlfn.XLOOKUP($G1553,通讯通路门店!$S$4:$S$993933,通讯通路门店!$C$4:$C$993933,0,0),"")</f>
        <v>乐东黎族自治县</v>
      </c>
      <c r="D1553" s="99" t="str">
        <f>IFERROR(_xlfn.XLOOKUP($G1553,通讯通路门店!$S$4:$S$993933,通讯通路门店!$D$4:$D$993933,0,0),"")</f>
        <v>万冲镇</v>
      </c>
      <c r="E1553" s="83"/>
      <c r="F1553" s="83"/>
      <c r="G1553" s="101"/>
      <c r="H1553" s="102">
        <f>IFERROR(_xlfn.XLOOKUP($G1553,通讯通路门店!$S$4:$S$993933,通讯通路门店!$R$4:$R$993933,0,0),"")</f>
        <v>0</v>
      </c>
      <c r="I1553" s="83"/>
      <c r="J1553" s="83"/>
      <c r="K1553" s="83"/>
      <c r="L1553" s="83"/>
      <c r="M1553" s="83"/>
      <c r="N1553" s="83"/>
      <c r="O1553" s="83"/>
      <c r="P1553" s="83"/>
      <c r="Q1553" s="83"/>
      <c r="R1553" s="83"/>
      <c r="S1553" s="83"/>
      <c r="T1553" s="83"/>
      <c r="U1553" s="99">
        <f>COUNTIF(通讯通路门店!$S:$S,$G1553)</f>
        <v>0</v>
      </c>
      <c r="V1553" s="99">
        <f>COUNTIFS(通讯通路门店!$S:$S,$G1553,通讯通路门店!$J:$J,"综合卖场")</f>
        <v>0</v>
      </c>
      <c r="W1553" s="99">
        <f>SUMIFS(通讯通路门店!$AJ:$AJ,通讯通路门店!$S:$S,通讯客户沙盘!$G1553)</f>
        <v>0</v>
      </c>
      <c r="X1553" s="99">
        <f t="shared" si="120"/>
        <v>0</v>
      </c>
      <c r="Y1553" s="99">
        <f>COUNTIFS(通讯通路门店!$S:$S,$G1553,通讯通路门店!$J:$J,"荣耀体验店")+COUNTIFS(通讯通路门店!$S:$S,$G1553,通讯通路门店!$J:$J,"荣耀授权专卖店")</f>
        <v>0</v>
      </c>
      <c r="Z1553" s="99">
        <f>COUNTIFS(通讯通路门店!$S:$S,$G1553,通讯通路门店!$J:$J,"VIVO体验店")</f>
        <v>0</v>
      </c>
      <c r="AA1553" s="99">
        <f>COUNTIFS(通讯通路门店!$S:$S,$G1553,通讯通路门店!$J:$J,"OPPO体验店")</f>
        <v>0</v>
      </c>
      <c r="AB1553" s="99">
        <f>COUNTIFS(通讯通路门店!$S:$S,$G1553,通讯通路门店!$J:$J,"华为授权体验店")+COUNTIFS(通讯通路门店!$S:$S,$G1553,通讯通路门店!$J:$J,"华为堡垒店")</f>
        <v>0</v>
      </c>
      <c r="AC1553" s="99">
        <f>COUNTIFS(通讯通路门店!$S:$S,$G1553,通讯通路门店!$J:$J,"小米体验店")</f>
        <v>0</v>
      </c>
      <c r="AD1553" s="99">
        <f>COUNTIFS(通讯通路门店!$S:$S,$G1553,通讯通路门店!$J:$J,"苹果体验店")</f>
        <v>0</v>
      </c>
      <c r="AE1553" s="99">
        <f>COUNTIFS(通讯通路门店!$S:$S,$G1553,通讯通路门店!$J:$J,"其他品牌专卖店")</f>
        <v>0</v>
      </c>
      <c r="AF1553" s="99">
        <f>SUMIFS(通讯通路门店!$BI:$BI,通讯通路门店!$S:$S,$G1553)</f>
        <v>0</v>
      </c>
      <c r="AG1553" s="99">
        <f>SUMIFS(通讯通路门店!$BH:$BH,通讯通路门店!$S:$S,$G1553)</f>
        <v>0</v>
      </c>
      <c r="AH1553" s="99">
        <f t="shared" si="121"/>
        <v>0</v>
      </c>
      <c r="AI1553" s="99">
        <f>SUMIFS(通讯通路门店!$BB:$BB,通讯通路门店!$S:$S,$G1553)</f>
        <v>0</v>
      </c>
      <c r="AJ1553" s="99">
        <f>SUMIFS(通讯通路门店!$BE:$BE,通讯通路门店!$S:$S,$G1553)</f>
        <v>0</v>
      </c>
      <c r="AK1553" s="99">
        <f>SUMIFS(通讯通路门店!$BG:$BG,通讯通路门店!$S:$S,$G1553)</f>
        <v>0</v>
      </c>
      <c r="AL1553" s="99">
        <f>SUMIFS(通讯通路门店!$BC:$BC,通讯通路门店!$S:$S,$G1553)</f>
        <v>0</v>
      </c>
      <c r="AM1553" s="99">
        <f>SUMIFS(通讯通路门店!$BD:$BD,通讯通路门店!$S:$S,$G1553)</f>
        <v>0</v>
      </c>
      <c r="AN1553" s="99">
        <f>SUMIFS(通讯通路门店!$BF:$BF,通讯通路门店!$S:$S,$G1553)</f>
        <v>0</v>
      </c>
      <c r="AO1553" s="99">
        <f t="shared" si="122"/>
        <v>0</v>
      </c>
      <c r="AP1553" s="99">
        <f>SUMIFS(通讯通路门店!$K:$K,通讯通路门店!$S:$S,$G1553)</f>
        <v>0</v>
      </c>
      <c r="AQ1553" s="83"/>
      <c r="AR1553" s="99">
        <f>SUMIFS(通讯通路门店!$T:$T,通讯通路门店!$S:$S,$G1553)</f>
        <v>0</v>
      </c>
      <c r="AS1553" s="99">
        <f>SUMIFS(通讯通路门店!$U:$U,通讯通路门店!$S:$S,$G1553)</f>
        <v>0</v>
      </c>
      <c r="AT1553" s="99">
        <f>SUMIFS(通讯通路门店!$V:$V,通讯通路门店!$S:$S,$G1553)</f>
        <v>0</v>
      </c>
      <c r="AU1553" s="99">
        <f>SUMIFS(通讯通路门店!$W:$W,通讯通路门店!$S:$S,$G1553)</f>
        <v>0</v>
      </c>
      <c r="AV1553" s="99">
        <f>SUMIFS(通讯通路门店!$Z:$Z,通讯通路门店!$S:$S,$G1553)</f>
        <v>0</v>
      </c>
      <c r="AW1553" s="99">
        <f>SUMIFS(通讯通路门店!$AB:$AB,通讯通路门店!$S:$S,$G1553)</f>
        <v>0</v>
      </c>
      <c r="AX1553" s="99">
        <f>SUMIFS(通讯通路门店!$X:$X,通讯通路门店!$S:$S,$G1553)</f>
        <v>0</v>
      </c>
      <c r="AY1553" s="99">
        <f>SUMIFS(通讯通路门店!$Y:$Y,通讯通路门店!$S:$S,$G1553)</f>
        <v>0</v>
      </c>
      <c r="AZ1553" s="99">
        <f>SUMIFS(通讯通路门店!$AA:$AA,通讯通路门店!$S:$S,$G1553)</f>
        <v>0</v>
      </c>
      <c r="BA1553" s="99">
        <f t="shared" si="123"/>
        <v>0</v>
      </c>
      <c r="BB1553" s="99">
        <f t="shared" si="124"/>
        <v>0</v>
      </c>
      <c r="BC1553" s="99">
        <f>SUMIFS(通讯通路门店!$W:$W,通讯通路门店!$S:$S,$G1553,通讯通路门店!$J:$J,"荣耀体验店")+SUMIFS(通讯通路门店!$W:$W,通讯通路门店!$S:$S,$G1553,通讯通路门店!$J:$J,"荣耀授权专卖店")</f>
        <v>0</v>
      </c>
      <c r="BD1553" s="99">
        <f>SUMIFS(通讯通路门店!$Z:$Z,通讯通路门店!$S:$S,$G1553,通讯通路门店!$J:$J,"VIVO体验店")</f>
        <v>0</v>
      </c>
      <c r="BE1553" s="99">
        <f>SUMIFS(通讯通路门店!$AB:$AB,通讯通路门店!$S:$S,$G1553,通讯通路门店!$J:$J,"OPPO体验店")</f>
        <v>0</v>
      </c>
      <c r="BF1553" s="99">
        <f>SUMIFS(通讯通路门店!$X:$X,通讯通路门店!$S:$S,$G1553,通讯通路门店!$J:$J,"华为授权体验店")+SUMIFS(通讯通路门店!$AA:$AA,通讯通路门店!$S:$S,$G1553,通讯通路门店!$J:$J,"华为堡垒店")</f>
        <v>0</v>
      </c>
      <c r="BG1553" s="99">
        <f>SUMIFS(通讯通路门店!$Y:$Y,通讯通路门店!$S:$S,$G1553,通讯通路门店!$J:$J,"小米体验店")</f>
        <v>0</v>
      </c>
      <c r="BH1553" s="99">
        <f>SUMIFS(通讯通路门店!$AA:$AA,通讯通路门店!$S:$S,$G1553,通讯通路门店!$J:$J,"苹果体验店")</f>
        <v>0</v>
      </c>
      <c r="BI1553" s="99">
        <f>SUMIFS(通讯通路门店!$K:$K,通讯通路门店!$S:$S,$G1553,通讯通路门店!$J:$J,"其他品牌专卖店")</f>
        <v>0</v>
      </c>
      <c r="BJ1553" s="99">
        <f>SUMIFS(通讯通路门店!$AC:$AC,通讯通路门店!$S:$S,$G1553)</f>
        <v>0</v>
      </c>
      <c r="BK1553" s="99">
        <f>SUMIFS(通讯通路门店!$AD:$AD,通讯通路门店!$S:$S,$G1553)</f>
        <v>0</v>
      </c>
      <c r="BL1553" s="99">
        <f>SUMIFS(通讯通路门店!$AE:$AE,通讯通路门店!$S:$S,$G1553)</f>
        <v>0</v>
      </c>
      <c r="BM1553" s="99">
        <f>SUMIFS(通讯通路门店!$AF:$AF,通讯通路门店!$S:$S,$G1553)</f>
        <v>0</v>
      </c>
      <c r="BN1553" s="99">
        <f>SUMIFS(通讯通路门店!$AG:$AG,通讯通路门店!$S:$S,$G1553)</f>
        <v>0</v>
      </c>
      <c r="BO1553" s="99">
        <f>SUMIFS(通讯通路门店!$AH:$AH,通讯通路门店!$S:$S,$G1553)</f>
        <v>0</v>
      </c>
      <c r="BP1553" s="99">
        <f>SUMIFS(通讯通路门店!$AI:$AI,通讯通路门店!$S:$S,$G1553)</f>
        <v>0</v>
      </c>
      <c r="BQ1553" s="83"/>
    </row>
    <row r="1554" spans="1:69">
      <c r="A1554" s="99" t="str">
        <f>IFERROR(_xlfn.XLOOKUP($G1554,通讯通路门店!$S$4:$S$993933,通讯通路门店!$A$4:$A$993933,0,0),"")</f>
        <v>海南省</v>
      </c>
      <c r="B1554" s="99" t="str">
        <f>IFERROR(_xlfn.XLOOKUP($G1554,通讯通路门店!$S$4:$S$993933,通讯通路门店!$B$4:$B$993933,0,0),"")</f>
        <v>乐东黎族自治县</v>
      </c>
      <c r="C1554" s="99" t="str">
        <f>IFERROR(_xlfn.XLOOKUP($G1554,通讯通路门店!$S$4:$S$993933,通讯通路门店!$C$4:$C$993933,0,0),"")</f>
        <v>乐东黎族自治县</v>
      </c>
      <c r="D1554" s="99" t="str">
        <f>IFERROR(_xlfn.XLOOKUP($G1554,通讯通路门店!$S$4:$S$993933,通讯通路门店!$D$4:$D$993933,0,0),"")</f>
        <v>万冲镇</v>
      </c>
      <c r="E1554" s="83"/>
      <c r="F1554" s="83"/>
      <c r="G1554" s="101"/>
      <c r="H1554" s="102">
        <f>IFERROR(_xlfn.XLOOKUP($G1554,通讯通路门店!$S$4:$S$993933,通讯通路门店!$R$4:$R$993933,0,0),"")</f>
        <v>0</v>
      </c>
      <c r="I1554" s="83"/>
      <c r="J1554" s="83"/>
      <c r="K1554" s="83"/>
      <c r="L1554" s="83"/>
      <c r="M1554" s="83"/>
      <c r="N1554" s="83"/>
      <c r="O1554" s="83"/>
      <c r="P1554" s="83"/>
      <c r="Q1554" s="83"/>
      <c r="R1554" s="83"/>
      <c r="S1554" s="83"/>
      <c r="T1554" s="83"/>
      <c r="U1554" s="99">
        <f>COUNTIF(通讯通路门店!$S:$S,$G1554)</f>
        <v>0</v>
      </c>
      <c r="V1554" s="99">
        <f>COUNTIFS(通讯通路门店!$S:$S,$G1554,通讯通路门店!$J:$J,"综合卖场")</f>
        <v>0</v>
      </c>
      <c r="W1554" s="99">
        <f>SUMIFS(通讯通路门店!$AJ:$AJ,通讯通路门店!$S:$S,通讯客户沙盘!$G1554)</f>
        <v>0</v>
      </c>
      <c r="X1554" s="99">
        <f t="shared" si="120"/>
        <v>0</v>
      </c>
      <c r="Y1554" s="99">
        <f>COUNTIFS(通讯通路门店!$S:$S,$G1554,通讯通路门店!$J:$J,"荣耀体验店")+COUNTIFS(通讯通路门店!$S:$S,$G1554,通讯通路门店!$J:$J,"荣耀授权专卖店")</f>
        <v>0</v>
      </c>
      <c r="Z1554" s="99">
        <f>COUNTIFS(通讯通路门店!$S:$S,$G1554,通讯通路门店!$J:$J,"VIVO体验店")</f>
        <v>0</v>
      </c>
      <c r="AA1554" s="99">
        <f>COUNTIFS(通讯通路门店!$S:$S,$G1554,通讯通路门店!$J:$J,"OPPO体验店")</f>
        <v>0</v>
      </c>
      <c r="AB1554" s="99">
        <f>COUNTIFS(通讯通路门店!$S:$S,$G1554,通讯通路门店!$J:$J,"华为授权体验店")+COUNTIFS(通讯通路门店!$S:$S,$G1554,通讯通路门店!$J:$J,"华为堡垒店")</f>
        <v>0</v>
      </c>
      <c r="AC1554" s="99">
        <f>COUNTIFS(通讯通路门店!$S:$S,$G1554,通讯通路门店!$J:$J,"小米体验店")</f>
        <v>0</v>
      </c>
      <c r="AD1554" s="99">
        <f>COUNTIFS(通讯通路门店!$S:$S,$G1554,通讯通路门店!$J:$J,"苹果体验店")</f>
        <v>0</v>
      </c>
      <c r="AE1554" s="99">
        <f>COUNTIFS(通讯通路门店!$S:$S,$G1554,通讯通路门店!$J:$J,"其他品牌专卖店")</f>
        <v>0</v>
      </c>
      <c r="AF1554" s="99">
        <f>SUMIFS(通讯通路门店!$BI:$BI,通讯通路门店!$S:$S,$G1554)</f>
        <v>0</v>
      </c>
      <c r="AG1554" s="99">
        <f>SUMIFS(通讯通路门店!$BH:$BH,通讯通路门店!$S:$S,$G1554)</f>
        <v>0</v>
      </c>
      <c r="AH1554" s="99">
        <f t="shared" si="121"/>
        <v>0</v>
      </c>
      <c r="AI1554" s="99">
        <f>SUMIFS(通讯通路门店!$BB:$BB,通讯通路门店!$S:$S,$G1554)</f>
        <v>0</v>
      </c>
      <c r="AJ1554" s="99">
        <f>SUMIFS(通讯通路门店!$BE:$BE,通讯通路门店!$S:$S,$G1554)</f>
        <v>0</v>
      </c>
      <c r="AK1554" s="99">
        <f>SUMIFS(通讯通路门店!$BG:$BG,通讯通路门店!$S:$S,$G1554)</f>
        <v>0</v>
      </c>
      <c r="AL1554" s="99">
        <f>SUMIFS(通讯通路门店!$BC:$BC,通讯通路门店!$S:$S,$G1554)</f>
        <v>0</v>
      </c>
      <c r="AM1554" s="99">
        <f>SUMIFS(通讯通路门店!$BD:$BD,通讯通路门店!$S:$S,$G1554)</f>
        <v>0</v>
      </c>
      <c r="AN1554" s="99">
        <f>SUMIFS(通讯通路门店!$BF:$BF,通讯通路门店!$S:$S,$G1554)</f>
        <v>0</v>
      </c>
      <c r="AO1554" s="99">
        <f t="shared" si="122"/>
        <v>0</v>
      </c>
      <c r="AP1554" s="99">
        <f>SUMIFS(通讯通路门店!$K:$K,通讯通路门店!$S:$S,$G1554)</f>
        <v>0</v>
      </c>
      <c r="AQ1554" s="83"/>
      <c r="AR1554" s="99">
        <f>SUMIFS(通讯通路门店!$T:$T,通讯通路门店!$S:$S,$G1554)</f>
        <v>0</v>
      </c>
      <c r="AS1554" s="99">
        <f>SUMIFS(通讯通路门店!$U:$U,通讯通路门店!$S:$S,$G1554)</f>
        <v>0</v>
      </c>
      <c r="AT1554" s="99">
        <f>SUMIFS(通讯通路门店!$V:$V,通讯通路门店!$S:$S,$G1554)</f>
        <v>0</v>
      </c>
      <c r="AU1554" s="99">
        <f>SUMIFS(通讯通路门店!$W:$W,通讯通路门店!$S:$S,$G1554)</f>
        <v>0</v>
      </c>
      <c r="AV1554" s="99">
        <f>SUMIFS(通讯通路门店!$Z:$Z,通讯通路门店!$S:$S,$G1554)</f>
        <v>0</v>
      </c>
      <c r="AW1554" s="99">
        <f>SUMIFS(通讯通路门店!$AB:$AB,通讯通路门店!$S:$S,$G1554)</f>
        <v>0</v>
      </c>
      <c r="AX1554" s="99">
        <f>SUMIFS(通讯通路门店!$X:$X,通讯通路门店!$S:$S,$G1554)</f>
        <v>0</v>
      </c>
      <c r="AY1554" s="99">
        <f>SUMIFS(通讯通路门店!$Y:$Y,通讯通路门店!$S:$S,$G1554)</f>
        <v>0</v>
      </c>
      <c r="AZ1554" s="99">
        <f>SUMIFS(通讯通路门店!$AA:$AA,通讯通路门店!$S:$S,$G1554)</f>
        <v>0</v>
      </c>
      <c r="BA1554" s="99">
        <f t="shared" si="123"/>
        <v>0</v>
      </c>
      <c r="BB1554" s="99">
        <f t="shared" si="124"/>
        <v>0</v>
      </c>
      <c r="BC1554" s="99">
        <f>SUMIFS(通讯通路门店!$W:$W,通讯通路门店!$S:$S,$G1554,通讯通路门店!$J:$J,"荣耀体验店")+SUMIFS(通讯通路门店!$W:$W,通讯通路门店!$S:$S,$G1554,通讯通路门店!$J:$J,"荣耀授权专卖店")</f>
        <v>0</v>
      </c>
      <c r="BD1554" s="99">
        <f>SUMIFS(通讯通路门店!$Z:$Z,通讯通路门店!$S:$S,$G1554,通讯通路门店!$J:$J,"VIVO体验店")</f>
        <v>0</v>
      </c>
      <c r="BE1554" s="99">
        <f>SUMIFS(通讯通路门店!$AB:$AB,通讯通路门店!$S:$S,$G1554,通讯通路门店!$J:$J,"OPPO体验店")</f>
        <v>0</v>
      </c>
      <c r="BF1554" s="99">
        <f>SUMIFS(通讯通路门店!$X:$X,通讯通路门店!$S:$S,$G1554,通讯通路门店!$J:$J,"华为授权体验店")+SUMIFS(通讯通路门店!$AA:$AA,通讯通路门店!$S:$S,$G1554,通讯通路门店!$J:$J,"华为堡垒店")</f>
        <v>0</v>
      </c>
      <c r="BG1554" s="99">
        <f>SUMIFS(通讯通路门店!$Y:$Y,通讯通路门店!$S:$S,$G1554,通讯通路门店!$J:$J,"小米体验店")</f>
        <v>0</v>
      </c>
      <c r="BH1554" s="99">
        <f>SUMIFS(通讯通路门店!$AA:$AA,通讯通路门店!$S:$S,$G1554,通讯通路门店!$J:$J,"苹果体验店")</f>
        <v>0</v>
      </c>
      <c r="BI1554" s="99">
        <f>SUMIFS(通讯通路门店!$K:$K,通讯通路门店!$S:$S,$G1554,通讯通路门店!$J:$J,"其他品牌专卖店")</f>
        <v>0</v>
      </c>
      <c r="BJ1554" s="99">
        <f>SUMIFS(通讯通路门店!$AC:$AC,通讯通路门店!$S:$S,$G1554)</f>
        <v>0</v>
      </c>
      <c r="BK1554" s="99">
        <f>SUMIFS(通讯通路门店!$AD:$AD,通讯通路门店!$S:$S,$G1554)</f>
        <v>0</v>
      </c>
      <c r="BL1554" s="99">
        <f>SUMIFS(通讯通路门店!$AE:$AE,通讯通路门店!$S:$S,$G1554)</f>
        <v>0</v>
      </c>
      <c r="BM1554" s="99">
        <f>SUMIFS(通讯通路门店!$AF:$AF,通讯通路门店!$S:$S,$G1554)</f>
        <v>0</v>
      </c>
      <c r="BN1554" s="99">
        <f>SUMIFS(通讯通路门店!$AG:$AG,通讯通路门店!$S:$S,$G1554)</f>
        <v>0</v>
      </c>
      <c r="BO1554" s="99">
        <f>SUMIFS(通讯通路门店!$AH:$AH,通讯通路门店!$S:$S,$G1554)</f>
        <v>0</v>
      </c>
      <c r="BP1554" s="99">
        <f>SUMIFS(通讯通路门店!$AI:$AI,通讯通路门店!$S:$S,$G1554)</f>
        <v>0</v>
      </c>
      <c r="BQ1554" s="83"/>
    </row>
    <row r="1555" spans="1:69">
      <c r="A1555" s="99" t="str">
        <f>IFERROR(_xlfn.XLOOKUP($G1555,通讯通路门店!$S$4:$S$993933,通讯通路门店!$A$4:$A$993933,0,0),"")</f>
        <v>海南省</v>
      </c>
      <c r="B1555" s="99" t="str">
        <f>IFERROR(_xlfn.XLOOKUP($G1555,通讯通路门店!$S$4:$S$993933,通讯通路门店!$B$4:$B$993933,0,0),"")</f>
        <v>乐东黎族自治县</v>
      </c>
      <c r="C1555" s="99" t="str">
        <f>IFERROR(_xlfn.XLOOKUP($G1555,通讯通路门店!$S$4:$S$993933,通讯通路门店!$C$4:$C$993933,0,0),"")</f>
        <v>乐东黎族自治县</v>
      </c>
      <c r="D1555" s="99" t="str">
        <f>IFERROR(_xlfn.XLOOKUP($G1555,通讯通路门店!$S$4:$S$993933,通讯通路门店!$D$4:$D$993933,0,0),"")</f>
        <v>万冲镇</v>
      </c>
      <c r="E1555" s="83"/>
      <c r="F1555" s="83"/>
      <c r="G1555" s="101"/>
      <c r="H1555" s="102">
        <f>IFERROR(_xlfn.XLOOKUP($G1555,通讯通路门店!$S$4:$S$993933,通讯通路门店!$R$4:$R$993933,0,0),"")</f>
        <v>0</v>
      </c>
      <c r="I1555" s="83"/>
      <c r="J1555" s="83"/>
      <c r="K1555" s="83"/>
      <c r="L1555" s="83"/>
      <c r="M1555" s="83"/>
      <c r="N1555" s="83"/>
      <c r="O1555" s="83"/>
      <c r="P1555" s="83"/>
      <c r="Q1555" s="83"/>
      <c r="R1555" s="83"/>
      <c r="S1555" s="83"/>
      <c r="T1555" s="83"/>
      <c r="U1555" s="99">
        <f>COUNTIF(通讯通路门店!$S:$S,$G1555)</f>
        <v>0</v>
      </c>
      <c r="V1555" s="99">
        <f>COUNTIFS(通讯通路门店!$S:$S,$G1555,通讯通路门店!$J:$J,"综合卖场")</f>
        <v>0</v>
      </c>
      <c r="W1555" s="99">
        <f>SUMIFS(通讯通路门店!$AJ:$AJ,通讯通路门店!$S:$S,通讯客户沙盘!$G1555)</f>
        <v>0</v>
      </c>
      <c r="X1555" s="99">
        <f t="shared" si="120"/>
        <v>0</v>
      </c>
      <c r="Y1555" s="99">
        <f>COUNTIFS(通讯通路门店!$S:$S,$G1555,通讯通路门店!$J:$J,"荣耀体验店")+COUNTIFS(通讯通路门店!$S:$S,$G1555,通讯通路门店!$J:$J,"荣耀授权专卖店")</f>
        <v>0</v>
      </c>
      <c r="Z1555" s="99">
        <f>COUNTIFS(通讯通路门店!$S:$S,$G1555,通讯通路门店!$J:$J,"VIVO体验店")</f>
        <v>0</v>
      </c>
      <c r="AA1555" s="99">
        <f>COUNTIFS(通讯通路门店!$S:$S,$G1555,通讯通路门店!$J:$J,"OPPO体验店")</f>
        <v>0</v>
      </c>
      <c r="AB1555" s="99">
        <f>COUNTIFS(通讯通路门店!$S:$S,$G1555,通讯通路门店!$J:$J,"华为授权体验店")+COUNTIFS(通讯通路门店!$S:$S,$G1555,通讯通路门店!$J:$J,"华为堡垒店")</f>
        <v>0</v>
      </c>
      <c r="AC1555" s="99">
        <f>COUNTIFS(通讯通路门店!$S:$S,$G1555,通讯通路门店!$J:$J,"小米体验店")</f>
        <v>0</v>
      </c>
      <c r="AD1555" s="99">
        <f>COUNTIFS(通讯通路门店!$S:$S,$G1555,通讯通路门店!$J:$J,"苹果体验店")</f>
        <v>0</v>
      </c>
      <c r="AE1555" s="99">
        <f>COUNTIFS(通讯通路门店!$S:$S,$G1555,通讯通路门店!$J:$J,"其他品牌专卖店")</f>
        <v>0</v>
      </c>
      <c r="AF1555" s="99">
        <f>SUMIFS(通讯通路门店!$BI:$BI,通讯通路门店!$S:$S,$G1555)</f>
        <v>0</v>
      </c>
      <c r="AG1555" s="99">
        <f>SUMIFS(通讯通路门店!$BH:$BH,通讯通路门店!$S:$S,$G1555)</f>
        <v>0</v>
      </c>
      <c r="AH1555" s="99">
        <f t="shared" si="121"/>
        <v>0</v>
      </c>
      <c r="AI1555" s="99">
        <f>SUMIFS(通讯通路门店!$BB:$BB,通讯通路门店!$S:$S,$G1555)</f>
        <v>0</v>
      </c>
      <c r="AJ1555" s="99">
        <f>SUMIFS(通讯通路门店!$BE:$BE,通讯通路门店!$S:$S,$G1555)</f>
        <v>0</v>
      </c>
      <c r="AK1555" s="99">
        <f>SUMIFS(通讯通路门店!$BG:$BG,通讯通路门店!$S:$S,$G1555)</f>
        <v>0</v>
      </c>
      <c r="AL1555" s="99">
        <f>SUMIFS(通讯通路门店!$BC:$BC,通讯通路门店!$S:$S,$G1555)</f>
        <v>0</v>
      </c>
      <c r="AM1555" s="99">
        <f>SUMIFS(通讯通路门店!$BD:$BD,通讯通路门店!$S:$S,$G1555)</f>
        <v>0</v>
      </c>
      <c r="AN1555" s="99">
        <f>SUMIFS(通讯通路门店!$BF:$BF,通讯通路门店!$S:$S,$G1555)</f>
        <v>0</v>
      </c>
      <c r="AO1555" s="99">
        <f t="shared" si="122"/>
        <v>0</v>
      </c>
      <c r="AP1555" s="99">
        <f>SUMIFS(通讯通路门店!$K:$K,通讯通路门店!$S:$S,$G1555)</f>
        <v>0</v>
      </c>
      <c r="AQ1555" s="83"/>
      <c r="AR1555" s="99">
        <f>SUMIFS(通讯通路门店!$T:$T,通讯通路门店!$S:$S,$G1555)</f>
        <v>0</v>
      </c>
      <c r="AS1555" s="99">
        <f>SUMIFS(通讯通路门店!$U:$U,通讯通路门店!$S:$S,$G1555)</f>
        <v>0</v>
      </c>
      <c r="AT1555" s="99">
        <f>SUMIFS(通讯通路门店!$V:$V,通讯通路门店!$S:$S,$G1555)</f>
        <v>0</v>
      </c>
      <c r="AU1555" s="99">
        <f>SUMIFS(通讯通路门店!$W:$W,通讯通路门店!$S:$S,$G1555)</f>
        <v>0</v>
      </c>
      <c r="AV1555" s="99">
        <f>SUMIFS(通讯通路门店!$Z:$Z,通讯通路门店!$S:$S,$G1555)</f>
        <v>0</v>
      </c>
      <c r="AW1555" s="99">
        <f>SUMIFS(通讯通路门店!$AB:$AB,通讯通路门店!$S:$S,$G1555)</f>
        <v>0</v>
      </c>
      <c r="AX1555" s="99">
        <f>SUMIFS(通讯通路门店!$X:$X,通讯通路门店!$S:$S,$G1555)</f>
        <v>0</v>
      </c>
      <c r="AY1555" s="99">
        <f>SUMIFS(通讯通路门店!$Y:$Y,通讯通路门店!$S:$S,$G1555)</f>
        <v>0</v>
      </c>
      <c r="AZ1555" s="99">
        <f>SUMIFS(通讯通路门店!$AA:$AA,通讯通路门店!$S:$S,$G1555)</f>
        <v>0</v>
      </c>
      <c r="BA1555" s="99">
        <f t="shared" si="123"/>
        <v>0</v>
      </c>
      <c r="BB1555" s="99">
        <f t="shared" si="124"/>
        <v>0</v>
      </c>
      <c r="BC1555" s="99">
        <f>SUMIFS(通讯通路门店!$W:$W,通讯通路门店!$S:$S,$G1555,通讯通路门店!$J:$J,"荣耀体验店")+SUMIFS(通讯通路门店!$W:$W,通讯通路门店!$S:$S,$G1555,通讯通路门店!$J:$J,"荣耀授权专卖店")</f>
        <v>0</v>
      </c>
      <c r="BD1555" s="99">
        <f>SUMIFS(通讯通路门店!$Z:$Z,通讯通路门店!$S:$S,$G1555,通讯通路门店!$J:$J,"VIVO体验店")</f>
        <v>0</v>
      </c>
      <c r="BE1555" s="99">
        <f>SUMIFS(通讯通路门店!$AB:$AB,通讯通路门店!$S:$S,$G1555,通讯通路门店!$J:$J,"OPPO体验店")</f>
        <v>0</v>
      </c>
      <c r="BF1555" s="99">
        <f>SUMIFS(通讯通路门店!$X:$X,通讯通路门店!$S:$S,$G1555,通讯通路门店!$J:$J,"华为授权体验店")+SUMIFS(通讯通路门店!$AA:$AA,通讯通路门店!$S:$S,$G1555,通讯通路门店!$J:$J,"华为堡垒店")</f>
        <v>0</v>
      </c>
      <c r="BG1555" s="99">
        <f>SUMIFS(通讯通路门店!$Y:$Y,通讯通路门店!$S:$S,$G1555,通讯通路门店!$J:$J,"小米体验店")</f>
        <v>0</v>
      </c>
      <c r="BH1555" s="99">
        <f>SUMIFS(通讯通路门店!$AA:$AA,通讯通路门店!$S:$S,$G1555,通讯通路门店!$J:$J,"苹果体验店")</f>
        <v>0</v>
      </c>
      <c r="BI1555" s="99">
        <f>SUMIFS(通讯通路门店!$K:$K,通讯通路门店!$S:$S,$G1555,通讯通路门店!$J:$J,"其他品牌专卖店")</f>
        <v>0</v>
      </c>
      <c r="BJ1555" s="99">
        <f>SUMIFS(通讯通路门店!$AC:$AC,通讯通路门店!$S:$S,$G1555)</f>
        <v>0</v>
      </c>
      <c r="BK1555" s="99">
        <f>SUMIFS(通讯通路门店!$AD:$AD,通讯通路门店!$S:$S,$G1555)</f>
        <v>0</v>
      </c>
      <c r="BL1555" s="99">
        <f>SUMIFS(通讯通路门店!$AE:$AE,通讯通路门店!$S:$S,$G1555)</f>
        <v>0</v>
      </c>
      <c r="BM1555" s="99">
        <f>SUMIFS(通讯通路门店!$AF:$AF,通讯通路门店!$S:$S,$G1555)</f>
        <v>0</v>
      </c>
      <c r="BN1555" s="99">
        <f>SUMIFS(通讯通路门店!$AG:$AG,通讯通路门店!$S:$S,$G1555)</f>
        <v>0</v>
      </c>
      <c r="BO1555" s="99">
        <f>SUMIFS(通讯通路门店!$AH:$AH,通讯通路门店!$S:$S,$G1555)</f>
        <v>0</v>
      </c>
      <c r="BP1555" s="99">
        <f>SUMIFS(通讯通路门店!$AI:$AI,通讯通路门店!$S:$S,$G1555)</f>
        <v>0</v>
      </c>
      <c r="BQ1555" s="83"/>
    </row>
    <row r="1556" spans="1:69">
      <c r="A1556" s="99" t="str">
        <f>IFERROR(_xlfn.XLOOKUP($G1556,通讯通路门店!$S$4:$S$993933,通讯通路门店!$A$4:$A$993933,0,0),"")</f>
        <v>海南省</v>
      </c>
      <c r="B1556" s="99" t="str">
        <f>IFERROR(_xlfn.XLOOKUP($G1556,通讯通路门店!$S$4:$S$993933,通讯通路门店!$B$4:$B$993933,0,0),"")</f>
        <v>乐东黎族自治县</v>
      </c>
      <c r="C1556" s="99" t="str">
        <f>IFERROR(_xlfn.XLOOKUP($G1556,通讯通路门店!$S$4:$S$993933,通讯通路门店!$C$4:$C$993933,0,0),"")</f>
        <v>乐东黎族自治县</v>
      </c>
      <c r="D1556" s="99" t="str">
        <f>IFERROR(_xlfn.XLOOKUP($G1556,通讯通路门店!$S$4:$S$993933,通讯通路门店!$D$4:$D$993933,0,0),"")</f>
        <v>万冲镇</v>
      </c>
      <c r="E1556" s="83"/>
      <c r="F1556" s="83"/>
      <c r="G1556" s="101"/>
      <c r="H1556" s="102">
        <f>IFERROR(_xlfn.XLOOKUP($G1556,通讯通路门店!$S$4:$S$993933,通讯通路门店!$R$4:$R$993933,0,0),"")</f>
        <v>0</v>
      </c>
      <c r="I1556" s="83"/>
      <c r="J1556" s="83"/>
      <c r="K1556" s="83"/>
      <c r="L1556" s="83"/>
      <c r="M1556" s="83"/>
      <c r="N1556" s="83"/>
      <c r="O1556" s="83"/>
      <c r="P1556" s="83"/>
      <c r="Q1556" s="83"/>
      <c r="R1556" s="83"/>
      <c r="S1556" s="83"/>
      <c r="T1556" s="83"/>
      <c r="U1556" s="99">
        <f>COUNTIF(通讯通路门店!$S:$S,$G1556)</f>
        <v>0</v>
      </c>
      <c r="V1556" s="99">
        <f>COUNTIFS(通讯通路门店!$S:$S,$G1556,通讯通路门店!$J:$J,"综合卖场")</f>
        <v>0</v>
      </c>
      <c r="W1556" s="99">
        <f>SUMIFS(通讯通路门店!$AJ:$AJ,通讯通路门店!$S:$S,通讯客户沙盘!$G1556)</f>
        <v>0</v>
      </c>
      <c r="X1556" s="99">
        <f t="shared" si="120"/>
        <v>0</v>
      </c>
      <c r="Y1556" s="99">
        <f>COUNTIFS(通讯通路门店!$S:$S,$G1556,通讯通路门店!$J:$J,"荣耀体验店")+COUNTIFS(通讯通路门店!$S:$S,$G1556,通讯通路门店!$J:$J,"荣耀授权专卖店")</f>
        <v>0</v>
      </c>
      <c r="Z1556" s="99">
        <f>COUNTIFS(通讯通路门店!$S:$S,$G1556,通讯通路门店!$J:$J,"VIVO体验店")</f>
        <v>0</v>
      </c>
      <c r="AA1556" s="99">
        <f>COUNTIFS(通讯通路门店!$S:$S,$G1556,通讯通路门店!$J:$J,"OPPO体验店")</f>
        <v>0</v>
      </c>
      <c r="AB1556" s="99">
        <f>COUNTIFS(通讯通路门店!$S:$S,$G1556,通讯通路门店!$J:$J,"华为授权体验店")+COUNTIFS(通讯通路门店!$S:$S,$G1556,通讯通路门店!$J:$J,"华为堡垒店")</f>
        <v>0</v>
      </c>
      <c r="AC1556" s="99">
        <f>COUNTIFS(通讯通路门店!$S:$S,$G1556,通讯通路门店!$J:$J,"小米体验店")</f>
        <v>0</v>
      </c>
      <c r="AD1556" s="99">
        <f>COUNTIFS(通讯通路门店!$S:$S,$G1556,通讯通路门店!$J:$J,"苹果体验店")</f>
        <v>0</v>
      </c>
      <c r="AE1556" s="99">
        <f>COUNTIFS(通讯通路门店!$S:$S,$G1556,通讯通路门店!$J:$J,"其他品牌专卖店")</f>
        <v>0</v>
      </c>
      <c r="AF1556" s="99">
        <f>SUMIFS(通讯通路门店!$BI:$BI,通讯通路门店!$S:$S,$G1556)</f>
        <v>0</v>
      </c>
      <c r="AG1556" s="99">
        <f>SUMIFS(通讯通路门店!$BH:$BH,通讯通路门店!$S:$S,$G1556)</f>
        <v>0</v>
      </c>
      <c r="AH1556" s="99">
        <f t="shared" si="121"/>
        <v>0</v>
      </c>
      <c r="AI1556" s="99">
        <f>SUMIFS(通讯通路门店!$BB:$BB,通讯通路门店!$S:$S,$G1556)</f>
        <v>0</v>
      </c>
      <c r="AJ1556" s="99">
        <f>SUMIFS(通讯通路门店!$BE:$BE,通讯通路门店!$S:$S,$G1556)</f>
        <v>0</v>
      </c>
      <c r="AK1556" s="99">
        <f>SUMIFS(通讯通路门店!$BG:$BG,通讯通路门店!$S:$S,$G1556)</f>
        <v>0</v>
      </c>
      <c r="AL1556" s="99">
        <f>SUMIFS(通讯通路门店!$BC:$BC,通讯通路门店!$S:$S,$G1556)</f>
        <v>0</v>
      </c>
      <c r="AM1556" s="99">
        <f>SUMIFS(通讯通路门店!$BD:$BD,通讯通路门店!$S:$S,$G1556)</f>
        <v>0</v>
      </c>
      <c r="AN1556" s="99">
        <f>SUMIFS(通讯通路门店!$BF:$BF,通讯通路门店!$S:$S,$G1556)</f>
        <v>0</v>
      </c>
      <c r="AO1556" s="99">
        <f t="shared" si="122"/>
        <v>0</v>
      </c>
      <c r="AP1556" s="99">
        <f>SUMIFS(通讯通路门店!$K:$K,通讯通路门店!$S:$S,$G1556)</f>
        <v>0</v>
      </c>
      <c r="AQ1556" s="83"/>
      <c r="AR1556" s="99">
        <f>SUMIFS(通讯通路门店!$T:$T,通讯通路门店!$S:$S,$G1556)</f>
        <v>0</v>
      </c>
      <c r="AS1556" s="99">
        <f>SUMIFS(通讯通路门店!$U:$U,通讯通路门店!$S:$S,$G1556)</f>
        <v>0</v>
      </c>
      <c r="AT1556" s="99">
        <f>SUMIFS(通讯通路门店!$V:$V,通讯通路门店!$S:$S,$G1556)</f>
        <v>0</v>
      </c>
      <c r="AU1556" s="99">
        <f>SUMIFS(通讯通路门店!$W:$W,通讯通路门店!$S:$S,$G1556)</f>
        <v>0</v>
      </c>
      <c r="AV1556" s="99">
        <f>SUMIFS(通讯通路门店!$Z:$Z,通讯通路门店!$S:$S,$G1556)</f>
        <v>0</v>
      </c>
      <c r="AW1556" s="99">
        <f>SUMIFS(通讯通路门店!$AB:$AB,通讯通路门店!$S:$S,$G1556)</f>
        <v>0</v>
      </c>
      <c r="AX1556" s="99">
        <f>SUMIFS(通讯通路门店!$X:$X,通讯通路门店!$S:$S,$G1556)</f>
        <v>0</v>
      </c>
      <c r="AY1556" s="99">
        <f>SUMIFS(通讯通路门店!$Y:$Y,通讯通路门店!$S:$S,$G1556)</f>
        <v>0</v>
      </c>
      <c r="AZ1556" s="99">
        <f>SUMIFS(通讯通路门店!$AA:$AA,通讯通路门店!$S:$S,$G1556)</f>
        <v>0</v>
      </c>
      <c r="BA1556" s="99">
        <f t="shared" si="123"/>
        <v>0</v>
      </c>
      <c r="BB1556" s="99">
        <f t="shared" si="124"/>
        <v>0</v>
      </c>
      <c r="BC1556" s="99">
        <f>SUMIFS(通讯通路门店!$W:$W,通讯通路门店!$S:$S,$G1556,通讯通路门店!$J:$J,"荣耀体验店")+SUMIFS(通讯通路门店!$W:$W,通讯通路门店!$S:$S,$G1556,通讯通路门店!$J:$J,"荣耀授权专卖店")</f>
        <v>0</v>
      </c>
      <c r="BD1556" s="99">
        <f>SUMIFS(通讯通路门店!$Z:$Z,通讯通路门店!$S:$S,$G1556,通讯通路门店!$J:$J,"VIVO体验店")</f>
        <v>0</v>
      </c>
      <c r="BE1556" s="99">
        <f>SUMIFS(通讯通路门店!$AB:$AB,通讯通路门店!$S:$S,$G1556,通讯通路门店!$J:$J,"OPPO体验店")</f>
        <v>0</v>
      </c>
      <c r="BF1556" s="99">
        <f>SUMIFS(通讯通路门店!$X:$X,通讯通路门店!$S:$S,$G1556,通讯通路门店!$J:$J,"华为授权体验店")+SUMIFS(通讯通路门店!$AA:$AA,通讯通路门店!$S:$S,$G1556,通讯通路门店!$J:$J,"华为堡垒店")</f>
        <v>0</v>
      </c>
      <c r="BG1556" s="99">
        <f>SUMIFS(通讯通路门店!$Y:$Y,通讯通路门店!$S:$S,$G1556,通讯通路门店!$J:$J,"小米体验店")</f>
        <v>0</v>
      </c>
      <c r="BH1556" s="99">
        <f>SUMIFS(通讯通路门店!$AA:$AA,通讯通路门店!$S:$S,$G1556,通讯通路门店!$J:$J,"苹果体验店")</f>
        <v>0</v>
      </c>
      <c r="BI1556" s="99">
        <f>SUMIFS(通讯通路门店!$K:$K,通讯通路门店!$S:$S,$G1556,通讯通路门店!$J:$J,"其他品牌专卖店")</f>
        <v>0</v>
      </c>
      <c r="BJ1556" s="99">
        <f>SUMIFS(通讯通路门店!$AC:$AC,通讯通路门店!$S:$S,$G1556)</f>
        <v>0</v>
      </c>
      <c r="BK1556" s="99">
        <f>SUMIFS(通讯通路门店!$AD:$AD,通讯通路门店!$S:$S,$G1556)</f>
        <v>0</v>
      </c>
      <c r="BL1556" s="99">
        <f>SUMIFS(通讯通路门店!$AE:$AE,通讯通路门店!$S:$S,$G1556)</f>
        <v>0</v>
      </c>
      <c r="BM1556" s="99">
        <f>SUMIFS(通讯通路门店!$AF:$AF,通讯通路门店!$S:$S,$G1556)</f>
        <v>0</v>
      </c>
      <c r="BN1556" s="99">
        <f>SUMIFS(通讯通路门店!$AG:$AG,通讯通路门店!$S:$S,$G1556)</f>
        <v>0</v>
      </c>
      <c r="BO1556" s="99">
        <f>SUMIFS(通讯通路门店!$AH:$AH,通讯通路门店!$S:$S,$G1556)</f>
        <v>0</v>
      </c>
      <c r="BP1556" s="99">
        <f>SUMIFS(通讯通路门店!$AI:$AI,通讯通路门店!$S:$S,$G1556)</f>
        <v>0</v>
      </c>
      <c r="BQ1556" s="83"/>
    </row>
    <row r="1557" spans="1:69">
      <c r="A1557" s="99" t="str">
        <f>IFERROR(_xlfn.XLOOKUP($G1557,通讯通路门店!$S$4:$S$993933,通讯通路门店!$A$4:$A$993933,0,0),"")</f>
        <v>海南省</v>
      </c>
      <c r="B1557" s="99" t="str">
        <f>IFERROR(_xlfn.XLOOKUP($G1557,通讯通路门店!$S$4:$S$993933,通讯通路门店!$B$4:$B$993933,0,0),"")</f>
        <v>乐东黎族自治县</v>
      </c>
      <c r="C1557" s="99" t="str">
        <f>IFERROR(_xlfn.XLOOKUP($G1557,通讯通路门店!$S$4:$S$993933,通讯通路门店!$C$4:$C$993933,0,0),"")</f>
        <v>乐东黎族自治县</v>
      </c>
      <c r="D1557" s="99" t="str">
        <f>IFERROR(_xlfn.XLOOKUP($G1557,通讯通路门店!$S$4:$S$993933,通讯通路门店!$D$4:$D$993933,0,0),"")</f>
        <v>万冲镇</v>
      </c>
      <c r="E1557" s="83"/>
      <c r="F1557" s="83"/>
      <c r="G1557" s="101"/>
      <c r="H1557" s="102">
        <f>IFERROR(_xlfn.XLOOKUP($G1557,通讯通路门店!$S$4:$S$993933,通讯通路门店!$R$4:$R$993933,0,0),"")</f>
        <v>0</v>
      </c>
      <c r="I1557" s="83"/>
      <c r="J1557" s="83"/>
      <c r="K1557" s="83"/>
      <c r="L1557" s="83"/>
      <c r="M1557" s="83"/>
      <c r="N1557" s="83"/>
      <c r="O1557" s="83"/>
      <c r="P1557" s="83"/>
      <c r="Q1557" s="83"/>
      <c r="R1557" s="83"/>
      <c r="S1557" s="83"/>
      <c r="T1557" s="83"/>
      <c r="U1557" s="99">
        <f>COUNTIF(通讯通路门店!$S:$S,$G1557)</f>
        <v>0</v>
      </c>
      <c r="V1557" s="99">
        <f>COUNTIFS(通讯通路门店!$S:$S,$G1557,通讯通路门店!$J:$J,"综合卖场")</f>
        <v>0</v>
      </c>
      <c r="W1557" s="99">
        <f>SUMIFS(通讯通路门店!$AJ:$AJ,通讯通路门店!$S:$S,通讯客户沙盘!$G1557)</f>
        <v>0</v>
      </c>
      <c r="X1557" s="99">
        <f t="shared" si="120"/>
        <v>0</v>
      </c>
      <c r="Y1557" s="99">
        <f>COUNTIFS(通讯通路门店!$S:$S,$G1557,通讯通路门店!$J:$J,"荣耀体验店")+COUNTIFS(通讯通路门店!$S:$S,$G1557,通讯通路门店!$J:$J,"荣耀授权专卖店")</f>
        <v>0</v>
      </c>
      <c r="Z1557" s="99">
        <f>COUNTIFS(通讯通路门店!$S:$S,$G1557,通讯通路门店!$J:$J,"VIVO体验店")</f>
        <v>0</v>
      </c>
      <c r="AA1557" s="99">
        <f>COUNTIFS(通讯通路门店!$S:$S,$G1557,通讯通路门店!$J:$J,"OPPO体验店")</f>
        <v>0</v>
      </c>
      <c r="AB1557" s="99">
        <f>COUNTIFS(通讯通路门店!$S:$S,$G1557,通讯通路门店!$J:$J,"华为授权体验店")+COUNTIFS(通讯通路门店!$S:$S,$G1557,通讯通路门店!$J:$J,"华为堡垒店")</f>
        <v>0</v>
      </c>
      <c r="AC1557" s="99">
        <f>COUNTIFS(通讯通路门店!$S:$S,$G1557,通讯通路门店!$J:$J,"小米体验店")</f>
        <v>0</v>
      </c>
      <c r="AD1557" s="99">
        <f>COUNTIFS(通讯通路门店!$S:$S,$G1557,通讯通路门店!$J:$J,"苹果体验店")</f>
        <v>0</v>
      </c>
      <c r="AE1557" s="99">
        <f>COUNTIFS(通讯通路门店!$S:$S,$G1557,通讯通路门店!$J:$J,"其他品牌专卖店")</f>
        <v>0</v>
      </c>
      <c r="AF1557" s="99">
        <f>SUMIFS(通讯通路门店!$BI:$BI,通讯通路门店!$S:$S,$G1557)</f>
        <v>0</v>
      </c>
      <c r="AG1557" s="99">
        <f>SUMIFS(通讯通路门店!$BH:$BH,通讯通路门店!$S:$S,$G1557)</f>
        <v>0</v>
      </c>
      <c r="AH1557" s="99">
        <f t="shared" si="121"/>
        <v>0</v>
      </c>
      <c r="AI1557" s="99">
        <f>SUMIFS(通讯通路门店!$BB:$BB,通讯通路门店!$S:$S,$G1557)</f>
        <v>0</v>
      </c>
      <c r="AJ1557" s="99">
        <f>SUMIFS(通讯通路门店!$BE:$BE,通讯通路门店!$S:$S,$G1557)</f>
        <v>0</v>
      </c>
      <c r="AK1557" s="99">
        <f>SUMIFS(通讯通路门店!$BG:$BG,通讯通路门店!$S:$S,$G1557)</f>
        <v>0</v>
      </c>
      <c r="AL1557" s="99">
        <f>SUMIFS(通讯通路门店!$BC:$BC,通讯通路门店!$S:$S,$G1557)</f>
        <v>0</v>
      </c>
      <c r="AM1557" s="99">
        <f>SUMIFS(通讯通路门店!$BD:$BD,通讯通路门店!$S:$S,$G1557)</f>
        <v>0</v>
      </c>
      <c r="AN1557" s="99">
        <f>SUMIFS(通讯通路门店!$BF:$BF,通讯通路门店!$S:$S,$G1557)</f>
        <v>0</v>
      </c>
      <c r="AO1557" s="99">
        <f t="shared" si="122"/>
        <v>0</v>
      </c>
      <c r="AP1557" s="99">
        <f>SUMIFS(通讯通路门店!$K:$K,通讯通路门店!$S:$S,$G1557)</f>
        <v>0</v>
      </c>
      <c r="AQ1557" s="83"/>
      <c r="AR1557" s="99">
        <f>SUMIFS(通讯通路门店!$T:$T,通讯通路门店!$S:$S,$G1557)</f>
        <v>0</v>
      </c>
      <c r="AS1557" s="99">
        <f>SUMIFS(通讯通路门店!$U:$U,通讯通路门店!$S:$S,$G1557)</f>
        <v>0</v>
      </c>
      <c r="AT1557" s="99">
        <f>SUMIFS(通讯通路门店!$V:$V,通讯通路门店!$S:$S,$G1557)</f>
        <v>0</v>
      </c>
      <c r="AU1557" s="99">
        <f>SUMIFS(通讯通路门店!$W:$W,通讯通路门店!$S:$S,$G1557)</f>
        <v>0</v>
      </c>
      <c r="AV1557" s="99">
        <f>SUMIFS(通讯通路门店!$Z:$Z,通讯通路门店!$S:$S,$G1557)</f>
        <v>0</v>
      </c>
      <c r="AW1557" s="99">
        <f>SUMIFS(通讯通路门店!$AB:$AB,通讯通路门店!$S:$S,$G1557)</f>
        <v>0</v>
      </c>
      <c r="AX1557" s="99">
        <f>SUMIFS(通讯通路门店!$X:$X,通讯通路门店!$S:$S,$G1557)</f>
        <v>0</v>
      </c>
      <c r="AY1557" s="99">
        <f>SUMIFS(通讯通路门店!$Y:$Y,通讯通路门店!$S:$S,$G1557)</f>
        <v>0</v>
      </c>
      <c r="AZ1557" s="99">
        <f>SUMIFS(通讯通路门店!$AA:$AA,通讯通路门店!$S:$S,$G1557)</f>
        <v>0</v>
      </c>
      <c r="BA1557" s="99">
        <f t="shared" si="123"/>
        <v>0</v>
      </c>
      <c r="BB1557" s="99">
        <f t="shared" si="124"/>
        <v>0</v>
      </c>
      <c r="BC1557" s="99">
        <f>SUMIFS(通讯通路门店!$W:$W,通讯通路门店!$S:$S,$G1557,通讯通路门店!$J:$J,"荣耀体验店")+SUMIFS(通讯通路门店!$W:$W,通讯通路门店!$S:$S,$G1557,通讯通路门店!$J:$J,"荣耀授权专卖店")</f>
        <v>0</v>
      </c>
      <c r="BD1557" s="99">
        <f>SUMIFS(通讯通路门店!$Z:$Z,通讯通路门店!$S:$S,$G1557,通讯通路门店!$J:$J,"VIVO体验店")</f>
        <v>0</v>
      </c>
      <c r="BE1557" s="99">
        <f>SUMIFS(通讯通路门店!$AB:$AB,通讯通路门店!$S:$S,$G1557,通讯通路门店!$J:$J,"OPPO体验店")</f>
        <v>0</v>
      </c>
      <c r="BF1557" s="99">
        <f>SUMIFS(通讯通路门店!$X:$X,通讯通路门店!$S:$S,$G1557,通讯通路门店!$J:$J,"华为授权体验店")+SUMIFS(通讯通路门店!$AA:$AA,通讯通路门店!$S:$S,$G1557,通讯通路门店!$J:$J,"华为堡垒店")</f>
        <v>0</v>
      </c>
      <c r="BG1557" s="99">
        <f>SUMIFS(通讯通路门店!$Y:$Y,通讯通路门店!$S:$S,$G1557,通讯通路门店!$J:$J,"小米体验店")</f>
        <v>0</v>
      </c>
      <c r="BH1557" s="99">
        <f>SUMIFS(通讯通路门店!$AA:$AA,通讯通路门店!$S:$S,$G1557,通讯通路门店!$J:$J,"苹果体验店")</f>
        <v>0</v>
      </c>
      <c r="BI1557" s="99">
        <f>SUMIFS(通讯通路门店!$K:$K,通讯通路门店!$S:$S,$G1557,通讯通路门店!$J:$J,"其他品牌专卖店")</f>
        <v>0</v>
      </c>
      <c r="BJ1557" s="99">
        <f>SUMIFS(通讯通路门店!$AC:$AC,通讯通路门店!$S:$S,$G1557)</f>
        <v>0</v>
      </c>
      <c r="BK1557" s="99">
        <f>SUMIFS(通讯通路门店!$AD:$AD,通讯通路门店!$S:$S,$G1557)</f>
        <v>0</v>
      </c>
      <c r="BL1557" s="99">
        <f>SUMIFS(通讯通路门店!$AE:$AE,通讯通路门店!$S:$S,$G1557)</f>
        <v>0</v>
      </c>
      <c r="BM1557" s="99">
        <f>SUMIFS(通讯通路门店!$AF:$AF,通讯通路门店!$S:$S,$G1557)</f>
        <v>0</v>
      </c>
      <c r="BN1557" s="99">
        <f>SUMIFS(通讯通路门店!$AG:$AG,通讯通路门店!$S:$S,$G1557)</f>
        <v>0</v>
      </c>
      <c r="BO1557" s="99">
        <f>SUMIFS(通讯通路门店!$AH:$AH,通讯通路门店!$S:$S,$G1557)</f>
        <v>0</v>
      </c>
      <c r="BP1557" s="99">
        <f>SUMIFS(通讯通路门店!$AI:$AI,通讯通路门店!$S:$S,$G1557)</f>
        <v>0</v>
      </c>
      <c r="BQ1557" s="83"/>
    </row>
    <row r="1558" spans="1:69">
      <c r="A1558" s="99" t="str">
        <f>IFERROR(_xlfn.XLOOKUP($G1558,通讯通路门店!$S$4:$S$993933,通讯通路门店!$A$4:$A$993933,0,0),"")</f>
        <v>海南省</v>
      </c>
      <c r="B1558" s="99" t="str">
        <f>IFERROR(_xlfn.XLOOKUP($G1558,通讯通路门店!$S$4:$S$993933,通讯通路门店!$B$4:$B$993933,0,0),"")</f>
        <v>乐东黎族自治县</v>
      </c>
      <c r="C1558" s="99" t="str">
        <f>IFERROR(_xlfn.XLOOKUP($G1558,通讯通路门店!$S$4:$S$993933,通讯通路门店!$C$4:$C$993933,0,0),"")</f>
        <v>乐东黎族自治县</v>
      </c>
      <c r="D1558" s="99" t="str">
        <f>IFERROR(_xlfn.XLOOKUP($G1558,通讯通路门店!$S$4:$S$993933,通讯通路门店!$D$4:$D$993933,0,0),"")</f>
        <v>万冲镇</v>
      </c>
      <c r="E1558" s="83"/>
      <c r="F1558" s="83"/>
      <c r="G1558" s="101"/>
      <c r="H1558" s="102">
        <f>IFERROR(_xlfn.XLOOKUP($G1558,通讯通路门店!$S$4:$S$993933,通讯通路门店!$R$4:$R$993933,0,0),"")</f>
        <v>0</v>
      </c>
      <c r="I1558" s="83"/>
      <c r="J1558" s="83"/>
      <c r="K1558" s="83"/>
      <c r="L1558" s="83"/>
      <c r="M1558" s="83"/>
      <c r="N1558" s="83"/>
      <c r="O1558" s="83"/>
      <c r="P1558" s="83"/>
      <c r="Q1558" s="83"/>
      <c r="R1558" s="83"/>
      <c r="S1558" s="83"/>
      <c r="T1558" s="83"/>
      <c r="U1558" s="99">
        <f>COUNTIF(通讯通路门店!$S:$S,$G1558)</f>
        <v>0</v>
      </c>
      <c r="V1558" s="99">
        <f>COUNTIFS(通讯通路门店!$S:$S,$G1558,通讯通路门店!$J:$J,"综合卖场")</f>
        <v>0</v>
      </c>
      <c r="W1558" s="99">
        <f>SUMIFS(通讯通路门店!$AJ:$AJ,通讯通路门店!$S:$S,通讯客户沙盘!$G1558)</f>
        <v>0</v>
      </c>
      <c r="X1558" s="99">
        <f t="shared" si="120"/>
        <v>0</v>
      </c>
      <c r="Y1558" s="99">
        <f>COUNTIFS(通讯通路门店!$S:$S,$G1558,通讯通路门店!$J:$J,"荣耀体验店")+COUNTIFS(通讯通路门店!$S:$S,$G1558,通讯通路门店!$J:$J,"荣耀授权专卖店")</f>
        <v>0</v>
      </c>
      <c r="Z1558" s="99">
        <f>COUNTIFS(通讯通路门店!$S:$S,$G1558,通讯通路门店!$J:$J,"VIVO体验店")</f>
        <v>0</v>
      </c>
      <c r="AA1558" s="99">
        <f>COUNTIFS(通讯通路门店!$S:$S,$G1558,通讯通路门店!$J:$J,"OPPO体验店")</f>
        <v>0</v>
      </c>
      <c r="AB1558" s="99">
        <f>COUNTIFS(通讯通路门店!$S:$S,$G1558,通讯通路门店!$J:$J,"华为授权体验店")+COUNTIFS(通讯通路门店!$S:$S,$G1558,通讯通路门店!$J:$J,"华为堡垒店")</f>
        <v>0</v>
      </c>
      <c r="AC1558" s="99">
        <f>COUNTIFS(通讯通路门店!$S:$S,$G1558,通讯通路门店!$J:$J,"小米体验店")</f>
        <v>0</v>
      </c>
      <c r="AD1558" s="99">
        <f>COUNTIFS(通讯通路门店!$S:$S,$G1558,通讯通路门店!$J:$J,"苹果体验店")</f>
        <v>0</v>
      </c>
      <c r="AE1558" s="99">
        <f>COUNTIFS(通讯通路门店!$S:$S,$G1558,通讯通路门店!$J:$J,"其他品牌专卖店")</f>
        <v>0</v>
      </c>
      <c r="AF1558" s="99">
        <f>SUMIFS(通讯通路门店!$BI:$BI,通讯通路门店!$S:$S,$G1558)</f>
        <v>0</v>
      </c>
      <c r="AG1558" s="99">
        <f>SUMIFS(通讯通路门店!$BH:$BH,通讯通路门店!$S:$S,$G1558)</f>
        <v>0</v>
      </c>
      <c r="AH1558" s="99">
        <f t="shared" si="121"/>
        <v>0</v>
      </c>
      <c r="AI1558" s="99">
        <f>SUMIFS(通讯通路门店!$BB:$BB,通讯通路门店!$S:$S,$G1558)</f>
        <v>0</v>
      </c>
      <c r="AJ1558" s="99">
        <f>SUMIFS(通讯通路门店!$BE:$BE,通讯通路门店!$S:$S,$G1558)</f>
        <v>0</v>
      </c>
      <c r="AK1558" s="99">
        <f>SUMIFS(通讯通路门店!$BG:$BG,通讯通路门店!$S:$S,$G1558)</f>
        <v>0</v>
      </c>
      <c r="AL1558" s="99">
        <f>SUMIFS(通讯通路门店!$BC:$BC,通讯通路门店!$S:$S,$G1558)</f>
        <v>0</v>
      </c>
      <c r="AM1558" s="99">
        <f>SUMIFS(通讯通路门店!$BD:$BD,通讯通路门店!$S:$S,$G1558)</f>
        <v>0</v>
      </c>
      <c r="AN1558" s="99">
        <f>SUMIFS(通讯通路门店!$BF:$BF,通讯通路门店!$S:$S,$G1558)</f>
        <v>0</v>
      </c>
      <c r="AO1558" s="99">
        <f t="shared" si="122"/>
        <v>0</v>
      </c>
      <c r="AP1558" s="99">
        <f>SUMIFS(通讯通路门店!$K:$K,通讯通路门店!$S:$S,$G1558)</f>
        <v>0</v>
      </c>
      <c r="AQ1558" s="83"/>
      <c r="AR1558" s="99">
        <f>SUMIFS(通讯通路门店!$T:$T,通讯通路门店!$S:$S,$G1558)</f>
        <v>0</v>
      </c>
      <c r="AS1558" s="99">
        <f>SUMIFS(通讯通路门店!$U:$U,通讯通路门店!$S:$S,$G1558)</f>
        <v>0</v>
      </c>
      <c r="AT1558" s="99">
        <f>SUMIFS(通讯通路门店!$V:$V,通讯通路门店!$S:$S,$G1558)</f>
        <v>0</v>
      </c>
      <c r="AU1558" s="99">
        <f>SUMIFS(通讯通路门店!$W:$W,通讯通路门店!$S:$S,$G1558)</f>
        <v>0</v>
      </c>
      <c r="AV1558" s="99">
        <f>SUMIFS(通讯通路门店!$Z:$Z,通讯通路门店!$S:$S,$G1558)</f>
        <v>0</v>
      </c>
      <c r="AW1558" s="99">
        <f>SUMIFS(通讯通路门店!$AB:$AB,通讯通路门店!$S:$S,$G1558)</f>
        <v>0</v>
      </c>
      <c r="AX1558" s="99">
        <f>SUMIFS(通讯通路门店!$X:$X,通讯通路门店!$S:$S,$G1558)</f>
        <v>0</v>
      </c>
      <c r="AY1558" s="99">
        <f>SUMIFS(通讯通路门店!$Y:$Y,通讯通路门店!$S:$S,$G1558)</f>
        <v>0</v>
      </c>
      <c r="AZ1558" s="99">
        <f>SUMIFS(通讯通路门店!$AA:$AA,通讯通路门店!$S:$S,$G1558)</f>
        <v>0</v>
      </c>
      <c r="BA1558" s="99">
        <f t="shared" si="123"/>
        <v>0</v>
      </c>
      <c r="BB1558" s="99">
        <f t="shared" si="124"/>
        <v>0</v>
      </c>
      <c r="BC1558" s="99">
        <f>SUMIFS(通讯通路门店!$W:$W,通讯通路门店!$S:$S,$G1558,通讯通路门店!$J:$J,"荣耀体验店")+SUMIFS(通讯通路门店!$W:$W,通讯通路门店!$S:$S,$G1558,通讯通路门店!$J:$J,"荣耀授权专卖店")</f>
        <v>0</v>
      </c>
      <c r="BD1558" s="99">
        <f>SUMIFS(通讯通路门店!$Z:$Z,通讯通路门店!$S:$S,$G1558,通讯通路门店!$J:$J,"VIVO体验店")</f>
        <v>0</v>
      </c>
      <c r="BE1558" s="99">
        <f>SUMIFS(通讯通路门店!$AB:$AB,通讯通路门店!$S:$S,$G1558,通讯通路门店!$J:$J,"OPPO体验店")</f>
        <v>0</v>
      </c>
      <c r="BF1558" s="99">
        <f>SUMIFS(通讯通路门店!$X:$X,通讯通路门店!$S:$S,$G1558,通讯通路门店!$J:$J,"华为授权体验店")+SUMIFS(通讯通路门店!$AA:$AA,通讯通路门店!$S:$S,$G1558,通讯通路门店!$J:$J,"华为堡垒店")</f>
        <v>0</v>
      </c>
      <c r="BG1558" s="99">
        <f>SUMIFS(通讯通路门店!$Y:$Y,通讯通路门店!$S:$S,$G1558,通讯通路门店!$J:$J,"小米体验店")</f>
        <v>0</v>
      </c>
      <c r="BH1558" s="99">
        <f>SUMIFS(通讯通路门店!$AA:$AA,通讯通路门店!$S:$S,$G1558,通讯通路门店!$J:$J,"苹果体验店")</f>
        <v>0</v>
      </c>
      <c r="BI1558" s="99">
        <f>SUMIFS(通讯通路门店!$K:$K,通讯通路门店!$S:$S,$G1558,通讯通路门店!$J:$J,"其他品牌专卖店")</f>
        <v>0</v>
      </c>
      <c r="BJ1558" s="99">
        <f>SUMIFS(通讯通路门店!$AC:$AC,通讯通路门店!$S:$S,$G1558)</f>
        <v>0</v>
      </c>
      <c r="BK1558" s="99">
        <f>SUMIFS(通讯通路门店!$AD:$AD,通讯通路门店!$S:$S,$G1558)</f>
        <v>0</v>
      </c>
      <c r="BL1558" s="99">
        <f>SUMIFS(通讯通路门店!$AE:$AE,通讯通路门店!$S:$S,$G1558)</f>
        <v>0</v>
      </c>
      <c r="BM1558" s="99">
        <f>SUMIFS(通讯通路门店!$AF:$AF,通讯通路门店!$S:$S,$G1558)</f>
        <v>0</v>
      </c>
      <c r="BN1558" s="99">
        <f>SUMIFS(通讯通路门店!$AG:$AG,通讯通路门店!$S:$S,$G1558)</f>
        <v>0</v>
      </c>
      <c r="BO1558" s="99">
        <f>SUMIFS(通讯通路门店!$AH:$AH,通讯通路门店!$S:$S,$G1558)</f>
        <v>0</v>
      </c>
      <c r="BP1558" s="99">
        <f>SUMIFS(通讯通路门店!$AI:$AI,通讯通路门店!$S:$S,$G1558)</f>
        <v>0</v>
      </c>
      <c r="BQ1558" s="83"/>
    </row>
    <row r="1559" spans="1:69">
      <c r="A1559" s="99" t="str">
        <f>IFERROR(_xlfn.XLOOKUP($G1559,通讯通路门店!$S$4:$S$993933,通讯通路门店!$A$4:$A$993933,0,0),"")</f>
        <v>海南省</v>
      </c>
      <c r="B1559" s="99" t="str">
        <f>IFERROR(_xlfn.XLOOKUP($G1559,通讯通路门店!$S$4:$S$993933,通讯通路门店!$B$4:$B$993933,0,0),"")</f>
        <v>乐东黎族自治县</v>
      </c>
      <c r="C1559" s="99" t="str">
        <f>IFERROR(_xlfn.XLOOKUP($G1559,通讯通路门店!$S$4:$S$993933,通讯通路门店!$C$4:$C$993933,0,0),"")</f>
        <v>乐东黎族自治县</v>
      </c>
      <c r="D1559" s="99" t="str">
        <f>IFERROR(_xlfn.XLOOKUP($G1559,通讯通路门店!$S$4:$S$993933,通讯通路门店!$D$4:$D$993933,0,0),"")</f>
        <v>万冲镇</v>
      </c>
      <c r="E1559" s="83"/>
      <c r="F1559" s="83"/>
      <c r="G1559" s="101"/>
      <c r="H1559" s="102">
        <f>IFERROR(_xlfn.XLOOKUP($G1559,通讯通路门店!$S$4:$S$993933,通讯通路门店!$R$4:$R$993933,0,0),"")</f>
        <v>0</v>
      </c>
      <c r="I1559" s="83"/>
      <c r="J1559" s="83"/>
      <c r="K1559" s="83"/>
      <c r="L1559" s="83"/>
      <c r="M1559" s="83"/>
      <c r="N1559" s="83"/>
      <c r="O1559" s="83"/>
      <c r="P1559" s="83"/>
      <c r="Q1559" s="83"/>
      <c r="R1559" s="83"/>
      <c r="S1559" s="83"/>
      <c r="T1559" s="83"/>
      <c r="U1559" s="99">
        <f>COUNTIF(通讯通路门店!$S:$S,$G1559)</f>
        <v>0</v>
      </c>
      <c r="V1559" s="99">
        <f>COUNTIFS(通讯通路门店!$S:$S,$G1559,通讯通路门店!$J:$J,"综合卖场")</f>
        <v>0</v>
      </c>
      <c r="W1559" s="99">
        <f>SUMIFS(通讯通路门店!$AJ:$AJ,通讯通路门店!$S:$S,通讯客户沙盘!$G1559)</f>
        <v>0</v>
      </c>
      <c r="X1559" s="99">
        <f t="shared" si="120"/>
        <v>0</v>
      </c>
      <c r="Y1559" s="99">
        <f>COUNTIFS(通讯通路门店!$S:$S,$G1559,通讯通路门店!$J:$J,"荣耀体验店")+COUNTIFS(通讯通路门店!$S:$S,$G1559,通讯通路门店!$J:$J,"荣耀授权专卖店")</f>
        <v>0</v>
      </c>
      <c r="Z1559" s="99">
        <f>COUNTIFS(通讯通路门店!$S:$S,$G1559,通讯通路门店!$J:$J,"VIVO体验店")</f>
        <v>0</v>
      </c>
      <c r="AA1559" s="99">
        <f>COUNTIFS(通讯通路门店!$S:$S,$G1559,通讯通路门店!$J:$J,"OPPO体验店")</f>
        <v>0</v>
      </c>
      <c r="AB1559" s="99">
        <f>COUNTIFS(通讯通路门店!$S:$S,$G1559,通讯通路门店!$J:$J,"华为授权体验店")+COUNTIFS(通讯通路门店!$S:$S,$G1559,通讯通路门店!$J:$J,"华为堡垒店")</f>
        <v>0</v>
      </c>
      <c r="AC1559" s="99">
        <f>COUNTIFS(通讯通路门店!$S:$S,$G1559,通讯通路门店!$J:$J,"小米体验店")</f>
        <v>0</v>
      </c>
      <c r="AD1559" s="99">
        <f>COUNTIFS(通讯通路门店!$S:$S,$G1559,通讯通路门店!$J:$J,"苹果体验店")</f>
        <v>0</v>
      </c>
      <c r="AE1559" s="99">
        <f>COUNTIFS(通讯通路门店!$S:$S,$G1559,通讯通路门店!$J:$J,"其他品牌专卖店")</f>
        <v>0</v>
      </c>
      <c r="AF1559" s="99">
        <f>SUMIFS(通讯通路门店!$BI:$BI,通讯通路门店!$S:$S,$G1559)</f>
        <v>0</v>
      </c>
      <c r="AG1559" s="99">
        <f>SUMIFS(通讯通路门店!$BH:$BH,通讯通路门店!$S:$S,$G1559)</f>
        <v>0</v>
      </c>
      <c r="AH1559" s="99">
        <f t="shared" si="121"/>
        <v>0</v>
      </c>
      <c r="AI1559" s="99">
        <f>SUMIFS(通讯通路门店!$BB:$BB,通讯通路门店!$S:$S,$G1559)</f>
        <v>0</v>
      </c>
      <c r="AJ1559" s="99">
        <f>SUMIFS(通讯通路门店!$BE:$BE,通讯通路门店!$S:$S,$G1559)</f>
        <v>0</v>
      </c>
      <c r="AK1559" s="99">
        <f>SUMIFS(通讯通路门店!$BG:$BG,通讯通路门店!$S:$S,$G1559)</f>
        <v>0</v>
      </c>
      <c r="AL1559" s="99">
        <f>SUMIFS(通讯通路门店!$BC:$BC,通讯通路门店!$S:$S,$G1559)</f>
        <v>0</v>
      </c>
      <c r="AM1559" s="99">
        <f>SUMIFS(通讯通路门店!$BD:$BD,通讯通路门店!$S:$S,$G1559)</f>
        <v>0</v>
      </c>
      <c r="AN1559" s="99">
        <f>SUMIFS(通讯通路门店!$BF:$BF,通讯通路门店!$S:$S,$G1559)</f>
        <v>0</v>
      </c>
      <c r="AO1559" s="99">
        <f t="shared" si="122"/>
        <v>0</v>
      </c>
      <c r="AP1559" s="99">
        <f>SUMIFS(通讯通路门店!$K:$K,通讯通路门店!$S:$S,$G1559)</f>
        <v>0</v>
      </c>
      <c r="AQ1559" s="83"/>
      <c r="AR1559" s="99">
        <f>SUMIFS(通讯通路门店!$T:$T,通讯通路门店!$S:$S,$G1559)</f>
        <v>0</v>
      </c>
      <c r="AS1559" s="99">
        <f>SUMIFS(通讯通路门店!$U:$U,通讯通路门店!$S:$S,$G1559)</f>
        <v>0</v>
      </c>
      <c r="AT1559" s="99">
        <f>SUMIFS(通讯通路门店!$V:$V,通讯通路门店!$S:$S,$G1559)</f>
        <v>0</v>
      </c>
      <c r="AU1559" s="99">
        <f>SUMIFS(通讯通路门店!$W:$W,通讯通路门店!$S:$S,$G1559)</f>
        <v>0</v>
      </c>
      <c r="AV1559" s="99">
        <f>SUMIFS(通讯通路门店!$Z:$Z,通讯通路门店!$S:$S,$G1559)</f>
        <v>0</v>
      </c>
      <c r="AW1559" s="99">
        <f>SUMIFS(通讯通路门店!$AB:$AB,通讯通路门店!$S:$S,$G1559)</f>
        <v>0</v>
      </c>
      <c r="AX1559" s="99">
        <f>SUMIFS(通讯通路门店!$X:$X,通讯通路门店!$S:$S,$G1559)</f>
        <v>0</v>
      </c>
      <c r="AY1559" s="99">
        <f>SUMIFS(通讯通路门店!$Y:$Y,通讯通路门店!$S:$S,$G1559)</f>
        <v>0</v>
      </c>
      <c r="AZ1559" s="99">
        <f>SUMIFS(通讯通路门店!$AA:$AA,通讯通路门店!$S:$S,$G1559)</f>
        <v>0</v>
      </c>
      <c r="BA1559" s="99">
        <f t="shared" si="123"/>
        <v>0</v>
      </c>
      <c r="BB1559" s="99">
        <f t="shared" si="124"/>
        <v>0</v>
      </c>
      <c r="BC1559" s="99">
        <f>SUMIFS(通讯通路门店!$W:$W,通讯通路门店!$S:$S,$G1559,通讯通路门店!$J:$J,"荣耀体验店")+SUMIFS(通讯通路门店!$W:$W,通讯通路门店!$S:$S,$G1559,通讯通路门店!$J:$J,"荣耀授权专卖店")</f>
        <v>0</v>
      </c>
      <c r="BD1559" s="99">
        <f>SUMIFS(通讯通路门店!$Z:$Z,通讯通路门店!$S:$S,$G1559,通讯通路门店!$J:$J,"VIVO体验店")</f>
        <v>0</v>
      </c>
      <c r="BE1559" s="99">
        <f>SUMIFS(通讯通路门店!$AB:$AB,通讯通路门店!$S:$S,$G1559,通讯通路门店!$J:$J,"OPPO体验店")</f>
        <v>0</v>
      </c>
      <c r="BF1559" s="99">
        <f>SUMIFS(通讯通路门店!$X:$X,通讯通路门店!$S:$S,$G1559,通讯通路门店!$J:$J,"华为授权体验店")+SUMIFS(通讯通路门店!$AA:$AA,通讯通路门店!$S:$S,$G1559,通讯通路门店!$J:$J,"华为堡垒店")</f>
        <v>0</v>
      </c>
      <c r="BG1559" s="99">
        <f>SUMIFS(通讯通路门店!$Y:$Y,通讯通路门店!$S:$S,$G1559,通讯通路门店!$J:$J,"小米体验店")</f>
        <v>0</v>
      </c>
      <c r="BH1559" s="99">
        <f>SUMIFS(通讯通路门店!$AA:$AA,通讯通路门店!$S:$S,$G1559,通讯通路门店!$J:$J,"苹果体验店")</f>
        <v>0</v>
      </c>
      <c r="BI1559" s="99">
        <f>SUMIFS(通讯通路门店!$K:$K,通讯通路门店!$S:$S,$G1559,通讯通路门店!$J:$J,"其他品牌专卖店")</f>
        <v>0</v>
      </c>
      <c r="BJ1559" s="99">
        <f>SUMIFS(通讯通路门店!$AC:$AC,通讯通路门店!$S:$S,$G1559)</f>
        <v>0</v>
      </c>
      <c r="BK1559" s="99">
        <f>SUMIFS(通讯通路门店!$AD:$AD,通讯通路门店!$S:$S,$G1559)</f>
        <v>0</v>
      </c>
      <c r="BL1559" s="99">
        <f>SUMIFS(通讯通路门店!$AE:$AE,通讯通路门店!$S:$S,$G1559)</f>
        <v>0</v>
      </c>
      <c r="BM1559" s="99">
        <f>SUMIFS(通讯通路门店!$AF:$AF,通讯通路门店!$S:$S,$G1559)</f>
        <v>0</v>
      </c>
      <c r="BN1559" s="99">
        <f>SUMIFS(通讯通路门店!$AG:$AG,通讯通路门店!$S:$S,$G1559)</f>
        <v>0</v>
      </c>
      <c r="BO1559" s="99">
        <f>SUMIFS(通讯通路门店!$AH:$AH,通讯通路门店!$S:$S,$G1559)</f>
        <v>0</v>
      </c>
      <c r="BP1559" s="99">
        <f>SUMIFS(通讯通路门店!$AI:$AI,通讯通路门店!$S:$S,$G1559)</f>
        <v>0</v>
      </c>
      <c r="BQ1559" s="83"/>
    </row>
    <row r="1560" spans="1:69">
      <c r="A1560" s="99" t="str">
        <f>IFERROR(_xlfn.XLOOKUP($G1560,通讯通路门店!$S$4:$S$993933,通讯通路门店!$A$4:$A$993933,0,0),"")</f>
        <v>海南省</v>
      </c>
      <c r="B1560" s="99" t="str">
        <f>IFERROR(_xlfn.XLOOKUP($G1560,通讯通路门店!$S$4:$S$993933,通讯通路门店!$B$4:$B$993933,0,0),"")</f>
        <v>乐东黎族自治县</v>
      </c>
      <c r="C1560" s="99" t="str">
        <f>IFERROR(_xlfn.XLOOKUP($G1560,通讯通路门店!$S$4:$S$993933,通讯通路门店!$C$4:$C$993933,0,0),"")</f>
        <v>乐东黎族自治县</v>
      </c>
      <c r="D1560" s="99" t="str">
        <f>IFERROR(_xlfn.XLOOKUP($G1560,通讯通路门店!$S$4:$S$993933,通讯通路门店!$D$4:$D$993933,0,0),"")</f>
        <v>万冲镇</v>
      </c>
      <c r="E1560" s="83"/>
      <c r="F1560" s="83"/>
      <c r="G1560" s="101"/>
      <c r="H1560" s="102">
        <f>IFERROR(_xlfn.XLOOKUP($G1560,通讯通路门店!$S$4:$S$993933,通讯通路门店!$R$4:$R$993933,0,0),"")</f>
        <v>0</v>
      </c>
      <c r="I1560" s="83"/>
      <c r="J1560" s="83"/>
      <c r="K1560" s="83"/>
      <c r="L1560" s="83"/>
      <c r="M1560" s="83"/>
      <c r="N1560" s="83"/>
      <c r="O1560" s="83"/>
      <c r="P1560" s="83"/>
      <c r="Q1560" s="83"/>
      <c r="R1560" s="83"/>
      <c r="S1560" s="83"/>
      <c r="T1560" s="83"/>
      <c r="U1560" s="99">
        <f>COUNTIF(通讯通路门店!$S:$S,$G1560)</f>
        <v>0</v>
      </c>
      <c r="V1560" s="99">
        <f>COUNTIFS(通讯通路门店!$S:$S,$G1560,通讯通路门店!$J:$J,"综合卖场")</f>
        <v>0</v>
      </c>
      <c r="W1560" s="99">
        <f>SUMIFS(通讯通路门店!$AJ:$AJ,通讯通路门店!$S:$S,通讯客户沙盘!$G1560)</f>
        <v>0</v>
      </c>
      <c r="X1560" s="99">
        <f t="shared" si="120"/>
        <v>0</v>
      </c>
      <c r="Y1560" s="99">
        <f>COUNTIFS(通讯通路门店!$S:$S,$G1560,通讯通路门店!$J:$J,"荣耀体验店")+COUNTIFS(通讯通路门店!$S:$S,$G1560,通讯通路门店!$J:$J,"荣耀授权专卖店")</f>
        <v>0</v>
      </c>
      <c r="Z1560" s="99">
        <f>COUNTIFS(通讯通路门店!$S:$S,$G1560,通讯通路门店!$J:$J,"VIVO体验店")</f>
        <v>0</v>
      </c>
      <c r="AA1560" s="99">
        <f>COUNTIFS(通讯通路门店!$S:$S,$G1560,通讯通路门店!$J:$J,"OPPO体验店")</f>
        <v>0</v>
      </c>
      <c r="AB1560" s="99">
        <f>COUNTIFS(通讯通路门店!$S:$S,$G1560,通讯通路门店!$J:$J,"华为授权体验店")+COUNTIFS(通讯通路门店!$S:$S,$G1560,通讯通路门店!$J:$J,"华为堡垒店")</f>
        <v>0</v>
      </c>
      <c r="AC1560" s="99">
        <f>COUNTIFS(通讯通路门店!$S:$S,$G1560,通讯通路门店!$J:$J,"小米体验店")</f>
        <v>0</v>
      </c>
      <c r="AD1560" s="99">
        <f>COUNTIFS(通讯通路门店!$S:$S,$G1560,通讯通路门店!$J:$J,"苹果体验店")</f>
        <v>0</v>
      </c>
      <c r="AE1560" s="99">
        <f>COUNTIFS(通讯通路门店!$S:$S,$G1560,通讯通路门店!$J:$J,"其他品牌专卖店")</f>
        <v>0</v>
      </c>
      <c r="AF1560" s="99">
        <f>SUMIFS(通讯通路门店!$BI:$BI,通讯通路门店!$S:$S,$G1560)</f>
        <v>0</v>
      </c>
      <c r="AG1560" s="99">
        <f>SUMIFS(通讯通路门店!$BH:$BH,通讯通路门店!$S:$S,$G1560)</f>
        <v>0</v>
      </c>
      <c r="AH1560" s="99">
        <f t="shared" si="121"/>
        <v>0</v>
      </c>
      <c r="AI1560" s="99">
        <f>SUMIFS(通讯通路门店!$BB:$BB,通讯通路门店!$S:$S,$G1560)</f>
        <v>0</v>
      </c>
      <c r="AJ1560" s="99">
        <f>SUMIFS(通讯通路门店!$BE:$BE,通讯通路门店!$S:$S,$G1560)</f>
        <v>0</v>
      </c>
      <c r="AK1560" s="99">
        <f>SUMIFS(通讯通路门店!$BG:$BG,通讯通路门店!$S:$S,$G1560)</f>
        <v>0</v>
      </c>
      <c r="AL1560" s="99">
        <f>SUMIFS(通讯通路门店!$BC:$BC,通讯通路门店!$S:$S,$G1560)</f>
        <v>0</v>
      </c>
      <c r="AM1560" s="99">
        <f>SUMIFS(通讯通路门店!$BD:$BD,通讯通路门店!$S:$S,$G1560)</f>
        <v>0</v>
      </c>
      <c r="AN1560" s="99">
        <f>SUMIFS(通讯通路门店!$BF:$BF,通讯通路门店!$S:$S,$G1560)</f>
        <v>0</v>
      </c>
      <c r="AO1560" s="99">
        <f t="shared" si="122"/>
        <v>0</v>
      </c>
      <c r="AP1560" s="99">
        <f>SUMIFS(通讯通路门店!$K:$K,通讯通路门店!$S:$S,$G1560)</f>
        <v>0</v>
      </c>
      <c r="AQ1560" s="83"/>
      <c r="AR1560" s="99">
        <f>SUMIFS(通讯通路门店!$T:$T,通讯通路门店!$S:$S,$G1560)</f>
        <v>0</v>
      </c>
      <c r="AS1560" s="99">
        <f>SUMIFS(通讯通路门店!$U:$U,通讯通路门店!$S:$S,$G1560)</f>
        <v>0</v>
      </c>
      <c r="AT1560" s="99">
        <f>SUMIFS(通讯通路门店!$V:$V,通讯通路门店!$S:$S,$G1560)</f>
        <v>0</v>
      </c>
      <c r="AU1560" s="99">
        <f>SUMIFS(通讯通路门店!$W:$W,通讯通路门店!$S:$S,$G1560)</f>
        <v>0</v>
      </c>
      <c r="AV1560" s="99">
        <f>SUMIFS(通讯通路门店!$Z:$Z,通讯通路门店!$S:$S,$G1560)</f>
        <v>0</v>
      </c>
      <c r="AW1560" s="99">
        <f>SUMIFS(通讯通路门店!$AB:$AB,通讯通路门店!$S:$S,$G1560)</f>
        <v>0</v>
      </c>
      <c r="AX1560" s="99">
        <f>SUMIFS(通讯通路门店!$X:$X,通讯通路门店!$S:$S,$G1560)</f>
        <v>0</v>
      </c>
      <c r="AY1560" s="99">
        <f>SUMIFS(通讯通路门店!$Y:$Y,通讯通路门店!$S:$S,$G1560)</f>
        <v>0</v>
      </c>
      <c r="AZ1560" s="99">
        <f>SUMIFS(通讯通路门店!$AA:$AA,通讯通路门店!$S:$S,$G1560)</f>
        <v>0</v>
      </c>
      <c r="BA1560" s="99">
        <f t="shared" si="123"/>
        <v>0</v>
      </c>
      <c r="BB1560" s="99">
        <f t="shared" si="124"/>
        <v>0</v>
      </c>
      <c r="BC1560" s="99">
        <f>SUMIFS(通讯通路门店!$W:$W,通讯通路门店!$S:$S,$G1560,通讯通路门店!$J:$J,"荣耀体验店")+SUMIFS(通讯通路门店!$W:$W,通讯通路门店!$S:$S,$G1560,通讯通路门店!$J:$J,"荣耀授权专卖店")</f>
        <v>0</v>
      </c>
      <c r="BD1560" s="99">
        <f>SUMIFS(通讯通路门店!$Z:$Z,通讯通路门店!$S:$S,$G1560,通讯通路门店!$J:$J,"VIVO体验店")</f>
        <v>0</v>
      </c>
      <c r="BE1560" s="99">
        <f>SUMIFS(通讯通路门店!$AB:$AB,通讯通路门店!$S:$S,$G1560,通讯通路门店!$J:$J,"OPPO体验店")</f>
        <v>0</v>
      </c>
      <c r="BF1560" s="99">
        <f>SUMIFS(通讯通路门店!$X:$X,通讯通路门店!$S:$S,$G1560,通讯通路门店!$J:$J,"华为授权体验店")+SUMIFS(通讯通路门店!$AA:$AA,通讯通路门店!$S:$S,$G1560,通讯通路门店!$J:$J,"华为堡垒店")</f>
        <v>0</v>
      </c>
      <c r="BG1560" s="99">
        <f>SUMIFS(通讯通路门店!$Y:$Y,通讯通路门店!$S:$S,$G1560,通讯通路门店!$J:$J,"小米体验店")</f>
        <v>0</v>
      </c>
      <c r="BH1560" s="99">
        <f>SUMIFS(通讯通路门店!$AA:$AA,通讯通路门店!$S:$S,$G1560,通讯通路门店!$J:$J,"苹果体验店")</f>
        <v>0</v>
      </c>
      <c r="BI1560" s="99">
        <f>SUMIFS(通讯通路门店!$K:$K,通讯通路门店!$S:$S,$G1560,通讯通路门店!$J:$J,"其他品牌专卖店")</f>
        <v>0</v>
      </c>
      <c r="BJ1560" s="99">
        <f>SUMIFS(通讯通路门店!$AC:$AC,通讯通路门店!$S:$S,$G1560)</f>
        <v>0</v>
      </c>
      <c r="BK1560" s="99">
        <f>SUMIFS(通讯通路门店!$AD:$AD,通讯通路门店!$S:$S,$G1560)</f>
        <v>0</v>
      </c>
      <c r="BL1560" s="99">
        <f>SUMIFS(通讯通路门店!$AE:$AE,通讯通路门店!$S:$S,$G1560)</f>
        <v>0</v>
      </c>
      <c r="BM1560" s="99">
        <f>SUMIFS(通讯通路门店!$AF:$AF,通讯通路门店!$S:$S,$G1560)</f>
        <v>0</v>
      </c>
      <c r="BN1560" s="99">
        <f>SUMIFS(通讯通路门店!$AG:$AG,通讯通路门店!$S:$S,$G1560)</f>
        <v>0</v>
      </c>
      <c r="BO1560" s="99">
        <f>SUMIFS(通讯通路门店!$AH:$AH,通讯通路门店!$S:$S,$G1560)</f>
        <v>0</v>
      </c>
      <c r="BP1560" s="99">
        <f>SUMIFS(通讯通路门店!$AI:$AI,通讯通路门店!$S:$S,$G1560)</f>
        <v>0</v>
      </c>
      <c r="BQ1560" s="83"/>
    </row>
    <row r="1561" spans="1:69">
      <c r="A1561" s="99" t="str">
        <f>IFERROR(_xlfn.XLOOKUP($G1561,通讯通路门店!$S$4:$S$993933,通讯通路门店!$A$4:$A$993933,0,0),"")</f>
        <v>海南省</v>
      </c>
      <c r="B1561" s="99" t="str">
        <f>IFERROR(_xlfn.XLOOKUP($G1561,通讯通路门店!$S$4:$S$993933,通讯通路门店!$B$4:$B$993933,0,0),"")</f>
        <v>乐东黎族自治县</v>
      </c>
      <c r="C1561" s="99" t="str">
        <f>IFERROR(_xlfn.XLOOKUP($G1561,通讯通路门店!$S$4:$S$993933,通讯通路门店!$C$4:$C$993933,0,0),"")</f>
        <v>乐东黎族自治县</v>
      </c>
      <c r="D1561" s="99" t="str">
        <f>IFERROR(_xlfn.XLOOKUP($G1561,通讯通路门店!$S$4:$S$993933,通讯通路门店!$D$4:$D$993933,0,0),"")</f>
        <v>万冲镇</v>
      </c>
      <c r="E1561" s="83"/>
      <c r="F1561" s="83"/>
      <c r="G1561" s="101"/>
      <c r="H1561" s="102">
        <f>IFERROR(_xlfn.XLOOKUP($G1561,通讯通路门店!$S$4:$S$993933,通讯通路门店!$R$4:$R$993933,0,0),"")</f>
        <v>0</v>
      </c>
      <c r="I1561" s="83"/>
      <c r="J1561" s="83"/>
      <c r="K1561" s="83"/>
      <c r="L1561" s="83"/>
      <c r="M1561" s="83"/>
      <c r="N1561" s="83"/>
      <c r="O1561" s="83"/>
      <c r="P1561" s="83"/>
      <c r="Q1561" s="83"/>
      <c r="R1561" s="83"/>
      <c r="S1561" s="83"/>
      <c r="T1561" s="83"/>
      <c r="U1561" s="99">
        <f>COUNTIF(通讯通路门店!$S:$S,$G1561)</f>
        <v>0</v>
      </c>
      <c r="V1561" s="99">
        <f>COUNTIFS(通讯通路门店!$S:$S,$G1561,通讯通路门店!$J:$J,"综合卖场")</f>
        <v>0</v>
      </c>
      <c r="W1561" s="99">
        <f>SUMIFS(通讯通路门店!$AJ:$AJ,通讯通路门店!$S:$S,通讯客户沙盘!$G1561)</f>
        <v>0</v>
      </c>
      <c r="X1561" s="99">
        <f t="shared" si="120"/>
        <v>0</v>
      </c>
      <c r="Y1561" s="99">
        <f>COUNTIFS(通讯通路门店!$S:$S,$G1561,通讯通路门店!$J:$J,"荣耀体验店")+COUNTIFS(通讯通路门店!$S:$S,$G1561,通讯通路门店!$J:$J,"荣耀授权专卖店")</f>
        <v>0</v>
      </c>
      <c r="Z1561" s="99">
        <f>COUNTIFS(通讯通路门店!$S:$S,$G1561,通讯通路门店!$J:$J,"VIVO体验店")</f>
        <v>0</v>
      </c>
      <c r="AA1561" s="99">
        <f>COUNTIFS(通讯通路门店!$S:$S,$G1561,通讯通路门店!$J:$J,"OPPO体验店")</f>
        <v>0</v>
      </c>
      <c r="AB1561" s="99">
        <f>COUNTIFS(通讯通路门店!$S:$S,$G1561,通讯通路门店!$J:$J,"华为授权体验店")+COUNTIFS(通讯通路门店!$S:$S,$G1561,通讯通路门店!$J:$J,"华为堡垒店")</f>
        <v>0</v>
      </c>
      <c r="AC1561" s="99">
        <f>COUNTIFS(通讯通路门店!$S:$S,$G1561,通讯通路门店!$J:$J,"小米体验店")</f>
        <v>0</v>
      </c>
      <c r="AD1561" s="99">
        <f>COUNTIFS(通讯通路门店!$S:$S,$G1561,通讯通路门店!$J:$J,"苹果体验店")</f>
        <v>0</v>
      </c>
      <c r="AE1561" s="99">
        <f>COUNTIFS(通讯通路门店!$S:$S,$G1561,通讯通路门店!$J:$J,"其他品牌专卖店")</f>
        <v>0</v>
      </c>
      <c r="AF1561" s="99">
        <f>SUMIFS(通讯通路门店!$BI:$BI,通讯通路门店!$S:$S,$G1561)</f>
        <v>0</v>
      </c>
      <c r="AG1561" s="99">
        <f>SUMIFS(通讯通路门店!$BH:$BH,通讯通路门店!$S:$S,$G1561)</f>
        <v>0</v>
      </c>
      <c r="AH1561" s="99">
        <f t="shared" si="121"/>
        <v>0</v>
      </c>
      <c r="AI1561" s="99">
        <f>SUMIFS(通讯通路门店!$BB:$BB,通讯通路门店!$S:$S,$G1561)</f>
        <v>0</v>
      </c>
      <c r="AJ1561" s="99">
        <f>SUMIFS(通讯通路门店!$BE:$BE,通讯通路门店!$S:$S,$G1561)</f>
        <v>0</v>
      </c>
      <c r="AK1561" s="99">
        <f>SUMIFS(通讯通路门店!$BG:$BG,通讯通路门店!$S:$S,$G1561)</f>
        <v>0</v>
      </c>
      <c r="AL1561" s="99">
        <f>SUMIFS(通讯通路门店!$BC:$BC,通讯通路门店!$S:$S,$G1561)</f>
        <v>0</v>
      </c>
      <c r="AM1561" s="99">
        <f>SUMIFS(通讯通路门店!$BD:$BD,通讯通路门店!$S:$S,$G1561)</f>
        <v>0</v>
      </c>
      <c r="AN1561" s="99">
        <f>SUMIFS(通讯通路门店!$BF:$BF,通讯通路门店!$S:$S,$G1561)</f>
        <v>0</v>
      </c>
      <c r="AO1561" s="99">
        <f t="shared" si="122"/>
        <v>0</v>
      </c>
      <c r="AP1561" s="99">
        <f>SUMIFS(通讯通路门店!$K:$K,通讯通路门店!$S:$S,$G1561)</f>
        <v>0</v>
      </c>
      <c r="AQ1561" s="83"/>
      <c r="AR1561" s="99">
        <f>SUMIFS(通讯通路门店!$T:$T,通讯通路门店!$S:$S,$G1561)</f>
        <v>0</v>
      </c>
      <c r="AS1561" s="99">
        <f>SUMIFS(通讯通路门店!$U:$U,通讯通路门店!$S:$S,$G1561)</f>
        <v>0</v>
      </c>
      <c r="AT1561" s="99">
        <f>SUMIFS(通讯通路门店!$V:$V,通讯通路门店!$S:$S,$G1561)</f>
        <v>0</v>
      </c>
      <c r="AU1561" s="99">
        <f>SUMIFS(通讯通路门店!$W:$W,通讯通路门店!$S:$S,$G1561)</f>
        <v>0</v>
      </c>
      <c r="AV1561" s="99">
        <f>SUMIFS(通讯通路门店!$Z:$Z,通讯通路门店!$S:$S,$G1561)</f>
        <v>0</v>
      </c>
      <c r="AW1561" s="99">
        <f>SUMIFS(通讯通路门店!$AB:$AB,通讯通路门店!$S:$S,$G1561)</f>
        <v>0</v>
      </c>
      <c r="AX1561" s="99">
        <f>SUMIFS(通讯通路门店!$X:$X,通讯通路门店!$S:$S,$G1561)</f>
        <v>0</v>
      </c>
      <c r="AY1561" s="99">
        <f>SUMIFS(通讯通路门店!$Y:$Y,通讯通路门店!$S:$S,$G1561)</f>
        <v>0</v>
      </c>
      <c r="AZ1561" s="99">
        <f>SUMIFS(通讯通路门店!$AA:$AA,通讯通路门店!$S:$S,$G1561)</f>
        <v>0</v>
      </c>
      <c r="BA1561" s="99">
        <f t="shared" si="123"/>
        <v>0</v>
      </c>
      <c r="BB1561" s="99">
        <f t="shared" si="124"/>
        <v>0</v>
      </c>
      <c r="BC1561" s="99">
        <f>SUMIFS(通讯通路门店!$W:$W,通讯通路门店!$S:$S,$G1561,通讯通路门店!$J:$J,"荣耀体验店")+SUMIFS(通讯通路门店!$W:$W,通讯通路门店!$S:$S,$G1561,通讯通路门店!$J:$J,"荣耀授权专卖店")</f>
        <v>0</v>
      </c>
      <c r="BD1561" s="99">
        <f>SUMIFS(通讯通路门店!$Z:$Z,通讯通路门店!$S:$S,$G1561,通讯通路门店!$J:$J,"VIVO体验店")</f>
        <v>0</v>
      </c>
      <c r="BE1561" s="99">
        <f>SUMIFS(通讯通路门店!$AB:$AB,通讯通路门店!$S:$S,$G1561,通讯通路门店!$J:$J,"OPPO体验店")</f>
        <v>0</v>
      </c>
      <c r="BF1561" s="99">
        <f>SUMIFS(通讯通路门店!$X:$X,通讯通路门店!$S:$S,$G1561,通讯通路门店!$J:$J,"华为授权体验店")+SUMIFS(通讯通路门店!$AA:$AA,通讯通路门店!$S:$S,$G1561,通讯通路门店!$J:$J,"华为堡垒店")</f>
        <v>0</v>
      </c>
      <c r="BG1561" s="99">
        <f>SUMIFS(通讯通路门店!$Y:$Y,通讯通路门店!$S:$S,$G1561,通讯通路门店!$J:$J,"小米体验店")</f>
        <v>0</v>
      </c>
      <c r="BH1561" s="99">
        <f>SUMIFS(通讯通路门店!$AA:$AA,通讯通路门店!$S:$S,$G1561,通讯通路门店!$J:$J,"苹果体验店")</f>
        <v>0</v>
      </c>
      <c r="BI1561" s="99">
        <f>SUMIFS(通讯通路门店!$K:$K,通讯通路门店!$S:$S,$G1561,通讯通路门店!$J:$J,"其他品牌专卖店")</f>
        <v>0</v>
      </c>
      <c r="BJ1561" s="99">
        <f>SUMIFS(通讯通路门店!$AC:$AC,通讯通路门店!$S:$S,$G1561)</f>
        <v>0</v>
      </c>
      <c r="BK1561" s="99">
        <f>SUMIFS(通讯通路门店!$AD:$AD,通讯通路门店!$S:$S,$G1561)</f>
        <v>0</v>
      </c>
      <c r="BL1561" s="99">
        <f>SUMIFS(通讯通路门店!$AE:$AE,通讯通路门店!$S:$S,$G1561)</f>
        <v>0</v>
      </c>
      <c r="BM1561" s="99">
        <f>SUMIFS(通讯通路门店!$AF:$AF,通讯通路门店!$S:$S,$G1561)</f>
        <v>0</v>
      </c>
      <c r="BN1561" s="99">
        <f>SUMIFS(通讯通路门店!$AG:$AG,通讯通路门店!$S:$S,$G1561)</f>
        <v>0</v>
      </c>
      <c r="BO1561" s="99">
        <f>SUMIFS(通讯通路门店!$AH:$AH,通讯通路门店!$S:$S,$G1561)</f>
        <v>0</v>
      </c>
      <c r="BP1561" s="99">
        <f>SUMIFS(通讯通路门店!$AI:$AI,通讯通路门店!$S:$S,$G1561)</f>
        <v>0</v>
      </c>
      <c r="BQ1561" s="83"/>
    </row>
    <row r="1562" spans="1:69">
      <c r="A1562" s="99" t="str">
        <f>IFERROR(_xlfn.XLOOKUP($G1562,通讯通路门店!$S$4:$S$993933,通讯通路门店!$A$4:$A$993933,0,0),"")</f>
        <v>海南省</v>
      </c>
      <c r="B1562" s="99" t="str">
        <f>IFERROR(_xlfn.XLOOKUP($G1562,通讯通路门店!$S$4:$S$993933,通讯通路门店!$B$4:$B$993933,0,0),"")</f>
        <v>乐东黎族自治县</v>
      </c>
      <c r="C1562" s="99" t="str">
        <f>IFERROR(_xlfn.XLOOKUP($G1562,通讯通路门店!$S$4:$S$993933,通讯通路门店!$C$4:$C$993933,0,0),"")</f>
        <v>乐东黎族自治县</v>
      </c>
      <c r="D1562" s="99" t="str">
        <f>IFERROR(_xlfn.XLOOKUP($G1562,通讯通路门店!$S$4:$S$993933,通讯通路门店!$D$4:$D$993933,0,0),"")</f>
        <v>万冲镇</v>
      </c>
      <c r="E1562" s="83"/>
      <c r="F1562" s="83"/>
      <c r="G1562" s="101"/>
      <c r="H1562" s="102">
        <f>IFERROR(_xlfn.XLOOKUP($G1562,通讯通路门店!$S$4:$S$993933,通讯通路门店!$R$4:$R$993933,0,0),"")</f>
        <v>0</v>
      </c>
      <c r="I1562" s="83"/>
      <c r="J1562" s="83"/>
      <c r="K1562" s="83"/>
      <c r="L1562" s="83"/>
      <c r="M1562" s="83"/>
      <c r="N1562" s="83"/>
      <c r="O1562" s="83"/>
      <c r="P1562" s="83"/>
      <c r="Q1562" s="83"/>
      <c r="R1562" s="83"/>
      <c r="S1562" s="83"/>
      <c r="T1562" s="83"/>
      <c r="U1562" s="99">
        <f>COUNTIF(通讯通路门店!$S:$S,$G1562)</f>
        <v>0</v>
      </c>
      <c r="V1562" s="99">
        <f>COUNTIFS(通讯通路门店!$S:$S,$G1562,通讯通路门店!$J:$J,"综合卖场")</f>
        <v>0</v>
      </c>
      <c r="W1562" s="99">
        <f>SUMIFS(通讯通路门店!$AJ:$AJ,通讯通路门店!$S:$S,通讯客户沙盘!$G1562)</f>
        <v>0</v>
      </c>
      <c r="X1562" s="99">
        <f t="shared" si="120"/>
        <v>0</v>
      </c>
      <c r="Y1562" s="99">
        <f>COUNTIFS(通讯通路门店!$S:$S,$G1562,通讯通路门店!$J:$J,"荣耀体验店")+COUNTIFS(通讯通路门店!$S:$S,$G1562,通讯通路门店!$J:$J,"荣耀授权专卖店")</f>
        <v>0</v>
      </c>
      <c r="Z1562" s="99">
        <f>COUNTIFS(通讯通路门店!$S:$S,$G1562,通讯通路门店!$J:$J,"VIVO体验店")</f>
        <v>0</v>
      </c>
      <c r="AA1562" s="99">
        <f>COUNTIFS(通讯通路门店!$S:$S,$G1562,通讯通路门店!$J:$J,"OPPO体验店")</f>
        <v>0</v>
      </c>
      <c r="AB1562" s="99">
        <f>COUNTIFS(通讯通路门店!$S:$S,$G1562,通讯通路门店!$J:$J,"华为授权体验店")+COUNTIFS(通讯通路门店!$S:$S,$G1562,通讯通路门店!$J:$J,"华为堡垒店")</f>
        <v>0</v>
      </c>
      <c r="AC1562" s="99">
        <f>COUNTIFS(通讯通路门店!$S:$S,$G1562,通讯通路门店!$J:$J,"小米体验店")</f>
        <v>0</v>
      </c>
      <c r="AD1562" s="99">
        <f>COUNTIFS(通讯通路门店!$S:$S,$G1562,通讯通路门店!$J:$J,"苹果体验店")</f>
        <v>0</v>
      </c>
      <c r="AE1562" s="99">
        <f>COUNTIFS(通讯通路门店!$S:$S,$G1562,通讯通路门店!$J:$J,"其他品牌专卖店")</f>
        <v>0</v>
      </c>
      <c r="AF1562" s="99">
        <f>SUMIFS(通讯通路门店!$BI:$BI,通讯通路门店!$S:$S,$G1562)</f>
        <v>0</v>
      </c>
      <c r="AG1562" s="99">
        <f>SUMIFS(通讯通路门店!$BH:$BH,通讯通路门店!$S:$S,$G1562)</f>
        <v>0</v>
      </c>
      <c r="AH1562" s="99">
        <f t="shared" si="121"/>
        <v>0</v>
      </c>
      <c r="AI1562" s="99">
        <f>SUMIFS(通讯通路门店!$BB:$BB,通讯通路门店!$S:$S,$G1562)</f>
        <v>0</v>
      </c>
      <c r="AJ1562" s="99">
        <f>SUMIFS(通讯通路门店!$BE:$BE,通讯通路门店!$S:$S,$G1562)</f>
        <v>0</v>
      </c>
      <c r="AK1562" s="99">
        <f>SUMIFS(通讯通路门店!$BG:$BG,通讯通路门店!$S:$S,$G1562)</f>
        <v>0</v>
      </c>
      <c r="AL1562" s="99">
        <f>SUMIFS(通讯通路门店!$BC:$BC,通讯通路门店!$S:$S,$G1562)</f>
        <v>0</v>
      </c>
      <c r="AM1562" s="99">
        <f>SUMIFS(通讯通路门店!$BD:$BD,通讯通路门店!$S:$S,$G1562)</f>
        <v>0</v>
      </c>
      <c r="AN1562" s="99">
        <f>SUMIFS(通讯通路门店!$BF:$BF,通讯通路门店!$S:$S,$G1562)</f>
        <v>0</v>
      </c>
      <c r="AO1562" s="99">
        <f t="shared" si="122"/>
        <v>0</v>
      </c>
      <c r="AP1562" s="99">
        <f>SUMIFS(通讯通路门店!$K:$K,通讯通路门店!$S:$S,$G1562)</f>
        <v>0</v>
      </c>
      <c r="AQ1562" s="83"/>
      <c r="AR1562" s="99">
        <f>SUMIFS(通讯通路门店!$T:$T,通讯通路门店!$S:$S,$G1562)</f>
        <v>0</v>
      </c>
      <c r="AS1562" s="99">
        <f>SUMIFS(通讯通路门店!$U:$U,通讯通路门店!$S:$S,$G1562)</f>
        <v>0</v>
      </c>
      <c r="AT1562" s="99">
        <f>SUMIFS(通讯通路门店!$V:$V,通讯通路门店!$S:$S,$G1562)</f>
        <v>0</v>
      </c>
      <c r="AU1562" s="99">
        <f>SUMIFS(通讯通路门店!$W:$W,通讯通路门店!$S:$S,$G1562)</f>
        <v>0</v>
      </c>
      <c r="AV1562" s="99">
        <f>SUMIFS(通讯通路门店!$Z:$Z,通讯通路门店!$S:$S,$G1562)</f>
        <v>0</v>
      </c>
      <c r="AW1562" s="99">
        <f>SUMIFS(通讯通路门店!$AB:$AB,通讯通路门店!$S:$S,$G1562)</f>
        <v>0</v>
      </c>
      <c r="AX1562" s="99">
        <f>SUMIFS(通讯通路门店!$X:$X,通讯通路门店!$S:$S,$G1562)</f>
        <v>0</v>
      </c>
      <c r="AY1562" s="99">
        <f>SUMIFS(通讯通路门店!$Y:$Y,通讯通路门店!$S:$S,$G1562)</f>
        <v>0</v>
      </c>
      <c r="AZ1562" s="99">
        <f>SUMIFS(通讯通路门店!$AA:$AA,通讯通路门店!$S:$S,$G1562)</f>
        <v>0</v>
      </c>
      <c r="BA1562" s="99">
        <f t="shared" si="123"/>
        <v>0</v>
      </c>
      <c r="BB1562" s="99">
        <f t="shared" si="124"/>
        <v>0</v>
      </c>
      <c r="BC1562" s="99">
        <f>SUMIFS(通讯通路门店!$W:$W,通讯通路门店!$S:$S,$G1562,通讯通路门店!$J:$J,"荣耀体验店")+SUMIFS(通讯通路门店!$W:$W,通讯通路门店!$S:$S,$G1562,通讯通路门店!$J:$J,"荣耀授权专卖店")</f>
        <v>0</v>
      </c>
      <c r="BD1562" s="99">
        <f>SUMIFS(通讯通路门店!$Z:$Z,通讯通路门店!$S:$S,$G1562,通讯通路门店!$J:$J,"VIVO体验店")</f>
        <v>0</v>
      </c>
      <c r="BE1562" s="99">
        <f>SUMIFS(通讯通路门店!$AB:$AB,通讯通路门店!$S:$S,$G1562,通讯通路门店!$J:$J,"OPPO体验店")</f>
        <v>0</v>
      </c>
      <c r="BF1562" s="99">
        <f>SUMIFS(通讯通路门店!$X:$X,通讯通路门店!$S:$S,$G1562,通讯通路门店!$J:$J,"华为授权体验店")+SUMIFS(通讯通路门店!$AA:$AA,通讯通路门店!$S:$S,$G1562,通讯通路门店!$J:$J,"华为堡垒店")</f>
        <v>0</v>
      </c>
      <c r="BG1562" s="99">
        <f>SUMIFS(通讯通路门店!$Y:$Y,通讯通路门店!$S:$S,$G1562,通讯通路门店!$J:$J,"小米体验店")</f>
        <v>0</v>
      </c>
      <c r="BH1562" s="99">
        <f>SUMIFS(通讯通路门店!$AA:$AA,通讯通路门店!$S:$S,$G1562,通讯通路门店!$J:$J,"苹果体验店")</f>
        <v>0</v>
      </c>
      <c r="BI1562" s="99">
        <f>SUMIFS(通讯通路门店!$K:$K,通讯通路门店!$S:$S,$G1562,通讯通路门店!$J:$J,"其他品牌专卖店")</f>
        <v>0</v>
      </c>
      <c r="BJ1562" s="99">
        <f>SUMIFS(通讯通路门店!$AC:$AC,通讯通路门店!$S:$S,$G1562)</f>
        <v>0</v>
      </c>
      <c r="BK1562" s="99">
        <f>SUMIFS(通讯通路门店!$AD:$AD,通讯通路门店!$S:$S,$G1562)</f>
        <v>0</v>
      </c>
      <c r="BL1562" s="99">
        <f>SUMIFS(通讯通路门店!$AE:$AE,通讯通路门店!$S:$S,$G1562)</f>
        <v>0</v>
      </c>
      <c r="BM1562" s="99">
        <f>SUMIFS(通讯通路门店!$AF:$AF,通讯通路门店!$S:$S,$G1562)</f>
        <v>0</v>
      </c>
      <c r="BN1562" s="99">
        <f>SUMIFS(通讯通路门店!$AG:$AG,通讯通路门店!$S:$S,$G1562)</f>
        <v>0</v>
      </c>
      <c r="BO1562" s="99">
        <f>SUMIFS(通讯通路门店!$AH:$AH,通讯通路门店!$S:$S,$G1562)</f>
        <v>0</v>
      </c>
      <c r="BP1562" s="99">
        <f>SUMIFS(通讯通路门店!$AI:$AI,通讯通路门店!$S:$S,$G1562)</f>
        <v>0</v>
      </c>
      <c r="BQ1562" s="83"/>
    </row>
    <row r="1563" spans="1:69">
      <c r="A1563" s="99" t="str">
        <f>IFERROR(_xlfn.XLOOKUP($G1563,通讯通路门店!$S$4:$S$993933,通讯通路门店!$A$4:$A$993933,0,0),"")</f>
        <v>海南省</v>
      </c>
      <c r="B1563" s="99" t="str">
        <f>IFERROR(_xlfn.XLOOKUP($G1563,通讯通路门店!$S$4:$S$993933,通讯通路门店!$B$4:$B$993933,0,0),"")</f>
        <v>乐东黎族自治县</v>
      </c>
      <c r="C1563" s="99" t="str">
        <f>IFERROR(_xlfn.XLOOKUP($G1563,通讯通路门店!$S$4:$S$993933,通讯通路门店!$C$4:$C$993933,0,0),"")</f>
        <v>乐东黎族自治县</v>
      </c>
      <c r="D1563" s="99" t="str">
        <f>IFERROR(_xlfn.XLOOKUP($G1563,通讯通路门店!$S$4:$S$993933,通讯通路门店!$D$4:$D$993933,0,0),"")</f>
        <v>万冲镇</v>
      </c>
      <c r="E1563" s="83"/>
      <c r="F1563" s="83"/>
      <c r="G1563" s="101"/>
      <c r="H1563" s="102">
        <f>IFERROR(_xlfn.XLOOKUP($G1563,通讯通路门店!$S$4:$S$993933,通讯通路门店!$R$4:$R$993933,0,0),"")</f>
        <v>0</v>
      </c>
      <c r="I1563" s="83"/>
      <c r="J1563" s="83"/>
      <c r="K1563" s="83"/>
      <c r="L1563" s="83"/>
      <c r="M1563" s="83"/>
      <c r="N1563" s="83"/>
      <c r="O1563" s="83"/>
      <c r="P1563" s="83"/>
      <c r="Q1563" s="83"/>
      <c r="R1563" s="83"/>
      <c r="S1563" s="83"/>
      <c r="T1563" s="83"/>
      <c r="U1563" s="99">
        <f>COUNTIF(通讯通路门店!$S:$S,$G1563)</f>
        <v>0</v>
      </c>
      <c r="V1563" s="99">
        <f>COUNTIFS(通讯通路门店!$S:$S,$G1563,通讯通路门店!$J:$J,"综合卖场")</f>
        <v>0</v>
      </c>
      <c r="W1563" s="99">
        <f>SUMIFS(通讯通路门店!$AJ:$AJ,通讯通路门店!$S:$S,通讯客户沙盘!$G1563)</f>
        <v>0</v>
      </c>
      <c r="X1563" s="99">
        <f t="shared" si="120"/>
        <v>0</v>
      </c>
      <c r="Y1563" s="99">
        <f>COUNTIFS(通讯通路门店!$S:$S,$G1563,通讯通路门店!$J:$J,"荣耀体验店")+COUNTIFS(通讯通路门店!$S:$S,$G1563,通讯通路门店!$J:$J,"荣耀授权专卖店")</f>
        <v>0</v>
      </c>
      <c r="Z1563" s="99">
        <f>COUNTIFS(通讯通路门店!$S:$S,$G1563,通讯通路门店!$J:$J,"VIVO体验店")</f>
        <v>0</v>
      </c>
      <c r="AA1563" s="99">
        <f>COUNTIFS(通讯通路门店!$S:$S,$G1563,通讯通路门店!$J:$J,"OPPO体验店")</f>
        <v>0</v>
      </c>
      <c r="AB1563" s="99">
        <f>COUNTIFS(通讯通路门店!$S:$S,$G1563,通讯通路门店!$J:$J,"华为授权体验店")+COUNTIFS(通讯通路门店!$S:$S,$G1563,通讯通路门店!$J:$J,"华为堡垒店")</f>
        <v>0</v>
      </c>
      <c r="AC1563" s="99">
        <f>COUNTIFS(通讯通路门店!$S:$S,$G1563,通讯通路门店!$J:$J,"小米体验店")</f>
        <v>0</v>
      </c>
      <c r="AD1563" s="99">
        <f>COUNTIFS(通讯通路门店!$S:$S,$G1563,通讯通路门店!$J:$J,"苹果体验店")</f>
        <v>0</v>
      </c>
      <c r="AE1563" s="99">
        <f>COUNTIFS(通讯通路门店!$S:$S,$G1563,通讯通路门店!$J:$J,"其他品牌专卖店")</f>
        <v>0</v>
      </c>
      <c r="AF1563" s="99">
        <f>SUMIFS(通讯通路门店!$BI:$BI,通讯通路门店!$S:$S,$G1563)</f>
        <v>0</v>
      </c>
      <c r="AG1563" s="99">
        <f>SUMIFS(通讯通路门店!$BH:$BH,通讯通路门店!$S:$S,$G1563)</f>
        <v>0</v>
      </c>
      <c r="AH1563" s="99">
        <f t="shared" si="121"/>
        <v>0</v>
      </c>
      <c r="AI1563" s="99">
        <f>SUMIFS(通讯通路门店!$BB:$BB,通讯通路门店!$S:$S,$G1563)</f>
        <v>0</v>
      </c>
      <c r="AJ1563" s="99">
        <f>SUMIFS(通讯通路门店!$BE:$BE,通讯通路门店!$S:$S,$G1563)</f>
        <v>0</v>
      </c>
      <c r="AK1563" s="99">
        <f>SUMIFS(通讯通路门店!$BG:$BG,通讯通路门店!$S:$S,$G1563)</f>
        <v>0</v>
      </c>
      <c r="AL1563" s="99">
        <f>SUMIFS(通讯通路门店!$BC:$BC,通讯通路门店!$S:$S,$G1563)</f>
        <v>0</v>
      </c>
      <c r="AM1563" s="99">
        <f>SUMIFS(通讯通路门店!$BD:$BD,通讯通路门店!$S:$S,$G1563)</f>
        <v>0</v>
      </c>
      <c r="AN1563" s="99">
        <f>SUMIFS(通讯通路门店!$BF:$BF,通讯通路门店!$S:$S,$G1563)</f>
        <v>0</v>
      </c>
      <c r="AO1563" s="99">
        <f t="shared" si="122"/>
        <v>0</v>
      </c>
      <c r="AP1563" s="99">
        <f>SUMIFS(通讯通路门店!$K:$K,通讯通路门店!$S:$S,$G1563)</f>
        <v>0</v>
      </c>
      <c r="AQ1563" s="83"/>
      <c r="AR1563" s="99">
        <f>SUMIFS(通讯通路门店!$T:$T,通讯通路门店!$S:$S,$G1563)</f>
        <v>0</v>
      </c>
      <c r="AS1563" s="99">
        <f>SUMIFS(通讯通路门店!$U:$U,通讯通路门店!$S:$S,$G1563)</f>
        <v>0</v>
      </c>
      <c r="AT1563" s="99">
        <f>SUMIFS(通讯通路门店!$V:$V,通讯通路门店!$S:$S,$G1563)</f>
        <v>0</v>
      </c>
      <c r="AU1563" s="99">
        <f>SUMIFS(通讯通路门店!$W:$W,通讯通路门店!$S:$S,$G1563)</f>
        <v>0</v>
      </c>
      <c r="AV1563" s="99">
        <f>SUMIFS(通讯通路门店!$Z:$Z,通讯通路门店!$S:$S,$G1563)</f>
        <v>0</v>
      </c>
      <c r="AW1563" s="99">
        <f>SUMIFS(通讯通路门店!$AB:$AB,通讯通路门店!$S:$S,$G1563)</f>
        <v>0</v>
      </c>
      <c r="AX1563" s="99">
        <f>SUMIFS(通讯通路门店!$X:$X,通讯通路门店!$S:$S,$G1563)</f>
        <v>0</v>
      </c>
      <c r="AY1563" s="99">
        <f>SUMIFS(通讯通路门店!$Y:$Y,通讯通路门店!$S:$S,$G1563)</f>
        <v>0</v>
      </c>
      <c r="AZ1563" s="99">
        <f>SUMIFS(通讯通路门店!$AA:$AA,通讯通路门店!$S:$S,$G1563)</f>
        <v>0</v>
      </c>
      <c r="BA1563" s="99">
        <f t="shared" si="123"/>
        <v>0</v>
      </c>
      <c r="BB1563" s="99">
        <f t="shared" si="124"/>
        <v>0</v>
      </c>
      <c r="BC1563" s="99">
        <f>SUMIFS(通讯通路门店!$W:$W,通讯通路门店!$S:$S,$G1563,通讯通路门店!$J:$J,"荣耀体验店")+SUMIFS(通讯通路门店!$W:$W,通讯通路门店!$S:$S,$G1563,通讯通路门店!$J:$J,"荣耀授权专卖店")</f>
        <v>0</v>
      </c>
      <c r="BD1563" s="99">
        <f>SUMIFS(通讯通路门店!$Z:$Z,通讯通路门店!$S:$S,$G1563,通讯通路门店!$J:$J,"VIVO体验店")</f>
        <v>0</v>
      </c>
      <c r="BE1563" s="99">
        <f>SUMIFS(通讯通路门店!$AB:$AB,通讯通路门店!$S:$S,$G1563,通讯通路门店!$J:$J,"OPPO体验店")</f>
        <v>0</v>
      </c>
      <c r="BF1563" s="99">
        <f>SUMIFS(通讯通路门店!$X:$X,通讯通路门店!$S:$S,$G1563,通讯通路门店!$J:$J,"华为授权体验店")+SUMIFS(通讯通路门店!$AA:$AA,通讯通路门店!$S:$S,$G1563,通讯通路门店!$J:$J,"华为堡垒店")</f>
        <v>0</v>
      </c>
      <c r="BG1563" s="99">
        <f>SUMIFS(通讯通路门店!$Y:$Y,通讯通路门店!$S:$S,$G1563,通讯通路门店!$J:$J,"小米体验店")</f>
        <v>0</v>
      </c>
      <c r="BH1563" s="99">
        <f>SUMIFS(通讯通路门店!$AA:$AA,通讯通路门店!$S:$S,$G1563,通讯通路门店!$J:$J,"苹果体验店")</f>
        <v>0</v>
      </c>
      <c r="BI1563" s="99">
        <f>SUMIFS(通讯通路门店!$K:$K,通讯通路门店!$S:$S,$G1563,通讯通路门店!$J:$J,"其他品牌专卖店")</f>
        <v>0</v>
      </c>
      <c r="BJ1563" s="99">
        <f>SUMIFS(通讯通路门店!$AC:$AC,通讯通路门店!$S:$S,$G1563)</f>
        <v>0</v>
      </c>
      <c r="BK1563" s="99">
        <f>SUMIFS(通讯通路门店!$AD:$AD,通讯通路门店!$S:$S,$G1563)</f>
        <v>0</v>
      </c>
      <c r="BL1563" s="99">
        <f>SUMIFS(通讯通路门店!$AE:$AE,通讯通路门店!$S:$S,$G1563)</f>
        <v>0</v>
      </c>
      <c r="BM1563" s="99">
        <f>SUMIFS(通讯通路门店!$AF:$AF,通讯通路门店!$S:$S,$G1563)</f>
        <v>0</v>
      </c>
      <c r="BN1563" s="99">
        <f>SUMIFS(通讯通路门店!$AG:$AG,通讯通路门店!$S:$S,$G1563)</f>
        <v>0</v>
      </c>
      <c r="BO1563" s="99">
        <f>SUMIFS(通讯通路门店!$AH:$AH,通讯通路门店!$S:$S,$G1563)</f>
        <v>0</v>
      </c>
      <c r="BP1563" s="99">
        <f>SUMIFS(通讯通路门店!$AI:$AI,通讯通路门店!$S:$S,$G1563)</f>
        <v>0</v>
      </c>
      <c r="BQ1563" s="83"/>
    </row>
    <row r="1564" spans="1:69">
      <c r="A1564" s="99" t="str">
        <f>IFERROR(_xlfn.XLOOKUP($G1564,通讯通路门店!$S$4:$S$993933,通讯通路门店!$A$4:$A$993933,0,0),"")</f>
        <v>海南省</v>
      </c>
      <c r="B1564" s="99" t="str">
        <f>IFERROR(_xlfn.XLOOKUP($G1564,通讯通路门店!$S$4:$S$993933,通讯通路门店!$B$4:$B$993933,0,0),"")</f>
        <v>乐东黎族自治县</v>
      </c>
      <c r="C1564" s="99" t="str">
        <f>IFERROR(_xlfn.XLOOKUP($G1564,通讯通路门店!$S$4:$S$993933,通讯通路门店!$C$4:$C$993933,0,0),"")</f>
        <v>乐东黎族自治县</v>
      </c>
      <c r="D1564" s="99" t="str">
        <f>IFERROR(_xlfn.XLOOKUP($G1564,通讯通路门店!$S$4:$S$993933,通讯通路门店!$D$4:$D$993933,0,0),"")</f>
        <v>万冲镇</v>
      </c>
      <c r="E1564" s="83"/>
      <c r="F1564" s="83"/>
      <c r="G1564" s="101"/>
      <c r="H1564" s="102">
        <f>IFERROR(_xlfn.XLOOKUP($G1564,通讯通路门店!$S$4:$S$993933,通讯通路门店!$R$4:$R$993933,0,0),"")</f>
        <v>0</v>
      </c>
      <c r="I1564" s="83"/>
      <c r="J1564" s="83"/>
      <c r="K1564" s="83"/>
      <c r="L1564" s="83"/>
      <c r="M1564" s="83"/>
      <c r="N1564" s="83"/>
      <c r="O1564" s="83"/>
      <c r="P1564" s="83"/>
      <c r="Q1564" s="83"/>
      <c r="R1564" s="83"/>
      <c r="S1564" s="83"/>
      <c r="T1564" s="83"/>
      <c r="U1564" s="99">
        <f>COUNTIF(通讯通路门店!$S:$S,$G1564)</f>
        <v>0</v>
      </c>
      <c r="V1564" s="99">
        <f>COUNTIFS(通讯通路门店!$S:$S,$G1564,通讯通路门店!$J:$J,"综合卖场")</f>
        <v>0</v>
      </c>
      <c r="W1564" s="99">
        <f>SUMIFS(通讯通路门店!$AJ:$AJ,通讯通路门店!$S:$S,通讯客户沙盘!$G1564)</f>
        <v>0</v>
      </c>
      <c r="X1564" s="99">
        <f t="shared" si="120"/>
        <v>0</v>
      </c>
      <c r="Y1564" s="99">
        <f>COUNTIFS(通讯通路门店!$S:$S,$G1564,通讯通路门店!$J:$J,"荣耀体验店")+COUNTIFS(通讯通路门店!$S:$S,$G1564,通讯通路门店!$J:$J,"荣耀授权专卖店")</f>
        <v>0</v>
      </c>
      <c r="Z1564" s="99">
        <f>COUNTIFS(通讯通路门店!$S:$S,$G1564,通讯通路门店!$J:$J,"VIVO体验店")</f>
        <v>0</v>
      </c>
      <c r="AA1564" s="99">
        <f>COUNTIFS(通讯通路门店!$S:$S,$G1564,通讯通路门店!$J:$J,"OPPO体验店")</f>
        <v>0</v>
      </c>
      <c r="AB1564" s="99">
        <f>COUNTIFS(通讯通路门店!$S:$S,$G1564,通讯通路门店!$J:$J,"华为授权体验店")+COUNTIFS(通讯通路门店!$S:$S,$G1564,通讯通路门店!$J:$J,"华为堡垒店")</f>
        <v>0</v>
      </c>
      <c r="AC1564" s="99">
        <f>COUNTIFS(通讯通路门店!$S:$S,$G1564,通讯通路门店!$J:$J,"小米体验店")</f>
        <v>0</v>
      </c>
      <c r="AD1564" s="99">
        <f>COUNTIFS(通讯通路门店!$S:$S,$G1564,通讯通路门店!$J:$J,"苹果体验店")</f>
        <v>0</v>
      </c>
      <c r="AE1564" s="99">
        <f>COUNTIFS(通讯通路门店!$S:$S,$G1564,通讯通路门店!$J:$J,"其他品牌专卖店")</f>
        <v>0</v>
      </c>
      <c r="AF1564" s="99">
        <f>SUMIFS(通讯通路门店!$BI:$BI,通讯通路门店!$S:$S,$G1564)</f>
        <v>0</v>
      </c>
      <c r="AG1564" s="99">
        <f>SUMIFS(通讯通路门店!$BH:$BH,通讯通路门店!$S:$S,$G1564)</f>
        <v>0</v>
      </c>
      <c r="AH1564" s="99">
        <f t="shared" si="121"/>
        <v>0</v>
      </c>
      <c r="AI1564" s="99">
        <f>SUMIFS(通讯通路门店!$BB:$BB,通讯通路门店!$S:$S,$G1564)</f>
        <v>0</v>
      </c>
      <c r="AJ1564" s="99">
        <f>SUMIFS(通讯通路门店!$BE:$BE,通讯通路门店!$S:$S,$G1564)</f>
        <v>0</v>
      </c>
      <c r="AK1564" s="99">
        <f>SUMIFS(通讯通路门店!$BG:$BG,通讯通路门店!$S:$S,$G1564)</f>
        <v>0</v>
      </c>
      <c r="AL1564" s="99">
        <f>SUMIFS(通讯通路门店!$BC:$BC,通讯通路门店!$S:$S,$G1564)</f>
        <v>0</v>
      </c>
      <c r="AM1564" s="99">
        <f>SUMIFS(通讯通路门店!$BD:$BD,通讯通路门店!$S:$S,$G1564)</f>
        <v>0</v>
      </c>
      <c r="AN1564" s="99">
        <f>SUMIFS(通讯通路门店!$BF:$BF,通讯通路门店!$S:$S,$G1564)</f>
        <v>0</v>
      </c>
      <c r="AO1564" s="99">
        <f t="shared" si="122"/>
        <v>0</v>
      </c>
      <c r="AP1564" s="99">
        <f>SUMIFS(通讯通路门店!$K:$K,通讯通路门店!$S:$S,$G1564)</f>
        <v>0</v>
      </c>
      <c r="AQ1564" s="83"/>
      <c r="AR1564" s="99">
        <f>SUMIFS(通讯通路门店!$T:$T,通讯通路门店!$S:$S,$G1564)</f>
        <v>0</v>
      </c>
      <c r="AS1564" s="99">
        <f>SUMIFS(通讯通路门店!$U:$U,通讯通路门店!$S:$S,$G1564)</f>
        <v>0</v>
      </c>
      <c r="AT1564" s="99">
        <f>SUMIFS(通讯通路门店!$V:$V,通讯通路门店!$S:$S,$G1564)</f>
        <v>0</v>
      </c>
      <c r="AU1564" s="99">
        <f>SUMIFS(通讯通路门店!$W:$W,通讯通路门店!$S:$S,$G1564)</f>
        <v>0</v>
      </c>
      <c r="AV1564" s="99">
        <f>SUMIFS(通讯通路门店!$Z:$Z,通讯通路门店!$S:$S,$G1564)</f>
        <v>0</v>
      </c>
      <c r="AW1564" s="99">
        <f>SUMIFS(通讯通路门店!$AB:$AB,通讯通路门店!$S:$S,$G1564)</f>
        <v>0</v>
      </c>
      <c r="AX1564" s="99">
        <f>SUMIFS(通讯通路门店!$X:$X,通讯通路门店!$S:$S,$G1564)</f>
        <v>0</v>
      </c>
      <c r="AY1564" s="99">
        <f>SUMIFS(通讯通路门店!$Y:$Y,通讯通路门店!$S:$S,$G1564)</f>
        <v>0</v>
      </c>
      <c r="AZ1564" s="99">
        <f>SUMIFS(通讯通路门店!$AA:$AA,通讯通路门店!$S:$S,$G1564)</f>
        <v>0</v>
      </c>
      <c r="BA1564" s="99">
        <f t="shared" si="123"/>
        <v>0</v>
      </c>
      <c r="BB1564" s="99">
        <f t="shared" si="124"/>
        <v>0</v>
      </c>
      <c r="BC1564" s="99">
        <f>SUMIFS(通讯通路门店!$W:$W,通讯通路门店!$S:$S,$G1564,通讯通路门店!$J:$J,"荣耀体验店")+SUMIFS(通讯通路门店!$W:$W,通讯通路门店!$S:$S,$G1564,通讯通路门店!$J:$J,"荣耀授权专卖店")</f>
        <v>0</v>
      </c>
      <c r="BD1564" s="99">
        <f>SUMIFS(通讯通路门店!$Z:$Z,通讯通路门店!$S:$S,$G1564,通讯通路门店!$J:$J,"VIVO体验店")</f>
        <v>0</v>
      </c>
      <c r="BE1564" s="99">
        <f>SUMIFS(通讯通路门店!$AB:$AB,通讯通路门店!$S:$S,$G1564,通讯通路门店!$J:$J,"OPPO体验店")</f>
        <v>0</v>
      </c>
      <c r="BF1564" s="99">
        <f>SUMIFS(通讯通路门店!$X:$X,通讯通路门店!$S:$S,$G1564,通讯通路门店!$J:$J,"华为授权体验店")+SUMIFS(通讯通路门店!$AA:$AA,通讯通路门店!$S:$S,$G1564,通讯通路门店!$J:$J,"华为堡垒店")</f>
        <v>0</v>
      </c>
      <c r="BG1564" s="99">
        <f>SUMIFS(通讯通路门店!$Y:$Y,通讯通路门店!$S:$S,$G1564,通讯通路门店!$J:$J,"小米体验店")</f>
        <v>0</v>
      </c>
      <c r="BH1564" s="99">
        <f>SUMIFS(通讯通路门店!$AA:$AA,通讯通路门店!$S:$S,$G1564,通讯通路门店!$J:$J,"苹果体验店")</f>
        <v>0</v>
      </c>
      <c r="BI1564" s="99">
        <f>SUMIFS(通讯通路门店!$K:$K,通讯通路门店!$S:$S,$G1564,通讯通路门店!$J:$J,"其他品牌专卖店")</f>
        <v>0</v>
      </c>
      <c r="BJ1564" s="99">
        <f>SUMIFS(通讯通路门店!$AC:$AC,通讯通路门店!$S:$S,$G1564)</f>
        <v>0</v>
      </c>
      <c r="BK1564" s="99">
        <f>SUMIFS(通讯通路门店!$AD:$AD,通讯通路门店!$S:$S,$G1564)</f>
        <v>0</v>
      </c>
      <c r="BL1564" s="99">
        <f>SUMIFS(通讯通路门店!$AE:$AE,通讯通路门店!$S:$S,$G1564)</f>
        <v>0</v>
      </c>
      <c r="BM1564" s="99">
        <f>SUMIFS(通讯通路门店!$AF:$AF,通讯通路门店!$S:$S,$G1564)</f>
        <v>0</v>
      </c>
      <c r="BN1564" s="99">
        <f>SUMIFS(通讯通路门店!$AG:$AG,通讯通路门店!$S:$S,$G1564)</f>
        <v>0</v>
      </c>
      <c r="BO1564" s="99">
        <f>SUMIFS(通讯通路门店!$AH:$AH,通讯通路门店!$S:$S,$G1564)</f>
        <v>0</v>
      </c>
      <c r="BP1564" s="99">
        <f>SUMIFS(通讯通路门店!$AI:$AI,通讯通路门店!$S:$S,$G1564)</f>
        <v>0</v>
      </c>
      <c r="BQ1564" s="83"/>
    </row>
    <row r="1565" spans="1:69">
      <c r="A1565" s="99" t="str">
        <f>IFERROR(_xlfn.XLOOKUP($G1565,通讯通路门店!$S$4:$S$993933,通讯通路门店!$A$4:$A$993933,0,0),"")</f>
        <v>海南省</v>
      </c>
      <c r="B1565" s="99" t="str">
        <f>IFERROR(_xlfn.XLOOKUP($G1565,通讯通路门店!$S$4:$S$993933,通讯通路门店!$B$4:$B$993933,0,0),"")</f>
        <v>乐东黎族自治县</v>
      </c>
      <c r="C1565" s="99" t="str">
        <f>IFERROR(_xlfn.XLOOKUP($G1565,通讯通路门店!$S$4:$S$993933,通讯通路门店!$C$4:$C$993933,0,0),"")</f>
        <v>乐东黎族自治县</v>
      </c>
      <c r="D1565" s="99" t="str">
        <f>IFERROR(_xlfn.XLOOKUP($G1565,通讯通路门店!$S$4:$S$993933,通讯通路门店!$D$4:$D$993933,0,0),"")</f>
        <v>万冲镇</v>
      </c>
      <c r="E1565" s="83"/>
      <c r="F1565" s="83"/>
      <c r="G1565" s="101"/>
      <c r="H1565" s="102">
        <f>IFERROR(_xlfn.XLOOKUP($G1565,通讯通路门店!$S$4:$S$993933,通讯通路门店!$R$4:$R$993933,0,0),"")</f>
        <v>0</v>
      </c>
      <c r="I1565" s="83"/>
      <c r="J1565" s="83"/>
      <c r="K1565" s="83"/>
      <c r="L1565" s="83"/>
      <c r="M1565" s="83"/>
      <c r="N1565" s="83"/>
      <c r="O1565" s="83"/>
      <c r="P1565" s="83"/>
      <c r="Q1565" s="83"/>
      <c r="R1565" s="83"/>
      <c r="S1565" s="83"/>
      <c r="T1565" s="83"/>
      <c r="U1565" s="99">
        <f>COUNTIF(通讯通路门店!$S:$S,$G1565)</f>
        <v>0</v>
      </c>
      <c r="V1565" s="99">
        <f>COUNTIFS(通讯通路门店!$S:$S,$G1565,通讯通路门店!$J:$J,"综合卖场")</f>
        <v>0</v>
      </c>
      <c r="W1565" s="99">
        <f>SUMIFS(通讯通路门店!$AJ:$AJ,通讯通路门店!$S:$S,通讯客户沙盘!$G1565)</f>
        <v>0</v>
      </c>
      <c r="X1565" s="99">
        <f t="shared" si="120"/>
        <v>0</v>
      </c>
      <c r="Y1565" s="99">
        <f>COUNTIFS(通讯通路门店!$S:$S,$G1565,通讯通路门店!$J:$J,"荣耀体验店")+COUNTIFS(通讯通路门店!$S:$S,$G1565,通讯通路门店!$J:$J,"荣耀授权专卖店")</f>
        <v>0</v>
      </c>
      <c r="Z1565" s="99">
        <f>COUNTIFS(通讯通路门店!$S:$S,$G1565,通讯通路门店!$J:$J,"VIVO体验店")</f>
        <v>0</v>
      </c>
      <c r="AA1565" s="99">
        <f>COUNTIFS(通讯通路门店!$S:$S,$G1565,通讯通路门店!$J:$J,"OPPO体验店")</f>
        <v>0</v>
      </c>
      <c r="AB1565" s="99">
        <f>COUNTIFS(通讯通路门店!$S:$S,$G1565,通讯通路门店!$J:$J,"华为授权体验店")+COUNTIFS(通讯通路门店!$S:$S,$G1565,通讯通路门店!$J:$J,"华为堡垒店")</f>
        <v>0</v>
      </c>
      <c r="AC1565" s="99">
        <f>COUNTIFS(通讯通路门店!$S:$S,$G1565,通讯通路门店!$J:$J,"小米体验店")</f>
        <v>0</v>
      </c>
      <c r="AD1565" s="99">
        <f>COUNTIFS(通讯通路门店!$S:$S,$G1565,通讯通路门店!$J:$J,"苹果体验店")</f>
        <v>0</v>
      </c>
      <c r="AE1565" s="99">
        <f>COUNTIFS(通讯通路门店!$S:$S,$G1565,通讯通路门店!$J:$J,"其他品牌专卖店")</f>
        <v>0</v>
      </c>
      <c r="AF1565" s="99">
        <f>SUMIFS(通讯通路门店!$BI:$BI,通讯通路门店!$S:$S,$G1565)</f>
        <v>0</v>
      </c>
      <c r="AG1565" s="99">
        <f>SUMIFS(通讯通路门店!$BH:$BH,通讯通路门店!$S:$S,$G1565)</f>
        <v>0</v>
      </c>
      <c r="AH1565" s="99">
        <f t="shared" si="121"/>
        <v>0</v>
      </c>
      <c r="AI1565" s="99">
        <f>SUMIFS(通讯通路门店!$BB:$BB,通讯通路门店!$S:$S,$G1565)</f>
        <v>0</v>
      </c>
      <c r="AJ1565" s="99">
        <f>SUMIFS(通讯通路门店!$BE:$BE,通讯通路门店!$S:$S,$G1565)</f>
        <v>0</v>
      </c>
      <c r="AK1565" s="99">
        <f>SUMIFS(通讯通路门店!$BG:$BG,通讯通路门店!$S:$S,$G1565)</f>
        <v>0</v>
      </c>
      <c r="AL1565" s="99">
        <f>SUMIFS(通讯通路门店!$BC:$BC,通讯通路门店!$S:$S,$G1565)</f>
        <v>0</v>
      </c>
      <c r="AM1565" s="99">
        <f>SUMIFS(通讯通路门店!$BD:$BD,通讯通路门店!$S:$S,$G1565)</f>
        <v>0</v>
      </c>
      <c r="AN1565" s="99">
        <f>SUMIFS(通讯通路门店!$BF:$BF,通讯通路门店!$S:$S,$G1565)</f>
        <v>0</v>
      </c>
      <c r="AO1565" s="99">
        <f t="shared" si="122"/>
        <v>0</v>
      </c>
      <c r="AP1565" s="99">
        <f>SUMIFS(通讯通路门店!$K:$K,通讯通路门店!$S:$S,$G1565)</f>
        <v>0</v>
      </c>
      <c r="AQ1565" s="83"/>
      <c r="AR1565" s="99">
        <f>SUMIFS(通讯通路门店!$T:$T,通讯通路门店!$S:$S,$G1565)</f>
        <v>0</v>
      </c>
      <c r="AS1565" s="99">
        <f>SUMIFS(通讯通路门店!$U:$U,通讯通路门店!$S:$S,$G1565)</f>
        <v>0</v>
      </c>
      <c r="AT1565" s="99">
        <f>SUMIFS(通讯通路门店!$V:$V,通讯通路门店!$S:$S,$G1565)</f>
        <v>0</v>
      </c>
      <c r="AU1565" s="99">
        <f>SUMIFS(通讯通路门店!$W:$W,通讯通路门店!$S:$S,$G1565)</f>
        <v>0</v>
      </c>
      <c r="AV1565" s="99">
        <f>SUMIFS(通讯通路门店!$Z:$Z,通讯通路门店!$S:$S,$G1565)</f>
        <v>0</v>
      </c>
      <c r="AW1565" s="99">
        <f>SUMIFS(通讯通路门店!$AB:$AB,通讯通路门店!$S:$S,$G1565)</f>
        <v>0</v>
      </c>
      <c r="AX1565" s="99">
        <f>SUMIFS(通讯通路门店!$X:$X,通讯通路门店!$S:$S,$G1565)</f>
        <v>0</v>
      </c>
      <c r="AY1565" s="99">
        <f>SUMIFS(通讯通路门店!$Y:$Y,通讯通路门店!$S:$S,$G1565)</f>
        <v>0</v>
      </c>
      <c r="AZ1565" s="99">
        <f>SUMIFS(通讯通路门店!$AA:$AA,通讯通路门店!$S:$S,$G1565)</f>
        <v>0</v>
      </c>
      <c r="BA1565" s="99">
        <f t="shared" si="123"/>
        <v>0</v>
      </c>
      <c r="BB1565" s="99">
        <f t="shared" si="124"/>
        <v>0</v>
      </c>
      <c r="BC1565" s="99">
        <f>SUMIFS(通讯通路门店!$W:$W,通讯通路门店!$S:$S,$G1565,通讯通路门店!$J:$J,"荣耀体验店")+SUMIFS(通讯通路门店!$W:$W,通讯通路门店!$S:$S,$G1565,通讯通路门店!$J:$J,"荣耀授权专卖店")</f>
        <v>0</v>
      </c>
      <c r="BD1565" s="99">
        <f>SUMIFS(通讯通路门店!$Z:$Z,通讯通路门店!$S:$S,$G1565,通讯通路门店!$J:$J,"VIVO体验店")</f>
        <v>0</v>
      </c>
      <c r="BE1565" s="99">
        <f>SUMIFS(通讯通路门店!$AB:$AB,通讯通路门店!$S:$S,$G1565,通讯通路门店!$J:$J,"OPPO体验店")</f>
        <v>0</v>
      </c>
      <c r="BF1565" s="99">
        <f>SUMIFS(通讯通路门店!$X:$X,通讯通路门店!$S:$S,$G1565,通讯通路门店!$J:$J,"华为授权体验店")+SUMIFS(通讯通路门店!$AA:$AA,通讯通路门店!$S:$S,$G1565,通讯通路门店!$J:$J,"华为堡垒店")</f>
        <v>0</v>
      </c>
      <c r="BG1565" s="99">
        <f>SUMIFS(通讯通路门店!$Y:$Y,通讯通路门店!$S:$S,$G1565,通讯通路门店!$J:$J,"小米体验店")</f>
        <v>0</v>
      </c>
      <c r="BH1565" s="99">
        <f>SUMIFS(通讯通路门店!$AA:$AA,通讯通路门店!$S:$S,$G1565,通讯通路门店!$J:$J,"苹果体验店")</f>
        <v>0</v>
      </c>
      <c r="BI1565" s="99">
        <f>SUMIFS(通讯通路门店!$K:$K,通讯通路门店!$S:$S,$G1565,通讯通路门店!$J:$J,"其他品牌专卖店")</f>
        <v>0</v>
      </c>
      <c r="BJ1565" s="99">
        <f>SUMIFS(通讯通路门店!$AC:$AC,通讯通路门店!$S:$S,$G1565)</f>
        <v>0</v>
      </c>
      <c r="BK1565" s="99">
        <f>SUMIFS(通讯通路门店!$AD:$AD,通讯通路门店!$S:$S,$G1565)</f>
        <v>0</v>
      </c>
      <c r="BL1565" s="99">
        <f>SUMIFS(通讯通路门店!$AE:$AE,通讯通路门店!$S:$S,$G1565)</f>
        <v>0</v>
      </c>
      <c r="BM1565" s="99">
        <f>SUMIFS(通讯通路门店!$AF:$AF,通讯通路门店!$S:$S,$G1565)</f>
        <v>0</v>
      </c>
      <c r="BN1565" s="99">
        <f>SUMIFS(通讯通路门店!$AG:$AG,通讯通路门店!$S:$S,$G1565)</f>
        <v>0</v>
      </c>
      <c r="BO1565" s="99">
        <f>SUMIFS(通讯通路门店!$AH:$AH,通讯通路门店!$S:$S,$G1565)</f>
        <v>0</v>
      </c>
      <c r="BP1565" s="99">
        <f>SUMIFS(通讯通路门店!$AI:$AI,通讯通路门店!$S:$S,$G1565)</f>
        <v>0</v>
      </c>
      <c r="BQ1565" s="83"/>
    </row>
    <row r="1566" spans="1:69">
      <c r="A1566" s="99" t="str">
        <f>IFERROR(_xlfn.XLOOKUP($G1566,通讯通路门店!$S$4:$S$993933,通讯通路门店!$A$4:$A$993933,0,0),"")</f>
        <v>海南省</v>
      </c>
      <c r="B1566" s="99" t="str">
        <f>IFERROR(_xlfn.XLOOKUP($G1566,通讯通路门店!$S$4:$S$993933,通讯通路门店!$B$4:$B$993933,0,0),"")</f>
        <v>乐东黎族自治县</v>
      </c>
      <c r="C1566" s="99" t="str">
        <f>IFERROR(_xlfn.XLOOKUP($G1566,通讯通路门店!$S$4:$S$993933,通讯通路门店!$C$4:$C$993933,0,0),"")</f>
        <v>乐东黎族自治县</v>
      </c>
      <c r="D1566" s="99" t="str">
        <f>IFERROR(_xlfn.XLOOKUP($G1566,通讯通路门店!$S$4:$S$993933,通讯通路门店!$D$4:$D$993933,0,0),"")</f>
        <v>万冲镇</v>
      </c>
      <c r="E1566" s="83"/>
      <c r="F1566" s="83"/>
      <c r="G1566" s="101"/>
      <c r="H1566" s="102">
        <f>IFERROR(_xlfn.XLOOKUP($G1566,通讯通路门店!$S$4:$S$993933,通讯通路门店!$R$4:$R$993933,0,0),"")</f>
        <v>0</v>
      </c>
      <c r="I1566" s="83"/>
      <c r="J1566" s="83"/>
      <c r="K1566" s="83"/>
      <c r="L1566" s="83"/>
      <c r="M1566" s="83"/>
      <c r="N1566" s="83"/>
      <c r="O1566" s="83"/>
      <c r="P1566" s="83"/>
      <c r="Q1566" s="83"/>
      <c r="R1566" s="83"/>
      <c r="S1566" s="83"/>
      <c r="T1566" s="83"/>
      <c r="U1566" s="99">
        <f>COUNTIF(通讯通路门店!$S:$S,$G1566)</f>
        <v>0</v>
      </c>
      <c r="V1566" s="99">
        <f>COUNTIFS(通讯通路门店!$S:$S,$G1566,通讯通路门店!$J:$J,"综合卖场")</f>
        <v>0</v>
      </c>
      <c r="W1566" s="99">
        <f>SUMIFS(通讯通路门店!$AJ:$AJ,通讯通路门店!$S:$S,通讯客户沙盘!$G1566)</f>
        <v>0</v>
      </c>
      <c r="X1566" s="99">
        <f t="shared" si="120"/>
        <v>0</v>
      </c>
      <c r="Y1566" s="99">
        <f>COUNTIFS(通讯通路门店!$S:$S,$G1566,通讯通路门店!$J:$J,"荣耀体验店")+COUNTIFS(通讯通路门店!$S:$S,$G1566,通讯通路门店!$J:$J,"荣耀授权专卖店")</f>
        <v>0</v>
      </c>
      <c r="Z1566" s="99">
        <f>COUNTIFS(通讯通路门店!$S:$S,$G1566,通讯通路门店!$J:$J,"VIVO体验店")</f>
        <v>0</v>
      </c>
      <c r="AA1566" s="99">
        <f>COUNTIFS(通讯通路门店!$S:$S,$G1566,通讯通路门店!$J:$J,"OPPO体验店")</f>
        <v>0</v>
      </c>
      <c r="AB1566" s="99">
        <f>COUNTIFS(通讯通路门店!$S:$S,$G1566,通讯通路门店!$J:$J,"华为授权体验店")+COUNTIFS(通讯通路门店!$S:$S,$G1566,通讯通路门店!$J:$J,"华为堡垒店")</f>
        <v>0</v>
      </c>
      <c r="AC1566" s="99">
        <f>COUNTIFS(通讯通路门店!$S:$S,$G1566,通讯通路门店!$J:$J,"小米体验店")</f>
        <v>0</v>
      </c>
      <c r="AD1566" s="99">
        <f>COUNTIFS(通讯通路门店!$S:$S,$G1566,通讯通路门店!$J:$J,"苹果体验店")</f>
        <v>0</v>
      </c>
      <c r="AE1566" s="99">
        <f>COUNTIFS(通讯通路门店!$S:$S,$G1566,通讯通路门店!$J:$J,"其他品牌专卖店")</f>
        <v>0</v>
      </c>
      <c r="AF1566" s="99">
        <f>SUMIFS(通讯通路门店!$BI:$BI,通讯通路门店!$S:$S,$G1566)</f>
        <v>0</v>
      </c>
      <c r="AG1566" s="99">
        <f>SUMIFS(通讯通路门店!$BH:$BH,通讯通路门店!$S:$S,$G1566)</f>
        <v>0</v>
      </c>
      <c r="AH1566" s="99">
        <f t="shared" si="121"/>
        <v>0</v>
      </c>
      <c r="AI1566" s="99">
        <f>SUMIFS(通讯通路门店!$BB:$BB,通讯通路门店!$S:$S,$G1566)</f>
        <v>0</v>
      </c>
      <c r="AJ1566" s="99">
        <f>SUMIFS(通讯通路门店!$BE:$BE,通讯通路门店!$S:$S,$G1566)</f>
        <v>0</v>
      </c>
      <c r="AK1566" s="99">
        <f>SUMIFS(通讯通路门店!$BG:$BG,通讯通路门店!$S:$S,$G1566)</f>
        <v>0</v>
      </c>
      <c r="AL1566" s="99">
        <f>SUMIFS(通讯通路门店!$BC:$BC,通讯通路门店!$S:$S,$G1566)</f>
        <v>0</v>
      </c>
      <c r="AM1566" s="99">
        <f>SUMIFS(通讯通路门店!$BD:$BD,通讯通路门店!$S:$S,$G1566)</f>
        <v>0</v>
      </c>
      <c r="AN1566" s="99">
        <f>SUMIFS(通讯通路门店!$BF:$BF,通讯通路门店!$S:$S,$G1566)</f>
        <v>0</v>
      </c>
      <c r="AO1566" s="99">
        <f t="shared" si="122"/>
        <v>0</v>
      </c>
      <c r="AP1566" s="99">
        <f>SUMIFS(通讯通路门店!$K:$K,通讯通路门店!$S:$S,$G1566)</f>
        <v>0</v>
      </c>
      <c r="AQ1566" s="83"/>
      <c r="AR1566" s="99">
        <f>SUMIFS(通讯通路门店!$T:$T,通讯通路门店!$S:$S,$G1566)</f>
        <v>0</v>
      </c>
      <c r="AS1566" s="99">
        <f>SUMIFS(通讯通路门店!$U:$U,通讯通路门店!$S:$S,$G1566)</f>
        <v>0</v>
      </c>
      <c r="AT1566" s="99">
        <f>SUMIFS(通讯通路门店!$V:$V,通讯通路门店!$S:$S,$G1566)</f>
        <v>0</v>
      </c>
      <c r="AU1566" s="99">
        <f>SUMIFS(通讯通路门店!$W:$W,通讯通路门店!$S:$S,$G1566)</f>
        <v>0</v>
      </c>
      <c r="AV1566" s="99">
        <f>SUMIFS(通讯通路门店!$Z:$Z,通讯通路门店!$S:$S,$G1566)</f>
        <v>0</v>
      </c>
      <c r="AW1566" s="99">
        <f>SUMIFS(通讯通路门店!$AB:$AB,通讯通路门店!$S:$S,$G1566)</f>
        <v>0</v>
      </c>
      <c r="AX1566" s="99">
        <f>SUMIFS(通讯通路门店!$X:$X,通讯通路门店!$S:$S,$G1566)</f>
        <v>0</v>
      </c>
      <c r="AY1566" s="99">
        <f>SUMIFS(通讯通路门店!$Y:$Y,通讯通路门店!$S:$S,$G1566)</f>
        <v>0</v>
      </c>
      <c r="AZ1566" s="99">
        <f>SUMIFS(通讯通路门店!$AA:$AA,通讯通路门店!$S:$S,$G1566)</f>
        <v>0</v>
      </c>
      <c r="BA1566" s="99">
        <f t="shared" si="123"/>
        <v>0</v>
      </c>
      <c r="BB1566" s="99">
        <f t="shared" si="124"/>
        <v>0</v>
      </c>
      <c r="BC1566" s="99">
        <f>SUMIFS(通讯通路门店!$W:$W,通讯通路门店!$S:$S,$G1566,通讯通路门店!$J:$J,"荣耀体验店")+SUMIFS(通讯通路门店!$W:$W,通讯通路门店!$S:$S,$G1566,通讯通路门店!$J:$J,"荣耀授权专卖店")</f>
        <v>0</v>
      </c>
      <c r="BD1566" s="99">
        <f>SUMIFS(通讯通路门店!$Z:$Z,通讯通路门店!$S:$S,$G1566,通讯通路门店!$J:$J,"VIVO体验店")</f>
        <v>0</v>
      </c>
      <c r="BE1566" s="99">
        <f>SUMIFS(通讯通路门店!$AB:$AB,通讯通路门店!$S:$S,$G1566,通讯通路门店!$J:$J,"OPPO体验店")</f>
        <v>0</v>
      </c>
      <c r="BF1566" s="99">
        <f>SUMIFS(通讯通路门店!$X:$X,通讯通路门店!$S:$S,$G1566,通讯通路门店!$J:$J,"华为授权体验店")+SUMIFS(通讯通路门店!$AA:$AA,通讯通路门店!$S:$S,$G1566,通讯通路门店!$J:$J,"华为堡垒店")</f>
        <v>0</v>
      </c>
      <c r="BG1566" s="99">
        <f>SUMIFS(通讯通路门店!$Y:$Y,通讯通路门店!$S:$S,$G1566,通讯通路门店!$J:$J,"小米体验店")</f>
        <v>0</v>
      </c>
      <c r="BH1566" s="99">
        <f>SUMIFS(通讯通路门店!$AA:$AA,通讯通路门店!$S:$S,$G1566,通讯通路门店!$J:$J,"苹果体验店")</f>
        <v>0</v>
      </c>
      <c r="BI1566" s="99">
        <f>SUMIFS(通讯通路门店!$K:$K,通讯通路门店!$S:$S,$G1566,通讯通路门店!$J:$J,"其他品牌专卖店")</f>
        <v>0</v>
      </c>
      <c r="BJ1566" s="99">
        <f>SUMIFS(通讯通路门店!$AC:$AC,通讯通路门店!$S:$S,$G1566)</f>
        <v>0</v>
      </c>
      <c r="BK1566" s="99">
        <f>SUMIFS(通讯通路门店!$AD:$AD,通讯通路门店!$S:$S,$G1566)</f>
        <v>0</v>
      </c>
      <c r="BL1566" s="99">
        <f>SUMIFS(通讯通路门店!$AE:$AE,通讯通路门店!$S:$S,$G1566)</f>
        <v>0</v>
      </c>
      <c r="BM1566" s="99">
        <f>SUMIFS(通讯通路门店!$AF:$AF,通讯通路门店!$S:$S,$G1566)</f>
        <v>0</v>
      </c>
      <c r="BN1566" s="99">
        <f>SUMIFS(通讯通路门店!$AG:$AG,通讯通路门店!$S:$S,$G1566)</f>
        <v>0</v>
      </c>
      <c r="BO1566" s="99">
        <f>SUMIFS(通讯通路门店!$AH:$AH,通讯通路门店!$S:$S,$G1566)</f>
        <v>0</v>
      </c>
      <c r="BP1566" s="99">
        <f>SUMIFS(通讯通路门店!$AI:$AI,通讯通路门店!$S:$S,$G1566)</f>
        <v>0</v>
      </c>
      <c r="BQ1566" s="83"/>
    </row>
    <row r="1567" spans="1:69">
      <c r="A1567" s="99" t="str">
        <f>IFERROR(_xlfn.XLOOKUP($G1567,通讯通路门店!$S$4:$S$993933,通讯通路门店!$A$4:$A$993933,0,0),"")</f>
        <v>海南省</v>
      </c>
      <c r="B1567" s="99" t="str">
        <f>IFERROR(_xlfn.XLOOKUP($G1567,通讯通路门店!$S$4:$S$993933,通讯通路门店!$B$4:$B$993933,0,0),"")</f>
        <v>乐东黎族自治县</v>
      </c>
      <c r="C1567" s="99" t="str">
        <f>IFERROR(_xlfn.XLOOKUP($G1567,通讯通路门店!$S$4:$S$993933,通讯通路门店!$C$4:$C$993933,0,0),"")</f>
        <v>乐东黎族自治县</v>
      </c>
      <c r="D1567" s="99" t="str">
        <f>IFERROR(_xlfn.XLOOKUP($G1567,通讯通路门店!$S$4:$S$993933,通讯通路门店!$D$4:$D$993933,0,0),"")</f>
        <v>万冲镇</v>
      </c>
      <c r="E1567" s="83"/>
      <c r="F1567" s="83"/>
      <c r="G1567" s="101"/>
      <c r="H1567" s="102">
        <f>IFERROR(_xlfn.XLOOKUP($G1567,通讯通路门店!$S$4:$S$993933,通讯通路门店!$R$4:$R$993933,0,0),"")</f>
        <v>0</v>
      </c>
      <c r="I1567" s="83"/>
      <c r="J1567" s="83"/>
      <c r="K1567" s="83"/>
      <c r="L1567" s="83"/>
      <c r="M1567" s="83"/>
      <c r="N1567" s="83"/>
      <c r="O1567" s="83"/>
      <c r="P1567" s="83"/>
      <c r="Q1567" s="83"/>
      <c r="R1567" s="83"/>
      <c r="S1567" s="83"/>
      <c r="T1567" s="83"/>
      <c r="U1567" s="99">
        <f>COUNTIF(通讯通路门店!$S:$S,$G1567)</f>
        <v>0</v>
      </c>
      <c r="V1567" s="99">
        <f>COUNTIFS(通讯通路门店!$S:$S,$G1567,通讯通路门店!$J:$J,"综合卖场")</f>
        <v>0</v>
      </c>
      <c r="W1567" s="99">
        <f>SUMIFS(通讯通路门店!$AJ:$AJ,通讯通路门店!$S:$S,通讯客户沙盘!$G1567)</f>
        <v>0</v>
      </c>
      <c r="X1567" s="99">
        <f t="shared" si="120"/>
        <v>0</v>
      </c>
      <c r="Y1567" s="99">
        <f>COUNTIFS(通讯通路门店!$S:$S,$G1567,通讯通路门店!$J:$J,"荣耀体验店")+COUNTIFS(通讯通路门店!$S:$S,$G1567,通讯通路门店!$J:$J,"荣耀授权专卖店")</f>
        <v>0</v>
      </c>
      <c r="Z1567" s="99">
        <f>COUNTIFS(通讯通路门店!$S:$S,$G1567,通讯通路门店!$J:$J,"VIVO体验店")</f>
        <v>0</v>
      </c>
      <c r="AA1567" s="99">
        <f>COUNTIFS(通讯通路门店!$S:$S,$G1567,通讯通路门店!$J:$J,"OPPO体验店")</f>
        <v>0</v>
      </c>
      <c r="AB1567" s="99">
        <f>COUNTIFS(通讯通路门店!$S:$S,$G1567,通讯通路门店!$J:$J,"华为授权体验店")+COUNTIFS(通讯通路门店!$S:$S,$G1567,通讯通路门店!$J:$J,"华为堡垒店")</f>
        <v>0</v>
      </c>
      <c r="AC1567" s="99">
        <f>COUNTIFS(通讯通路门店!$S:$S,$G1567,通讯通路门店!$J:$J,"小米体验店")</f>
        <v>0</v>
      </c>
      <c r="AD1567" s="99">
        <f>COUNTIFS(通讯通路门店!$S:$S,$G1567,通讯通路门店!$J:$J,"苹果体验店")</f>
        <v>0</v>
      </c>
      <c r="AE1567" s="99">
        <f>COUNTIFS(通讯通路门店!$S:$S,$G1567,通讯通路门店!$J:$J,"其他品牌专卖店")</f>
        <v>0</v>
      </c>
      <c r="AF1567" s="99">
        <f>SUMIFS(通讯通路门店!$BI:$BI,通讯通路门店!$S:$S,$G1567)</f>
        <v>0</v>
      </c>
      <c r="AG1567" s="99">
        <f>SUMIFS(通讯通路门店!$BH:$BH,通讯通路门店!$S:$S,$G1567)</f>
        <v>0</v>
      </c>
      <c r="AH1567" s="99">
        <f t="shared" si="121"/>
        <v>0</v>
      </c>
      <c r="AI1567" s="99">
        <f>SUMIFS(通讯通路门店!$BB:$BB,通讯通路门店!$S:$S,$G1567)</f>
        <v>0</v>
      </c>
      <c r="AJ1567" s="99">
        <f>SUMIFS(通讯通路门店!$BE:$BE,通讯通路门店!$S:$S,$G1567)</f>
        <v>0</v>
      </c>
      <c r="AK1567" s="99">
        <f>SUMIFS(通讯通路门店!$BG:$BG,通讯通路门店!$S:$S,$G1567)</f>
        <v>0</v>
      </c>
      <c r="AL1567" s="99">
        <f>SUMIFS(通讯通路门店!$BC:$BC,通讯通路门店!$S:$S,$G1567)</f>
        <v>0</v>
      </c>
      <c r="AM1567" s="99">
        <f>SUMIFS(通讯通路门店!$BD:$BD,通讯通路门店!$S:$S,$G1567)</f>
        <v>0</v>
      </c>
      <c r="AN1567" s="99">
        <f>SUMIFS(通讯通路门店!$BF:$BF,通讯通路门店!$S:$S,$G1567)</f>
        <v>0</v>
      </c>
      <c r="AO1567" s="99">
        <f t="shared" si="122"/>
        <v>0</v>
      </c>
      <c r="AP1567" s="99">
        <f>SUMIFS(通讯通路门店!$K:$K,通讯通路门店!$S:$S,$G1567)</f>
        <v>0</v>
      </c>
      <c r="AQ1567" s="83"/>
      <c r="AR1567" s="99">
        <f>SUMIFS(通讯通路门店!$T:$T,通讯通路门店!$S:$S,$G1567)</f>
        <v>0</v>
      </c>
      <c r="AS1567" s="99">
        <f>SUMIFS(通讯通路门店!$U:$U,通讯通路门店!$S:$S,$G1567)</f>
        <v>0</v>
      </c>
      <c r="AT1567" s="99">
        <f>SUMIFS(通讯通路门店!$V:$V,通讯通路门店!$S:$S,$G1567)</f>
        <v>0</v>
      </c>
      <c r="AU1567" s="99">
        <f>SUMIFS(通讯通路门店!$W:$W,通讯通路门店!$S:$S,$G1567)</f>
        <v>0</v>
      </c>
      <c r="AV1567" s="99">
        <f>SUMIFS(通讯通路门店!$Z:$Z,通讯通路门店!$S:$S,$G1567)</f>
        <v>0</v>
      </c>
      <c r="AW1567" s="99">
        <f>SUMIFS(通讯通路门店!$AB:$AB,通讯通路门店!$S:$S,$G1567)</f>
        <v>0</v>
      </c>
      <c r="AX1567" s="99">
        <f>SUMIFS(通讯通路门店!$X:$X,通讯通路门店!$S:$S,$G1567)</f>
        <v>0</v>
      </c>
      <c r="AY1567" s="99">
        <f>SUMIFS(通讯通路门店!$Y:$Y,通讯通路门店!$S:$S,$G1567)</f>
        <v>0</v>
      </c>
      <c r="AZ1567" s="99">
        <f>SUMIFS(通讯通路门店!$AA:$AA,通讯通路门店!$S:$S,$G1567)</f>
        <v>0</v>
      </c>
      <c r="BA1567" s="99">
        <f t="shared" si="123"/>
        <v>0</v>
      </c>
      <c r="BB1567" s="99">
        <f t="shared" si="124"/>
        <v>0</v>
      </c>
      <c r="BC1567" s="99">
        <f>SUMIFS(通讯通路门店!$W:$W,通讯通路门店!$S:$S,$G1567,通讯通路门店!$J:$J,"荣耀体验店")+SUMIFS(通讯通路门店!$W:$W,通讯通路门店!$S:$S,$G1567,通讯通路门店!$J:$J,"荣耀授权专卖店")</f>
        <v>0</v>
      </c>
      <c r="BD1567" s="99">
        <f>SUMIFS(通讯通路门店!$Z:$Z,通讯通路门店!$S:$S,$G1567,通讯通路门店!$J:$J,"VIVO体验店")</f>
        <v>0</v>
      </c>
      <c r="BE1567" s="99">
        <f>SUMIFS(通讯通路门店!$AB:$AB,通讯通路门店!$S:$S,$G1567,通讯通路门店!$J:$J,"OPPO体验店")</f>
        <v>0</v>
      </c>
      <c r="BF1567" s="99">
        <f>SUMIFS(通讯通路门店!$X:$X,通讯通路门店!$S:$S,$G1567,通讯通路门店!$J:$J,"华为授权体验店")+SUMIFS(通讯通路门店!$AA:$AA,通讯通路门店!$S:$S,$G1567,通讯通路门店!$J:$J,"华为堡垒店")</f>
        <v>0</v>
      </c>
      <c r="BG1567" s="99">
        <f>SUMIFS(通讯通路门店!$Y:$Y,通讯通路门店!$S:$S,$G1567,通讯通路门店!$J:$J,"小米体验店")</f>
        <v>0</v>
      </c>
      <c r="BH1567" s="99">
        <f>SUMIFS(通讯通路门店!$AA:$AA,通讯通路门店!$S:$S,$G1567,通讯通路门店!$J:$J,"苹果体验店")</f>
        <v>0</v>
      </c>
      <c r="BI1567" s="99">
        <f>SUMIFS(通讯通路门店!$K:$K,通讯通路门店!$S:$S,$G1567,通讯通路门店!$J:$J,"其他品牌专卖店")</f>
        <v>0</v>
      </c>
      <c r="BJ1567" s="99">
        <f>SUMIFS(通讯通路门店!$AC:$AC,通讯通路门店!$S:$S,$G1567)</f>
        <v>0</v>
      </c>
      <c r="BK1567" s="99">
        <f>SUMIFS(通讯通路门店!$AD:$AD,通讯通路门店!$S:$S,$G1567)</f>
        <v>0</v>
      </c>
      <c r="BL1567" s="99">
        <f>SUMIFS(通讯通路门店!$AE:$AE,通讯通路门店!$S:$S,$G1567)</f>
        <v>0</v>
      </c>
      <c r="BM1567" s="99">
        <f>SUMIFS(通讯通路门店!$AF:$AF,通讯通路门店!$S:$S,$G1567)</f>
        <v>0</v>
      </c>
      <c r="BN1567" s="99">
        <f>SUMIFS(通讯通路门店!$AG:$AG,通讯通路门店!$S:$S,$G1567)</f>
        <v>0</v>
      </c>
      <c r="BO1567" s="99">
        <f>SUMIFS(通讯通路门店!$AH:$AH,通讯通路门店!$S:$S,$G1567)</f>
        <v>0</v>
      </c>
      <c r="BP1567" s="99">
        <f>SUMIFS(通讯通路门店!$AI:$AI,通讯通路门店!$S:$S,$G1567)</f>
        <v>0</v>
      </c>
      <c r="BQ1567" s="83"/>
    </row>
    <row r="1568" spans="1:69">
      <c r="A1568" s="99" t="str">
        <f>IFERROR(_xlfn.XLOOKUP($G1568,通讯通路门店!$S$4:$S$993933,通讯通路门店!$A$4:$A$993933,0,0),"")</f>
        <v>海南省</v>
      </c>
      <c r="B1568" s="99" t="str">
        <f>IFERROR(_xlfn.XLOOKUP($G1568,通讯通路门店!$S$4:$S$993933,通讯通路门店!$B$4:$B$993933,0,0),"")</f>
        <v>乐东黎族自治县</v>
      </c>
      <c r="C1568" s="99" t="str">
        <f>IFERROR(_xlfn.XLOOKUP($G1568,通讯通路门店!$S$4:$S$993933,通讯通路门店!$C$4:$C$993933,0,0),"")</f>
        <v>乐东黎族自治县</v>
      </c>
      <c r="D1568" s="99" t="str">
        <f>IFERROR(_xlfn.XLOOKUP($G1568,通讯通路门店!$S$4:$S$993933,通讯通路门店!$D$4:$D$993933,0,0),"")</f>
        <v>万冲镇</v>
      </c>
      <c r="E1568" s="83"/>
      <c r="F1568" s="83"/>
      <c r="G1568" s="101"/>
      <c r="H1568" s="102">
        <f>IFERROR(_xlfn.XLOOKUP($G1568,通讯通路门店!$S$4:$S$993933,通讯通路门店!$R$4:$R$993933,0,0),"")</f>
        <v>0</v>
      </c>
      <c r="I1568" s="83"/>
      <c r="J1568" s="83"/>
      <c r="K1568" s="83"/>
      <c r="L1568" s="83"/>
      <c r="M1568" s="83"/>
      <c r="N1568" s="83"/>
      <c r="O1568" s="83"/>
      <c r="P1568" s="83"/>
      <c r="Q1568" s="83"/>
      <c r="R1568" s="83"/>
      <c r="S1568" s="83"/>
      <c r="T1568" s="83"/>
      <c r="U1568" s="99">
        <f>COUNTIF(通讯通路门店!$S:$S,$G1568)</f>
        <v>0</v>
      </c>
      <c r="V1568" s="99">
        <f>COUNTIFS(通讯通路门店!$S:$S,$G1568,通讯通路门店!$J:$J,"综合卖场")</f>
        <v>0</v>
      </c>
      <c r="W1568" s="99">
        <f>SUMIFS(通讯通路门店!$AJ:$AJ,通讯通路门店!$S:$S,通讯客户沙盘!$G1568)</f>
        <v>0</v>
      </c>
      <c r="X1568" s="99">
        <f t="shared" si="120"/>
        <v>0</v>
      </c>
      <c r="Y1568" s="99">
        <f>COUNTIFS(通讯通路门店!$S:$S,$G1568,通讯通路门店!$J:$J,"荣耀体验店")+COUNTIFS(通讯通路门店!$S:$S,$G1568,通讯通路门店!$J:$J,"荣耀授权专卖店")</f>
        <v>0</v>
      </c>
      <c r="Z1568" s="99">
        <f>COUNTIFS(通讯通路门店!$S:$S,$G1568,通讯通路门店!$J:$J,"VIVO体验店")</f>
        <v>0</v>
      </c>
      <c r="AA1568" s="99">
        <f>COUNTIFS(通讯通路门店!$S:$S,$G1568,通讯通路门店!$J:$J,"OPPO体验店")</f>
        <v>0</v>
      </c>
      <c r="AB1568" s="99">
        <f>COUNTIFS(通讯通路门店!$S:$S,$G1568,通讯通路门店!$J:$J,"华为授权体验店")+COUNTIFS(通讯通路门店!$S:$S,$G1568,通讯通路门店!$J:$J,"华为堡垒店")</f>
        <v>0</v>
      </c>
      <c r="AC1568" s="99">
        <f>COUNTIFS(通讯通路门店!$S:$S,$G1568,通讯通路门店!$J:$J,"小米体验店")</f>
        <v>0</v>
      </c>
      <c r="AD1568" s="99">
        <f>COUNTIFS(通讯通路门店!$S:$S,$G1568,通讯通路门店!$J:$J,"苹果体验店")</f>
        <v>0</v>
      </c>
      <c r="AE1568" s="99">
        <f>COUNTIFS(通讯通路门店!$S:$S,$G1568,通讯通路门店!$J:$J,"其他品牌专卖店")</f>
        <v>0</v>
      </c>
      <c r="AF1568" s="99">
        <f>SUMIFS(通讯通路门店!$BI:$BI,通讯通路门店!$S:$S,$G1568)</f>
        <v>0</v>
      </c>
      <c r="AG1568" s="99">
        <f>SUMIFS(通讯通路门店!$BH:$BH,通讯通路门店!$S:$S,$G1568)</f>
        <v>0</v>
      </c>
      <c r="AH1568" s="99">
        <f t="shared" si="121"/>
        <v>0</v>
      </c>
      <c r="AI1568" s="99">
        <f>SUMIFS(通讯通路门店!$BB:$BB,通讯通路门店!$S:$S,$G1568)</f>
        <v>0</v>
      </c>
      <c r="AJ1568" s="99">
        <f>SUMIFS(通讯通路门店!$BE:$BE,通讯通路门店!$S:$S,$G1568)</f>
        <v>0</v>
      </c>
      <c r="AK1568" s="99">
        <f>SUMIFS(通讯通路门店!$BG:$BG,通讯通路门店!$S:$S,$G1568)</f>
        <v>0</v>
      </c>
      <c r="AL1568" s="99">
        <f>SUMIFS(通讯通路门店!$BC:$BC,通讯通路门店!$S:$S,$G1568)</f>
        <v>0</v>
      </c>
      <c r="AM1568" s="99">
        <f>SUMIFS(通讯通路门店!$BD:$BD,通讯通路门店!$S:$S,$G1568)</f>
        <v>0</v>
      </c>
      <c r="AN1568" s="99">
        <f>SUMIFS(通讯通路门店!$BF:$BF,通讯通路门店!$S:$S,$G1568)</f>
        <v>0</v>
      </c>
      <c r="AO1568" s="99">
        <f t="shared" si="122"/>
        <v>0</v>
      </c>
      <c r="AP1568" s="99">
        <f>SUMIFS(通讯通路门店!$K:$K,通讯通路门店!$S:$S,$G1568)</f>
        <v>0</v>
      </c>
      <c r="AQ1568" s="83"/>
      <c r="AR1568" s="99">
        <f>SUMIFS(通讯通路门店!$T:$T,通讯通路门店!$S:$S,$G1568)</f>
        <v>0</v>
      </c>
      <c r="AS1568" s="99">
        <f>SUMIFS(通讯通路门店!$U:$U,通讯通路门店!$S:$S,$G1568)</f>
        <v>0</v>
      </c>
      <c r="AT1568" s="99">
        <f>SUMIFS(通讯通路门店!$V:$V,通讯通路门店!$S:$S,$G1568)</f>
        <v>0</v>
      </c>
      <c r="AU1568" s="99">
        <f>SUMIFS(通讯通路门店!$W:$W,通讯通路门店!$S:$S,$G1568)</f>
        <v>0</v>
      </c>
      <c r="AV1568" s="99">
        <f>SUMIFS(通讯通路门店!$Z:$Z,通讯通路门店!$S:$S,$G1568)</f>
        <v>0</v>
      </c>
      <c r="AW1568" s="99">
        <f>SUMIFS(通讯通路门店!$AB:$AB,通讯通路门店!$S:$S,$G1568)</f>
        <v>0</v>
      </c>
      <c r="AX1568" s="99">
        <f>SUMIFS(通讯通路门店!$X:$X,通讯通路门店!$S:$S,$G1568)</f>
        <v>0</v>
      </c>
      <c r="AY1568" s="99">
        <f>SUMIFS(通讯通路门店!$Y:$Y,通讯通路门店!$S:$S,$G1568)</f>
        <v>0</v>
      </c>
      <c r="AZ1568" s="99">
        <f>SUMIFS(通讯通路门店!$AA:$AA,通讯通路门店!$S:$S,$G1568)</f>
        <v>0</v>
      </c>
      <c r="BA1568" s="99">
        <f t="shared" si="123"/>
        <v>0</v>
      </c>
      <c r="BB1568" s="99">
        <f t="shared" si="124"/>
        <v>0</v>
      </c>
      <c r="BC1568" s="99">
        <f>SUMIFS(通讯通路门店!$W:$W,通讯通路门店!$S:$S,$G1568,通讯通路门店!$J:$J,"荣耀体验店")+SUMIFS(通讯通路门店!$W:$W,通讯通路门店!$S:$S,$G1568,通讯通路门店!$J:$J,"荣耀授权专卖店")</f>
        <v>0</v>
      </c>
      <c r="BD1568" s="99">
        <f>SUMIFS(通讯通路门店!$Z:$Z,通讯通路门店!$S:$S,$G1568,通讯通路门店!$J:$J,"VIVO体验店")</f>
        <v>0</v>
      </c>
      <c r="BE1568" s="99">
        <f>SUMIFS(通讯通路门店!$AB:$AB,通讯通路门店!$S:$S,$G1568,通讯通路门店!$J:$J,"OPPO体验店")</f>
        <v>0</v>
      </c>
      <c r="BF1568" s="99">
        <f>SUMIFS(通讯通路门店!$X:$X,通讯通路门店!$S:$S,$G1568,通讯通路门店!$J:$J,"华为授权体验店")+SUMIFS(通讯通路门店!$AA:$AA,通讯通路门店!$S:$S,$G1568,通讯通路门店!$J:$J,"华为堡垒店")</f>
        <v>0</v>
      </c>
      <c r="BG1568" s="99">
        <f>SUMIFS(通讯通路门店!$Y:$Y,通讯通路门店!$S:$S,$G1568,通讯通路门店!$J:$J,"小米体验店")</f>
        <v>0</v>
      </c>
      <c r="BH1568" s="99">
        <f>SUMIFS(通讯通路门店!$AA:$AA,通讯通路门店!$S:$S,$G1568,通讯通路门店!$J:$J,"苹果体验店")</f>
        <v>0</v>
      </c>
      <c r="BI1568" s="99">
        <f>SUMIFS(通讯通路门店!$K:$K,通讯通路门店!$S:$S,$G1568,通讯通路门店!$J:$J,"其他品牌专卖店")</f>
        <v>0</v>
      </c>
      <c r="BJ1568" s="99">
        <f>SUMIFS(通讯通路门店!$AC:$AC,通讯通路门店!$S:$S,$G1568)</f>
        <v>0</v>
      </c>
      <c r="BK1568" s="99">
        <f>SUMIFS(通讯通路门店!$AD:$AD,通讯通路门店!$S:$S,$G1568)</f>
        <v>0</v>
      </c>
      <c r="BL1568" s="99">
        <f>SUMIFS(通讯通路门店!$AE:$AE,通讯通路门店!$S:$S,$G1568)</f>
        <v>0</v>
      </c>
      <c r="BM1568" s="99">
        <f>SUMIFS(通讯通路门店!$AF:$AF,通讯通路门店!$S:$S,$G1568)</f>
        <v>0</v>
      </c>
      <c r="BN1568" s="99">
        <f>SUMIFS(通讯通路门店!$AG:$AG,通讯通路门店!$S:$S,$G1568)</f>
        <v>0</v>
      </c>
      <c r="BO1568" s="99">
        <f>SUMIFS(通讯通路门店!$AH:$AH,通讯通路门店!$S:$S,$G1568)</f>
        <v>0</v>
      </c>
      <c r="BP1568" s="99">
        <f>SUMIFS(通讯通路门店!$AI:$AI,通讯通路门店!$S:$S,$G1568)</f>
        <v>0</v>
      </c>
      <c r="BQ1568" s="83"/>
    </row>
    <row r="1569" spans="1:69">
      <c r="A1569" s="99" t="str">
        <f>IFERROR(_xlfn.XLOOKUP($G1569,通讯通路门店!$S$4:$S$993933,通讯通路门店!$A$4:$A$993933,0,0),"")</f>
        <v>海南省</v>
      </c>
      <c r="B1569" s="99" t="str">
        <f>IFERROR(_xlfn.XLOOKUP($G1569,通讯通路门店!$S$4:$S$993933,通讯通路门店!$B$4:$B$993933,0,0),"")</f>
        <v>乐东黎族自治县</v>
      </c>
      <c r="C1569" s="99" t="str">
        <f>IFERROR(_xlfn.XLOOKUP($G1569,通讯通路门店!$S$4:$S$993933,通讯通路门店!$C$4:$C$993933,0,0),"")</f>
        <v>乐东黎族自治县</v>
      </c>
      <c r="D1569" s="99" t="str">
        <f>IFERROR(_xlfn.XLOOKUP($G1569,通讯通路门店!$S$4:$S$993933,通讯通路门店!$D$4:$D$993933,0,0),"")</f>
        <v>万冲镇</v>
      </c>
      <c r="E1569" s="83"/>
      <c r="F1569" s="83"/>
      <c r="G1569" s="101"/>
      <c r="H1569" s="102">
        <f>IFERROR(_xlfn.XLOOKUP($G1569,通讯通路门店!$S$4:$S$993933,通讯通路门店!$R$4:$R$993933,0,0),"")</f>
        <v>0</v>
      </c>
      <c r="I1569" s="83"/>
      <c r="J1569" s="83"/>
      <c r="K1569" s="83"/>
      <c r="L1569" s="83"/>
      <c r="M1569" s="83"/>
      <c r="N1569" s="83"/>
      <c r="O1569" s="83"/>
      <c r="P1569" s="83"/>
      <c r="Q1569" s="83"/>
      <c r="R1569" s="83"/>
      <c r="S1569" s="83"/>
      <c r="T1569" s="83"/>
      <c r="U1569" s="99">
        <f>COUNTIF(通讯通路门店!$S:$S,$G1569)</f>
        <v>0</v>
      </c>
      <c r="V1569" s="99">
        <f>COUNTIFS(通讯通路门店!$S:$S,$G1569,通讯通路门店!$J:$J,"综合卖场")</f>
        <v>0</v>
      </c>
      <c r="W1569" s="99">
        <f>SUMIFS(通讯通路门店!$AJ:$AJ,通讯通路门店!$S:$S,通讯客户沙盘!$G1569)</f>
        <v>0</v>
      </c>
      <c r="X1569" s="99">
        <f t="shared" si="120"/>
        <v>0</v>
      </c>
      <c r="Y1569" s="99">
        <f>COUNTIFS(通讯通路门店!$S:$S,$G1569,通讯通路门店!$J:$J,"荣耀体验店")+COUNTIFS(通讯通路门店!$S:$S,$G1569,通讯通路门店!$J:$J,"荣耀授权专卖店")</f>
        <v>0</v>
      </c>
      <c r="Z1569" s="99">
        <f>COUNTIFS(通讯通路门店!$S:$S,$G1569,通讯通路门店!$J:$J,"VIVO体验店")</f>
        <v>0</v>
      </c>
      <c r="AA1569" s="99">
        <f>COUNTIFS(通讯通路门店!$S:$S,$G1569,通讯通路门店!$J:$J,"OPPO体验店")</f>
        <v>0</v>
      </c>
      <c r="AB1569" s="99">
        <f>COUNTIFS(通讯通路门店!$S:$S,$G1569,通讯通路门店!$J:$J,"华为授权体验店")+COUNTIFS(通讯通路门店!$S:$S,$G1569,通讯通路门店!$J:$J,"华为堡垒店")</f>
        <v>0</v>
      </c>
      <c r="AC1569" s="99">
        <f>COUNTIFS(通讯通路门店!$S:$S,$G1569,通讯通路门店!$J:$J,"小米体验店")</f>
        <v>0</v>
      </c>
      <c r="AD1569" s="99">
        <f>COUNTIFS(通讯通路门店!$S:$S,$G1569,通讯通路门店!$J:$J,"苹果体验店")</f>
        <v>0</v>
      </c>
      <c r="AE1569" s="99">
        <f>COUNTIFS(通讯通路门店!$S:$S,$G1569,通讯通路门店!$J:$J,"其他品牌专卖店")</f>
        <v>0</v>
      </c>
      <c r="AF1569" s="99">
        <f>SUMIFS(通讯通路门店!$BI:$BI,通讯通路门店!$S:$S,$G1569)</f>
        <v>0</v>
      </c>
      <c r="AG1569" s="99">
        <f>SUMIFS(通讯通路门店!$BH:$BH,通讯通路门店!$S:$S,$G1569)</f>
        <v>0</v>
      </c>
      <c r="AH1569" s="99">
        <f t="shared" si="121"/>
        <v>0</v>
      </c>
      <c r="AI1569" s="99">
        <f>SUMIFS(通讯通路门店!$BB:$BB,通讯通路门店!$S:$S,$G1569)</f>
        <v>0</v>
      </c>
      <c r="AJ1569" s="99">
        <f>SUMIFS(通讯通路门店!$BE:$BE,通讯通路门店!$S:$S,$G1569)</f>
        <v>0</v>
      </c>
      <c r="AK1569" s="99">
        <f>SUMIFS(通讯通路门店!$BG:$BG,通讯通路门店!$S:$S,$G1569)</f>
        <v>0</v>
      </c>
      <c r="AL1569" s="99">
        <f>SUMIFS(通讯通路门店!$BC:$BC,通讯通路门店!$S:$S,$G1569)</f>
        <v>0</v>
      </c>
      <c r="AM1569" s="99">
        <f>SUMIFS(通讯通路门店!$BD:$BD,通讯通路门店!$S:$S,$G1569)</f>
        <v>0</v>
      </c>
      <c r="AN1569" s="99">
        <f>SUMIFS(通讯通路门店!$BF:$BF,通讯通路门店!$S:$S,$G1569)</f>
        <v>0</v>
      </c>
      <c r="AO1569" s="99">
        <f t="shared" si="122"/>
        <v>0</v>
      </c>
      <c r="AP1569" s="99">
        <f>SUMIFS(通讯通路门店!$K:$K,通讯通路门店!$S:$S,$G1569)</f>
        <v>0</v>
      </c>
      <c r="AQ1569" s="83"/>
      <c r="AR1569" s="99">
        <f>SUMIFS(通讯通路门店!$T:$T,通讯通路门店!$S:$S,$G1569)</f>
        <v>0</v>
      </c>
      <c r="AS1569" s="99">
        <f>SUMIFS(通讯通路门店!$U:$U,通讯通路门店!$S:$S,$G1569)</f>
        <v>0</v>
      </c>
      <c r="AT1569" s="99">
        <f>SUMIFS(通讯通路门店!$V:$V,通讯通路门店!$S:$S,$G1569)</f>
        <v>0</v>
      </c>
      <c r="AU1569" s="99">
        <f>SUMIFS(通讯通路门店!$W:$W,通讯通路门店!$S:$S,$G1569)</f>
        <v>0</v>
      </c>
      <c r="AV1569" s="99">
        <f>SUMIFS(通讯通路门店!$Z:$Z,通讯通路门店!$S:$S,$G1569)</f>
        <v>0</v>
      </c>
      <c r="AW1569" s="99">
        <f>SUMIFS(通讯通路门店!$AB:$AB,通讯通路门店!$S:$S,$G1569)</f>
        <v>0</v>
      </c>
      <c r="AX1569" s="99">
        <f>SUMIFS(通讯通路门店!$X:$X,通讯通路门店!$S:$S,$G1569)</f>
        <v>0</v>
      </c>
      <c r="AY1569" s="99">
        <f>SUMIFS(通讯通路门店!$Y:$Y,通讯通路门店!$S:$S,$G1569)</f>
        <v>0</v>
      </c>
      <c r="AZ1569" s="99">
        <f>SUMIFS(通讯通路门店!$AA:$AA,通讯通路门店!$S:$S,$G1569)</f>
        <v>0</v>
      </c>
      <c r="BA1569" s="99">
        <f t="shared" si="123"/>
        <v>0</v>
      </c>
      <c r="BB1569" s="99">
        <f t="shared" si="124"/>
        <v>0</v>
      </c>
      <c r="BC1569" s="99">
        <f>SUMIFS(通讯通路门店!$W:$W,通讯通路门店!$S:$S,$G1569,通讯通路门店!$J:$J,"荣耀体验店")+SUMIFS(通讯通路门店!$W:$W,通讯通路门店!$S:$S,$G1569,通讯通路门店!$J:$J,"荣耀授权专卖店")</f>
        <v>0</v>
      </c>
      <c r="BD1569" s="99">
        <f>SUMIFS(通讯通路门店!$Z:$Z,通讯通路门店!$S:$S,$G1569,通讯通路门店!$J:$J,"VIVO体验店")</f>
        <v>0</v>
      </c>
      <c r="BE1569" s="99">
        <f>SUMIFS(通讯通路门店!$AB:$AB,通讯通路门店!$S:$S,$G1569,通讯通路门店!$J:$J,"OPPO体验店")</f>
        <v>0</v>
      </c>
      <c r="BF1569" s="99">
        <f>SUMIFS(通讯通路门店!$X:$X,通讯通路门店!$S:$S,$G1569,通讯通路门店!$J:$J,"华为授权体验店")+SUMIFS(通讯通路门店!$AA:$AA,通讯通路门店!$S:$S,$G1569,通讯通路门店!$J:$J,"华为堡垒店")</f>
        <v>0</v>
      </c>
      <c r="BG1569" s="99">
        <f>SUMIFS(通讯通路门店!$Y:$Y,通讯通路门店!$S:$S,$G1569,通讯通路门店!$J:$J,"小米体验店")</f>
        <v>0</v>
      </c>
      <c r="BH1569" s="99">
        <f>SUMIFS(通讯通路门店!$AA:$AA,通讯通路门店!$S:$S,$G1569,通讯通路门店!$J:$J,"苹果体验店")</f>
        <v>0</v>
      </c>
      <c r="BI1569" s="99">
        <f>SUMIFS(通讯通路门店!$K:$K,通讯通路门店!$S:$S,$G1569,通讯通路门店!$J:$J,"其他品牌专卖店")</f>
        <v>0</v>
      </c>
      <c r="BJ1569" s="99">
        <f>SUMIFS(通讯通路门店!$AC:$AC,通讯通路门店!$S:$S,$G1569)</f>
        <v>0</v>
      </c>
      <c r="BK1569" s="99">
        <f>SUMIFS(通讯通路门店!$AD:$AD,通讯通路门店!$S:$S,$G1569)</f>
        <v>0</v>
      </c>
      <c r="BL1569" s="99">
        <f>SUMIFS(通讯通路门店!$AE:$AE,通讯通路门店!$S:$S,$G1569)</f>
        <v>0</v>
      </c>
      <c r="BM1569" s="99">
        <f>SUMIFS(通讯通路门店!$AF:$AF,通讯通路门店!$S:$S,$G1569)</f>
        <v>0</v>
      </c>
      <c r="BN1569" s="99">
        <f>SUMIFS(通讯通路门店!$AG:$AG,通讯通路门店!$S:$S,$G1569)</f>
        <v>0</v>
      </c>
      <c r="BO1569" s="99">
        <f>SUMIFS(通讯通路门店!$AH:$AH,通讯通路门店!$S:$S,$G1569)</f>
        <v>0</v>
      </c>
      <c r="BP1569" s="99">
        <f>SUMIFS(通讯通路门店!$AI:$AI,通讯通路门店!$S:$S,$G1569)</f>
        <v>0</v>
      </c>
      <c r="BQ1569" s="83"/>
    </row>
    <row r="1570" spans="1:69">
      <c r="A1570" s="99" t="str">
        <f>IFERROR(_xlfn.XLOOKUP($G1570,通讯通路门店!$S$4:$S$993933,通讯通路门店!$A$4:$A$993933,0,0),"")</f>
        <v>海南省</v>
      </c>
      <c r="B1570" s="99" t="str">
        <f>IFERROR(_xlfn.XLOOKUP($G1570,通讯通路门店!$S$4:$S$993933,通讯通路门店!$B$4:$B$993933,0,0),"")</f>
        <v>乐东黎族自治县</v>
      </c>
      <c r="C1570" s="99" t="str">
        <f>IFERROR(_xlfn.XLOOKUP($G1570,通讯通路门店!$S$4:$S$993933,通讯通路门店!$C$4:$C$993933,0,0),"")</f>
        <v>乐东黎族自治县</v>
      </c>
      <c r="D1570" s="99" t="str">
        <f>IFERROR(_xlfn.XLOOKUP($G1570,通讯通路门店!$S$4:$S$993933,通讯通路门店!$D$4:$D$993933,0,0),"")</f>
        <v>万冲镇</v>
      </c>
      <c r="E1570" s="83"/>
      <c r="F1570" s="83"/>
      <c r="G1570" s="101"/>
      <c r="H1570" s="102">
        <f>IFERROR(_xlfn.XLOOKUP($G1570,通讯通路门店!$S$4:$S$993933,通讯通路门店!$R$4:$R$993933,0,0),"")</f>
        <v>0</v>
      </c>
      <c r="I1570" s="83"/>
      <c r="J1570" s="83"/>
      <c r="K1570" s="83"/>
      <c r="L1570" s="83"/>
      <c r="M1570" s="83"/>
      <c r="N1570" s="83"/>
      <c r="O1570" s="83"/>
      <c r="P1570" s="83"/>
      <c r="Q1570" s="83"/>
      <c r="R1570" s="83"/>
      <c r="S1570" s="83"/>
      <c r="T1570" s="83"/>
      <c r="U1570" s="99">
        <f>COUNTIF(通讯通路门店!$S:$S,$G1570)</f>
        <v>0</v>
      </c>
      <c r="V1570" s="99">
        <f>COUNTIFS(通讯通路门店!$S:$S,$G1570,通讯通路门店!$J:$J,"综合卖场")</f>
        <v>0</v>
      </c>
      <c r="W1570" s="99">
        <f>SUMIFS(通讯通路门店!$AJ:$AJ,通讯通路门店!$S:$S,通讯客户沙盘!$G1570)</f>
        <v>0</v>
      </c>
      <c r="X1570" s="99">
        <f t="shared" si="120"/>
        <v>0</v>
      </c>
      <c r="Y1570" s="99">
        <f>COUNTIFS(通讯通路门店!$S:$S,$G1570,通讯通路门店!$J:$J,"荣耀体验店")+COUNTIFS(通讯通路门店!$S:$S,$G1570,通讯通路门店!$J:$J,"荣耀授权专卖店")</f>
        <v>0</v>
      </c>
      <c r="Z1570" s="99">
        <f>COUNTIFS(通讯通路门店!$S:$S,$G1570,通讯通路门店!$J:$J,"VIVO体验店")</f>
        <v>0</v>
      </c>
      <c r="AA1570" s="99">
        <f>COUNTIFS(通讯通路门店!$S:$S,$G1570,通讯通路门店!$J:$J,"OPPO体验店")</f>
        <v>0</v>
      </c>
      <c r="AB1570" s="99">
        <f>COUNTIFS(通讯通路门店!$S:$S,$G1570,通讯通路门店!$J:$J,"华为授权体验店")+COUNTIFS(通讯通路门店!$S:$S,$G1570,通讯通路门店!$J:$J,"华为堡垒店")</f>
        <v>0</v>
      </c>
      <c r="AC1570" s="99">
        <f>COUNTIFS(通讯通路门店!$S:$S,$G1570,通讯通路门店!$J:$J,"小米体验店")</f>
        <v>0</v>
      </c>
      <c r="AD1570" s="99">
        <f>COUNTIFS(通讯通路门店!$S:$S,$G1570,通讯通路门店!$J:$J,"苹果体验店")</f>
        <v>0</v>
      </c>
      <c r="AE1570" s="99">
        <f>COUNTIFS(通讯通路门店!$S:$S,$G1570,通讯通路门店!$J:$J,"其他品牌专卖店")</f>
        <v>0</v>
      </c>
      <c r="AF1570" s="99">
        <f>SUMIFS(通讯通路门店!$BI:$BI,通讯通路门店!$S:$S,$G1570)</f>
        <v>0</v>
      </c>
      <c r="AG1570" s="99">
        <f>SUMIFS(通讯通路门店!$BH:$BH,通讯通路门店!$S:$S,$G1570)</f>
        <v>0</v>
      </c>
      <c r="AH1570" s="99">
        <f t="shared" si="121"/>
        <v>0</v>
      </c>
      <c r="AI1570" s="99">
        <f>SUMIFS(通讯通路门店!$BB:$BB,通讯通路门店!$S:$S,$G1570)</f>
        <v>0</v>
      </c>
      <c r="AJ1570" s="99">
        <f>SUMIFS(通讯通路门店!$BE:$BE,通讯通路门店!$S:$S,$G1570)</f>
        <v>0</v>
      </c>
      <c r="AK1570" s="99">
        <f>SUMIFS(通讯通路门店!$BG:$BG,通讯通路门店!$S:$S,$G1570)</f>
        <v>0</v>
      </c>
      <c r="AL1570" s="99">
        <f>SUMIFS(通讯通路门店!$BC:$BC,通讯通路门店!$S:$S,$G1570)</f>
        <v>0</v>
      </c>
      <c r="AM1570" s="99">
        <f>SUMIFS(通讯通路门店!$BD:$BD,通讯通路门店!$S:$S,$G1570)</f>
        <v>0</v>
      </c>
      <c r="AN1570" s="99">
        <f>SUMIFS(通讯通路门店!$BF:$BF,通讯通路门店!$S:$S,$G1570)</f>
        <v>0</v>
      </c>
      <c r="AO1570" s="99">
        <f t="shared" si="122"/>
        <v>0</v>
      </c>
      <c r="AP1570" s="99">
        <f>SUMIFS(通讯通路门店!$K:$K,通讯通路门店!$S:$S,$G1570)</f>
        <v>0</v>
      </c>
      <c r="AQ1570" s="83"/>
      <c r="AR1570" s="99">
        <f>SUMIFS(通讯通路门店!$T:$T,通讯通路门店!$S:$S,$G1570)</f>
        <v>0</v>
      </c>
      <c r="AS1570" s="99">
        <f>SUMIFS(通讯通路门店!$U:$U,通讯通路门店!$S:$S,$G1570)</f>
        <v>0</v>
      </c>
      <c r="AT1570" s="99">
        <f>SUMIFS(通讯通路门店!$V:$V,通讯通路门店!$S:$S,$G1570)</f>
        <v>0</v>
      </c>
      <c r="AU1570" s="99">
        <f>SUMIFS(通讯通路门店!$W:$W,通讯通路门店!$S:$S,$G1570)</f>
        <v>0</v>
      </c>
      <c r="AV1570" s="99">
        <f>SUMIFS(通讯通路门店!$Z:$Z,通讯通路门店!$S:$S,$G1570)</f>
        <v>0</v>
      </c>
      <c r="AW1570" s="99">
        <f>SUMIFS(通讯通路门店!$AB:$AB,通讯通路门店!$S:$S,$G1570)</f>
        <v>0</v>
      </c>
      <c r="AX1570" s="99">
        <f>SUMIFS(通讯通路门店!$X:$X,通讯通路门店!$S:$S,$G1570)</f>
        <v>0</v>
      </c>
      <c r="AY1570" s="99">
        <f>SUMIFS(通讯通路门店!$Y:$Y,通讯通路门店!$S:$S,$G1570)</f>
        <v>0</v>
      </c>
      <c r="AZ1570" s="99">
        <f>SUMIFS(通讯通路门店!$AA:$AA,通讯通路门店!$S:$S,$G1570)</f>
        <v>0</v>
      </c>
      <c r="BA1570" s="99">
        <f t="shared" si="123"/>
        <v>0</v>
      </c>
      <c r="BB1570" s="99">
        <f t="shared" si="124"/>
        <v>0</v>
      </c>
      <c r="BC1570" s="99">
        <f>SUMIFS(通讯通路门店!$W:$W,通讯通路门店!$S:$S,$G1570,通讯通路门店!$J:$J,"荣耀体验店")+SUMIFS(通讯通路门店!$W:$W,通讯通路门店!$S:$S,$G1570,通讯通路门店!$J:$J,"荣耀授权专卖店")</f>
        <v>0</v>
      </c>
      <c r="BD1570" s="99">
        <f>SUMIFS(通讯通路门店!$Z:$Z,通讯通路门店!$S:$S,$G1570,通讯通路门店!$J:$J,"VIVO体验店")</f>
        <v>0</v>
      </c>
      <c r="BE1570" s="99">
        <f>SUMIFS(通讯通路门店!$AB:$AB,通讯通路门店!$S:$S,$G1570,通讯通路门店!$J:$J,"OPPO体验店")</f>
        <v>0</v>
      </c>
      <c r="BF1570" s="99">
        <f>SUMIFS(通讯通路门店!$X:$X,通讯通路门店!$S:$S,$G1570,通讯通路门店!$J:$J,"华为授权体验店")+SUMIFS(通讯通路门店!$AA:$AA,通讯通路门店!$S:$S,$G1570,通讯通路门店!$J:$J,"华为堡垒店")</f>
        <v>0</v>
      </c>
      <c r="BG1570" s="99">
        <f>SUMIFS(通讯通路门店!$Y:$Y,通讯通路门店!$S:$S,$G1570,通讯通路门店!$J:$J,"小米体验店")</f>
        <v>0</v>
      </c>
      <c r="BH1570" s="99">
        <f>SUMIFS(通讯通路门店!$AA:$AA,通讯通路门店!$S:$S,$G1570,通讯通路门店!$J:$J,"苹果体验店")</f>
        <v>0</v>
      </c>
      <c r="BI1570" s="99">
        <f>SUMIFS(通讯通路门店!$K:$K,通讯通路门店!$S:$S,$G1570,通讯通路门店!$J:$J,"其他品牌专卖店")</f>
        <v>0</v>
      </c>
      <c r="BJ1570" s="99">
        <f>SUMIFS(通讯通路门店!$AC:$AC,通讯通路门店!$S:$S,$G1570)</f>
        <v>0</v>
      </c>
      <c r="BK1570" s="99">
        <f>SUMIFS(通讯通路门店!$AD:$AD,通讯通路门店!$S:$S,$G1570)</f>
        <v>0</v>
      </c>
      <c r="BL1570" s="99">
        <f>SUMIFS(通讯通路门店!$AE:$AE,通讯通路门店!$S:$S,$G1570)</f>
        <v>0</v>
      </c>
      <c r="BM1570" s="99">
        <f>SUMIFS(通讯通路门店!$AF:$AF,通讯通路门店!$S:$S,$G1570)</f>
        <v>0</v>
      </c>
      <c r="BN1570" s="99">
        <f>SUMIFS(通讯通路门店!$AG:$AG,通讯通路门店!$S:$S,$G1570)</f>
        <v>0</v>
      </c>
      <c r="BO1570" s="99">
        <f>SUMIFS(通讯通路门店!$AH:$AH,通讯通路门店!$S:$S,$G1570)</f>
        <v>0</v>
      </c>
      <c r="BP1570" s="99">
        <f>SUMIFS(通讯通路门店!$AI:$AI,通讯通路门店!$S:$S,$G1570)</f>
        <v>0</v>
      </c>
      <c r="BQ1570" s="83"/>
    </row>
    <row r="1571" spans="1:69">
      <c r="A1571" s="99" t="str">
        <f>IFERROR(_xlfn.XLOOKUP($G1571,通讯通路门店!$S$4:$S$993933,通讯通路门店!$A$4:$A$993933,0,0),"")</f>
        <v>海南省</v>
      </c>
      <c r="B1571" s="99" t="str">
        <f>IFERROR(_xlfn.XLOOKUP($G1571,通讯通路门店!$S$4:$S$993933,通讯通路门店!$B$4:$B$993933,0,0),"")</f>
        <v>乐东黎族自治县</v>
      </c>
      <c r="C1571" s="99" t="str">
        <f>IFERROR(_xlfn.XLOOKUP($G1571,通讯通路门店!$S$4:$S$993933,通讯通路门店!$C$4:$C$993933,0,0),"")</f>
        <v>乐东黎族自治县</v>
      </c>
      <c r="D1571" s="99" t="str">
        <f>IFERROR(_xlfn.XLOOKUP($G1571,通讯通路门店!$S$4:$S$993933,通讯通路门店!$D$4:$D$993933,0,0),"")</f>
        <v>万冲镇</v>
      </c>
      <c r="E1571" s="83"/>
      <c r="F1571" s="83"/>
      <c r="G1571" s="101"/>
      <c r="H1571" s="102">
        <f>IFERROR(_xlfn.XLOOKUP($G1571,通讯通路门店!$S$4:$S$993933,通讯通路门店!$R$4:$R$993933,0,0),"")</f>
        <v>0</v>
      </c>
      <c r="I1571" s="83"/>
      <c r="J1571" s="83"/>
      <c r="K1571" s="83"/>
      <c r="L1571" s="83"/>
      <c r="M1571" s="83"/>
      <c r="N1571" s="83"/>
      <c r="O1571" s="83"/>
      <c r="P1571" s="83"/>
      <c r="Q1571" s="83"/>
      <c r="R1571" s="83"/>
      <c r="S1571" s="83"/>
      <c r="T1571" s="83"/>
      <c r="U1571" s="99">
        <f>COUNTIF(通讯通路门店!$S:$S,$G1571)</f>
        <v>0</v>
      </c>
      <c r="V1571" s="99">
        <f>COUNTIFS(通讯通路门店!$S:$S,$G1571,通讯通路门店!$J:$J,"综合卖场")</f>
        <v>0</v>
      </c>
      <c r="W1571" s="99">
        <f>SUMIFS(通讯通路门店!$AJ:$AJ,通讯通路门店!$S:$S,通讯客户沙盘!$G1571)</f>
        <v>0</v>
      </c>
      <c r="X1571" s="99">
        <f t="shared" si="120"/>
        <v>0</v>
      </c>
      <c r="Y1571" s="99">
        <f>COUNTIFS(通讯通路门店!$S:$S,$G1571,通讯通路门店!$J:$J,"荣耀体验店")+COUNTIFS(通讯通路门店!$S:$S,$G1571,通讯通路门店!$J:$J,"荣耀授权专卖店")</f>
        <v>0</v>
      </c>
      <c r="Z1571" s="99">
        <f>COUNTIFS(通讯通路门店!$S:$S,$G1571,通讯通路门店!$J:$J,"VIVO体验店")</f>
        <v>0</v>
      </c>
      <c r="AA1571" s="99">
        <f>COUNTIFS(通讯通路门店!$S:$S,$G1571,通讯通路门店!$J:$J,"OPPO体验店")</f>
        <v>0</v>
      </c>
      <c r="AB1571" s="99">
        <f>COUNTIFS(通讯通路门店!$S:$S,$G1571,通讯通路门店!$J:$J,"华为授权体验店")+COUNTIFS(通讯通路门店!$S:$S,$G1571,通讯通路门店!$J:$J,"华为堡垒店")</f>
        <v>0</v>
      </c>
      <c r="AC1571" s="99">
        <f>COUNTIFS(通讯通路门店!$S:$S,$G1571,通讯通路门店!$J:$J,"小米体验店")</f>
        <v>0</v>
      </c>
      <c r="AD1571" s="99">
        <f>COUNTIFS(通讯通路门店!$S:$S,$G1571,通讯通路门店!$J:$J,"苹果体验店")</f>
        <v>0</v>
      </c>
      <c r="AE1571" s="99">
        <f>COUNTIFS(通讯通路门店!$S:$S,$G1571,通讯通路门店!$J:$J,"其他品牌专卖店")</f>
        <v>0</v>
      </c>
      <c r="AF1571" s="99">
        <f>SUMIFS(通讯通路门店!$BI:$BI,通讯通路门店!$S:$S,$G1571)</f>
        <v>0</v>
      </c>
      <c r="AG1571" s="99">
        <f>SUMIFS(通讯通路门店!$BH:$BH,通讯通路门店!$S:$S,$G1571)</f>
        <v>0</v>
      </c>
      <c r="AH1571" s="99">
        <f t="shared" si="121"/>
        <v>0</v>
      </c>
      <c r="AI1571" s="99">
        <f>SUMIFS(通讯通路门店!$BB:$BB,通讯通路门店!$S:$S,$G1571)</f>
        <v>0</v>
      </c>
      <c r="AJ1571" s="99">
        <f>SUMIFS(通讯通路门店!$BE:$BE,通讯通路门店!$S:$S,$G1571)</f>
        <v>0</v>
      </c>
      <c r="AK1571" s="99">
        <f>SUMIFS(通讯通路门店!$BG:$BG,通讯通路门店!$S:$S,$G1571)</f>
        <v>0</v>
      </c>
      <c r="AL1571" s="99">
        <f>SUMIFS(通讯通路门店!$BC:$BC,通讯通路门店!$S:$S,$G1571)</f>
        <v>0</v>
      </c>
      <c r="AM1571" s="99">
        <f>SUMIFS(通讯通路门店!$BD:$BD,通讯通路门店!$S:$S,$G1571)</f>
        <v>0</v>
      </c>
      <c r="AN1571" s="99">
        <f>SUMIFS(通讯通路门店!$BF:$BF,通讯通路门店!$S:$S,$G1571)</f>
        <v>0</v>
      </c>
      <c r="AO1571" s="99">
        <f t="shared" si="122"/>
        <v>0</v>
      </c>
      <c r="AP1571" s="99">
        <f>SUMIFS(通讯通路门店!$K:$K,通讯通路门店!$S:$S,$G1571)</f>
        <v>0</v>
      </c>
      <c r="AQ1571" s="83"/>
      <c r="AR1571" s="99">
        <f>SUMIFS(通讯通路门店!$T:$T,通讯通路门店!$S:$S,$G1571)</f>
        <v>0</v>
      </c>
      <c r="AS1571" s="99">
        <f>SUMIFS(通讯通路门店!$U:$U,通讯通路门店!$S:$S,$G1571)</f>
        <v>0</v>
      </c>
      <c r="AT1571" s="99">
        <f>SUMIFS(通讯通路门店!$V:$V,通讯通路门店!$S:$S,$G1571)</f>
        <v>0</v>
      </c>
      <c r="AU1571" s="99">
        <f>SUMIFS(通讯通路门店!$W:$W,通讯通路门店!$S:$S,$G1571)</f>
        <v>0</v>
      </c>
      <c r="AV1571" s="99">
        <f>SUMIFS(通讯通路门店!$Z:$Z,通讯通路门店!$S:$S,$G1571)</f>
        <v>0</v>
      </c>
      <c r="AW1571" s="99">
        <f>SUMIFS(通讯通路门店!$AB:$AB,通讯通路门店!$S:$S,$G1571)</f>
        <v>0</v>
      </c>
      <c r="AX1571" s="99">
        <f>SUMIFS(通讯通路门店!$X:$X,通讯通路门店!$S:$S,$G1571)</f>
        <v>0</v>
      </c>
      <c r="AY1571" s="99">
        <f>SUMIFS(通讯通路门店!$Y:$Y,通讯通路门店!$S:$S,$G1571)</f>
        <v>0</v>
      </c>
      <c r="AZ1571" s="99">
        <f>SUMIFS(通讯通路门店!$AA:$AA,通讯通路门店!$S:$S,$G1571)</f>
        <v>0</v>
      </c>
      <c r="BA1571" s="99">
        <f t="shared" si="123"/>
        <v>0</v>
      </c>
      <c r="BB1571" s="99">
        <f t="shared" si="124"/>
        <v>0</v>
      </c>
      <c r="BC1571" s="99">
        <f>SUMIFS(通讯通路门店!$W:$W,通讯通路门店!$S:$S,$G1571,通讯通路门店!$J:$J,"荣耀体验店")+SUMIFS(通讯通路门店!$W:$W,通讯通路门店!$S:$S,$G1571,通讯通路门店!$J:$J,"荣耀授权专卖店")</f>
        <v>0</v>
      </c>
      <c r="BD1571" s="99">
        <f>SUMIFS(通讯通路门店!$Z:$Z,通讯通路门店!$S:$S,$G1571,通讯通路门店!$J:$J,"VIVO体验店")</f>
        <v>0</v>
      </c>
      <c r="BE1571" s="99">
        <f>SUMIFS(通讯通路门店!$AB:$AB,通讯通路门店!$S:$S,$G1571,通讯通路门店!$J:$J,"OPPO体验店")</f>
        <v>0</v>
      </c>
      <c r="BF1571" s="99">
        <f>SUMIFS(通讯通路门店!$X:$X,通讯通路门店!$S:$S,$G1571,通讯通路门店!$J:$J,"华为授权体验店")+SUMIFS(通讯通路门店!$AA:$AA,通讯通路门店!$S:$S,$G1571,通讯通路门店!$J:$J,"华为堡垒店")</f>
        <v>0</v>
      </c>
      <c r="BG1571" s="99">
        <f>SUMIFS(通讯通路门店!$Y:$Y,通讯通路门店!$S:$S,$G1571,通讯通路门店!$J:$J,"小米体验店")</f>
        <v>0</v>
      </c>
      <c r="BH1571" s="99">
        <f>SUMIFS(通讯通路门店!$AA:$AA,通讯通路门店!$S:$S,$G1571,通讯通路门店!$J:$J,"苹果体验店")</f>
        <v>0</v>
      </c>
      <c r="BI1571" s="99">
        <f>SUMIFS(通讯通路门店!$K:$K,通讯通路门店!$S:$S,$G1571,通讯通路门店!$J:$J,"其他品牌专卖店")</f>
        <v>0</v>
      </c>
      <c r="BJ1571" s="99">
        <f>SUMIFS(通讯通路门店!$AC:$AC,通讯通路门店!$S:$S,$G1571)</f>
        <v>0</v>
      </c>
      <c r="BK1571" s="99">
        <f>SUMIFS(通讯通路门店!$AD:$AD,通讯通路门店!$S:$S,$G1571)</f>
        <v>0</v>
      </c>
      <c r="BL1571" s="99">
        <f>SUMIFS(通讯通路门店!$AE:$AE,通讯通路门店!$S:$S,$G1571)</f>
        <v>0</v>
      </c>
      <c r="BM1571" s="99">
        <f>SUMIFS(通讯通路门店!$AF:$AF,通讯通路门店!$S:$S,$G1571)</f>
        <v>0</v>
      </c>
      <c r="BN1571" s="99">
        <f>SUMIFS(通讯通路门店!$AG:$AG,通讯通路门店!$S:$S,$G1571)</f>
        <v>0</v>
      </c>
      <c r="BO1571" s="99">
        <f>SUMIFS(通讯通路门店!$AH:$AH,通讯通路门店!$S:$S,$G1571)</f>
        <v>0</v>
      </c>
      <c r="BP1571" s="99">
        <f>SUMIFS(通讯通路门店!$AI:$AI,通讯通路门店!$S:$S,$G1571)</f>
        <v>0</v>
      </c>
      <c r="BQ1571" s="83"/>
    </row>
    <row r="1572" spans="1:69">
      <c r="A1572" s="99" t="str">
        <f>IFERROR(_xlfn.XLOOKUP($G1572,通讯通路门店!$S$4:$S$993933,通讯通路门店!$A$4:$A$993933,0,0),"")</f>
        <v>海南省</v>
      </c>
      <c r="B1572" s="99" t="str">
        <f>IFERROR(_xlfn.XLOOKUP($G1572,通讯通路门店!$S$4:$S$993933,通讯通路门店!$B$4:$B$993933,0,0),"")</f>
        <v>乐东黎族自治县</v>
      </c>
      <c r="C1572" s="99" t="str">
        <f>IFERROR(_xlfn.XLOOKUP($G1572,通讯通路门店!$S$4:$S$993933,通讯通路门店!$C$4:$C$993933,0,0),"")</f>
        <v>乐东黎族自治县</v>
      </c>
      <c r="D1572" s="99" t="str">
        <f>IFERROR(_xlfn.XLOOKUP($G1572,通讯通路门店!$S$4:$S$993933,通讯通路门店!$D$4:$D$993933,0,0),"")</f>
        <v>万冲镇</v>
      </c>
      <c r="E1572" s="83"/>
      <c r="F1572" s="83"/>
      <c r="G1572" s="101"/>
      <c r="H1572" s="102">
        <f>IFERROR(_xlfn.XLOOKUP($G1572,通讯通路门店!$S$4:$S$993933,通讯通路门店!$R$4:$R$993933,0,0),"")</f>
        <v>0</v>
      </c>
      <c r="I1572" s="83"/>
      <c r="J1572" s="83"/>
      <c r="K1572" s="83"/>
      <c r="L1572" s="83"/>
      <c r="M1572" s="83"/>
      <c r="N1572" s="83"/>
      <c r="O1572" s="83"/>
      <c r="P1572" s="83"/>
      <c r="Q1572" s="83"/>
      <c r="R1572" s="83"/>
      <c r="S1572" s="83"/>
      <c r="T1572" s="83"/>
      <c r="U1572" s="99">
        <f>COUNTIF(通讯通路门店!$S:$S,$G1572)</f>
        <v>0</v>
      </c>
      <c r="V1572" s="99">
        <f>COUNTIFS(通讯通路门店!$S:$S,$G1572,通讯通路门店!$J:$J,"综合卖场")</f>
        <v>0</v>
      </c>
      <c r="W1572" s="99">
        <f>SUMIFS(通讯通路门店!$AJ:$AJ,通讯通路门店!$S:$S,通讯客户沙盘!$G1572)</f>
        <v>0</v>
      </c>
      <c r="X1572" s="99">
        <f t="shared" si="120"/>
        <v>0</v>
      </c>
      <c r="Y1572" s="99">
        <f>COUNTIFS(通讯通路门店!$S:$S,$G1572,通讯通路门店!$J:$J,"荣耀体验店")+COUNTIFS(通讯通路门店!$S:$S,$G1572,通讯通路门店!$J:$J,"荣耀授权专卖店")</f>
        <v>0</v>
      </c>
      <c r="Z1572" s="99">
        <f>COUNTIFS(通讯通路门店!$S:$S,$G1572,通讯通路门店!$J:$J,"VIVO体验店")</f>
        <v>0</v>
      </c>
      <c r="AA1572" s="99">
        <f>COUNTIFS(通讯通路门店!$S:$S,$G1572,通讯通路门店!$J:$J,"OPPO体验店")</f>
        <v>0</v>
      </c>
      <c r="AB1572" s="99">
        <f>COUNTIFS(通讯通路门店!$S:$S,$G1572,通讯通路门店!$J:$J,"华为授权体验店")+COUNTIFS(通讯通路门店!$S:$S,$G1572,通讯通路门店!$J:$J,"华为堡垒店")</f>
        <v>0</v>
      </c>
      <c r="AC1572" s="99">
        <f>COUNTIFS(通讯通路门店!$S:$S,$G1572,通讯通路门店!$J:$J,"小米体验店")</f>
        <v>0</v>
      </c>
      <c r="AD1572" s="99">
        <f>COUNTIFS(通讯通路门店!$S:$S,$G1572,通讯通路门店!$J:$J,"苹果体验店")</f>
        <v>0</v>
      </c>
      <c r="AE1572" s="99">
        <f>COUNTIFS(通讯通路门店!$S:$S,$G1572,通讯通路门店!$J:$J,"其他品牌专卖店")</f>
        <v>0</v>
      </c>
      <c r="AF1572" s="99">
        <f>SUMIFS(通讯通路门店!$BI:$BI,通讯通路门店!$S:$S,$G1572)</f>
        <v>0</v>
      </c>
      <c r="AG1572" s="99">
        <f>SUMIFS(通讯通路门店!$BH:$BH,通讯通路门店!$S:$S,$G1572)</f>
        <v>0</v>
      </c>
      <c r="AH1572" s="99">
        <f t="shared" si="121"/>
        <v>0</v>
      </c>
      <c r="AI1572" s="99">
        <f>SUMIFS(通讯通路门店!$BB:$BB,通讯通路门店!$S:$S,$G1572)</f>
        <v>0</v>
      </c>
      <c r="AJ1572" s="99">
        <f>SUMIFS(通讯通路门店!$BE:$BE,通讯通路门店!$S:$S,$G1572)</f>
        <v>0</v>
      </c>
      <c r="AK1572" s="99">
        <f>SUMIFS(通讯通路门店!$BG:$BG,通讯通路门店!$S:$S,$G1572)</f>
        <v>0</v>
      </c>
      <c r="AL1572" s="99">
        <f>SUMIFS(通讯通路门店!$BC:$BC,通讯通路门店!$S:$S,$G1572)</f>
        <v>0</v>
      </c>
      <c r="AM1572" s="99">
        <f>SUMIFS(通讯通路门店!$BD:$BD,通讯通路门店!$S:$S,$G1572)</f>
        <v>0</v>
      </c>
      <c r="AN1572" s="99">
        <f>SUMIFS(通讯通路门店!$BF:$BF,通讯通路门店!$S:$S,$G1572)</f>
        <v>0</v>
      </c>
      <c r="AO1572" s="99">
        <f t="shared" si="122"/>
        <v>0</v>
      </c>
      <c r="AP1572" s="99">
        <f>SUMIFS(通讯通路门店!$K:$K,通讯通路门店!$S:$S,$G1572)</f>
        <v>0</v>
      </c>
      <c r="AQ1572" s="83"/>
      <c r="AR1572" s="99">
        <f>SUMIFS(通讯通路门店!$T:$T,通讯通路门店!$S:$S,$G1572)</f>
        <v>0</v>
      </c>
      <c r="AS1572" s="99">
        <f>SUMIFS(通讯通路门店!$U:$U,通讯通路门店!$S:$S,$G1572)</f>
        <v>0</v>
      </c>
      <c r="AT1572" s="99">
        <f>SUMIFS(通讯通路门店!$V:$V,通讯通路门店!$S:$S,$G1572)</f>
        <v>0</v>
      </c>
      <c r="AU1572" s="99">
        <f>SUMIFS(通讯通路门店!$W:$W,通讯通路门店!$S:$S,$G1572)</f>
        <v>0</v>
      </c>
      <c r="AV1572" s="99">
        <f>SUMIFS(通讯通路门店!$Z:$Z,通讯通路门店!$S:$S,$G1572)</f>
        <v>0</v>
      </c>
      <c r="AW1572" s="99">
        <f>SUMIFS(通讯通路门店!$AB:$AB,通讯通路门店!$S:$S,$G1572)</f>
        <v>0</v>
      </c>
      <c r="AX1572" s="99">
        <f>SUMIFS(通讯通路门店!$X:$X,通讯通路门店!$S:$S,$G1572)</f>
        <v>0</v>
      </c>
      <c r="AY1572" s="99">
        <f>SUMIFS(通讯通路门店!$Y:$Y,通讯通路门店!$S:$S,$G1572)</f>
        <v>0</v>
      </c>
      <c r="AZ1572" s="99">
        <f>SUMIFS(通讯通路门店!$AA:$AA,通讯通路门店!$S:$S,$G1572)</f>
        <v>0</v>
      </c>
      <c r="BA1572" s="99">
        <f t="shared" si="123"/>
        <v>0</v>
      </c>
      <c r="BB1572" s="99">
        <f t="shared" si="124"/>
        <v>0</v>
      </c>
      <c r="BC1572" s="99">
        <f>SUMIFS(通讯通路门店!$W:$W,通讯通路门店!$S:$S,$G1572,通讯通路门店!$J:$J,"荣耀体验店")+SUMIFS(通讯通路门店!$W:$W,通讯通路门店!$S:$S,$G1572,通讯通路门店!$J:$J,"荣耀授权专卖店")</f>
        <v>0</v>
      </c>
      <c r="BD1572" s="99">
        <f>SUMIFS(通讯通路门店!$Z:$Z,通讯通路门店!$S:$S,$G1572,通讯通路门店!$J:$J,"VIVO体验店")</f>
        <v>0</v>
      </c>
      <c r="BE1572" s="99">
        <f>SUMIFS(通讯通路门店!$AB:$AB,通讯通路门店!$S:$S,$G1572,通讯通路门店!$J:$J,"OPPO体验店")</f>
        <v>0</v>
      </c>
      <c r="BF1572" s="99">
        <f>SUMIFS(通讯通路门店!$X:$X,通讯通路门店!$S:$S,$G1572,通讯通路门店!$J:$J,"华为授权体验店")+SUMIFS(通讯通路门店!$AA:$AA,通讯通路门店!$S:$S,$G1572,通讯通路门店!$J:$J,"华为堡垒店")</f>
        <v>0</v>
      </c>
      <c r="BG1572" s="99">
        <f>SUMIFS(通讯通路门店!$Y:$Y,通讯通路门店!$S:$S,$G1572,通讯通路门店!$J:$J,"小米体验店")</f>
        <v>0</v>
      </c>
      <c r="BH1572" s="99">
        <f>SUMIFS(通讯通路门店!$AA:$AA,通讯通路门店!$S:$S,$G1572,通讯通路门店!$J:$J,"苹果体验店")</f>
        <v>0</v>
      </c>
      <c r="BI1572" s="99">
        <f>SUMIFS(通讯通路门店!$K:$K,通讯通路门店!$S:$S,$G1572,通讯通路门店!$J:$J,"其他品牌专卖店")</f>
        <v>0</v>
      </c>
      <c r="BJ1572" s="99">
        <f>SUMIFS(通讯通路门店!$AC:$AC,通讯通路门店!$S:$S,$G1572)</f>
        <v>0</v>
      </c>
      <c r="BK1572" s="99">
        <f>SUMIFS(通讯通路门店!$AD:$AD,通讯通路门店!$S:$S,$G1572)</f>
        <v>0</v>
      </c>
      <c r="BL1572" s="99">
        <f>SUMIFS(通讯通路门店!$AE:$AE,通讯通路门店!$S:$S,$G1572)</f>
        <v>0</v>
      </c>
      <c r="BM1572" s="99">
        <f>SUMIFS(通讯通路门店!$AF:$AF,通讯通路门店!$S:$S,$G1572)</f>
        <v>0</v>
      </c>
      <c r="BN1572" s="99">
        <f>SUMIFS(通讯通路门店!$AG:$AG,通讯通路门店!$S:$S,$G1572)</f>
        <v>0</v>
      </c>
      <c r="BO1572" s="99">
        <f>SUMIFS(通讯通路门店!$AH:$AH,通讯通路门店!$S:$S,$G1572)</f>
        <v>0</v>
      </c>
      <c r="BP1572" s="99">
        <f>SUMIFS(通讯通路门店!$AI:$AI,通讯通路门店!$S:$S,$G1572)</f>
        <v>0</v>
      </c>
      <c r="BQ1572" s="83"/>
    </row>
    <row r="1573" spans="1:69">
      <c r="A1573" s="99" t="str">
        <f>IFERROR(_xlfn.XLOOKUP($G1573,通讯通路门店!$S$4:$S$993933,通讯通路门店!$A$4:$A$993933,0,0),"")</f>
        <v>海南省</v>
      </c>
      <c r="B1573" s="99" t="str">
        <f>IFERROR(_xlfn.XLOOKUP($G1573,通讯通路门店!$S$4:$S$993933,通讯通路门店!$B$4:$B$993933,0,0),"")</f>
        <v>乐东黎族自治县</v>
      </c>
      <c r="C1573" s="99" t="str">
        <f>IFERROR(_xlfn.XLOOKUP($G1573,通讯通路门店!$S$4:$S$993933,通讯通路门店!$C$4:$C$993933,0,0),"")</f>
        <v>乐东黎族自治县</v>
      </c>
      <c r="D1573" s="99" t="str">
        <f>IFERROR(_xlfn.XLOOKUP($G1573,通讯通路门店!$S$4:$S$993933,通讯通路门店!$D$4:$D$993933,0,0),"")</f>
        <v>万冲镇</v>
      </c>
      <c r="E1573" s="83"/>
      <c r="F1573" s="83"/>
      <c r="G1573" s="101"/>
      <c r="H1573" s="102">
        <f>IFERROR(_xlfn.XLOOKUP($G1573,通讯通路门店!$S$4:$S$993933,通讯通路门店!$R$4:$R$993933,0,0),"")</f>
        <v>0</v>
      </c>
      <c r="I1573" s="83"/>
      <c r="J1573" s="83"/>
      <c r="K1573" s="83"/>
      <c r="L1573" s="83"/>
      <c r="M1573" s="83"/>
      <c r="N1573" s="83"/>
      <c r="O1573" s="83"/>
      <c r="P1573" s="83"/>
      <c r="Q1573" s="83"/>
      <c r="R1573" s="83"/>
      <c r="S1573" s="83"/>
      <c r="T1573" s="83"/>
      <c r="U1573" s="99">
        <f>COUNTIF(通讯通路门店!$S:$S,$G1573)</f>
        <v>0</v>
      </c>
      <c r="V1573" s="99">
        <f>COUNTIFS(通讯通路门店!$S:$S,$G1573,通讯通路门店!$J:$J,"综合卖场")</f>
        <v>0</v>
      </c>
      <c r="W1573" s="99">
        <f>SUMIFS(通讯通路门店!$AJ:$AJ,通讯通路门店!$S:$S,通讯客户沙盘!$G1573)</f>
        <v>0</v>
      </c>
      <c r="X1573" s="99">
        <f t="shared" si="120"/>
        <v>0</v>
      </c>
      <c r="Y1573" s="99">
        <f>COUNTIFS(通讯通路门店!$S:$S,$G1573,通讯通路门店!$J:$J,"荣耀体验店")+COUNTIFS(通讯通路门店!$S:$S,$G1573,通讯通路门店!$J:$J,"荣耀授权专卖店")</f>
        <v>0</v>
      </c>
      <c r="Z1573" s="99">
        <f>COUNTIFS(通讯通路门店!$S:$S,$G1573,通讯通路门店!$J:$J,"VIVO体验店")</f>
        <v>0</v>
      </c>
      <c r="AA1573" s="99">
        <f>COUNTIFS(通讯通路门店!$S:$S,$G1573,通讯通路门店!$J:$J,"OPPO体验店")</f>
        <v>0</v>
      </c>
      <c r="AB1573" s="99">
        <f>COUNTIFS(通讯通路门店!$S:$S,$G1573,通讯通路门店!$J:$J,"华为授权体验店")+COUNTIFS(通讯通路门店!$S:$S,$G1573,通讯通路门店!$J:$J,"华为堡垒店")</f>
        <v>0</v>
      </c>
      <c r="AC1573" s="99">
        <f>COUNTIFS(通讯通路门店!$S:$S,$G1573,通讯通路门店!$J:$J,"小米体验店")</f>
        <v>0</v>
      </c>
      <c r="AD1573" s="99">
        <f>COUNTIFS(通讯通路门店!$S:$S,$G1573,通讯通路门店!$J:$J,"苹果体验店")</f>
        <v>0</v>
      </c>
      <c r="AE1573" s="99">
        <f>COUNTIFS(通讯通路门店!$S:$S,$G1573,通讯通路门店!$J:$J,"其他品牌专卖店")</f>
        <v>0</v>
      </c>
      <c r="AF1573" s="99">
        <f>SUMIFS(通讯通路门店!$BI:$BI,通讯通路门店!$S:$S,$G1573)</f>
        <v>0</v>
      </c>
      <c r="AG1573" s="99">
        <f>SUMIFS(通讯通路门店!$BH:$BH,通讯通路门店!$S:$S,$G1573)</f>
        <v>0</v>
      </c>
      <c r="AH1573" s="99">
        <f t="shared" si="121"/>
        <v>0</v>
      </c>
      <c r="AI1573" s="99">
        <f>SUMIFS(通讯通路门店!$BB:$BB,通讯通路门店!$S:$S,$G1573)</f>
        <v>0</v>
      </c>
      <c r="AJ1573" s="99">
        <f>SUMIFS(通讯通路门店!$BE:$BE,通讯通路门店!$S:$S,$G1573)</f>
        <v>0</v>
      </c>
      <c r="AK1573" s="99">
        <f>SUMIFS(通讯通路门店!$BG:$BG,通讯通路门店!$S:$S,$G1573)</f>
        <v>0</v>
      </c>
      <c r="AL1573" s="99">
        <f>SUMIFS(通讯通路门店!$BC:$BC,通讯通路门店!$S:$S,$G1573)</f>
        <v>0</v>
      </c>
      <c r="AM1573" s="99">
        <f>SUMIFS(通讯通路门店!$BD:$BD,通讯通路门店!$S:$S,$G1573)</f>
        <v>0</v>
      </c>
      <c r="AN1573" s="99">
        <f>SUMIFS(通讯通路门店!$BF:$BF,通讯通路门店!$S:$S,$G1573)</f>
        <v>0</v>
      </c>
      <c r="AO1573" s="99">
        <f t="shared" si="122"/>
        <v>0</v>
      </c>
      <c r="AP1573" s="99">
        <f>SUMIFS(通讯通路门店!$K:$K,通讯通路门店!$S:$S,$G1573)</f>
        <v>0</v>
      </c>
      <c r="AQ1573" s="83"/>
      <c r="AR1573" s="99">
        <f>SUMIFS(通讯通路门店!$T:$T,通讯通路门店!$S:$S,$G1573)</f>
        <v>0</v>
      </c>
      <c r="AS1573" s="99">
        <f>SUMIFS(通讯通路门店!$U:$U,通讯通路门店!$S:$S,$G1573)</f>
        <v>0</v>
      </c>
      <c r="AT1573" s="99">
        <f>SUMIFS(通讯通路门店!$V:$V,通讯通路门店!$S:$S,$G1573)</f>
        <v>0</v>
      </c>
      <c r="AU1573" s="99">
        <f>SUMIFS(通讯通路门店!$W:$W,通讯通路门店!$S:$S,$G1573)</f>
        <v>0</v>
      </c>
      <c r="AV1573" s="99">
        <f>SUMIFS(通讯通路门店!$Z:$Z,通讯通路门店!$S:$S,$G1573)</f>
        <v>0</v>
      </c>
      <c r="AW1573" s="99">
        <f>SUMIFS(通讯通路门店!$AB:$AB,通讯通路门店!$S:$S,$G1573)</f>
        <v>0</v>
      </c>
      <c r="AX1573" s="99">
        <f>SUMIFS(通讯通路门店!$X:$X,通讯通路门店!$S:$S,$G1573)</f>
        <v>0</v>
      </c>
      <c r="AY1573" s="99">
        <f>SUMIFS(通讯通路门店!$Y:$Y,通讯通路门店!$S:$S,$G1573)</f>
        <v>0</v>
      </c>
      <c r="AZ1573" s="99">
        <f>SUMIFS(通讯通路门店!$AA:$AA,通讯通路门店!$S:$S,$G1573)</f>
        <v>0</v>
      </c>
      <c r="BA1573" s="99">
        <f t="shared" si="123"/>
        <v>0</v>
      </c>
      <c r="BB1573" s="99">
        <f t="shared" si="124"/>
        <v>0</v>
      </c>
      <c r="BC1573" s="99">
        <f>SUMIFS(通讯通路门店!$W:$W,通讯通路门店!$S:$S,$G1573,通讯通路门店!$J:$J,"荣耀体验店")+SUMIFS(通讯通路门店!$W:$W,通讯通路门店!$S:$S,$G1573,通讯通路门店!$J:$J,"荣耀授权专卖店")</f>
        <v>0</v>
      </c>
      <c r="BD1573" s="99">
        <f>SUMIFS(通讯通路门店!$Z:$Z,通讯通路门店!$S:$S,$G1573,通讯通路门店!$J:$J,"VIVO体验店")</f>
        <v>0</v>
      </c>
      <c r="BE1573" s="99">
        <f>SUMIFS(通讯通路门店!$AB:$AB,通讯通路门店!$S:$S,$G1573,通讯通路门店!$J:$J,"OPPO体验店")</f>
        <v>0</v>
      </c>
      <c r="BF1573" s="99">
        <f>SUMIFS(通讯通路门店!$X:$X,通讯通路门店!$S:$S,$G1573,通讯通路门店!$J:$J,"华为授权体验店")+SUMIFS(通讯通路门店!$AA:$AA,通讯通路门店!$S:$S,$G1573,通讯通路门店!$J:$J,"华为堡垒店")</f>
        <v>0</v>
      </c>
      <c r="BG1573" s="99">
        <f>SUMIFS(通讯通路门店!$Y:$Y,通讯通路门店!$S:$S,$G1573,通讯通路门店!$J:$J,"小米体验店")</f>
        <v>0</v>
      </c>
      <c r="BH1573" s="99">
        <f>SUMIFS(通讯通路门店!$AA:$AA,通讯通路门店!$S:$S,$G1573,通讯通路门店!$J:$J,"苹果体验店")</f>
        <v>0</v>
      </c>
      <c r="BI1573" s="99">
        <f>SUMIFS(通讯通路门店!$K:$K,通讯通路门店!$S:$S,$G1573,通讯通路门店!$J:$J,"其他品牌专卖店")</f>
        <v>0</v>
      </c>
      <c r="BJ1573" s="99">
        <f>SUMIFS(通讯通路门店!$AC:$AC,通讯通路门店!$S:$S,$G1573)</f>
        <v>0</v>
      </c>
      <c r="BK1573" s="99">
        <f>SUMIFS(通讯通路门店!$AD:$AD,通讯通路门店!$S:$S,$G1573)</f>
        <v>0</v>
      </c>
      <c r="BL1573" s="99">
        <f>SUMIFS(通讯通路门店!$AE:$AE,通讯通路门店!$S:$S,$G1573)</f>
        <v>0</v>
      </c>
      <c r="BM1573" s="99">
        <f>SUMIFS(通讯通路门店!$AF:$AF,通讯通路门店!$S:$S,$G1573)</f>
        <v>0</v>
      </c>
      <c r="BN1573" s="99">
        <f>SUMIFS(通讯通路门店!$AG:$AG,通讯通路门店!$S:$S,$G1573)</f>
        <v>0</v>
      </c>
      <c r="BO1573" s="99">
        <f>SUMIFS(通讯通路门店!$AH:$AH,通讯通路门店!$S:$S,$G1573)</f>
        <v>0</v>
      </c>
      <c r="BP1573" s="99">
        <f>SUMIFS(通讯通路门店!$AI:$AI,通讯通路门店!$S:$S,$G1573)</f>
        <v>0</v>
      </c>
      <c r="BQ1573" s="83"/>
    </row>
    <row r="1574" spans="1:69">
      <c r="A1574" s="99" t="str">
        <f>IFERROR(_xlfn.XLOOKUP($G1574,通讯通路门店!$S$4:$S$993933,通讯通路门店!$A$4:$A$993933,0,0),"")</f>
        <v>海南省</v>
      </c>
      <c r="B1574" s="99" t="str">
        <f>IFERROR(_xlfn.XLOOKUP($G1574,通讯通路门店!$S$4:$S$993933,通讯通路门店!$B$4:$B$993933,0,0),"")</f>
        <v>乐东黎族自治县</v>
      </c>
      <c r="C1574" s="99" t="str">
        <f>IFERROR(_xlfn.XLOOKUP($G1574,通讯通路门店!$S$4:$S$993933,通讯通路门店!$C$4:$C$993933,0,0),"")</f>
        <v>乐东黎族自治县</v>
      </c>
      <c r="D1574" s="99" t="str">
        <f>IFERROR(_xlfn.XLOOKUP($G1574,通讯通路门店!$S$4:$S$993933,通讯通路门店!$D$4:$D$993933,0,0),"")</f>
        <v>万冲镇</v>
      </c>
      <c r="E1574" s="83"/>
      <c r="F1574" s="83"/>
      <c r="G1574" s="101"/>
      <c r="H1574" s="102">
        <f>IFERROR(_xlfn.XLOOKUP($G1574,通讯通路门店!$S$4:$S$993933,通讯通路门店!$R$4:$R$993933,0,0),"")</f>
        <v>0</v>
      </c>
      <c r="I1574" s="83"/>
      <c r="J1574" s="83"/>
      <c r="K1574" s="83"/>
      <c r="L1574" s="83"/>
      <c r="M1574" s="83"/>
      <c r="N1574" s="83"/>
      <c r="O1574" s="83"/>
      <c r="P1574" s="83"/>
      <c r="Q1574" s="83"/>
      <c r="R1574" s="83"/>
      <c r="S1574" s="83"/>
      <c r="T1574" s="83"/>
      <c r="U1574" s="99">
        <f>COUNTIF(通讯通路门店!$S:$S,$G1574)</f>
        <v>0</v>
      </c>
      <c r="V1574" s="99">
        <f>COUNTIFS(通讯通路门店!$S:$S,$G1574,通讯通路门店!$J:$J,"综合卖场")</f>
        <v>0</v>
      </c>
      <c r="W1574" s="99">
        <f>SUMIFS(通讯通路门店!$AJ:$AJ,通讯通路门店!$S:$S,通讯客户沙盘!$G1574)</f>
        <v>0</v>
      </c>
      <c r="X1574" s="99">
        <f t="shared" si="120"/>
        <v>0</v>
      </c>
      <c r="Y1574" s="99">
        <f>COUNTIFS(通讯通路门店!$S:$S,$G1574,通讯通路门店!$J:$J,"荣耀体验店")+COUNTIFS(通讯通路门店!$S:$S,$G1574,通讯通路门店!$J:$J,"荣耀授权专卖店")</f>
        <v>0</v>
      </c>
      <c r="Z1574" s="99">
        <f>COUNTIFS(通讯通路门店!$S:$S,$G1574,通讯通路门店!$J:$J,"VIVO体验店")</f>
        <v>0</v>
      </c>
      <c r="AA1574" s="99">
        <f>COUNTIFS(通讯通路门店!$S:$S,$G1574,通讯通路门店!$J:$J,"OPPO体验店")</f>
        <v>0</v>
      </c>
      <c r="AB1574" s="99">
        <f>COUNTIFS(通讯通路门店!$S:$S,$G1574,通讯通路门店!$J:$J,"华为授权体验店")+COUNTIFS(通讯通路门店!$S:$S,$G1574,通讯通路门店!$J:$J,"华为堡垒店")</f>
        <v>0</v>
      </c>
      <c r="AC1574" s="99">
        <f>COUNTIFS(通讯通路门店!$S:$S,$G1574,通讯通路门店!$J:$J,"小米体验店")</f>
        <v>0</v>
      </c>
      <c r="AD1574" s="99">
        <f>COUNTIFS(通讯通路门店!$S:$S,$G1574,通讯通路门店!$J:$J,"苹果体验店")</f>
        <v>0</v>
      </c>
      <c r="AE1574" s="99">
        <f>COUNTIFS(通讯通路门店!$S:$S,$G1574,通讯通路门店!$J:$J,"其他品牌专卖店")</f>
        <v>0</v>
      </c>
      <c r="AF1574" s="99">
        <f>SUMIFS(通讯通路门店!$BI:$BI,通讯通路门店!$S:$S,$G1574)</f>
        <v>0</v>
      </c>
      <c r="AG1574" s="99">
        <f>SUMIFS(通讯通路门店!$BH:$BH,通讯通路门店!$S:$S,$G1574)</f>
        <v>0</v>
      </c>
      <c r="AH1574" s="99">
        <f t="shared" si="121"/>
        <v>0</v>
      </c>
      <c r="AI1574" s="99">
        <f>SUMIFS(通讯通路门店!$BB:$BB,通讯通路门店!$S:$S,$G1574)</f>
        <v>0</v>
      </c>
      <c r="AJ1574" s="99">
        <f>SUMIFS(通讯通路门店!$BE:$BE,通讯通路门店!$S:$S,$G1574)</f>
        <v>0</v>
      </c>
      <c r="AK1574" s="99">
        <f>SUMIFS(通讯通路门店!$BG:$BG,通讯通路门店!$S:$S,$G1574)</f>
        <v>0</v>
      </c>
      <c r="AL1574" s="99">
        <f>SUMIFS(通讯通路门店!$BC:$BC,通讯通路门店!$S:$S,$G1574)</f>
        <v>0</v>
      </c>
      <c r="AM1574" s="99">
        <f>SUMIFS(通讯通路门店!$BD:$BD,通讯通路门店!$S:$S,$G1574)</f>
        <v>0</v>
      </c>
      <c r="AN1574" s="99">
        <f>SUMIFS(通讯通路门店!$BF:$BF,通讯通路门店!$S:$S,$G1574)</f>
        <v>0</v>
      </c>
      <c r="AO1574" s="99">
        <f t="shared" si="122"/>
        <v>0</v>
      </c>
      <c r="AP1574" s="99">
        <f>SUMIFS(通讯通路门店!$K:$K,通讯通路门店!$S:$S,$G1574)</f>
        <v>0</v>
      </c>
      <c r="AQ1574" s="83"/>
      <c r="AR1574" s="99">
        <f>SUMIFS(通讯通路门店!$T:$T,通讯通路门店!$S:$S,$G1574)</f>
        <v>0</v>
      </c>
      <c r="AS1574" s="99">
        <f>SUMIFS(通讯通路门店!$U:$U,通讯通路门店!$S:$S,$G1574)</f>
        <v>0</v>
      </c>
      <c r="AT1574" s="99">
        <f>SUMIFS(通讯通路门店!$V:$V,通讯通路门店!$S:$S,$G1574)</f>
        <v>0</v>
      </c>
      <c r="AU1574" s="99">
        <f>SUMIFS(通讯通路门店!$W:$W,通讯通路门店!$S:$S,$G1574)</f>
        <v>0</v>
      </c>
      <c r="AV1574" s="99">
        <f>SUMIFS(通讯通路门店!$Z:$Z,通讯通路门店!$S:$S,$G1574)</f>
        <v>0</v>
      </c>
      <c r="AW1574" s="99">
        <f>SUMIFS(通讯通路门店!$AB:$AB,通讯通路门店!$S:$S,$G1574)</f>
        <v>0</v>
      </c>
      <c r="AX1574" s="99">
        <f>SUMIFS(通讯通路门店!$X:$X,通讯通路门店!$S:$S,$G1574)</f>
        <v>0</v>
      </c>
      <c r="AY1574" s="99">
        <f>SUMIFS(通讯通路门店!$Y:$Y,通讯通路门店!$S:$S,$G1574)</f>
        <v>0</v>
      </c>
      <c r="AZ1574" s="99">
        <f>SUMIFS(通讯通路门店!$AA:$AA,通讯通路门店!$S:$S,$G1574)</f>
        <v>0</v>
      </c>
      <c r="BA1574" s="99">
        <f t="shared" si="123"/>
        <v>0</v>
      </c>
      <c r="BB1574" s="99">
        <f t="shared" si="124"/>
        <v>0</v>
      </c>
      <c r="BC1574" s="99">
        <f>SUMIFS(通讯通路门店!$W:$W,通讯通路门店!$S:$S,$G1574,通讯通路门店!$J:$J,"荣耀体验店")+SUMIFS(通讯通路门店!$W:$W,通讯通路门店!$S:$S,$G1574,通讯通路门店!$J:$J,"荣耀授权专卖店")</f>
        <v>0</v>
      </c>
      <c r="BD1574" s="99">
        <f>SUMIFS(通讯通路门店!$Z:$Z,通讯通路门店!$S:$S,$G1574,通讯通路门店!$J:$J,"VIVO体验店")</f>
        <v>0</v>
      </c>
      <c r="BE1574" s="99">
        <f>SUMIFS(通讯通路门店!$AB:$AB,通讯通路门店!$S:$S,$G1574,通讯通路门店!$J:$J,"OPPO体验店")</f>
        <v>0</v>
      </c>
      <c r="BF1574" s="99">
        <f>SUMIFS(通讯通路门店!$X:$X,通讯通路门店!$S:$S,$G1574,通讯通路门店!$J:$J,"华为授权体验店")+SUMIFS(通讯通路门店!$AA:$AA,通讯通路门店!$S:$S,$G1574,通讯通路门店!$J:$J,"华为堡垒店")</f>
        <v>0</v>
      </c>
      <c r="BG1574" s="99">
        <f>SUMIFS(通讯通路门店!$Y:$Y,通讯通路门店!$S:$S,$G1574,通讯通路门店!$J:$J,"小米体验店")</f>
        <v>0</v>
      </c>
      <c r="BH1574" s="99">
        <f>SUMIFS(通讯通路门店!$AA:$AA,通讯通路门店!$S:$S,$G1574,通讯通路门店!$J:$J,"苹果体验店")</f>
        <v>0</v>
      </c>
      <c r="BI1574" s="99">
        <f>SUMIFS(通讯通路门店!$K:$K,通讯通路门店!$S:$S,$G1574,通讯通路门店!$J:$J,"其他品牌专卖店")</f>
        <v>0</v>
      </c>
      <c r="BJ1574" s="99">
        <f>SUMIFS(通讯通路门店!$AC:$AC,通讯通路门店!$S:$S,$G1574)</f>
        <v>0</v>
      </c>
      <c r="BK1574" s="99">
        <f>SUMIFS(通讯通路门店!$AD:$AD,通讯通路门店!$S:$S,$G1574)</f>
        <v>0</v>
      </c>
      <c r="BL1574" s="99">
        <f>SUMIFS(通讯通路门店!$AE:$AE,通讯通路门店!$S:$S,$G1574)</f>
        <v>0</v>
      </c>
      <c r="BM1574" s="99">
        <f>SUMIFS(通讯通路门店!$AF:$AF,通讯通路门店!$S:$S,$G1574)</f>
        <v>0</v>
      </c>
      <c r="BN1574" s="99">
        <f>SUMIFS(通讯通路门店!$AG:$AG,通讯通路门店!$S:$S,$G1574)</f>
        <v>0</v>
      </c>
      <c r="BO1574" s="99">
        <f>SUMIFS(通讯通路门店!$AH:$AH,通讯通路门店!$S:$S,$G1574)</f>
        <v>0</v>
      </c>
      <c r="BP1574" s="99">
        <f>SUMIFS(通讯通路门店!$AI:$AI,通讯通路门店!$S:$S,$G1574)</f>
        <v>0</v>
      </c>
      <c r="BQ1574" s="83"/>
    </row>
    <row r="1575" spans="1:69">
      <c r="A1575" s="99" t="str">
        <f>IFERROR(_xlfn.XLOOKUP($G1575,通讯通路门店!$S$4:$S$993933,通讯通路门店!$A$4:$A$993933,0,0),"")</f>
        <v>海南省</v>
      </c>
      <c r="B1575" s="99" t="str">
        <f>IFERROR(_xlfn.XLOOKUP($G1575,通讯通路门店!$S$4:$S$993933,通讯通路门店!$B$4:$B$993933,0,0),"")</f>
        <v>乐东黎族自治县</v>
      </c>
      <c r="C1575" s="99" t="str">
        <f>IFERROR(_xlfn.XLOOKUP($G1575,通讯通路门店!$S$4:$S$993933,通讯通路门店!$C$4:$C$993933,0,0),"")</f>
        <v>乐东黎族自治县</v>
      </c>
      <c r="D1575" s="99" t="str">
        <f>IFERROR(_xlfn.XLOOKUP($G1575,通讯通路门店!$S$4:$S$993933,通讯通路门店!$D$4:$D$993933,0,0),"")</f>
        <v>万冲镇</v>
      </c>
      <c r="E1575" s="83"/>
      <c r="F1575" s="83"/>
      <c r="G1575" s="101"/>
      <c r="H1575" s="102">
        <f>IFERROR(_xlfn.XLOOKUP($G1575,通讯通路门店!$S$4:$S$993933,通讯通路门店!$R$4:$R$993933,0,0),"")</f>
        <v>0</v>
      </c>
      <c r="I1575" s="83"/>
      <c r="J1575" s="83"/>
      <c r="K1575" s="83"/>
      <c r="L1575" s="83"/>
      <c r="M1575" s="83"/>
      <c r="N1575" s="83"/>
      <c r="O1575" s="83"/>
      <c r="P1575" s="83"/>
      <c r="Q1575" s="83"/>
      <c r="R1575" s="83"/>
      <c r="S1575" s="83"/>
      <c r="T1575" s="83"/>
      <c r="U1575" s="99">
        <f>COUNTIF(通讯通路门店!$S:$S,$G1575)</f>
        <v>0</v>
      </c>
      <c r="V1575" s="99">
        <f>COUNTIFS(通讯通路门店!$S:$S,$G1575,通讯通路门店!$J:$J,"综合卖场")</f>
        <v>0</v>
      </c>
      <c r="W1575" s="99">
        <f>SUMIFS(通讯通路门店!$AJ:$AJ,通讯通路门店!$S:$S,通讯客户沙盘!$G1575)</f>
        <v>0</v>
      </c>
      <c r="X1575" s="99">
        <f t="shared" si="120"/>
        <v>0</v>
      </c>
      <c r="Y1575" s="99">
        <f>COUNTIFS(通讯通路门店!$S:$S,$G1575,通讯通路门店!$J:$J,"荣耀体验店")+COUNTIFS(通讯通路门店!$S:$S,$G1575,通讯通路门店!$J:$J,"荣耀授权专卖店")</f>
        <v>0</v>
      </c>
      <c r="Z1575" s="99">
        <f>COUNTIFS(通讯通路门店!$S:$S,$G1575,通讯通路门店!$J:$J,"VIVO体验店")</f>
        <v>0</v>
      </c>
      <c r="AA1575" s="99">
        <f>COUNTIFS(通讯通路门店!$S:$S,$G1575,通讯通路门店!$J:$J,"OPPO体验店")</f>
        <v>0</v>
      </c>
      <c r="AB1575" s="99">
        <f>COUNTIFS(通讯通路门店!$S:$S,$G1575,通讯通路门店!$J:$J,"华为授权体验店")+COUNTIFS(通讯通路门店!$S:$S,$G1575,通讯通路门店!$J:$J,"华为堡垒店")</f>
        <v>0</v>
      </c>
      <c r="AC1575" s="99">
        <f>COUNTIFS(通讯通路门店!$S:$S,$G1575,通讯通路门店!$J:$J,"小米体验店")</f>
        <v>0</v>
      </c>
      <c r="AD1575" s="99">
        <f>COUNTIFS(通讯通路门店!$S:$S,$G1575,通讯通路门店!$J:$J,"苹果体验店")</f>
        <v>0</v>
      </c>
      <c r="AE1575" s="99">
        <f>COUNTIFS(通讯通路门店!$S:$S,$G1575,通讯通路门店!$J:$J,"其他品牌专卖店")</f>
        <v>0</v>
      </c>
      <c r="AF1575" s="99">
        <f>SUMIFS(通讯通路门店!$BI:$BI,通讯通路门店!$S:$S,$G1575)</f>
        <v>0</v>
      </c>
      <c r="AG1575" s="99">
        <f>SUMIFS(通讯通路门店!$BH:$BH,通讯通路门店!$S:$S,$G1575)</f>
        <v>0</v>
      </c>
      <c r="AH1575" s="99">
        <f t="shared" si="121"/>
        <v>0</v>
      </c>
      <c r="AI1575" s="99">
        <f>SUMIFS(通讯通路门店!$BB:$BB,通讯通路门店!$S:$S,$G1575)</f>
        <v>0</v>
      </c>
      <c r="AJ1575" s="99">
        <f>SUMIFS(通讯通路门店!$BE:$BE,通讯通路门店!$S:$S,$G1575)</f>
        <v>0</v>
      </c>
      <c r="AK1575" s="99">
        <f>SUMIFS(通讯通路门店!$BG:$BG,通讯通路门店!$S:$S,$G1575)</f>
        <v>0</v>
      </c>
      <c r="AL1575" s="99">
        <f>SUMIFS(通讯通路门店!$BC:$BC,通讯通路门店!$S:$S,$G1575)</f>
        <v>0</v>
      </c>
      <c r="AM1575" s="99">
        <f>SUMIFS(通讯通路门店!$BD:$BD,通讯通路门店!$S:$S,$G1575)</f>
        <v>0</v>
      </c>
      <c r="AN1575" s="99">
        <f>SUMIFS(通讯通路门店!$BF:$BF,通讯通路门店!$S:$S,$G1575)</f>
        <v>0</v>
      </c>
      <c r="AO1575" s="99">
        <f t="shared" si="122"/>
        <v>0</v>
      </c>
      <c r="AP1575" s="99">
        <f>SUMIFS(通讯通路门店!$K:$K,通讯通路门店!$S:$S,$G1575)</f>
        <v>0</v>
      </c>
      <c r="AQ1575" s="83"/>
      <c r="AR1575" s="99">
        <f>SUMIFS(通讯通路门店!$T:$T,通讯通路门店!$S:$S,$G1575)</f>
        <v>0</v>
      </c>
      <c r="AS1575" s="99">
        <f>SUMIFS(通讯通路门店!$U:$U,通讯通路门店!$S:$S,$G1575)</f>
        <v>0</v>
      </c>
      <c r="AT1575" s="99">
        <f>SUMIFS(通讯通路门店!$V:$V,通讯通路门店!$S:$S,$G1575)</f>
        <v>0</v>
      </c>
      <c r="AU1575" s="99">
        <f>SUMIFS(通讯通路门店!$W:$W,通讯通路门店!$S:$S,$G1575)</f>
        <v>0</v>
      </c>
      <c r="AV1575" s="99">
        <f>SUMIFS(通讯通路门店!$Z:$Z,通讯通路门店!$S:$S,$G1575)</f>
        <v>0</v>
      </c>
      <c r="AW1575" s="99">
        <f>SUMIFS(通讯通路门店!$AB:$AB,通讯通路门店!$S:$S,$G1575)</f>
        <v>0</v>
      </c>
      <c r="AX1575" s="99">
        <f>SUMIFS(通讯通路门店!$X:$X,通讯通路门店!$S:$S,$G1575)</f>
        <v>0</v>
      </c>
      <c r="AY1575" s="99">
        <f>SUMIFS(通讯通路门店!$Y:$Y,通讯通路门店!$S:$S,$G1575)</f>
        <v>0</v>
      </c>
      <c r="AZ1575" s="99">
        <f>SUMIFS(通讯通路门店!$AA:$AA,通讯通路门店!$S:$S,$G1575)</f>
        <v>0</v>
      </c>
      <c r="BA1575" s="99">
        <f t="shared" si="123"/>
        <v>0</v>
      </c>
      <c r="BB1575" s="99">
        <f t="shared" si="124"/>
        <v>0</v>
      </c>
      <c r="BC1575" s="99">
        <f>SUMIFS(通讯通路门店!$W:$W,通讯通路门店!$S:$S,$G1575,通讯通路门店!$J:$J,"荣耀体验店")+SUMIFS(通讯通路门店!$W:$W,通讯通路门店!$S:$S,$G1575,通讯通路门店!$J:$J,"荣耀授权专卖店")</f>
        <v>0</v>
      </c>
      <c r="BD1575" s="99">
        <f>SUMIFS(通讯通路门店!$Z:$Z,通讯通路门店!$S:$S,$G1575,通讯通路门店!$J:$J,"VIVO体验店")</f>
        <v>0</v>
      </c>
      <c r="BE1575" s="99">
        <f>SUMIFS(通讯通路门店!$AB:$AB,通讯通路门店!$S:$S,$G1575,通讯通路门店!$J:$J,"OPPO体验店")</f>
        <v>0</v>
      </c>
      <c r="BF1575" s="99">
        <f>SUMIFS(通讯通路门店!$X:$X,通讯通路门店!$S:$S,$G1575,通讯通路门店!$J:$J,"华为授权体验店")+SUMIFS(通讯通路门店!$AA:$AA,通讯通路门店!$S:$S,$G1575,通讯通路门店!$J:$J,"华为堡垒店")</f>
        <v>0</v>
      </c>
      <c r="BG1575" s="99">
        <f>SUMIFS(通讯通路门店!$Y:$Y,通讯通路门店!$S:$S,$G1575,通讯通路门店!$J:$J,"小米体验店")</f>
        <v>0</v>
      </c>
      <c r="BH1575" s="99">
        <f>SUMIFS(通讯通路门店!$AA:$AA,通讯通路门店!$S:$S,$G1575,通讯通路门店!$J:$J,"苹果体验店")</f>
        <v>0</v>
      </c>
      <c r="BI1575" s="99">
        <f>SUMIFS(通讯通路门店!$K:$K,通讯通路门店!$S:$S,$G1575,通讯通路门店!$J:$J,"其他品牌专卖店")</f>
        <v>0</v>
      </c>
      <c r="BJ1575" s="99">
        <f>SUMIFS(通讯通路门店!$AC:$AC,通讯通路门店!$S:$S,$G1575)</f>
        <v>0</v>
      </c>
      <c r="BK1575" s="99">
        <f>SUMIFS(通讯通路门店!$AD:$AD,通讯通路门店!$S:$S,$G1575)</f>
        <v>0</v>
      </c>
      <c r="BL1575" s="99">
        <f>SUMIFS(通讯通路门店!$AE:$AE,通讯通路门店!$S:$S,$G1575)</f>
        <v>0</v>
      </c>
      <c r="BM1575" s="99">
        <f>SUMIFS(通讯通路门店!$AF:$AF,通讯通路门店!$S:$S,$G1575)</f>
        <v>0</v>
      </c>
      <c r="BN1575" s="99">
        <f>SUMIFS(通讯通路门店!$AG:$AG,通讯通路门店!$S:$S,$G1575)</f>
        <v>0</v>
      </c>
      <c r="BO1575" s="99">
        <f>SUMIFS(通讯通路门店!$AH:$AH,通讯通路门店!$S:$S,$G1575)</f>
        <v>0</v>
      </c>
      <c r="BP1575" s="99">
        <f>SUMIFS(通讯通路门店!$AI:$AI,通讯通路门店!$S:$S,$G1575)</f>
        <v>0</v>
      </c>
      <c r="BQ1575" s="83"/>
    </row>
    <row r="1576" spans="1:69">
      <c r="A1576" s="99" t="str">
        <f>IFERROR(_xlfn.XLOOKUP($G1576,通讯通路门店!$S$4:$S$993933,通讯通路门店!$A$4:$A$993933,0,0),"")</f>
        <v>海南省</v>
      </c>
      <c r="B1576" s="99" t="str">
        <f>IFERROR(_xlfn.XLOOKUP($G1576,通讯通路门店!$S$4:$S$993933,通讯通路门店!$B$4:$B$993933,0,0),"")</f>
        <v>乐东黎族自治县</v>
      </c>
      <c r="C1576" s="99" t="str">
        <f>IFERROR(_xlfn.XLOOKUP($G1576,通讯通路门店!$S$4:$S$993933,通讯通路门店!$C$4:$C$993933,0,0),"")</f>
        <v>乐东黎族自治县</v>
      </c>
      <c r="D1576" s="99" t="str">
        <f>IFERROR(_xlfn.XLOOKUP($G1576,通讯通路门店!$S$4:$S$993933,通讯通路门店!$D$4:$D$993933,0,0),"")</f>
        <v>万冲镇</v>
      </c>
      <c r="E1576" s="83"/>
      <c r="F1576" s="83"/>
      <c r="G1576" s="101"/>
      <c r="H1576" s="102">
        <f>IFERROR(_xlfn.XLOOKUP($G1576,通讯通路门店!$S$4:$S$993933,通讯通路门店!$R$4:$R$993933,0,0),"")</f>
        <v>0</v>
      </c>
      <c r="I1576" s="83"/>
      <c r="J1576" s="83"/>
      <c r="K1576" s="83"/>
      <c r="L1576" s="83"/>
      <c r="M1576" s="83"/>
      <c r="N1576" s="83"/>
      <c r="O1576" s="83"/>
      <c r="P1576" s="83"/>
      <c r="Q1576" s="83"/>
      <c r="R1576" s="83"/>
      <c r="S1576" s="83"/>
      <c r="T1576" s="83"/>
      <c r="U1576" s="99">
        <f>COUNTIF(通讯通路门店!$S:$S,$G1576)</f>
        <v>0</v>
      </c>
      <c r="V1576" s="99">
        <f>COUNTIFS(通讯通路门店!$S:$S,$G1576,通讯通路门店!$J:$J,"综合卖场")</f>
        <v>0</v>
      </c>
      <c r="W1576" s="99">
        <f>SUMIFS(通讯通路门店!$AJ:$AJ,通讯通路门店!$S:$S,通讯客户沙盘!$G1576)</f>
        <v>0</v>
      </c>
      <c r="X1576" s="99">
        <f t="shared" si="120"/>
        <v>0</v>
      </c>
      <c r="Y1576" s="99">
        <f>COUNTIFS(通讯通路门店!$S:$S,$G1576,通讯通路门店!$J:$J,"荣耀体验店")+COUNTIFS(通讯通路门店!$S:$S,$G1576,通讯通路门店!$J:$J,"荣耀授权专卖店")</f>
        <v>0</v>
      </c>
      <c r="Z1576" s="99">
        <f>COUNTIFS(通讯通路门店!$S:$S,$G1576,通讯通路门店!$J:$J,"VIVO体验店")</f>
        <v>0</v>
      </c>
      <c r="AA1576" s="99">
        <f>COUNTIFS(通讯通路门店!$S:$S,$G1576,通讯通路门店!$J:$J,"OPPO体验店")</f>
        <v>0</v>
      </c>
      <c r="AB1576" s="99">
        <f>COUNTIFS(通讯通路门店!$S:$S,$G1576,通讯通路门店!$J:$J,"华为授权体验店")+COUNTIFS(通讯通路门店!$S:$S,$G1576,通讯通路门店!$J:$J,"华为堡垒店")</f>
        <v>0</v>
      </c>
      <c r="AC1576" s="99">
        <f>COUNTIFS(通讯通路门店!$S:$S,$G1576,通讯通路门店!$J:$J,"小米体验店")</f>
        <v>0</v>
      </c>
      <c r="AD1576" s="99">
        <f>COUNTIFS(通讯通路门店!$S:$S,$G1576,通讯通路门店!$J:$J,"苹果体验店")</f>
        <v>0</v>
      </c>
      <c r="AE1576" s="99">
        <f>COUNTIFS(通讯通路门店!$S:$S,$G1576,通讯通路门店!$J:$J,"其他品牌专卖店")</f>
        <v>0</v>
      </c>
      <c r="AF1576" s="99">
        <f>SUMIFS(通讯通路门店!$BI:$BI,通讯通路门店!$S:$S,$G1576)</f>
        <v>0</v>
      </c>
      <c r="AG1576" s="99">
        <f>SUMIFS(通讯通路门店!$BH:$BH,通讯通路门店!$S:$S,$G1576)</f>
        <v>0</v>
      </c>
      <c r="AH1576" s="99">
        <f t="shared" si="121"/>
        <v>0</v>
      </c>
      <c r="AI1576" s="99">
        <f>SUMIFS(通讯通路门店!$BB:$BB,通讯通路门店!$S:$S,$G1576)</f>
        <v>0</v>
      </c>
      <c r="AJ1576" s="99">
        <f>SUMIFS(通讯通路门店!$BE:$BE,通讯通路门店!$S:$S,$G1576)</f>
        <v>0</v>
      </c>
      <c r="AK1576" s="99">
        <f>SUMIFS(通讯通路门店!$BG:$BG,通讯通路门店!$S:$S,$G1576)</f>
        <v>0</v>
      </c>
      <c r="AL1576" s="99">
        <f>SUMIFS(通讯通路门店!$BC:$BC,通讯通路门店!$S:$S,$G1576)</f>
        <v>0</v>
      </c>
      <c r="AM1576" s="99">
        <f>SUMIFS(通讯通路门店!$BD:$BD,通讯通路门店!$S:$S,$G1576)</f>
        <v>0</v>
      </c>
      <c r="AN1576" s="99">
        <f>SUMIFS(通讯通路门店!$BF:$BF,通讯通路门店!$S:$S,$G1576)</f>
        <v>0</v>
      </c>
      <c r="AO1576" s="99">
        <f t="shared" si="122"/>
        <v>0</v>
      </c>
      <c r="AP1576" s="99">
        <f>SUMIFS(通讯通路门店!$K:$K,通讯通路门店!$S:$S,$G1576)</f>
        <v>0</v>
      </c>
      <c r="AQ1576" s="83"/>
      <c r="AR1576" s="99">
        <f>SUMIFS(通讯通路门店!$T:$T,通讯通路门店!$S:$S,$G1576)</f>
        <v>0</v>
      </c>
      <c r="AS1576" s="99">
        <f>SUMIFS(通讯通路门店!$U:$U,通讯通路门店!$S:$S,$G1576)</f>
        <v>0</v>
      </c>
      <c r="AT1576" s="99">
        <f>SUMIFS(通讯通路门店!$V:$V,通讯通路门店!$S:$S,$G1576)</f>
        <v>0</v>
      </c>
      <c r="AU1576" s="99">
        <f>SUMIFS(通讯通路门店!$W:$W,通讯通路门店!$S:$S,$G1576)</f>
        <v>0</v>
      </c>
      <c r="AV1576" s="99">
        <f>SUMIFS(通讯通路门店!$Z:$Z,通讯通路门店!$S:$S,$G1576)</f>
        <v>0</v>
      </c>
      <c r="AW1576" s="99">
        <f>SUMIFS(通讯通路门店!$AB:$AB,通讯通路门店!$S:$S,$G1576)</f>
        <v>0</v>
      </c>
      <c r="AX1576" s="99">
        <f>SUMIFS(通讯通路门店!$X:$X,通讯通路门店!$S:$S,$G1576)</f>
        <v>0</v>
      </c>
      <c r="AY1576" s="99">
        <f>SUMIFS(通讯通路门店!$Y:$Y,通讯通路门店!$S:$S,$G1576)</f>
        <v>0</v>
      </c>
      <c r="AZ1576" s="99">
        <f>SUMIFS(通讯通路门店!$AA:$AA,通讯通路门店!$S:$S,$G1576)</f>
        <v>0</v>
      </c>
      <c r="BA1576" s="99">
        <f t="shared" si="123"/>
        <v>0</v>
      </c>
      <c r="BB1576" s="99">
        <f t="shared" si="124"/>
        <v>0</v>
      </c>
      <c r="BC1576" s="99">
        <f>SUMIFS(通讯通路门店!$W:$W,通讯通路门店!$S:$S,$G1576,通讯通路门店!$J:$J,"荣耀体验店")+SUMIFS(通讯通路门店!$W:$W,通讯通路门店!$S:$S,$G1576,通讯通路门店!$J:$J,"荣耀授权专卖店")</f>
        <v>0</v>
      </c>
      <c r="BD1576" s="99">
        <f>SUMIFS(通讯通路门店!$Z:$Z,通讯通路门店!$S:$S,$G1576,通讯通路门店!$J:$J,"VIVO体验店")</f>
        <v>0</v>
      </c>
      <c r="BE1576" s="99">
        <f>SUMIFS(通讯通路门店!$AB:$AB,通讯通路门店!$S:$S,$G1576,通讯通路门店!$J:$J,"OPPO体验店")</f>
        <v>0</v>
      </c>
      <c r="BF1576" s="99">
        <f>SUMIFS(通讯通路门店!$X:$X,通讯通路门店!$S:$S,$G1576,通讯通路门店!$J:$J,"华为授权体验店")+SUMIFS(通讯通路门店!$AA:$AA,通讯通路门店!$S:$S,$G1576,通讯通路门店!$J:$J,"华为堡垒店")</f>
        <v>0</v>
      </c>
      <c r="BG1576" s="99">
        <f>SUMIFS(通讯通路门店!$Y:$Y,通讯通路门店!$S:$S,$G1576,通讯通路门店!$J:$J,"小米体验店")</f>
        <v>0</v>
      </c>
      <c r="BH1576" s="99">
        <f>SUMIFS(通讯通路门店!$AA:$AA,通讯通路门店!$S:$S,$G1576,通讯通路门店!$J:$J,"苹果体验店")</f>
        <v>0</v>
      </c>
      <c r="BI1576" s="99">
        <f>SUMIFS(通讯通路门店!$K:$K,通讯通路门店!$S:$S,$G1576,通讯通路门店!$J:$J,"其他品牌专卖店")</f>
        <v>0</v>
      </c>
      <c r="BJ1576" s="99">
        <f>SUMIFS(通讯通路门店!$AC:$AC,通讯通路门店!$S:$S,$G1576)</f>
        <v>0</v>
      </c>
      <c r="BK1576" s="99">
        <f>SUMIFS(通讯通路门店!$AD:$AD,通讯通路门店!$S:$S,$G1576)</f>
        <v>0</v>
      </c>
      <c r="BL1576" s="99">
        <f>SUMIFS(通讯通路门店!$AE:$AE,通讯通路门店!$S:$S,$G1576)</f>
        <v>0</v>
      </c>
      <c r="BM1576" s="99">
        <f>SUMIFS(通讯通路门店!$AF:$AF,通讯通路门店!$S:$S,$G1576)</f>
        <v>0</v>
      </c>
      <c r="BN1576" s="99">
        <f>SUMIFS(通讯通路门店!$AG:$AG,通讯通路门店!$S:$S,$G1576)</f>
        <v>0</v>
      </c>
      <c r="BO1576" s="99">
        <f>SUMIFS(通讯通路门店!$AH:$AH,通讯通路门店!$S:$S,$G1576)</f>
        <v>0</v>
      </c>
      <c r="BP1576" s="99">
        <f>SUMIFS(通讯通路门店!$AI:$AI,通讯通路门店!$S:$S,$G1576)</f>
        <v>0</v>
      </c>
      <c r="BQ1576" s="83"/>
    </row>
    <row r="1577" spans="1:69">
      <c r="A1577" s="99" t="str">
        <f>IFERROR(_xlfn.XLOOKUP($G1577,通讯通路门店!$S$4:$S$993933,通讯通路门店!$A$4:$A$993933,0,0),"")</f>
        <v>海南省</v>
      </c>
      <c r="B1577" s="99" t="str">
        <f>IFERROR(_xlfn.XLOOKUP($G1577,通讯通路门店!$S$4:$S$993933,通讯通路门店!$B$4:$B$993933,0,0),"")</f>
        <v>乐东黎族自治县</v>
      </c>
      <c r="C1577" s="99" t="str">
        <f>IFERROR(_xlfn.XLOOKUP($G1577,通讯通路门店!$S$4:$S$993933,通讯通路门店!$C$4:$C$993933,0,0),"")</f>
        <v>乐东黎族自治县</v>
      </c>
      <c r="D1577" s="99" t="str">
        <f>IFERROR(_xlfn.XLOOKUP($G1577,通讯通路门店!$S$4:$S$993933,通讯通路门店!$D$4:$D$993933,0,0),"")</f>
        <v>万冲镇</v>
      </c>
      <c r="E1577" s="83"/>
      <c r="F1577" s="83"/>
      <c r="G1577" s="101"/>
      <c r="H1577" s="102">
        <f>IFERROR(_xlfn.XLOOKUP($G1577,通讯通路门店!$S$4:$S$993933,通讯通路门店!$R$4:$R$993933,0,0),"")</f>
        <v>0</v>
      </c>
      <c r="I1577" s="83"/>
      <c r="J1577" s="83"/>
      <c r="K1577" s="83"/>
      <c r="L1577" s="83"/>
      <c r="M1577" s="83"/>
      <c r="N1577" s="83"/>
      <c r="O1577" s="83"/>
      <c r="P1577" s="83"/>
      <c r="Q1577" s="83"/>
      <c r="R1577" s="83"/>
      <c r="S1577" s="83"/>
      <c r="T1577" s="83"/>
      <c r="U1577" s="99">
        <f>COUNTIF(通讯通路门店!$S:$S,$G1577)</f>
        <v>0</v>
      </c>
      <c r="V1577" s="99">
        <f>COUNTIFS(通讯通路门店!$S:$S,$G1577,通讯通路门店!$J:$J,"综合卖场")</f>
        <v>0</v>
      </c>
      <c r="W1577" s="99">
        <f>SUMIFS(通讯通路门店!$AJ:$AJ,通讯通路门店!$S:$S,通讯客户沙盘!$G1577)</f>
        <v>0</v>
      </c>
      <c r="X1577" s="99">
        <f t="shared" si="120"/>
        <v>0</v>
      </c>
      <c r="Y1577" s="99">
        <f>COUNTIFS(通讯通路门店!$S:$S,$G1577,通讯通路门店!$J:$J,"荣耀体验店")+COUNTIFS(通讯通路门店!$S:$S,$G1577,通讯通路门店!$J:$J,"荣耀授权专卖店")</f>
        <v>0</v>
      </c>
      <c r="Z1577" s="99">
        <f>COUNTIFS(通讯通路门店!$S:$S,$G1577,通讯通路门店!$J:$J,"VIVO体验店")</f>
        <v>0</v>
      </c>
      <c r="AA1577" s="99">
        <f>COUNTIFS(通讯通路门店!$S:$S,$G1577,通讯通路门店!$J:$J,"OPPO体验店")</f>
        <v>0</v>
      </c>
      <c r="AB1577" s="99">
        <f>COUNTIFS(通讯通路门店!$S:$S,$G1577,通讯通路门店!$J:$J,"华为授权体验店")+COUNTIFS(通讯通路门店!$S:$S,$G1577,通讯通路门店!$J:$J,"华为堡垒店")</f>
        <v>0</v>
      </c>
      <c r="AC1577" s="99">
        <f>COUNTIFS(通讯通路门店!$S:$S,$G1577,通讯通路门店!$J:$J,"小米体验店")</f>
        <v>0</v>
      </c>
      <c r="AD1577" s="99">
        <f>COUNTIFS(通讯通路门店!$S:$S,$G1577,通讯通路门店!$J:$J,"苹果体验店")</f>
        <v>0</v>
      </c>
      <c r="AE1577" s="99">
        <f>COUNTIFS(通讯通路门店!$S:$S,$G1577,通讯通路门店!$J:$J,"其他品牌专卖店")</f>
        <v>0</v>
      </c>
      <c r="AF1577" s="99">
        <f>SUMIFS(通讯通路门店!$BI:$BI,通讯通路门店!$S:$S,$G1577)</f>
        <v>0</v>
      </c>
      <c r="AG1577" s="99">
        <f>SUMIFS(通讯通路门店!$BH:$BH,通讯通路门店!$S:$S,$G1577)</f>
        <v>0</v>
      </c>
      <c r="AH1577" s="99">
        <f t="shared" si="121"/>
        <v>0</v>
      </c>
      <c r="AI1577" s="99">
        <f>SUMIFS(通讯通路门店!$BB:$BB,通讯通路门店!$S:$S,$G1577)</f>
        <v>0</v>
      </c>
      <c r="AJ1577" s="99">
        <f>SUMIFS(通讯通路门店!$BE:$BE,通讯通路门店!$S:$S,$G1577)</f>
        <v>0</v>
      </c>
      <c r="AK1577" s="99">
        <f>SUMIFS(通讯通路门店!$BG:$BG,通讯通路门店!$S:$S,$G1577)</f>
        <v>0</v>
      </c>
      <c r="AL1577" s="99">
        <f>SUMIFS(通讯通路门店!$BC:$BC,通讯通路门店!$S:$S,$G1577)</f>
        <v>0</v>
      </c>
      <c r="AM1577" s="99">
        <f>SUMIFS(通讯通路门店!$BD:$BD,通讯通路门店!$S:$S,$G1577)</f>
        <v>0</v>
      </c>
      <c r="AN1577" s="99">
        <f>SUMIFS(通讯通路门店!$BF:$BF,通讯通路门店!$S:$S,$G1577)</f>
        <v>0</v>
      </c>
      <c r="AO1577" s="99">
        <f t="shared" si="122"/>
        <v>0</v>
      </c>
      <c r="AP1577" s="99">
        <f>SUMIFS(通讯通路门店!$K:$K,通讯通路门店!$S:$S,$G1577)</f>
        <v>0</v>
      </c>
      <c r="AQ1577" s="83"/>
      <c r="AR1577" s="99">
        <f>SUMIFS(通讯通路门店!$T:$T,通讯通路门店!$S:$S,$G1577)</f>
        <v>0</v>
      </c>
      <c r="AS1577" s="99">
        <f>SUMIFS(通讯通路门店!$U:$U,通讯通路门店!$S:$S,$G1577)</f>
        <v>0</v>
      </c>
      <c r="AT1577" s="99">
        <f>SUMIFS(通讯通路门店!$V:$V,通讯通路门店!$S:$S,$G1577)</f>
        <v>0</v>
      </c>
      <c r="AU1577" s="99">
        <f>SUMIFS(通讯通路门店!$W:$W,通讯通路门店!$S:$S,$G1577)</f>
        <v>0</v>
      </c>
      <c r="AV1577" s="99">
        <f>SUMIFS(通讯通路门店!$Z:$Z,通讯通路门店!$S:$S,$G1577)</f>
        <v>0</v>
      </c>
      <c r="AW1577" s="99">
        <f>SUMIFS(通讯通路门店!$AB:$AB,通讯通路门店!$S:$S,$G1577)</f>
        <v>0</v>
      </c>
      <c r="AX1577" s="99">
        <f>SUMIFS(通讯通路门店!$X:$X,通讯通路门店!$S:$S,$G1577)</f>
        <v>0</v>
      </c>
      <c r="AY1577" s="99">
        <f>SUMIFS(通讯通路门店!$Y:$Y,通讯通路门店!$S:$S,$G1577)</f>
        <v>0</v>
      </c>
      <c r="AZ1577" s="99">
        <f>SUMIFS(通讯通路门店!$AA:$AA,通讯通路门店!$S:$S,$G1577)</f>
        <v>0</v>
      </c>
      <c r="BA1577" s="99">
        <f t="shared" si="123"/>
        <v>0</v>
      </c>
      <c r="BB1577" s="99">
        <f t="shared" si="124"/>
        <v>0</v>
      </c>
      <c r="BC1577" s="99">
        <f>SUMIFS(通讯通路门店!$W:$W,通讯通路门店!$S:$S,$G1577,通讯通路门店!$J:$J,"荣耀体验店")+SUMIFS(通讯通路门店!$W:$W,通讯通路门店!$S:$S,$G1577,通讯通路门店!$J:$J,"荣耀授权专卖店")</f>
        <v>0</v>
      </c>
      <c r="BD1577" s="99">
        <f>SUMIFS(通讯通路门店!$Z:$Z,通讯通路门店!$S:$S,$G1577,通讯通路门店!$J:$J,"VIVO体验店")</f>
        <v>0</v>
      </c>
      <c r="BE1577" s="99">
        <f>SUMIFS(通讯通路门店!$AB:$AB,通讯通路门店!$S:$S,$G1577,通讯通路门店!$J:$J,"OPPO体验店")</f>
        <v>0</v>
      </c>
      <c r="BF1577" s="99">
        <f>SUMIFS(通讯通路门店!$X:$X,通讯通路门店!$S:$S,$G1577,通讯通路门店!$J:$J,"华为授权体验店")+SUMIFS(通讯通路门店!$AA:$AA,通讯通路门店!$S:$S,$G1577,通讯通路门店!$J:$J,"华为堡垒店")</f>
        <v>0</v>
      </c>
      <c r="BG1577" s="99">
        <f>SUMIFS(通讯通路门店!$Y:$Y,通讯通路门店!$S:$S,$G1577,通讯通路门店!$J:$J,"小米体验店")</f>
        <v>0</v>
      </c>
      <c r="BH1577" s="99">
        <f>SUMIFS(通讯通路门店!$AA:$AA,通讯通路门店!$S:$S,$G1577,通讯通路门店!$J:$J,"苹果体验店")</f>
        <v>0</v>
      </c>
      <c r="BI1577" s="99">
        <f>SUMIFS(通讯通路门店!$K:$K,通讯通路门店!$S:$S,$G1577,通讯通路门店!$J:$J,"其他品牌专卖店")</f>
        <v>0</v>
      </c>
      <c r="BJ1577" s="99">
        <f>SUMIFS(通讯通路门店!$AC:$AC,通讯通路门店!$S:$S,$G1577)</f>
        <v>0</v>
      </c>
      <c r="BK1577" s="99">
        <f>SUMIFS(通讯通路门店!$AD:$AD,通讯通路门店!$S:$S,$G1577)</f>
        <v>0</v>
      </c>
      <c r="BL1577" s="99">
        <f>SUMIFS(通讯通路门店!$AE:$AE,通讯通路门店!$S:$S,$G1577)</f>
        <v>0</v>
      </c>
      <c r="BM1577" s="99">
        <f>SUMIFS(通讯通路门店!$AF:$AF,通讯通路门店!$S:$S,$G1577)</f>
        <v>0</v>
      </c>
      <c r="BN1577" s="99">
        <f>SUMIFS(通讯通路门店!$AG:$AG,通讯通路门店!$S:$S,$G1577)</f>
        <v>0</v>
      </c>
      <c r="BO1577" s="99">
        <f>SUMIFS(通讯通路门店!$AH:$AH,通讯通路门店!$S:$S,$G1577)</f>
        <v>0</v>
      </c>
      <c r="BP1577" s="99">
        <f>SUMIFS(通讯通路门店!$AI:$AI,通讯通路门店!$S:$S,$G1577)</f>
        <v>0</v>
      </c>
      <c r="BQ1577" s="83"/>
    </row>
    <row r="1578" spans="1:69">
      <c r="A1578" s="99" t="str">
        <f>IFERROR(_xlfn.XLOOKUP($G1578,通讯通路门店!$S$4:$S$993933,通讯通路门店!$A$4:$A$993933,0,0),"")</f>
        <v>海南省</v>
      </c>
      <c r="B1578" s="99" t="str">
        <f>IFERROR(_xlfn.XLOOKUP($G1578,通讯通路门店!$S$4:$S$993933,通讯通路门店!$B$4:$B$993933,0,0),"")</f>
        <v>乐东黎族自治县</v>
      </c>
      <c r="C1578" s="99" t="str">
        <f>IFERROR(_xlfn.XLOOKUP($G1578,通讯通路门店!$S$4:$S$993933,通讯通路门店!$C$4:$C$993933,0,0),"")</f>
        <v>乐东黎族自治县</v>
      </c>
      <c r="D1578" s="99" t="str">
        <f>IFERROR(_xlfn.XLOOKUP($G1578,通讯通路门店!$S$4:$S$993933,通讯通路门店!$D$4:$D$993933,0,0),"")</f>
        <v>万冲镇</v>
      </c>
      <c r="E1578" s="83"/>
      <c r="F1578" s="83"/>
      <c r="G1578" s="101"/>
      <c r="H1578" s="102">
        <f>IFERROR(_xlfn.XLOOKUP($G1578,通讯通路门店!$S$4:$S$993933,通讯通路门店!$R$4:$R$993933,0,0),"")</f>
        <v>0</v>
      </c>
      <c r="I1578" s="83"/>
      <c r="J1578" s="83"/>
      <c r="K1578" s="83"/>
      <c r="L1578" s="83"/>
      <c r="M1578" s="83"/>
      <c r="N1578" s="83"/>
      <c r="O1578" s="83"/>
      <c r="P1578" s="83"/>
      <c r="Q1578" s="83"/>
      <c r="R1578" s="83"/>
      <c r="S1578" s="83"/>
      <c r="T1578" s="83"/>
      <c r="U1578" s="99">
        <f>COUNTIF(通讯通路门店!$S:$S,$G1578)</f>
        <v>0</v>
      </c>
      <c r="V1578" s="99">
        <f>COUNTIFS(通讯通路门店!$S:$S,$G1578,通讯通路门店!$J:$J,"综合卖场")</f>
        <v>0</v>
      </c>
      <c r="W1578" s="99">
        <f>SUMIFS(通讯通路门店!$AJ:$AJ,通讯通路门店!$S:$S,通讯客户沙盘!$G1578)</f>
        <v>0</v>
      </c>
      <c r="X1578" s="99">
        <f t="shared" si="120"/>
        <v>0</v>
      </c>
      <c r="Y1578" s="99">
        <f>COUNTIFS(通讯通路门店!$S:$S,$G1578,通讯通路门店!$J:$J,"荣耀体验店")+COUNTIFS(通讯通路门店!$S:$S,$G1578,通讯通路门店!$J:$J,"荣耀授权专卖店")</f>
        <v>0</v>
      </c>
      <c r="Z1578" s="99">
        <f>COUNTIFS(通讯通路门店!$S:$S,$G1578,通讯通路门店!$J:$J,"VIVO体验店")</f>
        <v>0</v>
      </c>
      <c r="AA1578" s="99">
        <f>COUNTIFS(通讯通路门店!$S:$S,$G1578,通讯通路门店!$J:$J,"OPPO体验店")</f>
        <v>0</v>
      </c>
      <c r="AB1578" s="99">
        <f>COUNTIFS(通讯通路门店!$S:$S,$G1578,通讯通路门店!$J:$J,"华为授权体验店")+COUNTIFS(通讯通路门店!$S:$S,$G1578,通讯通路门店!$J:$J,"华为堡垒店")</f>
        <v>0</v>
      </c>
      <c r="AC1578" s="99">
        <f>COUNTIFS(通讯通路门店!$S:$S,$G1578,通讯通路门店!$J:$J,"小米体验店")</f>
        <v>0</v>
      </c>
      <c r="AD1578" s="99">
        <f>COUNTIFS(通讯通路门店!$S:$S,$G1578,通讯通路门店!$J:$J,"苹果体验店")</f>
        <v>0</v>
      </c>
      <c r="AE1578" s="99">
        <f>COUNTIFS(通讯通路门店!$S:$S,$G1578,通讯通路门店!$J:$J,"其他品牌专卖店")</f>
        <v>0</v>
      </c>
      <c r="AF1578" s="99">
        <f>SUMIFS(通讯通路门店!$BI:$BI,通讯通路门店!$S:$S,$G1578)</f>
        <v>0</v>
      </c>
      <c r="AG1578" s="99">
        <f>SUMIFS(通讯通路门店!$BH:$BH,通讯通路门店!$S:$S,$G1578)</f>
        <v>0</v>
      </c>
      <c r="AH1578" s="99">
        <f t="shared" si="121"/>
        <v>0</v>
      </c>
      <c r="AI1578" s="99">
        <f>SUMIFS(通讯通路门店!$BB:$BB,通讯通路门店!$S:$S,$G1578)</f>
        <v>0</v>
      </c>
      <c r="AJ1578" s="99">
        <f>SUMIFS(通讯通路门店!$BE:$BE,通讯通路门店!$S:$S,$G1578)</f>
        <v>0</v>
      </c>
      <c r="AK1578" s="99">
        <f>SUMIFS(通讯通路门店!$BG:$BG,通讯通路门店!$S:$S,$G1578)</f>
        <v>0</v>
      </c>
      <c r="AL1578" s="99">
        <f>SUMIFS(通讯通路门店!$BC:$BC,通讯通路门店!$S:$S,$G1578)</f>
        <v>0</v>
      </c>
      <c r="AM1578" s="99">
        <f>SUMIFS(通讯通路门店!$BD:$BD,通讯通路门店!$S:$S,$G1578)</f>
        <v>0</v>
      </c>
      <c r="AN1578" s="99">
        <f>SUMIFS(通讯通路门店!$BF:$BF,通讯通路门店!$S:$S,$G1578)</f>
        <v>0</v>
      </c>
      <c r="AO1578" s="99">
        <f t="shared" si="122"/>
        <v>0</v>
      </c>
      <c r="AP1578" s="99">
        <f>SUMIFS(通讯通路门店!$K:$K,通讯通路门店!$S:$S,$G1578)</f>
        <v>0</v>
      </c>
      <c r="AQ1578" s="83"/>
      <c r="AR1578" s="99">
        <f>SUMIFS(通讯通路门店!$T:$T,通讯通路门店!$S:$S,$G1578)</f>
        <v>0</v>
      </c>
      <c r="AS1578" s="99">
        <f>SUMIFS(通讯通路门店!$U:$U,通讯通路门店!$S:$S,$G1578)</f>
        <v>0</v>
      </c>
      <c r="AT1578" s="99">
        <f>SUMIFS(通讯通路门店!$V:$V,通讯通路门店!$S:$S,$G1578)</f>
        <v>0</v>
      </c>
      <c r="AU1578" s="99">
        <f>SUMIFS(通讯通路门店!$W:$W,通讯通路门店!$S:$S,$G1578)</f>
        <v>0</v>
      </c>
      <c r="AV1578" s="99">
        <f>SUMIFS(通讯通路门店!$Z:$Z,通讯通路门店!$S:$S,$G1578)</f>
        <v>0</v>
      </c>
      <c r="AW1578" s="99">
        <f>SUMIFS(通讯通路门店!$AB:$AB,通讯通路门店!$S:$S,$G1578)</f>
        <v>0</v>
      </c>
      <c r="AX1578" s="99">
        <f>SUMIFS(通讯通路门店!$X:$X,通讯通路门店!$S:$S,$G1578)</f>
        <v>0</v>
      </c>
      <c r="AY1578" s="99">
        <f>SUMIFS(通讯通路门店!$Y:$Y,通讯通路门店!$S:$S,$G1578)</f>
        <v>0</v>
      </c>
      <c r="AZ1578" s="99">
        <f>SUMIFS(通讯通路门店!$AA:$AA,通讯通路门店!$S:$S,$G1578)</f>
        <v>0</v>
      </c>
      <c r="BA1578" s="99">
        <f t="shared" si="123"/>
        <v>0</v>
      </c>
      <c r="BB1578" s="99">
        <f t="shared" si="124"/>
        <v>0</v>
      </c>
      <c r="BC1578" s="99">
        <f>SUMIFS(通讯通路门店!$W:$W,通讯通路门店!$S:$S,$G1578,通讯通路门店!$J:$J,"荣耀体验店")+SUMIFS(通讯通路门店!$W:$W,通讯通路门店!$S:$S,$G1578,通讯通路门店!$J:$J,"荣耀授权专卖店")</f>
        <v>0</v>
      </c>
      <c r="BD1578" s="99">
        <f>SUMIFS(通讯通路门店!$Z:$Z,通讯通路门店!$S:$S,$G1578,通讯通路门店!$J:$J,"VIVO体验店")</f>
        <v>0</v>
      </c>
      <c r="BE1578" s="99">
        <f>SUMIFS(通讯通路门店!$AB:$AB,通讯通路门店!$S:$S,$G1578,通讯通路门店!$J:$J,"OPPO体验店")</f>
        <v>0</v>
      </c>
      <c r="BF1578" s="99">
        <f>SUMIFS(通讯通路门店!$X:$X,通讯通路门店!$S:$S,$G1578,通讯通路门店!$J:$J,"华为授权体验店")+SUMIFS(通讯通路门店!$AA:$AA,通讯通路门店!$S:$S,$G1578,通讯通路门店!$J:$J,"华为堡垒店")</f>
        <v>0</v>
      </c>
      <c r="BG1578" s="99">
        <f>SUMIFS(通讯通路门店!$Y:$Y,通讯通路门店!$S:$S,$G1578,通讯通路门店!$J:$J,"小米体验店")</f>
        <v>0</v>
      </c>
      <c r="BH1578" s="99">
        <f>SUMIFS(通讯通路门店!$AA:$AA,通讯通路门店!$S:$S,$G1578,通讯通路门店!$J:$J,"苹果体验店")</f>
        <v>0</v>
      </c>
      <c r="BI1578" s="99">
        <f>SUMIFS(通讯通路门店!$K:$K,通讯通路门店!$S:$S,$G1578,通讯通路门店!$J:$J,"其他品牌专卖店")</f>
        <v>0</v>
      </c>
      <c r="BJ1578" s="99">
        <f>SUMIFS(通讯通路门店!$AC:$AC,通讯通路门店!$S:$S,$G1578)</f>
        <v>0</v>
      </c>
      <c r="BK1578" s="99">
        <f>SUMIFS(通讯通路门店!$AD:$AD,通讯通路门店!$S:$S,$G1578)</f>
        <v>0</v>
      </c>
      <c r="BL1578" s="99">
        <f>SUMIFS(通讯通路门店!$AE:$AE,通讯通路门店!$S:$S,$G1578)</f>
        <v>0</v>
      </c>
      <c r="BM1578" s="99">
        <f>SUMIFS(通讯通路门店!$AF:$AF,通讯通路门店!$S:$S,$G1578)</f>
        <v>0</v>
      </c>
      <c r="BN1578" s="99">
        <f>SUMIFS(通讯通路门店!$AG:$AG,通讯通路门店!$S:$S,$G1578)</f>
        <v>0</v>
      </c>
      <c r="BO1578" s="99">
        <f>SUMIFS(通讯通路门店!$AH:$AH,通讯通路门店!$S:$S,$G1578)</f>
        <v>0</v>
      </c>
      <c r="BP1578" s="99">
        <f>SUMIFS(通讯通路门店!$AI:$AI,通讯通路门店!$S:$S,$G1578)</f>
        <v>0</v>
      </c>
      <c r="BQ1578" s="83"/>
    </row>
    <row r="1579" spans="1:69">
      <c r="A1579" s="99" t="str">
        <f>IFERROR(_xlfn.XLOOKUP($G1579,通讯通路门店!$S$4:$S$993933,通讯通路门店!$A$4:$A$993933,0,0),"")</f>
        <v>海南省</v>
      </c>
      <c r="B1579" s="99" t="str">
        <f>IFERROR(_xlfn.XLOOKUP($G1579,通讯通路门店!$S$4:$S$993933,通讯通路门店!$B$4:$B$993933,0,0),"")</f>
        <v>乐东黎族自治县</v>
      </c>
      <c r="C1579" s="99" t="str">
        <f>IFERROR(_xlfn.XLOOKUP($G1579,通讯通路门店!$S$4:$S$993933,通讯通路门店!$C$4:$C$993933,0,0),"")</f>
        <v>乐东黎族自治县</v>
      </c>
      <c r="D1579" s="99" t="str">
        <f>IFERROR(_xlfn.XLOOKUP($G1579,通讯通路门店!$S$4:$S$993933,通讯通路门店!$D$4:$D$993933,0,0),"")</f>
        <v>万冲镇</v>
      </c>
      <c r="E1579" s="83"/>
      <c r="F1579" s="83"/>
      <c r="G1579" s="101"/>
      <c r="H1579" s="102">
        <f>IFERROR(_xlfn.XLOOKUP($G1579,通讯通路门店!$S$4:$S$993933,通讯通路门店!$R$4:$R$993933,0,0),"")</f>
        <v>0</v>
      </c>
      <c r="I1579" s="83"/>
      <c r="J1579" s="83"/>
      <c r="K1579" s="83"/>
      <c r="L1579" s="83"/>
      <c r="M1579" s="83"/>
      <c r="N1579" s="83"/>
      <c r="O1579" s="83"/>
      <c r="P1579" s="83"/>
      <c r="Q1579" s="83"/>
      <c r="R1579" s="83"/>
      <c r="S1579" s="83"/>
      <c r="T1579" s="83"/>
      <c r="U1579" s="99">
        <f>COUNTIF(通讯通路门店!$S:$S,$G1579)</f>
        <v>0</v>
      </c>
      <c r="V1579" s="99">
        <f>COUNTIFS(通讯通路门店!$S:$S,$G1579,通讯通路门店!$J:$J,"综合卖场")</f>
        <v>0</v>
      </c>
      <c r="W1579" s="99">
        <f>SUMIFS(通讯通路门店!$AJ:$AJ,通讯通路门店!$S:$S,通讯客户沙盘!$G1579)</f>
        <v>0</v>
      </c>
      <c r="X1579" s="99">
        <f t="shared" si="120"/>
        <v>0</v>
      </c>
      <c r="Y1579" s="99">
        <f>COUNTIFS(通讯通路门店!$S:$S,$G1579,通讯通路门店!$J:$J,"荣耀体验店")+COUNTIFS(通讯通路门店!$S:$S,$G1579,通讯通路门店!$J:$J,"荣耀授权专卖店")</f>
        <v>0</v>
      </c>
      <c r="Z1579" s="99">
        <f>COUNTIFS(通讯通路门店!$S:$S,$G1579,通讯通路门店!$J:$J,"VIVO体验店")</f>
        <v>0</v>
      </c>
      <c r="AA1579" s="99">
        <f>COUNTIFS(通讯通路门店!$S:$S,$G1579,通讯通路门店!$J:$J,"OPPO体验店")</f>
        <v>0</v>
      </c>
      <c r="AB1579" s="99">
        <f>COUNTIFS(通讯通路门店!$S:$S,$G1579,通讯通路门店!$J:$J,"华为授权体验店")+COUNTIFS(通讯通路门店!$S:$S,$G1579,通讯通路门店!$J:$J,"华为堡垒店")</f>
        <v>0</v>
      </c>
      <c r="AC1579" s="99">
        <f>COUNTIFS(通讯通路门店!$S:$S,$G1579,通讯通路门店!$J:$J,"小米体验店")</f>
        <v>0</v>
      </c>
      <c r="AD1579" s="99">
        <f>COUNTIFS(通讯通路门店!$S:$S,$G1579,通讯通路门店!$J:$J,"苹果体验店")</f>
        <v>0</v>
      </c>
      <c r="AE1579" s="99">
        <f>COUNTIFS(通讯通路门店!$S:$S,$G1579,通讯通路门店!$J:$J,"其他品牌专卖店")</f>
        <v>0</v>
      </c>
      <c r="AF1579" s="99">
        <f>SUMIFS(通讯通路门店!$BI:$BI,通讯通路门店!$S:$S,$G1579)</f>
        <v>0</v>
      </c>
      <c r="AG1579" s="99">
        <f>SUMIFS(通讯通路门店!$BH:$BH,通讯通路门店!$S:$S,$G1579)</f>
        <v>0</v>
      </c>
      <c r="AH1579" s="99">
        <f t="shared" si="121"/>
        <v>0</v>
      </c>
      <c r="AI1579" s="99">
        <f>SUMIFS(通讯通路门店!$BB:$BB,通讯通路门店!$S:$S,$G1579)</f>
        <v>0</v>
      </c>
      <c r="AJ1579" s="99">
        <f>SUMIFS(通讯通路门店!$BE:$BE,通讯通路门店!$S:$S,$G1579)</f>
        <v>0</v>
      </c>
      <c r="AK1579" s="99">
        <f>SUMIFS(通讯通路门店!$BG:$BG,通讯通路门店!$S:$S,$G1579)</f>
        <v>0</v>
      </c>
      <c r="AL1579" s="99">
        <f>SUMIFS(通讯通路门店!$BC:$BC,通讯通路门店!$S:$S,$G1579)</f>
        <v>0</v>
      </c>
      <c r="AM1579" s="99">
        <f>SUMIFS(通讯通路门店!$BD:$BD,通讯通路门店!$S:$S,$G1579)</f>
        <v>0</v>
      </c>
      <c r="AN1579" s="99">
        <f>SUMIFS(通讯通路门店!$BF:$BF,通讯通路门店!$S:$S,$G1579)</f>
        <v>0</v>
      </c>
      <c r="AO1579" s="99">
        <f t="shared" si="122"/>
        <v>0</v>
      </c>
      <c r="AP1579" s="99">
        <f>SUMIFS(通讯通路门店!$K:$K,通讯通路门店!$S:$S,$G1579)</f>
        <v>0</v>
      </c>
      <c r="AQ1579" s="83"/>
      <c r="AR1579" s="99">
        <f>SUMIFS(通讯通路门店!$T:$T,通讯通路门店!$S:$S,$G1579)</f>
        <v>0</v>
      </c>
      <c r="AS1579" s="99">
        <f>SUMIFS(通讯通路门店!$U:$U,通讯通路门店!$S:$S,$G1579)</f>
        <v>0</v>
      </c>
      <c r="AT1579" s="99">
        <f>SUMIFS(通讯通路门店!$V:$V,通讯通路门店!$S:$S,$G1579)</f>
        <v>0</v>
      </c>
      <c r="AU1579" s="99">
        <f>SUMIFS(通讯通路门店!$W:$W,通讯通路门店!$S:$S,$G1579)</f>
        <v>0</v>
      </c>
      <c r="AV1579" s="99">
        <f>SUMIFS(通讯通路门店!$Z:$Z,通讯通路门店!$S:$S,$G1579)</f>
        <v>0</v>
      </c>
      <c r="AW1579" s="99">
        <f>SUMIFS(通讯通路门店!$AB:$AB,通讯通路门店!$S:$S,$G1579)</f>
        <v>0</v>
      </c>
      <c r="AX1579" s="99">
        <f>SUMIFS(通讯通路门店!$X:$X,通讯通路门店!$S:$S,$G1579)</f>
        <v>0</v>
      </c>
      <c r="AY1579" s="99">
        <f>SUMIFS(通讯通路门店!$Y:$Y,通讯通路门店!$S:$S,$G1579)</f>
        <v>0</v>
      </c>
      <c r="AZ1579" s="99">
        <f>SUMIFS(通讯通路门店!$AA:$AA,通讯通路门店!$S:$S,$G1579)</f>
        <v>0</v>
      </c>
      <c r="BA1579" s="99">
        <f t="shared" si="123"/>
        <v>0</v>
      </c>
      <c r="BB1579" s="99">
        <f t="shared" si="124"/>
        <v>0</v>
      </c>
      <c r="BC1579" s="99">
        <f>SUMIFS(通讯通路门店!$W:$W,通讯通路门店!$S:$S,$G1579,通讯通路门店!$J:$J,"荣耀体验店")+SUMIFS(通讯通路门店!$W:$W,通讯通路门店!$S:$S,$G1579,通讯通路门店!$J:$J,"荣耀授权专卖店")</f>
        <v>0</v>
      </c>
      <c r="BD1579" s="99">
        <f>SUMIFS(通讯通路门店!$Z:$Z,通讯通路门店!$S:$S,$G1579,通讯通路门店!$J:$J,"VIVO体验店")</f>
        <v>0</v>
      </c>
      <c r="BE1579" s="99">
        <f>SUMIFS(通讯通路门店!$AB:$AB,通讯通路门店!$S:$S,$G1579,通讯通路门店!$J:$J,"OPPO体验店")</f>
        <v>0</v>
      </c>
      <c r="BF1579" s="99">
        <f>SUMIFS(通讯通路门店!$X:$X,通讯通路门店!$S:$S,$G1579,通讯通路门店!$J:$J,"华为授权体验店")+SUMIFS(通讯通路门店!$AA:$AA,通讯通路门店!$S:$S,$G1579,通讯通路门店!$J:$J,"华为堡垒店")</f>
        <v>0</v>
      </c>
      <c r="BG1579" s="99">
        <f>SUMIFS(通讯通路门店!$Y:$Y,通讯通路门店!$S:$S,$G1579,通讯通路门店!$J:$J,"小米体验店")</f>
        <v>0</v>
      </c>
      <c r="BH1579" s="99">
        <f>SUMIFS(通讯通路门店!$AA:$AA,通讯通路门店!$S:$S,$G1579,通讯通路门店!$J:$J,"苹果体验店")</f>
        <v>0</v>
      </c>
      <c r="BI1579" s="99">
        <f>SUMIFS(通讯通路门店!$K:$K,通讯通路门店!$S:$S,$G1579,通讯通路门店!$J:$J,"其他品牌专卖店")</f>
        <v>0</v>
      </c>
      <c r="BJ1579" s="99">
        <f>SUMIFS(通讯通路门店!$AC:$AC,通讯通路门店!$S:$S,$G1579)</f>
        <v>0</v>
      </c>
      <c r="BK1579" s="99">
        <f>SUMIFS(通讯通路门店!$AD:$AD,通讯通路门店!$S:$S,$G1579)</f>
        <v>0</v>
      </c>
      <c r="BL1579" s="99">
        <f>SUMIFS(通讯通路门店!$AE:$AE,通讯通路门店!$S:$S,$G1579)</f>
        <v>0</v>
      </c>
      <c r="BM1579" s="99">
        <f>SUMIFS(通讯通路门店!$AF:$AF,通讯通路门店!$S:$S,$G1579)</f>
        <v>0</v>
      </c>
      <c r="BN1579" s="99">
        <f>SUMIFS(通讯通路门店!$AG:$AG,通讯通路门店!$S:$S,$G1579)</f>
        <v>0</v>
      </c>
      <c r="BO1579" s="99">
        <f>SUMIFS(通讯通路门店!$AH:$AH,通讯通路门店!$S:$S,$G1579)</f>
        <v>0</v>
      </c>
      <c r="BP1579" s="99">
        <f>SUMIFS(通讯通路门店!$AI:$AI,通讯通路门店!$S:$S,$G1579)</f>
        <v>0</v>
      </c>
      <c r="BQ1579" s="83"/>
    </row>
    <row r="1580" spans="1:69">
      <c r="A1580" s="99" t="str">
        <f>IFERROR(_xlfn.XLOOKUP($G1580,通讯通路门店!$S$4:$S$993933,通讯通路门店!$A$4:$A$993933,0,0),"")</f>
        <v>海南省</v>
      </c>
      <c r="B1580" s="99" t="str">
        <f>IFERROR(_xlfn.XLOOKUP($G1580,通讯通路门店!$S$4:$S$993933,通讯通路门店!$B$4:$B$993933,0,0),"")</f>
        <v>乐东黎族自治县</v>
      </c>
      <c r="C1580" s="99" t="str">
        <f>IFERROR(_xlfn.XLOOKUP($G1580,通讯通路门店!$S$4:$S$993933,通讯通路门店!$C$4:$C$993933,0,0),"")</f>
        <v>乐东黎族自治县</v>
      </c>
      <c r="D1580" s="99" t="str">
        <f>IFERROR(_xlfn.XLOOKUP($G1580,通讯通路门店!$S$4:$S$993933,通讯通路门店!$D$4:$D$993933,0,0),"")</f>
        <v>万冲镇</v>
      </c>
      <c r="E1580" s="83"/>
      <c r="F1580" s="83"/>
      <c r="G1580" s="101"/>
      <c r="H1580" s="102">
        <f>IFERROR(_xlfn.XLOOKUP($G1580,通讯通路门店!$S$4:$S$993933,通讯通路门店!$R$4:$R$993933,0,0),"")</f>
        <v>0</v>
      </c>
      <c r="I1580" s="83"/>
      <c r="J1580" s="83"/>
      <c r="K1580" s="83"/>
      <c r="L1580" s="83"/>
      <c r="M1580" s="83"/>
      <c r="N1580" s="83"/>
      <c r="O1580" s="83"/>
      <c r="P1580" s="83"/>
      <c r="Q1580" s="83"/>
      <c r="R1580" s="83"/>
      <c r="S1580" s="83"/>
      <c r="T1580" s="83"/>
      <c r="U1580" s="99">
        <f>COUNTIF(通讯通路门店!$S:$S,$G1580)</f>
        <v>0</v>
      </c>
      <c r="V1580" s="99">
        <f>COUNTIFS(通讯通路门店!$S:$S,$G1580,通讯通路门店!$J:$J,"综合卖场")</f>
        <v>0</v>
      </c>
      <c r="W1580" s="99">
        <f>SUMIFS(通讯通路门店!$AJ:$AJ,通讯通路门店!$S:$S,通讯客户沙盘!$G1580)</f>
        <v>0</v>
      </c>
      <c r="X1580" s="99">
        <f t="shared" si="120"/>
        <v>0</v>
      </c>
      <c r="Y1580" s="99">
        <f>COUNTIFS(通讯通路门店!$S:$S,$G1580,通讯通路门店!$J:$J,"荣耀体验店")+COUNTIFS(通讯通路门店!$S:$S,$G1580,通讯通路门店!$J:$J,"荣耀授权专卖店")</f>
        <v>0</v>
      </c>
      <c r="Z1580" s="99">
        <f>COUNTIFS(通讯通路门店!$S:$S,$G1580,通讯通路门店!$J:$J,"VIVO体验店")</f>
        <v>0</v>
      </c>
      <c r="AA1580" s="99">
        <f>COUNTIFS(通讯通路门店!$S:$S,$G1580,通讯通路门店!$J:$J,"OPPO体验店")</f>
        <v>0</v>
      </c>
      <c r="AB1580" s="99">
        <f>COUNTIFS(通讯通路门店!$S:$S,$G1580,通讯通路门店!$J:$J,"华为授权体验店")+COUNTIFS(通讯通路门店!$S:$S,$G1580,通讯通路门店!$J:$J,"华为堡垒店")</f>
        <v>0</v>
      </c>
      <c r="AC1580" s="99">
        <f>COUNTIFS(通讯通路门店!$S:$S,$G1580,通讯通路门店!$J:$J,"小米体验店")</f>
        <v>0</v>
      </c>
      <c r="AD1580" s="99">
        <f>COUNTIFS(通讯通路门店!$S:$S,$G1580,通讯通路门店!$J:$J,"苹果体验店")</f>
        <v>0</v>
      </c>
      <c r="AE1580" s="99">
        <f>COUNTIFS(通讯通路门店!$S:$S,$G1580,通讯通路门店!$J:$J,"其他品牌专卖店")</f>
        <v>0</v>
      </c>
      <c r="AF1580" s="99">
        <f>SUMIFS(通讯通路门店!$BI:$BI,通讯通路门店!$S:$S,$G1580)</f>
        <v>0</v>
      </c>
      <c r="AG1580" s="99">
        <f>SUMIFS(通讯通路门店!$BH:$BH,通讯通路门店!$S:$S,$G1580)</f>
        <v>0</v>
      </c>
      <c r="AH1580" s="99">
        <f t="shared" si="121"/>
        <v>0</v>
      </c>
      <c r="AI1580" s="99">
        <f>SUMIFS(通讯通路门店!$BB:$BB,通讯通路门店!$S:$S,$G1580)</f>
        <v>0</v>
      </c>
      <c r="AJ1580" s="99">
        <f>SUMIFS(通讯通路门店!$BE:$BE,通讯通路门店!$S:$S,$G1580)</f>
        <v>0</v>
      </c>
      <c r="AK1580" s="99">
        <f>SUMIFS(通讯通路门店!$BG:$BG,通讯通路门店!$S:$S,$G1580)</f>
        <v>0</v>
      </c>
      <c r="AL1580" s="99">
        <f>SUMIFS(通讯通路门店!$BC:$BC,通讯通路门店!$S:$S,$G1580)</f>
        <v>0</v>
      </c>
      <c r="AM1580" s="99">
        <f>SUMIFS(通讯通路门店!$BD:$BD,通讯通路门店!$S:$S,$G1580)</f>
        <v>0</v>
      </c>
      <c r="AN1580" s="99">
        <f>SUMIFS(通讯通路门店!$BF:$BF,通讯通路门店!$S:$S,$G1580)</f>
        <v>0</v>
      </c>
      <c r="AO1580" s="99">
        <f t="shared" si="122"/>
        <v>0</v>
      </c>
      <c r="AP1580" s="99">
        <f>SUMIFS(通讯通路门店!$K:$K,通讯通路门店!$S:$S,$G1580)</f>
        <v>0</v>
      </c>
      <c r="AQ1580" s="83"/>
      <c r="AR1580" s="99">
        <f>SUMIFS(通讯通路门店!$T:$T,通讯通路门店!$S:$S,$G1580)</f>
        <v>0</v>
      </c>
      <c r="AS1580" s="99">
        <f>SUMIFS(通讯通路门店!$U:$U,通讯通路门店!$S:$S,$G1580)</f>
        <v>0</v>
      </c>
      <c r="AT1580" s="99">
        <f>SUMIFS(通讯通路门店!$V:$V,通讯通路门店!$S:$S,$G1580)</f>
        <v>0</v>
      </c>
      <c r="AU1580" s="99">
        <f>SUMIFS(通讯通路门店!$W:$W,通讯通路门店!$S:$S,$G1580)</f>
        <v>0</v>
      </c>
      <c r="AV1580" s="99">
        <f>SUMIFS(通讯通路门店!$Z:$Z,通讯通路门店!$S:$S,$G1580)</f>
        <v>0</v>
      </c>
      <c r="AW1580" s="99">
        <f>SUMIFS(通讯通路门店!$AB:$AB,通讯通路门店!$S:$S,$G1580)</f>
        <v>0</v>
      </c>
      <c r="AX1580" s="99">
        <f>SUMIFS(通讯通路门店!$X:$X,通讯通路门店!$S:$S,$G1580)</f>
        <v>0</v>
      </c>
      <c r="AY1580" s="99">
        <f>SUMIFS(通讯通路门店!$Y:$Y,通讯通路门店!$S:$S,$G1580)</f>
        <v>0</v>
      </c>
      <c r="AZ1580" s="99">
        <f>SUMIFS(通讯通路门店!$AA:$AA,通讯通路门店!$S:$S,$G1580)</f>
        <v>0</v>
      </c>
      <c r="BA1580" s="99">
        <f t="shared" si="123"/>
        <v>0</v>
      </c>
      <c r="BB1580" s="99">
        <f t="shared" si="124"/>
        <v>0</v>
      </c>
      <c r="BC1580" s="99">
        <f>SUMIFS(通讯通路门店!$W:$W,通讯通路门店!$S:$S,$G1580,通讯通路门店!$J:$J,"荣耀体验店")+SUMIFS(通讯通路门店!$W:$W,通讯通路门店!$S:$S,$G1580,通讯通路门店!$J:$J,"荣耀授权专卖店")</f>
        <v>0</v>
      </c>
      <c r="BD1580" s="99">
        <f>SUMIFS(通讯通路门店!$Z:$Z,通讯通路门店!$S:$S,$G1580,通讯通路门店!$J:$J,"VIVO体验店")</f>
        <v>0</v>
      </c>
      <c r="BE1580" s="99">
        <f>SUMIFS(通讯通路门店!$AB:$AB,通讯通路门店!$S:$S,$G1580,通讯通路门店!$J:$J,"OPPO体验店")</f>
        <v>0</v>
      </c>
      <c r="BF1580" s="99">
        <f>SUMIFS(通讯通路门店!$X:$X,通讯通路门店!$S:$S,$G1580,通讯通路门店!$J:$J,"华为授权体验店")+SUMIFS(通讯通路门店!$AA:$AA,通讯通路门店!$S:$S,$G1580,通讯通路门店!$J:$J,"华为堡垒店")</f>
        <v>0</v>
      </c>
      <c r="BG1580" s="99">
        <f>SUMIFS(通讯通路门店!$Y:$Y,通讯通路门店!$S:$S,$G1580,通讯通路门店!$J:$J,"小米体验店")</f>
        <v>0</v>
      </c>
      <c r="BH1580" s="99">
        <f>SUMIFS(通讯通路门店!$AA:$AA,通讯通路门店!$S:$S,$G1580,通讯通路门店!$J:$J,"苹果体验店")</f>
        <v>0</v>
      </c>
      <c r="BI1580" s="99">
        <f>SUMIFS(通讯通路门店!$K:$K,通讯通路门店!$S:$S,$G1580,通讯通路门店!$J:$J,"其他品牌专卖店")</f>
        <v>0</v>
      </c>
      <c r="BJ1580" s="99">
        <f>SUMIFS(通讯通路门店!$AC:$AC,通讯通路门店!$S:$S,$G1580)</f>
        <v>0</v>
      </c>
      <c r="BK1580" s="99">
        <f>SUMIFS(通讯通路门店!$AD:$AD,通讯通路门店!$S:$S,$G1580)</f>
        <v>0</v>
      </c>
      <c r="BL1580" s="99">
        <f>SUMIFS(通讯通路门店!$AE:$AE,通讯通路门店!$S:$S,$G1580)</f>
        <v>0</v>
      </c>
      <c r="BM1580" s="99">
        <f>SUMIFS(通讯通路门店!$AF:$AF,通讯通路门店!$S:$S,$G1580)</f>
        <v>0</v>
      </c>
      <c r="BN1580" s="99">
        <f>SUMIFS(通讯通路门店!$AG:$AG,通讯通路门店!$S:$S,$G1580)</f>
        <v>0</v>
      </c>
      <c r="BO1580" s="99">
        <f>SUMIFS(通讯通路门店!$AH:$AH,通讯通路门店!$S:$S,$G1580)</f>
        <v>0</v>
      </c>
      <c r="BP1580" s="99">
        <f>SUMIFS(通讯通路门店!$AI:$AI,通讯通路门店!$S:$S,$G1580)</f>
        <v>0</v>
      </c>
      <c r="BQ1580" s="83"/>
    </row>
    <row r="1581" spans="1:69">
      <c r="A1581" s="99" t="str">
        <f>IFERROR(_xlfn.XLOOKUP($G1581,通讯通路门店!$S$4:$S$993933,通讯通路门店!$A$4:$A$993933,0,0),"")</f>
        <v>海南省</v>
      </c>
      <c r="B1581" s="99" t="str">
        <f>IFERROR(_xlfn.XLOOKUP($G1581,通讯通路门店!$S$4:$S$993933,通讯通路门店!$B$4:$B$993933,0,0),"")</f>
        <v>乐东黎族自治县</v>
      </c>
      <c r="C1581" s="99" t="str">
        <f>IFERROR(_xlfn.XLOOKUP($G1581,通讯通路门店!$S$4:$S$993933,通讯通路门店!$C$4:$C$993933,0,0),"")</f>
        <v>乐东黎族自治县</v>
      </c>
      <c r="D1581" s="99" t="str">
        <f>IFERROR(_xlfn.XLOOKUP($G1581,通讯通路门店!$S$4:$S$993933,通讯通路门店!$D$4:$D$993933,0,0),"")</f>
        <v>万冲镇</v>
      </c>
      <c r="E1581" s="83"/>
      <c r="F1581" s="83"/>
      <c r="G1581" s="101"/>
      <c r="H1581" s="102">
        <f>IFERROR(_xlfn.XLOOKUP($G1581,通讯通路门店!$S$4:$S$993933,通讯通路门店!$R$4:$R$993933,0,0),"")</f>
        <v>0</v>
      </c>
      <c r="I1581" s="83"/>
      <c r="J1581" s="83"/>
      <c r="K1581" s="83"/>
      <c r="L1581" s="83"/>
      <c r="M1581" s="83"/>
      <c r="N1581" s="83"/>
      <c r="O1581" s="83"/>
      <c r="P1581" s="83"/>
      <c r="Q1581" s="83"/>
      <c r="R1581" s="83"/>
      <c r="S1581" s="83"/>
      <c r="T1581" s="83"/>
      <c r="U1581" s="99">
        <f>COUNTIF(通讯通路门店!$S:$S,$G1581)</f>
        <v>0</v>
      </c>
      <c r="V1581" s="99">
        <f>COUNTIFS(通讯通路门店!$S:$S,$G1581,通讯通路门店!$J:$J,"综合卖场")</f>
        <v>0</v>
      </c>
      <c r="W1581" s="99">
        <f>SUMIFS(通讯通路门店!$AJ:$AJ,通讯通路门店!$S:$S,通讯客户沙盘!$G1581)</f>
        <v>0</v>
      </c>
      <c r="X1581" s="99">
        <f t="shared" si="120"/>
        <v>0</v>
      </c>
      <c r="Y1581" s="99">
        <f>COUNTIFS(通讯通路门店!$S:$S,$G1581,通讯通路门店!$J:$J,"荣耀体验店")+COUNTIFS(通讯通路门店!$S:$S,$G1581,通讯通路门店!$J:$J,"荣耀授权专卖店")</f>
        <v>0</v>
      </c>
      <c r="Z1581" s="99">
        <f>COUNTIFS(通讯通路门店!$S:$S,$G1581,通讯通路门店!$J:$J,"VIVO体验店")</f>
        <v>0</v>
      </c>
      <c r="AA1581" s="99">
        <f>COUNTIFS(通讯通路门店!$S:$S,$G1581,通讯通路门店!$J:$J,"OPPO体验店")</f>
        <v>0</v>
      </c>
      <c r="AB1581" s="99">
        <f>COUNTIFS(通讯通路门店!$S:$S,$G1581,通讯通路门店!$J:$J,"华为授权体验店")+COUNTIFS(通讯通路门店!$S:$S,$G1581,通讯通路门店!$J:$J,"华为堡垒店")</f>
        <v>0</v>
      </c>
      <c r="AC1581" s="99">
        <f>COUNTIFS(通讯通路门店!$S:$S,$G1581,通讯通路门店!$J:$J,"小米体验店")</f>
        <v>0</v>
      </c>
      <c r="AD1581" s="99">
        <f>COUNTIFS(通讯通路门店!$S:$S,$G1581,通讯通路门店!$J:$J,"苹果体验店")</f>
        <v>0</v>
      </c>
      <c r="AE1581" s="99">
        <f>COUNTIFS(通讯通路门店!$S:$S,$G1581,通讯通路门店!$J:$J,"其他品牌专卖店")</f>
        <v>0</v>
      </c>
      <c r="AF1581" s="99">
        <f>SUMIFS(通讯通路门店!$BI:$BI,通讯通路门店!$S:$S,$G1581)</f>
        <v>0</v>
      </c>
      <c r="AG1581" s="99">
        <f>SUMIFS(通讯通路门店!$BH:$BH,通讯通路门店!$S:$S,$G1581)</f>
        <v>0</v>
      </c>
      <c r="AH1581" s="99">
        <f t="shared" si="121"/>
        <v>0</v>
      </c>
      <c r="AI1581" s="99">
        <f>SUMIFS(通讯通路门店!$BB:$BB,通讯通路门店!$S:$S,$G1581)</f>
        <v>0</v>
      </c>
      <c r="AJ1581" s="99">
        <f>SUMIFS(通讯通路门店!$BE:$BE,通讯通路门店!$S:$S,$G1581)</f>
        <v>0</v>
      </c>
      <c r="AK1581" s="99">
        <f>SUMIFS(通讯通路门店!$BG:$BG,通讯通路门店!$S:$S,$G1581)</f>
        <v>0</v>
      </c>
      <c r="AL1581" s="99">
        <f>SUMIFS(通讯通路门店!$BC:$BC,通讯通路门店!$S:$S,$G1581)</f>
        <v>0</v>
      </c>
      <c r="AM1581" s="99">
        <f>SUMIFS(通讯通路门店!$BD:$BD,通讯通路门店!$S:$S,$G1581)</f>
        <v>0</v>
      </c>
      <c r="AN1581" s="99">
        <f>SUMIFS(通讯通路门店!$BF:$BF,通讯通路门店!$S:$S,$G1581)</f>
        <v>0</v>
      </c>
      <c r="AO1581" s="99">
        <f t="shared" si="122"/>
        <v>0</v>
      </c>
      <c r="AP1581" s="99">
        <f>SUMIFS(通讯通路门店!$K:$K,通讯通路门店!$S:$S,$G1581)</f>
        <v>0</v>
      </c>
      <c r="AQ1581" s="83"/>
      <c r="AR1581" s="99">
        <f>SUMIFS(通讯通路门店!$T:$T,通讯通路门店!$S:$S,$G1581)</f>
        <v>0</v>
      </c>
      <c r="AS1581" s="99">
        <f>SUMIFS(通讯通路门店!$U:$U,通讯通路门店!$S:$S,$G1581)</f>
        <v>0</v>
      </c>
      <c r="AT1581" s="99">
        <f>SUMIFS(通讯通路门店!$V:$V,通讯通路门店!$S:$S,$G1581)</f>
        <v>0</v>
      </c>
      <c r="AU1581" s="99">
        <f>SUMIFS(通讯通路门店!$W:$W,通讯通路门店!$S:$S,$G1581)</f>
        <v>0</v>
      </c>
      <c r="AV1581" s="99">
        <f>SUMIFS(通讯通路门店!$Z:$Z,通讯通路门店!$S:$S,$G1581)</f>
        <v>0</v>
      </c>
      <c r="AW1581" s="99">
        <f>SUMIFS(通讯通路门店!$AB:$AB,通讯通路门店!$S:$S,$G1581)</f>
        <v>0</v>
      </c>
      <c r="AX1581" s="99">
        <f>SUMIFS(通讯通路门店!$X:$X,通讯通路门店!$S:$S,$G1581)</f>
        <v>0</v>
      </c>
      <c r="AY1581" s="99">
        <f>SUMIFS(通讯通路门店!$Y:$Y,通讯通路门店!$S:$S,$G1581)</f>
        <v>0</v>
      </c>
      <c r="AZ1581" s="99">
        <f>SUMIFS(通讯通路门店!$AA:$AA,通讯通路门店!$S:$S,$G1581)</f>
        <v>0</v>
      </c>
      <c r="BA1581" s="99">
        <f t="shared" si="123"/>
        <v>0</v>
      </c>
      <c r="BB1581" s="99">
        <f t="shared" si="124"/>
        <v>0</v>
      </c>
      <c r="BC1581" s="99">
        <f>SUMIFS(通讯通路门店!$W:$W,通讯通路门店!$S:$S,$G1581,通讯通路门店!$J:$J,"荣耀体验店")+SUMIFS(通讯通路门店!$W:$W,通讯通路门店!$S:$S,$G1581,通讯通路门店!$J:$J,"荣耀授权专卖店")</f>
        <v>0</v>
      </c>
      <c r="BD1581" s="99">
        <f>SUMIFS(通讯通路门店!$Z:$Z,通讯通路门店!$S:$S,$G1581,通讯通路门店!$J:$J,"VIVO体验店")</f>
        <v>0</v>
      </c>
      <c r="BE1581" s="99">
        <f>SUMIFS(通讯通路门店!$AB:$AB,通讯通路门店!$S:$S,$G1581,通讯通路门店!$J:$J,"OPPO体验店")</f>
        <v>0</v>
      </c>
      <c r="BF1581" s="99">
        <f>SUMIFS(通讯通路门店!$X:$X,通讯通路门店!$S:$S,$G1581,通讯通路门店!$J:$J,"华为授权体验店")+SUMIFS(通讯通路门店!$AA:$AA,通讯通路门店!$S:$S,$G1581,通讯通路门店!$J:$J,"华为堡垒店")</f>
        <v>0</v>
      </c>
      <c r="BG1581" s="99">
        <f>SUMIFS(通讯通路门店!$Y:$Y,通讯通路门店!$S:$S,$G1581,通讯通路门店!$J:$J,"小米体验店")</f>
        <v>0</v>
      </c>
      <c r="BH1581" s="99">
        <f>SUMIFS(通讯通路门店!$AA:$AA,通讯通路门店!$S:$S,$G1581,通讯通路门店!$J:$J,"苹果体验店")</f>
        <v>0</v>
      </c>
      <c r="BI1581" s="99">
        <f>SUMIFS(通讯通路门店!$K:$K,通讯通路门店!$S:$S,$G1581,通讯通路门店!$J:$J,"其他品牌专卖店")</f>
        <v>0</v>
      </c>
      <c r="BJ1581" s="99">
        <f>SUMIFS(通讯通路门店!$AC:$AC,通讯通路门店!$S:$S,$G1581)</f>
        <v>0</v>
      </c>
      <c r="BK1581" s="99">
        <f>SUMIFS(通讯通路门店!$AD:$AD,通讯通路门店!$S:$S,$G1581)</f>
        <v>0</v>
      </c>
      <c r="BL1581" s="99">
        <f>SUMIFS(通讯通路门店!$AE:$AE,通讯通路门店!$S:$S,$G1581)</f>
        <v>0</v>
      </c>
      <c r="BM1581" s="99">
        <f>SUMIFS(通讯通路门店!$AF:$AF,通讯通路门店!$S:$S,$G1581)</f>
        <v>0</v>
      </c>
      <c r="BN1581" s="99">
        <f>SUMIFS(通讯通路门店!$AG:$AG,通讯通路门店!$S:$S,$G1581)</f>
        <v>0</v>
      </c>
      <c r="BO1581" s="99">
        <f>SUMIFS(通讯通路门店!$AH:$AH,通讯通路门店!$S:$S,$G1581)</f>
        <v>0</v>
      </c>
      <c r="BP1581" s="99">
        <f>SUMIFS(通讯通路门店!$AI:$AI,通讯通路门店!$S:$S,$G1581)</f>
        <v>0</v>
      </c>
      <c r="BQ1581" s="83"/>
    </row>
    <row r="1582" spans="1:69">
      <c r="A1582" s="99" t="str">
        <f>IFERROR(_xlfn.XLOOKUP($G1582,通讯通路门店!$S$4:$S$993933,通讯通路门店!$A$4:$A$993933,0,0),"")</f>
        <v>海南省</v>
      </c>
      <c r="B1582" s="99" t="str">
        <f>IFERROR(_xlfn.XLOOKUP($G1582,通讯通路门店!$S$4:$S$993933,通讯通路门店!$B$4:$B$993933,0,0),"")</f>
        <v>乐东黎族自治县</v>
      </c>
      <c r="C1582" s="99" t="str">
        <f>IFERROR(_xlfn.XLOOKUP($G1582,通讯通路门店!$S$4:$S$993933,通讯通路门店!$C$4:$C$993933,0,0),"")</f>
        <v>乐东黎族自治县</v>
      </c>
      <c r="D1582" s="99" t="str">
        <f>IFERROR(_xlfn.XLOOKUP($G1582,通讯通路门店!$S$4:$S$993933,通讯通路门店!$D$4:$D$993933,0,0),"")</f>
        <v>万冲镇</v>
      </c>
      <c r="E1582" s="83"/>
      <c r="F1582" s="83"/>
      <c r="G1582" s="101"/>
      <c r="H1582" s="102">
        <f>IFERROR(_xlfn.XLOOKUP($G1582,通讯通路门店!$S$4:$S$993933,通讯通路门店!$R$4:$R$993933,0,0),"")</f>
        <v>0</v>
      </c>
      <c r="I1582" s="83"/>
      <c r="J1582" s="83"/>
      <c r="K1582" s="83"/>
      <c r="L1582" s="83"/>
      <c r="M1582" s="83"/>
      <c r="N1582" s="83"/>
      <c r="O1582" s="83"/>
      <c r="P1582" s="83"/>
      <c r="Q1582" s="83"/>
      <c r="R1582" s="83"/>
      <c r="S1582" s="83"/>
      <c r="T1582" s="83"/>
      <c r="U1582" s="99">
        <f>COUNTIF(通讯通路门店!$S:$S,$G1582)</f>
        <v>0</v>
      </c>
      <c r="V1582" s="99">
        <f>COUNTIFS(通讯通路门店!$S:$S,$G1582,通讯通路门店!$J:$J,"综合卖场")</f>
        <v>0</v>
      </c>
      <c r="W1582" s="99">
        <f>SUMIFS(通讯通路门店!$AJ:$AJ,通讯通路门店!$S:$S,通讯客户沙盘!$G1582)</f>
        <v>0</v>
      </c>
      <c r="X1582" s="99">
        <f t="shared" si="120"/>
        <v>0</v>
      </c>
      <c r="Y1582" s="99">
        <f>COUNTIFS(通讯通路门店!$S:$S,$G1582,通讯通路门店!$J:$J,"荣耀体验店")+COUNTIFS(通讯通路门店!$S:$S,$G1582,通讯通路门店!$J:$J,"荣耀授权专卖店")</f>
        <v>0</v>
      </c>
      <c r="Z1582" s="99">
        <f>COUNTIFS(通讯通路门店!$S:$S,$G1582,通讯通路门店!$J:$J,"VIVO体验店")</f>
        <v>0</v>
      </c>
      <c r="AA1582" s="99">
        <f>COUNTIFS(通讯通路门店!$S:$S,$G1582,通讯通路门店!$J:$J,"OPPO体验店")</f>
        <v>0</v>
      </c>
      <c r="AB1582" s="99">
        <f>COUNTIFS(通讯通路门店!$S:$S,$G1582,通讯通路门店!$J:$J,"华为授权体验店")+COUNTIFS(通讯通路门店!$S:$S,$G1582,通讯通路门店!$J:$J,"华为堡垒店")</f>
        <v>0</v>
      </c>
      <c r="AC1582" s="99">
        <f>COUNTIFS(通讯通路门店!$S:$S,$G1582,通讯通路门店!$J:$J,"小米体验店")</f>
        <v>0</v>
      </c>
      <c r="AD1582" s="99">
        <f>COUNTIFS(通讯通路门店!$S:$S,$G1582,通讯通路门店!$J:$J,"苹果体验店")</f>
        <v>0</v>
      </c>
      <c r="AE1582" s="99">
        <f>COUNTIFS(通讯通路门店!$S:$S,$G1582,通讯通路门店!$J:$J,"其他品牌专卖店")</f>
        <v>0</v>
      </c>
      <c r="AF1582" s="99">
        <f>SUMIFS(通讯通路门店!$BI:$BI,通讯通路门店!$S:$S,$G1582)</f>
        <v>0</v>
      </c>
      <c r="AG1582" s="99">
        <f>SUMIFS(通讯通路门店!$BH:$BH,通讯通路门店!$S:$S,$G1582)</f>
        <v>0</v>
      </c>
      <c r="AH1582" s="99">
        <f t="shared" si="121"/>
        <v>0</v>
      </c>
      <c r="AI1582" s="99">
        <f>SUMIFS(通讯通路门店!$BB:$BB,通讯通路门店!$S:$S,$G1582)</f>
        <v>0</v>
      </c>
      <c r="AJ1582" s="99">
        <f>SUMIFS(通讯通路门店!$BE:$BE,通讯通路门店!$S:$S,$G1582)</f>
        <v>0</v>
      </c>
      <c r="AK1582" s="99">
        <f>SUMIFS(通讯通路门店!$BG:$BG,通讯通路门店!$S:$S,$G1582)</f>
        <v>0</v>
      </c>
      <c r="AL1582" s="99">
        <f>SUMIFS(通讯通路门店!$BC:$BC,通讯通路门店!$S:$S,$G1582)</f>
        <v>0</v>
      </c>
      <c r="AM1582" s="99">
        <f>SUMIFS(通讯通路门店!$BD:$BD,通讯通路门店!$S:$S,$G1582)</f>
        <v>0</v>
      </c>
      <c r="AN1582" s="99">
        <f>SUMIFS(通讯通路门店!$BF:$BF,通讯通路门店!$S:$S,$G1582)</f>
        <v>0</v>
      </c>
      <c r="AO1582" s="99">
        <f t="shared" si="122"/>
        <v>0</v>
      </c>
      <c r="AP1582" s="99">
        <f>SUMIFS(通讯通路门店!$K:$K,通讯通路门店!$S:$S,$G1582)</f>
        <v>0</v>
      </c>
      <c r="AQ1582" s="83"/>
      <c r="AR1582" s="99">
        <f>SUMIFS(通讯通路门店!$T:$T,通讯通路门店!$S:$S,$G1582)</f>
        <v>0</v>
      </c>
      <c r="AS1582" s="99">
        <f>SUMIFS(通讯通路门店!$U:$U,通讯通路门店!$S:$S,$G1582)</f>
        <v>0</v>
      </c>
      <c r="AT1582" s="99">
        <f>SUMIFS(通讯通路门店!$V:$V,通讯通路门店!$S:$S,$G1582)</f>
        <v>0</v>
      </c>
      <c r="AU1582" s="99">
        <f>SUMIFS(通讯通路门店!$W:$W,通讯通路门店!$S:$S,$G1582)</f>
        <v>0</v>
      </c>
      <c r="AV1582" s="99">
        <f>SUMIFS(通讯通路门店!$Z:$Z,通讯通路门店!$S:$S,$G1582)</f>
        <v>0</v>
      </c>
      <c r="AW1582" s="99">
        <f>SUMIFS(通讯通路门店!$AB:$AB,通讯通路门店!$S:$S,$G1582)</f>
        <v>0</v>
      </c>
      <c r="AX1582" s="99">
        <f>SUMIFS(通讯通路门店!$X:$X,通讯通路门店!$S:$S,$G1582)</f>
        <v>0</v>
      </c>
      <c r="AY1582" s="99">
        <f>SUMIFS(通讯通路门店!$Y:$Y,通讯通路门店!$S:$S,$G1582)</f>
        <v>0</v>
      </c>
      <c r="AZ1582" s="99">
        <f>SUMIFS(通讯通路门店!$AA:$AA,通讯通路门店!$S:$S,$G1582)</f>
        <v>0</v>
      </c>
      <c r="BA1582" s="99">
        <f t="shared" si="123"/>
        <v>0</v>
      </c>
      <c r="BB1582" s="99">
        <f t="shared" si="124"/>
        <v>0</v>
      </c>
      <c r="BC1582" s="99">
        <f>SUMIFS(通讯通路门店!$W:$W,通讯通路门店!$S:$S,$G1582,通讯通路门店!$J:$J,"荣耀体验店")+SUMIFS(通讯通路门店!$W:$W,通讯通路门店!$S:$S,$G1582,通讯通路门店!$J:$J,"荣耀授权专卖店")</f>
        <v>0</v>
      </c>
      <c r="BD1582" s="99">
        <f>SUMIFS(通讯通路门店!$Z:$Z,通讯通路门店!$S:$S,$G1582,通讯通路门店!$J:$J,"VIVO体验店")</f>
        <v>0</v>
      </c>
      <c r="BE1582" s="99">
        <f>SUMIFS(通讯通路门店!$AB:$AB,通讯通路门店!$S:$S,$G1582,通讯通路门店!$J:$J,"OPPO体验店")</f>
        <v>0</v>
      </c>
      <c r="BF1582" s="99">
        <f>SUMIFS(通讯通路门店!$X:$X,通讯通路门店!$S:$S,$G1582,通讯通路门店!$J:$J,"华为授权体验店")+SUMIFS(通讯通路门店!$AA:$AA,通讯通路门店!$S:$S,$G1582,通讯通路门店!$J:$J,"华为堡垒店")</f>
        <v>0</v>
      </c>
      <c r="BG1582" s="99">
        <f>SUMIFS(通讯通路门店!$Y:$Y,通讯通路门店!$S:$S,$G1582,通讯通路门店!$J:$J,"小米体验店")</f>
        <v>0</v>
      </c>
      <c r="BH1582" s="99">
        <f>SUMIFS(通讯通路门店!$AA:$AA,通讯通路门店!$S:$S,$G1582,通讯通路门店!$J:$J,"苹果体验店")</f>
        <v>0</v>
      </c>
      <c r="BI1582" s="99">
        <f>SUMIFS(通讯通路门店!$K:$K,通讯通路门店!$S:$S,$G1582,通讯通路门店!$J:$J,"其他品牌专卖店")</f>
        <v>0</v>
      </c>
      <c r="BJ1582" s="99">
        <f>SUMIFS(通讯通路门店!$AC:$AC,通讯通路门店!$S:$S,$G1582)</f>
        <v>0</v>
      </c>
      <c r="BK1582" s="99">
        <f>SUMIFS(通讯通路门店!$AD:$AD,通讯通路门店!$S:$S,$G1582)</f>
        <v>0</v>
      </c>
      <c r="BL1582" s="99">
        <f>SUMIFS(通讯通路门店!$AE:$AE,通讯通路门店!$S:$S,$G1582)</f>
        <v>0</v>
      </c>
      <c r="BM1582" s="99">
        <f>SUMIFS(通讯通路门店!$AF:$AF,通讯通路门店!$S:$S,$G1582)</f>
        <v>0</v>
      </c>
      <c r="BN1582" s="99">
        <f>SUMIFS(通讯通路门店!$AG:$AG,通讯通路门店!$S:$S,$G1582)</f>
        <v>0</v>
      </c>
      <c r="BO1582" s="99">
        <f>SUMIFS(通讯通路门店!$AH:$AH,通讯通路门店!$S:$S,$G1582)</f>
        <v>0</v>
      </c>
      <c r="BP1582" s="99">
        <f>SUMIFS(通讯通路门店!$AI:$AI,通讯通路门店!$S:$S,$G1582)</f>
        <v>0</v>
      </c>
      <c r="BQ1582" s="83"/>
    </row>
    <row r="1583" spans="1:69">
      <c r="A1583" s="99" t="str">
        <f>IFERROR(_xlfn.XLOOKUP($G1583,通讯通路门店!$S$4:$S$993933,通讯通路门店!$A$4:$A$993933,0,0),"")</f>
        <v>海南省</v>
      </c>
      <c r="B1583" s="99" t="str">
        <f>IFERROR(_xlfn.XLOOKUP($G1583,通讯通路门店!$S$4:$S$993933,通讯通路门店!$B$4:$B$993933,0,0),"")</f>
        <v>乐东黎族自治县</v>
      </c>
      <c r="C1583" s="99" t="str">
        <f>IFERROR(_xlfn.XLOOKUP($G1583,通讯通路门店!$S$4:$S$993933,通讯通路门店!$C$4:$C$993933,0,0),"")</f>
        <v>乐东黎族自治县</v>
      </c>
      <c r="D1583" s="99" t="str">
        <f>IFERROR(_xlfn.XLOOKUP($G1583,通讯通路门店!$S$4:$S$993933,通讯通路门店!$D$4:$D$993933,0,0),"")</f>
        <v>万冲镇</v>
      </c>
      <c r="E1583" s="83"/>
      <c r="F1583" s="83"/>
      <c r="G1583" s="101"/>
      <c r="H1583" s="102">
        <f>IFERROR(_xlfn.XLOOKUP($G1583,通讯通路门店!$S$4:$S$993933,通讯通路门店!$R$4:$R$993933,0,0),"")</f>
        <v>0</v>
      </c>
      <c r="I1583" s="83"/>
      <c r="J1583" s="83"/>
      <c r="K1583" s="83"/>
      <c r="L1583" s="83"/>
      <c r="M1583" s="83"/>
      <c r="N1583" s="83"/>
      <c r="O1583" s="83"/>
      <c r="P1583" s="83"/>
      <c r="Q1583" s="83"/>
      <c r="R1583" s="83"/>
      <c r="S1583" s="83"/>
      <c r="T1583" s="83"/>
      <c r="U1583" s="99">
        <f>COUNTIF(通讯通路门店!$S:$S,$G1583)</f>
        <v>0</v>
      </c>
      <c r="V1583" s="99">
        <f>COUNTIFS(通讯通路门店!$S:$S,$G1583,通讯通路门店!$J:$J,"综合卖场")</f>
        <v>0</v>
      </c>
      <c r="W1583" s="99">
        <f>SUMIFS(通讯通路门店!$AJ:$AJ,通讯通路门店!$S:$S,通讯客户沙盘!$G1583)</f>
        <v>0</v>
      </c>
      <c r="X1583" s="99">
        <f t="shared" si="120"/>
        <v>0</v>
      </c>
      <c r="Y1583" s="99">
        <f>COUNTIFS(通讯通路门店!$S:$S,$G1583,通讯通路门店!$J:$J,"荣耀体验店")+COUNTIFS(通讯通路门店!$S:$S,$G1583,通讯通路门店!$J:$J,"荣耀授权专卖店")</f>
        <v>0</v>
      </c>
      <c r="Z1583" s="99">
        <f>COUNTIFS(通讯通路门店!$S:$S,$G1583,通讯通路门店!$J:$J,"VIVO体验店")</f>
        <v>0</v>
      </c>
      <c r="AA1583" s="99">
        <f>COUNTIFS(通讯通路门店!$S:$S,$G1583,通讯通路门店!$J:$J,"OPPO体验店")</f>
        <v>0</v>
      </c>
      <c r="AB1583" s="99">
        <f>COUNTIFS(通讯通路门店!$S:$S,$G1583,通讯通路门店!$J:$J,"华为授权体验店")+COUNTIFS(通讯通路门店!$S:$S,$G1583,通讯通路门店!$J:$J,"华为堡垒店")</f>
        <v>0</v>
      </c>
      <c r="AC1583" s="99">
        <f>COUNTIFS(通讯通路门店!$S:$S,$G1583,通讯通路门店!$J:$J,"小米体验店")</f>
        <v>0</v>
      </c>
      <c r="AD1583" s="99">
        <f>COUNTIFS(通讯通路门店!$S:$S,$G1583,通讯通路门店!$J:$J,"苹果体验店")</f>
        <v>0</v>
      </c>
      <c r="AE1583" s="99">
        <f>COUNTIFS(通讯通路门店!$S:$S,$G1583,通讯通路门店!$J:$J,"其他品牌专卖店")</f>
        <v>0</v>
      </c>
      <c r="AF1583" s="99">
        <f>SUMIFS(通讯通路门店!$BI:$BI,通讯通路门店!$S:$S,$G1583)</f>
        <v>0</v>
      </c>
      <c r="AG1583" s="99">
        <f>SUMIFS(通讯通路门店!$BH:$BH,通讯通路门店!$S:$S,$G1583)</f>
        <v>0</v>
      </c>
      <c r="AH1583" s="99">
        <f t="shared" si="121"/>
        <v>0</v>
      </c>
      <c r="AI1583" s="99">
        <f>SUMIFS(通讯通路门店!$BB:$BB,通讯通路门店!$S:$S,$G1583)</f>
        <v>0</v>
      </c>
      <c r="AJ1583" s="99">
        <f>SUMIFS(通讯通路门店!$BE:$BE,通讯通路门店!$S:$S,$G1583)</f>
        <v>0</v>
      </c>
      <c r="AK1583" s="99">
        <f>SUMIFS(通讯通路门店!$BG:$BG,通讯通路门店!$S:$S,$G1583)</f>
        <v>0</v>
      </c>
      <c r="AL1583" s="99">
        <f>SUMIFS(通讯通路门店!$BC:$BC,通讯通路门店!$S:$S,$G1583)</f>
        <v>0</v>
      </c>
      <c r="AM1583" s="99">
        <f>SUMIFS(通讯通路门店!$BD:$BD,通讯通路门店!$S:$S,$G1583)</f>
        <v>0</v>
      </c>
      <c r="AN1583" s="99">
        <f>SUMIFS(通讯通路门店!$BF:$BF,通讯通路门店!$S:$S,$G1583)</f>
        <v>0</v>
      </c>
      <c r="AO1583" s="99">
        <f t="shared" si="122"/>
        <v>0</v>
      </c>
      <c r="AP1583" s="99">
        <f>SUMIFS(通讯通路门店!$K:$K,通讯通路门店!$S:$S,$G1583)</f>
        <v>0</v>
      </c>
      <c r="AQ1583" s="83"/>
      <c r="AR1583" s="99">
        <f>SUMIFS(通讯通路门店!$T:$T,通讯通路门店!$S:$S,$G1583)</f>
        <v>0</v>
      </c>
      <c r="AS1583" s="99">
        <f>SUMIFS(通讯通路门店!$U:$U,通讯通路门店!$S:$S,$G1583)</f>
        <v>0</v>
      </c>
      <c r="AT1583" s="99">
        <f>SUMIFS(通讯通路门店!$V:$V,通讯通路门店!$S:$S,$G1583)</f>
        <v>0</v>
      </c>
      <c r="AU1583" s="99">
        <f>SUMIFS(通讯通路门店!$W:$W,通讯通路门店!$S:$S,$G1583)</f>
        <v>0</v>
      </c>
      <c r="AV1583" s="99">
        <f>SUMIFS(通讯通路门店!$Z:$Z,通讯通路门店!$S:$S,$G1583)</f>
        <v>0</v>
      </c>
      <c r="AW1583" s="99">
        <f>SUMIFS(通讯通路门店!$AB:$AB,通讯通路门店!$S:$S,$G1583)</f>
        <v>0</v>
      </c>
      <c r="AX1583" s="99">
        <f>SUMIFS(通讯通路门店!$X:$X,通讯通路门店!$S:$S,$G1583)</f>
        <v>0</v>
      </c>
      <c r="AY1583" s="99">
        <f>SUMIFS(通讯通路门店!$Y:$Y,通讯通路门店!$S:$S,$G1583)</f>
        <v>0</v>
      </c>
      <c r="AZ1583" s="99">
        <f>SUMIFS(通讯通路门店!$AA:$AA,通讯通路门店!$S:$S,$G1583)</f>
        <v>0</v>
      </c>
      <c r="BA1583" s="99">
        <f t="shared" si="123"/>
        <v>0</v>
      </c>
      <c r="BB1583" s="99">
        <f t="shared" si="124"/>
        <v>0</v>
      </c>
      <c r="BC1583" s="99">
        <f>SUMIFS(通讯通路门店!$W:$W,通讯通路门店!$S:$S,$G1583,通讯通路门店!$J:$J,"荣耀体验店")+SUMIFS(通讯通路门店!$W:$W,通讯通路门店!$S:$S,$G1583,通讯通路门店!$J:$J,"荣耀授权专卖店")</f>
        <v>0</v>
      </c>
      <c r="BD1583" s="99">
        <f>SUMIFS(通讯通路门店!$Z:$Z,通讯通路门店!$S:$S,$G1583,通讯通路门店!$J:$J,"VIVO体验店")</f>
        <v>0</v>
      </c>
      <c r="BE1583" s="99">
        <f>SUMIFS(通讯通路门店!$AB:$AB,通讯通路门店!$S:$S,$G1583,通讯通路门店!$J:$J,"OPPO体验店")</f>
        <v>0</v>
      </c>
      <c r="BF1583" s="99">
        <f>SUMIFS(通讯通路门店!$X:$X,通讯通路门店!$S:$S,$G1583,通讯通路门店!$J:$J,"华为授权体验店")+SUMIFS(通讯通路门店!$AA:$AA,通讯通路门店!$S:$S,$G1583,通讯通路门店!$J:$J,"华为堡垒店")</f>
        <v>0</v>
      </c>
      <c r="BG1583" s="99">
        <f>SUMIFS(通讯通路门店!$Y:$Y,通讯通路门店!$S:$S,$G1583,通讯通路门店!$J:$J,"小米体验店")</f>
        <v>0</v>
      </c>
      <c r="BH1583" s="99">
        <f>SUMIFS(通讯通路门店!$AA:$AA,通讯通路门店!$S:$S,$G1583,通讯通路门店!$J:$J,"苹果体验店")</f>
        <v>0</v>
      </c>
      <c r="BI1583" s="99">
        <f>SUMIFS(通讯通路门店!$K:$K,通讯通路门店!$S:$S,$G1583,通讯通路门店!$J:$J,"其他品牌专卖店")</f>
        <v>0</v>
      </c>
      <c r="BJ1583" s="99">
        <f>SUMIFS(通讯通路门店!$AC:$AC,通讯通路门店!$S:$S,$G1583)</f>
        <v>0</v>
      </c>
      <c r="BK1583" s="99">
        <f>SUMIFS(通讯通路门店!$AD:$AD,通讯通路门店!$S:$S,$G1583)</f>
        <v>0</v>
      </c>
      <c r="BL1583" s="99">
        <f>SUMIFS(通讯通路门店!$AE:$AE,通讯通路门店!$S:$S,$G1583)</f>
        <v>0</v>
      </c>
      <c r="BM1583" s="99">
        <f>SUMIFS(通讯通路门店!$AF:$AF,通讯通路门店!$S:$S,$G1583)</f>
        <v>0</v>
      </c>
      <c r="BN1583" s="99">
        <f>SUMIFS(通讯通路门店!$AG:$AG,通讯通路门店!$S:$S,$G1583)</f>
        <v>0</v>
      </c>
      <c r="BO1583" s="99">
        <f>SUMIFS(通讯通路门店!$AH:$AH,通讯通路门店!$S:$S,$G1583)</f>
        <v>0</v>
      </c>
      <c r="BP1583" s="99">
        <f>SUMIFS(通讯通路门店!$AI:$AI,通讯通路门店!$S:$S,$G1583)</f>
        <v>0</v>
      </c>
      <c r="BQ1583" s="83"/>
    </row>
    <row r="1584" spans="1:69">
      <c r="A1584" s="99" t="str">
        <f>IFERROR(_xlfn.XLOOKUP($G1584,通讯通路门店!$S$4:$S$993933,通讯通路门店!$A$4:$A$993933,0,0),"")</f>
        <v>海南省</v>
      </c>
      <c r="B1584" s="99" t="str">
        <f>IFERROR(_xlfn.XLOOKUP($G1584,通讯通路门店!$S$4:$S$993933,通讯通路门店!$B$4:$B$993933,0,0),"")</f>
        <v>乐东黎族自治县</v>
      </c>
      <c r="C1584" s="99" t="str">
        <f>IFERROR(_xlfn.XLOOKUP($G1584,通讯通路门店!$S$4:$S$993933,通讯通路门店!$C$4:$C$993933,0,0),"")</f>
        <v>乐东黎族自治县</v>
      </c>
      <c r="D1584" s="99" t="str">
        <f>IFERROR(_xlfn.XLOOKUP($G1584,通讯通路门店!$S$4:$S$993933,通讯通路门店!$D$4:$D$993933,0,0),"")</f>
        <v>万冲镇</v>
      </c>
      <c r="E1584" s="83"/>
      <c r="F1584" s="83"/>
      <c r="G1584" s="101"/>
      <c r="H1584" s="102">
        <f>IFERROR(_xlfn.XLOOKUP($G1584,通讯通路门店!$S$4:$S$993933,通讯通路门店!$R$4:$R$993933,0,0),"")</f>
        <v>0</v>
      </c>
      <c r="I1584" s="83"/>
      <c r="J1584" s="83"/>
      <c r="K1584" s="83"/>
      <c r="L1584" s="83"/>
      <c r="M1584" s="83"/>
      <c r="N1584" s="83"/>
      <c r="O1584" s="83"/>
      <c r="P1584" s="83"/>
      <c r="Q1584" s="83"/>
      <c r="R1584" s="83"/>
      <c r="S1584" s="83"/>
      <c r="T1584" s="83"/>
      <c r="U1584" s="99">
        <f>COUNTIF(通讯通路门店!$S:$S,$G1584)</f>
        <v>0</v>
      </c>
      <c r="V1584" s="99">
        <f>COUNTIFS(通讯通路门店!$S:$S,$G1584,通讯通路门店!$J:$J,"综合卖场")</f>
        <v>0</v>
      </c>
      <c r="W1584" s="99">
        <f>SUMIFS(通讯通路门店!$AJ:$AJ,通讯通路门店!$S:$S,通讯客户沙盘!$G1584)</f>
        <v>0</v>
      </c>
      <c r="X1584" s="99">
        <f t="shared" si="120"/>
        <v>0</v>
      </c>
      <c r="Y1584" s="99">
        <f>COUNTIFS(通讯通路门店!$S:$S,$G1584,通讯通路门店!$J:$J,"荣耀体验店")+COUNTIFS(通讯通路门店!$S:$S,$G1584,通讯通路门店!$J:$J,"荣耀授权专卖店")</f>
        <v>0</v>
      </c>
      <c r="Z1584" s="99">
        <f>COUNTIFS(通讯通路门店!$S:$S,$G1584,通讯通路门店!$J:$J,"VIVO体验店")</f>
        <v>0</v>
      </c>
      <c r="AA1584" s="99">
        <f>COUNTIFS(通讯通路门店!$S:$S,$G1584,通讯通路门店!$J:$J,"OPPO体验店")</f>
        <v>0</v>
      </c>
      <c r="AB1584" s="99">
        <f>COUNTIFS(通讯通路门店!$S:$S,$G1584,通讯通路门店!$J:$J,"华为授权体验店")+COUNTIFS(通讯通路门店!$S:$S,$G1584,通讯通路门店!$J:$J,"华为堡垒店")</f>
        <v>0</v>
      </c>
      <c r="AC1584" s="99">
        <f>COUNTIFS(通讯通路门店!$S:$S,$G1584,通讯通路门店!$J:$J,"小米体验店")</f>
        <v>0</v>
      </c>
      <c r="AD1584" s="99">
        <f>COUNTIFS(通讯通路门店!$S:$S,$G1584,通讯通路门店!$J:$J,"苹果体验店")</f>
        <v>0</v>
      </c>
      <c r="AE1584" s="99">
        <f>COUNTIFS(通讯通路门店!$S:$S,$G1584,通讯通路门店!$J:$J,"其他品牌专卖店")</f>
        <v>0</v>
      </c>
      <c r="AF1584" s="99">
        <f>SUMIFS(通讯通路门店!$BI:$BI,通讯通路门店!$S:$S,$G1584)</f>
        <v>0</v>
      </c>
      <c r="AG1584" s="99">
        <f>SUMIFS(通讯通路门店!$BH:$BH,通讯通路门店!$S:$S,$G1584)</f>
        <v>0</v>
      </c>
      <c r="AH1584" s="99">
        <f t="shared" si="121"/>
        <v>0</v>
      </c>
      <c r="AI1584" s="99">
        <f>SUMIFS(通讯通路门店!$BB:$BB,通讯通路门店!$S:$S,$G1584)</f>
        <v>0</v>
      </c>
      <c r="AJ1584" s="99">
        <f>SUMIFS(通讯通路门店!$BE:$BE,通讯通路门店!$S:$S,$G1584)</f>
        <v>0</v>
      </c>
      <c r="AK1584" s="99">
        <f>SUMIFS(通讯通路门店!$BG:$BG,通讯通路门店!$S:$S,$G1584)</f>
        <v>0</v>
      </c>
      <c r="AL1584" s="99">
        <f>SUMIFS(通讯通路门店!$BC:$BC,通讯通路门店!$S:$S,$G1584)</f>
        <v>0</v>
      </c>
      <c r="AM1584" s="99">
        <f>SUMIFS(通讯通路门店!$BD:$BD,通讯通路门店!$S:$S,$G1584)</f>
        <v>0</v>
      </c>
      <c r="AN1584" s="99">
        <f>SUMIFS(通讯通路门店!$BF:$BF,通讯通路门店!$S:$S,$G1584)</f>
        <v>0</v>
      </c>
      <c r="AO1584" s="99">
        <f t="shared" si="122"/>
        <v>0</v>
      </c>
      <c r="AP1584" s="99">
        <f>SUMIFS(通讯通路门店!$K:$K,通讯通路门店!$S:$S,$G1584)</f>
        <v>0</v>
      </c>
      <c r="AQ1584" s="83"/>
      <c r="AR1584" s="99">
        <f>SUMIFS(通讯通路门店!$T:$T,通讯通路门店!$S:$S,$G1584)</f>
        <v>0</v>
      </c>
      <c r="AS1584" s="99">
        <f>SUMIFS(通讯通路门店!$U:$U,通讯通路门店!$S:$S,$G1584)</f>
        <v>0</v>
      </c>
      <c r="AT1584" s="99">
        <f>SUMIFS(通讯通路门店!$V:$V,通讯通路门店!$S:$S,$G1584)</f>
        <v>0</v>
      </c>
      <c r="AU1584" s="99">
        <f>SUMIFS(通讯通路门店!$W:$W,通讯通路门店!$S:$S,$G1584)</f>
        <v>0</v>
      </c>
      <c r="AV1584" s="99">
        <f>SUMIFS(通讯通路门店!$Z:$Z,通讯通路门店!$S:$S,$G1584)</f>
        <v>0</v>
      </c>
      <c r="AW1584" s="99">
        <f>SUMIFS(通讯通路门店!$AB:$AB,通讯通路门店!$S:$S,$G1584)</f>
        <v>0</v>
      </c>
      <c r="AX1584" s="99">
        <f>SUMIFS(通讯通路门店!$X:$X,通讯通路门店!$S:$S,$G1584)</f>
        <v>0</v>
      </c>
      <c r="AY1584" s="99">
        <f>SUMIFS(通讯通路门店!$Y:$Y,通讯通路门店!$S:$S,$G1584)</f>
        <v>0</v>
      </c>
      <c r="AZ1584" s="99">
        <f>SUMIFS(通讯通路门店!$AA:$AA,通讯通路门店!$S:$S,$G1584)</f>
        <v>0</v>
      </c>
      <c r="BA1584" s="99">
        <f t="shared" si="123"/>
        <v>0</v>
      </c>
      <c r="BB1584" s="99">
        <f t="shared" si="124"/>
        <v>0</v>
      </c>
      <c r="BC1584" s="99">
        <f>SUMIFS(通讯通路门店!$W:$W,通讯通路门店!$S:$S,$G1584,通讯通路门店!$J:$J,"荣耀体验店")+SUMIFS(通讯通路门店!$W:$W,通讯通路门店!$S:$S,$G1584,通讯通路门店!$J:$J,"荣耀授权专卖店")</f>
        <v>0</v>
      </c>
      <c r="BD1584" s="99">
        <f>SUMIFS(通讯通路门店!$Z:$Z,通讯通路门店!$S:$S,$G1584,通讯通路门店!$J:$J,"VIVO体验店")</f>
        <v>0</v>
      </c>
      <c r="BE1584" s="99">
        <f>SUMIFS(通讯通路门店!$AB:$AB,通讯通路门店!$S:$S,$G1584,通讯通路门店!$J:$J,"OPPO体验店")</f>
        <v>0</v>
      </c>
      <c r="BF1584" s="99">
        <f>SUMIFS(通讯通路门店!$X:$X,通讯通路门店!$S:$S,$G1584,通讯通路门店!$J:$J,"华为授权体验店")+SUMIFS(通讯通路门店!$AA:$AA,通讯通路门店!$S:$S,$G1584,通讯通路门店!$J:$J,"华为堡垒店")</f>
        <v>0</v>
      </c>
      <c r="BG1584" s="99">
        <f>SUMIFS(通讯通路门店!$Y:$Y,通讯通路门店!$S:$S,$G1584,通讯通路门店!$J:$J,"小米体验店")</f>
        <v>0</v>
      </c>
      <c r="BH1584" s="99">
        <f>SUMIFS(通讯通路门店!$AA:$AA,通讯通路门店!$S:$S,$G1584,通讯通路门店!$J:$J,"苹果体验店")</f>
        <v>0</v>
      </c>
      <c r="BI1584" s="99">
        <f>SUMIFS(通讯通路门店!$K:$K,通讯通路门店!$S:$S,$G1584,通讯通路门店!$J:$J,"其他品牌专卖店")</f>
        <v>0</v>
      </c>
      <c r="BJ1584" s="99">
        <f>SUMIFS(通讯通路门店!$AC:$AC,通讯通路门店!$S:$S,$G1584)</f>
        <v>0</v>
      </c>
      <c r="BK1584" s="99">
        <f>SUMIFS(通讯通路门店!$AD:$AD,通讯通路门店!$S:$S,$G1584)</f>
        <v>0</v>
      </c>
      <c r="BL1584" s="99">
        <f>SUMIFS(通讯通路门店!$AE:$AE,通讯通路门店!$S:$S,$G1584)</f>
        <v>0</v>
      </c>
      <c r="BM1584" s="99">
        <f>SUMIFS(通讯通路门店!$AF:$AF,通讯通路门店!$S:$S,$G1584)</f>
        <v>0</v>
      </c>
      <c r="BN1584" s="99">
        <f>SUMIFS(通讯通路门店!$AG:$AG,通讯通路门店!$S:$S,$G1584)</f>
        <v>0</v>
      </c>
      <c r="BO1584" s="99">
        <f>SUMIFS(通讯通路门店!$AH:$AH,通讯通路门店!$S:$S,$G1584)</f>
        <v>0</v>
      </c>
      <c r="BP1584" s="99">
        <f>SUMIFS(通讯通路门店!$AI:$AI,通讯通路门店!$S:$S,$G1584)</f>
        <v>0</v>
      </c>
      <c r="BQ1584" s="83"/>
    </row>
    <row r="1585" spans="1:69">
      <c r="A1585" s="99" t="str">
        <f>IFERROR(_xlfn.XLOOKUP($G1585,通讯通路门店!$S$4:$S$993933,通讯通路门店!$A$4:$A$993933,0,0),"")</f>
        <v>海南省</v>
      </c>
      <c r="B1585" s="99" t="str">
        <f>IFERROR(_xlfn.XLOOKUP($G1585,通讯通路门店!$S$4:$S$993933,通讯通路门店!$B$4:$B$993933,0,0),"")</f>
        <v>乐东黎族自治县</v>
      </c>
      <c r="C1585" s="99" t="str">
        <f>IFERROR(_xlfn.XLOOKUP($G1585,通讯通路门店!$S$4:$S$993933,通讯通路门店!$C$4:$C$993933,0,0),"")</f>
        <v>乐东黎族自治县</v>
      </c>
      <c r="D1585" s="99" t="str">
        <f>IFERROR(_xlfn.XLOOKUP($G1585,通讯通路门店!$S$4:$S$993933,通讯通路门店!$D$4:$D$993933,0,0),"")</f>
        <v>万冲镇</v>
      </c>
      <c r="E1585" s="83"/>
      <c r="F1585" s="83"/>
      <c r="G1585" s="101"/>
      <c r="H1585" s="102">
        <f>IFERROR(_xlfn.XLOOKUP($G1585,通讯通路门店!$S$4:$S$993933,通讯通路门店!$R$4:$R$993933,0,0),"")</f>
        <v>0</v>
      </c>
      <c r="I1585" s="83"/>
      <c r="J1585" s="83"/>
      <c r="K1585" s="83"/>
      <c r="L1585" s="83"/>
      <c r="M1585" s="83"/>
      <c r="N1585" s="83"/>
      <c r="O1585" s="83"/>
      <c r="P1585" s="83"/>
      <c r="Q1585" s="83"/>
      <c r="R1585" s="83"/>
      <c r="S1585" s="83"/>
      <c r="T1585" s="83"/>
      <c r="U1585" s="99">
        <f>COUNTIF(通讯通路门店!$S:$S,$G1585)</f>
        <v>0</v>
      </c>
      <c r="V1585" s="99">
        <f>COUNTIFS(通讯通路门店!$S:$S,$G1585,通讯通路门店!$J:$J,"综合卖场")</f>
        <v>0</v>
      </c>
      <c r="W1585" s="99">
        <f>SUMIFS(通讯通路门店!$AJ:$AJ,通讯通路门店!$S:$S,通讯客户沙盘!$G1585)</f>
        <v>0</v>
      </c>
      <c r="X1585" s="99">
        <f t="shared" si="120"/>
        <v>0</v>
      </c>
      <c r="Y1585" s="99">
        <f>COUNTIFS(通讯通路门店!$S:$S,$G1585,通讯通路门店!$J:$J,"荣耀体验店")+COUNTIFS(通讯通路门店!$S:$S,$G1585,通讯通路门店!$J:$J,"荣耀授权专卖店")</f>
        <v>0</v>
      </c>
      <c r="Z1585" s="99">
        <f>COUNTIFS(通讯通路门店!$S:$S,$G1585,通讯通路门店!$J:$J,"VIVO体验店")</f>
        <v>0</v>
      </c>
      <c r="AA1585" s="99">
        <f>COUNTIFS(通讯通路门店!$S:$S,$G1585,通讯通路门店!$J:$J,"OPPO体验店")</f>
        <v>0</v>
      </c>
      <c r="AB1585" s="99">
        <f>COUNTIFS(通讯通路门店!$S:$S,$G1585,通讯通路门店!$J:$J,"华为授权体验店")+COUNTIFS(通讯通路门店!$S:$S,$G1585,通讯通路门店!$J:$J,"华为堡垒店")</f>
        <v>0</v>
      </c>
      <c r="AC1585" s="99">
        <f>COUNTIFS(通讯通路门店!$S:$S,$G1585,通讯通路门店!$J:$J,"小米体验店")</f>
        <v>0</v>
      </c>
      <c r="AD1585" s="99">
        <f>COUNTIFS(通讯通路门店!$S:$S,$G1585,通讯通路门店!$J:$J,"苹果体验店")</f>
        <v>0</v>
      </c>
      <c r="AE1585" s="99">
        <f>COUNTIFS(通讯通路门店!$S:$S,$G1585,通讯通路门店!$J:$J,"其他品牌专卖店")</f>
        <v>0</v>
      </c>
      <c r="AF1585" s="99">
        <f>SUMIFS(通讯通路门店!$BI:$BI,通讯通路门店!$S:$S,$G1585)</f>
        <v>0</v>
      </c>
      <c r="AG1585" s="99">
        <f>SUMIFS(通讯通路门店!$BH:$BH,通讯通路门店!$S:$S,$G1585)</f>
        <v>0</v>
      </c>
      <c r="AH1585" s="99">
        <f t="shared" si="121"/>
        <v>0</v>
      </c>
      <c r="AI1585" s="99">
        <f>SUMIFS(通讯通路门店!$BB:$BB,通讯通路门店!$S:$S,$G1585)</f>
        <v>0</v>
      </c>
      <c r="AJ1585" s="99">
        <f>SUMIFS(通讯通路门店!$BE:$BE,通讯通路门店!$S:$S,$G1585)</f>
        <v>0</v>
      </c>
      <c r="AK1585" s="99">
        <f>SUMIFS(通讯通路门店!$BG:$BG,通讯通路门店!$S:$S,$G1585)</f>
        <v>0</v>
      </c>
      <c r="AL1585" s="99">
        <f>SUMIFS(通讯通路门店!$BC:$BC,通讯通路门店!$S:$S,$G1585)</f>
        <v>0</v>
      </c>
      <c r="AM1585" s="99">
        <f>SUMIFS(通讯通路门店!$BD:$BD,通讯通路门店!$S:$S,$G1585)</f>
        <v>0</v>
      </c>
      <c r="AN1585" s="99">
        <f>SUMIFS(通讯通路门店!$BF:$BF,通讯通路门店!$S:$S,$G1585)</f>
        <v>0</v>
      </c>
      <c r="AO1585" s="99">
        <f t="shared" si="122"/>
        <v>0</v>
      </c>
      <c r="AP1585" s="99">
        <f>SUMIFS(通讯通路门店!$K:$K,通讯通路门店!$S:$S,$G1585)</f>
        <v>0</v>
      </c>
      <c r="AQ1585" s="83"/>
      <c r="AR1585" s="99">
        <f>SUMIFS(通讯通路门店!$T:$T,通讯通路门店!$S:$S,$G1585)</f>
        <v>0</v>
      </c>
      <c r="AS1585" s="99">
        <f>SUMIFS(通讯通路门店!$U:$U,通讯通路门店!$S:$S,$G1585)</f>
        <v>0</v>
      </c>
      <c r="AT1585" s="99">
        <f>SUMIFS(通讯通路门店!$V:$V,通讯通路门店!$S:$S,$G1585)</f>
        <v>0</v>
      </c>
      <c r="AU1585" s="99">
        <f>SUMIFS(通讯通路门店!$W:$W,通讯通路门店!$S:$S,$G1585)</f>
        <v>0</v>
      </c>
      <c r="AV1585" s="99">
        <f>SUMIFS(通讯通路门店!$Z:$Z,通讯通路门店!$S:$S,$G1585)</f>
        <v>0</v>
      </c>
      <c r="AW1585" s="99">
        <f>SUMIFS(通讯通路门店!$AB:$AB,通讯通路门店!$S:$S,$G1585)</f>
        <v>0</v>
      </c>
      <c r="AX1585" s="99">
        <f>SUMIFS(通讯通路门店!$X:$X,通讯通路门店!$S:$S,$G1585)</f>
        <v>0</v>
      </c>
      <c r="AY1585" s="99">
        <f>SUMIFS(通讯通路门店!$Y:$Y,通讯通路门店!$S:$S,$G1585)</f>
        <v>0</v>
      </c>
      <c r="AZ1585" s="99">
        <f>SUMIFS(通讯通路门店!$AA:$AA,通讯通路门店!$S:$S,$G1585)</f>
        <v>0</v>
      </c>
      <c r="BA1585" s="99">
        <f t="shared" si="123"/>
        <v>0</v>
      </c>
      <c r="BB1585" s="99">
        <f t="shared" si="124"/>
        <v>0</v>
      </c>
      <c r="BC1585" s="99">
        <f>SUMIFS(通讯通路门店!$W:$W,通讯通路门店!$S:$S,$G1585,通讯通路门店!$J:$J,"荣耀体验店")+SUMIFS(通讯通路门店!$W:$W,通讯通路门店!$S:$S,$G1585,通讯通路门店!$J:$J,"荣耀授权专卖店")</f>
        <v>0</v>
      </c>
      <c r="BD1585" s="99">
        <f>SUMIFS(通讯通路门店!$Z:$Z,通讯通路门店!$S:$S,$G1585,通讯通路门店!$J:$J,"VIVO体验店")</f>
        <v>0</v>
      </c>
      <c r="BE1585" s="99">
        <f>SUMIFS(通讯通路门店!$AB:$AB,通讯通路门店!$S:$S,$G1585,通讯通路门店!$J:$J,"OPPO体验店")</f>
        <v>0</v>
      </c>
      <c r="BF1585" s="99">
        <f>SUMIFS(通讯通路门店!$X:$X,通讯通路门店!$S:$S,$G1585,通讯通路门店!$J:$J,"华为授权体验店")+SUMIFS(通讯通路门店!$AA:$AA,通讯通路门店!$S:$S,$G1585,通讯通路门店!$J:$J,"华为堡垒店")</f>
        <v>0</v>
      </c>
      <c r="BG1585" s="99">
        <f>SUMIFS(通讯通路门店!$Y:$Y,通讯通路门店!$S:$S,$G1585,通讯通路门店!$J:$J,"小米体验店")</f>
        <v>0</v>
      </c>
      <c r="BH1585" s="99">
        <f>SUMIFS(通讯通路门店!$AA:$AA,通讯通路门店!$S:$S,$G1585,通讯通路门店!$J:$J,"苹果体验店")</f>
        <v>0</v>
      </c>
      <c r="BI1585" s="99">
        <f>SUMIFS(通讯通路门店!$K:$K,通讯通路门店!$S:$S,$G1585,通讯通路门店!$J:$J,"其他品牌专卖店")</f>
        <v>0</v>
      </c>
      <c r="BJ1585" s="99">
        <f>SUMIFS(通讯通路门店!$AC:$AC,通讯通路门店!$S:$S,$G1585)</f>
        <v>0</v>
      </c>
      <c r="BK1585" s="99">
        <f>SUMIFS(通讯通路门店!$AD:$AD,通讯通路门店!$S:$S,$G1585)</f>
        <v>0</v>
      </c>
      <c r="BL1585" s="99">
        <f>SUMIFS(通讯通路门店!$AE:$AE,通讯通路门店!$S:$S,$G1585)</f>
        <v>0</v>
      </c>
      <c r="BM1585" s="99">
        <f>SUMIFS(通讯通路门店!$AF:$AF,通讯通路门店!$S:$S,$G1585)</f>
        <v>0</v>
      </c>
      <c r="BN1585" s="99">
        <f>SUMIFS(通讯通路门店!$AG:$AG,通讯通路门店!$S:$S,$G1585)</f>
        <v>0</v>
      </c>
      <c r="BO1585" s="99">
        <f>SUMIFS(通讯通路门店!$AH:$AH,通讯通路门店!$S:$S,$G1585)</f>
        <v>0</v>
      </c>
      <c r="BP1585" s="99">
        <f>SUMIFS(通讯通路门店!$AI:$AI,通讯通路门店!$S:$S,$G1585)</f>
        <v>0</v>
      </c>
      <c r="BQ1585" s="83"/>
    </row>
    <row r="1586" spans="1:69">
      <c r="A1586" s="99" t="str">
        <f>IFERROR(_xlfn.XLOOKUP($G1586,通讯通路门店!$S$4:$S$993933,通讯通路门店!$A$4:$A$993933,0,0),"")</f>
        <v>海南省</v>
      </c>
      <c r="B1586" s="99" t="str">
        <f>IFERROR(_xlfn.XLOOKUP($G1586,通讯通路门店!$S$4:$S$993933,通讯通路门店!$B$4:$B$993933,0,0),"")</f>
        <v>乐东黎族自治县</v>
      </c>
      <c r="C1586" s="99" t="str">
        <f>IFERROR(_xlfn.XLOOKUP($G1586,通讯通路门店!$S$4:$S$993933,通讯通路门店!$C$4:$C$993933,0,0),"")</f>
        <v>乐东黎族自治县</v>
      </c>
      <c r="D1586" s="99" t="str">
        <f>IFERROR(_xlfn.XLOOKUP($G1586,通讯通路门店!$S$4:$S$993933,通讯通路门店!$D$4:$D$993933,0,0),"")</f>
        <v>万冲镇</v>
      </c>
      <c r="E1586" s="83"/>
      <c r="F1586" s="83"/>
      <c r="G1586" s="101"/>
      <c r="H1586" s="102">
        <f>IFERROR(_xlfn.XLOOKUP($G1586,通讯通路门店!$S$4:$S$993933,通讯通路门店!$R$4:$R$993933,0,0),"")</f>
        <v>0</v>
      </c>
      <c r="I1586" s="83"/>
      <c r="J1586" s="83"/>
      <c r="K1586" s="83"/>
      <c r="L1586" s="83"/>
      <c r="M1586" s="83"/>
      <c r="N1586" s="83"/>
      <c r="O1586" s="83"/>
      <c r="P1586" s="83"/>
      <c r="Q1586" s="83"/>
      <c r="R1586" s="83"/>
      <c r="S1586" s="83"/>
      <c r="T1586" s="83"/>
      <c r="U1586" s="99">
        <f>COUNTIF(通讯通路门店!$S:$S,$G1586)</f>
        <v>0</v>
      </c>
      <c r="V1586" s="99">
        <f>COUNTIFS(通讯通路门店!$S:$S,$G1586,通讯通路门店!$J:$J,"综合卖场")</f>
        <v>0</v>
      </c>
      <c r="W1586" s="99">
        <f>SUMIFS(通讯通路门店!$AJ:$AJ,通讯通路门店!$S:$S,通讯客户沙盘!$G1586)</f>
        <v>0</v>
      </c>
      <c r="X1586" s="99">
        <f t="shared" si="120"/>
        <v>0</v>
      </c>
      <c r="Y1586" s="99">
        <f>COUNTIFS(通讯通路门店!$S:$S,$G1586,通讯通路门店!$J:$J,"荣耀体验店")+COUNTIFS(通讯通路门店!$S:$S,$G1586,通讯通路门店!$J:$J,"荣耀授权专卖店")</f>
        <v>0</v>
      </c>
      <c r="Z1586" s="99">
        <f>COUNTIFS(通讯通路门店!$S:$S,$G1586,通讯通路门店!$J:$J,"VIVO体验店")</f>
        <v>0</v>
      </c>
      <c r="AA1586" s="99">
        <f>COUNTIFS(通讯通路门店!$S:$S,$G1586,通讯通路门店!$J:$J,"OPPO体验店")</f>
        <v>0</v>
      </c>
      <c r="AB1586" s="99">
        <f>COUNTIFS(通讯通路门店!$S:$S,$G1586,通讯通路门店!$J:$J,"华为授权体验店")+COUNTIFS(通讯通路门店!$S:$S,$G1586,通讯通路门店!$J:$J,"华为堡垒店")</f>
        <v>0</v>
      </c>
      <c r="AC1586" s="99">
        <f>COUNTIFS(通讯通路门店!$S:$S,$G1586,通讯通路门店!$J:$J,"小米体验店")</f>
        <v>0</v>
      </c>
      <c r="AD1586" s="99">
        <f>COUNTIFS(通讯通路门店!$S:$S,$G1586,通讯通路门店!$J:$J,"苹果体验店")</f>
        <v>0</v>
      </c>
      <c r="AE1586" s="99">
        <f>COUNTIFS(通讯通路门店!$S:$S,$G1586,通讯通路门店!$J:$J,"其他品牌专卖店")</f>
        <v>0</v>
      </c>
      <c r="AF1586" s="99">
        <f>SUMIFS(通讯通路门店!$BI:$BI,通讯通路门店!$S:$S,$G1586)</f>
        <v>0</v>
      </c>
      <c r="AG1586" s="99">
        <f>SUMIFS(通讯通路门店!$BH:$BH,通讯通路门店!$S:$S,$G1586)</f>
        <v>0</v>
      </c>
      <c r="AH1586" s="99">
        <f t="shared" si="121"/>
        <v>0</v>
      </c>
      <c r="AI1586" s="99">
        <f>SUMIFS(通讯通路门店!$BB:$BB,通讯通路门店!$S:$S,$G1586)</f>
        <v>0</v>
      </c>
      <c r="AJ1586" s="99">
        <f>SUMIFS(通讯通路门店!$BE:$BE,通讯通路门店!$S:$S,$G1586)</f>
        <v>0</v>
      </c>
      <c r="AK1586" s="99">
        <f>SUMIFS(通讯通路门店!$BG:$BG,通讯通路门店!$S:$S,$G1586)</f>
        <v>0</v>
      </c>
      <c r="AL1586" s="99">
        <f>SUMIFS(通讯通路门店!$BC:$BC,通讯通路门店!$S:$S,$G1586)</f>
        <v>0</v>
      </c>
      <c r="AM1586" s="99">
        <f>SUMIFS(通讯通路门店!$BD:$BD,通讯通路门店!$S:$S,$G1586)</f>
        <v>0</v>
      </c>
      <c r="AN1586" s="99">
        <f>SUMIFS(通讯通路门店!$BF:$BF,通讯通路门店!$S:$S,$G1586)</f>
        <v>0</v>
      </c>
      <c r="AO1586" s="99">
        <f t="shared" si="122"/>
        <v>0</v>
      </c>
      <c r="AP1586" s="99">
        <f>SUMIFS(通讯通路门店!$K:$K,通讯通路门店!$S:$S,$G1586)</f>
        <v>0</v>
      </c>
      <c r="AQ1586" s="83"/>
      <c r="AR1586" s="99">
        <f>SUMIFS(通讯通路门店!$T:$T,通讯通路门店!$S:$S,$G1586)</f>
        <v>0</v>
      </c>
      <c r="AS1586" s="99">
        <f>SUMIFS(通讯通路门店!$U:$U,通讯通路门店!$S:$S,$G1586)</f>
        <v>0</v>
      </c>
      <c r="AT1586" s="99">
        <f>SUMIFS(通讯通路门店!$V:$V,通讯通路门店!$S:$S,$G1586)</f>
        <v>0</v>
      </c>
      <c r="AU1586" s="99">
        <f>SUMIFS(通讯通路门店!$W:$W,通讯通路门店!$S:$S,$G1586)</f>
        <v>0</v>
      </c>
      <c r="AV1586" s="99">
        <f>SUMIFS(通讯通路门店!$Z:$Z,通讯通路门店!$S:$S,$G1586)</f>
        <v>0</v>
      </c>
      <c r="AW1586" s="99">
        <f>SUMIFS(通讯通路门店!$AB:$AB,通讯通路门店!$S:$S,$G1586)</f>
        <v>0</v>
      </c>
      <c r="AX1586" s="99">
        <f>SUMIFS(通讯通路门店!$X:$X,通讯通路门店!$S:$S,$G1586)</f>
        <v>0</v>
      </c>
      <c r="AY1586" s="99">
        <f>SUMIFS(通讯通路门店!$Y:$Y,通讯通路门店!$S:$S,$G1586)</f>
        <v>0</v>
      </c>
      <c r="AZ1586" s="99">
        <f>SUMIFS(通讯通路门店!$AA:$AA,通讯通路门店!$S:$S,$G1586)</f>
        <v>0</v>
      </c>
      <c r="BA1586" s="99">
        <f t="shared" si="123"/>
        <v>0</v>
      </c>
      <c r="BB1586" s="99">
        <f t="shared" si="124"/>
        <v>0</v>
      </c>
      <c r="BC1586" s="99">
        <f>SUMIFS(通讯通路门店!$W:$W,通讯通路门店!$S:$S,$G1586,通讯通路门店!$J:$J,"荣耀体验店")+SUMIFS(通讯通路门店!$W:$W,通讯通路门店!$S:$S,$G1586,通讯通路门店!$J:$J,"荣耀授权专卖店")</f>
        <v>0</v>
      </c>
      <c r="BD1586" s="99">
        <f>SUMIFS(通讯通路门店!$Z:$Z,通讯通路门店!$S:$S,$G1586,通讯通路门店!$J:$J,"VIVO体验店")</f>
        <v>0</v>
      </c>
      <c r="BE1586" s="99">
        <f>SUMIFS(通讯通路门店!$AB:$AB,通讯通路门店!$S:$S,$G1586,通讯通路门店!$J:$J,"OPPO体验店")</f>
        <v>0</v>
      </c>
      <c r="BF1586" s="99">
        <f>SUMIFS(通讯通路门店!$X:$X,通讯通路门店!$S:$S,$G1586,通讯通路门店!$J:$J,"华为授权体验店")+SUMIFS(通讯通路门店!$AA:$AA,通讯通路门店!$S:$S,$G1586,通讯通路门店!$J:$J,"华为堡垒店")</f>
        <v>0</v>
      </c>
      <c r="BG1586" s="99">
        <f>SUMIFS(通讯通路门店!$Y:$Y,通讯通路门店!$S:$S,$G1586,通讯通路门店!$J:$J,"小米体验店")</f>
        <v>0</v>
      </c>
      <c r="BH1586" s="99">
        <f>SUMIFS(通讯通路门店!$AA:$AA,通讯通路门店!$S:$S,$G1586,通讯通路门店!$J:$J,"苹果体验店")</f>
        <v>0</v>
      </c>
      <c r="BI1586" s="99">
        <f>SUMIFS(通讯通路门店!$K:$K,通讯通路门店!$S:$S,$G1586,通讯通路门店!$J:$J,"其他品牌专卖店")</f>
        <v>0</v>
      </c>
      <c r="BJ1586" s="99">
        <f>SUMIFS(通讯通路门店!$AC:$AC,通讯通路门店!$S:$S,$G1586)</f>
        <v>0</v>
      </c>
      <c r="BK1586" s="99">
        <f>SUMIFS(通讯通路门店!$AD:$AD,通讯通路门店!$S:$S,$G1586)</f>
        <v>0</v>
      </c>
      <c r="BL1586" s="99">
        <f>SUMIFS(通讯通路门店!$AE:$AE,通讯通路门店!$S:$S,$G1586)</f>
        <v>0</v>
      </c>
      <c r="BM1586" s="99">
        <f>SUMIFS(通讯通路门店!$AF:$AF,通讯通路门店!$S:$S,$G1586)</f>
        <v>0</v>
      </c>
      <c r="BN1586" s="99">
        <f>SUMIFS(通讯通路门店!$AG:$AG,通讯通路门店!$S:$S,$G1586)</f>
        <v>0</v>
      </c>
      <c r="BO1586" s="99">
        <f>SUMIFS(通讯通路门店!$AH:$AH,通讯通路门店!$S:$S,$G1586)</f>
        <v>0</v>
      </c>
      <c r="BP1586" s="99">
        <f>SUMIFS(通讯通路门店!$AI:$AI,通讯通路门店!$S:$S,$G1586)</f>
        <v>0</v>
      </c>
      <c r="BQ1586" s="83"/>
    </row>
    <row r="1587" spans="1:69">
      <c r="A1587" s="99" t="str">
        <f>IFERROR(_xlfn.XLOOKUP($G1587,通讯通路门店!$S$4:$S$993933,通讯通路门店!$A$4:$A$993933,0,0),"")</f>
        <v>海南省</v>
      </c>
      <c r="B1587" s="99" t="str">
        <f>IFERROR(_xlfn.XLOOKUP($G1587,通讯通路门店!$S$4:$S$993933,通讯通路门店!$B$4:$B$993933,0,0),"")</f>
        <v>乐东黎族自治县</v>
      </c>
      <c r="C1587" s="99" t="str">
        <f>IFERROR(_xlfn.XLOOKUP($G1587,通讯通路门店!$S$4:$S$993933,通讯通路门店!$C$4:$C$993933,0,0),"")</f>
        <v>乐东黎族自治县</v>
      </c>
      <c r="D1587" s="99" t="str">
        <f>IFERROR(_xlfn.XLOOKUP($G1587,通讯通路门店!$S$4:$S$993933,通讯通路门店!$D$4:$D$993933,0,0),"")</f>
        <v>万冲镇</v>
      </c>
      <c r="E1587" s="83"/>
      <c r="F1587" s="83"/>
      <c r="G1587" s="101"/>
      <c r="H1587" s="102">
        <f>IFERROR(_xlfn.XLOOKUP($G1587,通讯通路门店!$S$4:$S$993933,通讯通路门店!$R$4:$R$993933,0,0),"")</f>
        <v>0</v>
      </c>
      <c r="I1587" s="83"/>
      <c r="J1587" s="83"/>
      <c r="K1587" s="83"/>
      <c r="L1587" s="83"/>
      <c r="M1587" s="83"/>
      <c r="N1587" s="83"/>
      <c r="O1587" s="83"/>
      <c r="P1587" s="83"/>
      <c r="Q1587" s="83"/>
      <c r="R1587" s="83"/>
      <c r="S1587" s="83"/>
      <c r="T1587" s="83"/>
      <c r="U1587" s="99">
        <f>COUNTIF(通讯通路门店!$S:$S,$G1587)</f>
        <v>0</v>
      </c>
      <c r="V1587" s="99">
        <f>COUNTIFS(通讯通路门店!$S:$S,$G1587,通讯通路门店!$J:$J,"综合卖场")</f>
        <v>0</v>
      </c>
      <c r="W1587" s="99">
        <f>SUMIFS(通讯通路门店!$AJ:$AJ,通讯通路门店!$S:$S,通讯客户沙盘!$G1587)</f>
        <v>0</v>
      </c>
      <c r="X1587" s="99">
        <f t="shared" si="120"/>
        <v>0</v>
      </c>
      <c r="Y1587" s="99">
        <f>COUNTIFS(通讯通路门店!$S:$S,$G1587,通讯通路门店!$J:$J,"荣耀体验店")+COUNTIFS(通讯通路门店!$S:$S,$G1587,通讯通路门店!$J:$J,"荣耀授权专卖店")</f>
        <v>0</v>
      </c>
      <c r="Z1587" s="99">
        <f>COUNTIFS(通讯通路门店!$S:$S,$G1587,通讯通路门店!$J:$J,"VIVO体验店")</f>
        <v>0</v>
      </c>
      <c r="AA1587" s="99">
        <f>COUNTIFS(通讯通路门店!$S:$S,$G1587,通讯通路门店!$J:$J,"OPPO体验店")</f>
        <v>0</v>
      </c>
      <c r="AB1587" s="99">
        <f>COUNTIFS(通讯通路门店!$S:$S,$G1587,通讯通路门店!$J:$J,"华为授权体验店")+COUNTIFS(通讯通路门店!$S:$S,$G1587,通讯通路门店!$J:$J,"华为堡垒店")</f>
        <v>0</v>
      </c>
      <c r="AC1587" s="99">
        <f>COUNTIFS(通讯通路门店!$S:$S,$G1587,通讯通路门店!$J:$J,"小米体验店")</f>
        <v>0</v>
      </c>
      <c r="AD1587" s="99">
        <f>COUNTIFS(通讯通路门店!$S:$S,$G1587,通讯通路门店!$J:$J,"苹果体验店")</f>
        <v>0</v>
      </c>
      <c r="AE1587" s="99">
        <f>COUNTIFS(通讯通路门店!$S:$S,$G1587,通讯通路门店!$J:$J,"其他品牌专卖店")</f>
        <v>0</v>
      </c>
      <c r="AF1587" s="99">
        <f>SUMIFS(通讯通路门店!$BI:$BI,通讯通路门店!$S:$S,$G1587)</f>
        <v>0</v>
      </c>
      <c r="AG1587" s="99">
        <f>SUMIFS(通讯通路门店!$BH:$BH,通讯通路门店!$S:$S,$G1587)</f>
        <v>0</v>
      </c>
      <c r="AH1587" s="99">
        <f t="shared" si="121"/>
        <v>0</v>
      </c>
      <c r="AI1587" s="99">
        <f>SUMIFS(通讯通路门店!$BB:$BB,通讯通路门店!$S:$S,$G1587)</f>
        <v>0</v>
      </c>
      <c r="AJ1587" s="99">
        <f>SUMIFS(通讯通路门店!$BE:$BE,通讯通路门店!$S:$S,$G1587)</f>
        <v>0</v>
      </c>
      <c r="AK1587" s="99">
        <f>SUMIFS(通讯通路门店!$BG:$BG,通讯通路门店!$S:$S,$G1587)</f>
        <v>0</v>
      </c>
      <c r="AL1587" s="99">
        <f>SUMIFS(通讯通路门店!$BC:$BC,通讯通路门店!$S:$S,$G1587)</f>
        <v>0</v>
      </c>
      <c r="AM1587" s="99">
        <f>SUMIFS(通讯通路门店!$BD:$BD,通讯通路门店!$S:$S,$G1587)</f>
        <v>0</v>
      </c>
      <c r="AN1587" s="99">
        <f>SUMIFS(通讯通路门店!$BF:$BF,通讯通路门店!$S:$S,$G1587)</f>
        <v>0</v>
      </c>
      <c r="AO1587" s="99">
        <f t="shared" si="122"/>
        <v>0</v>
      </c>
      <c r="AP1587" s="99">
        <f>SUMIFS(通讯通路门店!$K:$K,通讯通路门店!$S:$S,$G1587)</f>
        <v>0</v>
      </c>
      <c r="AQ1587" s="83"/>
      <c r="AR1587" s="99">
        <f>SUMIFS(通讯通路门店!$T:$T,通讯通路门店!$S:$S,$G1587)</f>
        <v>0</v>
      </c>
      <c r="AS1587" s="99">
        <f>SUMIFS(通讯通路门店!$U:$U,通讯通路门店!$S:$S,$G1587)</f>
        <v>0</v>
      </c>
      <c r="AT1587" s="99">
        <f>SUMIFS(通讯通路门店!$V:$V,通讯通路门店!$S:$S,$G1587)</f>
        <v>0</v>
      </c>
      <c r="AU1587" s="99">
        <f>SUMIFS(通讯通路门店!$W:$W,通讯通路门店!$S:$S,$G1587)</f>
        <v>0</v>
      </c>
      <c r="AV1587" s="99">
        <f>SUMIFS(通讯通路门店!$Z:$Z,通讯通路门店!$S:$S,$G1587)</f>
        <v>0</v>
      </c>
      <c r="AW1587" s="99">
        <f>SUMIFS(通讯通路门店!$AB:$AB,通讯通路门店!$S:$S,$G1587)</f>
        <v>0</v>
      </c>
      <c r="AX1587" s="99">
        <f>SUMIFS(通讯通路门店!$X:$X,通讯通路门店!$S:$S,$G1587)</f>
        <v>0</v>
      </c>
      <c r="AY1587" s="99">
        <f>SUMIFS(通讯通路门店!$Y:$Y,通讯通路门店!$S:$S,$G1587)</f>
        <v>0</v>
      </c>
      <c r="AZ1587" s="99">
        <f>SUMIFS(通讯通路门店!$AA:$AA,通讯通路门店!$S:$S,$G1587)</f>
        <v>0</v>
      </c>
      <c r="BA1587" s="99">
        <f t="shared" si="123"/>
        <v>0</v>
      </c>
      <c r="BB1587" s="99">
        <f t="shared" si="124"/>
        <v>0</v>
      </c>
      <c r="BC1587" s="99">
        <f>SUMIFS(通讯通路门店!$W:$W,通讯通路门店!$S:$S,$G1587,通讯通路门店!$J:$J,"荣耀体验店")+SUMIFS(通讯通路门店!$W:$W,通讯通路门店!$S:$S,$G1587,通讯通路门店!$J:$J,"荣耀授权专卖店")</f>
        <v>0</v>
      </c>
      <c r="BD1587" s="99">
        <f>SUMIFS(通讯通路门店!$Z:$Z,通讯通路门店!$S:$S,$G1587,通讯通路门店!$J:$J,"VIVO体验店")</f>
        <v>0</v>
      </c>
      <c r="BE1587" s="99">
        <f>SUMIFS(通讯通路门店!$AB:$AB,通讯通路门店!$S:$S,$G1587,通讯通路门店!$J:$J,"OPPO体验店")</f>
        <v>0</v>
      </c>
      <c r="BF1587" s="99">
        <f>SUMIFS(通讯通路门店!$X:$X,通讯通路门店!$S:$S,$G1587,通讯通路门店!$J:$J,"华为授权体验店")+SUMIFS(通讯通路门店!$AA:$AA,通讯通路门店!$S:$S,$G1587,通讯通路门店!$J:$J,"华为堡垒店")</f>
        <v>0</v>
      </c>
      <c r="BG1587" s="99">
        <f>SUMIFS(通讯通路门店!$Y:$Y,通讯通路门店!$S:$S,$G1587,通讯通路门店!$J:$J,"小米体验店")</f>
        <v>0</v>
      </c>
      <c r="BH1587" s="99">
        <f>SUMIFS(通讯通路门店!$AA:$AA,通讯通路门店!$S:$S,$G1587,通讯通路门店!$J:$J,"苹果体验店")</f>
        <v>0</v>
      </c>
      <c r="BI1587" s="99">
        <f>SUMIFS(通讯通路门店!$K:$K,通讯通路门店!$S:$S,$G1587,通讯通路门店!$J:$J,"其他品牌专卖店")</f>
        <v>0</v>
      </c>
      <c r="BJ1587" s="99">
        <f>SUMIFS(通讯通路门店!$AC:$AC,通讯通路门店!$S:$S,$G1587)</f>
        <v>0</v>
      </c>
      <c r="BK1587" s="99">
        <f>SUMIFS(通讯通路门店!$AD:$AD,通讯通路门店!$S:$S,$G1587)</f>
        <v>0</v>
      </c>
      <c r="BL1587" s="99">
        <f>SUMIFS(通讯通路门店!$AE:$AE,通讯通路门店!$S:$S,$G1587)</f>
        <v>0</v>
      </c>
      <c r="BM1587" s="99">
        <f>SUMIFS(通讯通路门店!$AF:$AF,通讯通路门店!$S:$S,$G1587)</f>
        <v>0</v>
      </c>
      <c r="BN1587" s="99">
        <f>SUMIFS(通讯通路门店!$AG:$AG,通讯通路门店!$S:$S,$G1587)</f>
        <v>0</v>
      </c>
      <c r="BO1587" s="99">
        <f>SUMIFS(通讯通路门店!$AH:$AH,通讯通路门店!$S:$S,$G1587)</f>
        <v>0</v>
      </c>
      <c r="BP1587" s="99">
        <f>SUMIFS(通讯通路门店!$AI:$AI,通讯通路门店!$S:$S,$G1587)</f>
        <v>0</v>
      </c>
      <c r="BQ1587" s="83"/>
    </row>
    <row r="1588" spans="1:69">
      <c r="A1588" s="99" t="str">
        <f>IFERROR(_xlfn.XLOOKUP($G1588,通讯通路门店!$S$4:$S$993933,通讯通路门店!$A$4:$A$993933,0,0),"")</f>
        <v>海南省</v>
      </c>
      <c r="B1588" s="99" t="str">
        <f>IFERROR(_xlfn.XLOOKUP($G1588,通讯通路门店!$S$4:$S$993933,通讯通路门店!$B$4:$B$993933,0,0),"")</f>
        <v>乐东黎族自治县</v>
      </c>
      <c r="C1588" s="99" t="str">
        <f>IFERROR(_xlfn.XLOOKUP($G1588,通讯通路门店!$S$4:$S$993933,通讯通路门店!$C$4:$C$993933,0,0),"")</f>
        <v>乐东黎族自治县</v>
      </c>
      <c r="D1588" s="99" t="str">
        <f>IFERROR(_xlfn.XLOOKUP($G1588,通讯通路门店!$S$4:$S$993933,通讯通路门店!$D$4:$D$993933,0,0),"")</f>
        <v>万冲镇</v>
      </c>
      <c r="E1588" s="83"/>
      <c r="F1588" s="83"/>
      <c r="G1588" s="101"/>
      <c r="H1588" s="102">
        <f>IFERROR(_xlfn.XLOOKUP($G1588,通讯通路门店!$S$4:$S$993933,通讯通路门店!$R$4:$R$993933,0,0),"")</f>
        <v>0</v>
      </c>
      <c r="I1588" s="83"/>
      <c r="J1588" s="83"/>
      <c r="K1588" s="83"/>
      <c r="L1588" s="83"/>
      <c r="M1588" s="83"/>
      <c r="N1588" s="83"/>
      <c r="O1588" s="83"/>
      <c r="P1588" s="83"/>
      <c r="Q1588" s="83"/>
      <c r="R1588" s="83"/>
      <c r="S1588" s="83"/>
      <c r="T1588" s="83"/>
      <c r="U1588" s="99">
        <f>COUNTIF(通讯通路门店!$S:$S,$G1588)</f>
        <v>0</v>
      </c>
      <c r="V1588" s="99">
        <f>COUNTIFS(通讯通路门店!$S:$S,$G1588,通讯通路门店!$J:$J,"综合卖场")</f>
        <v>0</v>
      </c>
      <c r="W1588" s="99">
        <f>SUMIFS(通讯通路门店!$AJ:$AJ,通讯通路门店!$S:$S,通讯客户沙盘!$G1588)</f>
        <v>0</v>
      </c>
      <c r="X1588" s="99">
        <f t="shared" si="120"/>
        <v>0</v>
      </c>
      <c r="Y1588" s="99">
        <f>COUNTIFS(通讯通路门店!$S:$S,$G1588,通讯通路门店!$J:$J,"荣耀体验店")+COUNTIFS(通讯通路门店!$S:$S,$G1588,通讯通路门店!$J:$J,"荣耀授权专卖店")</f>
        <v>0</v>
      </c>
      <c r="Z1588" s="99">
        <f>COUNTIFS(通讯通路门店!$S:$S,$G1588,通讯通路门店!$J:$J,"VIVO体验店")</f>
        <v>0</v>
      </c>
      <c r="AA1588" s="99">
        <f>COUNTIFS(通讯通路门店!$S:$S,$G1588,通讯通路门店!$J:$J,"OPPO体验店")</f>
        <v>0</v>
      </c>
      <c r="AB1588" s="99">
        <f>COUNTIFS(通讯通路门店!$S:$S,$G1588,通讯通路门店!$J:$J,"华为授权体验店")+COUNTIFS(通讯通路门店!$S:$S,$G1588,通讯通路门店!$J:$J,"华为堡垒店")</f>
        <v>0</v>
      </c>
      <c r="AC1588" s="99">
        <f>COUNTIFS(通讯通路门店!$S:$S,$G1588,通讯通路门店!$J:$J,"小米体验店")</f>
        <v>0</v>
      </c>
      <c r="AD1588" s="99">
        <f>COUNTIFS(通讯通路门店!$S:$S,$G1588,通讯通路门店!$J:$J,"苹果体验店")</f>
        <v>0</v>
      </c>
      <c r="AE1588" s="99">
        <f>COUNTIFS(通讯通路门店!$S:$S,$G1588,通讯通路门店!$J:$J,"其他品牌专卖店")</f>
        <v>0</v>
      </c>
      <c r="AF1588" s="99">
        <f>SUMIFS(通讯通路门店!$BI:$BI,通讯通路门店!$S:$S,$G1588)</f>
        <v>0</v>
      </c>
      <c r="AG1588" s="99">
        <f>SUMIFS(通讯通路门店!$BH:$BH,通讯通路门店!$S:$S,$G1588)</f>
        <v>0</v>
      </c>
      <c r="AH1588" s="99">
        <f t="shared" si="121"/>
        <v>0</v>
      </c>
      <c r="AI1588" s="99">
        <f>SUMIFS(通讯通路门店!$BB:$BB,通讯通路门店!$S:$S,$G1588)</f>
        <v>0</v>
      </c>
      <c r="AJ1588" s="99">
        <f>SUMIFS(通讯通路门店!$BE:$BE,通讯通路门店!$S:$S,$G1588)</f>
        <v>0</v>
      </c>
      <c r="AK1588" s="99">
        <f>SUMIFS(通讯通路门店!$BG:$BG,通讯通路门店!$S:$S,$G1588)</f>
        <v>0</v>
      </c>
      <c r="AL1588" s="99">
        <f>SUMIFS(通讯通路门店!$BC:$BC,通讯通路门店!$S:$S,$G1588)</f>
        <v>0</v>
      </c>
      <c r="AM1588" s="99">
        <f>SUMIFS(通讯通路门店!$BD:$BD,通讯通路门店!$S:$S,$G1588)</f>
        <v>0</v>
      </c>
      <c r="AN1588" s="99">
        <f>SUMIFS(通讯通路门店!$BF:$BF,通讯通路门店!$S:$S,$G1588)</f>
        <v>0</v>
      </c>
      <c r="AO1588" s="99">
        <f t="shared" si="122"/>
        <v>0</v>
      </c>
      <c r="AP1588" s="99">
        <f>SUMIFS(通讯通路门店!$K:$K,通讯通路门店!$S:$S,$G1588)</f>
        <v>0</v>
      </c>
      <c r="AQ1588" s="83"/>
      <c r="AR1588" s="99">
        <f>SUMIFS(通讯通路门店!$T:$T,通讯通路门店!$S:$S,$G1588)</f>
        <v>0</v>
      </c>
      <c r="AS1588" s="99">
        <f>SUMIFS(通讯通路门店!$U:$U,通讯通路门店!$S:$S,$G1588)</f>
        <v>0</v>
      </c>
      <c r="AT1588" s="99">
        <f>SUMIFS(通讯通路门店!$V:$V,通讯通路门店!$S:$S,$G1588)</f>
        <v>0</v>
      </c>
      <c r="AU1588" s="99">
        <f>SUMIFS(通讯通路门店!$W:$W,通讯通路门店!$S:$S,$G1588)</f>
        <v>0</v>
      </c>
      <c r="AV1588" s="99">
        <f>SUMIFS(通讯通路门店!$Z:$Z,通讯通路门店!$S:$S,$G1588)</f>
        <v>0</v>
      </c>
      <c r="AW1588" s="99">
        <f>SUMIFS(通讯通路门店!$AB:$AB,通讯通路门店!$S:$S,$G1588)</f>
        <v>0</v>
      </c>
      <c r="AX1588" s="99">
        <f>SUMIFS(通讯通路门店!$X:$X,通讯通路门店!$S:$S,$G1588)</f>
        <v>0</v>
      </c>
      <c r="AY1588" s="99">
        <f>SUMIFS(通讯通路门店!$Y:$Y,通讯通路门店!$S:$S,$G1588)</f>
        <v>0</v>
      </c>
      <c r="AZ1588" s="99">
        <f>SUMIFS(通讯通路门店!$AA:$AA,通讯通路门店!$S:$S,$G1588)</f>
        <v>0</v>
      </c>
      <c r="BA1588" s="99">
        <f t="shared" si="123"/>
        <v>0</v>
      </c>
      <c r="BB1588" s="99">
        <f t="shared" si="124"/>
        <v>0</v>
      </c>
      <c r="BC1588" s="99">
        <f>SUMIFS(通讯通路门店!$W:$W,通讯通路门店!$S:$S,$G1588,通讯通路门店!$J:$J,"荣耀体验店")+SUMIFS(通讯通路门店!$W:$W,通讯通路门店!$S:$S,$G1588,通讯通路门店!$J:$J,"荣耀授权专卖店")</f>
        <v>0</v>
      </c>
      <c r="BD1588" s="99">
        <f>SUMIFS(通讯通路门店!$Z:$Z,通讯通路门店!$S:$S,$G1588,通讯通路门店!$J:$J,"VIVO体验店")</f>
        <v>0</v>
      </c>
      <c r="BE1588" s="99">
        <f>SUMIFS(通讯通路门店!$AB:$AB,通讯通路门店!$S:$S,$G1588,通讯通路门店!$J:$J,"OPPO体验店")</f>
        <v>0</v>
      </c>
      <c r="BF1588" s="99">
        <f>SUMIFS(通讯通路门店!$X:$X,通讯通路门店!$S:$S,$G1588,通讯通路门店!$J:$J,"华为授权体验店")+SUMIFS(通讯通路门店!$AA:$AA,通讯通路门店!$S:$S,$G1588,通讯通路门店!$J:$J,"华为堡垒店")</f>
        <v>0</v>
      </c>
      <c r="BG1588" s="99">
        <f>SUMIFS(通讯通路门店!$Y:$Y,通讯通路门店!$S:$S,$G1588,通讯通路门店!$J:$J,"小米体验店")</f>
        <v>0</v>
      </c>
      <c r="BH1588" s="99">
        <f>SUMIFS(通讯通路门店!$AA:$AA,通讯通路门店!$S:$S,$G1588,通讯通路门店!$J:$J,"苹果体验店")</f>
        <v>0</v>
      </c>
      <c r="BI1588" s="99">
        <f>SUMIFS(通讯通路门店!$K:$K,通讯通路门店!$S:$S,$G1588,通讯通路门店!$J:$J,"其他品牌专卖店")</f>
        <v>0</v>
      </c>
      <c r="BJ1588" s="99">
        <f>SUMIFS(通讯通路门店!$AC:$AC,通讯通路门店!$S:$S,$G1588)</f>
        <v>0</v>
      </c>
      <c r="BK1588" s="99">
        <f>SUMIFS(通讯通路门店!$AD:$AD,通讯通路门店!$S:$S,$G1588)</f>
        <v>0</v>
      </c>
      <c r="BL1588" s="99">
        <f>SUMIFS(通讯通路门店!$AE:$AE,通讯通路门店!$S:$S,$G1588)</f>
        <v>0</v>
      </c>
      <c r="BM1588" s="99">
        <f>SUMIFS(通讯通路门店!$AF:$AF,通讯通路门店!$S:$S,$G1588)</f>
        <v>0</v>
      </c>
      <c r="BN1588" s="99">
        <f>SUMIFS(通讯通路门店!$AG:$AG,通讯通路门店!$S:$S,$G1588)</f>
        <v>0</v>
      </c>
      <c r="BO1588" s="99">
        <f>SUMIFS(通讯通路门店!$AH:$AH,通讯通路门店!$S:$S,$G1588)</f>
        <v>0</v>
      </c>
      <c r="BP1588" s="99">
        <f>SUMIFS(通讯通路门店!$AI:$AI,通讯通路门店!$S:$S,$G1588)</f>
        <v>0</v>
      </c>
      <c r="BQ1588" s="83"/>
    </row>
    <row r="1589" spans="1:69">
      <c r="A1589" s="99" t="str">
        <f>IFERROR(_xlfn.XLOOKUP($G1589,通讯通路门店!$S$4:$S$993933,通讯通路门店!$A$4:$A$993933,0,0),"")</f>
        <v>海南省</v>
      </c>
      <c r="B1589" s="99" t="str">
        <f>IFERROR(_xlfn.XLOOKUP($G1589,通讯通路门店!$S$4:$S$993933,通讯通路门店!$B$4:$B$993933,0,0),"")</f>
        <v>乐东黎族自治县</v>
      </c>
      <c r="C1589" s="99" t="str">
        <f>IFERROR(_xlfn.XLOOKUP($G1589,通讯通路门店!$S$4:$S$993933,通讯通路门店!$C$4:$C$993933,0,0),"")</f>
        <v>乐东黎族自治县</v>
      </c>
      <c r="D1589" s="99" t="str">
        <f>IFERROR(_xlfn.XLOOKUP($G1589,通讯通路门店!$S$4:$S$993933,通讯通路门店!$D$4:$D$993933,0,0),"")</f>
        <v>万冲镇</v>
      </c>
      <c r="E1589" s="83"/>
      <c r="F1589" s="83"/>
      <c r="G1589" s="101"/>
      <c r="H1589" s="102">
        <f>IFERROR(_xlfn.XLOOKUP($G1589,通讯通路门店!$S$4:$S$993933,通讯通路门店!$R$4:$R$993933,0,0),"")</f>
        <v>0</v>
      </c>
      <c r="I1589" s="83"/>
      <c r="J1589" s="83"/>
      <c r="K1589" s="83"/>
      <c r="L1589" s="83"/>
      <c r="M1589" s="83"/>
      <c r="N1589" s="83"/>
      <c r="O1589" s="83"/>
      <c r="P1589" s="83"/>
      <c r="Q1589" s="83"/>
      <c r="R1589" s="83"/>
      <c r="S1589" s="83"/>
      <c r="T1589" s="83"/>
      <c r="U1589" s="99">
        <f>COUNTIF(通讯通路门店!$S:$S,$G1589)</f>
        <v>0</v>
      </c>
      <c r="V1589" s="99">
        <f>COUNTIFS(通讯通路门店!$S:$S,$G1589,通讯通路门店!$J:$J,"综合卖场")</f>
        <v>0</v>
      </c>
      <c r="W1589" s="99">
        <f>SUMIFS(通讯通路门店!$AJ:$AJ,通讯通路门店!$S:$S,通讯客户沙盘!$G1589)</f>
        <v>0</v>
      </c>
      <c r="X1589" s="99">
        <f t="shared" si="120"/>
        <v>0</v>
      </c>
      <c r="Y1589" s="99">
        <f>COUNTIFS(通讯通路门店!$S:$S,$G1589,通讯通路门店!$J:$J,"荣耀体验店")+COUNTIFS(通讯通路门店!$S:$S,$G1589,通讯通路门店!$J:$J,"荣耀授权专卖店")</f>
        <v>0</v>
      </c>
      <c r="Z1589" s="99">
        <f>COUNTIFS(通讯通路门店!$S:$S,$G1589,通讯通路门店!$J:$J,"VIVO体验店")</f>
        <v>0</v>
      </c>
      <c r="AA1589" s="99">
        <f>COUNTIFS(通讯通路门店!$S:$S,$G1589,通讯通路门店!$J:$J,"OPPO体验店")</f>
        <v>0</v>
      </c>
      <c r="AB1589" s="99">
        <f>COUNTIFS(通讯通路门店!$S:$S,$G1589,通讯通路门店!$J:$J,"华为授权体验店")+COUNTIFS(通讯通路门店!$S:$S,$G1589,通讯通路门店!$J:$J,"华为堡垒店")</f>
        <v>0</v>
      </c>
      <c r="AC1589" s="99">
        <f>COUNTIFS(通讯通路门店!$S:$S,$G1589,通讯通路门店!$J:$J,"小米体验店")</f>
        <v>0</v>
      </c>
      <c r="AD1589" s="99">
        <f>COUNTIFS(通讯通路门店!$S:$S,$G1589,通讯通路门店!$J:$J,"苹果体验店")</f>
        <v>0</v>
      </c>
      <c r="AE1589" s="99">
        <f>COUNTIFS(通讯通路门店!$S:$S,$G1589,通讯通路门店!$J:$J,"其他品牌专卖店")</f>
        <v>0</v>
      </c>
      <c r="AF1589" s="99">
        <f>SUMIFS(通讯通路门店!$BI:$BI,通讯通路门店!$S:$S,$G1589)</f>
        <v>0</v>
      </c>
      <c r="AG1589" s="99">
        <f>SUMIFS(通讯通路门店!$BH:$BH,通讯通路门店!$S:$S,$G1589)</f>
        <v>0</v>
      </c>
      <c r="AH1589" s="99">
        <f t="shared" si="121"/>
        <v>0</v>
      </c>
      <c r="AI1589" s="99">
        <f>SUMIFS(通讯通路门店!$BB:$BB,通讯通路门店!$S:$S,$G1589)</f>
        <v>0</v>
      </c>
      <c r="AJ1589" s="99">
        <f>SUMIFS(通讯通路门店!$BE:$BE,通讯通路门店!$S:$S,$G1589)</f>
        <v>0</v>
      </c>
      <c r="AK1589" s="99">
        <f>SUMIFS(通讯通路门店!$BG:$BG,通讯通路门店!$S:$S,$G1589)</f>
        <v>0</v>
      </c>
      <c r="AL1589" s="99">
        <f>SUMIFS(通讯通路门店!$BC:$BC,通讯通路门店!$S:$S,$G1589)</f>
        <v>0</v>
      </c>
      <c r="AM1589" s="99">
        <f>SUMIFS(通讯通路门店!$BD:$BD,通讯通路门店!$S:$S,$G1589)</f>
        <v>0</v>
      </c>
      <c r="AN1589" s="99">
        <f>SUMIFS(通讯通路门店!$BF:$BF,通讯通路门店!$S:$S,$G1589)</f>
        <v>0</v>
      </c>
      <c r="AO1589" s="99">
        <f t="shared" si="122"/>
        <v>0</v>
      </c>
      <c r="AP1589" s="99">
        <f>SUMIFS(通讯通路门店!$K:$K,通讯通路门店!$S:$S,$G1589)</f>
        <v>0</v>
      </c>
      <c r="AQ1589" s="83"/>
      <c r="AR1589" s="99">
        <f>SUMIFS(通讯通路门店!$T:$T,通讯通路门店!$S:$S,$G1589)</f>
        <v>0</v>
      </c>
      <c r="AS1589" s="99">
        <f>SUMIFS(通讯通路门店!$U:$U,通讯通路门店!$S:$S,$G1589)</f>
        <v>0</v>
      </c>
      <c r="AT1589" s="99">
        <f>SUMIFS(通讯通路门店!$V:$V,通讯通路门店!$S:$S,$G1589)</f>
        <v>0</v>
      </c>
      <c r="AU1589" s="99">
        <f>SUMIFS(通讯通路门店!$W:$W,通讯通路门店!$S:$S,$G1589)</f>
        <v>0</v>
      </c>
      <c r="AV1589" s="99">
        <f>SUMIFS(通讯通路门店!$Z:$Z,通讯通路门店!$S:$S,$G1589)</f>
        <v>0</v>
      </c>
      <c r="AW1589" s="99">
        <f>SUMIFS(通讯通路门店!$AB:$AB,通讯通路门店!$S:$S,$G1589)</f>
        <v>0</v>
      </c>
      <c r="AX1589" s="99">
        <f>SUMIFS(通讯通路门店!$X:$X,通讯通路门店!$S:$S,$G1589)</f>
        <v>0</v>
      </c>
      <c r="AY1589" s="99">
        <f>SUMIFS(通讯通路门店!$Y:$Y,通讯通路门店!$S:$S,$G1589)</f>
        <v>0</v>
      </c>
      <c r="AZ1589" s="99">
        <f>SUMIFS(通讯通路门店!$AA:$AA,通讯通路门店!$S:$S,$G1589)</f>
        <v>0</v>
      </c>
      <c r="BA1589" s="99">
        <f t="shared" si="123"/>
        <v>0</v>
      </c>
      <c r="BB1589" s="99">
        <f t="shared" si="124"/>
        <v>0</v>
      </c>
      <c r="BC1589" s="99">
        <f>SUMIFS(通讯通路门店!$W:$W,通讯通路门店!$S:$S,$G1589,通讯通路门店!$J:$J,"荣耀体验店")+SUMIFS(通讯通路门店!$W:$W,通讯通路门店!$S:$S,$G1589,通讯通路门店!$J:$J,"荣耀授权专卖店")</f>
        <v>0</v>
      </c>
      <c r="BD1589" s="99">
        <f>SUMIFS(通讯通路门店!$Z:$Z,通讯通路门店!$S:$S,$G1589,通讯通路门店!$J:$J,"VIVO体验店")</f>
        <v>0</v>
      </c>
      <c r="BE1589" s="99">
        <f>SUMIFS(通讯通路门店!$AB:$AB,通讯通路门店!$S:$S,$G1589,通讯通路门店!$J:$J,"OPPO体验店")</f>
        <v>0</v>
      </c>
      <c r="BF1589" s="99">
        <f>SUMIFS(通讯通路门店!$X:$X,通讯通路门店!$S:$S,$G1589,通讯通路门店!$J:$J,"华为授权体验店")+SUMIFS(通讯通路门店!$AA:$AA,通讯通路门店!$S:$S,$G1589,通讯通路门店!$J:$J,"华为堡垒店")</f>
        <v>0</v>
      </c>
      <c r="BG1589" s="99">
        <f>SUMIFS(通讯通路门店!$Y:$Y,通讯通路门店!$S:$S,$G1589,通讯通路门店!$J:$J,"小米体验店")</f>
        <v>0</v>
      </c>
      <c r="BH1589" s="99">
        <f>SUMIFS(通讯通路门店!$AA:$AA,通讯通路门店!$S:$S,$G1589,通讯通路门店!$J:$J,"苹果体验店")</f>
        <v>0</v>
      </c>
      <c r="BI1589" s="99">
        <f>SUMIFS(通讯通路门店!$K:$K,通讯通路门店!$S:$S,$G1589,通讯通路门店!$J:$J,"其他品牌专卖店")</f>
        <v>0</v>
      </c>
      <c r="BJ1589" s="99">
        <f>SUMIFS(通讯通路门店!$AC:$AC,通讯通路门店!$S:$S,$G1589)</f>
        <v>0</v>
      </c>
      <c r="BK1589" s="99">
        <f>SUMIFS(通讯通路门店!$AD:$AD,通讯通路门店!$S:$S,$G1589)</f>
        <v>0</v>
      </c>
      <c r="BL1589" s="99">
        <f>SUMIFS(通讯通路门店!$AE:$AE,通讯通路门店!$S:$S,$G1589)</f>
        <v>0</v>
      </c>
      <c r="BM1589" s="99">
        <f>SUMIFS(通讯通路门店!$AF:$AF,通讯通路门店!$S:$S,$G1589)</f>
        <v>0</v>
      </c>
      <c r="BN1589" s="99">
        <f>SUMIFS(通讯通路门店!$AG:$AG,通讯通路门店!$S:$S,$G1589)</f>
        <v>0</v>
      </c>
      <c r="BO1589" s="99">
        <f>SUMIFS(通讯通路门店!$AH:$AH,通讯通路门店!$S:$S,$G1589)</f>
        <v>0</v>
      </c>
      <c r="BP1589" s="99">
        <f>SUMIFS(通讯通路门店!$AI:$AI,通讯通路门店!$S:$S,$G1589)</f>
        <v>0</v>
      </c>
      <c r="BQ1589" s="83"/>
    </row>
    <row r="1590" spans="1:69">
      <c r="A1590" s="99" t="str">
        <f>IFERROR(_xlfn.XLOOKUP($G1590,通讯通路门店!$S$4:$S$993933,通讯通路门店!$A$4:$A$993933,0,0),"")</f>
        <v>海南省</v>
      </c>
      <c r="B1590" s="99" t="str">
        <f>IFERROR(_xlfn.XLOOKUP($G1590,通讯通路门店!$S$4:$S$993933,通讯通路门店!$B$4:$B$993933,0,0),"")</f>
        <v>乐东黎族自治县</v>
      </c>
      <c r="C1590" s="99" t="str">
        <f>IFERROR(_xlfn.XLOOKUP($G1590,通讯通路门店!$S$4:$S$993933,通讯通路门店!$C$4:$C$993933,0,0),"")</f>
        <v>乐东黎族自治县</v>
      </c>
      <c r="D1590" s="99" t="str">
        <f>IFERROR(_xlfn.XLOOKUP($G1590,通讯通路门店!$S$4:$S$993933,通讯通路门店!$D$4:$D$993933,0,0),"")</f>
        <v>万冲镇</v>
      </c>
      <c r="E1590" s="83"/>
      <c r="F1590" s="83"/>
      <c r="G1590" s="101"/>
      <c r="H1590" s="102">
        <f>IFERROR(_xlfn.XLOOKUP($G1590,通讯通路门店!$S$4:$S$993933,通讯通路门店!$R$4:$R$993933,0,0),"")</f>
        <v>0</v>
      </c>
      <c r="I1590" s="83"/>
      <c r="J1590" s="83"/>
      <c r="K1590" s="83"/>
      <c r="L1590" s="83"/>
      <c r="M1590" s="83"/>
      <c r="N1590" s="83"/>
      <c r="O1590" s="83"/>
      <c r="P1590" s="83"/>
      <c r="Q1590" s="83"/>
      <c r="R1590" s="83"/>
      <c r="S1590" s="83"/>
      <c r="T1590" s="83"/>
      <c r="U1590" s="99">
        <f>COUNTIF(通讯通路门店!$S:$S,$G1590)</f>
        <v>0</v>
      </c>
      <c r="V1590" s="99">
        <f>COUNTIFS(通讯通路门店!$S:$S,$G1590,通讯通路门店!$J:$J,"综合卖场")</f>
        <v>0</v>
      </c>
      <c r="W1590" s="99">
        <f>SUMIFS(通讯通路门店!$AJ:$AJ,通讯通路门店!$S:$S,通讯客户沙盘!$G1590)</f>
        <v>0</v>
      </c>
      <c r="X1590" s="99">
        <f t="shared" si="120"/>
        <v>0</v>
      </c>
      <c r="Y1590" s="99">
        <f>COUNTIFS(通讯通路门店!$S:$S,$G1590,通讯通路门店!$J:$J,"荣耀体验店")+COUNTIFS(通讯通路门店!$S:$S,$G1590,通讯通路门店!$J:$J,"荣耀授权专卖店")</f>
        <v>0</v>
      </c>
      <c r="Z1590" s="99">
        <f>COUNTIFS(通讯通路门店!$S:$S,$G1590,通讯通路门店!$J:$J,"VIVO体验店")</f>
        <v>0</v>
      </c>
      <c r="AA1590" s="99">
        <f>COUNTIFS(通讯通路门店!$S:$S,$G1590,通讯通路门店!$J:$J,"OPPO体验店")</f>
        <v>0</v>
      </c>
      <c r="AB1590" s="99">
        <f>COUNTIFS(通讯通路门店!$S:$S,$G1590,通讯通路门店!$J:$J,"华为授权体验店")+COUNTIFS(通讯通路门店!$S:$S,$G1590,通讯通路门店!$J:$J,"华为堡垒店")</f>
        <v>0</v>
      </c>
      <c r="AC1590" s="99">
        <f>COUNTIFS(通讯通路门店!$S:$S,$G1590,通讯通路门店!$J:$J,"小米体验店")</f>
        <v>0</v>
      </c>
      <c r="AD1590" s="99">
        <f>COUNTIFS(通讯通路门店!$S:$S,$G1590,通讯通路门店!$J:$J,"苹果体验店")</f>
        <v>0</v>
      </c>
      <c r="AE1590" s="99">
        <f>COUNTIFS(通讯通路门店!$S:$S,$G1590,通讯通路门店!$J:$J,"其他品牌专卖店")</f>
        <v>0</v>
      </c>
      <c r="AF1590" s="99">
        <f>SUMIFS(通讯通路门店!$BI:$BI,通讯通路门店!$S:$S,$G1590)</f>
        <v>0</v>
      </c>
      <c r="AG1590" s="99">
        <f>SUMIFS(通讯通路门店!$BH:$BH,通讯通路门店!$S:$S,$G1590)</f>
        <v>0</v>
      </c>
      <c r="AH1590" s="99">
        <f t="shared" si="121"/>
        <v>0</v>
      </c>
      <c r="AI1590" s="99">
        <f>SUMIFS(通讯通路门店!$BB:$BB,通讯通路门店!$S:$S,$G1590)</f>
        <v>0</v>
      </c>
      <c r="AJ1590" s="99">
        <f>SUMIFS(通讯通路门店!$BE:$BE,通讯通路门店!$S:$S,$G1590)</f>
        <v>0</v>
      </c>
      <c r="AK1590" s="99">
        <f>SUMIFS(通讯通路门店!$BG:$BG,通讯通路门店!$S:$S,$G1590)</f>
        <v>0</v>
      </c>
      <c r="AL1590" s="99">
        <f>SUMIFS(通讯通路门店!$BC:$BC,通讯通路门店!$S:$S,$G1590)</f>
        <v>0</v>
      </c>
      <c r="AM1590" s="99">
        <f>SUMIFS(通讯通路门店!$BD:$BD,通讯通路门店!$S:$S,$G1590)</f>
        <v>0</v>
      </c>
      <c r="AN1590" s="99">
        <f>SUMIFS(通讯通路门店!$BF:$BF,通讯通路门店!$S:$S,$G1590)</f>
        <v>0</v>
      </c>
      <c r="AO1590" s="99">
        <f t="shared" si="122"/>
        <v>0</v>
      </c>
      <c r="AP1590" s="99">
        <f>SUMIFS(通讯通路门店!$K:$K,通讯通路门店!$S:$S,$G1590)</f>
        <v>0</v>
      </c>
      <c r="AQ1590" s="83"/>
      <c r="AR1590" s="99">
        <f>SUMIFS(通讯通路门店!$T:$T,通讯通路门店!$S:$S,$G1590)</f>
        <v>0</v>
      </c>
      <c r="AS1590" s="99">
        <f>SUMIFS(通讯通路门店!$U:$U,通讯通路门店!$S:$S,$G1590)</f>
        <v>0</v>
      </c>
      <c r="AT1590" s="99">
        <f>SUMIFS(通讯通路门店!$V:$V,通讯通路门店!$S:$S,$G1590)</f>
        <v>0</v>
      </c>
      <c r="AU1590" s="99">
        <f>SUMIFS(通讯通路门店!$W:$W,通讯通路门店!$S:$S,$G1590)</f>
        <v>0</v>
      </c>
      <c r="AV1590" s="99">
        <f>SUMIFS(通讯通路门店!$Z:$Z,通讯通路门店!$S:$S,$G1590)</f>
        <v>0</v>
      </c>
      <c r="AW1590" s="99">
        <f>SUMIFS(通讯通路门店!$AB:$AB,通讯通路门店!$S:$S,$G1590)</f>
        <v>0</v>
      </c>
      <c r="AX1590" s="99">
        <f>SUMIFS(通讯通路门店!$X:$X,通讯通路门店!$S:$S,$G1590)</f>
        <v>0</v>
      </c>
      <c r="AY1590" s="99">
        <f>SUMIFS(通讯通路门店!$Y:$Y,通讯通路门店!$S:$S,$G1590)</f>
        <v>0</v>
      </c>
      <c r="AZ1590" s="99">
        <f>SUMIFS(通讯通路门店!$AA:$AA,通讯通路门店!$S:$S,$G1590)</f>
        <v>0</v>
      </c>
      <c r="BA1590" s="99">
        <f t="shared" si="123"/>
        <v>0</v>
      </c>
      <c r="BB1590" s="99">
        <f t="shared" si="124"/>
        <v>0</v>
      </c>
      <c r="BC1590" s="99">
        <f>SUMIFS(通讯通路门店!$W:$W,通讯通路门店!$S:$S,$G1590,通讯通路门店!$J:$J,"荣耀体验店")+SUMIFS(通讯通路门店!$W:$W,通讯通路门店!$S:$S,$G1590,通讯通路门店!$J:$J,"荣耀授权专卖店")</f>
        <v>0</v>
      </c>
      <c r="BD1590" s="99">
        <f>SUMIFS(通讯通路门店!$Z:$Z,通讯通路门店!$S:$S,$G1590,通讯通路门店!$J:$J,"VIVO体验店")</f>
        <v>0</v>
      </c>
      <c r="BE1590" s="99">
        <f>SUMIFS(通讯通路门店!$AB:$AB,通讯通路门店!$S:$S,$G1590,通讯通路门店!$J:$J,"OPPO体验店")</f>
        <v>0</v>
      </c>
      <c r="BF1590" s="99">
        <f>SUMIFS(通讯通路门店!$X:$X,通讯通路门店!$S:$S,$G1590,通讯通路门店!$J:$J,"华为授权体验店")+SUMIFS(通讯通路门店!$AA:$AA,通讯通路门店!$S:$S,$G1590,通讯通路门店!$J:$J,"华为堡垒店")</f>
        <v>0</v>
      </c>
      <c r="BG1590" s="99">
        <f>SUMIFS(通讯通路门店!$Y:$Y,通讯通路门店!$S:$S,$G1590,通讯通路门店!$J:$J,"小米体验店")</f>
        <v>0</v>
      </c>
      <c r="BH1590" s="99">
        <f>SUMIFS(通讯通路门店!$AA:$AA,通讯通路门店!$S:$S,$G1590,通讯通路门店!$J:$J,"苹果体验店")</f>
        <v>0</v>
      </c>
      <c r="BI1590" s="99">
        <f>SUMIFS(通讯通路门店!$K:$K,通讯通路门店!$S:$S,$G1590,通讯通路门店!$J:$J,"其他品牌专卖店")</f>
        <v>0</v>
      </c>
      <c r="BJ1590" s="99">
        <f>SUMIFS(通讯通路门店!$AC:$AC,通讯通路门店!$S:$S,$G1590)</f>
        <v>0</v>
      </c>
      <c r="BK1590" s="99">
        <f>SUMIFS(通讯通路门店!$AD:$AD,通讯通路门店!$S:$S,$G1590)</f>
        <v>0</v>
      </c>
      <c r="BL1590" s="99">
        <f>SUMIFS(通讯通路门店!$AE:$AE,通讯通路门店!$S:$S,$G1590)</f>
        <v>0</v>
      </c>
      <c r="BM1590" s="99">
        <f>SUMIFS(通讯通路门店!$AF:$AF,通讯通路门店!$S:$S,$G1590)</f>
        <v>0</v>
      </c>
      <c r="BN1590" s="99">
        <f>SUMIFS(通讯通路门店!$AG:$AG,通讯通路门店!$S:$S,$G1590)</f>
        <v>0</v>
      </c>
      <c r="BO1590" s="99">
        <f>SUMIFS(通讯通路门店!$AH:$AH,通讯通路门店!$S:$S,$G1590)</f>
        <v>0</v>
      </c>
      <c r="BP1590" s="99">
        <f>SUMIFS(通讯通路门店!$AI:$AI,通讯通路门店!$S:$S,$G1590)</f>
        <v>0</v>
      </c>
      <c r="BQ1590" s="83"/>
    </row>
    <row r="1591" spans="1:69">
      <c r="A1591" s="99" t="str">
        <f>IFERROR(_xlfn.XLOOKUP($G1591,通讯通路门店!$S$4:$S$993933,通讯通路门店!$A$4:$A$993933,0,0),"")</f>
        <v>海南省</v>
      </c>
      <c r="B1591" s="99" t="str">
        <f>IFERROR(_xlfn.XLOOKUP($G1591,通讯通路门店!$S$4:$S$993933,通讯通路门店!$B$4:$B$993933,0,0),"")</f>
        <v>乐东黎族自治县</v>
      </c>
      <c r="C1591" s="99" t="str">
        <f>IFERROR(_xlfn.XLOOKUP($G1591,通讯通路门店!$S$4:$S$993933,通讯通路门店!$C$4:$C$993933,0,0),"")</f>
        <v>乐东黎族自治县</v>
      </c>
      <c r="D1591" s="99" t="str">
        <f>IFERROR(_xlfn.XLOOKUP($G1591,通讯通路门店!$S$4:$S$993933,通讯通路门店!$D$4:$D$993933,0,0),"")</f>
        <v>万冲镇</v>
      </c>
      <c r="E1591" s="83"/>
      <c r="F1591" s="83"/>
      <c r="G1591" s="101"/>
      <c r="H1591" s="102">
        <f>IFERROR(_xlfn.XLOOKUP($G1591,通讯通路门店!$S$4:$S$993933,通讯通路门店!$R$4:$R$993933,0,0),"")</f>
        <v>0</v>
      </c>
      <c r="I1591" s="83"/>
      <c r="J1591" s="83"/>
      <c r="K1591" s="83"/>
      <c r="L1591" s="83"/>
      <c r="M1591" s="83"/>
      <c r="N1591" s="83"/>
      <c r="O1591" s="83"/>
      <c r="P1591" s="83"/>
      <c r="Q1591" s="83"/>
      <c r="R1591" s="83"/>
      <c r="S1591" s="83"/>
      <c r="T1591" s="83"/>
      <c r="U1591" s="99">
        <f>COUNTIF(通讯通路门店!$S:$S,$G1591)</f>
        <v>0</v>
      </c>
      <c r="V1591" s="99">
        <f>COUNTIFS(通讯通路门店!$S:$S,$G1591,通讯通路门店!$J:$J,"综合卖场")</f>
        <v>0</v>
      </c>
      <c r="W1591" s="99">
        <f>SUMIFS(通讯通路门店!$AJ:$AJ,通讯通路门店!$S:$S,通讯客户沙盘!$G1591)</f>
        <v>0</v>
      </c>
      <c r="X1591" s="99">
        <f t="shared" si="120"/>
        <v>0</v>
      </c>
      <c r="Y1591" s="99">
        <f>COUNTIFS(通讯通路门店!$S:$S,$G1591,通讯通路门店!$J:$J,"荣耀体验店")+COUNTIFS(通讯通路门店!$S:$S,$G1591,通讯通路门店!$J:$J,"荣耀授权专卖店")</f>
        <v>0</v>
      </c>
      <c r="Z1591" s="99">
        <f>COUNTIFS(通讯通路门店!$S:$S,$G1591,通讯通路门店!$J:$J,"VIVO体验店")</f>
        <v>0</v>
      </c>
      <c r="AA1591" s="99">
        <f>COUNTIFS(通讯通路门店!$S:$S,$G1591,通讯通路门店!$J:$J,"OPPO体验店")</f>
        <v>0</v>
      </c>
      <c r="AB1591" s="99">
        <f>COUNTIFS(通讯通路门店!$S:$S,$G1591,通讯通路门店!$J:$J,"华为授权体验店")+COUNTIFS(通讯通路门店!$S:$S,$G1591,通讯通路门店!$J:$J,"华为堡垒店")</f>
        <v>0</v>
      </c>
      <c r="AC1591" s="99">
        <f>COUNTIFS(通讯通路门店!$S:$S,$G1591,通讯通路门店!$J:$J,"小米体验店")</f>
        <v>0</v>
      </c>
      <c r="AD1591" s="99">
        <f>COUNTIFS(通讯通路门店!$S:$S,$G1591,通讯通路门店!$J:$J,"苹果体验店")</f>
        <v>0</v>
      </c>
      <c r="AE1591" s="99">
        <f>COUNTIFS(通讯通路门店!$S:$S,$G1591,通讯通路门店!$J:$J,"其他品牌专卖店")</f>
        <v>0</v>
      </c>
      <c r="AF1591" s="99">
        <f>SUMIFS(通讯通路门店!$BI:$BI,通讯通路门店!$S:$S,$G1591)</f>
        <v>0</v>
      </c>
      <c r="AG1591" s="99">
        <f>SUMIFS(通讯通路门店!$BH:$BH,通讯通路门店!$S:$S,$G1591)</f>
        <v>0</v>
      </c>
      <c r="AH1591" s="99">
        <f t="shared" si="121"/>
        <v>0</v>
      </c>
      <c r="AI1591" s="99">
        <f>SUMIFS(通讯通路门店!$BB:$BB,通讯通路门店!$S:$S,$G1591)</f>
        <v>0</v>
      </c>
      <c r="AJ1591" s="99">
        <f>SUMIFS(通讯通路门店!$BE:$BE,通讯通路门店!$S:$S,$G1591)</f>
        <v>0</v>
      </c>
      <c r="AK1591" s="99">
        <f>SUMIFS(通讯通路门店!$BG:$BG,通讯通路门店!$S:$S,$G1591)</f>
        <v>0</v>
      </c>
      <c r="AL1591" s="99">
        <f>SUMIFS(通讯通路门店!$BC:$BC,通讯通路门店!$S:$S,$G1591)</f>
        <v>0</v>
      </c>
      <c r="AM1591" s="99">
        <f>SUMIFS(通讯通路门店!$BD:$BD,通讯通路门店!$S:$S,$G1591)</f>
        <v>0</v>
      </c>
      <c r="AN1591" s="99">
        <f>SUMIFS(通讯通路门店!$BF:$BF,通讯通路门店!$S:$S,$G1591)</f>
        <v>0</v>
      </c>
      <c r="AO1591" s="99">
        <f t="shared" si="122"/>
        <v>0</v>
      </c>
      <c r="AP1591" s="99">
        <f>SUMIFS(通讯通路门店!$K:$K,通讯通路门店!$S:$S,$G1591)</f>
        <v>0</v>
      </c>
      <c r="AQ1591" s="83"/>
      <c r="AR1591" s="99">
        <f>SUMIFS(通讯通路门店!$T:$T,通讯通路门店!$S:$S,$G1591)</f>
        <v>0</v>
      </c>
      <c r="AS1591" s="99">
        <f>SUMIFS(通讯通路门店!$U:$U,通讯通路门店!$S:$S,$G1591)</f>
        <v>0</v>
      </c>
      <c r="AT1591" s="99">
        <f>SUMIFS(通讯通路门店!$V:$V,通讯通路门店!$S:$S,$G1591)</f>
        <v>0</v>
      </c>
      <c r="AU1591" s="99">
        <f>SUMIFS(通讯通路门店!$W:$W,通讯通路门店!$S:$S,$G1591)</f>
        <v>0</v>
      </c>
      <c r="AV1591" s="99">
        <f>SUMIFS(通讯通路门店!$Z:$Z,通讯通路门店!$S:$S,$G1591)</f>
        <v>0</v>
      </c>
      <c r="AW1591" s="99">
        <f>SUMIFS(通讯通路门店!$AB:$AB,通讯通路门店!$S:$S,$G1591)</f>
        <v>0</v>
      </c>
      <c r="AX1591" s="99">
        <f>SUMIFS(通讯通路门店!$X:$X,通讯通路门店!$S:$S,$G1591)</f>
        <v>0</v>
      </c>
      <c r="AY1591" s="99">
        <f>SUMIFS(通讯通路门店!$Y:$Y,通讯通路门店!$S:$S,$G1591)</f>
        <v>0</v>
      </c>
      <c r="AZ1591" s="99">
        <f>SUMIFS(通讯通路门店!$AA:$AA,通讯通路门店!$S:$S,$G1591)</f>
        <v>0</v>
      </c>
      <c r="BA1591" s="99">
        <f t="shared" si="123"/>
        <v>0</v>
      </c>
      <c r="BB1591" s="99">
        <f t="shared" si="124"/>
        <v>0</v>
      </c>
      <c r="BC1591" s="99">
        <f>SUMIFS(通讯通路门店!$W:$W,通讯通路门店!$S:$S,$G1591,通讯通路门店!$J:$J,"荣耀体验店")+SUMIFS(通讯通路门店!$W:$W,通讯通路门店!$S:$S,$G1591,通讯通路门店!$J:$J,"荣耀授权专卖店")</f>
        <v>0</v>
      </c>
      <c r="BD1591" s="99">
        <f>SUMIFS(通讯通路门店!$Z:$Z,通讯通路门店!$S:$S,$G1591,通讯通路门店!$J:$J,"VIVO体验店")</f>
        <v>0</v>
      </c>
      <c r="BE1591" s="99">
        <f>SUMIFS(通讯通路门店!$AB:$AB,通讯通路门店!$S:$S,$G1591,通讯通路门店!$J:$J,"OPPO体验店")</f>
        <v>0</v>
      </c>
      <c r="BF1591" s="99">
        <f>SUMIFS(通讯通路门店!$X:$X,通讯通路门店!$S:$S,$G1591,通讯通路门店!$J:$J,"华为授权体验店")+SUMIFS(通讯通路门店!$AA:$AA,通讯通路门店!$S:$S,$G1591,通讯通路门店!$J:$J,"华为堡垒店")</f>
        <v>0</v>
      </c>
      <c r="BG1591" s="99">
        <f>SUMIFS(通讯通路门店!$Y:$Y,通讯通路门店!$S:$S,$G1591,通讯通路门店!$J:$J,"小米体验店")</f>
        <v>0</v>
      </c>
      <c r="BH1591" s="99">
        <f>SUMIFS(通讯通路门店!$AA:$AA,通讯通路门店!$S:$S,$G1591,通讯通路门店!$J:$J,"苹果体验店")</f>
        <v>0</v>
      </c>
      <c r="BI1591" s="99">
        <f>SUMIFS(通讯通路门店!$K:$K,通讯通路门店!$S:$S,$G1591,通讯通路门店!$J:$J,"其他品牌专卖店")</f>
        <v>0</v>
      </c>
      <c r="BJ1591" s="99">
        <f>SUMIFS(通讯通路门店!$AC:$AC,通讯通路门店!$S:$S,$G1591)</f>
        <v>0</v>
      </c>
      <c r="BK1591" s="99">
        <f>SUMIFS(通讯通路门店!$AD:$AD,通讯通路门店!$S:$S,$G1591)</f>
        <v>0</v>
      </c>
      <c r="BL1591" s="99">
        <f>SUMIFS(通讯通路门店!$AE:$AE,通讯通路门店!$S:$S,$G1591)</f>
        <v>0</v>
      </c>
      <c r="BM1591" s="99">
        <f>SUMIFS(通讯通路门店!$AF:$AF,通讯通路门店!$S:$S,$G1591)</f>
        <v>0</v>
      </c>
      <c r="BN1591" s="99">
        <f>SUMIFS(通讯通路门店!$AG:$AG,通讯通路门店!$S:$S,$G1591)</f>
        <v>0</v>
      </c>
      <c r="BO1591" s="99">
        <f>SUMIFS(通讯通路门店!$AH:$AH,通讯通路门店!$S:$S,$G1591)</f>
        <v>0</v>
      </c>
      <c r="BP1591" s="99">
        <f>SUMIFS(通讯通路门店!$AI:$AI,通讯通路门店!$S:$S,$G1591)</f>
        <v>0</v>
      </c>
      <c r="BQ1591" s="83"/>
    </row>
    <row r="1592" spans="1:69">
      <c r="A1592" s="99" t="str">
        <f>IFERROR(_xlfn.XLOOKUP($G1592,通讯通路门店!$S$4:$S$993933,通讯通路门店!$A$4:$A$993933,0,0),"")</f>
        <v>海南省</v>
      </c>
      <c r="B1592" s="99" t="str">
        <f>IFERROR(_xlfn.XLOOKUP($G1592,通讯通路门店!$S$4:$S$993933,通讯通路门店!$B$4:$B$993933,0,0),"")</f>
        <v>乐东黎族自治县</v>
      </c>
      <c r="C1592" s="99" t="str">
        <f>IFERROR(_xlfn.XLOOKUP($G1592,通讯通路门店!$S$4:$S$993933,通讯通路门店!$C$4:$C$993933,0,0),"")</f>
        <v>乐东黎族自治县</v>
      </c>
      <c r="D1592" s="99" t="str">
        <f>IFERROR(_xlfn.XLOOKUP($G1592,通讯通路门店!$S$4:$S$993933,通讯通路门店!$D$4:$D$993933,0,0),"")</f>
        <v>万冲镇</v>
      </c>
      <c r="E1592" s="83"/>
      <c r="F1592" s="83"/>
      <c r="G1592" s="101"/>
      <c r="H1592" s="102">
        <f>IFERROR(_xlfn.XLOOKUP($G1592,通讯通路门店!$S$4:$S$993933,通讯通路门店!$R$4:$R$993933,0,0),"")</f>
        <v>0</v>
      </c>
      <c r="I1592" s="83"/>
      <c r="J1592" s="83"/>
      <c r="K1592" s="83"/>
      <c r="L1592" s="83"/>
      <c r="M1592" s="83"/>
      <c r="N1592" s="83"/>
      <c r="O1592" s="83"/>
      <c r="P1592" s="83"/>
      <c r="Q1592" s="83"/>
      <c r="R1592" s="83"/>
      <c r="S1592" s="83"/>
      <c r="T1592" s="83"/>
      <c r="U1592" s="99">
        <f>COUNTIF(通讯通路门店!$S:$S,$G1592)</f>
        <v>0</v>
      </c>
      <c r="V1592" s="99">
        <f>COUNTIFS(通讯通路门店!$S:$S,$G1592,通讯通路门店!$J:$J,"综合卖场")</f>
        <v>0</v>
      </c>
      <c r="W1592" s="99">
        <f>SUMIFS(通讯通路门店!$AJ:$AJ,通讯通路门店!$S:$S,通讯客户沙盘!$G1592)</f>
        <v>0</v>
      </c>
      <c r="X1592" s="99">
        <f t="shared" si="120"/>
        <v>0</v>
      </c>
      <c r="Y1592" s="99">
        <f>COUNTIFS(通讯通路门店!$S:$S,$G1592,通讯通路门店!$J:$J,"荣耀体验店")+COUNTIFS(通讯通路门店!$S:$S,$G1592,通讯通路门店!$J:$J,"荣耀授权专卖店")</f>
        <v>0</v>
      </c>
      <c r="Z1592" s="99">
        <f>COUNTIFS(通讯通路门店!$S:$S,$G1592,通讯通路门店!$J:$J,"VIVO体验店")</f>
        <v>0</v>
      </c>
      <c r="AA1592" s="99">
        <f>COUNTIFS(通讯通路门店!$S:$S,$G1592,通讯通路门店!$J:$J,"OPPO体验店")</f>
        <v>0</v>
      </c>
      <c r="AB1592" s="99">
        <f>COUNTIFS(通讯通路门店!$S:$S,$G1592,通讯通路门店!$J:$J,"华为授权体验店")+COUNTIFS(通讯通路门店!$S:$S,$G1592,通讯通路门店!$J:$J,"华为堡垒店")</f>
        <v>0</v>
      </c>
      <c r="AC1592" s="99">
        <f>COUNTIFS(通讯通路门店!$S:$S,$G1592,通讯通路门店!$J:$J,"小米体验店")</f>
        <v>0</v>
      </c>
      <c r="AD1592" s="99">
        <f>COUNTIFS(通讯通路门店!$S:$S,$G1592,通讯通路门店!$J:$J,"苹果体验店")</f>
        <v>0</v>
      </c>
      <c r="AE1592" s="99">
        <f>COUNTIFS(通讯通路门店!$S:$S,$G1592,通讯通路门店!$J:$J,"其他品牌专卖店")</f>
        <v>0</v>
      </c>
      <c r="AF1592" s="99">
        <f>SUMIFS(通讯通路门店!$BI:$BI,通讯通路门店!$S:$S,$G1592)</f>
        <v>0</v>
      </c>
      <c r="AG1592" s="99">
        <f>SUMIFS(通讯通路门店!$BH:$BH,通讯通路门店!$S:$S,$G1592)</f>
        <v>0</v>
      </c>
      <c r="AH1592" s="99">
        <f t="shared" si="121"/>
        <v>0</v>
      </c>
      <c r="AI1592" s="99">
        <f>SUMIFS(通讯通路门店!$BB:$BB,通讯通路门店!$S:$S,$G1592)</f>
        <v>0</v>
      </c>
      <c r="AJ1592" s="99">
        <f>SUMIFS(通讯通路门店!$BE:$BE,通讯通路门店!$S:$S,$G1592)</f>
        <v>0</v>
      </c>
      <c r="AK1592" s="99">
        <f>SUMIFS(通讯通路门店!$BG:$BG,通讯通路门店!$S:$S,$G1592)</f>
        <v>0</v>
      </c>
      <c r="AL1592" s="99">
        <f>SUMIFS(通讯通路门店!$BC:$BC,通讯通路门店!$S:$S,$G1592)</f>
        <v>0</v>
      </c>
      <c r="AM1592" s="99">
        <f>SUMIFS(通讯通路门店!$BD:$BD,通讯通路门店!$S:$S,$G1592)</f>
        <v>0</v>
      </c>
      <c r="AN1592" s="99">
        <f>SUMIFS(通讯通路门店!$BF:$BF,通讯通路门店!$S:$S,$G1592)</f>
        <v>0</v>
      </c>
      <c r="AO1592" s="99">
        <f t="shared" si="122"/>
        <v>0</v>
      </c>
      <c r="AP1592" s="99">
        <f>SUMIFS(通讯通路门店!$K:$K,通讯通路门店!$S:$S,$G1592)</f>
        <v>0</v>
      </c>
      <c r="AQ1592" s="83"/>
      <c r="AR1592" s="99">
        <f>SUMIFS(通讯通路门店!$T:$T,通讯通路门店!$S:$S,$G1592)</f>
        <v>0</v>
      </c>
      <c r="AS1592" s="99">
        <f>SUMIFS(通讯通路门店!$U:$U,通讯通路门店!$S:$S,$G1592)</f>
        <v>0</v>
      </c>
      <c r="AT1592" s="99">
        <f>SUMIFS(通讯通路门店!$V:$V,通讯通路门店!$S:$S,$G1592)</f>
        <v>0</v>
      </c>
      <c r="AU1592" s="99">
        <f>SUMIFS(通讯通路门店!$W:$W,通讯通路门店!$S:$S,$G1592)</f>
        <v>0</v>
      </c>
      <c r="AV1592" s="99">
        <f>SUMIFS(通讯通路门店!$Z:$Z,通讯通路门店!$S:$S,$G1592)</f>
        <v>0</v>
      </c>
      <c r="AW1592" s="99">
        <f>SUMIFS(通讯通路门店!$AB:$AB,通讯通路门店!$S:$S,$G1592)</f>
        <v>0</v>
      </c>
      <c r="AX1592" s="99">
        <f>SUMIFS(通讯通路门店!$X:$X,通讯通路门店!$S:$S,$G1592)</f>
        <v>0</v>
      </c>
      <c r="AY1592" s="99">
        <f>SUMIFS(通讯通路门店!$Y:$Y,通讯通路门店!$S:$S,$G1592)</f>
        <v>0</v>
      </c>
      <c r="AZ1592" s="99">
        <f>SUMIFS(通讯通路门店!$AA:$AA,通讯通路门店!$S:$S,$G1592)</f>
        <v>0</v>
      </c>
      <c r="BA1592" s="99">
        <f t="shared" si="123"/>
        <v>0</v>
      </c>
      <c r="BB1592" s="99">
        <f t="shared" si="124"/>
        <v>0</v>
      </c>
      <c r="BC1592" s="99">
        <f>SUMIFS(通讯通路门店!$W:$W,通讯通路门店!$S:$S,$G1592,通讯通路门店!$J:$J,"荣耀体验店")+SUMIFS(通讯通路门店!$W:$W,通讯通路门店!$S:$S,$G1592,通讯通路门店!$J:$J,"荣耀授权专卖店")</f>
        <v>0</v>
      </c>
      <c r="BD1592" s="99">
        <f>SUMIFS(通讯通路门店!$Z:$Z,通讯通路门店!$S:$S,$G1592,通讯通路门店!$J:$J,"VIVO体验店")</f>
        <v>0</v>
      </c>
      <c r="BE1592" s="99">
        <f>SUMIFS(通讯通路门店!$AB:$AB,通讯通路门店!$S:$S,$G1592,通讯通路门店!$J:$J,"OPPO体验店")</f>
        <v>0</v>
      </c>
      <c r="BF1592" s="99">
        <f>SUMIFS(通讯通路门店!$X:$X,通讯通路门店!$S:$S,$G1592,通讯通路门店!$J:$J,"华为授权体验店")+SUMIFS(通讯通路门店!$AA:$AA,通讯通路门店!$S:$S,$G1592,通讯通路门店!$J:$J,"华为堡垒店")</f>
        <v>0</v>
      </c>
      <c r="BG1592" s="99">
        <f>SUMIFS(通讯通路门店!$Y:$Y,通讯通路门店!$S:$S,$G1592,通讯通路门店!$J:$J,"小米体验店")</f>
        <v>0</v>
      </c>
      <c r="BH1592" s="99">
        <f>SUMIFS(通讯通路门店!$AA:$AA,通讯通路门店!$S:$S,$G1592,通讯通路门店!$J:$J,"苹果体验店")</f>
        <v>0</v>
      </c>
      <c r="BI1592" s="99">
        <f>SUMIFS(通讯通路门店!$K:$K,通讯通路门店!$S:$S,$G1592,通讯通路门店!$J:$J,"其他品牌专卖店")</f>
        <v>0</v>
      </c>
      <c r="BJ1592" s="99">
        <f>SUMIFS(通讯通路门店!$AC:$AC,通讯通路门店!$S:$S,$G1592)</f>
        <v>0</v>
      </c>
      <c r="BK1592" s="99">
        <f>SUMIFS(通讯通路门店!$AD:$AD,通讯通路门店!$S:$S,$G1592)</f>
        <v>0</v>
      </c>
      <c r="BL1592" s="99">
        <f>SUMIFS(通讯通路门店!$AE:$AE,通讯通路门店!$S:$S,$G1592)</f>
        <v>0</v>
      </c>
      <c r="BM1592" s="99">
        <f>SUMIFS(通讯通路门店!$AF:$AF,通讯通路门店!$S:$S,$G1592)</f>
        <v>0</v>
      </c>
      <c r="BN1592" s="99">
        <f>SUMIFS(通讯通路门店!$AG:$AG,通讯通路门店!$S:$S,$G1592)</f>
        <v>0</v>
      </c>
      <c r="BO1592" s="99">
        <f>SUMIFS(通讯通路门店!$AH:$AH,通讯通路门店!$S:$S,$G1592)</f>
        <v>0</v>
      </c>
      <c r="BP1592" s="99">
        <f>SUMIFS(通讯通路门店!$AI:$AI,通讯通路门店!$S:$S,$G1592)</f>
        <v>0</v>
      </c>
      <c r="BQ1592" s="83"/>
    </row>
    <row r="1593" spans="1:69">
      <c r="A1593" s="99" t="str">
        <f>IFERROR(_xlfn.XLOOKUP($G1593,通讯通路门店!$S$4:$S$993933,通讯通路门店!$A$4:$A$993933,0,0),"")</f>
        <v>海南省</v>
      </c>
      <c r="B1593" s="99" t="str">
        <f>IFERROR(_xlfn.XLOOKUP($G1593,通讯通路门店!$S$4:$S$993933,通讯通路门店!$B$4:$B$993933,0,0),"")</f>
        <v>乐东黎族自治县</v>
      </c>
      <c r="C1593" s="99" t="str">
        <f>IFERROR(_xlfn.XLOOKUP($G1593,通讯通路门店!$S$4:$S$993933,通讯通路门店!$C$4:$C$993933,0,0),"")</f>
        <v>乐东黎族自治县</v>
      </c>
      <c r="D1593" s="99" t="str">
        <f>IFERROR(_xlfn.XLOOKUP($G1593,通讯通路门店!$S$4:$S$993933,通讯通路门店!$D$4:$D$993933,0,0),"")</f>
        <v>万冲镇</v>
      </c>
      <c r="E1593" s="83"/>
      <c r="F1593" s="83"/>
      <c r="G1593" s="101"/>
      <c r="H1593" s="102">
        <f>IFERROR(_xlfn.XLOOKUP($G1593,通讯通路门店!$S$4:$S$993933,通讯通路门店!$R$4:$R$993933,0,0),"")</f>
        <v>0</v>
      </c>
      <c r="I1593" s="83"/>
      <c r="J1593" s="83"/>
      <c r="K1593" s="83"/>
      <c r="L1593" s="83"/>
      <c r="M1593" s="83"/>
      <c r="N1593" s="83"/>
      <c r="O1593" s="83"/>
      <c r="P1593" s="83"/>
      <c r="Q1593" s="83"/>
      <c r="R1593" s="83"/>
      <c r="S1593" s="83"/>
      <c r="T1593" s="83"/>
      <c r="U1593" s="99">
        <f>COUNTIF(通讯通路门店!$S:$S,$G1593)</f>
        <v>0</v>
      </c>
      <c r="V1593" s="99">
        <f>COUNTIFS(通讯通路门店!$S:$S,$G1593,通讯通路门店!$J:$J,"综合卖场")</f>
        <v>0</v>
      </c>
      <c r="W1593" s="99">
        <f>SUMIFS(通讯通路门店!$AJ:$AJ,通讯通路门店!$S:$S,通讯客户沙盘!$G1593)</f>
        <v>0</v>
      </c>
      <c r="X1593" s="99">
        <f t="shared" si="120"/>
        <v>0</v>
      </c>
      <c r="Y1593" s="99">
        <f>COUNTIFS(通讯通路门店!$S:$S,$G1593,通讯通路门店!$J:$J,"荣耀体验店")+COUNTIFS(通讯通路门店!$S:$S,$G1593,通讯通路门店!$J:$J,"荣耀授权专卖店")</f>
        <v>0</v>
      </c>
      <c r="Z1593" s="99">
        <f>COUNTIFS(通讯通路门店!$S:$S,$G1593,通讯通路门店!$J:$J,"VIVO体验店")</f>
        <v>0</v>
      </c>
      <c r="AA1593" s="99">
        <f>COUNTIFS(通讯通路门店!$S:$S,$G1593,通讯通路门店!$J:$J,"OPPO体验店")</f>
        <v>0</v>
      </c>
      <c r="AB1593" s="99">
        <f>COUNTIFS(通讯通路门店!$S:$S,$G1593,通讯通路门店!$J:$J,"华为授权体验店")+COUNTIFS(通讯通路门店!$S:$S,$G1593,通讯通路门店!$J:$J,"华为堡垒店")</f>
        <v>0</v>
      </c>
      <c r="AC1593" s="99">
        <f>COUNTIFS(通讯通路门店!$S:$S,$G1593,通讯通路门店!$J:$J,"小米体验店")</f>
        <v>0</v>
      </c>
      <c r="AD1593" s="99">
        <f>COUNTIFS(通讯通路门店!$S:$S,$G1593,通讯通路门店!$J:$J,"苹果体验店")</f>
        <v>0</v>
      </c>
      <c r="AE1593" s="99">
        <f>COUNTIFS(通讯通路门店!$S:$S,$G1593,通讯通路门店!$J:$J,"其他品牌专卖店")</f>
        <v>0</v>
      </c>
      <c r="AF1593" s="99">
        <f>SUMIFS(通讯通路门店!$BI:$BI,通讯通路门店!$S:$S,$G1593)</f>
        <v>0</v>
      </c>
      <c r="AG1593" s="99">
        <f>SUMIFS(通讯通路门店!$BH:$BH,通讯通路门店!$S:$S,$G1593)</f>
        <v>0</v>
      </c>
      <c r="AH1593" s="99">
        <f t="shared" si="121"/>
        <v>0</v>
      </c>
      <c r="AI1593" s="99">
        <f>SUMIFS(通讯通路门店!$BB:$BB,通讯通路门店!$S:$S,$G1593)</f>
        <v>0</v>
      </c>
      <c r="AJ1593" s="99">
        <f>SUMIFS(通讯通路门店!$BE:$BE,通讯通路门店!$S:$S,$G1593)</f>
        <v>0</v>
      </c>
      <c r="AK1593" s="99">
        <f>SUMIFS(通讯通路门店!$BG:$BG,通讯通路门店!$S:$S,$G1593)</f>
        <v>0</v>
      </c>
      <c r="AL1593" s="99">
        <f>SUMIFS(通讯通路门店!$BC:$BC,通讯通路门店!$S:$S,$G1593)</f>
        <v>0</v>
      </c>
      <c r="AM1593" s="99">
        <f>SUMIFS(通讯通路门店!$BD:$BD,通讯通路门店!$S:$S,$G1593)</f>
        <v>0</v>
      </c>
      <c r="AN1593" s="99">
        <f>SUMIFS(通讯通路门店!$BF:$BF,通讯通路门店!$S:$S,$G1593)</f>
        <v>0</v>
      </c>
      <c r="AO1593" s="99">
        <f t="shared" si="122"/>
        <v>0</v>
      </c>
      <c r="AP1593" s="99">
        <f>SUMIFS(通讯通路门店!$K:$K,通讯通路门店!$S:$S,$G1593)</f>
        <v>0</v>
      </c>
      <c r="AQ1593" s="83"/>
      <c r="AR1593" s="99">
        <f>SUMIFS(通讯通路门店!$T:$T,通讯通路门店!$S:$S,$G1593)</f>
        <v>0</v>
      </c>
      <c r="AS1593" s="99">
        <f>SUMIFS(通讯通路门店!$U:$U,通讯通路门店!$S:$S,$G1593)</f>
        <v>0</v>
      </c>
      <c r="AT1593" s="99">
        <f>SUMIFS(通讯通路门店!$V:$V,通讯通路门店!$S:$S,$G1593)</f>
        <v>0</v>
      </c>
      <c r="AU1593" s="99">
        <f>SUMIFS(通讯通路门店!$W:$W,通讯通路门店!$S:$S,$G1593)</f>
        <v>0</v>
      </c>
      <c r="AV1593" s="99">
        <f>SUMIFS(通讯通路门店!$Z:$Z,通讯通路门店!$S:$S,$G1593)</f>
        <v>0</v>
      </c>
      <c r="AW1593" s="99">
        <f>SUMIFS(通讯通路门店!$AB:$AB,通讯通路门店!$S:$S,$G1593)</f>
        <v>0</v>
      </c>
      <c r="AX1593" s="99">
        <f>SUMIFS(通讯通路门店!$X:$X,通讯通路门店!$S:$S,$G1593)</f>
        <v>0</v>
      </c>
      <c r="AY1593" s="99">
        <f>SUMIFS(通讯通路门店!$Y:$Y,通讯通路门店!$S:$S,$G1593)</f>
        <v>0</v>
      </c>
      <c r="AZ1593" s="99">
        <f>SUMIFS(通讯通路门店!$AA:$AA,通讯通路门店!$S:$S,$G1593)</f>
        <v>0</v>
      </c>
      <c r="BA1593" s="99">
        <f t="shared" si="123"/>
        <v>0</v>
      </c>
      <c r="BB1593" s="99">
        <f t="shared" si="124"/>
        <v>0</v>
      </c>
      <c r="BC1593" s="99">
        <f>SUMIFS(通讯通路门店!$W:$W,通讯通路门店!$S:$S,$G1593,通讯通路门店!$J:$J,"荣耀体验店")+SUMIFS(通讯通路门店!$W:$W,通讯通路门店!$S:$S,$G1593,通讯通路门店!$J:$J,"荣耀授权专卖店")</f>
        <v>0</v>
      </c>
      <c r="BD1593" s="99">
        <f>SUMIFS(通讯通路门店!$Z:$Z,通讯通路门店!$S:$S,$G1593,通讯通路门店!$J:$J,"VIVO体验店")</f>
        <v>0</v>
      </c>
      <c r="BE1593" s="99">
        <f>SUMIFS(通讯通路门店!$AB:$AB,通讯通路门店!$S:$S,$G1593,通讯通路门店!$J:$J,"OPPO体验店")</f>
        <v>0</v>
      </c>
      <c r="BF1593" s="99">
        <f>SUMIFS(通讯通路门店!$X:$X,通讯通路门店!$S:$S,$G1593,通讯通路门店!$J:$J,"华为授权体验店")+SUMIFS(通讯通路门店!$AA:$AA,通讯通路门店!$S:$S,$G1593,通讯通路门店!$J:$J,"华为堡垒店")</f>
        <v>0</v>
      </c>
      <c r="BG1593" s="99">
        <f>SUMIFS(通讯通路门店!$Y:$Y,通讯通路门店!$S:$S,$G1593,通讯通路门店!$J:$J,"小米体验店")</f>
        <v>0</v>
      </c>
      <c r="BH1593" s="99">
        <f>SUMIFS(通讯通路门店!$AA:$AA,通讯通路门店!$S:$S,$G1593,通讯通路门店!$J:$J,"苹果体验店")</f>
        <v>0</v>
      </c>
      <c r="BI1593" s="99">
        <f>SUMIFS(通讯通路门店!$K:$K,通讯通路门店!$S:$S,$G1593,通讯通路门店!$J:$J,"其他品牌专卖店")</f>
        <v>0</v>
      </c>
      <c r="BJ1593" s="99">
        <f>SUMIFS(通讯通路门店!$AC:$AC,通讯通路门店!$S:$S,$G1593)</f>
        <v>0</v>
      </c>
      <c r="BK1593" s="99">
        <f>SUMIFS(通讯通路门店!$AD:$AD,通讯通路门店!$S:$S,$G1593)</f>
        <v>0</v>
      </c>
      <c r="BL1593" s="99">
        <f>SUMIFS(通讯通路门店!$AE:$AE,通讯通路门店!$S:$S,$G1593)</f>
        <v>0</v>
      </c>
      <c r="BM1593" s="99">
        <f>SUMIFS(通讯通路门店!$AF:$AF,通讯通路门店!$S:$S,$G1593)</f>
        <v>0</v>
      </c>
      <c r="BN1593" s="99">
        <f>SUMIFS(通讯通路门店!$AG:$AG,通讯通路门店!$S:$S,$G1593)</f>
        <v>0</v>
      </c>
      <c r="BO1593" s="99">
        <f>SUMIFS(通讯通路门店!$AH:$AH,通讯通路门店!$S:$S,$G1593)</f>
        <v>0</v>
      </c>
      <c r="BP1593" s="99">
        <f>SUMIFS(通讯通路门店!$AI:$AI,通讯通路门店!$S:$S,$G1593)</f>
        <v>0</v>
      </c>
      <c r="BQ1593" s="83"/>
    </row>
    <row r="1594" spans="1:69">
      <c r="A1594" s="99" t="str">
        <f>IFERROR(_xlfn.XLOOKUP($G1594,通讯通路门店!$S$4:$S$993933,通讯通路门店!$A$4:$A$993933,0,0),"")</f>
        <v>海南省</v>
      </c>
      <c r="B1594" s="99" t="str">
        <f>IFERROR(_xlfn.XLOOKUP($G1594,通讯通路门店!$S$4:$S$993933,通讯通路门店!$B$4:$B$993933,0,0),"")</f>
        <v>乐东黎族自治县</v>
      </c>
      <c r="C1594" s="99" t="str">
        <f>IFERROR(_xlfn.XLOOKUP($G1594,通讯通路门店!$S$4:$S$993933,通讯通路门店!$C$4:$C$993933,0,0),"")</f>
        <v>乐东黎族自治县</v>
      </c>
      <c r="D1594" s="99" t="str">
        <f>IFERROR(_xlfn.XLOOKUP($G1594,通讯通路门店!$S$4:$S$993933,通讯通路门店!$D$4:$D$993933,0,0),"")</f>
        <v>万冲镇</v>
      </c>
      <c r="E1594" s="83"/>
      <c r="F1594" s="83"/>
      <c r="G1594" s="101"/>
      <c r="H1594" s="102">
        <f>IFERROR(_xlfn.XLOOKUP($G1594,通讯通路门店!$S$4:$S$993933,通讯通路门店!$R$4:$R$993933,0,0),"")</f>
        <v>0</v>
      </c>
      <c r="I1594" s="83"/>
      <c r="J1594" s="83"/>
      <c r="K1594" s="83"/>
      <c r="L1594" s="83"/>
      <c r="M1594" s="83"/>
      <c r="N1594" s="83"/>
      <c r="O1594" s="83"/>
      <c r="P1594" s="83"/>
      <c r="Q1594" s="83"/>
      <c r="R1594" s="83"/>
      <c r="S1594" s="83"/>
      <c r="T1594" s="83"/>
      <c r="U1594" s="99">
        <f>COUNTIF(通讯通路门店!$S:$S,$G1594)</f>
        <v>0</v>
      </c>
      <c r="V1594" s="99">
        <f>COUNTIFS(通讯通路门店!$S:$S,$G1594,通讯通路门店!$J:$J,"综合卖场")</f>
        <v>0</v>
      </c>
      <c r="W1594" s="99">
        <f>SUMIFS(通讯通路门店!$AJ:$AJ,通讯通路门店!$S:$S,通讯客户沙盘!$G1594)</f>
        <v>0</v>
      </c>
      <c r="X1594" s="99">
        <f t="shared" si="120"/>
        <v>0</v>
      </c>
      <c r="Y1594" s="99">
        <f>COUNTIFS(通讯通路门店!$S:$S,$G1594,通讯通路门店!$J:$J,"荣耀体验店")+COUNTIFS(通讯通路门店!$S:$S,$G1594,通讯通路门店!$J:$J,"荣耀授权专卖店")</f>
        <v>0</v>
      </c>
      <c r="Z1594" s="99">
        <f>COUNTIFS(通讯通路门店!$S:$S,$G1594,通讯通路门店!$J:$J,"VIVO体验店")</f>
        <v>0</v>
      </c>
      <c r="AA1594" s="99">
        <f>COUNTIFS(通讯通路门店!$S:$S,$G1594,通讯通路门店!$J:$J,"OPPO体验店")</f>
        <v>0</v>
      </c>
      <c r="AB1594" s="99">
        <f>COUNTIFS(通讯通路门店!$S:$S,$G1594,通讯通路门店!$J:$J,"华为授权体验店")+COUNTIFS(通讯通路门店!$S:$S,$G1594,通讯通路门店!$J:$J,"华为堡垒店")</f>
        <v>0</v>
      </c>
      <c r="AC1594" s="99">
        <f>COUNTIFS(通讯通路门店!$S:$S,$G1594,通讯通路门店!$J:$J,"小米体验店")</f>
        <v>0</v>
      </c>
      <c r="AD1594" s="99">
        <f>COUNTIFS(通讯通路门店!$S:$S,$G1594,通讯通路门店!$J:$J,"苹果体验店")</f>
        <v>0</v>
      </c>
      <c r="AE1594" s="99">
        <f>COUNTIFS(通讯通路门店!$S:$S,$G1594,通讯通路门店!$J:$J,"其他品牌专卖店")</f>
        <v>0</v>
      </c>
      <c r="AF1594" s="99">
        <f>SUMIFS(通讯通路门店!$BI:$BI,通讯通路门店!$S:$S,$G1594)</f>
        <v>0</v>
      </c>
      <c r="AG1594" s="99">
        <f>SUMIFS(通讯通路门店!$BH:$BH,通讯通路门店!$S:$S,$G1594)</f>
        <v>0</v>
      </c>
      <c r="AH1594" s="99">
        <f t="shared" si="121"/>
        <v>0</v>
      </c>
      <c r="AI1594" s="99">
        <f>SUMIFS(通讯通路门店!$BB:$BB,通讯通路门店!$S:$S,$G1594)</f>
        <v>0</v>
      </c>
      <c r="AJ1594" s="99">
        <f>SUMIFS(通讯通路门店!$BE:$BE,通讯通路门店!$S:$S,$G1594)</f>
        <v>0</v>
      </c>
      <c r="AK1594" s="99">
        <f>SUMIFS(通讯通路门店!$BG:$BG,通讯通路门店!$S:$S,$G1594)</f>
        <v>0</v>
      </c>
      <c r="AL1594" s="99">
        <f>SUMIFS(通讯通路门店!$BC:$BC,通讯通路门店!$S:$S,$G1594)</f>
        <v>0</v>
      </c>
      <c r="AM1594" s="99">
        <f>SUMIFS(通讯通路门店!$BD:$BD,通讯通路门店!$S:$S,$G1594)</f>
        <v>0</v>
      </c>
      <c r="AN1594" s="99">
        <f>SUMIFS(通讯通路门店!$BF:$BF,通讯通路门店!$S:$S,$G1594)</f>
        <v>0</v>
      </c>
      <c r="AO1594" s="99">
        <f t="shared" si="122"/>
        <v>0</v>
      </c>
      <c r="AP1594" s="99">
        <f>SUMIFS(通讯通路门店!$K:$K,通讯通路门店!$S:$S,$G1594)</f>
        <v>0</v>
      </c>
      <c r="AQ1594" s="83"/>
      <c r="AR1594" s="99">
        <f>SUMIFS(通讯通路门店!$T:$T,通讯通路门店!$S:$S,$G1594)</f>
        <v>0</v>
      </c>
      <c r="AS1594" s="99">
        <f>SUMIFS(通讯通路门店!$U:$U,通讯通路门店!$S:$S,$G1594)</f>
        <v>0</v>
      </c>
      <c r="AT1594" s="99">
        <f>SUMIFS(通讯通路门店!$V:$V,通讯通路门店!$S:$S,$G1594)</f>
        <v>0</v>
      </c>
      <c r="AU1594" s="99">
        <f>SUMIFS(通讯通路门店!$W:$W,通讯通路门店!$S:$S,$G1594)</f>
        <v>0</v>
      </c>
      <c r="AV1594" s="99">
        <f>SUMIFS(通讯通路门店!$Z:$Z,通讯通路门店!$S:$S,$G1594)</f>
        <v>0</v>
      </c>
      <c r="AW1594" s="99">
        <f>SUMIFS(通讯通路门店!$AB:$AB,通讯通路门店!$S:$S,$G1594)</f>
        <v>0</v>
      </c>
      <c r="AX1594" s="99">
        <f>SUMIFS(通讯通路门店!$X:$X,通讯通路门店!$S:$S,$G1594)</f>
        <v>0</v>
      </c>
      <c r="AY1594" s="99">
        <f>SUMIFS(通讯通路门店!$Y:$Y,通讯通路门店!$S:$S,$G1594)</f>
        <v>0</v>
      </c>
      <c r="AZ1594" s="99">
        <f>SUMIFS(通讯通路门店!$AA:$AA,通讯通路门店!$S:$S,$G1594)</f>
        <v>0</v>
      </c>
      <c r="BA1594" s="99">
        <f t="shared" si="123"/>
        <v>0</v>
      </c>
      <c r="BB1594" s="99">
        <f t="shared" si="124"/>
        <v>0</v>
      </c>
      <c r="BC1594" s="99">
        <f>SUMIFS(通讯通路门店!$W:$W,通讯通路门店!$S:$S,$G1594,通讯通路门店!$J:$J,"荣耀体验店")+SUMIFS(通讯通路门店!$W:$W,通讯通路门店!$S:$S,$G1594,通讯通路门店!$J:$J,"荣耀授权专卖店")</f>
        <v>0</v>
      </c>
      <c r="BD1594" s="99">
        <f>SUMIFS(通讯通路门店!$Z:$Z,通讯通路门店!$S:$S,$G1594,通讯通路门店!$J:$J,"VIVO体验店")</f>
        <v>0</v>
      </c>
      <c r="BE1594" s="99">
        <f>SUMIFS(通讯通路门店!$AB:$AB,通讯通路门店!$S:$S,$G1594,通讯通路门店!$J:$J,"OPPO体验店")</f>
        <v>0</v>
      </c>
      <c r="BF1594" s="99">
        <f>SUMIFS(通讯通路门店!$X:$X,通讯通路门店!$S:$S,$G1594,通讯通路门店!$J:$J,"华为授权体验店")+SUMIFS(通讯通路门店!$AA:$AA,通讯通路门店!$S:$S,$G1594,通讯通路门店!$J:$J,"华为堡垒店")</f>
        <v>0</v>
      </c>
      <c r="BG1594" s="99">
        <f>SUMIFS(通讯通路门店!$Y:$Y,通讯通路门店!$S:$S,$G1594,通讯通路门店!$J:$J,"小米体验店")</f>
        <v>0</v>
      </c>
      <c r="BH1594" s="99">
        <f>SUMIFS(通讯通路门店!$AA:$AA,通讯通路门店!$S:$S,$G1594,通讯通路门店!$J:$J,"苹果体验店")</f>
        <v>0</v>
      </c>
      <c r="BI1594" s="99">
        <f>SUMIFS(通讯通路门店!$K:$K,通讯通路门店!$S:$S,$G1594,通讯通路门店!$J:$J,"其他品牌专卖店")</f>
        <v>0</v>
      </c>
      <c r="BJ1594" s="99">
        <f>SUMIFS(通讯通路门店!$AC:$AC,通讯通路门店!$S:$S,$G1594)</f>
        <v>0</v>
      </c>
      <c r="BK1594" s="99">
        <f>SUMIFS(通讯通路门店!$AD:$AD,通讯通路门店!$S:$S,$G1594)</f>
        <v>0</v>
      </c>
      <c r="BL1594" s="99">
        <f>SUMIFS(通讯通路门店!$AE:$AE,通讯通路门店!$S:$S,$G1594)</f>
        <v>0</v>
      </c>
      <c r="BM1594" s="99">
        <f>SUMIFS(通讯通路门店!$AF:$AF,通讯通路门店!$S:$S,$G1594)</f>
        <v>0</v>
      </c>
      <c r="BN1594" s="99">
        <f>SUMIFS(通讯通路门店!$AG:$AG,通讯通路门店!$S:$S,$G1594)</f>
        <v>0</v>
      </c>
      <c r="BO1594" s="99">
        <f>SUMIFS(通讯通路门店!$AH:$AH,通讯通路门店!$S:$S,$G1594)</f>
        <v>0</v>
      </c>
      <c r="BP1594" s="99">
        <f>SUMIFS(通讯通路门店!$AI:$AI,通讯通路门店!$S:$S,$G1594)</f>
        <v>0</v>
      </c>
      <c r="BQ1594" s="83"/>
    </row>
    <row r="1595" spans="1:69">
      <c r="A1595" s="99" t="str">
        <f>IFERROR(_xlfn.XLOOKUP($G1595,通讯通路门店!$S$4:$S$993933,通讯通路门店!$A$4:$A$993933,0,0),"")</f>
        <v>海南省</v>
      </c>
      <c r="B1595" s="99" t="str">
        <f>IFERROR(_xlfn.XLOOKUP($G1595,通讯通路门店!$S$4:$S$993933,通讯通路门店!$B$4:$B$993933,0,0),"")</f>
        <v>乐东黎族自治县</v>
      </c>
      <c r="C1595" s="99" t="str">
        <f>IFERROR(_xlfn.XLOOKUP($G1595,通讯通路门店!$S$4:$S$993933,通讯通路门店!$C$4:$C$993933,0,0),"")</f>
        <v>乐东黎族自治县</v>
      </c>
      <c r="D1595" s="99" t="str">
        <f>IFERROR(_xlfn.XLOOKUP($G1595,通讯通路门店!$S$4:$S$993933,通讯通路门店!$D$4:$D$993933,0,0),"")</f>
        <v>万冲镇</v>
      </c>
      <c r="E1595" s="83"/>
      <c r="F1595" s="83"/>
      <c r="G1595" s="101"/>
      <c r="H1595" s="102">
        <f>IFERROR(_xlfn.XLOOKUP($G1595,通讯通路门店!$S$4:$S$993933,通讯通路门店!$R$4:$R$993933,0,0),"")</f>
        <v>0</v>
      </c>
      <c r="I1595" s="83"/>
      <c r="J1595" s="83"/>
      <c r="K1595" s="83"/>
      <c r="L1595" s="83"/>
      <c r="M1595" s="83"/>
      <c r="N1595" s="83"/>
      <c r="O1595" s="83"/>
      <c r="P1595" s="83"/>
      <c r="Q1595" s="83"/>
      <c r="R1595" s="83"/>
      <c r="S1595" s="83"/>
      <c r="T1595" s="83"/>
      <c r="U1595" s="99">
        <f>COUNTIF(通讯通路门店!$S:$S,$G1595)</f>
        <v>0</v>
      </c>
      <c r="V1595" s="99">
        <f>COUNTIFS(通讯通路门店!$S:$S,$G1595,通讯通路门店!$J:$J,"综合卖场")</f>
        <v>0</v>
      </c>
      <c r="W1595" s="99">
        <f>SUMIFS(通讯通路门店!$AJ:$AJ,通讯通路门店!$S:$S,通讯客户沙盘!$G1595)</f>
        <v>0</v>
      </c>
      <c r="X1595" s="99">
        <f t="shared" si="120"/>
        <v>0</v>
      </c>
      <c r="Y1595" s="99">
        <f>COUNTIFS(通讯通路门店!$S:$S,$G1595,通讯通路门店!$J:$J,"荣耀体验店")+COUNTIFS(通讯通路门店!$S:$S,$G1595,通讯通路门店!$J:$J,"荣耀授权专卖店")</f>
        <v>0</v>
      </c>
      <c r="Z1595" s="99">
        <f>COUNTIFS(通讯通路门店!$S:$S,$G1595,通讯通路门店!$J:$J,"VIVO体验店")</f>
        <v>0</v>
      </c>
      <c r="AA1595" s="99">
        <f>COUNTIFS(通讯通路门店!$S:$S,$G1595,通讯通路门店!$J:$J,"OPPO体验店")</f>
        <v>0</v>
      </c>
      <c r="AB1595" s="99">
        <f>COUNTIFS(通讯通路门店!$S:$S,$G1595,通讯通路门店!$J:$J,"华为授权体验店")+COUNTIFS(通讯通路门店!$S:$S,$G1595,通讯通路门店!$J:$J,"华为堡垒店")</f>
        <v>0</v>
      </c>
      <c r="AC1595" s="99">
        <f>COUNTIFS(通讯通路门店!$S:$S,$G1595,通讯通路门店!$J:$J,"小米体验店")</f>
        <v>0</v>
      </c>
      <c r="AD1595" s="99">
        <f>COUNTIFS(通讯通路门店!$S:$S,$G1595,通讯通路门店!$J:$J,"苹果体验店")</f>
        <v>0</v>
      </c>
      <c r="AE1595" s="99">
        <f>COUNTIFS(通讯通路门店!$S:$S,$G1595,通讯通路门店!$J:$J,"其他品牌专卖店")</f>
        <v>0</v>
      </c>
      <c r="AF1595" s="99">
        <f>SUMIFS(通讯通路门店!$BI:$BI,通讯通路门店!$S:$S,$G1595)</f>
        <v>0</v>
      </c>
      <c r="AG1595" s="99">
        <f>SUMIFS(通讯通路门店!$BH:$BH,通讯通路门店!$S:$S,$G1595)</f>
        <v>0</v>
      </c>
      <c r="AH1595" s="99">
        <f t="shared" si="121"/>
        <v>0</v>
      </c>
      <c r="AI1595" s="99">
        <f>SUMIFS(通讯通路门店!$BB:$BB,通讯通路门店!$S:$S,$G1595)</f>
        <v>0</v>
      </c>
      <c r="AJ1595" s="99">
        <f>SUMIFS(通讯通路门店!$BE:$BE,通讯通路门店!$S:$S,$G1595)</f>
        <v>0</v>
      </c>
      <c r="AK1595" s="99">
        <f>SUMIFS(通讯通路门店!$BG:$BG,通讯通路门店!$S:$S,$G1595)</f>
        <v>0</v>
      </c>
      <c r="AL1595" s="99">
        <f>SUMIFS(通讯通路门店!$BC:$BC,通讯通路门店!$S:$S,$G1595)</f>
        <v>0</v>
      </c>
      <c r="AM1595" s="99">
        <f>SUMIFS(通讯通路门店!$BD:$BD,通讯通路门店!$S:$S,$G1595)</f>
        <v>0</v>
      </c>
      <c r="AN1595" s="99">
        <f>SUMIFS(通讯通路门店!$BF:$BF,通讯通路门店!$S:$S,$G1595)</f>
        <v>0</v>
      </c>
      <c r="AO1595" s="99">
        <f t="shared" si="122"/>
        <v>0</v>
      </c>
      <c r="AP1595" s="99">
        <f>SUMIFS(通讯通路门店!$K:$K,通讯通路门店!$S:$S,$G1595)</f>
        <v>0</v>
      </c>
      <c r="AQ1595" s="83"/>
      <c r="AR1595" s="99">
        <f>SUMIFS(通讯通路门店!$T:$T,通讯通路门店!$S:$S,$G1595)</f>
        <v>0</v>
      </c>
      <c r="AS1595" s="99">
        <f>SUMIFS(通讯通路门店!$U:$U,通讯通路门店!$S:$S,$G1595)</f>
        <v>0</v>
      </c>
      <c r="AT1595" s="99">
        <f>SUMIFS(通讯通路门店!$V:$V,通讯通路门店!$S:$S,$G1595)</f>
        <v>0</v>
      </c>
      <c r="AU1595" s="99">
        <f>SUMIFS(通讯通路门店!$W:$W,通讯通路门店!$S:$S,$G1595)</f>
        <v>0</v>
      </c>
      <c r="AV1595" s="99">
        <f>SUMIFS(通讯通路门店!$Z:$Z,通讯通路门店!$S:$S,$G1595)</f>
        <v>0</v>
      </c>
      <c r="AW1595" s="99">
        <f>SUMIFS(通讯通路门店!$AB:$AB,通讯通路门店!$S:$S,$G1595)</f>
        <v>0</v>
      </c>
      <c r="AX1595" s="99">
        <f>SUMIFS(通讯通路门店!$X:$X,通讯通路门店!$S:$S,$G1595)</f>
        <v>0</v>
      </c>
      <c r="AY1595" s="99">
        <f>SUMIFS(通讯通路门店!$Y:$Y,通讯通路门店!$S:$S,$G1595)</f>
        <v>0</v>
      </c>
      <c r="AZ1595" s="99">
        <f>SUMIFS(通讯通路门店!$AA:$AA,通讯通路门店!$S:$S,$G1595)</f>
        <v>0</v>
      </c>
      <c r="BA1595" s="99">
        <f t="shared" si="123"/>
        <v>0</v>
      </c>
      <c r="BB1595" s="99">
        <f t="shared" si="124"/>
        <v>0</v>
      </c>
      <c r="BC1595" s="99">
        <f>SUMIFS(通讯通路门店!$W:$W,通讯通路门店!$S:$S,$G1595,通讯通路门店!$J:$J,"荣耀体验店")+SUMIFS(通讯通路门店!$W:$W,通讯通路门店!$S:$S,$G1595,通讯通路门店!$J:$J,"荣耀授权专卖店")</f>
        <v>0</v>
      </c>
      <c r="BD1595" s="99">
        <f>SUMIFS(通讯通路门店!$Z:$Z,通讯通路门店!$S:$S,$G1595,通讯通路门店!$J:$J,"VIVO体验店")</f>
        <v>0</v>
      </c>
      <c r="BE1595" s="99">
        <f>SUMIFS(通讯通路门店!$AB:$AB,通讯通路门店!$S:$S,$G1595,通讯通路门店!$J:$J,"OPPO体验店")</f>
        <v>0</v>
      </c>
      <c r="BF1595" s="99">
        <f>SUMIFS(通讯通路门店!$X:$X,通讯通路门店!$S:$S,$G1595,通讯通路门店!$J:$J,"华为授权体验店")+SUMIFS(通讯通路门店!$AA:$AA,通讯通路门店!$S:$S,$G1595,通讯通路门店!$J:$J,"华为堡垒店")</f>
        <v>0</v>
      </c>
      <c r="BG1595" s="99">
        <f>SUMIFS(通讯通路门店!$Y:$Y,通讯通路门店!$S:$S,$G1595,通讯通路门店!$J:$J,"小米体验店")</f>
        <v>0</v>
      </c>
      <c r="BH1595" s="99">
        <f>SUMIFS(通讯通路门店!$AA:$AA,通讯通路门店!$S:$S,$G1595,通讯通路门店!$J:$J,"苹果体验店")</f>
        <v>0</v>
      </c>
      <c r="BI1595" s="99">
        <f>SUMIFS(通讯通路门店!$K:$K,通讯通路门店!$S:$S,$G1595,通讯通路门店!$J:$J,"其他品牌专卖店")</f>
        <v>0</v>
      </c>
      <c r="BJ1595" s="99">
        <f>SUMIFS(通讯通路门店!$AC:$AC,通讯通路门店!$S:$S,$G1595)</f>
        <v>0</v>
      </c>
      <c r="BK1595" s="99">
        <f>SUMIFS(通讯通路门店!$AD:$AD,通讯通路门店!$S:$S,$G1595)</f>
        <v>0</v>
      </c>
      <c r="BL1595" s="99">
        <f>SUMIFS(通讯通路门店!$AE:$AE,通讯通路门店!$S:$S,$G1595)</f>
        <v>0</v>
      </c>
      <c r="BM1595" s="99">
        <f>SUMIFS(通讯通路门店!$AF:$AF,通讯通路门店!$S:$S,$G1595)</f>
        <v>0</v>
      </c>
      <c r="BN1595" s="99">
        <f>SUMIFS(通讯通路门店!$AG:$AG,通讯通路门店!$S:$S,$G1595)</f>
        <v>0</v>
      </c>
      <c r="BO1595" s="99">
        <f>SUMIFS(通讯通路门店!$AH:$AH,通讯通路门店!$S:$S,$G1595)</f>
        <v>0</v>
      </c>
      <c r="BP1595" s="99">
        <f>SUMIFS(通讯通路门店!$AI:$AI,通讯通路门店!$S:$S,$G1595)</f>
        <v>0</v>
      </c>
      <c r="BQ1595" s="83"/>
    </row>
    <row r="1596" spans="1:69">
      <c r="A1596" s="99" t="str">
        <f>IFERROR(_xlfn.XLOOKUP($G1596,通讯通路门店!$S$4:$S$993933,通讯通路门店!$A$4:$A$993933,0,0),"")</f>
        <v>海南省</v>
      </c>
      <c r="B1596" s="99" t="str">
        <f>IFERROR(_xlfn.XLOOKUP($G1596,通讯通路门店!$S$4:$S$993933,通讯通路门店!$B$4:$B$993933,0,0),"")</f>
        <v>乐东黎族自治县</v>
      </c>
      <c r="C1596" s="99" t="str">
        <f>IFERROR(_xlfn.XLOOKUP($G1596,通讯通路门店!$S$4:$S$993933,通讯通路门店!$C$4:$C$993933,0,0),"")</f>
        <v>乐东黎族自治县</v>
      </c>
      <c r="D1596" s="99" t="str">
        <f>IFERROR(_xlfn.XLOOKUP($G1596,通讯通路门店!$S$4:$S$993933,通讯通路门店!$D$4:$D$993933,0,0),"")</f>
        <v>万冲镇</v>
      </c>
      <c r="E1596" s="83"/>
      <c r="F1596" s="83"/>
      <c r="G1596" s="101"/>
      <c r="H1596" s="102">
        <f>IFERROR(_xlfn.XLOOKUP($G1596,通讯通路门店!$S$4:$S$993933,通讯通路门店!$R$4:$R$993933,0,0),"")</f>
        <v>0</v>
      </c>
      <c r="I1596" s="83"/>
      <c r="J1596" s="83"/>
      <c r="K1596" s="83"/>
      <c r="L1596" s="83"/>
      <c r="M1596" s="83"/>
      <c r="N1596" s="83"/>
      <c r="O1596" s="83"/>
      <c r="P1596" s="83"/>
      <c r="Q1596" s="83"/>
      <c r="R1596" s="83"/>
      <c r="S1596" s="83"/>
      <c r="T1596" s="83"/>
      <c r="U1596" s="99">
        <f>COUNTIF(通讯通路门店!$S:$S,$G1596)</f>
        <v>0</v>
      </c>
      <c r="V1596" s="99">
        <f>COUNTIFS(通讯通路门店!$S:$S,$G1596,通讯通路门店!$J:$J,"综合卖场")</f>
        <v>0</v>
      </c>
      <c r="W1596" s="99">
        <f>SUMIFS(通讯通路门店!$AJ:$AJ,通讯通路门店!$S:$S,通讯客户沙盘!$G1596)</f>
        <v>0</v>
      </c>
      <c r="X1596" s="99">
        <f t="shared" si="120"/>
        <v>0</v>
      </c>
      <c r="Y1596" s="99">
        <f>COUNTIFS(通讯通路门店!$S:$S,$G1596,通讯通路门店!$J:$J,"荣耀体验店")+COUNTIFS(通讯通路门店!$S:$S,$G1596,通讯通路门店!$J:$J,"荣耀授权专卖店")</f>
        <v>0</v>
      </c>
      <c r="Z1596" s="99">
        <f>COUNTIFS(通讯通路门店!$S:$S,$G1596,通讯通路门店!$J:$J,"VIVO体验店")</f>
        <v>0</v>
      </c>
      <c r="AA1596" s="99">
        <f>COUNTIFS(通讯通路门店!$S:$S,$G1596,通讯通路门店!$J:$J,"OPPO体验店")</f>
        <v>0</v>
      </c>
      <c r="AB1596" s="99">
        <f>COUNTIFS(通讯通路门店!$S:$S,$G1596,通讯通路门店!$J:$J,"华为授权体验店")+COUNTIFS(通讯通路门店!$S:$S,$G1596,通讯通路门店!$J:$J,"华为堡垒店")</f>
        <v>0</v>
      </c>
      <c r="AC1596" s="99">
        <f>COUNTIFS(通讯通路门店!$S:$S,$G1596,通讯通路门店!$J:$J,"小米体验店")</f>
        <v>0</v>
      </c>
      <c r="AD1596" s="99">
        <f>COUNTIFS(通讯通路门店!$S:$S,$G1596,通讯通路门店!$J:$J,"苹果体验店")</f>
        <v>0</v>
      </c>
      <c r="AE1596" s="99">
        <f>COUNTIFS(通讯通路门店!$S:$S,$G1596,通讯通路门店!$J:$J,"其他品牌专卖店")</f>
        <v>0</v>
      </c>
      <c r="AF1596" s="99">
        <f>SUMIFS(通讯通路门店!$BI:$BI,通讯通路门店!$S:$S,$G1596)</f>
        <v>0</v>
      </c>
      <c r="AG1596" s="99">
        <f>SUMIFS(通讯通路门店!$BH:$BH,通讯通路门店!$S:$S,$G1596)</f>
        <v>0</v>
      </c>
      <c r="AH1596" s="99">
        <f t="shared" si="121"/>
        <v>0</v>
      </c>
      <c r="AI1596" s="99">
        <f>SUMIFS(通讯通路门店!$BB:$BB,通讯通路门店!$S:$S,$G1596)</f>
        <v>0</v>
      </c>
      <c r="AJ1596" s="99">
        <f>SUMIFS(通讯通路门店!$BE:$BE,通讯通路门店!$S:$S,$G1596)</f>
        <v>0</v>
      </c>
      <c r="AK1596" s="99">
        <f>SUMIFS(通讯通路门店!$BG:$BG,通讯通路门店!$S:$S,$G1596)</f>
        <v>0</v>
      </c>
      <c r="AL1596" s="99">
        <f>SUMIFS(通讯通路门店!$BC:$BC,通讯通路门店!$S:$S,$G1596)</f>
        <v>0</v>
      </c>
      <c r="AM1596" s="99">
        <f>SUMIFS(通讯通路门店!$BD:$BD,通讯通路门店!$S:$S,$G1596)</f>
        <v>0</v>
      </c>
      <c r="AN1596" s="99">
        <f>SUMIFS(通讯通路门店!$BF:$BF,通讯通路门店!$S:$S,$G1596)</f>
        <v>0</v>
      </c>
      <c r="AO1596" s="99">
        <f t="shared" si="122"/>
        <v>0</v>
      </c>
      <c r="AP1596" s="99">
        <f>SUMIFS(通讯通路门店!$K:$K,通讯通路门店!$S:$S,$G1596)</f>
        <v>0</v>
      </c>
      <c r="AQ1596" s="83"/>
      <c r="AR1596" s="99">
        <f>SUMIFS(通讯通路门店!$T:$T,通讯通路门店!$S:$S,$G1596)</f>
        <v>0</v>
      </c>
      <c r="AS1596" s="99">
        <f>SUMIFS(通讯通路门店!$U:$U,通讯通路门店!$S:$S,$G1596)</f>
        <v>0</v>
      </c>
      <c r="AT1596" s="99">
        <f>SUMIFS(通讯通路门店!$V:$V,通讯通路门店!$S:$S,$G1596)</f>
        <v>0</v>
      </c>
      <c r="AU1596" s="99">
        <f>SUMIFS(通讯通路门店!$W:$W,通讯通路门店!$S:$S,$G1596)</f>
        <v>0</v>
      </c>
      <c r="AV1596" s="99">
        <f>SUMIFS(通讯通路门店!$Z:$Z,通讯通路门店!$S:$S,$G1596)</f>
        <v>0</v>
      </c>
      <c r="AW1596" s="99">
        <f>SUMIFS(通讯通路门店!$AB:$AB,通讯通路门店!$S:$S,$G1596)</f>
        <v>0</v>
      </c>
      <c r="AX1596" s="99">
        <f>SUMIFS(通讯通路门店!$X:$X,通讯通路门店!$S:$S,$G1596)</f>
        <v>0</v>
      </c>
      <c r="AY1596" s="99">
        <f>SUMIFS(通讯通路门店!$Y:$Y,通讯通路门店!$S:$S,$G1596)</f>
        <v>0</v>
      </c>
      <c r="AZ1596" s="99">
        <f>SUMIFS(通讯通路门店!$AA:$AA,通讯通路门店!$S:$S,$G1596)</f>
        <v>0</v>
      </c>
      <c r="BA1596" s="99">
        <f t="shared" si="123"/>
        <v>0</v>
      </c>
      <c r="BB1596" s="99">
        <f t="shared" si="124"/>
        <v>0</v>
      </c>
      <c r="BC1596" s="99">
        <f>SUMIFS(通讯通路门店!$W:$W,通讯通路门店!$S:$S,$G1596,通讯通路门店!$J:$J,"荣耀体验店")+SUMIFS(通讯通路门店!$W:$W,通讯通路门店!$S:$S,$G1596,通讯通路门店!$J:$J,"荣耀授权专卖店")</f>
        <v>0</v>
      </c>
      <c r="BD1596" s="99">
        <f>SUMIFS(通讯通路门店!$Z:$Z,通讯通路门店!$S:$S,$G1596,通讯通路门店!$J:$J,"VIVO体验店")</f>
        <v>0</v>
      </c>
      <c r="BE1596" s="99">
        <f>SUMIFS(通讯通路门店!$AB:$AB,通讯通路门店!$S:$S,$G1596,通讯通路门店!$J:$J,"OPPO体验店")</f>
        <v>0</v>
      </c>
      <c r="BF1596" s="99">
        <f>SUMIFS(通讯通路门店!$X:$X,通讯通路门店!$S:$S,$G1596,通讯通路门店!$J:$J,"华为授权体验店")+SUMIFS(通讯通路门店!$AA:$AA,通讯通路门店!$S:$S,$G1596,通讯通路门店!$J:$J,"华为堡垒店")</f>
        <v>0</v>
      </c>
      <c r="BG1596" s="99">
        <f>SUMIFS(通讯通路门店!$Y:$Y,通讯通路门店!$S:$S,$G1596,通讯通路门店!$J:$J,"小米体验店")</f>
        <v>0</v>
      </c>
      <c r="BH1596" s="99">
        <f>SUMIFS(通讯通路门店!$AA:$AA,通讯通路门店!$S:$S,$G1596,通讯通路门店!$J:$J,"苹果体验店")</f>
        <v>0</v>
      </c>
      <c r="BI1596" s="99">
        <f>SUMIFS(通讯通路门店!$K:$K,通讯通路门店!$S:$S,$G1596,通讯通路门店!$J:$J,"其他品牌专卖店")</f>
        <v>0</v>
      </c>
      <c r="BJ1596" s="99">
        <f>SUMIFS(通讯通路门店!$AC:$AC,通讯通路门店!$S:$S,$G1596)</f>
        <v>0</v>
      </c>
      <c r="BK1596" s="99">
        <f>SUMIFS(通讯通路门店!$AD:$AD,通讯通路门店!$S:$S,$G1596)</f>
        <v>0</v>
      </c>
      <c r="BL1596" s="99">
        <f>SUMIFS(通讯通路门店!$AE:$AE,通讯通路门店!$S:$S,$G1596)</f>
        <v>0</v>
      </c>
      <c r="BM1596" s="99">
        <f>SUMIFS(通讯通路门店!$AF:$AF,通讯通路门店!$S:$S,$G1596)</f>
        <v>0</v>
      </c>
      <c r="BN1596" s="99">
        <f>SUMIFS(通讯通路门店!$AG:$AG,通讯通路门店!$S:$S,$G1596)</f>
        <v>0</v>
      </c>
      <c r="BO1596" s="99">
        <f>SUMIFS(通讯通路门店!$AH:$AH,通讯通路门店!$S:$S,$G1596)</f>
        <v>0</v>
      </c>
      <c r="BP1596" s="99">
        <f>SUMIFS(通讯通路门店!$AI:$AI,通讯通路门店!$S:$S,$G1596)</f>
        <v>0</v>
      </c>
      <c r="BQ1596" s="83"/>
    </row>
    <row r="1597" spans="1:69">
      <c r="A1597" s="99" t="str">
        <f>IFERROR(_xlfn.XLOOKUP($G1597,通讯通路门店!$S$4:$S$993933,通讯通路门店!$A$4:$A$993933,0,0),"")</f>
        <v>海南省</v>
      </c>
      <c r="B1597" s="99" t="str">
        <f>IFERROR(_xlfn.XLOOKUP($G1597,通讯通路门店!$S$4:$S$993933,通讯通路门店!$B$4:$B$993933,0,0),"")</f>
        <v>乐东黎族自治县</v>
      </c>
      <c r="C1597" s="99" t="str">
        <f>IFERROR(_xlfn.XLOOKUP($G1597,通讯通路门店!$S$4:$S$993933,通讯通路门店!$C$4:$C$993933,0,0),"")</f>
        <v>乐东黎族自治县</v>
      </c>
      <c r="D1597" s="99" t="str">
        <f>IFERROR(_xlfn.XLOOKUP($G1597,通讯通路门店!$S$4:$S$993933,通讯通路门店!$D$4:$D$993933,0,0),"")</f>
        <v>万冲镇</v>
      </c>
      <c r="E1597" s="83"/>
      <c r="F1597" s="83"/>
      <c r="G1597" s="101"/>
      <c r="H1597" s="102">
        <f>IFERROR(_xlfn.XLOOKUP($G1597,通讯通路门店!$S$4:$S$993933,通讯通路门店!$R$4:$R$993933,0,0),"")</f>
        <v>0</v>
      </c>
      <c r="I1597" s="83"/>
      <c r="J1597" s="83"/>
      <c r="K1597" s="83"/>
      <c r="L1597" s="83"/>
      <c r="M1597" s="83"/>
      <c r="N1597" s="83"/>
      <c r="O1597" s="83"/>
      <c r="P1597" s="83"/>
      <c r="Q1597" s="83"/>
      <c r="R1597" s="83"/>
      <c r="S1597" s="83"/>
      <c r="T1597" s="83"/>
      <c r="U1597" s="99">
        <f>COUNTIF(通讯通路门店!$S:$S,$G1597)</f>
        <v>0</v>
      </c>
      <c r="V1597" s="99">
        <f>COUNTIFS(通讯通路门店!$S:$S,$G1597,通讯通路门店!$J:$J,"综合卖场")</f>
        <v>0</v>
      </c>
      <c r="W1597" s="99">
        <f>SUMIFS(通讯通路门店!$AJ:$AJ,通讯通路门店!$S:$S,通讯客户沙盘!$G1597)</f>
        <v>0</v>
      </c>
      <c r="X1597" s="99">
        <f t="shared" si="120"/>
        <v>0</v>
      </c>
      <c r="Y1597" s="99">
        <f>COUNTIFS(通讯通路门店!$S:$S,$G1597,通讯通路门店!$J:$J,"荣耀体验店")+COUNTIFS(通讯通路门店!$S:$S,$G1597,通讯通路门店!$J:$J,"荣耀授权专卖店")</f>
        <v>0</v>
      </c>
      <c r="Z1597" s="99">
        <f>COUNTIFS(通讯通路门店!$S:$S,$G1597,通讯通路门店!$J:$J,"VIVO体验店")</f>
        <v>0</v>
      </c>
      <c r="AA1597" s="99">
        <f>COUNTIFS(通讯通路门店!$S:$S,$G1597,通讯通路门店!$J:$J,"OPPO体验店")</f>
        <v>0</v>
      </c>
      <c r="AB1597" s="99">
        <f>COUNTIFS(通讯通路门店!$S:$S,$G1597,通讯通路门店!$J:$J,"华为授权体验店")+COUNTIFS(通讯通路门店!$S:$S,$G1597,通讯通路门店!$J:$J,"华为堡垒店")</f>
        <v>0</v>
      </c>
      <c r="AC1597" s="99">
        <f>COUNTIFS(通讯通路门店!$S:$S,$G1597,通讯通路门店!$J:$J,"小米体验店")</f>
        <v>0</v>
      </c>
      <c r="AD1597" s="99">
        <f>COUNTIFS(通讯通路门店!$S:$S,$G1597,通讯通路门店!$J:$J,"苹果体验店")</f>
        <v>0</v>
      </c>
      <c r="AE1597" s="99">
        <f>COUNTIFS(通讯通路门店!$S:$S,$G1597,通讯通路门店!$J:$J,"其他品牌专卖店")</f>
        <v>0</v>
      </c>
      <c r="AF1597" s="99">
        <f>SUMIFS(通讯通路门店!$BI:$BI,通讯通路门店!$S:$S,$G1597)</f>
        <v>0</v>
      </c>
      <c r="AG1597" s="99">
        <f>SUMIFS(通讯通路门店!$BH:$BH,通讯通路门店!$S:$S,$G1597)</f>
        <v>0</v>
      </c>
      <c r="AH1597" s="99">
        <f t="shared" si="121"/>
        <v>0</v>
      </c>
      <c r="AI1597" s="99">
        <f>SUMIFS(通讯通路门店!$BB:$BB,通讯通路门店!$S:$S,$G1597)</f>
        <v>0</v>
      </c>
      <c r="AJ1597" s="99">
        <f>SUMIFS(通讯通路门店!$BE:$BE,通讯通路门店!$S:$S,$G1597)</f>
        <v>0</v>
      </c>
      <c r="AK1597" s="99">
        <f>SUMIFS(通讯通路门店!$BG:$BG,通讯通路门店!$S:$S,$G1597)</f>
        <v>0</v>
      </c>
      <c r="AL1597" s="99">
        <f>SUMIFS(通讯通路门店!$BC:$BC,通讯通路门店!$S:$S,$G1597)</f>
        <v>0</v>
      </c>
      <c r="AM1597" s="99">
        <f>SUMIFS(通讯通路门店!$BD:$BD,通讯通路门店!$S:$S,$G1597)</f>
        <v>0</v>
      </c>
      <c r="AN1597" s="99">
        <f>SUMIFS(通讯通路门店!$BF:$BF,通讯通路门店!$S:$S,$G1597)</f>
        <v>0</v>
      </c>
      <c r="AO1597" s="99">
        <f t="shared" si="122"/>
        <v>0</v>
      </c>
      <c r="AP1597" s="99">
        <f>SUMIFS(通讯通路门店!$K:$K,通讯通路门店!$S:$S,$G1597)</f>
        <v>0</v>
      </c>
      <c r="AQ1597" s="83"/>
      <c r="AR1597" s="99">
        <f>SUMIFS(通讯通路门店!$T:$T,通讯通路门店!$S:$S,$G1597)</f>
        <v>0</v>
      </c>
      <c r="AS1597" s="99">
        <f>SUMIFS(通讯通路门店!$U:$U,通讯通路门店!$S:$S,$G1597)</f>
        <v>0</v>
      </c>
      <c r="AT1597" s="99">
        <f>SUMIFS(通讯通路门店!$V:$V,通讯通路门店!$S:$S,$G1597)</f>
        <v>0</v>
      </c>
      <c r="AU1597" s="99">
        <f>SUMIFS(通讯通路门店!$W:$W,通讯通路门店!$S:$S,$G1597)</f>
        <v>0</v>
      </c>
      <c r="AV1597" s="99">
        <f>SUMIFS(通讯通路门店!$Z:$Z,通讯通路门店!$S:$S,$G1597)</f>
        <v>0</v>
      </c>
      <c r="AW1597" s="99">
        <f>SUMIFS(通讯通路门店!$AB:$AB,通讯通路门店!$S:$S,$G1597)</f>
        <v>0</v>
      </c>
      <c r="AX1597" s="99">
        <f>SUMIFS(通讯通路门店!$X:$X,通讯通路门店!$S:$S,$G1597)</f>
        <v>0</v>
      </c>
      <c r="AY1597" s="99">
        <f>SUMIFS(通讯通路门店!$Y:$Y,通讯通路门店!$S:$S,$G1597)</f>
        <v>0</v>
      </c>
      <c r="AZ1597" s="99">
        <f>SUMIFS(通讯通路门店!$AA:$AA,通讯通路门店!$S:$S,$G1597)</f>
        <v>0</v>
      </c>
      <c r="BA1597" s="99">
        <f t="shared" si="123"/>
        <v>0</v>
      </c>
      <c r="BB1597" s="99">
        <f t="shared" si="124"/>
        <v>0</v>
      </c>
      <c r="BC1597" s="99">
        <f>SUMIFS(通讯通路门店!$W:$W,通讯通路门店!$S:$S,$G1597,通讯通路门店!$J:$J,"荣耀体验店")+SUMIFS(通讯通路门店!$W:$W,通讯通路门店!$S:$S,$G1597,通讯通路门店!$J:$J,"荣耀授权专卖店")</f>
        <v>0</v>
      </c>
      <c r="BD1597" s="99">
        <f>SUMIFS(通讯通路门店!$Z:$Z,通讯通路门店!$S:$S,$G1597,通讯通路门店!$J:$J,"VIVO体验店")</f>
        <v>0</v>
      </c>
      <c r="BE1597" s="99">
        <f>SUMIFS(通讯通路门店!$AB:$AB,通讯通路门店!$S:$S,$G1597,通讯通路门店!$J:$J,"OPPO体验店")</f>
        <v>0</v>
      </c>
      <c r="BF1597" s="99">
        <f>SUMIFS(通讯通路门店!$X:$X,通讯通路门店!$S:$S,$G1597,通讯通路门店!$J:$J,"华为授权体验店")+SUMIFS(通讯通路门店!$AA:$AA,通讯通路门店!$S:$S,$G1597,通讯通路门店!$J:$J,"华为堡垒店")</f>
        <v>0</v>
      </c>
      <c r="BG1597" s="99">
        <f>SUMIFS(通讯通路门店!$Y:$Y,通讯通路门店!$S:$S,$G1597,通讯通路门店!$J:$J,"小米体验店")</f>
        <v>0</v>
      </c>
      <c r="BH1597" s="99">
        <f>SUMIFS(通讯通路门店!$AA:$AA,通讯通路门店!$S:$S,$G1597,通讯通路门店!$J:$J,"苹果体验店")</f>
        <v>0</v>
      </c>
      <c r="BI1597" s="99">
        <f>SUMIFS(通讯通路门店!$K:$K,通讯通路门店!$S:$S,$G1597,通讯通路门店!$J:$J,"其他品牌专卖店")</f>
        <v>0</v>
      </c>
      <c r="BJ1597" s="99">
        <f>SUMIFS(通讯通路门店!$AC:$AC,通讯通路门店!$S:$S,$G1597)</f>
        <v>0</v>
      </c>
      <c r="BK1597" s="99">
        <f>SUMIFS(通讯通路门店!$AD:$AD,通讯通路门店!$S:$S,$G1597)</f>
        <v>0</v>
      </c>
      <c r="BL1597" s="99">
        <f>SUMIFS(通讯通路门店!$AE:$AE,通讯通路门店!$S:$S,$G1597)</f>
        <v>0</v>
      </c>
      <c r="BM1597" s="99">
        <f>SUMIFS(通讯通路门店!$AF:$AF,通讯通路门店!$S:$S,$G1597)</f>
        <v>0</v>
      </c>
      <c r="BN1597" s="99">
        <f>SUMIFS(通讯通路门店!$AG:$AG,通讯通路门店!$S:$S,$G1597)</f>
        <v>0</v>
      </c>
      <c r="BO1597" s="99">
        <f>SUMIFS(通讯通路门店!$AH:$AH,通讯通路门店!$S:$S,$G1597)</f>
        <v>0</v>
      </c>
      <c r="BP1597" s="99">
        <f>SUMIFS(通讯通路门店!$AI:$AI,通讯通路门店!$S:$S,$G1597)</f>
        <v>0</v>
      </c>
      <c r="BQ1597" s="83"/>
    </row>
    <row r="1598" spans="1:69">
      <c r="A1598" s="99" t="str">
        <f>IFERROR(_xlfn.XLOOKUP($G1598,通讯通路门店!$S$4:$S$993933,通讯通路门店!$A$4:$A$993933,0,0),"")</f>
        <v>海南省</v>
      </c>
      <c r="B1598" s="99" t="str">
        <f>IFERROR(_xlfn.XLOOKUP($G1598,通讯通路门店!$S$4:$S$993933,通讯通路门店!$B$4:$B$993933,0,0),"")</f>
        <v>乐东黎族自治县</v>
      </c>
      <c r="C1598" s="99" t="str">
        <f>IFERROR(_xlfn.XLOOKUP($G1598,通讯通路门店!$S$4:$S$993933,通讯通路门店!$C$4:$C$993933,0,0),"")</f>
        <v>乐东黎族自治县</v>
      </c>
      <c r="D1598" s="99" t="str">
        <f>IFERROR(_xlfn.XLOOKUP($G1598,通讯通路门店!$S$4:$S$993933,通讯通路门店!$D$4:$D$993933,0,0),"")</f>
        <v>万冲镇</v>
      </c>
      <c r="E1598" s="83"/>
      <c r="F1598" s="83"/>
      <c r="G1598" s="101"/>
      <c r="H1598" s="102">
        <f>IFERROR(_xlfn.XLOOKUP($G1598,通讯通路门店!$S$4:$S$993933,通讯通路门店!$R$4:$R$993933,0,0),"")</f>
        <v>0</v>
      </c>
      <c r="I1598" s="83"/>
      <c r="J1598" s="83"/>
      <c r="K1598" s="83"/>
      <c r="L1598" s="83"/>
      <c r="M1598" s="83"/>
      <c r="N1598" s="83"/>
      <c r="O1598" s="83"/>
      <c r="P1598" s="83"/>
      <c r="Q1598" s="83"/>
      <c r="R1598" s="83"/>
      <c r="S1598" s="83"/>
      <c r="T1598" s="83"/>
      <c r="U1598" s="99">
        <f>COUNTIF(通讯通路门店!$S:$S,$G1598)</f>
        <v>0</v>
      </c>
      <c r="V1598" s="99">
        <f>COUNTIFS(通讯通路门店!$S:$S,$G1598,通讯通路门店!$J:$J,"综合卖场")</f>
        <v>0</v>
      </c>
      <c r="W1598" s="99">
        <f>SUMIFS(通讯通路门店!$AJ:$AJ,通讯通路门店!$S:$S,通讯客户沙盘!$G1598)</f>
        <v>0</v>
      </c>
      <c r="X1598" s="99">
        <f t="shared" si="120"/>
        <v>0</v>
      </c>
      <c r="Y1598" s="99">
        <f>COUNTIFS(通讯通路门店!$S:$S,$G1598,通讯通路门店!$J:$J,"荣耀体验店")+COUNTIFS(通讯通路门店!$S:$S,$G1598,通讯通路门店!$J:$J,"荣耀授权专卖店")</f>
        <v>0</v>
      </c>
      <c r="Z1598" s="99">
        <f>COUNTIFS(通讯通路门店!$S:$S,$G1598,通讯通路门店!$J:$J,"VIVO体验店")</f>
        <v>0</v>
      </c>
      <c r="AA1598" s="99">
        <f>COUNTIFS(通讯通路门店!$S:$S,$G1598,通讯通路门店!$J:$J,"OPPO体验店")</f>
        <v>0</v>
      </c>
      <c r="AB1598" s="99">
        <f>COUNTIFS(通讯通路门店!$S:$S,$G1598,通讯通路门店!$J:$J,"华为授权体验店")+COUNTIFS(通讯通路门店!$S:$S,$G1598,通讯通路门店!$J:$J,"华为堡垒店")</f>
        <v>0</v>
      </c>
      <c r="AC1598" s="99">
        <f>COUNTIFS(通讯通路门店!$S:$S,$G1598,通讯通路门店!$J:$J,"小米体验店")</f>
        <v>0</v>
      </c>
      <c r="AD1598" s="99">
        <f>COUNTIFS(通讯通路门店!$S:$S,$G1598,通讯通路门店!$J:$J,"苹果体验店")</f>
        <v>0</v>
      </c>
      <c r="AE1598" s="99">
        <f>COUNTIFS(通讯通路门店!$S:$S,$G1598,通讯通路门店!$J:$J,"其他品牌专卖店")</f>
        <v>0</v>
      </c>
      <c r="AF1598" s="99">
        <f>SUMIFS(通讯通路门店!$BI:$BI,通讯通路门店!$S:$S,$G1598)</f>
        <v>0</v>
      </c>
      <c r="AG1598" s="99">
        <f>SUMIFS(通讯通路门店!$BH:$BH,通讯通路门店!$S:$S,$G1598)</f>
        <v>0</v>
      </c>
      <c r="AH1598" s="99">
        <f t="shared" si="121"/>
        <v>0</v>
      </c>
      <c r="AI1598" s="99">
        <f>SUMIFS(通讯通路门店!$BB:$BB,通讯通路门店!$S:$S,$G1598)</f>
        <v>0</v>
      </c>
      <c r="AJ1598" s="99">
        <f>SUMIFS(通讯通路门店!$BE:$BE,通讯通路门店!$S:$S,$G1598)</f>
        <v>0</v>
      </c>
      <c r="AK1598" s="99">
        <f>SUMIFS(通讯通路门店!$BG:$BG,通讯通路门店!$S:$S,$G1598)</f>
        <v>0</v>
      </c>
      <c r="AL1598" s="99">
        <f>SUMIFS(通讯通路门店!$BC:$BC,通讯通路门店!$S:$S,$G1598)</f>
        <v>0</v>
      </c>
      <c r="AM1598" s="99">
        <f>SUMIFS(通讯通路门店!$BD:$BD,通讯通路门店!$S:$S,$G1598)</f>
        <v>0</v>
      </c>
      <c r="AN1598" s="99">
        <f>SUMIFS(通讯通路门店!$BF:$BF,通讯通路门店!$S:$S,$G1598)</f>
        <v>0</v>
      </c>
      <c r="AO1598" s="99">
        <f t="shared" si="122"/>
        <v>0</v>
      </c>
      <c r="AP1598" s="99">
        <f>SUMIFS(通讯通路门店!$K:$K,通讯通路门店!$S:$S,$G1598)</f>
        <v>0</v>
      </c>
      <c r="AQ1598" s="83"/>
      <c r="AR1598" s="99">
        <f>SUMIFS(通讯通路门店!$T:$T,通讯通路门店!$S:$S,$G1598)</f>
        <v>0</v>
      </c>
      <c r="AS1598" s="99">
        <f>SUMIFS(通讯通路门店!$U:$U,通讯通路门店!$S:$S,$G1598)</f>
        <v>0</v>
      </c>
      <c r="AT1598" s="99">
        <f>SUMIFS(通讯通路门店!$V:$V,通讯通路门店!$S:$S,$G1598)</f>
        <v>0</v>
      </c>
      <c r="AU1598" s="99">
        <f>SUMIFS(通讯通路门店!$W:$W,通讯通路门店!$S:$S,$G1598)</f>
        <v>0</v>
      </c>
      <c r="AV1598" s="99">
        <f>SUMIFS(通讯通路门店!$Z:$Z,通讯通路门店!$S:$S,$G1598)</f>
        <v>0</v>
      </c>
      <c r="AW1598" s="99">
        <f>SUMIFS(通讯通路门店!$AB:$AB,通讯通路门店!$S:$S,$G1598)</f>
        <v>0</v>
      </c>
      <c r="AX1598" s="99">
        <f>SUMIFS(通讯通路门店!$X:$X,通讯通路门店!$S:$S,$G1598)</f>
        <v>0</v>
      </c>
      <c r="AY1598" s="99">
        <f>SUMIFS(通讯通路门店!$Y:$Y,通讯通路门店!$S:$S,$G1598)</f>
        <v>0</v>
      </c>
      <c r="AZ1598" s="99">
        <f>SUMIFS(通讯通路门店!$AA:$AA,通讯通路门店!$S:$S,$G1598)</f>
        <v>0</v>
      </c>
      <c r="BA1598" s="99">
        <f t="shared" si="123"/>
        <v>0</v>
      </c>
      <c r="BB1598" s="99">
        <f t="shared" si="124"/>
        <v>0</v>
      </c>
      <c r="BC1598" s="99">
        <f>SUMIFS(通讯通路门店!$W:$W,通讯通路门店!$S:$S,$G1598,通讯通路门店!$J:$J,"荣耀体验店")+SUMIFS(通讯通路门店!$W:$W,通讯通路门店!$S:$S,$G1598,通讯通路门店!$J:$J,"荣耀授权专卖店")</f>
        <v>0</v>
      </c>
      <c r="BD1598" s="99">
        <f>SUMIFS(通讯通路门店!$Z:$Z,通讯通路门店!$S:$S,$G1598,通讯通路门店!$J:$J,"VIVO体验店")</f>
        <v>0</v>
      </c>
      <c r="BE1598" s="99">
        <f>SUMIFS(通讯通路门店!$AB:$AB,通讯通路门店!$S:$S,$G1598,通讯通路门店!$J:$J,"OPPO体验店")</f>
        <v>0</v>
      </c>
      <c r="BF1598" s="99">
        <f>SUMIFS(通讯通路门店!$X:$X,通讯通路门店!$S:$S,$G1598,通讯通路门店!$J:$J,"华为授权体验店")+SUMIFS(通讯通路门店!$AA:$AA,通讯通路门店!$S:$S,$G1598,通讯通路门店!$J:$J,"华为堡垒店")</f>
        <v>0</v>
      </c>
      <c r="BG1598" s="99">
        <f>SUMIFS(通讯通路门店!$Y:$Y,通讯通路门店!$S:$S,$G1598,通讯通路门店!$J:$J,"小米体验店")</f>
        <v>0</v>
      </c>
      <c r="BH1598" s="99">
        <f>SUMIFS(通讯通路门店!$AA:$AA,通讯通路门店!$S:$S,$G1598,通讯通路门店!$J:$J,"苹果体验店")</f>
        <v>0</v>
      </c>
      <c r="BI1598" s="99">
        <f>SUMIFS(通讯通路门店!$K:$K,通讯通路门店!$S:$S,$G1598,通讯通路门店!$J:$J,"其他品牌专卖店")</f>
        <v>0</v>
      </c>
      <c r="BJ1598" s="99">
        <f>SUMIFS(通讯通路门店!$AC:$AC,通讯通路门店!$S:$S,$G1598)</f>
        <v>0</v>
      </c>
      <c r="BK1598" s="99">
        <f>SUMIFS(通讯通路门店!$AD:$AD,通讯通路门店!$S:$S,$G1598)</f>
        <v>0</v>
      </c>
      <c r="BL1598" s="99">
        <f>SUMIFS(通讯通路门店!$AE:$AE,通讯通路门店!$S:$S,$G1598)</f>
        <v>0</v>
      </c>
      <c r="BM1598" s="99">
        <f>SUMIFS(通讯通路门店!$AF:$AF,通讯通路门店!$S:$S,$G1598)</f>
        <v>0</v>
      </c>
      <c r="BN1598" s="99">
        <f>SUMIFS(通讯通路门店!$AG:$AG,通讯通路门店!$S:$S,$G1598)</f>
        <v>0</v>
      </c>
      <c r="BO1598" s="99">
        <f>SUMIFS(通讯通路门店!$AH:$AH,通讯通路门店!$S:$S,$G1598)</f>
        <v>0</v>
      </c>
      <c r="BP1598" s="99">
        <f>SUMIFS(通讯通路门店!$AI:$AI,通讯通路门店!$S:$S,$G1598)</f>
        <v>0</v>
      </c>
      <c r="BQ1598" s="83"/>
    </row>
    <row r="1599" spans="1:69">
      <c r="A1599" s="99" t="str">
        <f>IFERROR(_xlfn.XLOOKUP($G1599,通讯通路门店!$S$4:$S$993933,通讯通路门店!$A$4:$A$993933,0,0),"")</f>
        <v>海南省</v>
      </c>
      <c r="B1599" s="99" t="str">
        <f>IFERROR(_xlfn.XLOOKUP($G1599,通讯通路门店!$S$4:$S$993933,通讯通路门店!$B$4:$B$993933,0,0),"")</f>
        <v>乐东黎族自治县</v>
      </c>
      <c r="C1599" s="99" t="str">
        <f>IFERROR(_xlfn.XLOOKUP($G1599,通讯通路门店!$S$4:$S$993933,通讯通路门店!$C$4:$C$993933,0,0),"")</f>
        <v>乐东黎族自治县</v>
      </c>
      <c r="D1599" s="99" t="str">
        <f>IFERROR(_xlfn.XLOOKUP($G1599,通讯通路门店!$S$4:$S$993933,通讯通路门店!$D$4:$D$993933,0,0),"")</f>
        <v>万冲镇</v>
      </c>
      <c r="E1599" s="83"/>
      <c r="F1599" s="83"/>
      <c r="G1599" s="101"/>
      <c r="H1599" s="102">
        <f>IFERROR(_xlfn.XLOOKUP($G1599,通讯通路门店!$S$4:$S$993933,通讯通路门店!$R$4:$R$993933,0,0),"")</f>
        <v>0</v>
      </c>
      <c r="I1599" s="83"/>
      <c r="J1599" s="83"/>
      <c r="K1599" s="83"/>
      <c r="L1599" s="83"/>
      <c r="M1599" s="83"/>
      <c r="N1599" s="83"/>
      <c r="O1599" s="83"/>
      <c r="P1599" s="83"/>
      <c r="Q1599" s="83"/>
      <c r="R1599" s="83"/>
      <c r="S1599" s="83"/>
      <c r="T1599" s="83"/>
      <c r="U1599" s="99">
        <f>COUNTIF(通讯通路门店!$S:$S,$G1599)</f>
        <v>0</v>
      </c>
      <c r="V1599" s="99">
        <f>COUNTIFS(通讯通路门店!$S:$S,$G1599,通讯通路门店!$J:$J,"综合卖场")</f>
        <v>0</v>
      </c>
      <c r="W1599" s="99">
        <f>SUMIFS(通讯通路门店!$AJ:$AJ,通讯通路门店!$S:$S,通讯客户沙盘!$G1599)</f>
        <v>0</v>
      </c>
      <c r="X1599" s="99">
        <f t="shared" si="120"/>
        <v>0</v>
      </c>
      <c r="Y1599" s="99">
        <f>COUNTIFS(通讯通路门店!$S:$S,$G1599,通讯通路门店!$J:$J,"荣耀体验店")+COUNTIFS(通讯通路门店!$S:$S,$G1599,通讯通路门店!$J:$J,"荣耀授权专卖店")</f>
        <v>0</v>
      </c>
      <c r="Z1599" s="99">
        <f>COUNTIFS(通讯通路门店!$S:$S,$G1599,通讯通路门店!$J:$J,"VIVO体验店")</f>
        <v>0</v>
      </c>
      <c r="AA1599" s="99">
        <f>COUNTIFS(通讯通路门店!$S:$S,$G1599,通讯通路门店!$J:$J,"OPPO体验店")</f>
        <v>0</v>
      </c>
      <c r="AB1599" s="99">
        <f>COUNTIFS(通讯通路门店!$S:$S,$G1599,通讯通路门店!$J:$J,"华为授权体验店")+COUNTIFS(通讯通路门店!$S:$S,$G1599,通讯通路门店!$J:$J,"华为堡垒店")</f>
        <v>0</v>
      </c>
      <c r="AC1599" s="99">
        <f>COUNTIFS(通讯通路门店!$S:$S,$G1599,通讯通路门店!$J:$J,"小米体验店")</f>
        <v>0</v>
      </c>
      <c r="AD1599" s="99">
        <f>COUNTIFS(通讯通路门店!$S:$S,$G1599,通讯通路门店!$J:$J,"苹果体验店")</f>
        <v>0</v>
      </c>
      <c r="AE1599" s="99">
        <f>COUNTIFS(通讯通路门店!$S:$S,$G1599,通讯通路门店!$J:$J,"其他品牌专卖店")</f>
        <v>0</v>
      </c>
      <c r="AF1599" s="99">
        <f>SUMIFS(通讯通路门店!$BI:$BI,通讯通路门店!$S:$S,$G1599)</f>
        <v>0</v>
      </c>
      <c r="AG1599" s="99">
        <f>SUMIFS(通讯通路门店!$BH:$BH,通讯通路门店!$S:$S,$G1599)</f>
        <v>0</v>
      </c>
      <c r="AH1599" s="99">
        <f t="shared" si="121"/>
        <v>0</v>
      </c>
      <c r="AI1599" s="99">
        <f>SUMIFS(通讯通路门店!$BB:$BB,通讯通路门店!$S:$S,$G1599)</f>
        <v>0</v>
      </c>
      <c r="AJ1599" s="99">
        <f>SUMIFS(通讯通路门店!$BE:$BE,通讯通路门店!$S:$S,$G1599)</f>
        <v>0</v>
      </c>
      <c r="AK1599" s="99">
        <f>SUMIFS(通讯通路门店!$BG:$BG,通讯通路门店!$S:$S,$G1599)</f>
        <v>0</v>
      </c>
      <c r="AL1599" s="99">
        <f>SUMIFS(通讯通路门店!$BC:$BC,通讯通路门店!$S:$S,$G1599)</f>
        <v>0</v>
      </c>
      <c r="AM1599" s="99">
        <f>SUMIFS(通讯通路门店!$BD:$BD,通讯通路门店!$S:$S,$G1599)</f>
        <v>0</v>
      </c>
      <c r="AN1599" s="99">
        <f>SUMIFS(通讯通路门店!$BF:$BF,通讯通路门店!$S:$S,$G1599)</f>
        <v>0</v>
      </c>
      <c r="AO1599" s="99">
        <f t="shared" si="122"/>
        <v>0</v>
      </c>
      <c r="AP1599" s="99">
        <f>SUMIFS(通讯通路门店!$K:$K,通讯通路门店!$S:$S,$G1599)</f>
        <v>0</v>
      </c>
      <c r="AQ1599" s="83"/>
      <c r="AR1599" s="99">
        <f>SUMIFS(通讯通路门店!$T:$T,通讯通路门店!$S:$S,$G1599)</f>
        <v>0</v>
      </c>
      <c r="AS1599" s="99">
        <f>SUMIFS(通讯通路门店!$U:$U,通讯通路门店!$S:$S,$G1599)</f>
        <v>0</v>
      </c>
      <c r="AT1599" s="99">
        <f>SUMIFS(通讯通路门店!$V:$V,通讯通路门店!$S:$S,$G1599)</f>
        <v>0</v>
      </c>
      <c r="AU1599" s="99">
        <f>SUMIFS(通讯通路门店!$W:$W,通讯通路门店!$S:$S,$G1599)</f>
        <v>0</v>
      </c>
      <c r="AV1599" s="99">
        <f>SUMIFS(通讯通路门店!$Z:$Z,通讯通路门店!$S:$S,$G1599)</f>
        <v>0</v>
      </c>
      <c r="AW1599" s="99">
        <f>SUMIFS(通讯通路门店!$AB:$AB,通讯通路门店!$S:$S,$G1599)</f>
        <v>0</v>
      </c>
      <c r="AX1599" s="99">
        <f>SUMIFS(通讯通路门店!$X:$X,通讯通路门店!$S:$S,$G1599)</f>
        <v>0</v>
      </c>
      <c r="AY1599" s="99">
        <f>SUMIFS(通讯通路门店!$Y:$Y,通讯通路门店!$S:$S,$G1599)</f>
        <v>0</v>
      </c>
      <c r="AZ1599" s="99">
        <f>SUMIFS(通讯通路门店!$AA:$AA,通讯通路门店!$S:$S,$G1599)</f>
        <v>0</v>
      </c>
      <c r="BA1599" s="99">
        <f t="shared" si="123"/>
        <v>0</v>
      </c>
      <c r="BB1599" s="99">
        <f t="shared" si="124"/>
        <v>0</v>
      </c>
      <c r="BC1599" s="99">
        <f>SUMIFS(通讯通路门店!$W:$W,通讯通路门店!$S:$S,$G1599,通讯通路门店!$J:$J,"荣耀体验店")+SUMIFS(通讯通路门店!$W:$W,通讯通路门店!$S:$S,$G1599,通讯通路门店!$J:$J,"荣耀授权专卖店")</f>
        <v>0</v>
      </c>
      <c r="BD1599" s="99">
        <f>SUMIFS(通讯通路门店!$Z:$Z,通讯通路门店!$S:$S,$G1599,通讯通路门店!$J:$J,"VIVO体验店")</f>
        <v>0</v>
      </c>
      <c r="BE1599" s="99">
        <f>SUMIFS(通讯通路门店!$AB:$AB,通讯通路门店!$S:$S,$G1599,通讯通路门店!$J:$J,"OPPO体验店")</f>
        <v>0</v>
      </c>
      <c r="BF1599" s="99">
        <f>SUMIFS(通讯通路门店!$X:$X,通讯通路门店!$S:$S,$G1599,通讯通路门店!$J:$J,"华为授权体验店")+SUMIFS(通讯通路门店!$AA:$AA,通讯通路门店!$S:$S,$G1599,通讯通路门店!$J:$J,"华为堡垒店")</f>
        <v>0</v>
      </c>
      <c r="BG1599" s="99">
        <f>SUMIFS(通讯通路门店!$Y:$Y,通讯通路门店!$S:$S,$G1599,通讯通路门店!$J:$J,"小米体验店")</f>
        <v>0</v>
      </c>
      <c r="BH1599" s="99">
        <f>SUMIFS(通讯通路门店!$AA:$AA,通讯通路门店!$S:$S,$G1599,通讯通路门店!$J:$J,"苹果体验店")</f>
        <v>0</v>
      </c>
      <c r="BI1599" s="99">
        <f>SUMIFS(通讯通路门店!$K:$K,通讯通路门店!$S:$S,$G1599,通讯通路门店!$J:$J,"其他品牌专卖店")</f>
        <v>0</v>
      </c>
      <c r="BJ1599" s="99">
        <f>SUMIFS(通讯通路门店!$AC:$AC,通讯通路门店!$S:$S,$G1599)</f>
        <v>0</v>
      </c>
      <c r="BK1599" s="99">
        <f>SUMIFS(通讯通路门店!$AD:$AD,通讯通路门店!$S:$S,$G1599)</f>
        <v>0</v>
      </c>
      <c r="BL1599" s="99">
        <f>SUMIFS(通讯通路门店!$AE:$AE,通讯通路门店!$S:$S,$G1599)</f>
        <v>0</v>
      </c>
      <c r="BM1599" s="99">
        <f>SUMIFS(通讯通路门店!$AF:$AF,通讯通路门店!$S:$S,$G1599)</f>
        <v>0</v>
      </c>
      <c r="BN1599" s="99">
        <f>SUMIFS(通讯通路门店!$AG:$AG,通讯通路门店!$S:$S,$G1599)</f>
        <v>0</v>
      </c>
      <c r="BO1599" s="99">
        <f>SUMIFS(通讯通路门店!$AH:$AH,通讯通路门店!$S:$S,$G1599)</f>
        <v>0</v>
      </c>
      <c r="BP1599" s="99">
        <f>SUMIFS(通讯通路门店!$AI:$AI,通讯通路门店!$S:$S,$G1599)</f>
        <v>0</v>
      </c>
      <c r="BQ1599" s="83"/>
    </row>
    <row r="1600" spans="1:69">
      <c r="A1600" s="99" t="str">
        <f>IFERROR(_xlfn.XLOOKUP($G1600,通讯通路门店!$S$4:$S$993933,通讯通路门店!$A$4:$A$993933,0,0),"")</f>
        <v>海南省</v>
      </c>
      <c r="B1600" s="99" t="str">
        <f>IFERROR(_xlfn.XLOOKUP($G1600,通讯通路门店!$S$4:$S$993933,通讯通路门店!$B$4:$B$993933,0,0),"")</f>
        <v>乐东黎族自治县</v>
      </c>
      <c r="C1600" s="99" t="str">
        <f>IFERROR(_xlfn.XLOOKUP($G1600,通讯通路门店!$S$4:$S$993933,通讯通路门店!$C$4:$C$993933,0,0),"")</f>
        <v>乐东黎族自治县</v>
      </c>
      <c r="D1600" s="99" t="str">
        <f>IFERROR(_xlfn.XLOOKUP($G1600,通讯通路门店!$S$4:$S$993933,通讯通路门店!$D$4:$D$993933,0,0),"")</f>
        <v>万冲镇</v>
      </c>
      <c r="E1600" s="83"/>
      <c r="F1600" s="83"/>
      <c r="G1600" s="101"/>
      <c r="H1600" s="102">
        <f>IFERROR(_xlfn.XLOOKUP($G1600,通讯通路门店!$S$4:$S$993933,通讯通路门店!$R$4:$R$993933,0,0),"")</f>
        <v>0</v>
      </c>
      <c r="I1600" s="83"/>
      <c r="J1600" s="83"/>
      <c r="K1600" s="83"/>
      <c r="L1600" s="83"/>
      <c r="M1600" s="83"/>
      <c r="N1600" s="83"/>
      <c r="O1600" s="83"/>
      <c r="P1600" s="83"/>
      <c r="Q1600" s="83"/>
      <c r="R1600" s="83"/>
      <c r="S1600" s="83"/>
      <c r="T1600" s="83"/>
      <c r="U1600" s="99">
        <f>COUNTIF(通讯通路门店!$S:$S,$G1600)</f>
        <v>0</v>
      </c>
      <c r="V1600" s="99">
        <f>COUNTIFS(通讯通路门店!$S:$S,$G1600,通讯通路门店!$J:$J,"综合卖场")</f>
        <v>0</v>
      </c>
      <c r="W1600" s="99">
        <f>SUMIFS(通讯通路门店!$AJ:$AJ,通讯通路门店!$S:$S,通讯客户沙盘!$G1600)</f>
        <v>0</v>
      </c>
      <c r="X1600" s="99">
        <f t="shared" si="120"/>
        <v>0</v>
      </c>
      <c r="Y1600" s="99">
        <f>COUNTIFS(通讯通路门店!$S:$S,$G1600,通讯通路门店!$J:$J,"荣耀体验店")+COUNTIFS(通讯通路门店!$S:$S,$G1600,通讯通路门店!$J:$J,"荣耀授权专卖店")</f>
        <v>0</v>
      </c>
      <c r="Z1600" s="99">
        <f>COUNTIFS(通讯通路门店!$S:$S,$G1600,通讯通路门店!$J:$J,"VIVO体验店")</f>
        <v>0</v>
      </c>
      <c r="AA1600" s="99">
        <f>COUNTIFS(通讯通路门店!$S:$S,$G1600,通讯通路门店!$J:$J,"OPPO体验店")</f>
        <v>0</v>
      </c>
      <c r="AB1600" s="99">
        <f>COUNTIFS(通讯通路门店!$S:$S,$G1600,通讯通路门店!$J:$J,"华为授权体验店")+COUNTIFS(通讯通路门店!$S:$S,$G1600,通讯通路门店!$J:$J,"华为堡垒店")</f>
        <v>0</v>
      </c>
      <c r="AC1600" s="99">
        <f>COUNTIFS(通讯通路门店!$S:$S,$G1600,通讯通路门店!$J:$J,"小米体验店")</f>
        <v>0</v>
      </c>
      <c r="AD1600" s="99">
        <f>COUNTIFS(通讯通路门店!$S:$S,$G1600,通讯通路门店!$J:$J,"苹果体验店")</f>
        <v>0</v>
      </c>
      <c r="AE1600" s="99">
        <f>COUNTIFS(通讯通路门店!$S:$S,$G1600,通讯通路门店!$J:$J,"其他品牌专卖店")</f>
        <v>0</v>
      </c>
      <c r="AF1600" s="99">
        <f>SUMIFS(通讯通路门店!$BI:$BI,通讯通路门店!$S:$S,$G1600)</f>
        <v>0</v>
      </c>
      <c r="AG1600" s="99">
        <f>SUMIFS(通讯通路门店!$BH:$BH,通讯通路门店!$S:$S,$G1600)</f>
        <v>0</v>
      </c>
      <c r="AH1600" s="99">
        <f t="shared" si="121"/>
        <v>0</v>
      </c>
      <c r="AI1600" s="99">
        <f>SUMIFS(通讯通路门店!$BB:$BB,通讯通路门店!$S:$S,$G1600)</f>
        <v>0</v>
      </c>
      <c r="AJ1600" s="99">
        <f>SUMIFS(通讯通路门店!$BE:$BE,通讯通路门店!$S:$S,$G1600)</f>
        <v>0</v>
      </c>
      <c r="AK1600" s="99">
        <f>SUMIFS(通讯通路门店!$BG:$BG,通讯通路门店!$S:$S,$G1600)</f>
        <v>0</v>
      </c>
      <c r="AL1600" s="99">
        <f>SUMIFS(通讯通路门店!$BC:$BC,通讯通路门店!$S:$S,$G1600)</f>
        <v>0</v>
      </c>
      <c r="AM1600" s="99">
        <f>SUMIFS(通讯通路门店!$BD:$BD,通讯通路门店!$S:$S,$G1600)</f>
        <v>0</v>
      </c>
      <c r="AN1600" s="99">
        <f>SUMIFS(通讯通路门店!$BF:$BF,通讯通路门店!$S:$S,$G1600)</f>
        <v>0</v>
      </c>
      <c r="AO1600" s="99">
        <f t="shared" si="122"/>
        <v>0</v>
      </c>
      <c r="AP1600" s="99">
        <f>SUMIFS(通讯通路门店!$K:$K,通讯通路门店!$S:$S,$G1600)</f>
        <v>0</v>
      </c>
      <c r="AQ1600" s="83"/>
      <c r="AR1600" s="99">
        <f>SUMIFS(通讯通路门店!$T:$T,通讯通路门店!$S:$S,$G1600)</f>
        <v>0</v>
      </c>
      <c r="AS1600" s="99">
        <f>SUMIFS(通讯通路门店!$U:$U,通讯通路门店!$S:$S,$G1600)</f>
        <v>0</v>
      </c>
      <c r="AT1600" s="99">
        <f>SUMIFS(通讯通路门店!$V:$V,通讯通路门店!$S:$S,$G1600)</f>
        <v>0</v>
      </c>
      <c r="AU1600" s="99">
        <f>SUMIFS(通讯通路门店!$W:$W,通讯通路门店!$S:$S,$G1600)</f>
        <v>0</v>
      </c>
      <c r="AV1600" s="99">
        <f>SUMIFS(通讯通路门店!$Z:$Z,通讯通路门店!$S:$S,$G1600)</f>
        <v>0</v>
      </c>
      <c r="AW1600" s="99">
        <f>SUMIFS(通讯通路门店!$AB:$AB,通讯通路门店!$S:$S,$G1600)</f>
        <v>0</v>
      </c>
      <c r="AX1600" s="99">
        <f>SUMIFS(通讯通路门店!$X:$X,通讯通路门店!$S:$S,$G1600)</f>
        <v>0</v>
      </c>
      <c r="AY1600" s="99">
        <f>SUMIFS(通讯通路门店!$Y:$Y,通讯通路门店!$S:$S,$G1600)</f>
        <v>0</v>
      </c>
      <c r="AZ1600" s="99">
        <f>SUMIFS(通讯通路门店!$AA:$AA,通讯通路门店!$S:$S,$G1600)</f>
        <v>0</v>
      </c>
      <c r="BA1600" s="99">
        <f t="shared" si="123"/>
        <v>0</v>
      </c>
      <c r="BB1600" s="99">
        <f t="shared" si="124"/>
        <v>0</v>
      </c>
      <c r="BC1600" s="99">
        <f>SUMIFS(通讯通路门店!$W:$W,通讯通路门店!$S:$S,$G1600,通讯通路门店!$J:$J,"荣耀体验店")+SUMIFS(通讯通路门店!$W:$W,通讯通路门店!$S:$S,$G1600,通讯通路门店!$J:$J,"荣耀授权专卖店")</f>
        <v>0</v>
      </c>
      <c r="BD1600" s="99">
        <f>SUMIFS(通讯通路门店!$Z:$Z,通讯通路门店!$S:$S,$G1600,通讯通路门店!$J:$J,"VIVO体验店")</f>
        <v>0</v>
      </c>
      <c r="BE1600" s="99">
        <f>SUMIFS(通讯通路门店!$AB:$AB,通讯通路门店!$S:$S,$G1600,通讯通路门店!$J:$J,"OPPO体验店")</f>
        <v>0</v>
      </c>
      <c r="BF1600" s="99">
        <f>SUMIFS(通讯通路门店!$X:$X,通讯通路门店!$S:$S,$G1600,通讯通路门店!$J:$J,"华为授权体验店")+SUMIFS(通讯通路门店!$AA:$AA,通讯通路门店!$S:$S,$G1600,通讯通路门店!$J:$J,"华为堡垒店")</f>
        <v>0</v>
      </c>
      <c r="BG1600" s="99">
        <f>SUMIFS(通讯通路门店!$Y:$Y,通讯通路门店!$S:$S,$G1600,通讯通路门店!$J:$J,"小米体验店")</f>
        <v>0</v>
      </c>
      <c r="BH1600" s="99">
        <f>SUMIFS(通讯通路门店!$AA:$AA,通讯通路门店!$S:$S,$G1600,通讯通路门店!$J:$J,"苹果体验店")</f>
        <v>0</v>
      </c>
      <c r="BI1600" s="99">
        <f>SUMIFS(通讯通路门店!$K:$K,通讯通路门店!$S:$S,$G1600,通讯通路门店!$J:$J,"其他品牌专卖店")</f>
        <v>0</v>
      </c>
      <c r="BJ1600" s="99">
        <f>SUMIFS(通讯通路门店!$AC:$AC,通讯通路门店!$S:$S,$G1600)</f>
        <v>0</v>
      </c>
      <c r="BK1600" s="99">
        <f>SUMIFS(通讯通路门店!$AD:$AD,通讯通路门店!$S:$S,$G1600)</f>
        <v>0</v>
      </c>
      <c r="BL1600" s="99">
        <f>SUMIFS(通讯通路门店!$AE:$AE,通讯通路门店!$S:$S,$G1600)</f>
        <v>0</v>
      </c>
      <c r="BM1600" s="99">
        <f>SUMIFS(通讯通路门店!$AF:$AF,通讯通路门店!$S:$S,$G1600)</f>
        <v>0</v>
      </c>
      <c r="BN1600" s="99">
        <f>SUMIFS(通讯通路门店!$AG:$AG,通讯通路门店!$S:$S,$G1600)</f>
        <v>0</v>
      </c>
      <c r="BO1600" s="99">
        <f>SUMIFS(通讯通路门店!$AH:$AH,通讯通路门店!$S:$S,$G1600)</f>
        <v>0</v>
      </c>
      <c r="BP1600" s="99">
        <f>SUMIFS(通讯通路门店!$AI:$AI,通讯通路门店!$S:$S,$G1600)</f>
        <v>0</v>
      </c>
      <c r="BQ1600" s="83"/>
    </row>
    <row r="1601" spans="1:69">
      <c r="A1601" s="99" t="str">
        <f>IFERROR(_xlfn.XLOOKUP($G1601,通讯通路门店!$S$4:$S$993933,通讯通路门店!$A$4:$A$993933,0,0),"")</f>
        <v>海南省</v>
      </c>
      <c r="B1601" s="99" t="str">
        <f>IFERROR(_xlfn.XLOOKUP($G1601,通讯通路门店!$S$4:$S$993933,通讯通路门店!$B$4:$B$993933,0,0),"")</f>
        <v>乐东黎族自治县</v>
      </c>
      <c r="C1601" s="99" t="str">
        <f>IFERROR(_xlfn.XLOOKUP($G1601,通讯通路门店!$S$4:$S$993933,通讯通路门店!$C$4:$C$993933,0,0),"")</f>
        <v>乐东黎族自治县</v>
      </c>
      <c r="D1601" s="99" t="str">
        <f>IFERROR(_xlfn.XLOOKUP($G1601,通讯通路门店!$S$4:$S$993933,通讯通路门店!$D$4:$D$993933,0,0),"")</f>
        <v>万冲镇</v>
      </c>
      <c r="E1601" s="83"/>
      <c r="F1601" s="83"/>
      <c r="G1601" s="101"/>
      <c r="H1601" s="102">
        <f>IFERROR(_xlfn.XLOOKUP($G1601,通讯通路门店!$S$4:$S$993933,通讯通路门店!$R$4:$R$993933,0,0),"")</f>
        <v>0</v>
      </c>
      <c r="I1601" s="83"/>
      <c r="J1601" s="83"/>
      <c r="K1601" s="83"/>
      <c r="L1601" s="83"/>
      <c r="M1601" s="83"/>
      <c r="N1601" s="83"/>
      <c r="O1601" s="83"/>
      <c r="P1601" s="83"/>
      <c r="Q1601" s="83"/>
      <c r="R1601" s="83"/>
      <c r="S1601" s="83"/>
      <c r="T1601" s="83"/>
      <c r="U1601" s="99">
        <f>COUNTIF(通讯通路门店!$S:$S,$G1601)</f>
        <v>0</v>
      </c>
      <c r="V1601" s="99">
        <f>COUNTIFS(通讯通路门店!$S:$S,$G1601,通讯通路门店!$J:$J,"综合卖场")</f>
        <v>0</v>
      </c>
      <c r="W1601" s="99">
        <f>SUMIFS(通讯通路门店!$AJ:$AJ,通讯通路门店!$S:$S,通讯客户沙盘!$G1601)</f>
        <v>0</v>
      </c>
      <c r="X1601" s="99">
        <f t="shared" si="120"/>
        <v>0</v>
      </c>
      <c r="Y1601" s="99">
        <f>COUNTIFS(通讯通路门店!$S:$S,$G1601,通讯通路门店!$J:$J,"荣耀体验店")+COUNTIFS(通讯通路门店!$S:$S,$G1601,通讯通路门店!$J:$J,"荣耀授权专卖店")</f>
        <v>0</v>
      </c>
      <c r="Z1601" s="99">
        <f>COUNTIFS(通讯通路门店!$S:$S,$G1601,通讯通路门店!$J:$J,"VIVO体验店")</f>
        <v>0</v>
      </c>
      <c r="AA1601" s="99">
        <f>COUNTIFS(通讯通路门店!$S:$S,$G1601,通讯通路门店!$J:$J,"OPPO体验店")</f>
        <v>0</v>
      </c>
      <c r="AB1601" s="99">
        <f>COUNTIFS(通讯通路门店!$S:$S,$G1601,通讯通路门店!$J:$J,"华为授权体验店")+COUNTIFS(通讯通路门店!$S:$S,$G1601,通讯通路门店!$J:$J,"华为堡垒店")</f>
        <v>0</v>
      </c>
      <c r="AC1601" s="99">
        <f>COUNTIFS(通讯通路门店!$S:$S,$G1601,通讯通路门店!$J:$J,"小米体验店")</f>
        <v>0</v>
      </c>
      <c r="AD1601" s="99">
        <f>COUNTIFS(通讯通路门店!$S:$S,$G1601,通讯通路门店!$J:$J,"苹果体验店")</f>
        <v>0</v>
      </c>
      <c r="AE1601" s="99">
        <f>COUNTIFS(通讯通路门店!$S:$S,$G1601,通讯通路门店!$J:$J,"其他品牌专卖店")</f>
        <v>0</v>
      </c>
      <c r="AF1601" s="99">
        <f>SUMIFS(通讯通路门店!$BI:$BI,通讯通路门店!$S:$S,$G1601)</f>
        <v>0</v>
      </c>
      <c r="AG1601" s="99">
        <f>SUMIFS(通讯通路门店!$BH:$BH,通讯通路门店!$S:$S,$G1601)</f>
        <v>0</v>
      </c>
      <c r="AH1601" s="99">
        <f t="shared" si="121"/>
        <v>0</v>
      </c>
      <c r="AI1601" s="99">
        <f>SUMIFS(通讯通路门店!$BB:$BB,通讯通路门店!$S:$S,$G1601)</f>
        <v>0</v>
      </c>
      <c r="AJ1601" s="99">
        <f>SUMIFS(通讯通路门店!$BE:$BE,通讯通路门店!$S:$S,$G1601)</f>
        <v>0</v>
      </c>
      <c r="AK1601" s="99">
        <f>SUMIFS(通讯通路门店!$BG:$BG,通讯通路门店!$S:$S,$G1601)</f>
        <v>0</v>
      </c>
      <c r="AL1601" s="99">
        <f>SUMIFS(通讯通路门店!$BC:$BC,通讯通路门店!$S:$S,$G1601)</f>
        <v>0</v>
      </c>
      <c r="AM1601" s="99">
        <f>SUMIFS(通讯通路门店!$BD:$BD,通讯通路门店!$S:$S,$G1601)</f>
        <v>0</v>
      </c>
      <c r="AN1601" s="99">
        <f>SUMIFS(通讯通路门店!$BF:$BF,通讯通路门店!$S:$S,$G1601)</f>
        <v>0</v>
      </c>
      <c r="AO1601" s="99">
        <f t="shared" si="122"/>
        <v>0</v>
      </c>
      <c r="AP1601" s="99">
        <f>SUMIFS(通讯通路门店!$K:$K,通讯通路门店!$S:$S,$G1601)</f>
        <v>0</v>
      </c>
      <c r="AQ1601" s="83"/>
      <c r="AR1601" s="99">
        <f>SUMIFS(通讯通路门店!$T:$T,通讯通路门店!$S:$S,$G1601)</f>
        <v>0</v>
      </c>
      <c r="AS1601" s="99">
        <f>SUMIFS(通讯通路门店!$U:$U,通讯通路门店!$S:$S,$G1601)</f>
        <v>0</v>
      </c>
      <c r="AT1601" s="99">
        <f>SUMIFS(通讯通路门店!$V:$V,通讯通路门店!$S:$S,$G1601)</f>
        <v>0</v>
      </c>
      <c r="AU1601" s="99">
        <f>SUMIFS(通讯通路门店!$W:$W,通讯通路门店!$S:$S,$G1601)</f>
        <v>0</v>
      </c>
      <c r="AV1601" s="99">
        <f>SUMIFS(通讯通路门店!$Z:$Z,通讯通路门店!$S:$S,$G1601)</f>
        <v>0</v>
      </c>
      <c r="AW1601" s="99">
        <f>SUMIFS(通讯通路门店!$AB:$AB,通讯通路门店!$S:$S,$G1601)</f>
        <v>0</v>
      </c>
      <c r="AX1601" s="99">
        <f>SUMIFS(通讯通路门店!$X:$X,通讯通路门店!$S:$S,$G1601)</f>
        <v>0</v>
      </c>
      <c r="AY1601" s="99">
        <f>SUMIFS(通讯通路门店!$Y:$Y,通讯通路门店!$S:$S,$G1601)</f>
        <v>0</v>
      </c>
      <c r="AZ1601" s="99">
        <f>SUMIFS(通讯通路门店!$AA:$AA,通讯通路门店!$S:$S,$G1601)</f>
        <v>0</v>
      </c>
      <c r="BA1601" s="99">
        <f t="shared" si="123"/>
        <v>0</v>
      </c>
      <c r="BB1601" s="99">
        <f t="shared" si="124"/>
        <v>0</v>
      </c>
      <c r="BC1601" s="99">
        <f>SUMIFS(通讯通路门店!$W:$W,通讯通路门店!$S:$S,$G1601,通讯通路门店!$J:$J,"荣耀体验店")+SUMIFS(通讯通路门店!$W:$W,通讯通路门店!$S:$S,$G1601,通讯通路门店!$J:$J,"荣耀授权专卖店")</f>
        <v>0</v>
      </c>
      <c r="BD1601" s="99">
        <f>SUMIFS(通讯通路门店!$Z:$Z,通讯通路门店!$S:$S,$G1601,通讯通路门店!$J:$J,"VIVO体验店")</f>
        <v>0</v>
      </c>
      <c r="BE1601" s="99">
        <f>SUMIFS(通讯通路门店!$AB:$AB,通讯通路门店!$S:$S,$G1601,通讯通路门店!$J:$J,"OPPO体验店")</f>
        <v>0</v>
      </c>
      <c r="BF1601" s="99">
        <f>SUMIFS(通讯通路门店!$X:$X,通讯通路门店!$S:$S,$G1601,通讯通路门店!$J:$J,"华为授权体验店")+SUMIFS(通讯通路门店!$AA:$AA,通讯通路门店!$S:$S,$G1601,通讯通路门店!$J:$J,"华为堡垒店")</f>
        <v>0</v>
      </c>
      <c r="BG1601" s="99">
        <f>SUMIFS(通讯通路门店!$Y:$Y,通讯通路门店!$S:$S,$G1601,通讯通路门店!$J:$J,"小米体验店")</f>
        <v>0</v>
      </c>
      <c r="BH1601" s="99">
        <f>SUMIFS(通讯通路门店!$AA:$AA,通讯通路门店!$S:$S,$G1601,通讯通路门店!$J:$J,"苹果体验店")</f>
        <v>0</v>
      </c>
      <c r="BI1601" s="99">
        <f>SUMIFS(通讯通路门店!$K:$K,通讯通路门店!$S:$S,$G1601,通讯通路门店!$J:$J,"其他品牌专卖店")</f>
        <v>0</v>
      </c>
      <c r="BJ1601" s="99">
        <f>SUMIFS(通讯通路门店!$AC:$AC,通讯通路门店!$S:$S,$G1601)</f>
        <v>0</v>
      </c>
      <c r="BK1601" s="99">
        <f>SUMIFS(通讯通路门店!$AD:$AD,通讯通路门店!$S:$S,$G1601)</f>
        <v>0</v>
      </c>
      <c r="BL1601" s="99">
        <f>SUMIFS(通讯通路门店!$AE:$AE,通讯通路门店!$S:$S,$G1601)</f>
        <v>0</v>
      </c>
      <c r="BM1601" s="99">
        <f>SUMIFS(通讯通路门店!$AF:$AF,通讯通路门店!$S:$S,$G1601)</f>
        <v>0</v>
      </c>
      <c r="BN1601" s="99">
        <f>SUMIFS(通讯通路门店!$AG:$AG,通讯通路门店!$S:$S,$G1601)</f>
        <v>0</v>
      </c>
      <c r="BO1601" s="99">
        <f>SUMIFS(通讯通路门店!$AH:$AH,通讯通路门店!$S:$S,$G1601)</f>
        <v>0</v>
      </c>
      <c r="BP1601" s="99">
        <f>SUMIFS(通讯通路门店!$AI:$AI,通讯通路门店!$S:$S,$G1601)</f>
        <v>0</v>
      </c>
      <c r="BQ1601" s="83"/>
    </row>
    <row r="1602" spans="1:69">
      <c r="A1602" s="99" t="str">
        <f>IFERROR(_xlfn.XLOOKUP($G1602,通讯通路门店!$S$4:$S$993933,通讯通路门店!$A$4:$A$993933,0,0),"")</f>
        <v>海南省</v>
      </c>
      <c r="B1602" s="99" t="str">
        <f>IFERROR(_xlfn.XLOOKUP($G1602,通讯通路门店!$S$4:$S$993933,通讯通路门店!$B$4:$B$993933,0,0),"")</f>
        <v>乐东黎族自治县</v>
      </c>
      <c r="C1602" s="99" t="str">
        <f>IFERROR(_xlfn.XLOOKUP($G1602,通讯通路门店!$S$4:$S$993933,通讯通路门店!$C$4:$C$993933,0,0),"")</f>
        <v>乐东黎族自治县</v>
      </c>
      <c r="D1602" s="99" t="str">
        <f>IFERROR(_xlfn.XLOOKUP($G1602,通讯通路门店!$S$4:$S$993933,通讯通路门店!$D$4:$D$993933,0,0),"")</f>
        <v>万冲镇</v>
      </c>
      <c r="E1602" s="83"/>
      <c r="F1602" s="83"/>
      <c r="G1602" s="101"/>
      <c r="H1602" s="102">
        <f>IFERROR(_xlfn.XLOOKUP($G1602,通讯通路门店!$S$4:$S$993933,通讯通路门店!$R$4:$R$993933,0,0),"")</f>
        <v>0</v>
      </c>
      <c r="I1602" s="83"/>
      <c r="J1602" s="83"/>
      <c r="K1602" s="83"/>
      <c r="L1602" s="83"/>
      <c r="M1602" s="83"/>
      <c r="N1602" s="83"/>
      <c r="O1602" s="83"/>
      <c r="P1602" s="83"/>
      <c r="Q1602" s="83"/>
      <c r="R1602" s="83"/>
      <c r="S1602" s="83"/>
      <c r="T1602" s="83"/>
      <c r="U1602" s="99">
        <f>COUNTIF(通讯通路门店!$S:$S,$G1602)</f>
        <v>0</v>
      </c>
      <c r="V1602" s="99">
        <f>COUNTIFS(通讯通路门店!$S:$S,$G1602,通讯通路门店!$J:$J,"综合卖场")</f>
        <v>0</v>
      </c>
      <c r="W1602" s="99">
        <f>SUMIFS(通讯通路门店!$AJ:$AJ,通讯通路门店!$S:$S,通讯客户沙盘!$G1602)</f>
        <v>0</v>
      </c>
      <c r="X1602" s="99">
        <f t="shared" si="120"/>
        <v>0</v>
      </c>
      <c r="Y1602" s="99">
        <f>COUNTIFS(通讯通路门店!$S:$S,$G1602,通讯通路门店!$J:$J,"荣耀体验店")+COUNTIFS(通讯通路门店!$S:$S,$G1602,通讯通路门店!$J:$J,"荣耀授权专卖店")</f>
        <v>0</v>
      </c>
      <c r="Z1602" s="99">
        <f>COUNTIFS(通讯通路门店!$S:$S,$G1602,通讯通路门店!$J:$J,"VIVO体验店")</f>
        <v>0</v>
      </c>
      <c r="AA1602" s="99">
        <f>COUNTIFS(通讯通路门店!$S:$S,$G1602,通讯通路门店!$J:$J,"OPPO体验店")</f>
        <v>0</v>
      </c>
      <c r="AB1602" s="99">
        <f>COUNTIFS(通讯通路门店!$S:$S,$G1602,通讯通路门店!$J:$J,"华为授权体验店")+COUNTIFS(通讯通路门店!$S:$S,$G1602,通讯通路门店!$J:$J,"华为堡垒店")</f>
        <v>0</v>
      </c>
      <c r="AC1602" s="99">
        <f>COUNTIFS(通讯通路门店!$S:$S,$G1602,通讯通路门店!$J:$J,"小米体验店")</f>
        <v>0</v>
      </c>
      <c r="AD1602" s="99">
        <f>COUNTIFS(通讯通路门店!$S:$S,$G1602,通讯通路门店!$J:$J,"苹果体验店")</f>
        <v>0</v>
      </c>
      <c r="AE1602" s="99">
        <f>COUNTIFS(通讯通路门店!$S:$S,$G1602,通讯通路门店!$J:$J,"其他品牌专卖店")</f>
        <v>0</v>
      </c>
      <c r="AF1602" s="99">
        <f>SUMIFS(通讯通路门店!$BI:$BI,通讯通路门店!$S:$S,$G1602)</f>
        <v>0</v>
      </c>
      <c r="AG1602" s="99">
        <f>SUMIFS(通讯通路门店!$BH:$BH,通讯通路门店!$S:$S,$G1602)</f>
        <v>0</v>
      </c>
      <c r="AH1602" s="99">
        <f t="shared" si="121"/>
        <v>0</v>
      </c>
      <c r="AI1602" s="99">
        <f>SUMIFS(通讯通路门店!$BB:$BB,通讯通路门店!$S:$S,$G1602)</f>
        <v>0</v>
      </c>
      <c r="AJ1602" s="99">
        <f>SUMIFS(通讯通路门店!$BE:$BE,通讯通路门店!$S:$S,$G1602)</f>
        <v>0</v>
      </c>
      <c r="AK1602" s="99">
        <f>SUMIFS(通讯通路门店!$BG:$BG,通讯通路门店!$S:$S,$G1602)</f>
        <v>0</v>
      </c>
      <c r="AL1602" s="99">
        <f>SUMIFS(通讯通路门店!$BC:$BC,通讯通路门店!$S:$S,$G1602)</f>
        <v>0</v>
      </c>
      <c r="AM1602" s="99">
        <f>SUMIFS(通讯通路门店!$BD:$BD,通讯通路门店!$S:$S,$G1602)</f>
        <v>0</v>
      </c>
      <c r="AN1602" s="99">
        <f>SUMIFS(通讯通路门店!$BF:$BF,通讯通路门店!$S:$S,$G1602)</f>
        <v>0</v>
      </c>
      <c r="AO1602" s="99">
        <f t="shared" si="122"/>
        <v>0</v>
      </c>
      <c r="AP1602" s="99">
        <f>SUMIFS(通讯通路门店!$K:$K,通讯通路门店!$S:$S,$G1602)</f>
        <v>0</v>
      </c>
      <c r="AQ1602" s="83"/>
      <c r="AR1602" s="99">
        <f>SUMIFS(通讯通路门店!$T:$T,通讯通路门店!$S:$S,$G1602)</f>
        <v>0</v>
      </c>
      <c r="AS1602" s="99">
        <f>SUMIFS(通讯通路门店!$U:$U,通讯通路门店!$S:$S,$G1602)</f>
        <v>0</v>
      </c>
      <c r="AT1602" s="99">
        <f>SUMIFS(通讯通路门店!$V:$V,通讯通路门店!$S:$S,$G1602)</f>
        <v>0</v>
      </c>
      <c r="AU1602" s="99">
        <f>SUMIFS(通讯通路门店!$W:$W,通讯通路门店!$S:$S,$G1602)</f>
        <v>0</v>
      </c>
      <c r="AV1602" s="99">
        <f>SUMIFS(通讯通路门店!$Z:$Z,通讯通路门店!$S:$S,$G1602)</f>
        <v>0</v>
      </c>
      <c r="AW1602" s="99">
        <f>SUMIFS(通讯通路门店!$AB:$AB,通讯通路门店!$S:$S,$G1602)</f>
        <v>0</v>
      </c>
      <c r="AX1602" s="99">
        <f>SUMIFS(通讯通路门店!$X:$X,通讯通路门店!$S:$S,$G1602)</f>
        <v>0</v>
      </c>
      <c r="AY1602" s="99">
        <f>SUMIFS(通讯通路门店!$Y:$Y,通讯通路门店!$S:$S,$G1602)</f>
        <v>0</v>
      </c>
      <c r="AZ1602" s="99">
        <f>SUMIFS(通讯通路门店!$AA:$AA,通讯通路门店!$S:$S,$G1602)</f>
        <v>0</v>
      </c>
      <c r="BA1602" s="99">
        <f t="shared" si="123"/>
        <v>0</v>
      </c>
      <c r="BB1602" s="99">
        <f t="shared" si="124"/>
        <v>0</v>
      </c>
      <c r="BC1602" s="99">
        <f>SUMIFS(通讯通路门店!$W:$W,通讯通路门店!$S:$S,$G1602,通讯通路门店!$J:$J,"荣耀体验店")+SUMIFS(通讯通路门店!$W:$W,通讯通路门店!$S:$S,$G1602,通讯通路门店!$J:$J,"荣耀授权专卖店")</f>
        <v>0</v>
      </c>
      <c r="BD1602" s="99">
        <f>SUMIFS(通讯通路门店!$Z:$Z,通讯通路门店!$S:$S,$G1602,通讯通路门店!$J:$J,"VIVO体验店")</f>
        <v>0</v>
      </c>
      <c r="BE1602" s="99">
        <f>SUMIFS(通讯通路门店!$AB:$AB,通讯通路门店!$S:$S,$G1602,通讯通路门店!$J:$J,"OPPO体验店")</f>
        <v>0</v>
      </c>
      <c r="BF1602" s="99">
        <f>SUMIFS(通讯通路门店!$X:$X,通讯通路门店!$S:$S,$G1602,通讯通路门店!$J:$J,"华为授权体验店")+SUMIFS(通讯通路门店!$AA:$AA,通讯通路门店!$S:$S,$G1602,通讯通路门店!$J:$J,"华为堡垒店")</f>
        <v>0</v>
      </c>
      <c r="BG1602" s="99">
        <f>SUMIFS(通讯通路门店!$Y:$Y,通讯通路门店!$S:$S,$G1602,通讯通路门店!$J:$J,"小米体验店")</f>
        <v>0</v>
      </c>
      <c r="BH1602" s="99">
        <f>SUMIFS(通讯通路门店!$AA:$AA,通讯通路门店!$S:$S,$G1602,通讯通路门店!$J:$J,"苹果体验店")</f>
        <v>0</v>
      </c>
      <c r="BI1602" s="99">
        <f>SUMIFS(通讯通路门店!$K:$K,通讯通路门店!$S:$S,$G1602,通讯通路门店!$J:$J,"其他品牌专卖店")</f>
        <v>0</v>
      </c>
      <c r="BJ1602" s="99">
        <f>SUMIFS(通讯通路门店!$AC:$AC,通讯通路门店!$S:$S,$G1602)</f>
        <v>0</v>
      </c>
      <c r="BK1602" s="99">
        <f>SUMIFS(通讯通路门店!$AD:$AD,通讯通路门店!$S:$S,$G1602)</f>
        <v>0</v>
      </c>
      <c r="BL1602" s="99">
        <f>SUMIFS(通讯通路门店!$AE:$AE,通讯通路门店!$S:$S,$G1602)</f>
        <v>0</v>
      </c>
      <c r="BM1602" s="99">
        <f>SUMIFS(通讯通路门店!$AF:$AF,通讯通路门店!$S:$S,$G1602)</f>
        <v>0</v>
      </c>
      <c r="BN1602" s="99">
        <f>SUMIFS(通讯通路门店!$AG:$AG,通讯通路门店!$S:$S,$G1602)</f>
        <v>0</v>
      </c>
      <c r="BO1602" s="99">
        <f>SUMIFS(通讯通路门店!$AH:$AH,通讯通路门店!$S:$S,$G1602)</f>
        <v>0</v>
      </c>
      <c r="BP1602" s="99">
        <f>SUMIFS(通讯通路门店!$AI:$AI,通讯通路门店!$S:$S,$G1602)</f>
        <v>0</v>
      </c>
      <c r="BQ1602" s="83"/>
    </row>
    <row r="1603" spans="1:69">
      <c r="A1603" s="99" t="str">
        <f>IFERROR(_xlfn.XLOOKUP($G1603,通讯通路门店!$S$4:$S$993933,通讯通路门店!$A$4:$A$993933,0,0),"")</f>
        <v>海南省</v>
      </c>
      <c r="B1603" s="99" t="str">
        <f>IFERROR(_xlfn.XLOOKUP($G1603,通讯通路门店!$S$4:$S$993933,通讯通路门店!$B$4:$B$993933,0,0),"")</f>
        <v>乐东黎族自治县</v>
      </c>
      <c r="C1603" s="99" t="str">
        <f>IFERROR(_xlfn.XLOOKUP($G1603,通讯通路门店!$S$4:$S$993933,通讯通路门店!$C$4:$C$993933,0,0),"")</f>
        <v>乐东黎族自治县</v>
      </c>
      <c r="D1603" s="99" t="str">
        <f>IFERROR(_xlfn.XLOOKUP($G1603,通讯通路门店!$S$4:$S$993933,通讯通路门店!$D$4:$D$993933,0,0),"")</f>
        <v>万冲镇</v>
      </c>
      <c r="E1603" s="83"/>
      <c r="F1603" s="83"/>
      <c r="G1603" s="101"/>
      <c r="H1603" s="102">
        <f>IFERROR(_xlfn.XLOOKUP($G1603,通讯通路门店!$S$4:$S$993933,通讯通路门店!$R$4:$R$993933,0,0),"")</f>
        <v>0</v>
      </c>
      <c r="I1603" s="83"/>
      <c r="J1603" s="83"/>
      <c r="K1603" s="83"/>
      <c r="L1603" s="83"/>
      <c r="M1603" s="83"/>
      <c r="N1603" s="83"/>
      <c r="O1603" s="83"/>
      <c r="P1603" s="83"/>
      <c r="Q1603" s="83"/>
      <c r="R1603" s="83"/>
      <c r="S1603" s="83"/>
      <c r="T1603" s="83"/>
      <c r="U1603" s="99">
        <f>COUNTIF(通讯通路门店!$S:$S,$G1603)</f>
        <v>0</v>
      </c>
      <c r="V1603" s="99">
        <f>COUNTIFS(通讯通路门店!$S:$S,$G1603,通讯通路门店!$J:$J,"综合卖场")</f>
        <v>0</v>
      </c>
      <c r="W1603" s="99">
        <f>SUMIFS(通讯通路门店!$AJ:$AJ,通讯通路门店!$S:$S,通讯客户沙盘!$G1603)</f>
        <v>0</v>
      </c>
      <c r="X1603" s="99">
        <f t="shared" si="120"/>
        <v>0</v>
      </c>
      <c r="Y1603" s="99">
        <f>COUNTIFS(通讯通路门店!$S:$S,$G1603,通讯通路门店!$J:$J,"荣耀体验店")+COUNTIFS(通讯通路门店!$S:$S,$G1603,通讯通路门店!$J:$J,"荣耀授权专卖店")</f>
        <v>0</v>
      </c>
      <c r="Z1603" s="99">
        <f>COUNTIFS(通讯通路门店!$S:$S,$G1603,通讯通路门店!$J:$J,"VIVO体验店")</f>
        <v>0</v>
      </c>
      <c r="AA1603" s="99">
        <f>COUNTIFS(通讯通路门店!$S:$S,$G1603,通讯通路门店!$J:$J,"OPPO体验店")</f>
        <v>0</v>
      </c>
      <c r="AB1603" s="99">
        <f>COUNTIFS(通讯通路门店!$S:$S,$G1603,通讯通路门店!$J:$J,"华为授权体验店")+COUNTIFS(通讯通路门店!$S:$S,$G1603,通讯通路门店!$J:$J,"华为堡垒店")</f>
        <v>0</v>
      </c>
      <c r="AC1603" s="99">
        <f>COUNTIFS(通讯通路门店!$S:$S,$G1603,通讯通路门店!$J:$J,"小米体验店")</f>
        <v>0</v>
      </c>
      <c r="AD1603" s="99">
        <f>COUNTIFS(通讯通路门店!$S:$S,$G1603,通讯通路门店!$J:$J,"苹果体验店")</f>
        <v>0</v>
      </c>
      <c r="AE1603" s="99">
        <f>COUNTIFS(通讯通路门店!$S:$S,$G1603,通讯通路门店!$J:$J,"其他品牌专卖店")</f>
        <v>0</v>
      </c>
      <c r="AF1603" s="99">
        <f>SUMIFS(通讯通路门店!$BI:$BI,通讯通路门店!$S:$S,$G1603)</f>
        <v>0</v>
      </c>
      <c r="AG1603" s="99">
        <f>SUMIFS(通讯通路门店!$BH:$BH,通讯通路门店!$S:$S,$G1603)</f>
        <v>0</v>
      </c>
      <c r="AH1603" s="99">
        <f t="shared" si="121"/>
        <v>0</v>
      </c>
      <c r="AI1603" s="99">
        <f>SUMIFS(通讯通路门店!$BB:$BB,通讯通路门店!$S:$S,$G1603)</f>
        <v>0</v>
      </c>
      <c r="AJ1603" s="99">
        <f>SUMIFS(通讯通路门店!$BE:$BE,通讯通路门店!$S:$S,$G1603)</f>
        <v>0</v>
      </c>
      <c r="AK1603" s="99">
        <f>SUMIFS(通讯通路门店!$BG:$BG,通讯通路门店!$S:$S,$G1603)</f>
        <v>0</v>
      </c>
      <c r="AL1603" s="99">
        <f>SUMIFS(通讯通路门店!$BC:$BC,通讯通路门店!$S:$S,$G1603)</f>
        <v>0</v>
      </c>
      <c r="AM1603" s="99">
        <f>SUMIFS(通讯通路门店!$BD:$BD,通讯通路门店!$S:$S,$G1603)</f>
        <v>0</v>
      </c>
      <c r="AN1603" s="99">
        <f>SUMIFS(通讯通路门店!$BF:$BF,通讯通路门店!$S:$S,$G1603)</f>
        <v>0</v>
      </c>
      <c r="AO1603" s="99">
        <f t="shared" si="122"/>
        <v>0</v>
      </c>
      <c r="AP1603" s="99">
        <f>SUMIFS(通讯通路门店!$K:$K,通讯通路门店!$S:$S,$G1603)</f>
        <v>0</v>
      </c>
      <c r="AQ1603" s="83"/>
      <c r="AR1603" s="99">
        <f>SUMIFS(通讯通路门店!$T:$T,通讯通路门店!$S:$S,$G1603)</f>
        <v>0</v>
      </c>
      <c r="AS1603" s="99">
        <f>SUMIFS(通讯通路门店!$U:$U,通讯通路门店!$S:$S,$G1603)</f>
        <v>0</v>
      </c>
      <c r="AT1603" s="99">
        <f>SUMIFS(通讯通路门店!$V:$V,通讯通路门店!$S:$S,$G1603)</f>
        <v>0</v>
      </c>
      <c r="AU1603" s="99">
        <f>SUMIFS(通讯通路门店!$W:$W,通讯通路门店!$S:$S,$G1603)</f>
        <v>0</v>
      </c>
      <c r="AV1603" s="99">
        <f>SUMIFS(通讯通路门店!$Z:$Z,通讯通路门店!$S:$S,$G1603)</f>
        <v>0</v>
      </c>
      <c r="AW1603" s="99">
        <f>SUMIFS(通讯通路门店!$AB:$AB,通讯通路门店!$S:$S,$G1603)</f>
        <v>0</v>
      </c>
      <c r="AX1603" s="99">
        <f>SUMIFS(通讯通路门店!$X:$X,通讯通路门店!$S:$S,$G1603)</f>
        <v>0</v>
      </c>
      <c r="AY1603" s="99">
        <f>SUMIFS(通讯通路门店!$Y:$Y,通讯通路门店!$S:$S,$G1603)</f>
        <v>0</v>
      </c>
      <c r="AZ1603" s="99">
        <f>SUMIFS(通讯通路门店!$AA:$AA,通讯通路门店!$S:$S,$G1603)</f>
        <v>0</v>
      </c>
      <c r="BA1603" s="99">
        <f t="shared" si="123"/>
        <v>0</v>
      </c>
      <c r="BB1603" s="99">
        <f t="shared" si="124"/>
        <v>0</v>
      </c>
      <c r="BC1603" s="99">
        <f>SUMIFS(通讯通路门店!$W:$W,通讯通路门店!$S:$S,$G1603,通讯通路门店!$J:$J,"荣耀体验店")+SUMIFS(通讯通路门店!$W:$W,通讯通路门店!$S:$S,$G1603,通讯通路门店!$J:$J,"荣耀授权专卖店")</f>
        <v>0</v>
      </c>
      <c r="BD1603" s="99">
        <f>SUMIFS(通讯通路门店!$Z:$Z,通讯通路门店!$S:$S,$G1603,通讯通路门店!$J:$J,"VIVO体验店")</f>
        <v>0</v>
      </c>
      <c r="BE1603" s="99">
        <f>SUMIFS(通讯通路门店!$AB:$AB,通讯通路门店!$S:$S,$G1603,通讯通路门店!$J:$J,"OPPO体验店")</f>
        <v>0</v>
      </c>
      <c r="BF1603" s="99">
        <f>SUMIFS(通讯通路门店!$X:$X,通讯通路门店!$S:$S,$G1603,通讯通路门店!$J:$J,"华为授权体验店")+SUMIFS(通讯通路门店!$AA:$AA,通讯通路门店!$S:$S,$G1603,通讯通路门店!$J:$J,"华为堡垒店")</f>
        <v>0</v>
      </c>
      <c r="BG1603" s="99">
        <f>SUMIFS(通讯通路门店!$Y:$Y,通讯通路门店!$S:$S,$G1603,通讯通路门店!$J:$J,"小米体验店")</f>
        <v>0</v>
      </c>
      <c r="BH1603" s="99">
        <f>SUMIFS(通讯通路门店!$AA:$AA,通讯通路门店!$S:$S,$G1603,通讯通路门店!$J:$J,"苹果体验店")</f>
        <v>0</v>
      </c>
      <c r="BI1603" s="99">
        <f>SUMIFS(通讯通路门店!$K:$K,通讯通路门店!$S:$S,$G1603,通讯通路门店!$J:$J,"其他品牌专卖店")</f>
        <v>0</v>
      </c>
      <c r="BJ1603" s="99">
        <f>SUMIFS(通讯通路门店!$AC:$AC,通讯通路门店!$S:$S,$G1603)</f>
        <v>0</v>
      </c>
      <c r="BK1603" s="99">
        <f>SUMIFS(通讯通路门店!$AD:$AD,通讯通路门店!$S:$S,$G1603)</f>
        <v>0</v>
      </c>
      <c r="BL1603" s="99">
        <f>SUMIFS(通讯通路门店!$AE:$AE,通讯通路门店!$S:$S,$G1603)</f>
        <v>0</v>
      </c>
      <c r="BM1603" s="99">
        <f>SUMIFS(通讯通路门店!$AF:$AF,通讯通路门店!$S:$S,$G1603)</f>
        <v>0</v>
      </c>
      <c r="BN1603" s="99">
        <f>SUMIFS(通讯通路门店!$AG:$AG,通讯通路门店!$S:$S,$G1603)</f>
        <v>0</v>
      </c>
      <c r="BO1603" s="99">
        <f>SUMIFS(通讯通路门店!$AH:$AH,通讯通路门店!$S:$S,$G1603)</f>
        <v>0</v>
      </c>
      <c r="BP1603" s="99">
        <f>SUMIFS(通讯通路门店!$AI:$AI,通讯通路门店!$S:$S,$G1603)</f>
        <v>0</v>
      </c>
      <c r="BQ1603" s="83"/>
    </row>
    <row r="1604" spans="1:69">
      <c r="A1604" s="99" t="str">
        <f>IFERROR(_xlfn.XLOOKUP($G1604,通讯通路门店!$S$4:$S$993933,通讯通路门店!$A$4:$A$993933,0,0),"")</f>
        <v>海南省</v>
      </c>
      <c r="B1604" s="99" t="str">
        <f>IFERROR(_xlfn.XLOOKUP($G1604,通讯通路门店!$S$4:$S$993933,通讯通路门店!$B$4:$B$993933,0,0),"")</f>
        <v>乐东黎族自治县</v>
      </c>
      <c r="C1604" s="99" t="str">
        <f>IFERROR(_xlfn.XLOOKUP($G1604,通讯通路门店!$S$4:$S$993933,通讯通路门店!$C$4:$C$993933,0,0),"")</f>
        <v>乐东黎族自治县</v>
      </c>
      <c r="D1604" s="99" t="str">
        <f>IFERROR(_xlfn.XLOOKUP($G1604,通讯通路门店!$S$4:$S$993933,通讯通路门店!$D$4:$D$993933,0,0),"")</f>
        <v>万冲镇</v>
      </c>
      <c r="E1604" s="83"/>
      <c r="F1604" s="83"/>
      <c r="G1604" s="101"/>
      <c r="H1604" s="102">
        <f>IFERROR(_xlfn.XLOOKUP($G1604,通讯通路门店!$S$4:$S$993933,通讯通路门店!$R$4:$R$993933,0,0),"")</f>
        <v>0</v>
      </c>
      <c r="I1604" s="83"/>
      <c r="J1604" s="83"/>
      <c r="K1604" s="83"/>
      <c r="L1604" s="83"/>
      <c r="M1604" s="83"/>
      <c r="N1604" s="83"/>
      <c r="O1604" s="83"/>
      <c r="P1604" s="83"/>
      <c r="Q1604" s="83"/>
      <c r="R1604" s="83"/>
      <c r="S1604" s="83"/>
      <c r="T1604" s="83"/>
      <c r="U1604" s="99">
        <f>COUNTIF(通讯通路门店!$S:$S,$G1604)</f>
        <v>0</v>
      </c>
      <c r="V1604" s="99">
        <f>COUNTIFS(通讯通路门店!$S:$S,$G1604,通讯通路门店!$J:$J,"综合卖场")</f>
        <v>0</v>
      </c>
      <c r="W1604" s="99">
        <f>SUMIFS(通讯通路门店!$AJ:$AJ,通讯通路门店!$S:$S,通讯客户沙盘!$G1604)</f>
        <v>0</v>
      </c>
      <c r="X1604" s="99">
        <f t="shared" ref="X1604:X1667" si="125">Y1604+Z1604+AA1604+AB1604+AC1604+AD1604+AE1604</f>
        <v>0</v>
      </c>
      <c r="Y1604" s="99">
        <f>COUNTIFS(通讯通路门店!$S:$S,$G1604,通讯通路门店!$J:$J,"荣耀体验店")+COUNTIFS(通讯通路门店!$S:$S,$G1604,通讯通路门店!$J:$J,"荣耀授权专卖店")</f>
        <v>0</v>
      </c>
      <c r="Z1604" s="99">
        <f>COUNTIFS(通讯通路门店!$S:$S,$G1604,通讯通路门店!$J:$J,"VIVO体验店")</f>
        <v>0</v>
      </c>
      <c r="AA1604" s="99">
        <f>COUNTIFS(通讯通路门店!$S:$S,$G1604,通讯通路门店!$J:$J,"OPPO体验店")</f>
        <v>0</v>
      </c>
      <c r="AB1604" s="99">
        <f>COUNTIFS(通讯通路门店!$S:$S,$G1604,通讯通路门店!$J:$J,"华为授权体验店")+COUNTIFS(通讯通路门店!$S:$S,$G1604,通讯通路门店!$J:$J,"华为堡垒店")</f>
        <v>0</v>
      </c>
      <c r="AC1604" s="99">
        <f>COUNTIFS(通讯通路门店!$S:$S,$G1604,通讯通路门店!$J:$J,"小米体验店")</f>
        <v>0</v>
      </c>
      <c r="AD1604" s="99">
        <f>COUNTIFS(通讯通路门店!$S:$S,$G1604,通讯通路门店!$J:$J,"苹果体验店")</f>
        <v>0</v>
      </c>
      <c r="AE1604" s="99">
        <f>COUNTIFS(通讯通路门店!$S:$S,$G1604,通讯通路门店!$J:$J,"其他品牌专卖店")</f>
        <v>0</v>
      </c>
      <c r="AF1604" s="99">
        <f>SUMIFS(通讯通路门店!$BI:$BI,通讯通路门店!$S:$S,$G1604)</f>
        <v>0</v>
      </c>
      <c r="AG1604" s="99">
        <f>SUMIFS(通讯通路门店!$BH:$BH,通讯通路门店!$S:$S,$G1604)</f>
        <v>0</v>
      </c>
      <c r="AH1604" s="99">
        <f t="shared" ref="AH1604:AH1667" si="126">AI1604+AJ1604+AK1604+AL1604+AM1604+AN1604</f>
        <v>0</v>
      </c>
      <c r="AI1604" s="99">
        <f>SUMIFS(通讯通路门店!$BB:$BB,通讯通路门店!$S:$S,$G1604)</f>
        <v>0</v>
      </c>
      <c r="AJ1604" s="99">
        <f>SUMIFS(通讯通路门店!$BE:$BE,通讯通路门店!$S:$S,$G1604)</f>
        <v>0</v>
      </c>
      <c r="AK1604" s="99">
        <f>SUMIFS(通讯通路门店!$BG:$BG,通讯通路门店!$S:$S,$G1604)</f>
        <v>0</v>
      </c>
      <c r="AL1604" s="99">
        <f>SUMIFS(通讯通路门店!$BC:$BC,通讯通路门店!$S:$S,$G1604)</f>
        <v>0</v>
      </c>
      <c r="AM1604" s="99">
        <f>SUMIFS(通讯通路门店!$BD:$BD,通讯通路门店!$S:$S,$G1604)</f>
        <v>0</v>
      </c>
      <c r="AN1604" s="99">
        <f>SUMIFS(通讯通路门店!$BF:$BF,通讯通路门店!$S:$S,$G1604)</f>
        <v>0</v>
      </c>
      <c r="AO1604" s="99">
        <f t="shared" ref="AO1604:AO1667" si="127">AP1604+AQ1604</f>
        <v>0</v>
      </c>
      <c r="AP1604" s="99">
        <f>SUMIFS(通讯通路门店!$K:$K,通讯通路门店!$S:$S,$G1604)</f>
        <v>0</v>
      </c>
      <c r="AQ1604" s="83"/>
      <c r="AR1604" s="99">
        <f>SUMIFS(通讯通路门店!$T:$T,通讯通路门店!$S:$S,$G1604)</f>
        <v>0</v>
      </c>
      <c r="AS1604" s="99">
        <f>SUMIFS(通讯通路门店!$U:$U,通讯通路门店!$S:$S,$G1604)</f>
        <v>0</v>
      </c>
      <c r="AT1604" s="99">
        <f>SUMIFS(通讯通路门店!$V:$V,通讯通路门店!$S:$S,$G1604)</f>
        <v>0</v>
      </c>
      <c r="AU1604" s="99">
        <f>SUMIFS(通讯通路门店!$W:$W,通讯通路门店!$S:$S,$G1604)</f>
        <v>0</v>
      </c>
      <c r="AV1604" s="99">
        <f>SUMIFS(通讯通路门店!$Z:$Z,通讯通路门店!$S:$S,$G1604)</f>
        <v>0</v>
      </c>
      <c r="AW1604" s="99">
        <f>SUMIFS(通讯通路门店!$AB:$AB,通讯通路门店!$S:$S,$G1604)</f>
        <v>0</v>
      </c>
      <c r="AX1604" s="99">
        <f>SUMIFS(通讯通路门店!$X:$X,通讯通路门店!$S:$S,$G1604)</f>
        <v>0</v>
      </c>
      <c r="AY1604" s="99">
        <f>SUMIFS(通讯通路门店!$Y:$Y,通讯通路门店!$S:$S,$G1604)</f>
        <v>0</v>
      </c>
      <c r="AZ1604" s="99">
        <f>SUMIFS(通讯通路门店!$AA:$AA,通讯通路门店!$S:$S,$G1604)</f>
        <v>0</v>
      </c>
      <c r="BA1604" s="99">
        <f t="shared" ref="BA1604:BA1667" si="128">AP1604-BB1604</f>
        <v>0</v>
      </c>
      <c r="BB1604" s="99">
        <f t="shared" ref="BB1604:BB1667" si="129">BC1604+BD1604+BE1604+BF1604+BG1604+BH1604</f>
        <v>0</v>
      </c>
      <c r="BC1604" s="99">
        <f>SUMIFS(通讯通路门店!$W:$W,通讯通路门店!$S:$S,$G1604,通讯通路门店!$J:$J,"荣耀体验店")+SUMIFS(通讯通路门店!$W:$W,通讯通路门店!$S:$S,$G1604,通讯通路门店!$J:$J,"荣耀授权专卖店")</f>
        <v>0</v>
      </c>
      <c r="BD1604" s="99">
        <f>SUMIFS(通讯通路门店!$Z:$Z,通讯通路门店!$S:$S,$G1604,通讯通路门店!$J:$J,"VIVO体验店")</f>
        <v>0</v>
      </c>
      <c r="BE1604" s="99">
        <f>SUMIFS(通讯通路门店!$AB:$AB,通讯通路门店!$S:$S,$G1604,通讯通路门店!$J:$J,"OPPO体验店")</f>
        <v>0</v>
      </c>
      <c r="BF1604" s="99">
        <f>SUMIFS(通讯通路门店!$X:$X,通讯通路门店!$S:$S,$G1604,通讯通路门店!$J:$J,"华为授权体验店")+SUMIFS(通讯通路门店!$AA:$AA,通讯通路门店!$S:$S,$G1604,通讯通路门店!$J:$J,"华为堡垒店")</f>
        <v>0</v>
      </c>
      <c r="BG1604" s="99">
        <f>SUMIFS(通讯通路门店!$Y:$Y,通讯通路门店!$S:$S,$G1604,通讯通路门店!$J:$J,"小米体验店")</f>
        <v>0</v>
      </c>
      <c r="BH1604" s="99">
        <f>SUMIFS(通讯通路门店!$AA:$AA,通讯通路门店!$S:$S,$G1604,通讯通路门店!$J:$J,"苹果体验店")</f>
        <v>0</v>
      </c>
      <c r="BI1604" s="99">
        <f>SUMIFS(通讯通路门店!$K:$K,通讯通路门店!$S:$S,$G1604,通讯通路门店!$J:$J,"其他品牌专卖店")</f>
        <v>0</v>
      </c>
      <c r="BJ1604" s="99">
        <f>SUMIFS(通讯通路门店!$AC:$AC,通讯通路门店!$S:$S,$G1604)</f>
        <v>0</v>
      </c>
      <c r="BK1604" s="99">
        <f>SUMIFS(通讯通路门店!$AD:$AD,通讯通路门店!$S:$S,$G1604)</f>
        <v>0</v>
      </c>
      <c r="BL1604" s="99">
        <f>SUMIFS(通讯通路门店!$AE:$AE,通讯通路门店!$S:$S,$G1604)</f>
        <v>0</v>
      </c>
      <c r="BM1604" s="99">
        <f>SUMIFS(通讯通路门店!$AF:$AF,通讯通路门店!$S:$S,$G1604)</f>
        <v>0</v>
      </c>
      <c r="BN1604" s="99">
        <f>SUMIFS(通讯通路门店!$AG:$AG,通讯通路门店!$S:$S,$G1604)</f>
        <v>0</v>
      </c>
      <c r="BO1604" s="99">
        <f>SUMIFS(通讯通路门店!$AH:$AH,通讯通路门店!$S:$S,$G1604)</f>
        <v>0</v>
      </c>
      <c r="BP1604" s="99">
        <f>SUMIFS(通讯通路门店!$AI:$AI,通讯通路门店!$S:$S,$G1604)</f>
        <v>0</v>
      </c>
      <c r="BQ1604" s="83"/>
    </row>
    <row r="1605" spans="1:69">
      <c r="A1605" s="99" t="str">
        <f>IFERROR(_xlfn.XLOOKUP($G1605,通讯通路门店!$S$4:$S$993933,通讯通路门店!$A$4:$A$993933,0,0),"")</f>
        <v>海南省</v>
      </c>
      <c r="B1605" s="99" t="str">
        <f>IFERROR(_xlfn.XLOOKUP($G1605,通讯通路门店!$S$4:$S$993933,通讯通路门店!$B$4:$B$993933,0,0),"")</f>
        <v>乐东黎族自治县</v>
      </c>
      <c r="C1605" s="99" t="str">
        <f>IFERROR(_xlfn.XLOOKUP($G1605,通讯通路门店!$S$4:$S$993933,通讯通路门店!$C$4:$C$993933,0,0),"")</f>
        <v>乐东黎族自治县</v>
      </c>
      <c r="D1605" s="99" t="str">
        <f>IFERROR(_xlfn.XLOOKUP($G1605,通讯通路门店!$S$4:$S$993933,通讯通路门店!$D$4:$D$993933,0,0),"")</f>
        <v>万冲镇</v>
      </c>
      <c r="E1605" s="83"/>
      <c r="F1605" s="83"/>
      <c r="G1605" s="101"/>
      <c r="H1605" s="102">
        <f>IFERROR(_xlfn.XLOOKUP($G1605,通讯通路门店!$S$4:$S$993933,通讯通路门店!$R$4:$R$993933,0,0),"")</f>
        <v>0</v>
      </c>
      <c r="I1605" s="83"/>
      <c r="J1605" s="83"/>
      <c r="K1605" s="83"/>
      <c r="L1605" s="83"/>
      <c r="M1605" s="83"/>
      <c r="N1605" s="83"/>
      <c r="O1605" s="83"/>
      <c r="P1605" s="83"/>
      <c r="Q1605" s="83"/>
      <c r="R1605" s="83"/>
      <c r="S1605" s="83"/>
      <c r="T1605" s="83"/>
      <c r="U1605" s="99">
        <f>COUNTIF(通讯通路门店!$S:$S,$G1605)</f>
        <v>0</v>
      </c>
      <c r="V1605" s="99">
        <f>COUNTIFS(通讯通路门店!$S:$S,$G1605,通讯通路门店!$J:$J,"综合卖场")</f>
        <v>0</v>
      </c>
      <c r="W1605" s="99">
        <f>SUMIFS(通讯通路门店!$AJ:$AJ,通讯通路门店!$S:$S,通讯客户沙盘!$G1605)</f>
        <v>0</v>
      </c>
      <c r="X1605" s="99">
        <f t="shared" si="125"/>
        <v>0</v>
      </c>
      <c r="Y1605" s="99">
        <f>COUNTIFS(通讯通路门店!$S:$S,$G1605,通讯通路门店!$J:$J,"荣耀体验店")+COUNTIFS(通讯通路门店!$S:$S,$G1605,通讯通路门店!$J:$J,"荣耀授权专卖店")</f>
        <v>0</v>
      </c>
      <c r="Z1605" s="99">
        <f>COUNTIFS(通讯通路门店!$S:$S,$G1605,通讯通路门店!$J:$J,"VIVO体验店")</f>
        <v>0</v>
      </c>
      <c r="AA1605" s="99">
        <f>COUNTIFS(通讯通路门店!$S:$S,$G1605,通讯通路门店!$J:$J,"OPPO体验店")</f>
        <v>0</v>
      </c>
      <c r="AB1605" s="99">
        <f>COUNTIFS(通讯通路门店!$S:$S,$G1605,通讯通路门店!$J:$J,"华为授权体验店")+COUNTIFS(通讯通路门店!$S:$S,$G1605,通讯通路门店!$J:$J,"华为堡垒店")</f>
        <v>0</v>
      </c>
      <c r="AC1605" s="99">
        <f>COUNTIFS(通讯通路门店!$S:$S,$G1605,通讯通路门店!$J:$J,"小米体验店")</f>
        <v>0</v>
      </c>
      <c r="AD1605" s="99">
        <f>COUNTIFS(通讯通路门店!$S:$S,$G1605,通讯通路门店!$J:$J,"苹果体验店")</f>
        <v>0</v>
      </c>
      <c r="AE1605" s="99">
        <f>COUNTIFS(通讯通路门店!$S:$S,$G1605,通讯通路门店!$J:$J,"其他品牌专卖店")</f>
        <v>0</v>
      </c>
      <c r="AF1605" s="99">
        <f>SUMIFS(通讯通路门店!$BI:$BI,通讯通路门店!$S:$S,$G1605)</f>
        <v>0</v>
      </c>
      <c r="AG1605" s="99">
        <f>SUMIFS(通讯通路门店!$BH:$BH,通讯通路门店!$S:$S,$G1605)</f>
        <v>0</v>
      </c>
      <c r="AH1605" s="99">
        <f t="shared" si="126"/>
        <v>0</v>
      </c>
      <c r="AI1605" s="99">
        <f>SUMIFS(通讯通路门店!$BB:$BB,通讯通路门店!$S:$S,$G1605)</f>
        <v>0</v>
      </c>
      <c r="AJ1605" s="99">
        <f>SUMIFS(通讯通路门店!$BE:$BE,通讯通路门店!$S:$S,$G1605)</f>
        <v>0</v>
      </c>
      <c r="AK1605" s="99">
        <f>SUMIFS(通讯通路门店!$BG:$BG,通讯通路门店!$S:$S,$G1605)</f>
        <v>0</v>
      </c>
      <c r="AL1605" s="99">
        <f>SUMIFS(通讯通路门店!$BC:$BC,通讯通路门店!$S:$S,$G1605)</f>
        <v>0</v>
      </c>
      <c r="AM1605" s="99">
        <f>SUMIFS(通讯通路门店!$BD:$BD,通讯通路门店!$S:$S,$G1605)</f>
        <v>0</v>
      </c>
      <c r="AN1605" s="99">
        <f>SUMIFS(通讯通路门店!$BF:$BF,通讯通路门店!$S:$S,$G1605)</f>
        <v>0</v>
      </c>
      <c r="AO1605" s="99">
        <f t="shared" si="127"/>
        <v>0</v>
      </c>
      <c r="AP1605" s="99">
        <f>SUMIFS(通讯通路门店!$K:$K,通讯通路门店!$S:$S,$G1605)</f>
        <v>0</v>
      </c>
      <c r="AQ1605" s="83"/>
      <c r="AR1605" s="99">
        <f>SUMIFS(通讯通路门店!$T:$T,通讯通路门店!$S:$S,$G1605)</f>
        <v>0</v>
      </c>
      <c r="AS1605" s="99">
        <f>SUMIFS(通讯通路门店!$U:$U,通讯通路门店!$S:$S,$G1605)</f>
        <v>0</v>
      </c>
      <c r="AT1605" s="99">
        <f>SUMIFS(通讯通路门店!$V:$V,通讯通路门店!$S:$S,$G1605)</f>
        <v>0</v>
      </c>
      <c r="AU1605" s="99">
        <f>SUMIFS(通讯通路门店!$W:$W,通讯通路门店!$S:$S,$G1605)</f>
        <v>0</v>
      </c>
      <c r="AV1605" s="99">
        <f>SUMIFS(通讯通路门店!$Z:$Z,通讯通路门店!$S:$S,$G1605)</f>
        <v>0</v>
      </c>
      <c r="AW1605" s="99">
        <f>SUMIFS(通讯通路门店!$AB:$AB,通讯通路门店!$S:$S,$G1605)</f>
        <v>0</v>
      </c>
      <c r="AX1605" s="99">
        <f>SUMIFS(通讯通路门店!$X:$X,通讯通路门店!$S:$S,$G1605)</f>
        <v>0</v>
      </c>
      <c r="AY1605" s="99">
        <f>SUMIFS(通讯通路门店!$Y:$Y,通讯通路门店!$S:$S,$G1605)</f>
        <v>0</v>
      </c>
      <c r="AZ1605" s="99">
        <f>SUMIFS(通讯通路门店!$AA:$AA,通讯通路门店!$S:$S,$G1605)</f>
        <v>0</v>
      </c>
      <c r="BA1605" s="99">
        <f t="shared" si="128"/>
        <v>0</v>
      </c>
      <c r="BB1605" s="99">
        <f t="shared" si="129"/>
        <v>0</v>
      </c>
      <c r="BC1605" s="99">
        <f>SUMIFS(通讯通路门店!$W:$W,通讯通路门店!$S:$S,$G1605,通讯通路门店!$J:$J,"荣耀体验店")+SUMIFS(通讯通路门店!$W:$W,通讯通路门店!$S:$S,$G1605,通讯通路门店!$J:$J,"荣耀授权专卖店")</f>
        <v>0</v>
      </c>
      <c r="BD1605" s="99">
        <f>SUMIFS(通讯通路门店!$Z:$Z,通讯通路门店!$S:$S,$G1605,通讯通路门店!$J:$J,"VIVO体验店")</f>
        <v>0</v>
      </c>
      <c r="BE1605" s="99">
        <f>SUMIFS(通讯通路门店!$AB:$AB,通讯通路门店!$S:$S,$G1605,通讯通路门店!$J:$J,"OPPO体验店")</f>
        <v>0</v>
      </c>
      <c r="BF1605" s="99">
        <f>SUMIFS(通讯通路门店!$X:$X,通讯通路门店!$S:$S,$G1605,通讯通路门店!$J:$J,"华为授权体验店")+SUMIFS(通讯通路门店!$AA:$AA,通讯通路门店!$S:$S,$G1605,通讯通路门店!$J:$J,"华为堡垒店")</f>
        <v>0</v>
      </c>
      <c r="BG1605" s="99">
        <f>SUMIFS(通讯通路门店!$Y:$Y,通讯通路门店!$S:$S,$G1605,通讯通路门店!$J:$J,"小米体验店")</f>
        <v>0</v>
      </c>
      <c r="BH1605" s="99">
        <f>SUMIFS(通讯通路门店!$AA:$AA,通讯通路门店!$S:$S,$G1605,通讯通路门店!$J:$J,"苹果体验店")</f>
        <v>0</v>
      </c>
      <c r="BI1605" s="99">
        <f>SUMIFS(通讯通路门店!$K:$K,通讯通路门店!$S:$S,$G1605,通讯通路门店!$J:$J,"其他品牌专卖店")</f>
        <v>0</v>
      </c>
      <c r="BJ1605" s="99">
        <f>SUMIFS(通讯通路门店!$AC:$AC,通讯通路门店!$S:$S,$G1605)</f>
        <v>0</v>
      </c>
      <c r="BK1605" s="99">
        <f>SUMIFS(通讯通路门店!$AD:$AD,通讯通路门店!$S:$S,$G1605)</f>
        <v>0</v>
      </c>
      <c r="BL1605" s="99">
        <f>SUMIFS(通讯通路门店!$AE:$AE,通讯通路门店!$S:$S,$G1605)</f>
        <v>0</v>
      </c>
      <c r="BM1605" s="99">
        <f>SUMIFS(通讯通路门店!$AF:$AF,通讯通路门店!$S:$S,$G1605)</f>
        <v>0</v>
      </c>
      <c r="BN1605" s="99">
        <f>SUMIFS(通讯通路门店!$AG:$AG,通讯通路门店!$S:$S,$G1605)</f>
        <v>0</v>
      </c>
      <c r="BO1605" s="99">
        <f>SUMIFS(通讯通路门店!$AH:$AH,通讯通路门店!$S:$S,$G1605)</f>
        <v>0</v>
      </c>
      <c r="BP1605" s="99">
        <f>SUMIFS(通讯通路门店!$AI:$AI,通讯通路门店!$S:$S,$G1605)</f>
        <v>0</v>
      </c>
      <c r="BQ1605" s="83"/>
    </row>
    <row r="1606" spans="1:69">
      <c r="A1606" s="99" t="str">
        <f>IFERROR(_xlfn.XLOOKUP($G1606,通讯通路门店!$S$4:$S$993933,通讯通路门店!$A$4:$A$993933,0,0),"")</f>
        <v>海南省</v>
      </c>
      <c r="B1606" s="99" t="str">
        <f>IFERROR(_xlfn.XLOOKUP($G1606,通讯通路门店!$S$4:$S$993933,通讯通路门店!$B$4:$B$993933,0,0),"")</f>
        <v>乐东黎族自治县</v>
      </c>
      <c r="C1606" s="99" t="str">
        <f>IFERROR(_xlfn.XLOOKUP($G1606,通讯通路门店!$S$4:$S$993933,通讯通路门店!$C$4:$C$993933,0,0),"")</f>
        <v>乐东黎族自治县</v>
      </c>
      <c r="D1606" s="99" t="str">
        <f>IFERROR(_xlfn.XLOOKUP($G1606,通讯通路门店!$S$4:$S$993933,通讯通路门店!$D$4:$D$993933,0,0),"")</f>
        <v>万冲镇</v>
      </c>
      <c r="E1606" s="83"/>
      <c r="F1606" s="83"/>
      <c r="G1606" s="101"/>
      <c r="H1606" s="102">
        <f>IFERROR(_xlfn.XLOOKUP($G1606,通讯通路门店!$S$4:$S$993933,通讯通路门店!$R$4:$R$993933,0,0),"")</f>
        <v>0</v>
      </c>
      <c r="I1606" s="83"/>
      <c r="J1606" s="83"/>
      <c r="K1606" s="83"/>
      <c r="L1606" s="83"/>
      <c r="M1606" s="83"/>
      <c r="N1606" s="83"/>
      <c r="O1606" s="83"/>
      <c r="P1606" s="83"/>
      <c r="Q1606" s="83"/>
      <c r="R1606" s="83"/>
      <c r="S1606" s="83"/>
      <c r="T1606" s="83"/>
      <c r="U1606" s="99">
        <f>COUNTIF(通讯通路门店!$S:$S,$G1606)</f>
        <v>0</v>
      </c>
      <c r="V1606" s="99">
        <f>COUNTIFS(通讯通路门店!$S:$S,$G1606,通讯通路门店!$J:$J,"综合卖场")</f>
        <v>0</v>
      </c>
      <c r="W1606" s="99">
        <f>SUMIFS(通讯通路门店!$AJ:$AJ,通讯通路门店!$S:$S,通讯客户沙盘!$G1606)</f>
        <v>0</v>
      </c>
      <c r="X1606" s="99">
        <f t="shared" si="125"/>
        <v>0</v>
      </c>
      <c r="Y1606" s="99">
        <f>COUNTIFS(通讯通路门店!$S:$S,$G1606,通讯通路门店!$J:$J,"荣耀体验店")+COUNTIFS(通讯通路门店!$S:$S,$G1606,通讯通路门店!$J:$J,"荣耀授权专卖店")</f>
        <v>0</v>
      </c>
      <c r="Z1606" s="99">
        <f>COUNTIFS(通讯通路门店!$S:$S,$G1606,通讯通路门店!$J:$J,"VIVO体验店")</f>
        <v>0</v>
      </c>
      <c r="AA1606" s="99">
        <f>COUNTIFS(通讯通路门店!$S:$S,$G1606,通讯通路门店!$J:$J,"OPPO体验店")</f>
        <v>0</v>
      </c>
      <c r="AB1606" s="99">
        <f>COUNTIFS(通讯通路门店!$S:$S,$G1606,通讯通路门店!$J:$J,"华为授权体验店")+COUNTIFS(通讯通路门店!$S:$S,$G1606,通讯通路门店!$J:$J,"华为堡垒店")</f>
        <v>0</v>
      </c>
      <c r="AC1606" s="99">
        <f>COUNTIFS(通讯通路门店!$S:$S,$G1606,通讯通路门店!$J:$J,"小米体验店")</f>
        <v>0</v>
      </c>
      <c r="AD1606" s="99">
        <f>COUNTIFS(通讯通路门店!$S:$S,$G1606,通讯通路门店!$J:$J,"苹果体验店")</f>
        <v>0</v>
      </c>
      <c r="AE1606" s="99">
        <f>COUNTIFS(通讯通路门店!$S:$S,$G1606,通讯通路门店!$J:$J,"其他品牌专卖店")</f>
        <v>0</v>
      </c>
      <c r="AF1606" s="99">
        <f>SUMIFS(通讯通路门店!$BI:$BI,通讯通路门店!$S:$S,$G1606)</f>
        <v>0</v>
      </c>
      <c r="AG1606" s="99">
        <f>SUMIFS(通讯通路门店!$BH:$BH,通讯通路门店!$S:$S,$G1606)</f>
        <v>0</v>
      </c>
      <c r="AH1606" s="99">
        <f t="shared" si="126"/>
        <v>0</v>
      </c>
      <c r="AI1606" s="99">
        <f>SUMIFS(通讯通路门店!$BB:$BB,通讯通路门店!$S:$S,$G1606)</f>
        <v>0</v>
      </c>
      <c r="AJ1606" s="99">
        <f>SUMIFS(通讯通路门店!$BE:$BE,通讯通路门店!$S:$S,$G1606)</f>
        <v>0</v>
      </c>
      <c r="AK1606" s="99">
        <f>SUMIFS(通讯通路门店!$BG:$BG,通讯通路门店!$S:$S,$G1606)</f>
        <v>0</v>
      </c>
      <c r="AL1606" s="99">
        <f>SUMIFS(通讯通路门店!$BC:$BC,通讯通路门店!$S:$S,$G1606)</f>
        <v>0</v>
      </c>
      <c r="AM1606" s="99">
        <f>SUMIFS(通讯通路门店!$BD:$BD,通讯通路门店!$S:$S,$G1606)</f>
        <v>0</v>
      </c>
      <c r="AN1606" s="99">
        <f>SUMIFS(通讯通路门店!$BF:$BF,通讯通路门店!$S:$S,$G1606)</f>
        <v>0</v>
      </c>
      <c r="AO1606" s="99">
        <f t="shared" si="127"/>
        <v>0</v>
      </c>
      <c r="AP1606" s="99">
        <f>SUMIFS(通讯通路门店!$K:$K,通讯通路门店!$S:$S,$G1606)</f>
        <v>0</v>
      </c>
      <c r="AQ1606" s="83"/>
      <c r="AR1606" s="99">
        <f>SUMIFS(通讯通路门店!$T:$T,通讯通路门店!$S:$S,$G1606)</f>
        <v>0</v>
      </c>
      <c r="AS1606" s="99">
        <f>SUMIFS(通讯通路门店!$U:$U,通讯通路门店!$S:$S,$G1606)</f>
        <v>0</v>
      </c>
      <c r="AT1606" s="99">
        <f>SUMIFS(通讯通路门店!$V:$V,通讯通路门店!$S:$S,$G1606)</f>
        <v>0</v>
      </c>
      <c r="AU1606" s="99">
        <f>SUMIFS(通讯通路门店!$W:$W,通讯通路门店!$S:$S,$G1606)</f>
        <v>0</v>
      </c>
      <c r="AV1606" s="99">
        <f>SUMIFS(通讯通路门店!$Z:$Z,通讯通路门店!$S:$S,$G1606)</f>
        <v>0</v>
      </c>
      <c r="AW1606" s="99">
        <f>SUMIFS(通讯通路门店!$AB:$AB,通讯通路门店!$S:$S,$G1606)</f>
        <v>0</v>
      </c>
      <c r="AX1606" s="99">
        <f>SUMIFS(通讯通路门店!$X:$X,通讯通路门店!$S:$S,$G1606)</f>
        <v>0</v>
      </c>
      <c r="AY1606" s="99">
        <f>SUMIFS(通讯通路门店!$Y:$Y,通讯通路门店!$S:$S,$G1606)</f>
        <v>0</v>
      </c>
      <c r="AZ1606" s="99">
        <f>SUMIFS(通讯通路门店!$AA:$AA,通讯通路门店!$S:$S,$G1606)</f>
        <v>0</v>
      </c>
      <c r="BA1606" s="99">
        <f t="shared" si="128"/>
        <v>0</v>
      </c>
      <c r="BB1606" s="99">
        <f t="shared" si="129"/>
        <v>0</v>
      </c>
      <c r="BC1606" s="99">
        <f>SUMIFS(通讯通路门店!$W:$W,通讯通路门店!$S:$S,$G1606,通讯通路门店!$J:$J,"荣耀体验店")+SUMIFS(通讯通路门店!$W:$W,通讯通路门店!$S:$S,$G1606,通讯通路门店!$J:$J,"荣耀授权专卖店")</f>
        <v>0</v>
      </c>
      <c r="BD1606" s="99">
        <f>SUMIFS(通讯通路门店!$Z:$Z,通讯通路门店!$S:$S,$G1606,通讯通路门店!$J:$J,"VIVO体验店")</f>
        <v>0</v>
      </c>
      <c r="BE1606" s="99">
        <f>SUMIFS(通讯通路门店!$AB:$AB,通讯通路门店!$S:$S,$G1606,通讯通路门店!$J:$J,"OPPO体验店")</f>
        <v>0</v>
      </c>
      <c r="BF1606" s="99">
        <f>SUMIFS(通讯通路门店!$X:$X,通讯通路门店!$S:$S,$G1606,通讯通路门店!$J:$J,"华为授权体验店")+SUMIFS(通讯通路门店!$AA:$AA,通讯通路门店!$S:$S,$G1606,通讯通路门店!$J:$J,"华为堡垒店")</f>
        <v>0</v>
      </c>
      <c r="BG1606" s="99">
        <f>SUMIFS(通讯通路门店!$Y:$Y,通讯通路门店!$S:$S,$G1606,通讯通路门店!$J:$J,"小米体验店")</f>
        <v>0</v>
      </c>
      <c r="BH1606" s="99">
        <f>SUMIFS(通讯通路门店!$AA:$AA,通讯通路门店!$S:$S,$G1606,通讯通路门店!$J:$J,"苹果体验店")</f>
        <v>0</v>
      </c>
      <c r="BI1606" s="99">
        <f>SUMIFS(通讯通路门店!$K:$K,通讯通路门店!$S:$S,$G1606,通讯通路门店!$J:$J,"其他品牌专卖店")</f>
        <v>0</v>
      </c>
      <c r="BJ1606" s="99">
        <f>SUMIFS(通讯通路门店!$AC:$AC,通讯通路门店!$S:$S,$G1606)</f>
        <v>0</v>
      </c>
      <c r="BK1606" s="99">
        <f>SUMIFS(通讯通路门店!$AD:$AD,通讯通路门店!$S:$S,$G1606)</f>
        <v>0</v>
      </c>
      <c r="BL1606" s="99">
        <f>SUMIFS(通讯通路门店!$AE:$AE,通讯通路门店!$S:$S,$G1606)</f>
        <v>0</v>
      </c>
      <c r="BM1606" s="99">
        <f>SUMIFS(通讯通路门店!$AF:$AF,通讯通路门店!$S:$S,$G1606)</f>
        <v>0</v>
      </c>
      <c r="BN1606" s="99">
        <f>SUMIFS(通讯通路门店!$AG:$AG,通讯通路门店!$S:$S,$G1606)</f>
        <v>0</v>
      </c>
      <c r="BO1606" s="99">
        <f>SUMIFS(通讯通路门店!$AH:$AH,通讯通路门店!$S:$S,$G1606)</f>
        <v>0</v>
      </c>
      <c r="BP1606" s="99">
        <f>SUMIFS(通讯通路门店!$AI:$AI,通讯通路门店!$S:$S,$G1606)</f>
        <v>0</v>
      </c>
      <c r="BQ1606" s="83"/>
    </row>
    <row r="1607" spans="1:69">
      <c r="A1607" s="99" t="str">
        <f>IFERROR(_xlfn.XLOOKUP($G1607,通讯通路门店!$S$4:$S$993933,通讯通路门店!$A$4:$A$993933,0,0),"")</f>
        <v>海南省</v>
      </c>
      <c r="B1607" s="99" t="str">
        <f>IFERROR(_xlfn.XLOOKUP($G1607,通讯通路门店!$S$4:$S$993933,通讯通路门店!$B$4:$B$993933,0,0),"")</f>
        <v>乐东黎族自治县</v>
      </c>
      <c r="C1607" s="99" t="str">
        <f>IFERROR(_xlfn.XLOOKUP($G1607,通讯通路门店!$S$4:$S$993933,通讯通路门店!$C$4:$C$993933,0,0),"")</f>
        <v>乐东黎族自治县</v>
      </c>
      <c r="D1607" s="99" t="str">
        <f>IFERROR(_xlfn.XLOOKUP($G1607,通讯通路门店!$S$4:$S$993933,通讯通路门店!$D$4:$D$993933,0,0),"")</f>
        <v>万冲镇</v>
      </c>
      <c r="E1607" s="83"/>
      <c r="F1607" s="83"/>
      <c r="G1607" s="101"/>
      <c r="H1607" s="102">
        <f>IFERROR(_xlfn.XLOOKUP($G1607,通讯通路门店!$S$4:$S$993933,通讯通路门店!$R$4:$R$993933,0,0),"")</f>
        <v>0</v>
      </c>
      <c r="I1607" s="83"/>
      <c r="J1607" s="83"/>
      <c r="K1607" s="83"/>
      <c r="L1607" s="83"/>
      <c r="M1607" s="83"/>
      <c r="N1607" s="83"/>
      <c r="O1607" s="83"/>
      <c r="P1607" s="83"/>
      <c r="Q1607" s="83"/>
      <c r="R1607" s="83"/>
      <c r="S1607" s="83"/>
      <c r="T1607" s="83"/>
      <c r="U1607" s="99">
        <f>COUNTIF(通讯通路门店!$S:$S,$G1607)</f>
        <v>0</v>
      </c>
      <c r="V1607" s="99">
        <f>COUNTIFS(通讯通路门店!$S:$S,$G1607,通讯通路门店!$J:$J,"综合卖场")</f>
        <v>0</v>
      </c>
      <c r="W1607" s="99">
        <f>SUMIFS(通讯通路门店!$AJ:$AJ,通讯通路门店!$S:$S,通讯客户沙盘!$G1607)</f>
        <v>0</v>
      </c>
      <c r="X1607" s="99">
        <f t="shared" si="125"/>
        <v>0</v>
      </c>
      <c r="Y1607" s="99">
        <f>COUNTIFS(通讯通路门店!$S:$S,$G1607,通讯通路门店!$J:$J,"荣耀体验店")+COUNTIFS(通讯通路门店!$S:$S,$G1607,通讯通路门店!$J:$J,"荣耀授权专卖店")</f>
        <v>0</v>
      </c>
      <c r="Z1607" s="99">
        <f>COUNTIFS(通讯通路门店!$S:$S,$G1607,通讯通路门店!$J:$J,"VIVO体验店")</f>
        <v>0</v>
      </c>
      <c r="AA1607" s="99">
        <f>COUNTIFS(通讯通路门店!$S:$S,$G1607,通讯通路门店!$J:$J,"OPPO体验店")</f>
        <v>0</v>
      </c>
      <c r="AB1607" s="99">
        <f>COUNTIFS(通讯通路门店!$S:$S,$G1607,通讯通路门店!$J:$J,"华为授权体验店")+COUNTIFS(通讯通路门店!$S:$S,$G1607,通讯通路门店!$J:$J,"华为堡垒店")</f>
        <v>0</v>
      </c>
      <c r="AC1607" s="99">
        <f>COUNTIFS(通讯通路门店!$S:$S,$G1607,通讯通路门店!$J:$J,"小米体验店")</f>
        <v>0</v>
      </c>
      <c r="AD1607" s="99">
        <f>COUNTIFS(通讯通路门店!$S:$S,$G1607,通讯通路门店!$J:$J,"苹果体验店")</f>
        <v>0</v>
      </c>
      <c r="AE1607" s="99">
        <f>COUNTIFS(通讯通路门店!$S:$S,$G1607,通讯通路门店!$J:$J,"其他品牌专卖店")</f>
        <v>0</v>
      </c>
      <c r="AF1607" s="99">
        <f>SUMIFS(通讯通路门店!$BI:$BI,通讯通路门店!$S:$S,$G1607)</f>
        <v>0</v>
      </c>
      <c r="AG1607" s="99">
        <f>SUMIFS(通讯通路门店!$BH:$BH,通讯通路门店!$S:$S,$G1607)</f>
        <v>0</v>
      </c>
      <c r="AH1607" s="99">
        <f t="shared" si="126"/>
        <v>0</v>
      </c>
      <c r="AI1607" s="99">
        <f>SUMIFS(通讯通路门店!$BB:$BB,通讯通路门店!$S:$S,$G1607)</f>
        <v>0</v>
      </c>
      <c r="AJ1607" s="99">
        <f>SUMIFS(通讯通路门店!$BE:$BE,通讯通路门店!$S:$S,$G1607)</f>
        <v>0</v>
      </c>
      <c r="AK1607" s="99">
        <f>SUMIFS(通讯通路门店!$BG:$BG,通讯通路门店!$S:$S,$G1607)</f>
        <v>0</v>
      </c>
      <c r="AL1607" s="99">
        <f>SUMIFS(通讯通路门店!$BC:$BC,通讯通路门店!$S:$S,$G1607)</f>
        <v>0</v>
      </c>
      <c r="AM1607" s="99">
        <f>SUMIFS(通讯通路门店!$BD:$BD,通讯通路门店!$S:$S,$G1607)</f>
        <v>0</v>
      </c>
      <c r="AN1607" s="99">
        <f>SUMIFS(通讯通路门店!$BF:$BF,通讯通路门店!$S:$S,$G1607)</f>
        <v>0</v>
      </c>
      <c r="AO1607" s="99">
        <f t="shared" si="127"/>
        <v>0</v>
      </c>
      <c r="AP1607" s="99">
        <f>SUMIFS(通讯通路门店!$K:$K,通讯通路门店!$S:$S,$G1607)</f>
        <v>0</v>
      </c>
      <c r="AQ1607" s="83"/>
      <c r="AR1607" s="99">
        <f>SUMIFS(通讯通路门店!$T:$T,通讯通路门店!$S:$S,$G1607)</f>
        <v>0</v>
      </c>
      <c r="AS1607" s="99">
        <f>SUMIFS(通讯通路门店!$U:$U,通讯通路门店!$S:$S,$G1607)</f>
        <v>0</v>
      </c>
      <c r="AT1607" s="99">
        <f>SUMIFS(通讯通路门店!$V:$V,通讯通路门店!$S:$S,$G1607)</f>
        <v>0</v>
      </c>
      <c r="AU1607" s="99">
        <f>SUMIFS(通讯通路门店!$W:$W,通讯通路门店!$S:$S,$G1607)</f>
        <v>0</v>
      </c>
      <c r="AV1607" s="99">
        <f>SUMIFS(通讯通路门店!$Z:$Z,通讯通路门店!$S:$S,$G1607)</f>
        <v>0</v>
      </c>
      <c r="AW1607" s="99">
        <f>SUMIFS(通讯通路门店!$AB:$AB,通讯通路门店!$S:$S,$G1607)</f>
        <v>0</v>
      </c>
      <c r="AX1607" s="99">
        <f>SUMIFS(通讯通路门店!$X:$X,通讯通路门店!$S:$S,$G1607)</f>
        <v>0</v>
      </c>
      <c r="AY1607" s="99">
        <f>SUMIFS(通讯通路门店!$Y:$Y,通讯通路门店!$S:$S,$G1607)</f>
        <v>0</v>
      </c>
      <c r="AZ1607" s="99">
        <f>SUMIFS(通讯通路门店!$AA:$AA,通讯通路门店!$S:$S,$G1607)</f>
        <v>0</v>
      </c>
      <c r="BA1607" s="99">
        <f t="shared" si="128"/>
        <v>0</v>
      </c>
      <c r="BB1607" s="99">
        <f t="shared" si="129"/>
        <v>0</v>
      </c>
      <c r="BC1607" s="99">
        <f>SUMIFS(通讯通路门店!$W:$W,通讯通路门店!$S:$S,$G1607,通讯通路门店!$J:$J,"荣耀体验店")+SUMIFS(通讯通路门店!$W:$W,通讯通路门店!$S:$S,$G1607,通讯通路门店!$J:$J,"荣耀授权专卖店")</f>
        <v>0</v>
      </c>
      <c r="BD1607" s="99">
        <f>SUMIFS(通讯通路门店!$Z:$Z,通讯通路门店!$S:$S,$G1607,通讯通路门店!$J:$J,"VIVO体验店")</f>
        <v>0</v>
      </c>
      <c r="BE1607" s="99">
        <f>SUMIFS(通讯通路门店!$AB:$AB,通讯通路门店!$S:$S,$G1607,通讯通路门店!$J:$J,"OPPO体验店")</f>
        <v>0</v>
      </c>
      <c r="BF1607" s="99">
        <f>SUMIFS(通讯通路门店!$X:$X,通讯通路门店!$S:$S,$G1607,通讯通路门店!$J:$J,"华为授权体验店")+SUMIFS(通讯通路门店!$AA:$AA,通讯通路门店!$S:$S,$G1607,通讯通路门店!$J:$J,"华为堡垒店")</f>
        <v>0</v>
      </c>
      <c r="BG1607" s="99">
        <f>SUMIFS(通讯通路门店!$Y:$Y,通讯通路门店!$S:$S,$G1607,通讯通路门店!$J:$J,"小米体验店")</f>
        <v>0</v>
      </c>
      <c r="BH1607" s="99">
        <f>SUMIFS(通讯通路门店!$AA:$AA,通讯通路门店!$S:$S,$G1607,通讯通路门店!$J:$J,"苹果体验店")</f>
        <v>0</v>
      </c>
      <c r="BI1607" s="99">
        <f>SUMIFS(通讯通路门店!$K:$K,通讯通路门店!$S:$S,$G1607,通讯通路门店!$J:$J,"其他品牌专卖店")</f>
        <v>0</v>
      </c>
      <c r="BJ1607" s="99">
        <f>SUMIFS(通讯通路门店!$AC:$AC,通讯通路门店!$S:$S,$G1607)</f>
        <v>0</v>
      </c>
      <c r="BK1607" s="99">
        <f>SUMIFS(通讯通路门店!$AD:$AD,通讯通路门店!$S:$S,$G1607)</f>
        <v>0</v>
      </c>
      <c r="BL1607" s="99">
        <f>SUMIFS(通讯通路门店!$AE:$AE,通讯通路门店!$S:$S,$G1607)</f>
        <v>0</v>
      </c>
      <c r="BM1607" s="99">
        <f>SUMIFS(通讯通路门店!$AF:$AF,通讯通路门店!$S:$S,$G1607)</f>
        <v>0</v>
      </c>
      <c r="BN1607" s="99">
        <f>SUMIFS(通讯通路门店!$AG:$AG,通讯通路门店!$S:$S,$G1607)</f>
        <v>0</v>
      </c>
      <c r="BO1607" s="99">
        <f>SUMIFS(通讯通路门店!$AH:$AH,通讯通路门店!$S:$S,$G1607)</f>
        <v>0</v>
      </c>
      <c r="BP1607" s="99">
        <f>SUMIFS(通讯通路门店!$AI:$AI,通讯通路门店!$S:$S,$G1607)</f>
        <v>0</v>
      </c>
      <c r="BQ1607" s="83"/>
    </row>
    <row r="1608" spans="1:69">
      <c r="A1608" s="99" t="str">
        <f>IFERROR(_xlfn.XLOOKUP($G1608,通讯通路门店!$S$4:$S$993933,通讯通路门店!$A$4:$A$993933,0,0),"")</f>
        <v>海南省</v>
      </c>
      <c r="B1608" s="99" t="str">
        <f>IFERROR(_xlfn.XLOOKUP($G1608,通讯通路门店!$S$4:$S$993933,通讯通路门店!$B$4:$B$993933,0,0),"")</f>
        <v>乐东黎族自治县</v>
      </c>
      <c r="C1608" s="99" t="str">
        <f>IFERROR(_xlfn.XLOOKUP($G1608,通讯通路门店!$S$4:$S$993933,通讯通路门店!$C$4:$C$993933,0,0),"")</f>
        <v>乐东黎族自治县</v>
      </c>
      <c r="D1608" s="99" t="str">
        <f>IFERROR(_xlfn.XLOOKUP($G1608,通讯通路门店!$S$4:$S$993933,通讯通路门店!$D$4:$D$993933,0,0),"")</f>
        <v>万冲镇</v>
      </c>
      <c r="E1608" s="83"/>
      <c r="F1608" s="83"/>
      <c r="G1608" s="101"/>
      <c r="H1608" s="102">
        <f>IFERROR(_xlfn.XLOOKUP($G1608,通讯通路门店!$S$4:$S$993933,通讯通路门店!$R$4:$R$993933,0,0),"")</f>
        <v>0</v>
      </c>
      <c r="I1608" s="83"/>
      <c r="J1608" s="83"/>
      <c r="K1608" s="83"/>
      <c r="L1608" s="83"/>
      <c r="M1608" s="83"/>
      <c r="N1608" s="83"/>
      <c r="O1608" s="83"/>
      <c r="P1608" s="83"/>
      <c r="Q1608" s="83"/>
      <c r="R1608" s="83"/>
      <c r="S1608" s="83"/>
      <c r="T1608" s="83"/>
      <c r="U1608" s="99">
        <f>COUNTIF(通讯通路门店!$S:$S,$G1608)</f>
        <v>0</v>
      </c>
      <c r="V1608" s="99">
        <f>COUNTIFS(通讯通路门店!$S:$S,$G1608,通讯通路门店!$J:$J,"综合卖场")</f>
        <v>0</v>
      </c>
      <c r="W1608" s="99">
        <f>SUMIFS(通讯通路门店!$AJ:$AJ,通讯通路门店!$S:$S,通讯客户沙盘!$G1608)</f>
        <v>0</v>
      </c>
      <c r="X1608" s="99">
        <f t="shared" si="125"/>
        <v>0</v>
      </c>
      <c r="Y1608" s="99">
        <f>COUNTIFS(通讯通路门店!$S:$S,$G1608,通讯通路门店!$J:$J,"荣耀体验店")+COUNTIFS(通讯通路门店!$S:$S,$G1608,通讯通路门店!$J:$J,"荣耀授权专卖店")</f>
        <v>0</v>
      </c>
      <c r="Z1608" s="99">
        <f>COUNTIFS(通讯通路门店!$S:$S,$G1608,通讯通路门店!$J:$J,"VIVO体验店")</f>
        <v>0</v>
      </c>
      <c r="AA1608" s="99">
        <f>COUNTIFS(通讯通路门店!$S:$S,$G1608,通讯通路门店!$J:$J,"OPPO体验店")</f>
        <v>0</v>
      </c>
      <c r="AB1608" s="99">
        <f>COUNTIFS(通讯通路门店!$S:$S,$G1608,通讯通路门店!$J:$J,"华为授权体验店")+COUNTIFS(通讯通路门店!$S:$S,$G1608,通讯通路门店!$J:$J,"华为堡垒店")</f>
        <v>0</v>
      </c>
      <c r="AC1608" s="99">
        <f>COUNTIFS(通讯通路门店!$S:$S,$G1608,通讯通路门店!$J:$J,"小米体验店")</f>
        <v>0</v>
      </c>
      <c r="AD1608" s="99">
        <f>COUNTIFS(通讯通路门店!$S:$S,$G1608,通讯通路门店!$J:$J,"苹果体验店")</f>
        <v>0</v>
      </c>
      <c r="AE1608" s="99">
        <f>COUNTIFS(通讯通路门店!$S:$S,$G1608,通讯通路门店!$J:$J,"其他品牌专卖店")</f>
        <v>0</v>
      </c>
      <c r="AF1608" s="99">
        <f>SUMIFS(通讯通路门店!$BI:$BI,通讯通路门店!$S:$S,$G1608)</f>
        <v>0</v>
      </c>
      <c r="AG1608" s="99">
        <f>SUMIFS(通讯通路门店!$BH:$BH,通讯通路门店!$S:$S,$G1608)</f>
        <v>0</v>
      </c>
      <c r="AH1608" s="99">
        <f t="shared" si="126"/>
        <v>0</v>
      </c>
      <c r="AI1608" s="99">
        <f>SUMIFS(通讯通路门店!$BB:$BB,通讯通路门店!$S:$S,$G1608)</f>
        <v>0</v>
      </c>
      <c r="AJ1608" s="99">
        <f>SUMIFS(通讯通路门店!$BE:$BE,通讯通路门店!$S:$S,$G1608)</f>
        <v>0</v>
      </c>
      <c r="AK1608" s="99">
        <f>SUMIFS(通讯通路门店!$BG:$BG,通讯通路门店!$S:$S,$G1608)</f>
        <v>0</v>
      </c>
      <c r="AL1608" s="99">
        <f>SUMIFS(通讯通路门店!$BC:$BC,通讯通路门店!$S:$S,$G1608)</f>
        <v>0</v>
      </c>
      <c r="AM1608" s="99">
        <f>SUMIFS(通讯通路门店!$BD:$BD,通讯通路门店!$S:$S,$G1608)</f>
        <v>0</v>
      </c>
      <c r="AN1608" s="99">
        <f>SUMIFS(通讯通路门店!$BF:$BF,通讯通路门店!$S:$S,$G1608)</f>
        <v>0</v>
      </c>
      <c r="AO1608" s="99">
        <f t="shared" si="127"/>
        <v>0</v>
      </c>
      <c r="AP1608" s="99">
        <f>SUMIFS(通讯通路门店!$K:$K,通讯通路门店!$S:$S,$G1608)</f>
        <v>0</v>
      </c>
      <c r="AQ1608" s="83"/>
      <c r="AR1608" s="99">
        <f>SUMIFS(通讯通路门店!$T:$T,通讯通路门店!$S:$S,$G1608)</f>
        <v>0</v>
      </c>
      <c r="AS1608" s="99">
        <f>SUMIFS(通讯通路门店!$U:$U,通讯通路门店!$S:$S,$G1608)</f>
        <v>0</v>
      </c>
      <c r="AT1608" s="99">
        <f>SUMIFS(通讯通路门店!$V:$V,通讯通路门店!$S:$S,$G1608)</f>
        <v>0</v>
      </c>
      <c r="AU1608" s="99">
        <f>SUMIFS(通讯通路门店!$W:$W,通讯通路门店!$S:$S,$G1608)</f>
        <v>0</v>
      </c>
      <c r="AV1608" s="99">
        <f>SUMIFS(通讯通路门店!$Z:$Z,通讯通路门店!$S:$S,$G1608)</f>
        <v>0</v>
      </c>
      <c r="AW1608" s="99">
        <f>SUMIFS(通讯通路门店!$AB:$AB,通讯通路门店!$S:$S,$G1608)</f>
        <v>0</v>
      </c>
      <c r="AX1608" s="99">
        <f>SUMIFS(通讯通路门店!$X:$X,通讯通路门店!$S:$S,$G1608)</f>
        <v>0</v>
      </c>
      <c r="AY1608" s="99">
        <f>SUMIFS(通讯通路门店!$Y:$Y,通讯通路门店!$S:$S,$G1608)</f>
        <v>0</v>
      </c>
      <c r="AZ1608" s="99">
        <f>SUMIFS(通讯通路门店!$AA:$AA,通讯通路门店!$S:$S,$G1608)</f>
        <v>0</v>
      </c>
      <c r="BA1608" s="99">
        <f t="shared" si="128"/>
        <v>0</v>
      </c>
      <c r="BB1608" s="99">
        <f t="shared" si="129"/>
        <v>0</v>
      </c>
      <c r="BC1608" s="99">
        <f>SUMIFS(通讯通路门店!$W:$W,通讯通路门店!$S:$S,$G1608,通讯通路门店!$J:$J,"荣耀体验店")+SUMIFS(通讯通路门店!$W:$W,通讯通路门店!$S:$S,$G1608,通讯通路门店!$J:$J,"荣耀授权专卖店")</f>
        <v>0</v>
      </c>
      <c r="BD1608" s="99">
        <f>SUMIFS(通讯通路门店!$Z:$Z,通讯通路门店!$S:$S,$G1608,通讯通路门店!$J:$J,"VIVO体验店")</f>
        <v>0</v>
      </c>
      <c r="BE1608" s="99">
        <f>SUMIFS(通讯通路门店!$AB:$AB,通讯通路门店!$S:$S,$G1608,通讯通路门店!$J:$J,"OPPO体验店")</f>
        <v>0</v>
      </c>
      <c r="BF1608" s="99">
        <f>SUMIFS(通讯通路门店!$X:$X,通讯通路门店!$S:$S,$G1608,通讯通路门店!$J:$J,"华为授权体验店")+SUMIFS(通讯通路门店!$AA:$AA,通讯通路门店!$S:$S,$G1608,通讯通路门店!$J:$J,"华为堡垒店")</f>
        <v>0</v>
      </c>
      <c r="BG1608" s="99">
        <f>SUMIFS(通讯通路门店!$Y:$Y,通讯通路门店!$S:$S,$G1608,通讯通路门店!$J:$J,"小米体验店")</f>
        <v>0</v>
      </c>
      <c r="BH1608" s="99">
        <f>SUMIFS(通讯通路门店!$AA:$AA,通讯通路门店!$S:$S,$G1608,通讯通路门店!$J:$J,"苹果体验店")</f>
        <v>0</v>
      </c>
      <c r="BI1608" s="99">
        <f>SUMIFS(通讯通路门店!$K:$K,通讯通路门店!$S:$S,$G1608,通讯通路门店!$J:$J,"其他品牌专卖店")</f>
        <v>0</v>
      </c>
      <c r="BJ1608" s="99">
        <f>SUMIFS(通讯通路门店!$AC:$AC,通讯通路门店!$S:$S,$G1608)</f>
        <v>0</v>
      </c>
      <c r="BK1608" s="99">
        <f>SUMIFS(通讯通路门店!$AD:$AD,通讯通路门店!$S:$S,$G1608)</f>
        <v>0</v>
      </c>
      <c r="BL1608" s="99">
        <f>SUMIFS(通讯通路门店!$AE:$AE,通讯通路门店!$S:$S,$G1608)</f>
        <v>0</v>
      </c>
      <c r="BM1608" s="99">
        <f>SUMIFS(通讯通路门店!$AF:$AF,通讯通路门店!$S:$S,$G1608)</f>
        <v>0</v>
      </c>
      <c r="BN1608" s="99">
        <f>SUMIFS(通讯通路门店!$AG:$AG,通讯通路门店!$S:$S,$G1608)</f>
        <v>0</v>
      </c>
      <c r="BO1608" s="99">
        <f>SUMIFS(通讯通路门店!$AH:$AH,通讯通路门店!$S:$S,$G1608)</f>
        <v>0</v>
      </c>
      <c r="BP1608" s="99">
        <f>SUMIFS(通讯通路门店!$AI:$AI,通讯通路门店!$S:$S,$G1608)</f>
        <v>0</v>
      </c>
      <c r="BQ1608" s="83"/>
    </row>
    <row r="1609" spans="1:69">
      <c r="A1609" s="99" t="str">
        <f>IFERROR(_xlfn.XLOOKUP($G1609,通讯通路门店!$S$4:$S$993933,通讯通路门店!$A$4:$A$993933,0,0),"")</f>
        <v>海南省</v>
      </c>
      <c r="B1609" s="99" t="str">
        <f>IFERROR(_xlfn.XLOOKUP($G1609,通讯通路门店!$S$4:$S$993933,通讯通路门店!$B$4:$B$993933,0,0),"")</f>
        <v>乐东黎族自治县</v>
      </c>
      <c r="C1609" s="99" t="str">
        <f>IFERROR(_xlfn.XLOOKUP($G1609,通讯通路门店!$S$4:$S$993933,通讯通路门店!$C$4:$C$993933,0,0),"")</f>
        <v>乐东黎族自治县</v>
      </c>
      <c r="D1609" s="99" t="str">
        <f>IFERROR(_xlfn.XLOOKUP($G1609,通讯通路门店!$S$4:$S$993933,通讯通路门店!$D$4:$D$993933,0,0),"")</f>
        <v>万冲镇</v>
      </c>
      <c r="E1609" s="83"/>
      <c r="F1609" s="83"/>
      <c r="G1609" s="101"/>
      <c r="H1609" s="102">
        <f>IFERROR(_xlfn.XLOOKUP($G1609,通讯通路门店!$S$4:$S$993933,通讯通路门店!$R$4:$R$993933,0,0),"")</f>
        <v>0</v>
      </c>
      <c r="I1609" s="83"/>
      <c r="J1609" s="83"/>
      <c r="K1609" s="83"/>
      <c r="L1609" s="83"/>
      <c r="M1609" s="83"/>
      <c r="N1609" s="83"/>
      <c r="O1609" s="83"/>
      <c r="P1609" s="83"/>
      <c r="Q1609" s="83"/>
      <c r="R1609" s="83"/>
      <c r="S1609" s="83"/>
      <c r="T1609" s="83"/>
      <c r="U1609" s="99">
        <f>COUNTIF(通讯通路门店!$S:$S,$G1609)</f>
        <v>0</v>
      </c>
      <c r="V1609" s="99">
        <f>COUNTIFS(通讯通路门店!$S:$S,$G1609,通讯通路门店!$J:$J,"综合卖场")</f>
        <v>0</v>
      </c>
      <c r="W1609" s="99">
        <f>SUMIFS(通讯通路门店!$AJ:$AJ,通讯通路门店!$S:$S,通讯客户沙盘!$G1609)</f>
        <v>0</v>
      </c>
      <c r="X1609" s="99">
        <f t="shared" si="125"/>
        <v>0</v>
      </c>
      <c r="Y1609" s="99">
        <f>COUNTIFS(通讯通路门店!$S:$S,$G1609,通讯通路门店!$J:$J,"荣耀体验店")+COUNTIFS(通讯通路门店!$S:$S,$G1609,通讯通路门店!$J:$J,"荣耀授权专卖店")</f>
        <v>0</v>
      </c>
      <c r="Z1609" s="99">
        <f>COUNTIFS(通讯通路门店!$S:$S,$G1609,通讯通路门店!$J:$J,"VIVO体验店")</f>
        <v>0</v>
      </c>
      <c r="AA1609" s="99">
        <f>COUNTIFS(通讯通路门店!$S:$S,$G1609,通讯通路门店!$J:$J,"OPPO体验店")</f>
        <v>0</v>
      </c>
      <c r="AB1609" s="99">
        <f>COUNTIFS(通讯通路门店!$S:$S,$G1609,通讯通路门店!$J:$J,"华为授权体验店")+COUNTIFS(通讯通路门店!$S:$S,$G1609,通讯通路门店!$J:$J,"华为堡垒店")</f>
        <v>0</v>
      </c>
      <c r="AC1609" s="99">
        <f>COUNTIFS(通讯通路门店!$S:$S,$G1609,通讯通路门店!$J:$J,"小米体验店")</f>
        <v>0</v>
      </c>
      <c r="AD1609" s="99">
        <f>COUNTIFS(通讯通路门店!$S:$S,$G1609,通讯通路门店!$J:$J,"苹果体验店")</f>
        <v>0</v>
      </c>
      <c r="AE1609" s="99">
        <f>COUNTIFS(通讯通路门店!$S:$S,$G1609,通讯通路门店!$J:$J,"其他品牌专卖店")</f>
        <v>0</v>
      </c>
      <c r="AF1609" s="99">
        <f>SUMIFS(通讯通路门店!$BI:$BI,通讯通路门店!$S:$S,$G1609)</f>
        <v>0</v>
      </c>
      <c r="AG1609" s="99">
        <f>SUMIFS(通讯通路门店!$BH:$BH,通讯通路门店!$S:$S,$G1609)</f>
        <v>0</v>
      </c>
      <c r="AH1609" s="99">
        <f t="shared" si="126"/>
        <v>0</v>
      </c>
      <c r="AI1609" s="99">
        <f>SUMIFS(通讯通路门店!$BB:$BB,通讯通路门店!$S:$S,$G1609)</f>
        <v>0</v>
      </c>
      <c r="AJ1609" s="99">
        <f>SUMIFS(通讯通路门店!$BE:$BE,通讯通路门店!$S:$S,$G1609)</f>
        <v>0</v>
      </c>
      <c r="AK1609" s="99">
        <f>SUMIFS(通讯通路门店!$BG:$BG,通讯通路门店!$S:$S,$G1609)</f>
        <v>0</v>
      </c>
      <c r="AL1609" s="99">
        <f>SUMIFS(通讯通路门店!$BC:$BC,通讯通路门店!$S:$S,$G1609)</f>
        <v>0</v>
      </c>
      <c r="AM1609" s="99">
        <f>SUMIFS(通讯通路门店!$BD:$BD,通讯通路门店!$S:$S,$G1609)</f>
        <v>0</v>
      </c>
      <c r="AN1609" s="99">
        <f>SUMIFS(通讯通路门店!$BF:$BF,通讯通路门店!$S:$S,$G1609)</f>
        <v>0</v>
      </c>
      <c r="AO1609" s="99">
        <f t="shared" si="127"/>
        <v>0</v>
      </c>
      <c r="AP1609" s="99">
        <f>SUMIFS(通讯通路门店!$K:$K,通讯通路门店!$S:$S,$G1609)</f>
        <v>0</v>
      </c>
      <c r="AQ1609" s="83"/>
      <c r="AR1609" s="99">
        <f>SUMIFS(通讯通路门店!$T:$T,通讯通路门店!$S:$S,$G1609)</f>
        <v>0</v>
      </c>
      <c r="AS1609" s="99">
        <f>SUMIFS(通讯通路门店!$U:$U,通讯通路门店!$S:$S,$G1609)</f>
        <v>0</v>
      </c>
      <c r="AT1609" s="99">
        <f>SUMIFS(通讯通路门店!$V:$V,通讯通路门店!$S:$S,$G1609)</f>
        <v>0</v>
      </c>
      <c r="AU1609" s="99">
        <f>SUMIFS(通讯通路门店!$W:$W,通讯通路门店!$S:$S,$G1609)</f>
        <v>0</v>
      </c>
      <c r="AV1609" s="99">
        <f>SUMIFS(通讯通路门店!$Z:$Z,通讯通路门店!$S:$S,$G1609)</f>
        <v>0</v>
      </c>
      <c r="AW1609" s="99">
        <f>SUMIFS(通讯通路门店!$AB:$AB,通讯通路门店!$S:$S,$G1609)</f>
        <v>0</v>
      </c>
      <c r="AX1609" s="99">
        <f>SUMIFS(通讯通路门店!$X:$X,通讯通路门店!$S:$S,$G1609)</f>
        <v>0</v>
      </c>
      <c r="AY1609" s="99">
        <f>SUMIFS(通讯通路门店!$Y:$Y,通讯通路门店!$S:$S,$G1609)</f>
        <v>0</v>
      </c>
      <c r="AZ1609" s="99">
        <f>SUMIFS(通讯通路门店!$AA:$AA,通讯通路门店!$S:$S,$G1609)</f>
        <v>0</v>
      </c>
      <c r="BA1609" s="99">
        <f t="shared" si="128"/>
        <v>0</v>
      </c>
      <c r="BB1609" s="99">
        <f t="shared" si="129"/>
        <v>0</v>
      </c>
      <c r="BC1609" s="99">
        <f>SUMIFS(通讯通路门店!$W:$W,通讯通路门店!$S:$S,$G1609,通讯通路门店!$J:$J,"荣耀体验店")+SUMIFS(通讯通路门店!$W:$W,通讯通路门店!$S:$S,$G1609,通讯通路门店!$J:$J,"荣耀授权专卖店")</f>
        <v>0</v>
      </c>
      <c r="BD1609" s="99">
        <f>SUMIFS(通讯通路门店!$Z:$Z,通讯通路门店!$S:$S,$G1609,通讯通路门店!$J:$J,"VIVO体验店")</f>
        <v>0</v>
      </c>
      <c r="BE1609" s="99">
        <f>SUMIFS(通讯通路门店!$AB:$AB,通讯通路门店!$S:$S,$G1609,通讯通路门店!$J:$J,"OPPO体验店")</f>
        <v>0</v>
      </c>
      <c r="BF1609" s="99">
        <f>SUMIFS(通讯通路门店!$X:$X,通讯通路门店!$S:$S,$G1609,通讯通路门店!$J:$J,"华为授权体验店")+SUMIFS(通讯通路门店!$AA:$AA,通讯通路门店!$S:$S,$G1609,通讯通路门店!$J:$J,"华为堡垒店")</f>
        <v>0</v>
      </c>
      <c r="BG1609" s="99">
        <f>SUMIFS(通讯通路门店!$Y:$Y,通讯通路门店!$S:$S,$G1609,通讯通路门店!$J:$J,"小米体验店")</f>
        <v>0</v>
      </c>
      <c r="BH1609" s="99">
        <f>SUMIFS(通讯通路门店!$AA:$AA,通讯通路门店!$S:$S,$G1609,通讯通路门店!$J:$J,"苹果体验店")</f>
        <v>0</v>
      </c>
      <c r="BI1609" s="99">
        <f>SUMIFS(通讯通路门店!$K:$K,通讯通路门店!$S:$S,$G1609,通讯通路门店!$J:$J,"其他品牌专卖店")</f>
        <v>0</v>
      </c>
      <c r="BJ1609" s="99">
        <f>SUMIFS(通讯通路门店!$AC:$AC,通讯通路门店!$S:$S,$G1609)</f>
        <v>0</v>
      </c>
      <c r="BK1609" s="99">
        <f>SUMIFS(通讯通路门店!$AD:$AD,通讯通路门店!$S:$S,$G1609)</f>
        <v>0</v>
      </c>
      <c r="BL1609" s="99">
        <f>SUMIFS(通讯通路门店!$AE:$AE,通讯通路门店!$S:$S,$G1609)</f>
        <v>0</v>
      </c>
      <c r="BM1609" s="99">
        <f>SUMIFS(通讯通路门店!$AF:$AF,通讯通路门店!$S:$S,$G1609)</f>
        <v>0</v>
      </c>
      <c r="BN1609" s="99">
        <f>SUMIFS(通讯通路门店!$AG:$AG,通讯通路门店!$S:$S,$G1609)</f>
        <v>0</v>
      </c>
      <c r="BO1609" s="99">
        <f>SUMIFS(通讯通路门店!$AH:$AH,通讯通路门店!$S:$S,$G1609)</f>
        <v>0</v>
      </c>
      <c r="BP1609" s="99">
        <f>SUMIFS(通讯通路门店!$AI:$AI,通讯通路门店!$S:$S,$G1609)</f>
        <v>0</v>
      </c>
      <c r="BQ1609" s="83"/>
    </row>
    <row r="1610" spans="1:69">
      <c r="A1610" s="99" t="str">
        <f>IFERROR(_xlfn.XLOOKUP($G1610,通讯通路门店!$S$4:$S$993933,通讯通路门店!$A$4:$A$993933,0,0),"")</f>
        <v>海南省</v>
      </c>
      <c r="B1610" s="99" t="str">
        <f>IFERROR(_xlfn.XLOOKUP($G1610,通讯通路门店!$S$4:$S$993933,通讯通路门店!$B$4:$B$993933,0,0),"")</f>
        <v>乐东黎族自治县</v>
      </c>
      <c r="C1610" s="99" t="str">
        <f>IFERROR(_xlfn.XLOOKUP($G1610,通讯通路门店!$S$4:$S$993933,通讯通路门店!$C$4:$C$993933,0,0),"")</f>
        <v>乐东黎族自治县</v>
      </c>
      <c r="D1610" s="99" t="str">
        <f>IFERROR(_xlfn.XLOOKUP($G1610,通讯通路门店!$S$4:$S$993933,通讯通路门店!$D$4:$D$993933,0,0),"")</f>
        <v>万冲镇</v>
      </c>
      <c r="E1610" s="83"/>
      <c r="F1610" s="83"/>
      <c r="G1610" s="101"/>
      <c r="H1610" s="102">
        <f>IFERROR(_xlfn.XLOOKUP($G1610,通讯通路门店!$S$4:$S$993933,通讯通路门店!$R$4:$R$993933,0,0),"")</f>
        <v>0</v>
      </c>
      <c r="I1610" s="83"/>
      <c r="J1610" s="83"/>
      <c r="K1610" s="83"/>
      <c r="L1610" s="83"/>
      <c r="M1610" s="83"/>
      <c r="N1610" s="83"/>
      <c r="O1610" s="83"/>
      <c r="P1610" s="83"/>
      <c r="Q1610" s="83"/>
      <c r="R1610" s="83"/>
      <c r="S1610" s="83"/>
      <c r="T1610" s="83"/>
      <c r="U1610" s="99">
        <f>COUNTIF(通讯通路门店!$S:$S,$G1610)</f>
        <v>0</v>
      </c>
      <c r="V1610" s="99">
        <f>COUNTIFS(通讯通路门店!$S:$S,$G1610,通讯通路门店!$J:$J,"综合卖场")</f>
        <v>0</v>
      </c>
      <c r="W1610" s="99">
        <f>SUMIFS(通讯通路门店!$AJ:$AJ,通讯通路门店!$S:$S,通讯客户沙盘!$G1610)</f>
        <v>0</v>
      </c>
      <c r="X1610" s="99">
        <f t="shared" si="125"/>
        <v>0</v>
      </c>
      <c r="Y1610" s="99">
        <f>COUNTIFS(通讯通路门店!$S:$S,$G1610,通讯通路门店!$J:$J,"荣耀体验店")+COUNTIFS(通讯通路门店!$S:$S,$G1610,通讯通路门店!$J:$J,"荣耀授权专卖店")</f>
        <v>0</v>
      </c>
      <c r="Z1610" s="99">
        <f>COUNTIFS(通讯通路门店!$S:$S,$G1610,通讯通路门店!$J:$J,"VIVO体验店")</f>
        <v>0</v>
      </c>
      <c r="AA1610" s="99">
        <f>COUNTIFS(通讯通路门店!$S:$S,$G1610,通讯通路门店!$J:$J,"OPPO体验店")</f>
        <v>0</v>
      </c>
      <c r="AB1610" s="99">
        <f>COUNTIFS(通讯通路门店!$S:$S,$G1610,通讯通路门店!$J:$J,"华为授权体验店")+COUNTIFS(通讯通路门店!$S:$S,$G1610,通讯通路门店!$J:$J,"华为堡垒店")</f>
        <v>0</v>
      </c>
      <c r="AC1610" s="99">
        <f>COUNTIFS(通讯通路门店!$S:$S,$G1610,通讯通路门店!$J:$J,"小米体验店")</f>
        <v>0</v>
      </c>
      <c r="AD1610" s="99">
        <f>COUNTIFS(通讯通路门店!$S:$S,$G1610,通讯通路门店!$J:$J,"苹果体验店")</f>
        <v>0</v>
      </c>
      <c r="AE1610" s="99">
        <f>COUNTIFS(通讯通路门店!$S:$S,$G1610,通讯通路门店!$J:$J,"其他品牌专卖店")</f>
        <v>0</v>
      </c>
      <c r="AF1610" s="99">
        <f>SUMIFS(通讯通路门店!$BI:$BI,通讯通路门店!$S:$S,$G1610)</f>
        <v>0</v>
      </c>
      <c r="AG1610" s="99">
        <f>SUMIFS(通讯通路门店!$BH:$BH,通讯通路门店!$S:$S,$G1610)</f>
        <v>0</v>
      </c>
      <c r="AH1610" s="99">
        <f t="shared" si="126"/>
        <v>0</v>
      </c>
      <c r="AI1610" s="99">
        <f>SUMIFS(通讯通路门店!$BB:$BB,通讯通路门店!$S:$S,$G1610)</f>
        <v>0</v>
      </c>
      <c r="AJ1610" s="99">
        <f>SUMIFS(通讯通路门店!$BE:$BE,通讯通路门店!$S:$S,$G1610)</f>
        <v>0</v>
      </c>
      <c r="AK1610" s="99">
        <f>SUMIFS(通讯通路门店!$BG:$BG,通讯通路门店!$S:$S,$G1610)</f>
        <v>0</v>
      </c>
      <c r="AL1610" s="99">
        <f>SUMIFS(通讯通路门店!$BC:$BC,通讯通路门店!$S:$S,$G1610)</f>
        <v>0</v>
      </c>
      <c r="AM1610" s="99">
        <f>SUMIFS(通讯通路门店!$BD:$BD,通讯通路门店!$S:$S,$G1610)</f>
        <v>0</v>
      </c>
      <c r="AN1610" s="99">
        <f>SUMIFS(通讯通路门店!$BF:$BF,通讯通路门店!$S:$S,$G1610)</f>
        <v>0</v>
      </c>
      <c r="AO1610" s="99">
        <f t="shared" si="127"/>
        <v>0</v>
      </c>
      <c r="AP1610" s="99">
        <f>SUMIFS(通讯通路门店!$K:$K,通讯通路门店!$S:$S,$G1610)</f>
        <v>0</v>
      </c>
      <c r="AQ1610" s="83"/>
      <c r="AR1610" s="99">
        <f>SUMIFS(通讯通路门店!$T:$T,通讯通路门店!$S:$S,$G1610)</f>
        <v>0</v>
      </c>
      <c r="AS1610" s="99">
        <f>SUMIFS(通讯通路门店!$U:$U,通讯通路门店!$S:$S,$G1610)</f>
        <v>0</v>
      </c>
      <c r="AT1610" s="99">
        <f>SUMIFS(通讯通路门店!$V:$V,通讯通路门店!$S:$S,$G1610)</f>
        <v>0</v>
      </c>
      <c r="AU1610" s="99">
        <f>SUMIFS(通讯通路门店!$W:$W,通讯通路门店!$S:$S,$G1610)</f>
        <v>0</v>
      </c>
      <c r="AV1610" s="99">
        <f>SUMIFS(通讯通路门店!$Z:$Z,通讯通路门店!$S:$S,$G1610)</f>
        <v>0</v>
      </c>
      <c r="AW1610" s="99">
        <f>SUMIFS(通讯通路门店!$AB:$AB,通讯通路门店!$S:$S,$G1610)</f>
        <v>0</v>
      </c>
      <c r="AX1610" s="99">
        <f>SUMIFS(通讯通路门店!$X:$X,通讯通路门店!$S:$S,$G1610)</f>
        <v>0</v>
      </c>
      <c r="AY1610" s="99">
        <f>SUMIFS(通讯通路门店!$Y:$Y,通讯通路门店!$S:$S,$G1610)</f>
        <v>0</v>
      </c>
      <c r="AZ1610" s="99">
        <f>SUMIFS(通讯通路门店!$AA:$AA,通讯通路门店!$S:$S,$G1610)</f>
        <v>0</v>
      </c>
      <c r="BA1610" s="99">
        <f t="shared" si="128"/>
        <v>0</v>
      </c>
      <c r="BB1610" s="99">
        <f t="shared" si="129"/>
        <v>0</v>
      </c>
      <c r="BC1610" s="99">
        <f>SUMIFS(通讯通路门店!$W:$W,通讯通路门店!$S:$S,$G1610,通讯通路门店!$J:$J,"荣耀体验店")+SUMIFS(通讯通路门店!$W:$W,通讯通路门店!$S:$S,$G1610,通讯通路门店!$J:$J,"荣耀授权专卖店")</f>
        <v>0</v>
      </c>
      <c r="BD1610" s="99">
        <f>SUMIFS(通讯通路门店!$Z:$Z,通讯通路门店!$S:$S,$G1610,通讯通路门店!$J:$J,"VIVO体验店")</f>
        <v>0</v>
      </c>
      <c r="BE1610" s="99">
        <f>SUMIFS(通讯通路门店!$AB:$AB,通讯通路门店!$S:$S,$G1610,通讯通路门店!$J:$J,"OPPO体验店")</f>
        <v>0</v>
      </c>
      <c r="BF1610" s="99">
        <f>SUMIFS(通讯通路门店!$X:$X,通讯通路门店!$S:$S,$G1610,通讯通路门店!$J:$J,"华为授权体验店")+SUMIFS(通讯通路门店!$AA:$AA,通讯通路门店!$S:$S,$G1610,通讯通路门店!$J:$J,"华为堡垒店")</f>
        <v>0</v>
      </c>
      <c r="BG1610" s="99">
        <f>SUMIFS(通讯通路门店!$Y:$Y,通讯通路门店!$S:$S,$G1610,通讯通路门店!$J:$J,"小米体验店")</f>
        <v>0</v>
      </c>
      <c r="BH1610" s="99">
        <f>SUMIFS(通讯通路门店!$AA:$AA,通讯通路门店!$S:$S,$G1610,通讯通路门店!$J:$J,"苹果体验店")</f>
        <v>0</v>
      </c>
      <c r="BI1610" s="99">
        <f>SUMIFS(通讯通路门店!$K:$K,通讯通路门店!$S:$S,$G1610,通讯通路门店!$J:$J,"其他品牌专卖店")</f>
        <v>0</v>
      </c>
      <c r="BJ1610" s="99">
        <f>SUMIFS(通讯通路门店!$AC:$AC,通讯通路门店!$S:$S,$G1610)</f>
        <v>0</v>
      </c>
      <c r="BK1610" s="99">
        <f>SUMIFS(通讯通路门店!$AD:$AD,通讯通路门店!$S:$S,$G1610)</f>
        <v>0</v>
      </c>
      <c r="BL1610" s="99">
        <f>SUMIFS(通讯通路门店!$AE:$AE,通讯通路门店!$S:$S,$G1610)</f>
        <v>0</v>
      </c>
      <c r="BM1610" s="99">
        <f>SUMIFS(通讯通路门店!$AF:$AF,通讯通路门店!$S:$S,$G1610)</f>
        <v>0</v>
      </c>
      <c r="BN1610" s="99">
        <f>SUMIFS(通讯通路门店!$AG:$AG,通讯通路门店!$S:$S,$G1610)</f>
        <v>0</v>
      </c>
      <c r="BO1610" s="99">
        <f>SUMIFS(通讯通路门店!$AH:$AH,通讯通路门店!$S:$S,$G1610)</f>
        <v>0</v>
      </c>
      <c r="BP1610" s="99">
        <f>SUMIFS(通讯通路门店!$AI:$AI,通讯通路门店!$S:$S,$G1610)</f>
        <v>0</v>
      </c>
      <c r="BQ1610" s="83"/>
    </row>
    <row r="1611" spans="1:69">
      <c r="A1611" s="99" t="str">
        <f>IFERROR(_xlfn.XLOOKUP($G1611,通讯通路门店!$S$4:$S$993933,通讯通路门店!$A$4:$A$993933,0,0),"")</f>
        <v>海南省</v>
      </c>
      <c r="B1611" s="99" t="str">
        <f>IFERROR(_xlfn.XLOOKUP($G1611,通讯通路门店!$S$4:$S$993933,通讯通路门店!$B$4:$B$993933,0,0),"")</f>
        <v>乐东黎族自治县</v>
      </c>
      <c r="C1611" s="99" t="str">
        <f>IFERROR(_xlfn.XLOOKUP($G1611,通讯通路门店!$S$4:$S$993933,通讯通路门店!$C$4:$C$993933,0,0),"")</f>
        <v>乐东黎族自治县</v>
      </c>
      <c r="D1611" s="99" t="str">
        <f>IFERROR(_xlfn.XLOOKUP($G1611,通讯通路门店!$S$4:$S$993933,通讯通路门店!$D$4:$D$993933,0,0),"")</f>
        <v>万冲镇</v>
      </c>
      <c r="E1611" s="83"/>
      <c r="F1611" s="83"/>
      <c r="G1611" s="101"/>
      <c r="H1611" s="102">
        <f>IFERROR(_xlfn.XLOOKUP($G1611,通讯通路门店!$S$4:$S$993933,通讯通路门店!$R$4:$R$993933,0,0),"")</f>
        <v>0</v>
      </c>
      <c r="I1611" s="83"/>
      <c r="J1611" s="83"/>
      <c r="K1611" s="83"/>
      <c r="L1611" s="83"/>
      <c r="M1611" s="83"/>
      <c r="N1611" s="83"/>
      <c r="O1611" s="83"/>
      <c r="P1611" s="83"/>
      <c r="Q1611" s="83"/>
      <c r="R1611" s="83"/>
      <c r="S1611" s="83"/>
      <c r="T1611" s="83"/>
      <c r="U1611" s="99">
        <f>COUNTIF(通讯通路门店!$S:$S,$G1611)</f>
        <v>0</v>
      </c>
      <c r="V1611" s="99">
        <f>COUNTIFS(通讯通路门店!$S:$S,$G1611,通讯通路门店!$J:$J,"综合卖场")</f>
        <v>0</v>
      </c>
      <c r="W1611" s="99">
        <f>SUMIFS(通讯通路门店!$AJ:$AJ,通讯通路门店!$S:$S,通讯客户沙盘!$G1611)</f>
        <v>0</v>
      </c>
      <c r="X1611" s="99">
        <f t="shared" si="125"/>
        <v>0</v>
      </c>
      <c r="Y1611" s="99">
        <f>COUNTIFS(通讯通路门店!$S:$S,$G1611,通讯通路门店!$J:$J,"荣耀体验店")+COUNTIFS(通讯通路门店!$S:$S,$G1611,通讯通路门店!$J:$J,"荣耀授权专卖店")</f>
        <v>0</v>
      </c>
      <c r="Z1611" s="99">
        <f>COUNTIFS(通讯通路门店!$S:$S,$G1611,通讯通路门店!$J:$J,"VIVO体验店")</f>
        <v>0</v>
      </c>
      <c r="AA1611" s="99">
        <f>COUNTIFS(通讯通路门店!$S:$S,$G1611,通讯通路门店!$J:$J,"OPPO体验店")</f>
        <v>0</v>
      </c>
      <c r="AB1611" s="99">
        <f>COUNTIFS(通讯通路门店!$S:$S,$G1611,通讯通路门店!$J:$J,"华为授权体验店")+COUNTIFS(通讯通路门店!$S:$S,$G1611,通讯通路门店!$J:$J,"华为堡垒店")</f>
        <v>0</v>
      </c>
      <c r="AC1611" s="99">
        <f>COUNTIFS(通讯通路门店!$S:$S,$G1611,通讯通路门店!$J:$J,"小米体验店")</f>
        <v>0</v>
      </c>
      <c r="AD1611" s="99">
        <f>COUNTIFS(通讯通路门店!$S:$S,$G1611,通讯通路门店!$J:$J,"苹果体验店")</f>
        <v>0</v>
      </c>
      <c r="AE1611" s="99">
        <f>COUNTIFS(通讯通路门店!$S:$S,$G1611,通讯通路门店!$J:$J,"其他品牌专卖店")</f>
        <v>0</v>
      </c>
      <c r="AF1611" s="99">
        <f>SUMIFS(通讯通路门店!$BI:$BI,通讯通路门店!$S:$S,$G1611)</f>
        <v>0</v>
      </c>
      <c r="AG1611" s="99">
        <f>SUMIFS(通讯通路门店!$BH:$BH,通讯通路门店!$S:$S,$G1611)</f>
        <v>0</v>
      </c>
      <c r="AH1611" s="99">
        <f t="shared" si="126"/>
        <v>0</v>
      </c>
      <c r="AI1611" s="99">
        <f>SUMIFS(通讯通路门店!$BB:$BB,通讯通路门店!$S:$S,$G1611)</f>
        <v>0</v>
      </c>
      <c r="AJ1611" s="99">
        <f>SUMIFS(通讯通路门店!$BE:$BE,通讯通路门店!$S:$S,$G1611)</f>
        <v>0</v>
      </c>
      <c r="AK1611" s="99">
        <f>SUMIFS(通讯通路门店!$BG:$BG,通讯通路门店!$S:$S,$G1611)</f>
        <v>0</v>
      </c>
      <c r="AL1611" s="99">
        <f>SUMIFS(通讯通路门店!$BC:$BC,通讯通路门店!$S:$S,$G1611)</f>
        <v>0</v>
      </c>
      <c r="AM1611" s="99">
        <f>SUMIFS(通讯通路门店!$BD:$BD,通讯通路门店!$S:$S,$G1611)</f>
        <v>0</v>
      </c>
      <c r="AN1611" s="99">
        <f>SUMIFS(通讯通路门店!$BF:$BF,通讯通路门店!$S:$S,$G1611)</f>
        <v>0</v>
      </c>
      <c r="AO1611" s="99">
        <f t="shared" si="127"/>
        <v>0</v>
      </c>
      <c r="AP1611" s="99">
        <f>SUMIFS(通讯通路门店!$K:$K,通讯通路门店!$S:$S,$G1611)</f>
        <v>0</v>
      </c>
      <c r="AQ1611" s="83"/>
      <c r="AR1611" s="99">
        <f>SUMIFS(通讯通路门店!$T:$T,通讯通路门店!$S:$S,$G1611)</f>
        <v>0</v>
      </c>
      <c r="AS1611" s="99">
        <f>SUMIFS(通讯通路门店!$U:$U,通讯通路门店!$S:$S,$G1611)</f>
        <v>0</v>
      </c>
      <c r="AT1611" s="99">
        <f>SUMIFS(通讯通路门店!$V:$V,通讯通路门店!$S:$S,$G1611)</f>
        <v>0</v>
      </c>
      <c r="AU1611" s="99">
        <f>SUMIFS(通讯通路门店!$W:$W,通讯通路门店!$S:$S,$G1611)</f>
        <v>0</v>
      </c>
      <c r="AV1611" s="99">
        <f>SUMIFS(通讯通路门店!$Z:$Z,通讯通路门店!$S:$S,$G1611)</f>
        <v>0</v>
      </c>
      <c r="AW1611" s="99">
        <f>SUMIFS(通讯通路门店!$AB:$AB,通讯通路门店!$S:$S,$G1611)</f>
        <v>0</v>
      </c>
      <c r="AX1611" s="99">
        <f>SUMIFS(通讯通路门店!$X:$X,通讯通路门店!$S:$S,$G1611)</f>
        <v>0</v>
      </c>
      <c r="AY1611" s="99">
        <f>SUMIFS(通讯通路门店!$Y:$Y,通讯通路门店!$S:$S,$G1611)</f>
        <v>0</v>
      </c>
      <c r="AZ1611" s="99">
        <f>SUMIFS(通讯通路门店!$AA:$AA,通讯通路门店!$S:$S,$G1611)</f>
        <v>0</v>
      </c>
      <c r="BA1611" s="99">
        <f t="shared" si="128"/>
        <v>0</v>
      </c>
      <c r="BB1611" s="99">
        <f t="shared" si="129"/>
        <v>0</v>
      </c>
      <c r="BC1611" s="99">
        <f>SUMIFS(通讯通路门店!$W:$W,通讯通路门店!$S:$S,$G1611,通讯通路门店!$J:$J,"荣耀体验店")+SUMIFS(通讯通路门店!$W:$W,通讯通路门店!$S:$S,$G1611,通讯通路门店!$J:$J,"荣耀授权专卖店")</f>
        <v>0</v>
      </c>
      <c r="BD1611" s="99">
        <f>SUMIFS(通讯通路门店!$Z:$Z,通讯通路门店!$S:$S,$G1611,通讯通路门店!$J:$J,"VIVO体验店")</f>
        <v>0</v>
      </c>
      <c r="BE1611" s="99">
        <f>SUMIFS(通讯通路门店!$AB:$AB,通讯通路门店!$S:$S,$G1611,通讯通路门店!$J:$J,"OPPO体验店")</f>
        <v>0</v>
      </c>
      <c r="BF1611" s="99">
        <f>SUMIFS(通讯通路门店!$X:$X,通讯通路门店!$S:$S,$G1611,通讯通路门店!$J:$J,"华为授权体验店")+SUMIFS(通讯通路门店!$AA:$AA,通讯通路门店!$S:$S,$G1611,通讯通路门店!$J:$J,"华为堡垒店")</f>
        <v>0</v>
      </c>
      <c r="BG1611" s="99">
        <f>SUMIFS(通讯通路门店!$Y:$Y,通讯通路门店!$S:$S,$G1611,通讯通路门店!$J:$J,"小米体验店")</f>
        <v>0</v>
      </c>
      <c r="BH1611" s="99">
        <f>SUMIFS(通讯通路门店!$AA:$AA,通讯通路门店!$S:$S,$G1611,通讯通路门店!$J:$J,"苹果体验店")</f>
        <v>0</v>
      </c>
      <c r="BI1611" s="99">
        <f>SUMIFS(通讯通路门店!$K:$K,通讯通路门店!$S:$S,$G1611,通讯通路门店!$J:$J,"其他品牌专卖店")</f>
        <v>0</v>
      </c>
      <c r="BJ1611" s="99">
        <f>SUMIFS(通讯通路门店!$AC:$AC,通讯通路门店!$S:$S,$G1611)</f>
        <v>0</v>
      </c>
      <c r="BK1611" s="99">
        <f>SUMIFS(通讯通路门店!$AD:$AD,通讯通路门店!$S:$S,$G1611)</f>
        <v>0</v>
      </c>
      <c r="BL1611" s="99">
        <f>SUMIFS(通讯通路门店!$AE:$AE,通讯通路门店!$S:$S,$G1611)</f>
        <v>0</v>
      </c>
      <c r="BM1611" s="99">
        <f>SUMIFS(通讯通路门店!$AF:$AF,通讯通路门店!$S:$S,$G1611)</f>
        <v>0</v>
      </c>
      <c r="BN1611" s="99">
        <f>SUMIFS(通讯通路门店!$AG:$AG,通讯通路门店!$S:$S,$G1611)</f>
        <v>0</v>
      </c>
      <c r="BO1611" s="99">
        <f>SUMIFS(通讯通路门店!$AH:$AH,通讯通路门店!$S:$S,$G1611)</f>
        <v>0</v>
      </c>
      <c r="BP1611" s="99">
        <f>SUMIFS(通讯通路门店!$AI:$AI,通讯通路门店!$S:$S,$G1611)</f>
        <v>0</v>
      </c>
      <c r="BQ1611" s="83"/>
    </row>
    <row r="1612" spans="1:69">
      <c r="A1612" s="99" t="str">
        <f>IFERROR(_xlfn.XLOOKUP($G1612,通讯通路门店!$S$4:$S$993933,通讯通路门店!$A$4:$A$993933,0,0),"")</f>
        <v>海南省</v>
      </c>
      <c r="B1612" s="99" t="str">
        <f>IFERROR(_xlfn.XLOOKUP($G1612,通讯通路门店!$S$4:$S$993933,通讯通路门店!$B$4:$B$993933,0,0),"")</f>
        <v>乐东黎族自治县</v>
      </c>
      <c r="C1612" s="99" t="str">
        <f>IFERROR(_xlfn.XLOOKUP($G1612,通讯通路门店!$S$4:$S$993933,通讯通路门店!$C$4:$C$993933,0,0),"")</f>
        <v>乐东黎族自治县</v>
      </c>
      <c r="D1612" s="99" t="str">
        <f>IFERROR(_xlfn.XLOOKUP($G1612,通讯通路门店!$S$4:$S$993933,通讯通路门店!$D$4:$D$993933,0,0),"")</f>
        <v>万冲镇</v>
      </c>
      <c r="E1612" s="83"/>
      <c r="F1612" s="83"/>
      <c r="G1612" s="101"/>
      <c r="H1612" s="102">
        <f>IFERROR(_xlfn.XLOOKUP($G1612,通讯通路门店!$S$4:$S$993933,通讯通路门店!$R$4:$R$993933,0,0),"")</f>
        <v>0</v>
      </c>
      <c r="I1612" s="83"/>
      <c r="J1612" s="83"/>
      <c r="K1612" s="83"/>
      <c r="L1612" s="83"/>
      <c r="M1612" s="83"/>
      <c r="N1612" s="83"/>
      <c r="O1612" s="83"/>
      <c r="P1612" s="83"/>
      <c r="Q1612" s="83"/>
      <c r="R1612" s="83"/>
      <c r="S1612" s="83"/>
      <c r="T1612" s="83"/>
      <c r="U1612" s="99">
        <f>COUNTIF(通讯通路门店!$S:$S,$G1612)</f>
        <v>0</v>
      </c>
      <c r="V1612" s="99">
        <f>COUNTIFS(通讯通路门店!$S:$S,$G1612,通讯通路门店!$J:$J,"综合卖场")</f>
        <v>0</v>
      </c>
      <c r="W1612" s="99">
        <f>SUMIFS(通讯通路门店!$AJ:$AJ,通讯通路门店!$S:$S,通讯客户沙盘!$G1612)</f>
        <v>0</v>
      </c>
      <c r="X1612" s="99">
        <f t="shared" si="125"/>
        <v>0</v>
      </c>
      <c r="Y1612" s="99">
        <f>COUNTIFS(通讯通路门店!$S:$S,$G1612,通讯通路门店!$J:$J,"荣耀体验店")+COUNTIFS(通讯通路门店!$S:$S,$G1612,通讯通路门店!$J:$J,"荣耀授权专卖店")</f>
        <v>0</v>
      </c>
      <c r="Z1612" s="99">
        <f>COUNTIFS(通讯通路门店!$S:$S,$G1612,通讯通路门店!$J:$J,"VIVO体验店")</f>
        <v>0</v>
      </c>
      <c r="AA1612" s="99">
        <f>COUNTIFS(通讯通路门店!$S:$S,$G1612,通讯通路门店!$J:$J,"OPPO体验店")</f>
        <v>0</v>
      </c>
      <c r="AB1612" s="99">
        <f>COUNTIFS(通讯通路门店!$S:$S,$G1612,通讯通路门店!$J:$J,"华为授权体验店")+COUNTIFS(通讯通路门店!$S:$S,$G1612,通讯通路门店!$J:$J,"华为堡垒店")</f>
        <v>0</v>
      </c>
      <c r="AC1612" s="99">
        <f>COUNTIFS(通讯通路门店!$S:$S,$G1612,通讯通路门店!$J:$J,"小米体验店")</f>
        <v>0</v>
      </c>
      <c r="AD1612" s="99">
        <f>COUNTIFS(通讯通路门店!$S:$S,$G1612,通讯通路门店!$J:$J,"苹果体验店")</f>
        <v>0</v>
      </c>
      <c r="AE1612" s="99">
        <f>COUNTIFS(通讯通路门店!$S:$S,$G1612,通讯通路门店!$J:$J,"其他品牌专卖店")</f>
        <v>0</v>
      </c>
      <c r="AF1612" s="99">
        <f>SUMIFS(通讯通路门店!$BI:$BI,通讯通路门店!$S:$S,$G1612)</f>
        <v>0</v>
      </c>
      <c r="AG1612" s="99">
        <f>SUMIFS(通讯通路门店!$BH:$BH,通讯通路门店!$S:$S,$G1612)</f>
        <v>0</v>
      </c>
      <c r="AH1612" s="99">
        <f t="shared" si="126"/>
        <v>0</v>
      </c>
      <c r="AI1612" s="99">
        <f>SUMIFS(通讯通路门店!$BB:$BB,通讯通路门店!$S:$S,$G1612)</f>
        <v>0</v>
      </c>
      <c r="AJ1612" s="99">
        <f>SUMIFS(通讯通路门店!$BE:$BE,通讯通路门店!$S:$S,$G1612)</f>
        <v>0</v>
      </c>
      <c r="AK1612" s="99">
        <f>SUMIFS(通讯通路门店!$BG:$BG,通讯通路门店!$S:$S,$G1612)</f>
        <v>0</v>
      </c>
      <c r="AL1612" s="99">
        <f>SUMIFS(通讯通路门店!$BC:$BC,通讯通路门店!$S:$S,$G1612)</f>
        <v>0</v>
      </c>
      <c r="AM1612" s="99">
        <f>SUMIFS(通讯通路门店!$BD:$BD,通讯通路门店!$S:$S,$G1612)</f>
        <v>0</v>
      </c>
      <c r="AN1612" s="99">
        <f>SUMIFS(通讯通路门店!$BF:$BF,通讯通路门店!$S:$S,$G1612)</f>
        <v>0</v>
      </c>
      <c r="AO1612" s="99">
        <f t="shared" si="127"/>
        <v>0</v>
      </c>
      <c r="AP1612" s="99">
        <f>SUMIFS(通讯通路门店!$K:$K,通讯通路门店!$S:$S,$G1612)</f>
        <v>0</v>
      </c>
      <c r="AQ1612" s="83"/>
      <c r="AR1612" s="99">
        <f>SUMIFS(通讯通路门店!$T:$T,通讯通路门店!$S:$S,$G1612)</f>
        <v>0</v>
      </c>
      <c r="AS1612" s="99">
        <f>SUMIFS(通讯通路门店!$U:$U,通讯通路门店!$S:$S,$G1612)</f>
        <v>0</v>
      </c>
      <c r="AT1612" s="99">
        <f>SUMIFS(通讯通路门店!$V:$V,通讯通路门店!$S:$S,$G1612)</f>
        <v>0</v>
      </c>
      <c r="AU1612" s="99">
        <f>SUMIFS(通讯通路门店!$W:$W,通讯通路门店!$S:$S,$G1612)</f>
        <v>0</v>
      </c>
      <c r="AV1612" s="99">
        <f>SUMIFS(通讯通路门店!$Z:$Z,通讯通路门店!$S:$S,$G1612)</f>
        <v>0</v>
      </c>
      <c r="AW1612" s="99">
        <f>SUMIFS(通讯通路门店!$AB:$AB,通讯通路门店!$S:$S,$G1612)</f>
        <v>0</v>
      </c>
      <c r="AX1612" s="99">
        <f>SUMIFS(通讯通路门店!$X:$X,通讯通路门店!$S:$S,$G1612)</f>
        <v>0</v>
      </c>
      <c r="AY1612" s="99">
        <f>SUMIFS(通讯通路门店!$Y:$Y,通讯通路门店!$S:$S,$G1612)</f>
        <v>0</v>
      </c>
      <c r="AZ1612" s="99">
        <f>SUMIFS(通讯通路门店!$AA:$AA,通讯通路门店!$S:$S,$G1612)</f>
        <v>0</v>
      </c>
      <c r="BA1612" s="99">
        <f t="shared" si="128"/>
        <v>0</v>
      </c>
      <c r="BB1612" s="99">
        <f t="shared" si="129"/>
        <v>0</v>
      </c>
      <c r="BC1612" s="99">
        <f>SUMIFS(通讯通路门店!$W:$W,通讯通路门店!$S:$S,$G1612,通讯通路门店!$J:$J,"荣耀体验店")+SUMIFS(通讯通路门店!$W:$W,通讯通路门店!$S:$S,$G1612,通讯通路门店!$J:$J,"荣耀授权专卖店")</f>
        <v>0</v>
      </c>
      <c r="BD1612" s="99">
        <f>SUMIFS(通讯通路门店!$Z:$Z,通讯通路门店!$S:$S,$G1612,通讯通路门店!$J:$J,"VIVO体验店")</f>
        <v>0</v>
      </c>
      <c r="BE1612" s="99">
        <f>SUMIFS(通讯通路门店!$AB:$AB,通讯通路门店!$S:$S,$G1612,通讯通路门店!$J:$J,"OPPO体验店")</f>
        <v>0</v>
      </c>
      <c r="BF1612" s="99">
        <f>SUMIFS(通讯通路门店!$X:$X,通讯通路门店!$S:$S,$G1612,通讯通路门店!$J:$J,"华为授权体验店")+SUMIFS(通讯通路门店!$AA:$AA,通讯通路门店!$S:$S,$G1612,通讯通路门店!$J:$J,"华为堡垒店")</f>
        <v>0</v>
      </c>
      <c r="BG1612" s="99">
        <f>SUMIFS(通讯通路门店!$Y:$Y,通讯通路门店!$S:$S,$G1612,通讯通路门店!$J:$J,"小米体验店")</f>
        <v>0</v>
      </c>
      <c r="BH1612" s="99">
        <f>SUMIFS(通讯通路门店!$AA:$AA,通讯通路门店!$S:$S,$G1612,通讯通路门店!$J:$J,"苹果体验店")</f>
        <v>0</v>
      </c>
      <c r="BI1612" s="99">
        <f>SUMIFS(通讯通路门店!$K:$K,通讯通路门店!$S:$S,$G1612,通讯通路门店!$J:$J,"其他品牌专卖店")</f>
        <v>0</v>
      </c>
      <c r="BJ1612" s="99">
        <f>SUMIFS(通讯通路门店!$AC:$AC,通讯通路门店!$S:$S,$G1612)</f>
        <v>0</v>
      </c>
      <c r="BK1612" s="99">
        <f>SUMIFS(通讯通路门店!$AD:$AD,通讯通路门店!$S:$S,$G1612)</f>
        <v>0</v>
      </c>
      <c r="BL1612" s="99">
        <f>SUMIFS(通讯通路门店!$AE:$AE,通讯通路门店!$S:$S,$G1612)</f>
        <v>0</v>
      </c>
      <c r="BM1612" s="99">
        <f>SUMIFS(通讯通路门店!$AF:$AF,通讯通路门店!$S:$S,$G1612)</f>
        <v>0</v>
      </c>
      <c r="BN1612" s="99">
        <f>SUMIFS(通讯通路门店!$AG:$AG,通讯通路门店!$S:$S,$G1612)</f>
        <v>0</v>
      </c>
      <c r="BO1612" s="99">
        <f>SUMIFS(通讯通路门店!$AH:$AH,通讯通路门店!$S:$S,$G1612)</f>
        <v>0</v>
      </c>
      <c r="BP1612" s="99">
        <f>SUMIFS(通讯通路门店!$AI:$AI,通讯通路门店!$S:$S,$G1612)</f>
        <v>0</v>
      </c>
      <c r="BQ1612" s="83"/>
    </row>
    <row r="1613" spans="1:69">
      <c r="A1613" s="99" t="str">
        <f>IFERROR(_xlfn.XLOOKUP($G1613,通讯通路门店!$S$4:$S$993933,通讯通路门店!$A$4:$A$993933,0,0),"")</f>
        <v>海南省</v>
      </c>
      <c r="B1613" s="99" t="str">
        <f>IFERROR(_xlfn.XLOOKUP($G1613,通讯通路门店!$S$4:$S$993933,通讯通路门店!$B$4:$B$993933,0,0),"")</f>
        <v>乐东黎族自治县</v>
      </c>
      <c r="C1613" s="99" t="str">
        <f>IFERROR(_xlfn.XLOOKUP($G1613,通讯通路门店!$S$4:$S$993933,通讯通路门店!$C$4:$C$993933,0,0),"")</f>
        <v>乐东黎族自治县</v>
      </c>
      <c r="D1613" s="99" t="str">
        <f>IFERROR(_xlfn.XLOOKUP($G1613,通讯通路门店!$S$4:$S$993933,通讯通路门店!$D$4:$D$993933,0,0),"")</f>
        <v>万冲镇</v>
      </c>
      <c r="E1613" s="83"/>
      <c r="F1613" s="83"/>
      <c r="G1613" s="101"/>
      <c r="H1613" s="102">
        <f>IFERROR(_xlfn.XLOOKUP($G1613,通讯通路门店!$S$4:$S$993933,通讯通路门店!$R$4:$R$993933,0,0),"")</f>
        <v>0</v>
      </c>
      <c r="I1613" s="83"/>
      <c r="J1613" s="83"/>
      <c r="K1613" s="83"/>
      <c r="L1613" s="83"/>
      <c r="M1613" s="83"/>
      <c r="N1613" s="83"/>
      <c r="O1613" s="83"/>
      <c r="P1613" s="83"/>
      <c r="Q1613" s="83"/>
      <c r="R1613" s="83"/>
      <c r="S1613" s="83"/>
      <c r="T1613" s="83"/>
      <c r="U1613" s="99">
        <f>COUNTIF(通讯通路门店!$S:$S,$G1613)</f>
        <v>0</v>
      </c>
      <c r="V1613" s="99">
        <f>COUNTIFS(通讯通路门店!$S:$S,$G1613,通讯通路门店!$J:$J,"综合卖场")</f>
        <v>0</v>
      </c>
      <c r="W1613" s="99">
        <f>SUMIFS(通讯通路门店!$AJ:$AJ,通讯通路门店!$S:$S,通讯客户沙盘!$G1613)</f>
        <v>0</v>
      </c>
      <c r="X1613" s="99">
        <f t="shared" si="125"/>
        <v>0</v>
      </c>
      <c r="Y1613" s="99">
        <f>COUNTIFS(通讯通路门店!$S:$S,$G1613,通讯通路门店!$J:$J,"荣耀体验店")+COUNTIFS(通讯通路门店!$S:$S,$G1613,通讯通路门店!$J:$J,"荣耀授权专卖店")</f>
        <v>0</v>
      </c>
      <c r="Z1613" s="99">
        <f>COUNTIFS(通讯通路门店!$S:$S,$G1613,通讯通路门店!$J:$J,"VIVO体验店")</f>
        <v>0</v>
      </c>
      <c r="AA1613" s="99">
        <f>COUNTIFS(通讯通路门店!$S:$S,$G1613,通讯通路门店!$J:$J,"OPPO体验店")</f>
        <v>0</v>
      </c>
      <c r="AB1613" s="99">
        <f>COUNTIFS(通讯通路门店!$S:$S,$G1613,通讯通路门店!$J:$J,"华为授权体验店")+COUNTIFS(通讯通路门店!$S:$S,$G1613,通讯通路门店!$J:$J,"华为堡垒店")</f>
        <v>0</v>
      </c>
      <c r="AC1613" s="99">
        <f>COUNTIFS(通讯通路门店!$S:$S,$G1613,通讯通路门店!$J:$J,"小米体验店")</f>
        <v>0</v>
      </c>
      <c r="AD1613" s="99">
        <f>COUNTIFS(通讯通路门店!$S:$S,$G1613,通讯通路门店!$J:$J,"苹果体验店")</f>
        <v>0</v>
      </c>
      <c r="AE1613" s="99">
        <f>COUNTIFS(通讯通路门店!$S:$S,$G1613,通讯通路门店!$J:$J,"其他品牌专卖店")</f>
        <v>0</v>
      </c>
      <c r="AF1613" s="99">
        <f>SUMIFS(通讯通路门店!$BI:$BI,通讯通路门店!$S:$S,$G1613)</f>
        <v>0</v>
      </c>
      <c r="AG1613" s="99">
        <f>SUMIFS(通讯通路门店!$BH:$BH,通讯通路门店!$S:$S,$G1613)</f>
        <v>0</v>
      </c>
      <c r="AH1613" s="99">
        <f t="shared" si="126"/>
        <v>0</v>
      </c>
      <c r="AI1613" s="99">
        <f>SUMIFS(通讯通路门店!$BB:$BB,通讯通路门店!$S:$S,$G1613)</f>
        <v>0</v>
      </c>
      <c r="AJ1613" s="99">
        <f>SUMIFS(通讯通路门店!$BE:$BE,通讯通路门店!$S:$S,$G1613)</f>
        <v>0</v>
      </c>
      <c r="AK1613" s="99">
        <f>SUMIFS(通讯通路门店!$BG:$BG,通讯通路门店!$S:$S,$G1613)</f>
        <v>0</v>
      </c>
      <c r="AL1613" s="99">
        <f>SUMIFS(通讯通路门店!$BC:$BC,通讯通路门店!$S:$S,$G1613)</f>
        <v>0</v>
      </c>
      <c r="AM1613" s="99">
        <f>SUMIFS(通讯通路门店!$BD:$BD,通讯通路门店!$S:$S,$G1613)</f>
        <v>0</v>
      </c>
      <c r="AN1613" s="99">
        <f>SUMIFS(通讯通路门店!$BF:$BF,通讯通路门店!$S:$S,$G1613)</f>
        <v>0</v>
      </c>
      <c r="AO1613" s="99">
        <f t="shared" si="127"/>
        <v>0</v>
      </c>
      <c r="AP1613" s="99">
        <f>SUMIFS(通讯通路门店!$K:$K,通讯通路门店!$S:$S,$G1613)</f>
        <v>0</v>
      </c>
      <c r="AQ1613" s="83"/>
      <c r="AR1613" s="99">
        <f>SUMIFS(通讯通路门店!$T:$T,通讯通路门店!$S:$S,$G1613)</f>
        <v>0</v>
      </c>
      <c r="AS1613" s="99">
        <f>SUMIFS(通讯通路门店!$U:$U,通讯通路门店!$S:$S,$G1613)</f>
        <v>0</v>
      </c>
      <c r="AT1613" s="99">
        <f>SUMIFS(通讯通路门店!$V:$V,通讯通路门店!$S:$S,$G1613)</f>
        <v>0</v>
      </c>
      <c r="AU1613" s="99">
        <f>SUMIFS(通讯通路门店!$W:$W,通讯通路门店!$S:$S,$G1613)</f>
        <v>0</v>
      </c>
      <c r="AV1613" s="99">
        <f>SUMIFS(通讯通路门店!$Z:$Z,通讯通路门店!$S:$S,$G1613)</f>
        <v>0</v>
      </c>
      <c r="AW1613" s="99">
        <f>SUMIFS(通讯通路门店!$AB:$AB,通讯通路门店!$S:$S,$G1613)</f>
        <v>0</v>
      </c>
      <c r="AX1613" s="99">
        <f>SUMIFS(通讯通路门店!$X:$X,通讯通路门店!$S:$S,$G1613)</f>
        <v>0</v>
      </c>
      <c r="AY1613" s="99">
        <f>SUMIFS(通讯通路门店!$Y:$Y,通讯通路门店!$S:$S,$G1613)</f>
        <v>0</v>
      </c>
      <c r="AZ1613" s="99">
        <f>SUMIFS(通讯通路门店!$AA:$AA,通讯通路门店!$S:$S,$G1613)</f>
        <v>0</v>
      </c>
      <c r="BA1613" s="99">
        <f t="shared" si="128"/>
        <v>0</v>
      </c>
      <c r="BB1613" s="99">
        <f t="shared" si="129"/>
        <v>0</v>
      </c>
      <c r="BC1613" s="99">
        <f>SUMIFS(通讯通路门店!$W:$W,通讯通路门店!$S:$S,$G1613,通讯通路门店!$J:$J,"荣耀体验店")+SUMIFS(通讯通路门店!$W:$W,通讯通路门店!$S:$S,$G1613,通讯通路门店!$J:$J,"荣耀授权专卖店")</f>
        <v>0</v>
      </c>
      <c r="BD1613" s="99">
        <f>SUMIFS(通讯通路门店!$Z:$Z,通讯通路门店!$S:$S,$G1613,通讯通路门店!$J:$J,"VIVO体验店")</f>
        <v>0</v>
      </c>
      <c r="BE1613" s="99">
        <f>SUMIFS(通讯通路门店!$AB:$AB,通讯通路门店!$S:$S,$G1613,通讯通路门店!$J:$J,"OPPO体验店")</f>
        <v>0</v>
      </c>
      <c r="BF1613" s="99">
        <f>SUMIFS(通讯通路门店!$X:$X,通讯通路门店!$S:$S,$G1613,通讯通路门店!$J:$J,"华为授权体验店")+SUMIFS(通讯通路门店!$AA:$AA,通讯通路门店!$S:$S,$G1613,通讯通路门店!$J:$J,"华为堡垒店")</f>
        <v>0</v>
      </c>
      <c r="BG1613" s="99">
        <f>SUMIFS(通讯通路门店!$Y:$Y,通讯通路门店!$S:$S,$G1613,通讯通路门店!$J:$J,"小米体验店")</f>
        <v>0</v>
      </c>
      <c r="BH1613" s="99">
        <f>SUMIFS(通讯通路门店!$AA:$AA,通讯通路门店!$S:$S,$G1613,通讯通路门店!$J:$J,"苹果体验店")</f>
        <v>0</v>
      </c>
      <c r="BI1613" s="99">
        <f>SUMIFS(通讯通路门店!$K:$K,通讯通路门店!$S:$S,$G1613,通讯通路门店!$J:$J,"其他品牌专卖店")</f>
        <v>0</v>
      </c>
      <c r="BJ1613" s="99">
        <f>SUMIFS(通讯通路门店!$AC:$AC,通讯通路门店!$S:$S,$G1613)</f>
        <v>0</v>
      </c>
      <c r="BK1613" s="99">
        <f>SUMIFS(通讯通路门店!$AD:$AD,通讯通路门店!$S:$S,$G1613)</f>
        <v>0</v>
      </c>
      <c r="BL1613" s="99">
        <f>SUMIFS(通讯通路门店!$AE:$AE,通讯通路门店!$S:$S,$G1613)</f>
        <v>0</v>
      </c>
      <c r="BM1613" s="99">
        <f>SUMIFS(通讯通路门店!$AF:$AF,通讯通路门店!$S:$S,$G1613)</f>
        <v>0</v>
      </c>
      <c r="BN1613" s="99">
        <f>SUMIFS(通讯通路门店!$AG:$AG,通讯通路门店!$S:$S,$G1613)</f>
        <v>0</v>
      </c>
      <c r="BO1613" s="99">
        <f>SUMIFS(通讯通路门店!$AH:$AH,通讯通路门店!$S:$S,$G1613)</f>
        <v>0</v>
      </c>
      <c r="BP1613" s="99">
        <f>SUMIFS(通讯通路门店!$AI:$AI,通讯通路门店!$S:$S,$G1613)</f>
        <v>0</v>
      </c>
      <c r="BQ1613" s="83"/>
    </row>
    <row r="1614" spans="1:69">
      <c r="A1614" s="99" t="str">
        <f>IFERROR(_xlfn.XLOOKUP($G1614,通讯通路门店!$S$4:$S$993933,通讯通路门店!$A$4:$A$993933,0,0),"")</f>
        <v>海南省</v>
      </c>
      <c r="B1614" s="99" t="str">
        <f>IFERROR(_xlfn.XLOOKUP($G1614,通讯通路门店!$S$4:$S$993933,通讯通路门店!$B$4:$B$993933,0,0),"")</f>
        <v>乐东黎族自治县</v>
      </c>
      <c r="C1614" s="99" t="str">
        <f>IFERROR(_xlfn.XLOOKUP($G1614,通讯通路门店!$S$4:$S$993933,通讯通路门店!$C$4:$C$993933,0,0),"")</f>
        <v>乐东黎族自治县</v>
      </c>
      <c r="D1614" s="99" t="str">
        <f>IFERROR(_xlfn.XLOOKUP($G1614,通讯通路门店!$S$4:$S$993933,通讯通路门店!$D$4:$D$993933,0,0),"")</f>
        <v>万冲镇</v>
      </c>
      <c r="E1614" s="83"/>
      <c r="F1614" s="83"/>
      <c r="G1614" s="101"/>
      <c r="H1614" s="102">
        <f>IFERROR(_xlfn.XLOOKUP($G1614,通讯通路门店!$S$4:$S$993933,通讯通路门店!$R$4:$R$993933,0,0),"")</f>
        <v>0</v>
      </c>
      <c r="I1614" s="83"/>
      <c r="J1614" s="83"/>
      <c r="K1614" s="83"/>
      <c r="L1614" s="83"/>
      <c r="M1614" s="83"/>
      <c r="N1614" s="83"/>
      <c r="O1614" s="83"/>
      <c r="P1614" s="83"/>
      <c r="Q1614" s="83"/>
      <c r="R1614" s="83"/>
      <c r="S1614" s="83"/>
      <c r="T1614" s="83"/>
      <c r="U1614" s="99">
        <f>COUNTIF(通讯通路门店!$S:$S,$G1614)</f>
        <v>0</v>
      </c>
      <c r="V1614" s="99">
        <f>COUNTIFS(通讯通路门店!$S:$S,$G1614,通讯通路门店!$J:$J,"综合卖场")</f>
        <v>0</v>
      </c>
      <c r="W1614" s="99">
        <f>SUMIFS(通讯通路门店!$AJ:$AJ,通讯通路门店!$S:$S,通讯客户沙盘!$G1614)</f>
        <v>0</v>
      </c>
      <c r="X1614" s="99">
        <f t="shared" si="125"/>
        <v>0</v>
      </c>
      <c r="Y1614" s="99">
        <f>COUNTIFS(通讯通路门店!$S:$S,$G1614,通讯通路门店!$J:$J,"荣耀体验店")+COUNTIFS(通讯通路门店!$S:$S,$G1614,通讯通路门店!$J:$J,"荣耀授权专卖店")</f>
        <v>0</v>
      </c>
      <c r="Z1614" s="99">
        <f>COUNTIFS(通讯通路门店!$S:$S,$G1614,通讯通路门店!$J:$J,"VIVO体验店")</f>
        <v>0</v>
      </c>
      <c r="AA1614" s="99">
        <f>COUNTIFS(通讯通路门店!$S:$S,$G1614,通讯通路门店!$J:$J,"OPPO体验店")</f>
        <v>0</v>
      </c>
      <c r="AB1614" s="99">
        <f>COUNTIFS(通讯通路门店!$S:$S,$G1614,通讯通路门店!$J:$J,"华为授权体验店")+COUNTIFS(通讯通路门店!$S:$S,$G1614,通讯通路门店!$J:$J,"华为堡垒店")</f>
        <v>0</v>
      </c>
      <c r="AC1614" s="99">
        <f>COUNTIFS(通讯通路门店!$S:$S,$G1614,通讯通路门店!$J:$J,"小米体验店")</f>
        <v>0</v>
      </c>
      <c r="AD1614" s="99">
        <f>COUNTIFS(通讯通路门店!$S:$S,$G1614,通讯通路门店!$J:$J,"苹果体验店")</f>
        <v>0</v>
      </c>
      <c r="AE1614" s="99">
        <f>COUNTIFS(通讯通路门店!$S:$S,$G1614,通讯通路门店!$J:$J,"其他品牌专卖店")</f>
        <v>0</v>
      </c>
      <c r="AF1614" s="99">
        <f>SUMIFS(通讯通路门店!$BI:$BI,通讯通路门店!$S:$S,$G1614)</f>
        <v>0</v>
      </c>
      <c r="AG1614" s="99">
        <f>SUMIFS(通讯通路门店!$BH:$BH,通讯通路门店!$S:$S,$G1614)</f>
        <v>0</v>
      </c>
      <c r="AH1614" s="99">
        <f t="shared" si="126"/>
        <v>0</v>
      </c>
      <c r="AI1614" s="99">
        <f>SUMIFS(通讯通路门店!$BB:$BB,通讯通路门店!$S:$S,$G1614)</f>
        <v>0</v>
      </c>
      <c r="AJ1614" s="99">
        <f>SUMIFS(通讯通路门店!$BE:$BE,通讯通路门店!$S:$S,$G1614)</f>
        <v>0</v>
      </c>
      <c r="AK1614" s="99">
        <f>SUMIFS(通讯通路门店!$BG:$BG,通讯通路门店!$S:$S,$G1614)</f>
        <v>0</v>
      </c>
      <c r="AL1614" s="99">
        <f>SUMIFS(通讯通路门店!$BC:$BC,通讯通路门店!$S:$S,$G1614)</f>
        <v>0</v>
      </c>
      <c r="AM1614" s="99">
        <f>SUMIFS(通讯通路门店!$BD:$BD,通讯通路门店!$S:$S,$G1614)</f>
        <v>0</v>
      </c>
      <c r="AN1614" s="99">
        <f>SUMIFS(通讯通路门店!$BF:$BF,通讯通路门店!$S:$S,$G1614)</f>
        <v>0</v>
      </c>
      <c r="AO1614" s="99">
        <f t="shared" si="127"/>
        <v>0</v>
      </c>
      <c r="AP1614" s="99">
        <f>SUMIFS(通讯通路门店!$K:$K,通讯通路门店!$S:$S,$G1614)</f>
        <v>0</v>
      </c>
      <c r="AQ1614" s="83"/>
      <c r="AR1614" s="99">
        <f>SUMIFS(通讯通路门店!$T:$T,通讯通路门店!$S:$S,$G1614)</f>
        <v>0</v>
      </c>
      <c r="AS1614" s="99">
        <f>SUMIFS(通讯通路门店!$U:$U,通讯通路门店!$S:$S,$G1614)</f>
        <v>0</v>
      </c>
      <c r="AT1614" s="99">
        <f>SUMIFS(通讯通路门店!$V:$V,通讯通路门店!$S:$S,$G1614)</f>
        <v>0</v>
      </c>
      <c r="AU1614" s="99">
        <f>SUMIFS(通讯通路门店!$W:$W,通讯通路门店!$S:$S,$G1614)</f>
        <v>0</v>
      </c>
      <c r="AV1614" s="99">
        <f>SUMIFS(通讯通路门店!$Z:$Z,通讯通路门店!$S:$S,$G1614)</f>
        <v>0</v>
      </c>
      <c r="AW1614" s="99">
        <f>SUMIFS(通讯通路门店!$AB:$AB,通讯通路门店!$S:$S,$G1614)</f>
        <v>0</v>
      </c>
      <c r="AX1614" s="99">
        <f>SUMIFS(通讯通路门店!$X:$X,通讯通路门店!$S:$S,$G1614)</f>
        <v>0</v>
      </c>
      <c r="AY1614" s="99">
        <f>SUMIFS(通讯通路门店!$Y:$Y,通讯通路门店!$S:$S,$G1614)</f>
        <v>0</v>
      </c>
      <c r="AZ1614" s="99">
        <f>SUMIFS(通讯通路门店!$AA:$AA,通讯通路门店!$S:$S,$G1614)</f>
        <v>0</v>
      </c>
      <c r="BA1614" s="99">
        <f t="shared" si="128"/>
        <v>0</v>
      </c>
      <c r="BB1614" s="99">
        <f t="shared" si="129"/>
        <v>0</v>
      </c>
      <c r="BC1614" s="99">
        <f>SUMIFS(通讯通路门店!$W:$W,通讯通路门店!$S:$S,$G1614,通讯通路门店!$J:$J,"荣耀体验店")+SUMIFS(通讯通路门店!$W:$W,通讯通路门店!$S:$S,$G1614,通讯通路门店!$J:$J,"荣耀授权专卖店")</f>
        <v>0</v>
      </c>
      <c r="BD1614" s="99">
        <f>SUMIFS(通讯通路门店!$Z:$Z,通讯通路门店!$S:$S,$G1614,通讯通路门店!$J:$J,"VIVO体验店")</f>
        <v>0</v>
      </c>
      <c r="BE1614" s="99">
        <f>SUMIFS(通讯通路门店!$AB:$AB,通讯通路门店!$S:$S,$G1614,通讯通路门店!$J:$J,"OPPO体验店")</f>
        <v>0</v>
      </c>
      <c r="BF1614" s="99">
        <f>SUMIFS(通讯通路门店!$X:$X,通讯通路门店!$S:$S,$G1614,通讯通路门店!$J:$J,"华为授权体验店")+SUMIFS(通讯通路门店!$AA:$AA,通讯通路门店!$S:$S,$G1614,通讯通路门店!$J:$J,"华为堡垒店")</f>
        <v>0</v>
      </c>
      <c r="BG1614" s="99">
        <f>SUMIFS(通讯通路门店!$Y:$Y,通讯通路门店!$S:$S,$G1614,通讯通路门店!$J:$J,"小米体验店")</f>
        <v>0</v>
      </c>
      <c r="BH1614" s="99">
        <f>SUMIFS(通讯通路门店!$AA:$AA,通讯通路门店!$S:$S,$G1614,通讯通路门店!$J:$J,"苹果体验店")</f>
        <v>0</v>
      </c>
      <c r="BI1614" s="99">
        <f>SUMIFS(通讯通路门店!$K:$K,通讯通路门店!$S:$S,$G1614,通讯通路门店!$J:$J,"其他品牌专卖店")</f>
        <v>0</v>
      </c>
      <c r="BJ1614" s="99">
        <f>SUMIFS(通讯通路门店!$AC:$AC,通讯通路门店!$S:$S,$G1614)</f>
        <v>0</v>
      </c>
      <c r="BK1614" s="99">
        <f>SUMIFS(通讯通路门店!$AD:$AD,通讯通路门店!$S:$S,$G1614)</f>
        <v>0</v>
      </c>
      <c r="BL1614" s="99">
        <f>SUMIFS(通讯通路门店!$AE:$AE,通讯通路门店!$S:$S,$G1614)</f>
        <v>0</v>
      </c>
      <c r="BM1614" s="99">
        <f>SUMIFS(通讯通路门店!$AF:$AF,通讯通路门店!$S:$S,$G1614)</f>
        <v>0</v>
      </c>
      <c r="BN1614" s="99">
        <f>SUMIFS(通讯通路门店!$AG:$AG,通讯通路门店!$S:$S,$G1614)</f>
        <v>0</v>
      </c>
      <c r="BO1614" s="99">
        <f>SUMIFS(通讯通路门店!$AH:$AH,通讯通路门店!$S:$S,$G1614)</f>
        <v>0</v>
      </c>
      <c r="BP1614" s="99">
        <f>SUMIFS(通讯通路门店!$AI:$AI,通讯通路门店!$S:$S,$G1614)</f>
        <v>0</v>
      </c>
      <c r="BQ1614" s="83"/>
    </row>
    <row r="1615" spans="1:69">
      <c r="A1615" s="99" t="str">
        <f>IFERROR(_xlfn.XLOOKUP($G1615,通讯通路门店!$S$4:$S$993933,通讯通路门店!$A$4:$A$993933,0,0),"")</f>
        <v>海南省</v>
      </c>
      <c r="B1615" s="99" t="str">
        <f>IFERROR(_xlfn.XLOOKUP($G1615,通讯通路门店!$S$4:$S$993933,通讯通路门店!$B$4:$B$993933,0,0),"")</f>
        <v>乐东黎族自治县</v>
      </c>
      <c r="C1615" s="99" t="str">
        <f>IFERROR(_xlfn.XLOOKUP($G1615,通讯通路门店!$S$4:$S$993933,通讯通路门店!$C$4:$C$993933,0,0),"")</f>
        <v>乐东黎族自治县</v>
      </c>
      <c r="D1615" s="99" t="str">
        <f>IFERROR(_xlfn.XLOOKUP($G1615,通讯通路门店!$S$4:$S$993933,通讯通路门店!$D$4:$D$993933,0,0),"")</f>
        <v>万冲镇</v>
      </c>
      <c r="E1615" s="83"/>
      <c r="F1615" s="83"/>
      <c r="G1615" s="101"/>
      <c r="H1615" s="102">
        <f>IFERROR(_xlfn.XLOOKUP($G1615,通讯通路门店!$S$4:$S$993933,通讯通路门店!$R$4:$R$993933,0,0),"")</f>
        <v>0</v>
      </c>
      <c r="I1615" s="83"/>
      <c r="J1615" s="83"/>
      <c r="K1615" s="83"/>
      <c r="L1615" s="83"/>
      <c r="M1615" s="83"/>
      <c r="N1615" s="83"/>
      <c r="O1615" s="83"/>
      <c r="P1615" s="83"/>
      <c r="Q1615" s="83"/>
      <c r="R1615" s="83"/>
      <c r="S1615" s="83"/>
      <c r="T1615" s="83"/>
      <c r="U1615" s="99">
        <f>COUNTIF(通讯通路门店!$S:$S,$G1615)</f>
        <v>0</v>
      </c>
      <c r="V1615" s="99">
        <f>COUNTIFS(通讯通路门店!$S:$S,$G1615,通讯通路门店!$J:$J,"综合卖场")</f>
        <v>0</v>
      </c>
      <c r="W1615" s="99">
        <f>SUMIFS(通讯通路门店!$AJ:$AJ,通讯通路门店!$S:$S,通讯客户沙盘!$G1615)</f>
        <v>0</v>
      </c>
      <c r="X1615" s="99">
        <f t="shared" si="125"/>
        <v>0</v>
      </c>
      <c r="Y1615" s="99">
        <f>COUNTIFS(通讯通路门店!$S:$S,$G1615,通讯通路门店!$J:$J,"荣耀体验店")+COUNTIFS(通讯通路门店!$S:$S,$G1615,通讯通路门店!$J:$J,"荣耀授权专卖店")</f>
        <v>0</v>
      </c>
      <c r="Z1615" s="99">
        <f>COUNTIFS(通讯通路门店!$S:$S,$G1615,通讯通路门店!$J:$J,"VIVO体验店")</f>
        <v>0</v>
      </c>
      <c r="AA1615" s="99">
        <f>COUNTIFS(通讯通路门店!$S:$S,$G1615,通讯通路门店!$J:$J,"OPPO体验店")</f>
        <v>0</v>
      </c>
      <c r="AB1615" s="99">
        <f>COUNTIFS(通讯通路门店!$S:$S,$G1615,通讯通路门店!$J:$J,"华为授权体验店")+COUNTIFS(通讯通路门店!$S:$S,$G1615,通讯通路门店!$J:$J,"华为堡垒店")</f>
        <v>0</v>
      </c>
      <c r="AC1615" s="99">
        <f>COUNTIFS(通讯通路门店!$S:$S,$G1615,通讯通路门店!$J:$J,"小米体验店")</f>
        <v>0</v>
      </c>
      <c r="AD1615" s="99">
        <f>COUNTIFS(通讯通路门店!$S:$S,$G1615,通讯通路门店!$J:$J,"苹果体验店")</f>
        <v>0</v>
      </c>
      <c r="AE1615" s="99">
        <f>COUNTIFS(通讯通路门店!$S:$S,$G1615,通讯通路门店!$J:$J,"其他品牌专卖店")</f>
        <v>0</v>
      </c>
      <c r="AF1615" s="99">
        <f>SUMIFS(通讯通路门店!$BI:$BI,通讯通路门店!$S:$S,$G1615)</f>
        <v>0</v>
      </c>
      <c r="AG1615" s="99">
        <f>SUMIFS(通讯通路门店!$BH:$BH,通讯通路门店!$S:$S,$G1615)</f>
        <v>0</v>
      </c>
      <c r="AH1615" s="99">
        <f t="shared" si="126"/>
        <v>0</v>
      </c>
      <c r="AI1615" s="99">
        <f>SUMIFS(通讯通路门店!$BB:$BB,通讯通路门店!$S:$S,$G1615)</f>
        <v>0</v>
      </c>
      <c r="AJ1615" s="99">
        <f>SUMIFS(通讯通路门店!$BE:$BE,通讯通路门店!$S:$S,$G1615)</f>
        <v>0</v>
      </c>
      <c r="AK1615" s="99">
        <f>SUMIFS(通讯通路门店!$BG:$BG,通讯通路门店!$S:$S,$G1615)</f>
        <v>0</v>
      </c>
      <c r="AL1615" s="99">
        <f>SUMIFS(通讯通路门店!$BC:$BC,通讯通路门店!$S:$S,$G1615)</f>
        <v>0</v>
      </c>
      <c r="AM1615" s="99">
        <f>SUMIFS(通讯通路门店!$BD:$BD,通讯通路门店!$S:$S,$G1615)</f>
        <v>0</v>
      </c>
      <c r="AN1615" s="99">
        <f>SUMIFS(通讯通路门店!$BF:$BF,通讯通路门店!$S:$S,$G1615)</f>
        <v>0</v>
      </c>
      <c r="AO1615" s="99">
        <f t="shared" si="127"/>
        <v>0</v>
      </c>
      <c r="AP1615" s="99">
        <f>SUMIFS(通讯通路门店!$K:$K,通讯通路门店!$S:$S,$G1615)</f>
        <v>0</v>
      </c>
      <c r="AQ1615" s="83"/>
      <c r="AR1615" s="99">
        <f>SUMIFS(通讯通路门店!$T:$T,通讯通路门店!$S:$S,$G1615)</f>
        <v>0</v>
      </c>
      <c r="AS1615" s="99">
        <f>SUMIFS(通讯通路门店!$U:$U,通讯通路门店!$S:$S,$G1615)</f>
        <v>0</v>
      </c>
      <c r="AT1615" s="99">
        <f>SUMIFS(通讯通路门店!$V:$V,通讯通路门店!$S:$S,$G1615)</f>
        <v>0</v>
      </c>
      <c r="AU1615" s="99">
        <f>SUMIFS(通讯通路门店!$W:$W,通讯通路门店!$S:$S,$G1615)</f>
        <v>0</v>
      </c>
      <c r="AV1615" s="99">
        <f>SUMIFS(通讯通路门店!$Z:$Z,通讯通路门店!$S:$S,$G1615)</f>
        <v>0</v>
      </c>
      <c r="AW1615" s="99">
        <f>SUMIFS(通讯通路门店!$AB:$AB,通讯通路门店!$S:$S,$G1615)</f>
        <v>0</v>
      </c>
      <c r="AX1615" s="99">
        <f>SUMIFS(通讯通路门店!$X:$X,通讯通路门店!$S:$S,$G1615)</f>
        <v>0</v>
      </c>
      <c r="AY1615" s="99">
        <f>SUMIFS(通讯通路门店!$Y:$Y,通讯通路门店!$S:$S,$G1615)</f>
        <v>0</v>
      </c>
      <c r="AZ1615" s="99">
        <f>SUMIFS(通讯通路门店!$AA:$AA,通讯通路门店!$S:$S,$G1615)</f>
        <v>0</v>
      </c>
      <c r="BA1615" s="99">
        <f t="shared" si="128"/>
        <v>0</v>
      </c>
      <c r="BB1615" s="99">
        <f t="shared" si="129"/>
        <v>0</v>
      </c>
      <c r="BC1615" s="99">
        <f>SUMIFS(通讯通路门店!$W:$W,通讯通路门店!$S:$S,$G1615,通讯通路门店!$J:$J,"荣耀体验店")+SUMIFS(通讯通路门店!$W:$W,通讯通路门店!$S:$S,$G1615,通讯通路门店!$J:$J,"荣耀授权专卖店")</f>
        <v>0</v>
      </c>
      <c r="BD1615" s="99">
        <f>SUMIFS(通讯通路门店!$Z:$Z,通讯通路门店!$S:$S,$G1615,通讯通路门店!$J:$J,"VIVO体验店")</f>
        <v>0</v>
      </c>
      <c r="BE1615" s="99">
        <f>SUMIFS(通讯通路门店!$AB:$AB,通讯通路门店!$S:$S,$G1615,通讯通路门店!$J:$J,"OPPO体验店")</f>
        <v>0</v>
      </c>
      <c r="BF1615" s="99">
        <f>SUMIFS(通讯通路门店!$X:$X,通讯通路门店!$S:$S,$G1615,通讯通路门店!$J:$J,"华为授权体验店")+SUMIFS(通讯通路门店!$AA:$AA,通讯通路门店!$S:$S,$G1615,通讯通路门店!$J:$J,"华为堡垒店")</f>
        <v>0</v>
      </c>
      <c r="BG1615" s="99">
        <f>SUMIFS(通讯通路门店!$Y:$Y,通讯通路门店!$S:$S,$G1615,通讯通路门店!$J:$J,"小米体验店")</f>
        <v>0</v>
      </c>
      <c r="BH1615" s="99">
        <f>SUMIFS(通讯通路门店!$AA:$AA,通讯通路门店!$S:$S,$G1615,通讯通路门店!$J:$J,"苹果体验店")</f>
        <v>0</v>
      </c>
      <c r="BI1615" s="99">
        <f>SUMIFS(通讯通路门店!$K:$K,通讯通路门店!$S:$S,$G1615,通讯通路门店!$J:$J,"其他品牌专卖店")</f>
        <v>0</v>
      </c>
      <c r="BJ1615" s="99">
        <f>SUMIFS(通讯通路门店!$AC:$AC,通讯通路门店!$S:$S,$G1615)</f>
        <v>0</v>
      </c>
      <c r="BK1615" s="99">
        <f>SUMIFS(通讯通路门店!$AD:$AD,通讯通路门店!$S:$S,$G1615)</f>
        <v>0</v>
      </c>
      <c r="BL1615" s="99">
        <f>SUMIFS(通讯通路门店!$AE:$AE,通讯通路门店!$S:$S,$G1615)</f>
        <v>0</v>
      </c>
      <c r="BM1615" s="99">
        <f>SUMIFS(通讯通路门店!$AF:$AF,通讯通路门店!$S:$S,$G1615)</f>
        <v>0</v>
      </c>
      <c r="BN1615" s="99">
        <f>SUMIFS(通讯通路门店!$AG:$AG,通讯通路门店!$S:$S,$G1615)</f>
        <v>0</v>
      </c>
      <c r="BO1615" s="99">
        <f>SUMIFS(通讯通路门店!$AH:$AH,通讯通路门店!$S:$S,$G1615)</f>
        <v>0</v>
      </c>
      <c r="BP1615" s="99">
        <f>SUMIFS(通讯通路门店!$AI:$AI,通讯通路门店!$S:$S,$G1615)</f>
        <v>0</v>
      </c>
      <c r="BQ1615" s="83"/>
    </row>
    <row r="1616" spans="1:69">
      <c r="A1616" s="99" t="str">
        <f>IFERROR(_xlfn.XLOOKUP($G1616,通讯通路门店!$S$4:$S$993933,通讯通路门店!$A$4:$A$993933,0,0),"")</f>
        <v>海南省</v>
      </c>
      <c r="B1616" s="99" t="str">
        <f>IFERROR(_xlfn.XLOOKUP($G1616,通讯通路门店!$S$4:$S$993933,通讯通路门店!$B$4:$B$993933,0,0),"")</f>
        <v>乐东黎族自治县</v>
      </c>
      <c r="C1616" s="99" t="str">
        <f>IFERROR(_xlfn.XLOOKUP($G1616,通讯通路门店!$S$4:$S$993933,通讯通路门店!$C$4:$C$993933,0,0),"")</f>
        <v>乐东黎族自治县</v>
      </c>
      <c r="D1616" s="99" t="str">
        <f>IFERROR(_xlfn.XLOOKUP($G1616,通讯通路门店!$S$4:$S$993933,通讯通路门店!$D$4:$D$993933,0,0),"")</f>
        <v>万冲镇</v>
      </c>
      <c r="E1616" s="83"/>
      <c r="F1616" s="83"/>
      <c r="G1616" s="101"/>
      <c r="H1616" s="102">
        <f>IFERROR(_xlfn.XLOOKUP($G1616,通讯通路门店!$S$4:$S$993933,通讯通路门店!$R$4:$R$993933,0,0),"")</f>
        <v>0</v>
      </c>
      <c r="I1616" s="83"/>
      <c r="J1616" s="83"/>
      <c r="K1616" s="83"/>
      <c r="L1616" s="83"/>
      <c r="M1616" s="83"/>
      <c r="N1616" s="83"/>
      <c r="O1616" s="83"/>
      <c r="P1616" s="83"/>
      <c r="Q1616" s="83"/>
      <c r="R1616" s="83"/>
      <c r="S1616" s="83"/>
      <c r="T1616" s="83"/>
      <c r="U1616" s="99">
        <f>COUNTIF(通讯通路门店!$S:$S,$G1616)</f>
        <v>0</v>
      </c>
      <c r="V1616" s="99">
        <f>COUNTIFS(通讯通路门店!$S:$S,$G1616,通讯通路门店!$J:$J,"综合卖场")</f>
        <v>0</v>
      </c>
      <c r="W1616" s="99">
        <f>SUMIFS(通讯通路门店!$AJ:$AJ,通讯通路门店!$S:$S,通讯客户沙盘!$G1616)</f>
        <v>0</v>
      </c>
      <c r="X1616" s="99">
        <f t="shared" si="125"/>
        <v>0</v>
      </c>
      <c r="Y1616" s="99">
        <f>COUNTIFS(通讯通路门店!$S:$S,$G1616,通讯通路门店!$J:$J,"荣耀体验店")+COUNTIFS(通讯通路门店!$S:$S,$G1616,通讯通路门店!$J:$J,"荣耀授权专卖店")</f>
        <v>0</v>
      </c>
      <c r="Z1616" s="99">
        <f>COUNTIFS(通讯通路门店!$S:$S,$G1616,通讯通路门店!$J:$J,"VIVO体验店")</f>
        <v>0</v>
      </c>
      <c r="AA1616" s="99">
        <f>COUNTIFS(通讯通路门店!$S:$S,$G1616,通讯通路门店!$J:$J,"OPPO体验店")</f>
        <v>0</v>
      </c>
      <c r="AB1616" s="99">
        <f>COUNTIFS(通讯通路门店!$S:$S,$G1616,通讯通路门店!$J:$J,"华为授权体验店")+COUNTIFS(通讯通路门店!$S:$S,$G1616,通讯通路门店!$J:$J,"华为堡垒店")</f>
        <v>0</v>
      </c>
      <c r="AC1616" s="99">
        <f>COUNTIFS(通讯通路门店!$S:$S,$G1616,通讯通路门店!$J:$J,"小米体验店")</f>
        <v>0</v>
      </c>
      <c r="AD1616" s="99">
        <f>COUNTIFS(通讯通路门店!$S:$S,$G1616,通讯通路门店!$J:$J,"苹果体验店")</f>
        <v>0</v>
      </c>
      <c r="AE1616" s="99">
        <f>COUNTIFS(通讯通路门店!$S:$S,$G1616,通讯通路门店!$J:$J,"其他品牌专卖店")</f>
        <v>0</v>
      </c>
      <c r="AF1616" s="99">
        <f>SUMIFS(通讯通路门店!$BI:$BI,通讯通路门店!$S:$S,$G1616)</f>
        <v>0</v>
      </c>
      <c r="AG1616" s="99">
        <f>SUMIFS(通讯通路门店!$BH:$BH,通讯通路门店!$S:$S,$G1616)</f>
        <v>0</v>
      </c>
      <c r="AH1616" s="99">
        <f t="shared" si="126"/>
        <v>0</v>
      </c>
      <c r="AI1616" s="99">
        <f>SUMIFS(通讯通路门店!$BB:$BB,通讯通路门店!$S:$S,$G1616)</f>
        <v>0</v>
      </c>
      <c r="AJ1616" s="99">
        <f>SUMIFS(通讯通路门店!$BE:$BE,通讯通路门店!$S:$S,$G1616)</f>
        <v>0</v>
      </c>
      <c r="AK1616" s="99">
        <f>SUMIFS(通讯通路门店!$BG:$BG,通讯通路门店!$S:$S,$G1616)</f>
        <v>0</v>
      </c>
      <c r="AL1616" s="99">
        <f>SUMIFS(通讯通路门店!$BC:$BC,通讯通路门店!$S:$S,$G1616)</f>
        <v>0</v>
      </c>
      <c r="AM1616" s="99">
        <f>SUMIFS(通讯通路门店!$BD:$BD,通讯通路门店!$S:$S,$G1616)</f>
        <v>0</v>
      </c>
      <c r="AN1616" s="99">
        <f>SUMIFS(通讯通路门店!$BF:$BF,通讯通路门店!$S:$S,$G1616)</f>
        <v>0</v>
      </c>
      <c r="AO1616" s="99">
        <f t="shared" si="127"/>
        <v>0</v>
      </c>
      <c r="AP1616" s="99">
        <f>SUMIFS(通讯通路门店!$K:$K,通讯通路门店!$S:$S,$G1616)</f>
        <v>0</v>
      </c>
      <c r="AQ1616" s="83"/>
      <c r="AR1616" s="99">
        <f>SUMIFS(通讯通路门店!$T:$T,通讯通路门店!$S:$S,$G1616)</f>
        <v>0</v>
      </c>
      <c r="AS1616" s="99">
        <f>SUMIFS(通讯通路门店!$U:$U,通讯通路门店!$S:$S,$G1616)</f>
        <v>0</v>
      </c>
      <c r="AT1616" s="99">
        <f>SUMIFS(通讯通路门店!$V:$V,通讯通路门店!$S:$S,$G1616)</f>
        <v>0</v>
      </c>
      <c r="AU1616" s="99">
        <f>SUMIFS(通讯通路门店!$W:$W,通讯通路门店!$S:$S,$G1616)</f>
        <v>0</v>
      </c>
      <c r="AV1616" s="99">
        <f>SUMIFS(通讯通路门店!$Z:$Z,通讯通路门店!$S:$S,$G1616)</f>
        <v>0</v>
      </c>
      <c r="AW1616" s="99">
        <f>SUMIFS(通讯通路门店!$AB:$AB,通讯通路门店!$S:$S,$G1616)</f>
        <v>0</v>
      </c>
      <c r="AX1616" s="99">
        <f>SUMIFS(通讯通路门店!$X:$X,通讯通路门店!$S:$S,$G1616)</f>
        <v>0</v>
      </c>
      <c r="AY1616" s="99">
        <f>SUMIFS(通讯通路门店!$Y:$Y,通讯通路门店!$S:$S,$G1616)</f>
        <v>0</v>
      </c>
      <c r="AZ1616" s="99">
        <f>SUMIFS(通讯通路门店!$AA:$AA,通讯通路门店!$S:$S,$G1616)</f>
        <v>0</v>
      </c>
      <c r="BA1616" s="99">
        <f t="shared" si="128"/>
        <v>0</v>
      </c>
      <c r="BB1616" s="99">
        <f t="shared" si="129"/>
        <v>0</v>
      </c>
      <c r="BC1616" s="99">
        <f>SUMIFS(通讯通路门店!$W:$W,通讯通路门店!$S:$S,$G1616,通讯通路门店!$J:$J,"荣耀体验店")+SUMIFS(通讯通路门店!$W:$W,通讯通路门店!$S:$S,$G1616,通讯通路门店!$J:$J,"荣耀授权专卖店")</f>
        <v>0</v>
      </c>
      <c r="BD1616" s="99">
        <f>SUMIFS(通讯通路门店!$Z:$Z,通讯通路门店!$S:$S,$G1616,通讯通路门店!$J:$J,"VIVO体验店")</f>
        <v>0</v>
      </c>
      <c r="BE1616" s="99">
        <f>SUMIFS(通讯通路门店!$AB:$AB,通讯通路门店!$S:$S,$G1616,通讯通路门店!$J:$J,"OPPO体验店")</f>
        <v>0</v>
      </c>
      <c r="BF1616" s="99">
        <f>SUMIFS(通讯通路门店!$X:$X,通讯通路门店!$S:$S,$G1616,通讯通路门店!$J:$J,"华为授权体验店")+SUMIFS(通讯通路门店!$AA:$AA,通讯通路门店!$S:$S,$G1616,通讯通路门店!$J:$J,"华为堡垒店")</f>
        <v>0</v>
      </c>
      <c r="BG1616" s="99">
        <f>SUMIFS(通讯通路门店!$Y:$Y,通讯通路门店!$S:$S,$G1616,通讯通路门店!$J:$J,"小米体验店")</f>
        <v>0</v>
      </c>
      <c r="BH1616" s="99">
        <f>SUMIFS(通讯通路门店!$AA:$AA,通讯通路门店!$S:$S,$G1616,通讯通路门店!$J:$J,"苹果体验店")</f>
        <v>0</v>
      </c>
      <c r="BI1616" s="99">
        <f>SUMIFS(通讯通路门店!$K:$K,通讯通路门店!$S:$S,$G1616,通讯通路门店!$J:$J,"其他品牌专卖店")</f>
        <v>0</v>
      </c>
      <c r="BJ1616" s="99">
        <f>SUMIFS(通讯通路门店!$AC:$AC,通讯通路门店!$S:$S,$G1616)</f>
        <v>0</v>
      </c>
      <c r="BK1616" s="99">
        <f>SUMIFS(通讯通路门店!$AD:$AD,通讯通路门店!$S:$S,$G1616)</f>
        <v>0</v>
      </c>
      <c r="BL1616" s="99">
        <f>SUMIFS(通讯通路门店!$AE:$AE,通讯通路门店!$S:$S,$G1616)</f>
        <v>0</v>
      </c>
      <c r="BM1616" s="99">
        <f>SUMIFS(通讯通路门店!$AF:$AF,通讯通路门店!$S:$S,$G1616)</f>
        <v>0</v>
      </c>
      <c r="BN1616" s="99">
        <f>SUMIFS(通讯通路门店!$AG:$AG,通讯通路门店!$S:$S,$G1616)</f>
        <v>0</v>
      </c>
      <c r="BO1616" s="99">
        <f>SUMIFS(通讯通路门店!$AH:$AH,通讯通路门店!$S:$S,$G1616)</f>
        <v>0</v>
      </c>
      <c r="BP1616" s="99">
        <f>SUMIFS(通讯通路门店!$AI:$AI,通讯通路门店!$S:$S,$G1616)</f>
        <v>0</v>
      </c>
      <c r="BQ1616" s="83"/>
    </row>
    <row r="1617" spans="1:69">
      <c r="A1617" s="99" t="str">
        <f>IFERROR(_xlfn.XLOOKUP($G1617,通讯通路门店!$S$4:$S$993933,通讯通路门店!$A$4:$A$993933,0,0),"")</f>
        <v>海南省</v>
      </c>
      <c r="B1617" s="99" t="str">
        <f>IFERROR(_xlfn.XLOOKUP($G1617,通讯通路门店!$S$4:$S$993933,通讯通路门店!$B$4:$B$993933,0,0),"")</f>
        <v>乐东黎族自治县</v>
      </c>
      <c r="C1617" s="99" t="str">
        <f>IFERROR(_xlfn.XLOOKUP($G1617,通讯通路门店!$S$4:$S$993933,通讯通路门店!$C$4:$C$993933,0,0),"")</f>
        <v>乐东黎族自治县</v>
      </c>
      <c r="D1617" s="99" t="str">
        <f>IFERROR(_xlfn.XLOOKUP($G1617,通讯通路门店!$S$4:$S$993933,通讯通路门店!$D$4:$D$993933,0,0),"")</f>
        <v>万冲镇</v>
      </c>
      <c r="E1617" s="83"/>
      <c r="F1617" s="83"/>
      <c r="G1617" s="101"/>
      <c r="H1617" s="102">
        <f>IFERROR(_xlfn.XLOOKUP($G1617,通讯通路门店!$S$4:$S$993933,通讯通路门店!$R$4:$R$993933,0,0),"")</f>
        <v>0</v>
      </c>
      <c r="I1617" s="83"/>
      <c r="J1617" s="83"/>
      <c r="K1617" s="83"/>
      <c r="L1617" s="83"/>
      <c r="M1617" s="83"/>
      <c r="N1617" s="83"/>
      <c r="O1617" s="83"/>
      <c r="P1617" s="83"/>
      <c r="Q1617" s="83"/>
      <c r="R1617" s="83"/>
      <c r="S1617" s="83"/>
      <c r="T1617" s="83"/>
      <c r="U1617" s="99">
        <f>COUNTIF(通讯通路门店!$S:$S,$G1617)</f>
        <v>0</v>
      </c>
      <c r="V1617" s="99">
        <f>COUNTIFS(通讯通路门店!$S:$S,$G1617,通讯通路门店!$J:$J,"综合卖场")</f>
        <v>0</v>
      </c>
      <c r="W1617" s="99">
        <f>SUMIFS(通讯通路门店!$AJ:$AJ,通讯通路门店!$S:$S,通讯客户沙盘!$G1617)</f>
        <v>0</v>
      </c>
      <c r="X1617" s="99">
        <f t="shared" si="125"/>
        <v>0</v>
      </c>
      <c r="Y1617" s="99">
        <f>COUNTIFS(通讯通路门店!$S:$S,$G1617,通讯通路门店!$J:$J,"荣耀体验店")+COUNTIFS(通讯通路门店!$S:$S,$G1617,通讯通路门店!$J:$J,"荣耀授权专卖店")</f>
        <v>0</v>
      </c>
      <c r="Z1617" s="99">
        <f>COUNTIFS(通讯通路门店!$S:$S,$G1617,通讯通路门店!$J:$J,"VIVO体验店")</f>
        <v>0</v>
      </c>
      <c r="AA1617" s="99">
        <f>COUNTIFS(通讯通路门店!$S:$S,$G1617,通讯通路门店!$J:$J,"OPPO体验店")</f>
        <v>0</v>
      </c>
      <c r="AB1617" s="99">
        <f>COUNTIFS(通讯通路门店!$S:$S,$G1617,通讯通路门店!$J:$J,"华为授权体验店")+COUNTIFS(通讯通路门店!$S:$S,$G1617,通讯通路门店!$J:$J,"华为堡垒店")</f>
        <v>0</v>
      </c>
      <c r="AC1617" s="99">
        <f>COUNTIFS(通讯通路门店!$S:$S,$G1617,通讯通路门店!$J:$J,"小米体验店")</f>
        <v>0</v>
      </c>
      <c r="AD1617" s="99">
        <f>COUNTIFS(通讯通路门店!$S:$S,$G1617,通讯通路门店!$J:$J,"苹果体验店")</f>
        <v>0</v>
      </c>
      <c r="AE1617" s="99">
        <f>COUNTIFS(通讯通路门店!$S:$S,$G1617,通讯通路门店!$J:$J,"其他品牌专卖店")</f>
        <v>0</v>
      </c>
      <c r="AF1617" s="99">
        <f>SUMIFS(通讯通路门店!$BI:$BI,通讯通路门店!$S:$S,$G1617)</f>
        <v>0</v>
      </c>
      <c r="AG1617" s="99">
        <f>SUMIFS(通讯通路门店!$BH:$BH,通讯通路门店!$S:$S,$G1617)</f>
        <v>0</v>
      </c>
      <c r="AH1617" s="99">
        <f t="shared" si="126"/>
        <v>0</v>
      </c>
      <c r="AI1617" s="99">
        <f>SUMIFS(通讯通路门店!$BB:$BB,通讯通路门店!$S:$S,$G1617)</f>
        <v>0</v>
      </c>
      <c r="AJ1617" s="99">
        <f>SUMIFS(通讯通路门店!$BE:$BE,通讯通路门店!$S:$S,$G1617)</f>
        <v>0</v>
      </c>
      <c r="AK1617" s="99">
        <f>SUMIFS(通讯通路门店!$BG:$BG,通讯通路门店!$S:$S,$G1617)</f>
        <v>0</v>
      </c>
      <c r="AL1617" s="99">
        <f>SUMIFS(通讯通路门店!$BC:$BC,通讯通路门店!$S:$S,$G1617)</f>
        <v>0</v>
      </c>
      <c r="AM1617" s="99">
        <f>SUMIFS(通讯通路门店!$BD:$BD,通讯通路门店!$S:$S,$G1617)</f>
        <v>0</v>
      </c>
      <c r="AN1617" s="99">
        <f>SUMIFS(通讯通路门店!$BF:$BF,通讯通路门店!$S:$S,$G1617)</f>
        <v>0</v>
      </c>
      <c r="AO1617" s="99">
        <f t="shared" si="127"/>
        <v>0</v>
      </c>
      <c r="AP1617" s="99">
        <f>SUMIFS(通讯通路门店!$K:$K,通讯通路门店!$S:$S,$G1617)</f>
        <v>0</v>
      </c>
      <c r="AQ1617" s="83"/>
      <c r="AR1617" s="99">
        <f>SUMIFS(通讯通路门店!$T:$T,通讯通路门店!$S:$S,$G1617)</f>
        <v>0</v>
      </c>
      <c r="AS1617" s="99">
        <f>SUMIFS(通讯通路门店!$U:$U,通讯通路门店!$S:$S,$G1617)</f>
        <v>0</v>
      </c>
      <c r="AT1617" s="99">
        <f>SUMIFS(通讯通路门店!$V:$V,通讯通路门店!$S:$S,$G1617)</f>
        <v>0</v>
      </c>
      <c r="AU1617" s="99">
        <f>SUMIFS(通讯通路门店!$W:$W,通讯通路门店!$S:$S,$G1617)</f>
        <v>0</v>
      </c>
      <c r="AV1617" s="99">
        <f>SUMIFS(通讯通路门店!$Z:$Z,通讯通路门店!$S:$S,$G1617)</f>
        <v>0</v>
      </c>
      <c r="AW1617" s="99">
        <f>SUMIFS(通讯通路门店!$AB:$AB,通讯通路门店!$S:$S,$G1617)</f>
        <v>0</v>
      </c>
      <c r="AX1617" s="99">
        <f>SUMIFS(通讯通路门店!$X:$X,通讯通路门店!$S:$S,$G1617)</f>
        <v>0</v>
      </c>
      <c r="AY1617" s="99">
        <f>SUMIFS(通讯通路门店!$Y:$Y,通讯通路门店!$S:$S,$G1617)</f>
        <v>0</v>
      </c>
      <c r="AZ1617" s="99">
        <f>SUMIFS(通讯通路门店!$AA:$AA,通讯通路门店!$S:$S,$G1617)</f>
        <v>0</v>
      </c>
      <c r="BA1617" s="99">
        <f t="shared" si="128"/>
        <v>0</v>
      </c>
      <c r="BB1617" s="99">
        <f t="shared" si="129"/>
        <v>0</v>
      </c>
      <c r="BC1617" s="99">
        <f>SUMIFS(通讯通路门店!$W:$W,通讯通路门店!$S:$S,$G1617,通讯通路门店!$J:$J,"荣耀体验店")+SUMIFS(通讯通路门店!$W:$W,通讯通路门店!$S:$S,$G1617,通讯通路门店!$J:$J,"荣耀授权专卖店")</f>
        <v>0</v>
      </c>
      <c r="BD1617" s="99">
        <f>SUMIFS(通讯通路门店!$Z:$Z,通讯通路门店!$S:$S,$G1617,通讯通路门店!$J:$J,"VIVO体验店")</f>
        <v>0</v>
      </c>
      <c r="BE1617" s="99">
        <f>SUMIFS(通讯通路门店!$AB:$AB,通讯通路门店!$S:$S,$G1617,通讯通路门店!$J:$J,"OPPO体验店")</f>
        <v>0</v>
      </c>
      <c r="BF1617" s="99">
        <f>SUMIFS(通讯通路门店!$X:$X,通讯通路门店!$S:$S,$G1617,通讯通路门店!$J:$J,"华为授权体验店")+SUMIFS(通讯通路门店!$AA:$AA,通讯通路门店!$S:$S,$G1617,通讯通路门店!$J:$J,"华为堡垒店")</f>
        <v>0</v>
      </c>
      <c r="BG1617" s="99">
        <f>SUMIFS(通讯通路门店!$Y:$Y,通讯通路门店!$S:$S,$G1617,通讯通路门店!$J:$J,"小米体验店")</f>
        <v>0</v>
      </c>
      <c r="BH1617" s="99">
        <f>SUMIFS(通讯通路门店!$AA:$AA,通讯通路门店!$S:$S,$G1617,通讯通路门店!$J:$J,"苹果体验店")</f>
        <v>0</v>
      </c>
      <c r="BI1617" s="99">
        <f>SUMIFS(通讯通路门店!$K:$K,通讯通路门店!$S:$S,$G1617,通讯通路门店!$J:$J,"其他品牌专卖店")</f>
        <v>0</v>
      </c>
      <c r="BJ1617" s="99">
        <f>SUMIFS(通讯通路门店!$AC:$AC,通讯通路门店!$S:$S,$G1617)</f>
        <v>0</v>
      </c>
      <c r="BK1617" s="99">
        <f>SUMIFS(通讯通路门店!$AD:$AD,通讯通路门店!$S:$S,$G1617)</f>
        <v>0</v>
      </c>
      <c r="BL1617" s="99">
        <f>SUMIFS(通讯通路门店!$AE:$AE,通讯通路门店!$S:$S,$G1617)</f>
        <v>0</v>
      </c>
      <c r="BM1617" s="99">
        <f>SUMIFS(通讯通路门店!$AF:$AF,通讯通路门店!$S:$S,$G1617)</f>
        <v>0</v>
      </c>
      <c r="BN1617" s="99">
        <f>SUMIFS(通讯通路门店!$AG:$AG,通讯通路门店!$S:$S,$G1617)</f>
        <v>0</v>
      </c>
      <c r="BO1617" s="99">
        <f>SUMIFS(通讯通路门店!$AH:$AH,通讯通路门店!$S:$S,$G1617)</f>
        <v>0</v>
      </c>
      <c r="BP1617" s="99">
        <f>SUMIFS(通讯通路门店!$AI:$AI,通讯通路门店!$S:$S,$G1617)</f>
        <v>0</v>
      </c>
      <c r="BQ1617" s="83"/>
    </row>
    <row r="1618" spans="1:69">
      <c r="A1618" s="99" t="str">
        <f>IFERROR(_xlfn.XLOOKUP($G1618,通讯通路门店!$S$4:$S$993933,通讯通路门店!$A$4:$A$993933,0,0),"")</f>
        <v>海南省</v>
      </c>
      <c r="B1618" s="99" t="str">
        <f>IFERROR(_xlfn.XLOOKUP($G1618,通讯通路门店!$S$4:$S$993933,通讯通路门店!$B$4:$B$993933,0,0),"")</f>
        <v>乐东黎族自治县</v>
      </c>
      <c r="C1618" s="99" t="str">
        <f>IFERROR(_xlfn.XLOOKUP($G1618,通讯通路门店!$S$4:$S$993933,通讯通路门店!$C$4:$C$993933,0,0),"")</f>
        <v>乐东黎族自治县</v>
      </c>
      <c r="D1618" s="99" t="str">
        <f>IFERROR(_xlfn.XLOOKUP($G1618,通讯通路门店!$S$4:$S$993933,通讯通路门店!$D$4:$D$993933,0,0),"")</f>
        <v>万冲镇</v>
      </c>
      <c r="E1618" s="83"/>
      <c r="F1618" s="83"/>
      <c r="G1618" s="101"/>
      <c r="H1618" s="102">
        <f>IFERROR(_xlfn.XLOOKUP($G1618,通讯通路门店!$S$4:$S$993933,通讯通路门店!$R$4:$R$993933,0,0),"")</f>
        <v>0</v>
      </c>
      <c r="I1618" s="83"/>
      <c r="J1618" s="83"/>
      <c r="K1618" s="83"/>
      <c r="L1618" s="83"/>
      <c r="M1618" s="83"/>
      <c r="N1618" s="83"/>
      <c r="O1618" s="83"/>
      <c r="P1618" s="83"/>
      <c r="Q1618" s="83"/>
      <c r="R1618" s="83"/>
      <c r="S1618" s="83"/>
      <c r="T1618" s="83"/>
      <c r="U1618" s="99">
        <f>COUNTIF(通讯通路门店!$S:$S,$G1618)</f>
        <v>0</v>
      </c>
      <c r="V1618" s="99">
        <f>COUNTIFS(通讯通路门店!$S:$S,$G1618,通讯通路门店!$J:$J,"综合卖场")</f>
        <v>0</v>
      </c>
      <c r="W1618" s="99">
        <f>SUMIFS(通讯通路门店!$AJ:$AJ,通讯通路门店!$S:$S,通讯客户沙盘!$G1618)</f>
        <v>0</v>
      </c>
      <c r="X1618" s="99">
        <f t="shared" si="125"/>
        <v>0</v>
      </c>
      <c r="Y1618" s="99">
        <f>COUNTIFS(通讯通路门店!$S:$S,$G1618,通讯通路门店!$J:$J,"荣耀体验店")+COUNTIFS(通讯通路门店!$S:$S,$G1618,通讯通路门店!$J:$J,"荣耀授权专卖店")</f>
        <v>0</v>
      </c>
      <c r="Z1618" s="99">
        <f>COUNTIFS(通讯通路门店!$S:$S,$G1618,通讯通路门店!$J:$J,"VIVO体验店")</f>
        <v>0</v>
      </c>
      <c r="AA1618" s="99">
        <f>COUNTIFS(通讯通路门店!$S:$S,$G1618,通讯通路门店!$J:$J,"OPPO体验店")</f>
        <v>0</v>
      </c>
      <c r="AB1618" s="99">
        <f>COUNTIFS(通讯通路门店!$S:$S,$G1618,通讯通路门店!$J:$J,"华为授权体验店")+COUNTIFS(通讯通路门店!$S:$S,$G1618,通讯通路门店!$J:$J,"华为堡垒店")</f>
        <v>0</v>
      </c>
      <c r="AC1618" s="99">
        <f>COUNTIFS(通讯通路门店!$S:$S,$G1618,通讯通路门店!$J:$J,"小米体验店")</f>
        <v>0</v>
      </c>
      <c r="AD1618" s="99">
        <f>COUNTIFS(通讯通路门店!$S:$S,$G1618,通讯通路门店!$J:$J,"苹果体验店")</f>
        <v>0</v>
      </c>
      <c r="AE1618" s="99">
        <f>COUNTIFS(通讯通路门店!$S:$S,$G1618,通讯通路门店!$J:$J,"其他品牌专卖店")</f>
        <v>0</v>
      </c>
      <c r="AF1618" s="99">
        <f>SUMIFS(通讯通路门店!$BI:$BI,通讯通路门店!$S:$S,$G1618)</f>
        <v>0</v>
      </c>
      <c r="AG1618" s="99">
        <f>SUMIFS(通讯通路门店!$BH:$BH,通讯通路门店!$S:$S,$G1618)</f>
        <v>0</v>
      </c>
      <c r="AH1618" s="99">
        <f t="shared" si="126"/>
        <v>0</v>
      </c>
      <c r="AI1618" s="99">
        <f>SUMIFS(通讯通路门店!$BB:$BB,通讯通路门店!$S:$S,$G1618)</f>
        <v>0</v>
      </c>
      <c r="AJ1618" s="99">
        <f>SUMIFS(通讯通路门店!$BE:$BE,通讯通路门店!$S:$S,$G1618)</f>
        <v>0</v>
      </c>
      <c r="AK1618" s="99">
        <f>SUMIFS(通讯通路门店!$BG:$BG,通讯通路门店!$S:$S,$G1618)</f>
        <v>0</v>
      </c>
      <c r="AL1618" s="99">
        <f>SUMIFS(通讯通路门店!$BC:$BC,通讯通路门店!$S:$S,$G1618)</f>
        <v>0</v>
      </c>
      <c r="AM1618" s="99">
        <f>SUMIFS(通讯通路门店!$BD:$BD,通讯通路门店!$S:$S,$G1618)</f>
        <v>0</v>
      </c>
      <c r="AN1618" s="99">
        <f>SUMIFS(通讯通路门店!$BF:$BF,通讯通路门店!$S:$S,$G1618)</f>
        <v>0</v>
      </c>
      <c r="AO1618" s="99">
        <f t="shared" si="127"/>
        <v>0</v>
      </c>
      <c r="AP1618" s="99">
        <f>SUMIFS(通讯通路门店!$K:$K,通讯通路门店!$S:$S,$G1618)</f>
        <v>0</v>
      </c>
      <c r="AQ1618" s="83"/>
      <c r="AR1618" s="99">
        <f>SUMIFS(通讯通路门店!$T:$T,通讯通路门店!$S:$S,$G1618)</f>
        <v>0</v>
      </c>
      <c r="AS1618" s="99">
        <f>SUMIFS(通讯通路门店!$U:$U,通讯通路门店!$S:$S,$G1618)</f>
        <v>0</v>
      </c>
      <c r="AT1618" s="99">
        <f>SUMIFS(通讯通路门店!$V:$V,通讯通路门店!$S:$S,$G1618)</f>
        <v>0</v>
      </c>
      <c r="AU1618" s="99">
        <f>SUMIFS(通讯通路门店!$W:$W,通讯通路门店!$S:$S,$G1618)</f>
        <v>0</v>
      </c>
      <c r="AV1618" s="99">
        <f>SUMIFS(通讯通路门店!$Z:$Z,通讯通路门店!$S:$S,$G1618)</f>
        <v>0</v>
      </c>
      <c r="AW1618" s="99">
        <f>SUMIFS(通讯通路门店!$AB:$AB,通讯通路门店!$S:$S,$G1618)</f>
        <v>0</v>
      </c>
      <c r="AX1618" s="99">
        <f>SUMIFS(通讯通路门店!$X:$X,通讯通路门店!$S:$S,$G1618)</f>
        <v>0</v>
      </c>
      <c r="AY1618" s="99">
        <f>SUMIFS(通讯通路门店!$Y:$Y,通讯通路门店!$S:$S,$G1618)</f>
        <v>0</v>
      </c>
      <c r="AZ1618" s="99">
        <f>SUMIFS(通讯通路门店!$AA:$AA,通讯通路门店!$S:$S,$G1618)</f>
        <v>0</v>
      </c>
      <c r="BA1618" s="99">
        <f t="shared" si="128"/>
        <v>0</v>
      </c>
      <c r="BB1618" s="99">
        <f t="shared" si="129"/>
        <v>0</v>
      </c>
      <c r="BC1618" s="99">
        <f>SUMIFS(通讯通路门店!$W:$W,通讯通路门店!$S:$S,$G1618,通讯通路门店!$J:$J,"荣耀体验店")+SUMIFS(通讯通路门店!$W:$W,通讯通路门店!$S:$S,$G1618,通讯通路门店!$J:$J,"荣耀授权专卖店")</f>
        <v>0</v>
      </c>
      <c r="BD1618" s="99">
        <f>SUMIFS(通讯通路门店!$Z:$Z,通讯通路门店!$S:$S,$G1618,通讯通路门店!$J:$J,"VIVO体验店")</f>
        <v>0</v>
      </c>
      <c r="BE1618" s="99">
        <f>SUMIFS(通讯通路门店!$AB:$AB,通讯通路门店!$S:$S,$G1618,通讯通路门店!$J:$J,"OPPO体验店")</f>
        <v>0</v>
      </c>
      <c r="BF1618" s="99">
        <f>SUMIFS(通讯通路门店!$X:$X,通讯通路门店!$S:$S,$G1618,通讯通路门店!$J:$J,"华为授权体验店")+SUMIFS(通讯通路门店!$AA:$AA,通讯通路门店!$S:$S,$G1618,通讯通路门店!$J:$J,"华为堡垒店")</f>
        <v>0</v>
      </c>
      <c r="BG1618" s="99">
        <f>SUMIFS(通讯通路门店!$Y:$Y,通讯通路门店!$S:$S,$G1618,通讯通路门店!$J:$J,"小米体验店")</f>
        <v>0</v>
      </c>
      <c r="BH1618" s="99">
        <f>SUMIFS(通讯通路门店!$AA:$AA,通讯通路门店!$S:$S,$G1618,通讯通路门店!$J:$J,"苹果体验店")</f>
        <v>0</v>
      </c>
      <c r="BI1618" s="99">
        <f>SUMIFS(通讯通路门店!$K:$K,通讯通路门店!$S:$S,$G1618,通讯通路门店!$J:$J,"其他品牌专卖店")</f>
        <v>0</v>
      </c>
      <c r="BJ1618" s="99">
        <f>SUMIFS(通讯通路门店!$AC:$AC,通讯通路门店!$S:$S,$G1618)</f>
        <v>0</v>
      </c>
      <c r="BK1618" s="99">
        <f>SUMIFS(通讯通路门店!$AD:$AD,通讯通路门店!$S:$S,$G1618)</f>
        <v>0</v>
      </c>
      <c r="BL1618" s="99">
        <f>SUMIFS(通讯通路门店!$AE:$AE,通讯通路门店!$S:$S,$G1618)</f>
        <v>0</v>
      </c>
      <c r="BM1618" s="99">
        <f>SUMIFS(通讯通路门店!$AF:$AF,通讯通路门店!$S:$S,$G1618)</f>
        <v>0</v>
      </c>
      <c r="BN1618" s="99">
        <f>SUMIFS(通讯通路门店!$AG:$AG,通讯通路门店!$S:$S,$G1618)</f>
        <v>0</v>
      </c>
      <c r="BO1618" s="99">
        <f>SUMIFS(通讯通路门店!$AH:$AH,通讯通路门店!$S:$S,$G1618)</f>
        <v>0</v>
      </c>
      <c r="BP1618" s="99">
        <f>SUMIFS(通讯通路门店!$AI:$AI,通讯通路门店!$S:$S,$G1618)</f>
        <v>0</v>
      </c>
      <c r="BQ1618" s="83"/>
    </row>
    <row r="1619" spans="1:69">
      <c r="A1619" s="99" t="str">
        <f>IFERROR(_xlfn.XLOOKUP($G1619,通讯通路门店!$S$4:$S$993933,通讯通路门店!$A$4:$A$993933,0,0),"")</f>
        <v>海南省</v>
      </c>
      <c r="B1619" s="99" t="str">
        <f>IFERROR(_xlfn.XLOOKUP($G1619,通讯通路门店!$S$4:$S$993933,通讯通路门店!$B$4:$B$993933,0,0),"")</f>
        <v>乐东黎族自治县</v>
      </c>
      <c r="C1619" s="99" t="str">
        <f>IFERROR(_xlfn.XLOOKUP($G1619,通讯通路门店!$S$4:$S$993933,通讯通路门店!$C$4:$C$993933,0,0),"")</f>
        <v>乐东黎族自治县</v>
      </c>
      <c r="D1619" s="99" t="str">
        <f>IFERROR(_xlfn.XLOOKUP($G1619,通讯通路门店!$S$4:$S$993933,通讯通路门店!$D$4:$D$993933,0,0),"")</f>
        <v>万冲镇</v>
      </c>
      <c r="E1619" s="83"/>
      <c r="F1619" s="83"/>
      <c r="G1619" s="101"/>
      <c r="H1619" s="102">
        <f>IFERROR(_xlfn.XLOOKUP($G1619,通讯通路门店!$S$4:$S$993933,通讯通路门店!$R$4:$R$993933,0,0),"")</f>
        <v>0</v>
      </c>
      <c r="I1619" s="83"/>
      <c r="J1619" s="83"/>
      <c r="K1619" s="83"/>
      <c r="L1619" s="83"/>
      <c r="M1619" s="83"/>
      <c r="N1619" s="83"/>
      <c r="O1619" s="83"/>
      <c r="P1619" s="83"/>
      <c r="Q1619" s="83"/>
      <c r="R1619" s="83"/>
      <c r="S1619" s="83"/>
      <c r="T1619" s="83"/>
      <c r="U1619" s="99">
        <f>COUNTIF(通讯通路门店!$S:$S,$G1619)</f>
        <v>0</v>
      </c>
      <c r="V1619" s="99">
        <f>COUNTIFS(通讯通路门店!$S:$S,$G1619,通讯通路门店!$J:$J,"综合卖场")</f>
        <v>0</v>
      </c>
      <c r="W1619" s="99">
        <f>SUMIFS(通讯通路门店!$AJ:$AJ,通讯通路门店!$S:$S,通讯客户沙盘!$G1619)</f>
        <v>0</v>
      </c>
      <c r="X1619" s="99">
        <f t="shared" si="125"/>
        <v>0</v>
      </c>
      <c r="Y1619" s="99">
        <f>COUNTIFS(通讯通路门店!$S:$S,$G1619,通讯通路门店!$J:$J,"荣耀体验店")+COUNTIFS(通讯通路门店!$S:$S,$G1619,通讯通路门店!$J:$J,"荣耀授权专卖店")</f>
        <v>0</v>
      </c>
      <c r="Z1619" s="99">
        <f>COUNTIFS(通讯通路门店!$S:$S,$G1619,通讯通路门店!$J:$J,"VIVO体验店")</f>
        <v>0</v>
      </c>
      <c r="AA1619" s="99">
        <f>COUNTIFS(通讯通路门店!$S:$S,$G1619,通讯通路门店!$J:$J,"OPPO体验店")</f>
        <v>0</v>
      </c>
      <c r="AB1619" s="99">
        <f>COUNTIFS(通讯通路门店!$S:$S,$G1619,通讯通路门店!$J:$J,"华为授权体验店")+COUNTIFS(通讯通路门店!$S:$S,$G1619,通讯通路门店!$J:$J,"华为堡垒店")</f>
        <v>0</v>
      </c>
      <c r="AC1619" s="99">
        <f>COUNTIFS(通讯通路门店!$S:$S,$G1619,通讯通路门店!$J:$J,"小米体验店")</f>
        <v>0</v>
      </c>
      <c r="AD1619" s="99">
        <f>COUNTIFS(通讯通路门店!$S:$S,$G1619,通讯通路门店!$J:$J,"苹果体验店")</f>
        <v>0</v>
      </c>
      <c r="AE1619" s="99">
        <f>COUNTIFS(通讯通路门店!$S:$S,$G1619,通讯通路门店!$J:$J,"其他品牌专卖店")</f>
        <v>0</v>
      </c>
      <c r="AF1619" s="99">
        <f>SUMIFS(通讯通路门店!$BI:$BI,通讯通路门店!$S:$S,$G1619)</f>
        <v>0</v>
      </c>
      <c r="AG1619" s="99">
        <f>SUMIFS(通讯通路门店!$BH:$BH,通讯通路门店!$S:$S,$G1619)</f>
        <v>0</v>
      </c>
      <c r="AH1619" s="99">
        <f t="shared" si="126"/>
        <v>0</v>
      </c>
      <c r="AI1619" s="99">
        <f>SUMIFS(通讯通路门店!$BB:$BB,通讯通路门店!$S:$S,$G1619)</f>
        <v>0</v>
      </c>
      <c r="AJ1619" s="99">
        <f>SUMIFS(通讯通路门店!$BE:$BE,通讯通路门店!$S:$S,$G1619)</f>
        <v>0</v>
      </c>
      <c r="AK1619" s="99">
        <f>SUMIFS(通讯通路门店!$BG:$BG,通讯通路门店!$S:$S,$G1619)</f>
        <v>0</v>
      </c>
      <c r="AL1619" s="99">
        <f>SUMIFS(通讯通路门店!$BC:$BC,通讯通路门店!$S:$S,$G1619)</f>
        <v>0</v>
      </c>
      <c r="AM1619" s="99">
        <f>SUMIFS(通讯通路门店!$BD:$BD,通讯通路门店!$S:$S,$G1619)</f>
        <v>0</v>
      </c>
      <c r="AN1619" s="99">
        <f>SUMIFS(通讯通路门店!$BF:$BF,通讯通路门店!$S:$S,$G1619)</f>
        <v>0</v>
      </c>
      <c r="AO1619" s="99">
        <f t="shared" si="127"/>
        <v>0</v>
      </c>
      <c r="AP1619" s="99">
        <f>SUMIFS(通讯通路门店!$K:$K,通讯通路门店!$S:$S,$G1619)</f>
        <v>0</v>
      </c>
      <c r="AQ1619" s="83"/>
      <c r="AR1619" s="99">
        <f>SUMIFS(通讯通路门店!$T:$T,通讯通路门店!$S:$S,$G1619)</f>
        <v>0</v>
      </c>
      <c r="AS1619" s="99">
        <f>SUMIFS(通讯通路门店!$U:$U,通讯通路门店!$S:$S,$G1619)</f>
        <v>0</v>
      </c>
      <c r="AT1619" s="99">
        <f>SUMIFS(通讯通路门店!$V:$V,通讯通路门店!$S:$S,$G1619)</f>
        <v>0</v>
      </c>
      <c r="AU1619" s="99">
        <f>SUMIFS(通讯通路门店!$W:$W,通讯通路门店!$S:$S,$G1619)</f>
        <v>0</v>
      </c>
      <c r="AV1619" s="99">
        <f>SUMIFS(通讯通路门店!$Z:$Z,通讯通路门店!$S:$S,$G1619)</f>
        <v>0</v>
      </c>
      <c r="AW1619" s="99">
        <f>SUMIFS(通讯通路门店!$AB:$AB,通讯通路门店!$S:$S,$G1619)</f>
        <v>0</v>
      </c>
      <c r="AX1619" s="99">
        <f>SUMIFS(通讯通路门店!$X:$X,通讯通路门店!$S:$S,$G1619)</f>
        <v>0</v>
      </c>
      <c r="AY1619" s="99">
        <f>SUMIFS(通讯通路门店!$Y:$Y,通讯通路门店!$S:$S,$G1619)</f>
        <v>0</v>
      </c>
      <c r="AZ1619" s="99">
        <f>SUMIFS(通讯通路门店!$AA:$AA,通讯通路门店!$S:$S,$G1619)</f>
        <v>0</v>
      </c>
      <c r="BA1619" s="99">
        <f t="shared" si="128"/>
        <v>0</v>
      </c>
      <c r="BB1619" s="99">
        <f t="shared" si="129"/>
        <v>0</v>
      </c>
      <c r="BC1619" s="99">
        <f>SUMIFS(通讯通路门店!$W:$W,通讯通路门店!$S:$S,$G1619,通讯通路门店!$J:$J,"荣耀体验店")+SUMIFS(通讯通路门店!$W:$W,通讯通路门店!$S:$S,$G1619,通讯通路门店!$J:$J,"荣耀授权专卖店")</f>
        <v>0</v>
      </c>
      <c r="BD1619" s="99">
        <f>SUMIFS(通讯通路门店!$Z:$Z,通讯通路门店!$S:$S,$G1619,通讯通路门店!$J:$J,"VIVO体验店")</f>
        <v>0</v>
      </c>
      <c r="BE1619" s="99">
        <f>SUMIFS(通讯通路门店!$AB:$AB,通讯通路门店!$S:$S,$G1619,通讯通路门店!$J:$J,"OPPO体验店")</f>
        <v>0</v>
      </c>
      <c r="BF1619" s="99">
        <f>SUMIFS(通讯通路门店!$X:$X,通讯通路门店!$S:$S,$G1619,通讯通路门店!$J:$J,"华为授权体验店")+SUMIFS(通讯通路门店!$AA:$AA,通讯通路门店!$S:$S,$G1619,通讯通路门店!$J:$J,"华为堡垒店")</f>
        <v>0</v>
      </c>
      <c r="BG1619" s="99">
        <f>SUMIFS(通讯通路门店!$Y:$Y,通讯通路门店!$S:$S,$G1619,通讯通路门店!$J:$J,"小米体验店")</f>
        <v>0</v>
      </c>
      <c r="BH1619" s="99">
        <f>SUMIFS(通讯通路门店!$AA:$AA,通讯通路门店!$S:$S,$G1619,通讯通路门店!$J:$J,"苹果体验店")</f>
        <v>0</v>
      </c>
      <c r="BI1619" s="99">
        <f>SUMIFS(通讯通路门店!$K:$K,通讯通路门店!$S:$S,$G1619,通讯通路门店!$J:$J,"其他品牌专卖店")</f>
        <v>0</v>
      </c>
      <c r="BJ1619" s="99">
        <f>SUMIFS(通讯通路门店!$AC:$AC,通讯通路门店!$S:$S,$G1619)</f>
        <v>0</v>
      </c>
      <c r="BK1619" s="99">
        <f>SUMIFS(通讯通路门店!$AD:$AD,通讯通路门店!$S:$S,$G1619)</f>
        <v>0</v>
      </c>
      <c r="BL1619" s="99">
        <f>SUMIFS(通讯通路门店!$AE:$AE,通讯通路门店!$S:$S,$G1619)</f>
        <v>0</v>
      </c>
      <c r="BM1619" s="99">
        <f>SUMIFS(通讯通路门店!$AF:$AF,通讯通路门店!$S:$S,$G1619)</f>
        <v>0</v>
      </c>
      <c r="BN1619" s="99">
        <f>SUMIFS(通讯通路门店!$AG:$AG,通讯通路门店!$S:$S,$G1619)</f>
        <v>0</v>
      </c>
      <c r="BO1619" s="99">
        <f>SUMIFS(通讯通路门店!$AH:$AH,通讯通路门店!$S:$S,$G1619)</f>
        <v>0</v>
      </c>
      <c r="BP1619" s="99">
        <f>SUMIFS(通讯通路门店!$AI:$AI,通讯通路门店!$S:$S,$G1619)</f>
        <v>0</v>
      </c>
      <c r="BQ1619" s="83"/>
    </row>
    <row r="1620" spans="1:69">
      <c r="A1620" s="99" t="str">
        <f>IFERROR(_xlfn.XLOOKUP($G1620,通讯通路门店!$S$4:$S$993933,通讯通路门店!$A$4:$A$993933,0,0),"")</f>
        <v>海南省</v>
      </c>
      <c r="B1620" s="99" t="str">
        <f>IFERROR(_xlfn.XLOOKUP($G1620,通讯通路门店!$S$4:$S$993933,通讯通路门店!$B$4:$B$993933,0,0),"")</f>
        <v>乐东黎族自治县</v>
      </c>
      <c r="C1620" s="99" t="str">
        <f>IFERROR(_xlfn.XLOOKUP($G1620,通讯通路门店!$S$4:$S$993933,通讯通路门店!$C$4:$C$993933,0,0),"")</f>
        <v>乐东黎族自治县</v>
      </c>
      <c r="D1620" s="99" t="str">
        <f>IFERROR(_xlfn.XLOOKUP($G1620,通讯通路门店!$S$4:$S$993933,通讯通路门店!$D$4:$D$993933,0,0),"")</f>
        <v>万冲镇</v>
      </c>
      <c r="E1620" s="83"/>
      <c r="F1620" s="83"/>
      <c r="G1620" s="101"/>
      <c r="H1620" s="102">
        <f>IFERROR(_xlfn.XLOOKUP($G1620,通讯通路门店!$S$4:$S$993933,通讯通路门店!$R$4:$R$993933,0,0),"")</f>
        <v>0</v>
      </c>
      <c r="I1620" s="83"/>
      <c r="J1620" s="83"/>
      <c r="K1620" s="83"/>
      <c r="L1620" s="83"/>
      <c r="M1620" s="83"/>
      <c r="N1620" s="83"/>
      <c r="O1620" s="83"/>
      <c r="P1620" s="83"/>
      <c r="Q1620" s="83"/>
      <c r="R1620" s="83"/>
      <c r="S1620" s="83"/>
      <c r="T1620" s="83"/>
      <c r="U1620" s="99">
        <f>COUNTIF(通讯通路门店!$S:$S,$G1620)</f>
        <v>0</v>
      </c>
      <c r="V1620" s="99">
        <f>COUNTIFS(通讯通路门店!$S:$S,$G1620,通讯通路门店!$J:$J,"综合卖场")</f>
        <v>0</v>
      </c>
      <c r="W1620" s="99">
        <f>SUMIFS(通讯通路门店!$AJ:$AJ,通讯通路门店!$S:$S,通讯客户沙盘!$G1620)</f>
        <v>0</v>
      </c>
      <c r="X1620" s="99">
        <f t="shared" si="125"/>
        <v>0</v>
      </c>
      <c r="Y1620" s="99">
        <f>COUNTIFS(通讯通路门店!$S:$S,$G1620,通讯通路门店!$J:$J,"荣耀体验店")+COUNTIFS(通讯通路门店!$S:$S,$G1620,通讯通路门店!$J:$J,"荣耀授权专卖店")</f>
        <v>0</v>
      </c>
      <c r="Z1620" s="99">
        <f>COUNTIFS(通讯通路门店!$S:$S,$G1620,通讯通路门店!$J:$J,"VIVO体验店")</f>
        <v>0</v>
      </c>
      <c r="AA1620" s="99">
        <f>COUNTIFS(通讯通路门店!$S:$S,$G1620,通讯通路门店!$J:$J,"OPPO体验店")</f>
        <v>0</v>
      </c>
      <c r="AB1620" s="99">
        <f>COUNTIFS(通讯通路门店!$S:$S,$G1620,通讯通路门店!$J:$J,"华为授权体验店")+COUNTIFS(通讯通路门店!$S:$S,$G1620,通讯通路门店!$J:$J,"华为堡垒店")</f>
        <v>0</v>
      </c>
      <c r="AC1620" s="99">
        <f>COUNTIFS(通讯通路门店!$S:$S,$G1620,通讯通路门店!$J:$J,"小米体验店")</f>
        <v>0</v>
      </c>
      <c r="AD1620" s="99">
        <f>COUNTIFS(通讯通路门店!$S:$S,$G1620,通讯通路门店!$J:$J,"苹果体验店")</f>
        <v>0</v>
      </c>
      <c r="AE1620" s="99">
        <f>COUNTIFS(通讯通路门店!$S:$S,$G1620,通讯通路门店!$J:$J,"其他品牌专卖店")</f>
        <v>0</v>
      </c>
      <c r="AF1620" s="99">
        <f>SUMIFS(通讯通路门店!$BI:$BI,通讯通路门店!$S:$S,$G1620)</f>
        <v>0</v>
      </c>
      <c r="AG1620" s="99">
        <f>SUMIFS(通讯通路门店!$BH:$BH,通讯通路门店!$S:$S,$G1620)</f>
        <v>0</v>
      </c>
      <c r="AH1620" s="99">
        <f t="shared" si="126"/>
        <v>0</v>
      </c>
      <c r="AI1620" s="99">
        <f>SUMIFS(通讯通路门店!$BB:$BB,通讯通路门店!$S:$S,$G1620)</f>
        <v>0</v>
      </c>
      <c r="AJ1620" s="99">
        <f>SUMIFS(通讯通路门店!$BE:$BE,通讯通路门店!$S:$S,$G1620)</f>
        <v>0</v>
      </c>
      <c r="AK1620" s="99">
        <f>SUMIFS(通讯通路门店!$BG:$BG,通讯通路门店!$S:$S,$G1620)</f>
        <v>0</v>
      </c>
      <c r="AL1620" s="99">
        <f>SUMIFS(通讯通路门店!$BC:$BC,通讯通路门店!$S:$S,$G1620)</f>
        <v>0</v>
      </c>
      <c r="AM1620" s="99">
        <f>SUMIFS(通讯通路门店!$BD:$BD,通讯通路门店!$S:$S,$G1620)</f>
        <v>0</v>
      </c>
      <c r="AN1620" s="99">
        <f>SUMIFS(通讯通路门店!$BF:$BF,通讯通路门店!$S:$S,$G1620)</f>
        <v>0</v>
      </c>
      <c r="AO1620" s="99">
        <f t="shared" si="127"/>
        <v>0</v>
      </c>
      <c r="AP1620" s="99">
        <f>SUMIFS(通讯通路门店!$K:$K,通讯通路门店!$S:$S,$G1620)</f>
        <v>0</v>
      </c>
      <c r="AQ1620" s="83"/>
      <c r="AR1620" s="99">
        <f>SUMIFS(通讯通路门店!$T:$T,通讯通路门店!$S:$S,$G1620)</f>
        <v>0</v>
      </c>
      <c r="AS1620" s="99">
        <f>SUMIFS(通讯通路门店!$U:$U,通讯通路门店!$S:$S,$G1620)</f>
        <v>0</v>
      </c>
      <c r="AT1620" s="99">
        <f>SUMIFS(通讯通路门店!$V:$V,通讯通路门店!$S:$S,$G1620)</f>
        <v>0</v>
      </c>
      <c r="AU1620" s="99">
        <f>SUMIFS(通讯通路门店!$W:$W,通讯通路门店!$S:$S,$G1620)</f>
        <v>0</v>
      </c>
      <c r="AV1620" s="99">
        <f>SUMIFS(通讯通路门店!$Z:$Z,通讯通路门店!$S:$S,$G1620)</f>
        <v>0</v>
      </c>
      <c r="AW1620" s="99">
        <f>SUMIFS(通讯通路门店!$AB:$AB,通讯通路门店!$S:$S,$G1620)</f>
        <v>0</v>
      </c>
      <c r="AX1620" s="99">
        <f>SUMIFS(通讯通路门店!$X:$X,通讯通路门店!$S:$S,$G1620)</f>
        <v>0</v>
      </c>
      <c r="AY1620" s="99">
        <f>SUMIFS(通讯通路门店!$Y:$Y,通讯通路门店!$S:$S,$G1620)</f>
        <v>0</v>
      </c>
      <c r="AZ1620" s="99">
        <f>SUMIFS(通讯通路门店!$AA:$AA,通讯通路门店!$S:$S,$G1620)</f>
        <v>0</v>
      </c>
      <c r="BA1620" s="99">
        <f t="shared" si="128"/>
        <v>0</v>
      </c>
      <c r="BB1620" s="99">
        <f t="shared" si="129"/>
        <v>0</v>
      </c>
      <c r="BC1620" s="99">
        <f>SUMIFS(通讯通路门店!$W:$W,通讯通路门店!$S:$S,$G1620,通讯通路门店!$J:$J,"荣耀体验店")+SUMIFS(通讯通路门店!$W:$W,通讯通路门店!$S:$S,$G1620,通讯通路门店!$J:$J,"荣耀授权专卖店")</f>
        <v>0</v>
      </c>
      <c r="BD1620" s="99">
        <f>SUMIFS(通讯通路门店!$Z:$Z,通讯通路门店!$S:$S,$G1620,通讯通路门店!$J:$J,"VIVO体验店")</f>
        <v>0</v>
      </c>
      <c r="BE1620" s="99">
        <f>SUMIFS(通讯通路门店!$AB:$AB,通讯通路门店!$S:$S,$G1620,通讯通路门店!$J:$J,"OPPO体验店")</f>
        <v>0</v>
      </c>
      <c r="BF1620" s="99">
        <f>SUMIFS(通讯通路门店!$X:$X,通讯通路门店!$S:$S,$G1620,通讯通路门店!$J:$J,"华为授权体验店")+SUMIFS(通讯通路门店!$AA:$AA,通讯通路门店!$S:$S,$G1620,通讯通路门店!$J:$J,"华为堡垒店")</f>
        <v>0</v>
      </c>
      <c r="BG1620" s="99">
        <f>SUMIFS(通讯通路门店!$Y:$Y,通讯通路门店!$S:$S,$G1620,通讯通路门店!$J:$J,"小米体验店")</f>
        <v>0</v>
      </c>
      <c r="BH1620" s="99">
        <f>SUMIFS(通讯通路门店!$AA:$AA,通讯通路门店!$S:$S,$G1620,通讯通路门店!$J:$J,"苹果体验店")</f>
        <v>0</v>
      </c>
      <c r="BI1620" s="99">
        <f>SUMIFS(通讯通路门店!$K:$K,通讯通路门店!$S:$S,$G1620,通讯通路门店!$J:$J,"其他品牌专卖店")</f>
        <v>0</v>
      </c>
      <c r="BJ1620" s="99">
        <f>SUMIFS(通讯通路门店!$AC:$AC,通讯通路门店!$S:$S,$G1620)</f>
        <v>0</v>
      </c>
      <c r="BK1620" s="99">
        <f>SUMIFS(通讯通路门店!$AD:$AD,通讯通路门店!$S:$S,$G1620)</f>
        <v>0</v>
      </c>
      <c r="BL1620" s="99">
        <f>SUMIFS(通讯通路门店!$AE:$AE,通讯通路门店!$S:$S,$G1620)</f>
        <v>0</v>
      </c>
      <c r="BM1620" s="99">
        <f>SUMIFS(通讯通路门店!$AF:$AF,通讯通路门店!$S:$S,$G1620)</f>
        <v>0</v>
      </c>
      <c r="BN1620" s="99">
        <f>SUMIFS(通讯通路门店!$AG:$AG,通讯通路门店!$S:$S,$G1620)</f>
        <v>0</v>
      </c>
      <c r="BO1620" s="99">
        <f>SUMIFS(通讯通路门店!$AH:$AH,通讯通路门店!$S:$S,$G1620)</f>
        <v>0</v>
      </c>
      <c r="BP1620" s="99">
        <f>SUMIFS(通讯通路门店!$AI:$AI,通讯通路门店!$S:$S,$G1620)</f>
        <v>0</v>
      </c>
      <c r="BQ1620" s="83"/>
    </row>
    <row r="1621" spans="1:69">
      <c r="A1621" s="99" t="str">
        <f>IFERROR(_xlfn.XLOOKUP($G1621,通讯通路门店!$S$4:$S$993933,通讯通路门店!$A$4:$A$993933,0,0),"")</f>
        <v>海南省</v>
      </c>
      <c r="B1621" s="99" t="str">
        <f>IFERROR(_xlfn.XLOOKUP($G1621,通讯通路门店!$S$4:$S$993933,通讯通路门店!$B$4:$B$993933,0,0),"")</f>
        <v>乐东黎族自治县</v>
      </c>
      <c r="C1621" s="99" t="str">
        <f>IFERROR(_xlfn.XLOOKUP($G1621,通讯通路门店!$S$4:$S$993933,通讯通路门店!$C$4:$C$993933,0,0),"")</f>
        <v>乐东黎族自治县</v>
      </c>
      <c r="D1621" s="99" t="str">
        <f>IFERROR(_xlfn.XLOOKUP($G1621,通讯通路门店!$S$4:$S$993933,通讯通路门店!$D$4:$D$993933,0,0),"")</f>
        <v>万冲镇</v>
      </c>
      <c r="E1621" s="83"/>
      <c r="F1621" s="83"/>
      <c r="G1621" s="101"/>
      <c r="H1621" s="102">
        <f>IFERROR(_xlfn.XLOOKUP($G1621,通讯通路门店!$S$4:$S$993933,通讯通路门店!$R$4:$R$993933,0,0),"")</f>
        <v>0</v>
      </c>
      <c r="I1621" s="83"/>
      <c r="J1621" s="83"/>
      <c r="K1621" s="83"/>
      <c r="L1621" s="83"/>
      <c r="M1621" s="83"/>
      <c r="N1621" s="83"/>
      <c r="O1621" s="83"/>
      <c r="P1621" s="83"/>
      <c r="Q1621" s="83"/>
      <c r="R1621" s="83"/>
      <c r="S1621" s="83"/>
      <c r="T1621" s="83"/>
      <c r="U1621" s="99">
        <f>COUNTIF(通讯通路门店!$S:$S,$G1621)</f>
        <v>0</v>
      </c>
      <c r="V1621" s="99">
        <f>COUNTIFS(通讯通路门店!$S:$S,$G1621,通讯通路门店!$J:$J,"综合卖场")</f>
        <v>0</v>
      </c>
      <c r="W1621" s="99">
        <f>SUMIFS(通讯通路门店!$AJ:$AJ,通讯通路门店!$S:$S,通讯客户沙盘!$G1621)</f>
        <v>0</v>
      </c>
      <c r="X1621" s="99">
        <f t="shared" si="125"/>
        <v>0</v>
      </c>
      <c r="Y1621" s="99">
        <f>COUNTIFS(通讯通路门店!$S:$S,$G1621,通讯通路门店!$J:$J,"荣耀体验店")+COUNTIFS(通讯通路门店!$S:$S,$G1621,通讯通路门店!$J:$J,"荣耀授权专卖店")</f>
        <v>0</v>
      </c>
      <c r="Z1621" s="99">
        <f>COUNTIFS(通讯通路门店!$S:$S,$G1621,通讯通路门店!$J:$J,"VIVO体验店")</f>
        <v>0</v>
      </c>
      <c r="AA1621" s="99">
        <f>COUNTIFS(通讯通路门店!$S:$S,$G1621,通讯通路门店!$J:$J,"OPPO体验店")</f>
        <v>0</v>
      </c>
      <c r="AB1621" s="99">
        <f>COUNTIFS(通讯通路门店!$S:$S,$G1621,通讯通路门店!$J:$J,"华为授权体验店")+COUNTIFS(通讯通路门店!$S:$S,$G1621,通讯通路门店!$J:$J,"华为堡垒店")</f>
        <v>0</v>
      </c>
      <c r="AC1621" s="99">
        <f>COUNTIFS(通讯通路门店!$S:$S,$G1621,通讯通路门店!$J:$J,"小米体验店")</f>
        <v>0</v>
      </c>
      <c r="AD1621" s="99">
        <f>COUNTIFS(通讯通路门店!$S:$S,$G1621,通讯通路门店!$J:$J,"苹果体验店")</f>
        <v>0</v>
      </c>
      <c r="AE1621" s="99">
        <f>COUNTIFS(通讯通路门店!$S:$S,$G1621,通讯通路门店!$J:$J,"其他品牌专卖店")</f>
        <v>0</v>
      </c>
      <c r="AF1621" s="99">
        <f>SUMIFS(通讯通路门店!$BI:$BI,通讯通路门店!$S:$S,$G1621)</f>
        <v>0</v>
      </c>
      <c r="AG1621" s="99">
        <f>SUMIFS(通讯通路门店!$BH:$BH,通讯通路门店!$S:$S,$G1621)</f>
        <v>0</v>
      </c>
      <c r="AH1621" s="99">
        <f t="shared" si="126"/>
        <v>0</v>
      </c>
      <c r="AI1621" s="99">
        <f>SUMIFS(通讯通路门店!$BB:$BB,通讯通路门店!$S:$S,$G1621)</f>
        <v>0</v>
      </c>
      <c r="AJ1621" s="99">
        <f>SUMIFS(通讯通路门店!$BE:$BE,通讯通路门店!$S:$S,$G1621)</f>
        <v>0</v>
      </c>
      <c r="AK1621" s="99">
        <f>SUMIFS(通讯通路门店!$BG:$BG,通讯通路门店!$S:$S,$G1621)</f>
        <v>0</v>
      </c>
      <c r="AL1621" s="99">
        <f>SUMIFS(通讯通路门店!$BC:$BC,通讯通路门店!$S:$S,$G1621)</f>
        <v>0</v>
      </c>
      <c r="AM1621" s="99">
        <f>SUMIFS(通讯通路门店!$BD:$BD,通讯通路门店!$S:$S,$G1621)</f>
        <v>0</v>
      </c>
      <c r="AN1621" s="99">
        <f>SUMIFS(通讯通路门店!$BF:$BF,通讯通路门店!$S:$S,$G1621)</f>
        <v>0</v>
      </c>
      <c r="AO1621" s="99">
        <f t="shared" si="127"/>
        <v>0</v>
      </c>
      <c r="AP1621" s="99">
        <f>SUMIFS(通讯通路门店!$K:$K,通讯通路门店!$S:$S,$G1621)</f>
        <v>0</v>
      </c>
      <c r="AQ1621" s="83"/>
      <c r="AR1621" s="99">
        <f>SUMIFS(通讯通路门店!$T:$T,通讯通路门店!$S:$S,$G1621)</f>
        <v>0</v>
      </c>
      <c r="AS1621" s="99">
        <f>SUMIFS(通讯通路门店!$U:$U,通讯通路门店!$S:$S,$G1621)</f>
        <v>0</v>
      </c>
      <c r="AT1621" s="99">
        <f>SUMIFS(通讯通路门店!$V:$V,通讯通路门店!$S:$S,$G1621)</f>
        <v>0</v>
      </c>
      <c r="AU1621" s="99">
        <f>SUMIFS(通讯通路门店!$W:$W,通讯通路门店!$S:$S,$G1621)</f>
        <v>0</v>
      </c>
      <c r="AV1621" s="99">
        <f>SUMIFS(通讯通路门店!$Z:$Z,通讯通路门店!$S:$S,$G1621)</f>
        <v>0</v>
      </c>
      <c r="AW1621" s="99">
        <f>SUMIFS(通讯通路门店!$AB:$AB,通讯通路门店!$S:$S,$G1621)</f>
        <v>0</v>
      </c>
      <c r="AX1621" s="99">
        <f>SUMIFS(通讯通路门店!$X:$X,通讯通路门店!$S:$S,$G1621)</f>
        <v>0</v>
      </c>
      <c r="AY1621" s="99">
        <f>SUMIFS(通讯通路门店!$Y:$Y,通讯通路门店!$S:$S,$G1621)</f>
        <v>0</v>
      </c>
      <c r="AZ1621" s="99">
        <f>SUMIFS(通讯通路门店!$AA:$AA,通讯通路门店!$S:$S,$G1621)</f>
        <v>0</v>
      </c>
      <c r="BA1621" s="99">
        <f t="shared" si="128"/>
        <v>0</v>
      </c>
      <c r="BB1621" s="99">
        <f t="shared" si="129"/>
        <v>0</v>
      </c>
      <c r="BC1621" s="99">
        <f>SUMIFS(通讯通路门店!$W:$W,通讯通路门店!$S:$S,$G1621,通讯通路门店!$J:$J,"荣耀体验店")+SUMIFS(通讯通路门店!$W:$W,通讯通路门店!$S:$S,$G1621,通讯通路门店!$J:$J,"荣耀授权专卖店")</f>
        <v>0</v>
      </c>
      <c r="BD1621" s="99">
        <f>SUMIFS(通讯通路门店!$Z:$Z,通讯通路门店!$S:$S,$G1621,通讯通路门店!$J:$J,"VIVO体验店")</f>
        <v>0</v>
      </c>
      <c r="BE1621" s="99">
        <f>SUMIFS(通讯通路门店!$AB:$AB,通讯通路门店!$S:$S,$G1621,通讯通路门店!$J:$J,"OPPO体验店")</f>
        <v>0</v>
      </c>
      <c r="BF1621" s="99">
        <f>SUMIFS(通讯通路门店!$X:$X,通讯通路门店!$S:$S,$G1621,通讯通路门店!$J:$J,"华为授权体验店")+SUMIFS(通讯通路门店!$AA:$AA,通讯通路门店!$S:$S,$G1621,通讯通路门店!$J:$J,"华为堡垒店")</f>
        <v>0</v>
      </c>
      <c r="BG1621" s="99">
        <f>SUMIFS(通讯通路门店!$Y:$Y,通讯通路门店!$S:$S,$G1621,通讯通路门店!$J:$J,"小米体验店")</f>
        <v>0</v>
      </c>
      <c r="BH1621" s="99">
        <f>SUMIFS(通讯通路门店!$AA:$AA,通讯通路门店!$S:$S,$G1621,通讯通路门店!$J:$J,"苹果体验店")</f>
        <v>0</v>
      </c>
      <c r="BI1621" s="99">
        <f>SUMIFS(通讯通路门店!$K:$K,通讯通路门店!$S:$S,$G1621,通讯通路门店!$J:$J,"其他品牌专卖店")</f>
        <v>0</v>
      </c>
      <c r="BJ1621" s="99">
        <f>SUMIFS(通讯通路门店!$AC:$AC,通讯通路门店!$S:$S,$G1621)</f>
        <v>0</v>
      </c>
      <c r="BK1621" s="99">
        <f>SUMIFS(通讯通路门店!$AD:$AD,通讯通路门店!$S:$S,$G1621)</f>
        <v>0</v>
      </c>
      <c r="BL1621" s="99">
        <f>SUMIFS(通讯通路门店!$AE:$AE,通讯通路门店!$S:$S,$G1621)</f>
        <v>0</v>
      </c>
      <c r="BM1621" s="99">
        <f>SUMIFS(通讯通路门店!$AF:$AF,通讯通路门店!$S:$S,$G1621)</f>
        <v>0</v>
      </c>
      <c r="BN1621" s="99">
        <f>SUMIFS(通讯通路门店!$AG:$AG,通讯通路门店!$S:$S,$G1621)</f>
        <v>0</v>
      </c>
      <c r="BO1621" s="99">
        <f>SUMIFS(通讯通路门店!$AH:$AH,通讯通路门店!$S:$S,$G1621)</f>
        <v>0</v>
      </c>
      <c r="BP1621" s="99">
        <f>SUMIFS(通讯通路门店!$AI:$AI,通讯通路门店!$S:$S,$G1621)</f>
        <v>0</v>
      </c>
      <c r="BQ1621" s="83"/>
    </row>
    <row r="1622" spans="1:69">
      <c r="A1622" s="99" t="str">
        <f>IFERROR(_xlfn.XLOOKUP($G1622,通讯通路门店!$S$4:$S$993933,通讯通路门店!$A$4:$A$993933,0,0),"")</f>
        <v>海南省</v>
      </c>
      <c r="B1622" s="99" t="str">
        <f>IFERROR(_xlfn.XLOOKUP($G1622,通讯通路门店!$S$4:$S$993933,通讯通路门店!$B$4:$B$993933,0,0),"")</f>
        <v>乐东黎族自治县</v>
      </c>
      <c r="C1622" s="99" t="str">
        <f>IFERROR(_xlfn.XLOOKUP($G1622,通讯通路门店!$S$4:$S$993933,通讯通路门店!$C$4:$C$993933,0,0),"")</f>
        <v>乐东黎族自治县</v>
      </c>
      <c r="D1622" s="99" t="str">
        <f>IFERROR(_xlfn.XLOOKUP($G1622,通讯通路门店!$S$4:$S$993933,通讯通路门店!$D$4:$D$993933,0,0),"")</f>
        <v>万冲镇</v>
      </c>
      <c r="E1622" s="83"/>
      <c r="F1622" s="83"/>
      <c r="G1622" s="101"/>
      <c r="H1622" s="102">
        <f>IFERROR(_xlfn.XLOOKUP($G1622,通讯通路门店!$S$4:$S$993933,通讯通路门店!$R$4:$R$993933,0,0),"")</f>
        <v>0</v>
      </c>
      <c r="I1622" s="83"/>
      <c r="J1622" s="83"/>
      <c r="K1622" s="83"/>
      <c r="L1622" s="83"/>
      <c r="M1622" s="83"/>
      <c r="N1622" s="83"/>
      <c r="O1622" s="83"/>
      <c r="P1622" s="83"/>
      <c r="Q1622" s="83"/>
      <c r="R1622" s="83"/>
      <c r="S1622" s="83"/>
      <c r="T1622" s="83"/>
      <c r="U1622" s="99">
        <f>COUNTIF(通讯通路门店!$S:$S,$G1622)</f>
        <v>0</v>
      </c>
      <c r="V1622" s="99">
        <f>COUNTIFS(通讯通路门店!$S:$S,$G1622,通讯通路门店!$J:$J,"综合卖场")</f>
        <v>0</v>
      </c>
      <c r="W1622" s="99">
        <f>SUMIFS(通讯通路门店!$AJ:$AJ,通讯通路门店!$S:$S,通讯客户沙盘!$G1622)</f>
        <v>0</v>
      </c>
      <c r="X1622" s="99">
        <f t="shared" si="125"/>
        <v>0</v>
      </c>
      <c r="Y1622" s="99">
        <f>COUNTIFS(通讯通路门店!$S:$S,$G1622,通讯通路门店!$J:$J,"荣耀体验店")+COUNTIFS(通讯通路门店!$S:$S,$G1622,通讯通路门店!$J:$J,"荣耀授权专卖店")</f>
        <v>0</v>
      </c>
      <c r="Z1622" s="99">
        <f>COUNTIFS(通讯通路门店!$S:$S,$G1622,通讯通路门店!$J:$J,"VIVO体验店")</f>
        <v>0</v>
      </c>
      <c r="AA1622" s="99">
        <f>COUNTIFS(通讯通路门店!$S:$S,$G1622,通讯通路门店!$J:$J,"OPPO体验店")</f>
        <v>0</v>
      </c>
      <c r="AB1622" s="99">
        <f>COUNTIFS(通讯通路门店!$S:$S,$G1622,通讯通路门店!$J:$J,"华为授权体验店")+COUNTIFS(通讯通路门店!$S:$S,$G1622,通讯通路门店!$J:$J,"华为堡垒店")</f>
        <v>0</v>
      </c>
      <c r="AC1622" s="99">
        <f>COUNTIFS(通讯通路门店!$S:$S,$G1622,通讯通路门店!$J:$J,"小米体验店")</f>
        <v>0</v>
      </c>
      <c r="AD1622" s="99">
        <f>COUNTIFS(通讯通路门店!$S:$S,$G1622,通讯通路门店!$J:$J,"苹果体验店")</f>
        <v>0</v>
      </c>
      <c r="AE1622" s="99">
        <f>COUNTIFS(通讯通路门店!$S:$S,$G1622,通讯通路门店!$J:$J,"其他品牌专卖店")</f>
        <v>0</v>
      </c>
      <c r="AF1622" s="99">
        <f>SUMIFS(通讯通路门店!$BI:$BI,通讯通路门店!$S:$S,$G1622)</f>
        <v>0</v>
      </c>
      <c r="AG1622" s="99">
        <f>SUMIFS(通讯通路门店!$BH:$BH,通讯通路门店!$S:$S,$G1622)</f>
        <v>0</v>
      </c>
      <c r="AH1622" s="99">
        <f t="shared" si="126"/>
        <v>0</v>
      </c>
      <c r="AI1622" s="99">
        <f>SUMIFS(通讯通路门店!$BB:$BB,通讯通路门店!$S:$S,$G1622)</f>
        <v>0</v>
      </c>
      <c r="AJ1622" s="99">
        <f>SUMIFS(通讯通路门店!$BE:$BE,通讯通路门店!$S:$S,$G1622)</f>
        <v>0</v>
      </c>
      <c r="AK1622" s="99">
        <f>SUMIFS(通讯通路门店!$BG:$BG,通讯通路门店!$S:$S,$G1622)</f>
        <v>0</v>
      </c>
      <c r="AL1622" s="99">
        <f>SUMIFS(通讯通路门店!$BC:$BC,通讯通路门店!$S:$S,$G1622)</f>
        <v>0</v>
      </c>
      <c r="AM1622" s="99">
        <f>SUMIFS(通讯通路门店!$BD:$BD,通讯通路门店!$S:$S,$G1622)</f>
        <v>0</v>
      </c>
      <c r="AN1622" s="99">
        <f>SUMIFS(通讯通路门店!$BF:$BF,通讯通路门店!$S:$S,$G1622)</f>
        <v>0</v>
      </c>
      <c r="AO1622" s="99">
        <f t="shared" si="127"/>
        <v>0</v>
      </c>
      <c r="AP1622" s="99">
        <f>SUMIFS(通讯通路门店!$K:$K,通讯通路门店!$S:$S,$G1622)</f>
        <v>0</v>
      </c>
      <c r="AQ1622" s="83"/>
      <c r="AR1622" s="99">
        <f>SUMIFS(通讯通路门店!$T:$T,通讯通路门店!$S:$S,$G1622)</f>
        <v>0</v>
      </c>
      <c r="AS1622" s="99">
        <f>SUMIFS(通讯通路门店!$U:$U,通讯通路门店!$S:$S,$G1622)</f>
        <v>0</v>
      </c>
      <c r="AT1622" s="99">
        <f>SUMIFS(通讯通路门店!$V:$V,通讯通路门店!$S:$S,$G1622)</f>
        <v>0</v>
      </c>
      <c r="AU1622" s="99">
        <f>SUMIFS(通讯通路门店!$W:$W,通讯通路门店!$S:$S,$G1622)</f>
        <v>0</v>
      </c>
      <c r="AV1622" s="99">
        <f>SUMIFS(通讯通路门店!$Z:$Z,通讯通路门店!$S:$S,$G1622)</f>
        <v>0</v>
      </c>
      <c r="AW1622" s="99">
        <f>SUMIFS(通讯通路门店!$AB:$AB,通讯通路门店!$S:$S,$G1622)</f>
        <v>0</v>
      </c>
      <c r="AX1622" s="99">
        <f>SUMIFS(通讯通路门店!$X:$X,通讯通路门店!$S:$S,$G1622)</f>
        <v>0</v>
      </c>
      <c r="AY1622" s="99">
        <f>SUMIFS(通讯通路门店!$Y:$Y,通讯通路门店!$S:$S,$G1622)</f>
        <v>0</v>
      </c>
      <c r="AZ1622" s="99">
        <f>SUMIFS(通讯通路门店!$AA:$AA,通讯通路门店!$S:$S,$G1622)</f>
        <v>0</v>
      </c>
      <c r="BA1622" s="99">
        <f t="shared" si="128"/>
        <v>0</v>
      </c>
      <c r="BB1622" s="99">
        <f t="shared" si="129"/>
        <v>0</v>
      </c>
      <c r="BC1622" s="99">
        <f>SUMIFS(通讯通路门店!$W:$W,通讯通路门店!$S:$S,$G1622,通讯通路门店!$J:$J,"荣耀体验店")+SUMIFS(通讯通路门店!$W:$W,通讯通路门店!$S:$S,$G1622,通讯通路门店!$J:$J,"荣耀授权专卖店")</f>
        <v>0</v>
      </c>
      <c r="BD1622" s="99">
        <f>SUMIFS(通讯通路门店!$Z:$Z,通讯通路门店!$S:$S,$G1622,通讯通路门店!$J:$J,"VIVO体验店")</f>
        <v>0</v>
      </c>
      <c r="BE1622" s="99">
        <f>SUMIFS(通讯通路门店!$AB:$AB,通讯通路门店!$S:$S,$G1622,通讯通路门店!$J:$J,"OPPO体验店")</f>
        <v>0</v>
      </c>
      <c r="BF1622" s="99">
        <f>SUMIFS(通讯通路门店!$X:$X,通讯通路门店!$S:$S,$G1622,通讯通路门店!$J:$J,"华为授权体验店")+SUMIFS(通讯通路门店!$AA:$AA,通讯通路门店!$S:$S,$G1622,通讯通路门店!$J:$J,"华为堡垒店")</f>
        <v>0</v>
      </c>
      <c r="BG1622" s="99">
        <f>SUMIFS(通讯通路门店!$Y:$Y,通讯通路门店!$S:$S,$G1622,通讯通路门店!$J:$J,"小米体验店")</f>
        <v>0</v>
      </c>
      <c r="BH1622" s="99">
        <f>SUMIFS(通讯通路门店!$AA:$AA,通讯通路门店!$S:$S,$G1622,通讯通路门店!$J:$J,"苹果体验店")</f>
        <v>0</v>
      </c>
      <c r="BI1622" s="99">
        <f>SUMIFS(通讯通路门店!$K:$K,通讯通路门店!$S:$S,$G1622,通讯通路门店!$J:$J,"其他品牌专卖店")</f>
        <v>0</v>
      </c>
      <c r="BJ1622" s="99">
        <f>SUMIFS(通讯通路门店!$AC:$AC,通讯通路门店!$S:$S,$G1622)</f>
        <v>0</v>
      </c>
      <c r="BK1622" s="99">
        <f>SUMIFS(通讯通路门店!$AD:$AD,通讯通路门店!$S:$S,$G1622)</f>
        <v>0</v>
      </c>
      <c r="BL1622" s="99">
        <f>SUMIFS(通讯通路门店!$AE:$AE,通讯通路门店!$S:$S,$G1622)</f>
        <v>0</v>
      </c>
      <c r="BM1622" s="99">
        <f>SUMIFS(通讯通路门店!$AF:$AF,通讯通路门店!$S:$S,$G1622)</f>
        <v>0</v>
      </c>
      <c r="BN1622" s="99">
        <f>SUMIFS(通讯通路门店!$AG:$AG,通讯通路门店!$S:$S,$G1622)</f>
        <v>0</v>
      </c>
      <c r="BO1622" s="99">
        <f>SUMIFS(通讯通路门店!$AH:$AH,通讯通路门店!$S:$S,$G1622)</f>
        <v>0</v>
      </c>
      <c r="BP1622" s="99">
        <f>SUMIFS(通讯通路门店!$AI:$AI,通讯通路门店!$S:$S,$G1622)</f>
        <v>0</v>
      </c>
      <c r="BQ1622" s="83"/>
    </row>
    <row r="1623" spans="1:69">
      <c r="A1623" s="99" t="str">
        <f>IFERROR(_xlfn.XLOOKUP($G1623,通讯通路门店!$S$4:$S$993933,通讯通路门店!$A$4:$A$993933,0,0),"")</f>
        <v>海南省</v>
      </c>
      <c r="B1623" s="99" t="str">
        <f>IFERROR(_xlfn.XLOOKUP($G1623,通讯通路门店!$S$4:$S$993933,通讯通路门店!$B$4:$B$993933,0,0),"")</f>
        <v>乐东黎族自治县</v>
      </c>
      <c r="C1623" s="99" t="str">
        <f>IFERROR(_xlfn.XLOOKUP($G1623,通讯通路门店!$S$4:$S$993933,通讯通路门店!$C$4:$C$993933,0,0),"")</f>
        <v>乐东黎族自治县</v>
      </c>
      <c r="D1623" s="99" t="str">
        <f>IFERROR(_xlfn.XLOOKUP($G1623,通讯通路门店!$S$4:$S$993933,通讯通路门店!$D$4:$D$993933,0,0),"")</f>
        <v>万冲镇</v>
      </c>
      <c r="E1623" s="83"/>
      <c r="F1623" s="83"/>
      <c r="G1623" s="101"/>
      <c r="H1623" s="102">
        <f>IFERROR(_xlfn.XLOOKUP($G1623,通讯通路门店!$S$4:$S$993933,通讯通路门店!$R$4:$R$993933,0,0),"")</f>
        <v>0</v>
      </c>
      <c r="I1623" s="83"/>
      <c r="J1623" s="83"/>
      <c r="K1623" s="83"/>
      <c r="L1623" s="83"/>
      <c r="M1623" s="83"/>
      <c r="N1623" s="83"/>
      <c r="O1623" s="83"/>
      <c r="P1623" s="83"/>
      <c r="Q1623" s="83"/>
      <c r="R1623" s="83"/>
      <c r="S1623" s="83"/>
      <c r="T1623" s="83"/>
      <c r="U1623" s="99">
        <f>COUNTIF(通讯通路门店!$S:$S,$G1623)</f>
        <v>0</v>
      </c>
      <c r="V1623" s="99">
        <f>COUNTIFS(通讯通路门店!$S:$S,$G1623,通讯通路门店!$J:$J,"综合卖场")</f>
        <v>0</v>
      </c>
      <c r="W1623" s="99">
        <f>SUMIFS(通讯通路门店!$AJ:$AJ,通讯通路门店!$S:$S,通讯客户沙盘!$G1623)</f>
        <v>0</v>
      </c>
      <c r="X1623" s="99">
        <f t="shared" si="125"/>
        <v>0</v>
      </c>
      <c r="Y1623" s="99">
        <f>COUNTIFS(通讯通路门店!$S:$S,$G1623,通讯通路门店!$J:$J,"荣耀体验店")+COUNTIFS(通讯通路门店!$S:$S,$G1623,通讯通路门店!$J:$J,"荣耀授权专卖店")</f>
        <v>0</v>
      </c>
      <c r="Z1623" s="99">
        <f>COUNTIFS(通讯通路门店!$S:$S,$G1623,通讯通路门店!$J:$J,"VIVO体验店")</f>
        <v>0</v>
      </c>
      <c r="AA1623" s="99">
        <f>COUNTIFS(通讯通路门店!$S:$S,$G1623,通讯通路门店!$J:$J,"OPPO体验店")</f>
        <v>0</v>
      </c>
      <c r="AB1623" s="99">
        <f>COUNTIFS(通讯通路门店!$S:$S,$G1623,通讯通路门店!$J:$J,"华为授权体验店")+COUNTIFS(通讯通路门店!$S:$S,$G1623,通讯通路门店!$J:$J,"华为堡垒店")</f>
        <v>0</v>
      </c>
      <c r="AC1623" s="99">
        <f>COUNTIFS(通讯通路门店!$S:$S,$G1623,通讯通路门店!$J:$J,"小米体验店")</f>
        <v>0</v>
      </c>
      <c r="AD1623" s="99">
        <f>COUNTIFS(通讯通路门店!$S:$S,$G1623,通讯通路门店!$J:$J,"苹果体验店")</f>
        <v>0</v>
      </c>
      <c r="AE1623" s="99">
        <f>COUNTIFS(通讯通路门店!$S:$S,$G1623,通讯通路门店!$J:$J,"其他品牌专卖店")</f>
        <v>0</v>
      </c>
      <c r="AF1623" s="99">
        <f>SUMIFS(通讯通路门店!$BI:$BI,通讯通路门店!$S:$S,$G1623)</f>
        <v>0</v>
      </c>
      <c r="AG1623" s="99">
        <f>SUMIFS(通讯通路门店!$BH:$BH,通讯通路门店!$S:$S,$G1623)</f>
        <v>0</v>
      </c>
      <c r="AH1623" s="99">
        <f t="shared" si="126"/>
        <v>0</v>
      </c>
      <c r="AI1623" s="99">
        <f>SUMIFS(通讯通路门店!$BB:$BB,通讯通路门店!$S:$S,$G1623)</f>
        <v>0</v>
      </c>
      <c r="AJ1623" s="99">
        <f>SUMIFS(通讯通路门店!$BE:$BE,通讯通路门店!$S:$S,$G1623)</f>
        <v>0</v>
      </c>
      <c r="AK1623" s="99">
        <f>SUMIFS(通讯通路门店!$BG:$BG,通讯通路门店!$S:$S,$G1623)</f>
        <v>0</v>
      </c>
      <c r="AL1623" s="99">
        <f>SUMIFS(通讯通路门店!$BC:$BC,通讯通路门店!$S:$S,$G1623)</f>
        <v>0</v>
      </c>
      <c r="AM1623" s="99">
        <f>SUMIFS(通讯通路门店!$BD:$BD,通讯通路门店!$S:$S,$G1623)</f>
        <v>0</v>
      </c>
      <c r="AN1623" s="99">
        <f>SUMIFS(通讯通路门店!$BF:$BF,通讯通路门店!$S:$S,$G1623)</f>
        <v>0</v>
      </c>
      <c r="AO1623" s="99">
        <f t="shared" si="127"/>
        <v>0</v>
      </c>
      <c r="AP1623" s="99">
        <f>SUMIFS(通讯通路门店!$K:$K,通讯通路门店!$S:$S,$G1623)</f>
        <v>0</v>
      </c>
      <c r="AQ1623" s="83"/>
      <c r="AR1623" s="99">
        <f>SUMIFS(通讯通路门店!$T:$T,通讯通路门店!$S:$S,$G1623)</f>
        <v>0</v>
      </c>
      <c r="AS1623" s="99">
        <f>SUMIFS(通讯通路门店!$U:$U,通讯通路门店!$S:$S,$G1623)</f>
        <v>0</v>
      </c>
      <c r="AT1623" s="99">
        <f>SUMIFS(通讯通路门店!$V:$V,通讯通路门店!$S:$S,$G1623)</f>
        <v>0</v>
      </c>
      <c r="AU1623" s="99">
        <f>SUMIFS(通讯通路门店!$W:$W,通讯通路门店!$S:$S,$G1623)</f>
        <v>0</v>
      </c>
      <c r="AV1623" s="99">
        <f>SUMIFS(通讯通路门店!$Z:$Z,通讯通路门店!$S:$S,$G1623)</f>
        <v>0</v>
      </c>
      <c r="AW1623" s="99">
        <f>SUMIFS(通讯通路门店!$AB:$AB,通讯通路门店!$S:$S,$G1623)</f>
        <v>0</v>
      </c>
      <c r="AX1623" s="99">
        <f>SUMIFS(通讯通路门店!$X:$X,通讯通路门店!$S:$S,$G1623)</f>
        <v>0</v>
      </c>
      <c r="AY1623" s="99">
        <f>SUMIFS(通讯通路门店!$Y:$Y,通讯通路门店!$S:$S,$G1623)</f>
        <v>0</v>
      </c>
      <c r="AZ1623" s="99">
        <f>SUMIFS(通讯通路门店!$AA:$AA,通讯通路门店!$S:$S,$G1623)</f>
        <v>0</v>
      </c>
      <c r="BA1623" s="99">
        <f t="shared" si="128"/>
        <v>0</v>
      </c>
      <c r="BB1623" s="99">
        <f t="shared" si="129"/>
        <v>0</v>
      </c>
      <c r="BC1623" s="99">
        <f>SUMIFS(通讯通路门店!$W:$W,通讯通路门店!$S:$S,$G1623,通讯通路门店!$J:$J,"荣耀体验店")+SUMIFS(通讯通路门店!$W:$W,通讯通路门店!$S:$S,$G1623,通讯通路门店!$J:$J,"荣耀授权专卖店")</f>
        <v>0</v>
      </c>
      <c r="BD1623" s="99">
        <f>SUMIFS(通讯通路门店!$Z:$Z,通讯通路门店!$S:$S,$G1623,通讯通路门店!$J:$J,"VIVO体验店")</f>
        <v>0</v>
      </c>
      <c r="BE1623" s="99">
        <f>SUMIFS(通讯通路门店!$AB:$AB,通讯通路门店!$S:$S,$G1623,通讯通路门店!$J:$J,"OPPO体验店")</f>
        <v>0</v>
      </c>
      <c r="BF1623" s="99">
        <f>SUMIFS(通讯通路门店!$X:$X,通讯通路门店!$S:$S,$G1623,通讯通路门店!$J:$J,"华为授权体验店")+SUMIFS(通讯通路门店!$AA:$AA,通讯通路门店!$S:$S,$G1623,通讯通路门店!$J:$J,"华为堡垒店")</f>
        <v>0</v>
      </c>
      <c r="BG1623" s="99">
        <f>SUMIFS(通讯通路门店!$Y:$Y,通讯通路门店!$S:$S,$G1623,通讯通路门店!$J:$J,"小米体验店")</f>
        <v>0</v>
      </c>
      <c r="BH1623" s="99">
        <f>SUMIFS(通讯通路门店!$AA:$AA,通讯通路门店!$S:$S,$G1623,通讯通路门店!$J:$J,"苹果体验店")</f>
        <v>0</v>
      </c>
      <c r="BI1623" s="99">
        <f>SUMIFS(通讯通路门店!$K:$K,通讯通路门店!$S:$S,$G1623,通讯通路门店!$J:$J,"其他品牌专卖店")</f>
        <v>0</v>
      </c>
      <c r="BJ1623" s="99">
        <f>SUMIFS(通讯通路门店!$AC:$AC,通讯通路门店!$S:$S,$G1623)</f>
        <v>0</v>
      </c>
      <c r="BK1623" s="99">
        <f>SUMIFS(通讯通路门店!$AD:$AD,通讯通路门店!$S:$S,$G1623)</f>
        <v>0</v>
      </c>
      <c r="BL1623" s="99">
        <f>SUMIFS(通讯通路门店!$AE:$AE,通讯通路门店!$S:$S,$G1623)</f>
        <v>0</v>
      </c>
      <c r="BM1623" s="99">
        <f>SUMIFS(通讯通路门店!$AF:$AF,通讯通路门店!$S:$S,$G1623)</f>
        <v>0</v>
      </c>
      <c r="BN1623" s="99">
        <f>SUMIFS(通讯通路门店!$AG:$AG,通讯通路门店!$S:$S,$G1623)</f>
        <v>0</v>
      </c>
      <c r="BO1623" s="99">
        <f>SUMIFS(通讯通路门店!$AH:$AH,通讯通路门店!$S:$S,$G1623)</f>
        <v>0</v>
      </c>
      <c r="BP1623" s="99">
        <f>SUMIFS(通讯通路门店!$AI:$AI,通讯通路门店!$S:$S,$G1623)</f>
        <v>0</v>
      </c>
      <c r="BQ1623" s="83"/>
    </row>
    <row r="1624" spans="1:69">
      <c r="A1624" s="99" t="str">
        <f>IFERROR(_xlfn.XLOOKUP($G1624,通讯通路门店!$S$4:$S$993933,通讯通路门店!$A$4:$A$993933,0,0),"")</f>
        <v>海南省</v>
      </c>
      <c r="B1624" s="99" t="str">
        <f>IFERROR(_xlfn.XLOOKUP($G1624,通讯通路门店!$S$4:$S$993933,通讯通路门店!$B$4:$B$993933,0,0),"")</f>
        <v>乐东黎族自治县</v>
      </c>
      <c r="C1624" s="99" t="str">
        <f>IFERROR(_xlfn.XLOOKUP($G1624,通讯通路门店!$S$4:$S$993933,通讯通路门店!$C$4:$C$993933,0,0),"")</f>
        <v>乐东黎族自治县</v>
      </c>
      <c r="D1624" s="99" t="str">
        <f>IFERROR(_xlfn.XLOOKUP($G1624,通讯通路门店!$S$4:$S$993933,通讯通路门店!$D$4:$D$993933,0,0),"")</f>
        <v>万冲镇</v>
      </c>
      <c r="E1624" s="83"/>
      <c r="F1624" s="83"/>
      <c r="G1624" s="101"/>
      <c r="H1624" s="102">
        <f>IFERROR(_xlfn.XLOOKUP($G1624,通讯通路门店!$S$4:$S$993933,通讯通路门店!$R$4:$R$993933,0,0),"")</f>
        <v>0</v>
      </c>
      <c r="I1624" s="83"/>
      <c r="J1624" s="83"/>
      <c r="K1624" s="83"/>
      <c r="L1624" s="83"/>
      <c r="M1624" s="83"/>
      <c r="N1624" s="83"/>
      <c r="O1624" s="83"/>
      <c r="P1624" s="83"/>
      <c r="Q1624" s="83"/>
      <c r="R1624" s="83"/>
      <c r="S1624" s="83"/>
      <c r="T1624" s="83"/>
      <c r="U1624" s="99">
        <f>COUNTIF(通讯通路门店!$S:$S,$G1624)</f>
        <v>0</v>
      </c>
      <c r="V1624" s="99">
        <f>COUNTIFS(通讯通路门店!$S:$S,$G1624,通讯通路门店!$J:$J,"综合卖场")</f>
        <v>0</v>
      </c>
      <c r="W1624" s="99">
        <f>SUMIFS(通讯通路门店!$AJ:$AJ,通讯通路门店!$S:$S,通讯客户沙盘!$G1624)</f>
        <v>0</v>
      </c>
      <c r="X1624" s="99">
        <f t="shared" si="125"/>
        <v>0</v>
      </c>
      <c r="Y1624" s="99">
        <f>COUNTIFS(通讯通路门店!$S:$S,$G1624,通讯通路门店!$J:$J,"荣耀体验店")+COUNTIFS(通讯通路门店!$S:$S,$G1624,通讯通路门店!$J:$J,"荣耀授权专卖店")</f>
        <v>0</v>
      </c>
      <c r="Z1624" s="99">
        <f>COUNTIFS(通讯通路门店!$S:$S,$G1624,通讯通路门店!$J:$J,"VIVO体验店")</f>
        <v>0</v>
      </c>
      <c r="AA1624" s="99">
        <f>COUNTIFS(通讯通路门店!$S:$S,$G1624,通讯通路门店!$J:$J,"OPPO体验店")</f>
        <v>0</v>
      </c>
      <c r="AB1624" s="99">
        <f>COUNTIFS(通讯通路门店!$S:$S,$G1624,通讯通路门店!$J:$J,"华为授权体验店")+COUNTIFS(通讯通路门店!$S:$S,$G1624,通讯通路门店!$J:$J,"华为堡垒店")</f>
        <v>0</v>
      </c>
      <c r="AC1624" s="99">
        <f>COUNTIFS(通讯通路门店!$S:$S,$G1624,通讯通路门店!$J:$J,"小米体验店")</f>
        <v>0</v>
      </c>
      <c r="AD1624" s="99">
        <f>COUNTIFS(通讯通路门店!$S:$S,$G1624,通讯通路门店!$J:$J,"苹果体验店")</f>
        <v>0</v>
      </c>
      <c r="AE1624" s="99">
        <f>COUNTIFS(通讯通路门店!$S:$S,$G1624,通讯通路门店!$J:$J,"其他品牌专卖店")</f>
        <v>0</v>
      </c>
      <c r="AF1624" s="99">
        <f>SUMIFS(通讯通路门店!$BI:$BI,通讯通路门店!$S:$S,$G1624)</f>
        <v>0</v>
      </c>
      <c r="AG1624" s="99">
        <f>SUMIFS(通讯通路门店!$BH:$BH,通讯通路门店!$S:$S,$G1624)</f>
        <v>0</v>
      </c>
      <c r="AH1624" s="99">
        <f t="shared" si="126"/>
        <v>0</v>
      </c>
      <c r="AI1624" s="99">
        <f>SUMIFS(通讯通路门店!$BB:$BB,通讯通路门店!$S:$S,$G1624)</f>
        <v>0</v>
      </c>
      <c r="AJ1624" s="99">
        <f>SUMIFS(通讯通路门店!$BE:$BE,通讯通路门店!$S:$S,$G1624)</f>
        <v>0</v>
      </c>
      <c r="AK1624" s="99">
        <f>SUMIFS(通讯通路门店!$BG:$BG,通讯通路门店!$S:$S,$G1624)</f>
        <v>0</v>
      </c>
      <c r="AL1624" s="99">
        <f>SUMIFS(通讯通路门店!$BC:$BC,通讯通路门店!$S:$S,$G1624)</f>
        <v>0</v>
      </c>
      <c r="AM1624" s="99">
        <f>SUMIFS(通讯通路门店!$BD:$BD,通讯通路门店!$S:$S,$G1624)</f>
        <v>0</v>
      </c>
      <c r="AN1624" s="99">
        <f>SUMIFS(通讯通路门店!$BF:$BF,通讯通路门店!$S:$S,$G1624)</f>
        <v>0</v>
      </c>
      <c r="AO1624" s="99">
        <f t="shared" si="127"/>
        <v>0</v>
      </c>
      <c r="AP1624" s="99">
        <f>SUMIFS(通讯通路门店!$K:$K,通讯通路门店!$S:$S,$G1624)</f>
        <v>0</v>
      </c>
      <c r="AQ1624" s="83"/>
      <c r="AR1624" s="99">
        <f>SUMIFS(通讯通路门店!$T:$T,通讯通路门店!$S:$S,$G1624)</f>
        <v>0</v>
      </c>
      <c r="AS1624" s="99">
        <f>SUMIFS(通讯通路门店!$U:$U,通讯通路门店!$S:$S,$G1624)</f>
        <v>0</v>
      </c>
      <c r="AT1624" s="99">
        <f>SUMIFS(通讯通路门店!$V:$V,通讯通路门店!$S:$S,$G1624)</f>
        <v>0</v>
      </c>
      <c r="AU1624" s="99">
        <f>SUMIFS(通讯通路门店!$W:$W,通讯通路门店!$S:$S,$G1624)</f>
        <v>0</v>
      </c>
      <c r="AV1624" s="99">
        <f>SUMIFS(通讯通路门店!$Z:$Z,通讯通路门店!$S:$S,$G1624)</f>
        <v>0</v>
      </c>
      <c r="AW1624" s="99">
        <f>SUMIFS(通讯通路门店!$AB:$AB,通讯通路门店!$S:$S,$G1624)</f>
        <v>0</v>
      </c>
      <c r="AX1624" s="99">
        <f>SUMIFS(通讯通路门店!$X:$X,通讯通路门店!$S:$S,$G1624)</f>
        <v>0</v>
      </c>
      <c r="AY1624" s="99">
        <f>SUMIFS(通讯通路门店!$Y:$Y,通讯通路门店!$S:$S,$G1624)</f>
        <v>0</v>
      </c>
      <c r="AZ1624" s="99">
        <f>SUMIFS(通讯通路门店!$AA:$AA,通讯通路门店!$S:$S,$G1624)</f>
        <v>0</v>
      </c>
      <c r="BA1624" s="99">
        <f t="shared" si="128"/>
        <v>0</v>
      </c>
      <c r="BB1624" s="99">
        <f t="shared" si="129"/>
        <v>0</v>
      </c>
      <c r="BC1624" s="99">
        <f>SUMIFS(通讯通路门店!$W:$W,通讯通路门店!$S:$S,$G1624,通讯通路门店!$J:$J,"荣耀体验店")+SUMIFS(通讯通路门店!$W:$W,通讯通路门店!$S:$S,$G1624,通讯通路门店!$J:$J,"荣耀授权专卖店")</f>
        <v>0</v>
      </c>
      <c r="BD1624" s="99">
        <f>SUMIFS(通讯通路门店!$Z:$Z,通讯通路门店!$S:$S,$G1624,通讯通路门店!$J:$J,"VIVO体验店")</f>
        <v>0</v>
      </c>
      <c r="BE1624" s="99">
        <f>SUMIFS(通讯通路门店!$AB:$AB,通讯通路门店!$S:$S,$G1624,通讯通路门店!$J:$J,"OPPO体验店")</f>
        <v>0</v>
      </c>
      <c r="BF1624" s="99">
        <f>SUMIFS(通讯通路门店!$X:$X,通讯通路门店!$S:$S,$G1624,通讯通路门店!$J:$J,"华为授权体验店")+SUMIFS(通讯通路门店!$AA:$AA,通讯通路门店!$S:$S,$G1624,通讯通路门店!$J:$J,"华为堡垒店")</f>
        <v>0</v>
      </c>
      <c r="BG1624" s="99">
        <f>SUMIFS(通讯通路门店!$Y:$Y,通讯通路门店!$S:$S,$G1624,通讯通路门店!$J:$J,"小米体验店")</f>
        <v>0</v>
      </c>
      <c r="BH1624" s="99">
        <f>SUMIFS(通讯通路门店!$AA:$AA,通讯通路门店!$S:$S,$G1624,通讯通路门店!$J:$J,"苹果体验店")</f>
        <v>0</v>
      </c>
      <c r="BI1624" s="99">
        <f>SUMIFS(通讯通路门店!$K:$K,通讯通路门店!$S:$S,$G1624,通讯通路门店!$J:$J,"其他品牌专卖店")</f>
        <v>0</v>
      </c>
      <c r="BJ1624" s="99">
        <f>SUMIFS(通讯通路门店!$AC:$AC,通讯通路门店!$S:$S,$G1624)</f>
        <v>0</v>
      </c>
      <c r="BK1624" s="99">
        <f>SUMIFS(通讯通路门店!$AD:$AD,通讯通路门店!$S:$S,$G1624)</f>
        <v>0</v>
      </c>
      <c r="BL1624" s="99">
        <f>SUMIFS(通讯通路门店!$AE:$AE,通讯通路门店!$S:$S,$G1624)</f>
        <v>0</v>
      </c>
      <c r="BM1624" s="99">
        <f>SUMIFS(通讯通路门店!$AF:$AF,通讯通路门店!$S:$S,$G1624)</f>
        <v>0</v>
      </c>
      <c r="BN1624" s="99">
        <f>SUMIFS(通讯通路门店!$AG:$AG,通讯通路门店!$S:$S,$G1624)</f>
        <v>0</v>
      </c>
      <c r="BO1624" s="99">
        <f>SUMIFS(通讯通路门店!$AH:$AH,通讯通路门店!$S:$S,$G1624)</f>
        <v>0</v>
      </c>
      <c r="BP1624" s="99">
        <f>SUMIFS(通讯通路门店!$AI:$AI,通讯通路门店!$S:$S,$G1624)</f>
        <v>0</v>
      </c>
      <c r="BQ1624" s="83"/>
    </row>
    <row r="1625" spans="1:69">
      <c r="A1625" s="99" t="str">
        <f>IFERROR(_xlfn.XLOOKUP($G1625,通讯通路门店!$S$4:$S$993933,通讯通路门店!$A$4:$A$993933,0,0),"")</f>
        <v>海南省</v>
      </c>
      <c r="B1625" s="99" t="str">
        <f>IFERROR(_xlfn.XLOOKUP($G1625,通讯通路门店!$S$4:$S$993933,通讯通路门店!$B$4:$B$993933,0,0),"")</f>
        <v>乐东黎族自治县</v>
      </c>
      <c r="C1625" s="99" t="str">
        <f>IFERROR(_xlfn.XLOOKUP($G1625,通讯通路门店!$S$4:$S$993933,通讯通路门店!$C$4:$C$993933,0,0),"")</f>
        <v>乐东黎族自治县</v>
      </c>
      <c r="D1625" s="99" t="str">
        <f>IFERROR(_xlfn.XLOOKUP($G1625,通讯通路门店!$S$4:$S$993933,通讯通路门店!$D$4:$D$993933,0,0),"")</f>
        <v>万冲镇</v>
      </c>
      <c r="E1625" s="83"/>
      <c r="F1625" s="83"/>
      <c r="G1625" s="101"/>
      <c r="H1625" s="102">
        <f>IFERROR(_xlfn.XLOOKUP($G1625,通讯通路门店!$S$4:$S$993933,通讯通路门店!$R$4:$R$993933,0,0),"")</f>
        <v>0</v>
      </c>
      <c r="I1625" s="83"/>
      <c r="J1625" s="83"/>
      <c r="K1625" s="83"/>
      <c r="L1625" s="83"/>
      <c r="M1625" s="83"/>
      <c r="N1625" s="83"/>
      <c r="O1625" s="83"/>
      <c r="P1625" s="83"/>
      <c r="Q1625" s="83"/>
      <c r="R1625" s="83"/>
      <c r="S1625" s="83"/>
      <c r="T1625" s="83"/>
      <c r="U1625" s="99">
        <f>COUNTIF(通讯通路门店!$S:$S,$G1625)</f>
        <v>0</v>
      </c>
      <c r="V1625" s="99">
        <f>COUNTIFS(通讯通路门店!$S:$S,$G1625,通讯通路门店!$J:$J,"综合卖场")</f>
        <v>0</v>
      </c>
      <c r="W1625" s="99">
        <f>SUMIFS(通讯通路门店!$AJ:$AJ,通讯通路门店!$S:$S,通讯客户沙盘!$G1625)</f>
        <v>0</v>
      </c>
      <c r="X1625" s="99">
        <f t="shared" si="125"/>
        <v>0</v>
      </c>
      <c r="Y1625" s="99">
        <f>COUNTIFS(通讯通路门店!$S:$S,$G1625,通讯通路门店!$J:$J,"荣耀体验店")+COUNTIFS(通讯通路门店!$S:$S,$G1625,通讯通路门店!$J:$J,"荣耀授权专卖店")</f>
        <v>0</v>
      </c>
      <c r="Z1625" s="99">
        <f>COUNTIFS(通讯通路门店!$S:$S,$G1625,通讯通路门店!$J:$J,"VIVO体验店")</f>
        <v>0</v>
      </c>
      <c r="AA1625" s="99">
        <f>COUNTIFS(通讯通路门店!$S:$S,$G1625,通讯通路门店!$J:$J,"OPPO体验店")</f>
        <v>0</v>
      </c>
      <c r="AB1625" s="99">
        <f>COUNTIFS(通讯通路门店!$S:$S,$G1625,通讯通路门店!$J:$J,"华为授权体验店")+COUNTIFS(通讯通路门店!$S:$S,$G1625,通讯通路门店!$J:$J,"华为堡垒店")</f>
        <v>0</v>
      </c>
      <c r="AC1625" s="99">
        <f>COUNTIFS(通讯通路门店!$S:$S,$G1625,通讯通路门店!$J:$J,"小米体验店")</f>
        <v>0</v>
      </c>
      <c r="AD1625" s="99">
        <f>COUNTIFS(通讯通路门店!$S:$S,$G1625,通讯通路门店!$J:$J,"苹果体验店")</f>
        <v>0</v>
      </c>
      <c r="AE1625" s="99">
        <f>COUNTIFS(通讯通路门店!$S:$S,$G1625,通讯通路门店!$J:$J,"其他品牌专卖店")</f>
        <v>0</v>
      </c>
      <c r="AF1625" s="99">
        <f>SUMIFS(通讯通路门店!$BI:$BI,通讯通路门店!$S:$S,$G1625)</f>
        <v>0</v>
      </c>
      <c r="AG1625" s="99">
        <f>SUMIFS(通讯通路门店!$BH:$BH,通讯通路门店!$S:$S,$G1625)</f>
        <v>0</v>
      </c>
      <c r="AH1625" s="99">
        <f t="shared" si="126"/>
        <v>0</v>
      </c>
      <c r="AI1625" s="99">
        <f>SUMIFS(通讯通路门店!$BB:$BB,通讯通路门店!$S:$S,$G1625)</f>
        <v>0</v>
      </c>
      <c r="AJ1625" s="99">
        <f>SUMIFS(通讯通路门店!$BE:$BE,通讯通路门店!$S:$S,$G1625)</f>
        <v>0</v>
      </c>
      <c r="AK1625" s="99">
        <f>SUMIFS(通讯通路门店!$BG:$BG,通讯通路门店!$S:$S,$G1625)</f>
        <v>0</v>
      </c>
      <c r="AL1625" s="99">
        <f>SUMIFS(通讯通路门店!$BC:$BC,通讯通路门店!$S:$S,$G1625)</f>
        <v>0</v>
      </c>
      <c r="AM1625" s="99">
        <f>SUMIFS(通讯通路门店!$BD:$BD,通讯通路门店!$S:$S,$G1625)</f>
        <v>0</v>
      </c>
      <c r="AN1625" s="99">
        <f>SUMIFS(通讯通路门店!$BF:$BF,通讯通路门店!$S:$S,$G1625)</f>
        <v>0</v>
      </c>
      <c r="AO1625" s="99">
        <f t="shared" si="127"/>
        <v>0</v>
      </c>
      <c r="AP1625" s="99">
        <f>SUMIFS(通讯通路门店!$K:$K,通讯通路门店!$S:$S,$G1625)</f>
        <v>0</v>
      </c>
      <c r="AQ1625" s="83"/>
      <c r="AR1625" s="99">
        <f>SUMIFS(通讯通路门店!$T:$T,通讯通路门店!$S:$S,$G1625)</f>
        <v>0</v>
      </c>
      <c r="AS1625" s="99">
        <f>SUMIFS(通讯通路门店!$U:$U,通讯通路门店!$S:$S,$G1625)</f>
        <v>0</v>
      </c>
      <c r="AT1625" s="99">
        <f>SUMIFS(通讯通路门店!$V:$V,通讯通路门店!$S:$S,$G1625)</f>
        <v>0</v>
      </c>
      <c r="AU1625" s="99">
        <f>SUMIFS(通讯通路门店!$W:$W,通讯通路门店!$S:$S,$G1625)</f>
        <v>0</v>
      </c>
      <c r="AV1625" s="99">
        <f>SUMIFS(通讯通路门店!$Z:$Z,通讯通路门店!$S:$S,$G1625)</f>
        <v>0</v>
      </c>
      <c r="AW1625" s="99">
        <f>SUMIFS(通讯通路门店!$AB:$AB,通讯通路门店!$S:$S,$G1625)</f>
        <v>0</v>
      </c>
      <c r="AX1625" s="99">
        <f>SUMIFS(通讯通路门店!$X:$X,通讯通路门店!$S:$S,$G1625)</f>
        <v>0</v>
      </c>
      <c r="AY1625" s="99">
        <f>SUMIFS(通讯通路门店!$Y:$Y,通讯通路门店!$S:$S,$G1625)</f>
        <v>0</v>
      </c>
      <c r="AZ1625" s="99">
        <f>SUMIFS(通讯通路门店!$AA:$AA,通讯通路门店!$S:$S,$G1625)</f>
        <v>0</v>
      </c>
      <c r="BA1625" s="99">
        <f t="shared" si="128"/>
        <v>0</v>
      </c>
      <c r="BB1625" s="99">
        <f t="shared" si="129"/>
        <v>0</v>
      </c>
      <c r="BC1625" s="99">
        <f>SUMIFS(通讯通路门店!$W:$W,通讯通路门店!$S:$S,$G1625,通讯通路门店!$J:$J,"荣耀体验店")+SUMIFS(通讯通路门店!$W:$W,通讯通路门店!$S:$S,$G1625,通讯通路门店!$J:$J,"荣耀授权专卖店")</f>
        <v>0</v>
      </c>
      <c r="BD1625" s="99">
        <f>SUMIFS(通讯通路门店!$Z:$Z,通讯通路门店!$S:$S,$G1625,通讯通路门店!$J:$J,"VIVO体验店")</f>
        <v>0</v>
      </c>
      <c r="BE1625" s="99">
        <f>SUMIFS(通讯通路门店!$AB:$AB,通讯通路门店!$S:$S,$G1625,通讯通路门店!$J:$J,"OPPO体验店")</f>
        <v>0</v>
      </c>
      <c r="BF1625" s="99">
        <f>SUMIFS(通讯通路门店!$X:$X,通讯通路门店!$S:$S,$G1625,通讯通路门店!$J:$J,"华为授权体验店")+SUMIFS(通讯通路门店!$AA:$AA,通讯通路门店!$S:$S,$G1625,通讯通路门店!$J:$J,"华为堡垒店")</f>
        <v>0</v>
      </c>
      <c r="BG1625" s="99">
        <f>SUMIFS(通讯通路门店!$Y:$Y,通讯通路门店!$S:$S,$G1625,通讯通路门店!$J:$J,"小米体验店")</f>
        <v>0</v>
      </c>
      <c r="BH1625" s="99">
        <f>SUMIFS(通讯通路门店!$AA:$AA,通讯通路门店!$S:$S,$G1625,通讯通路门店!$J:$J,"苹果体验店")</f>
        <v>0</v>
      </c>
      <c r="BI1625" s="99">
        <f>SUMIFS(通讯通路门店!$K:$K,通讯通路门店!$S:$S,$G1625,通讯通路门店!$J:$J,"其他品牌专卖店")</f>
        <v>0</v>
      </c>
      <c r="BJ1625" s="99">
        <f>SUMIFS(通讯通路门店!$AC:$AC,通讯通路门店!$S:$S,$G1625)</f>
        <v>0</v>
      </c>
      <c r="BK1625" s="99">
        <f>SUMIFS(通讯通路门店!$AD:$AD,通讯通路门店!$S:$S,$G1625)</f>
        <v>0</v>
      </c>
      <c r="BL1625" s="99">
        <f>SUMIFS(通讯通路门店!$AE:$AE,通讯通路门店!$S:$S,$G1625)</f>
        <v>0</v>
      </c>
      <c r="BM1625" s="99">
        <f>SUMIFS(通讯通路门店!$AF:$AF,通讯通路门店!$S:$S,$G1625)</f>
        <v>0</v>
      </c>
      <c r="BN1625" s="99">
        <f>SUMIFS(通讯通路门店!$AG:$AG,通讯通路门店!$S:$S,$G1625)</f>
        <v>0</v>
      </c>
      <c r="BO1625" s="99">
        <f>SUMIFS(通讯通路门店!$AH:$AH,通讯通路门店!$S:$S,$G1625)</f>
        <v>0</v>
      </c>
      <c r="BP1625" s="99">
        <f>SUMIFS(通讯通路门店!$AI:$AI,通讯通路门店!$S:$S,$G1625)</f>
        <v>0</v>
      </c>
      <c r="BQ1625" s="83"/>
    </row>
    <row r="1626" spans="1:69">
      <c r="A1626" s="99" t="str">
        <f>IFERROR(_xlfn.XLOOKUP($G1626,通讯通路门店!$S$4:$S$993933,通讯通路门店!$A$4:$A$993933,0,0),"")</f>
        <v>海南省</v>
      </c>
      <c r="B1626" s="99" t="str">
        <f>IFERROR(_xlfn.XLOOKUP($G1626,通讯通路门店!$S$4:$S$993933,通讯通路门店!$B$4:$B$993933,0,0),"")</f>
        <v>乐东黎族自治县</v>
      </c>
      <c r="C1626" s="99" t="str">
        <f>IFERROR(_xlfn.XLOOKUP($G1626,通讯通路门店!$S$4:$S$993933,通讯通路门店!$C$4:$C$993933,0,0),"")</f>
        <v>乐东黎族自治县</v>
      </c>
      <c r="D1626" s="99" t="str">
        <f>IFERROR(_xlfn.XLOOKUP($G1626,通讯通路门店!$S$4:$S$993933,通讯通路门店!$D$4:$D$993933,0,0),"")</f>
        <v>万冲镇</v>
      </c>
      <c r="E1626" s="83"/>
      <c r="F1626" s="83"/>
      <c r="G1626" s="101"/>
      <c r="H1626" s="102">
        <f>IFERROR(_xlfn.XLOOKUP($G1626,通讯通路门店!$S$4:$S$993933,通讯通路门店!$R$4:$R$993933,0,0),"")</f>
        <v>0</v>
      </c>
      <c r="I1626" s="83"/>
      <c r="J1626" s="83"/>
      <c r="K1626" s="83"/>
      <c r="L1626" s="83"/>
      <c r="M1626" s="83"/>
      <c r="N1626" s="83"/>
      <c r="O1626" s="83"/>
      <c r="P1626" s="83"/>
      <c r="Q1626" s="83"/>
      <c r="R1626" s="83"/>
      <c r="S1626" s="83"/>
      <c r="T1626" s="83"/>
      <c r="U1626" s="99">
        <f>COUNTIF(通讯通路门店!$S:$S,$G1626)</f>
        <v>0</v>
      </c>
      <c r="V1626" s="99">
        <f>COUNTIFS(通讯通路门店!$S:$S,$G1626,通讯通路门店!$J:$J,"综合卖场")</f>
        <v>0</v>
      </c>
      <c r="W1626" s="99">
        <f>SUMIFS(通讯通路门店!$AJ:$AJ,通讯通路门店!$S:$S,通讯客户沙盘!$G1626)</f>
        <v>0</v>
      </c>
      <c r="X1626" s="99">
        <f t="shared" si="125"/>
        <v>0</v>
      </c>
      <c r="Y1626" s="99">
        <f>COUNTIFS(通讯通路门店!$S:$S,$G1626,通讯通路门店!$J:$J,"荣耀体验店")+COUNTIFS(通讯通路门店!$S:$S,$G1626,通讯通路门店!$J:$J,"荣耀授权专卖店")</f>
        <v>0</v>
      </c>
      <c r="Z1626" s="99">
        <f>COUNTIFS(通讯通路门店!$S:$S,$G1626,通讯通路门店!$J:$J,"VIVO体验店")</f>
        <v>0</v>
      </c>
      <c r="AA1626" s="99">
        <f>COUNTIFS(通讯通路门店!$S:$S,$G1626,通讯通路门店!$J:$J,"OPPO体验店")</f>
        <v>0</v>
      </c>
      <c r="AB1626" s="99">
        <f>COUNTIFS(通讯通路门店!$S:$S,$G1626,通讯通路门店!$J:$J,"华为授权体验店")+COUNTIFS(通讯通路门店!$S:$S,$G1626,通讯通路门店!$J:$J,"华为堡垒店")</f>
        <v>0</v>
      </c>
      <c r="AC1626" s="99">
        <f>COUNTIFS(通讯通路门店!$S:$S,$G1626,通讯通路门店!$J:$J,"小米体验店")</f>
        <v>0</v>
      </c>
      <c r="AD1626" s="99">
        <f>COUNTIFS(通讯通路门店!$S:$S,$G1626,通讯通路门店!$J:$J,"苹果体验店")</f>
        <v>0</v>
      </c>
      <c r="AE1626" s="99">
        <f>COUNTIFS(通讯通路门店!$S:$S,$G1626,通讯通路门店!$J:$J,"其他品牌专卖店")</f>
        <v>0</v>
      </c>
      <c r="AF1626" s="99">
        <f>SUMIFS(通讯通路门店!$BI:$BI,通讯通路门店!$S:$S,$G1626)</f>
        <v>0</v>
      </c>
      <c r="AG1626" s="99">
        <f>SUMIFS(通讯通路门店!$BH:$BH,通讯通路门店!$S:$S,$G1626)</f>
        <v>0</v>
      </c>
      <c r="AH1626" s="99">
        <f t="shared" si="126"/>
        <v>0</v>
      </c>
      <c r="AI1626" s="99">
        <f>SUMIFS(通讯通路门店!$BB:$BB,通讯通路门店!$S:$S,$G1626)</f>
        <v>0</v>
      </c>
      <c r="AJ1626" s="99">
        <f>SUMIFS(通讯通路门店!$BE:$BE,通讯通路门店!$S:$S,$G1626)</f>
        <v>0</v>
      </c>
      <c r="AK1626" s="99">
        <f>SUMIFS(通讯通路门店!$BG:$BG,通讯通路门店!$S:$S,$G1626)</f>
        <v>0</v>
      </c>
      <c r="AL1626" s="99">
        <f>SUMIFS(通讯通路门店!$BC:$BC,通讯通路门店!$S:$S,$G1626)</f>
        <v>0</v>
      </c>
      <c r="AM1626" s="99">
        <f>SUMIFS(通讯通路门店!$BD:$BD,通讯通路门店!$S:$S,$G1626)</f>
        <v>0</v>
      </c>
      <c r="AN1626" s="99">
        <f>SUMIFS(通讯通路门店!$BF:$BF,通讯通路门店!$S:$S,$G1626)</f>
        <v>0</v>
      </c>
      <c r="AO1626" s="99">
        <f t="shared" si="127"/>
        <v>0</v>
      </c>
      <c r="AP1626" s="99">
        <f>SUMIFS(通讯通路门店!$K:$K,通讯通路门店!$S:$S,$G1626)</f>
        <v>0</v>
      </c>
      <c r="AQ1626" s="83"/>
      <c r="AR1626" s="99">
        <f>SUMIFS(通讯通路门店!$T:$T,通讯通路门店!$S:$S,$G1626)</f>
        <v>0</v>
      </c>
      <c r="AS1626" s="99">
        <f>SUMIFS(通讯通路门店!$U:$U,通讯通路门店!$S:$S,$G1626)</f>
        <v>0</v>
      </c>
      <c r="AT1626" s="99">
        <f>SUMIFS(通讯通路门店!$V:$V,通讯通路门店!$S:$S,$G1626)</f>
        <v>0</v>
      </c>
      <c r="AU1626" s="99">
        <f>SUMIFS(通讯通路门店!$W:$W,通讯通路门店!$S:$S,$G1626)</f>
        <v>0</v>
      </c>
      <c r="AV1626" s="99">
        <f>SUMIFS(通讯通路门店!$Z:$Z,通讯通路门店!$S:$S,$G1626)</f>
        <v>0</v>
      </c>
      <c r="AW1626" s="99">
        <f>SUMIFS(通讯通路门店!$AB:$AB,通讯通路门店!$S:$S,$G1626)</f>
        <v>0</v>
      </c>
      <c r="AX1626" s="99">
        <f>SUMIFS(通讯通路门店!$X:$X,通讯通路门店!$S:$S,$G1626)</f>
        <v>0</v>
      </c>
      <c r="AY1626" s="99">
        <f>SUMIFS(通讯通路门店!$Y:$Y,通讯通路门店!$S:$S,$G1626)</f>
        <v>0</v>
      </c>
      <c r="AZ1626" s="99">
        <f>SUMIFS(通讯通路门店!$AA:$AA,通讯通路门店!$S:$S,$G1626)</f>
        <v>0</v>
      </c>
      <c r="BA1626" s="99">
        <f t="shared" si="128"/>
        <v>0</v>
      </c>
      <c r="BB1626" s="99">
        <f t="shared" si="129"/>
        <v>0</v>
      </c>
      <c r="BC1626" s="99">
        <f>SUMIFS(通讯通路门店!$W:$W,通讯通路门店!$S:$S,$G1626,通讯通路门店!$J:$J,"荣耀体验店")+SUMIFS(通讯通路门店!$W:$W,通讯通路门店!$S:$S,$G1626,通讯通路门店!$J:$J,"荣耀授权专卖店")</f>
        <v>0</v>
      </c>
      <c r="BD1626" s="99">
        <f>SUMIFS(通讯通路门店!$Z:$Z,通讯通路门店!$S:$S,$G1626,通讯通路门店!$J:$J,"VIVO体验店")</f>
        <v>0</v>
      </c>
      <c r="BE1626" s="99">
        <f>SUMIFS(通讯通路门店!$AB:$AB,通讯通路门店!$S:$S,$G1626,通讯通路门店!$J:$J,"OPPO体验店")</f>
        <v>0</v>
      </c>
      <c r="BF1626" s="99">
        <f>SUMIFS(通讯通路门店!$X:$X,通讯通路门店!$S:$S,$G1626,通讯通路门店!$J:$J,"华为授权体验店")+SUMIFS(通讯通路门店!$AA:$AA,通讯通路门店!$S:$S,$G1626,通讯通路门店!$J:$J,"华为堡垒店")</f>
        <v>0</v>
      </c>
      <c r="BG1626" s="99">
        <f>SUMIFS(通讯通路门店!$Y:$Y,通讯通路门店!$S:$S,$G1626,通讯通路门店!$J:$J,"小米体验店")</f>
        <v>0</v>
      </c>
      <c r="BH1626" s="99">
        <f>SUMIFS(通讯通路门店!$AA:$AA,通讯通路门店!$S:$S,$G1626,通讯通路门店!$J:$J,"苹果体验店")</f>
        <v>0</v>
      </c>
      <c r="BI1626" s="99">
        <f>SUMIFS(通讯通路门店!$K:$K,通讯通路门店!$S:$S,$G1626,通讯通路门店!$J:$J,"其他品牌专卖店")</f>
        <v>0</v>
      </c>
      <c r="BJ1626" s="99">
        <f>SUMIFS(通讯通路门店!$AC:$AC,通讯通路门店!$S:$S,$G1626)</f>
        <v>0</v>
      </c>
      <c r="BK1626" s="99">
        <f>SUMIFS(通讯通路门店!$AD:$AD,通讯通路门店!$S:$S,$G1626)</f>
        <v>0</v>
      </c>
      <c r="BL1626" s="99">
        <f>SUMIFS(通讯通路门店!$AE:$AE,通讯通路门店!$S:$S,$G1626)</f>
        <v>0</v>
      </c>
      <c r="BM1626" s="99">
        <f>SUMIFS(通讯通路门店!$AF:$AF,通讯通路门店!$S:$S,$G1626)</f>
        <v>0</v>
      </c>
      <c r="BN1626" s="99">
        <f>SUMIFS(通讯通路门店!$AG:$AG,通讯通路门店!$S:$S,$G1626)</f>
        <v>0</v>
      </c>
      <c r="BO1626" s="99">
        <f>SUMIFS(通讯通路门店!$AH:$AH,通讯通路门店!$S:$S,$G1626)</f>
        <v>0</v>
      </c>
      <c r="BP1626" s="99">
        <f>SUMIFS(通讯通路门店!$AI:$AI,通讯通路门店!$S:$S,$G1626)</f>
        <v>0</v>
      </c>
      <c r="BQ1626" s="83"/>
    </row>
    <row r="1627" spans="1:69">
      <c r="A1627" s="99" t="str">
        <f>IFERROR(_xlfn.XLOOKUP($G1627,通讯通路门店!$S$4:$S$993933,通讯通路门店!$A$4:$A$993933,0,0),"")</f>
        <v>海南省</v>
      </c>
      <c r="B1627" s="99" t="str">
        <f>IFERROR(_xlfn.XLOOKUP($G1627,通讯通路门店!$S$4:$S$993933,通讯通路门店!$B$4:$B$993933,0,0),"")</f>
        <v>乐东黎族自治县</v>
      </c>
      <c r="C1627" s="99" t="str">
        <f>IFERROR(_xlfn.XLOOKUP($G1627,通讯通路门店!$S$4:$S$993933,通讯通路门店!$C$4:$C$993933,0,0),"")</f>
        <v>乐东黎族自治县</v>
      </c>
      <c r="D1627" s="99" t="str">
        <f>IFERROR(_xlfn.XLOOKUP($G1627,通讯通路门店!$S$4:$S$993933,通讯通路门店!$D$4:$D$993933,0,0),"")</f>
        <v>万冲镇</v>
      </c>
      <c r="E1627" s="83"/>
      <c r="F1627" s="83"/>
      <c r="G1627" s="101"/>
      <c r="H1627" s="102">
        <f>IFERROR(_xlfn.XLOOKUP($G1627,通讯通路门店!$S$4:$S$993933,通讯通路门店!$R$4:$R$993933,0,0),"")</f>
        <v>0</v>
      </c>
      <c r="I1627" s="83"/>
      <c r="J1627" s="83"/>
      <c r="K1627" s="83"/>
      <c r="L1627" s="83"/>
      <c r="M1627" s="83"/>
      <c r="N1627" s="83"/>
      <c r="O1627" s="83"/>
      <c r="P1627" s="83"/>
      <c r="Q1627" s="83"/>
      <c r="R1627" s="83"/>
      <c r="S1627" s="83"/>
      <c r="T1627" s="83"/>
      <c r="U1627" s="99">
        <f>COUNTIF(通讯通路门店!$S:$S,$G1627)</f>
        <v>0</v>
      </c>
      <c r="V1627" s="99">
        <f>COUNTIFS(通讯通路门店!$S:$S,$G1627,通讯通路门店!$J:$J,"综合卖场")</f>
        <v>0</v>
      </c>
      <c r="W1627" s="99">
        <f>SUMIFS(通讯通路门店!$AJ:$AJ,通讯通路门店!$S:$S,通讯客户沙盘!$G1627)</f>
        <v>0</v>
      </c>
      <c r="X1627" s="99">
        <f t="shared" si="125"/>
        <v>0</v>
      </c>
      <c r="Y1627" s="99">
        <f>COUNTIFS(通讯通路门店!$S:$S,$G1627,通讯通路门店!$J:$J,"荣耀体验店")+COUNTIFS(通讯通路门店!$S:$S,$G1627,通讯通路门店!$J:$J,"荣耀授权专卖店")</f>
        <v>0</v>
      </c>
      <c r="Z1627" s="99">
        <f>COUNTIFS(通讯通路门店!$S:$S,$G1627,通讯通路门店!$J:$J,"VIVO体验店")</f>
        <v>0</v>
      </c>
      <c r="AA1627" s="99">
        <f>COUNTIFS(通讯通路门店!$S:$S,$G1627,通讯通路门店!$J:$J,"OPPO体验店")</f>
        <v>0</v>
      </c>
      <c r="AB1627" s="99">
        <f>COUNTIFS(通讯通路门店!$S:$S,$G1627,通讯通路门店!$J:$J,"华为授权体验店")+COUNTIFS(通讯通路门店!$S:$S,$G1627,通讯通路门店!$J:$J,"华为堡垒店")</f>
        <v>0</v>
      </c>
      <c r="AC1627" s="99">
        <f>COUNTIFS(通讯通路门店!$S:$S,$G1627,通讯通路门店!$J:$J,"小米体验店")</f>
        <v>0</v>
      </c>
      <c r="AD1627" s="99">
        <f>COUNTIFS(通讯通路门店!$S:$S,$G1627,通讯通路门店!$J:$J,"苹果体验店")</f>
        <v>0</v>
      </c>
      <c r="AE1627" s="99">
        <f>COUNTIFS(通讯通路门店!$S:$S,$G1627,通讯通路门店!$J:$J,"其他品牌专卖店")</f>
        <v>0</v>
      </c>
      <c r="AF1627" s="99">
        <f>SUMIFS(通讯通路门店!$BI:$BI,通讯通路门店!$S:$S,$G1627)</f>
        <v>0</v>
      </c>
      <c r="AG1627" s="99">
        <f>SUMIFS(通讯通路门店!$BH:$BH,通讯通路门店!$S:$S,$G1627)</f>
        <v>0</v>
      </c>
      <c r="AH1627" s="99">
        <f t="shared" si="126"/>
        <v>0</v>
      </c>
      <c r="AI1627" s="99">
        <f>SUMIFS(通讯通路门店!$BB:$BB,通讯通路门店!$S:$S,$G1627)</f>
        <v>0</v>
      </c>
      <c r="AJ1627" s="99">
        <f>SUMIFS(通讯通路门店!$BE:$BE,通讯通路门店!$S:$S,$G1627)</f>
        <v>0</v>
      </c>
      <c r="AK1627" s="99">
        <f>SUMIFS(通讯通路门店!$BG:$BG,通讯通路门店!$S:$S,$G1627)</f>
        <v>0</v>
      </c>
      <c r="AL1627" s="99">
        <f>SUMIFS(通讯通路门店!$BC:$BC,通讯通路门店!$S:$S,$G1627)</f>
        <v>0</v>
      </c>
      <c r="AM1627" s="99">
        <f>SUMIFS(通讯通路门店!$BD:$BD,通讯通路门店!$S:$S,$G1627)</f>
        <v>0</v>
      </c>
      <c r="AN1627" s="99">
        <f>SUMIFS(通讯通路门店!$BF:$BF,通讯通路门店!$S:$S,$G1627)</f>
        <v>0</v>
      </c>
      <c r="AO1627" s="99">
        <f t="shared" si="127"/>
        <v>0</v>
      </c>
      <c r="AP1627" s="99">
        <f>SUMIFS(通讯通路门店!$K:$K,通讯通路门店!$S:$S,$G1627)</f>
        <v>0</v>
      </c>
      <c r="AQ1627" s="83"/>
      <c r="AR1627" s="99">
        <f>SUMIFS(通讯通路门店!$T:$T,通讯通路门店!$S:$S,$G1627)</f>
        <v>0</v>
      </c>
      <c r="AS1627" s="99">
        <f>SUMIFS(通讯通路门店!$U:$U,通讯通路门店!$S:$S,$G1627)</f>
        <v>0</v>
      </c>
      <c r="AT1627" s="99">
        <f>SUMIFS(通讯通路门店!$V:$V,通讯通路门店!$S:$S,$G1627)</f>
        <v>0</v>
      </c>
      <c r="AU1627" s="99">
        <f>SUMIFS(通讯通路门店!$W:$W,通讯通路门店!$S:$S,$G1627)</f>
        <v>0</v>
      </c>
      <c r="AV1627" s="99">
        <f>SUMIFS(通讯通路门店!$Z:$Z,通讯通路门店!$S:$S,$G1627)</f>
        <v>0</v>
      </c>
      <c r="AW1627" s="99">
        <f>SUMIFS(通讯通路门店!$AB:$AB,通讯通路门店!$S:$S,$G1627)</f>
        <v>0</v>
      </c>
      <c r="AX1627" s="99">
        <f>SUMIFS(通讯通路门店!$X:$X,通讯通路门店!$S:$S,$G1627)</f>
        <v>0</v>
      </c>
      <c r="AY1627" s="99">
        <f>SUMIFS(通讯通路门店!$Y:$Y,通讯通路门店!$S:$S,$G1627)</f>
        <v>0</v>
      </c>
      <c r="AZ1627" s="99">
        <f>SUMIFS(通讯通路门店!$AA:$AA,通讯通路门店!$S:$S,$G1627)</f>
        <v>0</v>
      </c>
      <c r="BA1627" s="99">
        <f t="shared" si="128"/>
        <v>0</v>
      </c>
      <c r="BB1627" s="99">
        <f t="shared" si="129"/>
        <v>0</v>
      </c>
      <c r="BC1627" s="99">
        <f>SUMIFS(通讯通路门店!$W:$W,通讯通路门店!$S:$S,$G1627,通讯通路门店!$J:$J,"荣耀体验店")+SUMIFS(通讯通路门店!$W:$W,通讯通路门店!$S:$S,$G1627,通讯通路门店!$J:$J,"荣耀授权专卖店")</f>
        <v>0</v>
      </c>
      <c r="BD1627" s="99">
        <f>SUMIFS(通讯通路门店!$Z:$Z,通讯通路门店!$S:$S,$G1627,通讯通路门店!$J:$J,"VIVO体验店")</f>
        <v>0</v>
      </c>
      <c r="BE1627" s="99">
        <f>SUMIFS(通讯通路门店!$AB:$AB,通讯通路门店!$S:$S,$G1627,通讯通路门店!$J:$J,"OPPO体验店")</f>
        <v>0</v>
      </c>
      <c r="BF1627" s="99">
        <f>SUMIFS(通讯通路门店!$X:$X,通讯通路门店!$S:$S,$G1627,通讯通路门店!$J:$J,"华为授权体验店")+SUMIFS(通讯通路门店!$AA:$AA,通讯通路门店!$S:$S,$G1627,通讯通路门店!$J:$J,"华为堡垒店")</f>
        <v>0</v>
      </c>
      <c r="BG1627" s="99">
        <f>SUMIFS(通讯通路门店!$Y:$Y,通讯通路门店!$S:$S,$G1627,通讯通路门店!$J:$J,"小米体验店")</f>
        <v>0</v>
      </c>
      <c r="BH1627" s="99">
        <f>SUMIFS(通讯通路门店!$AA:$AA,通讯通路门店!$S:$S,$G1627,通讯通路门店!$J:$J,"苹果体验店")</f>
        <v>0</v>
      </c>
      <c r="BI1627" s="99">
        <f>SUMIFS(通讯通路门店!$K:$K,通讯通路门店!$S:$S,$G1627,通讯通路门店!$J:$J,"其他品牌专卖店")</f>
        <v>0</v>
      </c>
      <c r="BJ1627" s="99">
        <f>SUMIFS(通讯通路门店!$AC:$AC,通讯通路门店!$S:$S,$G1627)</f>
        <v>0</v>
      </c>
      <c r="BK1627" s="99">
        <f>SUMIFS(通讯通路门店!$AD:$AD,通讯通路门店!$S:$S,$G1627)</f>
        <v>0</v>
      </c>
      <c r="BL1627" s="99">
        <f>SUMIFS(通讯通路门店!$AE:$AE,通讯通路门店!$S:$S,$G1627)</f>
        <v>0</v>
      </c>
      <c r="BM1627" s="99">
        <f>SUMIFS(通讯通路门店!$AF:$AF,通讯通路门店!$S:$S,$G1627)</f>
        <v>0</v>
      </c>
      <c r="BN1627" s="99">
        <f>SUMIFS(通讯通路门店!$AG:$AG,通讯通路门店!$S:$S,$G1627)</f>
        <v>0</v>
      </c>
      <c r="BO1627" s="99">
        <f>SUMIFS(通讯通路门店!$AH:$AH,通讯通路门店!$S:$S,$G1627)</f>
        <v>0</v>
      </c>
      <c r="BP1627" s="99">
        <f>SUMIFS(通讯通路门店!$AI:$AI,通讯通路门店!$S:$S,$G1627)</f>
        <v>0</v>
      </c>
      <c r="BQ1627" s="83"/>
    </row>
    <row r="1628" spans="1:69">
      <c r="A1628" s="99" t="str">
        <f>IFERROR(_xlfn.XLOOKUP($G1628,通讯通路门店!$S$4:$S$993933,通讯通路门店!$A$4:$A$993933,0,0),"")</f>
        <v>海南省</v>
      </c>
      <c r="B1628" s="99" t="str">
        <f>IFERROR(_xlfn.XLOOKUP($G1628,通讯通路门店!$S$4:$S$993933,通讯通路门店!$B$4:$B$993933,0,0),"")</f>
        <v>乐东黎族自治县</v>
      </c>
      <c r="C1628" s="99" t="str">
        <f>IFERROR(_xlfn.XLOOKUP($G1628,通讯通路门店!$S$4:$S$993933,通讯通路门店!$C$4:$C$993933,0,0),"")</f>
        <v>乐东黎族自治县</v>
      </c>
      <c r="D1628" s="99" t="str">
        <f>IFERROR(_xlfn.XLOOKUP($G1628,通讯通路门店!$S$4:$S$993933,通讯通路门店!$D$4:$D$993933,0,0),"")</f>
        <v>万冲镇</v>
      </c>
      <c r="E1628" s="83"/>
      <c r="F1628" s="83"/>
      <c r="G1628" s="101"/>
      <c r="H1628" s="102">
        <f>IFERROR(_xlfn.XLOOKUP($G1628,通讯通路门店!$S$4:$S$993933,通讯通路门店!$R$4:$R$993933,0,0),"")</f>
        <v>0</v>
      </c>
      <c r="I1628" s="83"/>
      <c r="J1628" s="83"/>
      <c r="K1628" s="83"/>
      <c r="L1628" s="83"/>
      <c r="M1628" s="83"/>
      <c r="N1628" s="83"/>
      <c r="O1628" s="83"/>
      <c r="P1628" s="83"/>
      <c r="Q1628" s="83"/>
      <c r="R1628" s="83"/>
      <c r="S1628" s="83"/>
      <c r="T1628" s="83"/>
      <c r="U1628" s="99">
        <f>COUNTIF(通讯通路门店!$S:$S,$G1628)</f>
        <v>0</v>
      </c>
      <c r="V1628" s="99">
        <f>COUNTIFS(通讯通路门店!$S:$S,$G1628,通讯通路门店!$J:$J,"综合卖场")</f>
        <v>0</v>
      </c>
      <c r="W1628" s="99">
        <f>SUMIFS(通讯通路门店!$AJ:$AJ,通讯通路门店!$S:$S,通讯客户沙盘!$G1628)</f>
        <v>0</v>
      </c>
      <c r="X1628" s="99">
        <f t="shared" si="125"/>
        <v>0</v>
      </c>
      <c r="Y1628" s="99">
        <f>COUNTIFS(通讯通路门店!$S:$S,$G1628,通讯通路门店!$J:$J,"荣耀体验店")+COUNTIFS(通讯通路门店!$S:$S,$G1628,通讯通路门店!$J:$J,"荣耀授权专卖店")</f>
        <v>0</v>
      </c>
      <c r="Z1628" s="99">
        <f>COUNTIFS(通讯通路门店!$S:$S,$G1628,通讯通路门店!$J:$J,"VIVO体验店")</f>
        <v>0</v>
      </c>
      <c r="AA1628" s="99">
        <f>COUNTIFS(通讯通路门店!$S:$S,$G1628,通讯通路门店!$J:$J,"OPPO体验店")</f>
        <v>0</v>
      </c>
      <c r="AB1628" s="99">
        <f>COUNTIFS(通讯通路门店!$S:$S,$G1628,通讯通路门店!$J:$J,"华为授权体验店")+COUNTIFS(通讯通路门店!$S:$S,$G1628,通讯通路门店!$J:$J,"华为堡垒店")</f>
        <v>0</v>
      </c>
      <c r="AC1628" s="99">
        <f>COUNTIFS(通讯通路门店!$S:$S,$G1628,通讯通路门店!$J:$J,"小米体验店")</f>
        <v>0</v>
      </c>
      <c r="AD1628" s="99">
        <f>COUNTIFS(通讯通路门店!$S:$S,$G1628,通讯通路门店!$J:$J,"苹果体验店")</f>
        <v>0</v>
      </c>
      <c r="AE1628" s="99">
        <f>COUNTIFS(通讯通路门店!$S:$S,$G1628,通讯通路门店!$J:$J,"其他品牌专卖店")</f>
        <v>0</v>
      </c>
      <c r="AF1628" s="99">
        <f>SUMIFS(通讯通路门店!$BI:$BI,通讯通路门店!$S:$S,$G1628)</f>
        <v>0</v>
      </c>
      <c r="AG1628" s="99">
        <f>SUMIFS(通讯通路门店!$BH:$BH,通讯通路门店!$S:$S,$G1628)</f>
        <v>0</v>
      </c>
      <c r="AH1628" s="99">
        <f t="shared" si="126"/>
        <v>0</v>
      </c>
      <c r="AI1628" s="99">
        <f>SUMIFS(通讯通路门店!$BB:$BB,通讯通路门店!$S:$S,$G1628)</f>
        <v>0</v>
      </c>
      <c r="AJ1628" s="99">
        <f>SUMIFS(通讯通路门店!$BE:$BE,通讯通路门店!$S:$S,$G1628)</f>
        <v>0</v>
      </c>
      <c r="AK1628" s="99">
        <f>SUMIFS(通讯通路门店!$BG:$BG,通讯通路门店!$S:$S,$G1628)</f>
        <v>0</v>
      </c>
      <c r="AL1628" s="99">
        <f>SUMIFS(通讯通路门店!$BC:$BC,通讯通路门店!$S:$S,$G1628)</f>
        <v>0</v>
      </c>
      <c r="AM1628" s="99">
        <f>SUMIFS(通讯通路门店!$BD:$BD,通讯通路门店!$S:$S,$G1628)</f>
        <v>0</v>
      </c>
      <c r="AN1628" s="99">
        <f>SUMIFS(通讯通路门店!$BF:$BF,通讯通路门店!$S:$S,$G1628)</f>
        <v>0</v>
      </c>
      <c r="AO1628" s="99">
        <f t="shared" si="127"/>
        <v>0</v>
      </c>
      <c r="AP1628" s="99">
        <f>SUMIFS(通讯通路门店!$K:$K,通讯通路门店!$S:$S,$G1628)</f>
        <v>0</v>
      </c>
      <c r="AQ1628" s="83"/>
      <c r="AR1628" s="99">
        <f>SUMIFS(通讯通路门店!$T:$T,通讯通路门店!$S:$S,$G1628)</f>
        <v>0</v>
      </c>
      <c r="AS1628" s="99">
        <f>SUMIFS(通讯通路门店!$U:$U,通讯通路门店!$S:$S,$G1628)</f>
        <v>0</v>
      </c>
      <c r="AT1628" s="99">
        <f>SUMIFS(通讯通路门店!$V:$V,通讯通路门店!$S:$S,$G1628)</f>
        <v>0</v>
      </c>
      <c r="AU1628" s="99">
        <f>SUMIFS(通讯通路门店!$W:$W,通讯通路门店!$S:$S,$G1628)</f>
        <v>0</v>
      </c>
      <c r="AV1628" s="99">
        <f>SUMIFS(通讯通路门店!$Z:$Z,通讯通路门店!$S:$S,$G1628)</f>
        <v>0</v>
      </c>
      <c r="AW1628" s="99">
        <f>SUMIFS(通讯通路门店!$AB:$AB,通讯通路门店!$S:$S,$G1628)</f>
        <v>0</v>
      </c>
      <c r="AX1628" s="99">
        <f>SUMIFS(通讯通路门店!$X:$X,通讯通路门店!$S:$S,$G1628)</f>
        <v>0</v>
      </c>
      <c r="AY1628" s="99">
        <f>SUMIFS(通讯通路门店!$Y:$Y,通讯通路门店!$S:$S,$G1628)</f>
        <v>0</v>
      </c>
      <c r="AZ1628" s="99">
        <f>SUMIFS(通讯通路门店!$AA:$AA,通讯通路门店!$S:$S,$G1628)</f>
        <v>0</v>
      </c>
      <c r="BA1628" s="99">
        <f t="shared" si="128"/>
        <v>0</v>
      </c>
      <c r="BB1628" s="99">
        <f t="shared" si="129"/>
        <v>0</v>
      </c>
      <c r="BC1628" s="99">
        <f>SUMIFS(通讯通路门店!$W:$W,通讯通路门店!$S:$S,$G1628,通讯通路门店!$J:$J,"荣耀体验店")+SUMIFS(通讯通路门店!$W:$W,通讯通路门店!$S:$S,$G1628,通讯通路门店!$J:$J,"荣耀授权专卖店")</f>
        <v>0</v>
      </c>
      <c r="BD1628" s="99">
        <f>SUMIFS(通讯通路门店!$Z:$Z,通讯通路门店!$S:$S,$G1628,通讯通路门店!$J:$J,"VIVO体验店")</f>
        <v>0</v>
      </c>
      <c r="BE1628" s="99">
        <f>SUMIFS(通讯通路门店!$AB:$AB,通讯通路门店!$S:$S,$G1628,通讯通路门店!$J:$J,"OPPO体验店")</f>
        <v>0</v>
      </c>
      <c r="BF1628" s="99">
        <f>SUMIFS(通讯通路门店!$X:$X,通讯通路门店!$S:$S,$G1628,通讯通路门店!$J:$J,"华为授权体验店")+SUMIFS(通讯通路门店!$AA:$AA,通讯通路门店!$S:$S,$G1628,通讯通路门店!$J:$J,"华为堡垒店")</f>
        <v>0</v>
      </c>
      <c r="BG1628" s="99">
        <f>SUMIFS(通讯通路门店!$Y:$Y,通讯通路门店!$S:$S,$G1628,通讯通路门店!$J:$J,"小米体验店")</f>
        <v>0</v>
      </c>
      <c r="BH1628" s="99">
        <f>SUMIFS(通讯通路门店!$AA:$AA,通讯通路门店!$S:$S,$G1628,通讯通路门店!$J:$J,"苹果体验店")</f>
        <v>0</v>
      </c>
      <c r="BI1628" s="99">
        <f>SUMIFS(通讯通路门店!$K:$K,通讯通路门店!$S:$S,$G1628,通讯通路门店!$J:$J,"其他品牌专卖店")</f>
        <v>0</v>
      </c>
      <c r="BJ1628" s="99">
        <f>SUMIFS(通讯通路门店!$AC:$AC,通讯通路门店!$S:$S,$G1628)</f>
        <v>0</v>
      </c>
      <c r="BK1628" s="99">
        <f>SUMIFS(通讯通路门店!$AD:$AD,通讯通路门店!$S:$S,$G1628)</f>
        <v>0</v>
      </c>
      <c r="BL1628" s="99">
        <f>SUMIFS(通讯通路门店!$AE:$AE,通讯通路门店!$S:$S,$G1628)</f>
        <v>0</v>
      </c>
      <c r="BM1628" s="99">
        <f>SUMIFS(通讯通路门店!$AF:$AF,通讯通路门店!$S:$S,$G1628)</f>
        <v>0</v>
      </c>
      <c r="BN1628" s="99">
        <f>SUMIFS(通讯通路门店!$AG:$AG,通讯通路门店!$S:$S,$G1628)</f>
        <v>0</v>
      </c>
      <c r="BO1628" s="99">
        <f>SUMIFS(通讯通路门店!$AH:$AH,通讯通路门店!$S:$S,$G1628)</f>
        <v>0</v>
      </c>
      <c r="BP1628" s="99">
        <f>SUMIFS(通讯通路门店!$AI:$AI,通讯通路门店!$S:$S,$G1628)</f>
        <v>0</v>
      </c>
      <c r="BQ1628" s="83"/>
    </row>
    <row r="1629" spans="1:69">
      <c r="A1629" s="99" t="str">
        <f>IFERROR(_xlfn.XLOOKUP($G1629,通讯通路门店!$S$4:$S$993933,通讯通路门店!$A$4:$A$993933,0,0),"")</f>
        <v>海南省</v>
      </c>
      <c r="B1629" s="99" t="str">
        <f>IFERROR(_xlfn.XLOOKUP($G1629,通讯通路门店!$S$4:$S$993933,通讯通路门店!$B$4:$B$993933,0,0),"")</f>
        <v>乐东黎族自治县</v>
      </c>
      <c r="C1629" s="99" t="str">
        <f>IFERROR(_xlfn.XLOOKUP($G1629,通讯通路门店!$S$4:$S$993933,通讯通路门店!$C$4:$C$993933,0,0),"")</f>
        <v>乐东黎族自治县</v>
      </c>
      <c r="D1629" s="99" t="str">
        <f>IFERROR(_xlfn.XLOOKUP($G1629,通讯通路门店!$S$4:$S$993933,通讯通路门店!$D$4:$D$993933,0,0),"")</f>
        <v>万冲镇</v>
      </c>
      <c r="E1629" s="83"/>
      <c r="F1629" s="83"/>
      <c r="G1629" s="101"/>
      <c r="H1629" s="102">
        <f>IFERROR(_xlfn.XLOOKUP($G1629,通讯通路门店!$S$4:$S$993933,通讯通路门店!$R$4:$R$993933,0,0),"")</f>
        <v>0</v>
      </c>
      <c r="I1629" s="83"/>
      <c r="J1629" s="83"/>
      <c r="K1629" s="83"/>
      <c r="L1629" s="83"/>
      <c r="M1629" s="83"/>
      <c r="N1629" s="83"/>
      <c r="O1629" s="83"/>
      <c r="P1629" s="83"/>
      <c r="Q1629" s="83"/>
      <c r="R1629" s="83"/>
      <c r="S1629" s="83"/>
      <c r="T1629" s="83"/>
      <c r="U1629" s="99">
        <f>COUNTIF(通讯通路门店!$S:$S,$G1629)</f>
        <v>0</v>
      </c>
      <c r="V1629" s="99">
        <f>COUNTIFS(通讯通路门店!$S:$S,$G1629,通讯通路门店!$J:$J,"综合卖场")</f>
        <v>0</v>
      </c>
      <c r="W1629" s="99">
        <f>SUMIFS(通讯通路门店!$AJ:$AJ,通讯通路门店!$S:$S,通讯客户沙盘!$G1629)</f>
        <v>0</v>
      </c>
      <c r="X1629" s="99">
        <f t="shared" si="125"/>
        <v>0</v>
      </c>
      <c r="Y1629" s="99">
        <f>COUNTIFS(通讯通路门店!$S:$S,$G1629,通讯通路门店!$J:$J,"荣耀体验店")+COUNTIFS(通讯通路门店!$S:$S,$G1629,通讯通路门店!$J:$J,"荣耀授权专卖店")</f>
        <v>0</v>
      </c>
      <c r="Z1629" s="99">
        <f>COUNTIFS(通讯通路门店!$S:$S,$G1629,通讯通路门店!$J:$J,"VIVO体验店")</f>
        <v>0</v>
      </c>
      <c r="AA1629" s="99">
        <f>COUNTIFS(通讯通路门店!$S:$S,$G1629,通讯通路门店!$J:$J,"OPPO体验店")</f>
        <v>0</v>
      </c>
      <c r="AB1629" s="99">
        <f>COUNTIFS(通讯通路门店!$S:$S,$G1629,通讯通路门店!$J:$J,"华为授权体验店")+COUNTIFS(通讯通路门店!$S:$S,$G1629,通讯通路门店!$J:$J,"华为堡垒店")</f>
        <v>0</v>
      </c>
      <c r="AC1629" s="99">
        <f>COUNTIFS(通讯通路门店!$S:$S,$G1629,通讯通路门店!$J:$J,"小米体验店")</f>
        <v>0</v>
      </c>
      <c r="AD1629" s="99">
        <f>COUNTIFS(通讯通路门店!$S:$S,$G1629,通讯通路门店!$J:$J,"苹果体验店")</f>
        <v>0</v>
      </c>
      <c r="AE1629" s="99">
        <f>COUNTIFS(通讯通路门店!$S:$S,$G1629,通讯通路门店!$J:$J,"其他品牌专卖店")</f>
        <v>0</v>
      </c>
      <c r="AF1629" s="99">
        <f>SUMIFS(通讯通路门店!$BI:$BI,通讯通路门店!$S:$S,$G1629)</f>
        <v>0</v>
      </c>
      <c r="AG1629" s="99">
        <f>SUMIFS(通讯通路门店!$BH:$BH,通讯通路门店!$S:$S,$G1629)</f>
        <v>0</v>
      </c>
      <c r="AH1629" s="99">
        <f t="shared" si="126"/>
        <v>0</v>
      </c>
      <c r="AI1629" s="99">
        <f>SUMIFS(通讯通路门店!$BB:$BB,通讯通路门店!$S:$S,$G1629)</f>
        <v>0</v>
      </c>
      <c r="AJ1629" s="99">
        <f>SUMIFS(通讯通路门店!$BE:$BE,通讯通路门店!$S:$S,$G1629)</f>
        <v>0</v>
      </c>
      <c r="AK1629" s="99">
        <f>SUMIFS(通讯通路门店!$BG:$BG,通讯通路门店!$S:$S,$G1629)</f>
        <v>0</v>
      </c>
      <c r="AL1629" s="99">
        <f>SUMIFS(通讯通路门店!$BC:$BC,通讯通路门店!$S:$S,$G1629)</f>
        <v>0</v>
      </c>
      <c r="AM1629" s="99">
        <f>SUMIFS(通讯通路门店!$BD:$BD,通讯通路门店!$S:$S,$G1629)</f>
        <v>0</v>
      </c>
      <c r="AN1629" s="99">
        <f>SUMIFS(通讯通路门店!$BF:$BF,通讯通路门店!$S:$S,$G1629)</f>
        <v>0</v>
      </c>
      <c r="AO1629" s="99">
        <f t="shared" si="127"/>
        <v>0</v>
      </c>
      <c r="AP1629" s="99">
        <f>SUMIFS(通讯通路门店!$K:$K,通讯通路门店!$S:$S,$G1629)</f>
        <v>0</v>
      </c>
      <c r="AQ1629" s="83"/>
      <c r="AR1629" s="99">
        <f>SUMIFS(通讯通路门店!$T:$T,通讯通路门店!$S:$S,$G1629)</f>
        <v>0</v>
      </c>
      <c r="AS1629" s="99">
        <f>SUMIFS(通讯通路门店!$U:$U,通讯通路门店!$S:$S,$G1629)</f>
        <v>0</v>
      </c>
      <c r="AT1629" s="99">
        <f>SUMIFS(通讯通路门店!$V:$V,通讯通路门店!$S:$S,$G1629)</f>
        <v>0</v>
      </c>
      <c r="AU1629" s="99">
        <f>SUMIFS(通讯通路门店!$W:$W,通讯通路门店!$S:$S,$G1629)</f>
        <v>0</v>
      </c>
      <c r="AV1629" s="99">
        <f>SUMIFS(通讯通路门店!$Z:$Z,通讯通路门店!$S:$S,$G1629)</f>
        <v>0</v>
      </c>
      <c r="AW1629" s="99">
        <f>SUMIFS(通讯通路门店!$AB:$AB,通讯通路门店!$S:$S,$G1629)</f>
        <v>0</v>
      </c>
      <c r="AX1629" s="99">
        <f>SUMIFS(通讯通路门店!$X:$X,通讯通路门店!$S:$S,$G1629)</f>
        <v>0</v>
      </c>
      <c r="AY1629" s="99">
        <f>SUMIFS(通讯通路门店!$Y:$Y,通讯通路门店!$S:$S,$G1629)</f>
        <v>0</v>
      </c>
      <c r="AZ1629" s="99">
        <f>SUMIFS(通讯通路门店!$AA:$AA,通讯通路门店!$S:$S,$G1629)</f>
        <v>0</v>
      </c>
      <c r="BA1629" s="99">
        <f t="shared" si="128"/>
        <v>0</v>
      </c>
      <c r="BB1629" s="99">
        <f t="shared" si="129"/>
        <v>0</v>
      </c>
      <c r="BC1629" s="99">
        <f>SUMIFS(通讯通路门店!$W:$W,通讯通路门店!$S:$S,$G1629,通讯通路门店!$J:$J,"荣耀体验店")+SUMIFS(通讯通路门店!$W:$W,通讯通路门店!$S:$S,$G1629,通讯通路门店!$J:$J,"荣耀授权专卖店")</f>
        <v>0</v>
      </c>
      <c r="BD1629" s="99">
        <f>SUMIFS(通讯通路门店!$Z:$Z,通讯通路门店!$S:$S,$G1629,通讯通路门店!$J:$J,"VIVO体验店")</f>
        <v>0</v>
      </c>
      <c r="BE1629" s="99">
        <f>SUMIFS(通讯通路门店!$AB:$AB,通讯通路门店!$S:$S,$G1629,通讯通路门店!$J:$J,"OPPO体验店")</f>
        <v>0</v>
      </c>
      <c r="BF1629" s="99">
        <f>SUMIFS(通讯通路门店!$X:$X,通讯通路门店!$S:$S,$G1629,通讯通路门店!$J:$J,"华为授权体验店")+SUMIFS(通讯通路门店!$AA:$AA,通讯通路门店!$S:$S,$G1629,通讯通路门店!$J:$J,"华为堡垒店")</f>
        <v>0</v>
      </c>
      <c r="BG1629" s="99">
        <f>SUMIFS(通讯通路门店!$Y:$Y,通讯通路门店!$S:$S,$G1629,通讯通路门店!$J:$J,"小米体验店")</f>
        <v>0</v>
      </c>
      <c r="BH1629" s="99">
        <f>SUMIFS(通讯通路门店!$AA:$AA,通讯通路门店!$S:$S,$G1629,通讯通路门店!$J:$J,"苹果体验店")</f>
        <v>0</v>
      </c>
      <c r="BI1629" s="99">
        <f>SUMIFS(通讯通路门店!$K:$K,通讯通路门店!$S:$S,$G1629,通讯通路门店!$J:$J,"其他品牌专卖店")</f>
        <v>0</v>
      </c>
      <c r="BJ1629" s="99">
        <f>SUMIFS(通讯通路门店!$AC:$AC,通讯通路门店!$S:$S,$G1629)</f>
        <v>0</v>
      </c>
      <c r="BK1629" s="99">
        <f>SUMIFS(通讯通路门店!$AD:$AD,通讯通路门店!$S:$S,$G1629)</f>
        <v>0</v>
      </c>
      <c r="BL1629" s="99">
        <f>SUMIFS(通讯通路门店!$AE:$AE,通讯通路门店!$S:$S,$G1629)</f>
        <v>0</v>
      </c>
      <c r="BM1629" s="99">
        <f>SUMIFS(通讯通路门店!$AF:$AF,通讯通路门店!$S:$S,$G1629)</f>
        <v>0</v>
      </c>
      <c r="BN1629" s="99">
        <f>SUMIFS(通讯通路门店!$AG:$AG,通讯通路门店!$S:$S,$G1629)</f>
        <v>0</v>
      </c>
      <c r="BO1629" s="99">
        <f>SUMIFS(通讯通路门店!$AH:$AH,通讯通路门店!$S:$S,$G1629)</f>
        <v>0</v>
      </c>
      <c r="BP1629" s="99">
        <f>SUMIFS(通讯通路门店!$AI:$AI,通讯通路门店!$S:$S,$G1629)</f>
        <v>0</v>
      </c>
      <c r="BQ1629" s="83"/>
    </row>
    <row r="1630" spans="1:69">
      <c r="A1630" s="99" t="str">
        <f>IFERROR(_xlfn.XLOOKUP($G1630,通讯通路门店!$S$4:$S$993933,通讯通路门店!$A$4:$A$993933,0,0),"")</f>
        <v>海南省</v>
      </c>
      <c r="B1630" s="99" t="str">
        <f>IFERROR(_xlfn.XLOOKUP($G1630,通讯通路门店!$S$4:$S$993933,通讯通路门店!$B$4:$B$993933,0,0),"")</f>
        <v>乐东黎族自治县</v>
      </c>
      <c r="C1630" s="99" t="str">
        <f>IFERROR(_xlfn.XLOOKUP($G1630,通讯通路门店!$S$4:$S$993933,通讯通路门店!$C$4:$C$993933,0,0),"")</f>
        <v>乐东黎族自治县</v>
      </c>
      <c r="D1630" s="99" t="str">
        <f>IFERROR(_xlfn.XLOOKUP($G1630,通讯通路门店!$S$4:$S$993933,通讯通路门店!$D$4:$D$993933,0,0),"")</f>
        <v>万冲镇</v>
      </c>
      <c r="E1630" s="83"/>
      <c r="F1630" s="83"/>
      <c r="G1630" s="101"/>
      <c r="H1630" s="102">
        <f>IFERROR(_xlfn.XLOOKUP($G1630,通讯通路门店!$S$4:$S$993933,通讯通路门店!$R$4:$R$993933,0,0),"")</f>
        <v>0</v>
      </c>
      <c r="I1630" s="83"/>
      <c r="J1630" s="83"/>
      <c r="K1630" s="83"/>
      <c r="L1630" s="83"/>
      <c r="M1630" s="83"/>
      <c r="N1630" s="83"/>
      <c r="O1630" s="83"/>
      <c r="P1630" s="83"/>
      <c r="Q1630" s="83"/>
      <c r="R1630" s="83"/>
      <c r="S1630" s="83"/>
      <c r="T1630" s="83"/>
      <c r="U1630" s="99">
        <f>COUNTIF(通讯通路门店!$S:$S,$G1630)</f>
        <v>0</v>
      </c>
      <c r="V1630" s="99">
        <f>COUNTIFS(通讯通路门店!$S:$S,$G1630,通讯通路门店!$J:$J,"综合卖场")</f>
        <v>0</v>
      </c>
      <c r="W1630" s="99">
        <f>SUMIFS(通讯通路门店!$AJ:$AJ,通讯通路门店!$S:$S,通讯客户沙盘!$G1630)</f>
        <v>0</v>
      </c>
      <c r="X1630" s="99">
        <f t="shared" si="125"/>
        <v>0</v>
      </c>
      <c r="Y1630" s="99">
        <f>COUNTIFS(通讯通路门店!$S:$S,$G1630,通讯通路门店!$J:$J,"荣耀体验店")+COUNTIFS(通讯通路门店!$S:$S,$G1630,通讯通路门店!$J:$J,"荣耀授权专卖店")</f>
        <v>0</v>
      </c>
      <c r="Z1630" s="99">
        <f>COUNTIFS(通讯通路门店!$S:$S,$G1630,通讯通路门店!$J:$J,"VIVO体验店")</f>
        <v>0</v>
      </c>
      <c r="AA1630" s="99">
        <f>COUNTIFS(通讯通路门店!$S:$S,$G1630,通讯通路门店!$J:$J,"OPPO体验店")</f>
        <v>0</v>
      </c>
      <c r="AB1630" s="99">
        <f>COUNTIFS(通讯通路门店!$S:$S,$G1630,通讯通路门店!$J:$J,"华为授权体验店")+COUNTIFS(通讯通路门店!$S:$S,$G1630,通讯通路门店!$J:$J,"华为堡垒店")</f>
        <v>0</v>
      </c>
      <c r="AC1630" s="99">
        <f>COUNTIFS(通讯通路门店!$S:$S,$G1630,通讯通路门店!$J:$J,"小米体验店")</f>
        <v>0</v>
      </c>
      <c r="AD1630" s="99">
        <f>COUNTIFS(通讯通路门店!$S:$S,$G1630,通讯通路门店!$J:$J,"苹果体验店")</f>
        <v>0</v>
      </c>
      <c r="AE1630" s="99">
        <f>COUNTIFS(通讯通路门店!$S:$S,$G1630,通讯通路门店!$J:$J,"其他品牌专卖店")</f>
        <v>0</v>
      </c>
      <c r="AF1630" s="99">
        <f>SUMIFS(通讯通路门店!$BI:$BI,通讯通路门店!$S:$S,$G1630)</f>
        <v>0</v>
      </c>
      <c r="AG1630" s="99">
        <f>SUMIFS(通讯通路门店!$BH:$BH,通讯通路门店!$S:$S,$G1630)</f>
        <v>0</v>
      </c>
      <c r="AH1630" s="99">
        <f t="shared" si="126"/>
        <v>0</v>
      </c>
      <c r="AI1630" s="99">
        <f>SUMIFS(通讯通路门店!$BB:$BB,通讯通路门店!$S:$S,$G1630)</f>
        <v>0</v>
      </c>
      <c r="AJ1630" s="99">
        <f>SUMIFS(通讯通路门店!$BE:$BE,通讯通路门店!$S:$S,$G1630)</f>
        <v>0</v>
      </c>
      <c r="AK1630" s="99">
        <f>SUMIFS(通讯通路门店!$BG:$BG,通讯通路门店!$S:$S,$G1630)</f>
        <v>0</v>
      </c>
      <c r="AL1630" s="99">
        <f>SUMIFS(通讯通路门店!$BC:$BC,通讯通路门店!$S:$S,$G1630)</f>
        <v>0</v>
      </c>
      <c r="AM1630" s="99">
        <f>SUMIFS(通讯通路门店!$BD:$BD,通讯通路门店!$S:$S,$G1630)</f>
        <v>0</v>
      </c>
      <c r="AN1630" s="99">
        <f>SUMIFS(通讯通路门店!$BF:$BF,通讯通路门店!$S:$S,$G1630)</f>
        <v>0</v>
      </c>
      <c r="AO1630" s="99">
        <f t="shared" si="127"/>
        <v>0</v>
      </c>
      <c r="AP1630" s="99">
        <f>SUMIFS(通讯通路门店!$K:$K,通讯通路门店!$S:$S,$G1630)</f>
        <v>0</v>
      </c>
      <c r="AQ1630" s="83"/>
      <c r="AR1630" s="99">
        <f>SUMIFS(通讯通路门店!$T:$T,通讯通路门店!$S:$S,$G1630)</f>
        <v>0</v>
      </c>
      <c r="AS1630" s="99">
        <f>SUMIFS(通讯通路门店!$U:$U,通讯通路门店!$S:$S,$G1630)</f>
        <v>0</v>
      </c>
      <c r="AT1630" s="99">
        <f>SUMIFS(通讯通路门店!$V:$V,通讯通路门店!$S:$S,$G1630)</f>
        <v>0</v>
      </c>
      <c r="AU1630" s="99">
        <f>SUMIFS(通讯通路门店!$W:$W,通讯通路门店!$S:$S,$G1630)</f>
        <v>0</v>
      </c>
      <c r="AV1630" s="99">
        <f>SUMIFS(通讯通路门店!$Z:$Z,通讯通路门店!$S:$S,$G1630)</f>
        <v>0</v>
      </c>
      <c r="AW1630" s="99">
        <f>SUMIFS(通讯通路门店!$AB:$AB,通讯通路门店!$S:$S,$G1630)</f>
        <v>0</v>
      </c>
      <c r="AX1630" s="99">
        <f>SUMIFS(通讯通路门店!$X:$X,通讯通路门店!$S:$S,$G1630)</f>
        <v>0</v>
      </c>
      <c r="AY1630" s="99">
        <f>SUMIFS(通讯通路门店!$Y:$Y,通讯通路门店!$S:$S,$G1630)</f>
        <v>0</v>
      </c>
      <c r="AZ1630" s="99">
        <f>SUMIFS(通讯通路门店!$AA:$AA,通讯通路门店!$S:$S,$G1630)</f>
        <v>0</v>
      </c>
      <c r="BA1630" s="99">
        <f t="shared" si="128"/>
        <v>0</v>
      </c>
      <c r="BB1630" s="99">
        <f t="shared" si="129"/>
        <v>0</v>
      </c>
      <c r="BC1630" s="99">
        <f>SUMIFS(通讯通路门店!$W:$W,通讯通路门店!$S:$S,$G1630,通讯通路门店!$J:$J,"荣耀体验店")+SUMIFS(通讯通路门店!$W:$W,通讯通路门店!$S:$S,$G1630,通讯通路门店!$J:$J,"荣耀授权专卖店")</f>
        <v>0</v>
      </c>
      <c r="BD1630" s="99">
        <f>SUMIFS(通讯通路门店!$Z:$Z,通讯通路门店!$S:$S,$G1630,通讯通路门店!$J:$J,"VIVO体验店")</f>
        <v>0</v>
      </c>
      <c r="BE1630" s="99">
        <f>SUMIFS(通讯通路门店!$AB:$AB,通讯通路门店!$S:$S,$G1630,通讯通路门店!$J:$J,"OPPO体验店")</f>
        <v>0</v>
      </c>
      <c r="BF1630" s="99">
        <f>SUMIFS(通讯通路门店!$X:$X,通讯通路门店!$S:$S,$G1630,通讯通路门店!$J:$J,"华为授权体验店")+SUMIFS(通讯通路门店!$AA:$AA,通讯通路门店!$S:$S,$G1630,通讯通路门店!$J:$J,"华为堡垒店")</f>
        <v>0</v>
      </c>
      <c r="BG1630" s="99">
        <f>SUMIFS(通讯通路门店!$Y:$Y,通讯通路门店!$S:$S,$G1630,通讯通路门店!$J:$J,"小米体验店")</f>
        <v>0</v>
      </c>
      <c r="BH1630" s="99">
        <f>SUMIFS(通讯通路门店!$AA:$AA,通讯通路门店!$S:$S,$G1630,通讯通路门店!$J:$J,"苹果体验店")</f>
        <v>0</v>
      </c>
      <c r="BI1630" s="99">
        <f>SUMIFS(通讯通路门店!$K:$K,通讯通路门店!$S:$S,$G1630,通讯通路门店!$J:$J,"其他品牌专卖店")</f>
        <v>0</v>
      </c>
      <c r="BJ1630" s="99">
        <f>SUMIFS(通讯通路门店!$AC:$AC,通讯通路门店!$S:$S,$G1630)</f>
        <v>0</v>
      </c>
      <c r="BK1630" s="99">
        <f>SUMIFS(通讯通路门店!$AD:$AD,通讯通路门店!$S:$S,$G1630)</f>
        <v>0</v>
      </c>
      <c r="BL1630" s="99">
        <f>SUMIFS(通讯通路门店!$AE:$AE,通讯通路门店!$S:$S,$G1630)</f>
        <v>0</v>
      </c>
      <c r="BM1630" s="99">
        <f>SUMIFS(通讯通路门店!$AF:$AF,通讯通路门店!$S:$S,$G1630)</f>
        <v>0</v>
      </c>
      <c r="BN1630" s="99">
        <f>SUMIFS(通讯通路门店!$AG:$AG,通讯通路门店!$S:$S,$G1630)</f>
        <v>0</v>
      </c>
      <c r="BO1630" s="99">
        <f>SUMIFS(通讯通路门店!$AH:$AH,通讯通路门店!$S:$S,$G1630)</f>
        <v>0</v>
      </c>
      <c r="BP1630" s="99">
        <f>SUMIFS(通讯通路门店!$AI:$AI,通讯通路门店!$S:$S,$G1630)</f>
        <v>0</v>
      </c>
      <c r="BQ1630" s="83"/>
    </row>
    <row r="1631" spans="1:69">
      <c r="A1631" s="99" t="str">
        <f>IFERROR(_xlfn.XLOOKUP($G1631,通讯通路门店!$S$4:$S$993933,通讯通路门店!$A$4:$A$993933,0,0),"")</f>
        <v>海南省</v>
      </c>
      <c r="B1631" s="99" t="str">
        <f>IFERROR(_xlfn.XLOOKUP($G1631,通讯通路门店!$S$4:$S$993933,通讯通路门店!$B$4:$B$993933,0,0),"")</f>
        <v>乐东黎族自治县</v>
      </c>
      <c r="C1631" s="99" t="str">
        <f>IFERROR(_xlfn.XLOOKUP($G1631,通讯通路门店!$S$4:$S$993933,通讯通路门店!$C$4:$C$993933,0,0),"")</f>
        <v>乐东黎族自治县</v>
      </c>
      <c r="D1631" s="99" t="str">
        <f>IFERROR(_xlfn.XLOOKUP($G1631,通讯通路门店!$S$4:$S$993933,通讯通路门店!$D$4:$D$993933,0,0),"")</f>
        <v>万冲镇</v>
      </c>
      <c r="E1631" s="83"/>
      <c r="F1631" s="83"/>
      <c r="G1631" s="101"/>
      <c r="H1631" s="102">
        <f>IFERROR(_xlfn.XLOOKUP($G1631,通讯通路门店!$S$4:$S$993933,通讯通路门店!$R$4:$R$993933,0,0),"")</f>
        <v>0</v>
      </c>
      <c r="I1631" s="83"/>
      <c r="J1631" s="83"/>
      <c r="K1631" s="83"/>
      <c r="L1631" s="83"/>
      <c r="M1631" s="83"/>
      <c r="N1631" s="83"/>
      <c r="O1631" s="83"/>
      <c r="P1631" s="83"/>
      <c r="Q1631" s="83"/>
      <c r="R1631" s="83"/>
      <c r="S1631" s="83"/>
      <c r="T1631" s="83"/>
      <c r="U1631" s="99">
        <f>COUNTIF(通讯通路门店!$S:$S,$G1631)</f>
        <v>0</v>
      </c>
      <c r="V1631" s="99">
        <f>COUNTIFS(通讯通路门店!$S:$S,$G1631,通讯通路门店!$J:$J,"综合卖场")</f>
        <v>0</v>
      </c>
      <c r="W1631" s="99">
        <f>SUMIFS(通讯通路门店!$AJ:$AJ,通讯通路门店!$S:$S,通讯客户沙盘!$G1631)</f>
        <v>0</v>
      </c>
      <c r="X1631" s="99">
        <f t="shared" si="125"/>
        <v>0</v>
      </c>
      <c r="Y1631" s="99">
        <f>COUNTIFS(通讯通路门店!$S:$S,$G1631,通讯通路门店!$J:$J,"荣耀体验店")+COUNTIFS(通讯通路门店!$S:$S,$G1631,通讯通路门店!$J:$J,"荣耀授权专卖店")</f>
        <v>0</v>
      </c>
      <c r="Z1631" s="99">
        <f>COUNTIFS(通讯通路门店!$S:$S,$G1631,通讯通路门店!$J:$J,"VIVO体验店")</f>
        <v>0</v>
      </c>
      <c r="AA1631" s="99">
        <f>COUNTIFS(通讯通路门店!$S:$S,$G1631,通讯通路门店!$J:$J,"OPPO体验店")</f>
        <v>0</v>
      </c>
      <c r="AB1631" s="99">
        <f>COUNTIFS(通讯通路门店!$S:$S,$G1631,通讯通路门店!$J:$J,"华为授权体验店")+COUNTIFS(通讯通路门店!$S:$S,$G1631,通讯通路门店!$J:$J,"华为堡垒店")</f>
        <v>0</v>
      </c>
      <c r="AC1631" s="99">
        <f>COUNTIFS(通讯通路门店!$S:$S,$G1631,通讯通路门店!$J:$J,"小米体验店")</f>
        <v>0</v>
      </c>
      <c r="AD1631" s="99">
        <f>COUNTIFS(通讯通路门店!$S:$S,$G1631,通讯通路门店!$J:$J,"苹果体验店")</f>
        <v>0</v>
      </c>
      <c r="AE1631" s="99">
        <f>COUNTIFS(通讯通路门店!$S:$S,$G1631,通讯通路门店!$J:$J,"其他品牌专卖店")</f>
        <v>0</v>
      </c>
      <c r="AF1631" s="99">
        <f>SUMIFS(通讯通路门店!$BI:$BI,通讯通路门店!$S:$S,$G1631)</f>
        <v>0</v>
      </c>
      <c r="AG1631" s="99">
        <f>SUMIFS(通讯通路门店!$BH:$BH,通讯通路门店!$S:$S,$G1631)</f>
        <v>0</v>
      </c>
      <c r="AH1631" s="99">
        <f t="shared" si="126"/>
        <v>0</v>
      </c>
      <c r="AI1631" s="99">
        <f>SUMIFS(通讯通路门店!$BB:$BB,通讯通路门店!$S:$S,$G1631)</f>
        <v>0</v>
      </c>
      <c r="AJ1631" s="99">
        <f>SUMIFS(通讯通路门店!$BE:$BE,通讯通路门店!$S:$S,$G1631)</f>
        <v>0</v>
      </c>
      <c r="AK1631" s="99">
        <f>SUMIFS(通讯通路门店!$BG:$BG,通讯通路门店!$S:$S,$G1631)</f>
        <v>0</v>
      </c>
      <c r="AL1631" s="99">
        <f>SUMIFS(通讯通路门店!$BC:$BC,通讯通路门店!$S:$S,$G1631)</f>
        <v>0</v>
      </c>
      <c r="AM1631" s="99">
        <f>SUMIFS(通讯通路门店!$BD:$BD,通讯通路门店!$S:$S,$G1631)</f>
        <v>0</v>
      </c>
      <c r="AN1631" s="99">
        <f>SUMIFS(通讯通路门店!$BF:$BF,通讯通路门店!$S:$S,$G1631)</f>
        <v>0</v>
      </c>
      <c r="AO1631" s="99">
        <f t="shared" si="127"/>
        <v>0</v>
      </c>
      <c r="AP1631" s="99">
        <f>SUMIFS(通讯通路门店!$K:$K,通讯通路门店!$S:$S,$G1631)</f>
        <v>0</v>
      </c>
      <c r="AQ1631" s="83"/>
      <c r="AR1631" s="99">
        <f>SUMIFS(通讯通路门店!$T:$T,通讯通路门店!$S:$S,$G1631)</f>
        <v>0</v>
      </c>
      <c r="AS1631" s="99">
        <f>SUMIFS(通讯通路门店!$U:$U,通讯通路门店!$S:$S,$G1631)</f>
        <v>0</v>
      </c>
      <c r="AT1631" s="99">
        <f>SUMIFS(通讯通路门店!$V:$V,通讯通路门店!$S:$S,$G1631)</f>
        <v>0</v>
      </c>
      <c r="AU1631" s="99">
        <f>SUMIFS(通讯通路门店!$W:$W,通讯通路门店!$S:$S,$G1631)</f>
        <v>0</v>
      </c>
      <c r="AV1631" s="99">
        <f>SUMIFS(通讯通路门店!$Z:$Z,通讯通路门店!$S:$S,$G1631)</f>
        <v>0</v>
      </c>
      <c r="AW1631" s="99">
        <f>SUMIFS(通讯通路门店!$AB:$AB,通讯通路门店!$S:$S,$G1631)</f>
        <v>0</v>
      </c>
      <c r="AX1631" s="99">
        <f>SUMIFS(通讯通路门店!$X:$X,通讯通路门店!$S:$S,$G1631)</f>
        <v>0</v>
      </c>
      <c r="AY1631" s="99">
        <f>SUMIFS(通讯通路门店!$Y:$Y,通讯通路门店!$S:$S,$G1631)</f>
        <v>0</v>
      </c>
      <c r="AZ1631" s="99">
        <f>SUMIFS(通讯通路门店!$AA:$AA,通讯通路门店!$S:$S,$G1631)</f>
        <v>0</v>
      </c>
      <c r="BA1631" s="99">
        <f t="shared" si="128"/>
        <v>0</v>
      </c>
      <c r="BB1631" s="99">
        <f t="shared" si="129"/>
        <v>0</v>
      </c>
      <c r="BC1631" s="99">
        <f>SUMIFS(通讯通路门店!$W:$W,通讯通路门店!$S:$S,$G1631,通讯通路门店!$J:$J,"荣耀体验店")+SUMIFS(通讯通路门店!$W:$W,通讯通路门店!$S:$S,$G1631,通讯通路门店!$J:$J,"荣耀授权专卖店")</f>
        <v>0</v>
      </c>
      <c r="BD1631" s="99">
        <f>SUMIFS(通讯通路门店!$Z:$Z,通讯通路门店!$S:$S,$G1631,通讯通路门店!$J:$J,"VIVO体验店")</f>
        <v>0</v>
      </c>
      <c r="BE1631" s="99">
        <f>SUMIFS(通讯通路门店!$AB:$AB,通讯通路门店!$S:$S,$G1631,通讯通路门店!$J:$J,"OPPO体验店")</f>
        <v>0</v>
      </c>
      <c r="BF1631" s="99">
        <f>SUMIFS(通讯通路门店!$X:$X,通讯通路门店!$S:$S,$G1631,通讯通路门店!$J:$J,"华为授权体验店")+SUMIFS(通讯通路门店!$AA:$AA,通讯通路门店!$S:$S,$G1631,通讯通路门店!$J:$J,"华为堡垒店")</f>
        <v>0</v>
      </c>
      <c r="BG1631" s="99">
        <f>SUMIFS(通讯通路门店!$Y:$Y,通讯通路门店!$S:$S,$G1631,通讯通路门店!$J:$J,"小米体验店")</f>
        <v>0</v>
      </c>
      <c r="BH1631" s="99">
        <f>SUMIFS(通讯通路门店!$AA:$AA,通讯通路门店!$S:$S,$G1631,通讯通路门店!$J:$J,"苹果体验店")</f>
        <v>0</v>
      </c>
      <c r="BI1631" s="99">
        <f>SUMIFS(通讯通路门店!$K:$K,通讯通路门店!$S:$S,$G1631,通讯通路门店!$J:$J,"其他品牌专卖店")</f>
        <v>0</v>
      </c>
      <c r="BJ1631" s="99">
        <f>SUMIFS(通讯通路门店!$AC:$AC,通讯通路门店!$S:$S,$G1631)</f>
        <v>0</v>
      </c>
      <c r="BK1631" s="99">
        <f>SUMIFS(通讯通路门店!$AD:$AD,通讯通路门店!$S:$S,$G1631)</f>
        <v>0</v>
      </c>
      <c r="BL1631" s="99">
        <f>SUMIFS(通讯通路门店!$AE:$AE,通讯通路门店!$S:$S,$G1631)</f>
        <v>0</v>
      </c>
      <c r="BM1631" s="99">
        <f>SUMIFS(通讯通路门店!$AF:$AF,通讯通路门店!$S:$S,$G1631)</f>
        <v>0</v>
      </c>
      <c r="BN1631" s="99">
        <f>SUMIFS(通讯通路门店!$AG:$AG,通讯通路门店!$S:$S,$G1631)</f>
        <v>0</v>
      </c>
      <c r="BO1631" s="99">
        <f>SUMIFS(通讯通路门店!$AH:$AH,通讯通路门店!$S:$S,$G1631)</f>
        <v>0</v>
      </c>
      <c r="BP1631" s="99">
        <f>SUMIFS(通讯通路门店!$AI:$AI,通讯通路门店!$S:$S,$G1631)</f>
        <v>0</v>
      </c>
      <c r="BQ1631" s="83"/>
    </row>
    <row r="1632" spans="1:69">
      <c r="A1632" s="99" t="str">
        <f>IFERROR(_xlfn.XLOOKUP($G1632,通讯通路门店!$S$4:$S$993933,通讯通路门店!$A$4:$A$993933,0,0),"")</f>
        <v>海南省</v>
      </c>
      <c r="B1632" s="99" t="str">
        <f>IFERROR(_xlfn.XLOOKUP($G1632,通讯通路门店!$S$4:$S$993933,通讯通路门店!$B$4:$B$993933,0,0),"")</f>
        <v>乐东黎族自治县</v>
      </c>
      <c r="C1632" s="99" t="str">
        <f>IFERROR(_xlfn.XLOOKUP($G1632,通讯通路门店!$S$4:$S$993933,通讯通路门店!$C$4:$C$993933,0,0),"")</f>
        <v>乐东黎族自治县</v>
      </c>
      <c r="D1632" s="99" t="str">
        <f>IFERROR(_xlfn.XLOOKUP($G1632,通讯通路门店!$S$4:$S$993933,通讯通路门店!$D$4:$D$993933,0,0),"")</f>
        <v>万冲镇</v>
      </c>
      <c r="E1632" s="83"/>
      <c r="F1632" s="83"/>
      <c r="G1632" s="101"/>
      <c r="H1632" s="102">
        <f>IFERROR(_xlfn.XLOOKUP($G1632,通讯通路门店!$S$4:$S$993933,通讯通路门店!$R$4:$R$993933,0,0),"")</f>
        <v>0</v>
      </c>
      <c r="I1632" s="83"/>
      <c r="J1632" s="83"/>
      <c r="K1632" s="83"/>
      <c r="L1632" s="83"/>
      <c r="M1632" s="83"/>
      <c r="N1632" s="83"/>
      <c r="O1632" s="83"/>
      <c r="P1632" s="83"/>
      <c r="Q1632" s="83"/>
      <c r="R1632" s="83"/>
      <c r="S1632" s="83"/>
      <c r="T1632" s="83"/>
      <c r="U1632" s="99">
        <f>COUNTIF(通讯通路门店!$S:$S,$G1632)</f>
        <v>0</v>
      </c>
      <c r="V1632" s="99">
        <f>COUNTIFS(通讯通路门店!$S:$S,$G1632,通讯通路门店!$J:$J,"综合卖场")</f>
        <v>0</v>
      </c>
      <c r="W1632" s="99">
        <f>SUMIFS(通讯通路门店!$AJ:$AJ,通讯通路门店!$S:$S,通讯客户沙盘!$G1632)</f>
        <v>0</v>
      </c>
      <c r="X1632" s="99">
        <f t="shared" si="125"/>
        <v>0</v>
      </c>
      <c r="Y1632" s="99">
        <f>COUNTIFS(通讯通路门店!$S:$S,$G1632,通讯通路门店!$J:$J,"荣耀体验店")+COUNTIFS(通讯通路门店!$S:$S,$G1632,通讯通路门店!$J:$J,"荣耀授权专卖店")</f>
        <v>0</v>
      </c>
      <c r="Z1632" s="99">
        <f>COUNTIFS(通讯通路门店!$S:$S,$G1632,通讯通路门店!$J:$J,"VIVO体验店")</f>
        <v>0</v>
      </c>
      <c r="AA1632" s="99">
        <f>COUNTIFS(通讯通路门店!$S:$S,$G1632,通讯通路门店!$J:$J,"OPPO体验店")</f>
        <v>0</v>
      </c>
      <c r="AB1632" s="99">
        <f>COUNTIFS(通讯通路门店!$S:$S,$G1632,通讯通路门店!$J:$J,"华为授权体验店")+COUNTIFS(通讯通路门店!$S:$S,$G1632,通讯通路门店!$J:$J,"华为堡垒店")</f>
        <v>0</v>
      </c>
      <c r="AC1632" s="99">
        <f>COUNTIFS(通讯通路门店!$S:$S,$G1632,通讯通路门店!$J:$J,"小米体验店")</f>
        <v>0</v>
      </c>
      <c r="AD1632" s="99">
        <f>COUNTIFS(通讯通路门店!$S:$S,$G1632,通讯通路门店!$J:$J,"苹果体验店")</f>
        <v>0</v>
      </c>
      <c r="AE1632" s="99">
        <f>COUNTIFS(通讯通路门店!$S:$S,$G1632,通讯通路门店!$J:$J,"其他品牌专卖店")</f>
        <v>0</v>
      </c>
      <c r="AF1632" s="99">
        <f>SUMIFS(通讯通路门店!$BI:$BI,通讯通路门店!$S:$S,$G1632)</f>
        <v>0</v>
      </c>
      <c r="AG1632" s="99">
        <f>SUMIFS(通讯通路门店!$BH:$BH,通讯通路门店!$S:$S,$G1632)</f>
        <v>0</v>
      </c>
      <c r="AH1632" s="99">
        <f t="shared" si="126"/>
        <v>0</v>
      </c>
      <c r="AI1632" s="99">
        <f>SUMIFS(通讯通路门店!$BB:$BB,通讯通路门店!$S:$S,$G1632)</f>
        <v>0</v>
      </c>
      <c r="AJ1632" s="99">
        <f>SUMIFS(通讯通路门店!$BE:$BE,通讯通路门店!$S:$S,$G1632)</f>
        <v>0</v>
      </c>
      <c r="AK1632" s="99">
        <f>SUMIFS(通讯通路门店!$BG:$BG,通讯通路门店!$S:$S,$G1632)</f>
        <v>0</v>
      </c>
      <c r="AL1632" s="99">
        <f>SUMIFS(通讯通路门店!$BC:$BC,通讯通路门店!$S:$S,$G1632)</f>
        <v>0</v>
      </c>
      <c r="AM1632" s="99">
        <f>SUMIFS(通讯通路门店!$BD:$BD,通讯通路门店!$S:$S,$G1632)</f>
        <v>0</v>
      </c>
      <c r="AN1632" s="99">
        <f>SUMIFS(通讯通路门店!$BF:$BF,通讯通路门店!$S:$S,$G1632)</f>
        <v>0</v>
      </c>
      <c r="AO1632" s="99">
        <f t="shared" si="127"/>
        <v>0</v>
      </c>
      <c r="AP1632" s="99">
        <f>SUMIFS(通讯通路门店!$K:$K,通讯通路门店!$S:$S,$G1632)</f>
        <v>0</v>
      </c>
      <c r="AQ1632" s="83"/>
      <c r="AR1632" s="99">
        <f>SUMIFS(通讯通路门店!$T:$T,通讯通路门店!$S:$S,$G1632)</f>
        <v>0</v>
      </c>
      <c r="AS1632" s="99">
        <f>SUMIFS(通讯通路门店!$U:$U,通讯通路门店!$S:$S,$G1632)</f>
        <v>0</v>
      </c>
      <c r="AT1632" s="99">
        <f>SUMIFS(通讯通路门店!$V:$V,通讯通路门店!$S:$S,$G1632)</f>
        <v>0</v>
      </c>
      <c r="AU1632" s="99">
        <f>SUMIFS(通讯通路门店!$W:$W,通讯通路门店!$S:$S,$G1632)</f>
        <v>0</v>
      </c>
      <c r="AV1632" s="99">
        <f>SUMIFS(通讯通路门店!$Z:$Z,通讯通路门店!$S:$S,$G1632)</f>
        <v>0</v>
      </c>
      <c r="AW1632" s="99">
        <f>SUMIFS(通讯通路门店!$AB:$AB,通讯通路门店!$S:$S,$G1632)</f>
        <v>0</v>
      </c>
      <c r="AX1632" s="99">
        <f>SUMIFS(通讯通路门店!$X:$X,通讯通路门店!$S:$S,$G1632)</f>
        <v>0</v>
      </c>
      <c r="AY1632" s="99">
        <f>SUMIFS(通讯通路门店!$Y:$Y,通讯通路门店!$S:$S,$G1632)</f>
        <v>0</v>
      </c>
      <c r="AZ1632" s="99">
        <f>SUMIFS(通讯通路门店!$AA:$AA,通讯通路门店!$S:$S,$G1632)</f>
        <v>0</v>
      </c>
      <c r="BA1632" s="99">
        <f t="shared" si="128"/>
        <v>0</v>
      </c>
      <c r="BB1632" s="99">
        <f t="shared" si="129"/>
        <v>0</v>
      </c>
      <c r="BC1632" s="99">
        <f>SUMIFS(通讯通路门店!$W:$W,通讯通路门店!$S:$S,$G1632,通讯通路门店!$J:$J,"荣耀体验店")+SUMIFS(通讯通路门店!$W:$W,通讯通路门店!$S:$S,$G1632,通讯通路门店!$J:$J,"荣耀授权专卖店")</f>
        <v>0</v>
      </c>
      <c r="BD1632" s="99">
        <f>SUMIFS(通讯通路门店!$Z:$Z,通讯通路门店!$S:$S,$G1632,通讯通路门店!$J:$J,"VIVO体验店")</f>
        <v>0</v>
      </c>
      <c r="BE1632" s="99">
        <f>SUMIFS(通讯通路门店!$AB:$AB,通讯通路门店!$S:$S,$G1632,通讯通路门店!$J:$J,"OPPO体验店")</f>
        <v>0</v>
      </c>
      <c r="BF1632" s="99">
        <f>SUMIFS(通讯通路门店!$X:$X,通讯通路门店!$S:$S,$G1632,通讯通路门店!$J:$J,"华为授权体验店")+SUMIFS(通讯通路门店!$AA:$AA,通讯通路门店!$S:$S,$G1632,通讯通路门店!$J:$J,"华为堡垒店")</f>
        <v>0</v>
      </c>
      <c r="BG1632" s="99">
        <f>SUMIFS(通讯通路门店!$Y:$Y,通讯通路门店!$S:$S,$G1632,通讯通路门店!$J:$J,"小米体验店")</f>
        <v>0</v>
      </c>
      <c r="BH1632" s="99">
        <f>SUMIFS(通讯通路门店!$AA:$AA,通讯通路门店!$S:$S,$G1632,通讯通路门店!$J:$J,"苹果体验店")</f>
        <v>0</v>
      </c>
      <c r="BI1632" s="99">
        <f>SUMIFS(通讯通路门店!$K:$K,通讯通路门店!$S:$S,$G1632,通讯通路门店!$J:$J,"其他品牌专卖店")</f>
        <v>0</v>
      </c>
      <c r="BJ1632" s="99">
        <f>SUMIFS(通讯通路门店!$AC:$AC,通讯通路门店!$S:$S,$G1632)</f>
        <v>0</v>
      </c>
      <c r="BK1632" s="99">
        <f>SUMIFS(通讯通路门店!$AD:$AD,通讯通路门店!$S:$S,$G1632)</f>
        <v>0</v>
      </c>
      <c r="BL1632" s="99">
        <f>SUMIFS(通讯通路门店!$AE:$AE,通讯通路门店!$S:$S,$G1632)</f>
        <v>0</v>
      </c>
      <c r="BM1632" s="99">
        <f>SUMIFS(通讯通路门店!$AF:$AF,通讯通路门店!$S:$S,$G1632)</f>
        <v>0</v>
      </c>
      <c r="BN1632" s="99">
        <f>SUMIFS(通讯通路门店!$AG:$AG,通讯通路门店!$S:$S,$G1632)</f>
        <v>0</v>
      </c>
      <c r="BO1632" s="99">
        <f>SUMIFS(通讯通路门店!$AH:$AH,通讯通路门店!$S:$S,$G1632)</f>
        <v>0</v>
      </c>
      <c r="BP1632" s="99">
        <f>SUMIFS(通讯通路门店!$AI:$AI,通讯通路门店!$S:$S,$G1632)</f>
        <v>0</v>
      </c>
      <c r="BQ1632" s="83"/>
    </row>
    <row r="1633" spans="1:69">
      <c r="A1633" s="99" t="str">
        <f>IFERROR(_xlfn.XLOOKUP($G1633,通讯通路门店!$S$4:$S$993933,通讯通路门店!$A$4:$A$993933,0,0),"")</f>
        <v>海南省</v>
      </c>
      <c r="B1633" s="99" t="str">
        <f>IFERROR(_xlfn.XLOOKUP($G1633,通讯通路门店!$S$4:$S$993933,通讯通路门店!$B$4:$B$993933,0,0),"")</f>
        <v>乐东黎族自治县</v>
      </c>
      <c r="C1633" s="99" t="str">
        <f>IFERROR(_xlfn.XLOOKUP($G1633,通讯通路门店!$S$4:$S$993933,通讯通路门店!$C$4:$C$993933,0,0),"")</f>
        <v>乐东黎族自治县</v>
      </c>
      <c r="D1633" s="99" t="str">
        <f>IFERROR(_xlfn.XLOOKUP($G1633,通讯通路门店!$S$4:$S$993933,通讯通路门店!$D$4:$D$993933,0,0),"")</f>
        <v>万冲镇</v>
      </c>
      <c r="E1633" s="83"/>
      <c r="F1633" s="83"/>
      <c r="G1633" s="101"/>
      <c r="H1633" s="102">
        <f>IFERROR(_xlfn.XLOOKUP($G1633,通讯通路门店!$S$4:$S$993933,通讯通路门店!$R$4:$R$993933,0,0),"")</f>
        <v>0</v>
      </c>
      <c r="I1633" s="83"/>
      <c r="J1633" s="83"/>
      <c r="K1633" s="83"/>
      <c r="L1633" s="83"/>
      <c r="M1633" s="83"/>
      <c r="N1633" s="83"/>
      <c r="O1633" s="83"/>
      <c r="P1633" s="83"/>
      <c r="Q1633" s="83"/>
      <c r="R1633" s="83"/>
      <c r="S1633" s="83"/>
      <c r="T1633" s="83"/>
      <c r="U1633" s="99">
        <f>COUNTIF(通讯通路门店!$S:$S,$G1633)</f>
        <v>0</v>
      </c>
      <c r="V1633" s="99">
        <f>COUNTIFS(通讯通路门店!$S:$S,$G1633,通讯通路门店!$J:$J,"综合卖场")</f>
        <v>0</v>
      </c>
      <c r="W1633" s="99">
        <f>SUMIFS(通讯通路门店!$AJ:$AJ,通讯通路门店!$S:$S,通讯客户沙盘!$G1633)</f>
        <v>0</v>
      </c>
      <c r="X1633" s="99">
        <f t="shared" si="125"/>
        <v>0</v>
      </c>
      <c r="Y1633" s="99">
        <f>COUNTIFS(通讯通路门店!$S:$S,$G1633,通讯通路门店!$J:$J,"荣耀体验店")+COUNTIFS(通讯通路门店!$S:$S,$G1633,通讯通路门店!$J:$J,"荣耀授权专卖店")</f>
        <v>0</v>
      </c>
      <c r="Z1633" s="99">
        <f>COUNTIFS(通讯通路门店!$S:$S,$G1633,通讯通路门店!$J:$J,"VIVO体验店")</f>
        <v>0</v>
      </c>
      <c r="AA1633" s="99">
        <f>COUNTIFS(通讯通路门店!$S:$S,$G1633,通讯通路门店!$J:$J,"OPPO体验店")</f>
        <v>0</v>
      </c>
      <c r="AB1633" s="99">
        <f>COUNTIFS(通讯通路门店!$S:$S,$G1633,通讯通路门店!$J:$J,"华为授权体验店")+COUNTIFS(通讯通路门店!$S:$S,$G1633,通讯通路门店!$J:$J,"华为堡垒店")</f>
        <v>0</v>
      </c>
      <c r="AC1633" s="99">
        <f>COUNTIFS(通讯通路门店!$S:$S,$G1633,通讯通路门店!$J:$J,"小米体验店")</f>
        <v>0</v>
      </c>
      <c r="AD1633" s="99">
        <f>COUNTIFS(通讯通路门店!$S:$S,$G1633,通讯通路门店!$J:$J,"苹果体验店")</f>
        <v>0</v>
      </c>
      <c r="AE1633" s="99">
        <f>COUNTIFS(通讯通路门店!$S:$S,$G1633,通讯通路门店!$J:$J,"其他品牌专卖店")</f>
        <v>0</v>
      </c>
      <c r="AF1633" s="99">
        <f>SUMIFS(通讯通路门店!$BI:$BI,通讯通路门店!$S:$S,$G1633)</f>
        <v>0</v>
      </c>
      <c r="AG1633" s="99">
        <f>SUMIFS(通讯通路门店!$BH:$BH,通讯通路门店!$S:$S,$G1633)</f>
        <v>0</v>
      </c>
      <c r="AH1633" s="99">
        <f t="shared" si="126"/>
        <v>0</v>
      </c>
      <c r="AI1633" s="99">
        <f>SUMIFS(通讯通路门店!$BB:$BB,通讯通路门店!$S:$S,$G1633)</f>
        <v>0</v>
      </c>
      <c r="AJ1633" s="99">
        <f>SUMIFS(通讯通路门店!$BE:$BE,通讯通路门店!$S:$S,$G1633)</f>
        <v>0</v>
      </c>
      <c r="AK1633" s="99">
        <f>SUMIFS(通讯通路门店!$BG:$BG,通讯通路门店!$S:$S,$G1633)</f>
        <v>0</v>
      </c>
      <c r="AL1633" s="99">
        <f>SUMIFS(通讯通路门店!$BC:$BC,通讯通路门店!$S:$S,$G1633)</f>
        <v>0</v>
      </c>
      <c r="AM1633" s="99">
        <f>SUMIFS(通讯通路门店!$BD:$BD,通讯通路门店!$S:$S,$G1633)</f>
        <v>0</v>
      </c>
      <c r="AN1633" s="99">
        <f>SUMIFS(通讯通路门店!$BF:$BF,通讯通路门店!$S:$S,$G1633)</f>
        <v>0</v>
      </c>
      <c r="AO1633" s="99">
        <f t="shared" si="127"/>
        <v>0</v>
      </c>
      <c r="AP1633" s="99">
        <f>SUMIFS(通讯通路门店!$K:$K,通讯通路门店!$S:$S,$G1633)</f>
        <v>0</v>
      </c>
      <c r="AQ1633" s="83"/>
      <c r="AR1633" s="99">
        <f>SUMIFS(通讯通路门店!$T:$T,通讯通路门店!$S:$S,$G1633)</f>
        <v>0</v>
      </c>
      <c r="AS1633" s="99">
        <f>SUMIFS(通讯通路门店!$U:$U,通讯通路门店!$S:$S,$G1633)</f>
        <v>0</v>
      </c>
      <c r="AT1633" s="99">
        <f>SUMIFS(通讯通路门店!$V:$V,通讯通路门店!$S:$S,$G1633)</f>
        <v>0</v>
      </c>
      <c r="AU1633" s="99">
        <f>SUMIFS(通讯通路门店!$W:$W,通讯通路门店!$S:$S,$G1633)</f>
        <v>0</v>
      </c>
      <c r="AV1633" s="99">
        <f>SUMIFS(通讯通路门店!$Z:$Z,通讯通路门店!$S:$S,$G1633)</f>
        <v>0</v>
      </c>
      <c r="AW1633" s="99">
        <f>SUMIFS(通讯通路门店!$AB:$AB,通讯通路门店!$S:$S,$G1633)</f>
        <v>0</v>
      </c>
      <c r="AX1633" s="99">
        <f>SUMIFS(通讯通路门店!$X:$X,通讯通路门店!$S:$S,$G1633)</f>
        <v>0</v>
      </c>
      <c r="AY1633" s="99">
        <f>SUMIFS(通讯通路门店!$Y:$Y,通讯通路门店!$S:$S,$G1633)</f>
        <v>0</v>
      </c>
      <c r="AZ1633" s="99">
        <f>SUMIFS(通讯通路门店!$AA:$AA,通讯通路门店!$S:$S,$G1633)</f>
        <v>0</v>
      </c>
      <c r="BA1633" s="99">
        <f t="shared" si="128"/>
        <v>0</v>
      </c>
      <c r="BB1633" s="99">
        <f t="shared" si="129"/>
        <v>0</v>
      </c>
      <c r="BC1633" s="99">
        <f>SUMIFS(通讯通路门店!$W:$W,通讯通路门店!$S:$S,$G1633,通讯通路门店!$J:$J,"荣耀体验店")+SUMIFS(通讯通路门店!$W:$W,通讯通路门店!$S:$S,$G1633,通讯通路门店!$J:$J,"荣耀授权专卖店")</f>
        <v>0</v>
      </c>
      <c r="BD1633" s="99">
        <f>SUMIFS(通讯通路门店!$Z:$Z,通讯通路门店!$S:$S,$G1633,通讯通路门店!$J:$J,"VIVO体验店")</f>
        <v>0</v>
      </c>
      <c r="BE1633" s="99">
        <f>SUMIFS(通讯通路门店!$AB:$AB,通讯通路门店!$S:$S,$G1633,通讯通路门店!$J:$J,"OPPO体验店")</f>
        <v>0</v>
      </c>
      <c r="BF1633" s="99">
        <f>SUMIFS(通讯通路门店!$X:$X,通讯通路门店!$S:$S,$G1633,通讯通路门店!$J:$J,"华为授权体验店")+SUMIFS(通讯通路门店!$AA:$AA,通讯通路门店!$S:$S,$G1633,通讯通路门店!$J:$J,"华为堡垒店")</f>
        <v>0</v>
      </c>
      <c r="BG1633" s="99">
        <f>SUMIFS(通讯通路门店!$Y:$Y,通讯通路门店!$S:$S,$G1633,通讯通路门店!$J:$J,"小米体验店")</f>
        <v>0</v>
      </c>
      <c r="BH1633" s="99">
        <f>SUMIFS(通讯通路门店!$AA:$AA,通讯通路门店!$S:$S,$G1633,通讯通路门店!$J:$J,"苹果体验店")</f>
        <v>0</v>
      </c>
      <c r="BI1633" s="99">
        <f>SUMIFS(通讯通路门店!$K:$K,通讯通路门店!$S:$S,$G1633,通讯通路门店!$J:$J,"其他品牌专卖店")</f>
        <v>0</v>
      </c>
      <c r="BJ1633" s="99">
        <f>SUMIFS(通讯通路门店!$AC:$AC,通讯通路门店!$S:$S,$G1633)</f>
        <v>0</v>
      </c>
      <c r="BK1633" s="99">
        <f>SUMIFS(通讯通路门店!$AD:$AD,通讯通路门店!$S:$S,$G1633)</f>
        <v>0</v>
      </c>
      <c r="BL1633" s="99">
        <f>SUMIFS(通讯通路门店!$AE:$AE,通讯通路门店!$S:$S,$G1633)</f>
        <v>0</v>
      </c>
      <c r="BM1633" s="99">
        <f>SUMIFS(通讯通路门店!$AF:$AF,通讯通路门店!$S:$S,$G1633)</f>
        <v>0</v>
      </c>
      <c r="BN1633" s="99">
        <f>SUMIFS(通讯通路门店!$AG:$AG,通讯通路门店!$S:$S,$G1633)</f>
        <v>0</v>
      </c>
      <c r="BO1633" s="99">
        <f>SUMIFS(通讯通路门店!$AH:$AH,通讯通路门店!$S:$S,$G1633)</f>
        <v>0</v>
      </c>
      <c r="BP1633" s="99">
        <f>SUMIFS(通讯通路门店!$AI:$AI,通讯通路门店!$S:$S,$G1633)</f>
        <v>0</v>
      </c>
      <c r="BQ1633" s="83"/>
    </row>
    <row r="1634" spans="1:69">
      <c r="A1634" s="99" t="str">
        <f>IFERROR(_xlfn.XLOOKUP($G1634,通讯通路门店!$S$4:$S$993933,通讯通路门店!$A$4:$A$993933,0,0),"")</f>
        <v>海南省</v>
      </c>
      <c r="B1634" s="99" t="str">
        <f>IFERROR(_xlfn.XLOOKUP($G1634,通讯通路门店!$S$4:$S$993933,通讯通路门店!$B$4:$B$993933,0,0),"")</f>
        <v>乐东黎族自治县</v>
      </c>
      <c r="C1634" s="99" t="str">
        <f>IFERROR(_xlfn.XLOOKUP($G1634,通讯通路门店!$S$4:$S$993933,通讯通路门店!$C$4:$C$993933,0,0),"")</f>
        <v>乐东黎族自治县</v>
      </c>
      <c r="D1634" s="99" t="str">
        <f>IFERROR(_xlfn.XLOOKUP($G1634,通讯通路门店!$S$4:$S$993933,通讯通路门店!$D$4:$D$993933,0,0),"")</f>
        <v>万冲镇</v>
      </c>
      <c r="E1634" s="83"/>
      <c r="F1634" s="83"/>
      <c r="G1634" s="101"/>
      <c r="H1634" s="102">
        <f>IFERROR(_xlfn.XLOOKUP($G1634,通讯通路门店!$S$4:$S$993933,通讯通路门店!$R$4:$R$993933,0,0),"")</f>
        <v>0</v>
      </c>
      <c r="I1634" s="83"/>
      <c r="J1634" s="83"/>
      <c r="K1634" s="83"/>
      <c r="L1634" s="83"/>
      <c r="M1634" s="83"/>
      <c r="N1634" s="83"/>
      <c r="O1634" s="83"/>
      <c r="P1634" s="83"/>
      <c r="Q1634" s="83"/>
      <c r="R1634" s="83"/>
      <c r="S1634" s="83"/>
      <c r="T1634" s="83"/>
      <c r="U1634" s="99">
        <f>COUNTIF(通讯通路门店!$S:$S,$G1634)</f>
        <v>0</v>
      </c>
      <c r="V1634" s="99">
        <f>COUNTIFS(通讯通路门店!$S:$S,$G1634,通讯通路门店!$J:$J,"综合卖场")</f>
        <v>0</v>
      </c>
      <c r="W1634" s="99">
        <f>SUMIFS(通讯通路门店!$AJ:$AJ,通讯通路门店!$S:$S,通讯客户沙盘!$G1634)</f>
        <v>0</v>
      </c>
      <c r="X1634" s="99">
        <f t="shared" si="125"/>
        <v>0</v>
      </c>
      <c r="Y1634" s="99">
        <f>COUNTIFS(通讯通路门店!$S:$S,$G1634,通讯通路门店!$J:$J,"荣耀体验店")+COUNTIFS(通讯通路门店!$S:$S,$G1634,通讯通路门店!$J:$J,"荣耀授权专卖店")</f>
        <v>0</v>
      </c>
      <c r="Z1634" s="99">
        <f>COUNTIFS(通讯通路门店!$S:$S,$G1634,通讯通路门店!$J:$J,"VIVO体验店")</f>
        <v>0</v>
      </c>
      <c r="AA1634" s="99">
        <f>COUNTIFS(通讯通路门店!$S:$S,$G1634,通讯通路门店!$J:$J,"OPPO体验店")</f>
        <v>0</v>
      </c>
      <c r="AB1634" s="99">
        <f>COUNTIFS(通讯通路门店!$S:$S,$G1634,通讯通路门店!$J:$J,"华为授权体验店")+COUNTIFS(通讯通路门店!$S:$S,$G1634,通讯通路门店!$J:$J,"华为堡垒店")</f>
        <v>0</v>
      </c>
      <c r="AC1634" s="99">
        <f>COUNTIFS(通讯通路门店!$S:$S,$G1634,通讯通路门店!$J:$J,"小米体验店")</f>
        <v>0</v>
      </c>
      <c r="AD1634" s="99">
        <f>COUNTIFS(通讯通路门店!$S:$S,$G1634,通讯通路门店!$J:$J,"苹果体验店")</f>
        <v>0</v>
      </c>
      <c r="AE1634" s="99">
        <f>COUNTIFS(通讯通路门店!$S:$S,$G1634,通讯通路门店!$J:$J,"其他品牌专卖店")</f>
        <v>0</v>
      </c>
      <c r="AF1634" s="99">
        <f>SUMIFS(通讯通路门店!$BI:$BI,通讯通路门店!$S:$S,$G1634)</f>
        <v>0</v>
      </c>
      <c r="AG1634" s="99">
        <f>SUMIFS(通讯通路门店!$BH:$BH,通讯通路门店!$S:$S,$G1634)</f>
        <v>0</v>
      </c>
      <c r="AH1634" s="99">
        <f t="shared" si="126"/>
        <v>0</v>
      </c>
      <c r="AI1634" s="99">
        <f>SUMIFS(通讯通路门店!$BB:$BB,通讯通路门店!$S:$S,$G1634)</f>
        <v>0</v>
      </c>
      <c r="AJ1634" s="99">
        <f>SUMIFS(通讯通路门店!$BE:$BE,通讯通路门店!$S:$S,$G1634)</f>
        <v>0</v>
      </c>
      <c r="AK1634" s="99">
        <f>SUMIFS(通讯通路门店!$BG:$BG,通讯通路门店!$S:$S,$G1634)</f>
        <v>0</v>
      </c>
      <c r="AL1634" s="99">
        <f>SUMIFS(通讯通路门店!$BC:$BC,通讯通路门店!$S:$S,$G1634)</f>
        <v>0</v>
      </c>
      <c r="AM1634" s="99">
        <f>SUMIFS(通讯通路门店!$BD:$BD,通讯通路门店!$S:$S,$G1634)</f>
        <v>0</v>
      </c>
      <c r="AN1634" s="99">
        <f>SUMIFS(通讯通路门店!$BF:$BF,通讯通路门店!$S:$S,$G1634)</f>
        <v>0</v>
      </c>
      <c r="AO1634" s="99">
        <f t="shared" si="127"/>
        <v>0</v>
      </c>
      <c r="AP1634" s="99">
        <f>SUMIFS(通讯通路门店!$K:$K,通讯通路门店!$S:$S,$G1634)</f>
        <v>0</v>
      </c>
      <c r="AQ1634" s="83"/>
      <c r="AR1634" s="99">
        <f>SUMIFS(通讯通路门店!$T:$T,通讯通路门店!$S:$S,$G1634)</f>
        <v>0</v>
      </c>
      <c r="AS1634" s="99">
        <f>SUMIFS(通讯通路门店!$U:$U,通讯通路门店!$S:$S,$G1634)</f>
        <v>0</v>
      </c>
      <c r="AT1634" s="99">
        <f>SUMIFS(通讯通路门店!$V:$V,通讯通路门店!$S:$S,$G1634)</f>
        <v>0</v>
      </c>
      <c r="AU1634" s="99">
        <f>SUMIFS(通讯通路门店!$W:$W,通讯通路门店!$S:$S,$G1634)</f>
        <v>0</v>
      </c>
      <c r="AV1634" s="99">
        <f>SUMIFS(通讯通路门店!$Z:$Z,通讯通路门店!$S:$S,$G1634)</f>
        <v>0</v>
      </c>
      <c r="AW1634" s="99">
        <f>SUMIFS(通讯通路门店!$AB:$AB,通讯通路门店!$S:$S,$G1634)</f>
        <v>0</v>
      </c>
      <c r="AX1634" s="99">
        <f>SUMIFS(通讯通路门店!$X:$X,通讯通路门店!$S:$S,$G1634)</f>
        <v>0</v>
      </c>
      <c r="AY1634" s="99">
        <f>SUMIFS(通讯通路门店!$Y:$Y,通讯通路门店!$S:$S,$G1634)</f>
        <v>0</v>
      </c>
      <c r="AZ1634" s="99">
        <f>SUMIFS(通讯通路门店!$AA:$AA,通讯通路门店!$S:$S,$G1634)</f>
        <v>0</v>
      </c>
      <c r="BA1634" s="99">
        <f t="shared" si="128"/>
        <v>0</v>
      </c>
      <c r="BB1634" s="99">
        <f t="shared" si="129"/>
        <v>0</v>
      </c>
      <c r="BC1634" s="99">
        <f>SUMIFS(通讯通路门店!$W:$W,通讯通路门店!$S:$S,$G1634,通讯通路门店!$J:$J,"荣耀体验店")+SUMIFS(通讯通路门店!$W:$W,通讯通路门店!$S:$S,$G1634,通讯通路门店!$J:$J,"荣耀授权专卖店")</f>
        <v>0</v>
      </c>
      <c r="BD1634" s="99">
        <f>SUMIFS(通讯通路门店!$Z:$Z,通讯通路门店!$S:$S,$G1634,通讯通路门店!$J:$J,"VIVO体验店")</f>
        <v>0</v>
      </c>
      <c r="BE1634" s="99">
        <f>SUMIFS(通讯通路门店!$AB:$AB,通讯通路门店!$S:$S,$G1634,通讯通路门店!$J:$J,"OPPO体验店")</f>
        <v>0</v>
      </c>
      <c r="BF1634" s="99">
        <f>SUMIFS(通讯通路门店!$X:$X,通讯通路门店!$S:$S,$G1634,通讯通路门店!$J:$J,"华为授权体验店")+SUMIFS(通讯通路门店!$AA:$AA,通讯通路门店!$S:$S,$G1634,通讯通路门店!$J:$J,"华为堡垒店")</f>
        <v>0</v>
      </c>
      <c r="BG1634" s="99">
        <f>SUMIFS(通讯通路门店!$Y:$Y,通讯通路门店!$S:$S,$G1634,通讯通路门店!$J:$J,"小米体验店")</f>
        <v>0</v>
      </c>
      <c r="BH1634" s="99">
        <f>SUMIFS(通讯通路门店!$AA:$AA,通讯通路门店!$S:$S,$G1634,通讯通路门店!$J:$J,"苹果体验店")</f>
        <v>0</v>
      </c>
      <c r="BI1634" s="99">
        <f>SUMIFS(通讯通路门店!$K:$K,通讯通路门店!$S:$S,$G1634,通讯通路门店!$J:$J,"其他品牌专卖店")</f>
        <v>0</v>
      </c>
      <c r="BJ1634" s="99">
        <f>SUMIFS(通讯通路门店!$AC:$AC,通讯通路门店!$S:$S,$G1634)</f>
        <v>0</v>
      </c>
      <c r="BK1634" s="99">
        <f>SUMIFS(通讯通路门店!$AD:$AD,通讯通路门店!$S:$S,$G1634)</f>
        <v>0</v>
      </c>
      <c r="BL1634" s="99">
        <f>SUMIFS(通讯通路门店!$AE:$AE,通讯通路门店!$S:$S,$G1634)</f>
        <v>0</v>
      </c>
      <c r="BM1634" s="99">
        <f>SUMIFS(通讯通路门店!$AF:$AF,通讯通路门店!$S:$S,$G1634)</f>
        <v>0</v>
      </c>
      <c r="BN1634" s="99">
        <f>SUMIFS(通讯通路门店!$AG:$AG,通讯通路门店!$S:$S,$G1634)</f>
        <v>0</v>
      </c>
      <c r="BO1634" s="99">
        <f>SUMIFS(通讯通路门店!$AH:$AH,通讯通路门店!$S:$S,$G1634)</f>
        <v>0</v>
      </c>
      <c r="BP1634" s="99">
        <f>SUMIFS(通讯通路门店!$AI:$AI,通讯通路门店!$S:$S,$G1634)</f>
        <v>0</v>
      </c>
      <c r="BQ1634" s="83"/>
    </row>
    <row r="1635" spans="1:69">
      <c r="A1635" s="99" t="str">
        <f>IFERROR(_xlfn.XLOOKUP($G1635,通讯通路门店!$S$4:$S$993933,通讯通路门店!$A$4:$A$993933,0,0),"")</f>
        <v>海南省</v>
      </c>
      <c r="B1635" s="99" t="str">
        <f>IFERROR(_xlfn.XLOOKUP($G1635,通讯通路门店!$S$4:$S$993933,通讯通路门店!$B$4:$B$993933,0,0),"")</f>
        <v>乐东黎族自治县</v>
      </c>
      <c r="C1635" s="99" t="str">
        <f>IFERROR(_xlfn.XLOOKUP($G1635,通讯通路门店!$S$4:$S$993933,通讯通路门店!$C$4:$C$993933,0,0),"")</f>
        <v>乐东黎族自治县</v>
      </c>
      <c r="D1635" s="99" t="str">
        <f>IFERROR(_xlfn.XLOOKUP($G1635,通讯通路门店!$S$4:$S$993933,通讯通路门店!$D$4:$D$993933,0,0),"")</f>
        <v>万冲镇</v>
      </c>
      <c r="E1635" s="83"/>
      <c r="F1635" s="83"/>
      <c r="G1635" s="101"/>
      <c r="H1635" s="102">
        <f>IFERROR(_xlfn.XLOOKUP($G1635,通讯通路门店!$S$4:$S$993933,通讯通路门店!$R$4:$R$993933,0,0),"")</f>
        <v>0</v>
      </c>
      <c r="I1635" s="83"/>
      <c r="J1635" s="83"/>
      <c r="K1635" s="83"/>
      <c r="L1635" s="83"/>
      <c r="M1635" s="83"/>
      <c r="N1635" s="83"/>
      <c r="O1635" s="83"/>
      <c r="P1635" s="83"/>
      <c r="Q1635" s="83"/>
      <c r="R1635" s="83"/>
      <c r="S1635" s="83"/>
      <c r="T1635" s="83"/>
      <c r="U1635" s="99">
        <f>COUNTIF(通讯通路门店!$S:$S,$G1635)</f>
        <v>0</v>
      </c>
      <c r="V1635" s="99">
        <f>COUNTIFS(通讯通路门店!$S:$S,$G1635,通讯通路门店!$J:$J,"综合卖场")</f>
        <v>0</v>
      </c>
      <c r="W1635" s="99">
        <f>SUMIFS(通讯通路门店!$AJ:$AJ,通讯通路门店!$S:$S,通讯客户沙盘!$G1635)</f>
        <v>0</v>
      </c>
      <c r="X1635" s="99">
        <f t="shared" si="125"/>
        <v>0</v>
      </c>
      <c r="Y1635" s="99">
        <f>COUNTIFS(通讯通路门店!$S:$S,$G1635,通讯通路门店!$J:$J,"荣耀体验店")+COUNTIFS(通讯通路门店!$S:$S,$G1635,通讯通路门店!$J:$J,"荣耀授权专卖店")</f>
        <v>0</v>
      </c>
      <c r="Z1635" s="99">
        <f>COUNTIFS(通讯通路门店!$S:$S,$G1635,通讯通路门店!$J:$J,"VIVO体验店")</f>
        <v>0</v>
      </c>
      <c r="AA1635" s="99">
        <f>COUNTIFS(通讯通路门店!$S:$S,$G1635,通讯通路门店!$J:$J,"OPPO体验店")</f>
        <v>0</v>
      </c>
      <c r="AB1635" s="99">
        <f>COUNTIFS(通讯通路门店!$S:$S,$G1635,通讯通路门店!$J:$J,"华为授权体验店")+COUNTIFS(通讯通路门店!$S:$S,$G1635,通讯通路门店!$J:$J,"华为堡垒店")</f>
        <v>0</v>
      </c>
      <c r="AC1635" s="99">
        <f>COUNTIFS(通讯通路门店!$S:$S,$G1635,通讯通路门店!$J:$J,"小米体验店")</f>
        <v>0</v>
      </c>
      <c r="AD1635" s="99">
        <f>COUNTIFS(通讯通路门店!$S:$S,$G1635,通讯通路门店!$J:$J,"苹果体验店")</f>
        <v>0</v>
      </c>
      <c r="AE1635" s="99">
        <f>COUNTIFS(通讯通路门店!$S:$S,$G1635,通讯通路门店!$J:$J,"其他品牌专卖店")</f>
        <v>0</v>
      </c>
      <c r="AF1635" s="99">
        <f>SUMIFS(通讯通路门店!$BI:$BI,通讯通路门店!$S:$S,$G1635)</f>
        <v>0</v>
      </c>
      <c r="AG1635" s="99">
        <f>SUMIFS(通讯通路门店!$BH:$BH,通讯通路门店!$S:$S,$G1635)</f>
        <v>0</v>
      </c>
      <c r="AH1635" s="99">
        <f t="shared" si="126"/>
        <v>0</v>
      </c>
      <c r="AI1635" s="99">
        <f>SUMIFS(通讯通路门店!$BB:$BB,通讯通路门店!$S:$S,$G1635)</f>
        <v>0</v>
      </c>
      <c r="AJ1635" s="99">
        <f>SUMIFS(通讯通路门店!$BE:$BE,通讯通路门店!$S:$S,$G1635)</f>
        <v>0</v>
      </c>
      <c r="AK1635" s="99">
        <f>SUMIFS(通讯通路门店!$BG:$BG,通讯通路门店!$S:$S,$G1635)</f>
        <v>0</v>
      </c>
      <c r="AL1635" s="99">
        <f>SUMIFS(通讯通路门店!$BC:$BC,通讯通路门店!$S:$S,$G1635)</f>
        <v>0</v>
      </c>
      <c r="AM1635" s="99">
        <f>SUMIFS(通讯通路门店!$BD:$BD,通讯通路门店!$S:$S,$G1635)</f>
        <v>0</v>
      </c>
      <c r="AN1635" s="99">
        <f>SUMIFS(通讯通路门店!$BF:$BF,通讯通路门店!$S:$S,$G1635)</f>
        <v>0</v>
      </c>
      <c r="AO1635" s="99">
        <f t="shared" si="127"/>
        <v>0</v>
      </c>
      <c r="AP1635" s="99">
        <f>SUMIFS(通讯通路门店!$K:$K,通讯通路门店!$S:$S,$G1635)</f>
        <v>0</v>
      </c>
      <c r="AQ1635" s="83"/>
      <c r="AR1635" s="99">
        <f>SUMIFS(通讯通路门店!$T:$T,通讯通路门店!$S:$S,$G1635)</f>
        <v>0</v>
      </c>
      <c r="AS1635" s="99">
        <f>SUMIFS(通讯通路门店!$U:$U,通讯通路门店!$S:$S,$G1635)</f>
        <v>0</v>
      </c>
      <c r="AT1635" s="99">
        <f>SUMIFS(通讯通路门店!$V:$V,通讯通路门店!$S:$S,$G1635)</f>
        <v>0</v>
      </c>
      <c r="AU1635" s="99">
        <f>SUMIFS(通讯通路门店!$W:$W,通讯通路门店!$S:$S,$G1635)</f>
        <v>0</v>
      </c>
      <c r="AV1635" s="99">
        <f>SUMIFS(通讯通路门店!$Z:$Z,通讯通路门店!$S:$S,$G1635)</f>
        <v>0</v>
      </c>
      <c r="AW1635" s="99">
        <f>SUMIFS(通讯通路门店!$AB:$AB,通讯通路门店!$S:$S,$G1635)</f>
        <v>0</v>
      </c>
      <c r="AX1635" s="99">
        <f>SUMIFS(通讯通路门店!$X:$X,通讯通路门店!$S:$S,$G1635)</f>
        <v>0</v>
      </c>
      <c r="AY1635" s="99">
        <f>SUMIFS(通讯通路门店!$Y:$Y,通讯通路门店!$S:$S,$G1635)</f>
        <v>0</v>
      </c>
      <c r="AZ1635" s="99">
        <f>SUMIFS(通讯通路门店!$AA:$AA,通讯通路门店!$S:$S,$G1635)</f>
        <v>0</v>
      </c>
      <c r="BA1635" s="99">
        <f t="shared" si="128"/>
        <v>0</v>
      </c>
      <c r="BB1635" s="99">
        <f t="shared" si="129"/>
        <v>0</v>
      </c>
      <c r="BC1635" s="99">
        <f>SUMIFS(通讯通路门店!$W:$W,通讯通路门店!$S:$S,$G1635,通讯通路门店!$J:$J,"荣耀体验店")+SUMIFS(通讯通路门店!$W:$W,通讯通路门店!$S:$S,$G1635,通讯通路门店!$J:$J,"荣耀授权专卖店")</f>
        <v>0</v>
      </c>
      <c r="BD1635" s="99">
        <f>SUMIFS(通讯通路门店!$Z:$Z,通讯通路门店!$S:$S,$G1635,通讯通路门店!$J:$J,"VIVO体验店")</f>
        <v>0</v>
      </c>
      <c r="BE1635" s="99">
        <f>SUMIFS(通讯通路门店!$AB:$AB,通讯通路门店!$S:$S,$G1635,通讯通路门店!$J:$J,"OPPO体验店")</f>
        <v>0</v>
      </c>
      <c r="BF1635" s="99">
        <f>SUMIFS(通讯通路门店!$X:$X,通讯通路门店!$S:$S,$G1635,通讯通路门店!$J:$J,"华为授权体验店")+SUMIFS(通讯通路门店!$AA:$AA,通讯通路门店!$S:$S,$G1635,通讯通路门店!$J:$J,"华为堡垒店")</f>
        <v>0</v>
      </c>
      <c r="BG1635" s="99">
        <f>SUMIFS(通讯通路门店!$Y:$Y,通讯通路门店!$S:$S,$G1635,通讯通路门店!$J:$J,"小米体验店")</f>
        <v>0</v>
      </c>
      <c r="BH1635" s="99">
        <f>SUMIFS(通讯通路门店!$AA:$AA,通讯通路门店!$S:$S,$G1635,通讯通路门店!$J:$J,"苹果体验店")</f>
        <v>0</v>
      </c>
      <c r="BI1635" s="99">
        <f>SUMIFS(通讯通路门店!$K:$K,通讯通路门店!$S:$S,$G1635,通讯通路门店!$J:$J,"其他品牌专卖店")</f>
        <v>0</v>
      </c>
      <c r="BJ1635" s="99">
        <f>SUMIFS(通讯通路门店!$AC:$AC,通讯通路门店!$S:$S,$G1635)</f>
        <v>0</v>
      </c>
      <c r="BK1635" s="99">
        <f>SUMIFS(通讯通路门店!$AD:$AD,通讯通路门店!$S:$S,$G1635)</f>
        <v>0</v>
      </c>
      <c r="BL1635" s="99">
        <f>SUMIFS(通讯通路门店!$AE:$AE,通讯通路门店!$S:$S,$G1635)</f>
        <v>0</v>
      </c>
      <c r="BM1635" s="99">
        <f>SUMIFS(通讯通路门店!$AF:$AF,通讯通路门店!$S:$S,$G1635)</f>
        <v>0</v>
      </c>
      <c r="BN1635" s="99">
        <f>SUMIFS(通讯通路门店!$AG:$AG,通讯通路门店!$S:$S,$G1635)</f>
        <v>0</v>
      </c>
      <c r="BO1635" s="99">
        <f>SUMIFS(通讯通路门店!$AH:$AH,通讯通路门店!$S:$S,$G1635)</f>
        <v>0</v>
      </c>
      <c r="BP1635" s="99">
        <f>SUMIFS(通讯通路门店!$AI:$AI,通讯通路门店!$S:$S,$G1635)</f>
        <v>0</v>
      </c>
      <c r="BQ1635" s="83"/>
    </row>
    <row r="1636" spans="1:69">
      <c r="A1636" s="99" t="str">
        <f>IFERROR(_xlfn.XLOOKUP($G1636,通讯通路门店!$S$4:$S$993933,通讯通路门店!$A$4:$A$993933,0,0),"")</f>
        <v>海南省</v>
      </c>
      <c r="B1636" s="99" t="str">
        <f>IFERROR(_xlfn.XLOOKUP($G1636,通讯通路门店!$S$4:$S$993933,通讯通路门店!$B$4:$B$993933,0,0),"")</f>
        <v>乐东黎族自治县</v>
      </c>
      <c r="C1636" s="99" t="str">
        <f>IFERROR(_xlfn.XLOOKUP($G1636,通讯通路门店!$S$4:$S$993933,通讯通路门店!$C$4:$C$993933,0,0),"")</f>
        <v>乐东黎族自治县</v>
      </c>
      <c r="D1636" s="99" t="str">
        <f>IFERROR(_xlfn.XLOOKUP($G1636,通讯通路门店!$S$4:$S$993933,通讯通路门店!$D$4:$D$993933,0,0),"")</f>
        <v>万冲镇</v>
      </c>
      <c r="E1636" s="83"/>
      <c r="F1636" s="83"/>
      <c r="G1636" s="101"/>
      <c r="H1636" s="102">
        <f>IFERROR(_xlfn.XLOOKUP($G1636,通讯通路门店!$S$4:$S$993933,通讯通路门店!$R$4:$R$993933,0,0),"")</f>
        <v>0</v>
      </c>
      <c r="I1636" s="83"/>
      <c r="J1636" s="83"/>
      <c r="K1636" s="83"/>
      <c r="L1636" s="83"/>
      <c r="M1636" s="83"/>
      <c r="N1636" s="83"/>
      <c r="O1636" s="83"/>
      <c r="P1636" s="83"/>
      <c r="Q1636" s="83"/>
      <c r="R1636" s="83"/>
      <c r="S1636" s="83"/>
      <c r="T1636" s="83"/>
      <c r="U1636" s="99">
        <f>COUNTIF(通讯通路门店!$S:$S,$G1636)</f>
        <v>0</v>
      </c>
      <c r="V1636" s="99">
        <f>COUNTIFS(通讯通路门店!$S:$S,$G1636,通讯通路门店!$J:$J,"综合卖场")</f>
        <v>0</v>
      </c>
      <c r="W1636" s="99">
        <f>SUMIFS(通讯通路门店!$AJ:$AJ,通讯通路门店!$S:$S,通讯客户沙盘!$G1636)</f>
        <v>0</v>
      </c>
      <c r="X1636" s="99">
        <f t="shared" si="125"/>
        <v>0</v>
      </c>
      <c r="Y1636" s="99">
        <f>COUNTIFS(通讯通路门店!$S:$S,$G1636,通讯通路门店!$J:$J,"荣耀体验店")+COUNTIFS(通讯通路门店!$S:$S,$G1636,通讯通路门店!$J:$J,"荣耀授权专卖店")</f>
        <v>0</v>
      </c>
      <c r="Z1636" s="99">
        <f>COUNTIFS(通讯通路门店!$S:$S,$G1636,通讯通路门店!$J:$J,"VIVO体验店")</f>
        <v>0</v>
      </c>
      <c r="AA1636" s="99">
        <f>COUNTIFS(通讯通路门店!$S:$S,$G1636,通讯通路门店!$J:$J,"OPPO体验店")</f>
        <v>0</v>
      </c>
      <c r="AB1636" s="99">
        <f>COUNTIFS(通讯通路门店!$S:$S,$G1636,通讯通路门店!$J:$J,"华为授权体验店")+COUNTIFS(通讯通路门店!$S:$S,$G1636,通讯通路门店!$J:$J,"华为堡垒店")</f>
        <v>0</v>
      </c>
      <c r="AC1636" s="99">
        <f>COUNTIFS(通讯通路门店!$S:$S,$G1636,通讯通路门店!$J:$J,"小米体验店")</f>
        <v>0</v>
      </c>
      <c r="AD1636" s="99">
        <f>COUNTIFS(通讯通路门店!$S:$S,$G1636,通讯通路门店!$J:$J,"苹果体验店")</f>
        <v>0</v>
      </c>
      <c r="AE1636" s="99">
        <f>COUNTIFS(通讯通路门店!$S:$S,$G1636,通讯通路门店!$J:$J,"其他品牌专卖店")</f>
        <v>0</v>
      </c>
      <c r="AF1636" s="99">
        <f>SUMIFS(通讯通路门店!$BI:$BI,通讯通路门店!$S:$S,$G1636)</f>
        <v>0</v>
      </c>
      <c r="AG1636" s="99">
        <f>SUMIFS(通讯通路门店!$BH:$BH,通讯通路门店!$S:$S,$G1636)</f>
        <v>0</v>
      </c>
      <c r="AH1636" s="99">
        <f t="shared" si="126"/>
        <v>0</v>
      </c>
      <c r="AI1636" s="99">
        <f>SUMIFS(通讯通路门店!$BB:$BB,通讯通路门店!$S:$S,$G1636)</f>
        <v>0</v>
      </c>
      <c r="AJ1636" s="99">
        <f>SUMIFS(通讯通路门店!$BE:$BE,通讯通路门店!$S:$S,$G1636)</f>
        <v>0</v>
      </c>
      <c r="AK1636" s="99">
        <f>SUMIFS(通讯通路门店!$BG:$BG,通讯通路门店!$S:$S,$G1636)</f>
        <v>0</v>
      </c>
      <c r="AL1636" s="99">
        <f>SUMIFS(通讯通路门店!$BC:$BC,通讯通路门店!$S:$S,$G1636)</f>
        <v>0</v>
      </c>
      <c r="AM1636" s="99">
        <f>SUMIFS(通讯通路门店!$BD:$BD,通讯通路门店!$S:$S,$G1636)</f>
        <v>0</v>
      </c>
      <c r="AN1636" s="99">
        <f>SUMIFS(通讯通路门店!$BF:$BF,通讯通路门店!$S:$S,$G1636)</f>
        <v>0</v>
      </c>
      <c r="AO1636" s="99">
        <f t="shared" si="127"/>
        <v>0</v>
      </c>
      <c r="AP1636" s="99">
        <f>SUMIFS(通讯通路门店!$K:$K,通讯通路门店!$S:$S,$G1636)</f>
        <v>0</v>
      </c>
      <c r="AQ1636" s="83"/>
      <c r="AR1636" s="99">
        <f>SUMIFS(通讯通路门店!$T:$T,通讯通路门店!$S:$S,$G1636)</f>
        <v>0</v>
      </c>
      <c r="AS1636" s="99">
        <f>SUMIFS(通讯通路门店!$U:$U,通讯通路门店!$S:$S,$G1636)</f>
        <v>0</v>
      </c>
      <c r="AT1636" s="99">
        <f>SUMIFS(通讯通路门店!$V:$V,通讯通路门店!$S:$S,$G1636)</f>
        <v>0</v>
      </c>
      <c r="AU1636" s="99">
        <f>SUMIFS(通讯通路门店!$W:$W,通讯通路门店!$S:$S,$G1636)</f>
        <v>0</v>
      </c>
      <c r="AV1636" s="99">
        <f>SUMIFS(通讯通路门店!$Z:$Z,通讯通路门店!$S:$S,$G1636)</f>
        <v>0</v>
      </c>
      <c r="AW1636" s="99">
        <f>SUMIFS(通讯通路门店!$AB:$AB,通讯通路门店!$S:$S,$G1636)</f>
        <v>0</v>
      </c>
      <c r="AX1636" s="99">
        <f>SUMIFS(通讯通路门店!$X:$X,通讯通路门店!$S:$S,$G1636)</f>
        <v>0</v>
      </c>
      <c r="AY1636" s="99">
        <f>SUMIFS(通讯通路门店!$Y:$Y,通讯通路门店!$S:$S,$G1636)</f>
        <v>0</v>
      </c>
      <c r="AZ1636" s="99">
        <f>SUMIFS(通讯通路门店!$AA:$AA,通讯通路门店!$S:$S,$G1636)</f>
        <v>0</v>
      </c>
      <c r="BA1636" s="99">
        <f t="shared" si="128"/>
        <v>0</v>
      </c>
      <c r="BB1636" s="99">
        <f t="shared" si="129"/>
        <v>0</v>
      </c>
      <c r="BC1636" s="99">
        <f>SUMIFS(通讯通路门店!$W:$W,通讯通路门店!$S:$S,$G1636,通讯通路门店!$J:$J,"荣耀体验店")+SUMIFS(通讯通路门店!$W:$W,通讯通路门店!$S:$S,$G1636,通讯通路门店!$J:$J,"荣耀授权专卖店")</f>
        <v>0</v>
      </c>
      <c r="BD1636" s="99">
        <f>SUMIFS(通讯通路门店!$Z:$Z,通讯通路门店!$S:$S,$G1636,通讯通路门店!$J:$J,"VIVO体验店")</f>
        <v>0</v>
      </c>
      <c r="BE1636" s="99">
        <f>SUMIFS(通讯通路门店!$AB:$AB,通讯通路门店!$S:$S,$G1636,通讯通路门店!$J:$J,"OPPO体验店")</f>
        <v>0</v>
      </c>
      <c r="BF1636" s="99">
        <f>SUMIFS(通讯通路门店!$X:$X,通讯通路门店!$S:$S,$G1636,通讯通路门店!$J:$J,"华为授权体验店")+SUMIFS(通讯通路门店!$AA:$AA,通讯通路门店!$S:$S,$G1636,通讯通路门店!$J:$J,"华为堡垒店")</f>
        <v>0</v>
      </c>
      <c r="BG1636" s="99">
        <f>SUMIFS(通讯通路门店!$Y:$Y,通讯通路门店!$S:$S,$G1636,通讯通路门店!$J:$J,"小米体验店")</f>
        <v>0</v>
      </c>
      <c r="BH1636" s="99">
        <f>SUMIFS(通讯通路门店!$AA:$AA,通讯通路门店!$S:$S,$G1636,通讯通路门店!$J:$J,"苹果体验店")</f>
        <v>0</v>
      </c>
      <c r="BI1636" s="99">
        <f>SUMIFS(通讯通路门店!$K:$K,通讯通路门店!$S:$S,$G1636,通讯通路门店!$J:$J,"其他品牌专卖店")</f>
        <v>0</v>
      </c>
      <c r="BJ1636" s="99">
        <f>SUMIFS(通讯通路门店!$AC:$AC,通讯通路门店!$S:$S,$G1636)</f>
        <v>0</v>
      </c>
      <c r="BK1636" s="99">
        <f>SUMIFS(通讯通路门店!$AD:$AD,通讯通路门店!$S:$S,$G1636)</f>
        <v>0</v>
      </c>
      <c r="BL1636" s="99">
        <f>SUMIFS(通讯通路门店!$AE:$AE,通讯通路门店!$S:$S,$G1636)</f>
        <v>0</v>
      </c>
      <c r="BM1636" s="99">
        <f>SUMIFS(通讯通路门店!$AF:$AF,通讯通路门店!$S:$S,$G1636)</f>
        <v>0</v>
      </c>
      <c r="BN1636" s="99">
        <f>SUMIFS(通讯通路门店!$AG:$AG,通讯通路门店!$S:$S,$G1636)</f>
        <v>0</v>
      </c>
      <c r="BO1636" s="99">
        <f>SUMIFS(通讯通路门店!$AH:$AH,通讯通路门店!$S:$S,$G1636)</f>
        <v>0</v>
      </c>
      <c r="BP1636" s="99">
        <f>SUMIFS(通讯通路门店!$AI:$AI,通讯通路门店!$S:$S,$G1636)</f>
        <v>0</v>
      </c>
      <c r="BQ1636" s="83"/>
    </row>
    <row r="1637" spans="1:69">
      <c r="A1637" s="99" t="str">
        <f>IFERROR(_xlfn.XLOOKUP($G1637,通讯通路门店!$S$4:$S$993933,通讯通路门店!$A$4:$A$993933,0,0),"")</f>
        <v>海南省</v>
      </c>
      <c r="B1637" s="99" t="str">
        <f>IFERROR(_xlfn.XLOOKUP($G1637,通讯通路门店!$S$4:$S$993933,通讯通路门店!$B$4:$B$993933,0,0),"")</f>
        <v>乐东黎族自治县</v>
      </c>
      <c r="C1637" s="99" t="str">
        <f>IFERROR(_xlfn.XLOOKUP($G1637,通讯通路门店!$S$4:$S$993933,通讯通路门店!$C$4:$C$993933,0,0),"")</f>
        <v>乐东黎族自治县</v>
      </c>
      <c r="D1637" s="99" t="str">
        <f>IFERROR(_xlfn.XLOOKUP($G1637,通讯通路门店!$S$4:$S$993933,通讯通路门店!$D$4:$D$993933,0,0),"")</f>
        <v>万冲镇</v>
      </c>
      <c r="E1637" s="83"/>
      <c r="F1637" s="83"/>
      <c r="G1637" s="101"/>
      <c r="H1637" s="102">
        <f>IFERROR(_xlfn.XLOOKUP($G1637,通讯通路门店!$S$4:$S$993933,通讯通路门店!$R$4:$R$993933,0,0),"")</f>
        <v>0</v>
      </c>
      <c r="I1637" s="83"/>
      <c r="J1637" s="83"/>
      <c r="K1637" s="83"/>
      <c r="L1637" s="83"/>
      <c r="M1637" s="83"/>
      <c r="N1637" s="83"/>
      <c r="O1637" s="83"/>
      <c r="P1637" s="83"/>
      <c r="Q1637" s="83"/>
      <c r="R1637" s="83"/>
      <c r="S1637" s="83"/>
      <c r="T1637" s="83"/>
      <c r="U1637" s="99">
        <f>COUNTIF(通讯通路门店!$S:$S,$G1637)</f>
        <v>0</v>
      </c>
      <c r="V1637" s="99">
        <f>COUNTIFS(通讯通路门店!$S:$S,$G1637,通讯通路门店!$J:$J,"综合卖场")</f>
        <v>0</v>
      </c>
      <c r="W1637" s="99">
        <f>SUMIFS(通讯通路门店!$AJ:$AJ,通讯通路门店!$S:$S,通讯客户沙盘!$G1637)</f>
        <v>0</v>
      </c>
      <c r="X1637" s="99">
        <f t="shared" si="125"/>
        <v>0</v>
      </c>
      <c r="Y1637" s="99">
        <f>COUNTIFS(通讯通路门店!$S:$S,$G1637,通讯通路门店!$J:$J,"荣耀体验店")+COUNTIFS(通讯通路门店!$S:$S,$G1637,通讯通路门店!$J:$J,"荣耀授权专卖店")</f>
        <v>0</v>
      </c>
      <c r="Z1637" s="99">
        <f>COUNTIFS(通讯通路门店!$S:$S,$G1637,通讯通路门店!$J:$J,"VIVO体验店")</f>
        <v>0</v>
      </c>
      <c r="AA1637" s="99">
        <f>COUNTIFS(通讯通路门店!$S:$S,$G1637,通讯通路门店!$J:$J,"OPPO体验店")</f>
        <v>0</v>
      </c>
      <c r="AB1637" s="99">
        <f>COUNTIFS(通讯通路门店!$S:$S,$G1637,通讯通路门店!$J:$J,"华为授权体验店")+COUNTIFS(通讯通路门店!$S:$S,$G1637,通讯通路门店!$J:$J,"华为堡垒店")</f>
        <v>0</v>
      </c>
      <c r="AC1637" s="99">
        <f>COUNTIFS(通讯通路门店!$S:$S,$G1637,通讯通路门店!$J:$J,"小米体验店")</f>
        <v>0</v>
      </c>
      <c r="AD1637" s="99">
        <f>COUNTIFS(通讯通路门店!$S:$S,$G1637,通讯通路门店!$J:$J,"苹果体验店")</f>
        <v>0</v>
      </c>
      <c r="AE1637" s="99">
        <f>COUNTIFS(通讯通路门店!$S:$S,$G1637,通讯通路门店!$J:$J,"其他品牌专卖店")</f>
        <v>0</v>
      </c>
      <c r="AF1637" s="99">
        <f>SUMIFS(通讯通路门店!$BI:$BI,通讯通路门店!$S:$S,$G1637)</f>
        <v>0</v>
      </c>
      <c r="AG1637" s="99">
        <f>SUMIFS(通讯通路门店!$BH:$BH,通讯通路门店!$S:$S,$G1637)</f>
        <v>0</v>
      </c>
      <c r="AH1637" s="99">
        <f t="shared" si="126"/>
        <v>0</v>
      </c>
      <c r="AI1637" s="99">
        <f>SUMIFS(通讯通路门店!$BB:$BB,通讯通路门店!$S:$S,$G1637)</f>
        <v>0</v>
      </c>
      <c r="AJ1637" s="99">
        <f>SUMIFS(通讯通路门店!$BE:$BE,通讯通路门店!$S:$S,$G1637)</f>
        <v>0</v>
      </c>
      <c r="AK1637" s="99">
        <f>SUMIFS(通讯通路门店!$BG:$BG,通讯通路门店!$S:$S,$G1637)</f>
        <v>0</v>
      </c>
      <c r="AL1637" s="99">
        <f>SUMIFS(通讯通路门店!$BC:$BC,通讯通路门店!$S:$S,$G1637)</f>
        <v>0</v>
      </c>
      <c r="AM1637" s="99">
        <f>SUMIFS(通讯通路门店!$BD:$BD,通讯通路门店!$S:$S,$G1637)</f>
        <v>0</v>
      </c>
      <c r="AN1637" s="99">
        <f>SUMIFS(通讯通路门店!$BF:$BF,通讯通路门店!$S:$S,$G1637)</f>
        <v>0</v>
      </c>
      <c r="AO1637" s="99">
        <f t="shared" si="127"/>
        <v>0</v>
      </c>
      <c r="AP1637" s="99">
        <f>SUMIFS(通讯通路门店!$K:$K,通讯通路门店!$S:$S,$G1637)</f>
        <v>0</v>
      </c>
      <c r="AQ1637" s="83"/>
      <c r="AR1637" s="99">
        <f>SUMIFS(通讯通路门店!$T:$T,通讯通路门店!$S:$S,$G1637)</f>
        <v>0</v>
      </c>
      <c r="AS1637" s="99">
        <f>SUMIFS(通讯通路门店!$U:$U,通讯通路门店!$S:$S,$G1637)</f>
        <v>0</v>
      </c>
      <c r="AT1637" s="99">
        <f>SUMIFS(通讯通路门店!$V:$V,通讯通路门店!$S:$S,$G1637)</f>
        <v>0</v>
      </c>
      <c r="AU1637" s="99">
        <f>SUMIFS(通讯通路门店!$W:$W,通讯通路门店!$S:$S,$G1637)</f>
        <v>0</v>
      </c>
      <c r="AV1637" s="99">
        <f>SUMIFS(通讯通路门店!$Z:$Z,通讯通路门店!$S:$S,$G1637)</f>
        <v>0</v>
      </c>
      <c r="AW1637" s="99">
        <f>SUMIFS(通讯通路门店!$AB:$AB,通讯通路门店!$S:$S,$G1637)</f>
        <v>0</v>
      </c>
      <c r="AX1637" s="99">
        <f>SUMIFS(通讯通路门店!$X:$X,通讯通路门店!$S:$S,$G1637)</f>
        <v>0</v>
      </c>
      <c r="AY1637" s="99">
        <f>SUMIFS(通讯通路门店!$Y:$Y,通讯通路门店!$S:$S,$G1637)</f>
        <v>0</v>
      </c>
      <c r="AZ1637" s="99">
        <f>SUMIFS(通讯通路门店!$AA:$AA,通讯通路门店!$S:$S,$G1637)</f>
        <v>0</v>
      </c>
      <c r="BA1637" s="99">
        <f t="shared" si="128"/>
        <v>0</v>
      </c>
      <c r="BB1637" s="99">
        <f t="shared" si="129"/>
        <v>0</v>
      </c>
      <c r="BC1637" s="99">
        <f>SUMIFS(通讯通路门店!$W:$W,通讯通路门店!$S:$S,$G1637,通讯通路门店!$J:$J,"荣耀体验店")+SUMIFS(通讯通路门店!$W:$W,通讯通路门店!$S:$S,$G1637,通讯通路门店!$J:$J,"荣耀授权专卖店")</f>
        <v>0</v>
      </c>
      <c r="BD1637" s="99">
        <f>SUMIFS(通讯通路门店!$Z:$Z,通讯通路门店!$S:$S,$G1637,通讯通路门店!$J:$J,"VIVO体验店")</f>
        <v>0</v>
      </c>
      <c r="BE1637" s="99">
        <f>SUMIFS(通讯通路门店!$AB:$AB,通讯通路门店!$S:$S,$G1637,通讯通路门店!$J:$J,"OPPO体验店")</f>
        <v>0</v>
      </c>
      <c r="BF1637" s="99">
        <f>SUMIFS(通讯通路门店!$X:$X,通讯通路门店!$S:$S,$G1637,通讯通路门店!$J:$J,"华为授权体验店")+SUMIFS(通讯通路门店!$AA:$AA,通讯通路门店!$S:$S,$G1637,通讯通路门店!$J:$J,"华为堡垒店")</f>
        <v>0</v>
      </c>
      <c r="BG1637" s="99">
        <f>SUMIFS(通讯通路门店!$Y:$Y,通讯通路门店!$S:$S,$G1637,通讯通路门店!$J:$J,"小米体验店")</f>
        <v>0</v>
      </c>
      <c r="BH1637" s="99">
        <f>SUMIFS(通讯通路门店!$AA:$AA,通讯通路门店!$S:$S,$G1637,通讯通路门店!$J:$J,"苹果体验店")</f>
        <v>0</v>
      </c>
      <c r="BI1637" s="99">
        <f>SUMIFS(通讯通路门店!$K:$K,通讯通路门店!$S:$S,$G1637,通讯通路门店!$J:$J,"其他品牌专卖店")</f>
        <v>0</v>
      </c>
      <c r="BJ1637" s="99">
        <f>SUMIFS(通讯通路门店!$AC:$AC,通讯通路门店!$S:$S,$G1637)</f>
        <v>0</v>
      </c>
      <c r="BK1637" s="99">
        <f>SUMIFS(通讯通路门店!$AD:$AD,通讯通路门店!$S:$S,$G1637)</f>
        <v>0</v>
      </c>
      <c r="BL1637" s="99">
        <f>SUMIFS(通讯通路门店!$AE:$AE,通讯通路门店!$S:$S,$G1637)</f>
        <v>0</v>
      </c>
      <c r="BM1637" s="99">
        <f>SUMIFS(通讯通路门店!$AF:$AF,通讯通路门店!$S:$S,$G1637)</f>
        <v>0</v>
      </c>
      <c r="BN1637" s="99">
        <f>SUMIFS(通讯通路门店!$AG:$AG,通讯通路门店!$S:$S,$G1637)</f>
        <v>0</v>
      </c>
      <c r="BO1637" s="99">
        <f>SUMIFS(通讯通路门店!$AH:$AH,通讯通路门店!$S:$S,$G1637)</f>
        <v>0</v>
      </c>
      <c r="BP1637" s="99">
        <f>SUMIFS(通讯通路门店!$AI:$AI,通讯通路门店!$S:$S,$G1637)</f>
        <v>0</v>
      </c>
      <c r="BQ1637" s="83"/>
    </row>
    <row r="1638" spans="1:69">
      <c r="A1638" s="99" t="str">
        <f>IFERROR(_xlfn.XLOOKUP($G1638,通讯通路门店!$S$4:$S$993933,通讯通路门店!$A$4:$A$993933,0,0),"")</f>
        <v>海南省</v>
      </c>
      <c r="B1638" s="99" t="str">
        <f>IFERROR(_xlfn.XLOOKUP($G1638,通讯通路门店!$S$4:$S$993933,通讯通路门店!$B$4:$B$993933,0,0),"")</f>
        <v>乐东黎族自治县</v>
      </c>
      <c r="C1638" s="99" t="str">
        <f>IFERROR(_xlfn.XLOOKUP($G1638,通讯通路门店!$S$4:$S$993933,通讯通路门店!$C$4:$C$993933,0,0),"")</f>
        <v>乐东黎族自治县</v>
      </c>
      <c r="D1638" s="99" t="str">
        <f>IFERROR(_xlfn.XLOOKUP($G1638,通讯通路门店!$S$4:$S$993933,通讯通路门店!$D$4:$D$993933,0,0),"")</f>
        <v>万冲镇</v>
      </c>
      <c r="E1638" s="83"/>
      <c r="F1638" s="83"/>
      <c r="G1638" s="101"/>
      <c r="H1638" s="102">
        <f>IFERROR(_xlfn.XLOOKUP($G1638,通讯通路门店!$S$4:$S$993933,通讯通路门店!$R$4:$R$993933,0,0),"")</f>
        <v>0</v>
      </c>
      <c r="I1638" s="83"/>
      <c r="J1638" s="83"/>
      <c r="K1638" s="83"/>
      <c r="L1638" s="83"/>
      <c r="M1638" s="83"/>
      <c r="N1638" s="83"/>
      <c r="O1638" s="83"/>
      <c r="P1638" s="83"/>
      <c r="Q1638" s="83"/>
      <c r="R1638" s="83"/>
      <c r="S1638" s="83"/>
      <c r="T1638" s="83"/>
      <c r="U1638" s="99">
        <f>COUNTIF(通讯通路门店!$S:$S,$G1638)</f>
        <v>0</v>
      </c>
      <c r="V1638" s="99">
        <f>COUNTIFS(通讯通路门店!$S:$S,$G1638,通讯通路门店!$J:$J,"综合卖场")</f>
        <v>0</v>
      </c>
      <c r="W1638" s="99">
        <f>SUMIFS(通讯通路门店!$AJ:$AJ,通讯通路门店!$S:$S,通讯客户沙盘!$G1638)</f>
        <v>0</v>
      </c>
      <c r="X1638" s="99">
        <f t="shared" si="125"/>
        <v>0</v>
      </c>
      <c r="Y1638" s="99">
        <f>COUNTIFS(通讯通路门店!$S:$S,$G1638,通讯通路门店!$J:$J,"荣耀体验店")+COUNTIFS(通讯通路门店!$S:$S,$G1638,通讯通路门店!$J:$J,"荣耀授权专卖店")</f>
        <v>0</v>
      </c>
      <c r="Z1638" s="99">
        <f>COUNTIFS(通讯通路门店!$S:$S,$G1638,通讯通路门店!$J:$J,"VIVO体验店")</f>
        <v>0</v>
      </c>
      <c r="AA1638" s="99">
        <f>COUNTIFS(通讯通路门店!$S:$S,$G1638,通讯通路门店!$J:$J,"OPPO体验店")</f>
        <v>0</v>
      </c>
      <c r="AB1638" s="99">
        <f>COUNTIFS(通讯通路门店!$S:$S,$G1638,通讯通路门店!$J:$J,"华为授权体验店")+COUNTIFS(通讯通路门店!$S:$S,$G1638,通讯通路门店!$J:$J,"华为堡垒店")</f>
        <v>0</v>
      </c>
      <c r="AC1638" s="99">
        <f>COUNTIFS(通讯通路门店!$S:$S,$G1638,通讯通路门店!$J:$J,"小米体验店")</f>
        <v>0</v>
      </c>
      <c r="AD1638" s="99">
        <f>COUNTIFS(通讯通路门店!$S:$S,$G1638,通讯通路门店!$J:$J,"苹果体验店")</f>
        <v>0</v>
      </c>
      <c r="AE1638" s="99">
        <f>COUNTIFS(通讯通路门店!$S:$S,$G1638,通讯通路门店!$J:$J,"其他品牌专卖店")</f>
        <v>0</v>
      </c>
      <c r="AF1638" s="99">
        <f>SUMIFS(通讯通路门店!$BI:$BI,通讯通路门店!$S:$S,$G1638)</f>
        <v>0</v>
      </c>
      <c r="AG1638" s="99">
        <f>SUMIFS(通讯通路门店!$BH:$BH,通讯通路门店!$S:$S,$G1638)</f>
        <v>0</v>
      </c>
      <c r="AH1638" s="99">
        <f t="shared" si="126"/>
        <v>0</v>
      </c>
      <c r="AI1638" s="99">
        <f>SUMIFS(通讯通路门店!$BB:$BB,通讯通路门店!$S:$S,$G1638)</f>
        <v>0</v>
      </c>
      <c r="AJ1638" s="99">
        <f>SUMIFS(通讯通路门店!$BE:$BE,通讯通路门店!$S:$S,$G1638)</f>
        <v>0</v>
      </c>
      <c r="AK1638" s="99">
        <f>SUMIFS(通讯通路门店!$BG:$BG,通讯通路门店!$S:$S,$G1638)</f>
        <v>0</v>
      </c>
      <c r="AL1638" s="99">
        <f>SUMIFS(通讯通路门店!$BC:$BC,通讯通路门店!$S:$S,$G1638)</f>
        <v>0</v>
      </c>
      <c r="AM1638" s="99">
        <f>SUMIFS(通讯通路门店!$BD:$BD,通讯通路门店!$S:$S,$G1638)</f>
        <v>0</v>
      </c>
      <c r="AN1638" s="99">
        <f>SUMIFS(通讯通路门店!$BF:$BF,通讯通路门店!$S:$S,$G1638)</f>
        <v>0</v>
      </c>
      <c r="AO1638" s="99">
        <f t="shared" si="127"/>
        <v>0</v>
      </c>
      <c r="AP1638" s="99">
        <f>SUMIFS(通讯通路门店!$K:$K,通讯通路门店!$S:$S,$G1638)</f>
        <v>0</v>
      </c>
      <c r="AQ1638" s="83"/>
      <c r="AR1638" s="99">
        <f>SUMIFS(通讯通路门店!$T:$T,通讯通路门店!$S:$S,$G1638)</f>
        <v>0</v>
      </c>
      <c r="AS1638" s="99">
        <f>SUMIFS(通讯通路门店!$U:$U,通讯通路门店!$S:$S,$G1638)</f>
        <v>0</v>
      </c>
      <c r="AT1638" s="99">
        <f>SUMIFS(通讯通路门店!$V:$V,通讯通路门店!$S:$S,$G1638)</f>
        <v>0</v>
      </c>
      <c r="AU1638" s="99">
        <f>SUMIFS(通讯通路门店!$W:$W,通讯通路门店!$S:$S,$G1638)</f>
        <v>0</v>
      </c>
      <c r="AV1638" s="99">
        <f>SUMIFS(通讯通路门店!$Z:$Z,通讯通路门店!$S:$S,$G1638)</f>
        <v>0</v>
      </c>
      <c r="AW1638" s="99">
        <f>SUMIFS(通讯通路门店!$AB:$AB,通讯通路门店!$S:$S,$G1638)</f>
        <v>0</v>
      </c>
      <c r="AX1638" s="99">
        <f>SUMIFS(通讯通路门店!$X:$X,通讯通路门店!$S:$S,$G1638)</f>
        <v>0</v>
      </c>
      <c r="AY1638" s="99">
        <f>SUMIFS(通讯通路门店!$Y:$Y,通讯通路门店!$S:$S,$G1638)</f>
        <v>0</v>
      </c>
      <c r="AZ1638" s="99">
        <f>SUMIFS(通讯通路门店!$AA:$AA,通讯通路门店!$S:$S,$G1638)</f>
        <v>0</v>
      </c>
      <c r="BA1638" s="99">
        <f t="shared" si="128"/>
        <v>0</v>
      </c>
      <c r="BB1638" s="99">
        <f t="shared" si="129"/>
        <v>0</v>
      </c>
      <c r="BC1638" s="99">
        <f>SUMIFS(通讯通路门店!$W:$W,通讯通路门店!$S:$S,$G1638,通讯通路门店!$J:$J,"荣耀体验店")+SUMIFS(通讯通路门店!$W:$W,通讯通路门店!$S:$S,$G1638,通讯通路门店!$J:$J,"荣耀授权专卖店")</f>
        <v>0</v>
      </c>
      <c r="BD1638" s="99">
        <f>SUMIFS(通讯通路门店!$Z:$Z,通讯通路门店!$S:$S,$G1638,通讯通路门店!$J:$J,"VIVO体验店")</f>
        <v>0</v>
      </c>
      <c r="BE1638" s="99">
        <f>SUMIFS(通讯通路门店!$AB:$AB,通讯通路门店!$S:$S,$G1638,通讯通路门店!$J:$J,"OPPO体验店")</f>
        <v>0</v>
      </c>
      <c r="BF1638" s="99">
        <f>SUMIFS(通讯通路门店!$X:$X,通讯通路门店!$S:$S,$G1638,通讯通路门店!$J:$J,"华为授权体验店")+SUMIFS(通讯通路门店!$AA:$AA,通讯通路门店!$S:$S,$G1638,通讯通路门店!$J:$J,"华为堡垒店")</f>
        <v>0</v>
      </c>
      <c r="BG1638" s="99">
        <f>SUMIFS(通讯通路门店!$Y:$Y,通讯通路门店!$S:$S,$G1638,通讯通路门店!$J:$J,"小米体验店")</f>
        <v>0</v>
      </c>
      <c r="BH1638" s="99">
        <f>SUMIFS(通讯通路门店!$AA:$AA,通讯通路门店!$S:$S,$G1638,通讯通路门店!$J:$J,"苹果体验店")</f>
        <v>0</v>
      </c>
      <c r="BI1638" s="99">
        <f>SUMIFS(通讯通路门店!$K:$K,通讯通路门店!$S:$S,$G1638,通讯通路门店!$J:$J,"其他品牌专卖店")</f>
        <v>0</v>
      </c>
      <c r="BJ1638" s="99">
        <f>SUMIFS(通讯通路门店!$AC:$AC,通讯通路门店!$S:$S,$G1638)</f>
        <v>0</v>
      </c>
      <c r="BK1638" s="99">
        <f>SUMIFS(通讯通路门店!$AD:$AD,通讯通路门店!$S:$S,$G1638)</f>
        <v>0</v>
      </c>
      <c r="BL1638" s="99">
        <f>SUMIFS(通讯通路门店!$AE:$AE,通讯通路门店!$S:$S,$G1638)</f>
        <v>0</v>
      </c>
      <c r="BM1638" s="99">
        <f>SUMIFS(通讯通路门店!$AF:$AF,通讯通路门店!$S:$S,$G1638)</f>
        <v>0</v>
      </c>
      <c r="BN1638" s="99">
        <f>SUMIFS(通讯通路门店!$AG:$AG,通讯通路门店!$S:$S,$G1638)</f>
        <v>0</v>
      </c>
      <c r="BO1638" s="99">
        <f>SUMIFS(通讯通路门店!$AH:$AH,通讯通路门店!$S:$S,$G1638)</f>
        <v>0</v>
      </c>
      <c r="BP1638" s="99">
        <f>SUMIFS(通讯通路门店!$AI:$AI,通讯通路门店!$S:$S,$G1638)</f>
        <v>0</v>
      </c>
      <c r="BQ1638" s="83"/>
    </row>
    <row r="1639" spans="1:69">
      <c r="A1639" s="99" t="str">
        <f>IFERROR(_xlfn.XLOOKUP($G1639,通讯通路门店!$S$4:$S$993933,通讯通路门店!$A$4:$A$993933,0,0),"")</f>
        <v>海南省</v>
      </c>
      <c r="B1639" s="99" t="str">
        <f>IFERROR(_xlfn.XLOOKUP($G1639,通讯通路门店!$S$4:$S$993933,通讯通路门店!$B$4:$B$993933,0,0),"")</f>
        <v>乐东黎族自治县</v>
      </c>
      <c r="C1639" s="99" t="str">
        <f>IFERROR(_xlfn.XLOOKUP($G1639,通讯通路门店!$S$4:$S$993933,通讯通路门店!$C$4:$C$993933,0,0),"")</f>
        <v>乐东黎族自治县</v>
      </c>
      <c r="D1639" s="99" t="str">
        <f>IFERROR(_xlfn.XLOOKUP($G1639,通讯通路门店!$S$4:$S$993933,通讯通路门店!$D$4:$D$993933,0,0),"")</f>
        <v>万冲镇</v>
      </c>
      <c r="E1639" s="83"/>
      <c r="F1639" s="83"/>
      <c r="G1639" s="101"/>
      <c r="H1639" s="102">
        <f>IFERROR(_xlfn.XLOOKUP($G1639,通讯通路门店!$S$4:$S$993933,通讯通路门店!$R$4:$R$993933,0,0),"")</f>
        <v>0</v>
      </c>
      <c r="I1639" s="83"/>
      <c r="J1639" s="83"/>
      <c r="K1639" s="83"/>
      <c r="L1639" s="83"/>
      <c r="M1639" s="83"/>
      <c r="N1639" s="83"/>
      <c r="O1639" s="83"/>
      <c r="P1639" s="83"/>
      <c r="Q1639" s="83"/>
      <c r="R1639" s="83"/>
      <c r="S1639" s="83"/>
      <c r="T1639" s="83"/>
      <c r="U1639" s="99">
        <f>COUNTIF(通讯通路门店!$S:$S,$G1639)</f>
        <v>0</v>
      </c>
      <c r="V1639" s="99">
        <f>COUNTIFS(通讯通路门店!$S:$S,$G1639,通讯通路门店!$J:$J,"综合卖场")</f>
        <v>0</v>
      </c>
      <c r="W1639" s="99">
        <f>SUMIFS(通讯通路门店!$AJ:$AJ,通讯通路门店!$S:$S,通讯客户沙盘!$G1639)</f>
        <v>0</v>
      </c>
      <c r="X1639" s="99">
        <f t="shared" si="125"/>
        <v>0</v>
      </c>
      <c r="Y1639" s="99">
        <f>COUNTIFS(通讯通路门店!$S:$S,$G1639,通讯通路门店!$J:$J,"荣耀体验店")+COUNTIFS(通讯通路门店!$S:$S,$G1639,通讯通路门店!$J:$J,"荣耀授权专卖店")</f>
        <v>0</v>
      </c>
      <c r="Z1639" s="99">
        <f>COUNTIFS(通讯通路门店!$S:$S,$G1639,通讯通路门店!$J:$J,"VIVO体验店")</f>
        <v>0</v>
      </c>
      <c r="AA1639" s="99">
        <f>COUNTIFS(通讯通路门店!$S:$S,$G1639,通讯通路门店!$J:$J,"OPPO体验店")</f>
        <v>0</v>
      </c>
      <c r="AB1639" s="99">
        <f>COUNTIFS(通讯通路门店!$S:$S,$G1639,通讯通路门店!$J:$J,"华为授权体验店")+COUNTIFS(通讯通路门店!$S:$S,$G1639,通讯通路门店!$J:$J,"华为堡垒店")</f>
        <v>0</v>
      </c>
      <c r="AC1639" s="99">
        <f>COUNTIFS(通讯通路门店!$S:$S,$G1639,通讯通路门店!$J:$J,"小米体验店")</f>
        <v>0</v>
      </c>
      <c r="AD1639" s="99">
        <f>COUNTIFS(通讯通路门店!$S:$S,$G1639,通讯通路门店!$J:$J,"苹果体验店")</f>
        <v>0</v>
      </c>
      <c r="AE1639" s="99">
        <f>COUNTIFS(通讯通路门店!$S:$S,$G1639,通讯通路门店!$J:$J,"其他品牌专卖店")</f>
        <v>0</v>
      </c>
      <c r="AF1639" s="99">
        <f>SUMIFS(通讯通路门店!$BI:$BI,通讯通路门店!$S:$S,$G1639)</f>
        <v>0</v>
      </c>
      <c r="AG1639" s="99">
        <f>SUMIFS(通讯通路门店!$BH:$BH,通讯通路门店!$S:$S,$G1639)</f>
        <v>0</v>
      </c>
      <c r="AH1639" s="99">
        <f t="shared" si="126"/>
        <v>0</v>
      </c>
      <c r="AI1639" s="99">
        <f>SUMIFS(通讯通路门店!$BB:$BB,通讯通路门店!$S:$S,$G1639)</f>
        <v>0</v>
      </c>
      <c r="AJ1639" s="99">
        <f>SUMIFS(通讯通路门店!$BE:$BE,通讯通路门店!$S:$S,$G1639)</f>
        <v>0</v>
      </c>
      <c r="AK1639" s="99">
        <f>SUMIFS(通讯通路门店!$BG:$BG,通讯通路门店!$S:$S,$G1639)</f>
        <v>0</v>
      </c>
      <c r="AL1639" s="99">
        <f>SUMIFS(通讯通路门店!$BC:$BC,通讯通路门店!$S:$S,$G1639)</f>
        <v>0</v>
      </c>
      <c r="AM1639" s="99">
        <f>SUMIFS(通讯通路门店!$BD:$BD,通讯通路门店!$S:$S,$G1639)</f>
        <v>0</v>
      </c>
      <c r="AN1639" s="99">
        <f>SUMIFS(通讯通路门店!$BF:$BF,通讯通路门店!$S:$S,$G1639)</f>
        <v>0</v>
      </c>
      <c r="AO1639" s="99">
        <f t="shared" si="127"/>
        <v>0</v>
      </c>
      <c r="AP1639" s="99">
        <f>SUMIFS(通讯通路门店!$K:$K,通讯通路门店!$S:$S,$G1639)</f>
        <v>0</v>
      </c>
      <c r="AQ1639" s="83"/>
      <c r="AR1639" s="99">
        <f>SUMIFS(通讯通路门店!$T:$T,通讯通路门店!$S:$S,$G1639)</f>
        <v>0</v>
      </c>
      <c r="AS1639" s="99">
        <f>SUMIFS(通讯通路门店!$U:$U,通讯通路门店!$S:$S,$G1639)</f>
        <v>0</v>
      </c>
      <c r="AT1639" s="99">
        <f>SUMIFS(通讯通路门店!$V:$V,通讯通路门店!$S:$S,$G1639)</f>
        <v>0</v>
      </c>
      <c r="AU1639" s="99">
        <f>SUMIFS(通讯通路门店!$W:$W,通讯通路门店!$S:$S,$G1639)</f>
        <v>0</v>
      </c>
      <c r="AV1639" s="99">
        <f>SUMIFS(通讯通路门店!$Z:$Z,通讯通路门店!$S:$S,$G1639)</f>
        <v>0</v>
      </c>
      <c r="AW1639" s="99">
        <f>SUMIFS(通讯通路门店!$AB:$AB,通讯通路门店!$S:$S,$G1639)</f>
        <v>0</v>
      </c>
      <c r="AX1639" s="99">
        <f>SUMIFS(通讯通路门店!$X:$X,通讯通路门店!$S:$S,$G1639)</f>
        <v>0</v>
      </c>
      <c r="AY1639" s="99">
        <f>SUMIFS(通讯通路门店!$Y:$Y,通讯通路门店!$S:$S,$G1639)</f>
        <v>0</v>
      </c>
      <c r="AZ1639" s="99">
        <f>SUMIFS(通讯通路门店!$AA:$AA,通讯通路门店!$S:$S,$G1639)</f>
        <v>0</v>
      </c>
      <c r="BA1639" s="99">
        <f t="shared" si="128"/>
        <v>0</v>
      </c>
      <c r="BB1639" s="99">
        <f t="shared" si="129"/>
        <v>0</v>
      </c>
      <c r="BC1639" s="99">
        <f>SUMIFS(通讯通路门店!$W:$W,通讯通路门店!$S:$S,$G1639,通讯通路门店!$J:$J,"荣耀体验店")+SUMIFS(通讯通路门店!$W:$W,通讯通路门店!$S:$S,$G1639,通讯通路门店!$J:$J,"荣耀授权专卖店")</f>
        <v>0</v>
      </c>
      <c r="BD1639" s="99">
        <f>SUMIFS(通讯通路门店!$Z:$Z,通讯通路门店!$S:$S,$G1639,通讯通路门店!$J:$J,"VIVO体验店")</f>
        <v>0</v>
      </c>
      <c r="BE1639" s="99">
        <f>SUMIFS(通讯通路门店!$AB:$AB,通讯通路门店!$S:$S,$G1639,通讯通路门店!$J:$J,"OPPO体验店")</f>
        <v>0</v>
      </c>
      <c r="BF1639" s="99">
        <f>SUMIFS(通讯通路门店!$X:$X,通讯通路门店!$S:$S,$G1639,通讯通路门店!$J:$J,"华为授权体验店")+SUMIFS(通讯通路门店!$AA:$AA,通讯通路门店!$S:$S,$G1639,通讯通路门店!$J:$J,"华为堡垒店")</f>
        <v>0</v>
      </c>
      <c r="BG1639" s="99">
        <f>SUMIFS(通讯通路门店!$Y:$Y,通讯通路门店!$S:$S,$G1639,通讯通路门店!$J:$J,"小米体验店")</f>
        <v>0</v>
      </c>
      <c r="BH1639" s="99">
        <f>SUMIFS(通讯通路门店!$AA:$AA,通讯通路门店!$S:$S,$G1639,通讯通路门店!$J:$J,"苹果体验店")</f>
        <v>0</v>
      </c>
      <c r="BI1639" s="99">
        <f>SUMIFS(通讯通路门店!$K:$K,通讯通路门店!$S:$S,$G1639,通讯通路门店!$J:$J,"其他品牌专卖店")</f>
        <v>0</v>
      </c>
      <c r="BJ1639" s="99">
        <f>SUMIFS(通讯通路门店!$AC:$AC,通讯通路门店!$S:$S,$G1639)</f>
        <v>0</v>
      </c>
      <c r="BK1639" s="99">
        <f>SUMIFS(通讯通路门店!$AD:$AD,通讯通路门店!$S:$S,$G1639)</f>
        <v>0</v>
      </c>
      <c r="BL1639" s="99">
        <f>SUMIFS(通讯通路门店!$AE:$AE,通讯通路门店!$S:$S,$G1639)</f>
        <v>0</v>
      </c>
      <c r="BM1639" s="99">
        <f>SUMIFS(通讯通路门店!$AF:$AF,通讯通路门店!$S:$S,$G1639)</f>
        <v>0</v>
      </c>
      <c r="BN1639" s="99">
        <f>SUMIFS(通讯通路门店!$AG:$AG,通讯通路门店!$S:$S,$G1639)</f>
        <v>0</v>
      </c>
      <c r="BO1639" s="99">
        <f>SUMIFS(通讯通路门店!$AH:$AH,通讯通路门店!$S:$S,$G1639)</f>
        <v>0</v>
      </c>
      <c r="BP1639" s="99">
        <f>SUMIFS(通讯通路门店!$AI:$AI,通讯通路门店!$S:$S,$G1639)</f>
        <v>0</v>
      </c>
      <c r="BQ1639" s="83"/>
    </row>
    <row r="1640" spans="1:69">
      <c r="A1640" s="99" t="str">
        <f>IFERROR(_xlfn.XLOOKUP($G1640,通讯通路门店!$S$4:$S$993933,通讯通路门店!$A$4:$A$993933,0,0),"")</f>
        <v>海南省</v>
      </c>
      <c r="B1640" s="99" t="str">
        <f>IFERROR(_xlfn.XLOOKUP($G1640,通讯通路门店!$S$4:$S$993933,通讯通路门店!$B$4:$B$993933,0,0),"")</f>
        <v>乐东黎族自治县</v>
      </c>
      <c r="C1640" s="99" t="str">
        <f>IFERROR(_xlfn.XLOOKUP($G1640,通讯通路门店!$S$4:$S$993933,通讯通路门店!$C$4:$C$993933,0,0),"")</f>
        <v>乐东黎族自治县</v>
      </c>
      <c r="D1640" s="99" t="str">
        <f>IFERROR(_xlfn.XLOOKUP($G1640,通讯通路门店!$S$4:$S$993933,通讯通路门店!$D$4:$D$993933,0,0),"")</f>
        <v>万冲镇</v>
      </c>
      <c r="E1640" s="83"/>
      <c r="F1640" s="83"/>
      <c r="G1640" s="101"/>
      <c r="H1640" s="102">
        <f>IFERROR(_xlfn.XLOOKUP($G1640,通讯通路门店!$S$4:$S$993933,通讯通路门店!$R$4:$R$993933,0,0),"")</f>
        <v>0</v>
      </c>
      <c r="I1640" s="83"/>
      <c r="J1640" s="83"/>
      <c r="K1640" s="83"/>
      <c r="L1640" s="83"/>
      <c r="M1640" s="83"/>
      <c r="N1640" s="83"/>
      <c r="O1640" s="83"/>
      <c r="P1640" s="83"/>
      <c r="Q1640" s="83"/>
      <c r="R1640" s="83"/>
      <c r="S1640" s="83"/>
      <c r="T1640" s="83"/>
      <c r="U1640" s="99">
        <f>COUNTIF(通讯通路门店!$S:$S,$G1640)</f>
        <v>0</v>
      </c>
      <c r="V1640" s="99">
        <f>COUNTIFS(通讯通路门店!$S:$S,$G1640,通讯通路门店!$J:$J,"综合卖场")</f>
        <v>0</v>
      </c>
      <c r="W1640" s="99">
        <f>SUMIFS(通讯通路门店!$AJ:$AJ,通讯通路门店!$S:$S,通讯客户沙盘!$G1640)</f>
        <v>0</v>
      </c>
      <c r="X1640" s="99">
        <f t="shared" si="125"/>
        <v>0</v>
      </c>
      <c r="Y1640" s="99">
        <f>COUNTIFS(通讯通路门店!$S:$S,$G1640,通讯通路门店!$J:$J,"荣耀体验店")+COUNTIFS(通讯通路门店!$S:$S,$G1640,通讯通路门店!$J:$J,"荣耀授权专卖店")</f>
        <v>0</v>
      </c>
      <c r="Z1640" s="99">
        <f>COUNTIFS(通讯通路门店!$S:$S,$G1640,通讯通路门店!$J:$J,"VIVO体验店")</f>
        <v>0</v>
      </c>
      <c r="AA1640" s="99">
        <f>COUNTIFS(通讯通路门店!$S:$S,$G1640,通讯通路门店!$J:$J,"OPPO体验店")</f>
        <v>0</v>
      </c>
      <c r="AB1640" s="99">
        <f>COUNTIFS(通讯通路门店!$S:$S,$G1640,通讯通路门店!$J:$J,"华为授权体验店")+COUNTIFS(通讯通路门店!$S:$S,$G1640,通讯通路门店!$J:$J,"华为堡垒店")</f>
        <v>0</v>
      </c>
      <c r="AC1640" s="99">
        <f>COUNTIFS(通讯通路门店!$S:$S,$G1640,通讯通路门店!$J:$J,"小米体验店")</f>
        <v>0</v>
      </c>
      <c r="AD1640" s="99">
        <f>COUNTIFS(通讯通路门店!$S:$S,$G1640,通讯通路门店!$J:$J,"苹果体验店")</f>
        <v>0</v>
      </c>
      <c r="AE1640" s="99">
        <f>COUNTIFS(通讯通路门店!$S:$S,$G1640,通讯通路门店!$J:$J,"其他品牌专卖店")</f>
        <v>0</v>
      </c>
      <c r="AF1640" s="99">
        <f>SUMIFS(通讯通路门店!$BI:$BI,通讯通路门店!$S:$S,$G1640)</f>
        <v>0</v>
      </c>
      <c r="AG1640" s="99">
        <f>SUMIFS(通讯通路门店!$BH:$BH,通讯通路门店!$S:$S,$G1640)</f>
        <v>0</v>
      </c>
      <c r="AH1640" s="99">
        <f t="shared" si="126"/>
        <v>0</v>
      </c>
      <c r="AI1640" s="99">
        <f>SUMIFS(通讯通路门店!$BB:$BB,通讯通路门店!$S:$S,$G1640)</f>
        <v>0</v>
      </c>
      <c r="AJ1640" s="99">
        <f>SUMIFS(通讯通路门店!$BE:$BE,通讯通路门店!$S:$S,$G1640)</f>
        <v>0</v>
      </c>
      <c r="AK1640" s="99">
        <f>SUMIFS(通讯通路门店!$BG:$BG,通讯通路门店!$S:$S,$G1640)</f>
        <v>0</v>
      </c>
      <c r="AL1640" s="99">
        <f>SUMIFS(通讯通路门店!$BC:$BC,通讯通路门店!$S:$S,$G1640)</f>
        <v>0</v>
      </c>
      <c r="AM1640" s="99">
        <f>SUMIFS(通讯通路门店!$BD:$BD,通讯通路门店!$S:$S,$G1640)</f>
        <v>0</v>
      </c>
      <c r="AN1640" s="99">
        <f>SUMIFS(通讯通路门店!$BF:$BF,通讯通路门店!$S:$S,$G1640)</f>
        <v>0</v>
      </c>
      <c r="AO1640" s="99">
        <f t="shared" si="127"/>
        <v>0</v>
      </c>
      <c r="AP1640" s="99">
        <f>SUMIFS(通讯通路门店!$K:$K,通讯通路门店!$S:$S,$G1640)</f>
        <v>0</v>
      </c>
      <c r="AQ1640" s="83"/>
      <c r="AR1640" s="99">
        <f>SUMIFS(通讯通路门店!$T:$T,通讯通路门店!$S:$S,$G1640)</f>
        <v>0</v>
      </c>
      <c r="AS1640" s="99">
        <f>SUMIFS(通讯通路门店!$U:$U,通讯通路门店!$S:$S,$G1640)</f>
        <v>0</v>
      </c>
      <c r="AT1640" s="99">
        <f>SUMIFS(通讯通路门店!$V:$V,通讯通路门店!$S:$S,$G1640)</f>
        <v>0</v>
      </c>
      <c r="AU1640" s="99">
        <f>SUMIFS(通讯通路门店!$W:$W,通讯通路门店!$S:$S,$G1640)</f>
        <v>0</v>
      </c>
      <c r="AV1640" s="99">
        <f>SUMIFS(通讯通路门店!$Z:$Z,通讯通路门店!$S:$S,$G1640)</f>
        <v>0</v>
      </c>
      <c r="AW1640" s="99">
        <f>SUMIFS(通讯通路门店!$AB:$AB,通讯通路门店!$S:$S,$G1640)</f>
        <v>0</v>
      </c>
      <c r="AX1640" s="99">
        <f>SUMIFS(通讯通路门店!$X:$X,通讯通路门店!$S:$S,$G1640)</f>
        <v>0</v>
      </c>
      <c r="AY1640" s="99">
        <f>SUMIFS(通讯通路门店!$Y:$Y,通讯通路门店!$S:$S,$G1640)</f>
        <v>0</v>
      </c>
      <c r="AZ1640" s="99">
        <f>SUMIFS(通讯通路门店!$AA:$AA,通讯通路门店!$S:$S,$G1640)</f>
        <v>0</v>
      </c>
      <c r="BA1640" s="99">
        <f t="shared" si="128"/>
        <v>0</v>
      </c>
      <c r="BB1640" s="99">
        <f t="shared" si="129"/>
        <v>0</v>
      </c>
      <c r="BC1640" s="99">
        <f>SUMIFS(通讯通路门店!$W:$W,通讯通路门店!$S:$S,$G1640,通讯通路门店!$J:$J,"荣耀体验店")+SUMIFS(通讯通路门店!$W:$W,通讯通路门店!$S:$S,$G1640,通讯通路门店!$J:$J,"荣耀授权专卖店")</f>
        <v>0</v>
      </c>
      <c r="BD1640" s="99">
        <f>SUMIFS(通讯通路门店!$Z:$Z,通讯通路门店!$S:$S,$G1640,通讯通路门店!$J:$J,"VIVO体验店")</f>
        <v>0</v>
      </c>
      <c r="BE1640" s="99">
        <f>SUMIFS(通讯通路门店!$AB:$AB,通讯通路门店!$S:$S,$G1640,通讯通路门店!$J:$J,"OPPO体验店")</f>
        <v>0</v>
      </c>
      <c r="BF1640" s="99">
        <f>SUMIFS(通讯通路门店!$X:$X,通讯通路门店!$S:$S,$G1640,通讯通路门店!$J:$J,"华为授权体验店")+SUMIFS(通讯通路门店!$AA:$AA,通讯通路门店!$S:$S,$G1640,通讯通路门店!$J:$J,"华为堡垒店")</f>
        <v>0</v>
      </c>
      <c r="BG1640" s="99">
        <f>SUMIFS(通讯通路门店!$Y:$Y,通讯通路门店!$S:$S,$G1640,通讯通路门店!$J:$J,"小米体验店")</f>
        <v>0</v>
      </c>
      <c r="BH1640" s="99">
        <f>SUMIFS(通讯通路门店!$AA:$AA,通讯通路门店!$S:$S,$G1640,通讯通路门店!$J:$J,"苹果体验店")</f>
        <v>0</v>
      </c>
      <c r="BI1640" s="99">
        <f>SUMIFS(通讯通路门店!$K:$K,通讯通路门店!$S:$S,$G1640,通讯通路门店!$J:$J,"其他品牌专卖店")</f>
        <v>0</v>
      </c>
      <c r="BJ1640" s="99">
        <f>SUMIFS(通讯通路门店!$AC:$AC,通讯通路门店!$S:$S,$G1640)</f>
        <v>0</v>
      </c>
      <c r="BK1640" s="99">
        <f>SUMIFS(通讯通路门店!$AD:$AD,通讯通路门店!$S:$S,$G1640)</f>
        <v>0</v>
      </c>
      <c r="BL1640" s="99">
        <f>SUMIFS(通讯通路门店!$AE:$AE,通讯通路门店!$S:$S,$G1640)</f>
        <v>0</v>
      </c>
      <c r="BM1640" s="99">
        <f>SUMIFS(通讯通路门店!$AF:$AF,通讯通路门店!$S:$S,$G1640)</f>
        <v>0</v>
      </c>
      <c r="BN1640" s="99">
        <f>SUMIFS(通讯通路门店!$AG:$AG,通讯通路门店!$S:$S,$G1640)</f>
        <v>0</v>
      </c>
      <c r="BO1640" s="99">
        <f>SUMIFS(通讯通路门店!$AH:$AH,通讯通路门店!$S:$S,$G1640)</f>
        <v>0</v>
      </c>
      <c r="BP1640" s="99">
        <f>SUMIFS(通讯通路门店!$AI:$AI,通讯通路门店!$S:$S,$G1640)</f>
        <v>0</v>
      </c>
      <c r="BQ1640" s="83"/>
    </row>
    <row r="1641" spans="1:69">
      <c r="A1641" s="99" t="str">
        <f>IFERROR(_xlfn.XLOOKUP($G1641,通讯通路门店!$S$4:$S$993933,通讯通路门店!$A$4:$A$993933,0,0),"")</f>
        <v>海南省</v>
      </c>
      <c r="B1641" s="99" t="str">
        <f>IFERROR(_xlfn.XLOOKUP($G1641,通讯通路门店!$S$4:$S$993933,通讯通路门店!$B$4:$B$993933,0,0),"")</f>
        <v>乐东黎族自治县</v>
      </c>
      <c r="C1641" s="99" t="str">
        <f>IFERROR(_xlfn.XLOOKUP($G1641,通讯通路门店!$S$4:$S$993933,通讯通路门店!$C$4:$C$993933,0,0),"")</f>
        <v>乐东黎族自治县</v>
      </c>
      <c r="D1641" s="99" t="str">
        <f>IFERROR(_xlfn.XLOOKUP($G1641,通讯通路门店!$S$4:$S$993933,通讯通路门店!$D$4:$D$993933,0,0),"")</f>
        <v>万冲镇</v>
      </c>
      <c r="E1641" s="83"/>
      <c r="F1641" s="83"/>
      <c r="G1641" s="101"/>
      <c r="H1641" s="102">
        <f>IFERROR(_xlfn.XLOOKUP($G1641,通讯通路门店!$S$4:$S$993933,通讯通路门店!$R$4:$R$993933,0,0),"")</f>
        <v>0</v>
      </c>
      <c r="I1641" s="83"/>
      <c r="J1641" s="83"/>
      <c r="K1641" s="83"/>
      <c r="L1641" s="83"/>
      <c r="M1641" s="83"/>
      <c r="N1641" s="83"/>
      <c r="O1641" s="83"/>
      <c r="P1641" s="83"/>
      <c r="Q1641" s="83"/>
      <c r="R1641" s="83"/>
      <c r="S1641" s="83"/>
      <c r="T1641" s="83"/>
      <c r="U1641" s="99">
        <f>COUNTIF(通讯通路门店!$S:$S,$G1641)</f>
        <v>0</v>
      </c>
      <c r="V1641" s="99">
        <f>COUNTIFS(通讯通路门店!$S:$S,$G1641,通讯通路门店!$J:$J,"综合卖场")</f>
        <v>0</v>
      </c>
      <c r="W1641" s="99">
        <f>SUMIFS(通讯通路门店!$AJ:$AJ,通讯通路门店!$S:$S,通讯客户沙盘!$G1641)</f>
        <v>0</v>
      </c>
      <c r="X1641" s="99">
        <f t="shared" si="125"/>
        <v>0</v>
      </c>
      <c r="Y1641" s="99">
        <f>COUNTIFS(通讯通路门店!$S:$S,$G1641,通讯通路门店!$J:$J,"荣耀体验店")+COUNTIFS(通讯通路门店!$S:$S,$G1641,通讯通路门店!$J:$J,"荣耀授权专卖店")</f>
        <v>0</v>
      </c>
      <c r="Z1641" s="99">
        <f>COUNTIFS(通讯通路门店!$S:$S,$G1641,通讯通路门店!$J:$J,"VIVO体验店")</f>
        <v>0</v>
      </c>
      <c r="AA1641" s="99">
        <f>COUNTIFS(通讯通路门店!$S:$S,$G1641,通讯通路门店!$J:$J,"OPPO体验店")</f>
        <v>0</v>
      </c>
      <c r="AB1641" s="99">
        <f>COUNTIFS(通讯通路门店!$S:$S,$G1641,通讯通路门店!$J:$J,"华为授权体验店")+COUNTIFS(通讯通路门店!$S:$S,$G1641,通讯通路门店!$J:$J,"华为堡垒店")</f>
        <v>0</v>
      </c>
      <c r="AC1641" s="99">
        <f>COUNTIFS(通讯通路门店!$S:$S,$G1641,通讯通路门店!$J:$J,"小米体验店")</f>
        <v>0</v>
      </c>
      <c r="AD1641" s="99">
        <f>COUNTIFS(通讯通路门店!$S:$S,$G1641,通讯通路门店!$J:$J,"苹果体验店")</f>
        <v>0</v>
      </c>
      <c r="AE1641" s="99">
        <f>COUNTIFS(通讯通路门店!$S:$S,$G1641,通讯通路门店!$J:$J,"其他品牌专卖店")</f>
        <v>0</v>
      </c>
      <c r="AF1641" s="99">
        <f>SUMIFS(通讯通路门店!$BI:$BI,通讯通路门店!$S:$S,$G1641)</f>
        <v>0</v>
      </c>
      <c r="AG1641" s="99">
        <f>SUMIFS(通讯通路门店!$BH:$BH,通讯通路门店!$S:$S,$G1641)</f>
        <v>0</v>
      </c>
      <c r="AH1641" s="99">
        <f t="shared" si="126"/>
        <v>0</v>
      </c>
      <c r="AI1641" s="99">
        <f>SUMIFS(通讯通路门店!$BB:$BB,通讯通路门店!$S:$S,$G1641)</f>
        <v>0</v>
      </c>
      <c r="AJ1641" s="99">
        <f>SUMIFS(通讯通路门店!$BE:$BE,通讯通路门店!$S:$S,$G1641)</f>
        <v>0</v>
      </c>
      <c r="AK1641" s="99">
        <f>SUMIFS(通讯通路门店!$BG:$BG,通讯通路门店!$S:$S,$G1641)</f>
        <v>0</v>
      </c>
      <c r="AL1641" s="99">
        <f>SUMIFS(通讯通路门店!$BC:$BC,通讯通路门店!$S:$S,$G1641)</f>
        <v>0</v>
      </c>
      <c r="AM1641" s="99">
        <f>SUMIFS(通讯通路门店!$BD:$BD,通讯通路门店!$S:$S,$G1641)</f>
        <v>0</v>
      </c>
      <c r="AN1641" s="99">
        <f>SUMIFS(通讯通路门店!$BF:$BF,通讯通路门店!$S:$S,$G1641)</f>
        <v>0</v>
      </c>
      <c r="AO1641" s="99">
        <f t="shared" si="127"/>
        <v>0</v>
      </c>
      <c r="AP1641" s="99">
        <f>SUMIFS(通讯通路门店!$K:$K,通讯通路门店!$S:$S,$G1641)</f>
        <v>0</v>
      </c>
      <c r="AQ1641" s="83"/>
      <c r="AR1641" s="99">
        <f>SUMIFS(通讯通路门店!$T:$T,通讯通路门店!$S:$S,$G1641)</f>
        <v>0</v>
      </c>
      <c r="AS1641" s="99">
        <f>SUMIFS(通讯通路门店!$U:$U,通讯通路门店!$S:$S,$G1641)</f>
        <v>0</v>
      </c>
      <c r="AT1641" s="99">
        <f>SUMIFS(通讯通路门店!$V:$V,通讯通路门店!$S:$S,$G1641)</f>
        <v>0</v>
      </c>
      <c r="AU1641" s="99">
        <f>SUMIFS(通讯通路门店!$W:$W,通讯通路门店!$S:$S,$G1641)</f>
        <v>0</v>
      </c>
      <c r="AV1641" s="99">
        <f>SUMIFS(通讯通路门店!$Z:$Z,通讯通路门店!$S:$S,$G1641)</f>
        <v>0</v>
      </c>
      <c r="AW1641" s="99">
        <f>SUMIFS(通讯通路门店!$AB:$AB,通讯通路门店!$S:$S,$G1641)</f>
        <v>0</v>
      </c>
      <c r="AX1641" s="99">
        <f>SUMIFS(通讯通路门店!$X:$X,通讯通路门店!$S:$S,$G1641)</f>
        <v>0</v>
      </c>
      <c r="AY1641" s="99">
        <f>SUMIFS(通讯通路门店!$Y:$Y,通讯通路门店!$S:$S,$G1641)</f>
        <v>0</v>
      </c>
      <c r="AZ1641" s="99">
        <f>SUMIFS(通讯通路门店!$AA:$AA,通讯通路门店!$S:$S,$G1641)</f>
        <v>0</v>
      </c>
      <c r="BA1641" s="99">
        <f t="shared" si="128"/>
        <v>0</v>
      </c>
      <c r="BB1641" s="99">
        <f t="shared" si="129"/>
        <v>0</v>
      </c>
      <c r="BC1641" s="99">
        <f>SUMIFS(通讯通路门店!$W:$W,通讯通路门店!$S:$S,$G1641,通讯通路门店!$J:$J,"荣耀体验店")+SUMIFS(通讯通路门店!$W:$W,通讯通路门店!$S:$S,$G1641,通讯通路门店!$J:$J,"荣耀授权专卖店")</f>
        <v>0</v>
      </c>
      <c r="BD1641" s="99">
        <f>SUMIFS(通讯通路门店!$Z:$Z,通讯通路门店!$S:$S,$G1641,通讯通路门店!$J:$J,"VIVO体验店")</f>
        <v>0</v>
      </c>
      <c r="BE1641" s="99">
        <f>SUMIFS(通讯通路门店!$AB:$AB,通讯通路门店!$S:$S,$G1641,通讯通路门店!$J:$J,"OPPO体验店")</f>
        <v>0</v>
      </c>
      <c r="BF1641" s="99">
        <f>SUMIFS(通讯通路门店!$X:$X,通讯通路门店!$S:$S,$G1641,通讯通路门店!$J:$J,"华为授权体验店")+SUMIFS(通讯通路门店!$AA:$AA,通讯通路门店!$S:$S,$G1641,通讯通路门店!$J:$J,"华为堡垒店")</f>
        <v>0</v>
      </c>
      <c r="BG1641" s="99">
        <f>SUMIFS(通讯通路门店!$Y:$Y,通讯通路门店!$S:$S,$G1641,通讯通路门店!$J:$J,"小米体验店")</f>
        <v>0</v>
      </c>
      <c r="BH1641" s="99">
        <f>SUMIFS(通讯通路门店!$AA:$AA,通讯通路门店!$S:$S,$G1641,通讯通路门店!$J:$J,"苹果体验店")</f>
        <v>0</v>
      </c>
      <c r="BI1641" s="99">
        <f>SUMIFS(通讯通路门店!$K:$K,通讯通路门店!$S:$S,$G1641,通讯通路门店!$J:$J,"其他品牌专卖店")</f>
        <v>0</v>
      </c>
      <c r="BJ1641" s="99">
        <f>SUMIFS(通讯通路门店!$AC:$AC,通讯通路门店!$S:$S,$G1641)</f>
        <v>0</v>
      </c>
      <c r="BK1641" s="99">
        <f>SUMIFS(通讯通路门店!$AD:$AD,通讯通路门店!$S:$S,$G1641)</f>
        <v>0</v>
      </c>
      <c r="BL1641" s="99">
        <f>SUMIFS(通讯通路门店!$AE:$AE,通讯通路门店!$S:$S,$G1641)</f>
        <v>0</v>
      </c>
      <c r="BM1641" s="99">
        <f>SUMIFS(通讯通路门店!$AF:$AF,通讯通路门店!$S:$S,$G1641)</f>
        <v>0</v>
      </c>
      <c r="BN1641" s="99">
        <f>SUMIFS(通讯通路门店!$AG:$AG,通讯通路门店!$S:$S,$G1641)</f>
        <v>0</v>
      </c>
      <c r="BO1641" s="99">
        <f>SUMIFS(通讯通路门店!$AH:$AH,通讯通路门店!$S:$S,$G1641)</f>
        <v>0</v>
      </c>
      <c r="BP1641" s="99">
        <f>SUMIFS(通讯通路门店!$AI:$AI,通讯通路门店!$S:$S,$G1641)</f>
        <v>0</v>
      </c>
      <c r="BQ1641" s="83"/>
    </row>
    <row r="1642" spans="1:69">
      <c r="A1642" s="99" t="str">
        <f>IFERROR(_xlfn.XLOOKUP($G1642,通讯通路门店!$S$4:$S$993933,通讯通路门店!$A$4:$A$993933,0,0),"")</f>
        <v>海南省</v>
      </c>
      <c r="B1642" s="99" t="str">
        <f>IFERROR(_xlfn.XLOOKUP($G1642,通讯通路门店!$S$4:$S$993933,通讯通路门店!$B$4:$B$993933,0,0),"")</f>
        <v>乐东黎族自治县</v>
      </c>
      <c r="C1642" s="99" t="str">
        <f>IFERROR(_xlfn.XLOOKUP($G1642,通讯通路门店!$S$4:$S$993933,通讯通路门店!$C$4:$C$993933,0,0),"")</f>
        <v>乐东黎族自治县</v>
      </c>
      <c r="D1642" s="99" t="str">
        <f>IFERROR(_xlfn.XLOOKUP($G1642,通讯通路门店!$S$4:$S$993933,通讯通路门店!$D$4:$D$993933,0,0),"")</f>
        <v>万冲镇</v>
      </c>
      <c r="E1642" s="83"/>
      <c r="F1642" s="83"/>
      <c r="G1642" s="101"/>
      <c r="H1642" s="102">
        <f>IFERROR(_xlfn.XLOOKUP($G1642,通讯通路门店!$S$4:$S$993933,通讯通路门店!$R$4:$R$993933,0,0),"")</f>
        <v>0</v>
      </c>
      <c r="I1642" s="83"/>
      <c r="J1642" s="83"/>
      <c r="K1642" s="83"/>
      <c r="L1642" s="83"/>
      <c r="M1642" s="83"/>
      <c r="N1642" s="83"/>
      <c r="O1642" s="83"/>
      <c r="P1642" s="83"/>
      <c r="Q1642" s="83"/>
      <c r="R1642" s="83"/>
      <c r="S1642" s="83"/>
      <c r="T1642" s="83"/>
      <c r="U1642" s="99">
        <f>COUNTIF(通讯通路门店!$S:$S,$G1642)</f>
        <v>0</v>
      </c>
      <c r="V1642" s="99">
        <f>COUNTIFS(通讯通路门店!$S:$S,$G1642,通讯通路门店!$J:$J,"综合卖场")</f>
        <v>0</v>
      </c>
      <c r="W1642" s="99">
        <f>SUMIFS(通讯通路门店!$AJ:$AJ,通讯通路门店!$S:$S,通讯客户沙盘!$G1642)</f>
        <v>0</v>
      </c>
      <c r="X1642" s="99">
        <f t="shared" si="125"/>
        <v>0</v>
      </c>
      <c r="Y1642" s="99">
        <f>COUNTIFS(通讯通路门店!$S:$S,$G1642,通讯通路门店!$J:$J,"荣耀体验店")+COUNTIFS(通讯通路门店!$S:$S,$G1642,通讯通路门店!$J:$J,"荣耀授权专卖店")</f>
        <v>0</v>
      </c>
      <c r="Z1642" s="99">
        <f>COUNTIFS(通讯通路门店!$S:$S,$G1642,通讯通路门店!$J:$J,"VIVO体验店")</f>
        <v>0</v>
      </c>
      <c r="AA1642" s="99">
        <f>COUNTIFS(通讯通路门店!$S:$S,$G1642,通讯通路门店!$J:$J,"OPPO体验店")</f>
        <v>0</v>
      </c>
      <c r="AB1642" s="99">
        <f>COUNTIFS(通讯通路门店!$S:$S,$G1642,通讯通路门店!$J:$J,"华为授权体验店")+COUNTIFS(通讯通路门店!$S:$S,$G1642,通讯通路门店!$J:$J,"华为堡垒店")</f>
        <v>0</v>
      </c>
      <c r="AC1642" s="99">
        <f>COUNTIFS(通讯通路门店!$S:$S,$G1642,通讯通路门店!$J:$J,"小米体验店")</f>
        <v>0</v>
      </c>
      <c r="AD1642" s="99">
        <f>COUNTIFS(通讯通路门店!$S:$S,$G1642,通讯通路门店!$J:$J,"苹果体验店")</f>
        <v>0</v>
      </c>
      <c r="AE1642" s="99">
        <f>COUNTIFS(通讯通路门店!$S:$S,$G1642,通讯通路门店!$J:$J,"其他品牌专卖店")</f>
        <v>0</v>
      </c>
      <c r="AF1642" s="99">
        <f>SUMIFS(通讯通路门店!$BI:$BI,通讯通路门店!$S:$S,$G1642)</f>
        <v>0</v>
      </c>
      <c r="AG1642" s="99">
        <f>SUMIFS(通讯通路门店!$BH:$BH,通讯通路门店!$S:$S,$G1642)</f>
        <v>0</v>
      </c>
      <c r="AH1642" s="99">
        <f t="shared" si="126"/>
        <v>0</v>
      </c>
      <c r="AI1642" s="99">
        <f>SUMIFS(通讯通路门店!$BB:$BB,通讯通路门店!$S:$S,$G1642)</f>
        <v>0</v>
      </c>
      <c r="AJ1642" s="99">
        <f>SUMIFS(通讯通路门店!$BE:$BE,通讯通路门店!$S:$S,$G1642)</f>
        <v>0</v>
      </c>
      <c r="AK1642" s="99">
        <f>SUMIFS(通讯通路门店!$BG:$BG,通讯通路门店!$S:$S,$G1642)</f>
        <v>0</v>
      </c>
      <c r="AL1642" s="99">
        <f>SUMIFS(通讯通路门店!$BC:$BC,通讯通路门店!$S:$S,$G1642)</f>
        <v>0</v>
      </c>
      <c r="AM1642" s="99">
        <f>SUMIFS(通讯通路门店!$BD:$BD,通讯通路门店!$S:$S,$G1642)</f>
        <v>0</v>
      </c>
      <c r="AN1642" s="99">
        <f>SUMIFS(通讯通路门店!$BF:$BF,通讯通路门店!$S:$S,$G1642)</f>
        <v>0</v>
      </c>
      <c r="AO1642" s="99">
        <f t="shared" si="127"/>
        <v>0</v>
      </c>
      <c r="AP1642" s="99">
        <f>SUMIFS(通讯通路门店!$K:$K,通讯通路门店!$S:$S,$G1642)</f>
        <v>0</v>
      </c>
      <c r="AQ1642" s="83"/>
      <c r="AR1642" s="99">
        <f>SUMIFS(通讯通路门店!$T:$T,通讯通路门店!$S:$S,$G1642)</f>
        <v>0</v>
      </c>
      <c r="AS1642" s="99">
        <f>SUMIFS(通讯通路门店!$U:$U,通讯通路门店!$S:$S,$G1642)</f>
        <v>0</v>
      </c>
      <c r="AT1642" s="99">
        <f>SUMIFS(通讯通路门店!$V:$V,通讯通路门店!$S:$S,$G1642)</f>
        <v>0</v>
      </c>
      <c r="AU1642" s="99">
        <f>SUMIFS(通讯通路门店!$W:$W,通讯通路门店!$S:$S,$G1642)</f>
        <v>0</v>
      </c>
      <c r="AV1642" s="99">
        <f>SUMIFS(通讯通路门店!$Z:$Z,通讯通路门店!$S:$S,$G1642)</f>
        <v>0</v>
      </c>
      <c r="AW1642" s="99">
        <f>SUMIFS(通讯通路门店!$AB:$AB,通讯通路门店!$S:$S,$G1642)</f>
        <v>0</v>
      </c>
      <c r="AX1642" s="99">
        <f>SUMIFS(通讯通路门店!$X:$X,通讯通路门店!$S:$S,$G1642)</f>
        <v>0</v>
      </c>
      <c r="AY1642" s="99">
        <f>SUMIFS(通讯通路门店!$Y:$Y,通讯通路门店!$S:$S,$G1642)</f>
        <v>0</v>
      </c>
      <c r="AZ1642" s="99">
        <f>SUMIFS(通讯通路门店!$AA:$AA,通讯通路门店!$S:$S,$G1642)</f>
        <v>0</v>
      </c>
      <c r="BA1642" s="99">
        <f t="shared" si="128"/>
        <v>0</v>
      </c>
      <c r="BB1642" s="99">
        <f t="shared" si="129"/>
        <v>0</v>
      </c>
      <c r="BC1642" s="99">
        <f>SUMIFS(通讯通路门店!$W:$W,通讯通路门店!$S:$S,$G1642,通讯通路门店!$J:$J,"荣耀体验店")+SUMIFS(通讯通路门店!$W:$W,通讯通路门店!$S:$S,$G1642,通讯通路门店!$J:$J,"荣耀授权专卖店")</f>
        <v>0</v>
      </c>
      <c r="BD1642" s="99">
        <f>SUMIFS(通讯通路门店!$Z:$Z,通讯通路门店!$S:$S,$G1642,通讯通路门店!$J:$J,"VIVO体验店")</f>
        <v>0</v>
      </c>
      <c r="BE1642" s="99">
        <f>SUMIFS(通讯通路门店!$AB:$AB,通讯通路门店!$S:$S,$G1642,通讯通路门店!$J:$J,"OPPO体验店")</f>
        <v>0</v>
      </c>
      <c r="BF1642" s="99">
        <f>SUMIFS(通讯通路门店!$X:$X,通讯通路门店!$S:$S,$G1642,通讯通路门店!$J:$J,"华为授权体验店")+SUMIFS(通讯通路门店!$AA:$AA,通讯通路门店!$S:$S,$G1642,通讯通路门店!$J:$J,"华为堡垒店")</f>
        <v>0</v>
      </c>
      <c r="BG1642" s="99">
        <f>SUMIFS(通讯通路门店!$Y:$Y,通讯通路门店!$S:$S,$G1642,通讯通路门店!$J:$J,"小米体验店")</f>
        <v>0</v>
      </c>
      <c r="BH1642" s="99">
        <f>SUMIFS(通讯通路门店!$AA:$AA,通讯通路门店!$S:$S,$G1642,通讯通路门店!$J:$J,"苹果体验店")</f>
        <v>0</v>
      </c>
      <c r="BI1642" s="99">
        <f>SUMIFS(通讯通路门店!$K:$K,通讯通路门店!$S:$S,$G1642,通讯通路门店!$J:$J,"其他品牌专卖店")</f>
        <v>0</v>
      </c>
      <c r="BJ1642" s="99">
        <f>SUMIFS(通讯通路门店!$AC:$AC,通讯通路门店!$S:$S,$G1642)</f>
        <v>0</v>
      </c>
      <c r="BK1642" s="99">
        <f>SUMIFS(通讯通路门店!$AD:$AD,通讯通路门店!$S:$S,$G1642)</f>
        <v>0</v>
      </c>
      <c r="BL1642" s="99">
        <f>SUMIFS(通讯通路门店!$AE:$AE,通讯通路门店!$S:$S,$G1642)</f>
        <v>0</v>
      </c>
      <c r="BM1642" s="99">
        <f>SUMIFS(通讯通路门店!$AF:$AF,通讯通路门店!$S:$S,$G1642)</f>
        <v>0</v>
      </c>
      <c r="BN1642" s="99">
        <f>SUMIFS(通讯通路门店!$AG:$AG,通讯通路门店!$S:$S,$G1642)</f>
        <v>0</v>
      </c>
      <c r="BO1642" s="99">
        <f>SUMIFS(通讯通路门店!$AH:$AH,通讯通路门店!$S:$S,$G1642)</f>
        <v>0</v>
      </c>
      <c r="BP1642" s="99">
        <f>SUMIFS(通讯通路门店!$AI:$AI,通讯通路门店!$S:$S,$G1642)</f>
        <v>0</v>
      </c>
      <c r="BQ1642" s="83"/>
    </row>
    <row r="1643" spans="1:69">
      <c r="A1643" s="99" t="str">
        <f>IFERROR(_xlfn.XLOOKUP($G1643,通讯通路门店!$S$4:$S$993933,通讯通路门店!$A$4:$A$993933,0,0),"")</f>
        <v>海南省</v>
      </c>
      <c r="B1643" s="99" t="str">
        <f>IFERROR(_xlfn.XLOOKUP($G1643,通讯通路门店!$S$4:$S$993933,通讯通路门店!$B$4:$B$993933,0,0),"")</f>
        <v>乐东黎族自治县</v>
      </c>
      <c r="C1643" s="99" t="str">
        <f>IFERROR(_xlfn.XLOOKUP($G1643,通讯通路门店!$S$4:$S$993933,通讯通路门店!$C$4:$C$993933,0,0),"")</f>
        <v>乐东黎族自治县</v>
      </c>
      <c r="D1643" s="99" t="str">
        <f>IFERROR(_xlfn.XLOOKUP($G1643,通讯通路门店!$S$4:$S$993933,通讯通路门店!$D$4:$D$993933,0,0),"")</f>
        <v>万冲镇</v>
      </c>
      <c r="E1643" s="83"/>
      <c r="F1643" s="83"/>
      <c r="G1643" s="101"/>
      <c r="H1643" s="102">
        <f>IFERROR(_xlfn.XLOOKUP($G1643,通讯通路门店!$S$4:$S$993933,通讯通路门店!$R$4:$R$993933,0,0),"")</f>
        <v>0</v>
      </c>
      <c r="I1643" s="83"/>
      <c r="J1643" s="83"/>
      <c r="K1643" s="83"/>
      <c r="L1643" s="83"/>
      <c r="M1643" s="83"/>
      <c r="N1643" s="83"/>
      <c r="O1643" s="83"/>
      <c r="P1643" s="83"/>
      <c r="Q1643" s="83"/>
      <c r="R1643" s="83"/>
      <c r="S1643" s="83"/>
      <c r="T1643" s="83"/>
      <c r="U1643" s="99">
        <f>COUNTIF(通讯通路门店!$S:$S,$G1643)</f>
        <v>0</v>
      </c>
      <c r="V1643" s="99">
        <f>COUNTIFS(通讯通路门店!$S:$S,$G1643,通讯通路门店!$J:$J,"综合卖场")</f>
        <v>0</v>
      </c>
      <c r="W1643" s="99">
        <f>SUMIFS(通讯通路门店!$AJ:$AJ,通讯通路门店!$S:$S,通讯客户沙盘!$G1643)</f>
        <v>0</v>
      </c>
      <c r="X1643" s="99">
        <f t="shared" si="125"/>
        <v>0</v>
      </c>
      <c r="Y1643" s="99">
        <f>COUNTIFS(通讯通路门店!$S:$S,$G1643,通讯通路门店!$J:$J,"荣耀体验店")+COUNTIFS(通讯通路门店!$S:$S,$G1643,通讯通路门店!$J:$J,"荣耀授权专卖店")</f>
        <v>0</v>
      </c>
      <c r="Z1643" s="99">
        <f>COUNTIFS(通讯通路门店!$S:$S,$G1643,通讯通路门店!$J:$J,"VIVO体验店")</f>
        <v>0</v>
      </c>
      <c r="AA1643" s="99">
        <f>COUNTIFS(通讯通路门店!$S:$S,$G1643,通讯通路门店!$J:$J,"OPPO体验店")</f>
        <v>0</v>
      </c>
      <c r="AB1643" s="99">
        <f>COUNTIFS(通讯通路门店!$S:$S,$G1643,通讯通路门店!$J:$J,"华为授权体验店")+COUNTIFS(通讯通路门店!$S:$S,$G1643,通讯通路门店!$J:$J,"华为堡垒店")</f>
        <v>0</v>
      </c>
      <c r="AC1643" s="99">
        <f>COUNTIFS(通讯通路门店!$S:$S,$G1643,通讯通路门店!$J:$J,"小米体验店")</f>
        <v>0</v>
      </c>
      <c r="AD1643" s="99">
        <f>COUNTIFS(通讯通路门店!$S:$S,$G1643,通讯通路门店!$J:$J,"苹果体验店")</f>
        <v>0</v>
      </c>
      <c r="AE1643" s="99">
        <f>COUNTIFS(通讯通路门店!$S:$S,$G1643,通讯通路门店!$J:$J,"其他品牌专卖店")</f>
        <v>0</v>
      </c>
      <c r="AF1643" s="99">
        <f>SUMIFS(通讯通路门店!$BI:$BI,通讯通路门店!$S:$S,$G1643)</f>
        <v>0</v>
      </c>
      <c r="AG1643" s="99">
        <f>SUMIFS(通讯通路门店!$BH:$BH,通讯通路门店!$S:$S,$G1643)</f>
        <v>0</v>
      </c>
      <c r="AH1643" s="99">
        <f t="shared" si="126"/>
        <v>0</v>
      </c>
      <c r="AI1643" s="99">
        <f>SUMIFS(通讯通路门店!$BB:$BB,通讯通路门店!$S:$S,$G1643)</f>
        <v>0</v>
      </c>
      <c r="AJ1643" s="99">
        <f>SUMIFS(通讯通路门店!$BE:$BE,通讯通路门店!$S:$S,$G1643)</f>
        <v>0</v>
      </c>
      <c r="AK1643" s="99">
        <f>SUMIFS(通讯通路门店!$BG:$BG,通讯通路门店!$S:$S,$G1643)</f>
        <v>0</v>
      </c>
      <c r="AL1643" s="99">
        <f>SUMIFS(通讯通路门店!$BC:$BC,通讯通路门店!$S:$S,$G1643)</f>
        <v>0</v>
      </c>
      <c r="AM1643" s="99">
        <f>SUMIFS(通讯通路门店!$BD:$BD,通讯通路门店!$S:$S,$G1643)</f>
        <v>0</v>
      </c>
      <c r="AN1643" s="99">
        <f>SUMIFS(通讯通路门店!$BF:$BF,通讯通路门店!$S:$S,$G1643)</f>
        <v>0</v>
      </c>
      <c r="AO1643" s="99">
        <f t="shared" si="127"/>
        <v>0</v>
      </c>
      <c r="AP1643" s="99">
        <f>SUMIFS(通讯通路门店!$K:$K,通讯通路门店!$S:$S,$G1643)</f>
        <v>0</v>
      </c>
      <c r="AQ1643" s="83"/>
      <c r="AR1643" s="99">
        <f>SUMIFS(通讯通路门店!$T:$T,通讯通路门店!$S:$S,$G1643)</f>
        <v>0</v>
      </c>
      <c r="AS1643" s="99">
        <f>SUMIFS(通讯通路门店!$U:$U,通讯通路门店!$S:$S,$G1643)</f>
        <v>0</v>
      </c>
      <c r="AT1643" s="99">
        <f>SUMIFS(通讯通路门店!$V:$V,通讯通路门店!$S:$S,$G1643)</f>
        <v>0</v>
      </c>
      <c r="AU1643" s="99">
        <f>SUMIFS(通讯通路门店!$W:$W,通讯通路门店!$S:$S,$G1643)</f>
        <v>0</v>
      </c>
      <c r="AV1643" s="99">
        <f>SUMIFS(通讯通路门店!$Z:$Z,通讯通路门店!$S:$S,$G1643)</f>
        <v>0</v>
      </c>
      <c r="AW1643" s="99">
        <f>SUMIFS(通讯通路门店!$AB:$AB,通讯通路门店!$S:$S,$G1643)</f>
        <v>0</v>
      </c>
      <c r="AX1643" s="99">
        <f>SUMIFS(通讯通路门店!$X:$X,通讯通路门店!$S:$S,$G1643)</f>
        <v>0</v>
      </c>
      <c r="AY1643" s="99">
        <f>SUMIFS(通讯通路门店!$Y:$Y,通讯通路门店!$S:$S,$G1643)</f>
        <v>0</v>
      </c>
      <c r="AZ1643" s="99">
        <f>SUMIFS(通讯通路门店!$AA:$AA,通讯通路门店!$S:$S,$G1643)</f>
        <v>0</v>
      </c>
      <c r="BA1643" s="99">
        <f t="shared" si="128"/>
        <v>0</v>
      </c>
      <c r="BB1643" s="99">
        <f t="shared" si="129"/>
        <v>0</v>
      </c>
      <c r="BC1643" s="99">
        <f>SUMIFS(通讯通路门店!$W:$W,通讯通路门店!$S:$S,$G1643,通讯通路门店!$J:$J,"荣耀体验店")+SUMIFS(通讯通路门店!$W:$W,通讯通路门店!$S:$S,$G1643,通讯通路门店!$J:$J,"荣耀授权专卖店")</f>
        <v>0</v>
      </c>
      <c r="BD1643" s="99">
        <f>SUMIFS(通讯通路门店!$Z:$Z,通讯通路门店!$S:$S,$G1643,通讯通路门店!$J:$J,"VIVO体验店")</f>
        <v>0</v>
      </c>
      <c r="BE1643" s="99">
        <f>SUMIFS(通讯通路门店!$AB:$AB,通讯通路门店!$S:$S,$G1643,通讯通路门店!$J:$J,"OPPO体验店")</f>
        <v>0</v>
      </c>
      <c r="BF1643" s="99">
        <f>SUMIFS(通讯通路门店!$X:$X,通讯通路门店!$S:$S,$G1643,通讯通路门店!$J:$J,"华为授权体验店")+SUMIFS(通讯通路门店!$AA:$AA,通讯通路门店!$S:$S,$G1643,通讯通路门店!$J:$J,"华为堡垒店")</f>
        <v>0</v>
      </c>
      <c r="BG1643" s="99">
        <f>SUMIFS(通讯通路门店!$Y:$Y,通讯通路门店!$S:$S,$G1643,通讯通路门店!$J:$J,"小米体验店")</f>
        <v>0</v>
      </c>
      <c r="BH1643" s="99">
        <f>SUMIFS(通讯通路门店!$AA:$AA,通讯通路门店!$S:$S,$G1643,通讯通路门店!$J:$J,"苹果体验店")</f>
        <v>0</v>
      </c>
      <c r="BI1643" s="99">
        <f>SUMIFS(通讯通路门店!$K:$K,通讯通路门店!$S:$S,$G1643,通讯通路门店!$J:$J,"其他品牌专卖店")</f>
        <v>0</v>
      </c>
      <c r="BJ1643" s="99">
        <f>SUMIFS(通讯通路门店!$AC:$AC,通讯通路门店!$S:$S,$G1643)</f>
        <v>0</v>
      </c>
      <c r="BK1643" s="99">
        <f>SUMIFS(通讯通路门店!$AD:$AD,通讯通路门店!$S:$S,$G1643)</f>
        <v>0</v>
      </c>
      <c r="BL1643" s="99">
        <f>SUMIFS(通讯通路门店!$AE:$AE,通讯通路门店!$S:$S,$G1643)</f>
        <v>0</v>
      </c>
      <c r="BM1643" s="99">
        <f>SUMIFS(通讯通路门店!$AF:$AF,通讯通路门店!$S:$S,$G1643)</f>
        <v>0</v>
      </c>
      <c r="BN1643" s="99">
        <f>SUMIFS(通讯通路门店!$AG:$AG,通讯通路门店!$S:$S,$G1643)</f>
        <v>0</v>
      </c>
      <c r="BO1643" s="99">
        <f>SUMIFS(通讯通路门店!$AH:$AH,通讯通路门店!$S:$S,$G1643)</f>
        <v>0</v>
      </c>
      <c r="BP1643" s="99">
        <f>SUMIFS(通讯通路门店!$AI:$AI,通讯通路门店!$S:$S,$G1643)</f>
        <v>0</v>
      </c>
      <c r="BQ1643" s="83"/>
    </row>
    <row r="1644" spans="1:69">
      <c r="A1644" s="99" t="str">
        <f>IFERROR(_xlfn.XLOOKUP($G1644,通讯通路门店!$S$4:$S$993933,通讯通路门店!$A$4:$A$993933,0,0),"")</f>
        <v>海南省</v>
      </c>
      <c r="B1644" s="99" t="str">
        <f>IFERROR(_xlfn.XLOOKUP($G1644,通讯通路门店!$S$4:$S$993933,通讯通路门店!$B$4:$B$993933,0,0),"")</f>
        <v>乐东黎族自治县</v>
      </c>
      <c r="C1644" s="99" t="str">
        <f>IFERROR(_xlfn.XLOOKUP($G1644,通讯通路门店!$S$4:$S$993933,通讯通路门店!$C$4:$C$993933,0,0),"")</f>
        <v>乐东黎族自治县</v>
      </c>
      <c r="D1644" s="99" t="str">
        <f>IFERROR(_xlfn.XLOOKUP($G1644,通讯通路门店!$S$4:$S$993933,通讯通路门店!$D$4:$D$993933,0,0),"")</f>
        <v>万冲镇</v>
      </c>
      <c r="E1644" s="83"/>
      <c r="F1644" s="83"/>
      <c r="G1644" s="101"/>
      <c r="H1644" s="102">
        <f>IFERROR(_xlfn.XLOOKUP($G1644,通讯通路门店!$S$4:$S$993933,通讯通路门店!$R$4:$R$993933,0,0),"")</f>
        <v>0</v>
      </c>
      <c r="I1644" s="83"/>
      <c r="J1644" s="83"/>
      <c r="K1644" s="83"/>
      <c r="L1644" s="83"/>
      <c r="M1644" s="83"/>
      <c r="N1644" s="83"/>
      <c r="O1644" s="83"/>
      <c r="P1644" s="83"/>
      <c r="Q1644" s="83"/>
      <c r="R1644" s="83"/>
      <c r="S1644" s="83"/>
      <c r="T1644" s="83"/>
      <c r="U1644" s="99">
        <f>COUNTIF(通讯通路门店!$S:$S,$G1644)</f>
        <v>0</v>
      </c>
      <c r="V1644" s="99">
        <f>COUNTIFS(通讯通路门店!$S:$S,$G1644,通讯通路门店!$J:$J,"综合卖场")</f>
        <v>0</v>
      </c>
      <c r="W1644" s="99">
        <f>SUMIFS(通讯通路门店!$AJ:$AJ,通讯通路门店!$S:$S,通讯客户沙盘!$G1644)</f>
        <v>0</v>
      </c>
      <c r="X1644" s="99">
        <f t="shared" si="125"/>
        <v>0</v>
      </c>
      <c r="Y1644" s="99">
        <f>COUNTIFS(通讯通路门店!$S:$S,$G1644,通讯通路门店!$J:$J,"荣耀体验店")+COUNTIFS(通讯通路门店!$S:$S,$G1644,通讯通路门店!$J:$J,"荣耀授权专卖店")</f>
        <v>0</v>
      </c>
      <c r="Z1644" s="99">
        <f>COUNTIFS(通讯通路门店!$S:$S,$G1644,通讯通路门店!$J:$J,"VIVO体验店")</f>
        <v>0</v>
      </c>
      <c r="AA1644" s="99">
        <f>COUNTIFS(通讯通路门店!$S:$S,$G1644,通讯通路门店!$J:$J,"OPPO体验店")</f>
        <v>0</v>
      </c>
      <c r="AB1644" s="99">
        <f>COUNTIFS(通讯通路门店!$S:$S,$G1644,通讯通路门店!$J:$J,"华为授权体验店")+COUNTIFS(通讯通路门店!$S:$S,$G1644,通讯通路门店!$J:$J,"华为堡垒店")</f>
        <v>0</v>
      </c>
      <c r="AC1644" s="99">
        <f>COUNTIFS(通讯通路门店!$S:$S,$G1644,通讯通路门店!$J:$J,"小米体验店")</f>
        <v>0</v>
      </c>
      <c r="AD1644" s="99">
        <f>COUNTIFS(通讯通路门店!$S:$S,$G1644,通讯通路门店!$J:$J,"苹果体验店")</f>
        <v>0</v>
      </c>
      <c r="AE1644" s="99">
        <f>COUNTIFS(通讯通路门店!$S:$S,$G1644,通讯通路门店!$J:$J,"其他品牌专卖店")</f>
        <v>0</v>
      </c>
      <c r="AF1644" s="99">
        <f>SUMIFS(通讯通路门店!$BI:$BI,通讯通路门店!$S:$S,$G1644)</f>
        <v>0</v>
      </c>
      <c r="AG1644" s="99">
        <f>SUMIFS(通讯通路门店!$BH:$BH,通讯通路门店!$S:$S,$G1644)</f>
        <v>0</v>
      </c>
      <c r="AH1644" s="99">
        <f t="shared" si="126"/>
        <v>0</v>
      </c>
      <c r="AI1644" s="99">
        <f>SUMIFS(通讯通路门店!$BB:$BB,通讯通路门店!$S:$S,$G1644)</f>
        <v>0</v>
      </c>
      <c r="AJ1644" s="99">
        <f>SUMIFS(通讯通路门店!$BE:$BE,通讯通路门店!$S:$S,$G1644)</f>
        <v>0</v>
      </c>
      <c r="AK1644" s="99">
        <f>SUMIFS(通讯通路门店!$BG:$BG,通讯通路门店!$S:$S,$G1644)</f>
        <v>0</v>
      </c>
      <c r="AL1644" s="99">
        <f>SUMIFS(通讯通路门店!$BC:$BC,通讯通路门店!$S:$S,$G1644)</f>
        <v>0</v>
      </c>
      <c r="AM1644" s="99">
        <f>SUMIFS(通讯通路门店!$BD:$BD,通讯通路门店!$S:$S,$G1644)</f>
        <v>0</v>
      </c>
      <c r="AN1644" s="99">
        <f>SUMIFS(通讯通路门店!$BF:$BF,通讯通路门店!$S:$S,$G1644)</f>
        <v>0</v>
      </c>
      <c r="AO1644" s="99">
        <f t="shared" si="127"/>
        <v>0</v>
      </c>
      <c r="AP1644" s="99">
        <f>SUMIFS(通讯通路门店!$K:$K,通讯通路门店!$S:$S,$G1644)</f>
        <v>0</v>
      </c>
      <c r="AQ1644" s="83"/>
      <c r="AR1644" s="99">
        <f>SUMIFS(通讯通路门店!$T:$T,通讯通路门店!$S:$S,$G1644)</f>
        <v>0</v>
      </c>
      <c r="AS1644" s="99">
        <f>SUMIFS(通讯通路门店!$U:$U,通讯通路门店!$S:$S,$G1644)</f>
        <v>0</v>
      </c>
      <c r="AT1644" s="99">
        <f>SUMIFS(通讯通路门店!$V:$V,通讯通路门店!$S:$S,$G1644)</f>
        <v>0</v>
      </c>
      <c r="AU1644" s="99">
        <f>SUMIFS(通讯通路门店!$W:$W,通讯通路门店!$S:$S,$G1644)</f>
        <v>0</v>
      </c>
      <c r="AV1644" s="99">
        <f>SUMIFS(通讯通路门店!$Z:$Z,通讯通路门店!$S:$S,$G1644)</f>
        <v>0</v>
      </c>
      <c r="AW1644" s="99">
        <f>SUMIFS(通讯通路门店!$AB:$AB,通讯通路门店!$S:$S,$G1644)</f>
        <v>0</v>
      </c>
      <c r="AX1644" s="99">
        <f>SUMIFS(通讯通路门店!$X:$X,通讯通路门店!$S:$S,$G1644)</f>
        <v>0</v>
      </c>
      <c r="AY1644" s="99">
        <f>SUMIFS(通讯通路门店!$Y:$Y,通讯通路门店!$S:$S,$G1644)</f>
        <v>0</v>
      </c>
      <c r="AZ1644" s="99">
        <f>SUMIFS(通讯通路门店!$AA:$AA,通讯通路门店!$S:$S,$G1644)</f>
        <v>0</v>
      </c>
      <c r="BA1644" s="99">
        <f t="shared" si="128"/>
        <v>0</v>
      </c>
      <c r="BB1644" s="99">
        <f t="shared" si="129"/>
        <v>0</v>
      </c>
      <c r="BC1644" s="99">
        <f>SUMIFS(通讯通路门店!$W:$W,通讯通路门店!$S:$S,$G1644,通讯通路门店!$J:$J,"荣耀体验店")+SUMIFS(通讯通路门店!$W:$W,通讯通路门店!$S:$S,$G1644,通讯通路门店!$J:$J,"荣耀授权专卖店")</f>
        <v>0</v>
      </c>
      <c r="BD1644" s="99">
        <f>SUMIFS(通讯通路门店!$Z:$Z,通讯通路门店!$S:$S,$G1644,通讯通路门店!$J:$J,"VIVO体验店")</f>
        <v>0</v>
      </c>
      <c r="BE1644" s="99">
        <f>SUMIFS(通讯通路门店!$AB:$AB,通讯通路门店!$S:$S,$G1644,通讯通路门店!$J:$J,"OPPO体验店")</f>
        <v>0</v>
      </c>
      <c r="BF1644" s="99">
        <f>SUMIFS(通讯通路门店!$X:$X,通讯通路门店!$S:$S,$G1644,通讯通路门店!$J:$J,"华为授权体验店")+SUMIFS(通讯通路门店!$AA:$AA,通讯通路门店!$S:$S,$G1644,通讯通路门店!$J:$J,"华为堡垒店")</f>
        <v>0</v>
      </c>
      <c r="BG1644" s="99">
        <f>SUMIFS(通讯通路门店!$Y:$Y,通讯通路门店!$S:$S,$G1644,通讯通路门店!$J:$J,"小米体验店")</f>
        <v>0</v>
      </c>
      <c r="BH1644" s="99">
        <f>SUMIFS(通讯通路门店!$AA:$AA,通讯通路门店!$S:$S,$G1644,通讯通路门店!$J:$J,"苹果体验店")</f>
        <v>0</v>
      </c>
      <c r="BI1644" s="99">
        <f>SUMIFS(通讯通路门店!$K:$K,通讯通路门店!$S:$S,$G1644,通讯通路门店!$J:$J,"其他品牌专卖店")</f>
        <v>0</v>
      </c>
      <c r="BJ1644" s="99">
        <f>SUMIFS(通讯通路门店!$AC:$AC,通讯通路门店!$S:$S,$G1644)</f>
        <v>0</v>
      </c>
      <c r="BK1644" s="99">
        <f>SUMIFS(通讯通路门店!$AD:$AD,通讯通路门店!$S:$S,$G1644)</f>
        <v>0</v>
      </c>
      <c r="BL1644" s="99">
        <f>SUMIFS(通讯通路门店!$AE:$AE,通讯通路门店!$S:$S,$G1644)</f>
        <v>0</v>
      </c>
      <c r="BM1644" s="99">
        <f>SUMIFS(通讯通路门店!$AF:$AF,通讯通路门店!$S:$S,$G1644)</f>
        <v>0</v>
      </c>
      <c r="BN1644" s="99">
        <f>SUMIFS(通讯通路门店!$AG:$AG,通讯通路门店!$S:$S,$G1644)</f>
        <v>0</v>
      </c>
      <c r="BO1644" s="99">
        <f>SUMIFS(通讯通路门店!$AH:$AH,通讯通路门店!$S:$S,$G1644)</f>
        <v>0</v>
      </c>
      <c r="BP1644" s="99">
        <f>SUMIFS(通讯通路门店!$AI:$AI,通讯通路门店!$S:$S,$G1644)</f>
        <v>0</v>
      </c>
      <c r="BQ1644" s="83"/>
    </row>
    <row r="1645" spans="1:69">
      <c r="A1645" s="99" t="str">
        <f>IFERROR(_xlfn.XLOOKUP($G1645,通讯通路门店!$S$4:$S$993933,通讯通路门店!$A$4:$A$993933,0,0),"")</f>
        <v>海南省</v>
      </c>
      <c r="B1645" s="99" t="str">
        <f>IFERROR(_xlfn.XLOOKUP($G1645,通讯通路门店!$S$4:$S$993933,通讯通路门店!$B$4:$B$993933,0,0),"")</f>
        <v>乐东黎族自治县</v>
      </c>
      <c r="C1645" s="99" t="str">
        <f>IFERROR(_xlfn.XLOOKUP($G1645,通讯通路门店!$S$4:$S$993933,通讯通路门店!$C$4:$C$993933,0,0),"")</f>
        <v>乐东黎族自治县</v>
      </c>
      <c r="D1645" s="99" t="str">
        <f>IFERROR(_xlfn.XLOOKUP($G1645,通讯通路门店!$S$4:$S$993933,通讯通路门店!$D$4:$D$993933,0,0),"")</f>
        <v>万冲镇</v>
      </c>
      <c r="E1645" s="83"/>
      <c r="F1645" s="83"/>
      <c r="G1645" s="101"/>
      <c r="H1645" s="102">
        <f>IFERROR(_xlfn.XLOOKUP($G1645,通讯通路门店!$S$4:$S$993933,通讯通路门店!$R$4:$R$993933,0,0),"")</f>
        <v>0</v>
      </c>
      <c r="I1645" s="83"/>
      <c r="J1645" s="83"/>
      <c r="K1645" s="83"/>
      <c r="L1645" s="83"/>
      <c r="M1645" s="83"/>
      <c r="N1645" s="83"/>
      <c r="O1645" s="83"/>
      <c r="P1645" s="83"/>
      <c r="Q1645" s="83"/>
      <c r="R1645" s="83"/>
      <c r="S1645" s="83"/>
      <c r="T1645" s="83"/>
      <c r="U1645" s="99">
        <f>COUNTIF(通讯通路门店!$S:$S,$G1645)</f>
        <v>0</v>
      </c>
      <c r="V1645" s="99">
        <f>COUNTIFS(通讯通路门店!$S:$S,$G1645,通讯通路门店!$J:$J,"综合卖场")</f>
        <v>0</v>
      </c>
      <c r="W1645" s="99">
        <f>SUMIFS(通讯通路门店!$AJ:$AJ,通讯通路门店!$S:$S,通讯客户沙盘!$G1645)</f>
        <v>0</v>
      </c>
      <c r="X1645" s="99">
        <f t="shared" si="125"/>
        <v>0</v>
      </c>
      <c r="Y1645" s="99">
        <f>COUNTIFS(通讯通路门店!$S:$S,$G1645,通讯通路门店!$J:$J,"荣耀体验店")+COUNTIFS(通讯通路门店!$S:$S,$G1645,通讯通路门店!$J:$J,"荣耀授权专卖店")</f>
        <v>0</v>
      </c>
      <c r="Z1645" s="99">
        <f>COUNTIFS(通讯通路门店!$S:$S,$G1645,通讯通路门店!$J:$J,"VIVO体验店")</f>
        <v>0</v>
      </c>
      <c r="AA1645" s="99">
        <f>COUNTIFS(通讯通路门店!$S:$S,$G1645,通讯通路门店!$J:$J,"OPPO体验店")</f>
        <v>0</v>
      </c>
      <c r="AB1645" s="99">
        <f>COUNTIFS(通讯通路门店!$S:$S,$G1645,通讯通路门店!$J:$J,"华为授权体验店")+COUNTIFS(通讯通路门店!$S:$S,$G1645,通讯通路门店!$J:$J,"华为堡垒店")</f>
        <v>0</v>
      </c>
      <c r="AC1645" s="99">
        <f>COUNTIFS(通讯通路门店!$S:$S,$G1645,通讯通路门店!$J:$J,"小米体验店")</f>
        <v>0</v>
      </c>
      <c r="AD1645" s="99">
        <f>COUNTIFS(通讯通路门店!$S:$S,$G1645,通讯通路门店!$J:$J,"苹果体验店")</f>
        <v>0</v>
      </c>
      <c r="AE1645" s="99">
        <f>COUNTIFS(通讯通路门店!$S:$S,$G1645,通讯通路门店!$J:$J,"其他品牌专卖店")</f>
        <v>0</v>
      </c>
      <c r="AF1645" s="99">
        <f>SUMIFS(通讯通路门店!$BI:$BI,通讯通路门店!$S:$S,$G1645)</f>
        <v>0</v>
      </c>
      <c r="AG1645" s="99">
        <f>SUMIFS(通讯通路门店!$BH:$BH,通讯通路门店!$S:$S,$G1645)</f>
        <v>0</v>
      </c>
      <c r="AH1645" s="99">
        <f t="shared" si="126"/>
        <v>0</v>
      </c>
      <c r="AI1645" s="99">
        <f>SUMIFS(通讯通路门店!$BB:$BB,通讯通路门店!$S:$S,$G1645)</f>
        <v>0</v>
      </c>
      <c r="AJ1645" s="99">
        <f>SUMIFS(通讯通路门店!$BE:$BE,通讯通路门店!$S:$S,$G1645)</f>
        <v>0</v>
      </c>
      <c r="AK1645" s="99">
        <f>SUMIFS(通讯通路门店!$BG:$BG,通讯通路门店!$S:$S,$G1645)</f>
        <v>0</v>
      </c>
      <c r="AL1645" s="99">
        <f>SUMIFS(通讯通路门店!$BC:$BC,通讯通路门店!$S:$S,$G1645)</f>
        <v>0</v>
      </c>
      <c r="AM1645" s="99">
        <f>SUMIFS(通讯通路门店!$BD:$BD,通讯通路门店!$S:$S,$G1645)</f>
        <v>0</v>
      </c>
      <c r="AN1645" s="99">
        <f>SUMIFS(通讯通路门店!$BF:$BF,通讯通路门店!$S:$S,$G1645)</f>
        <v>0</v>
      </c>
      <c r="AO1645" s="99">
        <f t="shared" si="127"/>
        <v>0</v>
      </c>
      <c r="AP1645" s="99">
        <f>SUMIFS(通讯通路门店!$K:$K,通讯通路门店!$S:$S,$G1645)</f>
        <v>0</v>
      </c>
      <c r="AQ1645" s="83"/>
      <c r="AR1645" s="99">
        <f>SUMIFS(通讯通路门店!$T:$T,通讯通路门店!$S:$S,$G1645)</f>
        <v>0</v>
      </c>
      <c r="AS1645" s="99">
        <f>SUMIFS(通讯通路门店!$U:$U,通讯通路门店!$S:$S,$G1645)</f>
        <v>0</v>
      </c>
      <c r="AT1645" s="99">
        <f>SUMIFS(通讯通路门店!$V:$V,通讯通路门店!$S:$S,$G1645)</f>
        <v>0</v>
      </c>
      <c r="AU1645" s="99">
        <f>SUMIFS(通讯通路门店!$W:$W,通讯通路门店!$S:$S,$G1645)</f>
        <v>0</v>
      </c>
      <c r="AV1645" s="99">
        <f>SUMIFS(通讯通路门店!$Z:$Z,通讯通路门店!$S:$S,$G1645)</f>
        <v>0</v>
      </c>
      <c r="AW1645" s="99">
        <f>SUMIFS(通讯通路门店!$AB:$AB,通讯通路门店!$S:$S,$G1645)</f>
        <v>0</v>
      </c>
      <c r="AX1645" s="99">
        <f>SUMIFS(通讯通路门店!$X:$X,通讯通路门店!$S:$S,$G1645)</f>
        <v>0</v>
      </c>
      <c r="AY1645" s="99">
        <f>SUMIFS(通讯通路门店!$Y:$Y,通讯通路门店!$S:$S,$G1645)</f>
        <v>0</v>
      </c>
      <c r="AZ1645" s="99">
        <f>SUMIFS(通讯通路门店!$AA:$AA,通讯通路门店!$S:$S,$G1645)</f>
        <v>0</v>
      </c>
      <c r="BA1645" s="99">
        <f t="shared" si="128"/>
        <v>0</v>
      </c>
      <c r="BB1645" s="99">
        <f t="shared" si="129"/>
        <v>0</v>
      </c>
      <c r="BC1645" s="99">
        <f>SUMIFS(通讯通路门店!$W:$W,通讯通路门店!$S:$S,$G1645,通讯通路门店!$J:$J,"荣耀体验店")+SUMIFS(通讯通路门店!$W:$W,通讯通路门店!$S:$S,$G1645,通讯通路门店!$J:$J,"荣耀授权专卖店")</f>
        <v>0</v>
      </c>
      <c r="BD1645" s="99">
        <f>SUMIFS(通讯通路门店!$Z:$Z,通讯通路门店!$S:$S,$G1645,通讯通路门店!$J:$J,"VIVO体验店")</f>
        <v>0</v>
      </c>
      <c r="BE1645" s="99">
        <f>SUMIFS(通讯通路门店!$AB:$AB,通讯通路门店!$S:$S,$G1645,通讯通路门店!$J:$J,"OPPO体验店")</f>
        <v>0</v>
      </c>
      <c r="BF1645" s="99">
        <f>SUMIFS(通讯通路门店!$X:$X,通讯通路门店!$S:$S,$G1645,通讯通路门店!$J:$J,"华为授权体验店")+SUMIFS(通讯通路门店!$AA:$AA,通讯通路门店!$S:$S,$G1645,通讯通路门店!$J:$J,"华为堡垒店")</f>
        <v>0</v>
      </c>
      <c r="BG1645" s="99">
        <f>SUMIFS(通讯通路门店!$Y:$Y,通讯通路门店!$S:$S,$G1645,通讯通路门店!$J:$J,"小米体验店")</f>
        <v>0</v>
      </c>
      <c r="BH1645" s="99">
        <f>SUMIFS(通讯通路门店!$AA:$AA,通讯通路门店!$S:$S,$G1645,通讯通路门店!$J:$J,"苹果体验店")</f>
        <v>0</v>
      </c>
      <c r="BI1645" s="99">
        <f>SUMIFS(通讯通路门店!$K:$K,通讯通路门店!$S:$S,$G1645,通讯通路门店!$J:$J,"其他品牌专卖店")</f>
        <v>0</v>
      </c>
      <c r="BJ1645" s="99">
        <f>SUMIFS(通讯通路门店!$AC:$AC,通讯通路门店!$S:$S,$G1645)</f>
        <v>0</v>
      </c>
      <c r="BK1645" s="99">
        <f>SUMIFS(通讯通路门店!$AD:$AD,通讯通路门店!$S:$S,$G1645)</f>
        <v>0</v>
      </c>
      <c r="BL1645" s="99">
        <f>SUMIFS(通讯通路门店!$AE:$AE,通讯通路门店!$S:$S,$G1645)</f>
        <v>0</v>
      </c>
      <c r="BM1645" s="99">
        <f>SUMIFS(通讯通路门店!$AF:$AF,通讯通路门店!$S:$S,$G1645)</f>
        <v>0</v>
      </c>
      <c r="BN1645" s="99">
        <f>SUMIFS(通讯通路门店!$AG:$AG,通讯通路门店!$S:$S,$G1645)</f>
        <v>0</v>
      </c>
      <c r="BO1645" s="99">
        <f>SUMIFS(通讯通路门店!$AH:$AH,通讯通路门店!$S:$S,$G1645)</f>
        <v>0</v>
      </c>
      <c r="BP1645" s="99">
        <f>SUMIFS(通讯通路门店!$AI:$AI,通讯通路门店!$S:$S,$G1645)</f>
        <v>0</v>
      </c>
      <c r="BQ1645" s="83"/>
    </row>
    <row r="1646" spans="1:69">
      <c r="A1646" s="99" t="str">
        <f>IFERROR(_xlfn.XLOOKUP($G1646,通讯通路门店!$S$4:$S$993933,通讯通路门店!$A$4:$A$993933,0,0),"")</f>
        <v>海南省</v>
      </c>
      <c r="B1646" s="99" t="str">
        <f>IFERROR(_xlfn.XLOOKUP($G1646,通讯通路门店!$S$4:$S$993933,通讯通路门店!$B$4:$B$993933,0,0),"")</f>
        <v>乐东黎族自治县</v>
      </c>
      <c r="C1646" s="99" t="str">
        <f>IFERROR(_xlfn.XLOOKUP($G1646,通讯通路门店!$S$4:$S$993933,通讯通路门店!$C$4:$C$993933,0,0),"")</f>
        <v>乐东黎族自治县</v>
      </c>
      <c r="D1646" s="99" t="str">
        <f>IFERROR(_xlfn.XLOOKUP($G1646,通讯通路门店!$S$4:$S$993933,通讯通路门店!$D$4:$D$993933,0,0),"")</f>
        <v>万冲镇</v>
      </c>
      <c r="E1646" s="83"/>
      <c r="F1646" s="83"/>
      <c r="G1646" s="101"/>
      <c r="H1646" s="102">
        <f>IFERROR(_xlfn.XLOOKUP($G1646,通讯通路门店!$S$4:$S$993933,通讯通路门店!$R$4:$R$993933,0,0),"")</f>
        <v>0</v>
      </c>
      <c r="I1646" s="83"/>
      <c r="J1646" s="83"/>
      <c r="K1646" s="83"/>
      <c r="L1646" s="83"/>
      <c r="M1646" s="83"/>
      <c r="N1646" s="83"/>
      <c r="O1646" s="83"/>
      <c r="P1646" s="83"/>
      <c r="Q1646" s="83"/>
      <c r="R1646" s="83"/>
      <c r="S1646" s="83"/>
      <c r="T1646" s="83"/>
      <c r="U1646" s="99">
        <f>COUNTIF(通讯通路门店!$S:$S,$G1646)</f>
        <v>0</v>
      </c>
      <c r="V1646" s="99">
        <f>COUNTIFS(通讯通路门店!$S:$S,$G1646,通讯通路门店!$J:$J,"综合卖场")</f>
        <v>0</v>
      </c>
      <c r="W1646" s="99">
        <f>SUMIFS(通讯通路门店!$AJ:$AJ,通讯通路门店!$S:$S,通讯客户沙盘!$G1646)</f>
        <v>0</v>
      </c>
      <c r="X1646" s="99">
        <f t="shared" si="125"/>
        <v>0</v>
      </c>
      <c r="Y1646" s="99">
        <f>COUNTIFS(通讯通路门店!$S:$S,$G1646,通讯通路门店!$J:$J,"荣耀体验店")+COUNTIFS(通讯通路门店!$S:$S,$G1646,通讯通路门店!$J:$J,"荣耀授权专卖店")</f>
        <v>0</v>
      </c>
      <c r="Z1646" s="99">
        <f>COUNTIFS(通讯通路门店!$S:$S,$G1646,通讯通路门店!$J:$J,"VIVO体验店")</f>
        <v>0</v>
      </c>
      <c r="AA1646" s="99">
        <f>COUNTIFS(通讯通路门店!$S:$S,$G1646,通讯通路门店!$J:$J,"OPPO体验店")</f>
        <v>0</v>
      </c>
      <c r="AB1646" s="99">
        <f>COUNTIFS(通讯通路门店!$S:$S,$G1646,通讯通路门店!$J:$J,"华为授权体验店")+COUNTIFS(通讯通路门店!$S:$S,$G1646,通讯通路门店!$J:$J,"华为堡垒店")</f>
        <v>0</v>
      </c>
      <c r="AC1646" s="99">
        <f>COUNTIFS(通讯通路门店!$S:$S,$G1646,通讯通路门店!$J:$J,"小米体验店")</f>
        <v>0</v>
      </c>
      <c r="AD1646" s="99">
        <f>COUNTIFS(通讯通路门店!$S:$S,$G1646,通讯通路门店!$J:$J,"苹果体验店")</f>
        <v>0</v>
      </c>
      <c r="AE1646" s="99">
        <f>COUNTIFS(通讯通路门店!$S:$S,$G1646,通讯通路门店!$J:$J,"其他品牌专卖店")</f>
        <v>0</v>
      </c>
      <c r="AF1646" s="99">
        <f>SUMIFS(通讯通路门店!$BI:$BI,通讯通路门店!$S:$S,$G1646)</f>
        <v>0</v>
      </c>
      <c r="AG1646" s="99">
        <f>SUMIFS(通讯通路门店!$BH:$BH,通讯通路门店!$S:$S,$G1646)</f>
        <v>0</v>
      </c>
      <c r="AH1646" s="99">
        <f t="shared" si="126"/>
        <v>0</v>
      </c>
      <c r="AI1646" s="99">
        <f>SUMIFS(通讯通路门店!$BB:$BB,通讯通路门店!$S:$S,$G1646)</f>
        <v>0</v>
      </c>
      <c r="AJ1646" s="99">
        <f>SUMIFS(通讯通路门店!$BE:$BE,通讯通路门店!$S:$S,$G1646)</f>
        <v>0</v>
      </c>
      <c r="AK1646" s="99">
        <f>SUMIFS(通讯通路门店!$BG:$BG,通讯通路门店!$S:$S,$G1646)</f>
        <v>0</v>
      </c>
      <c r="AL1646" s="99">
        <f>SUMIFS(通讯通路门店!$BC:$BC,通讯通路门店!$S:$S,$G1646)</f>
        <v>0</v>
      </c>
      <c r="AM1646" s="99">
        <f>SUMIFS(通讯通路门店!$BD:$BD,通讯通路门店!$S:$S,$G1646)</f>
        <v>0</v>
      </c>
      <c r="AN1646" s="99">
        <f>SUMIFS(通讯通路门店!$BF:$BF,通讯通路门店!$S:$S,$G1646)</f>
        <v>0</v>
      </c>
      <c r="AO1646" s="99">
        <f t="shared" si="127"/>
        <v>0</v>
      </c>
      <c r="AP1646" s="99">
        <f>SUMIFS(通讯通路门店!$K:$K,通讯通路门店!$S:$S,$G1646)</f>
        <v>0</v>
      </c>
      <c r="AQ1646" s="83"/>
      <c r="AR1646" s="99">
        <f>SUMIFS(通讯通路门店!$T:$T,通讯通路门店!$S:$S,$G1646)</f>
        <v>0</v>
      </c>
      <c r="AS1646" s="99">
        <f>SUMIFS(通讯通路门店!$U:$U,通讯通路门店!$S:$S,$G1646)</f>
        <v>0</v>
      </c>
      <c r="AT1646" s="99">
        <f>SUMIFS(通讯通路门店!$V:$V,通讯通路门店!$S:$S,$G1646)</f>
        <v>0</v>
      </c>
      <c r="AU1646" s="99">
        <f>SUMIFS(通讯通路门店!$W:$W,通讯通路门店!$S:$S,$G1646)</f>
        <v>0</v>
      </c>
      <c r="AV1646" s="99">
        <f>SUMIFS(通讯通路门店!$Z:$Z,通讯通路门店!$S:$S,$G1646)</f>
        <v>0</v>
      </c>
      <c r="AW1646" s="99">
        <f>SUMIFS(通讯通路门店!$AB:$AB,通讯通路门店!$S:$S,$G1646)</f>
        <v>0</v>
      </c>
      <c r="AX1646" s="99">
        <f>SUMIFS(通讯通路门店!$X:$X,通讯通路门店!$S:$S,$G1646)</f>
        <v>0</v>
      </c>
      <c r="AY1646" s="99">
        <f>SUMIFS(通讯通路门店!$Y:$Y,通讯通路门店!$S:$S,$G1646)</f>
        <v>0</v>
      </c>
      <c r="AZ1646" s="99">
        <f>SUMIFS(通讯通路门店!$AA:$AA,通讯通路门店!$S:$S,$G1646)</f>
        <v>0</v>
      </c>
      <c r="BA1646" s="99">
        <f t="shared" si="128"/>
        <v>0</v>
      </c>
      <c r="BB1646" s="99">
        <f t="shared" si="129"/>
        <v>0</v>
      </c>
      <c r="BC1646" s="99">
        <f>SUMIFS(通讯通路门店!$W:$W,通讯通路门店!$S:$S,$G1646,通讯通路门店!$J:$J,"荣耀体验店")+SUMIFS(通讯通路门店!$W:$W,通讯通路门店!$S:$S,$G1646,通讯通路门店!$J:$J,"荣耀授权专卖店")</f>
        <v>0</v>
      </c>
      <c r="BD1646" s="99">
        <f>SUMIFS(通讯通路门店!$Z:$Z,通讯通路门店!$S:$S,$G1646,通讯通路门店!$J:$J,"VIVO体验店")</f>
        <v>0</v>
      </c>
      <c r="BE1646" s="99">
        <f>SUMIFS(通讯通路门店!$AB:$AB,通讯通路门店!$S:$S,$G1646,通讯通路门店!$J:$J,"OPPO体验店")</f>
        <v>0</v>
      </c>
      <c r="BF1646" s="99">
        <f>SUMIFS(通讯通路门店!$X:$X,通讯通路门店!$S:$S,$G1646,通讯通路门店!$J:$J,"华为授权体验店")+SUMIFS(通讯通路门店!$AA:$AA,通讯通路门店!$S:$S,$G1646,通讯通路门店!$J:$J,"华为堡垒店")</f>
        <v>0</v>
      </c>
      <c r="BG1646" s="99">
        <f>SUMIFS(通讯通路门店!$Y:$Y,通讯通路门店!$S:$S,$G1646,通讯通路门店!$J:$J,"小米体验店")</f>
        <v>0</v>
      </c>
      <c r="BH1646" s="99">
        <f>SUMIFS(通讯通路门店!$AA:$AA,通讯通路门店!$S:$S,$G1646,通讯通路门店!$J:$J,"苹果体验店")</f>
        <v>0</v>
      </c>
      <c r="BI1646" s="99">
        <f>SUMIFS(通讯通路门店!$K:$K,通讯通路门店!$S:$S,$G1646,通讯通路门店!$J:$J,"其他品牌专卖店")</f>
        <v>0</v>
      </c>
      <c r="BJ1646" s="99">
        <f>SUMIFS(通讯通路门店!$AC:$AC,通讯通路门店!$S:$S,$G1646)</f>
        <v>0</v>
      </c>
      <c r="BK1646" s="99">
        <f>SUMIFS(通讯通路门店!$AD:$AD,通讯通路门店!$S:$S,$G1646)</f>
        <v>0</v>
      </c>
      <c r="BL1646" s="99">
        <f>SUMIFS(通讯通路门店!$AE:$AE,通讯通路门店!$S:$S,$G1646)</f>
        <v>0</v>
      </c>
      <c r="BM1646" s="99">
        <f>SUMIFS(通讯通路门店!$AF:$AF,通讯通路门店!$S:$S,$G1646)</f>
        <v>0</v>
      </c>
      <c r="BN1646" s="99">
        <f>SUMIFS(通讯通路门店!$AG:$AG,通讯通路门店!$S:$S,$G1646)</f>
        <v>0</v>
      </c>
      <c r="BO1646" s="99">
        <f>SUMIFS(通讯通路门店!$AH:$AH,通讯通路门店!$S:$S,$G1646)</f>
        <v>0</v>
      </c>
      <c r="BP1646" s="99">
        <f>SUMIFS(通讯通路门店!$AI:$AI,通讯通路门店!$S:$S,$G1646)</f>
        <v>0</v>
      </c>
      <c r="BQ1646" s="83"/>
    </row>
    <row r="1647" spans="1:69">
      <c r="A1647" s="99" t="str">
        <f>IFERROR(_xlfn.XLOOKUP($G1647,通讯通路门店!$S$4:$S$993933,通讯通路门店!$A$4:$A$993933,0,0),"")</f>
        <v>海南省</v>
      </c>
      <c r="B1647" s="99" t="str">
        <f>IFERROR(_xlfn.XLOOKUP($G1647,通讯通路门店!$S$4:$S$993933,通讯通路门店!$B$4:$B$993933,0,0),"")</f>
        <v>乐东黎族自治县</v>
      </c>
      <c r="C1647" s="99" t="str">
        <f>IFERROR(_xlfn.XLOOKUP($G1647,通讯通路门店!$S$4:$S$993933,通讯通路门店!$C$4:$C$993933,0,0),"")</f>
        <v>乐东黎族自治县</v>
      </c>
      <c r="D1647" s="99" t="str">
        <f>IFERROR(_xlfn.XLOOKUP($G1647,通讯通路门店!$S$4:$S$993933,通讯通路门店!$D$4:$D$993933,0,0),"")</f>
        <v>万冲镇</v>
      </c>
      <c r="E1647" s="83"/>
      <c r="F1647" s="83"/>
      <c r="G1647" s="101"/>
      <c r="H1647" s="102">
        <f>IFERROR(_xlfn.XLOOKUP($G1647,通讯通路门店!$S$4:$S$993933,通讯通路门店!$R$4:$R$993933,0,0),"")</f>
        <v>0</v>
      </c>
      <c r="I1647" s="83"/>
      <c r="J1647" s="83"/>
      <c r="K1647" s="83"/>
      <c r="L1647" s="83"/>
      <c r="M1647" s="83"/>
      <c r="N1647" s="83"/>
      <c r="O1647" s="83"/>
      <c r="P1647" s="83"/>
      <c r="Q1647" s="83"/>
      <c r="R1647" s="83"/>
      <c r="S1647" s="83"/>
      <c r="T1647" s="83"/>
      <c r="U1647" s="99">
        <f>COUNTIF(通讯通路门店!$S:$S,$G1647)</f>
        <v>0</v>
      </c>
      <c r="V1647" s="99">
        <f>COUNTIFS(通讯通路门店!$S:$S,$G1647,通讯通路门店!$J:$J,"综合卖场")</f>
        <v>0</v>
      </c>
      <c r="W1647" s="99">
        <f>SUMIFS(通讯通路门店!$AJ:$AJ,通讯通路门店!$S:$S,通讯客户沙盘!$G1647)</f>
        <v>0</v>
      </c>
      <c r="X1647" s="99">
        <f t="shared" si="125"/>
        <v>0</v>
      </c>
      <c r="Y1647" s="99">
        <f>COUNTIFS(通讯通路门店!$S:$S,$G1647,通讯通路门店!$J:$J,"荣耀体验店")+COUNTIFS(通讯通路门店!$S:$S,$G1647,通讯通路门店!$J:$J,"荣耀授权专卖店")</f>
        <v>0</v>
      </c>
      <c r="Z1647" s="99">
        <f>COUNTIFS(通讯通路门店!$S:$S,$G1647,通讯通路门店!$J:$J,"VIVO体验店")</f>
        <v>0</v>
      </c>
      <c r="AA1647" s="99">
        <f>COUNTIFS(通讯通路门店!$S:$S,$G1647,通讯通路门店!$J:$J,"OPPO体验店")</f>
        <v>0</v>
      </c>
      <c r="AB1647" s="99">
        <f>COUNTIFS(通讯通路门店!$S:$S,$G1647,通讯通路门店!$J:$J,"华为授权体验店")+COUNTIFS(通讯通路门店!$S:$S,$G1647,通讯通路门店!$J:$J,"华为堡垒店")</f>
        <v>0</v>
      </c>
      <c r="AC1647" s="99">
        <f>COUNTIFS(通讯通路门店!$S:$S,$G1647,通讯通路门店!$J:$J,"小米体验店")</f>
        <v>0</v>
      </c>
      <c r="AD1647" s="99">
        <f>COUNTIFS(通讯通路门店!$S:$S,$G1647,通讯通路门店!$J:$J,"苹果体验店")</f>
        <v>0</v>
      </c>
      <c r="AE1647" s="99">
        <f>COUNTIFS(通讯通路门店!$S:$S,$G1647,通讯通路门店!$J:$J,"其他品牌专卖店")</f>
        <v>0</v>
      </c>
      <c r="AF1647" s="99">
        <f>SUMIFS(通讯通路门店!$BI:$BI,通讯通路门店!$S:$S,$G1647)</f>
        <v>0</v>
      </c>
      <c r="AG1647" s="99">
        <f>SUMIFS(通讯通路门店!$BH:$BH,通讯通路门店!$S:$S,$G1647)</f>
        <v>0</v>
      </c>
      <c r="AH1647" s="99">
        <f t="shared" si="126"/>
        <v>0</v>
      </c>
      <c r="AI1647" s="99">
        <f>SUMIFS(通讯通路门店!$BB:$BB,通讯通路门店!$S:$S,$G1647)</f>
        <v>0</v>
      </c>
      <c r="AJ1647" s="99">
        <f>SUMIFS(通讯通路门店!$BE:$BE,通讯通路门店!$S:$S,$G1647)</f>
        <v>0</v>
      </c>
      <c r="AK1647" s="99">
        <f>SUMIFS(通讯通路门店!$BG:$BG,通讯通路门店!$S:$S,$G1647)</f>
        <v>0</v>
      </c>
      <c r="AL1647" s="99">
        <f>SUMIFS(通讯通路门店!$BC:$BC,通讯通路门店!$S:$S,$G1647)</f>
        <v>0</v>
      </c>
      <c r="AM1647" s="99">
        <f>SUMIFS(通讯通路门店!$BD:$BD,通讯通路门店!$S:$S,$G1647)</f>
        <v>0</v>
      </c>
      <c r="AN1647" s="99">
        <f>SUMIFS(通讯通路门店!$BF:$BF,通讯通路门店!$S:$S,$G1647)</f>
        <v>0</v>
      </c>
      <c r="AO1647" s="99">
        <f t="shared" si="127"/>
        <v>0</v>
      </c>
      <c r="AP1647" s="99">
        <f>SUMIFS(通讯通路门店!$K:$K,通讯通路门店!$S:$S,$G1647)</f>
        <v>0</v>
      </c>
      <c r="AQ1647" s="83"/>
      <c r="AR1647" s="99">
        <f>SUMIFS(通讯通路门店!$T:$T,通讯通路门店!$S:$S,$G1647)</f>
        <v>0</v>
      </c>
      <c r="AS1647" s="99">
        <f>SUMIFS(通讯通路门店!$U:$U,通讯通路门店!$S:$S,$G1647)</f>
        <v>0</v>
      </c>
      <c r="AT1647" s="99">
        <f>SUMIFS(通讯通路门店!$V:$V,通讯通路门店!$S:$S,$G1647)</f>
        <v>0</v>
      </c>
      <c r="AU1647" s="99">
        <f>SUMIFS(通讯通路门店!$W:$W,通讯通路门店!$S:$S,$G1647)</f>
        <v>0</v>
      </c>
      <c r="AV1647" s="99">
        <f>SUMIFS(通讯通路门店!$Z:$Z,通讯通路门店!$S:$S,$G1647)</f>
        <v>0</v>
      </c>
      <c r="AW1647" s="99">
        <f>SUMIFS(通讯通路门店!$AB:$AB,通讯通路门店!$S:$S,$G1647)</f>
        <v>0</v>
      </c>
      <c r="AX1647" s="99">
        <f>SUMIFS(通讯通路门店!$X:$X,通讯通路门店!$S:$S,$G1647)</f>
        <v>0</v>
      </c>
      <c r="AY1647" s="99">
        <f>SUMIFS(通讯通路门店!$Y:$Y,通讯通路门店!$S:$S,$G1647)</f>
        <v>0</v>
      </c>
      <c r="AZ1647" s="99">
        <f>SUMIFS(通讯通路门店!$AA:$AA,通讯通路门店!$S:$S,$G1647)</f>
        <v>0</v>
      </c>
      <c r="BA1647" s="99">
        <f t="shared" si="128"/>
        <v>0</v>
      </c>
      <c r="BB1647" s="99">
        <f t="shared" si="129"/>
        <v>0</v>
      </c>
      <c r="BC1647" s="99">
        <f>SUMIFS(通讯通路门店!$W:$W,通讯通路门店!$S:$S,$G1647,通讯通路门店!$J:$J,"荣耀体验店")+SUMIFS(通讯通路门店!$W:$W,通讯通路门店!$S:$S,$G1647,通讯通路门店!$J:$J,"荣耀授权专卖店")</f>
        <v>0</v>
      </c>
      <c r="BD1647" s="99">
        <f>SUMIFS(通讯通路门店!$Z:$Z,通讯通路门店!$S:$S,$G1647,通讯通路门店!$J:$J,"VIVO体验店")</f>
        <v>0</v>
      </c>
      <c r="BE1647" s="99">
        <f>SUMIFS(通讯通路门店!$AB:$AB,通讯通路门店!$S:$S,$G1647,通讯通路门店!$J:$J,"OPPO体验店")</f>
        <v>0</v>
      </c>
      <c r="BF1647" s="99">
        <f>SUMIFS(通讯通路门店!$X:$X,通讯通路门店!$S:$S,$G1647,通讯通路门店!$J:$J,"华为授权体验店")+SUMIFS(通讯通路门店!$AA:$AA,通讯通路门店!$S:$S,$G1647,通讯通路门店!$J:$J,"华为堡垒店")</f>
        <v>0</v>
      </c>
      <c r="BG1647" s="99">
        <f>SUMIFS(通讯通路门店!$Y:$Y,通讯通路门店!$S:$S,$G1647,通讯通路门店!$J:$J,"小米体验店")</f>
        <v>0</v>
      </c>
      <c r="BH1647" s="99">
        <f>SUMIFS(通讯通路门店!$AA:$AA,通讯通路门店!$S:$S,$G1647,通讯通路门店!$J:$J,"苹果体验店")</f>
        <v>0</v>
      </c>
      <c r="BI1647" s="99">
        <f>SUMIFS(通讯通路门店!$K:$K,通讯通路门店!$S:$S,$G1647,通讯通路门店!$J:$J,"其他品牌专卖店")</f>
        <v>0</v>
      </c>
      <c r="BJ1647" s="99">
        <f>SUMIFS(通讯通路门店!$AC:$AC,通讯通路门店!$S:$S,$G1647)</f>
        <v>0</v>
      </c>
      <c r="BK1647" s="99">
        <f>SUMIFS(通讯通路门店!$AD:$AD,通讯通路门店!$S:$S,$G1647)</f>
        <v>0</v>
      </c>
      <c r="BL1647" s="99">
        <f>SUMIFS(通讯通路门店!$AE:$AE,通讯通路门店!$S:$S,$G1647)</f>
        <v>0</v>
      </c>
      <c r="BM1647" s="99">
        <f>SUMIFS(通讯通路门店!$AF:$AF,通讯通路门店!$S:$S,$G1647)</f>
        <v>0</v>
      </c>
      <c r="BN1647" s="99">
        <f>SUMIFS(通讯通路门店!$AG:$AG,通讯通路门店!$S:$S,$G1647)</f>
        <v>0</v>
      </c>
      <c r="BO1647" s="99">
        <f>SUMIFS(通讯通路门店!$AH:$AH,通讯通路门店!$S:$S,$G1647)</f>
        <v>0</v>
      </c>
      <c r="BP1647" s="99">
        <f>SUMIFS(通讯通路门店!$AI:$AI,通讯通路门店!$S:$S,$G1647)</f>
        <v>0</v>
      </c>
      <c r="BQ1647" s="83"/>
    </row>
    <row r="1648" spans="1:69">
      <c r="A1648" s="99" t="str">
        <f>IFERROR(_xlfn.XLOOKUP($G1648,通讯通路门店!$S$4:$S$993933,通讯通路门店!$A$4:$A$993933,0,0),"")</f>
        <v>海南省</v>
      </c>
      <c r="B1648" s="99" t="str">
        <f>IFERROR(_xlfn.XLOOKUP($G1648,通讯通路门店!$S$4:$S$993933,通讯通路门店!$B$4:$B$993933,0,0),"")</f>
        <v>乐东黎族自治县</v>
      </c>
      <c r="C1648" s="99" t="str">
        <f>IFERROR(_xlfn.XLOOKUP($G1648,通讯通路门店!$S$4:$S$993933,通讯通路门店!$C$4:$C$993933,0,0),"")</f>
        <v>乐东黎族自治县</v>
      </c>
      <c r="D1648" s="99" t="str">
        <f>IFERROR(_xlfn.XLOOKUP($G1648,通讯通路门店!$S$4:$S$993933,通讯通路门店!$D$4:$D$993933,0,0),"")</f>
        <v>万冲镇</v>
      </c>
      <c r="E1648" s="83"/>
      <c r="F1648" s="83"/>
      <c r="G1648" s="101"/>
      <c r="H1648" s="102">
        <f>IFERROR(_xlfn.XLOOKUP($G1648,通讯通路门店!$S$4:$S$993933,通讯通路门店!$R$4:$R$993933,0,0),"")</f>
        <v>0</v>
      </c>
      <c r="I1648" s="83"/>
      <c r="J1648" s="83"/>
      <c r="K1648" s="83"/>
      <c r="L1648" s="83"/>
      <c r="M1648" s="83"/>
      <c r="N1648" s="83"/>
      <c r="O1648" s="83"/>
      <c r="P1648" s="83"/>
      <c r="Q1648" s="83"/>
      <c r="R1648" s="83"/>
      <c r="S1648" s="83"/>
      <c r="T1648" s="83"/>
      <c r="U1648" s="99">
        <f>COUNTIF(通讯通路门店!$S:$S,$G1648)</f>
        <v>0</v>
      </c>
      <c r="V1648" s="99">
        <f>COUNTIFS(通讯通路门店!$S:$S,$G1648,通讯通路门店!$J:$J,"综合卖场")</f>
        <v>0</v>
      </c>
      <c r="W1648" s="99">
        <f>SUMIFS(通讯通路门店!$AJ:$AJ,通讯通路门店!$S:$S,通讯客户沙盘!$G1648)</f>
        <v>0</v>
      </c>
      <c r="X1648" s="99">
        <f t="shared" si="125"/>
        <v>0</v>
      </c>
      <c r="Y1648" s="99">
        <f>COUNTIFS(通讯通路门店!$S:$S,$G1648,通讯通路门店!$J:$J,"荣耀体验店")+COUNTIFS(通讯通路门店!$S:$S,$G1648,通讯通路门店!$J:$J,"荣耀授权专卖店")</f>
        <v>0</v>
      </c>
      <c r="Z1648" s="99">
        <f>COUNTIFS(通讯通路门店!$S:$S,$G1648,通讯通路门店!$J:$J,"VIVO体验店")</f>
        <v>0</v>
      </c>
      <c r="AA1648" s="99">
        <f>COUNTIFS(通讯通路门店!$S:$S,$G1648,通讯通路门店!$J:$J,"OPPO体验店")</f>
        <v>0</v>
      </c>
      <c r="AB1648" s="99">
        <f>COUNTIFS(通讯通路门店!$S:$S,$G1648,通讯通路门店!$J:$J,"华为授权体验店")+COUNTIFS(通讯通路门店!$S:$S,$G1648,通讯通路门店!$J:$J,"华为堡垒店")</f>
        <v>0</v>
      </c>
      <c r="AC1648" s="99">
        <f>COUNTIFS(通讯通路门店!$S:$S,$G1648,通讯通路门店!$J:$J,"小米体验店")</f>
        <v>0</v>
      </c>
      <c r="AD1648" s="99">
        <f>COUNTIFS(通讯通路门店!$S:$S,$G1648,通讯通路门店!$J:$J,"苹果体验店")</f>
        <v>0</v>
      </c>
      <c r="AE1648" s="99">
        <f>COUNTIFS(通讯通路门店!$S:$S,$G1648,通讯通路门店!$J:$J,"其他品牌专卖店")</f>
        <v>0</v>
      </c>
      <c r="AF1648" s="99">
        <f>SUMIFS(通讯通路门店!$BI:$BI,通讯通路门店!$S:$S,$G1648)</f>
        <v>0</v>
      </c>
      <c r="AG1648" s="99">
        <f>SUMIFS(通讯通路门店!$BH:$BH,通讯通路门店!$S:$S,$G1648)</f>
        <v>0</v>
      </c>
      <c r="AH1648" s="99">
        <f t="shared" si="126"/>
        <v>0</v>
      </c>
      <c r="AI1648" s="99">
        <f>SUMIFS(通讯通路门店!$BB:$BB,通讯通路门店!$S:$S,$G1648)</f>
        <v>0</v>
      </c>
      <c r="AJ1648" s="99">
        <f>SUMIFS(通讯通路门店!$BE:$BE,通讯通路门店!$S:$S,$G1648)</f>
        <v>0</v>
      </c>
      <c r="AK1648" s="99">
        <f>SUMIFS(通讯通路门店!$BG:$BG,通讯通路门店!$S:$S,$G1648)</f>
        <v>0</v>
      </c>
      <c r="AL1648" s="99">
        <f>SUMIFS(通讯通路门店!$BC:$BC,通讯通路门店!$S:$S,$G1648)</f>
        <v>0</v>
      </c>
      <c r="AM1648" s="99">
        <f>SUMIFS(通讯通路门店!$BD:$BD,通讯通路门店!$S:$S,$G1648)</f>
        <v>0</v>
      </c>
      <c r="AN1648" s="99">
        <f>SUMIFS(通讯通路门店!$BF:$BF,通讯通路门店!$S:$S,$G1648)</f>
        <v>0</v>
      </c>
      <c r="AO1648" s="99">
        <f t="shared" si="127"/>
        <v>0</v>
      </c>
      <c r="AP1648" s="99">
        <f>SUMIFS(通讯通路门店!$K:$K,通讯通路门店!$S:$S,$G1648)</f>
        <v>0</v>
      </c>
      <c r="AQ1648" s="83"/>
      <c r="AR1648" s="99">
        <f>SUMIFS(通讯通路门店!$T:$T,通讯通路门店!$S:$S,$G1648)</f>
        <v>0</v>
      </c>
      <c r="AS1648" s="99">
        <f>SUMIFS(通讯通路门店!$U:$U,通讯通路门店!$S:$S,$G1648)</f>
        <v>0</v>
      </c>
      <c r="AT1648" s="99">
        <f>SUMIFS(通讯通路门店!$V:$V,通讯通路门店!$S:$S,$G1648)</f>
        <v>0</v>
      </c>
      <c r="AU1648" s="99">
        <f>SUMIFS(通讯通路门店!$W:$W,通讯通路门店!$S:$S,$G1648)</f>
        <v>0</v>
      </c>
      <c r="AV1648" s="99">
        <f>SUMIFS(通讯通路门店!$Z:$Z,通讯通路门店!$S:$S,$G1648)</f>
        <v>0</v>
      </c>
      <c r="AW1648" s="99">
        <f>SUMIFS(通讯通路门店!$AB:$AB,通讯通路门店!$S:$S,$G1648)</f>
        <v>0</v>
      </c>
      <c r="AX1648" s="99">
        <f>SUMIFS(通讯通路门店!$X:$X,通讯通路门店!$S:$S,$G1648)</f>
        <v>0</v>
      </c>
      <c r="AY1648" s="99">
        <f>SUMIFS(通讯通路门店!$Y:$Y,通讯通路门店!$S:$S,$G1648)</f>
        <v>0</v>
      </c>
      <c r="AZ1648" s="99">
        <f>SUMIFS(通讯通路门店!$AA:$AA,通讯通路门店!$S:$S,$G1648)</f>
        <v>0</v>
      </c>
      <c r="BA1648" s="99">
        <f t="shared" si="128"/>
        <v>0</v>
      </c>
      <c r="BB1648" s="99">
        <f t="shared" si="129"/>
        <v>0</v>
      </c>
      <c r="BC1648" s="99">
        <f>SUMIFS(通讯通路门店!$W:$W,通讯通路门店!$S:$S,$G1648,通讯通路门店!$J:$J,"荣耀体验店")+SUMIFS(通讯通路门店!$W:$W,通讯通路门店!$S:$S,$G1648,通讯通路门店!$J:$J,"荣耀授权专卖店")</f>
        <v>0</v>
      </c>
      <c r="BD1648" s="99">
        <f>SUMIFS(通讯通路门店!$Z:$Z,通讯通路门店!$S:$S,$G1648,通讯通路门店!$J:$J,"VIVO体验店")</f>
        <v>0</v>
      </c>
      <c r="BE1648" s="99">
        <f>SUMIFS(通讯通路门店!$AB:$AB,通讯通路门店!$S:$S,$G1648,通讯通路门店!$J:$J,"OPPO体验店")</f>
        <v>0</v>
      </c>
      <c r="BF1648" s="99">
        <f>SUMIFS(通讯通路门店!$X:$X,通讯通路门店!$S:$S,$G1648,通讯通路门店!$J:$J,"华为授权体验店")+SUMIFS(通讯通路门店!$AA:$AA,通讯通路门店!$S:$S,$G1648,通讯通路门店!$J:$J,"华为堡垒店")</f>
        <v>0</v>
      </c>
      <c r="BG1648" s="99">
        <f>SUMIFS(通讯通路门店!$Y:$Y,通讯通路门店!$S:$S,$G1648,通讯通路门店!$J:$J,"小米体验店")</f>
        <v>0</v>
      </c>
      <c r="BH1648" s="99">
        <f>SUMIFS(通讯通路门店!$AA:$AA,通讯通路门店!$S:$S,$G1648,通讯通路门店!$J:$J,"苹果体验店")</f>
        <v>0</v>
      </c>
      <c r="BI1648" s="99">
        <f>SUMIFS(通讯通路门店!$K:$K,通讯通路门店!$S:$S,$G1648,通讯通路门店!$J:$J,"其他品牌专卖店")</f>
        <v>0</v>
      </c>
      <c r="BJ1648" s="99">
        <f>SUMIFS(通讯通路门店!$AC:$AC,通讯通路门店!$S:$S,$G1648)</f>
        <v>0</v>
      </c>
      <c r="BK1648" s="99">
        <f>SUMIFS(通讯通路门店!$AD:$AD,通讯通路门店!$S:$S,$G1648)</f>
        <v>0</v>
      </c>
      <c r="BL1648" s="99">
        <f>SUMIFS(通讯通路门店!$AE:$AE,通讯通路门店!$S:$S,$G1648)</f>
        <v>0</v>
      </c>
      <c r="BM1648" s="99">
        <f>SUMIFS(通讯通路门店!$AF:$AF,通讯通路门店!$S:$S,$G1648)</f>
        <v>0</v>
      </c>
      <c r="BN1648" s="99">
        <f>SUMIFS(通讯通路门店!$AG:$AG,通讯通路门店!$S:$S,$G1648)</f>
        <v>0</v>
      </c>
      <c r="BO1648" s="99">
        <f>SUMIFS(通讯通路门店!$AH:$AH,通讯通路门店!$S:$S,$G1648)</f>
        <v>0</v>
      </c>
      <c r="BP1648" s="99">
        <f>SUMIFS(通讯通路门店!$AI:$AI,通讯通路门店!$S:$S,$G1648)</f>
        <v>0</v>
      </c>
      <c r="BQ1648" s="83"/>
    </row>
    <row r="1649" spans="1:69">
      <c r="A1649" s="99" t="str">
        <f>IFERROR(_xlfn.XLOOKUP($G1649,通讯通路门店!$S$4:$S$993933,通讯通路门店!$A$4:$A$993933,0,0),"")</f>
        <v>海南省</v>
      </c>
      <c r="B1649" s="99" t="str">
        <f>IFERROR(_xlfn.XLOOKUP($G1649,通讯通路门店!$S$4:$S$993933,通讯通路门店!$B$4:$B$993933,0,0),"")</f>
        <v>乐东黎族自治县</v>
      </c>
      <c r="C1649" s="99" t="str">
        <f>IFERROR(_xlfn.XLOOKUP($G1649,通讯通路门店!$S$4:$S$993933,通讯通路门店!$C$4:$C$993933,0,0),"")</f>
        <v>乐东黎族自治县</v>
      </c>
      <c r="D1649" s="99" t="str">
        <f>IFERROR(_xlfn.XLOOKUP($G1649,通讯通路门店!$S$4:$S$993933,通讯通路门店!$D$4:$D$993933,0,0),"")</f>
        <v>万冲镇</v>
      </c>
      <c r="E1649" s="83"/>
      <c r="F1649" s="83"/>
      <c r="G1649" s="101"/>
      <c r="H1649" s="102">
        <f>IFERROR(_xlfn.XLOOKUP($G1649,通讯通路门店!$S$4:$S$993933,通讯通路门店!$R$4:$R$993933,0,0),"")</f>
        <v>0</v>
      </c>
      <c r="I1649" s="83"/>
      <c r="J1649" s="83"/>
      <c r="K1649" s="83"/>
      <c r="L1649" s="83"/>
      <c r="M1649" s="83"/>
      <c r="N1649" s="83"/>
      <c r="O1649" s="83"/>
      <c r="P1649" s="83"/>
      <c r="Q1649" s="83"/>
      <c r="R1649" s="83"/>
      <c r="S1649" s="83"/>
      <c r="T1649" s="83"/>
      <c r="U1649" s="99">
        <f>COUNTIF(通讯通路门店!$S:$S,$G1649)</f>
        <v>0</v>
      </c>
      <c r="V1649" s="99">
        <f>COUNTIFS(通讯通路门店!$S:$S,$G1649,通讯通路门店!$J:$J,"综合卖场")</f>
        <v>0</v>
      </c>
      <c r="W1649" s="99">
        <f>SUMIFS(通讯通路门店!$AJ:$AJ,通讯通路门店!$S:$S,通讯客户沙盘!$G1649)</f>
        <v>0</v>
      </c>
      <c r="X1649" s="99">
        <f t="shared" si="125"/>
        <v>0</v>
      </c>
      <c r="Y1649" s="99">
        <f>COUNTIFS(通讯通路门店!$S:$S,$G1649,通讯通路门店!$J:$J,"荣耀体验店")+COUNTIFS(通讯通路门店!$S:$S,$G1649,通讯通路门店!$J:$J,"荣耀授权专卖店")</f>
        <v>0</v>
      </c>
      <c r="Z1649" s="99">
        <f>COUNTIFS(通讯通路门店!$S:$S,$G1649,通讯通路门店!$J:$J,"VIVO体验店")</f>
        <v>0</v>
      </c>
      <c r="AA1649" s="99">
        <f>COUNTIFS(通讯通路门店!$S:$S,$G1649,通讯通路门店!$J:$J,"OPPO体验店")</f>
        <v>0</v>
      </c>
      <c r="AB1649" s="99">
        <f>COUNTIFS(通讯通路门店!$S:$S,$G1649,通讯通路门店!$J:$J,"华为授权体验店")+COUNTIFS(通讯通路门店!$S:$S,$G1649,通讯通路门店!$J:$J,"华为堡垒店")</f>
        <v>0</v>
      </c>
      <c r="AC1649" s="99">
        <f>COUNTIFS(通讯通路门店!$S:$S,$G1649,通讯通路门店!$J:$J,"小米体验店")</f>
        <v>0</v>
      </c>
      <c r="AD1649" s="99">
        <f>COUNTIFS(通讯通路门店!$S:$S,$G1649,通讯通路门店!$J:$J,"苹果体验店")</f>
        <v>0</v>
      </c>
      <c r="AE1649" s="99">
        <f>COUNTIFS(通讯通路门店!$S:$S,$G1649,通讯通路门店!$J:$J,"其他品牌专卖店")</f>
        <v>0</v>
      </c>
      <c r="AF1649" s="99">
        <f>SUMIFS(通讯通路门店!$BI:$BI,通讯通路门店!$S:$S,$G1649)</f>
        <v>0</v>
      </c>
      <c r="AG1649" s="99">
        <f>SUMIFS(通讯通路门店!$BH:$BH,通讯通路门店!$S:$S,$G1649)</f>
        <v>0</v>
      </c>
      <c r="AH1649" s="99">
        <f t="shared" si="126"/>
        <v>0</v>
      </c>
      <c r="AI1649" s="99">
        <f>SUMIFS(通讯通路门店!$BB:$BB,通讯通路门店!$S:$S,$G1649)</f>
        <v>0</v>
      </c>
      <c r="AJ1649" s="99">
        <f>SUMIFS(通讯通路门店!$BE:$BE,通讯通路门店!$S:$S,$G1649)</f>
        <v>0</v>
      </c>
      <c r="AK1649" s="99">
        <f>SUMIFS(通讯通路门店!$BG:$BG,通讯通路门店!$S:$S,$G1649)</f>
        <v>0</v>
      </c>
      <c r="AL1649" s="99">
        <f>SUMIFS(通讯通路门店!$BC:$BC,通讯通路门店!$S:$S,$G1649)</f>
        <v>0</v>
      </c>
      <c r="AM1649" s="99">
        <f>SUMIFS(通讯通路门店!$BD:$BD,通讯通路门店!$S:$S,$G1649)</f>
        <v>0</v>
      </c>
      <c r="AN1649" s="99">
        <f>SUMIFS(通讯通路门店!$BF:$BF,通讯通路门店!$S:$S,$G1649)</f>
        <v>0</v>
      </c>
      <c r="AO1649" s="99">
        <f t="shared" si="127"/>
        <v>0</v>
      </c>
      <c r="AP1649" s="99">
        <f>SUMIFS(通讯通路门店!$K:$K,通讯通路门店!$S:$S,$G1649)</f>
        <v>0</v>
      </c>
      <c r="AQ1649" s="83"/>
      <c r="AR1649" s="99">
        <f>SUMIFS(通讯通路门店!$T:$T,通讯通路门店!$S:$S,$G1649)</f>
        <v>0</v>
      </c>
      <c r="AS1649" s="99">
        <f>SUMIFS(通讯通路门店!$U:$U,通讯通路门店!$S:$S,$G1649)</f>
        <v>0</v>
      </c>
      <c r="AT1649" s="99">
        <f>SUMIFS(通讯通路门店!$V:$V,通讯通路门店!$S:$S,$G1649)</f>
        <v>0</v>
      </c>
      <c r="AU1649" s="99">
        <f>SUMIFS(通讯通路门店!$W:$W,通讯通路门店!$S:$S,$G1649)</f>
        <v>0</v>
      </c>
      <c r="AV1649" s="99">
        <f>SUMIFS(通讯通路门店!$Z:$Z,通讯通路门店!$S:$S,$G1649)</f>
        <v>0</v>
      </c>
      <c r="AW1649" s="99">
        <f>SUMIFS(通讯通路门店!$AB:$AB,通讯通路门店!$S:$S,$G1649)</f>
        <v>0</v>
      </c>
      <c r="AX1649" s="99">
        <f>SUMIFS(通讯通路门店!$X:$X,通讯通路门店!$S:$S,$G1649)</f>
        <v>0</v>
      </c>
      <c r="AY1649" s="99">
        <f>SUMIFS(通讯通路门店!$Y:$Y,通讯通路门店!$S:$S,$G1649)</f>
        <v>0</v>
      </c>
      <c r="AZ1649" s="99">
        <f>SUMIFS(通讯通路门店!$AA:$AA,通讯通路门店!$S:$S,$G1649)</f>
        <v>0</v>
      </c>
      <c r="BA1649" s="99">
        <f t="shared" si="128"/>
        <v>0</v>
      </c>
      <c r="BB1649" s="99">
        <f t="shared" si="129"/>
        <v>0</v>
      </c>
      <c r="BC1649" s="99">
        <f>SUMIFS(通讯通路门店!$W:$W,通讯通路门店!$S:$S,$G1649,通讯通路门店!$J:$J,"荣耀体验店")+SUMIFS(通讯通路门店!$W:$W,通讯通路门店!$S:$S,$G1649,通讯通路门店!$J:$J,"荣耀授权专卖店")</f>
        <v>0</v>
      </c>
      <c r="BD1649" s="99">
        <f>SUMIFS(通讯通路门店!$Z:$Z,通讯通路门店!$S:$S,$G1649,通讯通路门店!$J:$J,"VIVO体验店")</f>
        <v>0</v>
      </c>
      <c r="BE1649" s="99">
        <f>SUMIFS(通讯通路门店!$AB:$AB,通讯通路门店!$S:$S,$G1649,通讯通路门店!$J:$J,"OPPO体验店")</f>
        <v>0</v>
      </c>
      <c r="BF1649" s="99">
        <f>SUMIFS(通讯通路门店!$X:$X,通讯通路门店!$S:$S,$G1649,通讯通路门店!$J:$J,"华为授权体验店")+SUMIFS(通讯通路门店!$AA:$AA,通讯通路门店!$S:$S,$G1649,通讯通路门店!$J:$J,"华为堡垒店")</f>
        <v>0</v>
      </c>
      <c r="BG1649" s="99">
        <f>SUMIFS(通讯通路门店!$Y:$Y,通讯通路门店!$S:$S,$G1649,通讯通路门店!$J:$J,"小米体验店")</f>
        <v>0</v>
      </c>
      <c r="BH1649" s="99">
        <f>SUMIFS(通讯通路门店!$AA:$AA,通讯通路门店!$S:$S,$G1649,通讯通路门店!$J:$J,"苹果体验店")</f>
        <v>0</v>
      </c>
      <c r="BI1649" s="99">
        <f>SUMIFS(通讯通路门店!$K:$K,通讯通路门店!$S:$S,$G1649,通讯通路门店!$J:$J,"其他品牌专卖店")</f>
        <v>0</v>
      </c>
      <c r="BJ1649" s="99">
        <f>SUMIFS(通讯通路门店!$AC:$AC,通讯通路门店!$S:$S,$G1649)</f>
        <v>0</v>
      </c>
      <c r="BK1649" s="99">
        <f>SUMIFS(通讯通路门店!$AD:$AD,通讯通路门店!$S:$S,$G1649)</f>
        <v>0</v>
      </c>
      <c r="BL1649" s="99">
        <f>SUMIFS(通讯通路门店!$AE:$AE,通讯通路门店!$S:$S,$G1649)</f>
        <v>0</v>
      </c>
      <c r="BM1649" s="99">
        <f>SUMIFS(通讯通路门店!$AF:$AF,通讯通路门店!$S:$S,$G1649)</f>
        <v>0</v>
      </c>
      <c r="BN1649" s="99">
        <f>SUMIFS(通讯通路门店!$AG:$AG,通讯通路门店!$S:$S,$G1649)</f>
        <v>0</v>
      </c>
      <c r="BO1649" s="99">
        <f>SUMIFS(通讯通路门店!$AH:$AH,通讯通路门店!$S:$S,$G1649)</f>
        <v>0</v>
      </c>
      <c r="BP1649" s="99">
        <f>SUMIFS(通讯通路门店!$AI:$AI,通讯通路门店!$S:$S,$G1649)</f>
        <v>0</v>
      </c>
      <c r="BQ1649" s="83"/>
    </row>
    <row r="1650" spans="1:69">
      <c r="A1650" s="99" t="str">
        <f>IFERROR(_xlfn.XLOOKUP($G1650,通讯通路门店!$S$4:$S$993933,通讯通路门店!$A$4:$A$993933,0,0),"")</f>
        <v>海南省</v>
      </c>
      <c r="B1650" s="99" t="str">
        <f>IFERROR(_xlfn.XLOOKUP($G1650,通讯通路门店!$S$4:$S$993933,通讯通路门店!$B$4:$B$993933,0,0),"")</f>
        <v>乐东黎族自治县</v>
      </c>
      <c r="C1650" s="99" t="str">
        <f>IFERROR(_xlfn.XLOOKUP($G1650,通讯通路门店!$S$4:$S$993933,通讯通路门店!$C$4:$C$993933,0,0),"")</f>
        <v>乐东黎族自治县</v>
      </c>
      <c r="D1650" s="99" t="str">
        <f>IFERROR(_xlfn.XLOOKUP($G1650,通讯通路门店!$S$4:$S$993933,通讯通路门店!$D$4:$D$993933,0,0),"")</f>
        <v>万冲镇</v>
      </c>
      <c r="E1650" s="83"/>
      <c r="F1650" s="83"/>
      <c r="G1650" s="101"/>
      <c r="H1650" s="102">
        <f>IFERROR(_xlfn.XLOOKUP($G1650,通讯通路门店!$S$4:$S$993933,通讯通路门店!$R$4:$R$993933,0,0),"")</f>
        <v>0</v>
      </c>
      <c r="I1650" s="83"/>
      <c r="J1650" s="83"/>
      <c r="K1650" s="83"/>
      <c r="L1650" s="83"/>
      <c r="M1650" s="83"/>
      <c r="N1650" s="83"/>
      <c r="O1650" s="83"/>
      <c r="P1650" s="83"/>
      <c r="Q1650" s="83"/>
      <c r="R1650" s="83"/>
      <c r="S1650" s="83"/>
      <c r="T1650" s="83"/>
      <c r="U1650" s="99">
        <f>COUNTIF(通讯通路门店!$S:$S,$G1650)</f>
        <v>0</v>
      </c>
      <c r="V1650" s="99">
        <f>COUNTIFS(通讯通路门店!$S:$S,$G1650,通讯通路门店!$J:$J,"综合卖场")</f>
        <v>0</v>
      </c>
      <c r="W1650" s="99">
        <f>SUMIFS(通讯通路门店!$AJ:$AJ,通讯通路门店!$S:$S,通讯客户沙盘!$G1650)</f>
        <v>0</v>
      </c>
      <c r="X1650" s="99">
        <f t="shared" si="125"/>
        <v>0</v>
      </c>
      <c r="Y1650" s="99">
        <f>COUNTIFS(通讯通路门店!$S:$S,$G1650,通讯通路门店!$J:$J,"荣耀体验店")+COUNTIFS(通讯通路门店!$S:$S,$G1650,通讯通路门店!$J:$J,"荣耀授权专卖店")</f>
        <v>0</v>
      </c>
      <c r="Z1650" s="99">
        <f>COUNTIFS(通讯通路门店!$S:$S,$G1650,通讯通路门店!$J:$J,"VIVO体验店")</f>
        <v>0</v>
      </c>
      <c r="AA1650" s="99">
        <f>COUNTIFS(通讯通路门店!$S:$S,$G1650,通讯通路门店!$J:$J,"OPPO体验店")</f>
        <v>0</v>
      </c>
      <c r="AB1650" s="99">
        <f>COUNTIFS(通讯通路门店!$S:$S,$G1650,通讯通路门店!$J:$J,"华为授权体验店")+COUNTIFS(通讯通路门店!$S:$S,$G1650,通讯通路门店!$J:$J,"华为堡垒店")</f>
        <v>0</v>
      </c>
      <c r="AC1650" s="99">
        <f>COUNTIFS(通讯通路门店!$S:$S,$G1650,通讯通路门店!$J:$J,"小米体验店")</f>
        <v>0</v>
      </c>
      <c r="AD1650" s="99">
        <f>COUNTIFS(通讯通路门店!$S:$S,$G1650,通讯通路门店!$J:$J,"苹果体验店")</f>
        <v>0</v>
      </c>
      <c r="AE1650" s="99">
        <f>COUNTIFS(通讯通路门店!$S:$S,$G1650,通讯通路门店!$J:$J,"其他品牌专卖店")</f>
        <v>0</v>
      </c>
      <c r="AF1650" s="99">
        <f>SUMIFS(通讯通路门店!$BI:$BI,通讯通路门店!$S:$S,$G1650)</f>
        <v>0</v>
      </c>
      <c r="AG1650" s="99">
        <f>SUMIFS(通讯通路门店!$BH:$BH,通讯通路门店!$S:$S,$G1650)</f>
        <v>0</v>
      </c>
      <c r="AH1650" s="99">
        <f t="shared" si="126"/>
        <v>0</v>
      </c>
      <c r="AI1650" s="99">
        <f>SUMIFS(通讯通路门店!$BB:$BB,通讯通路门店!$S:$S,$G1650)</f>
        <v>0</v>
      </c>
      <c r="AJ1650" s="99">
        <f>SUMIFS(通讯通路门店!$BE:$BE,通讯通路门店!$S:$S,$G1650)</f>
        <v>0</v>
      </c>
      <c r="AK1650" s="99">
        <f>SUMIFS(通讯通路门店!$BG:$BG,通讯通路门店!$S:$S,$G1650)</f>
        <v>0</v>
      </c>
      <c r="AL1650" s="99">
        <f>SUMIFS(通讯通路门店!$BC:$BC,通讯通路门店!$S:$S,$G1650)</f>
        <v>0</v>
      </c>
      <c r="AM1650" s="99">
        <f>SUMIFS(通讯通路门店!$BD:$BD,通讯通路门店!$S:$S,$G1650)</f>
        <v>0</v>
      </c>
      <c r="AN1650" s="99">
        <f>SUMIFS(通讯通路门店!$BF:$BF,通讯通路门店!$S:$S,$G1650)</f>
        <v>0</v>
      </c>
      <c r="AO1650" s="99">
        <f t="shared" si="127"/>
        <v>0</v>
      </c>
      <c r="AP1650" s="99">
        <f>SUMIFS(通讯通路门店!$K:$K,通讯通路门店!$S:$S,$G1650)</f>
        <v>0</v>
      </c>
      <c r="AQ1650" s="83"/>
      <c r="AR1650" s="99">
        <f>SUMIFS(通讯通路门店!$T:$T,通讯通路门店!$S:$S,$G1650)</f>
        <v>0</v>
      </c>
      <c r="AS1650" s="99">
        <f>SUMIFS(通讯通路门店!$U:$U,通讯通路门店!$S:$S,$G1650)</f>
        <v>0</v>
      </c>
      <c r="AT1650" s="99">
        <f>SUMIFS(通讯通路门店!$V:$V,通讯通路门店!$S:$S,$G1650)</f>
        <v>0</v>
      </c>
      <c r="AU1650" s="99">
        <f>SUMIFS(通讯通路门店!$W:$W,通讯通路门店!$S:$S,$G1650)</f>
        <v>0</v>
      </c>
      <c r="AV1650" s="99">
        <f>SUMIFS(通讯通路门店!$Z:$Z,通讯通路门店!$S:$S,$G1650)</f>
        <v>0</v>
      </c>
      <c r="AW1650" s="99">
        <f>SUMIFS(通讯通路门店!$AB:$AB,通讯通路门店!$S:$S,$G1650)</f>
        <v>0</v>
      </c>
      <c r="AX1650" s="99">
        <f>SUMIFS(通讯通路门店!$X:$X,通讯通路门店!$S:$S,$G1650)</f>
        <v>0</v>
      </c>
      <c r="AY1650" s="99">
        <f>SUMIFS(通讯通路门店!$Y:$Y,通讯通路门店!$S:$S,$G1650)</f>
        <v>0</v>
      </c>
      <c r="AZ1650" s="99">
        <f>SUMIFS(通讯通路门店!$AA:$AA,通讯通路门店!$S:$S,$G1650)</f>
        <v>0</v>
      </c>
      <c r="BA1650" s="99">
        <f t="shared" si="128"/>
        <v>0</v>
      </c>
      <c r="BB1650" s="99">
        <f t="shared" si="129"/>
        <v>0</v>
      </c>
      <c r="BC1650" s="99">
        <f>SUMIFS(通讯通路门店!$W:$W,通讯通路门店!$S:$S,$G1650,通讯通路门店!$J:$J,"荣耀体验店")+SUMIFS(通讯通路门店!$W:$W,通讯通路门店!$S:$S,$G1650,通讯通路门店!$J:$J,"荣耀授权专卖店")</f>
        <v>0</v>
      </c>
      <c r="BD1650" s="99">
        <f>SUMIFS(通讯通路门店!$Z:$Z,通讯通路门店!$S:$S,$G1650,通讯通路门店!$J:$J,"VIVO体验店")</f>
        <v>0</v>
      </c>
      <c r="BE1650" s="99">
        <f>SUMIFS(通讯通路门店!$AB:$AB,通讯通路门店!$S:$S,$G1650,通讯通路门店!$J:$J,"OPPO体验店")</f>
        <v>0</v>
      </c>
      <c r="BF1650" s="99">
        <f>SUMIFS(通讯通路门店!$X:$X,通讯通路门店!$S:$S,$G1650,通讯通路门店!$J:$J,"华为授权体验店")+SUMIFS(通讯通路门店!$AA:$AA,通讯通路门店!$S:$S,$G1650,通讯通路门店!$J:$J,"华为堡垒店")</f>
        <v>0</v>
      </c>
      <c r="BG1650" s="99">
        <f>SUMIFS(通讯通路门店!$Y:$Y,通讯通路门店!$S:$S,$G1650,通讯通路门店!$J:$J,"小米体验店")</f>
        <v>0</v>
      </c>
      <c r="BH1650" s="99">
        <f>SUMIFS(通讯通路门店!$AA:$AA,通讯通路门店!$S:$S,$G1650,通讯通路门店!$J:$J,"苹果体验店")</f>
        <v>0</v>
      </c>
      <c r="BI1650" s="99">
        <f>SUMIFS(通讯通路门店!$K:$K,通讯通路门店!$S:$S,$G1650,通讯通路门店!$J:$J,"其他品牌专卖店")</f>
        <v>0</v>
      </c>
      <c r="BJ1650" s="99">
        <f>SUMIFS(通讯通路门店!$AC:$AC,通讯通路门店!$S:$S,$G1650)</f>
        <v>0</v>
      </c>
      <c r="BK1650" s="99">
        <f>SUMIFS(通讯通路门店!$AD:$AD,通讯通路门店!$S:$S,$G1650)</f>
        <v>0</v>
      </c>
      <c r="BL1650" s="99">
        <f>SUMIFS(通讯通路门店!$AE:$AE,通讯通路门店!$S:$S,$G1650)</f>
        <v>0</v>
      </c>
      <c r="BM1650" s="99">
        <f>SUMIFS(通讯通路门店!$AF:$AF,通讯通路门店!$S:$S,$G1650)</f>
        <v>0</v>
      </c>
      <c r="BN1650" s="99">
        <f>SUMIFS(通讯通路门店!$AG:$AG,通讯通路门店!$S:$S,$G1650)</f>
        <v>0</v>
      </c>
      <c r="BO1650" s="99">
        <f>SUMIFS(通讯通路门店!$AH:$AH,通讯通路门店!$S:$S,$G1650)</f>
        <v>0</v>
      </c>
      <c r="BP1650" s="99">
        <f>SUMIFS(通讯通路门店!$AI:$AI,通讯通路门店!$S:$S,$G1650)</f>
        <v>0</v>
      </c>
      <c r="BQ1650" s="83"/>
    </row>
    <row r="1651" spans="1:69">
      <c r="A1651" s="99" t="str">
        <f>IFERROR(_xlfn.XLOOKUP($G1651,通讯通路门店!$S$4:$S$993933,通讯通路门店!$A$4:$A$993933,0,0),"")</f>
        <v>海南省</v>
      </c>
      <c r="B1651" s="99" t="str">
        <f>IFERROR(_xlfn.XLOOKUP($G1651,通讯通路门店!$S$4:$S$993933,通讯通路门店!$B$4:$B$993933,0,0),"")</f>
        <v>乐东黎族自治县</v>
      </c>
      <c r="C1651" s="99" t="str">
        <f>IFERROR(_xlfn.XLOOKUP($G1651,通讯通路门店!$S$4:$S$993933,通讯通路门店!$C$4:$C$993933,0,0),"")</f>
        <v>乐东黎族自治县</v>
      </c>
      <c r="D1651" s="99" t="str">
        <f>IFERROR(_xlfn.XLOOKUP($G1651,通讯通路门店!$S$4:$S$993933,通讯通路门店!$D$4:$D$993933,0,0),"")</f>
        <v>万冲镇</v>
      </c>
      <c r="E1651" s="83"/>
      <c r="F1651" s="83"/>
      <c r="G1651" s="101"/>
      <c r="H1651" s="102">
        <f>IFERROR(_xlfn.XLOOKUP($G1651,通讯通路门店!$S$4:$S$993933,通讯通路门店!$R$4:$R$993933,0,0),"")</f>
        <v>0</v>
      </c>
      <c r="I1651" s="83"/>
      <c r="J1651" s="83"/>
      <c r="K1651" s="83"/>
      <c r="L1651" s="83"/>
      <c r="M1651" s="83"/>
      <c r="N1651" s="83"/>
      <c r="O1651" s="83"/>
      <c r="P1651" s="83"/>
      <c r="Q1651" s="83"/>
      <c r="R1651" s="83"/>
      <c r="S1651" s="83"/>
      <c r="T1651" s="83"/>
      <c r="U1651" s="99">
        <f>COUNTIF(通讯通路门店!$S:$S,$G1651)</f>
        <v>0</v>
      </c>
      <c r="V1651" s="99">
        <f>COUNTIFS(通讯通路门店!$S:$S,$G1651,通讯通路门店!$J:$J,"综合卖场")</f>
        <v>0</v>
      </c>
      <c r="W1651" s="99">
        <f>SUMIFS(通讯通路门店!$AJ:$AJ,通讯通路门店!$S:$S,通讯客户沙盘!$G1651)</f>
        <v>0</v>
      </c>
      <c r="X1651" s="99">
        <f t="shared" si="125"/>
        <v>0</v>
      </c>
      <c r="Y1651" s="99">
        <f>COUNTIFS(通讯通路门店!$S:$S,$G1651,通讯通路门店!$J:$J,"荣耀体验店")+COUNTIFS(通讯通路门店!$S:$S,$G1651,通讯通路门店!$J:$J,"荣耀授权专卖店")</f>
        <v>0</v>
      </c>
      <c r="Z1651" s="99">
        <f>COUNTIFS(通讯通路门店!$S:$S,$G1651,通讯通路门店!$J:$J,"VIVO体验店")</f>
        <v>0</v>
      </c>
      <c r="AA1651" s="99">
        <f>COUNTIFS(通讯通路门店!$S:$S,$G1651,通讯通路门店!$J:$J,"OPPO体验店")</f>
        <v>0</v>
      </c>
      <c r="AB1651" s="99">
        <f>COUNTIFS(通讯通路门店!$S:$S,$G1651,通讯通路门店!$J:$J,"华为授权体验店")+COUNTIFS(通讯通路门店!$S:$S,$G1651,通讯通路门店!$J:$J,"华为堡垒店")</f>
        <v>0</v>
      </c>
      <c r="AC1651" s="99">
        <f>COUNTIFS(通讯通路门店!$S:$S,$G1651,通讯通路门店!$J:$J,"小米体验店")</f>
        <v>0</v>
      </c>
      <c r="AD1651" s="99">
        <f>COUNTIFS(通讯通路门店!$S:$S,$G1651,通讯通路门店!$J:$J,"苹果体验店")</f>
        <v>0</v>
      </c>
      <c r="AE1651" s="99">
        <f>COUNTIFS(通讯通路门店!$S:$S,$G1651,通讯通路门店!$J:$J,"其他品牌专卖店")</f>
        <v>0</v>
      </c>
      <c r="AF1651" s="99">
        <f>SUMIFS(通讯通路门店!$BI:$BI,通讯通路门店!$S:$S,$G1651)</f>
        <v>0</v>
      </c>
      <c r="AG1651" s="99">
        <f>SUMIFS(通讯通路门店!$BH:$BH,通讯通路门店!$S:$S,$G1651)</f>
        <v>0</v>
      </c>
      <c r="AH1651" s="99">
        <f t="shared" si="126"/>
        <v>0</v>
      </c>
      <c r="AI1651" s="99">
        <f>SUMIFS(通讯通路门店!$BB:$BB,通讯通路门店!$S:$S,$G1651)</f>
        <v>0</v>
      </c>
      <c r="AJ1651" s="99">
        <f>SUMIFS(通讯通路门店!$BE:$BE,通讯通路门店!$S:$S,$G1651)</f>
        <v>0</v>
      </c>
      <c r="AK1651" s="99">
        <f>SUMIFS(通讯通路门店!$BG:$BG,通讯通路门店!$S:$S,$G1651)</f>
        <v>0</v>
      </c>
      <c r="AL1651" s="99">
        <f>SUMIFS(通讯通路门店!$BC:$BC,通讯通路门店!$S:$S,$G1651)</f>
        <v>0</v>
      </c>
      <c r="AM1651" s="99">
        <f>SUMIFS(通讯通路门店!$BD:$BD,通讯通路门店!$S:$S,$G1651)</f>
        <v>0</v>
      </c>
      <c r="AN1651" s="99">
        <f>SUMIFS(通讯通路门店!$BF:$BF,通讯通路门店!$S:$S,$G1651)</f>
        <v>0</v>
      </c>
      <c r="AO1651" s="99">
        <f t="shared" si="127"/>
        <v>0</v>
      </c>
      <c r="AP1651" s="99">
        <f>SUMIFS(通讯通路门店!$K:$K,通讯通路门店!$S:$S,$G1651)</f>
        <v>0</v>
      </c>
      <c r="AQ1651" s="83"/>
      <c r="AR1651" s="99">
        <f>SUMIFS(通讯通路门店!$T:$T,通讯通路门店!$S:$S,$G1651)</f>
        <v>0</v>
      </c>
      <c r="AS1651" s="99">
        <f>SUMIFS(通讯通路门店!$U:$U,通讯通路门店!$S:$S,$G1651)</f>
        <v>0</v>
      </c>
      <c r="AT1651" s="99">
        <f>SUMIFS(通讯通路门店!$V:$V,通讯通路门店!$S:$S,$G1651)</f>
        <v>0</v>
      </c>
      <c r="AU1651" s="99">
        <f>SUMIFS(通讯通路门店!$W:$W,通讯通路门店!$S:$S,$G1651)</f>
        <v>0</v>
      </c>
      <c r="AV1651" s="99">
        <f>SUMIFS(通讯通路门店!$Z:$Z,通讯通路门店!$S:$S,$G1651)</f>
        <v>0</v>
      </c>
      <c r="AW1651" s="99">
        <f>SUMIFS(通讯通路门店!$AB:$AB,通讯通路门店!$S:$S,$G1651)</f>
        <v>0</v>
      </c>
      <c r="AX1651" s="99">
        <f>SUMIFS(通讯通路门店!$X:$X,通讯通路门店!$S:$S,$G1651)</f>
        <v>0</v>
      </c>
      <c r="AY1651" s="99">
        <f>SUMIFS(通讯通路门店!$Y:$Y,通讯通路门店!$S:$S,$G1651)</f>
        <v>0</v>
      </c>
      <c r="AZ1651" s="99">
        <f>SUMIFS(通讯通路门店!$AA:$AA,通讯通路门店!$S:$S,$G1651)</f>
        <v>0</v>
      </c>
      <c r="BA1651" s="99">
        <f t="shared" si="128"/>
        <v>0</v>
      </c>
      <c r="BB1651" s="99">
        <f t="shared" si="129"/>
        <v>0</v>
      </c>
      <c r="BC1651" s="99">
        <f>SUMIFS(通讯通路门店!$W:$W,通讯通路门店!$S:$S,$G1651,通讯通路门店!$J:$J,"荣耀体验店")+SUMIFS(通讯通路门店!$W:$W,通讯通路门店!$S:$S,$G1651,通讯通路门店!$J:$J,"荣耀授权专卖店")</f>
        <v>0</v>
      </c>
      <c r="BD1651" s="99">
        <f>SUMIFS(通讯通路门店!$Z:$Z,通讯通路门店!$S:$S,$G1651,通讯通路门店!$J:$J,"VIVO体验店")</f>
        <v>0</v>
      </c>
      <c r="BE1651" s="99">
        <f>SUMIFS(通讯通路门店!$AB:$AB,通讯通路门店!$S:$S,$G1651,通讯通路门店!$J:$J,"OPPO体验店")</f>
        <v>0</v>
      </c>
      <c r="BF1651" s="99">
        <f>SUMIFS(通讯通路门店!$X:$X,通讯通路门店!$S:$S,$G1651,通讯通路门店!$J:$J,"华为授权体验店")+SUMIFS(通讯通路门店!$AA:$AA,通讯通路门店!$S:$S,$G1651,通讯通路门店!$J:$J,"华为堡垒店")</f>
        <v>0</v>
      </c>
      <c r="BG1651" s="99">
        <f>SUMIFS(通讯通路门店!$Y:$Y,通讯通路门店!$S:$S,$G1651,通讯通路门店!$J:$J,"小米体验店")</f>
        <v>0</v>
      </c>
      <c r="BH1651" s="99">
        <f>SUMIFS(通讯通路门店!$AA:$AA,通讯通路门店!$S:$S,$G1651,通讯通路门店!$J:$J,"苹果体验店")</f>
        <v>0</v>
      </c>
      <c r="BI1651" s="99">
        <f>SUMIFS(通讯通路门店!$K:$K,通讯通路门店!$S:$S,$G1651,通讯通路门店!$J:$J,"其他品牌专卖店")</f>
        <v>0</v>
      </c>
      <c r="BJ1651" s="99">
        <f>SUMIFS(通讯通路门店!$AC:$AC,通讯通路门店!$S:$S,$G1651)</f>
        <v>0</v>
      </c>
      <c r="BK1651" s="99">
        <f>SUMIFS(通讯通路门店!$AD:$AD,通讯通路门店!$S:$S,$G1651)</f>
        <v>0</v>
      </c>
      <c r="BL1651" s="99">
        <f>SUMIFS(通讯通路门店!$AE:$AE,通讯通路门店!$S:$S,$G1651)</f>
        <v>0</v>
      </c>
      <c r="BM1651" s="99">
        <f>SUMIFS(通讯通路门店!$AF:$AF,通讯通路门店!$S:$S,$G1651)</f>
        <v>0</v>
      </c>
      <c r="BN1651" s="99">
        <f>SUMIFS(通讯通路门店!$AG:$AG,通讯通路门店!$S:$S,$G1651)</f>
        <v>0</v>
      </c>
      <c r="BO1651" s="99">
        <f>SUMIFS(通讯通路门店!$AH:$AH,通讯通路门店!$S:$S,$G1651)</f>
        <v>0</v>
      </c>
      <c r="BP1651" s="99">
        <f>SUMIFS(通讯通路门店!$AI:$AI,通讯通路门店!$S:$S,$G1651)</f>
        <v>0</v>
      </c>
      <c r="BQ1651" s="83"/>
    </row>
    <row r="1652" spans="1:69">
      <c r="A1652" s="99" t="str">
        <f>IFERROR(_xlfn.XLOOKUP($G1652,通讯通路门店!$S$4:$S$993933,通讯通路门店!$A$4:$A$993933,0,0),"")</f>
        <v>海南省</v>
      </c>
      <c r="B1652" s="99" t="str">
        <f>IFERROR(_xlfn.XLOOKUP($G1652,通讯通路门店!$S$4:$S$993933,通讯通路门店!$B$4:$B$993933,0,0),"")</f>
        <v>乐东黎族自治县</v>
      </c>
      <c r="C1652" s="99" t="str">
        <f>IFERROR(_xlfn.XLOOKUP($G1652,通讯通路门店!$S$4:$S$993933,通讯通路门店!$C$4:$C$993933,0,0),"")</f>
        <v>乐东黎族自治县</v>
      </c>
      <c r="D1652" s="99" t="str">
        <f>IFERROR(_xlfn.XLOOKUP($G1652,通讯通路门店!$S$4:$S$993933,通讯通路门店!$D$4:$D$993933,0,0),"")</f>
        <v>万冲镇</v>
      </c>
      <c r="E1652" s="83"/>
      <c r="F1652" s="83"/>
      <c r="G1652" s="101"/>
      <c r="H1652" s="102">
        <f>IFERROR(_xlfn.XLOOKUP($G1652,通讯通路门店!$S$4:$S$993933,通讯通路门店!$R$4:$R$993933,0,0),"")</f>
        <v>0</v>
      </c>
      <c r="I1652" s="83"/>
      <c r="J1652" s="83"/>
      <c r="K1652" s="83"/>
      <c r="L1652" s="83"/>
      <c r="M1652" s="83"/>
      <c r="N1652" s="83"/>
      <c r="O1652" s="83"/>
      <c r="P1652" s="83"/>
      <c r="Q1652" s="83"/>
      <c r="R1652" s="83"/>
      <c r="S1652" s="83"/>
      <c r="T1652" s="83"/>
      <c r="U1652" s="99">
        <f>COUNTIF(通讯通路门店!$S:$S,$G1652)</f>
        <v>0</v>
      </c>
      <c r="V1652" s="99">
        <f>COUNTIFS(通讯通路门店!$S:$S,$G1652,通讯通路门店!$J:$J,"综合卖场")</f>
        <v>0</v>
      </c>
      <c r="W1652" s="99">
        <f>SUMIFS(通讯通路门店!$AJ:$AJ,通讯通路门店!$S:$S,通讯客户沙盘!$G1652)</f>
        <v>0</v>
      </c>
      <c r="X1652" s="99">
        <f t="shared" si="125"/>
        <v>0</v>
      </c>
      <c r="Y1652" s="99">
        <f>COUNTIFS(通讯通路门店!$S:$S,$G1652,通讯通路门店!$J:$J,"荣耀体验店")+COUNTIFS(通讯通路门店!$S:$S,$G1652,通讯通路门店!$J:$J,"荣耀授权专卖店")</f>
        <v>0</v>
      </c>
      <c r="Z1652" s="99">
        <f>COUNTIFS(通讯通路门店!$S:$S,$G1652,通讯通路门店!$J:$J,"VIVO体验店")</f>
        <v>0</v>
      </c>
      <c r="AA1652" s="99">
        <f>COUNTIFS(通讯通路门店!$S:$S,$G1652,通讯通路门店!$J:$J,"OPPO体验店")</f>
        <v>0</v>
      </c>
      <c r="AB1652" s="99">
        <f>COUNTIFS(通讯通路门店!$S:$S,$G1652,通讯通路门店!$J:$J,"华为授权体验店")+COUNTIFS(通讯通路门店!$S:$S,$G1652,通讯通路门店!$J:$J,"华为堡垒店")</f>
        <v>0</v>
      </c>
      <c r="AC1652" s="99">
        <f>COUNTIFS(通讯通路门店!$S:$S,$G1652,通讯通路门店!$J:$J,"小米体验店")</f>
        <v>0</v>
      </c>
      <c r="AD1652" s="99">
        <f>COUNTIFS(通讯通路门店!$S:$S,$G1652,通讯通路门店!$J:$J,"苹果体验店")</f>
        <v>0</v>
      </c>
      <c r="AE1652" s="99">
        <f>COUNTIFS(通讯通路门店!$S:$S,$G1652,通讯通路门店!$J:$J,"其他品牌专卖店")</f>
        <v>0</v>
      </c>
      <c r="AF1652" s="99">
        <f>SUMIFS(通讯通路门店!$BI:$BI,通讯通路门店!$S:$S,$G1652)</f>
        <v>0</v>
      </c>
      <c r="AG1652" s="99">
        <f>SUMIFS(通讯通路门店!$BH:$BH,通讯通路门店!$S:$S,$G1652)</f>
        <v>0</v>
      </c>
      <c r="AH1652" s="99">
        <f t="shared" si="126"/>
        <v>0</v>
      </c>
      <c r="AI1652" s="99">
        <f>SUMIFS(通讯通路门店!$BB:$BB,通讯通路门店!$S:$S,$G1652)</f>
        <v>0</v>
      </c>
      <c r="AJ1652" s="99">
        <f>SUMIFS(通讯通路门店!$BE:$BE,通讯通路门店!$S:$S,$G1652)</f>
        <v>0</v>
      </c>
      <c r="AK1652" s="99">
        <f>SUMIFS(通讯通路门店!$BG:$BG,通讯通路门店!$S:$S,$G1652)</f>
        <v>0</v>
      </c>
      <c r="AL1652" s="99">
        <f>SUMIFS(通讯通路门店!$BC:$BC,通讯通路门店!$S:$S,$G1652)</f>
        <v>0</v>
      </c>
      <c r="AM1652" s="99">
        <f>SUMIFS(通讯通路门店!$BD:$BD,通讯通路门店!$S:$S,$G1652)</f>
        <v>0</v>
      </c>
      <c r="AN1652" s="99">
        <f>SUMIFS(通讯通路门店!$BF:$BF,通讯通路门店!$S:$S,$G1652)</f>
        <v>0</v>
      </c>
      <c r="AO1652" s="99">
        <f t="shared" si="127"/>
        <v>0</v>
      </c>
      <c r="AP1652" s="99">
        <f>SUMIFS(通讯通路门店!$K:$K,通讯通路门店!$S:$S,$G1652)</f>
        <v>0</v>
      </c>
      <c r="AQ1652" s="83"/>
      <c r="AR1652" s="99">
        <f>SUMIFS(通讯通路门店!$T:$T,通讯通路门店!$S:$S,$G1652)</f>
        <v>0</v>
      </c>
      <c r="AS1652" s="99">
        <f>SUMIFS(通讯通路门店!$U:$U,通讯通路门店!$S:$S,$G1652)</f>
        <v>0</v>
      </c>
      <c r="AT1652" s="99">
        <f>SUMIFS(通讯通路门店!$V:$V,通讯通路门店!$S:$S,$G1652)</f>
        <v>0</v>
      </c>
      <c r="AU1652" s="99">
        <f>SUMIFS(通讯通路门店!$W:$W,通讯通路门店!$S:$S,$G1652)</f>
        <v>0</v>
      </c>
      <c r="AV1652" s="99">
        <f>SUMIFS(通讯通路门店!$Z:$Z,通讯通路门店!$S:$S,$G1652)</f>
        <v>0</v>
      </c>
      <c r="AW1652" s="99">
        <f>SUMIFS(通讯通路门店!$AB:$AB,通讯通路门店!$S:$S,$G1652)</f>
        <v>0</v>
      </c>
      <c r="AX1652" s="99">
        <f>SUMIFS(通讯通路门店!$X:$X,通讯通路门店!$S:$S,$G1652)</f>
        <v>0</v>
      </c>
      <c r="AY1652" s="99">
        <f>SUMIFS(通讯通路门店!$Y:$Y,通讯通路门店!$S:$S,$G1652)</f>
        <v>0</v>
      </c>
      <c r="AZ1652" s="99">
        <f>SUMIFS(通讯通路门店!$AA:$AA,通讯通路门店!$S:$S,$G1652)</f>
        <v>0</v>
      </c>
      <c r="BA1652" s="99">
        <f t="shared" si="128"/>
        <v>0</v>
      </c>
      <c r="BB1652" s="99">
        <f t="shared" si="129"/>
        <v>0</v>
      </c>
      <c r="BC1652" s="99">
        <f>SUMIFS(通讯通路门店!$W:$W,通讯通路门店!$S:$S,$G1652,通讯通路门店!$J:$J,"荣耀体验店")+SUMIFS(通讯通路门店!$W:$W,通讯通路门店!$S:$S,$G1652,通讯通路门店!$J:$J,"荣耀授权专卖店")</f>
        <v>0</v>
      </c>
      <c r="BD1652" s="99">
        <f>SUMIFS(通讯通路门店!$Z:$Z,通讯通路门店!$S:$S,$G1652,通讯通路门店!$J:$J,"VIVO体验店")</f>
        <v>0</v>
      </c>
      <c r="BE1652" s="99">
        <f>SUMIFS(通讯通路门店!$AB:$AB,通讯通路门店!$S:$S,$G1652,通讯通路门店!$J:$J,"OPPO体验店")</f>
        <v>0</v>
      </c>
      <c r="BF1652" s="99">
        <f>SUMIFS(通讯通路门店!$X:$X,通讯通路门店!$S:$S,$G1652,通讯通路门店!$J:$J,"华为授权体验店")+SUMIFS(通讯通路门店!$AA:$AA,通讯通路门店!$S:$S,$G1652,通讯通路门店!$J:$J,"华为堡垒店")</f>
        <v>0</v>
      </c>
      <c r="BG1652" s="99">
        <f>SUMIFS(通讯通路门店!$Y:$Y,通讯通路门店!$S:$S,$G1652,通讯通路门店!$J:$J,"小米体验店")</f>
        <v>0</v>
      </c>
      <c r="BH1652" s="99">
        <f>SUMIFS(通讯通路门店!$AA:$AA,通讯通路门店!$S:$S,$G1652,通讯通路门店!$J:$J,"苹果体验店")</f>
        <v>0</v>
      </c>
      <c r="BI1652" s="99">
        <f>SUMIFS(通讯通路门店!$K:$K,通讯通路门店!$S:$S,$G1652,通讯通路门店!$J:$J,"其他品牌专卖店")</f>
        <v>0</v>
      </c>
      <c r="BJ1652" s="99">
        <f>SUMIFS(通讯通路门店!$AC:$AC,通讯通路门店!$S:$S,$G1652)</f>
        <v>0</v>
      </c>
      <c r="BK1652" s="99">
        <f>SUMIFS(通讯通路门店!$AD:$AD,通讯通路门店!$S:$S,$G1652)</f>
        <v>0</v>
      </c>
      <c r="BL1652" s="99">
        <f>SUMIFS(通讯通路门店!$AE:$AE,通讯通路门店!$S:$S,$G1652)</f>
        <v>0</v>
      </c>
      <c r="BM1652" s="99">
        <f>SUMIFS(通讯通路门店!$AF:$AF,通讯通路门店!$S:$S,$G1652)</f>
        <v>0</v>
      </c>
      <c r="BN1652" s="99">
        <f>SUMIFS(通讯通路门店!$AG:$AG,通讯通路门店!$S:$S,$G1652)</f>
        <v>0</v>
      </c>
      <c r="BO1652" s="99">
        <f>SUMIFS(通讯通路门店!$AH:$AH,通讯通路门店!$S:$S,$G1652)</f>
        <v>0</v>
      </c>
      <c r="BP1652" s="99">
        <f>SUMIFS(通讯通路门店!$AI:$AI,通讯通路门店!$S:$S,$G1652)</f>
        <v>0</v>
      </c>
      <c r="BQ1652" s="83"/>
    </row>
    <row r="1653" spans="1:69">
      <c r="A1653" s="99" t="str">
        <f>IFERROR(_xlfn.XLOOKUP($G1653,通讯通路门店!$S$4:$S$993933,通讯通路门店!$A$4:$A$993933,0,0),"")</f>
        <v>海南省</v>
      </c>
      <c r="B1653" s="99" t="str">
        <f>IFERROR(_xlfn.XLOOKUP($G1653,通讯通路门店!$S$4:$S$993933,通讯通路门店!$B$4:$B$993933,0,0),"")</f>
        <v>乐东黎族自治县</v>
      </c>
      <c r="C1653" s="99" t="str">
        <f>IFERROR(_xlfn.XLOOKUP($G1653,通讯通路门店!$S$4:$S$993933,通讯通路门店!$C$4:$C$993933,0,0),"")</f>
        <v>乐东黎族自治县</v>
      </c>
      <c r="D1653" s="99" t="str">
        <f>IFERROR(_xlfn.XLOOKUP($G1653,通讯通路门店!$S$4:$S$993933,通讯通路门店!$D$4:$D$993933,0,0),"")</f>
        <v>万冲镇</v>
      </c>
      <c r="E1653" s="83"/>
      <c r="F1653" s="83"/>
      <c r="G1653" s="101"/>
      <c r="H1653" s="102">
        <f>IFERROR(_xlfn.XLOOKUP($G1653,通讯通路门店!$S$4:$S$993933,通讯通路门店!$R$4:$R$993933,0,0),"")</f>
        <v>0</v>
      </c>
      <c r="I1653" s="83"/>
      <c r="J1653" s="83"/>
      <c r="K1653" s="83"/>
      <c r="L1653" s="83"/>
      <c r="M1653" s="83"/>
      <c r="N1653" s="83"/>
      <c r="O1653" s="83"/>
      <c r="P1653" s="83"/>
      <c r="Q1653" s="83"/>
      <c r="R1653" s="83"/>
      <c r="S1653" s="83"/>
      <c r="T1653" s="83"/>
      <c r="U1653" s="99">
        <f>COUNTIF(通讯通路门店!$S:$S,$G1653)</f>
        <v>0</v>
      </c>
      <c r="V1653" s="99">
        <f>COUNTIFS(通讯通路门店!$S:$S,$G1653,通讯通路门店!$J:$J,"综合卖场")</f>
        <v>0</v>
      </c>
      <c r="W1653" s="99">
        <f>SUMIFS(通讯通路门店!$AJ:$AJ,通讯通路门店!$S:$S,通讯客户沙盘!$G1653)</f>
        <v>0</v>
      </c>
      <c r="X1653" s="99">
        <f t="shared" si="125"/>
        <v>0</v>
      </c>
      <c r="Y1653" s="99">
        <f>COUNTIFS(通讯通路门店!$S:$S,$G1653,通讯通路门店!$J:$J,"荣耀体验店")+COUNTIFS(通讯通路门店!$S:$S,$G1653,通讯通路门店!$J:$J,"荣耀授权专卖店")</f>
        <v>0</v>
      </c>
      <c r="Z1653" s="99">
        <f>COUNTIFS(通讯通路门店!$S:$S,$G1653,通讯通路门店!$J:$J,"VIVO体验店")</f>
        <v>0</v>
      </c>
      <c r="AA1653" s="99">
        <f>COUNTIFS(通讯通路门店!$S:$S,$G1653,通讯通路门店!$J:$J,"OPPO体验店")</f>
        <v>0</v>
      </c>
      <c r="AB1653" s="99">
        <f>COUNTIFS(通讯通路门店!$S:$S,$G1653,通讯通路门店!$J:$J,"华为授权体验店")+COUNTIFS(通讯通路门店!$S:$S,$G1653,通讯通路门店!$J:$J,"华为堡垒店")</f>
        <v>0</v>
      </c>
      <c r="AC1653" s="99">
        <f>COUNTIFS(通讯通路门店!$S:$S,$G1653,通讯通路门店!$J:$J,"小米体验店")</f>
        <v>0</v>
      </c>
      <c r="AD1653" s="99">
        <f>COUNTIFS(通讯通路门店!$S:$S,$G1653,通讯通路门店!$J:$J,"苹果体验店")</f>
        <v>0</v>
      </c>
      <c r="AE1653" s="99">
        <f>COUNTIFS(通讯通路门店!$S:$S,$G1653,通讯通路门店!$J:$J,"其他品牌专卖店")</f>
        <v>0</v>
      </c>
      <c r="AF1653" s="99">
        <f>SUMIFS(通讯通路门店!$BI:$BI,通讯通路门店!$S:$S,$G1653)</f>
        <v>0</v>
      </c>
      <c r="AG1653" s="99">
        <f>SUMIFS(通讯通路门店!$BH:$BH,通讯通路门店!$S:$S,$G1653)</f>
        <v>0</v>
      </c>
      <c r="AH1653" s="99">
        <f t="shared" si="126"/>
        <v>0</v>
      </c>
      <c r="AI1653" s="99">
        <f>SUMIFS(通讯通路门店!$BB:$BB,通讯通路门店!$S:$S,$G1653)</f>
        <v>0</v>
      </c>
      <c r="AJ1653" s="99">
        <f>SUMIFS(通讯通路门店!$BE:$BE,通讯通路门店!$S:$S,$G1653)</f>
        <v>0</v>
      </c>
      <c r="AK1653" s="99">
        <f>SUMIFS(通讯通路门店!$BG:$BG,通讯通路门店!$S:$S,$G1653)</f>
        <v>0</v>
      </c>
      <c r="AL1653" s="99">
        <f>SUMIFS(通讯通路门店!$BC:$BC,通讯通路门店!$S:$S,$G1653)</f>
        <v>0</v>
      </c>
      <c r="AM1653" s="99">
        <f>SUMIFS(通讯通路门店!$BD:$BD,通讯通路门店!$S:$S,$G1653)</f>
        <v>0</v>
      </c>
      <c r="AN1653" s="99">
        <f>SUMIFS(通讯通路门店!$BF:$BF,通讯通路门店!$S:$S,$G1653)</f>
        <v>0</v>
      </c>
      <c r="AO1653" s="99">
        <f t="shared" si="127"/>
        <v>0</v>
      </c>
      <c r="AP1653" s="99">
        <f>SUMIFS(通讯通路门店!$K:$K,通讯通路门店!$S:$S,$G1653)</f>
        <v>0</v>
      </c>
      <c r="AQ1653" s="83"/>
      <c r="AR1653" s="99">
        <f>SUMIFS(通讯通路门店!$T:$T,通讯通路门店!$S:$S,$G1653)</f>
        <v>0</v>
      </c>
      <c r="AS1653" s="99">
        <f>SUMIFS(通讯通路门店!$U:$U,通讯通路门店!$S:$S,$G1653)</f>
        <v>0</v>
      </c>
      <c r="AT1653" s="99">
        <f>SUMIFS(通讯通路门店!$V:$V,通讯通路门店!$S:$S,$G1653)</f>
        <v>0</v>
      </c>
      <c r="AU1653" s="99">
        <f>SUMIFS(通讯通路门店!$W:$W,通讯通路门店!$S:$S,$G1653)</f>
        <v>0</v>
      </c>
      <c r="AV1653" s="99">
        <f>SUMIFS(通讯通路门店!$Z:$Z,通讯通路门店!$S:$S,$G1653)</f>
        <v>0</v>
      </c>
      <c r="AW1653" s="99">
        <f>SUMIFS(通讯通路门店!$AB:$AB,通讯通路门店!$S:$S,$G1653)</f>
        <v>0</v>
      </c>
      <c r="AX1653" s="99">
        <f>SUMIFS(通讯通路门店!$X:$X,通讯通路门店!$S:$S,$G1653)</f>
        <v>0</v>
      </c>
      <c r="AY1653" s="99">
        <f>SUMIFS(通讯通路门店!$Y:$Y,通讯通路门店!$S:$S,$G1653)</f>
        <v>0</v>
      </c>
      <c r="AZ1653" s="99">
        <f>SUMIFS(通讯通路门店!$AA:$AA,通讯通路门店!$S:$S,$G1653)</f>
        <v>0</v>
      </c>
      <c r="BA1653" s="99">
        <f t="shared" si="128"/>
        <v>0</v>
      </c>
      <c r="BB1653" s="99">
        <f t="shared" si="129"/>
        <v>0</v>
      </c>
      <c r="BC1653" s="99">
        <f>SUMIFS(通讯通路门店!$W:$W,通讯通路门店!$S:$S,$G1653,通讯通路门店!$J:$J,"荣耀体验店")+SUMIFS(通讯通路门店!$W:$W,通讯通路门店!$S:$S,$G1653,通讯通路门店!$J:$J,"荣耀授权专卖店")</f>
        <v>0</v>
      </c>
      <c r="BD1653" s="99">
        <f>SUMIFS(通讯通路门店!$Z:$Z,通讯通路门店!$S:$S,$G1653,通讯通路门店!$J:$J,"VIVO体验店")</f>
        <v>0</v>
      </c>
      <c r="BE1653" s="99">
        <f>SUMIFS(通讯通路门店!$AB:$AB,通讯通路门店!$S:$S,$G1653,通讯通路门店!$J:$J,"OPPO体验店")</f>
        <v>0</v>
      </c>
      <c r="BF1653" s="99">
        <f>SUMIFS(通讯通路门店!$X:$X,通讯通路门店!$S:$S,$G1653,通讯通路门店!$J:$J,"华为授权体验店")+SUMIFS(通讯通路门店!$AA:$AA,通讯通路门店!$S:$S,$G1653,通讯通路门店!$J:$J,"华为堡垒店")</f>
        <v>0</v>
      </c>
      <c r="BG1653" s="99">
        <f>SUMIFS(通讯通路门店!$Y:$Y,通讯通路门店!$S:$S,$G1653,通讯通路门店!$J:$J,"小米体验店")</f>
        <v>0</v>
      </c>
      <c r="BH1653" s="99">
        <f>SUMIFS(通讯通路门店!$AA:$AA,通讯通路门店!$S:$S,$G1653,通讯通路门店!$J:$J,"苹果体验店")</f>
        <v>0</v>
      </c>
      <c r="BI1653" s="99">
        <f>SUMIFS(通讯通路门店!$K:$K,通讯通路门店!$S:$S,$G1653,通讯通路门店!$J:$J,"其他品牌专卖店")</f>
        <v>0</v>
      </c>
      <c r="BJ1653" s="99">
        <f>SUMIFS(通讯通路门店!$AC:$AC,通讯通路门店!$S:$S,$G1653)</f>
        <v>0</v>
      </c>
      <c r="BK1653" s="99">
        <f>SUMIFS(通讯通路门店!$AD:$AD,通讯通路门店!$S:$S,$G1653)</f>
        <v>0</v>
      </c>
      <c r="BL1653" s="99">
        <f>SUMIFS(通讯通路门店!$AE:$AE,通讯通路门店!$S:$S,$G1653)</f>
        <v>0</v>
      </c>
      <c r="BM1653" s="99">
        <f>SUMIFS(通讯通路门店!$AF:$AF,通讯通路门店!$S:$S,$G1653)</f>
        <v>0</v>
      </c>
      <c r="BN1653" s="99">
        <f>SUMIFS(通讯通路门店!$AG:$AG,通讯通路门店!$S:$S,$G1653)</f>
        <v>0</v>
      </c>
      <c r="BO1653" s="99">
        <f>SUMIFS(通讯通路门店!$AH:$AH,通讯通路门店!$S:$S,$G1653)</f>
        <v>0</v>
      </c>
      <c r="BP1653" s="99">
        <f>SUMIFS(通讯通路门店!$AI:$AI,通讯通路门店!$S:$S,$G1653)</f>
        <v>0</v>
      </c>
      <c r="BQ1653" s="83"/>
    </row>
    <row r="1654" spans="1:69">
      <c r="A1654" s="99" t="str">
        <f>IFERROR(_xlfn.XLOOKUP($G1654,通讯通路门店!$S$4:$S$993933,通讯通路门店!$A$4:$A$993933,0,0),"")</f>
        <v>海南省</v>
      </c>
      <c r="B1654" s="99" t="str">
        <f>IFERROR(_xlfn.XLOOKUP($G1654,通讯通路门店!$S$4:$S$993933,通讯通路门店!$B$4:$B$993933,0,0),"")</f>
        <v>乐东黎族自治县</v>
      </c>
      <c r="C1654" s="99" t="str">
        <f>IFERROR(_xlfn.XLOOKUP($G1654,通讯通路门店!$S$4:$S$993933,通讯通路门店!$C$4:$C$993933,0,0),"")</f>
        <v>乐东黎族自治县</v>
      </c>
      <c r="D1654" s="99" t="str">
        <f>IFERROR(_xlfn.XLOOKUP($G1654,通讯通路门店!$S$4:$S$993933,通讯通路门店!$D$4:$D$993933,0,0),"")</f>
        <v>万冲镇</v>
      </c>
      <c r="E1654" s="83"/>
      <c r="F1654" s="83"/>
      <c r="G1654" s="101"/>
      <c r="H1654" s="102">
        <f>IFERROR(_xlfn.XLOOKUP($G1654,通讯通路门店!$S$4:$S$993933,通讯通路门店!$R$4:$R$993933,0,0),"")</f>
        <v>0</v>
      </c>
      <c r="I1654" s="83"/>
      <c r="J1654" s="83"/>
      <c r="K1654" s="83"/>
      <c r="L1654" s="83"/>
      <c r="M1654" s="83"/>
      <c r="N1654" s="83"/>
      <c r="O1654" s="83"/>
      <c r="P1654" s="83"/>
      <c r="Q1654" s="83"/>
      <c r="R1654" s="83"/>
      <c r="S1654" s="83"/>
      <c r="T1654" s="83"/>
      <c r="U1654" s="99">
        <f>COUNTIF(通讯通路门店!$S:$S,$G1654)</f>
        <v>0</v>
      </c>
      <c r="V1654" s="99">
        <f>COUNTIFS(通讯通路门店!$S:$S,$G1654,通讯通路门店!$J:$J,"综合卖场")</f>
        <v>0</v>
      </c>
      <c r="W1654" s="99">
        <f>SUMIFS(通讯通路门店!$AJ:$AJ,通讯通路门店!$S:$S,通讯客户沙盘!$G1654)</f>
        <v>0</v>
      </c>
      <c r="X1654" s="99">
        <f t="shared" si="125"/>
        <v>0</v>
      </c>
      <c r="Y1654" s="99">
        <f>COUNTIFS(通讯通路门店!$S:$S,$G1654,通讯通路门店!$J:$J,"荣耀体验店")+COUNTIFS(通讯通路门店!$S:$S,$G1654,通讯通路门店!$J:$J,"荣耀授权专卖店")</f>
        <v>0</v>
      </c>
      <c r="Z1654" s="99">
        <f>COUNTIFS(通讯通路门店!$S:$S,$G1654,通讯通路门店!$J:$J,"VIVO体验店")</f>
        <v>0</v>
      </c>
      <c r="AA1654" s="99">
        <f>COUNTIFS(通讯通路门店!$S:$S,$G1654,通讯通路门店!$J:$J,"OPPO体验店")</f>
        <v>0</v>
      </c>
      <c r="AB1654" s="99">
        <f>COUNTIFS(通讯通路门店!$S:$S,$G1654,通讯通路门店!$J:$J,"华为授权体验店")+COUNTIFS(通讯通路门店!$S:$S,$G1654,通讯通路门店!$J:$J,"华为堡垒店")</f>
        <v>0</v>
      </c>
      <c r="AC1654" s="99">
        <f>COUNTIFS(通讯通路门店!$S:$S,$G1654,通讯通路门店!$J:$J,"小米体验店")</f>
        <v>0</v>
      </c>
      <c r="AD1654" s="99">
        <f>COUNTIFS(通讯通路门店!$S:$S,$G1654,通讯通路门店!$J:$J,"苹果体验店")</f>
        <v>0</v>
      </c>
      <c r="AE1654" s="99">
        <f>COUNTIFS(通讯通路门店!$S:$S,$G1654,通讯通路门店!$J:$J,"其他品牌专卖店")</f>
        <v>0</v>
      </c>
      <c r="AF1654" s="99">
        <f>SUMIFS(通讯通路门店!$BI:$BI,通讯通路门店!$S:$S,$G1654)</f>
        <v>0</v>
      </c>
      <c r="AG1654" s="99">
        <f>SUMIFS(通讯通路门店!$BH:$BH,通讯通路门店!$S:$S,$G1654)</f>
        <v>0</v>
      </c>
      <c r="AH1654" s="99">
        <f t="shared" si="126"/>
        <v>0</v>
      </c>
      <c r="AI1654" s="99">
        <f>SUMIFS(通讯通路门店!$BB:$BB,通讯通路门店!$S:$S,$G1654)</f>
        <v>0</v>
      </c>
      <c r="AJ1654" s="99">
        <f>SUMIFS(通讯通路门店!$BE:$BE,通讯通路门店!$S:$S,$G1654)</f>
        <v>0</v>
      </c>
      <c r="AK1654" s="99">
        <f>SUMIFS(通讯通路门店!$BG:$BG,通讯通路门店!$S:$S,$G1654)</f>
        <v>0</v>
      </c>
      <c r="AL1654" s="99">
        <f>SUMIFS(通讯通路门店!$BC:$BC,通讯通路门店!$S:$S,$G1654)</f>
        <v>0</v>
      </c>
      <c r="AM1654" s="99">
        <f>SUMIFS(通讯通路门店!$BD:$BD,通讯通路门店!$S:$S,$G1654)</f>
        <v>0</v>
      </c>
      <c r="AN1654" s="99">
        <f>SUMIFS(通讯通路门店!$BF:$BF,通讯通路门店!$S:$S,$G1654)</f>
        <v>0</v>
      </c>
      <c r="AO1654" s="99">
        <f t="shared" si="127"/>
        <v>0</v>
      </c>
      <c r="AP1654" s="99">
        <f>SUMIFS(通讯通路门店!$K:$K,通讯通路门店!$S:$S,$G1654)</f>
        <v>0</v>
      </c>
      <c r="AQ1654" s="83"/>
      <c r="AR1654" s="99">
        <f>SUMIFS(通讯通路门店!$T:$T,通讯通路门店!$S:$S,$G1654)</f>
        <v>0</v>
      </c>
      <c r="AS1654" s="99">
        <f>SUMIFS(通讯通路门店!$U:$U,通讯通路门店!$S:$S,$G1654)</f>
        <v>0</v>
      </c>
      <c r="AT1654" s="99">
        <f>SUMIFS(通讯通路门店!$V:$V,通讯通路门店!$S:$S,$G1654)</f>
        <v>0</v>
      </c>
      <c r="AU1654" s="99">
        <f>SUMIFS(通讯通路门店!$W:$W,通讯通路门店!$S:$S,$G1654)</f>
        <v>0</v>
      </c>
      <c r="AV1654" s="99">
        <f>SUMIFS(通讯通路门店!$Z:$Z,通讯通路门店!$S:$S,$G1654)</f>
        <v>0</v>
      </c>
      <c r="AW1654" s="99">
        <f>SUMIFS(通讯通路门店!$AB:$AB,通讯通路门店!$S:$S,$G1654)</f>
        <v>0</v>
      </c>
      <c r="AX1654" s="99">
        <f>SUMIFS(通讯通路门店!$X:$X,通讯通路门店!$S:$S,$G1654)</f>
        <v>0</v>
      </c>
      <c r="AY1654" s="99">
        <f>SUMIFS(通讯通路门店!$Y:$Y,通讯通路门店!$S:$S,$G1654)</f>
        <v>0</v>
      </c>
      <c r="AZ1654" s="99">
        <f>SUMIFS(通讯通路门店!$AA:$AA,通讯通路门店!$S:$S,$G1654)</f>
        <v>0</v>
      </c>
      <c r="BA1654" s="99">
        <f t="shared" si="128"/>
        <v>0</v>
      </c>
      <c r="BB1654" s="99">
        <f t="shared" si="129"/>
        <v>0</v>
      </c>
      <c r="BC1654" s="99">
        <f>SUMIFS(通讯通路门店!$W:$W,通讯通路门店!$S:$S,$G1654,通讯通路门店!$J:$J,"荣耀体验店")+SUMIFS(通讯通路门店!$W:$W,通讯通路门店!$S:$S,$G1654,通讯通路门店!$J:$J,"荣耀授权专卖店")</f>
        <v>0</v>
      </c>
      <c r="BD1654" s="99">
        <f>SUMIFS(通讯通路门店!$Z:$Z,通讯通路门店!$S:$S,$G1654,通讯通路门店!$J:$J,"VIVO体验店")</f>
        <v>0</v>
      </c>
      <c r="BE1654" s="99">
        <f>SUMIFS(通讯通路门店!$AB:$AB,通讯通路门店!$S:$S,$G1654,通讯通路门店!$J:$J,"OPPO体验店")</f>
        <v>0</v>
      </c>
      <c r="BF1654" s="99">
        <f>SUMIFS(通讯通路门店!$X:$X,通讯通路门店!$S:$S,$G1654,通讯通路门店!$J:$J,"华为授权体验店")+SUMIFS(通讯通路门店!$AA:$AA,通讯通路门店!$S:$S,$G1654,通讯通路门店!$J:$J,"华为堡垒店")</f>
        <v>0</v>
      </c>
      <c r="BG1654" s="99">
        <f>SUMIFS(通讯通路门店!$Y:$Y,通讯通路门店!$S:$S,$G1654,通讯通路门店!$J:$J,"小米体验店")</f>
        <v>0</v>
      </c>
      <c r="BH1654" s="99">
        <f>SUMIFS(通讯通路门店!$AA:$AA,通讯通路门店!$S:$S,$G1654,通讯通路门店!$J:$J,"苹果体验店")</f>
        <v>0</v>
      </c>
      <c r="BI1654" s="99">
        <f>SUMIFS(通讯通路门店!$K:$K,通讯通路门店!$S:$S,$G1654,通讯通路门店!$J:$J,"其他品牌专卖店")</f>
        <v>0</v>
      </c>
      <c r="BJ1654" s="99">
        <f>SUMIFS(通讯通路门店!$AC:$AC,通讯通路门店!$S:$S,$G1654)</f>
        <v>0</v>
      </c>
      <c r="BK1654" s="99">
        <f>SUMIFS(通讯通路门店!$AD:$AD,通讯通路门店!$S:$S,$G1654)</f>
        <v>0</v>
      </c>
      <c r="BL1654" s="99">
        <f>SUMIFS(通讯通路门店!$AE:$AE,通讯通路门店!$S:$S,$G1654)</f>
        <v>0</v>
      </c>
      <c r="BM1654" s="99">
        <f>SUMIFS(通讯通路门店!$AF:$AF,通讯通路门店!$S:$S,$G1654)</f>
        <v>0</v>
      </c>
      <c r="BN1654" s="99">
        <f>SUMIFS(通讯通路门店!$AG:$AG,通讯通路门店!$S:$S,$G1654)</f>
        <v>0</v>
      </c>
      <c r="BO1654" s="99">
        <f>SUMIFS(通讯通路门店!$AH:$AH,通讯通路门店!$S:$S,$G1654)</f>
        <v>0</v>
      </c>
      <c r="BP1654" s="99">
        <f>SUMIFS(通讯通路门店!$AI:$AI,通讯通路门店!$S:$S,$G1654)</f>
        <v>0</v>
      </c>
      <c r="BQ1654" s="83"/>
    </row>
    <row r="1655" spans="1:69">
      <c r="A1655" s="99" t="str">
        <f>IFERROR(_xlfn.XLOOKUP($G1655,通讯通路门店!$S$4:$S$993933,通讯通路门店!$A$4:$A$993933,0,0),"")</f>
        <v>海南省</v>
      </c>
      <c r="B1655" s="99" t="str">
        <f>IFERROR(_xlfn.XLOOKUP($G1655,通讯通路门店!$S$4:$S$993933,通讯通路门店!$B$4:$B$993933,0,0),"")</f>
        <v>乐东黎族自治县</v>
      </c>
      <c r="C1655" s="99" t="str">
        <f>IFERROR(_xlfn.XLOOKUP($G1655,通讯通路门店!$S$4:$S$993933,通讯通路门店!$C$4:$C$993933,0,0),"")</f>
        <v>乐东黎族自治县</v>
      </c>
      <c r="D1655" s="99" t="str">
        <f>IFERROR(_xlfn.XLOOKUP($G1655,通讯通路门店!$S$4:$S$993933,通讯通路门店!$D$4:$D$993933,0,0),"")</f>
        <v>万冲镇</v>
      </c>
      <c r="E1655" s="83"/>
      <c r="F1655" s="83"/>
      <c r="G1655" s="101"/>
      <c r="H1655" s="102">
        <f>IFERROR(_xlfn.XLOOKUP($G1655,通讯通路门店!$S$4:$S$993933,通讯通路门店!$R$4:$R$993933,0,0),"")</f>
        <v>0</v>
      </c>
      <c r="I1655" s="83"/>
      <c r="J1655" s="83"/>
      <c r="K1655" s="83"/>
      <c r="L1655" s="83"/>
      <c r="M1655" s="83"/>
      <c r="N1655" s="83"/>
      <c r="O1655" s="83"/>
      <c r="P1655" s="83"/>
      <c r="Q1655" s="83"/>
      <c r="R1655" s="83"/>
      <c r="S1655" s="83"/>
      <c r="T1655" s="83"/>
      <c r="U1655" s="99">
        <f>COUNTIF(通讯通路门店!$S:$S,$G1655)</f>
        <v>0</v>
      </c>
      <c r="V1655" s="99">
        <f>COUNTIFS(通讯通路门店!$S:$S,$G1655,通讯通路门店!$J:$J,"综合卖场")</f>
        <v>0</v>
      </c>
      <c r="W1655" s="99">
        <f>SUMIFS(通讯通路门店!$AJ:$AJ,通讯通路门店!$S:$S,通讯客户沙盘!$G1655)</f>
        <v>0</v>
      </c>
      <c r="X1655" s="99">
        <f t="shared" si="125"/>
        <v>0</v>
      </c>
      <c r="Y1655" s="99">
        <f>COUNTIFS(通讯通路门店!$S:$S,$G1655,通讯通路门店!$J:$J,"荣耀体验店")+COUNTIFS(通讯通路门店!$S:$S,$G1655,通讯通路门店!$J:$J,"荣耀授权专卖店")</f>
        <v>0</v>
      </c>
      <c r="Z1655" s="99">
        <f>COUNTIFS(通讯通路门店!$S:$S,$G1655,通讯通路门店!$J:$J,"VIVO体验店")</f>
        <v>0</v>
      </c>
      <c r="AA1655" s="99">
        <f>COUNTIFS(通讯通路门店!$S:$S,$G1655,通讯通路门店!$J:$J,"OPPO体验店")</f>
        <v>0</v>
      </c>
      <c r="AB1655" s="99">
        <f>COUNTIFS(通讯通路门店!$S:$S,$G1655,通讯通路门店!$J:$J,"华为授权体验店")+COUNTIFS(通讯通路门店!$S:$S,$G1655,通讯通路门店!$J:$J,"华为堡垒店")</f>
        <v>0</v>
      </c>
      <c r="AC1655" s="99">
        <f>COUNTIFS(通讯通路门店!$S:$S,$G1655,通讯通路门店!$J:$J,"小米体验店")</f>
        <v>0</v>
      </c>
      <c r="AD1655" s="99">
        <f>COUNTIFS(通讯通路门店!$S:$S,$G1655,通讯通路门店!$J:$J,"苹果体验店")</f>
        <v>0</v>
      </c>
      <c r="AE1655" s="99">
        <f>COUNTIFS(通讯通路门店!$S:$S,$G1655,通讯通路门店!$J:$J,"其他品牌专卖店")</f>
        <v>0</v>
      </c>
      <c r="AF1655" s="99">
        <f>SUMIFS(通讯通路门店!$BI:$BI,通讯通路门店!$S:$S,$G1655)</f>
        <v>0</v>
      </c>
      <c r="AG1655" s="99">
        <f>SUMIFS(通讯通路门店!$BH:$BH,通讯通路门店!$S:$S,$G1655)</f>
        <v>0</v>
      </c>
      <c r="AH1655" s="99">
        <f t="shared" si="126"/>
        <v>0</v>
      </c>
      <c r="AI1655" s="99">
        <f>SUMIFS(通讯通路门店!$BB:$BB,通讯通路门店!$S:$S,$G1655)</f>
        <v>0</v>
      </c>
      <c r="AJ1655" s="99">
        <f>SUMIFS(通讯通路门店!$BE:$BE,通讯通路门店!$S:$S,$G1655)</f>
        <v>0</v>
      </c>
      <c r="AK1655" s="99">
        <f>SUMIFS(通讯通路门店!$BG:$BG,通讯通路门店!$S:$S,$G1655)</f>
        <v>0</v>
      </c>
      <c r="AL1655" s="99">
        <f>SUMIFS(通讯通路门店!$BC:$BC,通讯通路门店!$S:$S,$G1655)</f>
        <v>0</v>
      </c>
      <c r="AM1655" s="99">
        <f>SUMIFS(通讯通路门店!$BD:$BD,通讯通路门店!$S:$S,$G1655)</f>
        <v>0</v>
      </c>
      <c r="AN1655" s="99">
        <f>SUMIFS(通讯通路门店!$BF:$BF,通讯通路门店!$S:$S,$G1655)</f>
        <v>0</v>
      </c>
      <c r="AO1655" s="99">
        <f t="shared" si="127"/>
        <v>0</v>
      </c>
      <c r="AP1655" s="99">
        <f>SUMIFS(通讯通路门店!$K:$K,通讯通路门店!$S:$S,$G1655)</f>
        <v>0</v>
      </c>
      <c r="AQ1655" s="83"/>
      <c r="AR1655" s="99">
        <f>SUMIFS(通讯通路门店!$T:$T,通讯通路门店!$S:$S,$G1655)</f>
        <v>0</v>
      </c>
      <c r="AS1655" s="99">
        <f>SUMIFS(通讯通路门店!$U:$U,通讯通路门店!$S:$S,$G1655)</f>
        <v>0</v>
      </c>
      <c r="AT1655" s="99">
        <f>SUMIFS(通讯通路门店!$V:$V,通讯通路门店!$S:$S,$G1655)</f>
        <v>0</v>
      </c>
      <c r="AU1655" s="99">
        <f>SUMIFS(通讯通路门店!$W:$W,通讯通路门店!$S:$S,$G1655)</f>
        <v>0</v>
      </c>
      <c r="AV1655" s="99">
        <f>SUMIFS(通讯通路门店!$Z:$Z,通讯通路门店!$S:$S,$G1655)</f>
        <v>0</v>
      </c>
      <c r="AW1655" s="99">
        <f>SUMIFS(通讯通路门店!$AB:$AB,通讯通路门店!$S:$S,$G1655)</f>
        <v>0</v>
      </c>
      <c r="AX1655" s="99">
        <f>SUMIFS(通讯通路门店!$X:$X,通讯通路门店!$S:$S,$G1655)</f>
        <v>0</v>
      </c>
      <c r="AY1655" s="99">
        <f>SUMIFS(通讯通路门店!$Y:$Y,通讯通路门店!$S:$S,$G1655)</f>
        <v>0</v>
      </c>
      <c r="AZ1655" s="99">
        <f>SUMIFS(通讯通路门店!$AA:$AA,通讯通路门店!$S:$S,$G1655)</f>
        <v>0</v>
      </c>
      <c r="BA1655" s="99">
        <f t="shared" si="128"/>
        <v>0</v>
      </c>
      <c r="BB1655" s="99">
        <f t="shared" si="129"/>
        <v>0</v>
      </c>
      <c r="BC1655" s="99">
        <f>SUMIFS(通讯通路门店!$W:$W,通讯通路门店!$S:$S,$G1655,通讯通路门店!$J:$J,"荣耀体验店")+SUMIFS(通讯通路门店!$W:$W,通讯通路门店!$S:$S,$G1655,通讯通路门店!$J:$J,"荣耀授权专卖店")</f>
        <v>0</v>
      </c>
      <c r="BD1655" s="99">
        <f>SUMIFS(通讯通路门店!$Z:$Z,通讯通路门店!$S:$S,$G1655,通讯通路门店!$J:$J,"VIVO体验店")</f>
        <v>0</v>
      </c>
      <c r="BE1655" s="99">
        <f>SUMIFS(通讯通路门店!$AB:$AB,通讯通路门店!$S:$S,$G1655,通讯通路门店!$J:$J,"OPPO体验店")</f>
        <v>0</v>
      </c>
      <c r="BF1655" s="99">
        <f>SUMIFS(通讯通路门店!$X:$X,通讯通路门店!$S:$S,$G1655,通讯通路门店!$J:$J,"华为授权体验店")+SUMIFS(通讯通路门店!$AA:$AA,通讯通路门店!$S:$S,$G1655,通讯通路门店!$J:$J,"华为堡垒店")</f>
        <v>0</v>
      </c>
      <c r="BG1655" s="99">
        <f>SUMIFS(通讯通路门店!$Y:$Y,通讯通路门店!$S:$S,$G1655,通讯通路门店!$J:$J,"小米体验店")</f>
        <v>0</v>
      </c>
      <c r="BH1655" s="99">
        <f>SUMIFS(通讯通路门店!$AA:$AA,通讯通路门店!$S:$S,$G1655,通讯通路门店!$J:$J,"苹果体验店")</f>
        <v>0</v>
      </c>
      <c r="BI1655" s="99">
        <f>SUMIFS(通讯通路门店!$K:$K,通讯通路门店!$S:$S,$G1655,通讯通路门店!$J:$J,"其他品牌专卖店")</f>
        <v>0</v>
      </c>
      <c r="BJ1655" s="99">
        <f>SUMIFS(通讯通路门店!$AC:$AC,通讯通路门店!$S:$S,$G1655)</f>
        <v>0</v>
      </c>
      <c r="BK1655" s="99">
        <f>SUMIFS(通讯通路门店!$AD:$AD,通讯通路门店!$S:$S,$G1655)</f>
        <v>0</v>
      </c>
      <c r="BL1655" s="99">
        <f>SUMIFS(通讯通路门店!$AE:$AE,通讯通路门店!$S:$S,$G1655)</f>
        <v>0</v>
      </c>
      <c r="BM1655" s="99">
        <f>SUMIFS(通讯通路门店!$AF:$AF,通讯通路门店!$S:$S,$G1655)</f>
        <v>0</v>
      </c>
      <c r="BN1655" s="99">
        <f>SUMIFS(通讯通路门店!$AG:$AG,通讯通路门店!$S:$S,$G1655)</f>
        <v>0</v>
      </c>
      <c r="BO1655" s="99">
        <f>SUMIFS(通讯通路门店!$AH:$AH,通讯通路门店!$S:$S,$G1655)</f>
        <v>0</v>
      </c>
      <c r="BP1655" s="99">
        <f>SUMIFS(通讯通路门店!$AI:$AI,通讯通路门店!$S:$S,$G1655)</f>
        <v>0</v>
      </c>
      <c r="BQ1655" s="83"/>
    </row>
    <row r="1656" spans="1:69">
      <c r="A1656" s="99" t="str">
        <f>IFERROR(_xlfn.XLOOKUP($G1656,通讯通路门店!$S$4:$S$993933,通讯通路门店!$A$4:$A$993933,0,0),"")</f>
        <v>海南省</v>
      </c>
      <c r="B1656" s="99" t="str">
        <f>IFERROR(_xlfn.XLOOKUP($G1656,通讯通路门店!$S$4:$S$993933,通讯通路门店!$B$4:$B$993933,0,0),"")</f>
        <v>乐东黎族自治县</v>
      </c>
      <c r="C1656" s="99" t="str">
        <f>IFERROR(_xlfn.XLOOKUP($G1656,通讯通路门店!$S$4:$S$993933,通讯通路门店!$C$4:$C$993933,0,0),"")</f>
        <v>乐东黎族自治县</v>
      </c>
      <c r="D1656" s="99" t="str">
        <f>IFERROR(_xlfn.XLOOKUP($G1656,通讯通路门店!$S$4:$S$993933,通讯通路门店!$D$4:$D$993933,0,0),"")</f>
        <v>万冲镇</v>
      </c>
      <c r="E1656" s="83"/>
      <c r="F1656" s="83"/>
      <c r="G1656" s="101"/>
      <c r="H1656" s="102">
        <f>IFERROR(_xlfn.XLOOKUP($G1656,通讯通路门店!$S$4:$S$993933,通讯通路门店!$R$4:$R$993933,0,0),"")</f>
        <v>0</v>
      </c>
      <c r="I1656" s="83"/>
      <c r="J1656" s="83"/>
      <c r="K1656" s="83"/>
      <c r="L1656" s="83"/>
      <c r="M1656" s="83"/>
      <c r="N1656" s="83"/>
      <c r="O1656" s="83"/>
      <c r="P1656" s="83"/>
      <c r="Q1656" s="83"/>
      <c r="R1656" s="83"/>
      <c r="S1656" s="83"/>
      <c r="T1656" s="83"/>
      <c r="U1656" s="99">
        <f>COUNTIF(通讯通路门店!$S:$S,$G1656)</f>
        <v>0</v>
      </c>
      <c r="V1656" s="99">
        <f>COUNTIFS(通讯通路门店!$S:$S,$G1656,通讯通路门店!$J:$J,"综合卖场")</f>
        <v>0</v>
      </c>
      <c r="W1656" s="99">
        <f>SUMIFS(通讯通路门店!$AJ:$AJ,通讯通路门店!$S:$S,通讯客户沙盘!$G1656)</f>
        <v>0</v>
      </c>
      <c r="X1656" s="99">
        <f t="shared" si="125"/>
        <v>0</v>
      </c>
      <c r="Y1656" s="99">
        <f>COUNTIFS(通讯通路门店!$S:$S,$G1656,通讯通路门店!$J:$J,"荣耀体验店")+COUNTIFS(通讯通路门店!$S:$S,$G1656,通讯通路门店!$J:$J,"荣耀授权专卖店")</f>
        <v>0</v>
      </c>
      <c r="Z1656" s="99">
        <f>COUNTIFS(通讯通路门店!$S:$S,$G1656,通讯通路门店!$J:$J,"VIVO体验店")</f>
        <v>0</v>
      </c>
      <c r="AA1656" s="99">
        <f>COUNTIFS(通讯通路门店!$S:$S,$G1656,通讯通路门店!$J:$J,"OPPO体验店")</f>
        <v>0</v>
      </c>
      <c r="AB1656" s="99">
        <f>COUNTIFS(通讯通路门店!$S:$S,$G1656,通讯通路门店!$J:$J,"华为授权体验店")+COUNTIFS(通讯通路门店!$S:$S,$G1656,通讯通路门店!$J:$J,"华为堡垒店")</f>
        <v>0</v>
      </c>
      <c r="AC1656" s="99">
        <f>COUNTIFS(通讯通路门店!$S:$S,$G1656,通讯通路门店!$J:$J,"小米体验店")</f>
        <v>0</v>
      </c>
      <c r="AD1656" s="99">
        <f>COUNTIFS(通讯通路门店!$S:$S,$G1656,通讯通路门店!$J:$J,"苹果体验店")</f>
        <v>0</v>
      </c>
      <c r="AE1656" s="99">
        <f>COUNTIFS(通讯通路门店!$S:$S,$G1656,通讯通路门店!$J:$J,"其他品牌专卖店")</f>
        <v>0</v>
      </c>
      <c r="AF1656" s="99">
        <f>SUMIFS(通讯通路门店!$BI:$BI,通讯通路门店!$S:$S,$G1656)</f>
        <v>0</v>
      </c>
      <c r="AG1656" s="99">
        <f>SUMIFS(通讯通路门店!$BH:$BH,通讯通路门店!$S:$S,$G1656)</f>
        <v>0</v>
      </c>
      <c r="AH1656" s="99">
        <f t="shared" si="126"/>
        <v>0</v>
      </c>
      <c r="AI1656" s="99">
        <f>SUMIFS(通讯通路门店!$BB:$BB,通讯通路门店!$S:$S,$G1656)</f>
        <v>0</v>
      </c>
      <c r="AJ1656" s="99">
        <f>SUMIFS(通讯通路门店!$BE:$BE,通讯通路门店!$S:$S,$G1656)</f>
        <v>0</v>
      </c>
      <c r="AK1656" s="99">
        <f>SUMIFS(通讯通路门店!$BG:$BG,通讯通路门店!$S:$S,$G1656)</f>
        <v>0</v>
      </c>
      <c r="AL1656" s="99">
        <f>SUMIFS(通讯通路门店!$BC:$BC,通讯通路门店!$S:$S,$G1656)</f>
        <v>0</v>
      </c>
      <c r="AM1656" s="99">
        <f>SUMIFS(通讯通路门店!$BD:$BD,通讯通路门店!$S:$S,$G1656)</f>
        <v>0</v>
      </c>
      <c r="AN1656" s="99">
        <f>SUMIFS(通讯通路门店!$BF:$BF,通讯通路门店!$S:$S,$G1656)</f>
        <v>0</v>
      </c>
      <c r="AO1656" s="99">
        <f t="shared" si="127"/>
        <v>0</v>
      </c>
      <c r="AP1656" s="99">
        <f>SUMIFS(通讯通路门店!$K:$K,通讯通路门店!$S:$S,$G1656)</f>
        <v>0</v>
      </c>
      <c r="AQ1656" s="83"/>
      <c r="AR1656" s="99">
        <f>SUMIFS(通讯通路门店!$T:$T,通讯通路门店!$S:$S,$G1656)</f>
        <v>0</v>
      </c>
      <c r="AS1656" s="99">
        <f>SUMIFS(通讯通路门店!$U:$U,通讯通路门店!$S:$S,$G1656)</f>
        <v>0</v>
      </c>
      <c r="AT1656" s="99">
        <f>SUMIFS(通讯通路门店!$V:$V,通讯通路门店!$S:$S,$G1656)</f>
        <v>0</v>
      </c>
      <c r="AU1656" s="99">
        <f>SUMIFS(通讯通路门店!$W:$W,通讯通路门店!$S:$S,$G1656)</f>
        <v>0</v>
      </c>
      <c r="AV1656" s="99">
        <f>SUMIFS(通讯通路门店!$Z:$Z,通讯通路门店!$S:$S,$G1656)</f>
        <v>0</v>
      </c>
      <c r="AW1656" s="99">
        <f>SUMIFS(通讯通路门店!$AB:$AB,通讯通路门店!$S:$S,$G1656)</f>
        <v>0</v>
      </c>
      <c r="AX1656" s="99">
        <f>SUMIFS(通讯通路门店!$X:$X,通讯通路门店!$S:$S,$G1656)</f>
        <v>0</v>
      </c>
      <c r="AY1656" s="99">
        <f>SUMIFS(通讯通路门店!$Y:$Y,通讯通路门店!$S:$S,$G1656)</f>
        <v>0</v>
      </c>
      <c r="AZ1656" s="99">
        <f>SUMIFS(通讯通路门店!$AA:$AA,通讯通路门店!$S:$S,$G1656)</f>
        <v>0</v>
      </c>
      <c r="BA1656" s="99">
        <f t="shared" si="128"/>
        <v>0</v>
      </c>
      <c r="BB1656" s="99">
        <f t="shared" si="129"/>
        <v>0</v>
      </c>
      <c r="BC1656" s="99">
        <f>SUMIFS(通讯通路门店!$W:$W,通讯通路门店!$S:$S,$G1656,通讯通路门店!$J:$J,"荣耀体验店")+SUMIFS(通讯通路门店!$W:$W,通讯通路门店!$S:$S,$G1656,通讯通路门店!$J:$J,"荣耀授权专卖店")</f>
        <v>0</v>
      </c>
      <c r="BD1656" s="99">
        <f>SUMIFS(通讯通路门店!$Z:$Z,通讯通路门店!$S:$S,$G1656,通讯通路门店!$J:$J,"VIVO体验店")</f>
        <v>0</v>
      </c>
      <c r="BE1656" s="99">
        <f>SUMIFS(通讯通路门店!$AB:$AB,通讯通路门店!$S:$S,$G1656,通讯通路门店!$J:$J,"OPPO体验店")</f>
        <v>0</v>
      </c>
      <c r="BF1656" s="99">
        <f>SUMIFS(通讯通路门店!$X:$X,通讯通路门店!$S:$S,$G1656,通讯通路门店!$J:$J,"华为授权体验店")+SUMIFS(通讯通路门店!$AA:$AA,通讯通路门店!$S:$S,$G1656,通讯通路门店!$J:$J,"华为堡垒店")</f>
        <v>0</v>
      </c>
      <c r="BG1656" s="99">
        <f>SUMIFS(通讯通路门店!$Y:$Y,通讯通路门店!$S:$S,$G1656,通讯通路门店!$J:$J,"小米体验店")</f>
        <v>0</v>
      </c>
      <c r="BH1656" s="99">
        <f>SUMIFS(通讯通路门店!$AA:$AA,通讯通路门店!$S:$S,$G1656,通讯通路门店!$J:$J,"苹果体验店")</f>
        <v>0</v>
      </c>
      <c r="BI1656" s="99">
        <f>SUMIFS(通讯通路门店!$K:$K,通讯通路门店!$S:$S,$G1656,通讯通路门店!$J:$J,"其他品牌专卖店")</f>
        <v>0</v>
      </c>
      <c r="BJ1656" s="99">
        <f>SUMIFS(通讯通路门店!$AC:$AC,通讯通路门店!$S:$S,$G1656)</f>
        <v>0</v>
      </c>
      <c r="BK1656" s="99">
        <f>SUMIFS(通讯通路门店!$AD:$AD,通讯通路门店!$S:$S,$G1656)</f>
        <v>0</v>
      </c>
      <c r="BL1656" s="99">
        <f>SUMIFS(通讯通路门店!$AE:$AE,通讯通路门店!$S:$S,$G1656)</f>
        <v>0</v>
      </c>
      <c r="BM1656" s="99">
        <f>SUMIFS(通讯通路门店!$AF:$AF,通讯通路门店!$S:$S,$G1656)</f>
        <v>0</v>
      </c>
      <c r="BN1656" s="99">
        <f>SUMIFS(通讯通路门店!$AG:$AG,通讯通路门店!$S:$S,$G1656)</f>
        <v>0</v>
      </c>
      <c r="BO1656" s="99">
        <f>SUMIFS(通讯通路门店!$AH:$AH,通讯通路门店!$S:$S,$G1656)</f>
        <v>0</v>
      </c>
      <c r="BP1656" s="99">
        <f>SUMIFS(通讯通路门店!$AI:$AI,通讯通路门店!$S:$S,$G1656)</f>
        <v>0</v>
      </c>
      <c r="BQ1656" s="83"/>
    </row>
    <row r="1657" spans="1:69">
      <c r="A1657" s="99" t="str">
        <f>IFERROR(_xlfn.XLOOKUP($G1657,通讯通路门店!$S$4:$S$993933,通讯通路门店!$A$4:$A$993933,0,0),"")</f>
        <v>海南省</v>
      </c>
      <c r="B1657" s="99" t="str">
        <f>IFERROR(_xlfn.XLOOKUP($G1657,通讯通路门店!$S$4:$S$993933,通讯通路门店!$B$4:$B$993933,0,0),"")</f>
        <v>乐东黎族自治县</v>
      </c>
      <c r="C1657" s="99" t="str">
        <f>IFERROR(_xlfn.XLOOKUP($G1657,通讯通路门店!$S$4:$S$993933,通讯通路门店!$C$4:$C$993933,0,0),"")</f>
        <v>乐东黎族自治县</v>
      </c>
      <c r="D1657" s="99" t="str">
        <f>IFERROR(_xlfn.XLOOKUP($G1657,通讯通路门店!$S$4:$S$993933,通讯通路门店!$D$4:$D$993933,0,0),"")</f>
        <v>万冲镇</v>
      </c>
      <c r="E1657" s="83"/>
      <c r="F1657" s="83"/>
      <c r="G1657" s="101"/>
      <c r="H1657" s="102">
        <f>IFERROR(_xlfn.XLOOKUP($G1657,通讯通路门店!$S$4:$S$993933,通讯通路门店!$R$4:$R$993933,0,0),"")</f>
        <v>0</v>
      </c>
      <c r="I1657" s="83"/>
      <c r="J1657" s="83"/>
      <c r="K1657" s="83"/>
      <c r="L1657" s="83"/>
      <c r="M1657" s="83"/>
      <c r="N1657" s="83"/>
      <c r="O1657" s="83"/>
      <c r="P1657" s="83"/>
      <c r="Q1657" s="83"/>
      <c r="R1657" s="83"/>
      <c r="S1657" s="83"/>
      <c r="T1657" s="83"/>
      <c r="U1657" s="99">
        <f>COUNTIF(通讯通路门店!$S:$S,$G1657)</f>
        <v>0</v>
      </c>
      <c r="V1657" s="99">
        <f>COUNTIFS(通讯通路门店!$S:$S,$G1657,通讯通路门店!$J:$J,"综合卖场")</f>
        <v>0</v>
      </c>
      <c r="W1657" s="99">
        <f>SUMIFS(通讯通路门店!$AJ:$AJ,通讯通路门店!$S:$S,通讯客户沙盘!$G1657)</f>
        <v>0</v>
      </c>
      <c r="X1657" s="99">
        <f t="shared" si="125"/>
        <v>0</v>
      </c>
      <c r="Y1657" s="99">
        <f>COUNTIFS(通讯通路门店!$S:$S,$G1657,通讯通路门店!$J:$J,"荣耀体验店")+COUNTIFS(通讯通路门店!$S:$S,$G1657,通讯通路门店!$J:$J,"荣耀授权专卖店")</f>
        <v>0</v>
      </c>
      <c r="Z1657" s="99">
        <f>COUNTIFS(通讯通路门店!$S:$S,$G1657,通讯通路门店!$J:$J,"VIVO体验店")</f>
        <v>0</v>
      </c>
      <c r="AA1657" s="99">
        <f>COUNTIFS(通讯通路门店!$S:$S,$G1657,通讯通路门店!$J:$J,"OPPO体验店")</f>
        <v>0</v>
      </c>
      <c r="AB1657" s="99">
        <f>COUNTIFS(通讯通路门店!$S:$S,$G1657,通讯通路门店!$J:$J,"华为授权体验店")+COUNTIFS(通讯通路门店!$S:$S,$G1657,通讯通路门店!$J:$J,"华为堡垒店")</f>
        <v>0</v>
      </c>
      <c r="AC1657" s="99">
        <f>COUNTIFS(通讯通路门店!$S:$S,$G1657,通讯通路门店!$J:$J,"小米体验店")</f>
        <v>0</v>
      </c>
      <c r="AD1657" s="99">
        <f>COUNTIFS(通讯通路门店!$S:$S,$G1657,通讯通路门店!$J:$J,"苹果体验店")</f>
        <v>0</v>
      </c>
      <c r="AE1657" s="99">
        <f>COUNTIFS(通讯通路门店!$S:$S,$G1657,通讯通路门店!$J:$J,"其他品牌专卖店")</f>
        <v>0</v>
      </c>
      <c r="AF1657" s="99">
        <f>SUMIFS(通讯通路门店!$BI:$BI,通讯通路门店!$S:$S,$G1657)</f>
        <v>0</v>
      </c>
      <c r="AG1657" s="99">
        <f>SUMIFS(通讯通路门店!$BH:$BH,通讯通路门店!$S:$S,$G1657)</f>
        <v>0</v>
      </c>
      <c r="AH1657" s="99">
        <f t="shared" si="126"/>
        <v>0</v>
      </c>
      <c r="AI1657" s="99">
        <f>SUMIFS(通讯通路门店!$BB:$BB,通讯通路门店!$S:$S,$G1657)</f>
        <v>0</v>
      </c>
      <c r="AJ1657" s="99">
        <f>SUMIFS(通讯通路门店!$BE:$BE,通讯通路门店!$S:$S,$G1657)</f>
        <v>0</v>
      </c>
      <c r="AK1657" s="99">
        <f>SUMIFS(通讯通路门店!$BG:$BG,通讯通路门店!$S:$S,$G1657)</f>
        <v>0</v>
      </c>
      <c r="AL1657" s="99">
        <f>SUMIFS(通讯通路门店!$BC:$BC,通讯通路门店!$S:$S,$G1657)</f>
        <v>0</v>
      </c>
      <c r="AM1657" s="99">
        <f>SUMIFS(通讯通路门店!$BD:$BD,通讯通路门店!$S:$S,$G1657)</f>
        <v>0</v>
      </c>
      <c r="AN1657" s="99">
        <f>SUMIFS(通讯通路门店!$BF:$BF,通讯通路门店!$S:$S,$G1657)</f>
        <v>0</v>
      </c>
      <c r="AO1657" s="99">
        <f t="shared" si="127"/>
        <v>0</v>
      </c>
      <c r="AP1657" s="99">
        <f>SUMIFS(通讯通路门店!$K:$K,通讯通路门店!$S:$S,$G1657)</f>
        <v>0</v>
      </c>
      <c r="AQ1657" s="83"/>
      <c r="AR1657" s="99">
        <f>SUMIFS(通讯通路门店!$T:$T,通讯通路门店!$S:$S,$G1657)</f>
        <v>0</v>
      </c>
      <c r="AS1657" s="99">
        <f>SUMIFS(通讯通路门店!$U:$U,通讯通路门店!$S:$S,$G1657)</f>
        <v>0</v>
      </c>
      <c r="AT1657" s="99">
        <f>SUMIFS(通讯通路门店!$V:$V,通讯通路门店!$S:$S,$G1657)</f>
        <v>0</v>
      </c>
      <c r="AU1657" s="99">
        <f>SUMIFS(通讯通路门店!$W:$W,通讯通路门店!$S:$S,$G1657)</f>
        <v>0</v>
      </c>
      <c r="AV1657" s="99">
        <f>SUMIFS(通讯通路门店!$Z:$Z,通讯通路门店!$S:$S,$G1657)</f>
        <v>0</v>
      </c>
      <c r="AW1657" s="99">
        <f>SUMIFS(通讯通路门店!$AB:$AB,通讯通路门店!$S:$S,$G1657)</f>
        <v>0</v>
      </c>
      <c r="AX1657" s="99">
        <f>SUMIFS(通讯通路门店!$X:$X,通讯通路门店!$S:$S,$G1657)</f>
        <v>0</v>
      </c>
      <c r="AY1657" s="99">
        <f>SUMIFS(通讯通路门店!$Y:$Y,通讯通路门店!$S:$S,$G1657)</f>
        <v>0</v>
      </c>
      <c r="AZ1657" s="99">
        <f>SUMIFS(通讯通路门店!$AA:$AA,通讯通路门店!$S:$S,$G1657)</f>
        <v>0</v>
      </c>
      <c r="BA1657" s="99">
        <f t="shared" si="128"/>
        <v>0</v>
      </c>
      <c r="BB1657" s="99">
        <f t="shared" si="129"/>
        <v>0</v>
      </c>
      <c r="BC1657" s="99">
        <f>SUMIFS(通讯通路门店!$W:$W,通讯通路门店!$S:$S,$G1657,通讯通路门店!$J:$J,"荣耀体验店")+SUMIFS(通讯通路门店!$W:$W,通讯通路门店!$S:$S,$G1657,通讯通路门店!$J:$J,"荣耀授权专卖店")</f>
        <v>0</v>
      </c>
      <c r="BD1657" s="99">
        <f>SUMIFS(通讯通路门店!$Z:$Z,通讯通路门店!$S:$S,$G1657,通讯通路门店!$J:$J,"VIVO体验店")</f>
        <v>0</v>
      </c>
      <c r="BE1657" s="99">
        <f>SUMIFS(通讯通路门店!$AB:$AB,通讯通路门店!$S:$S,$G1657,通讯通路门店!$J:$J,"OPPO体验店")</f>
        <v>0</v>
      </c>
      <c r="BF1657" s="99">
        <f>SUMIFS(通讯通路门店!$X:$X,通讯通路门店!$S:$S,$G1657,通讯通路门店!$J:$J,"华为授权体验店")+SUMIFS(通讯通路门店!$AA:$AA,通讯通路门店!$S:$S,$G1657,通讯通路门店!$J:$J,"华为堡垒店")</f>
        <v>0</v>
      </c>
      <c r="BG1657" s="99">
        <f>SUMIFS(通讯通路门店!$Y:$Y,通讯通路门店!$S:$S,$G1657,通讯通路门店!$J:$J,"小米体验店")</f>
        <v>0</v>
      </c>
      <c r="BH1657" s="99">
        <f>SUMIFS(通讯通路门店!$AA:$AA,通讯通路门店!$S:$S,$G1657,通讯通路门店!$J:$J,"苹果体验店")</f>
        <v>0</v>
      </c>
      <c r="BI1657" s="99">
        <f>SUMIFS(通讯通路门店!$K:$K,通讯通路门店!$S:$S,$G1657,通讯通路门店!$J:$J,"其他品牌专卖店")</f>
        <v>0</v>
      </c>
      <c r="BJ1657" s="99">
        <f>SUMIFS(通讯通路门店!$AC:$AC,通讯通路门店!$S:$S,$G1657)</f>
        <v>0</v>
      </c>
      <c r="BK1657" s="99">
        <f>SUMIFS(通讯通路门店!$AD:$AD,通讯通路门店!$S:$S,$G1657)</f>
        <v>0</v>
      </c>
      <c r="BL1657" s="99">
        <f>SUMIFS(通讯通路门店!$AE:$AE,通讯通路门店!$S:$S,$G1657)</f>
        <v>0</v>
      </c>
      <c r="BM1657" s="99">
        <f>SUMIFS(通讯通路门店!$AF:$AF,通讯通路门店!$S:$S,$G1657)</f>
        <v>0</v>
      </c>
      <c r="BN1657" s="99">
        <f>SUMIFS(通讯通路门店!$AG:$AG,通讯通路门店!$S:$S,$G1657)</f>
        <v>0</v>
      </c>
      <c r="BO1657" s="99">
        <f>SUMIFS(通讯通路门店!$AH:$AH,通讯通路门店!$S:$S,$G1657)</f>
        <v>0</v>
      </c>
      <c r="BP1657" s="99">
        <f>SUMIFS(通讯通路门店!$AI:$AI,通讯通路门店!$S:$S,$G1657)</f>
        <v>0</v>
      </c>
      <c r="BQ1657" s="83"/>
    </row>
    <row r="1658" spans="1:69">
      <c r="A1658" s="99" t="str">
        <f>IFERROR(_xlfn.XLOOKUP($G1658,通讯通路门店!$S$4:$S$993933,通讯通路门店!$A$4:$A$993933,0,0),"")</f>
        <v>海南省</v>
      </c>
      <c r="B1658" s="99" t="str">
        <f>IFERROR(_xlfn.XLOOKUP($G1658,通讯通路门店!$S$4:$S$993933,通讯通路门店!$B$4:$B$993933,0,0),"")</f>
        <v>乐东黎族自治县</v>
      </c>
      <c r="C1658" s="99" t="str">
        <f>IFERROR(_xlfn.XLOOKUP($G1658,通讯通路门店!$S$4:$S$993933,通讯通路门店!$C$4:$C$993933,0,0),"")</f>
        <v>乐东黎族自治县</v>
      </c>
      <c r="D1658" s="99" t="str">
        <f>IFERROR(_xlfn.XLOOKUP($G1658,通讯通路门店!$S$4:$S$993933,通讯通路门店!$D$4:$D$993933,0,0),"")</f>
        <v>万冲镇</v>
      </c>
      <c r="E1658" s="83"/>
      <c r="F1658" s="83"/>
      <c r="G1658" s="101"/>
      <c r="H1658" s="102">
        <f>IFERROR(_xlfn.XLOOKUP($G1658,通讯通路门店!$S$4:$S$993933,通讯通路门店!$R$4:$R$993933,0,0),"")</f>
        <v>0</v>
      </c>
      <c r="I1658" s="83"/>
      <c r="J1658" s="83"/>
      <c r="K1658" s="83"/>
      <c r="L1658" s="83"/>
      <c r="M1658" s="83"/>
      <c r="N1658" s="83"/>
      <c r="O1658" s="83"/>
      <c r="P1658" s="83"/>
      <c r="Q1658" s="83"/>
      <c r="R1658" s="83"/>
      <c r="S1658" s="83"/>
      <c r="T1658" s="83"/>
      <c r="U1658" s="99">
        <f>COUNTIF(通讯通路门店!$S:$S,$G1658)</f>
        <v>0</v>
      </c>
      <c r="V1658" s="99">
        <f>COUNTIFS(通讯通路门店!$S:$S,$G1658,通讯通路门店!$J:$J,"综合卖场")</f>
        <v>0</v>
      </c>
      <c r="W1658" s="99">
        <f>SUMIFS(通讯通路门店!$AJ:$AJ,通讯通路门店!$S:$S,通讯客户沙盘!$G1658)</f>
        <v>0</v>
      </c>
      <c r="X1658" s="99">
        <f t="shared" si="125"/>
        <v>0</v>
      </c>
      <c r="Y1658" s="99">
        <f>COUNTIFS(通讯通路门店!$S:$S,$G1658,通讯通路门店!$J:$J,"荣耀体验店")+COUNTIFS(通讯通路门店!$S:$S,$G1658,通讯通路门店!$J:$J,"荣耀授权专卖店")</f>
        <v>0</v>
      </c>
      <c r="Z1658" s="99">
        <f>COUNTIFS(通讯通路门店!$S:$S,$G1658,通讯通路门店!$J:$J,"VIVO体验店")</f>
        <v>0</v>
      </c>
      <c r="AA1658" s="99">
        <f>COUNTIFS(通讯通路门店!$S:$S,$G1658,通讯通路门店!$J:$J,"OPPO体验店")</f>
        <v>0</v>
      </c>
      <c r="AB1658" s="99">
        <f>COUNTIFS(通讯通路门店!$S:$S,$G1658,通讯通路门店!$J:$J,"华为授权体验店")+COUNTIFS(通讯通路门店!$S:$S,$G1658,通讯通路门店!$J:$J,"华为堡垒店")</f>
        <v>0</v>
      </c>
      <c r="AC1658" s="99">
        <f>COUNTIFS(通讯通路门店!$S:$S,$G1658,通讯通路门店!$J:$J,"小米体验店")</f>
        <v>0</v>
      </c>
      <c r="AD1658" s="99">
        <f>COUNTIFS(通讯通路门店!$S:$S,$G1658,通讯通路门店!$J:$J,"苹果体验店")</f>
        <v>0</v>
      </c>
      <c r="AE1658" s="99">
        <f>COUNTIFS(通讯通路门店!$S:$S,$G1658,通讯通路门店!$J:$J,"其他品牌专卖店")</f>
        <v>0</v>
      </c>
      <c r="AF1658" s="99">
        <f>SUMIFS(通讯通路门店!$BI:$BI,通讯通路门店!$S:$S,$G1658)</f>
        <v>0</v>
      </c>
      <c r="AG1658" s="99">
        <f>SUMIFS(通讯通路门店!$BH:$BH,通讯通路门店!$S:$S,$G1658)</f>
        <v>0</v>
      </c>
      <c r="AH1658" s="99">
        <f t="shared" si="126"/>
        <v>0</v>
      </c>
      <c r="AI1658" s="99">
        <f>SUMIFS(通讯通路门店!$BB:$BB,通讯通路门店!$S:$S,$G1658)</f>
        <v>0</v>
      </c>
      <c r="AJ1658" s="99">
        <f>SUMIFS(通讯通路门店!$BE:$BE,通讯通路门店!$S:$S,$G1658)</f>
        <v>0</v>
      </c>
      <c r="AK1658" s="99">
        <f>SUMIFS(通讯通路门店!$BG:$BG,通讯通路门店!$S:$S,$G1658)</f>
        <v>0</v>
      </c>
      <c r="AL1658" s="99">
        <f>SUMIFS(通讯通路门店!$BC:$BC,通讯通路门店!$S:$S,$G1658)</f>
        <v>0</v>
      </c>
      <c r="AM1658" s="99">
        <f>SUMIFS(通讯通路门店!$BD:$BD,通讯通路门店!$S:$S,$G1658)</f>
        <v>0</v>
      </c>
      <c r="AN1658" s="99">
        <f>SUMIFS(通讯通路门店!$BF:$BF,通讯通路门店!$S:$S,$G1658)</f>
        <v>0</v>
      </c>
      <c r="AO1658" s="99">
        <f t="shared" si="127"/>
        <v>0</v>
      </c>
      <c r="AP1658" s="99">
        <f>SUMIFS(通讯通路门店!$K:$K,通讯通路门店!$S:$S,$G1658)</f>
        <v>0</v>
      </c>
      <c r="AQ1658" s="83"/>
      <c r="AR1658" s="99">
        <f>SUMIFS(通讯通路门店!$T:$T,通讯通路门店!$S:$S,$G1658)</f>
        <v>0</v>
      </c>
      <c r="AS1658" s="99">
        <f>SUMIFS(通讯通路门店!$U:$U,通讯通路门店!$S:$S,$G1658)</f>
        <v>0</v>
      </c>
      <c r="AT1658" s="99">
        <f>SUMIFS(通讯通路门店!$V:$V,通讯通路门店!$S:$S,$G1658)</f>
        <v>0</v>
      </c>
      <c r="AU1658" s="99">
        <f>SUMIFS(通讯通路门店!$W:$W,通讯通路门店!$S:$S,$G1658)</f>
        <v>0</v>
      </c>
      <c r="AV1658" s="99">
        <f>SUMIFS(通讯通路门店!$Z:$Z,通讯通路门店!$S:$S,$G1658)</f>
        <v>0</v>
      </c>
      <c r="AW1658" s="99">
        <f>SUMIFS(通讯通路门店!$AB:$AB,通讯通路门店!$S:$S,$G1658)</f>
        <v>0</v>
      </c>
      <c r="AX1658" s="99">
        <f>SUMIFS(通讯通路门店!$X:$X,通讯通路门店!$S:$S,$G1658)</f>
        <v>0</v>
      </c>
      <c r="AY1658" s="99">
        <f>SUMIFS(通讯通路门店!$Y:$Y,通讯通路门店!$S:$S,$G1658)</f>
        <v>0</v>
      </c>
      <c r="AZ1658" s="99">
        <f>SUMIFS(通讯通路门店!$AA:$AA,通讯通路门店!$S:$S,$G1658)</f>
        <v>0</v>
      </c>
      <c r="BA1658" s="99">
        <f t="shared" si="128"/>
        <v>0</v>
      </c>
      <c r="BB1658" s="99">
        <f t="shared" si="129"/>
        <v>0</v>
      </c>
      <c r="BC1658" s="99">
        <f>SUMIFS(通讯通路门店!$W:$W,通讯通路门店!$S:$S,$G1658,通讯通路门店!$J:$J,"荣耀体验店")+SUMIFS(通讯通路门店!$W:$W,通讯通路门店!$S:$S,$G1658,通讯通路门店!$J:$J,"荣耀授权专卖店")</f>
        <v>0</v>
      </c>
      <c r="BD1658" s="99">
        <f>SUMIFS(通讯通路门店!$Z:$Z,通讯通路门店!$S:$S,$G1658,通讯通路门店!$J:$J,"VIVO体验店")</f>
        <v>0</v>
      </c>
      <c r="BE1658" s="99">
        <f>SUMIFS(通讯通路门店!$AB:$AB,通讯通路门店!$S:$S,$G1658,通讯通路门店!$J:$J,"OPPO体验店")</f>
        <v>0</v>
      </c>
      <c r="BF1658" s="99">
        <f>SUMIFS(通讯通路门店!$X:$X,通讯通路门店!$S:$S,$G1658,通讯通路门店!$J:$J,"华为授权体验店")+SUMIFS(通讯通路门店!$AA:$AA,通讯通路门店!$S:$S,$G1658,通讯通路门店!$J:$J,"华为堡垒店")</f>
        <v>0</v>
      </c>
      <c r="BG1658" s="99">
        <f>SUMIFS(通讯通路门店!$Y:$Y,通讯通路门店!$S:$S,$G1658,通讯通路门店!$J:$J,"小米体验店")</f>
        <v>0</v>
      </c>
      <c r="BH1658" s="99">
        <f>SUMIFS(通讯通路门店!$AA:$AA,通讯通路门店!$S:$S,$G1658,通讯通路门店!$J:$J,"苹果体验店")</f>
        <v>0</v>
      </c>
      <c r="BI1658" s="99">
        <f>SUMIFS(通讯通路门店!$K:$K,通讯通路门店!$S:$S,$G1658,通讯通路门店!$J:$J,"其他品牌专卖店")</f>
        <v>0</v>
      </c>
      <c r="BJ1658" s="99">
        <f>SUMIFS(通讯通路门店!$AC:$AC,通讯通路门店!$S:$S,$G1658)</f>
        <v>0</v>
      </c>
      <c r="BK1658" s="99">
        <f>SUMIFS(通讯通路门店!$AD:$AD,通讯通路门店!$S:$S,$G1658)</f>
        <v>0</v>
      </c>
      <c r="BL1658" s="99">
        <f>SUMIFS(通讯通路门店!$AE:$AE,通讯通路门店!$S:$S,$G1658)</f>
        <v>0</v>
      </c>
      <c r="BM1658" s="99">
        <f>SUMIFS(通讯通路门店!$AF:$AF,通讯通路门店!$S:$S,$G1658)</f>
        <v>0</v>
      </c>
      <c r="BN1658" s="99">
        <f>SUMIFS(通讯通路门店!$AG:$AG,通讯通路门店!$S:$S,$G1658)</f>
        <v>0</v>
      </c>
      <c r="BO1658" s="99">
        <f>SUMIFS(通讯通路门店!$AH:$AH,通讯通路门店!$S:$S,$G1658)</f>
        <v>0</v>
      </c>
      <c r="BP1658" s="99">
        <f>SUMIFS(通讯通路门店!$AI:$AI,通讯通路门店!$S:$S,$G1658)</f>
        <v>0</v>
      </c>
      <c r="BQ1658" s="83"/>
    </row>
    <row r="1659" spans="1:69">
      <c r="A1659" s="99" t="str">
        <f>IFERROR(_xlfn.XLOOKUP($G1659,通讯通路门店!$S$4:$S$993933,通讯通路门店!$A$4:$A$993933,0,0),"")</f>
        <v>海南省</v>
      </c>
      <c r="B1659" s="99" t="str">
        <f>IFERROR(_xlfn.XLOOKUP($G1659,通讯通路门店!$S$4:$S$993933,通讯通路门店!$B$4:$B$993933,0,0),"")</f>
        <v>乐东黎族自治县</v>
      </c>
      <c r="C1659" s="99" t="str">
        <f>IFERROR(_xlfn.XLOOKUP($G1659,通讯通路门店!$S$4:$S$993933,通讯通路门店!$C$4:$C$993933,0,0),"")</f>
        <v>乐东黎族自治县</v>
      </c>
      <c r="D1659" s="99" t="str">
        <f>IFERROR(_xlfn.XLOOKUP($G1659,通讯通路门店!$S$4:$S$993933,通讯通路门店!$D$4:$D$993933,0,0),"")</f>
        <v>万冲镇</v>
      </c>
      <c r="E1659" s="83"/>
      <c r="F1659" s="83"/>
      <c r="G1659" s="101"/>
      <c r="H1659" s="102">
        <f>IFERROR(_xlfn.XLOOKUP($G1659,通讯通路门店!$S$4:$S$993933,通讯通路门店!$R$4:$R$993933,0,0),"")</f>
        <v>0</v>
      </c>
      <c r="I1659" s="83"/>
      <c r="J1659" s="83"/>
      <c r="K1659" s="83"/>
      <c r="L1659" s="83"/>
      <c r="M1659" s="83"/>
      <c r="N1659" s="83"/>
      <c r="O1659" s="83"/>
      <c r="P1659" s="83"/>
      <c r="Q1659" s="83"/>
      <c r="R1659" s="83"/>
      <c r="S1659" s="83"/>
      <c r="T1659" s="83"/>
      <c r="U1659" s="99">
        <f>COUNTIF(通讯通路门店!$S:$S,$G1659)</f>
        <v>0</v>
      </c>
      <c r="V1659" s="99">
        <f>COUNTIFS(通讯通路门店!$S:$S,$G1659,通讯通路门店!$J:$J,"综合卖场")</f>
        <v>0</v>
      </c>
      <c r="W1659" s="99">
        <f>SUMIFS(通讯通路门店!$AJ:$AJ,通讯通路门店!$S:$S,通讯客户沙盘!$G1659)</f>
        <v>0</v>
      </c>
      <c r="X1659" s="99">
        <f t="shared" si="125"/>
        <v>0</v>
      </c>
      <c r="Y1659" s="99">
        <f>COUNTIFS(通讯通路门店!$S:$S,$G1659,通讯通路门店!$J:$J,"荣耀体验店")+COUNTIFS(通讯通路门店!$S:$S,$G1659,通讯通路门店!$J:$J,"荣耀授权专卖店")</f>
        <v>0</v>
      </c>
      <c r="Z1659" s="99">
        <f>COUNTIFS(通讯通路门店!$S:$S,$G1659,通讯通路门店!$J:$J,"VIVO体验店")</f>
        <v>0</v>
      </c>
      <c r="AA1659" s="99">
        <f>COUNTIFS(通讯通路门店!$S:$S,$G1659,通讯通路门店!$J:$J,"OPPO体验店")</f>
        <v>0</v>
      </c>
      <c r="AB1659" s="99">
        <f>COUNTIFS(通讯通路门店!$S:$S,$G1659,通讯通路门店!$J:$J,"华为授权体验店")+COUNTIFS(通讯通路门店!$S:$S,$G1659,通讯通路门店!$J:$J,"华为堡垒店")</f>
        <v>0</v>
      </c>
      <c r="AC1659" s="99">
        <f>COUNTIFS(通讯通路门店!$S:$S,$G1659,通讯通路门店!$J:$J,"小米体验店")</f>
        <v>0</v>
      </c>
      <c r="AD1659" s="99">
        <f>COUNTIFS(通讯通路门店!$S:$S,$G1659,通讯通路门店!$J:$J,"苹果体验店")</f>
        <v>0</v>
      </c>
      <c r="AE1659" s="99">
        <f>COUNTIFS(通讯通路门店!$S:$S,$G1659,通讯通路门店!$J:$J,"其他品牌专卖店")</f>
        <v>0</v>
      </c>
      <c r="AF1659" s="99">
        <f>SUMIFS(通讯通路门店!$BI:$BI,通讯通路门店!$S:$S,$G1659)</f>
        <v>0</v>
      </c>
      <c r="AG1659" s="99">
        <f>SUMIFS(通讯通路门店!$BH:$BH,通讯通路门店!$S:$S,$G1659)</f>
        <v>0</v>
      </c>
      <c r="AH1659" s="99">
        <f t="shared" si="126"/>
        <v>0</v>
      </c>
      <c r="AI1659" s="99">
        <f>SUMIFS(通讯通路门店!$BB:$BB,通讯通路门店!$S:$S,$G1659)</f>
        <v>0</v>
      </c>
      <c r="AJ1659" s="99">
        <f>SUMIFS(通讯通路门店!$BE:$BE,通讯通路门店!$S:$S,$G1659)</f>
        <v>0</v>
      </c>
      <c r="AK1659" s="99">
        <f>SUMIFS(通讯通路门店!$BG:$BG,通讯通路门店!$S:$S,$G1659)</f>
        <v>0</v>
      </c>
      <c r="AL1659" s="99">
        <f>SUMIFS(通讯通路门店!$BC:$BC,通讯通路门店!$S:$S,$G1659)</f>
        <v>0</v>
      </c>
      <c r="AM1659" s="99">
        <f>SUMIFS(通讯通路门店!$BD:$BD,通讯通路门店!$S:$S,$G1659)</f>
        <v>0</v>
      </c>
      <c r="AN1659" s="99">
        <f>SUMIFS(通讯通路门店!$BF:$BF,通讯通路门店!$S:$S,$G1659)</f>
        <v>0</v>
      </c>
      <c r="AO1659" s="99">
        <f t="shared" si="127"/>
        <v>0</v>
      </c>
      <c r="AP1659" s="99">
        <f>SUMIFS(通讯通路门店!$K:$K,通讯通路门店!$S:$S,$G1659)</f>
        <v>0</v>
      </c>
      <c r="AQ1659" s="83"/>
      <c r="AR1659" s="99">
        <f>SUMIFS(通讯通路门店!$T:$T,通讯通路门店!$S:$S,$G1659)</f>
        <v>0</v>
      </c>
      <c r="AS1659" s="99">
        <f>SUMIFS(通讯通路门店!$U:$U,通讯通路门店!$S:$S,$G1659)</f>
        <v>0</v>
      </c>
      <c r="AT1659" s="99">
        <f>SUMIFS(通讯通路门店!$V:$V,通讯通路门店!$S:$S,$G1659)</f>
        <v>0</v>
      </c>
      <c r="AU1659" s="99">
        <f>SUMIFS(通讯通路门店!$W:$W,通讯通路门店!$S:$S,$G1659)</f>
        <v>0</v>
      </c>
      <c r="AV1659" s="99">
        <f>SUMIFS(通讯通路门店!$Z:$Z,通讯通路门店!$S:$S,$G1659)</f>
        <v>0</v>
      </c>
      <c r="AW1659" s="99">
        <f>SUMIFS(通讯通路门店!$AB:$AB,通讯通路门店!$S:$S,$G1659)</f>
        <v>0</v>
      </c>
      <c r="AX1659" s="99">
        <f>SUMIFS(通讯通路门店!$X:$X,通讯通路门店!$S:$S,$G1659)</f>
        <v>0</v>
      </c>
      <c r="AY1659" s="99">
        <f>SUMIFS(通讯通路门店!$Y:$Y,通讯通路门店!$S:$S,$G1659)</f>
        <v>0</v>
      </c>
      <c r="AZ1659" s="99">
        <f>SUMIFS(通讯通路门店!$AA:$AA,通讯通路门店!$S:$S,$G1659)</f>
        <v>0</v>
      </c>
      <c r="BA1659" s="99">
        <f t="shared" si="128"/>
        <v>0</v>
      </c>
      <c r="BB1659" s="99">
        <f t="shared" si="129"/>
        <v>0</v>
      </c>
      <c r="BC1659" s="99">
        <f>SUMIFS(通讯通路门店!$W:$W,通讯通路门店!$S:$S,$G1659,通讯通路门店!$J:$J,"荣耀体验店")+SUMIFS(通讯通路门店!$W:$W,通讯通路门店!$S:$S,$G1659,通讯通路门店!$J:$J,"荣耀授权专卖店")</f>
        <v>0</v>
      </c>
      <c r="BD1659" s="99">
        <f>SUMIFS(通讯通路门店!$Z:$Z,通讯通路门店!$S:$S,$G1659,通讯通路门店!$J:$J,"VIVO体验店")</f>
        <v>0</v>
      </c>
      <c r="BE1659" s="99">
        <f>SUMIFS(通讯通路门店!$AB:$AB,通讯通路门店!$S:$S,$G1659,通讯通路门店!$J:$J,"OPPO体验店")</f>
        <v>0</v>
      </c>
      <c r="BF1659" s="99">
        <f>SUMIFS(通讯通路门店!$X:$X,通讯通路门店!$S:$S,$G1659,通讯通路门店!$J:$J,"华为授权体验店")+SUMIFS(通讯通路门店!$AA:$AA,通讯通路门店!$S:$S,$G1659,通讯通路门店!$J:$J,"华为堡垒店")</f>
        <v>0</v>
      </c>
      <c r="BG1659" s="99">
        <f>SUMIFS(通讯通路门店!$Y:$Y,通讯通路门店!$S:$S,$G1659,通讯通路门店!$J:$J,"小米体验店")</f>
        <v>0</v>
      </c>
      <c r="BH1659" s="99">
        <f>SUMIFS(通讯通路门店!$AA:$AA,通讯通路门店!$S:$S,$G1659,通讯通路门店!$J:$J,"苹果体验店")</f>
        <v>0</v>
      </c>
      <c r="BI1659" s="99">
        <f>SUMIFS(通讯通路门店!$K:$K,通讯通路门店!$S:$S,$G1659,通讯通路门店!$J:$J,"其他品牌专卖店")</f>
        <v>0</v>
      </c>
      <c r="BJ1659" s="99">
        <f>SUMIFS(通讯通路门店!$AC:$AC,通讯通路门店!$S:$S,$G1659)</f>
        <v>0</v>
      </c>
      <c r="BK1659" s="99">
        <f>SUMIFS(通讯通路门店!$AD:$AD,通讯通路门店!$S:$S,$G1659)</f>
        <v>0</v>
      </c>
      <c r="BL1659" s="99">
        <f>SUMIFS(通讯通路门店!$AE:$AE,通讯通路门店!$S:$S,$G1659)</f>
        <v>0</v>
      </c>
      <c r="BM1659" s="99">
        <f>SUMIFS(通讯通路门店!$AF:$AF,通讯通路门店!$S:$S,$G1659)</f>
        <v>0</v>
      </c>
      <c r="BN1659" s="99">
        <f>SUMIFS(通讯通路门店!$AG:$AG,通讯通路门店!$S:$S,$G1659)</f>
        <v>0</v>
      </c>
      <c r="BO1659" s="99">
        <f>SUMIFS(通讯通路门店!$AH:$AH,通讯通路门店!$S:$S,$G1659)</f>
        <v>0</v>
      </c>
      <c r="BP1659" s="99">
        <f>SUMIFS(通讯通路门店!$AI:$AI,通讯通路门店!$S:$S,$G1659)</f>
        <v>0</v>
      </c>
      <c r="BQ1659" s="83"/>
    </row>
    <row r="1660" spans="1:69">
      <c r="A1660" s="99" t="str">
        <f>IFERROR(_xlfn.XLOOKUP($G1660,通讯通路门店!$S$4:$S$993933,通讯通路门店!$A$4:$A$993933,0,0),"")</f>
        <v>海南省</v>
      </c>
      <c r="B1660" s="99" t="str">
        <f>IFERROR(_xlfn.XLOOKUP($G1660,通讯通路门店!$S$4:$S$993933,通讯通路门店!$B$4:$B$993933,0,0),"")</f>
        <v>乐东黎族自治县</v>
      </c>
      <c r="C1660" s="99" t="str">
        <f>IFERROR(_xlfn.XLOOKUP($G1660,通讯通路门店!$S$4:$S$993933,通讯通路门店!$C$4:$C$993933,0,0),"")</f>
        <v>乐东黎族自治县</v>
      </c>
      <c r="D1660" s="99" t="str">
        <f>IFERROR(_xlfn.XLOOKUP($G1660,通讯通路门店!$S$4:$S$993933,通讯通路门店!$D$4:$D$993933,0,0),"")</f>
        <v>万冲镇</v>
      </c>
      <c r="E1660" s="83"/>
      <c r="F1660" s="83"/>
      <c r="G1660" s="101"/>
      <c r="H1660" s="102">
        <f>IFERROR(_xlfn.XLOOKUP($G1660,通讯通路门店!$S$4:$S$993933,通讯通路门店!$R$4:$R$993933,0,0),"")</f>
        <v>0</v>
      </c>
      <c r="I1660" s="83"/>
      <c r="J1660" s="83"/>
      <c r="K1660" s="83"/>
      <c r="L1660" s="83"/>
      <c r="M1660" s="83"/>
      <c r="N1660" s="83"/>
      <c r="O1660" s="83"/>
      <c r="P1660" s="83"/>
      <c r="Q1660" s="83"/>
      <c r="R1660" s="83"/>
      <c r="S1660" s="83"/>
      <c r="T1660" s="83"/>
      <c r="U1660" s="99">
        <f>COUNTIF(通讯通路门店!$S:$S,$G1660)</f>
        <v>0</v>
      </c>
      <c r="V1660" s="99">
        <f>COUNTIFS(通讯通路门店!$S:$S,$G1660,通讯通路门店!$J:$J,"综合卖场")</f>
        <v>0</v>
      </c>
      <c r="W1660" s="99">
        <f>SUMIFS(通讯通路门店!$AJ:$AJ,通讯通路门店!$S:$S,通讯客户沙盘!$G1660)</f>
        <v>0</v>
      </c>
      <c r="X1660" s="99">
        <f t="shared" si="125"/>
        <v>0</v>
      </c>
      <c r="Y1660" s="99">
        <f>COUNTIFS(通讯通路门店!$S:$S,$G1660,通讯通路门店!$J:$J,"荣耀体验店")+COUNTIFS(通讯通路门店!$S:$S,$G1660,通讯通路门店!$J:$J,"荣耀授权专卖店")</f>
        <v>0</v>
      </c>
      <c r="Z1660" s="99">
        <f>COUNTIFS(通讯通路门店!$S:$S,$G1660,通讯通路门店!$J:$J,"VIVO体验店")</f>
        <v>0</v>
      </c>
      <c r="AA1660" s="99">
        <f>COUNTIFS(通讯通路门店!$S:$S,$G1660,通讯通路门店!$J:$J,"OPPO体验店")</f>
        <v>0</v>
      </c>
      <c r="AB1660" s="99">
        <f>COUNTIFS(通讯通路门店!$S:$S,$G1660,通讯通路门店!$J:$J,"华为授权体验店")+COUNTIFS(通讯通路门店!$S:$S,$G1660,通讯通路门店!$J:$J,"华为堡垒店")</f>
        <v>0</v>
      </c>
      <c r="AC1660" s="99">
        <f>COUNTIFS(通讯通路门店!$S:$S,$G1660,通讯通路门店!$J:$J,"小米体验店")</f>
        <v>0</v>
      </c>
      <c r="AD1660" s="99">
        <f>COUNTIFS(通讯通路门店!$S:$S,$G1660,通讯通路门店!$J:$J,"苹果体验店")</f>
        <v>0</v>
      </c>
      <c r="AE1660" s="99">
        <f>COUNTIFS(通讯通路门店!$S:$S,$G1660,通讯通路门店!$J:$J,"其他品牌专卖店")</f>
        <v>0</v>
      </c>
      <c r="AF1660" s="99">
        <f>SUMIFS(通讯通路门店!$BI:$BI,通讯通路门店!$S:$S,$G1660)</f>
        <v>0</v>
      </c>
      <c r="AG1660" s="99">
        <f>SUMIFS(通讯通路门店!$BH:$BH,通讯通路门店!$S:$S,$G1660)</f>
        <v>0</v>
      </c>
      <c r="AH1660" s="99">
        <f t="shared" si="126"/>
        <v>0</v>
      </c>
      <c r="AI1660" s="99">
        <f>SUMIFS(通讯通路门店!$BB:$BB,通讯通路门店!$S:$S,$G1660)</f>
        <v>0</v>
      </c>
      <c r="AJ1660" s="99">
        <f>SUMIFS(通讯通路门店!$BE:$BE,通讯通路门店!$S:$S,$G1660)</f>
        <v>0</v>
      </c>
      <c r="AK1660" s="99">
        <f>SUMIFS(通讯通路门店!$BG:$BG,通讯通路门店!$S:$S,$G1660)</f>
        <v>0</v>
      </c>
      <c r="AL1660" s="99">
        <f>SUMIFS(通讯通路门店!$BC:$BC,通讯通路门店!$S:$S,$G1660)</f>
        <v>0</v>
      </c>
      <c r="AM1660" s="99">
        <f>SUMIFS(通讯通路门店!$BD:$BD,通讯通路门店!$S:$S,$G1660)</f>
        <v>0</v>
      </c>
      <c r="AN1660" s="99">
        <f>SUMIFS(通讯通路门店!$BF:$BF,通讯通路门店!$S:$S,$G1660)</f>
        <v>0</v>
      </c>
      <c r="AO1660" s="99">
        <f t="shared" si="127"/>
        <v>0</v>
      </c>
      <c r="AP1660" s="99">
        <f>SUMIFS(通讯通路门店!$K:$K,通讯通路门店!$S:$S,$G1660)</f>
        <v>0</v>
      </c>
      <c r="AQ1660" s="83"/>
      <c r="AR1660" s="99">
        <f>SUMIFS(通讯通路门店!$T:$T,通讯通路门店!$S:$S,$G1660)</f>
        <v>0</v>
      </c>
      <c r="AS1660" s="99">
        <f>SUMIFS(通讯通路门店!$U:$U,通讯通路门店!$S:$S,$G1660)</f>
        <v>0</v>
      </c>
      <c r="AT1660" s="99">
        <f>SUMIFS(通讯通路门店!$V:$V,通讯通路门店!$S:$S,$G1660)</f>
        <v>0</v>
      </c>
      <c r="AU1660" s="99">
        <f>SUMIFS(通讯通路门店!$W:$W,通讯通路门店!$S:$S,$G1660)</f>
        <v>0</v>
      </c>
      <c r="AV1660" s="99">
        <f>SUMIFS(通讯通路门店!$Z:$Z,通讯通路门店!$S:$S,$G1660)</f>
        <v>0</v>
      </c>
      <c r="AW1660" s="99">
        <f>SUMIFS(通讯通路门店!$AB:$AB,通讯通路门店!$S:$S,$G1660)</f>
        <v>0</v>
      </c>
      <c r="AX1660" s="99">
        <f>SUMIFS(通讯通路门店!$X:$X,通讯通路门店!$S:$S,$G1660)</f>
        <v>0</v>
      </c>
      <c r="AY1660" s="99">
        <f>SUMIFS(通讯通路门店!$Y:$Y,通讯通路门店!$S:$S,$G1660)</f>
        <v>0</v>
      </c>
      <c r="AZ1660" s="99">
        <f>SUMIFS(通讯通路门店!$AA:$AA,通讯通路门店!$S:$S,$G1660)</f>
        <v>0</v>
      </c>
      <c r="BA1660" s="99">
        <f t="shared" si="128"/>
        <v>0</v>
      </c>
      <c r="BB1660" s="99">
        <f t="shared" si="129"/>
        <v>0</v>
      </c>
      <c r="BC1660" s="99">
        <f>SUMIFS(通讯通路门店!$W:$W,通讯通路门店!$S:$S,$G1660,通讯通路门店!$J:$J,"荣耀体验店")+SUMIFS(通讯通路门店!$W:$W,通讯通路门店!$S:$S,$G1660,通讯通路门店!$J:$J,"荣耀授权专卖店")</f>
        <v>0</v>
      </c>
      <c r="BD1660" s="99">
        <f>SUMIFS(通讯通路门店!$Z:$Z,通讯通路门店!$S:$S,$G1660,通讯通路门店!$J:$J,"VIVO体验店")</f>
        <v>0</v>
      </c>
      <c r="BE1660" s="99">
        <f>SUMIFS(通讯通路门店!$AB:$AB,通讯通路门店!$S:$S,$G1660,通讯通路门店!$J:$J,"OPPO体验店")</f>
        <v>0</v>
      </c>
      <c r="BF1660" s="99">
        <f>SUMIFS(通讯通路门店!$X:$X,通讯通路门店!$S:$S,$G1660,通讯通路门店!$J:$J,"华为授权体验店")+SUMIFS(通讯通路门店!$AA:$AA,通讯通路门店!$S:$S,$G1660,通讯通路门店!$J:$J,"华为堡垒店")</f>
        <v>0</v>
      </c>
      <c r="BG1660" s="99">
        <f>SUMIFS(通讯通路门店!$Y:$Y,通讯通路门店!$S:$S,$G1660,通讯通路门店!$J:$J,"小米体验店")</f>
        <v>0</v>
      </c>
      <c r="BH1660" s="99">
        <f>SUMIFS(通讯通路门店!$AA:$AA,通讯通路门店!$S:$S,$G1660,通讯通路门店!$J:$J,"苹果体验店")</f>
        <v>0</v>
      </c>
      <c r="BI1660" s="99">
        <f>SUMIFS(通讯通路门店!$K:$K,通讯通路门店!$S:$S,$G1660,通讯通路门店!$J:$J,"其他品牌专卖店")</f>
        <v>0</v>
      </c>
      <c r="BJ1660" s="99">
        <f>SUMIFS(通讯通路门店!$AC:$AC,通讯通路门店!$S:$S,$G1660)</f>
        <v>0</v>
      </c>
      <c r="BK1660" s="99">
        <f>SUMIFS(通讯通路门店!$AD:$AD,通讯通路门店!$S:$S,$G1660)</f>
        <v>0</v>
      </c>
      <c r="BL1660" s="99">
        <f>SUMIFS(通讯通路门店!$AE:$AE,通讯通路门店!$S:$S,$G1660)</f>
        <v>0</v>
      </c>
      <c r="BM1660" s="99">
        <f>SUMIFS(通讯通路门店!$AF:$AF,通讯通路门店!$S:$S,$G1660)</f>
        <v>0</v>
      </c>
      <c r="BN1660" s="99">
        <f>SUMIFS(通讯通路门店!$AG:$AG,通讯通路门店!$S:$S,$G1660)</f>
        <v>0</v>
      </c>
      <c r="BO1660" s="99">
        <f>SUMIFS(通讯通路门店!$AH:$AH,通讯通路门店!$S:$S,$G1660)</f>
        <v>0</v>
      </c>
      <c r="BP1660" s="99">
        <f>SUMIFS(通讯通路门店!$AI:$AI,通讯通路门店!$S:$S,$G1660)</f>
        <v>0</v>
      </c>
      <c r="BQ1660" s="83"/>
    </row>
    <row r="1661" spans="1:69">
      <c r="A1661" s="99" t="str">
        <f>IFERROR(_xlfn.XLOOKUP($G1661,通讯通路门店!$S$4:$S$993933,通讯通路门店!$A$4:$A$993933,0,0),"")</f>
        <v>海南省</v>
      </c>
      <c r="B1661" s="99" t="str">
        <f>IFERROR(_xlfn.XLOOKUP($G1661,通讯通路门店!$S$4:$S$993933,通讯通路门店!$B$4:$B$993933,0,0),"")</f>
        <v>乐东黎族自治县</v>
      </c>
      <c r="C1661" s="99" t="str">
        <f>IFERROR(_xlfn.XLOOKUP($G1661,通讯通路门店!$S$4:$S$993933,通讯通路门店!$C$4:$C$993933,0,0),"")</f>
        <v>乐东黎族自治县</v>
      </c>
      <c r="D1661" s="99" t="str">
        <f>IFERROR(_xlfn.XLOOKUP($G1661,通讯通路门店!$S$4:$S$993933,通讯通路门店!$D$4:$D$993933,0,0),"")</f>
        <v>万冲镇</v>
      </c>
      <c r="E1661" s="83"/>
      <c r="F1661" s="83"/>
      <c r="G1661" s="101"/>
      <c r="H1661" s="102">
        <f>IFERROR(_xlfn.XLOOKUP($G1661,通讯通路门店!$S$4:$S$993933,通讯通路门店!$R$4:$R$993933,0,0),"")</f>
        <v>0</v>
      </c>
      <c r="I1661" s="83"/>
      <c r="J1661" s="83"/>
      <c r="K1661" s="83"/>
      <c r="L1661" s="83"/>
      <c r="M1661" s="83"/>
      <c r="N1661" s="83"/>
      <c r="O1661" s="83"/>
      <c r="P1661" s="83"/>
      <c r="Q1661" s="83"/>
      <c r="R1661" s="83"/>
      <c r="S1661" s="83"/>
      <c r="T1661" s="83"/>
      <c r="U1661" s="99">
        <f>COUNTIF(通讯通路门店!$S:$S,$G1661)</f>
        <v>0</v>
      </c>
      <c r="V1661" s="99">
        <f>COUNTIFS(通讯通路门店!$S:$S,$G1661,通讯通路门店!$J:$J,"综合卖场")</f>
        <v>0</v>
      </c>
      <c r="W1661" s="99">
        <f>SUMIFS(通讯通路门店!$AJ:$AJ,通讯通路门店!$S:$S,通讯客户沙盘!$G1661)</f>
        <v>0</v>
      </c>
      <c r="X1661" s="99">
        <f t="shared" si="125"/>
        <v>0</v>
      </c>
      <c r="Y1661" s="99">
        <f>COUNTIFS(通讯通路门店!$S:$S,$G1661,通讯通路门店!$J:$J,"荣耀体验店")+COUNTIFS(通讯通路门店!$S:$S,$G1661,通讯通路门店!$J:$J,"荣耀授权专卖店")</f>
        <v>0</v>
      </c>
      <c r="Z1661" s="99">
        <f>COUNTIFS(通讯通路门店!$S:$S,$G1661,通讯通路门店!$J:$J,"VIVO体验店")</f>
        <v>0</v>
      </c>
      <c r="AA1661" s="99">
        <f>COUNTIFS(通讯通路门店!$S:$S,$G1661,通讯通路门店!$J:$J,"OPPO体验店")</f>
        <v>0</v>
      </c>
      <c r="AB1661" s="99">
        <f>COUNTIFS(通讯通路门店!$S:$S,$G1661,通讯通路门店!$J:$J,"华为授权体验店")+COUNTIFS(通讯通路门店!$S:$S,$G1661,通讯通路门店!$J:$J,"华为堡垒店")</f>
        <v>0</v>
      </c>
      <c r="AC1661" s="99">
        <f>COUNTIFS(通讯通路门店!$S:$S,$G1661,通讯通路门店!$J:$J,"小米体验店")</f>
        <v>0</v>
      </c>
      <c r="AD1661" s="99">
        <f>COUNTIFS(通讯通路门店!$S:$S,$G1661,通讯通路门店!$J:$J,"苹果体验店")</f>
        <v>0</v>
      </c>
      <c r="AE1661" s="99">
        <f>COUNTIFS(通讯通路门店!$S:$S,$G1661,通讯通路门店!$J:$J,"其他品牌专卖店")</f>
        <v>0</v>
      </c>
      <c r="AF1661" s="99">
        <f>SUMIFS(通讯通路门店!$BI:$BI,通讯通路门店!$S:$S,$G1661)</f>
        <v>0</v>
      </c>
      <c r="AG1661" s="99">
        <f>SUMIFS(通讯通路门店!$BH:$BH,通讯通路门店!$S:$S,$G1661)</f>
        <v>0</v>
      </c>
      <c r="AH1661" s="99">
        <f t="shared" si="126"/>
        <v>0</v>
      </c>
      <c r="AI1661" s="99">
        <f>SUMIFS(通讯通路门店!$BB:$BB,通讯通路门店!$S:$S,$G1661)</f>
        <v>0</v>
      </c>
      <c r="AJ1661" s="99">
        <f>SUMIFS(通讯通路门店!$BE:$BE,通讯通路门店!$S:$S,$G1661)</f>
        <v>0</v>
      </c>
      <c r="AK1661" s="99">
        <f>SUMIFS(通讯通路门店!$BG:$BG,通讯通路门店!$S:$S,$G1661)</f>
        <v>0</v>
      </c>
      <c r="AL1661" s="99">
        <f>SUMIFS(通讯通路门店!$BC:$BC,通讯通路门店!$S:$S,$G1661)</f>
        <v>0</v>
      </c>
      <c r="AM1661" s="99">
        <f>SUMIFS(通讯通路门店!$BD:$BD,通讯通路门店!$S:$S,$G1661)</f>
        <v>0</v>
      </c>
      <c r="AN1661" s="99">
        <f>SUMIFS(通讯通路门店!$BF:$BF,通讯通路门店!$S:$S,$G1661)</f>
        <v>0</v>
      </c>
      <c r="AO1661" s="99">
        <f t="shared" si="127"/>
        <v>0</v>
      </c>
      <c r="AP1661" s="99">
        <f>SUMIFS(通讯通路门店!$K:$K,通讯通路门店!$S:$S,$G1661)</f>
        <v>0</v>
      </c>
      <c r="AQ1661" s="83"/>
      <c r="AR1661" s="99">
        <f>SUMIFS(通讯通路门店!$T:$T,通讯通路门店!$S:$S,$G1661)</f>
        <v>0</v>
      </c>
      <c r="AS1661" s="99">
        <f>SUMIFS(通讯通路门店!$U:$U,通讯通路门店!$S:$S,$G1661)</f>
        <v>0</v>
      </c>
      <c r="AT1661" s="99">
        <f>SUMIFS(通讯通路门店!$V:$V,通讯通路门店!$S:$S,$G1661)</f>
        <v>0</v>
      </c>
      <c r="AU1661" s="99">
        <f>SUMIFS(通讯通路门店!$W:$W,通讯通路门店!$S:$S,$G1661)</f>
        <v>0</v>
      </c>
      <c r="AV1661" s="99">
        <f>SUMIFS(通讯通路门店!$Z:$Z,通讯通路门店!$S:$S,$G1661)</f>
        <v>0</v>
      </c>
      <c r="AW1661" s="99">
        <f>SUMIFS(通讯通路门店!$AB:$AB,通讯通路门店!$S:$S,$G1661)</f>
        <v>0</v>
      </c>
      <c r="AX1661" s="99">
        <f>SUMIFS(通讯通路门店!$X:$X,通讯通路门店!$S:$S,$G1661)</f>
        <v>0</v>
      </c>
      <c r="AY1661" s="99">
        <f>SUMIFS(通讯通路门店!$Y:$Y,通讯通路门店!$S:$S,$G1661)</f>
        <v>0</v>
      </c>
      <c r="AZ1661" s="99">
        <f>SUMIFS(通讯通路门店!$AA:$AA,通讯通路门店!$S:$S,$G1661)</f>
        <v>0</v>
      </c>
      <c r="BA1661" s="99">
        <f t="shared" si="128"/>
        <v>0</v>
      </c>
      <c r="BB1661" s="99">
        <f t="shared" si="129"/>
        <v>0</v>
      </c>
      <c r="BC1661" s="99">
        <f>SUMIFS(通讯通路门店!$W:$W,通讯通路门店!$S:$S,$G1661,通讯通路门店!$J:$J,"荣耀体验店")+SUMIFS(通讯通路门店!$W:$W,通讯通路门店!$S:$S,$G1661,通讯通路门店!$J:$J,"荣耀授权专卖店")</f>
        <v>0</v>
      </c>
      <c r="BD1661" s="99">
        <f>SUMIFS(通讯通路门店!$Z:$Z,通讯通路门店!$S:$S,$G1661,通讯通路门店!$J:$J,"VIVO体验店")</f>
        <v>0</v>
      </c>
      <c r="BE1661" s="99">
        <f>SUMIFS(通讯通路门店!$AB:$AB,通讯通路门店!$S:$S,$G1661,通讯通路门店!$J:$J,"OPPO体验店")</f>
        <v>0</v>
      </c>
      <c r="BF1661" s="99">
        <f>SUMIFS(通讯通路门店!$X:$X,通讯通路门店!$S:$S,$G1661,通讯通路门店!$J:$J,"华为授权体验店")+SUMIFS(通讯通路门店!$AA:$AA,通讯通路门店!$S:$S,$G1661,通讯通路门店!$J:$J,"华为堡垒店")</f>
        <v>0</v>
      </c>
      <c r="BG1661" s="99">
        <f>SUMIFS(通讯通路门店!$Y:$Y,通讯通路门店!$S:$S,$G1661,通讯通路门店!$J:$J,"小米体验店")</f>
        <v>0</v>
      </c>
      <c r="BH1661" s="99">
        <f>SUMIFS(通讯通路门店!$AA:$AA,通讯通路门店!$S:$S,$G1661,通讯通路门店!$J:$J,"苹果体验店")</f>
        <v>0</v>
      </c>
      <c r="BI1661" s="99">
        <f>SUMIFS(通讯通路门店!$K:$K,通讯通路门店!$S:$S,$G1661,通讯通路门店!$J:$J,"其他品牌专卖店")</f>
        <v>0</v>
      </c>
      <c r="BJ1661" s="99">
        <f>SUMIFS(通讯通路门店!$AC:$AC,通讯通路门店!$S:$S,$G1661)</f>
        <v>0</v>
      </c>
      <c r="BK1661" s="99">
        <f>SUMIFS(通讯通路门店!$AD:$AD,通讯通路门店!$S:$S,$G1661)</f>
        <v>0</v>
      </c>
      <c r="BL1661" s="99">
        <f>SUMIFS(通讯通路门店!$AE:$AE,通讯通路门店!$S:$S,$G1661)</f>
        <v>0</v>
      </c>
      <c r="BM1661" s="99">
        <f>SUMIFS(通讯通路门店!$AF:$AF,通讯通路门店!$S:$S,$G1661)</f>
        <v>0</v>
      </c>
      <c r="BN1661" s="99">
        <f>SUMIFS(通讯通路门店!$AG:$AG,通讯通路门店!$S:$S,$G1661)</f>
        <v>0</v>
      </c>
      <c r="BO1661" s="99">
        <f>SUMIFS(通讯通路门店!$AH:$AH,通讯通路门店!$S:$S,$G1661)</f>
        <v>0</v>
      </c>
      <c r="BP1661" s="99">
        <f>SUMIFS(通讯通路门店!$AI:$AI,通讯通路门店!$S:$S,$G1661)</f>
        <v>0</v>
      </c>
      <c r="BQ1661" s="83"/>
    </row>
    <row r="1662" spans="1:69">
      <c r="A1662" s="99" t="str">
        <f>IFERROR(_xlfn.XLOOKUP($G1662,通讯通路门店!$S$4:$S$993933,通讯通路门店!$A$4:$A$993933,0,0),"")</f>
        <v>海南省</v>
      </c>
      <c r="B1662" s="99" t="str">
        <f>IFERROR(_xlfn.XLOOKUP($G1662,通讯通路门店!$S$4:$S$993933,通讯通路门店!$B$4:$B$993933,0,0),"")</f>
        <v>乐东黎族自治县</v>
      </c>
      <c r="C1662" s="99" t="str">
        <f>IFERROR(_xlfn.XLOOKUP($G1662,通讯通路门店!$S$4:$S$993933,通讯通路门店!$C$4:$C$993933,0,0),"")</f>
        <v>乐东黎族自治县</v>
      </c>
      <c r="D1662" s="99" t="str">
        <f>IFERROR(_xlfn.XLOOKUP($G1662,通讯通路门店!$S$4:$S$993933,通讯通路门店!$D$4:$D$993933,0,0),"")</f>
        <v>万冲镇</v>
      </c>
      <c r="E1662" s="83"/>
      <c r="F1662" s="83"/>
      <c r="G1662" s="101"/>
      <c r="H1662" s="102">
        <f>IFERROR(_xlfn.XLOOKUP($G1662,通讯通路门店!$S$4:$S$993933,通讯通路门店!$R$4:$R$993933,0,0),"")</f>
        <v>0</v>
      </c>
      <c r="I1662" s="83"/>
      <c r="J1662" s="83"/>
      <c r="K1662" s="83"/>
      <c r="L1662" s="83"/>
      <c r="M1662" s="83"/>
      <c r="N1662" s="83"/>
      <c r="O1662" s="83"/>
      <c r="P1662" s="83"/>
      <c r="Q1662" s="83"/>
      <c r="R1662" s="83"/>
      <c r="S1662" s="83"/>
      <c r="T1662" s="83"/>
      <c r="U1662" s="99">
        <f>COUNTIF(通讯通路门店!$S:$S,$G1662)</f>
        <v>0</v>
      </c>
      <c r="V1662" s="99">
        <f>COUNTIFS(通讯通路门店!$S:$S,$G1662,通讯通路门店!$J:$J,"综合卖场")</f>
        <v>0</v>
      </c>
      <c r="W1662" s="99">
        <f>SUMIFS(通讯通路门店!$AJ:$AJ,通讯通路门店!$S:$S,通讯客户沙盘!$G1662)</f>
        <v>0</v>
      </c>
      <c r="X1662" s="99">
        <f t="shared" si="125"/>
        <v>0</v>
      </c>
      <c r="Y1662" s="99">
        <f>COUNTIFS(通讯通路门店!$S:$S,$G1662,通讯通路门店!$J:$J,"荣耀体验店")+COUNTIFS(通讯通路门店!$S:$S,$G1662,通讯通路门店!$J:$J,"荣耀授权专卖店")</f>
        <v>0</v>
      </c>
      <c r="Z1662" s="99">
        <f>COUNTIFS(通讯通路门店!$S:$S,$G1662,通讯通路门店!$J:$J,"VIVO体验店")</f>
        <v>0</v>
      </c>
      <c r="AA1662" s="99">
        <f>COUNTIFS(通讯通路门店!$S:$S,$G1662,通讯通路门店!$J:$J,"OPPO体验店")</f>
        <v>0</v>
      </c>
      <c r="AB1662" s="99">
        <f>COUNTIFS(通讯通路门店!$S:$S,$G1662,通讯通路门店!$J:$J,"华为授权体验店")+COUNTIFS(通讯通路门店!$S:$S,$G1662,通讯通路门店!$J:$J,"华为堡垒店")</f>
        <v>0</v>
      </c>
      <c r="AC1662" s="99">
        <f>COUNTIFS(通讯通路门店!$S:$S,$G1662,通讯通路门店!$J:$J,"小米体验店")</f>
        <v>0</v>
      </c>
      <c r="AD1662" s="99">
        <f>COUNTIFS(通讯通路门店!$S:$S,$G1662,通讯通路门店!$J:$J,"苹果体验店")</f>
        <v>0</v>
      </c>
      <c r="AE1662" s="99">
        <f>COUNTIFS(通讯通路门店!$S:$S,$G1662,通讯通路门店!$J:$J,"其他品牌专卖店")</f>
        <v>0</v>
      </c>
      <c r="AF1662" s="99">
        <f>SUMIFS(通讯通路门店!$BI:$BI,通讯通路门店!$S:$S,$G1662)</f>
        <v>0</v>
      </c>
      <c r="AG1662" s="99">
        <f>SUMIFS(通讯通路门店!$BH:$BH,通讯通路门店!$S:$S,$G1662)</f>
        <v>0</v>
      </c>
      <c r="AH1662" s="99">
        <f t="shared" si="126"/>
        <v>0</v>
      </c>
      <c r="AI1662" s="99">
        <f>SUMIFS(通讯通路门店!$BB:$BB,通讯通路门店!$S:$S,$G1662)</f>
        <v>0</v>
      </c>
      <c r="AJ1662" s="99">
        <f>SUMIFS(通讯通路门店!$BE:$BE,通讯通路门店!$S:$S,$G1662)</f>
        <v>0</v>
      </c>
      <c r="AK1662" s="99">
        <f>SUMIFS(通讯通路门店!$BG:$BG,通讯通路门店!$S:$S,$G1662)</f>
        <v>0</v>
      </c>
      <c r="AL1662" s="99">
        <f>SUMIFS(通讯通路门店!$BC:$BC,通讯通路门店!$S:$S,$G1662)</f>
        <v>0</v>
      </c>
      <c r="AM1662" s="99">
        <f>SUMIFS(通讯通路门店!$BD:$BD,通讯通路门店!$S:$S,$G1662)</f>
        <v>0</v>
      </c>
      <c r="AN1662" s="99">
        <f>SUMIFS(通讯通路门店!$BF:$BF,通讯通路门店!$S:$S,$G1662)</f>
        <v>0</v>
      </c>
      <c r="AO1662" s="99">
        <f t="shared" si="127"/>
        <v>0</v>
      </c>
      <c r="AP1662" s="99">
        <f>SUMIFS(通讯通路门店!$K:$K,通讯通路门店!$S:$S,$G1662)</f>
        <v>0</v>
      </c>
      <c r="AQ1662" s="83"/>
      <c r="AR1662" s="99">
        <f>SUMIFS(通讯通路门店!$T:$T,通讯通路门店!$S:$S,$G1662)</f>
        <v>0</v>
      </c>
      <c r="AS1662" s="99">
        <f>SUMIFS(通讯通路门店!$U:$U,通讯通路门店!$S:$S,$G1662)</f>
        <v>0</v>
      </c>
      <c r="AT1662" s="99">
        <f>SUMIFS(通讯通路门店!$V:$V,通讯通路门店!$S:$S,$G1662)</f>
        <v>0</v>
      </c>
      <c r="AU1662" s="99">
        <f>SUMIFS(通讯通路门店!$W:$W,通讯通路门店!$S:$S,$G1662)</f>
        <v>0</v>
      </c>
      <c r="AV1662" s="99">
        <f>SUMIFS(通讯通路门店!$Z:$Z,通讯通路门店!$S:$S,$G1662)</f>
        <v>0</v>
      </c>
      <c r="AW1662" s="99">
        <f>SUMIFS(通讯通路门店!$AB:$AB,通讯通路门店!$S:$S,$G1662)</f>
        <v>0</v>
      </c>
      <c r="AX1662" s="99">
        <f>SUMIFS(通讯通路门店!$X:$X,通讯通路门店!$S:$S,$G1662)</f>
        <v>0</v>
      </c>
      <c r="AY1662" s="99">
        <f>SUMIFS(通讯通路门店!$Y:$Y,通讯通路门店!$S:$S,$G1662)</f>
        <v>0</v>
      </c>
      <c r="AZ1662" s="99">
        <f>SUMIFS(通讯通路门店!$AA:$AA,通讯通路门店!$S:$S,$G1662)</f>
        <v>0</v>
      </c>
      <c r="BA1662" s="99">
        <f t="shared" si="128"/>
        <v>0</v>
      </c>
      <c r="BB1662" s="99">
        <f t="shared" si="129"/>
        <v>0</v>
      </c>
      <c r="BC1662" s="99">
        <f>SUMIFS(通讯通路门店!$W:$W,通讯通路门店!$S:$S,$G1662,通讯通路门店!$J:$J,"荣耀体验店")+SUMIFS(通讯通路门店!$W:$W,通讯通路门店!$S:$S,$G1662,通讯通路门店!$J:$J,"荣耀授权专卖店")</f>
        <v>0</v>
      </c>
      <c r="BD1662" s="99">
        <f>SUMIFS(通讯通路门店!$Z:$Z,通讯通路门店!$S:$S,$G1662,通讯通路门店!$J:$J,"VIVO体验店")</f>
        <v>0</v>
      </c>
      <c r="BE1662" s="99">
        <f>SUMIFS(通讯通路门店!$AB:$AB,通讯通路门店!$S:$S,$G1662,通讯通路门店!$J:$J,"OPPO体验店")</f>
        <v>0</v>
      </c>
      <c r="BF1662" s="99">
        <f>SUMIFS(通讯通路门店!$X:$X,通讯通路门店!$S:$S,$G1662,通讯通路门店!$J:$J,"华为授权体验店")+SUMIFS(通讯通路门店!$AA:$AA,通讯通路门店!$S:$S,$G1662,通讯通路门店!$J:$J,"华为堡垒店")</f>
        <v>0</v>
      </c>
      <c r="BG1662" s="99">
        <f>SUMIFS(通讯通路门店!$Y:$Y,通讯通路门店!$S:$S,$G1662,通讯通路门店!$J:$J,"小米体验店")</f>
        <v>0</v>
      </c>
      <c r="BH1662" s="99">
        <f>SUMIFS(通讯通路门店!$AA:$AA,通讯通路门店!$S:$S,$G1662,通讯通路门店!$J:$J,"苹果体验店")</f>
        <v>0</v>
      </c>
      <c r="BI1662" s="99">
        <f>SUMIFS(通讯通路门店!$K:$K,通讯通路门店!$S:$S,$G1662,通讯通路门店!$J:$J,"其他品牌专卖店")</f>
        <v>0</v>
      </c>
      <c r="BJ1662" s="99">
        <f>SUMIFS(通讯通路门店!$AC:$AC,通讯通路门店!$S:$S,$G1662)</f>
        <v>0</v>
      </c>
      <c r="BK1662" s="99">
        <f>SUMIFS(通讯通路门店!$AD:$AD,通讯通路门店!$S:$S,$G1662)</f>
        <v>0</v>
      </c>
      <c r="BL1662" s="99">
        <f>SUMIFS(通讯通路门店!$AE:$AE,通讯通路门店!$S:$S,$G1662)</f>
        <v>0</v>
      </c>
      <c r="BM1662" s="99">
        <f>SUMIFS(通讯通路门店!$AF:$AF,通讯通路门店!$S:$S,$G1662)</f>
        <v>0</v>
      </c>
      <c r="BN1662" s="99">
        <f>SUMIFS(通讯通路门店!$AG:$AG,通讯通路门店!$S:$S,$G1662)</f>
        <v>0</v>
      </c>
      <c r="BO1662" s="99">
        <f>SUMIFS(通讯通路门店!$AH:$AH,通讯通路门店!$S:$S,$G1662)</f>
        <v>0</v>
      </c>
      <c r="BP1662" s="99">
        <f>SUMIFS(通讯通路门店!$AI:$AI,通讯通路门店!$S:$S,$G1662)</f>
        <v>0</v>
      </c>
      <c r="BQ1662" s="83"/>
    </row>
    <row r="1663" spans="1:69">
      <c r="A1663" s="99" t="str">
        <f>IFERROR(_xlfn.XLOOKUP($G1663,通讯通路门店!$S$4:$S$993933,通讯通路门店!$A$4:$A$993933,0,0),"")</f>
        <v>海南省</v>
      </c>
      <c r="B1663" s="99" t="str">
        <f>IFERROR(_xlfn.XLOOKUP($G1663,通讯通路门店!$S$4:$S$993933,通讯通路门店!$B$4:$B$993933,0,0),"")</f>
        <v>乐东黎族自治县</v>
      </c>
      <c r="C1663" s="99" t="str">
        <f>IFERROR(_xlfn.XLOOKUP($G1663,通讯通路门店!$S$4:$S$993933,通讯通路门店!$C$4:$C$993933,0,0),"")</f>
        <v>乐东黎族自治县</v>
      </c>
      <c r="D1663" s="99" t="str">
        <f>IFERROR(_xlfn.XLOOKUP($G1663,通讯通路门店!$S$4:$S$993933,通讯通路门店!$D$4:$D$993933,0,0),"")</f>
        <v>万冲镇</v>
      </c>
      <c r="E1663" s="83"/>
      <c r="F1663" s="83"/>
      <c r="G1663" s="101"/>
      <c r="H1663" s="102">
        <f>IFERROR(_xlfn.XLOOKUP($G1663,通讯通路门店!$S$4:$S$993933,通讯通路门店!$R$4:$R$993933,0,0),"")</f>
        <v>0</v>
      </c>
      <c r="I1663" s="83"/>
      <c r="J1663" s="83"/>
      <c r="K1663" s="83"/>
      <c r="L1663" s="83"/>
      <c r="M1663" s="83"/>
      <c r="N1663" s="83"/>
      <c r="O1663" s="83"/>
      <c r="P1663" s="83"/>
      <c r="Q1663" s="83"/>
      <c r="R1663" s="83"/>
      <c r="S1663" s="83"/>
      <c r="T1663" s="83"/>
      <c r="U1663" s="99">
        <f>COUNTIF(通讯通路门店!$S:$S,$G1663)</f>
        <v>0</v>
      </c>
      <c r="V1663" s="99">
        <f>COUNTIFS(通讯通路门店!$S:$S,$G1663,通讯通路门店!$J:$J,"综合卖场")</f>
        <v>0</v>
      </c>
      <c r="W1663" s="99">
        <f>SUMIFS(通讯通路门店!$AJ:$AJ,通讯通路门店!$S:$S,通讯客户沙盘!$G1663)</f>
        <v>0</v>
      </c>
      <c r="X1663" s="99">
        <f t="shared" si="125"/>
        <v>0</v>
      </c>
      <c r="Y1663" s="99">
        <f>COUNTIFS(通讯通路门店!$S:$S,$G1663,通讯通路门店!$J:$J,"荣耀体验店")+COUNTIFS(通讯通路门店!$S:$S,$G1663,通讯通路门店!$J:$J,"荣耀授权专卖店")</f>
        <v>0</v>
      </c>
      <c r="Z1663" s="99">
        <f>COUNTIFS(通讯通路门店!$S:$S,$G1663,通讯通路门店!$J:$J,"VIVO体验店")</f>
        <v>0</v>
      </c>
      <c r="AA1663" s="99">
        <f>COUNTIFS(通讯通路门店!$S:$S,$G1663,通讯通路门店!$J:$J,"OPPO体验店")</f>
        <v>0</v>
      </c>
      <c r="AB1663" s="99">
        <f>COUNTIFS(通讯通路门店!$S:$S,$G1663,通讯通路门店!$J:$J,"华为授权体验店")+COUNTIFS(通讯通路门店!$S:$S,$G1663,通讯通路门店!$J:$J,"华为堡垒店")</f>
        <v>0</v>
      </c>
      <c r="AC1663" s="99">
        <f>COUNTIFS(通讯通路门店!$S:$S,$G1663,通讯通路门店!$J:$J,"小米体验店")</f>
        <v>0</v>
      </c>
      <c r="AD1663" s="99">
        <f>COUNTIFS(通讯通路门店!$S:$S,$G1663,通讯通路门店!$J:$J,"苹果体验店")</f>
        <v>0</v>
      </c>
      <c r="AE1663" s="99">
        <f>COUNTIFS(通讯通路门店!$S:$S,$G1663,通讯通路门店!$J:$J,"其他品牌专卖店")</f>
        <v>0</v>
      </c>
      <c r="AF1663" s="99">
        <f>SUMIFS(通讯通路门店!$BI:$BI,通讯通路门店!$S:$S,$G1663)</f>
        <v>0</v>
      </c>
      <c r="AG1663" s="99">
        <f>SUMIFS(通讯通路门店!$BH:$BH,通讯通路门店!$S:$S,$G1663)</f>
        <v>0</v>
      </c>
      <c r="AH1663" s="99">
        <f t="shared" si="126"/>
        <v>0</v>
      </c>
      <c r="AI1663" s="99">
        <f>SUMIFS(通讯通路门店!$BB:$BB,通讯通路门店!$S:$S,$G1663)</f>
        <v>0</v>
      </c>
      <c r="AJ1663" s="99">
        <f>SUMIFS(通讯通路门店!$BE:$BE,通讯通路门店!$S:$S,$G1663)</f>
        <v>0</v>
      </c>
      <c r="AK1663" s="99">
        <f>SUMIFS(通讯通路门店!$BG:$BG,通讯通路门店!$S:$S,$G1663)</f>
        <v>0</v>
      </c>
      <c r="AL1663" s="99">
        <f>SUMIFS(通讯通路门店!$BC:$BC,通讯通路门店!$S:$S,$G1663)</f>
        <v>0</v>
      </c>
      <c r="AM1663" s="99">
        <f>SUMIFS(通讯通路门店!$BD:$BD,通讯通路门店!$S:$S,$G1663)</f>
        <v>0</v>
      </c>
      <c r="AN1663" s="99">
        <f>SUMIFS(通讯通路门店!$BF:$BF,通讯通路门店!$S:$S,$G1663)</f>
        <v>0</v>
      </c>
      <c r="AO1663" s="99">
        <f t="shared" si="127"/>
        <v>0</v>
      </c>
      <c r="AP1663" s="99">
        <f>SUMIFS(通讯通路门店!$K:$K,通讯通路门店!$S:$S,$G1663)</f>
        <v>0</v>
      </c>
      <c r="AQ1663" s="83"/>
      <c r="AR1663" s="99">
        <f>SUMIFS(通讯通路门店!$T:$T,通讯通路门店!$S:$S,$G1663)</f>
        <v>0</v>
      </c>
      <c r="AS1663" s="99">
        <f>SUMIFS(通讯通路门店!$U:$U,通讯通路门店!$S:$S,$G1663)</f>
        <v>0</v>
      </c>
      <c r="AT1663" s="99">
        <f>SUMIFS(通讯通路门店!$V:$V,通讯通路门店!$S:$S,$G1663)</f>
        <v>0</v>
      </c>
      <c r="AU1663" s="99">
        <f>SUMIFS(通讯通路门店!$W:$W,通讯通路门店!$S:$S,$G1663)</f>
        <v>0</v>
      </c>
      <c r="AV1663" s="99">
        <f>SUMIFS(通讯通路门店!$Z:$Z,通讯通路门店!$S:$S,$G1663)</f>
        <v>0</v>
      </c>
      <c r="AW1663" s="99">
        <f>SUMIFS(通讯通路门店!$AB:$AB,通讯通路门店!$S:$S,$G1663)</f>
        <v>0</v>
      </c>
      <c r="AX1663" s="99">
        <f>SUMIFS(通讯通路门店!$X:$X,通讯通路门店!$S:$S,$G1663)</f>
        <v>0</v>
      </c>
      <c r="AY1663" s="99">
        <f>SUMIFS(通讯通路门店!$Y:$Y,通讯通路门店!$S:$S,$G1663)</f>
        <v>0</v>
      </c>
      <c r="AZ1663" s="99">
        <f>SUMIFS(通讯通路门店!$AA:$AA,通讯通路门店!$S:$S,$G1663)</f>
        <v>0</v>
      </c>
      <c r="BA1663" s="99">
        <f t="shared" si="128"/>
        <v>0</v>
      </c>
      <c r="BB1663" s="99">
        <f t="shared" si="129"/>
        <v>0</v>
      </c>
      <c r="BC1663" s="99">
        <f>SUMIFS(通讯通路门店!$W:$W,通讯通路门店!$S:$S,$G1663,通讯通路门店!$J:$J,"荣耀体验店")+SUMIFS(通讯通路门店!$W:$W,通讯通路门店!$S:$S,$G1663,通讯通路门店!$J:$J,"荣耀授权专卖店")</f>
        <v>0</v>
      </c>
      <c r="BD1663" s="99">
        <f>SUMIFS(通讯通路门店!$Z:$Z,通讯通路门店!$S:$S,$G1663,通讯通路门店!$J:$J,"VIVO体验店")</f>
        <v>0</v>
      </c>
      <c r="BE1663" s="99">
        <f>SUMIFS(通讯通路门店!$AB:$AB,通讯通路门店!$S:$S,$G1663,通讯通路门店!$J:$J,"OPPO体验店")</f>
        <v>0</v>
      </c>
      <c r="BF1663" s="99">
        <f>SUMIFS(通讯通路门店!$X:$X,通讯通路门店!$S:$S,$G1663,通讯通路门店!$J:$J,"华为授权体验店")+SUMIFS(通讯通路门店!$AA:$AA,通讯通路门店!$S:$S,$G1663,通讯通路门店!$J:$J,"华为堡垒店")</f>
        <v>0</v>
      </c>
      <c r="BG1663" s="99">
        <f>SUMIFS(通讯通路门店!$Y:$Y,通讯通路门店!$S:$S,$G1663,通讯通路门店!$J:$J,"小米体验店")</f>
        <v>0</v>
      </c>
      <c r="BH1663" s="99">
        <f>SUMIFS(通讯通路门店!$AA:$AA,通讯通路门店!$S:$S,$G1663,通讯通路门店!$J:$J,"苹果体验店")</f>
        <v>0</v>
      </c>
      <c r="BI1663" s="99">
        <f>SUMIFS(通讯通路门店!$K:$K,通讯通路门店!$S:$S,$G1663,通讯通路门店!$J:$J,"其他品牌专卖店")</f>
        <v>0</v>
      </c>
      <c r="BJ1663" s="99">
        <f>SUMIFS(通讯通路门店!$AC:$AC,通讯通路门店!$S:$S,$G1663)</f>
        <v>0</v>
      </c>
      <c r="BK1663" s="99">
        <f>SUMIFS(通讯通路门店!$AD:$AD,通讯通路门店!$S:$S,$G1663)</f>
        <v>0</v>
      </c>
      <c r="BL1663" s="99">
        <f>SUMIFS(通讯通路门店!$AE:$AE,通讯通路门店!$S:$S,$G1663)</f>
        <v>0</v>
      </c>
      <c r="BM1663" s="99">
        <f>SUMIFS(通讯通路门店!$AF:$AF,通讯通路门店!$S:$S,$G1663)</f>
        <v>0</v>
      </c>
      <c r="BN1663" s="99">
        <f>SUMIFS(通讯通路门店!$AG:$AG,通讯通路门店!$S:$S,$G1663)</f>
        <v>0</v>
      </c>
      <c r="BO1663" s="99">
        <f>SUMIFS(通讯通路门店!$AH:$AH,通讯通路门店!$S:$S,$G1663)</f>
        <v>0</v>
      </c>
      <c r="BP1663" s="99">
        <f>SUMIFS(通讯通路门店!$AI:$AI,通讯通路门店!$S:$S,$G1663)</f>
        <v>0</v>
      </c>
      <c r="BQ1663" s="83"/>
    </row>
    <row r="1664" spans="1:69">
      <c r="A1664" s="99" t="str">
        <f>IFERROR(_xlfn.XLOOKUP($G1664,通讯通路门店!$S$4:$S$993933,通讯通路门店!$A$4:$A$993933,0,0),"")</f>
        <v>海南省</v>
      </c>
      <c r="B1664" s="99" t="str">
        <f>IFERROR(_xlfn.XLOOKUP($G1664,通讯通路门店!$S$4:$S$993933,通讯通路门店!$B$4:$B$993933,0,0),"")</f>
        <v>乐东黎族自治县</v>
      </c>
      <c r="C1664" s="99" t="str">
        <f>IFERROR(_xlfn.XLOOKUP($G1664,通讯通路门店!$S$4:$S$993933,通讯通路门店!$C$4:$C$993933,0,0),"")</f>
        <v>乐东黎族自治县</v>
      </c>
      <c r="D1664" s="99" t="str">
        <f>IFERROR(_xlfn.XLOOKUP($G1664,通讯通路门店!$S$4:$S$993933,通讯通路门店!$D$4:$D$993933,0,0),"")</f>
        <v>万冲镇</v>
      </c>
      <c r="E1664" s="83"/>
      <c r="F1664" s="83"/>
      <c r="G1664" s="101"/>
      <c r="H1664" s="102">
        <f>IFERROR(_xlfn.XLOOKUP($G1664,通讯通路门店!$S$4:$S$993933,通讯通路门店!$R$4:$R$993933,0,0),"")</f>
        <v>0</v>
      </c>
      <c r="I1664" s="83"/>
      <c r="J1664" s="83"/>
      <c r="K1664" s="83"/>
      <c r="L1664" s="83"/>
      <c r="M1664" s="83"/>
      <c r="N1664" s="83"/>
      <c r="O1664" s="83"/>
      <c r="P1664" s="83"/>
      <c r="Q1664" s="83"/>
      <c r="R1664" s="83"/>
      <c r="S1664" s="83"/>
      <c r="T1664" s="83"/>
      <c r="U1664" s="99">
        <f>COUNTIF(通讯通路门店!$S:$S,$G1664)</f>
        <v>0</v>
      </c>
      <c r="V1664" s="99">
        <f>COUNTIFS(通讯通路门店!$S:$S,$G1664,通讯通路门店!$J:$J,"综合卖场")</f>
        <v>0</v>
      </c>
      <c r="W1664" s="99">
        <f>SUMIFS(通讯通路门店!$AJ:$AJ,通讯通路门店!$S:$S,通讯客户沙盘!$G1664)</f>
        <v>0</v>
      </c>
      <c r="X1664" s="99">
        <f t="shared" si="125"/>
        <v>0</v>
      </c>
      <c r="Y1664" s="99">
        <f>COUNTIFS(通讯通路门店!$S:$S,$G1664,通讯通路门店!$J:$J,"荣耀体验店")+COUNTIFS(通讯通路门店!$S:$S,$G1664,通讯通路门店!$J:$J,"荣耀授权专卖店")</f>
        <v>0</v>
      </c>
      <c r="Z1664" s="99">
        <f>COUNTIFS(通讯通路门店!$S:$S,$G1664,通讯通路门店!$J:$J,"VIVO体验店")</f>
        <v>0</v>
      </c>
      <c r="AA1664" s="99">
        <f>COUNTIFS(通讯通路门店!$S:$S,$G1664,通讯通路门店!$J:$J,"OPPO体验店")</f>
        <v>0</v>
      </c>
      <c r="AB1664" s="99">
        <f>COUNTIFS(通讯通路门店!$S:$S,$G1664,通讯通路门店!$J:$J,"华为授权体验店")+COUNTIFS(通讯通路门店!$S:$S,$G1664,通讯通路门店!$J:$J,"华为堡垒店")</f>
        <v>0</v>
      </c>
      <c r="AC1664" s="99">
        <f>COUNTIFS(通讯通路门店!$S:$S,$G1664,通讯通路门店!$J:$J,"小米体验店")</f>
        <v>0</v>
      </c>
      <c r="AD1664" s="99">
        <f>COUNTIFS(通讯通路门店!$S:$S,$G1664,通讯通路门店!$J:$J,"苹果体验店")</f>
        <v>0</v>
      </c>
      <c r="AE1664" s="99">
        <f>COUNTIFS(通讯通路门店!$S:$S,$G1664,通讯通路门店!$J:$J,"其他品牌专卖店")</f>
        <v>0</v>
      </c>
      <c r="AF1664" s="99">
        <f>SUMIFS(通讯通路门店!$BI:$BI,通讯通路门店!$S:$S,$G1664)</f>
        <v>0</v>
      </c>
      <c r="AG1664" s="99">
        <f>SUMIFS(通讯通路门店!$BH:$BH,通讯通路门店!$S:$S,$G1664)</f>
        <v>0</v>
      </c>
      <c r="AH1664" s="99">
        <f t="shared" si="126"/>
        <v>0</v>
      </c>
      <c r="AI1664" s="99">
        <f>SUMIFS(通讯通路门店!$BB:$BB,通讯通路门店!$S:$S,$G1664)</f>
        <v>0</v>
      </c>
      <c r="AJ1664" s="99">
        <f>SUMIFS(通讯通路门店!$BE:$BE,通讯通路门店!$S:$S,$G1664)</f>
        <v>0</v>
      </c>
      <c r="AK1664" s="99">
        <f>SUMIFS(通讯通路门店!$BG:$BG,通讯通路门店!$S:$S,$G1664)</f>
        <v>0</v>
      </c>
      <c r="AL1664" s="99">
        <f>SUMIFS(通讯通路门店!$BC:$BC,通讯通路门店!$S:$S,$G1664)</f>
        <v>0</v>
      </c>
      <c r="AM1664" s="99">
        <f>SUMIFS(通讯通路门店!$BD:$BD,通讯通路门店!$S:$S,$G1664)</f>
        <v>0</v>
      </c>
      <c r="AN1664" s="99">
        <f>SUMIFS(通讯通路门店!$BF:$BF,通讯通路门店!$S:$S,$G1664)</f>
        <v>0</v>
      </c>
      <c r="AO1664" s="99">
        <f t="shared" si="127"/>
        <v>0</v>
      </c>
      <c r="AP1664" s="99">
        <f>SUMIFS(通讯通路门店!$K:$K,通讯通路门店!$S:$S,$G1664)</f>
        <v>0</v>
      </c>
      <c r="AQ1664" s="83"/>
      <c r="AR1664" s="99">
        <f>SUMIFS(通讯通路门店!$T:$T,通讯通路门店!$S:$S,$G1664)</f>
        <v>0</v>
      </c>
      <c r="AS1664" s="99">
        <f>SUMIFS(通讯通路门店!$U:$U,通讯通路门店!$S:$S,$G1664)</f>
        <v>0</v>
      </c>
      <c r="AT1664" s="99">
        <f>SUMIFS(通讯通路门店!$V:$V,通讯通路门店!$S:$S,$G1664)</f>
        <v>0</v>
      </c>
      <c r="AU1664" s="99">
        <f>SUMIFS(通讯通路门店!$W:$W,通讯通路门店!$S:$S,$G1664)</f>
        <v>0</v>
      </c>
      <c r="AV1664" s="99">
        <f>SUMIFS(通讯通路门店!$Z:$Z,通讯通路门店!$S:$S,$G1664)</f>
        <v>0</v>
      </c>
      <c r="AW1664" s="99">
        <f>SUMIFS(通讯通路门店!$AB:$AB,通讯通路门店!$S:$S,$G1664)</f>
        <v>0</v>
      </c>
      <c r="AX1664" s="99">
        <f>SUMIFS(通讯通路门店!$X:$X,通讯通路门店!$S:$S,$G1664)</f>
        <v>0</v>
      </c>
      <c r="AY1664" s="99">
        <f>SUMIFS(通讯通路门店!$Y:$Y,通讯通路门店!$S:$S,$G1664)</f>
        <v>0</v>
      </c>
      <c r="AZ1664" s="99">
        <f>SUMIFS(通讯通路门店!$AA:$AA,通讯通路门店!$S:$S,$G1664)</f>
        <v>0</v>
      </c>
      <c r="BA1664" s="99">
        <f t="shared" si="128"/>
        <v>0</v>
      </c>
      <c r="BB1664" s="99">
        <f t="shared" si="129"/>
        <v>0</v>
      </c>
      <c r="BC1664" s="99">
        <f>SUMIFS(通讯通路门店!$W:$W,通讯通路门店!$S:$S,$G1664,通讯通路门店!$J:$J,"荣耀体验店")+SUMIFS(通讯通路门店!$W:$W,通讯通路门店!$S:$S,$G1664,通讯通路门店!$J:$J,"荣耀授权专卖店")</f>
        <v>0</v>
      </c>
      <c r="BD1664" s="99">
        <f>SUMIFS(通讯通路门店!$Z:$Z,通讯通路门店!$S:$S,$G1664,通讯通路门店!$J:$J,"VIVO体验店")</f>
        <v>0</v>
      </c>
      <c r="BE1664" s="99">
        <f>SUMIFS(通讯通路门店!$AB:$AB,通讯通路门店!$S:$S,$G1664,通讯通路门店!$J:$J,"OPPO体验店")</f>
        <v>0</v>
      </c>
      <c r="BF1664" s="99">
        <f>SUMIFS(通讯通路门店!$X:$X,通讯通路门店!$S:$S,$G1664,通讯通路门店!$J:$J,"华为授权体验店")+SUMIFS(通讯通路门店!$AA:$AA,通讯通路门店!$S:$S,$G1664,通讯通路门店!$J:$J,"华为堡垒店")</f>
        <v>0</v>
      </c>
      <c r="BG1664" s="99">
        <f>SUMIFS(通讯通路门店!$Y:$Y,通讯通路门店!$S:$S,$G1664,通讯通路门店!$J:$J,"小米体验店")</f>
        <v>0</v>
      </c>
      <c r="BH1664" s="99">
        <f>SUMIFS(通讯通路门店!$AA:$AA,通讯通路门店!$S:$S,$G1664,通讯通路门店!$J:$J,"苹果体验店")</f>
        <v>0</v>
      </c>
      <c r="BI1664" s="99">
        <f>SUMIFS(通讯通路门店!$K:$K,通讯通路门店!$S:$S,$G1664,通讯通路门店!$J:$J,"其他品牌专卖店")</f>
        <v>0</v>
      </c>
      <c r="BJ1664" s="99">
        <f>SUMIFS(通讯通路门店!$AC:$AC,通讯通路门店!$S:$S,$G1664)</f>
        <v>0</v>
      </c>
      <c r="BK1664" s="99">
        <f>SUMIFS(通讯通路门店!$AD:$AD,通讯通路门店!$S:$S,$G1664)</f>
        <v>0</v>
      </c>
      <c r="BL1664" s="99">
        <f>SUMIFS(通讯通路门店!$AE:$AE,通讯通路门店!$S:$S,$G1664)</f>
        <v>0</v>
      </c>
      <c r="BM1664" s="99">
        <f>SUMIFS(通讯通路门店!$AF:$AF,通讯通路门店!$S:$S,$G1664)</f>
        <v>0</v>
      </c>
      <c r="BN1664" s="99">
        <f>SUMIFS(通讯通路门店!$AG:$AG,通讯通路门店!$S:$S,$G1664)</f>
        <v>0</v>
      </c>
      <c r="BO1664" s="99">
        <f>SUMIFS(通讯通路门店!$AH:$AH,通讯通路门店!$S:$S,$G1664)</f>
        <v>0</v>
      </c>
      <c r="BP1664" s="99">
        <f>SUMIFS(通讯通路门店!$AI:$AI,通讯通路门店!$S:$S,$G1664)</f>
        <v>0</v>
      </c>
      <c r="BQ1664" s="83"/>
    </row>
    <row r="1665" spans="1:69">
      <c r="A1665" s="99" t="str">
        <f>IFERROR(_xlfn.XLOOKUP($G1665,通讯通路门店!$S$4:$S$993933,通讯通路门店!$A$4:$A$993933,0,0),"")</f>
        <v>海南省</v>
      </c>
      <c r="B1665" s="99" t="str">
        <f>IFERROR(_xlfn.XLOOKUP($G1665,通讯通路门店!$S$4:$S$993933,通讯通路门店!$B$4:$B$993933,0,0),"")</f>
        <v>乐东黎族自治县</v>
      </c>
      <c r="C1665" s="99" t="str">
        <f>IFERROR(_xlfn.XLOOKUP($G1665,通讯通路门店!$S$4:$S$993933,通讯通路门店!$C$4:$C$993933,0,0),"")</f>
        <v>乐东黎族自治县</v>
      </c>
      <c r="D1665" s="99" t="str">
        <f>IFERROR(_xlfn.XLOOKUP($G1665,通讯通路门店!$S$4:$S$993933,通讯通路门店!$D$4:$D$993933,0,0),"")</f>
        <v>万冲镇</v>
      </c>
      <c r="E1665" s="83"/>
      <c r="F1665" s="83"/>
      <c r="G1665" s="101"/>
      <c r="H1665" s="102">
        <f>IFERROR(_xlfn.XLOOKUP($G1665,通讯通路门店!$S$4:$S$993933,通讯通路门店!$R$4:$R$993933,0,0),"")</f>
        <v>0</v>
      </c>
      <c r="I1665" s="83"/>
      <c r="J1665" s="83"/>
      <c r="K1665" s="83"/>
      <c r="L1665" s="83"/>
      <c r="M1665" s="83"/>
      <c r="N1665" s="83"/>
      <c r="O1665" s="83"/>
      <c r="P1665" s="83"/>
      <c r="Q1665" s="83"/>
      <c r="R1665" s="83"/>
      <c r="S1665" s="83"/>
      <c r="T1665" s="83"/>
      <c r="U1665" s="99">
        <f>COUNTIF(通讯通路门店!$S:$S,$G1665)</f>
        <v>0</v>
      </c>
      <c r="V1665" s="99">
        <f>COUNTIFS(通讯通路门店!$S:$S,$G1665,通讯通路门店!$J:$J,"综合卖场")</f>
        <v>0</v>
      </c>
      <c r="W1665" s="99">
        <f>SUMIFS(通讯通路门店!$AJ:$AJ,通讯通路门店!$S:$S,通讯客户沙盘!$G1665)</f>
        <v>0</v>
      </c>
      <c r="X1665" s="99">
        <f t="shared" si="125"/>
        <v>0</v>
      </c>
      <c r="Y1665" s="99">
        <f>COUNTIFS(通讯通路门店!$S:$S,$G1665,通讯通路门店!$J:$J,"荣耀体验店")+COUNTIFS(通讯通路门店!$S:$S,$G1665,通讯通路门店!$J:$J,"荣耀授权专卖店")</f>
        <v>0</v>
      </c>
      <c r="Z1665" s="99">
        <f>COUNTIFS(通讯通路门店!$S:$S,$G1665,通讯通路门店!$J:$J,"VIVO体验店")</f>
        <v>0</v>
      </c>
      <c r="AA1665" s="99">
        <f>COUNTIFS(通讯通路门店!$S:$S,$G1665,通讯通路门店!$J:$J,"OPPO体验店")</f>
        <v>0</v>
      </c>
      <c r="AB1665" s="99">
        <f>COUNTIFS(通讯通路门店!$S:$S,$G1665,通讯通路门店!$J:$J,"华为授权体验店")+COUNTIFS(通讯通路门店!$S:$S,$G1665,通讯通路门店!$J:$J,"华为堡垒店")</f>
        <v>0</v>
      </c>
      <c r="AC1665" s="99">
        <f>COUNTIFS(通讯通路门店!$S:$S,$G1665,通讯通路门店!$J:$J,"小米体验店")</f>
        <v>0</v>
      </c>
      <c r="AD1665" s="99">
        <f>COUNTIFS(通讯通路门店!$S:$S,$G1665,通讯通路门店!$J:$J,"苹果体验店")</f>
        <v>0</v>
      </c>
      <c r="AE1665" s="99">
        <f>COUNTIFS(通讯通路门店!$S:$S,$G1665,通讯通路门店!$J:$J,"其他品牌专卖店")</f>
        <v>0</v>
      </c>
      <c r="AF1665" s="99">
        <f>SUMIFS(通讯通路门店!$BI:$BI,通讯通路门店!$S:$S,$G1665)</f>
        <v>0</v>
      </c>
      <c r="AG1665" s="99">
        <f>SUMIFS(通讯通路门店!$BH:$BH,通讯通路门店!$S:$S,$G1665)</f>
        <v>0</v>
      </c>
      <c r="AH1665" s="99">
        <f t="shared" si="126"/>
        <v>0</v>
      </c>
      <c r="AI1665" s="99">
        <f>SUMIFS(通讯通路门店!$BB:$BB,通讯通路门店!$S:$S,$G1665)</f>
        <v>0</v>
      </c>
      <c r="AJ1665" s="99">
        <f>SUMIFS(通讯通路门店!$BE:$BE,通讯通路门店!$S:$S,$G1665)</f>
        <v>0</v>
      </c>
      <c r="AK1665" s="99">
        <f>SUMIFS(通讯通路门店!$BG:$BG,通讯通路门店!$S:$S,$G1665)</f>
        <v>0</v>
      </c>
      <c r="AL1665" s="99">
        <f>SUMIFS(通讯通路门店!$BC:$BC,通讯通路门店!$S:$S,$G1665)</f>
        <v>0</v>
      </c>
      <c r="AM1665" s="99">
        <f>SUMIFS(通讯通路门店!$BD:$BD,通讯通路门店!$S:$S,$G1665)</f>
        <v>0</v>
      </c>
      <c r="AN1665" s="99">
        <f>SUMIFS(通讯通路门店!$BF:$BF,通讯通路门店!$S:$S,$G1665)</f>
        <v>0</v>
      </c>
      <c r="AO1665" s="99">
        <f t="shared" si="127"/>
        <v>0</v>
      </c>
      <c r="AP1665" s="99">
        <f>SUMIFS(通讯通路门店!$K:$K,通讯通路门店!$S:$S,$G1665)</f>
        <v>0</v>
      </c>
      <c r="AQ1665" s="83"/>
      <c r="AR1665" s="99">
        <f>SUMIFS(通讯通路门店!$T:$T,通讯通路门店!$S:$S,$G1665)</f>
        <v>0</v>
      </c>
      <c r="AS1665" s="99">
        <f>SUMIFS(通讯通路门店!$U:$U,通讯通路门店!$S:$S,$G1665)</f>
        <v>0</v>
      </c>
      <c r="AT1665" s="99">
        <f>SUMIFS(通讯通路门店!$V:$V,通讯通路门店!$S:$S,$G1665)</f>
        <v>0</v>
      </c>
      <c r="AU1665" s="99">
        <f>SUMIFS(通讯通路门店!$W:$W,通讯通路门店!$S:$S,$G1665)</f>
        <v>0</v>
      </c>
      <c r="AV1665" s="99">
        <f>SUMIFS(通讯通路门店!$Z:$Z,通讯通路门店!$S:$S,$G1665)</f>
        <v>0</v>
      </c>
      <c r="AW1665" s="99">
        <f>SUMIFS(通讯通路门店!$AB:$AB,通讯通路门店!$S:$S,$G1665)</f>
        <v>0</v>
      </c>
      <c r="AX1665" s="99">
        <f>SUMIFS(通讯通路门店!$X:$X,通讯通路门店!$S:$S,$G1665)</f>
        <v>0</v>
      </c>
      <c r="AY1665" s="99">
        <f>SUMIFS(通讯通路门店!$Y:$Y,通讯通路门店!$S:$S,$G1665)</f>
        <v>0</v>
      </c>
      <c r="AZ1665" s="99">
        <f>SUMIFS(通讯通路门店!$AA:$AA,通讯通路门店!$S:$S,$G1665)</f>
        <v>0</v>
      </c>
      <c r="BA1665" s="99">
        <f t="shared" si="128"/>
        <v>0</v>
      </c>
      <c r="BB1665" s="99">
        <f t="shared" si="129"/>
        <v>0</v>
      </c>
      <c r="BC1665" s="99">
        <f>SUMIFS(通讯通路门店!$W:$W,通讯通路门店!$S:$S,$G1665,通讯通路门店!$J:$J,"荣耀体验店")+SUMIFS(通讯通路门店!$W:$W,通讯通路门店!$S:$S,$G1665,通讯通路门店!$J:$J,"荣耀授权专卖店")</f>
        <v>0</v>
      </c>
      <c r="BD1665" s="99">
        <f>SUMIFS(通讯通路门店!$Z:$Z,通讯通路门店!$S:$S,$G1665,通讯通路门店!$J:$J,"VIVO体验店")</f>
        <v>0</v>
      </c>
      <c r="BE1665" s="99">
        <f>SUMIFS(通讯通路门店!$AB:$AB,通讯通路门店!$S:$S,$G1665,通讯通路门店!$J:$J,"OPPO体验店")</f>
        <v>0</v>
      </c>
      <c r="BF1665" s="99">
        <f>SUMIFS(通讯通路门店!$X:$X,通讯通路门店!$S:$S,$G1665,通讯通路门店!$J:$J,"华为授权体验店")+SUMIFS(通讯通路门店!$AA:$AA,通讯通路门店!$S:$S,$G1665,通讯通路门店!$J:$J,"华为堡垒店")</f>
        <v>0</v>
      </c>
      <c r="BG1665" s="99">
        <f>SUMIFS(通讯通路门店!$Y:$Y,通讯通路门店!$S:$S,$G1665,通讯通路门店!$J:$J,"小米体验店")</f>
        <v>0</v>
      </c>
      <c r="BH1665" s="99">
        <f>SUMIFS(通讯通路门店!$AA:$AA,通讯通路门店!$S:$S,$G1665,通讯通路门店!$J:$J,"苹果体验店")</f>
        <v>0</v>
      </c>
      <c r="BI1665" s="99">
        <f>SUMIFS(通讯通路门店!$K:$K,通讯通路门店!$S:$S,$G1665,通讯通路门店!$J:$J,"其他品牌专卖店")</f>
        <v>0</v>
      </c>
      <c r="BJ1665" s="99">
        <f>SUMIFS(通讯通路门店!$AC:$AC,通讯通路门店!$S:$S,$G1665)</f>
        <v>0</v>
      </c>
      <c r="BK1665" s="99">
        <f>SUMIFS(通讯通路门店!$AD:$AD,通讯通路门店!$S:$S,$G1665)</f>
        <v>0</v>
      </c>
      <c r="BL1665" s="99">
        <f>SUMIFS(通讯通路门店!$AE:$AE,通讯通路门店!$S:$S,$G1665)</f>
        <v>0</v>
      </c>
      <c r="BM1665" s="99">
        <f>SUMIFS(通讯通路门店!$AF:$AF,通讯通路门店!$S:$S,$G1665)</f>
        <v>0</v>
      </c>
      <c r="BN1665" s="99">
        <f>SUMIFS(通讯通路门店!$AG:$AG,通讯通路门店!$S:$S,$G1665)</f>
        <v>0</v>
      </c>
      <c r="BO1665" s="99">
        <f>SUMIFS(通讯通路门店!$AH:$AH,通讯通路门店!$S:$S,$G1665)</f>
        <v>0</v>
      </c>
      <c r="BP1665" s="99">
        <f>SUMIFS(通讯通路门店!$AI:$AI,通讯通路门店!$S:$S,$G1665)</f>
        <v>0</v>
      </c>
      <c r="BQ1665" s="83"/>
    </row>
    <row r="1666" spans="1:69">
      <c r="A1666" s="99" t="str">
        <f>IFERROR(_xlfn.XLOOKUP($G1666,通讯通路门店!$S$4:$S$993933,通讯通路门店!$A$4:$A$993933,0,0),"")</f>
        <v>海南省</v>
      </c>
      <c r="B1666" s="99" t="str">
        <f>IFERROR(_xlfn.XLOOKUP($G1666,通讯通路门店!$S$4:$S$993933,通讯通路门店!$B$4:$B$993933,0,0),"")</f>
        <v>乐东黎族自治县</v>
      </c>
      <c r="C1666" s="99" t="str">
        <f>IFERROR(_xlfn.XLOOKUP($G1666,通讯通路门店!$S$4:$S$993933,通讯通路门店!$C$4:$C$993933,0,0),"")</f>
        <v>乐东黎族自治县</v>
      </c>
      <c r="D1666" s="99" t="str">
        <f>IFERROR(_xlfn.XLOOKUP($G1666,通讯通路门店!$S$4:$S$993933,通讯通路门店!$D$4:$D$993933,0,0),"")</f>
        <v>万冲镇</v>
      </c>
      <c r="E1666" s="83"/>
      <c r="F1666" s="83"/>
      <c r="G1666" s="101"/>
      <c r="H1666" s="102">
        <f>IFERROR(_xlfn.XLOOKUP($G1666,通讯通路门店!$S$4:$S$993933,通讯通路门店!$R$4:$R$993933,0,0),"")</f>
        <v>0</v>
      </c>
      <c r="I1666" s="83"/>
      <c r="J1666" s="83"/>
      <c r="K1666" s="83"/>
      <c r="L1666" s="83"/>
      <c r="M1666" s="83"/>
      <c r="N1666" s="83"/>
      <c r="O1666" s="83"/>
      <c r="P1666" s="83"/>
      <c r="Q1666" s="83"/>
      <c r="R1666" s="83"/>
      <c r="S1666" s="83"/>
      <c r="T1666" s="83"/>
      <c r="U1666" s="99">
        <f>COUNTIF(通讯通路门店!$S:$S,$G1666)</f>
        <v>0</v>
      </c>
      <c r="V1666" s="99">
        <f>COUNTIFS(通讯通路门店!$S:$S,$G1666,通讯通路门店!$J:$J,"综合卖场")</f>
        <v>0</v>
      </c>
      <c r="W1666" s="99">
        <f>SUMIFS(通讯通路门店!$AJ:$AJ,通讯通路门店!$S:$S,通讯客户沙盘!$G1666)</f>
        <v>0</v>
      </c>
      <c r="X1666" s="99">
        <f t="shared" si="125"/>
        <v>0</v>
      </c>
      <c r="Y1666" s="99">
        <f>COUNTIFS(通讯通路门店!$S:$S,$G1666,通讯通路门店!$J:$J,"荣耀体验店")+COUNTIFS(通讯通路门店!$S:$S,$G1666,通讯通路门店!$J:$J,"荣耀授权专卖店")</f>
        <v>0</v>
      </c>
      <c r="Z1666" s="99">
        <f>COUNTIFS(通讯通路门店!$S:$S,$G1666,通讯通路门店!$J:$J,"VIVO体验店")</f>
        <v>0</v>
      </c>
      <c r="AA1666" s="99">
        <f>COUNTIFS(通讯通路门店!$S:$S,$G1666,通讯通路门店!$J:$J,"OPPO体验店")</f>
        <v>0</v>
      </c>
      <c r="AB1666" s="99">
        <f>COUNTIFS(通讯通路门店!$S:$S,$G1666,通讯通路门店!$J:$J,"华为授权体验店")+COUNTIFS(通讯通路门店!$S:$S,$G1666,通讯通路门店!$J:$J,"华为堡垒店")</f>
        <v>0</v>
      </c>
      <c r="AC1666" s="99">
        <f>COUNTIFS(通讯通路门店!$S:$S,$G1666,通讯通路门店!$J:$J,"小米体验店")</f>
        <v>0</v>
      </c>
      <c r="AD1666" s="99">
        <f>COUNTIFS(通讯通路门店!$S:$S,$G1666,通讯通路门店!$J:$J,"苹果体验店")</f>
        <v>0</v>
      </c>
      <c r="AE1666" s="99">
        <f>COUNTIFS(通讯通路门店!$S:$S,$G1666,通讯通路门店!$J:$J,"其他品牌专卖店")</f>
        <v>0</v>
      </c>
      <c r="AF1666" s="99">
        <f>SUMIFS(通讯通路门店!$BI:$BI,通讯通路门店!$S:$S,$G1666)</f>
        <v>0</v>
      </c>
      <c r="AG1666" s="99">
        <f>SUMIFS(通讯通路门店!$BH:$BH,通讯通路门店!$S:$S,$G1666)</f>
        <v>0</v>
      </c>
      <c r="AH1666" s="99">
        <f t="shared" si="126"/>
        <v>0</v>
      </c>
      <c r="AI1666" s="99">
        <f>SUMIFS(通讯通路门店!$BB:$BB,通讯通路门店!$S:$S,$G1666)</f>
        <v>0</v>
      </c>
      <c r="AJ1666" s="99">
        <f>SUMIFS(通讯通路门店!$BE:$BE,通讯通路门店!$S:$S,$G1666)</f>
        <v>0</v>
      </c>
      <c r="AK1666" s="99">
        <f>SUMIFS(通讯通路门店!$BG:$BG,通讯通路门店!$S:$S,$G1666)</f>
        <v>0</v>
      </c>
      <c r="AL1666" s="99">
        <f>SUMIFS(通讯通路门店!$BC:$BC,通讯通路门店!$S:$S,$G1666)</f>
        <v>0</v>
      </c>
      <c r="AM1666" s="99">
        <f>SUMIFS(通讯通路门店!$BD:$BD,通讯通路门店!$S:$S,$G1666)</f>
        <v>0</v>
      </c>
      <c r="AN1666" s="99">
        <f>SUMIFS(通讯通路门店!$BF:$BF,通讯通路门店!$S:$S,$G1666)</f>
        <v>0</v>
      </c>
      <c r="AO1666" s="99">
        <f t="shared" si="127"/>
        <v>0</v>
      </c>
      <c r="AP1666" s="99">
        <f>SUMIFS(通讯通路门店!$K:$K,通讯通路门店!$S:$S,$G1666)</f>
        <v>0</v>
      </c>
      <c r="AQ1666" s="83"/>
      <c r="AR1666" s="99">
        <f>SUMIFS(通讯通路门店!$T:$T,通讯通路门店!$S:$S,$G1666)</f>
        <v>0</v>
      </c>
      <c r="AS1666" s="99">
        <f>SUMIFS(通讯通路门店!$U:$U,通讯通路门店!$S:$S,$G1666)</f>
        <v>0</v>
      </c>
      <c r="AT1666" s="99">
        <f>SUMIFS(通讯通路门店!$V:$V,通讯通路门店!$S:$S,$G1666)</f>
        <v>0</v>
      </c>
      <c r="AU1666" s="99">
        <f>SUMIFS(通讯通路门店!$W:$W,通讯通路门店!$S:$S,$G1666)</f>
        <v>0</v>
      </c>
      <c r="AV1666" s="99">
        <f>SUMIFS(通讯通路门店!$Z:$Z,通讯通路门店!$S:$S,$G1666)</f>
        <v>0</v>
      </c>
      <c r="AW1666" s="99">
        <f>SUMIFS(通讯通路门店!$AB:$AB,通讯通路门店!$S:$S,$G1666)</f>
        <v>0</v>
      </c>
      <c r="AX1666" s="99">
        <f>SUMIFS(通讯通路门店!$X:$X,通讯通路门店!$S:$S,$G1666)</f>
        <v>0</v>
      </c>
      <c r="AY1666" s="99">
        <f>SUMIFS(通讯通路门店!$Y:$Y,通讯通路门店!$S:$S,$G1666)</f>
        <v>0</v>
      </c>
      <c r="AZ1666" s="99">
        <f>SUMIFS(通讯通路门店!$AA:$AA,通讯通路门店!$S:$S,$G1666)</f>
        <v>0</v>
      </c>
      <c r="BA1666" s="99">
        <f t="shared" si="128"/>
        <v>0</v>
      </c>
      <c r="BB1666" s="99">
        <f t="shared" si="129"/>
        <v>0</v>
      </c>
      <c r="BC1666" s="99">
        <f>SUMIFS(通讯通路门店!$W:$W,通讯通路门店!$S:$S,$G1666,通讯通路门店!$J:$J,"荣耀体验店")+SUMIFS(通讯通路门店!$W:$W,通讯通路门店!$S:$S,$G1666,通讯通路门店!$J:$J,"荣耀授权专卖店")</f>
        <v>0</v>
      </c>
      <c r="BD1666" s="99">
        <f>SUMIFS(通讯通路门店!$Z:$Z,通讯通路门店!$S:$S,$G1666,通讯通路门店!$J:$J,"VIVO体验店")</f>
        <v>0</v>
      </c>
      <c r="BE1666" s="99">
        <f>SUMIFS(通讯通路门店!$AB:$AB,通讯通路门店!$S:$S,$G1666,通讯通路门店!$J:$J,"OPPO体验店")</f>
        <v>0</v>
      </c>
      <c r="BF1666" s="99">
        <f>SUMIFS(通讯通路门店!$X:$X,通讯通路门店!$S:$S,$G1666,通讯通路门店!$J:$J,"华为授权体验店")+SUMIFS(通讯通路门店!$AA:$AA,通讯通路门店!$S:$S,$G1666,通讯通路门店!$J:$J,"华为堡垒店")</f>
        <v>0</v>
      </c>
      <c r="BG1666" s="99">
        <f>SUMIFS(通讯通路门店!$Y:$Y,通讯通路门店!$S:$S,$G1666,通讯通路门店!$J:$J,"小米体验店")</f>
        <v>0</v>
      </c>
      <c r="BH1666" s="99">
        <f>SUMIFS(通讯通路门店!$AA:$AA,通讯通路门店!$S:$S,$G1666,通讯通路门店!$J:$J,"苹果体验店")</f>
        <v>0</v>
      </c>
      <c r="BI1666" s="99">
        <f>SUMIFS(通讯通路门店!$K:$K,通讯通路门店!$S:$S,$G1666,通讯通路门店!$J:$J,"其他品牌专卖店")</f>
        <v>0</v>
      </c>
      <c r="BJ1666" s="99">
        <f>SUMIFS(通讯通路门店!$AC:$AC,通讯通路门店!$S:$S,$G1666)</f>
        <v>0</v>
      </c>
      <c r="BK1666" s="99">
        <f>SUMIFS(通讯通路门店!$AD:$AD,通讯通路门店!$S:$S,$G1666)</f>
        <v>0</v>
      </c>
      <c r="BL1666" s="99">
        <f>SUMIFS(通讯通路门店!$AE:$AE,通讯通路门店!$S:$S,$G1666)</f>
        <v>0</v>
      </c>
      <c r="BM1666" s="99">
        <f>SUMIFS(通讯通路门店!$AF:$AF,通讯通路门店!$S:$S,$G1666)</f>
        <v>0</v>
      </c>
      <c r="BN1666" s="99">
        <f>SUMIFS(通讯通路门店!$AG:$AG,通讯通路门店!$S:$S,$G1666)</f>
        <v>0</v>
      </c>
      <c r="BO1666" s="99">
        <f>SUMIFS(通讯通路门店!$AH:$AH,通讯通路门店!$S:$S,$G1666)</f>
        <v>0</v>
      </c>
      <c r="BP1666" s="99">
        <f>SUMIFS(通讯通路门店!$AI:$AI,通讯通路门店!$S:$S,$G1666)</f>
        <v>0</v>
      </c>
      <c r="BQ1666" s="83"/>
    </row>
    <row r="1667" spans="1:69">
      <c r="A1667" s="99" t="str">
        <f>IFERROR(_xlfn.XLOOKUP($G1667,通讯通路门店!$S$4:$S$993933,通讯通路门店!$A$4:$A$993933,0,0),"")</f>
        <v>海南省</v>
      </c>
      <c r="B1667" s="99" t="str">
        <f>IFERROR(_xlfn.XLOOKUP($G1667,通讯通路门店!$S$4:$S$993933,通讯通路门店!$B$4:$B$993933,0,0),"")</f>
        <v>乐东黎族自治县</v>
      </c>
      <c r="C1667" s="99" t="str">
        <f>IFERROR(_xlfn.XLOOKUP($G1667,通讯通路门店!$S$4:$S$993933,通讯通路门店!$C$4:$C$993933,0,0),"")</f>
        <v>乐东黎族自治县</v>
      </c>
      <c r="D1667" s="99" t="str">
        <f>IFERROR(_xlfn.XLOOKUP($G1667,通讯通路门店!$S$4:$S$993933,通讯通路门店!$D$4:$D$993933,0,0),"")</f>
        <v>万冲镇</v>
      </c>
      <c r="E1667" s="83"/>
      <c r="F1667" s="83"/>
      <c r="G1667" s="101"/>
      <c r="H1667" s="102">
        <f>IFERROR(_xlfn.XLOOKUP($G1667,通讯通路门店!$S$4:$S$993933,通讯通路门店!$R$4:$R$993933,0,0),"")</f>
        <v>0</v>
      </c>
      <c r="I1667" s="83"/>
      <c r="J1667" s="83"/>
      <c r="K1667" s="83"/>
      <c r="L1667" s="83"/>
      <c r="M1667" s="83"/>
      <c r="N1667" s="83"/>
      <c r="O1667" s="83"/>
      <c r="P1667" s="83"/>
      <c r="Q1667" s="83"/>
      <c r="R1667" s="83"/>
      <c r="S1667" s="83"/>
      <c r="T1667" s="83"/>
      <c r="U1667" s="99">
        <f>COUNTIF(通讯通路门店!$S:$S,$G1667)</f>
        <v>0</v>
      </c>
      <c r="V1667" s="99">
        <f>COUNTIFS(通讯通路门店!$S:$S,$G1667,通讯通路门店!$J:$J,"综合卖场")</f>
        <v>0</v>
      </c>
      <c r="W1667" s="99">
        <f>SUMIFS(通讯通路门店!$AJ:$AJ,通讯通路门店!$S:$S,通讯客户沙盘!$G1667)</f>
        <v>0</v>
      </c>
      <c r="X1667" s="99">
        <f t="shared" si="125"/>
        <v>0</v>
      </c>
      <c r="Y1667" s="99">
        <f>COUNTIFS(通讯通路门店!$S:$S,$G1667,通讯通路门店!$J:$J,"荣耀体验店")+COUNTIFS(通讯通路门店!$S:$S,$G1667,通讯通路门店!$J:$J,"荣耀授权专卖店")</f>
        <v>0</v>
      </c>
      <c r="Z1667" s="99">
        <f>COUNTIFS(通讯通路门店!$S:$S,$G1667,通讯通路门店!$J:$J,"VIVO体验店")</f>
        <v>0</v>
      </c>
      <c r="AA1667" s="99">
        <f>COUNTIFS(通讯通路门店!$S:$S,$G1667,通讯通路门店!$J:$J,"OPPO体验店")</f>
        <v>0</v>
      </c>
      <c r="AB1667" s="99">
        <f>COUNTIFS(通讯通路门店!$S:$S,$G1667,通讯通路门店!$J:$J,"华为授权体验店")+COUNTIFS(通讯通路门店!$S:$S,$G1667,通讯通路门店!$J:$J,"华为堡垒店")</f>
        <v>0</v>
      </c>
      <c r="AC1667" s="99">
        <f>COUNTIFS(通讯通路门店!$S:$S,$G1667,通讯通路门店!$J:$J,"小米体验店")</f>
        <v>0</v>
      </c>
      <c r="AD1667" s="99">
        <f>COUNTIFS(通讯通路门店!$S:$S,$G1667,通讯通路门店!$J:$J,"苹果体验店")</f>
        <v>0</v>
      </c>
      <c r="AE1667" s="99">
        <f>COUNTIFS(通讯通路门店!$S:$S,$G1667,通讯通路门店!$J:$J,"其他品牌专卖店")</f>
        <v>0</v>
      </c>
      <c r="AF1667" s="99">
        <f>SUMIFS(通讯通路门店!$BI:$BI,通讯通路门店!$S:$S,$G1667)</f>
        <v>0</v>
      </c>
      <c r="AG1667" s="99">
        <f>SUMIFS(通讯通路门店!$BH:$BH,通讯通路门店!$S:$S,$G1667)</f>
        <v>0</v>
      </c>
      <c r="AH1667" s="99">
        <f t="shared" si="126"/>
        <v>0</v>
      </c>
      <c r="AI1667" s="99">
        <f>SUMIFS(通讯通路门店!$BB:$BB,通讯通路门店!$S:$S,$G1667)</f>
        <v>0</v>
      </c>
      <c r="AJ1667" s="99">
        <f>SUMIFS(通讯通路门店!$BE:$BE,通讯通路门店!$S:$S,$G1667)</f>
        <v>0</v>
      </c>
      <c r="AK1667" s="99">
        <f>SUMIFS(通讯通路门店!$BG:$BG,通讯通路门店!$S:$S,$G1667)</f>
        <v>0</v>
      </c>
      <c r="AL1667" s="99">
        <f>SUMIFS(通讯通路门店!$BC:$BC,通讯通路门店!$S:$S,$G1667)</f>
        <v>0</v>
      </c>
      <c r="AM1667" s="99">
        <f>SUMIFS(通讯通路门店!$BD:$BD,通讯通路门店!$S:$S,$G1667)</f>
        <v>0</v>
      </c>
      <c r="AN1667" s="99">
        <f>SUMIFS(通讯通路门店!$BF:$BF,通讯通路门店!$S:$S,$G1667)</f>
        <v>0</v>
      </c>
      <c r="AO1667" s="99">
        <f t="shared" si="127"/>
        <v>0</v>
      </c>
      <c r="AP1667" s="99">
        <f>SUMIFS(通讯通路门店!$K:$K,通讯通路门店!$S:$S,$G1667)</f>
        <v>0</v>
      </c>
      <c r="AQ1667" s="83"/>
      <c r="AR1667" s="99">
        <f>SUMIFS(通讯通路门店!$T:$T,通讯通路门店!$S:$S,$G1667)</f>
        <v>0</v>
      </c>
      <c r="AS1667" s="99">
        <f>SUMIFS(通讯通路门店!$U:$U,通讯通路门店!$S:$S,$G1667)</f>
        <v>0</v>
      </c>
      <c r="AT1667" s="99">
        <f>SUMIFS(通讯通路门店!$V:$V,通讯通路门店!$S:$S,$G1667)</f>
        <v>0</v>
      </c>
      <c r="AU1667" s="99">
        <f>SUMIFS(通讯通路门店!$W:$W,通讯通路门店!$S:$S,$G1667)</f>
        <v>0</v>
      </c>
      <c r="AV1667" s="99">
        <f>SUMIFS(通讯通路门店!$Z:$Z,通讯通路门店!$S:$S,$G1667)</f>
        <v>0</v>
      </c>
      <c r="AW1667" s="99">
        <f>SUMIFS(通讯通路门店!$AB:$AB,通讯通路门店!$S:$S,$G1667)</f>
        <v>0</v>
      </c>
      <c r="AX1667" s="99">
        <f>SUMIFS(通讯通路门店!$X:$X,通讯通路门店!$S:$S,$G1667)</f>
        <v>0</v>
      </c>
      <c r="AY1667" s="99">
        <f>SUMIFS(通讯通路门店!$Y:$Y,通讯通路门店!$S:$S,$G1667)</f>
        <v>0</v>
      </c>
      <c r="AZ1667" s="99">
        <f>SUMIFS(通讯通路门店!$AA:$AA,通讯通路门店!$S:$S,$G1667)</f>
        <v>0</v>
      </c>
      <c r="BA1667" s="99">
        <f t="shared" si="128"/>
        <v>0</v>
      </c>
      <c r="BB1667" s="99">
        <f t="shared" si="129"/>
        <v>0</v>
      </c>
      <c r="BC1667" s="99">
        <f>SUMIFS(通讯通路门店!$W:$W,通讯通路门店!$S:$S,$G1667,通讯通路门店!$J:$J,"荣耀体验店")+SUMIFS(通讯通路门店!$W:$W,通讯通路门店!$S:$S,$G1667,通讯通路门店!$J:$J,"荣耀授权专卖店")</f>
        <v>0</v>
      </c>
      <c r="BD1667" s="99">
        <f>SUMIFS(通讯通路门店!$Z:$Z,通讯通路门店!$S:$S,$G1667,通讯通路门店!$J:$J,"VIVO体验店")</f>
        <v>0</v>
      </c>
      <c r="BE1667" s="99">
        <f>SUMIFS(通讯通路门店!$AB:$AB,通讯通路门店!$S:$S,$G1667,通讯通路门店!$J:$J,"OPPO体验店")</f>
        <v>0</v>
      </c>
      <c r="BF1667" s="99">
        <f>SUMIFS(通讯通路门店!$X:$X,通讯通路门店!$S:$S,$G1667,通讯通路门店!$J:$J,"华为授权体验店")+SUMIFS(通讯通路门店!$AA:$AA,通讯通路门店!$S:$S,$G1667,通讯通路门店!$J:$J,"华为堡垒店")</f>
        <v>0</v>
      </c>
      <c r="BG1667" s="99">
        <f>SUMIFS(通讯通路门店!$Y:$Y,通讯通路门店!$S:$S,$G1667,通讯通路门店!$J:$J,"小米体验店")</f>
        <v>0</v>
      </c>
      <c r="BH1667" s="99">
        <f>SUMIFS(通讯通路门店!$AA:$AA,通讯通路门店!$S:$S,$G1667,通讯通路门店!$J:$J,"苹果体验店")</f>
        <v>0</v>
      </c>
      <c r="BI1667" s="99">
        <f>SUMIFS(通讯通路门店!$K:$K,通讯通路门店!$S:$S,$G1667,通讯通路门店!$J:$J,"其他品牌专卖店")</f>
        <v>0</v>
      </c>
      <c r="BJ1667" s="99">
        <f>SUMIFS(通讯通路门店!$AC:$AC,通讯通路门店!$S:$S,$G1667)</f>
        <v>0</v>
      </c>
      <c r="BK1667" s="99">
        <f>SUMIFS(通讯通路门店!$AD:$AD,通讯通路门店!$S:$S,$G1667)</f>
        <v>0</v>
      </c>
      <c r="BL1667" s="99">
        <f>SUMIFS(通讯通路门店!$AE:$AE,通讯通路门店!$S:$S,$G1667)</f>
        <v>0</v>
      </c>
      <c r="BM1667" s="99">
        <f>SUMIFS(通讯通路门店!$AF:$AF,通讯通路门店!$S:$S,$G1667)</f>
        <v>0</v>
      </c>
      <c r="BN1667" s="99">
        <f>SUMIFS(通讯通路门店!$AG:$AG,通讯通路门店!$S:$S,$G1667)</f>
        <v>0</v>
      </c>
      <c r="BO1667" s="99">
        <f>SUMIFS(通讯通路门店!$AH:$AH,通讯通路门店!$S:$S,$G1667)</f>
        <v>0</v>
      </c>
      <c r="BP1667" s="99">
        <f>SUMIFS(通讯通路门店!$AI:$AI,通讯通路门店!$S:$S,$G1667)</f>
        <v>0</v>
      </c>
      <c r="BQ1667" s="83"/>
    </row>
    <row r="1668" spans="1:69">
      <c r="A1668" s="99" t="str">
        <f>IFERROR(_xlfn.XLOOKUP($G1668,通讯通路门店!$S$4:$S$993933,通讯通路门店!$A$4:$A$993933,0,0),"")</f>
        <v>海南省</v>
      </c>
      <c r="B1668" s="99" t="str">
        <f>IFERROR(_xlfn.XLOOKUP($G1668,通讯通路门店!$S$4:$S$993933,通讯通路门店!$B$4:$B$993933,0,0),"")</f>
        <v>乐东黎族自治县</v>
      </c>
      <c r="C1668" s="99" t="str">
        <f>IFERROR(_xlfn.XLOOKUP($G1668,通讯通路门店!$S$4:$S$993933,通讯通路门店!$C$4:$C$993933,0,0),"")</f>
        <v>乐东黎族自治县</v>
      </c>
      <c r="D1668" s="99" t="str">
        <f>IFERROR(_xlfn.XLOOKUP($G1668,通讯通路门店!$S$4:$S$993933,通讯通路门店!$D$4:$D$993933,0,0),"")</f>
        <v>万冲镇</v>
      </c>
      <c r="E1668" s="83"/>
      <c r="F1668" s="83"/>
      <c r="G1668" s="101"/>
      <c r="H1668" s="102">
        <f>IFERROR(_xlfn.XLOOKUP($G1668,通讯通路门店!$S$4:$S$993933,通讯通路门店!$R$4:$R$993933,0,0),"")</f>
        <v>0</v>
      </c>
      <c r="I1668" s="83"/>
      <c r="J1668" s="83"/>
      <c r="K1668" s="83"/>
      <c r="L1668" s="83"/>
      <c r="M1668" s="83"/>
      <c r="N1668" s="83"/>
      <c r="O1668" s="83"/>
      <c r="P1668" s="83"/>
      <c r="Q1668" s="83"/>
      <c r="R1668" s="83"/>
      <c r="S1668" s="83"/>
      <c r="T1668" s="83"/>
      <c r="U1668" s="99">
        <f>COUNTIF(通讯通路门店!$S:$S,$G1668)</f>
        <v>0</v>
      </c>
      <c r="V1668" s="99">
        <f>COUNTIFS(通讯通路门店!$S:$S,$G1668,通讯通路门店!$J:$J,"综合卖场")</f>
        <v>0</v>
      </c>
      <c r="W1668" s="99">
        <f>SUMIFS(通讯通路门店!$AJ:$AJ,通讯通路门店!$S:$S,通讯客户沙盘!$G1668)</f>
        <v>0</v>
      </c>
      <c r="X1668" s="99">
        <f t="shared" ref="X1668:X1731" si="130">Y1668+Z1668+AA1668+AB1668+AC1668+AD1668+AE1668</f>
        <v>0</v>
      </c>
      <c r="Y1668" s="99">
        <f>COUNTIFS(通讯通路门店!$S:$S,$G1668,通讯通路门店!$J:$J,"荣耀体验店")+COUNTIFS(通讯通路门店!$S:$S,$G1668,通讯通路门店!$J:$J,"荣耀授权专卖店")</f>
        <v>0</v>
      </c>
      <c r="Z1668" s="99">
        <f>COUNTIFS(通讯通路门店!$S:$S,$G1668,通讯通路门店!$J:$J,"VIVO体验店")</f>
        <v>0</v>
      </c>
      <c r="AA1668" s="99">
        <f>COUNTIFS(通讯通路门店!$S:$S,$G1668,通讯通路门店!$J:$J,"OPPO体验店")</f>
        <v>0</v>
      </c>
      <c r="AB1668" s="99">
        <f>COUNTIFS(通讯通路门店!$S:$S,$G1668,通讯通路门店!$J:$J,"华为授权体验店")+COUNTIFS(通讯通路门店!$S:$S,$G1668,通讯通路门店!$J:$J,"华为堡垒店")</f>
        <v>0</v>
      </c>
      <c r="AC1668" s="99">
        <f>COUNTIFS(通讯通路门店!$S:$S,$G1668,通讯通路门店!$J:$J,"小米体验店")</f>
        <v>0</v>
      </c>
      <c r="AD1668" s="99">
        <f>COUNTIFS(通讯通路门店!$S:$S,$G1668,通讯通路门店!$J:$J,"苹果体验店")</f>
        <v>0</v>
      </c>
      <c r="AE1668" s="99">
        <f>COUNTIFS(通讯通路门店!$S:$S,$G1668,通讯通路门店!$J:$J,"其他品牌专卖店")</f>
        <v>0</v>
      </c>
      <c r="AF1668" s="99">
        <f>SUMIFS(通讯通路门店!$BI:$BI,通讯通路门店!$S:$S,$G1668)</f>
        <v>0</v>
      </c>
      <c r="AG1668" s="99">
        <f>SUMIFS(通讯通路门店!$BH:$BH,通讯通路门店!$S:$S,$G1668)</f>
        <v>0</v>
      </c>
      <c r="AH1668" s="99">
        <f t="shared" ref="AH1668:AH1731" si="131">AI1668+AJ1668+AK1668+AL1668+AM1668+AN1668</f>
        <v>0</v>
      </c>
      <c r="AI1668" s="99">
        <f>SUMIFS(通讯通路门店!$BB:$BB,通讯通路门店!$S:$S,$G1668)</f>
        <v>0</v>
      </c>
      <c r="AJ1668" s="99">
        <f>SUMIFS(通讯通路门店!$BE:$BE,通讯通路门店!$S:$S,$G1668)</f>
        <v>0</v>
      </c>
      <c r="AK1668" s="99">
        <f>SUMIFS(通讯通路门店!$BG:$BG,通讯通路门店!$S:$S,$G1668)</f>
        <v>0</v>
      </c>
      <c r="AL1668" s="99">
        <f>SUMIFS(通讯通路门店!$BC:$BC,通讯通路门店!$S:$S,$G1668)</f>
        <v>0</v>
      </c>
      <c r="AM1668" s="99">
        <f>SUMIFS(通讯通路门店!$BD:$BD,通讯通路门店!$S:$S,$G1668)</f>
        <v>0</v>
      </c>
      <c r="AN1668" s="99">
        <f>SUMIFS(通讯通路门店!$BF:$BF,通讯通路门店!$S:$S,$G1668)</f>
        <v>0</v>
      </c>
      <c r="AO1668" s="99">
        <f t="shared" ref="AO1668:AO1731" si="132">AP1668+AQ1668</f>
        <v>0</v>
      </c>
      <c r="AP1668" s="99">
        <f>SUMIFS(通讯通路门店!$K:$K,通讯通路门店!$S:$S,$G1668)</f>
        <v>0</v>
      </c>
      <c r="AQ1668" s="83"/>
      <c r="AR1668" s="99">
        <f>SUMIFS(通讯通路门店!$T:$T,通讯通路门店!$S:$S,$G1668)</f>
        <v>0</v>
      </c>
      <c r="AS1668" s="99">
        <f>SUMIFS(通讯通路门店!$U:$U,通讯通路门店!$S:$S,$G1668)</f>
        <v>0</v>
      </c>
      <c r="AT1668" s="99">
        <f>SUMIFS(通讯通路门店!$V:$V,通讯通路门店!$S:$S,$G1668)</f>
        <v>0</v>
      </c>
      <c r="AU1668" s="99">
        <f>SUMIFS(通讯通路门店!$W:$W,通讯通路门店!$S:$S,$G1668)</f>
        <v>0</v>
      </c>
      <c r="AV1668" s="99">
        <f>SUMIFS(通讯通路门店!$Z:$Z,通讯通路门店!$S:$S,$G1668)</f>
        <v>0</v>
      </c>
      <c r="AW1668" s="99">
        <f>SUMIFS(通讯通路门店!$AB:$AB,通讯通路门店!$S:$S,$G1668)</f>
        <v>0</v>
      </c>
      <c r="AX1668" s="99">
        <f>SUMIFS(通讯通路门店!$X:$X,通讯通路门店!$S:$S,$G1668)</f>
        <v>0</v>
      </c>
      <c r="AY1668" s="99">
        <f>SUMIFS(通讯通路门店!$Y:$Y,通讯通路门店!$S:$S,$G1668)</f>
        <v>0</v>
      </c>
      <c r="AZ1668" s="99">
        <f>SUMIFS(通讯通路门店!$AA:$AA,通讯通路门店!$S:$S,$G1668)</f>
        <v>0</v>
      </c>
      <c r="BA1668" s="99">
        <f t="shared" ref="BA1668:BA1731" si="133">AP1668-BB1668</f>
        <v>0</v>
      </c>
      <c r="BB1668" s="99">
        <f t="shared" ref="BB1668:BB1731" si="134">BC1668+BD1668+BE1668+BF1668+BG1668+BH1668</f>
        <v>0</v>
      </c>
      <c r="BC1668" s="99">
        <f>SUMIFS(通讯通路门店!$W:$W,通讯通路门店!$S:$S,$G1668,通讯通路门店!$J:$J,"荣耀体验店")+SUMIFS(通讯通路门店!$W:$W,通讯通路门店!$S:$S,$G1668,通讯通路门店!$J:$J,"荣耀授权专卖店")</f>
        <v>0</v>
      </c>
      <c r="BD1668" s="99">
        <f>SUMIFS(通讯通路门店!$Z:$Z,通讯通路门店!$S:$S,$G1668,通讯通路门店!$J:$J,"VIVO体验店")</f>
        <v>0</v>
      </c>
      <c r="BE1668" s="99">
        <f>SUMIFS(通讯通路门店!$AB:$AB,通讯通路门店!$S:$S,$G1668,通讯通路门店!$J:$J,"OPPO体验店")</f>
        <v>0</v>
      </c>
      <c r="BF1668" s="99">
        <f>SUMIFS(通讯通路门店!$X:$X,通讯通路门店!$S:$S,$G1668,通讯通路门店!$J:$J,"华为授权体验店")+SUMIFS(通讯通路门店!$AA:$AA,通讯通路门店!$S:$S,$G1668,通讯通路门店!$J:$J,"华为堡垒店")</f>
        <v>0</v>
      </c>
      <c r="BG1668" s="99">
        <f>SUMIFS(通讯通路门店!$Y:$Y,通讯通路门店!$S:$S,$G1668,通讯通路门店!$J:$J,"小米体验店")</f>
        <v>0</v>
      </c>
      <c r="BH1668" s="99">
        <f>SUMIFS(通讯通路门店!$AA:$AA,通讯通路门店!$S:$S,$G1668,通讯通路门店!$J:$J,"苹果体验店")</f>
        <v>0</v>
      </c>
      <c r="BI1668" s="99">
        <f>SUMIFS(通讯通路门店!$K:$K,通讯通路门店!$S:$S,$G1668,通讯通路门店!$J:$J,"其他品牌专卖店")</f>
        <v>0</v>
      </c>
      <c r="BJ1668" s="99">
        <f>SUMIFS(通讯通路门店!$AC:$AC,通讯通路门店!$S:$S,$G1668)</f>
        <v>0</v>
      </c>
      <c r="BK1668" s="99">
        <f>SUMIFS(通讯通路门店!$AD:$AD,通讯通路门店!$S:$S,$G1668)</f>
        <v>0</v>
      </c>
      <c r="BL1668" s="99">
        <f>SUMIFS(通讯通路门店!$AE:$AE,通讯通路门店!$S:$S,$G1668)</f>
        <v>0</v>
      </c>
      <c r="BM1668" s="99">
        <f>SUMIFS(通讯通路门店!$AF:$AF,通讯通路门店!$S:$S,$G1668)</f>
        <v>0</v>
      </c>
      <c r="BN1668" s="99">
        <f>SUMIFS(通讯通路门店!$AG:$AG,通讯通路门店!$S:$S,$G1668)</f>
        <v>0</v>
      </c>
      <c r="BO1668" s="99">
        <f>SUMIFS(通讯通路门店!$AH:$AH,通讯通路门店!$S:$S,$G1668)</f>
        <v>0</v>
      </c>
      <c r="BP1668" s="99">
        <f>SUMIFS(通讯通路门店!$AI:$AI,通讯通路门店!$S:$S,$G1668)</f>
        <v>0</v>
      </c>
      <c r="BQ1668" s="83"/>
    </row>
    <row r="1669" spans="1:69">
      <c r="A1669" s="99" t="str">
        <f>IFERROR(_xlfn.XLOOKUP($G1669,通讯通路门店!$S$4:$S$993933,通讯通路门店!$A$4:$A$993933,0,0),"")</f>
        <v>海南省</v>
      </c>
      <c r="B1669" s="99" t="str">
        <f>IFERROR(_xlfn.XLOOKUP($G1669,通讯通路门店!$S$4:$S$993933,通讯通路门店!$B$4:$B$993933,0,0),"")</f>
        <v>乐东黎族自治县</v>
      </c>
      <c r="C1669" s="99" t="str">
        <f>IFERROR(_xlfn.XLOOKUP($G1669,通讯通路门店!$S$4:$S$993933,通讯通路门店!$C$4:$C$993933,0,0),"")</f>
        <v>乐东黎族自治县</v>
      </c>
      <c r="D1669" s="99" t="str">
        <f>IFERROR(_xlfn.XLOOKUP($G1669,通讯通路门店!$S$4:$S$993933,通讯通路门店!$D$4:$D$993933,0,0),"")</f>
        <v>万冲镇</v>
      </c>
      <c r="E1669" s="83"/>
      <c r="F1669" s="83"/>
      <c r="G1669" s="101"/>
      <c r="H1669" s="102">
        <f>IFERROR(_xlfn.XLOOKUP($G1669,通讯通路门店!$S$4:$S$993933,通讯通路门店!$R$4:$R$993933,0,0),"")</f>
        <v>0</v>
      </c>
      <c r="I1669" s="83"/>
      <c r="J1669" s="83"/>
      <c r="K1669" s="83"/>
      <c r="L1669" s="83"/>
      <c r="M1669" s="83"/>
      <c r="N1669" s="83"/>
      <c r="O1669" s="83"/>
      <c r="P1669" s="83"/>
      <c r="Q1669" s="83"/>
      <c r="R1669" s="83"/>
      <c r="S1669" s="83"/>
      <c r="T1669" s="83"/>
      <c r="U1669" s="99">
        <f>COUNTIF(通讯通路门店!$S:$S,$G1669)</f>
        <v>0</v>
      </c>
      <c r="V1669" s="99">
        <f>COUNTIFS(通讯通路门店!$S:$S,$G1669,通讯通路门店!$J:$J,"综合卖场")</f>
        <v>0</v>
      </c>
      <c r="W1669" s="99">
        <f>SUMIFS(通讯通路门店!$AJ:$AJ,通讯通路门店!$S:$S,通讯客户沙盘!$G1669)</f>
        <v>0</v>
      </c>
      <c r="X1669" s="99">
        <f t="shared" si="130"/>
        <v>0</v>
      </c>
      <c r="Y1669" s="99">
        <f>COUNTIFS(通讯通路门店!$S:$S,$G1669,通讯通路门店!$J:$J,"荣耀体验店")+COUNTIFS(通讯通路门店!$S:$S,$G1669,通讯通路门店!$J:$J,"荣耀授权专卖店")</f>
        <v>0</v>
      </c>
      <c r="Z1669" s="99">
        <f>COUNTIFS(通讯通路门店!$S:$S,$G1669,通讯通路门店!$J:$J,"VIVO体验店")</f>
        <v>0</v>
      </c>
      <c r="AA1669" s="99">
        <f>COUNTIFS(通讯通路门店!$S:$S,$G1669,通讯通路门店!$J:$J,"OPPO体验店")</f>
        <v>0</v>
      </c>
      <c r="AB1669" s="99">
        <f>COUNTIFS(通讯通路门店!$S:$S,$G1669,通讯通路门店!$J:$J,"华为授权体验店")+COUNTIFS(通讯通路门店!$S:$S,$G1669,通讯通路门店!$J:$J,"华为堡垒店")</f>
        <v>0</v>
      </c>
      <c r="AC1669" s="99">
        <f>COUNTIFS(通讯通路门店!$S:$S,$G1669,通讯通路门店!$J:$J,"小米体验店")</f>
        <v>0</v>
      </c>
      <c r="AD1669" s="99">
        <f>COUNTIFS(通讯通路门店!$S:$S,$G1669,通讯通路门店!$J:$J,"苹果体验店")</f>
        <v>0</v>
      </c>
      <c r="AE1669" s="99">
        <f>COUNTIFS(通讯通路门店!$S:$S,$G1669,通讯通路门店!$J:$J,"其他品牌专卖店")</f>
        <v>0</v>
      </c>
      <c r="AF1669" s="99">
        <f>SUMIFS(通讯通路门店!$BI:$BI,通讯通路门店!$S:$S,$G1669)</f>
        <v>0</v>
      </c>
      <c r="AG1669" s="99">
        <f>SUMIFS(通讯通路门店!$BH:$BH,通讯通路门店!$S:$S,$G1669)</f>
        <v>0</v>
      </c>
      <c r="AH1669" s="99">
        <f t="shared" si="131"/>
        <v>0</v>
      </c>
      <c r="AI1669" s="99">
        <f>SUMIFS(通讯通路门店!$BB:$BB,通讯通路门店!$S:$S,$G1669)</f>
        <v>0</v>
      </c>
      <c r="AJ1669" s="99">
        <f>SUMIFS(通讯通路门店!$BE:$BE,通讯通路门店!$S:$S,$G1669)</f>
        <v>0</v>
      </c>
      <c r="AK1669" s="99">
        <f>SUMIFS(通讯通路门店!$BG:$BG,通讯通路门店!$S:$S,$G1669)</f>
        <v>0</v>
      </c>
      <c r="AL1669" s="99">
        <f>SUMIFS(通讯通路门店!$BC:$BC,通讯通路门店!$S:$S,$G1669)</f>
        <v>0</v>
      </c>
      <c r="AM1669" s="99">
        <f>SUMIFS(通讯通路门店!$BD:$BD,通讯通路门店!$S:$S,$G1669)</f>
        <v>0</v>
      </c>
      <c r="AN1669" s="99">
        <f>SUMIFS(通讯通路门店!$BF:$BF,通讯通路门店!$S:$S,$G1669)</f>
        <v>0</v>
      </c>
      <c r="AO1669" s="99">
        <f t="shared" si="132"/>
        <v>0</v>
      </c>
      <c r="AP1669" s="99">
        <f>SUMIFS(通讯通路门店!$K:$K,通讯通路门店!$S:$S,$G1669)</f>
        <v>0</v>
      </c>
      <c r="AQ1669" s="83"/>
      <c r="AR1669" s="99">
        <f>SUMIFS(通讯通路门店!$T:$T,通讯通路门店!$S:$S,$G1669)</f>
        <v>0</v>
      </c>
      <c r="AS1669" s="99">
        <f>SUMIFS(通讯通路门店!$U:$U,通讯通路门店!$S:$S,$G1669)</f>
        <v>0</v>
      </c>
      <c r="AT1669" s="99">
        <f>SUMIFS(通讯通路门店!$V:$V,通讯通路门店!$S:$S,$G1669)</f>
        <v>0</v>
      </c>
      <c r="AU1669" s="99">
        <f>SUMIFS(通讯通路门店!$W:$W,通讯通路门店!$S:$S,$G1669)</f>
        <v>0</v>
      </c>
      <c r="AV1669" s="99">
        <f>SUMIFS(通讯通路门店!$Z:$Z,通讯通路门店!$S:$S,$G1669)</f>
        <v>0</v>
      </c>
      <c r="AW1669" s="99">
        <f>SUMIFS(通讯通路门店!$AB:$AB,通讯通路门店!$S:$S,$G1669)</f>
        <v>0</v>
      </c>
      <c r="AX1669" s="99">
        <f>SUMIFS(通讯通路门店!$X:$X,通讯通路门店!$S:$S,$G1669)</f>
        <v>0</v>
      </c>
      <c r="AY1669" s="99">
        <f>SUMIFS(通讯通路门店!$Y:$Y,通讯通路门店!$S:$S,$G1669)</f>
        <v>0</v>
      </c>
      <c r="AZ1669" s="99">
        <f>SUMIFS(通讯通路门店!$AA:$AA,通讯通路门店!$S:$S,$G1669)</f>
        <v>0</v>
      </c>
      <c r="BA1669" s="99">
        <f t="shared" si="133"/>
        <v>0</v>
      </c>
      <c r="BB1669" s="99">
        <f t="shared" si="134"/>
        <v>0</v>
      </c>
      <c r="BC1669" s="99">
        <f>SUMIFS(通讯通路门店!$W:$W,通讯通路门店!$S:$S,$G1669,通讯通路门店!$J:$J,"荣耀体验店")+SUMIFS(通讯通路门店!$W:$W,通讯通路门店!$S:$S,$G1669,通讯通路门店!$J:$J,"荣耀授权专卖店")</f>
        <v>0</v>
      </c>
      <c r="BD1669" s="99">
        <f>SUMIFS(通讯通路门店!$Z:$Z,通讯通路门店!$S:$S,$G1669,通讯通路门店!$J:$J,"VIVO体验店")</f>
        <v>0</v>
      </c>
      <c r="BE1669" s="99">
        <f>SUMIFS(通讯通路门店!$AB:$AB,通讯通路门店!$S:$S,$G1669,通讯通路门店!$J:$J,"OPPO体验店")</f>
        <v>0</v>
      </c>
      <c r="BF1669" s="99">
        <f>SUMIFS(通讯通路门店!$X:$X,通讯通路门店!$S:$S,$G1669,通讯通路门店!$J:$J,"华为授权体验店")+SUMIFS(通讯通路门店!$AA:$AA,通讯通路门店!$S:$S,$G1669,通讯通路门店!$J:$J,"华为堡垒店")</f>
        <v>0</v>
      </c>
      <c r="BG1669" s="99">
        <f>SUMIFS(通讯通路门店!$Y:$Y,通讯通路门店!$S:$S,$G1669,通讯通路门店!$J:$J,"小米体验店")</f>
        <v>0</v>
      </c>
      <c r="BH1669" s="99">
        <f>SUMIFS(通讯通路门店!$AA:$AA,通讯通路门店!$S:$S,$G1669,通讯通路门店!$J:$J,"苹果体验店")</f>
        <v>0</v>
      </c>
      <c r="BI1669" s="99">
        <f>SUMIFS(通讯通路门店!$K:$K,通讯通路门店!$S:$S,$G1669,通讯通路门店!$J:$J,"其他品牌专卖店")</f>
        <v>0</v>
      </c>
      <c r="BJ1669" s="99">
        <f>SUMIFS(通讯通路门店!$AC:$AC,通讯通路门店!$S:$S,$G1669)</f>
        <v>0</v>
      </c>
      <c r="BK1669" s="99">
        <f>SUMIFS(通讯通路门店!$AD:$AD,通讯通路门店!$S:$S,$G1669)</f>
        <v>0</v>
      </c>
      <c r="BL1669" s="99">
        <f>SUMIFS(通讯通路门店!$AE:$AE,通讯通路门店!$S:$S,$G1669)</f>
        <v>0</v>
      </c>
      <c r="BM1669" s="99">
        <f>SUMIFS(通讯通路门店!$AF:$AF,通讯通路门店!$S:$S,$G1669)</f>
        <v>0</v>
      </c>
      <c r="BN1669" s="99">
        <f>SUMIFS(通讯通路门店!$AG:$AG,通讯通路门店!$S:$S,$G1669)</f>
        <v>0</v>
      </c>
      <c r="BO1669" s="99">
        <f>SUMIFS(通讯通路门店!$AH:$AH,通讯通路门店!$S:$S,$G1669)</f>
        <v>0</v>
      </c>
      <c r="BP1669" s="99">
        <f>SUMIFS(通讯通路门店!$AI:$AI,通讯通路门店!$S:$S,$G1669)</f>
        <v>0</v>
      </c>
      <c r="BQ1669" s="83"/>
    </row>
    <row r="1670" spans="1:69">
      <c r="A1670" s="99" t="str">
        <f>IFERROR(_xlfn.XLOOKUP($G1670,通讯通路门店!$S$4:$S$993933,通讯通路门店!$A$4:$A$993933,0,0),"")</f>
        <v>海南省</v>
      </c>
      <c r="B1670" s="99" t="str">
        <f>IFERROR(_xlfn.XLOOKUP($G1670,通讯通路门店!$S$4:$S$993933,通讯通路门店!$B$4:$B$993933,0,0),"")</f>
        <v>乐东黎族自治县</v>
      </c>
      <c r="C1670" s="99" t="str">
        <f>IFERROR(_xlfn.XLOOKUP($G1670,通讯通路门店!$S$4:$S$993933,通讯通路门店!$C$4:$C$993933,0,0),"")</f>
        <v>乐东黎族自治县</v>
      </c>
      <c r="D1670" s="99" t="str">
        <f>IFERROR(_xlfn.XLOOKUP($G1670,通讯通路门店!$S$4:$S$993933,通讯通路门店!$D$4:$D$993933,0,0),"")</f>
        <v>万冲镇</v>
      </c>
      <c r="E1670" s="83"/>
      <c r="F1670" s="83"/>
      <c r="G1670" s="101"/>
      <c r="H1670" s="102">
        <f>IFERROR(_xlfn.XLOOKUP($G1670,通讯通路门店!$S$4:$S$993933,通讯通路门店!$R$4:$R$993933,0,0),"")</f>
        <v>0</v>
      </c>
      <c r="I1670" s="83"/>
      <c r="J1670" s="83"/>
      <c r="K1670" s="83"/>
      <c r="L1670" s="83"/>
      <c r="M1670" s="83"/>
      <c r="N1670" s="83"/>
      <c r="O1670" s="83"/>
      <c r="P1670" s="83"/>
      <c r="Q1670" s="83"/>
      <c r="R1670" s="83"/>
      <c r="S1670" s="83"/>
      <c r="T1670" s="83"/>
      <c r="U1670" s="99">
        <f>COUNTIF(通讯通路门店!$S:$S,$G1670)</f>
        <v>0</v>
      </c>
      <c r="V1670" s="99">
        <f>COUNTIFS(通讯通路门店!$S:$S,$G1670,通讯通路门店!$J:$J,"综合卖场")</f>
        <v>0</v>
      </c>
      <c r="W1670" s="99">
        <f>SUMIFS(通讯通路门店!$AJ:$AJ,通讯通路门店!$S:$S,通讯客户沙盘!$G1670)</f>
        <v>0</v>
      </c>
      <c r="X1670" s="99">
        <f t="shared" si="130"/>
        <v>0</v>
      </c>
      <c r="Y1670" s="99">
        <f>COUNTIFS(通讯通路门店!$S:$S,$G1670,通讯通路门店!$J:$J,"荣耀体验店")+COUNTIFS(通讯通路门店!$S:$S,$G1670,通讯通路门店!$J:$J,"荣耀授权专卖店")</f>
        <v>0</v>
      </c>
      <c r="Z1670" s="99">
        <f>COUNTIFS(通讯通路门店!$S:$S,$G1670,通讯通路门店!$J:$J,"VIVO体验店")</f>
        <v>0</v>
      </c>
      <c r="AA1670" s="99">
        <f>COUNTIFS(通讯通路门店!$S:$S,$G1670,通讯通路门店!$J:$J,"OPPO体验店")</f>
        <v>0</v>
      </c>
      <c r="AB1670" s="99">
        <f>COUNTIFS(通讯通路门店!$S:$S,$G1670,通讯通路门店!$J:$J,"华为授权体验店")+COUNTIFS(通讯通路门店!$S:$S,$G1670,通讯通路门店!$J:$J,"华为堡垒店")</f>
        <v>0</v>
      </c>
      <c r="AC1670" s="99">
        <f>COUNTIFS(通讯通路门店!$S:$S,$G1670,通讯通路门店!$J:$J,"小米体验店")</f>
        <v>0</v>
      </c>
      <c r="AD1670" s="99">
        <f>COUNTIFS(通讯通路门店!$S:$S,$G1670,通讯通路门店!$J:$J,"苹果体验店")</f>
        <v>0</v>
      </c>
      <c r="AE1670" s="99">
        <f>COUNTIFS(通讯通路门店!$S:$S,$G1670,通讯通路门店!$J:$J,"其他品牌专卖店")</f>
        <v>0</v>
      </c>
      <c r="AF1670" s="99">
        <f>SUMIFS(通讯通路门店!$BI:$BI,通讯通路门店!$S:$S,$G1670)</f>
        <v>0</v>
      </c>
      <c r="AG1670" s="99">
        <f>SUMIFS(通讯通路门店!$BH:$BH,通讯通路门店!$S:$S,$G1670)</f>
        <v>0</v>
      </c>
      <c r="AH1670" s="99">
        <f t="shared" si="131"/>
        <v>0</v>
      </c>
      <c r="AI1670" s="99">
        <f>SUMIFS(通讯通路门店!$BB:$BB,通讯通路门店!$S:$S,$G1670)</f>
        <v>0</v>
      </c>
      <c r="AJ1670" s="99">
        <f>SUMIFS(通讯通路门店!$BE:$BE,通讯通路门店!$S:$S,$G1670)</f>
        <v>0</v>
      </c>
      <c r="AK1670" s="99">
        <f>SUMIFS(通讯通路门店!$BG:$BG,通讯通路门店!$S:$S,$G1670)</f>
        <v>0</v>
      </c>
      <c r="AL1670" s="99">
        <f>SUMIFS(通讯通路门店!$BC:$BC,通讯通路门店!$S:$S,$G1670)</f>
        <v>0</v>
      </c>
      <c r="AM1670" s="99">
        <f>SUMIFS(通讯通路门店!$BD:$BD,通讯通路门店!$S:$S,$G1670)</f>
        <v>0</v>
      </c>
      <c r="AN1670" s="99">
        <f>SUMIFS(通讯通路门店!$BF:$BF,通讯通路门店!$S:$S,$G1670)</f>
        <v>0</v>
      </c>
      <c r="AO1670" s="99">
        <f t="shared" si="132"/>
        <v>0</v>
      </c>
      <c r="AP1670" s="99">
        <f>SUMIFS(通讯通路门店!$K:$K,通讯通路门店!$S:$S,$G1670)</f>
        <v>0</v>
      </c>
      <c r="AQ1670" s="83"/>
      <c r="AR1670" s="99">
        <f>SUMIFS(通讯通路门店!$T:$T,通讯通路门店!$S:$S,$G1670)</f>
        <v>0</v>
      </c>
      <c r="AS1670" s="99">
        <f>SUMIFS(通讯通路门店!$U:$U,通讯通路门店!$S:$S,$G1670)</f>
        <v>0</v>
      </c>
      <c r="AT1670" s="99">
        <f>SUMIFS(通讯通路门店!$V:$V,通讯通路门店!$S:$S,$G1670)</f>
        <v>0</v>
      </c>
      <c r="AU1670" s="99">
        <f>SUMIFS(通讯通路门店!$W:$W,通讯通路门店!$S:$S,$G1670)</f>
        <v>0</v>
      </c>
      <c r="AV1670" s="99">
        <f>SUMIFS(通讯通路门店!$Z:$Z,通讯通路门店!$S:$S,$G1670)</f>
        <v>0</v>
      </c>
      <c r="AW1670" s="99">
        <f>SUMIFS(通讯通路门店!$AB:$AB,通讯通路门店!$S:$S,$G1670)</f>
        <v>0</v>
      </c>
      <c r="AX1670" s="99">
        <f>SUMIFS(通讯通路门店!$X:$X,通讯通路门店!$S:$S,$G1670)</f>
        <v>0</v>
      </c>
      <c r="AY1670" s="99">
        <f>SUMIFS(通讯通路门店!$Y:$Y,通讯通路门店!$S:$S,$G1670)</f>
        <v>0</v>
      </c>
      <c r="AZ1670" s="99">
        <f>SUMIFS(通讯通路门店!$AA:$AA,通讯通路门店!$S:$S,$G1670)</f>
        <v>0</v>
      </c>
      <c r="BA1670" s="99">
        <f t="shared" si="133"/>
        <v>0</v>
      </c>
      <c r="BB1670" s="99">
        <f t="shared" si="134"/>
        <v>0</v>
      </c>
      <c r="BC1670" s="99">
        <f>SUMIFS(通讯通路门店!$W:$W,通讯通路门店!$S:$S,$G1670,通讯通路门店!$J:$J,"荣耀体验店")+SUMIFS(通讯通路门店!$W:$W,通讯通路门店!$S:$S,$G1670,通讯通路门店!$J:$J,"荣耀授权专卖店")</f>
        <v>0</v>
      </c>
      <c r="BD1670" s="99">
        <f>SUMIFS(通讯通路门店!$Z:$Z,通讯通路门店!$S:$S,$G1670,通讯通路门店!$J:$J,"VIVO体验店")</f>
        <v>0</v>
      </c>
      <c r="BE1670" s="99">
        <f>SUMIFS(通讯通路门店!$AB:$AB,通讯通路门店!$S:$S,$G1670,通讯通路门店!$J:$J,"OPPO体验店")</f>
        <v>0</v>
      </c>
      <c r="BF1670" s="99">
        <f>SUMIFS(通讯通路门店!$X:$X,通讯通路门店!$S:$S,$G1670,通讯通路门店!$J:$J,"华为授权体验店")+SUMIFS(通讯通路门店!$AA:$AA,通讯通路门店!$S:$S,$G1670,通讯通路门店!$J:$J,"华为堡垒店")</f>
        <v>0</v>
      </c>
      <c r="BG1670" s="99">
        <f>SUMIFS(通讯通路门店!$Y:$Y,通讯通路门店!$S:$S,$G1670,通讯通路门店!$J:$J,"小米体验店")</f>
        <v>0</v>
      </c>
      <c r="BH1670" s="99">
        <f>SUMIFS(通讯通路门店!$AA:$AA,通讯通路门店!$S:$S,$G1670,通讯通路门店!$J:$J,"苹果体验店")</f>
        <v>0</v>
      </c>
      <c r="BI1670" s="99">
        <f>SUMIFS(通讯通路门店!$K:$K,通讯通路门店!$S:$S,$G1670,通讯通路门店!$J:$J,"其他品牌专卖店")</f>
        <v>0</v>
      </c>
      <c r="BJ1670" s="99">
        <f>SUMIFS(通讯通路门店!$AC:$AC,通讯通路门店!$S:$S,$G1670)</f>
        <v>0</v>
      </c>
      <c r="BK1670" s="99">
        <f>SUMIFS(通讯通路门店!$AD:$AD,通讯通路门店!$S:$S,$G1670)</f>
        <v>0</v>
      </c>
      <c r="BL1670" s="99">
        <f>SUMIFS(通讯通路门店!$AE:$AE,通讯通路门店!$S:$S,$G1670)</f>
        <v>0</v>
      </c>
      <c r="BM1670" s="99">
        <f>SUMIFS(通讯通路门店!$AF:$AF,通讯通路门店!$S:$S,$G1670)</f>
        <v>0</v>
      </c>
      <c r="BN1670" s="99">
        <f>SUMIFS(通讯通路门店!$AG:$AG,通讯通路门店!$S:$S,$G1670)</f>
        <v>0</v>
      </c>
      <c r="BO1670" s="99">
        <f>SUMIFS(通讯通路门店!$AH:$AH,通讯通路门店!$S:$S,$G1670)</f>
        <v>0</v>
      </c>
      <c r="BP1670" s="99">
        <f>SUMIFS(通讯通路门店!$AI:$AI,通讯通路门店!$S:$S,$G1670)</f>
        <v>0</v>
      </c>
      <c r="BQ1670" s="83"/>
    </row>
    <row r="1671" spans="1:69">
      <c r="A1671" s="99" t="str">
        <f>IFERROR(_xlfn.XLOOKUP($G1671,通讯通路门店!$S$4:$S$993933,通讯通路门店!$A$4:$A$993933,0,0),"")</f>
        <v>海南省</v>
      </c>
      <c r="B1671" s="99" t="str">
        <f>IFERROR(_xlfn.XLOOKUP($G1671,通讯通路门店!$S$4:$S$993933,通讯通路门店!$B$4:$B$993933,0,0),"")</f>
        <v>乐东黎族自治县</v>
      </c>
      <c r="C1671" s="99" t="str">
        <f>IFERROR(_xlfn.XLOOKUP($G1671,通讯通路门店!$S$4:$S$993933,通讯通路门店!$C$4:$C$993933,0,0),"")</f>
        <v>乐东黎族自治县</v>
      </c>
      <c r="D1671" s="99" t="str">
        <f>IFERROR(_xlfn.XLOOKUP($G1671,通讯通路门店!$S$4:$S$993933,通讯通路门店!$D$4:$D$993933,0,0),"")</f>
        <v>万冲镇</v>
      </c>
      <c r="E1671" s="83"/>
      <c r="F1671" s="83"/>
      <c r="G1671" s="101"/>
      <c r="H1671" s="102">
        <f>IFERROR(_xlfn.XLOOKUP($G1671,通讯通路门店!$S$4:$S$993933,通讯通路门店!$R$4:$R$993933,0,0),"")</f>
        <v>0</v>
      </c>
      <c r="I1671" s="83"/>
      <c r="J1671" s="83"/>
      <c r="K1671" s="83"/>
      <c r="L1671" s="83"/>
      <c r="M1671" s="83"/>
      <c r="N1671" s="83"/>
      <c r="O1671" s="83"/>
      <c r="P1671" s="83"/>
      <c r="Q1671" s="83"/>
      <c r="R1671" s="83"/>
      <c r="S1671" s="83"/>
      <c r="T1671" s="83"/>
      <c r="U1671" s="99">
        <f>COUNTIF(通讯通路门店!$S:$S,$G1671)</f>
        <v>0</v>
      </c>
      <c r="V1671" s="99">
        <f>COUNTIFS(通讯通路门店!$S:$S,$G1671,通讯通路门店!$J:$J,"综合卖场")</f>
        <v>0</v>
      </c>
      <c r="W1671" s="99">
        <f>SUMIFS(通讯通路门店!$AJ:$AJ,通讯通路门店!$S:$S,通讯客户沙盘!$G1671)</f>
        <v>0</v>
      </c>
      <c r="X1671" s="99">
        <f t="shared" si="130"/>
        <v>0</v>
      </c>
      <c r="Y1671" s="99">
        <f>COUNTIFS(通讯通路门店!$S:$S,$G1671,通讯通路门店!$J:$J,"荣耀体验店")+COUNTIFS(通讯通路门店!$S:$S,$G1671,通讯通路门店!$J:$J,"荣耀授权专卖店")</f>
        <v>0</v>
      </c>
      <c r="Z1671" s="99">
        <f>COUNTIFS(通讯通路门店!$S:$S,$G1671,通讯通路门店!$J:$J,"VIVO体验店")</f>
        <v>0</v>
      </c>
      <c r="AA1671" s="99">
        <f>COUNTIFS(通讯通路门店!$S:$S,$G1671,通讯通路门店!$J:$J,"OPPO体验店")</f>
        <v>0</v>
      </c>
      <c r="AB1671" s="99">
        <f>COUNTIFS(通讯通路门店!$S:$S,$G1671,通讯通路门店!$J:$J,"华为授权体验店")+COUNTIFS(通讯通路门店!$S:$S,$G1671,通讯通路门店!$J:$J,"华为堡垒店")</f>
        <v>0</v>
      </c>
      <c r="AC1671" s="99">
        <f>COUNTIFS(通讯通路门店!$S:$S,$G1671,通讯通路门店!$J:$J,"小米体验店")</f>
        <v>0</v>
      </c>
      <c r="AD1671" s="99">
        <f>COUNTIFS(通讯通路门店!$S:$S,$G1671,通讯通路门店!$J:$J,"苹果体验店")</f>
        <v>0</v>
      </c>
      <c r="AE1671" s="99">
        <f>COUNTIFS(通讯通路门店!$S:$S,$G1671,通讯通路门店!$J:$J,"其他品牌专卖店")</f>
        <v>0</v>
      </c>
      <c r="AF1671" s="99">
        <f>SUMIFS(通讯通路门店!$BI:$BI,通讯通路门店!$S:$S,$G1671)</f>
        <v>0</v>
      </c>
      <c r="AG1671" s="99">
        <f>SUMIFS(通讯通路门店!$BH:$BH,通讯通路门店!$S:$S,$G1671)</f>
        <v>0</v>
      </c>
      <c r="AH1671" s="99">
        <f t="shared" si="131"/>
        <v>0</v>
      </c>
      <c r="AI1671" s="99">
        <f>SUMIFS(通讯通路门店!$BB:$BB,通讯通路门店!$S:$S,$G1671)</f>
        <v>0</v>
      </c>
      <c r="AJ1671" s="99">
        <f>SUMIFS(通讯通路门店!$BE:$BE,通讯通路门店!$S:$S,$G1671)</f>
        <v>0</v>
      </c>
      <c r="AK1671" s="99">
        <f>SUMIFS(通讯通路门店!$BG:$BG,通讯通路门店!$S:$S,$G1671)</f>
        <v>0</v>
      </c>
      <c r="AL1671" s="99">
        <f>SUMIFS(通讯通路门店!$BC:$BC,通讯通路门店!$S:$S,$G1671)</f>
        <v>0</v>
      </c>
      <c r="AM1671" s="99">
        <f>SUMIFS(通讯通路门店!$BD:$BD,通讯通路门店!$S:$S,$G1671)</f>
        <v>0</v>
      </c>
      <c r="AN1671" s="99">
        <f>SUMIFS(通讯通路门店!$BF:$BF,通讯通路门店!$S:$S,$G1671)</f>
        <v>0</v>
      </c>
      <c r="AO1671" s="99">
        <f t="shared" si="132"/>
        <v>0</v>
      </c>
      <c r="AP1671" s="99">
        <f>SUMIFS(通讯通路门店!$K:$K,通讯通路门店!$S:$S,$G1671)</f>
        <v>0</v>
      </c>
      <c r="AQ1671" s="83"/>
      <c r="AR1671" s="99">
        <f>SUMIFS(通讯通路门店!$T:$T,通讯通路门店!$S:$S,$G1671)</f>
        <v>0</v>
      </c>
      <c r="AS1671" s="99">
        <f>SUMIFS(通讯通路门店!$U:$U,通讯通路门店!$S:$S,$G1671)</f>
        <v>0</v>
      </c>
      <c r="AT1671" s="99">
        <f>SUMIFS(通讯通路门店!$V:$V,通讯通路门店!$S:$S,$G1671)</f>
        <v>0</v>
      </c>
      <c r="AU1671" s="99">
        <f>SUMIFS(通讯通路门店!$W:$W,通讯通路门店!$S:$S,$G1671)</f>
        <v>0</v>
      </c>
      <c r="AV1671" s="99">
        <f>SUMIFS(通讯通路门店!$Z:$Z,通讯通路门店!$S:$S,$G1671)</f>
        <v>0</v>
      </c>
      <c r="AW1671" s="99">
        <f>SUMIFS(通讯通路门店!$AB:$AB,通讯通路门店!$S:$S,$G1671)</f>
        <v>0</v>
      </c>
      <c r="AX1671" s="99">
        <f>SUMIFS(通讯通路门店!$X:$X,通讯通路门店!$S:$S,$G1671)</f>
        <v>0</v>
      </c>
      <c r="AY1671" s="99">
        <f>SUMIFS(通讯通路门店!$Y:$Y,通讯通路门店!$S:$S,$G1671)</f>
        <v>0</v>
      </c>
      <c r="AZ1671" s="99">
        <f>SUMIFS(通讯通路门店!$AA:$AA,通讯通路门店!$S:$S,$G1671)</f>
        <v>0</v>
      </c>
      <c r="BA1671" s="99">
        <f t="shared" si="133"/>
        <v>0</v>
      </c>
      <c r="BB1671" s="99">
        <f t="shared" si="134"/>
        <v>0</v>
      </c>
      <c r="BC1671" s="99">
        <f>SUMIFS(通讯通路门店!$W:$W,通讯通路门店!$S:$S,$G1671,通讯通路门店!$J:$J,"荣耀体验店")+SUMIFS(通讯通路门店!$W:$W,通讯通路门店!$S:$S,$G1671,通讯通路门店!$J:$J,"荣耀授权专卖店")</f>
        <v>0</v>
      </c>
      <c r="BD1671" s="99">
        <f>SUMIFS(通讯通路门店!$Z:$Z,通讯通路门店!$S:$S,$G1671,通讯通路门店!$J:$J,"VIVO体验店")</f>
        <v>0</v>
      </c>
      <c r="BE1671" s="99">
        <f>SUMIFS(通讯通路门店!$AB:$AB,通讯通路门店!$S:$S,$G1671,通讯通路门店!$J:$J,"OPPO体验店")</f>
        <v>0</v>
      </c>
      <c r="BF1671" s="99">
        <f>SUMIFS(通讯通路门店!$X:$X,通讯通路门店!$S:$S,$G1671,通讯通路门店!$J:$J,"华为授权体验店")+SUMIFS(通讯通路门店!$AA:$AA,通讯通路门店!$S:$S,$G1671,通讯通路门店!$J:$J,"华为堡垒店")</f>
        <v>0</v>
      </c>
      <c r="BG1671" s="99">
        <f>SUMIFS(通讯通路门店!$Y:$Y,通讯通路门店!$S:$S,$G1671,通讯通路门店!$J:$J,"小米体验店")</f>
        <v>0</v>
      </c>
      <c r="BH1671" s="99">
        <f>SUMIFS(通讯通路门店!$AA:$AA,通讯通路门店!$S:$S,$G1671,通讯通路门店!$J:$J,"苹果体验店")</f>
        <v>0</v>
      </c>
      <c r="BI1671" s="99">
        <f>SUMIFS(通讯通路门店!$K:$K,通讯通路门店!$S:$S,$G1671,通讯通路门店!$J:$J,"其他品牌专卖店")</f>
        <v>0</v>
      </c>
      <c r="BJ1671" s="99">
        <f>SUMIFS(通讯通路门店!$AC:$AC,通讯通路门店!$S:$S,$G1671)</f>
        <v>0</v>
      </c>
      <c r="BK1671" s="99">
        <f>SUMIFS(通讯通路门店!$AD:$AD,通讯通路门店!$S:$S,$G1671)</f>
        <v>0</v>
      </c>
      <c r="BL1671" s="99">
        <f>SUMIFS(通讯通路门店!$AE:$AE,通讯通路门店!$S:$S,$G1671)</f>
        <v>0</v>
      </c>
      <c r="BM1671" s="99">
        <f>SUMIFS(通讯通路门店!$AF:$AF,通讯通路门店!$S:$S,$G1671)</f>
        <v>0</v>
      </c>
      <c r="BN1671" s="99">
        <f>SUMIFS(通讯通路门店!$AG:$AG,通讯通路门店!$S:$S,$G1671)</f>
        <v>0</v>
      </c>
      <c r="BO1671" s="99">
        <f>SUMIFS(通讯通路门店!$AH:$AH,通讯通路门店!$S:$S,$G1671)</f>
        <v>0</v>
      </c>
      <c r="BP1671" s="99">
        <f>SUMIFS(通讯通路门店!$AI:$AI,通讯通路门店!$S:$S,$G1671)</f>
        <v>0</v>
      </c>
      <c r="BQ1671" s="83"/>
    </row>
    <row r="1672" spans="1:69">
      <c r="A1672" s="99" t="str">
        <f>IFERROR(_xlfn.XLOOKUP($G1672,通讯通路门店!$S$4:$S$993933,通讯通路门店!$A$4:$A$993933,0,0),"")</f>
        <v>海南省</v>
      </c>
      <c r="B1672" s="99" t="str">
        <f>IFERROR(_xlfn.XLOOKUP($G1672,通讯通路门店!$S$4:$S$993933,通讯通路门店!$B$4:$B$993933,0,0),"")</f>
        <v>乐东黎族自治县</v>
      </c>
      <c r="C1672" s="99" t="str">
        <f>IFERROR(_xlfn.XLOOKUP($G1672,通讯通路门店!$S$4:$S$993933,通讯通路门店!$C$4:$C$993933,0,0),"")</f>
        <v>乐东黎族自治县</v>
      </c>
      <c r="D1672" s="99" t="str">
        <f>IFERROR(_xlfn.XLOOKUP($G1672,通讯通路门店!$S$4:$S$993933,通讯通路门店!$D$4:$D$993933,0,0),"")</f>
        <v>万冲镇</v>
      </c>
      <c r="E1672" s="83"/>
      <c r="F1672" s="83"/>
      <c r="G1672" s="101"/>
      <c r="H1672" s="102">
        <f>IFERROR(_xlfn.XLOOKUP($G1672,通讯通路门店!$S$4:$S$993933,通讯通路门店!$R$4:$R$993933,0,0),"")</f>
        <v>0</v>
      </c>
      <c r="I1672" s="83"/>
      <c r="J1672" s="83"/>
      <c r="K1672" s="83"/>
      <c r="L1672" s="83"/>
      <c r="M1672" s="83"/>
      <c r="N1672" s="83"/>
      <c r="O1672" s="83"/>
      <c r="P1672" s="83"/>
      <c r="Q1672" s="83"/>
      <c r="R1672" s="83"/>
      <c r="S1672" s="83"/>
      <c r="T1672" s="83"/>
      <c r="U1672" s="99">
        <f>COUNTIF(通讯通路门店!$S:$S,$G1672)</f>
        <v>0</v>
      </c>
      <c r="V1672" s="99">
        <f>COUNTIFS(通讯通路门店!$S:$S,$G1672,通讯通路门店!$J:$J,"综合卖场")</f>
        <v>0</v>
      </c>
      <c r="W1672" s="99">
        <f>SUMIFS(通讯通路门店!$AJ:$AJ,通讯通路门店!$S:$S,通讯客户沙盘!$G1672)</f>
        <v>0</v>
      </c>
      <c r="X1672" s="99">
        <f t="shared" si="130"/>
        <v>0</v>
      </c>
      <c r="Y1672" s="99">
        <f>COUNTIFS(通讯通路门店!$S:$S,$G1672,通讯通路门店!$J:$J,"荣耀体验店")+COUNTIFS(通讯通路门店!$S:$S,$G1672,通讯通路门店!$J:$J,"荣耀授权专卖店")</f>
        <v>0</v>
      </c>
      <c r="Z1672" s="99">
        <f>COUNTIFS(通讯通路门店!$S:$S,$G1672,通讯通路门店!$J:$J,"VIVO体验店")</f>
        <v>0</v>
      </c>
      <c r="AA1672" s="99">
        <f>COUNTIFS(通讯通路门店!$S:$S,$G1672,通讯通路门店!$J:$J,"OPPO体验店")</f>
        <v>0</v>
      </c>
      <c r="AB1672" s="99">
        <f>COUNTIFS(通讯通路门店!$S:$S,$G1672,通讯通路门店!$J:$J,"华为授权体验店")+COUNTIFS(通讯通路门店!$S:$S,$G1672,通讯通路门店!$J:$J,"华为堡垒店")</f>
        <v>0</v>
      </c>
      <c r="AC1672" s="99">
        <f>COUNTIFS(通讯通路门店!$S:$S,$G1672,通讯通路门店!$J:$J,"小米体验店")</f>
        <v>0</v>
      </c>
      <c r="AD1672" s="99">
        <f>COUNTIFS(通讯通路门店!$S:$S,$G1672,通讯通路门店!$J:$J,"苹果体验店")</f>
        <v>0</v>
      </c>
      <c r="AE1672" s="99">
        <f>COUNTIFS(通讯通路门店!$S:$S,$G1672,通讯通路门店!$J:$J,"其他品牌专卖店")</f>
        <v>0</v>
      </c>
      <c r="AF1672" s="99">
        <f>SUMIFS(通讯通路门店!$BI:$BI,通讯通路门店!$S:$S,$G1672)</f>
        <v>0</v>
      </c>
      <c r="AG1672" s="99">
        <f>SUMIFS(通讯通路门店!$BH:$BH,通讯通路门店!$S:$S,$G1672)</f>
        <v>0</v>
      </c>
      <c r="AH1672" s="99">
        <f t="shared" si="131"/>
        <v>0</v>
      </c>
      <c r="AI1672" s="99">
        <f>SUMIFS(通讯通路门店!$BB:$BB,通讯通路门店!$S:$S,$G1672)</f>
        <v>0</v>
      </c>
      <c r="AJ1672" s="99">
        <f>SUMIFS(通讯通路门店!$BE:$BE,通讯通路门店!$S:$S,$G1672)</f>
        <v>0</v>
      </c>
      <c r="AK1672" s="99">
        <f>SUMIFS(通讯通路门店!$BG:$BG,通讯通路门店!$S:$S,$G1672)</f>
        <v>0</v>
      </c>
      <c r="AL1672" s="99">
        <f>SUMIFS(通讯通路门店!$BC:$BC,通讯通路门店!$S:$S,$G1672)</f>
        <v>0</v>
      </c>
      <c r="AM1672" s="99">
        <f>SUMIFS(通讯通路门店!$BD:$BD,通讯通路门店!$S:$S,$G1672)</f>
        <v>0</v>
      </c>
      <c r="AN1672" s="99">
        <f>SUMIFS(通讯通路门店!$BF:$BF,通讯通路门店!$S:$S,$G1672)</f>
        <v>0</v>
      </c>
      <c r="AO1672" s="99">
        <f t="shared" si="132"/>
        <v>0</v>
      </c>
      <c r="AP1672" s="99">
        <f>SUMIFS(通讯通路门店!$K:$K,通讯通路门店!$S:$S,$G1672)</f>
        <v>0</v>
      </c>
      <c r="AQ1672" s="83"/>
      <c r="AR1672" s="99">
        <f>SUMIFS(通讯通路门店!$T:$T,通讯通路门店!$S:$S,$G1672)</f>
        <v>0</v>
      </c>
      <c r="AS1672" s="99">
        <f>SUMIFS(通讯通路门店!$U:$U,通讯通路门店!$S:$S,$G1672)</f>
        <v>0</v>
      </c>
      <c r="AT1672" s="99">
        <f>SUMIFS(通讯通路门店!$V:$V,通讯通路门店!$S:$S,$G1672)</f>
        <v>0</v>
      </c>
      <c r="AU1672" s="99">
        <f>SUMIFS(通讯通路门店!$W:$W,通讯通路门店!$S:$S,$G1672)</f>
        <v>0</v>
      </c>
      <c r="AV1672" s="99">
        <f>SUMIFS(通讯通路门店!$Z:$Z,通讯通路门店!$S:$S,$G1672)</f>
        <v>0</v>
      </c>
      <c r="AW1672" s="99">
        <f>SUMIFS(通讯通路门店!$AB:$AB,通讯通路门店!$S:$S,$G1672)</f>
        <v>0</v>
      </c>
      <c r="AX1672" s="99">
        <f>SUMIFS(通讯通路门店!$X:$X,通讯通路门店!$S:$S,$G1672)</f>
        <v>0</v>
      </c>
      <c r="AY1672" s="99">
        <f>SUMIFS(通讯通路门店!$Y:$Y,通讯通路门店!$S:$S,$G1672)</f>
        <v>0</v>
      </c>
      <c r="AZ1672" s="99">
        <f>SUMIFS(通讯通路门店!$AA:$AA,通讯通路门店!$S:$S,$G1672)</f>
        <v>0</v>
      </c>
      <c r="BA1672" s="99">
        <f t="shared" si="133"/>
        <v>0</v>
      </c>
      <c r="BB1672" s="99">
        <f t="shared" si="134"/>
        <v>0</v>
      </c>
      <c r="BC1672" s="99">
        <f>SUMIFS(通讯通路门店!$W:$W,通讯通路门店!$S:$S,$G1672,通讯通路门店!$J:$J,"荣耀体验店")+SUMIFS(通讯通路门店!$W:$W,通讯通路门店!$S:$S,$G1672,通讯通路门店!$J:$J,"荣耀授权专卖店")</f>
        <v>0</v>
      </c>
      <c r="BD1672" s="99">
        <f>SUMIFS(通讯通路门店!$Z:$Z,通讯通路门店!$S:$S,$G1672,通讯通路门店!$J:$J,"VIVO体验店")</f>
        <v>0</v>
      </c>
      <c r="BE1672" s="99">
        <f>SUMIFS(通讯通路门店!$AB:$AB,通讯通路门店!$S:$S,$G1672,通讯通路门店!$J:$J,"OPPO体验店")</f>
        <v>0</v>
      </c>
      <c r="BF1672" s="99">
        <f>SUMIFS(通讯通路门店!$X:$X,通讯通路门店!$S:$S,$G1672,通讯通路门店!$J:$J,"华为授权体验店")+SUMIFS(通讯通路门店!$AA:$AA,通讯通路门店!$S:$S,$G1672,通讯通路门店!$J:$J,"华为堡垒店")</f>
        <v>0</v>
      </c>
      <c r="BG1672" s="99">
        <f>SUMIFS(通讯通路门店!$Y:$Y,通讯通路门店!$S:$S,$G1672,通讯通路门店!$J:$J,"小米体验店")</f>
        <v>0</v>
      </c>
      <c r="BH1672" s="99">
        <f>SUMIFS(通讯通路门店!$AA:$AA,通讯通路门店!$S:$S,$G1672,通讯通路门店!$J:$J,"苹果体验店")</f>
        <v>0</v>
      </c>
      <c r="BI1672" s="99">
        <f>SUMIFS(通讯通路门店!$K:$K,通讯通路门店!$S:$S,$G1672,通讯通路门店!$J:$J,"其他品牌专卖店")</f>
        <v>0</v>
      </c>
      <c r="BJ1672" s="99">
        <f>SUMIFS(通讯通路门店!$AC:$AC,通讯通路门店!$S:$S,$G1672)</f>
        <v>0</v>
      </c>
      <c r="BK1672" s="99">
        <f>SUMIFS(通讯通路门店!$AD:$AD,通讯通路门店!$S:$S,$G1672)</f>
        <v>0</v>
      </c>
      <c r="BL1672" s="99">
        <f>SUMIFS(通讯通路门店!$AE:$AE,通讯通路门店!$S:$S,$G1672)</f>
        <v>0</v>
      </c>
      <c r="BM1672" s="99">
        <f>SUMIFS(通讯通路门店!$AF:$AF,通讯通路门店!$S:$S,$G1672)</f>
        <v>0</v>
      </c>
      <c r="BN1672" s="99">
        <f>SUMIFS(通讯通路门店!$AG:$AG,通讯通路门店!$S:$S,$G1672)</f>
        <v>0</v>
      </c>
      <c r="BO1672" s="99">
        <f>SUMIFS(通讯通路门店!$AH:$AH,通讯通路门店!$S:$S,$G1672)</f>
        <v>0</v>
      </c>
      <c r="BP1672" s="99">
        <f>SUMIFS(通讯通路门店!$AI:$AI,通讯通路门店!$S:$S,$G1672)</f>
        <v>0</v>
      </c>
      <c r="BQ1672" s="83"/>
    </row>
    <row r="1673" spans="1:69">
      <c r="A1673" s="99" t="str">
        <f>IFERROR(_xlfn.XLOOKUP($G1673,通讯通路门店!$S$4:$S$993933,通讯通路门店!$A$4:$A$993933,0,0),"")</f>
        <v>海南省</v>
      </c>
      <c r="B1673" s="99" t="str">
        <f>IFERROR(_xlfn.XLOOKUP($G1673,通讯通路门店!$S$4:$S$993933,通讯通路门店!$B$4:$B$993933,0,0),"")</f>
        <v>乐东黎族自治县</v>
      </c>
      <c r="C1673" s="99" t="str">
        <f>IFERROR(_xlfn.XLOOKUP($G1673,通讯通路门店!$S$4:$S$993933,通讯通路门店!$C$4:$C$993933,0,0),"")</f>
        <v>乐东黎族自治县</v>
      </c>
      <c r="D1673" s="99" t="str">
        <f>IFERROR(_xlfn.XLOOKUP($G1673,通讯通路门店!$S$4:$S$993933,通讯通路门店!$D$4:$D$993933,0,0),"")</f>
        <v>万冲镇</v>
      </c>
      <c r="E1673" s="83"/>
      <c r="F1673" s="83"/>
      <c r="G1673" s="101"/>
      <c r="H1673" s="102">
        <f>IFERROR(_xlfn.XLOOKUP($G1673,通讯通路门店!$S$4:$S$993933,通讯通路门店!$R$4:$R$993933,0,0),"")</f>
        <v>0</v>
      </c>
      <c r="I1673" s="83"/>
      <c r="J1673" s="83"/>
      <c r="K1673" s="83"/>
      <c r="L1673" s="83"/>
      <c r="M1673" s="83"/>
      <c r="N1673" s="83"/>
      <c r="O1673" s="83"/>
      <c r="P1673" s="83"/>
      <c r="Q1673" s="83"/>
      <c r="R1673" s="83"/>
      <c r="S1673" s="83"/>
      <c r="T1673" s="83"/>
      <c r="U1673" s="99">
        <f>COUNTIF(通讯通路门店!$S:$S,$G1673)</f>
        <v>0</v>
      </c>
      <c r="V1673" s="99">
        <f>COUNTIFS(通讯通路门店!$S:$S,$G1673,通讯通路门店!$J:$J,"综合卖场")</f>
        <v>0</v>
      </c>
      <c r="W1673" s="99">
        <f>SUMIFS(通讯通路门店!$AJ:$AJ,通讯通路门店!$S:$S,通讯客户沙盘!$G1673)</f>
        <v>0</v>
      </c>
      <c r="X1673" s="99">
        <f t="shared" si="130"/>
        <v>0</v>
      </c>
      <c r="Y1673" s="99">
        <f>COUNTIFS(通讯通路门店!$S:$S,$G1673,通讯通路门店!$J:$J,"荣耀体验店")+COUNTIFS(通讯通路门店!$S:$S,$G1673,通讯通路门店!$J:$J,"荣耀授权专卖店")</f>
        <v>0</v>
      </c>
      <c r="Z1673" s="99">
        <f>COUNTIFS(通讯通路门店!$S:$S,$G1673,通讯通路门店!$J:$J,"VIVO体验店")</f>
        <v>0</v>
      </c>
      <c r="AA1673" s="99">
        <f>COUNTIFS(通讯通路门店!$S:$S,$G1673,通讯通路门店!$J:$J,"OPPO体验店")</f>
        <v>0</v>
      </c>
      <c r="AB1673" s="99">
        <f>COUNTIFS(通讯通路门店!$S:$S,$G1673,通讯通路门店!$J:$J,"华为授权体验店")+COUNTIFS(通讯通路门店!$S:$S,$G1673,通讯通路门店!$J:$J,"华为堡垒店")</f>
        <v>0</v>
      </c>
      <c r="AC1673" s="99">
        <f>COUNTIFS(通讯通路门店!$S:$S,$G1673,通讯通路门店!$J:$J,"小米体验店")</f>
        <v>0</v>
      </c>
      <c r="AD1673" s="99">
        <f>COUNTIFS(通讯通路门店!$S:$S,$G1673,通讯通路门店!$J:$J,"苹果体验店")</f>
        <v>0</v>
      </c>
      <c r="AE1673" s="99">
        <f>COUNTIFS(通讯通路门店!$S:$S,$G1673,通讯通路门店!$J:$J,"其他品牌专卖店")</f>
        <v>0</v>
      </c>
      <c r="AF1673" s="99">
        <f>SUMIFS(通讯通路门店!$BI:$BI,通讯通路门店!$S:$S,$G1673)</f>
        <v>0</v>
      </c>
      <c r="AG1673" s="99">
        <f>SUMIFS(通讯通路门店!$BH:$BH,通讯通路门店!$S:$S,$G1673)</f>
        <v>0</v>
      </c>
      <c r="AH1673" s="99">
        <f t="shared" si="131"/>
        <v>0</v>
      </c>
      <c r="AI1673" s="99">
        <f>SUMIFS(通讯通路门店!$BB:$BB,通讯通路门店!$S:$S,$G1673)</f>
        <v>0</v>
      </c>
      <c r="AJ1673" s="99">
        <f>SUMIFS(通讯通路门店!$BE:$BE,通讯通路门店!$S:$S,$G1673)</f>
        <v>0</v>
      </c>
      <c r="AK1673" s="99">
        <f>SUMIFS(通讯通路门店!$BG:$BG,通讯通路门店!$S:$S,$G1673)</f>
        <v>0</v>
      </c>
      <c r="AL1673" s="99">
        <f>SUMIFS(通讯通路门店!$BC:$BC,通讯通路门店!$S:$S,$G1673)</f>
        <v>0</v>
      </c>
      <c r="AM1673" s="99">
        <f>SUMIFS(通讯通路门店!$BD:$BD,通讯通路门店!$S:$S,$G1673)</f>
        <v>0</v>
      </c>
      <c r="AN1673" s="99">
        <f>SUMIFS(通讯通路门店!$BF:$BF,通讯通路门店!$S:$S,$G1673)</f>
        <v>0</v>
      </c>
      <c r="AO1673" s="99">
        <f t="shared" si="132"/>
        <v>0</v>
      </c>
      <c r="AP1673" s="99">
        <f>SUMIFS(通讯通路门店!$K:$K,通讯通路门店!$S:$S,$G1673)</f>
        <v>0</v>
      </c>
      <c r="AQ1673" s="83"/>
      <c r="AR1673" s="99">
        <f>SUMIFS(通讯通路门店!$T:$T,通讯通路门店!$S:$S,$G1673)</f>
        <v>0</v>
      </c>
      <c r="AS1673" s="99">
        <f>SUMIFS(通讯通路门店!$U:$U,通讯通路门店!$S:$S,$G1673)</f>
        <v>0</v>
      </c>
      <c r="AT1673" s="99">
        <f>SUMIFS(通讯通路门店!$V:$V,通讯通路门店!$S:$S,$G1673)</f>
        <v>0</v>
      </c>
      <c r="AU1673" s="99">
        <f>SUMIFS(通讯通路门店!$W:$W,通讯通路门店!$S:$S,$G1673)</f>
        <v>0</v>
      </c>
      <c r="AV1673" s="99">
        <f>SUMIFS(通讯通路门店!$Z:$Z,通讯通路门店!$S:$S,$G1673)</f>
        <v>0</v>
      </c>
      <c r="AW1673" s="99">
        <f>SUMIFS(通讯通路门店!$AB:$AB,通讯通路门店!$S:$S,$G1673)</f>
        <v>0</v>
      </c>
      <c r="AX1673" s="99">
        <f>SUMIFS(通讯通路门店!$X:$X,通讯通路门店!$S:$S,$G1673)</f>
        <v>0</v>
      </c>
      <c r="AY1673" s="99">
        <f>SUMIFS(通讯通路门店!$Y:$Y,通讯通路门店!$S:$S,$G1673)</f>
        <v>0</v>
      </c>
      <c r="AZ1673" s="99">
        <f>SUMIFS(通讯通路门店!$AA:$AA,通讯通路门店!$S:$S,$G1673)</f>
        <v>0</v>
      </c>
      <c r="BA1673" s="99">
        <f t="shared" si="133"/>
        <v>0</v>
      </c>
      <c r="BB1673" s="99">
        <f t="shared" si="134"/>
        <v>0</v>
      </c>
      <c r="BC1673" s="99">
        <f>SUMIFS(通讯通路门店!$W:$W,通讯通路门店!$S:$S,$G1673,通讯通路门店!$J:$J,"荣耀体验店")+SUMIFS(通讯通路门店!$W:$W,通讯通路门店!$S:$S,$G1673,通讯通路门店!$J:$J,"荣耀授权专卖店")</f>
        <v>0</v>
      </c>
      <c r="BD1673" s="99">
        <f>SUMIFS(通讯通路门店!$Z:$Z,通讯通路门店!$S:$S,$G1673,通讯通路门店!$J:$J,"VIVO体验店")</f>
        <v>0</v>
      </c>
      <c r="BE1673" s="99">
        <f>SUMIFS(通讯通路门店!$AB:$AB,通讯通路门店!$S:$S,$G1673,通讯通路门店!$J:$J,"OPPO体验店")</f>
        <v>0</v>
      </c>
      <c r="BF1673" s="99">
        <f>SUMIFS(通讯通路门店!$X:$X,通讯通路门店!$S:$S,$G1673,通讯通路门店!$J:$J,"华为授权体验店")+SUMIFS(通讯通路门店!$AA:$AA,通讯通路门店!$S:$S,$G1673,通讯通路门店!$J:$J,"华为堡垒店")</f>
        <v>0</v>
      </c>
      <c r="BG1673" s="99">
        <f>SUMIFS(通讯通路门店!$Y:$Y,通讯通路门店!$S:$S,$G1673,通讯通路门店!$J:$J,"小米体验店")</f>
        <v>0</v>
      </c>
      <c r="BH1673" s="99">
        <f>SUMIFS(通讯通路门店!$AA:$AA,通讯通路门店!$S:$S,$G1673,通讯通路门店!$J:$J,"苹果体验店")</f>
        <v>0</v>
      </c>
      <c r="BI1673" s="99">
        <f>SUMIFS(通讯通路门店!$K:$K,通讯通路门店!$S:$S,$G1673,通讯通路门店!$J:$J,"其他品牌专卖店")</f>
        <v>0</v>
      </c>
      <c r="BJ1673" s="99">
        <f>SUMIFS(通讯通路门店!$AC:$AC,通讯通路门店!$S:$S,$G1673)</f>
        <v>0</v>
      </c>
      <c r="BK1673" s="99">
        <f>SUMIFS(通讯通路门店!$AD:$AD,通讯通路门店!$S:$S,$G1673)</f>
        <v>0</v>
      </c>
      <c r="BL1673" s="99">
        <f>SUMIFS(通讯通路门店!$AE:$AE,通讯通路门店!$S:$S,$G1673)</f>
        <v>0</v>
      </c>
      <c r="BM1673" s="99">
        <f>SUMIFS(通讯通路门店!$AF:$AF,通讯通路门店!$S:$S,$G1673)</f>
        <v>0</v>
      </c>
      <c r="BN1673" s="99">
        <f>SUMIFS(通讯通路门店!$AG:$AG,通讯通路门店!$S:$S,$G1673)</f>
        <v>0</v>
      </c>
      <c r="BO1673" s="99">
        <f>SUMIFS(通讯通路门店!$AH:$AH,通讯通路门店!$S:$S,$G1673)</f>
        <v>0</v>
      </c>
      <c r="BP1673" s="99">
        <f>SUMIFS(通讯通路门店!$AI:$AI,通讯通路门店!$S:$S,$G1673)</f>
        <v>0</v>
      </c>
      <c r="BQ1673" s="83"/>
    </row>
    <row r="1674" spans="1:69">
      <c r="A1674" s="99" t="str">
        <f>IFERROR(_xlfn.XLOOKUP($G1674,通讯通路门店!$S$4:$S$993933,通讯通路门店!$A$4:$A$993933,0,0),"")</f>
        <v>海南省</v>
      </c>
      <c r="B1674" s="99" t="str">
        <f>IFERROR(_xlfn.XLOOKUP($G1674,通讯通路门店!$S$4:$S$993933,通讯通路门店!$B$4:$B$993933,0,0),"")</f>
        <v>乐东黎族自治县</v>
      </c>
      <c r="C1674" s="99" t="str">
        <f>IFERROR(_xlfn.XLOOKUP($G1674,通讯通路门店!$S$4:$S$993933,通讯通路门店!$C$4:$C$993933,0,0),"")</f>
        <v>乐东黎族自治县</v>
      </c>
      <c r="D1674" s="99" t="str">
        <f>IFERROR(_xlfn.XLOOKUP($G1674,通讯通路门店!$S$4:$S$993933,通讯通路门店!$D$4:$D$993933,0,0),"")</f>
        <v>万冲镇</v>
      </c>
      <c r="E1674" s="83"/>
      <c r="F1674" s="83"/>
      <c r="G1674" s="101"/>
      <c r="H1674" s="102">
        <f>IFERROR(_xlfn.XLOOKUP($G1674,通讯通路门店!$S$4:$S$993933,通讯通路门店!$R$4:$R$993933,0,0),"")</f>
        <v>0</v>
      </c>
      <c r="I1674" s="83"/>
      <c r="J1674" s="83"/>
      <c r="K1674" s="83"/>
      <c r="L1674" s="83"/>
      <c r="M1674" s="83"/>
      <c r="N1674" s="83"/>
      <c r="O1674" s="83"/>
      <c r="P1674" s="83"/>
      <c r="Q1674" s="83"/>
      <c r="R1674" s="83"/>
      <c r="S1674" s="83"/>
      <c r="T1674" s="83"/>
      <c r="U1674" s="99">
        <f>COUNTIF(通讯通路门店!$S:$S,$G1674)</f>
        <v>0</v>
      </c>
      <c r="V1674" s="99">
        <f>COUNTIFS(通讯通路门店!$S:$S,$G1674,通讯通路门店!$J:$J,"综合卖场")</f>
        <v>0</v>
      </c>
      <c r="W1674" s="99">
        <f>SUMIFS(通讯通路门店!$AJ:$AJ,通讯通路门店!$S:$S,通讯客户沙盘!$G1674)</f>
        <v>0</v>
      </c>
      <c r="X1674" s="99">
        <f t="shared" si="130"/>
        <v>0</v>
      </c>
      <c r="Y1674" s="99">
        <f>COUNTIFS(通讯通路门店!$S:$S,$G1674,通讯通路门店!$J:$J,"荣耀体验店")+COUNTIFS(通讯通路门店!$S:$S,$G1674,通讯通路门店!$J:$J,"荣耀授权专卖店")</f>
        <v>0</v>
      </c>
      <c r="Z1674" s="99">
        <f>COUNTIFS(通讯通路门店!$S:$S,$G1674,通讯通路门店!$J:$J,"VIVO体验店")</f>
        <v>0</v>
      </c>
      <c r="AA1674" s="99">
        <f>COUNTIFS(通讯通路门店!$S:$S,$G1674,通讯通路门店!$J:$J,"OPPO体验店")</f>
        <v>0</v>
      </c>
      <c r="AB1674" s="99">
        <f>COUNTIFS(通讯通路门店!$S:$S,$G1674,通讯通路门店!$J:$J,"华为授权体验店")+COUNTIFS(通讯通路门店!$S:$S,$G1674,通讯通路门店!$J:$J,"华为堡垒店")</f>
        <v>0</v>
      </c>
      <c r="AC1674" s="99">
        <f>COUNTIFS(通讯通路门店!$S:$S,$G1674,通讯通路门店!$J:$J,"小米体验店")</f>
        <v>0</v>
      </c>
      <c r="AD1674" s="99">
        <f>COUNTIFS(通讯通路门店!$S:$S,$G1674,通讯通路门店!$J:$J,"苹果体验店")</f>
        <v>0</v>
      </c>
      <c r="AE1674" s="99">
        <f>COUNTIFS(通讯通路门店!$S:$S,$G1674,通讯通路门店!$J:$J,"其他品牌专卖店")</f>
        <v>0</v>
      </c>
      <c r="AF1674" s="99">
        <f>SUMIFS(通讯通路门店!$BI:$BI,通讯通路门店!$S:$S,$G1674)</f>
        <v>0</v>
      </c>
      <c r="AG1674" s="99">
        <f>SUMIFS(通讯通路门店!$BH:$BH,通讯通路门店!$S:$S,$G1674)</f>
        <v>0</v>
      </c>
      <c r="AH1674" s="99">
        <f t="shared" si="131"/>
        <v>0</v>
      </c>
      <c r="AI1674" s="99">
        <f>SUMIFS(通讯通路门店!$BB:$BB,通讯通路门店!$S:$S,$G1674)</f>
        <v>0</v>
      </c>
      <c r="AJ1674" s="99">
        <f>SUMIFS(通讯通路门店!$BE:$BE,通讯通路门店!$S:$S,$G1674)</f>
        <v>0</v>
      </c>
      <c r="AK1674" s="99">
        <f>SUMIFS(通讯通路门店!$BG:$BG,通讯通路门店!$S:$S,$G1674)</f>
        <v>0</v>
      </c>
      <c r="AL1674" s="99">
        <f>SUMIFS(通讯通路门店!$BC:$BC,通讯通路门店!$S:$S,$G1674)</f>
        <v>0</v>
      </c>
      <c r="AM1674" s="99">
        <f>SUMIFS(通讯通路门店!$BD:$BD,通讯通路门店!$S:$S,$G1674)</f>
        <v>0</v>
      </c>
      <c r="AN1674" s="99">
        <f>SUMIFS(通讯通路门店!$BF:$BF,通讯通路门店!$S:$S,$G1674)</f>
        <v>0</v>
      </c>
      <c r="AO1674" s="99">
        <f t="shared" si="132"/>
        <v>0</v>
      </c>
      <c r="AP1674" s="99">
        <f>SUMIFS(通讯通路门店!$K:$K,通讯通路门店!$S:$S,$G1674)</f>
        <v>0</v>
      </c>
      <c r="AQ1674" s="83"/>
      <c r="AR1674" s="99">
        <f>SUMIFS(通讯通路门店!$T:$T,通讯通路门店!$S:$S,$G1674)</f>
        <v>0</v>
      </c>
      <c r="AS1674" s="99">
        <f>SUMIFS(通讯通路门店!$U:$U,通讯通路门店!$S:$S,$G1674)</f>
        <v>0</v>
      </c>
      <c r="AT1674" s="99">
        <f>SUMIFS(通讯通路门店!$V:$V,通讯通路门店!$S:$S,$G1674)</f>
        <v>0</v>
      </c>
      <c r="AU1674" s="99">
        <f>SUMIFS(通讯通路门店!$W:$W,通讯通路门店!$S:$S,$G1674)</f>
        <v>0</v>
      </c>
      <c r="AV1674" s="99">
        <f>SUMIFS(通讯通路门店!$Z:$Z,通讯通路门店!$S:$S,$G1674)</f>
        <v>0</v>
      </c>
      <c r="AW1674" s="99">
        <f>SUMIFS(通讯通路门店!$AB:$AB,通讯通路门店!$S:$S,$G1674)</f>
        <v>0</v>
      </c>
      <c r="AX1674" s="99">
        <f>SUMIFS(通讯通路门店!$X:$X,通讯通路门店!$S:$S,$G1674)</f>
        <v>0</v>
      </c>
      <c r="AY1674" s="99">
        <f>SUMIFS(通讯通路门店!$Y:$Y,通讯通路门店!$S:$S,$G1674)</f>
        <v>0</v>
      </c>
      <c r="AZ1674" s="99">
        <f>SUMIFS(通讯通路门店!$AA:$AA,通讯通路门店!$S:$S,$G1674)</f>
        <v>0</v>
      </c>
      <c r="BA1674" s="99">
        <f t="shared" si="133"/>
        <v>0</v>
      </c>
      <c r="BB1674" s="99">
        <f t="shared" si="134"/>
        <v>0</v>
      </c>
      <c r="BC1674" s="99">
        <f>SUMIFS(通讯通路门店!$W:$W,通讯通路门店!$S:$S,$G1674,通讯通路门店!$J:$J,"荣耀体验店")+SUMIFS(通讯通路门店!$W:$W,通讯通路门店!$S:$S,$G1674,通讯通路门店!$J:$J,"荣耀授权专卖店")</f>
        <v>0</v>
      </c>
      <c r="BD1674" s="99">
        <f>SUMIFS(通讯通路门店!$Z:$Z,通讯通路门店!$S:$S,$G1674,通讯通路门店!$J:$J,"VIVO体验店")</f>
        <v>0</v>
      </c>
      <c r="BE1674" s="99">
        <f>SUMIFS(通讯通路门店!$AB:$AB,通讯通路门店!$S:$S,$G1674,通讯通路门店!$J:$J,"OPPO体验店")</f>
        <v>0</v>
      </c>
      <c r="BF1674" s="99">
        <f>SUMIFS(通讯通路门店!$X:$X,通讯通路门店!$S:$S,$G1674,通讯通路门店!$J:$J,"华为授权体验店")+SUMIFS(通讯通路门店!$AA:$AA,通讯通路门店!$S:$S,$G1674,通讯通路门店!$J:$J,"华为堡垒店")</f>
        <v>0</v>
      </c>
      <c r="BG1674" s="99">
        <f>SUMIFS(通讯通路门店!$Y:$Y,通讯通路门店!$S:$S,$G1674,通讯通路门店!$J:$J,"小米体验店")</f>
        <v>0</v>
      </c>
      <c r="BH1674" s="99">
        <f>SUMIFS(通讯通路门店!$AA:$AA,通讯通路门店!$S:$S,$G1674,通讯通路门店!$J:$J,"苹果体验店")</f>
        <v>0</v>
      </c>
      <c r="BI1674" s="99">
        <f>SUMIFS(通讯通路门店!$K:$K,通讯通路门店!$S:$S,$G1674,通讯通路门店!$J:$J,"其他品牌专卖店")</f>
        <v>0</v>
      </c>
      <c r="BJ1674" s="99">
        <f>SUMIFS(通讯通路门店!$AC:$AC,通讯通路门店!$S:$S,$G1674)</f>
        <v>0</v>
      </c>
      <c r="BK1674" s="99">
        <f>SUMIFS(通讯通路门店!$AD:$AD,通讯通路门店!$S:$S,$G1674)</f>
        <v>0</v>
      </c>
      <c r="BL1674" s="99">
        <f>SUMIFS(通讯通路门店!$AE:$AE,通讯通路门店!$S:$S,$G1674)</f>
        <v>0</v>
      </c>
      <c r="BM1674" s="99">
        <f>SUMIFS(通讯通路门店!$AF:$AF,通讯通路门店!$S:$S,$G1674)</f>
        <v>0</v>
      </c>
      <c r="BN1674" s="99">
        <f>SUMIFS(通讯通路门店!$AG:$AG,通讯通路门店!$S:$S,$G1674)</f>
        <v>0</v>
      </c>
      <c r="BO1674" s="99">
        <f>SUMIFS(通讯通路门店!$AH:$AH,通讯通路门店!$S:$S,$G1674)</f>
        <v>0</v>
      </c>
      <c r="BP1674" s="99">
        <f>SUMIFS(通讯通路门店!$AI:$AI,通讯通路门店!$S:$S,$G1674)</f>
        <v>0</v>
      </c>
      <c r="BQ1674" s="83"/>
    </row>
    <row r="1675" spans="1:69">
      <c r="A1675" s="99" t="str">
        <f>IFERROR(_xlfn.XLOOKUP($G1675,通讯通路门店!$S$4:$S$993933,通讯通路门店!$A$4:$A$993933,0,0),"")</f>
        <v>海南省</v>
      </c>
      <c r="B1675" s="99" t="str">
        <f>IFERROR(_xlfn.XLOOKUP($G1675,通讯通路门店!$S$4:$S$993933,通讯通路门店!$B$4:$B$993933,0,0),"")</f>
        <v>乐东黎族自治县</v>
      </c>
      <c r="C1675" s="99" t="str">
        <f>IFERROR(_xlfn.XLOOKUP($G1675,通讯通路门店!$S$4:$S$993933,通讯通路门店!$C$4:$C$993933,0,0),"")</f>
        <v>乐东黎族自治县</v>
      </c>
      <c r="D1675" s="99" t="str">
        <f>IFERROR(_xlfn.XLOOKUP($G1675,通讯通路门店!$S$4:$S$993933,通讯通路门店!$D$4:$D$993933,0,0),"")</f>
        <v>万冲镇</v>
      </c>
      <c r="E1675" s="83"/>
      <c r="F1675" s="83"/>
      <c r="G1675" s="101"/>
      <c r="H1675" s="102">
        <f>IFERROR(_xlfn.XLOOKUP($G1675,通讯通路门店!$S$4:$S$993933,通讯通路门店!$R$4:$R$993933,0,0),"")</f>
        <v>0</v>
      </c>
      <c r="I1675" s="83"/>
      <c r="J1675" s="83"/>
      <c r="K1675" s="83"/>
      <c r="L1675" s="83"/>
      <c r="M1675" s="83"/>
      <c r="N1675" s="83"/>
      <c r="O1675" s="83"/>
      <c r="P1675" s="83"/>
      <c r="Q1675" s="83"/>
      <c r="R1675" s="83"/>
      <c r="S1675" s="83"/>
      <c r="T1675" s="83"/>
      <c r="U1675" s="99">
        <f>COUNTIF(通讯通路门店!$S:$S,$G1675)</f>
        <v>0</v>
      </c>
      <c r="V1675" s="99">
        <f>COUNTIFS(通讯通路门店!$S:$S,$G1675,通讯通路门店!$J:$J,"综合卖场")</f>
        <v>0</v>
      </c>
      <c r="W1675" s="99">
        <f>SUMIFS(通讯通路门店!$AJ:$AJ,通讯通路门店!$S:$S,通讯客户沙盘!$G1675)</f>
        <v>0</v>
      </c>
      <c r="X1675" s="99">
        <f t="shared" si="130"/>
        <v>0</v>
      </c>
      <c r="Y1675" s="99">
        <f>COUNTIFS(通讯通路门店!$S:$S,$G1675,通讯通路门店!$J:$J,"荣耀体验店")+COUNTIFS(通讯通路门店!$S:$S,$G1675,通讯通路门店!$J:$J,"荣耀授权专卖店")</f>
        <v>0</v>
      </c>
      <c r="Z1675" s="99">
        <f>COUNTIFS(通讯通路门店!$S:$S,$G1675,通讯通路门店!$J:$J,"VIVO体验店")</f>
        <v>0</v>
      </c>
      <c r="AA1675" s="99">
        <f>COUNTIFS(通讯通路门店!$S:$S,$G1675,通讯通路门店!$J:$J,"OPPO体验店")</f>
        <v>0</v>
      </c>
      <c r="AB1675" s="99">
        <f>COUNTIFS(通讯通路门店!$S:$S,$G1675,通讯通路门店!$J:$J,"华为授权体验店")+COUNTIFS(通讯通路门店!$S:$S,$G1675,通讯通路门店!$J:$J,"华为堡垒店")</f>
        <v>0</v>
      </c>
      <c r="AC1675" s="99">
        <f>COUNTIFS(通讯通路门店!$S:$S,$G1675,通讯通路门店!$J:$J,"小米体验店")</f>
        <v>0</v>
      </c>
      <c r="AD1675" s="99">
        <f>COUNTIFS(通讯通路门店!$S:$S,$G1675,通讯通路门店!$J:$J,"苹果体验店")</f>
        <v>0</v>
      </c>
      <c r="AE1675" s="99">
        <f>COUNTIFS(通讯通路门店!$S:$S,$G1675,通讯通路门店!$J:$J,"其他品牌专卖店")</f>
        <v>0</v>
      </c>
      <c r="AF1675" s="99">
        <f>SUMIFS(通讯通路门店!$BI:$BI,通讯通路门店!$S:$S,$G1675)</f>
        <v>0</v>
      </c>
      <c r="AG1675" s="99">
        <f>SUMIFS(通讯通路门店!$BH:$BH,通讯通路门店!$S:$S,$G1675)</f>
        <v>0</v>
      </c>
      <c r="AH1675" s="99">
        <f t="shared" si="131"/>
        <v>0</v>
      </c>
      <c r="AI1675" s="99">
        <f>SUMIFS(通讯通路门店!$BB:$BB,通讯通路门店!$S:$S,$G1675)</f>
        <v>0</v>
      </c>
      <c r="AJ1675" s="99">
        <f>SUMIFS(通讯通路门店!$BE:$BE,通讯通路门店!$S:$S,$G1675)</f>
        <v>0</v>
      </c>
      <c r="AK1675" s="99">
        <f>SUMIFS(通讯通路门店!$BG:$BG,通讯通路门店!$S:$S,$G1675)</f>
        <v>0</v>
      </c>
      <c r="AL1675" s="99">
        <f>SUMIFS(通讯通路门店!$BC:$BC,通讯通路门店!$S:$S,$G1675)</f>
        <v>0</v>
      </c>
      <c r="AM1675" s="99">
        <f>SUMIFS(通讯通路门店!$BD:$BD,通讯通路门店!$S:$S,$G1675)</f>
        <v>0</v>
      </c>
      <c r="AN1675" s="99">
        <f>SUMIFS(通讯通路门店!$BF:$BF,通讯通路门店!$S:$S,$G1675)</f>
        <v>0</v>
      </c>
      <c r="AO1675" s="99">
        <f t="shared" si="132"/>
        <v>0</v>
      </c>
      <c r="AP1675" s="99">
        <f>SUMIFS(通讯通路门店!$K:$K,通讯通路门店!$S:$S,$G1675)</f>
        <v>0</v>
      </c>
      <c r="AQ1675" s="83"/>
      <c r="AR1675" s="99">
        <f>SUMIFS(通讯通路门店!$T:$T,通讯通路门店!$S:$S,$G1675)</f>
        <v>0</v>
      </c>
      <c r="AS1675" s="99">
        <f>SUMIFS(通讯通路门店!$U:$U,通讯通路门店!$S:$S,$G1675)</f>
        <v>0</v>
      </c>
      <c r="AT1675" s="99">
        <f>SUMIFS(通讯通路门店!$V:$V,通讯通路门店!$S:$S,$G1675)</f>
        <v>0</v>
      </c>
      <c r="AU1675" s="99">
        <f>SUMIFS(通讯通路门店!$W:$W,通讯通路门店!$S:$S,$G1675)</f>
        <v>0</v>
      </c>
      <c r="AV1675" s="99">
        <f>SUMIFS(通讯通路门店!$Z:$Z,通讯通路门店!$S:$S,$G1675)</f>
        <v>0</v>
      </c>
      <c r="AW1675" s="99">
        <f>SUMIFS(通讯通路门店!$AB:$AB,通讯通路门店!$S:$S,$G1675)</f>
        <v>0</v>
      </c>
      <c r="AX1675" s="99">
        <f>SUMIFS(通讯通路门店!$X:$X,通讯通路门店!$S:$S,$G1675)</f>
        <v>0</v>
      </c>
      <c r="AY1675" s="99">
        <f>SUMIFS(通讯通路门店!$Y:$Y,通讯通路门店!$S:$S,$G1675)</f>
        <v>0</v>
      </c>
      <c r="AZ1675" s="99">
        <f>SUMIFS(通讯通路门店!$AA:$AA,通讯通路门店!$S:$S,$G1675)</f>
        <v>0</v>
      </c>
      <c r="BA1675" s="99">
        <f t="shared" si="133"/>
        <v>0</v>
      </c>
      <c r="BB1675" s="99">
        <f t="shared" si="134"/>
        <v>0</v>
      </c>
      <c r="BC1675" s="99">
        <f>SUMIFS(通讯通路门店!$W:$W,通讯通路门店!$S:$S,$G1675,通讯通路门店!$J:$J,"荣耀体验店")+SUMIFS(通讯通路门店!$W:$W,通讯通路门店!$S:$S,$G1675,通讯通路门店!$J:$J,"荣耀授权专卖店")</f>
        <v>0</v>
      </c>
      <c r="BD1675" s="99">
        <f>SUMIFS(通讯通路门店!$Z:$Z,通讯通路门店!$S:$S,$G1675,通讯通路门店!$J:$J,"VIVO体验店")</f>
        <v>0</v>
      </c>
      <c r="BE1675" s="99">
        <f>SUMIFS(通讯通路门店!$AB:$AB,通讯通路门店!$S:$S,$G1675,通讯通路门店!$J:$J,"OPPO体验店")</f>
        <v>0</v>
      </c>
      <c r="BF1675" s="99">
        <f>SUMIFS(通讯通路门店!$X:$X,通讯通路门店!$S:$S,$G1675,通讯通路门店!$J:$J,"华为授权体验店")+SUMIFS(通讯通路门店!$AA:$AA,通讯通路门店!$S:$S,$G1675,通讯通路门店!$J:$J,"华为堡垒店")</f>
        <v>0</v>
      </c>
      <c r="BG1675" s="99">
        <f>SUMIFS(通讯通路门店!$Y:$Y,通讯通路门店!$S:$S,$G1675,通讯通路门店!$J:$J,"小米体验店")</f>
        <v>0</v>
      </c>
      <c r="BH1675" s="99">
        <f>SUMIFS(通讯通路门店!$AA:$AA,通讯通路门店!$S:$S,$G1675,通讯通路门店!$J:$J,"苹果体验店")</f>
        <v>0</v>
      </c>
      <c r="BI1675" s="99">
        <f>SUMIFS(通讯通路门店!$K:$K,通讯通路门店!$S:$S,$G1675,通讯通路门店!$J:$J,"其他品牌专卖店")</f>
        <v>0</v>
      </c>
      <c r="BJ1675" s="99">
        <f>SUMIFS(通讯通路门店!$AC:$AC,通讯通路门店!$S:$S,$G1675)</f>
        <v>0</v>
      </c>
      <c r="BK1675" s="99">
        <f>SUMIFS(通讯通路门店!$AD:$AD,通讯通路门店!$S:$S,$G1675)</f>
        <v>0</v>
      </c>
      <c r="BL1675" s="99">
        <f>SUMIFS(通讯通路门店!$AE:$AE,通讯通路门店!$S:$S,$G1675)</f>
        <v>0</v>
      </c>
      <c r="BM1675" s="99">
        <f>SUMIFS(通讯通路门店!$AF:$AF,通讯通路门店!$S:$S,$G1675)</f>
        <v>0</v>
      </c>
      <c r="BN1675" s="99">
        <f>SUMIFS(通讯通路门店!$AG:$AG,通讯通路门店!$S:$S,$G1675)</f>
        <v>0</v>
      </c>
      <c r="BO1675" s="99">
        <f>SUMIFS(通讯通路门店!$AH:$AH,通讯通路门店!$S:$S,$G1675)</f>
        <v>0</v>
      </c>
      <c r="BP1675" s="99">
        <f>SUMIFS(通讯通路门店!$AI:$AI,通讯通路门店!$S:$S,$G1675)</f>
        <v>0</v>
      </c>
      <c r="BQ1675" s="83"/>
    </row>
    <row r="1676" spans="1:69">
      <c r="A1676" s="99" t="str">
        <f>IFERROR(_xlfn.XLOOKUP($G1676,通讯通路门店!$S$4:$S$993933,通讯通路门店!$A$4:$A$993933,0,0),"")</f>
        <v>海南省</v>
      </c>
      <c r="B1676" s="99" t="str">
        <f>IFERROR(_xlfn.XLOOKUP($G1676,通讯通路门店!$S$4:$S$993933,通讯通路门店!$B$4:$B$993933,0,0),"")</f>
        <v>乐东黎族自治县</v>
      </c>
      <c r="C1676" s="99" t="str">
        <f>IFERROR(_xlfn.XLOOKUP($G1676,通讯通路门店!$S$4:$S$993933,通讯通路门店!$C$4:$C$993933,0,0),"")</f>
        <v>乐东黎族自治县</v>
      </c>
      <c r="D1676" s="99" t="str">
        <f>IFERROR(_xlfn.XLOOKUP($G1676,通讯通路门店!$S$4:$S$993933,通讯通路门店!$D$4:$D$993933,0,0),"")</f>
        <v>万冲镇</v>
      </c>
      <c r="E1676" s="83"/>
      <c r="F1676" s="83"/>
      <c r="G1676" s="101"/>
      <c r="H1676" s="102">
        <f>IFERROR(_xlfn.XLOOKUP($G1676,通讯通路门店!$S$4:$S$993933,通讯通路门店!$R$4:$R$993933,0,0),"")</f>
        <v>0</v>
      </c>
      <c r="I1676" s="83"/>
      <c r="J1676" s="83"/>
      <c r="K1676" s="83"/>
      <c r="L1676" s="83"/>
      <c r="M1676" s="83"/>
      <c r="N1676" s="83"/>
      <c r="O1676" s="83"/>
      <c r="P1676" s="83"/>
      <c r="Q1676" s="83"/>
      <c r="R1676" s="83"/>
      <c r="S1676" s="83"/>
      <c r="T1676" s="83"/>
      <c r="U1676" s="99">
        <f>COUNTIF(通讯通路门店!$S:$S,$G1676)</f>
        <v>0</v>
      </c>
      <c r="V1676" s="99">
        <f>COUNTIFS(通讯通路门店!$S:$S,$G1676,通讯通路门店!$J:$J,"综合卖场")</f>
        <v>0</v>
      </c>
      <c r="W1676" s="99">
        <f>SUMIFS(通讯通路门店!$AJ:$AJ,通讯通路门店!$S:$S,通讯客户沙盘!$G1676)</f>
        <v>0</v>
      </c>
      <c r="X1676" s="99">
        <f t="shared" si="130"/>
        <v>0</v>
      </c>
      <c r="Y1676" s="99">
        <f>COUNTIFS(通讯通路门店!$S:$S,$G1676,通讯通路门店!$J:$J,"荣耀体验店")+COUNTIFS(通讯通路门店!$S:$S,$G1676,通讯通路门店!$J:$J,"荣耀授权专卖店")</f>
        <v>0</v>
      </c>
      <c r="Z1676" s="99">
        <f>COUNTIFS(通讯通路门店!$S:$S,$G1676,通讯通路门店!$J:$J,"VIVO体验店")</f>
        <v>0</v>
      </c>
      <c r="AA1676" s="99">
        <f>COUNTIFS(通讯通路门店!$S:$S,$G1676,通讯通路门店!$J:$J,"OPPO体验店")</f>
        <v>0</v>
      </c>
      <c r="AB1676" s="99">
        <f>COUNTIFS(通讯通路门店!$S:$S,$G1676,通讯通路门店!$J:$J,"华为授权体验店")+COUNTIFS(通讯通路门店!$S:$S,$G1676,通讯通路门店!$J:$J,"华为堡垒店")</f>
        <v>0</v>
      </c>
      <c r="AC1676" s="99">
        <f>COUNTIFS(通讯通路门店!$S:$S,$G1676,通讯通路门店!$J:$J,"小米体验店")</f>
        <v>0</v>
      </c>
      <c r="AD1676" s="99">
        <f>COUNTIFS(通讯通路门店!$S:$S,$G1676,通讯通路门店!$J:$J,"苹果体验店")</f>
        <v>0</v>
      </c>
      <c r="AE1676" s="99">
        <f>COUNTIFS(通讯通路门店!$S:$S,$G1676,通讯通路门店!$J:$J,"其他品牌专卖店")</f>
        <v>0</v>
      </c>
      <c r="AF1676" s="99">
        <f>SUMIFS(通讯通路门店!$BI:$BI,通讯通路门店!$S:$S,$G1676)</f>
        <v>0</v>
      </c>
      <c r="AG1676" s="99">
        <f>SUMIFS(通讯通路门店!$BH:$BH,通讯通路门店!$S:$S,$G1676)</f>
        <v>0</v>
      </c>
      <c r="AH1676" s="99">
        <f t="shared" si="131"/>
        <v>0</v>
      </c>
      <c r="AI1676" s="99">
        <f>SUMIFS(通讯通路门店!$BB:$BB,通讯通路门店!$S:$S,$G1676)</f>
        <v>0</v>
      </c>
      <c r="AJ1676" s="99">
        <f>SUMIFS(通讯通路门店!$BE:$BE,通讯通路门店!$S:$S,$G1676)</f>
        <v>0</v>
      </c>
      <c r="AK1676" s="99">
        <f>SUMIFS(通讯通路门店!$BG:$BG,通讯通路门店!$S:$S,$G1676)</f>
        <v>0</v>
      </c>
      <c r="AL1676" s="99">
        <f>SUMIFS(通讯通路门店!$BC:$BC,通讯通路门店!$S:$S,$G1676)</f>
        <v>0</v>
      </c>
      <c r="AM1676" s="99">
        <f>SUMIFS(通讯通路门店!$BD:$BD,通讯通路门店!$S:$S,$G1676)</f>
        <v>0</v>
      </c>
      <c r="AN1676" s="99">
        <f>SUMIFS(通讯通路门店!$BF:$BF,通讯通路门店!$S:$S,$G1676)</f>
        <v>0</v>
      </c>
      <c r="AO1676" s="99">
        <f t="shared" si="132"/>
        <v>0</v>
      </c>
      <c r="AP1676" s="99">
        <f>SUMIFS(通讯通路门店!$K:$K,通讯通路门店!$S:$S,$G1676)</f>
        <v>0</v>
      </c>
      <c r="AQ1676" s="83"/>
      <c r="AR1676" s="99">
        <f>SUMIFS(通讯通路门店!$T:$T,通讯通路门店!$S:$S,$G1676)</f>
        <v>0</v>
      </c>
      <c r="AS1676" s="99">
        <f>SUMIFS(通讯通路门店!$U:$U,通讯通路门店!$S:$S,$G1676)</f>
        <v>0</v>
      </c>
      <c r="AT1676" s="99">
        <f>SUMIFS(通讯通路门店!$V:$V,通讯通路门店!$S:$S,$G1676)</f>
        <v>0</v>
      </c>
      <c r="AU1676" s="99">
        <f>SUMIFS(通讯通路门店!$W:$W,通讯通路门店!$S:$S,$G1676)</f>
        <v>0</v>
      </c>
      <c r="AV1676" s="99">
        <f>SUMIFS(通讯通路门店!$Z:$Z,通讯通路门店!$S:$S,$G1676)</f>
        <v>0</v>
      </c>
      <c r="AW1676" s="99">
        <f>SUMIFS(通讯通路门店!$AB:$AB,通讯通路门店!$S:$S,$G1676)</f>
        <v>0</v>
      </c>
      <c r="AX1676" s="99">
        <f>SUMIFS(通讯通路门店!$X:$X,通讯通路门店!$S:$S,$G1676)</f>
        <v>0</v>
      </c>
      <c r="AY1676" s="99">
        <f>SUMIFS(通讯通路门店!$Y:$Y,通讯通路门店!$S:$S,$G1676)</f>
        <v>0</v>
      </c>
      <c r="AZ1676" s="99">
        <f>SUMIFS(通讯通路门店!$AA:$AA,通讯通路门店!$S:$S,$G1676)</f>
        <v>0</v>
      </c>
      <c r="BA1676" s="99">
        <f t="shared" si="133"/>
        <v>0</v>
      </c>
      <c r="BB1676" s="99">
        <f t="shared" si="134"/>
        <v>0</v>
      </c>
      <c r="BC1676" s="99">
        <f>SUMIFS(通讯通路门店!$W:$W,通讯通路门店!$S:$S,$G1676,通讯通路门店!$J:$J,"荣耀体验店")+SUMIFS(通讯通路门店!$W:$W,通讯通路门店!$S:$S,$G1676,通讯通路门店!$J:$J,"荣耀授权专卖店")</f>
        <v>0</v>
      </c>
      <c r="BD1676" s="99">
        <f>SUMIFS(通讯通路门店!$Z:$Z,通讯通路门店!$S:$S,$G1676,通讯通路门店!$J:$J,"VIVO体验店")</f>
        <v>0</v>
      </c>
      <c r="BE1676" s="99">
        <f>SUMIFS(通讯通路门店!$AB:$AB,通讯通路门店!$S:$S,$G1676,通讯通路门店!$J:$J,"OPPO体验店")</f>
        <v>0</v>
      </c>
      <c r="BF1676" s="99">
        <f>SUMIFS(通讯通路门店!$X:$X,通讯通路门店!$S:$S,$G1676,通讯通路门店!$J:$J,"华为授权体验店")+SUMIFS(通讯通路门店!$AA:$AA,通讯通路门店!$S:$S,$G1676,通讯通路门店!$J:$J,"华为堡垒店")</f>
        <v>0</v>
      </c>
      <c r="BG1676" s="99">
        <f>SUMIFS(通讯通路门店!$Y:$Y,通讯通路门店!$S:$S,$G1676,通讯通路门店!$J:$J,"小米体验店")</f>
        <v>0</v>
      </c>
      <c r="BH1676" s="99">
        <f>SUMIFS(通讯通路门店!$AA:$AA,通讯通路门店!$S:$S,$G1676,通讯通路门店!$J:$J,"苹果体验店")</f>
        <v>0</v>
      </c>
      <c r="BI1676" s="99">
        <f>SUMIFS(通讯通路门店!$K:$K,通讯通路门店!$S:$S,$G1676,通讯通路门店!$J:$J,"其他品牌专卖店")</f>
        <v>0</v>
      </c>
      <c r="BJ1676" s="99">
        <f>SUMIFS(通讯通路门店!$AC:$AC,通讯通路门店!$S:$S,$G1676)</f>
        <v>0</v>
      </c>
      <c r="BK1676" s="99">
        <f>SUMIFS(通讯通路门店!$AD:$AD,通讯通路门店!$S:$S,$G1676)</f>
        <v>0</v>
      </c>
      <c r="BL1676" s="99">
        <f>SUMIFS(通讯通路门店!$AE:$AE,通讯通路门店!$S:$S,$G1676)</f>
        <v>0</v>
      </c>
      <c r="BM1676" s="99">
        <f>SUMIFS(通讯通路门店!$AF:$AF,通讯通路门店!$S:$S,$G1676)</f>
        <v>0</v>
      </c>
      <c r="BN1676" s="99">
        <f>SUMIFS(通讯通路门店!$AG:$AG,通讯通路门店!$S:$S,$G1676)</f>
        <v>0</v>
      </c>
      <c r="BO1676" s="99">
        <f>SUMIFS(通讯通路门店!$AH:$AH,通讯通路门店!$S:$S,$G1676)</f>
        <v>0</v>
      </c>
      <c r="BP1676" s="99">
        <f>SUMIFS(通讯通路门店!$AI:$AI,通讯通路门店!$S:$S,$G1676)</f>
        <v>0</v>
      </c>
      <c r="BQ1676" s="83"/>
    </row>
    <row r="1677" spans="1:69">
      <c r="A1677" s="99" t="str">
        <f>IFERROR(_xlfn.XLOOKUP($G1677,通讯通路门店!$S$4:$S$993933,通讯通路门店!$A$4:$A$993933,0,0),"")</f>
        <v>海南省</v>
      </c>
      <c r="B1677" s="99" t="str">
        <f>IFERROR(_xlfn.XLOOKUP($G1677,通讯通路门店!$S$4:$S$993933,通讯通路门店!$B$4:$B$993933,0,0),"")</f>
        <v>乐东黎族自治县</v>
      </c>
      <c r="C1677" s="99" t="str">
        <f>IFERROR(_xlfn.XLOOKUP($G1677,通讯通路门店!$S$4:$S$993933,通讯通路门店!$C$4:$C$993933,0,0),"")</f>
        <v>乐东黎族自治县</v>
      </c>
      <c r="D1677" s="99" t="str">
        <f>IFERROR(_xlfn.XLOOKUP($G1677,通讯通路门店!$S$4:$S$993933,通讯通路门店!$D$4:$D$993933,0,0),"")</f>
        <v>万冲镇</v>
      </c>
      <c r="E1677" s="83"/>
      <c r="F1677" s="83"/>
      <c r="G1677" s="101"/>
      <c r="H1677" s="102">
        <f>IFERROR(_xlfn.XLOOKUP($G1677,通讯通路门店!$S$4:$S$993933,通讯通路门店!$R$4:$R$993933,0,0),"")</f>
        <v>0</v>
      </c>
      <c r="I1677" s="83"/>
      <c r="J1677" s="83"/>
      <c r="K1677" s="83"/>
      <c r="L1677" s="83"/>
      <c r="M1677" s="83"/>
      <c r="N1677" s="83"/>
      <c r="O1677" s="83"/>
      <c r="P1677" s="83"/>
      <c r="Q1677" s="83"/>
      <c r="R1677" s="83"/>
      <c r="S1677" s="83"/>
      <c r="T1677" s="83"/>
      <c r="U1677" s="99">
        <f>COUNTIF(通讯通路门店!$S:$S,$G1677)</f>
        <v>0</v>
      </c>
      <c r="V1677" s="99">
        <f>COUNTIFS(通讯通路门店!$S:$S,$G1677,通讯通路门店!$J:$J,"综合卖场")</f>
        <v>0</v>
      </c>
      <c r="W1677" s="99">
        <f>SUMIFS(通讯通路门店!$AJ:$AJ,通讯通路门店!$S:$S,通讯客户沙盘!$G1677)</f>
        <v>0</v>
      </c>
      <c r="X1677" s="99">
        <f t="shared" si="130"/>
        <v>0</v>
      </c>
      <c r="Y1677" s="99">
        <f>COUNTIFS(通讯通路门店!$S:$S,$G1677,通讯通路门店!$J:$J,"荣耀体验店")+COUNTIFS(通讯通路门店!$S:$S,$G1677,通讯通路门店!$J:$J,"荣耀授权专卖店")</f>
        <v>0</v>
      </c>
      <c r="Z1677" s="99">
        <f>COUNTIFS(通讯通路门店!$S:$S,$G1677,通讯通路门店!$J:$J,"VIVO体验店")</f>
        <v>0</v>
      </c>
      <c r="AA1677" s="99">
        <f>COUNTIFS(通讯通路门店!$S:$S,$G1677,通讯通路门店!$J:$J,"OPPO体验店")</f>
        <v>0</v>
      </c>
      <c r="AB1677" s="99">
        <f>COUNTIFS(通讯通路门店!$S:$S,$G1677,通讯通路门店!$J:$J,"华为授权体验店")+COUNTIFS(通讯通路门店!$S:$S,$G1677,通讯通路门店!$J:$J,"华为堡垒店")</f>
        <v>0</v>
      </c>
      <c r="AC1677" s="99">
        <f>COUNTIFS(通讯通路门店!$S:$S,$G1677,通讯通路门店!$J:$J,"小米体验店")</f>
        <v>0</v>
      </c>
      <c r="AD1677" s="99">
        <f>COUNTIFS(通讯通路门店!$S:$S,$G1677,通讯通路门店!$J:$J,"苹果体验店")</f>
        <v>0</v>
      </c>
      <c r="AE1677" s="99">
        <f>COUNTIFS(通讯通路门店!$S:$S,$G1677,通讯通路门店!$J:$J,"其他品牌专卖店")</f>
        <v>0</v>
      </c>
      <c r="AF1677" s="99">
        <f>SUMIFS(通讯通路门店!$BI:$BI,通讯通路门店!$S:$S,$G1677)</f>
        <v>0</v>
      </c>
      <c r="AG1677" s="99">
        <f>SUMIFS(通讯通路门店!$BH:$BH,通讯通路门店!$S:$S,$G1677)</f>
        <v>0</v>
      </c>
      <c r="AH1677" s="99">
        <f t="shared" si="131"/>
        <v>0</v>
      </c>
      <c r="AI1677" s="99">
        <f>SUMIFS(通讯通路门店!$BB:$BB,通讯通路门店!$S:$S,$G1677)</f>
        <v>0</v>
      </c>
      <c r="AJ1677" s="99">
        <f>SUMIFS(通讯通路门店!$BE:$BE,通讯通路门店!$S:$S,$G1677)</f>
        <v>0</v>
      </c>
      <c r="AK1677" s="99">
        <f>SUMIFS(通讯通路门店!$BG:$BG,通讯通路门店!$S:$S,$G1677)</f>
        <v>0</v>
      </c>
      <c r="AL1677" s="99">
        <f>SUMIFS(通讯通路门店!$BC:$BC,通讯通路门店!$S:$S,$G1677)</f>
        <v>0</v>
      </c>
      <c r="AM1677" s="99">
        <f>SUMIFS(通讯通路门店!$BD:$BD,通讯通路门店!$S:$S,$G1677)</f>
        <v>0</v>
      </c>
      <c r="AN1677" s="99">
        <f>SUMIFS(通讯通路门店!$BF:$BF,通讯通路门店!$S:$S,$G1677)</f>
        <v>0</v>
      </c>
      <c r="AO1677" s="99">
        <f t="shared" si="132"/>
        <v>0</v>
      </c>
      <c r="AP1677" s="99">
        <f>SUMIFS(通讯通路门店!$K:$K,通讯通路门店!$S:$S,$G1677)</f>
        <v>0</v>
      </c>
      <c r="AQ1677" s="83"/>
      <c r="AR1677" s="99">
        <f>SUMIFS(通讯通路门店!$T:$T,通讯通路门店!$S:$S,$G1677)</f>
        <v>0</v>
      </c>
      <c r="AS1677" s="99">
        <f>SUMIFS(通讯通路门店!$U:$U,通讯通路门店!$S:$S,$G1677)</f>
        <v>0</v>
      </c>
      <c r="AT1677" s="99">
        <f>SUMIFS(通讯通路门店!$V:$V,通讯通路门店!$S:$S,$G1677)</f>
        <v>0</v>
      </c>
      <c r="AU1677" s="99">
        <f>SUMIFS(通讯通路门店!$W:$W,通讯通路门店!$S:$S,$G1677)</f>
        <v>0</v>
      </c>
      <c r="AV1677" s="99">
        <f>SUMIFS(通讯通路门店!$Z:$Z,通讯通路门店!$S:$S,$G1677)</f>
        <v>0</v>
      </c>
      <c r="AW1677" s="99">
        <f>SUMIFS(通讯通路门店!$AB:$AB,通讯通路门店!$S:$S,$G1677)</f>
        <v>0</v>
      </c>
      <c r="AX1677" s="99">
        <f>SUMIFS(通讯通路门店!$X:$X,通讯通路门店!$S:$S,$G1677)</f>
        <v>0</v>
      </c>
      <c r="AY1677" s="99">
        <f>SUMIFS(通讯通路门店!$Y:$Y,通讯通路门店!$S:$S,$G1677)</f>
        <v>0</v>
      </c>
      <c r="AZ1677" s="99">
        <f>SUMIFS(通讯通路门店!$AA:$AA,通讯通路门店!$S:$S,$G1677)</f>
        <v>0</v>
      </c>
      <c r="BA1677" s="99">
        <f t="shared" si="133"/>
        <v>0</v>
      </c>
      <c r="BB1677" s="99">
        <f t="shared" si="134"/>
        <v>0</v>
      </c>
      <c r="BC1677" s="99">
        <f>SUMIFS(通讯通路门店!$W:$W,通讯通路门店!$S:$S,$G1677,通讯通路门店!$J:$J,"荣耀体验店")+SUMIFS(通讯通路门店!$W:$W,通讯通路门店!$S:$S,$G1677,通讯通路门店!$J:$J,"荣耀授权专卖店")</f>
        <v>0</v>
      </c>
      <c r="BD1677" s="99">
        <f>SUMIFS(通讯通路门店!$Z:$Z,通讯通路门店!$S:$S,$G1677,通讯通路门店!$J:$J,"VIVO体验店")</f>
        <v>0</v>
      </c>
      <c r="BE1677" s="99">
        <f>SUMIFS(通讯通路门店!$AB:$AB,通讯通路门店!$S:$S,$G1677,通讯通路门店!$J:$J,"OPPO体验店")</f>
        <v>0</v>
      </c>
      <c r="BF1677" s="99">
        <f>SUMIFS(通讯通路门店!$X:$X,通讯通路门店!$S:$S,$G1677,通讯通路门店!$J:$J,"华为授权体验店")+SUMIFS(通讯通路门店!$AA:$AA,通讯通路门店!$S:$S,$G1677,通讯通路门店!$J:$J,"华为堡垒店")</f>
        <v>0</v>
      </c>
      <c r="BG1677" s="99">
        <f>SUMIFS(通讯通路门店!$Y:$Y,通讯通路门店!$S:$S,$G1677,通讯通路门店!$J:$J,"小米体验店")</f>
        <v>0</v>
      </c>
      <c r="BH1677" s="99">
        <f>SUMIFS(通讯通路门店!$AA:$AA,通讯通路门店!$S:$S,$G1677,通讯通路门店!$J:$J,"苹果体验店")</f>
        <v>0</v>
      </c>
      <c r="BI1677" s="99">
        <f>SUMIFS(通讯通路门店!$K:$K,通讯通路门店!$S:$S,$G1677,通讯通路门店!$J:$J,"其他品牌专卖店")</f>
        <v>0</v>
      </c>
      <c r="BJ1677" s="99">
        <f>SUMIFS(通讯通路门店!$AC:$AC,通讯通路门店!$S:$S,$G1677)</f>
        <v>0</v>
      </c>
      <c r="BK1677" s="99">
        <f>SUMIFS(通讯通路门店!$AD:$AD,通讯通路门店!$S:$S,$G1677)</f>
        <v>0</v>
      </c>
      <c r="BL1677" s="99">
        <f>SUMIFS(通讯通路门店!$AE:$AE,通讯通路门店!$S:$S,$G1677)</f>
        <v>0</v>
      </c>
      <c r="BM1677" s="99">
        <f>SUMIFS(通讯通路门店!$AF:$AF,通讯通路门店!$S:$S,$G1677)</f>
        <v>0</v>
      </c>
      <c r="BN1677" s="99">
        <f>SUMIFS(通讯通路门店!$AG:$AG,通讯通路门店!$S:$S,$G1677)</f>
        <v>0</v>
      </c>
      <c r="BO1677" s="99">
        <f>SUMIFS(通讯通路门店!$AH:$AH,通讯通路门店!$S:$S,$G1677)</f>
        <v>0</v>
      </c>
      <c r="BP1677" s="99">
        <f>SUMIFS(通讯通路门店!$AI:$AI,通讯通路门店!$S:$S,$G1677)</f>
        <v>0</v>
      </c>
      <c r="BQ1677" s="83"/>
    </row>
    <row r="1678" spans="1:69">
      <c r="A1678" s="99" t="str">
        <f>IFERROR(_xlfn.XLOOKUP($G1678,通讯通路门店!$S$4:$S$993933,通讯通路门店!$A$4:$A$993933,0,0),"")</f>
        <v>海南省</v>
      </c>
      <c r="B1678" s="99" t="str">
        <f>IFERROR(_xlfn.XLOOKUP($G1678,通讯通路门店!$S$4:$S$993933,通讯通路门店!$B$4:$B$993933,0,0),"")</f>
        <v>乐东黎族自治县</v>
      </c>
      <c r="C1678" s="99" t="str">
        <f>IFERROR(_xlfn.XLOOKUP($G1678,通讯通路门店!$S$4:$S$993933,通讯通路门店!$C$4:$C$993933,0,0),"")</f>
        <v>乐东黎族自治县</v>
      </c>
      <c r="D1678" s="99" t="str">
        <f>IFERROR(_xlfn.XLOOKUP($G1678,通讯通路门店!$S$4:$S$993933,通讯通路门店!$D$4:$D$993933,0,0),"")</f>
        <v>万冲镇</v>
      </c>
      <c r="E1678" s="83"/>
      <c r="F1678" s="83"/>
      <c r="G1678" s="101"/>
      <c r="H1678" s="102">
        <f>IFERROR(_xlfn.XLOOKUP($G1678,通讯通路门店!$S$4:$S$993933,通讯通路门店!$R$4:$R$993933,0,0),"")</f>
        <v>0</v>
      </c>
      <c r="I1678" s="83"/>
      <c r="J1678" s="83"/>
      <c r="K1678" s="83"/>
      <c r="L1678" s="83"/>
      <c r="M1678" s="83"/>
      <c r="N1678" s="83"/>
      <c r="O1678" s="83"/>
      <c r="P1678" s="83"/>
      <c r="Q1678" s="83"/>
      <c r="R1678" s="83"/>
      <c r="S1678" s="83"/>
      <c r="T1678" s="83"/>
      <c r="U1678" s="99">
        <f>COUNTIF(通讯通路门店!$S:$S,$G1678)</f>
        <v>0</v>
      </c>
      <c r="V1678" s="99">
        <f>COUNTIFS(通讯通路门店!$S:$S,$G1678,通讯通路门店!$J:$J,"综合卖场")</f>
        <v>0</v>
      </c>
      <c r="W1678" s="99">
        <f>SUMIFS(通讯通路门店!$AJ:$AJ,通讯通路门店!$S:$S,通讯客户沙盘!$G1678)</f>
        <v>0</v>
      </c>
      <c r="X1678" s="99">
        <f t="shared" si="130"/>
        <v>0</v>
      </c>
      <c r="Y1678" s="99">
        <f>COUNTIFS(通讯通路门店!$S:$S,$G1678,通讯通路门店!$J:$J,"荣耀体验店")+COUNTIFS(通讯通路门店!$S:$S,$G1678,通讯通路门店!$J:$J,"荣耀授权专卖店")</f>
        <v>0</v>
      </c>
      <c r="Z1678" s="99">
        <f>COUNTIFS(通讯通路门店!$S:$S,$G1678,通讯通路门店!$J:$J,"VIVO体验店")</f>
        <v>0</v>
      </c>
      <c r="AA1678" s="99">
        <f>COUNTIFS(通讯通路门店!$S:$S,$G1678,通讯通路门店!$J:$J,"OPPO体验店")</f>
        <v>0</v>
      </c>
      <c r="AB1678" s="99">
        <f>COUNTIFS(通讯通路门店!$S:$S,$G1678,通讯通路门店!$J:$J,"华为授权体验店")+COUNTIFS(通讯通路门店!$S:$S,$G1678,通讯通路门店!$J:$J,"华为堡垒店")</f>
        <v>0</v>
      </c>
      <c r="AC1678" s="99">
        <f>COUNTIFS(通讯通路门店!$S:$S,$G1678,通讯通路门店!$J:$J,"小米体验店")</f>
        <v>0</v>
      </c>
      <c r="AD1678" s="99">
        <f>COUNTIFS(通讯通路门店!$S:$S,$G1678,通讯通路门店!$J:$J,"苹果体验店")</f>
        <v>0</v>
      </c>
      <c r="AE1678" s="99">
        <f>COUNTIFS(通讯通路门店!$S:$S,$G1678,通讯通路门店!$J:$J,"其他品牌专卖店")</f>
        <v>0</v>
      </c>
      <c r="AF1678" s="99">
        <f>SUMIFS(通讯通路门店!$BI:$BI,通讯通路门店!$S:$S,$G1678)</f>
        <v>0</v>
      </c>
      <c r="AG1678" s="99">
        <f>SUMIFS(通讯通路门店!$BH:$BH,通讯通路门店!$S:$S,$G1678)</f>
        <v>0</v>
      </c>
      <c r="AH1678" s="99">
        <f t="shared" si="131"/>
        <v>0</v>
      </c>
      <c r="AI1678" s="99">
        <f>SUMIFS(通讯通路门店!$BB:$BB,通讯通路门店!$S:$S,$G1678)</f>
        <v>0</v>
      </c>
      <c r="AJ1678" s="99">
        <f>SUMIFS(通讯通路门店!$BE:$BE,通讯通路门店!$S:$S,$G1678)</f>
        <v>0</v>
      </c>
      <c r="AK1678" s="99">
        <f>SUMIFS(通讯通路门店!$BG:$BG,通讯通路门店!$S:$S,$G1678)</f>
        <v>0</v>
      </c>
      <c r="AL1678" s="99">
        <f>SUMIFS(通讯通路门店!$BC:$BC,通讯通路门店!$S:$S,$G1678)</f>
        <v>0</v>
      </c>
      <c r="AM1678" s="99">
        <f>SUMIFS(通讯通路门店!$BD:$BD,通讯通路门店!$S:$S,$G1678)</f>
        <v>0</v>
      </c>
      <c r="AN1678" s="99">
        <f>SUMIFS(通讯通路门店!$BF:$BF,通讯通路门店!$S:$S,$G1678)</f>
        <v>0</v>
      </c>
      <c r="AO1678" s="99">
        <f t="shared" si="132"/>
        <v>0</v>
      </c>
      <c r="AP1678" s="99">
        <f>SUMIFS(通讯通路门店!$K:$K,通讯通路门店!$S:$S,$G1678)</f>
        <v>0</v>
      </c>
      <c r="AQ1678" s="83"/>
      <c r="AR1678" s="99">
        <f>SUMIFS(通讯通路门店!$T:$T,通讯通路门店!$S:$S,$G1678)</f>
        <v>0</v>
      </c>
      <c r="AS1678" s="99">
        <f>SUMIFS(通讯通路门店!$U:$U,通讯通路门店!$S:$S,$G1678)</f>
        <v>0</v>
      </c>
      <c r="AT1678" s="99">
        <f>SUMIFS(通讯通路门店!$V:$V,通讯通路门店!$S:$S,$G1678)</f>
        <v>0</v>
      </c>
      <c r="AU1678" s="99">
        <f>SUMIFS(通讯通路门店!$W:$W,通讯通路门店!$S:$S,$G1678)</f>
        <v>0</v>
      </c>
      <c r="AV1678" s="99">
        <f>SUMIFS(通讯通路门店!$Z:$Z,通讯通路门店!$S:$S,$G1678)</f>
        <v>0</v>
      </c>
      <c r="AW1678" s="99">
        <f>SUMIFS(通讯通路门店!$AB:$AB,通讯通路门店!$S:$S,$G1678)</f>
        <v>0</v>
      </c>
      <c r="AX1678" s="99">
        <f>SUMIFS(通讯通路门店!$X:$X,通讯通路门店!$S:$S,$G1678)</f>
        <v>0</v>
      </c>
      <c r="AY1678" s="99">
        <f>SUMIFS(通讯通路门店!$Y:$Y,通讯通路门店!$S:$S,$G1678)</f>
        <v>0</v>
      </c>
      <c r="AZ1678" s="99">
        <f>SUMIFS(通讯通路门店!$AA:$AA,通讯通路门店!$S:$S,$G1678)</f>
        <v>0</v>
      </c>
      <c r="BA1678" s="99">
        <f t="shared" si="133"/>
        <v>0</v>
      </c>
      <c r="BB1678" s="99">
        <f t="shared" si="134"/>
        <v>0</v>
      </c>
      <c r="BC1678" s="99">
        <f>SUMIFS(通讯通路门店!$W:$W,通讯通路门店!$S:$S,$G1678,通讯通路门店!$J:$J,"荣耀体验店")+SUMIFS(通讯通路门店!$W:$W,通讯通路门店!$S:$S,$G1678,通讯通路门店!$J:$J,"荣耀授权专卖店")</f>
        <v>0</v>
      </c>
      <c r="BD1678" s="99">
        <f>SUMIFS(通讯通路门店!$Z:$Z,通讯通路门店!$S:$S,$G1678,通讯通路门店!$J:$J,"VIVO体验店")</f>
        <v>0</v>
      </c>
      <c r="BE1678" s="99">
        <f>SUMIFS(通讯通路门店!$AB:$AB,通讯通路门店!$S:$S,$G1678,通讯通路门店!$J:$J,"OPPO体验店")</f>
        <v>0</v>
      </c>
      <c r="BF1678" s="99">
        <f>SUMIFS(通讯通路门店!$X:$X,通讯通路门店!$S:$S,$G1678,通讯通路门店!$J:$J,"华为授权体验店")+SUMIFS(通讯通路门店!$AA:$AA,通讯通路门店!$S:$S,$G1678,通讯通路门店!$J:$J,"华为堡垒店")</f>
        <v>0</v>
      </c>
      <c r="BG1678" s="99">
        <f>SUMIFS(通讯通路门店!$Y:$Y,通讯通路门店!$S:$S,$G1678,通讯通路门店!$J:$J,"小米体验店")</f>
        <v>0</v>
      </c>
      <c r="BH1678" s="99">
        <f>SUMIFS(通讯通路门店!$AA:$AA,通讯通路门店!$S:$S,$G1678,通讯通路门店!$J:$J,"苹果体验店")</f>
        <v>0</v>
      </c>
      <c r="BI1678" s="99">
        <f>SUMIFS(通讯通路门店!$K:$K,通讯通路门店!$S:$S,$G1678,通讯通路门店!$J:$J,"其他品牌专卖店")</f>
        <v>0</v>
      </c>
      <c r="BJ1678" s="99">
        <f>SUMIFS(通讯通路门店!$AC:$AC,通讯通路门店!$S:$S,$G1678)</f>
        <v>0</v>
      </c>
      <c r="BK1678" s="99">
        <f>SUMIFS(通讯通路门店!$AD:$AD,通讯通路门店!$S:$S,$G1678)</f>
        <v>0</v>
      </c>
      <c r="BL1678" s="99">
        <f>SUMIFS(通讯通路门店!$AE:$AE,通讯通路门店!$S:$S,$G1678)</f>
        <v>0</v>
      </c>
      <c r="BM1678" s="99">
        <f>SUMIFS(通讯通路门店!$AF:$AF,通讯通路门店!$S:$S,$G1678)</f>
        <v>0</v>
      </c>
      <c r="BN1678" s="99">
        <f>SUMIFS(通讯通路门店!$AG:$AG,通讯通路门店!$S:$S,$G1678)</f>
        <v>0</v>
      </c>
      <c r="BO1678" s="99">
        <f>SUMIFS(通讯通路门店!$AH:$AH,通讯通路门店!$S:$S,$G1678)</f>
        <v>0</v>
      </c>
      <c r="BP1678" s="99">
        <f>SUMIFS(通讯通路门店!$AI:$AI,通讯通路门店!$S:$S,$G1678)</f>
        <v>0</v>
      </c>
      <c r="BQ1678" s="83"/>
    </row>
    <row r="1679" spans="1:69">
      <c r="A1679" s="99" t="str">
        <f>IFERROR(_xlfn.XLOOKUP($G1679,通讯通路门店!$S$4:$S$993933,通讯通路门店!$A$4:$A$993933,0,0),"")</f>
        <v>海南省</v>
      </c>
      <c r="B1679" s="99" t="str">
        <f>IFERROR(_xlfn.XLOOKUP($G1679,通讯通路门店!$S$4:$S$993933,通讯通路门店!$B$4:$B$993933,0,0),"")</f>
        <v>乐东黎族自治县</v>
      </c>
      <c r="C1679" s="99" t="str">
        <f>IFERROR(_xlfn.XLOOKUP($G1679,通讯通路门店!$S$4:$S$993933,通讯通路门店!$C$4:$C$993933,0,0),"")</f>
        <v>乐东黎族自治县</v>
      </c>
      <c r="D1679" s="99" t="str">
        <f>IFERROR(_xlfn.XLOOKUP($G1679,通讯通路门店!$S$4:$S$993933,通讯通路门店!$D$4:$D$993933,0,0),"")</f>
        <v>万冲镇</v>
      </c>
      <c r="E1679" s="83"/>
      <c r="F1679" s="83"/>
      <c r="G1679" s="101"/>
      <c r="H1679" s="102">
        <f>IFERROR(_xlfn.XLOOKUP($G1679,通讯通路门店!$S$4:$S$993933,通讯通路门店!$R$4:$R$993933,0,0),"")</f>
        <v>0</v>
      </c>
      <c r="I1679" s="83"/>
      <c r="J1679" s="83"/>
      <c r="K1679" s="83"/>
      <c r="L1679" s="83"/>
      <c r="M1679" s="83"/>
      <c r="N1679" s="83"/>
      <c r="O1679" s="83"/>
      <c r="P1679" s="83"/>
      <c r="Q1679" s="83"/>
      <c r="R1679" s="83"/>
      <c r="S1679" s="83"/>
      <c r="T1679" s="83"/>
      <c r="U1679" s="99">
        <f>COUNTIF(通讯通路门店!$S:$S,$G1679)</f>
        <v>0</v>
      </c>
      <c r="V1679" s="99">
        <f>COUNTIFS(通讯通路门店!$S:$S,$G1679,通讯通路门店!$J:$J,"综合卖场")</f>
        <v>0</v>
      </c>
      <c r="W1679" s="99">
        <f>SUMIFS(通讯通路门店!$AJ:$AJ,通讯通路门店!$S:$S,通讯客户沙盘!$G1679)</f>
        <v>0</v>
      </c>
      <c r="X1679" s="99">
        <f t="shared" si="130"/>
        <v>0</v>
      </c>
      <c r="Y1679" s="99">
        <f>COUNTIFS(通讯通路门店!$S:$S,$G1679,通讯通路门店!$J:$J,"荣耀体验店")+COUNTIFS(通讯通路门店!$S:$S,$G1679,通讯通路门店!$J:$J,"荣耀授权专卖店")</f>
        <v>0</v>
      </c>
      <c r="Z1679" s="99">
        <f>COUNTIFS(通讯通路门店!$S:$S,$G1679,通讯通路门店!$J:$J,"VIVO体验店")</f>
        <v>0</v>
      </c>
      <c r="AA1679" s="99">
        <f>COUNTIFS(通讯通路门店!$S:$S,$G1679,通讯通路门店!$J:$J,"OPPO体验店")</f>
        <v>0</v>
      </c>
      <c r="AB1679" s="99">
        <f>COUNTIFS(通讯通路门店!$S:$S,$G1679,通讯通路门店!$J:$J,"华为授权体验店")+COUNTIFS(通讯通路门店!$S:$S,$G1679,通讯通路门店!$J:$J,"华为堡垒店")</f>
        <v>0</v>
      </c>
      <c r="AC1679" s="99">
        <f>COUNTIFS(通讯通路门店!$S:$S,$G1679,通讯通路门店!$J:$J,"小米体验店")</f>
        <v>0</v>
      </c>
      <c r="AD1679" s="99">
        <f>COUNTIFS(通讯通路门店!$S:$S,$G1679,通讯通路门店!$J:$J,"苹果体验店")</f>
        <v>0</v>
      </c>
      <c r="AE1679" s="99">
        <f>COUNTIFS(通讯通路门店!$S:$S,$G1679,通讯通路门店!$J:$J,"其他品牌专卖店")</f>
        <v>0</v>
      </c>
      <c r="AF1679" s="99">
        <f>SUMIFS(通讯通路门店!$BI:$BI,通讯通路门店!$S:$S,$G1679)</f>
        <v>0</v>
      </c>
      <c r="AG1679" s="99">
        <f>SUMIFS(通讯通路门店!$BH:$BH,通讯通路门店!$S:$S,$G1679)</f>
        <v>0</v>
      </c>
      <c r="AH1679" s="99">
        <f t="shared" si="131"/>
        <v>0</v>
      </c>
      <c r="AI1679" s="99">
        <f>SUMIFS(通讯通路门店!$BB:$BB,通讯通路门店!$S:$S,$G1679)</f>
        <v>0</v>
      </c>
      <c r="AJ1679" s="99">
        <f>SUMIFS(通讯通路门店!$BE:$BE,通讯通路门店!$S:$S,$G1679)</f>
        <v>0</v>
      </c>
      <c r="AK1679" s="99">
        <f>SUMIFS(通讯通路门店!$BG:$BG,通讯通路门店!$S:$S,$G1679)</f>
        <v>0</v>
      </c>
      <c r="AL1679" s="99">
        <f>SUMIFS(通讯通路门店!$BC:$BC,通讯通路门店!$S:$S,$G1679)</f>
        <v>0</v>
      </c>
      <c r="AM1679" s="99">
        <f>SUMIFS(通讯通路门店!$BD:$BD,通讯通路门店!$S:$S,$G1679)</f>
        <v>0</v>
      </c>
      <c r="AN1679" s="99">
        <f>SUMIFS(通讯通路门店!$BF:$BF,通讯通路门店!$S:$S,$G1679)</f>
        <v>0</v>
      </c>
      <c r="AO1679" s="99">
        <f t="shared" si="132"/>
        <v>0</v>
      </c>
      <c r="AP1679" s="99">
        <f>SUMIFS(通讯通路门店!$K:$K,通讯通路门店!$S:$S,$G1679)</f>
        <v>0</v>
      </c>
      <c r="AQ1679" s="83"/>
      <c r="AR1679" s="99">
        <f>SUMIFS(通讯通路门店!$T:$T,通讯通路门店!$S:$S,$G1679)</f>
        <v>0</v>
      </c>
      <c r="AS1679" s="99">
        <f>SUMIFS(通讯通路门店!$U:$U,通讯通路门店!$S:$S,$G1679)</f>
        <v>0</v>
      </c>
      <c r="AT1679" s="99">
        <f>SUMIFS(通讯通路门店!$V:$V,通讯通路门店!$S:$S,$G1679)</f>
        <v>0</v>
      </c>
      <c r="AU1679" s="99">
        <f>SUMIFS(通讯通路门店!$W:$W,通讯通路门店!$S:$S,$G1679)</f>
        <v>0</v>
      </c>
      <c r="AV1679" s="99">
        <f>SUMIFS(通讯通路门店!$Z:$Z,通讯通路门店!$S:$S,$G1679)</f>
        <v>0</v>
      </c>
      <c r="AW1679" s="99">
        <f>SUMIFS(通讯通路门店!$AB:$AB,通讯通路门店!$S:$S,$G1679)</f>
        <v>0</v>
      </c>
      <c r="AX1679" s="99">
        <f>SUMIFS(通讯通路门店!$X:$X,通讯通路门店!$S:$S,$G1679)</f>
        <v>0</v>
      </c>
      <c r="AY1679" s="99">
        <f>SUMIFS(通讯通路门店!$Y:$Y,通讯通路门店!$S:$S,$G1679)</f>
        <v>0</v>
      </c>
      <c r="AZ1679" s="99">
        <f>SUMIFS(通讯通路门店!$AA:$AA,通讯通路门店!$S:$S,$G1679)</f>
        <v>0</v>
      </c>
      <c r="BA1679" s="99">
        <f t="shared" si="133"/>
        <v>0</v>
      </c>
      <c r="BB1679" s="99">
        <f t="shared" si="134"/>
        <v>0</v>
      </c>
      <c r="BC1679" s="99">
        <f>SUMIFS(通讯通路门店!$W:$W,通讯通路门店!$S:$S,$G1679,通讯通路门店!$J:$J,"荣耀体验店")+SUMIFS(通讯通路门店!$W:$W,通讯通路门店!$S:$S,$G1679,通讯通路门店!$J:$J,"荣耀授权专卖店")</f>
        <v>0</v>
      </c>
      <c r="BD1679" s="99">
        <f>SUMIFS(通讯通路门店!$Z:$Z,通讯通路门店!$S:$S,$G1679,通讯通路门店!$J:$J,"VIVO体验店")</f>
        <v>0</v>
      </c>
      <c r="BE1679" s="99">
        <f>SUMIFS(通讯通路门店!$AB:$AB,通讯通路门店!$S:$S,$G1679,通讯通路门店!$J:$J,"OPPO体验店")</f>
        <v>0</v>
      </c>
      <c r="BF1679" s="99">
        <f>SUMIFS(通讯通路门店!$X:$X,通讯通路门店!$S:$S,$G1679,通讯通路门店!$J:$J,"华为授权体验店")+SUMIFS(通讯通路门店!$AA:$AA,通讯通路门店!$S:$S,$G1679,通讯通路门店!$J:$J,"华为堡垒店")</f>
        <v>0</v>
      </c>
      <c r="BG1679" s="99">
        <f>SUMIFS(通讯通路门店!$Y:$Y,通讯通路门店!$S:$S,$G1679,通讯通路门店!$J:$J,"小米体验店")</f>
        <v>0</v>
      </c>
      <c r="BH1679" s="99">
        <f>SUMIFS(通讯通路门店!$AA:$AA,通讯通路门店!$S:$S,$G1679,通讯通路门店!$J:$J,"苹果体验店")</f>
        <v>0</v>
      </c>
      <c r="BI1679" s="99">
        <f>SUMIFS(通讯通路门店!$K:$K,通讯通路门店!$S:$S,$G1679,通讯通路门店!$J:$J,"其他品牌专卖店")</f>
        <v>0</v>
      </c>
      <c r="BJ1679" s="99">
        <f>SUMIFS(通讯通路门店!$AC:$AC,通讯通路门店!$S:$S,$G1679)</f>
        <v>0</v>
      </c>
      <c r="BK1679" s="99">
        <f>SUMIFS(通讯通路门店!$AD:$AD,通讯通路门店!$S:$S,$G1679)</f>
        <v>0</v>
      </c>
      <c r="BL1679" s="99">
        <f>SUMIFS(通讯通路门店!$AE:$AE,通讯通路门店!$S:$S,$G1679)</f>
        <v>0</v>
      </c>
      <c r="BM1679" s="99">
        <f>SUMIFS(通讯通路门店!$AF:$AF,通讯通路门店!$S:$S,$G1679)</f>
        <v>0</v>
      </c>
      <c r="BN1679" s="99">
        <f>SUMIFS(通讯通路门店!$AG:$AG,通讯通路门店!$S:$S,$G1679)</f>
        <v>0</v>
      </c>
      <c r="BO1679" s="99">
        <f>SUMIFS(通讯通路门店!$AH:$AH,通讯通路门店!$S:$S,$G1679)</f>
        <v>0</v>
      </c>
      <c r="BP1679" s="99">
        <f>SUMIFS(通讯通路门店!$AI:$AI,通讯通路门店!$S:$S,$G1679)</f>
        <v>0</v>
      </c>
      <c r="BQ1679" s="83"/>
    </row>
    <row r="1680" spans="1:69">
      <c r="A1680" s="99" t="str">
        <f>IFERROR(_xlfn.XLOOKUP($G1680,通讯通路门店!$S$4:$S$993933,通讯通路门店!$A$4:$A$993933,0,0),"")</f>
        <v>海南省</v>
      </c>
      <c r="B1680" s="99" t="str">
        <f>IFERROR(_xlfn.XLOOKUP($G1680,通讯通路门店!$S$4:$S$993933,通讯通路门店!$B$4:$B$993933,0,0),"")</f>
        <v>乐东黎族自治县</v>
      </c>
      <c r="C1680" s="99" t="str">
        <f>IFERROR(_xlfn.XLOOKUP($G1680,通讯通路门店!$S$4:$S$993933,通讯通路门店!$C$4:$C$993933,0,0),"")</f>
        <v>乐东黎族自治县</v>
      </c>
      <c r="D1680" s="99" t="str">
        <f>IFERROR(_xlfn.XLOOKUP($G1680,通讯通路门店!$S$4:$S$993933,通讯通路门店!$D$4:$D$993933,0,0),"")</f>
        <v>万冲镇</v>
      </c>
      <c r="E1680" s="83"/>
      <c r="F1680" s="83"/>
      <c r="G1680" s="101"/>
      <c r="H1680" s="102">
        <f>IFERROR(_xlfn.XLOOKUP($G1680,通讯通路门店!$S$4:$S$993933,通讯通路门店!$R$4:$R$993933,0,0),"")</f>
        <v>0</v>
      </c>
      <c r="I1680" s="83"/>
      <c r="J1680" s="83"/>
      <c r="K1680" s="83"/>
      <c r="L1680" s="83"/>
      <c r="M1680" s="83"/>
      <c r="N1680" s="83"/>
      <c r="O1680" s="83"/>
      <c r="P1680" s="83"/>
      <c r="Q1680" s="83"/>
      <c r="R1680" s="83"/>
      <c r="S1680" s="83"/>
      <c r="T1680" s="83"/>
      <c r="U1680" s="99">
        <f>COUNTIF(通讯通路门店!$S:$S,$G1680)</f>
        <v>0</v>
      </c>
      <c r="V1680" s="99">
        <f>COUNTIFS(通讯通路门店!$S:$S,$G1680,通讯通路门店!$J:$J,"综合卖场")</f>
        <v>0</v>
      </c>
      <c r="W1680" s="99">
        <f>SUMIFS(通讯通路门店!$AJ:$AJ,通讯通路门店!$S:$S,通讯客户沙盘!$G1680)</f>
        <v>0</v>
      </c>
      <c r="X1680" s="99">
        <f t="shared" si="130"/>
        <v>0</v>
      </c>
      <c r="Y1680" s="99">
        <f>COUNTIFS(通讯通路门店!$S:$S,$G1680,通讯通路门店!$J:$J,"荣耀体验店")+COUNTIFS(通讯通路门店!$S:$S,$G1680,通讯通路门店!$J:$J,"荣耀授权专卖店")</f>
        <v>0</v>
      </c>
      <c r="Z1680" s="99">
        <f>COUNTIFS(通讯通路门店!$S:$S,$G1680,通讯通路门店!$J:$J,"VIVO体验店")</f>
        <v>0</v>
      </c>
      <c r="AA1680" s="99">
        <f>COUNTIFS(通讯通路门店!$S:$S,$G1680,通讯通路门店!$J:$J,"OPPO体验店")</f>
        <v>0</v>
      </c>
      <c r="AB1680" s="99">
        <f>COUNTIFS(通讯通路门店!$S:$S,$G1680,通讯通路门店!$J:$J,"华为授权体验店")+COUNTIFS(通讯通路门店!$S:$S,$G1680,通讯通路门店!$J:$J,"华为堡垒店")</f>
        <v>0</v>
      </c>
      <c r="AC1680" s="99">
        <f>COUNTIFS(通讯通路门店!$S:$S,$G1680,通讯通路门店!$J:$J,"小米体验店")</f>
        <v>0</v>
      </c>
      <c r="AD1680" s="99">
        <f>COUNTIFS(通讯通路门店!$S:$S,$G1680,通讯通路门店!$J:$J,"苹果体验店")</f>
        <v>0</v>
      </c>
      <c r="AE1680" s="99">
        <f>COUNTIFS(通讯通路门店!$S:$S,$G1680,通讯通路门店!$J:$J,"其他品牌专卖店")</f>
        <v>0</v>
      </c>
      <c r="AF1680" s="99">
        <f>SUMIFS(通讯通路门店!$BI:$BI,通讯通路门店!$S:$S,$G1680)</f>
        <v>0</v>
      </c>
      <c r="AG1680" s="99">
        <f>SUMIFS(通讯通路门店!$BH:$BH,通讯通路门店!$S:$S,$G1680)</f>
        <v>0</v>
      </c>
      <c r="AH1680" s="99">
        <f t="shared" si="131"/>
        <v>0</v>
      </c>
      <c r="AI1680" s="99">
        <f>SUMIFS(通讯通路门店!$BB:$BB,通讯通路门店!$S:$S,$G1680)</f>
        <v>0</v>
      </c>
      <c r="AJ1680" s="99">
        <f>SUMIFS(通讯通路门店!$BE:$BE,通讯通路门店!$S:$S,$G1680)</f>
        <v>0</v>
      </c>
      <c r="AK1680" s="99">
        <f>SUMIFS(通讯通路门店!$BG:$BG,通讯通路门店!$S:$S,$G1680)</f>
        <v>0</v>
      </c>
      <c r="AL1680" s="99">
        <f>SUMIFS(通讯通路门店!$BC:$BC,通讯通路门店!$S:$S,$G1680)</f>
        <v>0</v>
      </c>
      <c r="AM1680" s="99">
        <f>SUMIFS(通讯通路门店!$BD:$BD,通讯通路门店!$S:$S,$G1680)</f>
        <v>0</v>
      </c>
      <c r="AN1680" s="99">
        <f>SUMIFS(通讯通路门店!$BF:$BF,通讯通路门店!$S:$S,$G1680)</f>
        <v>0</v>
      </c>
      <c r="AO1680" s="99">
        <f t="shared" si="132"/>
        <v>0</v>
      </c>
      <c r="AP1680" s="99">
        <f>SUMIFS(通讯通路门店!$K:$K,通讯通路门店!$S:$S,$G1680)</f>
        <v>0</v>
      </c>
      <c r="AQ1680" s="83"/>
      <c r="AR1680" s="99">
        <f>SUMIFS(通讯通路门店!$T:$T,通讯通路门店!$S:$S,$G1680)</f>
        <v>0</v>
      </c>
      <c r="AS1680" s="99">
        <f>SUMIFS(通讯通路门店!$U:$U,通讯通路门店!$S:$S,$G1680)</f>
        <v>0</v>
      </c>
      <c r="AT1680" s="99">
        <f>SUMIFS(通讯通路门店!$V:$V,通讯通路门店!$S:$S,$G1680)</f>
        <v>0</v>
      </c>
      <c r="AU1680" s="99">
        <f>SUMIFS(通讯通路门店!$W:$W,通讯通路门店!$S:$S,$G1680)</f>
        <v>0</v>
      </c>
      <c r="AV1680" s="99">
        <f>SUMIFS(通讯通路门店!$Z:$Z,通讯通路门店!$S:$S,$G1680)</f>
        <v>0</v>
      </c>
      <c r="AW1680" s="99">
        <f>SUMIFS(通讯通路门店!$AB:$AB,通讯通路门店!$S:$S,$G1680)</f>
        <v>0</v>
      </c>
      <c r="AX1680" s="99">
        <f>SUMIFS(通讯通路门店!$X:$X,通讯通路门店!$S:$S,$G1680)</f>
        <v>0</v>
      </c>
      <c r="AY1680" s="99">
        <f>SUMIFS(通讯通路门店!$Y:$Y,通讯通路门店!$S:$S,$G1680)</f>
        <v>0</v>
      </c>
      <c r="AZ1680" s="99">
        <f>SUMIFS(通讯通路门店!$AA:$AA,通讯通路门店!$S:$S,$G1680)</f>
        <v>0</v>
      </c>
      <c r="BA1680" s="99">
        <f t="shared" si="133"/>
        <v>0</v>
      </c>
      <c r="BB1680" s="99">
        <f t="shared" si="134"/>
        <v>0</v>
      </c>
      <c r="BC1680" s="99">
        <f>SUMIFS(通讯通路门店!$W:$W,通讯通路门店!$S:$S,$G1680,通讯通路门店!$J:$J,"荣耀体验店")+SUMIFS(通讯通路门店!$W:$W,通讯通路门店!$S:$S,$G1680,通讯通路门店!$J:$J,"荣耀授权专卖店")</f>
        <v>0</v>
      </c>
      <c r="BD1680" s="99">
        <f>SUMIFS(通讯通路门店!$Z:$Z,通讯通路门店!$S:$S,$G1680,通讯通路门店!$J:$J,"VIVO体验店")</f>
        <v>0</v>
      </c>
      <c r="BE1680" s="99">
        <f>SUMIFS(通讯通路门店!$AB:$AB,通讯通路门店!$S:$S,$G1680,通讯通路门店!$J:$J,"OPPO体验店")</f>
        <v>0</v>
      </c>
      <c r="BF1680" s="99">
        <f>SUMIFS(通讯通路门店!$X:$X,通讯通路门店!$S:$S,$G1680,通讯通路门店!$J:$J,"华为授权体验店")+SUMIFS(通讯通路门店!$AA:$AA,通讯通路门店!$S:$S,$G1680,通讯通路门店!$J:$J,"华为堡垒店")</f>
        <v>0</v>
      </c>
      <c r="BG1680" s="99">
        <f>SUMIFS(通讯通路门店!$Y:$Y,通讯通路门店!$S:$S,$G1680,通讯通路门店!$J:$J,"小米体验店")</f>
        <v>0</v>
      </c>
      <c r="BH1680" s="99">
        <f>SUMIFS(通讯通路门店!$AA:$AA,通讯通路门店!$S:$S,$G1680,通讯通路门店!$J:$J,"苹果体验店")</f>
        <v>0</v>
      </c>
      <c r="BI1680" s="99">
        <f>SUMIFS(通讯通路门店!$K:$K,通讯通路门店!$S:$S,$G1680,通讯通路门店!$J:$J,"其他品牌专卖店")</f>
        <v>0</v>
      </c>
      <c r="BJ1680" s="99">
        <f>SUMIFS(通讯通路门店!$AC:$AC,通讯通路门店!$S:$S,$G1680)</f>
        <v>0</v>
      </c>
      <c r="BK1680" s="99">
        <f>SUMIFS(通讯通路门店!$AD:$AD,通讯通路门店!$S:$S,$G1680)</f>
        <v>0</v>
      </c>
      <c r="BL1680" s="99">
        <f>SUMIFS(通讯通路门店!$AE:$AE,通讯通路门店!$S:$S,$G1680)</f>
        <v>0</v>
      </c>
      <c r="BM1680" s="99">
        <f>SUMIFS(通讯通路门店!$AF:$AF,通讯通路门店!$S:$S,$G1680)</f>
        <v>0</v>
      </c>
      <c r="BN1680" s="99">
        <f>SUMIFS(通讯通路门店!$AG:$AG,通讯通路门店!$S:$S,$G1680)</f>
        <v>0</v>
      </c>
      <c r="BO1680" s="99">
        <f>SUMIFS(通讯通路门店!$AH:$AH,通讯通路门店!$S:$S,$G1680)</f>
        <v>0</v>
      </c>
      <c r="BP1680" s="99">
        <f>SUMIFS(通讯通路门店!$AI:$AI,通讯通路门店!$S:$S,$G1680)</f>
        <v>0</v>
      </c>
      <c r="BQ1680" s="83"/>
    </row>
    <row r="1681" spans="1:69">
      <c r="A1681" s="99" t="str">
        <f>IFERROR(_xlfn.XLOOKUP($G1681,通讯通路门店!$S$4:$S$993933,通讯通路门店!$A$4:$A$993933,0,0),"")</f>
        <v>海南省</v>
      </c>
      <c r="B1681" s="99" t="str">
        <f>IFERROR(_xlfn.XLOOKUP($G1681,通讯通路门店!$S$4:$S$993933,通讯通路门店!$B$4:$B$993933,0,0),"")</f>
        <v>乐东黎族自治县</v>
      </c>
      <c r="C1681" s="99" t="str">
        <f>IFERROR(_xlfn.XLOOKUP($G1681,通讯通路门店!$S$4:$S$993933,通讯通路门店!$C$4:$C$993933,0,0),"")</f>
        <v>乐东黎族自治县</v>
      </c>
      <c r="D1681" s="99" t="str">
        <f>IFERROR(_xlfn.XLOOKUP($G1681,通讯通路门店!$S$4:$S$993933,通讯通路门店!$D$4:$D$993933,0,0),"")</f>
        <v>万冲镇</v>
      </c>
      <c r="E1681" s="83"/>
      <c r="F1681" s="83"/>
      <c r="G1681" s="101"/>
      <c r="H1681" s="102">
        <f>IFERROR(_xlfn.XLOOKUP($G1681,通讯通路门店!$S$4:$S$993933,通讯通路门店!$R$4:$R$993933,0,0),"")</f>
        <v>0</v>
      </c>
      <c r="I1681" s="83"/>
      <c r="J1681" s="83"/>
      <c r="K1681" s="83"/>
      <c r="L1681" s="83"/>
      <c r="M1681" s="83"/>
      <c r="N1681" s="83"/>
      <c r="O1681" s="83"/>
      <c r="P1681" s="83"/>
      <c r="Q1681" s="83"/>
      <c r="R1681" s="83"/>
      <c r="S1681" s="83"/>
      <c r="T1681" s="83"/>
      <c r="U1681" s="99">
        <f>COUNTIF(通讯通路门店!$S:$S,$G1681)</f>
        <v>0</v>
      </c>
      <c r="V1681" s="99">
        <f>COUNTIFS(通讯通路门店!$S:$S,$G1681,通讯通路门店!$J:$J,"综合卖场")</f>
        <v>0</v>
      </c>
      <c r="W1681" s="99">
        <f>SUMIFS(通讯通路门店!$AJ:$AJ,通讯通路门店!$S:$S,通讯客户沙盘!$G1681)</f>
        <v>0</v>
      </c>
      <c r="X1681" s="99">
        <f t="shared" si="130"/>
        <v>0</v>
      </c>
      <c r="Y1681" s="99">
        <f>COUNTIFS(通讯通路门店!$S:$S,$G1681,通讯通路门店!$J:$J,"荣耀体验店")+COUNTIFS(通讯通路门店!$S:$S,$G1681,通讯通路门店!$J:$J,"荣耀授权专卖店")</f>
        <v>0</v>
      </c>
      <c r="Z1681" s="99">
        <f>COUNTIFS(通讯通路门店!$S:$S,$G1681,通讯通路门店!$J:$J,"VIVO体验店")</f>
        <v>0</v>
      </c>
      <c r="AA1681" s="99">
        <f>COUNTIFS(通讯通路门店!$S:$S,$G1681,通讯通路门店!$J:$J,"OPPO体验店")</f>
        <v>0</v>
      </c>
      <c r="AB1681" s="99">
        <f>COUNTIFS(通讯通路门店!$S:$S,$G1681,通讯通路门店!$J:$J,"华为授权体验店")+COUNTIFS(通讯通路门店!$S:$S,$G1681,通讯通路门店!$J:$J,"华为堡垒店")</f>
        <v>0</v>
      </c>
      <c r="AC1681" s="99">
        <f>COUNTIFS(通讯通路门店!$S:$S,$G1681,通讯通路门店!$J:$J,"小米体验店")</f>
        <v>0</v>
      </c>
      <c r="AD1681" s="99">
        <f>COUNTIFS(通讯通路门店!$S:$S,$G1681,通讯通路门店!$J:$J,"苹果体验店")</f>
        <v>0</v>
      </c>
      <c r="AE1681" s="99">
        <f>COUNTIFS(通讯通路门店!$S:$S,$G1681,通讯通路门店!$J:$J,"其他品牌专卖店")</f>
        <v>0</v>
      </c>
      <c r="AF1681" s="99">
        <f>SUMIFS(通讯通路门店!$BI:$BI,通讯通路门店!$S:$S,$G1681)</f>
        <v>0</v>
      </c>
      <c r="AG1681" s="99">
        <f>SUMIFS(通讯通路门店!$BH:$BH,通讯通路门店!$S:$S,$G1681)</f>
        <v>0</v>
      </c>
      <c r="AH1681" s="99">
        <f t="shared" si="131"/>
        <v>0</v>
      </c>
      <c r="AI1681" s="99">
        <f>SUMIFS(通讯通路门店!$BB:$BB,通讯通路门店!$S:$S,$G1681)</f>
        <v>0</v>
      </c>
      <c r="AJ1681" s="99">
        <f>SUMIFS(通讯通路门店!$BE:$BE,通讯通路门店!$S:$S,$G1681)</f>
        <v>0</v>
      </c>
      <c r="AK1681" s="99">
        <f>SUMIFS(通讯通路门店!$BG:$BG,通讯通路门店!$S:$S,$G1681)</f>
        <v>0</v>
      </c>
      <c r="AL1681" s="99">
        <f>SUMIFS(通讯通路门店!$BC:$BC,通讯通路门店!$S:$S,$G1681)</f>
        <v>0</v>
      </c>
      <c r="AM1681" s="99">
        <f>SUMIFS(通讯通路门店!$BD:$BD,通讯通路门店!$S:$S,$G1681)</f>
        <v>0</v>
      </c>
      <c r="AN1681" s="99">
        <f>SUMIFS(通讯通路门店!$BF:$BF,通讯通路门店!$S:$S,$G1681)</f>
        <v>0</v>
      </c>
      <c r="AO1681" s="99">
        <f t="shared" si="132"/>
        <v>0</v>
      </c>
      <c r="AP1681" s="99">
        <f>SUMIFS(通讯通路门店!$K:$K,通讯通路门店!$S:$S,$G1681)</f>
        <v>0</v>
      </c>
      <c r="AQ1681" s="83"/>
      <c r="AR1681" s="99">
        <f>SUMIFS(通讯通路门店!$T:$T,通讯通路门店!$S:$S,$G1681)</f>
        <v>0</v>
      </c>
      <c r="AS1681" s="99">
        <f>SUMIFS(通讯通路门店!$U:$U,通讯通路门店!$S:$S,$G1681)</f>
        <v>0</v>
      </c>
      <c r="AT1681" s="99">
        <f>SUMIFS(通讯通路门店!$V:$V,通讯通路门店!$S:$S,$G1681)</f>
        <v>0</v>
      </c>
      <c r="AU1681" s="99">
        <f>SUMIFS(通讯通路门店!$W:$W,通讯通路门店!$S:$S,$G1681)</f>
        <v>0</v>
      </c>
      <c r="AV1681" s="99">
        <f>SUMIFS(通讯通路门店!$Z:$Z,通讯通路门店!$S:$S,$G1681)</f>
        <v>0</v>
      </c>
      <c r="AW1681" s="99">
        <f>SUMIFS(通讯通路门店!$AB:$AB,通讯通路门店!$S:$S,$G1681)</f>
        <v>0</v>
      </c>
      <c r="AX1681" s="99">
        <f>SUMIFS(通讯通路门店!$X:$X,通讯通路门店!$S:$S,$G1681)</f>
        <v>0</v>
      </c>
      <c r="AY1681" s="99">
        <f>SUMIFS(通讯通路门店!$Y:$Y,通讯通路门店!$S:$S,$G1681)</f>
        <v>0</v>
      </c>
      <c r="AZ1681" s="99">
        <f>SUMIFS(通讯通路门店!$AA:$AA,通讯通路门店!$S:$S,$G1681)</f>
        <v>0</v>
      </c>
      <c r="BA1681" s="99">
        <f t="shared" si="133"/>
        <v>0</v>
      </c>
      <c r="BB1681" s="99">
        <f t="shared" si="134"/>
        <v>0</v>
      </c>
      <c r="BC1681" s="99">
        <f>SUMIFS(通讯通路门店!$W:$W,通讯通路门店!$S:$S,$G1681,通讯通路门店!$J:$J,"荣耀体验店")+SUMIFS(通讯通路门店!$W:$W,通讯通路门店!$S:$S,$G1681,通讯通路门店!$J:$J,"荣耀授权专卖店")</f>
        <v>0</v>
      </c>
      <c r="BD1681" s="99">
        <f>SUMIFS(通讯通路门店!$Z:$Z,通讯通路门店!$S:$S,$G1681,通讯通路门店!$J:$J,"VIVO体验店")</f>
        <v>0</v>
      </c>
      <c r="BE1681" s="99">
        <f>SUMIFS(通讯通路门店!$AB:$AB,通讯通路门店!$S:$S,$G1681,通讯通路门店!$J:$J,"OPPO体验店")</f>
        <v>0</v>
      </c>
      <c r="BF1681" s="99">
        <f>SUMIFS(通讯通路门店!$X:$X,通讯通路门店!$S:$S,$G1681,通讯通路门店!$J:$J,"华为授权体验店")+SUMIFS(通讯通路门店!$AA:$AA,通讯通路门店!$S:$S,$G1681,通讯通路门店!$J:$J,"华为堡垒店")</f>
        <v>0</v>
      </c>
      <c r="BG1681" s="99">
        <f>SUMIFS(通讯通路门店!$Y:$Y,通讯通路门店!$S:$S,$G1681,通讯通路门店!$J:$J,"小米体验店")</f>
        <v>0</v>
      </c>
      <c r="BH1681" s="99">
        <f>SUMIFS(通讯通路门店!$AA:$AA,通讯通路门店!$S:$S,$G1681,通讯通路门店!$J:$J,"苹果体验店")</f>
        <v>0</v>
      </c>
      <c r="BI1681" s="99">
        <f>SUMIFS(通讯通路门店!$K:$K,通讯通路门店!$S:$S,$G1681,通讯通路门店!$J:$J,"其他品牌专卖店")</f>
        <v>0</v>
      </c>
      <c r="BJ1681" s="99">
        <f>SUMIFS(通讯通路门店!$AC:$AC,通讯通路门店!$S:$S,$G1681)</f>
        <v>0</v>
      </c>
      <c r="BK1681" s="99">
        <f>SUMIFS(通讯通路门店!$AD:$AD,通讯通路门店!$S:$S,$G1681)</f>
        <v>0</v>
      </c>
      <c r="BL1681" s="99">
        <f>SUMIFS(通讯通路门店!$AE:$AE,通讯通路门店!$S:$S,$G1681)</f>
        <v>0</v>
      </c>
      <c r="BM1681" s="99">
        <f>SUMIFS(通讯通路门店!$AF:$AF,通讯通路门店!$S:$S,$G1681)</f>
        <v>0</v>
      </c>
      <c r="BN1681" s="99">
        <f>SUMIFS(通讯通路门店!$AG:$AG,通讯通路门店!$S:$S,$G1681)</f>
        <v>0</v>
      </c>
      <c r="BO1681" s="99">
        <f>SUMIFS(通讯通路门店!$AH:$AH,通讯通路门店!$S:$S,$G1681)</f>
        <v>0</v>
      </c>
      <c r="BP1681" s="99">
        <f>SUMIFS(通讯通路门店!$AI:$AI,通讯通路门店!$S:$S,$G1681)</f>
        <v>0</v>
      </c>
      <c r="BQ1681" s="83"/>
    </row>
    <row r="1682" spans="1:69">
      <c r="A1682" s="99" t="str">
        <f>IFERROR(_xlfn.XLOOKUP($G1682,通讯通路门店!$S$4:$S$993933,通讯通路门店!$A$4:$A$993933,0,0),"")</f>
        <v>海南省</v>
      </c>
      <c r="B1682" s="99" t="str">
        <f>IFERROR(_xlfn.XLOOKUP($G1682,通讯通路门店!$S$4:$S$993933,通讯通路门店!$B$4:$B$993933,0,0),"")</f>
        <v>乐东黎族自治县</v>
      </c>
      <c r="C1682" s="99" t="str">
        <f>IFERROR(_xlfn.XLOOKUP($G1682,通讯通路门店!$S$4:$S$993933,通讯通路门店!$C$4:$C$993933,0,0),"")</f>
        <v>乐东黎族自治县</v>
      </c>
      <c r="D1682" s="99" t="str">
        <f>IFERROR(_xlfn.XLOOKUP($G1682,通讯通路门店!$S$4:$S$993933,通讯通路门店!$D$4:$D$993933,0,0),"")</f>
        <v>万冲镇</v>
      </c>
      <c r="E1682" s="83"/>
      <c r="F1682" s="83"/>
      <c r="G1682" s="101"/>
      <c r="H1682" s="102">
        <f>IFERROR(_xlfn.XLOOKUP($G1682,通讯通路门店!$S$4:$S$993933,通讯通路门店!$R$4:$R$993933,0,0),"")</f>
        <v>0</v>
      </c>
      <c r="I1682" s="83"/>
      <c r="J1682" s="83"/>
      <c r="K1682" s="83"/>
      <c r="L1682" s="83"/>
      <c r="M1682" s="83"/>
      <c r="N1682" s="83"/>
      <c r="O1682" s="83"/>
      <c r="P1682" s="83"/>
      <c r="Q1682" s="83"/>
      <c r="R1682" s="83"/>
      <c r="S1682" s="83"/>
      <c r="T1682" s="83"/>
      <c r="U1682" s="99">
        <f>COUNTIF(通讯通路门店!$S:$S,$G1682)</f>
        <v>0</v>
      </c>
      <c r="V1682" s="99">
        <f>COUNTIFS(通讯通路门店!$S:$S,$G1682,通讯通路门店!$J:$J,"综合卖场")</f>
        <v>0</v>
      </c>
      <c r="W1682" s="99">
        <f>SUMIFS(通讯通路门店!$AJ:$AJ,通讯通路门店!$S:$S,通讯客户沙盘!$G1682)</f>
        <v>0</v>
      </c>
      <c r="X1682" s="99">
        <f t="shared" si="130"/>
        <v>0</v>
      </c>
      <c r="Y1682" s="99">
        <f>COUNTIFS(通讯通路门店!$S:$S,$G1682,通讯通路门店!$J:$J,"荣耀体验店")+COUNTIFS(通讯通路门店!$S:$S,$G1682,通讯通路门店!$J:$J,"荣耀授权专卖店")</f>
        <v>0</v>
      </c>
      <c r="Z1682" s="99">
        <f>COUNTIFS(通讯通路门店!$S:$S,$G1682,通讯通路门店!$J:$J,"VIVO体验店")</f>
        <v>0</v>
      </c>
      <c r="AA1682" s="99">
        <f>COUNTIFS(通讯通路门店!$S:$S,$G1682,通讯通路门店!$J:$J,"OPPO体验店")</f>
        <v>0</v>
      </c>
      <c r="AB1682" s="99">
        <f>COUNTIFS(通讯通路门店!$S:$S,$G1682,通讯通路门店!$J:$J,"华为授权体验店")+COUNTIFS(通讯通路门店!$S:$S,$G1682,通讯通路门店!$J:$J,"华为堡垒店")</f>
        <v>0</v>
      </c>
      <c r="AC1682" s="99">
        <f>COUNTIFS(通讯通路门店!$S:$S,$G1682,通讯通路门店!$J:$J,"小米体验店")</f>
        <v>0</v>
      </c>
      <c r="AD1682" s="99">
        <f>COUNTIFS(通讯通路门店!$S:$S,$G1682,通讯通路门店!$J:$J,"苹果体验店")</f>
        <v>0</v>
      </c>
      <c r="AE1682" s="99">
        <f>COUNTIFS(通讯通路门店!$S:$S,$G1682,通讯通路门店!$J:$J,"其他品牌专卖店")</f>
        <v>0</v>
      </c>
      <c r="AF1682" s="99">
        <f>SUMIFS(通讯通路门店!$BI:$BI,通讯通路门店!$S:$S,$G1682)</f>
        <v>0</v>
      </c>
      <c r="AG1682" s="99">
        <f>SUMIFS(通讯通路门店!$BH:$BH,通讯通路门店!$S:$S,$G1682)</f>
        <v>0</v>
      </c>
      <c r="AH1682" s="99">
        <f t="shared" si="131"/>
        <v>0</v>
      </c>
      <c r="AI1682" s="99">
        <f>SUMIFS(通讯通路门店!$BB:$BB,通讯通路门店!$S:$S,$G1682)</f>
        <v>0</v>
      </c>
      <c r="AJ1682" s="99">
        <f>SUMIFS(通讯通路门店!$BE:$BE,通讯通路门店!$S:$S,$G1682)</f>
        <v>0</v>
      </c>
      <c r="AK1682" s="99">
        <f>SUMIFS(通讯通路门店!$BG:$BG,通讯通路门店!$S:$S,$G1682)</f>
        <v>0</v>
      </c>
      <c r="AL1682" s="99">
        <f>SUMIFS(通讯通路门店!$BC:$BC,通讯通路门店!$S:$S,$G1682)</f>
        <v>0</v>
      </c>
      <c r="AM1682" s="99">
        <f>SUMIFS(通讯通路门店!$BD:$BD,通讯通路门店!$S:$S,$G1682)</f>
        <v>0</v>
      </c>
      <c r="AN1682" s="99">
        <f>SUMIFS(通讯通路门店!$BF:$BF,通讯通路门店!$S:$S,$G1682)</f>
        <v>0</v>
      </c>
      <c r="AO1682" s="99">
        <f t="shared" si="132"/>
        <v>0</v>
      </c>
      <c r="AP1682" s="99">
        <f>SUMIFS(通讯通路门店!$K:$K,通讯通路门店!$S:$S,$G1682)</f>
        <v>0</v>
      </c>
      <c r="AQ1682" s="83"/>
      <c r="AR1682" s="99">
        <f>SUMIFS(通讯通路门店!$T:$T,通讯通路门店!$S:$S,$G1682)</f>
        <v>0</v>
      </c>
      <c r="AS1682" s="99">
        <f>SUMIFS(通讯通路门店!$U:$U,通讯通路门店!$S:$S,$G1682)</f>
        <v>0</v>
      </c>
      <c r="AT1682" s="99">
        <f>SUMIFS(通讯通路门店!$V:$V,通讯通路门店!$S:$S,$G1682)</f>
        <v>0</v>
      </c>
      <c r="AU1682" s="99">
        <f>SUMIFS(通讯通路门店!$W:$W,通讯通路门店!$S:$S,$G1682)</f>
        <v>0</v>
      </c>
      <c r="AV1682" s="99">
        <f>SUMIFS(通讯通路门店!$Z:$Z,通讯通路门店!$S:$S,$G1682)</f>
        <v>0</v>
      </c>
      <c r="AW1682" s="99">
        <f>SUMIFS(通讯通路门店!$AB:$AB,通讯通路门店!$S:$S,$G1682)</f>
        <v>0</v>
      </c>
      <c r="AX1682" s="99">
        <f>SUMIFS(通讯通路门店!$X:$X,通讯通路门店!$S:$S,$G1682)</f>
        <v>0</v>
      </c>
      <c r="AY1682" s="99">
        <f>SUMIFS(通讯通路门店!$Y:$Y,通讯通路门店!$S:$S,$G1682)</f>
        <v>0</v>
      </c>
      <c r="AZ1682" s="99">
        <f>SUMIFS(通讯通路门店!$AA:$AA,通讯通路门店!$S:$S,$G1682)</f>
        <v>0</v>
      </c>
      <c r="BA1682" s="99">
        <f t="shared" si="133"/>
        <v>0</v>
      </c>
      <c r="BB1682" s="99">
        <f t="shared" si="134"/>
        <v>0</v>
      </c>
      <c r="BC1682" s="99">
        <f>SUMIFS(通讯通路门店!$W:$W,通讯通路门店!$S:$S,$G1682,通讯通路门店!$J:$J,"荣耀体验店")+SUMIFS(通讯通路门店!$W:$W,通讯通路门店!$S:$S,$G1682,通讯通路门店!$J:$J,"荣耀授权专卖店")</f>
        <v>0</v>
      </c>
      <c r="BD1682" s="99">
        <f>SUMIFS(通讯通路门店!$Z:$Z,通讯通路门店!$S:$S,$G1682,通讯通路门店!$J:$J,"VIVO体验店")</f>
        <v>0</v>
      </c>
      <c r="BE1682" s="99">
        <f>SUMIFS(通讯通路门店!$AB:$AB,通讯通路门店!$S:$S,$G1682,通讯通路门店!$J:$J,"OPPO体验店")</f>
        <v>0</v>
      </c>
      <c r="BF1682" s="99">
        <f>SUMIFS(通讯通路门店!$X:$X,通讯通路门店!$S:$S,$G1682,通讯通路门店!$J:$J,"华为授权体验店")+SUMIFS(通讯通路门店!$AA:$AA,通讯通路门店!$S:$S,$G1682,通讯通路门店!$J:$J,"华为堡垒店")</f>
        <v>0</v>
      </c>
      <c r="BG1682" s="99">
        <f>SUMIFS(通讯通路门店!$Y:$Y,通讯通路门店!$S:$S,$G1682,通讯通路门店!$J:$J,"小米体验店")</f>
        <v>0</v>
      </c>
      <c r="BH1682" s="99">
        <f>SUMIFS(通讯通路门店!$AA:$AA,通讯通路门店!$S:$S,$G1682,通讯通路门店!$J:$J,"苹果体验店")</f>
        <v>0</v>
      </c>
      <c r="BI1682" s="99">
        <f>SUMIFS(通讯通路门店!$K:$K,通讯通路门店!$S:$S,$G1682,通讯通路门店!$J:$J,"其他品牌专卖店")</f>
        <v>0</v>
      </c>
      <c r="BJ1682" s="99">
        <f>SUMIFS(通讯通路门店!$AC:$AC,通讯通路门店!$S:$S,$G1682)</f>
        <v>0</v>
      </c>
      <c r="BK1682" s="99">
        <f>SUMIFS(通讯通路门店!$AD:$AD,通讯通路门店!$S:$S,$G1682)</f>
        <v>0</v>
      </c>
      <c r="BL1682" s="99">
        <f>SUMIFS(通讯通路门店!$AE:$AE,通讯通路门店!$S:$S,$G1682)</f>
        <v>0</v>
      </c>
      <c r="BM1682" s="99">
        <f>SUMIFS(通讯通路门店!$AF:$AF,通讯通路门店!$S:$S,$G1682)</f>
        <v>0</v>
      </c>
      <c r="BN1682" s="99">
        <f>SUMIFS(通讯通路门店!$AG:$AG,通讯通路门店!$S:$S,$G1682)</f>
        <v>0</v>
      </c>
      <c r="BO1682" s="99">
        <f>SUMIFS(通讯通路门店!$AH:$AH,通讯通路门店!$S:$S,$G1682)</f>
        <v>0</v>
      </c>
      <c r="BP1682" s="99">
        <f>SUMIFS(通讯通路门店!$AI:$AI,通讯通路门店!$S:$S,$G1682)</f>
        <v>0</v>
      </c>
      <c r="BQ1682" s="83"/>
    </row>
    <row r="1683" spans="1:69">
      <c r="A1683" s="99" t="str">
        <f>IFERROR(_xlfn.XLOOKUP($G1683,通讯通路门店!$S$4:$S$993933,通讯通路门店!$A$4:$A$993933,0,0),"")</f>
        <v>海南省</v>
      </c>
      <c r="B1683" s="99" t="str">
        <f>IFERROR(_xlfn.XLOOKUP($G1683,通讯通路门店!$S$4:$S$993933,通讯通路门店!$B$4:$B$993933,0,0),"")</f>
        <v>乐东黎族自治县</v>
      </c>
      <c r="C1683" s="99" t="str">
        <f>IFERROR(_xlfn.XLOOKUP($G1683,通讯通路门店!$S$4:$S$993933,通讯通路门店!$C$4:$C$993933,0,0),"")</f>
        <v>乐东黎族自治县</v>
      </c>
      <c r="D1683" s="99" t="str">
        <f>IFERROR(_xlfn.XLOOKUP($G1683,通讯通路门店!$S$4:$S$993933,通讯通路门店!$D$4:$D$993933,0,0),"")</f>
        <v>万冲镇</v>
      </c>
      <c r="E1683" s="83"/>
      <c r="F1683" s="83"/>
      <c r="G1683" s="101"/>
      <c r="H1683" s="102">
        <f>IFERROR(_xlfn.XLOOKUP($G1683,通讯通路门店!$S$4:$S$993933,通讯通路门店!$R$4:$R$993933,0,0),"")</f>
        <v>0</v>
      </c>
      <c r="I1683" s="83"/>
      <c r="J1683" s="83"/>
      <c r="K1683" s="83"/>
      <c r="L1683" s="83"/>
      <c r="M1683" s="83"/>
      <c r="N1683" s="83"/>
      <c r="O1683" s="83"/>
      <c r="P1683" s="83"/>
      <c r="Q1683" s="83"/>
      <c r="R1683" s="83"/>
      <c r="S1683" s="83"/>
      <c r="T1683" s="83"/>
      <c r="U1683" s="99">
        <f>COUNTIF(通讯通路门店!$S:$S,$G1683)</f>
        <v>0</v>
      </c>
      <c r="V1683" s="99">
        <f>COUNTIFS(通讯通路门店!$S:$S,$G1683,通讯通路门店!$J:$J,"综合卖场")</f>
        <v>0</v>
      </c>
      <c r="W1683" s="99">
        <f>SUMIFS(通讯通路门店!$AJ:$AJ,通讯通路门店!$S:$S,通讯客户沙盘!$G1683)</f>
        <v>0</v>
      </c>
      <c r="X1683" s="99">
        <f t="shared" si="130"/>
        <v>0</v>
      </c>
      <c r="Y1683" s="99">
        <f>COUNTIFS(通讯通路门店!$S:$S,$G1683,通讯通路门店!$J:$J,"荣耀体验店")+COUNTIFS(通讯通路门店!$S:$S,$G1683,通讯通路门店!$J:$J,"荣耀授权专卖店")</f>
        <v>0</v>
      </c>
      <c r="Z1683" s="99">
        <f>COUNTIFS(通讯通路门店!$S:$S,$G1683,通讯通路门店!$J:$J,"VIVO体验店")</f>
        <v>0</v>
      </c>
      <c r="AA1683" s="99">
        <f>COUNTIFS(通讯通路门店!$S:$S,$G1683,通讯通路门店!$J:$J,"OPPO体验店")</f>
        <v>0</v>
      </c>
      <c r="AB1683" s="99">
        <f>COUNTIFS(通讯通路门店!$S:$S,$G1683,通讯通路门店!$J:$J,"华为授权体验店")+COUNTIFS(通讯通路门店!$S:$S,$G1683,通讯通路门店!$J:$J,"华为堡垒店")</f>
        <v>0</v>
      </c>
      <c r="AC1683" s="99">
        <f>COUNTIFS(通讯通路门店!$S:$S,$G1683,通讯通路门店!$J:$J,"小米体验店")</f>
        <v>0</v>
      </c>
      <c r="AD1683" s="99">
        <f>COUNTIFS(通讯通路门店!$S:$S,$G1683,通讯通路门店!$J:$J,"苹果体验店")</f>
        <v>0</v>
      </c>
      <c r="AE1683" s="99">
        <f>COUNTIFS(通讯通路门店!$S:$S,$G1683,通讯通路门店!$J:$J,"其他品牌专卖店")</f>
        <v>0</v>
      </c>
      <c r="AF1683" s="99">
        <f>SUMIFS(通讯通路门店!$BI:$BI,通讯通路门店!$S:$S,$G1683)</f>
        <v>0</v>
      </c>
      <c r="AG1683" s="99">
        <f>SUMIFS(通讯通路门店!$BH:$BH,通讯通路门店!$S:$S,$G1683)</f>
        <v>0</v>
      </c>
      <c r="AH1683" s="99">
        <f t="shared" si="131"/>
        <v>0</v>
      </c>
      <c r="AI1683" s="99">
        <f>SUMIFS(通讯通路门店!$BB:$BB,通讯通路门店!$S:$S,$G1683)</f>
        <v>0</v>
      </c>
      <c r="AJ1683" s="99">
        <f>SUMIFS(通讯通路门店!$BE:$BE,通讯通路门店!$S:$S,$G1683)</f>
        <v>0</v>
      </c>
      <c r="AK1683" s="99">
        <f>SUMIFS(通讯通路门店!$BG:$BG,通讯通路门店!$S:$S,$G1683)</f>
        <v>0</v>
      </c>
      <c r="AL1683" s="99">
        <f>SUMIFS(通讯通路门店!$BC:$BC,通讯通路门店!$S:$S,$G1683)</f>
        <v>0</v>
      </c>
      <c r="AM1683" s="99">
        <f>SUMIFS(通讯通路门店!$BD:$BD,通讯通路门店!$S:$S,$G1683)</f>
        <v>0</v>
      </c>
      <c r="AN1683" s="99">
        <f>SUMIFS(通讯通路门店!$BF:$BF,通讯通路门店!$S:$S,$G1683)</f>
        <v>0</v>
      </c>
      <c r="AO1683" s="99">
        <f t="shared" si="132"/>
        <v>0</v>
      </c>
      <c r="AP1683" s="99">
        <f>SUMIFS(通讯通路门店!$K:$K,通讯通路门店!$S:$S,$G1683)</f>
        <v>0</v>
      </c>
      <c r="AQ1683" s="83"/>
      <c r="AR1683" s="99">
        <f>SUMIFS(通讯通路门店!$T:$T,通讯通路门店!$S:$S,$G1683)</f>
        <v>0</v>
      </c>
      <c r="AS1683" s="99">
        <f>SUMIFS(通讯通路门店!$U:$U,通讯通路门店!$S:$S,$G1683)</f>
        <v>0</v>
      </c>
      <c r="AT1683" s="99">
        <f>SUMIFS(通讯通路门店!$V:$V,通讯通路门店!$S:$S,$G1683)</f>
        <v>0</v>
      </c>
      <c r="AU1683" s="99">
        <f>SUMIFS(通讯通路门店!$W:$W,通讯通路门店!$S:$S,$G1683)</f>
        <v>0</v>
      </c>
      <c r="AV1683" s="99">
        <f>SUMIFS(通讯通路门店!$Z:$Z,通讯通路门店!$S:$S,$G1683)</f>
        <v>0</v>
      </c>
      <c r="AW1683" s="99">
        <f>SUMIFS(通讯通路门店!$AB:$AB,通讯通路门店!$S:$S,$G1683)</f>
        <v>0</v>
      </c>
      <c r="AX1683" s="99">
        <f>SUMIFS(通讯通路门店!$X:$X,通讯通路门店!$S:$S,$G1683)</f>
        <v>0</v>
      </c>
      <c r="AY1683" s="99">
        <f>SUMIFS(通讯通路门店!$Y:$Y,通讯通路门店!$S:$S,$G1683)</f>
        <v>0</v>
      </c>
      <c r="AZ1683" s="99">
        <f>SUMIFS(通讯通路门店!$AA:$AA,通讯通路门店!$S:$S,$G1683)</f>
        <v>0</v>
      </c>
      <c r="BA1683" s="99">
        <f t="shared" si="133"/>
        <v>0</v>
      </c>
      <c r="BB1683" s="99">
        <f t="shared" si="134"/>
        <v>0</v>
      </c>
      <c r="BC1683" s="99">
        <f>SUMIFS(通讯通路门店!$W:$W,通讯通路门店!$S:$S,$G1683,通讯通路门店!$J:$J,"荣耀体验店")+SUMIFS(通讯通路门店!$W:$W,通讯通路门店!$S:$S,$G1683,通讯通路门店!$J:$J,"荣耀授权专卖店")</f>
        <v>0</v>
      </c>
      <c r="BD1683" s="99">
        <f>SUMIFS(通讯通路门店!$Z:$Z,通讯通路门店!$S:$S,$G1683,通讯通路门店!$J:$J,"VIVO体验店")</f>
        <v>0</v>
      </c>
      <c r="BE1683" s="99">
        <f>SUMIFS(通讯通路门店!$AB:$AB,通讯通路门店!$S:$S,$G1683,通讯通路门店!$J:$J,"OPPO体验店")</f>
        <v>0</v>
      </c>
      <c r="BF1683" s="99">
        <f>SUMIFS(通讯通路门店!$X:$X,通讯通路门店!$S:$S,$G1683,通讯通路门店!$J:$J,"华为授权体验店")+SUMIFS(通讯通路门店!$AA:$AA,通讯通路门店!$S:$S,$G1683,通讯通路门店!$J:$J,"华为堡垒店")</f>
        <v>0</v>
      </c>
      <c r="BG1683" s="99">
        <f>SUMIFS(通讯通路门店!$Y:$Y,通讯通路门店!$S:$S,$G1683,通讯通路门店!$J:$J,"小米体验店")</f>
        <v>0</v>
      </c>
      <c r="BH1683" s="99">
        <f>SUMIFS(通讯通路门店!$AA:$AA,通讯通路门店!$S:$S,$G1683,通讯通路门店!$J:$J,"苹果体验店")</f>
        <v>0</v>
      </c>
      <c r="BI1683" s="99">
        <f>SUMIFS(通讯通路门店!$K:$K,通讯通路门店!$S:$S,$G1683,通讯通路门店!$J:$J,"其他品牌专卖店")</f>
        <v>0</v>
      </c>
      <c r="BJ1683" s="99">
        <f>SUMIFS(通讯通路门店!$AC:$AC,通讯通路门店!$S:$S,$G1683)</f>
        <v>0</v>
      </c>
      <c r="BK1683" s="99">
        <f>SUMIFS(通讯通路门店!$AD:$AD,通讯通路门店!$S:$S,$G1683)</f>
        <v>0</v>
      </c>
      <c r="BL1683" s="99">
        <f>SUMIFS(通讯通路门店!$AE:$AE,通讯通路门店!$S:$S,$G1683)</f>
        <v>0</v>
      </c>
      <c r="BM1683" s="99">
        <f>SUMIFS(通讯通路门店!$AF:$AF,通讯通路门店!$S:$S,$G1683)</f>
        <v>0</v>
      </c>
      <c r="BN1683" s="99">
        <f>SUMIFS(通讯通路门店!$AG:$AG,通讯通路门店!$S:$S,$G1683)</f>
        <v>0</v>
      </c>
      <c r="BO1683" s="99">
        <f>SUMIFS(通讯通路门店!$AH:$AH,通讯通路门店!$S:$S,$G1683)</f>
        <v>0</v>
      </c>
      <c r="BP1683" s="99">
        <f>SUMIFS(通讯通路门店!$AI:$AI,通讯通路门店!$S:$S,$G1683)</f>
        <v>0</v>
      </c>
      <c r="BQ1683" s="83"/>
    </row>
    <row r="1684" spans="1:69">
      <c r="A1684" s="99" t="str">
        <f>IFERROR(_xlfn.XLOOKUP($G1684,通讯通路门店!$S$4:$S$993933,通讯通路门店!$A$4:$A$993933,0,0),"")</f>
        <v>海南省</v>
      </c>
      <c r="B1684" s="99" t="str">
        <f>IFERROR(_xlfn.XLOOKUP($G1684,通讯通路门店!$S$4:$S$993933,通讯通路门店!$B$4:$B$993933,0,0),"")</f>
        <v>乐东黎族自治县</v>
      </c>
      <c r="C1684" s="99" t="str">
        <f>IFERROR(_xlfn.XLOOKUP($G1684,通讯通路门店!$S$4:$S$993933,通讯通路门店!$C$4:$C$993933,0,0),"")</f>
        <v>乐东黎族自治县</v>
      </c>
      <c r="D1684" s="99" t="str">
        <f>IFERROR(_xlfn.XLOOKUP($G1684,通讯通路门店!$S$4:$S$993933,通讯通路门店!$D$4:$D$993933,0,0),"")</f>
        <v>万冲镇</v>
      </c>
      <c r="E1684" s="83"/>
      <c r="F1684" s="83"/>
      <c r="G1684" s="101"/>
      <c r="H1684" s="102">
        <f>IFERROR(_xlfn.XLOOKUP($G1684,通讯通路门店!$S$4:$S$993933,通讯通路门店!$R$4:$R$993933,0,0),"")</f>
        <v>0</v>
      </c>
      <c r="I1684" s="83"/>
      <c r="J1684" s="83"/>
      <c r="K1684" s="83"/>
      <c r="L1684" s="83"/>
      <c r="M1684" s="83"/>
      <c r="N1684" s="83"/>
      <c r="O1684" s="83"/>
      <c r="P1684" s="83"/>
      <c r="Q1684" s="83"/>
      <c r="R1684" s="83"/>
      <c r="S1684" s="83"/>
      <c r="T1684" s="83"/>
      <c r="U1684" s="99">
        <f>COUNTIF(通讯通路门店!$S:$S,$G1684)</f>
        <v>0</v>
      </c>
      <c r="V1684" s="99">
        <f>COUNTIFS(通讯通路门店!$S:$S,$G1684,通讯通路门店!$J:$J,"综合卖场")</f>
        <v>0</v>
      </c>
      <c r="W1684" s="99">
        <f>SUMIFS(通讯通路门店!$AJ:$AJ,通讯通路门店!$S:$S,通讯客户沙盘!$G1684)</f>
        <v>0</v>
      </c>
      <c r="X1684" s="99">
        <f t="shared" si="130"/>
        <v>0</v>
      </c>
      <c r="Y1684" s="99">
        <f>COUNTIFS(通讯通路门店!$S:$S,$G1684,通讯通路门店!$J:$J,"荣耀体验店")+COUNTIFS(通讯通路门店!$S:$S,$G1684,通讯通路门店!$J:$J,"荣耀授权专卖店")</f>
        <v>0</v>
      </c>
      <c r="Z1684" s="99">
        <f>COUNTIFS(通讯通路门店!$S:$S,$G1684,通讯通路门店!$J:$J,"VIVO体验店")</f>
        <v>0</v>
      </c>
      <c r="AA1684" s="99">
        <f>COUNTIFS(通讯通路门店!$S:$S,$G1684,通讯通路门店!$J:$J,"OPPO体验店")</f>
        <v>0</v>
      </c>
      <c r="AB1684" s="99">
        <f>COUNTIFS(通讯通路门店!$S:$S,$G1684,通讯通路门店!$J:$J,"华为授权体验店")+COUNTIFS(通讯通路门店!$S:$S,$G1684,通讯通路门店!$J:$J,"华为堡垒店")</f>
        <v>0</v>
      </c>
      <c r="AC1684" s="99">
        <f>COUNTIFS(通讯通路门店!$S:$S,$G1684,通讯通路门店!$J:$J,"小米体验店")</f>
        <v>0</v>
      </c>
      <c r="AD1684" s="99">
        <f>COUNTIFS(通讯通路门店!$S:$S,$G1684,通讯通路门店!$J:$J,"苹果体验店")</f>
        <v>0</v>
      </c>
      <c r="AE1684" s="99">
        <f>COUNTIFS(通讯通路门店!$S:$S,$G1684,通讯通路门店!$J:$J,"其他品牌专卖店")</f>
        <v>0</v>
      </c>
      <c r="AF1684" s="99">
        <f>SUMIFS(通讯通路门店!$BI:$BI,通讯通路门店!$S:$S,$G1684)</f>
        <v>0</v>
      </c>
      <c r="AG1684" s="99">
        <f>SUMIFS(通讯通路门店!$BH:$BH,通讯通路门店!$S:$S,$G1684)</f>
        <v>0</v>
      </c>
      <c r="AH1684" s="99">
        <f t="shared" si="131"/>
        <v>0</v>
      </c>
      <c r="AI1684" s="99">
        <f>SUMIFS(通讯通路门店!$BB:$BB,通讯通路门店!$S:$S,$G1684)</f>
        <v>0</v>
      </c>
      <c r="AJ1684" s="99">
        <f>SUMIFS(通讯通路门店!$BE:$BE,通讯通路门店!$S:$S,$G1684)</f>
        <v>0</v>
      </c>
      <c r="AK1684" s="99">
        <f>SUMIFS(通讯通路门店!$BG:$BG,通讯通路门店!$S:$S,$G1684)</f>
        <v>0</v>
      </c>
      <c r="AL1684" s="99">
        <f>SUMIFS(通讯通路门店!$BC:$BC,通讯通路门店!$S:$S,$G1684)</f>
        <v>0</v>
      </c>
      <c r="AM1684" s="99">
        <f>SUMIFS(通讯通路门店!$BD:$BD,通讯通路门店!$S:$S,$G1684)</f>
        <v>0</v>
      </c>
      <c r="AN1684" s="99">
        <f>SUMIFS(通讯通路门店!$BF:$BF,通讯通路门店!$S:$S,$G1684)</f>
        <v>0</v>
      </c>
      <c r="AO1684" s="99">
        <f t="shared" si="132"/>
        <v>0</v>
      </c>
      <c r="AP1684" s="99">
        <f>SUMIFS(通讯通路门店!$K:$K,通讯通路门店!$S:$S,$G1684)</f>
        <v>0</v>
      </c>
      <c r="AQ1684" s="83"/>
      <c r="AR1684" s="99">
        <f>SUMIFS(通讯通路门店!$T:$T,通讯通路门店!$S:$S,$G1684)</f>
        <v>0</v>
      </c>
      <c r="AS1684" s="99">
        <f>SUMIFS(通讯通路门店!$U:$U,通讯通路门店!$S:$S,$G1684)</f>
        <v>0</v>
      </c>
      <c r="AT1684" s="99">
        <f>SUMIFS(通讯通路门店!$V:$V,通讯通路门店!$S:$S,$G1684)</f>
        <v>0</v>
      </c>
      <c r="AU1684" s="99">
        <f>SUMIFS(通讯通路门店!$W:$W,通讯通路门店!$S:$S,$G1684)</f>
        <v>0</v>
      </c>
      <c r="AV1684" s="99">
        <f>SUMIFS(通讯通路门店!$Z:$Z,通讯通路门店!$S:$S,$G1684)</f>
        <v>0</v>
      </c>
      <c r="AW1684" s="99">
        <f>SUMIFS(通讯通路门店!$AB:$AB,通讯通路门店!$S:$S,$G1684)</f>
        <v>0</v>
      </c>
      <c r="AX1684" s="99">
        <f>SUMIFS(通讯通路门店!$X:$X,通讯通路门店!$S:$S,$G1684)</f>
        <v>0</v>
      </c>
      <c r="AY1684" s="99">
        <f>SUMIFS(通讯通路门店!$Y:$Y,通讯通路门店!$S:$S,$G1684)</f>
        <v>0</v>
      </c>
      <c r="AZ1684" s="99">
        <f>SUMIFS(通讯通路门店!$AA:$AA,通讯通路门店!$S:$S,$G1684)</f>
        <v>0</v>
      </c>
      <c r="BA1684" s="99">
        <f t="shared" si="133"/>
        <v>0</v>
      </c>
      <c r="BB1684" s="99">
        <f t="shared" si="134"/>
        <v>0</v>
      </c>
      <c r="BC1684" s="99">
        <f>SUMIFS(通讯通路门店!$W:$W,通讯通路门店!$S:$S,$G1684,通讯通路门店!$J:$J,"荣耀体验店")+SUMIFS(通讯通路门店!$W:$W,通讯通路门店!$S:$S,$G1684,通讯通路门店!$J:$J,"荣耀授权专卖店")</f>
        <v>0</v>
      </c>
      <c r="BD1684" s="99">
        <f>SUMIFS(通讯通路门店!$Z:$Z,通讯通路门店!$S:$S,$G1684,通讯通路门店!$J:$J,"VIVO体验店")</f>
        <v>0</v>
      </c>
      <c r="BE1684" s="99">
        <f>SUMIFS(通讯通路门店!$AB:$AB,通讯通路门店!$S:$S,$G1684,通讯通路门店!$J:$J,"OPPO体验店")</f>
        <v>0</v>
      </c>
      <c r="BF1684" s="99">
        <f>SUMIFS(通讯通路门店!$X:$X,通讯通路门店!$S:$S,$G1684,通讯通路门店!$J:$J,"华为授权体验店")+SUMIFS(通讯通路门店!$AA:$AA,通讯通路门店!$S:$S,$G1684,通讯通路门店!$J:$J,"华为堡垒店")</f>
        <v>0</v>
      </c>
      <c r="BG1684" s="99">
        <f>SUMIFS(通讯通路门店!$Y:$Y,通讯通路门店!$S:$S,$G1684,通讯通路门店!$J:$J,"小米体验店")</f>
        <v>0</v>
      </c>
      <c r="BH1684" s="99">
        <f>SUMIFS(通讯通路门店!$AA:$AA,通讯通路门店!$S:$S,$G1684,通讯通路门店!$J:$J,"苹果体验店")</f>
        <v>0</v>
      </c>
      <c r="BI1684" s="99">
        <f>SUMIFS(通讯通路门店!$K:$K,通讯通路门店!$S:$S,$G1684,通讯通路门店!$J:$J,"其他品牌专卖店")</f>
        <v>0</v>
      </c>
      <c r="BJ1684" s="99">
        <f>SUMIFS(通讯通路门店!$AC:$AC,通讯通路门店!$S:$S,$G1684)</f>
        <v>0</v>
      </c>
      <c r="BK1684" s="99">
        <f>SUMIFS(通讯通路门店!$AD:$AD,通讯通路门店!$S:$S,$G1684)</f>
        <v>0</v>
      </c>
      <c r="BL1684" s="99">
        <f>SUMIFS(通讯通路门店!$AE:$AE,通讯通路门店!$S:$S,$G1684)</f>
        <v>0</v>
      </c>
      <c r="BM1684" s="99">
        <f>SUMIFS(通讯通路门店!$AF:$AF,通讯通路门店!$S:$S,$G1684)</f>
        <v>0</v>
      </c>
      <c r="BN1684" s="99">
        <f>SUMIFS(通讯通路门店!$AG:$AG,通讯通路门店!$S:$S,$G1684)</f>
        <v>0</v>
      </c>
      <c r="BO1684" s="99">
        <f>SUMIFS(通讯通路门店!$AH:$AH,通讯通路门店!$S:$S,$G1684)</f>
        <v>0</v>
      </c>
      <c r="BP1684" s="99">
        <f>SUMIFS(通讯通路门店!$AI:$AI,通讯通路门店!$S:$S,$G1684)</f>
        <v>0</v>
      </c>
      <c r="BQ1684" s="83"/>
    </row>
    <row r="1685" spans="1:69">
      <c r="A1685" s="99" t="str">
        <f>IFERROR(_xlfn.XLOOKUP($G1685,通讯通路门店!$S$4:$S$993933,通讯通路门店!$A$4:$A$993933,0,0),"")</f>
        <v>海南省</v>
      </c>
      <c r="B1685" s="99" t="str">
        <f>IFERROR(_xlfn.XLOOKUP($G1685,通讯通路门店!$S$4:$S$993933,通讯通路门店!$B$4:$B$993933,0,0),"")</f>
        <v>乐东黎族自治县</v>
      </c>
      <c r="C1685" s="99" t="str">
        <f>IFERROR(_xlfn.XLOOKUP($G1685,通讯通路门店!$S$4:$S$993933,通讯通路门店!$C$4:$C$993933,0,0),"")</f>
        <v>乐东黎族自治县</v>
      </c>
      <c r="D1685" s="99" t="str">
        <f>IFERROR(_xlfn.XLOOKUP($G1685,通讯通路门店!$S$4:$S$993933,通讯通路门店!$D$4:$D$993933,0,0),"")</f>
        <v>万冲镇</v>
      </c>
      <c r="E1685" s="83"/>
      <c r="F1685" s="83"/>
      <c r="G1685" s="101"/>
      <c r="H1685" s="102">
        <f>IFERROR(_xlfn.XLOOKUP($G1685,通讯通路门店!$S$4:$S$993933,通讯通路门店!$R$4:$R$993933,0,0),"")</f>
        <v>0</v>
      </c>
      <c r="I1685" s="83"/>
      <c r="J1685" s="83"/>
      <c r="K1685" s="83"/>
      <c r="L1685" s="83"/>
      <c r="M1685" s="83"/>
      <c r="N1685" s="83"/>
      <c r="O1685" s="83"/>
      <c r="P1685" s="83"/>
      <c r="Q1685" s="83"/>
      <c r="R1685" s="83"/>
      <c r="S1685" s="83"/>
      <c r="T1685" s="83"/>
      <c r="U1685" s="99">
        <f>COUNTIF(通讯通路门店!$S:$S,$G1685)</f>
        <v>0</v>
      </c>
      <c r="V1685" s="99">
        <f>COUNTIFS(通讯通路门店!$S:$S,$G1685,通讯通路门店!$J:$J,"综合卖场")</f>
        <v>0</v>
      </c>
      <c r="W1685" s="99">
        <f>SUMIFS(通讯通路门店!$AJ:$AJ,通讯通路门店!$S:$S,通讯客户沙盘!$G1685)</f>
        <v>0</v>
      </c>
      <c r="X1685" s="99">
        <f t="shared" si="130"/>
        <v>0</v>
      </c>
      <c r="Y1685" s="99">
        <f>COUNTIFS(通讯通路门店!$S:$S,$G1685,通讯通路门店!$J:$J,"荣耀体验店")+COUNTIFS(通讯通路门店!$S:$S,$G1685,通讯通路门店!$J:$J,"荣耀授权专卖店")</f>
        <v>0</v>
      </c>
      <c r="Z1685" s="99">
        <f>COUNTIFS(通讯通路门店!$S:$S,$G1685,通讯通路门店!$J:$J,"VIVO体验店")</f>
        <v>0</v>
      </c>
      <c r="AA1685" s="99">
        <f>COUNTIFS(通讯通路门店!$S:$S,$G1685,通讯通路门店!$J:$J,"OPPO体验店")</f>
        <v>0</v>
      </c>
      <c r="AB1685" s="99">
        <f>COUNTIFS(通讯通路门店!$S:$S,$G1685,通讯通路门店!$J:$J,"华为授权体验店")+COUNTIFS(通讯通路门店!$S:$S,$G1685,通讯通路门店!$J:$J,"华为堡垒店")</f>
        <v>0</v>
      </c>
      <c r="AC1685" s="99">
        <f>COUNTIFS(通讯通路门店!$S:$S,$G1685,通讯通路门店!$J:$J,"小米体验店")</f>
        <v>0</v>
      </c>
      <c r="AD1685" s="99">
        <f>COUNTIFS(通讯通路门店!$S:$S,$G1685,通讯通路门店!$J:$J,"苹果体验店")</f>
        <v>0</v>
      </c>
      <c r="AE1685" s="99">
        <f>COUNTIFS(通讯通路门店!$S:$S,$G1685,通讯通路门店!$J:$J,"其他品牌专卖店")</f>
        <v>0</v>
      </c>
      <c r="AF1685" s="99">
        <f>SUMIFS(通讯通路门店!$BI:$BI,通讯通路门店!$S:$S,$G1685)</f>
        <v>0</v>
      </c>
      <c r="AG1685" s="99">
        <f>SUMIFS(通讯通路门店!$BH:$BH,通讯通路门店!$S:$S,$G1685)</f>
        <v>0</v>
      </c>
      <c r="AH1685" s="99">
        <f t="shared" si="131"/>
        <v>0</v>
      </c>
      <c r="AI1685" s="99">
        <f>SUMIFS(通讯通路门店!$BB:$BB,通讯通路门店!$S:$S,$G1685)</f>
        <v>0</v>
      </c>
      <c r="AJ1685" s="99">
        <f>SUMIFS(通讯通路门店!$BE:$BE,通讯通路门店!$S:$S,$G1685)</f>
        <v>0</v>
      </c>
      <c r="AK1685" s="99">
        <f>SUMIFS(通讯通路门店!$BG:$BG,通讯通路门店!$S:$S,$G1685)</f>
        <v>0</v>
      </c>
      <c r="AL1685" s="99">
        <f>SUMIFS(通讯通路门店!$BC:$BC,通讯通路门店!$S:$S,$G1685)</f>
        <v>0</v>
      </c>
      <c r="AM1685" s="99">
        <f>SUMIFS(通讯通路门店!$BD:$BD,通讯通路门店!$S:$S,$G1685)</f>
        <v>0</v>
      </c>
      <c r="AN1685" s="99">
        <f>SUMIFS(通讯通路门店!$BF:$BF,通讯通路门店!$S:$S,$G1685)</f>
        <v>0</v>
      </c>
      <c r="AO1685" s="99">
        <f t="shared" si="132"/>
        <v>0</v>
      </c>
      <c r="AP1685" s="99">
        <f>SUMIFS(通讯通路门店!$K:$K,通讯通路门店!$S:$S,$G1685)</f>
        <v>0</v>
      </c>
      <c r="AQ1685" s="83"/>
      <c r="AR1685" s="99">
        <f>SUMIFS(通讯通路门店!$T:$T,通讯通路门店!$S:$S,$G1685)</f>
        <v>0</v>
      </c>
      <c r="AS1685" s="99">
        <f>SUMIFS(通讯通路门店!$U:$U,通讯通路门店!$S:$S,$G1685)</f>
        <v>0</v>
      </c>
      <c r="AT1685" s="99">
        <f>SUMIFS(通讯通路门店!$V:$V,通讯通路门店!$S:$S,$G1685)</f>
        <v>0</v>
      </c>
      <c r="AU1685" s="99">
        <f>SUMIFS(通讯通路门店!$W:$W,通讯通路门店!$S:$S,$G1685)</f>
        <v>0</v>
      </c>
      <c r="AV1685" s="99">
        <f>SUMIFS(通讯通路门店!$Z:$Z,通讯通路门店!$S:$S,$G1685)</f>
        <v>0</v>
      </c>
      <c r="AW1685" s="99">
        <f>SUMIFS(通讯通路门店!$AB:$AB,通讯通路门店!$S:$S,$G1685)</f>
        <v>0</v>
      </c>
      <c r="AX1685" s="99">
        <f>SUMIFS(通讯通路门店!$X:$X,通讯通路门店!$S:$S,$G1685)</f>
        <v>0</v>
      </c>
      <c r="AY1685" s="99">
        <f>SUMIFS(通讯通路门店!$Y:$Y,通讯通路门店!$S:$S,$G1685)</f>
        <v>0</v>
      </c>
      <c r="AZ1685" s="99">
        <f>SUMIFS(通讯通路门店!$AA:$AA,通讯通路门店!$S:$S,$G1685)</f>
        <v>0</v>
      </c>
      <c r="BA1685" s="99">
        <f t="shared" si="133"/>
        <v>0</v>
      </c>
      <c r="BB1685" s="99">
        <f t="shared" si="134"/>
        <v>0</v>
      </c>
      <c r="BC1685" s="99">
        <f>SUMIFS(通讯通路门店!$W:$W,通讯通路门店!$S:$S,$G1685,通讯通路门店!$J:$J,"荣耀体验店")+SUMIFS(通讯通路门店!$W:$W,通讯通路门店!$S:$S,$G1685,通讯通路门店!$J:$J,"荣耀授权专卖店")</f>
        <v>0</v>
      </c>
      <c r="BD1685" s="99">
        <f>SUMIFS(通讯通路门店!$Z:$Z,通讯通路门店!$S:$S,$G1685,通讯通路门店!$J:$J,"VIVO体验店")</f>
        <v>0</v>
      </c>
      <c r="BE1685" s="99">
        <f>SUMIFS(通讯通路门店!$AB:$AB,通讯通路门店!$S:$S,$G1685,通讯通路门店!$J:$J,"OPPO体验店")</f>
        <v>0</v>
      </c>
      <c r="BF1685" s="99">
        <f>SUMIFS(通讯通路门店!$X:$X,通讯通路门店!$S:$S,$G1685,通讯通路门店!$J:$J,"华为授权体验店")+SUMIFS(通讯通路门店!$AA:$AA,通讯通路门店!$S:$S,$G1685,通讯通路门店!$J:$J,"华为堡垒店")</f>
        <v>0</v>
      </c>
      <c r="BG1685" s="99">
        <f>SUMIFS(通讯通路门店!$Y:$Y,通讯通路门店!$S:$S,$G1685,通讯通路门店!$J:$J,"小米体验店")</f>
        <v>0</v>
      </c>
      <c r="BH1685" s="99">
        <f>SUMIFS(通讯通路门店!$AA:$AA,通讯通路门店!$S:$S,$G1685,通讯通路门店!$J:$J,"苹果体验店")</f>
        <v>0</v>
      </c>
      <c r="BI1685" s="99">
        <f>SUMIFS(通讯通路门店!$K:$K,通讯通路门店!$S:$S,$G1685,通讯通路门店!$J:$J,"其他品牌专卖店")</f>
        <v>0</v>
      </c>
      <c r="BJ1685" s="99">
        <f>SUMIFS(通讯通路门店!$AC:$AC,通讯通路门店!$S:$S,$G1685)</f>
        <v>0</v>
      </c>
      <c r="BK1685" s="99">
        <f>SUMIFS(通讯通路门店!$AD:$AD,通讯通路门店!$S:$S,$G1685)</f>
        <v>0</v>
      </c>
      <c r="BL1685" s="99">
        <f>SUMIFS(通讯通路门店!$AE:$AE,通讯通路门店!$S:$S,$G1685)</f>
        <v>0</v>
      </c>
      <c r="BM1685" s="99">
        <f>SUMIFS(通讯通路门店!$AF:$AF,通讯通路门店!$S:$S,$G1685)</f>
        <v>0</v>
      </c>
      <c r="BN1685" s="99">
        <f>SUMIFS(通讯通路门店!$AG:$AG,通讯通路门店!$S:$S,$G1685)</f>
        <v>0</v>
      </c>
      <c r="BO1685" s="99">
        <f>SUMIFS(通讯通路门店!$AH:$AH,通讯通路门店!$S:$S,$G1685)</f>
        <v>0</v>
      </c>
      <c r="BP1685" s="99">
        <f>SUMIFS(通讯通路门店!$AI:$AI,通讯通路门店!$S:$S,$G1685)</f>
        <v>0</v>
      </c>
      <c r="BQ1685" s="83"/>
    </row>
    <row r="1686" spans="1:69">
      <c r="A1686" s="99" t="str">
        <f>IFERROR(_xlfn.XLOOKUP($G1686,通讯通路门店!$S$4:$S$993933,通讯通路门店!$A$4:$A$993933,0,0),"")</f>
        <v>海南省</v>
      </c>
      <c r="B1686" s="99" t="str">
        <f>IFERROR(_xlfn.XLOOKUP($G1686,通讯通路门店!$S$4:$S$993933,通讯通路门店!$B$4:$B$993933,0,0),"")</f>
        <v>乐东黎族自治县</v>
      </c>
      <c r="C1686" s="99" t="str">
        <f>IFERROR(_xlfn.XLOOKUP($G1686,通讯通路门店!$S$4:$S$993933,通讯通路门店!$C$4:$C$993933,0,0),"")</f>
        <v>乐东黎族自治县</v>
      </c>
      <c r="D1686" s="99" t="str">
        <f>IFERROR(_xlfn.XLOOKUP($G1686,通讯通路门店!$S$4:$S$993933,通讯通路门店!$D$4:$D$993933,0,0),"")</f>
        <v>万冲镇</v>
      </c>
      <c r="E1686" s="83"/>
      <c r="F1686" s="83"/>
      <c r="G1686" s="101"/>
      <c r="H1686" s="102">
        <f>IFERROR(_xlfn.XLOOKUP($G1686,通讯通路门店!$S$4:$S$993933,通讯通路门店!$R$4:$R$993933,0,0),"")</f>
        <v>0</v>
      </c>
      <c r="I1686" s="83"/>
      <c r="J1686" s="83"/>
      <c r="K1686" s="83"/>
      <c r="L1686" s="83"/>
      <c r="M1686" s="83"/>
      <c r="N1686" s="83"/>
      <c r="O1686" s="83"/>
      <c r="P1686" s="83"/>
      <c r="Q1686" s="83"/>
      <c r="R1686" s="83"/>
      <c r="S1686" s="83"/>
      <c r="T1686" s="83"/>
      <c r="U1686" s="99">
        <f>COUNTIF(通讯通路门店!$S:$S,$G1686)</f>
        <v>0</v>
      </c>
      <c r="V1686" s="99">
        <f>COUNTIFS(通讯通路门店!$S:$S,$G1686,通讯通路门店!$J:$J,"综合卖场")</f>
        <v>0</v>
      </c>
      <c r="W1686" s="99">
        <f>SUMIFS(通讯通路门店!$AJ:$AJ,通讯通路门店!$S:$S,通讯客户沙盘!$G1686)</f>
        <v>0</v>
      </c>
      <c r="X1686" s="99">
        <f t="shared" si="130"/>
        <v>0</v>
      </c>
      <c r="Y1686" s="99">
        <f>COUNTIFS(通讯通路门店!$S:$S,$G1686,通讯通路门店!$J:$J,"荣耀体验店")+COUNTIFS(通讯通路门店!$S:$S,$G1686,通讯通路门店!$J:$J,"荣耀授权专卖店")</f>
        <v>0</v>
      </c>
      <c r="Z1686" s="99">
        <f>COUNTIFS(通讯通路门店!$S:$S,$G1686,通讯通路门店!$J:$J,"VIVO体验店")</f>
        <v>0</v>
      </c>
      <c r="AA1686" s="99">
        <f>COUNTIFS(通讯通路门店!$S:$S,$G1686,通讯通路门店!$J:$J,"OPPO体验店")</f>
        <v>0</v>
      </c>
      <c r="AB1686" s="99">
        <f>COUNTIFS(通讯通路门店!$S:$S,$G1686,通讯通路门店!$J:$J,"华为授权体验店")+COUNTIFS(通讯通路门店!$S:$S,$G1686,通讯通路门店!$J:$J,"华为堡垒店")</f>
        <v>0</v>
      </c>
      <c r="AC1686" s="99">
        <f>COUNTIFS(通讯通路门店!$S:$S,$G1686,通讯通路门店!$J:$J,"小米体验店")</f>
        <v>0</v>
      </c>
      <c r="AD1686" s="99">
        <f>COUNTIFS(通讯通路门店!$S:$S,$G1686,通讯通路门店!$J:$J,"苹果体验店")</f>
        <v>0</v>
      </c>
      <c r="AE1686" s="99">
        <f>COUNTIFS(通讯通路门店!$S:$S,$G1686,通讯通路门店!$J:$J,"其他品牌专卖店")</f>
        <v>0</v>
      </c>
      <c r="AF1686" s="99">
        <f>SUMIFS(通讯通路门店!$BI:$BI,通讯通路门店!$S:$S,$G1686)</f>
        <v>0</v>
      </c>
      <c r="AG1686" s="99">
        <f>SUMIFS(通讯通路门店!$BH:$BH,通讯通路门店!$S:$S,$G1686)</f>
        <v>0</v>
      </c>
      <c r="AH1686" s="99">
        <f t="shared" si="131"/>
        <v>0</v>
      </c>
      <c r="AI1686" s="99">
        <f>SUMIFS(通讯通路门店!$BB:$BB,通讯通路门店!$S:$S,$G1686)</f>
        <v>0</v>
      </c>
      <c r="AJ1686" s="99">
        <f>SUMIFS(通讯通路门店!$BE:$BE,通讯通路门店!$S:$S,$G1686)</f>
        <v>0</v>
      </c>
      <c r="AK1686" s="99">
        <f>SUMIFS(通讯通路门店!$BG:$BG,通讯通路门店!$S:$S,$G1686)</f>
        <v>0</v>
      </c>
      <c r="AL1686" s="99">
        <f>SUMIFS(通讯通路门店!$BC:$BC,通讯通路门店!$S:$S,$G1686)</f>
        <v>0</v>
      </c>
      <c r="AM1686" s="99">
        <f>SUMIFS(通讯通路门店!$BD:$BD,通讯通路门店!$S:$S,$G1686)</f>
        <v>0</v>
      </c>
      <c r="AN1686" s="99">
        <f>SUMIFS(通讯通路门店!$BF:$BF,通讯通路门店!$S:$S,$G1686)</f>
        <v>0</v>
      </c>
      <c r="AO1686" s="99">
        <f t="shared" si="132"/>
        <v>0</v>
      </c>
      <c r="AP1686" s="99">
        <f>SUMIFS(通讯通路门店!$K:$K,通讯通路门店!$S:$S,$G1686)</f>
        <v>0</v>
      </c>
      <c r="AQ1686" s="83"/>
      <c r="AR1686" s="99">
        <f>SUMIFS(通讯通路门店!$T:$T,通讯通路门店!$S:$S,$G1686)</f>
        <v>0</v>
      </c>
      <c r="AS1686" s="99">
        <f>SUMIFS(通讯通路门店!$U:$U,通讯通路门店!$S:$S,$G1686)</f>
        <v>0</v>
      </c>
      <c r="AT1686" s="99">
        <f>SUMIFS(通讯通路门店!$V:$V,通讯通路门店!$S:$S,$G1686)</f>
        <v>0</v>
      </c>
      <c r="AU1686" s="99">
        <f>SUMIFS(通讯通路门店!$W:$W,通讯通路门店!$S:$S,$G1686)</f>
        <v>0</v>
      </c>
      <c r="AV1686" s="99">
        <f>SUMIFS(通讯通路门店!$Z:$Z,通讯通路门店!$S:$S,$G1686)</f>
        <v>0</v>
      </c>
      <c r="AW1686" s="99">
        <f>SUMIFS(通讯通路门店!$AB:$AB,通讯通路门店!$S:$S,$G1686)</f>
        <v>0</v>
      </c>
      <c r="AX1686" s="99">
        <f>SUMIFS(通讯通路门店!$X:$X,通讯通路门店!$S:$S,$G1686)</f>
        <v>0</v>
      </c>
      <c r="AY1686" s="99">
        <f>SUMIFS(通讯通路门店!$Y:$Y,通讯通路门店!$S:$S,$G1686)</f>
        <v>0</v>
      </c>
      <c r="AZ1686" s="99">
        <f>SUMIFS(通讯通路门店!$AA:$AA,通讯通路门店!$S:$S,$G1686)</f>
        <v>0</v>
      </c>
      <c r="BA1686" s="99">
        <f t="shared" si="133"/>
        <v>0</v>
      </c>
      <c r="BB1686" s="99">
        <f t="shared" si="134"/>
        <v>0</v>
      </c>
      <c r="BC1686" s="99">
        <f>SUMIFS(通讯通路门店!$W:$W,通讯通路门店!$S:$S,$G1686,通讯通路门店!$J:$J,"荣耀体验店")+SUMIFS(通讯通路门店!$W:$W,通讯通路门店!$S:$S,$G1686,通讯通路门店!$J:$J,"荣耀授权专卖店")</f>
        <v>0</v>
      </c>
      <c r="BD1686" s="99">
        <f>SUMIFS(通讯通路门店!$Z:$Z,通讯通路门店!$S:$S,$G1686,通讯通路门店!$J:$J,"VIVO体验店")</f>
        <v>0</v>
      </c>
      <c r="BE1686" s="99">
        <f>SUMIFS(通讯通路门店!$AB:$AB,通讯通路门店!$S:$S,$G1686,通讯通路门店!$J:$J,"OPPO体验店")</f>
        <v>0</v>
      </c>
      <c r="BF1686" s="99">
        <f>SUMIFS(通讯通路门店!$X:$X,通讯通路门店!$S:$S,$G1686,通讯通路门店!$J:$J,"华为授权体验店")+SUMIFS(通讯通路门店!$AA:$AA,通讯通路门店!$S:$S,$G1686,通讯通路门店!$J:$J,"华为堡垒店")</f>
        <v>0</v>
      </c>
      <c r="BG1686" s="99">
        <f>SUMIFS(通讯通路门店!$Y:$Y,通讯通路门店!$S:$S,$G1686,通讯通路门店!$J:$J,"小米体验店")</f>
        <v>0</v>
      </c>
      <c r="BH1686" s="99">
        <f>SUMIFS(通讯通路门店!$AA:$AA,通讯通路门店!$S:$S,$G1686,通讯通路门店!$J:$J,"苹果体验店")</f>
        <v>0</v>
      </c>
      <c r="BI1686" s="99">
        <f>SUMIFS(通讯通路门店!$K:$K,通讯通路门店!$S:$S,$G1686,通讯通路门店!$J:$J,"其他品牌专卖店")</f>
        <v>0</v>
      </c>
      <c r="BJ1686" s="99">
        <f>SUMIFS(通讯通路门店!$AC:$AC,通讯通路门店!$S:$S,$G1686)</f>
        <v>0</v>
      </c>
      <c r="BK1686" s="99">
        <f>SUMIFS(通讯通路门店!$AD:$AD,通讯通路门店!$S:$S,$G1686)</f>
        <v>0</v>
      </c>
      <c r="BL1686" s="99">
        <f>SUMIFS(通讯通路门店!$AE:$AE,通讯通路门店!$S:$S,$G1686)</f>
        <v>0</v>
      </c>
      <c r="BM1686" s="99">
        <f>SUMIFS(通讯通路门店!$AF:$AF,通讯通路门店!$S:$S,$G1686)</f>
        <v>0</v>
      </c>
      <c r="BN1686" s="99">
        <f>SUMIFS(通讯通路门店!$AG:$AG,通讯通路门店!$S:$S,$G1686)</f>
        <v>0</v>
      </c>
      <c r="BO1686" s="99">
        <f>SUMIFS(通讯通路门店!$AH:$AH,通讯通路门店!$S:$S,$G1686)</f>
        <v>0</v>
      </c>
      <c r="BP1686" s="99">
        <f>SUMIFS(通讯通路门店!$AI:$AI,通讯通路门店!$S:$S,$G1686)</f>
        <v>0</v>
      </c>
      <c r="BQ1686" s="83"/>
    </row>
    <row r="1687" spans="1:69">
      <c r="A1687" s="99" t="str">
        <f>IFERROR(_xlfn.XLOOKUP($G1687,通讯通路门店!$S$4:$S$993933,通讯通路门店!$A$4:$A$993933,0,0),"")</f>
        <v>海南省</v>
      </c>
      <c r="B1687" s="99" t="str">
        <f>IFERROR(_xlfn.XLOOKUP($G1687,通讯通路门店!$S$4:$S$993933,通讯通路门店!$B$4:$B$993933,0,0),"")</f>
        <v>乐东黎族自治县</v>
      </c>
      <c r="C1687" s="99" t="str">
        <f>IFERROR(_xlfn.XLOOKUP($G1687,通讯通路门店!$S$4:$S$993933,通讯通路门店!$C$4:$C$993933,0,0),"")</f>
        <v>乐东黎族自治县</v>
      </c>
      <c r="D1687" s="99" t="str">
        <f>IFERROR(_xlfn.XLOOKUP($G1687,通讯通路门店!$S$4:$S$993933,通讯通路门店!$D$4:$D$993933,0,0),"")</f>
        <v>万冲镇</v>
      </c>
      <c r="E1687" s="83"/>
      <c r="F1687" s="83"/>
      <c r="G1687" s="101"/>
      <c r="H1687" s="102">
        <f>IFERROR(_xlfn.XLOOKUP($G1687,通讯通路门店!$S$4:$S$993933,通讯通路门店!$R$4:$R$993933,0,0),"")</f>
        <v>0</v>
      </c>
      <c r="I1687" s="83"/>
      <c r="J1687" s="83"/>
      <c r="K1687" s="83"/>
      <c r="L1687" s="83"/>
      <c r="M1687" s="83"/>
      <c r="N1687" s="83"/>
      <c r="O1687" s="83"/>
      <c r="P1687" s="83"/>
      <c r="Q1687" s="83"/>
      <c r="R1687" s="83"/>
      <c r="S1687" s="83"/>
      <c r="T1687" s="83"/>
      <c r="U1687" s="99">
        <f>COUNTIF(通讯通路门店!$S:$S,$G1687)</f>
        <v>0</v>
      </c>
      <c r="V1687" s="99">
        <f>COUNTIFS(通讯通路门店!$S:$S,$G1687,通讯通路门店!$J:$J,"综合卖场")</f>
        <v>0</v>
      </c>
      <c r="W1687" s="99">
        <f>SUMIFS(通讯通路门店!$AJ:$AJ,通讯通路门店!$S:$S,通讯客户沙盘!$G1687)</f>
        <v>0</v>
      </c>
      <c r="X1687" s="99">
        <f t="shared" si="130"/>
        <v>0</v>
      </c>
      <c r="Y1687" s="99">
        <f>COUNTIFS(通讯通路门店!$S:$S,$G1687,通讯通路门店!$J:$J,"荣耀体验店")+COUNTIFS(通讯通路门店!$S:$S,$G1687,通讯通路门店!$J:$J,"荣耀授权专卖店")</f>
        <v>0</v>
      </c>
      <c r="Z1687" s="99">
        <f>COUNTIFS(通讯通路门店!$S:$S,$G1687,通讯通路门店!$J:$J,"VIVO体验店")</f>
        <v>0</v>
      </c>
      <c r="AA1687" s="99">
        <f>COUNTIFS(通讯通路门店!$S:$S,$G1687,通讯通路门店!$J:$J,"OPPO体验店")</f>
        <v>0</v>
      </c>
      <c r="AB1687" s="99">
        <f>COUNTIFS(通讯通路门店!$S:$S,$G1687,通讯通路门店!$J:$J,"华为授权体验店")+COUNTIFS(通讯通路门店!$S:$S,$G1687,通讯通路门店!$J:$J,"华为堡垒店")</f>
        <v>0</v>
      </c>
      <c r="AC1687" s="99">
        <f>COUNTIFS(通讯通路门店!$S:$S,$G1687,通讯通路门店!$J:$J,"小米体验店")</f>
        <v>0</v>
      </c>
      <c r="AD1687" s="99">
        <f>COUNTIFS(通讯通路门店!$S:$S,$G1687,通讯通路门店!$J:$J,"苹果体验店")</f>
        <v>0</v>
      </c>
      <c r="AE1687" s="99">
        <f>COUNTIFS(通讯通路门店!$S:$S,$G1687,通讯通路门店!$J:$J,"其他品牌专卖店")</f>
        <v>0</v>
      </c>
      <c r="AF1687" s="99">
        <f>SUMIFS(通讯通路门店!$BI:$BI,通讯通路门店!$S:$S,$G1687)</f>
        <v>0</v>
      </c>
      <c r="AG1687" s="99">
        <f>SUMIFS(通讯通路门店!$BH:$BH,通讯通路门店!$S:$S,$G1687)</f>
        <v>0</v>
      </c>
      <c r="AH1687" s="99">
        <f t="shared" si="131"/>
        <v>0</v>
      </c>
      <c r="AI1687" s="99">
        <f>SUMIFS(通讯通路门店!$BB:$BB,通讯通路门店!$S:$S,$G1687)</f>
        <v>0</v>
      </c>
      <c r="AJ1687" s="99">
        <f>SUMIFS(通讯通路门店!$BE:$BE,通讯通路门店!$S:$S,$G1687)</f>
        <v>0</v>
      </c>
      <c r="AK1687" s="99">
        <f>SUMIFS(通讯通路门店!$BG:$BG,通讯通路门店!$S:$S,$G1687)</f>
        <v>0</v>
      </c>
      <c r="AL1687" s="99">
        <f>SUMIFS(通讯通路门店!$BC:$BC,通讯通路门店!$S:$S,$G1687)</f>
        <v>0</v>
      </c>
      <c r="AM1687" s="99">
        <f>SUMIFS(通讯通路门店!$BD:$BD,通讯通路门店!$S:$S,$G1687)</f>
        <v>0</v>
      </c>
      <c r="AN1687" s="99">
        <f>SUMIFS(通讯通路门店!$BF:$BF,通讯通路门店!$S:$S,$G1687)</f>
        <v>0</v>
      </c>
      <c r="AO1687" s="99">
        <f t="shared" si="132"/>
        <v>0</v>
      </c>
      <c r="AP1687" s="99">
        <f>SUMIFS(通讯通路门店!$K:$K,通讯通路门店!$S:$S,$G1687)</f>
        <v>0</v>
      </c>
      <c r="AQ1687" s="83"/>
      <c r="AR1687" s="99">
        <f>SUMIFS(通讯通路门店!$T:$T,通讯通路门店!$S:$S,$G1687)</f>
        <v>0</v>
      </c>
      <c r="AS1687" s="99">
        <f>SUMIFS(通讯通路门店!$U:$U,通讯通路门店!$S:$S,$G1687)</f>
        <v>0</v>
      </c>
      <c r="AT1687" s="99">
        <f>SUMIFS(通讯通路门店!$V:$V,通讯通路门店!$S:$S,$G1687)</f>
        <v>0</v>
      </c>
      <c r="AU1687" s="99">
        <f>SUMIFS(通讯通路门店!$W:$W,通讯通路门店!$S:$S,$G1687)</f>
        <v>0</v>
      </c>
      <c r="AV1687" s="99">
        <f>SUMIFS(通讯通路门店!$Z:$Z,通讯通路门店!$S:$S,$G1687)</f>
        <v>0</v>
      </c>
      <c r="AW1687" s="99">
        <f>SUMIFS(通讯通路门店!$AB:$AB,通讯通路门店!$S:$S,$G1687)</f>
        <v>0</v>
      </c>
      <c r="AX1687" s="99">
        <f>SUMIFS(通讯通路门店!$X:$X,通讯通路门店!$S:$S,$G1687)</f>
        <v>0</v>
      </c>
      <c r="AY1687" s="99">
        <f>SUMIFS(通讯通路门店!$Y:$Y,通讯通路门店!$S:$S,$G1687)</f>
        <v>0</v>
      </c>
      <c r="AZ1687" s="99">
        <f>SUMIFS(通讯通路门店!$AA:$AA,通讯通路门店!$S:$S,$G1687)</f>
        <v>0</v>
      </c>
      <c r="BA1687" s="99">
        <f t="shared" si="133"/>
        <v>0</v>
      </c>
      <c r="BB1687" s="99">
        <f t="shared" si="134"/>
        <v>0</v>
      </c>
      <c r="BC1687" s="99">
        <f>SUMIFS(通讯通路门店!$W:$W,通讯通路门店!$S:$S,$G1687,通讯通路门店!$J:$J,"荣耀体验店")+SUMIFS(通讯通路门店!$W:$W,通讯通路门店!$S:$S,$G1687,通讯通路门店!$J:$J,"荣耀授权专卖店")</f>
        <v>0</v>
      </c>
      <c r="BD1687" s="99">
        <f>SUMIFS(通讯通路门店!$Z:$Z,通讯通路门店!$S:$S,$G1687,通讯通路门店!$J:$J,"VIVO体验店")</f>
        <v>0</v>
      </c>
      <c r="BE1687" s="99">
        <f>SUMIFS(通讯通路门店!$AB:$AB,通讯通路门店!$S:$S,$G1687,通讯通路门店!$J:$J,"OPPO体验店")</f>
        <v>0</v>
      </c>
      <c r="BF1687" s="99">
        <f>SUMIFS(通讯通路门店!$X:$X,通讯通路门店!$S:$S,$G1687,通讯通路门店!$J:$J,"华为授权体验店")+SUMIFS(通讯通路门店!$AA:$AA,通讯通路门店!$S:$S,$G1687,通讯通路门店!$J:$J,"华为堡垒店")</f>
        <v>0</v>
      </c>
      <c r="BG1687" s="99">
        <f>SUMIFS(通讯通路门店!$Y:$Y,通讯通路门店!$S:$S,$G1687,通讯通路门店!$J:$J,"小米体验店")</f>
        <v>0</v>
      </c>
      <c r="BH1687" s="99">
        <f>SUMIFS(通讯通路门店!$AA:$AA,通讯通路门店!$S:$S,$G1687,通讯通路门店!$J:$J,"苹果体验店")</f>
        <v>0</v>
      </c>
      <c r="BI1687" s="99">
        <f>SUMIFS(通讯通路门店!$K:$K,通讯通路门店!$S:$S,$G1687,通讯通路门店!$J:$J,"其他品牌专卖店")</f>
        <v>0</v>
      </c>
      <c r="BJ1687" s="99">
        <f>SUMIFS(通讯通路门店!$AC:$AC,通讯通路门店!$S:$S,$G1687)</f>
        <v>0</v>
      </c>
      <c r="BK1687" s="99">
        <f>SUMIFS(通讯通路门店!$AD:$AD,通讯通路门店!$S:$S,$G1687)</f>
        <v>0</v>
      </c>
      <c r="BL1687" s="99">
        <f>SUMIFS(通讯通路门店!$AE:$AE,通讯通路门店!$S:$S,$G1687)</f>
        <v>0</v>
      </c>
      <c r="BM1687" s="99">
        <f>SUMIFS(通讯通路门店!$AF:$AF,通讯通路门店!$S:$S,$G1687)</f>
        <v>0</v>
      </c>
      <c r="BN1687" s="99">
        <f>SUMIFS(通讯通路门店!$AG:$AG,通讯通路门店!$S:$S,$G1687)</f>
        <v>0</v>
      </c>
      <c r="BO1687" s="99">
        <f>SUMIFS(通讯通路门店!$AH:$AH,通讯通路门店!$S:$S,$G1687)</f>
        <v>0</v>
      </c>
      <c r="BP1687" s="99">
        <f>SUMIFS(通讯通路门店!$AI:$AI,通讯通路门店!$S:$S,$G1687)</f>
        <v>0</v>
      </c>
      <c r="BQ1687" s="83"/>
    </row>
    <row r="1688" spans="1:69">
      <c r="A1688" s="99" t="str">
        <f>IFERROR(_xlfn.XLOOKUP($G1688,通讯通路门店!$S$4:$S$993933,通讯通路门店!$A$4:$A$993933,0,0),"")</f>
        <v>海南省</v>
      </c>
      <c r="B1688" s="99" t="str">
        <f>IFERROR(_xlfn.XLOOKUP($G1688,通讯通路门店!$S$4:$S$993933,通讯通路门店!$B$4:$B$993933,0,0),"")</f>
        <v>乐东黎族自治县</v>
      </c>
      <c r="C1688" s="99" t="str">
        <f>IFERROR(_xlfn.XLOOKUP($G1688,通讯通路门店!$S$4:$S$993933,通讯通路门店!$C$4:$C$993933,0,0),"")</f>
        <v>乐东黎族自治县</v>
      </c>
      <c r="D1688" s="99" t="str">
        <f>IFERROR(_xlfn.XLOOKUP($G1688,通讯通路门店!$S$4:$S$993933,通讯通路门店!$D$4:$D$993933,0,0),"")</f>
        <v>万冲镇</v>
      </c>
      <c r="E1688" s="83"/>
      <c r="F1688" s="83"/>
      <c r="G1688" s="101"/>
      <c r="H1688" s="102">
        <f>IFERROR(_xlfn.XLOOKUP($G1688,通讯通路门店!$S$4:$S$993933,通讯通路门店!$R$4:$R$993933,0,0),"")</f>
        <v>0</v>
      </c>
      <c r="I1688" s="83"/>
      <c r="J1688" s="83"/>
      <c r="K1688" s="83"/>
      <c r="L1688" s="83"/>
      <c r="M1688" s="83"/>
      <c r="N1688" s="83"/>
      <c r="O1688" s="83"/>
      <c r="P1688" s="83"/>
      <c r="Q1688" s="83"/>
      <c r="R1688" s="83"/>
      <c r="S1688" s="83"/>
      <c r="T1688" s="83"/>
      <c r="U1688" s="99">
        <f>COUNTIF(通讯通路门店!$S:$S,$G1688)</f>
        <v>0</v>
      </c>
      <c r="V1688" s="99">
        <f>COUNTIFS(通讯通路门店!$S:$S,$G1688,通讯通路门店!$J:$J,"综合卖场")</f>
        <v>0</v>
      </c>
      <c r="W1688" s="99">
        <f>SUMIFS(通讯通路门店!$AJ:$AJ,通讯通路门店!$S:$S,通讯客户沙盘!$G1688)</f>
        <v>0</v>
      </c>
      <c r="X1688" s="99">
        <f t="shared" si="130"/>
        <v>0</v>
      </c>
      <c r="Y1688" s="99">
        <f>COUNTIFS(通讯通路门店!$S:$S,$G1688,通讯通路门店!$J:$J,"荣耀体验店")+COUNTIFS(通讯通路门店!$S:$S,$G1688,通讯通路门店!$J:$J,"荣耀授权专卖店")</f>
        <v>0</v>
      </c>
      <c r="Z1688" s="99">
        <f>COUNTIFS(通讯通路门店!$S:$S,$G1688,通讯通路门店!$J:$J,"VIVO体验店")</f>
        <v>0</v>
      </c>
      <c r="AA1688" s="99">
        <f>COUNTIFS(通讯通路门店!$S:$S,$G1688,通讯通路门店!$J:$J,"OPPO体验店")</f>
        <v>0</v>
      </c>
      <c r="AB1688" s="99">
        <f>COUNTIFS(通讯通路门店!$S:$S,$G1688,通讯通路门店!$J:$J,"华为授权体验店")+COUNTIFS(通讯通路门店!$S:$S,$G1688,通讯通路门店!$J:$J,"华为堡垒店")</f>
        <v>0</v>
      </c>
      <c r="AC1688" s="99">
        <f>COUNTIFS(通讯通路门店!$S:$S,$G1688,通讯通路门店!$J:$J,"小米体验店")</f>
        <v>0</v>
      </c>
      <c r="AD1688" s="99">
        <f>COUNTIFS(通讯通路门店!$S:$S,$G1688,通讯通路门店!$J:$J,"苹果体验店")</f>
        <v>0</v>
      </c>
      <c r="AE1688" s="99">
        <f>COUNTIFS(通讯通路门店!$S:$S,$G1688,通讯通路门店!$J:$J,"其他品牌专卖店")</f>
        <v>0</v>
      </c>
      <c r="AF1688" s="99">
        <f>SUMIFS(通讯通路门店!$BI:$BI,通讯通路门店!$S:$S,$G1688)</f>
        <v>0</v>
      </c>
      <c r="AG1688" s="99">
        <f>SUMIFS(通讯通路门店!$BH:$BH,通讯通路门店!$S:$S,$G1688)</f>
        <v>0</v>
      </c>
      <c r="AH1688" s="99">
        <f t="shared" si="131"/>
        <v>0</v>
      </c>
      <c r="AI1688" s="99">
        <f>SUMIFS(通讯通路门店!$BB:$BB,通讯通路门店!$S:$S,$G1688)</f>
        <v>0</v>
      </c>
      <c r="AJ1688" s="99">
        <f>SUMIFS(通讯通路门店!$BE:$BE,通讯通路门店!$S:$S,$G1688)</f>
        <v>0</v>
      </c>
      <c r="AK1688" s="99">
        <f>SUMIFS(通讯通路门店!$BG:$BG,通讯通路门店!$S:$S,$G1688)</f>
        <v>0</v>
      </c>
      <c r="AL1688" s="99">
        <f>SUMIFS(通讯通路门店!$BC:$BC,通讯通路门店!$S:$S,$G1688)</f>
        <v>0</v>
      </c>
      <c r="AM1688" s="99">
        <f>SUMIFS(通讯通路门店!$BD:$BD,通讯通路门店!$S:$S,$G1688)</f>
        <v>0</v>
      </c>
      <c r="AN1688" s="99">
        <f>SUMIFS(通讯通路门店!$BF:$BF,通讯通路门店!$S:$S,$G1688)</f>
        <v>0</v>
      </c>
      <c r="AO1688" s="99">
        <f t="shared" si="132"/>
        <v>0</v>
      </c>
      <c r="AP1688" s="99">
        <f>SUMIFS(通讯通路门店!$K:$K,通讯通路门店!$S:$S,$G1688)</f>
        <v>0</v>
      </c>
      <c r="AQ1688" s="83"/>
      <c r="AR1688" s="99">
        <f>SUMIFS(通讯通路门店!$T:$T,通讯通路门店!$S:$S,$G1688)</f>
        <v>0</v>
      </c>
      <c r="AS1688" s="99">
        <f>SUMIFS(通讯通路门店!$U:$U,通讯通路门店!$S:$S,$G1688)</f>
        <v>0</v>
      </c>
      <c r="AT1688" s="99">
        <f>SUMIFS(通讯通路门店!$V:$V,通讯通路门店!$S:$S,$G1688)</f>
        <v>0</v>
      </c>
      <c r="AU1688" s="99">
        <f>SUMIFS(通讯通路门店!$W:$W,通讯通路门店!$S:$S,$G1688)</f>
        <v>0</v>
      </c>
      <c r="AV1688" s="99">
        <f>SUMIFS(通讯通路门店!$Z:$Z,通讯通路门店!$S:$S,$G1688)</f>
        <v>0</v>
      </c>
      <c r="AW1688" s="99">
        <f>SUMIFS(通讯通路门店!$AB:$AB,通讯通路门店!$S:$S,$G1688)</f>
        <v>0</v>
      </c>
      <c r="AX1688" s="99">
        <f>SUMIFS(通讯通路门店!$X:$X,通讯通路门店!$S:$S,$G1688)</f>
        <v>0</v>
      </c>
      <c r="AY1688" s="99">
        <f>SUMIFS(通讯通路门店!$Y:$Y,通讯通路门店!$S:$S,$G1688)</f>
        <v>0</v>
      </c>
      <c r="AZ1688" s="99">
        <f>SUMIFS(通讯通路门店!$AA:$AA,通讯通路门店!$S:$S,$G1688)</f>
        <v>0</v>
      </c>
      <c r="BA1688" s="99">
        <f t="shared" si="133"/>
        <v>0</v>
      </c>
      <c r="BB1688" s="99">
        <f t="shared" si="134"/>
        <v>0</v>
      </c>
      <c r="BC1688" s="99">
        <f>SUMIFS(通讯通路门店!$W:$W,通讯通路门店!$S:$S,$G1688,通讯通路门店!$J:$J,"荣耀体验店")+SUMIFS(通讯通路门店!$W:$W,通讯通路门店!$S:$S,$G1688,通讯通路门店!$J:$J,"荣耀授权专卖店")</f>
        <v>0</v>
      </c>
      <c r="BD1688" s="99">
        <f>SUMIFS(通讯通路门店!$Z:$Z,通讯通路门店!$S:$S,$G1688,通讯通路门店!$J:$J,"VIVO体验店")</f>
        <v>0</v>
      </c>
      <c r="BE1688" s="99">
        <f>SUMIFS(通讯通路门店!$AB:$AB,通讯通路门店!$S:$S,$G1688,通讯通路门店!$J:$J,"OPPO体验店")</f>
        <v>0</v>
      </c>
      <c r="BF1688" s="99">
        <f>SUMIFS(通讯通路门店!$X:$X,通讯通路门店!$S:$S,$G1688,通讯通路门店!$J:$J,"华为授权体验店")+SUMIFS(通讯通路门店!$AA:$AA,通讯通路门店!$S:$S,$G1688,通讯通路门店!$J:$J,"华为堡垒店")</f>
        <v>0</v>
      </c>
      <c r="BG1688" s="99">
        <f>SUMIFS(通讯通路门店!$Y:$Y,通讯通路门店!$S:$S,$G1688,通讯通路门店!$J:$J,"小米体验店")</f>
        <v>0</v>
      </c>
      <c r="BH1688" s="99">
        <f>SUMIFS(通讯通路门店!$AA:$AA,通讯通路门店!$S:$S,$G1688,通讯通路门店!$J:$J,"苹果体验店")</f>
        <v>0</v>
      </c>
      <c r="BI1688" s="99">
        <f>SUMIFS(通讯通路门店!$K:$K,通讯通路门店!$S:$S,$G1688,通讯通路门店!$J:$J,"其他品牌专卖店")</f>
        <v>0</v>
      </c>
      <c r="BJ1688" s="99">
        <f>SUMIFS(通讯通路门店!$AC:$AC,通讯通路门店!$S:$S,$G1688)</f>
        <v>0</v>
      </c>
      <c r="BK1688" s="99">
        <f>SUMIFS(通讯通路门店!$AD:$AD,通讯通路门店!$S:$S,$G1688)</f>
        <v>0</v>
      </c>
      <c r="BL1688" s="99">
        <f>SUMIFS(通讯通路门店!$AE:$AE,通讯通路门店!$S:$S,$G1688)</f>
        <v>0</v>
      </c>
      <c r="BM1688" s="99">
        <f>SUMIFS(通讯通路门店!$AF:$AF,通讯通路门店!$S:$S,$G1688)</f>
        <v>0</v>
      </c>
      <c r="BN1688" s="99">
        <f>SUMIFS(通讯通路门店!$AG:$AG,通讯通路门店!$S:$S,$G1688)</f>
        <v>0</v>
      </c>
      <c r="BO1688" s="99">
        <f>SUMIFS(通讯通路门店!$AH:$AH,通讯通路门店!$S:$S,$G1688)</f>
        <v>0</v>
      </c>
      <c r="BP1688" s="99">
        <f>SUMIFS(通讯通路门店!$AI:$AI,通讯通路门店!$S:$S,$G1688)</f>
        <v>0</v>
      </c>
      <c r="BQ1688" s="83"/>
    </row>
    <row r="1689" spans="1:69">
      <c r="A1689" s="99" t="str">
        <f>IFERROR(_xlfn.XLOOKUP($G1689,通讯通路门店!$S$4:$S$993933,通讯通路门店!$A$4:$A$993933,0,0),"")</f>
        <v>海南省</v>
      </c>
      <c r="B1689" s="99" t="str">
        <f>IFERROR(_xlfn.XLOOKUP($G1689,通讯通路门店!$S$4:$S$993933,通讯通路门店!$B$4:$B$993933,0,0),"")</f>
        <v>乐东黎族自治县</v>
      </c>
      <c r="C1689" s="99" t="str">
        <f>IFERROR(_xlfn.XLOOKUP($G1689,通讯通路门店!$S$4:$S$993933,通讯通路门店!$C$4:$C$993933,0,0),"")</f>
        <v>乐东黎族自治县</v>
      </c>
      <c r="D1689" s="99" t="str">
        <f>IFERROR(_xlfn.XLOOKUP($G1689,通讯通路门店!$S$4:$S$993933,通讯通路门店!$D$4:$D$993933,0,0),"")</f>
        <v>万冲镇</v>
      </c>
      <c r="E1689" s="83"/>
      <c r="F1689" s="83"/>
      <c r="G1689" s="101"/>
      <c r="H1689" s="102">
        <f>IFERROR(_xlfn.XLOOKUP($G1689,通讯通路门店!$S$4:$S$993933,通讯通路门店!$R$4:$R$993933,0,0),"")</f>
        <v>0</v>
      </c>
      <c r="I1689" s="83"/>
      <c r="J1689" s="83"/>
      <c r="K1689" s="83"/>
      <c r="L1689" s="83"/>
      <c r="M1689" s="83"/>
      <c r="N1689" s="83"/>
      <c r="O1689" s="83"/>
      <c r="P1689" s="83"/>
      <c r="Q1689" s="83"/>
      <c r="R1689" s="83"/>
      <c r="S1689" s="83"/>
      <c r="T1689" s="83"/>
      <c r="U1689" s="99">
        <f>COUNTIF(通讯通路门店!$S:$S,$G1689)</f>
        <v>0</v>
      </c>
      <c r="V1689" s="99">
        <f>COUNTIFS(通讯通路门店!$S:$S,$G1689,通讯通路门店!$J:$J,"综合卖场")</f>
        <v>0</v>
      </c>
      <c r="W1689" s="99">
        <f>SUMIFS(通讯通路门店!$AJ:$AJ,通讯通路门店!$S:$S,通讯客户沙盘!$G1689)</f>
        <v>0</v>
      </c>
      <c r="X1689" s="99">
        <f t="shared" si="130"/>
        <v>0</v>
      </c>
      <c r="Y1689" s="99">
        <f>COUNTIFS(通讯通路门店!$S:$S,$G1689,通讯通路门店!$J:$J,"荣耀体验店")+COUNTIFS(通讯通路门店!$S:$S,$G1689,通讯通路门店!$J:$J,"荣耀授权专卖店")</f>
        <v>0</v>
      </c>
      <c r="Z1689" s="99">
        <f>COUNTIFS(通讯通路门店!$S:$S,$G1689,通讯通路门店!$J:$J,"VIVO体验店")</f>
        <v>0</v>
      </c>
      <c r="AA1689" s="99">
        <f>COUNTIFS(通讯通路门店!$S:$S,$G1689,通讯通路门店!$J:$J,"OPPO体验店")</f>
        <v>0</v>
      </c>
      <c r="AB1689" s="99">
        <f>COUNTIFS(通讯通路门店!$S:$S,$G1689,通讯通路门店!$J:$J,"华为授权体验店")+COUNTIFS(通讯通路门店!$S:$S,$G1689,通讯通路门店!$J:$J,"华为堡垒店")</f>
        <v>0</v>
      </c>
      <c r="AC1689" s="99">
        <f>COUNTIFS(通讯通路门店!$S:$S,$G1689,通讯通路门店!$J:$J,"小米体验店")</f>
        <v>0</v>
      </c>
      <c r="AD1689" s="99">
        <f>COUNTIFS(通讯通路门店!$S:$S,$G1689,通讯通路门店!$J:$J,"苹果体验店")</f>
        <v>0</v>
      </c>
      <c r="AE1689" s="99">
        <f>COUNTIFS(通讯通路门店!$S:$S,$G1689,通讯通路门店!$J:$J,"其他品牌专卖店")</f>
        <v>0</v>
      </c>
      <c r="AF1689" s="99">
        <f>SUMIFS(通讯通路门店!$BI:$BI,通讯通路门店!$S:$S,$G1689)</f>
        <v>0</v>
      </c>
      <c r="AG1689" s="99">
        <f>SUMIFS(通讯通路门店!$BH:$BH,通讯通路门店!$S:$S,$G1689)</f>
        <v>0</v>
      </c>
      <c r="AH1689" s="99">
        <f t="shared" si="131"/>
        <v>0</v>
      </c>
      <c r="AI1689" s="99">
        <f>SUMIFS(通讯通路门店!$BB:$BB,通讯通路门店!$S:$S,$G1689)</f>
        <v>0</v>
      </c>
      <c r="AJ1689" s="99">
        <f>SUMIFS(通讯通路门店!$BE:$BE,通讯通路门店!$S:$S,$G1689)</f>
        <v>0</v>
      </c>
      <c r="AK1689" s="99">
        <f>SUMIFS(通讯通路门店!$BG:$BG,通讯通路门店!$S:$S,$G1689)</f>
        <v>0</v>
      </c>
      <c r="AL1689" s="99">
        <f>SUMIFS(通讯通路门店!$BC:$BC,通讯通路门店!$S:$S,$G1689)</f>
        <v>0</v>
      </c>
      <c r="AM1689" s="99">
        <f>SUMIFS(通讯通路门店!$BD:$BD,通讯通路门店!$S:$S,$G1689)</f>
        <v>0</v>
      </c>
      <c r="AN1689" s="99">
        <f>SUMIFS(通讯通路门店!$BF:$BF,通讯通路门店!$S:$S,$G1689)</f>
        <v>0</v>
      </c>
      <c r="AO1689" s="99">
        <f t="shared" si="132"/>
        <v>0</v>
      </c>
      <c r="AP1689" s="99">
        <f>SUMIFS(通讯通路门店!$K:$K,通讯通路门店!$S:$S,$G1689)</f>
        <v>0</v>
      </c>
      <c r="AQ1689" s="83"/>
      <c r="AR1689" s="99">
        <f>SUMIFS(通讯通路门店!$T:$T,通讯通路门店!$S:$S,$G1689)</f>
        <v>0</v>
      </c>
      <c r="AS1689" s="99">
        <f>SUMIFS(通讯通路门店!$U:$U,通讯通路门店!$S:$S,$G1689)</f>
        <v>0</v>
      </c>
      <c r="AT1689" s="99">
        <f>SUMIFS(通讯通路门店!$V:$V,通讯通路门店!$S:$S,$G1689)</f>
        <v>0</v>
      </c>
      <c r="AU1689" s="99">
        <f>SUMIFS(通讯通路门店!$W:$W,通讯通路门店!$S:$S,$G1689)</f>
        <v>0</v>
      </c>
      <c r="AV1689" s="99">
        <f>SUMIFS(通讯通路门店!$Z:$Z,通讯通路门店!$S:$S,$G1689)</f>
        <v>0</v>
      </c>
      <c r="AW1689" s="99">
        <f>SUMIFS(通讯通路门店!$AB:$AB,通讯通路门店!$S:$S,$G1689)</f>
        <v>0</v>
      </c>
      <c r="AX1689" s="99">
        <f>SUMIFS(通讯通路门店!$X:$X,通讯通路门店!$S:$S,$G1689)</f>
        <v>0</v>
      </c>
      <c r="AY1689" s="99">
        <f>SUMIFS(通讯通路门店!$Y:$Y,通讯通路门店!$S:$S,$G1689)</f>
        <v>0</v>
      </c>
      <c r="AZ1689" s="99">
        <f>SUMIFS(通讯通路门店!$AA:$AA,通讯通路门店!$S:$S,$G1689)</f>
        <v>0</v>
      </c>
      <c r="BA1689" s="99">
        <f t="shared" si="133"/>
        <v>0</v>
      </c>
      <c r="BB1689" s="99">
        <f t="shared" si="134"/>
        <v>0</v>
      </c>
      <c r="BC1689" s="99">
        <f>SUMIFS(通讯通路门店!$W:$W,通讯通路门店!$S:$S,$G1689,通讯通路门店!$J:$J,"荣耀体验店")+SUMIFS(通讯通路门店!$W:$W,通讯通路门店!$S:$S,$G1689,通讯通路门店!$J:$J,"荣耀授权专卖店")</f>
        <v>0</v>
      </c>
      <c r="BD1689" s="99">
        <f>SUMIFS(通讯通路门店!$Z:$Z,通讯通路门店!$S:$S,$G1689,通讯通路门店!$J:$J,"VIVO体验店")</f>
        <v>0</v>
      </c>
      <c r="BE1689" s="99">
        <f>SUMIFS(通讯通路门店!$AB:$AB,通讯通路门店!$S:$S,$G1689,通讯通路门店!$J:$J,"OPPO体验店")</f>
        <v>0</v>
      </c>
      <c r="BF1689" s="99">
        <f>SUMIFS(通讯通路门店!$X:$X,通讯通路门店!$S:$S,$G1689,通讯通路门店!$J:$J,"华为授权体验店")+SUMIFS(通讯通路门店!$AA:$AA,通讯通路门店!$S:$S,$G1689,通讯通路门店!$J:$J,"华为堡垒店")</f>
        <v>0</v>
      </c>
      <c r="BG1689" s="99">
        <f>SUMIFS(通讯通路门店!$Y:$Y,通讯通路门店!$S:$S,$G1689,通讯通路门店!$J:$J,"小米体验店")</f>
        <v>0</v>
      </c>
      <c r="BH1689" s="99">
        <f>SUMIFS(通讯通路门店!$AA:$AA,通讯通路门店!$S:$S,$G1689,通讯通路门店!$J:$J,"苹果体验店")</f>
        <v>0</v>
      </c>
      <c r="BI1689" s="99">
        <f>SUMIFS(通讯通路门店!$K:$K,通讯通路门店!$S:$S,$G1689,通讯通路门店!$J:$J,"其他品牌专卖店")</f>
        <v>0</v>
      </c>
      <c r="BJ1689" s="99">
        <f>SUMIFS(通讯通路门店!$AC:$AC,通讯通路门店!$S:$S,$G1689)</f>
        <v>0</v>
      </c>
      <c r="BK1689" s="99">
        <f>SUMIFS(通讯通路门店!$AD:$AD,通讯通路门店!$S:$S,$G1689)</f>
        <v>0</v>
      </c>
      <c r="BL1689" s="99">
        <f>SUMIFS(通讯通路门店!$AE:$AE,通讯通路门店!$S:$S,$G1689)</f>
        <v>0</v>
      </c>
      <c r="BM1689" s="99">
        <f>SUMIFS(通讯通路门店!$AF:$AF,通讯通路门店!$S:$S,$G1689)</f>
        <v>0</v>
      </c>
      <c r="BN1689" s="99">
        <f>SUMIFS(通讯通路门店!$AG:$AG,通讯通路门店!$S:$S,$G1689)</f>
        <v>0</v>
      </c>
      <c r="BO1689" s="99">
        <f>SUMIFS(通讯通路门店!$AH:$AH,通讯通路门店!$S:$S,$G1689)</f>
        <v>0</v>
      </c>
      <c r="BP1689" s="99">
        <f>SUMIFS(通讯通路门店!$AI:$AI,通讯通路门店!$S:$S,$G1689)</f>
        <v>0</v>
      </c>
      <c r="BQ1689" s="83"/>
    </row>
    <row r="1690" spans="1:69">
      <c r="A1690" s="99" t="str">
        <f>IFERROR(_xlfn.XLOOKUP($G1690,通讯通路门店!$S$4:$S$993933,通讯通路门店!$A$4:$A$993933,0,0),"")</f>
        <v>海南省</v>
      </c>
      <c r="B1690" s="99" t="str">
        <f>IFERROR(_xlfn.XLOOKUP($G1690,通讯通路门店!$S$4:$S$993933,通讯通路门店!$B$4:$B$993933,0,0),"")</f>
        <v>乐东黎族自治县</v>
      </c>
      <c r="C1690" s="99" t="str">
        <f>IFERROR(_xlfn.XLOOKUP($G1690,通讯通路门店!$S$4:$S$993933,通讯通路门店!$C$4:$C$993933,0,0),"")</f>
        <v>乐东黎族自治县</v>
      </c>
      <c r="D1690" s="99" t="str">
        <f>IFERROR(_xlfn.XLOOKUP($G1690,通讯通路门店!$S$4:$S$993933,通讯通路门店!$D$4:$D$993933,0,0),"")</f>
        <v>万冲镇</v>
      </c>
      <c r="E1690" s="83"/>
      <c r="F1690" s="83"/>
      <c r="G1690" s="101"/>
      <c r="H1690" s="102">
        <f>IFERROR(_xlfn.XLOOKUP($G1690,通讯通路门店!$S$4:$S$993933,通讯通路门店!$R$4:$R$993933,0,0),"")</f>
        <v>0</v>
      </c>
      <c r="I1690" s="83"/>
      <c r="J1690" s="83"/>
      <c r="K1690" s="83"/>
      <c r="L1690" s="83"/>
      <c r="M1690" s="83"/>
      <c r="N1690" s="83"/>
      <c r="O1690" s="83"/>
      <c r="P1690" s="83"/>
      <c r="Q1690" s="83"/>
      <c r="R1690" s="83"/>
      <c r="S1690" s="83"/>
      <c r="T1690" s="83"/>
      <c r="U1690" s="99">
        <f>COUNTIF(通讯通路门店!$S:$S,$G1690)</f>
        <v>0</v>
      </c>
      <c r="V1690" s="99">
        <f>COUNTIFS(通讯通路门店!$S:$S,$G1690,通讯通路门店!$J:$J,"综合卖场")</f>
        <v>0</v>
      </c>
      <c r="W1690" s="99">
        <f>SUMIFS(通讯通路门店!$AJ:$AJ,通讯通路门店!$S:$S,通讯客户沙盘!$G1690)</f>
        <v>0</v>
      </c>
      <c r="X1690" s="99">
        <f t="shared" si="130"/>
        <v>0</v>
      </c>
      <c r="Y1690" s="99">
        <f>COUNTIFS(通讯通路门店!$S:$S,$G1690,通讯通路门店!$J:$J,"荣耀体验店")+COUNTIFS(通讯通路门店!$S:$S,$G1690,通讯通路门店!$J:$J,"荣耀授权专卖店")</f>
        <v>0</v>
      </c>
      <c r="Z1690" s="99">
        <f>COUNTIFS(通讯通路门店!$S:$S,$G1690,通讯通路门店!$J:$J,"VIVO体验店")</f>
        <v>0</v>
      </c>
      <c r="AA1690" s="99">
        <f>COUNTIFS(通讯通路门店!$S:$S,$G1690,通讯通路门店!$J:$J,"OPPO体验店")</f>
        <v>0</v>
      </c>
      <c r="AB1690" s="99">
        <f>COUNTIFS(通讯通路门店!$S:$S,$G1690,通讯通路门店!$J:$J,"华为授权体验店")+COUNTIFS(通讯通路门店!$S:$S,$G1690,通讯通路门店!$J:$J,"华为堡垒店")</f>
        <v>0</v>
      </c>
      <c r="AC1690" s="99">
        <f>COUNTIFS(通讯通路门店!$S:$S,$G1690,通讯通路门店!$J:$J,"小米体验店")</f>
        <v>0</v>
      </c>
      <c r="AD1690" s="99">
        <f>COUNTIFS(通讯通路门店!$S:$S,$G1690,通讯通路门店!$J:$J,"苹果体验店")</f>
        <v>0</v>
      </c>
      <c r="AE1690" s="99">
        <f>COUNTIFS(通讯通路门店!$S:$S,$G1690,通讯通路门店!$J:$J,"其他品牌专卖店")</f>
        <v>0</v>
      </c>
      <c r="AF1690" s="99">
        <f>SUMIFS(通讯通路门店!$BI:$BI,通讯通路门店!$S:$S,$G1690)</f>
        <v>0</v>
      </c>
      <c r="AG1690" s="99">
        <f>SUMIFS(通讯通路门店!$BH:$BH,通讯通路门店!$S:$S,$G1690)</f>
        <v>0</v>
      </c>
      <c r="AH1690" s="99">
        <f t="shared" si="131"/>
        <v>0</v>
      </c>
      <c r="AI1690" s="99">
        <f>SUMIFS(通讯通路门店!$BB:$BB,通讯通路门店!$S:$S,$G1690)</f>
        <v>0</v>
      </c>
      <c r="AJ1690" s="99">
        <f>SUMIFS(通讯通路门店!$BE:$BE,通讯通路门店!$S:$S,$G1690)</f>
        <v>0</v>
      </c>
      <c r="AK1690" s="99">
        <f>SUMIFS(通讯通路门店!$BG:$BG,通讯通路门店!$S:$S,$G1690)</f>
        <v>0</v>
      </c>
      <c r="AL1690" s="99">
        <f>SUMIFS(通讯通路门店!$BC:$BC,通讯通路门店!$S:$S,$G1690)</f>
        <v>0</v>
      </c>
      <c r="AM1690" s="99">
        <f>SUMIFS(通讯通路门店!$BD:$BD,通讯通路门店!$S:$S,$G1690)</f>
        <v>0</v>
      </c>
      <c r="AN1690" s="99">
        <f>SUMIFS(通讯通路门店!$BF:$BF,通讯通路门店!$S:$S,$G1690)</f>
        <v>0</v>
      </c>
      <c r="AO1690" s="99">
        <f t="shared" si="132"/>
        <v>0</v>
      </c>
      <c r="AP1690" s="99">
        <f>SUMIFS(通讯通路门店!$K:$K,通讯通路门店!$S:$S,$G1690)</f>
        <v>0</v>
      </c>
      <c r="AQ1690" s="83"/>
      <c r="AR1690" s="99">
        <f>SUMIFS(通讯通路门店!$T:$T,通讯通路门店!$S:$S,$G1690)</f>
        <v>0</v>
      </c>
      <c r="AS1690" s="99">
        <f>SUMIFS(通讯通路门店!$U:$U,通讯通路门店!$S:$S,$G1690)</f>
        <v>0</v>
      </c>
      <c r="AT1690" s="99">
        <f>SUMIFS(通讯通路门店!$V:$V,通讯通路门店!$S:$S,$G1690)</f>
        <v>0</v>
      </c>
      <c r="AU1690" s="99">
        <f>SUMIFS(通讯通路门店!$W:$W,通讯通路门店!$S:$S,$G1690)</f>
        <v>0</v>
      </c>
      <c r="AV1690" s="99">
        <f>SUMIFS(通讯通路门店!$Z:$Z,通讯通路门店!$S:$S,$G1690)</f>
        <v>0</v>
      </c>
      <c r="AW1690" s="99">
        <f>SUMIFS(通讯通路门店!$AB:$AB,通讯通路门店!$S:$S,$G1690)</f>
        <v>0</v>
      </c>
      <c r="AX1690" s="99">
        <f>SUMIFS(通讯通路门店!$X:$X,通讯通路门店!$S:$S,$G1690)</f>
        <v>0</v>
      </c>
      <c r="AY1690" s="99">
        <f>SUMIFS(通讯通路门店!$Y:$Y,通讯通路门店!$S:$S,$G1690)</f>
        <v>0</v>
      </c>
      <c r="AZ1690" s="99">
        <f>SUMIFS(通讯通路门店!$AA:$AA,通讯通路门店!$S:$S,$G1690)</f>
        <v>0</v>
      </c>
      <c r="BA1690" s="99">
        <f t="shared" si="133"/>
        <v>0</v>
      </c>
      <c r="BB1690" s="99">
        <f t="shared" si="134"/>
        <v>0</v>
      </c>
      <c r="BC1690" s="99">
        <f>SUMIFS(通讯通路门店!$W:$W,通讯通路门店!$S:$S,$G1690,通讯通路门店!$J:$J,"荣耀体验店")+SUMIFS(通讯通路门店!$W:$W,通讯通路门店!$S:$S,$G1690,通讯通路门店!$J:$J,"荣耀授权专卖店")</f>
        <v>0</v>
      </c>
      <c r="BD1690" s="99">
        <f>SUMIFS(通讯通路门店!$Z:$Z,通讯通路门店!$S:$S,$G1690,通讯通路门店!$J:$J,"VIVO体验店")</f>
        <v>0</v>
      </c>
      <c r="BE1690" s="99">
        <f>SUMIFS(通讯通路门店!$AB:$AB,通讯通路门店!$S:$S,$G1690,通讯通路门店!$J:$J,"OPPO体验店")</f>
        <v>0</v>
      </c>
      <c r="BF1690" s="99">
        <f>SUMIFS(通讯通路门店!$X:$X,通讯通路门店!$S:$S,$G1690,通讯通路门店!$J:$J,"华为授权体验店")+SUMIFS(通讯通路门店!$AA:$AA,通讯通路门店!$S:$S,$G1690,通讯通路门店!$J:$J,"华为堡垒店")</f>
        <v>0</v>
      </c>
      <c r="BG1690" s="99">
        <f>SUMIFS(通讯通路门店!$Y:$Y,通讯通路门店!$S:$S,$G1690,通讯通路门店!$J:$J,"小米体验店")</f>
        <v>0</v>
      </c>
      <c r="BH1690" s="99">
        <f>SUMIFS(通讯通路门店!$AA:$AA,通讯通路门店!$S:$S,$G1690,通讯通路门店!$J:$J,"苹果体验店")</f>
        <v>0</v>
      </c>
      <c r="BI1690" s="99">
        <f>SUMIFS(通讯通路门店!$K:$K,通讯通路门店!$S:$S,$G1690,通讯通路门店!$J:$J,"其他品牌专卖店")</f>
        <v>0</v>
      </c>
      <c r="BJ1690" s="99">
        <f>SUMIFS(通讯通路门店!$AC:$AC,通讯通路门店!$S:$S,$G1690)</f>
        <v>0</v>
      </c>
      <c r="BK1690" s="99">
        <f>SUMIFS(通讯通路门店!$AD:$AD,通讯通路门店!$S:$S,$G1690)</f>
        <v>0</v>
      </c>
      <c r="BL1690" s="99">
        <f>SUMIFS(通讯通路门店!$AE:$AE,通讯通路门店!$S:$S,$G1690)</f>
        <v>0</v>
      </c>
      <c r="BM1690" s="99">
        <f>SUMIFS(通讯通路门店!$AF:$AF,通讯通路门店!$S:$S,$G1690)</f>
        <v>0</v>
      </c>
      <c r="BN1690" s="99">
        <f>SUMIFS(通讯通路门店!$AG:$AG,通讯通路门店!$S:$S,$G1690)</f>
        <v>0</v>
      </c>
      <c r="BO1690" s="99">
        <f>SUMIFS(通讯通路门店!$AH:$AH,通讯通路门店!$S:$S,$G1690)</f>
        <v>0</v>
      </c>
      <c r="BP1690" s="99">
        <f>SUMIFS(通讯通路门店!$AI:$AI,通讯通路门店!$S:$S,$G1690)</f>
        <v>0</v>
      </c>
      <c r="BQ1690" s="83"/>
    </row>
    <row r="1691" spans="1:69">
      <c r="A1691" s="99" t="str">
        <f>IFERROR(_xlfn.XLOOKUP($G1691,通讯通路门店!$S$4:$S$993933,通讯通路门店!$A$4:$A$993933,0,0),"")</f>
        <v>海南省</v>
      </c>
      <c r="B1691" s="99" t="str">
        <f>IFERROR(_xlfn.XLOOKUP($G1691,通讯通路门店!$S$4:$S$993933,通讯通路门店!$B$4:$B$993933,0,0),"")</f>
        <v>乐东黎族自治县</v>
      </c>
      <c r="C1691" s="99" t="str">
        <f>IFERROR(_xlfn.XLOOKUP($G1691,通讯通路门店!$S$4:$S$993933,通讯通路门店!$C$4:$C$993933,0,0),"")</f>
        <v>乐东黎族自治县</v>
      </c>
      <c r="D1691" s="99" t="str">
        <f>IFERROR(_xlfn.XLOOKUP($G1691,通讯通路门店!$S$4:$S$993933,通讯通路门店!$D$4:$D$993933,0,0),"")</f>
        <v>万冲镇</v>
      </c>
      <c r="E1691" s="83"/>
      <c r="F1691" s="83"/>
      <c r="G1691" s="101"/>
      <c r="H1691" s="102">
        <f>IFERROR(_xlfn.XLOOKUP($G1691,通讯通路门店!$S$4:$S$993933,通讯通路门店!$R$4:$R$993933,0,0),"")</f>
        <v>0</v>
      </c>
      <c r="I1691" s="83"/>
      <c r="J1691" s="83"/>
      <c r="K1691" s="83"/>
      <c r="L1691" s="83"/>
      <c r="M1691" s="83"/>
      <c r="N1691" s="83"/>
      <c r="O1691" s="83"/>
      <c r="P1691" s="83"/>
      <c r="Q1691" s="83"/>
      <c r="R1691" s="83"/>
      <c r="S1691" s="83"/>
      <c r="T1691" s="83"/>
      <c r="U1691" s="99">
        <f>COUNTIF(通讯通路门店!$S:$S,$G1691)</f>
        <v>0</v>
      </c>
      <c r="V1691" s="99">
        <f>COUNTIFS(通讯通路门店!$S:$S,$G1691,通讯通路门店!$J:$J,"综合卖场")</f>
        <v>0</v>
      </c>
      <c r="W1691" s="99">
        <f>SUMIFS(通讯通路门店!$AJ:$AJ,通讯通路门店!$S:$S,通讯客户沙盘!$G1691)</f>
        <v>0</v>
      </c>
      <c r="X1691" s="99">
        <f t="shared" si="130"/>
        <v>0</v>
      </c>
      <c r="Y1691" s="99">
        <f>COUNTIFS(通讯通路门店!$S:$S,$G1691,通讯通路门店!$J:$J,"荣耀体验店")+COUNTIFS(通讯通路门店!$S:$S,$G1691,通讯通路门店!$J:$J,"荣耀授权专卖店")</f>
        <v>0</v>
      </c>
      <c r="Z1691" s="99">
        <f>COUNTIFS(通讯通路门店!$S:$S,$G1691,通讯通路门店!$J:$J,"VIVO体验店")</f>
        <v>0</v>
      </c>
      <c r="AA1691" s="99">
        <f>COUNTIFS(通讯通路门店!$S:$S,$G1691,通讯通路门店!$J:$J,"OPPO体验店")</f>
        <v>0</v>
      </c>
      <c r="AB1691" s="99">
        <f>COUNTIFS(通讯通路门店!$S:$S,$G1691,通讯通路门店!$J:$J,"华为授权体验店")+COUNTIFS(通讯通路门店!$S:$S,$G1691,通讯通路门店!$J:$J,"华为堡垒店")</f>
        <v>0</v>
      </c>
      <c r="AC1691" s="99">
        <f>COUNTIFS(通讯通路门店!$S:$S,$G1691,通讯通路门店!$J:$J,"小米体验店")</f>
        <v>0</v>
      </c>
      <c r="AD1691" s="99">
        <f>COUNTIFS(通讯通路门店!$S:$S,$G1691,通讯通路门店!$J:$J,"苹果体验店")</f>
        <v>0</v>
      </c>
      <c r="AE1691" s="99">
        <f>COUNTIFS(通讯通路门店!$S:$S,$G1691,通讯通路门店!$J:$J,"其他品牌专卖店")</f>
        <v>0</v>
      </c>
      <c r="AF1691" s="99">
        <f>SUMIFS(通讯通路门店!$BI:$BI,通讯通路门店!$S:$S,$G1691)</f>
        <v>0</v>
      </c>
      <c r="AG1691" s="99">
        <f>SUMIFS(通讯通路门店!$BH:$BH,通讯通路门店!$S:$S,$G1691)</f>
        <v>0</v>
      </c>
      <c r="AH1691" s="99">
        <f t="shared" si="131"/>
        <v>0</v>
      </c>
      <c r="AI1691" s="99">
        <f>SUMIFS(通讯通路门店!$BB:$BB,通讯通路门店!$S:$S,$G1691)</f>
        <v>0</v>
      </c>
      <c r="AJ1691" s="99">
        <f>SUMIFS(通讯通路门店!$BE:$BE,通讯通路门店!$S:$S,$G1691)</f>
        <v>0</v>
      </c>
      <c r="AK1691" s="99">
        <f>SUMIFS(通讯通路门店!$BG:$BG,通讯通路门店!$S:$S,$G1691)</f>
        <v>0</v>
      </c>
      <c r="AL1691" s="99">
        <f>SUMIFS(通讯通路门店!$BC:$BC,通讯通路门店!$S:$S,$G1691)</f>
        <v>0</v>
      </c>
      <c r="AM1691" s="99">
        <f>SUMIFS(通讯通路门店!$BD:$BD,通讯通路门店!$S:$S,$G1691)</f>
        <v>0</v>
      </c>
      <c r="AN1691" s="99">
        <f>SUMIFS(通讯通路门店!$BF:$BF,通讯通路门店!$S:$S,$G1691)</f>
        <v>0</v>
      </c>
      <c r="AO1691" s="99">
        <f t="shared" si="132"/>
        <v>0</v>
      </c>
      <c r="AP1691" s="99">
        <f>SUMIFS(通讯通路门店!$K:$K,通讯通路门店!$S:$S,$G1691)</f>
        <v>0</v>
      </c>
      <c r="AQ1691" s="83"/>
      <c r="AR1691" s="99">
        <f>SUMIFS(通讯通路门店!$T:$T,通讯通路门店!$S:$S,$G1691)</f>
        <v>0</v>
      </c>
      <c r="AS1691" s="99">
        <f>SUMIFS(通讯通路门店!$U:$U,通讯通路门店!$S:$S,$G1691)</f>
        <v>0</v>
      </c>
      <c r="AT1691" s="99">
        <f>SUMIFS(通讯通路门店!$V:$V,通讯通路门店!$S:$S,$G1691)</f>
        <v>0</v>
      </c>
      <c r="AU1691" s="99">
        <f>SUMIFS(通讯通路门店!$W:$W,通讯通路门店!$S:$S,$G1691)</f>
        <v>0</v>
      </c>
      <c r="AV1691" s="99">
        <f>SUMIFS(通讯通路门店!$Z:$Z,通讯通路门店!$S:$S,$G1691)</f>
        <v>0</v>
      </c>
      <c r="AW1691" s="99">
        <f>SUMIFS(通讯通路门店!$AB:$AB,通讯通路门店!$S:$S,$G1691)</f>
        <v>0</v>
      </c>
      <c r="AX1691" s="99">
        <f>SUMIFS(通讯通路门店!$X:$X,通讯通路门店!$S:$S,$G1691)</f>
        <v>0</v>
      </c>
      <c r="AY1691" s="99">
        <f>SUMIFS(通讯通路门店!$Y:$Y,通讯通路门店!$S:$S,$G1691)</f>
        <v>0</v>
      </c>
      <c r="AZ1691" s="99">
        <f>SUMIFS(通讯通路门店!$AA:$AA,通讯通路门店!$S:$S,$G1691)</f>
        <v>0</v>
      </c>
      <c r="BA1691" s="99">
        <f t="shared" si="133"/>
        <v>0</v>
      </c>
      <c r="BB1691" s="99">
        <f t="shared" si="134"/>
        <v>0</v>
      </c>
      <c r="BC1691" s="99">
        <f>SUMIFS(通讯通路门店!$W:$W,通讯通路门店!$S:$S,$G1691,通讯通路门店!$J:$J,"荣耀体验店")+SUMIFS(通讯通路门店!$W:$W,通讯通路门店!$S:$S,$G1691,通讯通路门店!$J:$J,"荣耀授权专卖店")</f>
        <v>0</v>
      </c>
      <c r="BD1691" s="99">
        <f>SUMIFS(通讯通路门店!$Z:$Z,通讯通路门店!$S:$S,$G1691,通讯通路门店!$J:$J,"VIVO体验店")</f>
        <v>0</v>
      </c>
      <c r="BE1691" s="99">
        <f>SUMIFS(通讯通路门店!$AB:$AB,通讯通路门店!$S:$S,$G1691,通讯通路门店!$J:$J,"OPPO体验店")</f>
        <v>0</v>
      </c>
      <c r="BF1691" s="99">
        <f>SUMIFS(通讯通路门店!$X:$X,通讯通路门店!$S:$S,$G1691,通讯通路门店!$J:$J,"华为授权体验店")+SUMIFS(通讯通路门店!$AA:$AA,通讯通路门店!$S:$S,$G1691,通讯通路门店!$J:$J,"华为堡垒店")</f>
        <v>0</v>
      </c>
      <c r="BG1691" s="99">
        <f>SUMIFS(通讯通路门店!$Y:$Y,通讯通路门店!$S:$S,$G1691,通讯通路门店!$J:$J,"小米体验店")</f>
        <v>0</v>
      </c>
      <c r="BH1691" s="99">
        <f>SUMIFS(通讯通路门店!$AA:$AA,通讯通路门店!$S:$S,$G1691,通讯通路门店!$J:$J,"苹果体验店")</f>
        <v>0</v>
      </c>
      <c r="BI1691" s="99">
        <f>SUMIFS(通讯通路门店!$K:$K,通讯通路门店!$S:$S,$G1691,通讯通路门店!$J:$J,"其他品牌专卖店")</f>
        <v>0</v>
      </c>
      <c r="BJ1691" s="99">
        <f>SUMIFS(通讯通路门店!$AC:$AC,通讯通路门店!$S:$S,$G1691)</f>
        <v>0</v>
      </c>
      <c r="BK1691" s="99">
        <f>SUMIFS(通讯通路门店!$AD:$AD,通讯通路门店!$S:$S,$G1691)</f>
        <v>0</v>
      </c>
      <c r="BL1691" s="99">
        <f>SUMIFS(通讯通路门店!$AE:$AE,通讯通路门店!$S:$S,$G1691)</f>
        <v>0</v>
      </c>
      <c r="BM1691" s="99">
        <f>SUMIFS(通讯通路门店!$AF:$AF,通讯通路门店!$S:$S,$G1691)</f>
        <v>0</v>
      </c>
      <c r="BN1691" s="99">
        <f>SUMIFS(通讯通路门店!$AG:$AG,通讯通路门店!$S:$S,$G1691)</f>
        <v>0</v>
      </c>
      <c r="BO1691" s="99">
        <f>SUMIFS(通讯通路门店!$AH:$AH,通讯通路门店!$S:$S,$G1691)</f>
        <v>0</v>
      </c>
      <c r="BP1691" s="99">
        <f>SUMIFS(通讯通路门店!$AI:$AI,通讯通路门店!$S:$S,$G1691)</f>
        <v>0</v>
      </c>
      <c r="BQ1691" s="83"/>
    </row>
    <row r="1692" spans="1:69">
      <c r="A1692" s="99" t="str">
        <f>IFERROR(_xlfn.XLOOKUP($G1692,通讯通路门店!$S$4:$S$993933,通讯通路门店!$A$4:$A$993933,0,0),"")</f>
        <v>海南省</v>
      </c>
      <c r="B1692" s="99" t="str">
        <f>IFERROR(_xlfn.XLOOKUP($G1692,通讯通路门店!$S$4:$S$993933,通讯通路门店!$B$4:$B$993933,0,0),"")</f>
        <v>乐东黎族自治县</v>
      </c>
      <c r="C1692" s="99" t="str">
        <f>IFERROR(_xlfn.XLOOKUP($G1692,通讯通路门店!$S$4:$S$993933,通讯通路门店!$C$4:$C$993933,0,0),"")</f>
        <v>乐东黎族自治县</v>
      </c>
      <c r="D1692" s="99" t="str">
        <f>IFERROR(_xlfn.XLOOKUP($G1692,通讯通路门店!$S$4:$S$993933,通讯通路门店!$D$4:$D$993933,0,0),"")</f>
        <v>万冲镇</v>
      </c>
      <c r="E1692" s="83"/>
      <c r="F1692" s="83"/>
      <c r="G1692" s="101"/>
      <c r="H1692" s="102">
        <f>IFERROR(_xlfn.XLOOKUP($G1692,通讯通路门店!$S$4:$S$993933,通讯通路门店!$R$4:$R$993933,0,0),"")</f>
        <v>0</v>
      </c>
      <c r="I1692" s="83"/>
      <c r="J1692" s="83"/>
      <c r="K1692" s="83"/>
      <c r="L1692" s="83"/>
      <c r="M1692" s="83"/>
      <c r="N1692" s="83"/>
      <c r="O1692" s="83"/>
      <c r="P1692" s="83"/>
      <c r="Q1692" s="83"/>
      <c r="R1692" s="83"/>
      <c r="S1692" s="83"/>
      <c r="T1692" s="83"/>
      <c r="U1692" s="99">
        <f>COUNTIF(通讯通路门店!$S:$S,$G1692)</f>
        <v>0</v>
      </c>
      <c r="V1692" s="99">
        <f>COUNTIFS(通讯通路门店!$S:$S,$G1692,通讯通路门店!$J:$J,"综合卖场")</f>
        <v>0</v>
      </c>
      <c r="W1692" s="99">
        <f>SUMIFS(通讯通路门店!$AJ:$AJ,通讯通路门店!$S:$S,通讯客户沙盘!$G1692)</f>
        <v>0</v>
      </c>
      <c r="X1692" s="99">
        <f t="shared" si="130"/>
        <v>0</v>
      </c>
      <c r="Y1692" s="99">
        <f>COUNTIFS(通讯通路门店!$S:$S,$G1692,通讯通路门店!$J:$J,"荣耀体验店")+COUNTIFS(通讯通路门店!$S:$S,$G1692,通讯通路门店!$J:$J,"荣耀授权专卖店")</f>
        <v>0</v>
      </c>
      <c r="Z1692" s="99">
        <f>COUNTIFS(通讯通路门店!$S:$S,$G1692,通讯通路门店!$J:$J,"VIVO体验店")</f>
        <v>0</v>
      </c>
      <c r="AA1692" s="99">
        <f>COUNTIFS(通讯通路门店!$S:$S,$G1692,通讯通路门店!$J:$J,"OPPO体验店")</f>
        <v>0</v>
      </c>
      <c r="AB1692" s="99">
        <f>COUNTIFS(通讯通路门店!$S:$S,$G1692,通讯通路门店!$J:$J,"华为授权体验店")+COUNTIFS(通讯通路门店!$S:$S,$G1692,通讯通路门店!$J:$J,"华为堡垒店")</f>
        <v>0</v>
      </c>
      <c r="AC1692" s="99">
        <f>COUNTIFS(通讯通路门店!$S:$S,$G1692,通讯通路门店!$J:$J,"小米体验店")</f>
        <v>0</v>
      </c>
      <c r="AD1692" s="99">
        <f>COUNTIFS(通讯通路门店!$S:$S,$G1692,通讯通路门店!$J:$J,"苹果体验店")</f>
        <v>0</v>
      </c>
      <c r="AE1692" s="99">
        <f>COUNTIFS(通讯通路门店!$S:$S,$G1692,通讯通路门店!$J:$J,"其他品牌专卖店")</f>
        <v>0</v>
      </c>
      <c r="AF1692" s="99">
        <f>SUMIFS(通讯通路门店!$BI:$BI,通讯通路门店!$S:$S,$G1692)</f>
        <v>0</v>
      </c>
      <c r="AG1692" s="99">
        <f>SUMIFS(通讯通路门店!$BH:$BH,通讯通路门店!$S:$S,$G1692)</f>
        <v>0</v>
      </c>
      <c r="AH1692" s="99">
        <f t="shared" si="131"/>
        <v>0</v>
      </c>
      <c r="AI1692" s="99">
        <f>SUMIFS(通讯通路门店!$BB:$BB,通讯通路门店!$S:$S,$G1692)</f>
        <v>0</v>
      </c>
      <c r="AJ1692" s="99">
        <f>SUMIFS(通讯通路门店!$BE:$BE,通讯通路门店!$S:$S,$G1692)</f>
        <v>0</v>
      </c>
      <c r="AK1692" s="99">
        <f>SUMIFS(通讯通路门店!$BG:$BG,通讯通路门店!$S:$S,$G1692)</f>
        <v>0</v>
      </c>
      <c r="AL1692" s="99">
        <f>SUMIFS(通讯通路门店!$BC:$BC,通讯通路门店!$S:$S,$G1692)</f>
        <v>0</v>
      </c>
      <c r="AM1692" s="99">
        <f>SUMIFS(通讯通路门店!$BD:$BD,通讯通路门店!$S:$S,$G1692)</f>
        <v>0</v>
      </c>
      <c r="AN1692" s="99">
        <f>SUMIFS(通讯通路门店!$BF:$BF,通讯通路门店!$S:$S,$G1692)</f>
        <v>0</v>
      </c>
      <c r="AO1692" s="99">
        <f t="shared" si="132"/>
        <v>0</v>
      </c>
      <c r="AP1692" s="99">
        <f>SUMIFS(通讯通路门店!$K:$K,通讯通路门店!$S:$S,$G1692)</f>
        <v>0</v>
      </c>
      <c r="AQ1692" s="83"/>
      <c r="AR1692" s="99">
        <f>SUMIFS(通讯通路门店!$T:$T,通讯通路门店!$S:$S,$G1692)</f>
        <v>0</v>
      </c>
      <c r="AS1692" s="99">
        <f>SUMIFS(通讯通路门店!$U:$U,通讯通路门店!$S:$S,$G1692)</f>
        <v>0</v>
      </c>
      <c r="AT1692" s="99">
        <f>SUMIFS(通讯通路门店!$V:$V,通讯通路门店!$S:$S,$G1692)</f>
        <v>0</v>
      </c>
      <c r="AU1692" s="99">
        <f>SUMIFS(通讯通路门店!$W:$W,通讯通路门店!$S:$S,$G1692)</f>
        <v>0</v>
      </c>
      <c r="AV1692" s="99">
        <f>SUMIFS(通讯通路门店!$Z:$Z,通讯通路门店!$S:$S,$G1692)</f>
        <v>0</v>
      </c>
      <c r="AW1692" s="99">
        <f>SUMIFS(通讯通路门店!$AB:$AB,通讯通路门店!$S:$S,$G1692)</f>
        <v>0</v>
      </c>
      <c r="AX1692" s="99">
        <f>SUMIFS(通讯通路门店!$X:$X,通讯通路门店!$S:$S,$G1692)</f>
        <v>0</v>
      </c>
      <c r="AY1692" s="99">
        <f>SUMIFS(通讯通路门店!$Y:$Y,通讯通路门店!$S:$S,$G1692)</f>
        <v>0</v>
      </c>
      <c r="AZ1692" s="99">
        <f>SUMIFS(通讯通路门店!$AA:$AA,通讯通路门店!$S:$S,$G1692)</f>
        <v>0</v>
      </c>
      <c r="BA1692" s="99">
        <f t="shared" si="133"/>
        <v>0</v>
      </c>
      <c r="BB1692" s="99">
        <f t="shared" si="134"/>
        <v>0</v>
      </c>
      <c r="BC1692" s="99">
        <f>SUMIFS(通讯通路门店!$W:$W,通讯通路门店!$S:$S,$G1692,通讯通路门店!$J:$J,"荣耀体验店")+SUMIFS(通讯通路门店!$W:$W,通讯通路门店!$S:$S,$G1692,通讯通路门店!$J:$J,"荣耀授权专卖店")</f>
        <v>0</v>
      </c>
      <c r="BD1692" s="99">
        <f>SUMIFS(通讯通路门店!$Z:$Z,通讯通路门店!$S:$S,$G1692,通讯通路门店!$J:$J,"VIVO体验店")</f>
        <v>0</v>
      </c>
      <c r="BE1692" s="99">
        <f>SUMIFS(通讯通路门店!$AB:$AB,通讯通路门店!$S:$S,$G1692,通讯通路门店!$J:$J,"OPPO体验店")</f>
        <v>0</v>
      </c>
      <c r="BF1692" s="99">
        <f>SUMIFS(通讯通路门店!$X:$X,通讯通路门店!$S:$S,$G1692,通讯通路门店!$J:$J,"华为授权体验店")+SUMIFS(通讯通路门店!$AA:$AA,通讯通路门店!$S:$S,$G1692,通讯通路门店!$J:$J,"华为堡垒店")</f>
        <v>0</v>
      </c>
      <c r="BG1692" s="99">
        <f>SUMIFS(通讯通路门店!$Y:$Y,通讯通路门店!$S:$S,$G1692,通讯通路门店!$J:$J,"小米体验店")</f>
        <v>0</v>
      </c>
      <c r="BH1692" s="99">
        <f>SUMIFS(通讯通路门店!$AA:$AA,通讯通路门店!$S:$S,$G1692,通讯通路门店!$J:$J,"苹果体验店")</f>
        <v>0</v>
      </c>
      <c r="BI1692" s="99">
        <f>SUMIFS(通讯通路门店!$K:$K,通讯通路门店!$S:$S,$G1692,通讯通路门店!$J:$J,"其他品牌专卖店")</f>
        <v>0</v>
      </c>
      <c r="BJ1692" s="99">
        <f>SUMIFS(通讯通路门店!$AC:$AC,通讯通路门店!$S:$S,$G1692)</f>
        <v>0</v>
      </c>
      <c r="BK1692" s="99">
        <f>SUMIFS(通讯通路门店!$AD:$AD,通讯通路门店!$S:$S,$G1692)</f>
        <v>0</v>
      </c>
      <c r="BL1692" s="99">
        <f>SUMIFS(通讯通路门店!$AE:$AE,通讯通路门店!$S:$S,$G1692)</f>
        <v>0</v>
      </c>
      <c r="BM1692" s="99">
        <f>SUMIFS(通讯通路门店!$AF:$AF,通讯通路门店!$S:$S,$G1692)</f>
        <v>0</v>
      </c>
      <c r="BN1692" s="99">
        <f>SUMIFS(通讯通路门店!$AG:$AG,通讯通路门店!$S:$S,$G1692)</f>
        <v>0</v>
      </c>
      <c r="BO1692" s="99">
        <f>SUMIFS(通讯通路门店!$AH:$AH,通讯通路门店!$S:$S,$G1692)</f>
        <v>0</v>
      </c>
      <c r="BP1692" s="99">
        <f>SUMIFS(通讯通路门店!$AI:$AI,通讯通路门店!$S:$S,$G1692)</f>
        <v>0</v>
      </c>
      <c r="BQ1692" s="83"/>
    </row>
    <row r="1693" spans="1:69">
      <c r="A1693" s="99" t="str">
        <f>IFERROR(_xlfn.XLOOKUP($G1693,通讯通路门店!$S$4:$S$993933,通讯通路门店!$A$4:$A$993933,0,0),"")</f>
        <v>海南省</v>
      </c>
      <c r="B1693" s="99" t="str">
        <f>IFERROR(_xlfn.XLOOKUP($G1693,通讯通路门店!$S$4:$S$993933,通讯通路门店!$B$4:$B$993933,0,0),"")</f>
        <v>乐东黎族自治县</v>
      </c>
      <c r="C1693" s="99" t="str">
        <f>IFERROR(_xlfn.XLOOKUP($G1693,通讯通路门店!$S$4:$S$993933,通讯通路门店!$C$4:$C$993933,0,0),"")</f>
        <v>乐东黎族自治县</v>
      </c>
      <c r="D1693" s="99" t="str">
        <f>IFERROR(_xlfn.XLOOKUP($G1693,通讯通路门店!$S$4:$S$993933,通讯通路门店!$D$4:$D$993933,0,0),"")</f>
        <v>万冲镇</v>
      </c>
      <c r="E1693" s="83"/>
      <c r="F1693" s="83"/>
      <c r="G1693" s="101"/>
      <c r="H1693" s="102">
        <f>IFERROR(_xlfn.XLOOKUP($G1693,通讯通路门店!$S$4:$S$993933,通讯通路门店!$R$4:$R$993933,0,0),"")</f>
        <v>0</v>
      </c>
      <c r="I1693" s="83"/>
      <c r="J1693" s="83"/>
      <c r="K1693" s="83"/>
      <c r="L1693" s="83"/>
      <c r="M1693" s="83"/>
      <c r="N1693" s="83"/>
      <c r="O1693" s="83"/>
      <c r="P1693" s="83"/>
      <c r="Q1693" s="83"/>
      <c r="R1693" s="83"/>
      <c r="S1693" s="83"/>
      <c r="T1693" s="83"/>
      <c r="U1693" s="99">
        <f>COUNTIF(通讯通路门店!$S:$S,$G1693)</f>
        <v>0</v>
      </c>
      <c r="V1693" s="99">
        <f>COUNTIFS(通讯通路门店!$S:$S,$G1693,通讯通路门店!$J:$J,"综合卖场")</f>
        <v>0</v>
      </c>
      <c r="W1693" s="99">
        <f>SUMIFS(通讯通路门店!$AJ:$AJ,通讯通路门店!$S:$S,通讯客户沙盘!$G1693)</f>
        <v>0</v>
      </c>
      <c r="X1693" s="99">
        <f t="shared" si="130"/>
        <v>0</v>
      </c>
      <c r="Y1693" s="99">
        <f>COUNTIFS(通讯通路门店!$S:$S,$G1693,通讯通路门店!$J:$J,"荣耀体验店")+COUNTIFS(通讯通路门店!$S:$S,$G1693,通讯通路门店!$J:$J,"荣耀授权专卖店")</f>
        <v>0</v>
      </c>
      <c r="Z1693" s="99">
        <f>COUNTIFS(通讯通路门店!$S:$S,$G1693,通讯通路门店!$J:$J,"VIVO体验店")</f>
        <v>0</v>
      </c>
      <c r="AA1693" s="99">
        <f>COUNTIFS(通讯通路门店!$S:$S,$G1693,通讯通路门店!$J:$J,"OPPO体验店")</f>
        <v>0</v>
      </c>
      <c r="AB1693" s="99">
        <f>COUNTIFS(通讯通路门店!$S:$S,$G1693,通讯通路门店!$J:$J,"华为授权体验店")+COUNTIFS(通讯通路门店!$S:$S,$G1693,通讯通路门店!$J:$J,"华为堡垒店")</f>
        <v>0</v>
      </c>
      <c r="AC1693" s="99">
        <f>COUNTIFS(通讯通路门店!$S:$S,$G1693,通讯通路门店!$J:$J,"小米体验店")</f>
        <v>0</v>
      </c>
      <c r="AD1693" s="99">
        <f>COUNTIFS(通讯通路门店!$S:$S,$G1693,通讯通路门店!$J:$J,"苹果体验店")</f>
        <v>0</v>
      </c>
      <c r="AE1693" s="99">
        <f>COUNTIFS(通讯通路门店!$S:$S,$G1693,通讯通路门店!$J:$J,"其他品牌专卖店")</f>
        <v>0</v>
      </c>
      <c r="AF1693" s="99">
        <f>SUMIFS(通讯通路门店!$BI:$BI,通讯通路门店!$S:$S,$G1693)</f>
        <v>0</v>
      </c>
      <c r="AG1693" s="99">
        <f>SUMIFS(通讯通路门店!$BH:$BH,通讯通路门店!$S:$S,$G1693)</f>
        <v>0</v>
      </c>
      <c r="AH1693" s="99">
        <f t="shared" si="131"/>
        <v>0</v>
      </c>
      <c r="AI1693" s="99">
        <f>SUMIFS(通讯通路门店!$BB:$BB,通讯通路门店!$S:$S,$G1693)</f>
        <v>0</v>
      </c>
      <c r="AJ1693" s="99">
        <f>SUMIFS(通讯通路门店!$BE:$BE,通讯通路门店!$S:$S,$G1693)</f>
        <v>0</v>
      </c>
      <c r="AK1693" s="99">
        <f>SUMIFS(通讯通路门店!$BG:$BG,通讯通路门店!$S:$S,$G1693)</f>
        <v>0</v>
      </c>
      <c r="AL1693" s="99">
        <f>SUMIFS(通讯通路门店!$BC:$BC,通讯通路门店!$S:$S,$G1693)</f>
        <v>0</v>
      </c>
      <c r="AM1693" s="99">
        <f>SUMIFS(通讯通路门店!$BD:$BD,通讯通路门店!$S:$S,$G1693)</f>
        <v>0</v>
      </c>
      <c r="AN1693" s="99">
        <f>SUMIFS(通讯通路门店!$BF:$BF,通讯通路门店!$S:$S,$G1693)</f>
        <v>0</v>
      </c>
      <c r="AO1693" s="99">
        <f t="shared" si="132"/>
        <v>0</v>
      </c>
      <c r="AP1693" s="99">
        <f>SUMIFS(通讯通路门店!$K:$K,通讯通路门店!$S:$S,$G1693)</f>
        <v>0</v>
      </c>
      <c r="AQ1693" s="83"/>
      <c r="AR1693" s="99">
        <f>SUMIFS(通讯通路门店!$T:$T,通讯通路门店!$S:$S,$G1693)</f>
        <v>0</v>
      </c>
      <c r="AS1693" s="99">
        <f>SUMIFS(通讯通路门店!$U:$U,通讯通路门店!$S:$S,$G1693)</f>
        <v>0</v>
      </c>
      <c r="AT1693" s="99">
        <f>SUMIFS(通讯通路门店!$V:$V,通讯通路门店!$S:$S,$G1693)</f>
        <v>0</v>
      </c>
      <c r="AU1693" s="99">
        <f>SUMIFS(通讯通路门店!$W:$W,通讯通路门店!$S:$S,$G1693)</f>
        <v>0</v>
      </c>
      <c r="AV1693" s="99">
        <f>SUMIFS(通讯通路门店!$Z:$Z,通讯通路门店!$S:$S,$G1693)</f>
        <v>0</v>
      </c>
      <c r="AW1693" s="99">
        <f>SUMIFS(通讯通路门店!$AB:$AB,通讯通路门店!$S:$S,$G1693)</f>
        <v>0</v>
      </c>
      <c r="AX1693" s="99">
        <f>SUMIFS(通讯通路门店!$X:$X,通讯通路门店!$S:$S,$G1693)</f>
        <v>0</v>
      </c>
      <c r="AY1693" s="99">
        <f>SUMIFS(通讯通路门店!$Y:$Y,通讯通路门店!$S:$S,$G1693)</f>
        <v>0</v>
      </c>
      <c r="AZ1693" s="99">
        <f>SUMIFS(通讯通路门店!$AA:$AA,通讯通路门店!$S:$S,$G1693)</f>
        <v>0</v>
      </c>
      <c r="BA1693" s="99">
        <f t="shared" si="133"/>
        <v>0</v>
      </c>
      <c r="BB1693" s="99">
        <f t="shared" si="134"/>
        <v>0</v>
      </c>
      <c r="BC1693" s="99">
        <f>SUMIFS(通讯通路门店!$W:$W,通讯通路门店!$S:$S,$G1693,通讯通路门店!$J:$J,"荣耀体验店")+SUMIFS(通讯通路门店!$W:$W,通讯通路门店!$S:$S,$G1693,通讯通路门店!$J:$J,"荣耀授权专卖店")</f>
        <v>0</v>
      </c>
      <c r="BD1693" s="99">
        <f>SUMIFS(通讯通路门店!$Z:$Z,通讯通路门店!$S:$S,$G1693,通讯通路门店!$J:$J,"VIVO体验店")</f>
        <v>0</v>
      </c>
      <c r="BE1693" s="99">
        <f>SUMIFS(通讯通路门店!$AB:$AB,通讯通路门店!$S:$S,$G1693,通讯通路门店!$J:$J,"OPPO体验店")</f>
        <v>0</v>
      </c>
      <c r="BF1693" s="99">
        <f>SUMIFS(通讯通路门店!$X:$X,通讯通路门店!$S:$S,$G1693,通讯通路门店!$J:$J,"华为授权体验店")+SUMIFS(通讯通路门店!$AA:$AA,通讯通路门店!$S:$S,$G1693,通讯通路门店!$J:$J,"华为堡垒店")</f>
        <v>0</v>
      </c>
      <c r="BG1693" s="99">
        <f>SUMIFS(通讯通路门店!$Y:$Y,通讯通路门店!$S:$S,$G1693,通讯通路门店!$J:$J,"小米体验店")</f>
        <v>0</v>
      </c>
      <c r="BH1693" s="99">
        <f>SUMIFS(通讯通路门店!$AA:$AA,通讯通路门店!$S:$S,$G1693,通讯通路门店!$J:$J,"苹果体验店")</f>
        <v>0</v>
      </c>
      <c r="BI1693" s="99">
        <f>SUMIFS(通讯通路门店!$K:$K,通讯通路门店!$S:$S,$G1693,通讯通路门店!$J:$J,"其他品牌专卖店")</f>
        <v>0</v>
      </c>
      <c r="BJ1693" s="99">
        <f>SUMIFS(通讯通路门店!$AC:$AC,通讯通路门店!$S:$S,$G1693)</f>
        <v>0</v>
      </c>
      <c r="BK1693" s="99">
        <f>SUMIFS(通讯通路门店!$AD:$AD,通讯通路门店!$S:$S,$G1693)</f>
        <v>0</v>
      </c>
      <c r="BL1693" s="99">
        <f>SUMIFS(通讯通路门店!$AE:$AE,通讯通路门店!$S:$S,$G1693)</f>
        <v>0</v>
      </c>
      <c r="BM1693" s="99">
        <f>SUMIFS(通讯通路门店!$AF:$AF,通讯通路门店!$S:$S,$G1693)</f>
        <v>0</v>
      </c>
      <c r="BN1693" s="99">
        <f>SUMIFS(通讯通路门店!$AG:$AG,通讯通路门店!$S:$S,$G1693)</f>
        <v>0</v>
      </c>
      <c r="BO1693" s="99">
        <f>SUMIFS(通讯通路门店!$AH:$AH,通讯通路门店!$S:$S,$G1693)</f>
        <v>0</v>
      </c>
      <c r="BP1693" s="99">
        <f>SUMIFS(通讯通路门店!$AI:$AI,通讯通路门店!$S:$S,$G1693)</f>
        <v>0</v>
      </c>
      <c r="BQ1693" s="83"/>
    </row>
    <row r="1694" spans="1:69">
      <c r="A1694" s="99" t="str">
        <f>IFERROR(_xlfn.XLOOKUP($G1694,通讯通路门店!$S$4:$S$993933,通讯通路门店!$A$4:$A$993933,0,0),"")</f>
        <v>海南省</v>
      </c>
      <c r="B1694" s="99" t="str">
        <f>IFERROR(_xlfn.XLOOKUP($G1694,通讯通路门店!$S$4:$S$993933,通讯通路门店!$B$4:$B$993933,0,0),"")</f>
        <v>乐东黎族自治县</v>
      </c>
      <c r="C1694" s="99" t="str">
        <f>IFERROR(_xlfn.XLOOKUP($G1694,通讯通路门店!$S$4:$S$993933,通讯通路门店!$C$4:$C$993933,0,0),"")</f>
        <v>乐东黎族自治县</v>
      </c>
      <c r="D1694" s="99" t="str">
        <f>IFERROR(_xlfn.XLOOKUP($G1694,通讯通路门店!$S$4:$S$993933,通讯通路门店!$D$4:$D$993933,0,0),"")</f>
        <v>万冲镇</v>
      </c>
      <c r="E1694" s="83"/>
      <c r="F1694" s="83"/>
      <c r="G1694" s="101"/>
      <c r="H1694" s="102">
        <f>IFERROR(_xlfn.XLOOKUP($G1694,通讯通路门店!$S$4:$S$993933,通讯通路门店!$R$4:$R$993933,0,0),"")</f>
        <v>0</v>
      </c>
      <c r="I1694" s="83"/>
      <c r="J1694" s="83"/>
      <c r="K1694" s="83"/>
      <c r="L1694" s="83"/>
      <c r="M1694" s="83"/>
      <c r="N1694" s="83"/>
      <c r="O1694" s="83"/>
      <c r="P1694" s="83"/>
      <c r="Q1694" s="83"/>
      <c r="R1694" s="83"/>
      <c r="S1694" s="83"/>
      <c r="T1694" s="83"/>
      <c r="U1694" s="99">
        <f>COUNTIF(通讯通路门店!$S:$S,$G1694)</f>
        <v>0</v>
      </c>
      <c r="V1694" s="99">
        <f>COUNTIFS(通讯通路门店!$S:$S,$G1694,通讯通路门店!$J:$J,"综合卖场")</f>
        <v>0</v>
      </c>
      <c r="W1694" s="99">
        <f>SUMIFS(通讯通路门店!$AJ:$AJ,通讯通路门店!$S:$S,通讯客户沙盘!$G1694)</f>
        <v>0</v>
      </c>
      <c r="X1694" s="99">
        <f t="shared" si="130"/>
        <v>0</v>
      </c>
      <c r="Y1694" s="99">
        <f>COUNTIFS(通讯通路门店!$S:$S,$G1694,通讯通路门店!$J:$J,"荣耀体验店")+COUNTIFS(通讯通路门店!$S:$S,$G1694,通讯通路门店!$J:$J,"荣耀授权专卖店")</f>
        <v>0</v>
      </c>
      <c r="Z1694" s="99">
        <f>COUNTIFS(通讯通路门店!$S:$S,$G1694,通讯通路门店!$J:$J,"VIVO体验店")</f>
        <v>0</v>
      </c>
      <c r="AA1694" s="99">
        <f>COUNTIFS(通讯通路门店!$S:$S,$G1694,通讯通路门店!$J:$J,"OPPO体验店")</f>
        <v>0</v>
      </c>
      <c r="AB1694" s="99">
        <f>COUNTIFS(通讯通路门店!$S:$S,$G1694,通讯通路门店!$J:$J,"华为授权体验店")+COUNTIFS(通讯通路门店!$S:$S,$G1694,通讯通路门店!$J:$J,"华为堡垒店")</f>
        <v>0</v>
      </c>
      <c r="AC1694" s="99">
        <f>COUNTIFS(通讯通路门店!$S:$S,$G1694,通讯通路门店!$J:$J,"小米体验店")</f>
        <v>0</v>
      </c>
      <c r="AD1694" s="99">
        <f>COUNTIFS(通讯通路门店!$S:$S,$G1694,通讯通路门店!$J:$J,"苹果体验店")</f>
        <v>0</v>
      </c>
      <c r="AE1694" s="99">
        <f>COUNTIFS(通讯通路门店!$S:$S,$G1694,通讯通路门店!$J:$J,"其他品牌专卖店")</f>
        <v>0</v>
      </c>
      <c r="AF1694" s="99">
        <f>SUMIFS(通讯通路门店!$BI:$BI,通讯通路门店!$S:$S,$G1694)</f>
        <v>0</v>
      </c>
      <c r="AG1694" s="99">
        <f>SUMIFS(通讯通路门店!$BH:$BH,通讯通路门店!$S:$S,$G1694)</f>
        <v>0</v>
      </c>
      <c r="AH1694" s="99">
        <f t="shared" si="131"/>
        <v>0</v>
      </c>
      <c r="AI1694" s="99">
        <f>SUMIFS(通讯通路门店!$BB:$BB,通讯通路门店!$S:$S,$G1694)</f>
        <v>0</v>
      </c>
      <c r="AJ1694" s="99">
        <f>SUMIFS(通讯通路门店!$BE:$BE,通讯通路门店!$S:$S,$G1694)</f>
        <v>0</v>
      </c>
      <c r="AK1694" s="99">
        <f>SUMIFS(通讯通路门店!$BG:$BG,通讯通路门店!$S:$S,$G1694)</f>
        <v>0</v>
      </c>
      <c r="AL1694" s="99">
        <f>SUMIFS(通讯通路门店!$BC:$BC,通讯通路门店!$S:$S,$G1694)</f>
        <v>0</v>
      </c>
      <c r="AM1694" s="99">
        <f>SUMIFS(通讯通路门店!$BD:$BD,通讯通路门店!$S:$S,$G1694)</f>
        <v>0</v>
      </c>
      <c r="AN1694" s="99">
        <f>SUMIFS(通讯通路门店!$BF:$BF,通讯通路门店!$S:$S,$G1694)</f>
        <v>0</v>
      </c>
      <c r="AO1694" s="99">
        <f t="shared" si="132"/>
        <v>0</v>
      </c>
      <c r="AP1694" s="99">
        <f>SUMIFS(通讯通路门店!$K:$K,通讯通路门店!$S:$S,$G1694)</f>
        <v>0</v>
      </c>
      <c r="AQ1694" s="83"/>
      <c r="AR1694" s="99">
        <f>SUMIFS(通讯通路门店!$T:$T,通讯通路门店!$S:$S,$G1694)</f>
        <v>0</v>
      </c>
      <c r="AS1694" s="99">
        <f>SUMIFS(通讯通路门店!$U:$U,通讯通路门店!$S:$S,$G1694)</f>
        <v>0</v>
      </c>
      <c r="AT1694" s="99">
        <f>SUMIFS(通讯通路门店!$V:$V,通讯通路门店!$S:$S,$G1694)</f>
        <v>0</v>
      </c>
      <c r="AU1694" s="99">
        <f>SUMIFS(通讯通路门店!$W:$W,通讯通路门店!$S:$S,$G1694)</f>
        <v>0</v>
      </c>
      <c r="AV1694" s="99">
        <f>SUMIFS(通讯通路门店!$Z:$Z,通讯通路门店!$S:$S,$G1694)</f>
        <v>0</v>
      </c>
      <c r="AW1694" s="99">
        <f>SUMIFS(通讯通路门店!$AB:$AB,通讯通路门店!$S:$S,$G1694)</f>
        <v>0</v>
      </c>
      <c r="AX1694" s="99">
        <f>SUMIFS(通讯通路门店!$X:$X,通讯通路门店!$S:$S,$G1694)</f>
        <v>0</v>
      </c>
      <c r="AY1694" s="99">
        <f>SUMIFS(通讯通路门店!$Y:$Y,通讯通路门店!$S:$S,$G1694)</f>
        <v>0</v>
      </c>
      <c r="AZ1694" s="99">
        <f>SUMIFS(通讯通路门店!$AA:$AA,通讯通路门店!$S:$S,$G1694)</f>
        <v>0</v>
      </c>
      <c r="BA1694" s="99">
        <f t="shared" si="133"/>
        <v>0</v>
      </c>
      <c r="BB1694" s="99">
        <f t="shared" si="134"/>
        <v>0</v>
      </c>
      <c r="BC1694" s="99">
        <f>SUMIFS(通讯通路门店!$W:$W,通讯通路门店!$S:$S,$G1694,通讯通路门店!$J:$J,"荣耀体验店")+SUMIFS(通讯通路门店!$W:$W,通讯通路门店!$S:$S,$G1694,通讯通路门店!$J:$J,"荣耀授权专卖店")</f>
        <v>0</v>
      </c>
      <c r="BD1694" s="99">
        <f>SUMIFS(通讯通路门店!$Z:$Z,通讯通路门店!$S:$S,$G1694,通讯通路门店!$J:$J,"VIVO体验店")</f>
        <v>0</v>
      </c>
      <c r="BE1694" s="99">
        <f>SUMIFS(通讯通路门店!$AB:$AB,通讯通路门店!$S:$S,$G1694,通讯通路门店!$J:$J,"OPPO体验店")</f>
        <v>0</v>
      </c>
      <c r="BF1694" s="99">
        <f>SUMIFS(通讯通路门店!$X:$X,通讯通路门店!$S:$S,$G1694,通讯通路门店!$J:$J,"华为授权体验店")+SUMIFS(通讯通路门店!$AA:$AA,通讯通路门店!$S:$S,$G1694,通讯通路门店!$J:$J,"华为堡垒店")</f>
        <v>0</v>
      </c>
      <c r="BG1694" s="99">
        <f>SUMIFS(通讯通路门店!$Y:$Y,通讯通路门店!$S:$S,$G1694,通讯通路门店!$J:$J,"小米体验店")</f>
        <v>0</v>
      </c>
      <c r="BH1694" s="99">
        <f>SUMIFS(通讯通路门店!$AA:$AA,通讯通路门店!$S:$S,$G1694,通讯通路门店!$J:$J,"苹果体验店")</f>
        <v>0</v>
      </c>
      <c r="BI1694" s="99">
        <f>SUMIFS(通讯通路门店!$K:$K,通讯通路门店!$S:$S,$G1694,通讯通路门店!$J:$J,"其他品牌专卖店")</f>
        <v>0</v>
      </c>
      <c r="BJ1694" s="99">
        <f>SUMIFS(通讯通路门店!$AC:$AC,通讯通路门店!$S:$S,$G1694)</f>
        <v>0</v>
      </c>
      <c r="BK1694" s="99">
        <f>SUMIFS(通讯通路门店!$AD:$AD,通讯通路门店!$S:$S,$G1694)</f>
        <v>0</v>
      </c>
      <c r="BL1694" s="99">
        <f>SUMIFS(通讯通路门店!$AE:$AE,通讯通路门店!$S:$S,$G1694)</f>
        <v>0</v>
      </c>
      <c r="BM1694" s="99">
        <f>SUMIFS(通讯通路门店!$AF:$AF,通讯通路门店!$S:$S,$G1694)</f>
        <v>0</v>
      </c>
      <c r="BN1694" s="99">
        <f>SUMIFS(通讯通路门店!$AG:$AG,通讯通路门店!$S:$S,$G1694)</f>
        <v>0</v>
      </c>
      <c r="BO1694" s="99">
        <f>SUMIFS(通讯通路门店!$AH:$AH,通讯通路门店!$S:$S,$G1694)</f>
        <v>0</v>
      </c>
      <c r="BP1694" s="99">
        <f>SUMIFS(通讯通路门店!$AI:$AI,通讯通路门店!$S:$S,$G1694)</f>
        <v>0</v>
      </c>
      <c r="BQ1694" s="83"/>
    </row>
    <row r="1695" spans="1:69">
      <c r="A1695" s="99" t="str">
        <f>IFERROR(_xlfn.XLOOKUP($G1695,通讯通路门店!$S$4:$S$993933,通讯通路门店!$A$4:$A$993933,0,0),"")</f>
        <v>海南省</v>
      </c>
      <c r="B1695" s="99" t="str">
        <f>IFERROR(_xlfn.XLOOKUP($G1695,通讯通路门店!$S$4:$S$993933,通讯通路门店!$B$4:$B$993933,0,0),"")</f>
        <v>乐东黎族自治县</v>
      </c>
      <c r="C1695" s="99" t="str">
        <f>IFERROR(_xlfn.XLOOKUP($G1695,通讯通路门店!$S$4:$S$993933,通讯通路门店!$C$4:$C$993933,0,0),"")</f>
        <v>乐东黎族自治县</v>
      </c>
      <c r="D1695" s="99" t="str">
        <f>IFERROR(_xlfn.XLOOKUP($G1695,通讯通路门店!$S$4:$S$993933,通讯通路门店!$D$4:$D$993933,0,0),"")</f>
        <v>万冲镇</v>
      </c>
      <c r="E1695" s="83"/>
      <c r="F1695" s="83"/>
      <c r="G1695" s="101"/>
      <c r="H1695" s="102">
        <f>IFERROR(_xlfn.XLOOKUP($G1695,通讯通路门店!$S$4:$S$993933,通讯通路门店!$R$4:$R$993933,0,0),"")</f>
        <v>0</v>
      </c>
      <c r="I1695" s="83"/>
      <c r="J1695" s="83"/>
      <c r="K1695" s="83"/>
      <c r="L1695" s="83"/>
      <c r="M1695" s="83"/>
      <c r="N1695" s="83"/>
      <c r="O1695" s="83"/>
      <c r="P1695" s="83"/>
      <c r="Q1695" s="83"/>
      <c r="R1695" s="83"/>
      <c r="S1695" s="83"/>
      <c r="T1695" s="83"/>
      <c r="U1695" s="99">
        <f>COUNTIF(通讯通路门店!$S:$S,$G1695)</f>
        <v>0</v>
      </c>
      <c r="V1695" s="99">
        <f>COUNTIFS(通讯通路门店!$S:$S,$G1695,通讯通路门店!$J:$J,"综合卖场")</f>
        <v>0</v>
      </c>
      <c r="W1695" s="99">
        <f>SUMIFS(通讯通路门店!$AJ:$AJ,通讯通路门店!$S:$S,通讯客户沙盘!$G1695)</f>
        <v>0</v>
      </c>
      <c r="X1695" s="99">
        <f t="shared" si="130"/>
        <v>0</v>
      </c>
      <c r="Y1695" s="99">
        <f>COUNTIFS(通讯通路门店!$S:$S,$G1695,通讯通路门店!$J:$J,"荣耀体验店")+COUNTIFS(通讯通路门店!$S:$S,$G1695,通讯通路门店!$J:$J,"荣耀授权专卖店")</f>
        <v>0</v>
      </c>
      <c r="Z1695" s="99">
        <f>COUNTIFS(通讯通路门店!$S:$S,$G1695,通讯通路门店!$J:$J,"VIVO体验店")</f>
        <v>0</v>
      </c>
      <c r="AA1695" s="99">
        <f>COUNTIFS(通讯通路门店!$S:$S,$G1695,通讯通路门店!$J:$J,"OPPO体验店")</f>
        <v>0</v>
      </c>
      <c r="AB1695" s="99">
        <f>COUNTIFS(通讯通路门店!$S:$S,$G1695,通讯通路门店!$J:$J,"华为授权体验店")+COUNTIFS(通讯通路门店!$S:$S,$G1695,通讯通路门店!$J:$J,"华为堡垒店")</f>
        <v>0</v>
      </c>
      <c r="AC1695" s="99">
        <f>COUNTIFS(通讯通路门店!$S:$S,$G1695,通讯通路门店!$J:$J,"小米体验店")</f>
        <v>0</v>
      </c>
      <c r="AD1695" s="99">
        <f>COUNTIFS(通讯通路门店!$S:$S,$G1695,通讯通路门店!$J:$J,"苹果体验店")</f>
        <v>0</v>
      </c>
      <c r="AE1695" s="99">
        <f>COUNTIFS(通讯通路门店!$S:$S,$G1695,通讯通路门店!$J:$J,"其他品牌专卖店")</f>
        <v>0</v>
      </c>
      <c r="AF1695" s="99">
        <f>SUMIFS(通讯通路门店!$BI:$BI,通讯通路门店!$S:$S,$G1695)</f>
        <v>0</v>
      </c>
      <c r="AG1695" s="99">
        <f>SUMIFS(通讯通路门店!$BH:$BH,通讯通路门店!$S:$S,$G1695)</f>
        <v>0</v>
      </c>
      <c r="AH1695" s="99">
        <f t="shared" si="131"/>
        <v>0</v>
      </c>
      <c r="AI1695" s="99">
        <f>SUMIFS(通讯通路门店!$BB:$BB,通讯通路门店!$S:$S,$G1695)</f>
        <v>0</v>
      </c>
      <c r="AJ1695" s="99">
        <f>SUMIFS(通讯通路门店!$BE:$BE,通讯通路门店!$S:$S,$G1695)</f>
        <v>0</v>
      </c>
      <c r="AK1695" s="99">
        <f>SUMIFS(通讯通路门店!$BG:$BG,通讯通路门店!$S:$S,$G1695)</f>
        <v>0</v>
      </c>
      <c r="AL1695" s="99">
        <f>SUMIFS(通讯通路门店!$BC:$BC,通讯通路门店!$S:$S,$G1695)</f>
        <v>0</v>
      </c>
      <c r="AM1695" s="99">
        <f>SUMIFS(通讯通路门店!$BD:$BD,通讯通路门店!$S:$S,$G1695)</f>
        <v>0</v>
      </c>
      <c r="AN1695" s="99">
        <f>SUMIFS(通讯通路门店!$BF:$BF,通讯通路门店!$S:$S,$G1695)</f>
        <v>0</v>
      </c>
      <c r="AO1695" s="99">
        <f t="shared" si="132"/>
        <v>0</v>
      </c>
      <c r="AP1695" s="99">
        <f>SUMIFS(通讯通路门店!$K:$K,通讯通路门店!$S:$S,$G1695)</f>
        <v>0</v>
      </c>
      <c r="AQ1695" s="83"/>
      <c r="AR1695" s="99">
        <f>SUMIFS(通讯通路门店!$T:$T,通讯通路门店!$S:$S,$G1695)</f>
        <v>0</v>
      </c>
      <c r="AS1695" s="99">
        <f>SUMIFS(通讯通路门店!$U:$U,通讯通路门店!$S:$S,$G1695)</f>
        <v>0</v>
      </c>
      <c r="AT1695" s="99">
        <f>SUMIFS(通讯通路门店!$V:$V,通讯通路门店!$S:$S,$G1695)</f>
        <v>0</v>
      </c>
      <c r="AU1695" s="99">
        <f>SUMIFS(通讯通路门店!$W:$W,通讯通路门店!$S:$S,$G1695)</f>
        <v>0</v>
      </c>
      <c r="AV1695" s="99">
        <f>SUMIFS(通讯通路门店!$Z:$Z,通讯通路门店!$S:$S,$G1695)</f>
        <v>0</v>
      </c>
      <c r="AW1695" s="99">
        <f>SUMIFS(通讯通路门店!$AB:$AB,通讯通路门店!$S:$S,$G1695)</f>
        <v>0</v>
      </c>
      <c r="AX1695" s="99">
        <f>SUMIFS(通讯通路门店!$X:$X,通讯通路门店!$S:$S,$G1695)</f>
        <v>0</v>
      </c>
      <c r="AY1695" s="99">
        <f>SUMIFS(通讯通路门店!$Y:$Y,通讯通路门店!$S:$S,$G1695)</f>
        <v>0</v>
      </c>
      <c r="AZ1695" s="99">
        <f>SUMIFS(通讯通路门店!$AA:$AA,通讯通路门店!$S:$S,$G1695)</f>
        <v>0</v>
      </c>
      <c r="BA1695" s="99">
        <f t="shared" si="133"/>
        <v>0</v>
      </c>
      <c r="BB1695" s="99">
        <f t="shared" si="134"/>
        <v>0</v>
      </c>
      <c r="BC1695" s="99">
        <f>SUMIFS(通讯通路门店!$W:$W,通讯通路门店!$S:$S,$G1695,通讯通路门店!$J:$J,"荣耀体验店")+SUMIFS(通讯通路门店!$W:$W,通讯通路门店!$S:$S,$G1695,通讯通路门店!$J:$J,"荣耀授权专卖店")</f>
        <v>0</v>
      </c>
      <c r="BD1695" s="99">
        <f>SUMIFS(通讯通路门店!$Z:$Z,通讯通路门店!$S:$S,$G1695,通讯通路门店!$J:$J,"VIVO体验店")</f>
        <v>0</v>
      </c>
      <c r="BE1695" s="99">
        <f>SUMIFS(通讯通路门店!$AB:$AB,通讯通路门店!$S:$S,$G1695,通讯通路门店!$J:$J,"OPPO体验店")</f>
        <v>0</v>
      </c>
      <c r="BF1695" s="99">
        <f>SUMIFS(通讯通路门店!$X:$X,通讯通路门店!$S:$S,$G1695,通讯通路门店!$J:$J,"华为授权体验店")+SUMIFS(通讯通路门店!$AA:$AA,通讯通路门店!$S:$S,$G1695,通讯通路门店!$J:$J,"华为堡垒店")</f>
        <v>0</v>
      </c>
      <c r="BG1695" s="99">
        <f>SUMIFS(通讯通路门店!$Y:$Y,通讯通路门店!$S:$S,$G1695,通讯通路门店!$J:$J,"小米体验店")</f>
        <v>0</v>
      </c>
      <c r="BH1695" s="99">
        <f>SUMIFS(通讯通路门店!$AA:$AA,通讯通路门店!$S:$S,$G1695,通讯通路门店!$J:$J,"苹果体验店")</f>
        <v>0</v>
      </c>
      <c r="BI1695" s="99">
        <f>SUMIFS(通讯通路门店!$K:$K,通讯通路门店!$S:$S,$G1695,通讯通路门店!$J:$J,"其他品牌专卖店")</f>
        <v>0</v>
      </c>
      <c r="BJ1695" s="99">
        <f>SUMIFS(通讯通路门店!$AC:$AC,通讯通路门店!$S:$S,$G1695)</f>
        <v>0</v>
      </c>
      <c r="BK1695" s="99">
        <f>SUMIFS(通讯通路门店!$AD:$AD,通讯通路门店!$S:$S,$G1695)</f>
        <v>0</v>
      </c>
      <c r="BL1695" s="99">
        <f>SUMIFS(通讯通路门店!$AE:$AE,通讯通路门店!$S:$S,$G1695)</f>
        <v>0</v>
      </c>
      <c r="BM1695" s="99">
        <f>SUMIFS(通讯通路门店!$AF:$AF,通讯通路门店!$S:$S,$G1695)</f>
        <v>0</v>
      </c>
      <c r="BN1695" s="99">
        <f>SUMIFS(通讯通路门店!$AG:$AG,通讯通路门店!$S:$S,$G1695)</f>
        <v>0</v>
      </c>
      <c r="BO1695" s="99">
        <f>SUMIFS(通讯通路门店!$AH:$AH,通讯通路门店!$S:$S,$G1695)</f>
        <v>0</v>
      </c>
      <c r="BP1695" s="99">
        <f>SUMIFS(通讯通路门店!$AI:$AI,通讯通路门店!$S:$S,$G1695)</f>
        <v>0</v>
      </c>
      <c r="BQ1695" s="83"/>
    </row>
    <row r="1696" spans="1:69">
      <c r="A1696" s="99" t="str">
        <f>IFERROR(_xlfn.XLOOKUP($G1696,通讯通路门店!$S$4:$S$993933,通讯通路门店!$A$4:$A$993933,0,0),"")</f>
        <v>海南省</v>
      </c>
      <c r="B1696" s="99" t="str">
        <f>IFERROR(_xlfn.XLOOKUP($G1696,通讯通路门店!$S$4:$S$993933,通讯通路门店!$B$4:$B$993933,0,0),"")</f>
        <v>乐东黎族自治县</v>
      </c>
      <c r="C1696" s="99" t="str">
        <f>IFERROR(_xlfn.XLOOKUP($G1696,通讯通路门店!$S$4:$S$993933,通讯通路门店!$C$4:$C$993933,0,0),"")</f>
        <v>乐东黎族自治县</v>
      </c>
      <c r="D1696" s="99" t="str">
        <f>IFERROR(_xlfn.XLOOKUP($G1696,通讯通路门店!$S$4:$S$993933,通讯通路门店!$D$4:$D$993933,0,0),"")</f>
        <v>万冲镇</v>
      </c>
      <c r="E1696" s="83"/>
      <c r="F1696" s="83"/>
      <c r="G1696" s="101"/>
      <c r="H1696" s="102">
        <f>IFERROR(_xlfn.XLOOKUP($G1696,通讯通路门店!$S$4:$S$993933,通讯通路门店!$R$4:$R$993933,0,0),"")</f>
        <v>0</v>
      </c>
      <c r="I1696" s="83"/>
      <c r="J1696" s="83"/>
      <c r="K1696" s="83"/>
      <c r="L1696" s="83"/>
      <c r="M1696" s="83"/>
      <c r="N1696" s="83"/>
      <c r="O1696" s="83"/>
      <c r="P1696" s="83"/>
      <c r="Q1696" s="83"/>
      <c r="R1696" s="83"/>
      <c r="S1696" s="83"/>
      <c r="T1696" s="83"/>
      <c r="U1696" s="99">
        <f>COUNTIF(通讯通路门店!$S:$S,$G1696)</f>
        <v>0</v>
      </c>
      <c r="V1696" s="99">
        <f>COUNTIFS(通讯通路门店!$S:$S,$G1696,通讯通路门店!$J:$J,"综合卖场")</f>
        <v>0</v>
      </c>
      <c r="W1696" s="99">
        <f>SUMIFS(通讯通路门店!$AJ:$AJ,通讯通路门店!$S:$S,通讯客户沙盘!$G1696)</f>
        <v>0</v>
      </c>
      <c r="X1696" s="99">
        <f t="shared" si="130"/>
        <v>0</v>
      </c>
      <c r="Y1696" s="99">
        <f>COUNTIFS(通讯通路门店!$S:$S,$G1696,通讯通路门店!$J:$J,"荣耀体验店")+COUNTIFS(通讯通路门店!$S:$S,$G1696,通讯通路门店!$J:$J,"荣耀授权专卖店")</f>
        <v>0</v>
      </c>
      <c r="Z1696" s="99">
        <f>COUNTIFS(通讯通路门店!$S:$S,$G1696,通讯通路门店!$J:$J,"VIVO体验店")</f>
        <v>0</v>
      </c>
      <c r="AA1696" s="99">
        <f>COUNTIFS(通讯通路门店!$S:$S,$G1696,通讯通路门店!$J:$J,"OPPO体验店")</f>
        <v>0</v>
      </c>
      <c r="AB1696" s="99">
        <f>COUNTIFS(通讯通路门店!$S:$S,$G1696,通讯通路门店!$J:$J,"华为授权体验店")+COUNTIFS(通讯通路门店!$S:$S,$G1696,通讯通路门店!$J:$J,"华为堡垒店")</f>
        <v>0</v>
      </c>
      <c r="AC1696" s="99">
        <f>COUNTIFS(通讯通路门店!$S:$S,$G1696,通讯通路门店!$J:$J,"小米体验店")</f>
        <v>0</v>
      </c>
      <c r="AD1696" s="99">
        <f>COUNTIFS(通讯通路门店!$S:$S,$G1696,通讯通路门店!$J:$J,"苹果体验店")</f>
        <v>0</v>
      </c>
      <c r="AE1696" s="99">
        <f>COUNTIFS(通讯通路门店!$S:$S,$G1696,通讯通路门店!$J:$J,"其他品牌专卖店")</f>
        <v>0</v>
      </c>
      <c r="AF1696" s="99">
        <f>SUMIFS(通讯通路门店!$BI:$BI,通讯通路门店!$S:$S,$G1696)</f>
        <v>0</v>
      </c>
      <c r="AG1696" s="99">
        <f>SUMIFS(通讯通路门店!$BH:$BH,通讯通路门店!$S:$S,$G1696)</f>
        <v>0</v>
      </c>
      <c r="AH1696" s="99">
        <f t="shared" si="131"/>
        <v>0</v>
      </c>
      <c r="AI1696" s="99">
        <f>SUMIFS(通讯通路门店!$BB:$BB,通讯通路门店!$S:$S,$G1696)</f>
        <v>0</v>
      </c>
      <c r="AJ1696" s="99">
        <f>SUMIFS(通讯通路门店!$BE:$BE,通讯通路门店!$S:$S,$G1696)</f>
        <v>0</v>
      </c>
      <c r="AK1696" s="99">
        <f>SUMIFS(通讯通路门店!$BG:$BG,通讯通路门店!$S:$S,$G1696)</f>
        <v>0</v>
      </c>
      <c r="AL1696" s="99">
        <f>SUMIFS(通讯通路门店!$BC:$BC,通讯通路门店!$S:$S,$G1696)</f>
        <v>0</v>
      </c>
      <c r="AM1696" s="99">
        <f>SUMIFS(通讯通路门店!$BD:$BD,通讯通路门店!$S:$S,$G1696)</f>
        <v>0</v>
      </c>
      <c r="AN1696" s="99">
        <f>SUMIFS(通讯通路门店!$BF:$BF,通讯通路门店!$S:$S,$G1696)</f>
        <v>0</v>
      </c>
      <c r="AO1696" s="99">
        <f t="shared" si="132"/>
        <v>0</v>
      </c>
      <c r="AP1696" s="99">
        <f>SUMIFS(通讯通路门店!$K:$K,通讯通路门店!$S:$S,$G1696)</f>
        <v>0</v>
      </c>
      <c r="AQ1696" s="83"/>
      <c r="AR1696" s="99">
        <f>SUMIFS(通讯通路门店!$T:$T,通讯通路门店!$S:$S,$G1696)</f>
        <v>0</v>
      </c>
      <c r="AS1696" s="99">
        <f>SUMIFS(通讯通路门店!$U:$U,通讯通路门店!$S:$S,$G1696)</f>
        <v>0</v>
      </c>
      <c r="AT1696" s="99">
        <f>SUMIFS(通讯通路门店!$V:$V,通讯通路门店!$S:$S,$G1696)</f>
        <v>0</v>
      </c>
      <c r="AU1696" s="99">
        <f>SUMIFS(通讯通路门店!$W:$W,通讯通路门店!$S:$S,$G1696)</f>
        <v>0</v>
      </c>
      <c r="AV1696" s="99">
        <f>SUMIFS(通讯通路门店!$Z:$Z,通讯通路门店!$S:$S,$G1696)</f>
        <v>0</v>
      </c>
      <c r="AW1696" s="99">
        <f>SUMIFS(通讯通路门店!$AB:$AB,通讯通路门店!$S:$S,$G1696)</f>
        <v>0</v>
      </c>
      <c r="AX1696" s="99">
        <f>SUMIFS(通讯通路门店!$X:$X,通讯通路门店!$S:$S,$G1696)</f>
        <v>0</v>
      </c>
      <c r="AY1696" s="99">
        <f>SUMIFS(通讯通路门店!$Y:$Y,通讯通路门店!$S:$S,$G1696)</f>
        <v>0</v>
      </c>
      <c r="AZ1696" s="99">
        <f>SUMIFS(通讯通路门店!$AA:$AA,通讯通路门店!$S:$S,$G1696)</f>
        <v>0</v>
      </c>
      <c r="BA1696" s="99">
        <f t="shared" si="133"/>
        <v>0</v>
      </c>
      <c r="BB1696" s="99">
        <f t="shared" si="134"/>
        <v>0</v>
      </c>
      <c r="BC1696" s="99">
        <f>SUMIFS(通讯通路门店!$W:$W,通讯通路门店!$S:$S,$G1696,通讯通路门店!$J:$J,"荣耀体验店")+SUMIFS(通讯通路门店!$W:$W,通讯通路门店!$S:$S,$G1696,通讯通路门店!$J:$J,"荣耀授权专卖店")</f>
        <v>0</v>
      </c>
      <c r="BD1696" s="99">
        <f>SUMIFS(通讯通路门店!$Z:$Z,通讯通路门店!$S:$S,$G1696,通讯通路门店!$J:$J,"VIVO体验店")</f>
        <v>0</v>
      </c>
      <c r="BE1696" s="99">
        <f>SUMIFS(通讯通路门店!$AB:$AB,通讯通路门店!$S:$S,$G1696,通讯通路门店!$J:$J,"OPPO体验店")</f>
        <v>0</v>
      </c>
      <c r="BF1696" s="99">
        <f>SUMIFS(通讯通路门店!$X:$X,通讯通路门店!$S:$S,$G1696,通讯通路门店!$J:$J,"华为授权体验店")+SUMIFS(通讯通路门店!$AA:$AA,通讯通路门店!$S:$S,$G1696,通讯通路门店!$J:$J,"华为堡垒店")</f>
        <v>0</v>
      </c>
      <c r="BG1696" s="99">
        <f>SUMIFS(通讯通路门店!$Y:$Y,通讯通路门店!$S:$S,$G1696,通讯通路门店!$J:$J,"小米体验店")</f>
        <v>0</v>
      </c>
      <c r="BH1696" s="99">
        <f>SUMIFS(通讯通路门店!$AA:$AA,通讯通路门店!$S:$S,$G1696,通讯通路门店!$J:$J,"苹果体验店")</f>
        <v>0</v>
      </c>
      <c r="BI1696" s="99">
        <f>SUMIFS(通讯通路门店!$K:$K,通讯通路门店!$S:$S,$G1696,通讯通路门店!$J:$J,"其他品牌专卖店")</f>
        <v>0</v>
      </c>
      <c r="BJ1696" s="99">
        <f>SUMIFS(通讯通路门店!$AC:$AC,通讯通路门店!$S:$S,$G1696)</f>
        <v>0</v>
      </c>
      <c r="BK1696" s="99">
        <f>SUMIFS(通讯通路门店!$AD:$AD,通讯通路门店!$S:$S,$G1696)</f>
        <v>0</v>
      </c>
      <c r="BL1696" s="99">
        <f>SUMIFS(通讯通路门店!$AE:$AE,通讯通路门店!$S:$S,$G1696)</f>
        <v>0</v>
      </c>
      <c r="BM1696" s="99">
        <f>SUMIFS(通讯通路门店!$AF:$AF,通讯通路门店!$S:$S,$G1696)</f>
        <v>0</v>
      </c>
      <c r="BN1696" s="99">
        <f>SUMIFS(通讯通路门店!$AG:$AG,通讯通路门店!$S:$S,$G1696)</f>
        <v>0</v>
      </c>
      <c r="BO1696" s="99">
        <f>SUMIFS(通讯通路门店!$AH:$AH,通讯通路门店!$S:$S,$G1696)</f>
        <v>0</v>
      </c>
      <c r="BP1696" s="99">
        <f>SUMIFS(通讯通路门店!$AI:$AI,通讯通路门店!$S:$S,$G1696)</f>
        <v>0</v>
      </c>
      <c r="BQ1696" s="83"/>
    </row>
    <row r="1697" spans="1:69">
      <c r="A1697" s="99" t="str">
        <f>IFERROR(_xlfn.XLOOKUP($G1697,通讯通路门店!$S$4:$S$993933,通讯通路门店!$A$4:$A$993933,0,0),"")</f>
        <v>海南省</v>
      </c>
      <c r="B1697" s="99" t="str">
        <f>IFERROR(_xlfn.XLOOKUP($G1697,通讯通路门店!$S$4:$S$993933,通讯通路门店!$B$4:$B$993933,0,0),"")</f>
        <v>乐东黎族自治县</v>
      </c>
      <c r="C1697" s="99" t="str">
        <f>IFERROR(_xlfn.XLOOKUP($G1697,通讯通路门店!$S$4:$S$993933,通讯通路门店!$C$4:$C$993933,0,0),"")</f>
        <v>乐东黎族自治县</v>
      </c>
      <c r="D1697" s="99" t="str">
        <f>IFERROR(_xlfn.XLOOKUP($G1697,通讯通路门店!$S$4:$S$993933,通讯通路门店!$D$4:$D$993933,0,0),"")</f>
        <v>万冲镇</v>
      </c>
      <c r="E1697" s="83"/>
      <c r="F1697" s="83"/>
      <c r="G1697" s="101"/>
      <c r="H1697" s="102">
        <f>IFERROR(_xlfn.XLOOKUP($G1697,通讯通路门店!$S$4:$S$993933,通讯通路门店!$R$4:$R$993933,0,0),"")</f>
        <v>0</v>
      </c>
      <c r="I1697" s="83"/>
      <c r="J1697" s="83"/>
      <c r="K1697" s="83"/>
      <c r="L1697" s="83"/>
      <c r="M1697" s="83"/>
      <c r="N1697" s="83"/>
      <c r="O1697" s="83"/>
      <c r="P1697" s="83"/>
      <c r="Q1697" s="83"/>
      <c r="R1697" s="83"/>
      <c r="S1697" s="83"/>
      <c r="T1697" s="83"/>
      <c r="U1697" s="99">
        <f>COUNTIF(通讯通路门店!$S:$S,$G1697)</f>
        <v>0</v>
      </c>
      <c r="V1697" s="99">
        <f>COUNTIFS(通讯通路门店!$S:$S,$G1697,通讯通路门店!$J:$J,"综合卖场")</f>
        <v>0</v>
      </c>
      <c r="W1697" s="99">
        <f>SUMIFS(通讯通路门店!$AJ:$AJ,通讯通路门店!$S:$S,通讯客户沙盘!$G1697)</f>
        <v>0</v>
      </c>
      <c r="X1697" s="99">
        <f t="shared" si="130"/>
        <v>0</v>
      </c>
      <c r="Y1697" s="99">
        <f>COUNTIFS(通讯通路门店!$S:$S,$G1697,通讯通路门店!$J:$J,"荣耀体验店")+COUNTIFS(通讯通路门店!$S:$S,$G1697,通讯通路门店!$J:$J,"荣耀授权专卖店")</f>
        <v>0</v>
      </c>
      <c r="Z1697" s="99">
        <f>COUNTIFS(通讯通路门店!$S:$S,$G1697,通讯通路门店!$J:$J,"VIVO体验店")</f>
        <v>0</v>
      </c>
      <c r="AA1697" s="99">
        <f>COUNTIFS(通讯通路门店!$S:$S,$G1697,通讯通路门店!$J:$J,"OPPO体验店")</f>
        <v>0</v>
      </c>
      <c r="AB1697" s="99">
        <f>COUNTIFS(通讯通路门店!$S:$S,$G1697,通讯通路门店!$J:$J,"华为授权体验店")+COUNTIFS(通讯通路门店!$S:$S,$G1697,通讯通路门店!$J:$J,"华为堡垒店")</f>
        <v>0</v>
      </c>
      <c r="AC1697" s="99">
        <f>COUNTIFS(通讯通路门店!$S:$S,$G1697,通讯通路门店!$J:$J,"小米体验店")</f>
        <v>0</v>
      </c>
      <c r="AD1697" s="99">
        <f>COUNTIFS(通讯通路门店!$S:$S,$G1697,通讯通路门店!$J:$J,"苹果体验店")</f>
        <v>0</v>
      </c>
      <c r="AE1697" s="99">
        <f>COUNTIFS(通讯通路门店!$S:$S,$G1697,通讯通路门店!$J:$J,"其他品牌专卖店")</f>
        <v>0</v>
      </c>
      <c r="AF1697" s="99">
        <f>SUMIFS(通讯通路门店!$BI:$BI,通讯通路门店!$S:$S,$G1697)</f>
        <v>0</v>
      </c>
      <c r="AG1697" s="99">
        <f>SUMIFS(通讯通路门店!$BH:$BH,通讯通路门店!$S:$S,$G1697)</f>
        <v>0</v>
      </c>
      <c r="AH1697" s="99">
        <f t="shared" si="131"/>
        <v>0</v>
      </c>
      <c r="AI1697" s="99">
        <f>SUMIFS(通讯通路门店!$BB:$BB,通讯通路门店!$S:$S,$G1697)</f>
        <v>0</v>
      </c>
      <c r="AJ1697" s="99">
        <f>SUMIFS(通讯通路门店!$BE:$BE,通讯通路门店!$S:$S,$G1697)</f>
        <v>0</v>
      </c>
      <c r="AK1697" s="99">
        <f>SUMIFS(通讯通路门店!$BG:$BG,通讯通路门店!$S:$S,$G1697)</f>
        <v>0</v>
      </c>
      <c r="AL1697" s="99">
        <f>SUMIFS(通讯通路门店!$BC:$BC,通讯通路门店!$S:$S,$G1697)</f>
        <v>0</v>
      </c>
      <c r="AM1697" s="99">
        <f>SUMIFS(通讯通路门店!$BD:$BD,通讯通路门店!$S:$S,$G1697)</f>
        <v>0</v>
      </c>
      <c r="AN1697" s="99">
        <f>SUMIFS(通讯通路门店!$BF:$BF,通讯通路门店!$S:$S,$G1697)</f>
        <v>0</v>
      </c>
      <c r="AO1697" s="99">
        <f t="shared" si="132"/>
        <v>0</v>
      </c>
      <c r="AP1697" s="99">
        <f>SUMIFS(通讯通路门店!$K:$K,通讯通路门店!$S:$S,$G1697)</f>
        <v>0</v>
      </c>
      <c r="AQ1697" s="83"/>
      <c r="AR1697" s="99">
        <f>SUMIFS(通讯通路门店!$T:$T,通讯通路门店!$S:$S,$G1697)</f>
        <v>0</v>
      </c>
      <c r="AS1697" s="99">
        <f>SUMIFS(通讯通路门店!$U:$U,通讯通路门店!$S:$S,$G1697)</f>
        <v>0</v>
      </c>
      <c r="AT1697" s="99">
        <f>SUMIFS(通讯通路门店!$V:$V,通讯通路门店!$S:$S,$G1697)</f>
        <v>0</v>
      </c>
      <c r="AU1697" s="99">
        <f>SUMIFS(通讯通路门店!$W:$W,通讯通路门店!$S:$S,$G1697)</f>
        <v>0</v>
      </c>
      <c r="AV1697" s="99">
        <f>SUMIFS(通讯通路门店!$Z:$Z,通讯通路门店!$S:$S,$G1697)</f>
        <v>0</v>
      </c>
      <c r="AW1697" s="99">
        <f>SUMIFS(通讯通路门店!$AB:$AB,通讯通路门店!$S:$S,$G1697)</f>
        <v>0</v>
      </c>
      <c r="AX1697" s="99">
        <f>SUMIFS(通讯通路门店!$X:$X,通讯通路门店!$S:$S,$G1697)</f>
        <v>0</v>
      </c>
      <c r="AY1697" s="99">
        <f>SUMIFS(通讯通路门店!$Y:$Y,通讯通路门店!$S:$S,$G1697)</f>
        <v>0</v>
      </c>
      <c r="AZ1697" s="99">
        <f>SUMIFS(通讯通路门店!$AA:$AA,通讯通路门店!$S:$S,$G1697)</f>
        <v>0</v>
      </c>
      <c r="BA1697" s="99">
        <f t="shared" si="133"/>
        <v>0</v>
      </c>
      <c r="BB1697" s="99">
        <f t="shared" si="134"/>
        <v>0</v>
      </c>
      <c r="BC1697" s="99">
        <f>SUMIFS(通讯通路门店!$W:$W,通讯通路门店!$S:$S,$G1697,通讯通路门店!$J:$J,"荣耀体验店")+SUMIFS(通讯通路门店!$W:$W,通讯通路门店!$S:$S,$G1697,通讯通路门店!$J:$J,"荣耀授权专卖店")</f>
        <v>0</v>
      </c>
      <c r="BD1697" s="99">
        <f>SUMIFS(通讯通路门店!$Z:$Z,通讯通路门店!$S:$S,$G1697,通讯通路门店!$J:$J,"VIVO体验店")</f>
        <v>0</v>
      </c>
      <c r="BE1697" s="99">
        <f>SUMIFS(通讯通路门店!$AB:$AB,通讯通路门店!$S:$S,$G1697,通讯通路门店!$J:$J,"OPPO体验店")</f>
        <v>0</v>
      </c>
      <c r="BF1697" s="99">
        <f>SUMIFS(通讯通路门店!$X:$X,通讯通路门店!$S:$S,$G1697,通讯通路门店!$J:$J,"华为授权体验店")+SUMIFS(通讯通路门店!$AA:$AA,通讯通路门店!$S:$S,$G1697,通讯通路门店!$J:$J,"华为堡垒店")</f>
        <v>0</v>
      </c>
      <c r="BG1697" s="99">
        <f>SUMIFS(通讯通路门店!$Y:$Y,通讯通路门店!$S:$S,$G1697,通讯通路门店!$J:$J,"小米体验店")</f>
        <v>0</v>
      </c>
      <c r="BH1697" s="99">
        <f>SUMIFS(通讯通路门店!$AA:$AA,通讯通路门店!$S:$S,$G1697,通讯通路门店!$J:$J,"苹果体验店")</f>
        <v>0</v>
      </c>
      <c r="BI1697" s="99">
        <f>SUMIFS(通讯通路门店!$K:$K,通讯通路门店!$S:$S,$G1697,通讯通路门店!$J:$J,"其他品牌专卖店")</f>
        <v>0</v>
      </c>
      <c r="BJ1697" s="99">
        <f>SUMIFS(通讯通路门店!$AC:$AC,通讯通路门店!$S:$S,$G1697)</f>
        <v>0</v>
      </c>
      <c r="BK1697" s="99">
        <f>SUMIFS(通讯通路门店!$AD:$AD,通讯通路门店!$S:$S,$G1697)</f>
        <v>0</v>
      </c>
      <c r="BL1697" s="99">
        <f>SUMIFS(通讯通路门店!$AE:$AE,通讯通路门店!$S:$S,$G1697)</f>
        <v>0</v>
      </c>
      <c r="BM1697" s="99">
        <f>SUMIFS(通讯通路门店!$AF:$AF,通讯通路门店!$S:$S,$G1697)</f>
        <v>0</v>
      </c>
      <c r="BN1697" s="99">
        <f>SUMIFS(通讯通路门店!$AG:$AG,通讯通路门店!$S:$S,$G1697)</f>
        <v>0</v>
      </c>
      <c r="BO1697" s="99">
        <f>SUMIFS(通讯通路门店!$AH:$AH,通讯通路门店!$S:$S,$G1697)</f>
        <v>0</v>
      </c>
      <c r="BP1697" s="99">
        <f>SUMIFS(通讯通路门店!$AI:$AI,通讯通路门店!$S:$S,$G1697)</f>
        <v>0</v>
      </c>
      <c r="BQ1697" s="83"/>
    </row>
    <row r="1698" spans="1:69">
      <c r="A1698" s="99" t="str">
        <f>IFERROR(_xlfn.XLOOKUP($G1698,通讯通路门店!$S$4:$S$993933,通讯通路门店!$A$4:$A$993933,0,0),"")</f>
        <v>海南省</v>
      </c>
      <c r="B1698" s="99" t="str">
        <f>IFERROR(_xlfn.XLOOKUP($G1698,通讯通路门店!$S$4:$S$993933,通讯通路门店!$B$4:$B$993933,0,0),"")</f>
        <v>乐东黎族自治县</v>
      </c>
      <c r="C1698" s="99" t="str">
        <f>IFERROR(_xlfn.XLOOKUP($G1698,通讯通路门店!$S$4:$S$993933,通讯通路门店!$C$4:$C$993933,0,0),"")</f>
        <v>乐东黎族自治县</v>
      </c>
      <c r="D1698" s="99" t="str">
        <f>IFERROR(_xlfn.XLOOKUP($G1698,通讯通路门店!$S$4:$S$993933,通讯通路门店!$D$4:$D$993933,0,0),"")</f>
        <v>万冲镇</v>
      </c>
      <c r="E1698" s="83"/>
      <c r="F1698" s="83"/>
      <c r="G1698" s="101"/>
      <c r="H1698" s="102">
        <f>IFERROR(_xlfn.XLOOKUP($G1698,通讯通路门店!$S$4:$S$993933,通讯通路门店!$R$4:$R$993933,0,0),"")</f>
        <v>0</v>
      </c>
      <c r="I1698" s="83"/>
      <c r="J1698" s="83"/>
      <c r="K1698" s="83"/>
      <c r="L1698" s="83"/>
      <c r="M1698" s="83"/>
      <c r="N1698" s="83"/>
      <c r="O1698" s="83"/>
      <c r="P1698" s="83"/>
      <c r="Q1698" s="83"/>
      <c r="R1698" s="83"/>
      <c r="S1698" s="83"/>
      <c r="T1698" s="83"/>
      <c r="U1698" s="99">
        <f>COUNTIF(通讯通路门店!$S:$S,$G1698)</f>
        <v>0</v>
      </c>
      <c r="V1698" s="99">
        <f>COUNTIFS(通讯通路门店!$S:$S,$G1698,通讯通路门店!$J:$J,"综合卖场")</f>
        <v>0</v>
      </c>
      <c r="W1698" s="99">
        <f>SUMIFS(通讯通路门店!$AJ:$AJ,通讯通路门店!$S:$S,通讯客户沙盘!$G1698)</f>
        <v>0</v>
      </c>
      <c r="X1698" s="99">
        <f t="shared" si="130"/>
        <v>0</v>
      </c>
      <c r="Y1698" s="99">
        <f>COUNTIFS(通讯通路门店!$S:$S,$G1698,通讯通路门店!$J:$J,"荣耀体验店")+COUNTIFS(通讯通路门店!$S:$S,$G1698,通讯通路门店!$J:$J,"荣耀授权专卖店")</f>
        <v>0</v>
      </c>
      <c r="Z1698" s="99">
        <f>COUNTIFS(通讯通路门店!$S:$S,$G1698,通讯通路门店!$J:$J,"VIVO体验店")</f>
        <v>0</v>
      </c>
      <c r="AA1698" s="99">
        <f>COUNTIFS(通讯通路门店!$S:$S,$G1698,通讯通路门店!$J:$J,"OPPO体验店")</f>
        <v>0</v>
      </c>
      <c r="AB1698" s="99">
        <f>COUNTIFS(通讯通路门店!$S:$S,$G1698,通讯通路门店!$J:$J,"华为授权体验店")+COUNTIFS(通讯通路门店!$S:$S,$G1698,通讯通路门店!$J:$J,"华为堡垒店")</f>
        <v>0</v>
      </c>
      <c r="AC1698" s="99">
        <f>COUNTIFS(通讯通路门店!$S:$S,$G1698,通讯通路门店!$J:$J,"小米体验店")</f>
        <v>0</v>
      </c>
      <c r="AD1698" s="99">
        <f>COUNTIFS(通讯通路门店!$S:$S,$G1698,通讯通路门店!$J:$J,"苹果体验店")</f>
        <v>0</v>
      </c>
      <c r="AE1698" s="99">
        <f>COUNTIFS(通讯通路门店!$S:$S,$G1698,通讯通路门店!$J:$J,"其他品牌专卖店")</f>
        <v>0</v>
      </c>
      <c r="AF1698" s="99">
        <f>SUMIFS(通讯通路门店!$BI:$BI,通讯通路门店!$S:$S,$G1698)</f>
        <v>0</v>
      </c>
      <c r="AG1698" s="99">
        <f>SUMIFS(通讯通路门店!$BH:$BH,通讯通路门店!$S:$S,$G1698)</f>
        <v>0</v>
      </c>
      <c r="AH1698" s="99">
        <f t="shared" si="131"/>
        <v>0</v>
      </c>
      <c r="AI1698" s="99">
        <f>SUMIFS(通讯通路门店!$BB:$BB,通讯通路门店!$S:$S,$G1698)</f>
        <v>0</v>
      </c>
      <c r="AJ1698" s="99">
        <f>SUMIFS(通讯通路门店!$BE:$BE,通讯通路门店!$S:$S,$G1698)</f>
        <v>0</v>
      </c>
      <c r="AK1698" s="99">
        <f>SUMIFS(通讯通路门店!$BG:$BG,通讯通路门店!$S:$S,$G1698)</f>
        <v>0</v>
      </c>
      <c r="AL1698" s="99">
        <f>SUMIFS(通讯通路门店!$BC:$BC,通讯通路门店!$S:$S,$G1698)</f>
        <v>0</v>
      </c>
      <c r="AM1698" s="99">
        <f>SUMIFS(通讯通路门店!$BD:$BD,通讯通路门店!$S:$S,$G1698)</f>
        <v>0</v>
      </c>
      <c r="AN1698" s="99">
        <f>SUMIFS(通讯通路门店!$BF:$BF,通讯通路门店!$S:$S,$G1698)</f>
        <v>0</v>
      </c>
      <c r="AO1698" s="99">
        <f t="shared" si="132"/>
        <v>0</v>
      </c>
      <c r="AP1698" s="99">
        <f>SUMIFS(通讯通路门店!$K:$K,通讯通路门店!$S:$S,$G1698)</f>
        <v>0</v>
      </c>
      <c r="AQ1698" s="83"/>
      <c r="AR1698" s="99">
        <f>SUMIFS(通讯通路门店!$T:$T,通讯通路门店!$S:$S,$G1698)</f>
        <v>0</v>
      </c>
      <c r="AS1698" s="99">
        <f>SUMIFS(通讯通路门店!$U:$U,通讯通路门店!$S:$S,$G1698)</f>
        <v>0</v>
      </c>
      <c r="AT1698" s="99">
        <f>SUMIFS(通讯通路门店!$V:$V,通讯通路门店!$S:$S,$G1698)</f>
        <v>0</v>
      </c>
      <c r="AU1698" s="99">
        <f>SUMIFS(通讯通路门店!$W:$W,通讯通路门店!$S:$S,$G1698)</f>
        <v>0</v>
      </c>
      <c r="AV1698" s="99">
        <f>SUMIFS(通讯通路门店!$Z:$Z,通讯通路门店!$S:$S,$G1698)</f>
        <v>0</v>
      </c>
      <c r="AW1698" s="99">
        <f>SUMIFS(通讯通路门店!$AB:$AB,通讯通路门店!$S:$S,$G1698)</f>
        <v>0</v>
      </c>
      <c r="AX1698" s="99">
        <f>SUMIFS(通讯通路门店!$X:$X,通讯通路门店!$S:$S,$G1698)</f>
        <v>0</v>
      </c>
      <c r="AY1698" s="99">
        <f>SUMIFS(通讯通路门店!$Y:$Y,通讯通路门店!$S:$S,$G1698)</f>
        <v>0</v>
      </c>
      <c r="AZ1698" s="99">
        <f>SUMIFS(通讯通路门店!$AA:$AA,通讯通路门店!$S:$S,$G1698)</f>
        <v>0</v>
      </c>
      <c r="BA1698" s="99">
        <f t="shared" si="133"/>
        <v>0</v>
      </c>
      <c r="BB1698" s="99">
        <f t="shared" si="134"/>
        <v>0</v>
      </c>
      <c r="BC1698" s="99">
        <f>SUMIFS(通讯通路门店!$W:$W,通讯通路门店!$S:$S,$G1698,通讯通路门店!$J:$J,"荣耀体验店")+SUMIFS(通讯通路门店!$W:$W,通讯通路门店!$S:$S,$G1698,通讯通路门店!$J:$J,"荣耀授权专卖店")</f>
        <v>0</v>
      </c>
      <c r="BD1698" s="99">
        <f>SUMIFS(通讯通路门店!$Z:$Z,通讯通路门店!$S:$S,$G1698,通讯通路门店!$J:$J,"VIVO体验店")</f>
        <v>0</v>
      </c>
      <c r="BE1698" s="99">
        <f>SUMIFS(通讯通路门店!$AB:$AB,通讯通路门店!$S:$S,$G1698,通讯通路门店!$J:$J,"OPPO体验店")</f>
        <v>0</v>
      </c>
      <c r="BF1698" s="99">
        <f>SUMIFS(通讯通路门店!$X:$X,通讯通路门店!$S:$S,$G1698,通讯通路门店!$J:$J,"华为授权体验店")+SUMIFS(通讯通路门店!$AA:$AA,通讯通路门店!$S:$S,$G1698,通讯通路门店!$J:$J,"华为堡垒店")</f>
        <v>0</v>
      </c>
      <c r="BG1698" s="99">
        <f>SUMIFS(通讯通路门店!$Y:$Y,通讯通路门店!$S:$S,$G1698,通讯通路门店!$J:$J,"小米体验店")</f>
        <v>0</v>
      </c>
      <c r="BH1698" s="99">
        <f>SUMIFS(通讯通路门店!$AA:$AA,通讯通路门店!$S:$S,$G1698,通讯通路门店!$J:$J,"苹果体验店")</f>
        <v>0</v>
      </c>
      <c r="BI1698" s="99">
        <f>SUMIFS(通讯通路门店!$K:$K,通讯通路门店!$S:$S,$G1698,通讯通路门店!$J:$J,"其他品牌专卖店")</f>
        <v>0</v>
      </c>
      <c r="BJ1698" s="99">
        <f>SUMIFS(通讯通路门店!$AC:$AC,通讯通路门店!$S:$S,$G1698)</f>
        <v>0</v>
      </c>
      <c r="BK1698" s="99">
        <f>SUMIFS(通讯通路门店!$AD:$AD,通讯通路门店!$S:$S,$G1698)</f>
        <v>0</v>
      </c>
      <c r="BL1698" s="99">
        <f>SUMIFS(通讯通路门店!$AE:$AE,通讯通路门店!$S:$S,$G1698)</f>
        <v>0</v>
      </c>
      <c r="BM1698" s="99">
        <f>SUMIFS(通讯通路门店!$AF:$AF,通讯通路门店!$S:$S,$G1698)</f>
        <v>0</v>
      </c>
      <c r="BN1698" s="99">
        <f>SUMIFS(通讯通路门店!$AG:$AG,通讯通路门店!$S:$S,$G1698)</f>
        <v>0</v>
      </c>
      <c r="BO1698" s="99">
        <f>SUMIFS(通讯通路门店!$AH:$AH,通讯通路门店!$S:$S,$G1698)</f>
        <v>0</v>
      </c>
      <c r="BP1698" s="99">
        <f>SUMIFS(通讯通路门店!$AI:$AI,通讯通路门店!$S:$S,$G1698)</f>
        <v>0</v>
      </c>
      <c r="BQ1698" s="83"/>
    </row>
    <row r="1699" spans="1:69">
      <c r="A1699" s="99" t="str">
        <f>IFERROR(_xlfn.XLOOKUP($G1699,通讯通路门店!$S$4:$S$993933,通讯通路门店!$A$4:$A$993933,0,0),"")</f>
        <v>海南省</v>
      </c>
      <c r="B1699" s="99" t="str">
        <f>IFERROR(_xlfn.XLOOKUP($G1699,通讯通路门店!$S$4:$S$993933,通讯通路门店!$B$4:$B$993933,0,0),"")</f>
        <v>乐东黎族自治县</v>
      </c>
      <c r="C1699" s="99" t="str">
        <f>IFERROR(_xlfn.XLOOKUP($G1699,通讯通路门店!$S$4:$S$993933,通讯通路门店!$C$4:$C$993933,0,0),"")</f>
        <v>乐东黎族自治县</v>
      </c>
      <c r="D1699" s="99" t="str">
        <f>IFERROR(_xlfn.XLOOKUP($G1699,通讯通路门店!$S$4:$S$993933,通讯通路门店!$D$4:$D$993933,0,0),"")</f>
        <v>万冲镇</v>
      </c>
      <c r="E1699" s="83"/>
      <c r="F1699" s="83"/>
      <c r="G1699" s="101"/>
      <c r="H1699" s="102">
        <f>IFERROR(_xlfn.XLOOKUP($G1699,通讯通路门店!$S$4:$S$993933,通讯通路门店!$R$4:$R$993933,0,0),"")</f>
        <v>0</v>
      </c>
      <c r="I1699" s="83"/>
      <c r="J1699" s="83"/>
      <c r="K1699" s="83"/>
      <c r="L1699" s="83"/>
      <c r="M1699" s="83"/>
      <c r="N1699" s="83"/>
      <c r="O1699" s="83"/>
      <c r="P1699" s="83"/>
      <c r="Q1699" s="83"/>
      <c r="R1699" s="83"/>
      <c r="S1699" s="83"/>
      <c r="T1699" s="83"/>
      <c r="U1699" s="99">
        <f>COUNTIF(通讯通路门店!$S:$S,$G1699)</f>
        <v>0</v>
      </c>
      <c r="V1699" s="99">
        <f>COUNTIFS(通讯通路门店!$S:$S,$G1699,通讯通路门店!$J:$J,"综合卖场")</f>
        <v>0</v>
      </c>
      <c r="W1699" s="99">
        <f>SUMIFS(通讯通路门店!$AJ:$AJ,通讯通路门店!$S:$S,通讯客户沙盘!$G1699)</f>
        <v>0</v>
      </c>
      <c r="X1699" s="99">
        <f t="shared" si="130"/>
        <v>0</v>
      </c>
      <c r="Y1699" s="99">
        <f>COUNTIFS(通讯通路门店!$S:$S,$G1699,通讯通路门店!$J:$J,"荣耀体验店")+COUNTIFS(通讯通路门店!$S:$S,$G1699,通讯通路门店!$J:$J,"荣耀授权专卖店")</f>
        <v>0</v>
      </c>
      <c r="Z1699" s="99">
        <f>COUNTIFS(通讯通路门店!$S:$S,$G1699,通讯通路门店!$J:$J,"VIVO体验店")</f>
        <v>0</v>
      </c>
      <c r="AA1699" s="99">
        <f>COUNTIFS(通讯通路门店!$S:$S,$G1699,通讯通路门店!$J:$J,"OPPO体验店")</f>
        <v>0</v>
      </c>
      <c r="AB1699" s="99">
        <f>COUNTIFS(通讯通路门店!$S:$S,$G1699,通讯通路门店!$J:$J,"华为授权体验店")+COUNTIFS(通讯通路门店!$S:$S,$G1699,通讯通路门店!$J:$J,"华为堡垒店")</f>
        <v>0</v>
      </c>
      <c r="AC1699" s="99">
        <f>COUNTIFS(通讯通路门店!$S:$S,$G1699,通讯通路门店!$J:$J,"小米体验店")</f>
        <v>0</v>
      </c>
      <c r="AD1699" s="99">
        <f>COUNTIFS(通讯通路门店!$S:$S,$G1699,通讯通路门店!$J:$J,"苹果体验店")</f>
        <v>0</v>
      </c>
      <c r="AE1699" s="99">
        <f>COUNTIFS(通讯通路门店!$S:$S,$G1699,通讯通路门店!$J:$J,"其他品牌专卖店")</f>
        <v>0</v>
      </c>
      <c r="AF1699" s="99">
        <f>SUMIFS(通讯通路门店!$BI:$BI,通讯通路门店!$S:$S,$G1699)</f>
        <v>0</v>
      </c>
      <c r="AG1699" s="99">
        <f>SUMIFS(通讯通路门店!$BH:$BH,通讯通路门店!$S:$S,$G1699)</f>
        <v>0</v>
      </c>
      <c r="AH1699" s="99">
        <f t="shared" si="131"/>
        <v>0</v>
      </c>
      <c r="AI1699" s="99">
        <f>SUMIFS(通讯通路门店!$BB:$BB,通讯通路门店!$S:$S,$G1699)</f>
        <v>0</v>
      </c>
      <c r="AJ1699" s="99">
        <f>SUMIFS(通讯通路门店!$BE:$BE,通讯通路门店!$S:$S,$G1699)</f>
        <v>0</v>
      </c>
      <c r="AK1699" s="99">
        <f>SUMIFS(通讯通路门店!$BG:$BG,通讯通路门店!$S:$S,$G1699)</f>
        <v>0</v>
      </c>
      <c r="AL1699" s="99">
        <f>SUMIFS(通讯通路门店!$BC:$BC,通讯通路门店!$S:$S,$G1699)</f>
        <v>0</v>
      </c>
      <c r="AM1699" s="99">
        <f>SUMIFS(通讯通路门店!$BD:$BD,通讯通路门店!$S:$S,$G1699)</f>
        <v>0</v>
      </c>
      <c r="AN1699" s="99">
        <f>SUMIFS(通讯通路门店!$BF:$BF,通讯通路门店!$S:$S,$G1699)</f>
        <v>0</v>
      </c>
      <c r="AO1699" s="99">
        <f t="shared" si="132"/>
        <v>0</v>
      </c>
      <c r="AP1699" s="99">
        <f>SUMIFS(通讯通路门店!$K:$K,通讯通路门店!$S:$S,$G1699)</f>
        <v>0</v>
      </c>
      <c r="AQ1699" s="83"/>
      <c r="AR1699" s="99">
        <f>SUMIFS(通讯通路门店!$T:$T,通讯通路门店!$S:$S,$G1699)</f>
        <v>0</v>
      </c>
      <c r="AS1699" s="99">
        <f>SUMIFS(通讯通路门店!$U:$U,通讯通路门店!$S:$S,$G1699)</f>
        <v>0</v>
      </c>
      <c r="AT1699" s="99">
        <f>SUMIFS(通讯通路门店!$V:$V,通讯通路门店!$S:$S,$G1699)</f>
        <v>0</v>
      </c>
      <c r="AU1699" s="99">
        <f>SUMIFS(通讯通路门店!$W:$W,通讯通路门店!$S:$S,$G1699)</f>
        <v>0</v>
      </c>
      <c r="AV1699" s="99">
        <f>SUMIFS(通讯通路门店!$Z:$Z,通讯通路门店!$S:$S,$G1699)</f>
        <v>0</v>
      </c>
      <c r="AW1699" s="99">
        <f>SUMIFS(通讯通路门店!$AB:$AB,通讯通路门店!$S:$S,$G1699)</f>
        <v>0</v>
      </c>
      <c r="AX1699" s="99">
        <f>SUMIFS(通讯通路门店!$X:$X,通讯通路门店!$S:$S,$G1699)</f>
        <v>0</v>
      </c>
      <c r="AY1699" s="99">
        <f>SUMIFS(通讯通路门店!$Y:$Y,通讯通路门店!$S:$S,$G1699)</f>
        <v>0</v>
      </c>
      <c r="AZ1699" s="99">
        <f>SUMIFS(通讯通路门店!$AA:$AA,通讯通路门店!$S:$S,$G1699)</f>
        <v>0</v>
      </c>
      <c r="BA1699" s="99">
        <f t="shared" si="133"/>
        <v>0</v>
      </c>
      <c r="BB1699" s="99">
        <f t="shared" si="134"/>
        <v>0</v>
      </c>
      <c r="BC1699" s="99">
        <f>SUMIFS(通讯通路门店!$W:$W,通讯通路门店!$S:$S,$G1699,通讯通路门店!$J:$J,"荣耀体验店")+SUMIFS(通讯通路门店!$W:$W,通讯通路门店!$S:$S,$G1699,通讯通路门店!$J:$J,"荣耀授权专卖店")</f>
        <v>0</v>
      </c>
      <c r="BD1699" s="99">
        <f>SUMIFS(通讯通路门店!$Z:$Z,通讯通路门店!$S:$S,$G1699,通讯通路门店!$J:$J,"VIVO体验店")</f>
        <v>0</v>
      </c>
      <c r="BE1699" s="99">
        <f>SUMIFS(通讯通路门店!$AB:$AB,通讯通路门店!$S:$S,$G1699,通讯通路门店!$J:$J,"OPPO体验店")</f>
        <v>0</v>
      </c>
      <c r="BF1699" s="99">
        <f>SUMIFS(通讯通路门店!$X:$X,通讯通路门店!$S:$S,$G1699,通讯通路门店!$J:$J,"华为授权体验店")+SUMIFS(通讯通路门店!$AA:$AA,通讯通路门店!$S:$S,$G1699,通讯通路门店!$J:$J,"华为堡垒店")</f>
        <v>0</v>
      </c>
      <c r="BG1699" s="99">
        <f>SUMIFS(通讯通路门店!$Y:$Y,通讯通路门店!$S:$S,$G1699,通讯通路门店!$J:$J,"小米体验店")</f>
        <v>0</v>
      </c>
      <c r="BH1699" s="99">
        <f>SUMIFS(通讯通路门店!$AA:$AA,通讯通路门店!$S:$S,$G1699,通讯通路门店!$J:$J,"苹果体验店")</f>
        <v>0</v>
      </c>
      <c r="BI1699" s="99">
        <f>SUMIFS(通讯通路门店!$K:$K,通讯通路门店!$S:$S,$G1699,通讯通路门店!$J:$J,"其他品牌专卖店")</f>
        <v>0</v>
      </c>
      <c r="BJ1699" s="99">
        <f>SUMIFS(通讯通路门店!$AC:$AC,通讯通路门店!$S:$S,$G1699)</f>
        <v>0</v>
      </c>
      <c r="BK1699" s="99">
        <f>SUMIFS(通讯通路门店!$AD:$AD,通讯通路门店!$S:$S,$G1699)</f>
        <v>0</v>
      </c>
      <c r="BL1699" s="99">
        <f>SUMIFS(通讯通路门店!$AE:$AE,通讯通路门店!$S:$S,$G1699)</f>
        <v>0</v>
      </c>
      <c r="BM1699" s="99">
        <f>SUMIFS(通讯通路门店!$AF:$AF,通讯通路门店!$S:$S,$G1699)</f>
        <v>0</v>
      </c>
      <c r="BN1699" s="99">
        <f>SUMIFS(通讯通路门店!$AG:$AG,通讯通路门店!$S:$S,$G1699)</f>
        <v>0</v>
      </c>
      <c r="BO1699" s="99">
        <f>SUMIFS(通讯通路门店!$AH:$AH,通讯通路门店!$S:$S,$G1699)</f>
        <v>0</v>
      </c>
      <c r="BP1699" s="99">
        <f>SUMIFS(通讯通路门店!$AI:$AI,通讯通路门店!$S:$S,$G1699)</f>
        <v>0</v>
      </c>
      <c r="BQ1699" s="83"/>
    </row>
    <row r="1700" spans="1:69">
      <c r="A1700" s="99" t="str">
        <f>IFERROR(_xlfn.XLOOKUP($G1700,通讯通路门店!$S$4:$S$993933,通讯通路门店!$A$4:$A$993933,0,0),"")</f>
        <v>海南省</v>
      </c>
      <c r="B1700" s="99" t="str">
        <f>IFERROR(_xlfn.XLOOKUP($G1700,通讯通路门店!$S$4:$S$993933,通讯通路门店!$B$4:$B$993933,0,0),"")</f>
        <v>乐东黎族自治县</v>
      </c>
      <c r="C1700" s="99" t="str">
        <f>IFERROR(_xlfn.XLOOKUP($G1700,通讯通路门店!$S$4:$S$993933,通讯通路门店!$C$4:$C$993933,0,0),"")</f>
        <v>乐东黎族自治县</v>
      </c>
      <c r="D1700" s="99" t="str">
        <f>IFERROR(_xlfn.XLOOKUP($G1700,通讯通路门店!$S$4:$S$993933,通讯通路门店!$D$4:$D$993933,0,0),"")</f>
        <v>万冲镇</v>
      </c>
      <c r="E1700" s="83"/>
      <c r="F1700" s="83"/>
      <c r="G1700" s="101"/>
      <c r="H1700" s="102">
        <f>IFERROR(_xlfn.XLOOKUP($G1700,通讯通路门店!$S$4:$S$993933,通讯通路门店!$R$4:$R$993933,0,0),"")</f>
        <v>0</v>
      </c>
      <c r="I1700" s="83"/>
      <c r="J1700" s="83"/>
      <c r="K1700" s="83"/>
      <c r="L1700" s="83"/>
      <c r="M1700" s="83"/>
      <c r="N1700" s="83"/>
      <c r="O1700" s="83"/>
      <c r="P1700" s="83"/>
      <c r="Q1700" s="83"/>
      <c r="R1700" s="83"/>
      <c r="S1700" s="83"/>
      <c r="T1700" s="83"/>
      <c r="U1700" s="99">
        <f>COUNTIF(通讯通路门店!$S:$S,$G1700)</f>
        <v>0</v>
      </c>
      <c r="V1700" s="99">
        <f>COUNTIFS(通讯通路门店!$S:$S,$G1700,通讯通路门店!$J:$J,"综合卖场")</f>
        <v>0</v>
      </c>
      <c r="W1700" s="99">
        <f>SUMIFS(通讯通路门店!$AJ:$AJ,通讯通路门店!$S:$S,通讯客户沙盘!$G1700)</f>
        <v>0</v>
      </c>
      <c r="X1700" s="99">
        <f t="shared" si="130"/>
        <v>0</v>
      </c>
      <c r="Y1700" s="99">
        <f>COUNTIFS(通讯通路门店!$S:$S,$G1700,通讯通路门店!$J:$J,"荣耀体验店")+COUNTIFS(通讯通路门店!$S:$S,$G1700,通讯通路门店!$J:$J,"荣耀授权专卖店")</f>
        <v>0</v>
      </c>
      <c r="Z1700" s="99">
        <f>COUNTIFS(通讯通路门店!$S:$S,$G1700,通讯通路门店!$J:$J,"VIVO体验店")</f>
        <v>0</v>
      </c>
      <c r="AA1700" s="99">
        <f>COUNTIFS(通讯通路门店!$S:$S,$G1700,通讯通路门店!$J:$J,"OPPO体验店")</f>
        <v>0</v>
      </c>
      <c r="AB1700" s="99">
        <f>COUNTIFS(通讯通路门店!$S:$S,$G1700,通讯通路门店!$J:$J,"华为授权体验店")+COUNTIFS(通讯通路门店!$S:$S,$G1700,通讯通路门店!$J:$J,"华为堡垒店")</f>
        <v>0</v>
      </c>
      <c r="AC1700" s="99">
        <f>COUNTIFS(通讯通路门店!$S:$S,$G1700,通讯通路门店!$J:$J,"小米体验店")</f>
        <v>0</v>
      </c>
      <c r="AD1700" s="99">
        <f>COUNTIFS(通讯通路门店!$S:$S,$G1700,通讯通路门店!$J:$J,"苹果体验店")</f>
        <v>0</v>
      </c>
      <c r="AE1700" s="99">
        <f>COUNTIFS(通讯通路门店!$S:$S,$G1700,通讯通路门店!$J:$J,"其他品牌专卖店")</f>
        <v>0</v>
      </c>
      <c r="AF1700" s="99">
        <f>SUMIFS(通讯通路门店!$BI:$BI,通讯通路门店!$S:$S,$G1700)</f>
        <v>0</v>
      </c>
      <c r="AG1700" s="99">
        <f>SUMIFS(通讯通路门店!$BH:$BH,通讯通路门店!$S:$S,$G1700)</f>
        <v>0</v>
      </c>
      <c r="AH1700" s="99">
        <f t="shared" si="131"/>
        <v>0</v>
      </c>
      <c r="AI1700" s="99">
        <f>SUMIFS(通讯通路门店!$BB:$BB,通讯通路门店!$S:$S,$G1700)</f>
        <v>0</v>
      </c>
      <c r="AJ1700" s="99">
        <f>SUMIFS(通讯通路门店!$BE:$BE,通讯通路门店!$S:$S,$G1700)</f>
        <v>0</v>
      </c>
      <c r="AK1700" s="99">
        <f>SUMIFS(通讯通路门店!$BG:$BG,通讯通路门店!$S:$S,$G1700)</f>
        <v>0</v>
      </c>
      <c r="AL1700" s="99">
        <f>SUMIFS(通讯通路门店!$BC:$BC,通讯通路门店!$S:$S,$G1700)</f>
        <v>0</v>
      </c>
      <c r="AM1700" s="99">
        <f>SUMIFS(通讯通路门店!$BD:$BD,通讯通路门店!$S:$S,$G1700)</f>
        <v>0</v>
      </c>
      <c r="AN1700" s="99">
        <f>SUMIFS(通讯通路门店!$BF:$BF,通讯通路门店!$S:$S,$G1700)</f>
        <v>0</v>
      </c>
      <c r="AO1700" s="99">
        <f t="shared" si="132"/>
        <v>0</v>
      </c>
      <c r="AP1700" s="99">
        <f>SUMIFS(通讯通路门店!$K:$K,通讯通路门店!$S:$S,$G1700)</f>
        <v>0</v>
      </c>
      <c r="AQ1700" s="83"/>
      <c r="AR1700" s="99">
        <f>SUMIFS(通讯通路门店!$T:$T,通讯通路门店!$S:$S,$G1700)</f>
        <v>0</v>
      </c>
      <c r="AS1700" s="99">
        <f>SUMIFS(通讯通路门店!$U:$U,通讯通路门店!$S:$S,$G1700)</f>
        <v>0</v>
      </c>
      <c r="AT1700" s="99">
        <f>SUMIFS(通讯通路门店!$V:$V,通讯通路门店!$S:$S,$G1700)</f>
        <v>0</v>
      </c>
      <c r="AU1700" s="99">
        <f>SUMIFS(通讯通路门店!$W:$W,通讯通路门店!$S:$S,$G1700)</f>
        <v>0</v>
      </c>
      <c r="AV1700" s="99">
        <f>SUMIFS(通讯通路门店!$Z:$Z,通讯通路门店!$S:$S,$G1700)</f>
        <v>0</v>
      </c>
      <c r="AW1700" s="99">
        <f>SUMIFS(通讯通路门店!$AB:$AB,通讯通路门店!$S:$S,$G1700)</f>
        <v>0</v>
      </c>
      <c r="AX1700" s="99">
        <f>SUMIFS(通讯通路门店!$X:$X,通讯通路门店!$S:$S,$G1700)</f>
        <v>0</v>
      </c>
      <c r="AY1700" s="99">
        <f>SUMIFS(通讯通路门店!$Y:$Y,通讯通路门店!$S:$S,$G1700)</f>
        <v>0</v>
      </c>
      <c r="AZ1700" s="99">
        <f>SUMIFS(通讯通路门店!$AA:$AA,通讯通路门店!$S:$S,$G1700)</f>
        <v>0</v>
      </c>
      <c r="BA1700" s="99">
        <f t="shared" si="133"/>
        <v>0</v>
      </c>
      <c r="BB1700" s="99">
        <f t="shared" si="134"/>
        <v>0</v>
      </c>
      <c r="BC1700" s="99">
        <f>SUMIFS(通讯通路门店!$W:$W,通讯通路门店!$S:$S,$G1700,通讯通路门店!$J:$J,"荣耀体验店")+SUMIFS(通讯通路门店!$W:$W,通讯通路门店!$S:$S,$G1700,通讯通路门店!$J:$J,"荣耀授权专卖店")</f>
        <v>0</v>
      </c>
      <c r="BD1700" s="99">
        <f>SUMIFS(通讯通路门店!$Z:$Z,通讯通路门店!$S:$S,$G1700,通讯通路门店!$J:$J,"VIVO体验店")</f>
        <v>0</v>
      </c>
      <c r="BE1700" s="99">
        <f>SUMIFS(通讯通路门店!$AB:$AB,通讯通路门店!$S:$S,$G1700,通讯通路门店!$J:$J,"OPPO体验店")</f>
        <v>0</v>
      </c>
      <c r="BF1700" s="99">
        <f>SUMIFS(通讯通路门店!$X:$X,通讯通路门店!$S:$S,$G1700,通讯通路门店!$J:$J,"华为授权体验店")+SUMIFS(通讯通路门店!$AA:$AA,通讯通路门店!$S:$S,$G1700,通讯通路门店!$J:$J,"华为堡垒店")</f>
        <v>0</v>
      </c>
      <c r="BG1700" s="99">
        <f>SUMIFS(通讯通路门店!$Y:$Y,通讯通路门店!$S:$S,$G1700,通讯通路门店!$J:$J,"小米体验店")</f>
        <v>0</v>
      </c>
      <c r="BH1700" s="99">
        <f>SUMIFS(通讯通路门店!$AA:$AA,通讯通路门店!$S:$S,$G1700,通讯通路门店!$J:$J,"苹果体验店")</f>
        <v>0</v>
      </c>
      <c r="BI1700" s="99">
        <f>SUMIFS(通讯通路门店!$K:$K,通讯通路门店!$S:$S,$G1700,通讯通路门店!$J:$J,"其他品牌专卖店")</f>
        <v>0</v>
      </c>
      <c r="BJ1700" s="99">
        <f>SUMIFS(通讯通路门店!$AC:$AC,通讯通路门店!$S:$S,$G1700)</f>
        <v>0</v>
      </c>
      <c r="BK1700" s="99">
        <f>SUMIFS(通讯通路门店!$AD:$AD,通讯通路门店!$S:$S,$G1700)</f>
        <v>0</v>
      </c>
      <c r="BL1700" s="99">
        <f>SUMIFS(通讯通路门店!$AE:$AE,通讯通路门店!$S:$S,$G1700)</f>
        <v>0</v>
      </c>
      <c r="BM1700" s="99">
        <f>SUMIFS(通讯通路门店!$AF:$AF,通讯通路门店!$S:$S,$G1700)</f>
        <v>0</v>
      </c>
      <c r="BN1700" s="99">
        <f>SUMIFS(通讯通路门店!$AG:$AG,通讯通路门店!$S:$S,$G1700)</f>
        <v>0</v>
      </c>
      <c r="BO1700" s="99">
        <f>SUMIFS(通讯通路门店!$AH:$AH,通讯通路门店!$S:$S,$G1700)</f>
        <v>0</v>
      </c>
      <c r="BP1700" s="99">
        <f>SUMIFS(通讯通路门店!$AI:$AI,通讯通路门店!$S:$S,$G1700)</f>
        <v>0</v>
      </c>
      <c r="BQ1700" s="83"/>
    </row>
    <row r="1701" spans="1:69">
      <c r="A1701" s="99" t="str">
        <f>IFERROR(_xlfn.XLOOKUP($G1701,通讯通路门店!$S$4:$S$993933,通讯通路门店!$A$4:$A$993933,0,0),"")</f>
        <v>海南省</v>
      </c>
      <c r="B1701" s="99" t="str">
        <f>IFERROR(_xlfn.XLOOKUP($G1701,通讯通路门店!$S$4:$S$993933,通讯通路门店!$B$4:$B$993933,0,0),"")</f>
        <v>乐东黎族自治县</v>
      </c>
      <c r="C1701" s="99" t="str">
        <f>IFERROR(_xlfn.XLOOKUP($G1701,通讯通路门店!$S$4:$S$993933,通讯通路门店!$C$4:$C$993933,0,0),"")</f>
        <v>乐东黎族自治县</v>
      </c>
      <c r="D1701" s="99" t="str">
        <f>IFERROR(_xlfn.XLOOKUP($G1701,通讯通路门店!$S$4:$S$993933,通讯通路门店!$D$4:$D$993933,0,0),"")</f>
        <v>万冲镇</v>
      </c>
      <c r="E1701" s="83"/>
      <c r="F1701" s="83"/>
      <c r="G1701" s="101"/>
      <c r="H1701" s="102">
        <f>IFERROR(_xlfn.XLOOKUP($G1701,通讯通路门店!$S$4:$S$993933,通讯通路门店!$R$4:$R$993933,0,0),"")</f>
        <v>0</v>
      </c>
      <c r="I1701" s="83"/>
      <c r="J1701" s="83"/>
      <c r="K1701" s="83"/>
      <c r="L1701" s="83"/>
      <c r="M1701" s="83"/>
      <c r="N1701" s="83"/>
      <c r="O1701" s="83"/>
      <c r="P1701" s="83"/>
      <c r="Q1701" s="83"/>
      <c r="R1701" s="83"/>
      <c r="S1701" s="83"/>
      <c r="T1701" s="83"/>
      <c r="U1701" s="99">
        <f>COUNTIF(通讯通路门店!$S:$S,$G1701)</f>
        <v>0</v>
      </c>
      <c r="V1701" s="99">
        <f>COUNTIFS(通讯通路门店!$S:$S,$G1701,通讯通路门店!$J:$J,"综合卖场")</f>
        <v>0</v>
      </c>
      <c r="W1701" s="99">
        <f>SUMIFS(通讯通路门店!$AJ:$AJ,通讯通路门店!$S:$S,通讯客户沙盘!$G1701)</f>
        <v>0</v>
      </c>
      <c r="X1701" s="99">
        <f t="shared" si="130"/>
        <v>0</v>
      </c>
      <c r="Y1701" s="99">
        <f>COUNTIFS(通讯通路门店!$S:$S,$G1701,通讯通路门店!$J:$J,"荣耀体验店")+COUNTIFS(通讯通路门店!$S:$S,$G1701,通讯通路门店!$J:$J,"荣耀授权专卖店")</f>
        <v>0</v>
      </c>
      <c r="Z1701" s="99">
        <f>COUNTIFS(通讯通路门店!$S:$S,$G1701,通讯通路门店!$J:$J,"VIVO体验店")</f>
        <v>0</v>
      </c>
      <c r="AA1701" s="99">
        <f>COUNTIFS(通讯通路门店!$S:$S,$G1701,通讯通路门店!$J:$J,"OPPO体验店")</f>
        <v>0</v>
      </c>
      <c r="AB1701" s="99">
        <f>COUNTIFS(通讯通路门店!$S:$S,$G1701,通讯通路门店!$J:$J,"华为授权体验店")+COUNTIFS(通讯通路门店!$S:$S,$G1701,通讯通路门店!$J:$J,"华为堡垒店")</f>
        <v>0</v>
      </c>
      <c r="AC1701" s="99">
        <f>COUNTIFS(通讯通路门店!$S:$S,$G1701,通讯通路门店!$J:$J,"小米体验店")</f>
        <v>0</v>
      </c>
      <c r="AD1701" s="99">
        <f>COUNTIFS(通讯通路门店!$S:$S,$G1701,通讯通路门店!$J:$J,"苹果体验店")</f>
        <v>0</v>
      </c>
      <c r="AE1701" s="99">
        <f>COUNTIFS(通讯通路门店!$S:$S,$G1701,通讯通路门店!$J:$J,"其他品牌专卖店")</f>
        <v>0</v>
      </c>
      <c r="AF1701" s="99">
        <f>SUMIFS(通讯通路门店!$BI:$BI,通讯通路门店!$S:$S,$G1701)</f>
        <v>0</v>
      </c>
      <c r="AG1701" s="99">
        <f>SUMIFS(通讯通路门店!$BH:$BH,通讯通路门店!$S:$S,$G1701)</f>
        <v>0</v>
      </c>
      <c r="AH1701" s="99">
        <f t="shared" si="131"/>
        <v>0</v>
      </c>
      <c r="AI1701" s="99">
        <f>SUMIFS(通讯通路门店!$BB:$BB,通讯通路门店!$S:$S,$G1701)</f>
        <v>0</v>
      </c>
      <c r="AJ1701" s="99">
        <f>SUMIFS(通讯通路门店!$BE:$BE,通讯通路门店!$S:$S,$G1701)</f>
        <v>0</v>
      </c>
      <c r="AK1701" s="99">
        <f>SUMIFS(通讯通路门店!$BG:$BG,通讯通路门店!$S:$S,$G1701)</f>
        <v>0</v>
      </c>
      <c r="AL1701" s="99">
        <f>SUMIFS(通讯通路门店!$BC:$BC,通讯通路门店!$S:$S,$G1701)</f>
        <v>0</v>
      </c>
      <c r="AM1701" s="99">
        <f>SUMIFS(通讯通路门店!$BD:$BD,通讯通路门店!$S:$S,$G1701)</f>
        <v>0</v>
      </c>
      <c r="AN1701" s="99">
        <f>SUMIFS(通讯通路门店!$BF:$BF,通讯通路门店!$S:$S,$G1701)</f>
        <v>0</v>
      </c>
      <c r="AO1701" s="99">
        <f t="shared" si="132"/>
        <v>0</v>
      </c>
      <c r="AP1701" s="99">
        <f>SUMIFS(通讯通路门店!$K:$K,通讯通路门店!$S:$S,$G1701)</f>
        <v>0</v>
      </c>
      <c r="AQ1701" s="83"/>
      <c r="AR1701" s="99">
        <f>SUMIFS(通讯通路门店!$T:$T,通讯通路门店!$S:$S,$G1701)</f>
        <v>0</v>
      </c>
      <c r="AS1701" s="99">
        <f>SUMIFS(通讯通路门店!$U:$U,通讯通路门店!$S:$S,$G1701)</f>
        <v>0</v>
      </c>
      <c r="AT1701" s="99">
        <f>SUMIFS(通讯通路门店!$V:$V,通讯通路门店!$S:$S,$G1701)</f>
        <v>0</v>
      </c>
      <c r="AU1701" s="99">
        <f>SUMIFS(通讯通路门店!$W:$W,通讯通路门店!$S:$S,$G1701)</f>
        <v>0</v>
      </c>
      <c r="AV1701" s="99">
        <f>SUMIFS(通讯通路门店!$Z:$Z,通讯通路门店!$S:$S,$G1701)</f>
        <v>0</v>
      </c>
      <c r="AW1701" s="99">
        <f>SUMIFS(通讯通路门店!$AB:$AB,通讯通路门店!$S:$S,$G1701)</f>
        <v>0</v>
      </c>
      <c r="AX1701" s="99">
        <f>SUMIFS(通讯通路门店!$X:$X,通讯通路门店!$S:$S,$G1701)</f>
        <v>0</v>
      </c>
      <c r="AY1701" s="99">
        <f>SUMIFS(通讯通路门店!$Y:$Y,通讯通路门店!$S:$S,$G1701)</f>
        <v>0</v>
      </c>
      <c r="AZ1701" s="99">
        <f>SUMIFS(通讯通路门店!$AA:$AA,通讯通路门店!$S:$S,$G1701)</f>
        <v>0</v>
      </c>
      <c r="BA1701" s="99">
        <f t="shared" si="133"/>
        <v>0</v>
      </c>
      <c r="BB1701" s="99">
        <f t="shared" si="134"/>
        <v>0</v>
      </c>
      <c r="BC1701" s="99">
        <f>SUMIFS(通讯通路门店!$W:$W,通讯通路门店!$S:$S,$G1701,通讯通路门店!$J:$J,"荣耀体验店")+SUMIFS(通讯通路门店!$W:$W,通讯通路门店!$S:$S,$G1701,通讯通路门店!$J:$J,"荣耀授权专卖店")</f>
        <v>0</v>
      </c>
      <c r="BD1701" s="99">
        <f>SUMIFS(通讯通路门店!$Z:$Z,通讯通路门店!$S:$S,$G1701,通讯通路门店!$J:$J,"VIVO体验店")</f>
        <v>0</v>
      </c>
      <c r="BE1701" s="99">
        <f>SUMIFS(通讯通路门店!$AB:$AB,通讯通路门店!$S:$S,$G1701,通讯通路门店!$J:$J,"OPPO体验店")</f>
        <v>0</v>
      </c>
      <c r="BF1701" s="99">
        <f>SUMIFS(通讯通路门店!$X:$X,通讯通路门店!$S:$S,$G1701,通讯通路门店!$J:$J,"华为授权体验店")+SUMIFS(通讯通路门店!$AA:$AA,通讯通路门店!$S:$S,$G1701,通讯通路门店!$J:$J,"华为堡垒店")</f>
        <v>0</v>
      </c>
      <c r="BG1701" s="99">
        <f>SUMIFS(通讯通路门店!$Y:$Y,通讯通路门店!$S:$S,$G1701,通讯通路门店!$J:$J,"小米体验店")</f>
        <v>0</v>
      </c>
      <c r="BH1701" s="99">
        <f>SUMIFS(通讯通路门店!$AA:$AA,通讯通路门店!$S:$S,$G1701,通讯通路门店!$J:$J,"苹果体验店")</f>
        <v>0</v>
      </c>
      <c r="BI1701" s="99">
        <f>SUMIFS(通讯通路门店!$K:$K,通讯通路门店!$S:$S,$G1701,通讯通路门店!$J:$J,"其他品牌专卖店")</f>
        <v>0</v>
      </c>
      <c r="BJ1701" s="99">
        <f>SUMIFS(通讯通路门店!$AC:$AC,通讯通路门店!$S:$S,$G1701)</f>
        <v>0</v>
      </c>
      <c r="BK1701" s="99">
        <f>SUMIFS(通讯通路门店!$AD:$AD,通讯通路门店!$S:$S,$G1701)</f>
        <v>0</v>
      </c>
      <c r="BL1701" s="99">
        <f>SUMIFS(通讯通路门店!$AE:$AE,通讯通路门店!$S:$S,$G1701)</f>
        <v>0</v>
      </c>
      <c r="BM1701" s="99">
        <f>SUMIFS(通讯通路门店!$AF:$AF,通讯通路门店!$S:$S,$G1701)</f>
        <v>0</v>
      </c>
      <c r="BN1701" s="99">
        <f>SUMIFS(通讯通路门店!$AG:$AG,通讯通路门店!$S:$S,$G1701)</f>
        <v>0</v>
      </c>
      <c r="BO1701" s="99">
        <f>SUMIFS(通讯通路门店!$AH:$AH,通讯通路门店!$S:$S,$G1701)</f>
        <v>0</v>
      </c>
      <c r="BP1701" s="99">
        <f>SUMIFS(通讯通路门店!$AI:$AI,通讯通路门店!$S:$S,$G1701)</f>
        <v>0</v>
      </c>
      <c r="BQ1701" s="83"/>
    </row>
    <row r="1702" spans="1:69">
      <c r="A1702" s="99" t="str">
        <f>IFERROR(_xlfn.XLOOKUP($G1702,通讯通路门店!$S$4:$S$993933,通讯通路门店!$A$4:$A$993933,0,0),"")</f>
        <v>海南省</v>
      </c>
      <c r="B1702" s="99" t="str">
        <f>IFERROR(_xlfn.XLOOKUP($G1702,通讯通路门店!$S$4:$S$993933,通讯通路门店!$B$4:$B$993933,0,0),"")</f>
        <v>乐东黎族自治县</v>
      </c>
      <c r="C1702" s="99" t="str">
        <f>IFERROR(_xlfn.XLOOKUP($G1702,通讯通路门店!$S$4:$S$993933,通讯通路门店!$C$4:$C$993933,0,0),"")</f>
        <v>乐东黎族自治县</v>
      </c>
      <c r="D1702" s="99" t="str">
        <f>IFERROR(_xlfn.XLOOKUP($G1702,通讯通路门店!$S$4:$S$993933,通讯通路门店!$D$4:$D$993933,0,0),"")</f>
        <v>万冲镇</v>
      </c>
      <c r="E1702" s="83"/>
      <c r="F1702" s="83"/>
      <c r="G1702" s="101"/>
      <c r="H1702" s="102">
        <f>IFERROR(_xlfn.XLOOKUP($G1702,通讯通路门店!$S$4:$S$993933,通讯通路门店!$R$4:$R$993933,0,0),"")</f>
        <v>0</v>
      </c>
      <c r="I1702" s="83"/>
      <c r="J1702" s="83"/>
      <c r="K1702" s="83"/>
      <c r="L1702" s="83"/>
      <c r="M1702" s="83"/>
      <c r="N1702" s="83"/>
      <c r="O1702" s="83"/>
      <c r="P1702" s="83"/>
      <c r="Q1702" s="83"/>
      <c r="R1702" s="83"/>
      <c r="S1702" s="83"/>
      <c r="T1702" s="83"/>
      <c r="U1702" s="99">
        <f>COUNTIF(通讯通路门店!$S:$S,$G1702)</f>
        <v>0</v>
      </c>
      <c r="V1702" s="99">
        <f>COUNTIFS(通讯通路门店!$S:$S,$G1702,通讯通路门店!$J:$J,"综合卖场")</f>
        <v>0</v>
      </c>
      <c r="W1702" s="99">
        <f>SUMIFS(通讯通路门店!$AJ:$AJ,通讯通路门店!$S:$S,通讯客户沙盘!$G1702)</f>
        <v>0</v>
      </c>
      <c r="X1702" s="99">
        <f t="shared" si="130"/>
        <v>0</v>
      </c>
      <c r="Y1702" s="99">
        <f>COUNTIFS(通讯通路门店!$S:$S,$G1702,通讯通路门店!$J:$J,"荣耀体验店")+COUNTIFS(通讯通路门店!$S:$S,$G1702,通讯通路门店!$J:$J,"荣耀授权专卖店")</f>
        <v>0</v>
      </c>
      <c r="Z1702" s="99">
        <f>COUNTIFS(通讯通路门店!$S:$S,$G1702,通讯通路门店!$J:$J,"VIVO体验店")</f>
        <v>0</v>
      </c>
      <c r="AA1702" s="99">
        <f>COUNTIFS(通讯通路门店!$S:$S,$G1702,通讯通路门店!$J:$J,"OPPO体验店")</f>
        <v>0</v>
      </c>
      <c r="AB1702" s="99">
        <f>COUNTIFS(通讯通路门店!$S:$S,$G1702,通讯通路门店!$J:$J,"华为授权体验店")+COUNTIFS(通讯通路门店!$S:$S,$G1702,通讯通路门店!$J:$J,"华为堡垒店")</f>
        <v>0</v>
      </c>
      <c r="AC1702" s="99">
        <f>COUNTIFS(通讯通路门店!$S:$S,$G1702,通讯通路门店!$J:$J,"小米体验店")</f>
        <v>0</v>
      </c>
      <c r="AD1702" s="99">
        <f>COUNTIFS(通讯通路门店!$S:$S,$G1702,通讯通路门店!$J:$J,"苹果体验店")</f>
        <v>0</v>
      </c>
      <c r="AE1702" s="99">
        <f>COUNTIFS(通讯通路门店!$S:$S,$G1702,通讯通路门店!$J:$J,"其他品牌专卖店")</f>
        <v>0</v>
      </c>
      <c r="AF1702" s="99">
        <f>SUMIFS(通讯通路门店!$BI:$BI,通讯通路门店!$S:$S,$G1702)</f>
        <v>0</v>
      </c>
      <c r="AG1702" s="99">
        <f>SUMIFS(通讯通路门店!$BH:$BH,通讯通路门店!$S:$S,$G1702)</f>
        <v>0</v>
      </c>
      <c r="AH1702" s="99">
        <f t="shared" si="131"/>
        <v>0</v>
      </c>
      <c r="AI1702" s="99">
        <f>SUMIFS(通讯通路门店!$BB:$BB,通讯通路门店!$S:$S,$G1702)</f>
        <v>0</v>
      </c>
      <c r="AJ1702" s="99">
        <f>SUMIFS(通讯通路门店!$BE:$BE,通讯通路门店!$S:$S,$G1702)</f>
        <v>0</v>
      </c>
      <c r="AK1702" s="99">
        <f>SUMIFS(通讯通路门店!$BG:$BG,通讯通路门店!$S:$S,$G1702)</f>
        <v>0</v>
      </c>
      <c r="AL1702" s="99">
        <f>SUMIFS(通讯通路门店!$BC:$BC,通讯通路门店!$S:$S,$G1702)</f>
        <v>0</v>
      </c>
      <c r="AM1702" s="99">
        <f>SUMIFS(通讯通路门店!$BD:$BD,通讯通路门店!$S:$S,$G1702)</f>
        <v>0</v>
      </c>
      <c r="AN1702" s="99">
        <f>SUMIFS(通讯通路门店!$BF:$BF,通讯通路门店!$S:$S,$G1702)</f>
        <v>0</v>
      </c>
      <c r="AO1702" s="99">
        <f t="shared" si="132"/>
        <v>0</v>
      </c>
      <c r="AP1702" s="99">
        <f>SUMIFS(通讯通路门店!$K:$K,通讯通路门店!$S:$S,$G1702)</f>
        <v>0</v>
      </c>
      <c r="AQ1702" s="83"/>
      <c r="AR1702" s="99">
        <f>SUMIFS(通讯通路门店!$T:$T,通讯通路门店!$S:$S,$G1702)</f>
        <v>0</v>
      </c>
      <c r="AS1702" s="99">
        <f>SUMIFS(通讯通路门店!$U:$U,通讯通路门店!$S:$S,$G1702)</f>
        <v>0</v>
      </c>
      <c r="AT1702" s="99">
        <f>SUMIFS(通讯通路门店!$V:$V,通讯通路门店!$S:$S,$G1702)</f>
        <v>0</v>
      </c>
      <c r="AU1702" s="99">
        <f>SUMIFS(通讯通路门店!$W:$W,通讯通路门店!$S:$S,$G1702)</f>
        <v>0</v>
      </c>
      <c r="AV1702" s="99">
        <f>SUMIFS(通讯通路门店!$Z:$Z,通讯通路门店!$S:$S,$G1702)</f>
        <v>0</v>
      </c>
      <c r="AW1702" s="99">
        <f>SUMIFS(通讯通路门店!$AB:$AB,通讯通路门店!$S:$S,$G1702)</f>
        <v>0</v>
      </c>
      <c r="AX1702" s="99">
        <f>SUMIFS(通讯通路门店!$X:$X,通讯通路门店!$S:$S,$G1702)</f>
        <v>0</v>
      </c>
      <c r="AY1702" s="99">
        <f>SUMIFS(通讯通路门店!$Y:$Y,通讯通路门店!$S:$S,$G1702)</f>
        <v>0</v>
      </c>
      <c r="AZ1702" s="99">
        <f>SUMIFS(通讯通路门店!$AA:$AA,通讯通路门店!$S:$S,$G1702)</f>
        <v>0</v>
      </c>
      <c r="BA1702" s="99">
        <f t="shared" si="133"/>
        <v>0</v>
      </c>
      <c r="BB1702" s="99">
        <f t="shared" si="134"/>
        <v>0</v>
      </c>
      <c r="BC1702" s="99">
        <f>SUMIFS(通讯通路门店!$W:$W,通讯通路门店!$S:$S,$G1702,通讯通路门店!$J:$J,"荣耀体验店")+SUMIFS(通讯通路门店!$W:$W,通讯通路门店!$S:$S,$G1702,通讯通路门店!$J:$J,"荣耀授权专卖店")</f>
        <v>0</v>
      </c>
      <c r="BD1702" s="99">
        <f>SUMIFS(通讯通路门店!$Z:$Z,通讯通路门店!$S:$S,$G1702,通讯通路门店!$J:$J,"VIVO体验店")</f>
        <v>0</v>
      </c>
      <c r="BE1702" s="99">
        <f>SUMIFS(通讯通路门店!$AB:$AB,通讯通路门店!$S:$S,$G1702,通讯通路门店!$J:$J,"OPPO体验店")</f>
        <v>0</v>
      </c>
      <c r="BF1702" s="99">
        <f>SUMIFS(通讯通路门店!$X:$X,通讯通路门店!$S:$S,$G1702,通讯通路门店!$J:$J,"华为授权体验店")+SUMIFS(通讯通路门店!$AA:$AA,通讯通路门店!$S:$S,$G1702,通讯通路门店!$J:$J,"华为堡垒店")</f>
        <v>0</v>
      </c>
      <c r="BG1702" s="99">
        <f>SUMIFS(通讯通路门店!$Y:$Y,通讯通路门店!$S:$S,$G1702,通讯通路门店!$J:$J,"小米体验店")</f>
        <v>0</v>
      </c>
      <c r="BH1702" s="99">
        <f>SUMIFS(通讯通路门店!$AA:$AA,通讯通路门店!$S:$S,$G1702,通讯通路门店!$J:$J,"苹果体验店")</f>
        <v>0</v>
      </c>
      <c r="BI1702" s="99">
        <f>SUMIFS(通讯通路门店!$K:$K,通讯通路门店!$S:$S,$G1702,通讯通路门店!$J:$J,"其他品牌专卖店")</f>
        <v>0</v>
      </c>
      <c r="BJ1702" s="99">
        <f>SUMIFS(通讯通路门店!$AC:$AC,通讯通路门店!$S:$S,$G1702)</f>
        <v>0</v>
      </c>
      <c r="BK1702" s="99">
        <f>SUMIFS(通讯通路门店!$AD:$AD,通讯通路门店!$S:$S,$G1702)</f>
        <v>0</v>
      </c>
      <c r="BL1702" s="99">
        <f>SUMIFS(通讯通路门店!$AE:$AE,通讯通路门店!$S:$S,$G1702)</f>
        <v>0</v>
      </c>
      <c r="BM1702" s="99">
        <f>SUMIFS(通讯通路门店!$AF:$AF,通讯通路门店!$S:$S,$G1702)</f>
        <v>0</v>
      </c>
      <c r="BN1702" s="99">
        <f>SUMIFS(通讯通路门店!$AG:$AG,通讯通路门店!$S:$S,$G1702)</f>
        <v>0</v>
      </c>
      <c r="BO1702" s="99">
        <f>SUMIFS(通讯通路门店!$AH:$AH,通讯通路门店!$S:$S,$G1702)</f>
        <v>0</v>
      </c>
      <c r="BP1702" s="99">
        <f>SUMIFS(通讯通路门店!$AI:$AI,通讯通路门店!$S:$S,$G1702)</f>
        <v>0</v>
      </c>
      <c r="BQ1702" s="83"/>
    </row>
    <row r="1703" spans="1:69">
      <c r="A1703" s="99" t="str">
        <f>IFERROR(_xlfn.XLOOKUP($G1703,通讯通路门店!$S$4:$S$993933,通讯通路门店!$A$4:$A$993933,0,0),"")</f>
        <v>海南省</v>
      </c>
      <c r="B1703" s="99" t="str">
        <f>IFERROR(_xlfn.XLOOKUP($G1703,通讯通路门店!$S$4:$S$993933,通讯通路门店!$B$4:$B$993933,0,0),"")</f>
        <v>乐东黎族自治县</v>
      </c>
      <c r="C1703" s="99" t="str">
        <f>IFERROR(_xlfn.XLOOKUP($G1703,通讯通路门店!$S$4:$S$993933,通讯通路门店!$C$4:$C$993933,0,0),"")</f>
        <v>乐东黎族自治县</v>
      </c>
      <c r="D1703" s="99" t="str">
        <f>IFERROR(_xlfn.XLOOKUP($G1703,通讯通路门店!$S$4:$S$993933,通讯通路门店!$D$4:$D$993933,0,0),"")</f>
        <v>万冲镇</v>
      </c>
      <c r="E1703" s="83"/>
      <c r="F1703" s="83"/>
      <c r="G1703" s="101"/>
      <c r="H1703" s="102">
        <f>IFERROR(_xlfn.XLOOKUP($G1703,通讯通路门店!$S$4:$S$993933,通讯通路门店!$R$4:$R$993933,0,0),"")</f>
        <v>0</v>
      </c>
      <c r="I1703" s="83"/>
      <c r="J1703" s="83"/>
      <c r="K1703" s="83"/>
      <c r="L1703" s="83"/>
      <c r="M1703" s="83"/>
      <c r="N1703" s="83"/>
      <c r="O1703" s="83"/>
      <c r="P1703" s="83"/>
      <c r="Q1703" s="83"/>
      <c r="R1703" s="83"/>
      <c r="S1703" s="83"/>
      <c r="T1703" s="83"/>
      <c r="U1703" s="99">
        <f>COUNTIF(通讯通路门店!$S:$S,$G1703)</f>
        <v>0</v>
      </c>
      <c r="V1703" s="99">
        <f>COUNTIFS(通讯通路门店!$S:$S,$G1703,通讯通路门店!$J:$J,"综合卖场")</f>
        <v>0</v>
      </c>
      <c r="W1703" s="99">
        <f>SUMIFS(通讯通路门店!$AJ:$AJ,通讯通路门店!$S:$S,通讯客户沙盘!$G1703)</f>
        <v>0</v>
      </c>
      <c r="X1703" s="99">
        <f t="shared" si="130"/>
        <v>0</v>
      </c>
      <c r="Y1703" s="99">
        <f>COUNTIFS(通讯通路门店!$S:$S,$G1703,通讯通路门店!$J:$J,"荣耀体验店")+COUNTIFS(通讯通路门店!$S:$S,$G1703,通讯通路门店!$J:$J,"荣耀授权专卖店")</f>
        <v>0</v>
      </c>
      <c r="Z1703" s="99">
        <f>COUNTIFS(通讯通路门店!$S:$S,$G1703,通讯通路门店!$J:$J,"VIVO体验店")</f>
        <v>0</v>
      </c>
      <c r="AA1703" s="99">
        <f>COUNTIFS(通讯通路门店!$S:$S,$G1703,通讯通路门店!$J:$J,"OPPO体验店")</f>
        <v>0</v>
      </c>
      <c r="AB1703" s="99">
        <f>COUNTIFS(通讯通路门店!$S:$S,$G1703,通讯通路门店!$J:$J,"华为授权体验店")+COUNTIFS(通讯通路门店!$S:$S,$G1703,通讯通路门店!$J:$J,"华为堡垒店")</f>
        <v>0</v>
      </c>
      <c r="AC1703" s="99">
        <f>COUNTIFS(通讯通路门店!$S:$S,$G1703,通讯通路门店!$J:$J,"小米体验店")</f>
        <v>0</v>
      </c>
      <c r="AD1703" s="99">
        <f>COUNTIFS(通讯通路门店!$S:$S,$G1703,通讯通路门店!$J:$J,"苹果体验店")</f>
        <v>0</v>
      </c>
      <c r="AE1703" s="99">
        <f>COUNTIFS(通讯通路门店!$S:$S,$G1703,通讯通路门店!$J:$J,"其他品牌专卖店")</f>
        <v>0</v>
      </c>
      <c r="AF1703" s="99">
        <f>SUMIFS(通讯通路门店!$BI:$BI,通讯通路门店!$S:$S,$G1703)</f>
        <v>0</v>
      </c>
      <c r="AG1703" s="99">
        <f>SUMIFS(通讯通路门店!$BH:$BH,通讯通路门店!$S:$S,$G1703)</f>
        <v>0</v>
      </c>
      <c r="AH1703" s="99">
        <f t="shared" si="131"/>
        <v>0</v>
      </c>
      <c r="AI1703" s="99">
        <f>SUMIFS(通讯通路门店!$BB:$BB,通讯通路门店!$S:$S,$G1703)</f>
        <v>0</v>
      </c>
      <c r="AJ1703" s="99">
        <f>SUMIFS(通讯通路门店!$BE:$BE,通讯通路门店!$S:$S,$G1703)</f>
        <v>0</v>
      </c>
      <c r="AK1703" s="99">
        <f>SUMIFS(通讯通路门店!$BG:$BG,通讯通路门店!$S:$S,$G1703)</f>
        <v>0</v>
      </c>
      <c r="AL1703" s="99">
        <f>SUMIFS(通讯通路门店!$BC:$BC,通讯通路门店!$S:$S,$G1703)</f>
        <v>0</v>
      </c>
      <c r="AM1703" s="99">
        <f>SUMIFS(通讯通路门店!$BD:$BD,通讯通路门店!$S:$S,$G1703)</f>
        <v>0</v>
      </c>
      <c r="AN1703" s="99">
        <f>SUMIFS(通讯通路门店!$BF:$BF,通讯通路门店!$S:$S,$G1703)</f>
        <v>0</v>
      </c>
      <c r="AO1703" s="99">
        <f t="shared" si="132"/>
        <v>0</v>
      </c>
      <c r="AP1703" s="99">
        <f>SUMIFS(通讯通路门店!$K:$K,通讯通路门店!$S:$S,$G1703)</f>
        <v>0</v>
      </c>
      <c r="AQ1703" s="83"/>
      <c r="AR1703" s="99">
        <f>SUMIFS(通讯通路门店!$T:$T,通讯通路门店!$S:$S,$G1703)</f>
        <v>0</v>
      </c>
      <c r="AS1703" s="99">
        <f>SUMIFS(通讯通路门店!$U:$U,通讯通路门店!$S:$S,$G1703)</f>
        <v>0</v>
      </c>
      <c r="AT1703" s="99">
        <f>SUMIFS(通讯通路门店!$V:$V,通讯通路门店!$S:$S,$G1703)</f>
        <v>0</v>
      </c>
      <c r="AU1703" s="99">
        <f>SUMIFS(通讯通路门店!$W:$W,通讯通路门店!$S:$S,$G1703)</f>
        <v>0</v>
      </c>
      <c r="AV1703" s="99">
        <f>SUMIFS(通讯通路门店!$Z:$Z,通讯通路门店!$S:$S,$G1703)</f>
        <v>0</v>
      </c>
      <c r="AW1703" s="99">
        <f>SUMIFS(通讯通路门店!$AB:$AB,通讯通路门店!$S:$S,$G1703)</f>
        <v>0</v>
      </c>
      <c r="AX1703" s="99">
        <f>SUMIFS(通讯通路门店!$X:$X,通讯通路门店!$S:$S,$G1703)</f>
        <v>0</v>
      </c>
      <c r="AY1703" s="99">
        <f>SUMIFS(通讯通路门店!$Y:$Y,通讯通路门店!$S:$S,$G1703)</f>
        <v>0</v>
      </c>
      <c r="AZ1703" s="99">
        <f>SUMIFS(通讯通路门店!$AA:$AA,通讯通路门店!$S:$S,$G1703)</f>
        <v>0</v>
      </c>
      <c r="BA1703" s="99">
        <f t="shared" si="133"/>
        <v>0</v>
      </c>
      <c r="BB1703" s="99">
        <f t="shared" si="134"/>
        <v>0</v>
      </c>
      <c r="BC1703" s="99">
        <f>SUMIFS(通讯通路门店!$W:$W,通讯通路门店!$S:$S,$G1703,通讯通路门店!$J:$J,"荣耀体验店")+SUMIFS(通讯通路门店!$W:$W,通讯通路门店!$S:$S,$G1703,通讯通路门店!$J:$J,"荣耀授权专卖店")</f>
        <v>0</v>
      </c>
      <c r="BD1703" s="99">
        <f>SUMIFS(通讯通路门店!$Z:$Z,通讯通路门店!$S:$S,$G1703,通讯通路门店!$J:$J,"VIVO体验店")</f>
        <v>0</v>
      </c>
      <c r="BE1703" s="99">
        <f>SUMIFS(通讯通路门店!$AB:$AB,通讯通路门店!$S:$S,$G1703,通讯通路门店!$J:$J,"OPPO体验店")</f>
        <v>0</v>
      </c>
      <c r="BF1703" s="99">
        <f>SUMIFS(通讯通路门店!$X:$X,通讯通路门店!$S:$S,$G1703,通讯通路门店!$J:$J,"华为授权体验店")+SUMIFS(通讯通路门店!$AA:$AA,通讯通路门店!$S:$S,$G1703,通讯通路门店!$J:$J,"华为堡垒店")</f>
        <v>0</v>
      </c>
      <c r="BG1703" s="99">
        <f>SUMIFS(通讯通路门店!$Y:$Y,通讯通路门店!$S:$S,$G1703,通讯通路门店!$J:$J,"小米体验店")</f>
        <v>0</v>
      </c>
      <c r="BH1703" s="99">
        <f>SUMIFS(通讯通路门店!$AA:$AA,通讯通路门店!$S:$S,$G1703,通讯通路门店!$J:$J,"苹果体验店")</f>
        <v>0</v>
      </c>
      <c r="BI1703" s="99">
        <f>SUMIFS(通讯通路门店!$K:$K,通讯通路门店!$S:$S,$G1703,通讯通路门店!$J:$J,"其他品牌专卖店")</f>
        <v>0</v>
      </c>
      <c r="BJ1703" s="99">
        <f>SUMIFS(通讯通路门店!$AC:$AC,通讯通路门店!$S:$S,$G1703)</f>
        <v>0</v>
      </c>
      <c r="BK1703" s="99">
        <f>SUMIFS(通讯通路门店!$AD:$AD,通讯通路门店!$S:$S,$G1703)</f>
        <v>0</v>
      </c>
      <c r="BL1703" s="99">
        <f>SUMIFS(通讯通路门店!$AE:$AE,通讯通路门店!$S:$S,$G1703)</f>
        <v>0</v>
      </c>
      <c r="BM1703" s="99">
        <f>SUMIFS(通讯通路门店!$AF:$AF,通讯通路门店!$S:$S,$G1703)</f>
        <v>0</v>
      </c>
      <c r="BN1703" s="99">
        <f>SUMIFS(通讯通路门店!$AG:$AG,通讯通路门店!$S:$S,$G1703)</f>
        <v>0</v>
      </c>
      <c r="BO1703" s="99">
        <f>SUMIFS(通讯通路门店!$AH:$AH,通讯通路门店!$S:$S,$G1703)</f>
        <v>0</v>
      </c>
      <c r="BP1703" s="99">
        <f>SUMIFS(通讯通路门店!$AI:$AI,通讯通路门店!$S:$S,$G1703)</f>
        <v>0</v>
      </c>
      <c r="BQ1703" s="83"/>
    </row>
    <row r="1704" spans="1:69">
      <c r="A1704" s="99" t="str">
        <f>IFERROR(_xlfn.XLOOKUP($G1704,通讯通路门店!$S$4:$S$993933,通讯通路门店!$A$4:$A$993933,0,0),"")</f>
        <v>海南省</v>
      </c>
      <c r="B1704" s="99" t="str">
        <f>IFERROR(_xlfn.XLOOKUP($G1704,通讯通路门店!$S$4:$S$993933,通讯通路门店!$B$4:$B$993933,0,0),"")</f>
        <v>乐东黎族自治县</v>
      </c>
      <c r="C1704" s="99" t="str">
        <f>IFERROR(_xlfn.XLOOKUP($G1704,通讯通路门店!$S$4:$S$993933,通讯通路门店!$C$4:$C$993933,0,0),"")</f>
        <v>乐东黎族自治县</v>
      </c>
      <c r="D1704" s="99" t="str">
        <f>IFERROR(_xlfn.XLOOKUP($G1704,通讯通路门店!$S$4:$S$993933,通讯通路门店!$D$4:$D$993933,0,0),"")</f>
        <v>万冲镇</v>
      </c>
      <c r="E1704" s="83"/>
      <c r="F1704" s="83"/>
      <c r="G1704" s="101"/>
      <c r="H1704" s="102">
        <f>IFERROR(_xlfn.XLOOKUP($G1704,通讯通路门店!$S$4:$S$993933,通讯通路门店!$R$4:$R$993933,0,0),"")</f>
        <v>0</v>
      </c>
      <c r="I1704" s="83"/>
      <c r="J1704" s="83"/>
      <c r="K1704" s="83"/>
      <c r="L1704" s="83"/>
      <c r="M1704" s="83"/>
      <c r="N1704" s="83"/>
      <c r="O1704" s="83"/>
      <c r="P1704" s="83"/>
      <c r="Q1704" s="83"/>
      <c r="R1704" s="83"/>
      <c r="S1704" s="83"/>
      <c r="T1704" s="83"/>
      <c r="U1704" s="99">
        <f>COUNTIF(通讯通路门店!$S:$S,$G1704)</f>
        <v>0</v>
      </c>
      <c r="V1704" s="99">
        <f>COUNTIFS(通讯通路门店!$S:$S,$G1704,通讯通路门店!$J:$J,"综合卖场")</f>
        <v>0</v>
      </c>
      <c r="W1704" s="99">
        <f>SUMIFS(通讯通路门店!$AJ:$AJ,通讯通路门店!$S:$S,通讯客户沙盘!$G1704)</f>
        <v>0</v>
      </c>
      <c r="X1704" s="99">
        <f t="shared" si="130"/>
        <v>0</v>
      </c>
      <c r="Y1704" s="99">
        <f>COUNTIFS(通讯通路门店!$S:$S,$G1704,通讯通路门店!$J:$J,"荣耀体验店")+COUNTIFS(通讯通路门店!$S:$S,$G1704,通讯通路门店!$J:$J,"荣耀授权专卖店")</f>
        <v>0</v>
      </c>
      <c r="Z1704" s="99">
        <f>COUNTIFS(通讯通路门店!$S:$S,$G1704,通讯通路门店!$J:$J,"VIVO体验店")</f>
        <v>0</v>
      </c>
      <c r="AA1704" s="99">
        <f>COUNTIFS(通讯通路门店!$S:$S,$G1704,通讯通路门店!$J:$J,"OPPO体验店")</f>
        <v>0</v>
      </c>
      <c r="AB1704" s="99">
        <f>COUNTIFS(通讯通路门店!$S:$S,$G1704,通讯通路门店!$J:$J,"华为授权体验店")+COUNTIFS(通讯通路门店!$S:$S,$G1704,通讯通路门店!$J:$J,"华为堡垒店")</f>
        <v>0</v>
      </c>
      <c r="AC1704" s="99">
        <f>COUNTIFS(通讯通路门店!$S:$S,$G1704,通讯通路门店!$J:$J,"小米体验店")</f>
        <v>0</v>
      </c>
      <c r="AD1704" s="99">
        <f>COUNTIFS(通讯通路门店!$S:$S,$G1704,通讯通路门店!$J:$J,"苹果体验店")</f>
        <v>0</v>
      </c>
      <c r="AE1704" s="99">
        <f>COUNTIFS(通讯通路门店!$S:$S,$G1704,通讯通路门店!$J:$J,"其他品牌专卖店")</f>
        <v>0</v>
      </c>
      <c r="AF1704" s="99">
        <f>SUMIFS(通讯通路门店!$BI:$BI,通讯通路门店!$S:$S,$G1704)</f>
        <v>0</v>
      </c>
      <c r="AG1704" s="99">
        <f>SUMIFS(通讯通路门店!$BH:$BH,通讯通路门店!$S:$S,$G1704)</f>
        <v>0</v>
      </c>
      <c r="AH1704" s="99">
        <f t="shared" si="131"/>
        <v>0</v>
      </c>
      <c r="AI1704" s="99">
        <f>SUMIFS(通讯通路门店!$BB:$BB,通讯通路门店!$S:$S,$G1704)</f>
        <v>0</v>
      </c>
      <c r="AJ1704" s="99">
        <f>SUMIFS(通讯通路门店!$BE:$BE,通讯通路门店!$S:$S,$G1704)</f>
        <v>0</v>
      </c>
      <c r="AK1704" s="99">
        <f>SUMIFS(通讯通路门店!$BG:$BG,通讯通路门店!$S:$S,$G1704)</f>
        <v>0</v>
      </c>
      <c r="AL1704" s="99">
        <f>SUMIFS(通讯通路门店!$BC:$BC,通讯通路门店!$S:$S,$G1704)</f>
        <v>0</v>
      </c>
      <c r="AM1704" s="99">
        <f>SUMIFS(通讯通路门店!$BD:$BD,通讯通路门店!$S:$S,$G1704)</f>
        <v>0</v>
      </c>
      <c r="AN1704" s="99">
        <f>SUMIFS(通讯通路门店!$BF:$BF,通讯通路门店!$S:$S,$G1704)</f>
        <v>0</v>
      </c>
      <c r="AO1704" s="99">
        <f t="shared" si="132"/>
        <v>0</v>
      </c>
      <c r="AP1704" s="99">
        <f>SUMIFS(通讯通路门店!$K:$K,通讯通路门店!$S:$S,$G1704)</f>
        <v>0</v>
      </c>
      <c r="AQ1704" s="83"/>
      <c r="AR1704" s="99">
        <f>SUMIFS(通讯通路门店!$T:$T,通讯通路门店!$S:$S,$G1704)</f>
        <v>0</v>
      </c>
      <c r="AS1704" s="99">
        <f>SUMIFS(通讯通路门店!$U:$U,通讯通路门店!$S:$S,$G1704)</f>
        <v>0</v>
      </c>
      <c r="AT1704" s="99">
        <f>SUMIFS(通讯通路门店!$V:$V,通讯通路门店!$S:$S,$G1704)</f>
        <v>0</v>
      </c>
      <c r="AU1704" s="99">
        <f>SUMIFS(通讯通路门店!$W:$W,通讯通路门店!$S:$S,$G1704)</f>
        <v>0</v>
      </c>
      <c r="AV1704" s="99">
        <f>SUMIFS(通讯通路门店!$Z:$Z,通讯通路门店!$S:$S,$G1704)</f>
        <v>0</v>
      </c>
      <c r="AW1704" s="99">
        <f>SUMIFS(通讯通路门店!$AB:$AB,通讯通路门店!$S:$S,$G1704)</f>
        <v>0</v>
      </c>
      <c r="AX1704" s="99">
        <f>SUMIFS(通讯通路门店!$X:$X,通讯通路门店!$S:$S,$G1704)</f>
        <v>0</v>
      </c>
      <c r="AY1704" s="99">
        <f>SUMIFS(通讯通路门店!$Y:$Y,通讯通路门店!$S:$S,$G1704)</f>
        <v>0</v>
      </c>
      <c r="AZ1704" s="99">
        <f>SUMIFS(通讯通路门店!$AA:$AA,通讯通路门店!$S:$S,$G1704)</f>
        <v>0</v>
      </c>
      <c r="BA1704" s="99">
        <f t="shared" si="133"/>
        <v>0</v>
      </c>
      <c r="BB1704" s="99">
        <f t="shared" si="134"/>
        <v>0</v>
      </c>
      <c r="BC1704" s="99">
        <f>SUMIFS(通讯通路门店!$W:$W,通讯通路门店!$S:$S,$G1704,通讯通路门店!$J:$J,"荣耀体验店")+SUMIFS(通讯通路门店!$W:$W,通讯通路门店!$S:$S,$G1704,通讯通路门店!$J:$J,"荣耀授权专卖店")</f>
        <v>0</v>
      </c>
      <c r="BD1704" s="99">
        <f>SUMIFS(通讯通路门店!$Z:$Z,通讯通路门店!$S:$S,$G1704,通讯通路门店!$J:$J,"VIVO体验店")</f>
        <v>0</v>
      </c>
      <c r="BE1704" s="99">
        <f>SUMIFS(通讯通路门店!$AB:$AB,通讯通路门店!$S:$S,$G1704,通讯通路门店!$J:$J,"OPPO体验店")</f>
        <v>0</v>
      </c>
      <c r="BF1704" s="99">
        <f>SUMIFS(通讯通路门店!$X:$X,通讯通路门店!$S:$S,$G1704,通讯通路门店!$J:$J,"华为授权体验店")+SUMIFS(通讯通路门店!$AA:$AA,通讯通路门店!$S:$S,$G1704,通讯通路门店!$J:$J,"华为堡垒店")</f>
        <v>0</v>
      </c>
      <c r="BG1704" s="99">
        <f>SUMIFS(通讯通路门店!$Y:$Y,通讯通路门店!$S:$S,$G1704,通讯通路门店!$J:$J,"小米体验店")</f>
        <v>0</v>
      </c>
      <c r="BH1704" s="99">
        <f>SUMIFS(通讯通路门店!$AA:$AA,通讯通路门店!$S:$S,$G1704,通讯通路门店!$J:$J,"苹果体验店")</f>
        <v>0</v>
      </c>
      <c r="BI1704" s="99">
        <f>SUMIFS(通讯通路门店!$K:$K,通讯通路门店!$S:$S,$G1704,通讯通路门店!$J:$J,"其他品牌专卖店")</f>
        <v>0</v>
      </c>
      <c r="BJ1704" s="99">
        <f>SUMIFS(通讯通路门店!$AC:$AC,通讯通路门店!$S:$S,$G1704)</f>
        <v>0</v>
      </c>
      <c r="BK1704" s="99">
        <f>SUMIFS(通讯通路门店!$AD:$AD,通讯通路门店!$S:$S,$G1704)</f>
        <v>0</v>
      </c>
      <c r="BL1704" s="99">
        <f>SUMIFS(通讯通路门店!$AE:$AE,通讯通路门店!$S:$S,$G1704)</f>
        <v>0</v>
      </c>
      <c r="BM1704" s="99">
        <f>SUMIFS(通讯通路门店!$AF:$AF,通讯通路门店!$S:$S,$G1704)</f>
        <v>0</v>
      </c>
      <c r="BN1704" s="99">
        <f>SUMIFS(通讯通路门店!$AG:$AG,通讯通路门店!$S:$S,$G1704)</f>
        <v>0</v>
      </c>
      <c r="BO1704" s="99">
        <f>SUMIFS(通讯通路门店!$AH:$AH,通讯通路门店!$S:$S,$G1704)</f>
        <v>0</v>
      </c>
      <c r="BP1704" s="99">
        <f>SUMIFS(通讯通路门店!$AI:$AI,通讯通路门店!$S:$S,$G1704)</f>
        <v>0</v>
      </c>
      <c r="BQ1704" s="83"/>
    </row>
    <row r="1705" spans="1:69">
      <c r="A1705" s="99" t="str">
        <f>IFERROR(_xlfn.XLOOKUP($G1705,通讯通路门店!$S$4:$S$993933,通讯通路门店!$A$4:$A$993933,0,0),"")</f>
        <v>海南省</v>
      </c>
      <c r="B1705" s="99" t="str">
        <f>IFERROR(_xlfn.XLOOKUP($G1705,通讯通路门店!$S$4:$S$993933,通讯通路门店!$B$4:$B$993933,0,0),"")</f>
        <v>乐东黎族自治县</v>
      </c>
      <c r="C1705" s="99" t="str">
        <f>IFERROR(_xlfn.XLOOKUP($G1705,通讯通路门店!$S$4:$S$993933,通讯通路门店!$C$4:$C$993933,0,0),"")</f>
        <v>乐东黎族自治县</v>
      </c>
      <c r="D1705" s="99" t="str">
        <f>IFERROR(_xlfn.XLOOKUP($G1705,通讯通路门店!$S$4:$S$993933,通讯通路门店!$D$4:$D$993933,0,0),"")</f>
        <v>万冲镇</v>
      </c>
      <c r="E1705" s="83"/>
      <c r="F1705" s="83"/>
      <c r="G1705" s="101"/>
      <c r="H1705" s="102">
        <f>IFERROR(_xlfn.XLOOKUP($G1705,通讯通路门店!$S$4:$S$993933,通讯通路门店!$R$4:$R$993933,0,0),"")</f>
        <v>0</v>
      </c>
      <c r="I1705" s="83"/>
      <c r="J1705" s="83"/>
      <c r="K1705" s="83"/>
      <c r="L1705" s="83"/>
      <c r="M1705" s="83"/>
      <c r="N1705" s="83"/>
      <c r="O1705" s="83"/>
      <c r="P1705" s="83"/>
      <c r="Q1705" s="83"/>
      <c r="R1705" s="83"/>
      <c r="S1705" s="83"/>
      <c r="T1705" s="83"/>
      <c r="U1705" s="99">
        <f>COUNTIF(通讯通路门店!$S:$S,$G1705)</f>
        <v>0</v>
      </c>
      <c r="V1705" s="99">
        <f>COUNTIFS(通讯通路门店!$S:$S,$G1705,通讯通路门店!$J:$J,"综合卖场")</f>
        <v>0</v>
      </c>
      <c r="W1705" s="99">
        <f>SUMIFS(通讯通路门店!$AJ:$AJ,通讯通路门店!$S:$S,通讯客户沙盘!$G1705)</f>
        <v>0</v>
      </c>
      <c r="X1705" s="99">
        <f t="shared" si="130"/>
        <v>0</v>
      </c>
      <c r="Y1705" s="99">
        <f>COUNTIFS(通讯通路门店!$S:$S,$G1705,通讯通路门店!$J:$J,"荣耀体验店")+COUNTIFS(通讯通路门店!$S:$S,$G1705,通讯通路门店!$J:$J,"荣耀授权专卖店")</f>
        <v>0</v>
      </c>
      <c r="Z1705" s="99">
        <f>COUNTIFS(通讯通路门店!$S:$S,$G1705,通讯通路门店!$J:$J,"VIVO体验店")</f>
        <v>0</v>
      </c>
      <c r="AA1705" s="99">
        <f>COUNTIFS(通讯通路门店!$S:$S,$G1705,通讯通路门店!$J:$J,"OPPO体验店")</f>
        <v>0</v>
      </c>
      <c r="AB1705" s="99">
        <f>COUNTIFS(通讯通路门店!$S:$S,$G1705,通讯通路门店!$J:$J,"华为授权体验店")+COUNTIFS(通讯通路门店!$S:$S,$G1705,通讯通路门店!$J:$J,"华为堡垒店")</f>
        <v>0</v>
      </c>
      <c r="AC1705" s="99">
        <f>COUNTIFS(通讯通路门店!$S:$S,$G1705,通讯通路门店!$J:$J,"小米体验店")</f>
        <v>0</v>
      </c>
      <c r="AD1705" s="99">
        <f>COUNTIFS(通讯通路门店!$S:$S,$G1705,通讯通路门店!$J:$J,"苹果体验店")</f>
        <v>0</v>
      </c>
      <c r="AE1705" s="99">
        <f>COUNTIFS(通讯通路门店!$S:$S,$G1705,通讯通路门店!$J:$J,"其他品牌专卖店")</f>
        <v>0</v>
      </c>
      <c r="AF1705" s="99">
        <f>SUMIFS(通讯通路门店!$BI:$BI,通讯通路门店!$S:$S,$G1705)</f>
        <v>0</v>
      </c>
      <c r="AG1705" s="99">
        <f>SUMIFS(通讯通路门店!$BH:$BH,通讯通路门店!$S:$S,$G1705)</f>
        <v>0</v>
      </c>
      <c r="AH1705" s="99">
        <f t="shared" si="131"/>
        <v>0</v>
      </c>
      <c r="AI1705" s="99">
        <f>SUMIFS(通讯通路门店!$BB:$BB,通讯通路门店!$S:$S,$G1705)</f>
        <v>0</v>
      </c>
      <c r="AJ1705" s="99">
        <f>SUMIFS(通讯通路门店!$BE:$BE,通讯通路门店!$S:$S,$G1705)</f>
        <v>0</v>
      </c>
      <c r="AK1705" s="99">
        <f>SUMIFS(通讯通路门店!$BG:$BG,通讯通路门店!$S:$S,$G1705)</f>
        <v>0</v>
      </c>
      <c r="AL1705" s="99">
        <f>SUMIFS(通讯通路门店!$BC:$BC,通讯通路门店!$S:$S,$G1705)</f>
        <v>0</v>
      </c>
      <c r="AM1705" s="99">
        <f>SUMIFS(通讯通路门店!$BD:$BD,通讯通路门店!$S:$S,$G1705)</f>
        <v>0</v>
      </c>
      <c r="AN1705" s="99">
        <f>SUMIFS(通讯通路门店!$BF:$BF,通讯通路门店!$S:$S,$G1705)</f>
        <v>0</v>
      </c>
      <c r="AO1705" s="99">
        <f t="shared" si="132"/>
        <v>0</v>
      </c>
      <c r="AP1705" s="99">
        <f>SUMIFS(通讯通路门店!$K:$K,通讯通路门店!$S:$S,$G1705)</f>
        <v>0</v>
      </c>
      <c r="AQ1705" s="83"/>
      <c r="AR1705" s="99">
        <f>SUMIFS(通讯通路门店!$T:$T,通讯通路门店!$S:$S,$G1705)</f>
        <v>0</v>
      </c>
      <c r="AS1705" s="99">
        <f>SUMIFS(通讯通路门店!$U:$U,通讯通路门店!$S:$S,$G1705)</f>
        <v>0</v>
      </c>
      <c r="AT1705" s="99">
        <f>SUMIFS(通讯通路门店!$V:$V,通讯通路门店!$S:$S,$G1705)</f>
        <v>0</v>
      </c>
      <c r="AU1705" s="99">
        <f>SUMIFS(通讯通路门店!$W:$W,通讯通路门店!$S:$S,$G1705)</f>
        <v>0</v>
      </c>
      <c r="AV1705" s="99">
        <f>SUMIFS(通讯通路门店!$Z:$Z,通讯通路门店!$S:$S,$G1705)</f>
        <v>0</v>
      </c>
      <c r="AW1705" s="99">
        <f>SUMIFS(通讯通路门店!$AB:$AB,通讯通路门店!$S:$S,$G1705)</f>
        <v>0</v>
      </c>
      <c r="AX1705" s="99">
        <f>SUMIFS(通讯通路门店!$X:$X,通讯通路门店!$S:$S,$G1705)</f>
        <v>0</v>
      </c>
      <c r="AY1705" s="99">
        <f>SUMIFS(通讯通路门店!$Y:$Y,通讯通路门店!$S:$S,$G1705)</f>
        <v>0</v>
      </c>
      <c r="AZ1705" s="99">
        <f>SUMIFS(通讯通路门店!$AA:$AA,通讯通路门店!$S:$S,$G1705)</f>
        <v>0</v>
      </c>
      <c r="BA1705" s="99">
        <f t="shared" si="133"/>
        <v>0</v>
      </c>
      <c r="BB1705" s="99">
        <f t="shared" si="134"/>
        <v>0</v>
      </c>
      <c r="BC1705" s="99">
        <f>SUMIFS(通讯通路门店!$W:$W,通讯通路门店!$S:$S,$G1705,通讯通路门店!$J:$J,"荣耀体验店")+SUMIFS(通讯通路门店!$W:$W,通讯通路门店!$S:$S,$G1705,通讯通路门店!$J:$J,"荣耀授权专卖店")</f>
        <v>0</v>
      </c>
      <c r="BD1705" s="99">
        <f>SUMIFS(通讯通路门店!$Z:$Z,通讯通路门店!$S:$S,$G1705,通讯通路门店!$J:$J,"VIVO体验店")</f>
        <v>0</v>
      </c>
      <c r="BE1705" s="99">
        <f>SUMIFS(通讯通路门店!$AB:$AB,通讯通路门店!$S:$S,$G1705,通讯通路门店!$J:$J,"OPPO体验店")</f>
        <v>0</v>
      </c>
      <c r="BF1705" s="99">
        <f>SUMIFS(通讯通路门店!$X:$X,通讯通路门店!$S:$S,$G1705,通讯通路门店!$J:$J,"华为授权体验店")+SUMIFS(通讯通路门店!$AA:$AA,通讯通路门店!$S:$S,$G1705,通讯通路门店!$J:$J,"华为堡垒店")</f>
        <v>0</v>
      </c>
      <c r="BG1705" s="99">
        <f>SUMIFS(通讯通路门店!$Y:$Y,通讯通路门店!$S:$S,$G1705,通讯通路门店!$J:$J,"小米体验店")</f>
        <v>0</v>
      </c>
      <c r="BH1705" s="99">
        <f>SUMIFS(通讯通路门店!$AA:$AA,通讯通路门店!$S:$S,$G1705,通讯通路门店!$J:$J,"苹果体验店")</f>
        <v>0</v>
      </c>
      <c r="BI1705" s="99">
        <f>SUMIFS(通讯通路门店!$K:$K,通讯通路门店!$S:$S,$G1705,通讯通路门店!$J:$J,"其他品牌专卖店")</f>
        <v>0</v>
      </c>
      <c r="BJ1705" s="99">
        <f>SUMIFS(通讯通路门店!$AC:$AC,通讯通路门店!$S:$S,$G1705)</f>
        <v>0</v>
      </c>
      <c r="BK1705" s="99">
        <f>SUMIFS(通讯通路门店!$AD:$AD,通讯通路门店!$S:$S,$G1705)</f>
        <v>0</v>
      </c>
      <c r="BL1705" s="99">
        <f>SUMIFS(通讯通路门店!$AE:$AE,通讯通路门店!$S:$S,$G1705)</f>
        <v>0</v>
      </c>
      <c r="BM1705" s="99">
        <f>SUMIFS(通讯通路门店!$AF:$AF,通讯通路门店!$S:$S,$G1705)</f>
        <v>0</v>
      </c>
      <c r="BN1705" s="99">
        <f>SUMIFS(通讯通路门店!$AG:$AG,通讯通路门店!$S:$S,$G1705)</f>
        <v>0</v>
      </c>
      <c r="BO1705" s="99">
        <f>SUMIFS(通讯通路门店!$AH:$AH,通讯通路门店!$S:$S,$G1705)</f>
        <v>0</v>
      </c>
      <c r="BP1705" s="99">
        <f>SUMIFS(通讯通路门店!$AI:$AI,通讯通路门店!$S:$S,$G1705)</f>
        <v>0</v>
      </c>
      <c r="BQ1705" s="83"/>
    </row>
    <row r="1706" spans="1:69">
      <c r="A1706" s="99" t="str">
        <f>IFERROR(_xlfn.XLOOKUP($G1706,通讯通路门店!$S$4:$S$993933,通讯通路门店!$A$4:$A$993933,0,0),"")</f>
        <v>海南省</v>
      </c>
      <c r="B1706" s="99" t="str">
        <f>IFERROR(_xlfn.XLOOKUP($G1706,通讯通路门店!$S$4:$S$993933,通讯通路门店!$B$4:$B$993933,0,0),"")</f>
        <v>乐东黎族自治县</v>
      </c>
      <c r="C1706" s="99" t="str">
        <f>IFERROR(_xlfn.XLOOKUP($G1706,通讯通路门店!$S$4:$S$993933,通讯通路门店!$C$4:$C$993933,0,0),"")</f>
        <v>乐东黎族自治县</v>
      </c>
      <c r="D1706" s="99" t="str">
        <f>IFERROR(_xlfn.XLOOKUP($G1706,通讯通路门店!$S$4:$S$993933,通讯通路门店!$D$4:$D$993933,0,0),"")</f>
        <v>万冲镇</v>
      </c>
      <c r="E1706" s="83"/>
      <c r="F1706" s="83"/>
      <c r="G1706" s="101"/>
      <c r="H1706" s="102">
        <f>IFERROR(_xlfn.XLOOKUP($G1706,通讯通路门店!$S$4:$S$993933,通讯通路门店!$R$4:$R$993933,0,0),"")</f>
        <v>0</v>
      </c>
      <c r="I1706" s="83"/>
      <c r="J1706" s="83"/>
      <c r="K1706" s="83"/>
      <c r="L1706" s="83"/>
      <c r="M1706" s="83"/>
      <c r="N1706" s="83"/>
      <c r="O1706" s="83"/>
      <c r="P1706" s="83"/>
      <c r="Q1706" s="83"/>
      <c r="R1706" s="83"/>
      <c r="S1706" s="83"/>
      <c r="T1706" s="83"/>
      <c r="U1706" s="99">
        <f>COUNTIF(通讯通路门店!$S:$S,$G1706)</f>
        <v>0</v>
      </c>
      <c r="V1706" s="99">
        <f>COUNTIFS(通讯通路门店!$S:$S,$G1706,通讯通路门店!$J:$J,"综合卖场")</f>
        <v>0</v>
      </c>
      <c r="W1706" s="99">
        <f>SUMIFS(通讯通路门店!$AJ:$AJ,通讯通路门店!$S:$S,通讯客户沙盘!$G1706)</f>
        <v>0</v>
      </c>
      <c r="X1706" s="99">
        <f t="shared" si="130"/>
        <v>0</v>
      </c>
      <c r="Y1706" s="99">
        <f>COUNTIFS(通讯通路门店!$S:$S,$G1706,通讯通路门店!$J:$J,"荣耀体验店")+COUNTIFS(通讯通路门店!$S:$S,$G1706,通讯通路门店!$J:$J,"荣耀授权专卖店")</f>
        <v>0</v>
      </c>
      <c r="Z1706" s="99">
        <f>COUNTIFS(通讯通路门店!$S:$S,$G1706,通讯通路门店!$J:$J,"VIVO体验店")</f>
        <v>0</v>
      </c>
      <c r="AA1706" s="99">
        <f>COUNTIFS(通讯通路门店!$S:$S,$G1706,通讯通路门店!$J:$J,"OPPO体验店")</f>
        <v>0</v>
      </c>
      <c r="AB1706" s="99">
        <f>COUNTIFS(通讯通路门店!$S:$S,$G1706,通讯通路门店!$J:$J,"华为授权体验店")+COUNTIFS(通讯通路门店!$S:$S,$G1706,通讯通路门店!$J:$J,"华为堡垒店")</f>
        <v>0</v>
      </c>
      <c r="AC1706" s="99">
        <f>COUNTIFS(通讯通路门店!$S:$S,$G1706,通讯通路门店!$J:$J,"小米体验店")</f>
        <v>0</v>
      </c>
      <c r="AD1706" s="99">
        <f>COUNTIFS(通讯通路门店!$S:$S,$G1706,通讯通路门店!$J:$J,"苹果体验店")</f>
        <v>0</v>
      </c>
      <c r="AE1706" s="99">
        <f>COUNTIFS(通讯通路门店!$S:$S,$G1706,通讯通路门店!$J:$J,"其他品牌专卖店")</f>
        <v>0</v>
      </c>
      <c r="AF1706" s="99">
        <f>SUMIFS(通讯通路门店!$BI:$BI,通讯通路门店!$S:$S,$G1706)</f>
        <v>0</v>
      </c>
      <c r="AG1706" s="99">
        <f>SUMIFS(通讯通路门店!$BH:$BH,通讯通路门店!$S:$S,$G1706)</f>
        <v>0</v>
      </c>
      <c r="AH1706" s="99">
        <f t="shared" si="131"/>
        <v>0</v>
      </c>
      <c r="AI1706" s="99">
        <f>SUMIFS(通讯通路门店!$BB:$BB,通讯通路门店!$S:$S,$G1706)</f>
        <v>0</v>
      </c>
      <c r="AJ1706" s="99">
        <f>SUMIFS(通讯通路门店!$BE:$BE,通讯通路门店!$S:$S,$G1706)</f>
        <v>0</v>
      </c>
      <c r="AK1706" s="99">
        <f>SUMIFS(通讯通路门店!$BG:$BG,通讯通路门店!$S:$S,$G1706)</f>
        <v>0</v>
      </c>
      <c r="AL1706" s="99">
        <f>SUMIFS(通讯通路门店!$BC:$BC,通讯通路门店!$S:$S,$G1706)</f>
        <v>0</v>
      </c>
      <c r="AM1706" s="99">
        <f>SUMIFS(通讯通路门店!$BD:$BD,通讯通路门店!$S:$S,$G1706)</f>
        <v>0</v>
      </c>
      <c r="AN1706" s="99">
        <f>SUMIFS(通讯通路门店!$BF:$BF,通讯通路门店!$S:$S,$G1706)</f>
        <v>0</v>
      </c>
      <c r="AO1706" s="99">
        <f t="shared" si="132"/>
        <v>0</v>
      </c>
      <c r="AP1706" s="99">
        <f>SUMIFS(通讯通路门店!$K:$K,通讯通路门店!$S:$S,$G1706)</f>
        <v>0</v>
      </c>
      <c r="AQ1706" s="83"/>
      <c r="AR1706" s="99">
        <f>SUMIFS(通讯通路门店!$T:$T,通讯通路门店!$S:$S,$G1706)</f>
        <v>0</v>
      </c>
      <c r="AS1706" s="99">
        <f>SUMIFS(通讯通路门店!$U:$U,通讯通路门店!$S:$S,$G1706)</f>
        <v>0</v>
      </c>
      <c r="AT1706" s="99">
        <f>SUMIFS(通讯通路门店!$V:$V,通讯通路门店!$S:$S,$G1706)</f>
        <v>0</v>
      </c>
      <c r="AU1706" s="99">
        <f>SUMIFS(通讯通路门店!$W:$W,通讯通路门店!$S:$S,$G1706)</f>
        <v>0</v>
      </c>
      <c r="AV1706" s="99">
        <f>SUMIFS(通讯通路门店!$Z:$Z,通讯通路门店!$S:$S,$G1706)</f>
        <v>0</v>
      </c>
      <c r="AW1706" s="99">
        <f>SUMIFS(通讯通路门店!$AB:$AB,通讯通路门店!$S:$S,$G1706)</f>
        <v>0</v>
      </c>
      <c r="AX1706" s="99">
        <f>SUMIFS(通讯通路门店!$X:$X,通讯通路门店!$S:$S,$G1706)</f>
        <v>0</v>
      </c>
      <c r="AY1706" s="99">
        <f>SUMIFS(通讯通路门店!$Y:$Y,通讯通路门店!$S:$S,$G1706)</f>
        <v>0</v>
      </c>
      <c r="AZ1706" s="99">
        <f>SUMIFS(通讯通路门店!$AA:$AA,通讯通路门店!$S:$S,$G1706)</f>
        <v>0</v>
      </c>
      <c r="BA1706" s="99">
        <f t="shared" si="133"/>
        <v>0</v>
      </c>
      <c r="BB1706" s="99">
        <f t="shared" si="134"/>
        <v>0</v>
      </c>
      <c r="BC1706" s="99">
        <f>SUMIFS(通讯通路门店!$W:$W,通讯通路门店!$S:$S,$G1706,通讯通路门店!$J:$J,"荣耀体验店")+SUMIFS(通讯通路门店!$W:$W,通讯通路门店!$S:$S,$G1706,通讯通路门店!$J:$J,"荣耀授权专卖店")</f>
        <v>0</v>
      </c>
      <c r="BD1706" s="99">
        <f>SUMIFS(通讯通路门店!$Z:$Z,通讯通路门店!$S:$S,$G1706,通讯通路门店!$J:$J,"VIVO体验店")</f>
        <v>0</v>
      </c>
      <c r="BE1706" s="99">
        <f>SUMIFS(通讯通路门店!$AB:$AB,通讯通路门店!$S:$S,$G1706,通讯通路门店!$J:$J,"OPPO体验店")</f>
        <v>0</v>
      </c>
      <c r="BF1706" s="99">
        <f>SUMIFS(通讯通路门店!$X:$X,通讯通路门店!$S:$S,$G1706,通讯通路门店!$J:$J,"华为授权体验店")+SUMIFS(通讯通路门店!$AA:$AA,通讯通路门店!$S:$S,$G1706,通讯通路门店!$J:$J,"华为堡垒店")</f>
        <v>0</v>
      </c>
      <c r="BG1706" s="99">
        <f>SUMIFS(通讯通路门店!$Y:$Y,通讯通路门店!$S:$S,$G1706,通讯通路门店!$J:$J,"小米体验店")</f>
        <v>0</v>
      </c>
      <c r="BH1706" s="99">
        <f>SUMIFS(通讯通路门店!$AA:$AA,通讯通路门店!$S:$S,$G1706,通讯通路门店!$J:$J,"苹果体验店")</f>
        <v>0</v>
      </c>
      <c r="BI1706" s="99">
        <f>SUMIFS(通讯通路门店!$K:$K,通讯通路门店!$S:$S,$G1706,通讯通路门店!$J:$J,"其他品牌专卖店")</f>
        <v>0</v>
      </c>
      <c r="BJ1706" s="99">
        <f>SUMIFS(通讯通路门店!$AC:$AC,通讯通路门店!$S:$S,$G1706)</f>
        <v>0</v>
      </c>
      <c r="BK1706" s="99">
        <f>SUMIFS(通讯通路门店!$AD:$AD,通讯通路门店!$S:$S,$G1706)</f>
        <v>0</v>
      </c>
      <c r="BL1706" s="99">
        <f>SUMIFS(通讯通路门店!$AE:$AE,通讯通路门店!$S:$S,$G1706)</f>
        <v>0</v>
      </c>
      <c r="BM1706" s="99">
        <f>SUMIFS(通讯通路门店!$AF:$AF,通讯通路门店!$S:$S,$G1706)</f>
        <v>0</v>
      </c>
      <c r="BN1706" s="99">
        <f>SUMIFS(通讯通路门店!$AG:$AG,通讯通路门店!$S:$S,$G1706)</f>
        <v>0</v>
      </c>
      <c r="BO1706" s="99">
        <f>SUMIFS(通讯通路门店!$AH:$AH,通讯通路门店!$S:$S,$G1706)</f>
        <v>0</v>
      </c>
      <c r="BP1706" s="99">
        <f>SUMIFS(通讯通路门店!$AI:$AI,通讯通路门店!$S:$S,$G1706)</f>
        <v>0</v>
      </c>
      <c r="BQ1706" s="83"/>
    </row>
    <row r="1707" spans="1:69">
      <c r="A1707" s="99" t="str">
        <f>IFERROR(_xlfn.XLOOKUP($G1707,通讯通路门店!$S$4:$S$993933,通讯通路门店!$A$4:$A$993933,0,0),"")</f>
        <v>海南省</v>
      </c>
      <c r="B1707" s="99" t="str">
        <f>IFERROR(_xlfn.XLOOKUP($G1707,通讯通路门店!$S$4:$S$993933,通讯通路门店!$B$4:$B$993933,0,0),"")</f>
        <v>乐东黎族自治县</v>
      </c>
      <c r="C1707" s="99" t="str">
        <f>IFERROR(_xlfn.XLOOKUP($G1707,通讯通路门店!$S$4:$S$993933,通讯通路门店!$C$4:$C$993933,0,0),"")</f>
        <v>乐东黎族自治县</v>
      </c>
      <c r="D1707" s="99" t="str">
        <f>IFERROR(_xlfn.XLOOKUP($G1707,通讯通路门店!$S$4:$S$993933,通讯通路门店!$D$4:$D$993933,0,0),"")</f>
        <v>万冲镇</v>
      </c>
      <c r="E1707" s="83"/>
      <c r="F1707" s="83"/>
      <c r="G1707" s="101"/>
      <c r="H1707" s="102">
        <f>IFERROR(_xlfn.XLOOKUP($G1707,通讯通路门店!$S$4:$S$993933,通讯通路门店!$R$4:$R$993933,0,0),"")</f>
        <v>0</v>
      </c>
      <c r="I1707" s="83"/>
      <c r="J1707" s="83"/>
      <c r="K1707" s="83"/>
      <c r="L1707" s="83"/>
      <c r="M1707" s="83"/>
      <c r="N1707" s="83"/>
      <c r="O1707" s="83"/>
      <c r="P1707" s="83"/>
      <c r="Q1707" s="83"/>
      <c r="R1707" s="83"/>
      <c r="S1707" s="83"/>
      <c r="T1707" s="83"/>
      <c r="U1707" s="99">
        <f>COUNTIF(通讯通路门店!$S:$S,$G1707)</f>
        <v>0</v>
      </c>
      <c r="V1707" s="99">
        <f>COUNTIFS(通讯通路门店!$S:$S,$G1707,通讯通路门店!$J:$J,"综合卖场")</f>
        <v>0</v>
      </c>
      <c r="W1707" s="99">
        <f>SUMIFS(通讯通路门店!$AJ:$AJ,通讯通路门店!$S:$S,通讯客户沙盘!$G1707)</f>
        <v>0</v>
      </c>
      <c r="X1707" s="99">
        <f t="shared" si="130"/>
        <v>0</v>
      </c>
      <c r="Y1707" s="99">
        <f>COUNTIFS(通讯通路门店!$S:$S,$G1707,通讯通路门店!$J:$J,"荣耀体验店")+COUNTIFS(通讯通路门店!$S:$S,$G1707,通讯通路门店!$J:$J,"荣耀授权专卖店")</f>
        <v>0</v>
      </c>
      <c r="Z1707" s="99">
        <f>COUNTIFS(通讯通路门店!$S:$S,$G1707,通讯通路门店!$J:$J,"VIVO体验店")</f>
        <v>0</v>
      </c>
      <c r="AA1707" s="99">
        <f>COUNTIFS(通讯通路门店!$S:$S,$G1707,通讯通路门店!$J:$J,"OPPO体验店")</f>
        <v>0</v>
      </c>
      <c r="AB1707" s="99">
        <f>COUNTIFS(通讯通路门店!$S:$S,$G1707,通讯通路门店!$J:$J,"华为授权体验店")+COUNTIFS(通讯通路门店!$S:$S,$G1707,通讯通路门店!$J:$J,"华为堡垒店")</f>
        <v>0</v>
      </c>
      <c r="AC1707" s="99">
        <f>COUNTIFS(通讯通路门店!$S:$S,$G1707,通讯通路门店!$J:$J,"小米体验店")</f>
        <v>0</v>
      </c>
      <c r="AD1707" s="99">
        <f>COUNTIFS(通讯通路门店!$S:$S,$G1707,通讯通路门店!$J:$J,"苹果体验店")</f>
        <v>0</v>
      </c>
      <c r="AE1707" s="99">
        <f>COUNTIFS(通讯通路门店!$S:$S,$G1707,通讯通路门店!$J:$J,"其他品牌专卖店")</f>
        <v>0</v>
      </c>
      <c r="AF1707" s="99">
        <f>SUMIFS(通讯通路门店!$BI:$BI,通讯通路门店!$S:$S,$G1707)</f>
        <v>0</v>
      </c>
      <c r="AG1707" s="99">
        <f>SUMIFS(通讯通路门店!$BH:$BH,通讯通路门店!$S:$S,$G1707)</f>
        <v>0</v>
      </c>
      <c r="AH1707" s="99">
        <f t="shared" si="131"/>
        <v>0</v>
      </c>
      <c r="AI1707" s="99">
        <f>SUMIFS(通讯通路门店!$BB:$BB,通讯通路门店!$S:$S,$G1707)</f>
        <v>0</v>
      </c>
      <c r="AJ1707" s="99">
        <f>SUMIFS(通讯通路门店!$BE:$BE,通讯通路门店!$S:$S,$G1707)</f>
        <v>0</v>
      </c>
      <c r="AK1707" s="99">
        <f>SUMIFS(通讯通路门店!$BG:$BG,通讯通路门店!$S:$S,$G1707)</f>
        <v>0</v>
      </c>
      <c r="AL1707" s="99">
        <f>SUMIFS(通讯通路门店!$BC:$BC,通讯通路门店!$S:$S,$G1707)</f>
        <v>0</v>
      </c>
      <c r="AM1707" s="99">
        <f>SUMIFS(通讯通路门店!$BD:$BD,通讯通路门店!$S:$S,$G1707)</f>
        <v>0</v>
      </c>
      <c r="AN1707" s="99">
        <f>SUMIFS(通讯通路门店!$BF:$BF,通讯通路门店!$S:$S,$G1707)</f>
        <v>0</v>
      </c>
      <c r="AO1707" s="99">
        <f t="shared" si="132"/>
        <v>0</v>
      </c>
      <c r="AP1707" s="99">
        <f>SUMIFS(通讯通路门店!$K:$K,通讯通路门店!$S:$S,$G1707)</f>
        <v>0</v>
      </c>
      <c r="AQ1707" s="83"/>
      <c r="AR1707" s="99">
        <f>SUMIFS(通讯通路门店!$T:$T,通讯通路门店!$S:$S,$G1707)</f>
        <v>0</v>
      </c>
      <c r="AS1707" s="99">
        <f>SUMIFS(通讯通路门店!$U:$U,通讯通路门店!$S:$S,$G1707)</f>
        <v>0</v>
      </c>
      <c r="AT1707" s="99">
        <f>SUMIFS(通讯通路门店!$V:$V,通讯通路门店!$S:$S,$G1707)</f>
        <v>0</v>
      </c>
      <c r="AU1707" s="99">
        <f>SUMIFS(通讯通路门店!$W:$W,通讯通路门店!$S:$S,$G1707)</f>
        <v>0</v>
      </c>
      <c r="AV1707" s="99">
        <f>SUMIFS(通讯通路门店!$Z:$Z,通讯通路门店!$S:$S,$G1707)</f>
        <v>0</v>
      </c>
      <c r="AW1707" s="99">
        <f>SUMIFS(通讯通路门店!$AB:$AB,通讯通路门店!$S:$S,$G1707)</f>
        <v>0</v>
      </c>
      <c r="AX1707" s="99">
        <f>SUMIFS(通讯通路门店!$X:$X,通讯通路门店!$S:$S,$G1707)</f>
        <v>0</v>
      </c>
      <c r="AY1707" s="99">
        <f>SUMIFS(通讯通路门店!$Y:$Y,通讯通路门店!$S:$S,$G1707)</f>
        <v>0</v>
      </c>
      <c r="AZ1707" s="99">
        <f>SUMIFS(通讯通路门店!$AA:$AA,通讯通路门店!$S:$S,$G1707)</f>
        <v>0</v>
      </c>
      <c r="BA1707" s="99">
        <f t="shared" si="133"/>
        <v>0</v>
      </c>
      <c r="BB1707" s="99">
        <f t="shared" si="134"/>
        <v>0</v>
      </c>
      <c r="BC1707" s="99">
        <f>SUMIFS(通讯通路门店!$W:$W,通讯通路门店!$S:$S,$G1707,通讯通路门店!$J:$J,"荣耀体验店")+SUMIFS(通讯通路门店!$W:$W,通讯通路门店!$S:$S,$G1707,通讯通路门店!$J:$J,"荣耀授权专卖店")</f>
        <v>0</v>
      </c>
      <c r="BD1707" s="99">
        <f>SUMIFS(通讯通路门店!$Z:$Z,通讯通路门店!$S:$S,$G1707,通讯通路门店!$J:$J,"VIVO体验店")</f>
        <v>0</v>
      </c>
      <c r="BE1707" s="99">
        <f>SUMIFS(通讯通路门店!$AB:$AB,通讯通路门店!$S:$S,$G1707,通讯通路门店!$J:$J,"OPPO体验店")</f>
        <v>0</v>
      </c>
      <c r="BF1707" s="99">
        <f>SUMIFS(通讯通路门店!$X:$X,通讯通路门店!$S:$S,$G1707,通讯通路门店!$J:$J,"华为授权体验店")+SUMIFS(通讯通路门店!$AA:$AA,通讯通路门店!$S:$S,$G1707,通讯通路门店!$J:$J,"华为堡垒店")</f>
        <v>0</v>
      </c>
      <c r="BG1707" s="99">
        <f>SUMIFS(通讯通路门店!$Y:$Y,通讯通路门店!$S:$S,$G1707,通讯通路门店!$J:$J,"小米体验店")</f>
        <v>0</v>
      </c>
      <c r="BH1707" s="99">
        <f>SUMIFS(通讯通路门店!$AA:$AA,通讯通路门店!$S:$S,$G1707,通讯通路门店!$J:$J,"苹果体验店")</f>
        <v>0</v>
      </c>
      <c r="BI1707" s="99">
        <f>SUMIFS(通讯通路门店!$K:$K,通讯通路门店!$S:$S,$G1707,通讯通路门店!$J:$J,"其他品牌专卖店")</f>
        <v>0</v>
      </c>
      <c r="BJ1707" s="99">
        <f>SUMIFS(通讯通路门店!$AC:$AC,通讯通路门店!$S:$S,$G1707)</f>
        <v>0</v>
      </c>
      <c r="BK1707" s="99">
        <f>SUMIFS(通讯通路门店!$AD:$AD,通讯通路门店!$S:$S,$G1707)</f>
        <v>0</v>
      </c>
      <c r="BL1707" s="99">
        <f>SUMIFS(通讯通路门店!$AE:$AE,通讯通路门店!$S:$S,$G1707)</f>
        <v>0</v>
      </c>
      <c r="BM1707" s="99">
        <f>SUMIFS(通讯通路门店!$AF:$AF,通讯通路门店!$S:$S,$G1707)</f>
        <v>0</v>
      </c>
      <c r="BN1707" s="99">
        <f>SUMIFS(通讯通路门店!$AG:$AG,通讯通路门店!$S:$S,$G1707)</f>
        <v>0</v>
      </c>
      <c r="BO1707" s="99">
        <f>SUMIFS(通讯通路门店!$AH:$AH,通讯通路门店!$S:$S,$G1707)</f>
        <v>0</v>
      </c>
      <c r="BP1707" s="99">
        <f>SUMIFS(通讯通路门店!$AI:$AI,通讯通路门店!$S:$S,$G1707)</f>
        <v>0</v>
      </c>
      <c r="BQ1707" s="83"/>
    </row>
    <row r="1708" spans="1:69">
      <c r="A1708" s="99" t="str">
        <f>IFERROR(_xlfn.XLOOKUP($G1708,通讯通路门店!$S$4:$S$993933,通讯通路门店!$A$4:$A$993933,0,0),"")</f>
        <v>海南省</v>
      </c>
      <c r="B1708" s="99" t="str">
        <f>IFERROR(_xlfn.XLOOKUP($G1708,通讯通路门店!$S$4:$S$993933,通讯通路门店!$B$4:$B$993933,0,0),"")</f>
        <v>乐东黎族自治县</v>
      </c>
      <c r="C1708" s="99" t="str">
        <f>IFERROR(_xlfn.XLOOKUP($G1708,通讯通路门店!$S$4:$S$993933,通讯通路门店!$C$4:$C$993933,0,0),"")</f>
        <v>乐东黎族自治县</v>
      </c>
      <c r="D1708" s="99" t="str">
        <f>IFERROR(_xlfn.XLOOKUP($G1708,通讯通路门店!$S$4:$S$993933,通讯通路门店!$D$4:$D$993933,0,0),"")</f>
        <v>万冲镇</v>
      </c>
      <c r="E1708" s="83"/>
      <c r="F1708" s="83"/>
      <c r="G1708" s="101"/>
      <c r="H1708" s="102">
        <f>IFERROR(_xlfn.XLOOKUP($G1708,通讯通路门店!$S$4:$S$993933,通讯通路门店!$R$4:$R$993933,0,0),"")</f>
        <v>0</v>
      </c>
      <c r="I1708" s="83"/>
      <c r="J1708" s="83"/>
      <c r="K1708" s="83"/>
      <c r="L1708" s="83"/>
      <c r="M1708" s="83"/>
      <c r="N1708" s="83"/>
      <c r="O1708" s="83"/>
      <c r="P1708" s="83"/>
      <c r="Q1708" s="83"/>
      <c r="R1708" s="83"/>
      <c r="S1708" s="83"/>
      <c r="T1708" s="83"/>
      <c r="U1708" s="99">
        <f>COUNTIF(通讯通路门店!$S:$S,$G1708)</f>
        <v>0</v>
      </c>
      <c r="V1708" s="99">
        <f>COUNTIFS(通讯通路门店!$S:$S,$G1708,通讯通路门店!$J:$J,"综合卖场")</f>
        <v>0</v>
      </c>
      <c r="W1708" s="99">
        <f>SUMIFS(通讯通路门店!$AJ:$AJ,通讯通路门店!$S:$S,通讯客户沙盘!$G1708)</f>
        <v>0</v>
      </c>
      <c r="X1708" s="99">
        <f t="shared" si="130"/>
        <v>0</v>
      </c>
      <c r="Y1708" s="99">
        <f>COUNTIFS(通讯通路门店!$S:$S,$G1708,通讯通路门店!$J:$J,"荣耀体验店")+COUNTIFS(通讯通路门店!$S:$S,$G1708,通讯通路门店!$J:$J,"荣耀授权专卖店")</f>
        <v>0</v>
      </c>
      <c r="Z1708" s="99">
        <f>COUNTIFS(通讯通路门店!$S:$S,$G1708,通讯通路门店!$J:$J,"VIVO体验店")</f>
        <v>0</v>
      </c>
      <c r="AA1708" s="99">
        <f>COUNTIFS(通讯通路门店!$S:$S,$G1708,通讯通路门店!$J:$J,"OPPO体验店")</f>
        <v>0</v>
      </c>
      <c r="AB1708" s="99">
        <f>COUNTIFS(通讯通路门店!$S:$S,$G1708,通讯通路门店!$J:$J,"华为授权体验店")+COUNTIFS(通讯通路门店!$S:$S,$G1708,通讯通路门店!$J:$J,"华为堡垒店")</f>
        <v>0</v>
      </c>
      <c r="AC1708" s="99">
        <f>COUNTIFS(通讯通路门店!$S:$S,$G1708,通讯通路门店!$J:$J,"小米体验店")</f>
        <v>0</v>
      </c>
      <c r="AD1708" s="99">
        <f>COUNTIFS(通讯通路门店!$S:$S,$G1708,通讯通路门店!$J:$J,"苹果体验店")</f>
        <v>0</v>
      </c>
      <c r="AE1708" s="99">
        <f>COUNTIFS(通讯通路门店!$S:$S,$G1708,通讯通路门店!$J:$J,"其他品牌专卖店")</f>
        <v>0</v>
      </c>
      <c r="AF1708" s="99">
        <f>SUMIFS(通讯通路门店!$BI:$BI,通讯通路门店!$S:$S,$G1708)</f>
        <v>0</v>
      </c>
      <c r="AG1708" s="99">
        <f>SUMIFS(通讯通路门店!$BH:$BH,通讯通路门店!$S:$S,$G1708)</f>
        <v>0</v>
      </c>
      <c r="AH1708" s="99">
        <f t="shared" si="131"/>
        <v>0</v>
      </c>
      <c r="AI1708" s="99">
        <f>SUMIFS(通讯通路门店!$BB:$BB,通讯通路门店!$S:$S,$G1708)</f>
        <v>0</v>
      </c>
      <c r="AJ1708" s="99">
        <f>SUMIFS(通讯通路门店!$BE:$BE,通讯通路门店!$S:$S,$G1708)</f>
        <v>0</v>
      </c>
      <c r="AK1708" s="99">
        <f>SUMIFS(通讯通路门店!$BG:$BG,通讯通路门店!$S:$S,$G1708)</f>
        <v>0</v>
      </c>
      <c r="AL1708" s="99">
        <f>SUMIFS(通讯通路门店!$BC:$BC,通讯通路门店!$S:$S,$G1708)</f>
        <v>0</v>
      </c>
      <c r="AM1708" s="99">
        <f>SUMIFS(通讯通路门店!$BD:$BD,通讯通路门店!$S:$S,$G1708)</f>
        <v>0</v>
      </c>
      <c r="AN1708" s="99">
        <f>SUMIFS(通讯通路门店!$BF:$BF,通讯通路门店!$S:$S,$G1708)</f>
        <v>0</v>
      </c>
      <c r="AO1708" s="99">
        <f t="shared" si="132"/>
        <v>0</v>
      </c>
      <c r="AP1708" s="99">
        <f>SUMIFS(通讯通路门店!$K:$K,通讯通路门店!$S:$S,$G1708)</f>
        <v>0</v>
      </c>
      <c r="AQ1708" s="83"/>
      <c r="AR1708" s="99">
        <f>SUMIFS(通讯通路门店!$T:$T,通讯通路门店!$S:$S,$G1708)</f>
        <v>0</v>
      </c>
      <c r="AS1708" s="99">
        <f>SUMIFS(通讯通路门店!$U:$U,通讯通路门店!$S:$S,$G1708)</f>
        <v>0</v>
      </c>
      <c r="AT1708" s="99">
        <f>SUMIFS(通讯通路门店!$V:$V,通讯通路门店!$S:$S,$G1708)</f>
        <v>0</v>
      </c>
      <c r="AU1708" s="99">
        <f>SUMIFS(通讯通路门店!$W:$W,通讯通路门店!$S:$S,$G1708)</f>
        <v>0</v>
      </c>
      <c r="AV1708" s="99">
        <f>SUMIFS(通讯通路门店!$Z:$Z,通讯通路门店!$S:$S,$G1708)</f>
        <v>0</v>
      </c>
      <c r="AW1708" s="99">
        <f>SUMIFS(通讯通路门店!$AB:$AB,通讯通路门店!$S:$S,$G1708)</f>
        <v>0</v>
      </c>
      <c r="AX1708" s="99">
        <f>SUMIFS(通讯通路门店!$X:$X,通讯通路门店!$S:$S,$G1708)</f>
        <v>0</v>
      </c>
      <c r="AY1708" s="99">
        <f>SUMIFS(通讯通路门店!$Y:$Y,通讯通路门店!$S:$S,$G1708)</f>
        <v>0</v>
      </c>
      <c r="AZ1708" s="99">
        <f>SUMIFS(通讯通路门店!$AA:$AA,通讯通路门店!$S:$S,$G1708)</f>
        <v>0</v>
      </c>
      <c r="BA1708" s="99">
        <f t="shared" si="133"/>
        <v>0</v>
      </c>
      <c r="BB1708" s="99">
        <f t="shared" si="134"/>
        <v>0</v>
      </c>
      <c r="BC1708" s="99">
        <f>SUMIFS(通讯通路门店!$W:$W,通讯通路门店!$S:$S,$G1708,通讯通路门店!$J:$J,"荣耀体验店")+SUMIFS(通讯通路门店!$W:$W,通讯通路门店!$S:$S,$G1708,通讯通路门店!$J:$J,"荣耀授权专卖店")</f>
        <v>0</v>
      </c>
      <c r="BD1708" s="99">
        <f>SUMIFS(通讯通路门店!$Z:$Z,通讯通路门店!$S:$S,$G1708,通讯通路门店!$J:$J,"VIVO体验店")</f>
        <v>0</v>
      </c>
      <c r="BE1708" s="99">
        <f>SUMIFS(通讯通路门店!$AB:$AB,通讯通路门店!$S:$S,$G1708,通讯通路门店!$J:$J,"OPPO体验店")</f>
        <v>0</v>
      </c>
      <c r="BF1708" s="99">
        <f>SUMIFS(通讯通路门店!$X:$X,通讯通路门店!$S:$S,$G1708,通讯通路门店!$J:$J,"华为授权体验店")+SUMIFS(通讯通路门店!$AA:$AA,通讯通路门店!$S:$S,$G1708,通讯通路门店!$J:$J,"华为堡垒店")</f>
        <v>0</v>
      </c>
      <c r="BG1708" s="99">
        <f>SUMIFS(通讯通路门店!$Y:$Y,通讯通路门店!$S:$S,$G1708,通讯通路门店!$J:$J,"小米体验店")</f>
        <v>0</v>
      </c>
      <c r="BH1708" s="99">
        <f>SUMIFS(通讯通路门店!$AA:$AA,通讯通路门店!$S:$S,$G1708,通讯通路门店!$J:$J,"苹果体验店")</f>
        <v>0</v>
      </c>
      <c r="BI1708" s="99">
        <f>SUMIFS(通讯通路门店!$K:$K,通讯通路门店!$S:$S,$G1708,通讯通路门店!$J:$J,"其他品牌专卖店")</f>
        <v>0</v>
      </c>
      <c r="BJ1708" s="99">
        <f>SUMIFS(通讯通路门店!$AC:$AC,通讯通路门店!$S:$S,$G1708)</f>
        <v>0</v>
      </c>
      <c r="BK1708" s="99">
        <f>SUMIFS(通讯通路门店!$AD:$AD,通讯通路门店!$S:$S,$G1708)</f>
        <v>0</v>
      </c>
      <c r="BL1708" s="99">
        <f>SUMIFS(通讯通路门店!$AE:$AE,通讯通路门店!$S:$S,$G1708)</f>
        <v>0</v>
      </c>
      <c r="BM1708" s="99">
        <f>SUMIFS(通讯通路门店!$AF:$AF,通讯通路门店!$S:$S,$G1708)</f>
        <v>0</v>
      </c>
      <c r="BN1708" s="99">
        <f>SUMIFS(通讯通路门店!$AG:$AG,通讯通路门店!$S:$S,$G1708)</f>
        <v>0</v>
      </c>
      <c r="BO1708" s="99">
        <f>SUMIFS(通讯通路门店!$AH:$AH,通讯通路门店!$S:$S,$G1708)</f>
        <v>0</v>
      </c>
      <c r="BP1708" s="99">
        <f>SUMIFS(通讯通路门店!$AI:$AI,通讯通路门店!$S:$S,$G1708)</f>
        <v>0</v>
      </c>
      <c r="BQ1708" s="83"/>
    </row>
    <row r="1709" spans="1:69">
      <c r="A1709" s="99" t="str">
        <f>IFERROR(_xlfn.XLOOKUP($G1709,通讯通路门店!$S$4:$S$993933,通讯通路门店!$A$4:$A$993933,0,0),"")</f>
        <v>海南省</v>
      </c>
      <c r="B1709" s="99" t="str">
        <f>IFERROR(_xlfn.XLOOKUP($G1709,通讯通路门店!$S$4:$S$993933,通讯通路门店!$B$4:$B$993933,0,0),"")</f>
        <v>乐东黎族自治县</v>
      </c>
      <c r="C1709" s="99" t="str">
        <f>IFERROR(_xlfn.XLOOKUP($G1709,通讯通路门店!$S$4:$S$993933,通讯通路门店!$C$4:$C$993933,0,0),"")</f>
        <v>乐东黎族自治县</v>
      </c>
      <c r="D1709" s="99" t="str">
        <f>IFERROR(_xlfn.XLOOKUP($G1709,通讯通路门店!$S$4:$S$993933,通讯通路门店!$D$4:$D$993933,0,0),"")</f>
        <v>万冲镇</v>
      </c>
      <c r="E1709" s="83"/>
      <c r="F1709" s="83"/>
      <c r="G1709" s="101"/>
      <c r="H1709" s="102">
        <f>IFERROR(_xlfn.XLOOKUP($G1709,通讯通路门店!$S$4:$S$993933,通讯通路门店!$R$4:$R$993933,0,0),"")</f>
        <v>0</v>
      </c>
      <c r="I1709" s="83"/>
      <c r="J1709" s="83"/>
      <c r="K1709" s="83"/>
      <c r="L1709" s="83"/>
      <c r="M1709" s="83"/>
      <c r="N1709" s="83"/>
      <c r="O1709" s="83"/>
      <c r="P1709" s="83"/>
      <c r="Q1709" s="83"/>
      <c r="R1709" s="83"/>
      <c r="S1709" s="83"/>
      <c r="T1709" s="83"/>
      <c r="U1709" s="99">
        <f>COUNTIF(通讯通路门店!$S:$S,$G1709)</f>
        <v>0</v>
      </c>
      <c r="V1709" s="99">
        <f>COUNTIFS(通讯通路门店!$S:$S,$G1709,通讯通路门店!$J:$J,"综合卖场")</f>
        <v>0</v>
      </c>
      <c r="W1709" s="99">
        <f>SUMIFS(通讯通路门店!$AJ:$AJ,通讯通路门店!$S:$S,通讯客户沙盘!$G1709)</f>
        <v>0</v>
      </c>
      <c r="X1709" s="99">
        <f t="shared" si="130"/>
        <v>0</v>
      </c>
      <c r="Y1709" s="99">
        <f>COUNTIFS(通讯通路门店!$S:$S,$G1709,通讯通路门店!$J:$J,"荣耀体验店")+COUNTIFS(通讯通路门店!$S:$S,$G1709,通讯通路门店!$J:$J,"荣耀授权专卖店")</f>
        <v>0</v>
      </c>
      <c r="Z1709" s="99">
        <f>COUNTIFS(通讯通路门店!$S:$S,$G1709,通讯通路门店!$J:$J,"VIVO体验店")</f>
        <v>0</v>
      </c>
      <c r="AA1709" s="99">
        <f>COUNTIFS(通讯通路门店!$S:$S,$G1709,通讯通路门店!$J:$J,"OPPO体验店")</f>
        <v>0</v>
      </c>
      <c r="AB1709" s="99">
        <f>COUNTIFS(通讯通路门店!$S:$S,$G1709,通讯通路门店!$J:$J,"华为授权体验店")+COUNTIFS(通讯通路门店!$S:$S,$G1709,通讯通路门店!$J:$J,"华为堡垒店")</f>
        <v>0</v>
      </c>
      <c r="AC1709" s="99">
        <f>COUNTIFS(通讯通路门店!$S:$S,$G1709,通讯通路门店!$J:$J,"小米体验店")</f>
        <v>0</v>
      </c>
      <c r="AD1709" s="99">
        <f>COUNTIFS(通讯通路门店!$S:$S,$G1709,通讯通路门店!$J:$J,"苹果体验店")</f>
        <v>0</v>
      </c>
      <c r="AE1709" s="99">
        <f>COUNTIFS(通讯通路门店!$S:$S,$G1709,通讯通路门店!$J:$J,"其他品牌专卖店")</f>
        <v>0</v>
      </c>
      <c r="AF1709" s="99">
        <f>SUMIFS(通讯通路门店!$BI:$BI,通讯通路门店!$S:$S,$G1709)</f>
        <v>0</v>
      </c>
      <c r="AG1709" s="99">
        <f>SUMIFS(通讯通路门店!$BH:$BH,通讯通路门店!$S:$S,$G1709)</f>
        <v>0</v>
      </c>
      <c r="AH1709" s="99">
        <f t="shared" si="131"/>
        <v>0</v>
      </c>
      <c r="AI1709" s="99">
        <f>SUMIFS(通讯通路门店!$BB:$BB,通讯通路门店!$S:$S,$G1709)</f>
        <v>0</v>
      </c>
      <c r="AJ1709" s="99">
        <f>SUMIFS(通讯通路门店!$BE:$BE,通讯通路门店!$S:$S,$G1709)</f>
        <v>0</v>
      </c>
      <c r="AK1709" s="99">
        <f>SUMIFS(通讯通路门店!$BG:$BG,通讯通路门店!$S:$S,$G1709)</f>
        <v>0</v>
      </c>
      <c r="AL1709" s="99">
        <f>SUMIFS(通讯通路门店!$BC:$BC,通讯通路门店!$S:$S,$G1709)</f>
        <v>0</v>
      </c>
      <c r="AM1709" s="99">
        <f>SUMIFS(通讯通路门店!$BD:$BD,通讯通路门店!$S:$S,$G1709)</f>
        <v>0</v>
      </c>
      <c r="AN1709" s="99">
        <f>SUMIFS(通讯通路门店!$BF:$BF,通讯通路门店!$S:$S,$G1709)</f>
        <v>0</v>
      </c>
      <c r="AO1709" s="99">
        <f t="shared" si="132"/>
        <v>0</v>
      </c>
      <c r="AP1709" s="99">
        <f>SUMIFS(通讯通路门店!$K:$K,通讯通路门店!$S:$S,$G1709)</f>
        <v>0</v>
      </c>
      <c r="AQ1709" s="83"/>
      <c r="AR1709" s="99">
        <f>SUMIFS(通讯通路门店!$T:$T,通讯通路门店!$S:$S,$G1709)</f>
        <v>0</v>
      </c>
      <c r="AS1709" s="99">
        <f>SUMIFS(通讯通路门店!$U:$U,通讯通路门店!$S:$S,$G1709)</f>
        <v>0</v>
      </c>
      <c r="AT1709" s="99">
        <f>SUMIFS(通讯通路门店!$V:$V,通讯通路门店!$S:$S,$G1709)</f>
        <v>0</v>
      </c>
      <c r="AU1709" s="99">
        <f>SUMIFS(通讯通路门店!$W:$W,通讯通路门店!$S:$S,$G1709)</f>
        <v>0</v>
      </c>
      <c r="AV1709" s="99">
        <f>SUMIFS(通讯通路门店!$Z:$Z,通讯通路门店!$S:$S,$G1709)</f>
        <v>0</v>
      </c>
      <c r="AW1709" s="99">
        <f>SUMIFS(通讯通路门店!$AB:$AB,通讯通路门店!$S:$S,$G1709)</f>
        <v>0</v>
      </c>
      <c r="AX1709" s="99">
        <f>SUMIFS(通讯通路门店!$X:$X,通讯通路门店!$S:$S,$G1709)</f>
        <v>0</v>
      </c>
      <c r="AY1709" s="99">
        <f>SUMIFS(通讯通路门店!$Y:$Y,通讯通路门店!$S:$S,$G1709)</f>
        <v>0</v>
      </c>
      <c r="AZ1709" s="99">
        <f>SUMIFS(通讯通路门店!$AA:$AA,通讯通路门店!$S:$S,$G1709)</f>
        <v>0</v>
      </c>
      <c r="BA1709" s="99">
        <f t="shared" si="133"/>
        <v>0</v>
      </c>
      <c r="BB1709" s="99">
        <f t="shared" si="134"/>
        <v>0</v>
      </c>
      <c r="BC1709" s="99">
        <f>SUMIFS(通讯通路门店!$W:$W,通讯通路门店!$S:$S,$G1709,通讯通路门店!$J:$J,"荣耀体验店")+SUMIFS(通讯通路门店!$W:$W,通讯通路门店!$S:$S,$G1709,通讯通路门店!$J:$J,"荣耀授权专卖店")</f>
        <v>0</v>
      </c>
      <c r="BD1709" s="99">
        <f>SUMIFS(通讯通路门店!$Z:$Z,通讯通路门店!$S:$S,$G1709,通讯通路门店!$J:$J,"VIVO体验店")</f>
        <v>0</v>
      </c>
      <c r="BE1709" s="99">
        <f>SUMIFS(通讯通路门店!$AB:$AB,通讯通路门店!$S:$S,$G1709,通讯通路门店!$J:$J,"OPPO体验店")</f>
        <v>0</v>
      </c>
      <c r="BF1709" s="99">
        <f>SUMIFS(通讯通路门店!$X:$X,通讯通路门店!$S:$S,$G1709,通讯通路门店!$J:$J,"华为授权体验店")+SUMIFS(通讯通路门店!$AA:$AA,通讯通路门店!$S:$S,$G1709,通讯通路门店!$J:$J,"华为堡垒店")</f>
        <v>0</v>
      </c>
      <c r="BG1709" s="99">
        <f>SUMIFS(通讯通路门店!$Y:$Y,通讯通路门店!$S:$S,$G1709,通讯通路门店!$J:$J,"小米体验店")</f>
        <v>0</v>
      </c>
      <c r="BH1709" s="99">
        <f>SUMIFS(通讯通路门店!$AA:$AA,通讯通路门店!$S:$S,$G1709,通讯通路门店!$J:$J,"苹果体验店")</f>
        <v>0</v>
      </c>
      <c r="BI1709" s="99">
        <f>SUMIFS(通讯通路门店!$K:$K,通讯通路门店!$S:$S,$G1709,通讯通路门店!$J:$J,"其他品牌专卖店")</f>
        <v>0</v>
      </c>
      <c r="BJ1709" s="99">
        <f>SUMIFS(通讯通路门店!$AC:$AC,通讯通路门店!$S:$S,$G1709)</f>
        <v>0</v>
      </c>
      <c r="BK1709" s="99">
        <f>SUMIFS(通讯通路门店!$AD:$AD,通讯通路门店!$S:$S,$G1709)</f>
        <v>0</v>
      </c>
      <c r="BL1709" s="99">
        <f>SUMIFS(通讯通路门店!$AE:$AE,通讯通路门店!$S:$S,$G1709)</f>
        <v>0</v>
      </c>
      <c r="BM1709" s="99">
        <f>SUMIFS(通讯通路门店!$AF:$AF,通讯通路门店!$S:$S,$G1709)</f>
        <v>0</v>
      </c>
      <c r="BN1709" s="99">
        <f>SUMIFS(通讯通路门店!$AG:$AG,通讯通路门店!$S:$S,$G1709)</f>
        <v>0</v>
      </c>
      <c r="BO1709" s="99">
        <f>SUMIFS(通讯通路门店!$AH:$AH,通讯通路门店!$S:$S,$G1709)</f>
        <v>0</v>
      </c>
      <c r="BP1709" s="99">
        <f>SUMIFS(通讯通路门店!$AI:$AI,通讯通路门店!$S:$S,$G1709)</f>
        <v>0</v>
      </c>
      <c r="BQ1709" s="83"/>
    </row>
    <row r="1710" spans="1:69">
      <c r="A1710" s="99" t="str">
        <f>IFERROR(_xlfn.XLOOKUP($G1710,通讯通路门店!$S$4:$S$993933,通讯通路门店!$A$4:$A$993933,0,0),"")</f>
        <v>海南省</v>
      </c>
      <c r="B1710" s="99" t="str">
        <f>IFERROR(_xlfn.XLOOKUP($G1710,通讯通路门店!$S$4:$S$993933,通讯通路门店!$B$4:$B$993933,0,0),"")</f>
        <v>乐东黎族自治县</v>
      </c>
      <c r="C1710" s="99" t="str">
        <f>IFERROR(_xlfn.XLOOKUP($G1710,通讯通路门店!$S$4:$S$993933,通讯通路门店!$C$4:$C$993933,0,0),"")</f>
        <v>乐东黎族自治县</v>
      </c>
      <c r="D1710" s="99" t="str">
        <f>IFERROR(_xlfn.XLOOKUP($G1710,通讯通路门店!$S$4:$S$993933,通讯通路门店!$D$4:$D$993933,0,0),"")</f>
        <v>万冲镇</v>
      </c>
      <c r="E1710" s="83"/>
      <c r="F1710" s="83"/>
      <c r="G1710" s="101"/>
      <c r="H1710" s="102">
        <f>IFERROR(_xlfn.XLOOKUP($G1710,通讯通路门店!$S$4:$S$993933,通讯通路门店!$R$4:$R$993933,0,0),"")</f>
        <v>0</v>
      </c>
      <c r="I1710" s="83"/>
      <c r="J1710" s="83"/>
      <c r="K1710" s="83"/>
      <c r="L1710" s="83"/>
      <c r="M1710" s="83"/>
      <c r="N1710" s="83"/>
      <c r="O1710" s="83"/>
      <c r="P1710" s="83"/>
      <c r="Q1710" s="83"/>
      <c r="R1710" s="83"/>
      <c r="S1710" s="83"/>
      <c r="T1710" s="83"/>
      <c r="U1710" s="99">
        <f>COUNTIF(通讯通路门店!$S:$S,$G1710)</f>
        <v>0</v>
      </c>
      <c r="V1710" s="99">
        <f>COUNTIFS(通讯通路门店!$S:$S,$G1710,通讯通路门店!$J:$J,"综合卖场")</f>
        <v>0</v>
      </c>
      <c r="W1710" s="99">
        <f>SUMIFS(通讯通路门店!$AJ:$AJ,通讯通路门店!$S:$S,通讯客户沙盘!$G1710)</f>
        <v>0</v>
      </c>
      <c r="X1710" s="99">
        <f t="shared" si="130"/>
        <v>0</v>
      </c>
      <c r="Y1710" s="99">
        <f>COUNTIFS(通讯通路门店!$S:$S,$G1710,通讯通路门店!$J:$J,"荣耀体验店")+COUNTIFS(通讯通路门店!$S:$S,$G1710,通讯通路门店!$J:$J,"荣耀授权专卖店")</f>
        <v>0</v>
      </c>
      <c r="Z1710" s="99">
        <f>COUNTIFS(通讯通路门店!$S:$S,$G1710,通讯通路门店!$J:$J,"VIVO体验店")</f>
        <v>0</v>
      </c>
      <c r="AA1710" s="99">
        <f>COUNTIFS(通讯通路门店!$S:$S,$G1710,通讯通路门店!$J:$J,"OPPO体验店")</f>
        <v>0</v>
      </c>
      <c r="AB1710" s="99">
        <f>COUNTIFS(通讯通路门店!$S:$S,$G1710,通讯通路门店!$J:$J,"华为授权体验店")+COUNTIFS(通讯通路门店!$S:$S,$G1710,通讯通路门店!$J:$J,"华为堡垒店")</f>
        <v>0</v>
      </c>
      <c r="AC1710" s="99">
        <f>COUNTIFS(通讯通路门店!$S:$S,$G1710,通讯通路门店!$J:$J,"小米体验店")</f>
        <v>0</v>
      </c>
      <c r="AD1710" s="99">
        <f>COUNTIFS(通讯通路门店!$S:$S,$G1710,通讯通路门店!$J:$J,"苹果体验店")</f>
        <v>0</v>
      </c>
      <c r="AE1710" s="99">
        <f>COUNTIFS(通讯通路门店!$S:$S,$G1710,通讯通路门店!$J:$J,"其他品牌专卖店")</f>
        <v>0</v>
      </c>
      <c r="AF1710" s="99">
        <f>SUMIFS(通讯通路门店!$BI:$BI,通讯通路门店!$S:$S,$G1710)</f>
        <v>0</v>
      </c>
      <c r="AG1710" s="99">
        <f>SUMIFS(通讯通路门店!$BH:$BH,通讯通路门店!$S:$S,$G1710)</f>
        <v>0</v>
      </c>
      <c r="AH1710" s="99">
        <f t="shared" si="131"/>
        <v>0</v>
      </c>
      <c r="AI1710" s="99">
        <f>SUMIFS(通讯通路门店!$BB:$BB,通讯通路门店!$S:$S,$G1710)</f>
        <v>0</v>
      </c>
      <c r="AJ1710" s="99">
        <f>SUMIFS(通讯通路门店!$BE:$BE,通讯通路门店!$S:$S,$G1710)</f>
        <v>0</v>
      </c>
      <c r="AK1710" s="99">
        <f>SUMIFS(通讯通路门店!$BG:$BG,通讯通路门店!$S:$S,$G1710)</f>
        <v>0</v>
      </c>
      <c r="AL1710" s="99">
        <f>SUMIFS(通讯通路门店!$BC:$BC,通讯通路门店!$S:$S,$G1710)</f>
        <v>0</v>
      </c>
      <c r="AM1710" s="99">
        <f>SUMIFS(通讯通路门店!$BD:$BD,通讯通路门店!$S:$S,$G1710)</f>
        <v>0</v>
      </c>
      <c r="AN1710" s="99">
        <f>SUMIFS(通讯通路门店!$BF:$BF,通讯通路门店!$S:$S,$G1710)</f>
        <v>0</v>
      </c>
      <c r="AO1710" s="99">
        <f t="shared" si="132"/>
        <v>0</v>
      </c>
      <c r="AP1710" s="99">
        <f>SUMIFS(通讯通路门店!$K:$K,通讯通路门店!$S:$S,$G1710)</f>
        <v>0</v>
      </c>
      <c r="AQ1710" s="83"/>
      <c r="AR1710" s="99">
        <f>SUMIFS(通讯通路门店!$T:$T,通讯通路门店!$S:$S,$G1710)</f>
        <v>0</v>
      </c>
      <c r="AS1710" s="99">
        <f>SUMIFS(通讯通路门店!$U:$U,通讯通路门店!$S:$S,$G1710)</f>
        <v>0</v>
      </c>
      <c r="AT1710" s="99">
        <f>SUMIFS(通讯通路门店!$V:$V,通讯通路门店!$S:$S,$G1710)</f>
        <v>0</v>
      </c>
      <c r="AU1710" s="99">
        <f>SUMIFS(通讯通路门店!$W:$W,通讯通路门店!$S:$S,$G1710)</f>
        <v>0</v>
      </c>
      <c r="AV1710" s="99">
        <f>SUMIFS(通讯通路门店!$Z:$Z,通讯通路门店!$S:$S,$G1710)</f>
        <v>0</v>
      </c>
      <c r="AW1710" s="99">
        <f>SUMIFS(通讯通路门店!$AB:$AB,通讯通路门店!$S:$S,$G1710)</f>
        <v>0</v>
      </c>
      <c r="AX1710" s="99">
        <f>SUMIFS(通讯通路门店!$X:$X,通讯通路门店!$S:$S,$G1710)</f>
        <v>0</v>
      </c>
      <c r="AY1710" s="99">
        <f>SUMIFS(通讯通路门店!$Y:$Y,通讯通路门店!$S:$S,$G1710)</f>
        <v>0</v>
      </c>
      <c r="AZ1710" s="99">
        <f>SUMIFS(通讯通路门店!$AA:$AA,通讯通路门店!$S:$S,$G1710)</f>
        <v>0</v>
      </c>
      <c r="BA1710" s="99">
        <f t="shared" si="133"/>
        <v>0</v>
      </c>
      <c r="BB1710" s="99">
        <f t="shared" si="134"/>
        <v>0</v>
      </c>
      <c r="BC1710" s="99">
        <f>SUMIFS(通讯通路门店!$W:$W,通讯通路门店!$S:$S,$G1710,通讯通路门店!$J:$J,"荣耀体验店")+SUMIFS(通讯通路门店!$W:$W,通讯通路门店!$S:$S,$G1710,通讯通路门店!$J:$J,"荣耀授权专卖店")</f>
        <v>0</v>
      </c>
      <c r="BD1710" s="99">
        <f>SUMIFS(通讯通路门店!$Z:$Z,通讯通路门店!$S:$S,$G1710,通讯通路门店!$J:$J,"VIVO体验店")</f>
        <v>0</v>
      </c>
      <c r="BE1710" s="99">
        <f>SUMIFS(通讯通路门店!$AB:$AB,通讯通路门店!$S:$S,$G1710,通讯通路门店!$J:$J,"OPPO体验店")</f>
        <v>0</v>
      </c>
      <c r="BF1710" s="99">
        <f>SUMIFS(通讯通路门店!$X:$X,通讯通路门店!$S:$S,$G1710,通讯通路门店!$J:$J,"华为授权体验店")+SUMIFS(通讯通路门店!$AA:$AA,通讯通路门店!$S:$S,$G1710,通讯通路门店!$J:$J,"华为堡垒店")</f>
        <v>0</v>
      </c>
      <c r="BG1710" s="99">
        <f>SUMIFS(通讯通路门店!$Y:$Y,通讯通路门店!$S:$S,$G1710,通讯通路门店!$J:$J,"小米体验店")</f>
        <v>0</v>
      </c>
      <c r="BH1710" s="99">
        <f>SUMIFS(通讯通路门店!$AA:$AA,通讯通路门店!$S:$S,$G1710,通讯通路门店!$J:$J,"苹果体验店")</f>
        <v>0</v>
      </c>
      <c r="BI1710" s="99">
        <f>SUMIFS(通讯通路门店!$K:$K,通讯通路门店!$S:$S,$G1710,通讯通路门店!$J:$J,"其他品牌专卖店")</f>
        <v>0</v>
      </c>
      <c r="BJ1710" s="99">
        <f>SUMIFS(通讯通路门店!$AC:$AC,通讯通路门店!$S:$S,$G1710)</f>
        <v>0</v>
      </c>
      <c r="BK1710" s="99">
        <f>SUMIFS(通讯通路门店!$AD:$AD,通讯通路门店!$S:$S,$G1710)</f>
        <v>0</v>
      </c>
      <c r="BL1710" s="99">
        <f>SUMIFS(通讯通路门店!$AE:$AE,通讯通路门店!$S:$S,$G1710)</f>
        <v>0</v>
      </c>
      <c r="BM1710" s="99">
        <f>SUMIFS(通讯通路门店!$AF:$AF,通讯通路门店!$S:$S,$G1710)</f>
        <v>0</v>
      </c>
      <c r="BN1710" s="99">
        <f>SUMIFS(通讯通路门店!$AG:$AG,通讯通路门店!$S:$S,$G1710)</f>
        <v>0</v>
      </c>
      <c r="BO1710" s="99">
        <f>SUMIFS(通讯通路门店!$AH:$AH,通讯通路门店!$S:$S,$G1710)</f>
        <v>0</v>
      </c>
      <c r="BP1710" s="99">
        <f>SUMIFS(通讯通路门店!$AI:$AI,通讯通路门店!$S:$S,$G1710)</f>
        <v>0</v>
      </c>
      <c r="BQ1710" s="83"/>
    </row>
    <row r="1711" spans="1:69">
      <c r="A1711" s="99" t="str">
        <f>IFERROR(_xlfn.XLOOKUP($G1711,通讯通路门店!$S$4:$S$993933,通讯通路门店!$A$4:$A$993933,0,0),"")</f>
        <v>海南省</v>
      </c>
      <c r="B1711" s="99" t="str">
        <f>IFERROR(_xlfn.XLOOKUP($G1711,通讯通路门店!$S$4:$S$993933,通讯通路门店!$B$4:$B$993933,0,0),"")</f>
        <v>乐东黎族自治县</v>
      </c>
      <c r="C1711" s="99" t="str">
        <f>IFERROR(_xlfn.XLOOKUP($G1711,通讯通路门店!$S$4:$S$993933,通讯通路门店!$C$4:$C$993933,0,0),"")</f>
        <v>乐东黎族自治县</v>
      </c>
      <c r="D1711" s="99" t="str">
        <f>IFERROR(_xlfn.XLOOKUP($G1711,通讯通路门店!$S$4:$S$993933,通讯通路门店!$D$4:$D$993933,0,0),"")</f>
        <v>万冲镇</v>
      </c>
      <c r="E1711" s="83"/>
      <c r="F1711" s="83"/>
      <c r="G1711" s="101"/>
      <c r="H1711" s="102">
        <f>IFERROR(_xlfn.XLOOKUP($G1711,通讯通路门店!$S$4:$S$993933,通讯通路门店!$R$4:$R$993933,0,0),"")</f>
        <v>0</v>
      </c>
      <c r="I1711" s="83"/>
      <c r="J1711" s="83"/>
      <c r="K1711" s="83"/>
      <c r="L1711" s="83"/>
      <c r="M1711" s="83"/>
      <c r="N1711" s="83"/>
      <c r="O1711" s="83"/>
      <c r="P1711" s="83"/>
      <c r="Q1711" s="83"/>
      <c r="R1711" s="83"/>
      <c r="S1711" s="83"/>
      <c r="T1711" s="83"/>
      <c r="U1711" s="99">
        <f>COUNTIF(通讯通路门店!$S:$S,$G1711)</f>
        <v>0</v>
      </c>
      <c r="V1711" s="99">
        <f>COUNTIFS(通讯通路门店!$S:$S,$G1711,通讯通路门店!$J:$J,"综合卖场")</f>
        <v>0</v>
      </c>
      <c r="W1711" s="99">
        <f>SUMIFS(通讯通路门店!$AJ:$AJ,通讯通路门店!$S:$S,通讯客户沙盘!$G1711)</f>
        <v>0</v>
      </c>
      <c r="X1711" s="99">
        <f t="shared" si="130"/>
        <v>0</v>
      </c>
      <c r="Y1711" s="99">
        <f>COUNTIFS(通讯通路门店!$S:$S,$G1711,通讯通路门店!$J:$J,"荣耀体验店")+COUNTIFS(通讯通路门店!$S:$S,$G1711,通讯通路门店!$J:$J,"荣耀授权专卖店")</f>
        <v>0</v>
      </c>
      <c r="Z1711" s="99">
        <f>COUNTIFS(通讯通路门店!$S:$S,$G1711,通讯通路门店!$J:$J,"VIVO体验店")</f>
        <v>0</v>
      </c>
      <c r="AA1711" s="99">
        <f>COUNTIFS(通讯通路门店!$S:$S,$G1711,通讯通路门店!$J:$J,"OPPO体验店")</f>
        <v>0</v>
      </c>
      <c r="AB1711" s="99">
        <f>COUNTIFS(通讯通路门店!$S:$S,$G1711,通讯通路门店!$J:$J,"华为授权体验店")+COUNTIFS(通讯通路门店!$S:$S,$G1711,通讯通路门店!$J:$J,"华为堡垒店")</f>
        <v>0</v>
      </c>
      <c r="AC1711" s="99">
        <f>COUNTIFS(通讯通路门店!$S:$S,$G1711,通讯通路门店!$J:$J,"小米体验店")</f>
        <v>0</v>
      </c>
      <c r="AD1711" s="99">
        <f>COUNTIFS(通讯通路门店!$S:$S,$G1711,通讯通路门店!$J:$J,"苹果体验店")</f>
        <v>0</v>
      </c>
      <c r="AE1711" s="99">
        <f>COUNTIFS(通讯通路门店!$S:$S,$G1711,通讯通路门店!$J:$J,"其他品牌专卖店")</f>
        <v>0</v>
      </c>
      <c r="AF1711" s="99">
        <f>SUMIFS(通讯通路门店!$BI:$BI,通讯通路门店!$S:$S,$G1711)</f>
        <v>0</v>
      </c>
      <c r="AG1711" s="99">
        <f>SUMIFS(通讯通路门店!$BH:$BH,通讯通路门店!$S:$S,$G1711)</f>
        <v>0</v>
      </c>
      <c r="AH1711" s="99">
        <f t="shared" si="131"/>
        <v>0</v>
      </c>
      <c r="AI1711" s="99">
        <f>SUMIFS(通讯通路门店!$BB:$BB,通讯通路门店!$S:$S,$G1711)</f>
        <v>0</v>
      </c>
      <c r="AJ1711" s="99">
        <f>SUMIFS(通讯通路门店!$BE:$BE,通讯通路门店!$S:$S,$G1711)</f>
        <v>0</v>
      </c>
      <c r="AK1711" s="99">
        <f>SUMIFS(通讯通路门店!$BG:$BG,通讯通路门店!$S:$S,$G1711)</f>
        <v>0</v>
      </c>
      <c r="AL1711" s="99">
        <f>SUMIFS(通讯通路门店!$BC:$BC,通讯通路门店!$S:$S,$G1711)</f>
        <v>0</v>
      </c>
      <c r="AM1711" s="99">
        <f>SUMIFS(通讯通路门店!$BD:$BD,通讯通路门店!$S:$S,$G1711)</f>
        <v>0</v>
      </c>
      <c r="AN1711" s="99">
        <f>SUMIFS(通讯通路门店!$BF:$BF,通讯通路门店!$S:$S,$G1711)</f>
        <v>0</v>
      </c>
      <c r="AO1711" s="99">
        <f t="shared" si="132"/>
        <v>0</v>
      </c>
      <c r="AP1711" s="99">
        <f>SUMIFS(通讯通路门店!$K:$K,通讯通路门店!$S:$S,$G1711)</f>
        <v>0</v>
      </c>
      <c r="AQ1711" s="83"/>
      <c r="AR1711" s="99">
        <f>SUMIFS(通讯通路门店!$T:$T,通讯通路门店!$S:$S,$G1711)</f>
        <v>0</v>
      </c>
      <c r="AS1711" s="99">
        <f>SUMIFS(通讯通路门店!$U:$U,通讯通路门店!$S:$S,$G1711)</f>
        <v>0</v>
      </c>
      <c r="AT1711" s="99">
        <f>SUMIFS(通讯通路门店!$V:$V,通讯通路门店!$S:$S,$G1711)</f>
        <v>0</v>
      </c>
      <c r="AU1711" s="99">
        <f>SUMIFS(通讯通路门店!$W:$W,通讯通路门店!$S:$S,$G1711)</f>
        <v>0</v>
      </c>
      <c r="AV1711" s="99">
        <f>SUMIFS(通讯通路门店!$Z:$Z,通讯通路门店!$S:$S,$G1711)</f>
        <v>0</v>
      </c>
      <c r="AW1711" s="99">
        <f>SUMIFS(通讯通路门店!$AB:$AB,通讯通路门店!$S:$S,$G1711)</f>
        <v>0</v>
      </c>
      <c r="AX1711" s="99">
        <f>SUMIFS(通讯通路门店!$X:$X,通讯通路门店!$S:$S,$G1711)</f>
        <v>0</v>
      </c>
      <c r="AY1711" s="99">
        <f>SUMIFS(通讯通路门店!$Y:$Y,通讯通路门店!$S:$S,$G1711)</f>
        <v>0</v>
      </c>
      <c r="AZ1711" s="99">
        <f>SUMIFS(通讯通路门店!$AA:$AA,通讯通路门店!$S:$S,$G1711)</f>
        <v>0</v>
      </c>
      <c r="BA1711" s="99">
        <f t="shared" si="133"/>
        <v>0</v>
      </c>
      <c r="BB1711" s="99">
        <f t="shared" si="134"/>
        <v>0</v>
      </c>
      <c r="BC1711" s="99">
        <f>SUMIFS(通讯通路门店!$W:$W,通讯通路门店!$S:$S,$G1711,通讯通路门店!$J:$J,"荣耀体验店")+SUMIFS(通讯通路门店!$W:$W,通讯通路门店!$S:$S,$G1711,通讯通路门店!$J:$J,"荣耀授权专卖店")</f>
        <v>0</v>
      </c>
      <c r="BD1711" s="99">
        <f>SUMIFS(通讯通路门店!$Z:$Z,通讯通路门店!$S:$S,$G1711,通讯通路门店!$J:$J,"VIVO体验店")</f>
        <v>0</v>
      </c>
      <c r="BE1711" s="99">
        <f>SUMIFS(通讯通路门店!$AB:$AB,通讯通路门店!$S:$S,$G1711,通讯通路门店!$J:$J,"OPPO体验店")</f>
        <v>0</v>
      </c>
      <c r="BF1711" s="99">
        <f>SUMIFS(通讯通路门店!$X:$X,通讯通路门店!$S:$S,$G1711,通讯通路门店!$J:$J,"华为授权体验店")+SUMIFS(通讯通路门店!$AA:$AA,通讯通路门店!$S:$S,$G1711,通讯通路门店!$J:$J,"华为堡垒店")</f>
        <v>0</v>
      </c>
      <c r="BG1711" s="99">
        <f>SUMIFS(通讯通路门店!$Y:$Y,通讯通路门店!$S:$S,$G1711,通讯通路门店!$J:$J,"小米体验店")</f>
        <v>0</v>
      </c>
      <c r="BH1711" s="99">
        <f>SUMIFS(通讯通路门店!$AA:$AA,通讯通路门店!$S:$S,$G1711,通讯通路门店!$J:$J,"苹果体验店")</f>
        <v>0</v>
      </c>
      <c r="BI1711" s="99">
        <f>SUMIFS(通讯通路门店!$K:$K,通讯通路门店!$S:$S,$G1711,通讯通路门店!$J:$J,"其他品牌专卖店")</f>
        <v>0</v>
      </c>
      <c r="BJ1711" s="99">
        <f>SUMIFS(通讯通路门店!$AC:$AC,通讯通路门店!$S:$S,$G1711)</f>
        <v>0</v>
      </c>
      <c r="BK1711" s="99">
        <f>SUMIFS(通讯通路门店!$AD:$AD,通讯通路门店!$S:$S,$G1711)</f>
        <v>0</v>
      </c>
      <c r="BL1711" s="99">
        <f>SUMIFS(通讯通路门店!$AE:$AE,通讯通路门店!$S:$S,$G1711)</f>
        <v>0</v>
      </c>
      <c r="BM1711" s="99">
        <f>SUMIFS(通讯通路门店!$AF:$AF,通讯通路门店!$S:$S,$G1711)</f>
        <v>0</v>
      </c>
      <c r="BN1711" s="99">
        <f>SUMIFS(通讯通路门店!$AG:$AG,通讯通路门店!$S:$S,$G1711)</f>
        <v>0</v>
      </c>
      <c r="BO1711" s="99">
        <f>SUMIFS(通讯通路门店!$AH:$AH,通讯通路门店!$S:$S,$G1711)</f>
        <v>0</v>
      </c>
      <c r="BP1711" s="99">
        <f>SUMIFS(通讯通路门店!$AI:$AI,通讯通路门店!$S:$S,$G1711)</f>
        <v>0</v>
      </c>
      <c r="BQ1711" s="83"/>
    </row>
    <row r="1712" spans="1:69">
      <c r="A1712" s="99" t="str">
        <f>IFERROR(_xlfn.XLOOKUP($G1712,通讯通路门店!$S$4:$S$993933,通讯通路门店!$A$4:$A$993933,0,0),"")</f>
        <v>海南省</v>
      </c>
      <c r="B1712" s="99" t="str">
        <f>IFERROR(_xlfn.XLOOKUP($G1712,通讯通路门店!$S$4:$S$993933,通讯通路门店!$B$4:$B$993933,0,0),"")</f>
        <v>乐东黎族自治县</v>
      </c>
      <c r="C1712" s="99" t="str">
        <f>IFERROR(_xlfn.XLOOKUP($G1712,通讯通路门店!$S$4:$S$993933,通讯通路门店!$C$4:$C$993933,0,0),"")</f>
        <v>乐东黎族自治县</v>
      </c>
      <c r="D1712" s="99" t="str">
        <f>IFERROR(_xlfn.XLOOKUP($G1712,通讯通路门店!$S$4:$S$993933,通讯通路门店!$D$4:$D$993933,0,0),"")</f>
        <v>万冲镇</v>
      </c>
      <c r="E1712" s="83"/>
      <c r="F1712" s="83"/>
      <c r="G1712" s="101"/>
      <c r="H1712" s="102">
        <f>IFERROR(_xlfn.XLOOKUP($G1712,通讯通路门店!$S$4:$S$993933,通讯通路门店!$R$4:$R$993933,0,0),"")</f>
        <v>0</v>
      </c>
      <c r="I1712" s="83"/>
      <c r="J1712" s="83"/>
      <c r="K1712" s="83"/>
      <c r="L1712" s="83"/>
      <c r="M1712" s="83"/>
      <c r="N1712" s="83"/>
      <c r="O1712" s="83"/>
      <c r="P1712" s="83"/>
      <c r="Q1712" s="83"/>
      <c r="R1712" s="83"/>
      <c r="S1712" s="83"/>
      <c r="T1712" s="83"/>
      <c r="U1712" s="99">
        <f>COUNTIF(通讯通路门店!$S:$S,$G1712)</f>
        <v>0</v>
      </c>
      <c r="V1712" s="99">
        <f>COUNTIFS(通讯通路门店!$S:$S,$G1712,通讯通路门店!$J:$J,"综合卖场")</f>
        <v>0</v>
      </c>
      <c r="W1712" s="99">
        <f>SUMIFS(通讯通路门店!$AJ:$AJ,通讯通路门店!$S:$S,通讯客户沙盘!$G1712)</f>
        <v>0</v>
      </c>
      <c r="X1712" s="99">
        <f t="shared" si="130"/>
        <v>0</v>
      </c>
      <c r="Y1712" s="99">
        <f>COUNTIFS(通讯通路门店!$S:$S,$G1712,通讯通路门店!$J:$J,"荣耀体验店")+COUNTIFS(通讯通路门店!$S:$S,$G1712,通讯通路门店!$J:$J,"荣耀授权专卖店")</f>
        <v>0</v>
      </c>
      <c r="Z1712" s="99">
        <f>COUNTIFS(通讯通路门店!$S:$S,$G1712,通讯通路门店!$J:$J,"VIVO体验店")</f>
        <v>0</v>
      </c>
      <c r="AA1712" s="99">
        <f>COUNTIFS(通讯通路门店!$S:$S,$G1712,通讯通路门店!$J:$J,"OPPO体验店")</f>
        <v>0</v>
      </c>
      <c r="AB1712" s="99">
        <f>COUNTIFS(通讯通路门店!$S:$S,$G1712,通讯通路门店!$J:$J,"华为授权体验店")+COUNTIFS(通讯通路门店!$S:$S,$G1712,通讯通路门店!$J:$J,"华为堡垒店")</f>
        <v>0</v>
      </c>
      <c r="AC1712" s="99">
        <f>COUNTIFS(通讯通路门店!$S:$S,$G1712,通讯通路门店!$J:$J,"小米体验店")</f>
        <v>0</v>
      </c>
      <c r="AD1712" s="99">
        <f>COUNTIFS(通讯通路门店!$S:$S,$G1712,通讯通路门店!$J:$J,"苹果体验店")</f>
        <v>0</v>
      </c>
      <c r="AE1712" s="99">
        <f>COUNTIFS(通讯通路门店!$S:$S,$G1712,通讯通路门店!$J:$J,"其他品牌专卖店")</f>
        <v>0</v>
      </c>
      <c r="AF1712" s="99">
        <f>SUMIFS(通讯通路门店!$BI:$BI,通讯通路门店!$S:$S,$G1712)</f>
        <v>0</v>
      </c>
      <c r="AG1712" s="99">
        <f>SUMIFS(通讯通路门店!$BH:$BH,通讯通路门店!$S:$S,$G1712)</f>
        <v>0</v>
      </c>
      <c r="AH1712" s="99">
        <f t="shared" si="131"/>
        <v>0</v>
      </c>
      <c r="AI1712" s="99">
        <f>SUMIFS(通讯通路门店!$BB:$BB,通讯通路门店!$S:$S,$G1712)</f>
        <v>0</v>
      </c>
      <c r="AJ1712" s="99">
        <f>SUMIFS(通讯通路门店!$BE:$BE,通讯通路门店!$S:$S,$G1712)</f>
        <v>0</v>
      </c>
      <c r="AK1712" s="99">
        <f>SUMIFS(通讯通路门店!$BG:$BG,通讯通路门店!$S:$S,$G1712)</f>
        <v>0</v>
      </c>
      <c r="AL1712" s="99">
        <f>SUMIFS(通讯通路门店!$BC:$BC,通讯通路门店!$S:$S,$G1712)</f>
        <v>0</v>
      </c>
      <c r="AM1712" s="99">
        <f>SUMIFS(通讯通路门店!$BD:$BD,通讯通路门店!$S:$S,$G1712)</f>
        <v>0</v>
      </c>
      <c r="AN1712" s="99">
        <f>SUMIFS(通讯通路门店!$BF:$BF,通讯通路门店!$S:$S,$G1712)</f>
        <v>0</v>
      </c>
      <c r="AO1712" s="99">
        <f t="shared" si="132"/>
        <v>0</v>
      </c>
      <c r="AP1712" s="99">
        <f>SUMIFS(通讯通路门店!$K:$K,通讯通路门店!$S:$S,$G1712)</f>
        <v>0</v>
      </c>
      <c r="AQ1712" s="83"/>
      <c r="AR1712" s="99">
        <f>SUMIFS(通讯通路门店!$T:$T,通讯通路门店!$S:$S,$G1712)</f>
        <v>0</v>
      </c>
      <c r="AS1712" s="99">
        <f>SUMIFS(通讯通路门店!$U:$U,通讯通路门店!$S:$S,$G1712)</f>
        <v>0</v>
      </c>
      <c r="AT1712" s="99">
        <f>SUMIFS(通讯通路门店!$V:$V,通讯通路门店!$S:$S,$G1712)</f>
        <v>0</v>
      </c>
      <c r="AU1712" s="99">
        <f>SUMIFS(通讯通路门店!$W:$W,通讯通路门店!$S:$S,$G1712)</f>
        <v>0</v>
      </c>
      <c r="AV1712" s="99">
        <f>SUMIFS(通讯通路门店!$Z:$Z,通讯通路门店!$S:$S,$G1712)</f>
        <v>0</v>
      </c>
      <c r="AW1712" s="99">
        <f>SUMIFS(通讯通路门店!$AB:$AB,通讯通路门店!$S:$S,$G1712)</f>
        <v>0</v>
      </c>
      <c r="AX1712" s="99">
        <f>SUMIFS(通讯通路门店!$X:$X,通讯通路门店!$S:$S,$G1712)</f>
        <v>0</v>
      </c>
      <c r="AY1712" s="99">
        <f>SUMIFS(通讯通路门店!$Y:$Y,通讯通路门店!$S:$S,$G1712)</f>
        <v>0</v>
      </c>
      <c r="AZ1712" s="99">
        <f>SUMIFS(通讯通路门店!$AA:$AA,通讯通路门店!$S:$S,$G1712)</f>
        <v>0</v>
      </c>
      <c r="BA1712" s="99">
        <f t="shared" si="133"/>
        <v>0</v>
      </c>
      <c r="BB1712" s="99">
        <f t="shared" si="134"/>
        <v>0</v>
      </c>
      <c r="BC1712" s="99">
        <f>SUMIFS(通讯通路门店!$W:$W,通讯通路门店!$S:$S,$G1712,通讯通路门店!$J:$J,"荣耀体验店")+SUMIFS(通讯通路门店!$W:$W,通讯通路门店!$S:$S,$G1712,通讯通路门店!$J:$J,"荣耀授权专卖店")</f>
        <v>0</v>
      </c>
      <c r="BD1712" s="99">
        <f>SUMIFS(通讯通路门店!$Z:$Z,通讯通路门店!$S:$S,$G1712,通讯通路门店!$J:$J,"VIVO体验店")</f>
        <v>0</v>
      </c>
      <c r="BE1712" s="99">
        <f>SUMIFS(通讯通路门店!$AB:$AB,通讯通路门店!$S:$S,$G1712,通讯通路门店!$J:$J,"OPPO体验店")</f>
        <v>0</v>
      </c>
      <c r="BF1712" s="99">
        <f>SUMIFS(通讯通路门店!$X:$X,通讯通路门店!$S:$S,$G1712,通讯通路门店!$J:$J,"华为授权体验店")+SUMIFS(通讯通路门店!$AA:$AA,通讯通路门店!$S:$S,$G1712,通讯通路门店!$J:$J,"华为堡垒店")</f>
        <v>0</v>
      </c>
      <c r="BG1712" s="99">
        <f>SUMIFS(通讯通路门店!$Y:$Y,通讯通路门店!$S:$S,$G1712,通讯通路门店!$J:$J,"小米体验店")</f>
        <v>0</v>
      </c>
      <c r="BH1712" s="99">
        <f>SUMIFS(通讯通路门店!$AA:$AA,通讯通路门店!$S:$S,$G1712,通讯通路门店!$J:$J,"苹果体验店")</f>
        <v>0</v>
      </c>
      <c r="BI1712" s="99">
        <f>SUMIFS(通讯通路门店!$K:$K,通讯通路门店!$S:$S,$G1712,通讯通路门店!$J:$J,"其他品牌专卖店")</f>
        <v>0</v>
      </c>
      <c r="BJ1712" s="99">
        <f>SUMIFS(通讯通路门店!$AC:$AC,通讯通路门店!$S:$S,$G1712)</f>
        <v>0</v>
      </c>
      <c r="BK1712" s="99">
        <f>SUMIFS(通讯通路门店!$AD:$AD,通讯通路门店!$S:$S,$G1712)</f>
        <v>0</v>
      </c>
      <c r="BL1712" s="99">
        <f>SUMIFS(通讯通路门店!$AE:$AE,通讯通路门店!$S:$S,$G1712)</f>
        <v>0</v>
      </c>
      <c r="BM1712" s="99">
        <f>SUMIFS(通讯通路门店!$AF:$AF,通讯通路门店!$S:$S,$G1712)</f>
        <v>0</v>
      </c>
      <c r="BN1712" s="99">
        <f>SUMIFS(通讯通路门店!$AG:$AG,通讯通路门店!$S:$S,$G1712)</f>
        <v>0</v>
      </c>
      <c r="BO1712" s="99">
        <f>SUMIFS(通讯通路门店!$AH:$AH,通讯通路门店!$S:$S,$G1712)</f>
        <v>0</v>
      </c>
      <c r="BP1712" s="99">
        <f>SUMIFS(通讯通路门店!$AI:$AI,通讯通路门店!$S:$S,$G1712)</f>
        <v>0</v>
      </c>
      <c r="BQ1712" s="83"/>
    </row>
    <row r="1713" spans="1:69">
      <c r="A1713" s="99" t="str">
        <f>IFERROR(_xlfn.XLOOKUP($G1713,通讯通路门店!$S$4:$S$993933,通讯通路门店!$A$4:$A$993933,0,0),"")</f>
        <v>海南省</v>
      </c>
      <c r="B1713" s="99" t="str">
        <f>IFERROR(_xlfn.XLOOKUP($G1713,通讯通路门店!$S$4:$S$993933,通讯通路门店!$B$4:$B$993933,0,0),"")</f>
        <v>乐东黎族自治县</v>
      </c>
      <c r="C1713" s="99" t="str">
        <f>IFERROR(_xlfn.XLOOKUP($G1713,通讯通路门店!$S$4:$S$993933,通讯通路门店!$C$4:$C$993933,0,0),"")</f>
        <v>乐东黎族自治县</v>
      </c>
      <c r="D1713" s="99" t="str">
        <f>IFERROR(_xlfn.XLOOKUP($G1713,通讯通路门店!$S$4:$S$993933,通讯通路门店!$D$4:$D$993933,0,0),"")</f>
        <v>万冲镇</v>
      </c>
      <c r="E1713" s="83"/>
      <c r="F1713" s="83"/>
      <c r="G1713" s="101"/>
      <c r="H1713" s="102">
        <f>IFERROR(_xlfn.XLOOKUP($G1713,通讯通路门店!$S$4:$S$993933,通讯通路门店!$R$4:$R$993933,0,0),"")</f>
        <v>0</v>
      </c>
      <c r="I1713" s="83"/>
      <c r="J1713" s="83"/>
      <c r="K1713" s="83"/>
      <c r="L1713" s="83"/>
      <c r="M1713" s="83"/>
      <c r="N1713" s="83"/>
      <c r="O1713" s="83"/>
      <c r="P1713" s="83"/>
      <c r="Q1713" s="83"/>
      <c r="R1713" s="83"/>
      <c r="S1713" s="83"/>
      <c r="T1713" s="83"/>
      <c r="U1713" s="99">
        <f>COUNTIF(通讯通路门店!$S:$S,$G1713)</f>
        <v>0</v>
      </c>
      <c r="V1713" s="99">
        <f>COUNTIFS(通讯通路门店!$S:$S,$G1713,通讯通路门店!$J:$J,"综合卖场")</f>
        <v>0</v>
      </c>
      <c r="W1713" s="99">
        <f>SUMIFS(通讯通路门店!$AJ:$AJ,通讯通路门店!$S:$S,通讯客户沙盘!$G1713)</f>
        <v>0</v>
      </c>
      <c r="X1713" s="99">
        <f t="shared" si="130"/>
        <v>0</v>
      </c>
      <c r="Y1713" s="99">
        <f>COUNTIFS(通讯通路门店!$S:$S,$G1713,通讯通路门店!$J:$J,"荣耀体验店")+COUNTIFS(通讯通路门店!$S:$S,$G1713,通讯通路门店!$J:$J,"荣耀授权专卖店")</f>
        <v>0</v>
      </c>
      <c r="Z1713" s="99">
        <f>COUNTIFS(通讯通路门店!$S:$S,$G1713,通讯通路门店!$J:$J,"VIVO体验店")</f>
        <v>0</v>
      </c>
      <c r="AA1713" s="99">
        <f>COUNTIFS(通讯通路门店!$S:$S,$G1713,通讯通路门店!$J:$J,"OPPO体验店")</f>
        <v>0</v>
      </c>
      <c r="AB1713" s="99">
        <f>COUNTIFS(通讯通路门店!$S:$S,$G1713,通讯通路门店!$J:$J,"华为授权体验店")+COUNTIFS(通讯通路门店!$S:$S,$G1713,通讯通路门店!$J:$J,"华为堡垒店")</f>
        <v>0</v>
      </c>
      <c r="AC1713" s="99">
        <f>COUNTIFS(通讯通路门店!$S:$S,$G1713,通讯通路门店!$J:$J,"小米体验店")</f>
        <v>0</v>
      </c>
      <c r="AD1713" s="99">
        <f>COUNTIFS(通讯通路门店!$S:$S,$G1713,通讯通路门店!$J:$J,"苹果体验店")</f>
        <v>0</v>
      </c>
      <c r="AE1713" s="99">
        <f>COUNTIFS(通讯通路门店!$S:$S,$G1713,通讯通路门店!$J:$J,"其他品牌专卖店")</f>
        <v>0</v>
      </c>
      <c r="AF1713" s="99">
        <f>SUMIFS(通讯通路门店!$BI:$BI,通讯通路门店!$S:$S,$G1713)</f>
        <v>0</v>
      </c>
      <c r="AG1713" s="99">
        <f>SUMIFS(通讯通路门店!$BH:$BH,通讯通路门店!$S:$S,$G1713)</f>
        <v>0</v>
      </c>
      <c r="AH1713" s="99">
        <f t="shared" si="131"/>
        <v>0</v>
      </c>
      <c r="AI1713" s="99">
        <f>SUMIFS(通讯通路门店!$BB:$BB,通讯通路门店!$S:$S,$G1713)</f>
        <v>0</v>
      </c>
      <c r="AJ1713" s="99">
        <f>SUMIFS(通讯通路门店!$BE:$BE,通讯通路门店!$S:$S,$G1713)</f>
        <v>0</v>
      </c>
      <c r="AK1713" s="99">
        <f>SUMIFS(通讯通路门店!$BG:$BG,通讯通路门店!$S:$S,$G1713)</f>
        <v>0</v>
      </c>
      <c r="AL1713" s="99">
        <f>SUMIFS(通讯通路门店!$BC:$BC,通讯通路门店!$S:$S,$G1713)</f>
        <v>0</v>
      </c>
      <c r="AM1713" s="99">
        <f>SUMIFS(通讯通路门店!$BD:$BD,通讯通路门店!$S:$S,$G1713)</f>
        <v>0</v>
      </c>
      <c r="AN1713" s="99">
        <f>SUMIFS(通讯通路门店!$BF:$BF,通讯通路门店!$S:$S,$G1713)</f>
        <v>0</v>
      </c>
      <c r="AO1713" s="99">
        <f t="shared" si="132"/>
        <v>0</v>
      </c>
      <c r="AP1713" s="99">
        <f>SUMIFS(通讯通路门店!$K:$K,通讯通路门店!$S:$S,$G1713)</f>
        <v>0</v>
      </c>
      <c r="AQ1713" s="83"/>
      <c r="AR1713" s="99">
        <f>SUMIFS(通讯通路门店!$T:$T,通讯通路门店!$S:$S,$G1713)</f>
        <v>0</v>
      </c>
      <c r="AS1713" s="99">
        <f>SUMIFS(通讯通路门店!$U:$U,通讯通路门店!$S:$S,$G1713)</f>
        <v>0</v>
      </c>
      <c r="AT1713" s="99">
        <f>SUMIFS(通讯通路门店!$V:$V,通讯通路门店!$S:$S,$G1713)</f>
        <v>0</v>
      </c>
      <c r="AU1713" s="99">
        <f>SUMIFS(通讯通路门店!$W:$W,通讯通路门店!$S:$S,$G1713)</f>
        <v>0</v>
      </c>
      <c r="AV1713" s="99">
        <f>SUMIFS(通讯通路门店!$Z:$Z,通讯通路门店!$S:$S,$G1713)</f>
        <v>0</v>
      </c>
      <c r="AW1713" s="99">
        <f>SUMIFS(通讯通路门店!$AB:$AB,通讯通路门店!$S:$S,$G1713)</f>
        <v>0</v>
      </c>
      <c r="AX1713" s="99">
        <f>SUMIFS(通讯通路门店!$X:$X,通讯通路门店!$S:$S,$G1713)</f>
        <v>0</v>
      </c>
      <c r="AY1713" s="99">
        <f>SUMIFS(通讯通路门店!$Y:$Y,通讯通路门店!$S:$S,$G1713)</f>
        <v>0</v>
      </c>
      <c r="AZ1713" s="99">
        <f>SUMIFS(通讯通路门店!$AA:$AA,通讯通路门店!$S:$S,$G1713)</f>
        <v>0</v>
      </c>
      <c r="BA1713" s="99">
        <f t="shared" si="133"/>
        <v>0</v>
      </c>
      <c r="BB1713" s="99">
        <f t="shared" si="134"/>
        <v>0</v>
      </c>
      <c r="BC1713" s="99">
        <f>SUMIFS(通讯通路门店!$W:$W,通讯通路门店!$S:$S,$G1713,通讯通路门店!$J:$J,"荣耀体验店")+SUMIFS(通讯通路门店!$W:$W,通讯通路门店!$S:$S,$G1713,通讯通路门店!$J:$J,"荣耀授权专卖店")</f>
        <v>0</v>
      </c>
      <c r="BD1713" s="99">
        <f>SUMIFS(通讯通路门店!$Z:$Z,通讯通路门店!$S:$S,$G1713,通讯通路门店!$J:$J,"VIVO体验店")</f>
        <v>0</v>
      </c>
      <c r="BE1713" s="99">
        <f>SUMIFS(通讯通路门店!$AB:$AB,通讯通路门店!$S:$S,$G1713,通讯通路门店!$J:$J,"OPPO体验店")</f>
        <v>0</v>
      </c>
      <c r="BF1713" s="99">
        <f>SUMIFS(通讯通路门店!$X:$X,通讯通路门店!$S:$S,$G1713,通讯通路门店!$J:$J,"华为授权体验店")+SUMIFS(通讯通路门店!$AA:$AA,通讯通路门店!$S:$S,$G1713,通讯通路门店!$J:$J,"华为堡垒店")</f>
        <v>0</v>
      </c>
      <c r="BG1713" s="99">
        <f>SUMIFS(通讯通路门店!$Y:$Y,通讯通路门店!$S:$S,$G1713,通讯通路门店!$J:$J,"小米体验店")</f>
        <v>0</v>
      </c>
      <c r="BH1713" s="99">
        <f>SUMIFS(通讯通路门店!$AA:$AA,通讯通路门店!$S:$S,$G1713,通讯通路门店!$J:$J,"苹果体验店")</f>
        <v>0</v>
      </c>
      <c r="BI1713" s="99">
        <f>SUMIFS(通讯通路门店!$K:$K,通讯通路门店!$S:$S,$G1713,通讯通路门店!$J:$J,"其他品牌专卖店")</f>
        <v>0</v>
      </c>
      <c r="BJ1713" s="99">
        <f>SUMIFS(通讯通路门店!$AC:$AC,通讯通路门店!$S:$S,$G1713)</f>
        <v>0</v>
      </c>
      <c r="BK1713" s="99">
        <f>SUMIFS(通讯通路门店!$AD:$AD,通讯通路门店!$S:$S,$G1713)</f>
        <v>0</v>
      </c>
      <c r="BL1713" s="99">
        <f>SUMIFS(通讯通路门店!$AE:$AE,通讯通路门店!$S:$S,$G1713)</f>
        <v>0</v>
      </c>
      <c r="BM1713" s="99">
        <f>SUMIFS(通讯通路门店!$AF:$AF,通讯通路门店!$S:$S,$G1713)</f>
        <v>0</v>
      </c>
      <c r="BN1713" s="99">
        <f>SUMIFS(通讯通路门店!$AG:$AG,通讯通路门店!$S:$S,$G1713)</f>
        <v>0</v>
      </c>
      <c r="BO1713" s="99">
        <f>SUMIFS(通讯通路门店!$AH:$AH,通讯通路门店!$S:$S,$G1713)</f>
        <v>0</v>
      </c>
      <c r="BP1713" s="99">
        <f>SUMIFS(通讯通路门店!$AI:$AI,通讯通路门店!$S:$S,$G1713)</f>
        <v>0</v>
      </c>
      <c r="BQ1713" s="83"/>
    </row>
    <row r="1714" spans="1:69">
      <c r="A1714" s="99" t="str">
        <f>IFERROR(_xlfn.XLOOKUP($G1714,通讯通路门店!$S$4:$S$993933,通讯通路门店!$A$4:$A$993933,0,0),"")</f>
        <v>海南省</v>
      </c>
      <c r="B1714" s="99" t="str">
        <f>IFERROR(_xlfn.XLOOKUP($G1714,通讯通路门店!$S$4:$S$993933,通讯通路门店!$B$4:$B$993933,0,0),"")</f>
        <v>乐东黎族自治县</v>
      </c>
      <c r="C1714" s="99" t="str">
        <f>IFERROR(_xlfn.XLOOKUP($G1714,通讯通路门店!$S$4:$S$993933,通讯通路门店!$C$4:$C$993933,0,0),"")</f>
        <v>乐东黎族自治县</v>
      </c>
      <c r="D1714" s="99" t="str">
        <f>IFERROR(_xlfn.XLOOKUP($G1714,通讯通路门店!$S$4:$S$993933,通讯通路门店!$D$4:$D$993933,0,0),"")</f>
        <v>万冲镇</v>
      </c>
      <c r="E1714" s="83"/>
      <c r="F1714" s="83"/>
      <c r="G1714" s="101"/>
      <c r="H1714" s="102">
        <f>IFERROR(_xlfn.XLOOKUP($G1714,通讯通路门店!$S$4:$S$993933,通讯通路门店!$R$4:$R$993933,0,0),"")</f>
        <v>0</v>
      </c>
      <c r="I1714" s="83"/>
      <c r="J1714" s="83"/>
      <c r="K1714" s="83"/>
      <c r="L1714" s="83"/>
      <c r="M1714" s="83"/>
      <c r="N1714" s="83"/>
      <c r="O1714" s="83"/>
      <c r="P1714" s="83"/>
      <c r="Q1714" s="83"/>
      <c r="R1714" s="83"/>
      <c r="S1714" s="83"/>
      <c r="T1714" s="83"/>
      <c r="U1714" s="99">
        <f>COUNTIF(通讯通路门店!$S:$S,$G1714)</f>
        <v>0</v>
      </c>
      <c r="V1714" s="99">
        <f>COUNTIFS(通讯通路门店!$S:$S,$G1714,通讯通路门店!$J:$J,"综合卖场")</f>
        <v>0</v>
      </c>
      <c r="W1714" s="99">
        <f>SUMIFS(通讯通路门店!$AJ:$AJ,通讯通路门店!$S:$S,通讯客户沙盘!$G1714)</f>
        <v>0</v>
      </c>
      <c r="X1714" s="99">
        <f t="shared" si="130"/>
        <v>0</v>
      </c>
      <c r="Y1714" s="99">
        <f>COUNTIFS(通讯通路门店!$S:$S,$G1714,通讯通路门店!$J:$J,"荣耀体验店")+COUNTIFS(通讯通路门店!$S:$S,$G1714,通讯通路门店!$J:$J,"荣耀授权专卖店")</f>
        <v>0</v>
      </c>
      <c r="Z1714" s="99">
        <f>COUNTIFS(通讯通路门店!$S:$S,$G1714,通讯通路门店!$J:$J,"VIVO体验店")</f>
        <v>0</v>
      </c>
      <c r="AA1714" s="99">
        <f>COUNTIFS(通讯通路门店!$S:$S,$G1714,通讯通路门店!$J:$J,"OPPO体验店")</f>
        <v>0</v>
      </c>
      <c r="AB1714" s="99">
        <f>COUNTIFS(通讯通路门店!$S:$S,$G1714,通讯通路门店!$J:$J,"华为授权体验店")+COUNTIFS(通讯通路门店!$S:$S,$G1714,通讯通路门店!$J:$J,"华为堡垒店")</f>
        <v>0</v>
      </c>
      <c r="AC1714" s="99">
        <f>COUNTIFS(通讯通路门店!$S:$S,$G1714,通讯通路门店!$J:$J,"小米体验店")</f>
        <v>0</v>
      </c>
      <c r="AD1714" s="99">
        <f>COUNTIFS(通讯通路门店!$S:$S,$G1714,通讯通路门店!$J:$J,"苹果体验店")</f>
        <v>0</v>
      </c>
      <c r="AE1714" s="99">
        <f>COUNTIFS(通讯通路门店!$S:$S,$G1714,通讯通路门店!$J:$J,"其他品牌专卖店")</f>
        <v>0</v>
      </c>
      <c r="AF1714" s="99">
        <f>SUMIFS(通讯通路门店!$BI:$BI,通讯通路门店!$S:$S,$G1714)</f>
        <v>0</v>
      </c>
      <c r="AG1714" s="99">
        <f>SUMIFS(通讯通路门店!$BH:$BH,通讯通路门店!$S:$S,$G1714)</f>
        <v>0</v>
      </c>
      <c r="AH1714" s="99">
        <f t="shared" si="131"/>
        <v>0</v>
      </c>
      <c r="AI1714" s="99">
        <f>SUMIFS(通讯通路门店!$BB:$BB,通讯通路门店!$S:$S,$G1714)</f>
        <v>0</v>
      </c>
      <c r="AJ1714" s="99">
        <f>SUMIFS(通讯通路门店!$BE:$BE,通讯通路门店!$S:$S,$G1714)</f>
        <v>0</v>
      </c>
      <c r="AK1714" s="99">
        <f>SUMIFS(通讯通路门店!$BG:$BG,通讯通路门店!$S:$S,$G1714)</f>
        <v>0</v>
      </c>
      <c r="AL1714" s="99">
        <f>SUMIFS(通讯通路门店!$BC:$BC,通讯通路门店!$S:$S,$G1714)</f>
        <v>0</v>
      </c>
      <c r="AM1714" s="99">
        <f>SUMIFS(通讯通路门店!$BD:$BD,通讯通路门店!$S:$S,$G1714)</f>
        <v>0</v>
      </c>
      <c r="AN1714" s="99">
        <f>SUMIFS(通讯通路门店!$BF:$BF,通讯通路门店!$S:$S,$G1714)</f>
        <v>0</v>
      </c>
      <c r="AO1714" s="99">
        <f t="shared" si="132"/>
        <v>0</v>
      </c>
      <c r="AP1714" s="99">
        <f>SUMIFS(通讯通路门店!$K:$K,通讯通路门店!$S:$S,$G1714)</f>
        <v>0</v>
      </c>
      <c r="AQ1714" s="83"/>
      <c r="AR1714" s="99">
        <f>SUMIFS(通讯通路门店!$T:$T,通讯通路门店!$S:$S,$G1714)</f>
        <v>0</v>
      </c>
      <c r="AS1714" s="99">
        <f>SUMIFS(通讯通路门店!$U:$U,通讯通路门店!$S:$S,$G1714)</f>
        <v>0</v>
      </c>
      <c r="AT1714" s="99">
        <f>SUMIFS(通讯通路门店!$V:$V,通讯通路门店!$S:$S,$G1714)</f>
        <v>0</v>
      </c>
      <c r="AU1714" s="99">
        <f>SUMIFS(通讯通路门店!$W:$W,通讯通路门店!$S:$S,$G1714)</f>
        <v>0</v>
      </c>
      <c r="AV1714" s="99">
        <f>SUMIFS(通讯通路门店!$Z:$Z,通讯通路门店!$S:$S,$G1714)</f>
        <v>0</v>
      </c>
      <c r="AW1714" s="99">
        <f>SUMIFS(通讯通路门店!$AB:$AB,通讯通路门店!$S:$S,$G1714)</f>
        <v>0</v>
      </c>
      <c r="AX1714" s="99">
        <f>SUMIFS(通讯通路门店!$X:$X,通讯通路门店!$S:$S,$G1714)</f>
        <v>0</v>
      </c>
      <c r="AY1714" s="99">
        <f>SUMIFS(通讯通路门店!$Y:$Y,通讯通路门店!$S:$S,$G1714)</f>
        <v>0</v>
      </c>
      <c r="AZ1714" s="99">
        <f>SUMIFS(通讯通路门店!$AA:$AA,通讯通路门店!$S:$S,$G1714)</f>
        <v>0</v>
      </c>
      <c r="BA1714" s="99">
        <f t="shared" si="133"/>
        <v>0</v>
      </c>
      <c r="BB1714" s="99">
        <f t="shared" si="134"/>
        <v>0</v>
      </c>
      <c r="BC1714" s="99">
        <f>SUMIFS(通讯通路门店!$W:$W,通讯通路门店!$S:$S,$G1714,通讯通路门店!$J:$J,"荣耀体验店")+SUMIFS(通讯通路门店!$W:$W,通讯通路门店!$S:$S,$G1714,通讯通路门店!$J:$J,"荣耀授权专卖店")</f>
        <v>0</v>
      </c>
      <c r="BD1714" s="99">
        <f>SUMIFS(通讯通路门店!$Z:$Z,通讯通路门店!$S:$S,$G1714,通讯通路门店!$J:$J,"VIVO体验店")</f>
        <v>0</v>
      </c>
      <c r="BE1714" s="99">
        <f>SUMIFS(通讯通路门店!$AB:$AB,通讯通路门店!$S:$S,$G1714,通讯通路门店!$J:$J,"OPPO体验店")</f>
        <v>0</v>
      </c>
      <c r="BF1714" s="99">
        <f>SUMIFS(通讯通路门店!$X:$X,通讯通路门店!$S:$S,$G1714,通讯通路门店!$J:$J,"华为授权体验店")+SUMIFS(通讯通路门店!$AA:$AA,通讯通路门店!$S:$S,$G1714,通讯通路门店!$J:$J,"华为堡垒店")</f>
        <v>0</v>
      </c>
      <c r="BG1714" s="99">
        <f>SUMIFS(通讯通路门店!$Y:$Y,通讯通路门店!$S:$S,$G1714,通讯通路门店!$J:$J,"小米体验店")</f>
        <v>0</v>
      </c>
      <c r="BH1714" s="99">
        <f>SUMIFS(通讯通路门店!$AA:$AA,通讯通路门店!$S:$S,$G1714,通讯通路门店!$J:$J,"苹果体验店")</f>
        <v>0</v>
      </c>
      <c r="BI1714" s="99">
        <f>SUMIFS(通讯通路门店!$K:$K,通讯通路门店!$S:$S,$G1714,通讯通路门店!$J:$J,"其他品牌专卖店")</f>
        <v>0</v>
      </c>
      <c r="BJ1714" s="99">
        <f>SUMIFS(通讯通路门店!$AC:$AC,通讯通路门店!$S:$S,$G1714)</f>
        <v>0</v>
      </c>
      <c r="BK1714" s="99">
        <f>SUMIFS(通讯通路门店!$AD:$AD,通讯通路门店!$S:$S,$G1714)</f>
        <v>0</v>
      </c>
      <c r="BL1714" s="99">
        <f>SUMIFS(通讯通路门店!$AE:$AE,通讯通路门店!$S:$S,$G1714)</f>
        <v>0</v>
      </c>
      <c r="BM1714" s="99">
        <f>SUMIFS(通讯通路门店!$AF:$AF,通讯通路门店!$S:$S,$G1714)</f>
        <v>0</v>
      </c>
      <c r="BN1714" s="99">
        <f>SUMIFS(通讯通路门店!$AG:$AG,通讯通路门店!$S:$S,$G1714)</f>
        <v>0</v>
      </c>
      <c r="BO1714" s="99">
        <f>SUMIFS(通讯通路门店!$AH:$AH,通讯通路门店!$S:$S,$G1714)</f>
        <v>0</v>
      </c>
      <c r="BP1714" s="99">
        <f>SUMIFS(通讯通路门店!$AI:$AI,通讯通路门店!$S:$S,$G1714)</f>
        <v>0</v>
      </c>
      <c r="BQ1714" s="83"/>
    </row>
    <row r="1715" spans="1:69">
      <c r="A1715" s="99" t="str">
        <f>IFERROR(_xlfn.XLOOKUP($G1715,通讯通路门店!$S$4:$S$993933,通讯通路门店!$A$4:$A$993933,0,0),"")</f>
        <v>海南省</v>
      </c>
      <c r="B1715" s="99" t="str">
        <f>IFERROR(_xlfn.XLOOKUP($G1715,通讯通路门店!$S$4:$S$993933,通讯通路门店!$B$4:$B$993933,0,0),"")</f>
        <v>乐东黎族自治县</v>
      </c>
      <c r="C1715" s="99" t="str">
        <f>IFERROR(_xlfn.XLOOKUP($G1715,通讯通路门店!$S$4:$S$993933,通讯通路门店!$C$4:$C$993933,0,0),"")</f>
        <v>乐东黎族自治县</v>
      </c>
      <c r="D1715" s="99" t="str">
        <f>IFERROR(_xlfn.XLOOKUP($G1715,通讯通路门店!$S$4:$S$993933,通讯通路门店!$D$4:$D$993933,0,0),"")</f>
        <v>万冲镇</v>
      </c>
      <c r="E1715" s="83"/>
      <c r="F1715" s="83"/>
      <c r="G1715" s="101"/>
      <c r="H1715" s="102">
        <f>IFERROR(_xlfn.XLOOKUP($G1715,通讯通路门店!$S$4:$S$993933,通讯通路门店!$R$4:$R$993933,0,0),"")</f>
        <v>0</v>
      </c>
      <c r="I1715" s="83"/>
      <c r="J1715" s="83"/>
      <c r="K1715" s="83"/>
      <c r="L1715" s="83"/>
      <c r="M1715" s="83"/>
      <c r="N1715" s="83"/>
      <c r="O1715" s="83"/>
      <c r="P1715" s="83"/>
      <c r="Q1715" s="83"/>
      <c r="R1715" s="83"/>
      <c r="S1715" s="83"/>
      <c r="T1715" s="83"/>
      <c r="U1715" s="99">
        <f>COUNTIF(通讯通路门店!$S:$S,$G1715)</f>
        <v>0</v>
      </c>
      <c r="V1715" s="99">
        <f>COUNTIFS(通讯通路门店!$S:$S,$G1715,通讯通路门店!$J:$J,"综合卖场")</f>
        <v>0</v>
      </c>
      <c r="W1715" s="99">
        <f>SUMIFS(通讯通路门店!$AJ:$AJ,通讯通路门店!$S:$S,通讯客户沙盘!$G1715)</f>
        <v>0</v>
      </c>
      <c r="X1715" s="99">
        <f t="shared" si="130"/>
        <v>0</v>
      </c>
      <c r="Y1715" s="99">
        <f>COUNTIFS(通讯通路门店!$S:$S,$G1715,通讯通路门店!$J:$J,"荣耀体验店")+COUNTIFS(通讯通路门店!$S:$S,$G1715,通讯通路门店!$J:$J,"荣耀授权专卖店")</f>
        <v>0</v>
      </c>
      <c r="Z1715" s="99">
        <f>COUNTIFS(通讯通路门店!$S:$S,$G1715,通讯通路门店!$J:$J,"VIVO体验店")</f>
        <v>0</v>
      </c>
      <c r="AA1715" s="99">
        <f>COUNTIFS(通讯通路门店!$S:$S,$G1715,通讯通路门店!$J:$J,"OPPO体验店")</f>
        <v>0</v>
      </c>
      <c r="AB1715" s="99">
        <f>COUNTIFS(通讯通路门店!$S:$S,$G1715,通讯通路门店!$J:$J,"华为授权体验店")+COUNTIFS(通讯通路门店!$S:$S,$G1715,通讯通路门店!$J:$J,"华为堡垒店")</f>
        <v>0</v>
      </c>
      <c r="AC1715" s="99">
        <f>COUNTIFS(通讯通路门店!$S:$S,$G1715,通讯通路门店!$J:$J,"小米体验店")</f>
        <v>0</v>
      </c>
      <c r="AD1715" s="99">
        <f>COUNTIFS(通讯通路门店!$S:$S,$G1715,通讯通路门店!$J:$J,"苹果体验店")</f>
        <v>0</v>
      </c>
      <c r="AE1715" s="99">
        <f>COUNTIFS(通讯通路门店!$S:$S,$G1715,通讯通路门店!$J:$J,"其他品牌专卖店")</f>
        <v>0</v>
      </c>
      <c r="AF1715" s="99">
        <f>SUMIFS(通讯通路门店!$BI:$BI,通讯通路门店!$S:$S,$G1715)</f>
        <v>0</v>
      </c>
      <c r="AG1715" s="99">
        <f>SUMIFS(通讯通路门店!$BH:$BH,通讯通路门店!$S:$S,$G1715)</f>
        <v>0</v>
      </c>
      <c r="AH1715" s="99">
        <f t="shared" si="131"/>
        <v>0</v>
      </c>
      <c r="AI1715" s="99">
        <f>SUMIFS(通讯通路门店!$BB:$BB,通讯通路门店!$S:$S,$G1715)</f>
        <v>0</v>
      </c>
      <c r="AJ1715" s="99">
        <f>SUMIFS(通讯通路门店!$BE:$BE,通讯通路门店!$S:$S,$G1715)</f>
        <v>0</v>
      </c>
      <c r="AK1715" s="99">
        <f>SUMIFS(通讯通路门店!$BG:$BG,通讯通路门店!$S:$S,$G1715)</f>
        <v>0</v>
      </c>
      <c r="AL1715" s="99">
        <f>SUMIFS(通讯通路门店!$BC:$BC,通讯通路门店!$S:$S,$G1715)</f>
        <v>0</v>
      </c>
      <c r="AM1715" s="99">
        <f>SUMIFS(通讯通路门店!$BD:$BD,通讯通路门店!$S:$S,$G1715)</f>
        <v>0</v>
      </c>
      <c r="AN1715" s="99">
        <f>SUMIFS(通讯通路门店!$BF:$BF,通讯通路门店!$S:$S,$G1715)</f>
        <v>0</v>
      </c>
      <c r="AO1715" s="99">
        <f t="shared" si="132"/>
        <v>0</v>
      </c>
      <c r="AP1715" s="99">
        <f>SUMIFS(通讯通路门店!$K:$K,通讯通路门店!$S:$S,$G1715)</f>
        <v>0</v>
      </c>
      <c r="AQ1715" s="83"/>
      <c r="AR1715" s="99">
        <f>SUMIFS(通讯通路门店!$T:$T,通讯通路门店!$S:$S,$G1715)</f>
        <v>0</v>
      </c>
      <c r="AS1715" s="99">
        <f>SUMIFS(通讯通路门店!$U:$U,通讯通路门店!$S:$S,$G1715)</f>
        <v>0</v>
      </c>
      <c r="AT1715" s="99">
        <f>SUMIFS(通讯通路门店!$V:$V,通讯通路门店!$S:$S,$G1715)</f>
        <v>0</v>
      </c>
      <c r="AU1715" s="99">
        <f>SUMIFS(通讯通路门店!$W:$W,通讯通路门店!$S:$S,$G1715)</f>
        <v>0</v>
      </c>
      <c r="AV1715" s="99">
        <f>SUMIFS(通讯通路门店!$Z:$Z,通讯通路门店!$S:$S,$G1715)</f>
        <v>0</v>
      </c>
      <c r="AW1715" s="99">
        <f>SUMIFS(通讯通路门店!$AB:$AB,通讯通路门店!$S:$S,$G1715)</f>
        <v>0</v>
      </c>
      <c r="AX1715" s="99">
        <f>SUMIFS(通讯通路门店!$X:$X,通讯通路门店!$S:$S,$G1715)</f>
        <v>0</v>
      </c>
      <c r="AY1715" s="99">
        <f>SUMIFS(通讯通路门店!$Y:$Y,通讯通路门店!$S:$S,$G1715)</f>
        <v>0</v>
      </c>
      <c r="AZ1715" s="99">
        <f>SUMIFS(通讯通路门店!$AA:$AA,通讯通路门店!$S:$S,$G1715)</f>
        <v>0</v>
      </c>
      <c r="BA1715" s="99">
        <f t="shared" si="133"/>
        <v>0</v>
      </c>
      <c r="BB1715" s="99">
        <f t="shared" si="134"/>
        <v>0</v>
      </c>
      <c r="BC1715" s="99">
        <f>SUMIFS(通讯通路门店!$W:$W,通讯通路门店!$S:$S,$G1715,通讯通路门店!$J:$J,"荣耀体验店")+SUMIFS(通讯通路门店!$W:$W,通讯通路门店!$S:$S,$G1715,通讯通路门店!$J:$J,"荣耀授权专卖店")</f>
        <v>0</v>
      </c>
      <c r="BD1715" s="99">
        <f>SUMIFS(通讯通路门店!$Z:$Z,通讯通路门店!$S:$S,$G1715,通讯通路门店!$J:$J,"VIVO体验店")</f>
        <v>0</v>
      </c>
      <c r="BE1715" s="99">
        <f>SUMIFS(通讯通路门店!$AB:$AB,通讯通路门店!$S:$S,$G1715,通讯通路门店!$J:$J,"OPPO体验店")</f>
        <v>0</v>
      </c>
      <c r="BF1715" s="99">
        <f>SUMIFS(通讯通路门店!$X:$X,通讯通路门店!$S:$S,$G1715,通讯通路门店!$J:$J,"华为授权体验店")+SUMIFS(通讯通路门店!$AA:$AA,通讯通路门店!$S:$S,$G1715,通讯通路门店!$J:$J,"华为堡垒店")</f>
        <v>0</v>
      </c>
      <c r="BG1715" s="99">
        <f>SUMIFS(通讯通路门店!$Y:$Y,通讯通路门店!$S:$S,$G1715,通讯通路门店!$J:$J,"小米体验店")</f>
        <v>0</v>
      </c>
      <c r="BH1715" s="99">
        <f>SUMIFS(通讯通路门店!$AA:$AA,通讯通路门店!$S:$S,$G1715,通讯通路门店!$J:$J,"苹果体验店")</f>
        <v>0</v>
      </c>
      <c r="BI1715" s="99">
        <f>SUMIFS(通讯通路门店!$K:$K,通讯通路门店!$S:$S,$G1715,通讯通路门店!$J:$J,"其他品牌专卖店")</f>
        <v>0</v>
      </c>
      <c r="BJ1715" s="99">
        <f>SUMIFS(通讯通路门店!$AC:$AC,通讯通路门店!$S:$S,$G1715)</f>
        <v>0</v>
      </c>
      <c r="BK1715" s="99">
        <f>SUMIFS(通讯通路门店!$AD:$AD,通讯通路门店!$S:$S,$G1715)</f>
        <v>0</v>
      </c>
      <c r="BL1715" s="99">
        <f>SUMIFS(通讯通路门店!$AE:$AE,通讯通路门店!$S:$S,$G1715)</f>
        <v>0</v>
      </c>
      <c r="BM1715" s="99">
        <f>SUMIFS(通讯通路门店!$AF:$AF,通讯通路门店!$S:$S,$G1715)</f>
        <v>0</v>
      </c>
      <c r="BN1715" s="99">
        <f>SUMIFS(通讯通路门店!$AG:$AG,通讯通路门店!$S:$S,$G1715)</f>
        <v>0</v>
      </c>
      <c r="BO1715" s="99">
        <f>SUMIFS(通讯通路门店!$AH:$AH,通讯通路门店!$S:$S,$G1715)</f>
        <v>0</v>
      </c>
      <c r="BP1715" s="99">
        <f>SUMIFS(通讯通路门店!$AI:$AI,通讯通路门店!$S:$S,$G1715)</f>
        <v>0</v>
      </c>
      <c r="BQ1715" s="83"/>
    </row>
    <row r="1716" spans="1:69">
      <c r="A1716" s="99" t="str">
        <f>IFERROR(_xlfn.XLOOKUP($G1716,通讯通路门店!$S$4:$S$993933,通讯通路门店!$A$4:$A$993933,0,0),"")</f>
        <v>海南省</v>
      </c>
      <c r="B1716" s="99" t="str">
        <f>IFERROR(_xlfn.XLOOKUP($G1716,通讯通路门店!$S$4:$S$993933,通讯通路门店!$B$4:$B$993933,0,0),"")</f>
        <v>乐东黎族自治县</v>
      </c>
      <c r="C1716" s="99" t="str">
        <f>IFERROR(_xlfn.XLOOKUP($G1716,通讯通路门店!$S$4:$S$993933,通讯通路门店!$C$4:$C$993933,0,0),"")</f>
        <v>乐东黎族自治县</v>
      </c>
      <c r="D1716" s="99" t="str">
        <f>IFERROR(_xlfn.XLOOKUP($G1716,通讯通路门店!$S$4:$S$993933,通讯通路门店!$D$4:$D$993933,0,0),"")</f>
        <v>万冲镇</v>
      </c>
      <c r="E1716" s="83"/>
      <c r="F1716" s="83"/>
      <c r="G1716" s="101"/>
      <c r="H1716" s="102">
        <f>IFERROR(_xlfn.XLOOKUP($G1716,通讯通路门店!$S$4:$S$993933,通讯通路门店!$R$4:$R$993933,0,0),"")</f>
        <v>0</v>
      </c>
      <c r="I1716" s="83"/>
      <c r="J1716" s="83"/>
      <c r="K1716" s="83"/>
      <c r="L1716" s="83"/>
      <c r="M1716" s="83"/>
      <c r="N1716" s="83"/>
      <c r="O1716" s="83"/>
      <c r="P1716" s="83"/>
      <c r="Q1716" s="83"/>
      <c r="R1716" s="83"/>
      <c r="S1716" s="83"/>
      <c r="T1716" s="83"/>
      <c r="U1716" s="99">
        <f>COUNTIF(通讯通路门店!$S:$S,$G1716)</f>
        <v>0</v>
      </c>
      <c r="V1716" s="99">
        <f>COUNTIFS(通讯通路门店!$S:$S,$G1716,通讯通路门店!$J:$J,"综合卖场")</f>
        <v>0</v>
      </c>
      <c r="W1716" s="99">
        <f>SUMIFS(通讯通路门店!$AJ:$AJ,通讯通路门店!$S:$S,通讯客户沙盘!$G1716)</f>
        <v>0</v>
      </c>
      <c r="X1716" s="99">
        <f t="shared" si="130"/>
        <v>0</v>
      </c>
      <c r="Y1716" s="99">
        <f>COUNTIFS(通讯通路门店!$S:$S,$G1716,通讯通路门店!$J:$J,"荣耀体验店")+COUNTIFS(通讯通路门店!$S:$S,$G1716,通讯通路门店!$J:$J,"荣耀授权专卖店")</f>
        <v>0</v>
      </c>
      <c r="Z1716" s="99">
        <f>COUNTIFS(通讯通路门店!$S:$S,$G1716,通讯通路门店!$J:$J,"VIVO体验店")</f>
        <v>0</v>
      </c>
      <c r="AA1716" s="99">
        <f>COUNTIFS(通讯通路门店!$S:$S,$G1716,通讯通路门店!$J:$J,"OPPO体验店")</f>
        <v>0</v>
      </c>
      <c r="AB1716" s="99">
        <f>COUNTIFS(通讯通路门店!$S:$S,$G1716,通讯通路门店!$J:$J,"华为授权体验店")+COUNTIFS(通讯通路门店!$S:$S,$G1716,通讯通路门店!$J:$J,"华为堡垒店")</f>
        <v>0</v>
      </c>
      <c r="AC1716" s="99">
        <f>COUNTIFS(通讯通路门店!$S:$S,$G1716,通讯通路门店!$J:$J,"小米体验店")</f>
        <v>0</v>
      </c>
      <c r="AD1716" s="99">
        <f>COUNTIFS(通讯通路门店!$S:$S,$G1716,通讯通路门店!$J:$J,"苹果体验店")</f>
        <v>0</v>
      </c>
      <c r="AE1716" s="99">
        <f>COUNTIFS(通讯通路门店!$S:$S,$G1716,通讯通路门店!$J:$J,"其他品牌专卖店")</f>
        <v>0</v>
      </c>
      <c r="AF1716" s="99">
        <f>SUMIFS(通讯通路门店!$BI:$BI,通讯通路门店!$S:$S,$G1716)</f>
        <v>0</v>
      </c>
      <c r="AG1716" s="99">
        <f>SUMIFS(通讯通路门店!$BH:$BH,通讯通路门店!$S:$S,$G1716)</f>
        <v>0</v>
      </c>
      <c r="AH1716" s="99">
        <f t="shared" si="131"/>
        <v>0</v>
      </c>
      <c r="AI1716" s="99">
        <f>SUMIFS(通讯通路门店!$BB:$BB,通讯通路门店!$S:$S,$G1716)</f>
        <v>0</v>
      </c>
      <c r="AJ1716" s="99">
        <f>SUMIFS(通讯通路门店!$BE:$BE,通讯通路门店!$S:$S,$G1716)</f>
        <v>0</v>
      </c>
      <c r="AK1716" s="99">
        <f>SUMIFS(通讯通路门店!$BG:$BG,通讯通路门店!$S:$S,$G1716)</f>
        <v>0</v>
      </c>
      <c r="AL1716" s="99">
        <f>SUMIFS(通讯通路门店!$BC:$BC,通讯通路门店!$S:$S,$G1716)</f>
        <v>0</v>
      </c>
      <c r="AM1716" s="99">
        <f>SUMIFS(通讯通路门店!$BD:$BD,通讯通路门店!$S:$S,$G1716)</f>
        <v>0</v>
      </c>
      <c r="AN1716" s="99">
        <f>SUMIFS(通讯通路门店!$BF:$BF,通讯通路门店!$S:$S,$G1716)</f>
        <v>0</v>
      </c>
      <c r="AO1716" s="99">
        <f t="shared" si="132"/>
        <v>0</v>
      </c>
      <c r="AP1716" s="99">
        <f>SUMIFS(通讯通路门店!$K:$K,通讯通路门店!$S:$S,$G1716)</f>
        <v>0</v>
      </c>
      <c r="AQ1716" s="83"/>
      <c r="AR1716" s="99">
        <f>SUMIFS(通讯通路门店!$T:$T,通讯通路门店!$S:$S,$G1716)</f>
        <v>0</v>
      </c>
      <c r="AS1716" s="99">
        <f>SUMIFS(通讯通路门店!$U:$U,通讯通路门店!$S:$S,$G1716)</f>
        <v>0</v>
      </c>
      <c r="AT1716" s="99">
        <f>SUMIFS(通讯通路门店!$V:$V,通讯通路门店!$S:$S,$G1716)</f>
        <v>0</v>
      </c>
      <c r="AU1716" s="99">
        <f>SUMIFS(通讯通路门店!$W:$W,通讯通路门店!$S:$S,$G1716)</f>
        <v>0</v>
      </c>
      <c r="AV1716" s="99">
        <f>SUMIFS(通讯通路门店!$Z:$Z,通讯通路门店!$S:$S,$G1716)</f>
        <v>0</v>
      </c>
      <c r="AW1716" s="99">
        <f>SUMIFS(通讯通路门店!$AB:$AB,通讯通路门店!$S:$S,$G1716)</f>
        <v>0</v>
      </c>
      <c r="AX1716" s="99">
        <f>SUMIFS(通讯通路门店!$X:$X,通讯通路门店!$S:$S,$G1716)</f>
        <v>0</v>
      </c>
      <c r="AY1716" s="99">
        <f>SUMIFS(通讯通路门店!$Y:$Y,通讯通路门店!$S:$S,$G1716)</f>
        <v>0</v>
      </c>
      <c r="AZ1716" s="99">
        <f>SUMIFS(通讯通路门店!$AA:$AA,通讯通路门店!$S:$S,$G1716)</f>
        <v>0</v>
      </c>
      <c r="BA1716" s="99">
        <f t="shared" si="133"/>
        <v>0</v>
      </c>
      <c r="BB1716" s="99">
        <f t="shared" si="134"/>
        <v>0</v>
      </c>
      <c r="BC1716" s="99">
        <f>SUMIFS(通讯通路门店!$W:$W,通讯通路门店!$S:$S,$G1716,通讯通路门店!$J:$J,"荣耀体验店")+SUMIFS(通讯通路门店!$W:$W,通讯通路门店!$S:$S,$G1716,通讯通路门店!$J:$J,"荣耀授权专卖店")</f>
        <v>0</v>
      </c>
      <c r="BD1716" s="99">
        <f>SUMIFS(通讯通路门店!$Z:$Z,通讯通路门店!$S:$S,$G1716,通讯通路门店!$J:$J,"VIVO体验店")</f>
        <v>0</v>
      </c>
      <c r="BE1716" s="99">
        <f>SUMIFS(通讯通路门店!$AB:$AB,通讯通路门店!$S:$S,$G1716,通讯通路门店!$J:$J,"OPPO体验店")</f>
        <v>0</v>
      </c>
      <c r="BF1716" s="99">
        <f>SUMIFS(通讯通路门店!$X:$X,通讯通路门店!$S:$S,$G1716,通讯通路门店!$J:$J,"华为授权体验店")+SUMIFS(通讯通路门店!$AA:$AA,通讯通路门店!$S:$S,$G1716,通讯通路门店!$J:$J,"华为堡垒店")</f>
        <v>0</v>
      </c>
      <c r="BG1716" s="99">
        <f>SUMIFS(通讯通路门店!$Y:$Y,通讯通路门店!$S:$S,$G1716,通讯通路门店!$J:$J,"小米体验店")</f>
        <v>0</v>
      </c>
      <c r="BH1716" s="99">
        <f>SUMIFS(通讯通路门店!$AA:$AA,通讯通路门店!$S:$S,$G1716,通讯通路门店!$J:$J,"苹果体验店")</f>
        <v>0</v>
      </c>
      <c r="BI1716" s="99">
        <f>SUMIFS(通讯通路门店!$K:$K,通讯通路门店!$S:$S,$G1716,通讯通路门店!$J:$J,"其他品牌专卖店")</f>
        <v>0</v>
      </c>
      <c r="BJ1716" s="99">
        <f>SUMIFS(通讯通路门店!$AC:$AC,通讯通路门店!$S:$S,$G1716)</f>
        <v>0</v>
      </c>
      <c r="BK1716" s="99">
        <f>SUMIFS(通讯通路门店!$AD:$AD,通讯通路门店!$S:$S,$G1716)</f>
        <v>0</v>
      </c>
      <c r="BL1716" s="99">
        <f>SUMIFS(通讯通路门店!$AE:$AE,通讯通路门店!$S:$S,$G1716)</f>
        <v>0</v>
      </c>
      <c r="BM1716" s="99">
        <f>SUMIFS(通讯通路门店!$AF:$AF,通讯通路门店!$S:$S,$G1716)</f>
        <v>0</v>
      </c>
      <c r="BN1716" s="99">
        <f>SUMIFS(通讯通路门店!$AG:$AG,通讯通路门店!$S:$S,$G1716)</f>
        <v>0</v>
      </c>
      <c r="BO1716" s="99">
        <f>SUMIFS(通讯通路门店!$AH:$AH,通讯通路门店!$S:$S,$G1716)</f>
        <v>0</v>
      </c>
      <c r="BP1716" s="99">
        <f>SUMIFS(通讯通路门店!$AI:$AI,通讯通路门店!$S:$S,$G1716)</f>
        <v>0</v>
      </c>
      <c r="BQ1716" s="83"/>
    </row>
    <row r="1717" spans="1:69">
      <c r="A1717" s="99" t="str">
        <f>IFERROR(_xlfn.XLOOKUP($G1717,通讯通路门店!$S$4:$S$993933,通讯通路门店!$A$4:$A$993933,0,0),"")</f>
        <v>海南省</v>
      </c>
      <c r="B1717" s="99" t="str">
        <f>IFERROR(_xlfn.XLOOKUP($G1717,通讯通路门店!$S$4:$S$993933,通讯通路门店!$B$4:$B$993933,0,0),"")</f>
        <v>乐东黎族自治县</v>
      </c>
      <c r="C1717" s="99" t="str">
        <f>IFERROR(_xlfn.XLOOKUP($G1717,通讯通路门店!$S$4:$S$993933,通讯通路门店!$C$4:$C$993933,0,0),"")</f>
        <v>乐东黎族自治县</v>
      </c>
      <c r="D1717" s="99" t="str">
        <f>IFERROR(_xlfn.XLOOKUP($G1717,通讯通路门店!$S$4:$S$993933,通讯通路门店!$D$4:$D$993933,0,0),"")</f>
        <v>万冲镇</v>
      </c>
      <c r="E1717" s="83"/>
      <c r="F1717" s="83"/>
      <c r="G1717" s="101"/>
      <c r="H1717" s="102">
        <f>IFERROR(_xlfn.XLOOKUP($G1717,通讯通路门店!$S$4:$S$993933,通讯通路门店!$R$4:$R$993933,0,0),"")</f>
        <v>0</v>
      </c>
      <c r="I1717" s="83"/>
      <c r="J1717" s="83"/>
      <c r="K1717" s="83"/>
      <c r="L1717" s="83"/>
      <c r="M1717" s="83"/>
      <c r="N1717" s="83"/>
      <c r="O1717" s="83"/>
      <c r="P1717" s="83"/>
      <c r="Q1717" s="83"/>
      <c r="R1717" s="83"/>
      <c r="S1717" s="83"/>
      <c r="T1717" s="83"/>
      <c r="U1717" s="99">
        <f>COUNTIF(通讯通路门店!$S:$S,$G1717)</f>
        <v>0</v>
      </c>
      <c r="V1717" s="99">
        <f>COUNTIFS(通讯通路门店!$S:$S,$G1717,通讯通路门店!$J:$J,"综合卖场")</f>
        <v>0</v>
      </c>
      <c r="W1717" s="99">
        <f>SUMIFS(通讯通路门店!$AJ:$AJ,通讯通路门店!$S:$S,通讯客户沙盘!$G1717)</f>
        <v>0</v>
      </c>
      <c r="X1717" s="99">
        <f t="shared" si="130"/>
        <v>0</v>
      </c>
      <c r="Y1717" s="99">
        <f>COUNTIFS(通讯通路门店!$S:$S,$G1717,通讯通路门店!$J:$J,"荣耀体验店")+COUNTIFS(通讯通路门店!$S:$S,$G1717,通讯通路门店!$J:$J,"荣耀授权专卖店")</f>
        <v>0</v>
      </c>
      <c r="Z1717" s="99">
        <f>COUNTIFS(通讯通路门店!$S:$S,$G1717,通讯通路门店!$J:$J,"VIVO体验店")</f>
        <v>0</v>
      </c>
      <c r="AA1717" s="99">
        <f>COUNTIFS(通讯通路门店!$S:$S,$G1717,通讯通路门店!$J:$J,"OPPO体验店")</f>
        <v>0</v>
      </c>
      <c r="AB1717" s="99">
        <f>COUNTIFS(通讯通路门店!$S:$S,$G1717,通讯通路门店!$J:$J,"华为授权体验店")+COUNTIFS(通讯通路门店!$S:$S,$G1717,通讯通路门店!$J:$J,"华为堡垒店")</f>
        <v>0</v>
      </c>
      <c r="AC1717" s="99">
        <f>COUNTIFS(通讯通路门店!$S:$S,$G1717,通讯通路门店!$J:$J,"小米体验店")</f>
        <v>0</v>
      </c>
      <c r="AD1717" s="99">
        <f>COUNTIFS(通讯通路门店!$S:$S,$G1717,通讯通路门店!$J:$J,"苹果体验店")</f>
        <v>0</v>
      </c>
      <c r="AE1717" s="99">
        <f>COUNTIFS(通讯通路门店!$S:$S,$G1717,通讯通路门店!$J:$J,"其他品牌专卖店")</f>
        <v>0</v>
      </c>
      <c r="AF1717" s="99">
        <f>SUMIFS(通讯通路门店!$BI:$BI,通讯通路门店!$S:$S,$G1717)</f>
        <v>0</v>
      </c>
      <c r="AG1717" s="99">
        <f>SUMIFS(通讯通路门店!$BH:$BH,通讯通路门店!$S:$S,$G1717)</f>
        <v>0</v>
      </c>
      <c r="AH1717" s="99">
        <f t="shared" si="131"/>
        <v>0</v>
      </c>
      <c r="AI1717" s="99">
        <f>SUMIFS(通讯通路门店!$BB:$BB,通讯通路门店!$S:$S,$G1717)</f>
        <v>0</v>
      </c>
      <c r="AJ1717" s="99">
        <f>SUMIFS(通讯通路门店!$BE:$BE,通讯通路门店!$S:$S,$G1717)</f>
        <v>0</v>
      </c>
      <c r="AK1717" s="99">
        <f>SUMIFS(通讯通路门店!$BG:$BG,通讯通路门店!$S:$S,$G1717)</f>
        <v>0</v>
      </c>
      <c r="AL1717" s="99">
        <f>SUMIFS(通讯通路门店!$BC:$BC,通讯通路门店!$S:$S,$G1717)</f>
        <v>0</v>
      </c>
      <c r="AM1717" s="99">
        <f>SUMIFS(通讯通路门店!$BD:$BD,通讯通路门店!$S:$S,$G1717)</f>
        <v>0</v>
      </c>
      <c r="AN1717" s="99">
        <f>SUMIFS(通讯通路门店!$BF:$BF,通讯通路门店!$S:$S,$G1717)</f>
        <v>0</v>
      </c>
      <c r="AO1717" s="99">
        <f t="shared" si="132"/>
        <v>0</v>
      </c>
      <c r="AP1717" s="99">
        <f>SUMIFS(通讯通路门店!$K:$K,通讯通路门店!$S:$S,$G1717)</f>
        <v>0</v>
      </c>
      <c r="AQ1717" s="83"/>
      <c r="AR1717" s="99">
        <f>SUMIFS(通讯通路门店!$T:$T,通讯通路门店!$S:$S,$G1717)</f>
        <v>0</v>
      </c>
      <c r="AS1717" s="99">
        <f>SUMIFS(通讯通路门店!$U:$U,通讯通路门店!$S:$S,$G1717)</f>
        <v>0</v>
      </c>
      <c r="AT1717" s="99">
        <f>SUMIFS(通讯通路门店!$V:$V,通讯通路门店!$S:$S,$G1717)</f>
        <v>0</v>
      </c>
      <c r="AU1717" s="99">
        <f>SUMIFS(通讯通路门店!$W:$W,通讯通路门店!$S:$S,$G1717)</f>
        <v>0</v>
      </c>
      <c r="AV1717" s="99">
        <f>SUMIFS(通讯通路门店!$Z:$Z,通讯通路门店!$S:$S,$G1717)</f>
        <v>0</v>
      </c>
      <c r="AW1717" s="99">
        <f>SUMIFS(通讯通路门店!$AB:$AB,通讯通路门店!$S:$S,$G1717)</f>
        <v>0</v>
      </c>
      <c r="AX1717" s="99">
        <f>SUMIFS(通讯通路门店!$X:$X,通讯通路门店!$S:$S,$G1717)</f>
        <v>0</v>
      </c>
      <c r="AY1717" s="99">
        <f>SUMIFS(通讯通路门店!$Y:$Y,通讯通路门店!$S:$S,$G1717)</f>
        <v>0</v>
      </c>
      <c r="AZ1717" s="99">
        <f>SUMIFS(通讯通路门店!$AA:$AA,通讯通路门店!$S:$S,$G1717)</f>
        <v>0</v>
      </c>
      <c r="BA1717" s="99">
        <f t="shared" si="133"/>
        <v>0</v>
      </c>
      <c r="BB1717" s="99">
        <f t="shared" si="134"/>
        <v>0</v>
      </c>
      <c r="BC1717" s="99">
        <f>SUMIFS(通讯通路门店!$W:$W,通讯通路门店!$S:$S,$G1717,通讯通路门店!$J:$J,"荣耀体验店")+SUMIFS(通讯通路门店!$W:$W,通讯通路门店!$S:$S,$G1717,通讯通路门店!$J:$J,"荣耀授权专卖店")</f>
        <v>0</v>
      </c>
      <c r="BD1717" s="99">
        <f>SUMIFS(通讯通路门店!$Z:$Z,通讯通路门店!$S:$S,$G1717,通讯通路门店!$J:$J,"VIVO体验店")</f>
        <v>0</v>
      </c>
      <c r="BE1717" s="99">
        <f>SUMIFS(通讯通路门店!$AB:$AB,通讯通路门店!$S:$S,$G1717,通讯通路门店!$J:$J,"OPPO体验店")</f>
        <v>0</v>
      </c>
      <c r="BF1717" s="99">
        <f>SUMIFS(通讯通路门店!$X:$X,通讯通路门店!$S:$S,$G1717,通讯通路门店!$J:$J,"华为授权体验店")+SUMIFS(通讯通路门店!$AA:$AA,通讯通路门店!$S:$S,$G1717,通讯通路门店!$J:$J,"华为堡垒店")</f>
        <v>0</v>
      </c>
      <c r="BG1717" s="99">
        <f>SUMIFS(通讯通路门店!$Y:$Y,通讯通路门店!$S:$S,$G1717,通讯通路门店!$J:$J,"小米体验店")</f>
        <v>0</v>
      </c>
      <c r="BH1717" s="99">
        <f>SUMIFS(通讯通路门店!$AA:$AA,通讯通路门店!$S:$S,$G1717,通讯通路门店!$J:$J,"苹果体验店")</f>
        <v>0</v>
      </c>
      <c r="BI1717" s="99">
        <f>SUMIFS(通讯通路门店!$K:$K,通讯通路门店!$S:$S,$G1717,通讯通路门店!$J:$J,"其他品牌专卖店")</f>
        <v>0</v>
      </c>
      <c r="BJ1717" s="99">
        <f>SUMIFS(通讯通路门店!$AC:$AC,通讯通路门店!$S:$S,$G1717)</f>
        <v>0</v>
      </c>
      <c r="BK1717" s="99">
        <f>SUMIFS(通讯通路门店!$AD:$AD,通讯通路门店!$S:$S,$G1717)</f>
        <v>0</v>
      </c>
      <c r="BL1717" s="99">
        <f>SUMIFS(通讯通路门店!$AE:$AE,通讯通路门店!$S:$S,$G1717)</f>
        <v>0</v>
      </c>
      <c r="BM1717" s="99">
        <f>SUMIFS(通讯通路门店!$AF:$AF,通讯通路门店!$S:$S,$G1717)</f>
        <v>0</v>
      </c>
      <c r="BN1717" s="99">
        <f>SUMIFS(通讯通路门店!$AG:$AG,通讯通路门店!$S:$S,$G1717)</f>
        <v>0</v>
      </c>
      <c r="BO1717" s="99">
        <f>SUMIFS(通讯通路门店!$AH:$AH,通讯通路门店!$S:$S,$G1717)</f>
        <v>0</v>
      </c>
      <c r="BP1717" s="99">
        <f>SUMIFS(通讯通路门店!$AI:$AI,通讯通路门店!$S:$S,$G1717)</f>
        <v>0</v>
      </c>
      <c r="BQ1717" s="83"/>
    </row>
    <row r="1718" spans="1:69">
      <c r="A1718" s="99" t="str">
        <f>IFERROR(_xlfn.XLOOKUP($G1718,通讯通路门店!$S$4:$S$993933,通讯通路门店!$A$4:$A$993933,0,0),"")</f>
        <v>海南省</v>
      </c>
      <c r="B1718" s="99" t="str">
        <f>IFERROR(_xlfn.XLOOKUP($G1718,通讯通路门店!$S$4:$S$993933,通讯通路门店!$B$4:$B$993933,0,0),"")</f>
        <v>乐东黎族自治县</v>
      </c>
      <c r="C1718" s="99" t="str">
        <f>IFERROR(_xlfn.XLOOKUP($G1718,通讯通路门店!$S$4:$S$993933,通讯通路门店!$C$4:$C$993933,0,0),"")</f>
        <v>乐东黎族自治县</v>
      </c>
      <c r="D1718" s="99" t="str">
        <f>IFERROR(_xlfn.XLOOKUP($G1718,通讯通路门店!$S$4:$S$993933,通讯通路门店!$D$4:$D$993933,0,0),"")</f>
        <v>万冲镇</v>
      </c>
      <c r="E1718" s="83"/>
      <c r="F1718" s="83"/>
      <c r="G1718" s="101"/>
      <c r="H1718" s="102">
        <f>IFERROR(_xlfn.XLOOKUP($G1718,通讯通路门店!$S$4:$S$993933,通讯通路门店!$R$4:$R$993933,0,0),"")</f>
        <v>0</v>
      </c>
      <c r="I1718" s="83"/>
      <c r="J1718" s="83"/>
      <c r="K1718" s="83"/>
      <c r="L1718" s="83"/>
      <c r="M1718" s="83"/>
      <c r="N1718" s="83"/>
      <c r="O1718" s="83"/>
      <c r="P1718" s="83"/>
      <c r="Q1718" s="83"/>
      <c r="R1718" s="83"/>
      <c r="S1718" s="83"/>
      <c r="T1718" s="83"/>
      <c r="U1718" s="99">
        <f>COUNTIF(通讯通路门店!$S:$S,$G1718)</f>
        <v>0</v>
      </c>
      <c r="V1718" s="99">
        <f>COUNTIFS(通讯通路门店!$S:$S,$G1718,通讯通路门店!$J:$J,"综合卖场")</f>
        <v>0</v>
      </c>
      <c r="W1718" s="99">
        <f>SUMIFS(通讯通路门店!$AJ:$AJ,通讯通路门店!$S:$S,通讯客户沙盘!$G1718)</f>
        <v>0</v>
      </c>
      <c r="X1718" s="99">
        <f t="shared" si="130"/>
        <v>0</v>
      </c>
      <c r="Y1718" s="99">
        <f>COUNTIFS(通讯通路门店!$S:$S,$G1718,通讯通路门店!$J:$J,"荣耀体验店")+COUNTIFS(通讯通路门店!$S:$S,$G1718,通讯通路门店!$J:$J,"荣耀授权专卖店")</f>
        <v>0</v>
      </c>
      <c r="Z1718" s="99">
        <f>COUNTIFS(通讯通路门店!$S:$S,$G1718,通讯通路门店!$J:$J,"VIVO体验店")</f>
        <v>0</v>
      </c>
      <c r="AA1718" s="99">
        <f>COUNTIFS(通讯通路门店!$S:$S,$G1718,通讯通路门店!$J:$J,"OPPO体验店")</f>
        <v>0</v>
      </c>
      <c r="AB1718" s="99">
        <f>COUNTIFS(通讯通路门店!$S:$S,$G1718,通讯通路门店!$J:$J,"华为授权体验店")+COUNTIFS(通讯通路门店!$S:$S,$G1718,通讯通路门店!$J:$J,"华为堡垒店")</f>
        <v>0</v>
      </c>
      <c r="AC1718" s="99">
        <f>COUNTIFS(通讯通路门店!$S:$S,$G1718,通讯通路门店!$J:$J,"小米体验店")</f>
        <v>0</v>
      </c>
      <c r="AD1718" s="99">
        <f>COUNTIFS(通讯通路门店!$S:$S,$G1718,通讯通路门店!$J:$J,"苹果体验店")</f>
        <v>0</v>
      </c>
      <c r="AE1718" s="99">
        <f>COUNTIFS(通讯通路门店!$S:$S,$G1718,通讯通路门店!$J:$J,"其他品牌专卖店")</f>
        <v>0</v>
      </c>
      <c r="AF1718" s="99">
        <f>SUMIFS(通讯通路门店!$BI:$BI,通讯通路门店!$S:$S,$G1718)</f>
        <v>0</v>
      </c>
      <c r="AG1718" s="99">
        <f>SUMIFS(通讯通路门店!$BH:$BH,通讯通路门店!$S:$S,$G1718)</f>
        <v>0</v>
      </c>
      <c r="AH1718" s="99">
        <f t="shared" si="131"/>
        <v>0</v>
      </c>
      <c r="AI1718" s="99">
        <f>SUMIFS(通讯通路门店!$BB:$BB,通讯通路门店!$S:$S,$G1718)</f>
        <v>0</v>
      </c>
      <c r="AJ1718" s="99">
        <f>SUMIFS(通讯通路门店!$BE:$BE,通讯通路门店!$S:$S,$G1718)</f>
        <v>0</v>
      </c>
      <c r="AK1718" s="99">
        <f>SUMIFS(通讯通路门店!$BG:$BG,通讯通路门店!$S:$S,$G1718)</f>
        <v>0</v>
      </c>
      <c r="AL1718" s="99">
        <f>SUMIFS(通讯通路门店!$BC:$BC,通讯通路门店!$S:$S,$G1718)</f>
        <v>0</v>
      </c>
      <c r="AM1718" s="99">
        <f>SUMIFS(通讯通路门店!$BD:$BD,通讯通路门店!$S:$S,$G1718)</f>
        <v>0</v>
      </c>
      <c r="AN1718" s="99">
        <f>SUMIFS(通讯通路门店!$BF:$BF,通讯通路门店!$S:$S,$G1718)</f>
        <v>0</v>
      </c>
      <c r="AO1718" s="99">
        <f t="shared" si="132"/>
        <v>0</v>
      </c>
      <c r="AP1718" s="99">
        <f>SUMIFS(通讯通路门店!$K:$K,通讯通路门店!$S:$S,$G1718)</f>
        <v>0</v>
      </c>
      <c r="AQ1718" s="83"/>
      <c r="AR1718" s="99">
        <f>SUMIFS(通讯通路门店!$T:$T,通讯通路门店!$S:$S,$G1718)</f>
        <v>0</v>
      </c>
      <c r="AS1718" s="99">
        <f>SUMIFS(通讯通路门店!$U:$U,通讯通路门店!$S:$S,$G1718)</f>
        <v>0</v>
      </c>
      <c r="AT1718" s="99">
        <f>SUMIFS(通讯通路门店!$V:$V,通讯通路门店!$S:$S,$G1718)</f>
        <v>0</v>
      </c>
      <c r="AU1718" s="99">
        <f>SUMIFS(通讯通路门店!$W:$W,通讯通路门店!$S:$S,$G1718)</f>
        <v>0</v>
      </c>
      <c r="AV1718" s="99">
        <f>SUMIFS(通讯通路门店!$Z:$Z,通讯通路门店!$S:$S,$G1718)</f>
        <v>0</v>
      </c>
      <c r="AW1718" s="99">
        <f>SUMIFS(通讯通路门店!$AB:$AB,通讯通路门店!$S:$S,$G1718)</f>
        <v>0</v>
      </c>
      <c r="AX1718" s="99">
        <f>SUMIFS(通讯通路门店!$X:$X,通讯通路门店!$S:$S,$G1718)</f>
        <v>0</v>
      </c>
      <c r="AY1718" s="99">
        <f>SUMIFS(通讯通路门店!$Y:$Y,通讯通路门店!$S:$S,$G1718)</f>
        <v>0</v>
      </c>
      <c r="AZ1718" s="99">
        <f>SUMIFS(通讯通路门店!$AA:$AA,通讯通路门店!$S:$S,$G1718)</f>
        <v>0</v>
      </c>
      <c r="BA1718" s="99">
        <f t="shared" si="133"/>
        <v>0</v>
      </c>
      <c r="BB1718" s="99">
        <f t="shared" si="134"/>
        <v>0</v>
      </c>
      <c r="BC1718" s="99">
        <f>SUMIFS(通讯通路门店!$W:$W,通讯通路门店!$S:$S,$G1718,通讯通路门店!$J:$J,"荣耀体验店")+SUMIFS(通讯通路门店!$W:$W,通讯通路门店!$S:$S,$G1718,通讯通路门店!$J:$J,"荣耀授权专卖店")</f>
        <v>0</v>
      </c>
      <c r="BD1718" s="99">
        <f>SUMIFS(通讯通路门店!$Z:$Z,通讯通路门店!$S:$S,$G1718,通讯通路门店!$J:$J,"VIVO体验店")</f>
        <v>0</v>
      </c>
      <c r="BE1718" s="99">
        <f>SUMIFS(通讯通路门店!$AB:$AB,通讯通路门店!$S:$S,$G1718,通讯通路门店!$J:$J,"OPPO体验店")</f>
        <v>0</v>
      </c>
      <c r="BF1718" s="99">
        <f>SUMIFS(通讯通路门店!$X:$X,通讯通路门店!$S:$S,$G1718,通讯通路门店!$J:$J,"华为授权体验店")+SUMIFS(通讯通路门店!$AA:$AA,通讯通路门店!$S:$S,$G1718,通讯通路门店!$J:$J,"华为堡垒店")</f>
        <v>0</v>
      </c>
      <c r="BG1718" s="99">
        <f>SUMIFS(通讯通路门店!$Y:$Y,通讯通路门店!$S:$S,$G1718,通讯通路门店!$J:$J,"小米体验店")</f>
        <v>0</v>
      </c>
      <c r="BH1718" s="99">
        <f>SUMIFS(通讯通路门店!$AA:$AA,通讯通路门店!$S:$S,$G1718,通讯通路门店!$J:$J,"苹果体验店")</f>
        <v>0</v>
      </c>
      <c r="BI1718" s="99">
        <f>SUMIFS(通讯通路门店!$K:$K,通讯通路门店!$S:$S,$G1718,通讯通路门店!$J:$J,"其他品牌专卖店")</f>
        <v>0</v>
      </c>
      <c r="BJ1718" s="99">
        <f>SUMIFS(通讯通路门店!$AC:$AC,通讯通路门店!$S:$S,$G1718)</f>
        <v>0</v>
      </c>
      <c r="BK1718" s="99">
        <f>SUMIFS(通讯通路门店!$AD:$AD,通讯通路门店!$S:$S,$G1718)</f>
        <v>0</v>
      </c>
      <c r="BL1718" s="99">
        <f>SUMIFS(通讯通路门店!$AE:$AE,通讯通路门店!$S:$S,$G1718)</f>
        <v>0</v>
      </c>
      <c r="BM1718" s="99">
        <f>SUMIFS(通讯通路门店!$AF:$AF,通讯通路门店!$S:$S,$G1718)</f>
        <v>0</v>
      </c>
      <c r="BN1718" s="99">
        <f>SUMIFS(通讯通路门店!$AG:$AG,通讯通路门店!$S:$S,$G1718)</f>
        <v>0</v>
      </c>
      <c r="BO1718" s="99">
        <f>SUMIFS(通讯通路门店!$AH:$AH,通讯通路门店!$S:$S,$G1718)</f>
        <v>0</v>
      </c>
      <c r="BP1718" s="99">
        <f>SUMIFS(通讯通路门店!$AI:$AI,通讯通路门店!$S:$S,$G1718)</f>
        <v>0</v>
      </c>
      <c r="BQ1718" s="83"/>
    </row>
    <row r="1719" spans="1:69">
      <c r="A1719" s="99" t="str">
        <f>IFERROR(_xlfn.XLOOKUP($G1719,通讯通路门店!$S$4:$S$993933,通讯通路门店!$A$4:$A$993933,0,0),"")</f>
        <v>海南省</v>
      </c>
      <c r="B1719" s="99" t="str">
        <f>IFERROR(_xlfn.XLOOKUP($G1719,通讯通路门店!$S$4:$S$993933,通讯通路门店!$B$4:$B$993933,0,0),"")</f>
        <v>乐东黎族自治县</v>
      </c>
      <c r="C1719" s="99" t="str">
        <f>IFERROR(_xlfn.XLOOKUP($G1719,通讯通路门店!$S$4:$S$993933,通讯通路门店!$C$4:$C$993933,0,0),"")</f>
        <v>乐东黎族自治县</v>
      </c>
      <c r="D1719" s="99" t="str">
        <f>IFERROR(_xlfn.XLOOKUP($G1719,通讯通路门店!$S$4:$S$993933,通讯通路门店!$D$4:$D$993933,0,0),"")</f>
        <v>万冲镇</v>
      </c>
      <c r="E1719" s="83"/>
      <c r="F1719" s="83"/>
      <c r="G1719" s="101"/>
      <c r="H1719" s="102">
        <f>IFERROR(_xlfn.XLOOKUP($G1719,通讯通路门店!$S$4:$S$993933,通讯通路门店!$R$4:$R$993933,0,0),"")</f>
        <v>0</v>
      </c>
      <c r="I1719" s="83"/>
      <c r="J1719" s="83"/>
      <c r="K1719" s="83"/>
      <c r="L1719" s="83"/>
      <c r="M1719" s="83"/>
      <c r="N1719" s="83"/>
      <c r="O1719" s="83"/>
      <c r="P1719" s="83"/>
      <c r="Q1719" s="83"/>
      <c r="R1719" s="83"/>
      <c r="S1719" s="83"/>
      <c r="T1719" s="83"/>
      <c r="U1719" s="99">
        <f>COUNTIF(通讯通路门店!$S:$S,$G1719)</f>
        <v>0</v>
      </c>
      <c r="V1719" s="99">
        <f>COUNTIFS(通讯通路门店!$S:$S,$G1719,通讯通路门店!$J:$J,"综合卖场")</f>
        <v>0</v>
      </c>
      <c r="W1719" s="99">
        <f>SUMIFS(通讯通路门店!$AJ:$AJ,通讯通路门店!$S:$S,通讯客户沙盘!$G1719)</f>
        <v>0</v>
      </c>
      <c r="X1719" s="99">
        <f t="shared" si="130"/>
        <v>0</v>
      </c>
      <c r="Y1719" s="99">
        <f>COUNTIFS(通讯通路门店!$S:$S,$G1719,通讯通路门店!$J:$J,"荣耀体验店")+COUNTIFS(通讯通路门店!$S:$S,$G1719,通讯通路门店!$J:$J,"荣耀授权专卖店")</f>
        <v>0</v>
      </c>
      <c r="Z1719" s="99">
        <f>COUNTIFS(通讯通路门店!$S:$S,$G1719,通讯通路门店!$J:$J,"VIVO体验店")</f>
        <v>0</v>
      </c>
      <c r="AA1719" s="99">
        <f>COUNTIFS(通讯通路门店!$S:$S,$G1719,通讯通路门店!$J:$J,"OPPO体验店")</f>
        <v>0</v>
      </c>
      <c r="AB1719" s="99">
        <f>COUNTIFS(通讯通路门店!$S:$S,$G1719,通讯通路门店!$J:$J,"华为授权体验店")+COUNTIFS(通讯通路门店!$S:$S,$G1719,通讯通路门店!$J:$J,"华为堡垒店")</f>
        <v>0</v>
      </c>
      <c r="AC1719" s="99">
        <f>COUNTIFS(通讯通路门店!$S:$S,$G1719,通讯通路门店!$J:$J,"小米体验店")</f>
        <v>0</v>
      </c>
      <c r="AD1719" s="99">
        <f>COUNTIFS(通讯通路门店!$S:$S,$G1719,通讯通路门店!$J:$J,"苹果体验店")</f>
        <v>0</v>
      </c>
      <c r="AE1719" s="99">
        <f>COUNTIFS(通讯通路门店!$S:$S,$G1719,通讯通路门店!$J:$J,"其他品牌专卖店")</f>
        <v>0</v>
      </c>
      <c r="AF1719" s="99">
        <f>SUMIFS(通讯通路门店!$BI:$BI,通讯通路门店!$S:$S,$G1719)</f>
        <v>0</v>
      </c>
      <c r="AG1719" s="99">
        <f>SUMIFS(通讯通路门店!$BH:$BH,通讯通路门店!$S:$S,$G1719)</f>
        <v>0</v>
      </c>
      <c r="AH1719" s="99">
        <f t="shared" si="131"/>
        <v>0</v>
      </c>
      <c r="AI1719" s="99">
        <f>SUMIFS(通讯通路门店!$BB:$BB,通讯通路门店!$S:$S,$G1719)</f>
        <v>0</v>
      </c>
      <c r="AJ1719" s="99">
        <f>SUMIFS(通讯通路门店!$BE:$BE,通讯通路门店!$S:$S,$G1719)</f>
        <v>0</v>
      </c>
      <c r="AK1719" s="99">
        <f>SUMIFS(通讯通路门店!$BG:$BG,通讯通路门店!$S:$S,$G1719)</f>
        <v>0</v>
      </c>
      <c r="AL1719" s="99">
        <f>SUMIFS(通讯通路门店!$BC:$BC,通讯通路门店!$S:$S,$G1719)</f>
        <v>0</v>
      </c>
      <c r="AM1719" s="99">
        <f>SUMIFS(通讯通路门店!$BD:$BD,通讯通路门店!$S:$S,$G1719)</f>
        <v>0</v>
      </c>
      <c r="AN1719" s="99">
        <f>SUMIFS(通讯通路门店!$BF:$BF,通讯通路门店!$S:$S,$G1719)</f>
        <v>0</v>
      </c>
      <c r="AO1719" s="99">
        <f t="shared" si="132"/>
        <v>0</v>
      </c>
      <c r="AP1719" s="99">
        <f>SUMIFS(通讯通路门店!$K:$K,通讯通路门店!$S:$S,$G1719)</f>
        <v>0</v>
      </c>
      <c r="AQ1719" s="83"/>
      <c r="AR1719" s="99">
        <f>SUMIFS(通讯通路门店!$T:$T,通讯通路门店!$S:$S,$G1719)</f>
        <v>0</v>
      </c>
      <c r="AS1719" s="99">
        <f>SUMIFS(通讯通路门店!$U:$U,通讯通路门店!$S:$S,$G1719)</f>
        <v>0</v>
      </c>
      <c r="AT1719" s="99">
        <f>SUMIFS(通讯通路门店!$V:$V,通讯通路门店!$S:$S,$G1719)</f>
        <v>0</v>
      </c>
      <c r="AU1719" s="99">
        <f>SUMIFS(通讯通路门店!$W:$W,通讯通路门店!$S:$S,$G1719)</f>
        <v>0</v>
      </c>
      <c r="AV1719" s="99">
        <f>SUMIFS(通讯通路门店!$Z:$Z,通讯通路门店!$S:$S,$G1719)</f>
        <v>0</v>
      </c>
      <c r="AW1719" s="99">
        <f>SUMIFS(通讯通路门店!$AB:$AB,通讯通路门店!$S:$S,$G1719)</f>
        <v>0</v>
      </c>
      <c r="AX1719" s="99">
        <f>SUMIFS(通讯通路门店!$X:$X,通讯通路门店!$S:$S,$G1719)</f>
        <v>0</v>
      </c>
      <c r="AY1719" s="99">
        <f>SUMIFS(通讯通路门店!$Y:$Y,通讯通路门店!$S:$S,$G1719)</f>
        <v>0</v>
      </c>
      <c r="AZ1719" s="99">
        <f>SUMIFS(通讯通路门店!$AA:$AA,通讯通路门店!$S:$S,$G1719)</f>
        <v>0</v>
      </c>
      <c r="BA1719" s="99">
        <f t="shared" si="133"/>
        <v>0</v>
      </c>
      <c r="BB1719" s="99">
        <f t="shared" si="134"/>
        <v>0</v>
      </c>
      <c r="BC1719" s="99">
        <f>SUMIFS(通讯通路门店!$W:$W,通讯通路门店!$S:$S,$G1719,通讯通路门店!$J:$J,"荣耀体验店")+SUMIFS(通讯通路门店!$W:$W,通讯通路门店!$S:$S,$G1719,通讯通路门店!$J:$J,"荣耀授权专卖店")</f>
        <v>0</v>
      </c>
      <c r="BD1719" s="99">
        <f>SUMIFS(通讯通路门店!$Z:$Z,通讯通路门店!$S:$S,$G1719,通讯通路门店!$J:$J,"VIVO体验店")</f>
        <v>0</v>
      </c>
      <c r="BE1719" s="99">
        <f>SUMIFS(通讯通路门店!$AB:$AB,通讯通路门店!$S:$S,$G1719,通讯通路门店!$J:$J,"OPPO体验店")</f>
        <v>0</v>
      </c>
      <c r="BF1719" s="99">
        <f>SUMIFS(通讯通路门店!$X:$X,通讯通路门店!$S:$S,$G1719,通讯通路门店!$J:$J,"华为授权体验店")+SUMIFS(通讯通路门店!$AA:$AA,通讯通路门店!$S:$S,$G1719,通讯通路门店!$J:$J,"华为堡垒店")</f>
        <v>0</v>
      </c>
      <c r="BG1719" s="99">
        <f>SUMIFS(通讯通路门店!$Y:$Y,通讯通路门店!$S:$S,$G1719,通讯通路门店!$J:$J,"小米体验店")</f>
        <v>0</v>
      </c>
      <c r="BH1719" s="99">
        <f>SUMIFS(通讯通路门店!$AA:$AA,通讯通路门店!$S:$S,$G1719,通讯通路门店!$J:$J,"苹果体验店")</f>
        <v>0</v>
      </c>
      <c r="BI1719" s="99">
        <f>SUMIFS(通讯通路门店!$K:$K,通讯通路门店!$S:$S,$G1719,通讯通路门店!$J:$J,"其他品牌专卖店")</f>
        <v>0</v>
      </c>
      <c r="BJ1719" s="99">
        <f>SUMIFS(通讯通路门店!$AC:$AC,通讯通路门店!$S:$S,$G1719)</f>
        <v>0</v>
      </c>
      <c r="BK1719" s="99">
        <f>SUMIFS(通讯通路门店!$AD:$AD,通讯通路门店!$S:$S,$G1719)</f>
        <v>0</v>
      </c>
      <c r="BL1719" s="99">
        <f>SUMIFS(通讯通路门店!$AE:$AE,通讯通路门店!$S:$S,$G1719)</f>
        <v>0</v>
      </c>
      <c r="BM1719" s="99">
        <f>SUMIFS(通讯通路门店!$AF:$AF,通讯通路门店!$S:$S,$G1719)</f>
        <v>0</v>
      </c>
      <c r="BN1719" s="99">
        <f>SUMIFS(通讯通路门店!$AG:$AG,通讯通路门店!$S:$S,$G1719)</f>
        <v>0</v>
      </c>
      <c r="BO1719" s="99">
        <f>SUMIFS(通讯通路门店!$AH:$AH,通讯通路门店!$S:$S,$G1719)</f>
        <v>0</v>
      </c>
      <c r="BP1719" s="99">
        <f>SUMIFS(通讯通路门店!$AI:$AI,通讯通路门店!$S:$S,$G1719)</f>
        <v>0</v>
      </c>
      <c r="BQ1719" s="83"/>
    </row>
    <row r="1720" spans="1:69">
      <c r="A1720" s="99" t="str">
        <f>IFERROR(_xlfn.XLOOKUP($G1720,通讯通路门店!$S$4:$S$993933,通讯通路门店!$A$4:$A$993933,0,0),"")</f>
        <v>海南省</v>
      </c>
      <c r="B1720" s="99" t="str">
        <f>IFERROR(_xlfn.XLOOKUP($G1720,通讯通路门店!$S$4:$S$993933,通讯通路门店!$B$4:$B$993933,0,0),"")</f>
        <v>乐东黎族自治县</v>
      </c>
      <c r="C1720" s="99" t="str">
        <f>IFERROR(_xlfn.XLOOKUP($G1720,通讯通路门店!$S$4:$S$993933,通讯通路门店!$C$4:$C$993933,0,0),"")</f>
        <v>乐东黎族自治县</v>
      </c>
      <c r="D1720" s="99" t="str">
        <f>IFERROR(_xlfn.XLOOKUP($G1720,通讯通路门店!$S$4:$S$993933,通讯通路门店!$D$4:$D$993933,0,0),"")</f>
        <v>万冲镇</v>
      </c>
      <c r="E1720" s="83"/>
      <c r="F1720" s="83"/>
      <c r="G1720" s="101"/>
      <c r="H1720" s="102">
        <f>IFERROR(_xlfn.XLOOKUP($G1720,通讯通路门店!$S$4:$S$993933,通讯通路门店!$R$4:$R$993933,0,0),"")</f>
        <v>0</v>
      </c>
      <c r="I1720" s="83"/>
      <c r="J1720" s="83"/>
      <c r="K1720" s="83"/>
      <c r="L1720" s="83"/>
      <c r="M1720" s="83"/>
      <c r="N1720" s="83"/>
      <c r="O1720" s="83"/>
      <c r="P1720" s="83"/>
      <c r="Q1720" s="83"/>
      <c r="R1720" s="83"/>
      <c r="S1720" s="83"/>
      <c r="T1720" s="83"/>
      <c r="U1720" s="99">
        <f>COUNTIF(通讯通路门店!$S:$S,$G1720)</f>
        <v>0</v>
      </c>
      <c r="V1720" s="99">
        <f>COUNTIFS(通讯通路门店!$S:$S,$G1720,通讯通路门店!$J:$J,"综合卖场")</f>
        <v>0</v>
      </c>
      <c r="W1720" s="99">
        <f>SUMIFS(通讯通路门店!$AJ:$AJ,通讯通路门店!$S:$S,通讯客户沙盘!$G1720)</f>
        <v>0</v>
      </c>
      <c r="X1720" s="99">
        <f t="shared" si="130"/>
        <v>0</v>
      </c>
      <c r="Y1720" s="99">
        <f>COUNTIFS(通讯通路门店!$S:$S,$G1720,通讯通路门店!$J:$J,"荣耀体验店")+COUNTIFS(通讯通路门店!$S:$S,$G1720,通讯通路门店!$J:$J,"荣耀授权专卖店")</f>
        <v>0</v>
      </c>
      <c r="Z1720" s="99">
        <f>COUNTIFS(通讯通路门店!$S:$S,$G1720,通讯通路门店!$J:$J,"VIVO体验店")</f>
        <v>0</v>
      </c>
      <c r="AA1720" s="99">
        <f>COUNTIFS(通讯通路门店!$S:$S,$G1720,通讯通路门店!$J:$J,"OPPO体验店")</f>
        <v>0</v>
      </c>
      <c r="AB1720" s="99">
        <f>COUNTIFS(通讯通路门店!$S:$S,$G1720,通讯通路门店!$J:$J,"华为授权体验店")+COUNTIFS(通讯通路门店!$S:$S,$G1720,通讯通路门店!$J:$J,"华为堡垒店")</f>
        <v>0</v>
      </c>
      <c r="AC1720" s="99">
        <f>COUNTIFS(通讯通路门店!$S:$S,$G1720,通讯通路门店!$J:$J,"小米体验店")</f>
        <v>0</v>
      </c>
      <c r="AD1720" s="99">
        <f>COUNTIFS(通讯通路门店!$S:$S,$G1720,通讯通路门店!$J:$J,"苹果体验店")</f>
        <v>0</v>
      </c>
      <c r="AE1720" s="99">
        <f>COUNTIFS(通讯通路门店!$S:$S,$G1720,通讯通路门店!$J:$J,"其他品牌专卖店")</f>
        <v>0</v>
      </c>
      <c r="AF1720" s="99">
        <f>SUMIFS(通讯通路门店!$BI:$BI,通讯通路门店!$S:$S,$G1720)</f>
        <v>0</v>
      </c>
      <c r="AG1720" s="99">
        <f>SUMIFS(通讯通路门店!$BH:$BH,通讯通路门店!$S:$S,$G1720)</f>
        <v>0</v>
      </c>
      <c r="AH1720" s="99">
        <f t="shared" si="131"/>
        <v>0</v>
      </c>
      <c r="AI1720" s="99">
        <f>SUMIFS(通讯通路门店!$BB:$BB,通讯通路门店!$S:$S,$G1720)</f>
        <v>0</v>
      </c>
      <c r="AJ1720" s="99">
        <f>SUMIFS(通讯通路门店!$BE:$BE,通讯通路门店!$S:$S,$G1720)</f>
        <v>0</v>
      </c>
      <c r="AK1720" s="99">
        <f>SUMIFS(通讯通路门店!$BG:$BG,通讯通路门店!$S:$S,$G1720)</f>
        <v>0</v>
      </c>
      <c r="AL1720" s="99">
        <f>SUMIFS(通讯通路门店!$BC:$BC,通讯通路门店!$S:$S,$G1720)</f>
        <v>0</v>
      </c>
      <c r="AM1720" s="99">
        <f>SUMIFS(通讯通路门店!$BD:$BD,通讯通路门店!$S:$S,$G1720)</f>
        <v>0</v>
      </c>
      <c r="AN1720" s="99">
        <f>SUMIFS(通讯通路门店!$BF:$BF,通讯通路门店!$S:$S,$G1720)</f>
        <v>0</v>
      </c>
      <c r="AO1720" s="99">
        <f t="shared" si="132"/>
        <v>0</v>
      </c>
      <c r="AP1720" s="99">
        <f>SUMIFS(通讯通路门店!$K:$K,通讯通路门店!$S:$S,$G1720)</f>
        <v>0</v>
      </c>
      <c r="AQ1720" s="83"/>
      <c r="AR1720" s="99">
        <f>SUMIFS(通讯通路门店!$T:$T,通讯通路门店!$S:$S,$G1720)</f>
        <v>0</v>
      </c>
      <c r="AS1720" s="99">
        <f>SUMIFS(通讯通路门店!$U:$U,通讯通路门店!$S:$S,$G1720)</f>
        <v>0</v>
      </c>
      <c r="AT1720" s="99">
        <f>SUMIFS(通讯通路门店!$V:$V,通讯通路门店!$S:$S,$G1720)</f>
        <v>0</v>
      </c>
      <c r="AU1720" s="99">
        <f>SUMIFS(通讯通路门店!$W:$W,通讯通路门店!$S:$S,$G1720)</f>
        <v>0</v>
      </c>
      <c r="AV1720" s="99">
        <f>SUMIFS(通讯通路门店!$Z:$Z,通讯通路门店!$S:$S,$G1720)</f>
        <v>0</v>
      </c>
      <c r="AW1720" s="99">
        <f>SUMIFS(通讯通路门店!$AB:$AB,通讯通路门店!$S:$S,$G1720)</f>
        <v>0</v>
      </c>
      <c r="AX1720" s="99">
        <f>SUMIFS(通讯通路门店!$X:$X,通讯通路门店!$S:$S,$G1720)</f>
        <v>0</v>
      </c>
      <c r="AY1720" s="99">
        <f>SUMIFS(通讯通路门店!$Y:$Y,通讯通路门店!$S:$S,$G1720)</f>
        <v>0</v>
      </c>
      <c r="AZ1720" s="99">
        <f>SUMIFS(通讯通路门店!$AA:$AA,通讯通路门店!$S:$S,$G1720)</f>
        <v>0</v>
      </c>
      <c r="BA1720" s="99">
        <f t="shared" si="133"/>
        <v>0</v>
      </c>
      <c r="BB1720" s="99">
        <f t="shared" si="134"/>
        <v>0</v>
      </c>
      <c r="BC1720" s="99">
        <f>SUMIFS(通讯通路门店!$W:$W,通讯通路门店!$S:$S,$G1720,通讯通路门店!$J:$J,"荣耀体验店")+SUMIFS(通讯通路门店!$W:$W,通讯通路门店!$S:$S,$G1720,通讯通路门店!$J:$J,"荣耀授权专卖店")</f>
        <v>0</v>
      </c>
      <c r="BD1720" s="99">
        <f>SUMIFS(通讯通路门店!$Z:$Z,通讯通路门店!$S:$S,$G1720,通讯通路门店!$J:$J,"VIVO体验店")</f>
        <v>0</v>
      </c>
      <c r="BE1720" s="99">
        <f>SUMIFS(通讯通路门店!$AB:$AB,通讯通路门店!$S:$S,$G1720,通讯通路门店!$J:$J,"OPPO体验店")</f>
        <v>0</v>
      </c>
      <c r="BF1720" s="99">
        <f>SUMIFS(通讯通路门店!$X:$X,通讯通路门店!$S:$S,$G1720,通讯通路门店!$J:$J,"华为授权体验店")+SUMIFS(通讯通路门店!$AA:$AA,通讯通路门店!$S:$S,$G1720,通讯通路门店!$J:$J,"华为堡垒店")</f>
        <v>0</v>
      </c>
      <c r="BG1720" s="99">
        <f>SUMIFS(通讯通路门店!$Y:$Y,通讯通路门店!$S:$S,$G1720,通讯通路门店!$J:$J,"小米体验店")</f>
        <v>0</v>
      </c>
      <c r="BH1720" s="99">
        <f>SUMIFS(通讯通路门店!$AA:$AA,通讯通路门店!$S:$S,$G1720,通讯通路门店!$J:$J,"苹果体验店")</f>
        <v>0</v>
      </c>
      <c r="BI1720" s="99">
        <f>SUMIFS(通讯通路门店!$K:$K,通讯通路门店!$S:$S,$G1720,通讯通路门店!$J:$J,"其他品牌专卖店")</f>
        <v>0</v>
      </c>
      <c r="BJ1720" s="99">
        <f>SUMIFS(通讯通路门店!$AC:$AC,通讯通路门店!$S:$S,$G1720)</f>
        <v>0</v>
      </c>
      <c r="BK1720" s="99">
        <f>SUMIFS(通讯通路门店!$AD:$AD,通讯通路门店!$S:$S,$G1720)</f>
        <v>0</v>
      </c>
      <c r="BL1720" s="99">
        <f>SUMIFS(通讯通路门店!$AE:$AE,通讯通路门店!$S:$S,$G1720)</f>
        <v>0</v>
      </c>
      <c r="BM1720" s="99">
        <f>SUMIFS(通讯通路门店!$AF:$AF,通讯通路门店!$S:$S,$G1720)</f>
        <v>0</v>
      </c>
      <c r="BN1720" s="99">
        <f>SUMIFS(通讯通路门店!$AG:$AG,通讯通路门店!$S:$S,$G1720)</f>
        <v>0</v>
      </c>
      <c r="BO1720" s="99">
        <f>SUMIFS(通讯通路门店!$AH:$AH,通讯通路门店!$S:$S,$G1720)</f>
        <v>0</v>
      </c>
      <c r="BP1720" s="99">
        <f>SUMIFS(通讯通路门店!$AI:$AI,通讯通路门店!$S:$S,$G1720)</f>
        <v>0</v>
      </c>
      <c r="BQ1720" s="83"/>
    </row>
    <row r="1721" spans="1:69">
      <c r="A1721" s="99" t="str">
        <f>IFERROR(_xlfn.XLOOKUP($G1721,通讯通路门店!$S$4:$S$993933,通讯通路门店!$A$4:$A$993933,0,0),"")</f>
        <v>海南省</v>
      </c>
      <c r="B1721" s="99" t="str">
        <f>IFERROR(_xlfn.XLOOKUP($G1721,通讯通路门店!$S$4:$S$993933,通讯通路门店!$B$4:$B$993933,0,0),"")</f>
        <v>乐东黎族自治县</v>
      </c>
      <c r="C1721" s="99" t="str">
        <f>IFERROR(_xlfn.XLOOKUP($G1721,通讯通路门店!$S$4:$S$993933,通讯通路门店!$C$4:$C$993933,0,0),"")</f>
        <v>乐东黎族自治县</v>
      </c>
      <c r="D1721" s="99" t="str">
        <f>IFERROR(_xlfn.XLOOKUP($G1721,通讯通路门店!$S$4:$S$993933,通讯通路门店!$D$4:$D$993933,0,0),"")</f>
        <v>万冲镇</v>
      </c>
      <c r="E1721" s="83"/>
      <c r="F1721" s="83"/>
      <c r="G1721" s="101"/>
      <c r="H1721" s="102">
        <f>IFERROR(_xlfn.XLOOKUP($G1721,通讯通路门店!$S$4:$S$993933,通讯通路门店!$R$4:$R$993933,0,0),"")</f>
        <v>0</v>
      </c>
      <c r="I1721" s="83"/>
      <c r="J1721" s="83"/>
      <c r="K1721" s="83"/>
      <c r="L1721" s="83"/>
      <c r="M1721" s="83"/>
      <c r="N1721" s="83"/>
      <c r="O1721" s="83"/>
      <c r="P1721" s="83"/>
      <c r="Q1721" s="83"/>
      <c r="R1721" s="83"/>
      <c r="S1721" s="83"/>
      <c r="T1721" s="83"/>
      <c r="U1721" s="99">
        <f>COUNTIF(通讯通路门店!$S:$S,$G1721)</f>
        <v>0</v>
      </c>
      <c r="V1721" s="99">
        <f>COUNTIFS(通讯通路门店!$S:$S,$G1721,通讯通路门店!$J:$J,"综合卖场")</f>
        <v>0</v>
      </c>
      <c r="W1721" s="99">
        <f>SUMIFS(通讯通路门店!$AJ:$AJ,通讯通路门店!$S:$S,通讯客户沙盘!$G1721)</f>
        <v>0</v>
      </c>
      <c r="X1721" s="99">
        <f t="shared" si="130"/>
        <v>0</v>
      </c>
      <c r="Y1721" s="99">
        <f>COUNTIFS(通讯通路门店!$S:$S,$G1721,通讯通路门店!$J:$J,"荣耀体验店")+COUNTIFS(通讯通路门店!$S:$S,$G1721,通讯通路门店!$J:$J,"荣耀授权专卖店")</f>
        <v>0</v>
      </c>
      <c r="Z1721" s="99">
        <f>COUNTIFS(通讯通路门店!$S:$S,$G1721,通讯通路门店!$J:$J,"VIVO体验店")</f>
        <v>0</v>
      </c>
      <c r="AA1721" s="99">
        <f>COUNTIFS(通讯通路门店!$S:$S,$G1721,通讯通路门店!$J:$J,"OPPO体验店")</f>
        <v>0</v>
      </c>
      <c r="AB1721" s="99">
        <f>COUNTIFS(通讯通路门店!$S:$S,$G1721,通讯通路门店!$J:$J,"华为授权体验店")+COUNTIFS(通讯通路门店!$S:$S,$G1721,通讯通路门店!$J:$J,"华为堡垒店")</f>
        <v>0</v>
      </c>
      <c r="AC1721" s="99">
        <f>COUNTIFS(通讯通路门店!$S:$S,$G1721,通讯通路门店!$J:$J,"小米体验店")</f>
        <v>0</v>
      </c>
      <c r="AD1721" s="99">
        <f>COUNTIFS(通讯通路门店!$S:$S,$G1721,通讯通路门店!$J:$J,"苹果体验店")</f>
        <v>0</v>
      </c>
      <c r="AE1721" s="99">
        <f>COUNTIFS(通讯通路门店!$S:$S,$G1721,通讯通路门店!$J:$J,"其他品牌专卖店")</f>
        <v>0</v>
      </c>
      <c r="AF1721" s="99">
        <f>SUMIFS(通讯通路门店!$BI:$BI,通讯通路门店!$S:$S,$G1721)</f>
        <v>0</v>
      </c>
      <c r="AG1721" s="99">
        <f>SUMIFS(通讯通路门店!$BH:$BH,通讯通路门店!$S:$S,$G1721)</f>
        <v>0</v>
      </c>
      <c r="AH1721" s="99">
        <f t="shared" si="131"/>
        <v>0</v>
      </c>
      <c r="AI1721" s="99">
        <f>SUMIFS(通讯通路门店!$BB:$BB,通讯通路门店!$S:$S,$G1721)</f>
        <v>0</v>
      </c>
      <c r="AJ1721" s="99">
        <f>SUMIFS(通讯通路门店!$BE:$BE,通讯通路门店!$S:$S,$G1721)</f>
        <v>0</v>
      </c>
      <c r="AK1721" s="99">
        <f>SUMIFS(通讯通路门店!$BG:$BG,通讯通路门店!$S:$S,$G1721)</f>
        <v>0</v>
      </c>
      <c r="AL1721" s="99">
        <f>SUMIFS(通讯通路门店!$BC:$BC,通讯通路门店!$S:$S,$G1721)</f>
        <v>0</v>
      </c>
      <c r="AM1721" s="99">
        <f>SUMIFS(通讯通路门店!$BD:$BD,通讯通路门店!$S:$S,$G1721)</f>
        <v>0</v>
      </c>
      <c r="AN1721" s="99">
        <f>SUMIFS(通讯通路门店!$BF:$BF,通讯通路门店!$S:$S,$G1721)</f>
        <v>0</v>
      </c>
      <c r="AO1721" s="99">
        <f t="shared" si="132"/>
        <v>0</v>
      </c>
      <c r="AP1721" s="99">
        <f>SUMIFS(通讯通路门店!$K:$K,通讯通路门店!$S:$S,$G1721)</f>
        <v>0</v>
      </c>
      <c r="AQ1721" s="83"/>
      <c r="AR1721" s="99">
        <f>SUMIFS(通讯通路门店!$T:$T,通讯通路门店!$S:$S,$G1721)</f>
        <v>0</v>
      </c>
      <c r="AS1721" s="99">
        <f>SUMIFS(通讯通路门店!$U:$U,通讯通路门店!$S:$S,$G1721)</f>
        <v>0</v>
      </c>
      <c r="AT1721" s="99">
        <f>SUMIFS(通讯通路门店!$V:$V,通讯通路门店!$S:$S,$G1721)</f>
        <v>0</v>
      </c>
      <c r="AU1721" s="99">
        <f>SUMIFS(通讯通路门店!$W:$W,通讯通路门店!$S:$S,$G1721)</f>
        <v>0</v>
      </c>
      <c r="AV1721" s="99">
        <f>SUMIFS(通讯通路门店!$Z:$Z,通讯通路门店!$S:$S,$G1721)</f>
        <v>0</v>
      </c>
      <c r="AW1721" s="99">
        <f>SUMIFS(通讯通路门店!$AB:$AB,通讯通路门店!$S:$S,$G1721)</f>
        <v>0</v>
      </c>
      <c r="AX1721" s="99">
        <f>SUMIFS(通讯通路门店!$X:$X,通讯通路门店!$S:$S,$G1721)</f>
        <v>0</v>
      </c>
      <c r="AY1721" s="99">
        <f>SUMIFS(通讯通路门店!$Y:$Y,通讯通路门店!$S:$S,$G1721)</f>
        <v>0</v>
      </c>
      <c r="AZ1721" s="99">
        <f>SUMIFS(通讯通路门店!$AA:$AA,通讯通路门店!$S:$S,$G1721)</f>
        <v>0</v>
      </c>
      <c r="BA1721" s="99">
        <f t="shared" si="133"/>
        <v>0</v>
      </c>
      <c r="BB1721" s="99">
        <f t="shared" si="134"/>
        <v>0</v>
      </c>
      <c r="BC1721" s="99">
        <f>SUMIFS(通讯通路门店!$W:$W,通讯通路门店!$S:$S,$G1721,通讯通路门店!$J:$J,"荣耀体验店")+SUMIFS(通讯通路门店!$W:$W,通讯通路门店!$S:$S,$G1721,通讯通路门店!$J:$J,"荣耀授权专卖店")</f>
        <v>0</v>
      </c>
      <c r="BD1721" s="99">
        <f>SUMIFS(通讯通路门店!$Z:$Z,通讯通路门店!$S:$S,$G1721,通讯通路门店!$J:$J,"VIVO体验店")</f>
        <v>0</v>
      </c>
      <c r="BE1721" s="99">
        <f>SUMIFS(通讯通路门店!$AB:$AB,通讯通路门店!$S:$S,$G1721,通讯通路门店!$J:$J,"OPPO体验店")</f>
        <v>0</v>
      </c>
      <c r="BF1721" s="99">
        <f>SUMIFS(通讯通路门店!$X:$X,通讯通路门店!$S:$S,$G1721,通讯通路门店!$J:$J,"华为授权体验店")+SUMIFS(通讯通路门店!$AA:$AA,通讯通路门店!$S:$S,$G1721,通讯通路门店!$J:$J,"华为堡垒店")</f>
        <v>0</v>
      </c>
      <c r="BG1721" s="99">
        <f>SUMIFS(通讯通路门店!$Y:$Y,通讯通路门店!$S:$S,$G1721,通讯通路门店!$J:$J,"小米体验店")</f>
        <v>0</v>
      </c>
      <c r="BH1721" s="99">
        <f>SUMIFS(通讯通路门店!$AA:$AA,通讯通路门店!$S:$S,$G1721,通讯通路门店!$J:$J,"苹果体验店")</f>
        <v>0</v>
      </c>
      <c r="BI1721" s="99">
        <f>SUMIFS(通讯通路门店!$K:$K,通讯通路门店!$S:$S,$G1721,通讯通路门店!$J:$J,"其他品牌专卖店")</f>
        <v>0</v>
      </c>
      <c r="BJ1721" s="99">
        <f>SUMIFS(通讯通路门店!$AC:$AC,通讯通路门店!$S:$S,$G1721)</f>
        <v>0</v>
      </c>
      <c r="BK1721" s="99">
        <f>SUMIFS(通讯通路门店!$AD:$AD,通讯通路门店!$S:$S,$G1721)</f>
        <v>0</v>
      </c>
      <c r="BL1721" s="99">
        <f>SUMIFS(通讯通路门店!$AE:$AE,通讯通路门店!$S:$S,$G1721)</f>
        <v>0</v>
      </c>
      <c r="BM1721" s="99">
        <f>SUMIFS(通讯通路门店!$AF:$AF,通讯通路门店!$S:$S,$G1721)</f>
        <v>0</v>
      </c>
      <c r="BN1721" s="99">
        <f>SUMIFS(通讯通路门店!$AG:$AG,通讯通路门店!$S:$S,$G1721)</f>
        <v>0</v>
      </c>
      <c r="BO1721" s="99">
        <f>SUMIFS(通讯通路门店!$AH:$AH,通讯通路门店!$S:$S,$G1721)</f>
        <v>0</v>
      </c>
      <c r="BP1721" s="99">
        <f>SUMIFS(通讯通路门店!$AI:$AI,通讯通路门店!$S:$S,$G1721)</f>
        <v>0</v>
      </c>
      <c r="BQ1721" s="83"/>
    </row>
    <row r="1722" spans="1:69">
      <c r="A1722" s="99" t="str">
        <f>IFERROR(_xlfn.XLOOKUP($G1722,通讯通路门店!$S$4:$S$993933,通讯通路门店!$A$4:$A$993933,0,0),"")</f>
        <v>海南省</v>
      </c>
      <c r="B1722" s="99" t="str">
        <f>IFERROR(_xlfn.XLOOKUP($G1722,通讯通路门店!$S$4:$S$993933,通讯通路门店!$B$4:$B$993933,0,0),"")</f>
        <v>乐东黎族自治县</v>
      </c>
      <c r="C1722" s="99" t="str">
        <f>IFERROR(_xlfn.XLOOKUP($G1722,通讯通路门店!$S$4:$S$993933,通讯通路门店!$C$4:$C$993933,0,0),"")</f>
        <v>乐东黎族自治县</v>
      </c>
      <c r="D1722" s="99" t="str">
        <f>IFERROR(_xlfn.XLOOKUP($G1722,通讯通路门店!$S$4:$S$993933,通讯通路门店!$D$4:$D$993933,0,0),"")</f>
        <v>万冲镇</v>
      </c>
      <c r="E1722" s="83"/>
      <c r="F1722" s="83"/>
      <c r="G1722" s="101"/>
      <c r="H1722" s="102">
        <f>IFERROR(_xlfn.XLOOKUP($G1722,通讯通路门店!$S$4:$S$993933,通讯通路门店!$R$4:$R$993933,0,0),"")</f>
        <v>0</v>
      </c>
      <c r="I1722" s="83"/>
      <c r="J1722" s="83"/>
      <c r="K1722" s="83"/>
      <c r="L1722" s="83"/>
      <c r="M1722" s="83"/>
      <c r="N1722" s="83"/>
      <c r="O1722" s="83"/>
      <c r="P1722" s="83"/>
      <c r="Q1722" s="83"/>
      <c r="R1722" s="83"/>
      <c r="S1722" s="83"/>
      <c r="T1722" s="83"/>
      <c r="U1722" s="99">
        <f>COUNTIF(通讯通路门店!$S:$S,$G1722)</f>
        <v>0</v>
      </c>
      <c r="V1722" s="99">
        <f>COUNTIFS(通讯通路门店!$S:$S,$G1722,通讯通路门店!$J:$J,"综合卖场")</f>
        <v>0</v>
      </c>
      <c r="W1722" s="99">
        <f>SUMIFS(通讯通路门店!$AJ:$AJ,通讯通路门店!$S:$S,通讯客户沙盘!$G1722)</f>
        <v>0</v>
      </c>
      <c r="X1722" s="99">
        <f t="shared" si="130"/>
        <v>0</v>
      </c>
      <c r="Y1722" s="99">
        <f>COUNTIFS(通讯通路门店!$S:$S,$G1722,通讯通路门店!$J:$J,"荣耀体验店")+COUNTIFS(通讯通路门店!$S:$S,$G1722,通讯通路门店!$J:$J,"荣耀授权专卖店")</f>
        <v>0</v>
      </c>
      <c r="Z1722" s="99">
        <f>COUNTIFS(通讯通路门店!$S:$S,$G1722,通讯通路门店!$J:$J,"VIVO体验店")</f>
        <v>0</v>
      </c>
      <c r="AA1722" s="99">
        <f>COUNTIFS(通讯通路门店!$S:$S,$G1722,通讯通路门店!$J:$J,"OPPO体验店")</f>
        <v>0</v>
      </c>
      <c r="AB1722" s="99">
        <f>COUNTIFS(通讯通路门店!$S:$S,$G1722,通讯通路门店!$J:$J,"华为授权体验店")+COUNTIFS(通讯通路门店!$S:$S,$G1722,通讯通路门店!$J:$J,"华为堡垒店")</f>
        <v>0</v>
      </c>
      <c r="AC1722" s="99">
        <f>COUNTIFS(通讯通路门店!$S:$S,$G1722,通讯通路门店!$J:$J,"小米体验店")</f>
        <v>0</v>
      </c>
      <c r="AD1722" s="99">
        <f>COUNTIFS(通讯通路门店!$S:$S,$G1722,通讯通路门店!$J:$J,"苹果体验店")</f>
        <v>0</v>
      </c>
      <c r="AE1722" s="99">
        <f>COUNTIFS(通讯通路门店!$S:$S,$G1722,通讯通路门店!$J:$J,"其他品牌专卖店")</f>
        <v>0</v>
      </c>
      <c r="AF1722" s="99">
        <f>SUMIFS(通讯通路门店!$BI:$BI,通讯通路门店!$S:$S,$G1722)</f>
        <v>0</v>
      </c>
      <c r="AG1722" s="99">
        <f>SUMIFS(通讯通路门店!$BH:$BH,通讯通路门店!$S:$S,$G1722)</f>
        <v>0</v>
      </c>
      <c r="AH1722" s="99">
        <f t="shared" si="131"/>
        <v>0</v>
      </c>
      <c r="AI1722" s="99">
        <f>SUMIFS(通讯通路门店!$BB:$BB,通讯通路门店!$S:$S,$G1722)</f>
        <v>0</v>
      </c>
      <c r="AJ1722" s="99">
        <f>SUMIFS(通讯通路门店!$BE:$BE,通讯通路门店!$S:$S,$G1722)</f>
        <v>0</v>
      </c>
      <c r="AK1722" s="99">
        <f>SUMIFS(通讯通路门店!$BG:$BG,通讯通路门店!$S:$S,$G1722)</f>
        <v>0</v>
      </c>
      <c r="AL1722" s="99">
        <f>SUMIFS(通讯通路门店!$BC:$BC,通讯通路门店!$S:$S,$G1722)</f>
        <v>0</v>
      </c>
      <c r="AM1722" s="99">
        <f>SUMIFS(通讯通路门店!$BD:$BD,通讯通路门店!$S:$S,$G1722)</f>
        <v>0</v>
      </c>
      <c r="AN1722" s="99">
        <f>SUMIFS(通讯通路门店!$BF:$BF,通讯通路门店!$S:$S,$G1722)</f>
        <v>0</v>
      </c>
      <c r="AO1722" s="99">
        <f t="shared" si="132"/>
        <v>0</v>
      </c>
      <c r="AP1722" s="99">
        <f>SUMIFS(通讯通路门店!$K:$K,通讯通路门店!$S:$S,$G1722)</f>
        <v>0</v>
      </c>
      <c r="AQ1722" s="83"/>
      <c r="AR1722" s="99">
        <f>SUMIFS(通讯通路门店!$T:$T,通讯通路门店!$S:$S,$G1722)</f>
        <v>0</v>
      </c>
      <c r="AS1722" s="99">
        <f>SUMIFS(通讯通路门店!$U:$U,通讯通路门店!$S:$S,$G1722)</f>
        <v>0</v>
      </c>
      <c r="AT1722" s="99">
        <f>SUMIFS(通讯通路门店!$V:$V,通讯通路门店!$S:$S,$G1722)</f>
        <v>0</v>
      </c>
      <c r="AU1722" s="99">
        <f>SUMIFS(通讯通路门店!$W:$W,通讯通路门店!$S:$S,$G1722)</f>
        <v>0</v>
      </c>
      <c r="AV1722" s="99">
        <f>SUMIFS(通讯通路门店!$Z:$Z,通讯通路门店!$S:$S,$G1722)</f>
        <v>0</v>
      </c>
      <c r="AW1722" s="99">
        <f>SUMIFS(通讯通路门店!$AB:$AB,通讯通路门店!$S:$S,$G1722)</f>
        <v>0</v>
      </c>
      <c r="AX1722" s="99">
        <f>SUMIFS(通讯通路门店!$X:$X,通讯通路门店!$S:$S,$G1722)</f>
        <v>0</v>
      </c>
      <c r="AY1722" s="99">
        <f>SUMIFS(通讯通路门店!$Y:$Y,通讯通路门店!$S:$S,$G1722)</f>
        <v>0</v>
      </c>
      <c r="AZ1722" s="99">
        <f>SUMIFS(通讯通路门店!$AA:$AA,通讯通路门店!$S:$S,$G1722)</f>
        <v>0</v>
      </c>
      <c r="BA1722" s="99">
        <f t="shared" si="133"/>
        <v>0</v>
      </c>
      <c r="BB1722" s="99">
        <f t="shared" si="134"/>
        <v>0</v>
      </c>
      <c r="BC1722" s="99">
        <f>SUMIFS(通讯通路门店!$W:$W,通讯通路门店!$S:$S,$G1722,通讯通路门店!$J:$J,"荣耀体验店")+SUMIFS(通讯通路门店!$W:$W,通讯通路门店!$S:$S,$G1722,通讯通路门店!$J:$J,"荣耀授权专卖店")</f>
        <v>0</v>
      </c>
      <c r="BD1722" s="99">
        <f>SUMIFS(通讯通路门店!$Z:$Z,通讯通路门店!$S:$S,$G1722,通讯通路门店!$J:$J,"VIVO体验店")</f>
        <v>0</v>
      </c>
      <c r="BE1722" s="99">
        <f>SUMIFS(通讯通路门店!$AB:$AB,通讯通路门店!$S:$S,$G1722,通讯通路门店!$J:$J,"OPPO体验店")</f>
        <v>0</v>
      </c>
      <c r="BF1722" s="99">
        <f>SUMIFS(通讯通路门店!$X:$X,通讯通路门店!$S:$S,$G1722,通讯通路门店!$J:$J,"华为授权体验店")+SUMIFS(通讯通路门店!$AA:$AA,通讯通路门店!$S:$S,$G1722,通讯通路门店!$J:$J,"华为堡垒店")</f>
        <v>0</v>
      </c>
      <c r="BG1722" s="99">
        <f>SUMIFS(通讯通路门店!$Y:$Y,通讯通路门店!$S:$S,$G1722,通讯通路门店!$J:$J,"小米体验店")</f>
        <v>0</v>
      </c>
      <c r="BH1722" s="99">
        <f>SUMIFS(通讯通路门店!$AA:$AA,通讯通路门店!$S:$S,$G1722,通讯通路门店!$J:$J,"苹果体验店")</f>
        <v>0</v>
      </c>
      <c r="BI1722" s="99">
        <f>SUMIFS(通讯通路门店!$K:$K,通讯通路门店!$S:$S,$G1722,通讯通路门店!$J:$J,"其他品牌专卖店")</f>
        <v>0</v>
      </c>
      <c r="BJ1722" s="99">
        <f>SUMIFS(通讯通路门店!$AC:$AC,通讯通路门店!$S:$S,$G1722)</f>
        <v>0</v>
      </c>
      <c r="BK1722" s="99">
        <f>SUMIFS(通讯通路门店!$AD:$AD,通讯通路门店!$S:$S,$G1722)</f>
        <v>0</v>
      </c>
      <c r="BL1722" s="99">
        <f>SUMIFS(通讯通路门店!$AE:$AE,通讯通路门店!$S:$S,$G1722)</f>
        <v>0</v>
      </c>
      <c r="BM1722" s="99">
        <f>SUMIFS(通讯通路门店!$AF:$AF,通讯通路门店!$S:$S,$G1722)</f>
        <v>0</v>
      </c>
      <c r="BN1722" s="99">
        <f>SUMIFS(通讯通路门店!$AG:$AG,通讯通路门店!$S:$S,$G1722)</f>
        <v>0</v>
      </c>
      <c r="BO1722" s="99">
        <f>SUMIFS(通讯通路门店!$AH:$AH,通讯通路门店!$S:$S,$G1722)</f>
        <v>0</v>
      </c>
      <c r="BP1722" s="99">
        <f>SUMIFS(通讯通路门店!$AI:$AI,通讯通路门店!$S:$S,$G1722)</f>
        <v>0</v>
      </c>
      <c r="BQ1722" s="83"/>
    </row>
    <row r="1723" spans="1:69">
      <c r="A1723" s="99" t="str">
        <f>IFERROR(_xlfn.XLOOKUP($G1723,通讯通路门店!$S$4:$S$993933,通讯通路门店!$A$4:$A$993933,0,0),"")</f>
        <v>海南省</v>
      </c>
      <c r="B1723" s="99" t="str">
        <f>IFERROR(_xlfn.XLOOKUP($G1723,通讯通路门店!$S$4:$S$993933,通讯通路门店!$B$4:$B$993933,0,0),"")</f>
        <v>乐东黎族自治县</v>
      </c>
      <c r="C1723" s="99" t="str">
        <f>IFERROR(_xlfn.XLOOKUP($G1723,通讯通路门店!$S$4:$S$993933,通讯通路门店!$C$4:$C$993933,0,0),"")</f>
        <v>乐东黎族自治县</v>
      </c>
      <c r="D1723" s="99" t="str">
        <f>IFERROR(_xlfn.XLOOKUP($G1723,通讯通路门店!$S$4:$S$993933,通讯通路门店!$D$4:$D$993933,0,0),"")</f>
        <v>万冲镇</v>
      </c>
      <c r="E1723" s="83"/>
      <c r="F1723" s="83"/>
      <c r="G1723" s="101"/>
      <c r="H1723" s="102">
        <f>IFERROR(_xlfn.XLOOKUP($G1723,通讯通路门店!$S$4:$S$993933,通讯通路门店!$R$4:$R$993933,0,0),"")</f>
        <v>0</v>
      </c>
      <c r="I1723" s="83"/>
      <c r="J1723" s="83"/>
      <c r="K1723" s="83"/>
      <c r="L1723" s="83"/>
      <c r="M1723" s="83"/>
      <c r="N1723" s="83"/>
      <c r="O1723" s="83"/>
      <c r="P1723" s="83"/>
      <c r="Q1723" s="83"/>
      <c r="R1723" s="83"/>
      <c r="S1723" s="83"/>
      <c r="T1723" s="83"/>
      <c r="U1723" s="99">
        <f>COUNTIF(通讯通路门店!$S:$S,$G1723)</f>
        <v>0</v>
      </c>
      <c r="V1723" s="99">
        <f>COUNTIFS(通讯通路门店!$S:$S,$G1723,通讯通路门店!$J:$J,"综合卖场")</f>
        <v>0</v>
      </c>
      <c r="W1723" s="99">
        <f>SUMIFS(通讯通路门店!$AJ:$AJ,通讯通路门店!$S:$S,通讯客户沙盘!$G1723)</f>
        <v>0</v>
      </c>
      <c r="X1723" s="99">
        <f t="shared" si="130"/>
        <v>0</v>
      </c>
      <c r="Y1723" s="99">
        <f>COUNTIFS(通讯通路门店!$S:$S,$G1723,通讯通路门店!$J:$J,"荣耀体验店")+COUNTIFS(通讯通路门店!$S:$S,$G1723,通讯通路门店!$J:$J,"荣耀授权专卖店")</f>
        <v>0</v>
      </c>
      <c r="Z1723" s="99">
        <f>COUNTIFS(通讯通路门店!$S:$S,$G1723,通讯通路门店!$J:$J,"VIVO体验店")</f>
        <v>0</v>
      </c>
      <c r="AA1723" s="99">
        <f>COUNTIFS(通讯通路门店!$S:$S,$G1723,通讯通路门店!$J:$J,"OPPO体验店")</f>
        <v>0</v>
      </c>
      <c r="AB1723" s="99">
        <f>COUNTIFS(通讯通路门店!$S:$S,$G1723,通讯通路门店!$J:$J,"华为授权体验店")+COUNTIFS(通讯通路门店!$S:$S,$G1723,通讯通路门店!$J:$J,"华为堡垒店")</f>
        <v>0</v>
      </c>
      <c r="AC1723" s="99">
        <f>COUNTIFS(通讯通路门店!$S:$S,$G1723,通讯通路门店!$J:$J,"小米体验店")</f>
        <v>0</v>
      </c>
      <c r="AD1723" s="99">
        <f>COUNTIFS(通讯通路门店!$S:$S,$G1723,通讯通路门店!$J:$J,"苹果体验店")</f>
        <v>0</v>
      </c>
      <c r="AE1723" s="99">
        <f>COUNTIFS(通讯通路门店!$S:$S,$G1723,通讯通路门店!$J:$J,"其他品牌专卖店")</f>
        <v>0</v>
      </c>
      <c r="AF1723" s="99">
        <f>SUMIFS(通讯通路门店!$BI:$BI,通讯通路门店!$S:$S,$G1723)</f>
        <v>0</v>
      </c>
      <c r="AG1723" s="99">
        <f>SUMIFS(通讯通路门店!$BH:$BH,通讯通路门店!$S:$S,$G1723)</f>
        <v>0</v>
      </c>
      <c r="AH1723" s="99">
        <f t="shared" si="131"/>
        <v>0</v>
      </c>
      <c r="AI1723" s="99">
        <f>SUMIFS(通讯通路门店!$BB:$BB,通讯通路门店!$S:$S,$G1723)</f>
        <v>0</v>
      </c>
      <c r="AJ1723" s="99">
        <f>SUMIFS(通讯通路门店!$BE:$BE,通讯通路门店!$S:$S,$G1723)</f>
        <v>0</v>
      </c>
      <c r="AK1723" s="99">
        <f>SUMIFS(通讯通路门店!$BG:$BG,通讯通路门店!$S:$S,$G1723)</f>
        <v>0</v>
      </c>
      <c r="AL1723" s="99">
        <f>SUMIFS(通讯通路门店!$BC:$BC,通讯通路门店!$S:$S,$G1723)</f>
        <v>0</v>
      </c>
      <c r="AM1723" s="99">
        <f>SUMIFS(通讯通路门店!$BD:$BD,通讯通路门店!$S:$S,$G1723)</f>
        <v>0</v>
      </c>
      <c r="AN1723" s="99">
        <f>SUMIFS(通讯通路门店!$BF:$BF,通讯通路门店!$S:$S,$G1723)</f>
        <v>0</v>
      </c>
      <c r="AO1723" s="99">
        <f t="shared" si="132"/>
        <v>0</v>
      </c>
      <c r="AP1723" s="99">
        <f>SUMIFS(通讯通路门店!$K:$K,通讯通路门店!$S:$S,$G1723)</f>
        <v>0</v>
      </c>
      <c r="AQ1723" s="83"/>
      <c r="AR1723" s="99">
        <f>SUMIFS(通讯通路门店!$T:$T,通讯通路门店!$S:$S,$G1723)</f>
        <v>0</v>
      </c>
      <c r="AS1723" s="99">
        <f>SUMIFS(通讯通路门店!$U:$U,通讯通路门店!$S:$S,$G1723)</f>
        <v>0</v>
      </c>
      <c r="AT1723" s="99">
        <f>SUMIFS(通讯通路门店!$V:$V,通讯通路门店!$S:$S,$G1723)</f>
        <v>0</v>
      </c>
      <c r="AU1723" s="99">
        <f>SUMIFS(通讯通路门店!$W:$W,通讯通路门店!$S:$S,$G1723)</f>
        <v>0</v>
      </c>
      <c r="AV1723" s="99">
        <f>SUMIFS(通讯通路门店!$Z:$Z,通讯通路门店!$S:$S,$G1723)</f>
        <v>0</v>
      </c>
      <c r="AW1723" s="99">
        <f>SUMIFS(通讯通路门店!$AB:$AB,通讯通路门店!$S:$S,$G1723)</f>
        <v>0</v>
      </c>
      <c r="AX1723" s="99">
        <f>SUMIFS(通讯通路门店!$X:$X,通讯通路门店!$S:$S,$G1723)</f>
        <v>0</v>
      </c>
      <c r="AY1723" s="99">
        <f>SUMIFS(通讯通路门店!$Y:$Y,通讯通路门店!$S:$S,$G1723)</f>
        <v>0</v>
      </c>
      <c r="AZ1723" s="99">
        <f>SUMIFS(通讯通路门店!$AA:$AA,通讯通路门店!$S:$S,$G1723)</f>
        <v>0</v>
      </c>
      <c r="BA1723" s="99">
        <f t="shared" si="133"/>
        <v>0</v>
      </c>
      <c r="BB1723" s="99">
        <f t="shared" si="134"/>
        <v>0</v>
      </c>
      <c r="BC1723" s="99">
        <f>SUMIFS(通讯通路门店!$W:$W,通讯通路门店!$S:$S,$G1723,通讯通路门店!$J:$J,"荣耀体验店")+SUMIFS(通讯通路门店!$W:$W,通讯通路门店!$S:$S,$G1723,通讯通路门店!$J:$J,"荣耀授权专卖店")</f>
        <v>0</v>
      </c>
      <c r="BD1723" s="99">
        <f>SUMIFS(通讯通路门店!$Z:$Z,通讯通路门店!$S:$S,$G1723,通讯通路门店!$J:$J,"VIVO体验店")</f>
        <v>0</v>
      </c>
      <c r="BE1723" s="99">
        <f>SUMIFS(通讯通路门店!$AB:$AB,通讯通路门店!$S:$S,$G1723,通讯通路门店!$J:$J,"OPPO体验店")</f>
        <v>0</v>
      </c>
      <c r="BF1723" s="99">
        <f>SUMIFS(通讯通路门店!$X:$X,通讯通路门店!$S:$S,$G1723,通讯通路门店!$J:$J,"华为授权体验店")+SUMIFS(通讯通路门店!$AA:$AA,通讯通路门店!$S:$S,$G1723,通讯通路门店!$J:$J,"华为堡垒店")</f>
        <v>0</v>
      </c>
      <c r="BG1723" s="99">
        <f>SUMIFS(通讯通路门店!$Y:$Y,通讯通路门店!$S:$S,$G1723,通讯通路门店!$J:$J,"小米体验店")</f>
        <v>0</v>
      </c>
      <c r="BH1723" s="99">
        <f>SUMIFS(通讯通路门店!$AA:$AA,通讯通路门店!$S:$S,$G1723,通讯通路门店!$J:$J,"苹果体验店")</f>
        <v>0</v>
      </c>
      <c r="BI1723" s="99">
        <f>SUMIFS(通讯通路门店!$K:$K,通讯通路门店!$S:$S,$G1723,通讯通路门店!$J:$J,"其他品牌专卖店")</f>
        <v>0</v>
      </c>
      <c r="BJ1723" s="99">
        <f>SUMIFS(通讯通路门店!$AC:$AC,通讯通路门店!$S:$S,$G1723)</f>
        <v>0</v>
      </c>
      <c r="BK1723" s="99">
        <f>SUMIFS(通讯通路门店!$AD:$AD,通讯通路门店!$S:$S,$G1723)</f>
        <v>0</v>
      </c>
      <c r="BL1723" s="99">
        <f>SUMIFS(通讯通路门店!$AE:$AE,通讯通路门店!$S:$S,$G1723)</f>
        <v>0</v>
      </c>
      <c r="BM1723" s="99">
        <f>SUMIFS(通讯通路门店!$AF:$AF,通讯通路门店!$S:$S,$G1723)</f>
        <v>0</v>
      </c>
      <c r="BN1723" s="99">
        <f>SUMIFS(通讯通路门店!$AG:$AG,通讯通路门店!$S:$S,$G1723)</f>
        <v>0</v>
      </c>
      <c r="BO1723" s="99">
        <f>SUMIFS(通讯通路门店!$AH:$AH,通讯通路门店!$S:$S,$G1723)</f>
        <v>0</v>
      </c>
      <c r="BP1723" s="99">
        <f>SUMIFS(通讯通路门店!$AI:$AI,通讯通路门店!$S:$S,$G1723)</f>
        <v>0</v>
      </c>
      <c r="BQ1723" s="83"/>
    </row>
    <row r="1724" spans="1:69">
      <c r="A1724" s="99" t="str">
        <f>IFERROR(_xlfn.XLOOKUP($G1724,通讯通路门店!$S$4:$S$993933,通讯通路门店!$A$4:$A$993933,0,0),"")</f>
        <v>海南省</v>
      </c>
      <c r="B1724" s="99" t="str">
        <f>IFERROR(_xlfn.XLOOKUP($G1724,通讯通路门店!$S$4:$S$993933,通讯通路门店!$B$4:$B$993933,0,0),"")</f>
        <v>乐东黎族自治县</v>
      </c>
      <c r="C1724" s="99" t="str">
        <f>IFERROR(_xlfn.XLOOKUP($G1724,通讯通路门店!$S$4:$S$993933,通讯通路门店!$C$4:$C$993933,0,0),"")</f>
        <v>乐东黎族自治县</v>
      </c>
      <c r="D1724" s="99" t="str">
        <f>IFERROR(_xlfn.XLOOKUP($G1724,通讯通路门店!$S$4:$S$993933,通讯通路门店!$D$4:$D$993933,0,0),"")</f>
        <v>万冲镇</v>
      </c>
      <c r="E1724" s="83"/>
      <c r="F1724" s="83"/>
      <c r="G1724" s="101"/>
      <c r="H1724" s="102">
        <f>IFERROR(_xlfn.XLOOKUP($G1724,通讯通路门店!$S$4:$S$993933,通讯通路门店!$R$4:$R$993933,0,0),"")</f>
        <v>0</v>
      </c>
      <c r="I1724" s="83"/>
      <c r="J1724" s="83"/>
      <c r="K1724" s="83"/>
      <c r="L1724" s="83"/>
      <c r="M1724" s="83"/>
      <c r="N1724" s="83"/>
      <c r="O1724" s="83"/>
      <c r="P1724" s="83"/>
      <c r="Q1724" s="83"/>
      <c r="R1724" s="83"/>
      <c r="S1724" s="83"/>
      <c r="T1724" s="83"/>
      <c r="U1724" s="99">
        <f>COUNTIF(通讯通路门店!$S:$S,$G1724)</f>
        <v>0</v>
      </c>
      <c r="V1724" s="99">
        <f>COUNTIFS(通讯通路门店!$S:$S,$G1724,通讯通路门店!$J:$J,"综合卖场")</f>
        <v>0</v>
      </c>
      <c r="W1724" s="99">
        <f>SUMIFS(通讯通路门店!$AJ:$AJ,通讯通路门店!$S:$S,通讯客户沙盘!$G1724)</f>
        <v>0</v>
      </c>
      <c r="X1724" s="99">
        <f t="shared" si="130"/>
        <v>0</v>
      </c>
      <c r="Y1724" s="99">
        <f>COUNTIFS(通讯通路门店!$S:$S,$G1724,通讯通路门店!$J:$J,"荣耀体验店")+COUNTIFS(通讯通路门店!$S:$S,$G1724,通讯通路门店!$J:$J,"荣耀授权专卖店")</f>
        <v>0</v>
      </c>
      <c r="Z1724" s="99">
        <f>COUNTIFS(通讯通路门店!$S:$S,$G1724,通讯通路门店!$J:$J,"VIVO体验店")</f>
        <v>0</v>
      </c>
      <c r="AA1724" s="99">
        <f>COUNTIFS(通讯通路门店!$S:$S,$G1724,通讯通路门店!$J:$J,"OPPO体验店")</f>
        <v>0</v>
      </c>
      <c r="AB1724" s="99">
        <f>COUNTIFS(通讯通路门店!$S:$S,$G1724,通讯通路门店!$J:$J,"华为授权体验店")+COUNTIFS(通讯通路门店!$S:$S,$G1724,通讯通路门店!$J:$J,"华为堡垒店")</f>
        <v>0</v>
      </c>
      <c r="AC1724" s="99">
        <f>COUNTIFS(通讯通路门店!$S:$S,$G1724,通讯通路门店!$J:$J,"小米体验店")</f>
        <v>0</v>
      </c>
      <c r="AD1724" s="99">
        <f>COUNTIFS(通讯通路门店!$S:$S,$G1724,通讯通路门店!$J:$J,"苹果体验店")</f>
        <v>0</v>
      </c>
      <c r="AE1724" s="99">
        <f>COUNTIFS(通讯通路门店!$S:$S,$G1724,通讯通路门店!$J:$J,"其他品牌专卖店")</f>
        <v>0</v>
      </c>
      <c r="AF1724" s="99">
        <f>SUMIFS(通讯通路门店!$BI:$BI,通讯通路门店!$S:$S,$G1724)</f>
        <v>0</v>
      </c>
      <c r="AG1724" s="99">
        <f>SUMIFS(通讯通路门店!$BH:$BH,通讯通路门店!$S:$S,$G1724)</f>
        <v>0</v>
      </c>
      <c r="AH1724" s="99">
        <f t="shared" si="131"/>
        <v>0</v>
      </c>
      <c r="AI1724" s="99">
        <f>SUMIFS(通讯通路门店!$BB:$BB,通讯通路门店!$S:$S,$G1724)</f>
        <v>0</v>
      </c>
      <c r="AJ1724" s="99">
        <f>SUMIFS(通讯通路门店!$BE:$BE,通讯通路门店!$S:$S,$G1724)</f>
        <v>0</v>
      </c>
      <c r="AK1724" s="99">
        <f>SUMIFS(通讯通路门店!$BG:$BG,通讯通路门店!$S:$S,$G1724)</f>
        <v>0</v>
      </c>
      <c r="AL1724" s="99">
        <f>SUMIFS(通讯通路门店!$BC:$BC,通讯通路门店!$S:$S,$G1724)</f>
        <v>0</v>
      </c>
      <c r="AM1724" s="99">
        <f>SUMIFS(通讯通路门店!$BD:$BD,通讯通路门店!$S:$S,$G1724)</f>
        <v>0</v>
      </c>
      <c r="AN1724" s="99">
        <f>SUMIFS(通讯通路门店!$BF:$BF,通讯通路门店!$S:$S,$G1724)</f>
        <v>0</v>
      </c>
      <c r="AO1724" s="99">
        <f t="shared" si="132"/>
        <v>0</v>
      </c>
      <c r="AP1724" s="99">
        <f>SUMIFS(通讯通路门店!$K:$K,通讯通路门店!$S:$S,$G1724)</f>
        <v>0</v>
      </c>
      <c r="AQ1724" s="83"/>
      <c r="AR1724" s="99">
        <f>SUMIFS(通讯通路门店!$T:$T,通讯通路门店!$S:$S,$G1724)</f>
        <v>0</v>
      </c>
      <c r="AS1724" s="99">
        <f>SUMIFS(通讯通路门店!$U:$U,通讯通路门店!$S:$S,$G1724)</f>
        <v>0</v>
      </c>
      <c r="AT1724" s="99">
        <f>SUMIFS(通讯通路门店!$V:$V,通讯通路门店!$S:$S,$G1724)</f>
        <v>0</v>
      </c>
      <c r="AU1724" s="99">
        <f>SUMIFS(通讯通路门店!$W:$W,通讯通路门店!$S:$S,$G1724)</f>
        <v>0</v>
      </c>
      <c r="AV1724" s="99">
        <f>SUMIFS(通讯通路门店!$Z:$Z,通讯通路门店!$S:$S,$G1724)</f>
        <v>0</v>
      </c>
      <c r="AW1724" s="99">
        <f>SUMIFS(通讯通路门店!$AB:$AB,通讯通路门店!$S:$S,$G1724)</f>
        <v>0</v>
      </c>
      <c r="AX1724" s="99">
        <f>SUMIFS(通讯通路门店!$X:$X,通讯通路门店!$S:$S,$G1724)</f>
        <v>0</v>
      </c>
      <c r="AY1724" s="99">
        <f>SUMIFS(通讯通路门店!$Y:$Y,通讯通路门店!$S:$S,$G1724)</f>
        <v>0</v>
      </c>
      <c r="AZ1724" s="99">
        <f>SUMIFS(通讯通路门店!$AA:$AA,通讯通路门店!$S:$S,$G1724)</f>
        <v>0</v>
      </c>
      <c r="BA1724" s="99">
        <f t="shared" si="133"/>
        <v>0</v>
      </c>
      <c r="BB1724" s="99">
        <f t="shared" si="134"/>
        <v>0</v>
      </c>
      <c r="BC1724" s="99">
        <f>SUMIFS(通讯通路门店!$W:$W,通讯通路门店!$S:$S,$G1724,通讯通路门店!$J:$J,"荣耀体验店")+SUMIFS(通讯通路门店!$W:$W,通讯通路门店!$S:$S,$G1724,通讯通路门店!$J:$J,"荣耀授权专卖店")</f>
        <v>0</v>
      </c>
      <c r="BD1724" s="99">
        <f>SUMIFS(通讯通路门店!$Z:$Z,通讯通路门店!$S:$S,$G1724,通讯通路门店!$J:$J,"VIVO体验店")</f>
        <v>0</v>
      </c>
      <c r="BE1724" s="99">
        <f>SUMIFS(通讯通路门店!$AB:$AB,通讯通路门店!$S:$S,$G1724,通讯通路门店!$J:$J,"OPPO体验店")</f>
        <v>0</v>
      </c>
      <c r="BF1724" s="99">
        <f>SUMIFS(通讯通路门店!$X:$X,通讯通路门店!$S:$S,$G1724,通讯通路门店!$J:$J,"华为授权体验店")+SUMIFS(通讯通路门店!$AA:$AA,通讯通路门店!$S:$S,$G1724,通讯通路门店!$J:$J,"华为堡垒店")</f>
        <v>0</v>
      </c>
      <c r="BG1724" s="99">
        <f>SUMIFS(通讯通路门店!$Y:$Y,通讯通路门店!$S:$S,$G1724,通讯通路门店!$J:$J,"小米体验店")</f>
        <v>0</v>
      </c>
      <c r="BH1724" s="99">
        <f>SUMIFS(通讯通路门店!$AA:$AA,通讯通路门店!$S:$S,$G1724,通讯通路门店!$J:$J,"苹果体验店")</f>
        <v>0</v>
      </c>
      <c r="BI1724" s="99">
        <f>SUMIFS(通讯通路门店!$K:$K,通讯通路门店!$S:$S,$G1724,通讯通路门店!$J:$J,"其他品牌专卖店")</f>
        <v>0</v>
      </c>
      <c r="BJ1724" s="99">
        <f>SUMIFS(通讯通路门店!$AC:$AC,通讯通路门店!$S:$S,$G1724)</f>
        <v>0</v>
      </c>
      <c r="BK1724" s="99">
        <f>SUMIFS(通讯通路门店!$AD:$AD,通讯通路门店!$S:$S,$G1724)</f>
        <v>0</v>
      </c>
      <c r="BL1724" s="99">
        <f>SUMIFS(通讯通路门店!$AE:$AE,通讯通路门店!$S:$S,$G1724)</f>
        <v>0</v>
      </c>
      <c r="BM1724" s="99">
        <f>SUMIFS(通讯通路门店!$AF:$AF,通讯通路门店!$S:$S,$G1724)</f>
        <v>0</v>
      </c>
      <c r="BN1724" s="99">
        <f>SUMIFS(通讯通路门店!$AG:$AG,通讯通路门店!$S:$S,$G1724)</f>
        <v>0</v>
      </c>
      <c r="BO1724" s="99">
        <f>SUMIFS(通讯通路门店!$AH:$AH,通讯通路门店!$S:$S,$G1724)</f>
        <v>0</v>
      </c>
      <c r="BP1724" s="99">
        <f>SUMIFS(通讯通路门店!$AI:$AI,通讯通路门店!$S:$S,$G1724)</f>
        <v>0</v>
      </c>
      <c r="BQ1724" s="83"/>
    </row>
    <row r="1725" spans="1:69">
      <c r="A1725" s="99" t="str">
        <f>IFERROR(_xlfn.XLOOKUP($G1725,通讯通路门店!$S$4:$S$993933,通讯通路门店!$A$4:$A$993933,0,0),"")</f>
        <v>海南省</v>
      </c>
      <c r="B1725" s="99" t="str">
        <f>IFERROR(_xlfn.XLOOKUP($G1725,通讯通路门店!$S$4:$S$993933,通讯通路门店!$B$4:$B$993933,0,0),"")</f>
        <v>乐东黎族自治县</v>
      </c>
      <c r="C1725" s="99" t="str">
        <f>IFERROR(_xlfn.XLOOKUP($G1725,通讯通路门店!$S$4:$S$993933,通讯通路门店!$C$4:$C$993933,0,0),"")</f>
        <v>乐东黎族自治县</v>
      </c>
      <c r="D1725" s="99" t="str">
        <f>IFERROR(_xlfn.XLOOKUP($G1725,通讯通路门店!$S$4:$S$993933,通讯通路门店!$D$4:$D$993933,0,0),"")</f>
        <v>万冲镇</v>
      </c>
      <c r="E1725" s="83"/>
      <c r="F1725" s="83"/>
      <c r="G1725" s="101"/>
      <c r="H1725" s="102">
        <f>IFERROR(_xlfn.XLOOKUP($G1725,通讯通路门店!$S$4:$S$993933,通讯通路门店!$R$4:$R$993933,0,0),"")</f>
        <v>0</v>
      </c>
      <c r="I1725" s="83"/>
      <c r="J1725" s="83"/>
      <c r="K1725" s="83"/>
      <c r="L1725" s="83"/>
      <c r="M1725" s="83"/>
      <c r="N1725" s="83"/>
      <c r="O1725" s="83"/>
      <c r="P1725" s="83"/>
      <c r="Q1725" s="83"/>
      <c r="R1725" s="83"/>
      <c r="S1725" s="83"/>
      <c r="T1725" s="83"/>
      <c r="U1725" s="99">
        <f>COUNTIF(通讯通路门店!$S:$S,$G1725)</f>
        <v>0</v>
      </c>
      <c r="V1725" s="99">
        <f>COUNTIFS(通讯通路门店!$S:$S,$G1725,通讯通路门店!$J:$J,"综合卖场")</f>
        <v>0</v>
      </c>
      <c r="W1725" s="99">
        <f>SUMIFS(通讯通路门店!$AJ:$AJ,通讯通路门店!$S:$S,通讯客户沙盘!$G1725)</f>
        <v>0</v>
      </c>
      <c r="X1725" s="99">
        <f t="shared" si="130"/>
        <v>0</v>
      </c>
      <c r="Y1725" s="99">
        <f>COUNTIFS(通讯通路门店!$S:$S,$G1725,通讯通路门店!$J:$J,"荣耀体验店")+COUNTIFS(通讯通路门店!$S:$S,$G1725,通讯通路门店!$J:$J,"荣耀授权专卖店")</f>
        <v>0</v>
      </c>
      <c r="Z1725" s="99">
        <f>COUNTIFS(通讯通路门店!$S:$S,$G1725,通讯通路门店!$J:$J,"VIVO体验店")</f>
        <v>0</v>
      </c>
      <c r="AA1725" s="99">
        <f>COUNTIFS(通讯通路门店!$S:$S,$G1725,通讯通路门店!$J:$J,"OPPO体验店")</f>
        <v>0</v>
      </c>
      <c r="AB1725" s="99">
        <f>COUNTIFS(通讯通路门店!$S:$S,$G1725,通讯通路门店!$J:$J,"华为授权体验店")+COUNTIFS(通讯通路门店!$S:$S,$G1725,通讯通路门店!$J:$J,"华为堡垒店")</f>
        <v>0</v>
      </c>
      <c r="AC1725" s="99">
        <f>COUNTIFS(通讯通路门店!$S:$S,$G1725,通讯通路门店!$J:$J,"小米体验店")</f>
        <v>0</v>
      </c>
      <c r="AD1725" s="99">
        <f>COUNTIFS(通讯通路门店!$S:$S,$G1725,通讯通路门店!$J:$J,"苹果体验店")</f>
        <v>0</v>
      </c>
      <c r="AE1725" s="99">
        <f>COUNTIFS(通讯通路门店!$S:$S,$G1725,通讯通路门店!$J:$J,"其他品牌专卖店")</f>
        <v>0</v>
      </c>
      <c r="AF1725" s="99">
        <f>SUMIFS(通讯通路门店!$BI:$BI,通讯通路门店!$S:$S,$G1725)</f>
        <v>0</v>
      </c>
      <c r="AG1725" s="99">
        <f>SUMIFS(通讯通路门店!$BH:$BH,通讯通路门店!$S:$S,$G1725)</f>
        <v>0</v>
      </c>
      <c r="AH1725" s="99">
        <f t="shared" si="131"/>
        <v>0</v>
      </c>
      <c r="AI1725" s="99">
        <f>SUMIFS(通讯通路门店!$BB:$BB,通讯通路门店!$S:$S,$G1725)</f>
        <v>0</v>
      </c>
      <c r="AJ1725" s="99">
        <f>SUMIFS(通讯通路门店!$BE:$BE,通讯通路门店!$S:$S,$G1725)</f>
        <v>0</v>
      </c>
      <c r="AK1725" s="99">
        <f>SUMIFS(通讯通路门店!$BG:$BG,通讯通路门店!$S:$S,$G1725)</f>
        <v>0</v>
      </c>
      <c r="AL1725" s="99">
        <f>SUMIFS(通讯通路门店!$BC:$BC,通讯通路门店!$S:$S,$G1725)</f>
        <v>0</v>
      </c>
      <c r="AM1725" s="99">
        <f>SUMIFS(通讯通路门店!$BD:$BD,通讯通路门店!$S:$S,$G1725)</f>
        <v>0</v>
      </c>
      <c r="AN1725" s="99">
        <f>SUMIFS(通讯通路门店!$BF:$BF,通讯通路门店!$S:$S,$G1725)</f>
        <v>0</v>
      </c>
      <c r="AO1725" s="99">
        <f t="shared" si="132"/>
        <v>0</v>
      </c>
      <c r="AP1725" s="99">
        <f>SUMIFS(通讯通路门店!$K:$K,通讯通路门店!$S:$S,$G1725)</f>
        <v>0</v>
      </c>
      <c r="AQ1725" s="83"/>
      <c r="AR1725" s="99">
        <f>SUMIFS(通讯通路门店!$T:$T,通讯通路门店!$S:$S,$G1725)</f>
        <v>0</v>
      </c>
      <c r="AS1725" s="99">
        <f>SUMIFS(通讯通路门店!$U:$U,通讯通路门店!$S:$S,$G1725)</f>
        <v>0</v>
      </c>
      <c r="AT1725" s="99">
        <f>SUMIFS(通讯通路门店!$V:$V,通讯通路门店!$S:$S,$G1725)</f>
        <v>0</v>
      </c>
      <c r="AU1725" s="99">
        <f>SUMIFS(通讯通路门店!$W:$W,通讯通路门店!$S:$S,$G1725)</f>
        <v>0</v>
      </c>
      <c r="AV1725" s="99">
        <f>SUMIFS(通讯通路门店!$Z:$Z,通讯通路门店!$S:$S,$G1725)</f>
        <v>0</v>
      </c>
      <c r="AW1725" s="99">
        <f>SUMIFS(通讯通路门店!$AB:$AB,通讯通路门店!$S:$S,$G1725)</f>
        <v>0</v>
      </c>
      <c r="AX1725" s="99">
        <f>SUMIFS(通讯通路门店!$X:$X,通讯通路门店!$S:$S,$G1725)</f>
        <v>0</v>
      </c>
      <c r="AY1725" s="99">
        <f>SUMIFS(通讯通路门店!$Y:$Y,通讯通路门店!$S:$S,$G1725)</f>
        <v>0</v>
      </c>
      <c r="AZ1725" s="99">
        <f>SUMIFS(通讯通路门店!$AA:$AA,通讯通路门店!$S:$S,$G1725)</f>
        <v>0</v>
      </c>
      <c r="BA1725" s="99">
        <f t="shared" si="133"/>
        <v>0</v>
      </c>
      <c r="BB1725" s="99">
        <f t="shared" si="134"/>
        <v>0</v>
      </c>
      <c r="BC1725" s="99">
        <f>SUMIFS(通讯通路门店!$W:$W,通讯通路门店!$S:$S,$G1725,通讯通路门店!$J:$J,"荣耀体验店")+SUMIFS(通讯通路门店!$W:$W,通讯通路门店!$S:$S,$G1725,通讯通路门店!$J:$J,"荣耀授权专卖店")</f>
        <v>0</v>
      </c>
      <c r="BD1725" s="99">
        <f>SUMIFS(通讯通路门店!$Z:$Z,通讯通路门店!$S:$S,$G1725,通讯通路门店!$J:$J,"VIVO体验店")</f>
        <v>0</v>
      </c>
      <c r="BE1725" s="99">
        <f>SUMIFS(通讯通路门店!$AB:$AB,通讯通路门店!$S:$S,$G1725,通讯通路门店!$J:$J,"OPPO体验店")</f>
        <v>0</v>
      </c>
      <c r="BF1725" s="99">
        <f>SUMIFS(通讯通路门店!$X:$X,通讯通路门店!$S:$S,$G1725,通讯通路门店!$J:$J,"华为授权体验店")+SUMIFS(通讯通路门店!$AA:$AA,通讯通路门店!$S:$S,$G1725,通讯通路门店!$J:$J,"华为堡垒店")</f>
        <v>0</v>
      </c>
      <c r="BG1725" s="99">
        <f>SUMIFS(通讯通路门店!$Y:$Y,通讯通路门店!$S:$S,$G1725,通讯通路门店!$J:$J,"小米体验店")</f>
        <v>0</v>
      </c>
      <c r="BH1725" s="99">
        <f>SUMIFS(通讯通路门店!$AA:$AA,通讯通路门店!$S:$S,$G1725,通讯通路门店!$J:$J,"苹果体验店")</f>
        <v>0</v>
      </c>
      <c r="BI1725" s="99">
        <f>SUMIFS(通讯通路门店!$K:$K,通讯通路门店!$S:$S,$G1725,通讯通路门店!$J:$J,"其他品牌专卖店")</f>
        <v>0</v>
      </c>
      <c r="BJ1725" s="99">
        <f>SUMIFS(通讯通路门店!$AC:$AC,通讯通路门店!$S:$S,$G1725)</f>
        <v>0</v>
      </c>
      <c r="BK1725" s="99">
        <f>SUMIFS(通讯通路门店!$AD:$AD,通讯通路门店!$S:$S,$G1725)</f>
        <v>0</v>
      </c>
      <c r="BL1725" s="99">
        <f>SUMIFS(通讯通路门店!$AE:$AE,通讯通路门店!$S:$S,$G1725)</f>
        <v>0</v>
      </c>
      <c r="BM1725" s="99">
        <f>SUMIFS(通讯通路门店!$AF:$AF,通讯通路门店!$S:$S,$G1725)</f>
        <v>0</v>
      </c>
      <c r="BN1725" s="99">
        <f>SUMIFS(通讯通路门店!$AG:$AG,通讯通路门店!$S:$S,$G1725)</f>
        <v>0</v>
      </c>
      <c r="BO1725" s="99">
        <f>SUMIFS(通讯通路门店!$AH:$AH,通讯通路门店!$S:$S,$G1725)</f>
        <v>0</v>
      </c>
      <c r="BP1725" s="99">
        <f>SUMIFS(通讯通路门店!$AI:$AI,通讯通路门店!$S:$S,$G1725)</f>
        <v>0</v>
      </c>
      <c r="BQ1725" s="83"/>
    </row>
    <row r="1726" spans="1:69">
      <c r="A1726" s="99" t="str">
        <f>IFERROR(_xlfn.XLOOKUP($G1726,通讯通路门店!$S$4:$S$993933,通讯通路门店!$A$4:$A$993933,0,0),"")</f>
        <v>海南省</v>
      </c>
      <c r="B1726" s="99" t="str">
        <f>IFERROR(_xlfn.XLOOKUP($G1726,通讯通路门店!$S$4:$S$993933,通讯通路门店!$B$4:$B$993933,0,0),"")</f>
        <v>乐东黎族自治县</v>
      </c>
      <c r="C1726" s="99" t="str">
        <f>IFERROR(_xlfn.XLOOKUP($G1726,通讯通路门店!$S$4:$S$993933,通讯通路门店!$C$4:$C$993933,0,0),"")</f>
        <v>乐东黎族自治县</v>
      </c>
      <c r="D1726" s="99" t="str">
        <f>IFERROR(_xlfn.XLOOKUP($G1726,通讯通路门店!$S$4:$S$993933,通讯通路门店!$D$4:$D$993933,0,0),"")</f>
        <v>万冲镇</v>
      </c>
      <c r="E1726" s="83"/>
      <c r="F1726" s="83"/>
      <c r="G1726" s="101"/>
      <c r="H1726" s="102">
        <f>IFERROR(_xlfn.XLOOKUP($G1726,通讯通路门店!$S$4:$S$993933,通讯通路门店!$R$4:$R$993933,0,0),"")</f>
        <v>0</v>
      </c>
      <c r="I1726" s="83"/>
      <c r="J1726" s="83"/>
      <c r="K1726" s="83"/>
      <c r="L1726" s="83"/>
      <c r="M1726" s="83"/>
      <c r="N1726" s="83"/>
      <c r="O1726" s="83"/>
      <c r="P1726" s="83"/>
      <c r="Q1726" s="83"/>
      <c r="R1726" s="83"/>
      <c r="S1726" s="83"/>
      <c r="T1726" s="83"/>
      <c r="U1726" s="99">
        <f>COUNTIF(通讯通路门店!$S:$S,$G1726)</f>
        <v>0</v>
      </c>
      <c r="V1726" s="99">
        <f>COUNTIFS(通讯通路门店!$S:$S,$G1726,通讯通路门店!$J:$J,"综合卖场")</f>
        <v>0</v>
      </c>
      <c r="W1726" s="99">
        <f>SUMIFS(通讯通路门店!$AJ:$AJ,通讯通路门店!$S:$S,通讯客户沙盘!$G1726)</f>
        <v>0</v>
      </c>
      <c r="X1726" s="99">
        <f t="shared" si="130"/>
        <v>0</v>
      </c>
      <c r="Y1726" s="99">
        <f>COUNTIFS(通讯通路门店!$S:$S,$G1726,通讯通路门店!$J:$J,"荣耀体验店")+COUNTIFS(通讯通路门店!$S:$S,$G1726,通讯通路门店!$J:$J,"荣耀授权专卖店")</f>
        <v>0</v>
      </c>
      <c r="Z1726" s="99">
        <f>COUNTIFS(通讯通路门店!$S:$S,$G1726,通讯通路门店!$J:$J,"VIVO体验店")</f>
        <v>0</v>
      </c>
      <c r="AA1726" s="99">
        <f>COUNTIFS(通讯通路门店!$S:$S,$G1726,通讯通路门店!$J:$J,"OPPO体验店")</f>
        <v>0</v>
      </c>
      <c r="AB1726" s="99">
        <f>COUNTIFS(通讯通路门店!$S:$S,$G1726,通讯通路门店!$J:$J,"华为授权体验店")+COUNTIFS(通讯通路门店!$S:$S,$G1726,通讯通路门店!$J:$J,"华为堡垒店")</f>
        <v>0</v>
      </c>
      <c r="AC1726" s="99">
        <f>COUNTIFS(通讯通路门店!$S:$S,$G1726,通讯通路门店!$J:$J,"小米体验店")</f>
        <v>0</v>
      </c>
      <c r="AD1726" s="99">
        <f>COUNTIFS(通讯通路门店!$S:$S,$G1726,通讯通路门店!$J:$J,"苹果体验店")</f>
        <v>0</v>
      </c>
      <c r="AE1726" s="99">
        <f>COUNTIFS(通讯通路门店!$S:$S,$G1726,通讯通路门店!$J:$J,"其他品牌专卖店")</f>
        <v>0</v>
      </c>
      <c r="AF1726" s="99">
        <f>SUMIFS(通讯通路门店!$BI:$BI,通讯通路门店!$S:$S,$G1726)</f>
        <v>0</v>
      </c>
      <c r="AG1726" s="99">
        <f>SUMIFS(通讯通路门店!$BH:$BH,通讯通路门店!$S:$S,$G1726)</f>
        <v>0</v>
      </c>
      <c r="AH1726" s="99">
        <f t="shared" si="131"/>
        <v>0</v>
      </c>
      <c r="AI1726" s="99">
        <f>SUMIFS(通讯通路门店!$BB:$BB,通讯通路门店!$S:$S,$G1726)</f>
        <v>0</v>
      </c>
      <c r="AJ1726" s="99">
        <f>SUMIFS(通讯通路门店!$BE:$BE,通讯通路门店!$S:$S,$G1726)</f>
        <v>0</v>
      </c>
      <c r="AK1726" s="99">
        <f>SUMIFS(通讯通路门店!$BG:$BG,通讯通路门店!$S:$S,$G1726)</f>
        <v>0</v>
      </c>
      <c r="AL1726" s="99">
        <f>SUMIFS(通讯通路门店!$BC:$BC,通讯通路门店!$S:$S,$G1726)</f>
        <v>0</v>
      </c>
      <c r="AM1726" s="99">
        <f>SUMIFS(通讯通路门店!$BD:$BD,通讯通路门店!$S:$S,$G1726)</f>
        <v>0</v>
      </c>
      <c r="AN1726" s="99">
        <f>SUMIFS(通讯通路门店!$BF:$BF,通讯通路门店!$S:$S,$G1726)</f>
        <v>0</v>
      </c>
      <c r="AO1726" s="99">
        <f t="shared" si="132"/>
        <v>0</v>
      </c>
      <c r="AP1726" s="99">
        <f>SUMIFS(通讯通路门店!$K:$K,通讯通路门店!$S:$S,$G1726)</f>
        <v>0</v>
      </c>
      <c r="AQ1726" s="83"/>
      <c r="AR1726" s="99">
        <f>SUMIFS(通讯通路门店!$T:$T,通讯通路门店!$S:$S,$G1726)</f>
        <v>0</v>
      </c>
      <c r="AS1726" s="99">
        <f>SUMIFS(通讯通路门店!$U:$U,通讯通路门店!$S:$S,$G1726)</f>
        <v>0</v>
      </c>
      <c r="AT1726" s="99">
        <f>SUMIFS(通讯通路门店!$V:$V,通讯通路门店!$S:$S,$G1726)</f>
        <v>0</v>
      </c>
      <c r="AU1726" s="99">
        <f>SUMIFS(通讯通路门店!$W:$W,通讯通路门店!$S:$S,$G1726)</f>
        <v>0</v>
      </c>
      <c r="AV1726" s="99">
        <f>SUMIFS(通讯通路门店!$Z:$Z,通讯通路门店!$S:$S,$G1726)</f>
        <v>0</v>
      </c>
      <c r="AW1726" s="99">
        <f>SUMIFS(通讯通路门店!$AB:$AB,通讯通路门店!$S:$S,$G1726)</f>
        <v>0</v>
      </c>
      <c r="AX1726" s="99">
        <f>SUMIFS(通讯通路门店!$X:$X,通讯通路门店!$S:$S,$G1726)</f>
        <v>0</v>
      </c>
      <c r="AY1726" s="99">
        <f>SUMIFS(通讯通路门店!$Y:$Y,通讯通路门店!$S:$S,$G1726)</f>
        <v>0</v>
      </c>
      <c r="AZ1726" s="99">
        <f>SUMIFS(通讯通路门店!$AA:$AA,通讯通路门店!$S:$S,$G1726)</f>
        <v>0</v>
      </c>
      <c r="BA1726" s="99">
        <f t="shared" si="133"/>
        <v>0</v>
      </c>
      <c r="BB1726" s="99">
        <f t="shared" si="134"/>
        <v>0</v>
      </c>
      <c r="BC1726" s="99">
        <f>SUMIFS(通讯通路门店!$W:$W,通讯通路门店!$S:$S,$G1726,通讯通路门店!$J:$J,"荣耀体验店")+SUMIFS(通讯通路门店!$W:$W,通讯通路门店!$S:$S,$G1726,通讯通路门店!$J:$J,"荣耀授权专卖店")</f>
        <v>0</v>
      </c>
      <c r="BD1726" s="99">
        <f>SUMIFS(通讯通路门店!$Z:$Z,通讯通路门店!$S:$S,$G1726,通讯通路门店!$J:$J,"VIVO体验店")</f>
        <v>0</v>
      </c>
      <c r="BE1726" s="99">
        <f>SUMIFS(通讯通路门店!$AB:$AB,通讯通路门店!$S:$S,$G1726,通讯通路门店!$J:$J,"OPPO体验店")</f>
        <v>0</v>
      </c>
      <c r="BF1726" s="99">
        <f>SUMIFS(通讯通路门店!$X:$X,通讯通路门店!$S:$S,$G1726,通讯通路门店!$J:$J,"华为授权体验店")+SUMIFS(通讯通路门店!$AA:$AA,通讯通路门店!$S:$S,$G1726,通讯通路门店!$J:$J,"华为堡垒店")</f>
        <v>0</v>
      </c>
      <c r="BG1726" s="99">
        <f>SUMIFS(通讯通路门店!$Y:$Y,通讯通路门店!$S:$S,$G1726,通讯通路门店!$J:$J,"小米体验店")</f>
        <v>0</v>
      </c>
      <c r="BH1726" s="99">
        <f>SUMIFS(通讯通路门店!$AA:$AA,通讯通路门店!$S:$S,$G1726,通讯通路门店!$J:$J,"苹果体验店")</f>
        <v>0</v>
      </c>
      <c r="BI1726" s="99">
        <f>SUMIFS(通讯通路门店!$K:$K,通讯通路门店!$S:$S,$G1726,通讯通路门店!$J:$J,"其他品牌专卖店")</f>
        <v>0</v>
      </c>
      <c r="BJ1726" s="99">
        <f>SUMIFS(通讯通路门店!$AC:$AC,通讯通路门店!$S:$S,$G1726)</f>
        <v>0</v>
      </c>
      <c r="BK1726" s="99">
        <f>SUMIFS(通讯通路门店!$AD:$AD,通讯通路门店!$S:$S,$G1726)</f>
        <v>0</v>
      </c>
      <c r="BL1726" s="99">
        <f>SUMIFS(通讯通路门店!$AE:$AE,通讯通路门店!$S:$S,$G1726)</f>
        <v>0</v>
      </c>
      <c r="BM1726" s="99">
        <f>SUMIFS(通讯通路门店!$AF:$AF,通讯通路门店!$S:$S,$G1726)</f>
        <v>0</v>
      </c>
      <c r="BN1726" s="99">
        <f>SUMIFS(通讯通路门店!$AG:$AG,通讯通路门店!$S:$S,$G1726)</f>
        <v>0</v>
      </c>
      <c r="BO1726" s="99">
        <f>SUMIFS(通讯通路门店!$AH:$AH,通讯通路门店!$S:$S,$G1726)</f>
        <v>0</v>
      </c>
      <c r="BP1726" s="99">
        <f>SUMIFS(通讯通路门店!$AI:$AI,通讯通路门店!$S:$S,$G1726)</f>
        <v>0</v>
      </c>
      <c r="BQ1726" s="83"/>
    </row>
    <row r="1727" spans="1:69">
      <c r="A1727" s="99" t="str">
        <f>IFERROR(_xlfn.XLOOKUP($G1727,通讯通路门店!$S$4:$S$993933,通讯通路门店!$A$4:$A$993933,0,0),"")</f>
        <v>海南省</v>
      </c>
      <c r="B1727" s="99" t="str">
        <f>IFERROR(_xlfn.XLOOKUP($G1727,通讯通路门店!$S$4:$S$993933,通讯通路门店!$B$4:$B$993933,0,0),"")</f>
        <v>乐东黎族自治县</v>
      </c>
      <c r="C1727" s="99" t="str">
        <f>IFERROR(_xlfn.XLOOKUP($G1727,通讯通路门店!$S$4:$S$993933,通讯通路门店!$C$4:$C$993933,0,0),"")</f>
        <v>乐东黎族自治县</v>
      </c>
      <c r="D1727" s="99" t="str">
        <f>IFERROR(_xlfn.XLOOKUP($G1727,通讯通路门店!$S$4:$S$993933,通讯通路门店!$D$4:$D$993933,0,0),"")</f>
        <v>万冲镇</v>
      </c>
      <c r="E1727" s="83"/>
      <c r="F1727" s="83"/>
      <c r="G1727" s="101"/>
      <c r="H1727" s="102">
        <f>IFERROR(_xlfn.XLOOKUP($G1727,通讯通路门店!$S$4:$S$993933,通讯通路门店!$R$4:$R$993933,0,0),"")</f>
        <v>0</v>
      </c>
      <c r="I1727" s="83"/>
      <c r="J1727" s="83"/>
      <c r="K1727" s="83"/>
      <c r="L1727" s="83"/>
      <c r="M1727" s="83"/>
      <c r="N1727" s="83"/>
      <c r="O1727" s="83"/>
      <c r="P1727" s="83"/>
      <c r="Q1727" s="83"/>
      <c r="R1727" s="83"/>
      <c r="S1727" s="83"/>
      <c r="T1727" s="83"/>
      <c r="U1727" s="99">
        <f>COUNTIF(通讯通路门店!$S:$S,$G1727)</f>
        <v>0</v>
      </c>
      <c r="V1727" s="99">
        <f>COUNTIFS(通讯通路门店!$S:$S,$G1727,通讯通路门店!$J:$J,"综合卖场")</f>
        <v>0</v>
      </c>
      <c r="W1727" s="99">
        <f>SUMIFS(通讯通路门店!$AJ:$AJ,通讯通路门店!$S:$S,通讯客户沙盘!$G1727)</f>
        <v>0</v>
      </c>
      <c r="X1727" s="99">
        <f t="shared" si="130"/>
        <v>0</v>
      </c>
      <c r="Y1727" s="99">
        <f>COUNTIFS(通讯通路门店!$S:$S,$G1727,通讯通路门店!$J:$J,"荣耀体验店")+COUNTIFS(通讯通路门店!$S:$S,$G1727,通讯通路门店!$J:$J,"荣耀授权专卖店")</f>
        <v>0</v>
      </c>
      <c r="Z1727" s="99">
        <f>COUNTIFS(通讯通路门店!$S:$S,$G1727,通讯通路门店!$J:$J,"VIVO体验店")</f>
        <v>0</v>
      </c>
      <c r="AA1727" s="99">
        <f>COUNTIFS(通讯通路门店!$S:$S,$G1727,通讯通路门店!$J:$J,"OPPO体验店")</f>
        <v>0</v>
      </c>
      <c r="AB1727" s="99">
        <f>COUNTIFS(通讯通路门店!$S:$S,$G1727,通讯通路门店!$J:$J,"华为授权体验店")+COUNTIFS(通讯通路门店!$S:$S,$G1727,通讯通路门店!$J:$J,"华为堡垒店")</f>
        <v>0</v>
      </c>
      <c r="AC1727" s="99">
        <f>COUNTIFS(通讯通路门店!$S:$S,$G1727,通讯通路门店!$J:$J,"小米体验店")</f>
        <v>0</v>
      </c>
      <c r="AD1727" s="99">
        <f>COUNTIFS(通讯通路门店!$S:$S,$G1727,通讯通路门店!$J:$J,"苹果体验店")</f>
        <v>0</v>
      </c>
      <c r="AE1727" s="99">
        <f>COUNTIFS(通讯通路门店!$S:$S,$G1727,通讯通路门店!$J:$J,"其他品牌专卖店")</f>
        <v>0</v>
      </c>
      <c r="AF1727" s="99">
        <f>SUMIFS(通讯通路门店!$BI:$BI,通讯通路门店!$S:$S,$G1727)</f>
        <v>0</v>
      </c>
      <c r="AG1727" s="99">
        <f>SUMIFS(通讯通路门店!$BH:$BH,通讯通路门店!$S:$S,$G1727)</f>
        <v>0</v>
      </c>
      <c r="AH1727" s="99">
        <f t="shared" si="131"/>
        <v>0</v>
      </c>
      <c r="AI1727" s="99">
        <f>SUMIFS(通讯通路门店!$BB:$BB,通讯通路门店!$S:$S,$G1727)</f>
        <v>0</v>
      </c>
      <c r="AJ1727" s="99">
        <f>SUMIFS(通讯通路门店!$BE:$BE,通讯通路门店!$S:$S,$G1727)</f>
        <v>0</v>
      </c>
      <c r="AK1727" s="99">
        <f>SUMIFS(通讯通路门店!$BG:$BG,通讯通路门店!$S:$S,$G1727)</f>
        <v>0</v>
      </c>
      <c r="AL1727" s="99">
        <f>SUMIFS(通讯通路门店!$BC:$BC,通讯通路门店!$S:$S,$G1727)</f>
        <v>0</v>
      </c>
      <c r="AM1727" s="99">
        <f>SUMIFS(通讯通路门店!$BD:$BD,通讯通路门店!$S:$S,$G1727)</f>
        <v>0</v>
      </c>
      <c r="AN1727" s="99">
        <f>SUMIFS(通讯通路门店!$BF:$BF,通讯通路门店!$S:$S,$G1727)</f>
        <v>0</v>
      </c>
      <c r="AO1727" s="99">
        <f t="shared" si="132"/>
        <v>0</v>
      </c>
      <c r="AP1727" s="99">
        <f>SUMIFS(通讯通路门店!$K:$K,通讯通路门店!$S:$S,$G1727)</f>
        <v>0</v>
      </c>
      <c r="AQ1727" s="83"/>
      <c r="AR1727" s="99">
        <f>SUMIFS(通讯通路门店!$T:$T,通讯通路门店!$S:$S,$G1727)</f>
        <v>0</v>
      </c>
      <c r="AS1727" s="99">
        <f>SUMIFS(通讯通路门店!$U:$U,通讯通路门店!$S:$S,$G1727)</f>
        <v>0</v>
      </c>
      <c r="AT1727" s="99">
        <f>SUMIFS(通讯通路门店!$V:$V,通讯通路门店!$S:$S,$G1727)</f>
        <v>0</v>
      </c>
      <c r="AU1727" s="99">
        <f>SUMIFS(通讯通路门店!$W:$W,通讯通路门店!$S:$S,$G1727)</f>
        <v>0</v>
      </c>
      <c r="AV1727" s="99">
        <f>SUMIFS(通讯通路门店!$Z:$Z,通讯通路门店!$S:$S,$G1727)</f>
        <v>0</v>
      </c>
      <c r="AW1727" s="99">
        <f>SUMIFS(通讯通路门店!$AB:$AB,通讯通路门店!$S:$S,$G1727)</f>
        <v>0</v>
      </c>
      <c r="AX1727" s="99">
        <f>SUMIFS(通讯通路门店!$X:$X,通讯通路门店!$S:$S,$G1727)</f>
        <v>0</v>
      </c>
      <c r="AY1727" s="99">
        <f>SUMIFS(通讯通路门店!$Y:$Y,通讯通路门店!$S:$S,$G1727)</f>
        <v>0</v>
      </c>
      <c r="AZ1727" s="99">
        <f>SUMIFS(通讯通路门店!$AA:$AA,通讯通路门店!$S:$S,$G1727)</f>
        <v>0</v>
      </c>
      <c r="BA1727" s="99">
        <f t="shared" si="133"/>
        <v>0</v>
      </c>
      <c r="BB1727" s="99">
        <f t="shared" si="134"/>
        <v>0</v>
      </c>
      <c r="BC1727" s="99">
        <f>SUMIFS(通讯通路门店!$W:$W,通讯通路门店!$S:$S,$G1727,通讯通路门店!$J:$J,"荣耀体验店")+SUMIFS(通讯通路门店!$W:$W,通讯通路门店!$S:$S,$G1727,通讯通路门店!$J:$J,"荣耀授权专卖店")</f>
        <v>0</v>
      </c>
      <c r="BD1727" s="99">
        <f>SUMIFS(通讯通路门店!$Z:$Z,通讯通路门店!$S:$S,$G1727,通讯通路门店!$J:$J,"VIVO体验店")</f>
        <v>0</v>
      </c>
      <c r="BE1727" s="99">
        <f>SUMIFS(通讯通路门店!$AB:$AB,通讯通路门店!$S:$S,$G1727,通讯通路门店!$J:$J,"OPPO体验店")</f>
        <v>0</v>
      </c>
      <c r="BF1727" s="99">
        <f>SUMIFS(通讯通路门店!$X:$X,通讯通路门店!$S:$S,$G1727,通讯通路门店!$J:$J,"华为授权体验店")+SUMIFS(通讯通路门店!$AA:$AA,通讯通路门店!$S:$S,$G1727,通讯通路门店!$J:$J,"华为堡垒店")</f>
        <v>0</v>
      </c>
      <c r="BG1727" s="99">
        <f>SUMIFS(通讯通路门店!$Y:$Y,通讯通路门店!$S:$S,$G1727,通讯通路门店!$J:$J,"小米体验店")</f>
        <v>0</v>
      </c>
      <c r="BH1727" s="99">
        <f>SUMIFS(通讯通路门店!$AA:$AA,通讯通路门店!$S:$S,$G1727,通讯通路门店!$J:$J,"苹果体验店")</f>
        <v>0</v>
      </c>
      <c r="BI1727" s="99">
        <f>SUMIFS(通讯通路门店!$K:$K,通讯通路门店!$S:$S,$G1727,通讯通路门店!$J:$J,"其他品牌专卖店")</f>
        <v>0</v>
      </c>
      <c r="BJ1727" s="99">
        <f>SUMIFS(通讯通路门店!$AC:$AC,通讯通路门店!$S:$S,$G1727)</f>
        <v>0</v>
      </c>
      <c r="BK1727" s="99">
        <f>SUMIFS(通讯通路门店!$AD:$AD,通讯通路门店!$S:$S,$G1727)</f>
        <v>0</v>
      </c>
      <c r="BL1727" s="99">
        <f>SUMIFS(通讯通路门店!$AE:$AE,通讯通路门店!$S:$S,$G1727)</f>
        <v>0</v>
      </c>
      <c r="BM1727" s="99">
        <f>SUMIFS(通讯通路门店!$AF:$AF,通讯通路门店!$S:$S,$G1727)</f>
        <v>0</v>
      </c>
      <c r="BN1727" s="99">
        <f>SUMIFS(通讯通路门店!$AG:$AG,通讯通路门店!$S:$S,$G1727)</f>
        <v>0</v>
      </c>
      <c r="BO1727" s="99">
        <f>SUMIFS(通讯通路门店!$AH:$AH,通讯通路门店!$S:$S,$G1727)</f>
        <v>0</v>
      </c>
      <c r="BP1727" s="99">
        <f>SUMIFS(通讯通路门店!$AI:$AI,通讯通路门店!$S:$S,$G1727)</f>
        <v>0</v>
      </c>
      <c r="BQ1727" s="83"/>
    </row>
    <row r="1728" spans="1:69">
      <c r="A1728" s="99" t="str">
        <f>IFERROR(_xlfn.XLOOKUP($G1728,通讯通路门店!$S$4:$S$993933,通讯通路门店!$A$4:$A$993933,0,0),"")</f>
        <v>海南省</v>
      </c>
      <c r="B1728" s="99" t="str">
        <f>IFERROR(_xlfn.XLOOKUP($G1728,通讯通路门店!$S$4:$S$993933,通讯通路门店!$B$4:$B$993933,0,0),"")</f>
        <v>乐东黎族自治县</v>
      </c>
      <c r="C1728" s="99" t="str">
        <f>IFERROR(_xlfn.XLOOKUP($G1728,通讯通路门店!$S$4:$S$993933,通讯通路门店!$C$4:$C$993933,0,0),"")</f>
        <v>乐东黎族自治县</v>
      </c>
      <c r="D1728" s="99" t="str">
        <f>IFERROR(_xlfn.XLOOKUP($G1728,通讯通路门店!$S$4:$S$993933,通讯通路门店!$D$4:$D$993933,0,0),"")</f>
        <v>万冲镇</v>
      </c>
      <c r="E1728" s="83"/>
      <c r="F1728" s="83"/>
      <c r="G1728" s="101"/>
      <c r="H1728" s="102">
        <f>IFERROR(_xlfn.XLOOKUP($G1728,通讯通路门店!$S$4:$S$993933,通讯通路门店!$R$4:$R$993933,0,0),"")</f>
        <v>0</v>
      </c>
      <c r="I1728" s="83"/>
      <c r="J1728" s="83"/>
      <c r="K1728" s="83"/>
      <c r="L1728" s="83"/>
      <c r="M1728" s="83"/>
      <c r="N1728" s="83"/>
      <c r="O1728" s="83"/>
      <c r="P1728" s="83"/>
      <c r="Q1728" s="83"/>
      <c r="R1728" s="83"/>
      <c r="S1728" s="83"/>
      <c r="T1728" s="83"/>
      <c r="U1728" s="99">
        <f>COUNTIF(通讯通路门店!$S:$S,$G1728)</f>
        <v>0</v>
      </c>
      <c r="V1728" s="99">
        <f>COUNTIFS(通讯通路门店!$S:$S,$G1728,通讯通路门店!$J:$J,"综合卖场")</f>
        <v>0</v>
      </c>
      <c r="W1728" s="99">
        <f>SUMIFS(通讯通路门店!$AJ:$AJ,通讯通路门店!$S:$S,通讯客户沙盘!$G1728)</f>
        <v>0</v>
      </c>
      <c r="X1728" s="99">
        <f t="shared" si="130"/>
        <v>0</v>
      </c>
      <c r="Y1728" s="99">
        <f>COUNTIFS(通讯通路门店!$S:$S,$G1728,通讯通路门店!$J:$J,"荣耀体验店")+COUNTIFS(通讯通路门店!$S:$S,$G1728,通讯通路门店!$J:$J,"荣耀授权专卖店")</f>
        <v>0</v>
      </c>
      <c r="Z1728" s="99">
        <f>COUNTIFS(通讯通路门店!$S:$S,$G1728,通讯通路门店!$J:$J,"VIVO体验店")</f>
        <v>0</v>
      </c>
      <c r="AA1728" s="99">
        <f>COUNTIFS(通讯通路门店!$S:$S,$G1728,通讯通路门店!$J:$J,"OPPO体验店")</f>
        <v>0</v>
      </c>
      <c r="AB1728" s="99">
        <f>COUNTIFS(通讯通路门店!$S:$S,$G1728,通讯通路门店!$J:$J,"华为授权体验店")+COUNTIFS(通讯通路门店!$S:$S,$G1728,通讯通路门店!$J:$J,"华为堡垒店")</f>
        <v>0</v>
      </c>
      <c r="AC1728" s="99">
        <f>COUNTIFS(通讯通路门店!$S:$S,$G1728,通讯通路门店!$J:$J,"小米体验店")</f>
        <v>0</v>
      </c>
      <c r="AD1728" s="99">
        <f>COUNTIFS(通讯通路门店!$S:$S,$G1728,通讯通路门店!$J:$J,"苹果体验店")</f>
        <v>0</v>
      </c>
      <c r="AE1728" s="99">
        <f>COUNTIFS(通讯通路门店!$S:$S,$G1728,通讯通路门店!$J:$J,"其他品牌专卖店")</f>
        <v>0</v>
      </c>
      <c r="AF1728" s="99">
        <f>SUMIFS(通讯通路门店!$BI:$BI,通讯通路门店!$S:$S,$G1728)</f>
        <v>0</v>
      </c>
      <c r="AG1728" s="99">
        <f>SUMIFS(通讯通路门店!$BH:$BH,通讯通路门店!$S:$S,$G1728)</f>
        <v>0</v>
      </c>
      <c r="AH1728" s="99">
        <f t="shared" si="131"/>
        <v>0</v>
      </c>
      <c r="AI1728" s="99">
        <f>SUMIFS(通讯通路门店!$BB:$BB,通讯通路门店!$S:$S,$G1728)</f>
        <v>0</v>
      </c>
      <c r="AJ1728" s="99">
        <f>SUMIFS(通讯通路门店!$BE:$BE,通讯通路门店!$S:$S,$G1728)</f>
        <v>0</v>
      </c>
      <c r="AK1728" s="99">
        <f>SUMIFS(通讯通路门店!$BG:$BG,通讯通路门店!$S:$S,$G1728)</f>
        <v>0</v>
      </c>
      <c r="AL1728" s="99">
        <f>SUMIFS(通讯通路门店!$BC:$BC,通讯通路门店!$S:$S,$G1728)</f>
        <v>0</v>
      </c>
      <c r="AM1728" s="99">
        <f>SUMIFS(通讯通路门店!$BD:$BD,通讯通路门店!$S:$S,$G1728)</f>
        <v>0</v>
      </c>
      <c r="AN1728" s="99">
        <f>SUMIFS(通讯通路门店!$BF:$BF,通讯通路门店!$S:$S,$G1728)</f>
        <v>0</v>
      </c>
      <c r="AO1728" s="99">
        <f t="shared" si="132"/>
        <v>0</v>
      </c>
      <c r="AP1728" s="99">
        <f>SUMIFS(通讯通路门店!$K:$K,通讯通路门店!$S:$S,$G1728)</f>
        <v>0</v>
      </c>
      <c r="AQ1728" s="83"/>
      <c r="AR1728" s="99">
        <f>SUMIFS(通讯通路门店!$T:$T,通讯通路门店!$S:$S,$G1728)</f>
        <v>0</v>
      </c>
      <c r="AS1728" s="99">
        <f>SUMIFS(通讯通路门店!$U:$U,通讯通路门店!$S:$S,$G1728)</f>
        <v>0</v>
      </c>
      <c r="AT1728" s="99">
        <f>SUMIFS(通讯通路门店!$V:$V,通讯通路门店!$S:$S,$G1728)</f>
        <v>0</v>
      </c>
      <c r="AU1728" s="99">
        <f>SUMIFS(通讯通路门店!$W:$W,通讯通路门店!$S:$S,$G1728)</f>
        <v>0</v>
      </c>
      <c r="AV1728" s="99">
        <f>SUMIFS(通讯通路门店!$Z:$Z,通讯通路门店!$S:$S,$G1728)</f>
        <v>0</v>
      </c>
      <c r="AW1728" s="99">
        <f>SUMIFS(通讯通路门店!$AB:$AB,通讯通路门店!$S:$S,$G1728)</f>
        <v>0</v>
      </c>
      <c r="AX1728" s="99">
        <f>SUMIFS(通讯通路门店!$X:$X,通讯通路门店!$S:$S,$G1728)</f>
        <v>0</v>
      </c>
      <c r="AY1728" s="99">
        <f>SUMIFS(通讯通路门店!$Y:$Y,通讯通路门店!$S:$S,$G1728)</f>
        <v>0</v>
      </c>
      <c r="AZ1728" s="99">
        <f>SUMIFS(通讯通路门店!$AA:$AA,通讯通路门店!$S:$S,$G1728)</f>
        <v>0</v>
      </c>
      <c r="BA1728" s="99">
        <f t="shared" si="133"/>
        <v>0</v>
      </c>
      <c r="BB1728" s="99">
        <f t="shared" si="134"/>
        <v>0</v>
      </c>
      <c r="BC1728" s="99">
        <f>SUMIFS(通讯通路门店!$W:$W,通讯通路门店!$S:$S,$G1728,通讯通路门店!$J:$J,"荣耀体验店")+SUMIFS(通讯通路门店!$W:$W,通讯通路门店!$S:$S,$G1728,通讯通路门店!$J:$J,"荣耀授权专卖店")</f>
        <v>0</v>
      </c>
      <c r="BD1728" s="99">
        <f>SUMIFS(通讯通路门店!$Z:$Z,通讯通路门店!$S:$S,$G1728,通讯通路门店!$J:$J,"VIVO体验店")</f>
        <v>0</v>
      </c>
      <c r="BE1728" s="99">
        <f>SUMIFS(通讯通路门店!$AB:$AB,通讯通路门店!$S:$S,$G1728,通讯通路门店!$J:$J,"OPPO体验店")</f>
        <v>0</v>
      </c>
      <c r="BF1728" s="99">
        <f>SUMIFS(通讯通路门店!$X:$X,通讯通路门店!$S:$S,$G1728,通讯通路门店!$J:$J,"华为授权体验店")+SUMIFS(通讯通路门店!$AA:$AA,通讯通路门店!$S:$S,$G1728,通讯通路门店!$J:$J,"华为堡垒店")</f>
        <v>0</v>
      </c>
      <c r="BG1728" s="99">
        <f>SUMIFS(通讯通路门店!$Y:$Y,通讯通路门店!$S:$S,$G1728,通讯通路门店!$J:$J,"小米体验店")</f>
        <v>0</v>
      </c>
      <c r="BH1728" s="99">
        <f>SUMIFS(通讯通路门店!$AA:$AA,通讯通路门店!$S:$S,$G1728,通讯通路门店!$J:$J,"苹果体验店")</f>
        <v>0</v>
      </c>
      <c r="BI1728" s="99">
        <f>SUMIFS(通讯通路门店!$K:$K,通讯通路门店!$S:$S,$G1728,通讯通路门店!$J:$J,"其他品牌专卖店")</f>
        <v>0</v>
      </c>
      <c r="BJ1728" s="99">
        <f>SUMIFS(通讯通路门店!$AC:$AC,通讯通路门店!$S:$S,$G1728)</f>
        <v>0</v>
      </c>
      <c r="BK1728" s="99">
        <f>SUMIFS(通讯通路门店!$AD:$AD,通讯通路门店!$S:$S,$G1728)</f>
        <v>0</v>
      </c>
      <c r="BL1728" s="99">
        <f>SUMIFS(通讯通路门店!$AE:$AE,通讯通路门店!$S:$S,$G1728)</f>
        <v>0</v>
      </c>
      <c r="BM1728" s="99">
        <f>SUMIFS(通讯通路门店!$AF:$AF,通讯通路门店!$S:$S,$G1728)</f>
        <v>0</v>
      </c>
      <c r="BN1728" s="99">
        <f>SUMIFS(通讯通路门店!$AG:$AG,通讯通路门店!$S:$S,$G1728)</f>
        <v>0</v>
      </c>
      <c r="BO1728" s="99">
        <f>SUMIFS(通讯通路门店!$AH:$AH,通讯通路门店!$S:$S,$G1728)</f>
        <v>0</v>
      </c>
      <c r="BP1728" s="99">
        <f>SUMIFS(通讯通路门店!$AI:$AI,通讯通路门店!$S:$S,$G1728)</f>
        <v>0</v>
      </c>
      <c r="BQ1728" s="83"/>
    </row>
    <row r="1729" spans="1:69">
      <c r="A1729" s="99" t="str">
        <f>IFERROR(_xlfn.XLOOKUP($G1729,通讯通路门店!$S$4:$S$993933,通讯通路门店!$A$4:$A$993933,0,0),"")</f>
        <v>海南省</v>
      </c>
      <c r="B1729" s="99" t="str">
        <f>IFERROR(_xlfn.XLOOKUP($G1729,通讯通路门店!$S$4:$S$993933,通讯通路门店!$B$4:$B$993933,0,0),"")</f>
        <v>乐东黎族自治县</v>
      </c>
      <c r="C1729" s="99" t="str">
        <f>IFERROR(_xlfn.XLOOKUP($G1729,通讯通路门店!$S$4:$S$993933,通讯通路门店!$C$4:$C$993933,0,0),"")</f>
        <v>乐东黎族自治县</v>
      </c>
      <c r="D1729" s="99" t="str">
        <f>IFERROR(_xlfn.XLOOKUP($G1729,通讯通路门店!$S$4:$S$993933,通讯通路门店!$D$4:$D$993933,0,0),"")</f>
        <v>万冲镇</v>
      </c>
      <c r="E1729" s="83"/>
      <c r="F1729" s="83"/>
      <c r="G1729" s="101"/>
      <c r="H1729" s="102">
        <f>IFERROR(_xlfn.XLOOKUP($G1729,通讯通路门店!$S$4:$S$993933,通讯通路门店!$R$4:$R$993933,0,0),"")</f>
        <v>0</v>
      </c>
      <c r="I1729" s="83"/>
      <c r="J1729" s="83"/>
      <c r="K1729" s="83"/>
      <c r="L1729" s="83"/>
      <c r="M1729" s="83"/>
      <c r="N1729" s="83"/>
      <c r="O1729" s="83"/>
      <c r="P1729" s="83"/>
      <c r="Q1729" s="83"/>
      <c r="R1729" s="83"/>
      <c r="S1729" s="83"/>
      <c r="T1729" s="83"/>
      <c r="U1729" s="99">
        <f>COUNTIF(通讯通路门店!$S:$S,$G1729)</f>
        <v>0</v>
      </c>
      <c r="V1729" s="99">
        <f>COUNTIFS(通讯通路门店!$S:$S,$G1729,通讯通路门店!$J:$J,"综合卖场")</f>
        <v>0</v>
      </c>
      <c r="W1729" s="99">
        <f>SUMIFS(通讯通路门店!$AJ:$AJ,通讯通路门店!$S:$S,通讯客户沙盘!$G1729)</f>
        <v>0</v>
      </c>
      <c r="X1729" s="99">
        <f t="shared" si="130"/>
        <v>0</v>
      </c>
      <c r="Y1729" s="99">
        <f>COUNTIFS(通讯通路门店!$S:$S,$G1729,通讯通路门店!$J:$J,"荣耀体验店")+COUNTIFS(通讯通路门店!$S:$S,$G1729,通讯通路门店!$J:$J,"荣耀授权专卖店")</f>
        <v>0</v>
      </c>
      <c r="Z1729" s="99">
        <f>COUNTIFS(通讯通路门店!$S:$S,$G1729,通讯通路门店!$J:$J,"VIVO体验店")</f>
        <v>0</v>
      </c>
      <c r="AA1729" s="99">
        <f>COUNTIFS(通讯通路门店!$S:$S,$G1729,通讯通路门店!$J:$J,"OPPO体验店")</f>
        <v>0</v>
      </c>
      <c r="AB1729" s="99">
        <f>COUNTIFS(通讯通路门店!$S:$S,$G1729,通讯通路门店!$J:$J,"华为授权体验店")+COUNTIFS(通讯通路门店!$S:$S,$G1729,通讯通路门店!$J:$J,"华为堡垒店")</f>
        <v>0</v>
      </c>
      <c r="AC1729" s="99">
        <f>COUNTIFS(通讯通路门店!$S:$S,$G1729,通讯通路门店!$J:$J,"小米体验店")</f>
        <v>0</v>
      </c>
      <c r="AD1729" s="99">
        <f>COUNTIFS(通讯通路门店!$S:$S,$G1729,通讯通路门店!$J:$J,"苹果体验店")</f>
        <v>0</v>
      </c>
      <c r="AE1729" s="99">
        <f>COUNTIFS(通讯通路门店!$S:$S,$G1729,通讯通路门店!$J:$J,"其他品牌专卖店")</f>
        <v>0</v>
      </c>
      <c r="AF1729" s="99">
        <f>SUMIFS(通讯通路门店!$BI:$BI,通讯通路门店!$S:$S,$G1729)</f>
        <v>0</v>
      </c>
      <c r="AG1729" s="99">
        <f>SUMIFS(通讯通路门店!$BH:$BH,通讯通路门店!$S:$S,$G1729)</f>
        <v>0</v>
      </c>
      <c r="AH1729" s="99">
        <f t="shared" si="131"/>
        <v>0</v>
      </c>
      <c r="AI1729" s="99">
        <f>SUMIFS(通讯通路门店!$BB:$BB,通讯通路门店!$S:$S,$G1729)</f>
        <v>0</v>
      </c>
      <c r="AJ1729" s="99">
        <f>SUMIFS(通讯通路门店!$BE:$BE,通讯通路门店!$S:$S,$G1729)</f>
        <v>0</v>
      </c>
      <c r="AK1729" s="99">
        <f>SUMIFS(通讯通路门店!$BG:$BG,通讯通路门店!$S:$S,$G1729)</f>
        <v>0</v>
      </c>
      <c r="AL1729" s="99">
        <f>SUMIFS(通讯通路门店!$BC:$BC,通讯通路门店!$S:$S,$G1729)</f>
        <v>0</v>
      </c>
      <c r="AM1729" s="99">
        <f>SUMIFS(通讯通路门店!$BD:$BD,通讯通路门店!$S:$S,$G1729)</f>
        <v>0</v>
      </c>
      <c r="AN1729" s="99">
        <f>SUMIFS(通讯通路门店!$BF:$BF,通讯通路门店!$S:$S,$G1729)</f>
        <v>0</v>
      </c>
      <c r="AO1729" s="99">
        <f t="shared" si="132"/>
        <v>0</v>
      </c>
      <c r="AP1729" s="99">
        <f>SUMIFS(通讯通路门店!$K:$K,通讯通路门店!$S:$S,$G1729)</f>
        <v>0</v>
      </c>
      <c r="AQ1729" s="83"/>
      <c r="AR1729" s="99">
        <f>SUMIFS(通讯通路门店!$T:$T,通讯通路门店!$S:$S,$G1729)</f>
        <v>0</v>
      </c>
      <c r="AS1729" s="99">
        <f>SUMIFS(通讯通路门店!$U:$U,通讯通路门店!$S:$S,$G1729)</f>
        <v>0</v>
      </c>
      <c r="AT1729" s="99">
        <f>SUMIFS(通讯通路门店!$V:$V,通讯通路门店!$S:$S,$G1729)</f>
        <v>0</v>
      </c>
      <c r="AU1729" s="99">
        <f>SUMIFS(通讯通路门店!$W:$W,通讯通路门店!$S:$S,$G1729)</f>
        <v>0</v>
      </c>
      <c r="AV1729" s="99">
        <f>SUMIFS(通讯通路门店!$Z:$Z,通讯通路门店!$S:$S,$G1729)</f>
        <v>0</v>
      </c>
      <c r="AW1729" s="99">
        <f>SUMIFS(通讯通路门店!$AB:$AB,通讯通路门店!$S:$S,$G1729)</f>
        <v>0</v>
      </c>
      <c r="AX1729" s="99">
        <f>SUMIFS(通讯通路门店!$X:$X,通讯通路门店!$S:$S,$G1729)</f>
        <v>0</v>
      </c>
      <c r="AY1729" s="99">
        <f>SUMIFS(通讯通路门店!$Y:$Y,通讯通路门店!$S:$S,$G1729)</f>
        <v>0</v>
      </c>
      <c r="AZ1729" s="99">
        <f>SUMIFS(通讯通路门店!$AA:$AA,通讯通路门店!$S:$S,$G1729)</f>
        <v>0</v>
      </c>
      <c r="BA1729" s="99">
        <f t="shared" si="133"/>
        <v>0</v>
      </c>
      <c r="BB1729" s="99">
        <f t="shared" si="134"/>
        <v>0</v>
      </c>
      <c r="BC1729" s="99">
        <f>SUMIFS(通讯通路门店!$W:$W,通讯通路门店!$S:$S,$G1729,通讯通路门店!$J:$J,"荣耀体验店")+SUMIFS(通讯通路门店!$W:$W,通讯通路门店!$S:$S,$G1729,通讯通路门店!$J:$J,"荣耀授权专卖店")</f>
        <v>0</v>
      </c>
      <c r="BD1729" s="99">
        <f>SUMIFS(通讯通路门店!$Z:$Z,通讯通路门店!$S:$S,$G1729,通讯通路门店!$J:$J,"VIVO体验店")</f>
        <v>0</v>
      </c>
      <c r="BE1729" s="99">
        <f>SUMIFS(通讯通路门店!$AB:$AB,通讯通路门店!$S:$S,$G1729,通讯通路门店!$J:$J,"OPPO体验店")</f>
        <v>0</v>
      </c>
      <c r="BF1729" s="99">
        <f>SUMIFS(通讯通路门店!$X:$X,通讯通路门店!$S:$S,$G1729,通讯通路门店!$J:$J,"华为授权体验店")+SUMIFS(通讯通路门店!$AA:$AA,通讯通路门店!$S:$S,$G1729,通讯通路门店!$J:$J,"华为堡垒店")</f>
        <v>0</v>
      </c>
      <c r="BG1729" s="99">
        <f>SUMIFS(通讯通路门店!$Y:$Y,通讯通路门店!$S:$S,$G1729,通讯通路门店!$J:$J,"小米体验店")</f>
        <v>0</v>
      </c>
      <c r="BH1729" s="99">
        <f>SUMIFS(通讯通路门店!$AA:$AA,通讯通路门店!$S:$S,$G1729,通讯通路门店!$J:$J,"苹果体验店")</f>
        <v>0</v>
      </c>
      <c r="BI1729" s="99">
        <f>SUMIFS(通讯通路门店!$K:$K,通讯通路门店!$S:$S,$G1729,通讯通路门店!$J:$J,"其他品牌专卖店")</f>
        <v>0</v>
      </c>
      <c r="BJ1729" s="99">
        <f>SUMIFS(通讯通路门店!$AC:$AC,通讯通路门店!$S:$S,$G1729)</f>
        <v>0</v>
      </c>
      <c r="BK1729" s="99">
        <f>SUMIFS(通讯通路门店!$AD:$AD,通讯通路门店!$S:$S,$G1729)</f>
        <v>0</v>
      </c>
      <c r="BL1729" s="99">
        <f>SUMIFS(通讯通路门店!$AE:$AE,通讯通路门店!$S:$S,$G1729)</f>
        <v>0</v>
      </c>
      <c r="BM1729" s="99">
        <f>SUMIFS(通讯通路门店!$AF:$AF,通讯通路门店!$S:$S,$G1729)</f>
        <v>0</v>
      </c>
      <c r="BN1729" s="99">
        <f>SUMIFS(通讯通路门店!$AG:$AG,通讯通路门店!$S:$S,$G1729)</f>
        <v>0</v>
      </c>
      <c r="BO1729" s="99">
        <f>SUMIFS(通讯通路门店!$AH:$AH,通讯通路门店!$S:$S,$G1729)</f>
        <v>0</v>
      </c>
      <c r="BP1729" s="99">
        <f>SUMIFS(通讯通路门店!$AI:$AI,通讯通路门店!$S:$S,$G1729)</f>
        <v>0</v>
      </c>
      <c r="BQ1729" s="83"/>
    </row>
    <row r="1730" spans="1:69">
      <c r="A1730" s="99" t="str">
        <f>IFERROR(_xlfn.XLOOKUP($G1730,通讯通路门店!$S$4:$S$993933,通讯通路门店!$A$4:$A$993933,0,0),"")</f>
        <v>海南省</v>
      </c>
      <c r="B1730" s="99" t="str">
        <f>IFERROR(_xlfn.XLOOKUP($G1730,通讯通路门店!$S$4:$S$993933,通讯通路门店!$B$4:$B$993933,0,0),"")</f>
        <v>乐东黎族自治县</v>
      </c>
      <c r="C1730" s="99" t="str">
        <f>IFERROR(_xlfn.XLOOKUP($G1730,通讯通路门店!$S$4:$S$993933,通讯通路门店!$C$4:$C$993933,0,0),"")</f>
        <v>乐东黎族自治县</v>
      </c>
      <c r="D1730" s="99" t="str">
        <f>IFERROR(_xlfn.XLOOKUP($G1730,通讯通路门店!$S$4:$S$993933,通讯通路门店!$D$4:$D$993933,0,0),"")</f>
        <v>万冲镇</v>
      </c>
      <c r="E1730" s="83"/>
      <c r="F1730" s="83"/>
      <c r="G1730" s="101"/>
      <c r="H1730" s="102">
        <f>IFERROR(_xlfn.XLOOKUP($G1730,通讯通路门店!$S$4:$S$993933,通讯通路门店!$R$4:$R$993933,0,0),"")</f>
        <v>0</v>
      </c>
      <c r="I1730" s="83"/>
      <c r="J1730" s="83"/>
      <c r="K1730" s="83"/>
      <c r="L1730" s="83"/>
      <c r="M1730" s="83"/>
      <c r="N1730" s="83"/>
      <c r="O1730" s="83"/>
      <c r="P1730" s="83"/>
      <c r="Q1730" s="83"/>
      <c r="R1730" s="83"/>
      <c r="S1730" s="83"/>
      <c r="T1730" s="83"/>
      <c r="U1730" s="99">
        <f>COUNTIF(通讯通路门店!$S:$S,$G1730)</f>
        <v>0</v>
      </c>
      <c r="V1730" s="99">
        <f>COUNTIFS(通讯通路门店!$S:$S,$G1730,通讯通路门店!$J:$J,"综合卖场")</f>
        <v>0</v>
      </c>
      <c r="W1730" s="99">
        <f>SUMIFS(通讯通路门店!$AJ:$AJ,通讯通路门店!$S:$S,通讯客户沙盘!$G1730)</f>
        <v>0</v>
      </c>
      <c r="X1730" s="99">
        <f t="shared" si="130"/>
        <v>0</v>
      </c>
      <c r="Y1730" s="99">
        <f>COUNTIFS(通讯通路门店!$S:$S,$G1730,通讯通路门店!$J:$J,"荣耀体验店")+COUNTIFS(通讯通路门店!$S:$S,$G1730,通讯通路门店!$J:$J,"荣耀授权专卖店")</f>
        <v>0</v>
      </c>
      <c r="Z1730" s="99">
        <f>COUNTIFS(通讯通路门店!$S:$S,$G1730,通讯通路门店!$J:$J,"VIVO体验店")</f>
        <v>0</v>
      </c>
      <c r="AA1730" s="99">
        <f>COUNTIFS(通讯通路门店!$S:$S,$G1730,通讯通路门店!$J:$J,"OPPO体验店")</f>
        <v>0</v>
      </c>
      <c r="AB1730" s="99">
        <f>COUNTIFS(通讯通路门店!$S:$S,$G1730,通讯通路门店!$J:$J,"华为授权体验店")+COUNTIFS(通讯通路门店!$S:$S,$G1730,通讯通路门店!$J:$J,"华为堡垒店")</f>
        <v>0</v>
      </c>
      <c r="AC1730" s="99">
        <f>COUNTIFS(通讯通路门店!$S:$S,$G1730,通讯通路门店!$J:$J,"小米体验店")</f>
        <v>0</v>
      </c>
      <c r="AD1730" s="99">
        <f>COUNTIFS(通讯通路门店!$S:$S,$G1730,通讯通路门店!$J:$J,"苹果体验店")</f>
        <v>0</v>
      </c>
      <c r="AE1730" s="99">
        <f>COUNTIFS(通讯通路门店!$S:$S,$G1730,通讯通路门店!$J:$J,"其他品牌专卖店")</f>
        <v>0</v>
      </c>
      <c r="AF1730" s="99">
        <f>SUMIFS(通讯通路门店!$BI:$BI,通讯通路门店!$S:$S,$G1730)</f>
        <v>0</v>
      </c>
      <c r="AG1730" s="99">
        <f>SUMIFS(通讯通路门店!$BH:$BH,通讯通路门店!$S:$S,$G1730)</f>
        <v>0</v>
      </c>
      <c r="AH1730" s="99">
        <f t="shared" si="131"/>
        <v>0</v>
      </c>
      <c r="AI1730" s="99">
        <f>SUMIFS(通讯通路门店!$BB:$BB,通讯通路门店!$S:$S,$G1730)</f>
        <v>0</v>
      </c>
      <c r="AJ1730" s="99">
        <f>SUMIFS(通讯通路门店!$BE:$BE,通讯通路门店!$S:$S,$G1730)</f>
        <v>0</v>
      </c>
      <c r="AK1730" s="99">
        <f>SUMIFS(通讯通路门店!$BG:$BG,通讯通路门店!$S:$S,$G1730)</f>
        <v>0</v>
      </c>
      <c r="AL1730" s="99">
        <f>SUMIFS(通讯通路门店!$BC:$BC,通讯通路门店!$S:$S,$G1730)</f>
        <v>0</v>
      </c>
      <c r="AM1730" s="99">
        <f>SUMIFS(通讯通路门店!$BD:$BD,通讯通路门店!$S:$S,$G1730)</f>
        <v>0</v>
      </c>
      <c r="AN1730" s="99">
        <f>SUMIFS(通讯通路门店!$BF:$BF,通讯通路门店!$S:$S,$G1730)</f>
        <v>0</v>
      </c>
      <c r="AO1730" s="99">
        <f t="shared" si="132"/>
        <v>0</v>
      </c>
      <c r="AP1730" s="99">
        <f>SUMIFS(通讯通路门店!$K:$K,通讯通路门店!$S:$S,$G1730)</f>
        <v>0</v>
      </c>
      <c r="AQ1730" s="83"/>
      <c r="AR1730" s="99">
        <f>SUMIFS(通讯通路门店!$T:$T,通讯通路门店!$S:$S,$G1730)</f>
        <v>0</v>
      </c>
      <c r="AS1730" s="99">
        <f>SUMIFS(通讯通路门店!$U:$U,通讯通路门店!$S:$S,$G1730)</f>
        <v>0</v>
      </c>
      <c r="AT1730" s="99">
        <f>SUMIFS(通讯通路门店!$V:$V,通讯通路门店!$S:$S,$G1730)</f>
        <v>0</v>
      </c>
      <c r="AU1730" s="99">
        <f>SUMIFS(通讯通路门店!$W:$W,通讯通路门店!$S:$S,$G1730)</f>
        <v>0</v>
      </c>
      <c r="AV1730" s="99">
        <f>SUMIFS(通讯通路门店!$Z:$Z,通讯通路门店!$S:$S,$G1730)</f>
        <v>0</v>
      </c>
      <c r="AW1730" s="99">
        <f>SUMIFS(通讯通路门店!$AB:$AB,通讯通路门店!$S:$S,$G1730)</f>
        <v>0</v>
      </c>
      <c r="AX1730" s="99">
        <f>SUMIFS(通讯通路门店!$X:$X,通讯通路门店!$S:$S,$G1730)</f>
        <v>0</v>
      </c>
      <c r="AY1730" s="99">
        <f>SUMIFS(通讯通路门店!$Y:$Y,通讯通路门店!$S:$S,$G1730)</f>
        <v>0</v>
      </c>
      <c r="AZ1730" s="99">
        <f>SUMIFS(通讯通路门店!$AA:$AA,通讯通路门店!$S:$S,$G1730)</f>
        <v>0</v>
      </c>
      <c r="BA1730" s="99">
        <f t="shared" si="133"/>
        <v>0</v>
      </c>
      <c r="BB1730" s="99">
        <f t="shared" si="134"/>
        <v>0</v>
      </c>
      <c r="BC1730" s="99">
        <f>SUMIFS(通讯通路门店!$W:$W,通讯通路门店!$S:$S,$G1730,通讯通路门店!$J:$J,"荣耀体验店")+SUMIFS(通讯通路门店!$W:$W,通讯通路门店!$S:$S,$G1730,通讯通路门店!$J:$J,"荣耀授权专卖店")</f>
        <v>0</v>
      </c>
      <c r="BD1730" s="99">
        <f>SUMIFS(通讯通路门店!$Z:$Z,通讯通路门店!$S:$S,$G1730,通讯通路门店!$J:$J,"VIVO体验店")</f>
        <v>0</v>
      </c>
      <c r="BE1730" s="99">
        <f>SUMIFS(通讯通路门店!$AB:$AB,通讯通路门店!$S:$S,$G1730,通讯通路门店!$J:$J,"OPPO体验店")</f>
        <v>0</v>
      </c>
      <c r="BF1730" s="99">
        <f>SUMIFS(通讯通路门店!$X:$X,通讯通路门店!$S:$S,$G1730,通讯通路门店!$J:$J,"华为授权体验店")+SUMIFS(通讯通路门店!$AA:$AA,通讯通路门店!$S:$S,$G1730,通讯通路门店!$J:$J,"华为堡垒店")</f>
        <v>0</v>
      </c>
      <c r="BG1730" s="99">
        <f>SUMIFS(通讯通路门店!$Y:$Y,通讯通路门店!$S:$S,$G1730,通讯通路门店!$J:$J,"小米体验店")</f>
        <v>0</v>
      </c>
      <c r="BH1730" s="99">
        <f>SUMIFS(通讯通路门店!$AA:$AA,通讯通路门店!$S:$S,$G1730,通讯通路门店!$J:$J,"苹果体验店")</f>
        <v>0</v>
      </c>
      <c r="BI1730" s="99">
        <f>SUMIFS(通讯通路门店!$K:$K,通讯通路门店!$S:$S,$G1730,通讯通路门店!$J:$J,"其他品牌专卖店")</f>
        <v>0</v>
      </c>
      <c r="BJ1730" s="99">
        <f>SUMIFS(通讯通路门店!$AC:$AC,通讯通路门店!$S:$S,$G1730)</f>
        <v>0</v>
      </c>
      <c r="BK1730" s="99">
        <f>SUMIFS(通讯通路门店!$AD:$AD,通讯通路门店!$S:$S,$G1730)</f>
        <v>0</v>
      </c>
      <c r="BL1730" s="99">
        <f>SUMIFS(通讯通路门店!$AE:$AE,通讯通路门店!$S:$S,$G1730)</f>
        <v>0</v>
      </c>
      <c r="BM1730" s="99">
        <f>SUMIFS(通讯通路门店!$AF:$AF,通讯通路门店!$S:$S,$G1730)</f>
        <v>0</v>
      </c>
      <c r="BN1730" s="99">
        <f>SUMIFS(通讯通路门店!$AG:$AG,通讯通路门店!$S:$S,$G1730)</f>
        <v>0</v>
      </c>
      <c r="BO1730" s="99">
        <f>SUMIFS(通讯通路门店!$AH:$AH,通讯通路门店!$S:$S,$G1730)</f>
        <v>0</v>
      </c>
      <c r="BP1730" s="99">
        <f>SUMIFS(通讯通路门店!$AI:$AI,通讯通路门店!$S:$S,$G1730)</f>
        <v>0</v>
      </c>
      <c r="BQ1730" s="83"/>
    </row>
    <row r="1731" spans="1:69">
      <c r="A1731" s="99" t="str">
        <f>IFERROR(_xlfn.XLOOKUP($G1731,通讯通路门店!$S$4:$S$993933,通讯通路门店!$A$4:$A$993933,0,0),"")</f>
        <v>海南省</v>
      </c>
      <c r="B1731" s="99" t="str">
        <f>IFERROR(_xlfn.XLOOKUP($G1731,通讯通路门店!$S$4:$S$993933,通讯通路门店!$B$4:$B$993933,0,0),"")</f>
        <v>乐东黎族自治县</v>
      </c>
      <c r="C1731" s="99" t="str">
        <f>IFERROR(_xlfn.XLOOKUP($G1731,通讯通路门店!$S$4:$S$993933,通讯通路门店!$C$4:$C$993933,0,0),"")</f>
        <v>乐东黎族自治县</v>
      </c>
      <c r="D1731" s="99" t="str">
        <f>IFERROR(_xlfn.XLOOKUP($G1731,通讯通路门店!$S$4:$S$993933,通讯通路门店!$D$4:$D$993933,0,0),"")</f>
        <v>万冲镇</v>
      </c>
      <c r="E1731" s="83"/>
      <c r="F1731" s="83"/>
      <c r="G1731" s="101"/>
      <c r="H1731" s="102">
        <f>IFERROR(_xlfn.XLOOKUP($G1731,通讯通路门店!$S$4:$S$993933,通讯通路门店!$R$4:$R$993933,0,0),"")</f>
        <v>0</v>
      </c>
      <c r="I1731" s="83"/>
      <c r="J1731" s="83"/>
      <c r="K1731" s="83"/>
      <c r="L1731" s="83"/>
      <c r="M1731" s="83"/>
      <c r="N1731" s="83"/>
      <c r="O1731" s="83"/>
      <c r="P1731" s="83"/>
      <c r="Q1731" s="83"/>
      <c r="R1731" s="83"/>
      <c r="S1731" s="83"/>
      <c r="T1731" s="83"/>
      <c r="U1731" s="99">
        <f>COUNTIF(通讯通路门店!$S:$S,$G1731)</f>
        <v>0</v>
      </c>
      <c r="V1731" s="99">
        <f>COUNTIFS(通讯通路门店!$S:$S,$G1731,通讯通路门店!$J:$J,"综合卖场")</f>
        <v>0</v>
      </c>
      <c r="W1731" s="99">
        <f>SUMIFS(通讯通路门店!$AJ:$AJ,通讯通路门店!$S:$S,通讯客户沙盘!$G1731)</f>
        <v>0</v>
      </c>
      <c r="X1731" s="99">
        <f t="shared" si="130"/>
        <v>0</v>
      </c>
      <c r="Y1731" s="99">
        <f>COUNTIFS(通讯通路门店!$S:$S,$G1731,通讯通路门店!$J:$J,"荣耀体验店")+COUNTIFS(通讯通路门店!$S:$S,$G1731,通讯通路门店!$J:$J,"荣耀授权专卖店")</f>
        <v>0</v>
      </c>
      <c r="Z1731" s="99">
        <f>COUNTIFS(通讯通路门店!$S:$S,$G1731,通讯通路门店!$J:$J,"VIVO体验店")</f>
        <v>0</v>
      </c>
      <c r="AA1731" s="99">
        <f>COUNTIFS(通讯通路门店!$S:$S,$G1731,通讯通路门店!$J:$J,"OPPO体验店")</f>
        <v>0</v>
      </c>
      <c r="AB1731" s="99">
        <f>COUNTIFS(通讯通路门店!$S:$S,$G1731,通讯通路门店!$J:$J,"华为授权体验店")+COUNTIFS(通讯通路门店!$S:$S,$G1731,通讯通路门店!$J:$J,"华为堡垒店")</f>
        <v>0</v>
      </c>
      <c r="AC1731" s="99">
        <f>COUNTIFS(通讯通路门店!$S:$S,$G1731,通讯通路门店!$J:$J,"小米体验店")</f>
        <v>0</v>
      </c>
      <c r="AD1731" s="99">
        <f>COUNTIFS(通讯通路门店!$S:$S,$G1731,通讯通路门店!$J:$J,"苹果体验店")</f>
        <v>0</v>
      </c>
      <c r="AE1731" s="99">
        <f>COUNTIFS(通讯通路门店!$S:$S,$G1731,通讯通路门店!$J:$J,"其他品牌专卖店")</f>
        <v>0</v>
      </c>
      <c r="AF1731" s="99">
        <f>SUMIFS(通讯通路门店!$BI:$BI,通讯通路门店!$S:$S,$G1731)</f>
        <v>0</v>
      </c>
      <c r="AG1731" s="99">
        <f>SUMIFS(通讯通路门店!$BH:$BH,通讯通路门店!$S:$S,$G1731)</f>
        <v>0</v>
      </c>
      <c r="AH1731" s="99">
        <f t="shared" si="131"/>
        <v>0</v>
      </c>
      <c r="AI1731" s="99">
        <f>SUMIFS(通讯通路门店!$BB:$BB,通讯通路门店!$S:$S,$G1731)</f>
        <v>0</v>
      </c>
      <c r="AJ1731" s="99">
        <f>SUMIFS(通讯通路门店!$BE:$BE,通讯通路门店!$S:$S,$G1731)</f>
        <v>0</v>
      </c>
      <c r="AK1731" s="99">
        <f>SUMIFS(通讯通路门店!$BG:$BG,通讯通路门店!$S:$S,$G1731)</f>
        <v>0</v>
      </c>
      <c r="AL1731" s="99">
        <f>SUMIFS(通讯通路门店!$BC:$BC,通讯通路门店!$S:$S,$G1731)</f>
        <v>0</v>
      </c>
      <c r="AM1731" s="99">
        <f>SUMIFS(通讯通路门店!$BD:$BD,通讯通路门店!$S:$S,$G1731)</f>
        <v>0</v>
      </c>
      <c r="AN1731" s="99">
        <f>SUMIFS(通讯通路门店!$BF:$BF,通讯通路门店!$S:$S,$G1731)</f>
        <v>0</v>
      </c>
      <c r="AO1731" s="99">
        <f t="shared" si="132"/>
        <v>0</v>
      </c>
      <c r="AP1731" s="99">
        <f>SUMIFS(通讯通路门店!$K:$K,通讯通路门店!$S:$S,$G1731)</f>
        <v>0</v>
      </c>
      <c r="AQ1731" s="83"/>
      <c r="AR1731" s="99">
        <f>SUMIFS(通讯通路门店!$T:$T,通讯通路门店!$S:$S,$G1731)</f>
        <v>0</v>
      </c>
      <c r="AS1731" s="99">
        <f>SUMIFS(通讯通路门店!$U:$U,通讯通路门店!$S:$S,$G1731)</f>
        <v>0</v>
      </c>
      <c r="AT1731" s="99">
        <f>SUMIFS(通讯通路门店!$V:$V,通讯通路门店!$S:$S,$G1731)</f>
        <v>0</v>
      </c>
      <c r="AU1731" s="99">
        <f>SUMIFS(通讯通路门店!$W:$W,通讯通路门店!$S:$S,$G1731)</f>
        <v>0</v>
      </c>
      <c r="AV1731" s="99">
        <f>SUMIFS(通讯通路门店!$Z:$Z,通讯通路门店!$S:$S,$G1731)</f>
        <v>0</v>
      </c>
      <c r="AW1731" s="99">
        <f>SUMIFS(通讯通路门店!$AB:$AB,通讯通路门店!$S:$S,$G1731)</f>
        <v>0</v>
      </c>
      <c r="AX1731" s="99">
        <f>SUMIFS(通讯通路门店!$X:$X,通讯通路门店!$S:$S,$G1731)</f>
        <v>0</v>
      </c>
      <c r="AY1731" s="99">
        <f>SUMIFS(通讯通路门店!$Y:$Y,通讯通路门店!$S:$S,$G1731)</f>
        <v>0</v>
      </c>
      <c r="AZ1731" s="99">
        <f>SUMIFS(通讯通路门店!$AA:$AA,通讯通路门店!$S:$S,$G1731)</f>
        <v>0</v>
      </c>
      <c r="BA1731" s="99">
        <f t="shared" si="133"/>
        <v>0</v>
      </c>
      <c r="BB1731" s="99">
        <f t="shared" si="134"/>
        <v>0</v>
      </c>
      <c r="BC1731" s="99">
        <f>SUMIFS(通讯通路门店!$W:$W,通讯通路门店!$S:$S,$G1731,通讯通路门店!$J:$J,"荣耀体验店")+SUMIFS(通讯通路门店!$W:$W,通讯通路门店!$S:$S,$G1731,通讯通路门店!$J:$J,"荣耀授权专卖店")</f>
        <v>0</v>
      </c>
      <c r="BD1731" s="99">
        <f>SUMIFS(通讯通路门店!$Z:$Z,通讯通路门店!$S:$S,$G1731,通讯通路门店!$J:$J,"VIVO体验店")</f>
        <v>0</v>
      </c>
      <c r="BE1731" s="99">
        <f>SUMIFS(通讯通路门店!$AB:$AB,通讯通路门店!$S:$S,$G1731,通讯通路门店!$J:$J,"OPPO体验店")</f>
        <v>0</v>
      </c>
      <c r="BF1731" s="99">
        <f>SUMIFS(通讯通路门店!$X:$X,通讯通路门店!$S:$S,$G1731,通讯通路门店!$J:$J,"华为授权体验店")+SUMIFS(通讯通路门店!$AA:$AA,通讯通路门店!$S:$S,$G1731,通讯通路门店!$J:$J,"华为堡垒店")</f>
        <v>0</v>
      </c>
      <c r="BG1731" s="99">
        <f>SUMIFS(通讯通路门店!$Y:$Y,通讯通路门店!$S:$S,$G1731,通讯通路门店!$J:$J,"小米体验店")</f>
        <v>0</v>
      </c>
      <c r="BH1731" s="99">
        <f>SUMIFS(通讯通路门店!$AA:$AA,通讯通路门店!$S:$S,$G1731,通讯通路门店!$J:$J,"苹果体验店")</f>
        <v>0</v>
      </c>
      <c r="BI1731" s="99">
        <f>SUMIFS(通讯通路门店!$K:$K,通讯通路门店!$S:$S,$G1731,通讯通路门店!$J:$J,"其他品牌专卖店")</f>
        <v>0</v>
      </c>
      <c r="BJ1731" s="99">
        <f>SUMIFS(通讯通路门店!$AC:$AC,通讯通路门店!$S:$S,$G1731)</f>
        <v>0</v>
      </c>
      <c r="BK1731" s="99">
        <f>SUMIFS(通讯通路门店!$AD:$AD,通讯通路门店!$S:$S,$G1731)</f>
        <v>0</v>
      </c>
      <c r="BL1731" s="99">
        <f>SUMIFS(通讯通路门店!$AE:$AE,通讯通路门店!$S:$S,$G1731)</f>
        <v>0</v>
      </c>
      <c r="BM1731" s="99">
        <f>SUMIFS(通讯通路门店!$AF:$AF,通讯通路门店!$S:$S,$G1731)</f>
        <v>0</v>
      </c>
      <c r="BN1731" s="99">
        <f>SUMIFS(通讯通路门店!$AG:$AG,通讯通路门店!$S:$S,$G1731)</f>
        <v>0</v>
      </c>
      <c r="BO1731" s="99">
        <f>SUMIFS(通讯通路门店!$AH:$AH,通讯通路门店!$S:$S,$G1731)</f>
        <v>0</v>
      </c>
      <c r="BP1731" s="99">
        <f>SUMIFS(通讯通路门店!$AI:$AI,通讯通路门店!$S:$S,$G1731)</f>
        <v>0</v>
      </c>
      <c r="BQ1731" s="83"/>
    </row>
    <row r="1732" spans="1:69">
      <c r="A1732" s="99" t="str">
        <f>IFERROR(_xlfn.XLOOKUP($G1732,通讯通路门店!$S$4:$S$993933,通讯通路门店!$A$4:$A$993933,0,0),"")</f>
        <v>海南省</v>
      </c>
      <c r="B1732" s="99" t="str">
        <f>IFERROR(_xlfn.XLOOKUP($G1732,通讯通路门店!$S$4:$S$993933,通讯通路门店!$B$4:$B$993933,0,0),"")</f>
        <v>乐东黎族自治县</v>
      </c>
      <c r="C1732" s="99" t="str">
        <f>IFERROR(_xlfn.XLOOKUP($G1732,通讯通路门店!$S$4:$S$993933,通讯通路门店!$C$4:$C$993933,0,0),"")</f>
        <v>乐东黎族自治县</v>
      </c>
      <c r="D1732" s="99" t="str">
        <f>IFERROR(_xlfn.XLOOKUP($G1732,通讯通路门店!$S$4:$S$993933,通讯通路门店!$D$4:$D$993933,0,0),"")</f>
        <v>万冲镇</v>
      </c>
      <c r="E1732" s="83"/>
      <c r="F1732" s="83"/>
      <c r="G1732" s="101"/>
      <c r="H1732" s="102">
        <f>IFERROR(_xlfn.XLOOKUP($G1732,通讯通路门店!$S$4:$S$993933,通讯通路门店!$R$4:$R$993933,0,0),"")</f>
        <v>0</v>
      </c>
      <c r="I1732" s="83"/>
      <c r="J1732" s="83"/>
      <c r="K1732" s="83"/>
      <c r="L1732" s="83"/>
      <c r="M1732" s="83"/>
      <c r="N1732" s="83"/>
      <c r="O1732" s="83"/>
      <c r="P1732" s="83"/>
      <c r="Q1732" s="83"/>
      <c r="R1732" s="83"/>
      <c r="S1732" s="83"/>
      <c r="T1732" s="83"/>
      <c r="U1732" s="99">
        <f>COUNTIF(通讯通路门店!$S:$S,$G1732)</f>
        <v>0</v>
      </c>
      <c r="V1732" s="99">
        <f>COUNTIFS(通讯通路门店!$S:$S,$G1732,通讯通路门店!$J:$J,"综合卖场")</f>
        <v>0</v>
      </c>
      <c r="W1732" s="99">
        <f>SUMIFS(通讯通路门店!$AJ:$AJ,通讯通路门店!$S:$S,通讯客户沙盘!$G1732)</f>
        <v>0</v>
      </c>
      <c r="X1732" s="99">
        <f t="shared" ref="X1732:X1795" si="135">Y1732+Z1732+AA1732+AB1732+AC1732+AD1732+AE1732</f>
        <v>0</v>
      </c>
      <c r="Y1732" s="99">
        <f>COUNTIFS(通讯通路门店!$S:$S,$G1732,通讯通路门店!$J:$J,"荣耀体验店")+COUNTIFS(通讯通路门店!$S:$S,$G1732,通讯通路门店!$J:$J,"荣耀授权专卖店")</f>
        <v>0</v>
      </c>
      <c r="Z1732" s="99">
        <f>COUNTIFS(通讯通路门店!$S:$S,$G1732,通讯通路门店!$J:$J,"VIVO体验店")</f>
        <v>0</v>
      </c>
      <c r="AA1732" s="99">
        <f>COUNTIFS(通讯通路门店!$S:$S,$G1732,通讯通路门店!$J:$J,"OPPO体验店")</f>
        <v>0</v>
      </c>
      <c r="AB1732" s="99">
        <f>COUNTIFS(通讯通路门店!$S:$S,$G1732,通讯通路门店!$J:$J,"华为授权体验店")+COUNTIFS(通讯通路门店!$S:$S,$G1732,通讯通路门店!$J:$J,"华为堡垒店")</f>
        <v>0</v>
      </c>
      <c r="AC1732" s="99">
        <f>COUNTIFS(通讯通路门店!$S:$S,$G1732,通讯通路门店!$J:$J,"小米体验店")</f>
        <v>0</v>
      </c>
      <c r="AD1732" s="99">
        <f>COUNTIFS(通讯通路门店!$S:$S,$G1732,通讯通路门店!$J:$J,"苹果体验店")</f>
        <v>0</v>
      </c>
      <c r="AE1732" s="99">
        <f>COUNTIFS(通讯通路门店!$S:$S,$G1732,通讯通路门店!$J:$J,"其他品牌专卖店")</f>
        <v>0</v>
      </c>
      <c r="AF1732" s="99">
        <f>SUMIFS(通讯通路门店!$BI:$BI,通讯通路门店!$S:$S,$G1732)</f>
        <v>0</v>
      </c>
      <c r="AG1732" s="99">
        <f>SUMIFS(通讯通路门店!$BH:$BH,通讯通路门店!$S:$S,$G1732)</f>
        <v>0</v>
      </c>
      <c r="AH1732" s="99">
        <f t="shared" ref="AH1732:AH1795" si="136">AI1732+AJ1732+AK1732+AL1732+AM1732+AN1732</f>
        <v>0</v>
      </c>
      <c r="AI1732" s="99">
        <f>SUMIFS(通讯通路门店!$BB:$BB,通讯通路门店!$S:$S,$G1732)</f>
        <v>0</v>
      </c>
      <c r="AJ1732" s="99">
        <f>SUMIFS(通讯通路门店!$BE:$BE,通讯通路门店!$S:$S,$G1732)</f>
        <v>0</v>
      </c>
      <c r="AK1732" s="99">
        <f>SUMIFS(通讯通路门店!$BG:$BG,通讯通路门店!$S:$S,$G1732)</f>
        <v>0</v>
      </c>
      <c r="AL1732" s="99">
        <f>SUMIFS(通讯通路门店!$BC:$BC,通讯通路门店!$S:$S,$G1732)</f>
        <v>0</v>
      </c>
      <c r="AM1732" s="99">
        <f>SUMIFS(通讯通路门店!$BD:$BD,通讯通路门店!$S:$S,$G1732)</f>
        <v>0</v>
      </c>
      <c r="AN1732" s="99">
        <f>SUMIFS(通讯通路门店!$BF:$BF,通讯通路门店!$S:$S,$G1732)</f>
        <v>0</v>
      </c>
      <c r="AO1732" s="99">
        <f t="shared" ref="AO1732:AO1795" si="137">AP1732+AQ1732</f>
        <v>0</v>
      </c>
      <c r="AP1732" s="99">
        <f>SUMIFS(通讯通路门店!$K:$K,通讯通路门店!$S:$S,$G1732)</f>
        <v>0</v>
      </c>
      <c r="AQ1732" s="83"/>
      <c r="AR1732" s="99">
        <f>SUMIFS(通讯通路门店!$T:$T,通讯通路门店!$S:$S,$G1732)</f>
        <v>0</v>
      </c>
      <c r="AS1732" s="99">
        <f>SUMIFS(通讯通路门店!$U:$U,通讯通路门店!$S:$S,$G1732)</f>
        <v>0</v>
      </c>
      <c r="AT1732" s="99">
        <f>SUMIFS(通讯通路门店!$V:$V,通讯通路门店!$S:$S,$G1732)</f>
        <v>0</v>
      </c>
      <c r="AU1732" s="99">
        <f>SUMIFS(通讯通路门店!$W:$W,通讯通路门店!$S:$S,$G1732)</f>
        <v>0</v>
      </c>
      <c r="AV1732" s="99">
        <f>SUMIFS(通讯通路门店!$Z:$Z,通讯通路门店!$S:$S,$G1732)</f>
        <v>0</v>
      </c>
      <c r="AW1732" s="99">
        <f>SUMIFS(通讯通路门店!$AB:$AB,通讯通路门店!$S:$S,$G1732)</f>
        <v>0</v>
      </c>
      <c r="AX1732" s="99">
        <f>SUMIFS(通讯通路门店!$X:$X,通讯通路门店!$S:$S,$G1732)</f>
        <v>0</v>
      </c>
      <c r="AY1732" s="99">
        <f>SUMIFS(通讯通路门店!$Y:$Y,通讯通路门店!$S:$S,$G1732)</f>
        <v>0</v>
      </c>
      <c r="AZ1732" s="99">
        <f>SUMIFS(通讯通路门店!$AA:$AA,通讯通路门店!$S:$S,$G1732)</f>
        <v>0</v>
      </c>
      <c r="BA1732" s="99">
        <f t="shared" ref="BA1732:BA1795" si="138">AP1732-BB1732</f>
        <v>0</v>
      </c>
      <c r="BB1732" s="99">
        <f t="shared" ref="BB1732:BB1795" si="139">BC1732+BD1732+BE1732+BF1732+BG1732+BH1732</f>
        <v>0</v>
      </c>
      <c r="BC1732" s="99">
        <f>SUMIFS(通讯通路门店!$W:$W,通讯通路门店!$S:$S,$G1732,通讯通路门店!$J:$J,"荣耀体验店")+SUMIFS(通讯通路门店!$W:$W,通讯通路门店!$S:$S,$G1732,通讯通路门店!$J:$J,"荣耀授权专卖店")</f>
        <v>0</v>
      </c>
      <c r="BD1732" s="99">
        <f>SUMIFS(通讯通路门店!$Z:$Z,通讯通路门店!$S:$S,$G1732,通讯通路门店!$J:$J,"VIVO体验店")</f>
        <v>0</v>
      </c>
      <c r="BE1732" s="99">
        <f>SUMIFS(通讯通路门店!$AB:$AB,通讯通路门店!$S:$S,$G1732,通讯通路门店!$J:$J,"OPPO体验店")</f>
        <v>0</v>
      </c>
      <c r="BF1732" s="99">
        <f>SUMIFS(通讯通路门店!$X:$X,通讯通路门店!$S:$S,$G1732,通讯通路门店!$J:$J,"华为授权体验店")+SUMIFS(通讯通路门店!$AA:$AA,通讯通路门店!$S:$S,$G1732,通讯通路门店!$J:$J,"华为堡垒店")</f>
        <v>0</v>
      </c>
      <c r="BG1732" s="99">
        <f>SUMIFS(通讯通路门店!$Y:$Y,通讯通路门店!$S:$S,$G1732,通讯通路门店!$J:$J,"小米体验店")</f>
        <v>0</v>
      </c>
      <c r="BH1732" s="99">
        <f>SUMIFS(通讯通路门店!$AA:$AA,通讯通路门店!$S:$S,$G1732,通讯通路门店!$J:$J,"苹果体验店")</f>
        <v>0</v>
      </c>
      <c r="BI1732" s="99">
        <f>SUMIFS(通讯通路门店!$K:$K,通讯通路门店!$S:$S,$G1732,通讯通路门店!$J:$J,"其他品牌专卖店")</f>
        <v>0</v>
      </c>
      <c r="BJ1732" s="99">
        <f>SUMIFS(通讯通路门店!$AC:$AC,通讯通路门店!$S:$S,$G1732)</f>
        <v>0</v>
      </c>
      <c r="BK1732" s="99">
        <f>SUMIFS(通讯通路门店!$AD:$AD,通讯通路门店!$S:$S,$G1732)</f>
        <v>0</v>
      </c>
      <c r="BL1732" s="99">
        <f>SUMIFS(通讯通路门店!$AE:$AE,通讯通路门店!$S:$S,$G1732)</f>
        <v>0</v>
      </c>
      <c r="BM1732" s="99">
        <f>SUMIFS(通讯通路门店!$AF:$AF,通讯通路门店!$S:$S,$G1732)</f>
        <v>0</v>
      </c>
      <c r="BN1732" s="99">
        <f>SUMIFS(通讯通路门店!$AG:$AG,通讯通路门店!$S:$S,$G1732)</f>
        <v>0</v>
      </c>
      <c r="BO1732" s="99">
        <f>SUMIFS(通讯通路门店!$AH:$AH,通讯通路门店!$S:$S,$G1732)</f>
        <v>0</v>
      </c>
      <c r="BP1732" s="99">
        <f>SUMIFS(通讯通路门店!$AI:$AI,通讯通路门店!$S:$S,$G1732)</f>
        <v>0</v>
      </c>
      <c r="BQ1732" s="83"/>
    </row>
    <row r="1733" spans="1:69">
      <c r="A1733" s="99" t="str">
        <f>IFERROR(_xlfn.XLOOKUP($G1733,通讯通路门店!$S$4:$S$993933,通讯通路门店!$A$4:$A$993933,0,0),"")</f>
        <v>海南省</v>
      </c>
      <c r="B1733" s="99" t="str">
        <f>IFERROR(_xlfn.XLOOKUP($G1733,通讯通路门店!$S$4:$S$993933,通讯通路门店!$B$4:$B$993933,0,0),"")</f>
        <v>乐东黎族自治县</v>
      </c>
      <c r="C1733" s="99" t="str">
        <f>IFERROR(_xlfn.XLOOKUP($G1733,通讯通路门店!$S$4:$S$993933,通讯通路门店!$C$4:$C$993933,0,0),"")</f>
        <v>乐东黎族自治县</v>
      </c>
      <c r="D1733" s="99" t="str">
        <f>IFERROR(_xlfn.XLOOKUP($G1733,通讯通路门店!$S$4:$S$993933,通讯通路门店!$D$4:$D$993933,0,0),"")</f>
        <v>万冲镇</v>
      </c>
      <c r="E1733" s="83"/>
      <c r="F1733" s="83"/>
      <c r="G1733" s="101"/>
      <c r="H1733" s="102">
        <f>IFERROR(_xlfn.XLOOKUP($G1733,通讯通路门店!$S$4:$S$993933,通讯通路门店!$R$4:$R$993933,0,0),"")</f>
        <v>0</v>
      </c>
      <c r="I1733" s="83"/>
      <c r="J1733" s="83"/>
      <c r="K1733" s="83"/>
      <c r="L1733" s="83"/>
      <c r="M1733" s="83"/>
      <c r="N1733" s="83"/>
      <c r="O1733" s="83"/>
      <c r="P1733" s="83"/>
      <c r="Q1733" s="83"/>
      <c r="R1733" s="83"/>
      <c r="S1733" s="83"/>
      <c r="T1733" s="83"/>
      <c r="U1733" s="99">
        <f>COUNTIF(通讯通路门店!$S:$S,$G1733)</f>
        <v>0</v>
      </c>
      <c r="V1733" s="99">
        <f>COUNTIFS(通讯通路门店!$S:$S,$G1733,通讯通路门店!$J:$J,"综合卖场")</f>
        <v>0</v>
      </c>
      <c r="W1733" s="99">
        <f>SUMIFS(通讯通路门店!$AJ:$AJ,通讯通路门店!$S:$S,通讯客户沙盘!$G1733)</f>
        <v>0</v>
      </c>
      <c r="X1733" s="99">
        <f t="shared" si="135"/>
        <v>0</v>
      </c>
      <c r="Y1733" s="99">
        <f>COUNTIFS(通讯通路门店!$S:$S,$G1733,通讯通路门店!$J:$J,"荣耀体验店")+COUNTIFS(通讯通路门店!$S:$S,$G1733,通讯通路门店!$J:$J,"荣耀授权专卖店")</f>
        <v>0</v>
      </c>
      <c r="Z1733" s="99">
        <f>COUNTIFS(通讯通路门店!$S:$S,$G1733,通讯通路门店!$J:$J,"VIVO体验店")</f>
        <v>0</v>
      </c>
      <c r="AA1733" s="99">
        <f>COUNTIFS(通讯通路门店!$S:$S,$G1733,通讯通路门店!$J:$J,"OPPO体验店")</f>
        <v>0</v>
      </c>
      <c r="AB1733" s="99">
        <f>COUNTIFS(通讯通路门店!$S:$S,$G1733,通讯通路门店!$J:$J,"华为授权体验店")+COUNTIFS(通讯通路门店!$S:$S,$G1733,通讯通路门店!$J:$J,"华为堡垒店")</f>
        <v>0</v>
      </c>
      <c r="AC1733" s="99">
        <f>COUNTIFS(通讯通路门店!$S:$S,$G1733,通讯通路门店!$J:$J,"小米体验店")</f>
        <v>0</v>
      </c>
      <c r="AD1733" s="99">
        <f>COUNTIFS(通讯通路门店!$S:$S,$G1733,通讯通路门店!$J:$J,"苹果体验店")</f>
        <v>0</v>
      </c>
      <c r="AE1733" s="99">
        <f>COUNTIFS(通讯通路门店!$S:$S,$G1733,通讯通路门店!$J:$J,"其他品牌专卖店")</f>
        <v>0</v>
      </c>
      <c r="AF1733" s="99">
        <f>SUMIFS(通讯通路门店!$BI:$BI,通讯通路门店!$S:$S,$G1733)</f>
        <v>0</v>
      </c>
      <c r="AG1733" s="99">
        <f>SUMIFS(通讯通路门店!$BH:$BH,通讯通路门店!$S:$S,$G1733)</f>
        <v>0</v>
      </c>
      <c r="AH1733" s="99">
        <f t="shared" si="136"/>
        <v>0</v>
      </c>
      <c r="AI1733" s="99">
        <f>SUMIFS(通讯通路门店!$BB:$BB,通讯通路门店!$S:$S,$G1733)</f>
        <v>0</v>
      </c>
      <c r="AJ1733" s="99">
        <f>SUMIFS(通讯通路门店!$BE:$BE,通讯通路门店!$S:$S,$G1733)</f>
        <v>0</v>
      </c>
      <c r="AK1733" s="99">
        <f>SUMIFS(通讯通路门店!$BG:$BG,通讯通路门店!$S:$S,$G1733)</f>
        <v>0</v>
      </c>
      <c r="AL1733" s="99">
        <f>SUMIFS(通讯通路门店!$BC:$BC,通讯通路门店!$S:$S,$G1733)</f>
        <v>0</v>
      </c>
      <c r="AM1733" s="99">
        <f>SUMIFS(通讯通路门店!$BD:$BD,通讯通路门店!$S:$S,$G1733)</f>
        <v>0</v>
      </c>
      <c r="AN1733" s="99">
        <f>SUMIFS(通讯通路门店!$BF:$BF,通讯通路门店!$S:$S,$G1733)</f>
        <v>0</v>
      </c>
      <c r="AO1733" s="99">
        <f t="shared" si="137"/>
        <v>0</v>
      </c>
      <c r="AP1733" s="99">
        <f>SUMIFS(通讯通路门店!$K:$K,通讯通路门店!$S:$S,$G1733)</f>
        <v>0</v>
      </c>
      <c r="AQ1733" s="83"/>
      <c r="AR1733" s="99">
        <f>SUMIFS(通讯通路门店!$T:$T,通讯通路门店!$S:$S,$G1733)</f>
        <v>0</v>
      </c>
      <c r="AS1733" s="99">
        <f>SUMIFS(通讯通路门店!$U:$U,通讯通路门店!$S:$S,$G1733)</f>
        <v>0</v>
      </c>
      <c r="AT1733" s="99">
        <f>SUMIFS(通讯通路门店!$V:$V,通讯通路门店!$S:$S,$G1733)</f>
        <v>0</v>
      </c>
      <c r="AU1733" s="99">
        <f>SUMIFS(通讯通路门店!$W:$W,通讯通路门店!$S:$S,$G1733)</f>
        <v>0</v>
      </c>
      <c r="AV1733" s="99">
        <f>SUMIFS(通讯通路门店!$Z:$Z,通讯通路门店!$S:$S,$G1733)</f>
        <v>0</v>
      </c>
      <c r="AW1733" s="99">
        <f>SUMIFS(通讯通路门店!$AB:$AB,通讯通路门店!$S:$S,$G1733)</f>
        <v>0</v>
      </c>
      <c r="AX1733" s="99">
        <f>SUMIFS(通讯通路门店!$X:$X,通讯通路门店!$S:$S,$G1733)</f>
        <v>0</v>
      </c>
      <c r="AY1733" s="99">
        <f>SUMIFS(通讯通路门店!$Y:$Y,通讯通路门店!$S:$S,$G1733)</f>
        <v>0</v>
      </c>
      <c r="AZ1733" s="99">
        <f>SUMIFS(通讯通路门店!$AA:$AA,通讯通路门店!$S:$S,$G1733)</f>
        <v>0</v>
      </c>
      <c r="BA1733" s="99">
        <f t="shared" si="138"/>
        <v>0</v>
      </c>
      <c r="BB1733" s="99">
        <f t="shared" si="139"/>
        <v>0</v>
      </c>
      <c r="BC1733" s="99">
        <f>SUMIFS(通讯通路门店!$W:$W,通讯通路门店!$S:$S,$G1733,通讯通路门店!$J:$J,"荣耀体验店")+SUMIFS(通讯通路门店!$W:$W,通讯通路门店!$S:$S,$G1733,通讯通路门店!$J:$J,"荣耀授权专卖店")</f>
        <v>0</v>
      </c>
      <c r="BD1733" s="99">
        <f>SUMIFS(通讯通路门店!$Z:$Z,通讯通路门店!$S:$S,$G1733,通讯通路门店!$J:$J,"VIVO体验店")</f>
        <v>0</v>
      </c>
      <c r="BE1733" s="99">
        <f>SUMIFS(通讯通路门店!$AB:$AB,通讯通路门店!$S:$S,$G1733,通讯通路门店!$J:$J,"OPPO体验店")</f>
        <v>0</v>
      </c>
      <c r="BF1733" s="99">
        <f>SUMIFS(通讯通路门店!$X:$X,通讯通路门店!$S:$S,$G1733,通讯通路门店!$J:$J,"华为授权体验店")+SUMIFS(通讯通路门店!$AA:$AA,通讯通路门店!$S:$S,$G1733,通讯通路门店!$J:$J,"华为堡垒店")</f>
        <v>0</v>
      </c>
      <c r="BG1733" s="99">
        <f>SUMIFS(通讯通路门店!$Y:$Y,通讯通路门店!$S:$S,$G1733,通讯通路门店!$J:$J,"小米体验店")</f>
        <v>0</v>
      </c>
      <c r="BH1733" s="99">
        <f>SUMIFS(通讯通路门店!$AA:$AA,通讯通路门店!$S:$S,$G1733,通讯通路门店!$J:$J,"苹果体验店")</f>
        <v>0</v>
      </c>
      <c r="BI1733" s="99">
        <f>SUMIFS(通讯通路门店!$K:$K,通讯通路门店!$S:$S,$G1733,通讯通路门店!$J:$J,"其他品牌专卖店")</f>
        <v>0</v>
      </c>
      <c r="BJ1733" s="99">
        <f>SUMIFS(通讯通路门店!$AC:$AC,通讯通路门店!$S:$S,$G1733)</f>
        <v>0</v>
      </c>
      <c r="BK1733" s="99">
        <f>SUMIFS(通讯通路门店!$AD:$AD,通讯通路门店!$S:$S,$G1733)</f>
        <v>0</v>
      </c>
      <c r="BL1733" s="99">
        <f>SUMIFS(通讯通路门店!$AE:$AE,通讯通路门店!$S:$S,$G1733)</f>
        <v>0</v>
      </c>
      <c r="BM1733" s="99">
        <f>SUMIFS(通讯通路门店!$AF:$AF,通讯通路门店!$S:$S,$G1733)</f>
        <v>0</v>
      </c>
      <c r="BN1733" s="99">
        <f>SUMIFS(通讯通路门店!$AG:$AG,通讯通路门店!$S:$S,$G1733)</f>
        <v>0</v>
      </c>
      <c r="BO1733" s="99">
        <f>SUMIFS(通讯通路门店!$AH:$AH,通讯通路门店!$S:$S,$G1733)</f>
        <v>0</v>
      </c>
      <c r="BP1733" s="99">
        <f>SUMIFS(通讯通路门店!$AI:$AI,通讯通路门店!$S:$S,$G1733)</f>
        <v>0</v>
      </c>
      <c r="BQ1733" s="83"/>
    </row>
    <row r="1734" spans="1:69">
      <c r="A1734" s="99" t="str">
        <f>IFERROR(_xlfn.XLOOKUP($G1734,通讯通路门店!$S$4:$S$993933,通讯通路门店!$A$4:$A$993933,0,0),"")</f>
        <v>海南省</v>
      </c>
      <c r="B1734" s="99" t="str">
        <f>IFERROR(_xlfn.XLOOKUP($G1734,通讯通路门店!$S$4:$S$993933,通讯通路门店!$B$4:$B$993933,0,0),"")</f>
        <v>乐东黎族自治县</v>
      </c>
      <c r="C1734" s="99" t="str">
        <f>IFERROR(_xlfn.XLOOKUP($G1734,通讯通路门店!$S$4:$S$993933,通讯通路门店!$C$4:$C$993933,0,0),"")</f>
        <v>乐东黎族自治县</v>
      </c>
      <c r="D1734" s="99" t="str">
        <f>IFERROR(_xlfn.XLOOKUP($G1734,通讯通路门店!$S$4:$S$993933,通讯通路门店!$D$4:$D$993933,0,0),"")</f>
        <v>万冲镇</v>
      </c>
      <c r="E1734" s="83"/>
      <c r="F1734" s="83"/>
      <c r="G1734" s="101"/>
      <c r="H1734" s="102">
        <f>IFERROR(_xlfn.XLOOKUP($G1734,通讯通路门店!$S$4:$S$993933,通讯通路门店!$R$4:$R$993933,0,0),"")</f>
        <v>0</v>
      </c>
      <c r="I1734" s="83"/>
      <c r="J1734" s="83"/>
      <c r="K1734" s="83"/>
      <c r="L1734" s="83"/>
      <c r="M1734" s="83"/>
      <c r="N1734" s="83"/>
      <c r="O1734" s="83"/>
      <c r="P1734" s="83"/>
      <c r="Q1734" s="83"/>
      <c r="R1734" s="83"/>
      <c r="S1734" s="83"/>
      <c r="T1734" s="83"/>
      <c r="U1734" s="99">
        <f>COUNTIF(通讯通路门店!$S:$S,$G1734)</f>
        <v>0</v>
      </c>
      <c r="V1734" s="99">
        <f>COUNTIFS(通讯通路门店!$S:$S,$G1734,通讯通路门店!$J:$J,"综合卖场")</f>
        <v>0</v>
      </c>
      <c r="W1734" s="99">
        <f>SUMIFS(通讯通路门店!$AJ:$AJ,通讯通路门店!$S:$S,通讯客户沙盘!$G1734)</f>
        <v>0</v>
      </c>
      <c r="X1734" s="99">
        <f t="shared" si="135"/>
        <v>0</v>
      </c>
      <c r="Y1734" s="99">
        <f>COUNTIFS(通讯通路门店!$S:$S,$G1734,通讯通路门店!$J:$J,"荣耀体验店")+COUNTIFS(通讯通路门店!$S:$S,$G1734,通讯通路门店!$J:$J,"荣耀授权专卖店")</f>
        <v>0</v>
      </c>
      <c r="Z1734" s="99">
        <f>COUNTIFS(通讯通路门店!$S:$S,$G1734,通讯通路门店!$J:$J,"VIVO体验店")</f>
        <v>0</v>
      </c>
      <c r="AA1734" s="99">
        <f>COUNTIFS(通讯通路门店!$S:$S,$G1734,通讯通路门店!$J:$J,"OPPO体验店")</f>
        <v>0</v>
      </c>
      <c r="AB1734" s="99">
        <f>COUNTIFS(通讯通路门店!$S:$S,$G1734,通讯通路门店!$J:$J,"华为授权体验店")+COUNTIFS(通讯通路门店!$S:$S,$G1734,通讯通路门店!$J:$J,"华为堡垒店")</f>
        <v>0</v>
      </c>
      <c r="AC1734" s="99">
        <f>COUNTIFS(通讯通路门店!$S:$S,$G1734,通讯通路门店!$J:$J,"小米体验店")</f>
        <v>0</v>
      </c>
      <c r="AD1734" s="99">
        <f>COUNTIFS(通讯通路门店!$S:$S,$G1734,通讯通路门店!$J:$J,"苹果体验店")</f>
        <v>0</v>
      </c>
      <c r="AE1734" s="99">
        <f>COUNTIFS(通讯通路门店!$S:$S,$G1734,通讯通路门店!$J:$J,"其他品牌专卖店")</f>
        <v>0</v>
      </c>
      <c r="AF1734" s="99">
        <f>SUMIFS(通讯通路门店!$BI:$BI,通讯通路门店!$S:$S,$G1734)</f>
        <v>0</v>
      </c>
      <c r="AG1734" s="99">
        <f>SUMIFS(通讯通路门店!$BH:$BH,通讯通路门店!$S:$S,$G1734)</f>
        <v>0</v>
      </c>
      <c r="AH1734" s="99">
        <f t="shared" si="136"/>
        <v>0</v>
      </c>
      <c r="AI1734" s="99">
        <f>SUMIFS(通讯通路门店!$BB:$BB,通讯通路门店!$S:$S,$G1734)</f>
        <v>0</v>
      </c>
      <c r="AJ1734" s="99">
        <f>SUMIFS(通讯通路门店!$BE:$BE,通讯通路门店!$S:$S,$G1734)</f>
        <v>0</v>
      </c>
      <c r="AK1734" s="99">
        <f>SUMIFS(通讯通路门店!$BG:$BG,通讯通路门店!$S:$S,$G1734)</f>
        <v>0</v>
      </c>
      <c r="AL1734" s="99">
        <f>SUMIFS(通讯通路门店!$BC:$BC,通讯通路门店!$S:$S,$G1734)</f>
        <v>0</v>
      </c>
      <c r="AM1734" s="99">
        <f>SUMIFS(通讯通路门店!$BD:$BD,通讯通路门店!$S:$S,$G1734)</f>
        <v>0</v>
      </c>
      <c r="AN1734" s="99">
        <f>SUMIFS(通讯通路门店!$BF:$BF,通讯通路门店!$S:$S,$G1734)</f>
        <v>0</v>
      </c>
      <c r="AO1734" s="99">
        <f t="shared" si="137"/>
        <v>0</v>
      </c>
      <c r="AP1734" s="99">
        <f>SUMIFS(通讯通路门店!$K:$K,通讯通路门店!$S:$S,$G1734)</f>
        <v>0</v>
      </c>
      <c r="AQ1734" s="83"/>
      <c r="AR1734" s="99">
        <f>SUMIFS(通讯通路门店!$T:$T,通讯通路门店!$S:$S,$G1734)</f>
        <v>0</v>
      </c>
      <c r="AS1734" s="99">
        <f>SUMIFS(通讯通路门店!$U:$U,通讯通路门店!$S:$S,$G1734)</f>
        <v>0</v>
      </c>
      <c r="AT1734" s="99">
        <f>SUMIFS(通讯通路门店!$V:$V,通讯通路门店!$S:$S,$G1734)</f>
        <v>0</v>
      </c>
      <c r="AU1734" s="99">
        <f>SUMIFS(通讯通路门店!$W:$W,通讯通路门店!$S:$S,$G1734)</f>
        <v>0</v>
      </c>
      <c r="AV1734" s="99">
        <f>SUMIFS(通讯通路门店!$Z:$Z,通讯通路门店!$S:$S,$G1734)</f>
        <v>0</v>
      </c>
      <c r="AW1734" s="99">
        <f>SUMIFS(通讯通路门店!$AB:$AB,通讯通路门店!$S:$S,$G1734)</f>
        <v>0</v>
      </c>
      <c r="AX1734" s="99">
        <f>SUMIFS(通讯通路门店!$X:$X,通讯通路门店!$S:$S,$G1734)</f>
        <v>0</v>
      </c>
      <c r="AY1734" s="99">
        <f>SUMIFS(通讯通路门店!$Y:$Y,通讯通路门店!$S:$S,$G1734)</f>
        <v>0</v>
      </c>
      <c r="AZ1734" s="99">
        <f>SUMIFS(通讯通路门店!$AA:$AA,通讯通路门店!$S:$S,$G1734)</f>
        <v>0</v>
      </c>
      <c r="BA1734" s="99">
        <f t="shared" si="138"/>
        <v>0</v>
      </c>
      <c r="BB1734" s="99">
        <f t="shared" si="139"/>
        <v>0</v>
      </c>
      <c r="BC1734" s="99">
        <f>SUMIFS(通讯通路门店!$W:$W,通讯通路门店!$S:$S,$G1734,通讯通路门店!$J:$J,"荣耀体验店")+SUMIFS(通讯通路门店!$W:$W,通讯通路门店!$S:$S,$G1734,通讯通路门店!$J:$J,"荣耀授权专卖店")</f>
        <v>0</v>
      </c>
      <c r="BD1734" s="99">
        <f>SUMIFS(通讯通路门店!$Z:$Z,通讯通路门店!$S:$S,$G1734,通讯通路门店!$J:$J,"VIVO体验店")</f>
        <v>0</v>
      </c>
      <c r="BE1734" s="99">
        <f>SUMIFS(通讯通路门店!$AB:$AB,通讯通路门店!$S:$S,$G1734,通讯通路门店!$J:$J,"OPPO体验店")</f>
        <v>0</v>
      </c>
      <c r="BF1734" s="99">
        <f>SUMIFS(通讯通路门店!$X:$X,通讯通路门店!$S:$S,$G1734,通讯通路门店!$J:$J,"华为授权体验店")+SUMIFS(通讯通路门店!$AA:$AA,通讯通路门店!$S:$S,$G1734,通讯通路门店!$J:$J,"华为堡垒店")</f>
        <v>0</v>
      </c>
      <c r="BG1734" s="99">
        <f>SUMIFS(通讯通路门店!$Y:$Y,通讯通路门店!$S:$S,$G1734,通讯通路门店!$J:$J,"小米体验店")</f>
        <v>0</v>
      </c>
      <c r="BH1734" s="99">
        <f>SUMIFS(通讯通路门店!$AA:$AA,通讯通路门店!$S:$S,$G1734,通讯通路门店!$J:$J,"苹果体验店")</f>
        <v>0</v>
      </c>
      <c r="BI1734" s="99">
        <f>SUMIFS(通讯通路门店!$K:$K,通讯通路门店!$S:$S,$G1734,通讯通路门店!$J:$J,"其他品牌专卖店")</f>
        <v>0</v>
      </c>
      <c r="BJ1734" s="99">
        <f>SUMIFS(通讯通路门店!$AC:$AC,通讯通路门店!$S:$S,$G1734)</f>
        <v>0</v>
      </c>
      <c r="BK1734" s="99">
        <f>SUMIFS(通讯通路门店!$AD:$AD,通讯通路门店!$S:$S,$G1734)</f>
        <v>0</v>
      </c>
      <c r="BL1734" s="99">
        <f>SUMIFS(通讯通路门店!$AE:$AE,通讯通路门店!$S:$S,$G1734)</f>
        <v>0</v>
      </c>
      <c r="BM1734" s="99">
        <f>SUMIFS(通讯通路门店!$AF:$AF,通讯通路门店!$S:$S,$G1734)</f>
        <v>0</v>
      </c>
      <c r="BN1734" s="99">
        <f>SUMIFS(通讯通路门店!$AG:$AG,通讯通路门店!$S:$S,$G1734)</f>
        <v>0</v>
      </c>
      <c r="BO1734" s="99">
        <f>SUMIFS(通讯通路门店!$AH:$AH,通讯通路门店!$S:$S,$G1734)</f>
        <v>0</v>
      </c>
      <c r="BP1734" s="99">
        <f>SUMIFS(通讯通路门店!$AI:$AI,通讯通路门店!$S:$S,$G1734)</f>
        <v>0</v>
      </c>
      <c r="BQ1734" s="83"/>
    </row>
    <row r="1735" spans="1:69">
      <c r="A1735" s="99" t="str">
        <f>IFERROR(_xlfn.XLOOKUP($G1735,通讯通路门店!$S$4:$S$993933,通讯通路门店!$A$4:$A$993933,0,0),"")</f>
        <v>海南省</v>
      </c>
      <c r="B1735" s="99" t="str">
        <f>IFERROR(_xlfn.XLOOKUP($G1735,通讯通路门店!$S$4:$S$993933,通讯通路门店!$B$4:$B$993933,0,0),"")</f>
        <v>乐东黎族自治县</v>
      </c>
      <c r="C1735" s="99" t="str">
        <f>IFERROR(_xlfn.XLOOKUP($G1735,通讯通路门店!$S$4:$S$993933,通讯通路门店!$C$4:$C$993933,0,0),"")</f>
        <v>乐东黎族自治县</v>
      </c>
      <c r="D1735" s="99" t="str">
        <f>IFERROR(_xlfn.XLOOKUP($G1735,通讯通路门店!$S$4:$S$993933,通讯通路门店!$D$4:$D$993933,0,0),"")</f>
        <v>万冲镇</v>
      </c>
      <c r="E1735" s="83"/>
      <c r="F1735" s="83"/>
      <c r="G1735" s="101"/>
      <c r="H1735" s="102">
        <f>IFERROR(_xlfn.XLOOKUP($G1735,通讯通路门店!$S$4:$S$993933,通讯通路门店!$R$4:$R$993933,0,0),"")</f>
        <v>0</v>
      </c>
      <c r="I1735" s="83"/>
      <c r="J1735" s="83"/>
      <c r="K1735" s="83"/>
      <c r="L1735" s="83"/>
      <c r="M1735" s="83"/>
      <c r="N1735" s="83"/>
      <c r="O1735" s="83"/>
      <c r="P1735" s="83"/>
      <c r="Q1735" s="83"/>
      <c r="R1735" s="83"/>
      <c r="S1735" s="83"/>
      <c r="T1735" s="83"/>
      <c r="U1735" s="99">
        <f>COUNTIF(通讯通路门店!$S:$S,$G1735)</f>
        <v>0</v>
      </c>
      <c r="V1735" s="99">
        <f>COUNTIFS(通讯通路门店!$S:$S,$G1735,通讯通路门店!$J:$J,"综合卖场")</f>
        <v>0</v>
      </c>
      <c r="W1735" s="99">
        <f>SUMIFS(通讯通路门店!$AJ:$AJ,通讯通路门店!$S:$S,通讯客户沙盘!$G1735)</f>
        <v>0</v>
      </c>
      <c r="X1735" s="99">
        <f t="shared" si="135"/>
        <v>0</v>
      </c>
      <c r="Y1735" s="99">
        <f>COUNTIFS(通讯通路门店!$S:$S,$G1735,通讯通路门店!$J:$J,"荣耀体验店")+COUNTIFS(通讯通路门店!$S:$S,$G1735,通讯通路门店!$J:$J,"荣耀授权专卖店")</f>
        <v>0</v>
      </c>
      <c r="Z1735" s="99">
        <f>COUNTIFS(通讯通路门店!$S:$S,$G1735,通讯通路门店!$J:$J,"VIVO体验店")</f>
        <v>0</v>
      </c>
      <c r="AA1735" s="99">
        <f>COUNTIFS(通讯通路门店!$S:$S,$G1735,通讯通路门店!$J:$J,"OPPO体验店")</f>
        <v>0</v>
      </c>
      <c r="AB1735" s="99">
        <f>COUNTIFS(通讯通路门店!$S:$S,$G1735,通讯通路门店!$J:$J,"华为授权体验店")+COUNTIFS(通讯通路门店!$S:$S,$G1735,通讯通路门店!$J:$J,"华为堡垒店")</f>
        <v>0</v>
      </c>
      <c r="AC1735" s="99">
        <f>COUNTIFS(通讯通路门店!$S:$S,$G1735,通讯通路门店!$J:$J,"小米体验店")</f>
        <v>0</v>
      </c>
      <c r="AD1735" s="99">
        <f>COUNTIFS(通讯通路门店!$S:$S,$G1735,通讯通路门店!$J:$J,"苹果体验店")</f>
        <v>0</v>
      </c>
      <c r="AE1735" s="99">
        <f>COUNTIFS(通讯通路门店!$S:$S,$G1735,通讯通路门店!$J:$J,"其他品牌专卖店")</f>
        <v>0</v>
      </c>
      <c r="AF1735" s="99">
        <f>SUMIFS(通讯通路门店!$BI:$BI,通讯通路门店!$S:$S,$G1735)</f>
        <v>0</v>
      </c>
      <c r="AG1735" s="99">
        <f>SUMIFS(通讯通路门店!$BH:$BH,通讯通路门店!$S:$S,$G1735)</f>
        <v>0</v>
      </c>
      <c r="AH1735" s="99">
        <f t="shared" si="136"/>
        <v>0</v>
      </c>
      <c r="AI1735" s="99">
        <f>SUMIFS(通讯通路门店!$BB:$BB,通讯通路门店!$S:$S,$G1735)</f>
        <v>0</v>
      </c>
      <c r="AJ1735" s="99">
        <f>SUMIFS(通讯通路门店!$BE:$BE,通讯通路门店!$S:$S,$G1735)</f>
        <v>0</v>
      </c>
      <c r="AK1735" s="99">
        <f>SUMIFS(通讯通路门店!$BG:$BG,通讯通路门店!$S:$S,$G1735)</f>
        <v>0</v>
      </c>
      <c r="AL1735" s="99">
        <f>SUMIFS(通讯通路门店!$BC:$BC,通讯通路门店!$S:$S,$G1735)</f>
        <v>0</v>
      </c>
      <c r="AM1735" s="99">
        <f>SUMIFS(通讯通路门店!$BD:$BD,通讯通路门店!$S:$S,$G1735)</f>
        <v>0</v>
      </c>
      <c r="AN1735" s="99">
        <f>SUMIFS(通讯通路门店!$BF:$BF,通讯通路门店!$S:$S,$G1735)</f>
        <v>0</v>
      </c>
      <c r="AO1735" s="99">
        <f t="shared" si="137"/>
        <v>0</v>
      </c>
      <c r="AP1735" s="99">
        <f>SUMIFS(通讯通路门店!$K:$K,通讯通路门店!$S:$S,$G1735)</f>
        <v>0</v>
      </c>
      <c r="AQ1735" s="83"/>
      <c r="AR1735" s="99">
        <f>SUMIFS(通讯通路门店!$T:$T,通讯通路门店!$S:$S,$G1735)</f>
        <v>0</v>
      </c>
      <c r="AS1735" s="99">
        <f>SUMIFS(通讯通路门店!$U:$U,通讯通路门店!$S:$S,$G1735)</f>
        <v>0</v>
      </c>
      <c r="AT1735" s="99">
        <f>SUMIFS(通讯通路门店!$V:$V,通讯通路门店!$S:$S,$G1735)</f>
        <v>0</v>
      </c>
      <c r="AU1735" s="99">
        <f>SUMIFS(通讯通路门店!$W:$W,通讯通路门店!$S:$S,$G1735)</f>
        <v>0</v>
      </c>
      <c r="AV1735" s="99">
        <f>SUMIFS(通讯通路门店!$Z:$Z,通讯通路门店!$S:$S,$G1735)</f>
        <v>0</v>
      </c>
      <c r="AW1735" s="99">
        <f>SUMIFS(通讯通路门店!$AB:$AB,通讯通路门店!$S:$S,$G1735)</f>
        <v>0</v>
      </c>
      <c r="AX1735" s="99">
        <f>SUMIFS(通讯通路门店!$X:$X,通讯通路门店!$S:$S,$G1735)</f>
        <v>0</v>
      </c>
      <c r="AY1735" s="99">
        <f>SUMIFS(通讯通路门店!$Y:$Y,通讯通路门店!$S:$S,$G1735)</f>
        <v>0</v>
      </c>
      <c r="AZ1735" s="99">
        <f>SUMIFS(通讯通路门店!$AA:$AA,通讯通路门店!$S:$S,$G1735)</f>
        <v>0</v>
      </c>
      <c r="BA1735" s="99">
        <f t="shared" si="138"/>
        <v>0</v>
      </c>
      <c r="BB1735" s="99">
        <f t="shared" si="139"/>
        <v>0</v>
      </c>
      <c r="BC1735" s="99">
        <f>SUMIFS(通讯通路门店!$W:$W,通讯通路门店!$S:$S,$G1735,通讯通路门店!$J:$J,"荣耀体验店")+SUMIFS(通讯通路门店!$W:$W,通讯通路门店!$S:$S,$G1735,通讯通路门店!$J:$J,"荣耀授权专卖店")</f>
        <v>0</v>
      </c>
      <c r="BD1735" s="99">
        <f>SUMIFS(通讯通路门店!$Z:$Z,通讯通路门店!$S:$S,$G1735,通讯通路门店!$J:$J,"VIVO体验店")</f>
        <v>0</v>
      </c>
      <c r="BE1735" s="99">
        <f>SUMIFS(通讯通路门店!$AB:$AB,通讯通路门店!$S:$S,$G1735,通讯通路门店!$J:$J,"OPPO体验店")</f>
        <v>0</v>
      </c>
      <c r="BF1735" s="99">
        <f>SUMIFS(通讯通路门店!$X:$X,通讯通路门店!$S:$S,$G1735,通讯通路门店!$J:$J,"华为授权体验店")+SUMIFS(通讯通路门店!$AA:$AA,通讯通路门店!$S:$S,$G1735,通讯通路门店!$J:$J,"华为堡垒店")</f>
        <v>0</v>
      </c>
      <c r="BG1735" s="99">
        <f>SUMIFS(通讯通路门店!$Y:$Y,通讯通路门店!$S:$S,$G1735,通讯通路门店!$J:$J,"小米体验店")</f>
        <v>0</v>
      </c>
      <c r="BH1735" s="99">
        <f>SUMIFS(通讯通路门店!$AA:$AA,通讯通路门店!$S:$S,$G1735,通讯通路门店!$J:$J,"苹果体验店")</f>
        <v>0</v>
      </c>
      <c r="BI1735" s="99">
        <f>SUMIFS(通讯通路门店!$K:$K,通讯通路门店!$S:$S,$G1735,通讯通路门店!$J:$J,"其他品牌专卖店")</f>
        <v>0</v>
      </c>
      <c r="BJ1735" s="99">
        <f>SUMIFS(通讯通路门店!$AC:$AC,通讯通路门店!$S:$S,$G1735)</f>
        <v>0</v>
      </c>
      <c r="BK1735" s="99">
        <f>SUMIFS(通讯通路门店!$AD:$AD,通讯通路门店!$S:$S,$G1735)</f>
        <v>0</v>
      </c>
      <c r="BL1735" s="99">
        <f>SUMIFS(通讯通路门店!$AE:$AE,通讯通路门店!$S:$S,$G1735)</f>
        <v>0</v>
      </c>
      <c r="BM1735" s="99">
        <f>SUMIFS(通讯通路门店!$AF:$AF,通讯通路门店!$S:$S,$G1735)</f>
        <v>0</v>
      </c>
      <c r="BN1735" s="99">
        <f>SUMIFS(通讯通路门店!$AG:$AG,通讯通路门店!$S:$S,$G1735)</f>
        <v>0</v>
      </c>
      <c r="BO1735" s="99">
        <f>SUMIFS(通讯通路门店!$AH:$AH,通讯通路门店!$S:$S,$G1735)</f>
        <v>0</v>
      </c>
      <c r="BP1735" s="99">
        <f>SUMIFS(通讯通路门店!$AI:$AI,通讯通路门店!$S:$S,$G1735)</f>
        <v>0</v>
      </c>
      <c r="BQ1735" s="83"/>
    </row>
    <row r="1736" spans="1:69">
      <c r="A1736" s="99" t="str">
        <f>IFERROR(_xlfn.XLOOKUP($G1736,通讯通路门店!$S$4:$S$993933,通讯通路门店!$A$4:$A$993933,0,0),"")</f>
        <v>海南省</v>
      </c>
      <c r="B1736" s="99" t="str">
        <f>IFERROR(_xlfn.XLOOKUP($G1736,通讯通路门店!$S$4:$S$993933,通讯通路门店!$B$4:$B$993933,0,0),"")</f>
        <v>乐东黎族自治县</v>
      </c>
      <c r="C1736" s="99" t="str">
        <f>IFERROR(_xlfn.XLOOKUP($G1736,通讯通路门店!$S$4:$S$993933,通讯通路门店!$C$4:$C$993933,0,0),"")</f>
        <v>乐东黎族自治县</v>
      </c>
      <c r="D1736" s="99" t="str">
        <f>IFERROR(_xlfn.XLOOKUP($G1736,通讯通路门店!$S$4:$S$993933,通讯通路门店!$D$4:$D$993933,0,0),"")</f>
        <v>万冲镇</v>
      </c>
      <c r="E1736" s="83"/>
      <c r="F1736" s="83"/>
      <c r="G1736" s="101"/>
      <c r="H1736" s="102">
        <f>IFERROR(_xlfn.XLOOKUP($G1736,通讯通路门店!$S$4:$S$993933,通讯通路门店!$R$4:$R$993933,0,0),"")</f>
        <v>0</v>
      </c>
      <c r="I1736" s="83"/>
      <c r="J1736" s="83"/>
      <c r="K1736" s="83"/>
      <c r="L1736" s="83"/>
      <c r="M1736" s="83"/>
      <c r="N1736" s="83"/>
      <c r="O1736" s="83"/>
      <c r="P1736" s="83"/>
      <c r="Q1736" s="83"/>
      <c r="R1736" s="83"/>
      <c r="S1736" s="83"/>
      <c r="T1736" s="83"/>
      <c r="U1736" s="99">
        <f>COUNTIF(通讯通路门店!$S:$S,$G1736)</f>
        <v>0</v>
      </c>
      <c r="V1736" s="99">
        <f>COUNTIFS(通讯通路门店!$S:$S,$G1736,通讯通路门店!$J:$J,"综合卖场")</f>
        <v>0</v>
      </c>
      <c r="W1736" s="99">
        <f>SUMIFS(通讯通路门店!$AJ:$AJ,通讯通路门店!$S:$S,通讯客户沙盘!$G1736)</f>
        <v>0</v>
      </c>
      <c r="X1736" s="99">
        <f t="shared" si="135"/>
        <v>0</v>
      </c>
      <c r="Y1736" s="99">
        <f>COUNTIFS(通讯通路门店!$S:$S,$G1736,通讯通路门店!$J:$J,"荣耀体验店")+COUNTIFS(通讯通路门店!$S:$S,$G1736,通讯通路门店!$J:$J,"荣耀授权专卖店")</f>
        <v>0</v>
      </c>
      <c r="Z1736" s="99">
        <f>COUNTIFS(通讯通路门店!$S:$S,$G1736,通讯通路门店!$J:$J,"VIVO体验店")</f>
        <v>0</v>
      </c>
      <c r="AA1736" s="99">
        <f>COUNTIFS(通讯通路门店!$S:$S,$G1736,通讯通路门店!$J:$J,"OPPO体验店")</f>
        <v>0</v>
      </c>
      <c r="AB1736" s="99">
        <f>COUNTIFS(通讯通路门店!$S:$S,$G1736,通讯通路门店!$J:$J,"华为授权体验店")+COUNTIFS(通讯通路门店!$S:$S,$G1736,通讯通路门店!$J:$J,"华为堡垒店")</f>
        <v>0</v>
      </c>
      <c r="AC1736" s="99">
        <f>COUNTIFS(通讯通路门店!$S:$S,$G1736,通讯通路门店!$J:$J,"小米体验店")</f>
        <v>0</v>
      </c>
      <c r="AD1736" s="99">
        <f>COUNTIFS(通讯通路门店!$S:$S,$G1736,通讯通路门店!$J:$J,"苹果体验店")</f>
        <v>0</v>
      </c>
      <c r="AE1736" s="99">
        <f>COUNTIFS(通讯通路门店!$S:$S,$G1736,通讯通路门店!$J:$J,"其他品牌专卖店")</f>
        <v>0</v>
      </c>
      <c r="AF1736" s="99">
        <f>SUMIFS(通讯通路门店!$BI:$BI,通讯通路门店!$S:$S,$G1736)</f>
        <v>0</v>
      </c>
      <c r="AG1736" s="99">
        <f>SUMIFS(通讯通路门店!$BH:$BH,通讯通路门店!$S:$S,$G1736)</f>
        <v>0</v>
      </c>
      <c r="AH1736" s="99">
        <f t="shared" si="136"/>
        <v>0</v>
      </c>
      <c r="AI1736" s="99">
        <f>SUMIFS(通讯通路门店!$BB:$BB,通讯通路门店!$S:$S,$G1736)</f>
        <v>0</v>
      </c>
      <c r="AJ1736" s="99">
        <f>SUMIFS(通讯通路门店!$BE:$BE,通讯通路门店!$S:$S,$G1736)</f>
        <v>0</v>
      </c>
      <c r="AK1736" s="99">
        <f>SUMIFS(通讯通路门店!$BG:$BG,通讯通路门店!$S:$S,$G1736)</f>
        <v>0</v>
      </c>
      <c r="AL1736" s="99">
        <f>SUMIFS(通讯通路门店!$BC:$BC,通讯通路门店!$S:$S,$G1736)</f>
        <v>0</v>
      </c>
      <c r="AM1736" s="99">
        <f>SUMIFS(通讯通路门店!$BD:$BD,通讯通路门店!$S:$S,$G1736)</f>
        <v>0</v>
      </c>
      <c r="AN1736" s="99">
        <f>SUMIFS(通讯通路门店!$BF:$BF,通讯通路门店!$S:$S,$G1736)</f>
        <v>0</v>
      </c>
      <c r="AO1736" s="99">
        <f t="shared" si="137"/>
        <v>0</v>
      </c>
      <c r="AP1736" s="99">
        <f>SUMIFS(通讯通路门店!$K:$K,通讯通路门店!$S:$S,$G1736)</f>
        <v>0</v>
      </c>
      <c r="AQ1736" s="83"/>
      <c r="AR1736" s="99">
        <f>SUMIFS(通讯通路门店!$T:$T,通讯通路门店!$S:$S,$G1736)</f>
        <v>0</v>
      </c>
      <c r="AS1736" s="99">
        <f>SUMIFS(通讯通路门店!$U:$U,通讯通路门店!$S:$S,$G1736)</f>
        <v>0</v>
      </c>
      <c r="AT1736" s="99">
        <f>SUMIFS(通讯通路门店!$V:$V,通讯通路门店!$S:$S,$G1736)</f>
        <v>0</v>
      </c>
      <c r="AU1736" s="99">
        <f>SUMIFS(通讯通路门店!$W:$W,通讯通路门店!$S:$S,$G1736)</f>
        <v>0</v>
      </c>
      <c r="AV1736" s="99">
        <f>SUMIFS(通讯通路门店!$Z:$Z,通讯通路门店!$S:$S,$G1736)</f>
        <v>0</v>
      </c>
      <c r="AW1736" s="99">
        <f>SUMIFS(通讯通路门店!$AB:$AB,通讯通路门店!$S:$S,$G1736)</f>
        <v>0</v>
      </c>
      <c r="AX1736" s="99">
        <f>SUMIFS(通讯通路门店!$X:$X,通讯通路门店!$S:$S,$G1736)</f>
        <v>0</v>
      </c>
      <c r="AY1736" s="99">
        <f>SUMIFS(通讯通路门店!$Y:$Y,通讯通路门店!$S:$S,$G1736)</f>
        <v>0</v>
      </c>
      <c r="AZ1736" s="99">
        <f>SUMIFS(通讯通路门店!$AA:$AA,通讯通路门店!$S:$S,$G1736)</f>
        <v>0</v>
      </c>
      <c r="BA1736" s="99">
        <f t="shared" si="138"/>
        <v>0</v>
      </c>
      <c r="BB1736" s="99">
        <f t="shared" si="139"/>
        <v>0</v>
      </c>
      <c r="BC1736" s="99">
        <f>SUMIFS(通讯通路门店!$W:$W,通讯通路门店!$S:$S,$G1736,通讯通路门店!$J:$J,"荣耀体验店")+SUMIFS(通讯通路门店!$W:$W,通讯通路门店!$S:$S,$G1736,通讯通路门店!$J:$J,"荣耀授权专卖店")</f>
        <v>0</v>
      </c>
      <c r="BD1736" s="99">
        <f>SUMIFS(通讯通路门店!$Z:$Z,通讯通路门店!$S:$S,$G1736,通讯通路门店!$J:$J,"VIVO体验店")</f>
        <v>0</v>
      </c>
      <c r="BE1736" s="99">
        <f>SUMIFS(通讯通路门店!$AB:$AB,通讯通路门店!$S:$S,$G1736,通讯通路门店!$J:$J,"OPPO体验店")</f>
        <v>0</v>
      </c>
      <c r="BF1736" s="99">
        <f>SUMIFS(通讯通路门店!$X:$X,通讯通路门店!$S:$S,$G1736,通讯通路门店!$J:$J,"华为授权体验店")+SUMIFS(通讯通路门店!$AA:$AA,通讯通路门店!$S:$S,$G1736,通讯通路门店!$J:$J,"华为堡垒店")</f>
        <v>0</v>
      </c>
      <c r="BG1736" s="99">
        <f>SUMIFS(通讯通路门店!$Y:$Y,通讯通路门店!$S:$S,$G1736,通讯通路门店!$J:$J,"小米体验店")</f>
        <v>0</v>
      </c>
      <c r="BH1736" s="99">
        <f>SUMIFS(通讯通路门店!$AA:$AA,通讯通路门店!$S:$S,$G1736,通讯通路门店!$J:$J,"苹果体验店")</f>
        <v>0</v>
      </c>
      <c r="BI1736" s="99">
        <f>SUMIFS(通讯通路门店!$K:$K,通讯通路门店!$S:$S,$G1736,通讯通路门店!$J:$J,"其他品牌专卖店")</f>
        <v>0</v>
      </c>
      <c r="BJ1736" s="99">
        <f>SUMIFS(通讯通路门店!$AC:$AC,通讯通路门店!$S:$S,$G1736)</f>
        <v>0</v>
      </c>
      <c r="BK1736" s="99">
        <f>SUMIFS(通讯通路门店!$AD:$AD,通讯通路门店!$S:$S,$G1736)</f>
        <v>0</v>
      </c>
      <c r="BL1736" s="99">
        <f>SUMIFS(通讯通路门店!$AE:$AE,通讯通路门店!$S:$S,$G1736)</f>
        <v>0</v>
      </c>
      <c r="BM1736" s="99">
        <f>SUMIFS(通讯通路门店!$AF:$AF,通讯通路门店!$S:$S,$G1736)</f>
        <v>0</v>
      </c>
      <c r="BN1736" s="99">
        <f>SUMIFS(通讯通路门店!$AG:$AG,通讯通路门店!$S:$S,$G1736)</f>
        <v>0</v>
      </c>
      <c r="BO1736" s="99">
        <f>SUMIFS(通讯通路门店!$AH:$AH,通讯通路门店!$S:$S,$G1736)</f>
        <v>0</v>
      </c>
      <c r="BP1736" s="99">
        <f>SUMIFS(通讯通路门店!$AI:$AI,通讯通路门店!$S:$S,$G1736)</f>
        <v>0</v>
      </c>
      <c r="BQ1736" s="83"/>
    </row>
    <row r="1737" spans="1:69">
      <c r="A1737" s="99" t="str">
        <f>IFERROR(_xlfn.XLOOKUP($G1737,通讯通路门店!$S$4:$S$993933,通讯通路门店!$A$4:$A$993933,0,0),"")</f>
        <v>海南省</v>
      </c>
      <c r="B1737" s="99" t="str">
        <f>IFERROR(_xlfn.XLOOKUP($G1737,通讯通路门店!$S$4:$S$993933,通讯通路门店!$B$4:$B$993933,0,0),"")</f>
        <v>乐东黎族自治县</v>
      </c>
      <c r="C1737" s="99" t="str">
        <f>IFERROR(_xlfn.XLOOKUP($G1737,通讯通路门店!$S$4:$S$993933,通讯通路门店!$C$4:$C$993933,0,0),"")</f>
        <v>乐东黎族自治县</v>
      </c>
      <c r="D1737" s="99" t="str">
        <f>IFERROR(_xlfn.XLOOKUP($G1737,通讯通路门店!$S$4:$S$993933,通讯通路门店!$D$4:$D$993933,0,0),"")</f>
        <v>万冲镇</v>
      </c>
      <c r="E1737" s="83"/>
      <c r="F1737" s="83"/>
      <c r="G1737" s="101"/>
      <c r="H1737" s="102">
        <f>IFERROR(_xlfn.XLOOKUP($G1737,通讯通路门店!$S$4:$S$993933,通讯通路门店!$R$4:$R$993933,0,0),"")</f>
        <v>0</v>
      </c>
      <c r="I1737" s="83"/>
      <c r="J1737" s="83"/>
      <c r="K1737" s="83"/>
      <c r="L1737" s="83"/>
      <c r="M1737" s="83"/>
      <c r="N1737" s="83"/>
      <c r="O1737" s="83"/>
      <c r="P1737" s="83"/>
      <c r="Q1737" s="83"/>
      <c r="R1737" s="83"/>
      <c r="S1737" s="83"/>
      <c r="T1737" s="83"/>
      <c r="U1737" s="99">
        <f>COUNTIF(通讯通路门店!$S:$S,$G1737)</f>
        <v>0</v>
      </c>
      <c r="V1737" s="99">
        <f>COUNTIFS(通讯通路门店!$S:$S,$G1737,通讯通路门店!$J:$J,"综合卖场")</f>
        <v>0</v>
      </c>
      <c r="W1737" s="99">
        <f>SUMIFS(通讯通路门店!$AJ:$AJ,通讯通路门店!$S:$S,通讯客户沙盘!$G1737)</f>
        <v>0</v>
      </c>
      <c r="X1737" s="99">
        <f t="shared" si="135"/>
        <v>0</v>
      </c>
      <c r="Y1737" s="99">
        <f>COUNTIFS(通讯通路门店!$S:$S,$G1737,通讯通路门店!$J:$J,"荣耀体验店")+COUNTIFS(通讯通路门店!$S:$S,$G1737,通讯通路门店!$J:$J,"荣耀授权专卖店")</f>
        <v>0</v>
      </c>
      <c r="Z1737" s="99">
        <f>COUNTIFS(通讯通路门店!$S:$S,$G1737,通讯通路门店!$J:$J,"VIVO体验店")</f>
        <v>0</v>
      </c>
      <c r="AA1737" s="99">
        <f>COUNTIFS(通讯通路门店!$S:$S,$G1737,通讯通路门店!$J:$J,"OPPO体验店")</f>
        <v>0</v>
      </c>
      <c r="AB1737" s="99">
        <f>COUNTIFS(通讯通路门店!$S:$S,$G1737,通讯通路门店!$J:$J,"华为授权体验店")+COUNTIFS(通讯通路门店!$S:$S,$G1737,通讯通路门店!$J:$J,"华为堡垒店")</f>
        <v>0</v>
      </c>
      <c r="AC1737" s="99">
        <f>COUNTIFS(通讯通路门店!$S:$S,$G1737,通讯通路门店!$J:$J,"小米体验店")</f>
        <v>0</v>
      </c>
      <c r="AD1737" s="99">
        <f>COUNTIFS(通讯通路门店!$S:$S,$G1737,通讯通路门店!$J:$J,"苹果体验店")</f>
        <v>0</v>
      </c>
      <c r="AE1737" s="99">
        <f>COUNTIFS(通讯通路门店!$S:$S,$G1737,通讯通路门店!$J:$J,"其他品牌专卖店")</f>
        <v>0</v>
      </c>
      <c r="AF1737" s="99">
        <f>SUMIFS(通讯通路门店!$BI:$BI,通讯通路门店!$S:$S,$G1737)</f>
        <v>0</v>
      </c>
      <c r="AG1737" s="99">
        <f>SUMIFS(通讯通路门店!$BH:$BH,通讯通路门店!$S:$S,$G1737)</f>
        <v>0</v>
      </c>
      <c r="AH1737" s="99">
        <f t="shared" si="136"/>
        <v>0</v>
      </c>
      <c r="AI1737" s="99">
        <f>SUMIFS(通讯通路门店!$BB:$BB,通讯通路门店!$S:$S,$G1737)</f>
        <v>0</v>
      </c>
      <c r="AJ1737" s="99">
        <f>SUMIFS(通讯通路门店!$BE:$BE,通讯通路门店!$S:$S,$G1737)</f>
        <v>0</v>
      </c>
      <c r="AK1737" s="99">
        <f>SUMIFS(通讯通路门店!$BG:$BG,通讯通路门店!$S:$S,$G1737)</f>
        <v>0</v>
      </c>
      <c r="AL1737" s="99">
        <f>SUMIFS(通讯通路门店!$BC:$BC,通讯通路门店!$S:$S,$G1737)</f>
        <v>0</v>
      </c>
      <c r="AM1737" s="99">
        <f>SUMIFS(通讯通路门店!$BD:$BD,通讯通路门店!$S:$S,$G1737)</f>
        <v>0</v>
      </c>
      <c r="AN1737" s="99">
        <f>SUMIFS(通讯通路门店!$BF:$BF,通讯通路门店!$S:$S,$G1737)</f>
        <v>0</v>
      </c>
      <c r="AO1737" s="99">
        <f t="shared" si="137"/>
        <v>0</v>
      </c>
      <c r="AP1737" s="99">
        <f>SUMIFS(通讯通路门店!$K:$K,通讯通路门店!$S:$S,$G1737)</f>
        <v>0</v>
      </c>
      <c r="AQ1737" s="83"/>
      <c r="AR1737" s="99">
        <f>SUMIFS(通讯通路门店!$T:$T,通讯通路门店!$S:$S,$G1737)</f>
        <v>0</v>
      </c>
      <c r="AS1737" s="99">
        <f>SUMIFS(通讯通路门店!$U:$U,通讯通路门店!$S:$S,$G1737)</f>
        <v>0</v>
      </c>
      <c r="AT1737" s="99">
        <f>SUMIFS(通讯通路门店!$V:$V,通讯通路门店!$S:$S,$G1737)</f>
        <v>0</v>
      </c>
      <c r="AU1737" s="99">
        <f>SUMIFS(通讯通路门店!$W:$W,通讯通路门店!$S:$S,$G1737)</f>
        <v>0</v>
      </c>
      <c r="AV1737" s="99">
        <f>SUMIFS(通讯通路门店!$Z:$Z,通讯通路门店!$S:$S,$G1737)</f>
        <v>0</v>
      </c>
      <c r="AW1737" s="99">
        <f>SUMIFS(通讯通路门店!$AB:$AB,通讯通路门店!$S:$S,$G1737)</f>
        <v>0</v>
      </c>
      <c r="AX1737" s="99">
        <f>SUMIFS(通讯通路门店!$X:$X,通讯通路门店!$S:$S,$G1737)</f>
        <v>0</v>
      </c>
      <c r="AY1737" s="99">
        <f>SUMIFS(通讯通路门店!$Y:$Y,通讯通路门店!$S:$S,$G1737)</f>
        <v>0</v>
      </c>
      <c r="AZ1737" s="99">
        <f>SUMIFS(通讯通路门店!$AA:$AA,通讯通路门店!$S:$S,$G1737)</f>
        <v>0</v>
      </c>
      <c r="BA1737" s="99">
        <f t="shared" si="138"/>
        <v>0</v>
      </c>
      <c r="BB1737" s="99">
        <f t="shared" si="139"/>
        <v>0</v>
      </c>
      <c r="BC1737" s="99">
        <f>SUMIFS(通讯通路门店!$W:$W,通讯通路门店!$S:$S,$G1737,通讯通路门店!$J:$J,"荣耀体验店")+SUMIFS(通讯通路门店!$W:$W,通讯通路门店!$S:$S,$G1737,通讯通路门店!$J:$J,"荣耀授权专卖店")</f>
        <v>0</v>
      </c>
      <c r="BD1737" s="99">
        <f>SUMIFS(通讯通路门店!$Z:$Z,通讯通路门店!$S:$S,$G1737,通讯通路门店!$J:$J,"VIVO体验店")</f>
        <v>0</v>
      </c>
      <c r="BE1737" s="99">
        <f>SUMIFS(通讯通路门店!$AB:$AB,通讯通路门店!$S:$S,$G1737,通讯通路门店!$J:$J,"OPPO体验店")</f>
        <v>0</v>
      </c>
      <c r="BF1737" s="99">
        <f>SUMIFS(通讯通路门店!$X:$X,通讯通路门店!$S:$S,$G1737,通讯通路门店!$J:$J,"华为授权体验店")+SUMIFS(通讯通路门店!$AA:$AA,通讯通路门店!$S:$S,$G1737,通讯通路门店!$J:$J,"华为堡垒店")</f>
        <v>0</v>
      </c>
      <c r="BG1737" s="99">
        <f>SUMIFS(通讯通路门店!$Y:$Y,通讯通路门店!$S:$S,$G1737,通讯通路门店!$J:$J,"小米体验店")</f>
        <v>0</v>
      </c>
      <c r="BH1737" s="99">
        <f>SUMIFS(通讯通路门店!$AA:$AA,通讯通路门店!$S:$S,$G1737,通讯通路门店!$J:$J,"苹果体验店")</f>
        <v>0</v>
      </c>
      <c r="BI1737" s="99">
        <f>SUMIFS(通讯通路门店!$K:$K,通讯通路门店!$S:$S,$G1737,通讯通路门店!$J:$J,"其他品牌专卖店")</f>
        <v>0</v>
      </c>
      <c r="BJ1737" s="99">
        <f>SUMIFS(通讯通路门店!$AC:$AC,通讯通路门店!$S:$S,$G1737)</f>
        <v>0</v>
      </c>
      <c r="BK1737" s="99">
        <f>SUMIFS(通讯通路门店!$AD:$AD,通讯通路门店!$S:$S,$G1737)</f>
        <v>0</v>
      </c>
      <c r="BL1737" s="99">
        <f>SUMIFS(通讯通路门店!$AE:$AE,通讯通路门店!$S:$S,$G1737)</f>
        <v>0</v>
      </c>
      <c r="BM1737" s="99">
        <f>SUMIFS(通讯通路门店!$AF:$AF,通讯通路门店!$S:$S,$G1737)</f>
        <v>0</v>
      </c>
      <c r="BN1737" s="99">
        <f>SUMIFS(通讯通路门店!$AG:$AG,通讯通路门店!$S:$S,$G1737)</f>
        <v>0</v>
      </c>
      <c r="BO1737" s="99">
        <f>SUMIFS(通讯通路门店!$AH:$AH,通讯通路门店!$S:$S,$G1737)</f>
        <v>0</v>
      </c>
      <c r="BP1737" s="99">
        <f>SUMIFS(通讯通路门店!$AI:$AI,通讯通路门店!$S:$S,$G1737)</f>
        <v>0</v>
      </c>
      <c r="BQ1737" s="83"/>
    </row>
    <row r="1738" spans="1:69">
      <c r="A1738" s="99" t="str">
        <f>IFERROR(_xlfn.XLOOKUP($G1738,通讯通路门店!$S$4:$S$993933,通讯通路门店!$A$4:$A$993933,0,0),"")</f>
        <v>海南省</v>
      </c>
      <c r="B1738" s="99" t="str">
        <f>IFERROR(_xlfn.XLOOKUP($G1738,通讯通路门店!$S$4:$S$993933,通讯通路门店!$B$4:$B$993933,0,0),"")</f>
        <v>乐东黎族自治县</v>
      </c>
      <c r="C1738" s="99" t="str">
        <f>IFERROR(_xlfn.XLOOKUP($G1738,通讯通路门店!$S$4:$S$993933,通讯通路门店!$C$4:$C$993933,0,0),"")</f>
        <v>乐东黎族自治县</v>
      </c>
      <c r="D1738" s="99" t="str">
        <f>IFERROR(_xlfn.XLOOKUP($G1738,通讯通路门店!$S$4:$S$993933,通讯通路门店!$D$4:$D$993933,0,0),"")</f>
        <v>万冲镇</v>
      </c>
      <c r="E1738" s="83"/>
      <c r="F1738" s="83"/>
      <c r="G1738" s="101"/>
      <c r="H1738" s="102">
        <f>IFERROR(_xlfn.XLOOKUP($G1738,通讯通路门店!$S$4:$S$993933,通讯通路门店!$R$4:$R$993933,0,0),"")</f>
        <v>0</v>
      </c>
      <c r="I1738" s="83"/>
      <c r="J1738" s="83"/>
      <c r="K1738" s="83"/>
      <c r="L1738" s="83"/>
      <c r="M1738" s="83"/>
      <c r="N1738" s="83"/>
      <c r="O1738" s="83"/>
      <c r="P1738" s="83"/>
      <c r="Q1738" s="83"/>
      <c r="R1738" s="83"/>
      <c r="S1738" s="83"/>
      <c r="T1738" s="83"/>
      <c r="U1738" s="99">
        <f>COUNTIF(通讯通路门店!$S:$S,$G1738)</f>
        <v>0</v>
      </c>
      <c r="V1738" s="99">
        <f>COUNTIFS(通讯通路门店!$S:$S,$G1738,通讯通路门店!$J:$J,"综合卖场")</f>
        <v>0</v>
      </c>
      <c r="W1738" s="99">
        <f>SUMIFS(通讯通路门店!$AJ:$AJ,通讯通路门店!$S:$S,通讯客户沙盘!$G1738)</f>
        <v>0</v>
      </c>
      <c r="X1738" s="99">
        <f t="shared" si="135"/>
        <v>0</v>
      </c>
      <c r="Y1738" s="99">
        <f>COUNTIFS(通讯通路门店!$S:$S,$G1738,通讯通路门店!$J:$J,"荣耀体验店")+COUNTIFS(通讯通路门店!$S:$S,$G1738,通讯通路门店!$J:$J,"荣耀授权专卖店")</f>
        <v>0</v>
      </c>
      <c r="Z1738" s="99">
        <f>COUNTIFS(通讯通路门店!$S:$S,$G1738,通讯通路门店!$J:$J,"VIVO体验店")</f>
        <v>0</v>
      </c>
      <c r="AA1738" s="99">
        <f>COUNTIFS(通讯通路门店!$S:$S,$G1738,通讯通路门店!$J:$J,"OPPO体验店")</f>
        <v>0</v>
      </c>
      <c r="AB1738" s="99">
        <f>COUNTIFS(通讯通路门店!$S:$S,$G1738,通讯通路门店!$J:$J,"华为授权体验店")+COUNTIFS(通讯通路门店!$S:$S,$G1738,通讯通路门店!$J:$J,"华为堡垒店")</f>
        <v>0</v>
      </c>
      <c r="AC1738" s="99">
        <f>COUNTIFS(通讯通路门店!$S:$S,$G1738,通讯通路门店!$J:$J,"小米体验店")</f>
        <v>0</v>
      </c>
      <c r="AD1738" s="99">
        <f>COUNTIFS(通讯通路门店!$S:$S,$G1738,通讯通路门店!$J:$J,"苹果体验店")</f>
        <v>0</v>
      </c>
      <c r="AE1738" s="99">
        <f>COUNTIFS(通讯通路门店!$S:$S,$G1738,通讯通路门店!$J:$J,"其他品牌专卖店")</f>
        <v>0</v>
      </c>
      <c r="AF1738" s="99">
        <f>SUMIFS(通讯通路门店!$BI:$BI,通讯通路门店!$S:$S,$G1738)</f>
        <v>0</v>
      </c>
      <c r="AG1738" s="99">
        <f>SUMIFS(通讯通路门店!$BH:$BH,通讯通路门店!$S:$S,$G1738)</f>
        <v>0</v>
      </c>
      <c r="AH1738" s="99">
        <f t="shared" si="136"/>
        <v>0</v>
      </c>
      <c r="AI1738" s="99">
        <f>SUMIFS(通讯通路门店!$BB:$BB,通讯通路门店!$S:$S,$G1738)</f>
        <v>0</v>
      </c>
      <c r="AJ1738" s="99">
        <f>SUMIFS(通讯通路门店!$BE:$BE,通讯通路门店!$S:$S,$G1738)</f>
        <v>0</v>
      </c>
      <c r="AK1738" s="99">
        <f>SUMIFS(通讯通路门店!$BG:$BG,通讯通路门店!$S:$S,$G1738)</f>
        <v>0</v>
      </c>
      <c r="AL1738" s="99">
        <f>SUMIFS(通讯通路门店!$BC:$BC,通讯通路门店!$S:$S,$G1738)</f>
        <v>0</v>
      </c>
      <c r="AM1738" s="99">
        <f>SUMIFS(通讯通路门店!$BD:$BD,通讯通路门店!$S:$S,$G1738)</f>
        <v>0</v>
      </c>
      <c r="AN1738" s="99">
        <f>SUMIFS(通讯通路门店!$BF:$BF,通讯通路门店!$S:$S,$G1738)</f>
        <v>0</v>
      </c>
      <c r="AO1738" s="99">
        <f t="shared" si="137"/>
        <v>0</v>
      </c>
      <c r="AP1738" s="99">
        <f>SUMIFS(通讯通路门店!$K:$K,通讯通路门店!$S:$S,$G1738)</f>
        <v>0</v>
      </c>
      <c r="AQ1738" s="83"/>
      <c r="AR1738" s="99">
        <f>SUMIFS(通讯通路门店!$T:$T,通讯通路门店!$S:$S,$G1738)</f>
        <v>0</v>
      </c>
      <c r="AS1738" s="99">
        <f>SUMIFS(通讯通路门店!$U:$U,通讯通路门店!$S:$S,$G1738)</f>
        <v>0</v>
      </c>
      <c r="AT1738" s="99">
        <f>SUMIFS(通讯通路门店!$V:$V,通讯通路门店!$S:$S,$G1738)</f>
        <v>0</v>
      </c>
      <c r="AU1738" s="99">
        <f>SUMIFS(通讯通路门店!$W:$W,通讯通路门店!$S:$S,$G1738)</f>
        <v>0</v>
      </c>
      <c r="AV1738" s="99">
        <f>SUMIFS(通讯通路门店!$Z:$Z,通讯通路门店!$S:$S,$G1738)</f>
        <v>0</v>
      </c>
      <c r="AW1738" s="99">
        <f>SUMIFS(通讯通路门店!$AB:$AB,通讯通路门店!$S:$S,$G1738)</f>
        <v>0</v>
      </c>
      <c r="AX1738" s="99">
        <f>SUMIFS(通讯通路门店!$X:$X,通讯通路门店!$S:$S,$G1738)</f>
        <v>0</v>
      </c>
      <c r="AY1738" s="99">
        <f>SUMIFS(通讯通路门店!$Y:$Y,通讯通路门店!$S:$S,$G1738)</f>
        <v>0</v>
      </c>
      <c r="AZ1738" s="99">
        <f>SUMIFS(通讯通路门店!$AA:$AA,通讯通路门店!$S:$S,$G1738)</f>
        <v>0</v>
      </c>
      <c r="BA1738" s="99">
        <f t="shared" si="138"/>
        <v>0</v>
      </c>
      <c r="BB1738" s="99">
        <f t="shared" si="139"/>
        <v>0</v>
      </c>
      <c r="BC1738" s="99">
        <f>SUMIFS(通讯通路门店!$W:$W,通讯通路门店!$S:$S,$G1738,通讯通路门店!$J:$J,"荣耀体验店")+SUMIFS(通讯通路门店!$W:$W,通讯通路门店!$S:$S,$G1738,通讯通路门店!$J:$J,"荣耀授权专卖店")</f>
        <v>0</v>
      </c>
      <c r="BD1738" s="99">
        <f>SUMIFS(通讯通路门店!$Z:$Z,通讯通路门店!$S:$S,$G1738,通讯通路门店!$J:$J,"VIVO体验店")</f>
        <v>0</v>
      </c>
      <c r="BE1738" s="99">
        <f>SUMIFS(通讯通路门店!$AB:$AB,通讯通路门店!$S:$S,$G1738,通讯通路门店!$J:$J,"OPPO体验店")</f>
        <v>0</v>
      </c>
      <c r="BF1738" s="99">
        <f>SUMIFS(通讯通路门店!$X:$X,通讯通路门店!$S:$S,$G1738,通讯通路门店!$J:$J,"华为授权体验店")+SUMIFS(通讯通路门店!$AA:$AA,通讯通路门店!$S:$S,$G1738,通讯通路门店!$J:$J,"华为堡垒店")</f>
        <v>0</v>
      </c>
      <c r="BG1738" s="99">
        <f>SUMIFS(通讯通路门店!$Y:$Y,通讯通路门店!$S:$S,$G1738,通讯通路门店!$J:$J,"小米体验店")</f>
        <v>0</v>
      </c>
      <c r="BH1738" s="99">
        <f>SUMIFS(通讯通路门店!$AA:$AA,通讯通路门店!$S:$S,$G1738,通讯通路门店!$J:$J,"苹果体验店")</f>
        <v>0</v>
      </c>
      <c r="BI1738" s="99">
        <f>SUMIFS(通讯通路门店!$K:$K,通讯通路门店!$S:$S,$G1738,通讯通路门店!$J:$J,"其他品牌专卖店")</f>
        <v>0</v>
      </c>
      <c r="BJ1738" s="99">
        <f>SUMIFS(通讯通路门店!$AC:$AC,通讯通路门店!$S:$S,$G1738)</f>
        <v>0</v>
      </c>
      <c r="BK1738" s="99">
        <f>SUMIFS(通讯通路门店!$AD:$AD,通讯通路门店!$S:$S,$G1738)</f>
        <v>0</v>
      </c>
      <c r="BL1738" s="99">
        <f>SUMIFS(通讯通路门店!$AE:$AE,通讯通路门店!$S:$S,$G1738)</f>
        <v>0</v>
      </c>
      <c r="BM1738" s="99">
        <f>SUMIFS(通讯通路门店!$AF:$AF,通讯通路门店!$S:$S,$G1738)</f>
        <v>0</v>
      </c>
      <c r="BN1738" s="99">
        <f>SUMIFS(通讯通路门店!$AG:$AG,通讯通路门店!$S:$S,$G1738)</f>
        <v>0</v>
      </c>
      <c r="BO1738" s="99">
        <f>SUMIFS(通讯通路门店!$AH:$AH,通讯通路门店!$S:$S,$G1738)</f>
        <v>0</v>
      </c>
      <c r="BP1738" s="99">
        <f>SUMIFS(通讯通路门店!$AI:$AI,通讯通路门店!$S:$S,$G1738)</f>
        <v>0</v>
      </c>
      <c r="BQ1738" s="83"/>
    </row>
    <row r="1739" spans="1:69">
      <c r="A1739" s="99" t="str">
        <f>IFERROR(_xlfn.XLOOKUP($G1739,通讯通路门店!$S$4:$S$993933,通讯通路门店!$A$4:$A$993933,0,0),"")</f>
        <v>海南省</v>
      </c>
      <c r="B1739" s="99" t="str">
        <f>IFERROR(_xlfn.XLOOKUP($G1739,通讯通路门店!$S$4:$S$993933,通讯通路门店!$B$4:$B$993933,0,0),"")</f>
        <v>乐东黎族自治县</v>
      </c>
      <c r="C1739" s="99" t="str">
        <f>IFERROR(_xlfn.XLOOKUP($G1739,通讯通路门店!$S$4:$S$993933,通讯通路门店!$C$4:$C$993933,0,0),"")</f>
        <v>乐东黎族自治县</v>
      </c>
      <c r="D1739" s="99" t="str">
        <f>IFERROR(_xlfn.XLOOKUP($G1739,通讯通路门店!$S$4:$S$993933,通讯通路门店!$D$4:$D$993933,0,0),"")</f>
        <v>万冲镇</v>
      </c>
      <c r="E1739" s="83"/>
      <c r="F1739" s="83"/>
      <c r="G1739" s="101"/>
      <c r="H1739" s="102">
        <f>IFERROR(_xlfn.XLOOKUP($G1739,通讯通路门店!$S$4:$S$993933,通讯通路门店!$R$4:$R$993933,0,0),"")</f>
        <v>0</v>
      </c>
      <c r="I1739" s="83"/>
      <c r="J1739" s="83"/>
      <c r="K1739" s="83"/>
      <c r="L1739" s="83"/>
      <c r="M1739" s="83"/>
      <c r="N1739" s="83"/>
      <c r="O1739" s="83"/>
      <c r="P1739" s="83"/>
      <c r="Q1739" s="83"/>
      <c r="R1739" s="83"/>
      <c r="S1739" s="83"/>
      <c r="T1739" s="83"/>
      <c r="U1739" s="99">
        <f>COUNTIF(通讯通路门店!$S:$S,$G1739)</f>
        <v>0</v>
      </c>
      <c r="V1739" s="99">
        <f>COUNTIFS(通讯通路门店!$S:$S,$G1739,通讯通路门店!$J:$J,"综合卖场")</f>
        <v>0</v>
      </c>
      <c r="W1739" s="99">
        <f>SUMIFS(通讯通路门店!$AJ:$AJ,通讯通路门店!$S:$S,通讯客户沙盘!$G1739)</f>
        <v>0</v>
      </c>
      <c r="X1739" s="99">
        <f t="shared" si="135"/>
        <v>0</v>
      </c>
      <c r="Y1739" s="99">
        <f>COUNTIFS(通讯通路门店!$S:$S,$G1739,通讯通路门店!$J:$J,"荣耀体验店")+COUNTIFS(通讯通路门店!$S:$S,$G1739,通讯通路门店!$J:$J,"荣耀授权专卖店")</f>
        <v>0</v>
      </c>
      <c r="Z1739" s="99">
        <f>COUNTIFS(通讯通路门店!$S:$S,$G1739,通讯通路门店!$J:$J,"VIVO体验店")</f>
        <v>0</v>
      </c>
      <c r="AA1739" s="99">
        <f>COUNTIFS(通讯通路门店!$S:$S,$G1739,通讯通路门店!$J:$J,"OPPO体验店")</f>
        <v>0</v>
      </c>
      <c r="AB1739" s="99">
        <f>COUNTIFS(通讯通路门店!$S:$S,$G1739,通讯通路门店!$J:$J,"华为授权体验店")+COUNTIFS(通讯通路门店!$S:$S,$G1739,通讯通路门店!$J:$J,"华为堡垒店")</f>
        <v>0</v>
      </c>
      <c r="AC1739" s="99">
        <f>COUNTIFS(通讯通路门店!$S:$S,$G1739,通讯通路门店!$J:$J,"小米体验店")</f>
        <v>0</v>
      </c>
      <c r="AD1739" s="99">
        <f>COUNTIFS(通讯通路门店!$S:$S,$G1739,通讯通路门店!$J:$J,"苹果体验店")</f>
        <v>0</v>
      </c>
      <c r="AE1739" s="99">
        <f>COUNTIFS(通讯通路门店!$S:$S,$G1739,通讯通路门店!$J:$J,"其他品牌专卖店")</f>
        <v>0</v>
      </c>
      <c r="AF1739" s="99">
        <f>SUMIFS(通讯通路门店!$BI:$BI,通讯通路门店!$S:$S,$G1739)</f>
        <v>0</v>
      </c>
      <c r="AG1739" s="99">
        <f>SUMIFS(通讯通路门店!$BH:$BH,通讯通路门店!$S:$S,$G1739)</f>
        <v>0</v>
      </c>
      <c r="AH1739" s="99">
        <f t="shared" si="136"/>
        <v>0</v>
      </c>
      <c r="AI1739" s="99">
        <f>SUMIFS(通讯通路门店!$BB:$BB,通讯通路门店!$S:$S,$G1739)</f>
        <v>0</v>
      </c>
      <c r="AJ1739" s="99">
        <f>SUMIFS(通讯通路门店!$BE:$BE,通讯通路门店!$S:$S,$G1739)</f>
        <v>0</v>
      </c>
      <c r="AK1739" s="99">
        <f>SUMIFS(通讯通路门店!$BG:$BG,通讯通路门店!$S:$S,$G1739)</f>
        <v>0</v>
      </c>
      <c r="AL1739" s="99">
        <f>SUMIFS(通讯通路门店!$BC:$BC,通讯通路门店!$S:$S,$G1739)</f>
        <v>0</v>
      </c>
      <c r="AM1739" s="99">
        <f>SUMIFS(通讯通路门店!$BD:$BD,通讯通路门店!$S:$S,$G1739)</f>
        <v>0</v>
      </c>
      <c r="AN1739" s="99">
        <f>SUMIFS(通讯通路门店!$BF:$BF,通讯通路门店!$S:$S,$G1739)</f>
        <v>0</v>
      </c>
      <c r="AO1739" s="99">
        <f t="shared" si="137"/>
        <v>0</v>
      </c>
      <c r="AP1739" s="99">
        <f>SUMIFS(通讯通路门店!$K:$K,通讯通路门店!$S:$S,$G1739)</f>
        <v>0</v>
      </c>
      <c r="AQ1739" s="83"/>
      <c r="AR1739" s="99">
        <f>SUMIFS(通讯通路门店!$T:$T,通讯通路门店!$S:$S,$G1739)</f>
        <v>0</v>
      </c>
      <c r="AS1739" s="99">
        <f>SUMIFS(通讯通路门店!$U:$U,通讯通路门店!$S:$S,$G1739)</f>
        <v>0</v>
      </c>
      <c r="AT1739" s="99">
        <f>SUMIFS(通讯通路门店!$V:$V,通讯通路门店!$S:$S,$G1739)</f>
        <v>0</v>
      </c>
      <c r="AU1739" s="99">
        <f>SUMIFS(通讯通路门店!$W:$W,通讯通路门店!$S:$S,$G1739)</f>
        <v>0</v>
      </c>
      <c r="AV1739" s="99">
        <f>SUMIFS(通讯通路门店!$Z:$Z,通讯通路门店!$S:$S,$G1739)</f>
        <v>0</v>
      </c>
      <c r="AW1739" s="99">
        <f>SUMIFS(通讯通路门店!$AB:$AB,通讯通路门店!$S:$S,$G1739)</f>
        <v>0</v>
      </c>
      <c r="AX1739" s="99">
        <f>SUMIFS(通讯通路门店!$X:$X,通讯通路门店!$S:$S,$G1739)</f>
        <v>0</v>
      </c>
      <c r="AY1739" s="99">
        <f>SUMIFS(通讯通路门店!$Y:$Y,通讯通路门店!$S:$S,$G1739)</f>
        <v>0</v>
      </c>
      <c r="AZ1739" s="99">
        <f>SUMIFS(通讯通路门店!$AA:$AA,通讯通路门店!$S:$S,$G1739)</f>
        <v>0</v>
      </c>
      <c r="BA1739" s="99">
        <f t="shared" si="138"/>
        <v>0</v>
      </c>
      <c r="BB1739" s="99">
        <f t="shared" si="139"/>
        <v>0</v>
      </c>
      <c r="BC1739" s="99">
        <f>SUMIFS(通讯通路门店!$W:$W,通讯通路门店!$S:$S,$G1739,通讯通路门店!$J:$J,"荣耀体验店")+SUMIFS(通讯通路门店!$W:$W,通讯通路门店!$S:$S,$G1739,通讯通路门店!$J:$J,"荣耀授权专卖店")</f>
        <v>0</v>
      </c>
      <c r="BD1739" s="99">
        <f>SUMIFS(通讯通路门店!$Z:$Z,通讯通路门店!$S:$S,$G1739,通讯通路门店!$J:$J,"VIVO体验店")</f>
        <v>0</v>
      </c>
      <c r="BE1739" s="99">
        <f>SUMIFS(通讯通路门店!$AB:$AB,通讯通路门店!$S:$S,$G1739,通讯通路门店!$J:$J,"OPPO体验店")</f>
        <v>0</v>
      </c>
      <c r="BF1739" s="99">
        <f>SUMIFS(通讯通路门店!$X:$X,通讯通路门店!$S:$S,$G1739,通讯通路门店!$J:$J,"华为授权体验店")+SUMIFS(通讯通路门店!$AA:$AA,通讯通路门店!$S:$S,$G1739,通讯通路门店!$J:$J,"华为堡垒店")</f>
        <v>0</v>
      </c>
      <c r="BG1739" s="99">
        <f>SUMIFS(通讯通路门店!$Y:$Y,通讯通路门店!$S:$S,$G1739,通讯通路门店!$J:$J,"小米体验店")</f>
        <v>0</v>
      </c>
      <c r="BH1739" s="99">
        <f>SUMIFS(通讯通路门店!$AA:$AA,通讯通路门店!$S:$S,$G1739,通讯通路门店!$J:$J,"苹果体验店")</f>
        <v>0</v>
      </c>
      <c r="BI1739" s="99">
        <f>SUMIFS(通讯通路门店!$K:$K,通讯通路门店!$S:$S,$G1739,通讯通路门店!$J:$J,"其他品牌专卖店")</f>
        <v>0</v>
      </c>
      <c r="BJ1739" s="99">
        <f>SUMIFS(通讯通路门店!$AC:$AC,通讯通路门店!$S:$S,$G1739)</f>
        <v>0</v>
      </c>
      <c r="BK1739" s="99">
        <f>SUMIFS(通讯通路门店!$AD:$AD,通讯通路门店!$S:$S,$G1739)</f>
        <v>0</v>
      </c>
      <c r="BL1739" s="99">
        <f>SUMIFS(通讯通路门店!$AE:$AE,通讯通路门店!$S:$S,$G1739)</f>
        <v>0</v>
      </c>
      <c r="BM1739" s="99">
        <f>SUMIFS(通讯通路门店!$AF:$AF,通讯通路门店!$S:$S,$G1739)</f>
        <v>0</v>
      </c>
      <c r="BN1739" s="99">
        <f>SUMIFS(通讯通路门店!$AG:$AG,通讯通路门店!$S:$S,$G1739)</f>
        <v>0</v>
      </c>
      <c r="BO1739" s="99">
        <f>SUMIFS(通讯通路门店!$AH:$AH,通讯通路门店!$S:$S,$G1739)</f>
        <v>0</v>
      </c>
      <c r="BP1739" s="99">
        <f>SUMIFS(通讯通路门店!$AI:$AI,通讯通路门店!$S:$S,$G1739)</f>
        <v>0</v>
      </c>
      <c r="BQ1739" s="83"/>
    </row>
    <row r="1740" spans="1:69">
      <c r="A1740" s="99" t="str">
        <f>IFERROR(_xlfn.XLOOKUP($G1740,通讯通路门店!$S$4:$S$993933,通讯通路门店!$A$4:$A$993933,0,0),"")</f>
        <v>海南省</v>
      </c>
      <c r="B1740" s="99" t="str">
        <f>IFERROR(_xlfn.XLOOKUP($G1740,通讯通路门店!$S$4:$S$993933,通讯通路门店!$B$4:$B$993933,0,0),"")</f>
        <v>乐东黎族自治县</v>
      </c>
      <c r="C1740" s="99" t="str">
        <f>IFERROR(_xlfn.XLOOKUP($G1740,通讯通路门店!$S$4:$S$993933,通讯通路门店!$C$4:$C$993933,0,0),"")</f>
        <v>乐东黎族自治县</v>
      </c>
      <c r="D1740" s="99" t="str">
        <f>IFERROR(_xlfn.XLOOKUP($G1740,通讯通路门店!$S$4:$S$993933,通讯通路门店!$D$4:$D$993933,0,0),"")</f>
        <v>万冲镇</v>
      </c>
      <c r="E1740" s="83"/>
      <c r="F1740" s="83"/>
      <c r="G1740" s="101"/>
      <c r="H1740" s="102">
        <f>IFERROR(_xlfn.XLOOKUP($G1740,通讯通路门店!$S$4:$S$993933,通讯通路门店!$R$4:$R$993933,0,0),"")</f>
        <v>0</v>
      </c>
      <c r="I1740" s="83"/>
      <c r="J1740" s="83"/>
      <c r="K1740" s="83"/>
      <c r="L1740" s="83"/>
      <c r="M1740" s="83"/>
      <c r="N1740" s="83"/>
      <c r="O1740" s="83"/>
      <c r="P1740" s="83"/>
      <c r="Q1740" s="83"/>
      <c r="R1740" s="83"/>
      <c r="S1740" s="83"/>
      <c r="T1740" s="83"/>
      <c r="U1740" s="99">
        <f>COUNTIF(通讯通路门店!$S:$S,$G1740)</f>
        <v>0</v>
      </c>
      <c r="V1740" s="99">
        <f>COUNTIFS(通讯通路门店!$S:$S,$G1740,通讯通路门店!$J:$J,"综合卖场")</f>
        <v>0</v>
      </c>
      <c r="W1740" s="99">
        <f>SUMIFS(通讯通路门店!$AJ:$AJ,通讯通路门店!$S:$S,通讯客户沙盘!$G1740)</f>
        <v>0</v>
      </c>
      <c r="X1740" s="99">
        <f t="shared" si="135"/>
        <v>0</v>
      </c>
      <c r="Y1740" s="99">
        <f>COUNTIFS(通讯通路门店!$S:$S,$G1740,通讯通路门店!$J:$J,"荣耀体验店")+COUNTIFS(通讯通路门店!$S:$S,$G1740,通讯通路门店!$J:$J,"荣耀授权专卖店")</f>
        <v>0</v>
      </c>
      <c r="Z1740" s="99">
        <f>COUNTIFS(通讯通路门店!$S:$S,$G1740,通讯通路门店!$J:$J,"VIVO体验店")</f>
        <v>0</v>
      </c>
      <c r="AA1740" s="99">
        <f>COUNTIFS(通讯通路门店!$S:$S,$G1740,通讯通路门店!$J:$J,"OPPO体验店")</f>
        <v>0</v>
      </c>
      <c r="AB1740" s="99">
        <f>COUNTIFS(通讯通路门店!$S:$S,$G1740,通讯通路门店!$J:$J,"华为授权体验店")+COUNTIFS(通讯通路门店!$S:$S,$G1740,通讯通路门店!$J:$J,"华为堡垒店")</f>
        <v>0</v>
      </c>
      <c r="AC1740" s="99">
        <f>COUNTIFS(通讯通路门店!$S:$S,$G1740,通讯通路门店!$J:$J,"小米体验店")</f>
        <v>0</v>
      </c>
      <c r="AD1740" s="99">
        <f>COUNTIFS(通讯通路门店!$S:$S,$G1740,通讯通路门店!$J:$J,"苹果体验店")</f>
        <v>0</v>
      </c>
      <c r="AE1740" s="99">
        <f>COUNTIFS(通讯通路门店!$S:$S,$G1740,通讯通路门店!$J:$J,"其他品牌专卖店")</f>
        <v>0</v>
      </c>
      <c r="AF1740" s="99">
        <f>SUMIFS(通讯通路门店!$BI:$BI,通讯通路门店!$S:$S,$G1740)</f>
        <v>0</v>
      </c>
      <c r="AG1740" s="99">
        <f>SUMIFS(通讯通路门店!$BH:$BH,通讯通路门店!$S:$S,$G1740)</f>
        <v>0</v>
      </c>
      <c r="AH1740" s="99">
        <f t="shared" si="136"/>
        <v>0</v>
      </c>
      <c r="AI1740" s="99">
        <f>SUMIFS(通讯通路门店!$BB:$BB,通讯通路门店!$S:$S,$G1740)</f>
        <v>0</v>
      </c>
      <c r="AJ1740" s="99">
        <f>SUMIFS(通讯通路门店!$BE:$BE,通讯通路门店!$S:$S,$G1740)</f>
        <v>0</v>
      </c>
      <c r="AK1740" s="99">
        <f>SUMIFS(通讯通路门店!$BG:$BG,通讯通路门店!$S:$S,$G1740)</f>
        <v>0</v>
      </c>
      <c r="AL1740" s="99">
        <f>SUMIFS(通讯通路门店!$BC:$BC,通讯通路门店!$S:$S,$G1740)</f>
        <v>0</v>
      </c>
      <c r="AM1740" s="99">
        <f>SUMIFS(通讯通路门店!$BD:$BD,通讯通路门店!$S:$S,$G1740)</f>
        <v>0</v>
      </c>
      <c r="AN1740" s="99">
        <f>SUMIFS(通讯通路门店!$BF:$BF,通讯通路门店!$S:$S,$G1740)</f>
        <v>0</v>
      </c>
      <c r="AO1740" s="99">
        <f t="shared" si="137"/>
        <v>0</v>
      </c>
      <c r="AP1740" s="99">
        <f>SUMIFS(通讯通路门店!$K:$K,通讯通路门店!$S:$S,$G1740)</f>
        <v>0</v>
      </c>
      <c r="AQ1740" s="83"/>
      <c r="AR1740" s="99">
        <f>SUMIFS(通讯通路门店!$T:$T,通讯通路门店!$S:$S,$G1740)</f>
        <v>0</v>
      </c>
      <c r="AS1740" s="99">
        <f>SUMIFS(通讯通路门店!$U:$U,通讯通路门店!$S:$S,$G1740)</f>
        <v>0</v>
      </c>
      <c r="AT1740" s="99">
        <f>SUMIFS(通讯通路门店!$V:$V,通讯通路门店!$S:$S,$G1740)</f>
        <v>0</v>
      </c>
      <c r="AU1740" s="99">
        <f>SUMIFS(通讯通路门店!$W:$W,通讯通路门店!$S:$S,$G1740)</f>
        <v>0</v>
      </c>
      <c r="AV1740" s="99">
        <f>SUMIFS(通讯通路门店!$Z:$Z,通讯通路门店!$S:$S,$G1740)</f>
        <v>0</v>
      </c>
      <c r="AW1740" s="99">
        <f>SUMIFS(通讯通路门店!$AB:$AB,通讯通路门店!$S:$S,$G1740)</f>
        <v>0</v>
      </c>
      <c r="AX1740" s="99">
        <f>SUMIFS(通讯通路门店!$X:$X,通讯通路门店!$S:$S,$G1740)</f>
        <v>0</v>
      </c>
      <c r="AY1740" s="99">
        <f>SUMIFS(通讯通路门店!$Y:$Y,通讯通路门店!$S:$S,$G1740)</f>
        <v>0</v>
      </c>
      <c r="AZ1740" s="99">
        <f>SUMIFS(通讯通路门店!$AA:$AA,通讯通路门店!$S:$S,$G1740)</f>
        <v>0</v>
      </c>
      <c r="BA1740" s="99">
        <f t="shared" si="138"/>
        <v>0</v>
      </c>
      <c r="BB1740" s="99">
        <f t="shared" si="139"/>
        <v>0</v>
      </c>
      <c r="BC1740" s="99">
        <f>SUMIFS(通讯通路门店!$W:$W,通讯通路门店!$S:$S,$G1740,通讯通路门店!$J:$J,"荣耀体验店")+SUMIFS(通讯通路门店!$W:$W,通讯通路门店!$S:$S,$G1740,通讯通路门店!$J:$J,"荣耀授权专卖店")</f>
        <v>0</v>
      </c>
      <c r="BD1740" s="99">
        <f>SUMIFS(通讯通路门店!$Z:$Z,通讯通路门店!$S:$S,$G1740,通讯通路门店!$J:$J,"VIVO体验店")</f>
        <v>0</v>
      </c>
      <c r="BE1740" s="99">
        <f>SUMIFS(通讯通路门店!$AB:$AB,通讯通路门店!$S:$S,$G1740,通讯通路门店!$J:$J,"OPPO体验店")</f>
        <v>0</v>
      </c>
      <c r="BF1740" s="99">
        <f>SUMIFS(通讯通路门店!$X:$X,通讯通路门店!$S:$S,$G1740,通讯通路门店!$J:$J,"华为授权体验店")+SUMIFS(通讯通路门店!$AA:$AA,通讯通路门店!$S:$S,$G1740,通讯通路门店!$J:$J,"华为堡垒店")</f>
        <v>0</v>
      </c>
      <c r="BG1740" s="99">
        <f>SUMIFS(通讯通路门店!$Y:$Y,通讯通路门店!$S:$S,$G1740,通讯通路门店!$J:$J,"小米体验店")</f>
        <v>0</v>
      </c>
      <c r="BH1740" s="99">
        <f>SUMIFS(通讯通路门店!$AA:$AA,通讯通路门店!$S:$S,$G1740,通讯通路门店!$J:$J,"苹果体验店")</f>
        <v>0</v>
      </c>
      <c r="BI1740" s="99">
        <f>SUMIFS(通讯通路门店!$K:$K,通讯通路门店!$S:$S,$G1740,通讯通路门店!$J:$J,"其他品牌专卖店")</f>
        <v>0</v>
      </c>
      <c r="BJ1740" s="99">
        <f>SUMIFS(通讯通路门店!$AC:$AC,通讯通路门店!$S:$S,$G1740)</f>
        <v>0</v>
      </c>
      <c r="BK1740" s="99">
        <f>SUMIFS(通讯通路门店!$AD:$AD,通讯通路门店!$S:$S,$G1740)</f>
        <v>0</v>
      </c>
      <c r="BL1740" s="99">
        <f>SUMIFS(通讯通路门店!$AE:$AE,通讯通路门店!$S:$S,$G1740)</f>
        <v>0</v>
      </c>
      <c r="BM1740" s="99">
        <f>SUMIFS(通讯通路门店!$AF:$AF,通讯通路门店!$S:$S,$G1740)</f>
        <v>0</v>
      </c>
      <c r="BN1740" s="99">
        <f>SUMIFS(通讯通路门店!$AG:$AG,通讯通路门店!$S:$S,$G1740)</f>
        <v>0</v>
      </c>
      <c r="BO1740" s="99">
        <f>SUMIFS(通讯通路门店!$AH:$AH,通讯通路门店!$S:$S,$G1740)</f>
        <v>0</v>
      </c>
      <c r="BP1740" s="99">
        <f>SUMIFS(通讯通路门店!$AI:$AI,通讯通路门店!$S:$S,$G1740)</f>
        <v>0</v>
      </c>
      <c r="BQ1740" s="83"/>
    </row>
    <row r="1741" spans="1:69">
      <c r="A1741" s="99" t="str">
        <f>IFERROR(_xlfn.XLOOKUP($G1741,通讯通路门店!$S$4:$S$993933,通讯通路门店!$A$4:$A$993933,0,0),"")</f>
        <v>海南省</v>
      </c>
      <c r="B1741" s="99" t="str">
        <f>IFERROR(_xlfn.XLOOKUP($G1741,通讯通路门店!$S$4:$S$993933,通讯通路门店!$B$4:$B$993933,0,0),"")</f>
        <v>乐东黎族自治县</v>
      </c>
      <c r="C1741" s="99" t="str">
        <f>IFERROR(_xlfn.XLOOKUP($G1741,通讯通路门店!$S$4:$S$993933,通讯通路门店!$C$4:$C$993933,0,0),"")</f>
        <v>乐东黎族自治县</v>
      </c>
      <c r="D1741" s="99" t="str">
        <f>IFERROR(_xlfn.XLOOKUP($G1741,通讯通路门店!$S$4:$S$993933,通讯通路门店!$D$4:$D$993933,0,0),"")</f>
        <v>万冲镇</v>
      </c>
      <c r="E1741" s="83"/>
      <c r="F1741" s="83"/>
      <c r="G1741" s="101"/>
      <c r="H1741" s="102">
        <f>IFERROR(_xlfn.XLOOKUP($G1741,通讯通路门店!$S$4:$S$993933,通讯通路门店!$R$4:$R$993933,0,0),"")</f>
        <v>0</v>
      </c>
      <c r="I1741" s="83"/>
      <c r="J1741" s="83"/>
      <c r="K1741" s="83"/>
      <c r="L1741" s="83"/>
      <c r="M1741" s="83"/>
      <c r="N1741" s="83"/>
      <c r="O1741" s="83"/>
      <c r="P1741" s="83"/>
      <c r="Q1741" s="83"/>
      <c r="R1741" s="83"/>
      <c r="S1741" s="83"/>
      <c r="T1741" s="83"/>
      <c r="U1741" s="99">
        <f>COUNTIF(通讯通路门店!$S:$S,$G1741)</f>
        <v>0</v>
      </c>
      <c r="V1741" s="99">
        <f>COUNTIFS(通讯通路门店!$S:$S,$G1741,通讯通路门店!$J:$J,"综合卖场")</f>
        <v>0</v>
      </c>
      <c r="W1741" s="99">
        <f>SUMIFS(通讯通路门店!$AJ:$AJ,通讯通路门店!$S:$S,通讯客户沙盘!$G1741)</f>
        <v>0</v>
      </c>
      <c r="X1741" s="99">
        <f t="shared" si="135"/>
        <v>0</v>
      </c>
      <c r="Y1741" s="99">
        <f>COUNTIFS(通讯通路门店!$S:$S,$G1741,通讯通路门店!$J:$J,"荣耀体验店")+COUNTIFS(通讯通路门店!$S:$S,$G1741,通讯通路门店!$J:$J,"荣耀授权专卖店")</f>
        <v>0</v>
      </c>
      <c r="Z1741" s="99">
        <f>COUNTIFS(通讯通路门店!$S:$S,$G1741,通讯通路门店!$J:$J,"VIVO体验店")</f>
        <v>0</v>
      </c>
      <c r="AA1741" s="99">
        <f>COUNTIFS(通讯通路门店!$S:$S,$G1741,通讯通路门店!$J:$J,"OPPO体验店")</f>
        <v>0</v>
      </c>
      <c r="AB1741" s="99">
        <f>COUNTIFS(通讯通路门店!$S:$S,$G1741,通讯通路门店!$J:$J,"华为授权体验店")+COUNTIFS(通讯通路门店!$S:$S,$G1741,通讯通路门店!$J:$J,"华为堡垒店")</f>
        <v>0</v>
      </c>
      <c r="AC1741" s="99">
        <f>COUNTIFS(通讯通路门店!$S:$S,$G1741,通讯通路门店!$J:$J,"小米体验店")</f>
        <v>0</v>
      </c>
      <c r="AD1741" s="99">
        <f>COUNTIFS(通讯通路门店!$S:$S,$G1741,通讯通路门店!$J:$J,"苹果体验店")</f>
        <v>0</v>
      </c>
      <c r="AE1741" s="99">
        <f>COUNTIFS(通讯通路门店!$S:$S,$G1741,通讯通路门店!$J:$J,"其他品牌专卖店")</f>
        <v>0</v>
      </c>
      <c r="AF1741" s="99">
        <f>SUMIFS(通讯通路门店!$BI:$BI,通讯通路门店!$S:$S,$G1741)</f>
        <v>0</v>
      </c>
      <c r="AG1741" s="99">
        <f>SUMIFS(通讯通路门店!$BH:$BH,通讯通路门店!$S:$S,$G1741)</f>
        <v>0</v>
      </c>
      <c r="AH1741" s="99">
        <f t="shared" si="136"/>
        <v>0</v>
      </c>
      <c r="AI1741" s="99">
        <f>SUMIFS(通讯通路门店!$BB:$BB,通讯通路门店!$S:$S,$G1741)</f>
        <v>0</v>
      </c>
      <c r="AJ1741" s="99">
        <f>SUMIFS(通讯通路门店!$BE:$BE,通讯通路门店!$S:$S,$G1741)</f>
        <v>0</v>
      </c>
      <c r="AK1741" s="99">
        <f>SUMIFS(通讯通路门店!$BG:$BG,通讯通路门店!$S:$S,$G1741)</f>
        <v>0</v>
      </c>
      <c r="AL1741" s="99">
        <f>SUMIFS(通讯通路门店!$BC:$BC,通讯通路门店!$S:$S,$G1741)</f>
        <v>0</v>
      </c>
      <c r="AM1741" s="99">
        <f>SUMIFS(通讯通路门店!$BD:$BD,通讯通路门店!$S:$S,$G1741)</f>
        <v>0</v>
      </c>
      <c r="AN1741" s="99">
        <f>SUMIFS(通讯通路门店!$BF:$BF,通讯通路门店!$S:$S,$G1741)</f>
        <v>0</v>
      </c>
      <c r="AO1741" s="99">
        <f t="shared" si="137"/>
        <v>0</v>
      </c>
      <c r="AP1741" s="99">
        <f>SUMIFS(通讯通路门店!$K:$K,通讯通路门店!$S:$S,$G1741)</f>
        <v>0</v>
      </c>
      <c r="AQ1741" s="83"/>
      <c r="AR1741" s="99">
        <f>SUMIFS(通讯通路门店!$T:$T,通讯通路门店!$S:$S,$G1741)</f>
        <v>0</v>
      </c>
      <c r="AS1741" s="99">
        <f>SUMIFS(通讯通路门店!$U:$U,通讯通路门店!$S:$S,$G1741)</f>
        <v>0</v>
      </c>
      <c r="AT1741" s="99">
        <f>SUMIFS(通讯通路门店!$V:$V,通讯通路门店!$S:$S,$G1741)</f>
        <v>0</v>
      </c>
      <c r="AU1741" s="99">
        <f>SUMIFS(通讯通路门店!$W:$W,通讯通路门店!$S:$S,$G1741)</f>
        <v>0</v>
      </c>
      <c r="AV1741" s="99">
        <f>SUMIFS(通讯通路门店!$Z:$Z,通讯通路门店!$S:$S,$G1741)</f>
        <v>0</v>
      </c>
      <c r="AW1741" s="99">
        <f>SUMIFS(通讯通路门店!$AB:$AB,通讯通路门店!$S:$S,$G1741)</f>
        <v>0</v>
      </c>
      <c r="AX1741" s="99">
        <f>SUMIFS(通讯通路门店!$X:$X,通讯通路门店!$S:$S,$G1741)</f>
        <v>0</v>
      </c>
      <c r="AY1741" s="99">
        <f>SUMIFS(通讯通路门店!$Y:$Y,通讯通路门店!$S:$S,$G1741)</f>
        <v>0</v>
      </c>
      <c r="AZ1741" s="99">
        <f>SUMIFS(通讯通路门店!$AA:$AA,通讯通路门店!$S:$S,$G1741)</f>
        <v>0</v>
      </c>
      <c r="BA1741" s="99">
        <f t="shared" si="138"/>
        <v>0</v>
      </c>
      <c r="BB1741" s="99">
        <f t="shared" si="139"/>
        <v>0</v>
      </c>
      <c r="BC1741" s="99">
        <f>SUMIFS(通讯通路门店!$W:$W,通讯通路门店!$S:$S,$G1741,通讯通路门店!$J:$J,"荣耀体验店")+SUMIFS(通讯通路门店!$W:$W,通讯通路门店!$S:$S,$G1741,通讯通路门店!$J:$J,"荣耀授权专卖店")</f>
        <v>0</v>
      </c>
      <c r="BD1741" s="99">
        <f>SUMIFS(通讯通路门店!$Z:$Z,通讯通路门店!$S:$S,$G1741,通讯通路门店!$J:$J,"VIVO体验店")</f>
        <v>0</v>
      </c>
      <c r="BE1741" s="99">
        <f>SUMIFS(通讯通路门店!$AB:$AB,通讯通路门店!$S:$S,$G1741,通讯通路门店!$J:$J,"OPPO体验店")</f>
        <v>0</v>
      </c>
      <c r="BF1741" s="99">
        <f>SUMIFS(通讯通路门店!$X:$X,通讯通路门店!$S:$S,$G1741,通讯通路门店!$J:$J,"华为授权体验店")+SUMIFS(通讯通路门店!$AA:$AA,通讯通路门店!$S:$S,$G1741,通讯通路门店!$J:$J,"华为堡垒店")</f>
        <v>0</v>
      </c>
      <c r="BG1741" s="99">
        <f>SUMIFS(通讯通路门店!$Y:$Y,通讯通路门店!$S:$S,$G1741,通讯通路门店!$J:$J,"小米体验店")</f>
        <v>0</v>
      </c>
      <c r="BH1741" s="99">
        <f>SUMIFS(通讯通路门店!$AA:$AA,通讯通路门店!$S:$S,$G1741,通讯通路门店!$J:$J,"苹果体验店")</f>
        <v>0</v>
      </c>
      <c r="BI1741" s="99">
        <f>SUMIFS(通讯通路门店!$K:$K,通讯通路门店!$S:$S,$G1741,通讯通路门店!$J:$J,"其他品牌专卖店")</f>
        <v>0</v>
      </c>
      <c r="BJ1741" s="99">
        <f>SUMIFS(通讯通路门店!$AC:$AC,通讯通路门店!$S:$S,$G1741)</f>
        <v>0</v>
      </c>
      <c r="BK1741" s="99">
        <f>SUMIFS(通讯通路门店!$AD:$AD,通讯通路门店!$S:$S,$G1741)</f>
        <v>0</v>
      </c>
      <c r="BL1741" s="99">
        <f>SUMIFS(通讯通路门店!$AE:$AE,通讯通路门店!$S:$S,$G1741)</f>
        <v>0</v>
      </c>
      <c r="BM1741" s="99">
        <f>SUMIFS(通讯通路门店!$AF:$AF,通讯通路门店!$S:$S,$G1741)</f>
        <v>0</v>
      </c>
      <c r="BN1741" s="99">
        <f>SUMIFS(通讯通路门店!$AG:$AG,通讯通路门店!$S:$S,$G1741)</f>
        <v>0</v>
      </c>
      <c r="BO1741" s="99">
        <f>SUMIFS(通讯通路门店!$AH:$AH,通讯通路门店!$S:$S,$G1741)</f>
        <v>0</v>
      </c>
      <c r="BP1741" s="99">
        <f>SUMIFS(通讯通路门店!$AI:$AI,通讯通路门店!$S:$S,$G1741)</f>
        <v>0</v>
      </c>
      <c r="BQ1741" s="83"/>
    </row>
    <row r="1742" spans="1:69">
      <c r="A1742" s="99" t="str">
        <f>IFERROR(_xlfn.XLOOKUP($G1742,通讯通路门店!$S$4:$S$993933,通讯通路门店!$A$4:$A$993933,0,0),"")</f>
        <v>海南省</v>
      </c>
      <c r="B1742" s="99" t="str">
        <f>IFERROR(_xlfn.XLOOKUP($G1742,通讯通路门店!$S$4:$S$993933,通讯通路门店!$B$4:$B$993933,0,0),"")</f>
        <v>乐东黎族自治县</v>
      </c>
      <c r="C1742" s="99" t="str">
        <f>IFERROR(_xlfn.XLOOKUP($G1742,通讯通路门店!$S$4:$S$993933,通讯通路门店!$C$4:$C$993933,0,0),"")</f>
        <v>乐东黎族自治县</v>
      </c>
      <c r="D1742" s="99" t="str">
        <f>IFERROR(_xlfn.XLOOKUP($G1742,通讯通路门店!$S$4:$S$993933,通讯通路门店!$D$4:$D$993933,0,0),"")</f>
        <v>万冲镇</v>
      </c>
      <c r="E1742" s="83"/>
      <c r="F1742" s="83"/>
      <c r="G1742" s="101"/>
      <c r="H1742" s="102">
        <f>IFERROR(_xlfn.XLOOKUP($G1742,通讯通路门店!$S$4:$S$993933,通讯通路门店!$R$4:$R$993933,0,0),"")</f>
        <v>0</v>
      </c>
      <c r="I1742" s="83"/>
      <c r="J1742" s="83"/>
      <c r="K1742" s="83"/>
      <c r="L1742" s="83"/>
      <c r="M1742" s="83"/>
      <c r="N1742" s="83"/>
      <c r="O1742" s="83"/>
      <c r="P1742" s="83"/>
      <c r="Q1742" s="83"/>
      <c r="R1742" s="83"/>
      <c r="S1742" s="83"/>
      <c r="T1742" s="83"/>
      <c r="U1742" s="99">
        <f>COUNTIF(通讯通路门店!$S:$S,$G1742)</f>
        <v>0</v>
      </c>
      <c r="V1742" s="99">
        <f>COUNTIFS(通讯通路门店!$S:$S,$G1742,通讯通路门店!$J:$J,"综合卖场")</f>
        <v>0</v>
      </c>
      <c r="W1742" s="99">
        <f>SUMIFS(通讯通路门店!$AJ:$AJ,通讯通路门店!$S:$S,通讯客户沙盘!$G1742)</f>
        <v>0</v>
      </c>
      <c r="X1742" s="99">
        <f t="shared" si="135"/>
        <v>0</v>
      </c>
      <c r="Y1742" s="99">
        <f>COUNTIFS(通讯通路门店!$S:$S,$G1742,通讯通路门店!$J:$J,"荣耀体验店")+COUNTIFS(通讯通路门店!$S:$S,$G1742,通讯通路门店!$J:$J,"荣耀授权专卖店")</f>
        <v>0</v>
      </c>
      <c r="Z1742" s="99">
        <f>COUNTIFS(通讯通路门店!$S:$S,$G1742,通讯通路门店!$J:$J,"VIVO体验店")</f>
        <v>0</v>
      </c>
      <c r="AA1742" s="99">
        <f>COUNTIFS(通讯通路门店!$S:$S,$G1742,通讯通路门店!$J:$J,"OPPO体验店")</f>
        <v>0</v>
      </c>
      <c r="AB1742" s="99">
        <f>COUNTIFS(通讯通路门店!$S:$S,$G1742,通讯通路门店!$J:$J,"华为授权体验店")+COUNTIFS(通讯通路门店!$S:$S,$G1742,通讯通路门店!$J:$J,"华为堡垒店")</f>
        <v>0</v>
      </c>
      <c r="AC1742" s="99">
        <f>COUNTIFS(通讯通路门店!$S:$S,$G1742,通讯通路门店!$J:$J,"小米体验店")</f>
        <v>0</v>
      </c>
      <c r="AD1742" s="99">
        <f>COUNTIFS(通讯通路门店!$S:$S,$G1742,通讯通路门店!$J:$J,"苹果体验店")</f>
        <v>0</v>
      </c>
      <c r="AE1742" s="99">
        <f>COUNTIFS(通讯通路门店!$S:$S,$G1742,通讯通路门店!$J:$J,"其他品牌专卖店")</f>
        <v>0</v>
      </c>
      <c r="AF1742" s="99">
        <f>SUMIFS(通讯通路门店!$BI:$BI,通讯通路门店!$S:$S,$G1742)</f>
        <v>0</v>
      </c>
      <c r="AG1742" s="99">
        <f>SUMIFS(通讯通路门店!$BH:$BH,通讯通路门店!$S:$S,$G1742)</f>
        <v>0</v>
      </c>
      <c r="AH1742" s="99">
        <f t="shared" si="136"/>
        <v>0</v>
      </c>
      <c r="AI1742" s="99">
        <f>SUMIFS(通讯通路门店!$BB:$BB,通讯通路门店!$S:$S,$G1742)</f>
        <v>0</v>
      </c>
      <c r="AJ1742" s="99">
        <f>SUMIFS(通讯通路门店!$BE:$BE,通讯通路门店!$S:$S,$G1742)</f>
        <v>0</v>
      </c>
      <c r="AK1742" s="99">
        <f>SUMIFS(通讯通路门店!$BG:$BG,通讯通路门店!$S:$S,$G1742)</f>
        <v>0</v>
      </c>
      <c r="AL1742" s="99">
        <f>SUMIFS(通讯通路门店!$BC:$BC,通讯通路门店!$S:$S,$G1742)</f>
        <v>0</v>
      </c>
      <c r="AM1742" s="99">
        <f>SUMIFS(通讯通路门店!$BD:$BD,通讯通路门店!$S:$S,$G1742)</f>
        <v>0</v>
      </c>
      <c r="AN1742" s="99">
        <f>SUMIFS(通讯通路门店!$BF:$BF,通讯通路门店!$S:$S,$G1742)</f>
        <v>0</v>
      </c>
      <c r="AO1742" s="99">
        <f t="shared" si="137"/>
        <v>0</v>
      </c>
      <c r="AP1742" s="99">
        <f>SUMIFS(通讯通路门店!$K:$K,通讯通路门店!$S:$S,$G1742)</f>
        <v>0</v>
      </c>
      <c r="AQ1742" s="83"/>
      <c r="AR1742" s="99">
        <f>SUMIFS(通讯通路门店!$T:$T,通讯通路门店!$S:$S,$G1742)</f>
        <v>0</v>
      </c>
      <c r="AS1742" s="99">
        <f>SUMIFS(通讯通路门店!$U:$U,通讯通路门店!$S:$S,$G1742)</f>
        <v>0</v>
      </c>
      <c r="AT1742" s="99">
        <f>SUMIFS(通讯通路门店!$V:$V,通讯通路门店!$S:$S,$G1742)</f>
        <v>0</v>
      </c>
      <c r="AU1742" s="99">
        <f>SUMIFS(通讯通路门店!$W:$W,通讯通路门店!$S:$S,$G1742)</f>
        <v>0</v>
      </c>
      <c r="AV1742" s="99">
        <f>SUMIFS(通讯通路门店!$Z:$Z,通讯通路门店!$S:$S,$G1742)</f>
        <v>0</v>
      </c>
      <c r="AW1742" s="99">
        <f>SUMIFS(通讯通路门店!$AB:$AB,通讯通路门店!$S:$S,$G1742)</f>
        <v>0</v>
      </c>
      <c r="AX1742" s="99">
        <f>SUMIFS(通讯通路门店!$X:$X,通讯通路门店!$S:$S,$G1742)</f>
        <v>0</v>
      </c>
      <c r="AY1742" s="99">
        <f>SUMIFS(通讯通路门店!$Y:$Y,通讯通路门店!$S:$S,$G1742)</f>
        <v>0</v>
      </c>
      <c r="AZ1742" s="99">
        <f>SUMIFS(通讯通路门店!$AA:$AA,通讯通路门店!$S:$S,$G1742)</f>
        <v>0</v>
      </c>
      <c r="BA1742" s="99">
        <f t="shared" si="138"/>
        <v>0</v>
      </c>
      <c r="BB1742" s="99">
        <f t="shared" si="139"/>
        <v>0</v>
      </c>
      <c r="BC1742" s="99">
        <f>SUMIFS(通讯通路门店!$W:$W,通讯通路门店!$S:$S,$G1742,通讯通路门店!$J:$J,"荣耀体验店")+SUMIFS(通讯通路门店!$W:$W,通讯通路门店!$S:$S,$G1742,通讯通路门店!$J:$J,"荣耀授权专卖店")</f>
        <v>0</v>
      </c>
      <c r="BD1742" s="99">
        <f>SUMIFS(通讯通路门店!$Z:$Z,通讯通路门店!$S:$S,$G1742,通讯通路门店!$J:$J,"VIVO体验店")</f>
        <v>0</v>
      </c>
      <c r="BE1742" s="99">
        <f>SUMIFS(通讯通路门店!$AB:$AB,通讯通路门店!$S:$S,$G1742,通讯通路门店!$J:$J,"OPPO体验店")</f>
        <v>0</v>
      </c>
      <c r="BF1742" s="99">
        <f>SUMIFS(通讯通路门店!$X:$X,通讯通路门店!$S:$S,$G1742,通讯通路门店!$J:$J,"华为授权体验店")+SUMIFS(通讯通路门店!$AA:$AA,通讯通路门店!$S:$S,$G1742,通讯通路门店!$J:$J,"华为堡垒店")</f>
        <v>0</v>
      </c>
      <c r="BG1742" s="99">
        <f>SUMIFS(通讯通路门店!$Y:$Y,通讯通路门店!$S:$S,$G1742,通讯通路门店!$J:$J,"小米体验店")</f>
        <v>0</v>
      </c>
      <c r="BH1742" s="99">
        <f>SUMIFS(通讯通路门店!$AA:$AA,通讯通路门店!$S:$S,$G1742,通讯通路门店!$J:$J,"苹果体验店")</f>
        <v>0</v>
      </c>
      <c r="BI1742" s="99">
        <f>SUMIFS(通讯通路门店!$K:$K,通讯通路门店!$S:$S,$G1742,通讯通路门店!$J:$J,"其他品牌专卖店")</f>
        <v>0</v>
      </c>
      <c r="BJ1742" s="99">
        <f>SUMIFS(通讯通路门店!$AC:$AC,通讯通路门店!$S:$S,$G1742)</f>
        <v>0</v>
      </c>
      <c r="BK1742" s="99">
        <f>SUMIFS(通讯通路门店!$AD:$AD,通讯通路门店!$S:$S,$G1742)</f>
        <v>0</v>
      </c>
      <c r="BL1742" s="99">
        <f>SUMIFS(通讯通路门店!$AE:$AE,通讯通路门店!$S:$S,$G1742)</f>
        <v>0</v>
      </c>
      <c r="BM1742" s="99">
        <f>SUMIFS(通讯通路门店!$AF:$AF,通讯通路门店!$S:$S,$G1742)</f>
        <v>0</v>
      </c>
      <c r="BN1742" s="99">
        <f>SUMIFS(通讯通路门店!$AG:$AG,通讯通路门店!$S:$S,$G1742)</f>
        <v>0</v>
      </c>
      <c r="BO1742" s="99">
        <f>SUMIFS(通讯通路门店!$AH:$AH,通讯通路门店!$S:$S,$G1742)</f>
        <v>0</v>
      </c>
      <c r="BP1742" s="99">
        <f>SUMIFS(通讯通路门店!$AI:$AI,通讯通路门店!$S:$S,$G1742)</f>
        <v>0</v>
      </c>
      <c r="BQ1742" s="83"/>
    </row>
    <row r="1743" spans="1:69">
      <c r="A1743" s="99" t="str">
        <f>IFERROR(_xlfn.XLOOKUP($G1743,通讯通路门店!$S$4:$S$993933,通讯通路门店!$A$4:$A$993933,0,0),"")</f>
        <v>海南省</v>
      </c>
      <c r="B1743" s="99" t="str">
        <f>IFERROR(_xlfn.XLOOKUP($G1743,通讯通路门店!$S$4:$S$993933,通讯通路门店!$B$4:$B$993933,0,0),"")</f>
        <v>乐东黎族自治县</v>
      </c>
      <c r="C1743" s="99" t="str">
        <f>IFERROR(_xlfn.XLOOKUP($G1743,通讯通路门店!$S$4:$S$993933,通讯通路门店!$C$4:$C$993933,0,0),"")</f>
        <v>乐东黎族自治县</v>
      </c>
      <c r="D1743" s="99" t="str">
        <f>IFERROR(_xlfn.XLOOKUP($G1743,通讯通路门店!$S$4:$S$993933,通讯通路门店!$D$4:$D$993933,0,0),"")</f>
        <v>万冲镇</v>
      </c>
      <c r="E1743" s="83"/>
      <c r="F1743" s="83"/>
      <c r="G1743" s="101"/>
      <c r="H1743" s="102">
        <f>IFERROR(_xlfn.XLOOKUP($G1743,通讯通路门店!$S$4:$S$993933,通讯通路门店!$R$4:$R$993933,0,0),"")</f>
        <v>0</v>
      </c>
      <c r="I1743" s="83"/>
      <c r="J1743" s="83"/>
      <c r="K1743" s="83"/>
      <c r="L1743" s="83"/>
      <c r="M1743" s="83"/>
      <c r="N1743" s="83"/>
      <c r="O1743" s="83"/>
      <c r="P1743" s="83"/>
      <c r="Q1743" s="83"/>
      <c r="R1743" s="83"/>
      <c r="S1743" s="83"/>
      <c r="T1743" s="83"/>
      <c r="U1743" s="99">
        <f>COUNTIF(通讯通路门店!$S:$S,$G1743)</f>
        <v>0</v>
      </c>
      <c r="V1743" s="99">
        <f>COUNTIFS(通讯通路门店!$S:$S,$G1743,通讯通路门店!$J:$J,"综合卖场")</f>
        <v>0</v>
      </c>
      <c r="W1743" s="99">
        <f>SUMIFS(通讯通路门店!$AJ:$AJ,通讯通路门店!$S:$S,通讯客户沙盘!$G1743)</f>
        <v>0</v>
      </c>
      <c r="X1743" s="99">
        <f t="shared" si="135"/>
        <v>0</v>
      </c>
      <c r="Y1743" s="99">
        <f>COUNTIFS(通讯通路门店!$S:$S,$G1743,通讯通路门店!$J:$J,"荣耀体验店")+COUNTIFS(通讯通路门店!$S:$S,$G1743,通讯通路门店!$J:$J,"荣耀授权专卖店")</f>
        <v>0</v>
      </c>
      <c r="Z1743" s="99">
        <f>COUNTIFS(通讯通路门店!$S:$S,$G1743,通讯通路门店!$J:$J,"VIVO体验店")</f>
        <v>0</v>
      </c>
      <c r="AA1743" s="99">
        <f>COUNTIFS(通讯通路门店!$S:$S,$G1743,通讯通路门店!$J:$J,"OPPO体验店")</f>
        <v>0</v>
      </c>
      <c r="AB1743" s="99">
        <f>COUNTIFS(通讯通路门店!$S:$S,$G1743,通讯通路门店!$J:$J,"华为授权体验店")+COUNTIFS(通讯通路门店!$S:$S,$G1743,通讯通路门店!$J:$J,"华为堡垒店")</f>
        <v>0</v>
      </c>
      <c r="AC1743" s="99">
        <f>COUNTIFS(通讯通路门店!$S:$S,$G1743,通讯通路门店!$J:$J,"小米体验店")</f>
        <v>0</v>
      </c>
      <c r="AD1743" s="99">
        <f>COUNTIFS(通讯通路门店!$S:$S,$G1743,通讯通路门店!$J:$J,"苹果体验店")</f>
        <v>0</v>
      </c>
      <c r="AE1743" s="99">
        <f>COUNTIFS(通讯通路门店!$S:$S,$G1743,通讯通路门店!$J:$J,"其他品牌专卖店")</f>
        <v>0</v>
      </c>
      <c r="AF1743" s="99">
        <f>SUMIFS(通讯通路门店!$BI:$BI,通讯通路门店!$S:$S,$G1743)</f>
        <v>0</v>
      </c>
      <c r="AG1743" s="99">
        <f>SUMIFS(通讯通路门店!$BH:$BH,通讯通路门店!$S:$S,$G1743)</f>
        <v>0</v>
      </c>
      <c r="AH1743" s="99">
        <f t="shared" si="136"/>
        <v>0</v>
      </c>
      <c r="AI1743" s="99">
        <f>SUMIFS(通讯通路门店!$BB:$BB,通讯通路门店!$S:$S,$G1743)</f>
        <v>0</v>
      </c>
      <c r="AJ1743" s="99">
        <f>SUMIFS(通讯通路门店!$BE:$BE,通讯通路门店!$S:$S,$G1743)</f>
        <v>0</v>
      </c>
      <c r="AK1743" s="99">
        <f>SUMIFS(通讯通路门店!$BG:$BG,通讯通路门店!$S:$S,$G1743)</f>
        <v>0</v>
      </c>
      <c r="AL1743" s="99">
        <f>SUMIFS(通讯通路门店!$BC:$BC,通讯通路门店!$S:$S,$G1743)</f>
        <v>0</v>
      </c>
      <c r="AM1743" s="99">
        <f>SUMIFS(通讯通路门店!$BD:$BD,通讯通路门店!$S:$S,$G1743)</f>
        <v>0</v>
      </c>
      <c r="AN1743" s="99">
        <f>SUMIFS(通讯通路门店!$BF:$BF,通讯通路门店!$S:$S,$G1743)</f>
        <v>0</v>
      </c>
      <c r="AO1743" s="99">
        <f t="shared" si="137"/>
        <v>0</v>
      </c>
      <c r="AP1743" s="99">
        <f>SUMIFS(通讯通路门店!$K:$K,通讯通路门店!$S:$S,$G1743)</f>
        <v>0</v>
      </c>
      <c r="AQ1743" s="83"/>
      <c r="AR1743" s="99">
        <f>SUMIFS(通讯通路门店!$T:$T,通讯通路门店!$S:$S,$G1743)</f>
        <v>0</v>
      </c>
      <c r="AS1743" s="99">
        <f>SUMIFS(通讯通路门店!$U:$U,通讯通路门店!$S:$S,$G1743)</f>
        <v>0</v>
      </c>
      <c r="AT1743" s="99">
        <f>SUMIFS(通讯通路门店!$V:$V,通讯通路门店!$S:$S,$G1743)</f>
        <v>0</v>
      </c>
      <c r="AU1743" s="99">
        <f>SUMIFS(通讯通路门店!$W:$W,通讯通路门店!$S:$S,$G1743)</f>
        <v>0</v>
      </c>
      <c r="AV1743" s="99">
        <f>SUMIFS(通讯通路门店!$Z:$Z,通讯通路门店!$S:$S,$G1743)</f>
        <v>0</v>
      </c>
      <c r="AW1743" s="99">
        <f>SUMIFS(通讯通路门店!$AB:$AB,通讯通路门店!$S:$S,$G1743)</f>
        <v>0</v>
      </c>
      <c r="AX1743" s="99">
        <f>SUMIFS(通讯通路门店!$X:$X,通讯通路门店!$S:$S,$G1743)</f>
        <v>0</v>
      </c>
      <c r="AY1743" s="99">
        <f>SUMIFS(通讯通路门店!$Y:$Y,通讯通路门店!$S:$S,$G1743)</f>
        <v>0</v>
      </c>
      <c r="AZ1743" s="99">
        <f>SUMIFS(通讯通路门店!$AA:$AA,通讯通路门店!$S:$S,$G1743)</f>
        <v>0</v>
      </c>
      <c r="BA1743" s="99">
        <f t="shared" si="138"/>
        <v>0</v>
      </c>
      <c r="BB1743" s="99">
        <f t="shared" si="139"/>
        <v>0</v>
      </c>
      <c r="BC1743" s="99">
        <f>SUMIFS(通讯通路门店!$W:$W,通讯通路门店!$S:$S,$G1743,通讯通路门店!$J:$J,"荣耀体验店")+SUMIFS(通讯通路门店!$W:$W,通讯通路门店!$S:$S,$G1743,通讯通路门店!$J:$J,"荣耀授权专卖店")</f>
        <v>0</v>
      </c>
      <c r="BD1743" s="99">
        <f>SUMIFS(通讯通路门店!$Z:$Z,通讯通路门店!$S:$S,$G1743,通讯通路门店!$J:$J,"VIVO体验店")</f>
        <v>0</v>
      </c>
      <c r="BE1743" s="99">
        <f>SUMIFS(通讯通路门店!$AB:$AB,通讯通路门店!$S:$S,$G1743,通讯通路门店!$J:$J,"OPPO体验店")</f>
        <v>0</v>
      </c>
      <c r="BF1743" s="99">
        <f>SUMIFS(通讯通路门店!$X:$X,通讯通路门店!$S:$S,$G1743,通讯通路门店!$J:$J,"华为授权体验店")+SUMIFS(通讯通路门店!$AA:$AA,通讯通路门店!$S:$S,$G1743,通讯通路门店!$J:$J,"华为堡垒店")</f>
        <v>0</v>
      </c>
      <c r="BG1743" s="99">
        <f>SUMIFS(通讯通路门店!$Y:$Y,通讯通路门店!$S:$S,$G1743,通讯通路门店!$J:$J,"小米体验店")</f>
        <v>0</v>
      </c>
      <c r="BH1743" s="99">
        <f>SUMIFS(通讯通路门店!$AA:$AA,通讯通路门店!$S:$S,$G1743,通讯通路门店!$J:$J,"苹果体验店")</f>
        <v>0</v>
      </c>
      <c r="BI1743" s="99">
        <f>SUMIFS(通讯通路门店!$K:$K,通讯通路门店!$S:$S,$G1743,通讯通路门店!$J:$J,"其他品牌专卖店")</f>
        <v>0</v>
      </c>
      <c r="BJ1743" s="99">
        <f>SUMIFS(通讯通路门店!$AC:$AC,通讯通路门店!$S:$S,$G1743)</f>
        <v>0</v>
      </c>
      <c r="BK1743" s="99">
        <f>SUMIFS(通讯通路门店!$AD:$AD,通讯通路门店!$S:$S,$G1743)</f>
        <v>0</v>
      </c>
      <c r="BL1743" s="99">
        <f>SUMIFS(通讯通路门店!$AE:$AE,通讯通路门店!$S:$S,$G1743)</f>
        <v>0</v>
      </c>
      <c r="BM1743" s="99">
        <f>SUMIFS(通讯通路门店!$AF:$AF,通讯通路门店!$S:$S,$G1743)</f>
        <v>0</v>
      </c>
      <c r="BN1743" s="99">
        <f>SUMIFS(通讯通路门店!$AG:$AG,通讯通路门店!$S:$S,$G1743)</f>
        <v>0</v>
      </c>
      <c r="BO1743" s="99">
        <f>SUMIFS(通讯通路门店!$AH:$AH,通讯通路门店!$S:$S,$G1743)</f>
        <v>0</v>
      </c>
      <c r="BP1743" s="99">
        <f>SUMIFS(通讯通路门店!$AI:$AI,通讯通路门店!$S:$S,$G1743)</f>
        <v>0</v>
      </c>
      <c r="BQ1743" s="83"/>
    </row>
    <row r="1744" spans="1:69">
      <c r="A1744" s="99" t="str">
        <f>IFERROR(_xlfn.XLOOKUP($G1744,通讯通路门店!$S$4:$S$993933,通讯通路门店!$A$4:$A$993933,0,0),"")</f>
        <v>海南省</v>
      </c>
      <c r="B1744" s="99" t="str">
        <f>IFERROR(_xlfn.XLOOKUP($G1744,通讯通路门店!$S$4:$S$993933,通讯通路门店!$B$4:$B$993933,0,0),"")</f>
        <v>乐东黎族自治县</v>
      </c>
      <c r="C1744" s="99" t="str">
        <f>IFERROR(_xlfn.XLOOKUP($G1744,通讯通路门店!$S$4:$S$993933,通讯通路门店!$C$4:$C$993933,0,0),"")</f>
        <v>乐东黎族自治县</v>
      </c>
      <c r="D1744" s="99" t="str">
        <f>IFERROR(_xlfn.XLOOKUP($G1744,通讯通路门店!$S$4:$S$993933,通讯通路门店!$D$4:$D$993933,0,0),"")</f>
        <v>万冲镇</v>
      </c>
      <c r="E1744" s="83"/>
      <c r="F1744" s="83"/>
      <c r="G1744" s="101"/>
      <c r="H1744" s="102">
        <f>IFERROR(_xlfn.XLOOKUP($G1744,通讯通路门店!$S$4:$S$993933,通讯通路门店!$R$4:$R$993933,0,0),"")</f>
        <v>0</v>
      </c>
      <c r="I1744" s="83"/>
      <c r="J1744" s="83"/>
      <c r="K1744" s="83"/>
      <c r="L1744" s="83"/>
      <c r="M1744" s="83"/>
      <c r="N1744" s="83"/>
      <c r="O1744" s="83"/>
      <c r="P1744" s="83"/>
      <c r="Q1744" s="83"/>
      <c r="R1744" s="83"/>
      <c r="S1744" s="83"/>
      <c r="T1744" s="83"/>
      <c r="U1744" s="99">
        <f>COUNTIF(通讯通路门店!$S:$S,$G1744)</f>
        <v>0</v>
      </c>
      <c r="V1744" s="99">
        <f>COUNTIFS(通讯通路门店!$S:$S,$G1744,通讯通路门店!$J:$J,"综合卖场")</f>
        <v>0</v>
      </c>
      <c r="W1744" s="99">
        <f>SUMIFS(通讯通路门店!$AJ:$AJ,通讯通路门店!$S:$S,通讯客户沙盘!$G1744)</f>
        <v>0</v>
      </c>
      <c r="X1744" s="99">
        <f t="shared" si="135"/>
        <v>0</v>
      </c>
      <c r="Y1744" s="99">
        <f>COUNTIFS(通讯通路门店!$S:$S,$G1744,通讯通路门店!$J:$J,"荣耀体验店")+COUNTIFS(通讯通路门店!$S:$S,$G1744,通讯通路门店!$J:$J,"荣耀授权专卖店")</f>
        <v>0</v>
      </c>
      <c r="Z1744" s="99">
        <f>COUNTIFS(通讯通路门店!$S:$S,$G1744,通讯通路门店!$J:$J,"VIVO体验店")</f>
        <v>0</v>
      </c>
      <c r="AA1744" s="99">
        <f>COUNTIFS(通讯通路门店!$S:$S,$G1744,通讯通路门店!$J:$J,"OPPO体验店")</f>
        <v>0</v>
      </c>
      <c r="AB1744" s="99">
        <f>COUNTIFS(通讯通路门店!$S:$S,$G1744,通讯通路门店!$J:$J,"华为授权体验店")+COUNTIFS(通讯通路门店!$S:$S,$G1744,通讯通路门店!$J:$J,"华为堡垒店")</f>
        <v>0</v>
      </c>
      <c r="AC1744" s="99">
        <f>COUNTIFS(通讯通路门店!$S:$S,$G1744,通讯通路门店!$J:$J,"小米体验店")</f>
        <v>0</v>
      </c>
      <c r="AD1744" s="99">
        <f>COUNTIFS(通讯通路门店!$S:$S,$G1744,通讯通路门店!$J:$J,"苹果体验店")</f>
        <v>0</v>
      </c>
      <c r="AE1744" s="99">
        <f>COUNTIFS(通讯通路门店!$S:$S,$G1744,通讯通路门店!$J:$J,"其他品牌专卖店")</f>
        <v>0</v>
      </c>
      <c r="AF1744" s="99">
        <f>SUMIFS(通讯通路门店!$BI:$BI,通讯通路门店!$S:$S,$G1744)</f>
        <v>0</v>
      </c>
      <c r="AG1744" s="99">
        <f>SUMIFS(通讯通路门店!$BH:$BH,通讯通路门店!$S:$S,$G1744)</f>
        <v>0</v>
      </c>
      <c r="AH1744" s="99">
        <f t="shared" si="136"/>
        <v>0</v>
      </c>
      <c r="AI1744" s="99">
        <f>SUMIFS(通讯通路门店!$BB:$BB,通讯通路门店!$S:$S,$G1744)</f>
        <v>0</v>
      </c>
      <c r="AJ1744" s="99">
        <f>SUMIFS(通讯通路门店!$BE:$BE,通讯通路门店!$S:$S,$G1744)</f>
        <v>0</v>
      </c>
      <c r="AK1744" s="99">
        <f>SUMIFS(通讯通路门店!$BG:$BG,通讯通路门店!$S:$S,$G1744)</f>
        <v>0</v>
      </c>
      <c r="AL1744" s="99">
        <f>SUMIFS(通讯通路门店!$BC:$BC,通讯通路门店!$S:$S,$G1744)</f>
        <v>0</v>
      </c>
      <c r="AM1744" s="99">
        <f>SUMIFS(通讯通路门店!$BD:$BD,通讯通路门店!$S:$S,$G1744)</f>
        <v>0</v>
      </c>
      <c r="AN1744" s="99">
        <f>SUMIFS(通讯通路门店!$BF:$BF,通讯通路门店!$S:$S,$G1744)</f>
        <v>0</v>
      </c>
      <c r="AO1744" s="99">
        <f t="shared" si="137"/>
        <v>0</v>
      </c>
      <c r="AP1744" s="99">
        <f>SUMIFS(通讯通路门店!$K:$K,通讯通路门店!$S:$S,$G1744)</f>
        <v>0</v>
      </c>
      <c r="AQ1744" s="83"/>
      <c r="AR1744" s="99">
        <f>SUMIFS(通讯通路门店!$T:$T,通讯通路门店!$S:$S,$G1744)</f>
        <v>0</v>
      </c>
      <c r="AS1744" s="99">
        <f>SUMIFS(通讯通路门店!$U:$U,通讯通路门店!$S:$S,$G1744)</f>
        <v>0</v>
      </c>
      <c r="AT1744" s="99">
        <f>SUMIFS(通讯通路门店!$V:$V,通讯通路门店!$S:$S,$G1744)</f>
        <v>0</v>
      </c>
      <c r="AU1744" s="99">
        <f>SUMIFS(通讯通路门店!$W:$W,通讯通路门店!$S:$S,$G1744)</f>
        <v>0</v>
      </c>
      <c r="AV1744" s="99">
        <f>SUMIFS(通讯通路门店!$Z:$Z,通讯通路门店!$S:$S,$G1744)</f>
        <v>0</v>
      </c>
      <c r="AW1744" s="99">
        <f>SUMIFS(通讯通路门店!$AB:$AB,通讯通路门店!$S:$S,$G1744)</f>
        <v>0</v>
      </c>
      <c r="AX1744" s="99">
        <f>SUMIFS(通讯通路门店!$X:$X,通讯通路门店!$S:$S,$G1744)</f>
        <v>0</v>
      </c>
      <c r="AY1744" s="99">
        <f>SUMIFS(通讯通路门店!$Y:$Y,通讯通路门店!$S:$S,$G1744)</f>
        <v>0</v>
      </c>
      <c r="AZ1744" s="99">
        <f>SUMIFS(通讯通路门店!$AA:$AA,通讯通路门店!$S:$S,$G1744)</f>
        <v>0</v>
      </c>
      <c r="BA1744" s="99">
        <f t="shared" si="138"/>
        <v>0</v>
      </c>
      <c r="BB1744" s="99">
        <f t="shared" si="139"/>
        <v>0</v>
      </c>
      <c r="BC1744" s="99">
        <f>SUMIFS(通讯通路门店!$W:$W,通讯通路门店!$S:$S,$G1744,通讯通路门店!$J:$J,"荣耀体验店")+SUMIFS(通讯通路门店!$W:$W,通讯通路门店!$S:$S,$G1744,通讯通路门店!$J:$J,"荣耀授权专卖店")</f>
        <v>0</v>
      </c>
      <c r="BD1744" s="99">
        <f>SUMIFS(通讯通路门店!$Z:$Z,通讯通路门店!$S:$S,$G1744,通讯通路门店!$J:$J,"VIVO体验店")</f>
        <v>0</v>
      </c>
      <c r="BE1744" s="99">
        <f>SUMIFS(通讯通路门店!$AB:$AB,通讯通路门店!$S:$S,$G1744,通讯通路门店!$J:$J,"OPPO体验店")</f>
        <v>0</v>
      </c>
      <c r="BF1744" s="99">
        <f>SUMIFS(通讯通路门店!$X:$X,通讯通路门店!$S:$S,$G1744,通讯通路门店!$J:$J,"华为授权体验店")+SUMIFS(通讯通路门店!$AA:$AA,通讯通路门店!$S:$S,$G1744,通讯通路门店!$J:$J,"华为堡垒店")</f>
        <v>0</v>
      </c>
      <c r="BG1744" s="99">
        <f>SUMIFS(通讯通路门店!$Y:$Y,通讯通路门店!$S:$S,$G1744,通讯通路门店!$J:$J,"小米体验店")</f>
        <v>0</v>
      </c>
      <c r="BH1744" s="99">
        <f>SUMIFS(通讯通路门店!$AA:$AA,通讯通路门店!$S:$S,$G1744,通讯通路门店!$J:$J,"苹果体验店")</f>
        <v>0</v>
      </c>
      <c r="BI1744" s="99">
        <f>SUMIFS(通讯通路门店!$K:$K,通讯通路门店!$S:$S,$G1744,通讯通路门店!$J:$J,"其他品牌专卖店")</f>
        <v>0</v>
      </c>
      <c r="BJ1744" s="99">
        <f>SUMIFS(通讯通路门店!$AC:$AC,通讯通路门店!$S:$S,$G1744)</f>
        <v>0</v>
      </c>
      <c r="BK1744" s="99">
        <f>SUMIFS(通讯通路门店!$AD:$AD,通讯通路门店!$S:$S,$G1744)</f>
        <v>0</v>
      </c>
      <c r="BL1744" s="99">
        <f>SUMIFS(通讯通路门店!$AE:$AE,通讯通路门店!$S:$S,$G1744)</f>
        <v>0</v>
      </c>
      <c r="BM1744" s="99">
        <f>SUMIFS(通讯通路门店!$AF:$AF,通讯通路门店!$S:$S,$G1744)</f>
        <v>0</v>
      </c>
      <c r="BN1744" s="99">
        <f>SUMIFS(通讯通路门店!$AG:$AG,通讯通路门店!$S:$S,$G1744)</f>
        <v>0</v>
      </c>
      <c r="BO1744" s="99">
        <f>SUMIFS(通讯通路门店!$AH:$AH,通讯通路门店!$S:$S,$G1744)</f>
        <v>0</v>
      </c>
      <c r="BP1744" s="99">
        <f>SUMIFS(通讯通路门店!$AI:$AI,通讯通路门店!$S:$S,$G1744)</f>
        <v>0</v>
      </c>
      <c r="BQ1744" s="83"/>
    </row>
    <row r="1745" spans="1:69">
      <c r="A1745" s="99" t="str">
        <f>IFERROR(_xlfn.XLOOKUP($G1745,通讯通路门店!$S$4:$S$993933,通讯通路门店!$A$4:$A$993933,0,0),"")</f>
        <v>海南省</v>
      </c>
      <c r="B1745" s="99" t="str">
        <f>IFERROR(_xlfn.XLOOKUP($G1745,通讯通路门店!$S$4:$S$993933,通讯通路门店!$B$4:$B$993933,0,0),"")</f>
        <v>乐东黎族自治县</v>
      </c>
      <c r="C1745" s="99" t="str">
        <f>IFERROR(_xlfn.XLOOKUP($G1745,通讯通路门店!$S$4:$S$993933,通讯通路门店!$C$4:$C$993933,0,0),"")</f>
        <v>乐东黎族自治县</v>
      </c>
      <c r="D1745" s="99" t="str">
        <f>IFERROR(_xlfn.XLOOKUP($G1745,通讯通路门店!$S$4:$S$993933,通讯通路门店!$D$4:$D$993933,0,0),"")</f>
        <v>万冲镇</v>
      </c>
      <c r="E1745" s="83"/>
      <c r="F1745" s="83"/>
      <c r="G1745" s="101"/>
      <c r="H1745" s="102">
        <f>IFERROR(_xlfn.XLOOKUP($G1745,通讯通路门店!$S$4:$S$993933,通讯通路门店!$R$4:$R$993933,0,0),"")</f>
        <v>0</v>
      </c>
      <c r="I1745" s="83"/>
      <c r="J1745" s="83"/>
      <c r="K1745" s="83"/>
      <c r="L1745" s="83"/>
      <c r="M1745" s="83"/>
      <c r="N1745" s="83"/>
      <c r="O1745" s="83"/>
      <c r="P1745" s="83"/>
      <c r="Q1745" s="83"/>
      <c r="R1745" s="83"/>
      <c r="S1745" s="83"/>
      <c r="T1745" s="83"/>
      <c r="U1745" s="99">
        <f>COUNTIF(通讯通路门店!$S:$S,$G1745)</f>
        <v>0</v>
      </c>
      <c r="V1745" s="99">
        <f>COUNTIFS(通讯通路门店!$S:$S,$G1745,通讯通路门店!$J:$J,"综合卖场")</f>
        <v>0</v>
      </c>
      <c r="W1745" s="99">
        <f>SUMIFS(通讯通路门店!$AJ:$AJ,通讯通路门店!$S:$S,通讯客户沙盘!$G1745)</f>
        <v>0</v>
      </c>
      <c r="X1745" s="99">
        <f t="shared" si="135"/>
        <v>0</v>
      </c>
      <c r="Y1745" s="99">
        <f>COUNTIFS(通讯通路门店!$S:$S,$G1745,通讯通路门店!$J:$J,"荣耀体验店")+COUNTIFS(通讯通路门店!$S:$S,$G1745,通讯通路门店!$J:$J,"荣耀授权专卖店")</f>
        <v>0</v>
      </c>
      <c r="Z1745" s="99">
        <f>COUNTIFS(通讯通路门店!$S:$S,$G1745,通讯通路门店!$J:$J,"VIVO体验店")</f>
        <v>0</v>
      </c>
      <c r="AA1745" s="99">
        <f>COUNTIFS(通讯通路门店!$S:$S,$G1745,通讯通路门店!$J:$J,"OPPO体验店")</f>
        <v>0</v>
      </c>
      <c r="AB1745" s="99">
        <f>COUNTIFS(通讯通路门店!$S:$S,$G1745,通讯通路门店!$J:$J,"华为授权体验店")+COUNTIFS(通讯通路门店!$S:$S,$G1745,通讯通路门店!$J:$J,"华为堡垒店")</f>
        <v>0</v>
      </c>
      <c r="AC1745" s="99">
        <f>COUNTIFS(通讯通路门店!$S:$S,$G1745,通讯通路门店!$J:$J,"小米体验店")</f>
        <v>0</v>
      </c>
      <c r="AD1745" s="99">
        <f>COUNTIFS(通讯通路门店!$S:$S,$G1745,通讯通路门店!$J:$J,"苹果体验店")</f>
        <v>0</v>
      </c>
      <c r="AE1745" s="99">
        <f>COUNTIFS(通讯通路门店!$S:$S,$G1745,通讯通路门店!$J:$J,"其他品牌专卖店")</f>
        <v>0</v>
      </c>
      <c r="AF1745" s="99">
        <f>SUMIFS(通讯通路门店!$BI:$BI,通讯通路门店!$S:$S,$G1745)</f>
        <v>0</v>
      </c>
      <c r="AG1745" s="99">
        <f>SUMIFS(通讯通路门店!$BH:$BH,通讯通路门店!$S:$S,$G1745)</f>
        <v>0</v>
      </c>
      <c r="AH1745" s="99">
        <f t="shared" si="136"/>
        <v>0</v>
      </c>
      <c r="AI1745" s="99">
        <f>SUMIFS(通讯通路门店!$BB:$BB,通讯通路门店!$S:$S,$G1745)</f>
        <v>0</v>
      </c>
      <c r="AJ1745" s="99">
        <f>SUMIFS(通讯通路门店!$BE:$BE,通讯通路门店!$S:$S,$G1745)</f>
        <v>0</v>
      </c>
      <c r="AK1745" s="99">
        <f>SUMIFS(通讯通路门店!$BG:$BG,通讯通路门店!$S:$S,$G1745)</f>
        <v>0</v>
      </c>
      <c r="AL1745" s="99">
        <f>SUMIFS(通讯通路门店!$BC:$BC,通讯通路门店!$S:$S,$G1745)</f>
        <v>0</v>
      </c>
      <c r="AM1745" s="99">
        <f>SUMIFS(通讯通路门店!$BD:$BD,通讯通路门店!$S:$S,$G1745)</f>
        <v>0</v>
      </c>
      <c r="AN1745" s="99">
        <f>SUMIFS(通讯通路门店!$BF:$BF,通讯通路门店!$S:$S,$G1745)</f>
        <v>0</v>
      </c>
      <c r="AO1745" s="99">
        <f t="shared" si="137"/>
        <v>0</v>
      </c>
      <c r="AP1745" s="99">
        <f>SUMIFS(通讯通路门店!$K:$K,通讯通路门店!$S:$S,$G1745)</f>
        <v>0</v>
      </c>
      <c r="AQ1745" s="83"/>
      <c r="AR1745" s="99">
        <f>SUMIFS(通讯通路门店!$T:$T,通讯通路门店!$S:$S,$G1745)</f>
        <v>0</v>
      </c>
      <c r="AS1745" s="99">
        <f>SUMIFS(通讯通路门店!$U:$U,通讯通路门店!$S:$S,$G1745)</f>
        <v>0</v>
      </c>
      <c r="AT1745" s="99">
        <f>SUMIFS(通讯通路门店!$V:$V,通讯通路门店!$S:$S,$G1745)</f>
        <v>0</v>
      </c>
      <c r="AU1745" s="99">
        <f>SUMIFS(通讯通路门店!$W:$W,通讯通路门店!$S:$S,$G1745)</f>
        <v>0</v>
      </c>
      <c r="AV1745" s="99">
        <f>SUMIFS(通讯通路门店!$Z:$Z,通讯通路门店!$S:$S,$G1745)</f>
        <v>0</v>
      </c>
      <c r="AW1745" s="99">
        <f>SUMIFS(通讯通路门店!$AB:$AB,通讯通路门店!$S:$S,$G1745)</f>
        <v>0</v>
      </c>
      <c r="AX1745" s="99">
        <f>SUMIFS(通讯通路门店!$X:$X,通讯通路门店!$S:$S,$G1745)</f>
        <v>0</v>
      </c>
      <c r="AY1745" s="99">
        <f>SUMIFS(通讯通路门店!$Y:$Y,通讯通路门店!$S:$S,$G1745)</f>
        <v>0</v>
      </c>
      <c r="AZ1745" s="99">
        <f>SUMIFS(通讯通路门店!$AA:$AA,通讯通路门店!$S:$S,$G1745)</f>
        <v>0</v>
      </c>
      <c r="BA1745" s="99">
        <f t="shared" si="138"/>
        <v>0</v>
      </c>
      <c r="BB1745" s="99">
        <f t="shared" si="139"/>
        <v>0</v>
      </c>
      <c r="BC1745" s="99">
        <f>SUMIFS(通讯通路门店!$W:$W,通讯通路门店!$S:$S,$G1745,通讯通路门店!$J:$J,"荣耀体验店")+SUMIFS(通讯通路门店!$W:$W,通讯通路门店!$S:$S,$G1745,通讯通路门店!$J:$J,"荣耀授权专卖店")</f>
        <v>0</v>
      </c>
      <c r="BD1745" s="99">
        <f>SUMIFS(通讯通路门店!$Z:$Z,通讯通路门店!$S:$S,$G1745,通讯通路门店!$J:$J,"VIVO体验店")</f>
        <v>0</v>
      </c>
      <c r="BE1745" s="99">
        <f>SUMIFS(通讯通路门店!$AB:$AB,通讯通路门店!$S:$S,$G1745,通讯通路门店!$J:$J,"OPPO体验店")</f>
        <v>0</v>
      </c>
      <c r="BF1745" s="99">
        <f>SUMIFS(通讯通路门店!$X:$X,通讯通路门店!$S:$S,$G1745,通讯通路门店!$J:$J,"华为授权体验店")+SUMIFS(通讯通路门店!$AA:$AA,通讯通路门店!$S:$S,$G1745,通讯通路门店!$J:$J,"华为堡垒店")</f>
        <v>0</v>
      </c>
      <c r="BG1745" s="99">
        <f>SUMIFS(通讯通路门店!$Y:$Y,通讯通路门店!$S:$S,$G1745,通讯通路门店!$J:$J,"小米体验店")</f>
        <v>0</v>
      </c>
      <c r="BH1745" s="99">
        <f>SUMIFS(通讯通路门店!$AA:$AA,通讯通路门店!$S:$S,$G1745,通讯通路门店!$J:$J,"苹果体验店")</f>
        <v>0</v>
      </c>
      <c r="BI1745" s="99">
        <f>SUMIFS(通讯通路门店!$K:$K,通讯通路门店!$S:$S,$G1745,通讯通路门店!$J:$J,"其他品牌专卖店")</f>
        <v>0</v>
      </c>
      <c r="BJ1745" s="99">
        <f>SUMIFS(通讯通路门店!$AC:$AC,通讯通路门店!$S:$S,$G1745)</f>
        <v>0</v>
      </c>
      <c r="BK1745" s="99">
        <f>SUMIFS(通讯通路门店!$AD:$AD,通讯通路门店!$S:$S,$G1745)</f>
        <v>0</v>
      </c>
      <c r="BL1745" s="99">
        <f>SUMIFS(通讯通路门店!$AE:$AE,通讯通路门店!$S:$S,$G1745)</f>
        <v>0</v>
      </c>
      <c r="BM1745" s="99">
        <f>SUMIFS(通讯通路门店!$AF:$AF,通讯通路门店!$S:$S,$G1745)</f>
        <v>0</v>
      </c>
      <c r="BN1745" s="99">
        <f>SUMIFS(通讯通路门店!$AG:$AG,通讯通路门店!$S:$S,$G1745)</f>
        <v>0</v>
      </c>
      <c r="BO1745" s="99">
        <f>SUMIFS(通讯通路门店!$AH:$AH,通讯通路门店!$S:$S,$G1745)</f>
        <v>0</v>
      </c>
      <c r="BP1745" s="99">
        <f>SUMIFS(通讯通路门店!$AI:$AI,通讯通路门店!$S:$S,$G1745)</f>
        <v>0</v>
      </c>
      <c r="BQ1745" s="83"/>
    </row>
    <row r="1746" spans="1:69">
      <c r="A1746" s="99" t="str">
        <f>IFERROR(_xlfn.XLOOKUP($G1746,通讯通路门店!$S$4:$S$993933,通讯通路门店!$A$4:$A$993933,0,0),"")</f>
        <v>海南省</v>
      </c>
      <c r="B1746" s="99" t="str">
        <f>IFERROR(_xlfn.XLOOKUP($G1746,通讯通路门店!$S$4:$S$993933,通讯通路门店!$B$4:$B$993933,0,0),"")</f>
        <v>乐东黎族自治县</v>
      </c>
      <c r="C1746" s="99" t="str">
        <f>IFERROR(_xlfn.XLOOKUP($G1746,通讯通路门店!$S$4:$S$993933,通讯通路门店!$C$4:$C$993933,0,0),"")</f>
        <v>乐东黎族自治县</v>
      </c>
      <c r="D1746" s="99" t="str">
        <f>IFERROR(_xlfn.XLOOKUP($G1746,通讯通路门店!$S$4:$S$993933,通讯通路门店!$D$4:$D$993933,0,0),"")</f>
        <v>万冲镇</v>
      </c>
      <c r="E1746" s="83"/>
      <c r="F1746" s="83"/>
      <c r="G1746" s="101"/>
      <c r="H1746" s="102">
        <f>IFERROR(_xlfn.XLOOKUP($G1746,通讯通路门店!$S$4:$S$993933,通讯通路门店!$R$4:$R$993933,0,0),"")</f>
        <v>0</v>
      </c>
      <c r="I1746" s="83"/>
      <c r="J1746" s="83"/>
      <c r="K1746" s="83"/>
      <c r="L1746" s="83"/>
      <c r="M1746" s="83"/>
      <c r="N1746" s="83"/>
      <c r="O1746" s="83"/>
      <c r="P1746" s="83"/>
      <c r="Q1746" s="83"/>
      <c r="R1746" s="83"/>
      <c r="S1746" s="83"/>
      <c r="T1746" s="83"/>
      <c r="U1746" s="99">
        <f>COUNTIF(通讯通路门店!$S:$S,$G1746)</f>
        <v>0</v>
      </c>
      <c r="V1746" s="99">
        <f>COUNTIFS(通讯通路门店!$S:$S,$G1746,通讯通路门店!$J:$J,"综合卖场")</f>
        <v>0</v>
      </c>
      <c r="W1746" s="99">
        <f>SUMIFS(通讯通路门店!$AJ:$AJ,通讯通路门店!$S:$S,通讯客户沙盘!$G1746)</f>
        <v>0</v>
      </c>
      <c r="X1746" s="99">
        <f t="shared" si="135"/>
        <v>0</v>
      </c>
      <c r="Y1746" s="99">
        <f>COUNTIFS(通讯通路门店!$S:$S,$G1746,通讯通路门店!$J:$J,"荣耀体验店")+COUNTIFS(通讯通路门店!$S:$S,$G1746,通讯通路门店!$J:$J,"荣耀授权专卖店")</f>
        <v>0</v>
      </c>
      <c r="Z1746" s="99">
        <f>COUNTIFS(通讯通路门店!$S:$S,$G1746,通讯通路门店!$J:$J,"VIVO体验店")</f>
        <v>0</v>
      </c>
      <c r="AA1746" s="99">
        <f>COUNTIFS(通讯通路门店!$S:$S,$G1746,通讯通路门店!$J:$J,"OPPO体验店")</f>
        <v>0</v>
      </c>
      <c r="AB1746" s="99">
        <f>COUNTIFS(通讯通路门店!$S:$S,$G1746,通讯通路门店!$J:$J,"华为授权体验店")+COUNTIFS(通讯通路门店!$S:$S,$G1746,通讯通路门店!$J:$J,"华为堡垒店")</f>
        <v>0</v>
      </c>
      <c r="AC1746" s="99">
        <f>COUNTIFS(通讯通路门店!$S:$S,$G1746,通讯通路门店!$J:$J,"小米体验店")</f>
        <v>0</v>
      </c>
      <c r="AD1746" s="99">
        <f>COUNTIFS(通讯通路门店!$S:$S,$G1746,通讯通路门店!$J:$J,"苹果体验店")</f>
        <v>0</v>
      </c>
      <c r="AE1746" s="99">
        <f>COUNTIFS(通讯通路门店!$S:$S,$G1746,通讯通路门店!$J:$J,"其他品牌专卖店")</f>
        <v>0</v>
      </c>
      <c r="AF1746" s="99">
        <f>SUMIFS(通讯通路门店!$BI:$BI,通讯通路门店!$S:$S,$G1746)</f>
        <v>0</v>
      </c>
      <c r="AG1746" s="99">
        <f>SUMIFS(通讯通路门店!$BH:$BH,通讯通路门店!$S:$S,$G1746)</f>
        <v>0</v>
      </c>
      <c r="AH1746" s="99">
        <f t="shared" si="136"/>
        <v>0</v>
      </c>
      <c r="AI1746" s="99">
        <f>SUMIFS(通讯通路门店!$BB:$BB,通讯通路门店!$S:$S,$G1746)</f>
        <v>0</v>
      </c>
      <c r="AJ1746" s="99">
        <f>SUMIFS(通讯通路门店!$BE:$BE,通讯通路门店!$S:$S,$G1746)</f>
        <v>0</v>
      </c>
      <c r="AK1746" s="99">
        <f>SUMIFS(通讯通路门店!$BG:$BG,通讯通路门店!$S:$S,$G1746)</f>
        <v>0</v>
      </c>
      <c r="AL1746" s="99">
        <f>SUMIFS(通讯通路门店!$BC:$BC,通讯通路门店!$S:$S,$G1746)</f>
        <v>0</v>
      </c>
      <c r="AM1746" s="99">
        <f>SUMIFS(通讯通路门店!$BD:$BD,通讯通路门店!$S:$S,$G1746)</f>
        <v>0</v>
      </c>
      <c r="AN1746" s="99">
        <f>SUMIFS(通讯通路门店!$BF:$BF,通讯通路门店!$S:$S,$G1746)</f>
        <v>0</v>
      </c>
      <c r="AO1746" s="99">
        <f t="shared" si="137"/>
        <v>0</v>
      </c>
      <c r="AP1746" s="99">
        <f>SUMIFS(通讯通路门店!$K:$K,通讯通路门店!$S:$S,$G1746)</f>
        <v>0</v>
      </c>
      <c r="AQ1746" s="83"/>
      <c r="AR1746" s="99">
        <f>SUMIFS(通讯通路门店!$T:$T,通讯通路门店!$S:$S,$G1746)</f>
        <v>0</v>
      </c>
      <c r="AS1746" s="99">
        <f>SUMIFS(通讯通路门店!$U:$U,通讯通路门店!$S:$S,$G1746)</f>
        <v>0</v>
      </c>
      <c r="AT1746" s="99">
        <f>SUMIFS(通讯通路门店!$V:$V,通讯通路门店!$S:$S,$G1746)</f>
        <v>0</v>
      </c>
      <c r="AU1746" s="99">
        <f>SUMIFS(通讯通路门店!$W:$W,通讯通路门店!$S:$S,$G1746)</f>
        <v>0</v>
      </c>
      <c r="AV1746" s="99">
        <f>SUMIFS(通讯通路门店!$Z:$Z,通讯通路门店!$S:$S,$G1746)</f>
        <v>0</v>
      </c>
      <c r="AW1746" s="99">
        <f>SUMIFS(通讯通路门店!$AB:$AB,通讯通路门店!$S:$S,$G1746)</f>
        <v>0</v>
      </c>
      <c r="AX1746" s="99">
        <f>SUMIFS(通讯通路门店!$X:$X,通讯通路门店!$S:$S,$G1746)</f>
        <v>0</v>
      </c>
      <c r="AY1746" s="99">
        <f>SUMIFS(通讯通路门店!$Y:$Y,通讯通路门店!$S:$S,$G1746)</f>
        <v>0</v>
      </c>
      <c r="AZ1746" s="99">
        <f>SUMIFS(通讯通路门店!$AA:$AA,通讯通路门店!$S:$S,$G1746)</f>
        <v>0</v>
      </c>
      <c r="BA1746" s="99">
        <f t="shared" si="138"/>
        <v>0</v>
      </c>
      <c r="BB1746" s="99">
        <f t="shared" si="139"/>
        <v>0</v>
      </c>
      <c r="BC1746" s="99">
        <f>SUMIFS(通讯通路门店!$W:$W,通讯通路门店!$S:$S,$G1746,通讯通路门店!$J:$J,"荣耀体验店")+SUMIFS(通讯通路门店!$W:$W,通讯通路门店!$S:$S,$G1746,通讯通路门店!$J:$J,"荣耀授权专卖店")</f>
        <v>0</v>
      </c>
      <c r="BD1746" s="99">
        <f>SUMIFS(通讯通路门店!$Z:$Z,通讯通路门店!$S:$S,$G1746,通讯通路门店!$J:$J,"VIVO体验店")</f>
        <v>0</v>
      </c>
      <c r="BE1746" s="99">
        <f>SUMIFS(通讯通路门店!$AB:$AB,通讯通路门店!$S:$S,$G1746,通讯通路门店!$J:$J,"OPPO体验店")</f>
        <v>0</v>
      </c>
      <c r="BF1746" s="99">
        <f>SUMIFS(通讯通路门店!$X:$X,通讯通路门店!$S:$S,$G1746,通讯通路门店!$J:$J,"华为授权体验店")+SUMIFS(通讯通路门店!$AA:$AA,通讯通路门店!$S:$S,$G1746,通讯通路门店!$J:$J,"华为堡垒店")</f>
        <v>0</v>
      </c>
      <c r="BG1746" s="99">
        <f>SUMIFS(通讯通路门店!$Y:$Y,通讯通路门店!$S:$S,$G1746,通讯通路门店!$J:$J,"小米体验店")</f>
        <v>0</v>
      </c>
      <c r="BH1746" s="99">
        <f>SUMIFS(通讯通路门店!$AA:$AA,通讯通路门店!$S:$S,$G1746,通讯通路门店!$J:$J,"苹果体验店")</f>
        <v>0</v>
      </c>
      <c r="BI1746" s="99">
        <f>SUMIFS(通讯通路门店!$K:$K,通讯通路门店!$S:$S,$G1746,通讯通路门店!$J:$J,"其他品牌专卖店")</f>
        <v>0</v>
      </c>
      <c r="BJ1746" s="99">
        <f>SUMIFS(通讯通路门店!$AC:$AC,通讯通路门店!$S:$S,$G1746)</f>
        <v>0</v>
      </c>
      <c r="BK1746" s="99">
        <f>SUMIFS(通讯通路门店!$AD:$AD,通讯通路门店!$S:$S,$G1746)</f>
        <v>0</v>
      </c>
      <c r="BL1746" s="99">
        <f>SUMIFS(通讯通路门店!$AE:$AE,通讯通路门店!$S:$S,$G1746)</f>
        <v>0</v>
      </c>
      <c r="BM1746" s="99">
        <f>SUMIFS(通讯通路门店!$AF:$AF,通讯通路门店!$S:$S,$G1746)</f>
        <v>0</v>
      </c>
      <c r="BN1746" s="99">
        <f>SUMIFS(通讯通路门店!$AG:$AG,通讯通路门店!$S:$S,$G1746)</f>
        <v>0</v>
      </c>
      <c r="BO1746" s="99">
        <f>SUMIFS(通讯通路门店!$AH:$AH,通讯通路门店!$S:$S,$G1746)</f>
        <v>0</v>
      </c>
      <c r="BP1746" s="99">
        <f>SUMIFS(通讯通路门店!$AI:$AI,通讯通路门店!$S:$S,$G1746)</f>
        <v>0</v>
      </c>
      <c r="BQ1746" s="83"/>
    </row>
    <row r="1747" spans="1:69">
      <c r="A1747" s="99" t="str">
        <f>IFERROR(_xlfn.XLOOKUP($G1747,通讯通路门店!$S$4:$S$993933,通讯通路门店!$A$4:$A$993933,0,0),"")</f>
        <v>海南省</v>
      </c>
      <c r="B1747" s="99" t="str">
        <f>IFERROR(_xlfn.XLOOKUP($G1747,通讯通路门店!$S$4:$S$993933,通讯通路门店!$B$4:$B$993933,0,0),"")</f>
        <v>乐东黎族自治县</v>
      </c>
      <c r="C1747" s="99" t="str">
        <f>IFERROR(_xlfn.XLOOKUP($G1747,通讯通路门店!$S$4:$S$993933,通讯通路门店!$C$4:$C$993933,0,0),"")</f>
        <v>乐东黎族自治县</v>
      </c>
      <c r="D1747" s="99" t="str">
        <f>IFERROR(_xlfn.XLOOKUP($G1747,通讯通路门店!$S$4:$S$993933,通讯通路门店!$D$4:$D$993933,0,0),"")</f>
        <v>万冲镇</v>
      </c>
      <c r="E1747" s="83"/>
      <c r="F1747" s="83"/>
      <c r="G1747" s="101"/>
      <c r="H1747" s="102">
        <f>IFERROR(_xlfn.XLOOKUP($G1747,通讯通路门店!$S$4:$S$993933,通讯通路门店!$R$4:$R$993933,0,0),"")</f>
        <v>0</v>
      </c>
      <c r="I1747" s="83"/>
      <c r="J1747" s="83"/>
      <c r="K1747" s="83"/>
      <c r="L1747" s="83"/>
      <c r="M1747" s="83"/>
      <c r="N1747" s="83"/>
      <c r="O1747" s="83"/>
      <c r="P1747" s="83"/>
      <c r="Q1747" s="83"/>
      <c r="R1747" s="83"/>
      <c r="S1747" s="83"/>
      <c r="T1747" s="83"/>
      <c r="U1747" s="99">
        <f>COUNTIF(通讯通路门店!$S:$S,$G1747)</f>
        <v>0</v>
      </c>
      <c r="V1747" s="99">
        <f>COUNTIFS(通讯通路门店!$S:$S,$G1747,通讯通路门店!$J:$J,"综合卖场")</f>
        <v>0</v>
      </c>
      <c r="W1747" s="99">
        <f>SUMIFS(通讯通路门店!$AJ:$AJ,通讯通路门店!$S:$S,通讯客户沙盘!$G1747)</f>
        <v>0</v>
      </c>
      <c r="X1747" s="99">
        <f t="shared" si="135"/>
        <v>0</v>
      </c>
      <c r="Y1747" s="99">
        <f>COUNTIFS(通讯通路门店!$S:$S,$G1747,通讯通路门店!$J:$J,"荣耀体验店")+COUNTIFS(通讯通路门店!$S:$S,$G1747,通讯通路门店!$J:$J,"荣耀授权专卖店")</f>
        <v>0</v>
      </c>
      <c r="Z1747" s="99">
        <f>COUNTIFS(通讯通路门店!$S:$S,$G1747,通讯通路门店!$J:$J,"VIVO体验店")</f>
        <v>0</v>
      </c>
      <c r="AA1747" s="99">
        <f>COUNTIFS(通讯通路门店!$S:$S,$G1747,通讯通路门店!$J:$J,"OPPO体验店")</f>
        <v>0</v>
      </c>
      <c r="AB1747" s="99">
        <f>COUNTIFS(通讯通路门店!$S:$S,$G1747,通讯通路门店!$J:$J,"华为授权体验店")+COUNTIFS(通讯通路门店!$S:$S,$G1747,通讯通路门店!$J:$J,"华为堡垒店")</f>
        <v>0</v>
      </c>
      <c r="AC1747" s="99">
        <f>COUNTIFS(通讯通路门店!$S:$S,$G1747,通讯通路门店!$J:$J,"小米体验店")</f>
        <v>0</v>
      </c>
      <c r="AD1747" s="99">
        <f>COUNTIFS(通讯通路门店!$S:$S,$G1747,通讯通路门店!$J:$J,"苹果体验店")</f>
        <v>0</v>
      </c>
      <c r="AE1747" s="99">
        <f>COUNTIFS(通讯通路门店!$S:$S,$G1747,通讯通路门店!$J:$J,"其他品牌专卖店")</f>
        <v>0</v>
      </c>
      <c r="AF1747" s="99">
        <f>SUMIFS(通讯通路门店!$BI:$BI,通讯通路门店!$S:$S,$G1747)</f>
        <v>0</v>
      </c>
      <c r="AG1747" s="99">
        <f>SUMIFS(通讯通路门店!$BH:$BH,通讯通路门店!$S:$S,$G1747)</f>
        <v>0</v>
      </c>
      <c r="AH1747" s="99">
        <f t="shared" si="136"/>
        <v>0</v>
      </c>
      <c r="AI1747" s="99">
        <f>SUMIFS(通讯通路门店!$BB:$BB,通讯通路门店!$S:$S,$G1747)</f>
        <v>0</v>
      </c>
      <c r="AJ1747" s="99">
        <f>SUMIFS(通讯通路门店!$BE:$BE,通讯通路门店!$S:$S,$G1747)</f>
        <v>0</v>
      </c>
      <c r="AK1747" s="99">
        <f>SUMIFS(通讯通路门店!$BG:$BG,通讯通路门店!$S:$S,$G1747)</f>
        <v>0</v>
      </c>
      <c r="AL1747" s="99">
        <f>SUMIFS(通讯通路门店!$BC:$BC,通讯通路门店!$S:$S,$G1747)</f>
        <v>0</v>
      </c>
      <c r="AM1747" s="99">
        <f>SUMIFS(通讯通路门店!$BD:$BD,通讯通路门店!$S:$S,$G1747)</f>
        <v>0</v>
      </c>
      <c r="AN1747" s="99">
        <f>SUMIFS(通讯通路门店!$BF:$BF,通讯通路门店!$S:$S,$G1747)</f>
        <v>0</v>
      </c>
      <c r="AO1747" s="99">
        <f t="shared" si="137"/>
        <v>0</v>
      </c>
      <c r="AP1747" s="99">
        <f>SUMIFS(通讯通路门店!$K:$K,通讯通路门店!$S:$S,$G1747)</f>
        <v>0</v>
      </c>
      <c r="AQ1747" s="83"/>
      <c r="AR1747" s="99">
        <f>SUMIFS(通讯通路门店!$T:$T,通讯通路门店!$S:$S,$G1747)</f>
        <v>0</v>
      </c>
      <c r="AS1747" s="99">
        <f>SUMIFS(通讯通路门店!$U:$U,通讯通路门店!$S:$S,$G1747)</f>
        <v>0</v>
      </c>
      <c r="AT1747" s="99">
        <f>SUMIFS(通讯通路门店!$V:$V,通讯通路门店!$S:$S,$G1747)</f>
        <v>0</v>
      </c>
      <c r="AU1747" s="99">
        <f>SUMIFS(通讯通路门店!$W:$W,通讯通路门店!$S:$S,$G1747)</f>
        <v>0</v>
      </c>
      <c r="AV1747" s="99">
        <f>SUMIFS(通讯通路门店!$Z:$Z,通讯通路门店!$S:$S,$G1747)</f>
        <v>0</v>
      </c>
      <c r="AW1747" s="99">
        <f>SUMIFS(通讯通路门店!$AB:$AB,通讯通路门店!$S:$S,$G1747)</f>
        <v>0</v>
      </c>
      <c r="AX1747" s="99">
        <f>SUMIFS(通讯通路门店!$X:$X,通讯通路门店!$S:$S,$G1747)</f>
        <v>0</v>
      </c>
      <c r="AY1747" s="99">
        <f>SUMIFS(通讯通路门店!$Y:$Y,通讯通路门店!$S:$S,$G1747)</f>
        <v>0</v>
      </c>
      <c r="AZ1747" s="99">
        <f>SUMIFS(通讯通路门店!$AA:$AA,通讯通路门店!$S:$S,$G1747)</f>
        <v>0</v>
      </c>
      <c r="BA1747" s="99">
        <f t="shared" si="138"/>
        <v>0</v>
      </c>
      <c r="BB1747" s="99">
        <f t="shared" si="139"/>
        <v>0</v>
      </c>
      <c r="BC1747" s="99">
        <f>SUMIFS(通讯通路门店!$W:$W,通讯通路门店!$S:$S,$G1747,通讯通路门店!$J:$J,"荣耀体验店")+SUMIFS(通讯通路门店!$W:$W,通讯通路门店!$S:$S,$G1747,通讯通路门店!$J:$J,"荣耀授权专卖店")</f>
        <v>0</v>
      </c>
      <c r="BD1747" s="99">
        <f>SUMIFS(通讯通路门店!$Z:$Z,通讯通路门店!$S:$S,$G1747,通讯通路门店!$J:$J,"VIVO体验店")</f>
        <v>0</v>
      </c>
      <c r="BE1747" s="99">
        <f>SUMIFS(通讯通路门店!$AB:$AB,通讯通路门店!$S:$S,$G1747,通讯通路门店!$J:$J,"OPPO体验店")</f>
        <v>0</v>
      </c>
      <c r="BF1747" s="99">
        <f>SUMIFS(通讯通路门店!$X:$X,通讯通路门店!$S:$S,$G1747,通讯通路门店!$J:$J,"华为授权体验店")+SUMIFS(通讯通路门店!$AA:$AA,通讯通路门店!$S:$S,$G1747,通讯通路门店!$J:$J,"华为堡垒店")</f>
        <v>0</v>
      </c>
      <c r="BG1747" s="99">
        <f>SUMIFS(通讯通路门店!$Y:$Y,通讯通路门店!$S:$S,$G1747,通讯通路门店!$J:$J,"小米体验店")</f>
        <v>0</v>
      </c>
      <c r="BH1747" s="99">
        <f>SUMIFS(通讯通路门店!$AA:$AA,通讯通路门店!$S:$S,$G1747,通讯通路门店!$J:$J,"苹果体验店")</f>
        <v>0</v>
      </c>
      <c r="BI1747" s="99">
        <f>SUMIFS(通讯通路门店!$K:$K,通讯通路门店!$S:$S,$G1747,通讯通路门店!$J:$J,"其他品牌专卖店")</f>
        <v>0</v>
      </c>
      <c r="BJ1747" s="99">
        <f>SUMIFS(通讯通路门店!$AC:$AC,通讯通路门店!$S:$S,$G1747)</f>
        <v>0</v>
      </c>
      <c r="BK1747" s="99">
        <f>SUMIFS(通讯通路门店!$AD:$AD,通讯通路门店!$S:$S,$G1747)</f>
        <v>0</v>
      </c>
      <c r="BL1747" s="99">
        <f>SUMIFS(通讯通路门店!$AE:$AE,通讯通路门店!$S:$S,$G1747)</f>
        <v>0</v>
      </c>
      <c r="BM1747" s="99">
        <f>SUMIFS(通讯通路门店!$AF:$AF,通讯通路门店!$S:$S,$G1747)</f>
        <v>0</v>
      </c>
      <c r="BN1747" s="99">
        <f>SUMIFS(通讯通路门店!$AG:$AG,通讯通路门店!$S:$S,$G1747)</f>
        <v>0</v>
      </c>
      <c r="BO1747" s="99">
        <f>SUMIFS(通讯通路门店!$AH:$AH,通讯通路门店!$S:$S,$G1747)</f>
        <v>0</v>
      </c>
      <c r="BP1747" s="99">
        <f>SUMIFS(通讯通路门店!$AI:$AI,通讯通路门店!$S:$S,$G1747)</f>
        <v>0</v>
      </c>
      <c r="BQ1747" s="83"/>
    </row>
    <row r="1748" spans="1:69">
      <c r="A1748" s="99" t="str">
        <f>IFERROR(_xlfn.XLOOKUP($G1748,通讯通路门店!$S$4:$S$993933,通讯通路门店!$A$4:$A$993933,0,0),"")</f>
        <v>海南省</v>
      </c>
      <c r="B1748" s="99" t="str">
        <f>IFERROR(_xlfn.XLOOKUP($G1748,通讯通路门店!$S$4:$S$993933,通讯通路门店!$B$4:$B$993933,0,0),"")</f>
        <v>乐东黎族自治县</v>
      </c>
      <c r="C1748" s="99" t="str">
        <f>IFERROR(_xlfn.XLOOKUP($G1748,通讯通路门店!$S$4:$S$993933,通讯通路门店!$C$4:$C$993933,0,0),"")</f>
        <v>乐东黎族自治县</v>
      </c>
      <c r="D1748" s="99" t="str">
        <f>IFERROR(_xlfn.XLOOKUP($G1748,通讯通路门店!$S$4:$S$993933,通讯通路门店!$D$4:$D$993933,0,0),"")</f>
        <v>万冲镇</v>
      </c>
      <c r="E1748" s="83"/>
      <c r="F1748" s="83"/>
      <c r="G1748" s="101"/>
      <c r="H1748" s="102">
        <f>IFERROR(_xlfn.XLOOKUP($G1748,通讯通路门店!$S$4:$S$993933,通讯通路门店!$R$4:$R$993933,0,0),"")</f>
        <v>0</v>
      </c>
      <c r="I1748" s="83"/>
      <c r="J1748" s="83"/>
      <c r="K1748" s="83"/>
      <c r="L1748" s="83"/>
      <c r="M1748" s="83"/>
      <c r="N1748" s="83"/>
      <c r="O1748" s="83"/>
      <c r="P1748" s="83"/>
      <c r="Q1748" s="83"/>
      <c r="R1748" s="83"/>
      <c r="S1748" s="83"/>
      <c r="T1748" s="83"/>
      <c r="U1748" s="99">
        <f>COUNTIF(通讯通路门店!$S:$S,$G1748)</f>
        <v>0</v>
      </c>
      <c r="V1748" s="99">
        <f>COUNTIFS(通讯通路门店!$S:$S,$G1748,通讯通路门店!$J:$J,"综合卖场")</f>
        <v>0</v>
      </c>
      <c r="W1748" s="99">
        <f>SUMIFS(通讯通路门店!$AJ:$AJ,通讯通路门店!$S:$S,通讯客户沙盘!$G1748)</f>
        <v>0</v>
      </c>
      <c r="X1748" s="99">
        <f t="shared" si="135"/>
        <v>0</v>
      </c>
      <c r="Y1748" s="99">
        <f>COUNTIFS(通讯通路门店!$S:$S,$G1748,通讯通路门店!$J:$J,"荣耀体验店")+COUNTIFS(通讯通路门店!$S:$S,$G1748,通讯通路门店!$J:$J,"荣耀授权专卖店")</f>
        <v>0</v>
      </c>
      <c r="Z1748" s="99">
        <f>COUNTIFS(通讯通路门店!$S:$S,$G1748,通讯通路门店!$J:$J,"VIVO体验店")</f>
        <v>0</v>
      </c>
      <c r="AA1748" s="99">
        <f>COUNTIFS(通讯通路门店!$S:$S,$G1748,通讯通路门店!$J:$J,"OPPO体验店")</f>
        <v>0</v>
      </c>
      <c r="AB1748" s="99">
        <f>COUNTIFS(通讯通路门店!$S:$S,$G1748,通讯通路门店!$J:$J,"华为授权体验店")+COUNTIFS(通讯通路门店!$S:$S,$G1748,通讯通路门店!$J:$J,"华为堡垒店")</f>
        <v>0</v>
      </c>
      <c r="AC1748" s="99">
        <f>COUNTIFS(通讯通路门店!$S:$S,$G1748,通讯通路门店!$J:$J,"小米体验店")</f>
        <v>0</v>
      </c>
      <c r="AD1748" s="99">
        <f>COUNTIFS(通讯通路门店!$S:$S,$G1748,通讯通路门店!$J:$J,"苹果体验店")</f>
        <v>0</v>
      </c>
      <c r="AE1748" s="99">
        <f>COUNTIFS(通讯通路门店!$S:$S,$G1748,通讯通路门店!$J:$J,"其他品牌专卖店")</f>
        <v>0</v>
      </c>
      <c r="AF1748" s="99">
        <f>SUMIFS(通讯通路门店!$BI:$BI,通讯通路门店!$S:$S,$G1748)</f>
        <v>0</v>
      </c>
      <c r="AG1748" s="99">
        <f>SUMIFS(通讯通路门店!$BH:$BH,通讯通路门店!$S:$S,$G1748)</f>
        <v>0</v>
      </c>
      <c r="AH1748" s="99">
        <f t="shared" si="136"/>
        <v>0</v>
      </c>
      <c r="AI1748" s="99">
        <f>SUMIFS(通讯通路门店!$BB:$BB,通讯通路门店!$S:$S,$G1748)</f>
        <v>0</v>
      </c>
      <c r="AJ1748" s="99">
        <f>SUMIFS(通讯通路门店!$BE:$BE,通讯通路门店!$S:$S,$G1748)</f>
        <v>0</v>
      </c>
      <c r="AK1748" s="99">
        <f>SUMIFS(通讯通路门店!$BG:$BG,通讯通路门店!$S:$S,$G1748)</f>
        <v>0</v>
      </c>
      <c r="AL1748" s="99">
        <f>SUMIFS(通讯通路门店!$BC:$BC,通讯通路门店!$S:$S,$G1748)</f>
        <v>0</v>
      </c>
      <c r="AM1748" s="99">
        <f>SUMIFS(通讯通路门店!$BD:$BD,通讯通路门店!$S:$S,$G1748)</f>
        <v>0</v>
      </c>
      <c r="AN1748" s="99">
        <f>SUMIFS(通讯通路门店!$BF:$BF,通讯通路门店!$S:$S,$G1748)</f>
        <v>0</v>
      </c>
      <c r="AO1748" s="99">
        <f t="shared" si="137"/>
        <v>0</v>
      </c>
      <c r="AP1748" s="99">
        <f>SUMIFS(通讯通路门店!$K:$K,通讯通路门店!$S:$S,$G1748)</f>
        <v>0</v>
      </c>
      <c r="AQ1748" s="83"/>
      <c r="AR1748" s="99">
        <f>SUMIFS(通讯通路门店!$T:$T,通讯通路门店!$S:$S,$G1748)</f>
        <v>0</v>
      </c>
      <c r="AS1748" s="99">
        <f>SUMIFS(通讯通路门店!$U:$U,通讯通路门店!$S:$S,$G1748)</f>
        <v>0</v>
      </c>
      <c r="AT1748" s="99">
        <f>SUMIFS(通讯通路门店!$V:$V,通讯通路门店!$S:$S,$G1748)</f>
        <v>0</v>
      </c>
      <c r="AU1748" s="99">
        <f>SUMIFS(通讯通路门店!$W:$W,通讯通路门店!$S:$S,$G1748)</f>
        <v>0</v>
      </c>
      <c r="AV1748" s="99">
        <f>SUMIFS(通讯通路门店!$Z:$Z,通讯通路门店!$S:$S,$G1748)</f>
        <v>0</v>
      </c>
      <c r="AW1748" s="99">
        <f>SUMIFS(通讯通路门店!$AB:$AB,通讯通路门店!$S:$S,$G1748)</f>
        <v>0</v>
      </c>
      <c r="AX1748" s="99">
        <f>SUMIFS(通讯通路门店!$X:$X,通讯通路门店!$S:$S,$G1748)</f>
        <v>0</v>
      </c>
      <c r="AY1748" s="99">
        <f>SUMIFS(通讯通路门店!$Y:$Y,通讯通路门店!$S:$S,$G1748)</f>
        <v>0</v>
      </c>
      <c r="AZ1748" s="99">
        <f>SUMIFS(通讯通路门店!$AA:$AA,通讯通路门店!$S:$S,$G1748)</f>
        <v>0</v>
      </c>
      <c r="BA1748" s="99">
        <f t="shared" si="138"/>
        <v>0</v>
      </c>
      <c r="BB1748" s="99">
        <f t="shared" si="139"/>
        <v>0</v>
      </c>
      <c r="BC1748" s="99">
        <f>SUMIFS(通讯通路门店!$W:$W,通讯通路门店!$S:$S,$G1748,通讯通路门店!$J:$J,"荣耀体验店")+SUMIFS(通讯通路门店!$W:$W,通讯通路门店!$S:$S,$G1748,通讯通路门店!$J:$J,"荣耀授权专卖店")</f>
        <v>0</v>
      </c>
      <c r="BD1748" s="99">
        <f>SUMIFS(通讯通路门店!$Z:$Z,通讯通路门店!$S:$S,$G1748,通讯通路门店!$J:$J,"VIVO体验店")</f>
        <v>0</v>
      </c>
      <c r="BE1748" s="99">
        <f>SUMIFS(通讯通路门店!$AB:$AB,通讯通路门店!$S:$S,$G1748,通讯通路门店!$J:$J,"OPPO体验店")</f>
        <v>0</v>
      </c>
      <c r="BF1748" s="99">
        <f>SUMIFS(通讯通路门店!$X:$X,通讯通路门店!$S:$S,$G1748,通讯通路门店!$J:$J,"华为授权体验店")+SUMIFS(通讯通路门店!$AA:$AA,通讯通路门店!$S:$S,$G1748,通讯通路门店!$J:$J,"华为堡垒店")</f>
        <v>0</v>
      </c>
      <c r="BG1748" s="99">
        <f>SUMIFS(通讯通路门店!$Y:$Y,通讯通路门店!$S:$S,$G1748,通讯通路门店!$J:$J,"小米体验店")</f>
        <v>0</v>
      </c>
      <c r="BH1748" s="99">
        <f>SUMIFS(通讯通路门店!$AA:$AA,通讯通路门店!$S:$S,$G1748,通讯通路门店!$J:$J,"苹果体验店")</f>
        <v>0</v>
      </c>
      <c r="BI1748" s="99">
        <f>SUMIFS(通讯通路门店!$K:$K,通讯通路门店!$S:$S,$G1748,通讯通路门店!$J:$J,"其他品牌专卖店")</f>
        <v>0</v>
      </c>
      <c r="BJ1748" s="99">
        <f>SUMIFS(通讯通路门店!$AC:$AC,通讯通路门店!$S:$S,$G1748)</f>
        <v>0</v>
      </c>
      <c r="BK1748" s="99">
        <f>SUMIFS(通讯通路门店!$AD:$AD,通讯通路门店!$S:$S,$G1748)</f>
        <v>0</v>
      </c>
      <c r="BL1748" s="99">
        <f>SUMIFS(通讯通路门店!$AE:$AE,通讯通路门店!$S:$S,$G1748)</f>
        <v>0</v>
      </c>
      <c r="BM1748" s="99">
        <f>SUMIFS(通讯通路门店!$AF:$AF,通讯通路门店!$S:$S,$G1748)</f>
        <v>0</v>
      </c>
      <c r="BN1748" s="99">
        <f>SUMIFS(通讯通路门店!$AG:$AG,通讯通路门店!$S:$S,$G1748)</f>
        <v>0</v>
      </c>
      <c r="BO1748" s="99">
        <f>SUMIFS(通讯通路门店!$AH:$AH,通讯通路门店!$S:$S,$G1748)</f>
        <v>0</v>
      </c>
      <c r="BP1748" s="99">
        <f>SUMIFS(通讯通路门店!$AI:$AI,通讯通路门店!$S:$S,$G1748)</f>
        <v>0</v>
      </c>
      <c r="BQ1748" s="83"/>
    </row>
    <row r="1749" spans="1:69">
      <c r="A1749" s="99" t="str">
        <f>IFERROR(_xlfn.XLOOKUP($G1749,通讯通路门店!$S$4:$S$993933,通讯通路门店!$A$4:$A$993933,0,0),"")</f>
        <v>海南省</v>
      </c>
      <c r="B1749" s="99" t="str">
        <f>IFERROR(_xlfn.XLOOKUP($G1749,通讯通路门店!$S$4:$S$993933,通讯通路门店!$B$4:$B$993933,0,0),"")</f>
        <v>乐东黎族自治县</v>
      </c>
      <c r="C1749" s="99" t="str">
        <f>IFERROR(_xlfn.XLOOKUP($G1749,通讯通路门店!$S$4:$S$993933,通讯通路门店!$C$4:$C$993933,0,0),"")</f>
        <v>乐东黎族自治县</v>
      </c>
      <c r="D1749" s="99" t="str">
        <f>IFERROR(_xlfn.XLOOKUP($G1749,通讯通路门店!$S$4:$S$993933,通讯通路门店!$D$4:$D$993933,0,0),"")</f>
        <v>万冲镇</v>
      </c>
      <c r="E1749" s="83"/>
      <c r="F1749" s="83"/>
      <c r="G1749" s="101"/>
      <c r="H1749" s="102">
        <f>IFERROR(_xlfn.XLOOKUP($G1749,通讯通路门店!$S$4:$S$993933,通讯通路门店!$R$4:$R$993933,0,0),"")</f>
        <v>0</v>
      </c>
      <c r="I1749" s="83"/>
      <c r="J1749" s="83"/>
      <c r="K1749" s="83"/>
      <c r="L1749" s="83"/>
      <c r="M1749" s="83"/>
      <c r="N1749" s="83"/>
      <c r="O1749" s="83"/>
      <c r="P1749" s="83"/>
      <c r="Q1749" s="83"/>
      <c r="R1749" s="83"/>
      <c r="S1749" s="83"/>
      <c r="T1749" s="83"/>
      <c r="U1749" s="99">
        <f>COUNTIF(通讯通路门店!$S:$S,$G1749)</f>
        <v>0</v>
      </c>
      <c r="V1749" s="99">
        <f>COUNTIFS(通讯通路门店!$S:$S,$G1749,通讯通路门店!$J:$J,"综合卖场")</f>
        <v>0</v>
      </c>
      <c r="W1749" s="99">
        <f>SUMIFS(通讯通路门店!$AJ:$AJ,通讯通路门店!$S:$S,通讯客户沙盘!$G1749)</f>
        <v>0</v>
      </c>
      <c r="X1749" s="99">
        <f t="shared" si="135"/>
        <v>0</v>
      </c>
      <c r="Y1749" s="99">
        <f>COUNTIFS(通讯通路门店!$S:$S,$G1749,通讯通路门店!$J:$J,"荣耀体验店")+COUNTIFS(通讯通路门店!$S:$S,$G1749,通讯通路门店!$J:$J,"荣耀授权专卖店")</f>
        <v>0</v>
      </c>
      <c r="Z1749" s="99">
        <f>COUNTIFS(通讯通路门店!$S:$S,$G1749,通讯通路门店!$J:$J,"VIVO体验店")</f>
        <v>0</v>
      </c>
      <c r="AA1749" s="99">
        <f>COUNTIFS(通讯通路门店!$S:$S,$G1749,通讯通路门店!$J:$J,"OPPO体验店")</f>
        <v>0</v>
      </c>
      <c r="AB1749" s="99">
        <f>COUNTIFS(通讯通路门店!$S:$S,$G1749,通讯通路门店!$J:$J,"华为授权体验店")+COUNTIFS(通讯通路门店!$S:$S,$G1749,通讯通路门店!$J:$J,"华为堡垒店")</f>
        <v>0</v>
      </c>
      <c r="AC1749" s="99">
        <f>COUNTIFS(通讯通路门店!$S:$S,$G1749,通讯通路门店!$J:$J,"小米体验店")</f>
        <v>0</v>
      </c>
      <c r="AD1749" s="99">
        <f>COUNTIFS(通讯通路门店!$S:$S,$G1749,通讯通路门店!$J:$J,"苹果体验店")</f>
        <v>0</v>
      </c>
      <c r="AE1749" s="99">
        <f>COUNTIFS(通讯通路门店!$S:$S,$G1749,通讯通路门店!$J:$J,"其他品牌专卖店")</f>
        <v>0</v>
      </c>
      <c r="AF1749" s="99">
        <f>SUMIFS(通讯通路门店!$BI:$BI,通讯通路门店!$S:$S,$G1749)</f>
        <v>0</v>
      </c>
      <c r="AG1749" s="99">
        <f>SUMIFS(通讯通路门店!$BH:$BH,通讯通路门店!$S:$S,$G1749)</f>
        <v>0</v>
      </c>
      <c r="AH1749" s="99">
        <f t="shared" si="136"/>
        <v>0</v>
      </c>
      <c r="AI1749" s="99">
        <f>SUMIFS(通讯通路门店!$BB:$BB,通讯通路门店!$S:$S,$G1749)</f>
        <v>0</v>
      </c>
      <c r="AJ1749" s="99">
        <f>SUMIFS(通讯通路门店!$BE:$BE,通讯通路门店!$S:$S,$G1749)</f>
        <v>0</v>
      </c>
      <c r="AK1749" s="99">
        <f>SUMIFS(通讯通路门店!$BG:$BG,通讯通路门店!$S:$S,$G1749)</f>
        <v>0</v>
      </c>
      <c r="AL1749" s="99">
        <f>SUMIFS(通讯通路门店!$BC:$BC,通讯通路门店!$S:$S,$G1749)</f>
        <v>0</v>
      </c>
      <c r="AM1749" s="99">
        <f>SUMIFS(通讯通路门店!$BD:$BD,通讯通路门店!$S:$S,$G1749)</f>
        <v>0</v>
      </c>
      <c r="AN1749" s="99">
        <f>SUMIFS(通讯通路门店!$BF:$BF,通讯通路门店!$S:$S,$G1749)</f>
        <v>0</v>
      </c>
      <c r="AO1749" s="99">
        <f t="shared" si="137"/>
        <v>0</v>
      </c>
      <c r="AP1749" s="99">
        <f>SUMIFS(通讯通路门店!$K:$K,通讯通路门店!$S:$S,$G1749)</f>
        <v>0</v>
      </c>
      <c r="AQ1749" s="83"/>
      <c r="AR1749" s="99">
        <f>SUMIFS(通讯通路门店!$T:$T,通讯通路门店!$S:$S,$G1749)</f>
        <v>0</v>
      </c>
      <c r="AS1749" s="99">
        <f>SUMIFS(通讯通路门店!$U:$U,通讯通路门店!$S:$S,$G1749)</f>
        <v>0</v>
      </c>
      <c r="AT1749" s="99">
        <f>SUMIFS(通讯通路门店!$V:$V,通讯通路门店!$S:$S,$G1749)</f>
        <v>0</v>
      </c>
      <c r="AU1749" s="99">
        <f>SUMIFS(通讯通路门店!$W:$W,通讯通路门店!$S:$S,$G1749)</f>
        <v>0</v>
      </c>
      <c r="AV1749" s="99">
        <f>SUMIFS(通讯通路门店!$Z:$Z,通讯通路门店!$S:$S,$G1749)</f>
        <v>0</v>
      </c>
      <c r="AW1749" s="99">
        <f>SUMIFS(通讯通路门店!$AB:$AB,通讯通路门店!$S:$S,$G1749)</f>
        <v>0</v>
      </c>
      <c r="AX1749" s="99">
        <f>SUMIFS(通讯通路门店!$X:$X,通讯通路门店!$S:$S,$G1749)</f>
        <v>0</v>
      </c>
      <c r="AY1749" s="99">
        <f>SUMIFS(通讯通路门店!$Y:$Y,通讯通路门店!$S:$S,$G1749)</f>
        <v>0</v>
      </c>
      <c r="AZ1749" s="99">
        <f>SUMIFS(通讯通路门店!$AA:$AA,通讯通路门店!$S:$S,$G1749)</f>
        <v>0</v>
      </c>
      <c r="BA1749" s="99">
        <f t="shared" si="138"/>
        <v>0</v>
      </c>
      <c r="BB1749" s="99">
        <f t="shared" si="139"/>
        <v>0</v>
      </c>
      <c r="BC1749" s="99">
        <f>SUMIFS(通讯通路门店!$W:$W,通讯通路门店!$S:$S,$G1749,通讯通路门店!$J:$J,"荣耀体验店")+SUMIFS(通讯通路门店!$W:$W,通讯通路门店!$S:$S,$G1749,通讯通路门店!$J:$J,"荣耀授权专卖店")</f>
        <v>0</v>
      </c>
      <c r="BD1749" s="99">
        <f>SUMIFS(通讯通路门店!$Z:$Z,通讯通路门店!$S:$S,$G1749,通讯通路门店!$J:$J,"VIVO体验店")</f>
        <v>0</v>
      </c>
      <c r="BE1749" s="99">
        <f>SUMIFS(通讯通路门店!$AB:$AB,通讯通路门店!$S:$S,$G1749,通讯通路门店!$J:$J,"OPPO体验店")</f>
        <v>0</v>
      </c>
      <c r="BF1749" s="99">
        <f>SUMIFS(通讯通路门店!$X:$X,通讯通路门店!$S:$S,$G1749,通讯通路门店!$J:$J,"华为授权体验店")+SUMIFS(通讯通路门店!$AA:$AA,通讯通路门店!$S:$S,$G1749,通讯通路门店!$J:$J,"华为堡垒店")</f>
        <v>0</v>
      </c>
      <c r="BG1749" s="99">
        <f>SUMIFS(通讯通路门店!$Y:$Y,通讯通路门店!$S:$S,$G1749,通讯通路门店!$J:$J,"小米体验店")</f>
        <v>0</v>
      </c>
      <c r="BH1749" s="99">
        <f>SUMIFS(通讯通路门店!$AA:$AA,通讯通路门店!$S:$S,$G1749,通讯通路门店!$J:$J,"苹果体验店")</f>
        <v>0</v>
      </c>
      <c r="BI1749" s="99">
        <f>SUMIFS(通讯通路门店!$K:$K,通讯通路门店!$S:$S,$G1749,通讯通路门店!$J:$J,"其他品牌专卖店")</f>
        <v>0</v>
      </c>
      <c r="BJ1749" s="99">
        <f>SUMIFS(通讯通路门店!$AC:$AC,通讯通路门店!$S:$S,$G1749)</f>
        <v>0</v>
      </c>
      <c r="BK1749" s="99">
        <f>SUMIFS(通讯通路门店!$AD:$AD,通讯通路门店!$S:$S,$G1749)</f>
        <v>0</v>
      </c>
      <c r="BL1749" s="99">
        <f>SUMIFS(通讯通路门店!$AE:$AE,通讯通路门店!$S:$S,$G1749)</f>
        <v>0</v>
      </c>
      <c r="BM1749" s="99">
        <f>SUMIFS(通讯通路门店!$AF:$AF,通讯通路门店!$S:$S,$G1749)</f>
        <v>0</v>
      </c>
      <c r="BN1749" s="99">
        <f>SUMIFS(通讯通路门店!$AG:$AG,通讯通路门店!$S:$S,$G1749)</f>
        <v>0</v>
      </c>
      <c r="BO1749" s="99">
        <f>SUMIFS(通讯通路门店!$AH:$AH,通讯通路门店!$S:$S,$G1749)</f>
        <v>0</v>
      </c>
      <c r="BP1749" s="99">
        <f>SUMIFS(通讯通路门店!$AI:$AI,通讯通路门店!$S:$S,$G1749)</f>
        <v>0</v>
      </c>
      <c r="BQ1749" s="83"/>
    </row>
    <row r="1750" spans="1:69">
      <c r="A1750" s="99" t="str">
        <f>IFERROR(_xlfn.XLOOKUP($G1750,通讯通路门店!$S$4:$S$993933,通讯通路门店!$A$4:$A$993933,0,0),"")</f>
        <v>海南省</v>
      </c>
      <c r="B1750" s="99" t="str">
        <f>IFERROR(_xlfn.XLOOKUP($G1750,通讯通路门店!$S$4:$S$993933,通讯通路门店!$B$4:$B$993933,0,0),"")</f>
        <v>乐东黎族自治县</v>
      </c>
      <c r="C1750" s="99" t="str">
        <f>IFERROR(_xlfn.XLOOKUP($G1750,通讯通路门店!$S$4:$S$993933,通讯通路门店!$C$4:$C$993933,0,0),"")</f>
        <v>乐东黎族自治县</v>
      </c>
      <c r="D1750" s="99" t="str">
        <f>IFERROR(_xlfn.XLOOKUP($G1750,通讯通路门店!$S$4:$S$993933,通讯通路门店!$D$4:$D$993933,0,0),"")</f>
        <v>万冲镇</v>
      </c>
      <c r="E1750" s="83"/>
      <c r="F1750" s="83"/>
      <c r="G1750" s="101"/>
      <c r="H1750" s="102">
        <f>IFERROR(_xlfn.XLOOKUP($G1750,通讯通路门店!$S$4:$S$993933,通讯通路门店!$R$4:$R$993933,0,0),"")</f>
        <v>0</v>
      </c>
      <c r="I1750" s="83"/>
      <c r="J1750" s="83"/>
      <c r="K1750" s="83"/>
      <c r="L1750" s="83"/>
      <c r="M1750" s="83"/>
      <c r="N1750" s="83"/>
      <c r="O1750" s="83"/>
      <c r="P1750" s="83"/>
      <c r="Q1750" s="83"/>
      <c r="R1750" s="83"/>
      <c r="S1750" s="83"/>
      <c r="T1750" s="83"/>
      <c r="U1750" s="99">
        <f>COUNTIF(通讯通路门店!$S:$S,$G1750)</f>
        <v>0</v>
      </c>
      <c r="V1750" s="99">
        <f>COUNTIFS(通讯通路门店!$S:$S,$G1750,通讯通路门店!$J:$J,"综合卖场")</f>
        <v>0</v>
      </c>
      <c r="W1750" s="99">
        <f>SUMIFS(通讯通路门店!$AJ:$AJ,通讯通路门店!$S:$S,通讯客户沙盘!$G1750)</f>
        <v>0</v>
      </c>
      <c r="X1750" s="99">
        <f t="shared" si="135"/>
        <v>0</v>
      </c>
      <c r="Y1750" s="99">
        <f>COUNTIFS(通讯通路门店!$S:$S,$G1750,通讯通路门店!$J:$J,"荣耀体验店")+COUNTIFS(通讯通路门店!$S:$S,$G1750,通讯通路门店!$J:$J,"荣耀授权专卖店")</f>
        <v>0</v>
      </c>
      <c r="Z1750" s="99">
        <f>COUNTIFS(通讯通路门店!$S:$S,$G1750,通讯通路门店!$J:$J,"VIVO体验店")</f>
        <v>0</v>
      </c>
      <c r="AA1750" s="99">
        <f>COUNTIFS(通讯通路门店!$S:$S,$G1750,通讯通路门店!$J:$J,"OPPO体验店")</f>
        <v>0</v>
      </c>
      <c r="AB1750" s="99">
        <f>COUNTIFS(通讯通路门店!$S:$S,$G1750,通讯通路门店!$J:$J,"华为授权体验店")+COUNTIFS(通讯通路门店!$S:$S,$G1750,通讯通路门店!$J:$J,"华为堡垒店")</f>
        <v>0</v>
      </c>
      <c r="AC1750" s="99">
        <f>COUNTIFS(通讯通路门店!$S:$S,$G1750,通讯通路门店!$J:$J,"小米体验店")</f>
        <v>0</v>
      </c>
      <c r="AD1750" s="99">
        <f>COUNTIFS(通讯通路门店!$S:$S,$G1750,通讯通路门店!$J:$J,"苹果体验店")</f>
        <v>0</v>
      </c>
      <c r="AE1750" s="99">
        <f>COUNTIFS(通讯通路门店!$S:$S,$G1750,通讯通路门店!$J:$J,"其他品牌专卖店")</f>
        <v>0</v>
      </c>
      <c r="AF1750" s="99">
        <f>SUMIFS(通讯通路门店!$BI:$BI,通讯通路门店!$S:$S,$G1750)</f>
        <v>0</v>
      </c>
      <c r="AG1750" s="99">
        <f>SUMIFS(通讯通路门店!$BH:$BH,通讯通路门店!$S:$S,$G1750)</f>
        <v>0</v>
      </c>
      <c r="AH1750" s="99">
        <f t="shared" si="136"/>
        <v>0</v>
      </c>
      <c r="AI1750" s="99">
        <f>SUMIFS(通讯通路门店!$BB:$BB,通讯通路门店!$S:$S,$G1750)</f>
        <v>0</v>
      </c>
      <c r="AJ1750" s="99">
        <f>SUMIFS(通讯通路门店!$BE:$BE,通讯通路门店!$S:$S,$G1750)</f>
        <v>0</v>
      </c>
      <c r="AK1750" s="99">
        <f>SUMIFS(通讯通路门店!$BG:$BG,通讯通路门店!$S:$S,$G1750)</f>
        <v>0</v>
      </c>
      <c r="AL1750" s="99">
        <f>SUMIFS(通讯通路门店!$BC:$BC,通讯通路门店!$S:$S,$G1750)</f>
        <v>0</v>
      </c>
      <c r="AM1750" s="99">
        <f>SUMIFS(通讯通路门店!$BD:$BD,通讯通路门店!$S:$S,$G1750)</f>
        <v>0</v>
      </c>
      <c r="AN1750" s="99">
        <f>SUMIFS(通讯通路门店!$BF:$BF,通讯通路门店!$S:$S,$G1750)</f>
        <v>0</v>
      </c>
      <c r="AO1750" s="99">
        <f t="shared" si="137"/>
        <v>0</v>
      </c>
      <c r="AP1750" s="99">
        <f>SUMIFS(通讯通路门店!$K:$K,通讯通路门店!$S:$S,$G1750)</f>
        <v>0</v>
      </c>
      <c r="AQ1750" s="83"/>
      <c r="AR1750" s="99">
        <f>SUMIFS(通讯通路门店!$T:$T,通讯通路门店!$S:$S,$G1750)</f>
        <v>0</v>
      </c>
      <c r="AS1750" s="99">
        <f>SUMIFS(通讯通路门店!$U:$U,通讯通路门店!$S:$S,$G1750)</f>
        <v>0</v>
      </c>
      <c r="AT1750" s="99">
        <f>SUMIFS(通讯通路门店!$V:$V,通讯通路门店!$S:$S,$G1750)</f>
        <v>0</v>
      </c>
      <c r="AU1750" s="99">
        <f>SUMIFS(通讯通路门店!$W:$W,通讯通路门店!$S:$S,$G1750)</f>
        <v>0</v>
      </c>
      <c r="AV1750" s="99">
        <f>SUMIFS(通讯通路门店!$Z:$Z,通讯通路门店!$S:$S,$G1750)</f>
        <v>0</v>
      </c>
      <c r="AW1750" s="99">
        <f>SUMIFS(通讯通路门店!$AB:$AB,通讯通路门店!$S:$S,$G1750)</f>
        <v>0</v>
      </c>
      <c r="AX1750" s="99">
        <f>SUMIFS(通讯通路门店!$X:$X,通讯通路门店!$S:$S,$G1750)</f>
        <v>0</v>
      </c>
      <c r="AY1750" s="99">
        <f>SUMIFS(通讯通路门店!$Y:$Y,通讯通路门店!$S:$S,$G1750)</f>
        <v>0</v>
      </c>
      <c r="AZ1750" s="99">
        <f>SUMIFS(通讯通路门店!$AA:$AA,通讯通路门店!$S:$S,$G1750)</f>
        <v>0</v>
      </c>
      <c r="BA1750" s="99">
        <f t="shared" si="138"/>
        <v>0</v>
      </c>
      <c r="BB1750" s="99">
        <f t="shared" si="139"/>
        <v>0</v>
      </c>
      <c r="BC1750" s="99">
        <f>SUMIFS(通讯通路门店!$W:$W,通讯通路门店!$S:$S,$G1750,通讯通路门店!$J:$J,"荣耀体验店")+SUMIFS(通讯通路门店!$W:$W,通讯通路门店!$S:$S,$G1750,通讯通路门店!$J:$J,"荣耀授权专卖店")</f>
        <v>0</v>
      </c>
      <c r="BD1750" s="99">
        <f>SUMIFS(通讯通路门店!$Z:$Z,通讯通路门店!$S:$S,$G1750,通讯通路门店!$J:$J,"VIVO体验店")</f>
        <v>0</v>
      </c>
      <c r="BE1750" s="99">
        <f>SUMIFS(通讯通路门店!$AB:$AB,通讯通路门店!$S:$S,$G1750,通讯通路门店!$J:$J,"OPPO体验店")</f>
        <v>0</v>
      </c>
      <c r="BF1750" s="99">
        <f>SUMIFS(通讯通路门店!$X:$X,通讯通路门店!$S:$S,$G1750,通讯通路门店!$J:$J,"华为授权体验店")+SUMIFS(通讯通路门店!$AA:$AA,通讯通路门店!$S:$S,$G1750,通讯通路门店!$J:$J,"华为堡垒店")</f>
        <v>0</v>
      </c>
      <c r="BG1750" s="99">
        <f>SUMIFS(通讯通路门店!$Y:$Y,通讯通路门店!$S:$S,$G1750,通讯通路门店!$J:$J,"小米体验店")</f>
        <v>0</v>
      </c>
      <c r="BH1750" s="99">
        <f>SUMIFS(通讯通路门店!$AA:$AA,通讯通路门店!$S:$S,$G1750,通讯通路门店!$J:$J,"苹果体验店")</f>
        <v>0</v>
      </c>
      <c r="BI1750" s="99">
        <f>SUMIFS(通讯通路门店!$K:$K,通讯通路门店!$S:$S,$G1750,通讯通路门店!$J:$J,"其他品牌专卖店")</f>
        <v>0</v>
      </c>
      <c r="BJ1750" s="99">
        <f>SUMIFS(通讯通路门店!$AC:$AC,通讯通路门店!$S:$S,$G1750)</f>
        <v>0</v>
      </c>
      <c r="BK1750" s="99">
        <f>SUMIFS(通讯通路门店!$AD:$AD,通讯通路门店!$S:$S,$G1750)</f>
        <v>0</v>
      </c>
      <c r="BL1750" s="99">
        <f>SUMIFS(通讯通路门店!$AE:$AE,通讯通路门店!$S:$S,$G1750)</f>
        <v>0</v>
      </c>
      <c r="BM1750" s="99">
        <f>SUMIFS(通讯通路门店!$AF:$AF,通讯通路门店!$S:$S,$G1750)</f>
        <v>0</v>
      </c>
      <c r="BN1750" s="99">
        <f>SUMIFS(通讯通路门店!$AG:$AG,通讯通路门店!$S:$S,$G1750)</f>
        <v>0</v>
      </c>
      <c r="BO1750" s="99">
        <f>SUMIFS(通讯通路门店!$AH:$AH,通讯通路门店!$S:$S,$G1750)</f>
        <v>0</v>
      </c>
      <c r="BP1750" s="99">
        <f>SUMIFS(通讯通路门店!$AI:$AI,通讯通路门店!$S:$S,$G1750)</f>
        <v>0</v>
      </c>
      <c r="BQ1750" s="83"/>
    </row>
    <row r="1751" spans="1:69">
      <c r="A1751" s="99" t="str">
        <f>IFERROR(_xlfn.XLOOKUP($G1751,通讯通路门店!$S$4:$S$993933,通讯通路门店!$A$4:$A$993933,0,0),"")</f>
        <v>海南省</v>
      </c>
      <c r="B1751" s="99" t="str">
        <f>IFERROR(_xlfn.XLOOKUP($G1751,通讯通路门店!$S$4:$S$993933,通讯通路门店!$B$4:$B$993933,0,0),"")</f>
        <v>乐东黎族自治县</v>
      </c>
      <c r="C1751" s="99" t="str">
        <f>IFERROR(_xlfn.XLOOKUP($G1751,通讯通路门店!$S$4:$S$993933,通讯通路门店!$C$4:$C$993933,0,0),"")</f>
        <v>乐东黎族自治县</v>
      </c>
      <c r="D1751" s="99" t="str">
        <f>IFERROR(_xlfn.XLOOKUP($G1751,通讯通路门店!$S$4:$S$993933,通讯通路门店!$D$4:$D$993933,0,0),"")</f>
        <v>万冲镇</v>
      </c>
      <c r="E1751" s="83"/>
      <c r="F1751" s="83"/>
      <c r="G1751" s="101"/>
      <c r="H1751" s="102">
        <f>IFERROR(_xlfn.XLOOKUP($G1751,通讯通路门店!$S$4:$S$993933,通讯通路门店!$R$4:$R$993933,0,0),"")</f>
        <v>0</v>
      </c>
      <c r="I1751" s="83"/>
      <c r="J1751" s="83"/>
      <c r="K1751" s="83"/>
      <c r="L1751" s="83"/>
      <c r="M1751" s="83"/>
      <c r="N1751" s="83"/>
      <c r="O1751" s="83"/>
      <c r="P1751" s="83"/>
      <c r="Q1751" s="83"/>
      <c r="R1751" s="83"/>
      <c r="S1751" s="83"/>
      <c r="T1751" s="83"/>
      <c r="U1751" s="99">
        <f>COUNTIF(通讯通路门店!$S:$S,$G1751)</f>
        <v>0</v>
      </c>
      <c r="V1751" s="99">
        <f>COUNTIFS(通讯通路门店!$S:$S,$G1751,通讯通路门店!$J:$J,"综合卖场")</f>
        <v>0</v>
      </c>
      <c r="W1751" s="99">
        <f>SUMIFS(通讯通路门店!$AJ:$AJ,通讯通路门店!$S:$S,通讯客户沙盘!$G1751)</f>
        <v>0</v>
      </c>
      <c r="X1751" s="99">
        <f t="shared" si="135"/>
        <v>0</v>
      </c>
      <c r="Y1751" s="99">
        <f>COUNTIFS(通讯通路门店!$S:$S,$G1751,通讯通路门店!$J:$J,"荣耀体验店")+COUNTIFS(通讯通路门店!$S:$S,$G1751,通讯通路门店!$J:$J,"荣耀授权专卖店")</f>
        <v>0</v>
      </c>
      <c r="Z1751" s="99">
        <f>COUNTIFS(通讯通路门店!$S:$S,$G1751,通讯通路门店!$J:$J,"VIVO体验店")</f>
        <v>0</v>
      </c>
      <c r="AA1751" s="99">
        <f>COUNTIFS(通讯通路门店!$S:$S,$G1751,通讯通路门店!$J:$J,"OPPO体验店")</f>
        <v>0</v>
      </c>
      <c r="AB1751" s="99">
        <f>COUNTIFS(通讯通路门店!$S:$S,$G1751,通讯通路门店!$J:$J,"华为授权体验店")+COUNTIFS(通讯通路门店!$S:$S,$G1751,通讯通路门店!$J:$J,"华为堡垒店")</f>
        <v>0</v>
      </c>
      <c r="AC1751" s="99">
        <f>COUNTIFS(通讯通路门店!$S:$S,$G1751,通讯通路门店!$J:$J,"小米体验店")</f>
        <v>0</v>
      </c>
      <c r="AD1751" s="99">
        <f>COUNTIFS(通讯通路门店!$S:$S,$G1751,通讯通路门店!$J:$J,"苹果体验店")</f>
        <v>0</v>
      </c>
      <c r="AE1751" s="99">
        <f>COUNTIFS(通讯通路门店!$S:$S,$G1751,通讯通路门店!$J:$J,"其他品牌专卖店")</f>
        <v>0</v>
      </c>
      <c r="AF1751" s="99">
        <f>SUMIFS(通讯通路门店!$BI:$BI,通讯通路门店!$S:$S,$G1751)</f>
        <v>0</v>
      </c>
      <c r="AG1751" s="99">
        <f>SUMIFS(通讯通路门店!$BH:$BH,通讯通路门店!$S:$S,$G1751)</f>
        <v>0</v>
      </c>
      <c r="AH1751" s="99">
        <f t="shared" si="136"/>
        <v>0</v>
      </c>
      <c r="AI1751" s="99">
        <f>SUMIFS(通讯通路门店!$BB:$BB,通讯通路门店!$S:$S,$G1751)</f>
        <v>0</v>
      </c>
      <c r="AJ1751" s="99">
        <f>SUMIFS(通讯通路门店!$BE:$BE,通讯通路门店!$S:$S,$G1751)</f>
        <v>0</v>
      </c>
      <c r="AK1751" s="99">
        <f>SUMIFS(通讯通路门店!$BG:$BG,通讯通路门店!$S:$S,$G1751)</f>
        <v>0</v>
      </c>
      <c r="AL1751" s="99">
        <f>SUMIFS(通讯通路门店!$BC:$BC,通讯通路门店!$S:$S,$G1751)</f>
        <v>0</v>
      </c>
      <c r="AM1751" s="99">
        <f>SUMIFS(通讯通路门店!$BD:$BD,通讯通路门店!$S:$S,$G1751)</f>
        <v>0</v>
      </c>
      <c r="AN1751" s="99">
        <f>SUMIFS(通讯通路门店!$BF:$BF,通讯通路门店!$S:$S,$G1751)</f>
        <v>0</v>
      </c>
      <c r="AO1751" s="99">
        <f t="shared" si="137"/>
        <v>0</v>
      </c>
      <c r="AP1751" s="99">
        <f>SUMIFS(通讯通路门店!$K:$K,通讯通路门店!$S:$S,$G1751)</f>
        <v>0</v>
      </c>
      <c r="AQ1751" s="83"/>
      <c r="AR1751" s="99">
        <f>SUMIFS(通讯通路门店!$T:$T,通讯通路门店!$S:$S,$G1751)</f>
        <v>0</v>
      </c>
      <c r="AS1751" s="99">
        <f>SUMIFS(通讯通路门店!$U:$U,通讯通路门店!$S:$S,$G1751)</f>
        <v>0</v>
      </c>
      <c r="AT1751" s="99">
        <f>SUMIFS(通讯通路门店!$V:$V,通讯通路门店!$S:$S,$G1751)</f>
        <v>0</v>
      </c>
      <c r="AU1751" s="99">
        <f>SUMIFS(通讯通路门店!$W:$W,通讯通路门店!$S:$S,$G1751)</f>
        <v>0</v>
      </c>
      <c r="AV1751" s="99">
        <f>SUMIFS(通讯通路门店!$Z:$Z,通讯通路门店!$S:$S,$G1751)</f>
        <v>0</v>
      </c>
      <c r="AW1751" s="99">
        <f>SUMIFS(通讯通路门店!$AB:$AB,通讯通路门店!$S:$S,$G1751)</f>
        <v>0</v>
      </c>
      <c r="AX1751" s="99">
        <f>SUMIFS(通讯通路门店!$X:$X,通讯通路门店!$S:$S,$G1751)</f>
        <v>0</v>
      </c>
      <c r="AY1751" s="99">
        <f>SUMIFS(通讯通路门店!$Y:$Y,通讯通路门店!$S:$S,$G1751)</f>
        <v>0</v>
      </c>
      <c r="AZ1751" s="99">
        <f>SUMIFS(通讯通路门店!$AA:$AA,通讯通路门店!$S:$S,$G1751)</f>
        <v>0</v>
      </c>
      <c r="BA1751" s="99">
        <f t="shared" si="138"/>
        <v>0</v>
      </c>
      <c r="BB1751" s="99">
        <f t="shared" si="139"/>
        <v>0</v>
      </c>
      <c r="BC1751" s="99">
        <f>SUMIFS(通讯通路门店!$W:$W,通讯通路门店!$S:$S,$G1751,通讯通路门店!$J:$J,"荣耀体验店")+SUMIFS(通讯通路门店!$W:$W,通讯通路门店!$S:$S,$G1751,通讯通路门店!$J:$J,"荣耀授权专卖店")</f>
        <v>0</v>
      </c>
      <c r="BD1751" s="99">
        <f>SUMIFS(通讯通路门店!$Z:$Z,通讯通路门店!$S:$S,$G1751,通讯通路门店!$J:$J,"VIVO体验店")</f>
        <v>0</v>
      </c>
      <c r="BE1751" s="99">
        <f>SUMIFS(通讯通路门店!$AB:$AB,通讯通路门店!$S:$S,$G1751,通讯通路门店!$J:$J,"OPPO体验店")</f>
        <v>0</v>
      </c>
      <c r="BF1751" s="99">
        <f>SUMIFS(通讯通路门店!$X:$X,通讯通路门店!$S:$S,$G1751,通讯通路门店!$J:$J,"华为授权体验店")+SUMIFS(通讯通路门店!$AA:$AA,通讯通路门店!$S:$S,$G1751,通讯通路门店!$J:$J,"华为堡垒店")</f>
        <v>0</v>
      </c>
      <c r="BG1751" s="99">
        <f>SUMIFS(通讯通路门店!$Y:$Y,通讯通路门店!$S:$S,$G1751,通讯通路门店!$J:$J,"小米体验店")</f>
        <v>0</v>
      </c>
      <c r="BH1751" s="99">
        <f>SUMIFS(通讯通路门店!$AA:$AA,通讯通路门店!$S:$S,$G1751,通讯通路门店!$J:$J,"苹果体验店")</f>
        <v>0</v>
      </c>
      <c r="BI1751" s="99">
        <f>SUMIFS(通讯通路门店!$K:$K,通讯通路门店!$S:$S,$G1751,通讯通路门店!$J:$J,"其他品牌专卖店")</f>
        <v>0</v>
      </c>
      <c r="BJ1751" s="99">
        <f>SUMIFS(通讯通路门店!$AC:$AC,通讯通路门店!$S:$S,$G1751)</f>
        <v>0</v>
      </c>
      <c r="BK1751" s="99">
        <f>SUMIFS(通讯通路门店!$AD:$AD,通讯通路门店!$S:$S,$G1751)</f>
        <v>0</v>
      </c>
      <c r="BL1751" s="99">
        <f>SUMIFS(通讯通路门店!$AE:$AE,通讯通路门店!$S:$S,$G1751)</f>
        <v>0</v>
      </c>
      <c r="BM1751" s="99">
        <f>SUMIFS(通讯通路门店!$AF:$AF,通讯通路门店!$S:$S,$G1751)</f>
        <v>0</v>
      </c>
      <c r="BN1751" s="99">
        <f>SUMIFS(通讯通路门店!$AG:$AG,通讯通路门店!$S:$S,$G1751)</f>
        <v>0</v>
      </c>
      <c r="BO1751" s="99">
        <f>SUMIFS(通讯通路门店!$AH:$AH,通讯通路门店!$S:$S,$G1751)</f>
        <v>0</v>
      </c>
      <c r="BP1751" s="99">
        <f>SUMIFS(通讯通路门店!$AI:$AI,通讯通路门店!$S:$S,$G1751)</f>
        <v>0</v>
      </c>
      <c r="BQ1751" s="83"/>
    </row>
    <row r="1752" spans="1:69">
      <c r="A1752" s="99" t="str">
        <f>IFERROR(_xlfn.XLOOKUP($G1752,通讯通路门店!$S$4:$S$993933,通讯通路门店!$A$4:$A$993933,0,0),"")</f>
        <v>海南省</v>
      </c>
      <c r="B1752" s="99" t="str">
        <f>IFERROR(_xlfn.XLOOKUP($G1752,通讯通路门店!$S$4:$S$993933,通讯通路门店!$B$4:$B$993933,0,0),"")</f>
        <v>乐东黎族自治县</v>
      </c>
      <c r="C1752" s="99" t="str">
        <f>IFERROR(_xlfn.XLOOKUP($G1752,通讯通路门店!$S$4:$S$993933,通讯通路门店!$C$4:$C$993933,0,0),"")</f>
        <v>乐东黎族自治县</v>
      </c>
      <c r="D1752" s="99" t="str">
        <f>IFERROR(_xlfn.XLOOKUP($G1752,通讯通路门店!$S$4:$S$993933,通讯通路门店!$D$4:$D$993933,0,0),"")</f>
        <v>万冲镇</v>
      </c>
      <c r="E1752" s="83"/>
      <c r="F1752" s="83"/>
      <c r="G1752" s="101"/>
      <c r="H1752" s="102">
        <f>IFERROR(_xlfn.XLOOKUP($G1752,通讯通路门店!$S$4:$S$993933,通讯通路门店!$R$4:$R$993933,0,0),"")</f>
        <v>0</v>
      </c>
      <c r="I1752" s="83"/>
      <c r="J1752" s="83"/>
      <c r="K1752" s="83"/>
      <c r="L1752" s="83"/>
      <c r="M1752" s="83"/>
      <c r="N1752" s="83"/>
      <c r="O1752" s="83"/>
      <c r="P1752" s="83"/>
      <c r="Q1752" s="83"/>
      <c r="R1752" s="83"/>
      <c r="S1752" s="83"/>
      <c r="T1752" s="83"/>
      <c r="U1752" s="99">
        <f>COUNTIF(通讯通路门店!$S:$S,$G1752)</f>
        <v>0</v>
      </c>
      <c r="V1752" s="99">
        <f>COUNTIFS(通讯通路门店!$S:$S,$G1752,通讯通路门店!$J:$J,"综合卖场")</f>
        <v>0</v>
      </c>
      <c r="W1752" s="99">
        <f>SUMIFS(通讯通路门店!$AJ:$AJ,通讯通路门店!$S:$S,通讯客户沙盘!$G1752)</f>
        <v>0</v>
      </c>
      <c r="X1752" s="99">
        <f t="shared" si="135"/>
        <v>0</v>
      </c>
      <c r="Y1752" s="99">
        <f>COUNTIFS(通讯通路门店!$S:$S,$G1752,通讯通路门店!$J:$J,"荣耀体验店")+COUNTIFS(通讯通路门店!$S:$S,$G1752,通讯通路门店!$J:$J,"荣耀授权专卖店")</f>
        <v>0</v>
      </c>
      <c r="Z1752" s="99">
        <f>COUNTIFS(通讯通路门店!$S:$S,$G1752,通讯通路门店!$J:$J,"VIVO体验店")</f>
        <v>0</v>
      </c>
      <c r="AA1752" s="99">
        <f>COUNTIFS(通讯通路门店!$S:$S,$G1752,通讯通路门店!$J:$J,"OPPO体验店")</f>
        <v>0</v>
      </c>
      <c r="AB1752" s="99">
        <f>COUNTIFS(通讯通路门店!$S:$S,$G1752,通讯通路门店!$J:$J,"华为授权体验店")+COUNTIFS(通讯通路门店!$S:$S,$G1752,通讯通路门店!$J:$J,"华为堡垒店")</f>
        <v>0</v>
      </c>
      <c r="AC1752" s="99">
        <f>COUNTIFS(通讯通路门店!$S:$S,$G1752,通讯通路门店!$J:$J,"小米体验店")</f>
        <v>0</v>
      </c>
      <c r="AD1752" s="99">
        <f>COUNTIFS(通讯通路门店!$S:$S,$G1752,通讯通路门店!$J:$J,"苹果体验店")</f>
        <v>0</v>
      </c>
      <c r="AE1752" s="99">
        <f>COUNTIFS(通讯通路门店!$S:$S,$G1752,通讯通路门店!$J:$J,"其他品牌专卖店")</f>
        <v>0</v>
      </c>
      <c r="AF1752" s="99">
        <f>SUMIFS(通讯通路门店!$BI:$BI,通讯通路门店!$S:$S,$G1752)</f>
        <v>0</v>
      </c>
      <c r="AG1752" s="99">
        <f>SUMIFS(通讯通路门店!$BH:$BH,通讯通路门店!$S:$S,$G1752)</f>
        <v>0</v>
      </c>
      <c r="AH1752" s="99">
        <f t="shared" si="136"/>
        <v>0</v>
      </c>
      <c r="AI1752" s="99">
        <f>SUMIFS(通讯通路门店!$BB:$BB,通讯通路门店!$S:$S,$G1752)</f>
        <v>0</v>
      </c>
      <c r="AJ1752" s="99">
        <f>SUMIFS(通讯通路门店!$BE:$BE,通讯通路门店!$S:$S,$G1752)</f>
        <v>0</v>
      </c>
      <c r="AK1752" s="99">
        <f>SUMIFS(通讯通路门店!$BG:$BG,通讯通路门店!$S:$S,$G1752)</f>
        <v>0</v>
      </c>
      <c r="AL1752" s="99">
        <f>SUMIFS(通讯通路门店!$BC:$BC,通讯通路门店!$S:$S,$G1752)</f>
        <v>0</v>
      </c>
      <c r="AM1752" s="99">
        <f>SUMIFS(通讯通路门店!$BD:$BD,通讯通路门店!$S:$S,$G1752)</f>
        <v>0</v>
      </c>
      <c r="AN1752" s="99">
        <f>SUMIFS(通讯通路门店!$BF:$BF,通讯通路门店!$S:$S,$G1752)</f>
        <v>0</v>
      </c>
      <c r="AO1752" s="99">
        <f t="shared" si="137"/>
        <v>0</v>
      </c>
      <c r="AP1752" s="99">
        <f>SUMIFS(通讯通路门店!$K:$K,通讯通路门店!$S:$S,$G1752)</f>
        <v>0</v>
      </c>
      <c r="AQ1752" s="83"/>
      <c r="AR1752" s="99">
        <f>SUMIFS(通讯通路门店!$T:$T,通讯通路门店!$S:$S,$G1752)</f>
        <v>0</v>
      </c>
      <c r="AS1752" s="99">
        <f>SUMIFS(通讯通路门店!$U:$U,通讯通路门店!$S:$S,$G1752)</f>
        <v>0</v>
      </c>
      <c r="AT1752" s="99">
        <f>SUMIFS(通讯通路门店!$V:$V,通讯通路门店!$S:$S,$G1752)</f>
        <v>0</v>
      </c>
      <c r="AU1752" s="99">
        <f>SUMIFS(通讯通路门店!$W:$W,通讯通路门店!$S:$S,$G1752)</f>
        <v>0</v>
      </c>
      <c r="AV1752" s="99">
        <f>SUMIFS(通讯通路门店!$Z:$Z,通讯通路门店!$S:$S,$G1752)</f>
        <v>0</v>
      </c>
      <c r="AW1752" s="99">
        <f>SUMIFS(通讯通路门店!$AB:$AB,通讯通路门店!$S:$S,$G1752)</f>
        <v>0</v>
      </c>
      <c r="AX1752" s="99">
        <f>SUMIFS(通讯通路门店!$X:$X,通讯通路门店!$S:$S,$G1752)</f>
        <v>0</v>
      </c>
      <c r="AY1752" s="99">
        <f>SUMIFS(通讯通路门店!$Y:$Y,通讯通路门店!$S:$S,$G1752)</f>
        <v>0</v>
      </c>
      <c r="AZ1752" s="99">
        <f>SUMIFS(通讯通路门店!$AA:$AA,通讯通路门店!$S:$S,$G1752)</f>
        <v>0</v>
      </c>
      <c r="BA1752" s="99">
        <f t="shared" si="138"/>
        <v>0</v>
      </c>
      <c r="BB1752" s="99">
        <f t="shared" si="139"/>
        <v>0</v>
      </c>
      <c r="BC1752" s="99">
        <f>SUMIFS(通讯通路门店!$W:$W,通讯通路门店!$S:$S,$G1752,通讯通路门店!$J:$J,"荣耀体验店")+SUMIFS(通讯通路门店!$W:$W,通讯通路门店!$S:$S,$G1752,通讯通路门店!$J:$J,"荣耀授权专卖店")</f>
        <v>0</v>
      </c>
      <c r="BD1752" s="99">
        <f>SUMIFS(通讯通路门店!$Z:$Z,通讯通路门店!$S:$S,$G1752,通讯通路门店!$J:$J,"VIVO体验店")</f>
        <v>0</v>
      </c>
      <c r="BE1752" s="99">
        <f>SUMIFS(通讯通路门店!$AB:$AB,通讯通路门店!$S:$S,$G1752,通讯通路门店!$J:$J,"OPPO体验店")</f>
        <v>0</v>
      </c>
      <c r="BF1752" s="99">
        <f>SUMIFS(通讯通路门店!$X:$X,通讯通路门店!$S:$S,$G1752,通讯通路门店!$J:$J,"华为授权体验店")+SUMIFS(通讯通路门店!$AA:$AA,通讯通路门店!$S:$S,$G1752,通讯通路门店!$J:$J,"华为堡垒店")</f>
        <v>0</v>
      </c>
      <c r="BG1752" s="99">
        <f>SUMIFS(通讯通路门店!$Y:$Y,通讯通路门店!$S:$S,$G1752,通讯通路门店!$J:$J,"小米体验店")</f>
        <v>0</v>
      </c>
      <c r="BH1752" s="99">
        <f>SUMIFS(通讯通路门店!$AA:$AA,通讯通路门店!$S:$S,$G1752,通讯通路门店!$J:$J,"苹果体验店")</f>
        <v>0</v>
      </c>
      <c r="BI1752" s="99">
        <f>SUMIFS(通讯通路门店!$K:$K,通讯通路门店!$S:$S,$G1752,通讯通路门店!$J:$J,"其他品牌专卖店")</f>
        <v>0</v>
      </c>
      <c r="BJ1752" s="99">
        <f>SUMIFS(通讯通路门店!$AC:$AC,通讯通路门店!$S:$S,$G1752)</f>
        <v>0</v>
      </c>
      <c r="BK1752" s="99">
        <f>SUMIFS(通讯通路门店!$AD:$AD,通讯通路门店!$S:$S,$G1752)</f>
        <v>0</v>
      </c>
      <c r="BL1752" s="99">
        <f>SUMIFS(通讯通路门店!$AE:$AE,通讯通路门店!$S:$S,$G1752)</f>
        <v>0</v>
      </c>
      <c r="BM1752" s="99">
        <f>SUMIFS(通讯通路门店!$AF:$AF,通讯通路门店!$S:$S,$G1752)</f>
        <v>0</v>
      </c>
      <c r="BN1752" s="99">
        <f>SUMIFS(通讯通路门店!$AG:$AG,通讯通路门店!$S:$S,$G1752)</f>
        <v>0</v>
      </c>
      <c r="BO1752" s="99">
        <f>SUMIFS(通讯通路门店!$AH:$AH,通讯通路门店!$S:$S,$G1752)</f>
        <v>0</v>
      </c>
      <c r="BP1752" s="99">
        <f>SUMIFS(通讯通路门店!$AI:$AI,通讯通路门店!$S:$S,$G1752)</f>
        <v>0</v>
      </c>
      <c r="BQ1752" s="83"/>
    </row>
    <row r="1753" spans="1:69">
      <c r="A1753" s="99" t="str">
        <f>IFERROR(_xlfn.XLOOKUP($G1753,通讯通路门店!$S$4:$S$993933,通讯通路门店!$A$4:$A$993933,0,0),"")</f>
        <v>海南省</v>
      </c>
      <c r="B1753" s="99" t="str">
        <f>IFERROR(_xlfn.XLOOKUP($G1753,通讯通路门店!$S$4:$S$993933,通讯通路门店!$B$4:$B$993933,0,0),"")</f>
        <v>乐东黎族自治县</v>
      </c>
      <c r="C1753" s="99" t="str">
        <f>IFERROR(_xlfn.XLOOKUP($G1753,通讯通路门店!$S$4:$S$993933,通讯通路门店!$C$4:$C$993933,0,0),"")</f>
        <v>乐东黎族自治县</v>
      </c>
      <c r="D1753" s="99" t="str">
        <f>IFERROR(_xlfn.XLOOKUP($G1753,通讯通路门店!$S$4:$S$993933,通讯通路门店!$D$4:$D$993933,0,0),"")</f>
        <v>万冲镇</v>
      </c>
      <c r="E1753" s="83"/>
      <c r="F1753" s="83"/>
      <c r="G1753" s="101"/>
      <c r="H1753" s="102">
        <f>IFERROR(_xlfn.XLOOKUP($G1753,通讯通路门店!$S$4:$S$993933,通讯通路门店!$R$4:$R$993933,0,0),"")</f>
        <v>0</v>
      </c>
      <c r="I1753" s="83"/>
      <c r="J1753" s="83"/>
      <c r="K1753" s="83"/>
      <c r="L1753" s="83"/>
      <c r="M1753" s="83"/>
      <c r="N1753" s="83"/>
      <c r="O1753" s="83"/>
      <c r="P1753" s="83"/>
      <c r="Q1753" s="83"/>
      <c r="R1753" s="83"/>
      <c r="S1753" s="83"/>
      <c r="T1753" s="83"/>
      <c r="U1753" s="99">
        <f>COUNTIF(通讯通路门店!$S:$S,$G1753)</f>
        <v>0</v>
      </c>
      <c r="V1753" s="99">
        <f>COUNTIFS(通讯通路门店!$S:$S,$G1753,通讯通路门店!$J:$J,"综合卖场")</f>
        <v>0</v>
      </c>
      <c r="W1753" s="99">
        <f>SUMIFS(通讯通路门店!$AJ:$AJ,通讯通路门店!$S:$S,通讯客户沙盘!$G1753)</f>
        <v>0</v>
      </c>
      <c r="X1753" s="99">
        <f t="shared" si="135"/>
        <v>0</v>
      </c>
      <c r="Y1753" s="99">
        <f>COUNTIFS(通讯通路门店!$S:$S,$G1753,通讯通路门店!$J:$J,"荣耀体验店")+COUNTIFS(通讯通路门店!$S:$S,$G1753,通讯通路门店!$J:$J,"荣耀授权专卖店")</f>
        <v>0</v>
      </c>
      <c r="Z1753" s="99">
        <f>COUNTIFS(通讯通路门店!$S:$S,$G1753,通讯通路门店!$J:$J,"VIVO体验店")</f>
        <v>0</v>
      </c>
      <c r="AA1753" s="99">
        <f>COUNTIFS(通讯通路门店!$S:$S,$G1753,通讯通路门店!$J:$J,"OPPO体验店")</f>
        <v>0</v>
      </c>
      <c r="AB1753" s="99">
        <f>COUNTIFS(通讯通路门店!$S:$S,$G1753,通讯通路门店!$J:$J,"华为授权体验店")+COUNTIFS(通讯通路门店!$S:$S,$G1753,通讯通路门店!$J:$J,"华为堡垒店")</f>
        <v>0</v>
      </c>
      <c r="AC1753" s="99">
        <f>COUNTIFS(通讯通路门店!$S:$S,$G1753,通讯通路门店!$J:$J,"小米体验店")</f>
        <v>0</v>
      </c>
      <c r="AD1753" s="99">
        <f>COUNTIFS(通讯通路门店!$S:$S,$G1753,通讯通路门店!$J:$J,"苹果体验店")</f>
        <v>0</v>
      </c>
      <c r="AE1753" s="99">
        <f>COUNTIFS(通讯通路门店!$S:$S,$G1753,通讯通路门店!$J:$J,"其他品牌专卖店")</f>
        <v>0</v>
      </c>
      <c r="AF1753" s="99">
        <f>SUMIFS(通讯通路门店!$BI:$BI,通讯通路门店!$S:$S,$G1753)</f>
        <v>0</v>
      </c>
      <c r="AG1753" s="99">
        <f>SUMIFS(通讯通路门店!$BH:$BH,通讯通路门店!$S:$S,$G1753)</f>
        <v>0</v>
      </c>
      <c r="AH1753" s="99">
        <f t="shared" si="136"/>
        <v>0</v>
      </c>
      <c r="AI1753" s="99">
        <f>SUMIFS(通讯通路门店!$BB:$BB,通讯通路门店!$S:$S,$G1753)</f>
        <v>0</v>
      </c>
      <c r="AJ1753" s="99">
        <f>SUMIFS(通讯通路门店!$BE:$BE,通讯通路门店!$S:$S,$G1753)</f>
        <v>0</v>
      </c>
      <c r="AK1753" s="99">
        <f>SUMIFS(通讯通路门店!$BG:$BG,通讯通路门店!$S:$S,$G1753)</f>
        <v>0</v>
      </c>
      <c r="AL1753" s="99">
        <f>SUMIFS(通讯通路门店!$BC:$BC,通讯通路门店!$S:$S,$G1753)</f>
        <v>0</v>
      </c>
      <c r="AM1753" s="99">
        <f>SUMIFS(通讯通路门店!$BD:$BD,通讯通路门店!$S:$S,$G1753)</f>
        <v>0</v>
      </c>
      <c r="AN1753" s="99">
        <f>SUMIFS(通讯通路门店!$BF:$BF,通讯通路门店!$S:$S,$G1753)</f>
        <v>0</v>
      </c>
      <c r="AO1753" s="99">
        <f t="shared" si="137"/>
        <v>0</v>
      </c>
      <c r="AP1753" s="99">
        <f>SUMIFS(通讯通路门店!$K:$K,通讯通路门店!$S:$S,$G1753)</f>
        <v>0</v>
      </c>
      <c r="AQ1753" s="83"/>
      <c r="AR1753" s="99">
        <f>SUMIFS(通讯通路门店!$T:$T,通讯通路门店!$S:$S,$G1753)</f>
        <v>0</v>
      </c>
      <c r="AS1753" s="99">
        <f>SUMIFS(通讯通路门店!$U:$U,通讯通路门店!$S:$S,$G1753)</f>
        <v>0</v>
      </c>
      <c r="AT1753" s="99">
        <f>SUMIFS(通讯通路门店!$V:$V,通讯通路门店!$S:$S,$G1753)</f>
        <v>0</v>
      </c>
      <c r="AU1753" s="99">
        <f>SUMIFS(通讯通路门店!$W:$W,通讯通路门店!$S:$S,$G1753)</f>
        <v>0</v>
      </c>
      <c r="AV1753" s="99">
        <f>SUMIFS(通讯通路门店!$Z:$Z,通讯通路门店!$S:$S,$G1753)</f>
        <v>0</v>
      </c>
      <c r="AW1753" s="99">
        <f>SUMIFS(通讯通路门店!$AB:$AB,通讯通路门店!$S:$S,$G1753)</f>
        <v>0</v>
      </c>
      <c r="AX1753" s="99">
        <f>SUMIFS(通讯通路门店!$X:$X,通讯通路门店!$S:$S,$G1753)</f>
        <v>0</v>
      </c>
      <c r="AY1753" s="99">
        <f>SUMIFS(通讯通路门店!$Y:$Y,通讯通路门店!$S:$S,$G1753)</f>
        <v>0</v>
      </c>
      <c r="AZ1753" s="99">
        <f>SUMIFS(通讯通路门店!$AA:$AA,通讯通路门店!$S:$S,$G1753)</f>
        <v>0</v>
      </c>
      <c r="BA1753" s="99">
        <f t="shared" si="138"/>
        <v>0</v>
      </c>
      <c r="BB1753" s="99">
        <f t="shared" si="139"/>
        <v>0</v>
      </c>
      <c r="BC1753" s="99">
        <f>SUMIFS(通讯通路门店!$W:$W,通讯通路门店!$S:$S,$G1753,通讯通路门店!$J:$J,"荣耀体验店")+SUMIFS(通讯通路门店!$W:$W,通讯通路门店!$S:$S,$G1753,通讯通路门店!$J:$J,"荣耀授权专卖店")</f>
        <v>0</v>
      </c>
      <c r="BD1753" s="99">
        <f>SUMIFS(通讯通路门店!$Z:$Z,通讯通路门店!$S:$S,$G1753,通讯通路门店!$J:$J,"VIVO体验店")</f>
        <v>0</v>
      </c>
      <c r="BE1753" s="99">
        <f>SUMIFS(通讯通路门店!$AB:$AB,通讯通路门店!$S:$S,$G1753,通讯通路门店!$J:$J,"OPPO体验店")</f>
        <v>0</v>
      </c>
      <c r="BF1753" s="99">
        <f>SUMIFS(通讯通路门店!$X:$X,通讯通路门店!$S:$S,$G1753,通讯通路门店!$J:$J,"华为授权体验店")+SUMIFS(通讯通路门店!$AA:$AA,通讯通路门店!$S:$S,$G1753,通讯通路门店!$J:$J,"华为堡垒店")</f>
        <v>0</v>
      </c>
      <c r="BG1753" s="99">
        <f>SUMIFS(通讯通路门店!$Y:$Y,通讯通路门店!$S:$S,$G1753,通讯通路门店!$J:$J,"小米体验店")</f>
        <v>0</v>
      </c>
      <c r="BH1753" s="99">
        <f>SUMIFS(通讯通路门店!$AA:$AA,通讯通路门店!$S:$S,$G1753,通讯通路门店!$J:$J,"苹果体验店")</f>
        <v>0</v>
      </c>
      <c r="BI1753" s="99">
        <f>SUMIFS(通讯通路门店!$K:$K,通讯通路门店!$S:$S,$G1753,通讯通路门店!$J:$J,"其他品牌专卖店")</f>
        <v>0</v>
      </c>
      <c r="BJ1753" s="99">
        <f>SUMIFS(通讯通路门店!$AC:$AC,通讯通路门店!$S:$S,$G1753)</f>
        <v>0</v>
      </c>
      <c r="BK1753" s="99">
        <f>SUMIFS(通讯通路门店!$AD:$AD,通讯通路门店!$S:$S,$G1753)</f>
        <v>0</v>
      </c>
      <c r="BL1753" s="99">
        <f>SUMIFS(通讯通路门店!$AE:$AE,通讯通路门店!$S:$S,$G1753)</f>
        <v>0</v>
      </c>
      <c r="BM1753" s="99">
        <f>SUMIFS(通讯通路门店!$AF:$AF,通讯通路门店!$S:$S,$G1753)</f>
        <v>0</v>
      </c>
      <c r="BN1753" s="99">
        <f>SUMIFS(通讯通路门店!$AG:$AG,通讯通路门店!$S:$S,$G1753)</f>
        <v>0</v>
      </c>
      <c r="BO1753" s="99">
        <f>SUMIFS(通讯通路门店!$AH:$AH,通讯通路门店!$S:$S,$G1753)</f>
        <v>0</v>
      </c>
      <c r="BP1753" s="99">
        <f>SUMIFS(通讯通路门店!$AI:$AI,通讯通路门店!$S:$S,$G1753)</f>
        <v>0</v>
      </c>
      <c r="BQ1753" s="83"/>
    </row>
    <row r="1754" spans="1:69">
      <c r="A1754" s="99" t="str">
        <f>IFERROR(_xlfn.XLOOKUP($G1754,通讯通路门店!$S$4:$S$993933,通讯通路门店!$A$4:$A$993933,0,0),"")</f>
        <v>海南省</v>
      </c>
      <c r="B1754" s="99" t="str">
        <f>IFERROR(_xlfn.XLOOKUP($G1754,通讯通路门店!$S$4:$S$993933,通讯通路门店!$B$4:$B$993933,0,0),"")</f>
        <v>乐东黎族自治县</v>
      </c>
      <c r="C1754" s="99" t="str">
        <f>IFERROR(_xlfn.XLOOKUP($G1754,通讯通路门店!$S$4:$S$993933,通讯通路门店!$C$4:$C$993933,0,0),"")</f>
        <v>乐东黎族自治县</v>
      </c>
      <c r="D1754" s="99" t="str">
        <f>IFERROR(_xlfn.XLOOKUP($G1754,通讯通路门店!$S$4:$S$993933,通讯通路门店!$D$4:$D$993933,0,0),"")</f>
        <v>万冲镇</v>
      </c>
      <c r="E1754" s="83"/>
      <c r="F1754" s="83"/>
      <c r="G1754" s="101"/>
      <c r="H1754" s="102">
        <f>IFERROR(_xlfn.XLOOKUP($G1754,通讯通路门店!$S$4:$S$993933,通讯通路门店!$R$4:$R$993933,0,0),"")</f>
        <v>0</v>
      </c>
      <c r="I1754" s="83"/>
      <c r="J1754" s="83"/>
      <c r="K1754" s="83"/>
      <c r="L1754" s="83"/>
      <c r="M1754" s="83"/>
      <c r="N1754" s="83"/>
      <c r="O1754" s="83"/>
      <c r="P1754" s="83"/>
      <c r="Q1754" s="83"/>
      <c r="R1754" s="83"/>
      <c r="S1754" s="83"/>
      <c r="T1754" s="83"/>
      <c r="U1754" s="99">
        <f>COUNTIF(通讯通路门店!$S:$S,$G1754)</f>
        <v>0</v>
      </c>
      <c r="V1754" s="99">
        <f>COUNTIFS(通讯通路门店!$S:$S,$G1754,通讯通路门店!$J:$J,"综合卖场")</f>
        <v>0</v>
      </c>
      <c r="W1754" s="99">
        <f>SUMIFS(通讯通路门店!$AJ:$AJ,通讯通路门店!$S:$S,通讯客户沙盘!$G1754)</f>
        <v>0</v>
      </c>
      <c r="X1754" s="99">
        <f t="shared" si="135"/>
        <v>0</v>
      </c>
      <c r="Y1754" s="99">
        <f>COUNTIFS(通讯通路门店!$S:$S,$G1754,通讯通路门店!$J:$J,"荣耀体验店")+COUNTIFS(通讯通路门店!$S:$S,$G1754,通讯通路门店!$J:$J,"荣耀授权专卖店")</f>
        <v>0</v>
      </c>
      <c r="Z1754" s="99">
        <f>COUNTIFS(通讯通路门店!$S:$S,$G1754,通讯通路门店!$J:$J,"VIVO体验店")</f>
        <v>0</v>
      </c>
      <c r="AA1754" s="99">
        <f>COUNTIFS(通讯通路门店!$S:$S,$G1754,通讯通路门店!$J:$J,"OPPO体验店")</f>
        <v>0</v>
      </c>
      <c r="AB1754" s="99">
        <f>COUNTIFS(通讯通路门店!$S:$S,$G1754,通讯通路门店!$J:$J,"华为授权体验店")+COUNTIFS(通讯通路门店!$S:$S,$G1754,通讯通路门店!$J:$J,"华为堡垒店")</f>
        <v>0</v>
      </c>
      <c r="AC1754" s="99">
        <f>COUNTIFS(通讯通路门店!$S:$S,$G1754,通讯通路门店!$J:$J,"小米体验店")</f>
        <v>0</v>
      </c>
      <c r="AD1754" s="99">
        <f>COUNTIFS(通讯通路门店!$S:$S,$G1754,通讯通路门店!$J:$J,"苹果体验店")</f>
        <v>0</v>
      </c>
      <c r="AE1754" s="99">
        <f>COUNTIFS(通讯通路门店!$S:$S,$G1754,通讯通路门店!$J:$J,"其他品牌专卖店")</f>
        <v>0</v>
      </c>
      <c r="AF1754" s="99">
        <f>SUMIFS(通讯通路门店!$BI:$BI,通讯通路门店!$S:$S,$G1754)</f>
        <v>0</v>
      </c>
      <c r="AG1754" s="99">
        <f>SUMIFS(通讯通路门店!$BH:$BH,通讯通路门店!$S:$S,$G1754)</f>
        <v>0</v>
      </c>
      <c r="AH1754" s="99">
        <f t="shared" si="136"/>
        <v>0</v>
      </c>
      <c r="AI1754" s="99">
        <f>SUMIFS(通讯通路门店!$BB:$BB,通讯通路门店!$S:$S,$G1754)</f>
        <v>0</v>
      </c>
      <c r="AJ1754" s="99">
        <f>SUMIFS(通讯通路门店!$BE:$BE,通讯通路门店!$S:$S,$G1754)</f>
        <v>0</v>
      </c>
      <c r="AK1754" s="99">
        <f>SUMIFS(通讯通路门店!$BG:$BG,通讯通路门店!$S:$S,$G1754)</f>
        <v>0</v>
      </c>
      <c r="AL1754" s="99">
        <f>SUMIFS(通讯通路门店!$BC:$BC,通讯通路门店!$S:$S,$G1754)</f>
        <v>0</v>
      </c>
      <c r="AM1754" s="99">
        <f>SUMIFS(通讯通路门店!$BD:$BD,通讯通路门店!$S:$S,$G1754)</f>
        <v>0</v>
      </c>
      <c r="AN1754" s="99">
        <f>SUMIFS(通讯通路门店!$BF:$BF,通讯通路门店!$S:$S,$G1754)</f>
        <v>0</v>
      </c>
      <c r="AO1754" s="99">
        <f t="shared" si="137"/>
        <v>0</v>
      </c>
      <c r="AP1754" s="99">
        <f>SUMIFS(通讯通路门店!$K:$K,通讯通路门店!$S:$S,$G1754)</f>
        <v>0</v>
      </c>
      <c r="AQ1754" s="83"/>
      <c r="AR1754" s="99">
        <f>SUMIFS(通讯通路门店!$T:$T,通讯通路门店!$S:$S,$G1754)</f>
        <v>0</v>
      </c>
      <c r="AS1754" s="99">
        <f>SUMIFS(通讯通路门店!$U:$U,通讯通路门店!$S:$S,$G1754)</f>
        <v>0</v>
      </c>
      <c r="AT1754" s="99">
        <f>SUMIFS(通讯通路门店!$V:$V,通讯通路门店!$S:$S,$G1754)</f>
        <v>0</v>
      </c>
      <c r="AU1754" s="99">
        <f>SUMIFS(通讯通路门店!$W:$W,通讯通路门店!$S:$S,$G1754)</f>
        <v>0</v>
      </c>
      <c r="AV1754" s="99">
        <f>SUMIFS(通讯通路门店!$Z:$Z,通讯通路门店!$S:$S,$G1754)</f>
        <v>0</v>
      </c>
      <c r="AW1754" s="99">
        <f>SUMIFS(通讯通路门店!$AB:$AB,通讯通路门店!$S:$S,$G1754)</f>
        <v>0</v>
      </c>
      <c r="AX1754" s="99">
        <f>SUMIFS(通讯通路门店!$X:$X,通讯通路门店!$S:$S,$G1754)</f>
        <v>0</v>
      </c>
      <c r="AY1754" s="99">
        <f>SUMIFS(通讯通路门店!$Y:$Y,通讯通路门店!$S:$S,$G1754)</f>
        <v>0</v>
      </c>
      <c r="AZ1754" s="99">
        <f>SUMIFS(通讯通路门店!$AA:$AA,通讯通路门店!$S:$S,$G1754)</f>
        <v>0</v>
      </c>
      <c r="BA1754" s="99">
        <f t="shared" si="138"/>
        <v>0</v>
      </c>
      <c r="BB1754" s="99">
        <f t="shared" si="139"/>
        <v>0</v>
      </c>
      <c r="BC1754" s="99">
        <f>SUMIFS(通讯通路门店!$W:$W,通讯通路门店!$S:$S,$G1754,通讯通路门店!$J:$J,"荣耀体验店")+SUMIFS(通讯通路门店!$W:$W,通讯通路门店!$S:$S,$G1754,通讯通路门店!$J:$J,"荣耀授权专卖店")</f>
        <v>0</v>
      </c>
      <c r="BD1754" s="99">
        <f>SUMIFS(通讯通路门店!$Z:$Z,通讯通路门店!$S:$S,$G1754,通讯通路门店!$J:$J,"VIVO体验店")</f>
        <v>0</v>
      </c>
      <c r="BE1754" s="99">
        <f>SUMIFS(通讯通路门店!$AB:$AB,通讯通路门店!$S:$S,$G1754,通讯通路门店!$J:$J,"OPPO体验店")</f>
        <v>0</v>
      </c>
      <c r="BF1754" s="99">
        <f>SUMIFS(通讯通路门店!$X:$X,通讯通路门店!$S:$S,$G1754,通讯通路门店!$J:$J,"华为授权体验店")+SUMIFS(通讯通路门店!$AA:$AA,通讯通路门店!$S:$S,$G1754,通讯通路门店!$J:$J,"华为堡垒店")</f>
        <v>0</v>
      </c>
      <c r="BG1754" s="99">
        <f>SUMIFS(通讯通路门店!$Y:$Y,通讯通路门店!$S:$S,$G1754,通讯通路门店!$J:$J,"小米体验店")</f>
        <v>0</v>
      </c>
      <c r="BH1754" s="99">
        <f>SUMIFS(通讯通路门店!$AA:$AA,通讯通路门店!$S:$S,$G1754,通讯通路门店!$J:$J,"苹果体验店")</f>
        <v>0</v>
      </c>
      <c r="BI1754" s="99">
        <f>SUMIFS(通讯通路门店!$K:$K,通讯通路门店!$S:$S,$G1754,通讯通路门店!$J:$J,"其他品牌专卖店")</f>
        <v>0</v>
      </c>
      <c r="BJ1754" s="99">
        <f>SUMIFS(通讯通路门店!$AC:$AC,通讯通路门店!$S:$S,$G1754)</f>
        <v>0</v>
      </c>
      <c r="BK1754" s="99">
        <f>SUMIFS(通讯通路门店!$AD:$AD,通讯通路门店!$S:$S,$G1754)</f>
        <v>0</v>
      </c>
      <c r="BL1754" s="99">
        <f>SUMIFS(通讯通路门店!$AE:$AE,通讯通路门店!$S:$S,$G1754)</f>
        <v>0</v>
      </c>
      <c r="BM1754" s="99">
        <f>SUMIFS(通讯通路门店!$AF:$AF,通讯通路门店!$S:$S,$G1754)</f>
        <v>0</v>
      </c>
      <c r="BN1754" s="99">
        <f>SUMIFS(通讯通路门店!$AG:$AG,通讯通路门店!$S:$S,$G1754)</f>
        <v>0</v>
      </c>
      <c r="BO1754" s="99">
        <f>SUMIFS(通讯通路门店!$AH:$AH,通讯通路门店!$S:$S,$G1754)</f>
        <v>0</v>
      </c>
      <c r="BP1754" s="99">
        <f>SUMIFS(通讯通路门店!$AI:$AI,通讯通路门店!$S:$S,$G1754)</f>
        <v>0</v>
      </c>
      <c r="BQ1754" s="83"/>
    </row>
    <row r="1755" spans="1:69">
      <c r="A1755" s="99" t="str">
        <f>IFERROR(_xlfn.XLOOKUP($G1755,通讯通路门店!$S$4:$S$993933,通讯通路门店!$A$4:$A$993933,0,0),"")</f>
        <v>海南省</v>
      </c>
      <c r="B1755" s="99" t="str">
        <f>IFERROR(_xlfn.XLOOKUP($G1755,通讯通路门店!$S$4:$S$993933,通讯通路门店!$B$4:$B$993933,0,0),"")</f>
        <v>乐东黎族自治县</v>
      </c>
      <c r="C1755" s="99" t="str">
        <f>IFERROR(_xlfn.XLOOKUP($G1755,通讯通路门店!$S$4:$S$993933,通讯通路门店!$C$4:$C$993933,0,0),"")</f>
        <v>乐东黎族自治县</v>
      </c>
      <c r="D1755" s="99" t="str">
        <f>IFERROR(_xlfn.XLOOKUP($G1755,通讯通路门店!$S$4:$S$993933,通讯通路门店!$D$4:$D$993933,0,0),"")</f>
        <v>万冲镇</v>
      </c>
      <c r="E1755" s="83"/>
      <c r="F1755" s="83"/>
      <c r="G1755" s="101"/>
      <c r="H1755" s="102">
        <f>IFERROR(_xlfn.XLOOKUP($G1755,通讯通路门店!$S$4:$S$993933,通讯通路门店!$R$4:$R$993933,0,0),"")</f>
        <v>0</v>
      </c>
      <c r="I1755" s="83"/>
      <c r="J1755" s="83"/>
      <c r="K1755" s="83"/>
      <c r="L1755" s="83"/>
      <c r="M1755" s="83"/>
      <c r="N1755" s="83"/>
      <c r="O1755" s="83"/>
      <c r="P1755" s="83"/>
      <c r="Q1755" s="83"/>
      <c r="R1755" s="83"/>
      <c r="S1755" s="83"/>
      <c r="T1755" s="83"/>
      <c r="U1755" s="99">
        <f>COUNTIF(通讯通路门店!$S:$S,$G1755)</f>
        <v>0</v>
      </c>
      <c r="V1755" s="99">
        <f>COUNTIFS(通讯通路门店!$S:$S,$G1755,通讯通路门店!$J:$J,"综合卖场")</f>
        <v>0</v>
      </c>
      <c r="W1755" s="99">
        <f>SUMIFS(通讯通路门店!$AJ:$AJ,通讯通路门店!$S:$S,通讯客户沙盘!$G1755)</f>
        <v>0</v>
      </c>
      <c r="X1755" s="99">
        <f t="shared" si="135"/>
        <v>0</v>
      </c>
      <c r="Y1755" s="99">
        <f>COUNTIFS(通讯通路门店!$S:$S,$G1755,通讯通路门店!$J:$J,"荣耀体验店")+COUNTIFS(通讯通路门店!$S:$S,$G1755,通讯通路门店!$J:$J,"荣耀授权专卖店")</f>
        <v>0</v>
      </c>
      <c r="Z1755" s="99">
        <f>COUNTIFS(通讯通路门店!$S:$S,$G1755,通讯通路门店!$J:$J,"VIVO体验店")</f>
        <v>0</v>
      </c>
      <c r="AA1755" s="99">
        <f>COUNTIFS(通讯通路门店!$S:$S,$G1755,通讯通路门店!$J:$J,"OPPO体验店")</f>
        <v>0</v>
      </c>
      <c r="AB1755" s="99">
        <f>COUNTIFS(通讯通路门店!$S:$S,$G1755,通讯通路门店!$J:$J,"华为授权体验店")+COUNTIFS(通讯通路门店!$S:$S,$G1755,通讯通路门店!$J:$J,"华为堡垒店")</f>
        <v>0</v>
      </c>
      <c r="AC1755" s="99">
        <f>COUNTIFS(通讯通路门店!$S:$S,$G1755,通讯通路门店!$J:$J,"小米体验店")</f>
        <v>0</v>
      </c>
      <c r="AD1755" s="99">
        <f>COUNTIFS(通讯通路门店!$S:$S,$G1755,通讯通路门店!$J:$J,"苹果体验店")</f>
        <v>0</v>
      </c>
      <c r="AE1755" s="99">
        <f>COUNTIFS(通讯通路门店!$S:$S,$G1755,通讯通路门店!$J:$J,"其他品牌专卖店")</f>
        <v>0</v>
      </c>
      <c r="AF1755" s="99">
        <f>SUMIFS(通讯通路门店!$BI:$BI,通讯通路门店!$S:$S,$G1755)</f>
        <v>0</v>
      </c>
      <c r="AG1755" s="99">
        <f>SUMIFS(通讯通路门店!$BH:$BH,通讯通路门店!$S:$S,$G1755)</f>
        <v>0</v>
      </c>
      <c r="AH1755" s="99">
        <f t="shared" si="136"/>
        <v>0</v>
      </c>
      <c r="AI1755" s="99">
        <f>SUMIFS(通讯通路门店!$BB:$BB,通讯通路门店!$S:$S,$G1755)</f>
        <v>0</v>
      </c>
      <c r="AJ1755" s="99">
        <f>SUMIFS(通讯通路门店!$BE:$BE,通讯通路门店!$S:$S,$G1755)</f>
        <v>0</v>
      </c>
      <c r="AK1755" s="99">
        <f>SUMIFS(通讯通路门店!$BG:$BG,通讯通路门店!$S:$S,$G1755)</f>
        <v>0</v>
      </c>
      <c r="AL1755" s="99">
        <f>SUMIFS(通讯通路门店!$BC:$BC,通讯通路门店!$S:$S,$G1755)</f>
        <v>0</v>
      </c>
      <c r="AM1755" s="99">
        <f>SUMIFS(通讯通路门店!$BD:$BD,通讯通路门店!$S:$S,$G1755)</f>
        <v>0</v>
      </c>
      <c r="AN1755" s="99">
        <f>SUMIFS(通讯通路门店!$BF:$BF,通讯通路门店!$S:$S,$G1755)</f>
        <v>0</v>
      </c>
      <c r="AO1755" s="99">
        <f t="shared" si="137"/>
        <v>0</v>
      </c>
      <c r="AP1755" s="99">
        <f>SUMIFS(通讯通路门店!$K:$K,通讯通路门店!$S:$S,$G1755)</f>
        <v>0</v>
      </c>
      <c r="AQ1755" s="83"/>
      <c r="AR1755" s="99">
        <f>SUMIFS(通讯通路门店!$T:$T,通讯通路门店!$S:$S,$G1755)</f>
        <v>0</v>
      </c>
      <c r="AS1755" s="99">
        <f>SUMIFS(通讯通路门店!$U:$U,通讯通路门店!$S:$S,$G1755)</f>
        <v>0</v>
      </c>
      <c r="AT1755" s="99">
        <f>SUMIFS(通讯通路门店!$V:$V,通讯通路门店!$S:$S,$G1755)</f>
        <v>0</v>
      </c>
      <c r="AU1755" s="99">
        <f>SUMIFS(通讯通路门店!$W:$W,通讯通路门店!$S:$S,$G1755)</f>
        <v>0</v>
      </c>
      <c r="AV1755" s="99">
        <f>SUMIFS(通讯通路门店!$Z:$Z,通讯通路门店!$S:$S,$G1755)</f>
        <v>0</v>
      </c>
      <c r="AW1755" s="99">
        <f>SUMIFS(通讯通路门店!$AB:$AB,通讯通路门店!$S:$S,$G1755)</f>
        <v>0</v>
      </c>
      <c r="AX1755" s="99">
        <f>SUMIFS(通讯通路门店!$X:$X,通讯通路门店!$S:$S,$G1755)</f>
        <v>0</v>
      </c>
      <c r="AY1755" s="99">
        <f>SUMIFS(通讯通路门店!$Y:$Y,通讯通路门店!$S:$S,$G1755)</f>
        <v>0</v>
      </c>
      <c r="AZ1755" s="99">
        <f>SUMIFS(通讯通路门店!$AA:$AA,通讯通路门店!$S:$S,$G1755)</f>
        <v>0</v>
      </c>
      <c r="BA1755" s="99">
        <f t="shared" si="138"/>
        <v>0</v>
      </c>
      <c r="BB1755" s="99">
        <f t="shared" si="139"/>
        <v>0</v>
      </c>
      <c r="BC1755" s="99">
        <f>SUMIFS(通讯通路门店!$W:$W,通讯通路门店!$S:$S,$G1755,通讯通路门店!$J:$J,"荣耀体验店")+SUMIFS(通讯通路门店!$W:$W,通讯通路门店!$S:$S,$G1755,通讯通路门店!$J:$J,"荣耀授权专卖店")</f>
        <v>0</v>
      </c>
      <c r="BD1755" s="99">
        <f>SUMIFS(通讯通路门店!$Z:$Z,通讯通路门店!$S:$S,$G1755,通讯通路门店!$J:$J,"VIVO体验店")</f>
        <v>0</v>
      </c>
      <c r="BE1755" s="99">
        <f>SUMIFS(通讯通路门店!$AB:$AB,通讯通路门店!$S:$S,$G1755,通讯通路门店!$J:$J,"OPPO体验店")</f>
        <v>0</v>
      </c>
      <c r="BF1755" s="99">
        <f>SUMIFS(通讯通路门店!$X:$X,通讯通路门店!$S:$S,$G1755,通讯通路门店!$J:$J,"华为授权体验店")+SUMIFS(通讯通路门店!$AA:$AA,通讯通路门店!$S:$S,$G1755,通讯通路门店!$J:$J,"华为堡垒店")</f>
        <v>0</v>
      </c>
      <c r="BG1755" s="99">
        <f>SUMIFS(通讯通路门店!$Y:$Y,通讯通路门店!$S:$S,$G1755,通讯通路门店!$J:$J,"小米体验店")</f>
        <v>0</v>
      </c>
      <c r="BH1755" s="99">
        <f>SUMIFS(通讯通路门店!$AA:$AA,通讯通路门店!$S:$S,$G1755,通讯通路门店!$J:$J,"苹果体验店")</f>
        <v>0</v>
      </c>
      <c r="BI1755" s="99">
        <f>SUMIFS(通讯通路门店!$K:$K,通讯通路门店!$S:$S,$G1755,通讯通路门店!$J:$J,"其他品牌专卖店")</f>
        <v>0</v>
      </c>
      <c r="BJ1755" s="99">
        <f>SUMIFS(通讯通路门店!$AC:$AC,通讯通路门店!$S:$S,$G1755)</f>
        <v>0</v>
      </c>
      <c r="BK1755" s="99">
        <f>SUMIFS(通讯通路门店!$AD:$AD,通讯通路门店!$S:$S,$G1755)</f>
        <v>0</v>
      </c>
      <c r="BL1755" s="99">
        <f>SUMIFS(通讯通路门店!$AE:$AE,通讯通路门店!$S:$S,$G1755)</f>
        <v>0</v>
      </c>
      <c r="BM1755" s="99">
        <f>SUMIFS(通讯通路门店!$AF:$AF,通讯通路门店!$S:$S,$G1755)</f>
        <v>0</v>
      </c>
      <c r="BN1755" s="99">
        <f>SUMIFS(通讯通路门店!$AG:$AG,通讯通路门店!$S:$S,$G1755)</f>
        <v>0</v>
      </c>
      <c r="BO1755" s="99">
        <f>SUMIFS(通讯通路门店!$AH:$AH,通讯通路门店!$S:$S,$G1755)</f>
        <v>0</v>
      </c>
      <c r="BP1755" s="99">
        <f>SUMIFS(通讯通路门店!$AI:$AI,通讯通路门店!$S:$S,$G1755)</f>
        <v>0</v>
      </c>
      <c r="BQ1755" s="83"/>
    </row>
    <row r="1756" spans="1:69">
      <c r="A1756" s="99" t="str">
        <f>IFERROR(_xlfn.XLOOKUP($G1756,通讯通路门店!$S$4:$S$993933,通讯通路门店!$A$4:$A$993933,0,0),"")</f>
        <v>海南省</v>
      </c>
      <c r="B1756" s="99" t="str">
        <f>IFERROR(_xlfn.XLOOKUP($G1756,通讯通路门店!$S$4:$S$993933,通讯通路门店!$B$4:$B$993933,0,0),"")</f>
        <v>乐东黎族自治县</v>
      </c>
      <c r="C1756" s="99" t="str">
        <f>IFERROR(_xlfn.XLOOKUP($G1756,通讯通路门店!$S$4:$S$993933,通讯通路门店!$C$4:$C$993933,0,0),"")</f>
        <v>乐东黎族自治县</v>
      </c>
      <c r="D1756" s="99" t="str">
        <f>IFERROR(_xlfn.XLOOKUP($G1756,通讯通路门店!$S$4:$S$993933,通讯通路门店!$D$4:$D$993933,0,0),"")</f>
        <v>万冲镇</v>
      </c>
      <c r="E1756" s="83"/>
      <c r="F1756" s="83"/>
      <c r="G1756" s="101"/>
      <c r="H1756" s="102">
        <f>IFERROR(_xlfn.XLOOKUP($G1756,通讯通路门店!$S$4:$S$993933,通讯通路门店!$R$4:$R$993933,0,0),"")</f>
        <v>0</v>
      </c>
      <c r="I1756" s="83"/>
      <c r="J1756" s="83"/>
      <c r="K1756" s="83"/>
      <c r="L1756" s="83"/>
      <c r="M1756" s="83"/>
      <c r="N1756" s="83"/>
      <c r="O1756" s="83"/>
      <c r="P1756" s="83"/>
      <c r="Q1756" s="83"/>
      <c r="R1756" s="83"/>
      <c r="S1756" s="83"/>
      <c r="T1756" s="83"/>
      <c r="U1756" s="99">
        <f>COUNTIF(通讯通路门店!$S:$S,$G1756)</f>
        <v>0</v>
      </c>
      <c r="V1756" s="99">
        <f>COUNTIFS(通讯通路门店!$S:$S,$G1756,通讯通路门店!$J:$J,"综合卖场")</f>
        <v>0</v>
      </c>
      <c r="W1756" s="99">
        <f>SUMIFS(通讯通路门店!$AJ:$AJ,通讯通路门店!$S:$S,通讯客户沙盘!$G1756)</f>
        <v>0</v>
      </c>
      <c r="X1756" s="99">
        <f t="shared" si="135"/>
        <v>0</v>
      </c>
      <c r="Y1756" s="99">
        <f>COUNTIFS(通讯通路门店!$S:$S,$G1756,通讯通路门店!$J:$J,"荣耀体验店")+COUNTIFS(通讯通路门店!$S:$S,$G1756,通讯通路门店!$J:$J,"荣耀授权专卖店")</f>
        <v>0</v>
      </c>
      <c r="Z1756" s="99">
        <f>COUNTIFS(通讯通路门店!$S:$S,$G1756,通讯通路门店!$J:$J,"VIVO体验店")</f>
        <v>0</v>
      </c>
      <c r="AA1756" s="99">
        <f>COUNTIFS(通讯通路门店!$S:$S,$G1756,通讯通路门店!$J:$J,"OPPO体验店")</f>
        <v>0</v>
      </c>
      <c r="AB1756" s="99">
        <f>COUNTIFS(通讯通路门店!$S:$S,$G1756,通讯通路门店!$J:$J,"华为授权体验店")+COUNTIFS(通讯通路门店!$S:$S,$G1756,通讯通路门店!$J:$J,"华为堡垒店")</f>
        <v>0</v>
      </c>
      <c r="AC1756" s="99">
        <f>COUNTIFS(通讯通路门店!$S:$S,$G1756,通讯通路门店!$J:$J,"小米体验店")</f>
        <v>0</v>
      </c>
      <c r="AD1756" s="99">
        <f>COUNTIFS(通讯通路门店!$S:$S,$G1756,通讯通路门店!$J:$J,"苹果体验店")</f>
        <v>0</v>
      </c>
      <c r="AE1756" s="99">
        <f>COUNTIFS(通讯通路门店!$S:$S,$G1756,通讯通路门店!$J:$J,"其他品牌专卖店")</f>
        <v>0</v>
      </c>
      <c r="AF1756" s="99">
        <f>SUMIFS(通讯通路门店!$BI:$BI,通讯通路门店!$S:$S,$G1756)</f>
        <v>0</v>
      </c>
      <c r="AG1756" s="99">
        <f>SUMIFS(通讯通路门店!$BH:$BH,通讯通路门店!$S:$S,$G1756)</f>
        <v>0</v>
      </c>
      <c r="AH1756" s="99">
        <f t="shared" si="136"/>
        <v>0</v>
      </c>
      <c r="AI1756" s="99">
        <f>SUMIFS(通讯通路门店!$BB:$BB,通讯通路门店!$S:$S,$G1756)</f>
        <v>0</v>
      </c>
      <c r="AJ1756" s="99">
        <f>SUMIFS(通讯通路门店!$BE:$BE,通讯通路门店!$S:$S,$G1756)</f>
        <v>0</v>
      </c>
      <c r="AK1756" s="99">
        <f>SUMIFS(通讯通路门店!$BG:$BG,通讯通路门店!$S:$S,$G1756)</f>
        <v>0</v>
      </c>
      <c r="AL1756" s="99">
        <f>SUMIFS(通讯通路门店!$BC:$BC,通讯通路门店!$S:$S,$G1756)</f>
        <v>0</v>
      </c>
      <c r="AM1756" s="99">
        <f>SUMIFS(通讯通路门店!$BD:$BD,通讯通路门店!$S:$S,$G1756)</f>
        <v>0</v>
      </c>
      <c r="AN1756" s="99">
        <f>SUMIFS(通讯通路门店!$BF:$BF,通讯通路门店!$S:$S,$G1756)</f>
        <v>0</v>
      </c>
      <c r="AO1756" s="99">
        <f t="shared" si="137"/>
        <v>0</v>
      </c>
      <c r="AP1756" s="99">
        <f>SUMIFS(通讯通路门店!$K:$K,通讯通路门店!$S:$S,$G1756)</f>
        <v>0</v>
      </c>
      <c r="AQ1756" s="83"/>
      <c r="AR1756" s="99">
        <f>SUMIFS(通讯通路门店!$T:$T,通讯通路门店!$S:$S,$G1756)</f>
        <v>0</v>
      </c>
      <c r="AS1756" s="99">
        <f>SUMIFS(通讯通路门店!$U:$U,通讯通路门店!$S:$S,$G1756)</f>
        <v>0</v>
      </c>
      <c r="AT1756" s="99">
        <f>SUMIFS(通讯通路门店!$V:$V,通讯通路门店!$S:$S,$G1756)</f>
        <v>0</v>
      </c>
      <c r="AU1756" s="99">
        <f>SUMIFS(通讯通路门店!$W:$W,通讯通路门店!$S:$S,$G1756)</f>
        <v>0</v>
      </c>
      <c r="AV1756" s="99">
        <f>SUMIFS(通讯通路门店!$Z:$Z,通讯通路门店!$S:$S,$G1756)</f>
        <v>0</v>
      </c>
      <c r="AW1756" s="99">
        <f>SUMIFS(通讯通路门店!$AB:$AB,通讯通路门店!$S:$S,$G1756)</f>
        <v>0</v>
      </c>
      <c r="AX1756" s="99">
        <f>SUMIFS(通讯通路门店!$X:$X,通讯通路门店!$S:$S,$G1756)</f>
        <v>0</v>
      </c>
      <c r="AY1756" s="99">
        <f>SUMIFS(通讯通路门店!$Y:$Y,通讯通路门店!$S:$S,$G1756)</f>
        <v>0</v>
      </c>
      <c r="AZ1756" s="99">
        <f>SUMIFS(通讯通路门店!$AA:$AA,通讯通路门店!$S:$S,$G1756)</f>
        <v>0</v>
      </c>
      <c r="BA1756" s="99">
        <f t="shared" si="138"/>
        <v>0</v>
      </c>
      <c r="BB1756" s="99">
        <f t="shared" si="139"/>
        <v>0</v>
      </c>
      <c r="BC1756" s="99">
        <f>SUMIFS(通讯通路门店!$W:$W,通讯通路门店!$S:$S,$G1756,通讯通路门店!$J:$J,"荣耀体验店")+SUMIFS(通讯通路门店!$W:$W,通讯通路门店!$S:$S,$G1756,通讯通路门店!$J:$J,"荣耀授权专卖店")</f>
        <v>0</v>
      </c>
      <c r="BD1756" s="99">
        <f>SUMIFS(通讯通路门店!$Z:$Z,通讯通路门店!$S:$S,$G1756,通讯通路门店!$J:$J,"VIVO体验店")</f>
        <v>0</v>
      </c>
      <c r="BE1756" s="99">
        <f>SUMIFS(通讯通路门店!$AB:$AB,通讯通路门店!$S:$S,$G1756,通讯通路门店!$J:$J,"OPPO体验店")</f>
        <v>0</v>
      </c>
      <c r="BF1756" s="99">
        <f>SUMIFS(通讯通路门店!$X:$X,通讯通路门店!$S:$S,$G1756,通讯通路门店!$J:$J,"华为授权体验店")+SUMIFS(通讯通路门店!$AA:$AA,通讯通路门店!$S:$S,$G1756,通讯通路门店!$J:$J,"华为堡垒店")</f>
        <v>0</v>
      </c>
      <c r="BG1756" s="99">
        <f>SUMIFS(通讯通路门店!$Y:$Y,通讯通路门店!$S:$S,$G1756,通讯通路门店!$J:$J,"小米体验店")</f>
        <v>0</v>
      </c>
      <c r="BH1756" s="99">
        <f>SUMIFS(通讯通路门店!$AA:$AA,通讯通路门店!$S:$S,$G1756,通讯通路门店!$J:$J,"苹果体验店")</f>
        <v>0</v>
      </c>
      <c r="BI1756" s="99">
        <f>SUMIFS(通讯通路门店!$K:$K,通讯通路门店!$S:$S,$G1756,通讯通路门店!$J:$J,"其他品牌专卖店")</f>
        <v>0</v>
      </c>
      <c r="BJ1756" s="99">
        <f>SUMIFS(通讯通路门店!$AC:$AC,通讯通路门店!$S:$S,$G1756)</f>
        <v>0</v>
      </c>
      <c r="BK1756" s="99">
        <f>SUMIFS(通讯通路门店!$AD:$AD,通讯通路门店!$S:$S,$G1756)</f>
        <v>0</v>
      </c>
      <c r="BL1756" s="99">
        <f>SUMIFS(通讯通路门店!$AE:$AE,通讯通路门店!$S:$S,$G1756)</f>
        <v>0</v>
      </c>
      <c r="BM1756" s="99">
        <f>SUMIFS(通讯通路门店!$AF:$AF,通讯通路门店!$S:$S,$G1756)</f>
        <v>0</v>
      </c>
      <c r="BN1756" s="99">
        <f>SUMIFS(通讯通路门店!$AG:$AG,通讯通路门店!$S:$S,$G1756)</f>
        <v>0</v>
      </c>
      <c r="BO1756" s="99">
        <f>SUMIFS(通讯通路门店!$AH:$AH,通讯通路门店!$S:$S,$G1756)</f>
        <v>0</v>
      </c>
      <c r="BP1756" s="99">
        <f>SUMIFS(通讯通路门店!$AI:$AI,通讯通路门店!$S:$S,$G1756)</f>
        <v>0</v>
      </c>
      <c r="BQ1756" s="83"/>
    </row>
    <row r="1757" spans="1:69">
      <c r="A1757" s="99" t="str">
        <f>IFERROR(_xlfn.XLOOKUP($G1757,通讯通路门店!$S$4:$S$993933,通讯通路门店!$A$4:$A$993933,0,0),"")</f>
        <v>海南省</v>
      </c>
      <c r="B1757" s="99" t="str">
        <f>IFERROR(_xlfn.XLOOKUP($G1757,通讯通路门店!$S$4:$S$993933,通讯通路门店!$B$4:$B$993933,0,0),"")</f>
        <v>乐东黎族自治县</v>
      </c>
      <c r="C1757" s="99" t="str">
        <f>IFERROR(_xlfn.XLOOKUP($G1757,通讯通路门店!$S$4:$S$993933,通讯通路门店!$C$4:$C$993933,0,0),"")</f>
        <v>乐东黎族自治县</v>
      </c>
      <c r="D1757" s="99" t="str">
        <f>IFERROR(_xlfn.XLOOKUP($G1757,通讯通路门店!$S$4:$S$993933,通讯通路门店!$D$4:$D$993933,0,0),"")</f>
        <v>万冲镇</v>
      </c>
      <c r="E1757" s="83"/>
      <c r="F1757" s="83"/>
      <c r="G1757" s="101"/>
      <c r="H1757" s="102">
        <f>IFERROR(_xlfn.XLOOKUP($G1757,通讯通路门店!$S$4:$S$993933,通讯通路门店!$R$4:$R$993933,0,0),"")</f>
        <v>0</v>
      </c>
      <c r="I1757" s="83"/>
      <c r="J1757" s="83"/>
      <c r="K1757" s="83"/>
      <c r="L1757" s="83"/>
      <c r="M1757" s="83"/>
      <c r="N1757" s="83"/>
      <c r="O1757" s="83"/>
      <c r="P1757" s="83"/>
      <c r="Q1757" s="83"/>
      <c r="R1757" s="83"/>
      <c r="S1757" s="83"/>
      <c r="T1757" s="83"/>
      <c r="U1757" s="99">
        <f>COUNTIF(通讯通路门店!$S:$S,$G1757)</f>
        <v>0</v>
      </c>
      <c r="V1757" s="99">
        <f>COUNTIFS(通讯通路门店!$S:$S,$G1757,通讯通路门店!$J:$J,"综合卖场")</f>
        <v>0</v>
      </c>
      <c r="W1757" s="99">
        <f>SUMIFS(通讯通路门店!$AJ:$AJ,通讯通路门店!$S:$S,通讯客户沙盘!$G1757)</f>
        <v>0</v>
      </c>
      <c r="X1757" s="99">
        <f t="shared" si="135"/>
        <v>0</v>
      </c>
      <c r="Y1757" s="99">
        <f>COUNTIFS(通讯通路门店!$S:$S,$G1757,通讯通路门店!$J:$J,"荣耀体验店")+COUNTIFS(通讯通路门店!$S:$S,$G1757,通讯通路门店!$J:$J,"荣耀授权专卖店")</f>
        <v>0</v>
      </c>
      <c r="Z1757" s="99">
        <f>COUNTIFS(通讯通路门店!$S:$S,$G1757,通讯通路门店!$J:$J,"VIVO体验店")</f>
        <v>0</v>
      </c>
      <c r="AA1757" s="99">
        <f>COUNTIFS(通讯通路门店!$S:$S,$G1757,通讯通路门店!$J:$J,"OPPO体验店")</f>
        <v>0</v>
      </c>
      <c r="AB1757" s="99">
        <f>COUNTIFS(通讯通路门店!$S:$S,$G1757,通讯通路门店!$J:$J,"华为授权体验店")+COUNTIFS(通讯通路门店!$S:$S,$G1757,通讯通路门店!$J:$J,"华为堡垒店")</f>
        <v>0</v>
      </c>
      <c r="AC1757" s="99">
        <f>COUNTIFS(通讯通路门店!$S:$S,$G1757,通讯通路门店!$J:$J,"小米体验店")</f>
        <v>0</v>
      </c>
      <c r="AD1757" s="99">
        <f>COUNTIFS(通讯通路门店!$S:$S,$G1757,通讯通路门店!$J:$J,"苹果体验店")</f>
        <v>0</v>
      </c>
      <c r="AE1757" s="99">
        <f>COUNTIFS(通讯通路门店!$S:$S,$G1757,通讯通路门店!$J:$J,"其他品牌专卖店")</f>
        <v>0</v>
      </c>
      <c r="AF1757" s="99">
        <f>SUMIFS(通讯通路门店!$BI:$BI,通讯通路门店!$S:$S,$G1757)</f>
        <v>0</v>
      </c>
      <c r="AG1757" s="99">
        <f>SUMIFS(通讯通路门店!$BH:$BH,通讯通路门店!$S:$S,$G1757)</f>
        <v>0</v>
      </c>
      <c r="AH1757" s="99">
        <f t="shared" si="136"/>
        <v>0</v>
      </c>
      <c r="AI1757" s="99">
        <f>SUMIFS(通讯通路门店!$BB:$BB,通讯通路门店!$S:$S,$G1757)</f>
        <v>0</v>
      </c>
      <c r="AJ1757" s="99">
        <f>SUMIFS(通讯通路门店!$BE:$BE,通讯通路门店!$S:$S,$G1757)</f>
        <v>0</v>
      </c>
      <c r="AK1757" s="99">
        <f>SUMIFS(通讯通路门店!$BG:$BG,通讯通路门店!$S:$S,$G1757)</f>
        <v>0</v>
      </c>
      <c r="AL1757" s="99">
        <f>SUMIFS(通讯通路门店!$BC:$BC,通讯通路门店!$S:$S,$G1757)</f>
        <v>0</v>
      </c>
      <c r="AM1757" s="99">
        <f>SUMIFS(通讯通路门店!$BD:$BD,通讯通路门店!$S:$S,$G1757)</f>
        <v>0</v>
      </c>
      <c r="AN1757" s="99">
        <f>SUMIFS(通讯通路门店!$BF:$BF,通讯通路门店!$S:$S,$G1757)</f>
        <v>0</v>
      </c>
      <c r="AO1757" s="99">
        <f t="shared" si="137"/>
        <v>0</v>
      </c>
      <c r="AP1757" s="99">
        <f>SUMIFS(通讯通路门店!$K:$K,通讯通路门店!$S:$S,$G1757)</f>
        <v>0</v>
      </c>
      <c r="AQ1757" s="83"/>
      <c r="AR1757" s="99">
        <f>SUMIFS(通讯通路门店!$T:$T,通讯通路门店!$S:$S,$G1757)</f>
        <v>0</v>
      </c>
      <c r="AS1757" s="99">
        <f>SUMIFS(通讯通路门店!$U:$U,通讯通路门店!$S:$S,$G1757)</f>
        <v>0</v>
      </c>
      <c r="AT1757" s="99">
        <f>SUMIFS(通讯通路门店!$V:$V,通讯通路门店!$S:$S,$G1757)</f>
        <v>0</v>
      </c>
      <c r="AU1757" s="99">
        <f>SUMIFS(通讯通路门店!$W:$W,通讯通路门店!$S:$S,$G1757)</f>
        <v>0</v>
      </c>
      <c r="AV1757" s="99">
        <f>SUMIFS(通讯通路门店!$Z:$Z,通讯通路门店!$S:$S,$G1757)</f>
        <v>0</v>
      </c>
      <c r="AW1757" s="99">
        <f>SUMIFS(通讯通路门店!$AB:$AB,通讯通路门店!$S:$S,$G1757)</f>
        <v>0</v>
      </c>
      <c r="AX1757" s="99">
        <f>SUMIFS(通讯通路门店!$X:$X,通讯通路门店!$S:$S,$G1757)</f>
        <v>0</v>
      </c>
      <c r="AY1757" s="99">
        <f>SUMIFS(通讯通路门店!$Y:$Y,通讯通路门店!$S:$S,$G1757)</f>
        <v>0</v>
      </c>
      <c r="AZ1757" s="99">
        <f>SUMIFS(通讯通路门店!$AA:$AA,通讯通路门店!$S:$S,$G1757)</f>
        <v>0</v>
      </c>
      <c r="BA1757" s="99">
        <f t="shared" si="138"/>
        <v>0</v>
      </c>
      <c r="BB1757" s="99">
        <f t="shared" si="139"/>
        <v>0</v>
      </c>
      <c r="BC1757" s="99">
        <f>SUMIFS(通讯通路门店!$W:$W,通讯通路门店!$S:$S,$G1757,通讯通路门店!$J:$J,"荣耀体验店")+SUMIFS(通讯通路门店!$W:$W,通讯通路门店!$S:$S,$G1757,通讯通路门店!$J:$J,"荣耀授权专卖店")</f>
        <v>0</v>
      </c>
      <c r="BD1757" s="99">
        <f>SUMIFS(通讯通路门店!$Z:$Z,通讯通路门店!$S:$S,$G1757,通讯通路门店!$J:$J,"VIVO体验店")</f>
        <v>0</v>
      </c>
      <c r="BE1757" s="99">
        <f>SUMIFS(通讯通路门店!$AB:$AB,通讯通路门店!$S:$S,$G1757,通讯通路门店!$J:$J,"OPPO体验店")</f>
        <v>0</v>
      </c>
      <c r="BF1757" s="99">
        <f>SUMIFS(通讯通路门店!$X:$X,通讯通路门店!$S:$S,$G1757,通讯通路门店!$J:$J,"华为授权体验店")+SUMIFS(通讯通路门店!$AA:$AA,通讯通路门店!$S:$S,$G1757,通讯通路门店!$J:$J,"华为堡垒店")</f>
        <v>0</v>
      </c>
      <c r="BG1757" s="99">
        <f>SUMIFS(通讯通路门店!$Y:$Y,通讯通路门店!$S:$S,$G1757,通讯通路门店!$J:$J,"小米体验店")</f>
        <v>0</v>
      </c>
      <c r="BH1757" s="99">
        <f>SUMIFS(通讯通路门店!$AA:$AA,通讯通路门店!$S:$S,$G1757,通讯通路门店!$J:$J,"苹果体验店")</f>
        <v>0</v>
      </c>
      <c r="BI1757" s="99">
        <f>SUMIFS(通讯通路门店!$K:$K,通讯通路门店!$S:$S,$G1757,通讯通路门店!$J:$J,"其他品牌专卖店")</f>
        <v>0</v>
      </c>
      <c r="BJ1757" s="99">
        <f>SUMIFS(通讯通路门店!$AC:$AC,通讯通路门店!$S:$S,$G1757)</f>
        <v>0</v>
      </c>
      <c r="BK1757" s="99">
        <f>SUMIFS(通讯通路门店!$AD:$AD,通讯通路门店!$S:$S,$G1757)</f>
        <v>0</v>
      </c>
      <c r="BL1757" s="99">
        <f>SUMIFS(通讯通路门店!$AE:$AE,通讯通路门店!$S:$S,$G1757)</f>
        <v>0</v>
      </c>
      <c r="BM1757" s="99">
        <f>SUMIFS(通讯通路门店!$AF:$AF,通讯通路门店!$S:$S,$G1757)</f>
        <v>0</v>
      </c>
      <c r="BN1757" s="99">
        <f>SUMIFS(通讯通路门店!$AG:$AG,通讯通路门店!$S:$S,$G1757)</f>
        <v>0</v>
      </c>
      <c r="BO1757" s="99">
        <f>SUMIFS(通讯通路门店!$AH:$AH,通讯通路门店!$S:$S,$G1757)</f>
        <v>0</v>
      </c>
      <c r="BP1757" s="99">
        <f>SUMIFS(通讯通路门店!$AI:$AI,通讯通路门店!$S:$S,$G1757)</f>
        <v>0</v>
      </c>
      <c r="BQ1757" s="83"/>
    </row>
    <row r="1758" spans="1:69">
      <c r="A1758" s="99" t="str">
        <f>IFERROR(_xlfn.XLOOKUP($G1758,通讯通路门店!$S$4:$S$993933,通讯通路门店!$A$4:$A$993933,0,0),"")</f>
        <v>海南省</v>
      </c>
      <c r="B1758" s="99" t="str">
        <f>IFERROR(_xlfn.XLOOKUP($G1758,通讯通路门店!$S$4:$S$993933,通讯通路门店!$B$4:$B$993933,0,0),"")</f>
        <v>乐东黎族自治县</v>
      </c>
      <c r="C1758" s="99" t="str">
        <f>IFERROR(_xlfn.XLOOKUP($G1758,通讯通路门店!$S$4:$S$993933,通讯通路门店!$C$4:$C$993933,0,0),"")</f>
        <v>乐东黎族自治县</v>
      </c>
      <c r="D1758" s="99" t="str">
        <f>IFERROR(_xlfn.XLOOKUP($G1758,通讯通路门店!$S$4:$S$993933,通讯通路门店!$D$4:$D$993933,0,0),"")</f>
        <v>万冲镇</v>
      </c>
      <c r="E1758" s="83"/>
      <c r="F1758" s="83"/>
      <c r="G1758" s="101"/>
      <c r="H1758" s="102">
        <f>IFERROR(_xlfn.XLOOKUP($G1758,通讯通路门店!$S$4:$S$993933,通讯通路门店!$R$4:$R$993933,0,0),"")</f>
        <v>0</v>
      </c>
      <c r="I1758" s="83"/>
      <c r="J1758" s="83"/>
      <c r="K1758" s="83"/>
      <c r="L1758" s="83"/>
      <c r="M1758" s="83"/>
      <c r="N1758" s="83"/>
      <c r="O1758" s="83"/>
      <c r="P1758" s="83"/>
      <c r="Q1758" s="83"/>
      <c r="R1758" s="83"/>
      <c r="S1758" s="83"/>
      <c r="T1758" s="83"/>
      <c r="U1758" s="99">
        <f>COUNTIF(通讯通路门店!$S:$S,$G1758)</f>
        <v>0</v>
      </c>
      <c r="V1758" s="99">
        <f>COUNTIFS(通讯通路门店!$S:$S,$G1758,通讯通路门店!$J:$J,"综合卖场")</f>
        <v>0</v>
      </c>
      <c r="W1758" s="99">
        <f>SUMIFS(通讯通路门店!$AJ:$AJ,通讯通路门店!$S:$S,通讯客户沙盘!$G1758)</f>
        <v>0</v>
      </c>
      <c r="X1758" s="99">
        <f t="shared" si="135"/>
        <v>0</v>
      </c>
      <c r="Y1758" s="99">
        <f>COUNTIFS(通讯通路门店!$S:$S,$G1758,通讯通路门店!$J:$J,"荣耀体验店")+COUNTIFS(通讯通路门店!$S:$S,$G1758,通讯通路门店!$J:$J,"荣耀授权专卖店")</f>
        <v>0</v>
      </c>
      <c r="Z1758" s="99">
        <f>COUNTIFS(通讯通路门店!$S:$S,$G1758,通讯通路门店!$J:$J,"VIVO体验店")</f>
        <v>0</v>
      </c>
      <c r="AA1758" s="99">
        <f>COUNTIFS(通讯通路门店!$S:$S,$G1758,通讯通路门店!$J:$J,"OPPO体验店")</f>
        <v>0</v>
      </c>
      <c r="AB1758" s="99">
        <f>COUNTIFS(通讯通路门店!$S:$S,$G1758,通讯通路门店!$J:$J,"华为授权体验店")+COUNTIFS(通讯通路门店!$S:$S,$G1758,通讯通路门店!$J:$J,"华为堡垒店")</f>
        <v>0</v>
      </c>
      <c r="AC1758" s="99">
        <f>COUNTIFS(通讯通路门店!$S:$S,$G1758,通讯通路门店!$J:$J,"小米体验店")</f>
        <v>0</v>
      </c>
      <c r="AD1758" s="99">
        <f>COUNTIFS(通讯通路门店!$S:$S,$G1758,通讯通路门店!$J:$J,"苹果体验店")</f>
        <v>0</v>
      </c>
      <c r="AE1758" s="99">
        <f>COUNTIFS(通讯通路门店!$S:$S,$G1758,通讯通路门店!$J:$J,"其他品牌专卖店")</f>
        <v>0</v>
      </c>
      <c r="AF1758" s="99">
        <f>SUMIFS(通讯通路门店!$BI:$BI,通讯通路门店!$S:$S,$G1758)</f>
        <v>0</v>
      </c>
      <c r="AG1758" s="99">
        <f>SUMIFS(通讯通路门店!$BH:$BH,通讯通路门店!$S:$S,$G1758)</f>
        <v>0</v>
      </c>
      <c r="AH1758" s="99">
        <f t="shared" si="136"/>
        <v>0</v>
      </c>
      <c r="AI1758" s="99">
        <f>SUMIFS(通讯通路门店!$BB:$BB,通讯通路门店!$S:$S,$G1758)</f>
        <v>0</v>
      </c>
      <c r="AJ1758" s="99">
        <f>SUMIFS(通讯通路门店!$BE:$BE,通讯通路门店!$S:$S,$G1758)</f>
        <v>0</v>
      </c>
      <c r="AK1758" s="99">
        <f>SUMIFS(通讯通路门店!$BG:$BG,通讯通路门店!$S:$S,$G1758)</f>
        <v>0</v>
      </c>
      <c r="AL1758" s="99">
        <f>SUMIFS(通讯通路门店!$BC:$BC,通讯通路门店!$S:$S,$G1758)</f>
        <v>0</v>
      </c>
      <c r="AM1758" s="99">
        <f>SUMIFS(通讯通路门店!$BD:$BD,通讯通路门店!$S:$S,$G1758)</f>
        <v>0</v>
      </c>
      <c r="AN1758" s="99">
        <f>SUMIFS(通讯通路门店!$BF:$BF,通讯通路门店!$S:$S,$G1758)</f>
        <v>0</v>
      </c>
      <c r="AO1758" s="99">
        <f t="shared" si="137"/>
        <v>0</v>
      </c>
      <c r="AP1758" s="99">
        <f>SUMIFS(通讯通路门店!$K:$K,通讯通路门店!$S:$S,$G1758)</f>
        <v>0</v>
      </c>
      <c r="AQ1758" s="83"/>
      <c r="AR1758" s="99">
        <f>SUMIFS(通讯通路门店!$T:$T,通讯通路门店!$S:$S,$G1758)</f>
        <v>0</v>
      </c>
      <c r="AS1758" s="99">
        <f>SUMIFS(通讯通路门店!$U:$U,通讯通路门店!$S:$S,$G1758)</f>
        <v>0</v>
      </c>
      <c r="AT1758" s="99">
        <f>SUMIFS(通讯通路门店!$V:$V,通讯通路门店!$S:$S,$G1758)</f>
        <v>0</v>
      </c>
      <c r="AU1758" s="99">
        <f>SUMIFS(通讯通路门店!$W:$W,通讯通路门店!$S:$S,$G1758)</f>
        <v>0</v>
      </c>
      <c r="AV1758" s="99">
        <f>SUMIFS(通讯通路门店!$Z:$Z,通讯通路门店!$S:$S,$G1758)</f>
        <v>0</v>
      </c>
      <c r="AW1758" s="99">
        <f>SUMIFS(通讯通路门店!$AB:$AB,通讯通路门店!$S:$S,$G1758)</f>
        <v>0</v>
      </c>
      <c r="AX1758" s="99">
        <f>SUMIFS(通讯通路门店!$X:$X,通讯通路门店!$S:$S,$G1758)</f>
        <v>0</v>
      </c>
      <c r="AY1758" s="99">
        <f>SUMIFS(通讯通路门店!$Y:$Y,通讯通路门店!$S:$S,$G1758)</f>
        <v>0</v>
      </c>
      <c r="AZ1758" s="99">
        <f>SUMIFS(通讯通路门店!$AA:$AA,通讯通路门店!$S:$S,$G1758)</f>
        <v>0</v>
      </c>
      <c r="BA1758" s="99">
        <f t="shared" si="138"/>
        <v>0</v>
      </c>
      <c r="BB1758" s="99">
        <f t="shared" si="139"/>
        <v>0</v>
      </c>
      <c r="BC1758" s="99">
        <f>SUMIFS(通讯通路门店!$W:$W,通讯通路门店!$S:$S,$G1758,通讯通路门店!$J:$J,"荣耀体验店")+SUMIFS(通讯通路门店!$W:$W,通讯通路门店!$S:$S,$G1758,通讯通路门店!$J:$J,"荣耀授权专卖店")</f>
        <v>0</v>
      </c>
      <c r="BD1758" s="99">
        <f>SUMIFS(通讯通路门店!$Z:$Z,通讯通路门店!$S:$S,$G1758,通讯通路门店!$J:$J,"VIVO体验店")</f>
        <v>0</v>
      </c>
      <c r="BE1758" s="99">
        <f>SUMIFS(通讯通路门店!$AB:$AB,通讯通路门店!$S:$S,$G1758,通讯通路门店!$J:$J,"OPPO体验店")</f>
        <v>0</v>
      </c>
      <c r="BF1758" s="99">
        <f>SUMIFS(通讯通路门店!$X:$X,通讯通路门店!$S:$S,$G1758,通讯通路门店!$J:$J,"华为授权体验店")+SUMIFS(通讯通路门店!$AA:$AA,通讯通路门店!$S:$S,$G1758,通讯通路门店!$J:$J,"华为堡垒店")</f>
        <v>0</v>
      </c>
      <c r="BG1758" s="99">
        <f>SUMIFS(通讯通路门店!$Y:$Y,通讯通路门店!$S:$S,$G1758,通讯通路门店!$J:$J,"小米体验店")</f>
        <v>0</v>
      </c>
      <c r="BH1758" s="99">
        <f>SUMIFS(通讯通路门店!$AA:$AA,通讯通路门店!$S:$S,$G1758,通讯通路门店!$J:$J,"苹果体验店")</f>
        <v>0</v>
      </c>
      <c r="BI1758" s="99">
        <f>SUMIFS(通讯通路门店!$K:$K,通讯通路门店!$S:$S,$G1758,通讯通路门店!$J:$J,"其他品牌专卖店")</f>
        <v>0</v>
      </c>
      <c r="BJ1758" s="99">
        <f>SUMIFS(通讯通路门店!$AC:$AC,通讯通路门店!$S:$S,$G1758)</f>
        <v>0</v>
      </c>
      <c r="BK1758" s="99">
        <f>SUMIFS(通讯通路门店!$AD:$AD,通讯通路门店!$S:$S,$G1758)</f>
        <v>0</v>
      </c>
      <c r="BL1758" s="99">
        <f>SUMIFS(通讯通路门店!$AE:$AE,通讯通路门店!$S:$S,$G1758)</f>
        <v>0</v>
      </c>
      <c r="BM1758" s="99">
        <f>SUMIFS(通讯通路门店!$AF:$AF,通讯通路门店!$S:$S,$G1758)</f>
        <v>0</v>
      </c>
      <c r="BN1758" s="99">
        <f>SUMIFS(通讯通路门店!$AG:$AG,通讯通路门店!$S:$S,$G1758)</f>
        <v>0</v>
      </c>
      <c r="BO1758" s="99">
        <f>SUMIFS(通讯通路门店!$AH:$AH,通讯通路门店!$S:$S,$G1758)</f>
        <v>0</v>
      </c>
      <c r="BP1758" s="99">
        <f>SUMIFS(通讯通路门店!$AI:$AI,通讯通路门店!$S:$S,$G1758)</f>
        <v>0</v>
      </c>
      <c r="BQ1758" s="83"/>
    </row>
    <row r="1759" spans="1:69">
      <c r="A1759" s="99" t="str">
        <f>IFERROR(_xlfn.XLOOKUP($G1759,通讯通路门店!$S$4:$S$993933,通讯通路门店!$A$4:$A$993933,0,0),"")</f>
        <v>海南省</v>
      </c>
      <c r="B1759" s="99" t="str">
        <f>IFERROR(_xlfn.XLOOKUP($G1759,通讯通路门店!$S$4:$S$993933,通讯通路门店!$B$4:$B$993933,0,0),"")</f>
        <v>乐东黎族自治县</v>
      </c>
      <c r="C1759" s="99" t="str">
        <f>IFERROR(_xlfn.XLOOKUP($G1759,通讯通路门店!$S$4:$S$993933,通讯通路门店!$C$4:$C$993933,0,0),"")</f>
        <v>乐东黎族自治县</v>
      </c>
      <c r="D1759" s="99" t="str">
        <f>IFERROR(_xlfn.XLOOKUP($G1759,通讯通路门店!$S$4:$S$993933,通讯通路门店!$D$4:$D$993933,0,0),"")</f>
        <v>万冲镇</v>
      </c>
      <c r="E1759" s="83"/>
      <c r="F1759" s="83"/>
      <c r="G1759" s="101"/>
      <c r="H1759" s="102">
        <f>IFERROR(_xlfn.XLOOKUP($G1759,通讯通路门店!$S$4:$S$993933,通讯通路门店!$R$4:$R$993933,0,0),"")</f>
        <v>0</v>
      </c>
      <c r="I1759" s="83"/>
      <c r="J1759" s="83"/>
      <c r="K1759" s="83"/>
      <c r="L1759" s="83"/>
      <c r="M1759" s="83"/>
      <c r="N1759" s="83"/>
      <c r="O1759" s="83"/>
      <c r="P1759" s="83"/>
      <c r="Q1759" s="83"/>
      <c r="R1759" s="83"/>
      <c r="S1759" s="83"/>
      <c r="T1759" s="83"/>
      <c r="U1759" s="99">
        <f>COUNTIF(通讯通路门店!$S:$S,$G1759)</f>
        <v>0</v>
      </c>
      <c r="V1759" s="99">
        <f>COUNTIFS(通讯通路门店!$S:$S,$G1759,通讯通路门店!$J:$J,"综合卖场")</f>
        <v>0</v>
      </c>
      <c r="W1759" s="99">
        <f>SUMIFS(通讯通路门店!$AJ:$AJ,通讯通路门店!$S:$S,通讯客户沙盘!$G1759)</f>
        <v>0</v>
      </c>
      <c r="X1759" s="99">
        <f t="shared" si="135"/>
        <v>0</v>
      </c>
      <c r="Y1759" s="99">
        <f>COUNTIFS(通讯通路门店!$S:$S,$G1759,通讯通路门店!$J:$J,"荣耀体验店")+COUNTIFS(通讯通路门店!$S:$S,$G1759,通讯通路门店!$J:$J,"荣耀授权专卖店")</f>
        <v>0</v>
      </c>
      <c r="Z1759" s="99">
        <f>COUNTIFS(通讯通路门店!$S:$S,$G1759,通讯通路门店!$J:$J,"VIVO体验店")</f>
        <v>0</v>
      </c>
      <c r="AA1759" s="99">
        <f>COUNTIFS(通讯通路门店!$S:$S,$G1759,通讯通路门店!$J:$J,"OPPO体验店")</f>
        <v>0</v>
      </c>
      <c r="AB1759" s="99">
        <f>COUNTIFS(通讯通路门店!$S:$S,$G1759,通讯通路门店!$J:$J,"华为授权体验店")+COUNTIFS(通讯通路门店!$S:$S,$G1759,通讯通路门店!$J:$J,"华为堡垒店")</f>
        <v>0</v>
      </c>
      <c r="AC1759" s="99">
        <f>COUNTIFS(通讯通路门店!$S:$S,$G1759,通讯通路门店!$J:$J,"小米体验店")</f>
        <v>0</v>
      </c>
      <c r="AD1759" s="99">
        <f>COUNTIFS(通讯通路门店!$S:$S,$G1759,通讯通路门店!$J:$J,"苹果体验店")</f>
        <v>0</v>
      </c>
      <c r="AE1759" s="99">
        <f>COUNTIFS(通讯通路门店!$S:$S,$G1759,通讯通路门店!$J:$J,"其他品牌专卖店")</f>
        <v>0</v>
      </c>
      <c r="AF1759" s="99">
        <f>SUMIFS(通讯通路门店!$BI:$BI,通讯通路门店!$S:$S,$G1759)</f>
        <v>0</v>
      </c>
      <c r="AG1759" s="99">
        <f>SUMIFS(通讯通路门店!$BH:$BH,通讯通路门店!$S:$S,$G1759)</f>
        <v>0</v>
      </c>
      <c r="AH1759" s="99">
        <f t="shared" si="136"/>
        <v>0</v>
      </c>
      <c r="AI1759" s="99">
        <f>SUMIFS(通讯通路门店!$BB:$BB,通讯通路门店!$S:$S,$G1759)</f>
        <v>0</v>
      </c>
      <c r="AJ1759" s="99">
        <f>SUMIFS(通讯通路门店!$BE:$BE,通讯通路门店!$S:$S,$G1759)</f>
        <v>0</v>
      </c>
      <c r="AK1759" s="99">
        <f>SUMIFS(通讯通路门店!$BG:$BG,通讯通路门店!$S:$S,$G1759)</f>
        <v>0</v>
      </c>
      <c r="AL1759" s="99">
        <f>SUMIFS(通讯通路门店!$BC:$BC,通讯通路门店!$S:$S,$G1759)</f>
        <v>0</v>
      </c>
      <c r="AM1759" s="99">
        <f>SUMIFS(通讯通路门店!$BD:$BD,通讯通路门店!$S:$S,$G1759)</f>
        <v>0</v>
      </c>
      <c r="AN1759" s="99">
        <f>SUMIFS(通讯通路门店!$BF:$BF,通讯通路门店!$S:$S,$G1759)</f>
        <v>0</v>
      </c>
      <c r="AO1759" s="99">
        <f t="shared" si="137"/>
        <v>0</v>
      </c>
      <c r="AP1759" s="99">
        <f>SUMIFS(通讯通路门店!$K:$K,通讯通路门店!$S:$S,$G1759)</f>
        <v>0</v>
      </c>
      <c r="AQ1759" s="83"/>
      <c r="AR1759" s="99">
        <f>SUMIFS(通讯通路门店!$T:$T,通讯通路门店!$S:$S,$G1759)</f>
        <v>0</v>
      </c>
      <c r="AS1759" s="99">
        <f>SUMIFS(通讯通路门店!$U:$U,通讯通路门店!$S:$S,$G1759)</f>
        <v>0</v>
      </c>
      <c r="AT1759" s="99">
        <f>SUMIFS(通讯通路门店!$V:$V,通讯通路门店!$S:$S,$G1759)</f>
        <v>0</v>
      </c>
      <c r="AU1759" s="99">
        <f>SUMIFS(通讯通路门店!$W:$W,通讯通路门店!$S:$S,$G1759)</f>
        <v>0</v>
      </c>
      <c r="AV1759" s="99">
        <f>SUMIFS(通讯通路门店!$Z:$Z,通讯通路门店!$S:$S,$G1759)</f>
        <v>0</v>
      </c>
      <c r="AW1759" s="99">
        <f>SUMIFS(通讯通路门店!$AB:$AB,通讯通路门店!$S:$S,$G1759)</f>
        <v>0</v>
      </c>
      <c r="AX1759" s="99">
        <f>SUMIFS(通讯通路门店!$X:$X,通讯通路门店!$S:$S,$G1759)</f>
        <v>0</v>
      </c>
      <c r="AY1759" s="99">
        <f>SUMIFS(通讯通路门店!$Y:$Y,通讯通路门店!$S:$S,$G1759)</f>
        <v>0</v>
      </c>
      <c r="AZ1759" s="99">
        <f>SUMIFS(通讯通路门店!$AA:$AA,通讯通路门店!$S:$S,$G1759)</f>
        <v>0</v>
      </c>
      <c r="BA1759" s="99">
        <f t="shared" si="138"/>
        <v>0</v>
      </c>
      <c r="BB1759" s="99">
        <f t="shared" si="139"/>
        <v>0</v>
      </c>
      <c r="BC1759" s="99">
        <f>SUMIFS(通讯通路门店!$W:$W,通讯通路门店!$S:$S,$G1759,通讯通路门店!$J:$J,"荣耀体验店")+SUMIFS(通讯通路门店!$W:$W,通讯通路门店!$S:$S,$G1759,通讯通路门店!$J:$J,"荣耀授权专卖店")</f>
        <v>0</v>
      </c>
      <c r="BD1759" s="99">
        <f>SUMIFS(通讯通路门店!$Z:$Z,通讯通路门店!$S:$S,$G1759,通讯通路门店!$J:$J,"VIVO体验店")</f>
        <v>0</v>
      </c>
      <c r="BE1759" s="99">
        <f>SUMIFS(通讯通路门店!$AB:$AB,通讯通路门店!$S:$S,$G1759,通讯通路门店!$J:$J,"OPPO体验店")</f>
        <v>0</v>
      </c>
      <c r="BF1759" s="99">
        <f>SUMIFS(通讯通路门店!$X:$X,通讯通路门店!$S:$S,$G1759,通讯通路门店!$J:$J,"华为授权体验店")+SUMIFS(通讯通路门店!$AA:$AA,通讯通路门店!$S:$S,$G1759,通讯通路门店!$J:$J,"华为堡垒店")</f>
        <v>0</v>
      </c>
      <c r="BG1759" s="99">
        <f>SUMIFS(通讯通路门店!$Y:$Y,通讯通路门店!$S:$S,$G1759,通讯通路门店!$J:$J,"小米体验店")</f>
        <v>0</v>
      </c>
      <c r="BH1759" s="99">
        <f>SUMIFS(通讯通路门店!$AA:$AA,通讯通路门店!$S:$S,$G1759,通讯通路门店!$J:$J,"苹果体验店")</f>
        <v>0</v>
      </c>
      <c r="BI1759" s="99">
        <f>SUMIFS(通讯通路门店!$K:$K,通讯通路门店!$S:$S,$G1759,通讯通路门店!$J:$J,"其他品牌专卖店")</f>
        <v>0</v>
      </c>
      <c r="BJ1759" s="99">
        <f>SUMIFS(通讯通路门店!$AC:$AC,通讯通路门店!$S:$S,$G1759)</f>
        <v>0</v>
      </c>
      <c r="BK1759" s="99">
        <f>SUMIFS(通讯通路门店!$AD:$AD,通讯通路门店!$S:$S,$G1759)</f>
        <v>0</v>
      </c>
      <c r="BL1759" s="99">
        <f>SUMIFS(通讯通路门店!$AE:$AE,通讯通路门店!$S:$S,$G1759)</f>
        <v>0</v>
      </c>
      <c r="BM1759" s="99">
        <f>SUMIFS(通讯通路门店!$AF:$AF,通讯通路门店!$S:$S,$G1759)</f>
        <v>0</v>
      </c>
      <c r="BN1759" s="99">
        <f>SUMIFS(通讯通路门店!$AG:$AG,通讯通路门店!$S:$S,$G1759)</f>
        <v>0</v>
      </c>
      <c r="BO1759" s="99">
        <f>SUMIFS(通讯通路门店!$AH:$AH,通讯通路门店!$S:$S,$G1759)</f>
        <v>0</v>
      </c>
      <c r="BP1759" s="99">
        <f>SUMIFS(通讯通路门店!$AI:$AI,通讯通路门店!$S:$S,$G1759)</f>
        <v>0</v>
      </c>
      <c r="BQ1759" s="83"/>
    </row>
    <row r="1760" spans="1:69">
      <c r="A1760" s="99" t="str">
        <f>IFERROR(_xlfn.XLOOKUP($G1760,通讯通路门店!$S$4:$S$993933,通讯通路门店!$A$4:$A$993933,0,0),"")</f>
        <v>海南省</v>
      </c>
      <c r="B1760" s="99" t="str">
        <f>IFERROR(_xlfn.XLOOKUP($G1760,通讯通路门店!$S$4:$S$993933,通讯通路门店!$B$4:$B$993933,0,0),"")</f>
        <v>乐东黎族自治县</v>
      </c>
      <c r="C1760" s="99" t="str">
        <f>IFERROR(_xlfn.XLOOKUP($G1760,通讯通路门店!$S$4:$S$993933,通讯通路门店!$C$4:$C$993933,0,0),"")</f>
        <v>乐东黎族自治县</v>
      </c>
      <c r="D1760" s="99" t="str">
        <f>IFERROR(_xlfn.XLOOKUP($G1760,通讯通路门店!$S$4:$S$993933,通讯通路门店!$D$4:$D$993933,0,0),"")</f>
        <v>万冲镇</v>
      </c>
      <c r="E1760" s="83"/>
      <c r="F1760" s="83"/>
      <c r="G1760" s="101"/>
      <c r="H1760" s="102">
        <f>IFERROR(_xlfn.XLOOKUP($G1760,通讯通路门店!$S$4:$S$993933,通讯通路门店!$R$4:$R$993933,0,0),"")</f>
        <v>0</v>
      </c>
      <c r="I1760" s="83"/>
      <c r="J1760" s="83"/>
      <c r="K1760" s="83"/>
      <c r="L1760" s="83"/>
      <c r="M1760" s="83"/>
      <c r="N1760" s="83"/>
      <c r="O1760" s="83"/>
      <c r="P1760" s="83"/>
      <c r="Q1760" s="83"/>
      <c r="R1760" s="83"/>
      <c r="S1760" s="83"/>
      <c r="T1760" s="83"/>
      <c r="U1760" s="99">
        <f>COUNTIF(通讯通路门店!$S:$S,$G1760)</f>
        <v>0</v>
      </c>
      <c r="V1760" s="99">
        <f>COUNTIFS(通讯通路门店!$S:$S,$G1760,通讯通路门店!$J:$J,"综合卖场")</f>
        <v>0</v>
      </c>
      <c r="W1760" s="99">
        <f>SUMIFS(通讯通路门店!$AJ:$AJ,通讯通路门店!$S:$S,通讯客户沙盘!$G1760)</f>
        <v>0</v>
      </c>
      <c r="X1760" s="99">
        <f t="shared" si="135"/>
        <v>0</v>
      </c>
      <c r="Y1760" s="99">
        <f>COUNTIFS(通讯通路门店!$S:$S,$G1760,通讯通路门店!$J:$J,"荣耀体验店")+COUNTIFS(通讯通路门店!$S:$S,$G1760,通讯通路门店!$J:$J,"荣耀授权专卖店")</f>
        <v>0</v>
      </c>
      <c r="Z1760" s="99">
        <f>COUNTIFS(通讯通路门店!$S:$S,$G1760,通讯通路门店!$J:$J,"VIVO体验店")</f>
        <v>0</v>
      </c>
      <c r="AA1760" s="99">
        <f>COUNTIFS(通讯通路门店!$S:$S,$G1760,通讯通路门店!$J:$J,"OPPO体验店")</f>
        <v>0</v>
      </c>
      <c r="AB1760" s="99">
        <f>COUNTIFS(通讯通路门店!$S:$S,$G1760,通讯通路门店!$J:$J,"华为授权体验店")+COUNTIFS(通讯通路门店!$S:$S,$G1760,通讯通路门店!$J:$J,"华为堡垒店")</f>
        <v>0</v>
      </c>
      <c r="AC1760" s="99">
        <f>COUNTIFS(通讯通路门店!$S:$S,$G1760,通讯通路门店!$J:$J,"小米体验店")</f>
        <v>0</v>
      </c>
      <c r="AD1760" s="99">
        <f>COUNTIFS(通讯通路门店!$S:$S,$G1760,通讯通路门店!$J:$J,"苹果体验店")</f>
        <v>0</v>
      </c>
      <c r="AE1760" s="99">
        <f>COUNTIFS(通讯通路门店!$S:$S,$G1760,通讯通路门店!$J:$J,"其他品牌专卖店")</f>
        <v>0</v>
      </c>
      <c r="AF1760" s="99">
        <f>SUMIFS(通讯通路门店!$BI:$BI,通讯通路门店!$S:$S,$G1760)</f>
        <v>0</v>
      </c>
      <c r="AG1760" s="99">
        <f>SUMIFS(通讯通路门店!$BH:$BH,通讯通路门店!$S:$S,$G1760)</f>
        <v>0</v>
      </c>
      <c r="AH1760" s="99">
        <f t="shared" si="136"/>
        <v>0</v>
      </c>
      <c r="AI1760" s="99">
        <f>SUMIFS(通讯通路门店!$BB:$BB,通讯通路门店!$S:$S,$G1760)</f>
        <v>0</v>
      </c>
      <c r="AJ1760" s="99">
        <f>SUMIFS(通讯通路门店!$BE:$BE,通讯通路门店!$S:$S,$G1760)</f>
        <v>0</v>
      </c>
      <c r="AK1760" s="99">
        <f>SUMIFS(通讯通路门店!$BG:$BG,通讯通路门店!$S:$S,$G1760)</f>
        <v>0</v>
      </c>
      <c r="AL1760" s="99">
        <f>SUMIFS(通讯通路门店!$BC:$BC,通讯通路门店!$S:$S,$G1760)</f>
        <v>0</v>
      </c>
      <c r="AM1760" s="99">
        <f>SUMIFS(通讯通路门店!$BD:$BD,通讯通路门店!$S:$S,$G1760)</f>
        <v>0</v>
      </c>
      <c r="AN1760" s="99">
        <f>SUMIFS(通讯通路门店!$BF:$BF,通讯通路门店!$S:$S,$G1760)</f>
        <v>0</v>
      </c>
      <c r="AO1760" s="99">
        <f t="shared" si="137"/>
        <v>0</v>
      </c>
      <c r="AP1760" s="99">
        <f>SUMIFS(通讯通路门店!$K:$K,通讯通路门店!$S:$S,$G1760)</f>
        <v>0</v>
      </c>
      <c r="AQ1760" s="83"/>
      <c r="AR1760" s="99">
        <f>SUMIFS(通讯通路门店!$T:$T,通讯通路门店!$S:$S,$G1760)</f>
        <v>0</v>
      </c>
      <c r="AS1760" s="99">
        <f>SUMIFS(通讯通路门店!$U:$U,通讯通路门店!$S:$S,$G1760)</f>
        <v>0</v>
      </c>
      <c r="AT1760" s="99">
        <f>SUMIFS(通讯通路门店!$V:$V,通讯通路门店!$S:$S,$G1760)</f>
        <v>0</v>
      </c>
      <c r="AU1760" s="99">
        <f>SUMIFS(通讯通路门店!$W:$W,通讯通路门店!$S:$S,$G1760)</f>
        <v>0</v>
      </c>
      <c r="AV1760" s="99">
        <f>SUMIFS(通讯通路门店!$Z:$Z,通讯通路门店!$S:$S,$G1760)</f>
        <v>0</v>
      </c>
      <c r="AW1760" s="99">
        <f>SUMIFS(通讯通路门店!$AB:$AB,通讯通路门店!$S:$S,$G1760)</f>
        <v>0</v>
      </c>
      <c r="AX1760" s="99">
        <f>SUMIFS(通讯通路门店!$X:$X,通讯通路门店!$S:$S,$G1760)</f>
        <v>0</v>
      </c>
      <c r="AY1760" s="99">
        <f>SUMIFS(通讯通路门店!$Y:$Y,通讯通路门店!$S:$S,$G1760)</f>
        <v>0</v>
      </c>
      <c r="AZ1760" s="99">
        <f>SUMIFS(通讯通路门店!$AA:$AA,通讯通路门店!$S:$S,$G1760)</f>
        <v>0</v>
      </c>
      <c r="BA1760" s="99">
        <f t="shared" si="138"/>
        <v>0</v>
      </c>
      <c r="BB1760" s="99">
        <f t="shared" si="139"/>
        <v>0</v>
      </c>
      <c r="BC1760" s="99">
        <f>SUMIFS(通讯通路门店!$W:$W,通讯通路门店!$S:$S,$G1760,通讯通路门店!$J:$J,"荣耀体验店")+SUMIFS(通讯通路门店!$W:$W,通讯通路门店!$S:$S,$G1760,通讯通路门店!$J:$J,"荣耀授权专卖店")</f>
        <v>0</v>
      </c>
      <c r="BD1760" s="99">
        <f>SUMIFS(通讯通路门店!$Z:$Z,通讯通路门店!$S:$S,$G1760,通讯通路门店!$J:$J,"VIVO体验店")</f>
        <v>0</v>
      </c>
      <c r="BE1760" s="99">
        <f>SUMIFS(通讯通路门店!$AB:$AB,通讯通路门店!$S:$S,$G1760,通讯通路门店!$J:$J,"OPPO体验店")</f>
        <v>0</v>
      </c>
      <c r="BF1760" s="99">
        <f>SUMIFS(通讯通路门店!$X:$X,通讯通路门店!$S:$S,$G1760,通讯通路门店!$J:$J,"华为授权体验店")+SUMIFS(通讯通路门店!$AA:$AA,通讯通路门店!$S:$S,$G1760,通讯通路门店!$J:$J,"华为堡垒店")</f>
        <v>0</v>
      </c>
      <c r="BG1760" s="99">
        <f>SUMIFS(通讯通路门店!$Y:$Y,通讯通路门店!$S:$S,$G1760,通讯通路门店!$J:$J,"小米体验店")</f>
        <v>0</v>
      </c>
      <c r="BH1760" s="99">
        <f>SUMIFS(通讯通路门店!$AA:$AA,通讯通路门店!$S:$S,$G1760,通讯通路门店!$J:$J,"苹果体验店")</f>
        <v>0</v>
      </c>
      <c r="BI1760" s="99">
        <f>SUMIFS(通讯通路门店!$K:$K,通讯通路门店!$S:$S,$G1760,通讯通路门店!$J:$J,"其他品牌专卖店")</f>
        <v>0</v>
      </c>
      <c r="BJ1760" s="99">
        <f>SUMIFS(通讯通路门店!$AC:$AC,通讯通路门店!$S:$S,$G1760)</f>
        <v>0</v>
      </c>
      <c r="BK1760" s="99">
        <f>SUMIFS(通讯通路门店!$AD:$AD,通讯通路门店!$S:$S,$G1760)</f>
        <v>0</v>
      </c>
      <c r="BL1760" s="99">
        <f>SUMIFS(通讯通路门店!$AE:$AE,通讯通路门店!$S:$S,$G1760)</f>
        <v>0</v>
      </c>
      <c r="BM1760" s="99">
        <f>SUMIFS(通讯通路门店!$AF:$AF,通讯通路门店!$S:$S,$G1760)</f>
        <v>0</v>
      </c>
      <c r="BN1760" s="99">
        <f>SUMIFS(通讯通路门店!$AG:$AG,通讯通路门店!$S:$S,$G1760)</f>
        <v>0</v>
      </c>
      <c r="BO1760" s="99">
        <f>SUMIFS(通讯通路门店!$AH:$AH,通讯通路门店!$S:$S,$G1760)</f>
        <v>0</v>
      </c>
      <c r="BP1760" s="99">
        <f>SUMIFS(通讯通路门店!$AI:$AI,通讯通路门店!$S:$S,$G1760)</f>
        <v>0</v>
      </c>
      <c r="BQ1760" s="83"/>
    </row>
    <row r="1761" spans="1:69">
      <c r="A1761" s="99" t="str">
        <f>IFERROR(_xlfn.XLOOKUP($G1761,通讯通路门店!$S$4:$S$993933,通讯通路门店!$A$4:$A$993933,0,0),"")</f>
        <v>海南省</v>
      </c>
      <c r="B1761" s="99" t="str">
        <f>IFERROR(_xlfn.XLOOKUP($G1761,通讯通路门店!$S$4:$S$993933,通讯通路门店!$B$4:$B$993933,0,0),"")</f>
        <v>乐东黎族自治县</v>
      </c>
      <c r="C1761" s="99" t="str">
        <f>IFERROR(_xlfn.XLOOKUP($G1761,通讯通路门店!$S$4:$S$993933,通讯通路门店!$C$4:$C$993933,0,0),"")</f>
        <v>乐东黎族自治县</v>
      </c>
      <c r="D1761" s="99" t="str">
        <f>IFERROR(_xlfn.XLOOKUP($G1761,通讯通路门店!$S$4:$S$993933,通讯通路门店!$D$4:$D$993933,0,0),"")</f>
        <v>万冲镇</v>
      </c>
      <c r="E1761" s="83"/>
      <c r="F1761" s="83"/>
      <c r="G1761" s="101"/>
      <c r="H1761" s="102">
        <f>IFERROR(_xlfn.XLOOKUP($G1761,通讯通路门店!$S$4:$S$993933,通讯通路门店!$R$4:$R$993933,0,0),"")</f>
        <v>0</v>
      </c>
      <c r="I1761" s="83"/>
      <c r="J1761" s="83"/>
      <c r="K1761" s="83"/>
      <c r="L1761" s="83"/>
      <c r="M1761" s="83"/>
      <c r="N1761" s="83"/>
      <c r="O1761" s="83"/>
      <c r="P1761" s="83"/>
      <c r="Q1761" s="83"/>
      <c r="R1761" s="83"/>
      <c r="S1761" s="83"/>
      <c r="T1761" s="83"/>
      <c r="U1761" s="99">
        <f>COUNTIF(通讯通路门店!$S:$S,$G1761)</f>
        <v>0</v>
      </c>
      <c r="V1761" s="99">
        <f>COUNTIFS(通讯通路门店!$S:$S,$G1761,通讯通路门店!$J:$J,"综合卖场")</f>
        <v>0</v>
      </c>
      <c r="W1761" s="99">
        <f>SUMIFS(通讯通路门店!$AJ:$AJ,通讯通路门店!$S:$S,通讯客户沙盘!$G1761)</f>
        <v>0</v>
      </c>
      <c r="X1761" s="99">
        <f t="shared" si="135"/>
        <v>0</v>
      </c>
      <c r="Y1761" s="99">
        <f>COUNTIFS(通讯通路门店!$S:$S,$G1761,通讯通路门店!$J:$J,"荣耀体验店")+COUNTIFS(通讯通路门店!$S:$S,$G1761,通讯通路门店!$J:$J,"荣耀授权专卖店")</f>
        <v>0</v>
      </c>
      <c r="Z1761" s="99">
        <f>COUNTIFS(通讯通路门店!$S:$S,$G1761,通讯通路门店!$J:$J,"VIVO体验店")</f>
        <v>0</v>
      </c>
      <c r="AA1761" s="99">
        <f>COUNTIFS(通讯通路门店!$S:$S,$G1761,通讯通路门店!$J:$J,"OPPO体验店")</f>
        <v>0</v>
      </c>
      <c r="AB1761" s="99">
        <f>COUNTIFS(通讯通路门店!$S:$S,$G1761,通讯通路门店!$J:$J,"华为授权体验店")+COUNTIFS(通讯通路门店!$S:$S,$G1761,通讯通路门店!$J:$J,"华为堡垒店")</f>
        <v>0</v>
      </c>
      <c r="AC1761" s="99">
        <f>COUNTIFS(通讯通路门店!$S:$S,$G1761,通讯通路门店!$J:$J,"小米体验店")</f>
        <v>0</v>
      </c>
      <c r="AD1761" s="99">
        <f>COUNTIFS(通讯通路门店!$S:$S,$G1761,通讯通路门店!$J:$J,"苹果体验店")</f>
        <v>0</v>
      </c>
      <c r="AE1761" s="99">
        <f>COUNTIFS(通讯通路门店!$S:$S,$G1761,通讯通路门店!$J:$J,"其他品牌专卖店")</f>
        <v>0</v>
      </c>
      <c r="AF1761" s="99">
        <f>SUMIFS(通讯通路门店!$BI:$BI,通讯通路门店!$S:$S,$G1761)</f>
        <v>0</v>
      </c>
      <c r="AG1761" s="99">
        <f>SUMIFS(通讯通路门店!$BH:$BH,通讯通路门店!$S:$S,$G1761)</f>
        <v>0</v>
      </c>
      <c r="AH1761" s="99">
        <f t="shared" si="136"/>
        <v>0</v>
      </c>
      <c r="AI1761" s="99">
        <f>SUMIFS(通讯通路门店!$BB:$BB,通讯通路门店!$S:$S,$G1761)</f>
        <v>0</v>
      </c>
      <c r="AJ1761" s="99">
        <f>SUMIFS(通讯通路门店!$BE:$BE,通讯通路门店!$S:$S,$G1761)</f>
        <v>0</v>
      </c>
      <c r="AK1761" s="99">
        <f>SUMIFS(通讯通路门店!$BG:$BG,通讯通路门店!$S:$S,$G1761)</f>
        <v>0</v>
      </c>
      <c r="AL1761" s="99">
        <f>SUMIFS(通讯通路门店!$BC:$BC,通讯通路门店!$S:$S,$G1761)</f>
        <v>0</v>
      </c>
      <c r="AM1761" s="99">
        <f>SUMIFS(通讯通路门店!$BD:$BD,通讯通路门店!$S:$S,$G1761)</f>
        <v>0</v>
      </c>
      <c r="AN1761" s="99">
        <f>SUMIFS(通讯通路门店!$BF:$BF,通讯通路门店!$S:$S,$G1761)</f>
        <v>0</v>
      </c>
      <c r="AO1761" s="99">
        <f t="shared" si="137"/>
        <v>0</v>
      </c>
      <c r="AP1761" s="99">
        <f>SUMIFS(通讯通路门店!$K:$K,通讯通路门店!$S:$S,$G1761)</f>
        <v>0</v>
      </c>
      <c r="AQ1761" s="83"/>
      <c r="AR1761" s="99">
        <f>SUMIFS(通讯通路门店!$T:$T,通讯通路门店!$S:$S,$G1761)</f>
        <v>0</v>
      </c>
      <c r="AS1761" s="99">
        <f>SUMIFS(通讯通路门店!$U:$U,通讯通路门店!$S:$S,$G1761)</f>
        <v>0</v>
      </c>
      <c r="AT1761" s="99">
        <f>SUMIFS(通讯通路门店!$V:$V,通讯通路门店!$S:$S,$G1761)</f>
        <v>0</v>
      </c>
      <c r="AU1761" s="99">
        <f>SUMIFS(通讯通路门店!$W:$W,通讯通路门店!$S:$S,$G1761)</f>
        <v>0</v>
      </c>
      <c r="AV1761" s="99">
        <f>SUMIFS(通讯通路门店!$Z:$Z,通讯通路门店!$S:$S,$G1761)</f>
        <v>0</v>
      </c>
      <c r="AW1761" s="99">
        <f>SUMIFS(通讯通路门店!$AB:$AB,通讯通路门店!$S:$S,$G1761)</f>
        <v>0</v>
      </c>
      <c r="AX1761" s="99">
        <f>SUMIFS(通讯通路门店!$X:$X,通讯通路门店!$S:$S,$G1761)</f>
        <v>0</v>
      </c>
      <c r="AY1761" s="99">
        <f>SUMIFS(通讯通路门店!$Y:$Y,通讯通路门店!$S:$S,$G1761)</f>
        <v>0</v>
      </c>
      <c r="AZ1761" s="99">
        <f>SUMIFS(通讯通路门店!$AA:$AA,通讯通路门店!$S:$S,$G1761)</f>
        <v>0</v>
      </c>
      <c r="BA1761" s="99">
        <f t="shared" si="138"/>
        <v>0</v>
      </c>
      <c r="BB1761" s="99">
        <f t="shared" si="139"/>
        <v>0</v>
      </c>
      <c r="BC1761" s="99">
        <f>SUMIFS(通讯通路门店!$W:$W,通讯通路门店!$S:$S,$G1761,通讯通路门店!$J:$J,"荣耀体验店")+SUMIFS(通讯通路门店!$W:$W,通讯通路门店!$S:$S,$G1761,通讯通路门店!$J:$J,"荣耀授权专卖店")</f>
        <v>0</v>
      </c>
      <c r="BD1761" s="99">
        <f>SUMIFS(通讯通路门店!$Z:$Z,通讯通路门店!$S:$S,$G1761,通讯通路门店!$J:$J,"VIVO体验店")</f>
        <v>0</v>
      </c>
      <c r="BE1761" s="99">
        <f>SUMIFS(通讯通路门店!$AB:$AB,通讯通路门店!$S:$S,$G1761,通讯通路门店!$J:$J,"OPPO体验店")</f>
        <v>0</v>
      </c>
      <c r="BF1761" s="99">
        <f>SUMIFS(通讯通路门店!$X:$X,通讯通路门店!$S:$S,$G1761,通讯通路门店!$J:$J,"华为授权体验店")+SUMIFS(通讯通路门店!$AA:$AA,通讯通路门店!$S:$S,$G1761,通讯通路门店!$J:$J,"华为堡垒店")</f>
        <v>0</v>
      </c>
      <c r="BG1761" s="99">
        <f>SUMIFS(通讯通路门店!$Y:$Y,通讯通路门店!$S:$S,$G1761,通讯通路门店!$J:$J,"小米体验店")</f>
        <v>0</v>
      </c>
      <c r="BH1761" s="99">
        <f>SUMIFS(通讯通路门店!$AA:$AA,通讯通路门店!$S:$S,$G1761,通讯通路门店!$J:$J,"苹果体验店")</f>
        <v>0</v>
      </c>
      <c r="BI1761" s="99">
        <f>SUMIFS(通讯通路门店!$K:$K,通讯通路门店!$S:$S,$G1761,通讯通路门店!$J:$J,"其他品牌专卖店")</f>
        <v>0</v>
      </c>
      <c r="BJ1761" s="99">
        <f>SUMIFS(通讯通路门店!$AC:$AC,通讯通路门店!$S:$S,$G1761)</f>
        <v>0</v>
      </c>
      <c r="BK1761" s="99">
        <f>SUMIFS(通讯通路门店!$AD:$AD,通讯通路门店!$S:$S,$G1761)</f>
        <v>0</v>
      </c>
      <c r="BL1761" s="99">
        <f>SUMIFS(通讯通路门店!$AE:$AE,通讯通路门店!$S:$S,$G1761)</f>
        <v>0</v>
      </c>
      <c r="BM1761" s="99">
        <f>SUMIFS(通讯通路门店!$AF:$AF,通讯通路门店!$S:$S,$G1761)</f>
        <v>0</v>
      </c>
      <c r="BN1761" s="99">
        <f>SUMIFS(通讯通路门店!$AG:$AG,通讯通路门店!$S:$S,$G1761)</f>
        <v>0</v>
      </c>
      <c r="BO1761" s="99">
        <f>SUMIFS(通讯通路门店!$AH:$AH,通讯通路门店!$S:$S,$G1761)</f>
        <v>0</v>
      </c>
      <c r="BP1761" s="99">
        <f>SUMIFS(通讯通路门店!$AI:$AI,通讯通路门店!$S:$S,$G1761)</f>
        <v>0</v>
      </c>
      <c r="BQ1761" s="83"/>
    </row>
    <row r="1762" spans="1:69">
      <c r="A1762" s="99" t="str">
        <f>IFERROR(_xlfn.XLOOKUP($G1762,通讯通路门店!$S$4:$S$993933,通讯通路门店!$A$4:$A$993933,0,0),"")</f>
        <v>海南省</v>
      </c>
      <c r="B1762" s="99" t="str">
        <f>IFERROR(_xlfn.XLOOKUP($G1762,通讯通路门店!$S$4:$S$993933,通讯通路门店!$B$4:$B$993933,0,0),"")</f>
        <v>乐东黎族自治县</v>
      </c>
      <c r="C1762" s="99" t="str">
        <f>IFERROR(_xlfn.XLOOKUP($G1762,通讯通路门店!$S$4:$S$993933,通讯通路门店!$C$4:$C$993933,0,0),"")</f>
        <v>乐东黎族自治县</v>
      </c>
      <c r="D1762" s="99" t="str">
        <f>IFERROR(_xlfn.XLOOKUP($G1762,通讯通路门店!$S$4:$S$993933,通讯通路门店!$D$4:$D$993933,0,0),"")</f>
        <v>万冲镇</v>
      </c>
      <c r="E1762" s="83"/>
      <c r="F1762" s="83"/>
      <c r="G1762" s="101"/>
      <c r="H1762" s="102">
        <f>IFERROR(_xlfn.XLOOKUP($G1762,通讯通路门店!$S$4:$S$993933,通讯通路门店!$R$4:$R$993933,0,0),"")</f>
        <v>0</v>
      </c>
      <c r="I1762" s="83"/>
      <c r="J1762" s="83"/>
      <c r="K1762" s="83"/>
      <c r="L1762" s="83"/>
      <c r="M1762" s="83"/>
      <c r="N1762" s="83"/>
      <c r="O1762" s="83"/>
      <c r="P1762" s="83"/>
      <c r="Q1762" s="83"/>
      <c r="R1762" s="83"/>
      <c r="S1762" s="83"/>
      <c r="T1762" s="83"/>
      <c r="U1762" s="99">
        <f>COUNTIF(通讯通路门店!$S:$S,$G1762)</f>
        <v>0</v>
      </c>
      <c r="V1762" s="99">
        <f>COUNTIFS(通讯通路门店!$S:$S,$G1762,通讯通路门店!$J:$J,"综合卖场")</f>
        <v>0</v>
      </c>
      <c r="W1762" s="99">
        <f>SUMIFS(通讯通路门店!$AJ:$AJ,通讯通路门店!$S:$S,通讯客户沙盘!$G1762)</f>
        <v>0</v>
      </c>
      <c r="X1762" s="99">
        <f t="shared" si="135"/>
        <v>0</v>
      </c>
      <c r="Y1762" s="99">
        <f>COUNTIFS(通讯通路门店!$S:$S,$G1762,通讯通路门店!$J:$J,"荣耀体验店")+COUNTIFS(通讯通路门店!$S:$S,$G1762,通讯通路门店!$J:$J,"荣耀授权专卖店")</f>
        <v>0</v>
      </c>
      <c r="Z1762" s="99">
        <f>COUNTIFS(通讯通路门店!$S:$S,$G1762,通讯通路门店!$J:$J,"VIVO体验店")</f>
        <v>0</v>
      </c>
      <c r="AA1762" s="99">
        <f>COUNTIFS(通讯通路门店!$S:$S,$G1762,通讯通路门店!$J:$J,"OPPO体验店")</f>
        <v>0</v>
      </c>
      <c r="AB1762" s="99">
        <f>COUNTIFS(通讯通路门店!$S:$S,$G1762,通讯通路门店!$J:$J,"华为授权体验店")+COUNTIFS(通讯通路门店!$S:$S,$G1762,通讯通路门店!$J:$J,"华为堡垒店")</f>
        <v>0</v>
      </c>
      <c r="AC1762" s="99">
        <f>COUNTIFS(通讯通路门店!$S:$S,$G1762,通讯通路门店!$J:$J,"小米体验店")</f>
        <v>0</v>
      </c>
      <c r="AD1762" s="99">
        <f>COUNTIFS(通讯通路门店!$S:$S,$G1762,通讯通路门店!$J:$J,"苹果体验店")</f>
        <v>0</v>
      </c>
      <c r="AE1762" s="99">
        <f>COUNTIFS(通讯通路门店!$S:$S,$G1762,通讯通路门店!$J:$J,"其他品牌专卖店")</f>
        <v>0</v>
      </c>
      <c r="AF1762" s="99">
        <f>SUMIFS(通讯通路门店!$BI:$BI,通讯通路门店!$S:$S,$G1762)</f>
        <v>0</v>
      </c>
      <c r="AG1762" s="99">
        <f>SUMIFS(通讯通路门店!$BH:$BH,通讯通路门店!$S:$S,$G1762)</f>
        <v>0</v>
      </c>
      <c r="AH1762" s="99">
        <f t="shared" si="136"/>
        <v>0</v>
      </c>
      <c r="AI1762" s="99">
        <f>SUMIFS(通讯通路门店!$BB:$BB,通讯通路门店!$S:$S,$G1762)</f>
        <v>0</v>
      </c>
      <c r="AJ1762" s="99">
        <f>SUMIFS(通讯通路门店!$BE:$BE,通讯通路门店!$S:$S,$G1762)</f>
        <v>0</v>
      </c>
      <c r="AK1762" s="99">
        <f>SUMIFS(通讯通路门店!$BG:$BG,通讯通路门店!$S:$S,$G1762)</f>
        <v>0</v>
      </c>
      <c r="AL1762" s="99">
        <f>SUMIFS(通讯通路门店!$BC:$BC,通讯通路门店!$S:$S,$G1762)</f>
        <v>0</v>
      </c>
      <c r="AM1762" s="99">
        <f>SUMIFS(通讯通路门店!$BD:$BD,通讯通路门店!$S:$S,$G1762)</f>
        <v>0</v>
      </c>
      <c r="AN1762" s="99">
        <f>SUMIFS(通讯通路门店!$BF:$BF,通讯通路门店!$S:$S,$G1762)</f>
        <v>0</v>
      </c>
      <c r="AO1762" s="99">
        <f t="shared" si="137"/>
        <v>0</v>
      </c>
      <c r="AP1762" s="99">
        <f>SUMIFS(通讯通路门店!$K:$K,通讯通路门店!$S:$S,$G1762)</f>
        <v>0</v>
      </c>
      <c r="AQ1762" s="83"/>
      <c r="AR1762" s="99">
        <f>SUMIFS(通讯通路门店!$T:$T,通讯通路门店!$S:$S,$G1762)</f>
        <v>0</v>
      </c>
      <c r="AS1762" s="99">
        <f>SUMIFS(通讯通路门店!$U:$U,通讯通路门店!$S:$S,$G1762)</f>
        <v>0</v>
      </c>
      <c r="AT1762" s="99">
        <f>SUMIFS(通讯通路门店!$V:$V,通讯通路门店!$S:$S,$G1762)</f>
        <v>0</v>
      </c>
      <c r="AU1762" s="99">
        <f>SUMIFS(通讯通路门店!$W:$W,通讯通路门店!$S:$S,$G1762)</f>
        <v>0</v>
      </c>
      <c r="AV1762" s="99">
        <f>SUMIFS(通讯通路门店!$Z:$Z,通讯通路门店!$S:$S,$G1762)</f>
        <v>0</v>
      </c>
      <c r="AW1762" s="99">
        <f>SUMIFS(通讯通路门店!$AB:$AB,通讯通路门店!$S:$S,$G1762)</f>
        <v>0</v>
      </c>
      <c r="AX1762" s="99">
        <f>SUMIFS(通讯通路门店!$X:$X,通讯通路门店!$S:$S,$G1762)</f>
        <v>0</v>
      </c>
      <c r="AY1762" s="99">
        <f>SUMIFS(通讯通路门店!$Y:$Y,通讯通路门店!$S:$S,$G1762)</f>
        <v>0</v>
      </c>
      <c r="AZ1762" s="99">
        <f>SUMIFS(通讯通路门店!$AA:$AA,通讯通路门店!$S:$S,$G1762)</f>
        <v>0</v>
      </c>
      <c r="BA1762" s="99">
        <f t="shared" si="138"/>
        <v>0</v>
      </c>
      <c r="BB1762" s="99">
        <f t="shared" si="139"/>
        <v>0</v>
      </c>
      <c r="BC1762" s="99">
        <f>SUMIFS(通讯通路门店!$W:$W,通讯通路门店!$S:$S,$G1762,通讯通路门店!$J:$J,"荣耀体验店")+SUMIFS(通讯通路门店!$W:$W,通讯通路门店!$S:$S,$G1762,通讯通路门店!$J:$J,"荣耀授权专卖店")</f>
        <v>0</v>
      </c>
      <c r="BD1762" s="99">
        <f>SUMIFS(通讯通路门店!$Z:$Z,通讯通路门店!$S:$S,$G1762,通讯通路门店!$J:$J,"VIVO体验店")</f>
        <v>0</v>
      </c>
      <c r="BE1762" s="99">
        <f>SUMIFS(通讯通路门店!$AB:$AB,通讯通路门店!$S:$S,$G1762,通讯通路门店!$J:$J,"OPPO体验店")</f>
        <v>0</v>
      </c>
      <c r="BF1762" s="99">
        <f>SUMIFS(通讯通路门店!$X:$X,通讯通路门店!$S:$S,$G1762,通讯通路门店!$J:$J,"华为授权体验店")+SUMIFS(通讯通路门店!$AA:$AA,通讯通路门店!$S:$S,$G1762,通讯通路门店!$J:$J,"华为堡垒店")</f>
        <v>0</v>
      </c>
      <c r="BG1762" s="99">
        <f>SUMIFS(通讯通路门店!$Y:$Y,通讯通路门店!$S:$S,$G1762,通讯通路门店!$J:$J,"小米体验店")</f>
        <v>0</v>
      </c>
      <c r="BH1762" s="99">
        <f>SUMIFS(通讯通路门店!$AA:$AA,通讯通路门店!$S:$S,$G1762,通讯通路门店!$J:$J,"苹果体验店")</f>
        <v>0</v>
      </c>
      <c r="BI1762" s="99">
        <f>SUMIFS(通讯通路门店!$K:$K,通讯通路门店!$S:$S,$G1762,通讯通路门店!$J:$J,"其他品牌专卖店")</f>
        <v>0</v>
      </c>
      <c r="BJ1762" s="99">
        <f>SUMIFS(通讯通路门店!$AC:$AC,通讯通路门店!$S:$S,$G1762)</f>
        <v>0</v>
      </c>
      <c r="BK1762" s="99">
        <f>SUMIFS(通讯通路门店!$AD:$AD,通讯通路门店!$S:$S,$G1762)</f>
        <v>0</v>
      </c>
      <c r="BL1762" s="99">
        <f>SUMIFS(通讯通路门店!$AE:$AE,通讯通路门店!$S:$S,$G1762)</f>
        <v>0</v>
      </c>
      <c r="BM1762" s="99">
        <f>SUMIFS(通讯通路门店!$AF:$AF,通讯通路门店!$S:$S,$G1762)</f>
        <v>0</v>
      </c>
      <c r="BN1762" s="99">
        <f>SUMIFS(通讯通路门店!$AG:$AG,通讯通路门店!$S:$S,$G1762)</f>
        <v>0</v>
      </c>
      <c r="BO1762" s="99">
        <f>SUMIFS(通讯通路门店!$AH:$AH,通讯通路门店!$S:$S,$G1762)</f>
        <v>0</v>
      </c>
      <c r="BP1762" s="99">
        <f>SUMIFS(通讯通路门店!$AI:$AI,通讯通路门店!$S:$S,$G1762)</f>
        <v>0</v>
      </c>
      <c r="BQ1762" s="83"/>
    </row>
    <row r="1763" spans="1:69">
      <c r="A1763" s="99" t="str">
        <f>IFERROR(_xlfn.XLOOKUP($G1763,通讯通路门店!$S$4:$S$993933,通讯通路门店!$A$4:$A$993933,0,0),"")</f>
        <v>海南省</v>
      </c>
      <c r="B1763" s="99" t="str">
        <f>IFERROR(_xlfn.XLOOKUP($G1763,通讯通路门店!$S$4:$S$993933,通讯通路门店!$B$4:$B$993933,0,0),"")</f>
        <v>乐东黎族自治县</v>
      </c>
      <c r="C1763" s="99" t="str">
        <f>IFERROR(_xlfn.XLOOKUP($G1763,通讯通路门店!$S$4:$S$993933,通讯通路门店!$C$4:$C$993933,0,0),"")</f>
        <v>乐东黎族自治县</v>
      </c>
      <c r="D1763" s="99" t="str">
        <f>IFERROR(_xlfn.XLOOKUP($G1763,通讯通路门店!$S$4:$S$993933,通讯通路门店!$D$4:$D$993933,0,0),"")</f>
        <v>万冲镇</v>
      </c>
      <c r="E1763" s="83"/>
      <c r="F1763" s="83"/>
      <c r="G1763" s="101"/>
      <c r="H1763" s="102">
        <f>IFERROR(_xlfn.XLOOKUP($G1763,通讯通路门店!$S$4:$S$993933,通讯通路门店!$R$4:$R$993933,0,0),"")</f>
        <v>0</v>
      </c>
      <c r="I1763" s="83"/>
      <c r="J1763" s="83"/>
      <c r="K1763" s="83"/>
      <c r="L1763" s="83"/>
      <c r="M1763" s="83"/>
      <c r="N1763" s="83"/>
      <c r="O1763" s="83"/>
      <c r="P1763" s="83"/>
      <c r="Q1763" s="83"/>
      <c r="R1763" s="83"/>
      <c r="S1763" s="83"/>
      <c r="T1763" s="83"/>
      <c r="U1763" s="99">
        <f>COUNTIF(通讯通路门店!$S:$S,$G1763)</f>
        <v>0</v>
      </c>
      <c r="V1763" s="99">
        <f>COUNTIFS(通讯通路门店!$S:$S,$G1763,通讯通路门店!$J:$J,"综合卖场")</f>
        <v>0</v>
      </c>
      <c r="W1763" s="99">
        <f>SUMIFS(通讯通路门店!$AJ:$AJ,通讯通路门店!$S:$S,通讯客户沙盘!$G1763)</f>
        <v>0</v>
      </c>
      <c r="X1763" s="99">
        <f t="shared" si="135"/>
        <v>0</v>
      </c>
      <c r="Y1763" s="99">
        <f>COUNTIFS(通讯通路门店!$S:$S,$G1763,通讯通路门店!$J:$J,"荣耀体验店")+COUNTIFS(通讯通路门店!$S:$S,$G1763,通讯通路门店!$J:$J,"荣耀授权专卖店")</f>
        <v>0</v>
      </c>
      <c r="Z1763" s="99">
        <f>COUNTIFS(通讯通路门店!$S:$S,$G1763,通讯通路门店!$J:$J,"VIVO体验店")</f>
        <v>0</v>
      </c>
      <c r="AA1763" s="99">
        <f>COUNTIFS(通讯通路门店!$S:$S,$G1763,通讯通路门店!$J:$J,"OPPO体验店")</f>
        <v>0</v>
      </c>
      <c r="AB1763" s="99">
        <f>COUNTIFS(通讯通路门店!$S:$S,$G1763,通讯通路门店!$J:$J,"华为授权体验店")+COUNTIFS(通讯通路门店!$S:$S,$G1763,通讯通路门店!$J:$J,"华为堡垒店")</f>
        <v>0</v>
      </c>
      <c r="AC1763" s="99">
        <f>COUNTIFS(通讯通路门店!$S:$S,$G1763,通讯通路门店!$J:$J,"小米体验店")</f>
        <v>0</v>
      </c>
      <c r="AD1763" s="99">
        <f>COUNTIFS(通讯通路门店!$S:$S,$G1763,通讯通路门店!$J:$J,"苹果体验店")</f>
        <v>0</v>
      </c>
      <c r="AE1763" s="99">
        <f>COUNTIFS(通讯通路门店!$S:$S,$G1763,通讯通路门店!$J:$J,"其他品牌专卖店")</f>
        <v>0</v>
      </c>
      <c r="AF1763" s="99">
        <f>SUMIFS(通讯通路门店!$BI:$BI,通讯通路门店!$S:$S,$G1763)</f>
        <v>0</v>
      </c>
      <c r="AG1763" s="99">
        <f>SUMIFS(通讯通路门店!$BH:$BH,通讯通路门店!$S:$S,$G1763)</f>
        <v>0</v>
      </c>
      <c r="AH1763" s="99">
        <f t="shared" si="136"/>
        <v>0</v>
      </c>
      <c r="AI1763" s="99">
        <f>SUMIFS(通讯通路门店!$BB:$BB,通讯通路门店!$S:$S,$G1763)</f>
        <v>0</v>
      </c>
      <c r="AJ1763" s="99">
        <f>SUMIFS(通讯通路门店!$BE:$BE,通讯通路门店!$S:$S,$G1763)</f>
        <v>0</v>
      </c>
      <c r="AK1763" s="99">
        <f>SUMIFS(通讯通路门店!$BG:$BG,通讯通路门店!$S:$S,$G1763)</f>
        <v>0</v>
      </c>
      <c r="AL1763" s="99">
        <f>SUMIFS(通讯通路门店!$BC:$BC,通讯通路门店!$S:$S,$G1763)</f>
        <v>0</v>
      </c>
      <c r="AM1763" s="99">
        <f>SUMIFS(通讯通路门店!$BD:$BD,通讯通路门店!$S:$S,$G1763)</f>
        <v>0</v>
      </c>
      <c r="AN1763" s="99">
        <f>SUMIFS(通讯通路门店!$BF:$BF,通讯通路门店!$S:$S,$G1763)</f>
        <v>0</v>
      </c>
      <c r="AO1763" s="99">
        <f t="shared" si="137"/>
        <v>0</v>
      </c>
      <c r="AP1763" s="99">
        <f>SUMIFS(通讯通路门店!$K:$K,通讯通路门店!$S:$S,$G1763)</f>
        <v>0</v>
      </c>
      <c r="AQ1763" s="83"/>
      <c r="AR1763" s="99">
        <f>SUMIFS(通讯通路门店!$T:$T,通讯通路门店!$S:$S,$G1763)</f>
        <v>0</v>
      </c>
      <c r="AS1763" s="99">
        <f>SUMIFS(通讯通路门店!$U:$U,通讯通路门店!$S:$S,$G1763)</f>
        <v>0</v>
      </c>
      <c r="AT1763" s="99">
        <f>SUMIFS(通讯通路门店!$V:$V,通讯通路门店!$S:$S,$G1763)</f>
        <v>0</v>
      </c>
      <c r="AU1763" s="99">
        <f>SUMIFS(通讯通路门店!$W:$W,通讯通路门店!$S:$S,$G1763)</f>
        <v>0</v>
      </c>
      <c r="AV1763" s="99">
        <f>SUMIFS(通讯通路门店!$Z:$Z,通讯通路门店!$S:$S,$G1763)</f>
        <v>0</v>
      </c>
      <c r="AW1763" s="99">
        <f>SUMIFS(通讯通路门店!$AB:$AB,通讯通路门店!$S:$S,$G1763)</f>
        <v>0</v>
      </c>
      <c r="AX1763" s="99">
        <f>SUMIFS(通讯通路门店!$X:$X,通讯通路门店!$S:$S,$G1763)</f>
        <v>0</v>
      </c>
      <c r="AY1763" s="99">
        <f>SUMIFS(通讯通路门店!$Y:$Y,通讯通路门店!$S:$S,$G1763)</f>
        <v>0</v>
      </c>
      <c r="AZ1763" s="99">
        <f>SUMIFS(通讯通路门店!$AA:$AA,通讯通路门店!$S:$S,$G1763)</f>
        <v>0</v>
      </c>
      <c r="BA1763" s="99">
        <f t="shared" si="138"/>
        <v>0</v>
      </c>
      <c r="BB1763" s="99">
        <f t="shared" si="139"/>
        <v>0</v>
      </c>
      <c r="BC1763" s="99">
        <f>SUMIFS(通讯通路门店!$W:$W,通讯通路门店!$S:$S,$G1763,通讯通路门店!$J:$J,"荣耀体验店")+SUMIFS(通讯通路门店!$W:$W,通讯通路门店!$S:$S,$G1763,通讯通路门店!$J:$J,"荣耀授权专卖店")</f>
        <v>0</v>
      </c>
      <c r="BD1763" s="99">
        <f>SUMIFS(通讯通路门店!$Z:$Z,通讯通路门店!$S:$S,$G1763,通讯通路门店!$J:$J,"VIVO体验店")</f>
        <v>0</v>
      </c>
      <c r="BE1763" s="99">
        <f>SUMIFS(通讯通路门店!$AB:$AB,通讯通路门店!$S:$S,$G1763,通讯通路门店!$J:$J,"OPPO体验店")</f>
        <v>0</v>
      </c>
      <c r="BF1763" s="99">
        <f>SUMIFS(通讯通路门店!$X:$X,通讯通路门店!$S:$S,$G1763,通讯通路门店!$J:$J,"华为授权体验店")+SUMIFS(通讯通路门店!$AA:$AA,通讯通路门店!$S:$S,$G1763,通讯通路门店!$J:$J,"华为堡垒店")</f>
        <v>0</v>
      </c>
      <c r="BG1763" s="99">
        <f>SUMIFS(通讯通路门店!$Y:$Y,通讯通路门店!$S:$S,$G1763,通讯通路门店!$J:$J,"小米体验店")</f>
        <v>0</v>
      </c>
      <c r="BH1763" s="99">
        <f>SUMIFS(通讯通路门店!$AA:$AA,通讯通路门店!$S:$S,$G1763,通讯通路门店!$J:$J,"苹果体验店")</f>
        <v>0</v>
      </c>
      <c r="BI1763" s="99">
        <f>SUMIFS(通讯通路门店!$K:$K,通讯通路门店!$S:$S,$G1763,通讯通路门店!$J:$J,"其他品牌专卖店")</f>
        <v>0</v>
      </c>
      <c r="BJ1763" s="99">
        <f>SUMIFS(通讯通路门店!$AC:$AC,通讯通路门店!$S:$S,$G1763)</f>
        <v>0</v>
      </c>
      <c r="BK1763" s="99">
        <f>SUMIFS(通讯通路门店!$AD:$AD,通讯通路门店!$S:$S,$G1763)</f>
        <v>0</v>
      </c>
      <c r="BL1763" s="99">
        <f>SUMIFS(通讯通路门店!$AE:$AE,通讯通路门店!$S:$S,$G1763)</f>
        <v>0</v>
      </c>
      <c r="BM1763" s="99">
        <f>SUMIFS(通讯通路门店!$AF:$AF,通讯通路门店!$S:$S,$G1763)</f>
        <v>0</v>
      </c>
      <c r="BN1763" s="99">
        <f>SUMIFS(通讯通路门店!$AG:$AG,通讯通路门店!$S:$S,$G1763)</f>
        <v>0</v>
      </c>
      <c r="BO1763" s="99">
        <f>SUMIFS(通讯通路门店!$AH:$AH,通讯通路门店!$S:$S,$G1763)</f>
        <v>0</v>
      </c>
      <c r="BP1763" s="99">
        <f>SUMIFS(通讯通路门店!$AI:$AI,通讯通路门店!$S:$S,$G1763)</f>
        <v>0</v>
      </c>
      <c r="BQ1763" s="83"/>
    </row>
    <row r="1764" spans="1:69">
      <c r="A1764" s="99" t="str">
        <f>IFERROR(_xlfn.XLOOKUP($G1764,通讯通路门店!$S$4:$S$993933,通讯通路门店!$A$4:$A$993933,0,0),"")</f>
        <v>海南省</v>
      </c>
      <c r="B1764" s="99" t="str">
        <f>IFERROR(_xlfn.XLOOKUP($G1764,通讯通路门店!$S$4:$S$993933,通讯通路门店!$B$4:$B$993933,0,0),"")</f>
        <v>乐东黎族自治县</v>
      </c>
      <c r="C1764" s="99" t="str">
        <f>IFERROR(_xlfn.XLOOKUP($G1764,通讯通路门店!$S$4:$S$993933,通讯通路门店!$C$4:$C$993933,0,0),"")</f>
        <v>乐东黎族自治县</v>
      </c>
      <c r="D1764" s="99" t="str">
        <f>IFERROR(_xlfn.XLOOKUP($G1764,通讯通路门店!$S$4:$S$993933,通讯通路门店!$D$4:$D$993933,0,0),"")</f>
        <v>万冲镇</v>
      </c>
      <c r="E1764" s="83"/>
      <c r="F1764" s="83"/>
      <c r="G1764" s="101"/>
      <c r="H1764" s="102">
        <f>IFERROR(_xlfn.XLOOKUP($G1764,通讯通路门店!$S$4:$S$993933,通讯通路门店!$R$4:$R$993933,0,0),"")</f>
        <v>0</v>
      </c>
      <c r="I1764" s="83"/>
      <c r="J1764" s="83"/>
      <c r="K1764" s="83"/>
      <c r="L1764" s="83"/>
      <c r="M1764" s="83"/>
      <c r="N1764" s="83"/>
      <c r="O1764" s="83"/>
      <c r="P1764" s="83"/>
      <c r="Q1764" s="83"/>
      <c r="R1764" s="83"/>
      <c r="S1764" s="83"/>
      <c r="T1764" s="83"/>
      <c r="U1764" s="99">
        <f>COUNTIF(通讯通路门店!$S:$S,$G1764)</f>
        <v>0</v>
      </c>
      <c r="V1764" s="99">
        <f>COUNTIFS(通讯通路门店!$S:$S,$G1764,通讯通路门店!$J:$J,"综合卖场")</f>
        <v>0</v>
      </c>
      <c r="W1764" s="99">
        <f>SUMIFS(通讯通路门店!$AJ:$AJ,通讯通路门店!$S:$S,通讯客户沙盘!$G1764)</f>
        <v>0</v>
      </c>
      <c r="X1764" s="99">
        <f t="shared" si="135"/>
        <v>0</v>
      </c>
      <c r="Y1764" s="99">
        <f>COUNTIFS(通讯通路门店!$S:$S,$G1764,通讯通路门店!$J:$J,"荣耀体验店")+COUNTIFS(通讯通路门店!$S:$S,$G1764,通讯通路门店!$J:$J,"荣耀授权专卖店")</f>
        <v>0</v>
      </c>
      <c r="Z1764" s="99">
        <f>COUNTIFS(通讯通路门店!$S:$S,$G1764,通讯通路门店!$J:$J,"VIVO体验店")</f>
        <v>0</v>
      </c>
      <c r="AA1764" s="99">
        <f>COUNTIFS(通讯通路门店!$S:$S,$G1764,通讯通路门店!$J:$J,"OPPO体验店")</f>
        <v>0</v>
      </c>
      <c r="AB1764" s="99">
        <f>COUNTIFS(通讯通路门店!$S:$S,$G1764,通讯通路门店!$J:$J,"华为授权体验店")+COUNTIFS(通讯通路门店!$S:$S,$G1764,通讯通路门店!$J:$J,"华为堡垒店")</f>
        <v>0</v>
      </c>
      <c r="AC1764" s="99">
        <f>COUNTIFS(通讯通路门店!$S:$S,$G1764,通讯通路门店!$J:$J,"小米体验店")</f>
        <v>0</v>
      </c>
      <c r="AD1764" s="99">
        <f>COUNTIFS(通讯通路门店!$S:$S,$G1764,通讯通路门店!$J:$J,"苹果体验店")</f>
        <v>0</v>
      </c>
      <c r="AE1764" s="99">
        <f>COUNTIFS(通讯通路门店!$S:$S,$G1764,通讯通路门店!$J:$J,"其他品牌专卖店")</f>
        <v>0</v>
      </c>
      <c r="AF1764" s="99">
        <f>SUMIFS(通讯通路门店!$BI:$BI,通讯通路门店!$S:$S,$G1764)</f>
        <v>0</v>
      </c>
      <c r="AG1764" s="99">
        <f>SUMIFS(通讯通路门店!$BH:$BH,通讯通路门店!$S:$S,$G1764)</f>
        <v>0</v>
      </c>
      <c r="AH1764" s="99">
        <f t="shared" si="136"/>
        <v>0</v>
      </c>
      <c r="AI1764" s="99">
        <f>SUMIFS(通讯通路门店!$BB:$BB,通讯通路门店!$S:$S,$G1764)</f>
        <v>0</v>
      </c>
      <c r="AJ1764" s="99">
        <f>SUMIFS(通讯通路门店!$BE:$BE,通讯通路门店!$S:$S,$G1764)</f>
        <v>0</v>
      </c>
      <c r="AK1764" s="99">
        <f>SUMIFS(通讯通路门店!$BG:$BG,通讯通路门店!$S:$S,$G1764)</f>
        <v>0</v>
      </c>
      <c r="AL1764" s="99">
        <f>SUMIFS(通讯通路门店!$BC:$BC,通讯通路门店!$S:$S,$G1764)</f>
        <v>0</v>
      </c>
      <c r="AM1764" s="99">
        <f>SUMIFS(通讯通路门店!$BD:$BD,通讯通路门店!$S:$S,$G1764)</f>
        <v>0</v>
      </c>
      <c r="AN1764" s="99">
        <f>SUMIFS(通讯通路门店!$BF:$BF,通讯通路门店!$S:$S,$G1764)</f>
        <v>0</v>
      </c>
      <c r="AO1764" s="99">
        <f t="shared" si="137"/>
        <v>0</v>
      </c>
      <c r="AP1764" s="99">
        <f>SUMIFS(通讯通路门店!$K:$K,通讯通路门店!$S:$S,$G1764)</f>
        <v>0</v>
      </c>
      <c r="AQ1764" s="83"/>
      <c r="AR1764" s="99">
        <f>SUMIFS(通讯通路门店!$T:$T,通讯通路门店!$S:$S,$G1764)</f>
        <v>0</v>
      </c>
      <c r="AS1764" s="99">
        <f>SUMIFS(通讯通路门店!$U:$U,通讯通路门店!$S:$S,$G1764)</f>
        <v>0</v>
      </c>
      <c r="AT1764" s="99">
        <f>SUMIFS(通讯通路门店!$V:$V,通讯通路门店!$S:$S,$G1764)</f>
        <v>0</v>
      </c>
      <c r="AU1764" s="99">
        <f>SUMIFS(通讯通路门店!$W:$W,通讯通路门店!$S:$S,$G1764)</f>
        <v>0</v>
      </c>
      <c r="AV1764" s="99">
        <f>SUMIFS(通讯通路门店!$Z:$Z,通讯通路门店!$S:$S,$G1764)</f>
        <v>0</v>
      </c>
      <c r="AW1764" s="99">
        <f>SUMIFS(通讯通路门店!$AB:$AB,通讯通路门店!$S:$S,$G1764)</f>
        <v>0</v>
      </c>
      <c r="AX1764" s="99">
        <f>SUMIFS(通讯通路门店!$X:$X,通讯通路门店!$S:$S,$G1764)</f>
        <v>0</v>
      </c>
      <c r="AY1764" s="99">
        <f>SUMIFS(通讯通路门店!$Y:$Y,通讯通路门店!$S:$S,$G1764)</f>
        <v>0</v>
      </c>
      <c r="AZ1764" s="99">
        <f>SUMIFS(通讯通路门店!$AA:$AA,通讯通路门店!$S:$S,$G1764)</f>
        <v>0</v>
      </c>
      <c r="BA1764" s="99">
        <f t="shared" si="138"/>
        <v>0</v>
      </c>
      <c r="BB1764" s="99">
        <f t="shared" si="139"/>
        <v>0</v>
      </c>
      <c r="BC1764" s="99">
        <f>SUMIFS(通讯通路门店!$W:$W,通讯通路门店!$S:$S,$G1764,通讯通路门店!$J:$J,"荣耀体验店")+SUMIFS(通讯通路门店!$W:$W,通讯通路门店!$S:$S,$G1764,通讯通路门店!$J:$J,"荣耀授权专卖店")</f>
        <v>0</v>
      </c>
      <c r="BD1764" s="99">
        <f>SUMIFS(通讯通路门店!$Z:$Z,通讯通路门店!$S:$S,$G1764,通讯通路门店!$J:$J,"VIVO体验店")</f>
        <v>0</v>
      </c>
      <c r="BE1764" s="99">
        <f>SUMIFS(通讯通路门店!$AB:$AB,通讯通路门店!$S:$S,$G1764,通讯通路门店!$J:$J,"OPPO体验店")</f>
        <v>0</v>
      </c>
      <c r="BF1764" s="99">
        <f>SUMIFS(通讯通路门店!$X:$X,通讯通路门店!$S:$S,$G1764,通讯通路门店!$J:$J,"华为授权体验店")+SUMIFS(通讯通路门店!$AA:$AA,通讯通路门店!$S:$S,$G1764,通讯通路门店!$J:$J,"华为堡垒店")</f>
        <v>0</v>
      </c>
      <c r="BG1764" s="99">
        <f>SUMIFS(通讯通路门店!$Y:$Y,通讯通路门店!$S:$S,$G1764,通讯通路门店!$J:$J,"小米体验店")</f>
        <v>0</v>
      </c>
      <c r="BH1764" s="99">
        <f>SUMIFS(通讯通路门店!$AA:$AA,通讯通路门店!$S:$S,$G1764,通讯通路门店!$J:$J,"苹果体验店")</f>
        <v>0</v>
      </c>
      <c r="BI1764" s="99">
        <f>SUMIFS(通讯通路门店!$K:$K,通讯通路门店!$S:$S,$G1764,通讯通路门店!$J:$J,"其他品牌专卖店")</f>
        <v>0</v>
      </c>
      <c r="BJ1764" s="99">
        <f>SUMIFS(通讯通路门店!$AC:$AC,通讯通路门店!$S:$S,$G1764)</f>
        <v>0</v>
      </c>
      <c r="BK1764" s="99">
        <f>SUMIFS(通讯通路门店!$AD:$AD,通讯通路门店!$S:$S,$G1764)</f>
        <v>0</v>
      </c>
      <c r="BL1764" s="99">
        <f>SUMIFS(通讯通路门店!$AE:$AE,通讯通路门店!$S:$S,$G1764)</f>
        <v>0</v>
      </c>
      <c r="BM1764" s="99">
        <f>SUMIFS(通讯通路门店!$AF:$AF,通讯通路门店!$S:$S,$G1764)</f>
        <v>0</v>
      </c>
      <c r="BN1764" s="99">
        <f>SUMIFS(通讯通路门店!$AG:$AG,通讯通路门店!$S:$S,$G1764)</f>
        <v>0</v>
      </c>
      <c r="BO1764" s="99">
        <f>SUMIFS(通讯通路门店!$AH:$AH,通讯通路门店!$S:$S,$G1764)</f>
        <v>0</v>
      </c>
      <c r="BP1764" s="99">
        <f>SUMIFS(通讯通路门店!$AI:$AI,通讯通路门店!$S:$S,$G1764)</f>
        <v>0</v>
      </c>
      <c r="BQ1764" s="83"/>
    </row>
    <row r="1765" spans="1:69">
      <c r="A1765" s="99" t="str">
        <f>IFERROR(_xlfn.XLOOKUP($G1765,通讯通路门店!$S$4:$S$993933,通讯通路门店!$A$4:$A$993933,0,0),"")</f>
        <v>海南省</v>
      </c>
      <c r="B1765" s="99" t="str">
        <f>IFERROR(_xlfn.XLOOKUP($G1765,通讯通路门店!$S$4:$S$993933,通讯通路门店!$B$4:$B$993933,0,0),"")</f>
        <v>乐东黎族自治县</v>
      </c>
      <c r="C1765" s="99" t="str">
        <f>IFERROR(_xlfn.XLOOKUP($G1765,通讯通路门店!$S$4:$S$993933,通讯通路门店!$C$4:$C$993933,0,0),"")</f>
        <v>乐东黎族自治县</v>
      </c>
      <c r="D1765" s="99" t="str">
        <f>IFERROR(_xlfn.XLOOKUP($G1765,通讯通路门店!$S$4:$S$993933,通讯通路门店!$D$4:$D$993933,0,0),"")</f>
        <v>万冲镇</v>
      </c>
      <c r="E1765" s="83"/>
      <c r="F1765" s="83"/>
      <c r="G1765" s="101"/>
      <c r="H1765" s="102">
        <f>IFERROR(_xlfn.XLOOKUP($G1765,通讯通路门店!$S$4:$S$993933,通讯通路门店!$R$4:$R$993933,0,0),"")</f>
        <v>0</v>
      </c>
      <c r="I1765" s="83"/>
      <c r="J1765" s="83"/>
      <c r="K1765" s="83"/>
      <c r="L1765" s="83"/>
      <c r="M1765" s="83"/>
      <c r="N1765" s="83"/>
      <c r="O1765" s="83"/>
      <c r="P1765" s="83"/>
      <c r="Q1765" s="83"/>
      <c r="R1765" s="83"/>
      <c r="S1765" s="83"/>
      <c r="T1765" s="83"/>
      <c r="U1765" s="99">
        <f>COUNTIF(通讯通路门店!$S:$S,$G1765)</f>
        <v>0</v>
      </c>
      <c r="V1765" s="99">
        <f>COUNTIFS(通讯通路门店!$S:$S,$G1765,通讯通路门店!$J:$J,"综合卖场")</f>
        <v>0</v>
      </c>
      <c r="W1765" s="99">
        <f>SUMIFS(通讯通路门店!$AJ:$AJ,通讯通路门店!$S:$S,通讯客户沙盘!$G1765)</f>
        <v>0</v>
      </c>
      <c r="X1765" s="99">
        <f t="shared" si="135"/>
        <v>0</v>
      </c>
      <c r="Y1765" s="99">
        <f>COUNTIFS(通讯通路门店!$S:$S,$G1765,通讯通路门店!$J:$J,"荣耀体验店")+COUNTIFS(通讯通路门店!$S:$S,$G1765,通讯通路门店!$J:$J,"荣耀授权专卖店")</f>
        <v>0</v>
      </c>
      <c r="Z1765" s="99">
        <f>COUNTIFS(通讯通路门店!$S:$S,$G1765,通讯通路门店!$J:$J,"VIVO体验店")</f>
        <v>0</v>
      </c>
      <c r="AA1765" s="99">
        <f>COUNTIFS(通讯通路门店!$S:$S,$G1765,通讯通路门店!$J:$J,"OPPO体验店")</f>
        <v>0</v>
      </c>
      <c r="AB1765" s="99">
        <f>COUNTIFS(通讯通路门店!$S:$S,$G1765,通讯通路门店!$J:$J,"华为授权体验店")+COUNTIFS(通讯通路门店!$S:$S,$G1765,通讯通路门店!$J:$J,"华为堡垒店")</f>
        <v>0</v>
      </c>
      <c r="AC1765" s="99">
        <f>COUNTIFS(通讯通路门店!$S:$S,$G1765,通讯通路门店!$J:$J,"小米体验店")</f>
        <v>0</v>
      </c>
      <c r="AD1765" s="99">
        <f>COUNTIFS(通讯通路门店!$S:$S,$G1765,通讯通路门店!$J:$J,"苹果体验店")</f>
        <v>0</v>
      </c>
      <c r="AE1765" s="99">
        <f>COUNTIFS(通讯通路门店!$S:$S,$G1765,通讯通路门店!$J:$J,"其他品牌专卖店")</f>
        <v>0</v>
      </c>
      <c r="AF1765" s="99">
        <f>SUMIFS(通讯通路门店!$BI:$BI,通讯通路门店!$S:$S,$G1765)</f>
        <v>0</v>
      </c>
      <c r="AG1765" s="99">
        <f>SUMIFS(通讯通路门店!$BH:$BH,通讯通路门店!$S:$S,$G1765)</f>
        <v>0</v>
      </c>
      <c r="AH1765" s="99">
        <f t="shared" si="136"/>
        <v>0</v>
      </c>
      <c r="AI1765" s="99">
        <f>SUMIFS(通讯通路门店!$BB:$BB,通讯通路门店!$S:$S,$G1765)</f>
        <v>0</v>
      </c>
      <c r="AJ1765" s="99">
        <f>SUMIFS(通讯通路门店!$BE:$BE,通讯通路门店!$S:$S,$G1765)</f>
        <v>0</v>
      </c>
      <c r="AK1765" s="99">
        <f>SUMIFS(通讯通路门店!$BG:$BG,通讯通路门店!$S:$S,$G1765)</f>
        <v>0</v>
      </c>
      <c r="AL1765" s="99">
        <f>SUMIFS(通讯通路门店!$BC:$BC,通讯通路门店!$S:$S,$G1765)</f>
        <v>0</v>
      </c>
      <c r="AM1765" s="99">
        <f>SUMIFS(通讯通路门店!$BD:$BD,通讯通路门店!$S:$S,$G1765)</f>
        <v>0</v>
      </c>
      <c r="AN1765" s="99">
        <f>SUMIFS(通讯通路门店!$BF:$BF,通讯通路门店!$S:$S,$G1765)</f>
        <v>0</v>
      </c>
      <c r="AO1765" s="99">
        <f t="shared" si="137"/>
        <v>0</v>
      </c>
      <c r="AP1765" s="99">
        <f>SUMIFS(通讯通路门店!$K:$K,通讯通路门店!$S:$S,$G1765)</f>
        <v>0</v>
      </c>
      <c r="AQ1765" s="83"/>
      <c r="AR1765" s="99">
        <f>SUMIFS(通讯通路门店!$T:$T,通讯通路门店!$S:$S,$G1765)</f>
        <v>0</v>
      </c>
      <c r="AS1765" s="99">
        <f>SUMIFS(通讯通路门店!$U:$U,通讯通路门店!$S:$S,$G1765)</f>
        <v>0</v>
      </c>
      <c r="AT1765" s="99">
        <f>SUMIFS(通讯通路门店!$V:$V,通讯通路门店!$S:$S,$G1765)</f>
        <v>0</v>
      </c>
      <c r="AU1765" s="99">
        <f>SUMIFS(通讯通路门店!$W:$W,通讯通路门店!$S:$S,$G1765)</f>
        <v>0</v>
      </c>
      <c r="AV1765" s="99">
        <f>SUMIFS(通讯通路门店!$Z:$Z,通讯通路门店!$S:$S,$G1765)</f>
        <v>0</v>
      </c>
      <c r="AW1765" s="99">
        <f>SUMIFS(通讯通路门店!$AB:$AB,通讯通路门店!$S:$S,$G1765)</f>
        <v>0</v>
      </c>
      <c r="AX1765" s="99">
        <f>SUMIFS(通讯通路门店!$X:$X,通讯通路门店!$S:$S,$G1765)</f>
        <v>0</v>
      </c>
      <c r="AY1765" s="99">
        <f>SUMIFS(通讯通路门店!$Y:$Y,通讯通路门店!$S:$S,$G1765)</f>
        <v>0</v>
      </c>
      <c r="AZ1765" s="99">
        <f>SUMIFS(通讯通路门店!$AA:$AA,通讯通路门店!$S:$S,$G1765)</f>
        <v>0</v>
      </c>
      <c r="BA1765" s="99">
        <f t="shared" si="138"/>
        <v>0</v>
      </c>
      <c r="BB1765" s="99">
        <f t="shared" si="139"/>
        <v>0</v>
      </c>
      <c r="BC1765" s="99">
        <f>SUMIFS(通讯通路门店!$W:$W,通讯通路门店!$S:$S,$G1765,通讯通路门店!$J:$J,"荣耀体验店")+SUMIFS(通讯通路门店!$W:$W,通讯通路门店!$S:$S,$G1765,通讯通路门店!$J:$J,"荣耀授权专卖店")</f>
        <v>0</v>
      </c>
      <c r="BD1765" s="99">
        <f>SUMIFS(通讯通路门店!$Z:$Z,通讯通路门店!$S:$S,$G1765,通讯通路门店!$J:$J,"VIVO体验店")</f>
        <v>0</v>
      </c>
      <c r="BE1765" s="99">
        <f>SUMIFS(通讯通路门店!$AB:$AB,通讯通路门店!$S:$S,$G1765,通讯通路门店!$J:$J,"OPPO体验店")</f>
        <v>0</v>
      </c>
      <c r="BF1765" s="99">
        <f>SUMIFS(通讯通路门店!$X:$X,通讯通路门店!$S:$S,$G1765,通讯通路门店!$J:$J,"华为授权体验店")+SUMIFS(通讯通路门店!$AA:$AA,通讯通路门店!$S:$S,$G1765,通讯通路门店!$J:$J,"华为堡垒店")</f>
        <v>0</v>
      </c>
      <c r="BG1765" s="99">
        <f>SUMIFS(通讯通路门店!$Y:$Y,通讯通路门店!$S:$S,$G1765,通讯通路门店!$J:$J,"小米体验店")</f>
        <v>0</v>
      </c>
      <c r="BH1765" s="99">
        <f>SUMIFS(通讯通路门店!$AA:$AA,通讯通路门店!$S:$S,$G1765,通讯通路门店!$J:$J,"苹果体验店")</f>
        <v>0</v>
      </c>
      <c r="BI1765" s="99">
        <f>SUMIFS(通讯通路门店!$K:$K,通讯通路门店!$S:$S,$G1765,通讯通路门店!$J:$J,"其他品牌专卖店")</f>
        <v>0</v>
      </c>
      <c r="BJ1765" s="99">
        <f>SUMIFS(通讯通路门店!$AC:$AC,通讯通路门店!$S:$S,$G1765)</f>
        <v>0</v>
      </c>
      <c r="BK1765" s="99">
        <f>SUMIFS(通讯通路门店!$AD:$AD,通讯通路门店!$S:$S,$G1765)</f>
        <v>0</v>
      </c>
      <c r="BL1765" s="99">
        <f>SUMIFS(通讯通路门店!$AE:$AE,通讯通路门店!$S:$S,$G1765)</f>
        <v>0</v>
      </c>
      <c r="BM1765" s="99">
        <f>SUMIFS(通讯通路门店!$AF:$AF,通讯通路门店!$S:$S,$G1765)</f>
        <v>0</v>
      </c>
      <c r="BN1765" s="99">
        <f>SUMIFS(通讯通路门店!$AG:$AG,通讯通路门店!$S:$S,$G1765)</f>
        <v>0</v>
      </c>
      <c r="BO1765" s="99">
        <f>SUMIFS(通讯通路门店!$AH:$AH,通讯通路门店!$S:$S,$G1765)</f>
        <v>0</v>
      </c>
      <c r="BP1765" s="99">
        <f>SUMIFS(通讯通路门店!$AI:$AI,通讯通路门店!$S:$S,$G1765)</f>
        <v>0</v>
      </c>
      <c r="BQ1765" s="83"/>
    </row>
    <row r="1766" spans="1:69">
      <c r="A1766" s="99" t="str">
        <f>IFERROR(_xlfn.XLOOKUP($G1766,通讯通路门店!$S$4:$S$993933,通讯通路门店!$A$4:$A$993933,0,0),"")</f>
        <v>海南省</v>
      </c>
      <c r="B1766" s="99" t="str">
        <f>IFERROR(_xlfn.XLOOKUP($G1766,通讯通路门店!$S$4:$S$993933,通讯通路门店!$B$4:$B$993933,0,0),"")</f>
        <v>乐东黎族自治县</v>
      </c>
      <c r="C1766" s="99" t="str">
        <f>IFERROR(_xlfn.XLOOKUP($G1766,通讯通路门店!$S$4:$S$993933,通讯通路门店!$C$4:$C$993933,0,0),"")</f>
        <v>乐东黎族自治县</v>
      </c>
      <c r="D1766" s="99" t="str">
        <f>IFERROR(_xlfn.XLOOKUP($G1766,通讯通路门店!$S$4:$S$993933,通讯通路门店!$D$4:$D$993933,0,0),"")</f>
        <v>万冲镇</v>
      </c>
      <c r="E1766" s="83"/>
      <c r="F1766" s="83"/>
      <c r="G1766" s="101"/>
      <c r="H1766" s="102">
        <f>IFERROR(_xlfn.XLOOKUP($G1766,通讯通路门店!$S$4:$S$993933,通讯通路门店!$R$4:$R$993933,0,0),"")</f>
        <v>0</v>
      </c>
      <c r="I1766" s="83"/>
      <c r="J1766" s="83"/>
      <c r="K1766" s="83"/>
      <c r="L1766" s="83"/>
      <c r="M1766" s="83"/>
      <c r="N1766" s="83"/>
      <c r="O1766" s="83"/>
      <c r="P1766" s="83"/>
      <c r="Q1766" s="83"/>
      <c r="R1766" s="83"/>
      <c r="S1766" s="83"/>
      <c r="T1766" s="83"/>
      <c r="U1766" s="99">
        <f>COUNTIF(通讯通路门店!$S:$S,$G1766)</f>
        <v>0</v>
      </c>
      <c r="V1766" s="99">
        <f>COUNTIFS(通讯通路门店!$S:$S,$G1766,通讯通路门店!$J:$J,"综合卖场")</f>
        <v>0</v>
      </c>
      <c r="W1766" s="99">
        <f>SUMIFS(通讯通路门店!$AJ:$AJ,通讯通路门店!$S:$S,通讯客户沙盘!$G1766)</f>
        <v>0</v>
      </c>
      <c r="X1766" s="99">
        <f t="shared" si="135"/>
        <v>0</v>
      </c>
      <c r="Y1766" s="99">
        <f>COUNTIFS(通讯通路门店!$S:$S,$G1766,通讯通路门店!$J:$J,"荣耀体验店")+COUNTIFS(通讯通路门店!$S:$S,$G1766,通讯通路门店!$J:$J,"荣耀授权专卖店")</f>
        <v>0</v>
      </c>
      <c r="Z1766" s="99">
        <f>COUNTIFS(通讯通路门店!$S:$S,$G1766,通讯通路门店!$J:$J,"VIVO体验店")</f>
        <v>0</v>
      </c>
      <c r="AA1766" s="99">
        <f>COUNTIFS(通讯通路门店!$S:$S,$G1766,通讯通路门店!$J:$J,"OPPO体验店")</f>
        <v>0</v>
      </c>
      <c r="AB1766" s="99">
        <f>COUNTIFS(通讯通路门店!$S:$S,$G1766,通讯通路门店!$J:$J,"华为授权体验店")+COUNTIFS(通讯通路门店!$S:$S,$G1766,通讯通路门店!$J:$J,"华为堡垒店")</f>
        <v>0</v>
      </c>
      <c r="AC1766" s="99">
        <f>COUNTIFS(通讯通路门店!$S:$S,$G1766,通讯通路门店!$J:$J,"小米体验店")</f>
        <v>0</v>
      </c>
      <c r="AD1766" s="99">
        <f>COUNTIFS(通讯通路门店!$S:$S,$G1766,通讯通路门店!$J:$J,"苹果体验店")</f>
        <v>0</v>
      </c>
      <c r="AE1766" s="99">
        <f>COUNTIFS(通讯通路门店!$S:$S,$G1766,通讯通路门店!$J:$J,"其他品牌专卖店")</f>
        <v>0</v>
      </c>
      <c r="AF1766" s="99">
        <f>SUMIFS(通讯通路门店!$BI:$BI,通讯通路门店!$S:$S,$G1766)</f>
        <v>0</v>
      </c>
      <c r="AG1766" s="99">
        <f>SUMIFS(通讯通路门店!$BH:$BH,通讯通路门店!$S:$S,$G1766)</f>
        <v>0</v>
      </c>
      <c r="AH1766" s="99">
        <f t="shared" si="136"/>
        <v>0</v>
      </c>
      <c r="AI1766" s="99">
        <f>SUMIFS(通讯通路门店!$BB:$BB,通讯通路门店!$S:$S,$G1766)</f>
        <v>0</v>
      </c>
      <c r="AJ1766" s="99">
        <f>SUMIFS(通讯通路门店!$BE:$BE,通讯通路门店!$S:$S,$G1766)</f>
        <v>0</v>
      </c>
      <c r="AK1766" s="99">
        <f>SUMIFS(通讯通路门店!$BG:$BG,通讯通路门店!$S:$S,$G1766)</f>
        <v>0</v>
      </c>
      <c r="AL1766" s="99">
        <f>SUMIFS(通讯通路门店!$BC:$BC,通讯通路门店!$S:$S,$G1766)</f>
        <v>0</v>
      </c>
      <c r="AM1766" s="99">
        <f>SUMIFS(通讯通路门店!$BD:$BD,通讯通路门店!$S:$S,$G1766)</f>
        <v>0</v>
      </c>
      <c r="AN1766" s="99">
        <f>SUMIFS(通讯通路门店!$BF:$BF,通讯通路门店!$S:$S,$G1766)</f>
        <v>0</v>
      </c>
      <c r="AO1766" s="99">
        <f t="shared" si="137"/>
        <v>0</v>
      </c>
      <c r="AP1766" s="99">
        <f>SUMIFS(通讯通路门店!$K:$K,通讯通路门店!$S:$S,$G1766)</f>
        <v>0</v>
      </c>
      <c r="AQ1766" s="83"/>
      <c r="AR1766" s="99">
        <f>SUMIFS(通讯通路门店!$T:$T,通讯通路门店!$S:$S,$G1766)</f>
        <v>0</v>
      </c>
      <c r="AS1766" s="99">
        <f>SUMIFS(通讯通路门店!$U:$U,通讯通路门店!$S:$S,$G1766)</f>
        <v>0</v>
      </c>
      <c r="AT1766" s="99">
        <f>SUMIFS(通讯通路门店!$V:$V,通讯通路门店!$S:$S,$G1766)</f>
        <v>0</v>
      </c>
      <c r="AU1766" s="99">
        <f>SUMIFS(通讯通路门店!$W:$W,通讯通路门店!$S:$S,$G1766)</f>
        <v>0</v>
      </c>
      <c r="AV1766" s="99">
        <f>SUMIFS(通讯通路门店!$Z:$Z,通讯通路门店!$S:$S,$G1766)</f>
        <v>0</v>
      </c>
      <c r="AW1766" s="99">
        <f>SUMIFS(通讯通路门店!$AB:$AB,通讯通路门店!$S:$S,$G1766)</f>
        <v>0</v>
      </c>
      <c r="AX1766" s="99">
        <f>SUMIFS(通讯通路门店!$X:$X,通讯通路门店!$S:$S,$G1766)</f>
        <v>0</v>
      </c>
      <c r="AY1766" s="99">
        <f>SUMIFS(通讯通路门店!$Y:$Y,通讯通路门店!$S:$S,$G1766)</f>
        <v>0</v>
      </c>
      <c r="AZ1766" s="99">
        <f>SUMIFS(通讯通路门店!$AA:$AA,通讯通路门店!$S:$S,$G1766)</f>
        <v>0</v>
      </c>
      <c r="BA1766" s="99">
        <f t="shared" si="138"/>
        <v>0</v>
      </c>
      <c r="BB1766" s="99">
        <f t="shared" si="139"/>
        <v>0</v>
      </c>
      <c r="BC1766" s="99">
        <f>SUMIFS(通讯通路门店!$W:$W,通讯通路门店!$S:$S,$G1766,通讯通路门店!$J:$J,"荣耀体验店")+SUMIFS(通讯通路门店!$W:$W,通讯通路门店!$S:$S,$G1766,通讯通路门店!$J:$J,"荣耀授权专卖店")</f>
        <v>0</v>
      </c>
      <c r="BD1766" s="99">
        <f>SUMIFS(通讯通路门店!$Z:$Z,通讯通路门店!$S:$S,$G1766,通讯通路门店!$J:$J,"VIVO体验店")</f>
        <v>0</v>
      </c>
      <c r="BE1766" s="99">
        <f>SUMIFS(通讯通路门店!$AB:$AB,通讯通路门店!$S:$S,$G1766,通讯通路门店!$J:$J,"OPPO体验店")</f>
        <v>0</v>
      </c>
      <c r="BF1766" s="99">
        <f>SUMIFS(通讯通路门店!$X:$X,通讯通路门店!$S:$S,$G1766,通讯通路门店!$J:$J,"华为授权体验店")+SUMIFS(通讯通路门店!$AA:$AA,通讯通路门店!$S:$S,$G1766,通讯通路门店!$J:$J,"华为堡垒店")</f>
        <v>0</v>
      </c>
      <c r="BG1766" s="99">
        <f>SUMIFS(通讯通路门店!$Y:$Y,通讯通路门店!$S:$S,$G1766,通讯通路门店!$J:$J,"小米体验店")</f>
        <v>0</v>
      </c>
      <c r="BH1766" s="99">
        <f>SUMIFS(通讯通路门店!$AA:$AA,通讯通路门店!$S:$S,$G1766,通讯通路门店!$J:$J,"苹果体验店")</f>
        <v>0</v>
      </c>
      <c r="BI1766" s="99">
        <f>SUMIFS(通讯通路门店!$K:$K,通讯通路门店!$S:$S,$G1766,通讯通路门店!$J:$J,"其他品牌专卖店")</f>
        <v>0</v>
      </c>
      <c r="BJ1766" s="99">
        <f>SUMIFS(通讯通路门店!$AC:$AC,通讯通路门店!$S:$S,$G1766)</f>
        <v>0</v>
      </c>
      <c r="BK1766" s="99">
        <f>SUMIFS(通讯通路门店!$AD:$AD,通讯通路门店!$S:$S,$G1766)</f>
        <v>0</v>
      </c>
      <c r="BL1766" s="99">
        <f>SUMIFS(通讯通路门店!$AE:$AE,通讯通路门店!$S:$S,$G1766)</f>
        <v>0</v>
      </c>
      <c r="BM1766" s="99">
        <f>SUMIFS(通讯通路门店!$AF:$AF,通讯通路门店!$S:$S,$G1766)</f>
        <v>0</v>
      </c>
      <c r="BN1766" s="99">
        <f>SUMIFS(通讯通路门店!$AG:$AG,通讯通路门店!$S:$S,$G1766)</f>
        <v>0</v>
      </c>
      <c r="BO1766" s="99">
        <f>SUMIFS(通讯通路门店!$AH:$AH,通讯通路门店!$S:$S,$G1766)</f>
        <v>0</v>
      </c>
      <c r="BP1766" s="99">
        <f>SUMIFS(通讯通路门店!$AI:$AI,通讯通路门店!$S:$S,$G1766)</f>
        <v>0</v>
      </c>
      <c r="BQ1766" s="83"/>
    </row>
    <row r="1767" spans="1:69">
      <c r="A1767" s="99" t="str">
        <f>IFERROR(_xlfn.XLOOKUP($G1767,通讯通路门店!$S$4:$S$993933,通讯通路门店!$A$4:$A$993933,0,0),"")</f>
        <v>海南省</v>
      </c>
      <c r="B1767" s="99" t="str">
        <f>IFERROR(_xlfn.XLOOKUP($G1767,通讯通路门店!$S$4:$S$993933,通讯通路门店!$B$4:$B$993933,0,0),"")</f>
        <v>乐东黎族自治县</v>
      </c>
      <c r="C1767" s="99" t="str">
        <f>IFERROR(_xlfn.XLOOKUP($G1767,通讯通路门店!$S$4:$S$993933,通讯通路门店!$C$4:$C$993933,0,0),"")</f>
        <v>乐东黎族自治县</v>
      </c>
      <c r="D1767" s="99" t="str">
        <f>IFERROR(_xlfn.XLOOKUP($G1767,通讯通路门店!$S$4:$S$993933,通讯通路门店!$D$4:$D$993933,0,0),"")</f>
        <v>万冲镇</v>
      </c>
      <c r="E1767" s="83"/>
      <c r="F1767" s="83"/>
      <c r="G1767" s="101"/>
      <c r="H1767" s="102">
        <f>IFERROR(_xlfn.XLOOKUP($G1767,通讯通路门店!$S$4:$S$993933,通讯通路门店!$R$4:$R$993933,0,0),"")</f>
        <v>0</v>
      </c>
      <c r="I1767" s="83"/>
      <c r="J1767" s="83"/>
      <c r="K1767" s="83"/>
      <c r="L1767" s="83"/>
      <c r="M1767" s="83"/>
      <c r="N1767" s="83"/>
      <c r="O1767" s="83"/>
      <c r="P1767" s="83"/>
      <c r="Q1767" s="83"/>
      <c r="R1767" s="83"/>
      <c r="S1767" s="83"/>
      <c r="T1767" s="83"/>
      <c r="U1767" s="99">
        <f>COUNTIF(通讯通路门店!$S:$S,$G1767)</f>
        <v>0</v>
      </c>
      <c r="V1767" s="99">
        <f>COUNTIFS(通讯通路门店!$S:$S,$G1767,通讯通路门店!$J:$J,"综合卖场")</f>
        <v>0</v>
      </c>
      <c r="W1767" s="99">
        <f>SUMIFS(通讯通路门店!$AJ:$AJ,通讯通路门店!$S:$S,通讯客户沙盘!$G1767)</f>
        <v>0</v>
      </c>
      <c r="X1767" s="99">
        <f t="shared" si="135"/>
        <v>0</v>
      </c>
      <c r="Y1767" s="99">
        <f>COUNTIFS(通讯通路门店!$S:$S,$G1767,通讯通路门店!$J:$J,"荣耀体验店")+COUNTIFS(通讯通路门店!$S:$S,$G1767,通讯通路门店!$J:$J,"荣耀授权专卖店")</f>
        <v>0</v>
      </c>
      <c r="Z1767" s="99">
        <f>COUNTIFS(通讯通路门店!$S:$S,$G1767,通讯通路门店!$J:$J,"VIVO体验店")</f>
        <v>0</v>
      </c>
      <c r="AA1767" s="99">
        <f>COUNTIFS(通讯通路门店!$S:$S,$G1767,通讯通路门店!$J:$J,"OPPO体验店")</f>
        <v>0</v>
      </c>
      <c r="AB1767" s="99">
        <f>COUNTIFS(通讯通路门店!$S:$S,$G1767,通讯通路门店!$J:$J,"华为授权体验店")+COUNTIFS(通讯通路门店!$S:$S,$G1767,通讯通路门店!$J:$J,"华为堡垒店")</f>
        <v>0</v>
      </c>
      <c r="AC1767" s="99">
        <f>COUNTIFS(通讯通路门店!$S:$S,$G1767,通讯通路门店!$J:$J,"小米体验店")</f>
        <v>0</v>
      </c>
      <c r="AD1767" s="99">
        <f>COUNTIFS(通讯通路门店!$S:$S,$G1767,通讯通路门店!$J:$J,"苹果体验店")</f>
        <v>0</v>
      </c>
      <c r="AE1767" s="99">
        <f>COUNTIFS(通讯通路门店!$S:$S,$G1767,通讯通路门店!$J:$J,"其他品牌专卖店")</f>
        <v>0</v>
      </c>
      <c r="AF1767" s="99">
        <f>SUMIFS(通讯通路门店!$BI:$BI,通讯通路门店!$S:$S,$G1767)</f>
        <v>0</v>
      </c>
      <c r="AG1767" s="99">
        <f>SUMIFS(通讯通路门店!$BH:$BH,通讯通路门店!$S:$S,$G1767)</f>
        <v>0</v>
      </c>
      <c r="AH1767" s="99">
        <f t="shared" si="136"/>
        <v>0</v>
      </c>
      <c r="AI1767" s="99">
        <f>SUMIFS(通讯通路门店!$BB:$BB,通讯通路门店!$S:$S,$G1767)</f>
        <v>0</v>
      </c>
      <c r="AJ1767" s="99">
        <f>SUMIFS(通讯通路门店!$BE:$BE,通讯通路门店!$S:$S,$G1767)</f>
        <v>0</v>
      </c>
      <c r="AK1767" s="99">
        <f>SUMIFS(通讯通路门店!$BG:$BG,通讯通路门店!$S:$S,$G1767)</f>
        <v>0</v>
      </c>
      <c r="AL1767" s="99">
        <f>SUMIFS(通讯通路门店!$BC:$BC,通讯通路门店!$S:$S,$G1767)</f>
        <v>0</v>
      </c>
      <c r="AM1767" s="99">
        <f>SUMIFS(通讯通路门店!$BD:$BD,通讯通路门店!$S:$S,$G1767)</f>
        <v>0</v>
      </c>
      <c r="AN1767" s="99">
        <f>SUMIFS(通讯通路门店!$BF:$BF,通讯通路门店!$S:$S,$G1767)</f>
        <v>0</v>
      </c>
      <c r="AO1767" s="99">
        <f t="shared" si="137"/>
        <v>0</v>
      </c>
      <c r="AP1767" s="99">
        <f>SUMIFS(通讯通路门店!$K:$K,通讯通路门店!$S:$S,$G1767)</f>
        <v>0</v>
      </c>
      <c r="AQ1767" s="83"/>
      <c r="AR1767" s="99">
        <f>SUMIFS(通讯通路门店!$T:$T,通讯通路门店!$S:$S,$G1767)</f>
        <v>0</v>
      </c>
      <c r="AS1767" s="99">
        <f>SUMIFS(通讯通路门店!$U:$U,通讯通路门店!$S:$S,$G1767)</f>
        <v>0</v>
      </c>
      <c r="AT1767" s="99">
        <f>SUMIFS(通讯通路门店!$V:$V,通讯通路门店!$S:$S,$G1767)</f>
        <v>0</v>
      </c>
      <c r="AU1767" s="99">
        <f>SUMIFS(通讯通路门店!$W:$W,通讯通路门店!$S:$S,$G1767)</f>
        <v>0</v>
      </c>
      <c r="AV1767" s="99">
        <f>SUMIFS(通讯通路门店!$Z:$Z,通讯通路门店!$S:$S,$G1767)</f>
        <v>0</v>
      </c>
      <c r="AW1767" s="99">
        <f>SUMIFS(通讯通路门店!$AB:$AB,通讯通路门店!$S:$S,$G1767)</f>
        <v>0</v>
      </c>
      <c r="AX1767" s="99">
        <f>SUMIFS(通讯通路门店!$X:$X,通讯通路门店!$S:$S,$G1767)</f>
        <v>0</v>
      </c>
      <c r="AY1767" s="99">
        <f>SUMIFS(通讯通路门店!$Y:$Y,通讯通路门店!$S:$S,$G1767)</f>
        <v>0</v>
      </c>
      <c r="AZ1767" s="99">
        <f>SUMIFS(通讯通路门店!$AA:$AA,通讯通路门店!$S:$S,$G1767)</f>
        <v>0</v>
      </c>
      <c r="BA1767" s="99">
        <f t="shared" si="138"/>
        <v>0</v>
      </c>
      <c r="BB1767" s="99">
        <f t="shared" si="139"/>
        <v>0</v>
      </c>
      <c r="BC1767" s="99">
        <f>SUMIFS(通讯通路门店!$W:$W,通讯通路门店!$S:$S,$G1767,通讯通路门店!$J:$J,"荣耀体验店")+SUMIFS(通讯通路门店!$W:$W,通讯通路门店!$S:$S,$G1767,通讯通路门店!$J:$J,"荣耀授权专卖店")</f>
        <v>0</v>
      </c>
      <c r="BD1767" s="99">
        <f>SUMIFS(通讯通路门店!$Z:$Z,通讯通路门店!$S:$S,$G1767,通讯通路门店!$J:$J,"VIVO体验店")</f>
        <v>0</v>
      </c>
      <c r="BE1767" s="99">
        <f>SUMIFS(通讯通路门店!$AB:$AB,通讯通路门店!$S:$S,$G1767,通讯通路门店!$J:$J,"OPPO体验店")</f>
        <v>0</v>
      </c>
      <c r="BF1767" s="99">
        <f>SUMIFS(通讯通路门店!$X:$X,通讯通路门店!$S:$S,$G1767,通讯通路门店!$J:$J,"华为授权体验店")+SUMIFS(通讯通路门店!$AA:$AA,通讯通路门店!$S:$S,$G1767,通讯通路门店!$J:$J,"华为堡垒店")</f>
        <v>0</v>
      </c>
      <c r="BG1767" s="99">
        <f>SUMIFS(通讯通路门店!$Y:$Y,通讯通路门店!$S:$S,$G1767,通讯通路门店!$J:$J,"小米体验店")</f>
        <v>0</v>
      </c>
      <c r="BH1767" s="99">
        <f>SUMIFS(通讯通路门店!$AA:$AA,通讯通路门店!$S:$S,$G1767,通讯通路门店!$J:$J,"苹果体验店")</f>
        <v>0</v>
      </c>
      <c r="BI1767" s="99">
        <f>SUMIFS(通讯通路门店!$K:$K,通讯通路门店!$S:$S,$G1767,通讯通路门店!$J:$J,"其他品牌专卖店")</f>
        <v>0</v>
      </c>
      <c r="BJ1767" s="99">
        <f>SUMIFS(通讯通路门店!$AC:$AC,通讯通路门店!$S:$S,$G1767)</f>
        <v>0</v>
      </c>
      <c r="BK1767" s="99">
        <f>SUMIFS(通讯通路门店!$AD:$AD,通讯通路门店!$S:$S,$G1767)</f>
        <v>0</v>
      </c>
      <c r="BL1767" s="99">
        <f>SUMIFS(通讯通路门店!$AE:$AE,通讯通路门店!$S:$S,$G1767)</f>
        <v>0</v>
      </c>
      <c r="BM1767" s="99">
        <f>SUMIFS(通讯通路门店!$AF:$AF,通讯通路门店!$S:$S,$G1767)</f>
        <v>0</v>
      </c>
      <c r="BN1767" s="99">
        <f>SUMIFS(通讯通路门店!$AG:$AG,通讯通路门店!$S:$S,$G1767)</f>
        <v>0</v>
      </c>
      <c r="BO1767" s="99">
        <f>SUMIFS(通讯通路门店!$AH:$AH,通讯通路门店!$S:$S,$G1767)</f>
        <v>0</v>
      </c>
      <c r="BP1767" s="99">
        <f>SUMIFS(通讯通路门店!$AI:$AI,通讯通路门店!$S:$S,$G1767)</f>
        <v>0</v>
      </c>
      <c r="BQ1767" s="83"/>
    </row>
    <row r="1768" spans="1:69">
      <c r="A1768" s="99" t="str">
        <f>IFERROR(_xlfn.XLOOKUP($G1768,通讯通路门店!$S$4:$S$993933,通讯通路门店!$A$4:$A$993933,0,0),"")</f>
        <v>海南省</v>
      </c>
      <c r="B1768" s="99" t="str">
        <f>IFERROR(_xlfn.XLOOKUP($G1768,通讯通路门店!$S$4:$S$993933,通讯通路门店!$B$4:$B$993933,0,0),"")</f>
        <v>乐东黎族自治县</v>
      </c>
      <c r="C1768" s="99" t="str">
        <f>IFERROR(_xlfn.XLOOKUP($G1768,通讯通路门店!$S$4:$S$993933,通讯通路门店!$C$4:$C$993933,0,0),"")</f>
        <v>乐东黎族自治县</v>
      </c>
      <c r="D1768" s="99" t="str">
        <f>IFERROR(_xlfn.XLOOKUP($G1768,通讯通路门店!$S$4:$S$993933,通讯通路门店!$D$4:$D$993933,0,0),"")</f>
        <v>万冲镇</v>
      </c>
      <c r="E1768" s="83"/>
      <c r="F1768" s="83"/>
      <c r="G1768" s="101"/>
      <c r="H1768" s="102">
        <f>IFERROR(_xlfn.XLOOKUP($G1768,通讯通路门店!$S$4:$S$993933,通讯通路门店!$R$4:$R$993933,0,0),"")</f>
        <v>0</v>
      </c>
      <c r="I1768" s="83"/>
      <c r="J1768" s="83"/>
      <c r="K1768" s="83"/>
      <c r="L1768" s="83"/>
      <c r="M1768" s="83"/>
      <c r="N1768" s="83"/>
      <c r="O1768" s="83"/>
      <c r="P1768" s="83"/>
      <c r="Q1768" s="83"/>
      <c r="R1768" s="83"/>
      <c r="S1768" s="83"/>
      <c r="T1768" s="83"/>
      <c r="U1768" s="99">
        <f>COUNTIF(通讯通路门店!$S:$S,$G1768)</f>
        <v>0</v>
      </c>
      <c r="V1768" s="99">
        <f>COUNTIFS(通讯通路门店!$S:$S,$G1768,通讯通路门店!$J:$J,"综合卖场")</f>
        <v>0</v>
      </c>
      <c r="W1768" s="99">
        <f>SUMIFS(通讯通路门店!$AJ:$AJ,通讯通路门店!$S:$S,通讯客户沙盘!$G1768)</f>
        <v>0</v>
      </c>
      <c r="X1768" s="99">
        <f t="shared" si="135"/>
        <v>0</v>
      </c>
      <c r="Y1768" s="99">
        <f>COUNTIFS(通讯通路门店!$S:$S,$G1768,通讯通路门店!$J:$J,"荣耀体验店")+COUNTIFS(通讯通路门店!$S:$S,$G1768,通讯通路门店!$J:$J,"荣耀授权专卖店")</f>
        <v>0</v>
      </c>
      <c r="Z1768" s="99">
        <f>COUNTIFS(通讯通路门店!$S:$S,$G1768,通讯通路门店!$J:$J,"VIVO体验店")</f>
        <v>0</v>
      </c>
      <c r="AA1768" s="99">
        <f>COUNTIFS(通讯通路门店!$S:$S,$G1768,通讯通路门店!$J:$J,"OPPO体验店")</f>
        <v>0</v>
      </c>
      <c r="AB1768" s="99">
        <f>COUNTIFS(通讯通路门店!$S:$S,$G1768,通讯通路门店!$J:$J,"华为授权体验店")+COUNTIFS(通讯通路门店!$S:$S,$G1768,通讯通路门店!$J:$J,"华为堡垒店")</f>
        <v>0</v>
      </c>
      <c r="AC1768" s="99">
        <f>COUNTIFS(通讯通路门店!$S:$S,$G1768,通讯通路门店!$J:$J,"小米体验店")</f>
        <v>0</v>
      </c>
      <c r="AD1768" s="99">
        <f>COUNTIFS(通讯通路门店!$S:$S,$G1768,通讯通路门店!$J:$J,"苹果体验店")</f>
        <v>0</v>
      </c>
      <c r="AE1768" s="99">
        <f>COUNTIFS(通讯通路门店!$S:$S,$G1768,通讯通路门店!$J:$J,"其他品牌专卖店")</f>
        <v>0</v>
      </c>
      <c r="AF1768" s="99">
        <f>SUMIFS(通讯通路门店!$BI:$BI,通讯通路门店!$S:$S,$G1768)</f>
        <v>0</v>
      </c>
      <c r="AG1768" s="99">
        <f>SUMIFS(通讯通路门店!$BH:$BH,通讯通路门店!$S:$S,$G1768)</f>
        <v>0</v>
      </c>
      <c r="AH1768" s="99">
        <f t="shared" si="136"/>
        <v>0</v>
      </c>
      <c r="AI1768" s="99">
        <f>SUMIFS(通讯通路门店!$BB:$BB,通讯通路门店!$S:$S,$G1768)</f>
        <v>0</v>
      </c>
      <c r="AJ1768" s="99">
        <f>SUMIFS(通讯通路门店!$BE:$BE,通讯通路门店!$S:$S,$G1768)</f>
        <v>0</v>
      </c>
      <c r="AK1768" s="99">
        <f>SUMIFS(通讯通路门店!$BG:$BG,通讯通路门店!$S:$S,$G1768)</f>
        <v>0</v>
      </c>
      <c r="AL1768" s="99">
        <f>SUMIFS(通讯通路门店!$BC:$BC,通讯通路门店!$S:$S,$G1768)</f>
        <v>0</v>
      </c>
      <c r="AM1768" s="99">
        <f>SUMIFS(通讯通路门店!$BD:$BD,通讯通路门店!$S:$S,$G1768)</f>
        <v>0</v>
      </c>
      <c r="AN1768" s="99">
        <f>SUMIFS(通讯通路门店!$BF:$BF,通讯通路门店!$S:$S,$G1768)</f>
        <v>0</v>
      </c>
      <c r="AO1768" s="99">
        <f t="shared" si="137"/>
        <v>0</v>
      </c>
      <c r="AP1768" s="99">
        <f>SUMIFS(通讯通路门店!$K:$K,通讯通路门店!$S:$S,$G1768)</f>
        <v>0</v>
      </c>
      <c r="AQ1768" s="83"/>
      <c r="AR1768" s="99">
        <f>SUMIFS(通讯通路门店!$T:$T,通讯通路门店!$S:$S,$G1768)</f>
        <v>0</v>
      </c>
      <c r="AS1768" s="99">
        <f>SUMIFS(通讯通路门店!$U:$U,通讯通路门店!$S:$S,$G1768)</f>
        <v>0</v>
      </c>
      <c r="AT1768" s="99">
        <f>SUMIFS(通讯通路门店!$V:$V,通讯通路门店!$S:$S,$G1768)</f>
        <v>0</v>
      </c>
      <c r="AU1768" s="99">
        <f>SUMIFS(通讯通路门店!$W:$W,通讯通路门店!$S:$S,$G1768)</f>
        <v>0</v>
      </c>
      <c r="AV1768" s="99">
        <f>SUMIFS(通讯通路门店!$Z:$Z,通讯通路门店!$S:$S,$G1768)</f>
        <v>0</v>
      </c>
      <c r="AW1768" s="99">
        <f>SUMIFS(通讯通路门店!$AB:$AB,通讯通路门店!$S:$S,$G1768)</f>
        <v>0</v>
      </c>
      <c r="AX1768" s="99">
        <f>SUMIFS(通讯通路门店!$X:$X,通讯通路门店!$S:$S,$G1768)</f>
        <v>0</v>
      </c>
      <c r="AY1768" s="99">
        <f>SUMIFS(通讯通路门店!$Y:$Y,通讯通路门店!$S:$S,$G1768)</f>
        <v>0</v>
      </c>
      <c r="AZ1768" s="99">
        <f>SUMIFS(通讯通路门店!$AA:$AA,通讯通路门店!$S:$S,$G1768)</f>
        <v>0</v>
      </c>
      <c r="BA1768" s="99">
        <f t="shared" si="138"/>
        <v>0</v>
      </c>
      <c r="BB1768" s="99">
        <f t="shared" si="139"/>
        <v>0</v>
      </c>
      <c r="BC1768" s="99">
        <f>SUMIFS(通讯通路门店!$W:$W,通讯通路门店!$S:$S,$G1768,通讯通路门店!$J:$J,"荣耀体验店")+SUMIFS(通讯通路门店!$W:$W,通讯通路门店!$S:$S,$G1768,通讯通路门店!$J:$J,"荣耀授权专卖店")</f>
        <v>0</v>
      </c>
      <c r="BD1768" s="99">
        <f>SUMIFS(通讯通路门店!$Z:$Z,通讯通路门店!$S:$S,$G1768,通讯通路门店!$J:$J,"VIVO体验店")</f>
        <v>0</v>
      </c>
      <c r="BE1768" s="99">
        <f>SUMIFS(通讯通路门店!$AB:$AB,通讯通路门店!$S:$S,$G1768,通讯通路门店!$J:$J,"OPPO体验店")</f>
        <v>0</v>
      </c>
      <c r="BF1768" s="99">
        <f>SUMIFS(通讯通路门店!$X:$X,通讯通路门店!$S:$S,$G1768,通讯通路门店!$J:$J,"华为授权体验店")+SUMIFS(通讯通路门店!$AA:$AA,通讯通路门店!$S:$S,$G1768,通讯通路门店!$J:$J,"华为堡垒店")</f>
        <v>0</v>
      </c>
      <c r="BG1768" s="99">
        <f>SUMIFS(通讯通路门店!$Y:$Y,通讯通路门店!$S:$S,$G1768,通讯通路门店!$J:$J,"小米体验店")</f>
        <v>0</v>
      </c>
      <c r="BH1768" s="99">
        <f>SUMIFS(通讯通路门店!$AA:$AA,通讯通路门店!$S:$S,$G1768,通讯通路门店!$J:$J,"苹果体验店")</f>
        <v>0</v>
      </c>
      <c r="BI1768" s="99">
        <f>SUMIFS(通讯通路门店!$K:$K,通讯通路门店!$S:$S,$G1768,通讯通路门店!$J:$J,"其他品牌专卖店")</f>
        <v>0</v>
      </c>
      <c r="BJ1768" s="99">
        <f>SUMIFS(通讯通路门店!$AC:$AC,通讯通路门店!$S:$S,$G1768)</f>
        <v>0</v>
      </c>
      <c r="BK1768" s="99">
        <f>SUMIFS(通讯通路门店!$AD:$AD,通讯通路门店!$S:$S,$G1768)</f>
        <v>0</v>
      </c>
      <c r="BL1768" s="99">
        <f>SUMIFS(通讯通路门店!$AE:$AE,通讯通路门店!$S:$S,$G1768)</f>
        <v>0</v>
      </c>
      <c r="BM1768" s="99">
        <f>SUMIFS(通讯通路门店!$AF:$AF,通讯通路门店!$S:$S,$G1768)</f>
        <v>0</v>
      </c>
      <c r="BN1768" s="99">
        <f>SUMIFS(通讯通路门店!$AG:$AG,通讯通路门店!$S:$S,$G1768)</f>
        <v>0</v>
      </c>
      <c r="BO1768" s="99">
        <f>SUMIFS(通讯通路门店!$AH:$AH,通讯通路门店!$S:$S,$G1768)</f>
        <v>0</v>
      </c>
      <c r="BP1768" s="99">
        <f>SUMIFS(通讯通路门店!$AI:$AI,通讯通路门店!$S:$S,$G1768)</f>
        <v>0</v>
      </c>
      <c r="BQ1768" s="83"/>
    </row>
    <row r="1769" spans="1:69">
      <c r="A1769" s="99" t="str">
        <f>IFERROR(_xlfn.XLOOKUP($G1769,通讯通路门店!$S$4:$S$993933,通讯通路门店!$A$4:$A$993933,0,0),"")</f>
        <v>海南省</v>
      </c>
      <c r="B1769" s="99" t="str">
        <f>IFERROR(_xlfn.XLOOKUP($G1769,通讯通路门店!$S$4:$S$993933,通讯通路门店!$B$4:$B$993933,0,0),"")</f>
        <v>乐东黎族自治县</v>
      </c>
      <c r="C1769" s="99" t="str">
        <f>IFERROR(_xlfn.XLOOKUP($G1769,通讯通路门店!$S$4:$S$993933,通讯通路门店!$C$4:$C$993933,0,0),"")</f>
        <v>乐东黎族自治县</v>
      </c>
      <c r="D1769" s="99" t="str">
        <f>IFERROR(_xlfn.XLOOKUP($G1769,通讯通路门店!$S$4:$S$993933,通讯通路门店!$D$4:$D$993933,0,0),"")</f>
        <v>万冲镇</v>
      </c>
      <c r="E1769" s="83"/>
      <c r="F1769" s="83"/>
      <c r="G1769" s="101"/>
      <c r="H1769" s="102">
        <f>IFERROR(_xlfn.XLOOKUP($G1769,通讯通路门店!$S$4:$S$993933,通讯通路门店!$R$4:$R$993933,0,0),"")</f>
        <v>0</v>
      </c>
      <c r="I1769" s="83"/>
      <c r="J1769" s="83"/>
      <c r="K1769" s="83"/>
      <c r="L1769" s="83"/>
      <c r="M1769" s="83"/>
      <c r="N1769" s="83"/>
      <c r="O1769" s="83"/>
      <c r="P1769" s="83"/>
      <c r="Q1769" s="83"/>
      <c r="R1769" s="83"/>
      <c r="S1769" s="83"/>
      <c r="T1769" s="83"/>
      <c r="U1769" s="99">
        <f>COUNTIF(通讯通路门店!$S:$S,$G1769)</f>
        <v>0</v>
      </c>
      <c r="V1769" s="99">
        <f>COUNTIFS(通讯通路门店!$S:$S,$G1769,通讯通路门店!$J:$J,"综合卖场")</f>
        <v>0</v>
      </c>
      <c r="W1769" s="99">
        <f>SUMIFS(通讯通路门店!$AJ:$AJ,通讯通路门店!$S:$S,通讯客户沙盘!$G1769)</f>
        <v>0</v>
      </c>
      <c r="X1769" s="99">
        <f t="shared" si="135"/>
        <v>0</v>
      </c>
      <c r="Y1769" s="99">
        <f>COUNTIFS(通讯通路门店!$S:$S,$G1769,通讯通路门店!$J:$J,"荣耀体验店")+COUNTIFS(通讯通路门店!$S:$S,$G1769,通讯通路门店!$J:$J,"荣耀授权专卖店")</f>
        <v>0</v>
      </c>
      <c r="Z1769" s="99">
        <f>COUNTIFS(通讯通路门店!$S:$S,$G1769,通讯通路门店!$J:$J,"VIVO体验店")</f>
        <v>0</v>
      </c>
      <c r="AA1769" s="99">
        <f>COUNTIFS(通讯通路门店!$S:$S,$G1769,通讯通路门店!$J:$J,"OPPO体验店")</f>
        <v>0</v>
      </c>
      <c r="AB1769" s="99">
        <f>COUNTIFS(通讯通路门店!$S:$S,$G1769,通讯通路门店!$J:$J,"华为授权体验店")+COUNTIFS(通讯通路门店!$S:$S,$G1769,通讯通路门店!$J:$J,"华为堡垒店")</f>
        <v>0</v>
      </c>
      <c r="AC1769" s="99">
        <f>COUNTIFS(通讯通路门店!$S:$S,$G1769,通讯通路门店!$J:$J,"小米体验店")</f>
        <v>0</v>
      </c>
      <c r="AD1769" s="99">
        <f>COUNTIFS(通讯通路门店!$S:$S,$G1769,通讯通路门店!$J:$J,"苹果体验店")</f>
        <v>0</v>
      </c>
      <c r="AE1769" s="99">
        <f>COUNTIFS(通讯通路门店!$S:$S,$G1769,通讯通路门店!$J:$J,"其他品牌专卖店")</f>
        <v>0</v>
      </c>
      <c r="AF1769" s="99">
        <f>SUMIFS(通讯通路门店!$BI:$BI,通讯通路门店!$S:$S,$G1769)</f>
        <v>0</v>
      </c>
      <c r="AG1769" s="99">
        <f>SUMIFS(通讯通路门店!$BH:$BH,通讯通路门店!$S:$S,$G1769)</f>
        <v>0</v>
      </c>
      <c r="AH1769" s="99">
        <f t="shared" si="136"/>
        <v>0</v>
      </c>
      <c r="AI1769" s="99">
        <f>SUMIFS(通讯通路门店!$BB:$BB,通讯通路门店!$S:$S,$G1769)</f>
        <v>0</v>
      </c>
      <c r="AJ1769" s="99">
        <f>SUMIFS(通讯通路门店!$BE:$BE,通讯通路门店!$S:$S,$G1769)</f>
        <v>0</v>
      </c>
      <c r="AK1769" s="99">
        <f>SUMIFS(通讯通路门店!$BG:$BG,通讯通路门店!$S:$S,$G1769)</f>
        <v>0</v>
      </c>
      <c r="AL1769" s="99">
        <f>SUMIFS(通讯通路门店!$BC:$BC,通讯通路门店!$S:$S,$G1769)</f>
        <v>0</v>
      </c>
      <c r="AM1769" s="99">
        <f>SUMIFS(通讯通路门店!$BD:$BD,通讯通路门店!$S:$S,$G1769)</f>
        <v>0</v>
      </c>
      <c r="AN1769" s="99">
        <f>SUMIFS(通讯通路门店!$BF:$BF,通讯通路门店!$S:$S,$G1769)</f>
        <v>0</v>
      </c>
      <c r="AO1769" s="99">
        <f t="shared" si="137"/>
        <v>0</v>
      </c>
      <c r="AP1769" s="99">
        <f>SUMIFS(通讯通路门店!$K:$K,通讯通路门店!$S:$S,$G1769)</f>
        <v>0</v>
      </c>
      <c r="AQ1769" s="83"/>
      <c r="AR1769" s="99">
        <f>SUMIFS(通讯通路门店!$T:$T,通讯通路门店!$S:$S,$G1769)</f>
        <v>0</v>
      </c>
      <c r="AS1769" s="99">
        <f>SUMIFS(通讯通路门店!$U:$U,通讯通路门店!$S:$S,$G1769)</f>
        <v>0</v>
      </c>
      <c r="AT1769" s="99">
        <f>SUMIFS(通讯通路门店!$V:$V,通讯通路门店!$S:$S,$G1769)</f>
        <v>0</v>
      </c>
      <c r="AU1769" s="99">
        <f>SUMIFS(通讯通路门店!$W:$W,通讯通路门店!$S:$S,$G1769)</f>
        <v>0</v>
      </c>
      <c r="AV1769" s="99">
        <f>SUMIFS(通讯通路门店!$Z:$Z,通讯通路门店!$S:$S,$G1769)</f>
        <v>0</v>
      </c>
      <c r="AW1769" s="99">
        <f>SUMIFS(通讯通路门店!$AB:$AB,通讯通路门店!$S:$S,$G1769)</f>
        <v>0</v>
      </c>
      <c r="AX1769" s="99">
        <f>SUMIFS(通讯通路门店!$X:$X,通讯通路门店!$S:$S,$G1769)</f>
        <v>0</v>
      </c>
      <c r="AY1769" s="99">
        <f>SUMIFS(通讯通路门店!$Y:$Y,通讯通路门店!$S:$S,$G1769)</f>
        <v>0</v>
      </c>
      <c r="AZ1769" s="99">
        <f>SUMIFS(通讯通路门店!$AA:$AA,通讯通路门店!$S:$S,$G1769)</f>
        <v>0</v>
      </c>
      <c r="BA1769" s="99">
        <f t="shared" si="138"/>
        <v>0</v>
      </c>
      <c r="BB1769" s="99">
        <f t="shared" si="139"/>
        <v>0</v>
      </c>
      <c r="BC1769" s="99">
        <f>SUMIFS(通讯通路门店!$W:$W,通讯通路门店!$S:$S,$G1769,通讯通路门店!$J:$J,"荣耀体验店")+SUMIFS(通讯通路门店!$W:$W,通讯通路门店!$S:$S,$G1769,通讯通路门店!$J:$J,"荣耀授权专卖店")</f>
        <v>0</v>
      </c>
      <c r="BD1769" s="99">
        <f>SUMIFS(通讯通路门店!$Z:$Z,通讯通路门店!$S:$S,$G1769,通讯通路门店!$J:$J,"VIVO体验店")</f>
        <v>0</v>
      </c>
      <c r="BE1769" s="99">
        <f>SUMIFS(通讯通路门店!$AB:$AB,通讯通路门店!$S:$S,$G1769,通讯通路门店!$J:$J,"OPPO体验店")</f>
        <v>0</v>
      </c>
      <c r="BF1769" s="99">
        <f>SUMIFS(通讯通路门店!$X:$X,通讯通路门店!$S:$S,$G1769,通讯通路门店!$J:$J,"华为授权体验店")+SUMIFS(通讯通路门店!$AA:$AA,通讯通路门店!$S:$S,$G1769,通讯通路门店!$J:$J,"华为堡垒店")</f>
        <v>0</v>
      </c>
      <c r="BG1769" s="99">
        <f>SUMIFS(通讯通路门店!$Y:$Y,通讯通路门店!$S:$S,$G1769,通讯通路门店!$J:$J,"小米体验店")</f>
        <v>0</v>
      </c>
      <c r="BH1769" s="99">
        <f>SUMIFS(通讯通路门店!$AA:$AA,通讯通路门店!$S:$S,$G1769,通讯通路门店!$J:$J,"苹果体验店")</f>
        <v>0</v>
      </c>
      <c r="BI1769" s="99">
        <f>SUMIFS(通讯通路门店!$K:$K,通讯通路门店!$S:$S,$G1769,通讯通路门店!$J:$J,"其他品牌专卖店")</f>
        <v>0</v>
      </c>
      <c r="BJ1769" s="99">
        <f>SUMIFS(通讯通路门店!$AC:$AC,通讯通路门店!$S:$S,$G1769)</f>
        <v>0</v>
      </c>
      <c r="BK1769" s="99">
        <f>SUMIFS(通讯通路门店!$AD:$AD,通讯通路门店!$S:$S,$G1769)</f>
        <v>0</v>
      </c>
      <c r="BL1769" s="99">
        <f>SUMIFS(通讯通路门店!$AE:$AE,通讯通路门店!$S:$S,$G1769)</f>
        <v>0</v>
      </c>
      <c r="BM1769" s="99">
        <f>SUMIFS(通讯通路门店!$AF:$AF,通讯通路门店!$S:$S,$G1769)</f>
        <v>0</v>
      </c>
      <c r="BN1769" s="99">
        <f>SUMIFS(通讯通路门店!$AG:$AG,通讯通路门店!$S:$S,$G1769)</f>
        <v>0</v>
      </c>
      <c r="BO1769" s="99">
        <f>SUMIFS(通讯通路门店!$AH:$AH,通讯通路门店!$S:$S,$G1769)</f>
        <v>0</v>
      </c>
      <c r="BP1769" s="99">
        <f>SUMIFS(通讯通路门店!$AI:$AI,通讯通路门店!$S:$S,$G1769)</f>
        <v>0</v>
      </c>
      <c r="BQ1769" s="83"/>
    </row>
    <row r="1770" spans="1:69">
      <c r="A1770" s="99" t="str">
        <f>IFERROR(_xlfn.XLOOKUP($G1770,通讯通路门店!$S$4:$S$993933,通讯通路门店!$A$4:$A$993933,0,0),"")</f>
        <v>海南省</v>
      </c>
      <c r="B1770" s="99" t="str">
        <f>IFERROR(_xlfn.XLOOKUP($G1770,通讯通路门店!$S$4:$S$993933,通讯通路门店!$B$4:$B$993933,0,0),"")</f>
        <v>乐东黎族自治县</v>
      </c>
      <c r="C1770" s="99" t="str">
        <f>IFERROR(_xlfn.XLOOKUP($G1770,通讯通路门店!$S$4:$S$993933,通讯通路门店!$C$4:$C$993933,0,0),"")</f>
        <v>乐东黎族自治县</v>
      </c>
      <c r="D1770" s="99" t="str">
        <f>IFERROR(_xlfn.XLOOKUP($G1770,通讯通路门店!$S$4:$S$993933,通讯通路门店!$D$4:$D$993933,0,0),"")</f>
        <v>万冲镇</v>
      </c>
      <c r="E1770" s="83"/>
      <c r="F1770" s="83"/>
      <c r="G1770" s="101"/>
      <c r="H1770" s="102">
        <f>IFERROR(_xlfn.XLOOKUP($G1770,通讯通路门店!$S$4:$S$993933,通讯通路门店!$R$4:$R$993933,0,0),"")</f>
        <v>0</v>
      </c>
      <c r="I1770" s="83"/>
      <c r="J1770" s="83"/>
      <c r="K1770" s="83"/>
      <c r="L1770" s="83"/>
      <c r="M1770" s="83"/>
      <c r="N1770" s="83"/>
      <c r="O1770" s="83"/>
      <c r="P1770" s="83"/>
      <c r="Q1770" s="83"/>
      <c r="R1770" s="83"/>
      <c r="S1770" s="83"/>
      <c r="T1770" s="83"/>
      <c r="U1770" s="99">
        <f>COUNTIF(通讯通路门店!$S:$S,$G1770)</f>
        <v>0</v>
      </c>
      <c r="V1770" s="99">
        <f>COUNTIFS(通讯通路门店!$S:$S,$G1770,通讯通路门店!$J:$J,"综合卖场")</f>
        <v>0</v>
      </c>
      <c r="W1770" s="99">
        <f>SUMIFS(通讯通路门店!$AJ:$AJ,通讯通路门店!$S:$S,通讯客户沙盘!$G1770)</f>
        <v>0</v>
      </c>
      <c r="X1770" s="99">
        <f t="shared" si="135"/>
        <v>0</v>
      </c>
      <c r="Y1770" s="99">
        <f>COUNTIFS(通讯通路门店!$S:$S,$G1770,通讯通路门店!$J:$J,"荣耀体验店")+COUNTIFS(通讯通路门店!$S:$S,$G1770,通讯通路门店!$J:$J,"荣耀授权专卖店")</f>
        <v>0</v>
      </c>
      <c r="Z1770" s="99">
        <f>COUNTIFS(通讯通路门店!$S:$S,$G1770,通讯通路门店!$J:$J,"VIVO体验店")</f>
        <v>0</v>
      </c>
      <c r="AA1770" s="99">
        <f>COUNTIFS(通讯通路门店!$S:$S,$G1770,通讯通路门店!$J:$J,"OPPO体验店")</f>
        <v>0</v>
      </c>
      <c r="AB1770" s="99">
        <f>COUNTIFS(通讯通路门店!$S:$S,$G1770,通讯通路门店!$J:$J,"华为授权体验店")+COUNTIFS(通讯通路门店!$S:$S,$G1770,通讯通路门店!$J:$J,"华为堡垒店")</f>
        <v>0</v>
      </c>
      <c r="AC1770" s="99">
        <f>COUNTIFS(通讯通路门店!$S:$S,$G1770,通讯通路门店!$J:$J,"小米体验店")</f>
        <v>0</v>
      </c>
      <c r="AD1770" s="99">
        <f>COUNTIFS(通讯通路门店!$S:$S,$G1770,通讯通路门店!$J:$J,"苹果体验店")</f>
        <v>0</v>
      </c>
      <c r="AE1770" s="99">
        <f>COUNTIFS(通讯通路门店!$S:$S,$G1770,通讯通路门店!$J:$J,"其他品牌专卖店")</f>
        <v>0</v>
      </c>
      <c r="AF1770" s="99">
        <f>SUMIFS(通讯通路门店!$BI:$BI,通讯通路门店!$S:$S,$G1770)</f>
        <v>0</v>
      </c>
      <c r="AG1770" s="99">
        <f>SUMIFS(通讯通路门店!$BH:$BH,通讯通路门店!$S:$S,$G1770)</f>
        <v>0</v>
      </c>
      <c r="AH1770" s="99">
        <f t="shared" si="136"/>
        <v>0</v>
      </c>
      <c r="AI1770" s="99">
        <f>SUMIFS(通讯通路门店!$BB:$BB,通讯通路门店!$S:$S,$G1770)</f>
        <v>0</v>
      </c>
      <c r="AJ1770" s="99">
        <f>SUMIFS(通讯通路门店!$BE:$BE,通讯通路门店!$S:$S,$G1770)</f>
        <v>0</v>
      </c>
      <c r="AK1770" s="99">
        <f>SUMIFS(通讯通路门店!$BG:$BG,通讯通路门店!$S:$S,$G1770)</f>
        <v>0</v>
      </c>
      <c r="AL1770" s="99">
        <f>SUMIFS(通讯通路门店!$BC:$BC,通讯通路门店!$S:$S,$G1770)</f>
        <v>0</v>
      </c>
      <c r="AM1770" s="99">
        <f>SUMIFS(通讯通路门店!$BD:$BD,通讯通路门店!$S:$S,$G1770)</f>
        <v>0</v>
      </c>
      <c r="AN1770" s="99">
        <f>SUMIFS(通讯通路门店!$BF:$BF,通讯通路门店!$S:$S,$G1770)</f>
        <v>0</v>
      </c>
      <c r="AO1770" s="99">
        <f t="shared" si="137"/>
        <v>0</v>
      </c>
      <c r="AP1770" s="99">
        <f>SUMIFS(通讯通路门店!$K:$K,通讯通路门店!$S:$S,$G1770)</f>
        <v>0</v>
      </c>
      <c r="AQ1770" s="83"/>
      <c r="AR1770" s="99">
        <f>SUMIFS(通讯通路门店!$T:$T,通讯通路门店!$S:$S,$G1770)</f>
        <v>0</v>
      </c>
      <c r="AS1770" s="99">
        <f>SUMIFS(通讯通路门店!$U:$U,通讯通路门店!$S:$S,$G1770)</f>
        <v>0</v>
      </c>
      <c r="AT1770" s="99">
        <f>SUMIFS(通讯通路门店!$V:$V,通讯通路门店!$S:$S,$G1770)</f>
        <v>0</v>
      </c>
      <c r="AU1770" s="99">
        <f>SUMIFS(通讯通路门店!$W:$W,通讯通路门店!$S:$S,$G1770)</f>
        <v>0</v>
      </c>
      <c r="AV1770" s="99">
        <f>SUMIFS(通讯通路门店!$Z:$Z,通讯通路门店!$S:$S,$G1770)</f>
        <v>0</v>
      </c>
      <c r="AW1770" s="99">
        <f>SUMIFS(通讯通路门店!$AB:$AB,通讯通路门店!$S:$S,$G1770)</f>
        <v>0</v>
      </c>
      <c r="AX1770" s="99">
        <f>SUMIFS(通讯通路门店!$X:$X,通讯通路门店!$S:$S,$G1770)</f>
        <v>0</v>
      </c>
      <c r="AY1770" s="99">
        <f>SUMIFS(通讯通路门店!$Y:$Y,通讯通路门店!$S:$S,$G1770)</f>
        <v>0</v>
      </c>
      <c r="AZ1770" s="99">
        <f>SUMIFS(通讯通路门店!$AA:$AA,通讯通路门店!$S:$S,$G1770)</f>
        <v>0</v>
      </c>
      <c r="BA1770" s="99">
        <f t="shared" si="138"/>
        <v>0</v>
      </c>
      <c r="BB1770" s="99">
        <f t="shared" si="139"/>
        <v>0</v>
      </c>
      <c r="BC1770" s="99">
        <f>SUMIFS(通讯通路门店!$W:$W,通讯通路门店!$S:$S,$G1770,通讯通路门店!$J:$J,"荣耀体验店")+SUMIFS(通讯通路门店!$W:$W,通讯通路门店!$S:$S,$G1770,通讯通路门店!$J:$J,"荣耀授权专卖店")</f>
        <v>0</v>
      </c>
      <c r="BD1770" s="99">
        <f>SUMIFS(通讯通路门店!$Z:$Z,通讯通路门店!$S:$S,$G1770,通讯通路门店!$J:$J,"VIVO体验店")</f>
        <v>0</v>
      </c>
      <c r="BE1770" s="99">
        <f>SUMIFS(通讯通路门店!$AB:$AB,通讯通路门店!$S:$S,$G1770,通讯通路门店!$J:$J,"OPPO体验店")</f>
        <v>0</v>
      </c>
      <c r="BF1770" s="99">
        <f>SUMIFS(通讯通路门店!$X:$X,通讯通路门店!$S:$S,$G1770,通讯通路门店!$J:$J,"华为授权体验店")+SUMIFS(通讯通路门店!$AA:$AA,通讯通路门店!$S:$S,$G1770,通讯通路门店!$J:$J,"华为堡垒店")</f>
        <v>0</v>
      </c>
      <c r="BG1770" s="99">
        <f>SUMIFS(通讯通路门店!$Y:$Y,通讯通路门店!$S:$S,$G1770,通讯通路门店!$J:$J,"小米体验店")</f>
        <v>0</v>
      </c>
      <c r="BH1770" s="99">
        <f>SUMIFS(通讯通路门店!$AA:$AA,通讯通路门店!$S:$S,$G1770,通讯通路门店!$J:$J,"苹果体验店")</f>
        <v>0</v>
      </c>
      <c r="BI1770" s="99">
        <f>SUMIFS(通讯通路门店!$K:$K,通讯通路门店!$S:$S,$G1770,通讯通路门店!$J:$J,"其他品牌专卖店")</f>
        <v>0</v>
      </c>
      <c r="BJ1770" s="99">
        <f>SUMIFS(通讯通路门店!$AC:$AC,通讯通路门店!$S:$S,$G1770)</f>
        <v>0</v>
      </c>
      <c r="BK1770" s="99">
        <f>SUMIFS(通讯通路门店!$AD:$AD,通讯通路门店!$S:$S,$G1770)</f>
        <v>0</v>
      </c>
      <c r="BL1770" s="99">
        <f>SUMIFS(通讯通路门店!$AE:$AE,通讯通路门店!$S:$S,$G1770)</f>
        <v>0</v>
      </c>
      <c r="BM1770" s="99">
        <f>SUMIFS(通讯通路门店!$AF:$AF,通讯通路门店!$S:$S,$G1770)</f>
        <v>0</v>
      </c>
      <c r="BN1770" s="99">
        <f>SUMIFS(通讯通路门店!$AG:$AG,通讯通路门店!$S:$S,$G1770)</f>
        <v>0</v>
      </c>
      <c r="BO1770" s="99">
        <f>SUMIFS(通讯通路门店!$AH:$AH,通讯通路门店!$S:$S,$G1770)</f>
        <v>0</v>
      </c>
      <c r="BP1770" s="99">
        <f>SUMIFS(通讯通路门店!$AI:$AI,通讯通路门店!$S:$S,$G1770)</f>
        <v>0</v>
      </c>
      <c r="BQ1770" s="83"/>
    </row>
    <row r="1771" spans="1:69">
      <c r="A1771" s="99" t="str">
        <f>IFERROR(_xlfn.XLOOKUP($G1771,通讯通路门店!$S$4:$S$993933,通讯通路门店!$A$4:$A$993933,0,0),"")</f>
        <v>海南省</v>
      </c>
      <c r="B1771" s="99" t="str">
        <f>IFERROR(_xlfn.XLOOKUP($G1771,通讯通路门店!$S$4:$S$993933,通讯通路门店!$B$4:$B$993933,0,0),"")</f>
        <v>乐东黎族自治县</v>
      </c>
      <c r="C1771" s="99" t="str">
        <f>IFERROR(_xlfn.XLOOKUP($G1771,通讯通路门店!$S$4:$S$993933,通讯通路门店!$C$4:$C$993933,0,0),"")</f>
        <v>乐东黎族自治县</v>
      </c>
      <c r="D1771" s="99" t="str">
        <f>IFERROR(_xlfn.XLOOKUP($G1771,通讯通路门店!$S$4:$S$993933,通讯通路门店!$D$4:$D$993933,0,0),"")</f>
        <v>万冲镇</v>
      </c>
      <c r="E1771" s="83"/>
      <c r="F1771" s="83"/>
      <c r="G1771" s="101"/>
      <c r="H1771" s="102">
        <f>IFERROR(_xlfn.XLOOKUP($G1771,通讯通路门店!$S$4:$S$993933,通讯通路门店!$R$4:$R$993933,0,0),"")</f>
        <v>0</v>
      </c>
      <c r="I1771" s="83"/>
      <c r="J1771" s="83"/>
      <c r="K1771" s="83"/>
      <c r="L1771" s="83"/>
      <c r="M1771" s="83"/>
      <c r="N1771" s="83"/>
      <c r="O1771" s="83"/>
      <c r="P1771" s="83"/>
      <c r="Q1771" s="83"/>
      <c r="R1771" s="83"/>
      <c r="S1771" s="83"/>
      <c r="T1771" s="83"/>
      <c r="U1771" s="99">
        <f>COUNTIF(通讯通路门店!$S:$S,$G1771)</f>
        <v>0</v>
      </c>
      <c r="V1771" s="99">
        <f>COUNTIFS(通讯通路门店!$S:$S,$G1771,通讯通路门店!$J:$J,"综合卖场")</f>
        <v>0</v>
      </c>
      <c r="W1771" s="99">
        <f>SUMIFS(通讯通路门店!$AJ:$AJ,通讯通路门店!$S:$S,通讯客户沙盘!$G1771)</f>
        <v>0</v>
      </c>
      <c r="X1771" s="99">
        <f t="shared" si="135"/>
        <v>0</v>
      </c>
      <c r="Y1771" s="99">
        <f>COUNTIFS(通讯通路门店!$S:$S,$G1771,通讯通路门店!$J:$J,"荣耀体验店")+COUNTIFS(通讯通路门店!$S:$S,$G1771,通讯通路门店!$J:$J,"荣耀授权专卖店")</f>
        <v>0</v>
      </c>
      <c r="Z1771" s="99">
        <f>COUNTIFS(通讯通路门店!$S:$S,$G1771,通讯通路门店!$J:$J,"VIVO体验店")</f>
        <v>0</v>
      </c>
      <c r="AA1771" s="99">
        <f>COUNTIFS(通讯通路门店!$S:$S,$G1771,通讯通路门店!$J:$J,"OPPO体验店")</f>
        <v>0</v>
      </c>
      <c r="AB1771" s="99">
        <f>COUNTIFS(通讯通路门店!$S:$S,$G1771,通讯通路门店!$J:$J,"华为授权体验店")+COUNTIFS(通讯通路门店!$S:$S,$G1771,通讯通路门店!$J:$J,"华为堡垒店")</f>
        <v>0</v>
      </c>
      <c r="AC1771" s="99">
        <f>COUNTIFS(通讯通路门店!$S:$S,$G1771,通讯通路门店!$J:$J,"小米体验店")</f>
        <v>0</v>
      </c>
      <c r="AD1771" s="99">
        <f>COUNTIFS(通讯通路门店!$S:$S,$G1771,通讯通路门店!$J:$J,"苹果体验店")</f>
        <v>0</v>
      </c>
      <c r="AE1771" s="99">
        <f>COUNTIFS(通讯通路门店!$S:$S,$G1771,通讯通路门店!$J:$J,"其他品牌专卖店")</f>
        <v>0</v>
      </c>
      <c r="AF1771" s="99">
        <f>SUMIFS(通讯通路门店!$BI:$BI,通讯通路门店!$S:$S,$G1771)</f>
        <v>0</v>
      </c>
      <c r="AG1771" s="99">
        <f>SUMIFS(通讯通路门店!$BH:$BH,通讯通路门店!$S:$S,$G1771)</f>
        <v>0</v>
      </c>
      <c r="AH1771" s="99">
        <f t="shared" si="136"/>
        <v>0</v>
      </c>
      <c r="AI1771" s="99">
        <f>SUMIFS(通讯通路门店!$BB:$BB,通讯通路门店!$S:$S,$G1771)</f>
        <v>0</v>
      </c>
      <c r="AJ1771" s="99">
        <f>SUMIFS(通讯通路门店!$BE:$BE,通讯通路门店!$S:$S,$G1771)</f>
        <v>0</v>
      </c>
      <c r="AK1771" s="99">
        <f>SUMIFS(通讯通路门店!$BG:$BG,通讯通路门店!$S:$S,$G1771)</f>
        <v>0</v>
      </c>
      <c r="AL1771" s="99">
        <f>SUMIFS(通讯通路门店!$BC:$BC,通讯通路门店!$S:$S,$G1771)</f>
        <v>0</v>
      </c>
      <c r="AM1771" s="99">
        <f>SUMIFS(通讯通路门店!$BD:$BD,通讯通路门店!$S:$S,$G1771)</f>
        <v>0</v>
      </c>
      <c r="AN1771" s="99">
        <f>SUMIFS(通讯通路门店!$BF:$BF,通讯通路门店!$S:$S,$G1771)</f>
        <v>0</v>
      </c>
      <c r="AO1771" s="99">
        <f t="shared" si="137"/>
        <v>0</v>
      </c>
      <c r="AP1771" s="99">
        <f>SUMIFS(通讯通路门店!$K:$K,通讯通路门店!$S:$S,$G1771)</f>
        <v>0</v>
      </c>
      <c r="AQ1771" s="83"/>
      <c r="AR1771" s="99">
        <f>SUMIFS(通讯通路门店!$T:$T,通讯通路门店!$S:$S,$G1771)</f>
        <v>0</v>
      </c>
      <c r="AS1771" s="99">
        <f>SUMIFS(通讯通路门店!$U:$U,通讯通路门店!$S:$S,$G1771)</f>
        <v>0</v>
      </c>
      <c r="AT1771" s="99">
        <f>SUMIFS(通讯通路门店!$V:$V,通讯通路门店!$S:$S,$G1771)</f>
        <v>0</v>
      </c>
      <c r="AU1771" s="99">
        <f>SUMIFS(通讯通路门店!$W:$W,通讯通路门店!$S:$S,$G1771)</f>
        <v>0</v>
      </c>
      <c r="AV1771" s="99">
        <f>SUMIFS(通讯通路门店!$Z:$Z,通讯通路门店!$S:$S,$G1771)</f>
        <v>0</v>
      </c>
      <c r="AW1771" s="99">
        <f>SUMIFS(通讯通路门店!$AB:$AB,通讯通路门店!$S:$S,$G1771)</f>
        <v>0</v>
      </c>
      <c r="AX1771" s="99">
        <f>SUMIFS(通讯通路门店!$X:$X,通讯通路门店!$S:$S,$G1771)</f>
        <v>0</v>
      </c>
      <c r="AY1771" s="99">
        <f>SUMIFS(通讯通路门店!$Y:$Y,通讯通路门店!$S:$S,$G1771)</f>
        <v>0</v>
      </c>
      <c r="AZ1771" s="99">
        <f>SUMIFS(通讯通路门店!$AA:$AA,通讯通路门店!$S:$S,$G1771)</f>
        <v>0</v>
      </c>
      <c r="BA1771" s="99">
        <f t="shared" si="138"/>
        <v>0</v>
      </c>
      <c r="BB1771" s="99">
        <f t="shared" si="139"/>
        <v>0</v>
      </c>
      <c r="BC1771" s="99">
        <f>SUMIFS(通讯通路门店!$W:$W,通讯通路门店!$S:$S,$G1771,通讯通路门店!$J:$J,"荣耀体验店")+SUMIFS(通讯通路门店!$W:$W,通讯通路门店!$S:$S,$G1771,通讯通路门店!$J:$J,"荣耀授权专卖店")</f>
        <v>0</v>
      </c>
      <c r="BD1771" s="99">
        <f>SUMIFS(通讯通路门店!$Z:$Z,通讯通路门店!$S:$S,$G1771,通讯通路门店!$J:$J,"VIVO体验店")</f>
        <v>0</v>
      </c>
      <c r="BE1771" s="99">
        <f>SUMIFS(通讯通路门店!$AB:$AB,通讯通路门店!$S:$S,$G1771,通讯通路门店!$J:$J,"OPPO体验店")</f>
        <v>0</v>
      </c>
      <c r="BF1771" s="99">
        <f>SUMIFS(通讯通路门店!$X:$X,通讯通路门店!$S:$S,$G1771,通讯通路门店!$J:$J,"华为授权体验店")+SUMIFS(通讯通路门店!$AA:$AA,通讯通路门店!$S:$S,$G1771,通讯通路门店!$J:$J,"华为堡垒店")</f>
        <v>0</v>
      </c>
      <c r="BG1771" s="99">
        <f>SUMIFS(通讯通路门店!$Y:$Y,通讯通路门店!$S:$S,$G1771,通讯通路门店!$J:$J,"小米体验店")</f>
        <v>0</v>
      </c>
      <c r="BH1771" s="99">
        <f>SUMIFS(通讯通路门店!$AA:$AA,通讯通路门店!$S:$S,$G1771,通讯通路门店!$J:$J,"苹果体验店")</f>
        <v>0</v>
      </c>
      <c r="BI1771" s="99">
        <f>SUMIFS(通讯通路门店!$K:$K,通讯通路门店!$S:$S,$G1771,通讯通路门店!$J:$J,"其他品牌专卖店")</f>
        <v>0</v>
      </c>
      <c r="BJ1771" s="99">
        <f>SUMIFS(通讯通路门店!$AC:$AC,通讯通路门店!$S:$S,$G1771)</f>
        <v>0</v>
      </c>
      <c r="BK1771" s="99">
        <f>SUMIFS(通讯通路门店!$AD:$AD,通讯通路门店!$S:$S,$G1771)</f>
        <v>0</v>
      </c>
      <c r="BL1771" s="99">
        <f>SUMIFS(通讯通路门店!$AE:$AE,通讯通路门店!$S:$S,$G1771)</f>
        <v>0</v>
      </c>
      <c r="BM1771" s="99">
        <f>SUMIFS(通讯通路门店!$AF:$AF,通讯通路门店!$S:$S,$G1771)</f>
        <v>0</v>
      </c>
      <c r="BN1771" s="99">
        <f>SUMIFS(通讯通路门店!$AG:$AG,通讯通路门店!$S:$S,$G1771)</f>
        <v>0</v>
      </c>
      <c r="BO1771" s="99">
        <f>SUMIFS(通讯通路门店!$AH:$AH,通讯通路门店!$S:$S,$G1771)</f>
        <v>0</v>
      </c>
      <c r="BP1771" s="99">
        <f>SUMIFS(通讯通路门店!$AI:$AI,通讯通路门店!$S:$S,$G1771)</f>
        <v>0</v>
      </c>
      <c r="BQ1771" s="83"/>
    </row>
    <row r="1772" spans="1:69">
      <c r="A1772" s="99" t="str">
        <f>IFERROR(_xlfn.XLOOKUP($G1772,通讯通路门店!$S$4:$S$993933,通讯通路门店!$A$4:$A$993933,0,0),"")</f>
        <v>海南省</v>
      </c>
      <c r="B1772" s="99" t="str">
        <f>IFERROR(_xlfn.XLOOKUP($G1772,通讯通路门店!$S$4:$S$993933,通讯通路门店!$B$4:$B$993933,0,0),"")</f>
        <v>乐东黎族自治县</v>
      </c>
      <c r="C1772" s="99" t="str">
        <f>IFERROR(_xlfn.XLOOKUP($G1772,通讯通路门店!$S$4:$S$993933,通讯通路门店!$C$4:$C$993933,0,0),"")</f>
        <v>乐东黎族自治县</v>
      </c>
      <c r="D1772" s="99" t="str">
        <f>IFERROR(_xlfn.XLOOKUP($G1772,通讯通路门店!$S$4:$S$993933,通讯通路门店!$D$4:$D$993933,0,0),"")</f>
        <v>万冲镇</v>
      </c>
      <c r="E1772" s="83"/>
      <c r="F1772" s="83"/>
      <c r="G1772" s="101"/>
      <c r="H1772" s="102">
        <f>IFERROR(_xlfn.XLOOKUP($G1772,通讯通路门店!$S$4:$S$993933,通讯通路门店!$R$4:$R$993933,0,0),"")</f>
        <v>0</v>
      </c>
      <c r="I1772" s="83"/>
      <c r="J1772" s="83"/>
      <c r="K1772" s="83"/>
      <c r="L1772" s="83"/>
      <c r="M1772" s="83"/>
      <c r="N1772" s="83"/>
      <c r="O1772" s="83"/>
      <c r="P1772" s="83"/>
      <c r="Q1772" s="83"/>
      <c r="R1772" s="83"/>
      <c r="S1772" s="83"/>
      <c r="T1772" s="83"/>
      <c r="U1772" s="99">
        <f>COUNTIF(通讯通路门店!$S:$S,$G1772)</f>
        <v>0</v>
      </c>
      <c r="V1772" s="99">
        <f>COUNTIFS(通讯通路门店!$S:$S,$G1772,通讯通路门店!$J:$J,"综合卖场")</f>
        <v>0</v>
      </c>
      <c r="W1772" s="99">
        <f>SUMIFS(通讯通路门店!$AJ:$AJ,通讯通路门店!$S:$S,通讯客户沙盘!$G1772)</f>
        <v>0</v>
      </c>
      <c r="X1772" s="99">
        <f t="shared" si="135"/>
        <v>0</v>
      </c>
      <c r="Y1772" s="99">
        <f>COUNTIFS(通讯通路门店!$S:$S,$G1772,通讯通路门店!$J:$J,"荣耀体验店")+COUNTIFS(通讯通路门店!$S:$S,$G1772,通讯通路门店!$J:$J,"荣耀授权专卖店")</f>
        <v>0</v>
      </c>
      <c r="Z1772" s="99">
        <f>COUNTIFS(通讯通路门店!$S:$S,$G1772,通讯通路门店!$J:$J,"VIVO体验店")</f>
        <v>0</v>
      </c>
      <c r="AA1772" s="99">
        <f>COUNTIFS(通讯通路门店!$S:$S,$G1772,通讯通路门店!$J:$J,"OPPO体验店")</f>
        <v>0</v>
      </c>
      <c r="AB1772" s="99">
        <f>COUNTIFS(通讯通路门店!$S:$S,$G1772,通讯通路门店!$J:$J,"华为授权体验店")+COUNTIFS(通讯通路门店!$S:$S,$G1772,通讯通路门店!$J:$J,"华为堡垒店")</f>
        <v>0</v>
      </c>
      <c r="AC1772" s="99">
        <f>COUNTIFS(通讯通路门店!$S:$S,$G1772,通讯通路门店!$J:$J,"小米体验店")</f>
        <v>0</v>
      </c>
      <c r="AD1772" s="99">
        <f>COUNTIFS(通讯通路门店!$S:$S,$G1772,通讯通路门店!$J:$J,"苹果体验店")</f>
        <v>0</v>
      </c>
      <c r="AE1772" s="99">
        <f>COUNTIFS(通讯通路门店!$S:$S,$G1772,通讯通路门店!$J:$J,"其他品牌专卖店")</f>
        <v>0</v>
      </c>
      <c r="AF1772" s="99">
        <f>SUMIFS(通讯通路门店!$BI:$BI,通讯通路门店!$S:$S,$G1772)</f>
        <v>0</v>
      </c>
      <c r="AG1772" s="99">
        <f>SUMIFS(通讯通路门店!$BH:$BH,通讯通路门店!$S:$S,$G1772)</f>
        <v>0</v>
      </c>
      <c r="AH1772" s="99">
        <f t="shared" si="136"/>
        <v>0</v>
      </c>
      <c r="AI1772" s="99">
        <f>SUMIFS(通讯通路门店!$BB:$BB,通讯通路门店!$S:$S,$G1772)</f>
        <v>0</v>
      </c>
      <c r="AJ1772" s="99">
        <f>SUMIFS(通讯通路门店!$BE:$BE,通讯通路门店!$S:$S,$G1772)</f>
        <v>0</v>
      </c>
      <c r="AK1772" s="99">
        <f>SUMIFS(通讯通路门店!$BG:$BG,通讯通路门店!$S:$S,$G1772)</f>
        <v>0</v>
      </c>
      <c r="AL1772" s="99">
        <f>SUMIFS(通讯通路门店!$BC:$BC,通讯通路门店!$S:$S,$G1772)</f>
        <v>0</v>
      </c>
      <c r="AM1772" s="99">
        <f>SUMIFS(通讯通路门店!$BD:$BD,通讯通路门店!$S:$S,$G1772)</f>
        <v>0</v>
      </c>
      <c r="AN1772" s="99">
        <f>SUMIFS(通讯通路门店!$BF:$BF,通讯通路门店!$S:$S,$G1772)</f>
        <v>0</v>
      </c>
      <c r="AO1772" s="99">
        <f t="shared" si="137"/>
        <v>0</v>
      </c>
      <c r="AP1772" s="99">
        <f>SUMIFS(通讯通路门店!$K:$K,通讯通路门店!$S:$S,$G1772)</f>
        <v>0</v>
      </c>
      <c r="AQ1772" s="83"/>
      <c r="AR1772" s="99">
        <f>SUMIFS(通讯通路门店!$T:$T,通讯通路门店!$S:$S,$G1772)</f>
        <v>0</v>
      </c>
      <c r="AS1772" s="99">
        <f>SUMIFS(通讯通路门店!$U:$U,通讯通路门店!$S:$S,$G1772)</f>
        <v>0</v>
      </c>
      <c r="AT1772" s="99">
        <f>SUMIFS(通讯通路门店!$V:$V,通讯通路门店!$S:$S,$G1772)</f>
        <v>0</v>
      </c>
      <c r="AU1772" s="99">
        <f>SUMIFS(通讯通路门店!$W:$W,通讯通路门店!$S:$S,$G1772)</f>
        <v>0</v>
      </c>
      <c r="AV1772" s="99">
        <f>SUMIFS(通讯通路门店!$Z:$Z,通讯通路门店!$S:$S,$G1772)</f>
        <v>0</v>
      </c>
      <c r="AW1772" s="99">
        <f>SUMIFS(通讯通路门店!$AB:$AB,通讯通路门店!$S:$S,$G1772)</f>
        <v>0</v>
      </c>
      <c r="AX1772" s="99">
        <f>SUMIFS(通讯通路门店!$X:$X,通讯通路门店!$S:$S,$G1772)</f>
        <v>0</v>
      </c>
      <c r="AY1772" s="99">
        <f>SUMIFS(通讯通路门店!$Y:$Y,通讯通路门店!$S:$S,$G1772)</f>
        <v>0</v>
      </c>
      <c r="AZ1772" s="99">
        <f>SUMIFS(通讯通路门店!$AA:$AA,通讯通路门店!$S:$S,$G1772)</f>
        <v>0</v>
      </c>
      <c r="BA1772" s="99">
        <f t="shared" si="138"/>
        <v>0</v>
      </c>
      <c r="BB1772" s="99">
        <f t="shared" si="139"/>
        <v>0</v>
      </c>
      <c r="BC1772" s="99">
        <f>SUMIFS(通讯通路门店!$W:$W,通讯通路门店!$S:$S,$G1772,通讯通路门店!$J:$J,"荣耀体验店")+SUMIFS(通讯通路门店!$W:$W,通讯通路门店!$S:$S,$G1772,通讯通路门店!$J:$J,"荣耀授权专卖店")</f>
        <v>0</v>
      </c>
      <c r="BD1772" s="99">
        <f>SUMIFS(通讯通路门店!$Z:$Z,通讯通路门店!$S:$S,$G1772,通讯通路门店!$J:$J,"VIVO体验店")</f>
        <v>0</v>
      </c>
      <c r="BE1772" s="99">
        <f>SUMIFS(通讯通路门店!$AB:$AB,通讯通路门店!$S:$S,$G1772,通讯通路门店!$J:$J,"OPPO体验店")</f>
        <v>0</v>
      </c>
      <c r="BF1772" s="99">
        <f>SUMIFS(通讯通路门店!$X:$X,通讯通路门店!$S:$S,$G1772,通讯通路门店!$J:$J,"华为授权体验店")+SUMIFS(通讯通路门店!$AA:$AA,通讯通路门店!$S:$S,$G1772,通讯通路门店!$J:$J,"华为堡垒店")</f>
        <v>0</v>
      </c>
      <c r="BG1772" s="99">
        <f>SUMIFS(通讯通路门店!$Y:$Y,通讯通路门店!$S:$S,$G1772,通讯通路门店!$J:$J,"小米体验店")</f>
        <v>0</v>
      </c>
      <c r="BH1772" s="99">
        <f>SUMIFS(通讯通路门店!$AA:$AA,通讯通路门店!$S:$S,$G1772,通讯通路门店!$J:$J,"苹果体验店")</f>
        <v>0</v>
      </c>
      <c r="BI1772" s="99">
        <f>SUMIFS(通讯通路门店!$K:$K,通讯通路门店!$S:$S,$G1772,通讯通路门店!$J:$J,"其他品牌专卖店")</f>
        <v>0</v>
      </c>
      <c r="BJ1772" s="99">
        <f>SUMIFS(通讯通路门店!$AC:$AC,通讯通路门店!$S:$S,$G1772)</f>
        <v>0</v>
      </c>
      <c r="BK1772" s="99">
        <f>SUMIFS(通讯通路门店!$AD:$AD,通讯通路门店!$S:$S,$G1772)</f>
        <v>0</v>
      </c>
      <c r="BL1772" s="99">
        <f>SUMIFS(通讯通路门店!$AE:$AE,通讯通路门店!$S:$S,$G1772)</f>
        <v>0</v>
      </c>
      <c r="BM1772" s="99">
        <f>SUMIFS(通讯通路门店!$AF:$AF,通讯通路门店!$S:$S,$G1772)</f>
        <v>0</v>
      </c>
      <c r="BN1772" s="99">
        <f>SUMIFS(通讯通路门店!$AG:$AG,通讯通路门店!$S:$S,$G1772)</f>
        <v>0</v>
      </c>
      <c r="BO1772" s="99">
        <f>SUMIFS(通讯通路门店!$AH:$AH,通讯通路门店!$S:$S,$G1772)</f>
        <v>0</v>
      </c>
      <c r="BP1772" s="99">
        <f>SUMIFS(通讯通路门店!$AI:$AI,通讯通路门店!$S:$S,$G1772)</f>
        <v>0</v>
      </c>
      <c r="BQ1772" s="83"/>
    </row>
    <row r="1773" spans="1:69">
      <c r="A1773" s="99" t="str">
        <f>IFERROR(_xlfn.XLOOKUP($G1773,通讯通路门店!$S$4:$S$993933,通讯通路门店!$A$4:$A$993933,0,0),"")</f>
        <v>海南省</v>
      </c>
      <c r="B1773" s="99" t="str">
        <f>IFERROR(_xlfn.XLOOKUP($G1773,通讯通路门店!$S$4:$S$993933,通讯通路门店!$B$4:$B$993933,0,0),"")</f>
        <v>乐东黎族自治县</v>
      </c>
      <c r="C1773" s="99" t="str">
        <f>IFERROR(_xlfn.XLOOKUP($G1773,通讯通路门店!$S$4:$S$993933,通讯通路门店!$C$4:$C$993933,0,0),"")</f>
        <v>乐东黎族自治县</v>
      </c>
      <c r="D1773" s="99" t="str">
        <f>IFERROR(_xlfn.XLOOKUP($G1773,通讯通路门店!$S$4:$S$993933,通讯通路门店!$D$4:$D$993933,0,0),"")</f>
        <v>万冲镇</v>
      </c>
      <c r="E1773" s="83"/>
      <c r="F1773" s="83"/>
      <c r="G1773" s="101"/>
      <c r="H1773" s="102">
        <f>IFERROR(_xlfn.XLOOKUP($G1773,通讯通路门店!$S$4:$S$993933,通讯通路门店!$R$4:$R$993933,0,0),"")</f>
        <v>0</v>
      </c>
      <c r="I1773" s="83"/>
      <c r="J1773" s="83"/>
      <c r="K1773" s="83"/>
      <c r="L1773" s="83"/>
      <c r="M1773" s="83"/>
      <c r="N1773" s="83"/>
      <c r="O1773" s="83"/>
      <c r="P1773" s="83"/>
      <c r="Q1773" s="83"/>
      <c r="R1773" s="83"/>
      <c r="S1773" s="83"/>
      <c r="T1773" s="83"/>
      <c r="U1773" s="99">
        <f>COUNTIF(通讯通路门店!$S:$S,$G1773)</f>
        <v>0</v>
      </c>
      <c r="V1773" s="99">
        <f>COUNTIFS(通讯通路门店!$S:$S,$G1773,通讯通路门店!$J:$J,"综合卖场")</f>
        <v>0</v>
      </c>
      <c r="W1773" s="99">
        <f>SUMIFS(通讯通路门店!$AJ:$AJ,通讯通路门店!$S:$S,通讯客户沙盘!$G1773)</f>
        <v>0</v>
      </c>
      <c r="X1773" s="99">
        <f t="shared" si="135"/>
        <v>0</v>
      </c>
      <c r="Y1773" s="99">
        <f>COUNTIFS(通讯通路门店!$S:$S,$G1773,通讯通路门店!$J:$J,"荣耀体验店")+COUNTIFS(通讯通路门店!$S:$S,$G1773,通讯通路门店!$J:$J,"荣耀授权专卖店")</f>
        <v>0</v>
      </c>
      <c r="Z1773" s="99">
        <f>COUNTIFS(通讯通路门店!$S:$S,$G1773,通讯通路门店!$J:$J,"VIVO体验店")</f>
        <v>0</v>
      </c>
      <c r="AA1773" s="99">
        <f>COUNTIFS(通讯通路门店!$S:$S,$G1773,通讯通路门店!$J:$J,"OPPO体验店")</f>
        <v>0</v>
      </c>
      <c r="AB1773" s="99">
        <f>COUNTIFS(通讯通路门店!$S:$S,$G1773,通讯通路门店!$J:$J,"华为授权体验店")+COUNTIFS(通讯通路门店!$S:$S,$G1773,通讯通路门店!$J:$J,"华为堡垒店")</f>
        <v>0</v>
      </c>
      <c r="AC1773" s="99">
        <f>COUNTIFS(通讯通路门店!$S:$S,$G1773,通讯通路门店!$J:$J,"小米体验店")</f>
        <v>0</v>
      </c>
      <c r="AD1773" s="99">
        <f>COUNTIFS(通讯通路门店!$S:$S,$G1773,通讯通路门店!$J:$J,"苹果体验店")</f>
        <v>0</v>
      </c>
      <c r="AE1773" s="99">
        <f>COUNTIFS(通讯通路门店!$S:$S,$G1773,通讯通路门店!$J:$J,"其他品牌专卖店")</f>
        <v>0</v>
      </c>
      <c r="AF1773" s="99">
        <f>SUMIFS(通讯通路门店!$BI:$BI,通讯通路门店!$S:$S,$G1773)</f>
        <v>0</v>
      </c>
      <c r="AG1773" s="99">
        <f>SUMIFS(通讯通路门店!$BH:$BH,通讯通路门店!$S:$S,$G1773)</f>
        <v>0</v>
      </c>
      <c r="AH1773" s="99">
        <f t="shared" si="136"/>
        <v>0</v>
      </c>
      <c r="AI1773" s="99">
        <f>SUMIFS(通讯通路门店!$BB:$BB,通讯通路门店!$S:$S,$G1773)</f>
        <v>0</v>
      </c>
      <c r="AJ1773" s="99">
        <f>SUMIFS(通讯通路门店!$BE:$BE,通讯通路门店!$S:$S,$G1773)</f>
        <v>0</v>
      </c>
      <c r="AK1773" s="99">
        <f>SUMIFS(通讯通路门店!$BG:$BG,通讯通路门店!$S:$S,$G1773)</f>
        <v>0</v>
      </c>
      <c r="AL1773" s="99">
        <f>SUMIFS(通讯通路门店!$BC:$BC,通讯通路门店!$S:$S,$G1773)</f>
        <v>0</v>
      </c>
      <c r="AM1773" s="99">
        <f>SUMIFS(通讯通路门店!$BD:$BD,通讯通路门店!$S:$S,$G1773)</f>
        <v>0</v>
      </c>
      <c r="AN1773" s="99">
        <f>SUMIFS(通讯通路门店!$BF:$BF,通讯通路门店!$S:$S,$G1773)</f>
        <v>0</v>
      </c>
      <c r="AO1773" s="99">
        <f t="shared" si="137"/>
        <v>0</v>
      </c>
      <c r="AP1773" s="99">
        <f>SUMIFS(通讯通路门店!$K:$K,通讯通路门店!$S:$S,$G1773)</f>
        <v>0</v>
      </c>
      <c r="AQ1773" s="83"/>
      <c r="AR1773" s="99">
        <f>SUMIFS(通讯通路门店!$T:$T,通讯通路门店!$S:$S,$G1773)</f>
        <v>0</v>
      </c>
      <c r="AS1773" s="99">
        <f>SUMIFS(通讯通路门店!$U:$U,通讯通路门店!$S:$S,$G1773)</f>
        <v>0</v>
      </c>
      <c r="AT1773" s="99">
        <f>SUMIFS(通讯通路门店!$V:$V,通讯通路门店!$S:$S,$G1773)</f>
        <v>0</v>
      </c>
      <c r="AU1773" s="99">
        <f>SUMIFS(通讯通路门店!$W:$W,通讯通路门店!$S:$S,$G1773)</f>
        <v>0</v>
      </c>
      <c r="AV1773" s="99">
        <f>SUMIFS(通讯通路门店!$Z:$Z,通讯通路门店!$S:$S,$G1773)</f>
        <v>0</v>
      </c>
      <c r="AW1773" s="99">
        <f>SUMIFS(通讯通路门店!$AB:$AB,通讯通路门店!$S:$S,$G1773)</f>
        <v>0</v>
      </c>
      <c r="AX1773" s="99">
        <f>SUMIFS(通讯通路门店!$X:$X,通讯通路门店!$S:$S,$G1773)</f>
        <v>0</v>
      </c>
      <c r="AY1773" s="99">
        <f>SUMIFS(通讯通路门店!$Y:$Y,通讯通路门店!$S:$S,$G1773)</f>
        <v>0</v>
      </c>
      <c r="AZ1773" s="99">
        <f>SUMIFS(通讯通路门店!$AA:$AA,通讯通路门店!$S:$S,$G1773)</f>
        <v>0</v>
      </c>
      <c r="BA1773" s="99">
        <f t="shared" si="138"/>
        <v>0</v>
      </c>
      <c r="BB1773" s="99">
        <f t="shared" si="139"/>
        <v>0</v>
      </c>
      <c r="BC1773" s="99">
        <f>SUMIFS(通讯通路门店!$W:$W,通讯通路门店!$S:$S,$G1773,通讯通路门店!$J:$J,"荣耀体验店")+SUMIFS(通讯通路门店!$W:$W,通讯通路门店!$S:$S,$G1773,通讯通路门店!$J:$J,"荣耀授权专卖店")</f>
        <v>0</v>
      </c>
      <c r="BD1773" s="99">
        <f>SUMIFS(通讯通路门店!$Z:$Z,通讯通路门店!$S:$S,$G1773,通讯通路门店!$J:$J,"VIVO体验店")</f>
        <v>0</v>
      </c>
      <c r="BE1773" s="99">
        <f>SUMIFS(通讯通路门店!$AB:$AB,通讯通路门店!$S:$S,$G1773,通讯通路门店!$J:$J,"OPPO体验店")</f>
        <v>0</v>
      </c>
      <c r="BF1773" s="99">
        <f>SUMIFS(通讯通路门店!$X:$X,通讯通路门店!$S:$S,$G1773,通讯通路门店!$J:$J,"华为授权体验店")+SUMIFS(通讯通路门店!$AA:$AA,通讯通路门店!$S:$S,$G1773,通讯通路门店!$J:$J,"华为堡垒店")</f>
        <v>0</v>
      </c>
      <c r="BG1773" s="99">
        <f>SUMIFS(通讯通路门店!$Y:$Y,通讯通路门店!$S:$S,$G1773,通讯通路门店!$J:$J,"小米体验店")</f>
        <v>0</v>
      </c>
      <c r="BH1773" s="99">
        <f>SUMIFS(通讯通路门店!$AA:$AA,通讯通路门店!$S:$S,$G1773,通讯通路门店!$J:$J,"苹果体验店")</f>
        <v>0</v>
      </c>
      <c r="BI1773" s="99">
        <f>SUMIFS(通讯通路门店!$K:$K,通讯通路门店!$S:$S,$G1773,通讯通路门店!$J:$J,"其他品牌专卖店")</f>
        <v>0</v>
      </c>
      <c r="BJ1773" s="99">
        <f>SUMIFS(通讯通路门店!$AC:$AC,通讯通路门店!$S:$S,$G1773)</f>
        <v>0</v>
      </c>
      <c r="BK1773" s="99">
        <f>SUMIFS(通讯通路门店!$AD:$AD,通讯通路门店!$S:$S,$G1773)</f>
        <v>0</v>
      </c>
      <c r="BL1773" s="99">
        <f>SUMIFS(通讯通路门店!$AE:$AE,通讯通路门店!$S:$S,$G1773)</f>
        <v>0</v>
      </c>
      <c r="BM1773" s="99">
        <f>SUMIFS(通讯通路门店!$AF:$AF,通讯通路门店!$S:$S,$G1773)</f>
        <v>0</v>
      </c>
      <c r="BN1773" s="99">
        <f>SUMIFS(通讯通路门店!$AG:$AG,通讯通路门店!$S:$S,$G1773)</f>
        <v>0</v>
      </c>
      <c r="BO1773" s="99">
        <f>SUMIFS(通讯通路门店!$AH:$AH,通讯通路门店!$S:$S,$G1773)</f>
        <v>0</v>
      </c>
      <c r="BP1773" s="99">
        <f>SUMIFS(通讯通路门店!$AI:$AI,通讯通路门店!$S:$S,$G1773)</f>
        <v>0</v>
      </c>
      <c r="BQ1773" s="83"/>
    </row>
    <row r="1774" spans="1:69">
      <c r="A1774" s="99" t="str">
        <f>IFERROR(_xlfn.XLOOKUP($G1774,通讯通路门店!$S$4:$S$993933,通讯通路门店!$A$4:$A$993933,0,0),"")</f>
        <v>海南省</v>
      </c>
      <c r="B1774" s="99" t="str">
        <f>IFERROR(_xlfn.XLOOKUP($G1774,通讯通路门店!$S$4:$S$993933,通讯通路门店!$B$4:$B$993933,0,0),"")</f>
        <v>乐东黎族自治县</v>
      </c>
      <c r="C1774" s="99" t="str">
        <f>IFERROR(_xlfn.XLOOKUP($G1774,通讯通路门店!$S$4:$S$993933,通讯通路门店!$C$4:$C$993933,0,0),"")</f>
        <v>乐东黎族自治县</v>
      </c>
      <c r="D1774" s="99" t="str">
        <f>IFERROR(_xlfn.XLOOKUP($G1774,通讯通路门店!$S$4:$S$993933,通讯通路门店!$D$4:$D$993933,0,0),"")</f>
        <v>万冲镇</v>
      </c>
      <c r="E1774" s="83"/>
      <c r="F1774" s="83"/>
      <c r="G1774" s="101"/>
      <c r="H1774" s="102">
        <f>IFERROR(_xlfn.XLOOKUP($G1774,通讯通路门店!$S$4:$S$993933,通讯通路门店!$R$4:$R$993933,0,0),"")</f>
        <v>0</v>
      </c>
      <c r="I1774" s="83"/>
      <c r="J1774" s="83"/>
      <c r="K1774" s="83"/>
      <c r="L1774" s="83"/>
      <c r="M1774" s="83"/>
      <c r="N1774" s="83"/>
      <c r="O1774" s="83"/>
      <c r="P1774" s="83"/>
      <c r="Q1774" s="83"/>
      <c r="R1774" s="83"/>
      <c r="S1774" s="83"/>
      <c r="T1774" s="83"/>
      <c r="U1774" s="99">
        <f>COUNTIF(通讯通路门店!$S:$S,$G1774)</f>
        <v>0</v>
      </c>
      <c r="V1774" s="99">
        <f>COUNTIFS(通讯通路门店!$S:$S,$G1774,通讯通路门店!$J:$J,"综合卖场")</f>
        <v>0</v>
      </c>
      <c r="W1774" s="99">
        <f>SUMIFS(通讯通路门店!$AJ:$AJ,通讯通路门店!$S:$S,通讯客户沙盘!$G1774)</f>
        <v>0</v>
      </c>
      <c r="X1774" s="99">
        <f t="shared" si="135"/>
        <v>0</v>
      </c>
      <c r="Y1774" s="99">
        <f>COUNTIFS(通讯通路门店!$S:$S,$G1774,通讯通路门店!$J:$J,"荣耀体验店")+COUNTIFS(通讯通路门店!$S:$S,$G1774,通讯通路门店!$J:$J,"荣耀授权专卖店")</f>
        <v>0</v>
      </c>
      <c r="Z1774" s="99">
        <f>COUNTIFS(通讯通路门店!$S:$S,$G1774,通讯通路门店!$J:$J,"VIVO体验店")</f>
        <v>0</v>
      </c>
      <c r="AA1774" s="99">
        <f>COUNTIFS(通讯通路门店!$S:$S,$G1774,通讯通路门店!$J:$J,"OPPO体验店")</f>
        <v>0</v>
      </c>
      <c r="AB1774" s="99">
        <f>COUNTIFS(通讯通路门店!$S:$S,$G1774,通讯通路门店!$J:$J,"华为授权体验店")+COUNTIFS(通讯通路门店!$S:$S,$G1774,通讯通路门店!$J:$J,"华为堡垒店")</f>
        <v>0</v>
      </c>
      <c r="AC1774" s="99">
        <f>COUNTIFS(通讯通路门店!$S:$S,$G1774,通讯通路门店!$J:$J,"小米体验店")</f>
        <v>0</v>
      </c>
      <c r="AD1774" s="99">
        <f>COUNTIFS(通讯通路门店!$S:$S,$G1774,通讯通路门店!$J:$J,"苹果体验店")</f>
        <v>0</v>
      </c>
      <c r="AE1774" s="99">
        <f>COUNTIFS(通讯通路门店!$S:$S,$G1774,通讯通路门店!$J:$J,"其他品牌专卖店")</f>
        <v>0</v>
      </c>
      <c r="AF1774" s="99">
        <f>SUMIFS(通讯通路门店!$BI:$BI,通讯通路门店!$S:$S,$G1774)</f>
        <v>0</v>
      </c>
      <c r="AG1774" s="99">
        <f>SUMIFS(通讯通路门店!$BH:$BH,通讯通路门店!$S:$S,$G1774)</f>
        <v>0</v>
      </c>
      <c r="AH1774" s="99">
        <f t="shared" si="136"/>
        <v>0</v>
      </c>
      <c r="AI1774" s="99">
        <f>SUMIFS(通讯通路门店!$BB:$BB,通讯通路门店!$S:$S,$G1774)</f>
        <v>0</v>
      </c>
      <c r="AJ1774" s="99">
        <f>SUMIFS(通讯通路门店!$BE:$BE,通讯通路门店!$S:$S,$G1774)</f>
        <v>0</v>
      </c>
      <c r="AK1774" s="99">
        <f>SUMIFS(通讯通路门店!$BG:$BG,通讯通路门店!$S:$S,$G1774)</f>
        <v>0</v>
      </c>
      <c r="AL1774" s="99">
        <f>SUMIFS(通讯通路门店!$BC:$BC,通讯通路门店!$S:$S,$G1774)</f>
        <v>0</v>
      </c>
      <c r="AM1774" s="99">
        <f>SUMIFS(通讯通路门店!$BD:$BD,通讯通路门店!$S:$S,$G1774)</f>
        <v>0</v>
      </c>
      <c r="AN1774" s="99">
        <f>SUMIFS(通讯通路门店!$BF:$BF,通讯通路门店!$S:$S,$G1774)</f>
        <v>0</v>
      </c>
      <c r="AO1774" s="99">
        <f t="shared" si="137"/>
        <v>0</v>
      </c>
      <c r="AP1774" s="99">
        <f>SUMIFS(通讯通路门店!$K:$K,通讯通路门店!$S:$S,$G1774)</f>
        <v>0</v>
      </c>
      <c r="AQ1774" s="83"/>
      <c r="AR1774" s="99">
        <f>SUMIFS(通讯通路门店!$T:$T,通讯通路门店!$S:$S,$G1774)</f>
        <v>0</v>
      </c>
      <c r="AS1774" s="99">
        <f>SUMIFS(通讯通路门店!$U:$U,通讯通路门店!$S:$S,$G1774)</f>
        <v>0</v>
      </c>
      <c r="AT1774" s="99">
        <f>SUMIFS(通讯通路门店!$V:$V,通讯通路门店!$S:$S,$G1774)</f>
        <v>0</v>
      </c>
      <c r="AU1774" s="99">
        <f>SUMIFS(通讯通路门店!$W:$W,通讯通路门店!$S:$S,$G1774)</f>
        <v>0</v>
      </c>
      <c r="AV1774" s="99">
        <f>SUMIFS(通讯通路门店!$Z:$Z,通讯通路门店!$S:$S,$G1774)</f>
        <v>0</v>
      </c>
      <c r="AW1774" s="99">
        <f>SUMIFS(通讯通路门店!$AB:$AB,通讯通路门店!$S:$S,$G1774)</f>
        <v>0</v>
      </c>
      <c r="AX1774" s="99">
        <f>SUMIFS(通讯通路门店!$X:$X,通讯通路门店!$S:$S,$G1774)</f>
        <v>0</v>
      </c>
      <c r="AY1774" s="99">
        <f>SUMIFS(通讯通路门店!$Y:$Y,通讯通路门店!$S:$S,$G1774)</f>
        <v>0</v>
      </c>
      <c r="AZ1774" s="99">
        <f>SUMIFS(通讯通路门店!$AA:$AA,通讯通路门店!$S:$S,$G1774)</f>
        <v>0</v>
      </c>
      <c r="BA1774" s="99">
        <f t="shared" si="138"/>
        <v>0</v>
      </c>
      <c r="BB1774" s="99">
        <f t="shared" si="139"/>
        <v>0</v>
      </c>
      <c r="BC1774" s="99">
        <f>SUMIFS(通讯通路门店!$W:$W,通讯通路门店!$S:$S,$G1774,通讯通路门店!$J:$J,"荣耀体验店")+SUMIFS(通讯通路门店!$W:$W,通讯通路门店!$S:$S,$G1774,通讯通路门店!$J:$J,"荣耀授权专卖店")</f>
        <v>0</v>
      </c>
      <c r="BD1774" s="99">
        <f>SUMIFS(通讯通路门店!$Z:$Z,通讯通路门店!$S:$S,$G1774,通讯通路门店!$J:$J,"VIVO体验店")</f>
        <v>0</v>
      </c>
      <c r="BE1774" s="99">
        <f>SUMIFS(通讯通路门店!$AB:$AB,通讯通路门店!$S:$S,$G1774,通讯通路门店!$J:$J,"OPPO体验店")</f>
        <v>0</v>
      </c>
      <c r="BF1774" s="99">
        <f>SUMIFS(通讯通路门店!$X:$X,通讯通路门店!$S:$S,$G1774,通讯通路门店!$J:$J,"华为授权体验店")+SUMIFS(通讯通路门店!$AA:$AA,通讯通路门店!$S:$S,$G1774,通讯通路门店!$J:$J,"华为堡垒店")</f>
        <v>0</v>
      </c>
      <c r="BG1774" s="99">
        <f>SUMIFS(通讯通路门店!$Y:$Y,通讯通路门店!$S:$S,$G1774,通讯通路门店!$J:$J,"小米体验店")</f>
        <v>0</v>
      </c>
      <c r="BH1774" s="99">
        <f>SUMIFS(通讯通路门店!$AA:$AA,通讯通路门店!$S:$S,$G1774,通讯通路门店!$J:$J,"苹果体验店")</f>
        <v>0</v>
      </c>
      <c r="BI1774" s="99">
        <f>SUMIFS(通讯通路门店!$K:$K,通讯通路门店!$S:$S,$G1774,通讯通路门店!$J:$J,"其他品牌专卖店")</f>
        <v>0</v>
      </c>
      <c r="BJ1774" s="99">
        <f>SUMIFS(通讯通路门店!$AC:$AC,通讯通路门店!$S:$S,$G1774)</f>
        <v>0</v>
      </c>
      <c r="BK1774" s="99">
        <f>SUMIFS(通讯通路门店!$AD:$AD,通讯通路门店!$S:$S,$G1774)</f>
        <v>0</v>
      </c>
      <c r="BL1774" s="99">
        <f>SUMIFS(通讯通路门店!$AE:$AE,通讯通路门店!$S:$S,$G1774)</f>
        <v>0</v>
      </c>
      <c r="BM1774" s="99">
        <f>SUMIFS(通讯通路门店!$AF:$AF,通讯通路门店!$S:$S,$G1774)</f>
        <v>0</v>
      </c>
      <c r="BN1774" s="99">
        <f>SUMIFS(通讯通路门店!$AG:$AG,通讯通路门店!$S:$S,$G1774)</f>
        <v>0</v>
      </c>
      <c r="BO1774" s="99">
        <f>SUMIFS(通讯通路门店!$AH:$AH,通讯通路门店!$S:$S,$G1774)</f>
        <v>0</v>
      </c>
      <c r="BP1774" s="99">
        <f>SUMIFS(通讯通路门店!$AI:$AI,通讯通路门店!$S:$S,$G1774)</f>
        <v>0</v>
      </c>
      <c r="BQ1774" s="83"/>
    </row>
    <row r="1775" spans="1:69">
      <c r="A1775" s="99" t="str">
        <f>IFERROR(_xlfn.XLOOKUP($G1775,通讯通路门店!$S$4:$S$993933,通讯通路门店!$A$4:$A$993933,0,0),"")</f>
        <v>海南省</v>
      </c>
      <c r="B1775" s="99" t="str">
        <f>IFERROR(_xlfn.XLOOKUP($G1775,通讯通路门店!$S$4:$S$993933,通讯通路门店!$B$4:$B$993933,0,0),"")</f>
        <v>乐东黎族自治县</v>
      </c>
      <c r="C1775" s="99" t="str">
        <f>IFERROR(_xlfn.XLOOKUP($G1775,通讯通路门店!$S$4:$S$993933,通讯通路门店!$C$4:$C$993933,0,0),"")</f>
        <v>乐东黎族自治县</v>
      </c>
      <c r="D1775" s="99" t="str">
        <f>IFERROR(_xlfn.XLOOKUP($G1775,通讯通路门店!$S$4:$S$993933,通讯通路门店!$D$4:$D$993933,0,0),"")</f>
        <v>万冲镇</v>
      </c>
      <c r="E1775" s="83"/>
      <c r="F1775" s="83"/>
      <c r="G1775" s="101"/>
      <c r="H1775" s="102">
        <f>IFERROR(_xlfn.XLOOKUP($G1775,通讯通路门店!$S$4:$S$993933,通讯通路门店!$R$4:$R$993933,0,0),"")</f>
        <v>0</v>
      </c>
      <c r="I1775" s="83"/>
      <c r="J1775" s="83"/>
      <c r="K1775" s="83"/>
      <c r="L1775" s="83"/>
      <c r="M1775" s="83"/>
      <c r="N1775" s="83"/>
      <c r="O1775" s="83"/>
      <c r="P1775" s="83"/>
      <c r="Q1775" s="83"/>
      <c r="R1775" s="83"/>
      <c r="S1775" s="83"/>
      <c r="T1775" s="83"/>
      <c r="U1775" s="99">
        <f>COUNTIF(通讯通路门店!$S:$S,$G1775)</f>
        <v>0</v>
      </c>
      <c r="V1775" s="99">
        <f>COUNTIFS(通讯通路门店!$S:$S,$G1775,通讯通路门店!$J:$J,"综合卖场")</f>
        <v>0</v>
      </c>
      <c r="W1775" s="99">
        <f>SUMIFS(通讯通路门店!$AJ:$AJ,通讯通路门店!$S:$S,通讯客户沙盘!$G1775)</f>
        <v>0</v>
      </c>
      <c r="X1775" s="99">
        <f t="shared" si="135"/>
        <v>0</v>
      </c>
      <c r="Y1775" s="99">
        <f>COUNTIFS(通讯通路门店!$S:$S,$G1775,通讯通路门店!$J:$J,"荣耀体验店")+COUNTIFS(通讯通路门店!$S:$S,$G1775,通讯通路门店!$J:$J,"荣耀授权专卖店")</f>
        <v>0</v>
      </c>
      <c r="Z1775" s="99">
        <f>COUNTIFS(通讯通路门店!$S:$S,$G1775,通讯通路门店!$J:$J,"VIVO体验店")</f>
        <v>0</v>
      </c>
      <c r="AA1775" s="99">
        <f>COUNTIFS(通讯通路门店!$S:$S,$G1775,通讯通路门店!$J:$J,"OPPO体验店")</f>
        <v>0</v>
      </c>
      <c r="AB1775" s="99">
        <f>COUNTIFS(通讯通路门店!$S:$S,$G1775,通讯通路门店!$J:$J,"华为授权体验店")+COUNTIFS(通讯通路门店!$S:$S,$G1775,通讯通路门店!$J:$J,"华为堡垒店")</f>
        <v>0</v>
      </c>
      <c r="AC1775" s="99">
        <f>COUNTIFS(通讯通路门店!$S:$S,$G1775,通讯通路门店!$J:$J,"小米体验店")</f>
        <v>0</v>
      </c>
      <c r="AD1775" s="99">
        <f>COUNTIFS(通讯通路门店!$S:$S,$G1775,通讯通路门店!$J:$J,"苹果体验店")</f>
        <v>0</v>
      </c>
      <c r="AE1775" s="99">
        <f>COUNTIFS(通讯通路门店!$S:$S,$G1775,通讯通路门店!$J:$J,"其他品牌专卖店")</f>
        <v>0</v>
      </c>
      <c r="AF1775" s="99">
        <f>SUMIFS(通讯通路门店!$BI:$BI,通讯通路门店!$S:$S,$G1775)</f>
        <v>0</v>
      </c>
      <c r="AG1775" s="99">
        <f>SUMIFS(通讯通路门店!$BH:$BH,通讯通路门店!$S:$S,$G1775)</f>
        <v>0</v>
      </c>
      <c r="AH1775" s="99">
        <f t="shared" si="136"/>
        <v>0</v>
      </c>
      <c r="AI1775" s="99">
        <f>SUMIFS(通讯通路门店!$BB:$BB,通讯通路门店!$S:$S,$G1775)</f>
        <v>0</v>
      </c>
      <c r="AJ1775" s="99">
        <f>SUMIFS(通讯通路门店!$BE:$BE,通讯通路门店!$S:$S,$G1775)</f>
        <v>0</v>
      </c>
      <c r="AK1775" s="99">
        <f>SUMIFS(通讯通路门店!$BG:$BG,通讯通路门店!$S:$S,$G1775)</f>
        <v>0</v>
      </c>
      <c r="AL1775" s="99">
        <f>SUMIFS(通讯通路门店!$BC:$BC,通讯通路门店!$S:$S,$G1775)</f>
        <v>0</v>
      </c>
      <c r="AM1775" s="99">
        <f>SUMIFS(通讯通路门店!$BD:$BD,通讯通路门店!$S:$S,$G1775)</f>
        <v>0</v>
      </c>
      <c r="AN1775" s="99">
        <f>SUMIFS(通讯通路门店!$BF:$BF,通讯通路门店!$S:$S,$G1775)</f>
        <v>0</v>
      </c>
      <c r="AO1775" s="99">
        <f t="shared" si="137"/>
        <v>0</v>
      </c>
      <c r="AP1775" s="99">
        <f>SUMIFS(通讯通路门店!$K:$K,通讯通路门店!$S:$S,$G1775)</f>
        <v>0</v>
      </c>
      <c r="AQ1775" s="83"/>
      <c r="AR1775" s="99">
        <f>SUMIFS(通讯通路门店!$T:$T,通讯通路门店!$S:$S,$G1775)</f>
        <v>0</v>
      </c>
      <c r="AS1775" s="99">
        <f>SUMIFS(通讯通路门店!$U:$U,通讯通路门店!$S:$S,$G1775)</f>
        <v>0</v>
      </c>
      <c r="AT1775" s="99">
        <f>SUMIFS(通讯通路门店!$V:$V,通讯通路门店!$S:$S,$G1775)</f>
        <v>0</v>
      </c>
      <c r="AU1775" s="99">
        <f>SUMIFS(通讯通路门店!$W:$W,通讯通路门店!$S:$S,$G1775)</f>
        <v>0</v>
      </c>
      <c r="AV1775" s="99">
        <f>SUMIFS(通讯通路门店!$Z:$Z,通讯通路门店!$S:$S,$G1775)</f>
        <v>0</v>
      </c>
      <c r="AW1775" s="99">
        <f>SUMIFS(通讯通路门店!$AB:$AB,通讯通路门店!$S:$S,$G1775)</f>
        <v>0</v>
      </c>
      <c r="AX1775" s="99">
        <f>SUMIFS(通讯通路门店!$X:$X,通讯通路门店!$S:$S,$G1775)</f>
        <v>0</v>
      </c>
      <c r="AY1775" s="99">
        <f>SUMIFS(通讯通路门店!$Y:$Y,通讯通路门店!$S:$S,$G1775)</f>
        <v>0</v>
      </c>
      <c r="AZ1775" s="99">
        <f>SUMIFS(通讯通路门店!$AA:$AA,通讯通路门店!$S:$S,$G1775)</f>
        <v>0</v>
      </c>
      <c r="BA1775" s="99">
        <f t="shared" si="138"/>
        <v>0</v>
      </c>
      <c r="BB1775" s="99">
        <f t="shared" si="139"/>
        <v>0</v>
      </c>
      <c r="BC1775" s="99">
        <f>SUMIFS(通讯通路门店!$W:$W,通讯通路门店!$S:$S,$G1775,通讯通路门店!$J:$J,"荣耀体验店")+SUMIFS(通讯通路门店!$W:$W,通讯通路门店!$S:$S,$G1775,通讯通路门店!$J:$J,"荣耀授权专卖店")</f>
        <v>0</v>
      </c>
      <c r="BD1775" s="99">
        <f>SUMIFS(通讯通路门店!$Z:$Z,通讯通路门店!$S:$S,$G1775,通讯通路门店!$J:$J,"VIVO体验店")</f>
        <v>0</v>
      </c>
      <c r="BE1775" s="99">
        <f>SUMIFS(通讯通路门店!$AB:$AB,通讯通路门店!$S:$S,$G1775,通讯通路门店!$J:$J,"OPPO体验店")</f>
        <v>0</v>
      </c>
      <c r="BF1775" s="99">
        <f>SUMIFS(通讯通路门店!$X:$X,通讯通路门店!$S:$S,$G1775,通讯通路门店!$J:$J,"华为授权体验店")+SUMIFS(通讯通路门店!$AA:$AA,通讯通路门店!$S:$S,$G1775,通讯通路门店!$J:$J,"华为堡垒店")</f>
        <v>0</v>
      </c>
      <c r="BG1775" s="99">
        <f>SUMIFS(通讯通路门店!$Y:$Y,通讯通路门店!$S:$S,$G1775,通讯通路门店!$J:$J,"小米体验店")</f>
        <v>0</v>
      </c>
      <c r="BH1775" s="99">
        <f>SUMIFS(通讯通路门店!$AA:$AA,通讯通路门店!$S:$S,$G1775,通讯通路门店!$J:$J,"苹果体验店")</f>
        <v>0</v>
      </c>
      <c r="BI1775" s="99">
        <f>SUMIFS(通讯通路门店!$K:$K,通讯通路门店!$S:$S,$G1775,通讯通路门店!$J:$J,"其他品牌专卖店")</f>
        <v>0</v>
      </c>
      <c r="BJ1775" s="99">
        <f>SUMIFS(通讯通路门店!$AC:$AC,通讯通路门店!$S:$S,$G1775)</f>
        <v>0</v>
      </c>
      <c r="BK1775" s="99">
        <f>SUMIFS(通讯通路门店!$AD:$AD,通讯通路门店!$S:$S,$G1775)</f>
        <v>0</v>
      </c>
      <c r="BL1775" s="99">
        <f>SUMIFS(通讯通路门店!$AE:$AE,通讯通路门店!$S:$S,$G1775)</f>
        <v>0</v>
      </c>
      <c r="BM1775" s="99">
        <f>SUMIFS(通讯通路门店!$AF:$AF,通讯通路门店!$S:$S,$G1775)</f>
        <v>0</v>
      </c>
      <c r="BN1775" s="99">
        <f>SUMIFS(通讯通路门店!$AG:$AG,通讯通路门店!$S:$S,$G1775)</f>
        <v>0</v>
      </c>
      <c r="BO1775" s="99">
        <f>SUMIFS(通讯通路门店!$AH:$AH,通讯通路门店!$S:$S,$G1775)</f>
        <v>0</v>
      </c>
      <c r="BP1775" s="99">
        <f>SUMIFS(通讯通路门店!$AI:$AI,通讯通路门店!$S:$S,$G1775)</f>
        <v>0</v>
      </c>
      <c r="BQ1775" s="83"/>
    </row>
    <row r="1776" spans="1:69">
      <c r="A1776" s="99" t="str">
        <f>IFERROR(_xlfn.XLOOKUP($G1776,通讯通路门店!$S$4:$S$993933,通讯通路门店!$A$4:$A$993933,0,0),"")</f>
        <v>海南省</v>
      </c>
      <c r="B1776" s="99" t="str">
        <f>IFERROR(_xlfn.XLOOKUP($G1776,通讯通路门店!$S$4:$S$993933,通讯通路门店!$B$4:$B$993933,0,0),"")</f>
        <v>乐东黎族自治县</v>
      </c>
      <c r="C1776" s="99" t="str">
        <f>IFERROR(_xlfn.XLOOKUP($G1776,通讯通路门店!$S$4:$S$993933,通讯通路门店!$C$4:$C$993933,0,0),"")</f>
        <v>乐东黎族自治县</v>
      </c>
      <c r="D1776" s="99" t="str">
        <f>IFERROR(_xlfn.XLOOKUP($G1776,通讯通路门店!$S$4:$S$993933,通讯通路门店!$D$4:$D$993933,0,0),"")</f>
        <v>万冲镇</v>
      </c>
      <c r="E1776" s="83"/>
      <c r="F1776" s="83"/>
      <c r="G1776" s="101"/>
      <c r="H1776" s="102">
        <f>IFERROR(_xlfn.XLOOKUP($G1776,通讯通路门店!$S$4:$S$993933,通讯通路门店!$R$4:$R$993933,0,0),"")</f>
        <v>0</v>
      </c>
      <c r="I1776" s="83"/>
      <c r="J1776" s="83"/>
      <c r="K1776" s="83"/>
      <c r="L1776" s="83"/>
      <c r="M1776" s="83"/>
      <c r="N1776" s="83"/>
      <c r="O1776" s="83"/>
      <c r="P1776" s="83"/>
      <c r="Q1776" s="83"/>
      <c r="R1776" s="83"/>
      <c r="S1776" s="83"/>
      <c r="T1776" s="83"/>
      <c r="U1776" s="99">
        <f>COUNTIF(通讯通路门店!$S:$S,$G1776)</f>
        <v>0</v>
      </c>
      <c r="V1776" s="99">
        <f>COUNTIFS(通讯通路门店!$S:$S,$G1776,通讯通路门店!$J:$J,"综合卖场")</f>
        <v>0</v>
      </c>
      <c r="W1776" s="99">
        <f>SUMIFS(通讯通路门店!$AJ:$AJ,通讯通路门店!$S:$S,通讯客户沙盘!$G1776)</f>
        <v>0</v>
      </c>
      <c r="X1776" s="99">
        <f t="shared" si="135"/>
        <v>0</v>
      </c>
      <c r="Y1776" s="99">
        <f>COUNTIFS(通讯通路门店!$S:$S,$G1776,通讯通路门店!$J:$J,"荣耀体验店")+COUNTIFS(通讯通路门店!$S:$S,$G1776,通讯通路门店!$J:$J,"荣耀授权专卖店")</f>
        <v>0</v>
      </c>
      <c r="Z1776" s="99">
        <f>COUNTIFS(通讯通路门店!$S:$S,$G1776,通讯通路门店!$J:$J,"VIVO体验店")</f>
        <v>0</v>
      </c>
      <c r="AA1776" s="99">
        <f>COUNTIFS(通讯通路门店!$S:$S,$G1776,通讯通路门店!$J:$J,"OPPO体验店")</f>
        <v>0</v>
      </c>
      <c r="AB1776" s="99">
        <f>COUNTIFS(通讯通路门店!$S:$S,$G1776,通讯通路门店!$J:$J,"华为授权体验店")+COUNTIFS(通讯通路门店!$S:$S,$G1776,通讯通路门店!$J:$J,"华为堡垒店")</f>
        <v>0</v>
      </c>
      <c r="AC1776" s="99">
        <f>COUNTIFS(通讯通路门店!$S:$S,$G1776,通讯通路门店!$J:$J,"小米体验店")</f>
        <v>0</v>
      </c>
      <c r="AD1776" s="99">
        <f>COUNTIFS(通讯通路门店!$S:$S,$G1776,通讯通路门店!$J:$J,"苹果体验店")</f>
        <v>0</v>
      </c>
      <c r="AE1776" s="99">
        <f>COUNTIFS(通讯通路门店!$S:$S,$G1776,通讯通路门店!$J:$J,"其他品牌专卖店")</f>
        <v>0</v>
      </c>
      <c r="AF1776" s="99">
        <f>SUMIFS(通讯通路门店!$BI:$BI,通讯通路门店!$S:$S,$G1776)</f>
        <v>0</v>
      </c>
      <c r="AG1776" s="99">
        <f>SUMIFS(通讯通路门店!$BH:$BH,通讯通路门店!$S:$S,$G1776)</f>
        <v>0</v>
      </c>
      <c r="AH1776" s="99">
        <f t="shared" si="136"/>
        <v>0</v>
      </c>
      <c r="AI1776" s="99">
        <f>SUMIFS(通讯通路门店!$BB:$BB,通讯通路门店!$S:$S,$G1776)</f>
        <v>0</v>
      </c>
      <c r="AJ1776" s="99">
        <f>SUMIFS(通讯通路门店!$BE:$BE,通讯通路门店!$S:$S,$G1776)</f>
        <v>0</v>
      </c>
      <c r="AK1776" s="99">
        <f>SUMIFS(通讯通路门店!$BG:$BG,通讯通路门店!$S:$S,$G1776)</f>
        <v>0</v>
      </c>
      <c r="AL1776" s="99">
        <f>SUMIFS(通讯通路门店!$BC:$BC,通讯通路门店!$S:$S,$G1776)</f>
        <v>0</v>
      </c>
      <c r="AM1776" s="99">
        <f>SUMIFS(通讯通路门店!$BD:$BD,通讯通路门店!$S:$S,$G1776)</f>
        <v>0</v>
      </c>
      <c r="AN1776" s="99">
        <f>SUMIFS(通讯通路门店!$BF:$BF,通讯通路门店!$S:$S,$G1776)</f>
        <v>0</v>
      </c>
      <c r="AO1776" s="99">
        <f t="shared" si="137"/>
        <v>0</v>
      </c>
      <c r="AP1776" s="99">
        <f>SUMIFS(通讯通路门店!$K:$K,通讯通路门店!$S:$S,$G1776)</f>
        <v>0</v>
      </c>
      <c r="AQ1776" s="83"/>
      <c r="AR1776" s="99">
        <f>SUMIFS(通讯通路门店!$T:$T,通讯通路门店!$S:$S,$G1776)</f>
        <v>0</v>
      </c>
      <c r="AS1776" s="99">
        <f>SUMIFS(通讯通路门店!$U:$U,通讯通路门店!$S:$S,$G1776)</f>
        <v>0</v>
      </c>
      <c r="AT1776" s="99">
        <f>SUMIFS(通讯通路门店!$V:$V,通讯通路门店!$S:$S,$G1776)</f>
        <v>0</v>
      </c>
      <c r="AU1776" s="99">
        <f>SUMIFS(通讯通路门店!$W:$W,通讯通路门店!$S:$S,$G1776)</f>
        <v>0</v>
      </c>
      <c r="AV1776" s="99">
        <f>SUMIFS(通讯通路门店!$Z:$Z,通讯通路门店!$S:$S,$G1776)</f>
        <v>0</v>
      </c>
      <c r="AW1776" s="99">
        <f>SUMIFS(通讯通路门店!$AB:$AB,通讯通路门店!$S:$S,$G1776)</f>
        <v>0</v>
      </c>
      <c r="AX1776" s="99">
        <f>SUMIFS(通讯通路门店!$X:$X,通讯通路门店!$S:$S,$G1776)</f>
        <v>0</v>
      </c>
      <c r="AY1776" s="99">
        <f>SUMIFS(通讯通路门店!$Y:$Y,通讯通路门店!$S:$S,$G1776)</f>
        <v>0</v>
      </c>
      <c r="AZ1776" s="99">
        <f>SUMIFS(通讯通路门店!$AA:$AA,通讯通路门店!$S:$S,$G1776)</f>
        <v>0</v>
      </c>
      <c r="BA1776" s="99">
        <f t="shared" si="138"/>
        <v>0</v>
      </c>
      <c r="BB1776" s="99">
        <f t="shared" si="139"/>
        <v>0</v>
      </c>
      <c r="BC1776" s="99">
        <f>SUMIFS(通讯通路门店!$W:$W,通讯通路门店!$S:$S,$G1776,通讯通路门店!$J:$J,"荣耀体验店")+SUMIFS(通讯通路门店!$W:$W,通讯通路门店!$S:$S,$G1776,通讯通路门店!$J:$J,"荣耀授权专卖店")</f>
        <v>0</v>
      </c>
      <c r="BD1776" s="99">
        <f>SUMIFS(通讯通路门店!$Z:$Z,通讯通路门店!$S:$S,$G1776,通讯通路门店!$J:$J,"VIVO体验店")</f>
        <v>0</v>
      </c>
      <c r="BE1776" s="99">
        <f>SUMIFS(通讯通路门店!$AB:$AB,通讯通路门店!$S:$S,$G1776,通讯通路门店!$J:$J,"OPPO体验店")</f>
        <v>0</v>
      </c>
      <c r="BF1776" s="99">
        <f>SUMIFS(通讯通路门店!$X:$X,通讯通路门店!$S:$S,$G1776,通讯通路门店!$J:$J,"华为授权体验店")+SUMIFS(通讯通路门店!$AA:$AA,通讯通路门店!$S:$S,$G1776,通讯通路门店!$J:$J,"华为堡垒店")</f>
        <v>0</v>
      </c>
      <c r="BG1776" s="99">
        <f>SUMIFS(通讯通路门店!$Y:$Y,通讯通路门店!$S:$S,$G1776,通讯通路门店!$J:$J,"小米体验店")</f>
        <v>0</v>
      </c>
      <c r="BH1776" s="99">
        <f>SUMIFS(通讯通路门店!$AA:$AA,通讯通路门店!$S:$S,$G1776,通讯通路门店!$J:$J,"苹果体验店")</f>
        <v>0</v>
      </c>
      <c r="BI1776" s="99">
        <f>SUMIFS(通讯通路门店!$K:$K,通讯通路门店!$S:$S,$G1776,通讯通路门店!$J:$J,"其他品牌专卖店")</f>
        <v>0</v>
      </c>
      <c r="BJ1776" s="99">
        <f>SUMIFS(通讯通路门店!$AC:$AC,通讯通路门店!$S:$S,$G1776)</f>
        <v>0</v>
      </c>
      <c r="BK1776" s="99">
        <f>SUMIFS(通讯通路门店!$AD:$AD,通讯通路门店!$S:$S,$G1776)</f>
        <v>0</v>
      </c>
      <c r="BL1776" s="99">
        <f>SUMIFS(通讯通路门店!$AE:$AE,通讯通路门店!$S:$S,$G1776)</f>
        <v>0</v>
      </c>
      <c r="BM1776" s="99">
        <f>SUMIFS(通讯通路门店!$AF:$AF,通讯通路门店!$S:$S,$G1776)</f>
        <v>0</v>
      </c>
      <c r="BN1776" s="99">
        <f>SUMIFS(通讯通路门店!$AG:$AG,通讯通路门店!$S:$S,$G1776)</f>
        <v>0</v>
      </c>
      <c r="BO1776" s="99">
        <f>SUMIFS(通讯通路门店!$AH:$AH,通讯通路门店!$S:$S,$G1776)</f>
        <v>0</v>
      </c>
      <c r="BP1776" s="99">
        <f>SUMIFS(通讯通路门店!$AI:$AI,通讯通路门店!$S:$S,$G1776)</f>
        <v>0</v>
      </c>
      <c r="BQ1776" s="83"/>
    </row>
    <row r="1777" spans="1:69">
      <c r="A1777" s="99" t="str">
        <f>IFERROR(_xlfn.XLOOKUP($G1777,通讯通路门店!$S$4:$S$993933,通讯通路门店!$A$4:$A$993933,0,0),"")</f>
        <v>海南省</v>
      </c>
      <c r="B1777" s="99" t="str">
        <f>IFERROR(_xlfn.XLOOKUP($G1777,通讯通路门店!$S$4:$S$993933,通讯通路门店!$B$4:$B$993933,0,0),"")</f>
        <v>乐东黎族自治县</v>
      </c>
      <c r="C1777" s="99" t="str">
        <f>IFERROR(_xlfn.XLOOKUP($G1777,通讯通路门店!$S$4:$S$993933,通讯通路门店!$C$4:$C$993933,0,0),"")</f>
        <v>乐东黎族自治县</v>
      </c>
      <c r="D1777" s="99" t="str">
        <f>IFERROR(_xlfn.XLOOKUP($G1777,通讯通路门店!$S$4:$S$993933,通讯通路门店!$D$4:$D$993933,0,0),"")</f>
        <v>万冲镇</v>
      </c>
      <c r="E1777" s="83"/>
      <c r="F1777" s="83"/>
      <c r="G1777" s="101"/>
      <c r="H1777" s="102">
        <f>IFERROR(_xlfn.XLOOKUP($G1777,通讯通路门店!$S$4:$S$993933,通讯通路门店!$R$4:$R$993933,0,0),"")</f>
        <v>0</v>
      </c>
      <c r="I1777" s="83"/>
      <c r="J1777" s="83"/>
      <c r="K1777" s="83"/>
      <c r="L1777" s="83"/>
      <c r="M1777" s="83"/>
      <c r="N1777" s="83"/>
      <c r="O1777" s="83"/>
      <c r="P1777" s="83"/>
      <c r="Q1777" s="83"/>
      <c r="R1777" s="83"/>
      <c r="S1777" s="83"/>
      <c r="T1777" s="83"/>
      <c r="U1777" s="99">
        <f>COUNTIF(通讯通路门店!$S:$S,$G1777)</f>
        <v>0</v>
      </c>
      <c r="V1777" s="99">
        <f>COUNTIFS(通讯通路门店!$S:$S,$G1777,通讯通路门店!$J:$J,"综合卖场")</f>
        <v>0</v>
      </c>
      <c r="W1777" s="99">
        <f>SUMIFS(通讯通路门店!$AJ:$AJ,通讯通路门店!$S:$S,通讯客户沙盘!$G1777)</f>
        <v>0</v>
      </c>
      <c r="X1777" s="99">
        <f t="shared" si="135"/>
        <v>0</v>
      </c>
      <c r="Y1777" s="99">
        <f>COUNTIFS(通讯通路门店!$S:$S,$G1777,通讯通路门店!$J:$J,"荣耀体验店")+COUNTIFS(通讯通路门店!$S:$S,$G1777,通讯通路门店!$J:$J,"荣耀授权专卖店")</f>
        <v>0</v>
      </c>
      <c r="Z1777" s="99">
        <f>COUNTIFS(通讯通路门店!$S:$S,$G1777,通讯通路门店!$J:$J,"VIVO体验店")</f>
        <v>0</v>
      </c>
      <c r="AA1777" s="99">
        <f>COUNTIFS(通讯通路门店!$S:$S,$G1777,通讯通路门店!$J:$J,"OPPO体验店")</f>
        <v>0</v>
      </c>
      <c r="AB1777" s="99">
        <f>COUNTIFS(通讯通路门店!$S:$S,$G1777,通讯通路门店!$J:$J,"华为授权体验店")+COUNTIFS(通讯通路门店!$S:$S,$G1777,通讯通路门店!$J:$J,"华为堡垒店")</f>
        <v>0</v>
      </c>
      <c r="AC1777" s="99">
        <f>COUNTIFS(通讯通路门店!$S:$S,$G1777,通讯通路门店!$J:$J,"小米体验店")</f>
        <v>0</v>
      </c>
      <c r="AD1777" s="99">
        <f>COUNTIFS(通讯通路门店!$S:$S,$G1777,通讯通路门店!$J:$J,"苹果体验店")</f>
        <v>0</v>
      </c>
      <c r="AE1777" s="99">
        <f>COUNTIFS(通讯通路门店!$S:$S,$G1777,通讯通路门店!$J:$J,"其他品牌专卖店")</f>
        <v>0</v>
      </c>
      <c r="AF1777" s="99">
        <f>SUMIFS(通讯通路门店!$BI:$BI,通讯通路门店!$S:$S,$G1777)</f>
        <v>0</v>
      </c>
      <c r="AG1777" s="99">
        <f>SUMIFS(通讯通路门店!$BH:$BH,通讯通路门店!$S:$S,$G1777)</f>
        <v>0</v>
      </c>
      <c r="AH1777" s="99">
        <f t="shared" si="136"/>
        <v>0</v>
      </c>
      <c r="AI1777" s="99">
        <f>SUMIFS(通讯通路门店!$BB:$BB,通讯通路门店!$S:$S,$G1777)</f>
        <v>0</v>
      </c>
      <c r="AJ1777" s="99">
        <f>SUMIFS(通讯通路门店!$BE:$BE,通讯通路门店!$S:$S,$G1777)</f>
        <v>0</v>
      </c>
      <c r="AK1777" s="99">
        <f>SUMIFS(通讯通路门店!$BG:$BG,通讯通路门店!$S:$S,$G1777)</f>
        <v>0</v>
      </c>
      <c r="AL1777" s="99">
        <f>SUMIFS(通讯通路门店!$BC:$BC,通讯通路门店!$S:$S,$G1777)</f>
        <v>0</v>
      </c>
      <c r="AM1777" s="99">
        <f>SUMIFS(通讯通路门店!$BD:$BD,通讯通路门店!$S:$S,$G1777)</f>
        <v>0</v>
      </c>
      <c r="AN1777" s="99">
        <f>SUMIFS(通讯通路门店!$BF:$BF,通讯通路门店!$S:$S,$G1777)</f>
        <v>0</v>
      </c>
      <c r="AO1777" s="99">
        <f t="shared" si="137"/>
        <v>0</v>
      </c>
      <c r="AP1777" s="99">
        <f>SUMIFS(通讯通路门店!$K:$K,通讯通路门店!$S:$S,$G1777)</f>
        <v>0</v>
      </c>
      <c r="AQ1777" s="83"/>
      <c r="AR1777" s="99">
        <f>SUMIFS(通讯通路门店!$T:$T,通讯通路门店!$S:$S,$G1777)</f>
        <v>0</v>
      </c>
      <c r="AS1777" s="99">
        <f>SUMIFS(通讯通路门店!$U:$U,通讯通路门店!$S:$S,$G1777)</f>
        <v>0</v>
      </c>
      <c r="AT1777" s="99">
        <f>SUMIFS(通讯通路门店!$V:$V,通讯通路门店!$S:$S,$G1777)</f>
        <v>0</v>
      </c>
      <c r="AU1777" s="99">
        <f>SUMIFS(通讯通路门店!$W:$W,通讯通路门店!$S:$S,$G1777)</f>
        <v>0</v>
      </c>
      <c r="AV1777" s="99">
        <f>SUMIFS(通讯通路门店!$Z:$Z,通讯通路门店!$S:$S,$G1777)</f>
        <v>0</v>
      </c>
      <c r="AW1777" s="99">
        <f>SUMIFS(通讯通路门店!$AB:$AB,通讯通路门店!$S:$S,$G1777)</f>
        <v>0</v>
      </c>
      <c r="AX1777" s="99">
        <f>SUMIFS(通讯通路门店!$X:$X,通讯通路门店!$S:$S,$G1777)</f>
        <v>0</v>
      </c>
      <c r="AY1777" s="99">
        <f>SUMIFS(通讯通路门店!$Y:$Y,通讯通路门店!$S:$S,$G1777)</f>
        <v>0</v>
      </c>
      <c r="AZ1777" s="99">
        <f>SUMIFS(通讯通路门店!$AA:$AA,通讯通路门店!$S:$S,$G1777)</f>
        <v>0</v>
      </c>
      <c r="BA1777" s="99">
        <f t="shared" si="138"/>
        <v>0</v>
      </c>
      <c r="BB1777" s="99">
        <f t="shared" si="139"/>
        <v>0</v>
      </c>
      <c r="BC1777" s="99">
        <f>SUMIFS(通讯通路门店!$W:$W,通讯通路门店!$S:$S,$G1777,通讯通路门店!$J:$J,"荣耀体验店")+SUMIFS(通讯通路门店!$W:$W,通讯通路门店!$S:$S,$G1777,通讯通路门店!$J:$J,"荣耀授权专卖店")</f>
        <v>0</v>
      </c>
      <c r="BD1777" s="99">
        <f>SUMIFS(通讯通路门店!$Z:$Z,通讯通路门店!$S:$S,$G1777,通讯通路门店!$J:$J,"VIVO体验店")</f>
        <v>0</v>
      </c>
      <c r="BE1777" s="99">
        <f>SUMIFS(通讯通路门店!$AB:$AB,通讯通路门店!$S:$S,$G1777,通讯通路门店!$J:$J,"OPPO体验店")</f>
        <v>0</v>
      </c>
      <c r="BF1777" s="99">
        <f>SUMIFS(通讯通路门店!$X:$X,通讯通路门店!$S:$S,$G1777,通讯通路门店!$J:$J,"华为授权体验店")+SUMIFS(通讯通路门店!$AA:$AA,通讯通路门店!$S:$S,$G1777,通讯通路门店!$J:$J,"华为堡垒店")</f>
        <v>0</v>
      </c>
      <c r="BG1777" s="99">
        <f>SUMIFS(通讯通路门店!$Y:$Y,通讯通路门店!$S:$S,$G1777,通讯通路门店!$J:$J,"小米体验店")</f>
        <v>0</v>
      </c>
      <c r="BH1777" s="99">
        <f>SUMIFS(通讯通路门店!$AA:$AA,通讯通路门店!$S:$S,$G1777,通讯通路门店!$J:$J,"苹果体验店")</f>
        <v>0</v>
      </c>
      <c r="BI1777" s="99">
        <f>SUMIFS(通讯通路门店!$K:$K,通讯通路门店!$S:$S,$G1777,通讯通路门店!$J:$J,"其他品牌专卖店")</f>
        <v>0</v>
      </c>
      <c r="BJ1777" s="99">
        <f>SUMIFS(通讯通路门店!$AC:$AC,通讯通路门店!$S:$S,$G1777)</f>
        <v>0</v>
      </c>
      <c r="BK1777" s="99">
        <f>SUMIFS(通讯通路门店!$AD:$AD,通讯通路门店!$S:$S,$G1777)</f>
        <v>0</v>
      </c>
      <c r="BL1777" s="99">
        <f>SUMIFS(通讯通路门店!$AE:$AE,通讯通路门店!$S:$S,$G1777)</f>
        <v>0</v>
      </c>
      <c r="BM1777" s="99">
        <f>SUMIFS(通讯通路门店!$AF:$AF,通讯通路门店!$S:$S,$G1777)</f>
        <v>0</v>
      </c>
      <c r="BN1777" s="99">
        <f>SUMIFS(通讯通路门店!$AG:$AG,通讯通路门店!$S:$S,$G1777)</f>
        <v>0</v>
      </c>
      <c r="BO1777" s="99">
        <f>SUMIFS(通讯通路门店!$AH:$AH,通讯通路门店!$S:$S,$G1777)</f>
        <v>0</v>
      </c>
      <c r="BP1777" s="99">
        <f>SUMIFS(通讯通路门店!$AI:$AI,通讯通路门店!$S:$S,$G1777)</f>
        <v>0</v>
      </c>
      <c r="BQ1777" s="83"/>
    </row>
    <row r="1778" spans="1:69">
      <c r="A1778" s="99" t="str">
        <f>IFERROR(_xlfn.XLOOKUP($G1778,通讯通路门店!$S$4:$S$993933,通讯通路门店!$A$4:$A$993933,0,0),"")</f>
        <v>海南省</v>
      </c>
      <c r="B1778" s="99" t="str">
        <f>IFERROR(_xlfn.XLOOKUP($G1778,通讯通路门店!$S$4:$S$993933,通讯通路门店!$B$4:$B$993933,0,0),"")</f>
        <v>乐东黎族自治县</v>
      </c>
      <c r="C1778" s="99" t="str">
        <f>IFERROR(_xlfn.XLOOKUP($G1778,通讯通路门店!$S$4:$S$993933,通讯通路门店!$C$4:$C$993933,0,0),"")</f>
        <v>乐东黎族自治县</v>
      </c>
      <c r="D1778" s="99" t="str">
        <f>IFERROR(_xlfn.XLOOKUP($G1778,通讯通路门店!$S$4:$S$993933,通讯通路门店!$D$4:$D$993933,0,0),"")</f>
        <v>万冲镇</v>
      </c>
      <c r="E1778" s="83"/>
      <c r="F1778" s="83"/>
      <c r="G1778" s="101"/>
      <c r="H1778" s="102">
        <f>IFERROR(_xlfn.XLOOKUP($G1778,通讯通路门店!$S$4:$S$993933,通讯通路门店!$R$4:$R$993933,0,0),"")</f>
        <v>0</v>
      </c>
      <c r="I1778" s="83"/>
      <c r="J1778" s="83"/>
      <c r="K1778" s="83"/>
      <c r="L1778" s="83"/>
      <c r="M1778" s="83"/>
      <c r="N1778" s="83"/>
      <c r="O1778" s="83"/>
      <c r="P1778" s="83"/>
      <c r="Q1778" s="83"/>
      <c r="R1778" s="83"/>
      <c r="S1778" s="83"/>
      <c r="T1778" s="83"/>
      <c r="U1778" s="99">
        <f>COUNTIF(通讯通路门店!$S:$S,$G1778)</f>
        <v>0</v>
      </c>
      <c r="V1778" s="99">
        <f>COUNTIFS(通讯通路门店!$S:$S,$G1778,通讯通路门店!$J:$J,"综合卖场")</f>
        <v>0</v>
      </c>
      <c r="W1778" s="99">
        <f>SUMIFS(通讯通路门店!$AJ:$AJ,通讯通路门店!$S:$S,通讯客户沙盘!$G1778)</f>
        <v>0</v>
      </c>
      <c r="X1778" s="99">
        <f t="shared" si="135"/>
        <v>0</v>
      </c>
      <c r="Y1778" s="99">
        <f>COUNTIFS(通讯通路门店!$S:$S,$G1778,通讯通路门店!$J:$J,"荣耀体验店")+COUNTIFS(通讯通路门店!$S:$S,$G1778,通讯通路门店!$J:$J,"荣耀授权专卖店")</f>
        <v>0</v>
      </c>
      <c r="Z1778" s="99">
        <f>COUNTIFS(通讯通路门店!$S:$S,$G1778,通讯通路门店!$J:$J,"VIVO体验店")</f>
        <v>0</v>
      </c>
      <c r="AA1778" s="99">
        <f>COUNTIFS(通讯通路门店!$S:$S,$G1778,通讯通路门店!$J:$J,"OPPO体验店")</f>
        <v>0</v>
      </c>
      <c r="AB1778" s="99">
        <f>COUNTIFS(通讯通路门店!$S:$S,$G1778,通讯通路门店!$J:$J,"华为授权体验店")+COUNTIFS(通讯通路门店!$S:$S,$G1778,通讯通路门店!$J:$J,"华为堡垒店")</f>
        <v>0</v>
      </c>
      <c r="AC1778" s="99">
        <f>COUNTIFS(通讯通路门店!$S:$S,$G1778,通讯通路门店!$J:$J,"小米体验店")</f>
        <v>0</v>
      </c>
      <c r="AD1778" s="99">
        <f>COUNTIFS(通讯通路门店!$S:$S,$G1778,通讯通路门店!$J:$J,"苹果体验店")</f>
        <v>0</v>
      </c>
      <c r="AE1778" s="99">
        <f>COUNTIFS(通讯通路门店!$S:$S,$G1778,通讯通路门店!$J:$J,"其他品牌专卖店")</f>
        <v>0</v>
      </c>
      <c r="AF1778" s="99">
        <f>SUMIFS(通讯通路门店!$BI:$BI,通讯通路门店!$S:$S,$G1778)</f>
        <v>0</v>
      </c>
      <c r="AG1778" s="99">
        <f>SUMIFS(通讯通路门店!$BH:$BH,通讯通路门店!$S:$S,$G1778)</f>
        <v>0</v>
      </c>
      <c r="AH1778" s="99">
        <f t="shared" si="136"/>
        <v>0</v>
      </c>
      <c r="AI1778" s="99">
        <f>SUMIFS(通讯通路门店!$BB:$BB,通讯通路门店!$S:$S,$G1778)</f>
        <v>0</v>
      </c>
      <c r="AJ1778" s="99">
        <f>SUMIFS(通讯通路门店!$BE:$BE,通讯通路门店!$S:$S,$G1778)</f>
        <v>0</v>
      </c>
      <c r="AK1778" s="99">
        <f>SUMIFS(通讯通路门店!$BG:$BG,通讯通路门店!$S:$S,$G1778)</f>
        <v>0</v>
      </c>
      <c r="AL1778" s="99">
        <f>SUMIFS(通讯通路门店!$BC:$BC,通讯通路门店!$S:$S,$G1778)</f>
        <v>0</v>
      </c>
      <c r="AM1778" s="99">
        <f>SUMIFS(通讯通路门店!$BD:$BD,通讯通路门店!$S:$S,$G1778)</f>
        <v>0</v>
      </c>
      <c r="AN1778" s="99">
        <f>SUMIFS(通讯通路门店!$BF:$BF,通讯通路门店!$S:$S,$G1778)</f>
        <v>0</v>
      </c>
      <c r="AO1778" s="99">
        <f t="shared" si="137"/>
        <v>0</v>
      </c>
      <c r="AP1778" s="99">
        <f>SUMIFS(通讯通路门店!$K:$K,通讯通路门店!$S:$S,$G1778)</f>
        <v>0</v>
      </c>
      <c r="AQ1778" s="83"/>
      <c r="AR1778" s="99">
        <f>SUMIFS(通讯通路门店!$T:$T,通讯通路门店!$S:$S,$G1778)</f>
        <v>0</v>
      </c>
      <c r="AS1778" s="99">
        <f>SUMIFS(通讯通路门店!$U:$U,通讯通路门店!$S:$S,$G1778)</f>
        <v>0</v>
      </c>
      <c r="AT1778" s="99">
        <f>SUMIFS(通讯通路门店!$V:$V,通讯通路门店!$S:$S,$G1778)</f>
        <v>0</v>
      </c>
      <c r="AU1778" s="99">
        <f>SUMIFS(通讯通路门店!$W:$W,通讯通路门店!$S:$S,$G1778)</f>
        <v>0</v>
      </c>
      <c r="AV1778" s="99">
        <f>SUMIFS(通讯通路门店!$Z:$Z,通讯通路门店!$S:$S,$G1778)</f>
        <v>0</v>
      </c>
      <c r="AW1778" s="99">
        <f>SUMIFS(通讯通路门店!$AB:$AB,通讯通路门店!$S:$S,$G1778)</f>
        <v>0</v>
      </c>
      <c r="AX1778" s="99">
        <f>SUMIFS(通讯通路门店!$X:$X,通讯通路门店!$S:$S,$G1778)</f>
        <v>0</v>
      </c>
      <c r="AY1778" s="99">
        <f>SUMIFS(通讯通路门店!$Y:$Y,通讯通路门店!$S:$S,$G1778)</f>
        <v>0</v>
      </c>
      <c r="AZ1778" s="99">
        <f>SUMIFS(通讯通路门店!$AA:$AA,通讯通路门店!$S:$S,$G1778)</f>
        <v>0</v>
      </c>
      <c r="BA1778" s="99">
        <f t="shared" si="138"/>
        <v>0</v>
      </c>
      <c r="BB1778" s="99">
        <f t="shared" si="139"/>
        <v>0</v>
      </c>
      <c r="BC1778" s="99">
        <f>SUMIFS(通讯通路门店!$W:$W,通讯通路门店!$S:$S,$G1778,通讯通路门店!$J:$J,"荣耀体验店")+SUMIFS(通讯通路门店!$W:$W,通讯通路门店!$S:$S,$G1778,通讯通路门店!$J:$J,"荣耀授权专卖店")</f>
        <v>0</v>
      </c>
      <c r="BD1778" s="99">
        <f>SUMIFS(通讯通路门店!$Z:$Z,通讯通路门店!$S:$S,$G1778,通讯通路门店!$J:$J,"VIVO体验店")</f>
        <v>0</v>
      </c>
      <c r="BE1778" s="99">
        <f>SUMIFS(通讯通路门店!$AB:$AB,通讯通路门店!$S:$S,$G1778,通讯通路门店!$J:$J,"OPPO体验店")</f>
        <v>0</v>
      </c>
      <c r="BF1778" s="99">
        <f>SUMIFS(通讯通路门店!$X:$X,通讯通路门店!$S:$S,$G1778,通讯通路门店!$J:$J,"华为授权体验店")+SUMIFS(通讯通路门店!$AA:$AA,通讯通路门店!$S:$S,$G1778,通讯通路门店!$J:$J,"华为堡垒店")</f>
        <v>0</v>
      </c>
      <c r="BG1778" s="99">
        <f>SUMIFS(通讯通路门店!$Y:$Y,通讯通路门店!$S:$S,$G1778,通讯通路门店!$J:$J,"小米体验店")</f>
        <v>0</v>
      </c>
      <c r="BH1778" s="99">
        <f>SUMIFS(通讯通路门店!$AA:$AA,通讯通路门店!$S:$S,$G1778,通讯通路门店!$J:$J,"苹果体验店")</f>
        <v>0</v>
      </c>
      <c r="BI1778" s="99">
        <f>SUMIFS(通讯通路门店!$K:$K,通讯通路门店!$S:$S,$G1778,通讯通路门店!$J:$J,"其他品牌专卖店")</f>
        <v>0</v>
      </c>
      <c r="BJ1778" s="99">
        <f>SUMIFS(通讯通路门店!$AC:$AC,通讯通路门店!$S:$S,$G1778)</f>
        <v>0</v>
      </c>
      <c r="BK1778" s="99">
        <f>SUMIFS(通讯通路门店!$AD:$AD,通讯通路门店!$S:$S,$G1778)</f>
        <v>0</v>
      </c>
      <c r="BL1778" s="99">
        <f>SUMIFS(通讯通路门店!$AE:$AE,通讯通路门店!$S:$S,$G1778)</f>
        <v>0</v>
      </c>
      <c r="BM1778" s="99">
        <f>SUMIFS(通讯通路门店!$AF:$AF,通讯通路门店!$S:$S,$G1778)</f>
        <v>0</v>
      </c>
      <c r="BN1778" s="99">
        <f>SUMIFS(通讯通路门店!$AG:$AG,通讯通路门店!$S:$S,$G1778)</f>
        <v>0</v>
      </c>
      <c r="BO1778" s="99">
        <f>SUMIFS(通讯通路门店!$AH:$AH,通讯通路门店!$S:$S,$G1778)</f>
        <v>0</v>
      </c>
      <c r="BP1778" s="99">
        <f>SUMIFS(通讯通路门店!$AI:$AI,通讯通路门店!$S:$S,$G1778)</f>
        <v>0</v>
      </c>
      <c r="BQ1778" s="83"/>
    </row>
    <row r="1779" spans="1:69">
      <c r="A1779" s="99" t="str">
        <f>IFERROR(_xlfn.XLOOKUP($G1779,通讯通路门店!$S$4:$S$993933,通讯通路门店!$A$4:$A$993933,0,0),"")</f>
        <v>海南省</v>
      </c>
      <c r="B1779" s="99" t="str">
        <f>IFERROR(_xlfn.XLOOKUP($G1779,通讯通路门店!$S$4:$S$993933,通讯通路门店!$B$4:$B$993933,0,0),"")</f>
        <v>乐东黎族自治县</v>
      </c>
      <c r="C1779" s="99" t="str">
        <f>IFERROR(_xlfn.XLOOKUP($G1779,通讯通路门店!$S$4:$S$993933,通讯通路门店!$C$4:$C$993933,0,0),"")</f>
        <v>乐东黎族自治县</v>
      </c>
      <c r="D1779" s="99" t="str">
        <f>IFERROR(_xlfn.XLOOKUP($G1779,通讯通路门店!$S$4:$S$993933,通讯通路门店!$D$4:$D$993933,0,0),"")</f>
        <v>万冲镇</v>
      </c>
      <c r="E1779" s="83"/>
      <c r="F1779" s="83"/>
      <c r="G1779" s="101"/>
      <c r="H1779" s="102">
        <f>IFERROR(_xlfn.XLOOKUP($G1779,通讯通路门店!$S$4:$S$993933,通讯通路门店!$R$4:$R$993933,0,0),"")</f>
        <v>0</v>
      </c>
      <c r="I1779" s="83"/>
      <c r="J1779" s="83"/>
      <c r="K1779" s="83"/>
      <c r="L1779" s="83"/>
      <c r="M1779" s="83"/>
      <c r="N1779" s="83"/>
      <c r="O1779" s="83"/>
      <c r="P1779" s="83"/>
      <c r="Q1779" s="83"/>
      <c r="R1779" s="83"/>
      <c r="S1779" s="83"/>
      <c r="T1779" s="83"/>
      <c r="U1779" s="99">
        <f>COUNTIF(通讯通路门店!$S:$S,$G1779)</f>
        <v>0</v>
      </c>
      <c r="V1779" s="99">
        <f>COUNTIFS(通讯通路门店!$S:$S,$G1779,通讯通路门店!$J:$J,"综合卖场")</f>
        <v>0</v>
      </c>
      <c r="W1779" s="99">
        <f>SUMIFS(通讯通路门店!$AJ:$AJ,通讯通路门店!$S:$S,通讯客户沙盘!$G1779)</f>
        <v>0</v>
      </c>
      <c r="X1779" s="99">
        <f t="shared" si="135"/>
        <v>0</v>
      </c>
      <c r="Y1779" s="99">
        <f>COUNTIFS(通讯通路门店!$S:$S,$G1779,通讯通路门店!$J:$J,"荣耀体验店")+COUNTIFS(通讯通路门店!$S:$S,$G1779,通讯通路门店!$J:$J,"荣耀授权专卖店")</f>
        <v>0</v>
      </c>
      <c r="Z1779" s="99">
        <f>COUNTIFS(通讯通路门店!$S:$S,$G1779,通讯通路门店!$J:$J,"VIVO体验店")</f>
        <v>0</v>
      </c>
      <c r="AA1779" s="99">
        <f>COUNTIFS(通讯通路门店!$S:$S,$G1779,通讯通路门店!$J:$J,"OPPO体验店")</f>
        <v>0</v>
      </c>
      <c r="AB1779" s="99">
        <f>COUNTIFS(通讯通路门店!$S:$S,$G1779,通讯通路门店!$J:$J,"华为授权体验店")+COUNTIFS(通讯通路门店!$S:$S,$G1779,通讯通路门店!$J:$J,"华为堡垒店")</f>
        <v>0</v>
      </c>
      <c r="AC1779" s="99">
        <f>COUNTIFS(通讯通路门店!$S:$S,$G1779,通讯通路门店!$J:$J,"小米体验店")</f>
        <v>0</v>
      </c>
      <c r="AD1779" s="99">
        <f>COUNTIFS(通讯通路门店!$S:$S,$G1779,通讯通路门店!$J:$J,"苹果体验店")</f>
        <v>0</v>
      </c>
      <c r="AE1779" s="99">
        <f>COUNTIFS(通讯通路门店!$S:$S,$G1779,通讯通路门店!$J:$J,"其他品牌专卖店")</f>
        <v>0</v>
      </c>
      <c r="AF1779" s="99">
        <f>SUMIFS(通讯通路门店!$BI:$BI,通讯通路门店!$S:$S,$G1779)</f>
        <v>0</v>
      </c>
      <c r="AG1779" s="99">
        <f>SUMIFS(通讯通路门店!$BH:$BH,通讯通路门店!$S:$S,$G1779)</f>
        <v>0</v>
      </c>
      <c r="AH1779" s="99">
        <f t="shared" si="136"/>
        <v>0</v>
      </c>
      <c r="AI1779" s="99">
        <f>SUMIFS(通讯通路门店!$BB:$BB,通讯通路门店!$S:$S,$G1779)</f>
        <v>0</v>
      </c>
      <c r="AJ1779" s="99">
        <f>SUMIFS(通讯通路门店!$BE:$BE,通讯通路门店!$S:$S,$G1779)</f>
        <v>0</v>
      </c>
      <c r="AK1779" s="99">
        <f>SUMIFS(通讯通路门店!$BG:$BG,通讯通路门店!$S:$S,$G1779)</f>
        <v>0</v>
      </c>
      <c r="AL1779" s="99">
        <f>SUMIFS(通讯通路门店!$BC:$BC,通讯通路门店!$S:$S,$G1779)</f>
        <v>0</v>
      </c>
      <c r="AM1779" s="99">
        <f>SUMIFS(通讯通路门店!$BD:$BD,通讯通路门店!$S:$S,$G1779)</f>
        <v>0</v>
      </c>
      <c r="AN1779" s="99">
        <f>SUMIFS(通讯通路门店!$BF:$BF,通讯通路门店!$S:$S,$G1779)</f>
        <v>0</v>
      </c>
      <c r="AO1779" s="99">
        <f t="shared" si="137"/>
        <v>0</v>
      </c>
      <c r="AP1779" s="99">
        <f>SUMIFS(通讯通路门店!$K:$K,通讯通路门店!$S:$S,$G1779)</f>
        <v>0</v>
      </c>
      <c r="AQ1779" s="83"/>
      <c r="AR1779" s="99">
        <f>SUMIFS(通讯通路门店!$T:$T,通讯通路门店!$S:$S,$G1779)</f>
        <v>0</v>
      </c>
      <c r="AS1779" s="99">
        <f>SUMIFS(通讯通路门店!$U:$U,通讯通路门店!$S:$S,$G1779)</f>
        <v>0</v>
      </c>
      <c r="AT1779" s="99">
        <f>SUMIFS(通讯通路门店!$V:$V,通讯通路门店!$S:$S,$G1779)</f>
        <v>0</v>
      </c>
      <c r="AU1779" s="99">
        <f>SUMIFS(通讯通路门店!$W:$W,通讯通路门店!$S:$S,$G1779)</f>
        <v>0</v>
      </c>
      <c r="AV1779" s="99">
        <f>SUMIFS(通讯通路门店!$Z:$Z,通讯通路门店!$S:$S,$G1779)</f>
        <v>0</v>
      </c>
      <c r="AW1779" s="99">
        <f>SUMIFS(通讯通路门店!$AB:$AB,通讯通路门店!$S:$S,$G1779)</f>
        <v>0</v>
      </c>
      <c r="AX1779" s="99">
        <f>SUMIFS(通讯通路门店!$X:$X,通讯通路门店!$S:$S,$G1779)</f>
        <v>0</v>
      </c>
      <c r="AY1779" s="99">
        <f>SUMIFS(通讯通路门店!$Y:$Y,通讯通路门店!$S:$S,$G1779)</f>
        <v>0</v>
      </c>
      <c r="AZ1779" s="99">
        <f>SUMIFS(通讯通路门店!$AA:$AA,通讯通路门店!$S:$S,$G1779)</f>
        <v>0</v>
      </c>
      <c r="BA1779" s="99">
        <f t="shared" si="138"/>
        <v>0</v>
      </c>
      <c r="BB1779" s="99">
        <f t="shared" si="139"/>
        <v>0</v>
      </c>
      <c r="BC1779" s="99">
        <f>SUMIFS(通讯通路门店!$W:$W,通讯通路门店!$S:$S,$G1779,通讯通路门店!$J:$J,"荣耀体验店")+SUMIFS(通讯通路门店!$W:$W,通讯通路门店!$S:$S,$G1779,通讯通路门店!$J:$J,"荣耀授权专卖店")</f>
        <v>0</v>
      </c>
      <c r="BD1779" s="99">
        <f>SUMIFS(通讯通路门店!$Z:$Z,通讯通路门店!$S:$S,$G1779,通讯通路门店!$J:$J,"VIVO体验店")</f>
        <v>0</v>
      </c>
      <c r="BE1779" s="99">
        <f>SUMIFS(通讯通路门店!$AB:$AB,通讯通路门店!$S:$S,$G1779,通讯通路门店!$J:$J,"OPPO体验店")</f>
        <v>0</v>
      </c>
      <c r="BF1779" s="99">
        <f>SUMIFS(通讯通路门店!$X:$X,通讯通路门店!$S:$S,$G1779,通讯通路门店!$J:$J,"华为授权体验店")+SUMIFS(通讯通路门店!$AA:$AA,通讯通路门店!$S:$S,$G1779,通讯通路门店!$J:$J,"华为堡垒店")</f>
        <v>0</v>
      </c>
      <c r="BG1779" s="99">
        <f>SUMIFS(通讯通路门店!$Y:$Y,通讯通路门店!$S:$S,$G1779,通讯通路门店!$J:$J,"小米体验店")</f>
        <v>0</v>
      </c>
      <c r="BH1779" s="99">
        <f>SUMIFS(通讯通路门店!$AA:$AA,通讯通路门店!$S:$S,$G1779,通讯通路门店!$J:$J,"苹果体验店")</f>
        <v>0</v>
      </c>
      <c r="BI1779" s="99">
        <f>SUMIFS(通讯通路门店!$K:$K,通讯通路门店!$S:$S,$G1779,通讯通路门店!$J:$J,"其他品牌专卖店")</f>
        <v>0</v>
      </c>
      <c r="BJ1779" s="99">
        <f>SUMIFS(通讯通路门店!$AC:$AC,通讯通路门店!$S:$S,$G1779)</f>
        <v>0</v>
      </c>
      <c r="BK1779" s="99">
        <f>SUMIFS(通讯通路门店!$AD:$AD,通讯通路门店!$S:$S,$G1779)</f>
        <v>0</v>
      </c>
      <c r="BL1779" s="99">
        <f>SUMIFS(通讯通路门店!$AE:$AE,通讯通路门店!$S:$S,$G1779)</f>
        <v>0</v>
      </c>
      <c r="BM1779" s="99">
        <f>SUMIFS(通讯通路门店!$AF:$AF,通讯通路门店!$S:$S,$G1779)</f>
        <v>0</v>
      </c>
      <c r="BN1779" s="99">
        <f>SUMIFS(通讯通路门店!$AG:$AG,通讯通路门店!$S:$S,$G1779)</f>
        <v>0</v>
      </c>
      <c r="BO1779" s="99">
        <f>SUMIFS(通讯通路门店!$AH:$AH,通讯通路门店!$S:$S,$G1779)</f>
        <v>0</v>
      </c>
      <c r="BP1779" s="99">
        <f>SUMIFS(通讯通路门店!$AI:$AI,通讯通路门店!$S:$S,$G1779)</f>
        <v>0</v>
      </c>
      <c r="BQ1779" s="83"/>
    </row>
    <row r="1780" spans="1:69">
      <c r="A1780" s="99" t="str">
        <f>IFERROR(_xlfn.XLOOKUP($G1780,通讯通路门店!$S$4:$S$993933,通讯通路门店!$A$4:$A$993933,0,0),"")</f>
        <v>海南省</v>
      </c>
      <c r="B1780" s="99" t="str">
        <f>IFERROR(_xlfn.XLOOKUP($G1780,通讯通路门店!$S$4:$S$993933,通讯通路门店!$B$4:$B$993933,0,0),"")</f>
        <v>乐东黎族自治县</v>
      </c>
      <c r="C1780" s="99" t="str">
        <f>IFERROR(_xlfn.XLOOKUP($G1780,通讯通路门店!$S$4:$S$993933,通讯通路门店!$C$4:$C$993933,0,0),"")</f>
        <v>乐东黎族自治县</v>
      </c>
      <c r="D1780" s="99" t="str">
        <f>IFERROR(_xlfn.XLOOKUP($G1780,通讯通路门店!$S$4:$S$993933,通讯通路门店!$D$4:$D$993933,0,0),"")</f>
        <v>万冲镇</v>
      </c>
      <c r="E1780" s="83"/>
      <c r="F1780" s="83"/>
      <c r="G1780" s="101"/>
      <c r="H1780" s="102">
        <f>IFERROR(_xlfn.XLOOKUP($G1780,通讯通路门店!$S$4:$S$993933,通讯通路门店!$R$4:$R$993933,0,0),"")</f>
        <v>0</v>
      </c>
      <c r="I1780" s="83"/>
      <c r="J1780" s="83"/>
      <c r="K1780" s="83"/>
      <c r="L1780" s="83"/>
      <c r="M1780" s="83"/>
      <c r="N1780" s="83"/>
      <c r="O1780" s="83"/>
      <c r="P1780" s="83"/>
      <c r="Q1780" s="83"/>
      <c r="R1780" s="83"/>
      <c r="S1780" s="83"/>
      <c r="T1780" s="83"/>
      <c r="U1780" s="99">
        <f>COUNTIF(通讯通路门店!$S:$S,$G1780)</f>
        <v>0</v>
      </c>
      <c r="V1780" s="99">
        <f>COUNTIFS(通讯通路门店!$S:$S,$G1780,通讯通路门店!$J:$J,"综合卖场")</f>
        <v>0</v>
      </c>
      <c r="W1780" s="99">
        <f>SUMIFS(通讯通路门店!$AJ:$AJ,通讯通路门店!$S:$S,通讯客户沙盘!$G1780)</f>
        <v>0</v>
      </c>
      <c r="X1780" s="99">
        <f t="shared" si="135"/>
        <v>0</v>
      </c>
      <c r="Y1780" s="99">
        <f>COUNTIFS(通讯通路门店!$S:$S,$G1780,通讯通路门店!$J:$J,"荣耀体验店")+COUNTIFS(通讯通路门店!$S:$S,$G1780,通讯通路门店!$J:$J,"荣耀授权专卖店")</f>
        <v>0</v>
      </c>
      <c r="Z1780" s="99">
        <f>COUNTIFS(通讯通路门店!$S:$S,$G1780,通讯通路门店!$J:$J,"VIVO体验店")</f>
        <v>0</v>
      </c>
      <c r="AA1780" s="99">
        <f>COUNTIFS(通讯通路门店!$S:$S,$G1780,通讯通路门店!$J:$J,"OPPO体验店")</f>
        <v>0</v>
      </c>
      <c r="AB1780" s="99">
        <f>COUNTIFS(通讯通路门店!$S:$S,$G1780,通讯通路门店!$J:$J,"华为授权体验店")+COUNTIFS(通讯通路门店!$S:$S,$G1780,通讯通路门店!$J:$J,"华为堡垒店")</f>
        <v>0</v>
      </c>
      <c r="AC1780" s="99">
        <f>COUNTIFS(通讯通路门店!$S:$S,$G1780,通讯通路门店!$J:$J,"小米体验店")</f>
        <v>0</v>
      </c>
      <c r="AD1780" s="99">
        <f>COUNTIFS(通讯通路门店!$S:$S,$G1780,通讯通路门店!$J:$J,"苹果体验店")</f>
        <v>0</v>
      </c>
      <c r="AE1780" s="99">
        <f>COUNTIFS(通讯通路门店!$S:$S,$G1780,通讯通路门店!$J:$J,"其他品牌专卖店")</f>
        <v>0</v>
      </c>
      <c r="AF1780" s="99">
        <f>SUMIFS(通讯通路门店!$BI:$BI,通讯通路门店!$S:$S,$G1780)</f>
        <v>0</v>
      </c>
      <c r="AG1780" s="99">
        <f>SUMIFS(通讯通路门店!$BH:$BH,通讯通路门店!$S:$S,$G1780)</f>
        <v>0</v>
      </c>
      <c r="AH1780" s="99">
        <f t="shared" si="136"/>
        <v>0</v>
      </c>
      <c r="AI1780" s="99">
        <f>SUMIFS(通讯通路门店!$BB:$BB,通讯通路门店!$S:$S,$G1780)</f>
        <v>0</v>
      </c>
      <c r="AJ1780" s="99">
        <f>SUMIFS(通讯通路门店!$BE:$BE,通讯通路门店!$S:$S,$G1780)</f>
        <v>0</v>
      </c>
      <c r="AK1780" s="99">
        <f>SUMIFS(通讯通路门店!$BG:$BG,通讯通路门店!$S:$S,$G1780)</f>
        <v>0</v>
      </c>
      <c r="AL1780" s="99">
        <f>SUMIFS(通讯通路门店!$BC:$BC,通讯通路门店!$S:$S,$G1780)</f>
        <v>0</v>
      </c>
      <c r="AM1780" s="99">
        <f>SUMIFS(通讯通路门店!$BD:$BD,通讯通路门店!$S:$S,$G1780)</f>
        <v>0</v>
      </c>
      <c r="AN1780" s="99">
        <f>SUMIFS(通讯通路门店!$BF:$BF,通讯通路门店!$S:$S,$G1780)</f>
        <v>0</v>
      </c>
      <c r="AO1780" s="99">
        <f t="shared" si="137"/>
        <v>0</v>
      </c>
      <c r="AP1780" s="99">
        <f>SUMIFS(通讯通路门店!$K:$K,通讯通路门店!$S:$S,$G1780)</f>
        <v>0</v>
      </c>
      <c r="AQ1780" s="83"/>
      <c r="AR1780" s="99">
        <f>SUMIFS(通讯通路门店!$T:$T,通讯通路门店!$S:$S,$G1780)</f>
        <v>0</v>
      </c>
      <c r="AS1780" s="99">
        <f>SUMIFS(通讯通路门店!$U:$U,通讯通路门店!$S:$S,$G1780)</f>
        <v>0</v>
      </c>
      <c r="AT1780" s="99">
        <f>SUMIFS(通讯通路门店!$V:$V,通讯通路门店!$S:$S,$G1780)</f>
        <v>0</v>
      </c>
      <c r="AU1780" s="99">
        <f>SUMIFS(通讯通路门店!$W:$W,通讯通路门店!$S:$S,$G1780)</f>
        <v>0</v>
      </c>
      <c r="AV1780" s="99">
        <f>SUMIFS(通讯通路门店!$Z:$Z,通讯通路门店!$S:$S,$G1780)</f>
        <v>0</v>
      </c>
      <c r="AW1780" s="99">
        <f>SUMIFS(通讯通路门店!$AB:$AB,通讯通路门店!$S:$S,$G1780)</f>
        <v>0</v>
      </c>
      <c r="AX1780" s="99">
        <f>SUMIFS(通讯通路门店!$X:$X,通讯通路门店!$S:$S,$G1780)</f>
        <v>0</v>
      </c>
      <c r="AY1780" s="99">
        <f>SUMIFS(通讯通路门店!$Y:$Y,通讯通路门店!$S:$S,$G1780)</f>
        <v>0</v>
      </c>
      <c r="AZ1780" s="99">
        <f>SUMIFS(通讯通路门店!$AA:$AA,通讯通路门店!$S:$S,$G1780)</f>
        <v>0</v>
      </c>
      <c r="BA1780" s="99">
        <f t="shared" si="138"/>
        <v>0</v>
      </c>
      <c r="BB1780" s="99">
        <f t="shared" si="139"/>
        <v>0</v>
      </c>
      <c r="BC1780" s="99">
        <f>SUMIFS(通讯通路门店!$W:$W,通讯通路门店!$S:$S,$G1780,通讯通路门店!$J:$J,"荣耀体验店")+SUMIFS(通讯通路门店!$W:$W,通讯通路门店!$S:$S,$G1780,通讯通路门店!$J:$J,"荣耀授权专卖店")</f>
        <v>0</v>
      </c>
      <c r="BD1780" s="99">
        <f>SUMIFS(通讯通路门店!$Z:$Z,通讯通路门店!$S:$S,$G1780,通讯通路门店!$J:$J,"VIVO体验店")</f>
        <v>0</v>
      </c>
      <c r="BE1780" s="99">
        <f>SUMIFS(通讯通路门店!$AB:$AB,通讯通路门店!$S:$S,$G1780,通讯通路门店!$J:$J,"OPPO体验店")</f>
        <v>0</v>
      </c>
      <c r="BF1780" s="99">
        <f>SUMIFS(通讯通路门店!$X:$X,通讯通路门店!$S:$S,$G1780,通讯通路门店!$J:$J,"华为授权体验店")+SUMIFS(通讯通路门店!$AA:$AA,通讯通路门店!$S:$S,$G1780,通讯通路门店!$J:$J,"华为堡垒店")</f>
        <v>0</v>
      </c>
      <c r="BG1780" s="99">
        <f>SUMIFS(通讯通路门店!$Y:$Y,通讯通路门店!$S:$S,$G1780,通讯通路门店!$J:$J,"小米体验店")</f>
        <v>0</v>
      </c>
      <c r="BH1780" s="99">
        <f>SUMIFS(通讯通路门店!$AA:$AA,通讯通路门店!$S:$S,$G1780,通讯通路门店!$J:$J,"苹果体验店")</f>
        <v>0</v>
      </c>
      <c r="BI1780" s="99">
        <f>SUMIFS(通讯通路门店!$K:$K,通讯通路门店!$S:$S,$G1780,通讯通路门店!$J:$J,"其他品牌专卖店")</f>
        <v>0</v>
      </c>
      <c r="BJ1780" s="99">
        <f>SUMIFS(通讯通路门店!$AC:$AC,通讯通路门店!$S:$S,$G1780)</f>
        <v>0</v>
      </c>
      <c r="BK1780" s="99">
        <f>SUMIFS(通讯通路门店!$AD:$AD,通讯通路门店!$S:$S,$G1780)</f>
        <v>0</v>
      </c>
      <c r="BL1780" s="99">
        <f>SUMIFS(通讯通路门店!$AE:$AE,通讯通路门店!$S:$S,$G1780)</f>
        <v>0</v>
      </c>
      <c r="BM1780" s="99">
        <f>SUMIFS(通讯通路门店!$AF:$AF,通讯通路门店!$S:$S,$G1780)</f>
        <v>0</v>
      </c>
      <c r="BN1780" s="99">
        <f>SUMIFS(通讯通路门店!$AG:$AG,通讯通路门店!$S:$S,$G1780)</f>
        <v>0</v>
      </c>
      <c r="BO1780" s="99">
        <f>SUMIFS(通讯通路门店!$AH:$AH,通讯通路门店!$S:$S,$G1780)</f>
        <v>0</v>
      </c>
      <c r="BP1780" s="99">
        <f>SUMIFS(通讯通路门店!$AI:$AI,通讯通路门店!$S:$S,$G1780)</f>
        <v>0</v>
      </c>
      <c r="BQ1780" s="83"/>
    </row>
    <row r="1781" spans="1:69">
      <c r="A1781" s="99" t="str">
        <f>IFERROR(_xlfn.XLOOKUP($G1781,通讯通路门店!$S$4:$S$993933,通讯通路门店!$A$4:$A$993933,0,0),"")</f>
        <v>海南省</v>
      </c>
      <c r="B1781" s="99" t="str">
        <f>IFERROR(_xlfn.XLOOKUP($G1781,通讯通路门店!$S$4:$S$993933,通讯通路门店!$B$4:$B$993933,0,0),"")</f>
        <v>乐东黎族自治县</v>
      </c>
      <c r="C1781" s="99" t="str">
        <f>IFERROR(_xlfn.XLOOKUP($G1781,通讯通路门店!$S$4:$S$993933,通讯通路门店!$C$4:$C$993933,0,0),"")</f>
        <v>乐东黎族自治县</v>
      </c>
      <c r="D1781" s="99" t="str">
        <f>IFERROR(_xlfn.XLOOKUP($G1781,通讯通路门店!$S$4:$S$993933,通讯通路门店!$D$4:$D$993933,0,0),"")</f>
        <v>万冲镇</v>
      </c>
      <c r="E1781" s="83"/>
      <c r="F1781" s="83"/>
      <c r="G1781" s="101"/>
      <c r="H1781" s="102">
        <f>IFERROR(_xlfn.XLOOKUP($G1781,通讯通路门店!$S$4:$S$993933,通讯通路门店!$R$4:$R$993933,0,0),"")</f>
        <v>0</v>
      </c>
      <c r="I1781" s="83"/>
      <c r="J1781" s="83"/>
      <c r="K1781" s="83"/>
      <c r="L1781" s="83"/>
      <c r="M1781" s="83"/>
      <c r="N1781" s="83"/>
      <c r="O1781" s="83"/>
      <c r="P1781" s="83"/>
      <c r="Q1781" s="83"/>
      <c r="R1781" s="83"/>
      <c r="S1781" s="83"/>
      <c r="T1781" s="83"/>
      <c r="U1781" s="99">
        <f>COUNTIF(通讯通路门店!$S:$S,$G1781)</f>
        <v>0</v>
      </c>
      <c r="V1781" s="99">
        <f>COUNTIFS(通讯通路门店!$S:$S,$G1781,通讯通路门店!$J:$J,"综合卖场")</f>
        <v>0</v>
      </c>
      <c r="W1781" s="99">
        <f>SUMIFS(通讯通路门店!$AJ:$AJ,通讯通路门店!$S:$S,通讯客户沙盘!$G1781)</f>
        <v>0</v>
      </c>
      <c r="X1781" s="99">
        <f t="shared" si="135"/>
        <v>0</v>
      </c>
      <c r="Y1781" s="99">
        <f>COUNTIFS(通讯通路门店!$S:$S,$G1781,通讯通路门店!$J:$J,"荣耀体验店")+COUNTIFS(通讯通路门店!$S:$S,$G1781,通讯通路门店!$J:$J,"荣耀授权专卖店")</f>
        <v>0</v>
      </c>
      <c r="Z1781" s="99">
        <f>COUNTIFS(通讯通路门店!$S:$S,$G1781,通讯通路门店!$J:$J,"VIVO体验店")</f>
        <v>0</v>
      </c>
      <c r="AA1781" s="99">
        <f>COUNTIFS(通讯通路门店!$S:$S,$G1781,通讯通路门店!$J:$J,"OPPO体验店")</f>
        <v>0</v>
      </c>
      <c r="AB1781" s="99">
        <f>COUNTIFS(通讯通路门店!$S:$S,$G1781,通讯通路门店!$J:$J,"华为授权体验店")+COUNTIFS(通讯通路门店!$S:$S,$G1781,通讯通路门店!$J:$J,"华为堡垒店")</f>
        <v>0</v>
      </c>
      <c r="AC1781" s="99">
        <f>COUNTIFS(通讯通路门店!$S:$S,$G1781,通讯通路门店!$J:$J,"小米体验店")</f>
        <v>0</v>
      </c>
      <c r="AD1781" s="99">
        <f>COUNTIFS(通讯通路门店!$S:$S,$G1781,通讯通路门店!$J:$J,"苹果体验店")</f>
        <v>0</v>
      </c>
      <c r="AE1781" s="99">
        <f>COUNTIFS(通讯通路门店!$S:$S,$G1781,通讯通路门店!$J:$J,"其他品牌专卖店")</f>
        <v>0</v>
      </c>
      <c r="AF1781" s="99">
        <f>SUMIFS(通讯通路门店!$BI:$BI,通讯通路门店!$S:$S,$G1781)</f>
        <v>0</v>
      </c>
      <c r="AG1781" s="99">
        <f>SUMIFS(通讯通路门店!$BH:$BH,通讯通路门店!$S:$S,$G1781)</f>
        <v>0</v>
      </c>
      <c r="AH1781" s="99">
        <f t="shared" si="136"/>
        <v>0</v>
      </c>
      <c r="AI1781" s="99">
        <f>SUMIFS(通讯通路门店!$BB:$BB,通讯通路门店!$S:$S,$G1781)</f>
        <v>0</v>
      </c>
      <c r="AJ1781" s="99">
        <f>SUMIFS(通讯通路门店!$BE:$BE,通讯通路门店!$S:$S,$G1781)</f>
        <v>0</v>
      </c>
      <c r="AK1781" s="99">
        <f>SUMIFS(通讯通路门店!$BG:$BG,通讯通路门店!$S:$S,$G1781)</f>
        <v>0</v>
      </c>
      <c r="AL1781" s="99">
        <f>SUMIFS(通讯通路门店!$BC:$BC,通讯通路门店!$S:$S,$G1781)</f>
        <v>0</v>
      </c>
      <c r="AM1781" s="99">
        <f>SUMIFS(通讯通路门店!$BD:$BD,通讯通路门店!$S:$S,$G1781)</f>
        <v>0</v>
      </c>
      <c r="AN1781" s="99">
        <f>SUMIFS(通讯通路门店!$BF:$BF,通讯通路门店!$S:$S,$G1781)</f>
        <v>0</v>
      </c>
      <c r="AO1781" s="99">
        <f t="shared" si="137"/>
        <v>0</v>
      </c>
      <c r="AP1781" s="99">
        <f>SUMIFS(通讯通路门店!$K:$K,通讯通路门店!$S:$S,$G1781)</f>
        <v>0</v>
      </c>
      <c r="AQ1781" s="83"/>
      <c r="AR1781" s="99">
        <f>SUMIFS(通讯通路门店!$T:$T,通讯通路门店!$S:$S,$G1781)</f>
        <v>0</v>
      </c>
      <c r="AS1781" s="99">
        <f>SUMIFS(通讯通路门店!$U:$U,通讯通路门店!$S:$S,$G1781)</f>
        <v>0</v>
      </c>
      <c r="AT1781" s="99">
        <f>SUMIFS(通讯通路门店!$V:$V,通讯通路门店!$S:$S,$G1781)</f>
        <v>0</v>
      </c>
      <c r="AU1781" s="99">
        <f>SUMIFS(通讯通路门店!$W:$W,通讯通路门店!$S:$S,$G1781)</f>
        <v>0</v>
      </c>
      <c r="AV1781" s="99">
        <f>SUMIFS(通讯通路门店!$Z:$Z,通讯通路门店!$S:$S,$G1781)</f>
        <v>0</v>
      </c>
      <c r="AW1781" s="99">
        <f>SUMIFS(通讯通路门店!$AB:$AB,通讯通路门店!$S:$S,$G1781)</f>
        <v>0</v>
      </c>
      <c r="AX1781" s="99">
        <f>SUMIFS(通讯通路门店!$X:$X,通讯通路门店!$S:$S,$G1781)</f>
        <v>0</v>
      </c>
      <c r="AY1781" s="99">
        <f>SUMIFS(通讯通路门店!$Y:$Y,通讯通路门店!$S:$S,$G1781)</f>
        <v>0</v>
      </c>
      <c r="AZ1781" s="99">
        <f>SUMIFS(通讯通路门店!$AA:$AA,通讯通路门店!$S:$S,$G1781)</f>
        <v>0</v>
      </c>
      <c r="BA1781" s="99">
        <f t="shared" si="138"/>
        <v>0</v>
      </c>
      <c r="BB1781" s="99">
        <f t="shared" si="139"/>
        <v>0</v>
      </c>
      <c r="BC1781" s="99">
        <f>SUMIFS(通讯通路门店!$W:$W,通讯通路门店!$S:$S,$G1781,通讯通路门店!$J:$J,"荣耀体验店")+SUMIFS(通讯通路门店!$W:$W,通讯通路门店!$S:$S,$G1781,通讯通路门店!$J:$J,"荣耀授权专卖店")</f>
        <v>0</v>
      </c>
      <c r="BD1781" s="99">
        <f>SUMIFS(通讯通路门店!$Z:$Z,通讯通路门店!$S:$S,$G1781,通讯通路门店!$J:$J,"VIVO体验店")</f>
        <v>0</v>
      </c>
      <c r="BE1781" s="99">
        <f>SUMIFS(通讯通路门店!$AB:$AB,通讯通路门店!$S:$S,$G1781,通讯通路门店!$J:$J,"OPPO体验店")</f>
        <v>0</v>
      </c>
      <c r="BF1781" s="99">
        <f>SUMIFS(通讯通路门店!$X:$X,通讯通路门店!$S:$S,$G1781,通讯通路门店!$J:$J,"华为授权体验店")+SUMIFS(通讯通路门店!$AA:$AA,通讯通路门店!$S:$S,$G1781,通讯通路门店!$J:$J,"华为堡垒店")</f>
        <v>0</v>
      </c>
      <c r="BG1781" s="99">
        <f>SUMIFS(通讯通路门店!$Y:$Y,通讯通路门店!$S:$S,$G1781,通讯通路门店!$J:$J,"小米体验店")</f>
        <v>0</v>
      </c>
      <c r="BH1781" s="99">
        <f>SUMIFS(通讯通路门店!$AA:$AA,通讯通路门店!$S:$S,$G1781,通讯通路门店!$J:$J,"苹果体验店")</f>
        <v>0</v>
      </c>
      <c r="BI1781" s="99">
        <f>SUMIFS(通讯通路门店!$K:$K,通讯通路门店!$S:$S,$G1781,通讯通路门店!$J:$J,"其他品牌专卖店")</f>
        <v>0</v>
      </c>
      <c r="BJ1781" s="99">
        <f>SUMIFS(通讯通路门店!$AC:$AC,通讯通路门店!$S:$S,$G1781)</f>
        <v>0</v>
      </c>
      <c r="BK1781" s="99">
        <f>SUMIFS(通讯通路门店!$AD:$AD,通讯通路门店!$S:$S,$G1781)</f>
        <v>0</v>
      </c>
      <c r="BL1781" s="99">
        <f>SUMIFS(通讯通路门店!$AE:$AE,通讯通路门店!$S:$S,$G1781)</f>
        <v>0</v>
      </c>
      <c r="BM1781" s="99">
        <f>SUMIFS(通讯通路门店!$AF:$AF,通讯通路门店!$S:$S,$G1781)</f>
        <v>0</v>
      </c>
      <c r="BN1781" s="99">
        <f>SUMIFS(通讯通路门店!$AG:$AG,通讯通路门店!$S:$S,$G1781)</f>
        <v>0</v>
      </c>
      <c r="BO1781" s="99">
        <f>SUMIFS(通讯通路门店!$AH:$AH,通讯通路门店!$S:$S,$G1781)</f>
        <v>0</v>
      </c>
      <c r="BP1781" s="99">
        <f>SUMIFS(通讯通路门店!$AI:$AI,通讯通路门店!$S:$S,$G1781)</f>
        <v>0</v>
      </c>
      <c r="BQ1781" s="83"/>
    </row>
    <row r="1782" spans="1:69">
      <c r="A1782" s="99" t="str">
        <f>IFERROR(_xlfn.XLOOKUP($G1782,通讯通路门店!$S$4:$S$993933,通讯通路门店!$A$4:$A$993933,0,0),"")</f>
        <v>海南省</v>
      </c>
      <c r="B1782" s="99" t="str">
        <f>IFERROR(_xlfn.XLOOKUP($G1782,通讯通路门店!$S$4:$S$993933,通讯通路门店!$B$4:$B$993933,0,0),"")</f>
        <v>乐东黎族自治县</v>
      </c>
      <c r="C1782" s="99" t="str">
        <f>IFERROR(_xlfn.XLOOKUP($G1782,通讯通路门店!$S$4:$S$993933,通讯通路门店!$C$4:$C$993933,0,0),"")</f>
        <v>乐东黎族自治县</v>
      </c>
      <c r="D1782" s="99" t="str">
        <f>IFERROR(_xlfn.XLOOKUP($G1782,通讯通路门店!$S$4:$S$993933,通讯通路门店!$D$4:$D$993933,0,0),"")</f>
        <v>万冲镇</v>
      </c>
      <c r="E1782" s="83"/>
      <c r="F1782" s="83"/>
      <c r="G1782" s="101"/>
      <c r="H1782" s="102">
        <f>IFERROR(_xlfn.XLOOKUP($G1782,通讯通路门店!$S$4:$S$993933,通讯通路门店!$R$4:$R$993933,0,0),"")</f>
        <v>0</v>
      </c>
      <c r="I1782" s="83"/>
      <c r="J1782" s="83"/>
      <c r="K1782" s="83"/>
      <c r="L1782" s="83"/>
      <c r="M1782" s="83"/>
      <c r="N1782" s="83"/>
      <c r="O1782" s="83"/>
      <c r="P1782" s="83"/>
      <c r="Q1782" s="83"/>
      <c r="R1782" s="83"/>
      <c r="S1782" s="83"/>
      <c r="T1782" s="83"/>
      <c r="U1782" s="99">
        <f>COUNTIF(通讯通路门店!$S:$S,$G1782)</f>
        <v>0</v>
      </c>
      <c r="V1782" s="99">
        <f>COUNTIFS(通讯通路门店!$S:$S,$G1782,通讯通路门店!$J:$J,"综合卖场")</f>
        <v>0</v>
      </c>
      <c r="W1782" s="99">
        <f>SUMIFS(通讯通路门店!$AJ:$AJ,通讯通路门店!$S:$S,通讯客户沙盘!$G1782)</f>
        <v>0</v>
      </c>
      <c r="X1782" s="99">
        <f t="shared" si="135"/>
        <v>0</v>
      </c>
      <c r="Y1782" s="99">
        <f>COUNTIFS(通讯通路门店!$S:$S,$G1782,通讯通路门店!$J:$J,"荣耀体验店")+COUNTIFS(通讯通路门店!$S:$S,$G1782,通讯通路门店!$J:$J,"荣耀授权专卖店")</f>
        <v>0</v>
      </c>
      <c r="Z1782" s="99">
        <f>COUNTIFS(通讯通路门店!$S:$S,$G1782,通讯通路门店!$J:$J,"VIVO体验店")</f>
        <v>0</v>
      </c>
      <c r="AA1782" s="99">
        <f>COUNTIFS(通讯通路门店!$S:$S,$G1782,通讯通路门店!$J:$J,"OPPO体验店")</f>
        <v>0</v>
      </c>
      <c r="AB1782" s="99">
        <f>COUNTIFS(通讯通路门店!$S:$S,$G1782,通讯通路门店!$J:$J,"华为授权体验店")+COUNTIFS(通讯通路门店!$S:$S,$G1782,通讯通路门店!$J:$J,"华为堡垒店")</f>
        <v>0</v>
      </c>
      <c r="AC1782" s="99">
        <f>COUNTIFS(通讯通路门店!$S:$S,$G1782,通讯通路门店!$J:$J,"小米体验店")</f>
        <v>0</v>
      </c>
      <c r="AD1782" s="99">
        <f>COUNTIFS(通讯通路门店!$S:$S,$G1782,通讯通路门店!$J:$J,"苹果体验店")</f>
        <v>0</v>
      </c>
      <c r="AE1782" s="99">
        <f>COUNTIFS(通讯通路门店!$S:$S,$G1782,通讯通路门店!$J:$J,"其他品牌专卖店")</f>
        <v>0</v>
      </c>
      <c r="AF1782" s="99">
        <f>SUMIFS(通讯通路门店!$BI:$BI,通讯通路门店!$S:$S,$G1782)</f>
        <v>0</v>
      </c>
      <c r="AG1782" s="99">
        <f>SUMIFS(通讯通路门店!$BH:$BH,通讯通路门店!$S:$S,$G1782)</f>
        <v>0</v>
      </c>
      <c r="AH1782" s="99">
        <f t="shared" si="136"/>
        <v>0</v>
      </c>
      <c r="AI1782" s="99">
        <f>SUMIFS(通讯通路门店!$BB:$BB,通讯通路门店!$S:$S,$G1782)</f>
        <v>0</v>
      </c>
      <c r="AJ1782" s="99">
        <f>SUMIFS(通讯通路门店!$BE:$BE,通讯通路门店!$S:$S,$G1782)</f>
        <v>0</v>
      </c>
      <c r="AK1782" s="99">
        <f>SUMIFS(通讯通路门店!$BG:$BG,通讯通路门店!$S:$S,$G1782)</f>
        <v>0</v>
      </c>
      <c r="AL1782" s="99">
        <f>SUMIFS(通讯通路门店!$BC:$BC,通讯通路门店!$S:$S,$G1782)</f>
        <v>0</v>
      </c>
      <c r="AM1782" s="99">
        <f>SUMIFS(通讯通路门店!$BD:$BD,通讯通路门店!$S:$S,$G1782)</f>
        <v>0</v>
      </c>
      <c r="AN1782" s="99">
        <f>SUMIFS(通讯通路门店!$BF:$BF,通讯通路门店!$S:$S,$G1782)</f>
        <v>0</v>
      </c>
      <c r="AO1782" s="99">
        <f t="shared" si="137"/>
        <v>0</v>
      </c>
      <c r="AP1782" s="99">
        <f>SUMIFS(通讯通路门店!$K:$K,通讯通路门店!$S:$S,$G1782)</f>
        <v>0</v>
      </c>
      <c r="AQ1782" s="83"/>
      <c r="AR1782" s="99">
        <f>SUMIFS(通讯通路门店!$T:$T,通讯通路门店!$S:$S,$G1782)</f>
        <v>0</v>
      </c>
      <c r="AS1782" s="99">
        <f>SUMIFS(通讯通路门店!$U:$U,通讯通路门店!$S:$S,$G1782)</f>
        <v>0</v>
      </c>
      <c r="AT1782" s="99">
        <f>SUMIFS(通讯通路门店!$V:$V,通讯通路门店!$S:$S,$G1782)</f>
        <v>0</v>
      </c>
      <c r="AU1782" s="99">
        <f>SUMIFS(通讯通路门店!$W:$W,通讯通路门店!$S:$S,$G1782)</f>
        <v>0</v>
      </c>
      <c r="AV1782" s="99">
        <f>SUMIFS(通讯通路门店!$Z:$Z,通讯通路门店!$S:$S,$G1782)</f>
        <v>0</v>
      </c>
      <c r="AW1782" s="99">
        <f>SUMIFS(通讯通路门店!$AB:$AB,通讯通路门店!$S:$S,$G1782)</f>
        <v>0</v>
      </c>
      <c r="AX1782" s="99">
        <f>SUMIFS(通讯通路门店!$X:$X,通讯通路门店!$S:$S,$G1782)</f>
        <v>0</v>
      </c>
      <c r="AY1782" s="99">
        <f>SUMIFS(通讯通路门店!$Y:$Y,通讯通路门店!$S:$S,$G1782)</f>
        <v>0</v>
      </c>
      <c r="AZ1782" s="99">
        <f>SUMIFS(通讯通路门店!$AA:$AA,通讯通路门店!$S:$S,$G1782)</f>
        <v>0</v>
      </c>
      <c r="BA1782" s="99">
        <f t="shared" si="138"/>
        <v>0</v>
      </c>
      <c r="BB1782" s="99">
        <f t="shared" si="139"/>
        <v>0</v>
      </c>
      <c r="BC1782" s="99">
        <f>SUMIFS(通讯通路门店!$W:$W,通讯通路门店!$S:$S,$G1782,通讯通路门店!$J:$J,"荣耀体验店")+SUMIFS(通讯通路门店!$W:$W,通讯通路门店!$S:$S,$G1782,通讯通路门店!$J:$J,"荣耀授权专卖店")</f>
        <v>0</v>
      </c>
      <c r="BD1782" s="99">
        <f>SUMIFS(通讯通路门店!$Z:$Z,通讯通路门店!$S:$S,$G1782,通讯通路门店!$J:$J,"VIVO体验店")</f>
        <v>0</v>
      </c>
      <c r="BE1782" s="99">
        <f>SUMIFS(通讯通路门店!$AB:$AB,通讯通路门店!$S:$S,$G1782,通讯通路门店!$J:$J,"OPPO体验店")</f>
        <v>0</v>
      </c>
      <c r="BF1782" s="99">
        <f>SUMIFS(通讯通路门店!$X:$X,通讯通路门店!$S:$S,$G1782,通讯通路门店!$J:$J,"华为授权体验店")+SUMIFS(通讯通路门店!$AA:$AA,通讯通路门店!$S:$S,$G1782,通讯通路门店!$J:$J,"华为堡垒店")</f>
        <v>0</v>
      </c>
      <c r="BG1782" s="99">
        <f>SUMIFS(通讯通路门店!$Y:$Y,通讯通路门店!$S:$S,$G1782,通讯通路门店!$J:$J,"小米体验店")</f>
        <v>0</v>
      </c>
      <c r="BH1782" s="99">
        <f>SUMIFS(通讯通路门店!$AA:$AA,通讯通路门店!$S:$S,$G1782,通讯通路门店!$J:$J,"苹果体验店")</f>
        <v>0</v>
      </c>
      <c r="BI1782" s="99">
        <f>SUMIFS(通讯通路门店!$K:$K,通讯通路门店!$S:$S,$G1782,通讯通路门店!$J:$J,"其他品牌专卖店")</f>
        <v>0</v>
      </c>
      <c r="BJ1782" s="99">
        <f>SUMIFS(通讯通路门店!$AC:$AC,通讯通路门店!$S:$S,$G1782)</f>
        <v>0</v>
      </c>
      <c r="BK1782" s="99">
        <f>SUMIFS(通讯通路门店!$AD:$AD,通讯通路门店!$S:$S,$G1782)</f>
        <v>0</v>
      </c>
      <c r="BL1782" s="99">
        <f>SUMIFS(通讯通路门店!$AE:$AE,通讯通路门店!$S:$S,$G1782)</f>
        <v>0</v>
      </c>
      <c r="BM1782" s="99">
        <f>SUMIFS(通讯通路门店!$AF:$AF,通讯通路门店!$S:$S,$G1782)</f>
        <v>0</v>
      </c>
      <c r="BN1782" s="99">
        <f>SUMIFS(通讯通路门店!$AG:$AG,通讯通路门店!$S:$S,$G1782)</f>
        <v>0</v>
      </c>
      <c r="BO1782" s="99">
        <f>SUMIFS(通讯通路门店!$AH:$AH,通讯通路门店!$S:$S,$G1782)</f>
        <v>0</v>
      </c>
      <c r="BP1782" s="99">
        <f>SUMIFS(通讯通路门店!$AI:$AI,通讯通路门店!$S:$S,$G1782)</f>
        <v>0</v>
      </c>
      <c r="BQ1782" s="83"/>
    </row>
    <row r="1783" spans="1:69">
      <c r="A1783" s="99" t="str">
        <f>IFERROR(_xlfn.XLOOKUP($G1783,通讯通路门店!$S$4:$S$993933,通讯通路门店!$A$4:$A$993933,0,0),"")</f>
        <v>海南省</v>
      </c>
      <c r="B1783" s="99" t="str">
        <f>IFERROR(_xlfn.XLOOKUP($G1783,通讯通路门店!$S$4:$S$993933,通讯通路门店!$B$4:$B$993933,0,0),"")</f>
        <v>乐东黎族自治县</v>
      </c>
      <c r="C1783" s="99" t="str">
        <f>IFERROR(_xlfn.XLOOKUP($G1783,通讯通路门店!$S$4:$S$993933,通讯通路门店!$C$4:$C$993933,0,0),"")</f>
        <v>乐东黎族自治县</v>
      </c>
      <c r="D1783" s="99" t="str">
        <f>IFERROR(_xlfn.XLOOKUP($G1783,通讯通路门店!$S$4:$S$993933,通讯通路门店!$D$4:$D$993933,0,0),"")</f>
        <v>万冲镇</v>
      </c>
      <c r="E1783" s="83"/>
      <c r="F1783" s="83"/>
      <c r="G1783" s="101"/>
      <c r="H1783" s="102">
        <f>IFERROR(_xlfn.XLOOKUP($G1783,通讯通路门店!$S$4:$S$993933,通讯通路门店!$R$4:$R$993933,0,0),"")</f>
        <v>0</v>
      </c>
      <c r="I1783" s="83"/>
      <c r="J1783" s="83"/>
      <c r="K1783" s="83"/>
      <c r="L1783" s="83"/>
      <c r="M1783" s="83"/>
      <c r="N1783" s="83"/>
      <c r="O1783" s="83"/>
      <c r="P1783" s="83"/>
      <c r="Q1783" s="83"/>
      <c r="R1783" s="83"/>
      <c r="S1783" s="83"/>
      <c r="T1783" s="83"/>
      <c r="U1783" s="99">
        <f>COUNTIF(通讯通路门店!$S:$S,$G1783)</f>
        <v>0</v>
      </c>
      <c r="V1783" s="99">
        <f>COUNTIFS(通讯通路门店!$S:$S,$G1783,通讯通路门店!$J:$J,"综合卖场")</f>
        <v>0</v>
      </c>
      <c r="W1783" s="99">
        <f>SUMIFS(通讯通路门店!$AJ:$AJ,通讯通路门店!$S:$S,通讯客户沙盘!$G1783)</f>
        <v>0</v>
      </c>
      <c r="X1783" s="99">
        <f t="shared" si="135"/>
        <v>0</v>
      </c>
      <c r="Y1783" s="99">
        <f>COUNTIFS(通讯通路门店!$S:$S,$G1783,通讯通路门店!$J:$J,"荣耀体验店")+COUNTIFS(通讯通路门店!$S:$S,$G1783,通讯通路门店!$J:$J,"荣耀授权专卖店")</f>
        <v>0</v>
      </c>
      <c r="Z1783" s="99">
        <f>COUNTIFS(通讯通路门店!$S:$S,$G1783,通讯通路门店!$J:$J,"VIVO体验店")</f>
        <v>0</v>
      </c>
      <c r="AA1783" s="99">
        <f>COUNTIFS(通讯通路门店!$S:$S,$G1783,通讯通路门店!$J:$J,"OPPO体验店")</f>
        <v>0</v>
      </c>
      <c r="AB1783" s="99">
        <f>COUNTIFS(通讯通路门店!$S:$S,$G1783,通讯通路门店!$J:$J,"华为授权体验店")+COUNTIFS(通讯通路门店!$S:$S,$G1783,通讯通路门店!$J:$J,"华为堡垒店")</f>
        <v>0</v>
      </c>
      <c r="AC1783" s="99">
        <f>COUNTIFS(通讯通路门店!$S:$S,$G1783,通讯通路门店!$J:$J,"小米体验店")</f>
        <v>0</v>
      </c>
      <c r="AD1783" s="99">
        <f>COUNTIFS(通讯通路门店!$S:$S,$G1783,通讯通路门店!$J:$J,"苹果体验店")</f>
        <v>0</v>
      </c>
      <c r="AE1783" s="99">
        <f>COUNTIFS(通讯通路门店!$S:$S,$G1783,通讯通路门店!$J:$J,"其他品牌专卖店")</f>
        <v>0</v>
      </c>
      <c r="AF1783" s="99">
        <f>SUMIFS(通讯通路门店!$BI:$BI,通讯通路门店!$S:$S,$G1783)</f>
        <v>0</v>
      </c>
      <c r="AG1783" s="99">
        <f>SUMIFS(通讯通路门店!$BH:$BH,通讯通路门店!$S:$S,$G1783)</f>
        <v>0</v>
      </c>
      <c r="AH1783" s="99">
        <f t="shared" si="136"/>
        <v>0</v>
      </c>
      <c r="AI1783" s="99">
        <f>SUMIFS(通讯通路门店!$BB:$BB,通讯通路门店!$S:$S,$G1783)</f>
        <v>0</v>
      </c>
      <c r="AJ1783" s="99">
        <f>SUMIFS(通讯通路门店!$BE:$BE,通讯通路门店!$S:$S,$G1783)</f>
        <v>0</v>
      </c>
      <c r="AK1783" s="99">
        <f>SUMIFS(通讯通路门店!$BG:$BG,通讯通路门店!$S:$S,$G1783)</f>
        <v>0</v>
      </c>
      <c r="AL1783" s="99">
        <f>SUMIFS(通讯通路门店!$BC:$BC,通讯通路门店!$S:$S,$G1783)</f>
        <v>0</v>
      </c>
      <c r="AM1783" s="99">
        <f>SUMIFS(通讯通路门店!$BD:$BD,通讯通路门店!$S:$S,$G1783)</f>
        <v>0</v>
      </c>
      <c r="AN1783" s="99">
        <f>SUMIFS(通讯通路门店!$BF:$BF,通讯通路门店!$S:$S,$G1783)</f>
        <v>0</v>
      </c>
      <c r="AO1783" s="99">
        <f t="shared" si="137"/>
        <v>0</v>
      </c>
      <c r="AP1783" s="99">
        <f>SUMIFS(通讯通路门店!$K:$K,通讯通路门店!$S:$S,$G1783)</f>
        <v>0</v>
      </c>
      <c r="AQ1783" s="83"/>
      <c r="AR1783" s="99">
        <f>SUMIFS(通讯通路门店!$T:$T,通讯通路门店!$S:$S,$G1783)</f>
        <v>0</v>
      </c>
      <c r="AS1783" s="99">
        <f>SUMIFS(通讯通路门店!$U:$U,通讯通路门店!$S:$S,$G1783)</f>
        <v>0</v>
      </c>
      <c r="AT1783" s="99">
        <f>SUMIFS(通讯通路门店!$V:$V,通讯通路门店!$S:$S,$G1783)</f>
        <v>0</v>
      </c>
      <c r="AU1783" s="99">
        <f>SUMIFS(通讯通路门店!$W:$W,通讯通路门店!$S:$S,$G1783)</f>
        <v>0</v>
      </c>
      <c r="AV1783" s="99">
        <f>SUMIFS(通讯通路门店!$Z:$Z,通讯通路门店!$S:$S,$G1783)</f>
        <v>0</v>
      </c>
      <c r="AW1783" s="99">
        <f>SUMIFS(通讯通路门店!$AB:$AB,通讯通路门店!$S:$S,$G1783)</f>
        <v>0</v>
      </c>
      <c r="AX1783" s="99">
        <f>SUMIFS(通讯通路门店!$X:$X,通讯通路门店!$S:$S,$G1783)</f>
        <v>0</v>
      </c>
      <c r="AY1783" s="99">
        <f>SUMIFS(通讯通路门店!$Y:$Y,通讯通路门店!$S:$S,$G1783)</f>
        <v>0</v>
      </c>
      <c r="AZ1783" s="99">
        <f>SUMIFS(通讯通路门店!$AA:$AA,通讯通路门店!$S:$S,$G1783)</f>
        <v>0</v>
      </c>
      <c r="BA1783" s="99">
        <f t="shared" si="138"/>
        <v>0</v>
      </c>
      <c r="BB1783" s="99">
        <f t="shared" si="139"/>
        <v>0</v>
      </c>
      <c r="BC1783" s="99">
        <f>SUMIFS(通讯通路门店!$W:$W,通讯通路门店!$S:$S,$G1783,通讯通路门店!$J:$J,"荣耀体验店")+SUMIFS(通讯通路门店!$W:$W,通讯通路门店!$S:$S,$G1783,通讯通路门店!$J:$J,"荣耀授权专卖店")</f>
        <v>0</v>
      </c>
      <c r="BD1783" s="99">
        <f>SUMIFS(通讯通路门店!$Z:$Z,通讯通路门店!$S:$S,$G1783,通讯通路门店!$J:$J,"VIVO体验店")</f>
        <v>0</v>
      </c>
      <c r="BE1783" s="99">
        <f>SUMIFS(通讯通路门店!$AB:$AB,通讯通路门店!$S:$S,$G1783,通讯通路门店!$J:$J,"OPPO体验店")</f>
        <v>0</v>
      </c>
      <c r="BF1783" s="99">
        <f>SUMIFS(通讯通路门店!$X:$X,通讯通路门店!$S:$S,$G1783,通讯通路门店!$J:$J,"华为授权体验店")+SUMIFS(通讯通路门店!$AA:$AA,通讯通路门店!$S:$S,$G1783,通讯通路门店!$J:$J,"华为堡垒店")</f>
        <v>0</v>
      </c>
      <c r="BG1783" s="99">
        <f>SUMIFS(通讯通路门店!$Y:$Y,通讯通路门店!$S:$S,$G1783,通讯通路门店!$J:$J,"小米体验店")</f>
        <v>0</v>
      </c>
      <c r="BH1783" s="99">
        <f>SUMIFS(通讯通路门店!$AA:$AA,通讯通路门店!$S:$S,$G1783,通讯通路门店!$J:$J,"苹果体验店")</f>
        <v>0</v>
      </c>
      <c r="BI1783" s="99">
        <f>SUMIFS(通讯通路门店!$K:$K,通讯通路门店!$S:$S,$G1783,通讯通路门店!$J:$J,"其他品牌专卖店")</f>
        <v>0</v>
      </c>
      <c r="BJ1783" s="99">
        <f>SUMIFS(通讯通路门店!$AC:$AC,通讯通路门店!$S:$S,$G1783)</f>
        <v>0</v>
      </c>
      <c r="BK1783" s="99">
        <f>SUMIFS(通讯通路门店!$AD:$AD,通讯通路门店!$S:$S,$G1783)</f>
        <v>0</v>
      </c>
      <c r="BL1783" s="99">
        <f>SUMIFS(通讯通路门店!$AE:$AE,通讯通路门店!$S:$S,$G1783)</f>
        <v>0</v>
      </c>
      <c r="BM1783" s="99">
        <f>SUMIFS(通讯通路门店!$AF:$AF,通讯通路门店!$S:$S,$G1783)</f>
        <v>0</v>
      </c>
      <c r="BN1783" s="99">
        <f>SUMIFS(通讯通路门店!$AG:$AG,通讯通路门店!$S:$S,$G1783)</f>
        <v>0</v>
      </c>
      <c r="BO1783" s="99">
        <f>SUMIFS(通讯通路门店!$AH:$AH,通讯通路门店!$S:$S,$G1783)</f>
        <v>0</v>
      </c>
      <c r="BP1783" s="99">
        <f>SUMIFS(通讯通路门店!$AI:$AI,通讯通路门店!$S:$S,$G1783)</f>
        <v>0</v>
      </c>
      <c r="BQ1783" s="83"/>
    </row>
    <row r="1784" spans="1:69">
      <c r="A1784" s="99" t="str">
        <f>IFERROR(_xlfn.XLOOKUP($G1784,通讯通路门店!$S$4:$S$993933,通讯通路门店!$A$4:$A$993933,0,0),"")</f>
        <v>海南省</v>
      </c>
      <c r="B1784" s="99" t="str">
        <f>IFERROR(_xlfn.XLOOKUP($G1784,通讯通路门店!$S$4:$S$993933,通讯通路门店!$B$4:$B$993933,0,0),"")</f>
        <v>乐东黎族自治县</v>
      </c>
      <c r="C1784" s="99" t="str">
        <f>IFERROR(_xlfn.XLOOKUP($G1784,通讯通路门店!$S$4:$S$993933,通讯通路门店!$C$4:$C$993933,0,0),"")</f>
        <v>乐东黎族自治县</v>
      </c>
      <c r="D1784" s="99" t="str">
        <f>IFERROR(_xlfn.XLOOKUP($G1784,通讯通路门店!$S$4:$S$993933,通讯通路门店!$D$4:$D$993933,0,0),"")</f>
        <v>万冲镇</v>
      </c>
      <c r="E1784" s="83"/>
      <c r="F1784" s="83"/>
      <c r="G1784" s="101"/>
      <c r="H1784" s="102">
        <f>IFERROR(_xlfn.XLOOKUP($G1784,通讯通路门店!$S$4:$S$993933,通讯通路门店!$R$4:$R$993933,0,0),"")</f>
        <v>0</v>
      </c>
      <c r="I1784" s="83"/>
      <c r="J1784" s="83"/>
      <c r="K1784" s="83"/>
      <c r="L1784" s="83"/>
      <c r="M1784" s="83"/>
      <c r="N1784" s="83"/>
      <c r="O1784" s="83"/>
      <c r="P1784" s="83"/>
      <c r="Q1784" s="83"/>
      <c r="R1784" s="83"/>
      <c r="S1784" s="83"/>
      <c r="T1784" s="83"/>
      <c r="U1784" s="99">
        <f>COUNTIF(通讯通路门店!$S:$S,$G1784)</f>
        <v>0</v>
      </c>
      <c r="V1784" s="99">
        <f>COUNTIFS(通讯通路门店!$S:$S,$G1784,通讯通路门店!$J:$J,"综合卖场")</f>
        <v>0</v>
      </c>
      <c r="W1784" s="99">
        <f>SUMIFS(通讯通路门店!$AJ:$AJ,通讯通路门店!$S:$S,通讯客户沙盘!$G1784)</f>
        <v>0</v>
      </c>
      <c r="X1784" s="99">
        <f t="shared" si="135"/>
        <v>0</v>
      </c>
      <c r="Y1784" s="99">
        <f>COUNTIFS(通讯通路门店!$S:$S,$G1784,通讯通路门店!$J:$J,"荣耀体验店")+COUNTIFS(通讯通路门店!$S:$S,$G1784,通讯通路门店!$J:$J,"荣耀授权专卖店")</f>
        <v>0</v>
      </c>
      <c r="Z1784" s="99">
        <f>COUNTIFS(通讯通路门店!$S:$S,$G1784,通讯通路门店!$J:$J,"VIVO体验店")</f>
        <v>0</v>
      </c>
      <c r="AA1784" s="99">
        <f>COUNTIFS(通讯通路门店!$S:$S,$G1784,通讯通路门店!$J:$J,"OPPO体验店")</f>
        <v>0</v>
      </c>
      <c r="AB1784" s="99">
        <f>COUNTIFS(通讯通路门店!$S:$S,$G1784,通讯通路门店!$J:$J,"华为授权体验店")+COUNTIFS(通讯通路门店!$S:$S,$G1784,通讯通路门店!$J:$J,"华为堡垒店")</f>
        <v>0</v>
      </c>
      <c r="AC1784" s="99">
        <f>COUNTIFS(通讯通路门店!$S:$S,$G1784,通讯通路门店!$J:$J,"小米体验店")</f>
        <v>0</v>
      </c>
      <c r="AD1784" s="99">
        <f>COUNTIFS(通讯通路门店!$S:$S,$G1784,通讯通路门店!$J:$J,"苹果体验店")</f>
        <v>0</v>
      </c>
      <c r="AE1784" s="99">
        <f>COUNTIFS(通讯通路门店!$S:$S,$G1784,通讯通路门店!$J:$J,"其他品牌专卖店")</f>
        <v>0</v>
      </c>
      <c r="AF1784" s="99">
        <f>SUMIFS(通讯通路门店!$BI:$BI,通讯通路门店!$S:$S,$G1784)</f>
        <v>0</v>
      </c>
      <c r="AG1784" s="99">
        <f>SUMIFS(通讯通路门店!$BH:$BH,通讯通路门店!$S:$S,$G1784)</f>
        <v>0</v>
      </c>
      <c r="AH1784" s="99">
        <f t="shared" si="136"/>
        <v>0</v>
      </c>
      <c r="AI1784" s="99">
        <f>SUMIFS(通讯通路门店!$BB:$BB,通讯通路门店!$S:$S,$G1784)</f>
        <v>0</v>
      </c>
      <c r="AJ1784" s="99">
        <f>SUMIFS(通讯通路门店!$BE:$BE,通讯通路门店!$S:$S,$G1784)</f>
        <v>0</v>
      </c>
      <c r="AK1784" s="99">
        <f>SUMIFS(通讯通路门店!$BG:$BG,通讯通路门店!$S:$S,$G1784)</f>
        <v>0</v>
      </c>
      <c r="AL1784" s="99">
        <f>SUMIFS(通讯通路门店!$BC:$BC,通讯通路门店!$S:$S,$G1784)</f>
        <v>0</v>
      </c>
      <c r="AM1784" s="99">
        <f>SUMIFS(通讯通路门店!$BD:$BD,通讯通路门店!$S:$S,$G1784)</f>
        <v>0</v>
      </c>
      <c r="AN1784" s="99">
        <f>SUMIFS(通讯通路门店!$BF:$BF,通讯通路门店!$S:$S,$G1784)</f>
        <v>0</v>
      </c>
      <c r="AO1784" s="99">
        <f t="shared" si="137"/>
        <v>0</v>
      </c>
      <c r="AP1784" s="99">
        <f>SUMIFS(通讯通路门店!$K:$K,通讯通路门店!$S:$S,$G1784)</f>
        <v>0</v>
      </c>
      <c r="AQ1784" s="83"/>
      <c r="AR1784" s="99">
        <f>SUMIFS(通讯通路门店!$T:$T,通讯通路门店!$S:$S,$G1784)</f>
        <v>0</v>
      </c>
      <c r="AS1784" s="99">
        <f>SUMIFS(通讯通路门店!$U:$U,通讯通路门店!$S:$S,$G1784)</f>
        <v>0</v>
      </c>
      <c r="AT1784" s="99">
        <f>SUMIFS(通讯通路门店!$V:$V,通讯通路门店!$S:$S,$G1784)</f>
        <v>0</v>
      </c>
      <c r="AU1784" s="99">
        <f>SUMIFS(通讯通路门店!$W:$W,通讯通路门店!$S:$S,$G1784)</f>
        <v>0</v>
      </c>
      <c r="AV1784" s="99">
        <f>SUMIFS(通讯通路门店!$Z:$Z,通讯通路门店!$S:$S,$G1784)</f>
        <v>0</v>
      </c>
      <c r="AW1784" s="99">
        <f>SUMIFS(通讯通路门店!$AB:$AB,通讯通路门店!$S:$S,$G1784)</f>
        <v>0</v>
      </c>
      <c r="AX1784" s="99">
        <f>SUMIFS(通讯通路门店!$X:$X,通讯通路门店!$S:$S,$G1784)</f>
        <v>0</v>
      </c>
      <c r="AY1784" s="99">
        <f>SUMIFS(通讯通路门店!$Y:$Y,通讯通路门店!$S:$S,$G1784)</f>
        <v>0</v>
      </c>
      <c r="AZ1784" s="99">
        <f>SUMIFS(通讯通路门店!$AA:$AA,通讯通路门店!$S:$S,$G1784)</f>
        <v>0</v>
      </c>
      <c r="BA1784" s="99">
        <f t="shared" si="138"/>
        <v>0</v>
      </c>
      <c r="BB1784" s="99">
        <f t="shared" si="139"/>
        <v>0</v>
      </c>
      <c r="BC1784" s="99">
        <f>SUMIFS(通讯通路门店!$W:$W,通讯通路门店!$S:$S,$G1784,通讯通路门店!$J:$J,"荣耀体验店")+SUMIFS(通讯通路门店!$W:$W,通讯通路门店!$S:$S,$G1784,通讯通路门店!$J:$J,"荣耀授权专卖店")</f>
        <v>0</v>
      </c>
      <c r="BD1784" s="99">
        <f>SUMIFS(通讯通路门店!$Z:$Z,通讯通路门店!$S:$S,$G1784,通讯通路门店!$J:$J,"VIVO体验店")</f>
        <v>0</v>
      </c>
      <c r="BE1784" s="99">
        <f>SUMIFS(通讯通路门店!$AB:$AB,通讯通路门店!$S:$S,$G1784,通讯通路门店!$J:$J,"OPPO体验店")</f>
        <v>0</v>
      </c>
      <c r="BF1784" s="99">
        <f>SUMIFS(通讯通路门店!$X:$X,通讯通路门店!$S:$S,$G1784,通讯通路门店!$J:$J,"华为授权体验店")+SUMIFS(通讯通路门店!$AA:$AA,通讯通路门店!$S:$S,$G1784,通讯通路门店!$J:$J,"华为堡垒店")</f>
        <v>0</v>
      </c>
      <c r="BG1784" s="99">
        <f>SUMIFS(通讯通路门店!$Y:$Y,通讯通路门店!$S:$S,$G1784,通讯通路门店!$J:$J,"小米体验店")</f>
        <v>0</v>
      </c>
      <c r="BH1784" s="99">
        <f>SUMIFS(通讯通路门店!$AA:$AA,通讯通路门店!$S:$S,$G1784,通讯通路门店!$J:$J,"苹果体验店")</f>
        <v>0</v>
      </c>
      <c r="BI1784" s="99">
        <f>SUMIFS(通讯通路门店!$K:$K,通讯通路门店!$S:$S,$G1784,通讯通路门店!$J:$J,"其他品牌专卖店")</f>
        <v>0</v>
      </c>
      <c r="BJ1784" s="99">
        <f>SUMIFS(通讯通路门店!$AC:$AC,通讯通路门店!$S:$S,$G1784)</f>
        <v>0</v>
      </c>
      <c r="BK1784" s="99">
        <f>SUMIFS(通讯通路门店!$AD:$AD,通讯通路门店!$S:$S,$G1784)</f>
        <v>0</v>
      </c>
      <c r="BL1784" s="99">
        <f>SUMIFS(通讯通路门店!$AE:$AE,通讯通路门店!$S:$S,$G1784)</f>
        <v>0</v>
      </c>
      <c r="BM1784" s="99">
        <f>SUMIFS(通讯通路门店!$AF:$AF,通讯通路门店!$S:$S,$G1784)</f>
        <v>0</v>
      </c>
      <c r="BN1784" s="99">
        <f>SUMIFS(通讯通路门店!$AG:$AG,通讯通路门店!$S:$S,$G1784)</f>
        <v>0</v>
      </c>
      <c r="BO1784" s="99">
        <f>SUMIFS(通讯通路门店!$AH:$AH,通讯通路门店!$S:$S,$G1784)</f>
        <v>0</v>
      </c>
      <c r="BP1784" s="99">
        <f>SUMIFS(通讯通路门店!$AI:$AI,通讯通路门店!$S:$S,$G1784)</f>
        <v>0</v>
      </c>
      <c r="BQ1784" s="83"/>
    </row>
    <row r="1785" spans="1:69">
      <c r="A1785" s="99" t="str">
        <f>IFERROR(_xlfn.XLOOKUP($G1785,通讯通路门店!$S$4:$S$993933,通讯通路门店!$A$4:$A$993933,0,0),"")</f>
        <v>海南省</v>
      </c>
      <c r="B1785" s="99" t="str">
        <f>IFERROR(_xlfn.XLOOKUP($G1785,通讯通路门店!$S$4:$S$993933,通讯通路门店!$B$4:$B$993933,0,0),"")</f>
        <v>乐东黎族自治县</v>
      </c>
      <c r="C1785" s="99" t="str">
        <f>IFERROR(_xlfn.XLOOKUP($G1785,通讯通路门店!$S$4:$S$993933,通讯通路门店!$C$4:$C$993933,0,0),"")</f>
        <v>乐东黎族自治县</v>
      </c>
      <c r="D1785" s="99" t="str">
        <f>IFERROR(_xlfn.XLOOKUP($G1785,通讯通路门店!$S$4:$S$993933,通讯通路门店!$D$4:$D$993933,0,0),"")</f>
        <v>万冲镇</v>
      </c>
      <c r="E1785" s="83"/>
      <c r="F1785" s="83"/>
      <c r="G1785" s="101"/>
      <c r="H1785" s="102">
        <f>IFERROR(_xlfn.XLOOKUP($G1785,通讯通路门店!$S$4:$S$993933,通讯通路门店!$R$4:$R$993933,0,0),"")</f>
        <v>0</v>
      </c>
      <c r="I1785" s="83"/>
      <c r="J1785" s="83"/>
      <c r="K1785" s="83"/>
      <c r="L1785" s="83"/>
      <c r="M1785" s="83"/>
      <c r="N1785" s="83"/>
      <c r="O1785" s="83"/>
      <c r="P1785" s="83"/>
      <c r="Q1785" s="83"/>
      <c r="R1785" s="83"/>
      <c r="S1785" s="83"/>
      <c r="T1785" s="83"/>
      <c r="U1785" s="99">
        <f>COUNTIF(通讯通路门店!$S:$S,$G1785)</f>
        <v>0</v>
      </c>
      <c r="V1785" s="99">
        <f>COUNTIFS(通讯通路门店!$S:$S,$G1785,通讯通路门店!$J:$J,"综合卖场")</f>
        <v>0</v>
      </c>
      <c r="W1785" s="99">
        <f>SUMIFS(通讯通路门店!$AJ:$AJ,通讯通路门店!$S:$S,通讯客户沙盘!$G1785)</f>
        <v>0</v>
      </c>
      <c r="X1785" s="99">
        <f t="shared" si="135"/>
        <v>0</v>
      </c>
      <c r="Y1785" s="99">
        <f>COUNTIFS(通讯通路门店!$S:$S,$G1785,通讯通路门店!$J:$J,"荣耀体验店")+COUNTIFS(通讯通路门店!$S:$S,$G1785,通讯通路门店!$J:$J,"荣耀授权专卖店")</f>
        <v>0</v>
      </c>
      <c r="Z1785" s="99">
        <f>COUNTIFS(通讯通路门店!$S:$S,$G1785,通讯通路门店!$J:$J,"VIVO体验店")</f>
        <v>0</v>
      </c>
      <c r="AA1785" s="99">
        <f>COUNTIFS(通讯通路门店!$S:$S,$G1785,通讯通路门店!$J:$J,"OPPO体验店")</f>
        <v>0</v>
      </c>
      <c r="AB1785" s="99">
        <f>COUNTIFS(通讯通路门店!$S:$S,$G1785,通讯通路门店!$J:$J,"华为授权体验店")+COUNTIFS(通讯通路门店!$S:$S,$G1785,通讯通路门店!$J:$J,"华为堡垒店")</f>
        <v>0</v>
      </c>
      <c r="AC1785" s="99">
        <f>COUNTIFS(通讯通路门店!$S:$S,$G1785,通讯通路门店!$J:$J,"小米体验店")</f>
        <v>0</v>
      </c>
      <c r="AD1785" s="99">
        <f>COUNTIFS(通讯通路门店!$S:$S,$G1785,通讯通路门店!$J:$J,"苹果体验店")</f>
        <v>0</v>
      </c>
      <c r="AE1785" s="99">
        <f>COUNTIFS(通讯通路门店!$S:$S,$G1785,通讯通路门店!$J:$J,"其他品牌专卖店")</f>
        <v>0</v>
      </c>
      <c r="AF1785" s="99">
        <f>SUMIFS(通讯通路门店!$BI:$BI,通讯通路门店!$S:$S,$G1785)</f>
        <v>0</v>
      </c>
      <c r="AG1785" s="99">
        <f>SUMIFS(通讯通路门店!$BH:$BH,通讯通路门店!$S:$S,$G1785)</f>
        <v>0</v>
      </c>
      <c r="AH1785" s="99">
        <f t="shared" si="136"/>
        <v>0</v>
      </c>
      <c r="AI1785" s="99">
        <f>SUMIFS(通讯通路门店!$BB:$BB,通讯通路门店!$S:$S,$G1785)</f>
        <v>0</v>
      </c>
      <c r="AJ1785" s="99">
        <f>SUMIFS(通讯通路门店!$BE:$BE,通讯通路门店!$S:$S,$G1785)</f>
        <v>0</v>
      </c>
      <c r="AK1785" s="99">
        <f>SUMIFS(通讯通路门店!$BG:$BG,通讯通路门店!$S:$S,$G1785)</f>
        <v>0</v>
      </c>
      <c r="AL1785" s="99">
        <f>SUMIFS(通讯通路门店!$BC:$BC,通讯通路门店!$S:$S,$G1785)</f>
        <v>0</v>
      </c>
      <c r="AM1785" s="99">
        <f>SUMIFS(通讯通路门店!$BD:$BD,通讯通路门店!$S:$S,$G1785)</f>
        <v>0</v>
      </c>
      <c r="AN1785" s="99">
        <f>SUMIFS(通讯通路门店!$BF:$BF,通讯通路门店!$S:$S,$G1785)</f>
        <v>0</v>
      </c>
      <c r="AO1785" s="99">
        <f t="shared" si="137"/>
        <v>0</v>
      </c>
      <c r="AP1785" s="99">
        <f>SUMIFS(通讯通路门店!$K:$K,通讯通路门店!$S:$S,$G1785)</f>
        <v>0</v>
      </c>
      <c r="AQ1785" s="83"/>
      <c r="AR1785" s="99">
        <f>SUMIFS(通讯通路门店!$T:$T,通讯通路门店!$S:$S,$G1785)</f>
        <v>0</v>
      </c>
      <c r="AS1785" s="99">
        <f>SUMIFS(通讯通路门店!$U:$U,通讯通路门店!$S:$S,$G1785)</f>
        <v>0</v>
      </c>
      <c r="AT1785" s="99">
        <f>SUMIFS(通讯通路门店!$V:$V,通讯通路门店!$S:$S,$G1785)</f>
        <v>0</v>
      </c>
      <c r="AU1785" s="99">
        <f>SUMIFS(通讯通路门店!$W:$W,通讯通路门店!$S:$S,$G1785)</f>
        <v>0</v>
      </c>
      <c r="AV1785" s="99">
        <f>SUMIFS(通讯通路门店!$Z:$Z,通讯通路门店!$S:$S,$G1785)</f>
        <v>0</v>
      </c>
      <c r="AW1785" s="99">
        <f>SUMIFS(通讯通路门店!$AB:$AB,通讯通路门店!$S:$S,$G1785)</f>
        <v>0</v>
      </c>
      <c r="AX1785" s="99">
        <f>SUMIFS(通讯通路门店!$X:$X,通讯通路门店!$S:$S,$G1785)</f>
        <v>0</v>
      </c>
      <c r="AY1785" s="99">
        <f>SUMIFS(通讯通路门店!$Y:$Y,通讯通路门店!$S:$S,$G1785)</f>
        <v>0</v>
      </c>
      <c r="AZ1785" s="99">
        <f>SUMIFS(通讯通路门店!$AA:$AA,通讯通路门店!$S:$S,$G1785)</f>
        <v>0</v>
      </c>
      <c r="BA1785" s="99">
        <f t="shared" si="138"/>
        <v>0</v>
      </c>
      <c r="BB1785" s="99">
        <f t="shared" si="139"/>
        <v>0</v>
      </c>
      <c r="BC1785" s="99">
        <f>SUMIFS(通讯通路门店!$W:$W,通讯通路门店!$S:$S,$G1785,通讯通路门店!$J:$J,"荣耀体验店")+SUMIFS(通讯通路门店!$W:$W,通讯通路门店!$S:$S,$G1785,通讯通路门店!$J:$J,"荣耀授权专卖店")</f>
        <v>0</v>
      </c>
      <c r="BD1785" s="99">
        <f>SUMIFS(通讯通路门店!$Z:$Z,通讯通路门店!$S:$S,$G1785,通讯通路门店!$J:$J,"VIVO体验店")</f>
        <v>0</v>
      </c>
      <c r="BE1785" s="99">
        <f>SUMIFS(通讯通路门店!$AB:$AB,通讯通路门店!$S:$S,$G1785,通讯通路门店!$J:$J,"OPPO体验店")</f>
        <v>0</v>
      </c>
      <c r="BF1785" s="99">
        <f>SUMIFS(通讯通路门店!$X:$X,通讯通路门店!$S:$S,$G1785,通讯通路门店!$J:$J,"华为授权体验店")+SUMIFS(通讯通路门店!$AA:$AA,通讯通路门店!$S:$S,$G1785,通讯通路门店!$J:$J,"华为堡垒店")</f>
        <v>0</v>
      </c>
      <c r="BG1785" s="99">
        <f>SUMIFS(通讯通路门店!$Y:$Y,通讯通路门店!$S:$S,$G1785,通讯通路门店!$J:$J,"小米体验店")</f>
        <v>0</v>
      </c>
      <c r="BH1785" s="99">
        <f>SUMIFS(通讯通路门店!$AA:$AA,通讯通路门店!$S:$S,$G1785,通讯通路门店!$J:$J,"苹果体验店")</f>
        <v>0</v>
      </c>
      <c r="BI1785" s="99">
        <f>SUMIFS(通讯通路门店!$K:$K,通讯通路门店!$S:$S,$G1785,通讯通路门店!$J:$J,"其他品牌专卖店")</f>
        <v>0</v>
      </c>
      <c r="BJ1785" s="99">
        <f>SUMIFS(通讯通路门店!$AC:$AC,通讯通路门店!$S:$S,$G1785)</f>
        <v>0</v>
      </c>
      <c r="BK1785" s="99">
        <f>SUMIFS(通讯通路门店!$AD:$AD,通讯通路门店!$S:$S,$G1785)</f>
        <v>0</v>
      </c>
      <c r="BL1785" s="99">
        <f>SUMIFS(通讯通路门店!$AE:$AE,通讯通路门店!$S:$S,$G1785)</f>
        <v>0</v>
      </c>
      <c r="BM1785" s="99">
        <f>SUMIFS(通讯通路门店!$AF:$AF,通讯通路门店!$S:$S,$G1785)</f>
        <v>0</v>
      </c>
      <c r="BN1785" s="99">
        <f>SUMIFS(通讯通路门店!$AG:$AG,通讯通路门店!$S:$S,$G1785)</f>
        <v>0</v>
      </c>
      <c r="BO1785" s="99">
        <f>SUMIFS(通讯通路门店!$AH:$AH,通讯通路门店!$S:$S,$G1785)</f>
        <v>0</v>
      </c>
      <c r="BP1785" s="99">
        <f>SUMIFS(通讯通路门店!$AI:$AI,通讯通路门店!$S:$S,$G1785)</f>
        <v>0</v>
      </c>
      <c r="BQ1785" s="83"/>
    </row>
    <row r="1786" spans="1:69">
      <c r="A1786" s="99" t="str">
        <f>IFERROR(_xlfn.XLOOKUP($G1786,通讯通路门店!$S$4:$S$993933,通讯通路门店!$A$4:$A$993933,0,0),"")</f>
        <v>海南省</v>
      </c>
      <c r="B1786" s="99" t="str">
        <f>IFERROR(_xlfn.XLOOKUP($G1786,通讯通路门店!$S$4:$S$993933,通讯通路门店!$B$4:$B$993933,0,0),"")</f>
        <v>乐东黎族自治县</v>
      </c>
      <c r="C1786" s="99" t="str">
        <f>IFERROR(_xlfn.XLOOKUP($G1786,通讯通路门店!$S$4:$S$993933,通讯通路门店!$C$4:$C$993933,0,0),"")</f>
        <v>乐东黎族自治县</v>
      </c>
      <c r="D1786" s="99" t="str">
        <f>IFERROR(_xlfn.XLOOKUP($G1786,通讯通路门店!$S$4:$S$993933,通讯通路门店!$D$4:$D$993933,0,0),"")</f>
        <v>万冲镇</v>
      </c>
      <c r="E1786" s="83"/>
      <c r="F1786" s="83"/>
      <c r="G1786" s="101"/>
      <c r="H1786" s="102">
        <f>IFERROR(_xlfn.XLOOKUP($G1786,通讯通路门店!$S$4:$S$993933,通讯通路门店!$R$4:$R$993933,0,0),"")</f>
        <v>0</v>
      </c>
      <c r="I1786" s="83"/>
      <c r="J1786" s="83"/>
      <c r="K1786" s="83"/>
      <c r="L1786" s="83"/>
      <c r="M1786" s="83"/>
      <c r="N1786" s="83"/>
      <c r="O1786" s="83"/>
      <c r="P1786" s="83"/>
      <c r="Q1786" s="83"/>
      <c r="R1786" s="83"/>
      <c r="S1786" s="83"/>
      <c r="T1786" s="83"/>
      <c r="U1786" s="99">
        <f>COUNTIF(通讯通路门店!$S:$S,$G1786)</f>
        <v>0</v>
      </c>
      <c r="V1786" s="99">
        <f>COUNTIFS(通讯通路门店!$S:$S,$G1786,通讯通路门店!$J:$J,"综合卖场")</f>
        <v>0</v>
      </c>
      <c r="W1786" s="99">
        <f>SUMIFS(通讯通路门店!$AJ:$AJ,通讯通路门店!$S:$S,通讯客户沙盘!$G1786)</f>
        <v>0</v>
      </c>
      <c r="X1786" s="99">
        <f t="shared" si="135"/>
        <v>0</v>
      </c>
      <c r="Y1786" s="99">
        <f>COUNTIFS(通讯通路门店!$S:$S,$G1786,通讯通路门店!$J:$J,"荣耀体验店")+COUNTIFS(通讯通路门店!$S:$S,$G1786,通讯通路门店!$J:$J,"荣耀授权专卖店")</f>
        <v>0</v>
      </c>
      <c r="Z1786" s="99">
        <f>COUNTIFS(通讯通路门店!$S:$S,$G1786,通讯通路门店!$J:$J,"VIVO体验店")</f>
        <v>0</v>
      </c>
      <c r="AA1786" s="99">
        <f>COUNTIFS(通讯通路门店!$S:$S,$G1786,通讯通路门店!$J:$J,"OPPO体验店")</f>
        <v>0</v>
      </c>
      <c r="AB1786" s="99">
        <f>COUNTIFS(通讯通路门店!$S:$S,$G1786,通讯通路门店!$J:$J,"华为授权体验店")+COUNTIFS(通讯通路门店!$S:$S,$G1786,通讯通路门店!$J:$J,"华为堡垒店")</f>
        <v>0</v>
      </c>
      <c r="AC1786" s="99">
        <f>COUNTIFS(通讯通路门店!$S:$S,$G1786,通讯通路门店!$J:$J,"小米体验店")</f>
        <v>0</v>
      </c>
      <c r="AD1786" s="99">
        <f>COUNTIFS(通讯通路门店!$S:$S,$G1786,通讯通路门店!$J:$J,"苹果体验店")</f>
        <v>0</v>
      </c>
      <c r="AE1786" s="99">
        <f>COUNTIFS(通讯通路门店!$S:$S,$G1786,通讯通路门店!$J:$J,"其他品牌专卖店")</f>
        <v>0</v>
      </c>
      <c r="AF1786" s="99">
        <f>SUMIFS(通讯通路门店!$BI:$BI,通讯通路门店!$S:$S,$G1786)</f>
        <v>0</v>
      </c>
      <c r="AG1786" s="99">
        <f>SUMIFS(通讯通路门店!$BH:$BH,通讯通路门店!$S:$S,$G1786)</f>
        <v>0</v>
      </c>
      <c r="AH1786" s="99">
        <f t="shared" si="136"/>
        <v>0</v>
      </c>
      <c r="AI1786" s="99">
        <f>SUMIFS(通讯通路门店!$BB:$BB,通讯通路门店!$S:$S,$G1786)</f>
        <v>0</v>
      </c>
      <c r="AJ1786" s="99">
        <f>SUMIFS(通讯通路门店!$BE:$BE,通讯通路门店!$S:$S,$G1786)</f>
        <v>0</v>
      </c>
      <c r="AK1786" s="99">
        <f>SUMIFS(通讯通路门店!$BG:$BG,通讯通路门店!$S:$S,$G1786)</f>
        <v>0</v>
      </c>
      <c r="AL1786" s="99">
        <f>SUMIFS(通讯通路门店!$BC:$BC,通讯通路门店!$S:$S,$G1786)</f>
        <v>0</v>
      </c>
      <c r="AM1786" s="99">
        <f>SUMIFS(通讯通路门店!$BD:$BD,通讯通路门店!$S:$S,$G1786)</f>
        <v>0</v>
      </c>
      <c r="AN1786" s="99">
        <f>SUMIFS(通讯通路门店!$BF:$BF,通讯通路门店!$S:$S,$G1786)</f>
        <v>0</v>
      </c>
      <c r="AO1786" s="99">
        <f t="shared" si="137"/>
        <v>0</v>
      </c>
      <c r="AP1786" s="99">
        <f>SUMIFS(通讯通路门店!$K:$K,通讯通路门店!$S:$S,$G1786)</f>
        <v>0</v>
      </c>
      <c r="AQ1786" s="83"/>
      <c r="AR1786" s="99">
        <f>SUMIFS(通讯通路门店!$T:$T,通讯通路门店!$S:$S,$G1786)</f>
        <v>0</v>
      </c>
      <c r="AS1786" s="99">
        <f>SUMIFS(通讯通路门店!$U:$U,通讯通路门店!$S:$S,$G1786)</f>
        <v>0</v>
      </c>
      <c r="AT1786" s="99">
        <f>SUMIFS(通讯通路门店!$V:$V,通讯通路门店!$S:$S,$G1786)</f>
        <v>0</v>
      </c>
      <c r="AU1786" s="99">
        <f>SUMIFS(通讯通路门店!$W:$W,通讯通路门店!$S:$S,$G1786)</f>
        <v>0</v>
      </c>
      <c r="AV1786" s="99">
        <f>SUMIFS(通讯通路门店!$Z:$Z,通讯通路门店!$S:$S,$G1786)</f>
        <v>0</v>
      </c>
      <c r="AW1786" s="99">
        <f>SUMIFS(通讯通路门店!$AB:$AB,通讯通路门店!$S:$S,$G1786)</f>
        <v>0</v>
      </c>
      <c r="AX1786" s="99">
        <f>SUMIFS(通讯通路门店!$X:$X,通讯通路门店!$S:$S,$G1786)</f>
        <v>0</v>
      </c>
      <c r="AY1786" s="99">
        <f>SUMIFS(通讯通路门店!$Y:$Y,通讯通路门店!$S:$S,$G1786)</f>
        <v>0</v>
      </c>
      <c r="AZ1786" s="99">
        <f>SUMIFS(通讯通路门店!$AA:$AA,通讯通路门店!$S:$S,$G1786)</f>
        <v>0</v>
      </c>
      <c r="BA1786" s="99">
        <f t="shared" si="138"/>
        <v>0</v>
      </c>
      <c r="BB1786" s="99">
        <f t="shared" si="139"/>
        <v>0</v>
      </c>
      <c r="BC1786" s="99">
        <f>SUMIFS(通讯通路门店!$W:$W,通讯通路门店!$S:$S,$G1786,通讯通路门店!$J:$J,"荣耀体验店")+SUMIFS(通讯通路门店!$W:$W,通讯通路门店!$S:$S,$G1786,通讯通路门店!$J:$J,"荣耀授权专卖店")</f>
        <v>0</v>
      </c>
      <c r="BD1786" s="99">
        <f>SUMIFS(通讯通路门店!$Z:$Z,通讯通路门店!$S:$S,$G1786,通讯通路门店!$J:$J,"VIVO体验店")</f>
        <v>0</v>
      </c>
      <c r="BE1786" s="99">
        <f>SUMIFS(通讯通路门店!$AB:$AB,通讯通路门店!$S:$S,$G1786,通讯通路门店!$J:$J,"OPPO体验店")</f>
        <v>0</v>
      </c>
      <c r="BF1786" s="99">
        <f>SUMIFS(通讯通路门店!$X:$X,通讯通路门店!$S:$S,$G1786,通讯通路门店!$J:$J,"华为授权体验店")+SUMIFS(通讯通路门店!$AA:$AA,通讯通路门店!$S:$S,$G1786,通讯通路门店!$J:$J,"华为堡垒店")</f>
        <v>0</v>
      </c>
      <c r="BG1786" s="99">
        <f>SUMIFS(通讯通路门店!$Y:$Y,通讯通路门店!$S:$S,$G1786,通讯通路门店!$J:$J,"小米体验店")</f>
        <v>0</v>
      </c>
      <c r="BH1786" s="99">
        <f>SUMIFS(通讯通路门店!$AA:$AA,通讯通路门店!$S:$S,$G1786,通讯通路门店!$J:$J,"苹果体验店")</f>
        <v>0</v>
      </c>
      <c r="BI1786" s="99">
        <f>SUMIFS(通讯通路门店!$K:$K,通讯通路门店!$S:$S,$G1786,通讯通路门店!$J:$J,"其他品牌专卖店")</f>
        <v>0</v>
      </c>
      <c r="BJ1786" s="99">
        <f>SUMIFS(通讯通路门店!$AC:$AC,通讯通路门店!$S:$S,$G1786)</f>
        <v>0</v>
      </c>
      <c r="BK1786" s="99">
        <f>SUMIFS(通讯通路门店!$AD:$AD,通讯通路门店!$S:$S,$G1786)</f>
        <v>0</v>
      </c>
      <c r="BL1786" s="99">
        <f>SUMIFS(通讯通路门店!$AE:$AE,通讯通路门店!$S:$S,$G1786)</f>
        <v>0</v>
      </c>
      <c r="BM1786" s="99">
        <f>SUMIFS(通讯通路门店!$AF:$AF,通讯通路门店!$S:$S,$G1786)</f>
        <v>0</v>
      </c>
      <c r="BN1786" s="99">
        <f>SUMIFS(通讯通路门店!$AG:$AG,通讯通路门店!$S:$S,$G1786)</f>
        <v>0</v>
      </c>
      <c r="BO1786" s="99">
        <f>SUMIFS(通讯通路门店!$AH:$AH,通讯通路门店!$S:$S,$G1786)</f>
        <v>0</v>
      </c>
      <c r="BP1786" s="99">
        <f>SUMIFS(通讯通路门店!$AI:$AI,通讯通路门店!$S:$S,$G1786)</f>
        <v>0</v>
      </c>
      <c r="BQ1786" s="83"/>
    </row>
    <row r="1787" spans="1:69">
      <c r="A1787" s="99" t="str">
        <f>IFERROR(_xlfn.XLOOKUP($G1787,通讯通路门店!$S$4:$S$993933,通讯通路门店!$A$4:$A$993933,0,0),"")</f>
        <v>海南省</v>
      </c>
      <c r="B1787" s="99" t="str">
        <f>IFERROR(_xlfn.XLOOKUP($G1787,通讯通路门店!$S$4:$S$993933,通讯通路门店!$B$4:$B$993933,0,0),"")</f>
        <v>乐东黎族自治县</v>
      </c>
      <c r="C1787" s="99" t="str">
        <f>IFERROR(_xlfn.XLOOKUP($G1787,通讯通路门店!$S$4:$S$993933,通讯通路门店!$C$4:$C$993933,0,0),"")</f>
        <v>乐东黎族自治县</v>
      </c>
      <c r="D1787" s="99" t="str">
        <f>IFERROR(_xlfn.XLOOKUP($G1787,通讯通路门店!$S$4:$S$993933,通讯通路门店!$D$4:$D$993933,0,0),"")</f>
        <v>万冲镇</v>
      </c>
      <c r="E1787" s="83"/>
      <c r="F1787" s="83"/>
      <c r="G1787" s="101"/>
      <c r="H1787" s="102">
        <f>IFERROR(_xlfn.XLOOKUP($G1787,通讯通路门店!$S$4:$S$993933,通讯通路门店!$R$4:$R$993933,0,0),"")</f>
        <v>0</v>
      </c>
      <c r="I1787" s="83"/>
      <c r="J1787" s="83"/>
      <c r="K1787" s="83"/>
      <c r="L1787" s="83"/>
      <c r="M1787" s="83"/>
      <c r="N1787" s="83"/>
      <c r="O1787" s="83"/>
      <c r="P1787" s="83"/>
      <c r="Q1787" s="83"/>
      <c r="R1787" s="83"/>
      <c r="S1787" s="83"/>
      <c r="T1787" s="83"/>
      <c r="U1787" s="99">
        <f>COUNTIF(通讯通路门店!$S:$S,$G1787)</f>
        <v>0</v>
      </c>
      <c r="V1787" s="99">
        <f>COUNTIFS(通讯通路门店!$S:$S,$G1787,通讯通路门店!$J:$J,"综合卖场")</f>
        <v>0</v>
      </c>
      <c r="W1787" s="99">
        <f>SUMIFS(通讯通路门店!$AJ:$AJ,通讯通路门店!$S:$S,通讯客户沙盘!$G1787)</f>
        <v>0</v>
      </c>
      <c r="X1787" s="99">
        <f t="shared" si="135"/>
        <v>0</v>
      </c>
      <c r="Y1787" s="99">
        <f>COUNTIFS(通讯通路门店!$S:$S,$G1787,通讯通路门店!$J:$J,"荣耀体验店")+COUNTIFS(通讯通路门店!$S:$S,$G1787,通讯通路门店!$J:$J,"荣耀授权专卖店")</f>
        <v>0</v>
      </c>
      <c r="Z1787" s="99">
        <f>COUNTIFS(通讯通路门店!$S:$S,$G1787,通讯通路门店!$J:$J,"VIVO体验店")</f>
        <v>0</v>
      </c>
      <c r="AA1787" s="99">
        <f>COUNTIFS(通讯通路门店!$S:$S,$G1787,通讯通路门店!$J:$J,"OPPO体验店")</f>
        <v>0</v>
      </c>
      <c r="AB1787" s="99">
        <f>COUNTIFS(通讯通路门店!$S:$S,$G1787,通讯通路门店!$J:$J,"华为授权体验店")+COUNTIFS(通讯通路门店!$S:$S,$G1787,通讯通路门店!$J:$J,"华为堡垒店")</f>
        <v>0</v>
      </c>
      <c r="AC1787" s="99">
        <f>COUNTIFS(通讯通路门店!$S:$S,$G1787,通讯通路门店!$J:$J,"小米体验店")</f>
        <v>0</v>
      </c>
      <c r="AD1787" s="99">
        <f>COUNTIFS(通讯通路门店!$S:$S,$G1787,通讯通路门店!$J:$J,"苹果体验店")</f>
        <v>0</v>
      </c>
      <c r="AE1787" s="99">
        <f>COUNTIFS(通讯通路门店!$S:$S,$G1787,通讯通路门店!$J:$J,"其他品牌专卖店")</f>
        <v>0</v>
      </c>
      <c r="AF1787" s="99">
        <f>SUMIFS(通讯通路门店!$BI:$BI,通讯通路门店!$S:$S,$G1787)</f>
        <v>0</v>
      </c>
      <c r="AG1787" s="99">
        <f>SUMIFS(通讯通路门店!$BH:$BH,通讯通路门店!$S:$S,$G1787)</f>
        <v>0</v>
      </c>
      <c r="AH1787" s="99">
        <f t="shared" si="136"/>
        <v>0</v>
      </c>
      <c r="AI1787" s="99">
        <f>SUMIFS(通讯通路门店!$BB:$BB,通讯通路门店!$S:$S,$G1787)</f>
        <v>0</v>
      </c>
      <c r="AJ1787" s="99">
        <f>SUMIFS(通讯通路门店!$BE:$BE,通讯通路门店!$S:$S,$G1787)</f>
        <v>0</v>
      </c>
      <c r="AK1787" s="99">
        <f>SUMIFS(通讯通路门店!$BG:$BG,通讯通路门店!$S:$S,$G1787)</f>
        <v>0</v>
      </c>
      <c r="AL1787" s="99">
        <f>SUMIFS(通讯通路门店!$BC:$BC,通讯通路门店!$S:$S,$G1787)</f>
        <v>0</v>
      </c>
      <c r="AM1787" s="99">
        <f>SUMIFS(通讯通路门店!$BD:$BD,通讯通路门店!$S:$S,$G1787)</f>
        <v>0</v>
      </c>
      <c r="AN1787" s="99">
        <f>SUMIFS(通讯通路门店!$BF:$BF,通讯通路门店!$S:$S,$G1787)</f>
        <v>0</v>
      </c>
      <c r="AO1787" s="99">
        <f t="shared" si="137"/>
        <v>0</v>
      </c>
      <c r="AP1787" s="99">
        <f>SUMIFS(通讯通路门店!$K:$K,通讯通路门店!$S:$S,$G1787)</f>
        <v>0</v>
      </c>
      <c r="AQ1787" s="83"/>
      <c r="AR1787" s="99">
        <f>SUMIFS(通讯通路门店!$T:$T,通讯通路门店!$S:$S,$G1787)</f>
        <v>0</v>
      </c>
      <c r="AS1787" s="99">
        <f>SUMIFS(通讯通路门店!$U:$U,通讯通路门店!$S:$S,$G1787)</f>
        <v>0</v>
      </c>
      <c r="AT1787" s="99">
        <f>SUMIFS(通讯通路门店!$V:$V,通讯通路门店!$S:$S,$G1787)</f>
        <v>0</v>
      </c>
      <c r="AU1787" s="99">
        <f>SUMIFS(通讯通路门店!$W:$W,通讯通路门店!$S:$S,$G1787)</f>
        <v>0</v>
      </c>
      <c r="AV1787" s="99">
        <f>SUMIFS(通讯通路门店!$Z:$Z,通讯通路门店!$S:$S,$G1787)</f>
        <v>0</v>
      </c>
      <c r="AW1787" s="99">
        <f>SUMIFS(通讯通路门店!$AB:$AB,通讯通路门店!$S:$S,$G1787)</f>
        <v>0</v>
      </c>
      <c r="AX1787" s="99">
        <f>SUMIFS(通讯通路门店!$X:$X,通讯通路门店!$S:$S,$G1787)</f>
        <v>0</v>
      </c>
      <c r="AY1787" s="99">
        <f>SUMIFS(通讯通路门店!$Y:$Y,通讯通路门店!$S:$S,$G1787)</f>
        <v>0</v>
      </c>
      <c r="AZ1787" s="99">
        <f>SUMIFS(通讯通路门店!$AA:$AA,通讯通路门店!$S:$S,$G1787)</f>
        <v>0</v>
      </c>
      <c r="BA1787" s="99">
        <f t="shared" si="138"/>
        <v>0</v>
      </c>
      <c r="BB1787" s="99">
        <f t="shared" si="139"/>
        <v>0</v>
      </c>
      <c r="BC1787" s="99">
        <f>SUMIFS(通讯通路门店!$W:$W,通讯通路门店!$S:$S,$G1787,通讯通路门店!$J:$J,"荣耀体验店")+SUMIFS(通讯通路门店!$W:$W,通讯通路门店!$S:$S,$G1787,通讯通路门店!$J:$J,"荣耀授权专卖店")</f>
        <v>0</v>
      </c>
      <c r="BD1787" s="99">
        <f>SUMIFS(通讯通路门店!$Z:$Z,通讯通路门店!$S:$S,$G1787,通讯通路门店!$J:$J,"VIVO体验店")</f>
        <v>0</v>
      </c>
      <c r="BE1787" s="99">
        <f>SUMIFS(通讯通路门店!$AB:$AB,通讯通路门店!$S:$S,$G1787,通讯通路门店!$J:$J,"OPPO体验店")</f>
        <v>0</v>
      </c>
      <c r="BF1787" s="99">
        <f>SUMIFS(通讯通路门店!$X:$X,通讯通路门店!$S:$S,$G1787,通讯通路门店!$J:$J,"华为授权体验店")+SUMIFS(通讯通路门店!$AA:$AA,通讯通路门店!$S:$S,$G1787,通讯通路门店!$J:$J,"华为堡垒店")</f>
        <v>0</v>
      </c>
      <c r="BG1787" s="99">
        <f>SUMIFS(通讯通路门店!$Y:$Y,通讯通路门店!$S:$S,$G1787,通讯通路门店!$J:$J,"小米体验店")</f>
        <v>0</v>
      </c>
      <c r="BH1787" s="99">
        <f>SUMIFS(通讯通路门店!$AA:$AA,通讯通路门店!$S:$S,$G1787,通讯通路门店!$J:$J,"苹果体验店")</f>
        <v>0</v>
      </c>
      <c r="BI1787" s="99">
        <f>SUMIFS(通讯通路门店!$K:$K,通讯通路门店!$S:$S,$G1787,通讯通路门店!$J:$J,"其他品牌专卖店")</f>
        <v>0</v>
      </c>
      <c r="BJ1787" s="99">
        <f>SUMIFS(通讯通路门店!$AC:$AC,通讯通路门店!$S:$S,$G1787)</f>
        <v>0</v>
      </c>
      <c r="BK1787" s="99">
        <f>SUMIFS(通讯通路门店!$AD:$AD,通讯通路门店!$S:$S,$G1787)</f>
        <v>0</v>
      </c>
      <c r="BL1787" s="99">
        <f>SUMIFS(通讯通路门店!$AE:$AE,通讯通路门店!$S:$S,$G1787)</f>
        <v>0</v>
      </c>
      <c r="BM1787" s="99">
        <f>SUMIFS(通讯通路门店!$AF:$AF,通讯通路门店!$S:$S,$G1787)</f>
        <v>0</v>
      </c>
      <c r="BN1787" s="99">
        <f>SUMIFS(通讯通路门店!$AG:$AG,通讯通路门店!$S:$S,$G1787)</f>
        <v>0</v>
      </c>
      <c r="BO1787" s="99">
        <f>SUMIFS(通讯通路门店!$AH:$AH,通讯通路门店!$S:$S,$G1787)</f>
        <v>0</v>
      </c>
      <c r="BP1787" s="99">
        <f>SUMIFS(通讯通路门店!$AI:$AI,通讯通路门店!$S:$S,$G1787)</f>
        <v>0</v>
      </c>
      <c r="BQ1787" s="83"/>
    </row>
    <row r="1788" spans="1:69">
      <c r="A1788" s="99" t="str">
        <f>IFERROR(_xlfn.XLOOKUP($G1788,通讯通路门店!$S$4:$S$993933,通讯通路门店!$A$4:$A$993933,0,0),"")</f>
        <v>海南省</v>
      </c>
      <c r="B1788" s="99" t="str">
        <f>IFERROR(_xlfn.XLOOKUP($G1788,通讯通路门店!$S$4:$S$993933,通讯通路门店!$B$4:$B$993933,0,0),"")</f>
        <v>乐东黎族自治县</v>
      </c>
      <c r="C1788" s="99" t="str">
        <f>IFERROR(_xlfn.XLOOKUP($G1788,通讯通路门店!$S$4:$S$993933,通讯通路门店!$C$4:$C$993933,0,0),"")</f>
        <v>乐东黎族自治县</v>
      </c>
      <c r="D1788" s="99" t="str">
        <f>IFERROR(_xlfn.XLOOKUP($G1788,通讯通路门店!$S$4:$S$993933,通讯通路门店!$D$4:$D$993933,0,0),"")</f>
        <v>万冲镇</v>
      </c>
      <c r="E1788" s="83"/>
      <c r="F1788" s="83"/>
      <c r="G1788" s="101"/>
      <c r="H1788" s="102">
        <f>IFERROR(_xlfn.XLOOKUP($G1788,通讯通路门店!$S$4:$S$993933,通讯通路门店!$R$4:$R$993933,0,0),"")</f>
        <v>0</v>
      </c>
      <c r="I1788" s="83"/>
      <c r="J1788" s="83"/>
      <c r="K1788" s="83"/>
      <c r="L1788" s="83"/>
      <c r="M1788" s="83"/>
      <c r="N1788" s="83"/>
      <c r="O1788" s="83"/>
      <c r="P1788" s="83"/>
      <c r="Q1788" s="83"/>
      <c r="R1788" s="83"/>
      <c r="S1788" s="83"/>
      <c r="T1788" s="83"/>
      <c r="U1788" s="99">
        <f>COUNTIF(通讯通路门店!$S:$S,$G1788)</f>
        <v>0</v>
      </c>
      <c r="V1788" s="99">
        <f>COUNTIFS(通讯通路门店!$S:$S,$G1788,通讯通路门店!$J:$J,"综合卖场")</f>
        <v>0</v>
      </c>
      <c r="W1788" s="99">
        <f>SUMIFS(通讯通路门店!$AJ:$AJ,通讯通路门店!$S:$S,通讯客户沙盘!$G1788)</f>
        <v>0</v>
      </c>
      <c r="X1788" s="99">
        <f t="shared" si="135"/>
        <v>0</v>
      </c>
      <c r="Y1788" s="99">
        <f>COUNTIFS(通讯通路门店!$S:$S,$G1788,通讯通路门店!$J:$J,"荣耀体验店")+COUNTIFS(通讯通路门店!$S:$S,$G1788,通讯通路门店!$J:$J,"荣耀授权专卖店")</f>
        <v>0</v>
      </c>
      <c r="Z1788" s="99">
        <f>COUNTIFS(通讯通路门店!$S:$S,$G1788,通讯通路门店!$J:$J,"VIVO体验店")</f>
        <v>0</v>
      </c>
      <c r="AA1788" s="99">
        <f>COUNTIFS(通讯通路门店!$S:$S,$G1788,通讯通路门店!$J:$J,"OPPO体验店")</f>
        <v>0</v>
      </c>
      <c r="AB1788" s="99">
        <f>COUNTIFS(通讯通路门店!$S:$S,$G1788,通讯通路门店!$J:$J,"华为授权体验店")+COUNTIFS(通讯通路门店!$S:$S,$G1788,通讯通路门店!$J:$J,"华为堡垒店")</f>
        <v>0</v>
      </c>
      <c r="AC1788" s="99">
        <f>COUNTIFS(通讯通路门店!$S:$S,$G1788,通讯通路门店!$J:$J,"小米体验店")</f>
        <v>0</v>
      </c>
      <c r="AD1788" s="99">
        <f>COUNTIFS(通讯通路门店!$S:$S,$G1788,通讯通路门店!$J:$J,"苹果体验店")</f>
        <v>0</v>
      </c>
      <c r="AE1788" s="99">
        <f>COUNTIFS(通讯通路门店!$S:$S,$G1788,通讯通路门店!$J:$J,"其他品牌专卖店")</f>
        <v>0</v>
      </c>
      <c r="AF1788" s="99">
        <f>SUMIFS(通讯通路门店!$BI:$BI,通讯通路门店!$S:$S,$G1788)</f>
        <v>0</v>
      </c>
      <c r="AG1788" s="99">
        <f>SUMIFS(通讯通路门店!$BH:$BH,通讯通路门店!$S:$S,$G1788)</f>
        <v>0</v>
      </c>
      <c r="AH1788" s="99">
        <f t="shared" si="136"/>
        <v>0</v>
      </c>
      <c r="AI1788" s="99">
        <f>SUMIFS(通讯通路门店!$BB:$BB,通讯通路门店!$S:$S,$G1788)</f>
        <v>0</v>
      </c>
      <c r="AJ1788" s="99">
        <f>SUMIFS(通讯通路门店!$BE:$BE,通讯通路门店!$S:$S,$G1788)</f>
        <v>0</v>
      </c>
      <c r="AK1788" s="99">
        <f>SUMIFS(通讯通路门店!$BG:$BG,通讯通路门店!$S:$S,$G1788)</f>
        <v>0</v>
      </c>
      <c r="AL1788" s="99">
        <f>SUMIFS(通讯通路门店!$BC:$BC,通讯通路门店!$S:$S,$G1788)</f>
        <v>0</v>
      </c>
      <c r="AM1788" s="99">
        <f>SUMIFS(通讯通路门店!$BD:$BD,通讯通路门店!$S:$S,$G1788)</f>
        <v>0</v>
      </c>
      <c r="AN1788" s="99">
        <f>SUMIFS(通讯通路门店!$BF:$BF,通讯通路门店!$S:$S,$G1788)</f>
        <v>0</v>
      </c>
      <c r="AO1788" s="99">
        <f t="shared" si="137"/>
        <v>0</v>
      </c>
      <c r="AP1788" s="99">
        <f>SUMIFS(通讯通路门店!$K:$K,通讯通路门店!$S:$S,$G1788)</f>
        <v>0</v>
      </c>
      <c r="AQ1788" s="83"/>
      <c r="AR1788" s="99">
        <f>SUMIFS(通讯通路门店!$T:$T,通讯通路门店!$S:$S,$G1788)</f>
        <v>0</v>
      </c>
      <c r="AS1788" s="99">
        <f>SUMIFS(通讯通路门店!$U:$U,通讯通路门店!$S:$S,$G1788)</f>
        <v>0</v>
      </c>
      <c r="AT1788" s="99">
        <f>SUMIFS(通讯通路门店!$V:$V,通讯通路门店!$S:$S,$G1788)</f>
        <v>0</v>
      </c>
      <c r="AU1788" s="99">
        <f>SUMIFS(通讯通路门店!$W:$W,通讯通路门店!$S:$S,$G1788)</f>
        <v>0</v>
      </c>
      <c r="AV1788" s="99">
        <f>SUMIFS(通讯通路门店!$Z:$Z,通讯通路门店!$S:$S,$G1788)</f>
        <v>0</v>
      </c>
      <c r="AW1788" s="99">
        <f>SUMIFS(通讯通路门店!$AB:$AB,通讯通路门店!$S:$S,$G1788)</f>
        <v>0</v>
      </c>
      <c r="AX1788" s="99">
        <f>SUMIFS(通讯通路门店!$X:$X,通讯通路门店!$S:$S,$G1788)</f>
        <v>0</v>
      </c>
      <c r="AY1788" s="99">
        <f>SUMIFS(通讯通路门店!$Y:$Y,通讯通路门店!$S:$S,$G1788)</f>
        <v>0</v>
      </c>
      <c r="AZ1788" s="99">
        <f>SUMIFS(通讯通路门店!$AA:$AA,通讯通路门店!$S:$S,$G1788)</f>
        <v>0</v>
      </c>
      <c r="BA1788" s="99">
        <f t="shared" si="138"/>
        <v>0</v>
      </c>
      <c r="BB1788" s="99">
        <f t="shared" si="139"/>
        <v>0</v>
      </c>
      <c r="BC1788" s="99">
        <f>SUMIFS(通讯通路门店!$W:$W,通讯通路门店!$S:$S,$G1788,通讯通路门店!$J:$J,"荣耀体验店")+SUMIFS(通讯通路门店!$W:$W,通讯通路门店!$S:$S,$G1788,通讯通路门店!$J:$J,"荣耀授权专卖店")</f>
        <v>0</v>
      </c>
      <c r="BD1788" s="99">
        <f>SUMIFS(通讯通路门店!$Z:$Z,通讯通路门店!$S:$S,$G1788,通讯通路门店!$J:$J,"VIVO体验店")</f>
        <v>0</v>
      </c>
      <c r="BE1788" s="99">
        <f>SUMIFS(通讯通路门店!$AB:$AB,通讯通路门店!$S:$S,$G1788,通讯通路门店!$J:$J,"OPPO体验店")</f>
        <v>0</v>
      </c>
      <c r="BF1788" s="99">
        <f>SUMIFS(通讯通路门店!$X:$X,通讯通路门店!$S:$S,$G1788,通讯通路门店!$J:$J,"华为授权体验店")+SUMIFS(通讯通路门店!$AA:$AA,通讯通路门店!$S:$S,$G1788,通讯通路门店!$J:$J,"华为堡垒店")</f>
        <v>0</v>
      </c>
      <c r="BG1788" s="99">
        <f>SUMIFS(通讯通路门店!$Y:$Y,通讯通路门店!$S:$S,$G1788,通讯通路门店!$J:$J,"小米体验店")</f>
        <v>0</v>
      </c>
      <c r="BH1788" s="99">
        <f>SUMIFS(通讯通路门店!$AA:$AA,通讯通路门店!$S:$S,$G1788,通讯通路门店!$J:$J,"苹果体验店")</f>
        <v>0</v>
      </c>
      <c r="BI1788" s="99">
        <f>SUMIFS(通讯通路门店!$K:$K,通讯通路门店!$S:$S,$G1788,通讯通路门店!$J:$J,"其他品牌专卖店")</f>
        <v>0</v>
      </c>
      <c r="BJ1788" s="99">
        <f>SUMIFS(通讯通路门店!$AC:$AC,通讯通路门店!$S:$S,$G1788)</f>
        <v>0</v>
      </c>
      <c r="BK1788" s="99">
        <f>SUMIFS(通讯通路门店!$AD:$AD,通讯通路门店!$S:$S,$G1788)</f>
        <v>0</v>
      </c>
      <c r="BL1788" s="99">
        <f>SUMIFS(通讯通路门店!$AE:$AE,通讯通路门店!$S:$S,$G1788)</f>
        <v>0</v>
      </c>
      <c r="BM1788" s="99">
        <f>SUMIFS(通讯通路门店!$AF:$AF,通讯通路门店!$S:$S,$G1788)</f>
        <v>0</v>
      </c>
      <c r="BN1788" s="99">
        <f>SUMIFS(通讯通路门店!$AG:$AG,通讯通路门店!$S:$S,$G1788)</f>
        <v>0</v>
      </c>
      <c r="BO1788" s="99">
        <f>SUMIFS(通讯通路门店!$AH:$AH,通讯通路门店!$S:$S,$G1788)</f>
        <v>0</v>
      </c>
      <c r="BP1788" s="99">
        <f>SUMIFS(通讯通路门店!$AI:$AI,通讯通路门店!$S:$S,$G1788)</f>
        <v>0</v>
      </c>
      <c r="BQ1788" s="83"/>
    </row>
    <row r="1789" spans="1:69">
      <c r="A1789" s="99" t="str">
        <f>IFERROR(_xlfn.XLOOKUP($G1789,通讯通路门店!$S$4:$S$993933,通讯通路门店!$A$4:$A$993933,0,0),"")</f>
        <v>海南省</v>
      </c>
      <c r="B1789" s="99" t="str">
        <f>IFERROR(_xlfn.XLOOKUP($G1789,通讯通路门店!$S$4:$S$993933,通讯通路门店!$B$4:$B$993933,0,0),"")</f>
        <v>乐东黎族自治县</v>
      </c>
      <c r="C1789" s="99" t="str">
        <f>IFERROR(_xlfn.XLOOKUP($G1789,通讯通路门店!$S$4:$S$993933,通讯通路门店!$C$4:$C$993933,0,0),"")</f>
        <v>乐东黎族自治县</v>
      </c>
      <c r="D1789" s="99" t="str">
        <f>IFERROR(_xlfn.XLOOKUP($G1789,通讯通路门店!$S$4:$S$993933,通讯通路门店!$D$4:$D$993933,0,0),"")</f>
        <v>万冲镇</v>
      </c>
      <c r="E1789" s="83"/>
      <c r="F1789" s="83"/>
      <c r="G1789" s="101"/>
      <c r="H1789" s="102">
        <f>IFERROR(_xlfn.XLOOKUP($G1789,通讯通路门店!$S$4:$S$993933,通讯通路门店!$R$4:$R$993933,0,0),"")</f>
        <v>0</v>
      </c>
      <c r="I1789" s="83"/>
      <c r="J1789" s="83"/>
      <c r="K1789" s="83"/>
      <c r="L1789" s="83"/>
      <c r="M1789" s="83"/>
      <c r="N1789" s="83"/>
      <c r="O1789" s="83"/>
      <c r="P1789" s="83"/>
      <c r="Q1789" s="83"/>
      <c r="R1789" s="83"/>
      <c r="S1789" s="83"/>
      <c r="T1789" s="83"/>
      <c r="U1789" s="99">
        <f>COUNTIF(通讯通路门店!$S:$S,$G1789)</f>
        <v>0</v>
      </c>
      <c r="V1789" s="99">
        <f>COUNTIFS(通讯通路门店!$S:$S,$G1789,通讯通路门店!$J:$J,"综合卖场")</f>
        <v>0</v>
      </c>
      <c r="W1789" s="99">
        <f>SUMIFS(通讯通路门店!$AJ:$AJ,通讯通路门店!$S:$S,通讯客户沙盘!$G1789)</f>
        <v>0</v>
      </c>
      <c r="X1789" s="99">
        <f t="shared" si="135"/>
        <v>0</v>
      </c>
      <c r="Y1789" s="99">
        <f>COUNTIFS(通讯通路门店!$S:$S,$G1789,通讯通路门店!$J:$J,"荣耀体验店")+COUNTIFS(通讯通路门店!$S:$S,$G1789,通讯通路门店!$J:$J,"荣耀授权专卖店")</f>
        <v>0</v>
      </c>
      <c r="Z1789" s="99">
        <f>COUNTIFS(通讯通路门店!$S:$S,$G1789,通讯通路门店!$J:$J,"VIVO体验店")</f>
        <v>0</v>
      </c>
      <c r="AA1789" s="99">
        <f>COUNTIFS(通讯通路门店!$S:$S,$G1789,通讯通路门店!$J:$J,"OPPO体验店")</f>
        <v>0</v>
      </c>
      <c r="AB1789" s="99">
        <f>COUNTIFS(通讯通路门店!$S:$S,$G1789,通讯通路门店!$J:$J,"华为授权体验店")+COUNTIFS(通讯通路门店!$S:$S,$G1789,通讯通路门店!$J:$J,"华为堡垒店")</f>
        <v>0</v>
      </c>
      <c r="AC1789" s="99">
        <f>COUNTIFS(通讯通路门店!$S:$S,$G1789,通讯通路门店!$J:$J,"小米体验店")</f>
        <v>0</v>
      </c>
      <c r="AD1789" s="99">
        <f>COUNTIFS(通讯通路门店!$S:$S,$G1789,通讯通路门店!$J:$J,"苹果体验店")</f>
        <v>0</v>
      </c>
      <c r="AE1789" s="99">
        <f>COUNTIFS(通讯通路门店!$S:$S,$G1789,通讯通路门店!$J:$J,"其他品牌专卖店")</f>
        <v>0</v>
      </c>
      <c r="AF1789" s="99">
        <f>SUMIFS(通讯通路门店!$BI:$BI,通讯通路门店!$S:$S,$G1789)</f>
        <v>0</v>
      </c>
      <c r="AG1789" s="99">
        <f>SUMIFS(通讯通路门店!$BH:$BH,通讯通路门店!$S:$S,$G1789)</f>
        <v>0</v>
      </c>
      <c r="AH1789" s="99">
        <f t="shared" si="136"/>
        <v>0</v>
      </c>
      <c r="AI1789" s="99">
        <f>SUMIFS(通讯通路门店!$BB:$BB,通讯通路门店!$S:$S,$G1789)</f>
        <v>0</v>
      </c>
      <c r="AJ1789" s="99">
        <f>SUMIFS(通讯通路门店!$BE:$BE,通讯通路门店!$S:$S,$G1789)</f>
        <v>0</v>
      </c>
      <c r="AK1789" s="99">
        <f>SUMIFS(通讯通路门店!$BG:$BG,通讯通路门店!$S:$S,$G1789)</f>
        <v>0</v>
      </c>
      <c r="AL1789" s="99">
        <f>SUMIFS(通讯通路门店!$BC:$BC,通讯通路门店!$S:$S,$G1789)</f>
        <v>0</v>
      </c>
      <c r="AM1789" s="99">
        <f>SUMIFS(通讯通路门店!$BD:$BD,通讯通路门店!$S:$S,$G1789)</f>
        <v>0</v>
      </c>
      <c r="AN1789" s="99">
        <f>SUMIFS(通讯通路门店!$BF:$BF,通讯通路门店!$S:$S,$G1789)</f>
        <v>0</v>
      </c>
      <c r="AO1789" s="99">
        <f t="shared" si="137"/>
        <v>0</v>
      </c>
      <c r="AP1789" s="99">
        <f>SUMIFS(通讯通路门店!$K:$K,通讯通路门店!$S:$S,$G1789)</f>
        <v>0</v>
      </c>
      <c r="AQ1789" s="83"/>
      <c r="AR1789" s="99">
        <f>SUMIFS(通讯通路门店!$T:$T,通讯通路门店!$S:$S,$G1789)</f>
        <v>0</v>
      </c>
      <c r="AS1789" s="99">
        <f>SUMIFS(通讯通路门店!$U:$U,通讯通路门店!$S:$S,$G1789)</f>
        <v>0</v>
      </c>
      <c r="AT1789" s="99">
        <f>SUMIFS(通讯通路门店!$V:$V,通讯通路门店!$S:$S,$G1789)</f>
        <v>0</v>
      </c>
      <c r="AU1789" s="99">
        <f>SUMIFS(通讯通路门店!$W:$W,通讯通路门店!$S:$S,$G1789)</f>
        <v>0</v>
      </c>
      <c r="AV1789" s="99">
        <f>SUMIFS(通讯通路门店!$Z:$Z,通讯通路门店!$S:$S,$G1789)</f>
        <v>0</v>
      </c>
      <c r="AW1789" s="99">
        <f>SUMIFS(通讯通路门店!$AB:$AB,通讯通路门店!$S:$S,$G1789)</f>
        <v>0</v>
      </c>
      <c r="AX1789" s="99">
        <f>SUMIFS(通讯通路门店!$X:$X,通讯通路门店!$S:$S,$G1789)</f>
        <v>0</v>
      </c>
      <c r="AY1789" s="99">
        <f>SUMIFS(通讯通路门店!$Y:$Y,通讯通路门店!$S:$S,$G1789)</f>
        <v>0</v>
      </c>
      <c r="AZ1789" s="99">
        <f>SUMIFS(通讯通路门店!$AA:$AA,通讯通路门店!$S:$S,$G1789)</f>
        <v>0</v>
      </c>
      <c r="BA1789" s="99">
        <f t="shared" si="138"/>
        <v>0</v>
      </c>
      <c r="BB1789" s="99">
        <f t="shared" si="139"/>
        <v>0</v>
      </c>
      <c r="BC1789" s="99">
        <f>SUMIFS(通讯通路门店!$W:$W,通讯通路门店!$S:$S,$G1789,通讯通路门店!$J:$J,"荣耀体验店")+SUMIFS(通讯通路门店!$W:$W,通讯通路门店!$S:$S,$G1789,通讯通路门店!$J:$J,"荣耀授权专卖店")</f>
        <v>0</v>
      </c>
      <c r="BD1789" s="99">
        <f>SUMIFS(通讯通路门店!$Z:$Z,通讯通路门店!$S:$S,$G1789,通讯通路门店!$J:$J,"VIVO体验店")</f>
        <v>0</v>
      </c>
      <c r="BE1789" s="99">
        <f>SUMIFS(通讯通路门店!$AB:$AB,通讯通路门店!$S:$S,$G1789,通讯通路门店!$J:$J,"OPPO体验店")</f>
        <v>0</v>
      </c>
      <c r="BF1789" s="99">
        <f>SUMIFS(通讯通路门店!$X:$X,通讯通路门店!$S:$S,$G1789,通讯通路门店!$J:$J,"华为授权体验店")+SUMIFS(通讯通路门店!$AA:$AA,通讯通路门店!$S:$S,$G1789,通讯通路门店!$J:$J,"华为堡垒店")</f>
        <v>0</v>
      </c>
      <c r="BG1789" s="99">
        <f>SUMIFS(通讯通路门店!$Y:$Y,通讯通路门店!$S:$S,$G1789,通讯通路门店!$J:$J,"小米体验店")</f>
        <v>0</v>
      </c>
      <c r="BH1789" s="99">
        <f>SUMIFS(通讯通路门店!$AA:$AA,通讯通路门店!$S:$S,$G1789,通讯通路门店!$J:$J,"苹果体验店")</f>
        <v>0</v>
      </c>
      <c r="BI1789" s="99">
        <f>SUMIFS(通讯通路门店!$K:$K,通讯通路门店!$S:$S,$G1789,通讯通路门店!$J:$J,"其他品牌专卖店")</f>
        <v>0</v>
      </c>
      <c r="BJ1789" s="99">
        <f>SUMIFS(通讯通路门店!$AC:$AC,通讯通路门店!$S:$S,$G1789)</f>
        <v>0</v>
      </c>
      <c r="BK1789" s="99">
        <f>SUMIFS(通讯通路门店!$AD:$AD,通讯通路门店!$S:$S,$G1789)</f>
        <v>0</v>
      </c>
      <c r="BL1789" s="99">
        <f>SUMIFS(通讯通路门店!$AE:$AE,通讯通路门店!$S:$S,$G1789)</f>
        <v>0</v>
      </c>
      <c r="BM1789" s="99">
        <f>SUMIFS(通讯通路门店!$AF:$AF,通讯通路门店!$S:$S,$G1789)</f>
        <v>0</v>
      </c>
      <c r="BN1789" s="99">
        <f>SUMIFS(通讯通路门店!$AG:$AG,通讯通路门店!$S:$S,$G1789)</f>
        <v>0</v>
      </c>
      <c r="BO1789" s="99">
        <f>SUMIFS(通讯通路门店!$AH:$AH,通讯通路门店!$S:$S,$G1789)</f>
        <v>0</v>
      </c>
      <c r="BP1789" s="99">
        <f>SUMIFS(通讯通路门店!$AI:$AI,通讯通路门店!$S:$S,$G1789)</f>
        <v>0</v>
      </c>
      <c r="BQ1789" s="83"/>
    </row>
    <row r="1790" spans="1:69">
      <c r="A1790" s="99" t="str">
        <f>IFERROR(_xlfn.XLOOKUP($G1790,通讯通路门店!$S$4:$S$993933,通讯通路门店!$A$4:$A$993933,0,0),"")</f>
        <v>海南省</v>
      </c>
      <c r="B1790" s="99" t="str">
        <f>IFERROR(_xlfn.XLOOKUP($G1790,通讯通路门店!$S$4:$S$993933,通讯通路门店!$B$4:$B$993933,0,0),"")</f>
        <v>乐东黎族自治县</v>
      </c>
      <c r="C1790" s="99" t="str">
        <f>IFERROR(_xlfn.XLOOKUP($G1790,通讯通路门店!$S$4:$S$993933,通讯通路门店!$C$4:$C$993933,0,0),"")</f>
        <v>乐东黎族自治县</v>
      </c>
      <c r="D1790" s="99" t="str">
        <f>IFERROR(_xlfn.XLOOKUP($G1790,通讯通路门店!$S$4:$S$993933,通讯通路门店!$D$4:$D$993933,0,0),"")</f>
        <v>万冲镇</v>
      </c>
      <c r="E1790" s="83"/>
      <c r="F1790" s="83"/>
      <c r="G1790" s="101"/>
      <c r="H1790" s="102">
        <f>IFERROR(_xlfn.XLOOKUP($G1790,通讯通路门店!$S$4:$S$993933,通讯通路门店!$R$4:$R$993933,0,0),"")</f>
        <v>0</v>
      </c>
      <c r="I1790" s="83"/>
      <c r="J1790" s="83"/>
      <c r="K1790" s="83"/>
      <c r="L1790" s="83"/>
      <c r="M1790" s="83"/>
      <c r="N1790" s="83"/>
      <c r="O1790" s="83"/>
      <c r="P1790" s="83"/>
      <c r="Q1790" s="83"/>
      <c r="R1790" s="83"/>
      <c r="S1790" s="83"/>
      <c r="T1790" s="83"/>
      <c r="U1790" s="99">
        <f>COUNTIF(通讯通路门店!$S:$S,$G1790)</f>
        <v>0</v>
      </c>
      <c r="V1790" s="99">
        <f>COUNTIFS(通讯通路门店!$S:$S,$G1790,通讯通路门店!$J:$J,"综合卖场")</f>
        <v>0</v>
      </c>
      <c r="W1790" s="99">
        <f>SUMIFS(通讯通路门店!$AJ:$AJ,通讯通路门店!$S:$S,通讯客户沙盘!$G1790)</f>
        <v>0</v>
      </c>
      <c r="X1790" s="99">
        <f t="shared" si="135"/>
        <v>0</v>
      </c>
      <c r="Y1790" s="99">
        <f>COUNTIFS(通讯通路门店!$S:$S,$G1790,通讯通路门店!$J:$J,"荣耀体验店")+COUNTIFS(通讯通路门店!$S:$S,$G1790,通讯通路门店!$J:$J,"荣耀授权专卖店")</f>
        <v>0</v>
      </c>
      <c r="Z1790" s="99">
        <f>COUNTIFS(通讯通路门店!$S:$S,$G1790,通讯通路门店!$J:$J,"VIVO体验店")</f>
        <v>0</v>
      </c>
      <c r="AA1790" s="99">
        <f>COUNTIFS(通讯通路门店!$S:$S,$G1790,通讯通路门店!$J:$J,"OPPO体验店")</f>
        <v>0</v>
      </c>
      <c r="AB1790" s="99">
        <f>COUNTIFS(通讯通路门店!$S:$S,$G1790,通讯通路门店!$J:$J,"华为授权体验店")+COUNTIFS(通讯通路门店!$S:$S,$G1790,通讯通路门店!$J:$J,"华为堡垒店")</f>
        <v>0</v>
      </c>
      <c r="AC1790" s="99">
        <f>COUNTIFS(通讯通路门店!$S:$S,$G1790,通讯通路门店!$J:$J,"小米体验店")</f>
        <v>0</v>
      </c>
      <c r="AD1790" s="99">
        <f>COUNTIFS(通讯通路门店!$S:$S,$G1790,通讯通路门店!$J:$J,"苹果体验店")</f>
        <v>0</v>
      </c>
      <c r="AE1790" s="99">
        <f>COUNTIFS(通讯通路门店!$S:$S,$G1790,通讯通路门店!$J:$J,"其他品牌专卖店")</f>
        <v>0</v>
      </c>
      <c r="AF1790" s="99">
        <f>SUMIFS(通讯通路门店!$BI:$BI,通讯通路门店!$S:$S,$G1790)</f>
        <v>0</v>
      </c>
      <c r="AG1790" s="99">
        <f>SUMIFS(通讯通路门店!$BH:$BH,通讯通路门店!$S:$S,$G1790)</f>
        <v>0</v>
      </c>
      <c r="AH1790" s="99">
        <f t="shared" si="136"/>
        <v>0</v>
      </c>
      <c r="AI1790" s="99">
        <f>SUMIFS(通讯通路门店!$BB:$BB,通讯通路门店!$S:$S,$G1790)</f>
        <v>0</v>
      </c>
      <c r="AJ1790" s="99">
        <f>SUMIFS(通讯通路门店!$BE:$BE,通讯通路门店!$S:$S,$G1790)</f>
        <v>0</v>
      </c>
      <c r="AK1790" s="99">
        <f>SUMIFS(通讯通路门店!$BG:$BG,通讯通路门店!$S:$S,$G1790)</f>
        <v>0</v>
      </c>
      <c r="AL1790" s="99">
        <f>SUMIFS(通讯通路门店!$BC:$BC,通讯通路门店!$S:$S,$G1790)</f>
        <v>0</v>
      </c>
      <c r="AM1790" s="99">
        <f>SUMIFS(通讯通路门店!$BD:$BD,通讯通路门店!$S:$S,$G1790)</f>
        <v>0</v>
      </c>
      <c r="AN1790" s="99">
        <f>SUMIFS(通讯通路门店!$BF:$BF,通讯通路门店!$S:$S,$G1790)</f>
        <v>0</v>
      </c>
      <c r="AO1790" s="99">
        <f t="shared" si="137"/>
        <v>0</v>
      </c>
      <c r="AP1790" s="99">
        <f>SUMIFS(通讯通路门店!$K:$K,通讯通路门店!$S:$S,$G1790)</f>
        <v>0</v>
      </c>
      <c r="AQ1790" s="83"/>
      <c r="AR1790" s="99">
        <f>SUMIFS(通讯通路门店!$T:$T,通讯通路门店!$S:$S,$G1790)</f>
        <v>0</v>
      </c>
      <c r="AS1790" s="99">
        <f>SUMIFS(通讯通路门店!$U:$U,通讯通路门店!$S:$S,$G1790)</f>
        <v>0</v>
      </c>
      <c r="AT1790" s="99">
        <f>SUMIFS(通讯通路门店!$V:$V,通讯通路门店!$S:$S,$G1790)</f>
        <v>0</v>
      </c>
      <c r="AU1790" s="99">
        <f>SUMIFS(通讯通路门店!$W:$W,通讯通路门店!$S:$S,$G1790)</f>
        <v>0</v>
      </c>
      <c r="AV1790" s="99">
        <f>SUMIFS(通讯通路门店!$Z:$Z,通讯通路门店!$S:$S,$G1790)</f>
        <v>0</v>
      </c>
      <c r="AW1790" s="99">
        <f>SUMIFS(通讯通路门店!$AB:$AB,通讯通路门店!$S:$S,$G1790)</f>
        <v>0</v>
      </c>
      <c r="AX1790" s="99">
        <f>SUMIFS(通讯通路门店!$X:$X,通讯通路门店!$S:$S,$G1790)</f>
        <v>0</v>
      </c>
      <c r="AY1790" s="99">
        <f>SUMIFS(通讯通路门店!$Y:$Y,通讯通路门店!$S:$S,$G1790)</f>
        <v>0</v>
      </c>
      <c r="AZ1790" s="99">
        <f>SUMIFS(通讯通路门店!$AA:$AA,通讯通路门店!$S:$S,$G1790)</f>
        <v>0</v>
      </c>
      <c r="BA1790" s="99">
        <f t="shared" si="138"/>
        <v>0</v>
      </c>
      <c r="BB1790" s="99">
        <f t="shared" si="139"/>
        <v>0</v>
      </c>
      <c r="BC1790" s="99">
        <f>SUMIFS(通讯通路门店!$W:$W,通讯通路门店!$S:$S,$G1790,通讯通路门店!$J:$J,"荣耀体验店")+SUMIFS(通讯通路门店!$W:$W,通讯通路门店!$S:$S,$G1790,通讯通路门店!$J:$J,"荣耀授权专卖店")</f>
        <v>0</v>
      </c>
      <c r="BD1790" s="99">
        <f>SUMIFS(通讯通路门店!$Z:$Z,通讯通路门店!$S:$S,$G1790,通讯通路门店!$J:$J,"VIVO体验店")</f>
        <v>0</v>
      </c>
      <c r="BE1790" s="99">
        <f>SUMIFS(通讯通路门店!$AB:$AB,通讯通路门店!$S:$S,$G1790,通讯通路门店!$J:$J,"OPPO体验店")</f>
        <v>0</v>
      </c>
      <c r="BF1790" s="99">
        <f>SUMIFS(通讯通路门店!$X:$X,通讯通路门店!$S:$S,$G1790,通讯通路门店!$J:$J,"华为授权体验店")+SUMIFS(通讯通路门店!$AA:$AA,通讯通路门店!$S:$S,$G1790,通讯通路门店!$J:$J,"华为堡垒店")</f>
        <v>0</v>
      </c>
      <c r="BG1790" s="99">
        <f>SUMIFS(通讯通路门店!$Y:$Y,通讯通路门店!$S:$S,$G1790,通讯通路门店!$J:$J,"小米体验店")</f>
        <v>0</v>
      </c>
      <c r="BH1790" s="99">
        <f>SUMIFS(通讯通路门店!$AA:$AA,通讯通路门店!$S:$S,$G1790,通讯通路门店!$J:$J,"苹果体验店")</f>
        <v>0</v>
      </c>
      <c r="BI1790" s="99">
        <f>SUMIFS(通讯通路门店!$K:$K,通讯通路门店!$S:$S,$G1790,通讯通路门店!$J:$J,"其他品牌专卖店")</f>
        <v>0</v>
      </c>
      <c r="BJ1790" s="99">
        <f>SUMIFS(通讯通路门店!$AC:$AC,通讯通路门店!$S:$S,$G1790)</f>
        <v>0</v>
      </c>
      <c r="BK1790" s="99">
        <f>SUMIFS(通讯通路门店!$AD:$AD,通讯通路门店!$S:$S,$G1790)</f>
        <v>0</v>
      </c>
      <c r="BL1790" s="99">
        <f>SUMIFS(通讯通路门店!$AE:$AE,通讯通路门店!$S:$S,$G1790)</f>
        <v>0</v>
      </c>
      <c r="BM1790" s="99">
        <f>SUMIFS(通讯通路门店!$AF:$AF,通讯通路门店!$S:$S,$G1790)</f>
        <v>0</v>
      </c>
      <c r="BN1790" s="99">
        <f>SUMIFS(通讯通路门店!$AG:$AG,通讯通路门店!$S:$S,$G1790)</f>
        <v>0</v>
      </c>
      <c r="BO1790" s="99">
        <f>SUMIFS(通讯通路门店!$AH:$AH,通讯通路门店!$S:$S,$G1790)</f>
        <v>0</v>
      </c>
      <c r="BP1790" s="99">
        <f>SUMIFS(通讯通路门店!$AI:$AI,通讯通路门店!$S:$S,$G1790)</f>
        <v>0</v>
      </c>
      <c r="BQ1790" s="83"/>
    </row>
    <row r="1791" spans="1:69">
      <c r="A1791" s="99" t="str">
        <f>IFERROR(_xlfn.XLOOKUP($G1791,通讯通路门店!$S$4:$S$993933,通讯通路门店!$A$4:$A$993933,0,0),"")</f>
        <v>海南省</v>
      </c>
      <c r="B1791" s="99" t="str">
        <f>IFERROR(_xlfn.XLOOKUP($G1791,通讯通路门店!$S$4:$S$993933,通讯通路门店!$B$4:$B$993933,0,0),"")</f>
        <v>乐东黎族自治县</v>
      </c>
      <c r="C1791" s="99" t="str">
        <f>IFERROR(_xlfn.XLOOKUP($G1791,通讯通路门店!$S$4:$S$993933,通讯通路门店!$C$4:$C$993933,0,0),"")</f>
        <v>乐东黎族自治县</v>
      </c>
      <c r="D1791" s="99" t="str">
        <f>IFERROR(_xlfn.XLOOKUP($G1791,通讯通路门店!$S$4:$S$993933,通讯通路门店!$D$4:$D$993933,0,0),"")</f>
        <v>万冲镇</v>
      </c>
      <c r="E1791" s="83"/>
      <c r="F1791" s="83"/>
      <c r="G1791" s="101"/>
      <c r="H1791" s="102">
        <f>IFERROR(_xlfn.XLOOKUP($G1791,通讯通路门店!$S$4:$S$993933,通讯通路门店!$R$4:$R$993933,0,0),"")</f>
        <v>0</v>
      </c>
      <c r="I1791" s="83"/>
      <c r="J1791" s="83"/>
      <c r="K1791" s="83"/>
      <c r="L1791" s="83"/>
      <c r="M1791" s="83"/>
      <c r="N1791" s="83"/>
      <c r="O1791" s="83"/>
      <c r="P1791" s="83"/>
      <c r="Q1791" s="83"/>
      <c r="R1791" s="83"/>
      <c r="S1791" s="83"/>
      <c r="T1791" s="83"/>
      <c r="U1791" s="99">
        <f>COUNTIF(通讯通路门店!$S:$S,$G1791)</f>
        <v>0</v>
      </c>
      <c r="V1791" s="99">
        <f>COUNTIFS(通讯通路门店!$S:$S,$G1791,通讯通路门店!$J:$J,"综合卖场")</f>
        <v>0</v>
      </c>
      <c r="W1791" s="99">
        <f>SUMIFS(通讯通路门店!$AJ:$AJ,通讯通路门店!$S:$S,通讯客户沙盘!$G1791)</f>
        <v>0</v>
      </c>
      <c r="X1791" s="99">
        <f t="shared" si="135"/>
        <v>0</v>
      </c>
      <c r="Y1791" s="99">
        <f>COUNTIFS(通讯通路门店!$S:$S,$G1791,通讯通路门店!$J:$J,"荣耀体验店")+COUNTIFS(通讯通路门店!$S:$S,$G1791,通讯通路门店!$J:$J,"荣耀授权专卖店")</f>
        <v>0</v>
      </c>
      <c r="Z1791" s="99">
        <f>COUNTIFS(通讯通路门店!$S:$S,$G1791,通讯通路门店!$J:$J,"VIVO体验店")</f>
        <v>0</v>
      </c>
      <c r="AA1791" s="99">
        <f>COUNTIFS(通讯通路门店!$S:$S,$G1791,通讯通路门店!$J:$J,"OPPO体验店")</f>
        <v>0</v>
      </c>
      <c r="AB1791" s="99">
        <f>COUNTIFS(通讯通路门店!$S:$S,$G1791,通讯通路门店!$J:$J,"华为授权体验店")+COUNTIFS(通讯通路门店!$S:$S,$G1791,通讯通路门店!$J:$J,"华为堡垒店")</f>
        <v>0</v>
      </c>
      <c r="AC1791" s="99">
        <f>COUNTIFS(通讯通路门店!$S:$S,$G1791,通讯通路门店!$J:$J,"小米体验店")</f>
        <v>0</v>
      </c>
      <c r="AD1791" s="99">
        <f>COUNTIFS(通讯通路门店!$S:$S,$G1791,通讯通路门店!$J:$J,"苹果体验店")</f>
        <v>0</v>
      </c>
      <c r="AE1791" s="99">
        <f>COUNTIFS(通讯通路门店!$S:$S,$G1791,通讯通路门店!$J:$J,"其他品牌专卖店")</f>
        <v>0</v>
      </c>
      <c r="AF1791" s="99">
        <f>SUMIFS(通讯通路门店!$BI:$BI,通讯通路门店!$S:$S,$G1791)</f>
        <v>0</v>
      </c>
      <c r="AG1791" s="99">
        <f>SUMIFS(通讯通路门店!$BH:$BH,通讯通路门店!$S:$S,$G1791)</f>
        <v>0</v>
      </c>
      <c r="AH1791" s="99">
        <f t="shared" si="136"/>
        <v>0</v>
      </c>
      <c r="AI1791" s="99">
        <f>SUMIFS(通讯通路门店!$BB:$BB,通讯通路门店!$S:$S,$G1791)</f>
        <v>0</v>
      </c>
      <c r="AJ1791" s="99">
        <f>SUMIFS(通讯通路门店!$BE:$BE,通讯通路门店!$S:$S,$G1791)</f>
        <v>0</v>
      </c>
      <c r="AK1791" s="99">
        <f>SUMIFS(通讯通路门店!$BG:$BG,通讯通路门店!$S:$S,$G1791)</f>
        <v>0</v>
      </c>
      <c r="AL1791" s="99">
        <f>SUMIFS(通讯通路门店!$BC:$BC,通讯通路门店!$S:$S,$G1791)</f>
        <v>0</v>
      </c>
      <c r="AM1791" s="99">
        <f>SUMIFS(通讯通路门店!$BD:$BD,通讯通路门店!$S:$S,$G1791)</f>
        <v>0</v>
      </c>
      <c r="AN1791" s="99">
        <f>SUMIFS(通讯通路门店!$BF:$BF,通讯通路门店!$S:$S,$G1791)</f>
        <v>0</v>
      </c>
      <c r="AO1791" s="99">
        <f t="shared" si="137"/>
        <v>0</v>
      </c>
      <c r="AP1791" s="99">
        <f>SUMIFS(通讯通路门店!$K:$K,通讯通路门店!$S:$S,$G1791)</f>
        <v>0</v>
      </c>
      <c r="AQ1791" s="83"/>
      <c r="AR1791" s="99">
        <f>SUMIFS(通讯通路门店!$T:$T,通讯通路门店!$S:$S,$G1791)</f>
        <v>0</v>
      </c>
      <c r="AS1791" s="99">
        <f>SUMIFS(通讯通路门店!$U:$U,通讯通路门店!$S:$S,$G1791)</f>
        <v>0</v>
      </c>
      <c r="AT1791" s="99">
        <f>SUMIFS(通讯通路门店!$V:$V,通讯通路门店!$S:$S,$G1791)</f>
        <v>0</v>
      </c>
      <c r="AU1791" s="99">
        <f>SUMIFS(通讯通路门店!$W:$W,通讯通路门店!$S:$S,$G1791)</f>
        <v>0</v>
      </c>
      <c r="AV1791" s="99">
        <f>SUMIFS(通讯通路门店!$Z:$Z,通讯通路门店!$S:$S,$G1791)</f>
        <v>0</v>
      </c>
      <c r="AW1791" s="99">
        <f>SUMIFS(通讯通路门店!$AB:$AB,通讯通路门店!$S:$S,$G1791)</f>
        <v>0</v>
      </c>
      <c r="AX1791" s="99">
        <f>SUMIFS(通讯通路门店!$X:$X,通讯通路门店!$S:$S,$G1791)</f>
        <v>0</v>
      </c>
      <c r="AY1791" s="99">
        <f>SUMIFS(通讯通路门店!$Y:$Y,通讯通路门店!$S:$S,$G1791)</f>
        <v>0</v>
      </c>
      <c r="AZ1791" s="99">
        <f>SUMIFS(通讯通路门店!$AA:$AA,通讯通路门店!$S:$S,$G1791)</f>
        <v>0</v>
      </c>
      <c r="BA1791" s="99">
        <f t="shared" si="138"/>
        <v>0</v>
      </c>
      <c r="BB1791" s="99">
        <f t="shared" si="139"/>
        <v>0</v>
      </c>
      <c r="BC1791" s="99">
        <f>SUMIFS(通讯通路门店!$W:$W,通讯通路门店!$S:$S,$G1791,通讯通路门店!$J:$J,"荣耀体验店")+SUMIFS(通讯通路门店!$W:$W,通讯通路门店!$S:$S,$G1791,通讯通路门店!$J:$J,"荣耀授权专卖店")</f>
        <v>0</v>
      </c>
      <c r="BD1791" s="99">
        <f>SUMIFS(通讯通路门店!$Z:$Z,通讯通路门店!$S:$S,$G1791,通讯通路门店!$J:$J,"VIVO体验店")</f>
        <v>0</v>
      </c>
      <c r="BE1791" s="99">
        <f>SUMIFS(通讯通路门店!$AB:$AB,通讯通路门店!$S:$S,$G1791,通讯通路门店!$J:$J,"OPPO体验店")</f>
        <v>0</v>
      </c>
      <c r="BF1791" s="99">
        <f>SUMIFS(通讯通路门店!$X:$X,通讯通路门店!$S:$S,$G1791,通讯通路门店!$J:$J,"华为授权体验店")+SUMIFS(通讯通路门店!$AA:$AA,通讯通路门店!$S:$S,$G1791,通讯通路门店!$J:$J,"华为堡垒店")</f>
        <v>0</v>
      </c>
      <c r="BG1791" s="99">
        <f>SUMIFS(通讯通路门店!$Y:$Y,通讯通路门店!$S:$S,$G1791,通讯通路门店!$J:$J,"小米体验店")</f>
        <v>0</v>
      </c>
      <c r="BH1791" s="99">
        <f>SUMIFS(通讯通路门店!$AA:$AA,通讯通路门店!$S:$S,$G1791,通讯通路门店!$J:$J,"苹果体验店")</f>
        <v>0</v>
      </c>
      <c r="BI1791" s="99">
        <f>SUMIFS(通讯通路门店!$K:$K,通讯通路门店!$S:$S,$G1791,通讯通路门店!$J:$J,"其他品牌专卖店")</f>
        <v>0</v>
      </c>
      <c r="BJ1791" s="99">
        <f>SUMIFS(通讯通路门店!$AC:$AC,通讯通路门店!$S:$S,$G1791)</f>
        <v>0</v>
      </c>
      <c r="BK1791" s="99">
        <f>SUMIFS(通讯通路门店!$AD:$AD,通讯通路门店!$S:$S,$G1791)</f>
        <v>0</v>
      </c>
      <c r="BL1791" s="99">
        <f>SUMIFS(通讯通路门店!$AE:$AE,通讯通路门店!$S:$S,$G1791)</f>
        <v>0</v>
      </c>
      <c r="BM1791" s="99">
        <f>SUMIFS(通讯通路门店!$AF:$AF,通讯通路门店!$S:$S,$G1791)</f>
        <v>0</v>
      </c>
      <c r="BN1791" s="99">
        <f>SUMIFS(通讯通路门店!$AG:$AG,通讯通路门店!$S:$S,$G1791)</f>
        <v>0</v>
      </c>
      <c r="BO1791" s="99">
        <f>SUMIFS(通讯通路门店!$AH:$AH,通讯通路门店!$S:$S,$G1791)</f>
        <v>0</v>
      </c>
      <c r="BP1791" s="99">
        <f>SUMIFS(通讯通路门店!$AI:$AI,通讯通路门店!$S:$S,$G1791)</f>
        <v>0</v>
      </c>
      <c r="BQ1791" s="83"/>
    </row>
    <row r="1792" spans="1:69">
      <c r="A1792" s="99" t="str">
        <f>IFERROR(_xlfn.XLOOKUP($G1792,通讯通路门店!$S$4:$S$993933,通讯通路门店!$A$4:$A$993933,0,0),"")</f>
        <v>海南省</v>
      </c>
      <c r="B1792" s="99" t="str">
        <f>IFERROR(_xlfn.XLOOKUP($G1792,通讯通路门店!$S$4:$S$993933,通讯通路门店!$B$4:$B$993933,0,0),"")</f>
        <v>乐东黎族自治县</v>
      </c>
      <c r="C1792" s="99" t="str">
        <f>IFERROR(_xlfn.XLOOKUP($G1792,通讯通路门店!$S$4:$S$993933,通讯通路门店!$C$4:$C$993933,0,0),"")</f>
        <v>乐东黎族自治县</v>
      </c>
      <c r="D1792" s="99" t="str">
        <f>IFERROR(_xlfn.XLOOKUP($G1792,通讯通路门店!$S$4:$S$993933,通讯通路门店!$D$4:$D$993933,0,0),"")</f>
        <v>万冲镇</v>
      </c>
      <c r="E1792" s="83"/>
      <c r="F1792" s="83"/>
      <c r="G1792" s="101"/>
      <c r="H1792" s="102">
        <f>IFERROR(_xlfn.XLOOKUP($G1792,通讯通路门店!$S$4:$S$993933,通讯通路门店!$R$4:$R$993933,0,0),"")</f>
        <v>0</v>
      </c>
      <c r="I1792" s="83"/>
      <c r="J1792" s="83"/>
      <c r="K1792" s="83"/>
      <c r="L1792" s="83"/>
      <c r="M1792" s="83"/>
      <c r="N1792" s="83"/>
      <c r="O1792" s="83"/>
      <c r="P1792" s="83"/>
      <c r="Q1792" s="83"/>
      <c r="R1792" s="83"/>
      <c r="S1792" s="83"/>
      <c r="T1792" s="83"/>
      <c r="U1792" s="99">
        <f>COUNTIF(通讯通路门店!$S:$S,$G1792)</f>
        <v>0</v>
      </c>
      <c r="V1792" s="99">
        <f>COUNTIFS(通讯通路门店!$S:$S,$G1792,通讯通路门店!$J:$J,"综合卖场")</f>
        <v>0</v>
      </c>
      <c r="W1792" s="99">
        <f>SUMIFS(通讯通路门店!$AJ:$AJ,通讯通路门店!$S:$S,通讯客户沙盘!$G1792)</f>
        <v>0</v>
      </c>
      <c r="X1792" s="99">
        <f t="shared" si="135"/>
        <v>0</v>
      </c>
      <c r="Y1792" s="99">
        <f>COUNTIFS(通讯通路门店!$S:$S,$G1792,通讯通路门店!$J:$J,"荣耀体验店")+COUNTIFS(通讯通路门店!$S:$S,$G1792,通讯通路门店!$J:$J,"荣耀授权专卖店")</f>
        <v>0</v>
      </c>
      <c r="Z1792" s="99">
        <f>COUNTIFS(通讯通路门店!$S:$S,$G1792,通讯通路门店!$J:$J,"VIVO体验店")</f>
        <v>0</v>
      </c>
      <c r="AA1792" s="99">
        <f>COUNTIFS(通讯通路门店!$S:$S,$G1792,通讯通路门店!$J:$J,"OPPO体验店")</f>
        <v>0</v>
      </c>
      <c r="AB1792" s="99">
        <f>COUNTIFS(通讯通路门店!$S:$S,$G1792,通讯通路门店!$J:$J,"华为授权体验店")+COUNTIFS(通讯通路门店!$S:$S,$G1792,通讯通路门店!$J:$J,"华为堡垒店")</f>
        <v>0</v>
      </c>
      <c r="AC1792" s="99">
        <f>COUNTIFS(通讯通路门店!$S:$S,$G1792,通讯通路门店!$J:$J,"小米体验店")</f>
        <v>0</v>
      </c>
      <c r="AD1792" s="99">
        <f>COUNTIFS(通讯通路门店!$S:$S,$G1792,通讯通路门店!$J:$J,"苹果体验店")</f>
        <v>0</v>
      </c>
      <c r="AE1792" s="99">
        <f>COUNTIFS(通讯通路门店!$S:$S,$G1792,通讯通路门店!$J:$J,"其他品牌专卖店")</f>
        <v>0</v>
      </c>
      <c r="AF1792" s="99">
        <f>SUMIFS(通讯通路门店!$BI:$BI,通讯通路门店!$S:$S,$G1792)</f>
        <v>0</v>
      </c>
      <c r="AG1792" s="99">
        <f>SUMIFS(通讯通路门店!$BH:$BH,通讯通路门店!$S:$S,$G1792)</f>
        <v>0</v>
      </c>
      <c r="AH1792" s="99">
        <f t="shared" si="136"/>
        <v>0</v>
      </c>
      <c r="AI1792" s="99">
        <f>SUMIFS(通讯通路门店!$BB:$BB,通讯通路门店!$S:$S,$G1792)</f>
        <v>0</v>
      </c>
      <c r="AJ1792" s="99">
        <f>SUMIFS(通讯通路门店!$BE:$BE,通讯通路门店!$S:$S,$G1792)</f>
        <v>0</v>
      </c>
      <c r="AK1792" s="99">
        <f>SUMIFS(通讯通路门店!$BG:$BG,通讯通路门店!$S:$S,$G1792)</f>
        <v>0</v>
      </c>
      <c r="AL1792" s="99">
        <f>SUMIFS(通讯通路门店!$BC:$BC,通讯通路门店!$S:$S,$G1792)</f>
        <v>0</v>
      </c>
      <c r="AM1792" s="99">
        <f>SUMIFS(通讯通路门店!$BD:$BD,通讯通路门店!$S:$S,$G1792)</f>
        <v>0</v>
      </c>
      <c r="AN1792" s="99">
        <f>SUMIFS(通讯通路门店!$BF:$BF,通讯通路门店!$S:$S,$G1792)</f>
        <v>0</v>
      </c>
      <c r="AO1792" s="99">
        <f t="shared" si="137"/>
        <v>0</v>
      </c>
      <c r="AP1792" s="99">
        <f>SUMIFS(通讯通路门店!$K:$K,通讯通路门店!$S:$S,$G1792)</f>
        <v>0</v>
      </c>
      <c r="AQ1792" s="83"/>
      <c r="AR1792" s="99">
        <f>SUMIFS(通讯通路门店!$T:$T,通讯通路门店!$S:$S,$G1792)</f>
        <v>0</v>
      </c>
      <c r="AS1792" s="99">
        <f>SUMIFS(通讯通路门店!$U:$U,通讯通路门店!$S:$S,$G1792)</f>
        <v>0</v>
      </c>
      <c r="AT1792" s="99">
        <f>SUMIFS(通讯通路门店!$V:$V,通讯通路门店!$S:$S,$G1792)</f>
        <v>0</v>
      </c>
      <c r="AU1792" s="99">
        <f>SUMIFS(通讯通路门店!$W:$W,通讯通路门店!$S:$S,$G1792)</f>
        <v>0</v>
      </c>
      <c r="AV1792" s="99">
        <f>SUMIFS(通讯通路门店!$Z:$Z,通讯通路门店!$S:$S,$G1792)</f>
        <v>0</v>
      </c>
      <c r="AW1792" s="99">
        <f>SUMIFS(通讯通路门店!$AB:$AB,通讯通路门店!$S:$S,$G1792)</f>
        <v>0</v>
      </c>
      <c r="AX1792" s="99">
        <f>SUMIFS(通讯通路门店!$X:$X,通讯通路门店!$S:$S,$G1792)</f>
        <v>0</v>
      </c>
      <c r="AY1792" s="99">
        <f>SUMIFS(通讯通路门店!$Y:$Y,通讯通路门店!$S:$S,$G1792)</f>
        <v>0</v>
      </c>
      <c r="AZ1792" s="99">
        <f>SUMIFS(通讯通路门店!$AA:$AA,通讯通路门店!$S:$S,$G1792)</f>
        <v>0</v>
      </c>
      <c r="BA1792" s="99">
        <f t="shared" si="138"/>
        <v>0</v>
      </c>
      <c r="BB1792" s="99">
        <f t="shared" si="139"/>
        <v>0</v>
      </c>
      <c r="BC1792" s="99">
        <f>SUMIFS(通讯通路门店!$W:$W,通讯通路门店!$S:$S,$G1792,通讯通路门店!$J:$J,"荣耀体验店")+SUMIFS(通讯通路门店!$W:$W,通讯通路门店!$S:$S,$G1792,通讯通路门店!$J:$J,"荣耀授权专卖店")</f>
        <v>0</v>
      </c>
      <c r="BD1792" s="99">
        <f>SUMIFS(通讯通路门店!$Z:$Z,通讯通路门店!$S:$S,$G1792,通讯通路门店!$J:$J,"VIVO体验店")</f>
        <v>0</v>
      </c>
      <c r="BE1792" s="99">
        <f>SUMIFS(通讯通路门店!$AB:$AB,通讯通路门店!$S:$S,$G1792,通讯通路门店!$J:$J,"OPPO体验店")</f>
        <v>0</v>
      </c>
      <c r="BF1792" s="99">
        <f>SUMIFS(通讯通路门店!$X:$X,通讯通路门店!$S:$S,$G1792,通讯通路门店!$J:$J,"华为授权体验店")+SUMIFS(通讯通路门店!$AA:$AA,通讯通路门店!$S:$S,$G1792,通讯通路门店!$J:$J,"华为堡垒店")</f>
        <v>0</v>
      </c>
      <c r="BG1792" s="99">
        <f>SUMIFS(通讯通路门店!$Y:$Y,通讯通路门店!$S:$S,$G1792,通讯通路门店!$J:$J,"小米体验店")</f>
        <v>0</v>
      </c>
      <c r="BH1792" s="99">
        <f>SUMIFS(通讯通路门店!$AA:$AA,通讯通路门店!$S:$S,$G1792,通讯通路门店!$J:$J,"苹果体验店")</f>
        <v>0</v>
      </c>
      <c r="BI1792" s="99">
        <f>SUMIFS(通讯通路门店!$K:$K,通讯通路门店!$S:$S,$G1792,通讯通路门店!$J:$J,"其他品牌专卖店")</f>
        <v>0</v>
      </c>
      <c r="BJ1792" s="99">
        <f>SUMIFS(通讯通路门店!$AC:$AC,通讯通路门店!$S:$S,$G1792)</f>
        <v>0</v>
      </c>
      <c r="BK1792" s="99">
        <f>SUMIFS(通讯通路门店!$AD:$AD,通讯通路门店!$S:$S,$G1792)</f>
        <v>0</v>
      </c>
      <c r="BL1792" s="99">
        <f>SUMIFS(通讯通路门店!$AE:$AE,通讯通路门店!$S:$S,$G1792)</f>
        <v>0</v>
      </c>
      <c r="BM1792" s="99">
        <f>SUMIFS(通讯通路门店!$AF:$AF,通讯通路门店!$S:$S,$G1792)</f>
        <v>0</v>
      </c>
      <c r="BN1792" s="99">
        <f>SUMIFS(通讯通路门店!$AG:$AG,通讯通路门店!$S:$S,$G1792)</f>
        <v>0</v>
      </c>
      <c r="BO1792" s="99">
        <f>SUMIFS(通讯通路门店!$AH:$AH,通讯通路门店!$S:$S,$G1792)</f>
        <v>0</v>
      </c>
      <c r="BP1792" s="99">
        <f>SUMIFS(通讯通路门店!$AI:$AI,通讯通路门店!$S:$S,$G1792)</f>
        <v>0</v>
      </c>
      <c r="BQ1792" s="83"/>
    </row>
    <row r="1793" spans="1:69">
      <c r="A1793" s="99" t="str">
        <f>IFERROR(_xlfn.XLOOKUP($G1793,通讯通路门店!$S$4:$S$993933,通讯通路门店!$A$4:$A$993933,0,0),"")</f>
        <v>海南省</v>
      </c>
      <c r="B1793" s="99" t="str">
        <f>IFERROR(_xlfn.XLOOKUP($G1793,通讯通路门店!$S$4:$S$993933,通讯通路门店!$B$4:$B$993933,0,0),"")</f>
        <v>乐东黎族自治县</v>
      </c>
      <c r="C1793" s="99" t="str">
        <f>IFERROR(_xlfn.XLOOKUP($G1793,通讯通路门店!$S$4:$S$993933,通讯通路门店!$C$4:$C$993933,0,0),"")</f>
        <v>乐东黎族自治县</v>
      </c>
      <c r="D1793" s="99" t="str">
        <f>IFERROR(_xlfn.XLOOKUP($G1793,通讯通路门店!$S$4:$S$993933,通讯通路门店!$D$4:$D$993933,0,0),"")</f>
        <v>万冲镇</v>
      </c>
      <c r="E1793" s="83"/>
      <c r="F1793" s="83"/>
      <c r="G1793" s="101"/>
      <c r="H1793" s="102">
        <f>IFERROR(_xlfn.XLOOKUP($G1793,通讯通路门店!$S$4:$S$993933,通讯通路门店!$R$4:$R$993933,0,0),"")</f>
        <v>0</v>
      </c>
      <c r="I1793" s="83"/>
      <c r="J1793" s="83"/>
      <c r="K1793" s="83"/>
      <c r="L1793" s="83"/>
      <c r="M1793" s="83"/>
      <c r="N1793" s="83"/>
      <c r="O1793" s="83"/>
      <c r="P1793" s="83"/>
      <c r="Q1793" s="83"/>
      <c r="R1793" s="83"/>
      <c r="S1793" s="83"/>
      <c r="T1793" s="83"/>
      <c r="U1793" s="99">
        <f>COUNTIF(通讯通路门店!$S:$S,$G1793)</f>
        <v>0</v>
      </c>
      <c r="V1793" s="99">
        <f>COUNTIFS(通讯通路门店!$S:$S,$G1793,通讯通路门店!$J:$J,"综合卖场")</f>
        <v>0</v>
      </c>
      <c r="W1793" s="99">
        <f>SUMIFS(通讯通路门店!$AJ:$AJ,通讯通路门店!$S:$S,通讯客户沙盘!$G1793)</f>
        <v>0</v>
      </c>
      <c r="X1793" s="99">
        <f t="shared" si="135"/>
        <v>0</v>
      </c>
      <c r="Y1793" s="99">
        <f>COUNTIFS(通讯通路门店!$S:$S,$G1793,通讯通路门店!$J:$J,"荣耀体验店")+COUNTIFS(通讯通路门店!$S:$S,$G1793,通讯通路门店!$J:$J,"荣耀授权专卖店")</f>
        <v>0</v>
      </c>
      <c r="Z1793" s="99">
        <f>COUNTIFS(通讯通路门店!$S:$S,$G1793,通讯通路门店!$J:$J,"VIVO体验店")</f>
        <v>0</v>
      </c>
      <c r="AA1793" s="99">
        <f>COUNTIFS(通讯通路门店!$S:$S,$G1793,通讯通路门店!$J:$J,"OPPO体验店")</f>
        <v>0</v>
      </c>
      <c r="AB1793" s="99">
        <f>COUNTIFS(通讯通路门店!$S:$S,$G1793,通讯通路门店!$J:$J,"华为授权体验店")+COUNTIFS(通讯通路门店!$S:$S,$G1793,通讯通路门店!$J:$J,"华为堡垒店")</f>
        <v>0</v>
      </c>
      <c r="AC1793" s="99">
        <f>COUNTIFS(通讯通路门店!$S:$S,$G1793,通讯通路门店!$J:$J,"小米体验店")</f>
        <v>0</v>
      </c>
      <c r="AD1793" s="99">
        <f>COUNTIFS(通讯通路门店!$S:$S,$G1793,通讯通路门店!$J:$J,"苹果体验店")</f>
        <v>0</v>
      </c>
      <c r="AE1793" s="99">
        <f>COUNTIFS(通讯通路门店!$S:$S,$G1793,通讯通路门店!$J:$J,"其他品牌专卖店")</f>
        <v>0</v>
      </c>
      <c r="AF1793" s="99">
        <f>SUMIFS(通讯通路门店!$BI:$BI,通讯通路门店!$S:$S,$G1793)</f>
        <v>0</v>
      </c>
      <c r="AG1793" s="99">
        <f>SUMIFS(通讯通路门店!$BH:$BH,通讯通路门店!$S:$S,$G1793)</f>
        <v>0</v>
      </c>
      <c r="AH1793" s="99">
        <f t="shared" si="136"/>
        <v>0</v>
      </c>
      <c r="AI1793" s="99">
        <f>SUMIFS(通讯通路门店!$BB:$BB,通讯通路门店!$S:$S,$G1793)</f>
        <v>0</v>
      </c>
      <c r="AJ1793" s="99">
        <f>SUMIFS(通讯通路门店!$BE:$BE,通讯通路门店!$S:$S,$G1793)</f>
        <v>0</v>
      </c>
      <c r="AK1793" s="99">
        <f>SUMIFS(通讯通路门店!$BG:$BG,通讯通路门店!$S:$S,$G1793)</f>
        <v>0</v>
      </c>
      <c r="AL1793" s="99">
        <f>SUMIFS(通讯通路门店!$BC:$BC,通讯通路门店!$S:$S,$G1793)</f>
        <v>0</v>
      </c>
      <c r="AM1793" s="99">
        <f>SUMIFS(通讯通路门店!$BD:$BD,通讯通路门店!$S:$S,$G1793)</f>
        <v>0</v>
      </c>
      <c r="AN1793" s="99">
        <f>SUMIFS(通讯通路门店!$BF:$BF,通讯通路门店!$S:$S,$G1793)</f>
        <v>0</v>
      </c>
      <c r="AO1793" s="99">
        <f t="shared" si="137"/>
        <v>0</v>
      </c>
      <c r="AP1793" s="99">
        <f>SUMIFS(通讯通路门店!$K:$K,通讯通路门店!$S:$S,$G1793)</f>
        <v>0</v>
      </c>
      <c r="AQ1793" s="83"/>
      <c r="AR1793" s="99">
        <f>SUMIFS(通讯通路门店!$T:$T,通讯通路门店!$S:$S,$G1793)</f>
        <v>0</v>
      </c>
      <c r="AS1793" s="99">
        <f>SUMIFS(通讯通路门店!$U:$U,通讯通路门店!$S:$S,$G1793)</f>
        <v>0</v>
      </c>
      <c r="AT1793" s="99">
        <f>SUMIFS(通讯通路门店!$V:$V,通讯通路门店!$S:$S,$G1793)</f>
        <v>0</v>
      </c>
      <c r="AU1793" s="99">
        <f>SUMIFS(通讯通路门店!$W:$W,通讯通路门店!$S:$S,$G1793)</f>
        <v>0</v>
      </c>
      <c r="AV1793" s="99">
        <f>SUMIFS(通讯通路门店!$Z:$Z,通讯通路门店!$S:$S,$G1793)</f>
        <v>0</v>
      </c>
      <c r="AW1793" s="99">
        <f>SUMIFS(通讯通路门店!$AB:$AB,通讯通路门店!$S:$S,$G1793)</f>
        <v>0</v>
      </c>
      <c r="AX1793" s="99">
        <f>SUMIFS(通讯通路门店!$X:$X,通讯通路门店!$S:$S,$G1793)</f>
        <v>0</v>
      </c>
      <c r="AY1793" s="99">
        <f>SUMIFS(通讯通路门店!$Y:$Y,通讯通路门店!$S:$S,$G1793)</f>
        <v>0</v>
      </c>
      <c r="AZ1793" s="99">
        <f>SUMIFS(通讯通路门店!$AA:$AA,通讯通路门店!$S:$S,$G1793)</f>
        <v>0</v>
      </c>
      <c r="BA1793" s="99">
        <f t="shared" si="138"/>
        <v>0</v>
      </c>
      <c r="BB1793" s="99">
        <f t="shared" si="139"/>
        <v>0</v>
      </c>
      <c r="BC1793" s="99">
        <f>SUMIFS(通讯通路门店!$W:$W,通讯通路门店!$S:$S,$G1793,通讯通路门店!$J:$J,"荣耀体验店")+SUMIFS(通讯通路门店!$W:$W,通讯通路门店!$S:$S,$G1793,通讯通路门店!$J:$J,"荣耀授权专卖店")</f>
        <v>0</v>
      </c>
      <c r="BD1793" s="99">
        <f>SUMIFS(通讯通路门店!$Z:$Z,通讯通路门店!$S:$S,$G1793,通讯通路门店!$J:$J,"VIVO体验店")</f>
        <v>0</v>
      </c>
      <c r="BE1793" s="99">
        <f>SUMIFS(通讯通路门店!$AB:$AB,通讯通路门店!$S:$S,$G1793,通讯通路门店!$J:$J,"OPPO体验店")</f>
        <v>0</v>
      </c>
      <c r="BF1793" s="99">
        <f>SUMIFS(通讯通路门店!$X:$X,通讯通路门店!$S:$S,$G1793,通讯通路门店!$J:$J,"华为授权体验店")+SUMIFS(通讯通路门店!$AA:$AA,通讯通路门店!$S:$S,$G1793,通讯通路门店!$J:$J,"华为堡垒店")</f>
        <v>0</v>
      </c>
      <c r="BG1793" s="99">
        <f>SUMIFS(通讯通路门店!$Y:$Y,通讯通路门店!$S:$S,$G1793,通讯通路门店!$J:$J,"小米体验店")</f>
        <v>0</v>
      </c>
      <c r="BH1793" s="99">
        <f>SUMIFS(通讯通路门店!$AA:$AA,通讯通路门店!$S:$S,$G1793,通讯通路门店!$J:$J,"苹果体验店")</f>
        <v>0</v>
      </c>
      <c r="BI1793" s="99">
        <f>SUMIFS(通讯通路门店!$K:$K,通讯通路门店!$S:$S,$G1793,通讯通路门店!$J:$J,"其他品牌专卖店")</f>
        <v>0</v>
      </c>
      <c r="BJ1793" s="99">
        <f>SUMIFS(通讯通路门店!$AC:$AC,通讯通路门店!$S:$S,$G1793)</f>
        <v>0</v>
      </c>
      <c r="BK1793" s="99">
        <f>SUMIFS(通讯通路门店!$AD:$AD,通讯通路门店!$S:$S,$G1793)</f>
        <v>0</v>
      </c>
      <c r="BL1793" s="99">
        <f>SUMIFS(通讯通路门店!$AE:$AE,通讯通路门店!$S:$S,$G1793)</f>
        <v>0</v>
      </c>
      <c r="BM1793" s="99">
        <f>SUMIFS(通讯通路门店!$AF:$AF,通讯通路门店!$S:$S,$G1793)</f>
        <v>0</v>
      </c>
      <c r="BN1793" s="99">
        <f>SUMIFS(通讯通路门店!$AG:$AG,通讯通路门店!$S:$S,$G1793)</f>
        <v>0</v>
      </c>
      <c r="BO1793" s="99">
        <f>SUMIFS(通讯通路门店!$AH:$AH,通讯通路门店!$S:$S,$G1793)</f>
        <v>0</v>
      </c>
      <c r="BP1793" s="99">
        <f>SUMIFS(通讯通路门店!$AI:$AI,通讯通路门店!$S:$S,$G1793)</f>
        <v>0</v>
      </c>
      <c r="BQ1793" s="83"/>
    </row>
    <row r="1794" spans="1:69">
      <c r="A1794" s="99" t="str">
        <f>IFERROR(_xlfn.XLOOKUP($G1794,通讯通路门店!$S$4:$S$993933,通讯通路门店!$A$4:$A$993933,0,0),"")</f>
        <v>海南省</v>
      </c>
      <c r="B1794" s="99" t="str">
        <f>IFERROR(_xlfn.XLOOKUP($G1794,通讯通路门店!$S$4:$S$993933,通讯通路门店!$B$4:$B$993933,0,0),"")</f>
        <v>乐东黎族自治县</v>
      </c>
      <c r="C1794" s="99" t="str">
        <f>IFERROR(_xlfn.XLOOKUP($G1794,通讯通路门店!$S$4:$S$993933,通讯通路门店!$C$4:$C$993933,0,0),"")</f>
        <v>乐东黎族自治县</v>
      </c>
      <c r="D1794" s="99" t="str">
        <f>IFERROR(_xlfn.XLOOKUP($G1794,通讯通路门店!$S$4:$S$993933,通讯通路门店!$D$4:$D$993933,0,0),"")</f>
        <v>万冲镇</v>
      </c>
      <c r="E1794" s="83"/>
      <c r="F1794" s="83"/>
      <c r="G1794" s="101"/>
      <c r="H1794" s="102">
        <f>IFERROR(_xlfn.XLOOKUP($G1794,通讯通路门店!$S$4:$S$993933,通讯通路门店!$R$4:$R$993933,0,0),"")</f>
        <v>0</v>
      </c>
      <c r="I1794" s="83"/>
      <c r="J1794" s="83"/>
      <c r="K1794" s="83"/>
      <c r="L1794" s="83"/>
      <c r="M1794" s="83"/>
      <c r="N1794" s="83"/>
      <c r="O1794" s="83"/>
      <c r="P1794" s="83"/>
      <c r="Q1794" s="83"/>
      <c r="R1794" s="83"/>
      <c r="S1794" s="83"/>
      <c r="T1794" s="83"/>
      <c r="U1794" s="99">
        <f>COUNTIF(通讯通路门店!$S:$S,$G1794)</f>
        <v>0</v>
      </c>
      <c r="V1794" s="99">
        <f>COUNTIFS(通讯通路门店!$S:$S,$G1794,通讯通路门店!$J:$J,"综合卖场")</f>
        <v>0</v>
      </c>
      <c r="W1794" s="99">
        <f>SUMIFS(通讯通路门店!$AJ:$AJ,通讯通路门店!$S:$S,通讯客户沙盘!$G1794)</f>
        <v>0</v>
      </c>
      <c r="X1794" s="99">
        <f t="shared" si="135"/>
        <v>0</v>
      </c>
      <c r="Y1794" s="99">
        <f>COUNTIFS(通讯通路门店!$S:$S,$G1794,通讯通路门店!$J:$J,"荣耀体验店")+COUNTIFS(通讯通路门店!$S:$S,$G1794,通讯通路门店!$J:$J,"荣耀授权专卖店")</f>
        <v>0</v>
      </c>
      <c r="Z1794" s="99">
        <f>COUNTIFS(通讯通路门店!$S:$S,$G1794,通讯通路门店!$J:$J,"VIVO体验店")</f>
        <v>0</v>
      </c>
      <c r="AA1794" s="99">
        <f>COUNTIFS(通讯通路门店!$S:$S,$G1794,通讯通路门店!$J:$J,"OPPO体验店")</f>
        <v>0</v>
      </c>
      <c r="AB1794" s="99">
        <f>COUNTIFS(通讯通路门店!$S:$S,$G1794,通讯通路门店!$J:$J,"华为授权体验店")+COUNTIFS(通讯通路门店!$S:$S,$G1794,通讯通路门店!$J:$J,"华为堡垒店")</f>
        <v>0</v>
      </c>
      <c r="AC1794" s="99">
        <f>COUNTIFS(通讯通路门店!$S:$S,$G1794,通讯通路门店!$J:$J,"小米体验店")</f>
        <v>0</v>
      </c>
      <c r="AD1794" s="99">
        <f>COUNTIFS(通讯通路门店!$S:$S,$G1794,通讯通路门店!$J:$J,"苹果体验店")</f>
        <v>0</v>
      </c>
      <c r="AE1794" s="99">
        <f>COUNTIFS(通讯通路门店!$S:$S,$G1794,通讯通路门店!$J:$J,"其他品牌专卖店")</f>
        <v>0</v>
      </c>
      <c r="AF1794" s="99">
        <f>SUMIFS(通讯通路门店!$BI:$BI,通讯通路门店!$S:$S,$G1794)</f>
        <v>0</v>
      </c>
      <c r="AG1794" s="99">
        <f>SUMIFS(通讯通路门店!$BH:$BH,通讯通路门店!$S:$S,$G1794)</f>
        <v>0</v>
      </c>
      <c r="AH1794" s="99">
        <f t="shared" si="136"/>
        <v>0</v>
      </c>
      <c r="AI1794" s="99">
        <f>SUMIFS(通讯通路门店!$BB:$BB,通讯通路门店!$S:$S,$G1794)</f>
        <v>0</v>
      </c>
      <c r="AJ1794" s="99">
        <f>SUMIFS(通讯通路门店!$BE:$BE,通讯通路门店!$S:$S,$G1794)</f>
        <v>0</v>
      </c>
      <c r="AK1794" s="99">
        <f>SUMIFS(通讯通路门店!$BG:$BG,通讯通路门店!$S:$S,$G1794)</f>
        <v>0</v>
      </c>
      <c r="AL1794" s="99">
        <f>SUMIFS(通讯通路门店!$BC:$BC,通讯通路门店!$S:$S,$G1794)</f>
        <v>0</v>
      </c>
      <c r="AM1794" s="99">
        <f>SUMIFS(通讯通路门店!$BD:$BD,通讯通路门店!$S:$S,$G1794)</f>
        <v>0</v>
      </c>
      <c r="AN1794" s="99">
        <f>SUMIFS(通讯通路门店!$BF:$BF,通讯通路门店!$S:$S,$G1794)</f>
        <v>0</v>
      </c>
      <c r="AO1794" s="99">
        <f t="shared" si="137"/>
        <v>0</v>
      </c>
      <c r="AP1794" s="99">
        <f>SUMIFS(通讯通路门店!$K:$K,通讯通路门店!$S:$S,$G1794)</f>
        <v>0</v>
      </c>
      <c r="AQ1794" s="83"/>
      <c r="AR1794" s="99">
        <f>SUMIFS(通讯通路门店!$T:$T,通讯通路门店!$S:$S,$G1794)</f>
        <v>0</v>
      </c>
      <c r="AS1794" s="99">
        <f>SUMIFS(通讯通路门店!$U:$U,通讯通路门店!$S:$S,$G1794)</f>
        <v>0</v>
      </c>
      <c r="AT1794" s="99">
        <f>SUMIFS(通讯通路门店!$V:$V,通讯通路门店!$S:$S,$G1794)</f>
        <v>0</v>
      </c>
      <c r="AU1794" s="99">
        <f>SUMIFS(通讯通路门店!$W:$W,通讯通路门店!$S:$S,$G1794)</f>
        <v>0</v>
      </c>
      <c r="AV1794" s="99">
        <f>SUMIFS(通讯通路门店!$Z:$Z,通讯通路门店!$S:$S,$G1794)</f>
        <v>0</v>
      </c>
      <c r="AW1794" s="99">
        <f>SUMIFS(通讯通路门店!$AB:$AB,通讯通路门店!$S:$S,$G1794)</f>
        <v>0</v>
      </c>
      <c r="AX1794" s="99">
        <f>SUMIFS(通讯通路门店!$X:$X,通讯通路门店!$S:$S,$G1794)</f>
        <v>0</v>
      </c>
      <c r="AY1794" s="99">
        <f>SUMIFS(通讯通路门店!$Y:$Y,通讯通路门店!$S:$S,$G1794)</f>
        <v>0</v>
      </c>
      <c r="AZ1794" s="99">
        <f>SUMIFS(通讯通路门店!$AA:$AA,通讯通路门店!$S:$S,$G1794)</f>
        <v>0</v>
      </c>
      <c r="BA1794" s="99">
        <f t="shared" si="138"/>
        <v>0</v>
      </c>
      <c r="BB1794" s="99">
        <f t="shared" si="139"/>
        <v>0</v>
      </c>
      <c r="BC1794" s="99">
        <f>SUMIFS(通讯通路门店!$W:$W,通讯通路门店!$S:$S,$G1794,通讯通路门店!$J:$J,"荣耀体验店")+SUMIFS(通讯通路门店!$W:$W,通讯通路门店!$S:$S,$G1794,通讯通路门店!$J:$J,"荣耀授权专卖店")</f>
        <v>0</v>
      </c>
      <c r="BD1794" s="99">
        <f>SUMIFS(通讯通路门店!$Z:$Z,通讯通路门店!$S:$S,$G1794,通讯通路门店!$J:$J,"VIVO体验店")</f>
        <v>0</v>
      </c>
      <c r="BE1794" s="99">
        <f>SUMIFS(通讯通路门店!$AB:$AB,通讯通路门店!$S:$S,$G1794,通讯通路门店!$J:$J,"OPPO体验店")</f>
        <v>0</v>
      </c>
      <c r="BF1794" s="99">
        <f>SUMIFS(通讯通路门店!$X:$X,通讯通路门店!$S:$S,$G1794,通讯通路门店!$J:$J,"华为授权体验店")+SUMIFS(通讯通路门店!$AA:$AA,通讯通路门店!$S:$S,$G1794,通讯通路门店!$J:$J,"华为堡垒店")</f>
        <v>0</v>
      </c>
      <c r="BG1794" s="99">
        <f>SUMIFS(通讯通路门店!$Y:$Y,通讯通路门店!$S:$S,$G1794,通讯通路门店!$J:$J,"小米体验店")</f>
        <v>0</v>
      </c>
      <c r="BH1794" s="99">
        <f>SUMIFS(通讯通路门店!$AA:$AA,通讯通路门店!$S:$S,$G1794,通讯通路门店!$J:$J,"苹果体验店")</f>
        <v>0</v>
      </c>
      <c r="BI1794" s="99">
        <f>SUMIFS(通讯通路门店!$K:$K,通讯通路门店!$S:$S,$G1794,通讯通路门店!$J:$J,"其他品牌专卖店")</f>
        <v>0</v>
      </c>
      <c r="BJ1794" s="99">
        <f>SUMIFS(通讯通路门店!$AC:$AC,通讯通路门店!$S:$S,$G1794)</f>
        <v>0</v>
      </c>
      <c r="BK1794" s="99">
        <f>SUMIFS(通讯通路门店!$AD:$AD,通讯通路门店!$S:$S,$G1794)</f>
        <v>0</v>
      </c>
      <c r="BL1794" s="99">
        <f>SUMIFS(通讯通路门店!$AE:$AE,通讯通路门店!$S:$S,$G1794)</f>
        <v>0</v>
      </c>
      <c r="BM1794" s="99">
        <f>SUMIFS(通讯通路门店!$AF:$AF,通讯通路门店!$S:$S,$G1794)</f>
        <v>0</v>
      </c>
      <c r="BN1794" s="99">
        <f>SUMIFS(通讯通路门店!$AG:$AG,通讯通路门店!$S:$S,$G1794)</f>
        <v>0</v>
      </c>
      <c r="BO1794" s="99">
        <f>SUMIFS(通讯通路门店!$AH:$AH,通讯通路门店!$S:$S,$G1794)</f>
        <v>0</v>
      </c>
      <c r="BP1794" s="99">
        <f>SUMIFS(通讯通路门店!$AI:$AI,通讯通路门店!$S:$S,$G1794)</f>
        <v>0</v>
      </c>
      <c r="BQ1794" s="83"/>
    </row>
    <row r="1795" spans="1:69">
      <c r="A1795" s="99" t="str">
        <f>IFERROR(_xlfn.XLOOKUP($G1795,通讯通路门店!$S$4:$S$993933,通讯通路门店!$A$4:$A$993933,0,0),"")</f>
        <v>海南省</v>
      </c>
      <c r="B1795" s="99" t="str">
        <f>IFERROR(_xlfn.XLOOKUP($G1795,通讯通路门店!$S$4:$S$993933,通讯通路门店!$B$4:$B$993933,0,0),"")</f>
        <v>乐东黎族自治县</v>
      </c>
      <c r="C1795" s="99" t="str">
        <f>IFERROR(_xlfn.XLOOKUP($G1795,通讯通路门店!$S$4:$S$993933,通讯通路门店!$C$4:$C$993933,0,0),"")</f>
        <v>乐东黎族自治县</v>
      </c>
      <c r="D1795" s="99" t="str">
        <f>IFERROR(_xlfn.XLOOKUP($G1795,通讯通路门店!$S$4:$S$993933,通讯通路门店!$D$4:$D$993933,0,0),"")</f>
        <v>万冲镇</v>
      </c>
      <c r="E1795" s="83"/>
      <c r="F1795" s="83"/>
      <c r="G1795" s="101"/>
      <c r="H1795" s="102">
        <f>IFERROR(_xlfn.XLOOKUP($G1795,通讯通路门店!$S$4:$S$993933,通讯通路门店!$R$4:$R$993933,0,0),"")</f>
        <v>0</v>
      </c>
      <c r="I1795" s="83"/>
      <c r="J1795" s="83"/>
      <c r="K1795" s="83"/>
      <c r="L1795" s="83"/>
      <c r="M1795" s="83"/>
      <c r="N1795" s="83"/>
      <c r="O1795" s="83"/>
      <c r="P1795" s="83"/>
      <c r="Q1795" s="83"/>
      <c r="R1795" s="83"/>
      <c r="S1795" s="83"/>
      <c r="T1795" s="83"/>
      <c r="U1795" s="99">
        <f>COUNTIF(通讯通路门店!$S:$S,$G1795)</f>
        <v>0</v>
      </c>
      <c r="V1795" s="99">
        <f>COUNTIFS(通讯通路门店!$S:$S,$G1795,通讯通路门店!$J:$J,"综合卖场")</f>
        <v>0</v>
      </c>
      <c r="W1795" s="99">
        <f>SUMIFS(通讯通路门店!$AJ:$AJ,通讯通路门店!$S:$S,通讯客户沙盘!$G1795)</f>
        <v>0</v>
      </c>
      <c r="X1795" s="99">
        <f t="shared" si="135"/>
        <v>0</v>
      </c>
      <c r="Y1795" s="99">
        <f>COUNTIFS(通讯通路门店!$S:$S,$G1795,通讯通路门店!$J:$J,"荣耀体验店")+COUNTIFS(通讯通路门店!$S:$S,$G1795,通讯通路门店!$J:$J,"荣耀授权专卖店")</f>
        <v>0</v>
      </c>
      <c r="Z1795" s="99">
        <f>COUNTIFS(通讯通路门店!$S:$S,$G1795,通讯通路门店!$J:$J,"VIVO体验店")</f>
        <v>0</v>
      </c>
      <c r="AA1795" s="99">
        <f>COUNTIFS(通讯通路门店!$S:$S,$G1795,通讯通路门店!$J:$J,"OPPO体验店")</f>
        <v>0</v>
      </c>
      <c r="AB1795" s="99">
        <f>COUNTIFS(通讯通路门店!$S:$S,$G1795,通讯通路门店!$J:$J,"华为授权体验店")+COUNTIFS(通讯通路门店!$S:$S,$G1795,通讯通路门店!$J:$J,"华为堡垒店")</f>
        <v>0</v>
      </c>
      <c r="AC1795" s="99">
        <f>COUNTIFS(通讯通路门店!$S:$S,$G1795,通讯通路门店!$J:$J,"小米体验店")</f>
        <v>0</v>
      </c>
      <c r="AD1795" s="99">
        <f>COUNTIFS(通讯通路门店!$S:$S,$G1795,通讯通路门店!$J:$J,"苹果体验店")</f>
        <v>0</v>
      </c>
      <c r="AE1795" s="99">
        <f>COUNTIFS(通讯通路门店!$S:$S,$G1795,通讯通路门店!$J:$J,"其他品牌专卖店")</f>
        <v>0</v>
      </c>
      <c r="AF1795" s="99">
        <f>SUMIFS(通讯通路门店!$BI:$BI,通讯通路门店!$S:$S,$G1795)</f>
        <v>0</v>
      </c>
      <c r="AG1795" s="99">
        <f>SUMIFS(通讯通路门店!$BH:$BH,通讯通路门店!$S:$S,$G1795)</f>
        <v>0</v>
      </c>
      <c r="AH1795" s="99">
        <f t="shared" si="136"/>
        <v>0</v>
      </c>
      <c r="AI1795" s="99">
        <f>SUMIFS(通讯通路门店!$BB:$BB,通讯通路门店!$S:$S,$G1795)</f>
        <v>0</v>
      </c>
      <c r="AJ1795" s="99">
        <f>SUMIFS(通讯通路门店!$BE:$BE,通讯通路门店!$S:$S,$G1795)</f>
        <v>0</v>
      </c>
      <c r="AK1795" s="99">
        <f>SUMIFS(通讯通路门店!$BG:$BG,通讯通路门店!$S:$S,$G1795)</f>
        <v>0</v>
      </c>
      <c r="AL1795" s="99">
        <f>SUMIFS(通讯通路门店!$BC:$BC,通讯通路门店!$S:$S,$G1795)</f>
        <v>0</v>
      </c>
      <c r="AM1795" s="99">
        <f>SUMIFS(通讯通路门店!$BD:$BD,通讯通路门店!$S:$S,$G1795)</f>
        <v>0</v>
      </c>
      <c r="AN1795" s="99">
        <f>SUMIFS(通讯通路门店!$BF:$BF,通讯通路门店!$S:$S,$G1795)</f>
        <v>0</v>
      </c>
      <c r="AO1795" s="99">
        <f t="shared" si="137"/>
        <v>0</v>
      </c>
      <c r="AP1795" s="99">
        <f>SUMIFS(通讯通路门店!$K:$K,通讯通路门店!$S:$S,$G1795)</f>
        <v>0</v>
      </c>
      <c r="AQ1795" s="83"/>
      <c r="AR1795" s="99">
        <f>SUMIFS(通讯通路门店!$T:$T,通讯通路门店!$S:$S,$G1795)</f>
        <v>0</v>
      </c>
      <c r="AS1795" s="99">
        <f>SUMIFS(通讯通路门店!$U:$U,通讯通路门店!$S:$S,$G1795)</f>
        <v>0</v>
      </c>
      <c r="AT1795" s="99">
        <f>SUMIFS(通讯通路门店!$V:$V,通讯通路门店!$S:$S,$G1795)</f>
        <v>0</v>
      </c>
      <c r="AU1795" s="99">
        <f>SUMIFS(通讯通路门店!$W:$W,通讯通路门店!$S:$S,$G1795)</f>
        <v>0</v>
      </c>
      <c r="AV1795" s="99">
        <f>SUMIFS(通讯通路门店!$Z:$Z,通讯通路门店!$S:$S,$G1795)</f>
        <v>0</v>
      </c>
      <c r="AW1795" s="99">
        <f>SUMIFS(通讯通路门店!$AB:$AB,通讯通路门店!$S:$S,$G1795)</f>
        <v>0</v>
      </c>
      <c r="AX1795" s="99">
        <f>SUMIFS(通讯通路门店!$X:$X,通讯通路门店!$S:$S,$G1795)</f>
        <v>0</v>
      </c>
      <c r="AY1795" s="99">
        <f>SUMIFS(通讯通路门店!$Y:$Y,通讯通路门店!$S:$S,$G1795)</f>
        <v>0</v>
      </c>
      <c r="AZ1795" s="99">
        <f>SUMIFS(通讯通路门店!$AA:$AA,通讯通路门店!$S:$S,$G1795)</f>
        <v>0</v>
      </c>
      <c r="BA1795" s="99">
        <f t="shared" si="138"/>
        <v>0</v>
      </c>
      <c r="BB1795" s="99">
        <f t="shared" si="139"/>
        <v>0</v>
      </c>
      <c r="BC1795" s="99">
        <f>SUMIFS(通讯通路门店!$W:$W,通讯通路门店!$S:$S,$G1795,通讯通路门店!$J:$J,"荣耀体验店")+SUMIFS(通讯通路门店!$W:$W,通讯通路门店!$S:$S,$G1795,通讯通路门店!$J:$J,"荣耀授权专卖店")</f>
        <v>0</v>
      </c>
      <c r="BD1795" s="99">
        <f>SUMIFS(通讯通路门店!$Z:$Z,通讯通路门店!$S:$S,$G1795,通讯通路门店!$J:$J,"VIVO体验店")</f>
        <v>0</v>
      </c>
      <c r="BE1795" s="99">
        <f>SUMIFS(通讯通路门店!$AB:$AB,通讯通路门店!$S:$S,$G1795,通讯通路门店!$J:$J,"OPPO体验店")</f>
        <v>0</v>
      </c>
      <c r="BF1795" s="99">
        <f>SUMIFS(通讯通路门店!$X:$X,通讯通路门店!$S:$S,$G1795,通讯通路门店!$J:$J,"华为授权体验店")+SUMIFS(通讯通路门店!$AA:$AA,通讯通路门店!$S:$S,$G1795,通讯通路门店!$J:$J,"华为堡垒店")</f>
        <v>0</v>
      </c>
      <c r="BG1795" s="99">
        <f>SUMIFS(通讯通路门店!$Y:$Y,通讯通路门店!$S:$S,$G1795,通讯通路门店!$J:$J,"小米体验店")</f>
        <v>0</v>
      </c>
      <c r="BH1795" s="99">
        <f>SUMIFS(通讯通路门店!$AA:$AA,通讯通路门店!$S:$S,$G1795,通讯通路门店!$J:$J,"苹果体验店")</f>
        <v>0</v>
      </c>
      <c r="BI1795" s="99">
        <f>SUMIFS(通讯通路门店!$K:$K,通讯通路门店!$S:$S,$G1795,通讯通路门店!$J:$J,"其他品牌专卖店")</f>
        <v>0</v>
      </c>
      <c r="BJ1795" s="99">
        <f>SUMIFS(通讯通路门店!$AC:$AC,通讯通路门店!$S:$S,$G1795)</f>
        <v>0</v>
      </c>
      <c r="BK1795" s="99">
        <f>SUMIFS(通讯通路门店!$AD:$AD,通讯通路门店!$S:$S,$G1795)</f>
        <v>0</v>
      </c>
      <c r="BL1795" s="99">
        <f>SUMIFS(通讯通路门店!$AE:$AE,通讯通路门店!$S:$S,$G1795)</f>
        <v>0</v>
      </c>
      <c r="BM1795" s="99">
        <f>SUMIFS(通讯通路门店!$AF:$AF,通讯通路门店!$S:$S,$G1795)</f>
        <v>0</v>
      </c>
      <c r="BN1795" s="99">
        <f>SUMIFS(通讯通路门店!$AG:$AG,通讯通路门店!$S:$S,$G1795)</f>
        <v>0</v>
      </c>
      <c r="BO1795" s="99">
        <f>SUMIFS(通讯通路门店!$AH:$AH,通讯通路门店!$S:$S,$G1795)</f>
        <v>0</v>
      </c>
      <c r="BP1795" s="99">
        <f>SUMIFS(通讯通路门店!$AI:$AI,通讯通路门店!$S:$S,$G1795)</f>
        <v>0</v>
      </c>
      <c r="BQ1795" s="83"/>
    </row>
    <row r="1796" spans="1:69">
      <c r="A1796" s="99" t="str">
        <f>IFERROR(_xlfn.XLOOKUP($G1796,通讯通路门店!$S$4:$S$993933,通讯通路门店!$A$4:$A$993933,0,0),"")</f>
        <v>海南省</v>
      </c>
      <c r="B1796" s="99" t="str">
        <f>IFERROR(_xlfn.XLOOKUP($G1796,通讯通路门店!$S$4:$S$993933,通讯通路门店!$B$4:$B$993933,0,0),"")</f>
        <v>乐东黎族自治县</v>
      </c>
      <c r="C1796" s="99" t="str">
        <f>IFERROR(_xlfn.XLOOKUP($G1796,通讯通路门店!$S$4:$S$993933,通讯通路门店!$C$4:$C$993933,0,0),"")</f>
        <v>乐东黎族自治县</v>
      </c>
      <c r="D1796" s="99" t="str">
        <f>IFERROR(_xlfn.XLOOKUP($G1796,通讯通路门店!$S$4:$S$993933,通讯通路门店!$D$4:$D$993933,0,0),"")</f>
        <v>万冲镇</v>
      </c>
      <c r="E1796" s="83"/>
      <c r="F1796" s="83"/>
      <c r="G1796" s="101"/>
      <c r="H1796" s="102">
        <f>IFERROR(_xlfn.XLOOKUP($G1796,通讯通路门店!$S$4:$S$993933,通讯通路门店!$R$4:$R$993933,0,0),"")</f>
        <v>0</v>
      </c>
      <c r="I1796" s="83"/>
      <c r="J1796" s="83"/>
      <c r="K1796" s="83"/>
      <c r="L1796" s="83"/>
      <c r="M1796" s="83"/>
      <c r="N1796" s="83"/>
      <c r="O1796" s="83"/>
      <c r="P1796" s="83"/>
      <c r="Q1796" s="83"/>
      <c r="R1796" s="83"/>
      <c r="S1796" s="83"/>
      <c r="T1796" s="83"/>
      <c r="U1796" s="99">
        <f>COUNTIF(通讯通路门店!$S:$S,$G1796)</f>
        <v>0</v>
      </c>
      <c r="V1796" s="99">
        <f>COUNTIFS(通讯通路门店!$S:$S,$G1796,通讯通路门店!$J:$J,"综合卖场")</f>
        <v>0</v>
      </c>
      <c r="W1796" s="99">
        <f>SUMIFS(通讯通路门店!$AJ:$AJ,通讯通路门店!$S:$S,通讯客户沙盘!$G1796)</f>
        <v>0</v>
      </c>
      <c r="X1796" s="99">
        <f t="shared" ref="X1796:X1859" si="140">Y1796+Z1796+AA1796+AB1796+AC1796+AD1796+AE1796</f>
        <v>0</v>
      </c>
      <c r="Y1796" s="99">
        <f>COUNTIFS(通讯通路门店!$S:$S,$G1796,通讯通路门店!$J:$J,"荣耀体验店")+COUNTIFS(通讯通路门店!$S:$S,$G1796,通讯通路门店!$J:$J,"荣耀授权专卖店")</f>
        <v>0</v>
      </c>
      <c r="Z1796" s="99">
        <f>COUNTIFS(通讯通路门店!$S:$S,$G1796,通讯通路门店!$J:$J,"VIVO体验店")</f>
        <v>0</v>
      </c>
      <c r="AA1796" s="99">
        <f>COUNTIFS(通讯通路门店!$S:$S,$G1796,通讯通路门店!$J:$J,"OPPO体验店")</f>
        <v>0</v>
      </c>
      <c r="AB1796" s="99">
        <f>COUNTIFS(通讯通路门店!$S:$S,$G1796,通讯通路门店!$J:$J,"华为授权体验店")+COUNTIFS(通讯通路门店!$S:$S,$G1796,通讯通路门店!$J:$J,"华为堡垒店")</f>
        <v>0</v>
      </c>
      <c r="AC1796" s="99">
        <f>COUNTIFS(通讯通路门店!$S:$S,$G1796,通讯通路门店!$J:$J,"小米体验店")</f>
        <v>0</v>
      </c>
      <c r="AD1796" s="99">
        <f>COUNTIFS(通讯通路门店!$S:$S,$G1796,通讯通路门店!$J:$J,"苹果体验店")</f>
        <v>0</v>
      </c>
      <c r="AE1796" s="99">
        <f>COUNTIFS(通讯通路门店!$S:$S,$G1796,通讯通路门店!$J:$J,"其他品牌专卖店")</f>
        <v>0</v>
      </c>
      <c r="AF1796" s="99">
        <f>SUMIFS(通讯通路门店!$BI:$BI,通讯通路门店!$S:$S,$G1796)</f>
        <v>0</v>
      </c>
      <c r="AG1796" s="99">
        <f>SUMIFS(通讯通路门店!$BH:$BH,通讯通路门店!$S:$S,$G1796)</f>
        <v>0</v>
      </c>
      <c r="AH1796" s="99">
        <f t="shared" ref="AH1796:AH1859" si="141">AI1796+AJ1796+AK1796+AL1796+AM1796+AN1796</f>
        <v>0</v>
      </c>
      <c r="AI1796" s="99">
        <f>SUMIFS(通讯通路门店!$BB:$BB,通讯通路门店!$S:$S,$G1796)</f>
        <v>0</v>
      </c>
      <c r="AJ1796" s="99">
        <f>SUMIFS(通讯通路门店!$BE:$BE,通讯通路门店!$S:$S,$G1796)</f>
        <v>0</v>
      </c>
      <c r="AK1796" s="99">
        <f>SUMIFS(通讯通路门店!$BG:$BG,通讯通路门店!$S:$S,$G1796)</f>
        <v>0</v>
      </c>
      <c r="AL1796" s="99">
        <f>SUMIFS(通讯通路门店!$BC:$BC,通讯通路门店!$S:$S,$G1796)</f>
        <v>0</v>
      </c>
      <c r="AM1796" s="99">
        <f>SUMIFS(通讯通路门店!$BD:$BD,通讯通路门店!$S:$S,$G1796)</f>
        <v>0</v>
      </c>
      <c r="AN1796" s="99">
        <f>SUMIFS(通讯通路门店!$BF:$BF,通讯通路门店!$S:$S,$G1796)</f>
        <v>0</v>
      </c>
      <c r="AO1796" s="99">
        <f t="shared" ref="AO1796:AO1859" si="142">AP1796+AQ1796</f>
        <v>0</v>
      </c>
      <c r="AP1796" s="99">
        <f>SUMIFS(通讯通路门店!$K:$K,通讯通路门店!$S:$S,$G1796)</f>
        <v>0</v>
      </c>
      <c r="AQ1796" s="83"/>
      <c r="AR1796" s="99">
        <f>SUMIFS(通讯通路门店!$T:$T,通讯通路门店!$S:$S,$G1796)</f>
        <v>0</v>
      </c>
      <c r="AS1796" s="99">
        <f>SUMIFS(通讯通路门店!$U:$U,通讯通路门店!$S:$S,$G1796)</f>
        <v>0</v>
      </c>
      <c r="AT1796" s="99">
        <f>SUMIFS(通讯通路门店!$V:$V,通讯通路门店!$S:$S,$G1796)</f>
        <v>0</v>
      </c>
      <c r="AU1796" s="99">
        <f>SUMIFS(通讯通路门店!$W:$W,通讯通路门店!$S:$S,$G1796)</f>
        <v>0</v>
      </c>
      <c r="AV1796" s="99">
        <f>SUMIFS(通讯通路门店!$Z:$Z,通讯通路门店!$S:$S,$G1796)</f>
        <v>0</v>
      </c>
      <c r="AW1796" s="99">
        <f>SUMIFS(通讯通路门店!$AB:$AB,通讯通路门店!$S:$S,$G1796)</f>
        <v>0</v>
      </c>
      <c r="AX1796" s="99">
        <f>SUMIFS(通讯通路门店!$X:$X,通讯通路门店!$S:$S,$G1796)</f>
        <v>0</v>
      </c>
      <c r="AY1796" s="99">
        <f>SUMIFS(通讯通路门店!$Y:$Y,通讯通路门店!$S:$S,$G1796)</f>
        <v>0</v>
      </c>
      <c r="AZ1796" s="99">
        <f>SUMIFS(通讯通路门店!$AA:$AA,通讯通路门店!$S:$S,$G1796)</f>
        <v>0</v>
      </c>
      <c r="BA1796" s="99">
        <f t="shared" ref="BA1796:BA1859" si="143">AP1796-BB1796</f>
        <v>0</v>
      </c>
      <c r="BB1796" s="99">
        <f t="shared" ref="BB1796:BB1859" si="144">BC1796+BD1796+BE1796+BF1796+BG1796+BH1796</f>
        <v>0</v>
      </c>
      <c r="BC1796" s="99">
        <f>SUMIFS(通讯通路门店!$W:$W,通讯通路门店!$S:$S,$G1796,通讯通路门店!$J:$J,"荣耀体验店")+SUMIFS(通讯通路门店!$W:$W,通讯通路门店!$S:$S,$G1796,通讯通路门店!$J:$J,"荣耀授权专卖店")</f>
        <v>0</v>
      </c>
      <c r="BD1796" s="99">
        <f>SUMIFS(通讯通路门店!$Z:$Z,通讯通路门店!$S:$S,$G1796,通讯通路门店!$J:$J,"VIVO体验店")</f>
        <v>0</v>
      </c>
      <c r="BE1796" s="99">
        <f>SUMIFS(通讯通路门店!$AB:$AB,通讯通路门店!$S:$S,$G1796,通讯通路门店!$J:$J,"OPPO体验店")</f>
        <v>0</v>
      </c>
      <c r="BF1796" s="99">
        <f>SUMIFS(通讯通路门店!$X:$X,通讯通路门店!$S:$S,$G1796,通讯通路门店!$J:$J,"华为授权体验店")+SUMIFS(通讯通路门店!$AA:$AA,通讯通路门店!$S:$S,$G1796,通讯通路门店!$J:$J,"华为堡垒店")</f>
        <v>0</v>
      </c>
      <c r="BG1796" s="99">
        <f>SUMIFS(通讯通路门店!$Y:$Y,通讯通路门店!$S:$S,$G1796,通讯通路门店!$J:$J,"小米体验店")</f>
        <v>0</v>
      </c>
      <c r="BH1796" s="99">
        <f>SUMIFS(通讯通路门店!$AA:$AA,通讯通路门店!$S:$S,$G1796,通讯通路门店!$J:$J,"苹果体验店")</f>
        <v>0</v>
      </c>
      <c r="BI1796" s="99">
        <f>SUMIFS(通讯通路门店!$K:$K,通讯通路门店!$S:$S,$G1796,通讯通路门店!$J:$J,"其他品牌专卖店")</f>
        <v>0</v>
      </c>
      <c r="BJ1796" s="99">
        <f>SUMIFS(通讯通路门店!$AC:$AC,通讯通路门店!$S:$S,$G1796)</f>
        <v>0</v>
      </c>
      <c r="BK1796" s="99">
        <f>SUMIFS(通讯通路门店!$AD:$AD,通讯通路门店!$S:$S,$G1796)</f>
        <v>0</v>
      </c>
      <c r="BL1796" s="99">
        <f>SUMIFS(通讯通路门店!$AE:$AE,通讯通路门店!$S:$S,$G1796)</f>
        <v>0</v>
      </c>
      <c r="BM1796" s="99">
        <f>SUMIFS(通讯通路门店!$AF:$AF,通讯通路门店!$S:$S,$G1796)</f>
        <v>0</v>
      </c>
      <c r="BN1796" s="99">
        <f>SUMIFS(通讯通路门店!$AG:$AG,通讯通路门店!$S:$S,$G1796)</f>
        <v>0</v>
      </c>
      <c r="BO1796" s="99">
        <f>SUMIFS(通讯通路门店!$AH:$AH,通讯通路门店!$S:$S,$G1796)</f>
        <v>0</v>
      </c>
      <c r="BP1796" s="99">
        <f>SUMIFS(通讯通路门店!$AI:$AI,通讯通路门店!$S:$S,$G1796)</f>
        <v>0</v>
      </c>
      <c r="BQ1796" s="83"/>
    </row>
    <row r="1797" spans="1:69">
      <c r="A1797" s="99" t="str">
        <f>IFERROR(_xlfn.XLOOKUP($G1797,通讯通路门店!$S$4:$S$993933,通讯通路门店!$A$4:$A$993933,0,0),"")</f>
        <v>海南省</v>
      </c>
      <c r="B1797" s="99" t="str">
        <f>IFERROR(_xlfn.XLOOKUP($G1797,通讯通路门店!$S$4:$S$993933,通讯通路门店!$B$4:$B$993933,0,0),"")</f>
        <v>乐东黎族自治县</v>
      </c>
      <c r="C1797" s="99" t="str">
        <f>IFERROR(_xlfn.XLOOKUP($G1797,通讯通路门店!$S$4:$S$993933,通讯通路门店!$C$4:$C$993933,0,0),"")</f>
        <v>乐东黎族自治县</v>
      </c>
      <c r="D1797" s="99" t="str">
        <f>IFERROR(_xlfn.XLOOKUP($G1797,通讯通路门店!$S$4:$S$993933,通讯通路门店!$D$4:$D$993933,0,0),"")</f>
        <v>万冲镇</v>
      </c>
      <c r="E1797" s="83"/>
      <c r="F1797" s="83"/>
      <c r="G1797" s="101"/>
      <c r="H1797" s="102">
        <f>IFERROR(_xlfn.XLOOKUP($G1797,通讯通路门店!$S$4:$S$993933,通讯通路门店!$R$4:$R$993933,0,0),"")</f>
        <v>0</v>
      </c>
      <c r="I1797" s="83"/>
      <c r="J1797" s="83"/>
      <c r="K1797" s="83"/>
      <c r="L1797" s="83"/>
      <c r="M1797" s="83"/>
      <c r="N1797" s="83"/>
      <c r="O1797" s="83"/>
      <c r="P1797" s="83"/>
      <c r="Q1797" s="83"/>
      <c r="R1797" s="83"/>
      <c r="S1797" s="83"/>
      <c r="T1797" s="83"/>
      <c r="U1797" s="99">
        <f>COUNTIF(通讯通路门店!$S:$S,$G1797)</f>
        <v>0</v>
      </c>
      <c r="V1797" s="99">
        <f>COUNTIFS(通讯通路门店!$S:$S,$G1797,通讯通路门店!$J:$J,"综合卖场")</f>
        <v>0</v>
      </c>
      <c r="W1797" s="99">
        <f>SUMIFS(通讯通路门店!$AJ:$AJ,通讯通路门店!$S:$S,通讯客户沙盘!$G1797)</f>
        <v>0</v>
      </c>
      <c r="X1797" s="99">
        <f t="shared" si="140"/>
        <v>0</v>
      </c>
      <c r="Y1797" s="99">
        <f>COUNTIFS(通讯通路门店!$S:$S,$G1797,通讯通路门店!$J:$J,"荣耀体验店")+COUNTIFS(通讯通路门店!$S:$S,$G1797,通讯通路门店!$J:$J,"荣耀授权专卖店")</f>
        <v>0</v>
      </c>
      <c r="Z1797" s="99">
        <f>COUNTIFS(通讯通路门店!$S:$S,$G1797,通讯通路门店!$J:$J,"VIVO体验店")</f>
        <v>0</v>
      </c>
      <c r="AA1797" s="99">
        <f>COUNTIFS(通讯通路门店!$S:$S,$G1797,通讯通路门店!$J:$J,"OPPO体验店")</f>
        <v>0</v>
      </c>
      <c r="AB1797" s="99">
        <f>COUNTIFS(通讯通路门店!$S:$S,$G1797,通讯通路门店!$J:$J,"华为授权体验店")+COUNTIFS(通讯通路门店!$S:$S,$G1797,通讯通路门店!$J:$J,"华为堡垒店")</f>
        <v>0</v>
      </c>
      <c r="AC1797" s="99">
        <f>COUNTIFS(通讯通路门店!$S:$S,$G1797,通讯通路门店!$J:$J,"小米体验店")</f>
        <v>0</v>
      </c>
      <c r="AD1797" s="99">
        <f>COUNTIFS(通讯通路门店!$S:$S,$G1797,通讯通路门店!$J:$J,"苹果体验店")</f>
        <v>0</v>
      </c>
      <c r="AE1797" s="99">
        <f>COUNTIFS(通讯通路门店!$S:$S,$G1797,通讯通路门店!$J:$J,"其他品牌专卖店")</f>
        <v>0</v>
      </c>
      <c r="AF1797" s="99">
        <f>SUMIFS(通讯通路门店!$BI:$BI,通讯通路门店!$S:$S,$G1797)</f>
        <v>0</v>
      </c>
      <c r="AG1797" s="99">
        <f>SUMIFS(通讯通路门店!$BH:$BH,通讯通路门店!$S:$S,$G1797)</f>
        <v>0</v>
      </c>
      <c r="AH1797" s="99">
        <f t="shared" si="141"/>
        <v>0</v>
      </c>
      <c r="AI1797" s="99">
        <f>SUMIFS(通讯通路门店!$BB:$BB,通讯通路门店!$S:$S,$G1797)</f>
        <v>0</v>
      </c>
      <c r="AJ1797" s="99">
        <f>SUMIFS(通讯通路门店!$BE:$BE,通讯通路门店!$S:$S,$G1797)</f>
        <v>0</v>
      </c>
      <c r="AK1797" s="99">
        <f>SUMIFS(通讯通路门店!$BG:$BG,通讯通路门店!$S:$S,$G1797)</f>
        <v>0</v>
      </c>
      <c r="AL1797" s="99">
        <f>SUMIFS(通讯通路门店!$BC:$BC,通讯通路门店!$S:$S,$G1797)</f>
        <v>0</v>
      </c>
      <c r="AM1797" s="99">
        <f>SUMIFS(通讯通路门店!$BD:$BD,通讯通路门店!$S:$S,$G1797)</f>
        <v>0</v>
      </c>
      <c r="AN1797" s="99">
        <f>SUMIFS(通讯通路门店!$BF:$BF,通讯通路门店!$S:$S,$G1797)</f>
        <v>0</v>
      </c>
      <c r="AO1797" s="99">
        <f t="shared" si="142"/>
        <v>0</v>
      </c>
      <c r="AP1797" s="99">
        <f>SUMIFS(通讯通路门店!$K:$K,通讯通路门店!$S:$S,$G1797)</f>
        <v>0</v>
      </c>
      <c r="AQ1797" s="83"/>
      <c r="AR1797" s="99">
        <f>SUMIFS(通讯通路门店!$T:$T,通讯通路门店!$S:$S,$G1797)</f>
        <v>0</v>
      </c>
      <c r="AS1797" s="99">
        <f>SUMIFS(通讯通路门店!$U:$U,通讯通路门店!$S:$S,$G1797)</f>
        <v>0</v>
      </c>
      <c r="AT1797" s="99">
        <f>SUMIFS(通讯通路门店!$V:$V,通讯通路门店!$S:$S,$G1797)</f>
        <v>0</v>
      </c>
      <c r="AU1797" s="99">
        <f>SUMIFS(通讯通路门店!$W:$W,通讯通路门店!$S:$S,$G1797)</f>
        <v>0</v>
      </c>
      <c r="AV1797" s="99">
        <f>SUMIFS(通讯通路门店!$Z:$Z,通讯通路门店!$S:$S,$G1797)</f>
        <v>0</v>
      </c>
      <c r="AW1797" s="99">
        <f>SUMIFS(通讯通路门店!$AB:$AB,通讯通路门店!$S:$S,$G1797)</f>
        <v>0</v>
      </c>
      <c r="AX1797" s="99">
        <f>SUMIFS(通讯通路门店!$X:$X,通讯通路门店!$S:$S,$G1797)</f>
        <v>0</v>
      </c>
      <c r="AY1797" s="99">
        <f>SUMIFS(通讯通路门店!$Y:$Y,通讯通路门店!$S:$S,$G1797)</f>
        <v>0</v>
      </c>
      <c r="AZ1797" s="99">
        <f>SUMIFS(通讯通路门店!$AA:$AA,通讯通路门店!$S:$S,$G1797)</f>
        <v>0</v>
      </c>
      <c r="BA1797" s="99">
        <f t="shared" si="143"/>
        <v>0</v>
      </c>
      <c r="BB1797" s="99">
        <f t="shared" si="144"/>
        <v>0</v>
      </c>
      <c r="BC1797" s="99">
        <f>SUMIFS(通讯通路门店!$W:$W,通讯通路门店!$S:$S,$G1797,通讯通路门店!$J:$J,"荣耀体验店")+SUMIFS(通讯通路门店!$W:$W,通讯通路门店!$S:$S,$G1797,通讯通路门店!$J:$J,"荣耀授权专卖店")</f>
        <v>0</v>
      </c>
      <c r="BD1797" s="99">
        <f>SUMIFS(通讯通路门店!$Z:$Z,通讯通路门店!$S:$S,$G1797,通讯通路门店!$J:$J,"VIVO体验店")</f>
        <v>0</v>
      </c>
      <c r="BE1797" s="99">
        <f>SUMIFS(通讯通路门店!$AB:$AB,通讯通路门店!$S:$S,$G1797,通讯通路门店!$J:$J,"OPPO体验店")</f>
        <v>0</v>
      </c>
      <c r="BF1797" s="99">
        <f>SUMIFS(通讯通路门店!$X:$X,通讯通路门店!$S:$S,$G1797,通讯通路门店!$J:$J,"华为授权体验店")+SUMIFS(通讯通路门店!$AA:$AA,通讯通路门店!$S:$S,$G1797,通讯通路门店!$J:$J,"华为堡垒店")</f>
        <v>0</v>
      </c>
      <c r="BG1797" s="99">
        <f>SUMIFS(通讯通路门店!$Y:$Y,通讯通路门店!$S:$S,$G1797,通讯通路门店!$J:$J,"小米体验店")</f>
        <v>0</v>
      </c>
      <c r="BH1797" s="99">
        <f>SUMIFS(通讯通路门店!$AA:$AA,通讯通路门店!$S:$S,$G1797,通讯通路门店!$J:$J,"苹果体验店")</f>
        <v>0</v>
      </c>
      <c r="BI1797" s="99">
        <f>SUMIFS(通讯通路门店!$K:$K,通讯通路门店!$S:$S,$G1797,通讯通路门店!$J:$J,"其他品牌专卖店")</f>
        <v>0</v>
      </c>
      <c r="BJ1797" s="99">
        <f>SUMIFS(通讯通路门店!$AC:$AC,通讯通路门店!$S:$S,$G1797)</f>
        <v>0</v>
      </c>
      <c r="BK1797" s="99">
        <f>SUMIFS(通讯通路门店!$AD:$AD,通讯通路门店!$S:$S,$G1797)</f>
        <v>0</v>
      </c>
      <c r="BL1797" s="99">
        <f>SUMIFS(通讯通路门店!$AE:$AE,通讯通路门店!$S:$S,$G1797)</f>
        <v>0</v>
      </c>
      <c r="BM1797" s="99">
        <f>SUMIFS(通讯通路门店!$AF:$AF,通讯通路门店!$S:$S,$G1797)</f>
        <v>0</v>
      </c>
      <c r="BN1797" s="99">
        <f>SUMIFS(通讯通路门店!$AG:$AG,通讯通路门店!$S:$S,$G1797)</f>
        <v>0</v>
      </c>
      <c r="BO1797" s="99">
        <f>SUMIFS(通讯通路门店!$AH:$AH,通讯通路门店!$S:$S,$G1797)</f>
        <v>0</v>
      </c>
      <c r="BP1797" s="99">
        <f>SUMIFS(通讯通路门店!$AI:$AI,通讯通路门店!$S:$S,$G1797)</f>
        <v>0</v>
      </c>
      <c r="BQ1797" s="83"/>
    </row>
    <row r="1798" spans="1:69">
      <c r="A1798" s="99" t="str">
        <f>IFERROR(_xlfn.XLOOKUP($G1798,通讯通路门店!$S$4:$S$993933,通讯通路门店!$A$4:$A$993933,0,0),"")</f>
        <v>海南省</v>
      </c>
      <c r="B1798" s="99" t="str">
        <f>IFERROR(_xlfn.XLOOKUP($G1798,通讯通路门店!$S$4:$S$993933,通讯通路门店!$B$4:$B$993933,0,0),"")</f>
        <v>乐东黎族自治县</v>
      </c>
      <c r="C1798" s="99" t="str">
        <f>IFERROR(_xlfn.XLOOKUP($G1798,通讯通路门店!$S$4:$S$993933,通讯通路门店!$C$4:$C$993933,0,0),"")</f>
        <v>乐东黎族自治县</v>
      </c>
      <c r="D1798" s="99" t="str">
        <f>IFERROR(_xlfn.XLOOKUP($G1798,通讯通路门店!$S$4:$S$993933,通讯通路门店!$D$4:$D$993933,0,0),"")</f>
        <v>万冲镇</v>
      </c>
      <c r="E1798" s="83"/>
      <c r="F1798" s="83"/>
      <c r="G1798" s="101"/>
      <c r="H1798" s="102">
        <f>IFERROR(_xlfn.XLOOKUP($G1798,通讯通路门店!$S$4:$S$993933,通讯通路门店!$R$4:$R$993933,0,0),"")</f>
        <v>0</v>
      </c>
      <c r="I1798" s="83"/>
      <c r="J1798" s="83"/>
      <c r="K1798" s="83"/>
      <c r="L1798" s="83"/>
      <c r="M1798" s="83"/>
      <c r="N1798" s="83"/>
      <c r="O1798" s="83"/>
      <c r="P1798" s="83"/>
      <c r="Q1798" s="83"/>
      <c r="R1798" s="83"/>
      <c r="S1798" s="83"/>
      <c r="T1798" s="83"/>
      <c r="U1798" s="99">
        <f>COUNTIF(通讯通路门店!$S:$S,$G1798)</f>
        <v>0</v>
      </c>
      <c r="V1798" s="99">
        <f>COUNTIFS(通讯通路门店!$S:$S,$G1798,通讯通路门店!$J:$J,"综合卖场")</f>
        <v>0</v>
      </c>
      <c r="W1798" s="99">
        <f>SUMIFS(通讯通路门店!$AJ:$AJ,通讯通路门店!$S:$S,通讯客户沙盘!$G1798)</f>
        <v>0</v>
      </c>
      <c r="X1798" s="99">
        <f t="shared" si="140"/>
        <v>0</v>
      </c>
      <c r="Y1798" s="99">
        <f>COUNTIFS(通讯通路门店!$S:$S,$G1798,通讯通路门店!$J:$J,"荣耀体验店")+COUNTIFS(通讯通路门店!$S:$S,$G1798,通讯通路门店!$J:$J,"荣耀授权专卖店")</f>
        <v>0</v>
      </c>
      <c r="Z1798" s="99">
        <f>COUNTIFS(通讯通路门店!$S:$S,$G1798,通讯通路门店!$J:$J,"VIVO体验店")</f>
        <v>0</v>
      </c>
      <c r="AA1798" s="99">
        <f>COUNTIFS(通讯通路门店!$S:$S,$G1798,通讯通路门店!$J:$J,"OPPO体验店")</f>
        <v>0</v>
      </c>
      <c r="AB1798" s="99">
        <f>COUNTIFS(通讯通路门店!$S:$S,$G1798,通讯通路门店!$J:$J,"华为授权体验店")+COUNTIFS(通讯通路门店!$S:$S,$G1798,通讯通路门店!$J:$J,"华为堡垒店")</f>
        <v>0</v>
      </c>
      <c r="AC1798" s="99">
        <f>COUNTIFS(通讯通路门店!$S:$S,$G1798,通讯通路门店!$J:$J,"小米体验店")</f>
        <v>0</v>
      </c>
      <c r="AD1798" s="99">
        <f>COUNTIFS(通讯通路门店!$S:$S,$G1798,通讯通路门店!$J:$J,"苹果体验店")</f>
        <v>0</v>
      </c>
      <c r="AE1798" s="99">
        <f>COUNTIFS(通讯通路门店!$S:$S,$G1798,通讯通路门店!$J:$J,"其他品牌专卖店")</f>
        <v>0</v>
      </c>
      <c r="AF1798" s="99">
        <f>SUMIFS(通讯通路门店!$BI:$BI,通讯通路门店!$S:$S,$G1798)</f>
        <v>0</v>
      </c>
      <c r="AG1798" s="99">
        <f>SUMIFS(通讯通路门店!$BH:$BH,通讯通路门店!$S:$S,$G1798)</f>
        <v>0</v>
      </c>
      <c r="AH1798" s="99">
        <f t="shared" si="141"/>
        <v>0</v>
      </c>
      <c r="AI1798" s="99">
        <f>SUMIFS(通讯通路门店!$BB:$BB,通讯通路门店!$S:$S,$G1798)</f>
        <v>0</v>
      </c>
      <c r="AJ1798" s="99">
        <f>SUMIFS(通讯通路门店!$BE:$BE,通讯通路门店!$S:$S,$G1798)</f>
        <v>0</v>
      </c>
      <c r="AK1798" s="99">
        <f>SUMIFS(通讯通路门店!$BG:$BG,通讯通路门店!$S:$S,$G1798)</f>
        <v>0</v>
      </c>
      <c r="AL1798" s="99">
        <f>SUMIFS(通讯通路门店!$BC:$BC,通讯通路门店!$S:$S,$G1798)</f>
        <v>0</v>
      </c>
      <c r="AM1798" s="99">
        <f>SUMIFS(通讯通路门店!$BD:$BD,通讯通路门店!$S:$S,$G1798)</f>
        <v>0</v>
      </c>
      <c r="AN1798" s="99">
        <f>SUMIFS(通讯通路门店!$BF:$BF,通讯通路门店!$S:$S,$G1798)</f>
        <v>0</v>
      </c>
      <c r="AO1798" s="99">
        <f t="shared" si="142"/>
        <v>0</v>
      </c>
      <c r="AP1798" s="99">
        <f>SUMIFS(通讯通路门店!$K:$K,通讯通路门店!$S:$S,$G1798)</f>
        <v>0</v>
      </c>
      <c r="AQ1798" s="83"/>
      <c r="AR1798" s="99">
        <f>SUMIFS(通讯通路门店!$T:$T,通讯通路门店!$S:$S,$G1798)</f>
        <v>0</v>
      </c>
      <c r="AS1798" s="99">
        <f>SUMIFS(通讯通路门店!$U:$U,通讯通路门店!$S:$S,$G1798)</f>
        <v>0</v>
      </c>
      <c r="AT1798" s="99">
        <f>SUMIFS(通讯通路门店!$V:$V,通讯通路门店!$S:$S,$G1798)</f>
        <v>0</v>
      </c>
      <c r="AU1798" s="99">
        <f>SUMIFS(通讯通路门店!$W:$W,通讯通路门店!$S:$S,$G1798)</f>
        <v>0</v>
      </c>
      <c r="AV1798" s="99">
        <f>SUMIFS(通讯通路门店!$Z:$Z,通讯通路门店!$S:$S,$G1798)</f>
        <v>0</v>
      </c>
      <c r="AW1798" s="99">
        <f>SUMIFS(通讯通路门店!$AB:$AB,通讯通路门店!$S:$S,$G1798)</f>
        <v>0</v>
      </c>
      <c r="AX1798" s="99">
        <f>SUMIFS(通讯通路门店!$X:$X,通讯通路门店!$S:$S,$G1798)</f>
        <v>0</v>
      </c>
      <c r="AY1798" s="99">
        <f>SUMIFS(通讯通路门店!$Y:$Y,通讯通路门店!$S:$S,$G1798)</f>
        <v>0</v>
      </c>
      <c r="AZ1798" s="99">
        <f>SUMIFS(通讯通路门店!$AA:$AA,通讯通路门店!$S:$S,$G1798)</f>
        <v>0</v>
      </c>
      <c r="BA1798" s="99">
        <f t="shared" si="143"/>
        <v>0</v>
      </c>
      <c r="BB1798" s="99">
        <f t="shared" si="144"/>
        <v>0</v>
      </c>
      <c r="BC1798" s="99">
        <f>SUMIFS(通讯通路门店!$W:$W,通讯通路门店!$S:$S,$G1798,通讯通路门店!$J:$J,"荣耀体验店")+SUMIFS(通讯通路门店!$W:$W,通讯通路门店!$S:$S,$G1798,通讯通路门店!$J:$J,"荣耀授权专卖店")</f>
        <v>0</v>
      </c>
      <c r="BD1798" s="99">
        <f>SUMIFS(通讯通路门店!$Z:$Z,通讯通路门店!$S:$S,$G1798,通讯通路门店!$J:$J,"VIVO体验店")</f>
        <v>0</v>
      </c>
      <c r="BE1798" s="99">
        <f>SUMIFS(通讯通路门店!$AB:$AB,通讯通路门店!$S:$S,$G1798,通讯通路门店!$J:$J,"OPPO体验店")</f>
        <v>0</v>
      </c>
      <c r="BF1798" s="99">
        <f>SUMIFS(通讯通路门店!$X:$X,通讯通路门店!$S:$S,$G1798,通讯通路门店!$J:$J,"华为授权体验店")+SUMIFS(通讯通路门店!$AA:$AA,通讯通路门店!$S:$S,$G1798,通讯通路门店!$J:$J,"华为堡垒店")</f>
        <v>0</v>
      </c>
      <c r="BG1798" s="99">
        <f>SUMIFS(通讯通路门店!$Y:$Y,通讯通路门店!$S:$S,$G1798,通讯通路门店!$J:$J,"小米体验店")</f>
        <v>0</v>
      </c>
      <c r="BH1798" s="99">
        <f>SUMIFS(通讯通路门店!$AA:$AA,通讯通路门店!$S:$S,$G1798,通讯通路门店!$J:$J,"苹果体验店")</f>
        <v>0</v>
      </c>
      <c r="BI1798" s="99">
        <f>SUMIFS(通讯通路门店!$K:$K,通讯通路门店!$S:$S,$G1798,通讯通路门店!$J:$J,"其他品牌专卖店")</f>
        <v>0</v>
      </c>
      <c r="BJ1798" s="99">
        <f>SUMIFS(通讯通路门店!$AC:$AC,通讯通路门店!$S:$S,$G1798)</f>
        <v>0</v>
      </c>
      <c r="BK1798" s="99">
        <f>SUMIFS(通讯通路门店!$AD:$AD,通讯通路门店!$S:$S,$G1798)</f>
        <v>0</v>
      </c>
      <c r="BL1798" s="99">
        <f>SUMIFS(通讯通路门店!$AE:$AE,通讯通路门店!$S:$S,$G1798)</f>
        <v>0</v>
      </c>
      <c r="BM1798" s="99">
        <f>SUMIFS(通讯通路门店!$AF:$AF,通讯通路门店!$S:$S,$G1798)</f>
        <v>0</v>
      </c>
      <c r="BN1798" s="99">
        <f>SUMIFS(通讯通路门店!$AG:$AG,通讯通路门店!$S:$S,$G1798)</f>
        <v>0</v>
      </c>
      <c r="BO1798" s="99">
        <f>SUMIFS(通讯通路门店!$AH:$AH,通讯通路门店!$S:$S,$G1798)</f>
        <v>0</v>
      </c>
      <c r="BP1798" s="99">
        <f>SUMIFS(通讯通路门店!$AI:$AI,通讯通路门店!$S:$S,$G1798)</f>
        <v>0</v>
      </c>
      <c r="BQ1798" s="83"/>
    </row>
    <row r="1799" spans="1:69">
      <c r="A1799" s="99" t="str">
        <f>IFERROR(_xlfn.XLOOKUP($G1799,通讯通路门店!$S$4:$S$993933,通讯通路门店!$A$4:$A$993933,0,0),"")</f>
        <v>海南省</v>
      </c>
      <c r="B1799" s="99" t="str">
        <f>IFERROR(_xlfn.XLOOKUP($G1799,通讯通路门店!$S$4:$S$993933,通讯通路门店!$B$4:$B$993933,0,0),"")</f>
        <v>乐东黎族自治县</v>
      </c>
      <c r="C1799" s="99" t="str">
        <f>IFERROR(_xlfn.XLOOKUP($G1799,通讯通路门店!$S$4:$S$993933,通讯通路门店!$C$4:$C$993933,0,0),"")</f>
        <v>乐东黎族自治县</v>
      </c>
      <c r="D1799" s="99" t="str">
        <f>IFERROR(_xlfn.XLOOKUP($G1799,通讯通路门店!$S$4:$S$993933,通讯通路门店!$D$4:$D$993933,0,0),"")</f>
        <v>万冲镇</v>
      </c>
      <c r="E1799" s="83"/>
      <c r="F1799" s="83"/>
      <c r="G1799" s="101"/>
      <c r="H1799" s="102">
        <f>IFERROR(_xlfn.XLOOKUP($G1799,通讯通路门店!$S$4:$S$993933,通讯通路门店!$R$4:$R$993933,0,0),"")</f>
        <v>0</v>
      </c>
      <c r="I1799" s="83"/>
      <c r="J1799" s="83"/>
      <c r="K1799" s="83"/>
      <c r="L1799" s="83"/>
      <c r="M1799" s="83"/>
      <c r="N1799" s="83"/>
      <c r="O1799" s="83"/>
      <c r="P1799" s="83"/>
      <c r="Q1799" s="83"/>
      <c r="R1799" s="83"/>
      <c r="S1799" s="83"/>
      <c r="T1799" s="83"/>
      <c r="U1799" s="99">
        <f>COUNTIF(通讯通路门店!$S:$S,$G1799)</f>
        <v>0</v>
      </c>
      <c r="V1799" s="99">
        <f>COUNTIFS(通讯通路门店!$S:$S,$G1799,通讯通路门店!$J:$J,"综合卖场")</f>
        <v>0</v>
      </c>
      <c r="W1799" s="99">
        <f>SUMIFS(通讯通路门店!$AJ:$AJ,通讯通路门店!$S:$S,通讯客户沙盘!$G1799)</f>
        <v>0</v>
      </c>
      <c r="X1799" s="99">
        <f t="shared" si="140"/>
        <v>0</v>
      </c>
      <c r="Y1799" s="99">
        <f>COUNTIFS(通讯通路门店!$S:$S,$G1799,通讯通路门店!$J:$J,"荣耀体验店")+COUNTIFS(通讯通路门店!$S:$S,$G1799,通讯通路门店!$J:$J,"荣耀授权专卖店")</f>
        <v>0</v>
      </c>
      <c r="Z1799" s="99">
        <f>COUNTIFS(通讯通路门店!$S:$S,$G1799,通讯通路门店!$J:$J,"VIVO体验店")</f>
        <v>0</v>
      </c>
      <c r="AA1799" s="99">
        <f>COUNTIFS(通讯通路门店!$S:$S,$G1799,通讯通路门店!$J:$J,"OPPO体验店")</f>
        <v>0</v>
      </c>
      <c r="AB1799" s="99">
        <f>COUNTIFS(通讯通路门店!$S:$S,$G1799,通讯通路门店!$J:$J,"华为授权体验店")+COUNTIFS(通讯通路门店!$S:$S,$G1799,通讯通路门店!$J:$J,"华为堡垒店")</f>
        <v>0</v>
      </c>
      <c r="AC1799" s="99">
        <f>COUNTIFS(通讯通路门店!$S:$S,$G1799,通讯通路门店!$J:$J,"小米体验店")</f>
        <v>0</v>
      </c>
      <c r="AD1799" s="99">
        <f>COUNTIFS(通讯通路门店!$S:$S,$G1799,通讯通路门店!$J:$J,"苹果体验店")</f>
        <v>0</v>
      </c>
      <c r="AE1799" s="99">
        <f>COUNTIFS(通讯通路门店!$S:$S,$G1799,通讯通路门店!$J:$J,"其他品牌专卖店")</f>
        <v>0</v>
      </c>
      <c r="AF1799" s="99">
        <f>SUMIFS(通讯通路门店!$BI:$BI,通讯通路门店!$S:$S,$G1799)</f>
        <v>0</v>
      </c>
      <c r="AG1799" s="99">
        <f>SUMIFS(通讯通路门店!$BH:$BH,通讯通路门店!$S:$S,$G1799)</f>
        <v>0</v>
      </c>
      <c r="AH1799" s="99">
        <f t="shared" si="141"/>
        <v>0</v>
      </c>
      <c r="AI1799" s="99">
        <f>SUMIFS(通讯通路门店!$BB:$BB,通讯通路门店!$S:$S,$G1799)</f>
        <v>0</v>
      </c>
      <c r="AJ1799" s="99">
        <f>SUMIFS(通讯通路门店!$BE:$BE,通讯通路门店!$S:$S,$G1799)</f>
        <v>0</v>
      </c>
      <c r="AK1799" s="99">
        <f>SUMIFS(通讯通路门店!$BG:$BG,通讯通路门店!$S:$S,$G1799)</f>
        <v>0</v>
      </c>
      <c r="AL1799" s="99">
        <f>SUMIFS(通讯通路门店!$BC:$BC,通讯通路门店!$S:$S,$G1799)</f>
        <v>0</v>
      </c>
      <c r="AM1799" s="99">
        <f>SUMIFS(通讯通路门店!$BD:$BD,通讯通路门店!$S:$S,$G1799)</f>
        <v>0</v>
      </c>
      <c r="AN1799" s="99">
        <f>SUMIFS(通讯通路门店!$BF:$BF,通讯通路门店!$S:$S,$G1799)</f>
        <v>0</v>
      </c>
      <c r="AO1799" s="99">
        <f t="shared" si="142"/>
        <v>0</v>
      </c>
      <c r="AP1799" s="99">
        <f>SUMIFS(通讯通路门店!$K:$K,通讯通路门店!$S:$S,$G1799)</f>
        <v>0</v>
      </c>
      <c r="AQ1799" s="83"/>
      <c r="AR1799" s="99">
        <f>SUMIFS(通讯通路门店!$T:$T,通讯通路门店!$S:$S,$G1799)</f>
        <v>0</v>
      </c>
      <c r="AS1799" s="99">
        <f>SUMIFS(通讯通路门店!$U:$U,通讯通路门店!$S:$S,$G1799)</f>
        <v>0</v>
      </c>
      <c r="AT1799" s="99">
        <f>SUMIFS(通讯通路门店!$V:$V,通讯通路门店!$S:$S,$G1799)</f>
        <v>0</v>
      </c>
      <c r="AU1799" s="99">
        <f>SUMIFS(通讯通路门店!$W:$W,通讯通路门店!$S:$S,$G1799)</f>
        <v>0</v>
      </c>
      <c r="AV1799" s="99">
        <f>SUMIFS(通讯通路门店!$Z:$Z,通讯通路门店!$S:$S,$G1799)</f>
        <v>0</v>
      </c>
      <c r="AW1799" s="99">
        <f>SUMIFS(通讯通路门店!$AB:$AB,通讯通路门店!$S:$S,$G1799)</f>
        <v>0</v>
      </c>
      <c r="AX1799" s="99">
        <f>SUMIFS(通讯通路门店!$X:$X,通讯通路门店!$S:$S,$G1799)</f>
        <v>0</v>
      </c>
      <c r="AY1799" s="99">
        <f>SUMIFS(通讯通路门店!$Y:$Y,通讯通路门店!$S:$S,$G1799)</f>
        <v>0</v>
      </c>
      <c r="AZ1799" s="99">
        <f>SUMIFS(通讯通路门店!$AA:$AA,通讯通路门店!$S:$S,$G1799)</f>
        <v>0</v>
      </c>
      <c r="BA1799" s="99">
        <f t="shared" si="143"/>
        <v>0</v>
      </c>
      <c r="BB1799" s="99">
        <f t="shared" si="144"/>
        <v>0</v>
      </c>
      <c r="BC1799" s="99">
        <f>SUMIFS(通讯通路门店!$W:$W,通讯通路门店!$S:$S,$G1799,通讯通路门店!$J:$J,"荣耀体验店")+SUMIFS(通讯通路门店!$W:$W,通讯通路门店!$S:$S,$G1799,通讯通路门店!$J:$J,"荣耀授权专卖店")</f>
        <v>0</v>
      </c>
      <c r="BD1799" s="99">
        <f>SUMIFS(通讯通路门店!$Z:$Z,通讯通路门店!$S:$S,$G1799,通讯通路门店!$J:$J,"VIVO体验店")</f>
        <v>0</v>
      </c>
      <c r="BE1799" s="99">
        <f>SUMIFS(通讯通路门店!$AB:$AB,通讯通路门店!$S:$S,$G1799,通讯通路门店!$J:$J,"OPPO体验店")</f>
        <v>0</v>
      </c>
      <c r="BF1799" s="99">
        <f>SUMIFS(通讯通路门店!$X:$X,通讯通路门店!$S:$S,$G1799,通讯通路门店!$J:$J,"华为授权体验店")+SUMIFS(通讯通路门店!$AA:$AA,通讯通路门店!$S:$S,$G1799,通讯通路门店!$J:$J,"华为堡垒店")</f>
        <v>0</v>
      </c>
      <c r="BG1799" s="99">
        <f>SUMIFS(通讯通路门店!$Y:$Y,通讯通路门店!$S:$S,$G1799,通讯通路门店!$J:$J,"小米体验店")</f>
        <v>0</v>
      </c>
      <c r="BH1799" s="99">
        <f>SUMIFS(通讯通路门店!$AA:$AA,通讯通路门店!$S:$S,$G1799,通讯通路门店!$J:$J,"苹果体验店")</f>
        <v>0</v>
      </c>
      <c r="BI1799" s="99">
        <f>SUMIFS(通讯通路门店!$K:$K,通讯通路门店!$S:$S,$G1799,通讯通路门店!$J:$J,"其他品牌专卖店")</f>
        <v>0</v>
      </c>
      <c r="BJ1799" s="99">
        <f>SUMIFS(通讯通路门店!$AC:$AC,通讯通路门店!$S:$S,$G1799)</f>
        <v>0</v>
      </c>
      <c r="BK1799" s="99">
        <f>SUMIFS(通讯通路门店!$AD:$AD,通讯通路门店!$S:$S,$G1799)</f>
        <v>0</v>
      </c>
      <c r="BL1799" s="99">
        <f>SUMIFS(通讯通路门店!$AE:$AE,通讯通路门店!$S:$S,$G1799)</f>
        <v>0</v>
      </c>
      <c r="BM1799" s="99">
        <f>SUMIFS(通讯通路门店!$AF:$AF,通讯通路门店!$S:$S,$G1799)</f>
        <v>0</v>
      </c>
      <c r="BN1799" s="99">
        <f>SUMIFS(通讯通路门店!$AG:$AG,通讯通路门店!$S:$S,$G1799)</f>
        <v>0</v>
      </c>
      <c r="BO1799" s="99">
        <f>SUMIFS(通讯通路门店!$AH:$AH,通讯通路门店!$S:$S,$G1799)</f>
        <v>0</v>
      </c>
      <c r="BP1799" s="99">
        <f>SUMIFS(通讯通路门店!$AI:$AI,通讯通路门店!$S:$S,$G1799)</f>
        <v>0</v>
      </c>
      <c r="BQ1799" s="83"/>
    </row>
    <row r="1800" spans="1:69">
      <c r="A1800" s="99" t="str">
        <f>IFERROR(_xlfn.XLOOKUP($G1800,通讯通路门店!$S$4:$S$993933,通讯通路门店!$A$4:$A$993933,0,0),"")</f>
        <v>海南省</v>
      </c>
      <c r="B1800" s="99" t="str">
        <f>IFERROR(_xlfn.XLOOKUP($G1800,通讯通路门店!$S$4:$S$993933,通讯通路门店!$B$4:$B$993933,0,0),"")</f>
        <v>乐东黎族自治县</v>
      </c>
      <c r="C1800" s="99" t="str">
        <f>IFERROR(_xlfn.XLOOKUP($G1800,通讯通路门店!$S$4:$S$993933,通讯通路门店!$C$4:$C$993933,0,0),"")</f>
        <v>乐东黎族自治县</v>
      </c>
      <c r="D1800" s="99" t="str">
        <f>IFERROR(_xlfn.XLOOKUP($G1800,通讯通路门店!$S$4:$S$993933,通讯通路门店!$D$4:$D$993933,0,0),"")</f>
        <v>万冲镇</v>
      </c>
      <c r="E1800" s="83"/>
      <c r="F1800" s="83"/>
      <c r="G1800" s="101"/>
      <c r="H1800" s="102">
        <f>IFERROR(_xlfn.XLOOKUP($G1800,通讯通路门店!$S$4:$S$993933,通讯通路门店!$R$4:$R$993933,0,0),"")</f>
        <v>0</v>
      </c>
      <c r="I1800" s="83"/>
      <c r="J1800" s="83"/>
      <c r="K1800" s="83"/>
      <c r="L1800" s="83"/>
      <c r="M1800" s="83"/>
      <c r="N1800" s="83"/>
      <c r="O1800" s="83"/>
      <c r="P1800" s="83"/>
      <c r="Q1800" s="83"/>
      <c r="R1800" s="83"/>
      <c r="S1800" s="83"/>
      <c r="T1800" s="83"/>
      <c r="U1800" s="99">
        <f>COUNTIF(通讯通路门店!$S:$S,$G1800)</f>
        <v>0</v>
      </c>
      <c r="V1800" s="99">
        <f>COUNTIFS(通讯通路门店!$S:$S,$G1800,通讯通路门店!$J:$J,"综合卖场")</f>
        <v>0</v>
      </c>
      <c r="W1800" s="99">
        <f>SUMIFS(通讯通路门店!$AJ:$AJ,通讯通路门店!$S:$S,通讯客户沙盘!$G1800)</f>
        <v>0</v>
      </c>
      <c r="X1800" s="99">
        <f t="shared" si="140"/>
        <v>0</v>
      </c>
      <c r="Y1800" s="99">
        <f>COUNTIFS(通讯通路门店!$S:$S,$G1800,通讯通路门店!$J:$J,"荣耀体验店")+COUNTIFS(通讯通路门店!$S:$S,$G1800,通讯通路门店!$J:$J,"荣耀授权专卖店")</f>
        <v>0</v>
      </c>
      <c r="Z1800" s="99">
        <f>COUNTIFS(通讯通路门店!$S:$S,$G1800,通讯通路门店!$J:$J,"VIVO体验店")</f>
        <v>0</v>
      </c>
      <c r="AA1800" s="99">
        <f>COUNTIFS(通讯通路门店!$S:$S,$G1800,通讯通路门店!$J:$J,"OPPO体验店")</f>
        <v>0</v>
      </c>
      <c r="AB1800" s="99">
        <f>COUNTIFS(通讯通路门店!$S:$S,$G1800,通讯通路门店!$J:$J,"华为授权体验店")+COUNTIFS(通讯通路门店!$S:$S,$G1800,通讯通路门店!$J:$J,"华为堡垒店")</f>
        <v>0</v>
      </c>
      <c r="AC1800" s="99">
        <f>COUNTIFS(通讯通路门店!$S:$S,$G1800,通讯通路门店!$J:$J,"小米体验店")</f>
        <v>0</v>
      </c>
      <c r="AD1800" s="99">
        <f>COUNTIFS(通讯通路门店!$S:$S,$G1800,通讯通路门店!$J:$J,"苹果体验店")</f>
        <v>0</v>
      </c>
      <c r="AE1800" s="99">
        <f>COUNTIFS(通讯通路门店!$S:$S,$G1800,通讯通路门店!$J:$J,"其他品牌专卖店")</f>
        <v>0</v>
      </c>
      <c r="AF1800" s="99">
        <f>SUMIFS(通讯通路门店!$BI:$BI,通讯通路门店!$S:$S,$G1800)</f>
        <v>0</v>
      </c>
      <c r="AG1800" s="99">
        <f>SUMIFS(通讯通路门店!$BH:$BH,通讯通路门店!$S:$S,$G1800)</f>
        <v>0</v>
      </c>
      <c r="AH1800" s="99">
        <f t="shared" si="141"/>
        <v>0</v>
      </c>
      <c r="AI1800" s="99">
        <f>SUMIFS(通讯通路门店!$BB:$BB,通讯通路门店!$S:$S,$G1800)</f>
        <v>0</v>
      </c>
      <c r="AJ1800" s="99">
        <f>SUMIFS(通讯通路门店!$BE:$BE,通讯通路门店!$S:$S,$G1800)</f>
        <v>0</v>
      </c>
      <c r="AK1800" s="99">
        <f>SUMIFS(通讯通路门店!$BG:$BG,通讯通路门店!$S:$S,$G1800)</f>
        <v>0</v>
      </c>
      <c r="AL1800" s="99">
        <f>SUMIFS(通讯通路门店!$BC:$BC,通讯通路门店!$S:$S,$G1800)</f>
        <v>0</v>
      </c>
      <c r="AM1800" s="99">
        <f>SUMIFS(通讯通路门店!$BD:$BD,通讯通路门店!$S:$S,$G1800)</f>
        <v>0</v>
      </c>
      <c r="AN1800" s="99">
        <f>SUMIFS(通讯通路门店!$BF:$BF,通讯通路门店!$S:$S,$G1800)</f>
        <v>0</v>
      </c>
      <c r="AO1800" s="99">
        <f t="shared" si="142"/>
        <v>0</v>
      </c>
      <c r="AP1800" s="99">
        <f>SUMIFS(通讯通路门店!$K:$K,通讯通路门店!$S:$S,$G1800)</f>
        <v>0</v>
      </c>
      <c r="AQ1800" s="83"/>
      <c r="AR1800" s="99">
        <f>SUMIFS(通讯通路门店!$T:$T,通讯通路门店!$S:$S,$G1800)</f>
        <v>0</v>
      </c>
      <c r="AS1800" s="99">
        <f>SUMIFS(通讯通路门店!$U:$U,通讯通路门店!$S:$S,$G1800)</f>
        <v>0</v>
      </c>
      <c r="AT1800" s="99">
        <f>SUMIFS(通讯通路门店!$V:$V,通讯通路门店!$S:$S,$G1800)</f>
        <v>0</v>
      </c>
      <c r="AU1800" s="99">
        <f>SUMIFS(通讯通路门店!$W:$W,通讯通路门店!$S:$S,$G1800)</f>
        <v>0</v>
      </c>
      <c r="AV1800" s="99">
        <f>SUMIFS(通讯通路门店!$Z:$Z,通讯通路门店!$S:$S,$G1800)</f>
        <v>0</v>
      </c>
      <c r="AW1800" s="99">
        <f>SUMIFS(通讯通路门店!$AB:$AB,通讯通路门店!$S:$S,$G1800)</f>
        <v>0</v>
      </c>
      <c r="AX1800" s="99">
        <f>SUMIFS(通讯通路门店!$X:$X,通讯通路门店!$S:$S,$G1800)</f>
        <v>0</v>
      </c>
      <c r="AY1800" s="99">
        <f>SUMIFS(通讯通路门店!$Y:$Y,通讯通路门店!$S:$S,$G1800)</f>
        <v>0</v>
      </c>
      <c r="AZ1800" s="99">
        <f>SUMIFS(通讯通路门店!$AA:$AA,通讯通路门店!$S:$S,$G1800)</f>
        <v>0</v>
      </c>
      <c r="BA1800" s="99">
        <f t="shared" si="143"/>
        <v>0</v>
      </c>
      <c r="BB1800" s="99">
        <f t="shared" si="144"/>
        <v>0</v>
      </c>
      <c r="BC1800" s="99">
        <f>SUMIFS(通讯通路门店!$W:$W,通讯通路门店!$S:$S,$G1800,通讯通路门店!$J:$J,"荣耀体验店")+SUMIFS(通讯通路门店!$W:$W,通讯通路门店!$S:$S,$G1800,通讯通路门店!$J:$J,"荣耀授权专卖店")</f>
        <v>0</v>
      </c>
      <c r="BD1800" s="99">
        <f>SUMIFS(通讯通路门店!$Z:$Z,通讯通路门店!$S:$S,$G1800,通讯通路门店!$J:$J,"VIVO体验店")</f>
        <v>0</v>
      </c>
      <c r="BE1800" s="99">
        <f>SUMIFS(通讯通路门店!$AB:$AB,通讯通路门店!$S:$S,$G1800,通讯通路门店!$J:$J,"OPPO体验店")</f>
        <v>0</v>
      </c>
      <c r="BF1800" s="99">
        <f>SUMIFS(通讯通路门店!$X:$X,通讯通路门店!$S:$S,$G1800,通讯通路门店!$J:$J,"华为授权体验店")+SUMIFS(通讯通路门店!$AA:$AA,通讯通路门店!$S:$S,$G1800,通讯通路门店!$J:$J,"华为堡垒店")</f>
        <v>0</v>
      </c>
      <c r="BG1800" s="99">
        <f>SUMIFS(通讯通路门店!$Y:$Y,通讯通路门店!$S:$S,$G1800,通讯通路门店!$J:$J,"小米体验店")</f>
        <v>0</v>
      </c>
      <c r="BH1800" s="99">
        <f>SUMIFS(通讯通路门店!$AA:$AA,通讯通路门店!$S:$S,$G1800,通讯通路门店!$J:$J,"苹果体验店")</f>
        <v>0</v>
      </c>
      <c r="BI1800" s="99">
        <f>SUMIFS(通讯通路门店!$K:$K,通讯通路门店!$S:$S,$G1800,通讯通路门店!$J:$J,"其他品牌专卖店")</f>
        <v>0</v>
      </c>
      <c r="BJ1800" s="99">
        <f>SUMIFS(通讯通路门店!$AC:$AC,通讯通路门店!$S:$S,$G1800)</f>
        <v>0</v>
      </c>
      <c r="BK1800" s="99">
        <f>SUMIFS(通讯通路门店!$AD:$AD,通讯通路门店!$S:$S,$G1800)</f>
        <v>0</v>
      </c>
      <c r="BL1800" s="99">
        <f>SUMIFS(通讯通路门店!$AE:$AE,通讯通路门店!$S:$S,$G1800)</f>
        <v>0</v>
      </c>
      <c r="BM1800" s="99">
        <f>SUMIFS(通讯通路门店!$AF:$AF,通讯通路门店!$S:$S,$G1800)</f>
        <v>0</v>
      </c>
      <c r="BN1800" s="99">
        <f>SUMIFS(通讯通路门店!$AG:$AG,通讯通路门店!$S:$S,$G1800)</f>
        <v>0</v>
      </c>
      <c r="BO1800" s="99">
        <f>SUMIFS(通讯通路门店!$AH:$AH,通讯通路门店!$S:$S,$G1800)</f>
        <v>0</v>
      </c>
      <c r="BP1800" s="99">
        <f>SUMIFS(通讯通路门店!$AI:$AI,通讯通路门店!$S:$S,$G1800)</f>
        <v>0</v>
      </c>
      <c r="BQ1800" s="83"/>
    </row>
    <row r="1801" spans="1:69">
      <c r="A1801" s="99" t="str">
        <f>IFERROR(_xlfn.XLOOKUP($G1801,通讯通路门店!$S$4:$S$993933,通讯通路门店!$A$4:$A$993933,0,0),"")</f>
        <v>海南省</v>
      </c>
      <c r="B1801" s="99" t="str">
        <f>IFERROR(_xlfn.XLOOKUP($G1801,通讯通路门店!$S$4:$S$993933,通讯通路门店!$B$4:$B$993933,0,0),"")</f>
        <v>乐东黎族自治县</v>
      </c>
      <c r="C1801" s="99" t="str">
        <f>IFERROR(_xlfn.XLOOKUP($G1801,通讯通路门店!$S$4:$S$993933,通讯通路门店!$C$4:$C$993933,0,0),"")</f>
        <v>乐东黎族自治县</v>
      </c>
      <c r="D1801" s="99" t="str">
        <f>IFERROR(_xlfn.XLOOKUP($G1801,通讯通路门店!$S$4:$S$993933,通讯通路门店!$D$4:$D$993933,0,0),"")</f>
        <v>万冲镇</v>
      </c>
      <c r="E1801" s="83"/>
      <c r="F1801" s="83"/>
      <c r="G1801" s="101"/>
      <c r="H1801" s="102">
        <f>IFERROR(_xlfn.XLOOKUP($G1801,通讯通路门店!$S$4:$S$993933,通讯通路门店!$R$4:$R$993933,0,0),"")</f>
        <v>0</v>
      </c>
      <c r="I1801" s="83"/>
      <c r="J1801" s="83"/>
      <c r="K1801" s="83"/>
      <c r="L1801" s="83"/>
      <c r="M1801" s="83"/>
      <c r="N1801" s="83"/>
      <c r="O1801" s="83"/>
      <c r="P1801" s="83"/>
      <c r="Q1801" s="83"/>
      <c r="R1801" s="83"/>
      <c r="S1801" s="83"/>
      <c r="T1801" s="83"/>
      <c r="U1801" s="99">
        <f>COUNTIF(通讯通路门店!$S:$S,$G1801)</f>
        <v>0</v>
      </c>
      <c r="V1801" s="99">
        <f>COUNTIFS(通讯通路门店!$S:$S,$G1801,通讯通路门店!$J:$J,"综合卖场")</f>
        <v>0</v>
      </c>
      <c r="W1801" s="99">
        <f>SUMIFS(通讯通路门店!$AJ:$AJ,通讯通路门店!$S:$S,通讯客户沙盘!$G1801)</f>
        <v>0</v>
      </c>
      <c r="X1801" s="99">
        <f t="shared" si="140"/>
        <v>0</v>
      </c>
      <c r="Y1801" s="99">
        <f>COUNTIFS(通讯通路门店!$S:$S,$G1801,通讯通路门店!$J:$J,"荣耀体验店")+COUNTIFS(通讯通路门店!$S:$S,$G1801,通讯通路门店!$J:$J,"荣耀授权专卖店")</f>
        <v>0</v>
      </c>
      <c r="Z1801" s="99">
        <f>COUNTIFS(通讯通路门店!$S:$S,$G1801,通讯通路门店!$J:$J,"VIVO体验店")</f>
        <v>0</v>
      </c>
      <c r="AA1801" s="99">
        <f>COUNTIFS(通讯通路门店!$S:$S,$G1801,通讯通路门店!$J:$J,"OPPO体验店")</f>
        <v>0</v>
      </c>
      <c r="AB1801" s="99">
        <f>COUNTIFS(通讯通路门店!$S:$S,$G1801,通讯通路门店!$J:$J,"华为授权体验店")+COUNTIFS(通讯通路门店!$S:$S,$G1801,通讯通路门店!$J:$J,"华为堡垒店")</f>
        <v>0</v>
      </c>
      <c r="AC1801" s="99">
        <f>COUNTIFS(通讯通路门店!$S:$S,$G1801,通讯通路门店!$J:$J,"小米体验店")</f>
        <v>0</v>
      </c>
      <c r="AD1801" s="99">
        <f>COUNTIFS(通讯通路门店!$S:$S,$G1801,通讯通路门店!$J:$J,"苹果体验店")</f>
        <v>0</v>
      </c>
      <c r="AE1801" s="99">
        <f>COUNTIFS(通讯通路门店!$S:$S,$G1801,通讯通路门店!$J:$J,"其他品牌专卖店")</f>
        <v>0</v>
      </c>
      <c r="AF1801" s="99">
        <f>SUMIFS(通讯通路门店!$BI:$BI,通讯通路门店!$S:$S,$G1801)</f>
        <v>0</v>
      </c>
      <c r="AG1801" s="99">
        <f>SUMIFS(通讯通路门店!$BH:$BH,通讯通路门店!$S:$S,$G1801)</f>
        <v>0</v>
      </c>
      <c r="AH1801" s="99">
        <f t="shared" si="141"/>
        <v>0</v>
      </c>
      <c r="AI1801" s="99">
        <f>SUMIFS(通讯通路门店!$BB:$BB,通讯通路门店!$S:$S,$G1801)</f>
        <v>0</v>
      </c>
      <c r="AJ1801" s="99">
        <f>SUMIFS(通讯通路门店!$BE:$BE,通讯通路门店!$S:$S,$G1801)</f>
        <v>0</v>
      </c>
      <c r="AK1801" s="99">
        <f>SUMIFS(通讯通路门店!$BG:$BG,通讯通路门店!$S:$S,$G1801)</f>
        <v>0</v>
      </c>
      <c r="AL1801" s="99">
        <f>SUMIFS(通讯通路门店!$BC:$BC,通讯通路门店!$S:$S,$G1801)</f>
        <v>0</v>
      </c>
      <c r="AM1801" s="99">
        <f>SUMIFS(通讯通路门店!$BD:$BD,通讯通路门店!$S:$S,$G1801)</f>
        <v>0</v>
      </c>
      <c r="AN1801" s="99">
        <f>SUMIFS(通讯通路门店!$BF:$BF,通讯通路门店!$S:$S,$G1801)</f>
        <v>0</v>
      </c>
      <c r="AO1801" s="99">
        <f t="shared" si="142"/>
        <v>0</v>
      </c>
      <c r="AP1801" s="99">
        <f>SUMIFS(通讯通路门店!$K:$K,通讯通路门店!$S:$S,$G1801)</f>
        <v>0</v>
      </c>
      <c r="AQ1801" s="83"/>
      <c r="AR1801" s="99">
        <f>SUMIFS(通讯通路门店!$T:$T,通讯通路门店!$S:$S,$G1801)</f>
        <v>0</v>
      </c>
      <c r="AS1801" s="99">
        <f>SUMIFS(通讯通路门店!$U:$U,通讯通路门店!$S:$S,$G1801)</f>
        <v>0</v>
      </c>
      <c r="AT1801" s="99">
        <f>SUMIFS(通讯通路门店!$V:$V,通讯通路门店!$S:$S,$G1801)</f>
        <v>0</v>
      </c>
      <c r="AU1801" s="99">
        <f>SUMIFS(通讯通路门店!$W:$W,通讯通路门店!$S:$S,$G1801)</f>
        <v>0</v>
      </c>
      <c r="AV1801" s="99">
        <f>SUMIFS(通讯通路门店!$Z:$Z,通讯通路门店!$S:$S,$G1801)</f>
        <v>0</v>
      </c>
      <c r="AW1801" s="99">
        <f>SUMIFS(通讯通路门店!$AB:$AB,通讯通路门店!$S:$S,$G1801)</f>
        <v>0</v>
      </c>
      <c r="AX1801" s="99">
        <f>SUMIFS(通讯通路门店!$X:$X,通讯通路门店!$S:$S,$G1801)</f>
        <v>0</v>
      </c>
      <c r="AY1801" s="99">
        <f>SUMIFS(通讯通路门店!$Y:$Y,通讯通路门店!$S:$S,$G1801)</f>
        <v>0</v>
      </c>
      <c r="AZ1801" s="99">
        <f>SUMIFS(通讯通路门店!$AA:$AA,通讯通路门店!$S:$S,$G1801)</f>
        <v>0</v>
      </c>
      <c r="BA1801" s="99">
        <f t="shared" si="143"/>
        <v>0</v>
      </c>
      <c r="BB1801" s="99">
        <f t="shared" si="144"/>
        <v>0</v>
      </c>
      <c r="BC1801" s="99">
        <f>SUMIFS(通讯通路门店!$W:$W,通讯通路门店!$S:$S,$G1801,通讯通路门店!$J:$J,"荣耀体验店")+SUMIFS(通讯通路门店!$W:$W,通讯通路门店!$S:$S,$G1801,通讯通路门店!$J:$J,"荣耀授权专卖店")</f>
        <v>0</v>
      </c>
      <c r="BD1801" s="99">
        <f>SUMIFS(通讯通路门店!$Z:$Z,通讯通路门店!$S:$S,$G1801,通讯通路门店!$J:$J,"VIVO体验店")</f>
        <v>0</v>
      </c>
      <c r="BE1801" s="99">
        <f>SUMIFS(通讯通路门店!$AB:$AB,通讯通路门店!$S:$S,$G1801,通讯通路门店!$J:$J,"OPPO体验店")</f>
        <v>0</v>
      </c>
      <c r="BF1801" s="99">
        <f>SUMIFS(通讯通路门店!$X:$X,通讯通路门店!$S:$S,$G1801,通讯通路门店!$J:$J,"华为授权体验店")+SUMIFS(通讯通路门店!$AA:$AA,通讯通路门店!$S:$S,$G1801,通讯通路门店!$J:$J,"华为堡垒店")</f>
        <v>0</v>
      </c>
      <c r="BG1801" s="99">
        <f>SUMIFS(通讯通路门店!$Y:$Y,通讯通路门店!$S:$S,$G1801,通讯通路门店!$J:$J,"小米体验店")</f>
        <v>0</v>
      </c>
      <c r="BH1801" s="99">
        <f>SUMIFS(通讯通路门店!$AA:$AA,通讯通路门店!$S:$S,$G1801,通讯通路门店!$J:$J,"苹果体验店")</f>
        <v>0</v>
      </c>
      <c r="BI1801" s="99">
        <f>SUMIFS(通讯通路门店!$K:$K,通讯通路门店!$S:$S,$G1801,通讯通路门店!$J:$J,"其他品牌专卖店")</f>
        <v>0</v>
      </c>
      <c r="BJ1801" s="99">
        <f>SUMIFS(通讯通路门店!$AC:$AC,通讯通路门店!$S:$S,$G1801)</f>
        <v>0</v>
      </c>
      <c r="BK1801" s="99">
        <f>SUMIFS(通讯通路门店!$AD:$AD,通讯通路门店!$S:$S,$G1801)</f>
        <v>0</v>
      </c>
      <c r="BL1801" s="99">
        <f>SUMIFS(通讯通路门店!$AE:$AE,通讯通路门店!$S:$S,$G1801)</f>
        <v>0</v>
      </c>
      <c r="BM1801" s="99">
        <f>SUMIFS(通讯通路门店!$AF:$AF,通讯通路门店!$S:$S,$G1801)</f>
        <v>0</v>
      </c>
      <c r="BN1801" s="99">
        <f>SUMIFS(通讯通路门店!$AG:$AG,通讯通路门店!$S:$S,$G1801)</f>
        <v>0</v>
      </c>
      <c r="BO1801" s="99">
        <f>SUMIFS(通讯通路门店!$AH:$AH,通讯通路门店!$S:$S,$G1801)</f>
        <v>0</v>
      </c>
      <c r="BP1801" s="99">
        <f>SUMIFS(通讯通路门店!$AI:$AI,通讯通路门店!$S:$S,$G1801)</f>
        <v>0</v>
      </c>
      <c r="BQ1801" s="83"/>
    </row>
    <row r="1802" spans="1:69">
      <c r="A1802" s="99" t="str">
        <f>IFERROR(_xlfn.XLOOKUP($G1802,通讯通路门店!$S$4:$S$993933,通讯通路门店!$A$4:$A$993933,0,0),"")</f>
        <v>海南省</v>
      </c>
      <c r="B1802" s="99" t="str">
        <f>IFERROR(_xlfn.XLOOKUP($G1802,通讯通路门店!$S$4:$S$993933,通讯通路门店!$B$4:$B$993933,0,0),"")</f>
        <v>乐东黎族自治县</v>
      </c>
      <c r="C1802" s="99" t="str">
        <f>IFERROR(_xlfn.XLOOKUP($G1802,通讯通路门店!$S$4:$S$993933,通讯通路门店!$C$4:$C$993933,0,0),"")</f>
        <v>乐东黎族自治县</v>
      </c>
      <c r="D1802" s="99" t="str">
        <f>IFERROR(_xlfn.XLOOKUP($G1802,通讯通路门店!$S$4:$S$993933,通讯通路门店!$D$4:$D$993933,0,0),"")</f>
        <v>万冲镇</v>
      </c>
      <c r="E1802" s="83"/>
      <c r="F1802" s="83"/>
      <c r="G1802" s="101"/>
      <c r="H1802" s="102">
        <f>IFERROR(_xlfn.XLOOKUP($G1802,通讯通路门店!$S$4:$S$993933,通讯通路门店!$R$4:$R$993933,0,0),"")</f>
        <v>0</v>
      </c>
      <c r="I1802" s="83"/>
      <c r="J1802" s="83"/>
      <c r="K1802" s="83"/>
      <c r="L1802" s="83"/>
      <c r="M1802" s="83"/>
      <c r="N1802" s="83"/>
      <c r="O1802" s="83"/>
      <c r="P1802" s="83"/>
      <c r="Q1802" s="83"/>
      <c r="R1802" s="83"/>
      <c r="S1802" s="83"/>
      <c r="T1802" s="83"/>
      <c r="U1802" s="99">
        <f>COUNTIF(通讯通路门店!$S:$S,$G1802)</f>
        <v>0</v>
      </c>
      <c r="V1802" s="99">
        <f>COUNTIFS(通讯通路门店!$S:$S,$G1802,通讯通路门店!$J:$J,"综合卖场")</f>
        <v>0</v>
      </c>
      <c r="W1802" s="99">
        <f>SUMIFS(通讯通路门店!$AJ:$AJ,通讯通路门店!$S:$S,通讯客户沙盘!$G1802)</f>
        <v>0</v>
      </c>
      <c r="X1802" s="99">
        <f t="shared" si="140"/>
        <v>0</v>
      </c>
      <c r="Y1802" s="99">
        <f>COUNTIFS(通讯通路门店!$S:$S,$G1802,通讯通路门店!$J:$J,"荣耀体验店")+COUNTIFS(通讯通路门店!$S:$S,$G1802,通讯通路门店!$J:$J,"荣耀授权专卖店")</f>
        <v>0</v>
      </c>
      <c r="Z1802" s="99">
        <f>COUNTIFS(通讯通路门店!$S:$S,$G1802,通讯通路门店!$J:$J,"VIVO体验店")</f>
        <v>0</v>
      </c>
      <c r="AA1802" s="99">
        <f>COUNTIFS(通讯通路门店!$S:$S,$G1802,通讯通路门店!$J:$J,"OPPO体验店")</f>
        <v>0</v>
      </c>
      <c r="AB1802" s="99">
        <f>COUNTIFS(通讯通路门店!$S:$S,$G1802,通讯通路门店!$J:$J,"华为授权体验店")+COUNTIFS(通讯通路门店!$S:$S,$G1802,通讯通路门店!$J:$J,"华为堡垒店")</f>
        <v>0</v>
      </c>
      <c r="AC1802" s="99">
        <f>COUNTIFS(通讯通路门店!$S:$S,$G1802,通讯通路门店!$J:$J,"小米体验店")</f>
        <v>0</v>
      </c>
      <c r="AD1802" s="99">
        <f>COUNTIFS(通讯通路门店!$S:$S,$G1802,通讯通路门店!$J:$J,"苹果体验店")</f>
        <v>0</v>
      </c>
      <c r="AE1802" s="99">
        <f>COUNTIFS(通讯通路门店!$S:$S,$G1802,通讯通路门店!$J:$J,"其他品牌专卖店")</f>
        <v>0</v>
      </c>
      <c r="AF1802" s="99">
        <f>SUMIFS(通讯通路门店!$BI:$BI,通讯通路门店!$S:$S,$G1802)</f>
        <v>0</v>
      </c>
      <c r="AG1802" s="99">
        <f>SUMIFS(通讯通路门店!$BH:$BH,通讯通路门店!$S:$S,$G1802)</f>
        <v>0</v>
      </c>
      <c r="AH1802" s="99">
        <f t="shared" si="141"/>
        <v>0</v>
      </c>
      <c r="AI1802" s="99">
        <f>SUMIFS(通讯通路门店!$BB:$BB,通讯通路门店!$S:$S,$G1802)</f>
        <v>0</v>
      </c>
      <c r="AJ1802" s="99">
        <f>SUMIFS(通讯通路门店!$BE:$BE,通讯通路门店!$S:$S,$G1802)</f>
        <v>0</v>
      </c>
      <c r="AK1802" s="99">
        <f>SUMIFS(通讯通路门店!$BG:$BG,通讯通路门店!$S:$S,$G1802)</f>
        <v>0</v>
      </c>
      <c r="AL1802" s="99">
        <f>SUMIFS(通讯通路门店!$BC:$BC,通讯通路门店!$S:$S,$G1802)</f>
        <v>0</v>
      </c>
      <c r="AM1802" s="99">
        <f>SUMIFS(通讯通路门店!$BD:$BD,通讯通路门店!$S:$S,$G1802)</f>
        <v>0</v>
      </c>
      <c r="AN1802" s="99">
        <f>SUMIFS(通讯通路门店!$BF:$BF,通讯通路门店!$S:$S,$G1802)</f>
        <v>0</v>
      </c>
      <c r="AO1802" s="99">
        <f t="shared" si="142"/>
        <v>0</v>
      </c>
      <c r="AP1802" s="99">
        <f>SUMIFS(通讯通路门店!$K:$K,通讯通路门店!$S:$S,$G1802)</f>
        <v>0</v>
      </c>
      <c r="AQ1802" s="83"/>
      <c r="AR1802" s="99">
        <f>SUMIFS(通讯通路门店!$T:$T,通讯通路门店!$S:$S,$G1802)</f>
        <v>0</v>
      </c>
      <c r="AS1802" s="99">
        <f>SUMIFS(通讯通路门店!$U:$U,通讯通路门店!$S:$S,$G1802)</f>
        <v>0</v>
      </c>
      <c r="AT1802" s="99">
        <f>SUMIFS(通讯通路门店!$V:$V,通讯通路门店!$S:$S,$G1802)</f>
        <v>0</v>
      </c>
      <c r="AU1802" s="99">
        <f>SUMIFS(通讯通路门店!$W:$W,通讯通路门店!$S:$S,$G1802)</f>
        <v>0</v>
      </c>
      <c r="AV1802" s="99">
        <f>SUMIFS(通讯通路门店!$Z:$Z,通讯通路门店!$S:$S,$G1802)</f>
        <v>0</v>
      </c>
      <c r="AW1802" s="99">
        <f>SUMIFS(通讯通路门店!$AB:$AB,通讯通路门店!$S:$S,$G1802)</f>
        <v>0</v>
      </c>
      <c r="AX1802" s="99">
        <f>SUMIFS(通讯通路门店!$X:$X,通讯通路门店!$S:$S,$G1802)</f>
        <v>0</v>
      </c>
      <c r="AY1802" s="99">
        <f>SUMIFS(通讯通路门店!$Y:$Y,通讯通路门店!$S:$S,$G1802)</f>
        <v>0</v>
      </c>
      <c r="AZ1802" s="99">
        <f>SUMIFS(通讯通路门店!$AA:$AA,通讯通路门店!$S:$S,$G1802)</f>
        <v>0</v>
      </c>
      <c r="BA1802" s="99">
        <f t="shared" si="143"/>
        <v>0</v>
      </c>
      <c r="BB1802" s="99">
        <f t="shared" si="144"/>
        <v>0</v>
      </c>
      <c r="BC1802" s="99">
        <f>SUMIFS(通讯通路门店!$W:$W,通讯通路门店!$S:$S,$G1802,通讯通路门店!$J:$J,"荣耀体验店")+SUMIFS(通讯通路门店!$W:$W,通讯通路门店!$S:$S,$G1802,通讯通路门店!$J:$J,"荣耀授权专卖店")</f>
        <v>0</v>
      </c>
      <c r="BD1802" s="99">
        <f>SUMIFS(通讯通路门店!$Z:$Z,通讯通路门店!$S:$S,$G1802,通讯通路门店!$J:$J,"VIVO体验店")</f>
        <v>0</v>
      </c>
      <c r="BE1802" s="99">
        <f>SUMIFS(通讯通路门店!$AB:$AB,通讯通路门店!$S:$S,$G1802,通讯通路门店!$J:$J,"OPPO体验店")</f>
        <v>0</v>
      </c>
      <c r="BF1802" s="99">
        <f>SUMIFS(通讯通路门店!$X:$X,通讯通路门店!$S:$S,$G1802,通讯通路门店!$J:$J,"华为授权体验店")+SUMIFS(通讯通路门店!$AA:$AA,通讯通路门店!$S:$S,$G1802,通讯通路门店!$J:$J,"华为堡垒店")</f>
        <v>0</v>
      </c>
      <c r="BG1802" s="99">
        <f>SUMIFS(通讯通路门店!$Y:$Y,通讯通路门店!$S:$S,$G1802,通讯通路门店!$J:$J,"小米体验店")</f>
        <v>0</v>
      </c>
      <c r="BH1802" s="99">
        <f>SUMIFS(通讯通路门店!$AA:$AA,通讯通路门店!$S:$S,$G1802,通讯通路门店!$J:$J,"苹果体验店")</f>
        <v>0</v>
      </c>
      <c r="BI1802" s="99">
        <f>SUMIFS(通讯通路门店!$K:$K,通讯通路门店!$S:$S,$G1802,通讯通路门店!$J:$J,"其他品牌专卖店")</f>
        <v>0</v>
      </c>
      <c r="BJ1802" s="99">
        <f>SUMIFS(通讯通路门店!$AC:$AC,通讯通路门店!$S:$S,$G1802)</f>
        <v>0</v>
      </c>
      <c r="BK1802" s="99">
        <f>SUMIFS(通讯通路门店!$AD:$AD,通讯通路门店!$S:$S,$G1802)</f>
        <v>0</v>
      </c>
      <c r="BL1802" s="99">
        <f>SUMIFS(通讯通路门店!$AE:$AE,通讯通路门店!$S:$S,$G1802)</f>
        <v>0</v>
      </c>
      <c r="BM1802" s="99">
        <f>SUMIFS(通讯通路门店!$AF:$AF,通讯通路门店!$S:$S,$G1802)</f>
        <v>0</v>
      </c>
      <c r="BN1802" s="99">
        <f>SUMIFS(通讯通路门店!$AG:$AG,通讯通路门店!$S:$S,$G1802)</f>
        <v>0</v>
      </c>
      <c r="BO1802" s="99">
        <f>SUMIFS(通讯通路门店!$AH:$AH,通讯通路门店!$S:$S,$G1802)</f>
        <v>0</v>
      </c>
      <c r="BP1802" s="99">
        <f>SUMIFS(通讯通路门店!$AI:$AI,通讯通路门店!$S:$S,$G1802)</f>
        <v>0</v>
      </c>
      <c r="BQ1802" s="83"/>
    </row>
    <row r="1803" spans="1:69">
      <c r="A1803" s="99" t="str">
        <f>IFERROR(_xlfn.XLOOKUP($G1803,通讯通路门店!$S$4:$S$993933,通讯通路门店!$A$4:$A$993933,0,0),"")</f>
        <v>海南省</v>
      </c>
      <c r="B1803" s="99" t="str">
        <f>IFERROR(_xlfn.XLOOKUP($G1803,通讯通路门店!$S$4:$S$993933,通讯通路门店!$B$4:$B$993933,0,0),"")</f>
        <v>乐东黎族自治县</v>
      </c>
      <c r="C1803" s="99" t="str">
        <f>IFERROR(_xlfn.XLOOKUP($G1803,通讯通路门店!$S$4:$S$993933,通讯通路门店!$C$4:$C$993933,0,0),"")</f>
        <v>乐东黎族自治县</v>
      </c>
      <c r="D1803" s="99" t="str">
        <f>IFERROR(_xlfn.XLOOKUP($G1803,通讯通路门店!$S$4:$S$993933,通讯通路门店!$D$4:$D$993933,0,0),"")</f>
        <v>万冲镇</v>
      </c>
      <c r="E1803" s="83"/>
      <c r="F1803" s="83"/>
      <c r="G1803" s="101"/>
      <c r="H1803" s="102">
        <f>IFERROR(_xlfn.XLOOKUP($G1803,通讯通路门店!$S$4:$S$993933,通讯通路门店!$R$4:$R$993933,0,0),"")</f>
        <v>0</v>
      </c>
      <c r="I1803" s="83"/>
      <c r="J1803" s="83"/>
      <c r="K1803" s="83"/>
      <c r="L1803" s="83"/>
      <c r="M1803" s="83"/>
      <c r="N1803" s="83"/>
      <c r="O1803" s="83"/>
      <c r="P1803" s="83"/>
      <c r="Q1803" s="83"/>
      <c r="R1803" s="83"/>
      <c r="S1803" s="83"/>
      <c r="T1803" s="83"/>
      <c r="U1803" s="99">
        <f>COUNTIF(通讯通路门店!$S:$S,$G1803)</f>
        <v>0</v>
      </c>
      <c r="V1803" s="99">
        <f>COUNTIFS(通讯通路门店!$S:$S,$G1803,通讯通路门店!$J:$J,"综合卖场")</f>
        <v>0</v>
      </c>
      <c r="W1803" s="99">
        <f>SUMIFS(通讯通路门店!$AJ:$AJ,通讯通路门店!$S:$S,通讯客户沙盘!$G1803)</f>
        <v>0</v>
      </c>
      <c r="X1803" s="99">
        <f t="shared" si="140"/>
        <v>0</v>
      </c>
      <c r="Y1803" s="99">
        <f>COUNTIFS(通讯通路门店!$S:$S,$G1803,通讯通路门店!$J:$J,"荣耀体验店")+COUNTIFS(通讯通路门店!$S:$S,$G1803,通讯通路门店!$J:$J,"荣耀授权专卖店")</f>
        <v>0</v>
      </c>
      <c r="Z1803" s="99">
        <f>COUNTIFS(通讯通路门店!$S:$S,$G1803,通讯通路门店!$J:$J,"VIVO体验店")</f>
        <v>0</v>
      </c>
      <c r="AA1803" s="99">
        <f>COUNTIFS(通讯通路门店!$S:$S,$G1803,通讯通路门店!$J:$J,"OPPO体验店")</f>
        <v>0</v>
      </c>
      <c r="AB1803" s="99">
        <f>COUNTIFS(通讯通路门店!$S:$S,$G1803,通讯通路门店!$J:$J,"华为授权体验店")+COUNTIFS(通讯通路门店!$S:$S,$G1803,通讯通路门店!$J:$J,"华为堡垒店")</f>
        <v>0</v>
      </c>
      <c r="AC1803" s="99">
        <f>COUNTIFS(通讯通路门店!$S:$S,$G1803,通讯通路门店!$J:$J,"小米体验店")</f>
        <v>0</v>
      </c>
      <c r="AD1803" s="99">
        <f>COUNTIFS(通讯通路门店!$S:$S,$G1803,通讯通路门店!$J:$J,"苹果体验店")</f>
        <v>0</v>
      </c>
      <c r="AE1803" s="99">
        <f>COUNTIFS(通讯通路门店!$S:$S,$G1803,通讯通路门店!$J:$J,"其他品牌专卖店")</f>
        <v>0</v>
      </c>
      <c r="AF1803" s="99">
        <f>SUMIFS(通讯通路门店!$BI:$BI,通讯通路门店!$S:$S,$G1803)</f>
        <v>0</v>
      </c>
      <c r="AG1803" s="99">
        <f>SUMIFS(通讯通路门店!$BH:$BH,通讯通路门店!$S:$S,$G1803)</f>
        <v>0</v>
      </c>
      <c r="AH1803" s="99">
        <f t="shared" si="141"/>
        <v>0</v>
      </c>
      <c r="AI1803" s="99">
        <f>SUMIFS(通讯通路门店!$BB:$BB,通讯通路门店!$S:$S,$G1803)</f>
        <v>0</v>
      </c>
      <c r="AJ1803" s="99">
        <f>SUMIFS(通讯通路门店!$BE:$BE,通讯通路门店!$S:$S,$G1803)</f>
        <v>0</v>
      </c>
      <c r="AK1803" s="99">
        <f>SUMIFS(通讯通路门店!$BG:$BG,通讯通路门店!$S:$S,$G1803)</f>
        <v>0</v>
      </c>
      <c r="AL1803" s="99">
        <f>SUMIFS(通讯通路门店!$BC:$BC,通讯通路门店!$S:$S,$G1803)</f>
        <v>0</v>
      </c>
      <c r="AM1803" s="99">
        <f>SUMIFS(通讯通路门店!$BD:$BD,通讯通路门店!$S:$S,$G1803)</f>
        <v>0</v>
      </c>
      <c r="AN1803" s="99">
        <f>SUMIFS(通讯通路门店!$BF:$BF,通讯通路门店!$S:$S,$G1803)</f>
        <v>0</v>
      </c>
      <c r="AO1803" s="99">
        <f t="shared" si="142"/>
        <v>0</v>
      </c>
      <c r="AP1803" s="99">
        <f>SUMIFS(通讯通路门店!$K:$K,通讯通路门店!$S:$S,$G1803)</f>
        <v>0</v>
      </c>
      <c r="AQ1803" s="83"/>
      <c r="AR1803" s="99">
        <f>SUMIFS(通讯通路门店!$T:$T,通讯通路门店!$S:$S,$G1803)</f>
        <v>0</v>
      </c>
      <c r="AS1803" s="99">
        <f>SUMIFS(通讯通路门店!$U:$U,通讯通路门店!$S:$S,$G1803)</f>
        <v>0</v>
      </c>
      <c r="AT1803" s="99">
        <f>SUMIFS(通讯通路门店!$V:$V,通讯通路门店!$S:$S,$G1803)</f>
        <v>0</v>
      </c>
      <c r="AU1803" s="99">
        <f>SUMIFS(通讯通路门店!$W:$W,通讯通路门店!$S:$S,$G1803)</f>
        <v>0</v>
      </c>
      <c r="AV1803" s="99">
        <f>SUMIFS(通讯通路门店!$Z:$Z,通讯通路门店!$S:$S,$G1803)</f>
        <v>0</v>
      </c>
      <c r="AW1803" s="99">
        <f>SUMIFS(通讯通路门店!$AB:$AB,通讯通路门店!$S:$S,$G1803)</f>
        <v>0</v>
      </c>
      <c r="AX1803" s="99">
        <f>SUMIFS(通讯通路门店!$X:$X,通讯通路门店!$S:$S,$G1803)</f>
        <v>0</v>
      </c>
      <c r="AY1803" s="99">
        <f>SUMIFS(通讯通路门店!$Y:$Y,通讯通路门店!$S:$S,$G1803)</f>
        <v>0</v>
      </c>
      <c r="AZ1803" s="99">
        <f>SUMIFS(通讯通路门店!$AA:$AA,通讯通路门店!$S:$S,$G1803)</f>
        <v>0</v>
      </c>
      <c r="BA1803" s="99">
        <f t="shared" si="143"/>
        <v>0</v>
      </c>
      <c r="BB1803" s="99">
        <f t="shared" si="144"/>
        <v>0</v>
      </c>
      <c r="BC1803" s="99">
        <f>SUMIFS(通讯通路门店!$W:$W,通讯通路门店!$S:$S,$G1803,通讯通路门店!$J:$J,"荣耀体验店")+SUMIFS(通讯通路门店!$W:$W,通讯通路门店!$S:$S,$G1803,通讯通路门店!$J:$J,"荣耀授权专卖店")</f>
        <v>0</v>
      </c>
      <c r="BD1803" s="99">
        <f>SUMIFS(通讯通路门店!$Z:$Z,通讯通路门店!$S:$S,$G1803,通讯通路门店!$J:$J,"VIVO体验店")</f>
        <v>0</v>
      </c>
      <c r="BE1803" s="99">
        <f>SUMIFS(通讯通路门店!$AB:$AB,通讯通路门店!$S:$S,$G1803,通讯通路门店!$J:$J,"OPPO体验店")</f>
        <v>0</v>
      </c>
      <c r="BF1803" s="99">
        <f>SUMIFS(通讯通路门店!$X:$X,通讯通路门店!$S:$S,$G1803,通讯通路门店!$J:$J,"华为授权体验店")+SUMIFS(通讯通路门店!$AA:$AA,通讯通路门店!$S:$S,$G1803,通讯通路门店!$J:$J,"华为堡垒店")</f>
        <v>0</v>
      </c>
      <c r="BG1803" s="99">
        <f>SUMIFS(通讯通路门店!$Y:$Y,通讯通路门店!$S:$S,$G1803,通讯通路门店!$J:$J,"小米体验店")</f>
        <v>0</v>
      </c>
      <c r="BH1803" s="99">
        <f>SUMIFS(通讯通路门店!$AA:$AA,通讯通路门店!$S:$S,$G1803,通讯通路门店!$J:$J,"苹果体验店")</f>
        <v>0</v>
      </c>
      <c r="BI1803" s="99">
        <f>SUMIFS(通讯通路门店!$K:$K,通讯通路门店!$S:$S,$G1803,通讯通路门店!$J:$J,"其他品牌专卖店")</f>
        <v>0</v>
      </c>
      <c r="BJ1803" s="99">
        <f>SUMIFS(通讯通路门店!$AC:$AC,通讯通路门店!$S:$S,$G1803)</f>
        <v>0</v>
      </c>
      <c r="BK1803" s="99">
        <f>SUMIFS(通讯通路门店!$AD:$AD,通讯通路门店!$S:$S,$G1803)</f>
        <v>0</v>
      </c>
      <c r="BL1803" s="99">
        <f>SUMIFS(通讯通路门店!$AE:$AE,通讯通路门店!$S:$S,$G1803)</f>
        <v>0</v>
      </c>
      <c r="BM1803" s="99">
        <f>SUMIFS(通讯通路门店!$AF:$AF,通讯通路门店!$S:$S,$G1803)</f>
        <v>0</v>
      </c>
      <c r="BN1803" s="99">
        <f>SUMIFS(通讯通路门店!$AG:$AG,通讯通路门店!$S:$S,$G1803)</f>
        <v>0</v>
      </c>
      <c r="BO1803" s="99">
        <f>SUMIFS(通讯通路门店!$AH:$AH,通讯通路门店!$S:$S,$G1803)</f>
        <v>0</v>
      </c>
      <c r="BP1803" s="99">
        <f>SUMIFS(通讯通路门店!$AI:$AI,通讯通路门店!$S:$S,$G1803)</f>
        <v>0</v>
      </c>
      <c r="BQ1803" s="83"/>
    </row>
    <row r="1804" spans="1:69">
      <c r="A1804" s="99" t="str">
        <f>IFERROR(_xlfn.XLOOKUP($G1804,通讯通路门店!$S$4:$S$993933,通讯通路门店!$A$4:$A$993933,0,0),"")</f>
        <v>海南省</v>
      </c>
      <c r="B1804" s="99" t="str">
        <f>IFERROR(_xlfn.XLOOKUP($G1804,通讯通路门店!$S$4:$S$993933,通讯通路门店!$B$4:$B$993933,0,0),"")</f>
        <v>乐东黎族自治县</v>
      </c>
      <c r="C1804" s="99" t="str">
        <f>IFERROR(_xlfn.XLOOKUP($G1804,通讯通路门店!$S$4:$S$993933,通讯通路门店!$C$4:$C$993933,0,0),"")</f>
        <v>乐东黎族自治县</v>
      </c>
      <c r="D1804" s="99" t="str">
        <f>IFERROR(_xlfn.XLOOKUP($G1804,通讯通路门店!$S$4:$S$993933,通讯通路门店!$D$4:$D$993933,0,0),"")</f>
        <v>万冲镇</v>
      </c>
      <c r="E1804" s="83"/>
      <c r="F1804" s="83"/>
      <c r="G1804" s="101"/>
      <c r="H1804" s="102">
        <f>IFERROR(_xlfn.XLOOKUP($G1804,通讯通路门店!$S$4:$S$993933,通讯通路门店!$R$4:$R$993933,0,0),"")</f>
        <v>0</v>
      </c>
      <c r="I1804" s="83"/>
      <c r="J1804" s="83"/>
      <c r="K1804" s="83"/>
      <c r="L1804" s="83"/>
      <c r="M1804" s="83"/>
      <c r="N1804" s="83"/>
      <c r="O1804" s="83"/>
      <c r="P1804" s="83"/>
      <c r="Q1804" s="83"/>
      <c r="R1804" s="83"/>
      <c r="S1804" s="83"/>
      <c r="T1804" s="83"/>
      <c r="U1804" s="99">
        <f>COUNTIF(通讯通路门店!$S:$S,$G1804)</f>
        <v>0</v>
      </c>
      <c r="V1804" s="99">
        <f>COUNTIFS(通讯通路门店!$S:$S,$G1804,通讯通路门店!$J:$J,"综合卖场")</f>
        <v>0</v>
      </c>
      <c r="W1804" s="99">
        <f>SUMIFS(通讯通路门店!$AJ:$AJ,通讯通路门店!$S:$S,通讯客户沙盘!$G1804)</f>
        <v>0</v>
      </c>
      <c r="X1804" s="99">
        <f t="shared" si="140"/>
        <v>0</v>
      </c>
      <c r="Y1804" s="99">
        <f>COUNTIFS(通讯通路门店!$S:$S,$G1804,通讯通路门店!$J:$J,"荣耀体验店")+COUNTIFS(通讯通路门店!$S:$S,$G1804,通讯通路门店!$J:$J,"荣耀授权专卖店")</f>
        <v>0</v>
      </c>
      <c r="Z1804" s="99">
        <f>COUNTIFS(通讯通路门店!$S:$S,$G1804,通讯通路门店!$J:$J,"VIVO体验店")</f>
        <v>0</v>
      </c>
      <c r="AA1804" s="99">
        <f>COUNTIFS(通讯通路门店!$S:$S,$G1804,通讯通路门店!$J:$J,"OPPO体验店")</f>
        <v>0</v>
      </c>
      <c r="AB1804" s="99">
        <f>COUNTIFS(通讯通路门店!$S:$S,$G1804,通讯通路门店!$J:$J,"华为授权体验店")+COUNTIFS(通讯通路门店!$S:$S,$G1804,通讯通路门店!$J:$J,"华为堡垒店")</f>
        <v>0</v>
      </c>
      <c r="AC1804" s="99">
        <f>COUNTIFS(通讯通路门店!$S:$S,$G1804,通讯通路门店!$J:$J,"小米体验店")</f>
        <v>0</v>
      </c>
      <c r="AD1804" s="99">
        <f>COUNTIFS(通讯通路门店!$S:$S,$G1804,通讯通路门店!$J:$J,"苹果体验店")</f>
        <v>0</v>
      </c>
      <c r="AE1804" s="99">
        <f>COUNTIFS(通讯通路门店!$S:$S,$G1804,通讯通路门店!$J:$J,"其他品牌专卖店")</f>
        <v>0</v>
      </c>
      <c r="AF1804" s="99">
        <f>SUMIFS(通讯通路门店!$BI:$BI,通讯通路门店!$S:$S,$G1804)</f>
        <v>0</v>
      </c>
      <c r="AG1804" s="99">
        <f>SUMIFS(通讯通路门店!$BH:$BH,通讯通路门店!$S:$S,$G1804)</f>
        <v>0</v>
      </c>
      <c r="AH1804" s="99">
        <f t="shared" si="141"/>
        <v>0</v>
      </c>
      <c r="AI1804" s="99">
        <f>SUMIFS(通讯通路门店!$BB:$BB,通讯通路门店!$S:$S,$G1804)</f>
        <v>0</v>
      </c>
      <c r="AJ1804" s="99">
        <f>SUMIFS(通讯通路门店!$BE:$BE,通讯通路门店!$S:$S,$G1804)</f>
        <v>0</v>
      </c>
      <c r="AK1804" s="99">
        <f>SUMIFS(通讯通路门店!$BG:$BG,通讯通路门店!$S:$S,$G1804)</f>
        <v>0</v>
      </c>
      <c r="AL1804" s="99">
        <f>SUMIFS(通讯通路门店!$BC:$BC,通讯通路门店!$S:$S,$G1804)</f>
        <v>0</v>
      </c>
      <c r="AM1804" s="99">
        <f>SUMIFS(通讯通路门店!$BD:$BD,通讯通路门店!$S:$S,$G1804)</f>
        <v>0</v>
      </c>
      <c r="AN1804" s="99">
        <f>SUMIFS(通讯通路门店!$BF:$BF,通讯通路门店!$S:$S,$G1804)</f>
        <v>0</v>
      </c>
      <c r="AO1804" s="99">
        <f t="shared" si="142"/>
        <v>0</v>
      </c>
      <c r="AP1804" s="99">
        <f>SUMIFS(通讯通路门店!$K:$K,通讯通路门店!$S:$S,$G1804)</f>
        <v>0</v>
      </c>
      <c r="AQ1804" s="83"/>
      <c r="AR1804" s="99">
        <f>SUMIFS(通讯通路门店!$T:$T,通讯通路门店!$S:$S,$G1804)</f>
        <v>0</v>
      </c>
      <c r="AS1804" s="99">
        <f>SUMIFS(通讯通路门店!$U:$U,通讯通路门店!$S:$S,$G1804)</f>
        <v>0</v>
      </c>
      <c r="AT1804" s="99">
        <f>SUMIFS(通讯通路门店!$V:$V,通讯通路门店!$S:$S,$G1804)</f>
        <v>0</v>
      </c>
      <c r="AU1804" s="99">
        <f>SUMIFS(通讯通路门店!$W:$W,通讯通路门店!$S:$S,$G1804)</f>
        <v>0</v>
      </c>
      <c r="AV1804" s="99">
        <f>SUMIFS(通讯通路门店!$Z:$Z,通讯通路门店!$S:$S,$G1804)</f>
        <v>0</v>
      </c>
      <c r="AW1804" s="99">
        <f>SUMIFS(通讯通路门店!$AB:$AB,通讯通路门店!$S:$S,$G1804)</f>
        <v>0</v>
      </c>
      <c r="AX1804" s="99">
        <f>SUMIFS(通讯通路门店!$X:$X,通讯通路门店!$S:$S,$G1804)</f>
        <v>0</v>
      </c>
      <c r="AY1804" s="99">
        <f>SUMIFS(通讯通路门店!$Y:$Y,通讯通路门店!$S:$S,$G1804)</f>
        <v>0</v>
      </c>
      <c r="AZ1804" s="99">
        <f>SUMIFS(通讯通路门店!$AA:$AA,通讯通路门店!$S:$S,$G1804)</f>
        <v>0</v>
      </c>
      <c r="BA1804" s="99">
        <f t="shared" si="143"/>
        <v>0</v>
      </c>
      <c r="BB1804" s="99">
        <f t="shared" si="144"/>
        <v>0</v>
      </c>
      <c r="BC1804" s="99">
        <f>SUMIFS(通讯通路门店!$W:$W,通讯通路门店!$S:$S,$G1804,通讯通路门店!$J:$J,"荣耀体验店")+SUMIFS(通讯通路门店!$W:$W,通讯通路门店!$S:$S,$G1804,通讯通路门店!$J:$J,"荣耀授权专卖店")</f>
        <v>0</v>
      </c>
      <c r="BD1804" s="99">
        <f>SUMIFS(通讯通路门店!$Z:$Z,通讯通路门店!$S:$S,$G1804,通讯通路门店!$J:$J,"VIVO体验店")</f>
        <v>0</v>
      </c>
      <c r="BE1804" s="99">
        <f>SUMIFS(通讯通路门店!$AB:$AB,通讯通路门店!$S:$S,$G1804,通讯通路门店!$J:$J,"OPPO体验店")</f>
        <v>0</v>
      </c>
      <c r="BF1804" s="99">
        <f>SUMIFS(通讯通路门店!$X:$X,通讯通路门店!$S:$S,$G1804,通讯通路门店!$J:$J,"华为授权体验店")+SUMIFS(通讯通路门店!$AA:$AA,通讯通路门店!$S:$S,$G1804,通讯通路门店!$J:$J,"华为堡垒店")</f>
        <v>0</v>
      </c>
      <c r="BG1804" s="99">
        <f>SUMIFS(通讯通路门店!$Y:$Y,通讯通路门店!$S:$S,$G1804,通讯通路门店!$J:$J,"小米体验店")</f>
        <v>0</v>
      </c>
      <c r="BH1804" s="99">
        <f>SUMIFS(通讯通路门店!$AA:$AA,通讯通路门店!$S:$S,$G1804,通讯通路门店!$J:$J,"苹果体验店")</f>
        <v>0</v>
      </c>
      <c r="BI1804" s="99">
        <f>SUMIFS(通讯通路门店!$K:$K,通讯通路门店!$S:$S,$G1804,通讯通路门店!$J:$J,"其他品牌专卖店")</f>
        <v>0</v>
      </c>
      <c r="BJ1804" s="99">
        <f>SUMIFS(通讯通路门店!$AC:$AC,通讯通路门店!$S:$S,$G1804)</f>
        <v>0</v>
      </c>
      <c r="BK1804" s="99">
        <f>SUMIFS(通讯通路门店!$AD:$AD,通讯通路门店!$S:$S,$G1804)</f>
        <v>0</v>
      </c>
      <c r="BL1804" s="99">
        <f>SUMIFS(通讯通路门店!$AE:$AE,通讯通路门店!$S:$S,$G1804)</f>
        <v>0</v>
      </c>
      <c r="BM1804" s="99">
        <f>SUMIFS(通讯通路门店!$AF:$AF,通讯通路门店!$S:$S,$G1804)</f>
        <v>0</v>
      </c>
      <c r="BN1804" s="99">
        <f>SUMIFS(通讯通路门店!$AG:$AG,通讯通路门店!$S:$S,$G1804)</f>
        <v>0</v>
      </c>
      <c r="BO1804" s="99">
        <f>SUMIFS(通讯通路门店!$AH:$AH,通讯通路门店!$S:$S,$G1804)</f>
        <v>0</v>
      </c>
      <c r="BP1804" s="99">
        <f>SUMIFS(通讯通路门店!$AI:$AI,通讯通路门店!$S:$S,$G1804)</f>
        <v>0</v>
      </c>
      <c r="BQ1804" s="83"/>
    </row>
    <row r="1805" spans="1:69">
      <c r="A1805" s="99" t="str">
        <f>IFERROR(_xlfn.XLOOKUP($G1805,通讯通路门店!$S$4:$S$993933,通讯通路门店!$A$4:$A$993933,0,0),"")</f>
        <v>海南省</v>
      </c>
      <c r="B1805" s="99" t="str">
        <f>IFERROR(_xlfn.XLOOKUP($G1805,通讯通路门店!$S$4:$S$993933,通讯通路门店!$B$4:$B$993933,0,0),"")</f>
        <v>乐东黎族自治县</v>
      </c>
      <c r="C1805" s="99" t="str">
        <f>IFERROR(_xlfn.XLOOKUP($G1805,通讯通路门店!$S$4:$S$993933,通讯通路门店!$C$4:$C$993933,0,0),"")</f>
        <v>乐东黎族自治县</v>
      </c>
      <c r="D1805" s="99" t="str">
        <f>IFERROR(_xlfn.XLOOKUP($G1805,通讯通路门店!$S$4:$S$993933,通讯通路门店!$D$4:$D$993933,0,0),"")</f>
        <v>万冲镇</v>
      </c>
      <c r="E1805" s="83"/>
      <c r="F1805" s="83"/>
      <c r="G1805" s="101"/>
      <c r="H1805" s="102">
        <f>IFERROR(_xlfn.XLOOKUP($G1805,通讯通路门店!$S$4:$S$993933,通讯通路门店!$R$4:$R$993933,0,0),"")</f>
        <v>0</v>
      </c>
      <c r="I1805" s="83"/>
      <c r="J1805" s="83"/>
      <c r="K1805" s="83"/>
      <c r="L1805" s="83"/>
      <c r="M1805" s="83"/>
      <c r="N1805" s="83"/>
      <c r="O1805" s="83"/>
      <c r="P1805" s="83"/>
      <c r="Q1805" s="83"/>
      <c r="R1805" s="83"/>
      <c r="S1805" s="83"/>
      <c r="T1805" s="83"/>
      <c r="U1805" s="99">
        <f>COUNTIF(通讯通路门店!$S:$S,$G1805)</f>
        <v>0</v>
      </c>
      <c r="V1805" s="99">
        <f>COUNTIFS(通讯通路门店!$S:$S,$G1805,通讯通路门店!$J:$J,"综合卖场")</f>
        <v>0</v>
      </c>
      <c r="W1805" s="99">
        <f>SUMIFS(通讯通路门店!$AJ:$AJ,通讯通路门店!$S:$S,通讯客户沙盘!$G1805)</f>
        <v>0</v>
      </c>
      <c r="X1805" s="99">
        <f t="shared" si="140"/>
        <v>0</v>
      </c>
      <c r="Y1805" s="99">
        <f>COUNTIFS(通讯通路门店!$S:$S,$G1805,通讯通路门店!$J:$J,"荣耀体验店")+COUNTIFS(通讯通路门店!$S:$S,$G1805,通讯通路门店!$J:$J,"荣耀授权专卖店")</f>
        <v>0</v>
      </c>
      <c r="Z1805" s="99">
        <f>COUNTIFS(通讯通路门店!$S:$S,$G1805,通讯通路门店!$J:$J,"VIVO体验店")</f>
        <v>0</v>
      </c>
      <c r="AA1805" s="99">
        <f>COUNTIFS(通讯通路门店!$S:$S,$G1805,通讯通路门店!$J:$J,"OPPO体验店")</f>
        <v>0</v>
      </c>
      <c r="AB1805" s="99">
        <f>COUNTIFS(通讯通路门店!$S:$S,$G1805,通讯通路门店!$J:$J,"华为授权体验店")+COUNTIFS(通讯通路门店!$S:$S,$G1805,通讯通路门店!$J:$J,"华为堡垒店")</f>
        <v>0</v>
      </c>
      <c r="AC1805" s="99">
        <f>COUNTIFS(通讯通路门店!$S:$S,$G1805,通讯通路门店!$J:$J,"小米体验店")</f>
        <v>0</v>
      </c>
      <c r="AD1805" s="99">
        <f>COUNTIFS(通讯通路门店!$S:$S,$G1805,通讯通路门店!$J:$J,"苹果体验店")</f>
        <v>0</v>
      </c>
      <c r="AE1805" s="99">
        <f>COUNTIFS(通讯通路门店!$S:$S,$G1805,通讯通路门店!$J:$J,"其他品牌专卖店")</f>
        <v>0</v>
      </c>
      <c r="AF1805" s="99">
        <f>SUMIFS(通讯通路门店!$BI:$BI,通讯通路门店!$S:$S,$G1805)</f>
        <v>0</v>
      </c>
      <c r="AG1805" s="99">
        <f>SUMIFS(通讯通路门店!$BH:$BH,通讯通路门店!$S:$S,$G1805)</f>
        <v>0</v>
      </c>
      <c r="AH1805" s="99">
        <f t="shared" si="141"/>
        <v>0</v>
      </c>
      <c r="AI1805" s="99">
        <f>SUMIFS(通讯通路门店!$BB:$BB,通讯通路门店!$S:$S,$G1805)</f>
        <v>0</v>
      </c>
      <c r="AJ1805" s="99">
        <f>SUMIFS(通讯通路门店!$BE:$BE,通讯通路门店!$S:$S,$G1805)</f>
        <v>0</v>
      </c>
      <c r="AK1805" s="99">
        <f>SUMIFS(通讯通路门店!$BG:$BG,通讯通路门店!$S:$S,$G1805)</f>
        <v>0</v>
      </c>
      <c r="AL1805" s="99">
        <f>SUMIFS(通讯通路门店!$BC:$BC,通讯通路门店!$S:$S,$G1805)</f>
        <v>0</v>
      </c>
      <c r="AM1805" s="99">
        <f>SUMIFS(通讯通路门店!$BD:$BD,通讯通路门店!$S:$S,$G1805)</f>
        <v>0</v>
      </c>
      <c r="AN1805" s="99">
        <f>SUMIFS(通讯通路门店!$BF:$BF,通讯通路门店!$S:$S,$G1805)</f>
        <v>0</v>
      </c>
      <c r="AO1805" s="99">
        <f t="shared" si="142"/>
        <v>0</v>
      </c>
      <c r="AP1805" s="99">
        <f>SUMIFS(通讯通路门店!$K:$K,通讯通路门店!$S:$S,$G1805)</f>
        <v>0</v>
      </c>
      <c r="AQ1805" s="83"/>
      <c r="AR1805" s="99">
        <f>SUMIFS(通讯通路门店!$T:$T,通讯通路门店!$S:$S,$G1805)</f>
        <v>0</v>
      </c>
      <c r="AS1805" s="99">
        <f>SUMIFS(通讯通路门店!$U:$U,通讯通路门店!$S:$S,$G1805)</f>
        <v>0</v>
      </c>
      <c r="AT1805" s="99">
        <f>SUMIFS(通讯通路门店!$V:$V,通讯通路门店!$S:$S,$G1805)</f>
        <v>0</v>
      </c>
      <c r="AU1805" s="99">
        <f>SUMIFS(通讯通路门店!$W:$W,通讯通路门店!$S:$S,$G1805)</f>
        <v>0</v>
      </c>
      <c r="AV1805" s="99">
        <f>SUMIFS(通讯通路门店!$Z:$Z,通讯通路门店!$S:$S,$G1805)</f>
        <v>0</v>
      </c>
      <c r="AW1805" s="99">
        <f>SUMIFS(通讯通路门店!$AB:$AB,通讯通路门店!$S:$S,$G1805)</f>
        <v>0</v>
      </c>
      <c r="AX1805" s="99">
        <f>SUMIFS(通讯通路门店!$X:$X,通讯通路门店!$S:$S,$G1805)</f>
        <v>0</v>
      </c>
      <c r="AY1805" s="99">
        <f>SUMIFS(通讯通路门店!$Y:$Y,通讯通路门店!$S:$S,$G1805)</f>
        <v>0</v>
      </c>
      <c r="AZ1805" s="99">
        <f>SUMIFS(通讯通路门店!$AA:$AA,通讯通路门店!$S:$S,$G1805)</f>
        <v>0</v>
      </c>
      <c r="BA1805" s="99">
        <f t="shared" si="143"/>
        <v>0</v>
      </c>
      <c r="BB1805" s="99">
        <f t="shared" si="144"/>
        <v>0</v>
      </c>
      <c r="BC1805" s="99">
        <f>SUMIFS(通讯通路门店!$W:$W,通讯通路门店!$S:$S,$G1805,通讯通路门店!$J:$J,"荣耀体验店")+SUMIFS(通讯通路门店!$W:$W,通讯通路门店!$S:$S,$G1805,通讯通路门店!$J:$J,"荣耀授权专卖店")</f>
        <v>0</v>
      </c>
      <c r="BD1805" s="99">
        <f>SUMIFS(通讯通路门店!$Z:$Z,通讯通路门店!$S:$S,$G1805,通讯通路门店!$J:$J,"VIVO体验店")</f>
        <v>0</v>
      </c>
      <c r="BE1805" s="99">
        <f>SUMIFS(通讯通路门店!$AB:$AB,通讯通路门店!$S:$S,$G1805,通讯通路门店!$J:$J,"OPPO体验店")</f>
        <v>0</v>
      </c>
      <c r="BF1805" s="99">
        <f>SUMIFS(通讯通路门店!$X:$X,通讯通路门店!$S:$S,$G1805,通讯通路门店!$J:$J,"华为授权体验店")+SUMIFS(通讯通路门店!$AA:$AA,通讯通路门店!$S:$S,$G1805,通讯通路门店!$J:$J,"华为堡垒店")</f>
        <v>0</v>
      </c>
      <c r="BG1805" s="99">
        <f>SUMIFS(通讯通路门店!$Y:$Y,通讯通路门店!$S:$S,$G1805,通讯通路门店!$J:$J,"小米体验店")</f>
        <v>0</v>
      </c>
      <c r="BH1805" s="99">
        <f>SUMIFS(通讯通路门店!$AA:$AA,通讯通路门店!$S:$S,$G1805,通讯通路门店!$J:$J,"苹果体验店")</f>
        <v>0</v>
      </c>
      <c r="BI1805" s="99">
        <f>SUMIFS(通讯通路门店!$K:$K,通讯通路门店!$S:$S,$G1805,通讯通路门店!$J:$J,"其他品牌专卖店")</f>
        <v>0</v>
      </c>
      <c r="BJ1805" s="99">
        <f>SUMIFS(通讯通路门店!$AC:$AC,通讯通路门店!$S:$S,$G1805)</f>
        <v>0</v>
      </c>
      <c r="BK1805" s="99">
        <f>SUMIFS(通讯通路门店!$AD:$AD,通讯通路门店!$S:$S,$G1805)</f>
        <v>0</v>
      </c>
      <c r="BL1805" s="99">
        <f>SUMIFS(通讯通路门店!$AE:$AE,通讯通路门店!$S:$S,$G1805)</f>
        <v>0</v>
      </c>
      <c r="BM1805" s="99">
        <f>SUMIFS(通讯通路门店!$AF:$AF,通讯通路门店!$S:$S,$G1805)</f>
        <v>0</v>
      </c>
      <c r="BN1805" s="99">
        <f>SUMIFS(通讯通路门店!$AG:$AG,通讯通路门店!$S:$S,$G1805)</f>
        <v>0</v>
      </c>
      <c r="BO1805" s="99">
        <f>SUMIFS(通讯通路门店!$AH:$AH,通讯通路门店!$S:$S,$G1805)</f>
        <v>0</v>
      </c>
      <c r="BP1805" s="99">
        <f>SUMIFS(通讯通路门店!$AI:$AI,通讯通路门店!$S:$S,$G1805)</f>
        <v>0</v>
      </c>
      <c r="BQ1805" s="83"/>
    </row>
    <row r="1806" spans="1:69">
      <c r="A1806" s="99" t="str">
        <f>IFERROR(_xlfn.XLOOKUP($G1806,通讯通路门店!$S$4:$S$993933,通讯通路门店!$A$4:$A$993933,0,0),"")</f>
        <v>海南省</v>
      </c>
      <c r="B1806" s="99" t="str">
        <f>IFERROR(_xlfn.XLOOKUP($G1806,通讯通路门店!$S$4:$S$993933,通讯通路门店!$B$4:$B$993933,0,0),"")</f>
        <v>乐东黎族自治县</v>
      </c>
      <c r="C1806" s="99" t="str">
        <f>IFERROR(_xlfn.XLOOKUP($G1806,通讯通路门店!$S$4:$S$993933,通讯通路门店!$C$4:$C$993933,0,0),"")</f>
        <v>乐东黎族自治县</v>
      </c>
      <c r="D1806" s="99" t="str">
        <f>IFERROR(_xlfn.XLOOKUP($G1806,通讯通路门店!$S$4:$S$993933,通讯通路门店!$D$4:$D$993933,0,0),"")</f>
        <v>万冲镇</v>
      </c>
      <c r="E1806" s="83"/>
      <c r="F1806" s="83"/>
      <c r="G1806" s="101"/>
      <c r="H1806" s="102">
        <f>IFERROR(_xlfn.XLOOKUP($G1806,通讯通路门店!$S$4:$S$993933,通讯通路门店!$R$4:$R$993933,0,0),"")</f>
        <v>0</v>
      </c>
      <c r="I1806" s="83"/>
      <c r="J1806" s="83"/>
      <c r="K1806" s="83"/>
      <c r="L1806" s="83"/>
      <c r="M1806" s="83"/>
      <c r="N1806" s="83"/>
      <c r="O1806" s="83"/>
      <c r="P1806" s="83"/>
      <c r="Q1806" s="83"/>
      <c r="R1806" s="83"/>
      <c r="S1806" s="83"/>
      <c r="T1806" s="83"/>
      <c r="U1806" s="99">
        <f>COUNTIF(通讯通路门店!$S:$S,$G1806)</f>
        <v>0</v>
      </c>
      <c r="V1806" s="99">
        <f>COUNTIFS(通讯通路门店!$S:$S,$G1806,通讯通路门店!$J:$J,"综合卖场")</f>
        <v>0</v>
      </c>
      <c r="W1806" s="99">
        <f>SUMIFS(通讯通路门店!$AJ:$AJ,通讯通路门店!$S:$S,通讯客户沙盘!$G1806)</f>
        <v>0</v>
      </c>
      <c r="X1806" s="99">
        <f t="shared" si="140"/>
        <v>0</v>
      </c>
      <c r="Y1806" s="99">
        <f>COUNTIFS(通讯通路门店!$S:$S,$G1806,通讯通路门店!$J:$J,"荣耀体验店")+COUNTIFS(通讯通路门店!$S:$S,$G1806,通讯通路门店!$J:$J,"荣耀授权专卖店")</f>
        <v>0</v>
      </c>
      <c r="Z1806" s="99">
        <f>COUNTIFS(通讯通路门店!$S:$S,$G1806,通讯通路门店!$J:$J,"VIVO体验店")</f>
        <v>0</v>
      </c>
      <c r="AA1806" s="99">
        <f>COUNTIFS(通讯通路门店!$S:$S,$G1806,通讯通路门店!$J:$J,"OPPO体验店")</f>
        <v>0</v>
      </c>
      <c r="AB1806" s="99">
        <f>COUNTIFS(通讯通路门店!$S:$S,$G1806,通讯通路门店!$J:$J,"华为授权体验店")+COUNTIFS(通讯通路门店!$S:$S,$G1806,通讯通路门店!$J:$J,"华为堡垒店")</f>
        <v>0</v>
      </c>
      <c r="AC1806" s="99">
        <f>COUNTIFS(通讯通路门店!$S:$S,$G1806,通讯通路门店!$J:$J,"小米体验店")</f>
        <v>0</v>
      </c>
      <c r="AD1806" s="99">
        <f>COUNTIFS(通讯通路门店!$S:$S,$G1806,通讯通路门店!$J:$J,"苹果体验店")</f>
        <v>0</v>
      </c>
      <c r="AE1806" s="99">
        <f>COUNTIFS(通讯通路门店!$S:$S,$G1806,通讯通路门店!$J:$J,"其他品牌专卖店")</f>
        <v>0</v>
      </c>
      <c r="AF1806" s="99">
        <f>SUMIFS(通讯通路门店!$BI:$BI,通讯通路门店!$S:$S,$G1806)</f>
        <v>0</v>
      </c>
      <c r="AG1806" s="99">
        <f>SUMIFS(通讯通路门店!$BH:$BH,通讯通路门店!$S:$S,$G1806)</f>
        <v>0</v>
      </c>
      <c r="AH1806" s="99">
        <f t="shared" si="141"/>
        <v>0</v>
      </c>
      <c r="AI1806" s="99">
        <f>SUMIFS(通讯通路门店!$BB:$BB,通讯通路门店!$S:$S,$G1806)</f>
        <v>0</v>
      </c>
      <c r="AJ1806" s="99">
        <f>SUMIFS(通讯通路门店!$BE:$BE,通讯通路门店!$S:$S,$G1806)</f>
        <v>0</v>
      </c>
      <c r="AK1806" s="99">
        <f>SUMIFS(通讯通路门店!$BG:$BG,通讯通路门店!$S:$S,$G1806)</f>
        <v>0</v>
      </c>
      <c r="AL1806" s="99">
        <f>SUMIFS(通讯通路门店!$BC:$BC,通讯通路门店!$S:$S,$G1806)</f>
        <v>0</v>
      </c>
      <c r="AM1806" s="99">
        <f>SUMIFS(通讯通路门店!$BD:$BD,通讯通路门店!$S:$S,$G1806)</f>
        <v>0</v>
      </c>
      <c r="AN1806" s="99">
        <f>SUMIFS(通讯通路门店!$BF:$BF,通讯通路门店!$S:$S,$G1806)</f>
        <v>0</v>
      </c>
      <c r="AO1806" s="99">
        <f t="shared" si="142"/>
        <v>0</v>
      </c>
      <c r="AP1806" s="99">
        <f>SUMIFS(通讯通路门店!$K:$K,通讯通路门店!$S:$S,$G1806)</f>
        <v>0</v>
      </c>
      <c r="AQ1806" s="83"/>
      <c r="AR1806" s="99">
        <f>SUMIFS(通讯通路门店!$T:$T,通讯通路门店!$S:$S,$G1806)</f>
        <v>0</v>
      </c>
      <c r="AS1806" s="99">
        <f>SUMIFS(通讯通路门店!$U:$U,通讯通路门店!$S:$S,$G1806)</f>
        <v>0</v>
      </c>
      <c r="AT1806" s="99">
        <f>SUMIFS(通讯通路门店!$V:$V,通讯通路门店!$S:$S,$G1806)</f>
        <v>0</v>
      </c>
      <c r="AU1806" s="99">
        <f>SUMIFS(通讯通路门店!$W:$W,通讯通路门店!$S:$S,$G1806)</f>
        <v>0</v>
      </c>
      <c r="AV1806" s="99">
        <f>SUMIFS(通讯通路门店!$Z:$Z,通讯通路门店!$S:$S,$G1806)</f>
        <v>0</v>
      </c>
      <c r="AW1806" s="99">
        <f>SUMIFS(通讯通路门店!$AB:$AB,通讯通路门店!$S:$S,$G1806)</f>
        <v>0</v>
      </c>
      <c r="AX1806" s="99">
        <f>SUMIFS(通讯通路门店!$X:$X,通讯通路门店!$S:$S,$G1806)</f>
        <v>0</v>
      </c>
      <c r="AY1806" s="99">
        <f>SUMIFS(通讯通路门店!$Y:$Y,通讯通路门店!$S:$S,$G1806)</f>
        <v>0</v>
      </c>
      <c r="AZ1806" s="99">
        <f>SUMIFS(通讯通路门店!$AA:$AA,通讯通路门店!$S:$S,$G1806)</f>
        <v>0</v>
      </c>
      <c r="BA1806" s="99">
        <f t="shared" si="143"/>
        <v>0</v>
      </c>
      <c r="BB1806" s="99">
        <f t="shared" si="144"/>
        <v>0</v>
      </c>
      <c r="BC1806" s="99">
        <f>SUMIFS(通讯通路门店!$W:$W,通讯通路门店!$S:$S,$G1806,通讯通路门店!$J:$J,"荣耀体验店")+SUMIFS(通讯通路门店!$W:$W,通讯通路门店!$S:$S,$G1806,通讯通路门店!$J:$J,"荣耀授权专卖店")</f>
        <v>0</v>
      </c>
      <c r="BD1806" s="99">
        <f>SUMIFS(通讯通路门店!$Z:$Z,通讯通路门店!$S:$S,$G1806,通讯通路门店!$J:$J,"VIVO体验店")</f>
        <v>0</v>
      </c>
      <c r="BE1806" s="99">
        <f>SUMIFS(通讯通路门店!$AB:$AB,通讯通路门店!$S:$S,$G1806,通讯通路门店!$J:$J,"OPPO体验店")</f>
        <v>0</v>
      </c>
      <c r="BF1806" s="99">
        <f>SUMIFS(通讯通路门店!$X:$X,通讯通路门店!$S:$S,$G1806,通讯通路门店!$J:$J,"华为授权体验店")+SUMIFS(通讯通路门店!$AA:$AA,通讯通路门店!$S:$S,$G1806,通讯通路门店!$J:$J,"华为堡垒店")</f>
        <v>0</v>
      </c>
      <c r="BG1806" s="99">
        <f>SUMIFS(通讯通路门店!$Y:$Y,通讯通路门店!$S:$S,$G1806,通讯通路门店!$J:$J,"小米体验店")</f>
        <v>0</v>
      </c>
      <c r="BH1806" s="99">
        <f>SUMIFS(通讯通路门店!$AA:$AA,通讯通路门店!$S:$S,$G1806,通讯通路门店!$J:$J,"苹果体验店")</f>
        <v>0</v>
      </c>
      <c r="BI1806" s="99">
        <f>SUMIFS(通讯通路门店!$K:$K,通讯通路门店!$S:$S,$G1806,通讯通路门店!$J:$J,"其他品牌专卖店")</f>
        <v>0</v>
      </c>
      <c r="BJ1806" s="99">
        <f>SUMIFS(通讯通路门店!$AC:$AC,通讯通路门店!$S:$S,$G1806)</f>
        <v>0</v>
      </c>
      <c r="BK1806" s="99">
        <f>SUMIFS(通讯通路门店!$AD:$AD,通讯通路门店!$S:$S,$G1806)</f>
        <v>0</v>
      </c>
      <c r="BL1806" s="99">
        <f>SUMIFS(通讯通路门店!$AE:$AE,通讯通路门店!$S:$S,$G1806)</f>
        <v>0</v>
      </c>
      <c r="BM1806" s="99">
        <f>SUMIFS(通讯通路门店!$AF:$AF,通讯通路门店!$S:$S,$G1806)</f>
        <v>0</v>
      </c>
      <c r="BN1806" s="99">
        <f>SUMIFS(通讯通路门店!$AG:$AG,通讯通路门店!$S:$S,$G1806)</f>
        <v>0</v>
      </c>
      <c r="BO1806" s="99">
        <f>SUMIFS(通讯通路门店!$AH:$AH,通讯通路门店!$S:$S,$G1806)</f>
        <v>0</v>
      </c>
      <c r="BP1806" s="99">
        <f>SUMIFS(通讯通路门店!$AI:$AI,通讯通路门店!$S:$S,$G1806)</f>
        <v>0</v>
      </c>
      <c r="BQ1806" s="83"/>
    </row>
    <row r="1807" spans="1:69">
      <c r="A1807" s="99" t="str">
        <f>IFERROR(_xlfn.XLOOKUP($G1807,通讯通路门店!$S$4:$S$993933,通讯通路门店!$A$4:$A$993933,0,0),"")</f>
        <v>海南省</v>
      </c>
      <c r="B1807" s="99" t="str">
        <f>IFERROR(_xlfn.XLOOKUP($G1807,通讯通路门店!$S$4:$S$993933,通讯通路门店!$B$4:$B$993933,0,0),"")</f>
        <v>乐东黎族自治县</v>
      </c>
      <c r="C1807" s="99" t="str">
        <f>IFERROR(_xlfn.XLOOKUP($G1807,通讯通路门店!$S$4:$S$993933,通讯通路门店!$C$4:$C$993933,0,0),"")</f>
        <v>乐东黎族自治县</v>
      </c>
      <c r="D1807" s="99" t="str">
        <f>IFERROR(_xlfn.XLOOKUP($G1807,通讯通路门店!$S$4:$S$993933,通讯通路门店!$D$4:$D$993933,0,0),"")</f>
        <v>万冲镇</v>
      </c>
      <c r="E1807" s="83"/>
      <c r="F1807" s="83"/>
      <c r="G1807" s="101"/>
      <c r="H1807" s="102">
        <f>IFERROR(_xlfn.XLOOKUP($G1807,通讯通路门店!$S$4:$S$993933,通讯通路门店!$R$4:$R$993933,0,0),"")</f>
        <v>0</v>
      </c>
      <c r="I1807" s="83"/>
      <c r="J1807" s="83"/>
      <c r="K1807" s="83"/>
      <c r="L1807" s="83"/>
      <c r="M1807" s="83"/>
      <c r="N1807" s="83"/>
      <c r="O1807" s="83"/>
      <c r="P1807" s="83"/>
      <c r="Q1807" s="83"/>
      <c r="R1807" s="83"/>
      <c r="S1807" s="83"/>
      <c r="T1807" s="83"/>
      <c r="U1807" s="99">
        <f>COUNTIF(通讯通路门店!$S:$S,$G1807)</f>
        <v>0</v>
      </c>
      <c r="V1807" s="99">
        <f>COUNTIFS(通讯通路门店!$S:$S,$G1807,通讯通路门店!$J:$J,"综合卖场")</f>
        <v>0</v>
      </c>
      <c r="W1807" s="99">
        <f>SUMIFS(通讯通路门店!$AJ:$AJ,通讯通路门店!$S:$S,通讯客户沙盘!$G1807)</f>
        <v>0</v>
      </c>
      <c r="X1807" s="99">
        <f t="shared" si="140"/>
        <v>0</v>
      </c>
      <c r="Y1807" s="99">
        <f>COUNTIFS(通讯通路门店!$S:$S,$G1807,通讯通路门店!$J:$J,"荣耀体验店")+COUNTIFS(通讯通路门店!$S:$S,$G1807,通讯通路门店!$J:$J,"荣耀授权专卖店")</f>
        <v>0</v>
      </c>
      <c r="Z1807" s="99">
        <f>COUNTIFS(通讯通路门店!$S:$S,$G1807,通讯通路门店!$J:$J,"VIVO体验店")</f>
        <v>0</v>
      </c>
      <c r="AA1807" s="99">
        <f>COUNTIFS(通讯通路门店!$S:$S,$G1807,通讯通路门店!$J:$J,"OPPO体验店")</f>
        <v>0</v>
      </c>
      <c r="AB1807" s="99">
        <f>COUNTIFS(通讯通路门店!$S:$S,$G1807,通讯通路门店!$J:$J,"华为授权体验店")+COUNTIFS(通讯通路门店!$S:$S,$G1807,通讯通路门店!$J:$J,"华为堡垒店")</f>
        <v>0</v>
      </c>
      <c r="AC1807" s="99">
        <f>COUNTIFS(通讯通路门店!$S:$S,$G1807,通讯通路门店!$J:$J,"小米体验店")</f>
        <v>0</v>
      </c>
      <c r="AD1807" s="99">
        <f>COUNTIFS(通讯通路门店!$S:$S,$G1807,通讯通路门店!$J:$J,"苹果体验店")</f>
        <v>0</v>
      </c>
      <c r="AE1807" s="99">
        <f>COUNTIFS(通讯通路门店!$S:$S,$G1807,通讯通路门店!$J:$J,"其他品牌专卖店")</f>
        <v>0</v>
      </c>
      <c r="AF1807" s="99">
        <f>SUMIFS(通讯通路门店!$BI:$BI,通讯通路门店!$S:$S,$G1807)</f>
        <v>0</v>
      </c>
      <c r="AG1807" s="99">
        <f>SUMIFS(通讯通路门店!$BH:$BH,通讯通路门店!$S:$S,$G1807)</f>
        <v>0</v>
      </c>
      <c r="AH1807" s="99">
        <f t="shared" si="141"/>
        <v>0</v>
      </c>
      <c r="AI1807" s="99">
        <f>SUMIFS(通讯通路门店!$BB:$BB,通讯通路门店!$S:$S,$G1807)</f>
        <v>0</v>
      </c>
      <c r="AJ1807" s="99">
        <f>SUMIFS(通讯通路门店!$BE:$BE,通讯通路门店!$S:$S,$G1807)</f>
        <v>0</v>
      </c>
      <c r="AK1807" s="99">
        <f>SUMIFS(通讯通路门店!$BG:$BG,通讯通路门店!$S:$S,$G1807)</f>
        <v>0</v>
      </c>
      <c r="AL1807" s="99">
        <f>SUMIFS(通讯通路门店!$BC:$BC,通讯通路门店!$S:$S,$G1807)</f>
        <v>0</v>
      </c>
      <c r="AM1807" s="99">
        <f>SUMIFS(通讯通路门店!$BD:$BD,通讯通路门店!$S:$S,$G1807)</f>
        <v>0</v>
      </c>
      <c r="AN1807" s="99">
        <f>SUMIFS(通讯通路门店!$BF:$BF,通讯通路门店!$S:$S,$G1807)</f>
        <v>0</v>
      </c>
      <c r="AO1807" s="99">
        <f t="shared" si="142"/>
        <v>0</v>
      </c>
      <c r="AP1807" s="99">
        <f>SUMIFS(通讯通路门店!$K:$K,通讯通路门店!$S:$S,$G1807)</f>
        <v>0</v>
      </c>
      <c r="AQ1807" s="83"/>
      <c r="AR1807" s="99">
        <f>SUMIFS(通讯通路门店!$T:$T,通讯通路门店!$S:$S,$G1807)</f>
        <v>0</v>
      </c>
      <c r="AS1807" s="99">
        <f>SUMIFS(通讯通路门店!$U:$U,通讯通路门店!$S:$S,$G1807)</f>
        <v>0</v>
      </c>
      <c r="AT1807" s="99">
        <f>SUMIFS(通讯通路门店!$V:$V,通讯通路门店!$S:$S,$G1807)</f>
        <v>0</v>
      </c>
      <c r="AU1807" s="99">
        <f>SUMIFS(通讯通路门店!$W:$W,通讯通路门店!$S:$S,$G1807)</f>
        <v>0</v>
      </c>
      <c r="AV1807" s="99">
        <f>SUMIFS(通讯通路门店!$Z:$Z,通讯通路门店!$S:$S,$G1807)</f>
        <v>0</v>
      </c>
      <c r="AW1807" s="99">
        <f>SUMIFS(通讯通路门店!$AB:$AB,通讯通路门店!$S:$S,$G1807)</f>
        <v>0</v>
      </c>
      <c r="AX1807" s="99">
        <f>SUMIFS(通讯通路门店!$X:$X,通讯通路门店!$S:$S,$G1807)</f>
        <v>0</v>
      </c>
      <c r="AY1807" s="99">
        <f>SUMIFS(通讯通路门店!$Y:$Y,通讯通路门店!$S:$S,$G1807)</f>
        <v>0</v>
      </c>
      <c r="AZ1807" s="99">
        <f>SUMIFS(通讯通路门店!$AA:$AA,通讯通路门店!$S:$S,$G1807)</f>
        <v>0</v>
      </c>
      <c r="BA1807" s="99">
        <f t="shared" si="143"/>
        <v>0</v>
      </c>
      <c r="BB1807" s="99">
        <f t="shared" si="144"/>
        <v>0</v>
      </c>
      <c r="BC1807" s="99">
        <f>SUMIFS(通讯通路门店!$W:$W,通讯通路门店!$S:$S,$G1807,通讯通路门店!$J:$J,"荣耀体验店")+SUMIFS(通讯通路门店!$W:$W,通讯通路门店!$S:$S,$G1807,通讯通路门店!$J:$J,"荣耀授权专卖店")</f>
        <v>0</v>
      </c>
      <c r="BD1807" s="99">
        <f>SUMIFS(通讯通路门店!$Z:$Z,通讯通路门店!$S:$S,$G1807,通讯通路门店!$J:$J,"VIVO体验店")</f>
        <v>0</v>
      </c>
      <c r="BE1807" s="99">
        <f>SUMIFS(通讯通路门店!$AB:$AB,通讯通路门店!$S:$S,$G1807,通讯通路门店!$J:$J,"OPPO体验店")</f>
        <v>0</v>
      </c>
      <c r="BF1807" s="99">
        <f>SUMIFS(通讯通路门店!$X:$X,通讯通路门店!$S:$S,$G1807,通讯通路门店!$J:$J,"华为授权体验店")+SUMIFS(通讯通路门店!$AA:$AA,通讯通路门店!$S:$S,$G1807,通讯通路门店!$J:$J,"华为堡垒店")</f>
        <v>0</v>
      </c>
      <c r="BG1807" s="99">
        <f>SUMIFS(通讯通路门店!$Y:$Y,通讯通路门店!$S:$S,$G1807,通讯通路门店!$J:$J,"小米体验店")</f>
        <v>0</v>
      </c>
      <c r="BH1807" s="99">
        <f>SUMIFS(通讯通路门店!$AA:$AA,通讯通路门店!$S:$S,$G1807,通讯通路门店!$J:$J,"苹果体验店")</f>
        <v>0</v>
      </c>
      <c r="BI1807" s="99">
        <f>SUMIFS(通讯通路门店!$K:$K,通讯通路门店!$S:$S,$G1807,通讯通路门店!$J:$J,"其他品牌专卖店")</f>
        <v>0</v>
      </c>
      <c r="BJ1807" s="99">
        <f>SUMIFS(通讯通路门店!$AC:$AC,通讯通路门店!$S:$S,$G1807)</f>
        <v>0</v>
      </c>
      <c r="BK1807" s="99">
        <f>SUMIFS(通讯通路门店!$AD:$AD,通讯通路门店!$S:$S,$G1807)</f>
        <v>0</v>
      </c>
      <c r="BL1807" s="99">
        <f>SUMIFS(通讯通路门店!$AE:$AE,通讯通路门店!$S:$S,$G1807)</f>
        <v>0</v>
      </c>
      <c r="BM1807" s="99">
        <f>SUMIFS(通讯通路门店!$AF:$AF,通讯通路门店!$S:$S,$G1807)</f>
        <v>0</v>
      </c>
      <c r="BN1807" s="99">
        <f>SUMIFS(通讯通路门店!$AG:$AG,通讯通路门店!$S:$S,$G1807)</f>
        <v>0</v>
      </c>
      <c r="BO1807" s="99">
        <f>SUMIFS(通讯通路门店!$AH:$AH,通讯通路门店!$S:$S,$G1807)</f>
        <v>0</v>
      </c>
      <c r="BP1807" s="99">
        <f>SUMIFS(通讯通路门店!$AI:$AI,通讯通路门店!$S:$S,$G1807)</f>
        <v>0</v>
      </c>
      <c r="BQ1807" s="83"/>
    </row>
    <row r="1808" spans="1:69">
      <c r="A1808" s="99" t="str">
        <f>IFERROR(_xlfn.XLOOKUP($G1808,通讯通路门店!$S$4:$S$993933,通讯通路门店!$A$4:$A$993933,0,0),"")</f>
        <v>海南省</v>
      </c>
      <c r="B1808" s="99" t="str">
        <f>IFERROR(_xlfn.XLOOKUP($G1808,通讯通路门店!$S$4:$S$993933,通讯通路门店!$B$4:$B$993933,0,0),"")</f>
        <v>乐东黎族自治县</v>
      </c>
      <c r="C1808" s="99" t="str">
        <f>IFERROR(_xlfn.XLOOKUP($G1808,通讯通路门店!$S$4:$S$993933,通讯通路门店!$C$4:$C$993933,0,0),"")</f>
        <v>乐东黎族自治县</v>
      </c>
      <c r="D1808" s="99" t="str">
        <f>IFERROR(_xlfn.XLOOKUP($G1808,通讯通路门店!$S$4:$S$993933,通讯通路门店!$D$4:$D$993933,0,0),"")</f>
        <v>万冲镇</v>
      </c>
      <c r="E1808" s="83"/>
      <c r="F1808" s="83"/>
      <c r="G1808" s="101"/>
      <c r="H1808" s="102">
        <f>IFERROR(_xlfn.XLOOKUP($G1808,通讯通路门店!$S$4:$S$993933,通讯通路门店!$R$4:$R$993933,0,0),"")</f>
        <v>0</v>
      </c>
      <c r="I1808" s="83"/>
      <c r="J1808" s="83"/>
      <c r="K1808" s="83"/>
      <c r="L1808" s="83"/>
      <c r="M1808" s="83"/>
      <c r="N1808" s="83"/>
      <c r="O1808" s="83"/>
      <c r="P1808" s="83"/>
      <c r="Q1808" s="83"/>
      <c r="R1808" s="83"/>
      <c r="S1808" s="83"/>
      <c r="T1808" s="83"/>
      <c r="U1808" s="99">
        <f>COUNTIF(通讯通路门店!$S:$S,$G1808)</f>
        <v>0</v>
      </c>
      <c r="V1808" s="99">
        <f>COUNTIFS(通讯通路门店!$S:$S,$G1808,通讯通路门店!$J:$J,"综合卖场")</f>
        <v>0</v>
      </c>
      <c r="W1808" s="99">
        <f>SUMIFS(通讯通路门店!$AJ:$AJ,通讯通路门店!$S:$S,通讯客户沙盘!$G1808)</f>
        <v>0</v>
      </c>
      <c r="X1808" s="99">
        <f t="shared" si="140"/>
        <v>0</v>
      </c>
      <c r="Y1808" s="99">
        <f>COUNTIFS(通讯通路门店!$S:$S,$G1808,通讯通路门店!$J:$J,"荣耀体验店")+COUNTIFS(通讯通路门店!$S:$S,$G1808,通讯通路门店!$J:$J,"荣耀授权专卖店")</f>
        <v>0</v>
      </c>
      <c r="Z1808" s="99">
        <f>COUNTIFS(通讯通路门店!$S:$S,$G1808,通讯通路门店!$J:$J,"VIVO体验店")</f>
        <v>0</v>
      </c>
      <c r="AA1808" s="99">
        <f>COUNTIFS(通讯通路门店!$S:$S,$G1808,通讯通路门店!$J:$J,"OPPO体验店")</f>
        <v>0</v>
      </c>
      <c r="AB1808" s="99">
        <f>COUNTIFS(通讯通路门店!$S:$S,$G1808,通讯通路门店!$J:$J,"华为授权体验店")+COUNTIFS(通讯通路门店!$S:$S,$G1808,通讯通路门店!$J:$J,"华为堡垒店")</f>
        <v>0</v>
      </c>
      <c r="AC1808" s="99">
        <f>COUNTIFS(通讯通路门店!$S:$S,$G1808,通讯通路门店!$J:$J,"小米体验店")</f>
        <v>0</v>
      </c>
      <c r="AD1808" s="99">
        <f>COUNTIFS(通讯通路门店!$S:$S,$G1808,通讯通路门店!$J:$J,"苹果体验店")</f>
        <v>0</v>
      </c>
      <c r="AE1808" s="99">
        <f>COUNTIFS(通讯通路门店!$S:$S,$G1808,通讯通路门店!$J:$J,"其他品牌专卖店")</f>
        <v>0</v>
      </c>
      <c r="AF1808" s="99">
        <f>SUMIFS(通讯通路门店!$BI:$BI,通讯通路门店!$S:$S,$G1808)</f>
        <v>0</v>
      </c>
      <c r="AG1808" s="99">
        <f>SUMIFS(通讯通路门店!$BH:$BH,通讯通路门店!$S:$S,$G1808)</f>
        <v>0</v>
      </c>
      <c r="AH1808" s="99">
        <f t="shared" si="141"/>
        <v>0</v>
      </c>
      <c r="AI1808" s="99">
        <f>SUMIFS(通讯通路门店!$BB:$BB,通讯通路门店!$S:$S,$G1808)</f>
        <v>0</v>
      </c>
      <c r="AJ1808" s="99">
        <f>SUMIFS(通讯通路门店!$BE:$BE,通讯通路门店!$S:$S,$G1808)</f>
        <v>0</v>
      </c>
      <c r="AK1808" s="99">
        <f>SUMIFS(通讯通路门店!$BG:$BG,通讯通路门店!$S:$S,$G1808)</f>
        <v>0</v>
      </c>
      <c r="AL1808" s="99">
        <f>SUMIFS(通讯通路门店!$BC:$BC,通讯通路门店!$S:$S,$G1808)</f>
        <v>0</v>
      </c>
      <c r="AM1808" s="99">
        <f>SUMIFS(通讯通路门店!$BD:$BD,通讯通路门店!$S:$S,$G1808)</f>
        <v>0</v>
      </c>
      <c r="AN1808" s="99">
        <f>SUMIFS(通讯通路门店!$BF:$BF,通讯通路门店!$S:$S,$G1808)</f>
        <v>0</v>
      </c>
      <c r="AO1808" s="99">
        <f t="shared" si="142"/>
        <v>0</v>
      </c>
      <c r="AP1808" s="99">
        <f>SUMIFS(通讯通路门店!$K:$K,通讯通路门店!$S:$S,$G1808)</f>
        <v>0</v>
      </c>
      <c r="AQ1808" s="83"/>
      <c r="AR1808" s="99">
        <f>SUMIFS(通讯通路门店!$T:$T,通讯通路门店!$S:$S,$G1808)</f>
        <v>0</v>
      </c>
      <c r="AS1808" s="99">
        <f>SUMIFS(通讯通路门店!$U:$U,通讯通路门店!$S:$S,$G1808)</f>
        <v>0</v>
      </c>
      <c r="AT1808" s="99">
        <f>SUMIFS(通讯通路门店!$V:$V,通讯通路门店!$S:$S,$G1808)</f>
        <v>0</v>
      </c>
      <c r="AU1808" s="99">
        <f>SUMIFS(通讯通路门店!$W:$W,通讯通路门店!$S:$S,$G1808)</f>
        <v>0</v>
      </c>
      <c r="AV1808" s="99">
        <f>SUMIFS(通讯通路门店!$Z:$Z,通讯通路门店!$S:$S,$G1808)</f>
        <v>0</v>
      </c>
      <c r="AW1808" s="99">
        <f>SUMIFS(通讯通路门店!$AB:$AB,通讯通路门店!$S:$S,$G1808)</f>
        <v>0</v>
      </c>
      <c r="AX1808" s="99">
        <f>SUMIFS(通讯通路门店!$X:$X,通讯通路门店!$S:$S,$G1808)</f>
        <v>0</v>
      </c>
      <c r="AY1808" s="99">
        <f>SUMIFS(通讯通路门店!$Y:$Y,通讯通路门店!$S:$S,$G1808)</f>
        <v>0</v>
      </c>
      <c r="AZ1808" s="99">
        <f>SUMIFS(通讯通路门店!$AA:$AA,通讯通路门店!$S:$S,$G1808)</f>
        <v>0</v>
      </c>
      <c r="BA1808" s="99">
        <f t="shared" si="143"/>
        <v>0</v>
      </c>
      <c r="BB1808" s="99">
        <f t="shared" si="144"/>
        <v>0</v>
      </c>
      <c r="BC1808" s="99">
        <f>SUMIFS(通讯通路门店!$W:$W,通讯通路门店!$S:$S,$G1808,通讯通路门店!$J:$J,"荣耀体验店")+SUMIFS(通讯通路门店!$W:$W,通讯通路门店!$S:$S,$G1808,通讯通路门店!$J:$J,"荣耀授权专卖店")</f>
        <v>0</v>
      </c>
      <c r="BD1808" s="99">
        <f>SUMIFS(通讯通路门店!$Z:$Z,通讯通路门店!$S:$S,$G1808,通讯通路门店!$J:$J,"VIVO体验店")</f>
        <v>0</v>
      </c>
      <c r="BE1808" s="99">
        <f>SUMIFS(通讯通路门店!$AB:$AB,通讯通路门店!$S:$S,$G1808,通讯通路门店!$J:$J,"OPPO体验店")</f>
        <v>0</v>
      </c>
      <c r="BF1808" s="99">
        <f>SUMIFS(通讯通路门店!$X:$X,通讯通路门店!$S:$S,$G1808,通讯通路门店!$J:$J,"华为授权体验店")+SUMIFS(通讯通路门店!$AA:$AA,通讯通路门店!$S:$S,$G1808,通讯通路门店!$J:$J,"华为堡垒店")</f>
        <v>0</v>
      </c>
      <c r="BG1808" s="99">
        <f>SUMIFS(通讯通路门店!$Y:$Y,通讯通路门店!$S:$S,$G1808,通讯通路门店!$J:$J,"小米体验店")</f>
        <v>0</v>
      </c>
      <c r="BH1808" s="99">
        <f>SUMIFS(通讯通路门店!$AA:$AA,通讯通路门店!$S:$S,$G1808,通讯通路门店!$J:$J,"苹果体验店")</f>
        <v>0</v>
      </c>
      <c r="BI1808" s="99">
        <f>SUMIFS(通讯通路门店!$K:$K,通讯通路门店!$S:$S,$G1808,通讯通路门店!$J:$J,"其他品牌专卖店")</f>
        <v>0</v>
      </c>
      <c r="BJ1808" s="99">
        <f>SUMIFS(通讯通路门店!$AC:$AC,通讯通路门店!$S:$S,$G1808)</f>
        <v>0</v>
      </c>
      <c r="BK1808" s="99">
        <f>SUMIFS(通讯通路门店!$AD:$AD,通讯通路门店!$S:$S,$G1808)</f>
        <v>0</v>
      </c>
      <c r="BL1808" s="99">
        <f>SUMIFS(通讯通路门店!$AE:$AE,通讯通路门店!$S:$S,$G1808)</f>
        <v>0</v>
      </c>
      <c r="BM1808" s="99">
        <f>SUMIFS(通讯通路门店!$AF:$AF,通讯通路门店!$S:$S,$G1808)</f>
        <v>0</v>
      </c>
      <c r="BN1808" s="99">
        <f>SUMIFS(通讯通路门店!$AG:$AG,通讯通路门店!$S:$S,$G1808)</f>
        <v>0</v>
      </c>
      <c r="BO1808" s="99">
        <f>SUMIFS(通讯通路门店!$AH:$AH,通讯通路门店!$S:$S,$G1808)</f>
        <v>0</v>
      </c>
      <c r="BP1808" s="99">
        <f>SUMIFS(通讯通路门店!$AI:$AI,通讯通路门店!$S:$S,$G1808)</f>
        <v>0</v>
      </c>
      <c r="BQ1808" s="83"/>
    </row>
    <row r="1809" spans="1:69">
      <c r="A1809" s="99" t="str">
        <f>IFERROR(_xlfn.XLOOKUP($G1809,通讯通路门店!$S$4:$S$993933,通讯通路门店!$A$4:$A$993933,0,0),"")</f>
        <v>海南省</v>
      </c>
      <c r="B1809" s="99" t="str">
        <f>IFERROR(_xlfn.XLOOKUP($G1809,通讯通路门店!$S$4:$S$993933,通讯通路门店!$B$4:$B$993933,0,0),"")</f>
        <v>乐东黎族自治县</v>
      </c>
      <c r="C1809" s="99" t="str">
        <f>IFERROR(_xlfn.XLOOKUP($G1809,通讯通路门店!$S$4:$S$993933,通讯通路门店!$C$4:$C$993933,0,0),"")</f>
        <v>乐东黎族自治县</v>
      </c>
      <c r="D1809" s="99" t="str">
        <f>IFERROR(_xlfn.XLOOKUP($G1809,通讯通路门店!$S$4:$S$993933,通讯通路门店!$D$4:$D$993933,0,0),"")</f>
        <v>万冲镇</v>
      </c>
      <c r="E1809" s="83"/>
      <c r="F1809" s="83"/>
      <c r="G1809" s="101"/>
      <c r="H1809" s="102">
        <f>IFERROR(_xlfn.XLOOKUP($G1809,通讯通路门店!$S$4:$S$993933,通讯通路门店!$R$4:$R$993933,0,0),"")</f>
        <v>0</v>
      </c>
      <c r="I1809" s="83"/>
      <c r="J1809" s="83"/>
      <c r="K1809" s="83"/>
      <c r="L1809" s="83"/>
      <c r="M1809" s="83"/>
      <c r="N1809" s="83"/>
      <c r="O1809" s="83"/>
      <c r="P1809" s="83"/>
      <c r="Q1809" s="83"/>
      <c r="R1809" s="83"/>
      <c r="S1809" s="83"/>
      <c r="T1809" s="83"/>
      <c r="U1809" s="99">
        <f>COUNTIF(通讯通路门店!$S:$S,$G1809)</f>
        <v>0</v>
      </c>
      <c r="V1809" s="99">
        <f>COUNTIFS(通讯通路门店!$S:$S,$G1809,通讯通路门店!$J:$J,"综合卖场")</f>
        <v>0</v>
      </c>
      <c r="W1809" s="99">
        <f>SUMIFS(通讯通路门店!$AJ:$AJ,通讯通路门店!$S:$S,通讯客户沙盘!$G1809)</f>
        <v>0</v>
      </c>
      <c r="X1809" s="99">
        <f t="shared" si="140"/>
        <v>0</v>
      </c>
      <c r="Y1809" s="99">
        <f>COUNTIFS(通讯通路门店!$S:$S,$G1809,通讯通路门店!$J:$J,"荣耀体验店")+COUNTIFS(通讯通路门店!$S:$S,$G1809,通讯通路门店!$J:$J,"荣耀授权专卖店")</f>
        <v>0</v>
      </c>
      <c r="Z1809" s="99">
        <f>COUNTIFS(通讯通路门店!$S:$S,$G1809,通讯通路门店!$J:$J,"VIVO体验店")</f>
        <v>0</v>
      </c>
      <c r="AA1809" s="99">
        <f>COUNTIFS(通讯通路门店!$S:$S,$G1809,通讯通路门店!$J:$J,"OPPO体验店")</f>
        <v>0</v>
      </c>
      <c r="AB1809" s="99">
        <f>COUNTIFS(通讯通路门店!$S:$S,$G1809,通讯通路门店!$J:$J,"华为授权体验店")+COUNTIFS(通讯通路门店!$S:$S,$G1809,通讯通路门店!$J:$J,"华为堡垒店")</f>
        <v>0</v>
      </c>
      <c r="AC1809" s="99">
        <f>COUNTIFS(通讯通路门店!$S:$S,$G1809,通讯通路门店!$J:$J,"小米体验店")</f>
        <v>0</v>
      </c>
      <c r="AD1809" s="99">
        <f>COUNTIFS(通讯通路门店!$S:$S,$G1809,通讯通路门店!$J:$J,"苹果体验店")</f>
        <v>0</v>
      </c>
      <c r="AE1809" s="99">
        <f>COUNTIFS(通讯通路门店!$S:$S,$G1809,通讯通路门店!$J:$J,"其他品牌专卖店")</f>
        <v>0</v>
      </c>
      <c r="AF1809" s="99">
        <f>SUMIFS(通讯通路门店!$BI:$BI,通讯通路门店!$S:$S,$G1809)</f>
        <v>0</v>
      </c>
      <c r="AG1809" s="99">
        <f>SUMIFS(通讯通路门店!$BH:$BH,通讯通路门店!$S:$S,$G1809)</f>
        <v>0</v>
      </c>
      <c r="AH1809" s="99">
        <f t="shared" si="141"/>
        <v>0</v>
      </c>
      <c r="AI1809" s="99">
        <f>SUMIFS(通讯通路门店!$BB:$BB,通讯通路门店!$S:$S,$G1809)</f>
        <v>0</v>
      </c>
      <c r="AJ1809" s="99">
        <f>SUMIFS(通讯通路门店!$BE:$BE,通讯通路门店!$S:$S,$G1809)</f>
        <v>0</v>
      </c>
      <c r="AK1809" s="99">
        <f>SUMIFS(通讯通路门店!$BG:$BG,通讯通路门店!$S:$S,$G1809)</f>
        <v>0</v>
      </c>
      <c r="AL1809" s="99">
        <f>SUMIFS(通讯通路门店!$BC:$BC,通讯通路门店!$S:$S,$G1809)</f>
        <v>0</v>
      </c>
      <c r="AM1809" s="99">
        <f>SUMIFS(通讯通路门店!$BD:$BD,通讯通路门店!$S:$S,$G1809)</f>
        <v>0</v>
      </c>
      <c r="AN1809" s="99">
        <f>SUMIFS(通讯通路门店!$BF:$BF,通讯通路门店!$S:$S,$G1809)</f>
        <v>0</v>
      </c>
      <c r="AO1809" s="99">
        <f t="shared" si="142"/>
        <v>0</v>
      </c>
      <c r="AP1809" s="99">
        <f>SUMIFS(通讯通路门店!$K:$K,通讯通路门店!$S:$S,$G1809)</f>
        <v>0</v>
      </c>
      <c r="AQ1809" s="83"/>
      <c r="AR1809" s="99">
        <f>SUMIFS(通讯通路门店!$T:$T,通讯通路门店!$S:$S,$G1809)</f>
        <v>0</v>
      </c>
      <c r="AS1809" s="99">
        <f>SUMIFS(通讯通路门店!$U:$U,通讯通路门店!$S:$S,$G1809)</f>
        <v>0</v>
      </c>
      <c r="AT1809" s="99">
        <f>SUMIFS(通讯通路门店!$V:$V,通讯通路门店!$S:$S,$G1809)</f>
        <v>0</v>
      </c>
      <c r="AU1809" s="99">
        <f>SUMIFS(通讯通路门店!$W:$W,通讯通路门店!$S:$S,$G1809)</f>
        <v>0</v>
      </c>
      <c r="AV1809" s="99">
        <f>SUMIFS(通讯通路门店!$Z:$Z,通讯通路门店!$S:$S,$G1809)</f>
        <v>0</v>
      </c>
      <c r="AW1809" s="99">
        <f>SUMIFS(通讯通路门店!$AB:$AB,通讯通路门店!$S:$S,$G1809)</f>
        <v>0</v>
      </c>
      <c r="AX1809" s="99">
        <f>SUMIFS(通讯通路门店!$X:$X,通讯通路门店!$S:$S,$G1809)</f>
        <v>0</v>
      </c>
      <c r="AY1809" s="99">
        <f>SUMIFS(通讯通路门店!$Y:$Y,通讯通路门店!$S:$S,$G1809)</f>
        <v>0</v>
      </c>
      <c r="AZ1809" s="99">
        <f>SUMIFS(通讯通路门店!$AA:$AA,通讯通路门店!$S:$S,$G1809)</f>
        <v>0</v>
      </c>
      <c r="BA1809" s="99">
        <f t="shared" si="143"/>
        <v>0</v>
      </c>
      <c r="BB1809" s="99">
        <f t="shared" si="144"/>
        <v>0</v>
      </c>
      <c r="BC1809" s="99">
        <f>SUMIFS(通讯通路门店!$W:$W,通讯通路门店!$S:$S,$G1809,通讯通路门店!$J:$J,"荣耀体验店")+SUMIFS(通讯通路门店!$W:$W,通讯通路门店!$S:$S,$G1809,通讯通路门店!$J:$J,"荣耀授权专卖店")</f>
        <v>0</v>
      </c>
      <c r="BD1809" s="99">
        <f>SUMIFS(通讯通路门店!$Z:$Z,通讯通路门店!$S:$S,$G1809,通讯通路门店!$J:$J,"VIVO体验店")</f>
        <v>0</v>
      </c>
      <c r="BE1809" s="99">
        <f>SUMIFS(通讯通路门店!$AB:$AB,通讯通路门店!$S:$S,$G1809,通讯通路门店!$J:$J,"OPPO体验店")</f>
        <v>0</v>
      </c>
      <c r="BF1809" s="99">
        <f>SUMIFS(通讯通路门店!$X:$X,通讯通路门店!$S:$S,$G1809,通讯通路门店!$J:$J,"华为授权体验店")+SUMIFS(通讯通路门店!$AA:$AA,通讯通路门店!$S:$S,$G1809,通讯通路门店!$J:$J,"华为堡垒店")</f>
        <v>0</v>
      </c>
      <c r="BG1809" s="99">
        <f>SUMIFS(通讯通路门店!$Y:$Y,通讯通路门店!$S:$S,$G1809,通讯通路门店!$J:$J,"小米体验店")</f>
        <v>0</v>
      </c>
      <c r="BH1809" s="99">
        <f>SUMIFS(通讯通路门店!$AA:$AA,通讯通路门店!$S:$S,$G1809,通讯通路门店!$J:$J,"苹果体验店")</f>
        <v>0</v>
      </c>
      <c r="BI1809" s="99">
        <f>SUMIFS(通讯通路门店!$K:$K,通讯通路门店!$S:$S,$G1809,通讯通路门店!$J:$J,"其他品牌专卖店")</f>
        <v>0</v>
      </c>
      <c r="BJ1809" s="99">
        <f>SUMIFS(通讯通路门店!$AC:$AC,通讯通路门店!$S:$S,$G1809)</f>
        <v>0</v>
      </c>
      <c r="BK1809" s="99">
        <f>SUMIFS(通讯通路门店!$AD:$AD,通讯通路门店!$S:$S,$G1809)</f>
        <v>0</v>
      </c>
      <c r="BL1809" s="99">
        <f>SUMIFS(通讯通路门店!$AE:$AE,通讯通路门店!$S:$S,$G1809)</f>
        <v>0</v>
      </c>
      <c r="BM1809" s="99">
        <f>SUMIFS(通讯通路门店!$AF:$AF,通讯通路门店!$S:$S,$G1809)</f>
        <v>0</v>
      </c>
      <c r="BN1809" s="99">
        <f>SUMIFS(通讯通路门店!$AG:$AG,通讯通路门店!$S:$S,$G1809)</f>
        <v>0</v>
      </c>
      <c r="BO1809" s="99">
        <f>SUMIFS(通讯通路门店!$AH:$AH,通讯通路门店!$S:$S,$G1809)</f>
        <v>0</v>
      </c>
      <c r="BP1809" s="99">
        <f>SUMIFS(通讯通路门店!$AI:$AI,通讯通路门店!$S:$S,$G1809)</f>
        <v>0</v>
      </c>
      <c r="BQ1809" s="83"/>
    </row>
    <row r="1810" spans="1:69">
      <c r="A1810" s="99" t="str">
        <f>IFERROR(_xlfn.XLOOKUP($G1810,通讯通路门店!$S$4:$S$993933,通讯通路门店!$A$4:$A$993933,0,0),"")</f>
        <v>海南省</v>
      </c>
      <c r="B1810" s="99" t="str">
        <f>IFERROR(_xlfn.XLOOKUP($G1810,通讯通路门店!$S$4:$S$993933,通讯通路门店!$B$4:$B$993933,0,0),"")</f>
        <v>乐东黎族自治县</v>
      </c>
      <c r="C1810" s="99" t="str">
        <f>IFERROR(_xlfn.XLOOKUP($G1810,通讯通路门店!$S$4:$S$993933,通讯通路门店!$C$4:$C$993933,0,0),"")</f>
        <v>乐东黎族自治县</v>
      </c>
      <c r="D1810" s="99" t="str">
        <f>IFERROR(_xlfn.XLOOKUP($G1810,通讯通路门店!$S$4:$S$993933,通讯通路门店!$D$4:$D$993933,0,0),"")</f>
        <v>万冲镇</v>
      </c>
      <c r="E1810" s="83"/>
      <c r="F1810" s="83"/>
      <c r="G1810" s="101"/>
      <c r="H1810" s="102">
        <f>IFERROR(_xlfn.XLOOKUP($G1810,通讯通路门店!$S$4:$S$993933,通讯通路门店!$R$4:$R$993933,0,0),"")</f>
        <v>0</v>
      </c>
      <c r="I1810" s="83"/>
      <c r="J1810" s="83"/>
      <c r="K1810" s="83"/>
      <c r="L1810" s="83"/>
      <c r="M1810" s="83"/>
      <c r="N1810" s="83"/>
      <c r="O1810" s="83"/>
      <c r="P1810" s="83"/>
      <c r="Q1810" s="83"/>
      <c r="R1810" s="83"/>
      <c r="S1810" s="83"/>
      <c r="T1810" s="83"/>
      <c r="U1810" s="99">
        <f>COUNTIF(通讯通路门店!$S:$S,$G1810)</f>
        <v>0</v>
      </c>
      <c r="V1810" s="99">
        <f>COUNTIFS(通讯通路门店!$S:$S,$G1810,通讯通路门店!$J:$J,"综合卖场")</f>
        <v>0</v>
      </c>
      <c r="W1810" s="99">
        <f>SUMIFS(通讯通路门店!$AJ:$AJ,通讯通路门店!$S:$S,通讯客户沙盘!$G1810)</f>
        <v>0</v>
      </c>
      <c r="X1810" s="99">
        <f t="shared" si="140"/>
        <v>0</v>
      </c>
      <c r="Y1810" s="99">
        <f>COUNTIFS(通讯通路门店!$S:$S,$G1810,通讯通路门店!$J:$J,"荣耀体验店")+COUNTIFS(通讯通路门店!$S:$S,$G1810,通讯通路门店!$J:$J,"荣耀授权专卖店")</f>
        <v>0</v>
      </c>
      <c r="Z1810" s="99">
        <f>COUNTIFS(通讯通路门店!$S:$S,$G1810,通讯通路门店!$J:$J,"VIVO体验店")</f>
        <v>0</v>
      </c>
      <c r="AA1810" s="99">
        <f>COUNTIFS(通讯通路门店!$S:$S,$G1810,通讯通路门店!$J:$J,"OPPO体验店")</f>
        <v>0</v>
      </c>
      <c r="AB1810" s="99">
        <f>COUNTIFS(通讯通路门店!$S:$S,$G1810,通讯通路门店!$J:$J,"华为授权体验店")+COUNTIFS(通讯通路门店!$S:$S,$G1810,通讯通路门店!$J:$J,"华为堡垒店")</f>
        <v>0</v>
      </c>
      <c r="AC1810" s="99">
        <f>COUNTIFS(通讯通路门店!$S:$S,$G1810,通讯通路门店!$J:$J,"小米体验店")</f>
        <v>0</v>
      </c>
      <c r="AD1810" s="99">
        <f>COUNTIFS(通讯通路门店!$S:$S,$G1810,通讯通路门店!$J:$J,"苹果体验店")</f>
        <v>0</v>
      </c>
      <c r="AE1810" s="99">
        <f>COUNTIFS(通讯通路门店!$S:$S,$G1810,通讯通路门店!$J:$J,"其他品牌专卖店")</f>
        <v>0</v>
      </c>
      <c r="AF1810" s="99">
        <f>SUMIFS(通讯通路门店!$BI:$BI,通讯通路门店!$S:$S,$G1810)</f>
        <v>0</v>
      </c>
      <c r="AG1810" s="99">
        <f>SUMIFS(通讯通路门店!$BH:$BH,通讯通路门店!$S:$S,$G1810)</f>
        <v>0</v>
      </c>
      <c r="AH1810" s="99">
        <f t="shared" si="141"/>
        <v>0</v>
      </c>
      <c r="AI1810" s="99">
        <f>SUMIFS(通讯通路门店!$BB:$BB,通讯通路门店!$S:$S,$G1810)</f>
        <v>0</v>
      </c>
      <c r="AJ1810" s="99">
        <f>SUMIFS(通讯通路门店!$BE:$BE,通讯通路门店!$S:$S,$G1810)</f>
        <v>0</v>
      </c>
      <c r="AK1810" s="99">
        <f>SUMIFS(通讯通路门店!$BG:$BG,通讯通路门店!$S:$S,$G1810)</f>
        <v>0</v>
      </c>
      <c r="AL1810" s="99">
        <f>SUMIFS(通讯通路门店!$BC:$BC,通讯通路门店!$S:$S,$G1810)</f>
        <v>0</v>
      </c>
      <c r="AM1810" s="99">
        <f>SUMIFS(通讯通路门店!$BD:$BD,通讯通路门店!$S:$S,$G1810)</f>
        <v>0</v>
      </c>
      <c r="AN1810" s="99">
        <f>SUMIFS(通讯通路门店!$BF:$BF,通讯通路门店!$S:$S,$G1810)</f>
        <v>0</v>
      </c>
      <c r="AO1810" s="99">
        <f t="shared" si="142"/>
        <v>0</v>
      </c>
      <c r="AP1810" s="99">
        <f>SUMIFS(通讯通路门店!$K:$K,通讯通路门店!$S:$S,$G1810)</f>
        <v>0</v>
      </c>
      <c r="AQ1810" s="83"/>
      <c r="AR1810" s="99">
        <f>SUMIFS(通讯通路门店!$T:$T,通讯通路门店!$S:$S,$G1810)</f>
        <v>0</v>
      </c>
      <c r="AS1810" s="99">
        <f>SUMIFS(通讯通路门店!$U:$U,通讯通路门店!$S:$S,$G1810)</f>
        <v>0</v>
      </c>
      <c r="AT1810" s="99">
        <f>SUMIFS(通讯通路门店!$V:$V,通讯通路门店!$S:$S,$G1810)</f>
        <v>0</v>
      </c>
      <c r="AU1810" s="99">
        <f>SUMIFS(通讯通路门店!$W:$W,通讯通路门店!$S:$S,$G1810)</f>
        <v>0</v>
      </c>
      <c r="AV1810" s="99">
        <f>SUMIFS(通讯通路门店!$Z:$Z,通讯通路门店!$S:$S,$G1810)</f>
        <v>0</v>
      </c>
      <c r="AW1810" s="99">
        <f>SUMIFS(通讯通路门店!$AB:$AB,通讯通路门店!$S:$S,$G1810)</f>
        <v>0</v>
      </c>
      <c r="AX1810" s="99">
        <f>SUMIFS(通讯通路门店!$X:$X,通讯通路门店!$S:$S,$G1810)</f>
        <v>0</v>
      </c>
      <c r="AY1810" s="99">
        <f>SUMIFS(通讯通路门店!$Y:$Y,通讯通路门店!$S:$S,$G1810)</f>
        <v>0</v>
      </c>
      <c r="AZ1810" s="99">
        <f>SUMIFS(通讯通路门店!$AA:$AA,通讯通路门店!$S:$S,$G1810)</f>
        <v>0</v>
      </c>
      <c r="BA1810" s="99">
        <f t="shared" si="143"/>
        <v>0</v>
      </c>
      <c r="BB1810" s="99">
        <f t="shared" si="144"/>
        <v>0</v>
      </c>
      <c r="BC1810" s="99">
        <f>SUMIFS(通讯通路门店!$W:$W,通讯通路门店!$S:$S,$G1810,通讯通路门店!$J:$J,"荣耀体验店")+SUMIFS(通讯通路门店!$W:$W,通讯通路门店!$S:$S,$G1810,通讯通路门店!$J:$J,"荣耀授权专卖店")</f>
        <v>0</v>
      </c>
      <c r="BD1810" s="99">
        <f>SUMIFS(通讯通路门店!$Z:$Z,通讯通路门店!$S:$S,$G1810,通讯通路门店!$J:$J,"VIVO体验店")</f>
        <v>0</v>
      </c>
      <c r="BE1810" s="99">
        <f>SUMIFS(通讯通路门店!$AB:$AB,通讯通路门店!$S:$S,$G1810,通讯通路门店!$J:$J,"OPPO体验店")</f>
        <v>0</v>
      </c>
      <c r="BF1810" s="99">
        <f>SUMIFS(通讯通路门店!$X:$X,通讯通路门店!$S:$S,$G1810,通讯通路门店!$J:$J,"华为授权体验店")+SUMIFS(通讯通路门店!$AA:$AA,通讯通路门店!$S:$S,$G1810,通讯通路门店!$J:$J,"华为堡垒店")</f>
        <v>0</v>
      </c>
      <c r="BG1810" s="99">
        <f>SUMIFS(通讯通路门店!$Y:$Y,通讯通路门店!$S:$S,$G1810,通讯通路门店!$J:$J,"小米体验店")</f>
        <v>0</v>
      </c>
      <c r="BH1810" s="99">
        <f>SUMIFS(通讯通路门店!$AA:$AA,通讯通路门店!$S:$S,$G1810,通讯通路门店!$J:$J,"苹果体验店")</f>
        <v>0</v>
      </c>
      <c r="BI1810" s="99">
        <f>SUMIFS(通讯通路门店!$K:$K,通讯通路门店!$S:$S,$G1810,通讯通路门店!$J:$J,"其他品牌专卖店")</f>
        <v>0</v>
      </c>
      <c r="BJ1810" s="99">
        <f>SUMIFS(通讯通路门店!$AC:$AC,通讯通路门店!$S:$S,$G1810)</f>
        <v>0</v>
      </c>
      <c r="BK1810" s="99">
        <f>SUMIFS(通讯通路门店!$AD:$AD,通讯通路门店!$S:$S,$G1810)</f>
        <v>0</v>
      </c>
      <c r="BL1810" s="99">
        <f>SUMIFS(通讯通路门店!$AE:$AE,通讯通路门店!$S:$S,$G1810)</f>
        <v>0</v>
      </c>
      <c r="BM1810" s="99">
        <f>SUMIFS(通讯通路门店!$AF:$AF,通讯通路门店!$S:$S,$G1810)</f>
        <v>0</v>
      </c>
      <c r="BN1810" s="99">
        <f>SUMIFS(通讯通路门店!$AG:$AG,通讯通路门店!$S:$S,$G1810)</f>
        <v>0</v>
      </c>
      <c r="BO1810" s="99">
        <f>SUMIFS(通讯通路门店!$AH:$AH,通讯通路门店!$S:$S,$G1810)</f>
        <v>0</v>
      </c>
      <c r="BP1810" s="99">
        <f>SUMIFS(通讯通路门店!$AI:$AI,通讯通路门店!$S:$S,$G1810)</f>
        <v>0</v>
      </c>
      <c r="BQ1810" s="83"/>
    </row>
    <row r="1811" spans="1:69">
      <c r="A1811" s="99" t="str">
        <f>IFERROR(_xlfn.XLOOKUP($G1811,通讯通路门店!$S$4:$S$993933,通讯通路门店!$A$4:$A$993933,0,0),"")</f>
        <v>海南省</v>
      </c>
      <c r="B1811" s="99" t="str">
        <f>IFERROR(_xlfn.XLOOKUP($G1811,通讯通路门店!$S$4:$S$993933,通讯通路门店!$B$4:$B$993933,0,0),"")</f>
        <v>乐东黎族自治县</v>
      </c>
      <c r="C1811" s="99" t="str">
        <f>IFERROR(_xlfn.XLOOKUP($G1811,通讯通路门店!$S$4:$S$993933,通讯通路门店!$C$4:$C$993933,0,0),"")</f>
        <v>乐东黎族自治县</v>
      </c>
      <c r="D1811" s="99" t="str">
        <f>IFERROR(_xlfn.XLOOKUP($G1811,通讯通路门店!$S$4:$S$993933,通讯通路门店!$D$4:$D$993933,0,0),"")</f>
        <v>万冲镇</v>
      </c>
      <c r="E1811" s="83"/>
      <c r="F1811" s="83"/>
      <c r="G1811" s="101"/>
      <c r="H1811" s="102">
        <f>IFERROR(_xlfn.XLOOKUP($G1811,通讯通路门店!$S$4:$S$993933,通讯通路门店!$R$4:$R$993933,0,0),"")</f>
        <v>0</v>
      </c>
      <c r="I1811" s="83"/>
      <c r="J1811" s="83"/>
      <c r="K1811" s="83"/>
      <c r="L1811" s="83"/>
      <c r="M1811" s="83"/>
      <c r="N1811" s="83"/>
      <c r="O1811" s="83"/>
      <c r="P1811" s="83"/>
      <c r="Q1811" s="83"/>
      <c r="R1811" s="83"/>
      <c r="S1811" s="83"/>
      <c r="T1811" s="83"/>
      <c r="U1811" s="99">
        <f>COUNTIF(通讯通路门店!$S:$S,$G1811)</f>
        <v>0</v>
      </c>
      <c r="V1811" s="99">
        <f>COUNTIFS(通讯通路门店!$S:$S,$G1811,通讯通路门店!$J:$J,"综合卖场")</f>
        <v>0</v>
      </c>
      <c r="W1811" s="99">
        <f>SUMIFS(通讯通路门店!$AJ:$AJ,通讯通路门店!$S:$S,通讯客户沙盘!$G1811)</f>
        <v>0</v>
      </c>
      <c r="X1811" s="99">
        <f t="shared" si="140"/>
        <v>0</v>
      </c>
      <c r="Y1811" s="99">
        <f>COUNTIFS(通讯通路门店!$S:$S,$G1811,通讯通路门店!$J:$J,"荣耀体验店")+COUNTIFS(通讯通路门店!$S:$S,$G1811,通讯通路门店!$J:$J,"荣耀授权专卖店")</f>
        <v>0</v>
      </c>
      <c r="Z1811" s="99">
        <f>COUNTIFS(通讯通路门店!$S:$S,$G1811,通讯通路门店!$J:$J,"VIVO体验店")</f>
        <v>0</v>
      </c>
      <c r="AA1811" s="99">
        <f>COUNTIFS(通讯通路门店!$S:$S,$G1811,通讯通路门店!$J:$J,"OPPO体验店")</f>
        <v>0</v>
      </c>
      <c r="AB1811" s="99">
        <f>COUNTIFS(通讯通路门店!$S:$S,$G1811,通讯通路门店!$J:$J,"华为授权体验店")+COUNTIFS(通讯通路门店!$S:$S,$G1811,通讯通路门店!$J:$J,"华为堡垒店")</f>
        <v>0</v>
      </c>
      <c r="AC1811" s="99">
        <f>COUNTIFS(通讯通路门店!$S:$S,$G1811,通讯通路门店!$J:$J,"小米体验店")</f>
        <v>0</v>
      </c>
      <c r="AD1811" s="99">
        <f>COUNTIFS(通讯通路门店!$S:$S,$G1811,通讯通路门店!$J:$J,"苹果体验店")</f>
        <v>0</v>
      </c>
      <c r="AE1811" s="99">
        <f>COUNTIFS(通讯通路门店!$S:$S,$G1811,通讯通路门店!$J:$J,"其他品牌专卖店")</f>
        <v>0</v>
      </c>
      <c r="AF1811" s="99">
        <f>SUMIFS(通讯通路门店!$BI:$BI,通讯通路门店!$S:$S,$G1811)</f>
        <v>0</v>
      </c>
      <c r="AG1811" s="99">
        <f>SUMIFS(通讯通路门店!$BH:$BH,通讯通路门店!$S:$S,$G1811)</f>
        <v>0</v>
      </c>
      <c r="AH1811" s="99">
        <f t="shared" si="141"/>
        <v>0</v>
      </c>
      <c r="AI1811" s="99">
        <f>SUMIFS(通讯通路门店!$BB:$BB,通讯通路门店!$S:$S,$G1811)</f>
        <v>0</v>
      </c>
      <c r="AJ1811" s="99">
        <f>SUMIFS(通讯通路门店!$BE:$BE,通讯通路门店!$S:$S,$G1811)</f>
        <v>0</v>
      </c>
      <c r="AK1811" s="99">
        <f>SUMIFS(通讯通路门店!$BG:$BG,通讯通路门店!$S:$S,$G1811)</f>
        <v>0</v>
      </c>
      <c r="AL1811" s="99">
        <f>SUMIFS(通讯通路门店!$BC:$BC,通讯通路门店!$S:$S,$G1811)</f>
        <v>0</v>
      </c>
      <c r="AM1811" s="99">
        <f>SUMIFS(通讯通路门店!$BD:$BD,通讯通路门店!$S:$S,$G1811)</f>
        <v>0</v>
      </c>
      <c r="AN1811" s="99">
        <f>SUMIFS(通讯通路门店!$BF:$BF,通讯通路门店!$S:$S,$G1811)</f>
        <v>0</v>
      </c>
      <c r="AO1811" s="99">
        <f t="shared" si="142"/>
        <v>0</v>
      </c>
      <c r="AP1811" s="99">
        <f>SUMIFS(通讯通路门店!$K:$K,通讯通路门店!$S:$S,$G1811)</f>
        <v>0</v>
      </c>
      <c r="AQ1811" s="83"/>
      <c r="AR1811" s="99">
        <f>SUMIFS(通讯通路门店!$T:$T,通讯通路门店!$S:$S,$G1811)</f>
        <v>0</v>
      </c>
      <c r="AS1811" s="99">
        <f>SUMIFS(通讯通路门店!$U:$U,通讯通路门店!$S:$S,$G1811)</f>
        <v>0</v>
      </c>
      <c r="AT1811" s="99">
        <f>SUMIFS(通讯通路门店!$V:$V,通讯通路门店!$S:$S,$G1811)</f>
        <v>0</v>
      </c>
      <c r="AU1811" s="99">
        <f>SUMIFS(通讯通路门店!$W:$W,通讯通路门店!$S:$S,$G1811)</f>
        <v>0</v>
      </c>
      <c r="AV1811" s="99">
        <f>SUMIFS(通讯通路门店!$Z:$Z,通讯通路门店!$S:$S,$G1811)</f>
        <v>0</v>
      </c>
      <c r="AW1811" s="99">
        <f>SUMIFS(通讯通路门店!$AB:$AB,通讯通路门店!$S:$S,$G1811)</f>
        <v>0</v>
      </c>
      <c r="AX1811" s="99">
        <f>SUMIFS(通讯通路门店!$X:$X,通讯通路门店!$S:$S,$G1811)</f>
        <v>0</v>
      </c>
      <c r="AY1811" s="99">
        <f>SUMIFS(通讯通路门店!$Y:$Y,通讯通路门店!$S:$S,$G1811)</f>
        <v>0</v>
      </c>
      <c r="AZ1811" s="99">
        <f>SUMIFS(通讯通路门店!$AA:$AA,通讯通路门店!$S:$S,$G1811)</f>
        <v>0</v>
      </c>
      <c r="BA1811" s="99">
        <f t="shared" si="143"/>
        <v>0</v>
      </c>
      <c r="BB1811" s="99">
        <f t="shared" si="144"/>
        <v>0</v>
      </c>
      <c r="BC1811" s="99">
        <f>SUMIFS(通讯通路门店!$W:$W,通讯通路门店!$S:$S,$G1811,通讯通路门店!$J:$J,"荣耀体验店")+SUMIFS(通讯通路门店!$W:$W,通讯通路门店!$S:$S,$G1811,通讯通路门店!$J:$J,"荣耀授权专卖店")</f>
        <v>0</v>
      </c>
      <c r="BD1811" s="99">
        <f>SUMIFS(通讯通路门店!$Z:$Z,通讯通路门店!$S:$S,$G1811,通讯通路门店!$J:$J,"VIVO体验店")</f>
        <v>0</v>
      </c>
      <c r="BE1811" s="99">
        <f>SUMIFS(通讯通路门店!$AB:$AB,通讯通路门店!$S:$S,$G1811,通讯通路门店!$J:$J,"OPPO体验店")</f>
        <v>0</v>
      </c>
      <c r="BF1811" s="99">
        <f>SUMIFS(通讯通路门店!$X:$X,通讯通路门店!$S:$S,$G1811,通讯通路门店!$J:$J,"华为授权体验店")+SUMIFS(通讯通路门店!$AA:$AA,通讯通路门店!$S:$S,$G1811,通讯通路门店!$J:$J,"华为堡垒店")</f>
        <v>0</v>
      </c>
      <c r="BG1811" s="99">
        <f>SUMIFS(通讯通路门店!$Y:$Y,通讯通路门店!$S:$S,$G1811,通讯通路门店!$J:$J,"小米体验店")</f>
        <v>0</v>
      </c>
      <c r="BH1811" s="99">
        <f>SUMIFS(通讯通路门店!$AA:$AA,通讯通路门店!$S:$S,$G1811,通讯通路门店!$J:$J,"苹果体验店")</f>
        <v>0</v>
      </c>
      <c r="BI1811" s="99">
        <f>SUMIFS(通讯通路门店!$K:$K,通讯通路门店!$S:$S,$G1811,通讯通路门店!$J:$J,"其他品牌专卖店")</f>
        <v>0</v>
      </c>
      <c r="BJ1811" s="99">
        <f>SUMIFS(通讯通路门店!$AC:$AC,通讯通路门店!$S:$S,$G1811)</f>
        <v>0</v>
      </c>
      <c r="BK1811" s="99">
        <f>SUMIFS(通讯通路门店!$AD:$AD,通讯通路门店!$S:$S,$G1811)</f>
        <v>0</v>
      </c>
      <c r="BL1811" s="99">
        <f>SUMIFS(通讯通路门店!$AE:$AE,通讯通路门店!$S:$S,$G1811)</f>
        <v>0</v>
      </c>
      <c r="BM1811" s="99">
        <f>SUMIFS(通讯通路门店!$AF:$AF,通讯通路门店!$S:$S,$G1811)</f>
        <v>0</v>
      </c>
      <c r="BN1811" s="99">
        <f>SUMIFS(通讯通路门店!$AG:$AG,通讯通路门店!$S:$S,$G1811)</f>
        <v>0</v>
      </c>
      <c r="BO1811" s="99">
        <f>SUMIFS(通讯通路门店!$AH:$AH,通讯通路门店!$S:$S,$G1811)</f>
        <v>0</v>
      </c>
      <c r="BP1811" s="99">
        <f>SUMIFS(通讯通路门店!$AI:$AI,通讯通路门店!$S:$S,$G1811)</f>
        <v>0</v>
      </c>
      <c r="BQ1811" s="83"/>
    </row>
    <row r="1812" spans="1:69">
      <c r="A1812" s="99" t="str">
        <f>IFERROR(_xlfn.XLOOKUP($G1812,通讯通路门店!$S$4:$S$993933,通讯通路门店!$A$4:$A$993933,0,0),"")</f>
        <v>海南省</v>
      </c>
      <c r="B1812" s="99" t="str">
        <f>IFERROR(_xlfn.XLOOKUP($G1812,通讯通路门店!$S$4:$S$993933,通讯通路门店!$B$4:$B$993933,0,0),"")</f>
        <v>乐东黎族自治县</v>
      </c>
      <c r="C1812" s="99" t="str">
        <f>IFERROR(_xlfn.XLOOKUP($G1812,通讯通路门店!$S$4:$S$993933,通讯通路门店!$C$4:$C$993933,0,0),"")</f>
        <v>乐东黎族自治县</v>
      </c>
      <c r="D1812" s="99" t="str">
        <f>IFERROR(_xlfn.XLOOKUP($G1812,通讯通路门店!$S$4:$S$993933,通讯通路门店!$D$4:$D$993933,0,0),"")</f>
        <v>万冲镇</v>
      </c>
      <c r="E1812" s="83"/>
      <c r="F1812" s="83"/>
      <c r="G1812" s="101"/>
      <c r="H1812" s="102">
        <f>IFERROR(_xlfn.XLOOKUP($G1812,通讯通路门店!$S$4:$S$993933,通讯通路门店!$R$4:$R$993933,0,0),"")</f>
        <v>0</v>
      </c>
      <c r="I1812" s="83"/>
      <c r="J1812" s="83"/>
      <c r="K1812" s="83"/>
      <c r="L1812" s="83"/>
      <c r="M1812" s="83"/>
      <c r="N1812" s="83"/>
      <c r="O1812" s="83"/>
      <c r="P1812" s="83"/>
      <c r="Q1812" s="83"/>
      <c r="R1812" s="83"/>
      <c r="S1812" s="83"/>
      <c r="T1812" s="83"/>
      <c r="U1812" s="99">
        <f>COUNTIF(通讯通路门店!$S:$S,$G1812)</f>
        <v>0</v>
      </c>
      <c r="V1812" s="99">
        <f>COUNTIFS(通讯通路门店!$S:$S,$G1812,通讯通路门店!$J:$J,"综合卖场")</f>
        <v>0</v>
      </c>
      <c r="W1812" s="99">
        <f>SUMIFS(通讯通路门店!$AJ:$AJ,通讯通路门店!$S:$S,通讯客户沙盘!$G1812)</f>
        <v>0</v>
      </c>
      <c r="X1812" s="99">
        <f t="shared" si="140"/>
        <v>0</v>
      </c>
      <c r="Y1812" s="99">
        <f>COUNTIFS(通讯通路门店!$S:$S,$G1812,通讯通路门店!$J:$J,"荣耀体验店")+COUNTIFS(通讯通路门店!$S:$S,$G1812,通讯通路门店!$J:$J,"荣耀授权专卖店")</f>
        <v>0</v>
      </c>
      <c r="Z1812" s="99">
        <f>COUNTIFS(通讯通路门店!$S:$S,$G1812,通讯通路门店!$J:$J,"VIVO体验店")</f>
        <v>0</v>
      </c>
      <c r="AA1812" s="99">
        <f>COUNTIFS(通讯通路门店!$S:$S,$G1812,通讯通路门店!$J:$J,"OPPO体验店")</f>
        <v>0</v>
      </c>
      <c r="AB1812" s="99">
        <f>COUNTIFS(通讯通路门店!$S:$S,$G1812,通讯通路门店!$J:$J,"华为授权体验店")+COUNTIFS(通讯通路门店!$S:$S,$G1812,通讯通路门店!$J:$J,"华为堡垒店")</f>
        <v>0</v>
      </c>
      <c r="AC1812" s="99">
        <f>COUNTIFS(通讯通路门店!$S:$S,$G1812,通讯通路门店!$J:$J,"小米体验店")</f>
        <v>0</v>
      </c>
      <c r="AD1812" s="99">
        <f>COUNTIFS(通讯通路门店!$S:$S,$G1812,通讯通路门店!$J:$J,"苹果体验店")</f>
        <v>0</v>
      </c>
      <c r="AE1812" s="99">
        <f>COUNTIFS(通讯通路门店!$S:$S,$G1812,通讯通路门店!$J:$J,"其他品牌专卖店")</f>
        <v>0</v>
      </c>
      <c r="AF1812" s="99">
        <f>SUMIFS(通讯通路门店!$BI:$BI,通讯通路门店!$S:$S,$G1812)</f>
        <v>0</v>
      </c>
      <c r="AG1812" s="99">
        <f>SUMIFS(通讯通路门店!$BH:$BH,通讯通路门店!$S:$S,$G1812)</f>
        <v>0</v>
      </c>
      <c r="AH1812" s="99">
        <f t="shared" si="141"/>
        <v>0</v>
      </c>
      <c r="AI1812" s="99">
        <f>SUMIFS(通讯通路门店!$BB:$BB,通讯通路门店!$S:$S,$G1812)</f>
        <v>0</v>
      </c>
      <c r="AJ1812" s="99">
        <f>SUMIFS(通讯通路门店!$BE:$BE,通讯通路门店!$S:$S,$G1812)</f>
        <v>0</v>
      </c>
      <c r="AK1812" s="99">
        <f>SUMIFS(通讯通路门店!$BG:$BG,通讯通路门店!$S:$S,$G1812)</f>
        <v>0</v>
      </c>
      <c r="AL1812" s="99">
        <f>SUMIFS(通讯通路门店!$BC:$BC,通讯通路门店!$S:$S,$G1812)</f>
        <v>0</v>
      </c>
      <c r="AM1812" s="99">
        <f>SUMIFS(通讯通路门店!$BD:$BD,通讯通路门店!$S:$S,$G1812)</f>
        <v>0</v>
      </c>
      <c r="AN1812" s="99">
        <f>SUMIFS(通讯通路门店!$BF:$BF,通讯通路门店!$S:$S,$G1812)</f>
        <v>0</v>
      </c>
      <c r="AO1812" s="99">
        <f t="shared" si="142"/>
        <v>0</v>
      </c>
      <c r="AP1812" s="99">
        <f>SUMIFS(通讯通路门店!$K:$K,通讯通路门店!$S:$S,$G1812)</f>
        <v>0</v>
      </c>
      <c r="AQ1812" s="83"/>
      <c r="AR1812" s="99">
        <f>SUMIFS(通讯通路门店!$T:$T,通讯通路门店!$S:$S,$G1812)</f>
        <v>0</v>
      </c>
      <c r="AS1812" s="99">
        <f>SUMIFS(通讯通路门店!$U:$U,通讯通路门店!$S:$S,$G1812)</f>
        <v>0</v>
      </c>
      <c r="AT1812" s="99">
        <f>SUMIFS(通讯通路门店!$V:$V,通讯通路门店!$S:$S,$G1812)</f>
        <v>0</v>
      </c>
      <c r="AU1812" s="99">
        <f>SUMIFS(通讯通路门店!$W:$W,通讯通路门店!$S:$S,$G1812)</f>
        <v>0</v>
      </c>
      <c r="AV1812" s="99">
        <f>SUMIFS(通讯通路门店!$Z:$Z,通讯通路门店!$S:$S,$G1812)</f>
        <v>0</v>
      </c>
      <c r="AW1812" s="99">
        <f>SUMIFS(通讯通路门店!$AB:$AB,通讯通路门店!$S:$S,$G1812)</f>
        <v>0</v>
      </c>
      <c r="AX1812" s="99">
        <f>SUMIFS(通讯通路门店!$X:$X,通讯通路门店!$S:$S,$G1812)</f>
        <v>0</v>
      </c>
      <c r="AY1812" s="99">
        <f>SUMIFS(通讯通路门店!$Y:$Y,通讯通路门店!$S:$S,$G1812)</f>
        <v>0</v>
      </c>
      <c r="AZ1812" s="99">
        <f>SUMIFS(通讯通路门店!$AA:$AA,通讯通路门店!$S:$S,$G1812)</f>
        <v>0</v>
      </c>
      <c r="BA1812" s="99">
        <f t="shared" si="143"/>
        <v>0</v>
      </c>
      <c r="BB1812" s="99">
        <f t="shared" si="144"/>
        <v>0</v>
      </c>
      <c r="BC1812" s="99">
        <f>SUMIFS(通讯通路门店!$W:$W,通讯通路门店!$S:$S,$G1812,通讯通路门店!$J:$J,"荣耀体验店")+SUMIFS(通讯通路门店!$W:$W,通讯通路门店!$S:$S,$G1812,通讯通路门店!$J:$J,"荣耀授权专卖店")</f>
        <v>0</v>
      </c>
      <c r="BD1812" s="99">
        <f>SUMIFS(通讯通路门店!$Z:$Z,通讯通路门店!$S:$S,$G1812,通讯通路门店!$J:$J,"VIVO体验店")</f>
        <v>0</v>
      </c>
      <c r="BE1812" s="99">
        <f>SUMIFS(通讯通路门店!$AB:$AB,通讯通路门店!$S:$S,$G1812,通讯通路门店!$J:$J,"OPPO体验店")</f>
        <v>0</v>
      </c>
      <c r="BF1812" s="99">
        <f>SUMIFS(通讯通路门店!$X:$X,通讯通路门店!$S:$S,$G1812,通讯通路门店!$J:$J,"华为授权体验店")+SUMIFS(通讯通路门店!$AA:$AA,通讯通路门店!$S:$S,$G1812,通讯通路门店!$J:$J,"华为堡垒店")</f>
        <v>0</v>
      </c>
      <c r="BG1812" s="99">
        <f>SUMIFS(通讯通路门店!$Y:$Y,通讯通路门店!$S:$S,$G1812,通讯通路门店!$J:$J,"小米体验店")</f>
        <v>0</v>
      </c>
      <c r="BH1812" s="99">
        <f>SUMIFS(通讯通路门店!$AA:$AA,通讯通路门店!$S:$S,$G1812,通讯通路门店!$J:$J,"苹果体验店")</f>
        <v>0</v>
      </c>
      <c r="BI1812" s="99">
        <f>SUMIFS(通讯通路门店!$K:$K,通讯通路门店!$S:$S,$G1812,通讯通路门店!$J:$J,"其他品牌专卖店")</f>
        <v>0</v>
      </c>
      <c r="BJ1812" s="99">
        <f>SUMIFS(通讯通路门店!$AC:$AC,通讯通路门店!$S:$S,$G1812)</f>
        <v>0</v>
      </c>
      <c r="BK1812" s="99">
        <f>SUMIFS(通讯通路门店!$AD:$AD,通讯通路门店!$S:$S,$G1812)</f>
        <v>0</v>
      </c>
      <c r="BL1812" s="99">
        <f>SUMIFS(通讯通路门店!$AE:$AE,通讯通路门店!$S:$S,$G1812)</f>
        <v>0</v>
      </c>
      <c r="BM1812" s="99">
        <f>SUMIFS(通讯通路门店!$AF:$AF,通讯通路门店!$S:$S,$G1812)</f>
        <v>0</v>
      </c>
      <c r="BN1812" s="99">
        <f>SUMIFS(通讯通路门店!$AG:$AG,通讯通路门店!$S:$S,$G1812)</f>
        <v>0</v>
      </c>
      <c r="BO1812" s="99">
        <f>SUMIFS(通讯通路门店!$AH:$AH,通讯通路门店!$S:$S,$G1812)</f>
        <v>0</v>
      </c>
      <c r="BP1812" s="99">
        <f>SUMIFS(通讯通路门店!$AI:$AI,通讯通路门店!$S:$S,$G1812)</f>
        <v>0</v>
      </c>
      <c r="BQ1812" s="83"/>
    </row>
    <row r="1813" spans="1:69">
      <c r="A1813" s="99" t="str">
        <f>IFERROR(_xlfn.XLOOKUP($G1813,通讯通路门店!$S$4:$S$993933,通讯通路门店!$A$4:$A$993933,0,0),"")</f>
        <v>海南省</v>
      </c>
      <c r="B1813" s="99" t="str">
        <f>IFERROR(_xlfn.XLOOKUP($G1813,通讯通路门店!$S$4:$S$993933,通讯通路门店!$B$4:$B$993933,0,0),"")</f>
        <v>乐东黎族自治县</v>
      </c>
      <c r="C1813" s="99" t="str">
        <f>IFERROR(_xlfn.XLOOKUP($G1813,通讯通路门店!$S$4:$S$993933,通讯通路门店!$C$4:$C$993933,0,0),"")</f>
        <v>乐东黎族自治县</v>
      </c>
      <c r="D1813" s="99" t="str">
        <f>IFERROR(_xlfn.XLOOKUP($G1813,通讯通路门店!$S$4:$S$993933,通讯通路门店!$D$4:$D$993933,0,0),"")</f>
        <v>万冲镇</v>
      </c>
      <c r="E1813" s="83"/>
      <c r="F1813" s="83"/>
      <c r="G1813" s="101"/>
      <c r="H1813" s="102">
        <f>IFERROR(_xlfn.XLOOKUP($G1813,通讯通路门店!$S$4:$S$993933,通讯通路门店!$R$4:$R$993933,0,0),"")</f>
        <v>0</v>
      </c>
      <c r="I1813" s="83"/>
      <c r="J1813" s="83"/>
      <c r="K1813" s="83"/>
      <c r="L1813" s="83"/>
      <c r="M1813" s="83"/>
      <c r="N1813" s="83"/>
      <c r="O1813" s="83"/>
      <c r="P1813" s="83"/>
      <c r="Q1813" s="83"/>
      <c r="R1813" s="83"/>
      <c r="S1813" s="83"/>
      <c r="T1813" s="83"/>
      <c r="U1813" s="99">
        <f>COUNTIF(通讯通路门店!$S:$S,$G1813)</f>
        <v>0</v>
      </c>
      <c r="V1813" s="99">
        <f>COUNTIFS(通讯通路门店!$S:$S,$G1813,通讯通路门店!$J:$J,"综合卖场")</f>
        <v>0</v>
      </c>
      <c r="W1813" s="99">
        <f>SUMIFS(通讯通路门店!$AJ:$AJ,通讯通路门店!$S:$S,通讯客户沙盘!$G1813)</f>
        <v>0</v>
      </c>
      <c r="X1813" s="99">
        <f t="shared" si="140"/>
        <v>0</v>
      </c>
      <c r="Y1813" s="99">
        <f>COUNTIFS(通讯通路门店!$S:$S,$G1813,通讯通路门店!$J:$J,"荣耀体验店")+COUNTIFS(通讯通路门店!$S:$S,$G1813,通讯通路门店!$J:$J,"荣耀授权专卖店")</f>
        <v>0</v>
      </c>
      <c r="Z1813" s="99">
        <f>COUNTIFS(通讯通路门店!$S:$S,$G1813,通讯通路门店!$J:$J,"VIVO体验店")</f>
        <v>0</v>
      </c>
      <c r="AA1813" s="99">
        <f>COUNTIFS(通讯通路门店!$S:$S,$G1813,通讯通路门店!$J:$J,"OPPO体验店")</f>
        <v>0</v>
      </c>
      <c r="AB1813" s="99">
        <f>COUNTIFS(通讯通路门店!$S:$S,$G1813,通讯通路门店!$J:$J,"华为授权体验店")+COUNTIFS(通讯通路门店!$S:$S,$G1813,通讯通路门店!$J:$J,"华为堡垒店")</f>
        <v>0</v>
      </c>
      <c r="AC1813" s="99">
        <f>COUNTIFS(通讯通路门店!$S:$S,$G1813,通讯通路门店!$J:$J,"小米体验店")</f>
        <v>0</v>
      </c>
      <c r="AD1813" s="99">
        <f>COUNTIFS(通讯通路门店!$S:$S,$G1813,通讯通路门店!$J:$J,"苹果体验店")</f>
        <v>0</v>
      </c>
      <c r="AE1813" s="99">
        <f>COUNTIFS(通讯通路门店!$S:$S,$G1813,通讯通路门店!$J:$J,"其他品牌专卖店")</f>
        <v>0</v>
      </c>
      <c r="AF1813" s="99">
        <f>SUMIFS(通讯通路门店!$BI:$BI,通讯通路门店!$S:$S,$G1813)</f>
        <v>0</v>
      </c>
      <c r="AG1813" s="99">
        <f>SUMIFS(通讯通路门店!$BH:$BH,通讯通路门店!$S:$S,$G1813)</f>
        <v>0</v>
      </c>
      <c r="AH1813" s="99">
        <f t="shared" si="141"/>
        <v>0</v>
      </c>
      <c r="AI1813" s="99">
        <f>SUMIFS(通讯通路门店!$BB:$BB,通讯通路门店!$S:$S,$G1813)</f>
        <v>0</v>
      </c>
      <c r="AJ1813" s="99">
        <f>SUMIFS(通讯通路门店!$BE:$BE,通讯通路门店!$S:$S,$G1813)</f>
        <v>0</v>
      </c>
      <c r="AK1813" s="99">
        <f>SUMIFS(通讯通路门店!$BG:$BG,通讯通路门店!$S:$S,$G1813)</f>
        <v>0</v>
      </c>
      <c r="AL1813" s="99">
        <f>SUMIFS(通讯通路门店!$BC:$BC,通讯通路门店!$S:$S,$G1813)</f>
        <v>0</v>
      </c>
      <c r="AM1813" s="99">
        <f>SUMIFS(通讯通路门店!$BD:$BD,通讯通路门店!$S:$S,$G1813)</f>
        <v>0</v>
      </c>
      <c r="AN1813" s="99">
        <f>SUMIFS(通讯通路门店!$BF:$BF,通讯通路门店!$S:$S,$G1813)</f>
        <v>0</v>
      </c>
      <c r="AO1813" s="99">
        <f t="shared" si="142"/>
        <v>0</v>
      </c>
      <c r="AP1813" s="99">
        <f>SUMIFS(通讯通路门店!$K:$K,通讯通路门店!$S:$S,$G1813)</f>
        <v>0</v>
      </c>
      <c r="AQ1813" s="83"/>
      <c r="AR1813" s="99">
        <f>SUMIFS(通讯通路门店!$T:$T,通讯通路门店!$S:$S,$G1813)</f>
        <v>0</v>
      </c>
      <c r="AS1813" s="99">
        <f>SUMIFS(通讯通路门店!$U:$U,通讯通路门店!$S:$S,$G1813)</f>
        <v>0</v>
      </c>
      <c r="AT1813" s="99">
        <f>SUMIFS(通讯通路门店!$V:$V,通讯通路门店!$S:$S,$G1813)</f>
        <v>0</v>
      </c>
      <c r="AU1813" s="99">
        <f>SUMIFS(通讯通路门店!$W:$W,通讯通路门店!$S:$S,$G1813)</f>
        <v>0</v>
      </c>
      <c r="AV1813" s="99">
        <f>SUMIFS(通讯通路门店!$Z:$Z,通讯通路门店!$S:$S,$G1813)</f>
        <v>0</v>
      </c>
      <c r="AW1813" s="99">
        <f>SUMIFS(通讯通路门店!$AB:$AB,通讯通路门店!$S:$S,$G1813)</f>
        <v>0</v>
      </c>
      <c r="AX1813" s="99">
        <f>SUMIFS(通讯通路门店!$X:$X,通讯通路门店!$S:$S,$G1813)</f>
        <v>0</v>
      </c>
      <c r="AY1813" s="99">
        <f>SUMIFS(通讯通路门店!$Y:$Y,通讯通路门店!$S:$S,$G1813)</f>
        <v>0</v>
      </c>
      <c r="AZ1813" s="99">
        <f>SUMIFS(通讯通路门店!$AA:$AA,通讯通路门店!$S:$S,$G1813)</f>
        <v>0</v>
      </c>
      <c r="BA1813" s="99">
        <f t="shared" si="143"/>
        <v>0</v>
      </c>
      <c r="BB1813" s="99">
        <f t="shared" si="144"/>
        <v>0</v>
      </c>
      <c r="BC1813" s="99">
        <f>SUMIFS(通讯通路门店!$W:$W,通讯通路门店!$S:$S,$G1813,通讯通路门店!$J:$J,"荣耀体验店")+SUMIFS(通讯通路门店!$W:$W,通讯通路门店!$S:$S,$G1813,通讯通路门店!$J:$J,"荣耀授权专卖店")</f>
        <v>0</v>
      </c>
      <c r="BD1813" s="99">
        <f>SUMIFS(通讯通路门店!$Z:$Z,通讯通路门店!$S:$S,$G1813,通讯通路门店!$J:$J,"VIVO体验店")</f>
        <v>0</v>
      </c>
      <c r="BE1813" s="99">
        <f>SUMIFS(通讯通路门店!$AB:$AB,通讯通路门店!$S:$S,$G1813,通讯通路门店!$J:$J,"OPPO体验店")</f>
        <v>0</v>
      </c>
      <c r="BF1813" s="99">
        <f>SUMIFS(通讯通路门店!$X:$X,通讯通路门店!$S:$S,$G1813,通讯通路门店!$J:$J,"华为授权体验店")+SUMIFS(通讯通路门店!$AA:$AA,通讯通路门店!$S:$S,$G1813,通讯通路门店!$J:$J,"华为堡垒店")</f>
        <v>0</v>
      </c>
      <c r="BG1813" s="99">
        <f>SUMIFS(通讯通路门店!$Y:$Y,通讯通路门店!$S:$S,$G1813,通讯通路门店!$J:$J,"小米体验店")</f>
        <v>0</v>
      </c>
      <c r="BH1813" s="99">
        <f>SUMIFS(通讯通路门店!$AA:$AA,通讯通路门店!$S:$S,$G1813,通讯通路门店!$J:$J,"苹果体验店")</f>
        <v>0</v>
      </c>
      <c r="BI1813" s="99">
        <f>SUMIFS(通讯通路门店!$K:$K,通讯通路门店!$S:$S,$G1813,通讯通路门店!$J:$J,"其他品牌专卖店")</f>
        <v>0</v>
      </c>
      <c r="BJ1813" s="99">
        <f>SUMIFS(通讯通路门店!$AC:$AC,通讯通路门店!$S:$S,$G1813)</f>
        <v>0</v>
      </c>
      <c r="BK1813" s="99">
        <f>SUMIFS(通讯通路门店!$AD:$AD,通讯通路门店!$S:$S,$G1813)</f>
        <v>0</v>
      </c>
      <c r="BL1813" s="99">
        <f>SUMIFS(通讯通路门店!$AE:$AE,通讯通路门店!$S:$S,$G1813)</f>
        <v>0</v>
      </c>
      <c r="BM1813" s="99">
        <f>SUMIFS(通讯通路门店!$AF:$AF,通讯通路门店!$S:$S,$G1813)</f>
        <v>0</v>
      </c>
      <c r="BN1813" s="99">
        <f>SUMIFS(通讯通路门店!$AG:$AG,通讯通路门店!$S:$S,$G1813)</f>
        <v>0</v>
      </c>
      <c r="BO1813" s="99">
        <f>SUMIFS(通讯通路门店!$AH:$AH,通讯通路门店!$S:$S,$G1813)</f>
        <v>0</v>
      </c>
      <c r="BP1813" s="99">
        <f>SUMIFS(通讯通路门店!$AI:$AI,通讯通路门店!$S:$S,$G1813)</f>
        <v>0</v>
      </c>
      <c r="BQ1813" s="83"/>
    </row>
    <row r="1814" spans="1:69">
      <c r="A1814" s="99" t="str">
        <f>IFERROR(_xlfn.XLOOKUP($G1814,通讯通路门店!$S$4:$S$993933,通讯通路门店!$A$4:$A$993933,0,0),"")</f>
        <v>海南省</v>
      </c>
      <c r="B1814" s="99" t="str">
        <f>IFERROR(_xlfn.XLOOKUP($G1814,通讯通路门店!$S$4:$S$993933,通讯通路门店!$B$4:$B$993933,0,0),"")</f>
        <v>乐东黎族自治县</v>
      </c>
      <c r="C1814" s="99" t="str">
        <f>IFERROR(_xlfn.XLOOKUP($G1814,通讯通路门店!$S$4:$S$993933,通讯通路门店!$C$4:$C$993933,0,0),"")</f>
        <v>乐东黎族自治县</v>
      </c>
      <c r="D1814" s="99" t="str">
        <f>IFERROR(_xlfn.XLOOKUP($G1814,通讯通路门店!$S$4:$S$993933,通讯通路门店!$D$4:$D$993933,0,0),"")</f>
        <v>万冲镇</v>
      </c>
      <c r="E1814" s="83"/>
      <c r="F1814" s="83"/>
      <c r="G1814" s="101"/>
      <c r="H1814" s="102">
        <f>IFERROR(_xlfn.XLOOKUP($G1814,通讯通路门店!$S$4:$S$993933,通讯通路门店!$R$4:$R$993933,0,0),"")</f>
        <v>0</v>
      </c>
      <c r="I1814" s="83"/>
      <c r="J1814" s="83"/>
      <c r="K1814" s="83"/>
      <c r="L1814" s="83"/>
      <c r="M1814" s="83"/>
      <c r="N1814" s="83"/>
      <c r="O1814" s="83"/>
      <c r="P1814" s="83"/>
      <c r="Q1814" s="83"/>
      <c r="R1814" s="83"/>
      <c r="S1814" s="83"/>
      <c r="T1814" s="83"/>
      <c r="U1814" s="99">
        <f>COUNTIF(通讯通路门店!$S:$S,$G1814)</f>
        <v>0</v>
      </c>
      <c r="V1814" s="99">
        <f>COUNTIFS(通讯通路门店!$S:$S,$G1814,通讯通路门店!$J:$J,"综合卖场")</f>
        <v>0</v>
      </c>
      <c r="W1814" s="99">
        <f>SUMIFS(通讯通路门店!$AJ:$AJ,通讯通路门店!$S:$S,通讯客户沙盘!$G1814)</f>
        <v>0</v>
      </c>
      <c r="X1814" s="99">
        <f t="shared" si="140"/>
        <v>0</v>
      </c>
      <c r="Y1814" s="99">
        <f>COUNTIFS(通讯通路门店!$S:$S,$G1814,通讯通路门店!$J:$J,"荣耀体验店")+COUNTIFS(通讯通路门店!$S:$S,$G1814,通讯通路门店!$J:$J,"荣耀授权专卖店")</f>
        <v>0</v>
      </c>
      <c r="Z1814" s="99">
        <f>COUNTIFS(通讯通路门店!$S:$S,$G1814,通讯通路门店!$J:$J,"VIVO体验店")</f>
        <v>0</v>
      </c>
      <c r="AA1814" s="99">
        <f>COUNTIFS(通讯通路门店!$S:$S,$G1814,通讯通路门店!$J:$J,"OPPO体验店")</f>
        <v>0</v>
      </c>
      <c r="AB1814" s="99">
        <f>COUNTIFS(通讯通路门店!$S:$S,$G1814,通讯通路门店!$J:$J,"华为授权体验店")+COUNTIFS(通讯通路门店!$S:$S,$G1814,通讯通路门店!$J:$J,"华为堡垒店")</f>
        <v>0</v>
      </c>
      <c r="AC1814" s="99">
        <f>COUNTIFS(通讯通路门店!$S:$S,$G1814,通讯通路门店!$J:$J,"小米体验店")</f>
        <v>0</v>
      </c>
      <c r="AD1814" s="99">
        <f>COUNTIFS(通讯通路门店!$S:$S,$G1814,通讯通路门店!$J:$J,"苹果体验店")</f>
        <v>0</v>
      </c>
      <c r="AE1814" s="99">
        <f>COUNTIFS(通讯通路门店!$S:$S,$G1814,通讯通路门店!$J:$J,"其他品牌专卖店")</f>
        <v>0</v>
      </c>
      <c r="AF1814" s="99">
        <f>SUMIFS(通讯通路门店!$BI:$BI,通讯通路门店!$S:$S,$G1814)</f>
        <v>0</v>
      </c>
      <c r="AG1814" s="99">
        <f>SUMIFS(通讯通路门店!$BH:$BH,通讯通路门店!$S:$S,$G1814)</f>
        <v>0</v>
      </c>
      <c r="AH1814" s="99">
        <f t="shared" si="141"/>
        <v>0</v>
      </c>
      <c r="AI1814" s="99">
        <f>SUMIFS(通讯通路门店!$BB:$BB,通讯通路门店!$S:$S,$G1814)</f>
        <v>0</v>
      </c>
      <c r="AJ1814" s="99">
        <f>SUMIFS(通讯通路门店!$BE:$BE,通讯通路门店!$S:$S,$G1814)</f>
        <v>0</v>
      </c>
      <c r="AK1814" s="99">
        <f>SUMIFS(通讯通路门店!$BG:$BG,通讯通路门店!$S:$S,$G1814)</f>
        <v>0</v>
      </c>
      <c r="AL1814" s="99">
        <f>SUMIFS(通讯通路门店!$BC:$BC,通讯通路门店!$S:$S,$G1814)</f>
        <v>0</v>
      </c>
      <c r="AM1814" s="99">
        <f>SUMIFS(通讯通路门店!$BD:$BD,通讯通路门店!$S:$S,$G1814)</f>
        <v>0</v>
      </c>
      <c r="AN1814" s="99">
        <f>SUMIFS(通讯通路门店!$BF:$BF,通讯通路门店!$S:$S,$G1814)</f>
        <v>0</v>
      </c>
      <c r="AO1814" s="99">
        <f t="shared" si="142"/>
        <v>0</v>
      </c>
      <c r="AP1814" s="99">
        <f>SUMIFS(通讯通路门店!$K:$K,通讯通路门店!$S:$S,$G1814)</f>
        <v>0</v>
      </c>
      <c r="AQ1814" s="83"/>
      <c r="AR1814" s="99">
        <f>SUMIFS(通讯通路门店!$T:$T,通讯通路门店!$S:$S,$G1814)</f>
        <v>0</v>
      </c>
      <c r="AS1814" s="99">
        <f>SUMIFS(通讯通路门店!$U:$U,通讯通路门店!$S:$S,$G1814)</f>
        <v>0</v>
      </c>
      <c r="AT1814" s="99">
        <f>SUMIFS(通讯通路门店!$V:$V,通讯通路门店!$S:$S,$G1814)</f>
        <v>0</v>
      </c>
      <c r="AU1814" s="99">
        <f>SUMIFS(通讯通路门店!$W:$W,通讯通路门店!$S:$S,$G1814)</f>
        <v>0</v>
      </c>
      <c r="AV1814" s="99">
        <f>SUMIFS(通讯通路门店!$Z:$Z,通讯通路门店!$S:$S,$G1814)</f>
        <v>0</v>
      </c>
      <c r="AW1814" s="99">
        <f>SUMIFS(通讯通路门店!$AB:$AB,通讯通路门店!$S:$S,$G1814)</f>
        <v>0</v>
      </c>
      <c r="AX1814" s="99">
        <f>SUMIFS(通讯通路门店!$X:$X,通讯通路门店!$S:$S,$G1814)</f>
        <v>0</v>
      </c>
      <c r="AY1814" s="99">
        <f>SUMIFS(通讯通路门店!$Y:$Y,通讯通路门店!$S:$S,$G1814)</f>
        <v>0</v>
      </c>
      <c r="AZ1814" s="99">
        <f>SUMIFS(通讯通路门店!$AA:$AA,通讯通路门店!$S:$S,$G1814)</f>
        <v>0</v>
      </c>
      <c r="BA1814" s="99">
        <f t="shared" si="143"/>
        <v>0</v>
      </c>
      <c r="BB1814" s="99">
        <f t="shared" si="144"/>
        <v>0</v>
      </c>
      <c r="BC1814" s="99">
        <f>SUMIFS(通讯通路门店!$W:$W,通讯通路门店!$S:$S,$G1814,通讯通路门店!$J:$J,"荣耀体验店")+SUMIFS(通讯通路门店!$W:$W,通讯通路门店!$S:$S,$G1814,通讯通路门店!$J:$J,"荣耀授权专卖店")</f>
        <v>0</v>
      </c>
      <c r="BD1814" s="99">
        <f>SUMIFS(通讯通路门店!$Z:$Z,通讯通路门店!$S:$S,$G1814,通讯通路门店!$J:$J,"VIVO体验店")</f>
        <v>0</v>
      </c>
      <c r="BE1814" s="99">
        <f>SUMIFS(通讯通路门店!$AB:$AB,通讯通路门店!$S:$S,$G1814,通讯通路门店!$J:$J,"OPPO体验店")</f>
        <v>0</v>
      </c>
      <c r="BF1814" s="99">
        <f>SUMIFS(通讯通路门店!$X:$X,通讯通路门店!$S:$S,$G1814,通讯通路门店!$J:$J,"华为授权体验店")+SUMIFS(通讯通路门店!$AA:$AA,通讯通路门店!$S:$S,$G1814,通讯通路门店!$J:$J,"华为堡垒店")</f>
        <v>0</v>
      </c>
      <c r="BG1814" s="99">
        <f>SUMIFS(通讯通路门店!$Y:$Y,通讯通路门店!$S:$S,$G1814,通讯通路门店!$J:$J,"小米体验店")</f>
        <v>0</v>
      </c>
      <c r="BH1814" s="99">
        <f>SUMIFS(通讯通路门店!$AA:$AA,通讯通路门店!$S:$S,$G1814,通讯通路门店!$J:$J,"苹果体验店")</f>
        <v>0</v>
      </c>
      <c r="BI1814" s="99">
        <f>SUMIFS(通讯通路门店!$K:$K,通讯通路门店!$S:$S,$G1814,通讯通路门店!$J:$J,"其他品牌专卖店")</f>
        <v>0</v>
      </c>
      <c r="BJ1814" s="99">
        <f>SUMIFS(通讯通路门店!$AC:$AC,通讯通路门店!$S:$S,$G1814)</f>
        <v>0</v>
      </c>
      <c r="BK1814" s="99">
        <f>SUMIFS(通讯通路门店!$AD:$AD,通讯通路门店!$S:$S,$G1814)</f>
        <v>0</v>
      </c>
      <c r="BL1814" s="99">
        <f>SUMIFS(通讯通路门店!$AE:$AE,通讯通路门店!$S:$S,$G1814)</f>
        <v>0</v>
      </c>
      <c r="BM1814" s="99">
        <f>SUMIFS(通讯通路门店!$AF:$AF,通讯通路门店!$S:$S,$G1814)</f>
        <v>0</v>
      </c>
      <c r="BN1814" s="99">
        <f>SUMIFS(通讯通路门店!$AG:$AG,通讯通路门店!$S:$S,$G1814)</f>
        <v>0</v>
      </c>
      <c r="BO1814" s="99">
        <f>SUMIFS(通讯通路门店!$AH:$AH,通讯通路门店!$S:$S,$G1814)</f>
        <v>0</v>
      </c>
      <c r="BP1814" s="99">
        <f>SUMIFS(通讯通路门店!$AI:$AI,通讯通路门店!$S:$S,$G1814)</f>
        <v>0</v>
      </c>
      <c r="BQ1814" s="83"/>
    </row>
    <row r="1815" spans="1:69">
      <c r="A1815" s="99" t="str">
        <f>IFERROR(_xlfn.XLOOKUP($G1815,通讯通路门店!$S$4:$S$993933,通讯通路门店!$A$4:$A$993933,0,0),"")</f>
        <v>海南省</v>
      </c>
      <c r="B1815" s="99" t="str">
        <f>IFERROR(_xlfn.XLOOKUP($G1815,通讯通路门店!$S$4:$S$993933,通讯通路门店!$B$4:$B$993933,0,0),"")</f>
        <v>乐东黎族自治县</v>
      </c>
      <c r="C1815" s="99" t="str">
        <f>IFERROR(_xlfn.XLOOKUP($G1815,通讯通路门店!$S$4:$S$993933,通讯通路门店!$C$4:$C$993933,0,0),"")</f>
        <v>乐东黎族自治县</v>
      </c>
      <c r="D1815" s="99" t="str">
        <f>IFERROR(_xlfn.XLOOKUP($G1815,通讯通路门店!$S$4:$S$993933,通讯通路门店!$D$4:$D$993933,0,0),"")</f>
        <v>万冲镇</v>
      </c>
      <c r="E1815" s="83"/>
      <c r="F1815" s="83"/>
      <c r="G1815" s="101"/>
      <c r="H1815" s="102">
        <f>IFERROR(_xlfn.XLOOKUP($G1815,通讯通路门店!$S$4:$S$993933,通讯通路门店!$R$4:$R$993933,0,0),"")</f>
        <v>0</v>
      </c>
      <c r="I1815" s="83"/>
      <c r="J1815" s="83"/>
      <c r="K1815" s="83"/>
      <c r="L1815" s="83"/>
      <c r="M1815" s="83"/>
      <c r="N1815" s="83"/>
      <c r="O1815" s="83"/>
      <c r="P1815" s="83"/>
      <c r="Q1815" s="83"/>
      <c r="R1815" s="83"/>
      <c r="S1815" s="83"/>
      <c r="T1815" s="83"/>
      <c r="U1815" s="99">
        <f>COUNTIF(通讯通路门店!$S:$S,$G1815)</f>
        <v>0</v>
      </c>
      <c r="V1815" s="99">
        <f>COUNTIFS(通讯通路门店!$S:$S,$G1815,通讯通路门店!$J:$J,"综合卖场")</f>
        <v>0</v>
      </c>
      <c r="W1815" s="99">
        <f>SUMIFS(通讯通路门店!$AJ:$AJ,通讯通路门店!$S:$S,通讯客户沙盘!$G1815)</f>
        <v>0</v>
      </c>
      <c r="X1815" s="99">
        <f t="shared" si="140"/>
        <v>0</v>
      </c>
      <c r="Y1815" s="99">
        <f>COUNTIFS(通讯通路门店!$S:$S,$G1815,通讯通路门店!$J:$J,"荣耀体验店")+COUNTIFS(通讯通路门店!$S:$S,$G1815,通讯通路门店!$J:$J,"荣耀授权专卖店")</f>
        <v>0</v>
      </c>
      <c r="Z1815" s="99">
        <f>COUNTIFS(通讯通路门店!$S:$S,$G1815,通讯通路门店!$J:$J,"VIVO体验店")</f>
        <v>0</v>
      </c>
      <c r="AA1815" s="99">
        <f>COUNTIFS(通讯通路门店!$S:$S,$G1815,通讯通路门店!$J:$J,"OPPO体验店")</f>
        <v>0</v>
      </c>
      <c r="AB1815" s="99">
        <f>COUNTIFS(通讯通路门店!$S:$S,$G1815,通讯通路门店!$J:$J,"华为授权体验店")+COUNTIFS(通讯通路门店!$S:$S,$G1815,通讯通路门店!$J:$J,"华为堡垒店")</f>
        <v>0</v>
      </c>
      <c r="AC1815" s="99">
        <f>COUNTIFS(通讯通路门店!$S:$S,$G1815,通讯通路门店!$J:$J,"小米体验店")</f>
        <v>0</v>
      </c>
      <c r="AD1815" s="99">
        <f>COUNTIFS(通讯通路门店!$S:$S,$G1815,通讯通路门店!$J:$J,"苹果体验店")</f>
        <v>0</v>
      </c>
      <c r="AE1815" s="99">
        <f>COUNTIFS(通讯通路门店!$S:$S,$G1815,通讯通路门店!$J:$J,"其他品牌专卖店")</f>
        <v>0</v>
      </c>
      <c r="AF1815" s="99">
        <f>SUMIFS(通讯通路门店!$BI:$BI,通讯通路门店!$S:$S,$G1815)</f>
        <v>0</v>
      </c>
      <c r="AG1815" s="99">
        <f>SUMIFS(通讯通路门店!$BH:$BH,通讯通路门店!$S:$S,$G1815)</f>
        <v>0</v>
      </c>
      <c r="AH1815" s="99">
        <f t="shared" si="141"/>
        <v>0</v>
      </c>
      <c r="AI1815" s="99">
        <f>SUMIFS(通讯通路门店!$BB:$BB,通讯通路门店!$S:$S,$G1815)</f>
        <v>0</v>
      </c>
      <c r="AJ1815" s="99">
        <f>SUMIFS(通讯通路门店!$BE:$BE,通讯通路门店!$S:$S,$G1815)</f>
        <v>0</v>
      </c>
      <c r="AK1815" s="99">
        <f>SUMIFS(通讯通路门店!$BG:$BG,通讯通路门店!$S:$S,$G1815)</f>
        <v>0</v>
      </c>
      <c r="AL1815" s="99">
        <f>SUMIFS(通讯通路门店!$BC:$BC,通讯通路门店!$S:$S,$G1815)</f>
        <v>0</v>
      </c>
      <c r="AM1815" s="99">
        <f>SUMIFS(通讯通路门店!$BD:$BD,通讯通路门店!$S:$S,$G1815)</f>
        <v>0</v>
      </c>
      <c r="AN1815" s="99">
        <f>SUMIFS(通讯通路门店!$BF:$BF,通讯通路门店!$S:$S,$G1815)</f>
        <v>0</v>
      </c>
      <c r="AO1815" s="99">
        <f t="shared" si="142"/>
        <v>0</v>
      </c>
      <c r="AP1815" s="99">
        <f>SUMIFS(通讯通路门店!$K:$K,通讯通路门店!$S:$S,$G1815)</f>
        <v>0</v>
      </c>
      <c r="AQ1815" s="83"/>
      <c r="AR1815" s="99">
        <f>SUMIFS(通讯通路门店!$T:$T,通讯通路门店!$S:$S,$G1815)</f>
        <v>0</v>
      </c>
      <c r="AS1815" s="99">
        <f>SUMIFS(通讯通路门店!$U:$U,通讯通路门店!$S:$S,$G1815)</f>
        <v>0</v>
      </c>
      <c r="AT1815" s="99">
        <f>SUMIFS(通讯通路门店!$V:$V,通讯通路门店!$S:$S,$G1815)</f>
        <v>0</v>
      </c>
      <c r="AU1815" s="99">
        <f>SUMIFS(通讯通路门店!$W:$W,通讯通路门店!$S:$S,$G1815)</f>
        <v>0</v>
      </c>
      <c r="AV1815" s="99">
        <f>SUMIFS(通讯通路门店!$Z:$Z,通讯通路门店!$S:$S,$G1815)</f>
        <v>0</v>
      </c>
      <c r="AW1815" s="99">
        <f>SUMIFS(通讯通路门店!$AB:$AB,通讯通路门店!$S:$S,$G1815)</f>
        <v>0</v>
      </c>
      <c r="AX1815" s="99">
        <f>SUMIFS(通讯通路门店!$X:$X,通讯通路门店!$S:$S,$G1815)</f>
        <v>0</v>
      </c>
      <c r="AY1815" s="99">
        <f>SUMIFS(通讯通路门店!$Y:$Y,通讯通路门店!$S:$S,$G1815)</f>
        <v>0</v>
      </c>
      <c r="AZ1815" s="99">
        <f>SUMIFS(通讯通路门店!$AA:$AA,通讯通路门店!$S:$S,$G1815)</f>
        <v>0</v>
      </c>
      <c r="BA1815" s="99">
        <f t="shared" si="143"/>
        <v>0</v>
      </c>
      <c r="BB1815" s="99">
        <f t="shared" si="144"/>
        <v>0</v>
      </c>
      <c r="BC1815" s="99">
        <f>SUMIFS(通讯通路门店!$W:$W,通讯通路门店!$S:$S,$G1815,通讯通路门店!$J:$J,"荣耀体验店")+SUMIFS(通讯通路门店!$W:$W,通讯通路门店!$S:$S,$G1815,通讯通路门店!$J:$J,"荣耀授权专卖店")</f>
        <v>0</v>
      </c>
      <c r="BD1815" s="99">
        <f>SUMIFS(通讯通路门店!$Z:$Z,通讯通路门店!$S:$S,$G1815,通讯通路门店!$J:$J,"VIVO体验店")</f>
        <v>0</v>
      </c>
      <c r="BE1815" s="99">
        <f>SUMIFS(通讯通路门店!$AB:$AB,通讯通路门店!$S:$S,$G1815,通讯通路门店!$J:$J,"OPPO体验店")</f>
        <v>0</v>
      </c>
      <c r="BF1815" s="99">
        <f>SUMIFS(通讯通路门店!$X:$X,通讯通路门店!$S:$S,$G1815,通讯通路门店!$J:$J,"华为授权体验店")+SUMIFS(通讯通路门店!$AA:$AA,通讯通路门店!$S:$S,$G1815,通讯通路门店!$J:$J,"华为堡垒店")</f>
        <v>0</v>
      </c>
      <c r="BG1815" s="99">
        <f>SUMIFS(通讯通路门店!$Y:$Y,通讯通路门店!$S:$S,$G1815,通讯通路门店!$J:$J,"小米体验店")</f>
        <v>0</v>
      </c>
      <c r="BH1815" s="99">
        <f>SUMIFS(通讯通路门店!$AA:$AA,通讯通路门店!$S:$S,$G1815,通讯通路门店!$J:$J,"苹果体验店")</f>
        <v>0</v>
      </c>
      <c r="BI1815" s="99">
        <f>SUMIFS(通讯通路门店!$K:$K,通讯通路门店!$S:$S,$G1815,通讯通路门店!$J:$J,"其他品牌专卖店")</f>
        <v>0</v>
      </c>
      <c r="BJ1815" s="99">
        <f>SUMIFS(通讯通路门店!$AC:$AC,通讯通路门店!$S:$S,$G1815)</f>
        <v>0</v>
      </c>
      <c r="BK1815" s="99">
        <f>SUMIFS(通讯通路门店!$AD:$AD,通讯通路门店!$S:$S,$G1815)</f>
        <v>0</v>
      </c>
      <c r="BL1815" s="99">
        <f>SUMIFS(通讯通路门店!$AE:$AE,通讯通路门店!$S:$S,$G1815)</f>
        <v>0</v>
      </c>
      <c r="BM1815" s="99">
        <f>SUMIFS(通讯通路门店!$AF:$AF,通讯通路门店!$S:$S,$G1815)</f>
        <v>0</v>
      </c>
      <c r="BN1815" s="99">
        <f>SUMIFS(通讯通路门店!$AG:$AG,通讯通路门店!$S:$S,$G1815)</f>
        <v>0</v>
      </c>
      <c r="BO1815" s="99">
        <f>SUMIFS(通讯通路门店!$AH:$AH,通讯通路门店!$S:$S,$G1815)</f>
        <v>0</v>
      </c>
      <c r="BP1815" s="99">
        <f>SUMIFS(通讯通路门店!$AI:$AI,通讯通路门店!$S:$S,$G1815)</f>
        <v>0</v>
      </c>
      <c r="BQ1815" s="83"/>
    </row>
    <row r="1816" spans="1:69">
      <c r="A1816" s="99" t="str">
        <f>IFERROR(_xlfn.XLOOKUP($G1816,通讯通路门店!$S$4:$S$993933,通讯通路门店!$A$4:$A$993933,0,0),"")</f>
        <v>海南省</v>
      </c>
      <c r="B1816" s="99" t="str">
        <f>IFERROR(_xlfn.XLOOKUP($G1816,通讯通路门店!$S$4:$S$993933,通讯通路门店!$B$4:$B$993933,0,0),"")</f>
        <v>乐东黎族自治县</v>
      </c>
      <c r="C1816" s="99" t="str">
        <f>IFERROR(_xlfn.XLOOKUP($G1816,通讯通路门店!$S$4:$S$993933,通讯通路门店!$C$4:$C$993933,0,0),"")</f>
        <v>乐东黎族自治县</v>
      </c>
      <c r="D1816" s="99" t="str">
        <f>IFERROR(_xlfn.XLOOKUP($G1816,通讯通路门店!$S$4:$S$993933,通讯通路门店!$D$4:$D$993933,0,0),"")</f>
        <v>万冲镇</v>
      </c>
      <c r="E1816" s="83"/>
      <c r="F1816" s="83"/>
      <c r="G1816" s="101"/>
      <c r="H1816" s="102">
        <f>IFERROR(_xlfn.XLOOKUP($G1816,通讯通路门店!$S$4:$S$993933,通讯通路门店!$R$4:$R$993933,0,0),"")</f>
        <v>0</v>
      </c>
      <c r="I1816" s="83"/>
      <c r="J1816" s="83"/>
      <c r="K1816" s="83"/>
      <c r="L1816" s="83"/>
      <c r="M1816" s="83"/>
      <c r="N1816" s="83"/>
      <c r="O1816" s="83"/>
      <c r="P1816" s="83"/>
      <c r="Q1816" s="83"/>
      <c r="R1816" s="83"/>
      <c r="S1816" s="83"/>
      <c r="T1816" s="83"/>
      <c r="U1816" s="99">
        <f>COUNTIF(通讯通路门店!$S:$S,$G1816)</f>
        <v>0</v>
      </c>
      <c r="V1816" s="99">
        <f>COUNTIFS(通讯通路门店!$S:$S,$G1816,通讯通路门店!$J:$J,"综合卖场")</f>
        <v>0</v>
      </c>
      <c r="W1816" s="99">
        <f>SUMIFS(通讯通路门店!$AJ:$AJ,通讯通路门店!$S:$S,通讯客户沙盘!$G1816)</f>
        <v>0</v>
      </c>
      <c r="X1816" s="99">
        <f t="shared" si="140"/>
        <v>0</v>
      </c>
      <c r="Y1816" s="99">
        <f>COUNTIFS(通讯通路门店!$S:$S,$G1816,通讯通路门店!$J:$J,"荣耀体验店")+COUNTIFS(通讯通路门店!$S:$S,$G1816,通讯通路门店!$J:$J,"荣耀授权专卖店")</f>
        <v>0</v>
      </c>
      <c r="Z1816" s="99">
        <f>COUNTIFS(通讯通路门店!$S:$S,$G1816,通讯通路门店!$J:$J,"VIVO体验店")</f>
        <v>0</v>
      </c>
      <c r="AA1816" s="99">
        <f>COUNTIFS(通讯通路门店!$S:$S,$G1816,通讯通路门店!$J:$J,"OPPO体验店")</f>
        <v>0</v>
      </c>
      <c r="AB1816" s="99">
        <f>COUNTIFS(通讯通路门店!$S:$S,$G1816,通讯通路门店!$J:$J,"华为授权体验店")+COUNTIFS(通讯通路门店!$S:$S,$G1816,通讯通路门店!$J:$J,"华为堡垒店")</f>
        <v>0</v>
      </c>
      <c r="AC1816" s="99">
        <f>COUNTIFS(通讯通路门店!$S:$S,$G1816,通讯通路门店!$J:$J,"小米体验店")</f>
        <v>0</v>
      </c>
      <c r="AD1816" s="99">
        <f>COUNTIFS(通讯通路门店!$S:$S,$G1816,通讯通路门店!$J:$J,"苹果体验店")</f>
        <v>0</v>
      </c>
      <c r="AE1816" s="99">
        <f>COUNTIFS(通讯通路门店!$S:$S,$G1816,通讯通路门店!$J:$J,"其他品牌专卖店")</f>
        <v>0</v>
      </c>
      <c r="AF1816" s="99">
        <f>SUMIFS(通讯通路门店!$BI:$BI,通讯通路门店!$S:$S,$G1816)</f>
        <v>0</v>
      </c>
      <c r="AG1816" s="99">
        <f>SUMIFS(通讯通路门店!$BH:$BH,通讯通路门店!$S:$S,$G1816)</f>
        <v>0</v>
      </c>
      <c r="AH1816" s="99">
        <f t="shared" si="141"/>
        <v>0</v>
      </c>
      <c r="AI1816" s="99">
        <f>SUMIFS(通讯通路门店!$BB:$BB,通讯通路门店!$S:$S,$G1816)</f>
        <v>0</v>
      </c>
      <c r="AJ1816" s="99">
        <f>SUMIFS(通讯通路门店!$BE:$BE,通讯通路门店!$S:$S,$G1816)</f>
        <v>0</v>
      </c>
      <c r="AK1816" s="99">
        <f>SUMIFS(通讯通路门店!$BG:$BG,通讯通路门店!$S:$S,$G1816)</f>
        <v>0</v>
      </c>
      <c r="AL1816" s="99">
        <f>SUMIFS(通讯通路门店!$BC:$BC,通讯通路门店!$S:$S,$G1816)</f>
        <v>0</v>
      </c>
      <c r="AM1816" s="99">
        <f>SUMIFS(通讯通路门店!$BD:$BD,通讯通路门店!$S:$S,$G1816)</f>
        <v>0</v>
      </c>
      <c r="AN1816" s="99">
        <f>SUMIFS(通讯通路门店!$BF:$BF,通讯通路门店!$S:$S,$G1816)</f>
        <v>0</v>
      </c>
      <c r="AO1816" s="99">
        <f t="shared" si="142"/>
        <v>0</v>
      </c>
      <c r="AP1816" s="99">
        <f>SUMIFS(通讯通路门店!$K:$K,通讯通路门店!$S:$S,$G1816)</f>
        <v>0</v>
      </c>
      <c r="AQ1816" s="83"/>
      <c r="AR1816" s="99">
        <f>SUMIFS(通讯通路门店!$T:$T,通讯通路门店!$S:$S,$G1816)</f>
        <v>0</v>
      </c>
      <c r="AS1816" s="99">
        <f>SUMIFS(通讯通路门店!$U:$U,通讯通路门店!$S:$S,$G1816)</f>
        <v>0</v>
      </c>
      <c r="AT1816" s="99">
        <f>SUMIFS(通讯通路门店!$V:$V,通讯通路门店!$S:$S,$G1816)</f>
        <v>0</v>
      </c>
      <c r="AU1816" s="99">
        <f>SUMIFS(通讯通路门店!$W:$W,通讯通路门店!$S:$S,$G1816)</f>
        <v>0</v>
      </c>
      <c r="AV1816" s="99">
        <f>SUMIFS(通讯通路门店!$Z:$Z,通讯通路门店!$S:$S,$G1816)</f>
        <v>0</v>
      </c>
      <c r="AW1816" s="99">
        <f>SUMIFS(通讯通路门店!$AB:$AB,通讯通路门店!$S:$S,$G1816)</f>
        <v>0</v>
      </c>
      <c r="AX1816" s="99">
        <f>SUMIFS(通讯通路门店!$X:$X,通讯通路门店!$S:$S,$G1816)</f>
        <v>0</v>
      </c>
      <c r="AY1816" s="99">
        <f>SUMIFS(通讯通路门店!$Y:$Y,通讯通路门店!$S:$S,$G1816)</f>
        <v>0</v>
      </c>
      <c r="AZ1816" s="99">
        <f>SUMIFS(通讯通路门店!$AA:$AA,通讯通路门店!$S:$S,$G1816)</f>
        <v>0</v>
      </c>
      <c r="BA1816" s="99">
        <f t="shared" si="143"/>
        <v>0</v>
      </c>
      <c r="BB1816" s="99">
        <f t="shared" si="144"/>
        <v>0</v>
      </c>
      <c r="BC1816" s="99">
        <f>SUMIFS(通讯通路门店!$W:$W,通讯通路门店!$S:$S,$G1816,通讯通路门店!$J:$J,"荣耀体验店")+SUMIFS(通讯通路门店!$W:$W,通讯通路门店!$S:$S,$G1816,通讯通路门店!$J:$J,"荣耀授权专卖店")</f>
        <v>0</v>
      </c>
      <c r="BD1816" s="99">
        <f>SUMIFS(通讯通路门店!$Z:$Z,通讯通路门店!$S:$S,$G1816,通讯通路门店!$J:$J,"VIVO体验店")</f>
        <v>0</v>
      </c>
      <c r="BE1816" s="99">
        <f>SUMIFS(通讯通路门店!$AB:$AB,通讯通路门店!$S:$S,$G1816,通讯通路门店!$J:$J,"OPPO体验店")</f>
        <v>0</v>
      </c>
      <c r="BF1816" s="99">
        <f>SUMIFS(通讯通路门店!$X:$X,通讯通路门店!$S:$S,$G1816,通讯通路门店!$J:$J,"华为授权体验店")+SUMIFS(通讯通路门店!$AA:$AA,通讯通路门店!$S:$S,$G1816,通讯通路门店!$J:$J,"华为堡垒店")</f>
        <v>0</v>
      </c>
      <c r="BG1816" s="99">
        <f>SUMIFS(通讯通路门店!$Y:$Y,通讯通路门店!$S:$S,$G1816,通讯通路门店!$J:$J,"小米体验店")</f>
        <v>0</v>
      </c>
      <c r="BH1816" s="99">
        <f>SUMIFS(通讯通路门店!$AA:$AA,通讯通路门店!$S:$S,$G1816,通讯通路门店!$J:$J,"苹果体验店")</f>
        <v>0</v>
      </c>
      <c r="BI1816" s="99">
        <f>SUMIFS(通讯通路门店!$K:$K,通讯通路门店!$S:$S,$G1816,通讯通路门店!$J:$J,"其他品牌专卖店")</f>
        <v>0</v>
      </c>
      <c r="BJ1816" s="99">
        <f>SUMIFS(通讯通路门店!$AC:$AC,通讯通路门店!$S:$S,$G1816)</f>
        <v>0</v>
      </c>
      <c r="BK1816" s="99">
        <f>SUMIFS(通讯通路门店!$AD:$AD,通讯通路门店!$S:$S,$G1816)</f>
        <v>0</v>
      </c>
      <c r="BL1816" s="99">
        <f>SUMIFS(通讯通路门店!$AE:$AE,通讯通路门店!$S:$S,$G1816)</f>
        <v>0</v>
      </c>
      <c r="BM1816" s="99">
        <f>SUMIFS(通讯通路门店!$AF:$AF,通讯通路门店!$S:$S,$G1816)</f>
        <v>0</v>
      </c>
      <c r="BN1816" s="99">
        <f>SUMIFS(通讯通路门店!$AG:$AG,通讯通路门店!$S:$S,$G1816)</f>
        <v>0</v>
      </c>
      <c r="BO1816" s="99">
        <f>SUMIFS(通讯通路门店!$AH:$AH,通讯通路门店!$S:$S,$G1816)</f>
        <v>0</v>
      </c>
      <c r="BP1816" s="99">
        <f>SUMIFS(通讯通路门店!$AI:$AI,通讯通路门店!$S:$S,$G1816)</f>
        <v>0</v>
      </c>
      <c r="BQ1816" s="83"/>
    </row>
    <row r="1817" spans="1:69">
      <c r="A1817" s="99" t="str">
        <f>IFERROR(_xlfn.XLOOKUP($G1817,通讯通路门店!$S$4:$S$993933,通讯通路门店!$A$4:$A$993933,0,0),"")</f>
        <v>海南省</v>
      </c>
      <c r="B1817" s="99" t="str">
        <f>IFERROR(_xlfn.XLOOKUP($G1817,通讯通路门店!$S$4:$S$993933,通讯通路门店!$B$4:$B$993933,0,0),"")</f>
        <v>乐东黎族自治县</v>
      </c>
      <c r="C1817" s="99" t="str">
        <f>IFERROR(_xlfn.XLOOKUP($G1817,通讯通路门店!$S$4:$S$993933,通讯通路门店!$C$4:$C$993933,0,0),"")</f>
        <v>乐东黎族自治县</v>
      </c>
      <c r="D1817" s="99" t="str">
        <f>IFERROR(_xlfn.XLOOKUP($G1817,通讯通路门店!$S$4:$S$993933,通讯通路门店!$D$4:$D$993933,0,0),"")</f>
        <v>万冲镇</v>
      </c>
      <c r="E1817" s="83"/>
      <c r="F1817" s="83"/>
      <c r="G1817" s="101"/>
      <c r="H1817" s="102">
        <f>IFERROR(_xlfn.XLOOKUP($G1817,通讯通路门店!$S$4:$S$993933,通讯通路门店!$R$4:$R$993933,0,0),"")</f>
        <v>0</v>
      </c>
      <c r="I1817" s="83"/>
      <c r="J1817" s="83"/>
      <c r="K1817" s="83"/>
      <c r="L1817" s="83"/>
      <c r="M1817" s="83"/>
      <c r="N1817" s="83"/>
      <c r="O1817" s="83"/>
      <c r="P1817" s="83"/>
      <c r="Q1817" s="83"/>
      <c r="R1817" s="83"/>
      <c r="S1817" s="83"/>
      <c r="T1817" s="83"/>
      <c r="U1817" s="99">
        <f>COUNTIF(通讯通路门店!$S:$S,$G1817)</f>
        <v>0</v>
      </c>
      <c r="V1817" s="99">
        <f>COUNTIFS(通讯通路门店!$S:$S,$G1817,通讯通路门店!$J:$J,"综合卖场")</f>
        <v>0</v>
      </c>
      <c r="W1817" s="99">
        <f>SUMIFS(通讯通路门店!$AJ:$AJ,通讯通路门店!$S:$S,通讯客户沙盘!$G1817)</f>
        <v>0</v>
      </c>
      <c r="X1817" s="99">
        <f t="shared" si="140"/>
        <v>0</v>
      </c>
      <c r="Y1817" s="99">
        <f>COUNTIFS(通讯通路门店!$S:$S,$G1817,通讯通路门店!$J:$J,"荣耀体验店")+COUNTIFS(通讯通路门店!$S:$S,$G1817,通讯通路门店!$J:$J,"荣耀授权专卖店")</f>
        <v>0</v>
      </c>
      <c r="Z1817" s="99">
        <f>COUNTIFS(通讯通路门店!$S:$S,$G1817,通讯通路门店!$J:$J,"VIVO体验店")</f>
        <v>0</v>
      </c>
      <c r="AA1817" s="99">
        <f>COUNTIFS(通讯通路门店!$S:$S,$G1817,通讯通路门店!$J:$J,"OPPO体验店")</f>
        <v>0</v>
      </c>
      <c r="AB1817" s="99">
        <f>COUNTIFS(通讯通路门店!$S:$S,$G1817,通讯通路门店!$J:$J,"华为授权体验店")+COUNTIFS(通讯通路门店!$S:$S,$G1817,通讯通路门店!$J:$J,"华为堡垒店")</f>
        <v>0</v>
      </c>
      <c r="AC1817" s="99">
        <f>COUNTIFS(通讯通路门店!$S:$S,$G1817,通讯通路门店!$J:$J,"小米体验店")</f>
        <v>0</v>
      </c>
      <c r="AD1817" s="99">
        <f>COUNTIFS(通讯通路门店!$S:$S,$G1817,通讯通路门店!$J:$J,"苹果体验店")</f>
        <v>0</v>
      </c>
      <c r="AE1817" s="99">
        <f>COUNTIFS(通讯通路门店!$S:$S,$G1817,通讯通路门店!$J:$J,"其他品牌专卖店")</f>
        <v>0</v>
      </c>
      <c r="AF1817" s="99">
        <f>SUMIFS(通讯通路门店!$BI:$BI,通讯通路门店!$S:$S,$G1817)</f>
        <v>0</v>
      </c>
      <c r="AG1817" s="99">
        <f>SUMIFS(通讯通路门店!$BH:$BH,通讯通路门店!$S:$S,$G1817)</f>
        <v>0</v>
      </c>
      <c r="AH1817" s="99">
        <f t="shared" si="141"/>
        <v>0</v>
      </c>
      <c r="AI1817" s="99">
        <f>SUMIFS(通讯通路门店!$BB:$BB,通讯通路门店!$S:$S,$G1817)</f>
        <v>0</v>
      </c>
      <c r="AJ1817" s="99">
        <f>SUMIFS(通讯通路门店!$BE:$BE,通讯通路门店!$S:$S,$G1817)</f>
        <v>0</v>
      </c>
      <c r="AK1817" s="99">
        <f>SUMIFS(通讯通路门店!$BG:$BG,通讯通路门店!$S:$S,$G1817)</f>
        <v>0</v>
      </c>
      <c r="AL1817" s="99">
        <f>SUMIFS(通讯通路门店!$BC:$BC,通讯通路门店!$S:$S,$G1817)</f>
        <v>0</v>
      </c>
      <c r="AM1817" s="99">
        <f>SUMIFS(通讯通路门店!$BD:$BD,通讯通路门店!$S:$S,$G1817)</f>
        <v>0</v>
      </c>
      <c r="AN1817" s="99">
        <f>SUMIFS(通讯通路门店!$BF:$BF,通讯通路门店!$S:$S,$G1817)</f>
        <v>0</v>
      </c>
      <c r="AO1817" s="99">
        <f t="shared" si="142"/>
        <v>0</v>
      </c>
      <c r="AP1817" s="99">
        <f>SUMIFS(通讯通路门店!$K:$K,通讯通路门店!$S:$S,$G1817)</f>
        <v>0</v>
      </c>
      <c r="AQ1817" s="83"/>
      <c r="AR1817" s="99">
        <f>SUMIFS(通讯通路门店!$T:$T,通讯通路门店!$S:$S,$G1817)</f>
        <v>0</v>
      </c>
      <c r="AS1817" s="99">
        <f>SUMIFS(通讯通路门店!$U:$U,通讯通路门店!$S:$S,$G1817)</f>
        <v>0</v>
      </c>
      <c r="AT1817" s="99">
        <f>SUMIFS(通讯通路门店!$V:$V,通讯通路门店!$S:$S,$G1817)</f>
        <v>0</v>
      </c>
      <c r="AU1817" s="99">
        <f>SUMIFS(通讯通路门店!$W:$W,通讯通路门店!$S:$S,$G1817)</f>
        <v>0</v>
      </c>
      <c r="AV1817" s="99">
        <f>SUMIFS(通讯通路门店!$Z:$Z,通讯通路门店!$S:$S,$G1817)</f>
        <v>0</v>
      </c>
      <c r="AW1817" s="99">
        <f>SUMIFS(通讯通路门店!$AB:$AB,通讯通路门店!$S:$S,$G1817)</f>
        <v>0</v>
      </c>
      <c r="AX1817" s="99">
        <f>SUMIFS(通讯通路门店!$X:$X,通讯通路门店!$S:$S,$G1817)</f>
        <v>0</v>
      </c>
      <c r="AY1817" s="99">
        <f>SUMIFS(通讯通路门店!$Y:$Y,通讯通路门店!$S:$S,$G1817)</f>
        <v>0</v>
      </c>
      <c r="AZ1817" s="99">
        <f>SUMIFS(通讯通路门店!$AA:$AA,通讯通路门店!$S:$S,$G1817)</f>
        <v>0</v>
      </c>
      <c r="BA1817" s="99">
        <f t="shared" si="143"/>
        <v>0</v>
      </c>
      <c r="BB1817" s="99">
        <f t="shared" si="144"/>
        <v>0</v>
      </c>
      <c r="BC1817" s="99">
        <f>SUMIFS(通讯通路门店!$W:$W,通讯通路门店!$S:$S,$G1817,通讯通路门店!$J:$J,"荣耀体验店")+SUMIFS(通讯通路门店!$W:$W,通讯通路门店!$S:$S,$G1817,通讯通路门店!$J:$J,"荣耀授权专卖店")</f>
        <v>0</v>
      </c>
      <c r="BD1817" s="99">
        <f>SUMIFS(通讯通路门店!$Z:$Z,通讯通路门店!$S:$S,$G1817,通讯通路门店!$J:$J,"VIVO体验店")</f>
        <v>0</v>
      </c>
      <c r="BE1817" s="99">
        <f>SUMIFS(通讯通路门店!$AB:$AB,通讯通路门店!$S:$S,$G1817,通讯通路门店!$J:$J,"OPPO体验店")</f>
        <v>0</v>
      </c>
      <c r="BF1817" s="99">
        <f>SUMIFS(通讯通路门店!$X:$X,通讯通路门店!$S:$S,$G1817,通讯通路门店!$J:$J,"华为授权体验店")+SUMIFS(通讯通路门店!$AA:$AA,通讯通路门店!$S:$S,$G1817,通讯通路门店!$J:$J,"华为堡垒店")</f>
        <v>0</v>
      </c>
      <c r="BG1817" s="99">
        <f>SUMIFS(通讯通路门店!$Y:$Y,通讯通路门店!$S:$S,$G1817,通讯通路门店!$J:$J,"小米体验店")</f>
        <v>0</v>
      </c>
      <c r="BH1817" s="99">
        <f>SUMIFS(通讯通路门店!$AA:$AA,通讯通路门店!$S:$S,$G1817,通讯通路门店!$J:$J,"苹果体验店")</f>
        <v>0</v>
      </c>
      <c r="BI1817" s="99">
        <f>SUMIFS(通讯通路门店!$K:$K,通讯通路门店!$S:$S,$G1817,通讯通路门店!$J:$J,"其他品牌专卖店")</f>
        <v>0</v>
      </c>
      <c r="BJ1817" s="99">
        <f>SUMIFS(通讯通路门店!$AC:$AC,通讯通路门店!$S:$S,$G1817)</f>
        <v>0</v>
      </c>
      <c r="BK1817" s="99">
        <f>SUMIFS(通讯通路门店!$AD:$AD,通讯通路门店!$S:$S,$G1817)</f>
        <v>0</v>
      </c>
      <c r="BL1817" s="99">
        <f>SUMIFS(通讯通路门店!$AE:$AE,通讯通路门店!$S:$S,$G1817)</f>
        <v>0</v>
      </c>
      <c r="BM1817" s="99">
        <f>SUMIFS(通讯通路门店!$AF:$AF,通讯通路门店!$S:$S,$G1817)</f>
        <v>0</v>
      </c>
      <c r="BN1817" s="99">
        <f>SUMIFS(通讯通路门店!$AG:$AG,通讯通路门店!$S:$S,$G1817)</f>
        <v>0</v>
      </c>
      <c r="BO1817" s="99">
        <f>SUMIFS(通讯通路门店!$AH:$AH,通讯通路门店!$S:$S,$G1817)</f>
        <v>0</v>
      </c>
      <c r="BP1817" s="99">
        <f>SUMIFS(通讯通路门店!$AI:$AI,通讯通路门店!$S:$S,$G1817)</f>
        <v>0</v>
      </c>
      <c r="BQ1817" s="83"/>
    </row>
    <row r="1818" spans="1:69">
      <c r="A1818" s="99" t="str">
        <f>IFERROR(_xlfn.XLOOKUP($G1818,通讯通路门店!$S$4:$S$993933,通讯通路门店!$A$4:$A$993933,0,0),"")</f>
        <v>海南省</v>
      </c>
      <c r="B1818" s="99" t="str">
        <f>IFERROR(_xlfn.XLOOKUP($G1818,通讯通路门店!$S$4:$S$993933,通讯通路门店!$B$4:$B$993933,0,0),"")</f>
        <v>乐东黎族自治县</v>
      </c>
      <c r="C1818" s="99" t="str">
        <f>IFERROR(_xlfn.XLOOKUP($G1818,通讯通路门店!$S$4:$S$993933,通讯通路门店!$C$4:$C$993933,0,0),"")</f>
        <v>乐东黎族自治县</v>
      </c>
      <c r="D1818" s="99" t="str">
        <f>IFERROR(_xlfn.XLOOKUP($G1818,通讯通路门店!$S$4:$S$993933,通讯通路门店!$D$4:$D$993933,0,0),"")</f>
        <v>万冲镇</v>
      </c>
      <c r="E1818" s="83"/>
      <c r="F1818" s="83"/>
      <c r="G1818" s="101"/>
      <c r="H1818" s="102">
        <f>IFERROR(_xlfn.XLOOKUP($G1818,通讯通路门店!$S$4:$S$993933,通讯通路门店!$R$4:$R$993933,0,0),"")</f>
        <v>0</v>
      </c>
      <c r="I1818" s="83"/>
      <c r="J1818" s="83"/>
      <c r="K1818" s="83"/>
      <c r="L1818" s="83"/>
      <c r="M1818" s="83"/>
      <c r="N1818" s="83"/>
      <c r="O1818" s="83"/>
      <c r="P1818" s="83"/>
      <c r="Q1818" s="83"/>
      <c r="R1818" s="83"/>
      <c r="S1818" s="83"/>
      <c r="T1818" s="83"/>
      <c r="U1818" s="99">
        <f>COUNTIF(通讯通路门店!$S:$S,$G1818)</f>
        <v>0</v>
      </c>
      <c r="V1818" s="99">
        <f>COUNTIFS(通讯通路门店!$S:$S,$G1818,通讯通路门店!$J:$J,"综合卖场")</f>
        <v>0</v>
      </c>
      <c r="W1818" s="99">
        <f>SUMIFS(通讯通路门店!$AJ:$AJ,通讯通路门店!$S:$S,通讯客户沙盘!$G1818)</f>
        <v>0</v>
      </c>
      <c r="X1818" s="99">
        <f t="shared" si="140"/>
        <v>0</v>
      </c>
      <c r="Y1818" s="99">
        <f>COUNTIFS(通讯通路门店!$S:$S,$G1818,通讯通路门店!$J:$J,"荣耀体验店")+COUNTIFS(通讯通路门店!$S:$S,$G1818,通讯通路门店!$J:$J,"荣耀授权专卖店")</f>
        <v>0</v>
      </c>
      <c r="Z1818" s="99">
        <f>COUNTIFS(通讯通路门店!$S:$S,$G1818,通讯通路门店!$J:$J,"VIVO体验店")</f>
        <v>0</v>
      </c>
      <c r="AA1818" s="99">
        <f>COUNTIFS(通讯通路门店!$S:$S,$G1818,通讯通路门店!$J:$J,"OPPO体验店")</f>
        <v>0</v>
      </c>
      <c r="AB1818" s="99">
        <f>COUNTIFS(通讯通路门店!$S:$S,$G1818,通讯通路门店!$J:$J,"华为授权体验店")+COUNTIFS(通讯通路门店!$S:$S,$G1818,通讯通路门店!$J:$J,"华为堡垒店")</f>
        <v>0</v>
      </c>
      <c r="AC1818" s="99">
        <f>COUNTIFS(通讯通路门店!$S:$S,$G1818,通讯通路门店!$J:$J,"小米体验店")</f>
        <v>0</v>
      </c>
      <c r="AD1818" s="99">
        <f>COUNTIFS(通讯通路门店!$S:$S,$G1818,通讯通路门店!$J:$J,"苹果体验店")</f>
        <v>0</v>
      </c>
      <c r="AE1818" s="99">
        <f>COUNTIFS(通讯通路门店!$S:$S,$G1818,通讯通路门店!$J:$J,"其他品牌专卖店")</f>
        <v>0</v>
      </c>
      <c r="AF1818" s="99">
        <f>SUMIFS(通讯通路门店!$BI:$BI,通讯通路门店!$S:$S,$G1818)</f>
        <v>0</v>
      </c>
      <c r="AG1818" s="99">
        <f>SUMIFS(通讯通路门店!$BH:$BH,通讯通路门店!$S:$S,$G1818)</f>
        <v>0</v>
      </c>
      <c r="AH1818" s="99">
        <f t="shared" si="141"/>
        <v>0</v>
      </c>
      <c r="AI1818" s="99">
        <f>SUMIFS(通讯通路门店!$BB:$BB,通讯通路门店!$S:$S,$G1818)</f>
        <v>0</v>
      </c>
      <c r="AJ1818" s="99">
        <f>SUMIFS(通讯通路门店!$BE:$BE,通讯通路门店!$S:$S,$G1818)</f>
        <v>0</v>
      </c>
      <c r="AK1818" s="99">
        <f>SUMIFS(通讯通路门店!$BG:$BG,通讯通路门店!$S:$S,$G1818)</f>
        <v>0</v>
      </c>
      <c r="AL1818" s="99">
        <f>SUMIFS(通讯通路门店!$BC:$BC,通讯通路门店!$S:$S,$G1818)</f>
        <v>0</v>
      </c>
      <c r="AM1818" s="99">
        <f>SUMIFS(通讯通路门店!$BD:$BD,通讯通路门店!$S:$S,$G1818)</f>
        <v>0</v>
      </c>
      <c r="AN1818" s="99">
        <f>SUMIFS(通讯通路门店!$BF:$BF,通讯通路门店!$S:$S,$G1818)</f>
        <v>0</v>
      </c>
      <c r="AO1818" s="99">
        <f t="shared" si="142"/>
        <v>0</v>
      </c>
      <c r="AP1818" s="99">
        <f>SUMIFS(通讯通路门店!$K:$K,通讯通路门店!$S:$S,$G1818)</f>
        <v>0</v>
      </c>
      <c r="AQ1818" s="83"/>
      <c r="AR1818" s="99">
        <f>SUMIFS(通讯通路门店!$T:$T,通讯通路门店!$S:$S,$G1818)</f>
        <v>0</v>
      </c>
      <c r="AS1818" s="99">
        <f>SUMIFS(通讯通路门店!$U:$U,通讯通路门店!$S:$S,$G1818)</f>
        <v>0</v>
      </c>
      <c r="AT1818" s="99">
        <f>SUMIFS(通讯通路门店!$V:$V,通讯通路门店!$S:$S,$G1818)</f>
        <v>0</v>
      </c>
      <c r="AU1818" s="99">
        <f>SUMIFS(通讯通路门店!$W:$W,通讯通路门店!$S:$S,$G1818)</f>
        <v>0</v>
      </c>
      <c r="AV1818" s="99">
        <f>SUMIFS(通讯通路门店!$Z:$Z,通讯通路门店!$S:$S,$G1818)</f>
        <v>0</v>
      </c>
      <c r="AW1818" s="99">
        <f>SUMIFS(通讯通路门店!$AB:$AB,通讯通路门店!$S:$S,$G1818)</f>
        <v>0</v>
      </c>
      <c r="AX1818" s="99">
        <f>SUMIFS(通讯通路门店!$X:$X,通讯通路门店!$S:$S,$G1818)</f>
        <v>0</v>
      </c>
      <c r="AY1818" s="99">
        <f>SUMIFS(通讯通路门店!$Y:$Y,通讯通路门店!$S:$S,$G1818)</f>
        <v>0</v>
      </c>
      <c r="AZ1818" s="99">
        <f>SUMIFS(通讯通路门店!$AA:$AA,通讯通路门店!$S:$S,$G1818)</f>
        <v>0</v>
      </c>
      <c r="BA1818" s="99">
        <f t="shared" si="143"/>
        <v>0</v>
      </c>
      <c r="BB1818" s="99">
        <f t="shared" si="144"/>
        <v>0</v>
      </c>
      <c r="BC1818" s="99">
        <f>SUMIFS(通讯通路门店!$W:$W,通讯通路门店!$S:$S,$G1818,通讯通路门店!$J:$J,"荣耀体验店")+SUMIFS(通讯通路门店!$W:$W,通讯通路门店!$S:$S,$G1818,通讯通路门店!$J:$J,"荣耀授权专卖店")</f>
        <v>0</v>
      </c>
      <c r="BD1818" s="99">
        <f>SUMIFS(通讯通路门店!$Z:$Z,通讯通路门店!$S:$S,$G1818,通讯通路门店!$J:$J,"VIVO体验店")</f>
        <v>0</v>
      </c>
      <c r="BE1818" s="99">
        <f>SUMIFS(通讯通路门店!$AB:$AB,通讯通路门店!$S:$S,$G1818,通讯通路门店!$J:$J,"OPPO体验店")</f>
        <v>0</v>
      </c>
      <c r="BF1818" s="99">
        <f>SUMIFS(通讯通路门店!$X:$X,通讯通路门店!$S:$S,$G1818,通讯通路门店!$J:$J,"华为授权体验店")+SUMIFS(通讯通路门店!$AA:$AA,通讯通路门店!$S:$S,$G1818,通讯通路门店!$J:$J,"华为堡垒店")</f>
        <v>0</v>
      </c>
      <c r="BG1818" s="99">
        <f>SUMIFS(通讯通路门店!$Y:$Y,通讯通路门店!$S:$S,$G1818,通讯通路门店!$J:$J,"小米体验店")</f>
        <v>0</v>
      </c>
      <c r="BH1818" s="99">
        <f>SUMIFS(通讯通路门店!$AA:$AA,通讯通路门店!$S:$S,$G1818,通讯通路门店!$J:$J,"苹果体验店")</f>
        <v>0</v>
      </c>
      <c r="BI1818" s="99">
        <f>SUMIFS(通讯通路门店!$K:$K,通讯通路门店!$S:$S,$G1818,通讯通路门店!$J:$J,"其他品牌专卖店")</f>
        <v>0</v>
      </c>
      <c r="BJ1818" s="99">
        <f>SUMIFS(通讯通路门店!$AC:$AC,通讯通路门店!$S:$S,$G1818)</f>
        <v>0</v>
      </c>
      <c r="BK1818" s="99">
        <f>SUMIFS(通讯通路门店!$AD:$AD,通讯通路门店!$S:$S,$G1818)</f>
        <v>0</v>
      </c>
      <c r="BL1818" s="99">
        <f>SUMIFS(通讯通路门店!$AE:$AE,通讯通路门店!$S:$S,$G1818)</f>
        <v>0</v>
      </c>
      <c r="BM1818" s="99">
        <f>SUMIFS(通讯通路门店!$AF:$AF,通讯通路门店!$S:$S,$G1818)</f>
        <v>0</v>
      </c>
      <c r="BN1818" s="99">
        <f>SUMIFS(通讯通路门店!$AG:$AG,通讯通路门店!$S:$S,$G1818)</f>
        <v>0</v>
      </c>
      <c r="BO1818" s="99">
        <f>SUMIFS(通讯通路门店!$AH:$AH,通讯通路门店!$S:$S,$G1818)</f>
        <v>0</v>
      </c>
      <c r="BP1818" s="99">
        <f>SUMIFS(通讯通路门店!$AI:$AI,通讯通路门店!$S:$S,$G1818)</f>
        <v>0</v>
      </c>
      <c r="BQ1818" s="83"/>
    </row>
    <row r="1819" spans="1:69">
      <c r="A1819" s="99" t="str">
        <f>IFERROR(_xlfn.XLOOKUP($G1819,通讯通路门店!$S$4:$S$993933,通讯通路门店!$A$4:$A$993933,0,0),"")</f>
        <v>海南省</v>
      </c>
      <c r="B1819" s="99" t="str">
        <f>IFERROR(_xlfn.XLOOKUP($G1819,通讯通路门店!$S$4:$S$993933,通讯通路门店!$B$4:$B$993933,0,0),"")</f>
        <v>乐东黎族自治县</v>
      </c>
      <c r="C1819" s="99" t="str">
        <f>IFERROR(_xlfn.XLOOKUP($G1819,通讯通路门店!$S$4:$S$993933,通讯通路门店!$C$4:$C$993933,0,0),"")</f>
        <v>乐东黎族自治县</v>
      </c>
      <c r="D1819" s="99" t="str">
        <f>IFERROR(_xlfn.XLOOKUP($G1819,通讯通路门店!$S$4:$S$993933,通讯通路门店!$D$4:$D$993933,0,0),"")</f>
        <v>万冲镇</v>
      </c>
      <c r="E1819" s="83"/>
      <c r="F1819" s="83"/>
      <c r="G1819" s="101"/>
      <c r="H1819" s="102">
        <f>IFERROR(_xlfn.XLOOKUP($G1819,通讯通路门店!$S$4:$S$993933,通讯通路门店!$R$4:$R$993933,0,0),"")</f>
        <v>0</v>
      </c>
      <c r="I1819" s="83"/>
      <c r="J1819" s="83"/>
      <c r="K1819" s="83"/>
      <c r="L1819" s="83"/>
      <c r="M1819" s="83"/>
      <c r="N1819" s="83"/>
      <c r="O1819" s="83"/>
      <c r="P1819" s="83"/>
      <c r="Q1819" s="83"/>
      <c r="R1819" s="83"/>
      <c r="S1819" s="83"/>
      <c r="T1819" s="83"/>
      <c r="U1819" s="99">
        <f>COUNTIF(通讯通路门店!$S:$S,$G1819)</f>
        <v>0</v>
      </c>
      <c r="V1819" s="99">
        <f>COUNTIFS(通讯通路门店!$S:$S,$G1819,通讯通路门店!$J:$J,"综合卖场")</f>
        <v>0</v>
      </c>
      <c r="W1819" s="99">
        <f>SUMIFS(通讯通路门店!$AJ:$AJ,通讯通路门店!$S:$S,通讯客户沙盘!$G1819)</f>
        <v>0</v>
      </c>
      <c r="X1819" s="99">
        <f t="shared" si="140"/>
        <v>0</v>
      </c>
      <c r="Y1819" s="99">
        <f>COUNTIFS(通讯通路门店!$S:$S,$G1819,通讯通路门店!$J:$J,"荣耀体验店")+COUNTIFS(通讯通路门店!$S:$S,$G1819,通讯通路门店!$J:$J,"荣耀授权专卖店")</f>
        <v>0</v>
      </c>
      <c r="Z1819" s="99">
        <f>COUNTIFS(通讯通路门店!$S:$S,$G1819,通讯通路门店!$J:$J,"VIVO体验店")</f>
        <v>0</v>
      </c>
      <c r="AA1819" s="99">
        <f>COUNTIFS(通讯通路门店!$S:$S,$G1819,通讯通路门店!$J:$J,"OPPO体验店")</f>
        <v>0</v>
      </c>
      <c r="AB1819" s="99">
        <f>COUNTIFS(通讯通路门店!$S:$S,$G1819,通讯通路门店!$J:$J,"华为授权体验店")+COUNTIFS(通讯通路门店!$S:$S,$G1819,通讯通路门店!$J:$J,"华为堡垒店")</f>
        <v>0</v>
      </c>
      <c r="AC1819" s="99">
        <f>COUNTIFS(通讯通路门店!$S:$S,$G1819,通讯通路门店!$J:$J,"小米体验店")</f>
        <v>0</v>
      </c>
      <c r="AD1819" s="99">
        <f>COUNTIFS(通讯通路门店!$S:$S,$G1819,通讯通路门店!$J:$J,"苹果体验店")</f>
        <v>0</v>
      </c>
      <c r="AE1819" s="99">
        <f>COUNTIFS(通讯通路门店!$S:$S,$G1819,通讯通路门店!$J:$J,"其他品牌专卖店")</f>
        <v>0</v>
      </c>
      <c r="AF1819" s="99">
        <f>SUMIFS(通讯通路门店!$BI:$BI,通讯通路门店!$S:$S,$G1819)</f>
        <v>0</v>
      </c>
      <c r="AG1819" s="99">
        <f>SUMIFS(通讯通路门店!$BH:$BH,通讯通路门店!$S:$S,$G1819)</f>
        <v>0</v>
      </c>
      <c r="AH1819" s="99">
        <f t="shared" si="141"/>
        <v>0</v>
      </c>
      <c r="AI1819" s="99">
        <f>SUMIFS(通讯通路门店!$BB:$BB,通讯通路门店!$S:$S,$G1819)</f>
        <v>0</v>
      </c>
      <c r="AJ1819" s="99">
        <f>SUMIFS(通讯通路门店!$BE:$BE,通讯通路门店!$S:$S,$G1819)</f>
        <v>0</v>
      </c>
      <c r="AK1819" s="99">
        <f>SUMIFS(通讯通路门店!$BG:$BG,通讯通路门店!$S:$S,$G1819)</f>
        <v>0</v>
      </c>
      <c r="AL1819" s="99">
        <f>SUMIFS(通讯通路门店!$BC:$BC,通讯通路门店!$S:$S,$G1819)</f>
        <v>0</v>
      </c>
      <c r="AM1819" s="99">
        <f>SUMIFS(通讯通路门店!$BD:$BD,通讯通路门店!$S:$S,$G1819)</f>
        <v>0</v>
      </c>
      <c r="AN1819" s="99">
        <f>SUMIFS(通讯通路门店!$BF:$BF,通讯通路门店!$S:$S,$G1819)</f>
        <v>0</v>
      </c>
      <c r="AO1819" s="99">
        <f t="shared" si="142"/>
        <v>0</v>
      </c>
      <c r="AP1819" s="99">
        <f>SUMIFS(通讯通路门店!$K:$K,通讯通路门店!$S:$S,$G1819)</f>
        <v>0</v>
      </c>
      <c r="AQ1819" s="83"/>
      <c r="AR1819" s="99">
        <f>SUMIFS(通讯通路门店!$T:$T,通讯通路门店!$S:$S,$G1819)</f>
        <v>0</v>
      </c>
      <c r="AS1819" s="99">
        <f>SUMIFS(通讯通路门店!$U:$U,通讯通路门店!$S:$S,$G1819)</f>
        <v>0</v>
      </c>
      <c r="AT1819" s="99">
        <f>SUMIFS(通讯通路门店!$V:$V,通讯通路门店!$S:$S,$G1819)</f>
        <v>0</v>
      </c>
      <c r="AU1819" s="99">
        <f>SUMIFS(通讯通路门店!$W:$W,通讯通路门店!$S:$S,$G1819)</f>
        <v>0</v>
      </c>
      <c r="AV1819" s="99">
        <f>SUMIFS(通讯通路门店!$Z:$Z,通讯通路门店!$S:$S,$G1819)</f>
        <v>0</v>
      </c>
      <c r="AW1819" s="99">
        <f>SUMIFS(通讯通路门店!$AB:$AB,通讯通路门店!$S:$S,$G1819)</f>
        <v>0</v>
      </c>
      <c r="AX1819" s="99">
        <f>SUMIFS(通讯通路门店!$X:$X,通讯通路门店!$S:$S,$G1819)</f>
        <v>0</v>
      </c>
      <c r="AY1819" s="99">
        <f>SUMIFS(通讯通路门店!$Y:$Y,通讯通路门店!$S:$S,$G1819)</f>
        <v>0</v>
      </c>
      <c r="AZ1819" s="99">
        <f>SUMIFS(通讯通路门店!$AA:$AA,通讯通路门店!$S:$S,$G1819)</f>
        <v>0</v>
      </c>
      <c r="BA1819" s="99">
        <f t="shared" si="143"/>
        <v>0</v>
      </c>
      <c r="BB1819" s="99">
        <f t="shared" si="144"/>
        <v>0</v>
      </c>
      <c r="BC1819" s="99">
        <f>SUMIFS(通讯通路门店!$W:$W,通讯通路门店!$S:$S,$G1819,通讯通路门店!$J:$J,"荣耀体验店")+SUMIFS(通讯通路门店!$W:$W,通讯通路门店!$S:$S,$G1819,通讯通路门店!$J:$J,"荣耀授权专卖店")</f>
        <v>0</v>
      </c>
      <c r="BD1819" s="99">
        <f>SUMIFS(通讯通路门店!$Z:$Z,通讯通路门店!$S:$S,$G1819,通讯通路门店!$J:$J,"VIVO体验店")</f>
        <v>0</v>
      </c>
      <c r="BE1819" s="99">
        <f>SUMIFS(通讯通路门店!$AB:$AB,通讯通路门店!$S:$S,$G1819,通讯通路门店!$J:$J,"OPPO体验店")</f>
        <v>0</v>
      </c>
      <c r="BF1819" s="99">
        <f>SUMIFS(通讯通路门店!$X:$X,通讯通路门店!$S:$S,$G1819,通讯通路门店!$J:$J,"华为授权体验店")+SUMIFS(通讯通路门店!$AA:$AA,通讯通路门店!$S:$S,$G1819,通讯通路门店!$J:$J,"华为堡垒店")</f>
        <v>0</v>
      </c>
      <c r="BG1819" s="99">
        <f>SUMIFS(通讯通路门店!$Y:$Y,通讯通路门店!$S:$S,$G1819,通讯通路门店!$J:$J,"小米体验店")</f>
        <v>0</v>
      </c>
      <c r="BH1819" s="99">
        <f>SUMIFS(通讯通路门店!$AA:$AA,通讯通路门店!$S:$S,$G1819,通讯通路门店!$J:$J,"苹果体验店")</f>
        <v>0</v>
      </c>
      <c r="BI1819" s="99">
        <f>SUMIFS(通讯通路门店!$K:$K,通讯通路门店!$S:$S,$G1819,通讯通路门店!$J:$J,"其他品牌专卖店")</f>
        <v>0</v>
      </c>
      <c r="BJ1819" s="99">
        <f>SUMIFS(通讯通路门店!$AC:$AC,通讯通路门店!$S:$S,$G1819)</f>
        <v>0</v>
      </c>
      <c r="BK1819" s="99">
        <f>SUMIFS(通讯通路门店!$AD:$AD,通讯通路门店!$S:$S,$G1819)</f>
        <v>0</v>
      </c>
      <c r="BL1819" s="99">
        <f>SUMIFS(通讯通路门店!$AE:$AE,通讯通路门店!$S:$S,$G1819)</f>
        <v>0</v>
      </c>
      <c r="BM1819" s="99">
        <f>SUMIFS(通讯通路门店!$AF:$AF,通讯通路门店!$S:$S,$G1819)</f>
        <v>0</v>
      </c>
      <c r="BN1819" s="99">
        <f>SUMIFS(通讯通路门店!$AG:$AG,通讯通路门店!$S:$S,$G1819)</f>
        <v>0</v>
      </c>
      <c r="BO1819" s="99">
        <f>SUMIFS(通讯通路门店!$AH:$AH,通讯通路门店!$S:$S,$G1819)</f>
        <v>0</v>
      </c>
      <c r="BP1819" s="99">
        <f>SUMIFS(通讯通路门店!$AI:$AI,通讯通路门店!$S:$S,$G1819)</f>
        <v>0</v>
      </c>
      <c r="BQ1819" s="83"/>
    </row>
    <row r="1820" spans="1:69">
      <c r="A1820" s="99" t="str">
        <f>IFERROR(_xlfn.XLOOKUP($G1820,通讯通路门店!$S$4:$S$993933,通讯通路门店!$A$4:$A$993933,0,0),"")</f>
        <v>海南省</v>
      </c>
      <c r="B1820" s="99" t="str">
        <f>IFERROR(_xlfn.XLOOKUP($G1820,通讯通路门店!$S$4:$S$993933,通讯通路门店!$B$4:$B$993933,0,0),"")</f>
        <v>乐东黎族自治县</v>
      </c>
      <c r="C1820" s="99" t="str">
        <f>IFERROR(_xlfn.XLOOKUP($G1820,通讯通路门店!$S$4:$S$993933,通讯通路门店!$C$4:$C$993933,0,0),"")</f>
        <v>乐东黎族自治县</v>
      </c>
      <c r="D1820" s="99" t="str">
        <f>IFERROR(_xlfn.XLOOKUP($G1820,通讯通路门店!$S$4:$S$993933,通讯通路门店!$D$4:$D$993933,0,0),"")</f>
        <v>万冲镇</v>
      </c>
      <c r="E1820" s="83"/>
      <c r="F1820" s="83"/>
      <c r="G1820" s="101"/>
      <c r="H1820" s="102">
        <f>IFERROR(_xlfn.XLOOKUP($G1820,通讯通路门店!$S$4:$S$993933,通讯通路门店!$R$4:$R$993933,0,0),"")</f>
        <v>0</v>
      </c>
      <c r="I1820" s="83"/>
      <c r="J1820" s="83"/>
      <c r="K1820" s="83"/>
      <c r="L1820" s="83"/>
      <c r="M1820" s="83"/>
      <c r="N1820" s="83"/>
      <c r="O1820" s="83"/>
      <c r="P1820" s="83"/>
      <c r="Q1820" s="83"/>
      <c r="R1820" s="83"/>
      <c r="S1820" s="83"/>
      <c r="T1820" s="83"/>
      <c r="U1820" s="99">
        <f>COUNTIF(通讯通路门店!$S:$S,$G1820)</f>
        <v>0</v>
      </c>
      <c r="V1820" s="99">
        <f>COUNTIFS(通讯通路门店!$S:$S,$G1820,通讯通路门店!$J:$J,"综合卖场")</f>
        <v>0</v>
      </c>
      <c r="W1820" s="99">
        <f>SUMIFS(通讯通路门店!$AJ:$AJ,通讯通路门店!$S:$S,通讯客户沙盘!$G1820)</f>
        <v>0</v>
      </c>
      <c r="X1820" s="99">
        <f t="shared" si="140"/>
        <v>0</v>
      </c>
      <c r="Y1820" s="99">
        <f>COUNTIFS(通讯通路门店!$S:$S,$G1820,通讯通路门店!$J:$J,"荣耀体验店")+COUNTIFS(通讯通路门店!$S:$S,$G1820,通讯通路门店!$J:$J,"荣耀授权专卖店")</f>
        <v>0</v>
      </c>
      <c r="Z1820" s="99">
        <f>COUNTIFS(通讯通路门店!$S:$S,$G1820,通讯通路门店!$J:$J,"VIVO体验店")</f>
        <v>0</v>
      </c>
      <c r="AA1820" s="99">
        <f>COUNTIFS(通讯通路门店!$S:$S,$G1820,通讯通路门店!$J:$J,"OPPO体验店")</f>
        <v>0</v>
      </c>
      <c r="AB1820" s="99">
        <f>COUNTIFS(通讯通路门店!$S:$S,$G1820,通讯通路门店!$J:$J,"华为授权体验店")+COUNTIFS(通讯通路门店!$S:$S,$G1820,通讯通路门店!$J:$J,"华为堡垒店")</f>
        <v>0</v>
      </c>
      <c r="AC1820" s="99">
        <f>COUNTIFS(通讯通路门店!$S:$S,$G1820,通讯通路门店!$J:$J,"小米体验店")</f>
        <v>0</v>
      </c>
      <c r="AD1820" s="99">
        <f>COUNTIFS(通讯通路门店!$S:$S,$G1820,通讯通路门店!$J:$J,"苹果体验店")</f>
        <v>0</v>
      </c>
      <c r="AE1820" s="99">
        <f>COUNTIFS(通讯通路门店!$S:$S,$G1820,通讯通路门店!$J:$J,"其他品牌专卖店")</f>
        <v>0</v>
      </c>
      <c r="AF1820" s="99">
        <f>SUMIFS(通讯通路门店!$BI:$BI,通讯通路门店!$S:$S,$G1820)</f>
        <v>0</v>
      </c>
      <c r="AG1820" s="99">
        <f>SUMIFS(通讯通路门店!$BH:$BH,通讯通路门店!$S:$S,$G1820)</f>
        <v>0</v>
      </c>
      <c r="AH1820" s="99">
        <f t="shared" si="141"/>
        <v>0</v>
      </c>
      <c r="AI1820" s="99">
        <f>SUMIFS(通讯通路门店!$BB:$BB,通讯通路门店!$S:$S,$G1820)</f>
        <v>0</v>
      </c>
      <c r="AJ1820" s="99">
        <f>SUMIFS(通讯通路门店!$BE:$BE,通讯通路门店!$S:$S,$G1820)</f>
        <v>0</v>
      </c>
      <c r="AK1820" s="99">
        <f>SUMIFS(通讯通路门店!$BG:$BG,通讯通路门店!$S:$S,$G1820)</f>
        <v>0</v>
      </c>
      <c r="AL1820" s="99">
        <f>SUMIFS(通讯通路门店!$BC:$BC,通讯通路门店!$S:$S,$G1820)</f>
        <v>0</v>
      </c>
      <c r="AM1820" s="99">
        <f>SUMIFS(通讯通路门店!$BD:$BD,通讯通路门店!$S:$S,$G1820)</f>
        <v>0</v>
      </c>
      <c r="AN1820" s="99">
        <f>SUMIFS(通讯通路门店!$BF:$BF,通讯通路门店!$S:$S,$G1820)</f>
        <v>0</v>
      </c>
      <c r="AO1820" s="99">
        <f t="shared" si="142"/>
        <v>0</v>
      </c>
      <c r="AP1820" s="99">
        <f>SUMIFS(通讯通路门店!$K:$K,通讯通路门店!$S:$S,$G1820)</f>
        <v>0</v>
      </c>
      <c r="AQ1820" s="83"/>
      <c r="AR1820" s="99">
        <f>SUMIFS(通讯通路门店!$T:$T,通讯通路门店!$S:$S,$G1820)</f>
        <v>0</v>
      </c>
      <c r="AS1820" s="99">
        <f>SUMIFS(通讯通路门店!$U:$U,通讯通路门店!$S:$S,$G1820)</f>
        <v>0</v>
      </c>
      <c r="AT1820" s="99">
        <f>SUMIFS(通讯通路门店!$V:$V,通讯通路门店!$S:$S,$G1820)</f>
        <v>0</v>
      </c>
      <c r="AU1820" s="99">
        <f>SUMIFS(通讯通路门店!$W:$W,通讯通路门店!$S:$S,$G1820)</f>
        <v>0</v>
      </c>
      <c r="AV1820" s="99">
        <f>SUMIFS(通讯通路门店!$Z:$Z,通讯通路门店!$S:$S,$G1820)</f>
        <v>0</v>
      </c>
      <c r="AW1820" s="99">
        <f>SUMIFS(通讯通路门店!$AB:$AB,通讯通路门店!$S:$S,$G1820)</f>
        <v>0</v>
      </c>
      <c r="AX1820" s="99">
        <f>SUMIFS(通讯通路门店!$X:$X,通讯通路门店!$S:$S,$G1820)</f>
        <v>0</v>
      </c>
      <c r="AY1820" s="99">
        <f>SUMIFS(通讯通路门店!$Y:$Y,通讯通路门店!$S:$S,$G1820)</f>
        <v>0</v>
      </c>
      <c r="AZ1820" s="99">
        <f>SUMIFS(通讯通路门店!$AA:$AA,通讯通路门店!$S:$S,$G1820)</f>
        <v>0</v>
      </c>
      <c r="BA1820" s="99">
        <f t="shared" si="143"/>
        <v>0</v>
      </c>
      <c r="BB1820" s="99">
        <f t="shared" si="144"/>
        <v>0</v>
      </c>
      <c r="BC1820" s="99">
        <f>SUMIFS(通讯通路门店!$W:$W,通讯通路门店!$S:$S,$G1820,通讯通路门店!$J:$J,"荣耀体验店")+SUMIFS(通讯通路门店!$W:$W,通讯通路门店!$S:$S,$G1820,通讯通路门店!$J:$J,"荣耀授权专卖店")</f>
        <v>0</v>
      </c>
      <c r="BD1820" s="99">
        <f>SUMIFS(通讯通路门店!$Z:$Z,通讯通路门店!$S:$S,$G1820,通讯通路门店!$J:$J,"VIVO体验店")</f>
        <v>0</v>
      </c>
      <c r="BE1820" s="99">
        <f>SUMIFS(通讯通路门店!$AB:$AB,通讯通路门店!$S:$S,$G1820,通讯通路门店!$J:$J,"OPPO体验店")</f>
        <v>0</v>
      </c>
      <c r="BF1820" s="99">
        <f>SUMIFS(通讯通路门店!$X:$X,通讯通路门店!$S:$S,$G1820,通讯通路门店!$J:$J,"华为授权体验店")+SUMIFS(通讯通路门店!$AA:$AA,通讯通路门店!$S:$S,$G1820,通讯通路门店!$J:$J,"华为堡垒店")</f>
        <v>0</v>
      </c>
      <c r="BG1820" s="99">
        <f>SUMIFS(通讯通路门店!$Y:$Y,通讯通路门店!$S:$S,$G1820,通讯通路门店!$J:$J,"小米体验店")</f>
        <v>0</v>
      </c>
      <c r="BH1820" s="99">
        <f>SUMIFS(通讯通路门店!$AA:$AA,通讯通路门店!$S:$S,$G1820,通讯通路门店!$J:$J,"苹果体验店")</f>
        <v>0</v>
      </c>
      <c r="BI1820" s="99">
        <f>SUMIFS(通讯通路门店!$K:$K,通讯通路门店!$S:$S,$G1820,通讯通路门店!$J:$J,"其他品牌专卖店")</f>
        <v>0</v>
      </c>
      <c r="BJ1820" s="99">
        <f>SUMIFS(通讯通路门店!$AC:$AC,通讯通路门店!$S:$S,$G1820)</f>
        <v>0</v>
      </c>
      <c r="BK1820" s="99">
        <f>SUMIFS(通讯通路门店!$AD:$AD,通讯通路门店!$S:$S,$G1820)</f>
        <v>0</v>
      </c>
      <c r="BL1820" s="99">
        <f>SUMIFS(通讯通路门店!$AE:$AE,通讯通路门店!$S:$S,$G1820)</f>
        <v>0</v>
      </c>
      <c r="BM1820" s="99">
        <f>SUMIFS(通讯通路门店!$AF:$AF,通讯通路门店!$S:$S,$G1820)</f>
        <v>0</v>
      </c>
      <c r="BN1820" s="99">
        <f>SUMIFS(通讯通路门店!$AG:$AG,通讯通路门店!$S:$S,$G1820)</f>
        <v>0</v>
      </c>
      <c r="BO1820" s="99">
        <f>SUMIFS(通讯通路门店!$AH:$AH,通讯通路门店!$S:$S,$G1820)</f>
        <v>0</v>
      </c>
      <c r="BP1820" s="99">
        <f>SUMIFS(通讯通路门店!$AI:$AI,通讯通路门店!$S:$S,$G1820)</f>
        <v>0</v>
      </c>
      <c r="BQ1820" s="83"/>
    </row>
    <row r="1821" spans="1:69">
      <c r="A1821" s="99" t="str">
        <f>IFERROR(_xlfn.XLOOKUP($G1821,通讯通路门店!$S$4:$S$993933,通讯通路门店!$A$4:$A$993933,0,0),"")</f>
        <v>海南省</v>
      </c>
      <c r="B1821" s="99" t="str">
        <f>IFERROR(_xlfn.XLOOKUP($G1821,通讯通路门店!$S$4:$S$993933,通讯通路门店!$B$4:$B$993933,0,0),"")</f>
        <v>乐东黎族自治县</v>
      </c>
      <c r="C1821" s="99" t="str">
        <f>IFERROR(_xlfn.XLOOKUP($G1821,通讯通路门店!$S$4:$S$993933,通讯通路门店!$C$4:$C$993933,0,0),"")</f>
        <v>乐东黎族自治县</v>
      </c>
      <c r="D1821" s="99" t="str">
        <f>IFERROR(_xlfn.XLOOKUP($G1821,通讯通路门店!$S$4:$S$993933,通讯通路门店!$D$4:$D$993933,0,0),"")</f>
        <v>万冲镇</v>
      </c>
      <c r="E1821" s="83"/>
      <c r="F1821" s="83"/>
      <c r="G1821" s="101"/>
      <c r="H1821" s="102">
        <f>IFERROR(_xlfn.XLOOKUP($G1821,通讯通路门店!$S$4:$S$993933,通讯通路门店!$R$4:$R$993933,0,0),"")</f>
        <v>0</v>
      </c>
      <c r="I1821" s="83"/>
      <c r="J1821" s="83"/>
      <c r="K1821" s="83"/>
      <c r="L1821" s="83"/>
      <c r="M1821" s="83"/>
      <c r="N1821" s="83"/>
      <c r="O1821" s="83"/>
      <c r="P1821" s="83"/>
      <c r="Q1821" s="83"/>
      <c r="R1821" s="83"/>
      <c r="S1821" s="83"/>
      <c r="T1821" s="83"/>
      <c r="U1821" s="99">
        <f>COUNTIF(通讯通路门店!$S:$S,$G1821)</f>
        <v>0</v>
      </c>
      <c r="V1821" s="99">
        <f>COUNTIFS(通讯通路门店!$S:$S,$G1821,通讯通路门店!$J:$J,"综合卖场")</f>
        <v>0</v>
      </c>
      <c r="W1821" s="99">
        <f>SUMIFS(通讯通路门店!$AJ:$AJ,通讯通路门店!$S:$S,通讯客户沙盘!$G1821)</f>
        <v>0</v>
      </c>
      <c r="X1821" s="99">
        <f t="shared" si="140"/>
        <v>0</v>
      </c>
      <c r="Y1821" s="99">
        <f>COUNTIFS(通讯通路门店!$S:$S,$G1821,通讯通路门店!$J:$J,"荣耀体验店")+COUNTIFS(通讯通路门店!$S:$S,$G1821,通讯通路门店!$J:$J,"荣耀授权专卖店")</f>
        <v>0</v>
      </c>
      <c r="Z1821" s="99">
        <f>COUNTIFS(通讯通路门店!$S:$S,$G1821,通讯通路门店!$J:$J,"VIVO体验店")</f>
        <v>0</v>
      </c>
      <c r="AA1821" s="99">
        <f>COUNTIFS(通讯通路门店!$S:$S,$G1821,通讯通路门店!$J:$J,"OPPO体验店")</f>
        <v>0</v>
      </c>
      <c r="AB1821" s="99">
        <f>COUNTIFS(通讯通路门店!$S:$S,$G1821,通讯通路门店!$J:$J,"华为授权体验店")+COUNTIFS(通讯通路门店!$S:$S,$G1821,通讯通路门店!$J:$J,"华为堡垒店")</f>
        <v>0</v>
      </c>
      <c r="AC1821" s="99">
        <f>COUNTIFS(通讯通路门店!$S:$S,$G1821,通讯通路门店!$J:$J,"小米体验店")</f>
        <v>0</v>
      </c>
      <c r="AD1821" s="99">
        <f>COUNTIFS(通讯通路门店!$S:$S,$G1821,通讯通路门店!$J:$J,"苹果体验店")</f>
        <v>0</v>
      </c>
      <c r="AE1821" s="99">
        <f>COUNTIFS(通讯通路门店!$S:$S,$G1821,通讯通路门店!$J:$J,"其他品牌专卖店")</f>
        <v>0</v>
      </c>
      <c r="AF1821" s="99">
        <f>SUMIFS(通讯通路门店!$BI:$BI,通讯通路门店!$S:$S,$G1821)</f>
        <v>0</v>
      </c>
      <c r="AG1821" s="99">
        <f>SUMIFS(通讯通路门店!$BH:$BH,通讯通路门店!$S:$S,$G1821)</f>
        <v>0</v>
      </c>
      <c r="AH1821" s="99">
        <f t="shared" si="141"/>
        <v>0</v>
      </c>
      <c r="AI1821" s="99">
        <f>SUMIFS(通讯通路门店!$BB:$BB,通讯通路门店!$S:$S,$G1821)</f>
        <v>0</v>
      </c>
      <c r="AJ1821" s="99">
        <f>SUMIFS(通讯通路门店!$BE:$BE,通讯通路门店!$S:$S,$G1821)</f>
        <v>0</v>
      </c>
      <c r="AK1821" s="99">
        <f>SUMIFS(通讯通路门店!$BG:$BG,通讯通路门店!$S:$S,$G1821)</f>
        <v>0</v>
      </c>
      <c r="AL1821" s="99">
        <f>SUMIFS(通讯通路门店!$BC:$BC,通讯通路门店!$S:$S,$G1821)</f>
        <v>0</v>
      </c>
      <c r="AM1821" s="99">
        <f>SUMIFS(通讯通路门店!$BD:$BD,通讯通路门店!$S:$S,$G1821)</f>
        <v>0</v>
      </c>
      <c r="AN1821" s="99">
        <f>SUMIFS(通讯通路门店!$BF:$BF,通讯通路门店!$S:$S,$G1821)</f>
        <v>0</v>
      </c>
      <c r="AO1821" s="99">
        <f t="shared" si="142"/>
        <v>0</v>
      </c>
      <c r="AP1821" s="99">
        <f>SUMIFS(通讯通路门店!$K:$K,通讯通路门店!$S:$S,$G1821)</f>
        <v>0</v>
      </c>
      <c r="AQ1821" s="83"/>
      <c r="AR1821" s="99">
        <f>SUMIFS(通讯通路门店!$T:$T,通讯通路门店!$S:$S,$G1821)</f>
        <v>0</v>
      </c>
      <c r="AS1821" s="99">
        <f>SUMIFS(通讯通路门店!$U:$U,通讯通路门店!$S:$S,$G1821)</f>
        <v>0</v>
      </c>
      <c r="AT1821" s="99">
        <f>SUMIFS(通讯通路门店!$V:$V,通讯通路门店!$S:$S,$G1821)</f>
        <v>0</v>
      </c>
      <c r="AU1821" s="99">
        <f>SUMIFS(通讯通路门店!$W:$W,通讯通路门店!$S:$S,$G1821)</f>
        <v>0</v>
      </c>
      <c r="AV1821" s="99">
        <f>SUMIFS(通讯通路门店!$Z:$Z,通讯通路门店!$S:$S,$G1821)</f>
        <v>0</v>
      </c>
      <c r="AW1821" s="99">
        <f>SUMIFS(通讯通路门店!$AB:$AB,通讯通路门店!$S:$S,$G1821)</f>
        <v>0</v>
      </c>
      <c r="AX1821" s="99">
        <f>SUMIFS(通讯通路门店!$X:$X,通讯通路门店!$S:$S,$G1821)</f>
        <v>0</v>
      </c>
      <c r="AY1821" s="99">
        <f>SUMIFS(通讯通路门店!$Y:$Y,通讯通路门店!$S:$S,$G1821)</f>
        <v>0</v>
      </c>
      <c r="AZ1821" s="99">
        <f>SUMIFS(通讯通路门店!$AA:$AA,通讯通路门店!$S:$S,$G1821)</f>
        <v>0</v>
      </c>
      <c r="BA1821" s="99">
        <f t="shared" si="143"/>
        <v>0</v>
      </c>
      <c r="BB1821" s="99">
        <f t="shared" si="144"/>
        <v>0</v>
      </c>
      <c r="BC1821" s="99">
        <f>SUMIFS(通讯通路门店!$W:$W,通讯通路门店!$S:$S,$G1821,通讯通路门店!$J:$J,"荣耀体验店")+SUMIFS(通讯通路门店!$W:$W,通讯通路门店!$S:$S,$G1821,通讯通路门店!$J:$J,"荣耀授权专卖店")</f>
        <v>0</v>
      </c>
      <c r="BD1821" s="99">
        <f>SUMIFS(通讯通路门店!$Z:$Z,通讯通路门店!$S:$S,$G1821,通讯通路门店!$J:$J,"VIVO体验店")</f>
        <v>0</v>
      </c>
      <c r="BE1821" s="99">
        <f>SUMIFS(通讯通路门店!$AB:$AB,通讯通路门店!$S:$S,$G1821,通讯通路门店!$J:$J,"OPPO体验店")</f>
        <v>0</v>
      </c>
      <c r="BF1821" s="99">
        <f>SUMIFS(通讯通路门店!$X:$X,通讯通路门店!$S:$S,$G1821,通讯通路门店!$J:$J,"华为授权体验店")+SUMIFS(通讯通路门店!$AA:$AA,通讯通路门店!$S:$S,$G1821,通讯通路门店!$J:$J,"华为堡垒店")</f>
        <v>0</v>
      </c>
      <c r="BG1821" s="99">
        <f>SUMIFS(通讯通路门店!$Y:$Y,通讯通路门店!$S:$S,$G1821,通讯通路门店!$J:$J,"小米体验店")</f>
        <v>0</v>
      </c>
      <c r="BH1821" s="99">
        <f>SUMIFS(通讯通路门店!$AA:$AA,通讯通路门店!$S:$S,$G1821,通讯通路门店!$J:$J,"苹果体验店")</f>
        <v>0</v>
      </c>
      <c r="BI1821" s="99">
        <f>SUMIFS(通讯通路门店!$K:$K,通讯通路门店!$S:$S,$G1821,通讯通路门店!$J:$J,"其他品牌专卖店")</f>
        <v>0</v>
      </c>
      <c r="BJ1821" s="99">
        <f>SUMIFS(通讯通路门店!$AC:$AC,通讯通路门店!$S:$S,$G1821)</f>
        <v>0</v>
      </c>
      <c r="BK1821" s="99">
        <f>SUMIFS(通讯通路门店!$AD:$AD,通讯通路门店!$S:$S,$G1821)</f>
        <v>0</v>
      </c>
      <c r="BL1821" s="99">
        <f>SUMIFS(通讯通路门店!$AE:$AE,通讯通路门店!$S:$S,$G1821)</f>
        <v>0</v>
      </c>
      <c r="BM1821" s="99">
        <f>SUMIFS(通讯通路门店!$AF:$AF,通讯通路门店!$S:$S,$G1821)</f>
        <v>0</v>
      </c>
      <c r="BN1821" s="99">
        <f>SUMIFS(通讯通路门店!$AG:$AG,通讯通路门店!$S:$S,$G1821)</f>
        <v>0</v>
      </c>
      <c r="BO1821" s="99">
        <f>SUMIFS(通讯通路门店!$AH:$AH,通讯通路门店!$S:$S,$G1821)</f>
        <v>0</v>
      </c>
      <c r="BP1821" s="99">
        <f>SUMIFS(通讯通路门店!$AI:$AI,通讯通路门店!$S:$S,$G1821)</f>
        <v>0</v>
      </c>
      <c r="BQ1821" s="83"/>
    </row>
    <row r="1822" spans="1:69">
      <c r="A1822" s="99" t="str">
        <f>IFERROR(_xlfn.XLOOKUP($G1822,通讯通路门店!$S$4:$S$993933,通讯通路门店!$A$4:$A$993933,0,0),"")</f>
        <v>海南省</v>
      </c>
      <c r="B1822" s="99" t="str">
        <f>IFERROR(_xlfn.XLOOKUP($G1822,通讯通路门店!$S$4:$S$993933,通讯通路门店!$B$4:$B$993933,0,0),"")</f>
        <v>乐东黎族自治县</v>
      </c>
      <c r="C1822" s="99" t="str">
        <f>IFERROR(_xlfn.XLOOKUP($G1822,通讯通路门店!$S$4:$S$993933,通讯通路门店!$C$4:$C$993933,0,0),"")</f>
        <v>乐东黎族自治县</v>
      </c>
      <c r="D1822" s="99" t="str">
        <f>IFERROR(_xlfn.XLOOKUP($G1822,通讯通路门店!$S$4:$S$993933,通讯通路门店!$D$4:$D$993933,0,0),"")</f>
        <v>万冲镇</v>
      </c>
      <c r="E1822" s="83"/>
      <c r="F1822" s="83"/>
      <c r="G1822" s="101"/>
      <c r="H1822" s="102">
        <f>IFERROR(_xlfn.XLOOKUP($G1822,通讯通路门店!$S$4:$S$993933,通讯通路门店!$R$4:$R$993933,0,0),"")</f>
        <v>0</v>
      </c>
      <c r="I1822" s="83"/>
      <c r="J1822" s="83"/>
      <c r="K1822" s="83"/>
      <c r="L1822" s="83"/>
      <c r="M1822" s="83"/>
      <c r="N1822" s="83"/>
      <c r="O1822" s="83"/>
      <c r="P1822" s="83"/>
      <c r="Q1822" s="83"/>
      <c r="R1822" s="83"/>
      <c r="S1822" s="83"/>
      <c r="T1822" s="83"/>
      <c r="U1822" s="99">
        <f>COUNTIF(通讯通路门店!$S:$S,$G1822)</f>
        <v>0</v>
      </c>
      <c r="V1822" s="99">
        <f>COUNTIFS(通讯通路门店!$S:$S,$G1822,通讯通路门店!$J:$J,"综合卖场")</f>
        <v>0</v>
      </c>
      <c r="W1822" s="99">
        <f>SUMIFS(通讯通路门店!$AJ:$AJ,通讯通路门店!$S:$S,通讯客户沙盘!$G1822)</f>
        <v>0</v>
      </c>
      <c r="X1822" s="99">
        <f t="shared" si="140"/>
        <v>0</v>
      </c>
      <c r="Y1822" s="99">
        <f>COUNTIFS(通讯通路门店!$S:$S,$G1822,通讯通路门店!$J:$J,"荣耀体验店")+COUNTIFS(通讯通路门店!$S:$S,$G1822,通讯通路门店!$J:$J,"荣耀授权专卖店")</f>
        <v>0</v>
      </c>
      <c r="Z1822" s="99">
        <f>COUNTIFS(通讯通路门店!$S:$S,$G1822,通讯通路门店!$J:$J,"VIVO体验店")</f>
        <v>0</v>
      </c>
      <c r="AA1822" s="99">
        <f>COUNTIFS(通讯通路门店!$S:$S,$G1822,通讯通路门店!$J:$J,"OPPO体验店")</f>
        <v>0</v>
      </c>
      <c r="AB1822" s="99">
        <f>COUNTIFS(通讯通路门店!$S:$S,$G1822,通讯通路门店!$J:$J,"华为授权体验店")+COUNTIFS(通讯通路门店!$S:$S,$G1822,通讯通路门店!$J:$J,"华为堡垒店")</f>
        <v>0</v>
      </c>
      <c r="AC1822" s="99">
        <f>COUNTIFS(通讯通路门店!$S:$S,$G1822,通讯通路门店!$J:$J,"小米体验店")</f>
        <v>0</v>
      </c>
      <c r="AD1822" s="99">
        <f>COUNTIFS(通讯通路门店!$S:$S,$G1822,通讯通路门店!$J:$J,"苹果体验店")</f>
        <v>0</v>
      </c>
      <c r="AE1822" s="99">
        <f>COUNTIFS(通讯通路门店!$S:$S,$G1822,通讯通路门店!$J:$J,"其他品牌专卖店")</f>
        <v>0</v>
      </c>
      <c r="AF1822" s="99">
        <f>SUMIFS(通讯通路门店!$BI:$BI,通讯通路门店!$S:$S,$G1822)</f>
        <v>0</v>
      </c>
      <c r="AG1822" s="99">
        <f>SUMIFS(通讯通路门店!$BH:$BH,通讯通路门店!$S:$S,$G1822)</f>
        <v>0</v>
      </c>
      <c r="AH1822" s="99">
        <f t="shared" si="141"/>
        <v>0</v>
      </c>
      <c r="AI1822" s="99">
        <f>SUMIFS(通讯通路门店!$BB:$BB,通讯通路门店!$S:$S,$G1822)</f>
        <v>0</v>
      </c>
      <c r="AJ1822" s="99">
        <f>SUMIFS(通讯通路门店!$BE:$BE,通讯通路门店!$S:$S,$G1822)</f>
        <v>0</v>
      </c>
      <c r="AK1822" s="99">
        <f>SUMIFS(通讯通路门店!$BG:$BG,通讯通路门店!$S:$S,$G1822)</f>
        <v>0</v>
      </c>
      <c r="AL1822" s="99">
        <f>SUMIFS(通讯通路门店!$BC:$BC,通讯通路门店!$S:$S,$G1822)</f>
        <v>0</v>
      </c>
      <c r="AM1822" s="99">
        <f>SUMIFS(通讯通路门店!$BD:$BD,通讯通路门店!$S:$S,$G1822)</f>
        <v>0</v>
      </c>
      <c r="AN1822" s="99">
        <f>SUMIFS(通讯通路门店!$BF:$BF,通讯通路门店!$S:$S,$G1822)</f>
        <v>0</v>
      </c>
      <c r="AO1822" s="99">
        <f t="shared" si="142"/>
        <v>0</v>
      </c>
      <c r="AP1822" s="99">
        <f>SUMIFS(通讯通路门店!$K:$K,通讯通路门店!$S:$S,$G1822)</f>
        <v>0</v>
      </c>
      <c r="AQ1822" s="83"/>
      <c r="AR1822" s="99">
        <f>SUMIFS(通讯通路门店!$T:$T,通讯通路门店!$S:$S,$G1822)</f>
        <v>0</v>
      </c>
      <c r="AS1822" s="99">
        <f>SUMIFS(通讯通路门店!$U:$U,通讯通路门店!$S:$S,$G1822)</f>
        <v>0</v>
      </c>
      <c r="AT1822" s="99">
        <f>SUMIFS(通讯通路门店!$V:$V,通讯通路门店!$S:$S,$G1822)</f>
        <v>0</v>
      </c>
      <c r="AU1822" s="99">
        <f>SUMIFS(通讯通路门店!$W:$W,通讯通路门店!$S:$S,$G1822)</f>
        <v>0</v>
      </c>
      <c r="AV1822" s="99">
        <f>SUMIFS(通讯通路门店!$Z:$Z,通讯通路门店!$S:$S,$G1822)</f>
        <v>0</v>
      </c>
      <c r="AW1822" s="99">
        <f>SUMIFS(通讯通路门店!$AB:$AB,通讯通路门店!$S:$S,$G1822)</f>
        <v>0</v>
      </c>
      <c r="AX1822" s="99">
        <f>SUMIFS(通讯通路门店!$X:$X,通讯通路门店!$S:$S,$G1822)</f>
        <v>0</v>
      </c>
      <c r="AY1822" s="99">
        <f>SUMIFS(通讯通路门店!$Y:$Y,通讯通路门店!$S:$S,$G1822)</f>
        <v>0</v>
      </c>
      <c r="AZ1822" s="99">
        <f>SUMIFS(通讯通路门店!$AA:$AA,通讯通路门店!$S:$S,$G1822)</f>
        <v>0</v>
      </c>
      <c r="BA1822" s="99">
        <f t="shared" si="143"/>
        <v>0</v>
      </c>
      <c r="BB1822" s="99">
        <f t="shared" si="144"/>
        <v>0</v>
      </c>
      <c r="BC1822" s="99">
        <f>SUMIFS(通讯通路门店!$W:$W,通讯通路门店!$S:$S,$G1822,通讯通路门店!$J:$J,"荣耀体验店")+SUMIFS(通讯通路门店!$W:$W,通讯通路门店!$S:$S,$G1822,通讯通路门店!$J:$J,"荣耀授权专卖店")</f>
        <v>0</v>
      </c>
      <c r="BD1822" s="99">
        <f>SUMIFS(通讯通路门店!$Z:$Z,通讯通路门店!$S:$S,$G1822,通讯通路门店!$J:$J,"VIVO体验店")</f>
        <v>0</v>
      </c>
      <c r="BE1822" s="99">
        <f>SUMIFS(通讯通路门店!$AB:$AB,通讯通路门店!$S:$S,$G1822,通讯通路门店!$J:$J,"OPPO体验店")</f>
        <v>0</v>
      </c>
      <c r="BF1822" s="99">
        <f>SUMIFS(通讯通路门店!$X:$X,通讯通路门店!$S:$S,$G1822,通讯通路门店!$J:$J,"华为授权体验店")+SUMIFS(通讯通路门店!$AA:$AA,通讯通路门店!$S:$S,$G1822,通讯通路门店!$J:$J,"华为堡垒店")</f>
        <v>0</v>
      </c>
      <c r="BG1822" s="99">
        <f>SUMIFS(通讯通路门店!$Y:$Y,通讯通路门店!$S:$S,$G1822,通讯通路门店!$J:$J,"小米体验店")</f>
        <v>0</v>
      </c>
      <c r="BH1822" s="99">
        <f>SUMIFS(通讯通路门店!$AA:$AA,通讯通路门店!$S:$S,$G1822,通讯通路门店!$J:$J,"苹果体验店")</f>
        <v>0</v>
      </c>
      <c r="BI1822" s="99">
        <f>SUMIFS(通讯通路门店!$K:$K,通讯通路门店!$S:$S,$G1822,通讯通路门店!$J:$J,"其他品牌专卖店")</f>
        <v>0</v>
      </c>
      <c r="BJ1822" s="99">
        <f>SUMIFS(通讯通路门店!$AC:$AC,通讯通路门店!$S:$S,$G1822)</f>
        <v>0</v>
      </c>
      <c r="BK1822" s="99">
        <f>SUMIFS(通讯通路门店!$AD:$AD,通讯通路门店!$S:$S,$G1822)</f>
        <v>0</v>
      </c>
      <c r="BL1822" s="99">
        <f>SUMIFS(通讯通路门店!$AE:$AE,通讯通路门店!$S:$S,$G1822)</f>
        <v>0</v>
      </c>
      <c r="BM1822" s="99">
        <f>SUMIFS(通讯通路门店!$AF:$AF,通讯通路门店!$S:$S,$G1822)</f>
        <v>0</v>
      </c>
      <c r="BN1822" s="99">
        <f>SUMIFS(通讯通路门店!$AG:$AG,通讯通路门店!$S:$S,$G1822)</f>
        <v>0</v>
      </c>
      <c r="BO1822" s="99">
        <f>SUMIFS(通讯通路门店!$AH:$AH,通讯通路门店!$S:$S,$G1822)</f>
        <v>0</v>
      </c>
      <c r="BP1822" s="99">
        <f>SUMIFS(通讯通路门店!$AI:$AI,通讯通路门店!$S:$S,$G1822)</f>
        <v>0</v>
      </c>
      <c r="BQ1822" s="83"/>
    </row>
    <row r="1823" spans="1:69">
      <c r="A1823" s="99" t="str">
        <f>IFERROR(_xlfn.XLOOKUP($G1823,通讯通路门店!$S$4:$S$993933,通讯通路门店!$A$4:$A$993933,0,0),"")</f>
        <v>海南省</v>
      </c>
      <c r="B1823" s="99" t="str">
        <f>IFERROR(_xlfn.XLOOKUP($G1823,通讯通路门店!$S$4:$S$993933,通讯通路门店!$B$4:$B$993933,0,0),"")</f>
        <v>乐东黎族自治县</v>
      </c>
      <c r="C1823" s="99" t="str">
        <f>IFERROR(_xlfn.XLOOKUP($G1823,通讯通路门店!$S$4:$S$993933,通讯通路门店!$C$4:$C$993933,0,0),"")</f>
        <v>乐东黎族自治县</v>
      </c>
      <c r="D1823" s="99" t="str">
        <f>IFERROR(_xlfn.XLOOKUP($G1823,通讯通路门店!$S$4:$S$993933,通讯通路门店!$D$4:$D$993933,0,0),"")</f>
        <v>万冲镇</v>
      </c>
      <c r="E1823" s="83"/>
      <c r="F1823" s="83"/>
      <c r="G1823" s="101"/>
      <c r="H1823" s="102">
        <f>IFERROR(_xlfn.XLOOKUP($G1823,通讯通路门店!$S$4:$S$993933,通讯通路门店!$R$4:$R$993933,0,0),"")</f>
        <v>0</v>
      </c>
      <c r="I1823" s="83"/>
      <c r="J1823" s="83"/>
      <c r="K1823" s="83"/>
      <c r="L1823" s="83"/>
      <c r="M1823" s="83"/>
      <c r="N1823" s="83"/>
      <c r="O1823" s="83"/>
      <c r="P1823" s="83"/>
      <c r="Q1823" s="83"/>
      <c r="R1823" s="83"/>
      <c r="S1823" s="83"/>
      <c r="T1823" s="83"/>
      <c r="U1823" s="99">
        <f>COUNTIF(通讯通路门店!$S:$S,$G1823)</f>
        <v>0</v>
      </c>
      <c r="V1823" s="99">
        <f>COUNTIFS(通讯通路门店!$S:$S,$G1823,通讯通路门店!$J:$J,"综合卖场")</f>
        <v>0</v>
      </c>
      <c r="W1823" s="99">
        <f>SUMIFS(通讯通路门店!$AJ:$AJ,通讯通路门店!$S:$S,通讯客户沙盘!$G1823)</f>
        <v>0</v>
      </c>
      <c r="X1823" s="99">
        <f t="shared" si="140"/>
        <v>0</v>
      </c>
      <c r="Y1823" s="99">
        <f>COUNTIFS(通讯通路门店!$S:$S,$G1823,通讯通路门店!$J:$J,"荣耀体验店")+COUNTIFS(通讯通路门店!$S:$S,$G1823,通讯通路门店!$J:$J,"荣耀授权专卖店")</f>
        <v>0</v>
      </c>
      <c r="Z1823" s="99">
        <f>COUNTIFS(通讯通路门店!$S:$S,$G1823,通讯通路门店!$J:$J,"VIVO体验店")</f>
        <v>0</v>
      </c>
      <c r="AA1823" s="99">
        <f>COUNTIFS(通讯通路门店!$S:$S,$G1823,通讯通路门店!$J:$J,"OPPO体验店")</f>
        <v>0</v>
      </c>
      <c r="AB1823" s="99">
        <f>COUNTIFS(通讯通路门店!$S:$S,$G1823,通讯通路门店!$J:$J,"华为授权体验店")+COUNTIFS(通讯通路门店!$S:$S,$G1823,通讯通路门店!$J:$J,"华为堡垒店")</f>
        <v>0</v>
      </c>
      <c r="AC1823" s="99">
        <f>COUNTIFS(通讯通路门店!$S:$S,$G1823,通讯通路门店!$J:$J,"小米体验店")</f>
        <v>0</v>
      </c>
      <c r="AD1823" s="99">
        <f>COUNTIFS(通讯通路门店!$S:$S,$G1823,通讯通路门店!$J:$J,"苹果体验店")</f>
        <v>0</v>
      </c>
      <c r="AE1823" s="99">
        <f>COUNTIFS(通讯通路门店!$S:$S,$G1823,通讯通路门店!$J:$J,"其他品牌专卖店")</f>
        <v>0</v>
      </c>
      <c r="AF1823" s="99">
        <f>SUMIFS(通讯通路门店!$BI:$BI,通讯通路门店!$S:$S,$G1823)</f>
        <v>0</v>
      </c>
      <c r="AG1823" s="99">
        <f>SUMIFS(通讯通路门店!$BH:$BH,通讯通路门店!$S:$S,$G1823)</f>
        <v>0</v>
      </c>
      <c r="AH1823" s="99">
        <f t="shared" si="141"/>
        <v>0</v>
      </c>
      <c r="AI1823" s="99">
        <f>SUMIFS(通讯通路门店!$BB:$BB,通讯通路门店!$S:$S,$G1823)</f>
        <v>0</v>
      </c>
      <c r="AJ1823" s="99">
        <f>SUMIFS(通讯通路门店!$BE:$BE,通讯通路门店!$S:$S,$G1823)</f>
        <v>0</v>
      </c>
      <c r="AK1823" s="99">
        <f>SUMIFS(通讯通路门店!$BG:$BG,通讯通路门店!$S:$S,$G1823)</f>
        <v>0</v>
      </c>
      <c r="AL1823" s="99">
        <f>SUMIFS(通讯通路门店!$BC:$BC,通讯通路门店!$S:$S,$G1823)</f>
        <v>0</v>
      </c>
      <c r="AM1823" s="99">
        <f>SUMIFS(通讯通路门店!$BD:$BD,通讯通路门店!$S:$S,$G1823)</f>
        <v>0</v>
      </c>
      <c r="AN1823" s="99">
        <f>SUMIFS(通讯通路门店!$BF:$BF,通讯通路门店!$S:$S,$G1823)</f>
        <v>0</v>
      </c>
      <c r="AO1823" s="99">
        <f t="shared" si="142"/>
        <v>0</v>
      </c>
      <c r="AP1823" s="99">
        <f>SUMIFS(通讯通路门店!$K:$K,通讯通路门店!$S:$S,$G1823)</f>
        <v>0</v>
      </c>
      <c r="AQ1823" s="83"/>
      <c r="AR1823" s="99">
        <f>SUMIFS(通讯通路门店!$T:$T,通讯通路门店!$S:$S,$G1823)</f>
        <v>0</v>
      </c>
      <c r="AS1823" s="99">
        <f>SUMIFS(通讯通路门店!$U:$U,通讯通路门店!$S:$S,$G1823)</f>
        <v>0</v>
      </c>
      <c r="AT1823" s="99">
        <f>SUMIFS(通讯通路门店!$V:$V,通讯通路门店!$S:$S,$G1823)</f>
        <v>0</v>
      </c>
      <c r="AU1823" s="99">
        <f>SUMIFS(通讯通路门店!$W:$W,通讯通路门店!$S:$S,$G1823)</f>
        <v>0</v>
      </c>
      <c r="AV1823" s="99">
        <f>SUMIFS(通讯通路门店!$Z:$Z,通讯通路门店!$S:$S,$G1823)</f>
        <v>0</v>
      </c>
      <c r="AW1823" s="99">
        <f>SUMIFS(通讯通路门店!$AB:$AB,通讯通路门店!$S:$S,$G1823)</f>
        <v>0</v>
      </c>
      <c r="AX1823" s="99">
        <f>SUMIFS(通讯通路门店!$X:$X,通讯通路门店!$S:$S,$G1823)</f>
        <v>0</v>
      </c>
      <c r="AY1823" s="99">
        <f>SUMIFS(通讯通路门店!$Y:$Y,通讯通路门店!$S:$S,$G1823)</f>
        <v>0</v>
      </c>
      <c r="AZ1823" s="99">
        <f>SUMIFS(通讯通路门店!$AA:$AA,通讯通路门店!$S:$S,$G1823)</f>
        <v>0</v>
      </c>
      <c r="BA1823" s="99">
        <f t="shared" si="143"/>
        <v>0</v>
      </c>
      <c r="BB1823" s="99">
        <f t="shared" si="144"/>
        <v>0</v>
      </c>
      <c r="BC1823" s="99">
        <f>SUMIFS(通讯通路门店!$W:$W,通讯通路门店!$S:$S,$G1823,通讯通路门店!$J:$J,"荣耀体验店")+SUMIFS(通讯通路门店!$W:$W,通讯通路门店!$S:$S,$G1823,通讯通路门店!$J:$J,"荣耀授权专卖店")</f>
        <v>0</v>
      </c>
      <c r="BD1823" s="99">
        <f>SUMIFS(通讯通路门店!$Z:$Z,通讯通路门店!$S:$S,$G1823,通讯通路门店!$J:$J,"VIVO体验店")</f>
        <v>0</v>
      </c>
      <c r="BE1823" s="99">
        <f>SUMIFS(通讯通路门店!$AB:$AB,通讯通路门店!$S:$S,$G1823,通讯通路门店!$J:$J,"OPPO体验店")</f>
        <v>0</v>
      </c>
      <c r="BF1823" s="99">
        <f>SUMIFS(通讯通路门店!$X:$X,通讯通路门店!$S:$S,$G1823,通讯通路门店!$J:$J,"华为授权体验店")+SUMIFS(通讯通路门店!$AA:$AA,通讯通路门店!$S:$S,$G1823,通讯通路门店!$J:$J,"华为堡垒店")</f>
        <v>0</v>
      </c>
      <c r="BG1823" s="99">
        <f>SUMIFS(通讯通路门店!$Y:$Y,通讯通路门店!$S:$S,$G1823,通讯通路门店!$J:$J,"小米体验店")</f>
        <v>0</v>
      </c>
      <c r="BH1823" s="99">
        <f>SUMIFS(通讯通路门店!$AA:$AA,通讯通路门店!$S:$S,$G1823,通讯通路门店!$J:$J,"苹果体验店")</f>
        <v>0</v>
      </c>
      <c r="BI1823" s="99">
        <f>SUMIFS(通讯通路门店!$K:$K,通讯通路门店!$S:$S,$G1823,通讯通路门店!$J:$J,"其他品牌专卖店")</f>
        <v>0</v>
      </c>
      <c r="BJ1823" s="99">
        <f>SUMIFS(通讯通路门店!$AC:$AC,通讯通路门店!$S:$S,$G1823)</f>
        <v>0</v>
      </c>
      <c r="BK1823" s="99">
        <f>SUMIFS(通讯通路门店!$AD:$AD,通讯通路门店!$S:$S,$G1823)</f>
        <v>0</v>
      </c>
      <c r="BL1823" s="99">
        <f>SUMIFS(通讯通路门店!$AE:$AE,通讯通路门店!$S:$S,$G1823)</f>
        <v>0</v>
      </c>
      <c r="BM1823" s="99">
        <f>SUMIFS(通讯通路门店!$AF:$AF,通讯通路门店!$S:$S,$G1823)</f>
        <v>0</v>
      </c>
      <c r="BN1823" s="99">
        <f>SUMIFS(通讯通路门店!$AG:$AG,通讯通路门店!$S:$S,$G1823)</f>
        <v>0</v>
      </c>
      <c r="BO1823" s="99">
        <f>SUMIFS(通讯通路门店!$AH:$AH,通讯通路门店!$S:$S,$G1823)</f>
        <v>0</v>
      </c>
      <c r="BP1823" s="99">
        <f>SUMIFS(通讯通路门店!$AI:$AI,通讯通路门店!$S:$S,$G1823)</f>
        <v>0</v>
      </c>
      <c r="BQ1823" s="83"/>
    </row>
    <row r="1824" spans="1:69">
      <c r="A1824" s="99" t="str">
        <f>IFERROR(_xlfn.XLOOKUP($G1824,通讯通路门店!$S$4:$S$993933,通讯通路门店!$A$4:$A$993933,0,0),"")</f>
        <v>海南省</v>
      </c>
      <c r="B1824" s="99" t="str">
        <f>IFERROR(_xlfn.XLOOKUP($G1824,通讯通路门店!$S$4:$S$993933,通讯通路门店!$B$4:$B$993933,0,0),"")</f>
        <v>乐东黎族自治县</v>
      </c>
      <c r="C1824" s="99" t="str">
        <f>IFERROR(_xlfn.XLOOKUP($G1824,通讯通路门店!$S$4:$S$993933,通讯通路门店!$C$4:$C$993933,0,0),"")</f>
        <v>乐东黎族自治县</v>
      </c>
      <c r="D1824" s="99" t="str">
        <f>IFERROR(_xlfn.XLOOKUP($G1824,通讯通路门店!$S$4:$S$993933,通讯通路门店!$D$4:$D$993933,0,0),"")</f>
        <v>万冲镇</v>
      </c>
      <c r="E1824" s="83"/>
      <c r="F1824" s="83"/>
      <c r="G1824" s="101"/>
      <c r="H1824" s="102">
        <f>IFERROR(_xlfn.XLOOKUP($G1824,通讯通路门店!$S$4:$S$993933,通讯通路门店!$R$4:$R$993933,0,0),"")</f>
        <v>0</v>
      </c>
      <c r="I1824" s="83"/>
      <c r="J1824" s="83"/>
      <c r="K1824" s="83"/>
      <c r="L1824" s="83"/>
      <c r="M1824" s="83"/>
      <c r="N1824" s="83"/>
      <c r="O1824" s="83"/>
      <c r="P1824" s="83"/>
      <c r="Q1824" s="83"/>
      <c r="R1824" s="83"/>
      <c r="S1824" s="83"/>
      <c r="T1824" s="83"/>
      <c r="U1824" s="99">
        <f>COUNTIF(通讯通路门店!$S:$S,$G1824)</f>
        <v>0</v>
      </c>
      <c r="V1824" s="99">
        <f>COUNTIFS(通讯通路门店!$S:$S,$G1824,通讯通路门店!$J:$J,"综合卖场")</f>
        <v>0</v>
      </c>
      <c r="W1824" s="99">
        <f>SUMIFS(通讯通路门店!$AJ:$AJ,通讯通路门店!$S:$S,通讯客户沙盘!$G1824)</f>
        <v>0</v>
      </c>
      <c r="X1824" s="99">
        <f t="shared" si="140"/>
        <v>0</v>
      </c>
      <c r="Y1824" s="99">
        <f>COUNTIFS(通讯通路门店!$S:$S,$G1824,通讯通路门店!$J:$J,"荣耀体验店")+COUNTIFS(通讯通路门店!$S:$S,$G1824,通讯通路门店!$J:$J,"荣耀授权专卖店")</f>
        <v>0</v>
      </c>
      <c r="Z1824" s="99">
        <f>COUNTIFS(通讯通路门店!$S:$S,$G1824,通讯通路门店!$J:$J,"VIVO体验店")</f>
        <v>0</v>
      </c>
      <c r="AA1824" s="99">
        <f>COUNTIFS(通讯通路门店!$S:$S,$G1824,通讯通路门店!$J:$J,"OPPO体验店")</f>
        <v>0</v>
      </c>
      <c r="AB1824" s="99">
        <f>COUNTIFS(通讯通路门店!$S:$S,$G1824,通讯通路门店!$J:$J,"华为授权体验店")+COUNTIFS(通讯通路门店!$S:$S,$G1824,通讯通路门店!$J:$J,"华为堡垒店")</f>
        <v>0</v>
      </c>
      <c r="AC1824" s="99">
        <f>COUNTIFS(通讯通路门店!$S:$S,$G1824,通讯通路门店!$J:$J,"小米体验店")</f>
        <v>0</v>
      </c>
      <c r="AD1824" s="99">
        <f>COUNTIFS(通讯通路门店!$S:$S,$G1824,通讯通路门店!$J:$J,"苹果体验店")</f>
        <v>0</v>
      </c>
      <c r="AE1824" s="99">
        <f>COUNTIFS(通讯通路门店!$S:$S,$G1824,通讯通路门店!$J:$J,"其他品牌专卖店")</f>
        <v>0</v>
      </c>
      <c r="AF1824" s="99">
        <f>SUMIFS(通讯通路门店!$BI:$BI,通讯通路门店!$S:$S,$G1824)</f>
        <v>0</v>
      </c>
      <c r="AG1824" s="99">
        <f>SUMIFS(通讯通路门店!$BH:$BH,通讯通路门店!$S:$S,$G1824)</f>
        <v>0</v>
      </c>
      <c r="AH1824" s="99">
        <f t="shared" si="141"/>
        <v>0</v>
      </c>
      <c r="AI1824" s="99">
        <f>SUMIFS(通讯通路门店!$BB:$BB,通讯通路门店!$S:$S,$G1824)</f>
        <v>0</v>
      </c>
      <c r="AJ1824" s="99">
        <f>SUMIFS(通讯通路门店!$BE:$BE,通讯通路门店!$S:$S,$G1824)</f>
        <v>0</v>
      </c>
      <c r="AK1824" s="99">
        <f>SUMIFS(通讯通路门店!$BG:$BG,通讯通路门店!$S:$S,$G1824)</f>
        <v>0</v>
      </c>
      <c r="AL1824" s="99">
        <f>SUMIFS(通讯通路门店!$BC:$BC,通讯通路门店!$S:$S,$G1824)</f>
        <v>0</v>
      </c>
      <c r="AM1824" s="99">
        <f>SUMIFS(通讯通路门店!$BD:$BD,通讯通路门店!$S:$S,$G1824)</f>
        <v>0</v>
      </c>
      <c r="AN1824" s="99">
        <f>SUMIFS(通讯通路门店!$BF:$BF,通讯通路门店!$S:$S,$G1824)</f>
        <v>0</v>
      </c>
      <c r="AO1824" s="99">
        <f t="shared" si="142"/>
        <v>0</v>
      </c>
      <c r="AP1824" s="99">
        <f>SUMIFS(通讯通路门店!$K:$K,通讯通路门店!$S:$S,$G1824)</f>
        <v>0</v>
      </c>
      <c r="AQ1824" s="83"/>
      <c r="AR1824" s="99">
        <f>SUMIFS(通讯通路门店!$T:$T,通讯通路门店!$S:$S,$G1824)</f>
        <v>0</v>
      </c>
      <c r="AS1824" s="99">
        <f>SUMIFS(通讯通路门店!$U:$U,通讯通路门店!$S:$S,$G1824)</f>
        <v>0</v>
      </c>
      <c r="AT1824" s="99">
        <f>SUMIFS(通讯通路门店!$V:$V,通讯通路门店!$S:$S,$G1824)</f>
        <v>0</v>
      </c>
      <c r="AU1824" s="99">
        <f>SUMIFS(通讯通路门店!$W:$W,通讯通路门店!$S:$S,$G1824)</f>
        <v>0</v>
      </c>
      <c r="AV1824" s="99">
        <f>SUMIFS(通讯通路门店!$Z:$Z,通讯通路门店!$S:$S,$G1824)</f>
        <v>0</v>
      </c>
      <c r="AW1824" s="99">
        <f>SUMIFS(通讯通路门店!$AB:$AB,通讯通路门店!$S:$S,$G1824)</f>
        <v>0</v>
      </c>
      <c r="AX1824" s="99">
        <f>SUMIFS(通讯通路门店!$X:$X,通讯通路门店!$S:$S,$G1824)</f>
        <v>0</v>
      </c>
      <c r="AY1824" s="99">
        <f>SUMIFS(通讯通路门店!$Y:$Y,通讯通路门店!$S:$S,$G1824)</f>
        <v>0</v>
      </c>
      <c r="AZ1824" s="99">
        <f>SUMIFS(通讯通路门店!$AA:$AA,通讯通路门店!$S:$S,$G1824)</f>
        <v>0</v>
      </c>
      <c r="BA1824" s="99">
        <f t="shared" si="143"/>
        <v>0</v>
      </c>
      <c r="BB1824" s="99">
        <f t="shared" si="144"/>
        <v>0</v>
      </c>
      <c r="BC1824" s="99">
        <f>SUMIFS(通讯通路门店!$W:$W,通讯通路门店!$S:$S,$G1824,通讯通路门店!$J:$J,"荣耀体验店")+SUMIFS(通讯通路门店!$W:$W,通讯通路门店!$S:$S,$G1824,通讯通路门店!$J:$J,"荣耀授权专卖店")</f>
        <v>0</v>
      </c>
      <c r="BD1824" s="99">
        <f>SUMIFS(通讯通路门店!$Z:$Z,通讯通路门店!$S:$S,$G1824,通讯通路门店!$J:$J,"VIVO体验店")</f>
        <v>0</v>
      </c>
      <c r="BE1824" s="99">
        <f>SUMIFS(通讯通路门店!$AB:$AB,通讯通路门店!$S:$S,$G1824,通讯通路门店!$J:$J,"OPPO体验店")</f>
        <v>0</v>
      </c>
      <c r="BF1824" s="99">
        <f>SUMIFS(通讯通路门店!$X:$X,通讯通路门店!$S:$S,$G1824,通讯通路门店!$J:$J,"华为授权体验店")+SUMIFS(通讯通路门店!$AA:$AA,通讯通路门店!$S:$S,$G1824,通讯通路门店!$J:$J,"华为堡垒店")</f>
        <v>0</v>
      </c>
      <c r="BG1824" s="99">
        <f>SUMIFS(通讯通路门店!$Y:$Y,通讯通路门店!$S:$S,$G1824,通讯通路门店!$J:$J,"小米体验店")</f>
        <v>0</v>
      </c>
      <c r="BH1824" s="99">
        <f>SUMIFS(通讯通路门店!$AA:$AA,通讯通路门店!$S:$S,$G1824,通讯通路门店!$J:$J,"苹果体验店")</f>
        <v>0</v>
      </c>
      <c r="BI1824" s="99">
        <f>SUMIFS(通讯通路门店!$K:$K,通讯通路门店!$S:$S,$G1824,通讯通路门店!$J:$J,"其他品牌专卖店")</f>
        <v>0</v>
      </c>
      <c r="BJ1824" s="99">
        <f>SUMIFS(通讯通路门店!$AC:$AC,通讯通路门店!$S:$S,$G1824)</f>
        <v>0</v>
      </c>
      <c r="BK1824" s="99">
        <f>SUMIFS(通讯通路门店!$AD:$AD,通讯通路门店!$S:$S,$G1824)</f>
        <v>0</v>
      </c>
      <c r="BL1824" s="99">
        <f>SUMIFS(通讯通路门店!$AE:$AE,通讯通路门店!$S:$S,$G1824)</f>
        <v>0</v>
      </c>
      <c r="BM1824" s="99">
        <f>SUMIFS(通讯通路门店!$AF:$AF,通讯通路门店!$S:$S,$G1824)</f>
        <v>0</v>
      </c>
      <c r="BN1824" s="99">
        <f>SUMIFS(通讯通路门店!$AG:$AG,通讯通路门店!$S:$S,$G1824)</f>
        <v>0</v>
      </c>
      <c r="BO1824" s="99">
        <f>SUMIFS(通讯通路门店!$AH:$AH,通讯通路门店!$S:$S,$G1824)</f>
        <v>0</v>
      </c>
      <c r="BP1824" s="99">
        <f>SUMIFS(通讯通路门店!$AI:$AI,通讯通路门店!$S:$S,$G1824)</f>
        <v>0</v>
      </c>
      <c r="BQ1824" s="83"/>
    </row>
    <row r="1825" spans="1:69">
      <c r="A1825" s="99" t="str">
        <f>IFERROR(_xlfn.XLOOKUP($G1825,通讯通路门店!$S$4:$S$993933,通讯通路门店!$A$4:$A$993933,0,0),"")</f>
        <v>海南省</v>
      </c>
      <c r="B1825" s="99" t="str">
        <f>IFERROR(_xlfn.XLOOKUP($G1825,通讯通路门店!$S$4:$S$993933,通讯通路门店!$B$4:$B$993933,0,0),"")</f>
        <v>乐东黎族自治县</v>
      </c>
      <c r="C1825" s="99" t="str">
        <f>IFERROR(_xlfn.XLOOKUP($G1825,通讯通路门店!$S$4:$S$993933,通讯通路门店!$C$4:$C$993933,0,0),"")</f>
        <v>乐东黎族自治县</v>
      </c>
      <c r="D1825" s="99" t="str">
        <f>IFERROR(_xlfn.XLOOKUP($G1825,通讯通路门店!$S$4:$S$993933,通讯通路门店!$D$4:$D$993933,0,0),"")</f>
        <v>万冲镇</v>
      </c>
      <c r="E1825" s="83"/>
      <c r="F1825" s="83"/>
      <c r="G1825" s="101"/>
      <c r="H1825" s="102">
        <f>IFERROR(_xlfn.XLOOKUP($G1825,通讯通路门店!$S$4:$S$993933,通讯通路门店!$R$4:$R$993933,0,0),"")</f>
        <v>0</v>
      </c>
      <c r="I1825" s="83"/>
      <c r="J1825" s="83"/>
      <c r="K1825" s="83"/>
      <c r="L1825" s="83"/>
      <c r="M1825" s="83"/>
      <c r="N1825" s="83"/>
      <c r="O1825" s="83"/>
      <c r="P1825" s="83"/>
      <c r="Q1825" s="83"/>
      <c r="R1825" s="83"/>
      <c r="S1825" s="83"/>
      <c r="T1825" s="83"/>
      <c r="U1825" s="99">
        <f>COUNTIF(通讯通路门店!$S:$S,$G1825)</f>
        <v>0</v>
      </c>
      <c r="V1825" s="99">
        <f>COUNTIFS(通讯通路门店!$S:$S,$G1825,通讯通路门店!$J:$J,"综合卖场")</f>
        <v>0</v>
      </c>
      <c r="W1825" s="99">
        <f>SUMIFS(通讯通路门店!$AJ:$AJ,通讯通路门店!$S:$S,通讯客户沙盘!$G1825)</f>
        <v>0</v>
      </c>
      <c r="X1825" s="99">
        <f t="shared" si="140"/>
        <v>0</v>
      </c>
      <c r="Y1825" s="99">
        <f>COUNTIFS(通讯通路门店!$S:$S,$G1825,通讯通路门店!$J:$J,"荣耀体验店")+COUNTIFS(通讯通路门店!$S:$S,$G1825,通讯通路门店!$J:$J,"荣耀授权专卖店")</f>
        <v>0</v>
      </c>
      <c r="Z1825" s="99">
        <f>COUNTIFS(通讯通路门店!$S:$S,$G1825,通讯通路门店!$J:$J,"VIVO体验店")</f>
        <v>0</v>
      </c>
      <c r="AA1825" s="99">
        <f>COUNTIFS(通讯通路门店!$S:$S,$G1825,通讯通路门店!$J:$J,"OPPO体验店")</f>
        <v>0</v>
      </c>
      <c r="AB1825" s="99">
        <f>COUNTIFS(通讯通路门店!$S:$S,$G1825,通讯通路门店!$J:$J,"华为授权体验店")+COUNTIFS(通讯通路门店!$S:$S,$G1825,通讯通路门店!$J:$J,"华为堡垒店")</f>
        <v>0</v>
      </c>
      <c r="AC1825" s="99">
        <f>COUNTIFS(通讯通路门店!$S:$S,$G1825,通讯通路门店!$J:$J,"小米体验店")</f>
        <v>0</v>
      </c>
      <c r="AD1825" s="99">
        <f>COUNTIFS(通讯通路门店!$S:$S,$G1825,通讯通路门店!$J:$J,"苹果体验店")</f>
        <v>0</v>
      </c>
      <c r="AE1825" s="99">
        <f>COUNTIFS(通讯通路门店!$S:$S,$G1825,通讯通路门店!$J:$J,"其他品牌专卖店")</f>
        <v>0</v>
      </c>
      <c r="AF1825" s="99">
        <f>SUMIFS(通讯通路门店!$BI:$BI,通讯通路门店!$S:$S,$G1825)</f>
        <v>0</v>
      </c>
      <c r="AG1825" s="99">
        <f>SUMIFS(通讯通路门店!$BH:$BH,通讯通路门店!$S:$S,$G1825)</f>
        <v>0</v>
      </c>
      <c r="AH1825" s="99">
        <f t="shared" si="141"/>
        <v>0</v>
      </c>
      <c r="AI1825" s="99">
        <f>SUMIFS(通讯通路门店!$BB:$BB,通讯通路门店!$S:$S,$G1825)</f>
        <v>0</v>
      </c>
      <c r="AJ1825" s="99">
        <f>SUMIFS(通讯通路门店!$BE:$BE,通讯通路门店!$S:$S,$G1825)</f>
        <v>0</v>
      </c>
      <c r="AK1825" s="99">
        <f>SUMIFS(通讯通路门店!$BG:$BG,通讯通路门店!$S:$S,$G1825)</f>
        <v>0</v>
      </c>
      <c r="AL1825" s="99">
        <f>SUMIFS(通讯通路门店!$BC:$BC,通讯通路门店!$S:$S,$G1825)</f>
        <v>0</v>
      </c>
      <c r="AM1825" s="99">
        <f>SUMIFS(通讯通路门店!$BD:$BD,通讯通路门店!$S:$S,$G1825)</f>
        <v>0</v>
      </c>
      <c r="AN1825" s="99">
        <f>SUMIFS(通讯通路门店!$BF:$BF,通讯通路门店!$S:$S,$G1825)</f>
        <v>0</v>
      </c>
      <c r="AO1825" s="99">
        <f t="shared" si="142"/>
        <v>0</v>
      </c>
      <c r="AP1825" s="99">
        <f>SUMIFS(通讯通路门店!$K:$K,通讯通路门店!$S:$S,$G1825)</f>
        <v>0</v>
      </c>
      <c r="AQ1825" s="83"/>
      <c r="AR1825" s="99">
        <f>SUMIFS(通讯通路门店!$T:$T,通讯通路门店!$S:$S,$G1825)</f>
        <v>0</v>
      </c>
      <c r="AS1825" s="99">
        <f>SUMIFS(通讯通路门店!$U:$U,通讯通路门店!$S:$S,$G1825)</f>
        <v>0</v>
      </c>
      <c r="AT1825" s="99">
        <f>SUMIFS(通讯通路门店!$V:$V,通讯通路门店!$S:$S,$G1825)</f>
        <v>0</v>
      </c>
      <c r="AU1825" s="99">
        <f>SUMIFS(通讯通路门店!$W:$W,通讯通路门店!$S:$S,$G1825)</f>
        <v>0</v>
      </c>
      <c r="AV1825" s="99">
        <f>SUMIFS(通讯通路门店!$Z:$Z,通讯通路门店!$S:$S,$G1825)</f>
        <v>0</v>
      </c>
      <c r="AW1825" s="99">
        <f>SUMIFS(通讯通路门店!$AB:$AB,通讯通路门店!$S:$S,$G1825)</f>
        <v>0</v>
      </c>
      <c r="AX1825" s="99">
        <f>SUMIFS(通讯通路门店!$X:$X,通讯通路门店!$S:$S,$G1825)</f>
        <v>0</v>
      </c>
      <c r="AY1825" s="99">
        <f>SUMIFS(通讯通路门店!$Y:$Y,通讯通路门店!$S:$S,$G1825)</f>
        <v>0</v>
      </c>
      <c r="AZ1825" s="99">
        <f>SUMIFS(通讯通路门店!$AA:$AA,通讯通路门店!$S:$S,$G1825)</f>
        <v>0</v>
      </c>
      <c r="BA1825" s="99">
        <f t="shared" si="143"/>
        <v>0</v>
      </c>
      <c r="BB1825" s="99">
        <f t="shared" si="144"/>
        <v>0</v>
      </c>
      <c r="BC1825" s="99">
        <f>SUMIFS(通讯通路门店!$W:$W,通讯通路门店!$S:$S,$G1825,通讯通路门店!$J:$J,"荣耀体验店")+SUMIFS(通讯通路门店!$W:$W,通讯通路门店!$S:$S,$G1825,通讯通路门店!$J:$J,"荣耀授权专卖店")</f>
        <v>0</v>
      </c>
      <c r="BD1825" s="99">
        <f>SUMIFS(通讯通路门店!$Z:$Z,通讯通路门店!$S:$S,$G1825,通讯通路门店!$J:$J,"VIVO体验店")</f>
        <v>0</v>
      </c>
      <c r="BE1825" s="99">
        <f>SUMIFS(通讯通路门店!$AB:$AB,通讯通路门店!$S:$S,$G1825,通讯通路门店!$J:$J,"OPPO体验店")</f>
        <v>0</v>
      </c>
      <c r="BF1825" s="99">
        <f>SUMIFS(通讯通路门店!$X:$X,通讯通路门店!$S:$S,$G1825,通讯通路门店!$J:$J,"华为授权体验店")+SUMIFS(通讯通路门店!$AA:$AA,通讯通路门店!$S:$S,$G1825,通讯通路门店!$J:$J,"华为堡垒店")</f>
        <v>0</v>
      </c>
      <c r="BG1825" s="99">
        <f>SUMIFS(通讯通路门店!$Y:$Y,通讯通路门店!$S:$S,$G1825,通讯通路门店!$J:$J,"小米体验店")</f>
        <v>0</v>
      </c>
      <c r="BH1825" s="99">
        <f>SUMIFS(通讯通路门店!$AA:$AA,通讯通路门店!$S:$S,$G1825,通讯通路门店!$J:$J,"苹果体验店")</f>
        <v>0</v>
      </c>
      <c r="BI1825" s="99">
        <f>SUMIFS(通讯通路门店!$K:$K,通讯通路门店!$S:$S,$G1825,通讯通路门店!$J:$J,"其他品牌专卖店")</f>
        <v>0</v>
      </c>
      <c r="BJ1825" s="99">
        <f>SUMIFS(通讯通路门店!$AC:$AC,通讯通路门店!$S:$S,$G1825)</f>
        <v>0</v>
      </c>
      <c r="BK1825" s="99">
        <f>SUMIFS(通讯通路门店!$AD:$AD,通讯通路门店!$S:$S,$G1825)</f>
        <v>0</v>
      </c>
      <c r="BL1825" s="99">
        <f>SUMIFS(通讯通路门店!$AE:$AE,通讯通路门店!$S:$S,$G1825)</f>
        <v>0</v>
      </c>
      <c r="BM1825" s="99">
        <f>SUMIFS(通讯通路门店!$AF:$AF,通讯通路门店!$S:$S,$G1825)</f>
        <v>0</v>
      </c>
      <c r="BN1825" s="99">
        <f>SUMIFS(通讯通路门店!$AG:$AG,通讯通路门店!$S:$S,$G1825)</f>
        <v>0</v>
      </c>
      <c r="BO1825" s="99">
        <f>SUMIFS(通讯通路门店!$AH:$AH,通讯通路门店!$S:$S,$G1825)</f>
        <v>0</v>
      </c>
      <c r="BP1825" s="99">
        <f>SUMIFS(通讯通路门店!$AI:$AI,通讯通路门店!$S:$S,$G1825)</f>
        <v>0</v>
      </c>
      <c r="BQ1825" s="83"/>
    </row>
    <row r="1826" spans="1:69">
      <c r="A1826" s="99" t="str">
        <f>IFERROR(_xlfn.XLOOKUP($G1826,通讯通路门店!$S$4:$S$993933,通讯通路门店!$A$4:$A$993933,0,0),"")</f>
        <v>海南省</v>
      </c>
      <c r="B1826" s="99" t="str">
        <f>IFERROR(_xlfn.XLOOKUP($G1826,通讯通路门店!$S$4:$S$993933,通讯通路门店!$B$4:$B$993933,0,0),"")</f>
        <v>乐东黎族自治县</v>
      </c>
      <c r="C1826" s="99" t="str">
        <f>IFERROR(_xlfn.XLOOKUP($G1826,通讯通路门店!$S$4:$S$993933,通讯通路门店!$C$4:$C$993933,0,0),"")</f>
        <v>乐东黎族自治县</v>
      </c>
      <c r="D1826" s="99" t="str">
        <f>IFERROR(_xlfn.XLOOKUP($G1826,通讯通路门店!$S$4:$S$993933,通讯通路门店!$D$4:$D$993933,0,0),"")</f>
        <v>万冲镇</v>
      </c>
      <c r="E1826" s="83"/>
      <c r="F1826" s="83"/>
      <c r="G1826" s="101"/>
      <c r="H1826" s="102">
        <f>IFERROR(_xlfn.XLOOKUP($G1826,通讯通路门店!$S$4:$S$993933,通讯通路门店!$R$4:$R$993933,0,0),"")</f>
        <v>0</v>
      </c>
      <c r="I1826" s="83"/>
      <c r="J1826" s="83"/>
      <c r="K1826" s="83"/>
      <c r="L1826" s="83"/>
      <c r="M1826" s="83"/>
      <c r="N1826" s="83"/>
      <c r="O1826" s="83"/>
      <c r="P1826" s="83"/>
      <c r="Q1826" s="83"/>
      <c r="R1826" s="83"/>
      <c r="S1826" s="83"/>
      <c r="T1826" s="83"/>
      <c r="U1826" s="99">
        <f>COUNTIF(通讯通路门店!$S:$S,$G1826)</f>
        <v>0</v>
      </c>
      <c r="V1826" s="99">
        <f>COUNTIFS(通讯通路门店!$S:$S,$G1826,通讯通路门店!$J:$J,"综合卖场")</f>
        <v>0</v>
      </c>
      <c r="W1826" s="99">
        <f>SUMIFS(通讯通路门店!$AJ:$AJ,通讯通路门店!$S:$S,通讯客户沙盘!$G1826)</f>
        <v>0</v>
      </c>
      <c r="X1826" s="99">
        <f t="shared" si="140"/>
        <v>0</v>
      </c>
      <c r="Y1826" s="99">
        <f>COUNTIFS(通讯通路门店!$S:$S,$G1826,通讯通路门店!$J:$J,"荣耀体验店")+COUNTIFS(通讯通路门店!$S:$S,$G1826,通讯通路门店!$J:$J,"荣耀授权专卖店")</f>
        <v>0</v>
      </c>
      <c r="Z1826" s="99">
        <f>COUNTIFS(通讯通路门店!$S:$S,$G1826,通讯通路门店!$J:$J,"VIVO体验店")</f>
        <v>0</v>
      </c>
      <c r="AA1826" s="99">
        <f>COUNTIFS(通讯通路门店!$S:$S,$G1826,通讯通路门店!$J:$J,"OPPO体验店")</f>
        <v>0</v>
      </c>
      <c r="AB1826" s="99">
        <f>COUNTIFS(通讯通路门店!$S:$S,$G1826,通讯通路门店!$J:$J,"华为授权体验店")+COUNTIFS(通讯通路门店!$S:$S,$G1826,通讯通路门店!$J:$J,"华为堡垒店")</f>
        <v>0</v>
      </c>
      <c r="AC1826" s="99">
        <f>COUNTIFS(通讯通路门店!$S:$S,$G1826,通讯通路门店!$J:$J,"小米体验店")</f>
        <v>0</v>
      </c>
      <c r="AD1826" s="99">
        <f>COUNTIFS(通讯通路门店!$S:$S,$G1826,通讯通路门店!$J:$J,"苹果体验店")</f>
        <v>0</v>
      </c>
      <c r="AE1826" s="99">
        <f>COUNTIFS(通讯通路门店!$S:$S,$G1826,通讯通路门店!$J:$J,"其他品牌专卖店")</f>
        <v>0</v>
      </c>
      <c r="AF1826" s="99">
        <f>SUMIFS(通讯通路门店!$BI:$BI,通讯通路门店!$S:$S,$G1826)</f>
        <v>0</v>
      </c>
      <c r="AG1826" s="99">
        <f>SUMIFS(通讯通路门店!$BH:$BH,通讯通路门店!$S:$S,$G1826)</f>
        <v>0</v>
      </c>
      <c r="AH1826" s="99">
        <f t="shared" si="141"/>
        <v>0</v>
      </c>
      <c r="AI1826" s="99">
        <f>SUMIFS(通讯通路门店!$BB:$BB,通讯通路门店!$S:$S,$G1826)</f>
        <v>0</v>
      </c>
      <c r="AJ1826" s="99">
        <f>SUMIFS(通讯通路门店!$BE:$BE,通讯通路门店!$S:$S,$G1826)</f>
        <v>0</v>
      </c>
      <c r="AK1826" s="99">
        <f>SUMIFS(通讯通路门店!$BG:$BG,通讯通路门店!$S:$S,$G1826)</f>
        <v>0</v>
      </c>
      <c r="AL1826" s="99">
        <f>SUMIFS(通讯通路门店!$BC:$BC,通讯通路门店!$S:$S,$G1826)</f>
        <v>0</v>
      </c>
      <c r="AM1826" s="99">
        <f>SUMIFS(通讯通路门店!$BD:$BD,通讯通路门店!$S:$S,$G1826)</f>
        <v>0</v>
      </c>
      <c r="AN1826" s="99">
        <f>SUMIFS(通讯通路门店!$BF:$BF,通讯通路门店!$S:$S,$G1826)</f>
        <v>0</v>
      </c>
      <c r="AO1826" s="99">
        <f t="shared" si="142"/>
        <v>0</v>
      </c>
      <c r="AP1826" s="99">
        <f>SUMIFS(通讯通路门店!$K:$K,通讯通路门店!$S:$S,$G1826)</f>
        <v>0</v>
      </c>
      <c r="AQ1826" s="83"/>
      <c r="AR1826" s="99">
        <f>SUMIFS(通讯通路门店!$T:$T,通讯通路门店!$S:$S,$G1826)</f>
        <v>0</v>
      </c>
      <c r="AS1826" s="99">
        <f>SUMIFS(通讯通路门店!$U:$U,通讯通路门店!$S:$S,$G1826)</f>
        <v>0</v>
      </c>
      <c r="AT1826" s="99">
        <f>SUMIFS(通讯通路门店!$V:$V,通讯通路门店!$S:$S,$G1826)</f>
        <v>0</v>
      </c>
      <c r="AU1826" s="99">
        <f>SUMIFS(通讯通路门店!$W:$W,通讯通路门店!$S:$S,$G1826)</f>
        <v>0</v>
      </c>
      <c r="AV1826" s="99">
        <f>SUMIFS(通讯通路门店!$Z:$Z,通讯通路门店!$S:$S,$G1826)</f>
        <v>0</v>
      </c>
      <c r="AW1826" s="99">
        <f>SUMIFS(通讯通路门店!$AB:$AB,通讯通路门店!$S:$S,$G1826)</f>
        <v>0</v>
      </c>
      <c r="AX1826" s="99">
        <f>SUMIFS(通讯通路门店!$X:$X,通讯通路门店!$S:$S,$G1826)</f>
        <v>0</v>
      </c>
      <c r="AY1826" s="99">
        <f>SUMIFS(通讯通路门店!$Y:$Y,通讯通路门店!$S:$S,$G1826)</f>
        <v>0</v>
      </c>
      <c r="AZ1826" s="99">
        <f>SUMIFS(通讯通路门店!$AA:$AA,通讯通路门店!$S:$S,$G1826)</f>
        <v>0</v>
      </c>
      <c r="BA1826" s="99">
        <f t="shared" si="143"/>
        <v>0</v>
      </c>
      <c r="BB1826" s="99">
        <f t="shared" si="144"/>
        <v>0</v>
      </c>
      <c r="BC1826" s="99">
        <f>SUMIFS(通讯通路门店!$W:$W,通讯通路门店!$S:$S,$G1826,通讯通路门店!$J:$J,"荣耀体验店")+SUMIFS(通讯通路门店!$W:$W,通讯通路门店!$S:$S,$G1826,通讯通路门店!$J:$J,"荣耀授权专卖店")</f>
        <v>0</v>
      </c>
      <c r="BD1826" s="99">
        <f>SUMIFS(通讯通路门店!$Z:$Z,通讯通路门店!$S:$S,$G1826,通讯通路门店!$J:$J,"VIVO体验店")</f>
        <v>0</v>
      </c>
      <c r="BE1826" s="99">
        <f>SUMIFS(通讯通路门店!$AB:$AB,通讯通路门店!$S:$S,$G1826,通讯通路门店!$J:$J,"OPPO体验店")</f>
        <v>0</v>
      </c>
      <c r="BF1826" s="99">
        <f>SUMIFS(通讯通路门店!$X:$X,通讯通路门店!$S:$S,$G1826,通讯通路门店!$J:$J,"华为授权体验店")+SUMIFS(通讯通路门店!$AA:$AA,通讯通路门店!$S:$S,$G1826,通讯通路门店!$J:$J,"华为堡垒店")</f>
        <v>0</v>
      </c>
      <c r="BG1826" s="99">
        <f>SUMIFS(通讯通路门店!$Y:$Y,通讯通路门店!$S:$S,$G1826,通讯通路门店!$J:$J,"小米体验店")</f>
        <v>0</v>
      </c>
      <c r="BH1826" s="99">
        <f>SUMIFS(通讯通路门店!$AA:$AA,通讯通路门店!$S:$S,$G1826,通讯通路门店!$J:$J,"苹果体验店")</f>
        <v>0</v>
      </c>
      <c r="BI1826" s="99">
        <f>SUMIFS(通讯通路门店!$K:$K,通讯通路门店!$S:$S,$G1826,通讯通路门店!$J:$J,"其他品牌专卖店")</f>
        <v>0</v>
      </c>
      <c r="BJ1826" s="99">
        <f>SUMIFS(通讯通路门店!$AC:$AC,通讯通路门店!$S:$S,$G1826)</f>
        <v>0</v>
      </c>
      <c r="BK1826" s="99">
        <f>SUMIFS(通讯通路门店!$AD:$AD,通讯通路门店!$S:$S,$G1826)</f>
        <v>0</v>
      </c>
      <c r="BL1826" s="99">
        <f>SUMIFS(通讯通路门店!$AE:$AE,通讯通路门店!$S:$S,$G1826)</f>
        <v>0</v>
      </c>
      <c r="BM1826" s="99">
        <f>SUMIFS(通讯通路门店!$AF:$AF,通讯通路门店!$S:$S,$G1826)</f>
        <v>0</v>
      </c>
      <c r="BN1826" s="99">
        <f>SUMIFS(通讯通路门店!$AG:$AG,通讯通路门店!$S:$S,$G1826)</f>
        <v>0</v>
      </c>
      <c r="BO1826" s="99">
        <f>SUMIFS(通讯通路门店!$AH:$AH,通讯通路门店!$S:$S,$G1826)</f>
        <v>0</v>
      </c>
      <c r="BP1826" s="99">
        <f>SUMIFS(通讯通路门店!$AI:$AI,通讯通路门店!$S:$S,$G1826)</f>
        <v>0</v>
      </c>
      <c r="BQ1826" s="83"/>
    </row>
    <row r="1827" spans="1:69">
      <c r="A1827" s="99" t="str">
        <f>IFERROR(_xlfn.XLOOKUP($G1827,通讯通路门店!$S$4:$S$993933,通讯通路门店!$A$4:$A$993933,0,0),"")</f>
        <v>海南省</v>
      </c>
      <c r="B1827" s="99" t="str">
        <f>IFERROR(_xlfn.XLOOKUP($G1827,通讯通路门店!$S$4:$S$993933,通讯通路门店!$B$4:$B$993933,0,0),"")</f>
        <v>乐东黎族自治县</v>
      </c>
      <c r="C1827" s="99" t="str">
        <f>IFERROR(_xlfn.XLOOKUP($G1827,通讯通路门店!$S$4:$S$993933,通讯通路门店!$C$4:$C$993933,0,0),"")</f>
        <v>乐东黎族自治县</v>
      </c>
      <c r="D1827" s="99" t="str">
        <f>IFERROR(_xlfn.XLOOKUP($G1827,通讯通路门店!$S$4:$S$993933,通讯通路门店!$D$4:$D$993933,0,0),"")</f>
        <v>万冲镇</v>
      </c>
      <c r="E1827" s="83"/>
      <c r="F1827" s="83"/>
      <c r="G1827" s="101"/>
      <c r="H1827" s="102">
        <f>IFERROR(_xlfn.XLOOKUP($G1827,通讯通路门店!$S$4:$S$993933,通讯通路门店!$R$4:$R$993933,0,0),"")</f>
        <v>0</v>
      </c>
      <c r="I1827" s="83"/>
      <c r="J1827" s="83"/>
      <c r="K1827" s="83"/>
      <c r="L1827" s="83"/>
      <c r="M1827" s="83"/>
      <c r="N1827" s="83"/>
      <c r="O1827" s="83"/>
      <c r="P1827" s="83"/>
      <c r="Q1827" s="83"/>
      <c r="R1827" s="83"/>
      <c r="S1827" s="83"/>
      <c r="T1827" s="83"/>
      <c r="U1827" s="99">
        <f>COUNTIF(通讯通路门店!$S:$S,$G1827)</f>
        <v>0</v>
      </c>
      <c r="V1827" s="99">
        <f>COUNTIFS(通讯通路门店!$S:$S,$G1827,通讯通路门店!$J:$J,"综合卖场")</f>
        <v>0</v>
      </c>
      <c r="W1827" s="99">
        <f>SUMIFS(通讯通路门店!$AJ:$AJ,通讯通路门店!$S:$S,通讯客户沙盘!$G1827)</f>
        <v>0</v>
      </c>
      <c r="X1827" s="99">
        <f t="shared" si="140"/>
        <v>0</v>
      </c>
      <c r="Y1827" s="99">
        <f>COUNTIFS(通讯通路门店!$S:$S,$G1827,通讯通路门店!$J:$J,"荣耀体验店")+COUNTIFS(通讯通路门店!$S:$S,$G1827,通讯通路门店!$J:$J,"荣耀授权专卖店")</f>
        <v>0</v>
      </c>
      <c r="Z1827" s="99">
        <f>COUNTIFS(通讯通路门店!$S:$S,$G1827,通讯通路门店!$J:$J,"VIVO体验店")</f>
        <v>0</v>
      </c>
      <c r="AA1827" s="99">
        <f>COUNTIFS(通讯通路门店!$S:$S,$G1827,通讯通路门店!$J:$J,"OPPO体验店")</f>
        <v>0</v>
      </c>
      <c r="AB1827" s="99">
        <f>COUNTIFS(通讯通路门店!$S:$S,$G1827,通讯通路门店!$J:$J,"华为授权体验店")+COUNTIFS(通讯通路门店!$S:$S,$G1827,通讯通路门店!$J:$J,"华为堡垒店")</f>
        <v>0</v>
      </c>
      <c r="AC1827" s="99">
        <f>COUNTIFS(通讯通路门店!$S:$S,$G1827,通讯通路门店!$J:$J,"小米体验店")</f>
        <v>0</v>
      </c>
      <c r="AD1827" s="99">
        <f>COUNTIFS(通讯通路门店!$S:$S,$G1827,通讯通路门店!$J:$J,"苹果体验店")</f>
        <v>0</v>
      </c>
      <c r="AE1827" s="99">
        <f>COUNTIFS(通讯通路门店!$S:$S,$G1827,通讯通路门店!$J:$J,"其他品牌专卖店")</f>
        <v>0</v>
      </c>
      <c r="AF1827" s="99">
        <f>SUMIFS(通讯通路门店!$BI:$BI,通讯通路门店!$S:$S,$G1827)</f>
        <v>0</v>
      </c>
      <c r="AG1827" s="99">
        <f>SUMIFS(通讯通路门店!$BH:$BH,通讯通路门店!$S:$S,$G1827)</f>
        <v>0</v>
      </c>
      <c r="AH1827" s="99">
        <f t="shared" si="141"/>
        <v>0</v>
      </c>
      <c r="AI1827" s="99">
        <f>SUMIFS(通讯通路门店!$BB:$BB,通讯通路门店!$S:$S,$G1827)</f>
        <v>0</v>
      </c>
      <c r="AJ1827" s="99">
        <f>SUMIFS(通讯通路门店!$BE:$BE,通讯通路门店!$S:$S,$G1827)</f>
        <v>0</v>
      </c>
      <c r="AK1827" s="99">
        <f>SUMIFS(通讯通路门店!$BG:$BG,通讯通路门店!$S:$S,$G1827)</f>
        <v>0</v>
      </c>
      <c r="AL1827" s="99">
        <f>SUMIFS(通讯通路门店!$BC:$BC,通讯通路门店!$S:$S,$G1827)</f>
        <v>0</v>
      </c>
      <c r="AM1827" s="99">
        <f>SUMIFS(通讯通路门店!$BD:$BD,通讯通路门店!$S:$S,$G1827)</f>
        <v>0</v>
      </c>
      <c r="AN1827" s="99">
        <f>SUMIFS(通讯通路门店!$BF:$BF,通讯通路门店!$S:$S,$G1827)</f>
        <v>0</v>
      </c>
      <c r="AO1827" s="99">
        <f t="shared" si="142"/>
        <v>0</v>
      </c>
      <c r="AP1827" s="99">
        <f>SUMIFS(通讯通路门店!$K:$K,通讯通路门店!$S:$S,$G1827)</f>
        <v>0</v>
      </c>
      <c r="AQ1827" s="83"/>
      <c r="AR1827" s="99">
        <f>SUMIFS(通讯通路门店!$T:$T,通讯通路门店!$S:$S,$G1827)</f>
        <v>0</v>
      </c>
      <c r="AS1827" s="99">
        <f>SUMIFS(通讯通路门店!$U:$U,通讯通路门店!$S:$S,$G1827)</f>
        <v>0</v>
      </c>
      <c r="AT1827" s="99">
        <f>SUMIFS(通讯通路门店!$V:$V,通讯通路门店!$S:$S,$G1827)</f>
        <v>0</v>
      </c>
      <c r="AU1827" s="99">
        <f>SUMIFS(通讯通路门店!$W:$W,通讯通路门店!$S:$S,$G1827)</f>
        <v>0</v>
      </c>
      <c r="AV1827" s="99">
        <f>SUMIFS(通讯通路门店!$Z:$Z,通讯通路门店!$S:$S,$G1827)</f>
        <v>0</v>
      </c>
      <c r="AW1827" s="99">
        <f>SUMIFS(通讯通路门店!$AB:$AB,通讯通路门店!$S:$S,$G1827)</f>
        <v>0</v>
      </c>
      <c r="AX1827" s="99">
        <f>SUMIFS(通讯通路门店!$X:$X,通讯通路门店!$S:$S,$G1827)</f>
        <v>0</v>
      </c>
      <c r="AY1827" s="99">
        <f>SUMIFS(通讯通路门店!$Y:$Y,通讯通路门店!$S:$S,$G1827)</f>
        <v>0</v>
      </c>
      <c r="AZ1827" s="99">
        <f>SUMIFS(通讯通路门店!$AA:$AA,通讯通路门店!$S:$S,$G1827)</f>
        <v>0</v>
      </c>
      <c r="BA1827" s="99">
        <f t="shared" si="143"/>
        <v>0</v>
      </c>
      <c r="BB1827" s="99">
        <f t="shared" si="144"/>
        <v>0</v>
      </c>
      <c r="BC1827" s="99">
        <f>SUMIFS(通讯通路门店!$W:$W,通讯通路门店!$S:$S,$G1827,通讯通路门店!$J:$J,"荣耀体验店")+SUMIFS(通讯通路门店!$W:$W,通讯通路门店!$S:$S,$G1827,通讯通路门店!$J:$J,"荣耀授权专卖店")</f>
        <v>0</v>
      </c>
      <c r="BD1827" s="99">
        <f>SUMIFS(通讯通路门店!$Z:$Z,通讯通路门店!$S:$S,$G1827,通讯通路门店!$J:$J,"VIVO体验店")</f>
        <v>0</v>
      </c>
      <c r="BE1827" s="99">
        <f>SUMIFS(通讯通路门店!$AB:$AB,通讯通路门店!$S:$S,$G1827,通讯通路门店!$J:$J,"OPPO体验店")</f>
        <v>0</v>
      </c>
      <c r="BF1827" s="99">
        <f>SUMIFS(通讯通路门店!$X:$X,通讯通路门店!$S:$S,$G1827,通讯通路门店!$J:$J,"华为授权体验店")+SUMIFS(通讯通路门店!$AA:$AA,通讯通路门店!$S:$S,$G1827,通讯通路门店!$J:$J,"华为堡垒店")</f>
        <v>0</v>
      </c>
      <c r="BG1827" s="99">
        <f>SUMIFS(通讯通路门店!$Y:$Y,通讯通路门店!$S:$S,$G1827,通讯通路门店!$J:$J,"小米体验店")</f>
        <v>0</v>
      </c>
      <c r="BH1827" s="99">
        <f>SUMIFS(通讯通路门店!$AA:$AA,通讯通路门店!$S:$S,$G1827,通讯通路门店!$J:$J,"苹果体验店")</f>
        <v>0</v>
      </c>
      <c r="BI1827" s="99">
        <f>SUMIFS(通讯通路门店!$K:$K,通讯通路门店!$S:$S,$G1827,通讯通路门店!$J:$J,"其他品牌专卖店")</f>
        <v>0</v>
      </c>
      <c r="BJ1827" s="99">
        <f>SUMIFS(通讯通路门店!$AC:$AC,通讯通路门店!$S:$S,$G1827)</f>
        <v>0</v>
      </c>
      <c r="BK1827" s="99">
        <f>SUMIFS(通讯通路门店!$AD:$AD,通讯通路门店!$S:$S,$G1827)</f>
        <v>0</v>
      </c>
      <c r="BL1827" s="99">
        <f>SUMIFS(通讯通路门店!$AE:$AE,通讯通路门店!$S:$S,$G1827)</f>
        <v>0</v>
      </c>
      <c r="BM1827" s="99">
        <f>SUMIFS(通讯通路门店!$AF:$AF,通讯通路门店!$S:$S,$G1827)</f>
        <v>0</v>
      </c>
      <c r="BN1827" s="99">
        <f>SUMIFS(通讯通路门店!$AG:$AG,通讯通路门店!$S:$S,$G1827)</f>
        <v>0</v>
      </c>
      <c r="BO1827" s="99">
        <f>SUMIFS(通讯通路门店!$AH:$AH,通讯通路门店!$S:$S,$G1827)</f>
        <v>0</v>
      </c>
      <c r="BP1827" s="99">
        <f>SUMIFS(通讯通路门店!$AI:$AI,通讯通路门店!$S:$S,$G1827)</f>
        <v>0</v>
      </c>
      <c r="BQ1827" s="83"/>
    </row>
    <row r="1828" spans="1:69">
      <c r="A1828" s="99" t="str">
        <f>IFERROR(_xlfn.XLOOKUP($G1828,通讯通路门店!$S$4:$S$993933,通讯通路门店!$A$4:$A$993933,0,0),"")</f>
        <v>海南省</v>
      </c>
      <c r="B1828" s="99" t="str">
        <f>IFERROR(_xlfn.XLOOKUP($G1828,通讯通路门店!$S$4:$S$993933,通讯通路门店!$B$4:$B$993933,0,0),"")</f>
        <v>乐东黎族自治县</v>
      </c>
      <c r="C1828" s="99" t="str">
        <f>IFERROR(_xlfn.XLOOKUP($G1828,通讯通路门店!$S$4:$S$993933,通讯通路门店!$C$4:$C$993933,0,0),"")</f>
        <v>乐东黎族自治县</v>
      </c>
      <c r="D1828" s="99" t="str">
        <f>IFERROR(_xlfn.XLOOKUP($G1828,通讯通路门店!$S$4:$S$993933,通讯通路门店!$D$4:$D$993933,0,0),"")</f>
        <v>万冲镇</v>
      </c>
      <c r="E1828" s="83"/>
      <c r="F1828" s="83"/>
      <c r="G1828" s="101"/>
      <c r="H1828" s="102">
        <f>IFERROR(_xlfn.XLOOKUP($G1828,通讯通路门店!$S$4:$S$993933,通讯通路门店!$R$4:$R$993933,0,0),"")</f>
        <v>0</v>
      </c>
      <c r="I1828" s="83"/>
      <c r="J1828" s="83"/>
      <c r="K1828" s="83"/>
      <c r="L1828" s="83"/>
      <c r="M1828" s="83"/>
      <c r="N1828" s="83"/>
      <c r="O1828" s="83"/>
      <c r="P1828" s="83"/>
      <c r="Q1828" s="83"/>
      <c r="R1828" s="83"/>
      <c r="S1828" s="83"/>
      <c r="T1828" s="83"/>
      <c r="U1828" s="99">
        <f>COUNTIF(通讯通路门店!$S:$S,$G1828)</f>
        <v>0</v>
      </c>
      <c r="V1828" s="99">
        <f>COUNTIFS(通讯通路门店!$S:$S,$G1828,通讯通路门店!$J:$J,"综合卖场")</f>
        <v>0</v>
      </c>
      <c r="W1828" s="99">
        <f>SUMIFS(通讯通路门店!$AJ:$AJ,通讯通路门店!$S:$S,通讯客户沙盘!$G1828)</f>
        <v>0</v>
      </c>
      <c r="X1828" s="99">
        <f t="shared" si="140"/>
        <v>0</v>
      </c>
      <c r="Y1828" s="99">
        <f>COUNTIFS(通讯通路门店!$S:$S,$G1828,通讯通路门店!$J:$J,"荣耀体验店")+COUNTIFS(通讯通路门店!$S:$S,$G1828,通讯通路门店!$J:$J,"荣耀授权专卖店")</f>
        <v>0</v>
      </c>
      <c r="Z1828" s="99">
        <f>COUNTIFS(通讯通路门店!$S:$S,$G1828,通讯通路门店!$J:$J,"VIVO体验店")</f>
        <v>0</v>
      </c>
      <c r="AA1828" s="99">
        <f>COUNTIFS(通讯通路门店!$S:$S,$G1828,通讯通路门店!$J:$J,"OPPO体验店")</f>
        <v>0</v>
      </c>
      <c r="AB1828" s="99">
        <f>COUNTIFS(通讯通路门店!$S:$S,$G1828,通讯通路门店!$J:$J,"华为授权体验店")+COUNTIFS(通讯通路门店!$S:$S,$G1828,通讯通路门店!$J:$J,"华为堡垒店")</f>
        <v>0</v>
      </c>
      <c r="AC1828" s="99">
        <f>COUNTIFS(通讯通路门店!$S:$S,$G1828,通讯通路门店!$J:$J,"小米体验店")</f>
        <v>0</v>
      </c>
      <c r="AD1828" s="99">
        <f>COUNTIFS(通讯通路门店!$S:$S,$G1828,通讯通路门店!$J:$J,"苹果体验店")</f>
        <v>0</v>
      </c>
      <c r="AE1828" s="99">
        <f>COUNTIFS(通讯通路门店!$S:$S,$G1828,通讯通路门店!$J:$J,"其他品牌专卖店")</f>
        <v>0</v>
      </c>
      <c r="AF1828" s="99">
        <f>SUMIFS(通讯通路门店!$BI:$BI,通讯通路门店!$S:$S,$G1828)</f>
        <v>0</v>
      </c>
      <c r="AG1828" s="99">
        <f>SUMIFS(通讯通路门店!$BH:$BH,通讯通路门店!$S:$S,$G1828)</f>
        <v>0</v>
      </c>
      <c r="AH1828" s="99">
        <f t="shared" si="141"/>
        <v>0</v>
      </c>
      <c r="AI1828" s="99">
        <f>SUMIFS(通讯通路门店!$BB:$BB,通讯通路门店!$S:$S,$G1828)</f>
        <v>0</v>
      </c>
      <c r="AJ1828" s="99">
        <f>SUMIFS(通讯通路门店!$BE:$BE,通讯通路门店!$S:$S,$G1828)</f>
        <v>0</v>
      </c>
      <c r="AK1828" s="99">
        <f>SUMIFS(通讯通路门店!$BG:$BG,通讯通路门店!$S:$S,$G1828)</f>
        <v>0</v>
      </c>
      <c r="AL1828" s="99">
        <f>SUMIFS(通讯通路门店!$BC:$BC,通讯通路门店!$S:$S,$G1828)</f>
        <v>0</v>
      </c>
      <c r="AM1828" s="99">
        <f>SUMIFS(通讯通路门店!$BD:$BD,通讯通路门店!$S:$S,$G1828)</f>
        <v>0</v>
      </c>
      <c r="AN1828" s="99">
        <f>SUMIFS(通讯通路门店!$BF:$BF,通讯通路门店!$S:$S,$G1828)</f>
        <v>0</v>
      </c>
      <c r="AO1828" s="99">
        <f t="shared" si="142"/>
        <v>0</v>
      </c>
      <c r="AP1828" s="99">
        <f>SUMIFS(通讯通路门店!$K:$K,通讯通路门店!$S:$S,$G1828)</f>
        <v>0</v>
      </c>
      <c r="AQ1828" s="83"/>
      <c r="AR1828" s="99">
        <f>SUMIFS(通讯通路门店!$T:$T,通讯通路门店!$S:$S,$G1828)</f>
        <v>0</v>
      </c>
      <c r="AS1828" s="99">
        <f>SUMIFS(通讯通路门店!$U:$U,通讯通路门店!$S:$S,$G1828)</f>
        <v>0</v>
      </c>
      <c r="AT1828" s="99">
        <f>SUMIFS(通讯通路门店!$V:$V,通讯通路门店!$S:$S,$G1828)</f>
        <v>0</v>
      </c>
      <c r="AU1828" s="99">
        <f>SUMIFS(通讯通路门店!$W:$W,通讯通路门店!$S:$S,$G1828)</f>
        <v>0</v>
      </c>
      <c r="AV1828" s="99">
        <f>SUMIFS(通讯通路门店!$Z:$Z,通讯通路门店!$S:$S,$G1828)</f>
        <v>0</v>
      </c>
      <c r="AW1828" s="99">
        <f>SUMIFS(通讯通路门店!$AB:$AB,通讯通路门店!$S:$S,$G1828)</f>
        <v>0</v>
      </c>
      <c r="AX1828" s="99">
        <f>SUMIFS(通讯通路门店!$X:$X,通讯通路门店!$S:$S,$G1828)</f>
        <v>0</v>
      </c>
      <c r="AY1828" s="99">
        <f>SUMIFS(通讯通路门店!$Y:$Y,通讯通路门店!$S:$S,$G1828)</f>
        <v>0</v>
      </c>
      <c r="AZ1828" s="99">
        <f>SUMIFS(通讯通路门店!$AA:$AA,通讯通路门店!$S:$S,$G1828)</f>
        <v>0</v>
      </c>
      <c r="BA1828" s="99">
        <f t="shared" si="143"/>
        <v>0</v>
      </c>
      <c r="BB1828" s="99">
        <f t="shared" si="144"/>
        <v>0</v>
      </c>
      <c r="BC1828" s="99">
        <f>SUMIFS(通讯通路门店!$W:$W,通讯通路门店!$S:$S,$G1828,通讯通路门店!$J:$J,"荣耀体验店")+SUMIFS(通讯通路门店!$W:$W,通讯通路门店!$S:$S,$G1828,通讯通路门店!$J:$J,"荣耀授权专卖店")</f>
        <v>0</v>
      </c>
      <c r="BD1828" s="99">
        <f>SUMIFS(通讯通路门店!$Z:$Z,通讯通路门店!$S:$S,$G1828,通讯通路门店!$J:$J,"VIVO体验店")</f>
        <v>0</v>
      </c>
      <c r="BE1828" s="99">
        <f>SUMIFS(通讯通路门店!$AB:$AB,通讯通路门店!$S:$S,$G1828,通讯通路门店!$J:$J,"OPPO体验店")</f>
        <v>0</v>
      </c>
      <c r="BF1828" s="99">
        <f>SUMIFS(通讯通路门店!$X:$X,通讯通路门店!$S:$S,$G1828,通讯通路门店!$J:$J,"华为授权体验店")+SUMIFS(通讯通路门店!$AA:$AA,通讯通路门店!$S:$S,$G1828,通讯通路门店!$J:$J,"华为堡垒店")</f>
        <v>0</v>
      </c>
      <c r="BG1828" s="99">
        <f>SUMIFS(通讯通路门店!$Y:$Y,通讯通路门店!$S:$S,$G1828,通讯通路门店!$J:$J,"小米体验店")</f>
        <v>0</v>
      </c>
      <c r="BH1828" s="99">
        <f>SUMIFS(通讯通路门店!$AA:$AA,通讯通路门店!$S:$S,$G1828,通讯通路门店!$J:$J,"苹果体验店")</f>
        <v>0</v>
      </c>
      <c r="BI1828" s="99">
        <f>SUMIFS(通讯通路门店!$K:$K,通讯通路门店!$S:$S,$G1828,通讯通路门店!$J:$J,"其他品牌专卖店")</f>
        <v>0</v>
      </c>
      <c r="BJ1828" s="99">
        <f>SUMIFS(通讯通路门店!$AC:$AC,通讯通路门店!$S:$S,$G1828)</f>
        <v>0</v>
      </c>
      <c r="BK1828" s="99">
        <f>SUMIFS(通讯通路门店!$AD:$AD,通讯通路门店!$S:$S,$G1828)</f>
        <v>0</v>
      </c>
      <c r="BL1828" s="99">
        <f>SUMIFS(通讯通路门店!$AE:$AE,通讯通路门店!$S:$S,$G1828)</f>
        <v>0</v>
      </c>
      <c r="BM1828" s="99">
        <f>SUMIFS(通讯通路门店!$AF:$AF,通讯通路门店!$S:$S,$G1828)</f>
        <v>0</v>
      </c>
      <c r="BN1828" s="99">
        <f>SUMIFS(通讯通路门店!$AG:$AG,通讯通路门店!$S:$S,$G1828)</f>
        <v>0</v>
      </c>
      <c r="BO1828" s="99">
        <f>SUMIFS(通讯通路门店!$AH:$AH,通讯通路门店!$S:$S,$G1828)</f>
        <v>0</v>
      </c>
      <c r="BP1828" s="99">
        <f>SUMIFS(通讯通路门店!$AI:$AI,通讯通路门店!$S:$S,$G1828)</f>
        <v>0</v>
      </c>
      <c r="BQ1828" s="83"/>
    </row>
    <row r="1829" spans="1:69">
      <c r="A1829" s="99" t="str">
        <f>IFERROR(_xlfn.XLOOKUP($G1829,通讯通路门店!$S$4:$S$993933,通讯通路门店!$A$4:$A$993933,0,0),"")</f>
        <v>海南省</v>
      </c>
      <c r="B1829" s="99" t="str">
        <f>IFERROR(_xlfn.XLOOKUP($G1829,通讯通路门店!$S$4:$S$993933,通讯通路门店!$B$4:$B$993933,0,0),"")</f>
        <v>乐东黎族自治县</v>
      </c>
      <c r="C1829" s="99" t="str">
        <f>IFERROR(_xlfn.XLOOKUP($G1829,通讯通路门店!$S$4:$S$993933,通讯通路门店!$C$4:$C$993933,0,0),"")</f>
        <v>乐东黎族自治县</v>
      </c>
      <c r="D1829" s="99" t="str">
        <f>IFERROR(_xlfn.XLOOKUP($G1829,通讯通路门店!$S$4:$S$993933,通讯通路门店!$D$4:$D$993933,0,0),"")</f>
        <v>万冲镇</v>
      </c>
      <c r="E1829" s="83"/>
      <c r="F1829" s="83"/>
      <c r="G1829" s="101"/>
      <c r="H1829" s="102">
        <f>IFERROR(_xlfn.XLOOKUP($G1829,通讯通路门店!$S$4:$S$993933,通讯通路门店!$R$4:$R$993933,0,0),"")</f>
        <v>0</v>
      </c>
      <c r="I1829" s="83"/>
      <c r="J1829" s="83"/>
      <c r="K1829" s="83"/>
      <c r="L1829" s="83"/>
      <c r="M1829" s="83"/>
      <c r="N1829" s="83"/>
      <c r="O1829" s="83"/>
      <c r="P1829" s="83"/>
      <c r="Q1829" s="83"/>
      <c r="R1829" s="83"/>
      <c r="S1829" s="83"/>
      <c r="T1829" s="83"/>
      <c r="U1829" s="99">
        <f>COUNTIF(通讯通路门店!$S:$S,$G1829)</f>
        <v>0</v>
      </c>
      <c r="V1829" s="99">
        <f>COUNTIFS(通讯通路门店!$S:$S,$G1829,通讯通路门店!$J:$J,"综合卖场")</f>
        <v>0</v>
      </c>
      <c r="W1829" s="99">
        <f>SUMIFS(通讯通路门店!$AJ:$AJ,通讯通路门店!$S:$S,通讯客户沙盘!$G1829)</f>
        <v>0</v>
      </c>
      <c r="X1829" s="99">
        <f t="shared" si="140"/>
        <v>0</v>
      </c>
      <c r="Y1829" s="99">
        <f>COUNTIFS(通讯通路门店!$S:$S,$G1829,通讯通路门店!$J:$J,"荣耀体验店")+COUNTIFS(通讯通路门店!$S:$S,$G1829,通讯通路门店!$J:$J,"荣耀授权专卖店")</f>
        <v>0</v>
      </c>
      <c r="Z1829" s="99">
        <f>COUNTIFS(通讯通路门店!$S:$S,$G1829,通讯通路门店!$J:$J,"VIVO体验店")</f>
        <v>0</v>
      </c>
      <c r="AA1829" s="99">
        <f>COUNTIFS(通讯通路门店!$S:$S,$G1829,通讯通路门店!$J:$J,"OPPO体验店")</f>
        <v>0</v>
      </c>
      <c r="AB1829" s="99">
        <f>COUNTIFS(通讯通路门店!$S:$S,$G1829,通讯通路门店!$J:$J,"华为授权体验店")+COUNTIFS(通讯通路门店!$S:$S,$G1829,通讯通路门店!$J:$J,"华为堡垒店")</f>
        <v>0</v>
      </c>
      <c r="AC1829" s="99">
        <f>COUNTIFS(通讯通路门店!$S:$S,$G1829,通讯通路门店!$J:$J,"小米体验店")</f>
        <v>0</v>
      </c>
      <c r="AD1829" s="99">
        <f>COUNTIFS(通讯通路门店!$S:$S,$G1829,通讯通路门店!$J:$J,"苹果体验店")</f>
        <v>0</v>
      </c>
      <c r="AE1829" s="99">
        <f>COUNTIFS(通讯通路门店!$S:$S,$G1829,通讯通路门店!$J:$J,"其他品牌专卖店")</f>
        <v>0</v>
      </c>
      <c r="AF1829" s="99">
        <f>SUMIFS(通讯通路门店!$BI:$BI,通讯通路门店!$S:$S,$G1829)</f>
        <v>0</v>
      </c>
      <c r="AG1829" s="99">
        <f>SUMIFS(通讯通路门店!$BH:$BH,通讯通路门店!$S:$S,$G1829)</f>
        <v>0</v>
      </c>
      <c r="AH1829" s="99">
        <f t="shared" si="141"/>
        <v>0</v>
      </c>
      <c r="AI1829" s="99">
        <f>SUMIFS(通讯通路门店!$BB:$BB,通讯通路门店!$S:$S,$G1829)</f>
        <v>0</v>
      </c>
      <c r="AJ1829" s="99">
        <f>SUMIFS(通讯通路门店!$BE:$BE,通讯通路门店!$S:$S,$G1829)</f>
        <v>0</v>
      </c>
      <c r="AK1829" s="99">
        <f>SUMIFS(通讯通路门店!$BG:$BG,通讯通路门店!$S:$S,$G1829)</f>
        <v>0</v>
      </c>
      <c r="AL1829" s="99">
        <f>SUMIFS(通讯通路门店!$BC:$BC,通讯通路门店!$S:$S,$G1829)</f>
        <v>0</v>
      </c>
      <c r="AM1829" s="99">
        <f>SUMIFS(通讯通路门店!$BD:$BD,通讯通路门店!$S:$S,$G1829)</f>
        <v>0</v>
      </c>
      <c r="AN1829" s="99">
        <f>SUMIFS(通讯通路门店!$BF:$BF,通讯通路门店!$S:$S,$G1829)</f>
        <v>0</v>
      </c>
      <c r="AO1829" s="99">
        <f t="shared" si="142"/>
        <v>0</v>
      </c>
      <c r="AP1829" s="99">
        <f>SUMIFS(通讯通路门店!$K:$K,通讯通路门店!$S:$S,$G1829)</f>
        <v>0</v>
      </c>
      <c r="AQ1829" s="83"/>
      <c r="AR1829" s="99">
        <f>SUMIFS(通讯通路门店!$T:$T,通讯通路门店!$S:$S,$G1829)</f>
        <v>0</v>
      </c>
      <c r="AS1829" s="99">
        <f>SUMIFS(通讯通路门店!$U:$U,通讯通路门店!$S:$S,$G1829)</f>
        <v>0</v>
      </c>
      <c r="AT1829" s="99">
        <f>SUMIFS(通讯通路门店!$V:$V,通讯通路门店!$S:$S,$G1829)</f>
        <v>0</v>
      </c>
      <c r="AU1829" s="99">
        <f>SUMIFS(通讯通路门店!$W:$W,通讯通路门店!$S:$S,$G1829)</f>
        <v>0</v>
      </c>
      <c r="AV1829" s="99">
        <f>SUMIFS(通讯通路门店!$Z:$Z,通讯通路门店!$S:$S,$G1829)</f>
        <v>0</v>
      </c>
      <c r="AW1829" s="99">
        <f>SUMIFS(通讯通路门店!$AB:$AB,通讯通路门店!$S:$S,$G1829)</f>
        <v>0</v>
      </c>
      <c r="AX1829" s="99">
        <f>SUMIFS(通讯通路门店!$X:$X,通讯通路门店!$S:$S,$G1829)</f>
        <v>0</v>
      </c>
      <c r="AY1829" s="99">
        <f>SUMIFS(通讯通路门店!$Y:$Y,通讯通路门店!$S:$S,$G1829)</f>
        <v>0</v>
      </c>
      <c r="AZ1829" s="99">
        <f>SUMIFS(通讯通路门店!$AA:$AA,通讯通路门店!$S:$S,$G1829)</f>
        <v>0</v>
      </c>
      <c r="BA1829" s="99">
        <f t="shared" si="143"/>
        <v>0</v>
      </c>
      <c r="BB1829" s="99">
        <f t="shared" si="144"/>
        <v>0</v>
      </c>
      <c r="BC1829" s="99">
        <f>SUMIFS(通讯通路门店!$W:$W,通讯通路门店!$S:$S,$G1829,通讯通路门店!$J:$J,"荣耀体验店")+SUMIFS(通讯通路门店!$W:$W,通讯通路门店!$S:$S,$G1829,通讯通路门店!$J:$J,"荣耀授权专卖店")</f>
        <v>0</v>
      </c>
      <c r="BD1829" s="99">
        <f>SUMIFS(通讯通路门店!$Z:$Z,通讯通路门店!$S:$S,$G1829,通讯通路门店!$J:$J,"VIVO体验店")</f>
        <v>0</v>
      </c>
      <c r="BE1829" s="99">
        <f>SUMIFS(通讯通路门店!$AB:$AB,通讯通路门店!$S:$S,$G1829,通讯通路门店!$J:$J,"OPPO体验店")</f>
        <v>0</v>
      </c>
      <c r="BF1829" s="99">
        <f>SUMIFS(通讯通路门店!$X:$X,通讯通路门店!$S:$S,$G1829,通讯通路门店!$J:$J,"华为授权体验店")+SUMIFS(通讯通路门店!$AA:$AA,通讯通路门店!$S:$S,$G1829,通讯通路门店!$J:$J,"华为堡垒店")</f>
        <v>0</v>
      </c>
      <c r="BG1829" s="99">
        <f>SUMIFS(通讯通路门店!$Y:$Y,通讯通路门店!$S:$S,$G1829,通讯通路门店!$J:$J,"小米体验店")</f>
        <v>0</v>
      </c>
      <c r="BH1829" s="99">
        <f>SUMIFS(通讯通路门店!$AA:$AA,通讯通路门店!$S:$S,$G1829,通讯通路门店!$J:$J,"苹果体验店")</f>
        <v>0</v>
      </c>
      <c r="BI1829" s="99">
        <f>SUMIFS(通讯通路门店!$K:$K,通讯通路门店!$S:$S,$G1829,通讯通路门店!$J:$J,"其他品牌专卖店")</f>
        <v>0</v>
      </c>
      <c r="BJ1829" s="99">
        <f>SUMIFS(通讯通路门店!$AC:$AC,通讯通路门店!$S:$S,$G1829)</f>
        <v>0</v>
      </c>
      <c r="BK1829" s="99">
        <f>SUMIFS(通讯通路门店!$AD:$AD,通讯通路门店!$S:$S,$G1829)</f>
        <v>0</v>
      </c>
      <c r="BL1829" s="99">
        <f>SUMIFS(通讯通路门店!$AE:$AE,通讯通路门店!$S:$S,$G1829)</f>
        <v>0</v>
      </c>
      <c r="BM1829" s="99">
        <f>SUMIFS(通讯通路门店!$AF:$AF,通讯通路门店!$S:$S,$G1829)</f>
        <v>0</v>
      </c>
      <c r="BN1829" s="99">
        <f>SUMIFS(通讯通路门店!$AG:$AG,通讯通路门店!$S:$S,$G1829)</f>
        <v>0</v>
      </c>
      <c r="BO1829" s="99">
        <f>SUMIFS(通讯通路门店!$AH:$AH,通讯通路门店!$S:$S,$G1829)</f>
        <v>0</v>
      </c>
      <c r="BP1829" s="99">
        <f>SUMIFS(通讯通路门店!$AI:$AI,通讯通路门店!$S:$S,$G1829)</f>
        <v>0</v>
      </c>
      <c r="BQ1829" s="83"/>
    </row>
    <row r="1830" spans="1:69">
      <c r="A1830" s="99" t="str">
        <f>IFERROR(_xlfn.XLOOKUP($G1830,通讯通路门店!$S$4:$S$993933,通讯通路门店!$A$4:$A$993933,0,0),"")</f>
        <v>海南省</v>
      </c>
      <c r="B1830" s="99" t="str">
        <f>IFERROR(_xlfn.XLOOKUP($G1830,通讯通路门店!$S$4:$S$993933,通讯通路门店!$B$4:$B$993933,0,0),"")</f>
        <v>乐东黎族自治县</v>
      </c>
      <c r="C1830" s="99" t="str">
        <f>IFERROR(_xlfn.XLOOKUP($G1830,通讯通路门店!$S$4:$S$993933,通讯通路门店!$C$4:$C$993933,0,0),"")</f>
        <v>乐东黎族自治县</v>
      </c>
      <c r="D1830" s="99" t="str">
        <f>IFERROR(_xlfn.XLOOKUP($G1830,通讯通路门店!$S$4:$S$993933,通讯通路门店!$D$4:$D$993933,0,0),"")</f>
        <v>万冲镇</v>
      </c>
      <c r="E1830" s="83"/>
      <c r="F1830" s="83"/>
      <c r="G1830" s="101"/>
      <c r="H1830" s="102">
        <f>IFERROR(_xlfn.XLOOKUP($G1830,通讯通路门店!$S$4:$S$993933,通讯通路门店!$R$4:$R$993933,0,0),"")</f>
        <v>0</v>
      </c>
      <c r="I1830" s="83"/>
      <c r="J1830" s="83"/>
      <c r="K1830" s="83"/>
      <c r="L1830" s="83"/>
      <c r="M1830" s="83"/>
      <c r="N1830" s="83"/>
      <c r="O1830" s="83"/>
      <c r="P1830" s="83"/>
      <c r="Q1830" s="83"/>
      <c r="R1830" s="83"/>
      <c r="S1830" s="83"/>
      <c r="T1830" s="83"/>
      <c r="U1830" s="99">
        <f>COUNTIF(通讯通路门店!$S:$S,$G1830)</f>
        <v>0</v>
      </c>
      <c r="V1830" s="99">
        <f>COUNTIFS(通讯通路门店!$S:$S,$G1830,通讯通路门店!$J:$J,"综合卖场")</f>
        <v>0</v>
      </c>
      <c r="W1830" s="99">
        <f>SUMIFS(通讯通路门店!$AJ:$AJ,通讯通路门店!$S:$S,通讯客户沙盘!$G1830)</f>
        <v>0</v>
      </c>
      <c r="X1830" s="99">
        <f t="shared" si="140"/>
        <v>0</v>
      </c>
      <c r="Y1830" s="99">
        <f>COUNTIFS(通讯通路门店!$S:$S,$G1830,通讯通路门店!$J:$J,"荣耀体验店")+COUNTIFS(通讯通路门店!$S:$S,$G1830,通讯通路门店!$J:$J,"荣耀授权专卖店")</f>
        <v>0</v>
      </c>
      <c r="Z1830" s="99">
        <f>COUNTIFS(通讯通路门店!$S:$S,$G1830,通讯通路门店!$J:$J,"VIVO体验店")</f>
        <v>0</v>
      </c>
      <c r="AA1830" s="99">
        <f>COUNTIFS(通讯通路门店!$S:$S,$G1830,通讯通路门店!$J:$J,"OPPO体验店")</f>
        <v>0</v>
      </c>
      <c r="AB1830" s="99">
        <f>COUNTIFS(通讯通路门店!$S:$S,$G1830,通讯通路门店!$J:$J,"华为授权体验店")+COUNTIFS(通讯通路门店!$S:$S,$G1830,通讯通路门店!$J:$J,"华为堡垒店")</f>
        <v>0</v>
      </c>
      <c r="AC1830" s="99">
        <f>COUNTIFS(通讯通路门店!$S:$S,$G1830,通讯通路门店!$J:$J,"小米体验店")</f>
        <v>0</v>
      </c>
      <c r="AD1830" s="99">
        <f>COUNTIFS(通讯通路门店!$S:$S,$G1830,通讯通路门店!$J:$J,"苹果体验店")</f>
        <v>0</v>
      </c>
      <c r="AE1830" s="99">
        <f>COUNTIFS(通讯通路门店!$S:$S,$G1830,通讯通路门店!$J:$J,"其他品牌专卖店")</f>
        <v>0</v>
      </c>
      <c r="AF1830" s="99">
        <f>SUMIFS(通讯通路门店!$BI:$BI,通讯通路门店!$S:$S,$G1830)</f>
        <v>0</v>
      </c>
      <c r="AG1830" s="99">
        <f>SUMIFS(通讯通路门店!$BH:$BH,通讯通路门店!$S:$S,$G1830)</f>
        <v>0</v>
      </c>
      <c r="AH1830" s="99">
        <f t="shared" si="141"/>
        <v>0</v>
      </c>
      <c r="AI1830" s="99">
        <f>SUMIFS(通讯通路门店!$BB:$BB,通讯通路门店!$S:$S,$G1830)</f>
        <v>0</v>
      </c>
      <c r="AJ1830" s="99">
        <f>SUMIFS(通讯通路门店!$BE:$BE,通讯通路门店!$S:$S,$G1830)</f>
        <v>0</v>
      </c>
      <c r="AK1830" s="99">
        <f>SUMIFS(通讯通路门店!$BG:$BG,通讯通路门店!$S:$S,$G1830)</f>
        <v>0</v>
      </c>
      <c r="AL1830" s="99">
        <f>SUMIFS(通讯通路门店!$BC:$BC,通讯通路门店!$S:$S,$G1830)</f>
        <v>0</v>
      </c>
      <c r="AM1830" s="99">
        <f>SUMIFS(通讯通路门店!$BD:$BD,通讯通路门店!$S:$S,$G1830)</f>
        <v>0</v>
      </c>
      <c r="AN1830" s="99">
        <f>SUMIFS(通讯通路门店!$BF:$BF,通讯通路门店!$S:$S,$G1830)</f>
        <v>0</v>
      </c>
      <c r="AO1830" s="99">
        <f t="shared" si="142"/>
        <v>0</v>
      </c>
      <c r="AP1830" s="99">
        <f>SUMIFS(通讯通路门店!$K:$K,通讯通路门店!$S:$S,$G1830)</f>
        <v>0</v>
      </c>
      <c r="AQ1830" s="83"/>
      <c r="AR1830" s="99">
        <f>SUMIFS(通讯通路门店!$T:$T,通讯通路门店!$S:$S,$G1830)</f>
        <v>0</v>
      </c>
      <c r="AS1830" s="99">
        <f>SUMIFS(通讯通路门店!$U:$U,通讯通路门店!$S:$S,$G1830)</f>
        <v>0</v>
      </c>
      <c r="AT1830" s="99">
        <f>SUMIFS(通讯通路门店!$V:$V,通讯通路门店!$S:$S,$G1830)</f>
        <v>0</v>
      </c>
      <c r="AU1830" s="99">
        <f>SUMIFS(通讯通路门店!$W:$W,通讯通路门店!$S:$S,$G1830)</f>
        <v>0</v>
      </c>
      <c r="AV1830" s="99">
        <f>SUMIFS(通讯通路门店!$Z:$Z,通讯通路门店!$S:$S,$G1830)</f>
        <v>0</v>
      </c>
      <c r="AW1830" s="99">
        <f>SUMIFS(通讯通路门店!$AB:$AB,通讯通路门店!$S:$S,$G1830)</f>
        <v>0</v>
      </c>
      <c r="AX1830" s="99">
        <f>SUMIFS(通讯通路门店!$X:$X,通讯通路门店!$S:$S,$G1830)</f>
        <v>0</v>
      </c>
      <c r="AY1830" s="99">
        <f>SUMIFS(通讯通路门店!$Y:$Y,通讯通路门店!$S:$S,$G1830)</f>
        <v>0</v>
      </c>
      <c r="AZ1830" s="99">
        <f>SUMIFS(通讯通路门店!$AA:$AA,通讯通路门店!$S:$S,$G1830)</f>
        <v>0</v>
      </c>
      <c r="BA1830" s="99">
        <f t="shared" si="143"/>
        <v>0</v>
      </c>
      <c r="BB1830" s="99">
        <f t="shared" si="144"/>
        <v>0</v>
      </c>
      <c r="BC1830" s="99">
        <f>SUMIFS(通讯通路门店!$W:$W,通讯通路门店!$S:$S,$G1830,通讯通路门店!$J:$J,"荣耀体验店")+SUMIFS(通讯通路门店!$W:$W,通讯通路门店!$S:$S,$G1830,通讯通路门店!$J:$J,"荣耀授权专卖店")</f>
        <v>0</v>
      </c>
      <c r="BD1830" s="99">
        <f>SUMIFS(通讯通路门店!$Z:$Z,通讯通路门店!$S:$S,$G1830,通讯通路门店!$J:$J,"VIVO体验店")</f>
        <v>0</v>
      </c>
      <c r="BE1830" s="99">
        <f>SUMIFS(通讯通路门店!$AB:$AB,通讯通路门店!$S:$S,$G1830,通讯通路门店!$J:$J,"OPPO体验店")</f>
        <v>0</v>
      </c>
      <c r="BF1830" s="99">
        <f>SUMIFS(通讯通路门店!$X:$X,通讯通路门店!$S:$S,$G1830,通讯通路门店!$J:$J,"华为授权体验店")+SUMIFS(通讯通路门店!$AA:$AA,通讯通路门店!$S:$S,$G1830,通讯通路门店!$J:$J,"华为堡垒店")</f>
        <v>0</v>
      </c>
      <c r="BG1830" s="99">
        <f>SUMIFS(通讯通路门店!$Y:$Y,通讯通路门店!$S:$S,$G1830,通讯通路门店!$J:$J,"小米体验店")</f>
        <v>0</v>
      </c>
      <c r="BH1830" s="99">
        <f>SUMIFS(通讯通路门店!$AA:$AA,通讯通路门店!$S:$S,$G1830,通讯通路门店!$J:$J,"苹果体验店")</f>
        <v>0</v>
      </c>
      <c r="BI1830" s="99">
        <f>SUMIFS(通讯通路门店!$K:$K,通讯通路门店!$S:$S,$G1830,通讯通路门店!$J:$J,"其他品牌专卖店")</f>
        <v>0</v>
      </c>
      <c r="BJ1830" s="99">
        <f>SUMIFS(通讯通路门店!$AC:$AC,通讯通路门店!$S:$S,$G1830)</f>
        <v>0</v>
      </c>
      <c r="BK1830" s="99">
        <f>SUMIFS(通讯通路门店!$AD:$AD,通讯通路门店!$S:$S,$G1830)</f>
        <v>0</v>
      </c>
      <c r="BL1830" s="99">
        <f>SUMIFS(通讯通路门店!$AE:$AE,通讯通路门店!$S:$S,$G1830)</f>
        <v>0</v>
      </c>
      <c r="BM1830" s="99">
        <f>SUMIFS(通讯通路门店!$AF:$AF,通讯通路门店!$S:$S,$G1830)</f>
        <v>0</v>
      </c>
      <c r="BN1830" s="99">
        <f>SUMIFS(通讯通路门店!$AG:$AG,通讯通路门店!$S:$S,$G1830)</f>
        <v>0</v>
      </c>
      <c r="BO1830" s="99">
        <f>SUMIFS(通讯通路门店!$AH:$AH,通讯通路门店!$S:$S,$G1830)</f>
        <v>0</v>
      </c>
      <c r="BP1830" s="99">
        <f>SUMIFS(通讯通路门店!$AI:$AI,通讯通路门店!$S:$S,$G1830)</f>
        <v>0</v>
      </c>
      <c r="BQ1830" s="83"/>
    </row>
    <row r="1831" spans="1:69">
      <c r="A1831" s="99" t="str">
        <f>IFERROR(_xlfn.XLOOKUP($G1831,通讯通路门店!$S$4:$S$993933,通讯通路门店!$A$4:$A$993933,0,0),"")</f>
        <v>海南省</v>
      </c>
      <c r="B1831" s="99" t="str">
        <f>IFERROR(_xlfn.XLOOKUP($G1831,通讯通路门店!$S$4:$S$993933,通讯通路门店!$B$4:$B$993933,0,0),"")</f>
        <v>乐东黎族自治县</v>
      </c>
      <c r="C1831" s="99" t="str">
        <f>IFERROR(_xlfn.XLOOKUP($G1831,通讯通路门店!$S$4:$S$993933,通讯通路门店!$C$4:$C$993933,0,0),"")</f>
        <v>乐东黎族自治县</v>
      </c>
      <c r="D1831" s="99" t="str">
        <f>IFERROR(_xlfn.XLOOKUP($G1831,通讯通路门店!$S$4:$S$993933,通讯通路门店!$D$4:$D$993933,0,0),"")</f>
        <v>万冲镇</v>
      </c>
      <c r="E1831" s="83"/>
      <c r="F1831" s="83"/>
      <c r="G1831" s="101"/>
      <c r="H1831" s="102">
        <f>IFERROR(_xlfn.XLOOKUP($G1831,通讯通路门店!$S$4:$S$993933,通讯通路门店!$R$4:$R$993933,0,0),"")</f>
        <v>0</v>
      </c>
      <c r="I1831" s="83"/>
      <c r="J1831" s="83"/>
      <c r="K1831" s="83"/>
      <c r="L1831" s="83"/>
      <c r="M1831" s="83"/>
      <c r="N1831" s="83"/>
      <c r="O1831" s="83"/>
      <c r="P1831" s="83"/>
      <c r="Q1831" s="83"/>
      <c r="R1831" s="83"/>
      <c r="S1831" s="83"/>
      <c r="T1831" s="83"/>
      <c r="U1831" s="99">
        <f>COUNTIF(通讯通路门店!$S:$S,$G1831)</f>
        <v>0</v>
      </c>
      <c r="V1831" s="99">
        <f>COUNTIFS(通讯通路门店!$S:$S,$G1831,通讯通路门店!$J:$J,"综合卖场")</f>
        <v>0</v>
      </c>
      <c r="W1831" s="99">
        <f>SUMIFS(通讯通路门店!$AJ:$AJ,通讯通路门店!$S:$S,通讯客户沙盘!$G1831)</f>
        <v>0</v>
      </c>
      <c r="X1831" s="99">
        <f t="shared" si="140"/>
        <v>0</v>
      </c>
      <c r="Y1831" s="99">
        <f>COUNTIFS(通讯通路门店!$S:$S,$G1831,通讯通路门店!$J:$J,"荣耀体验店")+COUNTIFS(通讯通路门店!$S:$S,$G1831,通讯通路门店!$J:$J,"荣耀授权专卖店")</f>
        <v>0</v>
      </c>
      <c r="Z1831" s="99">
        <f>COUNTIFS(通讯通路门店!$S:$S,$G1831,通讯通路门店!$J:$J,"VIVO体验店")</f>
        <v>0</v>
      </c>
      <c r="AA1831" s="99">
        <f>COUNTIFS(通讯通路门店!$S:$S,$G1831,通讯通路门店!$J:$J,"OPPO体验店")</f>
        <v>0</v>
      </c>
      <c r="AB1831" s="99">
        <f>COUNTIFS(通讯通路门店!$S:$S,$G1831,通讯通路门店!$J:$J,"华为授权体验店")+COUNTIFS(通讯通路门店!$S:$S,$G1831,通讯通路门店!$J:$J,"华为堡垒店")</f>
        <v>0</v>
      </c>
      <c r="AC1831" s="99">
        <f>COUNTIFS(通讯通路门店!$S:$S,$G1831,通讯通路门店!$J:$J,"小米体验店")</f>
        <v>0</v>
      </c>
      <c r="AD1831" s="99">
        <f>COUNTIFS(通讯通路门店!$S:$S,$G1831,通讯通路门店!$J:$J,"苹果体验店")</f>
        <v>0</v>
      </c>
      <c r="AE1831" s="99">
        <f>COUNTIFS(通讯通路门店!$S:$S,$G1831,通讯通路门店!$J:$J,"其他品牌专卖店")</f>
        <v>0</v>
      </c>
      <c r="AF1831" s="99">
        <f>SUMIFS(通讯通路门店!$BI:$BI,通讯通路门店!$S:$S,$G1831)</f>
        <v>0</v>
      </c>
      <c r="AG1831" s="99">
        <f>SUMIFS(通讯通路门店!$BH:$BH,通讯通路门店!$S:$S,$G1831)</f>
        <v>0</v>
      </c>
      <c r="AH1831" s="99">
        <f t="shared" si="141"/>
        <v>0</v>
      </c>
      <c r="AI1831" s="99">
        <f>SUMIFS(通讯通路门店!$BB:$BB,通讯通路门店!$S:$S,$G1831)</f>
        <v>0</v>
      </c>
      <c r="AJ1831" s="99">
        <f>SUMIFS(通讯通路门店!$BE:$BE,通讯通路门店!$S:$S,$G1831)</f>
        <v>0</v>
      </c>
      <c r="AK1831" s="99">
        <f>SUMIFS(通讯通路门店!$BG:$BG,通讯通路门店!$S:$S,$G1831)</f>
        <v>0</v>
      </c>
      <c r="AL1831" s="99">
        <f>SUMIFS(通讯通路门店!$BC:$BC,通讯通路门店!$S:$S,$G1831)</f>
        <v>0</v>
      </c>
      <c r="AM1831" s="99">
        <f>SUMIFS(通讯通路门店!$BD:$BD,通讯通路门店!$S:$S,$G1831)</f>
        <v>0</v>
      </c>
      <c r="AN1831" s="99">
        <f>SUMIFS(通讯通路门店!$BF:$BF,通讯通路门店!$S:$S,$G1831)</f>
        <v>0</v>
      </c>
      <c r="AO1831" s="99">
        <f t="shared" si="142"/>
        <v>0</v>
      </c>
      <c r="AP1831" s="99">
        <f>SUMIFS(通讯通路门店!$K:$K,通讯通路门店!$S:$S,$G1831)</f>
        <v>0</v>
      </c>
      <c r="AQ1831" s="83"/>
      <c r="AR1831" s="99">
        <f>SUMIFS(通讯通路门店!$T:$T,通讯通路门店!$S:$S,$G1831)</f>
        <v>0</v>
      </c>
      <c r="AS1831" s="99">
        <f>SUMIFS(通讯通路门店!$U:$U,通讯通路门店!$S:$S,$G1831)</f>
        <v>0</v>
      </c>
      <c r="AT1831" s="99">
        <f>SUMIFS(通讯通路门店!$V:$V,通讯通路门店!$S:$S,$G1831)</f>
        <v>0</v>
      </c>
      <c r="AU1831" s="99">
        <f>SUMIFS(通讯通路门店!$W:$W,通讯通路门店!$S:$S,$G1831)</f>
        <v>0</v>
      </c>
      <c r="AV1831" s="99">
        <f>SUMIFS(通讯通路门店!$Z:$Z,通讯通路门店!$S:$S,$G1831)</f>
        <v>0</v>
      </c>
      <c r="AW1831" s="99">
        <f>SUMIFS(通讯通路门店!$AB:$AB,通讯通路门店!$S:$S,$G1831)</f>
        <v>0</v>
      </c>
      <c r="AX1831" s="99">
        <f>SUMIFS(通讯通路门店!$X:$X,通讯通路门店!$S:$S,$G1831)</f>
        <v>0</v>
      </c>
      <c r="AY1831" s="99">
        <f>SUMIFS(通讯通路门店!$Y:$Y,通讯通路门店!$S:$S,$G1831)</f>
        <v>0</v>
      </c>
      <c r="AZ1831" s="99">
        <f>SUMIFS(通讯通路门店!$AA:$AA,通讯通路门店!$S:$S,$G1831)</f>
        <v>0</v>
      </c>
      <c r="BA1831" s="99">
        <f t="shared" si="143"/>
        <v>0</v>
      </c>
      <c r="BB1831" s="99">
        <f t="shared" si="144"/>
        <v>0</v>
      </c>
      <c r="BC1831" s="99">
        <f>SUMIFS(通讯通路门店!$W:$W,通讯通路门店!$S:$S,$G1831,通讯通路门店!$J:$J,"荣耀体验店")+SUMIFS(通讯通路门店!$W:$W,通讯通路门店!$S:$S,$G1831,通讯通路门店!$J:$J,"荣耀授权专卖店")</f>
        <v>0</v>
      </c>
      <c r="BD1831" s="99">
        <f>SUMIFS(通讯通路门店!$Z:$Z,通讯通路门店!$S:$S,$G1831,通讯通路门店!$J:$J,"VIVO体验店")</f>
        <v>0</v>
      </c>
      <c r="BE1831" s="99">
        <f>SUMIFS(通讯通路门店!$AB:$AB,通讯通路门店!$S:$S,$G1831,通讯通路门店!$J:$J,"OPPO体验店")</f>
        <v>0</v>
      </c>
      <c r="BF1831" s="99">
        <f>SUMIFS(通讯通路门店!$X:$X,通讯通路门店!$S:$S,$G1831,通讯通路门店!$J:$J,"华为授权体验店")+SUMIFS(通讯通路门店!$AA:$AA,通讯通路门店!$S:$S,$G1831,通讯通路门店!$J:$J,"华为堡垒店")</f>
        <v>0</v>
      </c>
      <c r="BG1831" s="99">
        <f>SUMIFS(通讯通路门店!$Y:$Y,通讯通路门店!$S:$S,$G1831,通讯通路门店!$J:$J,"小米体验店")</f>
        <v>0</v>
      </c>
      <c r="BH1831" s="99">
        <f>SUMIFS(通讯通路门店!$AA:$AA,通讯通路门店!$S:$S,$G1831,通讯通路门店!$J:$J,"苹果体验店")</f>
        <v>0</v>
      </c>
      <c r="BI1831" s="99">
        <f>SUMIFS(通讯通路门店!$K:$K,通讯通路门店!$S:$S,$G1831,通讯通路门店!$J:$J,"其他品牌专卖店")</f>
        <v>0</v>
      </c>
      <c r="BJ1831" s="99">
        <f>SUMIFS(通讯通路门店!$AC:$AC,通讯通路门店!$S:$S,$G1831)</f>
        <v>0</v>
      </c>
      <c r="BK1831" s="99">
        <f>SUMIFS(通讯通路门店!$AD:$AD,通讯通路门店!$S:$S,$G1831)</f>
        <v>0</v>
      </c>
      <c r="BL1831" s="99">
        <f>SUMIFS(通讯通路门店!$AE:$AE,通讯通路门店!$S:$S,$G1831)</f>
        <v>0</v>
      </c>
      <c r="BM1831" s="99">
        <f>SUMIFS(通讯通路门店!$AF:$AF,通讯通路门店!$S:$S,$G1831)</f>
        <v>0</v>
      </c>
      <c r="BN1831" s="99">
        <f>SUMIFS(通讯通路门店!$AG:$AG,通讯通路门店!$S:$S,$G1831)</f>
        <v>0</v>
      </c>
      <c r="BO1831" s="99">
        <f>SUMIFS(通讯通路门店!$AH:$AH,通讯通路门店!$S:$S,$G1831)</f>
        <v>0</v>
      </c>
      <c r="BP1831" s="99">
        <f>SUMIFS(通讯通路门店!$AI:$AI,通讯通路门店!$S:$S,$G1831)</f>
        <v>0</v>
      </c>
      <c r="BQ1831" s="83"/>
    </row>
    <row r="1832" spans="1:69">
      <c r="A1832" s="99" t="str">
        <f>IFERROR(_xlfn.XLOOKUP($G1832,通讯通路门店!$S$4:$S$993933,通讯通路门店!$A$4:$A$993933,0,0),"")</f>
        <v>海南省</v>
      </c>
      <c r="B1832" s="99" t="str">
        <f>IFERROR(_xlfn.XLOOKUP($G1832,通讯通路门店!$S$4:$S$993933,通讯通路门店!$B$4:$B$993933,0,0),"")</f>
        <v>乐东黎族自治县</v>
      </c>
      <c r="C1832" s="99" t="str">
        <f>IFERROR(_xlfn.XLOOKUP($G1832,通讯通路门店!$S$4:$S$993933,通讯通路门店!$C$4:$C$993933,0,0),"")</f>
        <v>乐东黎族自治县</v>
      </c>
      <c r="D1832" s="99" t="str">
        <f>IFERROR(_xlfn.XLOOKUP($G1832,通讯通路门店!$S$4:$S$993933,通讯通路门店!$D$4:$D$993933,0,0),"")</f>
        <v>万冲镇</v>
      </c>
      <c r="E1832" s="83"/>
      <c r="F1832" s="83"/>
      <c r="G1832" s="101"/>
      <c r="H1832" s="102">
        <f>IFERROR(_xlfn.XLOOKUP($G1832,通讯通路门店!$S$4:$S$993933,通讯通路门店!$R$4:$R$993933,0,0),"")</f>
        <v>0</v>
      </c>
      <c r="I1832" s="83"/>
      <c r="J1832" s="83"/>
      <c r="K1832" s="83"/>
      <c r="L1832" s="83"/>
      <c r="M1832" s="83"/>
      <c r="N1832" s="83"/>
      <c r="O1832" s="83"/>
      <c r="P1832" s="83"/>
      <c r="Q1832" s="83"/>
      <c r="R1832" s="83"/>
      <c r="S1832" s="83"/>
      <c r="T1832" s="83"/>
      <c r="U1832" s="99">
        <f>COUNTIF(通讯通路门店!$S:$S,$G1832)</f>
        <v>0</v>
      </c>
      <c r="V1832" s="99">
        <f>COUNTIFS(通讯通路门店!$S:$S,$G1832,通讯通路门店!$J:$J,"综合卖场")</f>
        <v>0</v>
      </c>
      <c r="W1832" s="99">
        <f>SUMIFS(通讯通路门店!$AJ:$AJ,通讯通路门店!$S:$S,通讯客户沙盘!$G1832)</f>
        <v>0</v>
      </c>
      <c r="X1832" s="99">
        <f t="shared" si="140"/>
        <v>0</v>
      </c>
      <c r="Y1832" s="99">
        <f>COUNTIFS(通讯通路门店!$S:$S,$G1832,通讯通路门店!$J:$J,"荣耀体验店")+COUNTIFS(通讯通路门店!$S:$S,$G1832,通讯通路门店!$J:$J,"荣耀授权专卖店")</f>
        <v>0</v>
      </c>
      <c r="Z1832" s="99">
        <f>COUNTIFS(通讯通路门店!$S:$S,$G1832,通讯通路门店!$J:$J,"VIVO体验店")</f>
        <v>0</v>
      </c>
      <c r="AA1832" s="99">
        <f>COUNTIFS(通讯通路门店!$S:$S,$G1832,通讯通路门店!$J:$J,"OPPO体验店")</f>
        <v>0</v>
      </c>
      <c r="AB1832" s="99">
        <f>COUNTIFS(通讯通路门店!$S:$S,$G1832,通讯通路门店!$J:$J,"华为授权体验店")+COUNTIFS(通讯通路门店!$S:$S,$G1832,通讯通路门店!$J:$J,"华为堡垒店")</f>
        <v>0</v>
      </c>
      <c r="AC1832" s="99">
        <f>COUNTIFS(通讯通路门店!$S:$S,$G1832,通讯通路门店!$J:$J,"小米体验店")</f>
        <v>0</v>
      </c>
      <c r="AD1832" s="99">
        <f>COUNTIFS(通讯通路门店!$S:$S,$G1832,通讯通路门店!$J:$J,"苹果体验店")</f>
        <v>0</v>
      </c>
      <c r="AE1832" s="99">
        <f>COUNTIFS(通讯通路门店!$S:$S,$G1832,通讯通路门店!$J:$J,"其他品牌专卖店")</f>
        <v>0</v>
      </c>
      <c r="AF1832" s="99">
        <f>SUMIFS(通讯通路门店!$BI:$BI,通讯通路门店!$S:$S,$G1832)</f>
        <v>0</v>
      </c>
      <c r="AG1832" s="99">
        <f>SUMIFS(通讯通路门店!$BH:$BH,通讯通路门店!$S:$S,$G1832)</f>
        <v>0</v>
      </c>
      <c r="AH1832" s="99">
        <f t="shared" si="141"/>
        <v>0</v>
      </c>
      <c r="AI1832" s="99">
        <f>SUMIFS(通讯通路门店!$BB:$BB,通讯通路门店!$S:$S,$G1832)</f>
        <v>0</v>
      </c>
      <c r="AJ1832" s="99">
        <f>SUMIFS(通讯通路门店!$BE:$BE,通讯通路门店!$S:$S,$G1832)</f>
        <v>0</v>
      </c>
      <c r="AK1832" s="99">
        <f>SUMIFS(通讯通路门店!$BG:$BG,通讯通路门店!$S:$S,$G1832)</f>
        <v>0</v>
      </c>
      <c r="AL1832" s="99">
        <f>SUMIFS(通讯通路门店!$BC:$BC,通讯通路门店!$S:$S,$G1832)</f>
        <v>0</v>
      </c>
      <c r="AM1832" s="99">
        <f>SUMIFS(通讯通路门店!$BD:$BD,通讯通路门店!$S:$S,$G1832)</f>
        <v>0</v>
      </c>
      <c r="AN1832" s="99">
        <f>SUMIFS(通讯通路门店!$BF:$BF,通讯通路门店!$S:$S,$G1832)</f>
        <v>0</v>
      </c>
      <c r="AO1832" s="99">
        <f t="shared" si="142"/>
        <v>0</v>
      </c>
      <c r="AP1832" s="99">
        <f>SUMIFS(通讯通路门店!$K:$K,通讯通路门店!$S:$S,$G1832)</f>
        <v>0</v>
      </c>
      <c r="AQ1832" s="83"/>
      <c r="AR1832" s="99">
        <f>SUMIFS(通讯通路门店!$T:$T,通讯通路门店!$S:$S,$G1832)</f>
        <v>0</v>
      </c>
      <c r="AS1832" s="99">
        <f>SUMIFS(通讯通路门店!$U:$U,通讯通路门店!$S:$S,$G1832)</f>
        <v>0</v>
      </c>
      <c r="AT1832" s="99">
        <f>SUMIFS(通讯通路门店!$V:$V,通讯通路门店!$S:$S,$G1832)</f>
        <v>0</v>
      </c>
      <c r="AU1832" s="99">
        <f>SUMIFS(通讯通路门店!$W:$W,通讯通路门店!$S:$S,$G1832)</f>
        <v>0</v>
      </c>
      <c r="AV1832" s="99">
        <f>SUMIFS(通讯通路门店!$Z:$Z,通讯通路门店!$S:$S,$G1832)</f>
        <v>0</v>
      </c>
      <c r="AW1832" s="99">
        <f>SUMIFS(通讯通路门店!$AB:$AB,通讯通路门店!$S:$S,$G1832)</f>
        <v>0</v>
      </c>
      <c r="AX1832" s="99">
        <f>SUMIFS(通讯通路门店!$X:$X,通讯通路门店!$S:$S,$G1832)</f>
        <v>0</v>
      </c>
      <c r="AY1832" s="99">
        <f>SUMIFS(通讯通路门店!$Y:$Y,通讯通路门店!$S:$S,$G1832)</f>
        <v>0</v>
      </c>
      <c r="AZ1832" s="99">
        <f>SUMIFS(通讯通路门店!$AA:$AA,通讯通路门店!$S:$S,$G1832)</f>
        <v>0</v>
      </c>
      <c r="BA1832" s="99">
        <f t="shared" si="143"/>
        <v>0</v>
      </c>
      <c r="BB1832" s="99">
        <f t="shared" si="144"/>
        <v>0</v>
      </c>
      <c r="BC1832" s="99">
        <f>SUMIFS(通讯通路门店!$W:$W,通讯通路门店!$S:$S,$G1832,通讯通路门店!$J:$J,"荣耀体验店")+SUMIFS(通讯通路门店!$W:$W,通讯通路门店!$S:$S,$G1832,通讯通路门店!$J:$J,"荣耀授权专卖店")</f>
        <v>0</v>
      </c>
      <c r="BD1832" s="99">
        <f>SUMIFS(通讯通路门店!$Z:$Z,通讯通路门店!$S:$S,$G1832,通讯通路门店!$J:$J,"VIVO体验店")</f>
        <v>0</v>
      </c>
      <c r="BE1832" s="99">
        <f>SUMIFS(通讯通路门店!$AB:$AB,通讯通路门店!$S:$S,$G1832,通讯通路门店!$J:$J,"OPPO体验店")</f>
        <v>0</v>
      </c>
      <c r="BF1832" s="99">
        <f>SUMIFS(通讯通路门店!$X:$X,通讯通路门店!$S:$S,$G1832,通讯通路门店!$J:$J,"华为授权体验店")+SUMIFS(通讯通路门店!$AA:$AA,通讯通路门店!$S:$S,$G1832,通讯通路门店!$J:$J,"华为堡垒店")</f>
        <v>0</v>
      </c>
      <c r="BG1832" s="99">
        <f>SUMIFS(通讯通路门店!$Y:$Y,通讯通路门店!$S:$S,$G1832,通讯通路门店!$J:$J,"小米体验店")</f>
        <v>0</v>
      </c>
      <c r="BH1832" s="99">
        <f>SUMIFS(通讯通路门店!$AA:$AA,通讯通路门店!$S:$S,$G1832,通讯通路门店!$J:$J,"苹果体验店")</f>
        <v>0</v>
      </c>
      <c r="BI1832" s="99">
        <f>SUMIFS(通讯通路门店!$K:$K,通讯通路门店!$S:$S,$G1832,通讯通路门店!$J:$J,"其他品牌专卖店")</f>
        <v>0</v>
      </c>
      <c r="BJ1832" s="99">
        <f>SUMIFS(通讯通路门店!$AC:$AC,通讯通路门店!$S:$S,$G1832)</f>
        <v>0</v>
      </c>
      <c r="BK1832" s="99">
        <f>SUMIFS(通讯通路门店!$AD:$AD,通讯通路门店!$S:$S,$G1832)</f>
        <v>0</v>
      </c>
      <c r="BL1832" s="99">
        <f>SUMIFS(通讯通路门店!$AE:$AE,通讯通路门店!$S:$S,$G1832)</f>
        <v>0</v>
      </c>
      <c r="BM1832" s="99">
        <f>SUMIFS(通讯通路门店!$AF:$AF,通讯通路门店!$S:$S,$G1832)</f>
        <v>0</v>
      </c>
      <c r="BN1832" s="99">
        <f>SUMIFS(通讯通路门店!$AG:$AG,通讯通路门店!$S:$S,$G1832)</f>
        <v>0</v>
      </c>
      <c r="BO1832" s="99">
        <f>SUMIFS(通讯通路门店!$AH:$AH,通讯通路门店!$S:$S,$G1832)</f>
        <v>0</v>
      </c>
      <c r="BP1832" s="99">
        <f>SUMIFS(通讯通路门店!$AI:$AI,通讯通路门店!$S:$S,$G1832)</f>
        <v>0</v>
      </c>
      <c r="BQ1832" s="83"/>
    </row>
    <row r="1833" spans="1:69">
      <c r="A1833" s="99" t="str">
        <f>IFERROR(_xlfn.XLOOKUP($G1833,通讯通路门店!$S$4:$S$993933,通讯通路门店!$A$4:$A$993933,0,0),"")</f>
        <v>海南省</v>
      </c>
      <c r="B1833" s="99" t="str">
        <f>IFERROR(_xlfn.XLOOKUP($G1833,通讯通路门店!$S$4:$S$993933,通讯通路门店!$B$4:$B$993933,0,0),"")</f>
        <v>乐东黎族自治县</v>
      </c>
      <c r="C1833" s="99" t="str">
        <f>IFERROR(_xlfn.XLOOKUP($G1833,通讯通路门店!$S$4:$S$993933,通讯通路门店!$C$4:$C$993933,0,0),"")</f>
        <v>乐东黎族自治县</v>
      </c>
      <c r="D1833" s="99" t="str">
        <f>IFERROR(_xlfn.XLOOKUP($G1833,通讯通路门店!$S$4:$S$993933,通讯通路门店!$D$4:$D$993933,0,0),"")</f>
        <v>万冲镇</v>
      </c>
      <c r="E1833" s="83"/>
      <c r="F1833" s="83"/>
      <c r="G1833" s="101"/>
      <c r="H1833" s="102">
        <f>IFERROR(_xlfn.XLOOKUP($G1833,通讯通路门店!$S$4:$S$993933,通讯通路门店!$R$4:$R$993933,0,0),"")</f>
        <v>0</v>
      </c>
      <c r="I1833" s="83"/>
      <c r="J1833" s="83"/>
      <c r="K1833" s="83"/>
      <c r="L1833" s="83"/>
      <c r="M1833" s="83"/>
      <c r="N1833" s="83"/>
      <c r="O1833" s="83"/>
      <c r="P1833" s="83"/>
      <c r="Q1833" s="83"/>
      <c r="R1833" s="83"/>
      <c r="S1833" s="83"/>
      <c r="T1833" s="83"/>
      <c r="U1833" s="99">
        <f>COUNTIF(通讯通路门店!$S:$S,$G1833)</f>
        <v>0</v>
      </c>
      <c r="V1833" s="99">
        <f>COUNTIFS(通讯通路门店!$S:$S,$G1833,通讯通路门店!$J:$J,"综合卖场")</f>
        <v>0</v>
      </c>
      <c r="W1833" s="99">
        <f>SUMIFS(通讯通路门店!$AJ:$AJ,通讯通路门店!$S:$S,通讯客户沙盘!$G1833)</f>
        <v>0</v>
      </c>
      <c r="X1833" s="99">
        <f t="shared" si="140"/>
        <v>0</v>
      </c>
      <c r="Y1833" s="99">
        <f>COUNTIFS(通讯通路门店!$S:$S,$G1833,通讯通路门店!$J:$J,"荣耀体验店")+COUNTIFS(通讯通路门店!$S:$S,$G1833,通讯通路门店!$J:$J,"荣耀授权专卖店")</f>
        <v>0</v>
      </c>
      <c r="Z1833" s="99">
        <f>COUNTIFS(通讯通路门店!$S:$S,$G1833,通讯通路门店!$J:$J,"VIVO体验店")</f>
        <v>0</v>
      </c>
      <c r="AA1833" s="99">
        <f>COUNTIFS(通讯通路门店!$S:$S,$G1833,通讯通路门店!$J:$J,"OPPO体验店")</f>
        <v>0</v>
      </c>
      <c r="AB1833" s="99">
        <f>COUNTIFS(通讯通路门店!$S:$S,$G1833,通讯通路门店!$J:$J,"华为授权体验店")+COUNTIFS(通讯通路门店!$S:$S,$G1833,通讯通路门店!$J:$J,"华为堡垒店")</f>
        <v>0</v>
      </c>
      <c r="AC1833" s="99">
        <f>COUNTIFS(通讯通路门店!$S:$S,$G1833,通讯通路门店!$J:$J,"小米体验店")</f>
        <v>0</v>
      </c>
      <c r="AD1833" s="99">
        <f>COUNTIFS(通讯通路门店!$S:$S,$G1833,通讯通路门店!$J:$J,"苹果体验店")</f>
        <v>0</v>
      </c>
      <c r="AE1833" s="99">
        <f>COUNTIFS(通讯通路门店!$S:$S,$G1833,通讯通路门店!$J:$J,"其他品牌专卖店")</f>
        <v>0</v>
      </c>
      <c r="AF1833" s="99">
        <f>SUMIFS(通讯通路门店!$BI:$BI,通讯通路门店!$S:$S,$G1833)</f>
        <v>0</v>
      </c>
      <c r="AG1833" s="99">
        <f>SUMIFS(通讯通路门店!$BH:$BH,通讯通路门店!$S:$S,$G1833)</f>
        <v>0</v>
      </c>
      <c r="AH1833" s="99">
        <f t="shared" si="141"/>
        <v>0</v>
      </c>
      <c r="AI1833" s="99">
        <f>SUMIFS(通讯通路门店!$BB:$BB,通讯通路门店!$S:$S,$G1833)</f>
        <v>0</v>
      </c>
      <c r="AJ1833" s="99">
        <f>SUMIFS(通讯通路门店!$BE:$BE,通讯通路门店!$S:$S,$G1833)</f>
        <v>0</v>
      </c>
      <c r="AK1833" s="99">
        <f>SUMIFS(通讯通路门店!$BG:$BG,通讯通路门店!$S:$S,$G1833)</f>
        <v>0</v>
      </c>
      <c r="AL1833" s="99">
        <f>SUMIFS(通讯通路门店!$BC:$BC,通讯通路门店!$S:$S,$G1833)</f>
        <v>0</v>
      </c>
      <c r="AM1833" s="99">
        <f>SUMIFS(通讯通路门店!$BD:$BD,通讯通路门店!$S:$S,$G1833)</f>
        <v>0</v>
      </c>
      <c r="AN1833" s="99">
        <f>SUMIFS(通讯通路门店!$BF:$BF,通讯通路门店!$S:$S,$G1833)</f>
        <v>0</v>
      </c>
      <c r="AO1833" s="99">
        <f t="shared" si="142"/>
        <v>0</v>
      </c>
      <c r="AP1833" s="99">
        <f>SUMIFS(通讯通路门店!$K:$K,通讯通路门店!$S:$S,$G1833)</f>
        <v>0</v>
      </c>
      <c r="AQ1833" s="83"/>
      <c r="AR1833" s="99">
        <f>SUMIFS(通讯通路门店!$T:$T,通讯通路门店!$S:$S,$G1833)</f>
        <v>0</v>
      </c>
      <c r="AS1833" s="99">
        <f>SUMIFS(通讯通路门店!$U:$U,通讯通路门店!$S:$S,$G1833)</f>
        <v>0</v>
      </c>
      <c r="AT1833" s="99">
        <f>SUMIFS(通讯通路门店!$V:$V,通讯通路门店!$S:$S,$G1833)</f>
        <v>0</v>
      </c>
      <c r="AU1833" s="99">
        <f>SUMIFS(通讯通路门店!$W:$W,通讯通路门店!$S:$S,$G1833)</f>
        <v>0</v>
      </c>
      <c r="AV1833" s="99">
        <f>SUMIFS(通讯通路门店!$Z:$Z,通讯通路门店!$S:$S,$G1833)</f>
        <v>0</v>
      </c>
      <c r="AW1833" s="99">
        <f>SUMIFS(通讯通路门店!$AB:$AB,通讯通路门店!$S:$S,$G1833)</f>
        <v>0</v>
      </c>
      <c r="AX1833" s="99">
        <f>SUMIFS(通讯通路门店!$X:$X,通讯通路门店!$S:$S,$G1833)</f>
        <v>0</v>
      </c>
      <c r="AY1833" s="99">
        <f>SUMIFS(通讯通路门店!$Y:$Y,通讯通路门店!$S:$S,$G1833)</f>
        <v>0</v>
      </c>
      <c r="AZ1833" s="99">
        <f>SUMIFS(通讯通路门店!$AA:$AA,通讯通路门店!$S:$S,$G1833)</f>
        <v>0</v>
      </c>
      <c r="BA1833" s="99">
        <f t="shared" si="143"/>
        <v>0</v>
      </c>
      <c r="BB1833" s="99">
        <f t="shared" si="144"/>
        <v>0</v>
      </c>
      <c r="BC1833" s="99">
        <f>SUMIFS(通讯通路门店!$W:$W,通讯通路门店!$S:$S,$G1833,通讯通路门店!$J:$J,"荣耀体验店")+SUMIFS(通讯通路门店!$W:$W,通讯通路门店!$S:$S,$G1833,通讯通路门店!$J:$J,"荣耀授权专卖店")</f>
        <v>0</v>
      </c>
      <c r="BD1833" s="99">
        <f>SUMIFS(通讯通路门店!$Z:$Z,通讯通路门店!$S:$S,$G1833,通讯通路门店!$J:$J,"VIVO体验店")</f>
        <v>0</v>
      </c>
      <c r="BE1833" s="99">
        <f>SUMIFS(通讯通路门店!$AB:$AB,通讯通路门店!$S:$S,$G1833,通讯通路门店!$J:$J,"OPPO体验店")</f>
        <v>0</v>
      </c>
      <c r="BF1833" s="99">
        <f>SUMIFS(通讯通路门店!$X:$X,通讯通路门店!$S:$S,$G1833,通讯通路门店!$J:$J,"华为授权体验店")+SUMIFS(通讯通路门店!$AA:$AA,通讯通路门店!$S:$S,$G1833,通讯通路门店!$J:$J,"华为堡垒店")</f>
        <v>0</v>
      </c>
      <c r="BG1833" s="99">
        <f>SUMIFS(通讯通路门店!$Y:$Y,通讯通路门店!$S:$S,$G1833,通讯通路门店!$J:$J,"小米体验店")</f>
        <v>0</v>
      </c>
      <c r="BH1833" s="99">
        <f>SUMIFS(通讯通路门店!$AA:$AA,通讯通路门店!$S:$S,$G1833,通讯通路门店!$J:$J,"苹果体验店")</f>
        <v>0</v>
      </c>
      <c r="BI1833" s="99">
        <f>SUMIFS(通讯通路门店!$K:$K,通讯通路门店!$S:$S,$G1833,通讯通路门店!$J:$J,"其他品牌专卖店")</f>
        <v>0</v>
      </c>
      <c r="BJ1833" s="99">
        <f>SUMIFS(通讯通路门店!$AC:$AC,通讯通路门店!$S:$S,$G1833)</f>
        <v>0</v>
      </c>
      <c r="BK1833" s="99">
        <f>SUMIFS(通讯通路门店!$AD:$AD,通讯通路门店!$S:$S,$G1833)</f>
        <v>0</v>
      </c>
      <c r="BL1833" s="99">
        <f>SUMIFS(通讯通路门店!$AE:$AE,通讯通路门店!$S:$S,$G1833)</f>
        <v>0</v>
      </c>
      <c r="BM1833" s="99">
        <f>SUMIFS(通讯通路门店!$AF:$AF,通讯通路门店!$S:$S,$G1833)</f>
        <v>0</v>
      </c>
      <c r="BN1833" s="99">
        <f>SUMIFS(通讯通路门店!$AG:$AG,通讯通路门店!$S:$S,$G1833)</f>
        <v>0</v>
      </c>
      <c r="BO1833" s="99">
        <f>SUMIFS(通讯通路门店!$AH:$AH,通讯通路门店!$S:$S,$G1833)</f>
        <v>0</v>
      </c>
      <c r="BP1833" s="99">
        <f>SUMIFS(通讯通路门店!$AI:$AI,通讯通路门店!$S:$S,$G1833)</f>
        <v>0</v>
      </c>
      <c r="BQ1833" s="83"/>
    </row>
    <row r="1834" spans="1:69">
      <c r="A1834" s="99" t="str">
        <f>IFERROR(_xlfn.XLOOKUP($G1834,通讯通路门店!$S$4:$S$993933,通讯通路门店!$A$4:$A$993933,0,0),"")</f>
        <v>海南省</v>
      </c>
      <c r="B1834" s="99" t="str">
        <f>IFERROR(_xlfn.XLOOKUP($G1834,通讯通路门店!$S$4:$S$993933,通讯通路门店!$B$4:$B$993933,0,0),"")</f>
        <v>乐东黎族自治县</v>
      </c>
      <c r="C1834" s="99" t="str">
        <f>IFERROR(_xlfn.XLOOKUP($G1834,通讯通路门店!$S$4:$S$993933,通讯通路门店!$C$4:$C$993933,0,0),"")</f>
        <v>乐东黎族自治县</v>
      </c>
      <c r="D1834" s="99" t="str">
        <f>IFERROR(_xlfn.XLOOKUP($G1834,通讯通路门店!$S$4:$S$993933,通讯通路门店!$D$4:$D$993933,0,0),"")</f>
        <v>万冲镇</v>
      </c>
      <c r="E1834" s="83"/>
      <c r="F1834" s="83"/>
      <c r="G1834" s="101"/>
      <c r="H1834" s="102">
        <f>IFERROR(_xlfn.XLOOKUP($G1834,通讯通路门店!$S$4:$S$993933,通讯通路门店!$R$4:$R$993933,0,0),"")</f>
        <v>0</v>
      </c>
      <c r="I1834" s="83"/>
      <c r="J1834" s="83"/>
      <c r="K1834" s="83"/>
      <c r="L1834" s="83"/>
      <c r="M1834" s="83"/>
      <c r="N1834" s="83"/>
      <c r="O1834" s="83"/>
      <c r="P1834" s="83"/>
      <c r="Q1834" s="83"/>
      <c r="R1834" s="83"/>
      <c r="S1834" s="83"/>
      <c r="T1834" s="83"/>
      <c r="U1834" s="99">
        <f>COUNTIF(通讯通路门店!$S:$S,$G1834)</f>
        <v>0</v>
      </c>
      <c r="V1834" s="99">
        <f>COUNTIFS(通讯通路门店!$S:$S,$G1834,通讯通路门店!$J:$J,"综合卖场")</f>
        <v>0</v>
      </c>
      <c r="W1834" s="99">
        <f>SUMIFS(通讯通路门店!$AJ:$AJ,通讯通路门店!$S:$S,通讯客户沙盘!$G1834)</f>
        <v>0</v>
      </c>
      <c r="X1834" s="99">
        <f t="shared" si="140"/>
        <v>0</v>
      </c>
      <c r="Y1834" s="99">
        <f>COUNTIFS(通讯通路门店!$S:$S,$G1834,通讯通路门店!$J:$J,"荣耀体验店")+COUNTIFS(通讯通路门店!$S:$S,$G1834,通讯通路门店!$J:$J,"荣耀授权专卖店")</f>
        <v>0</v>
      </c>
      <c r="Z1834" s="99">
        <f>COUNTIFS(通讯通路门店!$S:$S,$G1834,通讯通路门店!$J:$J,"VIVO体验店")</f>
        <v>0</v>
      </c>
      <c r="AA1834" s="99">
        <f>COUNTIFS(通讯通路门店!$S:$S,$G1834,通讯通路门店!$J:$J,"OPPO体验店")</f>
        <v>0</v>
      </c>
      <c r="AB1834" s="99">
        <f>COUNTIFS(通讯通路门店!$S:$S,$G1834,通讯通路门店!$J:$J,"华为授权体验店")+COUNTIFS(通讯通路门店!$S:$S,$G1834,通讯通路门店!$J:$J,"华为堡垒店")</f>
        <v>0</v>
      </c>
      <c r="AC1834" s="99">
        <f>COUNTIFS(通讯通路门店!$S:$S,$G1834,通讯通路门店!$J:$J,"小米体验店")</f>
        <v>0</v>
      </c>
      <c r="AD1834" s="99">
        <f>COUNTIFS(通讯通路门店!$S:$S,$G1834,通讯通路门店!$J:$J,"苹果体验店")</f>
        <v>0</v>
      </c>
      <c r="AE1834" s="99">
        <f>COUNTIFS(通讯通路门店!$S:$S,$G1834,通讯通路门店!$J:$J,"其他品牌专卖店")</f>
        <v>0</v>
      </c>
      <c r="AF1834" s="99">
        <f>SUMIFS(通讯通路门店!$BI:$BI,通讯通路门店!$S:$S,$G1834)</f>
        <v>0</v>
      </c>
      <c r="AG1834" s="99">
        <f>SUMIFS(通讯通路门店!$BH:$BH,通讯通路门店!$S:$S,$G1834)</f>
        <v>0</v>
      </c>
      <c r="AH1834" s="99">
        <f t="shared" si="141"/>
        <v>0</v>
      </c>
      <c r="AI1834" s="99">
        <f>SUMIFS(通讯通路门店!$BB:$BB,通讯通路门店!$S:$S,$G1834)</f>
        <v>0</v>
      </c>
      <c r="AJ1834" s="99">
        <f>SUMIFS(通讯通路门店!$BE:$BE,通讯通路门店!$S:$S,$G1834)</f>
        <v>0</v>
      </c>
      <c r="AK1834" s="99">
        <f>SUMIFS(通讯通路门店!$BG:$BG,通讯通路门店!$S:$S,$G1834)</f>
        <v>0</v>
      </c>
      <c r="AL1834" s="99">
        <f>SUMIFS(通讯通路门店!$BC:$BC,通讯通路门店!$S:$S,$G1834)</f>
        <v>0</v>
      </c>
      <c r="AM1834" s="99">
        <f>SUMIFS(通讯通路门店!$BD:$BD,通讯通路门店!$S:$S,$G1834)</f>
        <v>0</v>
      </c>
      <c r="AN1834" s="99">
        <f>SUMIFS(通讯通路门店!$BF:$BF,通讯通路门店!$S:$S,$G1834)</f>
        <v>0</v>
      </c>
      <c r="AO1834" s="99">
        <f t="shared" si="142"/>
        <v>0</v>
      </c>
      <c r="AP1834" s="99">
        <f>SUMIFS(通讯通路门店!$K:$K,通讯通路门店!$S:$S,$G1834)</f>
        <v>0</v>
      </c>
      <c r="AQ1834" s="83"/>
      <c r="AR1834" s="99">
        <f>SUMIFS(通讯通路门店!$T:$T,通讯通路门店!$S:$S,$G1834)</f>
        <v>0</v>
      </c>
      <c r="AS1834" s="99">
        <f>SUMIFS(通讯通路门店!$U:$U,通讯通路门店!$S:$S,$G1834)</f>
        <v>0</v>
      </c>
      <c r="AT1834" s="99">
        <f>SUMIFS(通讯通路门店!$V:$V,通讯通路门店!$S:$S,$G1834)</f>
        <v>0</v>
      </c>
      <c r="AU1834" s="99">
        <f>SUMIFS(通讯通路门店!$W:$W,通讯通路门店!$S:$S,$G1834)</f>
        <v>0</v>
      </c>
      <c r="AV1834" s="99">
        <f>SUMIFS(通讯通路门店!$Z:$Z,通讯通路门店!$S:$S,$G1834)</f>
        <v>0</v>
      </c>
      <c r="AW1834" s="99">
        <f>SUMIFS(通讯通路门店!$AB:$AB,通讯通路门店!$S:$S,$G1834)</f>
        <v>0</v>
      </c>
      <c r="AX1834" s="99">
        <f>SUMIFS(通讯通路门店!$X:$X,通讯通路门店!$S:$S,$G1834)</f>
        <v>0</v>
      </c>
      <c r="AY1834" s="99">
        <f>SUMIFS(通讯通路门店!$Y:$Y,通讯通路门店!$S:$S,$G1834)</f>
        <v>0</v>
      </c>
      <c r="AZ1834" s="99">
        <f>SUMIFS(通讯通路门店!$AA:$AA,通讯通路门店!$S:$S,$G1834)</f>
        <v>0</v>
      </c>
      <c r="BA1834" s="99">
        <f t="shared" si="143"/>
        <v>0</v>
      </c>
      <c r="BB1834" s="99">
        <f t="shared" si="144"/>
        <v>0</v>
      </c>
      <c r="BC1834" s="99">
        <f>SUMIFS(通讯通路门店!$W:$W,通讯通路门店!$S:$S,$G1834,通讯通路门店!$J:$J,"荣耀体验店")+SUMIFS(通讯通路门店!$W:$W,通讯通路门店!$S:$S,$G1834,通讯通路门店!$J:$J,"荣耀授权专卖店")</f>
        <v>0</v>
      </c>
      <c r="BD1834" s="99">
        <f>SUMIFS(通讯通路门店!$Z:$Z,通讯通路门店!$S:$S,$G1834,通讯通路门店!$J:$J,"VIVO体验店")</f>
        <v>0</v>
      </c>
      <c r="BE1834" s="99">
        <f>SUMIFS(通讯通路门店!$AB:$AB,通讯通路门店!$S:$S,$G1834,通讯通路门店!$J:$J,"OPPO体验店")</f>
        <v>0</v>
      </c>
      <c r="BF1834" s="99">
        <f>SUMIFS(通讯通路门店!$X:$X,通讯通路门店!$S:$S,$G1834,通讯通路门店!$J:$J,"华为授权体验店")+SUMIFS(通讯通路门店!$AA:$AA,通讯通路门店!$S:$S,$G1834,通讯通路门店!$J:$J,"华为堡垒店")</f>
        <v>0</v>
      </c>
      <c r="BG1834" s="99">
        <f>SUMIFS(通讯通路门店!$Y:$Y,通讯通路门店!$S:$S,$G1834,通讯通路门店!$J:$J,"小米体验店")</f>
        <v>0</v>
      </c>
      <c r="BH1834" s="99">
        <f>SUMIFS(通讯通路门店!$AA:$AA,通讯通路门店!$S:$S,$G1834,通讯通路门店!$J:$J,"苹果体验店")</f>
        <v>0</v>
      </c>
      <c r="BI1834" s="99">
        <f>SUMIFS(通讯通路门店!$K:$K,通讯通路门店!$S:$S,$G1834,通讯通路门店!$J:$J,"其他品牌专卖店")</f>
        <v>0</v>
      </c>
      <c r="BJ1834" s="99">
        <f>SUMIFS(通讯通路门店!$AC:$AC,通讯通路门店!$S:$S,$G1834)</f>
        <v>0</v>
      </c>
      <c r="BK1834" s="99">
        <f>SUMIFS(通讯通路门店!$AD:$AD,通讯通路门店!$S:$S,$G1834)</f>
        <v>0</v>
      </c>
      <c r="BL1834" s="99">
        <f>SUMIFS(通讯通路门店!$AE:$AE,通讯通路门店!$S:$S,$G1834)</f>
        <v>0</v>
      </c>
      <c r="BM1834" s="99">
        <f>SUMIFS(通讯通路门店!$AF:$AF,通讯通路门店!$S:$S,$G1834)</f>
        <v>0</v>
      </c>
      <c r="BN1834" s="99">
        <f>SUMIFS(通讯通路门店!$AG:$AG,通讯通路门店!$S:$S,$G1834)</f>
        <v>0</v>
      </c>
      <c r="BO1834" s="99">
        <f>SUMIFS(通讯通路门店!$AH:$AH,通讯通路门店!$S:$S,$G1834)</f>
        <v>0</v>
      </c>
      <c r="BP1834" s="99">
        <f>SUMIFS(通讯通路门店!$AI:$AI,通讯通路门店!$S:$S,$G1834)</f>
        <v>0</v>
      </c>
      <c r="BQ1834" s="83"/>
    </row>
    <row r="1835" spans="1:69">
      <c r="A1835" s="99" t="str">
        <f>IFERROR(_xlfn.XLOOKUP($G1835,通讯通路门店!$S$4:$S$993933,通讯通路门店!$A$4:$A$993933,0,0),"")</f>
        <v>海南省</v>
      </c>
      <c r="B1835" s="99" t="str">
        <f>IFERROR(_xlfn.XLOOKUP($G1835,通讯通路门店!$S$4:$S$993933,通讯通路门店!$B$4:$B$993933,0,0),"")</f>
        <v>乐东黎族自治县</v>
      </c>
      <c r="C1835" s="99" t="str">
        <f>IFERROR(_xlfn.XLOOKUP($G1835,通讯通路门店!$S$4:$S$993933,通讯通路门店!$C$4:$C$993933,0,0),"")</f>
        <v>乐东黎族自治县</v>
      </c>
      <c r="D1835" s="99" t="str">
        <f>IFERROR(_xlfn.XLOOKUP($G1835,通讯通路门店!$S$4:$S$993933,通讯通路门店!$D$4:$D$993933,0,0),"")</f>
        <v>万冲镇</v>
      </c>
      <c r="E1835" s="83"/>
      <c r="F1835" s="83"/>
      <c r="G1835" s="101"/>
      <c r="H1835" s="102">
        <f>IFERROR(_xlfn.XLOOKUP($G1835,通讯通路门店!$S$4:$S$993933,通讯通路门店!$R$4:$R$993933,0,0),"")</f>
        <v>0</v>
      </c>
      <c r="I1835" s="83"/>
      <c r="J1835" s="83"/>
      <c r="K1835" s="83"/>
      <c r="L1835" s="83"/>
      <c r="M1835" s="83"/>
      <c r="N1835" s="83"/>
      <c r="O1835" s="83"/>
      <c r="P1835" s="83"/>
      <c r="Q1835" s="83"/>
      <c r="R1835" s="83"/>
      <c r="S1835" s="83"/>
      <c r="T1835" s="83"/>
      <c r="U1835" s="99">
        <f>COUNTIF(通讯通路门店!$S:$S,$G1835)</f>
        <v>0</v>
      </c>
      <c r="V1835" s="99">
        <f>COUNTIFS(通讯通路门店!$S:$S,$G1835,通讯通路门店!$J:$J,"综合卖场")</f>
        <v>0</v>
      </c>
      <c r="W1835" s="99">
        <f>SUMIFS(通讯通路门店!$AJ:$AJ,通讯通路门店!$S:$S,通讯客户沙盘!$G1835)</f>
        <v>0</v>
      </c>
      <c r="X1835" s="99">
        <f t="shared" si="140"/>
        <v>0</v>
      </c>
      <c r="Y1835" s="99">
        <f>COUNTIFS(通讯通路门店!$S:$S,$G1835,通讯通路门店!$J:$J,"荣耀体验店")+COUNTIFS(通讯通路门店!$S:$S,$G1835,通讯通路门店!$J:$J,"荣耀授权专卖店")</f>
        <v>0</v>
      </c>
      <c r="Z1835" s="99">
        <f>COUNTIFS(通讯通路门店!$S:$S,$G1835,通讯通路门店!$J:$J,"VIVO体验店")</f>
        <v>0</v>
      </c>
      <c r="AA1835" s="99">
        <f>COUNTIFS(通讯通路门店!$S:$S,$G1835,通讯通路门店!$J:$J,"OPPO体验店")</f>
        <v>0</v>
      </c>
      <c r="AB1835" s="99">
        <f>COUNTIFS(通讯通路门店!$S:$S,$G1835,通讯通路门店!$J:$J,"华为授权体验店")+COUNTIFS(通讯通路门店!$S:$S,$G1835,通讯通路门店!$J:$J,"华为堡垒店")</f>
        <v>0</v>
      </c>
      <c r="AC1835" s="99">
        <f>COUNTIFS(通讯通路门店!$S:$S,$G1835,通讯通路门店!$J:$J,"小米体验店")</f>
        <v>0</v>
      </c>
      <c r="AD1835" s="99">
        <f>COUNTIFS(通讯通路门店!$S:$S,$G1835,通讯通路门店!$J:$J,"苹果体验店")</f>
        <v>0</v>
      </c>
      <c r="AE1835" s="99">
        <f>COUNTIFS(通讯通路门店!$S:$S,$G1835,通讯通路门店!$J:$J,"其他品牌专卖店")</f>
        <v>0</v>
      </c>
      <c r="AF1835" s="99">
        <f>SUMIFS(通讯通路门店!$BI:$BI,通讯通路门店!$S:$S,$G1835)</f>
        <v>0</v>
      </c>
      <c r="AG1835" s="99">
        <f>SUMIFS(通讯通路门店!$BH:$BH,通讯通路门店!$S:$S,$G1835)</f>
        <v>0</v>
      </c>
      <c r="AH1835" s="99">
        <f t="shared" si="141"/>
        <v>0</v>
      </c>
      <c r="AI1835" s="99">
        <f>SUMIFS(通讯通路门店!$BB:$BB,通讯通路门店!$S:$S,$G1835)</f>
        <v>0</v>
      </c>
      <c r="AJ1835" s="99">
        <f>SUMIFS(通讯通路门店!$BE:$BE,通讯通路门店!$S:$S,$G1835)</f>
        <v>0</v>
      </c>
      <c r="AK1835" s="99">
        <f>SUMIFS(通讯通路门店!$BG:$BG,通讯通路门店!$S:$S,$G1835)</f>
        <v>0</v>
      </c>
      <c r="AL1835" s="99">
        <f>SUMIFS(通讯通路门店!$BC:$BC,通讯通路门店!$S:$S,$G1835)</f>
        <v>0</v>
      </c>
      <c r="AM1835" s="99">
        <f>SUMIFS(通讯通路门店!$BD:$BD,通讯通路门店!$S:$S,$G1835)</f>
        <v>0</v>
      </c>
      <c r="AN1835" s="99">
        <f>SUMIFS(通讯通路门店!$BF:$BF,通讯通路门店!$S:$S,$G1835)</f>
        <v>0</v>
      </c>
      <c r="AO1835" s="99">
        <f t="shared" si="142"/>
        <v>0</v>
      </c>
      <c r="AP1835" s="99">
        <f>SUMIFS(通讯通路门店!$K:$K,通讯通路门店!$S:$S,$G1835)</f>
        <v>0</v>
      </c>
      <c r="AQ1835" s="83"/>
      <c r="AR1835" s="99">
        <f>SUMIFS(通讯通路门店!$T:$T,通讯通路门店!$S:$S,$G1835)</f>
        <v>0</v>
      </c>
      <c r="AS1835" s="99">
        <f>SUMIFS(通讯通路门店!$U:$U,通讯通路门店!$S:$S,$G1835)</f>
        <v>0</v>
      </c>
      <c r="AT1835" s="99">
        <f>SUMIFS(通讯通路门店!$V:$V,通讯通路门店!$S:$S,$G1835)</f>
        <v>0</v>
      </c>
      <c r="AU1835" s="99">
        <f>SUMIFS(通讯通路门店!$W:$W,通讯通路门店!$S:$S,$G1835)</f>
        <v>0</v>
      </c>
      <c r="AV1835" s="99">
        <f>SUMIFS(通讯通路门店!$Z:$Z,通讯通路门店!$S:$S,$G1835)</f>
        <v>0</v>
      </c>
      <c r="AW1835" s="99">
        <f>SUMIFS(通讯通路门店!$AB:$AB,通讯通路门店!$S:$S,$G1835)</f>
        <v>0</v>
      </c>
      <c r="AX1835" s="99">
        <f>SUMIFS(通讯通路门店!$X:$X,通讯通路门店!$S:$S,$G1835)</f>
        <v>0</v>
      </c>
      <c r="AY1835" s="99">
        <f>SUMIFS(通讯通路门店!$Y:$Y,通讯通路门店!$S:$S,$G1835)</f>
        <v>0</v>
      </c>
      <c r="AZ1835" s="99">
        <f>SUMIFS(通讯通路门店!$AA:$AA,通讯通路门店!$S:$S,$G1835)</f>
        <v>0</v>
      </c>
      <c r="BA1835" s="99">
        <f t="shared" si="143"/>
        <v>0</v>
      </c>
      <c r="BB1835" s="99">
        <f t="shared" si="144"/>
        <v>0</v>
      </c>
      <c r="BC1835" s="99">
        <f>SUMIFS(通讯通路门店!$W:$W,通讯通路门店!$S:$S,$G1835,通讯通路门店!$J:$J,"荣耀体验店")+SUMIFS(通讯通路门店!$W:$W,通讯通路门店!$S:$S,$G1835,通讯通路门店!$J:$J,"荣耀授权专卖店")</f>
        <v>0</v>
      </c>
      <c r="BD1835" s="99">
        <f>SUMIFS(通讯通路门店!$Z:$Z,通讯通路门店!$S:$S,$G1835,通讯通路门店!$J:$J,"VIVO体验店")</f>
        <v>0</v>
      </c>
      <c r="BE1835" s="99">
        <f>SUMIFS(通讯通路门店!$AB:$AB,通讯通路门店!$S:$S,$G1835,通讯通路门店!$J:$J,"OPPO体验店")</f>
        <v>0</v>
      </c>
      <c r="BF1835" s="99">
        <f>SUMIFS(通讯通路门店!$X:$X,通讯通路门店!$S:$S,$G1835,通讯通路门店!$J:$J,"华为授权体验店")+SUMIFS(通讯通路门店!$AA:$AA,通讯通路门店!$S:$S,$G1835,通讯通路门店!$J:$J,"华为堡垒店")</f>
        <v>0</v>
      </c>
      <c r="BG1835" s="99">
        <f>SUMIFS(通讯通路门店!$Y:$Y,通讯通路门店!$S:$S,$G1835,通讯通路门店!$J:$J,"小米体验店")</f>
        <v>0</v>
      </c>
      <c r="BH1835" s="99">
        <f>SUMIFS(通讯通路门店!$AA:$AA,通讯通路门店!$S:$S,$G1835,通讯通路门店!$J:$J,"苹果体验店")</f>
        <v>0</v>
      </c>
      <c r="BI1835" s="99">
        <f>SUMIFS(通讯通路门店!$K:$K,通讯通路门店!$S:$S,$G1835,通讯通路门店!$J:$J,"其他品牌专卖店")</f>
        <v>0</v>
      </c>
      <c r="BJ1835" s="99">
        <f>SUMIFS(通讯通路门店!$AC:$AC,通讯通路门店!$S:$S,$G1835)</f>
        <v>0</v>
      </c>
      <c r="BK1835" s="99">
        <f>SUMIFS(通讯通路门店!$AD:$AD,通讯通路门店!$S:$S,$G1835)</f>
        <v>0</v>
      </c>
      <c r="BL1835" s="99">
        <f>SUMIFS(通讯通路门店!$AE:$AE,通讯通路门店!$S:$S,$G1835)</f>
        <v>0</v>
      </c>
      <c r="BM1835" s="99">
        <f>SUMIFS(通讯通路门店!$AF:$AF,通讯通路门店!$S:$S,$G1835)</f>
        <v>0</v>
      </c>
      <c r="BN1835" s="99">
        <f>SUMIFS(通讯通路门店!$AG:$AG,通讯通路门店!$S:$S,$G1835)</f>
        <v>0</v>
      </c>
      <c r="BO1835" s="99">
        <f>SUMIFS(通讯通路门店!$AH:$AH,通讯通路门店!$S:$S,$G1835)</f>
        <v>0</v>
      </c>
      <c r="BP1835" s="99">
        <f>SUMIFS(通讯通路门店!$AI:$AI,通讯通路门店!$S:$S,$G1835)</f>
        <v>0</v>
      </c>
      <c r="BQ1835" s="83"/>
    </row>
    <row r="1836" spans="1:69">
      <c r="A1836" s="99" t="str">
        <f>IFERROR(_xlfn.XLOOKUP($G1836,通讯通路门店!$S$4:$S$993933,通讯通路门店!$A$4:$A$993933,0,0),"")</f>
        <v>海南省</v>
      </c>
      <c r="B1836" s="99" t="str">
        <f>IFERROR(_xlfn.XLOOKUP($G1836,通讯通路门店!$S$4:$S$993933,通讯通路门店!$B$4:$B$993933,0,0),"")</f>
        <v>乐东黎族自治县</v>
      </c>
      <c r="C1836" s="99" t="str">
        <f>IFERROR(_xlfn.XLOOKUP($G1836,通讯通路门店!$S$4:$S$993933,通讯通路门店!$C$4:$C$993933,0,0),"")</f>
        <v>乐东黎族自治县</v>
      </c>
      <c r="D1836" s="99" t="str">
        <f>IFERROR(_xlfn.XLOOKUP($G1836,通讯通路门店!$S$4:$S$993933,通讯通路门店!$D$4:$D$993933,0,0),"")</f>
        <v>万冲镇</v>
      </c>
      <c r="E1836" s="83"/>
      <c r="F1836" s="83"/>
      <c r="G1836" s="101"/>
      <c r="H1836" s="102">
        <f>IFERROR(_xlfn.XLOOKUP($G1836,通讯通路门店!$S$4:$S$993933,通讯通路门店!$R$4:$R$993933,0,0),"")</f>
        <v>0</v>
      </c>
      <c r="I1836" s="83"/>
      <c r="J1836" s="83"/>
      <c r="K1836" s="83"/>
      <c r="L1836" s="83"/>
      <c r="M1836" s="83"/>
      <c r="N1836" s="83"/>
      <c r="O1836" s="83"/>
      <c r="P1836" s="83"/>
      <c r="Q1836" s="83"/>
      <c r="R1836" s="83"/>
      <c r="S1836" s="83"/>
      <c r="T1836" s="83"/>
      <c r="U1836" s="99">
        <f>COUNTIF(通讯通路门店!$S:$S,$G1836)</f>
        <v>0</v>
      </c>
      <c r="V1836" s="99">
        <f>COUNTIFS(通讯通路门店!$S:$S,$G1836,通讯通路门店!$J:$J,"综合卖场")</f>
        <v>0</v>
      </c>
      <c r="W1836" s="99">
        <f>SUMIFS(通讯通路门店!$AJ:$AJ,通讯通路门店!$S:$S,通讯客户沙盘!$G1836)</f>
        <v>0</v>
      </c>
      <c r="X1836" s="99">
        <f t="shared" si="140"/>
        <v>0</v>
      </c>
      <c r="Y1836" s="99">
        <f>COUNTIFS(通讯通路门店!$S:$S,$G1836,通讯通路门店!$J:$J,"荣耀体验店")+COUNTIFS(通讯通路门店!$S:$S,$G1836,通讯通路门店!$J:$J,"荣耀授权专卖店")</f>
        <v>0</v>
      </c>
      <c r="Z1836" s="99">
        <f>COUNTIFS(通讯通路门店!$S:$S,$G1836,通讯通路门店!$J:$J,"VIVO体验店")</f>
        <v>0</v>
      </c>
      <c r="AA1836" s="99">
        <f>COUNTIFS(通讯通路门店!$S:$S,$G1836,通讯通路门店!$J:$J,"OPPO体验店")</f>
        <v>0</v>
      </c>
      <c r="AB1836" s="99">
        <f>COUNTIFS(通讯通路门店!$S:$S,$G1836,通讯通路门店!$J:$J,"华为授权体验店")+COUNTIFS(通讯通路门店!$S:$S,$G1836,通讯通路门店!$J:$J,"华为堡垒店")</f>
        <v>0</v>
      </c>
      <c r="AC1836" s="99">
        <f>COUNTIFS(通讯通路门店!$S:$S,$G1836,通讯通路门店!$J:$J,"小米体验店")</f>
        <v>0</v>
      </c>
      <c r="AD1836" s="99">
        <f>COUNTIFS(通讯通路门店!$S:$S,$G1836,通讯通路门店!$J:$J,"苹果体验店")</f>
        <v>0</v>
      </c>
      <c r="AE1836" s="99">
        <f>COUNTIFS(通讯通路门店!$S:$S,$G1836,通讯通路门店!$J:$J,"其他品牌专卖店")</f>
        <v>0</v>
      </c>
      <c r="AF1836" s="99">
        <f>SUMIFS(通讯通路门店!$BI:$BI,通讯通路门店!$S:$S,$G1836)</f>
        <v>0</v>
      </c>
      <c r="AG1836" s="99">
        <f>SUMIFS(通讯通路门店!$BH:$BH,通讯通路门店!$S:$S,$G1836)</f>
        <v>0</v>
      </c>
      <c r="AH1836" s="99">
        <f t="shared" si="141"/>
        <v>0</v>
      </c>
      <c r="AI1836" s="99">
        <f>SUMIFS(通讯通路门店!$BB:$BB,通讯通路门店!$S:$S,$G1836)</f>
        <v>0</v>
      </c>
      <c r="AJ1836" s="99">
        <f>SUMIFS(通讯通路门店!$BE:$BE,通讯通路门店!$S:$S,$G1836)</f>
        <v>0</v>
      </c>
      <c r="AK1836" s="99">
        <f>SUMIFS(通讯通路门店!$BG:$BG,通讯通路门店!$S:$S,$G1836)</f>
        <v>0</v>
      </c>
      <c r="AL1836" s="99">
        <f>SUMIFS(通讯通路门店!$BC:$BC,通讯通路门店!$S:$S,$G1836)</f>
        <v>0</v>
      </c>
      <c r="AM1836" s="99">
        <f>SUMIFS(通讯通路门店!$BD:$BD,通讯通路门店!$S:$S,$G1836)</f>
        <v>0</v>
      </c>
      <c r="AN1836" s="99">
        <f>SUMIFS(通讯通路门店!$BF:$BF,通讯通路门店!$S:$S,$G1836)</f>
        <v>0</v>
      </c>
      <c r="AO1836" s="99">
        <f t="shared" si="142"/>
        <v>0</v>
      </c>
      <c r="AP1836" s="99">
        <f>SUMIFS(通讯通路门店!$K:$K,通讯通路门店!$S:$S,$G1836)</f>
        <v>0</v>
      </c>
      <c r="AQ1836" s="83"/>
      <c r="AR1836" s="99">
        <f>SUMIFS(通讯通路门店!$T:$T,通讯通路门店!$S:$S,$G1836)</f>
        <v>0</v>
      </c>
      <c r="AS1836" s="99">
        <f>SUMIFS(通讯通路门店!$U:$U,通讯通路门店!$S:$S,$G1836)</f>
        <v>0</v>
      </c>
      <c r="AT1836" s="99">
        <f>SUMIFS(通讯通路门店!$V:$V,通讯通路门店!$S:$S,$G1836)</f>
        <v>0</v>
      </c>
      <c r="AU1836" s="99">
        <f>SUMIFS(通讯通路门店!$W:$W,通讯通路门店!$S:$S,$G1836)</f>
        <v>0</v>
      </c>
      <c r="AV1836" s="99">
        <f>SUMIFS(通讯通路门店!$Z:$Z,通讯通路门店!$S:$S,$G1836)</f>
        <v>0</v>
      </c>
      <c r="AW1836" s="99">
        <f>SUMIFS(通讯通路门店!$AB:$AB,通讯通路门店!$S:$S,$G1836)</f>
        <v>0</v>
      </c>
      <c r="AX1836" s="99">
        <f>SUMIFS(通讯通路门店!$X:$X,通讯通路门店!$S:$S,$G1836)</f>
        <v>0</v>
      </c>
      <c r="AY1836" s="99">
        <f>SUMIFS(通讯通路门店!$Y:$Y,通讯通路门店!$S:$S,$G1836)</f>
        <v>0</v>
      </c>
      <c r="AZ1836" s="99">
        <f>SUMIFS(通讯通路门店!$AA:$AA,通讯通路门店!$S:$S,$G1836)</f>
        <v>0</v>
      </c>
      <c r="BA1836" s="99">
        <f t="shared" si="143"/>
        <v>0</v>
      </c>
      <c r="BB1836" s="99">
        <f t="shared" si="144"/>
        <v>0</v>
      </c>
      <c r="BC1836" s="99">
        <f>SUMIFS(通讯通路门店!$W:$W,通讯通路门店!$S:$S,$G1836,通讯通路门店!$J:$J,"荣耀体验店")+SUMIFS(通讯通路门店!$W:$W,通讯通路门店!$S:$S,$G1836,通讯通路门店!$J:$J,"荣耀授权专卖店")</f>
        <v>0</v>
      </c>
      <c r="BD1836" s="99">
        <f>SUMIFS(通讯通路门店!$Z:$Z,通讯通路门店!$S:$S,$G1836,通讯通路门店!$J:$J,"VIVO体验店")</f>
        <v>0</v>
      </c>
      <c r="BE1836" s="99">
        <f>SUMIFS(通讯通路门店!$AB:$AB,通讯通路门店!$S:$S,$G1836,通讯通路门店!$J:$J,"OPPO体验店")</f>
        <v>0</v>
      </c>
      <c r="BF1836" s="99">
        <f>SUMIFS(通讯通路门店!$X:$X,通讯通路门店!$S:$S,$G1836,通讯通路门店!$J:$J,"华为授权体验店")+SUMIFS(通讯通路门店!$AA:$AA,通讯通路门店!$S:$S,$G1836,通讯通路门店!$J:$J,"华为堡垒店")</f>
        <v>0</v>
      </c>
      <c r="BG1836" s="99">
        <f>SUMIFS(通讯通路门店!$Y:$Y,通讯通路门店!$S:$S,$G1836,通讯通路门店!$J:$J,"小米体验店")</f>
        <v>0</v>
      </c>
      <c r="BH1836" s="99">
        <f>SUMIFS(通讯通路门店!$AA:$AA,通讯通路门店!$S:$S,$G1836,通讯通路门店!$J:$J,"苹果体验店")</f>
        <v>0</v>
      </c>
      <c r="BI1836" s="99">
        <f>SUMIFS(通讯通路门店!$K:$K,通讯通路门店!$S:$S,$G1836,通讯通路门店!$J:$J,"其他品牌专卖店")</f>
        <v>0</v>
      </c>
      <c r="BJ1836" s="99">
        <f>SUMIFS(通讯通路门店!$AC:$AC,通讯通路门店!$S:$S,$G1836)</f>
        <v>0</v>
      </c>
      <c r="BK1836" s="99">
        <f>SUMIFS(通讯通路门店!$AD:$AD,通讯通路门店!$S:$S,$G1836)</f>
        <v>0</v>
      </c>
      <c r="BL1836" s="99">
        <f>SUMIFS(通讯通路门店!$AE:$AE,通讯通路门店!$S:$S,$G1836)</f>
        <v>0</v>
      </c>
      <c r="BM1836" s="99">
        <f>SUMIFS(通讯通路门店!$AF:$AF,通讯通路门店!$S:$S,$G1836)</f>
        <v>0</v>
      </c>
      <c r="BN1836" s="99">
        <f>SUMIFS(通讯通路门店!$AG:$AG,通讯通路门店!$S:$S,$G1836)</f>
        <v>0</v>
      </c>
      <c r="BO1836" s="99">
        <f>SUMIFS(通讯通路门店!$AH:$AH,通讯通路门店!$S:$S,$G1836)</f>
        <v>0</v>
      </c>
      <c r="BP1836" s="99">
        <f>SUMIFS(通讯通路门店!$AI:$AI,通讯通路门店!$S:$S,$G1836)</f>
        <v>0</v>
      </c>
      <c r="BQ1836" s="83"/>
    </row>
    <row r="1837" spans="1:69">
      <c r="A1837" s="99" t="str">
        <f>IFERROR(_xlfn.XLOOKUP($G1837,通讯通路门店!$S$4:$S$993933,通讯通路门店!$A$4:$A$993933,0,0),"")</f>
        <v>海南省</v>
      </c>
      <c r="B1837" s="99" t="str">
        <f>IFERROR(_xlfn.XLOOKUP($G1837,通讯通路门店!$S$4:$S$993933,通讯通路门店!$B$4:$B$993933,0,0),"")</f>
        <v>乐东黎族自治县</v>
      </c>
      <c r="C1837" s="99" t="str">
        <f>IFERROR(_xlfn.XLOOKUP($G1837,通讯通路门店!$S$4:$S$993933,通讯通路门店!$C$4:$C$993933,0,0),"")</f>
        <v>乐东黎族自治县</v>
      </c>
      <c r="D1837" s="99" t="str">
        <f>IFERROR(_xlfn.XLOOKUP($G1837,通讯通路门店!$S$4:$S$993933,通讯通路门店!$D$4:$D$993933,0,0),"")</f>
        <v>万冲镇</v>
      </c>
      <c r="E1837" s="83"/>
      <c r="F1837" s="83"/>
      <c r="G1837" s="101"/>
      <c r="H1837" s="102">
        <f>IFERROR(_xlfn.XLOOKUP($G1837,通讯通路门店!$S$4:$S$993933,通讯通路门店!$R$4:$R$993933,0,0),"")</f>
        <v>0</v>
      </c>
      <c r="I1837" s="83"/>
      <c r="J1837" s="83"/>
      <c r="K1837" s="83"/>
      <c r="L1837" s="83"/>
      <c r="M1837" s="83"/>
      <c r="N1837" s="83"/>
      <c r="O1837" s="83"/>
      <c r="P1837" s="83"/>
      <c r="Q1837" s="83"/>
      <c r="R1837" s="83"/>
      <c r="S1837" s="83"/>
      <c r="T1837" s="83"/>
      <c r="U1837" s="99">
        <f>COUNTIF(通讯通路门店!$S:$S,$G1837)</f>
        <v>0</v>
      </c>
      <c r="V1837" s="99">
        <f>COUNTIFS(通讯通路门店!$S:$S,$G1837,通讯通路门店!$J:$J,"综合卖场")</f>
        <v>0</v>
      </c>
      <c r="W1837" s="99">
        <f>SUMIFS(通讯通路门店!$AJ:$AJ,通讯通路门店!$S:$S,通讯客户沙盘!$G1837)</f>
        <v>0</v>
      </c>
      <c r="X1837" s="99">
        <f t="shared" si="140"/>
        <v>0</v>
      </c>
      <c r="Y1837" s="99">
        <f>COUNTIFS(通讯通路门店!$S:$S,$G1837,通讯通路门店!$J:$J,"荣耀体验店")+COUNTIFS(通讯通路门店!$S:$S,$G1837,通讯通路门店!$J:$J,"荣耀授权专卖店")</f>
        <v>0</v>
      </c>
      <c r="Z1837" s="99">
        <f>COUNTIFS(通讯通路门店!$S:$S,$G1837,通讯通路门店!$J:$J,"VIVO体验店")</f>
        <v>0</v>
      </c>
      <c r="AA1837" s="99">
        <f>COUNTIFS(通讯通路门店!$S:$S,$G1837,通讯通路门店!$J:$J,"OPPO体验店")</f>
        <v>0</v>
      </c>
      <c r="AB1837" s="99">
        <f>COUNTIFS(通讯通路门店!$S:$S,$G1837,通讯通路门店!$J:$J,"华为授权体验店")+COUNTIFS(通讯通路门店!$S:$S,$G1837,通讯通路门店!$J:$J,"华为堡垒店")</f>
        <v>0</v>
      </c>
      <c r="AC1837" s="99">
        <f>COUNTIFS(通讯通路门店!$S:$S,$G1837,通讯通路门店!$J:$J,"小米体验店")</f>
        <v>0</v>
      </c>
      <c r="AD1837" s="99">
        <f>COUNTIFS(通讯通路门店!$S:$S,$G1837,通讯通路门店!$J:$J,"苹果体验店")</f>
        <v>0</v>
      </c>
      <c r="AE1837" s="99">
        <f>COUNTIFS(通讯通路门店!$S:$S,$G1837,通讯通路门店!$J:$J,"其他品牌专卖店")</f>
        <v>0</v>
      </c>
      <c r="AF1837" s="99">
        <f>SUMIFS(通讯通路门店!$BI:$BI,通讯通路门店!$S:$S,$G1837)</f>
        <v>0</v>
      </c>
      <c r="AG1837" s="99">
        <f>SUMIFS(通讯通路门店!$BH:$BH,通讯通路门店!$S:$S,$G1837)</f>
        <v>0</v>
      </c>
      <c r="AH1837" s="99">
        <f t="shared" si="141"/>
        <v>0</v>
      </c>
      <c r="AI1837" s="99">
        <f>SUMIFS(通讯通路门店!$BB:$BB,通讯通路门店!$S:$S,$G1837)</f>
        <v>0</v>
      </c>
      <c r="AJ1837" s="99">
        <f>SUMIFS(通讯通路门店!$BE:$BE,通讯通路门店!$S:$S,$G1837)</f>
        <v>0</v>
      </c>
      <c r="AK1837" s="99">
        <f>SUMIFS(通讯通路门店!$BG:$BG,通讯通路门店!$S:$S,$G1837)</f>
        <v>0</v>
      </c>
      <c r="AL1837" s="99">
        <f>SUMIFS(通讯通路门店!$BC:$BC,通讯通路门店!$S:$S,$G1837)</f>
        <v>0</v>
      </c>
      <c r="AM1837" s="99">
        <f>SUMIFS(通讯通路门店!$BD:$BD,通讯通路门店!$S:$S,$G1837)</f>
        <v>0</v>
      </c>
      <c r="AN1837" s="99">
        <f>SUMIFS(通讯通路门店!$BF:$BF,通讯通路门店!$S:$S,$G1837)</f>
        <v>0</v>
      </c>
      <c r="AO1837" s="99">
        <f t="shared" si="142"/>
        <v>0</v>
      </c>
      <c r="AP1837" s="99">
        <f>SUMIFS(通讯通路门店!$K:$K,通讯通路门店!$S:$S,$G1837)</f>
        <v>0</v>
      </c>
      <c r="AQ1837" s="83"/>
      <c r="AR1837" s="99">
        <f>SUMIFS(通讯通路门店!$T:$T,通讯通路门店!$S:$S,$G1837)</f>
        <v>0</v>
      </c>
      <c r="AS1837" s="99">
        <f>SUMIFS(通讯通路门店!$U:$U,通讯通路门店!$S:$S,$G1837)</f>
        <v>0</v>
      </c>
      <c r="AT1837" s="99">
        <f>SUMIFS(通讯通路门店!$V:$V,通讯通路门店!$S:$S,$G1837)</f>
        <v>0</v>
      </c>
      <c r="AU1837" s="99">
        <f>SUMIFS(通讯通路门店!$W:$W,通讯通路门店!$S:$S,$G1837)</f>
        <v>0</v>
      </c>
      <c r="AV1837" s="99">
        <f>SUMIFS(通讯通路门店!$Z:$Z,通讯通路门店!$S:$S,$G1837)</f>
        <v>0</v>
      </c>
      <c r="AW1837" s="99">
        <f>SUMIFS(通讯通路门店!$AB:$AB,通讯通路门店!$S:$S,$G1837)</f>
        <v>0</v>
      </c>
      <c r="AX1837" s="99">
        <f>SUMIFS(通讯通路门店!$X:$X,通讯通路门店!$S:$S,$G1837)</f>
        <v>0</v>
      </c>
      <c r="AY1837" s="99">
        <f>SUMIFS(通讯通路门店!$Y:$Y,通讯通路门店!$S:$S,$G1837)</f>
        <v>0</v>
      </c>
      <c r="AZ1837" s="99">
        <f>SUMIFS(通讯通路门店!$AA:$AA,通讯通路门店!$S:$S,$G1837)</f>
        <v>0</v>
      </c>
      <c r="BA1837" s="99">
        <f t="shared" si="143"/>
        <v>0</v>
      </c>
      <c r="BB1837" s="99">
        <f t="shared" si="144"/>
        <v>0</v>
      </c>
      <c r="BC1837" s="99">
        <f>SUMIFS(通讯通路门店!$W:$W,通讯通路门店!$S:$S,$G1837,通讯通路门店!$J:$J,"荣耀体验店")+SUMIFS(通讯通路门店!$W:$W,通讯通路门店!$S:$S,$G1837,通讯通路门店!$J:$J,"荣耀授权专卖店")</f>
        <v>0</v>
      </c>
      <c r="BD1837" s="99">
        <f>SUMIFS(通讯通路门店!$Z:$Z,通讯通路门店!$S:$S,$G1837,通讯通路门店!$J:$J,"VIVO体验店")</f>
        <v>0</v>
      </c>
      <c r="BE1837" s="99">
        <f>SUMIFS(通讯通路门店!$AB:$AB,通讯通路门店!$S:$S,$G1837,通讯通路门店!$J:$J,"OPPO体验店")</f>
        <v>0</v>
      </c>
      <c r="BF1837" s="99">
        <f>SUMIFS(通讯通路门店!$X:$X,通讯通路门店!$S:$S,$G1837,通讯通路门店!$J:$J,"华为授权体验店")+SUMIFS(通讯通路门店!$AA:$AA,通讯通路门店!$S:$S,$G1837,通讯通路门店!$J:$J,"华为堡垒店")</f>
        <v>0</v>
      </c>
      <c r="BG1837" s="99">
        <f>SUMIFS(通讯通路门店!$Y:$Y,通讯通路门店!$S:$S,$G1837,通讯通路门店!$J:$J,"小米体验店")</f>
        <v>0</v>
      </c>
      <c r="BH1837" s="99">
        <f>SUMIFS(通讯通路门店!$AA:$AA,通讯通路门店!$S:$S,$G1837,通讯通路门店!$J:$J,"苹果体验店")</f>
        <v>0</v>
      </c>
      <c r="BI1837" s="99">
        <f>SUMIFS(通讯通路门店!$K:$K,通讯通路门店!$S:$S,$G1837,通讯通路门店!$J:$J,"其他品牌专卖店")</f>
        <v>0</v>
      </c>
      <c r="BJ1837" s="99">
        <f>SUMIFS(通讯通路门店!$AC:$AC,通讯通路门店!$S:$S,$G1837)</f>
        <v>0</v>
      </c>
      <c r="BK1837" s="99">
        <f>SUMIFS(通讯通路门店!$AD:$AD,通讯通路门店!$S:$S,$G1837)</f>
        <v>0</v>
      </c>
      <c r="BL1837" s="99">
        <f>SUMIFS(通讯通路门店!$AE:$AE,通讯通路门店!$S:$S,$G1837)</f>
        <v>0</v>
      </c>
      <c r="BM1837" s="99">
        <f>SUMIFS(通讯通路门店!$AF:$AF,通讯通路门店!$S:$S,$G1837)</f>
        <v>0</v>
      </c>
      <c r="BN1837" s="99">
        <f>SUMIFS(通讯通路门店!$AG:$AG,通讯通路门店!$S:$S,$G1837)</f>
        <v>0</v>
      </c>
      <c r="BO1837" s="99">
        <f>SUMIFS(通讯通路门店!$AH:$AH,通讯通路门店!$S:$S,$G1837)</f>
        <v>0</v>
      </c>
      <c r="BP1837" s="99">
        <f>SUMIFS(通讯通路门店!$AI:$AI,通讯通路门店!$S:$S,$G1837)</f>
        <v>0</v>
      </c>
      <c r="BQ1837" s="83"/>
    </row>
    <row r="1838" spans="1:69">
      <c r="A1838" s="99" t="str">
        <f>IFERROR(_xlfn.XLOOKUP($G1838,通讯通路门店!$S$4:$S$993933,通讯通路门店!$A$4:$A$993933,0,0),"")</f>
        <v>海南省</v>
      </c>
      <c r="B1838" s="99" t="str">
        <f>IFERROR(_xlfn.XLOOKUP($G1838,通讯通路门店!$S$4:$S$993933,通讯通路门店!$B$4:$B$993933,0,0),"")</f>
        <v>乐东黎族自治县</v>
      </c>
      <c r="C1838" s="99" t="str">
        <f>IFERROR(_xlfn.XLOOKUP($G1838,通讯通路门店!$S$4:$S$993933,通讯通路门店!$C$4:$C$993933,0,0),"")</f>
        <v>乐东黎族自治县</v>
      </c>
      <c r="D1838" s="99" t="str">
        <f>IFERROR(_xlfn.XLOOKUP($G1838,通讯通路门店!$S$4:$S$993933,通讯通路门店!$D$4:$D$993933,0,0),"")</f>
        <v>万冲镇</v>
      </c>
      <c r="E1838" s="83"/>
      <c r="F1838" s="83"/>
      <c r="G1838" s="101"/>
      <c r="H1838" s="102">
        <f>IFERROR(_xlfn.XLOOKUP($G1838,通讯通路门店!$S$4:$S$993933,通讯通路门店!$R$4:$R$993933,0,0),"")</f>
        <v>0</v>
      </c>
      <c r="I1838" s="83"/>
      <c r="J1838" s="83"/>
      <c r="K1838" s="83"/>
      <c r="L1838" s="83"/>
      <c r="M1838" s="83"/>
      <c r="N1838" s="83"/>
      <c r="O1838" s="83"/>
      <c r="P1838" s="83"/>
      <c r="Q1838" s="83"/>
      <c r="R1838" s="83"/>
      <c r="S1838" s="83"/>
      <c r="T1838" s="83"/>
      <c r="U1838" s="99">
        <f>COUNTIF(通讯通路门店!$S:$S,$G1838)</f>
        <v>0</v>
      </c>
      <c r="V1838" s="99">
        <f>COUNTIFS(通讯通路门店!$S:$S,$G1838,通讯通路门店!$J:$J,"综合卖场")</f>
        <v>0</v>
      </c>
      <c r="W1838" s="99">
        <f>SUMIFS(通讯通路门店!$AJ:$AJ,通讯通路门店!$S:$S,通讯客户沙盘!$G1838)</f>
        <v>0</v>
      </c>
      <c r="X1838" s="99">
        <f t="shared" si="140"/>
        <v>0</v>
      </c>
      <c r="Y1838" s="99">
        <f>COUNTIFS(通讯通路门店!$S:$S,$G1838,通讯通路门店!$J:$J,"荣耀体验店")+COUNTIFS(通讯通路门店!$S:$S,$G1838,通讯通路门店!$J:$J,"荣耀授权专卖店")</f>
        <v>0</v>
      </c>
      <c r="Z1838" s="99">
        <f>COUNTIFS(通讯通路门店!$S:$S,$G1838,通讯通路门店!$J:$J,"VIVO体验店")</f>
        <v>0</v>
      </c>
      <c r="AA1838" s="99">
        <f>COUNTIFS(通讯通路门店!$S:$S,$G1838,通讯通路门店!$J:$J,"OPPO体验店")</f>
        <v>0</v>
      </c>
      <c r="AB1838" s="99">
        <f>COUNTIFS(通讯通路门店!$S:$S,$G1838,通讯通路门店!$J:$J,"华为授权体验店")+COUNTIFS(通讯通路门店!$S:$S,$G1838,通讯通路门店!$J:$J,"华为堡垒店")</f>
        <v>0</v>
      </c>
      <c r="AC1838" s="99">
        <f>COUNTIFS(通讯通路门店!$S:$S,$G1838,通讯通路门店!$J:$J,"小米体验店")</f>
        <v>0</v>
      </c>
      <c r="AD1838" s="99">
        <f>COUNTIFS(通讯通路门店!$S:$S,$G1838,通讯通路门店!$J:$J,"苹果体验店")</f>
        <v>0</v>
      </c>
      <c r="AE1838" s="99">
        <f>COUNTIFS(通讯通路门店!$S:$S,$G1838,通讯通路门店!$J:$J,"其他品牌专卖店")</f>
        <v>0</v>
      </c>
      <c r="AF1838" s="99">
        <f>SUMIFS(通讯通路门店!$BI:$BI,通讯通路门店!$S:$S,$G1838)</f>
        <v>0</v>
      </c>
      <c r="AG1838" s="99">
        <f>SUMIFS(通讯通路门店!$BH:$BH,通讯通路门店!$S:$S,$G1838)</f>
        <v>0</v>
      </c>
      <c r="AH1838" s="99">
        <f t="shared" si="141"/>
        <v>0</v>
      </c>
      <c r="AI1838" s="99">
        <f>SUMIFS(通讯通路门店!$BB:$BB,通讯通路门店!$S:$S,$G1838)</f>
        <v>0</v>
      </c>
      <c r="AJ1838" s="99">
        <f>SUMIFS(通讯通路门店!$BE:$BE,通讯通路门店!$S:$S,$G1838)</f>
        <v>0</v>
      </c>
      <c r="AK1838" s="99">
        <f>SUMIFS(通讯通路门店!$BG:$BG,通讯通路门店!$S:$S,$G1838)</f>
        <v>0</v>
      </c>
      <c r="AL1838" s="99">
        <f>SUMIFS(通讯通路门店!$BC:$BC,通讯通路门店!$S:$S,$G1838)</f>
        <v>0</v>
      </c>
      <c r="AM1838" s="99">
        <f>SUMIFS(通讯通路门店!$BD:$BD,通讯通路门店!$S:$S,$G1838)</f>
        <v>0</v>
      </c>
      <c r="AN1838" s="99">
        <f>SUMIFS(通讯通路门店!$BF:$BF,通讯通路门店!$S:$S,$G1838)</f>
        <v>0</v>
      </c>
      <c r="AO1838" s="99">
        <f t="shared" si="142"/>
        <v>0</v>
      </c>
      <c r="AP1838" s="99">
        <f>SUMIFS(通讯通路门店!$K:$K,通讯通路门店!$S:$S,$G1838)</f>
        <v>0</v>
      </c>
      <c r="AQ1838" s="83"/>
      <c r="AR1838" s="99">
        <f>SUMIFS(通讯通路门店!$T:$T,通讯通路门店!$S:$S,$G1838)</f>
        <v>0</v>
      </c>
      <c r="AS1838" s="99">
        <f>SUMIFS(通讯通路门店!$U:$U,通讯通路门店!$S:$S,$G1838)</f>
        <v>0</v>
      </c>
      <c r="AT1838" s="99">
        <f>SUMIFS(通讯通路门店!$V:$V,通讯通路门店!$S:$S,$G1838)</f>
        <v>0</v>
      </c>
      <c r="AU1838" s="99">
        <f>SUMIFS(通讯通路门店!$W:$W,通讯通路门店!$S:$S,$G1838)</f>
        <v>0</v>
      </c>
      <c r="AV1838" s="99">
        <f>SUMIFS(通讯通路门店!$Z:$Z,通讯通路门店!$S:$S,$G1838)</f>
        <v>0</v>
      </c>
      <c r="AW1838" s="99">
        <f>SUMIFS(通讯通路门店!$AB:$AB,通讯通路门店!$S:$S,$G1838)</f>
        <v>0</v>
      </c>
      <c r="AX1838" s="99">
        <f>SUMIFS(通讯通路门店!$X:$X,通讯通路门店!$S:$S,$G1838)</f>
        <v>0</v>
      </c>
      <c r="AY1838" s="99">
        <f>SUMIFS(通讯通路门店!$Y:$Y,通讯通路门店!$S:$S,$G1838)</f>
        <v>0</v>
      </c>
      <c r="AZ1838" s="99">
        <f>SUMIFS(通讯通路门店!$AA:$AA,通讯通路门店!$S:$S,$G1838)</f>
        <v>0</v>
      </c>
      <c r="BA1838" s="99">
        <f t="shared" si="143"/>
        <v>0</v>
      </c>
      <c r="BB1838" s="99">
        <f t="shared" si="144"/>
        <v>0</v>
      </c>
      <c r="BC1838" s="99">
        <f>SUMIFS(通讯通路门店!$W:$W,通讯通路门店!$S:$S,$G1838,通讯通路门店!$J:$J,"荣耀体验店")+SUMIFS(通讯通路门店!$W:$W,通讯通路门店!$S:$S,$G1838,通讯通路门店!$J:$J,"荣耀授权专卖店")</f>
        <v>0</v>
      </c>
      <c r="BD1838" s="99">
        <f>SUMIFS(通讯通路门店!$Z:$Z,通讯通路门店!$S:$S,$G1838,通讯通路门店!$J:$J,"VIVO体验店")</f>
        <v>0</v>
      </c>
      <c r="BE1838" s="99">
        <f>SUMIFS(通讯通路门店!$AB:$AB,通讯通路门店!$S:$S,$G1838,通讯通路门店!$J:$J,"OPPO体验店")</f>
        <v>0</v>
      </c>
      <c r="BF1838" s="99">
        <f>SUMIFS(通讯通路门店!$X:$X,通讯通路门店!$S:$S,$G1838,通讯通路门店!$J:$J,"华为授权体验店")+SUMIFS(通讯通路门店!$AA:$AA,通讯通路门店!$S:$S,$G1838,通讯通路门店!$J:$J,"华为堡垒店")</f>
        <v>0</v>
      </c>
      <c r="BG1838" s="99">
        <f>SUMIFS(通讯通路门店!$Y:$Y,通讯通路门店!$S:$S,$G1838,通讯通路门店!$J:$J,"小米体验店")</f>
        <v>0</v>
      </c>
      <c r="BH1838" s="99">
        <f>SUMIFS(通讯通路门店!$AA:$AA,通讯通路门店!$S:$S,$G1838,通讯通路门店!$J:$J,"苹果体验店")</f>
        <v>0</v>
      </c>
      <c r="BI1838" s="99">
        <f>SUMIFS(通讯通路门店!$K:$K,通讯通路门店!$S:$S,$G1838,通讯通路门店!$J:$J,"其他品牌专卖店")</f>
        <v>0</v>
      </c>
      <c r="BJ1838" s="99">
        <f>SUMIFS(通讯通路门店!$AC:$AC,通讯通路门店!$S:$S,$G1838)</f>
        <v>0</v>
      </c>
      <c r="BK1838" s="99">
        <f>SUMIFS(通讯通路门店!$AD:$AD,通讯通路门店!$S:$S,$G1838)</f>
        <v>0</v>
      </c>
      <c r="BL1838" s="99">
        <f>SUMIFS(通讯通路门店!$AE:$AE,通讯通路门店!$S:$S,$G1838)</f>
        <v>0</v>
      </c>
      <c r="BM1838" s="99">
        <f>SUMIFS(通讯通路门店!$AF:$AF,通讯通路门店!$S:$S,$G1838)</f>
        <v>0</v>
      </c>
      <c r="BN1838" s="99">
        <f>SUMIFS(通讯通路门店!$AG:$AG,通讯通路门店!$S:$S,$G1838)</f>
        <v>0</v>
      </c>
      <c r="BO1838" s="99">
        <f>SUMIFS(通讯通路门店!$AH:$AH,通讯通路门店!$S:$S,$G1838)</f>
        <v>0</v>
      </c>
      <c r="BP1838" s="99">
        <f>SUMIFS(通讯通路门店!$AI:$AI,通讯通路门店!$S:$S,$G1838)</f>
        <v>0</v>
      </c>
      <c r="BQ1838" s="83"/>
    </row>
    <row r="1839" spans="1:69">
      <c r="A1839" s="99" t="str">
        <f>IFERROR(_xlfn.XLOOKUP($G1839,通讯通路门店!$S$4:$S$993933,通讯通路门店!$A$4:$A$993933,0,0),"")</f>
        <v>海南省</v>
      </c>
      <c r="B1839" s="99" t="str">
        <f>IFERROR(_xlfn.XLOOKUP($G1839,通讯通路门店!$S$4:$S$993933,通讯通路门店!$B$4:$B$993933,0,0),"")</f>
        <v>乐东黎族自治县</v>
      </c>
      <c r="C1839" s="99" t="str">
        <f>IFERROR(_xlfn.XLOOKUP($G1839,通讯通路门店!$S$4:$S$993933,通讯通路门店!$C$4:$C$993933,0,0),"")</f>
        <v>乐东黎族自治县</v>
      </c>
      <c r="D1839" s="99" t="str">
        <f>IFERROR(_xlfn.XLOOKUP($G1839,通讯通路门店!$S$4:$S$993933,通讯通路门店!$D$4:$D$993933,0,0),"")</f>
        <v>万冲镇</v>
      </c>
      <c r="E1839" s="83"/>
      <c r="F1839" s="83"/>
      <c r="G1839" s="101"/>
      <c r="H1839" s="102">
        <f>IFERROR(_xlfn.XLOOKUP($G1839,通讯通路门店!$S$4:$S$993933,通讯通路门店!$R$4:$R$993933,0,0),"")</f>
        <v>0</v>
      </c>
      <c r="I1839" s="83"/>
      <c r="J1839" s="83"/>
      <c r="K1839" s="83"/>
      <c r="L1839" s="83"/>
      <c r="M1839" s="83"/>
      <c r="N1839" s="83"/>
      <c r="O1839" s="83"/>
      <c r="P1839" s="83"/>
      <c r="Q1839" s="83"/>
      <c r="R1839" s="83"/>
      <c r="S1839" s="83"/>
      <c r="T1839" s="83"/>
      <c r="U1839" s="99">
        <f>COUNTIF(通讯通路门店!$S:$S,$G1839)</f>
        <v>0</v>
      </c>
      <c r="V1839" s="99">
        <f>COUNTIFS(通讯通路门店!$S:$S,$G1839,通讯通路门店!$J:$J,"综合卖场")</f>
        <v>0</v>
      </c>
      <c r="W1839" s="99">
        <f>SUMIFS(通讯通路门店!$AJ:$AJ,通讯通路门店!$S:$S,通讯客户沙盘!$G1839)</f>
        <v>0</v>
      </c>
      <c r="X1839" s="99">
        <f t="shared" si="140"/>
        <v>0</v>
      </c>
      <c r="Y1839" s="99">
        <f>COUNTIFS(通讯通路门店!$S:$S,$G1839,通讯通路门店!$J:$J,"荣耀体验店")+COUNTIFS(通讯通路门店!$S:$S,$G1839,通讯通路门店!$J:$J,"荣耀授权专卖店")</f>
        <v>0</v>
      </c>
      <c r="Z1839" s="99">
        <f>COUNTIFS(通讯通路门店!$S:$S,$G1839,通讯通路门店!$J:$J,"VIVO体验店")</f>
        <v>0</v>
      </c>
      <c r="AA1839" s="99">
        <f>COUNTIFS(通讯通路门店!$S:$S,$G1839,通讯通路门店!$J:$J,"OPPO体验店")</f>
        <v>0</v>
      </c>
      <c r="AB1839" s="99">
        <f>COUNTIFS(通讯通路门店!$S:$S,$G1839,通讯通路门店!$J:$J,"华为授权体验店")+COUNTIFS(通讯通路门店!$S:$S,$G1839,通讯通路门店!$J:$J,"华为堡垒店")</f>
        <v>0</v>
      </c>
      <c r="AC1839" s="99">
        <f>COUNTIFS(通讯通路门店!$S:$S,$G1839,通讯通路门店!$J:$J,"小米体验店")</f>
        <v>0</v>
      </c>
      <c r="AD1839" s="99">
        <f>COUNTIFS(通讯通路门店!$S:$S,$G1839,通讯通路门店!$J:$J,"苹果体验店")</f>
        <v>0</v>
      </c>
      <c r="AE1839" s="99">
        <f>COUNTIFS(通讯通路门店!$S:$S,$G1839,通讯通路门店!$J:$J,"其他品牌专卖店")</f>
        <v>0</v>
      </c>
      <c r="AF1839" s="99">
        <f>SUMIFS(通讯通路门店!$BI:$BI,通讯通路门店!$S:$S,$G1839)</f>
        <v>0</v>
      </c>
      <c r="AG1839" s="99">
        <f>SUMIFS(通讯通路门店!$BH:$BH,通讯通路门店!$S:$S,$G1839)</f>
        <v>0</v>
      </c>
      <c r="AH1839" s="99">
        <f t="shared" si="141"/>
        <v>0</v>
      </c>
      <c r="AI1839" s="99">
        <f>SUMIFS(通讯通路门店!$BB:$BB,通讯通路门店!$S:$S,$G1839)</f>
        <v>0</v>
      </c>
      <c r="AJ1839" s="99">
        <f>SUMIFS(通讯通路门店!$BE:$BE,通讯通路门店!$S:$S,$G1839)</f>
        <v>0</v>
      </c>
      <c r="AK1839" s="99">
        <f>SUMIFS(通讯通路门店!$BG:$BG,通讯通路门店!$S:$S,$G1839)</f>
        <v>0</v>
      </c>
      <c r="AL1839" s="99">
        <f>SUMIFS(通讯通路门店!$BC:$BC,通讯通路门店!$S:$S,$G1839)</f>
        <v>0</v>
      </c>
      <c r="AM1839" s="99">
        <f>SUMIFS(通讯通路门店!$BD:$BD,通讯通路门店!$S:$S,$G1839)</f>
        <v>0</v>
      </c>
      <c r="AN1839" s="99">
        <f>SUMIFS(通讯通路门店!$BF:$BF,通讯通路门店!$S:$S,$G1839)</f>
        <v>0</v>
      </c>
      <c r="AO1839" s="99">
        <f t="shared" si="142"/>
        <v>0</v>
      </c>
      <c r="AP1839" s="99">
        <f>SUMIFS(通讯通路门店!$K:$K,通讯通路门店!$S:$S,$G1839)</f>
        <v>0</v>
      </c>
      <c r="AQ1839" s="83"/>
      <c r="AR1839" s="99">
        <f>SUMIFS(通讯通路门店!$T:$T,通讯通路门店!$S:$S,$G1839)</f>
        <v>0</v>
      </c>
      <c r="AS1839" s="99">
        <f>SUMIFS(通讯通路门店!$U:$U,通讯通路门店!$S:$S,$G1839)</f>
        <v>0</v>
      </c>
      <c r="AT1839" s="99">
        <f>SUMIFS(通讯通路门店!$V:$V,通讯通路门店!$S:$S,$G1839)</f>
        <v>0</v>
      </c>
      <c r="AU1839" s="99">
        <f>SUMIFS(通讯通路门店!$W:$W,通讯通路门店!$S:$S,$G1839)</f>
        <v>0</v>
      </c>
      <c r="AV1839" s="99">
        <f>SUMIFS(通讯通路门店!$Z:$Z,通讯通路门店!$S:$S,$G1839)</f>
        <v>0</v>
      </c>
      <c r="AW1839" s="99">
        <f>SUMIFS(通讯通路门店!$AB:$AB,通讯通路门店!$S:$S,$G1839)</f>
        <v>0</v>
      </c>
      <c r="AX1839" s="99">
        <f>SUMIFS(通讯通路门店!$X:$X,通讯通路门店!$S:$S,$G1839)</f>
        <v>0</v>
      </c>
      <c r="AY1839" s="99">
        <f>SUMIFS(通讯通路门店!$Y:$Y,通讯通路门店!$S:$S,$G1839)</f>
        <v>0</v>
      </c>
      <c r="AZ1839" s="99">
        <f>SUMIFS(通讯通路门店!$AA:$AA,通讯通路门店!$S:$S,$G1839)</f>
        <v>0</v>
      </c>
      <c r="BA1839" s="99">
        <f t="shared" si="143"/>
        <v>0</v>
      </c>
      <c r="BB1839" s="99">
        <f t="shared" si="144"/>
        <v>0</v>
      </c>
      <c r="BC1839" s="99">
        <f>SUMIFS(通讯通路门店!$W:$W,通讯通路门店!$S:$S,$G1839,通讯通路门店!$J:$J,"荣耀体验店")+SUMIFS(通讯通路门店!$W:$W,通讯通路门店!$S:$S,$G1839,通讯通路门店!$J:$J,"荣耀授权专卖店")</f>
        <v>0</v>
      </c>
      <c r="BD1839" s="99">
        <f>SUMIFS(通讯通路门店!$Z:$Z,通讯通路门店!$S:$S,$G1839,通讯通路门店!$J:$J,"VIVO体验店")</f>
        <v>0</v>
      </c>
      <c r="BE1839" s="99">
        <f>SUMIFS(通讯通路门店!$AB:$AB,通讯通路门店!$S:$S,$G1839,通讯通路门店!$J:$J,"OPPO体验店")</f>
        <v>0</v>
      </c>
      <c r="BF1839" s="99">
        <f>SUMIFS(通讯通路门店!$X:$X,通讯通路门店!$S:$S,$G1839,通讯通路门店!$J:$J,"华为授权体验店")+SUMIFS(通讯通路门店!$AA:$AA,通讯通路门店!$S:$S,$G1839,通讯通路门店!$J:$J,"华为堡垒店")</f>
        <v>0</v>
      </c>
      <c r="BG1839" s="99">
        <f>SUMIFS(通讯通路门店!$Y:$Y,通讯通路门店!$S:$S,$G1839,通讯通路门店!$J:$J,"小米体验店")</f>
        <v>0</v>
      </c>
      <c r="BH1839" s="99">
        <f>SUMIFS(通讯通路门店!$AA:$AA,通讯通路门店!$S:$S,$G1839,通讯通路门店!$J:$J,"苹果体验店")</f>
        <v>0</v>
      </c>
      <c r="BI1839" s="99">
        <f>SUMIFS(通讯通路门店!$K:$K,通讯通路门店!$S:$S,$G1839,通讯通路门店!$J:$J,"其他品牌专卖店")</f>
        <v>0</v>
      </c>
      <c r="BJ1839" s="99">
        <f>SUMIFS(通讯通路门店!$AC:$AC,通讯通路门店!$S:$S,$G1839)</f>
        <v>0</v>
      </c>
      <c r="BK1839" s="99">
        <f>SUMIFS(通讯通路门店!$AD:$AD,通讯通路门店!$S:$S,$G1839)</f>
        <v>0</v>
      </c>
      <c r="BL1839" s="99">
        <f>SUMIFS(通讯通路门店!$AE:$AE,通讯通路门店!$S:$S,$G1839)</f>
        <v>0</v>
      </c>
      <c r="BM1839" s="99">
        <f>SUMIFS(通讯通路门店!$AF:$AF,通讯通路门店!$S:$S,$G1839)</f>
        <v>0</v>
      </c>
      <c r="BN1839" s="99">
        <f>SUMIFS(通讯通路门店!$AG:$AG,通讯通路门店!$S:$S,$G1839)</f>
        <v>0</v>
      </c>
      <c r="BO1839" s="99">
        <f>SUMIFS(通讯通路门店!$AH:$AH,通讯通路门店!$S:$S,$G1839)</f>
        <v>0</v>
      </c>
      <c r="BP1839" s="99">
        <f>SUMIFS(通讯通路门店!$AI:$AI,通讯通路门店!$S:$S,$G1839)</f>
        <v>0</v>
      </c>
      <c r="BQ1839" s="83"/>
    </row>
    <row r="1840" spans="1:69">
      <c r="A1840" s="99" t="str">
        <f>IFERROR(_xlfn.XLOOKUP($G1840,通讯通路门店!$S$4:$S$993933,通讯通路门店!$A$4:$A$993933,0,0),"")</f>
        <v>海南省</v>
      </c>
      <c r="B1840" s="99" t="str">
        <f>IFERROR(_xlfn.XLOOKUP($G1840,通讯通路门店!$S$4:$S$993933,通讯通路门店!$B$4:$B$993933,0,0),"")</f>
        <v>乐东黎族自治县</v>
      </c>
      <c r="C1840" s="99" t="str">
        <f>IFERROR(_xlfn.XLOOKUP($G1840,通讯通路门店!$S$4:$S$993933,通讯通路门店!$C$4:$C$993933,0,0),"")</f>
        <v>乐东黎族自治县</v>
      </c>
      <c r="D1840" s="99" t="str">
        <f>IFERROR(_xlfn.XLOOKUP($G1840,通讯通路门店!$S$4:$S$993933,通讯通路门店!$D$4:$D$993933,0,0),"")</f>
        <v>万冲镇</v>
      </c>
      <c r="E1840" s="83"/>
      <c r="F1840" s="83"/>
      <c r="G1840" s="101"/>
      <c r="H1840" s="102">
        <f>IFERROR(_xlfn.XLOOKUP($G1840,通讯通路门店!$S$4:$S$993933,通讯通路门店!$R$4:$R$993933,0,0),"")</f>
        <v>0</v>
      </c>
      <c r="I1840" s="83"/>
      <c r="J1840" s="83"/>
      <c r="K1840" s="83"/>
      <c r="L1840" s="83"/>
      <c r="M1840" s="83"/>
      <c r="N1840" s="83"/>
      <c r="O1840" s="83"/>
      <c r="P1840" s="83"/>
      <c r="Q1840" s="83"/>
      <c r="R1840" s="83"/>
      <c r="S1840" s="83"/>
      <c r="T1840" s="83"/>
      <c r="U1840" s="99">
        <f>COUNTIF(通讯通路门店!$S:$S,$G1840)</f>
        <v>0</v>
      </c>
      <c r="V1840" s="99">
        <f>COUNTIFS(通讯通路门店!$S:$S,$G1840,通讯通路门店!$J:$J,"综合卖场")</f>
        <v>0</v>
      </c>
      <c r="W1840" s="99">
        <f>SUMIFS(通讯通路门店!$AJ:$AJ,通讯通路门店!$S:$S,通讯客户沙盘!$G1840)</f>
        <v>0</v>
      </c>
      <c r="X1840" s="99">
        <f t="shared" si="140"/>
        <v>0</v>
      </c>
      <c r="Y1840" s="99">
        <f>COUNTIFS(通讯通路门店!$S:$S,$G1840,通讯通路门店!$J:$J,"荣耀体验店")+COUNTIFS(通讯通路门店!$S:$S,$G1840,通讯通路门店!$J:$J,"荣耀授权专卖店")</f>
        <v>0</v>
      </c>
      <c r="Z1840" s="99">
        <f>COUNTIFS(通讯通路门店!$S:$S,$G1840,通讯通路门店!$J:$J,"VIVO体验店")</f>
        <v>0</v>
      </c>
      <c r="AA1840" s="99">
        <f>COUNTIFS(通讯通路门店!$S:$S,$G1840,通讯通路门店!$J:$J,"OPPO体验店")</f>
        <v>0</v>
      </c>
      <c r="AB1840" s="99">
        <f>COUNTIFS(通讯通路门店!$S:$S,$G1840,通讯通路门店!$J:$J,"华为授权体验店")+COUNTIFS(通讯通路门店!$S:$S,$G1840,通讯通路门店!$J:$J,"华为堡垒店")</f>
        <v>0</v>
      </c>
      <c r="AC1840" s="99">
        <f>COUNTIFS(通讯通路门店!$S:$S,$G1840,通讯通路门店!$J:$J,"小米体验店")</f>
        <v>0</v>
      </c>
      <c r="AD1840" s="99">
        <f>COUNTIFS(通讯通路门店!$S:$S,$G1840,通讯通路门店!$J:$J,"苹果体验店")</f>
        <v>0</v>
      </c>
      <c r="AE1840" s="99">
        <f>COUNTIFS(通讯通路门店!$S:$S,$G1840,通讯通路门店!$J:$J,"其他品牌专卖店")</f>
        <v>0</v>
      </c>
      <c r="AF1840" s="99">
        <f>SUMIFS(通讯通路门店!$BI:$BI,通讯通路门店!$S:$S,$G1840)</f>
        <v>0</v>
      </c>
      <c r="AG1840" s="99">
        <f>SUMIFS(通讯通路门店!$BH:$BH,通讯通路门店!$S:$S,$G1840)</f>
        <v>0</v>
      </c>
      <c r="AH1840" s="99">
        <f t="shared" si="141"/>
        <v>0</v>
      </c>
      <c r="AI1840" s="99">
        <f>SUMIFS(通讯通路门店!$BB:$BB,通讯通路门店!$S:$S,$G1840)</f>
        <v>0</v>
      </c>
      <c r="AJ1840" s="99">
        <f>SUMIFS(通讯通路门店!$BE:$BE,通讯通路门店!$S:$S,$G1840)</f>
        <v>0</v>
      </c>
      <c r="AK1840" s="99">
        <f>SUMIFS(通讯通路门店!$BG:$BG,通讯通路门店!$S:$S,$G1840)</f>
        <v>0</v>
      </c>
      <c r="AL1840" s="99">
        <f>SUMIFS(通讯通路门店!$BC:$BC,通讯通路门店!$S:$S,$G1840)</f>
        <v>0</v>
      </c>
      <c r="AM1840" s="99">
        <f>SUMIFS(通讯通路门店!$BD:$BD,通讯通路门店!$S:$S,$G1840)</f>
        <v>0</v>
      </c>
      <c r="AN1840" s="99">
        <f>SUMIFS(通讯通路门店!$BF:$BF,通讯通路门店!$S:$S,$G1840)</f>
        <v>0</v>
      </c>
      <c r="AO1840" s="99">
        <f t="shared" si="142"/>
        <v>0</v>
      </c>
      <c r="AP1840" s="99">
        <f>SUMIFS(通讯通路门店!$K:$K,通讯通路门店!$S:$S,$G1840)</f>
        <v>0</v>
      </c>
      <c r="AQ1840" s="83"/>
      <c r="AR1840" s="99">
        <f>SUMIFS(通讯通路门店!$T:$T,通讯通路门店!$S:$S,$G1840)</f>
        <v>0</v>
      </c>
      <c r="AS1840" s="99">
        <f>SUMIFS(通讯通路门店!$U:$U,通讯通路门店!$S:$S,$G1840)</f>
        <v>0</v>
      </c>
      <c r="AT1840" s="99">
        <f>SUMIFS(通讯通路门店!$V:$V,通讯通路门店!$S:$S,$G1840)</f>
        <v>0</v>
      </c>
      <c r="AU1840" s="99">
        <f>SUMIFS(通讯通路门店!$W:$W,通讯通路门店!$S:$S,$G1840)</f>
        <v>0</v>
      </c>
      <c r="AV1840" s="99">
        <f>SUMIFS(通讯通路门店!$Z:$Z,通讯通路门店!$S:$S,$G1840)</f>
        <v>0</v>
      </c>
      <c r="AW1840" s="99">
        <f>SUMIFS(通讯通路门店!$AB:$AB,通讯通路门店!$S:$S,$G1840)</f>
        <v>0</v>
      </c>
      <c r="AX1840" s="99">
        <f>SUMIFS(通讯通路门店!$X:$X,通讯通路门店!$S:$S,$G1840)</f>
        <v>0</v>
      </c>
      <c r="AY1840" s="99">
        <f>SUMIFS(通讯通路门店!$Y:$Y,通讯通路门店!$S:$S,$G1840)</f>
        <v>0</v>
      </c>
      <c r="AZ1840" s="99">
        <f>SUMIFS(通讯通路门店!$AA:$AA,通讯通路门店!$S:$S,$G1840)</f>
        <v>0</v>
      </c>
      <c r="BA1840" s="99">
        <f t="shared" si="143"/>
        <v>0</v>
      </c>
      <c r="BB1840" s="99">
        <f t="shared" si="144"/>
        <v>0</v>
      </c>
      <c r="BC1840" s="99">
        <f>SUMIFS(通讯通路门店!$W:$W,通讯通路门店!$S:$S,$G1840,通讯通路门店!$J:$J,"荣耀体验店")+SUMIFS(通讯通路门店!$W:$W,通讯通路门店!$S:$S,$G1840,通讯通路门店!$J:$J,"荣耀授权专卖店")</f>
        <v>0</v>
      </c>
      <c r="BD1840" s="99">
        <f>SUMIFS(通讯通路门店!$Z:$Z,通讯通路门店!$S:$S,$G1840,通讯通路门店!$J:$J,"VIVO体验店")</f>
        <v>0</v>
      </c>
      <c r="BE1840" s="99">
        <f>SUMIFS(通讯通路门店!$AB:$AB,通讯通路门店!$S:$S,$G1840,通讯通路门店!$J:$J,"OPPO体验店")</f>
        <v>0</v>
      </c>
      <c r="BF1840" s="99">
        <f>SUMIFS(通讯通路门店!$X:$X,通讯通路门店!$S:$S,$G1840,通讯通路门店!$J:$J,"华为授权体验店")+SUMIFS(通讯通路门店!$AA:$AA,通讯通路门店!$S:$S,$G1840,通讯通路门店!$J:$J,"华为堡垒店")</f>
        <v>0</v>
      </c>
      <c r="BG1840" s="99">
        <f>SUMIFS(通讯通路门店!$Y:$Y,通讯通路门店!$S:$S,$G1840,通讯通路门店!$J:$J,"小米体验店")</f>
        <v>0</v>
      </c>
      <c r="BH1840" s="99">
        <f>SUMIFS(通讯通路门店!$AA:$AA,通讯通路门店!$S:$S,$G1840,通讯通路门店!$J:$J,"苹果体验店")</f>
        <v>0</v>
      </c>
      <c r="BI1840" s="99">
        <f>SUMIFS(通讯通路门店!$K:$K,通讯通路门店!$S:$S,$G1840,通讯通路门店!$J:$J,"其他品牌专卖店")</f>
        <v>0</v>
      </c>
      <c r="BJ1840" s="99">
        <f>SUMIFS(通讯通路门店!$AC:$AC,通讯通路门店!$S:$S,$G1840)</f>
        <v>0</v>
      </c>
      <c r="BK1840" s="99">
        <f>SUMIFS(通讯通路门店!$AD:$AD,通讯通路门店!$S:$S,$G1840)</f>
        <v>0</v>
      </c>
      <c r="BL1840" s="99">
        <f>SUMIFS(通讯通路门店!$AE:$AE,通讯通路门店!$S:$S,$G1840)</f>
        <v>0</v>
      </c>
      <c r="BM1840" s="99">
        <f>SUMIFS(通讯通路门店!$AF:$AF,通讯通路门店!$S:$S,$G1840)</f>
        <v>0</v>
      </c>
      <c r="BN1840" s="99">
        <f>SUMIFS(通讯通路门店!$AG:$AG,通讯通路门店!$S:$S,$G1840)</f>
        <v>0</v>
      </c>
      <c r="BO1840" s="99">
        <f>SUMIFS(通讯通路门店!$AH:$AH,通讯通路门店!$S:$S,$G1840)</f>
        <v>0</v>
      </c>
      <c r="BP1840" s="99">
        <f>SUMIFS(通讯通路门店!$AI:$AI,通讯通路门店!$S:$S,$G1840)</f>
        <v>0</v>
      </c>
      <c r="BQ1840" s="83"/>
    </row>
    <row r="1841" spans="1:69">
      <c r="A1841" s="99" t="str">
        <f>IFERROR(_xlfn.XLOOKUP($G1841,通讯通路门店!$S$4:$S$993933,通讯通路门店!$A$4:$A$993933,0,0),"")</f>
        <v>海南省</v>
      </c>
      <c r="B1841" s="99" t="str">
        <f>IFERROR(_xlfn.XLOOKUP($G1841,通讯通路门店!$S$4:$S$993933,通讯通路门店!$B$4:$B$993933,0,0),"")</f>
        <v>乐东黎族自治县</v>
      </c>
      <c r="C1841" s="99" t="str">
        <f>IFERROR(_xlfn.XLOOKUP($G1841,通讯通路门店!$S$4:$S$993933,通讯通路门店!$C$4:$C$993933,0,0),"")</f>
        <v>乐东黎族自治县</v>
      </c>
      <c r="D1841" s="99" t="str">
        <f>IFERROR(_xlfn.XLOOKUP($G1841,通讯通路门店!$S$4:$S$993933,通讯通路门店!$D$4:$D$993933,0,0),"")</f>
        <v>万冲镇</v>
      </c>
      <c r="E1841" s="83"/>
      <c r="F1841" s="83"/>
      <c r="G1841" s="101"/>
      <c r="H1841" s="102">
        <f>IFERROR(_xlfn.XLOOKUP($G1841,通讯通路门店!$S$4:$S$993933,通讯通路门店!$R$4:$R$993933,0,0),"")</f>
        <v>0</v>
      </c>
      <c r="I1841" s="83"/>
      <c r="J1841" s="83"/>
      <c r="K1841" s="83"/>
      <c r="L1841" s="83"/>
      <c r="M1841" s="83"/>
      <c r="N1841" s="83"/>
      <c r="O1841" s="83"/>
      <c r="P1841" s="83"/>
      <c r="Q1841" s="83"/>
      <c r="R1841" s="83"/>
      <c r="S1841" s="83"/>
      <c r="T1841" s="83"/>
      <c r="U1841" s="99">
        <f>COUNTIF(通讯通路门店!$S:$S,$G1841)</f>
        <v>0</v>
      </c>
      <c r="V1841" s="99">
        <f>COUNTIFS(通讯通路门店!$S:$S,$G1841,通讯通路门店!$J:$J,"综合卖场")</f>
        <v>0</v>
      </c>
      <c r="W1841" s="99">
        <f>SUMIFS(通讯通路门店!$AJ:$AJ,通讯通路门店!$S:$S,通讯客户沙盘!$G1841)</f>
        <v>0</v>
      </c>
      <c r="X1841" s="99">
        <f t="shared" si="140"/>
        <v>0</v>
      </c>
      <c r="Y1841" s="99">
        <f>COUNTIFS(通讯通路门店!$S:$S,$G1841,通讯通路门店!$J:$J,"荣耀体验店")+COUNTIFS(通讯通路门店!$S:$S,$G1841,通讯通路门店!$J:$J,"荣耀授权专卖店")</f>
        <v>0</v>
      </c>
      <c r="Z1841" s="99">
        <f>COUNTIFS(通讯通路门店!$S:$S,$G1841,通讯通路门店!$J:$J,"VIVO体验店")</f>
        <v>0</v>
      </c>
      <c r="AA1841" s="99">
        <f>COUNTIFS(通讯通路门店!$S:$S,$G1841,通讯通路门店!$J:$J,"OPPO体验店")</f>
        <v>0</v>
      </c>
      <c r="AB1841" s="99">
        <f>COUNTIFS(通讯通路门店!$S:$S,$G1841,通讯通路门店!$J:$J,"华为授权体验店")+COUNTIFS(通讯通路门店!$S:$S,$G1841,通讯通路门店!$J:$J,"华为堡垒店")</f>
        <v>0</v>
      </c>
      <c r="AC1841" s="99">
        <f>COUNTIFS(通讯通路门店!$S:$S,$G1841,通讯通路门店!$J:$J,"小米体验店")</f>
        <v>0</v>
      </c>
      <c r="AD1841" s="99">
        <f>COUNTIFS(通讯通路门店!$S:$S,$G1841,通讯通路门店!$J:$J,"苹果体验店")</f>
        <v>0</v>
      </c>
      <c r="AE1841" s="99">
        <f>COUNTIFS(通讯通路门店!$S:$S,$G1841,通讯通路门店!$J:$J,"其他品牌专卖店")</f>
        <v>0</v>
      </c>
      <c r="AF1841" s="99">
        <f>SUMIFS(通讯通路门店!$BI:$BI,通讯通路门店!$S:$S,$G1841)</f>
        <v>0</v>
      </c>
      <c r="AG1841" s="99">
        <f>SUMIFS(通讯通路门店!$BH:$BH,通讯通路门店!$S:$S,$G1841)</f>
        <v>0</v>
      </c>
      <c r="AH1841" s="99">
        <f t="shared" si="141"/>
        <v>0</v>
      </c>
      <c r="AI1841" s="99">
        <f>SUMIFS(通讯通路门店!$BB:$BB,通讯通路门店!$S:$S,$G1841)</f>
        <v>0</v>
      </c>
      <c r="AJ1841" s="99">
        <f>SUMIFS(通讯通路门店!$BE:$BE,通讯通路门店!$S:$S,$G1841)</f>
        <v>0</v>
      </c>
      <c r="AK1841" s="99">
        <f>SUMIFS(通讯通路门店!$BG:$BG,通讯通路门店!$S:$S,$G1841)</f>
        <v>0</v>
      </c>
      <c r="AL1841" s="99">
        <f>SUMIFS(通讯通路门店!$BC:$BC,通讯通路门店!$S:$S,$G1841)</f>
        <v>0</v>
      </c>
      <c r="AM1841" s="99">
        <f>SUMIFS(通讯通路门店!$BD:$BD,通讯通路门店!$S:$S,$G1841)</f>
        <v>0</v>
      </c>
      <c r="AN1841" s="99">
        <f>SUMIFS(通讯通路门店!$BF:$BF,通讯通路门店!$S:$S,$G1841)</f>
        <v>0</v>
      </c>
      <c r="AO1841" s="99">
        <f t="shared" si="142"/>
        <v>0</v>
      </c>
      <c r="AP1841" s="99">
        <f>SUMIFS(通讯通路门店!$K:$K,通讯通路门店!$S:$S,$G1841)</f>
        <v>0</v>
      </c>
      <c r="AQ1841" s="83"/>
      <c r="AR1841" s="99">
        <f>SUMIFS(通讯通路门店!$T:$T,通讯通路门店!$S:$S,$G1841)</f>
        <v>0</v>
      </c>
      <c r="AS1841" s="99">
        <f>SUMIFS(通讯通路门店!$U:$U,通讯通路门店!$S:$S,$G1841)</f>
        <v>0</v>
      </c>
      <c r="AT1841" s="99">
        <f>SUMIFS(通讯通路门店!$V:$V,通讯通路门店!$S:$S,$G1841)</f>
        <v>0</v>
      </c>
      <c r="AU1841" s="99">
        <f>SUMIFS(通讯通路门店!$W:$W,通讯通路门店!$S:$S,$G1841)</f>
        <v>0</v>
      </c>
      <c r="AV1841" s="99">
        <f>SUMIFS(通讯通路门店!$Z:$Z,通讯通路门店!$S:$S,$G1841)</f>
        <v>0</v>
      </c>
      <c r="AW1841" s="99">
        <f>SUMIFS(通讯通路门店!$AB:$AB,通讯通路门店!$S:$S,$G1841)</f>
        <v>0</v>
      </c>
      <c r="AX1841" s="99">
        <f>SUMIFS(通讯通路门店!$X:$X,通讯通路门店!$S:$S,$G1841)</f>
        <v>0</v>
      </c>
      <c r="AY1841" s="99">
        <f>SUMIFS(通讯通路门店!$Y:$Y,通讯通路门店!$S:$S,$G1841)</f>
        <v>0</v>
      </c>
      <c r="AZ1841" s="99">
        <f>SUMIFS(通讯通路门店!$AA:$AA,通讯通路门店!$S:$S,$G1841)</f>
        <v>0</v>
      </c>
      <c r="BA1841" s="99">
        <f t="shared" si="143"/>
        <v>0</v>
      </c>
      <c r="BB1841" s="99">
        <f t="shared" si="144"/>
        <v>0</v>
      </c>
      <c r="BC1841" s="99">
        <f>SUMIFS(通讯通路门店!$W:$W,通讯通路门店!$S:$S,$G1841,通讯通路门店!$J:$J,"荣耀体验店")+SUMIFS(通讯通路门店!$W:$W,通讯通路门店!$S:$S,$G1841,通讯通路门店!$J:$J,"荣耀授权专卖店")</f>
        <v>0</v>
      </c>
      <c r="BD1841" s="99">
        <f>SUMIFS(通讯通路门店!$Z:$Z,通讯通路门店!$S:$S,$G1841,通讯通路门店!$J:$J,"VIVO体验店")</f>
        <v>0</v>
      </c>
      <c r="BE1841" s="99">
        <f>SUMIFS(通讯通路门店!$AB:$AB,通讯通路门店!$S:$S,$G1841,通讯通路门店!$J:$J,"OPPO体验店")</f>
        <v>0</v>
      </c>
      <c r="BF1841" s="99">
        <f>SUMIFS(通讯通路门店!$X:$X,通讯通路门店!$S:$S,$G1841,通讯通路门店!$J:$J,"华为授权体验店")+SUMIFS(通讯通路门店!$AA:$AA,通讯通路门店!$S:$S,$G1841,通讯通路门店!$J:$J,"华为堡垒店")</f>
        <v>0</v>
      </c>
      <c r="BG1841" s="99">
        <f>SUMIFS(通讯通路门店!$Y:$Y,通讯通路门店!$S:$S,$G1841,通讯通路门店!$J:$J,"小米体验店")</f>
        <v>0</v>
      </c>
      <c r="BH1841" s="99">
        <f>SUMIFS(通讯通路门店!$AA:$AA,通讯通路门店!$S:$S,$G1841,通讯通路门店!$J:$J,"苹果体验店")</f>
        <v>0</v>
      </c>
      <c r="BI1841" s="99">
        <f>SUMIFS(通讯通路门店!$K:$K,通讯通路门店!$S:$S,$G1841,通讯通路门店!$J:$J,"其他品牌专卖店")</f>
        <v>0</v>
      </c>
      <c r="BJ1841" s="99">
        <f>SUMIFS(通讯通路门店!$AC:$AC,通讯通路门店!$S:$S,$G1841)</f>
        <v>0</v>
      </c>
      <c r="BK1841" s="99">
        <f>SUMIFS(通讯通路门店!$AD:$AD,通讯通路门店!$S:$S,$G1841)</f>
        <v>0</v>
      </c>
      <c r="BL1841" s="99">
        <f>SUMIFS(通讯通路门店!$AE:$AE,通讯通路门店!$S:$S,$G1841)</f>
        <v>0</v>
      </c>
      <c r="BM1841" s="99">
        <f>SUMIFS(通讯通路门店!$AF:$AF,通讯通路门店!$S:$S,$G1841)</f>
        <v>0</v>
      </c>
      <c r="BN1841" s="99">
        <f>SUMIFS(通讯通路门店!$AG:$AG,通讯通路门店!$S:$S,$G1841)</f>
        <v>0</v>
      </c>
      <c r="BO1841" s="99">
        <f>SUMIFS(通讯通路门店!$AH:$AH,通讯通路门店!$S:$S,$G1841)</f>
        <v>0</v>
      </c>
      <c r="BP1841" s="99">
        <f>SUMIFS(通讯通路门店!$AI:$AI,通讯通路门店!$S:$S,$G1841)</f>
        <v>0</v>
      </c>
      <c r="BQ1841" s="83"/>
    </row>
    <row r="1842" spans="1:69">
      <c r="A1842" s="99" t="str">
        <f>IFERROR(_xlfn.XLOOKUP($G1842,通讯通路门店!$S$4:$S$993933,通讯通路门店!$A$4:$A$993933,0,0),"")</f>
        <v>海南省</v>
      </c>
      <c r="B1842" s="99" t="str">
        <f>IFERROR(_xlfn.XLOOKUP($G1842,通讯通路门店!$S$4:$S$993933,通讯通路门店!$B$4:$B$993933,0,0),"")</f>
        <v>乐东黎族自治县</v>
      </c>
      <c r="C1842" s="99" t="str">
        <f>IFERROR(_xlfn.XLOOKUP($G1842,通讯通路门店!$S$4:$S$993933,通讯通路门店!$C$4:$C$993933,0,0),"")</f>
        <v>乐东黎族自治县</v>
      </c>
      <c r="D1842" s="99" t="str">
        <f>IFERROR(_xlfn.XLOOKUP($G1842,通讯通路门店!$S$4:$S$993933,通讯通路门店!$D$4:$D$993933,0,0),"")</f>
        <v>万冲镇</v>
      </c>
      <c r="E1842" s="83"/>
      <c r="F1842" s="83"/>
      <c r="G1842" s="101"/>
      <c r="H1842" s="102">
        <f>IFERROR(_xlfn.XLOOKUP($G1842,通讯通路门店!$S$4:$S$993933,通讯通路门店!$R$4:$R$993933,0,0),"")</f>
        <v>0</v>
      </c>
      <c r="I1842" s="83"/>
      <c r="J1842" s="83"/>
      <c r="K1842" s="83"/>
      <c r="L1842" s="83"/>
      <c r="M1842" s="83"/>
      <c r="N1842" s="83"/>
      <c r="O1842" s="83"/>
      <c r="P1842" s="83"/>
      <c r="Q1842" s="83"/>
      <c r="R1842" s="83"/>
      <c r="S1842" s="83"/>
      <c r="T1842" s="83"/>
      <c r="U1842" s="99">
        <f>COUNTIF(通讯通路门店!$S:$S,$G1842)</f>
        <v>0</v>
      </c>
      <c r="V1842" s="99">
        <f>COUNTIFS(通讯通路门店!$S:$S,$G1842,通讯通路门店!$J:$J,"综合卖场")</f>
        <v>0</v>
      </c>
      <c r="W1842" s="99">
        <f>SUMIFS(通讯通路门店!$AJ:$AJ,通讯通路门店!$S:$S,通讯客户沙盘!$G1842)</f>
        <v>0</v>
      </c>
      <c r="X1842" s="99">
        <f t="shared" si="140"/>
        <v>0</v>
      </c>
      <c r="Y1842" s="99">
        <f>COUNTIFS(通讯通路门店!$S:$S,$G1842,通讯通路门店!$J:$J,"荣耀体验店")+COUNTIFS(通讯通路门店!$S:$S,$G1842,通讯通路门店!$J:$J,"荣耀授权专卖店")</f>
        <v>0</v>
      </c>
      <c r="Z1842" s="99">
        <f>COUNTIFS(通讯通路门店!$S:$S,$G1842,通讯通路门店!$J:$J,"VIVO体验店")</f>
        <v>0</v>
      </c>
      <c r="AA1842" s="99">
        <f>COUNTIFS(通讯通路门店!$S:$S,$G1842,通讯通路门店!$J:$J,"OPPO体验店")</f>
        <v>0</v>
      </c>
      <c r="AB1842" s="99">
        <f>COUNTIFS(通讯通路门店!$S:$S,$G1842,通讯通路门店!$J:$J,"华为授权体验店")+COUNTIFS(通讯通路门店!$S:$S,$G1842,通讯通路门店!$J:$J,"华为堡垒店")</f>
        <v>0</v>
      </c>
      <c r="AC1842" s="99">
        <f>COUNTIFS(通讯通路门店!$S:$S,$G1842,通讯通路门店!$J:$J,"小米体验店")</f>
        <v>0</v>
      </c>
      <c r="AD1842" s="99">
        <f>COUNTIFS(通讯通路门店!$S:$S,$G1842,通讯通路门店!$J:$J,"苹果体验店")</f>
        <v>0</v>
      </c>
      <c r="AE1842" s="99">
        <f>COUNTIFS(通讯通路门店!$S:$S,$G1842,通讯通路门店!$J:$J,"其他品牌专卖店")</f>
        <v>0</v>
      </c>
      <c r="AF1842" s="99">
        <f>SUMIFS(通讯通路门店!$BI:$BI,通讯通路门店!$S:$S,$G1842)</f>
        <v>0</v>
      </c>
      <c r="AG1842" s="99">
        <f>SUMIFS(通讯通路门店!$BH:$BH,通讯通路门店!$S:$S,$G1842)</f>
        <v>0</v>
      </c>
      <c r="AH1842" s="99">
        <f t="shared" si="141"/>
        <v>0</v>
      </c>
      <c r="AI1842" s="99">
        <f>SUMIFS(通讯通路门店!$BB:$BB,通讯通路门店!$S:$S,$G1842)</f>
        <v>0</v>
      </c>
      <c r="AJ1842" s="99">
        <f>SUMIFS(通讯通路门店!$BE:$BE,通讯通路门店!$S:$S,$G1842)</f>
        <v>0</v>
      </c>
      <c r="AK1842" s="99">
        <f>SUMIFS(通讯通路门店!$BG:$BG,通讯通路门店!$S:$S,$G1842)</f>
        <v>0</v>
      </c>
      <c r="AL1842" s="99">
        <f>SUMIFS(通讯通路门店!$BC:$BC,通讯通路门店!$S:$S,$G1842)</f>
        <v>0</v>
      </c>
      <c r="AM1842" s="99">
        <f>SUMIFS(通讯通路门店!$BD:$BD,通讯通路门店!$S:$S,$G1842)</f>
        <v>0</v>
      </c>
      <c r="AN1842" s="99">
        <f>SUMIFS(通讯通路门店!$BF:$BF,通讯通路门店!$S:$S,$G1842)</f>
        <v>0</v>
      </c>
      <c r="AO1842" s="99">
        <f t="shared" si="142"/>
        <v>0</v>
      </c>
      <c r="AP1842" s="99">
        <f>SUMIFS(通讯通路门店!$K:$K,通讯通路门店!$S:$S,$G1842)</f>
        <v>0</v>
      </c>
      <c r="AQ1842" s="83"/>
      <c r="AR1842" s="99">
        <f>SUMIFS(通讯通路门店!$T:$T,通讯通路门店!$S:$S,$G1842)</f>
        <v>0</v>
      </c>
      <c r="AS1842" s="99">
        <f>SUMIFS(通讯通路门店!$U:$U,通讯通路门店!$S:$S,$G1842)</f>
        <v>0</v>
      </c>
      <c r="AT1842" s="99">
        <f>SUMIFS(通讯通路门店!$V:$V,通讯通路门店!$S:$S,$G1842)</f>
        <v>0</v>
      </c>
      <c r="AU1842" s="99">
        <f>SUMIFS(通讯通路门店!$W:$W,通讯通路门店!$S:$S,$G1842)</f>
        <v>0</v>
      </c>
      <c r="AV1842" s="99">
        <f>SUMIFS(通讯通路门店!$Z:$Z,通讯通路门店!$S:$S,$G1842)</f>
        <v>0</v>
      </c>
      <c r="AW1842" s="99">
        <f>SUMIFS(通讯通路门店!$AB:$AB,通讯通路门店!$S:$S,$G1842)</f>
        <v>0</v>
      </c>
      <c r="AX1842" s="99">
        <f>SUMIFS(通讯通路门店!$X:$X,通讯通路门店!$S:$S,$G1842)</f>
        <v>0</v>
      </c>
      <c r="AY1842" s="99">
        <f>SUMIFS(通讯通路门店!$Y:$Y,通讯通路门店!$S:$S,$G1842)</f>
        <v>0</v>
      </c>
      <c r="AZ1842" s="99">
        <f>SUMIFS(通讯通路门店!$AA:$AA,通讯通路门店!$S:$S,$G1842)</f>
        <v>0</v>
      </c>
      <c r="BA1842" s="99">
        <f t="shared" si="143"/>
        <v>0</v>
      </c>
      <c r="BB1842" s="99">
        <f t="shared" si="144"/>
        <v>0</v>
      </c>
      <c r="BC1842" s="99">
        <f>SUMIFS(通讯通路门店!$W:$W,通讯通路门店!$S:$S,$G1842,通讯通路门店!$J:$J,"荣耀体验店")+SUMIFS(通讯通路门店!$W:$W,通讯通路门店!$S:$S,$G1842,通讯通路门店!$J:$J,"荣耀授权专卖店")</f>
        <v>0</v>
      </c>
      <c r="BD1842" s="99">
        <f>SUMIFS(通讯通路门店!$Z:$Z,通讯通路门店!$S:$S,$G1842,通讯通路门店!$J:$J,"VIVO体验店")</f>
        <v>0</v>
      </c>
      <c r="BE1842" s="99">
        <f>SUMIFS(通讯通路门店!$AB:$AB,通讯通路门店!$S:$S,$G1842,通讯通路门店!$J:$J,"OPPO体验店")</f>
        <v>0</v>
      </c>
      <c r="BF1842" s="99">
        <f>SUMIFS(通讯通路门店!$X:$X,通讯通路门店!$S:$S,$G1842,通讯通路门店!$J:$J,"华为授权体验店")+SUMIFS(通讯通路门店!$AA:$AA,通讯通路门店!$S:$S,$G1842,通讯通路门店!$J:$J,"华为堡垒店")</f>
        <v>0</v>
      </c>
      <c r="BG1842" s="99">
        <f>SUMIFS(通讯通路门店!$Y:$Y,通讯通路门店!$S:$S,$G1842,通讯通路门店!$J:$J,"小米体验店")</f>
        <v>0</v>
      </c>
      <c r="BH1842" s="99">
        <f>SUMIFS(通讯通路门店!$AA:$AA,通讯通路门店!$S:$S,$G1842,通讯通路门店!$J:$J,"苹果体验店")</f>
        <v>0</v>
      </c>
      <c r="BI1842" s="99">
        <f>SUMIFS(通讯通路门店!$K:$K,通讯通路门店!$S:$S,$G1842,通讯通路门店!$J:$J,"其他品牌专卖店")</f>
        <v>0</v>
      </c>
      <c r="BJ1842" s="99">
        <f>SUMIFS(通讯通路门店!$AC:$AC,通讯通路门店!$S:$S,$G1842)</f>
        <v>0</v>
      </c>
      <c r="BK1842" s="99">
        <f>SUMIFS(通讯通路门店!$AD:$AD,通讯通路门店!$S:$S,$G1842)</f>
        <v>0</v>
      </c>
      <c r="BL1842" s="99">
        <f>SUMIFS(通讯通路门店!$AE:$AE,通讯通路门店!$S:$S,$G1842)</f>
        <v>0</v>
      </c>
      <c r="BM1842" s="99">
        <f>SUMIFS(通讯通路门店!$AF:$AF,通讯通路门店!$S:$S,$G1842)</f>
        <v>0</v>
      </c>
      <c r="BN1842" s="99">
        <f>SUMIFS(通讯通路门店!$AG:$AG,通讯通路门店!$S:$S,$G1842)</f>
        <v>0</v>
      </c>
      <c r="BO1842" s="99">
        <f>SUMIFS(通讯通路门店!$AH:$AH,通讯通路门店!$S:$S,$G1842)</f>
        <v>0</v>
      </c>
      <c r="BP1842" s="99">
        <f>SUMIFS(通讯通路门店!$AI:$AI,通讯通路门店!$S:$S,$G1842)</f>
        <v>0</v>
      </c>
      <c r="BQ1842" s="83"/>
    </row>
    <row r="1843" spans="1:69">
      <c r="A1843" s="99" t="str">
        <f>IFERROR(_xlfn.XLOOKUP($G1843,通讯通路门店!$S$4:$S$993933,通讯通路门店!$A$4:$A$993933,0,0),"")</f>
        <v>海南省</v>
      </c>
      <c r="B1843" s="99" t="str">
        <f>IFERROR(_xlfn.XLOOKUP($G1843,通讯通路门店!$S$4:$S$993933,通讯通路门店!$B$4:$B$993933,0,0),"")</f>
        <v>乐东黎族自治县</v>
      </c>
      <c r="C1843" s="99" t="str">
        <f>IFERROR(_xlfn.XLOOKUP($G1843,通讯通路门店!$S$4:$S$993933,通讯通路门店!$C$4:$C$993933,0,0),"")</f>
        <v>乐东黎族自治县</v>
      </c>
      <c r="D1843" s="99" t="str">
        <f>IFERROR(_xlfn.XLOOKUP($G1843,通讯通路门店!$S$4:$S$993933,通讯通路门店!$D$4:$D$993933,0,0),"")</f>
        <v>万冲镇</v>
      </c>
      <c r="E1843" s="83"/>
      <c r="F1843" s="83"/>
      <c r="G1843" s="101"/>
      <c r="H1843" s="102">
        <f>IFERROR(_xlfn.XLOOKUP($G1843,通讯通路门店!$S$4:$S$993933,通讯通路门店!$R$4:$R$993933,0,0),"")</f>
        <v>0</v>
      </c>
      <c r="I1843" s="83"/>
      <c r="J1843" s="83"/>
      <c r="K1843" s="83"/>
      <c r="L1843" s="83"/>
      <c r="M1843" s="83"/>
      <c r="N1843" s="83"/>
      <c r="O1843" s="83"/>
      <c r="P1843" s="83"/>
      <c r="Q1843" s="83"/>
      <c r="R1843" s="83"/>
      <c r="S1843" s="83"/>
      <c r="T1843" s="83"/>
      <c r="U1843" s="99">
        <f>COUNTIF(通讯通路门店!$S:$S,$G1843)</f>
        <v>0</v>
      </c>
      <c r="V1843" s="99">
        <f>COUNTIFS(通讯通路门店!$S:$S,$G1843,通讯通路门店!$J:$J,"综合卖场")</f>
        <v>0</v>
      </c>
      <c r="W1843" s="99">
        <f>SUMIFS(通讯通路门店!$AJ:$AJ,通讯通路门店!$S:$S,通讯客户沙盘!$G1843)</f>
        <v>0</v>
      </c>
      <c r="X1843" s="99">
        <f t="shared" si="140"/>
        <v>0</v>
      </c>
      <c r="Y1843" s="99">
        <f>COUNTIFS(通讯通路门店!$S:$S,$G1843,通讯通路门店!$J:$J,"荣耀体验店")+COUNTIFS(通讯通路门店!$S:$S,$G1843,通讯通路门店!$J:$J,"荣耀授权专卖店")</f>
        <v>0</v>
      </c>
      <c r="Z1843" s="99">
        <f>COUNTIFS(通讯通路门店!$S:$S,$G1843,通讯通路门店!$J:$J,"VIVO体验店")</f>
        <v>0</v>
      </c>
      <c r="AA1843" s="99">
        <f>COUNTIFS(通讯通路门店!$S:$S,$G1843,通讯通路门店!$J:$J,"OPPO体验店")</f>
        <v>0</v>
      </c>
      <c r="AB1843" s="99">
        <f>COUNTIFS(通讯通路门店!$S:$S,$G1843,通讯通路门店!$J:$J,"华为授权体验店")+COUNTIFS(通讯通路门店!$S:$S,$G1843,通讯通路门店!$J:$J,"华为堡垒店")</f>
        <v>0</v>
      </c>
      <c r="AC1843" s="99">
        <f>COUNTIFS(通讯通路门店!$S:$S,$G1843,通讯通路门店!$J:$J,"小米体验店")</f>
        <v>0</v>
      </c>
      <c r="AD1843" s="99">
        <f>COUNTIFS(通讯通路门店!$S:$S,$G1843,通讯通路门店!$J:$J,"苹果体验店")</f>
        <v>0</v>
      </c>
      <c r="AE1843" s="99">
        <f>COUNTIFS(通讯通路门店!$S:$S,$G1843,通讯通路门店!$J:$J,"其他品牌专卖店")</f>
        <v>0</v>
      </c>
      <c r="AF1843" s="99">
        <f>SUMIFS(通讯通路门店!$BI:$BI,通讯通路门店!$S:$S,$G1843)</f>
        <v>0</v>
      </c>
      <c r="AG1843" s="99">
        <f>SUMIFS(通讯通路门店!$BH:$BH,通讯通路门店!$S:$S,$G1843)</f>
        <v>0</v>
      </c>
      <c r="AH1843" s="99">
        <f t="shared" si="141"/>
        <v>0</v>
      </c>
      <c r="AI1843" s="99">
        <f>SUMIFS(通讯通路门店!$BB:$BB,通讯通路门店!$S:$S,$G1843)</f>
        <v>0</v>
      </c>
      <c r="AJ1843" s="99">
        <f>SUMIFS(通讯通路门店!$BE:$BE,通讯通路门店!$S:$S,$G1843)</f>
        <v>0</v>
      </c>
      <c r="AK1843" s="99">
        <f>SUMIFS(通讯通路门店!$BG:$BG,通讯通路门店!$S:$S,$G1843)</f>
        <v>0</v>
      </c>
      <c r="AL1843" s="99">
        <f>SUMIFS(通讯通路门店!$BC:$BC,通讯通路门店!$S:$S,$G1843)</f>
        <v>0</v>
      </c>
      <c r="AM1843" s="99">
        <f>SUMIFS(通讯通路门店!$BD:$BD,通讯通路门店!$S:$S,$G1843)</f>
        <v>0</v>
      </c>
      <c r="AN1843" s="99">
        <f>SUMIFS(通讯通路门店!$BF:$BF,通讯通路门店!$S:$S,$G1843)</f>
        <v>0</v>
      </c>
      <c r="AO1843" s="99">
        <f t="shared" si="142"/>
        <v>0</v>
      </c>
      <c r="AP1843" s="99">
        <f>SUMIFS(通讯通路门店!$K:$K,通讯通路门店!$S:$S,$G1843)</f>
        <v>0</v>
      </c>
      <c r="AQ1843" s="83"/>
      <c r="AR1843" s="99">
        <f>SUMIFS(通讯通路门店!$T:$T,通讯通路门店!$S:$S,$G1843)</f>
        <v>0</v>
      </c>
      <c r="AS1843" s="99">
        <f>SUMIFS(通讯通路门店!$U:$U,通讯通路门店!$S:$S,$G1843)</f>
        <v>0</v>
      </c>
      <c r="AT1843" s="99">
        <f>SUMIFS(通讯通路门店!$V:$V,通讯通路门店!$S:$S,$G1843)</f>
        <v>0</v>
      </c>
      <c r="AU1843" s="99">
        <f>SUMIFS(通讯通路门店!$W:$W,通讯通路门店!$S:$S,$G1843)</f>
        <v>0</v>
      </c>
      <c r="AV1843" s="99">
        <f>SUMIFS(通讯通路门店!$Z:$Z,通讯通路门店!$S:$S,$G1843)</f>
        <v>0</v>
      </c>
      <c r="AW1843" s="99">
        <f>SUMIFS(通讯通路门店!$AB:$AB,通讯通路门店!$S:$S,$G1843)</f>
        <v>0</v>
      </c>
      <c r="AX1843" s="99">
        <f>SUMIFS(通讯通路门店!$X:$X,通讯通路门店!$S:$S,$G1843)</f>
        <v>0</v>
      </c>
      <c r="AY1843" s="99">
        <f>SUMIFS(通讯通路门店!$Y:$Y,通讯通路门店!$S:$S,$G1843)</f>
        <v>0</v>
      </c>
      <c r="AZ1843" s="99">
        <f>SUMIFS(通讯通路门店!$AA:$AA,通讯通路门店!$S:$S,$G1843)</f>
        <v>0</v>
      </c>
      <c r="BA1843" s="99">
        <f t="shared" si="143"/>
        <v>0</v>
      </c>
      <c r="BB1843" s="99">
        <f t="shared" si="144"/>
        <v>0</v>
      </c>
      <c r="BC1843" s="99">
        <f>SUMIFS(通讯通路门店!$W:$W,通讯通路门店!$S:$S,$G1843,通讯通路门店!$J:$J,"荣耀体验店")+SUMIFS(通讯通路门店!$W:$W,通讯通路门店!$S:$S,$G1843,通讯通路门店!$J:$J,"荣耀授权专卖店")</f>
        <v>0</v>
      </c>
      <c r="BD1843" s="99">
        <f>SUMIFS(通讯通路门店!$Z:$Z,通讯通路门店!$S:$S,$G1843,通讯通路门店!$J:$J,"VIVO体验店")</f>
        <v>0</v>
      </c>
      <c r="BE1843" s="99">
        <f>SUMIFS(通讯通路门店!$AB:$AB,通讯通路门店!$S:$S,$G1843,通讯通路门店!$J:$J,"OPPO体验店")</f>
        <v>0</v>
      </c>
      <c r="BF1843" s="99">
        <f>SUMIFS(通讯通路门店!$X:$X,通讯通路门店!$S:$S,$G1843,通讯通路门店!$J:$J,"华为授权体验店")+SUMIFS(通讯通路门店!$AA:$AA,通讯通路门店!$S:$S,$G1843,通讯通路门店!$J:$J,"华为堡垒店")</f>
        <v>0</v>
      </c>
      <c r="BG1843" s="99">
        <f>SUMIFS(通讯通路门店!$Y:$Y,通讯通路门店!$S:$S,$G1843,通讯通路门店!$J:$J,"小米体验店")</f>
        <v>0</v>
      </c>
      <c r="BH1843" s="99">
        <f>SUMIFS(通讯通路门店!$AA:$AA,通讯通路门店!$S:$S,$G1843,通讯通路门店!$J:$J,"苹果体验店")</f>
        <v>0</v>
      </c>
      <c r="BI1843" s="99">
        <f>SUMIFS(通讯通路门店!$K:$K,通讯通路门店!$S:$S,$G1843,通讯通路门店!$J:$J,"其他品牌专卖店")</f>
        <v>0</v>
      </c>
      <c r="BJ1843" s="99">
        <f>SUMIFS(通讯通路门店!$AC:$AC,通讯通路门店!$S:$S,$G1843)</f>
        <v>0</v>
      </c>
      <c r="BK1843" s="99">
        <f>SUMIFS(通讯通路门店!$AD:$AD,通讯通路门店!$S:$S,$G1843)</f>
        <v>0</v>
      </c>
      <c r="BL1843" s="99">
        <f>SUMIFS(通讯通路门店!$AE:$AE,通讯通路门店!$S:$S,$G1843)</f>
        <v>0</v>
      </c>
      <c r="BM1843" s="99">
        <f>SUMIFS(通讯通路门店!$AF:$AF,通讯通路门店!$S:$S,$G1843)</f>
        <v>0</v>
      </c>
      <c r="BN1843" s="99">
        <f>SUMIFS(通讯通路门店!$AG:$AG,通讯通路门店!$S:$S,$G1843)</f>
        <v>0</v>
      </c>
      <c r="BO1843" s="99">
        <f>SUMIFS(通讯通路门店!$AH:$AH,通讯通路门店!$S:$S,$G1843)</f>
        <v>0</v>
      </c>
      <c r="BP1843" s="99">
        <f>SUMIFS(通讯通路门店!$AI:$AI,通讯通路门店!$S:$S,$G1843)</f>
        <v>0</v>
      </c>
      <c r="BQ1843" s="83"/>
    </row>
    <row r="1844" spans="1:69">
      <c r="A1844" s="99" t="str">
        <f>IFERROR(_xlfn.XLOOKUP($G1844,通讯通路门店!$S$4:$S$993933,通讯通路门店!$A$4:$A$993933,0,0),"")</f>
        <v>海南省</v>
      </c>
      <c r="B1844" s="99" t="str">
        <f>IFERROR(_xlfn.XLOOKUP($G1844,通讯通路门店!$S$4:$S$993933,通讯通路门店!$B$4:$B$993933,0,0),"")</f>
        <v>乐东黎族自治县</v>
      </c>
      <c r="C1844" s="99" t="str">
        <f>IFERROR(_xlfn.XLOOKUP($G1844,通讯通路门店!$S$4:$S$993933,通讯通路门店!$C$4:$C$993933,0,0),"")</f>
        <v>乐东黎族自治县</v>
      </c>
      <c r="D1844" s="99" t="str">
        <f>IFERROR(_xlfn.XLOOKUP($G1844,通讯通路门店!$S$4:$S$993933,通讯通路门店!$D$4:$D$993933,0,0),"")</f>
        <v>万冲镇</v>
      </c>
      <c r="E1844" s="83"/>
      <c r="F1844" s="83"/>
      <c r="G1844" s="101"/>
      <c r="H1844" s="102">
        <f>IFERROR(_xlfn.XLOOKUP($G1844,通讯通路门店!$S$4:$S$993933,通讯通路门店!$R$4:$R$993933,0,0),"")</f>
        <v>0</v>
      </c>
      <c r="I1844" s="83"/>
      <c r="J1844" s="83"/>
      <c r="K1844" s="83"/>
      <c r="L1844" s="83"/>
      <c r="M1844" s="83"/>
      <c r="N1844" s="83"/>
      <c r="O1844" s="83"/>
      <c r="P1844" s="83"/>
      <c r="Q1844" s="83"/>
      <c r="R1844" s="83"/>
      <c r="S1844" s="83"/>
      <c r="T1844" s="83"/>
      <c r="U1844" s="99">
        <f>COUNTIF(通讯通路门店!$S:$S,$G1844)</f>
        <v>0</v>
      </c>
      <c r="V1844" s="99">
        <f>COUNTIFS(通讯通路门店!$S:$S,$G1844,通讯通路门店!$J:$J,"综合卖场")</f>
        <v>0</v>
      </c>
      <c r="W1844" s="99">
        <f>SUMIFS(通讯通路门店!$AJ:$AJ,通讯通路门店!$S:$S,通讯客户沙盘!$G1844)</f>
        <v>0</v>
      </c>
      <c r="X1844" s="99">
        <f t="shared" si="140"/>
        <v>0</v>
      </c>
      <c r="Y1844" s="99">
        <f>COUNTIFS(通讯通路门店!$S:$S,$G1844,通讯通路门店!$J:$J,"荣耀体验店")+COUNTIFS(通讯通路门店!$S:$S,$G1844,通讯通路门店!$J:$J,"荣耀授权专卖店")</f>
        <v>0</v>
      </c>
      <c r="Z1844" s="99">
        <f>COUNTIFS(通讯通路门店!$S:$S,$G1844,通讯通路门店!$J:$J,"VIVO体验店")</f>
        <v>0</v>
      </c>
      <c r="AA1844" s="99">
        <f>COUNTIFS(通讯通路门店!$S:$S,$G1844,通讯通路门店!$J:$J,"OPPO体验店")</f>
        <v>0</v>
      </c>
      <c r="AB1844" s="99">
        <f>COUNTIFS(通讯通路门店!$S:$S,$G1844,通讯通路门店!$J:$J,"华为授权体验店")+COUNTIFS(通讯通路门店!$S:$S,$G1844,通讯通路门店!$J:$J,"华为堡垒店")</f>
        <v>0</v>
      </c>
      <c r="AC1844" s="99">
        <f>COUNTIFS(通讯通路门店!$S:$S,$G1844,通讯通路门店!$J:$J,"小米体验店")</f>
        <v>0</v>
      </c>
      <c r="AD1844" s="99">
        <f>COUNTIFS(通讯通路门店!$S:$S,$G1844,通讯通路门店!$J:$J,"苹果体验店")</f>
        <v>0</v>
      </c>
      <c r="AE1844" s="99">
        <f>COUNTIFS(通讯通路门店!$S:$S,$G1844,通讯通路门店!$J:$J,"其他品牌专卖店")</f>
        <v>0</v>
      </c>
      <c r="AF1844" s="99">
        <f>SUMIFS(通讯通路门店!$BI:$BI,通讯通路门店!$S:$S,$G1844)</f>
        <v>0</v>
      </c>
      <c r="AG1844" s="99">
        <f>SUMIFS(通讯通路门店!$BH:$BH,通讯通路门店!$S:$S,$G1844)</f>
        <v>0</v>
      </c>
      <c r="AH1844" s="99">
        <f t="shared" si="141"/>
        <v>0</v>
      </c>
      <c r="AI1844" s="99">
        <f>SUMIFS(通讯通路门店!$BB:$BB,通讯通路门店!$S:$S,$G1844)</f>
        <v>0</v>
      </c>
      <c r="AJ1844" s="99">
        <f>SUMIFS(通讯通路门店!$BE:$BE,通讯通路门店!$S:$S,$G1844)</f>
        <v>0</v>
      </c>
      <c r="AK1844" s="99">
        <f>SUMIFS(通讯通路门店!$BG:$BG,通讯通路门店!$S:$S,$G1844)</f>
        <v>0</v>
      </c>
      <c r="AL1844" s="99">
        <f>SUMIFS(通讯通路门店!$BC:$BC,通讯通路门店!$S:$S,$G1844)</f>
        <v>0</v>
      </c>
      <c r="AM1844" s="99">
        <f>SUMIFS(通讯通路门店!$BD:$BD,通讯通路门店!$S:$S,$G1844)</f>
        <v>0</v>
      </c>
      <c r="AN1844" s="99">
        <f>SUMIFS(通讯通路门店!$BF:$BF,通讯通路门店!$S:$S,$G1844)</f>
        <v>0</v>
      </c>
      <c r="AO1844" s="99">
        <f t="shared" si="142"/>
        <v>0</v>
      </c>
      <c r="AP1844" s="99">
        <f>SUMIFS(通讯通路门店!$K:$K,通讯通路门店!$S:$S,$G1844)</f>
        <v>0</v>
      </c>
      <c r="AQ1844" s="83"/>
      <c r="AR1844" s="99">
        <f>SUMIFS(通讯通路门店!$T:$T,通讯通路门店!$S:$S,$G1844)</f>
        <v>0</v>
      </c>
      <c r="AS1844" s="99">
        <f>SUMIFS(通讯通路门店!$U:$U,通讯通路门店!$S:$S,$G1844)</f>
        <v>0</v>
      </c>
      <c r="AT1844" s="99">
        <f>SUMIFS(通讯通路门店!$V:$V,通讯通路门店!$S:$S,$G1844)</f>
        <v>0</v>
      </c>
      <c r="AU1844" s="99">
        <f>SUMIFS(通讯通路门店!$W:$W,通讯通路门店!$S:$S,$G1844)</f>
        <v>0</v>
      </c>
      <c r="AV1844" s="99">
        <f>SUMIFS(通讯通路门店!$Z:$Z,通讯通路门店!$S:$S,$G1844)</f>
        <v>0</v>
      </c>
      <c r="AW1844" s="99">
        <f>SUMIFS(通讯通路门店!$AB:$AB,通讯通路门店!$S:$S,$G1844)</f>
        <v>0</v>
      </c>
      <c r="AX1844" s="99">
        <f>SUMIFS(通讯通路门店!$X:$X,通讯通路门店!$S:$S,$G1844)</f>
        <v>0</v>
      </c>
      <c r="AY1844" s="99">
        <f>SUMIFS(通讯通路门店!$Y:$Y,通讯通路门店!$S:$S,$G1844)</f>
        <v>0</v>
      </c>
      <c r="AZ1844" s="99">
        <f>SUMIFS(通讯通路门店!$AA:$AA,通讯通路门店!$S:$S,$G1844)</f>
        <v>0</v>
      </c>
      <c r="BA1844" s="99">
        <f t="shared" si="143"/>
        <v>0</v>
      </c>
      <c r="BB1844" s="99">
        <f t="shared" si="144"/>
        <v>0</v>
      </c>
      <c r="BC1844" s="99">
        <f>SUMIFS(通讯通路门店!$W:$W,通讯通路门店!$S:$S,$G1844,通讯通路门店!$J:$J,"荣耀体验店")+SUMIFS(通讯通路门店!$W:$W,通讯通路门店!$S:$S,$G1844,通讯通路门店!$J:$J,"荣耀授权专卖店")</f>
        <v>0</v>
      </c>
      <c r="BD1844" s="99">
        <f>SUMIFS(通讯通路门店!$Z:$Z,通讯通路门店!$S:$S,$G1844,通讯通路门店!$J:$J,"VIVO体验店")</f>
        <v>0</v>
      </c>
      <c r="BE1844" s="99">
        <f>SUMIFS(通讯通路门店!$AB:$AB,通讯通路门店!$S:$S,$G1844,通讯通路门店!$J:$J,"OPPO体验店")</f>
        <v>0</v>
      </c>
      <c r="BF1844" s="99">
        <f>SUMIFS(通讯通路门店!$X:$X,通讯通路门店!$S:$S,$G1844,通讯通路门店!$J:$J,"华为授权体验店")+SUMIFS(通讯通路门店!$AA:$AA,通讯通路门店!$S:$S,$G1844,通讯通路门店!$J:$J,"华为堡垒店")</f>
        <v>0</v>
      </c>
      <c r="BG1844" s="99">
        <f>SUMIFS(通讯通路门店!$Y:$Y,通讯通路门店!$S:$S,$G1844,通讯通路门店!$J:$J,"小米体验店")</f>
        <v>0</v>
      </c>
      <c r="BH1844" s="99">
        <f>SUMIFS(通讯通路门店!$AA:$AA,通讯通路门店!$S:$S,$G1844,通讯通路门店!$J:$J,"苹果体验店")</f>
        <v>0</v>
      </c>
      <c r="BI1844" s="99">
        <f>SUMIFS(通讯通路门店!$K:$K,通讯通路门店!$S:$S,$G1844,通讯通路门店!$J:$J,"其他品牌专卖店")</f>
        <v>0</v>
      </c>
      <c r="BJ1844" s="99">
        <f>SUMIFS(通讯通路门店!$AC:$AC,通讯通路门店!$S:$S,$G1844)</f>
        <v>0</v>
      </c>
      <c r="BK1844" s="99">
        <f>SUMIFS(通讯通路门店!$AD:$AD,通讯通路门店!$S:$S,$G1844)</f>
        <v>0</v>
      </c>
      <c r="BL1844" s="99">
        <f>SUMIFS(通讯通路门店!$AE:$AE,通讯通路门店!$S:$S,$G1844)</f>
        <v>0</v>
      </c>
      <c r="BM1844" s="99">
        <f>SUMIFS(通讯通路门店!$AF:$AF,通讯通路门店!$S:$S,$G1844)</f>
        <v>0</v>
      </c>
      <c r="BN1844" s="99">
        <f>SUMIFS(通讯通路门店!$AG:$AG,通讯通路门店!$S:$S,$G1844)</f>
        <v>0</v>
      </c>
      <c r="BO1844" s="99">
        <f>SUMIFS(通讯通路门店!$AH:$AH,通讯通路门店!$S:$S,$G1844)</f>
        <v>0</v>
      </c>
      <c r="BP1844" s="99">
        <f>SUMIFS(通讯通路门店!$AI:$AI,通讯通路门店!$S:$S,$G1844)</f>
        <v>0</v>
      </c>
      <c r="BQ1844" s="83"/>
    </row>
    <row r="1845" spans="1:69">
      <c r="A1845" s="99" t="str">
        <f>IFERROR(_xlfn.XLOOKUP($G1845,通讯通路门店!$S$4:$S$993933,通讯通路门店!$A$4:$A$993933,0,0),"")</f>
        <v>海南省</v>
      </c>
      <c r="B1845" s="99" t="str">
        <f>IFERROR(_xlfn.XLOOKUP($G1845,通讯通路门店!$S$4:$S$993933,通讯通路门店!$B$4:$B$993933,0,0),"")</f>
        <v>乐东黎族自治县</v>
      </c>
      <c r="C1845" s="99" t="str">
        <f>IFERROR(_xlfn.XLOOKUP($G1845,通讯通路门店!$S$4:$S$993933,通讯通路门店!$C$4:$C$993933,0,0),"")</f>
        <v>乐东黎族自治县</v>
      </c>
      <c r="D1845" s="99" t="str">
        <f>IFERROR(_xlfn.XLOOKUP($G1845,通讯通路门店!$S$4:$S$993933,通讯通路门店!$D$4:$D$993933,0,0),"")</f>
        <v>万冲镇</v>
      </c>
      <c r="E1845" s="83"/>
      <c r="F1845" s="83"/>
      <c r="G1845" s="101"/>
      <c r="H1845" s="102">
        <f>IFERROR(_xlfn.XLOOKUP($G1845,通讯通路门店!$S$4:$S$993933,通讯通路门店!$R$4:$R$993933,0,0),"")</f>
        <v>0</v>
      </c>
      <c r="I1845" s="83"/>
      <c r="J1845" s="83"/>
      <c r="K1845" s="83"/>
      <c r="L1845" s="83"/>
      <c r="M1845" s="83"/>
      <c r="N1845" s="83"/>
      <c r="O1845" s="83"/>
      <c r="P1845" s="83"/>
      <c r="Q1845" s="83"/>
      <c r="R1845" s="83"/>
      <c r="S1845" s="83"/>
      <c r="T1845" s="83"/>
      <c r="U1845" s="99">
        <f>COUNTIF(通讯通路门店!$S:$S,$G1845)</f>
        <v>0</v>
      </c>
      <c r="V1845" s="99">
        <f>COUNTIFS(通讯通路门店!$S:$S,$G1845,通讯通路门店!$J:$J,"综合卖场")</f>
        <v>0</v>
      </c>
      <c r="W1845" s="99">
        <f>SUMIFS(通讯通路门店!$AJ:$AJ,通讯通路门店!$S:$S,通讯客户沙盘!$G1845)</f>
        <v>0</v>
      </c>
      <c r="X1845" s="99">
        <f t="shared" si="140"/>
        <v>0</v>
      </c>
      <c r="Y1845" s="99">
        <f>COUNTIFS(通讯通路门店!$S:$S,$G1845,通讯通路门店!$J:$J,"荣耀体验店")+COUNTIFS(通讯通路门店!$S:$S,$G1845,通讯通路门店!$J:$J,"荣耀授权专卖店")</f>
        <v>0</v>
      </c>
      <c r="Z1845" s="99">
        <f>COUNTIFS(通讯通路门店!$S:$S,$G1845,通讯通路门店!$J:$J,"VIVO体验店")</f>
        <v>0</v>
      </c>
      <c r="AA1845" s="99">
        <f>COUNTIFS(通讯通路门店!$S:$S,$G1845,通讯通路门店!$J:$J,"OPPO体验店")</f>
        <v>0</v>
      </c>
      <c r="AB1845" s="99">
        <f>COUNTIFS(通讯通路门店!$S:$S,$G1845,通讯通路门店!$J:$J,"华为授权体验店")+COUNTIFS(通讯通路门店!$S:$S,$G1845,通讯通路门店!$J:$J,"华为堡垒店")</f>
        <v>0</v>
      </c>
      <c r="AC1845" s="99">
        <f>COUNTIFS(通讯通路门店!$S:$S,$G1845,通讯通路门店!$J:$J,"小米体验店")</f>
        <v>0</v>
      </c>
      <c r="AD1845" s="99">
        <f>COUNTIFS(通讯通路门店!$S:$S,$G1845,通讯通路门店!$J:$J,"苹果体验店")</f>
        <v>0</v>
      </c>
      <c r="AE1845" s="99">
        <f>COUNTIFS(通讯通路门店!$S:$S,$G1845,通讯通路门店!$J:$J,"其他品牌专卖店")</f>
        <v>0</v>
      </c>
      <c r="AF1845" s="99">
        <f>SUMIFS(通讯通路门店!$BI:$BI,通讯通路门店!$S:$S,$G1845)</f>
        <v>0</v>
      </c>
      <c r="AG1845" s="99">
        <f>SUMIFS(通讯通路门店!$BH:$BH,通讯通路门店!$S:$S,$G1845)</f>
        <v>0</v>
      </c>
      <c r="AH1845" s="99">
        <f t="shared" si="141"/>
        <v>0</v>
      </c>
      <c r="AI1845" s="99">
        <f>SUMIFS(通讯通路门店!$BB:$BB,通讯通路门店!$S:$S,$G1845)</f>
        <v>0</v>
      </c>
      <c r="AJ1845" s="99">
        <f>SUMIFS(通讯通路门店!$BE:$BE,通讯通路门店!$S:$S,$G1845)</f>
        <v>0</v>
      </c>
      <c r="AK1845" s="99">
        <f>SUMIFS(通讯通路门店!$BG:$BG,通讯通路门店!$S:$S,$G1845)</f>
        <v>0</v>
      </c>
      <c r="AL1845" s="99">
        <f>SUMIFS(通讯通路门店!$BC:$BC,通讯通路门店!$S:$S,$G1845)</f>
        <v>0</v>
      </c>
      <c r="AM1845" s="99">
        <f>SUMIFS(通讯通路门店!$BD:$BD,通讯通路门店!$S:$S,$G1845)</f>
        <v>0</v>
      </c>
      <c r="AN1845" s="99">
        <f>SUMIFS(通讯通路门店!$BF:$BF,通讯通路门店!$S:$S,$G1845)</f>
        <v>0</v>
      </c>
      <c r="AO1845" s="99">
        <f t="shared" si="142"/>
        <v>0</v>
      </c>
      <c r="AP1845" s="99">
        <f>SUMIFS(通讯通路门店!$K:$K,通讯通路门店!$S:$S,$G1845)</f>
        <v>0</v>
      </c>
      <c r="AQ1845" s="83"/>
      <c r="AR1845" s="99">
        <f>SUMIFS(通讯通路门店!$T:$T,通讯通路门店!$S:$S,$G1845)</f>
        <v>0</v>
      </c>
      <c r="AS1845" s="99">
        <f>SUMIFS(通讯通路门店!$U:$U,通讯通路门店!$S:$S,$G1845)</f>
        <v>0</v>
      </c>
      <c r="AT1845" s="99">
        <f>SUMIFS(通讯通路门店!$V:$V,通讯通路门店!$S:$S,$G1845)</f>
        <v>0</v>
      </c>
      <c r="AU1845" s="99">
        <f>SUMIFS(通讯通路门店!$W:$W,通讯通路门店!$S:$S,$G1845)</f>
        <v>0</v>
      </c>
      <c r="AV1845" s="99">
        <f>SUMIFS(通讯通路门店!$Z:$Z,通讯通路门店!$S:$S,$G1845)</f>
        <v>0</v>
      </c>
      <c r="AW1845" s="99">
        <f>SUMIFS(通讯通路门店!$AB:$AB,通讯通路门店!$S:$S,$G1845)</f>
        <v>0</v>
      </c>
      <c r="AX1845" s="99">
        <f>SUMIFS(通讯通路门店!$X:$X,通讯通路门店!$S:$S,$G1845)</f>
        <v>0</v>
      </c>
      <c r="AY1845" s="99">
        <f>SUMIFS(通讯通路门店!$Y:$Y,通讯通路门店!$S:$S,$G1845)</f>
        <v>0</v>
      </c>
      <c r="AZ1845" s="99">
        <f>SUMIFS(通讯通路门店!$AA:$AA,通讯通路门店!$S:$S,$G1845)</f>
        <v>0</v>
      </c>
      <c r="BA1845" s="99">
        <f t="shared" si="143"/>
        <v>0</v>
      </c>
      <c r="BB1845" s="99">
        <f t="shared" si="144"/>
        <v>0</v>
      </c>
      <c r="BC1845" s="99">
        <f>SUMIFS(通讯通路门店!$W:$W,通讯通路门店!$S:$S,$G1845,通讯通路门店!$J:$J,"荣耀体验店")+SUMIFS(通讯通路门店!$W:$W,通讯通路门店!$S:$S,$G1845,通讯通路门店!$J:$J,"荣耀授权专卖店")</f>
        <v>0</v>
      </c>
      <c r="BD1845" s="99">
        <f>SUMIFS(通讯通路门店!$Z:$Z,通讯通路门店!$S:$S,$G1845,通讯通路门店!$J:$J,"VIVO体验店")</f>
        <v>0</v>
      </c>
      <c r="BE1845" s="99">
        <f>SUMIFS(通讯通路门店!$AB:$AB,通讯通路门店!$S:$S,$G1845,通讯通路门店!$J:$J,"OPPO体验店")</f>
        <v>0</v>
      </c>
      <c r="BF1845" s="99">
        <f>SUMIFS(通讯通路门店!$X:$X,通讯通路门店!$S:$S,$G1845,通讯通路门店!$J:$J,"华为授权体验店")+SUMIFS(通讯通路门店!$AA:$AA,通讯通路门店!$S:$S,$G1845,通讯通路门店!$J:$J,"华为堡垒店")</f>
        <v>0</v>
      </c>
      <c r="BG1845" s="99">
        <f>SUMIFS(通讯通路门店!$Y:$Y,通讯通路门店!$S:$S,$G1845,通讯通路门店!$J:$J,"小米体验店")</f>
        <v>0</v>
      </c>
      <c r="BH1845" s="99">
        <f>SUMIFS(通讯通路门店!$AA:$AA,通讯通路门店!$S:$S,$G1845,通讯通路门店!$J:$J,"苹果体验店")</f>
        <v>0</v>
      </c>
      <c r="BI1845" s="99">
        <f>SUMIFS(通讯通路门店!$K:$K,通讯通路门店!$S:$S,$G1845,通讯通路门店!$J:$J,"其他品牌专卖店")</f>
        <v>0</v>
      </c>
      <c r="BJ1845" s="99">
        <f>SUMIFS(通讯通路门店!$AC:$AC,通讯通路门店!$S:$S,$G1845)</f>
        <v>0</v>
      </c>
      <c r="BK1845" s="99">
        <f>SUMIFS(通讯通路门店!$AD:$AD,通讯通路门店!$S:$S,$G1845)</f>
        <v>0</v>
      </c>
      <c r="BL1845" s="99">
        <f>SUMIFS(通讯通路门店!$AE:$AE,通讯通路门店!$S:$S,$G1845)</f>
        <v>0</v>
      </c>
      <c r="BM1845" s="99">
        <f>SUMIFS(通讯通路门店!$AF:$AF,通讯通路门店!$S:$S,$G1845)</f>
        <v>0</v>
      </c>
      <c r="BN1845" s="99">
        <f>SUMIFS(通讯通路门店!$AG:$AG,通讯通路门店!$S:$S,$G1845)</f>
        <v>0</v>
      </c>
      <c r="BO1845" s="99">
        <f>SUMIFS(通讯通路门店!$AH:$AH,通讯通路门店!$S:$S,$G1845)</f>
        <v>0</v>
      </c>
      <c r="BP1845" s="99">
        <f>SUMIFS(通讯通路门店!$AI:$AI,通讯通路门店!$S:$S,$G1845)</f>
        <v>0</v>
      </c>
      <c r="BQ1845" s="83"/>
    </row>
    <row r="1846" spans="1:69">
      <c r="A1846" s="99" t="str">
        <f>IFERROR(_xlfn.XLOOKUP($G1846,通讯通路门店!$S$4:$S$993933,通讯通路门店!$A$4:$A$993933,0,0),"")</f>
        <v>海南省</v>
      </c>
      <c r="B1846" s="99" t="str">
        <f>IFERROR(_xlfn.XLOOKUP($G1846,通讯通路门店!$S$4:$S$993933,通讯通路门店!$B$4:$B$993933,0,0),"")</f>
        <v>乐东黎族自治县</v>
      </c>
      <c r="C1846" s="99" t="str">
        <f>IFERROR(_xlfn.XLOOKUP($G1846,通讯通路门店!$S$4:$S$993933,通讯通路门店!$C$4:$C$993933,0,0),"")</f>
        <v>乐东黎族自治县</v>
      </c>
      <c r="D1846" s="99" t="str">
        <f>IFERROR(_xlfn.XLOOKUP($G1846,通讯通路门店!$S$4:$S$993933,通讯通路门店!$D$4:$D$993933,0,0),"")</f>
        <v>万冲镇</v>
      </c>
      <c r="E1846" s="83"/>
      <c r="F1846" s="83"/>
      <c r="G1846" s="101"/>
      <c r="H1846" s="102">
        <f>IFERROR(_xlfn.XLOOKUP($G1846,通讯通路门店!$S$4:$S$993933,通讯通路门店!$R$4:$R$993933,0,0),"")</f>
        <v>0</v>
      </c>
      <c r="I1846" s="83"/>
      <c r="J1846" s="83"/>
      <c r="K1846" s="83"/>
      <c r="L1846" s="83"/>
      <c r="M1846" s="83"/>
      <c r="N1846" s="83"/>
      <c r="O1846" s="83"/>
      <c r="P1846" s="83"/>
      <c r="Q1846" s="83"/>
      <c r="R1846" s="83"/>
      <c r="S1846" s="83"/>
      <c r="T1846" s="83"/>
      <c r="U1846" s="99">
        <f>COUNTIF(通讯通路门店!$S:$S,$G1846)</f>
        <v>0</v>
      </c>
      <c r="V1846" s="99">
        <f>COUNTIFS(通讯通路门店!$S:$S,$G1846,通讯通路门店!$J:$J,"综合卖场")</f>
        <v>0</v>
      </c>
      <c r="W1846" s="99">
        <f>SUMIFS(通讯通路门店!$AJ:$AJ,通讯通路门店!$S:$S,通讯客户沙盘!$G1846)</f>
        <v>0</v>
      </c>
      <c r="X1846" s="99">
        <f t="shared" si="140"/>
        <v>0</v>
      </c>
      <c r="Y1846" s="99">
        <f>COUNTIFS(通讯通路门店!$S:$S,$G1846,通讯通路门店!$J:$J,"荣耀体验店")+COUNTIFS(通讯通路门店!$S:$S,$G1846,通讯通路门店!$J:$J,"荣耀授权专卖店")</f>
        <v>0</v>
      </c>
      <c r="Z1846" s="99">
        <f>COUNTIFS(通讯通路门店!$S:$S,$G1846,通讯通路门店!$J:$J,"VIVO体验店")</f>
        <v>0</v>
      </c>
      <c r="AA1846" s="99">
        <f>COUNTIFS(通讯通路门店!$S:$S,$G1846,通讯通路门店!$J:$J,"OPPO体验店")</f>
        <v>0</v>
      </c>
      <c r="AB1846" s="99">
        <f>COUNTIFS(通讯通路门店!$S:$S,$G1846,通讯通路门店!$J:$J,"华为授权体验店")+COUNTIFS(通讯通路门店!$S:$S,$G1846,通讯通路门店!$J:$J,"华为堡垒店")</f>
        <v>0</v>
      </c>
      <c r="AC1846" s="99">
        <f>COUNTIFS(通讯通路门店!$S:$S,$G1846,通讯通路门店!$J:$J,"小米体验店")</f>
        <v>0</v>
      </c>
      <c r="AD1846" s="99">
        <f>COUNTIFS(通讯通路门店!$S:$S,$G1846,通讯通路门店!$J:$J,"苹果体验店")</f>
        <v>0</v>
      </c>
      <c r="AE1846" s="99">
        <f>COUNTIFS(通讯通路门店!$S:$S,$G1846,通讯通路门店!$J:$J,"其他品牌专卖店")</f>
        <v>0</v>
      </c>
      <c r="AF1846" s="99">
        <f>SUMIFS(通讯通路门店!$BI:$BI,通讯通路门店!$S:$S,$G1846)</f>
        <v>0</v>
      </c>
      <c r="AG1846" s="99">
        <f>SUMIFS(通讯通路门店!$BH:$BH,通讯通路门店!$S:$S,$G1846)</f>
        <v>0</v>
      </c>
      <c r="AH1846" s="99">
        <f t="shared" si="141"/>
        <v>0</v>
      </c>
      <c r="AI1846" s="99">
        <f>SUMIFS(通讯通路门店!$BB:$BB,通讯通路门店!$S:$S,$G1846)</f>
        <v>0</v>
      </c>
      <c r="AJ1846" s="99">
        <f>SUMIFS(通讯通路门店!$BE:$BE,通讯通路门店!$S:$S,$G1846)</f>
        <v>0</v>
      </c>
      <c r="AK1846" s="99">
        <f>SUMIFS(通讯通路门店!$BG:$BG,通讯通路门店!$S:$S,$G1846)</f>
        <v>0</v>
      </c>
      <c r="AL1846" s="99">
        <f>SUMIFS(通讯通路门店!$BC:$BC,通讯通路门店!$S:$S,$G1846)</f>
        <v>0</v>
      </c>
      <c r="AM1846" s="99">
        <f>SUMIFS(通讯通路门店!$BD:$BD,通讯通路门店!$S:$S,$G1846)</f>
        <v>0</v>
      </c>
      <c r="AN1846" s="99">
        <f>SUMIFS(通讯通路门店!$BF:$BF,通讯通路门店!$S:$S,$G1846)</f>
        <v>0</v>
      </c>
      <c r="AO1846" s="99">
        <f t="shared" si="142"/>
        <v>0</v>
      </c>
      <c r="AP1846" s="99">
        <f>SUMIFS(通讯通路门店!$K:$K,通讯通路门店!$S:$S,$G1846)</f>
        <v>0</v>
      </c>
      <c r="AQ1846" s="83"/>
      <c r="AR1846" s="99">
        <f>SUMIFS(通讯通路门店!$T:$T,通讯通路门店!$S:$S,$G1846)</f>
        <v>0</v>
      </c>
      <c r="AS1846" s="99">
        <f>SUMIFS(通讯通路门店!$U:$U,通讯通路门店!$S:$S,$G1846)</f>
        <v>0</v>
      </c>
      <c r="AT1846" s="99">
        <f>SUMIFS(通讯通路门店!$V:$V,通讯通路门店!$S:$S,$G1846)</f>
        <v>0</v>
      </c>
      <c r="AU1846" s="99">
        <f>SUMIFS(通讯通路门店!$W:$W,通讯通路门店!$S:$S,$G1846)</f>
        <v>0</v>
      </c>
      <c r="AV1846" s="99">
        <f>SUMIFS(通讯通路门店!$Z:$Z,通讯通路门店!$S:$S,$G1846)</f>
        <v>0</v>
      </c>
      <c r="AW1846" s="99">
        <f>SUMIFS(通讯通路门店!$AB:$AB,通讯通路门店!$S:$S,$G1846)</f>
        <v>0</v>
      </c>
      <c r="AX1846" s="99">
        <f>SUMIFS(通讯通路门店!$X:$X,通讯通路门店!$S:$S,$G1846)</f>
        <v>0</v>
      </c>
      <c r="AY1846" s="99">
        <f>SUMIFS(通讯通路门店!$Y:$Y,通讯通路门店!$S:$S,$G1846)</f>
        <v>0</v>
      </c>
      <c r="AZ1846" s="99">
        <f>SUMIFS(通讯通路门店!$AA:$AA,通讯通路门店!$S:$S,$G1846)</f>
        <v>0</v>
      </c>
      <c r="BA1846" s="99">
        <f t="shared" si="143"/>
        <v>0</v>
      </c>
      <c r="BB1846" s="99">
        <f t="shared" si="144"/>
        <v>0</v>
      </c>
      <c r="BC1846" s="99">
        <f>SUMIFS(通讯通路门店!$W:$W,通讯通路门店!$S:$S,$G1846,通讯通路门店!$J:$J,"荣耀体验店")+SUMIFS(通讯通路门店!$W:$W,通讯通路门店!$S:$S,$G1846,通讯通路门店!$J:$J,"荣耀授权专卖店")</f>
        <v>0</v>
      </c>
      <c r="BD1846" s="99">
        <f>SUMIFS(通讯通路门店!$Z:$Z,通讯通路门店!$S:$S,$G1846,通讯通路门店!$J:$J,"VIVO体验店")</f>
        <v>0</v>
      </c>
      <c r="BE1846" s="99">
        <f>SUMIFS(通讯通路门店!$AB:$AB,通讯通路门店!$S:$S,$G1846,通讯通路门店!$J:$J,"OPPO体验店")</f>
        <v>0</v>
      </c>
      <c r="BF1846" s="99">
        <f>SUMIFS(通讯通路门店!$X:$X,通讯通路门店!$S:$S,$G1846,通讯通路门店!$J:$J,"华为授权体验店")+SUMIFS(通讯通路门店!$AA:$AA,通讯通路门店!$S:$S,$G1846,通讯通路门店!$J:$J,"华为堡垒店")</f>
        <v>0</v>
      </c>
      <c r="BG1846" s="99">
        <f>SUMIFS(通讯通路门店!$Y:$Y,通讯通路门店!$S:$S,$G1846,通讯通路门店!$J:$J,"小米体验店")</f>
        <v>0</v>
      </c>
      <c r="BH1846" s="99">
        <f>SUMIFS(通讯通路门店!$AA:$AA,通讯通路门店!$S:$S,$G1846,通讯通路门店!$J:$J,"苹果体验店")</f>
        <v>0</v>
      </c>
      <c r="BI1846" s="99">
        <f>SUMIFS(通讯通路门店!$K:$K,通讯通路门店!$S:$S,$G1846,通讯通路门店!$J:$J,"其他品牌专卖店")</f>
        <v>0</v>
      </c>
      <c r="BJ1846" s="99">
        <f>SUMIFS(通讯通路门店!$AC:$AC,通讯通路门店!$S:$S,$G1846)</f>
        <v>0</v>
      </c>
      <c r="BK1846" s="99">
        <f>SUMIFS(通讯通路门店!$AD:$AD,通讯通路门店!$S:$S,$G1846)</f>
        <v>0</v>
      </c>
      <c r="BL1846" s="99">
        <f>SUMIFS(通讯通路门店!$AE:$AE,通讯通路门店!$S:$S,$G1846)</f>
        <v>0</v>
      </c>
      <c r="BM1846" s="99">
        <f>SUMIFS(通讯通路门店!$AF:$AF,通讯通路门店!$S:$S,$G1846)</f>
        <v>0</v>
      </c>
      <c r="BN1846" s="99">
        <f>SUMIFS(通讯通路门店!$AG:$AG,通讯通路门店!$S:$S,$G1846)</f>
        <v>0</v>
      </c>
      <c r="BO1846" s="99">
        <f>SUMIFS(通讯通路门店!$AH:$AH,通讯通路门店!$S:$S,$G1846)</f>
        <v>0</v>
      </c>
      <c r="BP1846" s="99">
        <f>SUMIFS(通讯通路门店!$AI:$AI,通讯通路门店!$S:$S,$G1846)</f>
        <v>0</v>
      </c>
      <c r="BQ1846" s="83"/>
    </row>
    <row r="1847" spans="1:69">
      <c r="A1847" s="99" t="str">
        <f>IFERROR(_xlfn.XLOOKUP($G1847,通讯通路门店!$S$4:$S$993933,通讯通路门店!$A$4:$A$993933,0,0),"")</f>
        <v>海南省</v>
      </c>
      <c r="B1847" s="99" t="str">
        <f>IFERROR(_xlfn.XLOOKUP($G1847,通讯通路门店!$S$4:$S$993933,通讯通路门店!$B$4:$B$993933,0,0),"")</f>
        <v>乐东黎族自治县</v>
      </c>
      <c r="C1847" s="99" t="str">
        <f>IFERROR(_xlfn.XLOOKUP($G1847,通讯通路门店!$S$4:$S$993933,通讯通路门店!$C$4:$C$993933,0,0),"")</f>
        <v>乐东黎族自治县</v>
      </c>
      <c r="D1847" s="99" t="str">
        <f>IFERROR(_xlfn.XLOOKUP($G1847,通讯通路门店!$S$4:$S$993933,通讯通路门店!$D$4:$D$993933,0,0),"")</f>
        <v>万冲镇</v>
      </c>
      <c r="E1847" s="83"/>
      <c r="F1847" s="83"/>
      <c r="G1847" s="101"/>
      <c r="H1847" s="102">
        <f>IFERROR(_xlfn.XLOOKUP($G1847,通讯通路门店!$S$4:$S$993933,通讯通路门店!$R$4:$R$993933,0,0),"")</f>
        <v>0</v>
      </c>
      <c r="I1847" s="83"/>
      <c r="J1847" s="83"/>
      <c r="K1847" s="83"/>
      <c r="L1847" s="83"/>
      <c r="M1847" s="83"/>
      <c r="N1847" s="83"/>
      <c r="O1847" s="83"/>
      <c r="P1847" s="83"/>
      <c r="Q1847" s="83"/>
      <c r="R1847" s="83"/>
      <c r="S1847" s="83"/>
      <c r="T1847" s="83"/>
      <c r="U1847" s="99">
        <f>COUNTIF(通讯通路门店!$S:$S,$G1847)</f>
        <v>0</v>
      </c>
      <c r="V1847" s="99">
        <f>COUNTIFS(通讯通路门店!$S:$S,$G1847,通讯通路门店!$J:$J,"综合卖场")</f>
        <v>0</v>
      </c>
      <c r="W1847" s="99">
        <f>SUMIFS(通讯通路门店!$AJ:$AJ,通讯通路门店!$S:$S,通讯客户沙盘!$G1847)</f>
        <v>0</v>
      </c>
      <c r="X1847" s="99">
        <f t="shared" si="140"/>
        <v>0</v>
      </c>
      <c r="Y1847" s="99">
        <f>COUNTIFS(通讯通路门店!$S:$S,$G1847,通讯通路门店!$J:$J,"荣耀体验店")+COUNTIFS(通讯通路门店!$S:$S,$G1847,通讯通路门店!$J:$J,"荣耀授权专卖店")</f>
        <v>0</v>
      </c>
      <c r="Z1847" s="99">
        <f>COUNTIFS(通讯通路门店!$S:$S,$G1847,通讯通路门店!$J:$J,"VIVO体验店")</f>
        <v>0</v>
      </c>
      <c r="AA1847" s="99">
        <f>COUNTIFS(通讯通路门店!$S:$S,$G1847,通讯通路门店!$J:$J,"OPPO体验店")</f>
        <v>0</v>
      </c>
      <c r="AB1847" s="99">
        <f>COUNTIFS(通讯通路门店!$S:$S,$G1847,通讯通路门店!$J:$J,"华为授权体验店")+COUNTIFS(通讯通路门店!$S:$S,$G1847,通讯通路门店!$J:$J,"华为堡垒店")</f>
        <v>0</v>
      </c>
      <c r="AC1847" s="99">
        <f>COUNTIFS(通讯通路门店!$S:$S,$G1847,通讯通路门店!$J:$J,"小米体验店")</f>
        <v>0</v>
      </c>
      <c r="AD1847" s="99">
        <f>COUNTIFS(通讯通路门店!$S:$S,$G1847,通讯通路门店!$J:$J,"苹果体验店")</f>
        <v>0</v>
      </c>
      <c r="AE1847" s="99">
        <f>COUNTIFS(通讯通路门店!$S:$S,$G1847,通讯通路门店!$J:$J,"其他品牌专卖店")</f>
        <v>0</v>
      </c>
      <c r="AF1847" s="99">
        <f>SUMIFS(通讯通路门店!$BI:$BI,通讯通路门店!$S:$S,$G1847)</f>
        <v>0</v>
      </c>
      <c r="AG1847" s="99">
        <f>SUMIFS(通讯通路门店!$BH:$BH,通讯通路门店!$S:$S,$G1847)</f>
        <v>0</v>
      </c>
      <c r="AH1847" s="99">
        <f t="shared" si="141"/>
        <v>0</v>
      </c>
      <c r="AI1847" s="99">
        <f>SUMIFS(通讯通路门店!$BB:$BB,通讯通路门店!$S:$S,$G1847)</f>
        <v>0</v>
      </c>
      <c r="AJ1847" s="99">
        <f>SUMIFS(通讯通路门店!$BE:$BE,通讯通路门店!$S:$S,$G1847)</f>
        <v>0</v>
      </c>
      <c r="AK1847" s="99">
        <f>SUMIFS(通讯通路门店!$BG:$BG,通讯通路门店!$S:$S,$G1847)</f>
        <v>0</v>
      </c>
      <c r="AL1847" s="99">
        <f>SUMIFS(通讯通路门店!$BC:$BC,通讯通路门店!$S:$S,$G1847)</f>
        <v>0</v>
      </c>
      <c r="AM1847" s="99">
        <f>SUMIFS(通讯通路门店!$BD:$BD,通讯通路门店!$S:$S,$G1847)</f>
        <v>0</v>
      </c>
      <c r="AN1847" s="99">
        <f>SUMIFS(通讯通路门店!$BF:$BF,通讯通路门店!$S:$S,$G1847)</f>
        <v>0</v>
      </c>
      <c r="AO1847" s="99">
        <f t="shared" si="142"/>
        <v>0</v>
      </c>
      <c r="AP1847" s="99">
        <f>SUMIFS(通讯通路门店!$K:$K,通讯通路门店!$S:$S,$G1847)</f>
        <v>0</v>
      </c>
      <c r="AQ1847" s="83"/>
      <c r="AR1847" s="99">
        <f>SUMIFS(通讯通路门店!$T:$T,通讯通路门店!$S:$S,$G1847)</f>
        <v>0</v>
      </c>
      <c r="AS1847" s="99">
        <f>SUMIFS(通讯通路门店!$U:$U,通讯通路门店!$S:$S,$G1847)</f>
        <v>0</v>
      </c>
      <c r="AT1847" s="99">
        <f>SUMIFS(通讯通路门店!$V:$V,通讯通路门店!$S:$S,$G1847)</f>
        <v>0</v>
      </c>
      <c r="AU1847" s="99">
        <f>SUMIFS(通讯通路门店!$W:$W,通讯通路门店!$S:$S,$G1847)</f>
        <v>0</v>
      </c>
      <c r="AV1847" s="99">
        <f>SUMIFS(通讯通路门店!$Z:$Z,通讯通路门店!$S:$S,$G1847)</f>
        <v>0</v>
      </c>
      <c r="AW1847" s="99">
        <f>SUMIFS(通讯通路门店!$AB:$AB,通讯通路门店!$S:$S,$G1847)</f>
        <v>0</v>
      </c>
      <c r="AX1847" s="99">
        <f>SUMIFS(通讯通路门店!$X:$X,通讯通路门店!$S:$S,$G1847)</f>
        <v>0</v>
      </c>
      <c r="AY1847" s="99">
        <f>SUMIFS(通讯通路门店!$Y:$Y,通讯通路门店!$S:$S,$G1847)</f>
        <v>0</v>
      </c>
      <c r="AZ1847" s="99">
        <f>SUMIFS(通讯通路门店!$AA:$AA,通讯通路门店!$S:$S,$G1847)</f>
        <v>0</v>
      </c>
      <c r="BA1847" s="99">
        <f t="shared" si="143"/>
        <v>0</v>
      </c>
      <c r="BB1847" s="99">
        <f t="shared" si="144"/>
        <v>0</v>
      </c>
      <c r="BC1847" s="99">
        <f>SUMIFS(通讯通路门店!$W:$W,通讯通路门店!$S:$S,$G1847,通讯通路门店!$J:$J,"荣耀体验店")+SUMIFS(通讯通路门店!$W:$W,通讯通路门店!$S:$S,$G1847,通讯通路门店!$J:$J,"荣耀授权专卖店")</f>
        <v>0</v>
      </c>
      <c r="BD1847" s="99">
        <f>SUMIFS(通讯通路门店!$Z:$Z,通讯通路门店!$S:$S,$G1847,通讯通路门店!$J:$J,"VIVO体验店")</f>
        <v>0</v>
      </c>
      <c r="BE1847" s="99">
        <f>SUMIFS(通讯通路门店!$AB:$AB,通讯通路门店!$S:$S,$G1847,通讯通路门店!$J:$J,"OPPO体验店")</f>
        <v>0</v>
      </c>
      <c r="BF1847" s="99">
        <f>SUMIFS(通讯通路门店!$X:$X,通讯通路门店!$S:$S,$G1847,通讯通路门店!$J:$J,"华为授权体验店")+SUMIFS(通讯通路门店!$AA:$AA,通讯通路门店!$S:$S,$G1847,通讯通路门店!$J:$J,"华为堡垒店")</f>
        <v>0</v>
      </c>
      <c r="BG1847" s="99">
        <f>SUMIFS(通讯通路门店!$Y:$Y,通讯通路门店!$S:$S,$G1847,通讯通路门店!$J:$J,"小米体验店")</f>
        <v>0</v>
      </c>
      <c r="BH1847" s="99">
        <f>SUMIFS(通讯通路门店!$AA:$AA,通讯通路门店!$S:$S,$G1847,通讯通路门店!$J:$J,"苹果体验店")</f>
        <v>0</v>
      </c>
      <c r="BI1847" s="99">
        <f>SUMIFS(通讯通路门店!$K:$K,通讯通路门店!$S:$S,$G1847,通讯通路门店!$J:$J,"其他品牌专卖店")</f>
        <v>0</v>
      </c>
      <c r="BJ1847" s="99">
        <f>SUMIFS(通讯通路门店!$AC:$AC,通讯通路门店!$S:$S,$G1847)</f>
        <v>0</v>
      </c>
      <c r="BK1847" s="99">
        <f>SUMIFS(通讯通路门店!$AD:$AD,通讯通路门店!$S:$S,$G1847)</f>
        <v>0</v>
      </c>
      <c r="BL1847" s="99">
        <f>SUMIFS(通讯通路门店!$AE:$AE,通讯通路门店!$S:$S,$G1847)</f>
        <v>0</v>
      </c>
      <c r="BM1847" s="99">
        <f>SUMIFS(通讯通路门店!$AF:$AF,通讯通路门店!$S:$S,$G1847)</f>
        <v>0</v>
      </c>
      <c r="BN1847" s="99">
        <f>SUMIFS(通讯通路门店!$AG:$AG,通讯通路门店!$S:$S,$G1847)</f>
        <v>0</v>
      </c>
      <c r="BO1847" s="99">
        <f>SUMIFS(通讯通路门店!$AH:$AH,通讯通路门店!$S:$S,$G1847)</f>
        <v>0</v>
      </c>
      <c r="BP1847" s="99">
        <f>SUMIFS(通讯通路门店!$AI:$AI,通讯通路门店!$S:$S,$G1847)</f>
        <v>0</v>
      </c>
      <c r="BQ1847" s="83"/>
    </row>
    <row r="1848" spans="1:69">
      <c r="A1848" s="99" t="str">
        <f>IFERROR(_xlfn.XLOOKUP($G1848,通讯通路门店!$S$4:$S$993933,通讯通路门店!$A$4:$A$993933,0,0),"")</f>
        <v>海南省</v>
      </c>
      <c r="B1848" s="99" t="str">
        <f>IFERROR(_xlfn.XLOOKUP($G1848,通讯通路门店!$S$4:$S$993933,通讯通路门店!$B$4:$B$993933,0,0),"")</f>
        <v>乐东黎族自治县</v>
      </c>
      <c r="C1848" s="99" t="str">
        <f>IFERROR(_xlfn.XLOOKUP($G1848,通讯通路门店!$S$4:$S$993933,通讯通路门店!$C$4:$C$993933,0,0),"")</f>
        <v>乐东黎族自治县</v>
      </c>
      <c r="D1848" s="99" t="str">
        <f>IFERROR(_xlfn.XLOOKUP($G1848,通讯通路门店!$S$4:$S$993933,通讯通路门店!$D$4:$D$993933,0,0),"")</f>
        <v>万冲镇</v>
      </c>
      <c r="E1848" s="83"/>
      <c r="F1848" s="83"/>
      <c r="G1848" s="101"/>
      <c r="H1848" s="102">
        <f>IFERROR(_xlfn.XLOOKUP($G1848,通讯通路门店!$S$4:$S$993933,通讯通路门店!$R$4:$R$993933,0,0),"")</f>
        <v>0</v>
      </c>
      <c r="I1848" s="83"/>
      <c r="J1848" s="83"/>
      <c r="K1848" s="83"/>
      <c r="L1848" s="83"/>
      <c r="M1848" s="83"/>
      <c r="N1848" s="83"/>
      <c r="O1848" s="83"/>
      <c r="P1848" s="83"/>
      <c r="Q1848" s="83"/>
      <c r="R1848" s="83"/>
      <c r="S1848" s="83"/>
      <c r="T1848" s="83"/>
      <c r="U1848" s="99">
        <f>COUNTIF(通讯通路门店!$S:$S,$G1848)</f>
        <v>0</v>
      </c>
      <c r="V1848" s="99">
        <f>COUNTIFS(通讯通路门店!$S:$S,$G1848,通讯通路门店!$J:$J,"综合卖场")</f>
        <v>0</v>
      </c>
      <c r="W1848" s="99">
        <f>SUMIFS(通讯通路门店!$AJ:$AJ,通讯通路门店!$S:$S,通讯客户沙盘!$G1848)</f>
        <v>0</v>
      </c>
      <c r="X1848" s="99">
        <f t="shared" si="140"/>
        <v>0</v>
      </c>
      <c r="Y1848" s="99">
        <f>COUNTIFS(通讯通路门店!$S:$S,$G1848,通讯通路门店!$J:$J,"荣耀体验店")+COUNTIFS(通讯通路门店!$S:$S,$G1848,通讯通路门店!$J:$J,"荣耀授权专卖店")</f>
        <v>0</v>
      </c>
      <c r="Z1848" s="99">
        <f>COUNTIFS(通讯通路门店!$S:$S,$G1848,通讯通路门店!$J:$J,"VIVO体验店")</f>
        <v>0</v>
      </c>
      <c r="AA1848" s="99">
        <f>COUNTIFS(通讯通路门店!$S:$S,$G1848,通讯通路门店!$J:$J,"OPPO体验店")</f>
        <v>0</v>
      </c>
      <c r="AB1848" s="99">
        <f>COUNTIFS(通讯通路门店!$S:$S,$G1848,通讯通路门店!$J:$J,"华为授权体验店")+COUNTIFS(通讯通路门店!$S:$S,$G1848,通讯通路门店!$J:$J,"华为堡垒店")</f>
        <v>0</v>
      </c>
      <c r="AC1848" s="99">
        <f>COUNTIFS(通讯通路门店!$S:$S,$G1848,通讯通路门店!$J:$J,"小米体验店")</f>
        <v>0</v>
      </c>
      <c r="AD1848" s="99">
        <f>COUNTIFS(通讯通路门店!$S:$S,$G1848,通讯通路门店!$J:$J,"苹果体验店")</f>
        <v>0</v>
      </c>
      <c r="AE1848" s="99">
        <f>COUNTIFS(通讯通路门店!$S:$S,$G1848,通讯通路门店!$J:$J,"其他品牌专卖店")</f>
        <v>0</v>
      </c>
      <c r="AF1848" s="99">
        <f>SUMIFS(通讯通路门店!$BI:$BI,通讯通路门店!$S:$S,$G1848)</f>
        <v>0</v>
      </c>
      <c r="AG1848" s="99">
        <f>SUMIFS(通讯通路门店!$BH:$BH,通讯通路门店!$S:$S,$G1848)</f>
        <v>0</v>
      </c>
      <c r="AH1848" s="99">
        <f t="shared" si="141"/>
        <v>0</v>
      </c>
      <c r="AI1848" s="99">
        <f>SUMIFS(通讯通路门店!$BB:$BB,通讯通路门店!$S:$S,$G1848)</f>
        <v>0</v>
      </c>
      <c r="AJ1848" s="99">
        <f>SUMIFS(通讯通路门店!$BE:$BE,通讯通路门店!$S:$S,$G1848)</f>
        <v>0</v>
      </c>
      <c r="AK1848" s="99">
        <f>SUMIFS(通讯通路门店!$BG:$BG,通讯通路门店!$S:$S,$G1848)</f>
        <v>0</v>
      </c>
      <c r="AL1848" s="99">
        <f>SUMIFS(通讯通路门店!$BC:$BC,通讯通路门店!$S:$S,$G1848)</f>
        <v>0</v>
      </c>
      <c r="AM1848" s="99">
        <f>SUMIFS(通讯通路门店!$BD:$BD,通讯通路门店!$S:$S,$G1848)</f>
        <v>0</v>
      </c>
      <c r="AN1848" s="99">
        <f>SUMIFS(通讯通路门店!$BF:$BF,通讯通路门店!$S:$S,$G1848)</f>
        <v>0</v>
      </c>
      <c r="AO1848" s="99">
        <f t="shared" si="142"/>
        <v>0</v>
      </c>
      <c r="AP1848" s="99">
        <f>SUMIFS(通讯通路门店!$K:$K,通讯通路门店!$S:$S,$G1848)</f>
        <v>0</v>
      </c>
      <c r="AQ1848" s="83"/>
      <c r="AR1848" s="99">
        <f>SUMIFS(通讯通路门店!$T:$T,通讯通路门店!$S:$S,$G1848)</f>
        <v>0</v>
      </c>
      <c r="AS1848" s="99">
        <f>SUMIFS(通讯通路门店!$U:$U,通讯通路门店!$S:$S,$G1848)</f>
        <v>0</v>
      </c>
      <c r="AT1848" s="99">
        <f>SUMIFS(通讯通路门店!$V:$V,通讯通路门店!$S:$S,$G1848)</f>
        <v>0</v>
      </c>
      <c r="AU1848" s="99">
        <f>SUMIFS(通讯通路门店!$W:$W,通讯通路门店!$S:$S,$G1848)</f>
        <v>0</v>
      </c>
      <c r="AV1848" s="99">
        <f>SUMIFS(通讯通路门店!$Z:$Z,通讯通路门店!$S:$S,$G1848)</f>
        <v>0</v>
      </c>
      <c r="AW1848" s="99">
        <f>SUMIFS(通讯通路门店!$AB:$AB,通讯通路门店!$S:$S,$G1848)</f>
        <v>0</v>
      </c>
      <c r="AX1848" s="99">
        <f>SUMIFS(通讯通路门店!$X:$X,通讯通路门店!$S:$S,$G1848)</f>
        <v>0</v>
      </c>
      <c r="AY1848" s="99">
        <f>SUMIFS(通讯通路门店!$Y:$Y,通讯通路门店!$S:$S,$G1848)</f>
        <v>0</v>
      </c>
      <c r="AZ1848" s="99">
        <f>SUMIFS(通讯通路门店!$AA:$AA,通讯通路门店!$S:$S,$G1848)</f>
        <v>0</v>
      </c>
      <c r="BA1848" s="99">
        <f t="shared" si="143"/>
        <v>0</v>
      </c>
      <c r="BB1848" s="99">
        <f t="shared" si="144"/>
        <v>0</v>
      </c>
      <c r="BC1848" s="99">
        <f>SUMIFS(通讯通路门店!$W:$W,通讯通路门店!$S:$S,$G1848,通讯通路门店!$J:$J,"荣耀体验店")+SUMIFS(通讯通路门店!$W:$W,通讯通路门店!$S:$S,$G1848,通讯通路门店!$J:$J,"荣耀授权专卖店")</f>
        <v>0</v>
      </c>
      <c r="BD1848" s="99">
        <f>SUMIFS(通讯通路门店!$Z:$Z,通讯通路门店!$S:$S,$G1848,通讯通路门店!$J:$J,"VIVO体验店")</f>
        <v>0</v>
      </c>
      <c r="BE1848" s="99">
        <f>SUMIFS(通讯通路门店!$AB:$AB,通讯通路门店!$S:$S,$G1848,通讯通路门店!$J:$J,"OPPO体验店")</f>
        <v>0</v>
      </c>
      <c r="BF1848" s="99">
        <f>SUMIFS(通讯通路门店!$X:$X,通讯通路门店!$S:$S,$G1848,通讯通路门店!$J:$J,"华为授权体验店")+SUMIFS(通讯通路门店!$AA:$AA,通讯通路门店!$S:$S,$G1848,通讯通路门店!$J:$J,"华为堡垒店")</f>
        <v>0</v>
      </c>
      <c r="BG1848" s="99">
        <f>SUMIFS(通讯通路门店!$Y:$Y,通讯通路门店!$S:$S,$G1848,通讯通路门店!$J:$J,"小米体验店")</f>
        <v>0</v>
      </c>
      <c r="BH1848" s="99">
        <f>SUMIFS(通讯通路门店!$AA:$AA,通讯通路门店!$S:$S,$G1848,通讯通路门店!$J:$J,"苹果体验店")</f>
        <v>0</v>
      </c>
      <c r="BI1848" s="99">
        <f>SUMIFS(通讯通路门店!$K:$K,通讯通路门店!$S:$S,$G1848,通讯通路门店!$J:$J,"其他品牌专卖店")</f>
        <v>0</v>
      </c>
      <c r="BJ1848" s="99">
        <f>SUMIFS(通讯通路门店!$AC:$AC,通讯通路门店!$S:$S,$G1848)</f>
        <v>0</v>
      </c>
      <c r="BK1848" s="99">
        <f>SUMIFS(通讯通路门店!$AD:$AD,通讯通路门店!$S:$S,$G1848)</f>
        <v>0</v>
      </c>
      <c r="BL1848" s="99">
        <f>SUMIFS(通讯通路门店!$AE:$AE,通讯通路门店!$S:$S,$G1848)</f>
        <v>0</v>
      </c>
      <c r="BM1848" s="99">
        <f>SUMIFS(通讯通路门店!$AF:$AF,通讯通路门店!$S:$S,$G1848)</f>
        <v>0</v>
      </c>
      <c r="BN1848" s="99">
        <f>SUMIFS(通讯通路门店!$AG:$AG,通讯通路门店!$S:$S,$G1848)</f>
        <v>0</v>
      </c>
      <c r="BO1848" s="99">
        <f>SUMIFS(通讯通路门店!$AH:$AH,通讯通路门店!$S:$S,$G1848)</f>
        <v>0</v>
      </c>
      <c r="BP1848" s="99">
        <f>SUMIFS(通讯通路门店!$AI:$AI,通讯通路门店!$S:$S,$G1848)</f>
        <v>0</v>
      </c>
      <c r="BQ1848" s="83"/>
    </row>
    <row r="1849" spans="1:69">
      <c r="A1849" s="99" t="str">
        <f>IFERROR(_xlfn.XLOOKUP($G1849,通讯通路门店!$S$4:$S$993933,通讯通路门店!$A$4:$A$993933,0,0),"")</f>
        <v>海南省</v>
      </c>
      <c r="B1849" s="99" t="str">
        <f>IFERROR(_xlfn.XLOOKUP($G1849,通讯通路门店!$S$4:$S$993933,通讯通路门店!$B$4:$B$993933,0,0),"")</f>
        <v>乐东黎族自治县</v>
      </c>
      <c r="C1849" s="99" t="str">
        <f>IFERROR(_xlfn.XLOOKUP($G1849,通讯通路门店!$S$4:$S$993933,通讯通路门店!$C$4:$C$993933,0,0),"")</f>
        <v>乐东黎族自治县</v>
      </c>
      <c r="D1849" s="99" t="str">
        <f>IFERROR(_xlfn.XLOOKUP($G1849,通讯通路门店!$S$4:$S$993933,通讯通路门店!$D$4:$D$993933,0,0),"")</f>
        <v>万冲镇</v>
      </c>
      <c r="E1849" s="83"/>
      <c r="F1849" s="83"/>
      <c r="G1849" s="101"/>
      <c r="H1849" s="102">
        <f>IFERROR(_xlfn.XLOOKUP($G1849,通讯通路门店!$S$4:$S$993933,通讯通路门店!$R$4:$R$993933,0,0),"")</f>
        <v>0</v>
      </c>
      <c r="I1849" s="83"/>
      <c r="J1849" s="83"/>
      <c r="K1849" s="83"/>
      <c r="L1849" s="83"/>
      <c r="M1849" s="83"/>
      <c r="N1849" s="83"/>
      <c r="O1849" s="83"/>
      <c r="P1849" s="83"/>
      <c r="Q1849" s="83"/>
      <c r="R1849" s="83"/>
      <c r="S1849" s="83"/>
      <c r="T1849" s="83"/>
      <c r="U1849" s="99">
        <f>COUNTIF(通讯通路门店!$S:$S,$G1849)</f>
        <v>0</v>
      </c>
      <c r="V1849" s="99">
        <f>COUNTIFS(通讯通路门店!$S:$S,$G1849,通讯通路门店!$J:$J,"综合卖场")</f>
        <v>0</v>
      </c>
      <c r="W1849" s="99">
        <f>SUMIFS(通讯通路门店!$AJ:$AJ,通讯通路门店!$S:$S,通讯客户沙盘!$G1849)</f>
        <v>0</v>
      </c>
      <c r="X1849" s="99">
        <f t="shared" si="140"/>
        <v>0</v>
      </c>
      <c r="Y1849" s="99">
        <f>COUNTIFS(通讯通路门店!$S:$S,$G1849,通讯通路门店!$J:$J,"荣耀体验店")+COUNTIFS(通讯通路门店!$S:$S,$G1849,通讯通路门店!$J:$J,"荣耀授权专卖店")</f>
        <v>0</v>
      </c>
      <c r="Z1849" s="99">
        <f>COUNTIFS(通讯通路门店!$S:$S,$G1849,通讯通路门店!$J:$J,"VIVO体验店")</f>
        <v>0</v>
      </c>
      <c r="AA1849" s="99">
        <f>COUNTIFS(通讯通路门店!$S:$S,$G1849,通讯通路门店!$J:$J,"OPPO体验店")</f>
        <v>0</v>
      </c>
      <c r="AB1849" s="99">
        <f>COUNTIFS(通讯通路门店!$S:$S,$G1849,通讯通路门店!$J:$J,"华为授权体验店")+COUNTIFS(通讯通路门店!$S:$S,$G1849,通讯通路门店!$J:$J,"华为堡垒店")</f>
        <v>0</v>
      </c>
      <c r="AC1849" s="99">
        <f>COUNTIFS(通讯通路门店!$S:$S,$G1849,通讯通路门店!$J:$J,"小米体验店")</f>
        <v>0</v>
      </c>
      <c r="AD1849" s="99">
        <f>COUNTIFS(通讯通路门店!$S:$S,$G1849,通讯通路门店!$J:$J,"苹果体验店")</f>
        <v>0</v>
      </c>
      <c r="AE1849" s="99">
        <f>COUNTIFS(通讯通路门店!$S:$S,$G1849,通讯通路门店!$J:$J,"其他品牌专卖店")</f>
        <v>0</v>
      </c>
      <c r="AF1849" s="99">
        <f>SUMIFS(通讯通路门店!$BI:$BI,通讯通路门店!$S:$S,$G1849)</f>
        <v>0</v>
      </c>
      <c r="AG1849" s="99">
        <f>SUMIFS(通讯通路门店!$BH:$BH,通讯通路门店!$S:$S,$G1849)</f>
        <v>0</v>
      </c>
      <c r="AH1849" s="99">
        <f t="shared" si="141"/>
        <v>0</v>
      </c>
      <c r="AI1849" s="99">
        <f>SUMIFS(通讯通路门店!$BB:$BB,通讯通路门店!$S:$S,$G1849)</f>
        <v>0</v>
      </c>
      <c r="AJ1849" s="99">
        <f>SUMIFS(通讯通路门店!$BE:$BE,通讯通路门店!$S:$S,$G1849)</f>
        <v>0</v>
      </c>
      <c r="AK1849" s="99">
        <f>SUMIFS(通讯通路门店!$BG:$BG,通讯通路门店!$S:$S,$G1849)</f>
        <v>0</v>
      </c>
      <c r="AL1849" s="99">
        <f>SUMIFS(通讯通路门店!$BC:$BC,通讯通路门店!$S:$S,$G1849)</f>
        <v>0</v>
      </c>
      <c r="AM1849" s="99">
        <f>SUMIFS(通讯通路门店!$BD:$BD,通讯通路门店!$S:$S,$G1849)</f>
        <v>0</v>
      </c>
      <c r="AN1849" s="99">
        <f>SUMIFS(通讯通路门店!$BF:$BF,通讯通路门店!$S:$S,$G1849)</f>
        <v>0</v>
      </c>
      <c r="AO1849" s="99">
        <f t="shared" si="142"/>
        <v>0</v>
      </c>
      <c r="AP1849" s="99">
        <f>SUMIFS(通讯通路门店!$K:$K,通讯通路门店!$S:$S,$G1849)</f>
        <v>0</v>
      </c>
      <c r="AQ1849" s="83"/>
      <c r="AR1849" s="99">
        <f>SUMIFS(通讯通路门店!$T:$T,通讯通路门店!$S:$S,$G1849)</f>
        <v>0</v>
      </c>
      <c r="AS1849" s="99">
        <f>SUMIFS(通讯通路门店!$U:$U,通讯通路门店!$S:$S,$G1849)</f>
        <v>0</v>
      </c>
      <c r="AT1849" s="99">
        <f>SUMIFS(通讯通路门店!$V:$V,通讯通路门店!$S:$S,$G1849)</f>
        <v>0</v>
      </c>
      <c r="AU1849" s="99">
        <f>SUMIFS(通讯通路门店!$W:$W,通讯通路门店!$S:$S,$G1849)</f>
        <v>0</v>
      </c>
      <c r="AV1849" s="99">
        <f>SUMIFS(通讯通路门店!$Z:$Z,通讯通路门店!$S:$S,$G1849)</f>
        <v>0</v>
      </c>
      <c r="AW1849" s="99">
        <f>SUMIFS(通讯通路门店!$AB:$AB,通讯通路门店!$S:$S,$G1849)</f>
        <v>0</v>
      </c>
      <c r="AX1849" s="99">
        <f>SUMIFS(通讯通路门店!$X:$X,通讯通路门店!$S:$S,$G1849)</f>
        <v>0</v>
      </c>
      <c r="AY1849" s="99">
        <f>SUMIFS(通讯通路门店!$Y:$Y,通讯通路门店!$S:$S,$G1849)</f>
        <v>0</v>
      </c>
      <c r="AZ1849" s="99">
        <f>SUMIFS(通讯通路门店!$AA:$AA,通讯通路门店!$S:$S,$G1849)</f>
        <v>0</v>
      </c>
      <c r="BA1849" s="99">
        <f t="shared" si="143"/>
        <v>0</v>
      </c>
      <c r="BB1849" s="99">
        <f t="shared" si="144"/>
        <v>0</v>
      </c>
      <c r="BC1849" s="99">
        <f>SUMIFS(通讯通路门店!$W:$W,通讯通路门店!$S:$S,$G1849,通讯通路门店!$J:$J,"荣耀体验店")+SUMIFS(通讯通路门店!$W:$W,通讯通路门店!$S:$S,$G1849,通讯通路门店!$J:$J,"荣耀授权专卖店")</f>
        <v>0</v>
      </c>
      <c r="BD1849" s="99">
        <f>SUMIFS(通讯通路门店!$Z:$Z,通讯通路门店!$S:$S,$G1849,通讯通路门店!$J:$J,"VIVO体验店")</f>
        <v>0</v>
      </c>
      <c r="BE1849" s="99">
        <f>SUMIFS(通讯通路门店!$AB:$AB,通讯通路门店!$S:$S,$G1849,通讯通路门店!$J:$J,"OPPO体验店")</f>
        <v>0</v>
      </c>
      <c r="BF1849" s="99">
        <f>SUMIFS(通讯通路门店!$X:$X,通讯通路门店!$S:$S,$G1849,通讯通路门店!$J:$J,"华为授权体验店")+SUMIFS(通讯通路门店!$AA:$AA,通讯通路门店!$S:$S,$G1849,通讯通路门店!$J:$J,"华为堡垒店")</f>
        <v>0</v>
      </c>
      <c r="BG1849" s="99">
        <f>SUMIFS(通讯通路门店!$Y:$Y,通讯通路门店!$S:$S,$G1849,通讯通路门店!$J:$J,"小米体验店")</f>
        <v>0</v>
      </c>
      <c r="BH1849" s="99">
        <f>SUMIFS(通讯通路门店!$AA:$AA,通讯通路门店!$S:$S,$G1849,通讯通路门店!$J:$J,"苹果体验店")</f>
        <v>0</v>
      </c>
      <c r="BI1849" s="99">
        <f>SUMIFS(通讯通路门店!$K:$K,通讯通路门店!$S:$S,$G1849,通讯通路门店!$J:$J,"其他品牌专卖店")</f>
        <v>0</v>
      </c>
      <c r="BJ1849" s="99">
        <f>SUMIFS(通讯通路门店!$AC:$AC,通讯通路门店!$S:$S,$G1849)</f>
        <v>0</v>
      </c>
      <c r="BK1849" s="99">
        <f>SUMIFS(通讯通路门店!$AD:$AD,通讯通路门店!$S:$S,$G1849)</f>
        <v>0</v>
      </c>
      <c r="BL1849" s="99">
        <f>SUMIFS(通讯通路门店!$AE:$AE,通讯通路门店!$S:$S,$G1849)</f>
        <v>0</v>
      </c>
      <c r="BM1849" s="99">
        <f>SUMIFS(通讯通路门店!$AF:$AF,通讯通路门店!$S:$S,$G1849)</f>
        <v>0</v>
      </c>
      <c r="BN1849" s="99">
        <f>SUMIFS(通讯通路门店!$AG:$AG,通讯通路门店!$S:$S,$G1849)</f>
        <v>0</v>
      </c>
      <c r="BO1849" s="99">
        <f>SUMIFS(通讯通路门店!$AH:$AH,通讯通路门店!$S:$S,$G1849)</f>
        <v>0</v>
      </c>
      <c r="BP1849" s="99">
        <f>SUMIFS(通讯通路门店!$AI:$AI,通讯通路门店!$S:$S,$G1849)</f>
        <v>0</v>
      </c>
      <c r="BQ1849" s="83"/>
    </row>
    <row r="1850" spans="1:69">
      <c r="A1850" s="99" t="str">
        <f>IFERROR(_xlfn.XLOOKUP($G1850,通讯通路门店!$S$4:$S$993933,通讯通路门店!$A$4:$A$993933,0,0),"")</f>
        <v>海南省</v>
      </c>
      <c r="B1850" s="99" t="str">
        <f>IFERROR(_xlfn.XLOOKUP($G1850,通讯通路门店!$S$4:$S$993933,通讯通路门店!$B$4:$B$993933,0,0),"")</f>
        <v>乐东黎族自治县</v>
      </c>
      <c r="C1850" s="99" t="str">
        <f>IFERROR(_xlfn.XLOOKUP($G1850,通讯通路门店!$S$4:$S$993933,通讯通路门店!$C$4:$C$993933,0,0),"")</f>
        <v>乐东黎族自治县</v>
      </c>
      <c r="D1850" s="99" t="str">
        <f>IFERROR(_xlfn.XLOOKUP($G1850,通讯通路门店!$S$4:$S$993933,通讯通路门店!$D$4:$D$993933,0,0),"")</f>
        <v>万冲镇</v>
      </c>
      <c r="E1850" s="83"/>
      <c r="F1850" s="83"/>
      <c r="G1850" s="101"/>
      <c r="H1850" s="102">
        <f>IFERROR(_xlfn.XLOOKUP($G1850,通讯通路门店!$S$4:$S$993933,通讯通路门店!$R$4:$R$993933,0,0),"")</f>
        <v>0</v>
      </c>
      <c r="I1850" s="83"/>
      <c r="J1850" s="83"/>
      <c r="K1850" s="83"/>
      <c r="L1850" s="83"/>
      <c r="M1850" s="83"/>
      <c r="N1850" s="83"/>
      <c r="O1850" s="83"/>
      <c r="P1850" s="83"/>
      <c r="Q1850" s="83"/>
      <c r="R1850" s="83"/>
      <c r="S1850" s="83"/>
      <c r="T1850" s="83"/>
      <c r="U1850" s="99">
        <f>COUNTIF(通讯通路门店!$S:$S,$G1850)</f>
        <v>0</v>
      </c>
      <c r="V1850" s="99">
        <f>COUNTIFS(通讯通路门店!$S:$S,$G1850,通讯通路门店!$J:$J,"综合卖场")</f>
        <v>0</v>
      </c>
      <c r="W1850" s="99">
        <f>SUMIFS(通讯通路门店!$AJ:$AJ,通讯通路门店!$S:$S,通讯客户沙盘!$G1850)</f>
        <v>0</v>
      </c>
      <c r="X1850" s="99">
        <f t="shared" si="140"/>
        <v>0</v>
      </c>
      <c r="Y1850" s="99">
        <f>COUNTIFS(通讯通路门店!$S:$S,$G1850,通讯通路门店!$J:$J,"荣耀体验店")+COUNTIFS(通讯通路门店!$S:$S,$G1850,通讯通路门店!$J:$J,"荣耀授权专卖店")</f>
        <v>0</v>
      </c>
      <c r="Z1850" s="99">
        <f>COUNTIFS(通讯通路门店!$S:$S,$G1850,通讯通路门店!$J:$J,"VIVO体验店")</f>
        <v>0</v>
      </c>
      <c r="AA1850" s="99">
        <f>COUNTIFS(通讯通路门店!$S:$S,$G1850,通讯通路门店!$J:$J,"OPPO体验店")</f>
        <v>0</v>
      </c>
      <c r="AB1850" s="99">
        <f>COUNTIFS(通讯通路门店!$S:$S,$G1850,通讯通路门店!$J:$J,"华为授权体验店")+COUNTIFS(通讯通路门店!$S:$S,$G1850,通讯通路门店!$J:$J,"华为堡垒店")</f>
        <v>0</v>
      </c>
      <c r="AC1850" s="99">
        <f>COUNTIFS(通讯通路门店!$S:$S,$G1850,通讯通路门店!$J:$J,"小米体验店")</f>
        <v>0</v>
      </c>
      <c r="AD1850" s="99">
        <f>COUNTIFS(通讯通路门店!$S:$S,$G1850,通讯通路门店!$J:$J,"苹果体验店")</f>
        <v>0</v>
      </c>
      <c r="AE1850" s="99">
        <f>COUNTIFS(通讯通路门店!$S:$S,$G1850,通讯通路门店!$J:$J,"其他品牌专卖店")</f>
        <v>0</v>
      </c>
      <c r="AF1850" s="99">
        <f>SUMIFS(通讯通路门店!$BI:$BI,通讯通路门店!$S:$S,$G1850)</f>
        <v>0</v>
      </c>
      <c r="AG1850" s="99">
        <f>SUMIFS(通讯通路门店!$BH:$BH,通讯通路门店!$S:$S,$G1850)</f>
        <v>0</v>
      </c>
      <c r="AH1850" s="99">
        <f t="shared" si="141"/>
        <v>0</v>
      </c>
      <c r="AI1850" s="99">
        <f>SUMIFS(通讯通路门店!$BB:$BB,通讯通路门店!$S:$S,$G1850)</f>
        <v>0</v>
      </c>
      <c r="AJ1850" s="99">
        <f>SUMIFS(通讯通路门店!$BE:$BE,通讯通路门店!$S:$S,$G1850)</f>
        <v>0</v>
      </c>
      <c r="AK1850" s="99">
        <f>SUMIFS(通讯通路门店!$BG:$BG,通讯通路门店!$S:$S,$G1850)</f>
        <v>0</v>
      </c>
      <c r="AL1850" s="99">
        <f>SUMIFS(通讯通路门店!$BC:$BC,通讯通路门店!$S:$S,$G1850)</f>
        <v>0</v>
      </c>
      <c r="AM1850" s="99">
        <f>SUMIFS(通讯通路门店!$BD:$BD,通讯通路门店!$S:$S,$G1850)</f>
        <v>0</v>
      </c>
      <c r="AN1850" s="99">
        <f>SUMIFS(通讯通路门店!$BF:$BF,通讯通路门店!$S:$S,$G1850)</f>
        <v>0</v>
      </c>
      <c r="AO1850" s="99">
        <f t="shared" si="142"/>
        <v>0</v>
      </c>
      <c r="AP1850" s="99">
        <f>SUMIFS(通讯通路门店!$K:$K,通讯通路门店!$S:$S,$G1850)</f>
        <v>0</v>
      </c>
      <c r="AQ1850" s="83"/>
      <c r="AR1850" s="99">
        <f>SUMIFS(通讯通路门店!$T:$T,通讯通路门店!$S:$S,$G1850)</f>
        <v>0</v>
      </c>
      <c r="AS1850" s="99">
        <f>SUMIFS(通讯通路门店!$U:$U,通讯通路门店!$S:$S,$G1850)</f>
        <v>0</v>
      </c>
      <c r="AT1850" s="99">
        <f>SUMIFS(通讯通路门店!$V:$V,通讯通路门店!$S:$S,$G1850)</f>
        <v>0</v>
      </c>
      <c r="AU1850" s="99">
        <f>SUMIFS(通讯通路门店!$W:$W,通讯通路门店!$S:$S,$G1850)</f>
        <v>0</v>
      </c>
      <c r="AV1850" s="99">
        <f>SUMIFS(通讯通路门店!$Z:$Z,通讯通路门店!$S:$S,$G1850)</f>
        <v>0</v>
      </c>
      <c r="AW1850" s="99">
        <f>SUMIFS(通讯通路门店!$AB:$AB,通讯通路门店!$S:$S,$G1850)</f>
        <v>0</v>
      </c>
      <c r="AX1850" s="99">
        <f>SUMIFS(通讯通路门店!$X:$X,通讯通路门店!$S:$S,$G1850)</f>
        <v>0</v>
      </c>
      <c r="AY1850" s="99">
        <f>SUMIFS(通讯通路门店!$Y:$Y,通讯通路门店!$S:$S,$G1850)</f>
        <v>0</v>
      </c>
      <c r="AZ1850" s="99">
        <f>SUMIFS(通讯通路门店!$AA:$AA,通讯通路门店!$S:$S,$G1850)</f>
        <v>0</v>
      </c>
      <c r="BA1850" s="99">
        <f t="shared" si="143"/>
        <v>0</v>
      </c>
      <c r="BB1850" s="99">
        <f t="shared" si="144"/>
        <v>0</v>
      </c>
      <c r="BC1850" s="99">
        <f>SUMIFS(通讯通路门店!$W:$W,通讯通路门店!$S:$S,$G1850,通讯通路门店!$J:$J,"荣耀体验店")+SUMIFS(通讯通路门店!$W:$W,通讯通路门店!$S:$S,$G1850,通讯通路门店!$J:$J,"荣耀授权专卖店")</f>
        <v>0</v>
      </c>
      <c r="BD1850" s="99">
        <f>SUMIFS(通讯通路门店!$Z:$Z,通讯通路门店!$S:$S,$G1850,通讯通路门店!$J:$J,"VIVO体验店")</f>
        <v>0</v>
      </c>
      <c r="BE1850" s="99">
        <f>SUMIFS(通讯通路门店!$AB:$AB,通讯通路门店!$S:$S,$G1850,通讯通路门店!$J:$J,"OPPO体验店")</f>
        <v>0</v>
      </c>
      <c r="BF1850" s="99">
        <f>SUMIFS(通讯通路门店!$X:$X,通讯通路门店!$S:$S,$G1850,通讯通路门店!$J:$J,"华为授权体验店")+SUMIFS(通讯通路门店!$AA:$AA,通讯通路门店!$S:$S,$G1850,通讯通路门店!$J:$J,"华为堡垒店")</f>
        <v>0</v>
      </c>
      <c r="BG1850" s="99">
        <f>SUMIFS(通讯通路门店!$Y:$Y,通讯通路门店!$S:$S,$G1850,通讯通路门店!$J:$J,"小米体验店")</f>
        <v>0</v>
      </c>
      <c r="BH1850" s="99">
        <f>SUMIFS(通讯通路门店!$AA:$AA,通讯通路门店!$S:$S,$G1850,通讯通路门店!$J:$J,"苹果体验店")</f>
        <v>0</v>
      </c>
      <c r="BI1850" s="99">
        <f>SUMIFS(通讯通路门店!$K:$K,通讯通路门店!$S:$S,$G1850,通讯通路门店!$J:$J,"其他品牌专卖店")</f>
        <v>0</v>
      </c>
      <c r="BJ1850" s="99">
        <f>SUMIFS(通讯通路门店!$AC:$AC,通讯通路门店!$S:$S,$G1850)</f>
        <v>0</v>
      </c>
      <c r="BK1850" s="99">
        <f>SUMIFS(通讯通路门店!$AD:$AD,通讯通路门店!$S:$S,$G1850)</f>
        <v>0</v>
      </c>
      <c r="BL1850" s="99">
        <f>SUMIFS(通讯通路门店!$AE:$AE,通讯通路门店!$S:$S,$G1850)</f>
        <v>0</v>
      </c>
      <c r="BM1850" s="99">
        <f>SUMIFS(通讯通路门店!$AF:$AF,通讯通路门店!$S:$S,$G1850)</f>
        <v>0</v>
      </c>
      <c r="BN1850" s="99">
        <f>SUMIFS(通讯通路门店!$AG:$AG,通讯通路门店!$S:$S,$G1850)</f>
        <v>0</v>
      </c>
      <c r="BO1850" s="99">
        <f>SUMIFS(通讯通路门店!$AH:$AH,通讯通路门店!$S:$S,$G1850)</f>
        <v>0</v>
      </c>
      <c r="BP1850" s="99">
        <f>SUMIFS(通讯通路门店!$AI:$AI,通讯通路门店!$S:$S,$G1850)</f>
        <v>0</v>
      </c>
      <c r="BQ1850" s="83"/>
    </row>
    <row r="1851" spans="1:69">
      <c r="A1851" s="99" t="str">
        <f>IFERROR(_xlfn.XLOOKUP($G1851,通讯通路门店!$S$4:$S$993933,通讯通路门店!$A$4:$A$993933,0,0),"")</f>
        <v>海南省</v>
      </c>
      <c r="B1851" s="99" t="str">
        <f>IFERROR(_xlfn.XLOOKUP($G1851,通讯通路门店!$S$4:$S$993933,通讯通路门店!$B$4:$B$993933,0,0),"")</f>
        <v>乐东黎族自治县</v>
      </c>
      <c r="C1851" s="99" t="str">
        <f>IFERROR(_xlfn.XLOOKUP($G1851,通讯通路门店!$S$4:$S$993933,通讯通路门店!$C$4:$C$993933,0,0),"")</f>
        <v>乐东黎族自治县</v>
      </c>
      <c r="D1851" s="99" t="str">
        <f>IFERROR(_xlfn.XLOOKUP($G1851,通讯通路门店!$S$4:$S$993933,通讯通路门店!$D$4:$D$993933,0,0),"")</f>
        <v>万冲镇</v>
      </c>
      <c r="E1851" s="83"/>
      <c r="F1851" s="83"/>
      <c r="G1851" s="101"/>
      <c r="H1851" s="102">
        <f>IFERROR(_xlfn.XLOOKUP($G1851,通讯通路门店!$S$4:$S$993933,通讯通路门店!$R$4:$R$993933,0,0),"")</f>
        <v>0</v>
      </c>
      <c r="I1851" s="83"/>
      <c r="J1851" s="83"/>
      <c r="K1851" s="83"/>
      <c r="L1851" s="83"/>
      <c r="M1851" s="83"/>
      <c r="N1851" s="83"/>
      <c r="O1851" s="83"/>
      <c r="P1851" s="83"/>
      <c r="Q1851" s="83"/>
      <c r="R1851" s="83"/>
      <c r="S1851" s="83"/>
      <c r="T1851" s="83"/>
      <c r="U1851" s="99">
        <f>COUNTIF(通讯通路门店!$S:$S,$G1851)</f>
        <v>0</v>
      </c>
      <c r="V1851" s="99">
        <f>COUNTIFS(通讯通路门店!$S:$S,$G1851,通讯通路门店!$J:$J,"综合卖场")</f>
        <v>0</v>
      </c>
      <c r="W1851" s="99">
        <f>SUMIFS(通讯通路门店!$AJ:$AJ,通讯通路门店!$S:$S,通讯客户沙盘!$G1851)</f>
        <v>0</v>
      </c>
      <c r="X1851" s="99">
        <f t="shared" si="140"/>
        <v>0</v>
      </c>
      <c r="Y1851" s="99">
        <f>COUNTIFS(通讯通路门店!$S:$S,$G1851,通讯通路门店!$J:$J,"荣耀体验店")+COUNTIFS(通讯通路门店!$S:$S,$G1851,通讯通路门店!$J:$J,"荣耀授权专卖店")</f>
        <v>0</v>
      </c>
      <c r="Z1851" s="99">
        <f>COUNTIFS(通讯通路门店!$S:$S,$G1851,通讯通路门店!$J:$J,"VIVO体验店")</f>
        <v>0</v>
      </c>
      <c r="AA1851" s="99">
        <f>COUNTIFS(通讯通路门店!$S:$S,$G1851,通讯通路门店!$J:$J,"OPPO体验店")</f>
        <v>0</v>
      </c>
      <c r="AB1851" s="99">
        <f>COUNTIFS(通讯通路门店!$S:$S,$G1851,通讯通路门店!$J:$J,"华为授权体验店")+COUNTIFS(通讯通路门店!$S:$S,$G1851,通讯通路门店!$J:$J,"华为堡垒店")</f>
        <v>0</v>
      </c>
      <c r="AC1851" s="99">
        <f>COUNTIFS(通讯通路门店!$S:$S,$G1851,通讯通路门店!$J:$J,"小米体验店")</f>
        <v>0</v>
      </c>
      <c r="AD1851" s="99">
        <f>COUNTIFS(通讯通路门店!$S:$S,$G1851,通讯通路门店!$J:$J,"苹果体验店")</f>
        <v>0</v>
      </c>
      <c r="AE1851" s="99">
        <f>COUNTIFS(通讯通路门店!$S:$S,$G1851,通讯通路门店!$J:$J,"其他品牌专卖店")</f>
        <v>0</v>
      </c>
      <c r="AF1851" s="99">
        <f>SUMIFS(通讯通路门店!$BI:$BI,通讯通路门店!$S:$S,$G1851)</f>
        <v>0</v>
      </c>
      <c r="AG1851" s="99">
        <f>SUMIFS(通讯通路门店!$BH:$BH,通讯通路门店!$S:$S,$G1851)</f>
        <v>0</v>
      </c>
      <c r="AH1851" s="99">
        <f t="shared" si="141"/>
        <v>0</v>
      </c>
      <c r="AI1851" s="99">
        <f>SUMIFS(通讯通路门店!$BB:$BB,通讯通路门店!$S:$S,$G1851)</f>
        <v>0</v>
      </c>
      <c r="AJ1851" s="99">
        <f>SUMIFS(通讯通路门店!$BE:$BE,通讯通路门店!$S:$S,$G1851)</f>
        <v>0</v>
      </c>
      <c r="AK1851" s="99">
        <f>SUMIFS(通讯通路门店!$BG:$BG,通讯通路门店!$S:$S,$G1851)</f>
        <v>0</v>
      </c>
      <c r="AL1851" s="99">
        <f>SUMIFS(通讯通路门店!$BC:$BC,通讯通路门店!$S:$S,$G1851)</f>
        <v>0</v>
      </c>
      <c r="AM1851" s="99">
        <f>SUMIFS(通讯通路门店!$BD:$BD,通讯通路门店!$S:$S,$G1851)</f>
        <v>0</v>
      </c>
      <c r="AN1851" s="99">
        <f>SUMIFS(通讯通路门店!$BF:$BF,通讯通路门店!$S:$S,$G1851)</f>
        <v>0</v>
      </c>
      <c r="AO1851" s="99">
        <f t="shared" si="142"/>
        <v>0</v>
      </c>
      <c r="AP1851" s="99">
        <f>SUMIFS(通讯通路门店!$K:$K,通讯通路门店!$S:$S,$G1851)</f>
        <v>0</v>
      </c>
      <c r="AQ1851" s="83"/>
      <c r="AR1851" s="99">
        <f>SUMIFS(通讯通路门店!$T:$T,通讯通路门店!$S:$S,$G1851)</f>
        <v>0</v>
      </c>
      <c r="AS1851" s="99">
        <f>SUMIFS(通讯通路门店!$U:$U,通讯通路门店!$S:$S,$G1851)</f>
        <v>0</v>
      </c>
      <c r="AT1851" s="99">
        <f>SUMIFS(通讯通路门店!$V:$V,通讯通路门店!$S:$S,$G1851)</f>
        <v>0</v>
      </c>
      <c r="AU1851" s="99">
        <f>SUMIFS(通讯通路门店!$W:$W,通讯通路门店!$S:$S,$G1851)</f>
        <v>0</v>
      </c>
      <c r="AV1851" s="99">
        <f>SUMIFS(通讯通路门店!$Z:$Z,通讯通路门店!$S:$S,$G1851)</f>
        <v>0</v>
      </c>
      <c r="AW1851" s="99">
        <f>SUMIFS(通讯通路门店!$AB:$AB,通讯通路门店!$S:$S,$G1851)</f>
        <v>0</v>
      </c>
      <c r="AX1851" s="99">
        <f>SUMIFS(通讯通路门店!$X:$X,通讯通路门店!$S:$S,$G1851)</f>
        <v>0</v>
      </c>
      <c r="AY1851" s="99">
        <f>SUMIFS(通讯通路门店!$Y:$Y,通讯通路门店!$S:$S,$G1851)</f>
        <v>0</v>
      </c>
      <c r="AZ1851" s="99">
        <f>SUMIFS(通讯通路门店!$AA:$AA,通讯通路门店!$S:$S,$G1851)</f>
        <v>0</v>
      </c>
      <c r="BA1851" s="99">
        <f t="shared" si="143"/>
        <v>0</v>
      </c>
      <c r="BB1851" s="99">
        <f t="shared" si="144"/>
        <v>0</v>
      </c>
      <c r="BC1851" s="99">
        <f>SUMIFS(通讯通路门店!$W:$W,通讯通路门店!$S:$S,$G1851,通讯通路门店!$J:$J,"荣耀体验店")+SUMIFS(通讯通路门店!$W:$W,通讯通路门店!$S:$S,$G1851,通讯通路门店!$J:$J,"荣耀授权专卖店")</f>
        <v>0</v>
      </c>
      <c r="BD1851" s="99">
        <f>SUMIFS(通讯通路门店!$Z:$Z,通讯通路门店!$S:$S,$G1851,通讯通路门店!$J:$J,"VIVO体验店")</f>
        <v>0</v>
      </c>
      <c r="BE1851" s="99">
        <f>SUMIFS(通讯通路门店!$AB:$AB,通讯通路门店!$S:$S,$G1851,通讯通路门店!$J:$J,"OPPO体验店")</f>
        <v>0</v>
      </c>
      <c r="BF1851" s="99">
        <f>SUMIFS(通讯通路门店!$X:$X,通讯通路门店!$S:$S,$G1851,通讯通路门店!$J:$J,"华为授权体验店")+SUMIFS(通讯通路门店!$AA:$AA,通讯通路门店!$S:$S,$G1851,通讯通路门店!$J:$J,"华为堡垒店")</f>
        <v>0</v>
      </c>
      <c r="BG1851" s="99">
        <f>SUMIFS(通讯通路门店!$Y:$Y,通讯通路门店!$S:$S,$G1851,通讯通路门店!$J:$J,"小米体验店")</f>
        <v>0</v>
      </c>
      <c r="BH1851" s="99">
        <f>SUMIFS(通讯通路门店!$AA:$AA,通讯通路门店!$S:$S,$G1851,通讯通路门店!$J:$J,"苹果体验店")</f>
        <v>0</v>
      </c>
      <c r="BI1851" s="99">
        <f>SUMIFS(通讯通路门店!$K:$K,通讯通路门店!$S:$S,$G1851,通讯通路门店!$J:$J,"其他品牌专卖店")</f>
        <v>0</v>
      </c>
      <c r="BJ1851" s="99">
        <f>SUMIFS(通讯通路门店!$AC:$AC,通讯通路门店!$S:$S,$G1851)</f>
        <v>0</v>
      </c>
      <c r="BK1851" s="99">
        <f>SUMIFS(通讯通路门店!$AD:$AD,通讯通路门店!$S:$S,$G1851)</f>
        <v>0</v>
      </c>
      <c r="BL1851" s="99">
        <f>SUMIFS(通讯通路门店!$AE:$AE,通讯通路门店!$S:$S,$G1851)</f>
        <v>0</v>
      </c>
      <c r="BM1851" s="99">
        <f>SUMIFS(通讯通路门店!$AF:$AF,通讯通路门店!$S:$S,$G1851)</f>
        <v>0</v>
      </c>
      <c r="BN1851" s="99">
        <f>SUMIFS(通讯通路门店!$AG:$AG,通讯通路门店!$S:$S,$G1851)</f>
        <v>0</v>
      </c>
      <c r="BO1851" s="99">
        <f>SUMIFS(通讯通路门店!$AH:$AH,通讯通路门店!$S:$S,$G1851)</f>
        <v>0</v>
      </c>
      <c r="BP1851" s="99">
        <f>SUMIFS(通讯通路门店!$AI:$AI,通讯通路门店!$S:$S,$G1851)</f>
        <v>0</v>
      </c>
      <c r="BQ1851" s="83"/>
    </row>
    <row r="1852" spans="1:69">
      <c r="A1852" s="99" t="str">
        <f>IFERROR(_xlfn.XLOOKUP($G1852,通讯通路门店!$S$4:$S$993933,通讯通路门店!$A$4:$A$993933,0,0),"")</f>
        <v>海南省</v>
      </c>
      <c r="B1852" s="99" t="str">
        <f>IFERROR(_xlfn.XLOOKUP($G1852,通讯通路门店!$S$4:$S$993933,通讯通路门店!$B$4:$B$993933,0,0),"")</f>
        <v>乐东黎族自治县</v>
      </c>
      <c r="C1852" s="99" t="str">
        <f>IFERROR(_xlfn.XLOOKUP($G1852,通讯通路门店!$S$4:$S$993933,通讯通路门店!$C$4:$C$993933,0,0),"")</f>
        <v>乐东黎族自治县</v>
      </c>
      <c r="D1852" s="99" t="str">
        <f>IFERROR(_xlfn.XLOOKUP($G1852,通讯通路门店!$S$4:$S$993933,通讯通路门店!$D$4:$D$993933,0,0),"")</f>
        <v>万冲镇</v>
      </c>
      <c r="E1852" s="83"/>
      <c r="F1852" s="83"/>
      <c r="G1852" s="101"/>
      <c r="H1852" s="102">
        <f>IFERROR(_xlfn.XLOOKUP($G1852,通讯通路门店!$S$4:$S$993933,通讯通路门店!$R$4:$R$993933,0,0),"")</f>
        <v>0</v>
      </c>
      <c r="I1852" s="83"/>
      <c r="J1852" s="83"/>
      <c r="K1852" s="83"/>
      <c r="L1852" s="83"/>
      <c r="M1852" s="83"/>
      <c r="N1852" s="83"/>
      <c r="O1852" s="83"/>
      <c r="P1852" s="83"/>
      <c r="Q1852" s="83"/>
      <c r="R1852" s="83"/>
      <c r="S1852" s="83"/>
      <c r="T1852" s="83"/>
      <c r="U1852" s="99">
        <f>COUNTIF(通讯通路门店!$S:$S,$G1852)</f>
        <v>0</v>
      </c>
      <c r="V1852" s="99">
        <f>COUNTIFS(通讯通路门店!$S:$S,$G1852,通讯通路门店!$J:$J,"综合卖场")</f>
        <v>0</v>
      </c>
      <c r="W1852" s="99">
        <f>SUMIFS(通讯通路门店!$AJ:$AJ,通讯通路门店!$S:$S,通讯客户沙盘!$G1852)</f>
        <v>0</v>
      </c>
      <c r="X1852" s="99">
        <f t="shared" si="140"/>
        <v>0</v>
      </c>
      <c r="Y1852" s="99">
        <f>COUNTIFS(通讯通路门店!$S:$S,$G1852,通讯通路门店!$J:$J,"荣耀体验店")+COUNTIFS(通讯通路门店!$S:$S,$G1852,通讯通路门店!$J:$J,"荣耀授权专卖店")</f>
        <v>0</v>
      </c>
      <c r="Z1852" s="99">
        <f>COUNTIFS(通讯通路门店!$S:$S,$G1852,通讯通路门店!$J:$J,"VIVO体验店")</f>
        <v>0</v>
      </c>
      <c r="AA1852" s="99">
        <f>COUNTIFS(通讯通路门店!$S:$S,$G1852,通讯通路门店!$J:$J,"OPPO体验店")</f>
        <v>0</v>
      </c>
      <c r="AB1852" s="99">
        <f>COUNTIFS(通讯通路门店!$S:$S,$G1852,通讯通路门店!$J:$J,"华为授权体验店")+COUNTIFS(通讯通路门店!$S:$S,$G1852,通讯通路门店!$J:$J,"华为堡垒店")</f>
        <v>0</v>
      </c>
      <c r="AC1852" s="99">
        <f>COUNTIFS(通讯通路门店!$S:$S,$G1852,通讯通路门店!$J:$J,"小米体验店")</f>
        <v>0</v>
      </c>
      <c r="AD1852" s="99">
        <f>COUNTIFS(通讯通路门店!$S:$S,$G1852,通讯通路门店!$J:$J,"苹果体验店")</f>
        <v>0</v>
      </c>
      <c r="AE1852" s="99">
        <f>COUNTIFS(通讯通路门店!$S:$S,$G1852,通讯通路门店!$J:$J,"其他品牌专卖店")</f>
        <v>0</v>
      </c>
      <c r="AF1852" s="99">
        <f>SUMIFS(通讯通路门店!$BI:$BI,通讯通路门店!$S:$S,$G1852)</f>
        <v>0</v>
      </c>
      <c r="AG1852" s="99">
        <f>SUMIFS(通讯通路门店!$BH:$BH,通讯通路门店!$S:$S,$G1852)</f>
        <v>0</v>
      </c>
      <c r="AH1852" s="99">
        <f t="shared" si="141"/>
        <v>0</v>
      </c>
      <c r="AI1852" s="99">
        <f>SUMIFS(通讯通路门店!$BB:$BB,通讯通路门店!$S:$S,$G1852)</f>
        <v>0</v>
      </c>
      <c r="AJ1852" s="99">
        <f>SUMIFS(通讯通路门店!$BE:$BE,通讯通路门店!$S:$S,$G1852)</f>
        <v>0</v>
      </c>
      <c r="AK1852" s="99">
        <f>SUMIFS(通讯通路门店!$BG:$BG,通讯通路门店!$S:$S,$G1852)</f>
        <v>0</v>
      </c>
      <c r="AL1852" s="99">
        <f>SUMIFS(通讯通路门店!$BC:$BC,通讯通路门店!$S:$S,$G1852)</f>
        <v>0</v>
      </c>
      <c r="AM1852" s="99">
        <f>SUMIFS(通讯通路门店!$BD:$BD,通讯通路门店!$S:$S,$G1852)</f>
        <v>0</v>
      </c>
      <c r="AN1852" s="99">
        <f>SUMIFS(通讯通路门店!$BF:$BF,通讯通路门店!$S:$S,$G1852)</f>
        <v>0</v>
      </c>
      <c r="AO1852" s="99">
        <f t="shared" si="142"/>
        <v>0</v>
      </c>
      <c r="AP1852" s="99">
        <f>SUMIFS(通讯通路门店!$K:$K,通讯通路门店!$S:$S,$G1852)</f>
        <v>0</v>
      </c>
      <c r="AQ1852" s="83"/>
      <c r="AR1852" s="99">
        <f>SUMIFS(通讯通路门店!$T:$T,通讯通路门店!$S:$S,$G1852)</f>
        <v>0</v>
      </c>
      <c r="AS1852" s="99">
        <f>SUMIFS(通讯通路门店!$U:$U,通讯通路门店!$S:$S,$G1852)</f>
        <v>0</v>
      </c>
      <c r="AT1852" s="99">
        <f>SUMIFS(通讯通路门店!$V:$V,通讯通路门店!$S:$S,$G1852)</f>
        <v>0</v>
      </c>
      <c r="AU1852" s="99">
        <f>SUMIFS(通讯通路门店!$W:$W,通讯通路门店!$S:$S,$G1852)</f>
        <v>0</v>
      </c>
      <c r="AV1852" s="99">
        <f>SUMIFS(通讯通路门店!$Z:$Z,通讯通路门店!$S:$S,$G1852)</f>
        <v>0</v>
      </c>
      <c r="AW1852" s="99">
        <f>SUMIFS(通讯通路门店!$AB:$AB,通讯通路门店!$S:$S,$G1852)</f>
        <v>0</v>
      </c>
      <c r="AX1852" s="99">
        <f>SUMIFS(通讯通路门店!$X:$X,通讯通路门店!$S:$S,$G1852)</f>
        <v>0</v>
      </c>
      <c r="AY1852" s="99">
        <f>SUMIFS(通讯通路门店!$Y:$Y,通讯通路门店!$S:$S,$G1852)</f>
        <v>0</v>
      </c>
      <c r="AZ1852" s="99">
        <f>SUMIFS(通讯通路门店!$AA:$AA,通讯通路门店!$S:$S,$G1852)</f>
        <v>0</v>
      </c>
      <c r="BA1852" s="99">
        <f t="shared" si="143"/>
        <v>0</v>
      </c>
      <c r="BB1852" s="99">
        <f t="shared" si="144"/>
        <v>0</v>
      </c>
      <c r="BC1852" s="99">
        <f>SUMIFS(通讯通路门店!$W:$W,通讯通路门店!$S:$S,$G1852,通讯通路门店!$J:$J,"荣耀体验店")+SUMIFS(通讯通路门店!$W:$W,通讯通路门店!$S:$S,$G1852,通讯通路门店!$J:$J,"荣耀授权专卖店")</f>
        <v>0</v>
      </c>
      <c r="BD1852" s="99">
        <f>SUMIFS(通讯通路门店!$Z:$Z,通讯通路门店!$S:$S,$G1852,通讯通路门店!$J:$J,"VIVO体验店")</f>
        <v>0</v>
      </c>
      <c r="BE1852" s="99">
        <f>SUMIFS(通讯通路门店!$AB:$AB,通讯通路门店!$S:$S,$G1852,通讯通路门店!$J:$J,"OPPO体验店")</f>
        <v>0</v>
      </c>
      <c r="BF1852" s="99">
        <f>SUMIFS(通讯通路门店!$X:$X,通讯通路门店!$S:$S,$G1852,通讯通路门店!$J:$J,"华为授权体验店")+SUMIFS(通讯通路门店!$AA:$AA,通讯通路门店!$S:$S,$G1852,通讯通路门店!$J:$J,"华为堡垒店")</f>
        <v>0</v>
      </c>
      <c r="BG1852" s="99">
        <f>SUMIFS(通讯通路门店!$Y:$Y,通讯通路门店!$S:$S,$G1852,通讯通路门店!$J:$J,"小米体验店")</f>
        <v>0</v>
      </c>
      <c r="BH1852" s="99">
        <f>SUMIFS(通讯通路门店!$AA:$AA,通讯通路门店!$S:$S,$G1852,通讯通路门店!$J:$J,"苹果体验店")</f>
        <v>0</v>
      </c>
      <c r="BI1852" s="99">
        <f>SUMIFS(通讯通路门店!$K:$K,通讯通路门店!$S:$S,$G1852,通讯通路门店!$J:$J,"其他品牌专卖店")</f>
        <v>0</v>
      </c>
      <c r="BJ1852" s="99">
        <f>SUMIFS(通讯通路门店!$AC:$AC,通讯通路门店!$S:$S,$G1852)</f>
        <v>0</v>
      </c>
      <c r="BK1852" s="99">
        <f>SUMIFS(通讯通路门店!$AD:$AD,通讯通路门店!$S:$S,$G1852)</f>
        <v>0</v>
      </c>
      <c r="BL1852" s="99">
        <f>SUMIFS(通讯通路门店!$AE:$AE,通讯通路门店!$S:$S,$G1852)</f>
        <v>0</v>
      </c>
      <c r="BM1852" s="99">
        <f>SUMIFS(通讯通路门店!$AF:$AF,通讯通路门店!$S:$S,$G1852)</f>
        <v>0</v>
      </c>
      <c r="BN1852" s="99">
        <f>SUMIFS(通讯通路门店!$AG:$AG,通讯通路门店!$S:$S,$G1852)</f>
        <v>0</v>
      </c>
      <c r="BO1852" s="99">
        <f>SUMIFS(通讯通路门店!$AH:$AH,通讯通路门店!$S:$S,$G1852)</f>
        <v>0</v>
      </c>
      <c r="BP1852" s="99">
        <f>SUMIFS(通讯通路门店!$AI:$AI,通讯通路门店!$S:$S,$G1852)</f>
        <v>0</v>
      </c>
      <c r="BQ1852" s="83"/>
    </row>
    <row r="1853" spans="1:69">
      <c r="A1853" s="99" t="str">
        <f>IFERROR(_xlfn.XLOOKUP($G1853,通讯通路门店!$S$4:$S$993933,通讯通路门店!$A$4:$A$993933,0,0),"")</f>
        <v>海南省</v>
      </c>
      <c r="B1853" s="99" t="str">
        <f>IFERROR(_xlfn.XLOOKUP($G1853,通讯通路门店!$S$4:$S$993933,通讯通路门店!$B$4:$B$993933,0,0),"")</f>
        <v>乐东黎族自治县</v>
      </c>
      <c r="C1853" s="99" t="str">
        <f>IFERROR(_xlfn.XLOOKUP($G1853,通讯通路门店!$S$4:$S$993933,通讯通路门店!$C$4:$C$993933,0,0),"")</f>
        <v>乐东黎族自治县</v>
      </c>
      <c r="D1853" s="99" t="str">
        <f>IFERROR(_xlfn.XLOOKUP($G1853,通讯通路门店!$S$4:$S$993933,通讯通路门店!$D$4:$D$993933,0,0),"")</f>
        <v>万冲镇</v>
      </c>
      <c r="E1853" s="83"/>
      <c r="F1853" s="83"/>
      <c r="G1853" s="101"/>
      <c r="H1853" s="102">
        <f>IFERROR(_xlfn.XLOOKUP($G1853,通讯通路门店!$S$4:$S$993933,通讯通路门店!$R$4:$R$993933,0,0),"")</f>
        <v>0</v>
      </c>
      <c r="I1853" s="83"/>
      <c r="J1853" s="83"/>
      <c r="K1853" s="83"/>
      <c r="L1853" s="83"/>
      <c r="M1853" s="83"/>
      <c r="N1853" s="83"/>
      <c r="O1853" s="83"/>
      <c r="P1853" s="83"/>
      <c r="Q1853" s="83"/>
      <c r="R1853" s="83"/>
      <c r="S1853" s="83"/>
      <c r="T1853" s="83"/>
      <c r="U1853" s="99">
        <f>COUNTIF(通讯通路门店!$S:$S,$G1853)</f>
        <v>0</v>
      </c>
      <c r="V1853" s="99">
        <f>COUNTIFS(通讯通路门店!$S:$S,$G1853,通讯通路门店!$J:$J,"综合卖场")</f>
        <v>0</v>
      </c>
      <c r="W1853" s="99">
        <f>SUMIFS(通讯通路门店!$AJ:$AJ,通讯通路门店!$S:$S,通讯客户沙盘!$G1853)</f>
        <v>0</v>
      </c>
      <c r="X1853" s="99">
        <f t="shared" si="140"/>
        <v>0</v>
      </c>
      <c r="Y1853" s="99">
        <f>COUNTIFS(通讯通路门店!$S:$S,$G1853,通讯通路门店!$J:$J,"荣耀体验店")+COUNTIFS(通讯通路门店!$S:$S,$G1853,通讯通路门店!$J:$J,"荣耀授权专卖店")</f>
        <v>0</v>
      </c>
      <c r="Z1853" s="99">
        <f>COUNTIFS(通讯通路门店!$S:$S,$G1853,通讯通路门店!$J:$J,"VIVO体验店")</f>
        <v>0</v>
      </c>
      <c r="AA1853" s="99">
        <f>COUNTIFS(通讯通路门店!$S:$S,$G1853,通讯通路门店!$J:$J,"OPPO体验店")</f>
        <v>0</v>
      </c>
      <c r="AB1853" s="99">
        <f>COUNTIFS(通讯通路门店!$S:$S,$G1853,通讯通路门店!$J:$J,"华为授权体验店")+COUNTIFS(通讯通路门店!$S:$S,$G1853,通讯通路门店!$J:$J,"华为堡垒店")</f>
        <v>0</v>
      </c>
      <c r="AC1853" s="99">
        <f>COUNTIFS(通讯通路门店!$S:$S,$G1853,通讯通路门店!$J:$J,"小米体验店")</f>
        <v>0</v>
      </c>
      <c r="AD1853" s="99">
        <f>COUNTIFS(通讯通路门店!$S:$S,$G1853,通讯通路门店!$J:$J,"苹果体验店")</f>
        <v>0</v>
      </c>
      <c r="AE1853" s="99">
        <f>COUNTIFS(通讯通路门店!$S:$S,$G1853,通讯通路门店!$J:$J,"其他品牌专卖店")</f>
        <v>0</v>
      </c>
      <c r="AF1853" s="99">
        <f>SUMIFS(通讯通路门店!$BI:$BI,通讯通路门店!$S:$S,$G1853)</f>
        <v>0</v>
      </c>
      <c r="AG1853" s="99">
        <f>SUMIFS(通讯通路门店!$BH:$BH,通讯通路门店!$S:$S,$G1853)</f>
        <v>0</v>
      </c>
      <c r="AH1853" s="99">
        <f t="shared" si="141"/>
        <v>0</v>
      </c>
      <c r="AI1853" s="99">
        <f>SUMIFS(通讯通路门店!$BB:$BB,通讯通路门店!$S:$S,$G1853)</f>
        <v>0</v>
      </c>
      <c r="AJ1853" s="99">
        <f>SUMIFS(通讯通路门店!$BE:$BE,通讯通路门店!$S:$S,$G1853)</f>
        <v>0</v>
      </c>
      <c r="AK1853" s="99">
        <f>SUMIFS(通讯通路门店!$BG:$BG,通讯通路门店!$S:$S,$G1853)</f>
        <v>0</v>
      </c>
      <c r="AL1853" s="99">
        <f>SUMIFS(通讯通路门店!$BC:$BC,通讯通路门店!$S:$S,$G1853)</f>
        <v>0</v>
      </c>
      <c r="AM1853" s="99">
        <f>SUMIFS(通讯通路门店!$BD:$BD,通讯通路门店!$S:$S,$G1853)</f>
        <v>0</v>
      </c>
      <c r="AN1853" s="99">
        <f>SUMIFS(通讯通路门店!$BF:$BF,通讯通路门店!$S:$S,$G1853)</f>
        <v>0</v>
      </c>
      <c r="AO1853" s="99">
        <f t="shared" si="142"/>
        <v>0</v>
      </c>
      <c r="AP1853" s="99">
        <f>SUMIFS(通讯通路门店!$K:$K,通讯通路门店!$S:$S,$G1853)</f>
        <v>0</v>
      </c>
      <c r="AQ1853" s="83"/>
      <c r="AR1853" s="99">
        <f>SUMIFS(通讯通路门店!$T:$T,通讯通路门店!$S:$S,$G1853)</f>
        <v>0</v>
      </c>
      <c r="AS1853" s="99">
        <f>SUMIFS(通讯通路门店!$U:$U,通讯通路门店!$S:$S,$G1853)</f>
        <v>0</v>
      </c>
      <c r="AT1853" s="99">
        <f>SUMIFS(通讯通路门店!$V:$V,通讯通路门店!$S:$S,$G1853)</f>
        <v>0</v>
      </c>
      <c r="AU1853" s="99">
        <f>SUMIFS(通讯通路门店!$W:$W,通讯通路门店!$S:$S,$G1853)</f>
        <v>0</v>
      </c>
      <c r="AV1853" s="99">
        <f>SUMIFS(通讯通路门店!$Z:$Z,通讯通路门店!$S:$S,$G1853)</f>
        <v>0</v>
      </c>
      <c r="AW1853" s="99">
        <f>SUMIFS(通讯通路门店!$AB:$AB,通讯通路门店!$S:$S,$G1853)</f>
        <v>0</v>
      </c>
      <c r="AX1853" s="99">
        <f>SUMIFS(通讯通路门店!$X:$X,通讯通路门店!$S:$S,$G1853)</f>
        <v>0</v>
      </c>
      <c r="AY1853" s="99">
        <f>SUMIFS(通讯通路门店!$Y:$Y,通讯通路门店!$S:$S,$G1853)</f>
        <v>0</v>
      </c>
      <c r="AZ1853" s="99">
        <f>SUMIFS(通讯通路门店!$AA:$AA,通讯通路门店!$S:$S,$G1853)</f>
        <v>0</v>
      </c>
      <c r="BA1853" s="99">
        <f t="shared" si="143"/>
        <v>0</v>
      </c>
      <c r="BB1853" s="99">
        <f t="shared" si="144"/>
        <v>0</v>
      </c>
      <c r="BC1853" s="99">
        <f>SUMIFS(通讯通路门店!$W:$W,通讯通路门店!$S:$S,$G1853,通讯通路门店!$J:$J,"荣耀体验店")+SUMIFS(通讯通路门店!$W:$W,通讯通路门店!$S:$S,$G1853,通讯通路门店!$J:$J,"荣耀授权专卖店")</f>
        <v>0</v>
      </c>
      <c r="BD1853" s="99">
        <f>SUMIFS(通讯通路门店!$Z:$Z,通讯通路门店!$S:$S,$G1853,通讯通路门店!$J:$J,"VIVO体验店")</f>
        <v>0</v>
      </c>
      <c r="BE1853" s="99">
        <f>SUMIFS(通讯通路门店!$AB:$AB,通讯通路门店!$S:$S,$G1853,通讯通路门店!$J:$J,"OPPO体验店")</f>
        <v>0</v>
      </c>
      <c r="BF1853" s="99">
        <f>SUMIFS(通讯通路门店!$X:$X,通讯通路门店!$S:$S,$G1853,通讯通路门店!$J:$J,"华为授权体验店")+SUMIFS(通讯通路门店!$AA:$AA,通讯通路门店!$S:$S,$G1853,通讯通路门店!$J:$J,"华为堡垒店")</f>
        <v>0</v>
      </c>
      <c r="BG1853" s="99">
        <f>SUMIFS(通讯通路门店!$Y:$Y,通讯通路门店!$S:$S,$G1853,通讯通路门店!$J:$J,"小米体验店")</f>
        <v>0</v>
      </c>
      <c r="BH1853" s="99">
        <f>SUMIFS(通讯通路门店!$AA:$AA,通讯通路门店!$S:$S,$G1853,通讯通路门店!$J:$J,"苹果体验店")</f>
        <v>0</v>
      </c>
      <c r="BI1853" s="99">
        <f>SUMIFS(通讯通路门店!$K:$K,通讯通路门店!$S:$S,$G1853,通讯通路门店!$J:$J,"其他品牌专卖店")</f>
        <v>0</v>
      </c>
      <c r="BJ1853" s="99">
        <f>SUMIFS(通讯通路门店!$AC:$AC,通讯通路门店!$S:$S,$G1853)</f>
        <v>0</v>
      </c>
      <c r="BK1853" s="99">
        <f>SUMIFS(通讯通路门店!$AD:$AD,通讯通路门店!$S:$S,$G1853)</f>
        <v>0</v>
      </c>
      <c r="BL1853" s="99">
        <f>SUMIFS(通讯通路门店!$AE:$AE,通讯通路门店!$S:$S,$G1853)</f>
        <v>0</v>
      </c>
      <c r="BM1853" s="99">
        <f>SUMIFS(通讯通路门店!$AF:$AF,通讯通路门店!$S:$S,$G1853)</f>
        <v>0</v>
      </c>
      <c r="BN1853" s="99">
        <f>SUMIFS(通讯通路门店!$AG:$AG,通讯通路门店!$S:$S,$G1853)</f>
        <v>0</v>
      </c>
      <c r="BO1853" s="99">
        <f>SUMIFS(通讯通路门店!$AH:$AH,通讯通路门店!$S:$S,$G1853)</f>
        <v>0</v>
      </c>
      <c r="BP1853" s="99">
        <f>SUMIFS(通讯通路门店!$AI:$AI,通讯通路门店!$S:$S,$G1853)</f>
        <v>0</v>
      </c>
      <c r="BQ1853" s="83"/>
    </row>
    <row r="1854" spans="1:69">
      <c r="A1854" s="99" t="str">
        <f>IFERROR(_xlfn.XLOOKUP($G1854,通讯通路门店!$S$4:$S$993933,通讯通路门店!$A$4:$A$993933,0,0),"")</f>
        <v>海南省</v>
      </c>
      <c r="B1854" s="99" t="str">
        <f>IFERROR(_xlfn.XLOOKUP($G1854,通讯通路门店!$S$4:$S$993933,通讯通路门店!$B$4:$B$993933,0,0),"")</f>
        <v>乐东黎族自治县</v>
      </c>
      <c r="C1854" s="99" t="str">
        <f>IFERROR(_xlfn.XLOOKUP($G1854,通讯通路门店!$S$4:$S$993933,通讯通路门店!$C$4:$C$993933,0,0),"")</f>
        <v>乐东黎族自治县</v>
      </c>
      <c r="D1854" s="99" t="str">
        <f>IFERROR(_xlfn.XLOOKUP($G1854,通讯通路门店!$S$4:$S$993933,通讯通路门店!$D$4:$D$993933,0,0),"")</f>
        <v>万冲镇</v>
      </c>
      <c r="E1854" s="83"/>
      <c r="F1854" s="83"/>
      <c r="G1854" s="101"/>
      <c r="H1854" s="102">
        <f>IFERROR(_xlfn.XLOOKUP($G1854,通讯通路门店!$S$4:$S$993933,通讯通路门店!$R$4:$R$993933,0,0),"")</f>
        <v>0</v>
      </c>
      <c r="I1854" s="83"/>
      <c r="J1854" s="83"/>
      <c r="K1854" s="83"/>
      <c r="L1854" s="83"/>
      <c r="M1854" s="83"/>
      <c r="N1854" s="83"/>
      <c r="O1854" s="83"/>
      <c r="P1854" s="83"/>
      <c r="Q1854" s="83"/>
      <c r="R1854" s="83"/>
      <c r="S1854" s="83"/>
      <c r="T1854" s="83"/>
      <c r="U1854" s="99">
        <f>COUNTIF(通讯通路门店!$S:$S,$G1854)</f>
        <v>0</v>
      </c>
      <c r="V1854" s="99">
        <f>COUNTIFS(通讯通路门店!$S:$S,$G1854,通讯通路门店!$J:$J,"综合卖场")</f>
        <v>0</v>
      </c>
      <c r="W1854" s="99">
        <f>SUMIFS(通讯通路门店!$AJ:$AJ,通讯通路门店!$S:$S,通讯客户沙盘!$G1854)</f>
        <v>0</v>
      </c>
      <c r="X1854" s="99">
        <f t="shared" si="140"/>
        <v>0</v>
      </c>
      <c r="Y1854" s="99">
        <f>COUNTIFS(通讯通路门店!$S:$S,$G1854,通讯通路门店!$J:$J,"荣耀体验店")+COUNTIFS(通讯通路门店!$S:$S,$G1854,通讯通路门店!$J:$J,"荣耀授权专卖店")</f>
        <v>0</v>
      </c>
      <c r="Z1854" s="99">
        <f>COUNTIFS(通讯通路门店!$S:$S,$G1854,通讯通路门店!$J:$J,"VIVO体验店")</f>
        <v>0</v>
      </c>
      <c r="AA1854" s="99">
        <f>COUNTIFS(通讯通路门店!$S:$S,$G1854,通讯通路门店!$J:$J,"OPPO体验店")</f>
        <v>0</v>
      </c>
      <c r="AB1854" s="99">
        <f>COUNTIFS(通讯通路门店!$S:$S,$G1854,通讯通路门店!$J:$J,"华为授权体验店")+COUNTIFS(通讯通路门店!$S:$S,$G1854,通讯通路门店!$J:$J,"华为堡垒店")</f>
        <v>0</v>
      </c>
      <c r="AC1854" s="99">
        <f>COUNTIFS(通讯通路门店!$S:$S,$G1854,通讯通路门店!$J:$J,"小米体验店")</f>
        <v>0</v>
      </c>
      <c r="AD1854" s="99">
        <f>COUNTIFS(通讯通路门店!$S:$S,$G1854,通讯通路门店!$J:$J,"苹果体验店")</f>
        <v>0</v>
      </c>
      <c r="AE1854" s="99">
        <f>COUNTIFS(通讯通路门店!$S:$S,$G1854,通讯通路门店!$J:$J,"其他品牌专卖店")</f>
        <v>0</v>
      </c>
      <c r="AF1854" s="99">
        <f>SUMIFS(通讯通路门店!$BI:$BI,通讯通路门店!$S:$S,$G1854)</f>
        <v>0</v>
      </c>
      <c r="AG1854" s="99">
        <f>SUMIFS(通讯通路门店!$BH:$BH,通讯通路门店!$S:$S,$G1854)</f>
        <v>0</v>
      </c>
      <c r="AH1854" s="99">
        <f t="shared" si="141"/>
        <v>0</v>
      </c>
      <c r="AI1854" s="99">
        <f>SUMIFS(通讯通路门店!$BB:$BB,通讯通路门店!$S:$S,$G1854)</f>
        <v>0</v>
      </c>
      <c r="AJ1854" s="99">
        <f>SUMIFS(通讯通路门店!$BE:$BE,通讯通路门店!$S:$S,$G1854)</f>
        <v>0</v>
      </c>
      <c r="AK1854" s="99">
        <f>SUMIFS(通讯通路门店!$BG:$BG,通讯通路门店!$S:$S,$G1854)</f>
        <v>0</v>
      </c>
      <c r="AL1854" s="99">
        <f>SUMIFS(通讯通路门店!$BC:$BC,通讯通路门店!$S:$S,$G1854)</f>
        <v>0</v>
      </c>
      <c r="AM1854" s="99">
        <f>SUMIFS(通讯通路门店!$BD:$BD,通讯通路门店!$S:$S,$G1854)</f>
        <v>0</v>
      </c>
      <c r="AN1854" s="99">
        <f>SUMIFS(通讯通路门店!$BF:$BF,通讯通路门店!$S:$S,$G1854)</f>
        <v>0</v>
      </c>
      <c r="AO1854" s="99">
        <f t="shared" si="142"/>
        <v>0</v>
      </c>
      <c r="AP1854" s="99">
        <f>SUMIFS(通讯通路门店!$K:$K,通讯通路门店!$S:$S,$G1854)</f>
        <v>0</v>
      </c>
      <c r="AQ1854" s="83"/>
      <c r="AR1854" s="99">
        <f>SUMIFS(通讯通路门店!$T:$T,通讯通路门店!$S:$S,$G1854)</f>
        <v>0</v>
      </c>
      <c r="AS1854" s="99">
        <f>SUMIFS(通讯通路门店!$U:$U,通讯通路门店!$S:$S,$G1854)</f>
        <v>0</v>
      </c>
      <c r="AT1854" s="99">
        <f>SUMIFS(通讯通路门店!$V:$V,通讯通路门店!$S:$S,$G1854)</f>
        <v>0</v>
      </c>
      <c r="AU1854" s="99">
        <f>SUMIFS(通讯通路门店!$W:$W,通讯通路门店!$S:$S,$G1854)</f>
        <v>0</v>
      </c>
      <c r="AV1854" s="99">
        <f>SUMIFS(通讯通路门店!$Z:$Z,通讯通路门店!$S:$S,$G1854)</f>
        <v>0</v>
      </c>
      <c r="AW1854" s="99">
        <f>SUMIFS(通讯通路门店!$AB:$AB,通讯通路门店!$S:$S,$G1854)</f>
        <v>0</v>
      </c>
      <c r="AX1854" s="99">
        <f>SUMIFS(通讯通路门店!$X:$X,通讯通路门店!$S:$S,$G1854)</f>
        <v>0</v>
      </c>
      <c r="AY1854" s="99">
        <f>SUMIFS(通讯通路门店!$Y:$Y,通讯通路门店!$S:$S,$G1854)</f>
        <v>0</v>
      </c>
      <c r="AZ1854" s="99">
        <f>SUMIFS(通讯通路门店!$AA:$AA,通讯通路门店!$S:$S,$G1854)</f>
        <v>0</v>
      </c>
      <c r="BA1854" s="99">
        <f t="shared" si="143"/>
        <v>0</v>
      </c>
      <c r="BB1854" s="99">
        <f t="shared" si="144"/>
        <v>0</v>
      </c>
      <c r="BC1854" s="99">
        <f>SUMIFS(通讯通路门店!$W:$W,通讯通路门店!$S:$S,$G1854,通讯通路门店!$J:$J,"荣耀体验店")+SUMIFS(通讯通路门店!$W:$W,通讯通路门店!$S:$S,$G1854,通讯通路门店!$J:$J,"荣耀授权专卖店")</f>
        <v>0</v>
      </c>
      <c r="BD1854" s="99">
        <f>SUMIFS(通讯通路门店!$Z:$Z,通讯通路门店!$S:$S,$G1854,通讯通路门店!$J:$J,"VIVO体验店")</f>
        <v>0</v>
      </c>
      <c r="BE1854" s="99">
        <f>SUMIFS(通讯通路门店!$AB:$AB,通讯通路门店!$S:$S,$G1854,通讯通路门店!$J:$J,"OPPO体验店")</f>
        <v>0</v>
      </c>
      <c r="BF1854" s="99">
        <f>SUMIFS(通讯通路门店!$X:$X,通讯通路门店!$S:$S,$G1854,通讯通路门店!$J:$J,"华为授权体验店")+SUMIFS(通讯通路门店!$AA:$AA,通讯通路门店!$S:$S,$G1854,通讯通路门店!$J:$J,"华为堡垒店")</f>
        <v>0</v>
      </c>
      <c r="BG1854" s="99">
        <f>SUMIFS(通讯通路门店!$Y:$Y,通讯通路门店!$S:$S,$G1854,通讯通路门店!$J:$J,"小米体验店")</f>
        <v>0</v>
      </c>
      <c r="BH1854" s="99">
        <f>SUMIFS(通讯通路门店!$AA:$AA,通讯通路门店!$S:$S,$G1854,通讯通路门店!$J:$J,"苹果体验店")</f>
        <v>0</v>
      </c>
      <c r="BI1854" s="99">
        <f>SUMIFS(通讯通路门店!$K:$K,通讯通路门店!$S:$S,$G1854,通讯通路门店!$J:$J,"其他品牌专卖店")</f>
        <v>0</v>
      </c>
      <c r="BJ1854" s="99">
        <f>SUMIFS(通讯通路门店!$AC:$AC,通讯通路门店!$S:$S,$G1854)</f>
        <v>0</v>
      </c>
      <c r="BK1854" s="99">
        <f>SUMIFS(通讯通路门店!$AD:$AD,通讯通路门店!$S:$S,$G1854)</f>
        <v>0</v>
      </c>
      <c r="BL1854" s="99">
        <f>SUMIFS(通讯通路门店!$AE:$AE,通讯通路门店!$S:$S,$G1854)</f>
        <v>0</v>
      </c>
      <c r="BM1854" s="99">
        <f>SUMIFS(通讯通路门店!$AF:$AF,通讯通路门店!$S:$S,$G1854)</f>
        <v>0</v>
      </c>
      <c r="BN1854" s="99">
        <f>SUMIFS(通讯通路门店!$AG:$AG,通讯通路门店!$S:$S,$G1854)</f>
        <v>0</v>
      </c>
      <c r="BO1854" s="99">
        <f>SUMIFS(通讯通路门店!$AH:$AH,通讯通路门店!$S:$S,$G1854)</f>
        <v>0</v>
      </c>
      <c r="BP1854" s="99">
        <f>SUMIFS(通讯通路门店!$AI:$AI,通讯通路门店!$S:$S,$G1854)</f>
        <v>0</v>
      </c>
      <c r="BQ1854" s="83"/>
    </row>
    <row r="1855" spans="1:69">
      <c r="A1855" s="99" t="str">
        <f>IFERROR(_xlfn.XLOOKUP($G1855,通讯通路门店!$S$4:$S$993933,通讯通路门店!$A$4:$A$993933,0,0),"")</f>
        <v>海南省</v>
      </c>
      <c r="B1855" s="99" t="str">
        <f>IFERROR(_xlfn.XLOOKUP($G1855,通讯通路门店!$S$4:$S$993933,通讯通路门店!$B$4:$B$993933,0,0),"")</f>
        <v>乐东黎族自治县</v>
      </c>
      <c r="C1855" s="99" t="str">
        <f>IFERROR(_xlfn.XLOOKUP($G1855,通讯通路门店!$S$4:$S$993933,通讯通路门店!$C$4:$C$993933,0,0),"")</f>
        <v>乐东黎族自治县</v>
      </c>
      <c r="D1855" s="99" t="str">
        <f>IFERROR(_xlfn.XLOOKUP($G1855,通讯通路门店!$S$4:$S$993933,通讯通路门店!$D$4:$D$993933,0,0),"")</f>
        <v>万冲镇</v>
      </c>
      <c r="E1855" s="83"/>
      <c r="F1855" s="83"/>
      <c r="G1855" s="101"/>
      <c r="H1855" s="102">
        <f>IFERROR(_xlfn.XLOOKUP($G1855,通讯通路门店!$S$4:$S$993933,通讯通路门店!$R$4:$R$993933,0,0),"")</f>
        <v>0</v>
      </c>
      <c r="I1855" s="83"/>
      <c r="J1855" s="83"/>
      <c r="K1855" s="83"/>
      <c r="L1855" s="83"/>
      <c r="M1855" s="83"/>
      <c r="N1855" s="83"/>
      <c r="O1855" s="83"/>
      <c r="P1855" s="83"/>
      <c r="Q1855" s="83"/>
      <c r="R1855" s="83"/>
      <c r="S1855" s="83"/>
      <c r="T1855" s="83"/>
      <c r="U1855" s="99">
        <f>COUNTIF(通讯通路门店!$S:$S,$G1855)</f>
        <v>0</v>
      </c>
      <c r="V1855" s="99">
        <f>COUNTIFS(通讯通路门店!$S:$S,$G1855,通讯通路门店!$J:$J,"综合卖场")</f>
        <v>0</v>
      </c>
      <c r="W1855" s="99">
        <f>SUMIFS(通讯通路门店!$AJ:$AJ,通讯通路门店!$S:$S,通讯客户沙盘!$G1855)</f>
        <v>0</v>
      </c>
      <c r="X1855" s="99">
        <f t="shared" si="140"/>
        <v>0</v>
      </c>
      <c r="Y1855" s="99">
        <f>COUNTIFS(通讯通路门店!$S:$S,$G1855,通讯通路门店!$J:$J,"荣耀体验店")+COUNTIFS(通讯通路门店!$S:$S,$G1855,通讯通路门店!$J:$J,"荣耀授权专卖店")</f>
        <v>0</v>
      </c>
      <c r="Z1855" s="99">
        <f>COUNTIFS(通讯通路门店!$S:$S,$G1855,通讯通路门店!$J:$J,"VIVO体验店")</f>
        <v>0</v>
      </c>
      <c r="AA1855" s="99">
        <f>COUNTIFS(通讯通路门店!$S:$S,$G1855,通讯通路门店!$J:$J,"OPPO体验店")</f>
        <v>0</v>
      </c>
      <c r="AB1855" s="99">
        <f>COUNTIFS(通讯通路门店!$S:$S,$G1855,通讯通路门店!$J:$J,"华为授权体验店")+COUNTIFS(通讯通路门店!$S:$S,$G1855,通讯通路门店!$J:$J,"华为堡垒店")</f>
        <v>0</v>
      </c>
      <c r="AC1855" s="99">
        <f>COUNTIFS(通讯通路门店!$S:$S,$G1855,通讯通路门店!$J:$J,"小米体验店")</f>
        <v>0</v>
      </c>
      <c r="AD1855" s="99">
        <f>COUNTIFS(通讯通路门店!$S:$S,$G1855,通讯通路门店!$J:$J,"苹果体验店")</f>
        <v>0</v>
      </c>
      <c r="AE1855" s="99">
        <f>COUNTIFS(通讯通路门店!$S:$S,$G1855,通讯通路门店!$J:$J,"其他品牌专卖店")</f>
        <v>0</v>
      </c>
      <c r="AF1855" s="99">
        <f>SUMIFS(通讯通路门店!$BI:$BI,通讯通路门店!$S:$S,$G1855)</f>
        <v>0</v>
      </c>
      <c r="AG1855" s="99">
        <f>SUMIFS(通讯通路门店!$BH:$BH,通讯通路门店!$S:$S,$G1855)</f>
        <v>0</v>
      </c>
      <c r="AH1855" s="99">
        <f t="shared" si="141"/>
        <v>0</v>
      </c>
      <c r="AI1855" s="99">
        <f>SUMIFS(通讯通路门店!$BB:$BB,通讯通路门店!$S:$S,$G1855)</f>
        <v>0</v>
      </c>
      <c r="AJ1855" s="99">
        <f>SUMIFS(通讯通路门店!$BE:$BE,通讯通路门店!$S:$S,$G1855)</f>
        <v>0</v>
      </c>
      <c r="AK1855" s="99">
        <f>SUMIFS(通讯通路门店!$BG:$BG,通讯通路门店!$S:$S,$G1855)</f>
        <v>0</v>
      </c>
      <c r="AL1855" s="99">
        <f>SUMIFS(通讯通路门店!$BC:$BC,通讯通路门店!$S:$S,$G1855)</f>
        <v>0</v>
      </c>
      <c r="AM1855" s="99">
        <f>SUMIFS(通讯通路门店!$BD:$BD,通讯通路门店!$S:$S,$G1855)</f>
        <v>0</v>
      </c>
      <c r="AN1855" s="99">
        <f>SUMIFS(通讯通路门店!$BF:$BF,通讯通路门店!$S:$S,$G1855)</f>
        <v>0</v>
      </c>
      <c r="AO1855" s="99">
        <f t="shared" si="142"/>
        <v>0</v>
      </c>
      <c r="AP1855" s="99">
        <f>SUMIFS(通讯通路门店!$K:$K,通讯通路门店!$S:$S,$G1855)</f>
        <v>0</v>
      </c>
      <c r="AQ1855" s="83"/>
      <c r="AR1855" s="99">
        <f>SUMIFS(通讯通路门店!$T:$T,通讯通路门店!$S:$S,$G1855)</f>
        <v>0</v>
      </c>
      <c r="AS1855" s="99">
        <f>SUMIFS(通讯通路门店!$U:$U,通讯通路门店!$S:$S,$G1855)</f>
        <v>0</v>
      </c>
      <c r="AT1855" s="99">
        <f>SUMIFS(通讯通路门店!$V:$V,通讯通路门店!$S:$S,$G1855)</f>
        <v>0</v>
      </c>
      <c r="AU1855" s="99">
        <f>SUMIFS(通讯通路门店!$W:$W,通讯通路门店!$S:$S,$G1855)</f>
        <v>0</v>
      </c>
      <c r="AV1855" s="99">
        <f>SUMIFS(通讯通路门店!$Z:$Z,通讯通路门店!$S:$S,$G1855)</f>
        <v>0</v>
      </c>
      <c r="AW1855" s="99">
        <f>SUMIFS(通讯通路门店!$AB:$AB,通讯通路门店!$S:$S,$G1855)</f>
        <v>0</v>
      </c>
      <c r="AX1855" s="99">
        <f>SUMIFS(通讯通路门店!$X:$X,通讯通路门店!$S:$S,$G1855)</f>
        <v>0</v>
      </c>
      <c r="AY1855" s="99">
        <f>SUMIFS(通讯通路门店!$Y:$Y,通讯通路门店!$S:$S,$G1855)</f>
        <v>0</v>
      </c>
      <c r="AZ1855" s="99">
        <f>SUMIFS(通讯通路门店!$AA:$AA,通讯通路门店!$S:$S,$G1855)</f>
        <v>0</v>
      </c>
      <c r="BA1855" s="99">
        <f t="shared" si="143"/>
        <v>0</v>
      </c>
      <c r="BB1855" s="99">
        <f t="shared" si="144"/>
        <v>0</v>
      </c>
      <c r="BC1855" s="99">
        <f>SUMIFS(通讯通路门店!$W:$W,通讯通路门店!$S:$S,$G1855,通讯通路门店!$J:$J,"荣耀体验店")+SUMIFS(通讯通路门店!$W:$W,通讯通路门店!$S:$S,$G1855,通讯通路门店!$J:$J,"荣耀授权专卖店")</f>
        <v>0</v>
      </c>
      <c r="BD1855" s="99">
        <f>SUMIFS(通讯通路门店!$Z:$Z,通讯通路门店!$S:$S,$G1855,通讯通路门店!$J:$J,"VIVO体验店")</f>
        <v>0</v>
      </c>
      <c r="BE1855" s="99">
        <f>SUMIFS(通讯通路门店!$AB:$AB,通讯通路门店!$S:$S,$G1855,通讯通路门店!$J:$J,"OPPO体验店")</f>
        <v>0</v>
      </c>
      <c r="BF1855" s="99">
        <f>SUMIFS(通讯通路门店!$X:$X,通讯通路门店!$S:$S,$G1855,通讯通路门店!$J:$J,"华为授权体验店")+SUMIFS(通讯通路门店!$AA:$AA,通讯通路门店!$S:$S,$G1855,通讯通路门店!$J:$J,"华为堡垒店")</f>
        <v>0</v>
      </c>
      <c r="BG1855" s="99">
        <f>SUMIFS(通讯通路门店!$Y:$Y,通讯通路门店!$S:$S,$G1855,通讯通路门店!$J:$J,"小米体验店")</f>
        <v>0</v>
      </c>
      <c r="BH1855" s="99">
        <f>SUMIFS(通讯通路门店!$AA:$AA,通讯通路门店!$S:$S,$G1855,通讯通路门店!$J:$J,"苹果体验店")</f>
        <v>0</v>
      </c>
      <c r="BI1855" s="99">
        <f>SUMIFS(通讯通路门店!$K:$K,通讯通路门店!$S:$S,$G1855,通讯通路门店!$J:$J,"其他品牌专卖店")</f>
        <v>0</v>
      </c>
      <c r="BJ1855" s="99">
        <f>SUMIFS(通讯通路门店!$AC:$AC,通讯通路门店!$S:$S,$G1855)</f>
        <v>0</v>
      </c>
      <c r="BK1855" s="99">
        <f>SUMIFS(通讯通路门店!$AD:$AD,通讯通路门店!$S:$S,$G1855)</f>
        <v>0</v>
      </c>
      <c r="BL1855" s="99">
        <f>SUMIFS(通讯通路门店!$AE:$AE,通讯通路门店!$S:$S,$G1855)</f>
        <v>0</v>
      </c>
      <c r="BM1855" s="99">
        <f>SUMIFS(通讯通路门店!$AF:$AF,通讯通路门店!$S:$S,$G1855)</f>
        <v>0</v>
      </c>
      <c r="BN1855" s="99">
        <f>SUMIFS(通讯通路门店!$AG:$AG,通讯通路门店!$S:$S,$G1855)</f>
        <v>0</v>
      </c>
      <c r="BO1855" s="99">
        <f>SUMIFS(通讯通路门店!$AH:$AH,通讯通路门店!$S:$S,$G1855)</f>
        <v>0</v>
      </c>
      <c r="BP1855" s="99">
        <f>SUMIFS(通讯通路门店!$AI:$AI,通讯通路门店!$S:$S,$G1855)</f>
        <v>0</v>
      </c>
      <c r="BQ1855" s="83"/>
    </row>
    <row r="1856" spans="1:69">
      <c r="A1856" s="99" t="str">
        <f>IFERROR(_xlfn.XLOOKUP($G1856,通讯通路门店!$S$4:$S$993933,通讯通路门店!$A$4:$A$993933,0,0),"")</f>
        <v>海南省</v>
      </c>
      <c r="B1856" s="99" t="str">
        <f>IFERROR(_xlfn.XLOOKUP($G1856,通讯通路门店!$S$4:$S$993933,通讯通路门店!$B$4:$B$993933,0,0),"")</f>
        <v>乐东黎族自治县</v>
      </c>
      <c r="C1856" s="99" t="str">
        <f>IFERROR(_xlfn.XLOOKUP($G1856,通讯通路门店!$S$4:$S$993933,通讯通路门店!$C$4:$C$993933,0,0),"")</f>
        <v>乐东黎族自治县</v>
      </c>
      <c r="D1856" s="99" t="str">
        <f>IFERROR(_xlfn.XLOOKUP($G1856,通讯通路门店!$S$4:$S$993933,通讯通路门店!$D$4:$D$993933,0,0),"")</f>
        <v>万冲镇</v>
      </c>
      <c r="E1856" s="83"/>
      <c r="F1856" s="83"/>
      <c r="G1856" s="101"/>
      <c r="H1856" s="102">
        <f>IFERROR(_xlfn.XLOOKUP($G1856,通讯通路门店!$S$4:$S$993933,通讯通路门店!$R$4:$R$993933,0,0),"")</f>
        <v>0</v>
      </c>
      <c r="I1856" s="83"/>
      <c r="J1856" s="83"/>
      <c r="K1856" s="83"/>
      <c r="L1856" s="83"/>
      <c r="M1856" s="83"/>
      <c r="N1856" s="83"/>
      <c r="O1856" s="83"/>
      <c r="P1856" s="83"/>
      <c r="Q1856" s="83"/>
      <c r="R1856" s="83"/>
      <c r="S1856" s="83"/>
      <c r="T1856" s="83"/>
      <c r="U1856" s="99">
        <f>COUNTIF(通讯通路门店!$S:$S,$G1856)</f>
        <v>0</v>
      </c>
      <c r="V1856" s="99">
        <f>COUNTIFS(通讯通路门店!$S:$S,$G1856,通讯通路门店!$J:$J,"综合卖场")</f>
        <v>0</v>
      </c>
      <c r="W1856" s="99">
        <f>SUMIFS(通讯通路门店!$AJ:$AJ,通讯通路门店!$S:$S,通讯客户沙盘!$G1856)</f>
        <v>0</v>
      </c>
      <c r="X1856" s="99">
        <f t="shared" si="140"/>
        <v>0</v>
      </c>
      <c r="Y1856" s="99">
        <f>COUNTIFS(通讯通路门店!$S:$S,$G1856,通讯通路门店!$J:$J,"荣耀体验店")+COUNTIFS(通讯通路门店!$S:$S,$G1856,通讯通路门店!$J:$J,"荣耀授权专卖店")</f>
        <v>0</v>
      </c>
      <c r="Z1856" s="99">
        <f>COUNTIFS(通讯通路门店!$S:$S,$G1856,通讯通路门店!$J:$J,"VIVO体验店")</f>
        <v>0</v>
      </c>
      <c r="AA1856" s="99">
        <f>COUNTIFS(通讯通路门店!$S:$S,$G1856,通讯通路门店!$J:$J,"OPPO体验店")</f>
        <v>0</v>
      </c>
      <c r="AB1856" s="99">
        <f>COUNTIFS(通讯通路门店!$S:$S,$G1856,通讯通路门店!$J:$J,"华为授权体验店")+COUNTIFS(通讯通路门店!$S:$S,$G1856,通讯通路门店!$J:$J,"华为堡垒店")</f>
        <v>0</v>
      </c>
      <c r="AC1856" s="99">
        <f>COUNTIFS(通讯通路门店!$S:$S,$G1856,通讯通路门店!$J:$J,"小米体验店")</f>
        <v>0</v>
      </c>
      <c r="AD1856" s="99">
        <f>COUNTIFS(通讯通路门店!$S:$S,$G1856,通讯通路门店!$J:$J,"苹果体验店")</f>
        <v>0</v>
      </c>
      <c r="AE1856" s="99">
        <f>COUNTIFS(通讯通路门店!$S:$S,$G1856,通讯通路门店!$J:$J,"其他品牌专卖店")</f>
        <v>0</v>
      </c>
      <c r="AF1856" s="99">
        <f>SUMIFS(通讯通路门店!$BI:$BI,通讯通路门店!$S:$S,$G1856)</f>
        <v>0</v>
      </c>
      <c r="AG1856" s="99">
        <f>SUMIFS(通讯通路门店!$BH:$BH,通讯通路门店!$S:$S,$G1856)</f>
        <v>0</v>
      </c>
      <c r="AH1856" s="99">
        <f t="shared" si="141"/>
        <v>0</v>
      </c>
      <c r="AI1856" s="99">
        <f>SUMIFS(通讯通路门店!$BB:$BB,通讯通路门店!$S:$S,$G1856)</f>
        <v>0</v>
      </c>
      <c r="AJ1856" s="99">
        <f>SUMIFS(通讯通路门店!$BE:$BE,通讯通路门店!$S:$S,$G1856)</f>
        <v>0</v>
      </c>
      <c r="AK1856" s="99">
        <f>SUMIFS(通讯通路门店!$BG:$BG,通讯通路门店!$S:$S,$G1856)</f>
        <v>0</v>
      </c>
      <c r="AL1856" s="99">
        <f>SUMIFS(通讯通路门店!$BC:$BC,通讯通路门店!$S:$S,$G1856)</f>
        <v>0</v>
      </c>
      <c r="AM1856" s="99">
        <f>SUMIFS(通讯通路门店!$BD:$BD,通讯通路门店!$S:$S,$G1856)</f>
        <v>0</v>
      </c>
      <c r="AN1856" s="99">
        <f>SUMIFS(通讯通路门店!$BF:$BF,通讯通路门店!$S:$S,$G1856)</f>
        <v>0</v>
      </c>
      <c r="AO1856" s="99">
        <f t="shared" si="142"/>
        <v>0</v>
      </c>
      <c r="AP1856" s="99">
        <f>SUMIFS(通讯通路门店!$K:$K,通讯通路门店!$S:$S,$G1856)</f>
        <v>0</v>
      </c>
      <c r="AQ1856" s="83"/>
      <c r="AR1856" s="99">
        <f>SUMIFS(通讯通路门店!$T:$T,通讯通路门店!$S:$S,$G1856)</f>
        <v>0</v>
      </c>
      <c r="AS1856" s="99">
        <f>SUMIFS(通讯通路门店!$U:$U,通讯通路门店!$S:$S,$G1856)</f>
        <v>0</v>
      </c>
      <c r="AT1856" s="99">
        <f>SUMIFS(通讯通路门店!$V:$V,通讯通路门店!$S:$S,$G1856)</f>
        <v>0</v>
      </c>
      <c r="AU1856" s="99">
        <f>SUMIFS(通讯通路门店!$W:$W,通讯通路门店!$S:$S,$G1856)</f>
        <v>0</v>
      </c>
      <c r="AV1856" s="99">
        <f>SUMIFS(通讯通路门店!$Z:$Z,通讯通路门店!$S:$S,$G1856)</f>
        <v>0</v>
      </c>
      <c r="AW1856" s="99">
        <f>SUMIFS(通讯通路门店!$AB:$AB,通讯通路门店!$S:$S,$G1856)</f>
        <v>0</v>
      </c>
      <c r="AX1856" s="99">
        <f>SUMIFS(通讯通路门店!$X:$X,通讯通路门店!$S:$S,$G1856)</f>
        <v>0</v>
      </c>
      <c r="AY1856" s="99">
        <f>SUMIFS(通讯通路门店!$Y:$Y,通讯通路门店!$S:$S,$G1856)</f>
        <v>0</v>
      </c>
      <c r="AZ1856" s="99">
        <f>SUMIFS(通讯通路门店!$AA:$AA,通讯通路门店!$S:$S,$G1856)</f>
        <v>0</v>
      </c>
      <c r="BA1856" s="99">
        <f t="shared" si="143"/>
        <v>0</v>
      </c>
      <c r="BB1856" s="99">
        <f t="shared" si="144"/>
        <v>0</v>
      </c>
      <c r="BC1856" s="99">
        <f>SUMIFS(通讯通路门店!$W:$W,通讯通路门店!$S:$S,$G1856,通讯通路门店!$J:$J,"荣耀体验店")+SUMIFS(通讯通路门店!$W:$W,通讯通路门店!$S:$S,$G1856,通讯通路门店!$J:$J,"荣耀授权专卖店")</f>
        <v>0</v>
      </c>
      <c r="BD1856" s="99">
        <f>SUMIFS(通讯通路门店!$Z:$Z,通讯通路门店!$S:$S,$G1856,通讯通路门店!$J:$J,"VIVO体验店")</f>
        <v>0</v>
      </c>
      <c r="BE1856" s="99">
        <f>SUMIFS(通讯通路门店!$AB:$AB,通讯通路门店!$S:$S,$G1856,通讯通路门店!$J:$J,"OPPO体验店")</f>
        <v>0</v>
      </c>
      <c r="BF1856" s="99">
        <f>SUMIFS(通讯通路门店!$X:$X,通讯通路门店!$S:$S,$G1856,通讯通路门店!$J:$J,"华为授权体验店")+SUMIFS(通讯通路门店!$AA:$AA,通讯通路门店!$S:$S,$G1856,通讯通路门店!$J:$J,"华为堡垒店")</f>
        <v>0</v>
      </c>
      <c r="BG1856" s="99">
        <f>SUMIFS(通讯通路门店!$Y:$Y,通讯通路门店!$S:$S,$G1856,通讯通路门店!$J:$J,"小米体验店")</f>
        <v>0</v>
      </c>
      <c r="BH1856" s="99">
        <f>SUMIFS(通讯通路门店!$AA:$AA,通讯通路门店!$S:$S,$G1856,通讯通路门店!$J:$J,"苹果体验店")</f>
        <v>0</v>
      </c>
      <c r="BI1856" s="99">
        <f>SUMIFS(通讯通路门店!$K:$K,通讯通路门店!$S:$S,$G1856,通讯通路门店!$J:$J,"其他品牌专卖店")</f>
        <v>0</v>
      </c>
      <c r="BJ1856" s="99">
        <f>SUMIFS(通讯通路门店!$AC:$AC,通讯通路门店!$S:$S,$G1856)</f>
        <v>0</v>
      </c>
      <c r="BK1856" s="99">
        <f>SUMIFS(通讯通路门店!$AD:$AD,通讯通路门店!$S:$S,$G1856)</f>
        <v>0</v>
      </c>
      <c r="BL1856" s="99">
        <f>SUMIFS(通讯通路门店!$AE:$AE,通讯通路门店!$S:$S,$G1856)</f>
        <v>0</v>
      </c>
      <c r="BM1856" s="99">
        <f>SUMIFS(通讯通路门店!$AF:$AF,通讯通路门店!$S:$S,$G1856)</f>
        <v>0</v>
      </c>
      <c r="BN1856" s="99">
        <f>SUMIFS(通讯通路门店!$AG:$AG,通讯通路门店!$S:$S,$G1856)</f>
        <v>0</v>
      </c>
      <c r="BO1856" s="99">
        <f>SUMIFS(通讯通路门店!$AH:$AH,通讯通路门店!$S:$S,$G1856)</f>
        <v>0</v>
      </c>
      <c r="BP1856" s="99">
        <f>SUMIFS(通讯通路门店!$AI:$AI,通讯通路门店!$S:$S,$G1856)</f>
        <v>0</v>
      </c>
      <c r="BQ1856" s="83"/>
    </row>
    <row r="1857" spans="1:69">
      <c r="A1857" s="99" t="str">
        <f>IFERROR(_xlfn.XLOOKUP($G1857,通讯通路门店!$S$4:$S$993933,通讯通路门店!$A$4:$A$993933,0,0),"")</f>
        <v>海南省</v>
      </c>
      <c r="B1857" s="99" t="str">
        <f>IFERROR(_xlfn.XLOOKUP($G1857,通讯通路门店!$S$4:$S$993933,通讯通路门店!$B$4:$B$993933,0,0),"")</f>
        <v>乐东黎族自治县</v>
      </c>
      <c r="C1857" s="99" t="str">
        <f>IFERROR(_xlfn.XLOOKUP($G1857,通讯通路门店!$S$4:$S$993933,通讯通路门店!$C$4:$C$993933,0,0),"")</f>
        <v>乐东黎族自治县</v>
      </c>
      <c r="D1857" s="99" t="str">
        <f>IFERROR(_xlfn.XLOOKUP($G1857,通讯通路门店!$S$4:$S$993933,通讯通路门店!$D$4:$D$993933,0,0),"")</f>
        <v>万冲镇</v>
      </c>
      <c r="E1857" s="83"/>
      <c r="F1857" s="83"/>
      <c r="G1857" s="101"/>
      <c r="H1857" s="102">
        <f>IFERROR(_xlfn.XLOOKUP($G1857,通讯通路门店!$S$4:$S$993933,通讯通路门店!$R$4:$R$993933,0,0),"")</f>
        <v>0</v>
      </c>
      <c r="I1857" s="83"/>
      <c r="J1857" s="83"/>
      <c r="K1857" s="83"/>
      <c r="L1857" s="83"/>
      <c r="M1857" s="83"/>
      <c r="N1857" s="83"/>
      <c r="O1857" s="83"/>
      <c r="P1857" s="83"/>
      <c r="Q1857" s="83"/>
      <c r="R1857" s="83"/>
      <c r="S1857" s="83"/>
      <c r="T1857" s="83"/>
      <c r="U1857" s="99">
        <f>COUNTIF(通讯通路门店!$S:$S,$G1857)</f>
        <v>0</v>
      </c>
      <c r="V1857" s="99">
        <f>COUNTIFS(通讯通路门店!$S:$S,$G1857,通讯通路门店!$J:$J,"综合卖场")</f>
        <v>0</v>
      </c>
      <c r="W1857" s="99">
        <f>SUMIFS(通讯通路门店!$AJ:$AJ,通讯通路门店!$S:$S,通讯客户沙盘!$G1857)</f>
        <v>0</v>
      </c>
      <c r="X1857" s="99">
        <f t="shared" si="140"/>
        <v>0</v>
      </c>
      <c r="Y1857" s="99">
        <f>COUNTIFS(通讯通路门店!$S:$S,$G1857,通讯通路门店!$J:$J,"荣耀体验店")+COUNTIFS(通讯通路门店!$S:$S,$G1857,通讯通路门店!$J:$J,"荣耀授权专卖店")</f>
        <v>0</v>
      </c>
      <c r="Z1857" s="99">
        <f>COUNTIFS(通讯通路门店!$S:$S,$G1857,通讯通路门店!$J:$J,"VIVO体验店")</f>
        <v>0</v>
      </c>
      <c r="AA1857" s="99">
        <f>COUNTIFS(通讯通路门店!$S:$S,$G1857,通讯通路门店!$J:$J,"OPPO体验店")</f>
        <v>0</v>
      </c>
      <c r="AB1857" s="99">
        <f>COUNTIFS(通讯通路门店!$S:$S,$G1857,通讯通路门店!$J:$J,"华为授权体验店")+COUNTIFS(通讯通路门店!$S:$S,$G1857,通讯通路门店!$J:$J,"华为堡垒店")</f>
        <v>0</v>
      </c>
      <c r="AC1857" s="99">
        <f>COUNTIFS(通讯通路门店!$S:$S,$G1857,通讯通路门店!$J:$J,"小米体验店")</f>
        <v>0</v>
      </c>
      <c r="AD1857" s="99">
        <f>COUNTIFS(通讯通路门店!$S:$S,$G1857,通讯通路门店!$J:$J,"苹果体验店")</f>
        <v>0</v>
      </c>
      <c r="AE1857" s="99">
        <f>COUNTIFS(通讯通路门店!$S:$S,$G1857,通讯通路门店!$J:$J,"其他品牌专卖店")</f>
        <v>0</v>
      </c>
      <c r="AF1857" s="99">
        <f>SUMIFS(通讯通路门店!$BI:$BI,通讯通路门店!$S:$S,$G1857)</f>
        <v>0</v>
      </c>
      <c r="AG1857" s="99">
        <f>SUMIFS(通讯通路门店!$BH:$BH,通讯通路门店!$S:$S,$G1857)</f>
        <v>0</v>
      </c>
      <c r="AH1857" s="99">
        <f t="shared" si="141"/>
        <v>0</v>
      </c>
      <c r="AI1857" s="99">
        <f>SUMIFS(通讯通路门店!$BB:$BB,通讯通路门店!$S:$S,$G1857)</f>
        <v>0</v>
      </c>
      <c r="AJ1857" s="99">
        <f>SUMIFS(通讯通路门店!$BE:$BE,通讯通路门店!$S:$S,$G1857)</f>
        <v>0</v>
      </c>
      <c r="AK1857" s="99">
        <f>SUMIFS(通讯通路门店!$BG:$BG,通讯通路门店!$S:$S,$G1857)</f>
        <v>0</v>
      </c>
      <c r="AL1857" s="99">
        <f>SUMIFS(通讯通路门店!$BC:$BC,通讯通路门店!$S:$S,$G1857)</f>
        <v>0</v>
      </c>
      <c r="AM1857" s="99">
        <f>SUMIFS(通讯通路门店!$BD:$BD,通讯通路门店!$S:$S,$G1857)</f>
        <v>0</v>
      </c>
      <c r="AN1857" s="99">
        <f>SUMIFS(通讯通路门店!$BF:$BF,通讯通路门店!$S:$S,$G1857)</f>
        <v>0</v>
      </c>
      <c r="AO1857" s="99">
        <f t="shared" si="142"/>
        <v>0</v>
      </c>
      <c r="AP1857" s="99">
        <f>SUMIFS(通讯通路门店!$K:$K,通讯通路门店!$S:$S,$G1857)</f>
        <v>0</v>
      </c>
      <c r="AQ1857" s="83"/>
      <c r="AR1857" s="99">
        <f>SUMIFS(通讯通路门店!$T:$T,通讯通路门店!$S:$S,$G1857)</f>
        <v>0</v>
      </c>
      <c r="AS1857" s="99">
        <f>SUMIFS(通讯通路门店!$U:$U,通讯通路门店!$S:$S,$G1857)</f>
        <v>0</v>
      </c>
      <c r="AT1857" s="99">
        <f>SUMIFS(通讯通路门店!$V:$V,通讯通路门店!$S:$S,$G1857)</f>
        <v>0</v>
      </c>
      <c r="AU1857" s="99">
        <f>SUMIFS(通讯通路门店!$W:$W,通讯通路门店!$S:$S,$G1857)</f>
        <v>0</v>
      </c>
      <c r="AV1857" s="99">
        <f>SUMIFS(通讯通路门店!$Z:$Z,通讯通路门店!$S:$S,$G1857)</f>
        <v>0</v>
      </c>
      <c r="AW1857" s="99">
        <f>SUMIFS(通讯通路门店!$AB:$AB,通讯通路门店!$S:$S,$G1857)</f>
        <v>0</v>
      </c>
      <c r="AX1857" s="99">
        <f>SUMIFS(通讯通路门店!$X:$X,通讯通路门店!$S:$S,$G1857)</f>
        <v>0</v>
      </c>
      <c r="AY1857" s="99">
        <f>SUMIFS(通讯通路门店!$Y:$Y,通讯通路门店!$S:$S,$G1857)</f>
        <v>0</v>
      </c>
      <c r="AZ1857" s="99">
        <f>SUMIFS(通讯通路门店!$AA:$AA,通讯通路门店!$S:$S,$G1857)</f>
        <v>0</v>
      </c>
      <c r="BA1857" s="99">
        <f t="shared" si="143"/>
        <v>0</v>
      </c>
      <c r="BB1857" s="99">
        <f t="shared" si="144"/>
        <v>0</v>
      </c>
      <c r="BC1857" s="99">
        <f>SUMIFS(通讯通路门店!$W:$W,通讯通路门店!$S:$S,$G1857,通讯通路门店!$J:$J,"荣耀体验店")+SUMIFS(通讯通路门店!$W:$W,通讯通路门店!$S:$S,$G1857,通讯通路门店!$J:$J,"荣耀授权专卖店")</f>
        <v>0</v>
      </c>
      <c r="BD1857" s="99">
        <f>SUMIFS(通讯通路门店!$Z:$Z,通讯通路门店!$S:$S,$G1857,通讯通路门店!$J:$J,"VIVO体验店")</f>
        <v>0</v>
      </c>
      <c r="BE1857" s="99">
        <f>SUMIFS(通讯通路门店!$AB:$AB,通讯通路门店!$S:$S,$G1857,通讯通路门店!$J:$J,"OPPO体验店")</f>
        <v>0</v>
      </c>
      <c r="BF1857" s="99">
        <f>SUMIFS(通讯通路门店!$X:$X,通讯通路门店!$S:$S,$G1857,通讯通路门店!$J:$J,"华为授权体验店")+SUMIFS(通讯通路门店!$AA:$AA,通讯通路门店!$S:$S,$G1857,通讯通路门店!$J:$J,"华为堡垒店")</f>
        <v>0</v>
      </c>
      <c r="BG1857" s="99">
        <f>SUMIFS(通讯通路门店!$Y:$Y,通讯通路门店!$S:$S,$G1857,通讯通路门店!$J:$J,"小米体验店")</f>
        <v>0</v>
      </c>
      <c r="BH1857" s="99">
        <f>SUMIFS(通讯通路门店!$AA:$AA,通讯通路门店!$S:$S,$G1857,通讯通路门店!$J:$J,"苹果体验店")</f>
        <v>0</v>
      </c>
      <c r="BI1857" s="99">
        <f>SUMIFS(通讯通路门店!$K:$K,通讯通路门店!$S:$S,$G1857,通讯通路门店!$J:$J,"其他品牌专卖店")</f>
        <v>0</v>
      </c>
      <c r="BJ1857" s="99">
        <f>SUMIFS(通讯通路门店!$AC:$AC,通讯通路门店!$S:$S,$G1857)</f>
        <v>0</v>
      </c>
      <c r="BK1857" s="99">
        <f>SUMIFS(通讯通路门店!$AD:$AD,通讯通路门店!$S:$S,$G1857)</f>
        <v>0</v>
      </c>
      <c r="BL1857" s="99">
        <f>SUMIFS(通讯通路门店!$AE:$AE,通讯通路门店!$S:$S,$G1857)</f>
        <v>0</v>
      </c>
      <c r="BM1857" s="99">
        <f>SUMIFS(通讯通路门店!$AF:$AF,通讯通路门店!$S:$S,$G1857)</f>
        <v>0</v>
      </c>
      <c r="BN1857" s="99">
        <f>SUMIFS(通讯通路门店!$AG:$AG,通讯通路门店!$S:$S,$G1857)</f>
        <v>0</v>
      </c>
      <c r="BO1857" s="99">
        <f>SUMIFS(通讯通路门店!$AH:$AH,通讯通路门店!$S:$S,$G1857)</f>
        <v>0</v>
      </c>
      <c r="BP1857" s="99">
        <f>SUMIFS(通讯通路门店!$AI:$AI,通讯通路门店!$S:$S,$G1857)</f>
        <v>0</v>
      </c>
      <c r="BQ1857" s="83"/>
    </row>
    <row r="1858" spans="1:69">
      <c r="A1858" s="99" t="str">
        <f>IFERROR(_xlfn.XLOOKUP($G1858,通讯通路门店!$S$4:$S$993933,通讯通路门店!$A$4:$A$993933,0,0),"")</f>
        <v>海南省</v>
      </c>
      <c r="B1858" s="99" t="str">
        <f>IFERROR(_xlfn.XLOOKUP($G1858,通讯通路门店!$S$4:$S$993933,通讯通路门店!$B$4:$B$993933,0,0),"")</f>
        <v>乐东黎族自治县</v>
      </c>
      <c r="C1858" s="99" t="str">
        <f>IFERROR(_xlfn.XLOOKUP($G1858,通讯通路门店!$S$4:$S$993933,通讯通路门店!$C$4:$C$993933,0,0),"")</f>
        <v>乐东黎族自治县</v>
      </c>
      <c r="D1858" s="99" t="str">
        <f>IFERROR(_xlfn.XLOOKUP($G1858,通讯通路门店!$S$4:$S$993933,通讯通路门店!$D$4:$D$993933,0,0),"")</f>
        <v>万冲镇</v>
      </c>
      <c r="E1858" s="83"/>
      <c r="F1858" s="83"/>
      <c r="G1858" s="101"/>
      <c r="H1858" s="102">
        <f>IFERROR(_xlfn.XLOOKUP($G1858,通讯通路门店!$S$4:$S$993933,通讯通路门店!$R$4:$R$993933,0,0),"")</f>
        <v>0</v>
      </c>
      <c r="I1858" s="83"/>
      <c r="J1858" s="83"/>
      <c r="K1858" s="83"/>
      <c r="L1858" s="83"/>
      <c r="M1858" s="83"/>
      <c r="N1858" s="83"/>
      <c r="O1858" s="83"/>
      <c r="P1858" s="83"/>
      <c r="Q1858" s="83"/>
      <c r="R1858" s="83"/>
      <c r="S1858" s="83"/>
      <c r="T1858" s="83"/>
      <c r="U1858" s="99">
        <f>COUNTIF(通讯通路门店!$S:$S,$G1858)</f>
        <v>0</v>
      </c>
      <c r="V1858" s="99">
        <f>COUNTIFS(通讯通路门店!$S:$S,$G1858,通讯通路门店!$J:$J,"综合卖场")</f>
        <v>0</v>
      </c>
      <c r="W1858" s="99">
        <f>SUMIFS(通讯通路门店!$AJ:$AJ,通讯通路门店!$S:$S,通讯客户沙盘!$G1858)</f>
        <v>0</v>
      </c>
      <c r="X1858" s="99">
        <f t="shared" si="140"/>
        <v>0</v>
      </c>
      <c r="Y1858" s="99">
        <f>COUNTIFS(通讯通路门店!$S:$S,$G1858,通讯通路门店!$J:$J,"荣耀体验店")+COUNTIFS(通讯通路门店!$S:$S,$G1858,通讯通路门店!$J:$J,"荣耀授权专卖店")</f>
        <v>0</v>
      </c>
      <c r="Z1858" s="99">
        <f>COUNTIFS(通讯通路门店!$S:$S,$G1858,通讯通路门店!$J:$J,"VIVO体验店")</f>
        <v>0</v>
      </c>
      <c r="AA1858" s="99">
        <f>COUNTIFS(通讯通路门店!$S:$S,$G1858,通讯通路门店!$J:$J,"OPPO体验店")</f>
        <v>0</v>
      </c>
      <c r="AB1858" s="99">
        <f>COUNTIFS(通讯通路门店!$S:$S,$G1858,通讯通路门店!$J:$J,"华为授权体验店")+COUNTIFS(通讯通路门店!$S:$S,$G1858,通讯通路门店!$J:$J,"华为堡垒店")</f>
        <v>0</v>
      </c>
      <c r="AC1858" s="99">
        <f>COUNTIFS(通讯通路门店!$S:$S,$G1858,通讯通路门店!$J:$J,"小米体验店")</f>
        <v>0</v>
      </c>
      <c r="AD1858" s="99">
        <f>COUNTIFS(通讯通路门店!$S:$S,$G1858,通讯通路门店!$J:$J,"苹果体验店")</f>
        <v>0</v>
      </c>
      <c r="AE1858" s="99">
        <f>COUNTIFS(通讯通路门店!$S:$S,$G1858,通讯通路门店!$J:$J,"其他品牌专卖店")</f>
        <v>0</v>
      </c>
      <c r="AF1858" s="99">
        <f>SUMIFS(通讯通路门店!$BI:$BI,通讯通路门店!$S:$S,$G1858)</f>
        <v>0</v>
      </c>
      <c r="AG1858" s="99">
        <f>SUMIFS(通讯通路门店!$BH:$BH,通讯通路门店!$S:$S,$G1858)</f>
        <v>0</v>
      </c>
      <c r="AH1858" s="99">
        <f t="shared" si="141"/>
        <v>0</v>
      </c>
      <c r="AI1858" s="99">
        <f>SUMIFS(通讯通路门店!$BB:$BB,通讯通路门店!$S:$S,$G1858)</f>
        <v>0</v>
      </c>
      <c r="AJ1858" s="99">
        <f>SUMIFS(通讯通路门店!$BE:$BE,通讯通路门店!$S:$S,$G1858)</f>
        <v>0</v>
      </c>
      <c r="AK1858" s="99">
        <f>SUMIFS(通讯通路门店!$BG:$BG,通讯通路门店!$S:$S,$G1858)</f>
        <v>0</v>
      </c>
      <c r="AL1858" s="99">
        <f>SUMIFS(通讯通路门店!$BC:$BC,通讯通路门店!$S:$S,$G1858)</f>
        <v>0</v>
      </c>
      <c r="AM1858" s="99">
        <f>SUMIFS(通讯通路门店!$BD:$BD,通讯通路门店!$S:$S,$G1858)</f>
        <v>0</v>
      </c>
      <c r="AN1858" s="99">
        <f>SUMIFS(通讯通路门店!$BF:$BF,通讯通路门店!$S:$S,$G1858)</f>
        <v>0</v>
      </c>
      <c r="AO1858" s="99">
        <f t="shared" si="142"/>
        <v>0</v>
      </c>
      <c r="AP1858" s="99">
        <f>SUMIFS(通讯通路门店!$K:$K,通讯通路门店!$S:$S,$G1858)</f>
        <v>0</v>
      </c>
      <c r="AQ1858" s="83"/>
      <c r="AR1858" s="99">
        <f>SUMIFS(通讯通路门店!$T:$T,通讯通路门店!$S:$S,$G1858)</f>
        <v>0</v>
      </c>
      <c r="AS1858" s="99">
        <f>SUMIFS(通讯通路门店!$U:$U,通讯通路门店!$S:$S,$G1858)</f>
        <v>0</v>
      </c>
      <c r="AT1858" s="99">
        <f>SUMIFS(通讯通路门店!$V:$V,通讯通路门店!$S:$S,$G1858)</f>
        <v>0</v>
      </c>
      <c r="AU1858" s="99">
        <f>SUMIFS(通讯通路门店!$W:$W,通讯通路门店!$S:$S,$G1858)</f>
        <v>0</v>
      </c>
      <c r="AV1858" s="99">
        <f>SUMIFS(通讯通路门店!$Z:$Z,通讯通路门店!$S:$S,$G1858)</f>
        <v>0</v>
      </c>
      <c r="AW1858" s="99">
        <f>SUMIFS(通讯通路门店!$AB:$AB,通讯通路门店!$S:$S,$G1858)</f>
        <v>0</v>
      </c>
      <c r="AX1858" s="99">
        <f>SUMIFS(通讯通路门店!$X:$X,通讯通路门店!$S:$S,$G1858)</f>
        <v>0</v>
      </c>
      <c r="AY1858" s="99">
        <f>SUMIFS(通讯通路门店!$Y:$Y,通讯通路门店!$S:$S,$G1858)</f>
        <v>0</v>
      </c>
      <c r="AZ1858" s="99">
        <f>SUMIFS(通讯通路门店!$AA:$AA,通讯通路门店!$S:$S,$G1858)</f>
        <v>0</v>
      </c>
      <c r="BA1858" s="99">
        <f t="shared" si="143"/>
        <v>0</v>
      </c>
      <c r="BB1858" s="99">
        <f t="shared" si="144"/>
        <v>0</v>
      </c>
      <c r="BC1858" s="99">
        <f>SUMIFS(通讯通路门店!$W:$W,通讯通路门店!$S:$S,$G1858,通讯通路门店!$J:$J,"荣耀体验店")+SUMIFS(通讯通路门店!$W:$W,通讯通路门店!$S:$S,$G1858,通讯通路门店!$J:$J,"荣耀授权专卖店")</f>
        <v>0</v>
      </c>
      <c r="BD1858" s="99">
        <f>SUMIFS(通讯通路门店!$Z:$Z,通讯通路门店!$S:$S,$G1858,通讯通路门店!$J:$J,"VIVO体验店")</f>
        <v>0</v>
      </c>
      <c r="BE1858" s="99">
        <f>SUMIFS(通讯通路门店!$AB:$AB,通讯通路门店!$S:$S,$G1858,通讯通路门店!$J:$J,"OPPO体验店")</f>
        <v>0</v>
      </c>
      <c r="BF1858" s="99">
        <f>SUMIFS(通讯通路门店!$X:$X,通讯通路门店!$S:$S,$G1858,通讯通路门店!$J:$J,"华为授权体验店")+SUMIFS(通讯通路门店!$AA:$AA,通讯通路门店!$S:$S,$G1858,通讯通路门店!$J:$J,"华为堡垒店")</f>
        <v>0</v>
      </c>
      <c r="BG1858" s="99">
        <f>SUMIFS(通讯通路门店!$Y:$Y,通讯通路门店!$S:$S,$G1858,通讯通路门店!$J:$J,"小米体验店")</f>
        <v>0</v>
      </c>
      <c r="BH1858" s="99">
        <f>SUMIFS(通讯通路门店!$AA:$AA,通讯通路门店!$S:$S,$G1858,通讯通路门店!$J:$J,"苹果体验店")</f>
        <v>0</v>
      </c>
      <c r="BI1858" s="99">
        <f>SUMIFS(通讯通路门店!$K:$K,通讯通路门店!$S:$S,$G1858,通讯通路门店!$J:$J,"其他品牌专卖店")</f>
        <v>0</v>
      </c>
      <c r="BJ1858" s="99">
        <f>SUMIFS(通讯通路门店!$AC:$AC,通讯通路门店!$S:$S,$G1858)</f>
        <v>0</v>
      </c>
      <c r="BK1858" s="99">
        <f>SUMIFS(通讯通路门店!$AD:$AD,通讯通路门店!$S:$S,$G1858)</f>
        <v>0</v>
      </c>
      <c r="BL1858" s="99">
        <f>SUMIFS(通讯通路门店!$AE:$AE,通讯通路门店!$S:$S,$G1858)</f>
        <v>0</v>
      </c>
      <c r="BM1858" s="99">
        <f>SUMIFS(通讯通路门店!$AF:$AF,通讯通路门店!$S:$S,$G1858)</f>
        <v>0</v>
      </c>
      <c r="BN1858" s="99">
        <f>SUMIFS(通讯通路门店!$AG:$AG,通讯通路门店!$S:$S,$G1858)</f>
        <v>0</v>
      </c>
      <c r="BO1858" s="99">
        <f>SUMIFS(通讯通路门店!$AH:$AH,通讯通路门店!$S:$S,$G1858)</f>
        <v>0</v>
      </c>
      <c r="BP1858" s="99">
        <f>SUMIFS(通讯通路门店!$AI:$AI,通讯通路门店!$S:$S,$G1858)</f>
        <v>0</v>
      </c>
      <c r="BQ1858" s="83"/>
    </row>
    <row r="1859" spans="1:69">
      <c r="A1859" s="99" t="str">
        <f>IFERROR(_xlfn.XLOOKUP($G1859,通讯通路门店!$S$4:$S$993933,通讯通路门店!$A$4:$A$993933,0,0),"")</f>
        <v>海南省</v>
      </c>
      <c r="B1859" s="99" t="str">
        <f>IFERROR(_xlfn.XLOOKUP($G1859,通讯通路门店!$S$4:$S$993933,通讯通路门店!$B$4:$B$993933,0,0),"")</f>
        <v>乐东黎族自治县</v>
      </c>
      <c r="C1859" s="99" t="str">
        <f>IFERROR(_xlfn.XLOOKUP($G1859,通讯通路门店!$S$4:$S$993933,通讯通路门店!$C$4:$C$993933,0,0),"")</f>
        <v>乐东黎族自治县</v>
      </c>
      <c r="D1859" s="99" t="str">
        <f>IFERROR(_xlfn.XLOOKUP($G1859,通讯通路门店!$S$4:$S$993933,通讯通路门店!$D$4:$D$993933,0,0),"")</f>
        <v>万冲镇</v>
      </c>
      <c r="E1859" s="83"/>
      <c r="F1859" s="83"/>
      <c r="G1859" s="101"/>
      <c r="H1859" s="102">
        <f>IFERROR(_xlfn.XLOOKUP($G1859,通讯通路门店!$S$4:$S$993933,通讯通路门店!$R$4:$R$993933,0,0),"")</f>
        <v>0</v>
      </c>
      <c r="I1859" s="83"/>
      <c r="J1859" s="83"/>
      <c r="K1859" s="83"/>
      <c r="L1859" s="83"/>
      <c r="M1859" s="83"/>
      <c r="N1859" s="83"/>
      <c r="O1859" s="83"/>
      <c r="P1859" s="83"/>
      <c r="Q1859" s="83"/>
      <c r="R1859" s="83"/>
      <c r="S1859" s="83"/>
      <c r="T1859" s="83"/>
      <c r="U1859" s="99">
        <f>COUNTIF(通讯通路门店!$S:$S,$G1859)</f>
        <v>0</v>
      </c>
      <c r="V1859" s="99">
        <f>COUNTIFS(通讯通路门店!$S:$S,$G1859,通讯通路门店!$J:$J,"综合卖场")</f>
        <v>0</v>
      </c>
      <c r="W1859" s="99">
        <f>SUMIFS(通讯通路门店!$AJ:$AJ,通讯通路门店!$S:$S,通讯客户沙盘!$G1859)</f>
        <v>0</v>
      </c>
      <c r="X1859" s="99">
        <f t="shared" si="140"/>
        <v>0</v>
      </c>
      <c r="Y1859" s="99">
        <f>COUNTIFS(通讯通路门店!$S:$S,$G1859,通讯通路门店!$J:$J,"荣耀体验店")+COUNTIFS(通讯通路门店!$S:$S,$G1859,通讯通路门店!$J:$J,"荣耀授权专卖店")</f>
        <v>0</v>
      </c>
      <c r="Z1859" s="99">
        <f>COUNTIFS(通讯通路门店!$S:$S,$G1859,通讯通路门店!$J:$J,"VIVO体验店")</f>
        <v>0</v>
      </c>
      <c r="AA1859" s="99">
        <f>COUNTIFS(通讯通路门店!$S:$S,$G1859,通讯通路门店!$J:$J,"OPPO体验店")</f>
        <v>0</v>
      </c>
      <c r="AB1859" s="99">
        <f>COUNTIFS(通讯通路门店!$S:$S,$G1859,通讯通路门店!$J:$J,"华为授权体验店")+COUNTIFS(通讯通路门店!$S:$S,$G1859,通讯通路门店!$J:$J,"华为堡垒店")</f>
        <v>0</v>
      </c>
      <c r="AC1859" s="99">
        <f>COUNTIFS(通讯通路门店!$S:$S,$G1859,通讯通路门店!$J:$J,"小米体验店")</f>
        <v>0</v>
      </c>
      <c r="AD1859" s="99">
        <f>COUNTIFS(通讯通路门店!$S:$S,$G1859,通讯通路门店!$J:$J,"苹果体验店")</f>
        <v>0</v>
      </c>
      <c r="AE1859" s="99">
        <f>COUNTIFS(通讯通路门店!$S:$S,$G1859,通讯通路门店!$J:$J,"其他品牌专卖店")</f>
        <v>0</v>
      </c>
      <c r="AF1859" s="99">
        <f>SUMIFS(通讯通路门店!$BI:$BI,通讯通路门店!$S:$S,$G1859)</f>
        <v>0</v>
      </c>
      <c r="AG1859" s="99">
        <f>SUMIFS(通讯通路门店!$BH:$BH,通讯通路门店!$S:$S,$G1859)</f>
        <v>0</v>
      </c>
      <c r="AH1859" s="99">
        <f t="shared" si="141"/>
        <v>0</v>
      </c>
      <c r="AI1859" s="99">
        <f>SUMIFS(通讯通路门店!$BB:$BB,通讯通路门店!$S:$S,$G1859)</f>
        <v>0</v>
      </c>
      <c r="AJ1859" s="99">
        <f>SUMIFS(通讯通路门店!$BE:$BE,通讯通路门店!$S:$S,$G1859)</f>
        <v>0</v>
      </c>
      <c r="AK1859" s="99">
        <f>SUMIFS(通讯通路门店!$BG:$BG,通讯通路门店!$S:$S,$G1859)</f>
        <v>0</v>
      </c>
      <c r="AL1859" s="99">
        <f>SUMIFS(通讯通路门店!$BC:$BC,通讯通路门店!$S:$S,$G1859)</f>
        <v>0</v>
      </c>
      <c r="AM1859" s="99">
        <f>SUMIFS(通讯通路门店!$BD:$BD,通讯通路门店!$S:$S,$G1859)</f>
        <v>0</v>
      </c>
      <c r="AN1859" s="99">
        <f>SUMIFS(通讯通路门店!$BF:$BF,通讯通路门店!$S:$S,$G1859)</f>
        <v>0</v>
      </c>
      <c r="AO1859" s="99">
        <f t="shared" si="142"/>
        <v>0</v>
      </c>
      <c r="AP1859" s="99">
        <f>SUMIFS(通讯通路门店!$K:$K,通讯通路门店!$S:$S,$G1859)</f>
        <v>0</v>
      </c>
      <c r="AQ1859" s="83"/>
      <c r="AR1859" s="99">
        <f>SUMIFS(通讯通路门店!$T:$T,通讯通路门店!$S:$S,$G1859)</f>
        <v>0</v>
      </c>
      <c r="AS1859" s="99">
        <f>SUMIFS(通讯通路门店!$U:$U,通讯通路门店!$S:$S,$G1859)</f>
        <v>0</v>
      </c>
      <c r="AT1859" s="99">
        <f>SUMIFS(通讯通路门店!$V:$V,通讯通路门店!$S:$S,$G1859)</f>
        <v>0</v>
      </c>
      <c r="AU1859" s="99">
        <f>SUMIFS(通讯通路门店!$W:$W,通讯通路门店!$S:$S,$G1859)</f>
        <v>0</v>
      </c>
      <c r="AV1859" s="99">
        <f>SUMIFS(通讯通路门店!$Z:$Z,通讯通路门店!$S:$S,$G1859)</f>
        <v>0</v>
      </c>
      <c r="AW1859" s="99">
        <f>SUMIFS(通讯通路门店!$AB:$AB,通讯通路门店!$S:$S,$G1859)</f>
        <v>0</v>
      </c>
      <c r="AX1859" s="99">
        <f>SUMIFS(通讯通路门店!$X:$X,通讯通路门店!$S:$S,$G1859)</f>
        <v>0</v>
      </c>
      <c r="AY1859" s="99">
        <f>SUMIFS(通讯通路门店!$Y:$Y,通讯通路门店!$S:$S,$G1859)</f>
        <v>0</v>
      </c>
      <c r="AZ1859" s="99">
        <f>SUMIFS(通讯通路门店!$AA:$AA,通讯通路门店!$S:$S,$G1859)</f>
        <v>0</v>
      </c>
      <c r="BA1859" s="99">
        <f t="shared" si="143"/>
        <v>0</v>
      </c>
      <c r="BB1859" s="99">
        <f t="shared" si="144"/>
        <v>0</v>
      </c>
      <c r="BC1859" s="99">
        <f>SUMIFS(通讯通路门店!$W:$W,通讯通路门店!$S:$S,$G1859,通讯通路门店!$J:$J,"荣耀体验店")+SUMIFS(通讯通路门店!$W:$W,通讯通路门店!$S:$S,$G1859,通讯通路门店!$J:$J,"荣耀授权专卖店")</f>
        <v>0</v>
      </c>
      <c r="BD1859" s="99">
        <f>SUMIFS(通讯通路门店!$Z:$Z,通讯通路门店!$S:$S,$G1859,通讯通路门店!$J:$J,"VIVO体验店")</f>
        <v>0</v>
      </c>
      <c r="BE1859" s="99">
        <f>SUMIFS(通讯通路门店!$AB:$AB,通讯通路门店!$S:$S,$G1859,通讯通路门店!$J:$J,"OPPO体验店")</f>
        <v>0</v>
      </c>
      <c r="BF1859" s="99">
        <f>SUMIFS(通讯通路门店!$X:$X,通讯通路门店!$S:$S,$G1859,通讯通路门店!$J:$J,"华为授权体验店")+SUMIFS(通讯通路门店!$AA:$AA,通讯通路门店!$S:$S,$G1859,通讯通路门店!$J:$J,"华为堡垒店")</f>
        <v>0</v>
      </c>
      <c r="BG1859" s="99">
        <f>SUMIFS(通讯通路门店!$Y:$Y,通讯通路门店!$S:$S,$G1859,通讯通路门店!$J:$J,"小米体验店")</f>
        <v>0</v>
      </c>
      <c r="BH1859" s="99">
        <f>SUMIFS(通讯通路门店!$AA:$AA,通讯通路门店!$S:$S,$G1859,通讯通路门店!$J:$J,"苹果体验店")</f>
        <v>0</v>
      </c>
      <c r="BI1859" s="99">
        <f>SUMIFS(通讯通路门店!$K:$K,通讯通路门店!$S:$S,$G1859,通讯通路门店!$J:$J,"其他品牌专卖店")</f>
        <v>0</v>
      </c>
      <c r="BJ1859" s="99">
        <f>SUMIFS(通讯通路门店!$AC:$AC,通讯通路门店!$S:$S,$G1859)</f>
        <v>0</v>
      </c>
      <c r="BK1859" s="99">
        <f>SUMIFS(通讯通路门店!$AD:$AD,通讯通路门店!$S:$S,$G1859)</f>
        <v>0</v>
      </c>
      <c r="BL1859" s="99">
        <f>SUMIFS(通讯通路门店!$AE:$AE,通讯通路门店!$S:$S,$G1859)</f>
        <v>0</v>
      </c>
      <c r="BM1859" s="99">
        <f>SUMIFS(通讯通路门店!$AF:$AF,通讯通路门店!$S:$S,$G1859)</f>
        <v>0</v>
      </c>
      <c r="BN1859" s="99">
        <f>SUMIFS(通讯通路门店!$AG:$AG,通讯通路门店!$S:$S,$G1859)</f>
        <v>0</v>
      </c>
      <c r="BO1859" s="99">
        <f>SUMIFS(通讯通路门店!$AH:$AH,通讯通路门店!$S:$S,$G1859)</f>
        <v>0</v>
      </c>
      <c r="BP1859" s="99">
        <f>SUMIFS(通讯通路门店!$AI:$AI,通讯通路门店!$S:$S,$G1859)</f>
        <v>0</v>
      </c>
      <c r="BQ1859" s="83"/>
    </row>
    <row r="1860" spans="1:69">
      <c r="A1860" s="99" t="str">
        <f>IFERROR(_xlfn.XLOOKUP($G1860,通讯通路门店!$S$4:$S$993933,通讯通路门店!$A$4:$A$993933,0,0),"")</f>
        <v>海南省</v>
      </c>
      <c r="B1860" s="99" t="str">
        <f>IFERROR(_xlfn.XLOOKUP($G1860,通讯通路门店!$S$4:$S$993933,通讯通路门店!$B$4:$B$993933,0,0),"")</f>
        <v>乐东黎族自治县</v>
      </c>
      <c r="C1860" s="99" t="str">
        <f>IFERROR(_xlfn.XLOOKUP($G1860,通讯通路门店!$S$4:$S$993933,通讯通路门店!$C$4:$C$993933,0,0),"")</f>
        <v>乐东黎族自治县</v>
      </c>
      <c r="D1860" s="99" t="str">
        <f>IFERROR(_xlfn.XLOOKUP($G1860,通讯通路门店!$S$4:$S$993933,通讯通路门店!$D$4:$D$993933,0,0),"")</f>
        <v>万冲镇</v>
      </c>
      <c r="E1860" s="83"/>
      <c r="F1860" s="83"/>
      <c r="G1860" s="101"/>
      <c r="H1860" s="102">
        <f>IFERROR(_xlfn.XLOOKUP($G1860,通讯通路门店!$S$4:$S$993933,通讯通路门店!$R$4:$R$993933,0,0),"")</f>
        <v>0</v>
      </c>
      <c r="I1860" s="83"/>
      <c r="J1860" s="83"/>
      <c r="K1860" s="83"/>
      <c r="L1860" s="83"/>
      <c r="M1860" s="83"/>
      <c r="N1860" s="83"/>
      <c r="O1860" s="83"/>
      <c r="P1860" s="83"/>
      <c r="Q1860" s="83"/>
      <c r="R1860" s="83"/>
      <c r="S1860" s="83"/>
      <c r="T1860" s="83"/>
      <c r="U1860" s="99">
        <f>COUNTIF(通讯通路门店!$S:$S,$G1860)</f>
        <v>0</v>
      </c>
      <c r="V1860" s="99">
        <f>COUNTIFS(通讯通路门店!$S:$S,$G1860,通讯通路门店!$J:$J,"综合卖场")</f>
        <v>0</v>
      </c>
      <c r="W1860" s="99">
        <f>SUMIFS(通讯通路门店!$AJ:$AJ,通讯通路门店!$S:$S,通讯客户沙盘!$G1860)</f>
        <v>0</v>
      </c>
      <c r="X1860" s="99">
        <f t="shared" ref="X1860:X1923" si="145">Y1860+Z1860+AA1860+AB1860+AC1860+AD1860+AE1860</f>
        <v>0</v>
      </c>
      <c r="Y1860" s="99">
        <f>COUNTIFS(通讯通路门店!$S:$S,$G1860,通讯通路门店!$J:$J,"荣耀体验店")+COUNTIFS(通讯通路门店!$S:$S,$G1860,通讯通路门店!$J:$J,"荣耀授权专卖店")</f>
        <v>0</v>
      </c>
      <c r="Z1860" s="99">
        <f>COUNTIFS(通讯通路门店!$S:$S,$G1860,通讯通路门店!$J:$J,"VIVO体验店")</f>
        <v>0</v>
      </c>
      <c r="AA1860" s="99">
        <f>COUNTIFS(通讯通路门店!$S:$S,$G1860,通讯通路门店!$J:$J,"OPPO体验店")</f>
        <v>0</v>
      </c>
      <c r="AB1860" s="99">
        <f>COUNTIFS(通讯通路门店!$S:$S,$G1860,通讯通路门店!$J:$J,"华为授权体验店")+COUNTIFS(通讯通路门店!$S:$S,$G1860,通讯通路门店!$J:$J,"华为堡垒店")</f>
        <v>0</v>
      </c>
      <c r="AC1860" s="99">
        <f>COUNTIFS(通讯通路门店!$S:$S,$G1860,通讯通路门店!$J:$J,"小米体验店")</f>
        <v>0</v>
      </c>
      <c r="AD1860" s="99">
        <f>COUNTIFS(通讯通路门店!$S:$S,$G1860,通讯通路门店!$J:$J,"苹果体验店")</f>
        <v>0</v>
      </c>
      <c r="AE1860" s="99">
        <f>COUNTIFS(通讯通路门店!$S:$S,$G1860,通讯通路门店!$J:$J,"其他品牌专卖店")</f>
        <v>0</v>
      </c>
      <c r="AF1860" s="99">
        <f>SUMIFS(通讯通路门店!$BI:$BI,通讯通路门店!$S:$S,$G1860)</f>
        <v>0</v>
      </c>
      <c r="AG1860" s="99">
        <f>SUMIFS(通讯通路门店!$BH:$BH,通讯通路门店!$S:$S,$G1860)</f>
        <v>0</v>
      </c>
      <c r="AH1860" s="99">
        <f t="shared" ref="AH1860:AH1923" si="146">AI1860+AJ1860+AK1860+AL1860+AM1860+AN1860</f>
        <v>0</v>
      </c>
      <c r="AI1860" s="99">
        <f>SUMIFS(通讯通路门店!$BB:$BB,通讯通路门店!$S:$S,$G1860)</f>
        <v>0</v>
      </c>
      <c r="AJ1860" s="99">
        <f>SUMIFS(通讯通路门店!$BE:$BE,通讯通路门店!$S:$S,$G1860)</f>
        <v>0</v>
      </c>
      <c r="AK1860" s="99">
        <f>SUMIFS(通讯通路门店!$BG:$BG,通讯通路门店!$S:$S,$G1860)</f>
        <v>0</v>
      </c>
      <c r="AL1860" s="99">
        <f>SUMIFS(通讯通路门店!$BC:$BC,通讯通路门店!$S:$S,$G1860)</f>
        <v>0</v>
      </c>
      <c r="AM1860" s="99">
        <f>SUMIFS(通讯通路门店!$BD:$BD,通讯通路门店!$S:$S,$G1860)</f>
        <v>0</v>
      </c>
      <c r="AN1860" s="99">
        <f>SUMIFS(通讯通路门店!$BF:$BF,通讯通路门店!$S:$S,$G1860)</f>
        <v>0</v>
      </c>
      <c r="AO1860" s="99">
        <f t="shared" ref="AO1860:AO1923" si="147">AP1860+AQ1860</f>
        <v>0</v>
      </c>
      <c r="AP1860" s="99">
        <f>SUMIFS(通讯通路门店!$K:$K,通讯通路门店!$S:$S,$G1860)</f>
        <v>0</v>
      </c>
      <c r="AQ1860" s="83"/>
      <c r="AR1860" s="99">
        <f>SUMIFS(通讯通路门店!$T:$T,通讯通路门店!$S:$S,$G1860)</f>
        <v>0</v>
      </c>
      <c r="AS1860" s="99">
        <f>SUMIFS(通讯通路门店!$U:$U,通讯通路门店!$S:$S,$G1860)</f>
        <v>0</v>
      </c>
      <c r="AT1860" s="99">
        <f>SUMIFS(通讯通路门店!$V:$V,通讯通路门店!$S:$S,$G1860)</f>
        <v>0</v>
      </c>
      <c r="AU1860" s="99">
        <f>SUMIFS(通讯通路门店!$W:$W,通讯通路门店!$S:$S,$G1860)</f>
        <v>0</v>
      </c>
      <c r="AV1860" s="99">
        <f>SUMIFS(通讯通路门店!$Z:$Z,通讯通路门店!$S:$S,$G1860)</f>
        <v>0</v>
      </c>
      <c r="AW1860" s="99">
        <f>SUMIFS(通讯通路门店!$AB:$AB,通讯通路门店!$S:$S,$G1860)</f>
        <v>0</v>
      </c>
      <c r="AX1860" s="99">
        <f>SUMIFS(通讯通路门店!$X:$X,通讯通路门店!$S:$S,$G1860)</f>
        <v>0</v>
      </c>
      <c r="AY1860" s="99">
        <f>SUMIFS(通讯通路门店!$Y:$Y,通讯通路门店!$S:$S,$G1860)</f>
        <v>0</v>
      </c>
      <c r="AZ1860" s="99">
        <f>SUMIFS(通讯通路门店!$AA:$AA,通讯通路门店!$S:$S,$G1860)</f>
        <v>0</v>
      </c>
      <c r="BA1860" s="99">
        <f t="shared" ref="BA1860:BA1923" si="148">AP1860-BB1860</f>
        <v>0</v>
      </c>
      <c r="BB1860" s="99">
        <f t="shared" ref="BB1860:BB1923" si="149">BC1860+BD1860+BE1860+BF1860+BG1860+BH1860</f>
        <v>0</v>
      </c>
      <c r="BC1860" s="99">
        <f>SUMIFS(通讯通路门店!$W:$W,通讯通路门店!$S:$S,$G1860,通讯通路门店!$J:$J,"荣耀体验店")+SUMIFS(通讯通路门店!$W:$W,通讯通路门店!$S:$S,$G1860,通讯通路门店!$J:$J,"荣耀授权专卖店")</f>
        <v>0</v>
      </c>
      <c r="BD1860" s="99">
        <f>SUMIFS(通讯通路门店!$Z:$Z,通讯通路门店!$S:$S,$G1860,通讯通路门店!$J:$J,"VIVO体验店")</f>
        <v>0</v>
      </c>
      <c r="BE1860" s="99">
        <f>SUMIFS(通讯通路门店!$AB:$AB,通讯通路门店!$S:$S,$G1860,通讯通路门店!$J:$J,"OPPO体验店")</f>
        <v>0</v>
      </c>
      <c r="BF1860" s="99">
        <f>SUMIFS(通讯通路门店!$X:$X,通讯通路门店!$S:$S,$G1860,通讯通路门店!$J:$J,"华为授权体验店")+SUMIFS(通讯通路门店!$AA:$AA,通讯通路门店!$S:$S,$G1860,通讯通路门店!$J:$J,"华为堡垒店")</f>
        <v>0</v>
      </c>
      <c r="BG1860" s="99">
        <f>SUMIFS(通讯通路门店!$Y:$Y,通讯通路门店!$S:$S,$G1860,通讯通路门店!$J:$J,"小米体验店")</f>
        <v>0</v>
      </c>
      <c r="BH1860" s="99">
        <f>SUMIFS(通讯通路门店!$AA:$AA,通讯通路门店!$S:$S,$G1860,通讯通路门店!$J:$J,"苹果体验店")</f>
        <v>0</v>
      </c>
      <c r="BI1860" s="99">
        <f>SUMIFS(通讯通路门店!$K:$K,通讯通路门店!$S:$S,$G1860,通讯通路门店!$J:$J,"其他品牌专卖店")</f>
        <v>0</v>
      </c>
      <c r="BJ1860" s="99">
        <f>SUMIFS(通讯通路门店!$AC:$AC,通讯通路门店!$S:$S,$G1860)</f>
        <v>0</v>
      </c>
      <c r="BK1860" s="99">
        <f>SUMIFS(通讯通路门店!$AD:$AD,通讯通路门店!$S:$S,$G1860)</f>
        <v>0</v>
      </c>
      <c r="BL1860" s="99">
        <f>SUMIFS(通讯通路门店!$AE:$AE,通讯通路门店!$S:$S,$G1860)</f>
        <v>0</v>
      </c>
      <c r="BM1860" s="99">
        <f>SUMIFS(通讯通路门店!$AF:$AF,通讯通路门店!$S:$S,$G1860)</f>
        <v>0</v>
      </c>
      <c r="BN1860" s="99">
        <f>SUMIFS(通讯通路门店!$AG:$AG,通讯通路门店!$S:$S,$G1860)</f>
        <v>0</v>
      </c>
      <c r="BO1860" s="99">
        <f>SUMIFS(通讯通路门店!$AH:$AH,通讯通路门店!$S:$S,$G1860)</f>
        <v>0</v>
      </c>
      <c r="BP1860" s="99">
        <f>SUMIFS(通讯通路门店!$AI:$AI,通讯通路门店!$S:$S,$G1860)</f>
        <v>0</v>
      </c>
      <c r="BQ1860" s="83"/>
    </row>
    <row r="1861" spans="1:69">
      <c r="A1861" s="99" t="str">
        <f>IFERROR(_xlfn.XLOOKUP($G1861,通讯通路门店!$S$4:$S$993933,通讯通路门店!$A$4:$A$993933,0,0),"")</f>
        <v>海南省</v>
      </c>
      <c r="B1861" s="99" t="str">
        <f>IFERROR(_xlfn.XLOOKUP($G1861,通讯通路门店!$S$4:$S$993933,通讯通路门店!$B$4:$B$993933,0,0),"")</f>
        <v>乐东黎族自治县</v>
      </c>
      <c r="C1861" s="99" t="str">
        <f>IFERROR(_xlfn.XLOOKUP($G1861,通讯通路门店!$S$4:$S$993933,通讯通路门店!$C$4:$C$993933,0,0),"")</f>
        <v>乐东黎族自治县</v>
      </c>
      <c r="D1861" s="99" t="str">
        <f>IFERROR(_xlfn.XLOOKUP($G1861,通讯通路门店!$S$4:$S$993933,通讯通路门店!$D$4:$D$993933,0,0),"")</f>
        <v>万冲镇</v>
      </c>
      <c r="E1861" s="83"/>
      <c r="F1861" s="83"/>
      <c r="G1861" s="101"/>
      <c r="H1861" s="102">
        <f>IFERROR(_xlfn.XLOOKUP($G1861,通讯通路门店!$S$4:$S$993933,通讯通路门店!$R$4:$R$993933,0,0),"")</f>
        <v>0</v>
      </c>
      <c r="I1861" s="83"/>
      <c r="J1861" s="83"/>
      <c r="K1861" s="83"/>
      <c r="L1861" s="83"/>
      <c r="M1861" s="83"/>
      <c r="N1861" s="83"/>
      <c r="O1861" s="83"/>
      <c r="P1861" s="83"/>
      <c r="Q1861" s="83"/>
      <c r="R1861" s="83"/>
      <c r="S1861" s="83"/>
      <c r="T1861" s="83"/>
      <c r="U1861" s="99">
        <f>COUNTIF(通讯通路门店!$S:$S,$G1861)</f>
        <v>0</v>
      </c>
      <c r="V1861" s="99">
        <f>COUNTIFS(通讯通路门店!$S:$S,$G1861,通讯通路门店!$J:$J,"综合卖场")</f>
        <v>0</v>
      </c>
      <c r="W1861" s="99">
        <f>SUMIFS(通讯通路门店!$AJ:$AJ,通讯通路门店!$S:$S,通讯客户沙盘!$G1861)</f>
        <v>0</v>
      </c>
      <c r="X1861" s="99">
        <f t="shared" si="145"/>
        <v>0</v>
      </c>
      <c r="Y1861" s="99">
        <f>COUNTIFS(通讯通路门店!$S:$S,$G1861,通讯通路门店!$J:$J,"荣耀体验店")+COUNTIFS(通讯通路门店!$S:$S,$G1861,通讯通路门店!$J:$J,"荣耀授权专卖店")</f>
        <v>0</v>
      </c>
      <c r="Z1861" s="99">
        <f>COUNTIFS(通讯通路门店!$S:$S,$G1861,通讯通路门店!$J:$J,"VIVO体验店")</f>
        <v>0</v>
      </c>
      <c r="AA1861" s="99">
        <f>COUNTIFS(通讯通路门店!$S:$S,$G1861,通讯通路门店!$J:$J,"OPPO体验店")</f>
        <v>0</v>
      </c>
      <c r="AB1861" s="99">
        <f>COUNTIFS(通讯通路门店!$S:$S,$G1861,通讯通路门店!$J:$J,"华为授权体验店")+COUNTIFS(通讯通路门店!$S:$S,$G1861,通讯通路门店!$J:$J,"华为堡垒店")</f>
        <v>0</v>
      </c>
      <c r="AC1861" s="99">
        <f>COUNTIFS(通讯通路门店!$S:$S,$G1861,通讯通路门店!$J:$J,"小米体验店")</f>
        <v>0</v>
      </c>
      <c r="AD1861" s="99">
        <f>COUNTIFS(通讯通路门店!$S:$S,$G1861,通讯通路门店!$J:$J,"苹果体验店")</f>
        <v>0</v>
      </c>
      <c r="AE1861" s="99">
        <f>COUNTIFS(通讯通路门店!$S:$S,$G1861,通讯通路门店!$J:$J,"其他品牌专卖店")</f>
        <v>0</v>
      </c>
      <c r="AF1861" s="99">
        <f>SUMIFS(通讯通路门店!$BI:$BI,通讯通路门店!$S:$S,$G1861)</f>
        <v>0</v>
      </c>
      <c r="AG1861" s="99">
        <f>SUMIFS(通讯通路门店!$BH:$BH,通讯通路门店!$S:$S,$G1861)</f>
        <v>0</v>
      </c>
      <c r="AH1861" s="99">
        <f t="shared" si="146"/>
        <v>0</v>
      </c>
      <c r="AI1861" s="99">
        <f>SUMIFS(通讯通路门店!$BB:$BB,通讯通路门店!$S:$S,$G1861)</f>
        <v>0</v>
      </c>
      <c r="AJ1861" s="99">
        <f>SUMIFS(通讯通路门店!$BE:$BE,通讯通路门店!$S:$S,$G1861)</f>
        <v>0</v>
      </c>
      <c r="AK1861" s="99">
        <f>SUMIFS(通讯通路门店!$BG:$BG,通讯通路门店!$S:$S,$G1861)</f>
        <v>0</v>
      </c>
      <c r="AL1861" s="99">
        <f>SUMIFS(通讯通路门店!$BC:$BC,通讯通路门店!$S:$S,$G1861)</f>
        <v>0</v>
      </c>
      <c r="AM1861" s="99">
        <f>SUMIFS(通讯通路门店!$BD:$BD,通讯通路门店!$S:$S,$G1861)</f>
        <v>0</v>
      </c>
      <c r="AN1861" s="99">
        <f>SUMIFS(通讯通路门店!$BF:$BF,通讯通路门店!$S:$S,$G1861)</f>
        <v>0</v>
      </c>
      <c r="AO1861" s="99">
        <f t="shared" si="147"/>
        <v>0</v>
      </c>
      <c r="AP1861" s="99">
        <f>SUMIFS(通讯通路门店!$K:$K,通讯通路门店!$S:$S,$G1861)</f>
        <v>0</v>
      </c>
      <c r="AQ1861" s="83"/>
      <c r="AR1861" s="99">
        <f>SUMIFS(通讯通路门店!$T:$T,通讯通路门店!$S:$S,$G1861)</f>
        <v>0</v>
      </c>
      <c r="AS1861" s="99">
        <f>SUMIFS(通讯通路门店!$U:$U,通讯通路门店!$S:$S,$G1861)</f>
        <v>0</v>
      </c>
      <c r="AT1861" s="99">
        <f>SUMIFS(通讯通路门店!$V:$V,通讯通路门店!$S:$S,$G1861)</f>
        <v>0</v>
      </c>
      <c r="AU1861" s="99">
        <f>SUMIFS(通讯通路门店!$W:$W,通讯通路门店!$S:$S,$G1861)</f>
        <v>0</v>
      </c>
      <c r="AV1861" s="99">
        <f>SUMIFS(通讯通路门店!$Z:$Z,通讯通路门店!$S:$S,$G1861)</f>
        <v>0</v>
      </c>
      <c r="AW1861" s="99">
        <f>SUMIFS(通讯通路门店!$AB:$AB,通讯通路门店!$S:$S,$G1861)</f>
        <v>0</v>
      </c>
      <c r="AX1861" s="99">
        <f>SUMIFS(通讯通路门店!$X:$X,通讯通路门店!$S:$S,$G1861)</f>
        <v>0</v>
      </c>
      <c r="AY1861" s="99">
        <f>SUMIFS(通讯通路门店!$Y:$Y,通讯通路门店!$S:$S,$G1861)</f>
        <v>0</v>
      </c>
      <c r="AZ1861" s="99">
        <f>SUMIFS(通讯通路门店!$AA:$AA,通讯通路门店!$S:$S,$G1861)</f>
        <v>0</v>
      </c>
      <c r="BA1861" s="99">
        <f t="shared" si="148"/>
        <v>0</v>
      </c>
      <c r="BB1861" s="99">
        <f t="shared" si="149"/>
        <v>0</v>
      </c>
      <c r="BC1861" s="99">
        <f>SUMIFS(通讯通路门店!$W:$W,通讯通路门店!$S:$S,$G1861,通讯通路门店!$J:$J,"荣耀体验店")+SUMIFS(通讯通路门店!$W:$W,通讯通路门店!$S:$S,$G1861,通讯通路门店!$J:$J,"荣耀授权专卖店")</f>
        <v>0</v>
      </c>
      <c r="BD1861" s="99">
        <f>SUMIFS(通讯通路门店!$Z:$Z,通讯通路门店!$S:$S,$G1861,通讯通路门店!$J:$J,"VIVO体验店")</f>
        <v>0</v>
      </c>
      <c r="BE1861" s="99">
        <f>SUMIFS(通讯通路门店!$AB:$AB,通讯通路门店!$S:$S,$G1861,通讯通路门店!$J:$J,"OPPO体验店")</f>
        <v>0</v>
      </c>
      <c r="BF1861" s="99">
        <f>SUMIFS(通讯通路门店!$X:$X,通讯通路门店!$S:$S,$G1861,通讯通路门店!$J:$J,"华为授权体验店")+SUMIFS(通讯通路门店!$AA:$AA,通讯通路门店!$S:$S,$G1861,通讯通路门店!$J:$J,"华为堡垒店")</f>
        <v>0</v>
      </c>
      <c r="BG1861" s="99">
        <f>SUMIFS(通讯通路门店!$Y:$Y,通讯通路门店!$S:$S,$G1861,通讯通路门店!$J:$J,"小米体验店")</f>
        <v>0</v>
      </c>
      <c r="BH1861" s="99">
        <f>SUMIFS(通讯通路门店!$AA:$AA,通讯通路门店!$S:$S,$G1861,通讯通路门店!$J:$J,"苹果体验店")</f>
        <v>0</v>
      </c>
      <c r="BI1861" s="99">
        <f>SUMIFS(通讯通路门店!$K:$K,通讯通路门店!$S:$S,$G1861,通讯通路门店!$J:$J,"其他品牌专卖店")</f>
        <v>0</v>
      </c>
      <c r="BJ1861" s="99">
        <f>SUMIFS(通讯通路门店!$AC:$AC,通讯通路门店!$S:$S,$G1861)</f>
        <v>0</v>
      </c>
      <c r="BK1861" s="99">
        <f>SUMIFS(通讯通路门店!$AD:$AD,通讯通路门店!$S:$S,$G1861)</f>
        <v>0</v>
      </c>
      <c r="BL1861" s="99">
        <f>SUMIFS(通讯通路门店!$AE:$AE,通讯通路门店!$S:$S,$G1861)</f>
        <v>0</v>
      </c>
      <c r="BM1861" s="99">
        <f>SUMIFS(通讯通路门店!$AF:$AF,通讯通路门店!$S:$S,$G1861)</f>
        <v>0</v>
      </c>
      <c r="BN1861" s="99">
        <f>SUMIFS(通讯通路门店!$AG:$AG,通讯通路门店!$S:$S,$G1861)</f>
        <v>0</v>
      </c>
      <c r="BO1861" s="99">
        <f>SUMIFS(通讯通路门店!$AH:$AH,通讯通路门店!$S:$S,$G1861)</f>
        <v>0</v>
      </c>
      <c r="BP1861" s="99">
        <f>SUMIFS(通讯通路门店!$AI:$AI,通讯通路门店!$S:$S,$G1861)</f>
        <v>0</v>
      </c>
      <c r="BQ1861" s="83"/>
    </row>
    <row r="1862" spans="1:69">
      <c r="A1862" s="99" t="str">
        <f>IFERROR(_xlfn.XLOOKUP($G1862,通讯通路门店!$S$4:$S$993933,通讯通路门店!$A$4:$A$993933,0,0),"")</f>
        <v>海南省</v>
      </c>
      <c r="B1862" s="99" t="str">
        <f>IFERROR(_xlfn.XLOOKUP($G1862,通讯通路门店!$S$4:$S$993933,通讯通路门店!$B$4:$B$993933,0,0),"")</f>
        <v>乐东黎族自治县</v>
      </c>
      <c r="C1862" s="99" t="str">
        <f>IFERROR(_xlfn.XLOOKUP($G1862,通讯通路门店!$S$4:$S$993933,通讯通路门店!$C$4:$C$993933,0,0),"")</f>
        <v>乐东黎族自治县</v>
      </c>
      <c r="D1862" s="99" t="str">
        <f>IFERROR(_xlfn.XLOOKUP($G1862,通讯通路门店!$S$4:$S$993933,通讯通路门店!$D$4:$D$993933,0,0),"")</f>
        <v>万冲镇</v>
      </c>
      <c r="E1862" s="83"/>
      <c r="F1862" s="83"/>
      <c r="G1862" s="101"/>
      <c r="H1862" s="102">
        <f>IFERROR(_xlfn.XLOOKUP($G1862,通讯通路门店!$S$4:$S$993933,通讯通路门店!$R$4:$R$993933,0,0),"")</f>
        <v>0</v>
      </c>
      <c r="I1862" s="83"/>
      <c r="J1862" s="83"/>
      <c r="K1862" s="83"/>
      <c r="L1862" s="83"/>
      <c r="M1862" s="83"/>
      <c r="N1862" s="83"/>
      <c r="O1862" s="83"/>
      <c r="P1862" s="83"/>
      <c r="Q1862" s="83"/>
      <c r="R1862" s="83"/>
      <c r="S1862" s="83"/>
      <c r="T1862" s="83"/>
      <c r="U1862" s="99">
        <f>COUNTIF(通讯通路门店!$S:$S,$G1862)</f>
        <v>0</v>
      </c>
      <c r="V1862" s="99">
        <f>COUNTIFS(通讯通路门店!$S:$S,$G1862,通讯通路门店!$J:$J,"综合卖场")</f>
        <v>0</v>
      </c>
      <c r="W1862" s="99">
        <f>SUMIFS(通讯通路门店!$AJ:$AJ,通讯通路门店!$S:$S,通讯客户沙盘!$G1862)</f>
        <v>0</v>
      </c>
      <c r="X1862" s="99">
        <f t="shared" si="145"/>
        <v>0</v>
      </c>
      <c r="Y1862" s="99">
        <f>COUNTIFS(通讯通路门店!$S:$S,$G1862,通讯通路门店!$J:$J,"荣耀体验店")+COUNTIFS(通讯通路门店!$S:$S,$G1862,通讯通路门店!$J:$J,"荣耀授权专卖店")</f>
        <v>0</v>
      </c>
      <c r="Z1862" s="99">
        <f>COUNTIFS(通讯通路门店!$S:$S,$G1862,通讯通路门店!$J:$J,"VIVO体验店")</f>
        <v>0</v>
      </c>
      <c r="AA1862" s="99">
        <f>COUNTIFS(通讯通路门店!$S:$S,$G1862,通讯通路门店!$J:$J,"OPPO体验店")</f>
        <v>0</v>
      </c>
      <c r="AB1862" s="99">
        <f>COUNTIFS(通讯通路门店!$S:$S,$G1862,通讯通路门店!$J:$J,"华为授权体验店")+COUNTIFS(通讯通路门店!$S:$S,$G1862,通讯通路门店!$J:$J,"华为堡垒店")</f>
        <v>0</v>
      </c>
      <c r="AC1862" s="99">
        <f>COUNTIFS(通讯通路门店!$S:$S,$G1862,通讯通路门店!$J:$J,"小米体验店")</f>
        <v>0</v>
      </c>
      <c r="AD1862" s="99">
        <f>COUNTIFS(通讯通路门店!$S:$S,$G1862,通讯通路门店!$J:$J,"苹果体验店")</f>
        <v>0</v>
      </c>
      <c r="AE1862" s="99">
        <f>COUNTIFS(通讯通路门店!$S:$S,$G1862,通讯通路门店!$J:$J,"其他品牌专卖店")</f>
        <v>0</v>
      </c>
      <c r="AF1862" s="99">
        <f>SUMIFS(通讯通路门店!$BI:$BI,通讯通路门店!$S:$S,$G1862)</f>
        <v>0</v>
      </c>
      <c r="AG1862" s="99">
        <f>SUMIFS(通讯通路门店!$BH:$BH,通讯通路门店!$S:$S,$G1862)</f>
        <v>0</v>
      </c>
      <c r="AH1862" s="99">
        <f t="shared" si="146"/>
        <v>0</v>
      </c>
      <c r="AI1862" s="99">
        <f>SUMIFS(通讯通路门店!$BB:$BB,通讯通路门店!$S:$S,$G1862)</f>
        <v>0</v>
      </c>
      <c r="AJ1862" s="99">
        <f>SUMIFS(通讯通路门店!$BE:$BE,通讯通路门店!$S:$S,$G1862)</f>
        <v>0</v>
      </c>
      <c r="AK1862" s="99">
        <f>SUMIFS(通讯通路门店!$BG:$BG,通讯通路门店!$S:$S,$G1862)</f>
        <v>0</v>
      </c>
      <c r="AL1862" s="99">
        <f>SUMIFS(通讯通路门店!$BC:$BC,通讯通路门店!$S:$S,$G1862)</f>
        <v>0</v>
      </c>
      <c r="AM1862" s="99">
        <f>SUMIFS(通讯通路门店!$BD:$BD,通讯通路门店!$S:$S,$G1862)</f>
        <v>0</v>
      </c>
      <c r="AN1862" s="99">
        <f>SUMIFS(通讯通路门店!$BF:$BF,通讯通路门店!$S:$S,$G1862)</f>
        <v>0</v>
      </c>
      <c r="AO1862" s="99">
        <f t="shared" si="147"/>
        <v>0</v>
      </c>
      <c r="AP1862" s="99">
        <f>SUMIFS(通讯通路门店!$K:$K,通讯通路门店!$S:$S,$G1862)</f>
        <v>0</v>
      </c>
      <c r="AQ1862" s="83"/>
      <c r="AR1862" s="99">
        <f>SUMIFS(通讯通路门店!$T:$T,通讯通路门店!$S:$S,$G1862)</f>
        <v>0</v>
      </c>
      <c r="AS1862" s="99">
        <f>SUMIFS(通讯通路门店!$U:$U,通讯通路门店!$S:$S,$G1862)</f>
        <v>0</v>
      </c>
      <c r="AT1862" s="99">
        <f>SUMIFS(通讯通路门店!$V:$V,通讯通路门店!$S:$S,$G1862)</f>
        <v>0</v>
      </c>
      <c r="AU1862" s="99">
        <f>SUMIFS(通讯通路门店!$W:$W,通讯通路门店!$S:$S,$G1862)</f>
        <v>0</v>
      </c>
      <c r="AV1862" s="99">
        <f>SUMIFS(通讯通路门店!$Z:$Z,通讯通路门店!$S:$S,$G1862)</f>
        <v>0</v>
      </c>
      <c r="AW1862" s="99">
        <f>SUMIFS(通讯通路门店!$AB:$AB,通讯通路门店!$S:$S,$G1862)</f>
        <v>0</v>
      </c>
      <c r="AX1862" s="99">
        <f>SUMIFS(通讯通路门店!$X:$X,通讯通路门店!$S:$S,$G1862)</f>
        <v>0</v>
      </c>
      <c r="AY1862" s="99">
        <f>SUMIFS(通讯通路门店!$Y:$Y,通讯通路门店!$S:$S,$G1862)</f>
        <v>0</v>
      </c>
      <c r="AZ1862" s="99">
        <f>SUMIFS(通讯通路门店!$AA:$AA,通讯通路门店!$S:$S,$G1862)</f>
        <v>0</v>
      </c>
      <c r="BA1862" s="99">
        <f t="shared" si="148"/>
        <v>0</v>
      </c>
      <c r="BB1862" s="99">
        <f t="shared" si="149"/>
        <v>0</v>
      </c>
      <c r="BC1862" s="99">
        <f>SUMIFS(通讯通路门店!$W:$W,通讯通路门店!$S:$S,$G1862,通讯通路门店!$J:$J,"荣耀体验店")+SUMIFS(通讯通路门店!$W:$W,通讯通路门店!$S:$S,$G1862,通讯通路门店!$J:$J,"荣耀授权专卖店")</f>
        <v>0</v>
      </c>
      <c r="BD1862" s="99">
        <f>SUMIFS(通讯通路门店!$Z:$Z,通讯通路门店!$S:$S,$G1862,通讯通路门店!$J:$J,"VIVO体验店")</f>
        <v>0</v>
      </c>
      <c r="BE1862" s="99">
        <f>SUMIFS(通讯通路门店!$AB:$AB,通讯通路门店!$S:$S,$G1862,通讯通路门店!$J:$J,"OPPO体验店")</f>
        <v>0</v>
      </c>
      <c r="BF1862" s="99">
        <f>SUMIFS(通讯通路门店!$X:$X,通讯通路门店!$S:$S,$G1862,通讯通路门店!$J:$J,"华为授权体验店")+SUMIFS(通讯通路门店!$AA:$AA,通讯通路门店!$S:$S,$G1862,通讯通路门店!$J:$J,"华为堡垒店")</f>
        <v>0</v>
      </c>
      <c r="BG1862" s="99">
        <f>SUMIFS(通讯通路门店!$Y:$Y,通讯通路门店!$S:$S,$G1862,通讯通路门店!$J:$J,"小米体验店")</f>
        <v>0</v>
      </c>
      <c r="BH1862" s="99">
        <f>SUMIFS(通讯通路门店!$AA:$AA,通讯通路门店!$S:$S,$G1862,通讯通路门店!$J:$J,"苹果体验店")</f>
        <v>0</v>
      </c>
      <c r="BI1862" s="99">
        <f>SUMIFS(通讯通路门店!$K:$K,通讯通路门店!$S:$S,$G1862,通讯通路门店!$J:$J,"其他品牌专卖店")</f>
        <v>0</v>
      </c>
      <c r="BJ1862" s="99">
        <f>SUMIFS(通讯通路门店!$AC:$AC,通讯通路门店!$S:$S,$G1862)</f>
        <v>0</v>
      </c>
      <c r="BK1862" s="99">
        <f>SUMIFS(通讯通路门店!$AD:$AD,通讯通路门店!$S:$S,$G1862)</f>
        <v>0</v>
      </c>
      <c r="BL1862" s="99">
        <f>SUMIFS(通讯通路门店!$AE:$AE,通讯通路门店!$S:$S,$G1862)</f>
        <v>0</v>
      </c>
      <c r="BM1862" s="99">
        <f>SUMIFS(通讯通路门店!$AF:$AF,通讯通路门店!$S:$S,$G1862)</f>
        <v>0</v>
      </c>
      <c r="BN1862" s="99">
        <f>SUMIFS(通讯通路门店!$AG:$AG,通讯通路门店!$S:$S,$G1862)</f>
        <v>0</v>
      </c>
      <c r="BO1862" s="99">
        <f>SUMIFS(通讯通路门店!$AH:$AH,通讯通路门店!$S:$S,$G1862)</f>
        <v>0</v>
      </c>
      <c r="BP1862" s="99">
        <f>SUMIFS(通讯通路门店!$AI:$AI,通讯通路门店!$S:$S,$G1862)</f>
        <v>0</v>
      </c>
      <c r="BQ1862" s="83"/>
    </row>
    <row r="1863" spans="1:69">
      <c r="A1863" s="99" t="str">
        <f>IFERROR(_xlfn.XLOOKUP($G1863,通讯通路门店!$S$4:$S$993933,通讯通路门店!$A$4:$A$993933,0,0),"")</f>
        <v>海南省</v>
      </c>
      <c r="B1863" s="99" t="str">
        <f>IFERROR(_xlfn.XLOOKUP($G1863,通讯通路门店!$S$4:$S$993933,通讯通路门店!$B$4:$B$993933,0,0),"")</f>
        <v>乐东黎族自治县</v>
      </c>
      <c r="C1863" s="99" t="str">
        <f>IFERROR(_xlfn.XLOOKUP($G1863,通讯通路门店!$S$4:$S$993933,通讯通路门店!$C$4:$C$993933,0,0),"")</f>
        <v>乐东黎族自治县</v>
      </c>
      <c r="D1863" s="99" t="str">
        <f>IFERROR(_xlfn.XLOOKUP($G1863,通讯通路门店!$S$4:$S$993933,通讯通路门店!$D$4:$D$993933,0,0),"")</f>
        <v>万冲镇</v>
      </c>
      <c r="E1863" s="83"/>
      <c r="F1863" s="83"/>
      <c r="G1863" s="101"/>
      <c r="H1863" s="102">
        <f>IFERROR(_xlfn.XLOOKUP($G1863,通讯通路门店!$S$4:$S$993933,通讯通路门店!$R$4:$R$993933,0,0),"")</f>
        <v>0</v>
      </c>
      <c r="I1863" s="83"/>
      <c r="J1863" s="83"/>
      <c r="K1863" s="83"/>
      <c r="L1863" s="83"/>
      <c r="M1863" s="83"/>
      <c r="N1863" s="83"/>
      <c r="O1863" s="83"/>
      <c r="P1863" s="83"/>
      <c r="Q1863" s="83"/>
      <c r="R1863" s="83"/>
      <c r="S1863" s="83"/>
      <c r="T1863" s="83"/>
      <c r="U1863" s="99">
        <f>COUNTIF(通讯通路门店!$S:$S,$G1863)</f>
        <v>0</v>
      </c>
      <c r="V1863" s="99">
        <f>COUNTIFS(通讯通路门店!$S:$S,$G1863,通讯通路门店!$J:$J,"综合卖场")</f>
        <v>0</v>
      </c>
      <c r="W1863" s="99">
        <f>SUMIFS(通讯通路门店!$AJ:$AJ,通讯通路门店!$S:$S,通讯客户沙盘!$G1863)</f>
        <v>0</v>
      </c>
      <c r="X1863" s="99">
        <f t="shared" si="145"/>
        <v>0</v>
      </c>
      <c r="Y1863" s="99">
        <f>COUNTIFS(通讯通路门店!$S:$S,$G1863,通讯通路门店!$J:$J,"荣耀体验店")+COUNTIFS(通讯通路门店!$S:$S,$G1863,通讯通路门店!$J:$J,"荣耀授权专卖店")</f>
        <v>0</v>
      </c>
      <c r="Z1863" s="99">
        <f>COUNTIFS(通讯通路门店!$S:$S,$G1863,通讯通路门店!$J:$J,"VIVO体验店")</f>
        <v>0</v>
      </c>
      <c r="AA1863" s="99">
        <f>COUNTIFS(通讯通路门店!$S:$S,$G1863,通讯通路门店!$J:$J,"OPPO体验店")</f>
        <v>0</v>
      </c>
      <c r="AB1863" s="99">
        <f>COUNTIFS(通讯通路门店!$S:$S,$G1863,通讯通路门店!$J:$J,"华为授权体验店")+COUNTIFS(通讯通路门店!$S:$S,$G1863,通讯通路门店!$J:$J,"华为堡垒店")</f>
        <v>0</v>
      </c>
      <c r="AC1863" s="99">
        <f>COUNTIFS(通讯通路门店!$S:$S,$G1863,通讯通路门店!$J:$J,"小米体验店")</f>
        <v>0</v>
      </c>
      <c r="AD1863" s="99">
        <f>COUNTIFS(通讯通路门店!$S:$S,$G1863,通讯通路门店!$J:$J,"苹果体验店")</f>
        <v>0</v>
      </c>
      <c r="AE1863" s="99">
        <f>COUNTIFS(通讯通路门店!$S:$S,$G1863,通讯通路门店!$J:$J,"其他品牌专卖店")</f>
        <v>0</v>
      </c>
      <c r="AF1863" s="99">
        <f>SUMIFS(通讯通路门店!$BI:$BI,通讯通路门店!$S:$S,$G1863)</f>
        <v>0</v>
      </c>
      <c r="AG1863" s="99">
        <f>SUMIFS(通讯通路门店!$BH:$BH,通讯通路门店!$S:$S,$G1863)</f>
        <v>0</v>
      </c>
      <c r="AH1863" s="99">
        <f t="shared" si="146"/>
        <v>0</v>
      </c>
      <c r="AI1863" s="99">
        <f>SUMIFS(通讯通路门店!$BB:$BB,通讯通路门店!$S:$S,$G1863)</f>
        <v>0</v>
      </c>
      <c r="AJ1863" s="99">
        <f>SUMIFS(通讯通路门店!$BE:$BE,通讯通路门店!$S:$S,$G1863)</f>
        <v>0</v>
      </c>
      <c r="AK1863" s="99">
        <f>SUMIFS(通讯通路门店!$BG:$BG,通讯通路门店!$S:$S,$G1863)</f>
        <v>0</v>
      </c>
      <c r="AL1863" s="99">
        <f>SUMIFS(通讯通路门店!$BC:$BC,通讯通路门店!$S:$S,$G1863)</f>
        <v>0</v>
      </c>
      <c r="AM1863" s="99">
        <f>SUMIFS(通讯通路门店!$BD:$BD,通讯通路门店!$S:$S,$G1863)</f>
        <v>0</v>
      </c>
      <c r="AN1863" s="99">
        <f>SUMIFS(通讯通路门店!$BF:$BF,通讯通路门店!$S:$S,$G1863)</f>
        <v>0</v>
      </c>
      <c r="AO1863" s="99">
        <f t="shared" si="147"/>
        <v>0</v>
      </c>
      <c r="AP1863" s="99">
        <f>SUMIFS(通讯通路门店!$K:$K,通讯通路门店!$S:$S,$G1863)</f>
        <v>0</v>
      </c>
      <c r="AQ1863" s="83"/>
      <c r="AR1863" s="99">
        <f>SUMIFS(通讯通路门店!$T:$T,通讯通路门店!$S:$S,$G1863)</f>
        <v>0</v>
      </c>
      <c r="AS1863" s="99">
        <f>SUMIFS(通讯通路门店!$U:$U,通讯通路门店!$S:$S,$G1863)</f>
        <v>0</v>
      </c>
      <c r="AT1863" s="99">
        <f>SUMIFS(通讯通路门店!$V:$V,通讯通路门店!$S:$S,$G1863)</f>
        <v>0</v>
      </c>
      <c r="AU1863" s="99">
        <f>SUMIFS(通讯通路门店!$W:$W,通讯通路门店!$S:$S,$G1863)</f>
        <v>0</v>
      </c>
      <c r="AV1863" s="99">
        <f>SUMIFS(通讯通路门店!$Z:$Z,通讯通路门店!$S:$S,$G1863)</f>
        <v>0</v>
      </c>
      <c r="AW1863" s="99">
        <f>SUMIFS(通讯通路门店!$AB:$AB,通讯通路门店!$S:$S,$G1863)</f>
        <v>0</v>
      </c>
      <c r="AX1863" s="99">
        <f>SUMIFS(通讯通路门店!$X:$X,通讯通路门店!$S:$S,$G1863)</f>
        <v>0</v>
      </c>
      <c r="AY1863" s="99">
        <f>SUMIFS(通讯通路门店!$Y:$Y,通讯通路门店!$S:$S,$G1863)</f>
        <v>0</v>
      </c>
      <c r="AZ1863" s="99">
        <f>SUMIFS(通讯通路门店!$AA:$AA,通讯通路门店!$S:$S,$G1863)</f>
        <v>0</v>
      </c>
      <c r="BA1863" s="99">
        <f t="shared" si="148"/>
        <v>0</v>
      </c>
      <c r="BB1863" s="99">
        <f t="shared" si="149"/>
        <v>0</v>
      </c>
      <c r="BC1863" s="99">
        <f>SUMIFS(通讯通路门店!$W:$W,通讯通路门店!$S:$S,$G1863,通讯通路门店!$J:$J,"荣耀体验店")+SUMIFS(通讯通路门店!$W:$W,通讯通路门店!$S:$S,$G1863,通讯通路门店!$J:$J,"荣耀授权专卖店")</f>
        <v>0</v>
      </c>
      <c r="BD1863" s="99">
        <f>SUMIFS(通讯通路门店!$Z:$Z,通讯通路门店!$S:$S,$G1863,通讯通路门店!$J:$J,"VIVO体验店")</f>
        <v>0</v>
      </c>
      <c r="BE1863" s="99">
        <f>SUMIFS(通讯通路门店!$AB:$AB,通讯通路门店!$S:$S,$G1863,通讯通路门店!$J:$J,"OPPO体验店")</f>
        <v>0</v>
      </c>
      <c r="BF1863" s="99">
        <f>SUMIFS(通讯通路门店!$X:$X,通讯通路门店!$S:$S,$G1863,通讯通路门店!$J:$J,"华为授权体验店")+SUMIFS(通讯通路门店!$AA:$AA,通讯通路门店!$S:$S,$G1863,通讯通路门店!$J:$J,"华为堡垒店")</f>
        <v>0</v>
      </c>
      <c r="BG1863" s="99">
        <f>SUMIFS(通讯通路门店!$Y:$Y,通讯通路门店!$S:$S,$G1863,通讯通路门店!$J:$J,"小米体验店")</f>
        <v>0</v>
      </c>
      <c r="BH1863" s="99">
        <f>SUMIFS(通讯通路门店!$AA:$AA,通讯通路门店!$S:$S,$G1863,通讯通路门店!$J:$J,"苹果体验店")</f>
        <v>0</v>
      </c>
      <c r="BI1863" s="99">
        <f>SUMIFS(通讯通路门店!$K:$K,通讯通路门店!$S:$S,$G1863,通讯通路门店!$J:$J,"其他品牌专卖店")</f>
        <v>0</v>
      </c>
      <c r="BJ1863" s="99">
        <f>SUMIFS(通讯通路门店!$AC:$AC,通讯通路门店!$S:$S,$G1863)</f>
        <v>0</v>
      </c>
      <c r="BK1863" s="99">
        <f>SUMIFS(通讯通路门店!$AD:$AD,通讯通路门店!$S:$S,$G1863)</f>
        <v>0</v>
      </c>
      <c r="BL1863" s="99">
        <f>SUMIFS(通讯通路门店!$AE:$AE,通讯通路门店!$S:$S,$G1863)</f>
        <v>0</v>
      </c>
      <c r="BM1863" s="99">
        <f>SUMIFS(通讯通路门店!$AF:$AF,通讯通路门店!$S:$S,$G1863)</f>
        <v>0</v>
      </c>
      <c r="BN1863" s="99">
        <f>SUMIFS(通讯通路门店!$AG:$AG,通讯通路门店!$S:$S,$G1863)</f>
        <v>0</v>
      </c>
      <c r="BO1863" s="99">
        <f>SUMIFS(通讯通路门店!$AH:$AH,通讯通路门店!$S:$S,$G1863)</f>
        <v>0</v>
      </c>
      <c r="BP1863" s="99">
        <f>SUMIFS(通讯通路门店!$AI:$AI,通讯通路门店!$S:$S,$G1863)</f>
        <v>0</v>
      </c>
      <c r="BQ1863" s="83"/>
    </row>
    <row r="1864" spans="1:69">
      <c r="A1864" s="99" t="str">
        <f>IFERROR(_xlfn.XLOOKUP($G1864,通讯通路门店!$S$4:$S$993933,通讯通路门店!$A$4:$A$993933,0,0),"")</f>
        <v>海南省</v>
      </c>
      <c r="B1864" s="99" t="str">
        <f>IFERROR(_xlfn.XLOOKUP($G1864,通讯通路门店!$S$4:$S$993933,通讯通路门店!$B$4:$B$993933,0,0),"")</f>
        <v>乐东黎族自治县</v>
      </c>
      <c r="C1864" s="99" t="str">
        <f>IFERROR(_xlfn.XLOOKUP($G1864,通讯通路门店!$S$4:$S$993933,通讯通路门店!$C$4:$C$993933,0,0),"")</f>
        <v>乐东黎族自治县</v>
      </c>
      <c r="D1864" s="99" t="str">
        <f>IFERROR(_xlfn.XLOOKUP($G1864,通讯通路门店!$S$4:$S$993933,通讯通路门店!$D$4:$D$993933,0,0),"")</f>
        <v>万冲镇</v>
      </c>
      <c r="E1864" s="83"/>
      <c r="F1864" s="83"/>
      <c r="G1864" s="101"/>
      <c r="H1864" s="102">
        <f>IFERROR(_xlfn.XLOOKUP($G1864,通讯通路门店!$S$4:$S$993933,通讯通路门店!$R$4:$R$993933,0,0),"")</f>
        <v>0</v>
      </c>
      <c r="I1864" s="83"/>
      <c r="J1864" s="83"/>
      <c r="K1864" s="83"/>
      <c r="L1864" s="83"/>
      <c r="M1864" s="83"/>
      <c r="N1864" s="83"/>
      <c r="O1864" s="83"/>
      <c r="P1864" s="83"/>
      <c r="Q1864" s="83"/>
      <c r="R1864" s="83"/>
      <c r="S1864" s="83"/>
      <c r="T1864" s="83"/>
      <c r="U1864" s="99">
        <f>COUNTIF(通讯通路门店!$S:$S,$G1864)</f>
        <v>0</v>
      </c>
      <c r="V1864" s="99">
        <f>COUNTIFS(通讯通路门店!$S:$S,$G1864,通讯通路门店!$J:$J,"综合卖场")</f>
        <v>0</v>
      </c>
      <c r="W1864" s="99">
        <f>SUMIFS(通讯通路门店!$AJ:$AJ,通讯通路门店!$S:$S,通讯客户沙盘!$G1864)</f>
        <v>0</v>
      </c>
      <c r="X1864" s="99">
        <f t="shared" si="145"/>
        <v>0</v>
      </c>
      <c r="Y1864" s="99">
        <f>COUNTIFS(通讯通路门店!$S:$S,$G1864,通讯通路门店!$J:$J,"荣耀体验店")+COUNTIFS(通讯通路门店!$S:$S,$G1864,通讯通路门店!$J:$J,"荣耀授权专卖店")</f>
        <v>0</v>
      </c>
      <c r="Z1864" s="99">
        <f>COUNTIFS(通讯通路门店!$S:$S,$G1864,通讯通路门店!$J:$J,"VIVO体验店")</f>
        <v>0</v>
      </c>
      <c r="AA1864" s="99">
        <f>COUNTIFS(通讯通路门店!$S:$S,$G1864,通讯通路门店!$J:$J,"OPPO体验店")</f>
        <v>0</v>
      </c>
      <c r="AB1864" s="99">
        <f>COUNTIFS(通讯通路门店!$S:$S,$G1864,通讯通路门店!$J:$J,"华为授权体验店")+COUNTIFS(通讯通路门店!$S:$S,$G1864,通讯通路门店!$J:$J,"华为堡垒店")</f>
        <v>0</v>
      </c>
      <c r="AC1864" s="99">
        <f>COUNTIFS(通讯通路门店!$S:$S,$G1864,通讯通路门店!$J:$J,"小米体验店")</f>
        <v>0</v>
      </c>
      <c r="AD1864" s="99">
        <f>COUNTIFS(通讯通路门店!$S:$S,$G1864,通讯通路门店!$J:$J,"苹果体验店")</f>
        <v>0</v>
      </c>
      <c r="AE1864" s="99">
        <f>COUNTIFS(通讯通路门店!$S:$S,$G1864,通讯通路门店!$J:$J,"其他品牌专卖店")</f>
        <v>0</v>
      </c>
      <c r="AF1864" s="99">
        <f>SUMIFS(通讯通路门店!$BI:$BI,通讯通路门店!$S:$S,$G1864)</f>
        <v>0</v>
      </c>
      <c r="AG1864" s="99">
        <f>SUMIFS(通讯通路门店!$BH:$BH,通讯通路门店!$S:$S,$G1864)</f>
        <v>0</v>
      </c>
      <c r="AH1864" s="99">
        <f t="shared" si="146"/>
        <v>0</v>
      </c>
      <c r="AI1864" s="99">
        <f>SUMIFS(通讯通路门店!$BB:$BB,通讯通路门店!$S:$S,$G1864)</f>
        <v>0</v>
      </c>
      <c r="AJ1864" s="99">
        <f>SUMIFS(通讯通路门店!$BE:$BE,通讯通路门店!$S:$S,$G1864)</f>
        <v>0</v>
      </c>
      <c r="AK1864" s="99">
        <f>SUMIFS(通讯通路门店!$BG:$BG,通讯通路门店!$S:$S,$G1864)</f>
        <v>0</v>
      </c>
      <c r="AL1864" s="99">
        <f>SUMIFS(通讯通路门店!$BC:$BC,通讯通路门店!$S:$S,$G1864)</f>
        <v>0</v>
      </c>
      <c r="AM1864" s="99">
        <f>SUMIFS(通讯通路门店!$BD:$BD,通讯通路门店!$S:$S,$G1864)</f>
        <v>0</v>
      </c>
      <c r="AN1864" s="99">
        <f>SUMIFS(通讯通路门店!$BF:$BF,通讯通路门店!$S:$S,$G1864)</f>
        <v>0</v>
      </c>
      <c r="AO1864" s="99">
        <f t="shared" si="147"/>
        <v>0</v>
      </c>
      <c r="AP1864" s="99">
        <f>SUMIFS(通讯通路门店!$K:$K,通讯通路门店!$S:$S,$G1864)</f>
        <v>0</v>
      </c>
      <c r="AQ1864" s="83"/>
      <c r="AR1864" s="99">
        <f>SUMIFS(通讯通路门店!$T:$T,通讯通路门店!$S:$S,$G1864)</f>
        <v>0</v>
      </c>
      <c r="AS1864" s="99">
        <f>SUMIFS(通讯通路门店!$U:$U,通讯通路门店!$S:$S,$G1864)</f>
        <v>0</v>
      </c>
      <c r="AT1864" s="99">
        <f>SUMIFS(通讯通路门店!$V:$V,通讯通路门店!$S:$S,$G1864)</f>
        <v>0</v>
      </c>
      <c r="AU1864" s="99">
        <f>SUMIFS(通讯通路门店!$W:$W,通讯通路门店!$S:$S,$G1864)</f>
        <v>0</v>
      </c>
      <c r="AV1864" s="99">
        <f>SUMIFS(通讯通路门店!$Z:$Z,通讯通路门店!$S:$S,$G1864)</f>
        <v>0</v>
      </c>
      <c r="AW1864" s="99">
        <f>SUMIFS(通讯通路门店!$AB:$AB,通讯通路门店!$S:$S,$G1864)</f>
        <v>0</v>
      </c>
      <c r="AX1864" s="99">
        <f>SUMIFS(通讯通路门店!$X:$X,通讯通路门店!$S:$S,$G1864)</f>
        <v>0</v>
      </c>
      <c r="AY1864" s="99">
        <f>SUMIFS(通讯通路门店!$Y:$Y,通讯通路门店!$S:$S,$G1864)</f>
        <v>0</v>
      </c>
      <c r="AZ1864" s="99">
        <f>SUMIFS(通讯通路门店!$AA:$AA,通讯通路门店!$S:$S,$G1864)</f>
        <v>0</v>
      </c>
      <c r="BA1864" s="99">
        <f t="shared" si="148"/>
        <v>0</v>
      </c>
      <c r="BB1864" s="99">
        <f t="shared" si="149"/>
        <v>0</v>
      </c>
      <c r="BC1864" s="99">
        <f>SUMIFS(通讯通路门店!$W:$W,通讯通路门店!$S:$S,$G1864,通讯通路门店!$J:$J,"荣耀体验店")+SUMIFS(通讯通路门店!$W:$W,通讯通路门店!$S:$S,$G1864,通讯通路门店!$J:$J,"荣耀授权专卖店")</f>
        <v>0</v>
      </c>
      <c r="BD1864" s="99">
        <f>SUMIFS(通讯通路门店!$Z:$Z,通讯通路门店!$S:$S,$G1864,通讯通路门店!$J:$J,"VIVO体验店")</f>
        <v>0</v>
      </c>
      <c r="BE1864" s="99">
        <f>SUMIFS(通讯通路门店!$AB:$AB,通讯通路门店!$S:$S,$G1864,通讯通路门店!$J:$J,"OPPO体验店")</f>
        <v>0</v>
      </c>
      <c r="BF1864" s="99">
        <f>SUMIFS(通讯通路门店!$X:$X,通讯通路门店!$S:$S,$G1864,通讯通路门店!$J:$J,"华为授权体验店")+SUMIFS(通讯通路门店!$AA:$AA,通讯通路门店!$S:$S,$G1864,通讯通路门店!$J:$J,"华为堡垒店")</f>
        <v>0</v>
      </c>
      <c r="BG1864" s="99">
        <f>SUMIFS(通讯通路门店!$Y:$Y,通讯通路门店!$S:$S,$G1864,通讯通路门店!$J:$J,"小米体验店")</f>
        <v>0</v>
      </c>
      <c r="BH1864" s="99">
        <f>SUMIFS(通讯通路门店!$AA:$AA,通讯通路门店!$S:$S,$G1864,通讯通路门店!$J:$J,"苹果体验店")</f>
        <v>0</v>
      </c>
      <c r="BI1864" s="99">
        <f>SUMIFS(通讯通路门店!$K:$K,通讯通路门店!$S:$S,$G1864,通讯通路门店!$J:$J,"其他品牌专卖店")</f>
        <v>0</v>
      </c>
      <c r="BJ1864" s="99">
        <f>SUMIFS(通讯通路门店!$AC:$AC,通讯通路门店!$S:$S,$G1864)</f>
        <v>0</v>
      </c>
      <c r="BK1864" s="99">
        <f>SUMIFS(通讯通路门店!$AD:$AD,通讯通路门店!$S:$S,$G1864)</f>
        <v>0</v>
      </c>
      <c r="BL1864" s="99">
        <f>SUMIFS(通讯通路门店!$AE:$AE,通讯通路门店!$S:$S,$G1864)</f>
        <v>0</v>
      </c>
      <c r="BM1864" s="99">
        <f>SUMIFS(通讯通路门店!$AF:$AF,通讯通路门店!$S:$S,$G1864)</f>
        <v>0</v>
      </c>
      <c r="BN1864" s="99">
        <f>SUMIFS(通讯通路门店!$AG:$AG,通讯通路门店!$S:$S,$G1864)</f>
        <v>0</v>
      </c>
      <c r="BO1864" s="99">
        <f>SUMIFS(通讯通路门店!$AH:$AH,通讯通路门店!$S:$S,$G1864)</f>
        <v>0</v>
      </c>
      <c r="BP1864" s="99">
        <f>SUMIFS(通讯通路门店!$AI:$AI,通讯通路门店!$S:$S,$G1864)</f>
        <v>0</v>
      </c>
      <c r="BQ1864" s="83"/>
    </row>
    <row r="1865" spans="1:69">
      <c r="A1865" s="99" t="str">
        <f>IFERROR(_xlfn.XLOOKUP($G1865,通讯通路门店!$S$4:$S$993933,通讯通路门店!$A$4:$A$993933,0,0),"")</f>
        <v>海南省</v>
      </c>
      <c r="B1865" s="99" t="str">
        <f>IFERROR(_xlfn.XLOOKUP($G1865,通讯通路门店!$S$4:$S$993933,通讯通路门店!$B$4:$B$993933,0,0),"")</f>
        <v>乐东黎族自治县</v>
      </c>
      <c r="C1865" s="99" t="str">
        <f>IFERROR(_xlfn.XLOOKUP($G1865,通讯通路门店!$S$4:$S$993933,通讯通路门店!$C$4:$C$993933,0,0),"")</f>
        <v>乐东黎族自治县</v>
      </c>
      <c r="D1865" s="99" t="str">
        <f>IFERROR(_xlfn.XLOOKUP($G1865,通讯通路门店!$S$4:$S$993933,通讯通路门店!$D$4:$D$993933,0,0),"")</f>
        <v>万冲镇</v>
      </c>
      <c r="E1865" s="83"/>
      <c r="F1865" s="83"/>
      <c r="G1865" s="101"/>
      <c r="H1865" s="102">
        <f>IFERROR(_xlfn.XLOOKUP($G1865,通讯通路门店!$S$4:$S$993933,通讯通路门店!$R$4:$R$993933,0,0),"")</f>
        <v>0</v>
      </c>
      <c r="I1865" s="83"/>
      <c r="J1865" s="83"/>
      <c r="K1865" s="83"/>
      <c r="L1865" s="83"/>
      <c r="M1865" s="83"/>
      <c r="N1865" s="83"/>
      <c r="O1865" s="83"/>
      <c r="P1865" s="83"/>
      <c r="Q1865" s="83"/>
      <c r="R1865" s="83"/>
      <c r="S1865" s="83"/>
      <c r="T1865" s="83"/>
      <c r="U1865" s="99">
        <f>COUNTIF(通讯通路门店!$S:$S,$G1865)</f>
        <v>0</v>
      </c>
      <c r="V1865" s="99">
        <f>COUNTIFS(通讯通路门店!$S:$S,$G1865,通讯通路门店!$J:$J,"综合卖场")</f>
        <v>0</v>
      </c>
      <c r="W1865" s="99">
        <f>SUMIFS(通讯通路门店!$AJ:$AJ,通讯通路门店!$S:$S,通讯客户沙盘!$G1865)</f>
        <v>0</v>
      </c>
      <c r="X1865" s="99">
        <f t="shared" si="145"/>
        <v>0</v>
      </c>
      <c r="Y1865" s="99">
        <f>COUNTIFS(通讯通路门店!$S:$S,$G1865,通讯通路门店!$J:$J,"荣耀体验店")+COUNTIFS(通讯通路门店!$S:$S,$G1865,通讯通路门店!$J:$J,"荣耀授权专卖店")</f>
        <v>0</v>
      </c>
      <c r="Z1865" s="99">
        <f>COUNTIFS(通讯通路门店!$S:$S,$G1865,通讯通路门店!$J:$J,"VIVO体验店")</f>
        <v>0</v>
      </c>
      <c r="AA1865" s="99">
        <f>COUNTIFS(通讯通路门店!$S:$S,$G1865,通讯通路门店!$J:$J,"OPPO体验店")</f>
        <v>0</v>
      </c>
      <c r="AB1865" s="99">
        <f>COUNTIFS(通讯通路门店!$S:$S,$G1865,通讯通路门店!$J:$J,"华为授权体验店")+COUNTIFS(通讯通路门店!$S:$S,$G1865,通讯通路门店!$J:$J,"华为堡垒店")</f>
        <v>0</v>
      </c>
      <c r="AC1865" s="99">
        <f>COUNTIFS(通讯通路门店!$S:$S,$G1865,通讯通路门店!$J:$J,"小米体验店")</f>
        <v>0</v>
      </c>
      <c r="AD1865" s="99">
        <f>COUNTIFS(通讯通路门店!$S:$S,$G1865,通讯通路门店!$J:$J,"苹果体验店")</f>
        <v>0</v>
      </c>
      <c r="AE1865" s="99">
        <f>COUNTIFS(通讯通路门店!$S:$S,$G1865,通讯通路门店!$J:$J,"其他品牌专卖店")</f>
        <v>0</v>
      </c>
      <c r="AF1865" s="99">
        <f>SUMIFS(通讯通路门店!$BI:$BI,通讯通路门店!$S:$S,$G1865)</f>
        <v>0</v>
      </c>
      <c r="AG1865" s="99">
        <f>SUMIFS(通讯通路门店!$BH:$BH,通讯通路门店!$S:$S,$G1865)</f>
        <v>0</v>
      </c>
      <c r="AH1865" s="99">
        <f t="shared" si="146"/>
        <v>0</v>
      </c>
      <c r="AI1865" s="99">
        <f>SUMIFS(通讯通路门店!$BB:$BB,通讯通路门店!$S:$S,$G1865)</f>
        <v>0</v>
      </c>
      <c r="AJ1865" s="99">
        <f>SUMIFS(通讯通路门店!$BE:$BE,通讯通路门店!$S:$S,$G1865)</f>
        <v>0</v>
      </c>
      <c r="AK1865" s="99">
        <f>SUMIFS(通讯通路门店!$BG:$BG,通讯通路门店!$S:$S,$G1865)</f>
        <v>0</v>
      </c>
      <c r="AL1865" s="99">
        <f>SUMIFS(通讯通路门店!$BC:$BC,通讯通路门店!$S:$S,$G1865)</f>
        <v>0</v>
      </c>
      <c r="AM1865" s="99">
        <f>SUMIFS(通讯通路门店!$BD:$BD,通讯通路门店!$S:$S,$G1865)</f>
        <v>0</v>
      </c>
      <c r="AN1865" s="99">
        <f>SUMIFS(通讯通路门店!$BF:$BF,通讯通路门店!$S:$S,$G1865)</f>
        <v>0</v>
      </c>
      <c r="AO1865" s="99">
        <f t="shared" si="147"/>
        <v>0</v>
      </c>
      <c r="AP1865" s="99">
        <f>SUMIFS(通讯通路门店!$K:$K,通讯通路门店!$S:$S,$G1865)</f>
        <v>0</v>
      </c>
      <c r="AQ1865" s="83"/>
      <c r="AR1865" s="99">
        <f>SUMIFS(通讯通路门店!$T:$T,通讯通路门店!$S:$S,$G1865)</f>
        <v>0</v>
      </c>
      <c r="AS1865" s="99">
        <f>SUMIFS(通讯通路门店!$U:$U,通讯通路门店!$S:$S,$G1865)</f>
        <v>0</v>
      </c>
      <c r="AT1865" s="99">
        <f>SUMIFS(通讯通路门店!$V:$V,通讯通路门店!$S:$S,$G1865)</f>
        <v>0</v>
      </c>
      <c r="AU1865" s="99">
        <f>SUMIFS(通讯通路门店!$W:$W,通讯通路门店!$S:$S,$G1865)</f>
        <v>0</v>
      </c>
      <c r="AV1865" s="99">
        <f>SUMIFS(通讯通路门店!$Z:$Z,通讯通路门店!$S:$S,$G1865)</f>
        <v>0</v>
      </c>
      <c r="AW1865" s="99">
        <f>SUMIFS(通讯通路门店!$AB:$AB,通讯通路门店!$S:$S,$G1865)</f>
        <v>0</v>
      </c>
      <c r="AX1865" s="99">
        <f>SUMIFS(通讯通路门店!$X:$X,通讯通路门店!$S:$S,$G1865)</f>
        <v>0</v>
      </c>
      <c r="AY1865" s="99">
        <f>SUMIFS(通讯通路门店!$Y:$Y,通讯通路门店!$S:$S,$G1865)</f>
        <v>0</v>
      </c>
      <c r="AZ1865" s="99">
        <f>SUMIFS(通讯通路门店!$AA:$AA,通讯通路门店!$S:$S,$G1865)</f>
        <v>0</v>
      </c>
      <c r="BA1865" s="99">
        <f t="shared" si="148"/>
        <v>0</v>
      </c>
      <c r="BB1865" s="99">
        <f t="shared" si="149"/>
        <v>0</v>
      </c>
      <c r="BC1865" s="99">
        <f>SUMIFS(通讯通路门店!$W:$W,通讯通路门店!$S:$S,$G1865,通讯通路门店!$J:$J,"荣耀体验店")+SUMIFS(通讯通路门店!$W:$W,通讯通路门店!$S:$S,$G1865,通讯通路门店!$J:$J,"荣耀授权专卖店")</f>
        <v>0</v>
      </c>
      <c r="BD1865" s="99">
        <f>SUMIFS(通讯通路门店!$Z:$Z,通讯通路门店!$S:$S,$G1865,通讯通路门店!$J:$J,"VIVO体验店")</f>
        <v>0</v>
      </c>
      <c r="BE1865" s="99">
        <f>SUMIFS(通讯通路门店!$AB:$AB,通讯通路门店!$S:$S,$G1865,通讯通路门店!$J:$J,"OPPO体验店")</f>
        <v>0</v>
      </c>
      <c r="BF1865" s="99">
        <f>SUMIFS(通讯通路门店!$X:$X,通讯通路门店!$S:$S,$G1865,通讯通路门店!$J:$J,"华为授权体验店")+SUMIFS(通讯通路门店!$AA:$AA,通讯通路门店!$S:$S,$G1865,通讯通路门店!$J:$J,"华为堡垒店")</f>
        <v>0</v>
      </c>
      <c r="BG1865" s="99">
        <f>SUMIFS(通讯通路门店!$Y:$Y,通讯通路门店!$S:$S,$G1865,通讯通路门店!$J:$J,"小米体验店")</f>
        <v>0</v>
      </c>
      <c r="BH1865" s="99">
        <f>SUMIFS(通讯通路门店!$AA:$AA,通讯通路门店!$S:$S,$G1865,通讯通路门店!$J:$J,"苹果体验店")</f>
        <v>0</v>
      </c>
      <c r="BI1865" s="99">
        <f>SUMIFS(通讯通路门店!$K:$K,通讯通路门店!$S:$S,$G1865,通讯通路门店!$J:$J,"其他品牌专卖店")</f>
        <v>0</v>
      </c>
      <c r="BJ1865" s="99">
        <f>SUMIFS(通讯通路门店!$AC:$AC,通讯通路门店!$S:$S,$G1865)</f>
        <v>0</v>
      </c>
      <c r="BK1865" s="99">
        <f>SUMIFS(通讯通路门店!$AD:$AD,通讯通路门店!$S:$S,$G1865)</f>
        <v>0</v>
      </c>
      <c r="BL1865" s="99">
        <f>SUMIFS(通讯通路门店!$AE:$AE,通讯通路门店!$S:$S,$G1865)</f>
        <v>0</v>
      </c>
      <c r="BM1865" s="99">
        <f>SUMIFS(通讯通路门店!$AF:$AF,通讯通路门店!$S:$S,$G1865)</f>
        <v>0</v>
      </c>
      <c r="BN1865" s="99">
        <f>SUMIFS(通讯通路门店!$AG:$AG,通讯通路门店!$S:$S,$G1865)</f>
        <v>0</v>
      </c>
      <c r="BO1865" s="99">
        <f>SUMIFS(通讯通路门店!$AH:$AH,通讯通路门店!$S:$S,$G1865)</f>
        <v>0</v>
      </c>
      <c r="BP1865" s="99">
        <f>SUMIFS(通讯通路门店!$AI:$AI,通讯通路门店!$S:$S,$G1865)</f>
        <v>0</v>
      </c>
      <c r="BQ1865" s="83"/>
    </row>
    <row r="1866" spans="1:69">
      <c r="A1866" s="99" t="str">
        <f>IFERROR(_xlfn.XLOOKUP($G1866,通讯通路门店!$S$4:$S$993933,通讯通路门店!$A$4:$A$993933,0,0),"")</f>
        <v>海南省</v>
      </c>
      <c r="B1866" s="99" t="str">
        <f>IFERROR(_xlfn.XLOOKUP($G1866,通讯通路门店!$S$4:$S$993933,通讯通路门店!$B$4:$B$993933,0,0),"")</f>
        <v>乐东黎族自治县</v>
      </c>
      <c r="C1866" s="99" t="str">
        <f>IFERROR(_xlfn.XLOOKUP($G1866,通讯通路门店!$S$4:$S$993933,通讯通路门店!$C$4:$C$993933,0,0),"")</f>
        <v>乐东黎族自治县</v>
      </c>
      <c r="D1866" s="99" t="str">
        <f>IFERROR(_xlfn.XLOOKUP($G1866,通讯通路门店!$S$4:$S$993933,通讯通路门店!$D$4:$D$993933,0,0),"")</f>
        <v>万冲镇</v>
      </c>
      <c r="E1866" s="83"/>
      <c r="F1866" s="83"/>
      <c r="G1866" s="101"/>
      <c r="H1866" s="102">
        <f>IFERROR(_xlfn.XLOOKUP($G1866,通讯通路门店!$S$4:$S$993933,通讯通路门店!$R$4:$R$993933,0,0),"")</f>
        <v>0</v>
      </c>
      <c r="I1866" s="83"/>
      <c r="J1866" s="83"/>
      <c r="K1866" s="83"/>
      <c r="L1866" s="83"/>
      <c r="M1866" s="83"/>
      <c r="N1866" s="83"/>
      <c r="O1866" s="83"/>
      <c r="P1866" s="83"/>
      <c r="Q1866" s="83"/>
      <c r="R1866" s="83"/>
      <c r="S1866" s="83"/>
      <c r="T1866" s="83"/>
      <c r="U1866" s="99">
        <f>COUNTIF(通讯通路门店!$S:$S,$G1866)</f>
        <v>0</v>
      </c>
      <c r="V1866" s="99">
        <f>COUNTIFS(通讯通路门店!$S:$S,$G1866,通讯通路门店!$J:$J,"综合卖场")</f>
        <v>0</v>
      </c>
      <c r="W1866" s="99">
        <f>SUMIFS(通讯通路门店!$AJ:$AJ,通讯通路门店!$S:$S,通讯客户沙盘!$G1866)</f>
        <v>0</v>
      </c>
      <c r="X1866" s="99">
        <f t="shared" si="145"/>
        <v>0</v>
      </c>
      <c r="Y1866" s="99">
        <f>COUNTIFS(通讯通路门店!$S:$S,$G1866,通讯通路门店!$J:$J,"荣耀体验店")+COUNTIFS(通讯通路门店!$S:$S,$G1866,通讯通路门店!$J:$J,"荣耀授权专卖店")</f>
        <v>0</v>
      </c>
      <c r="Z1866" s="99">
        <f>COUNTIFS(通讯通路门店!$S:$S,$G1866,通讯通路门店!$J:$J,"VIVO体验店")</f>
        <v>0</v>
      </c>
      <c r="AA1866" s="99">
        <f>COUNTIFS(通讯通路门店!$S:$S,$G1866,通讯通路门店!$J:$J,"OPPO体验店")</f>
        <v>0</v>
      </c>
      <c r="AB1866" s="99">
        <f>COUNTIFS(通讯通路门店!$S:$S,$G1866,通讯通路门店!$J:$J,"华为授权体验店")+COUNTIFS(通讯通路门店!$S:$S,$G1866,通讯通路门店!$J:$J,"华为堡垒店")</f>
        <v>0</v>
      </c>
      <c r="AC1866" s="99">
        <f>COUNTIFS(通讯通路门店!$S:$S,$G1866,通讯通路门店!$J:$J,"小米体验店")</f>
        <v>0</v>
      </c>
      <c r="AD1866" s="99">
        <f>COUNTIFS(通讯通路门店!$S:$S,$G1866,通讯通路门店!$J:$J,"苹果体验店")</f>
        <v>0</v>
      </c>
      <c r="AE1866" s="99">
        <f>COUNTIFS(通讯通路门店!$S:$S,$G1866,通讯通路门店!$J:$J,"其他品牌专卖店")</f>
        <v>0</v>
      </c>
      <c r="AF1866" s="99">
        <f>SUMIFS(通讯通路门店!$BI:$BI,通讯通路门店!$S:$S,$G1866)</f>
        <v>0</v>
      </c>
      <c r="AG1866" s="99">
        <f>SUMIFS(通讯通路门店!$BH:$BH,通讯通路门店!$S:$S,$G1866)</f>
        <v>0</v>
      </c>
      <c r="AH1866" s="99">
        <f t="shared" si="146"/>
        <v>0</v>
      </c>
      <c r="AI1866" s="99">
        <f>SUMIFS(通讯通路门店!$BB:$BB,通讯通路门店!$S:$S,$G1866)</f>
        <v>0</v>
      </c>
      <c r="AJ1866" s="99">
        <f>SUMIFS(通讯通路门店!$BE:$BE,通讯通路门店!$S:$S,$G1866)</f>
        <v>0</v>
      </c>
      <c r="AK1866" s="99">
        <f>SUMIFS(通讯通路门店!$BG:$BG,通讯通路门店!$S:$S,$G1866)</f>
        <v>0</v>
      </c>
      <c r="AL1866" s="99">
        <f>SUMIFS(通讯通路门店!$BC:$BC,通讯通路门店!$S:$S,$G1866)</f>
        <v>0</v>
      </c>
      <c r="AM1866" s="99">
        <f>SUMIFS(通讯通路门店!$BD:$BD,通讯通路门店!$S:$S,$G1866)</f>
        <v>0</v>
      </c>
      <c r="AN1866" s="99">
        <f>SUMIFS(通讯通路门店!$BF:$BF,通讯通路门店!$S:$S,$G1866)</f>
        <v>0</v>
      </c>
      <c r="AO1866" s="99">
        <f t="shared" si="147"/>
        <v>0</v>
      </c>
      <c r="AP1866" s="99">
        <f>SUMIFS(通讯通路门店!$K:$K,通讯通路门店!$S:$S,$G1866)</f>
        <v>0</v>
      </c>
      <c r="AQ1866" s="83"/>
      <c r="AR1866" s="99">
        <f>SUMIFS(通讯通路门店!$T:$T,通讯通路门店!$S:$S,$G1866)</f>
        <v>0</v>
      </c>
      <c r="AS1866" s="99">
        <f>SUMIFS(通讯通路门店!$U:$U,通讯通路门店!$S:$S,$G1866)</f>
        <v>0</v>
      </c>
      <c r="AT1866" s="99">
        <f>SUMIFS(通讯通路门店!$V:$V,通讯通路门店!$S:$S,$G1866)</f>
        <v>0</v>
      </c>
      <c r="AU1866" s="99">
        <f>SUMIFS(通讯通路门店!$W:$W,通讯通路门店!$S:$S,$G1866)</f>
        <v>0</v>
      </c>
      <c r="AV1866" s="99">
        <f>SUMIFS(通讯通路门店!$Z:$Z,通讯通路门店!$S:$S,$G1866)</f>
        <v>0</v>
      </c>
      <c r="AW1866" s="99">
        <f>SUMIFS(通讯通路门店!$AB:$AB,通讯通路门店!$S:$S,$G1866)</f>
        <v>0</v>
      </c>
      <c r="AX1866" s="99">
        <f>SUMIFS(通讯通路门店!$X:$X,通讯通路门店!$S:$S,$G1866)</f>
        <v>0</v>
      </c>
      <c r="AY1866" s="99">
        <f>SUMIFS(通讯通路门店!$Y:$Y,通讯通路门店!$S:$S,$G1866)</f>
        <v>0</v>
      </c>
      <c r="AZ1866" s="99">
        <f>SUMIFS(通讯通路门店!$AA:$AA,通讯通路门店!$S:$S,$G1866)</f>
        <v>0</v>
      </c>
      <c r="BA1866" s="99">
        <f t="shared" si="148"/>
        <v>0</v>
      </c>
      <c r="BB1866" s="99">
        <f t="shared" si="149"/>
        <v>0</v>
      </c>
      <c r="BC1866" s="99">
        <f>SUMIFS(通讯通路门店!$W:$W,通讯通路门店!$S:$S,$G1866,通讯通路门店!$J:$J,"荣耀体验店")+SUMIFS(通讯通路门店!$W:$W,通讯通路门店!$S:$S,$G1866,通讯通路门店!$J:$J,"荣耀授权专卖店")</f>
        <v>0</v>
      </c>
      <c r="BD1866" s="99">
        <f>SUMIFS(通讯通路门店!$Z:$Z,通讯通路门店!$S:$S,$G1866,通讯通路门店!$J:$J,"VIVO体验店")</f>
        <v>0</v>
      </c>
      <c r="BE1866" s="99">
        <f>SUMIFS(通讯通路门店!$AB:$AB,通讯通路门店!$S:$S,$G1866,通讯通路门店!$J:$J,"OPPO体验店")</f>
        <v>0</v>
      </c>
      <c r="BF1866" s="99">
        <f>SUMIFS(通讯通路门店!$X:$X,通讯通路门店!$S:$S,$G1866,通讯通路门店!$J:$J,"华为授权体验店")+SUMIFS(通讯通路门店!$AA:$AA,通讯通路门店!$S:$S,$G1866,通讯通路门店!$J:$J,"华为堡垒店")</f>
        <v>0</v>
      </c>
      <c r="BG1866" s="99">
        <f>SUMIFS(通讯通路门店!$Y:$Y,通讯通路门店!$S:$S,$G1866,通讯通路门店!$J:$J,"小米体验店")</f>
        <v>0</v>
      </c>
      <c r="BH1866" s="99">
        <f>SUMIFS(通讯通路门店!$AA:$AA,通讯通路门店!$S:$S,$G1866,通讯通路门店!$J:$J,"苹果体验店")</f>
        <v>0</v>
      </c>
      <c r="BI1866" s="99">
        <f>SUMIFS(通讯通路门店!$K:$K,通讯通路门店!$S:$S,$G1866,通讯通路门店!$J:$J,"其他品牌专卖店")</f>
        <v>0</v>
      </c>
      <c r="BJ1866" s="99">
        <f>SUMIFS(通讯通路门店!$AC:$AC,通讯通路门店!$S:$S,$G1866)</f>
        <v>0</v>
      </c>
      <c r="BK1866" s="99">
        <f>SUMIFS(通讯通路门店!$AD:$AD,通讯通路门店!$S:$S,$G1866)</f>
        <v>0</v>
      </c>
      <c r="BL1866" s="99">
        <f>SUMIFS(通讯通路门店!$AE:$AE,通讯通路门店!$S:$S,$G1866)</f>
        <v>0</v>
      </c>
      <c r="BM1866" s="99">
        <f>SUMIFS(通讯通路门店!$AF:$AF,通讯通路门店!$S:$S,$G1866)</f>
        <v>0</v>
      </c>
      <c r="BN1866" s="99">
        <f>SUMIFS(通讯通路门店!$AG:$AG,通讯通路门店!$S:$S,$G1866)</f>
        <v>0</v>
      </c>
      <c r="BO1866" s="99">
        <f>SUMIFS(通讯通路门店!$AH:$AH,通讯通路门店!$S:$S,$G1866)</f>
        <v>0</v>
      </c>
      <c r="BP1866" s="99">
        <f>SUMIFS(通讯通路门店!$AI:$AI,通讯通路门店!$S:$S,$G1866)</f>
        <v>0</v>
      </c>
      <c r="BQ1866" s="83"/>
    </row>
    <row r="1867" spans="1:69">
      <c r="A1867" s="99" t="str">
        <f>IFERROR(_xlfn.XLOOKUP($G1867,通讯通路门店!$S$4:$S$993933,通讯通路门店!$A$4:$A$993933,0,0),"")</f>
        <v>海南省</v>
      </c>
      <c r="B1867" s="99" t="str">
        <f>IFERROR(_xlfn.XLOOKUP($G1867,通讯通路门店!$S$4:$S$993933,通讯通路门店!$B$4:$B$993933,0,0),"")</f>
        <v>乐东黎族自治县</v>
      </c>
      <c r="C1867" s="99" t="str">
        <f>IFERROR(_xlfn.XLOOKUP($G1867,通讯通路门店!$S$4:$S$993933,通讯通路门店!$C$4:$C$993933,0,0),"")</f>
        <v>乐东黎族自治县</v>
      </c>
      <c r="D1867" s="99" t="str">
        <f>IFERROR(_xlfn.XLOOKUP($G1867,通讯通路门店!$S$4:$S$993933,通讯通路门店!$D$4:$D$993933,0,0),"")</f>
        <v>万冲镇</v>
      </c>
      <c r="E1867" s="83"/>
      <c r="F1867" s="83"/>
      <c r="G1867" s="101"/>
      <c r="H1867" s="102">
        <f>IFERROR(_xlfn.XLOOKUP($G1867,通讯通路门店!$S$4:$S$993933,通讯通路门店!$R$4:$R$993933,0,0),"")</f>
        <v>0</v>
      </c>
      <c r="I1867" s="83"/>
      <c r="J1867" s="83"/>
      <c r="K1867" s="83"/>
      <c r="L1867" s="83"/>
      <c r="M1867" s="83"/>
      <c r="N1867" s="83"/>
      <c r="O1867" s="83"/>
      <c r="P1867" s="83"/>
      <c r="Q1867" s="83"/>
      <c r="R1867" s="83"/>
      <c r="S1867" s="83"/>
      <c r="T1867" s="83"/>
      <c r="U1867" s="99">
        <f>COUNTIF(通讯通路门店!$S:$S,$G1867)</f>
        <v>0</v>
      </c>
      <c r="V1867" s="99">
        <f>COUNTIFS(通讯通路门店!$S:$S,$G1867,通讯通路门店!$J:$J,"综合卖场")</f>
        <v>0</v>
      </c>
      <c r="W1867" s="99">
        <f>SUMIFS(通讯通路门店!$AJ:$AJ,通讯通路门店!$S:$S,通讯客户沙盘!$G1867)</f>
        <v>0</v>
      </c>
      <c r="X1867" s="99">
        <f t="shared" si="145"/>
        <v>0</v>
      </c>
      <c r="Y1867" s="99">
        <f>COUNTIFS(通讯通路门店!$S:$S,$G1867,通讯通路门店!$J:$J,"荣耀体验店")+COUNTIFS(通讯通路门店!$S:$S,$G1867,通讯通路门店!$J:$J,"荣耀授权专卖店")</f>
        <v>0</v>
      </c>
      <c r="Z1867" s="99">
        <f>COUNTIFS(通讯通路门店!$S:$S,$G1867,通讯通路门店!$J:$J,"VIVO体验店")</f>
        <v>0</v>
      </c>
      <c r="AA1867" s="99">
        <f>COUNTIFS(通讯通路门店!$S:$S,$G1867,通讯通路门店!$J:$J,"OPPO体验店")</f>
        <v>0</v>
      </c>
      <c r="AB1867" s="99">
        <f>COUNTIFS(通讯通路门店!$S:$S,$G1867,通讯通路门店!$J:$J,"华为授权体验店")+COUNTIFS(通讯通路门店!$S:$S,$G1867,通讯通路门店!$J:$J,"华为堡垒店")</f>
        <v>0</v>
      </c>
      <c r="AC1867" s="99">
        <f>COUNTIFS(通讯通路门店!$S:$S,$G1867,通讯通路门店!$J:$J,"小米体验店")</f>
        <v>0</v>
      </c>
      <c r="AD1867" s="99">
        <f>COUNTIFS(通讯通路门店!$S:$S,$G1867,通讯通路门店!$J:$J,"苹果体验店")</f>
        <v>0</v>
      </c>
      <c r="AE1867" s="99">
        <f>COUNTIFS(通讯通路门店!$S:$S,$G1867,通讯通路门店!$J:$J,"其他品牌专卖店")</f>
        <v>0</v>
      </c>
      <c r="AF1867" s="99">
        <f>SUMIFS(通讯通路门店!$BI:$BI,通讯通路门店!$S:$S,$G1867)</f>
        <v>0</v>
      </c>
      <c r="AG1867" s="99">
        <f>SUMIFS(通讯通路门店!$BH:$BH,通讯通路门店!$S:$S,$G1867)</f>
        <v>0</v>
      </c>
      <c r="AH1867" s="99">
        <f t="shared" si="146"/>
        <v>0</v>
      </c>
      <c r="AI1867" s="99">
        <f>SUMIFS(通讯通路门店!$BB:$BB,通讯通路门店!$S:$S,$G1867)</f>
        <v>0</v>
      </c>
      <c r="AJ1867" s="99">
        <f>SUMIFS(通讯通路门店!$BE:$BE,通讯通路门店!$S:$S,$G1867)</f>
        <v>0</v>
      </c>
      <c r="AK1867" s="99">
        <f>SUMIFS(通讯通路门店!$BG:$BG,通讯通路门店!$S:$S,$G1867)</f>
        <v>0</v>
      </c>
      <c r="AL1867" s="99">
        <f>SUMIFS(通讯通路门店!$BC:$BC,通讯通路门店!$S:$S,$G1867)</f>
        <v>0</v>
      </c>
      <c r="AM1867" s="99">
        <f>SUMIFS(通讯通路门店!$BD:$BD,通讯通路门店!$S:$S,$G1867)</f>
        <v>0</v>
      </c>
      <c r="AN1867" s="99">
        <f>SUMIFS(通讯通路门店!$BF:$BF,通讯通路门店!$S:$S,$G1867)</f>
        <v>0</v>
      </c>
      <c r="AO1867" s="99">
        <f t="shared" si="147"/>
        <v>0</v>
      </c>
      <c r="AP1867" s="99">
        <f>SUMIFS(通讯通路门店!$K:$K,通讯通路门店!$S:$S,$G1867)</f>
        <v>0</v>
      </c>
      <c r="AQ1867" s="83"/>
      <c r="AR1867" s="99">
        <f>SUMIFS(通讯通路门店!$T:$T,通讯通路门店!$S:$S,$G1867)</f>
        <v>0</v>
      </c>
      <c r="AS1867" s="99">
        <f>SUMIFS(通讯通路门店!$U:$U,通讯通路门店!$S:$S,$G1867)</f>
        <v>0</v>
      </c>
      <c r="AT1867" s="99">
        <f>SUMIFS(通讯通路门店!$V:$V,通讯通路门店!$S:$S,$G1867)</f>
        <v>0</v>
      </c>
      <c r="AU1867" s="99">
        <f>SUMIFS(通讯通路门店!$W:$W,通讯通路门店!$S:$S,$G1867)</f>
        <v>0</v>
      </c>
      <c r="AV1867" s="99">
        <f>SUMIFS(通讯通路门店!$Z:$Z,通讯通路门店!$S:$S,$G1867)</f>
        <v>0</v>
      </c>
      <c r="AW1867" s="99">
        <f>SUMIFS(通讯通路门店!$AB:$AB,通讯通路门店!$S:$S,$G1867)</f>
        <v>0</v>
      </c>
      <c r="AX1867" s="99">
        <f>SUMIFS(通讯通路门店!$X:$X,通讯通路门店!$S:$S,$G1867)</f>
        <v>0</v>
      </c>
      <c r="AY1867" s="99">
        <f>SUMIFS(通讯通路门店!$Y:$Y,通讯通路门店!$S:$S,$G1867)</f>
        <v>0</v>
      </c>
      <c r="AZ1867" s="99">
        <f>SUMIFS(通讯通路门店!$AA:$AA,通讯通路门店!$S:$S,$G1867)</f>
        <v>0</v>
      </c>
      <c r="BA1867" s="99">
        <f t="shared" si="148"/>
        <v>0</v>
      </c>
      <c r="BB1867" s="99">
        <f t="shared" si="149"/>
        <v>0</v>
      </c>
      <c r="BC1867" s="99">
        <f>SUMIFS(通讯通路门店!$W:$W,通讯通路门店!$S:$S,$G1867,通讯通路门店!$J:$J,"荣耀体验店")+SUMIFS(通讯通路门店!$W:$W,通讯通路门店!$S:$S,$G1867,通讯通路门店!$J:$J,"荣耀授权专卖店")</f>
        <v>0</v>
      </c>
      <c r="BD1867" s="99">
        <f>SUMIFS(通讯通路门店!$Z:$Z,通讯通路门店!$S:$S,$G1867,通讯通路门店!$J:$J,"VIVO体验店")</f>
        <v>0</v>
      </c>
      <c r="BE1867" s="99">
        <f>SUMIFS(通讯通路门店!$AB:$AB,通讯通路门店!$S:$S,$G1867,通讯通路门店!$J:$J,"OPPO体验店")</f>
        <v>0</v>
      </c>
      <c r="BF1867" s="99">
        <f>SUMIFS(通讯通路门店!$X:$X,通讯通路门店!$S:$S,$G1867,通讯通路门店!$J:$J,"华为授权体验店")+SUMIFS(通讯通路门店!$AA:$AA,通讯通路门店!$S:$S,$G1867,通讯通路门店!$J:$J,"华为堡垒店")</f>
        <v>0</v>
      </c>
      <c r="BG1867" s="99">
        <f>SUMIFS(通讯通路门店!$Y:$Y,通讯通路门店!$S:$S,$G1867,通讯通路门店!$J:$J,"小米体验店")</f>
        <v>0</v>
      </c>
      <c r="BH1867" s="99">
        <f>SUMIFS(通讯通路门店!$AA:$AA,通讯通路门店!$S:$S,$G1867,通讯通路门店!$J:$J,"苹果体验店")</f>
        <v>0</v>
      </c>
      <c r="BI1867" s="99">
        <f>SUMIFS(通讯通路门店!$K:$K,通讯通路门店!$S:$S,$G1867,通讯通路门店!$J:$J,"其他品牌专卖店")</f>
        <v>0</v>
      </c>
      <c r="BJ1867" s="99">
        <f>SUMIFS(通讯通路门店!$AC:$AC,通讯通路门店!$S:$S,$G1867)</f>
        <v>0</v>
      </c>
      <c r="BK1867" s="99">
        <f>SUMIFS(通讯通路门店!$AD:$AD,通讯通路门店!$S:$S,$G1867)</f>
        <v>0</v>
      </c>
      <c r="BL1867" s="99">
        <f>SUMIFS(通讯通路门店!$AE:$AE,通讯通路门店!$S:$S,$G1867)</f>
        <v>0</v>
      </c>
      <c r="BM1867" s="99">
        <f>SUMIFS(通讯通路门店!$AF:$AF,通讯通路门店!$S:$S,$G1867)</f>
        <v>0</v>
      </c>
      <c r="BN1867" s="99">
        <f>SUMIFS(通讯通路门店!$AG:$AG,通讯通路门店!$S:$S,$G1867)</f>
        <v>0</v>
      </c>
      <c r="BO1867" s="99">
        <f>SUMIFS(通讯通路门店!$AH:$AH,通讯通路门店!$S:$S,$G1867)</f>
        <v>0</v>
      </c>
      <c r="BP1867" s="99">
        <f>SUMIFS(通讯通路门店!$AI:$AI,通讯通路门店!$S:$S,$G1867)</f>
        <v>0</v>
      </c>
      <c r="BQ1867" s="83"/>
    </row>
    <row r="1868" spans="1:69">
      <c r="A1868" s="99" t="str">
        <f>IFERROR(_xlfn.XLOOKUP($G1868,通讯通路门店!$S$4:$S$993933,通讯通路门店!$A$4:$A$993933,0,0),"")</f>
        <v>海南省</v>
      </c>
      <c r="B1868" s="99" t="str">
        <f>IFERROR(_xlfn.XLOOKUP($G1868,通讯通路门店!$S$4:$S$993933,通讯通路门店!$B$4:$B$993933,0,0),"")</f>
        <v>乐东黎族自治县</v>
      </c>
      <c r="C1868" s="99" t="str">
        <f>IFERROR(_xlfn.XLOOKUP($G1868,通讯通路门店!$S$4:$S$993933,通讯通路门店!$C$4:$C$993933,0,0),"")</f>
        <v>乐东黎族自治县</v>
      </c>
      <c r="D1868" s="99" t="str">
        <f>IFERROR(_xlfn.XLOOKUP($G1868,通讯通路门店!$S$4:$S$993933,通讯通路门店!$D$4:$D$993933,0,0),"")</f>
        <v>万冲镇</v>
      </c>
      <c r="E1868" s="83"/>
      <c r="F1868" s="83"/>
      <c r="G1868" s="101"/>
      <c r="H1868" s="102">
        <f>IFERROR(_xlfn.XLOOKUP($G1868,通讯通路门店!$S$4:$S$993933,通讯通路门店!$R$4:$R$993933,0,0),"")</f>
        <v>0</v>
      </c>
      <c r="I1868" s="83"/>
      <c r="J1868" s="83"/>
      <c r="K1868" s="83"/>
      <c r="L1868" s="83"/>
      <c r="M1868" s="83"/>
      <c r="N1868" s="83"/>
      <c r="O1868" s="83"/>
      <c r="P1868" s="83"/>
      <c r="Q1868" s="83"/>
      <c r="R1868" s="83"/>
      <c r="S1868" s="83"/>
      <c r="T1868" s="83"/>
      <c r="U1868" s="99">
        <f>COUNTIF(通讯通路门店!$S:$S,$G1868)</f>
        <v>0</v>
      </c>
      <c r="V1868" s="99">
        <f>COUNTIFS(通讯通路门店!$S:$S,$G1868,通讯通路门店!$J:$J,"综合卖场")</f>
        <v>0</v>
      </c>
      <c r="W1868" s="99">
        <f>SUMIFS(通讯通路门店!$AJ:$AJ,通讯通路门店!$S:$S,通讯客户沙盘!$G1868)</f>
        <v>0</v>
      </c>
      <c r="X1868" s="99">
        <f t="shared" si="145"/>
        <v>0</v>
      </c>
      <c r="Y1868" s="99">
        <f>COUNTIFS(通讯通路门店!$S:$S,$G1868,通讯通路门店!$J:$J,"荣耀体验店")+COUNTIFS(通讯通路门店!$S:$S,$G1868,通讯通路门店!$J:$J,"荣耀授权专卖店")</f>
        <v>0</v>
      </c>
      <c r="Z1868" s="99">
        <f>COUNTIFS(通讯通路门店!$S:$S,$G1868,通讯通路门店!$J:$J,"VIVO体验店")</f>
        <v>0</v>
      </c>
      <c r="AA1868" s="99">
        <f>COUNTIFS(通讯通路门店!$S:$S,$G1868,通讯通路门店!$J:$J,"OPPO体验店")</f>
        <v>0</v>
      </c>
      <c r="AB1868" s="99">
        <f>COUNTIFS(通讯通路门店!$S:$S,$G1868,通讯通路门店!$J:$J,"华为授权体验店")+COUNTIFS(通讯通路门店!$S:$S,$G1868,通讯通路门店!$J:$J,"华为堡垒店")</f>
        <v>0</v>
      </c>
      <c r="AC1868" s="99">
        <f>COUNTIFS(通讯通路门店!$S:$S,$G1868,通讯通路门店!$J:$J,"小米体验店")</f>
        <v>0</v>
      </c>
      <c r="AD1868" s="99">
        <f>COUNTIFS(通讯通路门店!$S:$S,$G1868,通讯通路门店!$J:$J,"苹果体验店")</f>
        <v>0</v>
      </c>
      <c r="AE1868" s="99">
        <f>COUNTIFS(通讯通路门店!$S:$S,$G1868,通讯通路门店!$J:$J,"其他品牌专卖店")</f>
        <v>0</v>
      </c>
      <c r="AF1868" s="99">
        <f>SUMIFS(通讯通路门店!$BI:$BI,通讯通路门店!$S:$S,$G1868)</f>
        <v>0</v>
      </c>
      <c r="AG1868" s="99">
        <f>SUMIFS(通讯通路门店!$BH:$BH,通讯通路门店!$S:$S,$G1868)</f>
        <v>0</v>
      </c>
      <c r="AH1868" s="99">
        <f t="shared" si="146"/>
        <v>0</v>
      </c>
      <c r="AI1868" s="99">
        <f>SUMIFS(通讯通路门店!$BB:$BB,通讯通路门店!$S:$S,$G1868)</f>
        <v>0</v>
      </c>
      <c r="AJ1868" s="99">
        <f>SUMIFS(通讯通路门店!$BE:$BE,通讯通路门店!$S:$S,$G1868)</f>
        <v>0</v>
      </c>
      <c r="AK1868" s="99">
        <f>SUMIFS(通讯通路门店!$BG:$BG,通讯通路门店!$S:$S,$G1868)</f>
        <v>0</v>
      </c>
      <c r="AL1868" s="99">
        <f>SUMIFS(通讯通路门店!$BC:$BC,通讯通路门店!$S:$S,$G1868)</f>
        <v>0</v>
      </c>
      <c r="AM1868" s="99">
        <f>SUMIFS(通讯通路门店!$BD:$BD,通讯通路门店!$S:$S,$G1868)</f>
        <v>0</v>
      </c>
      <c r="AN1868" s="99">
        <f>SUMIFS(通讯通路门店!$BF:$BF,通讯通路门店!$S:$S,$G1868)</f>
        <v>0</v>
      </c>
      <c r="AO1868" s="99">
        <f t="shared" si="147"/>
        <v>0</v>
      </c>
      <c r="AP1868" s="99">
        <f>SUMIFS(通讯通路门店!$K:$K,通讯通路门店!$S:$S,$G1868)</f>
        <v>0</v>
      </c>
      <c r="AQ1868" s="83"/>
      <c r="AR1868" s="99">
        <f>SUMIFS(通讯通路门店!$T:$T,通讯通路门店!$S:$S,$G1868)</f>
        <v>0</v>
      </c>
      <c r="AS1868" s="99">
        <f>SUMIFS(通讯通路门店!$U:$U,通讯通路门店!$S:$S,$G1868)</f>
        <v>0</v>
      </c>
      <c r="AT1868" s="99">
        <f>SUMIFS(通讯通路门店!$V:$V,通讯通路门店!$S:$S,$G1868)</f>
        <v>0</v>
      </c>
      <c r="AU1868" s="99">
        <f>SUMIFS(通讯通路门店!$W:$W,通讯通路门店!$S:$S,$G1868)</f>
        <v>0</v>
      </c>
      <c r="AV1868" s="99">
        <f>SUMIFS(通讯通路门店!$Z:$Z,通讯通路门店!$S:$S,$G1868)</f>
        <v>0</v>
      </c>
      <c r="AW1868" s="99">
        <f>SUMIFS(通讯通路门店!$AB:$AB,通讯通路门店!$S:$S,$G1868)</f>
        <v>0</v>
      </c>
      <c r="AX1868" s="99">
        <f>SUMIFS(通讯通路门店!$X:$X,通讯通路门店!$S:$S,$G1868)</f>
        <v>0</v>
      </c>
      <c r="AY1868" s="99">
        <f>SUMIFS(通讯通路门店!$Y:$Y,通讯通路门店!$S:$S,$G1868)</f>
        <v>0</v>
      </c>
      <c r="AZ1868" s="99">
        <f>SUMIFS(通讯通路门店!$AA:$AA,通讯通路门店!$S:$S,$G1868)</f>
        <v>0</v>
      </c>
      <c r="BA1868" s="99">
        <f t="shared" si="148"/>
        <v>0</v>
      </c>
      <c r="BB1868" s="99">
        <f t="shared" si="149"/>
        <v>0</v>
      </c>
      <c r="BC1868" s="99">
        <f>SUMIFS(通讯通路门店!$W:$W,通讯通路门店!$S:$S,$G1868,通讯通路门店!$J:$J,"荣耀体验店")+SUMIFS(通讯通路门店!$W:$W,通讯通路门店!$S:$S,$G1868,通讯通路门店!$J:$J,"荣耀授权专卖店")</f>
        <v>0</v>
      </c>
      <c r="BD1868" s="99">
        <f>SUMIFS(通讯通路门店!$Z:$Z,通讯通路门店!$S:$S,$G1868,通讯通路门店!$J:$J,"VIVO体验店")</f>
        <v>0</v>
      </c>
      <c r="BE1868" s="99">
        <f>SUMIFS(通讯通路门店!$AB:$AB,通讯通路门店!$S:$S,$G1868,通讯通路门店!$J:$J,"OPPO体验店")</f>
        <v>0</v>
      </c>
      <c r="BF1868" s="99">
        <f>SUMIFS(通讯通路门店!$X:$X,通讯通路门店!$S:$S,$G1868,通讯通路门店!$J:$J,"华为授权体验店")+SUMIFS(通讯通路门店!$AA:$AA,通讯通路门店!$S:$S,$G1868,通讯通路门店!$J:$J,"华为堡垒店")</f>
        <v>0</v>
      </c>
      <c r="BG1868" s="99">
        <f>SUMIFS(通讯通路门店!$Y:$Y,通讯通路门店!$S:$S,$G1868,通讯通路门店!$J:$J,"小米体验店")</f>
        <v>0</v>
      </c>
      <c r="BH1868" s="99">
        <f>SUMIFS(通讯通路门店!$AA:$AA,通讯通路门店!$S:$S,$G1868,通讯通路门店!$J:$J,"苹果体验店")</f>
        <v>0</v>
      </c>
      <c r="BI1868" s="99">
        <f>SUMIFS(通讯通路门店!$K:$K,通讯通路门店!$S:$S,$G1868,通讯通路门店!$J:$J,"其他品牌专卖店")</f>
        <v>0</v>
      </c>
      <c r="BJ1868" s="99">
        <f>SUMIFS(通讯通路门店!$AC:$AC,通讯通路门店!$S:$S,$G1868)</f>
        <v>0</v>
      </c>
      <c r="BK1868" s="99">
        <f>SUMIFS(通讯通路门店!$AD:$AD,通讯通路门店!$S:$S,$G1868)</f>
        <v>0</v>
      </c>
      <c r="BL1868" s="99">
        <f>SUMIFS(通讯通路门店!$AE:$AE,通讯通路门店!$S:$S,$G1868)</f>
        <v>0</v>
      </c>
      <c r="BM1868" s="99">
        <f>SUMIFS(通讯通路门店!$AF:$AF,通讯通路门店!$S:$S,$G1868)</f>
        <v>0</v>
      </c>
      <c r="BN1868" s="99">
        <f>SUMIFS(通讯通路门店!$AG:$AG,通讯通路门店!$S:$S,$G1868)</f>
        <v>0</v>
      </c>
      <c r="BO1868" s="99">
        <f>SUMIFS(通讯通路门店!$AH:$AH,通讯通路门店!$S:$S,$G1868)</f>
        <v>0</v>
      </c>
      <c r="BP1868" s="99">
        <f>SUMIFS(通讯通路门店!$AI:$AI,通讯通路门店!$S:$S,$G1868)</f>
        <v>0</v>
      </c>
      <c r="BQ1868" s="83"/>
    </row>
    <row r="1869" spans="1:69">
      <c r="A1869" s="99" t="str">
        <f>IFERROR(_xlfn.XLOOKUP($G1869,通讯通路门店!$S$4:$S$993933,通讯通路门店!$A$4:$A$993933,0,0),"")</f>
        <v>海南省</v>
      </c>
      <c r="B1869" s="99" t="str">
        <f>IFERROR(_xlfn.XLOOKUP($G1869,通讯通路门店!$S$4:$S$993933,通讯通路门店!$B$4:$B$993933,0,0),"")</f>
        <v>乐东黎族自治县</v>
      </c>
      <c r="C1869" s="99" t="str">
        <f>IFERROR(_xlfn.XLOOKUP($G1869,通讯通路门店!$S$4:$S$993933,通讯通路门店!$C$4:$C$993933,0,0),"")</f>
        <v>乐东黎族自治县</v>
      </c>
      <c r="D1869" s="99" t="str">
        <f>IFERROR(_xlfn.XLOOKUP($G1869,通讯通路门店!$S$4:$S$993933,通讯通路门店!$D$4:$D$993933,0,0),"")</f>
        <v>万冲镇</v>
      </c>
      <c r="E1869" s="83"/>
      <c r="F1869" s="83"/>
      <c r="G1869" s="101"/>
      <c r="H1869" s="102">
        <f>IFERROR(_xlfn.XLOOKUP($G1869,通讯通路门店!$S$4:$S$993933,通讯通路门店!$R$4:$R$993933,0,0),"")</f>
        <v>0</v>
      </c>
      <c r="I1869" s="83"/>
      <c r="J1869" s="83"/>
      <c r="K1869" s="83"/>
      <c r="L1869" s="83"/>
      <c r="M1869" s="83"/>
      <c r="N1869" s="83"/>
      <c r="O1869" s="83"/>
      <c r="P1869" s="83"/>
      <c r="Q1869" s="83"/>
      <c r="R1869" s="83"/>
      <c r="S1869" s="83"/>
      <c r="T1869" s="83"/>
      <c r="U1869" s="99">
        <f>COUNTIF(通讯通路门店!$S:$S,$G1869)</f>
        <v>0</v>
      </c>
      <c r="V1869" s="99">
        <f>COUNTIFS(通讯通路门店!$S:$S,$G1869,通讯通路门店!$J:$J,"综合卖场")</f>
        <v>0</v>
      </c>
      <c r="W1869" s="99">
        <f>SUMIFS(通讯通路门店!$AJ:$AJ,通讯通路门店!$S:$S,通讯客户沙盘!$G1869)</f>
        <v>0</v>
      </c>
      <c r="X1869" s="99">
        <f t="shared" si="145"/>
        <v>0</v>
      </c>
      <c r="Y1869" s="99">
        <f>COUNTIFS(通讯通路门店!$S:$S,$G1869,通讯通路门店!$J:$J,"荣耀体验店")+COUNTIFS(通讯通路门店!$S:$S,$G1869,通讯通路门店!$J:$J,"荣耀授权专卖店")</f>
        <v>0</v>
      </c>
      <c r="Z1869" s="99">
        <f>COUNTIFS(通讯通路门店!$S:$S,$G1869,通讯通路门店!$J:$J,"VIVO体验店")</f>
        <v>0</v>
      </c>
      <c r="AA1869" s="99">
        <f>COUNTIFS(通讯通路门店!$S:$S,$G1869,通讯通路门店!$J:$J,"OPPO体验店")</f>
        <v>0</v>
      </c>
      <c r="AB1869" s="99">
        <f>COUNTIFS(通讯通路门店!$S:$S,$G1869,通讯通路门店!$J:$J,"华为授权体验店")+COUNTIFS(通讯通路门店!$S:$S,$G1869,通讯通路门店!$J:$J,"华为堡垒店")</f>
        <v>0</v>
      </c>
      <c r="AC1869" s="99">
        <f>COUNTIFS(通讯通路门店!$S:$S,$G1869,通讯通路门店!$J:$J,"小米体验店")</f>
        <v>0</v>
      </c>
      <c r="AD1869" s="99">
        <f>COUNTIFS(通讯通路门店!$S:$S,$G1869,通讯通路门店!$J:$J,"苹果体验店")</f>
        <v>0</v>
      </c>
      <c r="AE1869" s="99">
        <f>COUNTIFS(通讯通路门店!$S:$S,$G1869,通讯通路门店!$J:$J,"其他品牌专卖店")</f>
        <v>0</v>
      </c>
      <c r="AF1869" s="99">
        <f>SUMIFS(通讯通路门店!$BI:$BI,通讯通路门店!$S:$S,$G1869)</f>
        <v>0</v>
      </c>
      <c r="AG1869" s="99">
        <f>SUMIFS(通讯通路门店!$BH:$BH,通讯通路门店!$S:$S,$G1869)</f>
        <v>0</v>
      </c>
      <c r="AH1869" s="99">
        <f t="shared" si="146"/>
        <v>0</v>
      </c>
      <c r="AI1869" s="99">
        <f>SUMIFS(通讯通路门店!$BB:$BB,通讯通路门店!$S:$S,$G1869)</f>
        <v>0</v>
      </c>
      <c r="AJ1869" s="99">
        <f>SUMIFS(通讯通路门店!$BE:$BE,通讯通路门店!$S:$S,$G1869)</f>
        <v>0</v>
      </c>
      <c r="AK1869" s="99">
        <f>SUMIFS(通讯通路门店!$BG:$BG,通讯通路门店!$S:$S,$G1869)</f>
        <v>0</v>
      </c>
      <c r="AL1869" s="99">
        <f>SUMIFS(通讯通路门店!$BC:$BC,通讯通路门店!$S:$S,$G1869)</f>
        <v>0</v>
      </c>
      <c r="AM1869" s="99">
        <f>SUMIFS(通讯通路门店!$BD:$BD,通讯通路门店!$S:$S,$G1869)</f>
        <v>0</v>
      </c>
      <c r="AN1869" s="99">
        <f>SUMIFS(通讯通路门店!$BF:$BF,通讯通路门店!$S:$S,$G1869)</f>
        <v>0</v>
      </c>
      <c r="AO1869" s="99">
        <f t="shared" si="147"/>
        <v>0</v>
      </c>
      <c r="AP1869" s="99">
        <f>SUMIFS(通讯通路门店!$K:$K,通讯通路门店!$S:$S,$G1869)</f>
        <v>0</v>
      </c>
      <c r="AQ1869" s="83"/>
      <c r="AR1869" s="99">
        <f>SUMIFS(通讯通路门店!$T:$T,通讯通路门店!$S:$S,$G1869)</f>
        <v>0</v>
      </c>
      <c r="AS1869" s="99">
        <f>SUMIFS(通讯通路门店!$U:$U,通讯通路门店!$S:$S,$G1869)</f>
        <v>0</v>
      </c>
      <c r="AT1869" s="99">
        <f>SUMIFS(通讯通路门店!$V:$V,通讯通路门店!$S:$S,$G1869)</f>
        <v>0</v>
      </c>
      <c r="AU1869" s="99">
        <f>SUMIFS(通讯通路门店!$W:$W,通讯通路门店!$S:$S,$G1869)</f>
        <v>0</v>
      </c>
      <c r="AV1869" s="99">
        <f>SUMIFS(通讯通路门店!$Z:$Z,通讯通路门店!$S:$S,$G1869)</f>
        <v>0</v>
      </c>
      <c r="AW1869" s="99">
        <f>SUMIFS(通讯通路门店!$AB:$AB,通讯通路门店!$S:$S,$G1869)</f>
        <v>0</v>
      </c>
      <c r="AX1869" s="99">
        <f>SUMIFS(通讯通路门店!$X:$X,通讯通路门店!$S:$S,$G1869)</f>
        <v>0</v>
      </c>
      <c r="AY1869" s="99">
        <f>SUMIFS(通讯通路门店!$Y:$Y,通讯通路门店!$S:$S,$G1869)</f>
        <v>0</v>
      </c>
      <c r="AZ1869" s="99">
        <f>SUMIFS(通讯通路门店!$AA:$AA,通讯通路门店!$S:$S,$G1869)</f>
        <v>0</v>
      </c>
      <c r="BA1869" s="99">
        <f t="shared" si="148"/>
        <v>0</v>
      </c>
      <c r="BB1869" s="99">
        <f t="shared" si="149"/>
        <v>0</v>
      </c>
      <c r="BC1869" s="99">
        <f>SUMIFS(通讯通路门店!$W:$W,通讯通路门店!$S:$S,$G1869,通讯通路门店!$J:$J,"荣耀体验店")+SUMIFS(通讯通路门店!$W:$W,通讯通路门店!$S:$S,$G1869,通讯通路门店!$J:$J,"荣耀授权专卖店")</f>
        <v>0</v>
      </c>
      <c r="BD1869" s="99">
        <f>SUMIFS(通讯通路门店!$Z:$Z,通讯通路门店!$S:$S,$G1869,通讯通路门店!$J:$J,"VIVO体验店")</f>
        <v>0</v>
      </c>
      <c r="BE1869" s="99">
        <f>SUMIFS(通讯通路门店!$AB:$AB,通讯通路门店!$S:$S,$G1869,通讯通路门店!$J:$J,"OPPO体验店")</f>
        <v>0</v>
      </c>
      <c r="BF1869" s="99">
        <f>SUMIFS(通讯通路门店!$X:$X,通讯通路门店!$S:$S,$G1869,通讯通路门店!$J:$J,"华为授权体验店")+SUMIFS(通讯通路门店!$AA:$AA,通讯通路门店!$S:$S,$G1869,通讯通路门店!$J:$J,"华为堡垒店")</f>
        <v>0</v>
      </c>
      <c r="BG1869" s="99">
        <f>SUMIFS(通讯通路门店!$Y:$Y,通讯通路门店!$S:$S,$G1869,通讯通路门店!$J:$J,"小米体验店")</f>
        <v>0</v>
      </c>
      <c r="BH1869" s="99">
        <f>SUMIFS(通讯通路门店!$AA:$AA,通讯通路门店!$S:$S,$G1869,通讯通路门店!$J:$J,"苹果体验店")</f>
        <v>0</v>
      </c>
      <c r="BI1869" s="99">
        <f>SUMIFS(通讯通路门店!$K:$K,通讯通路门店!$S:$S,$G1869,通讯通路门店!$J:$J,"其他品牌专卖店")</f>
        <v>0</v>
      </c>
      <c r="BJ1869" s="99">
        <f>SUMIFS(通讯通路门店!$AC:$AC,通讯通路门店!$S:$S,$G1869)</f>
        <v>0</v>
      </c>
      <c r="BK1869" s="99">
        <f>SUMIFS(通讯通路门店!$AD:$AD,通讯通路门店!$S:$S,$G1869)</f>
        <v>0</v>
      </c>
      <c r="BL1869" s="99">
        <f>SUMIFS(通讯通路门店!$AE:$AE,通讯通路门店!$S:$S,$G1869)</f>
        <v>0</v>
      </c>
      <c r="BM1869" s="99">
        <f>SUMIFS(通讯通路门店!$AF:$AF,通讯通路门店!$S:$S,$G1869)</f>
        <v>0</v>
      </c>
      <c r="BN1869" s="99">
        <f>SUMIFS(通讯通路门店!$AG:$AG,通讯通路门店!$S:$S,$G1869)</f>
        <v>0</v>
      </c>
      <c r="BO1869" s="99">
        <f>SUMIFS(通讯通路门店!$AH:$AH,通讯通路门店!$S:$S,$G1869)</f>
        <v>0</v>
      </c>
      <c r="BP1869" s="99">
        <f>SUMIFS(通讯通路门店!$AI:$AI,通讯通路门店!$S:$S,$G1869)</f>
        <v>0</v>
      </c>
      <c r="BQ1869" s="83"/>
    </row>
    <row r="1870" spans="1:69">
      <c r="A1870" s="99" t="str">
        <f>IFERROR(_xlfn.XLOOKUP($G1870,通讯通路门店!$S$4:$S$993933,通讯通路门店!$A$4:$A$993933,0,0),"")</f>
        <v>海南省</v>
      </c>
      <c r="B1870" s="99" t="str">
        <f>IFERROR(_xlfn.XLOOKUP($G1870,通讯通路门店!$S$4:$S$993933,通讯通路门店!$B$4:$B$993933,0,0),"")</f>
        <v>乐东黎族自治县</v>
      </c>
      <c r="C1870" s="99" t="str">
        <f>IFERROR(_xlfn.XLOOKUP($G1870,通讯通路门店!$S$4:$S$993933,通讯通路门店!$C$4:$C$993933,0,0),"")</f>
        <v>乐东黎族自治县</v>
      </c>
      <c r="D1870" s="99" t="str">
        <f>IFERROR(_xlfn.XLOOKUP($G1870,通讯通路门店!$S$4:$S$993933,通讯通路门店!$D$4:$D$993933,0,0),"")</f>
        <v>万冲镇</v>
      </c>
      <c r="E1870" s="83"/>
      <c r="F1870" s="83"/>
      <c r="G1870" s="101"/>
      <c r="H1870" s="102">
        <f>IFERROR(_xlfn.XLOOKUP($G1870,通讯通路门店!$S$4:$S$993933,通讯通路门店!$R$4:$R$993933,0,0),"")</f>
        <v>0</v>
      </c>
      <c r="I1870" s="83"/>
      <c r="J1870" s="83"/>
      <c r="K1870" s="83"/>
      <c r="L1870" s="83"/>
      <c r="M1870" s="83"/>
      <c r="N1870" s="83"/>
      <c r="O1870" s="83"/>
      <c r="P1870" s="83"/>
      <c r="Q1870" s="83"/>
      <c r="R1870" s="83"/>
      <c r="S1870" s="83"/>
      <c r="T1870" s="83"/>
      <c r="U1870" s="99">
        <f>COUNTIF(通讯通路门店!$S:$S,$G1870)</f>
        <v>0</v>
      </c>
      <c r="V1870" s="99">
        <f>COUNTIFS(通讯通路门店!$S:$S,$G1870,通讯通路门店!$J:$J,"综合卖场")</f>
        <v>0</v>
      </c>
      <c r="W1870" s="99">
        <f>SUMIFS(通讯通路门店!$AJ:$AJ,通讯通路门店!$S:$S,通讯客户沙盘!$G1870)</f>
        <v>0</v>
      </c>
      <c r="X1870" s="99">
        <f t="shared" si="145"/>
        <v>0</v>
      </c>
      <c r="Y1870" s="99">
        <f>COUNTIFS(通讯通路门店!$S:$S,$G1870,通讯通路门店!$J:$J,"荣耀体验店")+COUNTIFS(通讯通路门店!$S:$S,$G1870,通讯通路门店!$J:$J,"荣耀授权专卖店")</f>
        <v>0</v>
      </c>
      <c r="Z1870" s="99">
        <f>COUNTIFS(通讯通路门店!$S:$S,$G1870,通讯通路门店!$J:$J,"VIVO体验店")</f>
        <v>0</v>
      </c>
      <c r="AA1870" s="99">
        <f>COUNTIFS(通讯通路门店!$S:$S,$G1870,通讯通路门店!$J:$J,"OPPO体验店")</f>
        <v>0</v>
      </c>
      <c r="AB1870" s="99">
        <f>COUNTIFS(通讯通路门店!$S:$S,$G1870,通讯通路门店!$J:$J,"华为授权体验店")+COUNTIFS(通讯通路门店!$S:$S,$G1870,通讯通路门店!$J:$J,"华为堡垒店")</f>
        <v>0</v>
      </c>
      <c r="AC1870" s="99">
        <f>COUNTIFS(通讯通路门店!$S:$S,$G1870,通讯通路门店!$J:$J,"小米体验店")</f>
        <v>0</v>
      </c>
      <c r="AD1870" s="99">
        <f>COUNTIFS(通讯通路门店!$S:$S,$G1870,通讯通路门店!$J:$J,"苹果体验店")</f>
        <v>0</v>
      </c>
      <c r="AE1870" s="99">
        <f>COUNTIFS(通讯通路门店!$S:$S,$G1870,通讯通路门店!$J:$J,"其他品牌专卖店")</f>
        <v>0</v>
      </c>
      <c r="AF1870" s="99">
        <f>SUMIFS(通讯通路门店!$BI:$BI,通讯通路门店!$S:$S,$G1870)</f>
        <v>0</v>
      </c>
      <c r="AG1870" s="99">
        <f>SUMIFS(通讯通路门店!$BH:$BH,通讯通路门店!$S:$S,$G1870)</f>
        <v>0</v>
      </c>
      <c r="AH1870" s="99">
        <f t="shared" si="146"/>
        <v>0</v>
      </c>
      <c r="AI1870" s="99">
        <f>SUMIFS(通讯通路门店!$BB:$BB,通讯通路门店!$S:$S,$G1870)</f>
        <v>0</v>
      </c>
      <c r="AJ1870" s="99">
        <f>SUMIFS(通讯通路门店!$BE:$BE,通讯通路门店!$S:$S,$G1870)</f>
        <v>0</v>
      </c>
      <c r="AK1870" s="99">
        <f>SUMIFS(通讯通路门店!$BG:$BG,通讯通路门店!$S:$S,$G1870)</f>
        <v>0</v>
      </c>
      <c r="AL1870" s="99">
        <f>SUMIFS(通讯通路门店!$BC:$BC,通讯通路门店!$S:$S,$G1870)</f>
        <v>0</v>
      </c>
      <c r="AM1870" s="99">
        <f>SUMIFS(通讯通路门店!$BD:$BD,通讯通路门店!$S:$S,$G1870)</f>
        <v>0</v>
      </c>
      <c r="AN1870" s="99">
        <f>SUMIFS(通讯通路门店!$BF:$BF,通讯通路门店!$S:$S,$G1870)</f>
        <v>0</v>
      </c>
      <c r="AO1870" s="99">
        <f t="shared" si="147"/>
        <v>0</v>
      </c>
      <c r="AP1870" s="99">
        <f>SUMIFS(通讯通路门店!$K:$K,通讯通路门店!$S:$S,$G1870)</f>
        <v>0</v>
      </c>
      <c r="AQ1870" s="83"/>
      <c r="AR1870" s="99">
        <f>SUMIFS(通讯通路门店!$T:$T,通讯通路门店!$S:$S,$G1870)</f>
        <v>0</v>
      </c>
      <c r="AS1870" s="99">
        <f>SUMIFS(通讯通路门店!$U:$U,通讯通路门店!$S:$S,$G1870)</f>
        <v>0</v>
      </c>
      <c r="AT1870" s="99">
        <f>SUMIFS(通讯通路门店!$V:$V,通讯通路门店!$S:$S,$G1870)</f>
        <v>0</v>
      </c>
      <c r="AU1870" s="99">
        <f>SUMIFS(通讯通路门店!$W:$W,通讯通路门店!$S:$S,$G1870)</f>
        <v>0</v>
      </c>
      <c r="AV1870" s="99">
        <f>SUMIFS(通讯通路门店!$Z:$Z,通讯通路门店!$S:$S,$G1870)</f>
        <v>0</v>
      </c>
      <c r="AW1870" s="99">
        <f>SUMIFS(通讯通路门店!$AB:$AB,通讯通路门店!$S:$S,$G1870)</f>
        <v>0</v>
      </c>
      <c r="AX1870" s="99">
        <f>SUMIFS(通讯通路门店!$X:$X,通讯通路门店!$S:$S,$G1870)</f>
        <v>0</v>
      </c>
      <c r="AY1870" s="99">
        <f>SUMIFS(通讯通路门店!$Y:$Y,通讯通路门店!$S:$S,$G1870)</f>
        <v>0</v>
      </c>
      <c r="AZ1870" s="99">
        <f>SUMIFS(通讯通路门店!$AA:$AA,通讯通路门店!$S:$S,$G1870)</f>
        <v>0</v>
      </c>
      <c r="BA1870" s="99">
        <f t="shared" si="148"/>
        <v>0</v>
      </c>
      <c r="BB1870" s="99">
        <f t="shared" si="149"/>
        <v>0</v>
      </c>
      <c r="BC1870" s="99">
        <f>SUMIFS(通讯通路门店!$W:$W,通讯通路门店!$S:$S,$G1870,通讯通路门店!$J:$J,"荣耀体验店")+SUMIFS(通讯通路门店!$W:$W,通讯通路门店!$S:$S,$G1870,通讯通路门店!$J:$J,"荣耀授权专卖店")</f>
        <v>0</v>
      </c>
      <c r="BD1870" s="99">
        <f>SUMIFS(通讯通路门店!$Z:$Z,通讯通路门店!$S:$S,$G1870,通讯通路门店!$J:$J,"VIVO体验店")</f>
        <v>0</v>
      </c>
      <c r="BE1870" s="99">
        <f>SUMIFS(通讯通路门店!$AB:$AB,通讯通路门店!$S:$S,$G1870,通讯通路门店!$J:$J,"OPPO体验店")</f>
        <v>0</v>
      </c>
      <c r="BF1870" s="99">
        <f>SUMIFS(通讯通路门店!$X:$X,通讯通路门店!$S:$S,$G1870,通讯通路门店!$J:$J,"华为授权体验店")+SUMIFS(通讯通路门店!$AA:$AA,通讯通路门店!$S:$S,$G1870,通讯通路门店!$J:$J,"华为堡垒店")</f>
        <v>0</v>
      </c>
      <c r="BG1870" s="99">
        <f>SUMIFS(通讯通路门店!$Y:$Y,通讯通路门店!$S:$S,$G1870,通讯通路门店!$J:$J,"小米体验店")</f>
        <v>0</v>
      </c>
      <c r="BH1870" s="99">
        <f>SUMIFS(通讯通路门店!$AA:$AA,通讯通路门店!$S:$S,$G1870,通讯通路门店!$J:$J,"苹果体验店")</f>
        <v>0</v>
      </c>
      <c r="BI1870" s="99">
        <f>SUMIFS(通讯通路门店!$K:$K,通讯通路门店!$S:$S,$G1870,通讯通路门店!$J:$J,"其他品牌专卖店")</f>
        <v>0</v>
      </c>
      <c r="BJ1870" s="99">
        <f>SUMIFS(通讯通路门店!$AC:$AC,通讯通路门店!$S:$S,$G1870)</f>
        <v>0</v>
      </c>
      <c r="BK1870" s="99">
        <f>SUMIFS(通讯通路门店!$AD:$AD,通讯通路门店!$S:$S,$G1870)</f>
        <v>0</v>
      </c>
      <c r="BL1870" s="99">
        <f>SUMIFS(通讯通路门店!$AE:$AE,通讯通路门店!$S:$S,$G1870)</f>
        <v>0</v>
      </c>
      <c r="BM1870" s="99">
        <f>SUMIFS(通讯通路门店!$AF:$AF,通讯通路门店!$S:$S,$G1870)</f>
        <v>0</v>
      </c>
      <c r="BN1870" s="99">
        <f>SUMIFS(通讯通路门店!$AG:$AG,通讯通路门店!$S:$S,$G1870)</f>
        <v>0</v>
      </c>
      <c r="BO1870" s="99">
        <f>SUMIFS(通讯通路门店!$AH:$AH,通讯通路门店!$S:$S,$G1870)</f>
        <v>0</v>
      </c>
      <c r="BP1870" s="99">
        <f>SUMIFS(通讯通路门店!$AI:$AI,通讯通路门店!$S:$S,$G1870)</f>
        <v>0</v>
      </c>
      <c r="BQ1870" s="83"/>
    </row>
    <row r="1871" spans="1:69">
      <c r="A1871" s="99" t="str">
        <f>IFERROR(_xlfn.XLOOKUP($G1871,通讯通路门店!$S$4:$S$993933,通讯通路门店!$A$4:$A$993933,0,0),"")</f>
        <v>海南省</v>
      </c>
      <c r="B1871" s="99" t="str">
        <f>IFERROR(_xlfn.XLOOKUP($G1871,通讯通路门店!$S$4:$S$993933,通讯通路门店!$B$4:$B$993933,0,0),"")</f>
        <v>乐东黎族自治县</v>
      </c>
      <c r="C1871" s="99" t="str">
        <f>IFERROR(_xlfn.XLOOKUP($G1871,通讯通路门店!$S$4:$S$993933,通讯通路门店!$C$4:$C$993933,0,0),"")</f>
        <v>乐东黎族自治县</v>
      </c>
      <c r="D1871" s="99" t="str">
        <f>IFERROR(_xlfn.XLOOKUP($G1871,通讯通路门店!$S$4:$S$993933,通讯通路门店!$D$4:$D$993933,0,0),"")</f>
        <v>万冲镇</v>
      </c>
      <c r="E1871" s="83"/>
      <c r="F1871" s="83"/>
      <c r="G1871" s="101"/>
      <c r="H1871" s="102">
        <f>IFERROR(_xlfn.XLOOKUP($G1871,通讯通路门店!$S$4:$S$993933,通讯通路门店!$R$4:$R$993933,0,0),"")</f>
        <v>0</v>
      </c>
      <c r="I1871" s="83"/>
      <c r="J1871" s="83"/>
      <c r="K1871" s="83"/>
      <c r="L1871" s="83"/>
      <c r="M1871" s="83"/>
      <c r="N1871" s="83"/>
      <c r="O1871" s="83"/>
      <c r="P1871" s="83"/>
      <c r="Q1871" s="83"/>
      <c r="R1871" s="83"/>
      <c r="S1871" s="83"/>
      <c r="T1871" s="83"/>
      <c r="U1871" s="99">
        <f>COUNTIF(通讯通路门店!$S:$S,$G1871)</f>
        <v>0</v>
      </c>
      <c r="V1871" s="99">
        <f>COUNTIFS(通讯通路门店!$S:$S,$G1871,通讯通路门店!$J:$J,"综合卖场")</f>
        <v>0</v>
      </c>
      <c r="W1871" s="99">
        <f>SUMIFS(通讯通路门店!$AJ:$AJ,通讯通路门店!$S:$S,通讯客户沙盘!$G1871)</f>
        <v>0</v>
      </c>
      <c r="X1871" s="99">
        <f t="shared" si="145"/>
        <v>0</v>
      </c>
      <c r="Y1871" s="99">
        <f>COUNTIFS(通讯通路门店!$S:$S,$G1871,通讯通路门店!$J:$J,"荣耀体验店")+COUNTIFS(通讯通路门店!$S:$S,$G1871,通讯通路门店!$J:$J,"荣耀授权专卖店")</f>
        <v>0</v>
      </c>
      <c r="Z1871" s="99">
        <f>COUNTIFS(通讯通路门店!$S:$S,$G1871,通讯通路门店!$J:$J,"VIVO体验店")</f>
        <v>0</v>
      </c>
      <c r="AA1871" s="99">
        <f>COUNTIFS(通讯通路门店!$S:$S,$G1871,通讯通路门店!$J:$J,"OPPO体验店")</f>
        <v>0</v>
      </c>
      <c r="AB1871" s="99">
        <f>COUNTIFS(通讯通路门店!$S:$S,$G1871,通讯通路门店!$J:$J,"华为授权体验店")+COUNTIFS(通讯通路门店!$S:$S,$G1871,通讯通路门店!$J:$J,"华为堡垒店")</f>
        <v>0</v>
      </c>
      <c r="AC1871" s="99">
        <f>COUNTIFS(通讯通路门店!$S:$S,$G1871,通讯通路门店!$J:$J,"小米体验店")</f>
        <v>0</v>
      </c>
      <c r="AD1871" s="99">
        <f>COUNTIFS(通讯通路门店!$S:$S,$G1871,通讯通路门店!$J:$J,"苹果体验店")</f>
        <v>0</v>
      </c>
      <c r="AE1871" s="99">
        <f>COUNTIFS(通讯通路门店!$S:$S,$G1871,通讯通路门店!$J:$J,"其他品牌专卖店")</f>
        <v>0</v>
      </c>
      <c r="AF1871" s="99">
        <f>SUMIFS(通讯通路门店!$BI:$BI,通讯通路门店!$S:$S,$G1871)</f>
        <v>0</v>
      </c>
      <c r="AG1871" s="99">
        <f>SUMIFS(通讯通路门店!$BH:$BH,通讯通路门店!$S:$S,$G1871)</f>
        <v>0</v>
      </c>
      <c r="AH1871" s="99">
        <f t="shared" si="146"/>
        <v>0</v>
      </c>
      <c r="AI1871" s="99">
        <f>SUMIFS(通讯通路门店!$BB:$BB,通讯通路门店!$S:$S,$G1871)</f>
        <v>0</v>
      </c>
      <c r="AJ1871" s="99">
        <f>SUMIFS(通讯通路门店!$BE:$BE,通讯通路门店!$S:$S,$G1871)</f>
        <v>0</v>
      </c>
      <c r="AK1871" s="99">
        <f>SUMIFS(通讯通路门店!$BG:$BG,通讯通路门店!$S:$S,$G1871)</f>
        <v>0</v>
      </c>
      <c r="AL1871" s="99">
        <f>SUMIFS(通讯通路门店!$BC:$BC,通讯通路门店!$S:$S,$G1871)</f>
        <v>0</v>
      </c>
      <c r="AM1871" s="99">
        <f>SUMIFS(通讯通路门店!$BD:$BD,通讯通路门店!$S:$S,$G1871)</f>
        <v>0</v>
      </c>
      <c r="AN1871" s="99">
        <f>SUMIFS(通讯通路门店!$BF:$BF,通讯通路门店!$S:$S,$G1871)</f>
        <v>0</v>
      </c>
      <c r="AO1871" s="99">
        <f t="shared" si="147"/>
        <v>0</v>
      </c>
      <c r="AP1871" s="99">
        <f>SUMIFS(通讯通路门店!$K:$K,通讯通路门店!$S:$S,$G1871)</f>
        <v>0</v>
      </c>
      <c r="AQ1871" s="83"/>
      <c r="AR1871" s="99">
        <f>SUMIFS(通讯通路门店!$T:$T,通讯通路门店!$S:$S,$G1871)</f>
        <v>0</v>
      </c>
      <c r="AS1871" s="99">
        <f>SUMIFS(通讯通路门店!$U:$U,通讯通路门店!$S:$S,$G1871)</f>
        <v>0</v>
      </c>
      <c r="AT1871" s="99">
        <f>SUMIFS(通讯通路门店!$V:$V,通讯通路门店!$S:$S,$G1871)</f>
        <v>0</v>
      </c>
      <c r="AU1871" s="99">
        <f>SUMIFS(通讯通路门店!$W:$W,通讯通路门店!$S:$S,$G1871)</f>
        <v>0</v>
      </c>
      <c r="AV1871" s="99">
        <f>SUMIFS(通讯通路门店!$Z:$Z,通讯通路门店!$S:$S,$G1871)</f>
        <v>0</v>
      </c>
      <c r="AW1871" s="99">
        <f>SUMIFS(通讯通路门店!$AB:$AB,通讯通路门店!$S:$S,$G1871)</f>
        <v>0</v>
      </c>
      <c r="AX1871" s="99">
        <f>SUMIFS(通讯通路门店!$X:$X,通讯通路门店!$S:$S,$G1871)</f>
        <v>0</v>
      </c>
      <c r="AY1871" s="99">
        <f>SUMIFS(通讯通路门店!$Y:$Y,通讯通路门店!$S:$S,$G1871)</f>
        <v>0</v>
      </c>
      <c r="AZ1871" s="99">
        <f>SUMIFS(通讯通路门店!$AA:$AA,通讯通路门店!$S:$S,$G1871)</f>
        <v>0</v>
      </c>
      <c r="BA1871" s="99">
        <f t="shared" si="148"/>
        <v>0</v>
      </c>
      <c r="BB1871" s="99">
        <f t="shared" si="149"/>
        <v>0</v>
      </c>
      <c r="BC1871" s="99">
        <f>SUMIFS(通讯通路门店!$W:$W,通讯通路门店!$S:$S,$G1871,通讯通路门店!$J:$J,"荣耀体验店")+SUMIFS(通讯通路门店!$W:$W,通讯通路门店!$S:$S,$G1871,通讯通路门店!$J:$J,"荣耀授权专卖店")</f>
        <v>0</v>
      </c>
      <c r="BD1871" s="99">
        <f>SUMIFS(通讯通路门店!$Z:$Z,通讯通路门店!$S:$S,$G1871,通讯通路门店!$J:$J,"VIVO体验店")</f>
        <v>0</v>
      </c>
      <c r="BE1871" s="99">
        <f>SUMIFS(通讯通路门店!$AB:$AB,通讯通路门店!$S:$S,$G1871,通讯通路门店!$J:$J,"OPPO体验店")</f>
        <v>0</v>
      </c>
      <c r="BF1871" s="99">
        <f>SUMIFS(通讯通路门店!$X:$X,通讯通路门店!$S:$S,$G1871,通讯通路门店!$J:$J,"华为授权体验店")+SUMIFS(通讯通路门店!$AA:$AA,通讯通路门店!$S:$S,$G1871,通讯通路门店!$J:$J,"华为堡垒店")</f>
        <v>0</v>
      </c>
      <c r="BG1871" s="99">
        <f>SUMIFS(通讯通路门店!$Y:$Y,通讯通路门店!$S:$S,$G1871,通讯通路门店!$J:$J,"小米体验店")</f>
        <v>0</v>
      </c>
      <c r="BH1871" s="99">
        <f>SUMIFS(通讯通路门店!$AA:$AA,通讯通路门店!$S:$S,$G1871,通讯通路门店!$J:$J,"苹果体验店")</f>
        <v>0</v>
      </c>
      <c r="BI1871" s="99">
        <f>SUMIFS(通讯通路门店!$K:$K,通讯通路门店!$S:$S,$G1871,通讯通路门店!$J:$J,"其他品牌专卖店")</f>
        <v>0</v>
      </c>
      <c r="BJ1871" s="99">
        <f>SUMIFS(通讯通路门店!$AC:$AC,通讯通路门店!$S:$S,$G1871)</f>
        <v>0</v>
      </c>
      <c r="BK1871" s="99">
        <f>SUMIFS(通讯通路门店!$AD:$AD,通讯通路门店!$S:$S,$G1871)</f>
        <v>0</v>
      </c>
      <c r="BL1871" s="99">
        <f>SUMIFS(通讯通路门店!$AE:$AE,通讯通路门店!$S:$S,$G1871)</f>
        <v>0</v>
      </c>
      <c r="BM1871" s="99">
        <f>SUMIFS(通讯通路门店!$AF:$AF,通讯通路门店!$S:$S,$G1871)</f>
        <v>0</v>
      </c>
      <c r="BN1871" s="99">
        <f>SUMIFS(通讯通路门店!$AG:$AG,通讯通路门店!$S:$S,$G1871)</f>
        <v>0</v>
      </c>
      <c r="BO1871" s="99">
        <f>SUMIFS(通讯通路门店!$AH:$AH,通讯通路门店!$S:$S,$G1871)</f>
        <v>0</v>
      </c>
      <c r="BP1871" s="99">
        <f>SUMIFS(通讯通路门店!$AI:$AI,通讯通路门店!$S:$S,$G1871)</f>
        <v>0</v>
      </c>
      <c r="BQ1871" s="83"/>
    </row>
    <row r="1872" spans="1:69">
      <c r="A1872" s="99" t="str">
        <f>IFERROR(_xlfn.XLOOKUP($G1872,通讯通路门店!$S$4:$S$993933,通讯通路门店!$A$4:$A$993933,0,0),"")</f>
        <v>海南省</v>
      </c>
      <c r="B1872" s="99" t="str">
        <f>IFERROR(_xlfn.XLOOKUP($G1872,通讯通路门店!$S$4:$S$993933,通讯通路门店!$B$4:$B$993933,0,0),"")</f>
        <v>乐东黎族自治县</v>
      </c>
      <c r="C1872" s="99" t="str">
        <f>IFERROR(_xlfn.XLOOKUP($G1872,通讯通路门店!$S$4:$S$993933,通讯通路门店!$C$4:$C$993933,0,0),"")</f>
        <v>乐东黎族自治县</v>
      </c>
      <c r="D1872" s="99" t="str">
        <f>IFERROR(_xlfn.XLOOKUP($G1872,通讯通路门店!$S$4:$S$993933,通讯通路门店!$D$4:$D$993933,0,0),"")</f>
        <v>万冲镇</v>
      </c>
      <c r="E1872" s="83"/>
      <c r="F1872" s="83"/>
      <c r="G1872" s="101"/>
      <c r="H1872" s="102">
        <f>IFERROR(_xlfn.XLOOKUP($G1872,通讯通路门店!$S$4:$S$993933,通讯通路门店!$R$4:$R$993933,0,0),"")</f>
        <v>0</v>
      </c>
      <c r="I1872" s="83"/>
      <c r="J1872" s="83"/>
      <c r="K1872" s="83"/>
      <c r="L1872" s="83"/>
      <c r="M1872" s="83"/>
      <c r="N1872" s="83"/>
      <c r="O1872" s="83"/>
      <c r="P1872" s="83"/>
      <c r="Q1872" s="83"/>
      <c r="R1872" s="83"/>
      <c r="S1872" s="83"/>
      <c r="T1872" s="83"/>
      <c r="U1872" s="99">
        <f>COUNTIF(通讯通路门店!$S:$S,$G1872)</f>
        <v>0</v>
      </c>
      <c r="V1872" s="99">
        <f>COUNTIFS(通讯通路门店!$S:$S,$G1872,通讯通路门店!$J:$J,"综合卖场")</f>
        <v>0</v>
      </c>
      <c r="W1872" s="99">
        <f>SUMIFS(通讯通路门店!$AJ:$AJ,通讯通路门店!$S:$S,通讯客户沙盘!$G1872)</f>
        <v>0</v>
      </c>
      <c r="X1872" s="99">
        <f t="shared" si="145"/>
        <v>0</v>
      </c>
      <c r="Y1872" s="99">
        <f>COUNTIFS(通讯通路门店!$S:$S,$G1872,通讯通路门店!$J:$J,"荣耀体验店")+COUNTIFS(通讯通路门店!$S:$S,$G1872,通讯通路门店!$J:$J,"荣耀授权专卖店")</f>
        <v>0</v>
      </c>
      <c r="Z1872" s="99">
        <f>COUNTIFS(通讯通路门店!$S:$S,$G1872,通讯通路门店!$J:$J,"VIVO体验店")</f>
        <v>0</v>
      </c>
      <c r="AA1872" s="99">
        <f>COUNTIFS(通讯通路门店!$S:$S,$G1872,通讯通路门店!$J:$J,"OPPO体验店")</f>
        <v>0</v>
      </c>
      <c r="AB1872" s="99">
        <f>COUNTIFS(通讯通路门店!$S:$S,$G1872,通讯通路门店!$J:$J,"华为授权体验店")+COUNTIFS(通讯通路门店!$S:$S,$G1872,通讯通路门店!$J:$J,"华为堡垒店")</f>
        <v>0</v>
      </c>
      <c r="AC1872" s="99">
        <f>COUNTIFS(通讯通路门店!$S:$S,$G1872,通讯通路门店!$J:$J,"小米体验店")</f>
        <v>0</v>
      </c>
      <c r="AD1872" s="99">
        <f>COUNTIFS(通讯通路门店!$S:$S,$G1872,通讯通路门店!$J:$J,"苹果体验店")</f>
        <v>0</v>
      </c>
      <c r="AE1872" s="99">
        <f>COUNTIFS(通讯通路门店!$S:$S,$G1872,通讯通路门店!$J:$J,"其他品牌专卖店")</f>
        <v>0</v>
      </c>
      <c r="AF1872" s="99">
        <f>SUMIFS(通讯通路门店!$BI:$BI,通讯通路门店!$S:$S,$G1872)</f>
        <v>0</v>
      </c>
      <c r="AG1872" s="99">
        <f>SUMIFS(通讯通路门店!$BH:$BH,通讯通路门店!$S:$S,$G1872)</f>
        <v>0</v>
      </c>
      <c r="AH1872" s="99">
        <f t="shared" si="146"/>
        <v>0</v>
      </c>
      <c r="AI1872" s="99">
        <f>SUMIFS(通讯通路门店!$BB:$BB,通讯通路门店!$S:$S,$G1872)</f>
        <v>0</v>
      </c>
      <c r="AJ1872" s="99">
        <f>SUMIFS(通讯通路门店!$BE:$BE,通讯通路门店!$S:$S,$G1872)</f>
        <v>0</v>
      </c>
      <c r="AK1872" s="99">
        <f>SUMIFS(通讯通路门店!$BG:$BG,通讯通路门店!$S:$S,$G1872)</f>
        <v>0</v>
      </c>
      <c r="AL1872" s="99">
        <f>SUMIFS(通讯通路门店!$BC:$BC,通讯通路门店!$S:$S,$G1872)</f>
        <v>0</v>
      </c>
      <c r="AM1872" s="99">
        <f>SUMIFS(通讯通路门店!$BD:$BD,通讯通路门店!$S:$S,$G1872)</f>
        <v>0</v>
      </c>
      <c r="AN1872" s="99">
        <f>SUMIFS(通讯通路门店!$BF:$BF,通讯通路门店!$S:$S,$G1872)</f>
        <v>0</v>
      </c>
      <c r="AO1872" s="99">
        <f t="shared" si="147"/>
        <v>0</v>
      </c>
      <c r="AP1872" s="99">
        <f>SUMIFS(通讯通路门店!$K:$K,通讯通路门店!$S:$S,$G1872)</f>
        <v>0</v>
      </c>
      <c r="AQ1872" s="83"/>
      <c r="AR1872" s="99">
        <f>SUMIFS(通讯通路门店!$T:$T,通讯通路门店!$S:$S,$G1872)</f>
        <v>0</v>
      </c>
      <c r="AS1872" s="99">
        <f>SUMIFS(通讯通路门店!$U:$U,通讯通路门店!$S:$S,$G1872)</f>
        <v>0</v>
      </c>
      <c r="AT1872" s="99">
        <f>SUMIFS(通讯通路门店!$V:$V,通讯通路门店!$S:$S,$G1872)</f>
        <v>0</v>
      </c>
      <c r="AU1872" s="99">
        <f>SUMIFS(通讯通路门店!$W:$W,通讯通路门店!$S:$S,$G1872)</f>
        <v>0</v>
      </c>
      <c r="AV1872" s="99">
        <f>SUMIFS(通讯通路门店!$Z:$Z,通讯通路门店!$S:$S,$G1872)</f>
        <v>0</v>
      </c>
      <c r="AW1872" s="99">
        <f>SUMIFS(通讯通路门店!$AB:$AB,通讯通路门店!$S:$S,$G1872)</f>
        <v>0</v>
      </c>
      <c r="AX1872" s="99">
        <f>SUMIFS(通讯通路门店!$X:$X,通讯通路门店!$S:$S,$G1872)</f>
        <v>0</v>
      </c>
      <c r="AY1872" s="99">
        <f>SUMIFS(通讯通路门店!$Y:$Y,通讯通路门店!$S:$S,$G1872)</f>
        <v>0</v>
      </c>
      <c r="AZ1872" s="99">
        <f>SUMIFS(通讯通路门店!$AA:$AA,通讯通路门店!$S:$S,$G1872)</f>
        <v>0</v>
      </c>
      <c r="BA1872" s="99">
        <f t="shared" si="148"/>
        <v>0</v>
      </c>
      <c r="BB1872" s="99">
        <f t="shared" si="149"/>
        <v>0</v>
      </c>
      <c r="BC1872" s="99">
        <f>SUMIFS(通讯通路门店!$W:$W,通讯通路门店!$S:$S,$G1872,通讯通路门店!$J:$J,"荣耀体验店")+SUMIFS(通讯通路门店!$W:$W,通讯通路门店!$S:$S,$G1872,通讯通路门店!$J:$J,"荣耀授权专卖店")</f>
        <v>0</v>
      </c>
      <c r="BD1872" s="99">
        <f>SUMIFS(通讯通路门店!$Z:$Z,通讯通路门店!$S:$S,$G1872,通讯通路门店!$J:$J,"VIVO体验店")</f>
        <v>0</v>
      </c>
      <c r="BE1872" s="99">
        <f>SUMIFS(通讯通路门店!$AB:$AB,通讯通路门店!$S:$S,$G1872,通讯通路门店!$J:$J,"OPPO体验店")</f>
        <v>0</v>
      </c>
      <c r="BF1872" s="99">
        <f>SUMIFS(通讯通路门店!$X:$X,通讯通路门店!$S:$S,$G1872,通讯通路门店!$J:$J,"华为授权体验店")+SUMIFS(通讯通路门店!$AA:$AA,通讯通路门店!$S:$S,$G1872,通讯通路门店!$J:$J,"华为堡垒店")</f>
        <v>0</v>
      </c>
      <c r="BG1872" s="99">
        <f>SUMIFS(通讯通路门店!$Y:$Y,通讯通路门店!$S:$S,$G1872,通讯通路门店!$J:$J,"小米体验店")</f>
        <v>0</v>
      </c>
      <c r="BH1872" s="99">
        <f>SUMIFS(通讯通路门店!$AA:$AA,通讯通路门店!$S:$S,$G1872,通讯通路门店!$J:$J,"苹果体验店")</f>
        <v>0</v>
      </c>
      <c r="BI1872" s="99">
        <f>SUMIFS(通讯通路门店!$K:$K,通讯通路门店!$S:$S,$G1872,通讯通路门店!$J:$J,"其他品牌专卖店")</f>
        <v>0</v>
      </c>
      <c r="BJ1872" s="99">
        <f>SUMIFS(通讯通路门店!$AC:$AC,通讯通路门店!$S:$S,$G1872)</f>
        <v>0</v>
      </c>
      <c r="BK1872" s="99">
        <f>SUMIFS(通讯通路门店!$AD:$AD,通讯通路门店!$S:$S,$G1872)</f>
        <v>0</v>
      </c>
      <c r="BL1872" s="99">
        <f>SUMIFS(通讯通路门店!$AE:$AE,通讯通路门店!$S:$S,$G1872)</f>
        <v>0</v>
      </c>
      <c r="BM1872" s="99">
        <f>SUMIFS(通讯通路门店!$AF:$AF,通讯通路门店!$S:$S,$G1872)</f>
        <v>0</v>
      </c>
      <c r="BN1872" s="99">
        <f>SUMIFS(通讯通路门店!$AG:$AG,通讯通路门店!$S:$S,$G1872)</f>
        <v>0</v>
      </c>
      <c r="BO1872" s="99">
        <f>SUMIFS(通讯通路门店!$AH:$AH,通讯通路门店!$S:$S,$G1872)</f>
        <v>0</v>
      </c>
      <c r="BP1872" s="99">
        <f>SUMIFS(通讯通路门店!$AI:$AI,通讯通路门店!$S:$S,$G1872)</f>
        <v>0</v>
      </c>
      <c r="BQ1872" s="83"/>
    </row>
    <row r="1873" spans="1:69">
      <c r="A1873" s="99" t="str">
        <f>IFERROR(_xlfn.XLOOKUP($G1873,通讯通路门店!$S$4:$S$993933,通讯通路门店!$A$4:$A$993933,0,0),"")</f>
        <v>海南省</v>
      </c>
      <c r="B1873" s="99" t="str">
        <f>IFERROR(_xlfn.XLOOKUP($G1873,通讯通路门店!$S$4:$S$993933,通讯通路门店!$B$4:$B$993933,0,0),"")</f>
        <v>乐东黎族自治县</v>
      </c>
      <c r="C1873" s="99" t="str">
        <f>IFERROR(_xlfn.XLOOKUP($G1873,通讯通路门店!$S$4:$S$993933,通讯通路门店!$C$4:$C$993933,0,0),"")</f>
        <v>乐东黎族自治县</v>
      </c>
      <c r="D1873" s="99" t="str">
        <f>IFERROR(_xlfn.XLOOKUP($G1873,通讯通路门店!$S$4:$S$993933,通讯通路门店!$D$4:$D$993933,0,0),"")</f>
        <v>万冲镇</v>
      </c>
      <c r="E1873" s="83"/>
      <c r="F1873" s="83"/>
      <c r="G1873" s="101"/>
      <c r="H1873" s="102">
        <f>IFERROR(_xlfn.XLOOKUP($G1873,通讯通路门店!$S$4:$S$993933,通讯通路门店!$R$4:$R$993933,0,0),"")</f>
        <v>0</v>
      </c>
      <c r="I1873" s="83"/>
      <c r="J1873" s="83"/>
      <c r="K1873" s="83"/>
      <c r="L1873" s="83"/>
      <c r="M1873" s="83"/>
      <c r="N1873" s="83"/>
      <c r="O1873" s="83"/>
      <c r="P1873" s="83"/>
      <c r="Q1873" s="83"/>
      <c r="R1873" s="83"/>
      <c r="S1873" s="83"/>
      <c r="T1873" s="83"/>
      <c r="U1873" s="99">
        <f>COUNTIF(通讯通路门店!$S:$S,$G1873)</f>
        <v>0</v>
      </c>
      <c r="V1873" s="99">
        <f>COUNTIFS(通讯通路门店!$S:$S,$G1873,通讯通路门店!$J:$J,"综合卖场")</f>
        <v>0</v>
      </c>
      <c r="W1873" s="99">
        <f>SUMIFS(通讯通路门店!$AJ:$AJ,通讯通路门店!$S:$S,通讯客户沙盘!$G1873)</f>
        <v>0</v>
      </c>
      <c r="X1873" s="99">
        <f t="shared" si="145"/>
        <v>0</v>
      </c>
      <c r="Y1873" s="99">
        <f>COUNTIFS(通讯通路门店!$S:$S,$G1873,通讯通路门店!$J:$J,"荣耀体验店")+COUNTIFS(通讯通路门店!$S:$S,$G1873,通讯通路门店!$J:$J,"荣耀授权专卖店")</f>
        <v>0</v>
      </c>
      <c r="Z1873" s="99">
        <f>COUNTIFS(通讯通路门店!$S:$S,$G1873,通讯通路门店!$J:$J,"VIVO体验店")</f>
        <v>0</v>
      </c>
      <c r="AA1873" s="99">
        <f>COUNTIFS(通讯通路门店!$S:$S,$G1873,通讯通路门店!$J:$J,"OPPO体验店")</f>
        <v>0</v>
      </c>
      <c r="AB1873" s="99">
        <f>COUNTIFS(通讯通路门店!$S:$S,$G1873,通讯通路门店!$J:$J,"华为授权体验店")+COUNTIFS(通讯通路门店!$S:$S,$G1873,通讯通路门店!$J:$J,"华为堡垒店")</f>
        <v>0</v>
      </c>
      <c r="AC1873" s="99">
        <f>COUNTIFS(通讯通路门店!$S:$S,$G1873,通讯通路门店!$J:$J,"小米体验店")</f>
        <v>0</v>
      </c>
      <c r="AD1873" s="99">
        <f>COUNTIFS(通讯通路门店!$S:$S,$G1873,通讯通路门店!$J:$J,"苹果体验店")</f>
        <v>0</v>
      </c>
      <c r="AE1873" s="99">
        <f>COUNTIFS(通讯通路门店!$S:$S,$G1873,通讯通路门店!$J:$J,"其他品牌专卖店")</f>
        <v>0</v>
      </c>
      <c r="AF1873" s="99">
        <f>SUMIFS(通讯通路门店!$BI:$BI,通讯通路门店!$S:$S,$G1873)</f>
        <v>0</v>
      </c>
      <c r="AG1873" s="99">
        <f>SUMIFS(通讯通路门店!$BH:$BH,通讯通路门店!$S:$S,$G1873)</f>
        <v>0</v>
      </c>
      <c r="AH1873" s="99">
        <f t="shared" si="146"/>
        <v>0</v>
      </c>
      <c r="AI1873" s="99">
        <f>SUMIFS(通讯通路门店!$BB:$BB,通讯通路门店!$S:$S,$G1873)</f>
        <v>0</v>
      </c>
      <c r="AJ1873" s="99">
        <f>SUMIFS(通讯通路门店!$BE:$BE,通讯通路门店!$S:$S,$G1873)</f>
        <v>0</v>
      </c>
      <c r="AK1873" s="99">
        <f>SUMIFS(通讯通路门店!$BG:$BG,通讯通路门店!$S:$S,$G1873)</f>
        <v>0</v>
      </c>
      <c r="AL1873" s="99">
        <f>SUMIFS(通讯通路门店!$BC:$BC,通讯通路门店!$S:$S,$G1873)</f>
        <v>0</v>
      </c>
      <c r="AM1873" s="99">
        <f>SUMIFS(通讯通路门店!$BD:$BD,通讯通路门店!$S:$S,$G1873)</f>
        <v>0</v>
      </c>
      <c r="AN1873" s="99">
        <f>SUMIFS(通讯通路门店!$BF:$BF,通讯通路门店!$S:$S,$G1873)</f>
        <v>0</v>
      </c>
      <c r="AO1873" s="99">
        <f t="shared" si="147"/>
        <v>0</v>
      </c>
      <c r="AP1873" s="99">
        <f>SUMIFS(通讯通路门店!$K:$K,通讯通路门店!$S:$S,$G1873)</f>
        <v>0</v>
      </c>
      <c r="AQ1873" s="83"/>
      <c r="AR1873" s="99">
        <f>SUMIFS(通讯通路门店!$T:$T,通讯通路门店!$S:$S,$G1873)</f>
        <v>0</v>
      </c>
      <c r="AS1873" s="99">
        <f>SUMIFS(通讯通路门店!$U:$U,通讯通路门店!$S:$S,$G1873)</f>
        <v>0</v>
      </c>
      <c r="AT1873" s="99">
        <f>SUMIFS(通讯通路门店!$V:$V,通讯通路门店!$S:$S,$G1873)</f>
        <v>0</v>
      </c>
      <c r="AU1873" s="99">
        <f>SUMIFS(通讯通路门店!$W:$W,通讯通路门店!$S:$S,$G1873)</f>
        <v>0</v>
      </c>
      <c r="AV1873" s="99">
        <f>SUMIFS(通讯通路门店!$Z:$Z,通讯通路门店!$S:$S,$G1873)</f>
        <v>0</v>
      </c>
      <c r="AW1873" s="99">
        <f>SUMIFS(通讯通路门店!$AB:$AB,通讯通路门店!$S:$S,$G1873)</f>
        <v>0</v>
      </c>
      <c r="AX1873" s="99">
        <f>SUMIFS(通讯通路门店!$X:$X,通讯通路门店!$S:$S,$G1873)</f>
        <v>0</v>
      </c>
      <c r="AY1873" s="99">
        <f>SUMIFS(通讯通路门店!$Y:$Y,通讯通路门店!$S:$S,$G1873)</f>
        <v>0</v>
      </c>
      <c r="AZ1873" s="99">
        <f>SUMIFS(通讯通路门店!$AA:$AA,通讯通路门店!$S:$S,$G1873)</f>
        <v>0</v>
      </c>
      <c r="BA1873" s="99">
        <f t="shared" si="148"/>
        <v>0</v>
      </c>
      <c r="BB1873" s="99">
        <f t="shared" si="149"/>
        <v>0</v>
      </c>
      <c r="BC1873" s="99">
        <f>SUMIFS(通讯通路门店!$W:$W,通讯通路门店!$S:$S,$G1873,通讯通路门店!$J:$J,"荣耀体验店")+SUMIFS(通讯通路门店!$W:$W,通讯通路门店!$S:$S,$G1873,通讯通路门店!$J:$J,"荣耀授权专卖店")</f>
        <v>0</v>
      </c>
      <c r="BD1873" s="99">
        <f>SUMIFS(通讯通路门店!$Z:$Z,通讯通路门店!$S:$S,$G1873,通讯通路门店!$J:$J,"VIVO体验店")</f>
        <v>0</v>
      </c>
      <c r="BE1873" s="99">
        <f>SUMIFS(通讯通路门店!$AB:$AB,通讯通路门店!$S:$S,$G1873,通讯通路门店!$J:$J,"OPPO体验店")</f>
        <v>0</v>
      </c>
      <c r="BF1873" s="99">
        <f>SUMIFS(通讯通路门店!$X:$X,通讯通路门店!$S:$S,$G1873,通讯通路门店!$J:$J,"华为授权体验店")+SUMIFS(通讯通路门店!$AA:$AA,通讯通路门店!$S:$S,$G1873,通讯通路门店!$J:$J,"华为堡垒店")</f>
        <v>0</v>
      </c>
      <c r="BG1873" s="99">
        <f>SUMIFS(通讯通路门店!$Y:$Y,通讯通路门店!$S:$S,$G1873,通讯通路门店!$J:$J,"小米体验店")</f>
        <v>0</v>
      </c>
      <c r="BH1873" s="99">
        <f>SUMIFS(通讯通路门店!$AA:$AA,通讯通路门店!$S:$S,$G1873,通讯通路门店!$J:$J,"苹果体验店")</f>
        <v>0</v>
      </c>
      <c r="BI1873" s="99">
        <f>SUMIFS(通讯通路门店!$K:$K,通讯通路门店!$S:$S,$G1873,通讯通路门店!$J:$J,"其他品牌专卖店")</f>
        <v>0</v>
      </c>
      <c r="BJ1873" s="99">
        <f>SUMIFS(通讯通路门店!$AC:$AC,通讯通路门店!$S:$S,$G1873)</f>
        <v>0</v>
      </c>
      <c r="BK1873" s="99">
        <f>SUMIFS(通讯通路门店!$AD:$AD,通讯通路门店!$S:$S,$G1873)</f>
        <v>0</v>
      </c>
      <c r="BL1873" s="99">
        <f>SUMIFS(通讯通路门店!$AE:$AE,通讯通路门店!$S:$S,$G1873)</f>
        <v>0</v>
      </c>
      <c r="BM1873" s="99">
        <f>SUMIFS(通讯通路门店!$AF:$AF,通讯通路门店!$S:$S,$G1873)</f>
        <v>0</v>
      </c>
      <c r="BN1873" s="99">
        <f>SUMIFS(通讯通路门店!$AG:$AG,通讯通路门店!$S:$S,$G1873)</f>
        <v>0</v>
      </c>
      <c r="BO1873" s="99">
        <f>SUMIFS(通讯通路门店!$AH:$AH,通讯通路门店!$S:$S,$G1873)</f>
        <v>0</v>
      </c>
      <c r="BP1873" s="99">
        <f>SUMIFS(通讯通路门店!$AI:$AI,通讯通路门店!$S:$S,$G1873)</f>
        <v>0</v>
      </c>
      <c r="BQ1873" s="83"/>
    </row>
    <row r="1874" spans="1:69">
      <c r="A1874" s="99" t="str">
        <f>IFERROR(_xlfn.XLOOKUP($G1874,通讯通路门店!$S$4:$S$993933,通讯通路门店!$A$4:$A$993933,0,0),"")</f>
        <v>海南省</v>
      </c>
      <c r="B1874" s="99" t="str">
        <f>IFERROR(_xlfn.XLOOKUP($G1874,通讯通路门店!$S$4:$S$993933,通讯通路门店!$B$4:$B$993933,0,0),"")</f>
        <v>乐东黎族自治县</v>
      </c>
      <c r="C1874" s="99" t="str">
        <f>IFERROR(_xlfn.XLOOKUP($G1874,通讯通路门店!$S$4:$S$993933,通讯通路门店!$C$4:$C$993933,0,0),"")</f>
        <v>乐东黎族自治县</v>
      </c>
      <c r="D1874" s="99" t="str">
        <f>IFERROR(_xlfn.XLOOKUP($G1874,通讯通路门店!$S$4:$S$993933,通讯通路门店!$D$4:$D$993933,0,0),"")</f>
        <v>万冲镇</v>
      </c>
      <c r="E1874" s="83"/>
      <c r="F1874" s="83"/>
      <c r="G1874" s="101"/>
      <c r="H1874" s="102">
        <f>IFERROR(_xlfn.XLOOKUP($G1874,通讯通路门店!$S$4:$S$993933,通讯通路门店!$R$4:$R$993933,0,0),"")</f>
        <v>0</v>
      </c>
      <c r="I1874" s="83"/>
      <c r="J1874" s="83"/>
      <c r="K1874" s="83"/>
      <c r="L1874" s="83"/>
      <c r="M1874" s="83"/>
      <c r="N1874" s="83"/>
      <c r="O1874" s="83"/>
      <c r="P1874" s="83"/>
      <c r="Q1874" s="83"/>
      <c r="R1874" s="83"/>
      <c r="S1874" s="83"/>
      <c r="T1874" s="83"/>
      <c r="U1874" s="99">
        <f>COUNTIF(通讯通路门店!$S:$S,$G1874)</f>
        <v>0</v>
      </c>
      <c r="V1874" s="99">
        <f>COUNTIFS(通讯通路门店!$S:$S,$G1874,通讯通路门店!$J:$J,"综合卖场")</f>
        <v>0</v>
      </c>
      <c r="W1874" s="99">
        <f>SUMIFS(通讯通路门店!$AJ:$AJ,通讯通路门店!$S:$S,通讯客户沙盘!$G1874)</f>
        <v>0</v>
      </c>
      <c r="X1874" s="99">
        <f t="shared" si="145"/>
        <v>0</v>
      </c>
      <c r="Y1874" s="99">
        <f>COUNTIFS(通讯通路门店!$S:$S,$G1874,通讯通路门店!$J:$J,"荣耀体验店")+COUNTIFS(通讯通路门店!$S:$S,$G1874,通讯通路门店!$J:$J,"荣耀授权专卖店")</f>
        <v>0</v>
      </c>
      <c r="Z1874" s="99">
        <f>COUNTIFS(通讯通路门店!$S:$S,$G1874,通讯通路门店!$J:$J,"VIVO体验店")</f>
        <v>0</v>
      </c>
      <c r="AA1874" s="99">
        <f>COUNTIFS(通讯通路门店!$S:$S,$G1874,通讯通路门店!$J:$J,"OPPO体验店")</f>
        <v>0</v>
      </c>
      <c r="AB1874" s="99">
        <f>COUNTIFS(通讯通路门店!$S:$S,$G1874,通讯通路门店!$J:$J,"华为授权体验店")+COUNTIFS(通讯通路门店!$S:$S,$G1874,通讯通路门店!$J:$J,"华为堡垒店")</f>
        <v>0</v>
      </c>
      <c r="AC1874" s="99">
        <f>COUNTIFS(通讯通路门店!$S:$S,$G1874,通讯通路门店!$J:$J,"小米体验店")</f>
        <v>0</v>
      </c>
      <c r="AD1874" s="99">
        <f>COUNTIFS(通讯通路门店!$S:$S,$G1874,通讯通路门店!$J:$J,"苹果体验店")</f>
        <v>0</v>
      </c>
      <c r="AE1874" s="99">
        <f>COUNTIFS(通讯通路门店!$S:$S,$G1874,通讯通路门店!$J:$J,"其他品牌专卖店")</f>
        <v>0</v>
      </c>
      <c r="AF1874" s="99">
        <f>SUMIFS(通讯通路门店!$BI:$BI,通讯通路门店!$S:$S,$G1874)</f>
        <v>0</v>
      </c>
      <c r="AG1874" s="99">
        <f>SUMIFS(通讯通路门店!$BH:$BH,通讯通路门店!$S:$S,$G1874)</f>
        <v>0</v>
      </c>
      <c r="AH1874" s="99">
        <f t="shared" si="146"/>
        <v>0</v>
      </c>
      <c r="AI1874" s="99">
        <f>SUMIFS(通讯通路门店!$BB:$BB,通讯通路门店!$S:$S,$G1874)</f>
        <v>0</v>
      </c>
      <c r="AJ1874" s="99">
        <f>SUMIFS(通讯通路门店!$BE:$BE,通讯通路门店!$S:$S,$G1874)</f>
        <v>0</v>
      </c>
      <c r="AK1874" s="99">
        <f>SUMIFS(通讯通路门店!$BG:$BG,通讯通路门店!$S:$S,$G1874)</f>
        <v>0</v>
      </c>
      <c r="AL1874" s="99">
        <f>SUMIFS(通讯通路门店!$BC:$BC,通讯通路门店!$S:$S,$G1874)</f>
        <v>0</v>
      </c>
      <c r="AM1874" s="99">
        <f>SUMIFS(通讯通路门店!$BD:$BD,通讯通路门店!$S:$S,$G1874)</f>
        <v>0</v>
      </c>
      <c r="AN1874" s="99">
        <f>SUMIFS(通讯通路门店!$BF:$BF,通讯通路门店!$S:$S,$G1874)</f>
        <v>0</v>
      </c>
      <c r="AO1874" s="99">
        <f t="shared" si="147"/>
        <v>0</v>
      </c>
      <c r="AP1874" s="99">
        <f>SUMIFS(通讯通路门店!$K:$K,通讯通路门店!$S:$S,$G1874)</f>
        <v>0</v>
      </c>
      <c r="AQ1874" s="83"/>
      <c r="AR1874" s="99">
        <f>SUMIFS(通讯通路门店!$T:$T,通讯通路门店!$S:$S,$G1874)</f>
        <v>0</v>
      </c>
      <c r="AS1874" s="99">
        <f>SUMIFS(通讯通路门店!$U:$U,通讯通路门店!$S:$S,$G1874)</f>
        <v>0</v>
      </c>
      <c r="AT1874" s="99">
        <f>SUMIFS(通讯通路门店!$V:$V,通讯通路门店!$S:$S,$G1874)</f>
        <v>0</v>
      </c>
      <c r="AU1874" s="99">
        <f>SUMIFS(通讯通路门店!$W:$W,通讯通路门店!$S:$S,$G1874)</f>
        <v>0</v>
      </c>
      <c r="AV1874" s="99">
        <f>SUMIFS(通讯通路门店!$Z:$Z,通讯通路门店!$S:$S,$G1874)</f>
        <v>0</v>
      </c>
      <c r="AW1874" s="99">
        <f>SUMIFS(通讯通路门店!$AB:$AB,通讯通路门店!$S:$S,$G1874)</f>
        <v>0</v>
      </c>
      <c r="AX1874" s="99">
        <f>SUMIFS(通讯通路门店!$X:$X,通讯通路门店!$S:$S,$G1874)</f>
        <v>0</v>
      </c>
      <c r="AY1874" s="99">
        <f>SUMIFS(通讯通路门店!$Y:$Y,通讯通路门店!$S:$S,$G1874)</f>
        <v>0</v>
      </c>
      <c r="AZ1874" s="99">
        <f>SUMIFS(通讯通路门店!$AA:$AA,通讯通路门店!$S:$S,$G1874)</f>
        <v>0</v>
      </c>
      <c r="BA1874" s="99">
        <f t="shared" si="148"/>
        <v>0</v>
      </c>
      <c r="BB1874" s="99">
        <f t="shared" si="149"/>
        <v>0</v>
      </c>
      <c r="BC1874" s="99">
        <f>SUMIFS(通讯通路门店!$W:$W,通讯通路门店!$S:$S,$G1874,通讯通路门店!$J:$J,"荣耀体验店")+SUMIFS(通讯通路门店!$W:$W,通讯通路门店!$S:$S,$G1874,通讯通路门店!$J:$J,"荣耀授权专卖店")</f>
        <v>0</v>
      </c>
      <c r="BD1874" s="99">
        <f>SUMIFS(通讯通路门店!$Z:$Z,通讯通路门店!$S:$S,$G1874,通讯通路门店!$J:$J,"VIVO体验店")</f>
        <v>0</v>
      </c>
      <c r="BE1874" s="99">
        <f>SUMIFS(通讯通路门店!$AB:$AB,通讯通路门店!$S:$S,$G1874,通讯通路门店!$J:$J,"OPPO体验店")</f>
        <v>0</v>
      </c>
      <c r="BF1874" s="99">
        <f>SUMIFS(通讯通路门店!$X:$X,通讯通路门店!$S:$S,$G1874,通讯通路门店!$J:$J,"华为授权体验店")+SUMIFS(通讯通路门店!$AA:$AA,通讯通路门店!$S:$S,$G1874,通讯通路门店!$J:$J,"华为堡垒店")</f>
        <v>0</v>
      </c>
      <c r="BG1874" s="99">
        <f>SUMIFS(通讯通路门店!$Y:$Y,通讯通路门店!$S:$S,$G1874,通讯通路门店!$J:$J,"小米体验店")</f>
        <v>0</v>
      </c>
      <c r="BH1874" s="99">
        <f>SUMIFS(通讯通路门店!$AA:$AA,通讯通路门店!$S:$S,$G1874,通讯通路门店!$J:$J,"苹果体验店")</f>
        <v>0</v>
      </c>
      <c r="BI1874" s="99">
        <f>SUMIFS(通讯通路门店!$K:$K,通讯通路门店!$S:$S,$G1874,通讯通路门店!$J:$J,"其他品牌专卖店")</f>
        <v>0</v>
      </c>
      <c r="BJ1874" s="99">
        <f>SUMIFS(通讯通路门店!$AC:$AC,通讯通路门店!$S:$S,$G1874)</f>
        <v>0</v>
      </c>
      <c r="BK1874" s="99">
        <f>SUMIFS(通讯通路门店!$AD:$AD,通讯通路门店!$S:$S,$G1874)</f>
        <v>0</v>
      </c>
      <c r="BL1874" s="99">
        <f>SUMIFS(通讯通路门店!$AE:$AE,通讯通路门店!$S:$S,$G1874)</f>
        <v>0</v>
      </c>
      <c r="BM1874" s="99">
        <f>SUMIFS(通讯通路门店!$AF:$AF,通讯通路门店!$S:$S,$G1874)</f>
        <v>0</v>
      </c>
      <c r="BN1874" s="99">
        <f>SUMIFS(通讯通路门店!$AG:$AG,通讯通路门店!$S:$S,$G1874)</f>
        <v>0</v>
      </c>
      <c r="BO1874" s="99">
        <f>SUMIFS(通讯通路门店!$AH:$AH,通讯通路门店!$S:$S,$G1874)</f>
        <v>0</v>
      </c>
      <c r="BP1874" s="99">
        <f>SUMIFS(通讯通路门店!$AI:$AI,通讯通路门店!$S:$S,$G1874)</f>
        <v>0</v>
      </c>
      <c r="BQ1874" s="83"/>
    </row>
    <row r="1875" spans="1:69">
      <c r="A1875" s="99" t="str">
        <f>IFERROR(_xlfn.XLOOKUP($G1875,通讯通路门店!$S$4:$S$993933,通讯通路门店!$A$4:$A$993933,0,0),"")</f>
        <v>海南省</v>
      </c>
      <c r="B1875" s="99" t="str">
        <f>IFERROR(_xlfn.XLOOKUP($G1875,通讯通路门店!$S$4:$S$993933,通讯通路门店!$B$4:$B$993933,0,0),"")</f>
        <v>乐东黎族自治县</v>
      </c>
      <c r="C1875" s="99" t="str">
        <f>IFERROR(_xlfn.XLOOKUP($G1875,通讯通路门店!$S$4:$S$993933,通讯通路门店!$C$4:$C$993933,0,0),"")</f>
        <v>乐东黎族自治县</v>
      </c>
      <c r="D1875" s="99" t="str">
        <f>IFERROR(_xlfn.XLOOKUP($G1875,通讯通路门店!$S$4:$S$993933,通讯通路门店!$D$4:$D$993933,0,0),"")</f>
        <v>万冲镇</v>
      </c>
      <c r="E1875" s="83"/>
      <c r="F1875" s="83"/>
      <c r="G1875" s="101"/>
      <c r="H1875" s="102">
        <f>IFERROR(_xlfn.XLOOKUP($G1875,通讯通路门店!$S$4:$S$993933,通讯通路门店!$R$4:$R$993933,0,0),"")</f>
        <v>0</v>
      </c>
      <c r="I1875" s="83"/>
      <c r="J1875" s="83"/>
      <c r="K1875" s="83"/>
      <c r="L1875" s="83"/>
      <c r="M1875" s="83"/>
      <c r="N1875" s="83"/>
      <c r="O1875" s="83"/>
      <c r="P1875" s="83"/>
      <c r="Q1875" s="83"/>
      <c r="R1875" s="83"/>
      <c r="S1875" s="83"/>
      <c r="T1875" s="83"/>
      <c r="U1875" s="99">
        <f>COUNTIF(通讯通路门店!$S:$S,$G1875)</f>
        <v>0</v>
      </c>
      <c r="V1875" s="99">
        <f>COUNTIFS(通讯通路门店!$S:$S,$G1875,通讯通路门店!$J:$J,"综合卖场")</f>
        <v>0</v>
      </c>
      <c r="W1875" s="99">
        <f>SUMIFS(通讯通路门店!$AJ:$AJ,通讯通路门店!$S:$S,通讯客户沙盘!$G1875)</f>
        <v>0</v>
      </c>
      <c r="X1875" s="99">
        <f t="shared" si="145"/>
        <v>0</v>
      </c>
      <c r="Y1875" s="99">
        <f>COUNTIFS(通讯通路门店!$S:$S,$G1875,通讯通路门店!$J:$J,"荣耀体验店")+COUNTIFS(通讯通路门店!$S:$S,$G1875,通讯通路门店!$J:$J,"荣耀授权专卖店")</f>
        <v>0</v>
      </c>
      <c r="Z1875" s="99">
        <f>COUNTIFS(通讯通路门店!$S:$S,$G1875,通讯通路门店!$J:$J,"VIVO体验店")</f>
        <v>0</v>
      </c>
      <c r="AA1875" s="99">
        <f>COUNTIFS(通讯通路门店!$S:$S,$G1875,通讯通路门店!$J:$J,"OPPO体验店")</f>
        <v>0</v>
      </c>
      <c r="AB1875" s="99">
        <f>COUNTIFS(通讯通路门店!$S:$S,$G1875,通讯通路门店!$J:$J,"华为授权体验店")+COUNTIFS(通讯通路门店!$S:$S,$G1875,通讯通路门店!$J:$J,"华为堡垒店")</f>
        <v>0</v>
      </c>
      <c r="AC1875" s="99">
        <f>COUNTIFS(通讯通路门店!$S:$S,$G1875,通讯通路门店!$J:$J,"小米体验店")</f>
        <v>0</v>
      </c>
      <c r="AD1875" s="99">
        <f>COUNTIFS(通讯通路门店!$S:$S,$G1875,通讯通路门店!$J:$J,"苹果体验店")</f>
        <v>0</v>
      </c>
      <c r="AE1875" s="99">
        <f>COUNTIFS(通讯通路门店!$S:$S,$G1875,通讯通路门店!$J:$J,"其他品牌专卖店")</f>
        <v>0</v>
      </c>
      <c r="AF1875" s="99">
        <f>SUMIFS(通讯通路门店!$BI:$BI,通讯通路门店!$S:$S,$G1875)</f>
        <v>0</v>
      </c>
      <c r="AG1875" s="99">
        <f>SUMIFS(通讯通路门店!$BH:$BH,通讯通路门店!$S:$S,$G1875)</f>
        <v>0</v>
      </c>
      <c r="AH1875" s="99">
        <f t="shared" si="146"/>
        <v>0</v>
      </c>
      <c r="AI1875" s="99">
        <f>SUMIFS(通讯通路门店!$BB:$BB,通讯通路门店!$S:$S,$G1875)</f>
        <v>0</v>
      </c>
      <c r="AJ1875" s="99">
        <f>SUMIFS(通讯通路门店!$BE:$BE,通讯通路门店!$S:$S,$G1875)</f>
        <v>0</v>
      </c>
      <c r="AK1875" s="99">
        <f>SUMIFS(通讯通路门店!$BG:$BG,通讯通路门店!$S:$S,$G1875)</f>
        <v>0</v>
      </c>
      <c r="AL1875" s="99">
        <f>SUMIFS(通讯通路门店!$BC:$BC,通讯通路门店!$S:$S,$G1875)</f>
        <v>0</v>
      </c>
      <c r="AM1875" s="99">
        <f>SUMIFS(通讯通路门店!$BD:$BD,通讯通路门店!$S:$S,$G1875)</f>
        <v>0</v>
      </c>
      <c r="AN1875" s="99">
        <f>SUMIFS(通讯通路门店!$BF:$BF,通讯通路门店!$S:$S,$G1875)</f>
        <v>0</v>
      </c>
      <c r="AO1875" s="99">
        <f t="shared" si="147"/>
        <v>0</v>
      </c>
      <c r="AP1875" s="99">
        <f>SUMIFS(通讯通路门店!$K:$K,通讯通路门店!$S:$S,$G1875)</f>
        <v>0</v>
      </c>
      <c r="AQ1875" s="83"/>
      <c r="AR1875" s="99">
        <f>SUMIFS(通讯通路门店!$T:$T,通讯通路门店!$S:$S,$G1875)</f>
        <v>0</v>
      </c>
      <c r="AS1875" s="99">
        <f>SUMIFS(通讯通路门店!$U:$U,通讯通路门店!$S:$S,$G1875)</f>
        <v>0</v>
      </c>
      <c r="AT1875" s="99">
        <f>SUMIFS(通讯通路门店!$V:$V,通讯通路门店!$S:$S,$G1875)</f>
        <v>0</v>
      </c>
      <c r="AU1875" s="99">
        <f>SUMIFS(通讯通路门店!$W:$W,通讯通路门店!$S:$S,$G1875)</f>
        <v>0</v>
      </c>
      <c r="AV1875" s="99">
        <f>SUMIFS(通讯通路门店!$Z:$Z,通讯通路门店!$S:$S,$G1875)</f>
        <v>0</v>
      </c>
      <c r="AW1875" s="99">
        <f>SUMIFS(通讯通路门店!$AB:$AB,通讯通路门店!$S:$S,$G1875)</f>
        <v>0</v>
      </c>
      <c r="AX1875" s="99">
        <f>SUMIFS(通讯通路门店!$X:$X,通讯通路门店!$S:$S,$G1875)</f>
        <v>0</v>
      </c>
      <c r="AY1875" s="99">
        <f>SUMIFS(通讯通路门店!$Y:$Y,通讯通路门店!$S:$S,$G1875)</f>
        <v>0</v>
      </c>
      <c r="AZ1875" s="99">
        <f>SUMIFS(通讯通路门店!$AA:$AA,通讯通路门店!$S:$S,$G1875)</f>
        <v>0</v>
      </c>
      <c r="BA1875" s="99">
        <f t="shared" si="148"/>
        <v>0</v>
      </c>
      <c r="BB1875" s="99">
        <f t="shared" si="149"/>
        <v>0</v>
      </c>
      <c r="BC1875" s="99">
        <f>SUMIFS(通讯通路门店!$W:$W,通讯通路门店!$S:$S,$G1875,通讯通路门店!$J:$J,"荣耀体验店")+SUMIFS(通讯通路门店!$W:$W,通讯通路门店!$S:$S,$G1875,通讯通路门店!$J:$J,"荣耀授权专卖店")</f>
        <v>0</v>
      </c>
      <c r="BD1875" s="99">
        <f>SUMIFS(通讯通路门店!$Z:$Z,通讯通路门店!$S:$S,$G1875,通讯通路门店!$J:$J,"VIVO体验店")</f>
        <v>0</v>
      </c>
      <c r="BE1875" s="99">
        <f>SUMIFS(通讯通路门店!$AB:$AB,通讯通路门店!$S:$S,$G1875,通讯通路门店!$J:$J,"OPPO体验店")</f>
        <v>0</v>
      </c>
      <c r="BF1875" s="99">
        <f>SUMIFS(通讯通路门店!$X:$X,通讯通路门店!$S:$S,$G1875,通讯通路门店!$J:$J,"华为授权体验店")+SUMIFS(通讯通路门店!$AA:$AA,通讯通路门店!$S:$S,$G1875,通讯通路门店!$J:$J,"华为堡垒店")</f>
        <v>0</v>
      </c>
      <c r="BG1875" s="99">
        <f>SUMIFS(通讯通路门店!$Y:$Y,通讯通路门店!$S:$S,$G1875,通讯通路门店!$J:$J,"小米体验店")</f>
        <v>0</v>
      </c>
      <c r="BH1875" s="99">
        <f>SUMIFS(通讯通路门店!$AA:$AA,通讯通路门店!$S:$S,$G1875,通讯通路门店!$J:$J,"苹果体验店")</f>
        <v>0</v>
      </c>
      <c r="BI1875" s="99">
        <f>SUMIFS(通讯通路门店!$K:$K,通讯通路门店!$S:$S,$G1875,通讯通路门店!$J:$J,"其他品牌专卖店")</f>
        <v>0</v>
      </c>
      <c r="BJ1875" s="99">
        <f>SUMIFS(通讯通路门店!$AC:$AC,通讯通路门店!$S:$S,$G1875)</f>
        <v>0</v>
      </c>
      <c r="BK1875" s="99">
        <f>SUMIFS(通讯通路门店!$AD:$AD,通讯通路门店!$S:$S,$G1875)</f>
        <v>0</v>
      </c>
      <c r="BL1875" s="99">
        <f>SUMIFS(通讯通路门店!$AE:$AE,通讯通路门店!$S:$S,$G1875)</f>
        <v>0</v>
      </c>
      <c r="BM1875" s="99">
        <f>SUMIFS(通讯通路门店!$AF:$AF,通讯通路门店!$S:$S,$G1875)</f>
        <v>0</v>
      </c>
      <c r="BN1875" s="99">
        <f>SUMIFS(通讯通路门店!$AG:$AG,通讯通路门店!$S:$S,$G1875)</f>
        <v>0</v>
      </c>
      <c r="BO1875" s="99">
        <f>SUMIFS(通讯通路门店!$AH:$AH,通讯通路门店!$S:$S,$G1875)</f>
        <v>0</v>
      </c>
      <c r="BP1875" s="99">
        <f>SUMIFS(通讯通路门店!$AI:$AI,通讯通路门店!$S:$S,$G1875)</f>
        <v>0</v>
      </c>
      <c r="BQ1875" s="83"/>
    </row>
    <row r="1876" spans="1:69">
      <c r="A1876" s="99" t="str">
        <f>IFERROR(_xlfn.XLOOKUP($G1876,通讯通路门店!$S$4:$S$993933,通讯通路门店!$A$4:$A$993933,0,0),"")</f>
        <v>海南省</v>
      </c>
      <c r="B1876" s="99" t="str">
        <f>IFERROR(_xlfn.XLOOKUP($G1876,通讯通路门店!$S$4:$S$993933,通讯通路门店!$B$4:$B$993933,0,0),"")</f>
        <v>乐东黎族自治县</v>
      </c>
      <c r="C1876" s="99" t="str">
        <f>IFERROR(_xlfn.XLOOKUP($G1876,通讯通路门店!$S$4:$S$993933,通讯通路门店!$C$4:$C$993933,0,0),"")</f>
        <v>乐东黎族自治县</v>
      </c>
      <c r="D1876" s="99" t="str">
        <f>IFERROR(_xlfn.XLOOKUP($G1876,通讯通路门店!$S$4:$S$993933,通讯通路门店!$D$4:$D$993933,0,0),"")</f>
        <v>万冲镇</v>
      </c>
      <c r="E1876" s="83"/>
      <c r="F1876" s="83"/>
      <c r="G1876" s="101"/>
      <c r="H1876" s="102">
        <f>IFERROR(_xlfn.XLOOKUP($G1876,通讯通路门店!$S$4:$S$993933,通讯通路门店!$R$4:$R$993933,0,0),"")</f>
        <v>0</v>
      </c>
      <c r="I1876" s="83"/>
      <c r="J1876" s="83"/>
      <c r="K1876" s="83"/>
      <c r="L1876" s="83"/>
      <c r="M1876" s="83"/>
      <c r="N1876" s="83"/>
      <c r="O1876" s="83"/>
      <c r="P1876" s="83"/>
      <c r="Q1876" s="83"/>
      <c r="R1876" s="83"/>
      <c r="S1876" s="83"/>
      <c r="T1876" s="83"/>
      <c r="U1876" s="99">
        <f>COUNTIF(通讯通路门店!$S:$S,$G1876)</f>
        <v>0</v>
      </c>
      <c r="V1876" s="99">
        <f>COUNTIFS(通讯通路门店!$S:$S,$G1876,通讯通路门店!$J:$J,"综合卖场")</f>
        <v>0</v>
      </c>
      <c r="W1876" s="99">
        <f>SUMIFS(通讯通路门店!$AJ:$AJ,通讯通路门店!$S:$S,通讯客户沙盘!$G1876)</f>
        <v>0</v>
      </c>
      <c r="X1876" s="99">
        <f t="shared" si="145"/>
        <v>0</v>
      </c>
      <c r="Y1876" s="99">
        <f>COUNTIFS(通讯通路门店!$S:$S,$G1876,通讯通路门店!$J:$J,"荣耀体验店")+COUNTIFS(通讯通路门店!$S:$S,$G1876,通讯通路门店!$J:$J,"荣耀授权专卖店")</f>
        <v>0</v>
      </c>
      <c r="Z1876" s="99">
        <f>COUNTIFS(通讯通路门店!$S:$S,$G1876,通讯通路门店!$J:$J,"VIVO体验店")</f>
        <v>0</v>
      </c>
      <c r="AA1876" s="99">
        <f>COUNTIFS(通讯通路门店!$S:$S,$G1876,通讯通路门店!$J:$J,"OPPO体验店")</f>
        <v>0</v>
      </c>
      <c r="AB1876" s="99">
        <f>COUNTIFS(通讯通路门店!$S:$S,$G1876,通讯通路门店!$J:$J,"华为授权体验店")+COUNTIFS(通讯通路门店!$S:$S,$G1876,通讯通路门店!$J:$J,"华为堡垒店")</f>
        <v>0</v>
      </c>
      <c r="AC1876" s="99">
        <f>COUNTIFS(通讯通路门店!$S:$S,$G1876,通讯通路门店!$J:$J,"小米体验店")</f>
        <v>0</v>
      </c>
      <c r="AD1876" s="99">
        <f>COUNTIFS(通讯通路门店!$S:$S,$G1876,通讯通路门店!$J:$J,"苹果体验店")</f>
        <v>0</v>
      </c>
      <c r="AE1876" s="99">
        <f>COUNTIFS(通讯通路门店!$S:$S,$G1876,通讯通路门店!$J:$J,"其他品牌专卖店")</f>
        <v>0</v>
      </c>
      <c r="AF1876" s="99">
        <f>SUMIFS(通讯通路门店!$BI:$BI,通讯通路门店!$S:$S,$G1876)</f>
        <v>0</v>
      </c>
      <c r="AG1876" s="99">
        <f>SUMIFS(通讯通路门店!$BH:$BH,通讯通路门店!$S:$S,$G1876)</f>
        <v>0</v>
      </c>
      <c r="AH1876" s="99">
        <f t="shared" si="146"/>
        <v>0</v>
      </c>
      <c r="AI1876" s="99">
        <f>SUMIFS(通讯通路门店!$BB:$BB,通讯通路门店!$S:$S,$G1876)</f>
        <v>0</v>
      </c>
      <c r="AJ1876" s="99">
        <f>SUMIFS(通讯通路门店!$BE:$BE,通讯通路门店!$S:$S,$G1876)</f>
        <v>0</v>
      </c>
      <c r="AK1876" s="99">
        <f>SUMIFS(通讯通路门店!$BG:$BG,通讯通路门店!$S:$S,$G1876)</f>
        <v>0</v>
      </c>
      <c r="AL1876" s="99">
        <f>SUMIFS(通讯通路门店!$BC:$BC,通讯通路门店!$S:$S,$G1876)</f>
        <v>0</v>
      </c>
      <c r="AM1876" s="99">
        <f>SUMIFS(通讯通路门店!$BD:$BD,通讯通路门店!$S:$S,$G1876)</f>
        <v>0</v>
      </c>
      <c r="AN1876" s="99">
        <f>SUMIFS(通讯通路门店!$BF:$BF,通讯通路门店!$S:$S,$G1876)</f>
        <v>0</v>
      </c>
      <c r="AO1876" s="99">
        <f t="shared" si="147"/>
        <v>0</v>
      </c>
      <c r="AP1876" s="99">
        <f>SUMIFS(通讯通路门店!$K:$K,通讯通路门店!$S:$S,$G1876)</f>
        <v>0</v>
      </c>
      <c r="AQ1876" s="83"/>
      <c r="AR1876" s="99">
        <f>SUMIFS(通讯通路门店!$T:$T,通讯通路门店!$S:$S,$G1876)</f>
        <v>0</v>
      </c>
      <c r="AS1876" s="99">
        <f>SUMIFS(通讯通路门店!$U:$U,通讯通路门店!$S:$S,$G1876)</f>
        <v>0</v>
      </c>
      <c r="AT1876" s="99">
        <f>SUMIFS(通讯通路门店!$V:$V,通讯通路门店!$S:$S,$G1876)</f>
        <v>0</v>
      </c>
      <c r="AU1876" s="99">
        <f>SUMIFS(通讯通路门店!$W:$W,通讯通路门店!$S:$S,$G1876)</f>
        <v>0</v>
      </c>
      <c r="AV1876" s="99">
        <f>SUMIFS(通讯通路门店!$Z:$Z,通讯通路门店!$S:$S,$G1876)</f>
        <v>0</v>
      </c>
      <c r="AW1876" s="99">
        <f>SUMIFS(通讯通路门店!$AB:$AB,通讯通路门店!$S:$S,$G1876)</f>
        <v>0</v>
      </c>
      <c r="AX1876" s="99">
        <f>SUMIFS(通讯通路门店!$X:$X,通讯通路门店!$S:$S,$G1876)</f>
        <v>0</v>
      </c>
      <c r="AY1876" s="99">
        <f>SUMIFS(通讯通路门店!$Y:$Y,通讯通路门店!$S:$S,$G1876)</f>
        <v>0</v>
      </c>
      <c r="AZ1876" s="99">
        <f>SUMIFS(通讯通路门店!$AA:$AA,通讯通路门店!$S:$S,$G1876)</f>
        <v>0</v>
      </c>
      <c r="BA1876" s="99">
        <f t="shared" si="148"/>
        <v>0</v>
      </c>
      <c r="BB1876" s="99">
        <f t="shared" si="149"/>
        <v>0</v>
      </c>
      <c r="BC1876" s="99">
        <f>SUMIFS(通讯通路门店!$W:$W,通讯通路门店!$S:$S,$G1876,通讯通路门店!$J:$J,"荣耀体验店")+SUMIFS(通讯通路门店!$W:$W,通讯通路门店!$S:$S,$G1876,通讯通路门店!$J:$J,"荣耀授权专卖店")</f>
        <v>0</v>
      </c>
      <c r="BD1876" s="99">
        <f>SUMIFS(通讯通路门店!$Z:$Z,通讯通路门店!$S:$S,$G1876,通讯通路门店!$J:$J,"VIVO体验店")</f>
        <v>0</v>
      </c>
      <c r="BE1876" s="99">
        <f>SUMIFS(通讯通路门店!$AB:$AB,通讯通路门店!$S:$S,$G1876,通讯通路门店!$J:$J,"OPPO体验店")</f>
        <v>0</v>
      </c>
      <c r="BF1876" s="99">
        <f>SUMIFS(通讯通路门店!$X:$X,通讯通路门店!$S:$S,$G1876,通讯通路门店!$J:$J,"华为授权体验店")+SUMIFS(通讯通路门店!$AA:$AA,通讯通路门店!$S:$S,$G1876,通讯通路门店!$J:$J,"华为堡垒店")</f>
        <v>0</v>
      </c>
      <c r="BG1876" s="99">
        <f>SUMIFS(通讯通路门店!$Y:$Y,通讯通路门店!$S:$S,$G1876,通讯通路门店!$J:$J,"小米体验店")</f>
        <v>0</v>
      </c>
      <c r="BH1876" s="99">
        <f>SUMIFS(通讯通路门店!$AA:$AA,通讯通路门店!$S:$S,$G1876,通讯通路门店!$J:$J,"苹果体验店")</f>
        <v>0</v>
      </c>
      <c r="BI1876" s="99">
        <f>SUMIFS(通讯通路门店!$K:$K,通讯通路门店!$S:$S,$G1876,通讯通路门店!$J:$J,"其他品牌专卖店")</f>
        <v>0</v>
      </c>
      <c r="BJ1876" s="99">
        <f>SUMIFS(通讯通路门店!$AC:$AC,通讯通路门店!$S:$S,$G1876)</f>
        <v>0</v>
      </c>
      <c r="BK1876" s="99">
        <f>SUMIFS(通讯通路门店!$AD:$AD,通讯通路门店!$S:$S,$G1876)</f>
        <v>0</v>
      </c>
      <c r="BL1876" s="99">
        <f>SUMIFS(通讯通路门店!$AE:$AE,通讯通路门店!$S:$S,$G1876)</f>
        <v>0</v>
      </c>
      <c r="BM1876" s="99">
        <f>SUMIFS(通讯通路门店!$AF:$AF,通讯通路门店!$S:$S,$G1876)</f>
        <v>0</v>
      </c>
      <c r="BN1876" s="99">
        <f>SUMIFS(通讯通路门店!$AG:$AG,通讯通路门店!$S:$S,$G1876)</f>
        <v>0</v>
      </c>
      <c r="BO1876" s="99">
        <f>SUMIFS(通讯通路门店!$AH:$AH,通讯通路门店!$S:$S,$G1876)</f>
        <v>0</v>
      </c>
      <c r="BP1876" s="99">
        <f>SUMIFS(通讯通路门店!$AI:$AI,通讯通路门店!$S:$S,$G1876)</f>
        <v>0</v>
      </c>
      <c r="BQ1876" s="83"/>
    </row>
    <row r="1877" spans="1:69">
      <c r="A1877" s="99" t="str">
        <f>IFERROR(_xlfn.XLOOKUP($G1877,通讯通路门店!$S$4:$S$993933,通讯通路门店!$A$4:$A$993933,0,0),"")</f>
        <v>海南省</v>
      </c>
      <c r="B1877" s="99" t="str">
        <f>IFERROR(_xlfn.XLOOKUP($G1877,通讯通路门店!$S$4:$S$993933,通讯通路门店!$B$4:$B$993933,0,0),"")</f>
        <v>乐东黎族自治县</v>
      </c>
      <c r="C1877" s="99" t="str">
        <f>IFERROR(_xlfn.XLOOKUP($G1877,通讯通路门店!$S$4:$S$993933,通讯通路门店!$C$4:$C$993933,0,0),"")</f>
        <v>乐东黎族自治县</v>
      </c>
      <c r="D1877" s="99" t="str">
        <f>IFERROR(_xlfn.XLOOKUP($G1877,通讯通路门店!$S$4:$S$993933,通讯通路门店!$D$4:$D$993933,0,0),"")</f>
        <v>万冲镇</v>
      </c>
      <c r="E1877" s="83"/>
      <c r="F1877" s="83"/>
      <c r="G1877" s="101"/>
      <c r="H1877" s="102">
        <f>IFERROR(_xlfn.XLOOKUP($G1877,通讯通路门店!$S$4:$S$993933,通讯通路门店!$R$4:$R$993933,0,0),"")</f>
        <v>0</v>
      </c>
      <c r="I1877" s="83"/>
      <c r="J1877" s="83"/>
      <c r="K1877" s="83"/>
      <c r="L1877" s="83"/>
      <c r="M1877" s="83"/>
      <c r="N1877" s="83"/>
      <c r="O1877" s="83"/>
      <c r="P1877" s="83"/>
      <c r="Q1877" s="83"/>
      <c r="R1877" s="83"/>
      <c r="S1877" s="83"/>
      <c r="T1877" s="83"/>
      <c r="U1877" s="99">
        <f>COUNTIF(通讯通路门店!$S:$S,$G1877)</f>
        <v>0</v>
      </c>
      <c r="V1877" s="99">
        <f>COUNTIFS(通讯通路门店!$S:$S,$G1877,通讯通路门店!$J:$J,"综合卖场")</f>
        <v>0</v>
      </c>
      <c r="W1877" s="99">
        <f>SUMIFS(通讯通路门店!$AJ:$AJ,通讯通路门店!$S:$S,通讯客户沙盘!$G1877)</f>
        <v>0</v>
      </c>
      <c r="X1877" s="99">
        <f t="shared" si="145"/>
        <v>0</v>
      </c>
      <c r="Y1877" s="99">
        <f>COUNTIFS(通讯通路门店!$S:$S,$G1877,通讯通路门店!$J:$J,"荣耀体验店")+COUNTIFS(通讯通路门店!$S:$S,$G1877,通讯通路门店!$J:$J,"荣耀授权专卖店")</f>
        <v>0</v>
      </c>
      <c r="Z1877" s="99">
        <f>COUNTIFS(通讯通路门店!$S:$S,$G1877,通讯通路门店!$J:$J,"VIVO体验店")</f>
        <v>0</v>
      </c>
      <c r="AA1877" s="99">
        <f>COUNTIFS(通讯通路门店!$S:$S,$G1877,通讯通路门店!$J:$J,"OPPO体验店")</f>
        <v>0</v>
      </c>
      <c r="AB1877" s="99">
        <f>COUNTIFS(通讯通路门店!$S:$S,$G1877,通讯通路门店!$J:$J,"华为授权体验店")+COUNTIFS(通讯通路门店!$S:$S,$G1877,通讯通路门店!$J:$J,"华为堡垒店")</f>
        <v>0</v>
      </c>
      <c r="AC1877" s="99">
        <f>COUNTIFS(通讯通路门店!$S:$S,$G1877,通讯通路门店!$J:$J,"小米体验店")</f>
        <v>0</v>
      </c>
      <c r="AD1877" s="99">
        <f>COUNTIFS(通讯通路门店!$S:$S,$G1877,通讯通路门店!$J:$J,"苹果体验店")</f>
        <v>0</v>
      </c>
      <c r="AE1877" s="99">
        <f>COUNTIFS(通讯通路门店!$S:$S,$G1877,通讯通路门店!$J:$J,"其他品牌专卖店")</f>
        <v>0</v>
      </c>
      <c r="AF1877" s="99">
        <f>SUMIFS(通讯通路门店!$BI:$BI,通讯通路门店!$S:$S,$G1877)</f>
        <v>0</v>
      </c>
      <c r="AG1877" s="99">
        <f>SUMIFS(通讯通路门店!$BH:$BH,通讯通路门店!$S:$S,$G1877)</f>
        <v>0</v>
      </c>
      <c r="AH1877" s="99">
        <f t="shared" si="146"/>
        <v>0</v>
      </c>
      <c r="AI1877" s="99">
        <f>SUMIFS(通讯通路门店!$BB:$BB,通讯通路门店!$S:$S,$G1877)</f>
        <v>0</v>
      </c>
      <c r="AJ1877" s="99">
        <f>SUMIFS(通讯通路门店!$BE:$BE,通讯通路门店!$S:$S,$G1877)</f>
        <v>0</v>
      </c>
      <c r="AK1877" s="99">
        <f>SUMIFS(通讯通路门店!$BG:$BG,通讯通路门店!$S:$S,$G1877)</f>
        <v>0</v>
      </c>
      <c r="AL1877" s="99">
        <f>SUMIFS(通讯通路门店!$BC:$BC,通讯通路门店!$S:$S,$G1877)</f>
        <v>0</v>
      </c>
      <c r="AM1877" s="99">
        <f>SUMIFS(通讯通路门店!$BD:$BD,通讯通路门店!$S:$S,$G1877)</f>
        <v>0</v>
      </c>
      <c r="AN1877" s="99">
        <f>SUMIFS(通讯通路门店!$BF:$BF,通讯通路门店!$S:$S,$G1877)</f>
        <v>0</v>
      </c>
      <c r="AO1877" s="99">
        <f t="shared" si="147"/>
        <v>0</v>
      </c>
      <c r="AP1877" s="99">
        <f>SUMIFS(通讯通路门店!$K:$K,通讯通路门店!$S:$S,$G1877)</f>
        <v>0</v>
      </c>
      <c r="AQ1877" s="83"/>
      <c r="AR1877" s="99">
        <f>SUMIFS(通讯通路门店!$T:$T,通讯通路门店!$S:$S,$G1877)</f>
        <v>0</v>
      </c>
      <c r="AS1877" s="99">
        <f>SUMIFS(通讯通路门店!$U:$U,通讯通路门店!$S:$S,$G1877)</f>
        <v>0</v>
      </c>
      <c r="AT1877" s="99">
        <f>SUMIFS(通讯通路门店!$V:$V,通讯通路门店!$S:$S,$G1877)</f>
        <v>0</v>
      </c>
      <c r="AU1877" s="99">
        <f>SUMIFS(通讯通路门店!$W:$W,通讯通路门店!$S:$S,$G1877)</f>
        <v>0</v>
      </c>
      <c r="AV1877" s="99">
        <f>SUMIFS(通讯通路门店!$Z:$Z,通讯通路门店!$S:$S,$G1877)</f>
        <v>0</v>
      </c>
      <c r="AW1877" s="99">
        <f>SUMIFS(通讯通路门店!$AB:$AB,通讯通路门店!$S:$S,$G1877)</f>
        <v>0</v>
      </c>
      <c r="AX1877" s="99">
        <f>SUMIFS(通讯通路门店!$X:$X,通讯通路门店!$S:$S,$G1877)</f>
        <v>0</v>
      </c>
      <c r="AY1877" s="99">
        <f>SUMIFS(通讯通路门店!$Y:$Y,通讯通路门店!$S:$S,$G1877)</f>
        <v>0</v>
      </c>
      <c r="AZ1877" s="99">
        <f>SUMIFS(通讯通路门店!$AA:$AA,通讯通路门店!$S:$S,$G1877)</f>
        <v>0</v>
      </c>
      <c r="BA1877" s="99">
        <f t="shared" si="148"/>
        <v>0</v>
      </c>
      <c r="BB1877" s="99">
        <f t="shared" si="149"/>
        <v>0</v>
      </c>
      <c r="BC1877" s="99">
        <f>SUMIFS(通讯通路门店!$W:$W,通讯通路门店!$S:$S,$G1877,通讯通路门店!$J:$J,"荣耀体验店")+SUMIFS(通讯通路门店!$W:$W,通讯通路门店!$S:$S,$G1877,通讯通路门店!$J:$J,"荣耀授权专卖店")</f>
        <v>0</v>
      </c>
      <c r="BD1877" s="99">
        <f>SUMIFS(通讯通路门店!$Z:$Z,通讯通路门店!$S:$S,$G1877,通讯通路门店!$J:$J,"VIVO体验店")</f>
        <v>0</v>
      </c>
      <c r="BE1877" s="99">
        <f>SUMIFS(通讯通路门店!$AB:$AB,通讯通路门店!$S:$S,$G1877,通讯通路门店!$J:$J,"OPPO体验店")</f>
        <v>0</v>
      </c>
      <c r="BF1877" s="99">
        <f>SUMIFS(通讯通路门店!$X:$X,通讯通路门店!$S:$S,$G1877,通讯通路门店!$J:$J,"华为授权体验店")+SUMIFS(通讯通路门店!$AA:$AA,通讯通路门店!$S:$S,$G1877,通讯通路门店!$J:$J,"华为堡垒店")</f>
        <v>0</v>
      </c>
      <c r="BG1877" s="99">
        <f>SUMIFS(通讯通路门店!$Y:$Y,通讯通路门店!$S:$S,$G1877,通讯通路门店!$J:$J,"小米体验店")</f>
        <v>0</v>
      </c>
      <c r="BH1877" s="99">
        <f>SUMIFS(通讯通路门店!$AA:$AA,通讯通路门店!$S:$S,$G1877,通讯通路门店!$J:$J,"苹果体验店")</f>
        <v>0</v>
      </c>
      <c r="BI1877" s="99">
        <f>SUMIFS(通讯通路门店!$K:$K,通讯通路门店!$S:$S,$G1877,通讯通路门店!$J:$J,"其他品牌专卖店")</f>
        <v>0</v>
      </c>
      <c r="BJ1877" s="99">
        <f>SUMIFS(通讯通路门店!$AC:$AC,通讯通路门店!$S:$S,$G1877)</f>
        <v>0</v>
      </c>
      <c r="BK1877" s="99">
        <f>SUMIFS(通讯通路门店!$AD:$AD,通讯通路门店!$S:$S,$G1877)</f>
        <v>0</v>
      </c>
      <c r="BL1877" s="99">
        <f>SUMIFS(通讯通路门店!$AE:$AE,通讯通路门店!$S:$S,$G1877)</f>
        <v>0</v>
      </c>
      <c r="BM1877" s="99">
        <f>SUMIFS(通讯通路门店!$AF:$AF,通讯通路门店!$S:$S,$G1877)</f>
        <v>0</v>
      </c>
      <c r="BN1877" s="99">
        <f>SUMIFS(通讯通路门店!$AG:$AG,通讯通路门店!$S:$S,$G1877)</f>
        <v>0</v>
      </c>
      <c r="BO1877" s="99">
        <f>SUMIFS(通讯通路门店!$AH:$AH,通讯通路门店!$S:$S,$G1877)</f>
        <v>0</v>
      </c>
      <c r="BP1877" s="99">
        <f>SUMIFS(通讯通路门店!$AI:$AI,通讯通路门店!$S:$S,$G1877)</f>
        <v>0</v>
      </c>
      <c r="BQ1877" s="83"/>
    </row>
    <row r="1878" spans="1:69">
      <c r="A1878" s="99" t="str">
        <f>IFERROR(_xlfn.XLOOKUP($G1878,通讯通路门店!$S$4:$S$993933,通讯通路门店!$A$4:$A$993933,0,0),"")</f>
        <v>海南省</v>
      </c>
      <c r="B1878" s="99" t="str">
        <f>IFERROR(_xlfn.XLOOKUP($G1878,通讯通路门店!$S$4:$S$993933,通讯通路门店!$B$4:$B$993933,0,0),"")</f>
        <v>乐东黎族自治县</v>
      </c>
      <c r="C1878" s="99" t="str">
        <f>IFERROR(_xlfn.XLOOKUP($G1878,通讯通路门店!$S$4:$S$993933,通讯通路门店!$C$4:$C$993933,0,0),"")</f>
        <v>乐东黎族自治县</v>
      </c>
      <c r="D1878" s="99" t="str">
        <f>IFERROR(_xlfn.XLOOKUP($G1878,通讯通路门店!$S$4:$S$993933,通讯通路门店!$D$4:$D$993933,0,0),"")</f>
        <v>万冲镇</v>
      </c>
      <c r="E1878" s="83"/>
      <c r="F1878" s="83"/>
      <c r="G1878" s="101"/>
      <c r="H1878" s="102">
        <f>IFERROR(_xlfn.XLOOKUP($G1878,通讯通路门店!$S$4:$S$993933,通讯通路门店!$R$4:$R$993933,0,0),"")</f>
        <v>0</v>
      </c>
      <c r="I1878" s="83"/>
      <c r="J1878" s="83"/>
      <c r="K1878" s="83"/>
      <c r="L1878" s="83"/>
      <c r="M1878" s="83"/>
      <c r="N1878" s="83"/>
      <c r="O1878" s="83"/>
      <c r="P1878" s="83"/>
      <c r="Q1878" s="83"/>
      <c r="R1878" s="83"/>
      <c r="S1878" s="83"/>
      <c r="T1878" s="83"/>
      <c r="U1878" s="99">
        <f>COUNTIF(通讯通路门店!$S:$S,$G1878)</f>
        <v>0</v>
      </c>
      <c r="V1878" s="99">
        <f>COUNTIFS(通讯通路门店!$S:$S,$G1878,通讯通路门店!$J:$J,"综合卖场")</f>
        <v>0</v>
      </c>
      <c r="W1878" s="99">
        <f>SUMIFS(通讯通路门店!$AJ:$AJ,通讯通路门店!$S:$S,通讯客户沙盘!$G1878)</f>
        <v>0</v>
      </c>
      <c r="X1878" s="99">
        <f t="shared" si="145"/>
        <v>0</v>
      </c>
      <c r="Y1878" s="99">
        <f>COUNTIFS(通讯通路门店!$S:$S,$G1878,通讯通路门店!$J:$J,"荣耀体验店")+COUNTIFS(通讯通路门店!$S:$S,$G1878,通讯通路门店!$J:$J,"荣耀授权专卖店")</f>
        <v>0</v>
      </c>
      <c r="Z1878" s="99">
        <f>COUNTIFS(通讯通路门店!$S:$S,$G1878,通讯通路门店!$J:$J,"VIVO体验店")</f>
        <v>0</v>
      </c>
      <c r="AA1878" s="99">
        <f>COUNTIFS(通讯通路门店!$S:$S,$G1878,通讯通路门店!$J:$J,"OPPO体验店")</f>
        <v>0</v>
      </c>
      <c r="AB1878" s="99">
        <f>COUNTIFS(通讯通路门店!$S:$S,$G1878,通讯通路门店!$J:$J,"华为授权体验店")+COUNTIFS(通讯通路门店!$S:$S,$G1878,通讯通路门店!$J:$J,"华为堡垒店")</f>
        <v>0</v>
      </c>
      <c r="AC1878" s="99">
        <f>COUNTIFS(通讯通路门店!$S:$S,$G1878,通讯通路门店!$J:$J,"小米体验店")</f>
        <v>0</v>
      </c>
      <c r="AD1878" s="99">
        <f>COUNTIFS(通讯通路门店!$S:$S,$G1878,通讯通路门店!$J:$J,"苹果体验店")</f>
        <v>0</v>
      </c>
      <c r="AE1878" s="99">
        <f>COUNTIFS(通讯通路门店!$S:$S,$G1878,通讯通路门店!$J:$J,"其他品牌专卖店")</f>
        <v>0</v>
      </c>
      <c r="AF1878" s="99">
        <f>SUMIFS(通讯通路门店!$BI:$BI,通讯通路门店!$S:$S,$G1878)</f>
        <v>0</v>
      </c>
      <c r="AG1878" s="99">
        <f>SUMIFS(通讯通路门店!$BH:$BH,通讯通路门店!$S:$S,$G1878)</f>
        <v>0</v>
      </c>
      <c r="AH1878" s="99">
        <f t="shared" si="146"/>
        <v>0</v>
      </c>
      <c r="AI1878" s="99">
        <f>SUMIFS(通讯通路门店!$BB:$BB,通讯通路门店!$S:$S,$G1878)</f>
        <v>0</v>
      </c>
      <c r="AJ1878" s="99">
        <f>SUMIFS(通讯通路门店!$BE:$BE,通讯通路门店!$S:$S,$G1878)</f>
        <v>0</v>
      </c>
      <c r="AK1878" s="99">
        <f>SUMIFS(通讯通路门店!$BG:$BG,通讯通路门店!$S:$S,$G1878)</f>
        <v>0</v>
      </c>
      <c r="AL1878" s="99">
        <f>SUMIFS(通讯通路门店!$BC:$BC,通讯通路门店!$S:$S,$G1878)</f>
        <v>0</v>
      </c>
      <c r="AM1878" s="99">
        <f>SUMIFS(通讯通路门店!$BD:$BD,通讯通路门店!$S:$S,$G1878)</f>
        <v>0</v>
      </c>
      <c r="AN1878" s="99">
        <f>SUMIFS(通讯通路门店!$BF:$BF,通讯通路门店!$S:$S,$G1878)</f>
        <v>0</v>
      </c>
      <c r="AO1878" s="99">
        <f t="shared" si="147"/>
        <v>0</v>
      </c>
      <c r="AP1878" s="99">
        <f>SUMIFS(通讯通路门店!$K:$K,通讯通路门店!$S:$S,$G1878)</f>
        <v>0</v>
      </c>
      <c r="AQ1878" s="83"/>
      <c r="AR1878" s="99">
        <f>SUMIFS(通讯通路门店!$T:$T,通讯通路门店!$S:$S,$G1878)</f>
        <v>0</v>
      </c>
      <c r="AS1878" s="99">
        <f>SUMIFS(通讯通路门店!$U:$U,通讯通路门店!$S:$S,$G1878)</f>
        <v>0</v>
      </c>
      <c r="AT1878" s="99">
        <f>SUMIFS(通讯通路门店!$V:$V,通讯通路门店!$S:$S,$G1878)</f>
        <v>0</v>
      </c>
      <c r="AU1878" s="99">
        <f>SUMIFS(通讯通路门店!$W:$W,通讯通路门店!$S:$S,$G1878)</f>
        <v>0</v>
      </c>
      <c r="AV1878" s="99">
        <f>SUMIFS(通讯通路门店!$Z:$Z,通讯通路门店!$S:$S,$G1878)</f>
        <v>0</v>
      </c>
      <c r="AW1878" s="99">
        <f>SUMIFS(通讯通路门店!$AB:$AB,通讯通路门店!$S:$S,$G1878)</f>
        <v>0</v>
      </c>
      <c r="AX1878" s="99">
        <f>SUMIFS(通讯通路门店!$X:$X,通讯通路门店!$S:$S,$G1878)</f>
        <v>0</v>
      </c>
      <c r="AY1878" s="99">
        <f>SUMIFS(通讯通路门店!$Y:$Y,通讯通路门店!$S:$S,$G1878)</f>
        <v>0</v>
      </c>
      <c r="AZ1878" s="99">
        <f>SUMIFS(通讯通路门店!$AA:$AA,通讯通路门店!$S:$S,$G1878)</f>
        <v>0</v>
      </c>
      <c r="BA1878" s="99">
        <f t="shared" si="148"/>
        <v>0</v>
      </c>
      <c r="BB1878" s="99">
        <f t="shared" si="149"/>
        <v>0</v>
      </c>
      <c r="BC1878" s="99">
        <f>SUMIFS(通讯通路门店!$W:$W,通讯通路门店!$S:$S,$G1878,通讯通路门店!$J:$J,"荣耀体验店")+SUMIFS(通讯通路门店!$W:$W,通讯通路门店!$S:$S,$G1878,通讯通路门店!$J:$J,"荣耀授权专卖店")</f>
        <v>0</v>
      </c>
      <c r="BD1878" s="99">
        <f>SUMIFS(通讯通路门店!$Z:$Z,通讯通路门店!$S:$S,$G1878,通讯通路门店!$J:$J,"VIVO体验店")</f>
        <v>0</v>
      </c>
      <c r="BE1878" s="99">
        <f>SUMIFS(通讯通路门店!$AB:$AB,通讯通路门店!$S:$S,$G1878,通讯通路门店!$J:$J,"OPPO体验店")</f>
        <v>0</v>
      </c>
      <c r="BF1878" s="99">
        <f>SUMIFS(通讯通路门店!$X:$X,通讯通路门店!$S:$S,$G1878,通讯通路门店!$J:$J,"华为授权体验店")+SUMIFS(通讯通路门店!$AA:$AA,通讯通路门店!$S:$S,$G1878,通讯通路门店!$J:$J,"华为堡垒店")</f>
        <v>0</v>
      </c>
      <c r="BG1878" s="99">
        <f>SUMIFS(通讯通路门店!$Y:$Y,通讯通路门店!$S:$S,$G1878,通讯通路门店!$J:$J,"小米体验店")</f>
        <v>0</v>
      </c>
      <c r="BH1878" s="99">
        <f>SUMIFS(通讯通路门店!$AA:$AA,通讯通路门店!$S:$S,$G1878,通讯通路门店!$J:$J,"苹果体验店")</f>
        <v>0</v>
      </c>
      <c r="BI1878" s="99">
        <f>SUMIFS(通讯通路门店!$K:$K,通讯通路门店!$S:$S,$G1878,通讯通路门店!$J:$J,"其他品牌专卖店")</f>
        <v>0</v>
      </c>
      <c r="BJ1878" s="99">
        <f>SUMIFS(通讯通路门店!$AC:$AC,通讯通路门店!$S:$S,$G1878)</f>
        <v>0</v>
      </c>
      <c r="BK1878" s="99">
        <f>SUMIFS(通讯通路门店!$AD:$AD,通讯通路门店!$S:$S,$G1878)</f>
        <v>0</v>
      </c>
      <c r="BL1878" s="99">
        <f>SUMIFS(通讯通路门店!$AE:$AE,通讯通路门店!$S:$S,$G1878)</f>
        <v>0</v>
      </c>
      <c r="BM1878" s="99">
        <f>SUMIFS(通讯通路门店!$AF:$AF,通讯通路门店!$S:$S,$G1878)</f>
        <v>0</v>
      </c>
      <c r="BN1878" s="99">
        <f>SUMIFS(通讯通路门店!$AG:$AG,通讯通路门店!$S:$S,$G1878)</f>
        <v>0</v>
      </c>
      <c r="BO1878" s="99">
        <f>SUMIFS(通讯通路门店!$AH:$AH,通讯通路门店!$S:$S,$G1878)</f>
        <v>0</v>
      </c>
      <c r="BP1878" s="99">
        <f>SUMIFS(通讯通路门店!$AI:$AI,通讯通路门店!$S:$S,$G1878)</f>
        <v>0</v>
      </c>
      <c r="BQ1878" s="83"/>
    </row>
    <row r="1879" spans="1:69">
      <c r="A1879" s="99" t="str">
        <f>IFERROR(_xlfn.XLOOKUP($G1879,通讯通路门店!$S$4:$S$993933,通讯通路门店!$A$4:$A$993933,0,0),"")</f>
        <v>海南省</v>
      </c>
      <c r="B1879" s="99" t="str">
        <f>IFERROR(_xlfn.XLOOKUP($G1879,通讯通路门店!$S$4:$S$993933,通讯通路门店!$B$4:$B$993933,0,0),"")</f>
        <v>乐东黎族自治县</v>
      </c>
      <c r="C1879" s="99" t="str">
        <f>IFERROR(_xlfn.XLOOKUP($G1879,通讯通路门店!$S$4:$S$993933,通讯通路门店!$C$4:$C$993933,0,0),"")</f>
        <v>乐东黎族自治县</v>
      </c>
      <c r="D1879" s="99" t="str">
        <f>IFERROR(_xlfn.XLOOKUP($G1879,通讯通路门店!$S$4:$S$993933,通讯通路门店!$D$4:$D$993933,0,0),"")</f>
        <v>万冲镇</v>
      </c>
      <c r="E1879" s="83"/>
      <c r="F1879" s="83"/>
      <c r="G1879" s="101"/>
      <c r="H1879" s="102">
        <f>IFERROR(_xlfn.XLOOKUP($G1879,通讯通路门店!$S$4:$S$993933,通讯通路门店!$R$4:$R$993933,0,0),"")</f>
        <v>0</v>
      </c>
      <c r="I1879" s="83"/>
      <c r="J1879" s="83"/>
      <c r="K1879" s="83"/>
      <c r="L1879" s="83"/>
      <c r="M1879" s="83"/>
      <c r="N1879" s="83"/>
      <c r="O1879" s="83"/>
      <c r="P1879" s="83"/>
      <c r="Q1879" s="83"/>
      <c r="R1879" s="83"/>
      <c r="S1879" s="83"/>
      <c r="T1879" s="83"/>
      <c r="U1879" s="99">
        <f>COUNTIF(通讯通路门店!$S:$S,$G1879)</f>
        <v>0</v>
      </c>
      <c r="V1879" s="99">
        <f>COUNTIFS(通讯通路门店!$S:$S,$G1879,通讯通路门店!$J:$J,"综合卖场")</f>
        <v>0</v>
      </c>
      <c r="W1879" s="99">
        <f>SUMIFS(通讯通路门店!$AJ:$AJ,通讯通路门店!$S:$S,通讯客户沙盘!$G1879)</f>
        <v>0</v>
      </c>
      <c r="X1879" s="99">
        <f t="shared" si="145"/>
        <v>0</v>
      </c>
      <c r="Y1879" s="99">
        <f>COUNTIFS(通讯通路门店!$S:$S,$G1879,通讯通路门店!$J:$J,"荣耀体验店")+COUNTIFS(通讯通路门店!$S:$S,$G1879,通讯通路门店!$J:$J,"荣耀授权专卖店")</f>
        <v>0</v>
      </c>
      <c r="Z1879" s="99">
        <f>COUNTIFS(通讯通路门店!$S:$S,$G1879,通讯通路门店!$J:$J,"VIVO体验店")</f>
        <v>0</v>
      </c>
      <c r="AA1879" s="99">
        <f>COUNTIFS(通讯通路门店!$S:$S,$G1879,通讯通路门店!$J:$J,"OPPO体验店")</f>
        <v>0</v>
      </c>
      <c r="AB1879" s="99">
        <f>COUNTIFS(通讯通路门店!$S:$S,$G1879,通讯通路门店!$J:$J,"华为授权体验店")+COUNTIFS(通讯通路门店!$S:$S,$G1879,通讯通路门店!$J:$J,"华为堡垒店")</f>
        <v>0</v>
      </c>
      <c r="AC1879" s="99">
        <f>COUNTIFS(通讯通路门店!$S:$S,$G1879,通讯通路门店!$J:$J,"小米体验店")</f>
        <v>0</v>
      </c>
      <c r="AD1879" s="99">
        <f>COUNTIFS(通讯通路门店!$S:$S,$G1879,通讯通路门店!$J:$J,"苹果体验店")</f>
        <v>0</v>
      </c>
      <c r="AE1879" s="99">
        <f>COUNTIFS(通讯通路门店!$S:$S,$G1879,通讯通路门店!$J:$J,"其他品牌专卖店")</f>
        <v>0</v>
      </c>
      <c r="AF1879" s="99">
        <f>SUMIFS(通讯通路门店!$BI:$BI,通讯通路门店!$S:$S,$G1879)</f>
        <v>0</v>
      </c>
      <c r="AG1879" s="99">
        <f>SUMIFS(通讯通路门店!$BH:$BH,通讯通路门店!$S:$S,$G1879)</f>
        <v>0</v>
      </c>
      <c r="AH1879" s="99">
        <f t="shared" si="146"/>
        <v>0</v>
      </c>
      <c r="AI1879" s="99">
        <f>SUMIFS(通讯通路门店!$BB:$BB,通讯通路门店!$S:$S,$G1879)</f>
        <v>0</v>
      </c>
      <c r="AJ1879" s="99">
        <f>SUMIFS(通讯通路门店!$BE:$BE,通讯通路门店!$S:$S,$G1879)</f>
        <v>0</v>
      </c>
      <c r="AK1879" s="99">
        <f>SUMIFS(通讯通路门店!$BG:$BG,通讯通路门店!$S:$S,$G1879)</f>
        <v>0</v>
      </c>
      <c r="AL1879" s="99">
        <f>SUMIFS(通讯通路门店!$BC:$BC,通讯通路门店!$S:$S,$G1879)</f>
        <v>0</v>
      </c>
      <c r="AM1879" s="99">
        <f>SUMIFS(通讯通路门店!$BD:$BD,通讯通路门店!$S:$S,$G1879)</f>
        <v>0</v>
      </c>
      <c r="AN1879" s="99">
        <f>SUMIFS(通讯通路门店!$BF:$BF,通讯通路门店!$S:$S,$G1879)</f>
        <v>0</v>
      </c>
      <c r="AO1879" s="99">
        <f t="shared" si="147"/>
        <v>0</v>
      </c>
      <c r="AP1879" s="99">
        <f>SUMIFS(通讯通路门店!$K:$K,通讯通路门店!$S:$S,$G1879)</f>
        <v>0</v>
      </c>
      <c r="AQ1879" s="83"/>
      <c r="AR1879" s="99">
        <f>SUMIFS(通讯通路门店!$T:$T,通讯通路门店!$S:$S,$G1879)</f>
        <v>0</v>
      </c>
      <c r="AS1879" s="99">
        <f>SUMIFS(通讯通路门店!$U:$U,通讯通路门店!$S:$S,$G1879)</f>
        <v>0</v>
      </c>
      <c r="AT1879" s="99">
        <f>SUMIFS(通讯通路门店!$V:$V,通讯通路门店!$S:$S,$G1879)</f>
        <v>0</v>
      </c>
      <c r="AU1879" s="99">
        <f>SUMIFS(通讯通路门店!$W:$W,通讯通路门店!$S:$S,$G1879)</f>
        <v>0</v>
      </c>
      <c r="AV1879" s="99">
        <f>SUMIFS(通讯通路门店!$Z:$Z,通讯通路门店!$S:$S,$G1879)</f>
        <v>0</v>
      </c>
      <c r="AW1879" s="99">
        <f>SUMIFS(通讯通路门店!$AB:$AB,通讯通路门店!$S:$S,$G1879)</f>
        <v>0</v>
      </c>
      <c r="AX1879" s="99">
        <f>SUMIFS(通讯通路门店!$X:$X,通讯通路门店!$S:$S,$G1879)</f>
        <v>0</v>
      </c>
      <c r="AY1879" s="99">
        <f>SUMIFS(通讯通路门店!$Y:$Y,通讯通路门店!$S:$S,$G1879)</f>
        <v>0</v>
      </c>
      <c r="AZ1879" s="99">
        <f>SUMIFS(通讯通路门店!$AA:$AA,通讯通路门店!$S:$S,$G1879)</f>
        <v>0</v>
      </c>
      <c r="BA1879" s="99">
        <f t="shared" si="148"/>
        <v>0</v>
      </c>
      <c r="BB1879" s="99">
        <f t="shared" si="149"/>
        <v>0</v>
      </c>
      <c r="BC1879" s="99">
        <f>SUMIFS(通讯通路门店!$W:$W,通讯通路门店!$S:$S,$G1879,通讯通路门店!$J:$J,"荣耀体验店")+SUMIFS(通讯通路门店!$W:$W,通讯通路门店!$S:$S,$G1879,通讯通路门店!$J:$J,"荣耀授权专卖店")</f>
        <v>0</v>
      </c>
      <c r="BD1879" s="99">
        <f>SUMIFS(通讯通路门店!$Z:$Z,通讯通路门店!$S:$S,$G1879,通讯通路门店!$J:$J,"VIVO体验店")</f>
        <v>0</v>
      </c>
      <c r="BE1879" s="99">
        <f>SUMIFS(通讯通路门店!$AB:$AB,通讯通路门店!$S:$S,$G1879,通讯通路门店!$J:$J,"OPPO体验店")</f>
        <v>0</v>
      </c>
      <c r="BF1879" s="99">
        <f>SUMIFS(通讯通路门店!$X:$X,通讯通路门店!$S:$S,$G1879,通讯通路门店!$J:$J,"华为授权体验店")+SUMIFS(通讯通路门店!$AA:$AA,通讯通路门店!$S:$S,$G1879,通讯通路门店!$J:$J,"华为堡垒店")</f>
        <v>0</v>
      </c>
      <c r="BG1879" s="99">
        <f>SUMIFS(通讯通路门店!$Y:$Y,通讯通路门店!$S:$S,$G1879,通讯通路门店!$J:$J,"小米体验店")</f>
        <v>0</v>
      </c>
      <c r="BH1879" s="99">
        <f>SUMIFS(通讯通路门店!$AA:$AA,通讯通路门店!$S:$S,$G1879,通讯通路门店!$J:$J,"苹果体验店")</f>
        <v>0</v>
      </c>
      <c r="BI1879" s="99">
        <f>SUMIFS(通讯通路门店!$K:$K,通讯通路门店!$S:$S,$G1879,通讯通路门店!$J:$J,"其他品牌专卖店")</f>
        <v>0</v>
      </c>
      <c r="BJ1879" s="99">
        <f>SUMIFS(通讯通路门店!$AC:$AC,通讯通路门店!$S:$S,$G1879)</f>
        <v>0</v>
      </c>
      <c r="BK1879" s="99">
        <f>SUMIFS(通讯通路门店!$AD:$AD,通讯通路门店!$S:$S,$G1879)</f>
        <v>0</v>
      </c>
      <c r="BL1879" s="99">
        <f>SUMIFS(通讯通路门店!$AE:$AE,通讯通路门店!$S:$S,$G1879)</f>
        <v>0</v>
      </c>
      <c r="BM1879" s="99">
        <f>SUMIFS(通讯通路门店!$AF:$AF,通讯通路门店!$S:$S,$G1879)</f>
        <v>0</v>
      </c>
      <c r="BN1879" s="99">
        <f>SUMIFS(通讯通路门店!$AG:$AG,通讯通路门店!$S:$S,$G1879)</f>
        <v>0</v>
      </c>
      <c r="BO1879" s="99">
        <f>SUMIFS(通讯通路门店!$AH:$AH,通讯通路门店!$S:$S,$G1879)</f>
        <v>0</v>
      </c>
      <c r="BP1879" s="99">
        <f>SUMIFS(通讯通路门店!$AI:$AI,通讯通路门店!$S:$S,$G1879)</f>
        <v>0</v>
      </c>
      <c r="BQ1879" s="83"/>
    </row>
    <row r="1880" spans="1:69">
      <c r="A1880" s="99" t="str">
        <f>IFERROR(_xlfn.XLOOKUP($G1880,通讯通路门店!$S$4:$S$993933,通讯通路门店!$A$4:$A$993933,0,0),"")</f>
        <v>海南省</v>
      </c>
      <c r="B1880" s="99" t="str">
        <f>IFERROR(_xlfn.XLOOKUP($G1880,通讯通路门店!$S$4:$S$993933,通讯通路门店!$B$4:$B$993933,0,0),"")</f>
        <v>乐东黎族自治县</v>
      </c>
      <c r="C1880" s="99" t="str">
        <f>IFERROR(_xlfn.XLOOKUP($G1880,通讯通路门店!$S$4:$S$993933,通讯通路门店!$C$4:$C$993933,0,0),"")</f>
        <v>乐东黎族自治县</v>
      </c>
      <c r="D1880" s="99" t="str">
        <f>IFERROR(_xlfn.XLOOKUP($G1880,通讯通路门店!$S$4:$S$993933,通讯通路门店!$D$4:$D$993933,0,0),"")</f>
        <v>万冲镇</v>
      </c>
      <c r="E1880" s="83"/>
      <c r="F1880" s="83"/>
      <c r="G1880" s="101"/>
      <c r="H1880" s="102">
        <f>IFERROR(_xlfn.XLOOKUP($G1880,通讯通路门店!$S$4:$S$993933,通讯通路门店!$R$4:$R$993933,0,0),"")</f>
        <v>0</v>
      </c>
      <c r="I1880" s="83"/>
      <c r="J1880" s="83"/>
      <c r="K1880" s="83"/>
      <c r="L1880" s="83"/>
      <c r="M1880" s="83"/>
      <c r="N1880" s="83"/>
      <c r="O1880" s="83"/>
      <c r="P1880" s="83"/>
      <c r="Q1880" s="83"/>
      <c r="R1880" s="83"/>
      <c r="S1880" s="83"/>
      <c r="T1880" s="83"/>
      <c r="U1880" s="99">
        <f>COUNTIF(通讯通路门店!$S:$S,$G1880)</f>
        <v>0</v>
      </c>
      <c r="V1880" s="99">
        <f>COUNTIFS(通讯通路门店!$S:$S,$G1880,通讯通路门店!$J:$J,"综合卖场")</f>
        <v>0</v>
      </c>
      <c r="W1880" s="99">
        <f>SUMIFS(通讯通路门店!$AJ:$AJ,通讯通路门店!$S:$S,通讯客户沙盘!$G1880)</f>
        <v>0</v>
      </c>
      <c r="X1880" s="99">
        <f t="shared" si="145"/>
        <v>0</v>
      </c>
      <c r="Y1880" s="99">
        <f>COUNTIFS(通讯通路门店!$S:$S,$G1880,通讯通路门店!$J:$J,"荣耀体验店")+COUNTIFS(通讯通路门店!$S:$S,$G1880,通讯通路门店!$J:$J,"荣耀授权专卖店")</f>
        <v>0</v>
      </c>
      <c r="Z1880" s="99">
        <f>COUNTIFS(通讯通路门店!$S:$S,$G1880,通讯通路门店!$J:$J,"VIVO体验店")</f>
        <v>0</v>
      </c>
      <c r="AA1880" s="99">
        <f>COUNTIFS(通讯通路门店!$S:$S,$G1880,通讯通路门店!$J:$J,"OPPO体验店")</f>
        <v>0</v>
      </c>
      <c r="AB1880" s="99">
        <f>COUNTIFS(通讯通路门店!$S:$S,$G1880,通讯通路门店!$J:$J,"华为授权体验店")+COUNTIFS(通讯通路门店!$S:$S,$G1880,通讯通路门店!$J:$J,"华为堡垒店")</f>
        <v>0</v>
      </c>
      <c r="AC1880" s="99">
        <f>COUNTIFS(通讯通路门店!$S:$S,$G1880,通讯通路门店!$J:$J,"小米体验店")</f>
        <v>0</v>
      </c>
      <c r="AD1880" s="99">
        <f>COUNTIFS(通讯通路门店!$S:$S,$G1880,通讯通路门店!$J:$J,"苹果体验店")</f>
        <v>0</v>
      </c>
      <c r="AE1880" s="99">
        <f>COUNTIFS(通讯通路门店!$S:$S,$G1880,通讯通路门店!$J:$J,"其他品牌专卖店")</f>
        <v>0</v>
      </c>
      <c r="AF1880" s="99">
        <f>SUMIFS(通讯通路门店!$BI:$BI,通讯通路门店!$S:$S,$G1880)</f>
        <v>0</v>
      </c>
      <c r="AG1880" s="99">
        <f>SUMIFS(通讯通路门店!$BH:$BH,通讯通路门店!$S:$S,$G1880)</f>
        <v>0</v>
      </c>
      <c r="AH1880" s="99">
        <f t="shared" si="146"/>
        <v>0</v>
      </c>
      <c r="AI1880" s="99">
        <f>SUMIFS(通讯通路门店!$BB:$BB,通讯通路门店!$S:$S,$G1880)</f>
        <v>0</v>
      </c>
      <c r="AJ1880" s="99">
        <f>SUMIFS(通讯通路门店!$BE:$BE,通讯通路门店!$S:$S,$G1880)</f>
        <v>0</v>
      </c>
      <c r="AK1880" s="99">
        <f>SUMIFS(通讯通路门店!$BG:$BG,通讯通路门店!$S:$S,$G1880)</f>
        <v>0</v>
      </c>
      <c r="AL1880" s="99">
        <f>SUMIFS(通讯通路门店!$BC:$BC,通讯通路门店!$S:$S,$G1880)</f>
        <v>0</v>
      </c>
      <c r="AM1880" s="99">
        <f>SUMIFS(通讯通路门店!$BD:$BD,通讯通路门店!$S:$S,$G1880)</f>
        <v>0</v>
      </c>
      <c r="AN1880" s="99">
        <f>SUMIFS(通讯通路门店!$BF:$BF,通讯通路门店!$S:$S,$G1880)</f>
        <v>0</v>
      </c>
      <c r="AO1880" s="99">
        <f t="shared" si="147"/>
        <v>0</v>
      </c>
      <c r="AP1880" s="99">
        <f>SUMIFS(通讯通路门店!$K:$K,通讯通路门店!$S:$S,$G1880)</f>
        <v>0</v>
      </c>
      <c r="AQ1880" s="83"/>
      <c r="AR1880" s="99">
        <f>SUMIFS(通讯通路门店!$T:$T,通讯通路门店!$S:$S,$G1880)</f>
        <v>0</v>
      </c>
      <c r="AS1880" s="99">
        <f>SUMIFS(通讯通路门店!$U:$U,通讯通路门店!$S:$S,$G1880)</f>
        <v>0</v>
      </c>
      <c r="AT1880" s="99">
        <f>SUMIFS(通讯通路门店!$V:$V,通讯通路门店!$S:$S,$G1880)</f>
        <v>0</v>
      </c>
      <c r="AU1880" s="99">
        <f>SUMIFS(通讯通路门店!$W:$W,通讯通路门店!$S:$S,$G1880)</f>
        <v>0</v>
      </c>
      <c r="AV1880" s="99">
        <f>SUMIFS(通讯通路门店!$Z:$Z,通讯通路门店!$S:$S,$G1880)</f>
        <v>0</v>
      </c>
      <c r="AW1880" s="99">
        <f>SUMIFS(通讯通路门店!$AB:$AB,通讯通路门店!$S:$S,$G1880)</f>
        <v>0</v>
      </c>
      <c r="AX1880" s="99">
        <f>SUMIFS(通讯通路门店!$X:$X,通讯通路门店!$S:$S,$G1880)</f>
        <v>0</v>
      </c>
      <c r="AY1880" s="99">
        <f>SUMIFS(通讯通路门店!$Y:$Y,通讯通路门店!$S:$S,$G1880)</f>
        <v>0</v>
      </c>
      <c r="AZ1880" s="99">
        <f>SUMIFS(通讯通路门店!$AA:$AA,通讯通路门店!$S:$S,$G1880)</f>
        <v>0</v>
      </c>
      <c r="BA1880" s="99">
        <f t="shared" si="148"/>
        <v>0</v>
      </c>
      <c r="BB1880" s="99">
        <f t="shared" si="149"/>
        <v>0</v>
      </c>
      <c r="BC1880" s="99">
        <f>SUMIFS(通讯通路门店!$W:$W,通讯通路门店!$S:$S,$G1880,通讯通路门店!$J:$J,"荣耀体验店")+SUMIFS(通讯通路门店!$W:$W,通讯通路门店!$S:$S,$G1880,通讯通路门店!$J:$J,"荣耀授权专卖店")</f>
        <v>0</v>
      </c>
      <c r="BD1880" s="99">
        <f>SUMIFS(通讯通路门店!$Z:$Z,通讯通路门店!$S:$S,$G1880,通讯通路门店!$J:$J,"VIVO体验店")</f>
        <v>0</v>
      </c>
      <c r="BE1880" s="99">
        <f>SUMIFS(通讯通路门店!$AB:$AB,通讯通路门店!$S:$S,$G1880,通讯通路门店!$J:$J,"OPPO体验店")</f>
        <v>0</v>
      </c>
      <c r="BF1880" s="99">
        <f>SUMIFS(通讯通路门店!$X:$X,通讯通路门店!$S:$S,$G1880,通讯通路门店!$J:$J,"华为授权体验店")+SUMIFS(通讯通路门店!$AA:$AA,通讯通路门店!$S:$S,$G1880,通讯通路门店!$J:$J,"华为堡垒店")</f>
        <v>0</v>
      </c>
      <c r="BG1880" s="99">
        <f>SUMIFS(通讯通路门店!$Y:$Y,通讯通路门店!$S:$S,$G1880,通讯通路门店!$J:$J,"小米体验店")</f>
        <v>0</v>
      </c>
      <c r="BH1880" s="99">
        <f>SUMIFS(通讯通路门店!$AA:$AA,通讯通路门店!$S:$S,$G1880,通讯通路门店!$J:$J,"苹果体验店")</f>
        <v>0</v>
      </c>
      <c r="BI1880" s="99">
        <f>SUMIFS(通讯通路门店!$K:$K,通讯通路门店!$S:$S,$G1880,通讯通路门店!$J:$J,"其他品牌专卖店")</f>
        <v>0</v>
      </c>
      <c r="BJ1880" s="99">
        <f>SUMIFS(通讯通路门店!$AC:$AC,通讯通路门店!$S:$S,$G1880)</f>
        <v>0</v>
      </c>
      <c r="BK1880" s="99">
        <f>SUMIFS(通讯通路门店!$AD:$AD,通讯通路门店!$S:$S,$G1880)</f>
        <v>0</v>
      </c>
      <c r="BL1880" s="99">
        <f>SUMIFS(通讯通路门店!$AE:$AE,通讯通路门店!$S:$S,$G1880)</f>
        <v>0</v>
      </c>
      <c r="BM1880" s="99">
        <f>SUMIFS(通讯通路门店!$AF:$AF,通讯通路门店!$S:$S,$G1880)</f>
        <v>0</v>
      </c>
      <c r="BN1880" s="99">
        <f>SUMIFS(通讯通路门店!$AG:$AG,通讯通路门店!$S:$S,$G1880)</f>
        <v>0</v>
      </c>
      <c r="BO1880" s="99">
        <f>SUMIFS(通讯通路门店!$AH:$AH,通讯通路门店!$S:$S,$G1880)</f>
        <v>0</v>
      </c>
      <c r="BP1880" s="99">
        <f>SUMIFS(通讯通路门店!$AI:$AI,通讯通路门店!$S:$S,$G1880)</f>
        <v>0</v>
      </c>
      <c r="BQ1880" s="83"/>
    </row>
    <row r="1881" spans="1:69">
      <c r="A1881" s="99" t="str">
        <f>IFERROR(_xlfn.XLOOKUP($G1881,通讯通路门店!$S$4:$S$993933,通讯通路门店!$A$4:$A$993933,0,0),"")</f>
        <v>海南省</v>
      </c>
      <c r="B1881" s="99" t="str">
        <f>IFERROR(_xlfn.XLOOKUP($G1881,通讯通路门店!$S$4:$S$993933,通讯通路门店!$B$4:$B$993933,0,0),"")</f>
        <v>乐东黎族自治县</v>
      </c>
      <c r="C1881" s="99" t="str">
        <f>IFERROR(_xlfn.XLOOKUP($G1881,通讯通路门店!$S$4:$S$993933,通讯通路门店!$C$4:$C$993933,0,0),"")</f>
        <v>乐东黎族自治县</v>
      </c>
      <c r="D1881" s="99" t="str">
        <f>IFERROR(_xlfn.XLOOKUP($G1881,通讯通路门店!$S$4:$S$993933,通讯通路门店!$D$4:$D$993933,0,0),"")</f>
        <v>万冲镇</v>
      </c>
      <c r="E1881" s="83"/>
      <c r="F1881" s="83"/>
      <c r="G1881" s="101"/>
      <c r="H1881" s="102">
        <f>IFERROR(_xlfn.XLOOKUP($G1881,通讯通路门店!$S$4:$S$993933,通讯通路门店!$R$4:$R$993933,0,0),"")</f>
        <v>0</v>
      </c>
      <c r="I1881" s="83"/>
      <c r="J1881" s="83"/>
      <c r="K1881" s="83"/>
      <c r="L1881" s="83"/>
      <c r="M1881" s="83"/>
      <c r="N1881" s="83"/>
      <c r="O1881" s="83"/>
      <c r="P1881" s="83"/>
      <c r="Q1881" s="83"/>
      <c r="R1881" s="83"/>
      <c r="S1881" s="83"/>
      <c r="T1881" s="83"/>
      <c r="U1881" s="99">
        <f>COUNTIF(通讯通路门店!$S:$S,$G1881)</f>
        <v>0</v>
      </c>
      <c r="V1881" s="99">
        <f>COUNTIFS(通讯通路门店!$S:$S,$G1881,通讯通路门店!$J:$J,"综合卖场")</f>
        <v>0</v>
      </c>
      <c r="W1881" s="99">
        <f>SUMIFS(通讯通路门店!$AJ:$AJ,通讯通路门店!$S:$S,通讯客户沙盘!$G1881)</f>
        <v>0</v>
      </c>
      <c r="X1881" s="99">
        <f t="shared" si="145"/>
        <v>0</v>
      </c>
      <c r="Y1881" s="99">
        <f>COUNTIFS(通讯通路门店!$S:$S,$G1881,通讯通路门店!$J:$J,"荣耀体验店")+COUNTIFS(通讯通路门店!$S:$S,$G1881,通讯通路门店!$J:$J,"荣耀授权专卖店")</f>
        <v>0</v>
      </c>
      <c r="Z1881" s="99">
        <f>COUNTIFS(通讯通路门店!$S:$S,$G1881,通讯通路门店!$J:$J,"VIVO体验店")</f>
        <v>0</v>
      </c>
      <c r="AA1881" s="99">
        <f>COUNTIFS(通讯通路门店!$S:$S,$G1881,通讯通路门店!$J:$J,"OPPO体验店")</f>
        <v>0</v>
      </c>
      <c r="AB1881" s="99">
        <f>COUNTIFS(通讯通路门店!$S:$S,$G1881,通讯通路门店!$J:$J,"华为授权体验店")+COUNTIFS(通讯通路门店!$S:$S,$G1881,通讯通路门店!$J:$J,"华为堡垒店")</f>
        <v>0</v>
      </c>
      <c r="AC1881" s="99">
        <f>COUNTIFS(通讯通路门店!$S:$S,$G1881,通讯通路门店!$J:$J,"小米体验店")</f>
        <v>0</v>
      </c>
      <c r="AD1881" s="99">
        <f>COUNTIFS(通讯通路门店!$S:$S,$G1881,通讯通路门店!$J:$J,"苹果体验店")</f>
        <v>0</v>
      </c>
      <c r="AE1881" s="99">
        <f>COUNTIFS(通讯通路门店!$S:$S,$G1881,通讯通路门店!$J:$J,"其他品牌专卖店")</f>
        <v>0</v>
      </c>
      <c r="AF1881" s="99">
        <f>SUMIFS(通讯通路门店!$BI:$BI,通讯通路门店!$S:$S,$G1881)</f>
        <v>0</v>
      </c>
      <c r="AG1881" s="99">
        <f>SUMIFS(通讯通路门店!$BH:$BH,通讯通路门店!$S:$S,$G1881)</f>
        <v>0</v>
      </c>
      <c r="AH1881" s="99">
        <f t="shared" si="146"/>
        <v>0</v>
      </c>
      <c r="AI1881" s="99">
        <f>SUMIFS(通讯通路门店!$BB:$BB,通讯通路门店!$S:$S,$G1881)</f>
        <v>0</v>
      </c>
      <c r="AJ1881" s="99">
        <f>SUMIFS(通讯通路门店!$BE:$BE,通讯通路门店!$S:$S,$G1881)</f>
        <v>0</v>
      </c>
      <c r="AK1881" s="99">
        <f>SUMIFS(通讯通路门店!$BG:$BG,通讯通路门店!$S:$S,$G1881)</f>
        <v>0</v>
      </c>
      <c r="AL1881" s="99">
        <f>SUMIFS(通讯通路门店!$BC:$BC,通讯通路门店!$S:$S,$G1881)</f>
        <v>0</v>
      </c>
      <c r="AM1881" s="99">
        <f>SUMIFS(通讯通路门店!$BD:$BD,通讯通路门店!$S:$S,$G1881)</f>
        <v>0</v>
      </c>
      <c r="AN1881" s="99">
        <f>SUMIFS(通讯通路门店!$BF:$BF,通讯通路门店!$S:$S,$G1881)</f>
        <v>0</v>
      </c>
      <c r="AO1881" s="99">
        <f t="shared" si="147"/>
        <v>0</v>
      </c>
      <c r="AP1881" s="99">
        <f>SUMIFS(通讯通路门店!$K:$K,通讯通路门店!$S:$S,$G1881)</f>
        <v>0</v>
      </c>
      <c r="AQ1881" s="83"/>
      <c r="AR1881" s="99">
        <f>SUMIFS(通讯通路门店!$T:$T,通讯通路门店!$S:$S,$G1881)</f>
        <v>0</v>
      </c>
      <c r="AS1881" s="99">
        <f>SUMIFS(通讯通路门店!$U:$U,通讯通路门店!$S:$S,$G1881)</f>
        <v>0</v>
      </c>
      <c r="AT1881" s="99">
        <f>SUMIFS(通讯通路门店!$V:$V,通讯通路门店!$S:$S,$G1881)</f>
        <v>0</v>
      </c>
      <c r="AU1881" s="99">
        <f>SUMIFS(通讯通路门店!$W:$W,通讯通路门店!$S:$S,$G1881)</f>
        <v>0</v>
      </c>
      <c r="AV1881" s="99">
        <f>SUMIFS(通讯通路门店!$Z:$Z,通讯通路门店!$S:$S,$G1881)</f>
        <v>0</v>
      </c>
      <c r="AW1881" s="99">
        <f>SUMIFS(通讯通路门店!$AB:$AB,通讯通路门店!$S:$S,$G1881)</f>
        <v>0</v>
      </c>
      <c r="AX1881" s="99">
        <f>SUMIFS(通讯通路门店!$X:$X,通讯通路门店!$S:$S,$G1881)</f>
        <v>0</v>
      </c>
      <c r="AY1881" s="99">
        <f>SUMIFS(通讯通路门店!$Y:$Y,通讯通路门店!$S:$S,$G1881)</f>
        <v>0</v>
      </c>
      <c r="AZ1881" s="99">
        <f>SUMIFS(通讯通路门店!$AA:$AA,通讯通路门店!$S:$S,$G1881)</f>
        <v>0</v>
      </c>
      <c r="BA1881" s="99">
        <f t="shared" si="148"/>
        <v>0</v>
      </c>
      <c r="BB1881" s="99">
        <f t="shared" si="149"/>
        <v>0</v>
      </c>
      <c r="BC1881" s="99">
        <f>SUMIFS(通讯通路门店!$W:$W,通讯通路门店!$S:$S,$G1881,通讯通路门店!$J:$J,"荣耀体验店")+SUMIFS(通讯通路门店!$W:$W,通讯通路门店!$S:$S,$G1881,通讯通路门店!$J:$J,"荣耀授权专卖店")</f>
        <v>0</v>
      </c>
      <c r="BD1881" s="99">
        <f>SUMIFS(通讯通路门店!$Z:$Z,通讯通路门店!$S:$S,$G1881,通讯通路门店!$J:$J,"VIVO体验店")</f>
        <v>0</v>
      </c>
      <c r="BE1881" s="99">
        <f>SUMIFS(通讯通路门店!$AB:$AB,通讯通路门店!$S:$S,$G1881,通讯通路门店!$J:$J,"OPPO体验店")</f>
        <v>0</v>
      </c>
      <c r="BF1881" s="99">
        <f>SUMIFS(通讯通路门店!$X:$X,通讯通路门店!$S:$S,$G1881,通讯通路门店!$J:$J,"华为授权体验店")+SUMIFS(通讯通路门店!$AA:$AA,通讯通路门店!$S:$S,$G1881,通讯通路门店!$J:$J,"华为堡垒店")</f>
        <v>0</v>
      </c>
      <c r="BG1881" s="99">
        <f>SUMIFS(通讯通路门店!$Y:$Y,通讯通路门店!$S:$S,$G1881,通讯通路门店!$J:$J,"小米体验店")</f>
        <v>0</v>
      </c>
      <c r="BH1881" s="99">
        <f>SUMIFS(通讯通路门店!$AA:$AA,通讯通路门店!$S:$S,$G1881,通讯通路门店!$J:$J,"苹果体验店")</f>
        <v>0</v>
      </c>
      <c r="BI1881" s="99">
        <f>SUMIFS(通讯通路门店!$K:$K,通讯通路门店!$S:$S,$G1881,通讯通路门店!$J:$J,"其他品牌专卖店")</f>
        <v>0</v>
      </c>
      <c r="BJ1881" s="99">
        <f>SUMIFS(通讯通路门店!$AC:$AC,通讯通路门店!$S:$S,$G1881)</f>
        <v>0</v>
      </c>
      <c r="BK1881" s="99">
        <f>SUMIFS(通讯通路门店!$AD:$AD,通讯通路门店!$S:$S,$G1881)</f>
        <v>0</v>
      </c>
      <c r="BL1881" s="99">
        <f>SUMIFS(通讯通路门店!$AE:$AE,通讯通路门店!$S:$S,$G1881)</f>
        <v>0</v>
      </c>
      <c r="BM1881" s="99">
        <f>SUMIFS(通讯通路门店!$AF:$AF,通讯通路门店!$S:$S,$G1881)</f>
        <v>0</v>
      </c>
      <c r="BN1881" s="99">
        <f>SUMIFS(通讯通路门店!$AG:$AG,通讯通路门店!$S:$S,$G1881)</f>
        <v>0</v>
      </c>
      <c r="BO1881" s="99">
        <f>SUMIFS(通讯通路门店!$AH:$AH,通讯通路门店!$S:$S,$G1881)</f>
        <v>0</v>
      </c>
      <c r="BP1881" s="99">
        <f>SUMIFS(通讯通路门店!$AI:$AI,通讯通路门店!$S:$S,$G1881)</f>
        <v>0</v>
      </c>
      <c r="BQ1881" s="83"/>
    </row>
    <row r="1882" spans="1:69">
      <c r="A1882" s="99" t="str">
        <f>IFERROR(_xlfn.XLOOKUP($G1882,通讯通路门店!$S$4:$S$993933,通讯通路门店!$A$4:$A$993933,0,0),"")</f>
        <v>海南省</v>
      </c>
      <c r="B1882" s="99" t="str">
        <f>IFERROR(_xlfn.XLOOKUP($G1882,通讯通路门店!$S$4:$S$993933,通讯通路门店!$B$4:$B$993933,0,0),"")</f>
        <v>乐东黎族自治县</v>
      </c>
      <c r="C1882" s="99" t="str">
        <f>IFERROR(_xlfn.XLOOKUP($G1882,通讯通路门店!$S$4:$S$993933,通讯通路门店!$C$4:$C$993933,0,0),"")</f>
        <v>乐东黎族自治县</v>
      </c>
      <c r="D1882" s="99" t="str">
        <f>IFERROR(_xlfn.XLOOKUP($G1882,通讯通路门店!$S$4:$S$993933,通讯通路门店!$D$4:$D$993933,0,0),"")</f>
        <v>万冲镇</v>
      </c>
      <c r="E1882" s="83"/>
      <c r="F1882" s="83"/>
      <c r="G1882" s="101"/>
      <c r="H1882" s="102">
        <f>IFERROR(_xlfn.XLOOKUP($G1882,通讯通路门店!$S$4:$S$993933,通讯通路门店!$R$4:$R$993933,0,0),"")</f>
        <v>0</v>
      </c>
      <c r="I1882" s="83"/>
      <c r="J1882" s="83"/>
      <c r="K1882" s="83"/>
      <c r="L1882" s="83"/>
      <c r="M1882" s="83"/>
      <c r="N1882" s="83"/>
      <c r="O1882" s="83"/>
      <c r="P1882" s="83"/>
      <c r="Q1882" s="83"/>
      <c r="R1882" s="83"/>
      <c r="S1882" s="83"/>
      <c r="T1882" s="83"/>
      <c r="U1882" s="99">
        <f>COUNTIF(通讯通路门店!$S:$S,$G1882)</f>
        <v>0</v>
      </c>
      <c r="V1882" s="99">
        <f>COUNTIFS(通讯通路门店!$S:$S,$G1882,通讯通路门店!$J:$J,"综合卖场")</f>
        <v>0</v>
      </c>
      <c r="W1882" s="99">
        <f>SUMIFS(通讯通路门店!$AJ:$AJ,通讯通路门店!$S:$S,通讯客户沙盘!$G1882)</f>
        <v>0</v>
      </c>
      <c r="X1882" s="99">
        <f t="shared" si="145"/>
        <v>0</v>
      </c>
      <c r="Y1882" s="99">
        <f>COUNTIFS(通讯通路门店!$S:$S,$G1882,通讯通路门店!$J:$J,"荣耀体验店")+COUNTIFS(通讯通路门店!$S:$S,$G1882,通讯通路门店!$J:$J,"荣耀授权专卖店")</f>
        <v>0</v>
      </c>
      <c r="Z1882" s="99">
        <f>COUNTIFS(通讯通路门店!$S:$S,$G1882,通讯通路门店!$J:$J,"VIVO体验店")</f>
        <v>0</v>
      </c>
      <c r="AA1882" s="99">
        <f>COUNTIFS(通讯通路门店!$S:$S,$G1882,通讯通路门店!$J:$J,"OPPO体验店")</f>
        <v>0</v>
      </c>
      <c r="AB1882" s="99">
        <f>COUNTIFS(通讯通路门店!$S:$S,$G1882,通讯通路门店!$J:$J,"华为授权体验店")+COUNTIFS(通讯通路门店!$S:$S,$G1882,通讯通路门店!$J:$J,"华为堡垒店")</f>
        <v>0</v>
      </c>
      <c r="AC1882" s="99">
        <f>COUNTIFS(通讯通路门店!$S:$S,$G1882,通讯通路门店!$J:$J,"小米体验店")</f>
        <v>0</v>
      </c>
      <c r="AD1882" s="99">
        <f>COUNTIFS(通讯通路门店!$S:$S,$G1882,通讯通路门店!$J:$J,"苹果体验店")</f>
        <v>0</v>
      </c>
      <c r="AE1882" s="99">
        <f>COUNTIFS(通讯通路门店!$S:$S,$G1882,通讯通路门店!$J:$J,"其他品牌专卖店")</f>
        <v>0</v>
      </c>
      <c r="AF1882" s="99">
        <f>SUMIFS(通讯通路门店!$BI:$BI,通讯通路门店!$S:$S,$G1882)</f>
        <v>0</v>
      </c>
      <c r="AG1882" s="99">
        <f>SUMIFS(通讯通路门店!$BH:$BH,通讯通路门店!$S:$S,$G1882)</f>
        <v>0</v>
      </c>
      <c r="AH1882" s="99">
        <f t="shared" si="146"/>
        <v>0</v>
      </c>
      <c r="AI1882" s="99">
        <f>SUMIFS(通讯通路门店!$BB:$BB,通讯通路门店!$S:$S,$G1882)</f>
        <v>0</v>
      </c>
      <c r="AJ1882" s="99">
        <f>SUMIFS(通讯通路门店!$BE:$BE,通讯通路门店!$S:$S,$G1882)</f>
        <v>0</v>
      </c>
      <c r="AK1882" s="99">
        <f>SUMIFS(通讯通路门店!$BG:$BG,通讯通路门店!$S:$S,$G1882)</f>
        <v>0</v>
      </c>
      <c r="AL1882" s="99">
        <f>SUMIFS(通讯通路门店!$BC:$BC,通讯通路门店!$S:$S,$G1882)</f>
        <v>0</v>
      </c>
      <c r="AM1882" s="99">
        <f>SUMIFS(通讯通路门店!$BD:$BD,通讯通路门店!$S:$S,$G1882)</f>
        <v>0</v>
      </c>
      <c r="AN1882" s="99">
        <f>SUMIFS(通讯通路门店!$BF:$BF,通讯通路门店!$S:$S,$G1882)</f>
        <v>0</v>
      </c>
      <c r="AO1882" s="99">
        <f t="shared" si="147"/>
        <v>0</v>
      </c>
      <c r="AP1882" s="99">
        <f>SUMIFS(通讯通路门店!$K:$K,通讯通路门店!$S:$S,$G1882)</f>
        <v>0</v>
      </c>
      <c r="AQ1882" s="83"/>
      <c r="AR1882" s="99">
        <f>SUMIFS(通讯通路门店!$T:$T,通讯通路门店!$S:$S,$G1882)</f>
        <v>0</v>
      </c>
      <c r="AS1882" s="99">
        <f>SUMIFS(通讯通路门店!$U:$U,通讯通路门店!$S:$S,$G1882)</f>
        <v>0</v>
      </c>
      <c r="AT1882" s="99">
        <f>SUMIFS(通讯通路门店!$V:$V,通讯通路门店!$S:$S,$G1882)</f>
        <v>0</v>
      </c>
      <c r="AU1882" s="99">
        <f>SUMIFS(通讯通路门店!$W:$W,通讯通路门店!$S:$S,$G1882)</f>
        <v>0</v>
      </c>
      <c r="AV1882" s="99">
        <f>SUMIFS(通讯通路门店!$Z:$Z,通讯通路门店!$S:$S,$G1882)</f>
        <v>0</v>
      </c>
      <c r="AW1882" s="99">
        <f>SUMIFS(通讯通路门店!$AB:$AB,通讯通路门店!$S:$S,$G1882)</f>
        <v>0</v>
      </c>
      <c r="AX1882" s="99">
        <f>SUMIFS(通讯通路门店!$X:$X,通讯通路门店!$S:$S,$G1882)</f>
        <v>0</v>
      </c>
      <c r="AY1882" s="99">
        <f>SUMIFS(通讯通路门店!$Y:$Y,通讯通路门店!$S:$S,$G1882)</f>
        <v>0</v>
      </c>
      <c r="AZ1882" s="99">
        <f>SUMIFS(通讯通路门店!$AA:$AA,通讯通路门店!$S:$S,$G1882)</f>
        <v>0</v>
      </c>
      <c r="BA1882" s="99">
        <f t="shared" si="148"/>
        <v>0</v>
      </c>
      <c r="BB1882" s="99">
        <f t="shared" si="149"/>
        <v>0</v>
      </c>
      <c r="BC1882" s="99">
        <f>SUMIFS(通讯通路门店!$W:$W,通讯通路门店!$S:$S,$G1882,通讯通路门店!$J:$J,"荣耀体验店")+SUMIFS(通讯通路门店!$W:$W,通讯通路门店!$S:$S,$G1882,通讯通路门店!$J:$J,"荣耀授权专卖店")</f>
        <v>0</v>
      </c>
      <c r="BD1882" s="99">
        <f>SUMIFS(通讯通路门店!$Z:$Z,通讯通路门店!$S:$S,$G1882,通讯通路门店!$J:$J,"VIVO体验店")</f>
        <v>0</v>
      </c>
      <c r="BE1882" s="99">
        <f>SUMIFS(通讯通路门店!$AB:$AB,通讯通路门店!$S:$S,$G1882,通讯通路门店!$J:$J,"OPPO体验店")</f>
        <v>0</v>
      </c>
      <c r="BF1882" s="99">
        <f>SUMIFS(通讯通路门店!$X:$X,通讯通路门店!$S:$S,$G1882,通讯通路门店!$J:$J,"华为授权体验店")+SUMIFS(通讯通路门店!$AA:$AA,通讯通路门店!$S:$S,$G1882,通讯通路门店!$J:$J,"华为堡垒店")</f>
        <v>0</v>
      </c>
      <c r="BG1882" s="99">
        <f>SUMIFS(通讯通路门店!$Y:$Y,通讯通路门店!$S:$S,$G1882,通讯通路门店!$J:$J,"小米体验店")</f>
        <v>0</v>
      </c>
      <c r="BH1882" s="99">
        <f>SUMIFS(通讯通路门店!$AA:$AA,通讯通路门店!$S:$S,$G1882,通讯通路门店!$J:$J,"苹果体验店")</f>
        <v>0</v>
      </c>
      <c r="BI1882" s="99">
        <f>SUMIFS(通讯通路门店!$K:$K,通讯通路门店!$S:$S,$G1882,通讯通路门店!$J:$J,"其他品牌专卖店")</f>
        <v>0</v>
      </c>
      <c r="BJ1882" s="99">
        <f>SUMIFS(通讯通路门店!$AC:$AC,通讯通路门店!$S:$S,$G1882)</f>
        <v>0</v>
      </c>
      <c r="BK1882" s="99">
        <f>SUMIFS(通讯通路门店!$AD:$AD,通讯通路门店!$S:$S,$G1882)</f>
        <v>0</v>
      </c>
      <c r="BL1882" s="99">
        <f>SUMIFS(通讯通路门店!$AE:$AE,通讯通路门店!$S:$S,$G1882)</f>
        <v>0</v>
      </c>
      <c r="BM1882" s="99">
        <f>SUMIFS(通讯通路门店!$AF:$AF,通讯通路门店!$S:$S,$G1882)</f>
        <v>0</v>
      </c>
      <c r="BN1882" s="99">
        <f>SUMIFS(通讯通路门店!$AG:$AG,通讯通路门店!$S:$S,$G1882)</f>
        <v>0</v>
      </c>
      <c r="BO1882" s="99">
        <f>SUMIFS(通讯通路门店!$AH:$AH,通讯通路门店!$S:$S,$G1882)</f>
        <v>0</v>
      </c>
      <c r="BP1882" s="99">
        <f>SUMIFS(通讯通路门店!$AI:$AI,通讯通路门店!$S:$S,$G1882)</f>
        <v>0</v>
      </c>
      <c r="BQ1882" s="83"/>
    </row>
    <row r="1883" spans="1:69">
      <c r="A1883" s="99" t="str">
        <f>IFERROR(_xlfn.XLOOKUP($G1883,通讯通路门店!$S$4:$S$993933,通讯通路门店!$A$4:$A$993933,0,0),"")</f>
        <v>海南省</v>
      </c>
      <c r="B1883" s="99" t="str">
        <f>IFERROR(_xlfn.XLOOKUP($G1883,通讯通路门店!$S$4:$S$993933,通讯通路门店!$B$4:$B$993933,0,0),"")</f>
        <v>乐东黎族自治县</v>
      </c>
      <c r="C1883" s="99" t="str">
        <f>IFERROR(_xlfn.XLOOKUP($G1883,通讯通路门店!$S$4:$S$993933,通讯通路门店!$C$4:$C$993933,0,0),"")</f>
        <v>乐东黎族自治县</v>
      </c>
      <c r="D1883" s="99" t="str">
        <f>IFERROR(_xlfn.XLOOKUP($G1883,通讯通路门店!$S$4:$S$993933,通讯通路门店!$D$4:$D$993933,0,0),"")</f>
        <v>万冲镇</v>
      </c>
      <c r="E1883" s="83"/>
      <c r="F1883" s="83"/>
      <c r="G1883" s="101"/>
      <c r="H1883" s="102">
        <f>IFERROR(_xlfn.XLOOKUP($G1883,通讯通路门店!$S$4:$S$993933,通讯通路门店!$R$4:$R$993933,0,0),"")</f>
        <v>0</v>
      </c>
      <c r="I1883" s="83"/>
      <c r="J1883" s="83"/>
      <c r="K1883" s="83"/>
      <c r="L1883" s="83"/>
      <c r="M1883" s="83"/>
      <c r="N1883" s="83"/>
      <c r="O1883" s="83"/>
      <c r="P1883" s="83"/>
      <c r="Q1883" s="83"/>
      <c r="R1883" s="83"/>
      <c r="S1883" s="83"/>
      <c r="T1883" s="83"/>
      <c r="U1883" s="99">
        <f>COUNTIF(通讯通路门店!$S:$S,$G1883)</f>
        <v>0</v>
      </c>
      <c r="V1883" s="99">
        <f>COUNTIFS(通讯通路门店!$S:$S,$G1883,通讯通路门店!$J:$J,"综合卖场")</f>
        <v>0</v>
      </c>
      <c r="W1883" s="99">
        <f>SUMIFS(通讯通路门店!$AJ:$AJ,通讯通路门店!$S:$S,通讯客户沙盘!$G1883)</f>
        <v>0</v>
      </c>
      <c r="X1883" s="99">
        <f t="shared" si="145"/>
        <v>0</v>
      </c>
      <c r="Y1883" s="99">
        <f>COUNTIFS(通讯通路门店!$S:$S,$G1883,通讯通路门店!$J:$J,"荣耀体验店")+COUNTIFS(通讯通路门店!$S:$S,$G1883,通讯通路门店!$J:$J,"荣耀授权专卖店")</f>
        <v>0</v>
      </c>
      <c r="Z1883" s="99">
        <f>COUNTIFS(通讯通路门店!$S:$S,$G1883,通讯通路门店!$J:$J,"VIVO体验店")</f>
        <v>0</v>
      </c>
      <c r="AA1883" s="99">
        <f>COUNTIFS(通讯通路门店!$S:$S,$G1883,通讯通路门店!$J:$J,"OPPO体验店")</f>
        <v>0</v>
      </c>
      <c r="AB1883" s="99">
        <f>COUNTIFS(通讯通路门店!$S:$S,$G1883,通讯通路门店!$J:$J,"华为授权体验店")+COUNTIFS(通讯通路门店!$S:$S,$G1883,通讯通路门店!$J:$J,"华为堡垒店")</f>
        <v>0</v>
      </c>
      <c r="AC1883" s="99">
        <f>COUNTIFS(通讯通路门店!$S:$S,$G1883,通讯通路门店!$J:$J,"小米体验店")</f>
        <v>0</v>
      </c>
      <c r="AD1883" s="99">
        <f>COUNTIFS(通讯通路门店!$S:$S,$G1883,通讯通路门店!$J:$J,"苹果体验店")</f>
        <v>0</v>
      </c>
      <c r="AE1883" s="99">
        <f>COUNTIFS(通讯通路门店!$S:$S,$G1883,通讯通路门店!$J:$J,"其他品牌专卖店")</f>
        <v>0</v>
      </c>
      <c r="AF1883" s="99">
        <f>SUMIFS(通讯通路门店!$BI:$BI,通讯通路门店!$S:$S,$G1883)</f>
        <v>0</v>
      </c>
      <c r="AG1883" s="99">
        <f>SUMIFS(通讯通路门店!$BH:$BH,通讯通路门店!$S:$S,$G1883)</f>
        <v>0</v>
      </c>
      <c r="AH1883" s="99">
        <f t="shared" si="146"/>
        <v>0</v>
      </c>
      <c r="AI1883" s="99">
        <f>SUMIFS(通讯通路门店!$BB:$BB,通讯通路门店!$S:$S,$G1883)</f>
        <v>0</v>
      </c>
      <c r="AJ1883" s="99">
        <f>SUMIFS(通讯通路门店!$BE:$BE,通讯通路门店!$S:$S,$G1883)</f>
        <v>0</v>
      </c>
      <c r="AK1883" s="99">
        <f>SUMIFS(通讯通路门店!$BG:$BG,通讯通路门店!$S:$S,$G1883)</f>
        <v>0</v>
      </c>
      <c r="AL1883" s="99">
        <f>SUMIFS(通讯通路门店!$BC:$BC,通讯通路门店!$S:$S,$G1883)</f>
        <v>0</v>
      </c>
      <c r="AM1883" s="99">
        <f>SUMIFS(通讯通路门店!$BD:$BD,通讯通路门店!$S:$S,$G1883)</f>
        <v>0</v>
      </c>
      <c r="AN1883" s="99">
        <f>SUMIFS(通讯通路门店!$BF:$BF,通讯通路门店!$S:$S,$G1883)</f>
        <v>0</v>
      </c>
      <c r="AO1883" s="99">
        <f t="shared" si="147"/>
        <v>0</v>
      </c>
      <c r="AP1883" s="99">
        <f>SUMIFS(通讯通路门店!$K:$K,通讯通路门店!$S:$S,$G1883)</f>
        <v>0</v>
      </c>
      <c r="AQ1883" s="83"/>
      <c r="AR1883" s="99">
        <f>SUMIFS(通讯通路门店!$T:$T,通讯通路门店!$S:$S,$G1883)</f>
        <v>0</v>
      </c>
      <c r="AS1883" s="99">
        <f>SUMIFS(通讯通路门店!$U:$U,通讯通路门店!$S:$S,$G1883)</f>
        <v>0</v>
      </c>
      <c r="AT1883" s="99">
        <f>SUMIFS(通讯通路门店!$V:$V,通讯通路门店!$S:$S,$G1883)</f>
        <v>0</v>
      </c>
      <c r="AU1883" s="99">
        <f>SUMIFS(通讯通路门店!$W:$W,通讯通路门店!$S:$S,$G1883)</f>
        <v>0</v>
      </c>
      <c r="AV1883" s="99">
        <f>SUMIFS(通讯通路门店!$Z:$Z,通讯通路门店!$S:$S,$G1883)</f>
        <v>0</v>
      </c>
      <c r="AW1883" s="99">
        <f>SUMIFS(通讯通路门店!$AB:$AB,通讯通路门店!$S:$S,$G1883)</f>
        <v>0</v>
      </c>
      <c r="AX1883" s="99">
        <f>SUMIFS(通讯通路门店!$X:$X,通讯通路门店!$S:$S,$G1883)</f>
        <v>0</v>
      </c>
      <c r="AY1883" s="99">
        <f>SUMIFS(通讯通路门店!$Y:$Y,通讯通路门店!$S:$S,$G1883)</f>
        <v>0</v>
      </c>
      <c r="AZ1883" s="99">
        <f>SUMIFS(通讯通路门店!$AA:$AA,通讯通路门店!$S:$S,$G1883)</f>
        <v>0</v>
      </c>
      <c r="BA1883" s="99">
        <f t="shared" si="148"/>
        <v>0</v>
      </c>
      <c r="BB1883" s="99">
        <f t="shared" si="149"/>
        <v>0</v>
      </c>
      <c r="BC1883" s="99">
        <f>SUMIFS(通讯通路门店!$W:$W,通讯通路门店!$S:$S,$G1883,通讯通路门店!$J:$J,"荣耀体验店")+SUMIFS(通讯通路门店!$W:$W,通讯通路门店!$S:$S,$G1883,通讯通路门店!$J:$J,"荣耀授权专卖店")</f>
        <v>0</v>
      </c>
      <c r="BD1883" s="99">
        <f>SUMIFS(通讯通路门店!$Z:$Z,通讯通路门店!$S:$S,$G1883,通讯通路门店!$J:$J,"VIVO体验店")</f>
        <v>0</v>
      </c>
      <c r="BE1883" s="99">
        <f>SUMIFS(通讯通路门店!$AB:$AB,通讯通路门店!$S:$S,$G1883,通讯通路门店!$J:$J,"OPPO体验店")</f>
        <v>0</v>
      </c>
      <c r="BF1883" s="99">
        <f>SUMIFS(通讯通路门店!$X:$X,通讯通路门店!$S:$S,$G1883,通讯通路门店!$J:$J,"华为授权体验店")+SUMIFS(通讯通路门店!$AA:$AA,通讯通路门店!$S:$S,$G1883,通讯通路门店!$J:$J,"华为堡垒店")</f>
        <v>0</v>
      </c>
      <c r="BG1883" s="99">
        <f>SUMIFS(通讯通路门店!$Y:$Y,通讯通路门店!$S:$S,$G1883,通讯通路门店!$J:$J,"小米体验店")</f>
        <v>0</v>
      </c>
      <c r="BH1883" s="99">
        <f>SUMIFS(通讯通路门店!$AA:$AA,通讯通路门店!$S:$S,$G1883,通讯通路门店!$J:$J,"苹果体验店")</f>
        <v>0</v>
      </c>
      <c r="BI1883" s="99">
        <f>SUMIFS(通讯通路门店!$K:$K,通讯通路门店!$S:$S,$G1883,通讯通路门店!$J:$J,"其他品牌专卖店")</f>
        <v>0</v>
      </c>
      <c r="BJ1883" s="99">
        <f>SUMIFS(通讯通路门店!$AC:$AC,通讯通路门店!$S:$S,$G1883)</f>
        <v>0</v>
      </c>
      <c r="BK1883" s="99">
        <f>SUMIFS(通讯通路门店!$AD:$AD,通讯通路门店!$S:$S,$G1883)</f>
        <v>0</v>
      </c>
      <c r="BL1883" s="99">
        <f>SUMIFS(通讯通路门店!$AE:$AE,通讯通路门店!$S:$S,$G1883)</f>
        <v>0</v>
      </c>
      <c r="BM1883" s="99">
        <f>SUMIFS(通讯通路门店!$AF:$AF,通讯通路门店!$S:$S,$G1883)</f>
        <v>0</v>
      </c>
      <c r="BN1883" s="99">
        <f>SUMIFS(通讯通路门店!$AG:$AG,通讯通路门店!$S:$S,$G1883)</f>
        <v>0</v>
      </c>
      <c r="BO1883" s="99">
        <f>SUMIFS(通讯通路门店!$AH:$AH,通讯通路门店!$S:$S,$G1883)</f>
        <v>0</v>
      </c>
      <c r="BP1883" s="99">
        <f>SUMIFS(通讯通路门店!$AI:$AI,通讯通路门店!$S:$S,$G1883)</f>
        <v>0</v>
      </c>
      <c r="BQ1883" s="83"/>
    </row>
    <row r="1884" spans="1:69">
      <c r="A1884" s="99" t="str">
        <f>IFERROR(_xlfn.XLOOKUP($G1884,通讯通路门店!$S$4:$S$993933,通讯通路门店!$A$4:$A$993933,0,0),"")</f>
        <v>海南省</v>
      </c>
      <c r="B1884" s="99" t="str">
        <f>IFERROR(_xlfn.XLOOKUP($G1884,通讯通路门店!$S$4:$S$993933,通讯通路门店!$B$4:$B$993933,0,0),"")</f>
        <v>乐东黎族自治县</v>
      </c>
      <c r="C1884" s="99" t="str">
        <f>IFERROR(_xlfn.XLOOKUP($G1884,通讯通路门店!$S$4:$S$993933,通讯通路门店!$C$4:$C$993933,0,0),"")</f>
        <v>乐东黎族自治县</v>
      </c>
      <c r="D1884" s="99" t="str">
        <f>IFERROR(_xlfn.XLOOKUP($G1884,通讯通路门店!$S$4:$S$993933,通讯通路门店!$D$4:$D$993933,0,0),"")</f>
        <v>万冲镇</v>
      </c>
      <c r="E1884" s="83"/>
      <c r="F1884" s="83"/>
      <c r="G1884" s="101"/>
      <c r="H1884" s="102">
        <f>IFERROR(_xlfn.XLOOKUP($G1884,通讯通路门店!$S$4:$S$993933,通讯通路门店!$R$4:$R$993933,0,0),"")</f>
        <v>0</v>
      </c>
      <c r="I1884" s="83"/>
      <c r="J1884" s="83"/>
      <c r="K1884" s="83"/>
      <c r="L1884" s="83"/>
      <c r="M1884" s="83"/>
      <c r="N1884" s="83"/>
      <c r="O1884" s="83"/>
      <c r="P1884" s="83"/>
      <c r="Q1884" s="83"/>
      <c r="R1884" s="83"/>
      <c r="S1884" s="83"/>
      <c r="T1884" s="83"/>
      <c r="U1884" s="99">
        <f>COUNTIF(通讯通路门店!$S:$S,$G1884)</f>
        <v>0</v>
      </c>
      <c r="V1884" s="99">
        <f>COUNTIFS(通讯通路门店!$S:$S,$G1884,通讯通路门店!$J:$J,"综合卖场")</f>
        <v>0</v>
      </c>
      <c r="W1884" s="99">
        <f>SUMIFS(通讯通路门店!$AJ:$AJ,通讯通路门店!$S:$S,通讯客户沙盘!$G1884)</f>
        <v>0</v>
      </c>
      <c r="X1884" s="99">
        <f t="shared" si="145"/>
        <v>0</v>
      </c>
      <c r="Y1884" s="99">
        <f>COUNTIFS(通讯通路门店!$S:$S,$G1884,通讯通路门店!$J:$J,"荣耀体验店")+COUNTIFS(通讯通路门店!$S:$S,$G1884,通讯通路门店!$J:$J,"荣耀授权专卖店")</f>
        <v>0</v>
      </c>
      <c r="Z1884" s="99">
        <f>COUNTIFS(通讯通路门店!$S:$S,$G1884,通讯通路门店!$J:$J,"VIVO体验店")</f>
        <v>0</v>
      </c>
      <c r="AA1884" s="99">
        <f>COUNTIFS(通讯通路门店!$S:$S,$G1884,通讯通路门店!$J:$J,"OPPO体验店")</f>
        <v>0</v>
      </c>
      <c r="AB1884" s="99">
        <f>COUNTIFS(通讯通路门店!$S:$S,$G1884,通讯通路门店!$J:$J,"华为授权体验店")+COUNTIFS(通讯通路门店!$S:$S,$G1884,通讯通路门店!$J:$J,"华为堡垒店")</f>
        <v>0</v>
      </c>
      <c r="AC1884" s="99">
        <f>COUNTIFS(通讯通路门店!$S:$S,$G1884,通讯通路门店!$J:$J,"小米体验店")</f>
        <v>0</v>
      </c>
      <c r="AD1884" s="99">
        <f>COUNTIFS(通讯通路门店!$S:$S,$G1884,通讯通路门店!$J:$J,"苹果体验店")</f>
        <v>0</v>
      </c>
      <c r="AE1884" s="99">
        <f>COUNTIFS(通讯通路门店!$S:$S,$G1884,通讯通路门店!$J:$J,"其他品牌专卖店")</f>
        <v>0</v>
      </c>
      <c r="AF1884" s="99">
        <f>SUMIFS(通讯通路门店!$BI:$BI,通讯通路门店!$S:$S,$G1884)</f>
        <v>0</v>
      </c>
      <c r="AG1884" s="99">
        <f>SUMIFS(通讯通路门店!$BH:$BH,通讯通路门店!$S:$S,$G1884)</f>
        <v>0</v>
      </c>
      <c r="AH1884" s="99">
        <f t="shared" si="146"/>
        <v>0</v>
      </c>
      <c r="AI1884" s="99">
        <f>SUMIFS(通讯通路门店!$BB:$BB,通讯通路门店!$S:$S,$G1884)</f>
        <v>0</v>
      </c>
      <c r="AJ1884" s="99">
        <f>SUMIFS(通讯通路门店!$BE:$BE,通讯通路门店!$S:$S,$G1884)</f>
        <v>0</v>
      </c>
      <c r="AK1884" s="99">
        <f>SUMIFS(通讯通路门店!$BG:$BG,通讯通路门店!$S:$S,$G1884)</f>
        <v>0</v>
      </c>
      <c r="AL1884" s="99">
        <f>SUMIFS(通讯通路门店!$BC:$BC,通讯通路门店!$S:$S,$G1884)</f>
        <v>0</v>
      </c>
      <c r="AM1884" s="99">
        <f>SUMIFS(通讯通路门店!$BD:$BD,通讯通路门店!$S:$S,$G1884)</f>
        <v>0</v>
      </c>
      <c r="AN1884" s="99">
        <f>SUMIFS(通讯通路门店!$BF:$BF,通讯通路门店!$S:$S,$G1884)</f>
        <v>0</v>
      </c>
      <c r="AO1884" s="99">
        <f t="shared" si="147"/>
        <v>0</v>
      </c>
      <c r="AP1884" s="99">
        <f>SUMIFS(通讯通路门店!$K:$K,通讯通路门店!$S:$S,$G1884)</f>
        <v>0</v>
      </c>
      <c r="AQ1884" s="83"/>
      <c r="AR1884" s="99">
        <f>SUMIFS(通讯通路门店!$T:$T,通讯通路门店!$S:$S,$G1884)</f>
        <v>0</v>
      </c>
      <c r="AS1884" s="99">
        <f>SUMIFS(通讯通路门店!$U:$U,通讯通路门店!$S:$S,$G1884)</f>
        <v>0</v>
      </c>
      <c r="AT1884" s="99">
        <f>SUMIFS(通讯通路门店!$V:$V,通讯通路门店!$S:$S,$G1884)</f>
        <v>0</v>
      </c>
      <c r="AU1884" s="99">
        <f>SUMIFS(通讯通路门店!$W:$W,通讯通路门店!$S:$S,$G1884)</f>
        <v>0</v>
      </c>
      <c r="AV1884" s="99">
        <f>SUMIFS(通讯通路门店!$Z:$Z,通讯通路门店!$S:$S,$G1884)</f>
        <v>0</v>
      </c>
      <c r="AW1884" s="99">
        <f>SUMIFS(通讯通路门店!$AB:$AB,通讯通路门店!$S:$S,$G1884)</f>
        <v>0</v>
      </c>
      <c r="AX1884" s="99">
        <f>SUMIFS(通讯通路门店!$X:$X,通讯通路门店!$S:$S,$G1884)</f>
        <v>0</v>
      </c>
      <c r="AY1884" s="99">
        <f>SUMIFS(通讯通路门店!$Y:$Y,通讯通路门店!$S:$S,$G1884)</f>
        <v>0</v>
      </c>
      <c r="AZ1884" s="99">
        <f>SUMIFS(通讯通路门店!$AA:$AA,通讯通路门店!$S:$S,$G1884)</f>
        <v>0</v>
      </c>
      <c r="BA1884" s="99">
        <f t="shared" si="148"/>
        <v>0</v>
      </c>
      <c r="BB1884" s="99">
        <f t="shared" si="149"/>
        <v>0</v>
      </c>
      <c r="BC1884" s="99">
        <f>SUMIFS(通讯通路门店!$W:$W,通讯通路门店!$S:$S,$G1884,通讯通路门店!$J:$J,"荣耀体验店")+SUMIFS(通讯通路门店!$W:$W,通讯通路门店!$S:$S,$G1884,通讯通路门店!$J:$J,"荣耀授权专卖店")</f>
        <v>0</v>
      </c>
      <c r="BD1884" s="99">
        <f>SUMIFS(通讯通路门店!$Z:$Z,通讯通路门店!$S:$S,$G1884,通讯通路门店!$J:$J,"VIVO体验店")</f>
        <v>0</v>
      </c>
      <c r="BE1884" s="99">
        <f>SUMIFS(通讯通路门店!$AB:$AB,通讯通路门店!$S:$S,$G1884,通讯通路门店!$J:$J,"OPPO体验店")</f>
        <v>0</v>
      </c>
      <c r="BF1884" s="99">
        <f>SUMIFS(通讯通路门店!$X:$X,通讯通路门店!$S:$S,$G1884,通讯通路门店!$J:$J,"华为授权体验店")+SUMIFS(通讯通路门店!$AA:$AA,通讯通路门店!$S:$S,$G1884,通讯通路门店!$J:$J,"华为堡垒店")</f>
        <v>0</v>
      </c>
      <c r="BG1884" s="99">
        <f>SUMIFS(通讯通路门店!$Y:$Y,通讯通路门店!$S:$S,$G1884,通讯通路门店!$J:$J,"小米体验店")</f>
        <v>0</v>
      </c>
      <c r="BH1884" s="99">
        <f>SUMIFS(通讯通路门店!$AA:$AA,通讯通路门店!$S:$S,$G1884,通讯通路门店!$J:$J,"苹果体验店")</f>
        <v>0</v>
      </c>
      <c r="BI1884" s="99">
        <f>SUMIFS(通讯通路门店!$K:$K,通讯通路门店!$S:$S,$G1884,通讯通路门店!$J:$J,"其他品牌专卖店")</f>
        <v>0</v>
      </c>
      <c r="BJ1884" s="99">
        <f>SUMIFS(通讯通路门店!$AC:$AC,通讯通路门店!$S:$S,$G1884)</f>
        <v>0</v>
      </c>
      <c r="BK1884" s="99">
        <f>SUMIFS(通讯通路门店!$AD:$AD,通讯通路门店!$S:$S,$G1884)</f>
        <v>0</v>
      </c>
      <c r="BL1884" s="99">
        <f>SUMIFS(通讯通路门店!$AE:$AE,通讯通路门店!$S:$S,$G1884)</f>
        <v>0</v>
      </c>
      <c r="BM1884" s="99">
        <f>SUMIFS(通讯通路门店!$AF:$AF,通讯通路门店!$S:$S,$G1884)</f>
        <v>0</v>
      </c>
      <c r="BN1884" s="99">
        <f>SUMIFS(通讯通路门店!$AG:$AG,通讯通路门店!$S:$S,$G1884)</f>
        <v>0</v>
      </c>
      <c r="BO1884" s="99">
        <f>SUMIFS(通讯通路门店!$AH:$AH,通讯通路门店!$S:$S,$G1884)</f>
        <v>0</v>
      </c>
      <c r="BP1884" s="99">
        <f>SUMIFS(通讯通路门店!$AI:$AI,通讯通路门店!$S:$S,$G1884)</f>
        <v>0</v>
      </c>
      <c r="BQ1884" s="83"/>
    </row>
    <row r="1885" spans="1:69">
      <c r="A1885" s="99" t="str">
        <f>IFERROR(_xlfn.XLOOKUP($G1885,通讯通路门店!$S$4:$S$993933,通讯通路门店!$A$4:$A$993933,0,0),"")</f>
        <v>海南省</v>
      </c>
      <c r="B1885" s="99" t="str">
        <f>IFERROR(_xlfn.XLOOKUP($G1885,通讯通路门店!$S$4:$S$993933,通讯通路门店!$B$4:$B$993933,0,0),"")</f>
        <v>乐东黎族自治县</v>
      </c>
      <c r="C1885" s="99" t="str">
        <f>IFERROR(_xlfn.XLOOKUP($G1885,通讯通路门店!$S$4:$S$993933,通讯通路门店!$C$4:$C$993933,0,0),"")</f>
        <v>乐东黎族自治县</v>
      </c>
      <c r="D1885" s="99" t="str">
        <f>IFERROR(_xlfn.XLOOKUP($G1885,通讯通路门店!$S$4:$S$993933,通讯通路门店!$D$4:$D$993933,0,0),"")</f>
        <v>万冲镇</v>
      </c>
      <c r="E1885" s="83"/>
      <c r="F1885" s="83"/>
      <c r="G1885" s="101"/>
      <c r="H1885" s="102">
        <f>IFERROR(_xlfn.XLOOKUP($G1885,通讯通路门店!$S$4:$S$993933,通讯通路门店!$R$4:$R$993933,0,0),"")</f>
        <v>0</v>
      </c>
      <c r="I1885" s="83"/>
      <c r="J1885" s="83"/>
      <c r="K1885" s="83"/>
      <c r="L1885" s="83"/>
      <c r="M1885" s="83"/>
      <c r="N1885" s="83"/>
      <c r="O1885" s="83"/>
      <c r="P1885" s="83"/>
      <c r="Q1885" s="83"/>
      <c r="R1885" s="83"/>
      <c r="S1885" s="83"/>
      <c r="T1885" s="83"/>
      <c r="U1885" s="99">
        <f>COUNTIF(通讯通路门店!$S:$S,$G1885)</f>
        <v>0</v>
      </c>
      <c r="V1885" s="99">
        <f>COUNTIFS(通讯通路门店!$S:$S,$G1885,通讯通路门店!$J:$J,"综合卖场")</f>
        <v>0</v>
      </c>
      <c r="W1885" s="99">
        <f>SUMIFS(通讯通路门店!$AJ:$AJ,通讯通路门店!$S:$S,通讯客户沙盘!$G1885)</f>
        <v>0</v>
      </c>
      <c r="X1885" s="99">
        <f t="shared" si="145"/>
        <v>0</v>
      </c>
      <c r="Y1885" s="99">
        <f>COUNTIFS(通讯通路门店!$S:$S,$G1885,通讯通路门店!$J:$J,"荣耀体验店")+COUNTIFS(通讯通路门店!$S:$S,$G1885,通讯通路门店!$J:$J,"荣耀授权专卖店")</f>
        <v>0</v>
      </c>
      <c r="Z1885" s="99">
        <f>COUNTIFS(通讯通路门店!$S:$S,$G1885,通讯通路门店!$J:$J,"VIVO体验店")</f>
        <v>0</v>
      </c>
      <c r="AA1885" s="99">
        <f>COUNTIFS(通讯通路门店!$S:$S,$G1885,通讯通路门店!$J:$J,"OPPO体验店")</f>
        <v>0</v>
      </c>
      <c r="AB1885" s="99">
        <f>COUNTIFS(通讯通路门店!$S:$S,$G1885,通讯通路门店!$J:$J,"华为授权体验店")+COUNTIFS(通讯通路门店!$S:$S,$G1885,通讯通路门店!$J:$J,"华为堡垒店")</f>
        <v>0</v>
      </c>
      <c r="AC1885" s="99">
        <f>COUNTIFS(通讯通路门店!$S:$S,$G1885,通讯通路门店!$J:$J,"小米体验店")</f>
        <v>0</v>
      </c>
      <c r="AD1885" s="99">
        <f>COUNTIFS(通讯通路门店!$S:$S,$G1885,通讯通路门店!$J:$J,"苹果体验店")</f>
        <v>0</v>
      </c>
      <c r="AE1885" s="99">
        <f>COUNTIFS(通讯通路门店!$S:$S,$G1885,通讯通路门店!$J:$J,"其他品牌专卖店")</f>
        <v>0</v>
      </c>
      <c r="AF1885" s="99">
        <f>SUMIFS(通讯通路门店!$BI:$BI,通讯通路门店!$S:$S,$G1885)</f>
        <v>0</v>
      </c>
      <c r="AG1885" s="99">
        <f>SUMIFS(通讯通路门店!$BH:$BH,通讯通路门店!$S:$S,$G1885)</f>
        <v>0</v>
      </c>
      <c r="AH1885" s="99">
        <f t="shared" si="146"/>
        <v>0</v>
      </c>
      <c r="AI1885" s="99">
        <f>SUMIFS(通讯通路门店!$BB:$BB,通讯通路门店!$S:$S,$G1885)</f>
        <v>0</v>
      </c>
      <c r="AJ1885" s="99">
        <f>SUMIFS(通讯通路门店!$BE:$BE,通讯通路门店!$S:$S,$G1885)</f>
        <v>0</v>
      </c>
      <c r="AK1885" s="99">
        <f>SUMIFS(通讯通路门店!$BG:$BG,通讯通路门店!$S:$S,$G1885)</f>
        <v>0</v>
      </c>
      <c r="AL1885" s="99">
        <f>SUMIFS(通讯通路门店!$BC:$BC,通讯通路门店!$S:$S,$G1885)</f>
        <v>0</v>
      </c>
      <c r="AM1885" s="99">
        <f>SUMIFS(通讯通路门店!$BD:$BD,通讯通路门店!$S:$S,$G1885)</f>
        <v>0</v>
      </c>
      <c r="AN1885" s="99">
        <f>SUMIFS(通讯通路门店!$BF:$BF,通讯通路门店!$S:$S,$G1885)</f>
        <v>0</v>
      </c>
      <c r="AO1885" s="99">
        <f t="shared" si="147"/>
        <v>0</v>
      </c>
      <c r="AP1885" s="99">
        <f>SUMIFS(通讯通路门店!$K:$K,通讯通路门店!$S:$S,$G1885)</f>
        <v>0</v>
      </c>
      <c r="AQ1885" s="83"/>
      <c r="AR1885" s="99">
        <f>SUMIFS(通讯通路门店!$T:$T,通讯通路门店!$S:$S,$G1885)</f>
        <v>0</v>
      </c>
      <c r="AS1885" s="99">
        <f>SUMIFS(通讯通路门店!$U:$U,通讯通路门店!$S:$S,$G1885)</f>
        <v>0</v>
      </c>
      <c r="AT1885" s="99">
        <f>SUMIFS(通讯通路门店!$V:$V,通讯通路门店!$S:$S,$G1885)</f>
        <v>0</v>
      </c>
      <c r="AU1885" s="99">
        <f>SUMIFS(通讯通路门店!$W:$W,通讯通路门店!$S:$S,$G1885)</f>
        <v>0</v>
      </c>
      <c r="AV1885" s="99">
        <f>SUMIFS(通讯通路门店!$Z:$Z,通讯通路门店!$S:$S,$G1885)</f>
        <v>0</v>
      </c>
      <c r="AW1885" s="99">
        <f>SUMIFS(通讯通路门店!$AB:$AB,通讯通路门店!$S:$S,$G1885)</f>
        <v>0</v>
      </c>
      <c r="AX1885" s="99">
        <f>SUMIFS(通讯通路门店!$X:$X,通讯通路门店!$S:$S,$G1885)</f>
        <v>0</v>
      </c>
      <c r="AY1885" s="99">
        <f>SUMIFS(通讯通路门店!$Y:$Y,通讯通路门店!$S:$S,$G1885)</f>
        <v>0</v>
      </c>
      <c r="AZ1885" s="99">
        <f>SUMIFS(通讯通路门店!$AA:$AA,通讯通路门店!$S:$S,$G1885)</f>
        <v>0</v>
      </c>
      <c r="BA1885" s="99">
        <f t="shared" si="148"/>
        <v>0</v>
      </c>
      <c r="BB1885" s="99">
        <f t="shared" si="149"/>
        <v>0</v>
      </c>
      <c r="BC1885" s="99">
        <f>SUMIFS(通讯通路门店!$W:$W,通讯通路门店!$S:$S,$G1885,通讯通路门店!$J:$J,"荣耀体验店")+SUMIFS(通讯通路门店!$W:$W,通讯通路门店!$S:$S,$G1885,通讯通路门店!$J:$J,"荣耀授权专卖店")</f>
        <v>0</v>
      </c>
      <c r="BD1885" s="99">
        <f>SUMIFS(通讯通路门店!$Z:$Z,通讯通路门店!$S:$S,$G1885,通讯通路门店!$J:$J,"VIVO体验店")</f>
        <v>0</v>
      </c>
      <c r="BE1885" s="99">
        <f>SUMIFS(通讯通路门店!$AB:$AB,通讯通路门店!$S:$S,$G1885,通讯通路门店!$J:$J,"OPPO体验店")</f>
        <v>0</v>
      </c>
      <c r="BF1885" s="99">
        <f>SUMIFS(通讯通路门店!$X:$X,通讯通路门店!$S:$S,$G1885,通讯通路门店!$J:$J,"华为授权体验店")+SUMIFS(通讯通路门店!$AA:$AA,通讯通路门店!$S:$S,$G1885,通讯通路门店!$J:$J,"华为堡垒店")</f>
        <v>0</v>
      </c>
      <c r="BG1885" s="99">
        <f>SUMIFS(通讯通路门店!$Y:$Y,通讯通路门店!$S:$S,$G1885,通讯通路门店!$J:$J,"小米体验店")</f>
        <v>0</v>
      </c>
      <c r="BH1885" s="99">
        <f>SUMIFS(通讯通路门店!$AA:$AA,通讯通路门店!$S:$S,$G1885,通讯通路门店!$J:$J,"苹果体验店")</f>
        <v>0</v>
      </c>
      <c r="BI1885" s="99">
        <f>SUMIFS(通讯通路门店!$K:$K,通讯通路门店!$S:$S,$G1885,通讯通路门店!$J:$J,"其他品牌专卖店")</f>
        <v>0</v>
      </c>
      <c r="BJ1885" s="99">
        <f>SUMIFS(通讯通路门店!$AC:$AC,通讯通路门店!$S:$S,$G1885)</f>
        <v>0</v>
      </c>
      <c r="BK1885" s="99">
        <f>SUMIFS(通讯通路门店!$AD:$AD,通讯通路门店!$S:$S,$G1885)</f>
        <v>0</v>
      </c>
      <c r="BL1885" s="99">
        <f>SUMIFS(通讯通路门店!$AE:$AE,通讯通路门店!$S:$S,$G1885)</f>
        <v>0</v>
      </c>
      <c r="BM1885" s="99">
        <f>SUMIFS(通讯通路门店!$AF:$AF,通讯通路门店!$S:$S,$G1885)</f>
        <v>0</v>
      </c>
      <c r="BN1885" s="99">
        <f>SUMIFS(通讯通路门店!$AG:$AG,通讯通路门店!$S:$S,$G1885)</f>
        <v>0</v>
      </c>
      <c r="BO1885" s="99">
        <f>SUMIFS(通讯通路门店!$AH:$AH,通讯通路门店!$S:$S,$G1885)</f>
        <v>0</v>
      </c>
      <c r="BP1885" s="99">
        <f>SUMIFS(通讯通路门店!$AI:$AI,通讯通路门店!$S:$S,$G1885)</f>
        <v>0</v>
      </c>
      <c r="BQ1885" s="83"/>
    </row>
    <row r="1886" spans="1:69">
      <c r="A1886" s="99" t="str">
        <f>IFERROR(_xlfn.XLOOKUP($G1886,通讯通路门店!$S$4:$S$993933,通讯通路门店!$A$4:$A$993933,0,0),"")</f>
        <v>海南省</v>
      </c>
      <c r="B1886" s="99" t="str">
        <f>IFERROR(_xlfn.XLOOKUP($G1886,通讯通路门店!$S$4:$S$993933,通讯通路门店!$B$4:$B$993933,0,0),"")</f>
        <v>乐东黎族自治县</v>
      </c>
      <c r="C1886" s="99" t="str">
        <f>IFERROR(_xlfn.XLOOKUP($G1886,通讯通路门店!$S$4:$S$993933,通讯通路门店!$C$4:$C$993933,0,0),"")</f>
        <v>乐东黎族自治县</v>
      </c>
      <c r="D1886" s="99" t="str">
        <f>IFERROR(_xlfn.XLOOKUP($G1886,通讯通路门店!$S$4:$S$993933,通讯通路门店!$D$4:$D$993933,0,0),"")</f>
        <v>万冲镇</v>
      </c>
      <c r="E1886" s="83"/>
      <c r="F1886" s="83"/>
      <c r="G1886" s="101"/>
      <c r="H1886" s="102">
        <f>IFERROR(_xlfn.XLOOKUP($G1886,通讯通路门店!$S$4:$S$993933,通讯通路门店!$R$4:$R$993933,0,0),"")</f>
        <v>0</v>
      </c>
      <c r="I1886" s="83"/>
      <c r="J1886" s="83"/>
      <c r="K1886" s="83"/>
      <c r="L1886" s="83"/>
      <c r="M1886" s="83"/>
      <c r="N1886" s="83"/>
      <c r="O1886" s="83"/>
      <c r="P1886" s="83"/>
      <c r="Q1886" s="83"/>
      <c r="R1886" s="83"/>
      <c r="S1886" s="83"/>
      <c r="T1886" s="83"/>
      <c r="U1886" s="99">
        <f>COUNTIF(通讯通路门店!$S:$S,$G1886)</f>
        <v>0</v>
      </c>
      <c r="V1886" s="99">
        <f>COUNTIFS(通讯通路门店!$S:$S,$G1886,通讯通路门店!$J:$J,"综合卖场")</f>
        <v>0</v>
      </c>
      <c r="W1886" s="99">
        <f>SUMIFS(通讯通路门店!$AJ:$AJ,通讯通路门店!$S:$S,通讯客户沙盘!$G1886)</f>
        <v>0</v>
      </c>
      <c r="X1886" s="99">
        <f t="shared" si="145"/>
        <v>0</v>
      </c>
      <c r="Y1886" s="99">
        <f>COUNTIFS(通讯通路门店!$S:$S,$G1886,通讯通路门店!$J:$J,"荣耀体验店")+COUNTIFS(通讯通路门店!$S:$S,$G1886,通讯通路门店!$J:$J,"荣耀授权专卖店")</f>
        <v>0</v>
      </c>
      <c r="Z1886" s="99">
        <f>COUNTIFS(通讯通路门店!$S:$S,$G1886,通讯通路门店!$J:$J,"VIVO体验店")</f>
        <v>0</v>
      </c>
      <c r="AA1886" s="99">
        <f>COUNTIFS(通讯通路门店!$S:$S,$G1886,通讯通路门店!$J:$J,"OPPO体验店")</f>
        <v>0</v>
      </c>
      <c r="AB1886" s="99">
        <f>COUNTIFS(通讯通路门店!$S:$S,$G1886,通讯通路门店!$J:$J,"华为授权体验店")+COUNTIFS(通讯通路门店!$S:$S,$G1886,通讯通路门店!$J:$J,"华为堡垒店")</f>
        <v>0</v>
      </c>
      <c r="AC1886" s="99">
        <f>COUNTIFS(通讯通路门店!$S:$S,$G1886,通讯通路门店!$J:$J,"小米体验店")</f>
        <v>0</v>
      </c>
      <c r="AD1886" s="99">
        <f>COUNTIFS(通讯通路门店!$S:$S,$G1886,通讯通路门店!$J:$J,"苹果体验店")</f>
        <v>0</v>
      </c>
      <c r="AE1886" s="99">
        <f>COUNTIFS(通讯通路门店!$S:$S,$G1886,通讯通路门店!$J:$J,"其他品牌专卖店")</f>
        <v>0</v>
      </c>
      <c r="AF1886" s="99">
        <f>SUMIFS(通讯通路门店!$BI:$BI,通讯通路门店!$S:$S,$G1886)</f>
        <v>0</v>
      </c>
      <c r="AG1886" s="99">
        <f>SUMIFS(通讯通路门店!$BH:$BH,通讯通路门店!$S:$S,$G1886)</f>
        <v>0</v>
      </c>
      <c r="AH1886" s="99">
        <f t="shared" si="146"/>
        <v>0</v>
      </c>
      <c r="AI1886" s="99">
        <f>SUMIFS(通讯通路门店!$BB:$BB,通讯通路门店!$S:$S,$G1886)</f>
        <v>0</v>
      </c>
      <c r="AJ1886" s="99">
        <f>SUMIFS(通讯通路门店!$BE:$BE,通讯通路门店!$S:$S,$G1886)</f>
        <v>0</v>
      </c>
      <c r="AK1886" s="99">
        <f>SUMIFS(通讯通路门店!$BG:$BG,通讯通路门店!$S:$S,$G1886)</f>
        <v>0</v>
      </c>
      <c r="AL1886" s="99">
        <f>SUMIFS(通讯通路门店!$BC:$BC,通讯通路门店!$S:$S,$G1886)</f>
        <v>0</v>
      </c>
      <c r="AM1886" s="99">
        <f>SUMIFS(通讯通路门店!$BD:$BD,通讯通路门店!$S:$S,$G1886)</f>
        <v>0</v>
      </c>
      <c r="AN1886" s="99">
        <f>SUMIFS(通讯通路门店!$BF:$BF,通讯通路门店!$S:$S,$G1886)</f>
        <v>0</v>
      </c>
      <c r="AO1886" s="99">
        <f t="shared" si="147"/>
        <v>0</v>
      </c>
      <c r="AP1886" s="99">
        <f>SUMIFS(通讯通路门店!$K:$K,通讯通路门店!$S:$S,$G1886)</f>
        <v>0</v>
      </c>
      <c r="AQ1886" s="83"/>
      <c r="AR1886" s="99">
        <f>SUMIFS(通讯通路门店!$T:$T,通讯通路门店!$S:$S,$G1886)</f>
        <v>0</v>
      </c>
      <c r="AS1886" s="99">
        <f>SUMIFS(通讯通路门店!$U:$U,通讯通路门店!$S:$S,$G1886)</f>
        <v>0</v>
      </c>
      <c r="AT1886" s="99">
        <f>SUMIFS(通讯通路门店!$V:$V,通讯通路门店!$S:$S,$G1886)</f>
        <v>0</v>
      </c>
      <c r="AU1886" s="99">
        <f>SUMIFS(通讯通路门店!$W:$W,通讯通路门店!$S:$S,$G1886)</f>
        <v>0</v>
      </c>
      <c r="AV1886" s="99">
        <f>SUMIFS(通讯通路门店!$Z:$Z,通讯通路门店!$S:$S,$G1886)</f>
        <v>0</v>
      </c>
      <c r="AW1886" s="99">
        <f>SUMIFS(通讯通路门店!$AB:$AB,通讯通路门店!$S:$S,$G1886)</f>
        <v>0</v>
      </c>
      <c r="AX1886" s="99">
        <f>SUMIFS(通讯通路门店!$X:$X,通讯通路门店!$S:$S,$G1886)</f>
        <v>0</v>
      </c>
      <c r="AY1886" s="99">
        <f>SUMIFS(通讯通路门店!$Y:$Y,通讯通路门店!$S:$S,$G1886)</f>
        <v>0</v>
      </c>
      <c r="AZ1886" s="99">
        <f>SUMIFS(通讯通路门店!$AA:$AA,通讯通路门店!$S:$S,$G1886)</f>
        <v>0</v>
      </c>
      <c r="BA1886" s="99">
        <f t="shared" si="148"/>
        <v>0</v>
      </c>
      <c r="BB1886" s="99">
        <f t="shared" si="149"/>
        <v>0</v>
      </c>
      <c r="BC1886" s="99">
        <f>SUMIFS(通讯通路门店!$W:$W,通讯通路门店!$S:$S,$G1886,通讯通路门店!$J:$J,"荣耀体验店")+SUMIFS(通讯通路门店!$W:$W,通讯通路门店!$S:$S,$G1886,通讯通路门店!$J:$J,"荣耀授权专卖店")</f>
        <v>0</v>
      </c>
      <c r="BD1886" s="99">
        <f>SUMIFS(通讯通路门店!$Z:$Z,通讯通路门店!$S:$S,$G1886,通讯通路门店!$J:$J,"VIVO体验店")</f>
        <v>0</v>
      </c>
      <c r="BE1886" s="99">
        <f>SUMIFS(通讯通路门店!$AB:$AB,通讯通路门店!$S:$S,$G1886,通讯通路门店!$J:$J,"OPPO体验店")</f>
        <v>0</v>
      </c>
      <c r="BF1886" s="99">
        <f>SUMIFS(通讯通路门店!$X:$X,通讯通路门店!$S:$S,$G1886,通讯通路门店!$J:$J,"华为授权体验店")+SUMIFS(通讯通路门店!$AA:$AA,通讯通路门店!$S:$S,$G1886,通讯通路门店!$J:$J,"华为堡垒店")</f>
        <v>0</v>
      </c>
      <c r="BG1886" s="99">
        <f>SUMIFS(通讯通路门店!$Y:$Y,通讯通路门店!$S:$S,$G1886,通讯通路门店!$J:$J,"小米体验店")</f>
        <v>0</v>
      </c>
      <c r="BH1886" s="99">
        <f>SUMIFS(通讯通路门店!$AA:$AA,通讯通路门店!$S:$S,$G1886,通讯通路门店!$J:$J,"苹果体验店")</f>
        <v>0</v>
      </c>
      <c r="BI1886" s="99">
        <f>SUMIFS(通讯通路门店!$K:$K,通讯通路门店!$S:$S,$G1886,通讯通路门店!$J:$J,"其他品牌专卖店")</f>
        <v>0</v>
      </c>
      <c r="BJ1886" s="99">
        <f>SUMIFS(通讯通路门店!$AC:$AC,通讯通路门店!$S:$S,$G1886)</f>
        <v>0</v>
      </c>
      <c r="BK1886" s="99">
        <f>SUMIFS(通讯通路门店!$AD:$AD,通讯通路门店!$S:$S,$G1886)</f>
        <v>0</v>
      </c>
      <c r="BL1886" s="99">
        <f>SUMIFS(通讯通路门店!$AE:$AE,通讯通路门店!$S:$S,$G1886)</f>
        <v>0</v>
      </c>
      <c r="BM1886" s="99">
        <f>SUMIFS(通讯通路门店!$AF:$AF,通讯通路门店!$S:$S,$G1886)</f>
        <v>0</v>
      </c>
      <c r="BN1886" s="99">
        <f>SUMIFS(通讯通路门店!$AG:$AG,通讯通路门店!$S:$S,$G1886)</f>
        <v>0</v>
      </c>
      <c r="BO1886" s="99">
        <f>SUMIFS(通讯通路门店!$AH:$AH,通讯通路门店!$S:$S,$G1886)</f>
        <v>0</v>
      </c>
      <c r="BP1886" s="99">
        <f>SUMIFS(通讯通路门店!$AI:$AI,通讯通路门店!$S:$S,$G1886)</f>
        <v>0</v>
      </c>
      <c r="BQ1886" s="83"/>
    </row>
    <row r="1887" spans="1:69">
      <c r="A1887" s="99" t="str">
        <f>IFERROR(_xlfn.XLOOKUP($G1887,通讯通路门店!$S$4:$S$993933,通讯通路门店!$A$4:$A$993933,0,0),"")</f>
        <v>海南省</v>
      </c>
      <c r="B1887" s="99" t="str">
        <f>IFERROR(_xlfn.XLOOKUP($G1887,通讯通路门店!$S$4:$S$993933,通讯通路门店!$B$4:$B$993933,0,0),"")</f>
        <v>乐东黎族自治县</v>
      </c>
      <c r="C1887" s="99" t="str">
        <f>IFERROR(_xlfn.XLOOKUP($G1887,通讯通路门店!$S$4:$S$993933,通讯通路门店!$C$4:$C$993933,0,0),"")</f>
        <v>乐东黎族自治县</v>
      </c>
      <c r="D1887" s="99" t="str">
        <f>IFERROR(_xlfn.XLOOKUP($G1887,通讯通路门店!$S$4:$S$993933,通讯通路门店!$D$4:$D$993933,0,0),"")</f>
        <v>万冲镇</v>
      </c>
      <c r="E1887" s="83"/>
      <c r="F1887" s="83"/>
      <c r="G1887" s="101"/>
      <c r="H1887" s="102">
        <f>IFERROR(_xlfn.XLOOKUP($G1887,通讯通路门店!$S$4:$S$993933,通讯通路门店!$R$4:$R$993933,0,0),"")</f>
        <v>0</v>
      </c>
      <c r="I1887" s="83"/>
      <c r="J1887" s="83"/>
      <c r="K1887" s="83"/>
      <c r="L1887" s="83"/>
      <c r="M1887" s="83"/>
      <c r="N1887" s="83"/>
      <c r="O1887" s="83"/>
      <c r="P1887" s="83"/>
      <c r="Q1887" s="83"/>
      <c r="R1887" s="83"/>
      <c r="S1887" s="83"/>
      <c r="T1887" s="83"/>
      <c r="U1887" s="99">
        <f>COUNTIF(通讯通路门店!$S:$S,$G1887)</f>
        <v>0</v>
      </c>
      <c r="V1887" s="99">
        <f>COUNTIFS(通讯通路门店!$S:$S,$G1887,通讯通路门店!$J:$J,"综合卖场")</f>
        <v>0</v>
      </c>
      <c r="W1887" s="99">
        <f>SUMIFS(通讯通路门店!$AJ:$AJ,通讯通路门店!$S:$S,通讯客户沙盘!$G1887)</f>
        <v>0</v>
      </c>
      <c r="X1887" s="99">
        <f t="shared" si="145"/>
        <v>0</v>
      </c>
      <c r="Y1887" s="99">
        <f>COUNTIFS(通讯通路门店!$S:$S,$G1887,通讯通路门店!$J:$J,"荣耀体验店")+COUNTIFS(通讯通路门店!$S:$S,$G1887,通讯通路门店!$J:$J,"荣耀授权专卖店")</f>
        <v>0</v>
      </c>
      <c r="Z1887" s="99">
        <f>COUNTIFS(通讯通路门店!$S:$S,$G1887,通讯通路门店!$J:$J,"VIVO体验店")</f>
        <v>0</v>
      </c>
      <c r="AA1887" s="99">
        <f>COUNTIFS(通讯通路门店!$S:$S,$G1887,通讯通路门店!$J:$J,"OPPO体验店")</f>
        <v>0</v>
      </c>
      <c r="AB1887" s="99">
        <f>COUNTIFS(通讯通路门店!$S:$S,$G1887,通讯通路门店!$J:$J,"华为授权体验店")+COUNTIFS(通讯通路门店!$S:$S,$G1887,通讯通路门店!$J:$J,"华为堡垒店")</f>
        <v>0</v>
      </c>
      <c r="AC1887" s="99">
        <f>COUNTIFS(通讯通路门店!$S:$S,$G1887,通讯通路门店!$J:$J,"小米体验店")</f>
        <v>0</v>
      </c>
      <c r="AD1887" s="99">
        <f>COUNTIFS(通讯通路门店!$S:$S,$G1887,通讯通路门店!$J:$J,"苹果体验店")</f>
        <v>0</v>
      </c>
      <c r="AE1887" s="99">
        <f>COUNTIFS(通讯通路门店!$S:$S,$G1887,通讯通路门店!$J:$J,"其他品牌专卖店")</f>
        <v>0</v>
      </c>
      <c r="AF1887" s="99">
        <f>SUMIFS(通讯通路门店!$BI:$BI,通讯通路门店!$S:$S,$G1887)</f>
        <v>0</v>
      </c>
      <c r="AG1887" s="99">
        <f>SUMIFS(通讯通路门店!$BH:$BH,通讯通路门店!$S:$S,$G1887)</f>
        <v>0</v>
      </c>
      <c r="AH1887" s="99">
        <f t="shared" si="146"/>
        <v>0</v>
      </c>
      <c r="AI1887" s="99">
        <f>SUMIFS(通讯通路门店!$BB:$BB,通讯通路门店!$S:$S,$G1887)</f>
        <v>0</v>
      </c>
      <c r="AJ1887" s="99">
        <f>SUMIFS(通讯通路门店!$BE:$BE,通讯通路门店!$S:$S,$G1887)</f>
        <v>0</v>
      </c>
      <c r="AK1887" s="99">
        <f>SUMIFS(通讯通路门店!$BG:$BG,通讯通路门店!$S:$S,$G1887)</f>
        <v>0</v>
      </c>
      <c r="AL1887" s="99">
        <f>SUMIFS(通讯通路门店!$BC:$BC,通讯通路门店!$S:$S,$G1887)</f>
        <v>0</v>
      </c>
      <c r="AM1887" s="99">
        <f>SUMIFS(通讯通路门店!$BD:$BD,通讯通路门店!$S:$S,$G1887)</f>
        <v>0</v>
      </c>
      <c r="AN1887" s="99">
        <f>SUMIFS(通讯通路门店!$BF:$BF,通讯通路门店!$S:$S,$G1887)</f>
        <v>0</v>
      </c>
      <c r="AO1887" s="99">
        <f t="shared" si="147"/>
        <v>0</v>
      </c>
      <c r="AP1887" s="99">
        <f>SUMIFS(通讯通路门店!$K:$K,通讯通路门店!$S:$S,$G1887)</f>
        <v>0</v>
      </c>
      <c r="AQ1887" s="83"/>
      <c r="AR1887" s="99">
        <f>SUMIFS(通讯通路门店!$T:$T,通讯通路门店!$S:$S,$G1887)</f>
        <v>0</v>
      </c>
      <c r="AS1887" s="99">
        <f>SUMIFS(通讯通路门店!$U:$U,通讯通路门店!$S:$S,$G1887)</f>
        <v>0</v>
      </c>
      <c r="AT1887" s="99">
        <f>SUMIFS(通讯通路门店!$V:$V,通讯通路门店!$S:$S,$G1887)</f>
        <v>0</v>
      </c>
      <c r="AU1887" s="99">
        <f>SUMIFS(通讯通路门店!$W:$W,通讯通路门店!$S:$S,$G1887)</f>
        <v>0</v>
      </c>
      <c r="AV1887" s="99">
        <f>SUMIFS(通讯通路门店!$Z:$Z,通讯通路门店!$S:$S,$G1887)</f>
        <v>0</v>
      </c>
      <c r="AW1887" s="99">
        <f>SUMIFS(通讯通路门店!$AB:$AB,通讯通路门店!$S:$S,$G1887)</f>
        <v>0</v>
      </c>
      <c r="AX1887" s="99">
        <f>SUMIFS(通讯通路门店!$X:$X,通讯通路门店!$S:$S,$G1887)</f>
        <v>0</v>
      </c>
      <c r="AY1887" s="99">
        <f>SUMIFS(通讯通路门店!$Y:$Y,通讯通路门店!$S:$S,$G1887)</f>
        <v>0</v>
      </c>
      <c r="AZ1887" s="99">
        <f>SUMIFS(通讯通路门店!$AA:$AA,通讯通路门店!$S:$S,$G1887)</f>
        <v>0</v>
      </c>
      <c r="BA1887" s="99">
        <f t="shared" si="148"/>
        <v>0</v>
      </c>
      <c r="BB1887" s="99">
        <f t="shared" si="149"/>
        <v>0</v>
      </c>
      <c r="BC1887" s="99">
        <f>SUMIFS(通讯通路门店!$W:$W,通讯通路门店!$S:$S,$G1887,通讯通路门店!$J:$J,"荣耀体验店")+SUMIFS(通讯通路门店!$W:$W,通讯通路门店!$S:$S,$G1887,通讯通路门店!$J:$J,"荣耀授权专卖店")</f>
        <v>0</v>
      </c>
      <c r="BD1887" s="99">
        <f>SUMIFS(通讯通路门店!$Z:$Z,通讯通路门店!$S:$S,$G1887,通讯通路门店!$J:$J,"VIVO体验店")</f>
        <v>0</v>
      </c>
      <c r="BE1887" s="99">
        <f>SUMIFS(通讯通路门店!$AB:$AB,通讯通路门店!$S:$S,$G1887,通讯通路门店!$J:$J,"OPPO体验店")</f>
        <v>0</v>
      </c>
      <c r="BF1887" s="99">
        <f>SUMIFS(通讯通路门店!$X:$X,通讯通路门店!$S:$S,$G1887,通讯通路门店!$J:$J,"华为授权体验店")+SUMIFS(通讯通路门店!$AA:$AA,通讯通路门店!$S:$S,$G1887,通讯通路门店!$J:$J,"华为堡垒店")</f>
        <v>0</v>
      </c>
      <c r="BG1887" s="99">
        <f>SUMIFS(通讯通路门店!$Y:$Y,通讯通路门店!$S:$S,$G1887,通讯通路门店!$J:$J,"小米体验店")</f>
        <v>0</v>
      </c>
      <c r="BH1887" s="99">
        <f>SUMIFS(通讯通路门店!$AA:$AA,通讯通路门店!$S:$S,$G1887,通讯通路门店!$J:$J,"苹果体验店")</f>
        <v>0</v>
      </c>
      <c r="BI1887" s="99">
        <f>SUMIFS(通讯通路门店!$K:$K,通讯通路门店!$S:$S,$G1887,通讯通路门店!$J:$J,"其他品牌专卖店")</f>
        <v>0</v>
      </c>
      <c r="BJ1887" s="99">
        <f>SUMIFS(通讯通路门店!$AC:$AC,通讯通路门店!$S:$S,$G1887)</f>
        <v>0</v>
      </c>
      <c r="BK1887" s="99">
        <f>SUMIFS(通讯通路门店!$AD:$AD,通讯通路门店!$S:$S,$G1887)</f>
        <v>0</v>
      </c>
      <c r="BL1887" s="99">
        <f>SUMIFS(通讯通路门店!$AE:$AE,通讯通路门店!$S:$S,$G1887)</f>
        <v>0</v>
      </c>
      <c r="BM1887" s="99">
        <f>SUMIFS(通讯通路门店!$AF:$AF,通讯通路门店!$S:$S,$G1887)</f>
        <v>0</v>
      </c>
      <c r="BN1887" s="99">
        <f>SUMIFS(通讯通路门店!$AG:$AG,通讯通路门店!$S:$S,$G1887)</f>
        <v>0</v>
      </c>
      <c r="BO1887" s="99">
        <f>SUMIFS(通讯通路门店!$AH:$AH,通讯通路门店!$S:$S,$G1887)</f>
        <v>0</v>
      </c>
      <c r="BP1887" s="99">
        <f>SUMIFS(通讯通路门店!$AI:$AI,通讯通路门店!$S:$S,$G1887)</f>
        <v>0</v>
      </c>
      <c r="BQ1887" s="83"/>
    </row>
    <row r="1888" spans="1:69">
      <c r="A1888" s="99" t="str">
        <f>IFERROR(_xlfn.XLOOKUP($G1888,通讯通路门店!$S$4:$S$993933,通讯通路门店!$A$4:$A$993933,0,0),"")</f>
        <v>海南省</v>
      </c>
      <c r="B1888" s="99" t="str">
        <f>IFERROR(_xlfn.XLOOKUP($G1888,通讯通路门店!$S$4:$S$993933,通讯通路门店!$B$4:$B$993933,0,0),"")</f>
        <v>乐东黎族自治县</v>
      </c>
      <c r="C1888" s="99" t="str">
        <f>IFERROR(_xlfn.XLOOKUP($G1888,通讯通路门店!$S$4:$S$993933,通讯通路门店!$C$4:$C$993933,0,0),"")</f>
        <v>乐东黎族自治县</v>
      </c>
      <c r="D1888" s="99" t="str">
        <f>IFERROR(_xlfn.XLOOKUP($G1888,通讯通路门店!$S$4:$S$993933,通讯通路门店!$D$4:$D$993933,0,0),"")</f>
        <v>万冲镇</v>
      </c>
      <c r="E1888" s="83"/>
      <c r="F1888" s="83"/>
      <c r="G1888" s="101"/>
      <c r="H1888" s="102">
        <f>IFERROR(_xlfn.XLOOKUP($G1888,通讯通路门店!$S$4:$S$993933,通讯通路门店!$R$4:$R$993933,0,0),"")</f>
        <v>0</v>
      </c>
      <c r="I1888" s="83"/>
      <c r="J1888" s="83"/>
      <c r="K1888" s="83"/>
      <c r="L1888" s="83"/>
      <c r="M1888" s="83"/>
      <c r="N1888" s="83"/>
      <c r="O1888" s="83"/>
      <c r="P1888" s="83"/>
      <c r="Q1888" s="83"/>
      <c r="R1888" s="83"/>
      <c r="S1888" s="83"/>
      <c r="T1888" s="83"/>
      <c r="U1888" s="99">
        <f>COUNTIF(通讯通路门店!$S:$S,$G1888)</f>
        <v>0</v>
      </c>
      <c r="V1888" s="99">
        <f>COUNTIFS(通讯通路门店!$S:$S,$G1888,通讯通路门店!$J:$J,"综合卖场")</f>
        <v>0</v>
      </c>
      <c r="W1888" s="99">
        <f>SUMIFS(通讯通路门店!$AJ:$AJ,通讯通路门店!$S:$S,通讯客户沙盘!$G1888)</f>
        <v>0</v>
      </c>
      <c r="X1888" s="99">
        <f t="shared" si="145"/>
        <v>0</v>
      </c>
      <c r="Y1888" s="99">
        <f>COUNTIFS(通讯通路门店!$S:$S,$G1888,通讯通路门店!$J:$J,"荣耀体验店")+COUNTIFS(通讯通路门店!$S:$S,$G1888,通讯通路门店!$J:$J,"荣耀授权专卖店")</f>
        <v>0</v>
      </c>
      <c r="Z1888" s="99">
        <f>COUNTIFS(通讯通路门店!$S:$S,$G1888,通讯通路门店!$J:$J,"VIVO体验店")</f>
        <v>0</v>
      </c>
      <c r="AA1888" s="99">
        <f>COUNTIFS(通讯通路门店!$S:$S,$G1888,通讯通路门店!$J:$J,"OPPO体验店")</f>
        <v>0</v>
      </c>
      <c r="AB1888" s="99">
        <f>COUNTIFS(通讯通路门店!$S:$S,$G1888,通讯通路门店!$J:$J,"华为授权体验店")+COUNTIFS(通讯通路门店!$S:$S,$G1888,通讯通路门店!$J:$J,"华为堡垒店")</f>
        <v>0</v>
      </c>
      <c r="AC1888" s="99">
        <f>COUNTIFS(通讯通路门店!$S:$S,$G1888,通讯通路门店!$J:$J,"小米体验店")</f>
        <v>0</v>
      </c>
      <c r="AD1888" s="99">
        <f>COUNTIFS(通讯通路门店!$S:$S,$G1888,通讯通路门店!$J:$J,"苹果体验店")</f>
        <v>0</v>
      </c>
      <c r="AE1888" s="99">
        <f>COUNTIFS(通讯通路门店!$S:$S,$G1888,通讯通路门店!$J:$J,"其他品牌专卖店")</f>
        <v>0</v>
      </c>
      <c r="AF1888" s="99">
        <f>SUMIFS(通讯通路门店!$BI:$BI,通讯通路门店!$S:$S,$G1888)</f>
        <v>0</v>
      </c>
      <c r="AG1888" s="99">
        <f>SUMIFS(通讯通路门店!$BH:$BH,通讯通路门店!$S:$S,$G1888)</f>
        <v>0</v>
      </c>
      <c r="AH1888" s="99">
        <f t="shared" si="146"/>
        <v>0</v>
      </c>
      <c r="AI1888" s="99">
        <f>SUMIFS(通讯通路门店!$BB:$BB,通讯通路门店!$S:$S,$G1888)</f>
        <v>0</v>
      </c>
      <c r="AJ1888" s="99">
        <f>SUMIFS(通讯通路门店!$BE:$BE,通讯通路门店!$S:$S,$G1888)</f>
        <v>0</v>
      </c>
      <c r="AK1888" s="99">
        <f>SUMIFS(通讯通路门店!$BG:$BG,通讯通路门店!$S:$S,$G1888)</f>
        <v>0</v>
      </c>
      <c r="AL1888" s="99">
        <f>SUMIFS(通讯通路门店!$BC:$BC,通讯通路门店!$S:$S,$G1888)</f>
        <v>0</v>
      </c>
      <c r="AM1888" s="99">
        <f>SUMIFS(通讯通路门店!$BD:$BD,通讯通路门店!$S:$S,$G1888)</f>
        <v>0</v>
      </c>
      <c r="AN1888" s="99">
        <f>SUMIFS(通讯通路门店!$BF:$BF,通讯通路门店!$S:$S,$G1888)</f>
        <v>0</v>
      </c>
      <c r="AO1888" s="99">
        <f t="shared" si="147"/>
        <v>0</v>
      </c>
      <c r="AP1888" s="99">
        <f>SUMIFS(通讯通路门店!$K:$K,通讯通路门店!$S:$S,$G1888)</f>
        <v>0</v>
      </c>
      <c r="AQ1888" s="83"/>
      <c r="AR1888" s="99">
        <f>SUMIFS(通讯通路门店!$T:$T,通讯通路门店!$S:$S,$G1888)</f>
        <v>0</v>
      </c>
      <c r="AS1888" s="99">
        <f>SUMIFS(通讯通路门店!$U:$U,通讯通路门店!$S:$S,$G1888)</f>
        <v>0</v>
      </c>
      <c r="AT1888" s="99">
        <f>SUMIFS(通讯通路门店!$V:$V,通讯通路门店!$S:$S,$G1888)</f>
        <v>0</v>
      </c>
      <c r="AU1888" s="99">
        <f>SUMIFS(通讯通路门店!$W:$W,通讯通路门店!$S:$S,$G1888)</f>
        <v>0</v>
      </c>
      <c r="AV1888" s="99">
        <f>SUMIFS(通讯通路门店!$Z:$Z,通讯通路门店!$S:$S,$G1888)</f>
        <v>0</v>
      </c>
      <c r="AW1888" s="99">
        <f>SUMIFS(通讯通路门店!$AB:$AB,通讯通路门店!$S:$S,$G1888)</f>
        <v>0</v>
      </c>
      <c r="AX1888" s="99">
        <f>SUMIFS(通讯通路门店!$X:$X,通讯通路门店!$S:$S,$G1888)</f>
        <v>0</v>
      </c>
      <c r="AY1888" s="99">
        <f>SUMIFS(通讯通路门店!$Y:$Y,通讯通路门店!$S:$S,$G1888)</f>
        <v>0</v>
      </c>
      <c r="AZ1888" s="99">
        <f>SUMIFS(通讯通路门店!$AA:$AA,通讯通路门店!$S:$S,$G1888)</f>
        <v>0</v>
      </c>
      <c r="BA1888" s="99">
        <f t="shared" si="148"/>
        <v>0</v>
      </c>
      <c r="BB1888" s="99">
        <f t="shared" si="149"/>
        <v>0</v>
      </c>
      <c r="BC1888" s="99">
        <f>SUMIFS(通讯通路门店!$W:$W,通讯通路门店!$S:$S,$G1888,通讯通路门店!$J:$J,"荣耀体验店")+SUMIFS(通讯通路门店!$W:$W,通讯通路门店!$S:$S,$G1888,通讯通路门店!$J:$J,"荣耀授权专卖店")</f>
        <v>0</v>
      </c>
      <c r="BD1888" s="99">
        <f>SUMIFS(通讯通路门店!$Z:$Z,通讯通路门店!$S:$S,$G1888,通讯通路门店!$J:$J,"VIVO体验店")</f>
        <v>0</v>
      </c>
      <c r="BE1888" s="99">
        <f>SUMIFS(通讯通路门店!$AB:$AB,通讯通路门店!$S:$S,$G1888,通讯通路门店!$J:$J,"OPPO体验店")</f>
        <v>0</v>
      </c>
      <c r="BF1888" s="99">
        <f>SUMIFS(通讯通路门店!$X:$X,通讯通路门店!$S:$S,$G1888,通讯通路门店!$J:$J,"华为授权体验店")+SUMIFS(通讯通路门店!$AA:$AA,通讯通路门店!$S:$S,$G1888,通讯通路门店!$J:$J,"华为堡垒店")</f>
        <v>0</v>
      </c>
      <c r="BG1888" s="99">
        <f>SUMIFS(通讯通路门店!$Y:$Y,通讯通路门店!$S:$S,$G1888,通讯通路门店!$J:$J,"小米体验店")</f>
        <v>0</v>
      </c>
      <c r="BH1888" s="99">
        <f>SUMIFS(通讯通路门店!$AA:$AA,通讯通路门店!$S:$S,$G1888,通讯通路门店!$J:$J,"苹果体验店")</f>
        <v>0</v>
      </c>
      <c r="BI1888" s="99">
        <f>SUMIFS(通讯通路门店!$K:$K,通讯通路门店!$S:$S,$G1888,通讯通路门店!$J:$J,"其他品牌专卖店")</f>
        <v>0</v>
      </c>
      <c r="BJ1888" s="99">
        <f>SUMIFS(通讯通路门店!$AC:$AC,通讯通路门店!$S:$S,$G1888)</f>
        <v>0</v>
      </c>
      <c r="BK1888" s="99">
        <f>SUMIFS(通讯通路门店!$AD:$AD,通讯通路门店!$S:$S,$G1888)</f>
        <v>0</v>
      </c>
      <c r="BL1888" s="99">
        <f>SUMIFS(通讯通路门店!$AE:$AE,通讯通路门店!$S:$S,$G1888)</f>
        <v>0</v>
      </c>
      <c r="BM1888" s="99">
        <f>SUMIFS(通讯通路门店!$AF:$AF,通讯通路门店!$S:$S,$G1888)</f>
        <v>0</v>
      </c>
      <c r="BN1888" s="99">
        <f>SUMIFS(通讯通路门店!$AG:$AG,通讯通路门店!$S:$S,$G1888)</f>
        <v>0</v>
      </c>
      <c r="BO1888" s="99">
        <f>SUMIFS(通讯通路门店!$AH:$AH,通讯通路门店!$S:$S,$G1888)</f>
        <v>0</v>
      </c>
      <c r="BP1888" s="99">
        <f>SUMIFS(通讯通路门店!$AI:$AI,通讯通路门店!$S:$S,$G1888)</f>
        <v>0</v>
      </c>
      <c r="BQ1888" s="83"/>
    </row>
    <row r="1889" spans="1:69">
      <c r="A1889" s="99" t="str">
        <f>IFERROR(_xlfn.XLOOKUP($G1889,通讯通路门店!$S$4:$S$993933,通讯通路门店!$A$4:$A$993933,0,0),"")</f>
        <v>海南省</v>
      </c>
      <c r="B1889" s="99" t="str">
        <f>IFERROR(_xlfn.XLOOKUP($G1889,通讯通路门店!$S$4:$S$993933,通讯通路门店!$B$4:$B$993933,0,0),"")</f>
        <v>乐东黎族自治县</v>
      </c>
      <c r="C1889" s="99" t="str">
        <f>IFERROR(_xlfn.XLOOKUP($G1889,通讯通路门店!$S$4:$S$993933,通讯通路门店!$C$4:$C$993933,0,0),"")</f>
        <v>乐东黎族自治县</v>
      </c>
      <c r="D1889" s="99" t="str">
        <f>IFERROR(_xlfn.XLOOKUP($G1889,通讯通路门店!$S$4:$S$993933,通讯通路门店!$D$4:$D$993933,0,0),"")</f>
        <v>万冲镇</v>
      </c>
      <c r="E1889" s="83"/>
      <c r="F1889" s="83"/>
      <c r="G1889" s="101"/>
      <c r="H1889" s="102">
        <f>IFERROR(_xlfn.XLOOKUP($G1889,通讯通路门店!$S$4:$S$993933,通讯通路门店!$R$4:$R$993933,0,0),"")</f>
        <v>0</v>
      </c>
      <c r="I1889" s="83"/>
      <c r="J1889" s="83"/>
      <c r="K1889" s="83"/>
      <c r="L1889" s="83"/>
      <c r="M1889" s="83"/>
      <c r="N1889" s="83"/>
      <c r="O1889" s="83"/>
      <c r="P1889" s="83"/>
      <c r="Q1889" s="83"/>
      <c r="R1889" s="83"/>
      <c r="S1889" s="83"/>
      <c r="T1889" s="83"/>
      <c r="U1889" s="99">
        <f>COUNTIF(通讯通路门店!$S:$S,$G1889)</f>
        <v>0</v>
      </c>
      <c r="V1889" s="99">
        <f>COUNTIFS(通讯通路门店!$S:$S,$G1889,通讯通路门店!$J:$J,"综合卖场")</f>
        <v>0</v>
      </c>
      <c r="W1889" s="99">
        <f>SUMIFS(通讯通路门店!$AJ:$AJ,通讯通路门店!$S:$S,通讯客户沙盘!$G1889)</f>
        <v>0</v>
      </c>
      <c r="X1889" s="99">
        <f t="shared" si="145"/>
        <v>0</v>
      </c>
      <c r="Y1889" s="99">
        <f>COUNTIFS(通讯通路门店!$S:$S,$G1889,通讯通路门店!$J:$J,"荣耀体验店")+COUNTIFS(通讯通路门店!$S:$S,$G1889,通讯通路门店!$J:$J,"荣耀授权专卖店")</f>
        <v>0</v>
      </c>
      <c r="Z1889" s="99">
        <f>COUNTIFS(通讯通路门店!$S:$S,$G1889,通讯通路门店!$J:$J,"VIVO体验店")</f>
        <v>0</v>
      </c>
      <c r="AA1889" s="99">
        <f>COUNTIFS(通讯通路门店!$S:$S,$G1889,通讯通路门店!$J:$J,"OPPO体验店")</f>
        <v>0</v>
      </c>
      <c r="AB1889" s="99">
        <f>COUNTIFS(通讯通路门店!$S:$S,$G1889,通讯通路门店!$J:$J,"华为授权体验店")+COUNTIFS(通讯通路门店!$S:$S,$G1889,通讯通路门店!$J:$J,"华为堡垒店")</f>
        <v>0</v>
      </c>
      <c r="AC1889" s="99">
        <f>COUNTIFS(通讯通路门店!$S:$S,$G1889,通讯通路门店!$J:$J,"小米体验店")</f>
        <v>0</v>
      </c>
      <c r="AD1889" s="99">
        <f>COUNTIFS(通讯通路门店!$S:$S,$G1889,通讯通路门店!$J:$J,"苹果体验店")</f>
        <v>0</v>
      </c>
      <c r="AE1889" s="99">
        <f>COUNTIFS(通讯通路门店!$S:$S,$G1889,通讯通路门店!$J:$J,"其他品牌专卖店")</f>
        <v>0</v>
      </c>
      <c r="AF1889" s="99">
        <f>SUMIFS(通讯通路门店!$BI:$BI,通讯通路门店!$S:$S,$G1889)</f>
        <v>0</v>
      </c>
      <c r="AG1889" s="99">
        <f>SUMIFS(通讯通路门店!$BH:$BH,通讯通路门店!$S:$S,$G1889)</f>
        <v>0</v>
      </c>
      <c r="AH1889" s="99">
        <f t="shared" si="146"/>
        <v>0</v>
      </c>
      <c r="AI1889" s="99">
        <f>SUMIFS(通讯通路门店!$BB:$BB,通讯通路门店!$S:$S,$G1889)</f>
        <v>0</v>
      </c>
      <c r="AJ1889" s="99">
        <f>SUMIFS(通讯通路门店!$BE:$BE,通讯通路门店!$S:$S,$G1889)</f>
        <v>0</v>
      </c>
      <c r="AK1889" s="99">
        <f>SUMIFS(通讯通路门店!$BG:$BG,通讯通路门店!$S:$S,$G1889)</f>
        <v>0</v>
      </c>
      <c r="AL1889" s="99">
        <f>SUMIFS(通讯通路门店!$BC:$BC,通讯通路门店!$S:$S,$G1889)</f>
        <v>0</v>
      </c>
      <c r="AM1889" s="99">
        <f>SUMIFS(通讯通路门店!$BD:$BD,通讯通路门店!$S:$S,$G1889)</f>
        <v>0</v>
      </c>
      <c r="AN1889" s="99">
        <f>SUMIFS(通讯通路门店!$BF:$BF,通讯通路门店!$S:$S,$G1889)</f>
        <v>0</v>
      </c>
      <c r="AO1889" s="99">
        <f t="shared" si="147"/>
        <v>0</v>
      </c>
      <c r="AP1889" s="99">
        <f>SUMIFS(通讯通路门店!$K:$K,通讯通路门店!$S:$S,$G1889)</f>
        <v>0</v>
      </c>
      <c r="AQ1889" s="83"/>
      <c r="AR1889" s="99">
        <f>SUMIFS(通讯通路门店!$T:$T,通讯通路门店!$S:$S,$G1889)</f>
        <v>0</v>
      </c>
      <c r="AS1889" s="99">
        <f>SUMIFS(通讯通路门店!$U:$U,通讯通路门店!$S:$S,$G1889)</f>
        <v>0</v>
      </c>
      <c r="AT1889" s="99">
        <f>SUMIFS(通讯通路门店!$V:$V,通讯通路门店!$S:$S,$G1889)</f>
        <v>0</v>
      </c>
      <c r="AU1889" s="99">
        <f>SUMIFS(通讯通路门店!$W:$W,通讯通路门店!$S:$S,$G1889)</f>
        <v>0</v>
      </c>
      <c r="AV1889" s="99">
        <f>SUMIFS(通讯通路门店!$Z:$Z,通讯通路门店!$S:$S,$G1889)</f>
        <v>0</v>
      </c>
      <c r="AW1889" s="99">
        <f>SUMIFS(通讯通路门店!$AB:$AB,通讯通路门店!$S:$S,$G1889)</f>
        <v>0</v>
      </c>
      <c r="AX1889" s="99">
        <f>SUMIFS(通讯通路门店!$X:$X,通讯通路门店!$S:$S,$G1889)</f>
        <v>0</v>
      </c>
      <c r="AY1889" s="99">
        <f>SUMIFS(通讯通路门店!$Y:$Y,通讯通路门店!$S:$S,$G1889)</f>
        <v>0</v>
      </c>
      <c r="AZ1889" s="99">
        <f>SUMIFS(通讯通路门店!$AA:$AA,通讯通路门店!$S:$S,$G1889)</f>
        <v>0</v>
      </c>
      <c r="BA1889" s="99">
        <f t="shared" si="148"/>
        <v>0</v>
      </c>
      <c r="BB1889" s="99">
        <f t="shared" si="149"/>
        <v>0</v>
      </c>
      <c r="BC1889" s="99">
        <f>SUMIFS(通讯通路门店!$W:$W,通讯通路门店!$S:$S,$G1889,通讯通路门店!$J:$J,"荣耀体验店")+SUMIFS(通讯通路门店!$W:$W,通讯通路门店!$S:$S,$G1889,通讯通路门店!$J:$J,"荣耀授权专卖店")</f>
        <v>0</v>
      </c>
      <c r="BD1889" s="99">
        <f>SUMIFS(通讯通路门店!$Z:$Z,通讯通路门店!$S:$S,$G1889,通讯通路门店!$J:$J,"VIVO体验店")</f>
        <v>0</v>
      </c>
      <c r="BE1889" s="99">
        <f>SUMIFS(通讯通路门店!$AB:$AB,通讯通路门店!$S:$S,$G1889,通讯通路门店!$J:$J,"OPPO体验店")</f>
        <v>0</v>
      </c>
      <c r="BF1889" s="99">
        <f>SUMIFS(通讯通路门店!$X:$X,通讯通路门店!$S:$S,$G1889,通讯通路门店!$J:$J,"华为授权体验店")+SUMIFS(通讯通路门店!$AA:$AA,通讯通路门店!$S:$S,$G1889,通讯通路门店!$J:$J,"华为堡垒店")</f>
        <v>0</v>
      </c>
      <c r="BG1889" s="99">
        <f>SUMIFS(通讯通路门店!$Y:$Y,通讯通路门店!$S:$S,$G1889,通讯通路门店!$J:$J,"小米体验店")</f>
        <v>0</v>
      </c>
      <c r="BH1889" s="99">
        <f>SUMIFS(通讯通路门店!$AA:$AA,通讯通路门店!$S:$S,$G1889,通讯通路门店!$J:$J,"苹果体验店")</f>
        <v>0</v>
      </c>
      <c r="BI1889" s="99">
        <f>SUMIFS(通讯通路门店!$K:$K,通讯通路门店!$S:$S,$G1889,通讯通路门店!$J:$J,"其他品牌专卖店")</f>
        <v>0</v>
      </c>
      <c r="BJ1889" s="99">
        <f>SUMIFS(通讯通路门店!$AC:$AC,通讯通路门店!$S:$S,$G1889)</f>
        <v>0</v>
      </c>
      <c r="BK1889" s="99">
        <f>SUMIFS(通讯通路门店!$AD:$AD,通讯通路门店!$S:$S,$G1889)</f>
        <v>0</v>
      </c>
      <c r="BL1889" s="99">
        <f>SUMIFS(通讯通路门店!$AE:$AE,通讯通路门店!$S:$S,$G1889)</f>
        <v>0</v>
      </c>
      <c r="BM1889" s="99">
        <f>SUMIFS(通讯通路门店!$AF:$AF,通讯通路门店!$S:$S,$G1889)</f>
        <v>0</v>
      </c>
      <c r="BN1889" s="99">
        <f>SUMIFS(通讯通路门店!$AG:$AG,通讯通路门店!$S:$S,$G1889)</f>
        <v>0</v>
      </c>
      <c r="BO1889" s="99">
        <f>SUMIFS(通讯通路门店!$AH:$AH,通讯通路门店!$S:$S,$G1889)</f>
        <v>0</v>
      </c>
      <c r="BP1889" s="99">
        <f>SUMIFS(通讯通路门店!$AI:$AI,通讯通路门店!$S:$S,$G1889)</f>
        <v>0</v>
      </c>
      <c r="BQ1889" s="83"/>
    </row>
    <row r="1890" spans="1:69">
      <c r="A1890" s="99" t="str">
        <f>IFERROR(_xlfn.XLOOKUP($G1890,通讯通路门店!$S$4:$S$993933,通讯通路门店!$A$4:$A$993933,0,0),"")</f>
        <v>海南省</v>
      </c>
      <c r="B1890" s="99" t="str">
        <f>IFERROR(_xlfn.XLOOKUP($G1890,通讯通路门店!$S$4:$S$993933,通讯通路门店!$B$4:$B$993933,0,0),"")</f>
        <v>乐东黎族自治县</v>
      </c>
      <c r="C1890" s="99" t="str">
        <f>IFERROR(_xlfn.XLOOKUP($G1890,通讯通路门店!$S$4:$S$993933,通讯通路门店!$C$4:$C$993933,0,0),"")</f>
        <v>乐东黎族自治县</v>
      </c>
      <c r="D1890" s="99" t="str">
        <f>IFERROR(_xlfn.XLOOKUP($G1890,通讯通路门店!$S$4:$S$993933,通讯通路门店!$D$4:$D$993933,0,0),"")</f>
        <v>万冲镇</v>
      </c>
      <c r="E1890" s="83"/>
      <c r="F1890" s="83"/>
      <c r="G1890" s="101"/>
      <c r="H1890" s="102">
        <f>IFERROR(_xlfn.XLOOKUP($G1890,通讯通路门店!$S$4:$S$993933,通讯通路门店!$R$4:$R$993933,0,0),"")</f>
        <v>0</v>
      </c>
      <c r="I1890" s="83"/>
      <c r="J1890" s="83"/>
      <c r="K1890" s="83"/>
      <c r="L1890" s="83"/>
      <c r="M1890" s="83"/>
      <c r="N1890" s="83"/>
      <c r="O1890" s="83"/>
      <c r="P1890" s="83"/>
      <c r="Q1890" s="83"/>
      <c r="R1890" s="83"/>
      <c r="S1890" s="83"/>
      <c r="T1890" s="83"/>
      <c r="U1890" s="99">
        <f>COUNTIF(通讯通路门店!$S:$S,$G1890)</f>
        <v>0</v>
      </c>
      <c r="V1890" s="99">
        <f>COUNTIFS(通讯通路门店!$S:$S,$G1890,通讯通路门店!$J:$J,"综合卖场")</f>
        <v>0</v>
      </c>
      <c r="W1890" s="99">
        <f>SUMIFS(通讯通路门店!$AJ:$AJ,通讯通路门店!$S:$S,通讯客户沙盘!$G1890)</f>
        <v>0</v>
      </c>
      <c r="X1890" s="99">
        <f t="shared" si="145"/>
        <v>0</v>
      </c>
      <c r="Y1890" s="99">
        <f>COUNTIFS(通讯通路门店!$S:$S,$G1890,通讯通路门店!$J:$J,"荣耀体验店")+COUNTIFS(通讯通路门店!$S:$S,$G1890,通讯通路门店!$J:$J,"荣耀授权专卖店")</f>
        <v>0</v>
      </c>
      <c r="Z1890" s="99">
        <f>COUNTIFS(通讯通路门店!$S:$S,$G1890,通讯通路门店!$J:$J,"VIVO体验店")</f>
        <v>0</v>
      </c>
      <c r="AA1890" s="99">
        <f>COUNTIFS(通讯通路门店!$S:$S,$G1890,通讯通路门店!$J:$J,"OPPO体验店")</f>
        <v>0</v>
      </c>
      <c r="AB1890" s="99">
        <f>COUNTIFS(通讯通路门店!$S:$S,$G1890,通讯通路门店!$J:$J,"华为授权体验店")+COUNTIFS(通讯通路门店!$S:$S,$G1890,通讯通路门店!$J:$J,"华为堡垒店")</f>
        <v>0</v>
      </c>
      <c r="AC1890" s="99">
        <f>COUNTIFS(通讯通路门店!$S:$S,$G1890,通讯通路门店!$J:$J,"小米体验店")</f>
        <v>0</v>
      </c>
      <c r="AD1890" s="99">
        <f>COUNTIFS(通讯通路门店!$S:$S,$G1890,通讯通路门店!$J:$J,"苹果体验店")</f>
        <v>0</v>
      </c>
      <c r="AE1890" s="99">
        <f>COUNTIFS(通讯通路门店!$S:$S,$G1890,通讯通路门店!$J:$J,"其他品牌专卖店")</f>
        <v>0</v>
      </c>
      <c r="AF1890" s="99">
        <f>SUMIFS(通讯通路门店!$BI:$BI,通讯通路门店!$S:$S,$G1890)</f>
        <v>0</v>
      </c>
      <c r="AG1890" s="99">
        <f>SUMIFS(通讯通路门店!$BH:$BH,通讯通路门店!$S:$S,$G1890)</f>
        <v>0</v>
      </c>
      <c r="AH1890" s="99">
        <f t="shared" si="146"/>
        <v>0</v>
      </c>
      <c r="AI1890" s="99">
        <f>SUMIFS(通讯通路门店!$BB:$BB,通讯通路门店!$S:$S,$G1890)</f>
        <v>0</v>
      </c>
      <c r="AJ1890" s="99">
        <f>SUMIFS(通讯通路门店!$BE:$BE,通讯通路门店!$S:$S,$G1890)</f>
        <v>0</v>
      </c>
      <c r="AK1890" s="99">
        <f>SUMIFS(通讯通路门店!$BG:$BG,通讯通路门店!$S:$S,$G1890)</f>
        <v>0</v>
      </c>
      <c r="AL1890" s="99">
        <f>SUMIFS(通讯通路门店!$BC:$BC,通讯通路门店!$S:$S,$G1890)</f>
        <v>0</v>
      </c>
      <c r="AM1890" s="99">
        <f>SUMIFS(通讯通路门店!$BD:$BD,通讯通路门店!$S:$S,$G1890)</f>
        <v>0</v>
      </c>
      <c r="AN1890" s="99">
        <f>SUMIFS(通讯通路门店!$BF:$BF,通讯通路门店!$S:$S,$G1890)</f>
        <v>0</v>
      </c>
      <c r="AO1890" s="99">
        <f t="shared" si="147"/>
        <v>0</v>
      </c>
      <c r="AP1890" s="99">
        <f>SUMIFS(通讯通路门店!$K:$K,通讯通路门店!$S:$S,$G1890)</f>
        <v>0</v>
      </c>
      <c r="AQ1890" s="83"/>
      <c r="AR1890" s="99">
        <f>SUMIFS(通讯通路门店!$T:$T,通讯通路门店!$S:$S,$G1890)</f>
        <v>0</v>
      </c>
      <c r="AS1890" s="99">
        <f>SUMIFS(通讯通路门店!$U:$U,通讯通路门店!$S:$S,$G1890)</f>
        <v>0</v>
      </c>
      <c r="AT1890" s="99">
        <f>SUMIFS(通讯通路门店!$V:$V,通讯通路门店!$S:$S,$G1890)</f>
        <v>0</v>
      </c>
      <c r="AU1890" s="99">
        <f>SUMIFS(通讯通路门店!$W:$W,通讯通路门店!$S:$S,$G1890)</f>
        <v>0</v>
      </c>
      <c r="AV1890" s="99">
        <f>SUMIFS(通讯通路门店!$Z:$Z,通讯通路门店!$S:$S,$G1890)</f>
        <v>0</v>
      </c>
      <c r="AW1890" s="99">
        <f>SUMIFS(通讯通路门店!$AB:$AB,通讯通路门店!$S:$S,$G1890)</f>
        <v>0</v>
      </c>
      <c r="AX1890" s="99">
        <f>SUMIFS(通讯通路门店!$X:$X,通讯通路门店!$S:$S,$G1890)</f>
        <v>0</v>
      </c>
      <c r="AY1890" s="99">
        <f>SUMIFS(通讯通路门店!$Y:$Y,通讯通路门店!$S:$S,$G1890)</f>
        <v>0</v>
      </c>
      <c r="AZ1890" s="99">
        <f>SUMIFS(通讯通路门店!$AA:$AA,通讯通路门店!$S:$S,$G1890)</f>
        <v>0</v>
      </c>
      <c r="BA1890" s="99">
        <f t="shared" si="148"/>
        <v>0</v>
      </c>
      <c r="BB1890" s="99">
        <f t="shared" si="149"/>
        <v>0</v>
      </c>
      <c r="BC1890" s="99">
        <f>SUMIFS(通讯通路门店!$W:$W,通讯通路门店!$S:$S,$G1890,通讯通路门店!$J:$J,"荣耀体验店")+SUMIFS(通讯通路门店!$W:$W,通讯通路门店!$S:$S,$G1890,通讯通路门店!$J:$J,"荣耀授权专卖店")</f>
        <v>0</v>
      </c>
      <c r="BD1890" s="99">
        <f>SUMIFS(通讯通路门店!$Z:$Z,通讯通路门店!$S:$S,$G1890,通讯通路门店!$J:$J,"VIVO体验店")</f>
        <v>0</v>
      </c>
      <c r="BE1890" s="99">
        <f>SUMIFS(通讯通路门店!$AB:$AB,通讯通路门店!$S:$S,$G1890,通讯通路门店!$J:$J,"OPPO体验店")</f>
        <v>0</v>
      </c>
      <c r="BF1890" s="99">
        <f>SUMIFS(通讯通路门店!$X:$X,通讯通路门店!$S:$S,$G1890,通讯通路门店!$J:$J,"华为授权体验店")+SUMIFS(通讯通路门店!$AA:$AA,通讯通路门店!$S:$S,$G1890,通讯通路门店!$J:$J,"华为堡垒店")</f>
        <v>0</v>
      </c>
      <c r="BG1890" s="99">
        <f>SUMIFS(通讯通路门店!$Y:$Y,通讯通路门店!$S:$S,$G1890,通讯通路门店!$J:$J,"小米体验店")</f>
        <v>0</v>
      </c>
      <c r="BH1890" s="99">
        <f>SUMIFS(通讯通路门店!$AA:$AA,通讯通路门店!$S:$S,$G1890,通讯通路门店!$J:$J,"苹果体验店")</f>
        <v>0</v>
      </c>
      <c r="BI1890" s="99">
        <f>SUMIFS(通讯通路门店!$K:$K,通讯通路门店!$S:$S,$G1890,通讯通路门店!$J:$J,"其他品牌专卖店")</f>
        <v>0</v>
      </c>
      <c r="BJ1890" s="99">
        <f>SUMIFS(通讯通路门店!$AC:$AC,通讯通路门店!$S:$S,$G1890)</f>
        <v>0</v>
      </c>
      <c r="BK1890" s="99">
        <f>SUMIFS(通讯通路门店!$AD:$AD,通讯通路门店!$S:$S,$G1890)</f>
        <v>0</v>
      </c>
      <c r="BL1890" s="99">
        <f>SUMIFS(通讯通路门店!$AE:$AE,通讯通路门店!$S:$S,$G1890)</f>
        <v>0</v>
      </c>
      <c r="BM1890" s="99">
        <f>SUMIFS(通讯通路门店!$AF:$AF,通讯通路门店!$S:$S,$G1890)</f>
        <v>0</v>
      </c>
      <c r="BN1890" s="99">
        <f>SUMIFS(通讯通路门店!$AG:$AG,通讯通路门店!$S:$S,$G1890)</f>
        <v>0</v>
      </c>
      <c r="BO1890" s="99">
        <f>SUMIFS(通讯通路门店!$AH:$AH,通讯通路门店!$S:$S,$G1890)</f>
        <v>0</v>
      </c>
      <c r="BP1890" s="99">
        <f>SUMIFS(通讯通路门店!$AI:$AI,通讯通路门店!$S:$S,$G1890)</f>
        <v>0</v>
      </c>
      <c r="BQ1890" s="83"/>
    </row>
    <row r="1891" spans="1:69">
      <c r="A1891" s="99" t="str">
        <f>IFERROR(_xlfn.XLOOKUP($G1891,通讯通路门店!$S$4:$S$993933,通讯通路门店!$A$4:$A$993933,0,0),"")</f>
        <v>海南省</v>
      </c>
      <c r="B1891" s="99" t="str">
        <f>IFERROR(_xlfn.XLOOKUP($G1891,通讯通路门店!$S$4:$S$993933,通讯通路门店!$B$4:$B$993933,0,0),"")</f>
        <v>乐东黎族自治县</v>
      </c>
      <c r="C1891" s="99" t="str">
        <f>IFERROR(_xlfn.XLOOKUP($G1891,通讯通路门店!$S$4:$S$993933,通讯通路门店!$C$4:$C$993933,0,0),"")</f>
        <v>乐东黎族自治县</v>
      </c>
      <c r="D1891" s="99" t="str">
        <f>IFERROR(_xlfn.XLOOKUP($G1891,通讯通路门店!$S$4:$S$993933,通讯通路门店!$D$4:$D$993933,0,0),"")</f>
        <v>万冲镇</v>
      </c>
      <c r="E1891" s="83"/>
      <c r="F1891" s="83"/>
      <c r="G1891" s="101"/>
      <c r="H1891" s="102">
        <f>IFERROR(_xlfn.XLOOKUP($G1891,通讯通路门店!$S$4:$S$993933,通讯通路门店!$R$4:$R$993933,0,0),"")</f>
        <v>0</v>
      </c>
      <c r="I1891" s="83"/>
      <c r="J1891" s="83"/>
      <c r="K1891" s="83"/>
      <c r="L1891" s="83"/>
      <c r="M1891" s="83"/>
      <c r="N1891" s="83"/>
      <c r="O1891" s="83"/>
      <c r="P1891" s="83"/>
      <c r="Q1891" s="83"/>
      <c r="R1891" s="83"/>
      <c r="S1891" s="83"/>
      <c r="T1891" s="83"/>
      <c r="U1891" s="99">
        <f>COUNTIF(通讯通路门店!$S:$S,$G1891)</f>
        <v>0</v>
      </c>
      <c r="V1891" s="99">
        <f>COUNTIFS(通讯通路门店!$S:$S,$G1891,通讯通路门店!$J:$J,"综合卖场")</f>
        <v>0</v>
      </c>
      <c r="W1891" s="99">
        <f>SUMIFS(通讯通路门店!$AJ:$AJ,通讯通路门店!$S:$S,通讯客户沙盘!$G1891)</f>
        <v>0</v>
      </c>
      <c r="X1891" s="99">
        <f t="shared" si="145"/>
        <v>0</v>
      </c>
      <c r="Y1891" s="99">
        <f>COUNTIFS(通讯通路门店!$S:$S,$G1891,通讯通路门店!$J:$J,"荣耀体验店")+COUNTIFS(通讯通路门店!$S:$S,$G1891,通讯通路门店!$J:$J,"荣耀授权专卖店")</f>
        <v>0</v>
      </c>
      <c r="Z1891" s="99">
        <f>COUNTIFS(通讯通路门店!$S:$S,$G1891,通讯通路门店!$J:$J,"VIVO体验店")</f>
        <v>0</v>
      </c>
      <c r="AA1891" s="99">
        <f>COUNTIFS(通讯通路门店!$S:$S,$G1891,通讯通路门店!$J:$J,"OPPO体验店")</f>
        <v>0</v>
      </c>
      <c r="AB1891" s="99">
        <f>COUNTIFS(通讯通路门店!$S:$S,$G1891,通讯通路门店!$J:$J,"华为授权体验店")+COUNTIFS(通讯通路门店!$S:$S,$G1891,通讯通路门店!$J:$J,"华为堡垒店")</f>
        <v>0</v>
      </c>
      <c r="AC1891" s="99">
        <f>COUNTIFS(通讯通路门店!$S:$S,$G1891,通讯通路门店!$J:$J,"小米体验店")</f>
        <v>0</v>
      </c>
      <c r="AD1891" s="99">
        <f>COUNTIFS(通讯通路门店!$S:$S,$G1891,通讯通路门店!$J:$J,"苹果体验店")</f>
        <v>0</v>
      </c>
      <c r="AE1891" s="99">
        <f>COUNTIFS(通讯通路门店!$S:$S,$G1891,通讯通路门店!$J:$J,"其他品牌专卖店")</f>
        <v>0</v>
      </c>
      <c r="AF1891" s="99">
        <f>SUMIFS(通讯通路门店!$BI:$BI,通讯通路门店!$S:$S,$G1891)</f>
        <v>0</v>
      </c>
      <c r="AG1891" s="99">
        <f>SUMIFS(通讯通路门店!$BH:$BH,通讯通路门店!$S:$S,$G1891)</f>
        <v>0</v>
      </c>
      <c r="AH1891" s="99">
        <f t="shared" si="146"/>
        <v>0</v>
      </c>
      <c r="AI1891" s="99">
        <f>SUMIFS(通讯通路门店!$BB:$BB,通讯通路门店!$S:$S,$G1891)</f>
        <v>0</v>
      </c>
      <c r="AJ1891" s="99">
        <f>SUMIFS(通讯通路门店!$BE:$BE,通讯通路门店!$S:$S,$G1891)</f>
        <v>0</v>
      </c>
      <c r="AK1891" s="99">
        <f>SUMIFS(通讯通路门店!$BG:$BG,通讯通路门店!$S:$S,$G1891)</f>
        <v>0</v>
      </c>
      <c r="AL1891" s="99">
        <f>SUMIFS(通讯通路门店!$BC:$BC,通讯通路门店!$S:$S,$G1891)</f>
        <v>0</v>
      </c>
      <c r="AM1891" s="99">
        <f>SUMIFS(通讯通路门店!$BD:$BD,通讯通路门店!$S:$S,$G1891)</f>
        <v>0</v>
      </c>
      <c r="AN1891" s="99">
        <f>SUMIFS(通讯通路门店!$BF:$BF,通讯通路门店!$S:$S,$G1891)</f>
        <v>0</v>
      </c>
      <c r="AO1891" s="99">
        <f t="shared" si="147"/>
        <v>0</v>
      </c>
      <c r="AP1891" s="99">
        <f>SUMIFS(通讯通路门店!$K:$K,通讯通路门店!$S:$S,$G1891)</f>
        <v>0</v>
      </c>
      <c r="AQ1891" s="83"/>
      <c r="AR1891" s="99">
        <f>SUMIFS(通讯通路门店!$T:$T,通讯通路门店!$S:$S,$G1891)</f>
        <v>0</v>
      </c>
      <c r="AS1891" s="99">
        <f>SUMIFS(通讯通路门店!$U:$U,通讯通路门店!$S:$S,$G1891)</f>
        <v>0</v>
      </c>
      <c r="AT1891" s="99">
        <f>SUMIFS(通讯通路门店!$V:$V,通讯通路门店!$S:$S,$G1891)</f>
        <v>0</v>
      </c>
      <c r="AU1891" s="99">
        <f>SUMIFS(通讯通路门店!$W:$W,通讯通路门店!$S:$S,$G1891)</f>
        <v>0</v>
      </c>
      <c r="AV1891" s="99">
        <f>SUMIFS(通讯通路门店!$Z:$Z,通讯通路门店!$S:$S,$G1891)</f>
        <v>0</v>
      </c>
      <c r="AW1891" s="99">
        <f>SUMIFS(通讯通路门店!$AB:$AB,通讯通路门店!$S:$S,$G1891)</f>
        <v>0</v>
      </c>
      <c r="AX1891" s="99">
        <f>SUMIFS(通讯通路门店!$X:$X,通讯通路门店!$S:$S,$G1891)</f>
        <v>0</v>
      </c>
      <c r="AY1891" s="99">
        <f>SUMIFS(通讯通路门店!$Y:$Y,通讯通路门店!$S:$S,$G1891)</f>
        <v>0</v>
      </c>
      <c r="AZ1891" s="99">
        <f>SUMIFS(通讯通路门店!$AA:$AA,通讯通路门店!$S:$S,$G1891)</f>
        <v>0</v>
      </c>
      <c r="BA1891" s="99">
        <f t="shared" si="148"/>
        <v>0</v>
      </c>
      <c r="BB1891" s="99">
        <f t="shared" si="149"/>
        <v>0</v>
      </c>
      <c r="BC1891" s="99">
        <f>SUMIFS(通讯通路门店!$W:$W,通讯通路门店!$S:$S,$G1891,通讯通路门店!$J:$J,"荣耀体验店")+SUMIFS(通讯通路门店!$W:$W,通讯通路门店!$S:$S,$G1891,通讯通路门店!$J:$J,"荣耀授权专卖店")</f>
        <v>0</v>
      </c>
      <c r="BD1891" s="99">
        <f>SUMIFS(通讯通路门店!$Z:$Z,通讯通路门店!$S:$S,$G1891,通讯通路门店!$J:$J,"VIVO体验店")</f>
        <v>0</v>
      </c>
      <c r="BE1891" s="99">
        <f>SUMIFS(通讯通路门店!$AB:$AB,通讯通路门店!$S:$S,$G1891,通讯通路门店!$J:$J,"OPPO体验店")</f>
        <v>0</v>
      </c>
      <c r="BF1891" s="99">
        <f>SUMIFS(通讯通路门店!$X:$X,通讯通路门店!$S:$S,$G1891,通讯通路门店!$J:$J,"华为授权体验店")+SUMIFS(通讯通路门店!$AA:$AA,通讯通路门店!$S:$S,$G1891,通讯通路门店!$J:$J,"华为堡垒店")</f>
        <v>0</v>
      </c>
      <c r="BG1891" s="99">
        <f>SUMIFS(通讯通路门店!$Y:$Y,通讯通路门店!$S:$S,$G1891,通讯通路门店!$J:$J,"小米体验店")</f>
        <v>0</v>
      </c>
      <c r="BH1891" s="99">
        <f>SUMIFS(通讯通路门店!$AA:$AA,通讯通路门店!$S:$S,$G1891,通讯通路门店!$J:$J,"苹果体验店")</f>
        <v>0</v>
      </c>
      <c r="BI1891" s="99">
        <f>SUMIFS(通讯通路门店!$K:$K,通讯通路门店!$S:$S,$G1891,通讯通路门店!$J:$J,"其他品牌专卖店")</f>
        <v>0</v>
      </c>
      <c r="BJ1891" s="99">
        <f>SUMIFS(通讯通路门店!$AC:$AC,通讯通路门店!$S:$S,$G1891)</f>
        <v>0</v>
      </c>
      <c r="BK1891" s="99">
        <f>SUMIFS(通讯通路门店!$AD:$AD,通讯通路门店!$S:$S,$G1891)</f>
        <v>0</v>
      </c>
      <c r="BL1891" s="99">
        <f>SUMIFS(通讯通路门店!$AE:$AE,通讯通路门店!$S:$S,$G1891)</f>
        <v>0</v>
      </c>
      <c r="BM1891" s="99">
        <f>SUMIFS(通讯通路门店!$AF:$AF,通讯通路门店!$S:$S,$G1891)</f>
        <v>0</v>
      </c>
      <c r="BN1891" s="99">
        <f>SUMIFS(通讯通路门店!$AG:$AG,通讯通路门店!$S:$S,$G1891)</f>
        <v>0</v>
      </c>
      <c r="BO1891" s="99">
        <f>SUMIFS(通讯通路门店!$AH:$AH,通讯通路门店!$S:$S,$G1891)</f>
        <v>0</v>
      </c>
      <c r="BP1891" s="99">
        <f>SUMIFS(通讯通路门店!$AI:$AI,通讯通路门店!$S:$S,$G1891)</f>
        <v>0</v>
      </c>
      <c r="BQ1891" s="83"/>
    </row>
    <row r="1892" spans="1:69">
      <c r="A1892" s="99" t="str">
        <f>IFERROR(_xlfn.XLOOKUP($G1892,通讯通路门店!$S$4:$S$993933,通讯通路门店!$A$4:$A$993933,0,0),"")</f>
        <v>海南省</v>
      </c>
      <c r="B1892" s="99" t="str">
        <f>IFERROR(_xlfn.XLOOKUP($G1892,通讯通路门店!$S$4:$S$993933,通讯通路门店!$B$4:$B$993933,0,0),"")</f>
        <v>乐东黎族自治县</v>
      </c>
      <c r="C1892" s="99" t="str">
        <f>IFERROR(_xlfn.XLOOKUP($G1892,通讯通路门店!$S$4:$S$993933,通讯通路门店!$C$4:$C$993933,0,0),"")</f>
        <v>乐东黎族自治县</v>
      </c>
      <c r="D1892" s="99" t="str">
        <f>IFERROR(_xlfn.XLOOKUP($G1892,通讯通路门店!$S$4:$S$993933,通讯通路门店!$D$4:$D$993933,0,0),"")</f>
        <v>万冲镇</v>
      </c>
      <c r="E1892" s="83"/>
      <c r="F1892" s="83"/>
      <c r="G1892" s="101"/>
      <c r="H1892" s="102">
        <f>IFERROR(_xlfn.XLOOKUP($G1892,通讯通路门店!$S$4:$S$993933,通讯通路门店!$R$4:$R$993933,0,0),"")</f>
        <v>0</v>
      </c>
      <c r="I1892" s="83"/>
      <c r="J1892" s="83"/>
      <c r="K1892" s="83"/>
      <c r="L1892" s="83"/>
      <c r="M1892" s="83"/>
      <c r="N1892" s="83"/>
      <c r="O1892" s="83"/>
      <c r="P1892" s="83"/>
      <c r="Q1892" s="83"/>
      <c r="R1892" s="83"/>
      <c r="S1892" s="83"/>
      <c r="T1892" s="83"/>
      <c r="U1892" s="99">
        <f>COUNTIF(通讯通路门店!$S:$S,$G1892)</f>
        <v>0</v>
      </c>
      <c r="V1892" s="99">
        <f>COUNTIFS(通讯通路门店!$S:$S,$G1892,通讯通路门店!$J:$J,"综合卖场")</f>
        <v>0</v>
      </c>
      <c r="W1892" s="99">
        <f>SUMIFS(通讯通路门店!$AJ:$AJ,通讯通路门店!$S:$S,通讯客户沙盘!$G1892)</f>
        <v>0</v>
      </c>
      <c r="X1892" s="99">
        <f t="shared" si="145"/>
        <v>0</v>
      </c>
      <c r="Y1892" s="99">
        <f>COUNTIFS(通讯通路门店!$S:$S,$G1892,通讯通路门店!$J:$J,"荣耀体验店")+COUNTIFS(通讯通路门店!$S:$S,$G1892,通讯通路门店!$J:$J,"荣耀授权专卖店")</f>
        <v>0</v>
      </c>
      <c r="Z1892" s="99">
        <f>COUNTIFS(通讯通路门店!$S:$S,$G1892,通讯通路门店!$J:$J,"VIVO体验店")</f>
        <v>0</v>
      </c>
      <c r="AA1892" s="99">
        <f>COUNTIFS(通讯通路门店!$S:$S,$G1892,通讯通路门店!$J:$J,"OPPO体验店")</f>
        <v>0</v>
      </c>
      <c r="AB1892" s="99">
        <f>COUNTIFS(通讯通路门店!$S:$S,$G1892,通讯通路门店!$J:$J,"华为授权体验店")+COUNTIFS(通讯通路门店!$S:$S,$G1892,通讯通路门店!$J:$J,"华为堡垒店")</f>
        <v>0</v>
      </c>
      <c r="AC1892" s="99">
        <f>COUNTIFS(通讯通路门店!$S:$S,$G1892,通讯通路门店!$J:$J,"小米体验店")</f>
        <v>0</v>
      </c>
      <c r="AD1892" s="99">
        <f>COUNTIFS(通讯通路门店!$S:$S,$G1892,通讯通路门店!$J:$J,"苹果体验店")</f>
        <v>0</v>
      </c>
      <c r="AE1892" s="99">
        <f>COUNTIFS(通讯通路门店!$S:$S,$G1892,通讯通路门店!$J:$J,"其他品牌专卖店")</f>
        <v>0</v>
      </c>
      <c r="AF1892" s="99">
        <f>SUMIFS(通讯通路门店!$BI:$BI,通讯通路门店!$S:$S,$G1892)</f>
        <v>0</v>
      </c>
      <c r="AG1892" s="99">
        <f>SUMIFS(通讯通路门店!$BH:$BH,通讯通路门店!$S:$S,$G1892)</f>
        <v>0</v>
      </c>
      <c r="AH1892" s="99">
        <f t="shared" si="146"/>
        <v>0</v>
      </c>
      <c r="AI1892" s="99">
        <f>SUMIFS(通讯通路门店!$BB:$BB,通讯通路门店!$S:$S,$G1892)</f>
        <v>0</v>
      </c>
      <c r="AJ1892" s="99">
        <f>SUMIFS(通讯通路门店!$BE:$BE,通讯通路门店!$S:$S,$G1892)</f>
        <v>0</v>
      </c>
      <c r="AK1892" s="99">
        <f>SUMIFS(通讯通路门店!$BG:$BG,通讯通路门店!$S:$S,$G1892)</f>
        <v>0</v>
      </c>
      <c r="AL1892" s="99">
        <f>SUMIFS(通讯通路门店!$BC:$BC,通讯通路门店!$S:$S,$G1892)</f>
        <v>0</v>
      </c>
      <c r="AM1892" s="99">
        <f>SUMIFS(通讯通路门店!$BD:$BD,通讯通路门店!$S:$S,$G1892)</f>
        <v>0</v>
      </c>
      <c r="AN1892" s="99">
        <f>SUMIFS(通讯通路门店!$BF:$BF,通讯通路门店!$S:$S,$G1892)</f>
        <v>0</v>
      </c>
      <c r="AO1892" s="99">
        <f t="shared" si="147"/>
        <v>0</v>
      </c>
      <c r="AP1892" s="99">
        <f>SUMIFS(通讯通路门店!$K:$K,通讯通路门店!$S:$S,$G1892)</f>
        <v>0</v>
      </c>
      <c r="AQ1892" s="83"/>
      <c r="AR1892" s="99">
        <f>SUMIFS(通讯通路门店!$T:$T,通讯通路门店!$S:$S,$G1892)</f>
        <v>0</v>
      </c>
      <c r="AS1892" s="99">
        <f>SUMIFS(通讯通路门店!$U:$U,通讯通路门店!$S:$S,$G1892)</f>
        <v>0</v>
      </c>
      <c r="AT1892" s="99">
        <f>SUMIFS(通讯通路门店!$V:$V,通讯通路门店!$S:$S,$G1892)</f>
        <v>0</v>
      </c>
      <c r="AU1892" s="99">
        <f>SUMIFS(通讯通路门店!$W:$W,通讯通路门店!$S:$S,$G1892)</f>
        <v>0</v>
      </c>
      <c r="AV1892" s="99">
        <f>SUMIFS(通讯通路门店!$Z:$Z,通讯通路门店!$S:$S,$G1892)</f>
        <v>0</v>
      </c>
      <c r="AW1892" s="99">
        <f>SUMIFS(通讯通路门店!$AB:$AB,通讯通路门店!$S:$S,$G1892)</f>
        <v>0</v>
      </c>
      <c r="AX1892" s="99">
        <f>SUMIFS(通讯通路门店!$X:$X,通讯通路门店!$S:$S,$G1892)</f>
        <v>0</v>
      </c>
      <c r="AY1892" s="99">
        <f>SUMIFS(通讯通路门店!$Y:$Y,通讯通路门店!$S:$S,$G1892)</f>
        <v>0</v>
      </c>
      <c r="AZ1892" s="99">
        <f>SUMIFS(通讯通路门店!$AA:$AA,通讯通路门店!$S:$S,$G1892)</f>
        <v>0</v>
      </c>
      <c r="BA1892" s="99">
        <f t="shared" si="148"/>
        <v>0</v>
      </c>
      <c r="BB1892" s="99">
        <f t="shared" si="149"/>
        <v>0</v>
      </c>
      <c r="BC1892" s="99">
        <f>SUMIFS(通讯通路门店!$W:$W,通讯通路门店!$S:$S,$G1892,通讯通路门店!$J:$J,"荣耀体验店")+SUMIFS(通讯通路门店!$W:$W,通讯通路门店!$S:$S,$G1892,通讯通路门店!$J:$J,"荣耀授权专卖店")</f>
        <v>0</v>
      </c>
      <c r="BD1892" s="99">
        <f>SUMIFS(通讯通路门店!$Z:$Z,通讯通路门店!$S:$S,$G1892,通讯通路门店!$J:$J,"VIVO体验店")</f>
        <v>0</v>
      </c>
      <c r="BE1892" s="99">
        <f>SUMIFS(通讯通路门店!$AB:$AB,通讯通路门店!$S:$S,$G1892,通讯通路门店!$J:$J,"OPPO体验店")</f>
        <v>0</v>
      </c>
      <c r="BF1892" s="99">
        <f>SUMIFS(通讯通路门店!$X:$X,通讯通路门店!$S:$S,$G1892,通讯通路门店!$J:$J,"华为授权体验店")+SUMIFS(通讯通路门店!$AA:$AA,通讯通路门店!$S:$S,$G1892,通讯通路门店!$J:$J,"华为堡垒店")</f>
        <v>0</v>
      </c>
      <c r="BG1892" s="99">
        <f>SUMIFS(通讯通路门店!$Y:$Y,通讯通路门店!$S:$S,$G1892,通讯通路门店!$J:$J,"小米体验店")</f>
        <v>0</v>
      </c>
      <c r="BH1892" s="99">
        <f>SUMIFS(通讯通路门店!$AA:$AA,通讯通路门店!$S:$S,$G1892,通讯通路门店!$J:$J,"苹果体验店")</f>
        <v>0</v>
      </c>
      <c r="BI1892" s="99">
        <f>SUMIFS(通讯通路门店!$K:$K,通讯通路门店!$S:$S,$G1892,通讯通路门店!$J:$J,"其他品牌专卖店")</f>
        <v>0</v>
      </c>
      <c r="BJ1892" s="99">
        <f>SUMIFS(通讯通路门店!$AC:$AC,通讯通路门店!$S:$S,$G1892)</f>
        <v>0</v>
      </c>
      <c r="BK1892" s="99">
        <f>SUMIFS(通讯通路门店!$AD:$AD,通讯通路门店!$S:$S,$G1892)</f>
        <v>0</v>
      </c>
      <c r="BL1892" s="99">
        <f>SUMIFS(通讯通路门店!$AE:$AE,通讯通路门店!$S:$S,$G1892)</f>
        <v>0</v>
      </c>
      <c r="BM1892" s="99">
        <f>SUMIFS(通讯通路门店!$AF:$AF,通讯通路门店!$S:$S,$G1892)</f>
        <v>0</v>
      </c>
      <c r="BN1892" s="99">
        <f>SUMIFS(通讯通路门店!$AG:$AG,通讯通路门店!$S:$S,$G1892)</f>
        <v>0</v>
      </c>
      <c r="BO1892" s="99">
        <f>SUMIFS(通讯通路门店!$AH:$AH,通讯通路门店!$S:$S,$G1892)</f>
        <v>0</v>
      </c>
      <c r="BP1892" s="99">
        <f>SUMIFS(通讯通路门店!$AI:$AI,通讯通路门店!$S:$S,$G1892)</f>
        <v>0</v>
      </c>
      <c r="BQ1892" s="83"/>
    </row>
    <row r="1893" spans="1:69">
      <c r="A1893" s="99" t="str">
        <f>IFERROR(_xlfn.XLOOKUP($G1893,通讯通路门店!$S$4:$S$993933,通讯通路门店!$A$4:$A$993933,0,0),"")</f>
        <v>海南省</v>
      </c>
      <c r="B1893" s="99" t="str">
        <f>IFERROR(_xlfn.XLOOKUP($G1893,通讯通路门店!$S$4:$S$993933,通讯通路门店!$B$4:$B$993933,0,0),"")</f>
        <v>乐东黎族自治县</v>
      </c>
      <c r="C1893" s="99" t="str">
        <f>IFERROR(_xlfn.XLOOKUP($G1893,通讯通路门店!$S$4:$S$993933,通讯通路门店!$C$4:$C$993933,0,0),"")</f>
        <v>乐东黎族自治县</v>
      </c>
      <c r="D1893" s="99" t="str">
        <f>IFERROR(_xlfn.XLOOKUP($G1893,通讯通路门店!$S$4:$S$993933,通讯通路门店!$D$4:$D$993933,0,0),"")</f>
        <v>万冲镇</v>
      </c>
      <c r="E1893" s="83"/>
      <c r="F1893" s="83"/>
      <c r="G1893" s="101"/>
      <c r="H1893" s="102">
        <f>IFERROR(_xlfn.XLOOKUP($G1893,通讯通路门店!$S$4:$S$993933,通讯通路门店!$R$4:$R$993933,0,0),"")</f>
        <v>0</v>
      </c>
      <c r="I1893" s="83"/>
      <c r="J1893" s="83"/>
      <c r="K1893" s="83"/>
      <c r="L1893" s="83"/>
      <c r="M1893" s="83"/>
      <c r="N1893" s="83"/>
      <c r="O1893" s="83"/>
      <c r="P1893" s="83"/>
      <c r="Q1893" s="83"/>
      <c r="R1893" s="83"/>
      <c r="S1893" s="83"/>
      <c r="T1893" s="83"/>
      <c r="U1893" s="99">
        <f>COUNTIF(通讯通路门店!$S:$S,$G1893)</f>
        <v>0</v>
      </c>
      <c r="V1893" s="99">
        <f>COUNTIFS(通讯通路门店!$S:$S,$G1893,通讯通路门店!$J:$J,"综合卖场")</f>
        <v>0</v>
      </c>
      <c r="W1893" s="99">
        <f>SUMIFS(通讯通路门店!$AJ:$AJ,通讯通路门店!$S:$S,通讯客户沙盘!$G1893)</f>
        <v>0</v>
      </c>
      <c r="X1893" s="99">
        <f t="shared" si="145"/>
        <v>0</v>
      </c>
      <c r="Y1893" s="99">
        <f>COUNTIFS(通讯通路门店!$S:$S,$G1893,通讯通路门店!$J:$J,"荣耀体验店")+COUNTIFS(通讯通路门店!$S:$S,$G1893,通讯通路门店!$J:$J,"荣耀授权专卖店")</f>
        <v>0</v>
      </c>
      <c r="Z1893" s="99">
        <f>COUNTIFS(通讯通路门店!$S:$S,$G1893,通讯通路门店!$J:$J,"VIVO体验店")</f>
        <v>0</v>
      </c>
      <c r="AA1893" s="99">
        <f>COUNTIFS(通讯通路门店!$S:$S,$G1893,通讯通路门店!$J:$J,"OPPO体验店")</f>
        <v>0</v>
      </c>
      <c r="AB1893" s="99">
        <f>COUNTIFS(通讯通路门店!$S:$S,$G1893,通讯通路门店!$J:$J,"华为授权体验店")+COUNTIFS(通讯通路门店!$S:$S,$G1893,通讯通路门店!$J:$J,"华为堡垒店")</f>
        <v>0</v>
      </c>
      <c r="AC1893" s="99">
        <f>COUNTIFS(通讯通路门店!$S:$S,$G1893,通讯通路门店!$J:$J,"小米体验店")</f>
        <v>0</v>
      </c>
      <c r="AD1893" s="99">
        <f>COUNTIFS(通讯通路门店!$S:$S,$G1893,通讯通路门店!$J:$J,"苹果体验店")</f>
        <v>0</v>
      </c>
      <c r="AE1893" s="99">
        <f>COUNTIFS(通讯通路门店!$S:$S,$G1893,通讯通路门店!$J:$J,"其他品牌专卖店")</f>
        <v>0</v>
      </c>
      <c r="AF1893" s="99">
        <f>SUMIFS(通讯通路门店!$BI:$BI,通讯通路门店!$S:$S,$G1893)</f>
        <v>0</v>
      </c>
      <c r="AG1893" s="99">
        <f>SUMIFS(通讯通路门店!$BH:$BH,通讯通路门店!$S:$S,$G1893)</f>
        <v>0</v>
      </c>
      <c r="AH1893" s="99">
        <f t="shared" si="146"/>
        <v>0</v>
      </c>
      <c r="AI1893" s="99">
        <f>SUMIFS(通讯通路门店!$BB:$BB,通讯通路门店!$S:$S,$G1893)</f>
        <v>0</v>
      </c>
      <c r="AJ1893" s="99">
        <f>SUMIFS(通讯通路门店!$BE:$BE,通讯通路门店!$S:$S,$G1893)</f>
        <v>0</v>
      </c>
      <c r="AK1893" s="99">
        <f>SUMIFS(通讯通路门店!$BG:$BG,通讯通路门店!$S:$S,$G1893)</f>
        <v>0</v>
      </c>
      <c r="AL1893" s="99">
        <f>SUMIFS(通讯通路门店!$BC:$BC,通讯通路门店!$S:$S,$G1893)</f>
        <v>0</v>
      </c>
      <c r="AM1893" s="99">
        <f>SUMIFS(通讯通路门店!$BD:$BD,通讯通路门店!$S:$S,$G1893)</f>
        <v>0</v>
      </c>
      <c r="AN1893" s="99">
        <f>SUMIFS(通讯通路门店!$BF:$BF,通讯通路门店!$S:$S,$G1893)</f>
        <v>0</v>
      </c>
      <c r="AO1893" s="99">
        <f t="shared" si="147"/>
        <v>0</v>
      </c>
      <c r="AP1893" s="99">
        <f>SUMIFS(通讯通路门店!$K:$K,通讯通路门店!$S:$S,$G1893)</f>
        <v>0</v>
      </c>
      <c r="AQ1893" s="83"/>
      <c r="AR1893" s="99">
        <f>SUMIFS(通讯通路门店!$T:$T,通讯通路门店!$S:$S,$G1893)</f>
        <v>0</v>
      </c>
      <c r="AS1893" s="99">
        <f>SUMIFS(通讯通路门店!$U:$U,通讯通路门店!$S:$S,$G1893)</f>
        <v>0</v>
      </c>
      <c r="AT1893" s="99">
        <f>SUMIFS(通讯通路门店!$V:$V,通讯通路门店!$S:$S,$G1893)</f>
        <v>0</v>
      </c>
      <c r="AU1893" s="99">
        <f>SUMIFS(通讯通路门店!$W:$W,通讯通路门店!$S:$S,$G1893)</f>
        <v>0</v>
      </c>
      <c r="AV1893" s="99">
        <f>SUMIFS(通讯通路门店!$Z:$Z,通讯通路门店!$S:$S,$G1893)</f>
        <v>0</v>
      </c>
      <c r="AW1893" s="99">
        <f>SUMIFS(通讯通路门店!$AB:$AB,通讯通路门店!$S:$S,$G1893)</f>
        <v>0</v>
      </c>
      <c r="AX1893" s="99">
        <f>SUMIFS(通讯通路门店!$X:$X,通讯通路门店!$S:$S,$G1893)</f>
        <v>0</v>
      </c>
      <c r="AY1893" s="99">
        <f>SUMIFS(通讯通路门店!$Y:$Y,通讯通路门店!$S:$S,$G1893)</f>
        <v>0</v>
      </c>
      <c r="AZ1893" s="99">
        <f>SUMIFS(通讯通路门店!$AA:$AA,通讯通路门店!$S:$S,$G1893)</f>
        <v>0</v>
      </c>
      <c r="BA1893" s="99">
        <f t="shared" si="148"/>
        <v>0</v>
      </c>
      <c r="BB1893" s="99">
        <f t="shared" si="149"/>
        <v>0</v>
      </c>
      <c r="BC1893" s="99">
        <f>SUMIFS(通讯通路门店!$W:$W,通讯通路门店!$S:$S,$G1893,通讯通路门店!$J:$J,"荣耀体验店")+SUMIFS(通讯通路门店!$W:$W,通讯通路门店!$S:$S,$G1893,通讯通路门店!$J:$J,"荣耀授权专卖店")</f>
        <v>0</v>
      </c>
      <c r="BD1893" s="99">
        <f>SUMIFS(通讯通路门店!$Z:$Z,通讯通路门店!$S:$S,$G1893,通讯通路门店!$J:$J,"VIVO体验店")</f>
        <v>0</v>
      </c>
      <c r="BE1893" s="99">
        <f>SUMIFS(通讯通路门店!$AB:$AB,通讯通路门店!$S:$S,$G1893,通讯通路门店!$J:$J,"OPPO体验店")</f>
        <v>0</v>
      </c>
      <c r="BF1893" s="99">
        <f>SUMIFS(通讯通路门店!$X:$X,通讯通路门店!$S:$S,$G1893,通讯通路门店!$J:$J,"华为授权体验店")+SUMIFS(通讯通路门店!$AA:$AA,通讯通路门店!$S:$S,$G1893,通讯通路门店!$J:$J,"华为堡垒店")</f>
        <v>0</v>
      </c>
      <c r="BG1893" s="99">
        <f>SUMIFS(通讯通路门店!$Y:$Y,通讯通路门店!$S:$S,$G1893,通讯通路门店!$J:$J,"小米体验店")</f>
        <v>0</v>
      </c>
      <c r="BH1893" s="99">
        <f>SUMIFS(通讯通路门店!$AA:$AA,通讯通路门店!$S:$S,$G1893,通讯通路门店!$J:$J,"苹果体验店")</f>
        <v>0</v>
      </c>
      <c r="BI1893" s="99">
        <f>SUMIFS(通讯通路门店!$K:$K,通讯通路门店!$S:$S,$G1893,通讯通路门店!$J:$J,"其他品牌专卖店")</f>
        <v>0</v>
      </c>
      <c r="BJ1893" s="99">
        <f>SUMIFS(通讯通路门店!$AC:$AC,通讯通路门店!$S:$S,$G1893)</f>
        <v>0</v>
      </c>
      <c r="BK1893" s="99">
        <f>SUMIFS(通讯通路门店!$AD:$AD,通讯通路门店!$S:$S,$G1893)</f>
        <v>0</v>
      </c>
      <c r="BL1893" s="99">
        <f>SUMIFS(通讯通路门店!$AE:$AE,通讯通路门店!$S:$S,$G1893)</f>
        <v>0</v>
      </c>
      <c r="BM1893" s="99">
        <f>SUMIFS(通讯通路门店!$AF:$AF,通讯通路门店!$S:$S,$G1893)</f>
        <v>0</v>
      </c>
      <c r="BN1893" s="99">
        <f>SUMIFS(通讯通路门店!$AG:$AG,通讯通路门店!$S:$S,$G1893)</f>
        <v>0</v>
      </c>
      <c r="BO1893" s="99">
        <f>SUMIFS(通讯通路门店!$AH:$AH,通讯通路门店!$S:$S,$G1893)</f>
        <v>0</v>
      </c>
      <c r="BP1893" s="99">
        <f>SUMIFS(通讯通路门店!$AI:$AI,通讯通路门店!$S:$S,$G1893)</f>
        <v>0</v>
      </c>
      <c r="BQ1893" s="83"/>
    </row>
    <row r="1894" spans="1:69">
      <c r="A1894" s="99" t="str">
        <f>IFERROR(_xlfn.XLOOKUP($G1894,通讯通路门店!$S$4:$S$993933,通讯通路门店!$A$4:$A$993933,0,0),"")</f>
        <v>海南省</v>
      </c>
      <c r="B1894" s="99" t="str">
        <f>IFERROR(_xlfn.XLOOKUP($G1894,通讯通路门店!$S$4:$S$993933,通讯通路门店!$B$4:$B$993933,0,0),"")</f>
        <v>乐东黎族自治县</v>
      </c>
      <c r="C1894" s="99" t="str">
        <f>IFERROR(_xlfn.XLOOKUP($G1894,通讯通路门店!$S$4:$S$993933,通讯通路门店!$C$4:$C$993933,0,0),"")</f>
        <v>乐东黎族自治县</v>
      </c>
      <c r="D1894" s="99" t="str">
        <f>IFERROR(_xlfn.XLOOKUP($G1894,通讯通路门店!$S$4:$S$993933,通讯通路门店!$D$4:$D$993933,0,0),"")</f>
        <v>万冲镇</v>
      </c>
      <c r="E1894" s="83"/>
      <c r="F1894" s="83"/>
      <c r="G1894" s="101"/>
      <c r="H1894" s="102">
        <f>IFERROR(_xlfn.XLOOKUP($G1894,通讯通路门店!$S$4:$S$993933,通讯通路门店!$R$4:$R$993933,0,0),"")</f>
        <v>0</v>
      </c>
      <c r="I1894" s="83"/>
      <c r="J1894" s="83"/>
      <c r="K1894" s="83"/>
      <c r="L1894" s="83"/>
      <c r="M1894" s="83"/>
      <c r="N1894" s="83"/>
      <c r="O1894" s="83"/>
      <c r="P1894" s="83"/>
      <c r="Q1894" s="83"/>
      <c r="R1894" s="83"/>
      <c r="S1894" s="83"/>
      <c r="T1894" s="83"/>
      <c r="U1894" s="99">
        <f>COUNTIF(通讯通路门店!$S:$S,$G1894)</f>
        <v>0</v>
      </c>
      <c r="V1894" s="99">
        <f>COUNTIFS(通讯通路门店!$S:$S,$G1894,通讯通路门店!$J:$J,"综合卖场")</f>
        <v>0</v>
      </c>
      <c r="W1894" s="99">
        <f>SUMIFS(通讯通路门店!$AJ:$AJ,通讯通路门店!$S:$S,通讯客户沙盘!$G1894)</f>
        <v>0</v>
      </c>
      <c r="X1894" s="99">
        <f t="shared" si="145"/>
        <v>0</v>
      </c>
      <c r="Y1894" s="99">
        <f>COUNTIFS(通讯通路门店!$S:$S,$G1894,通讯通路门店!$J:$J,"荣耀体验店")+COUNTIFS(通讯通路门店!$S:$S,$G1894,通讯通路门店!$J:$J,"荣耀授权专卖店")</f>
        <v>0</v>
      </c>
      <c r="Z1894" s="99">
        <f>COUNTIFS(通讯通路门店!$S:$S,$G1894,通讯通路门店!$J:$J,"VIVO体验店")</f>
        <v>0</v>
      </c>
      <c r="AA1894" s="99">
        <f>COUNTIFS(通讯通路门店!$S:$S,$G1894,通讯通路门店!$J:$J,"OPPO体验店")</f>
        <v>0</v>
      </c>
      <c r="AB1894" s="99">
        <f>COUNTIFS(通讯通路门店!$S:$S,$G1894,通讯通路门店!$J:$J,"华为授权体验店")+COUNTIFS(通讯通路门店!$S:$S,$G1894,通讯通路门店!$J:$J,"华为堡垒店")</f>
        <v>0</v>
      </c>
      <c r="AC1894" s="99">
        <f>COUNTIFS(通讯通路门店!$S:$S,$G1894,通讯通路门店!$J:$J,"小米体验店")</f>
        <v>0</v>
      </c>
      <c r="AD1894" s="99">
        <f>COUNTIFS(通讯通路门店!$S:$S,$G1894,通讯通路门店!$J:$J,"苹果体验店")</f>
        <v>0</v>
      </c>
      <c r="AE1894" s="99">
        <f>COUNTIFS(通讯通路门店!$S:$S,$G1894,通讯通路门店!$J:$J,"其他品牌专卖店")</f>
        <v>0</v>
      </c>
      <c r="AF1894" s="99">
        <f>SUMIFS(通讯通路门店!$BI:$BI,通讯通路门店!$S:$S,$G1894)</f>
        <v>0</v>
      </c>
      <c r="AG1894" s="99">
        <f>SUMIFS(通讯通路门店!$BH:$BH,通讯通路门店!$S:$S,$G1894)</f>
        <v>0</v>
      </c>
      <c r="AH1894" s="99">
        <f t="shared" si="146"/>
        <v>0</v>
      </c>
      <c r="AI1894" s="99">
        <f>SUMIFS(通讯通路门店!$BB:$BB,通讯通路门店!$S:$S,$G1894)</f>
        <v>0</v>
      </c>
      <c r="AJ1894" s="99">
        <f>SUMIFS(通讯通路门店!$BE:$BE,通讯通路门店!$S:$S,$G1894)</f>
        <v>0</v>
      </c>
      <c r="AK1894" s="99">
        <f>SUMIFS(通讯通路门店!$BG:$BG,通讯通路门店!$S:$S,$G1894)</f>
        <v>0</v>
      </c>
      <c r="AL1894" s="99">
        <f>SUMIFS(通讯通路门店!$BC:$BC,通讯通路门店!$S:$S,$G1894)</f>
        <v>0</v>
      </c>
      <c r="AM1894" s="99">
        <f>SUMIFS(通讯通路门店!$BD:$BD,通讯通路门店!$S:$S,$G1894)</f>
        <v>0</v>
      </c>
      <c r="AN1894" s="99">
        <f>SUMIFS(通讯通路门店!$BF:$BF,通讯通路门店!$S:$S,$G1894)</f>
        <v>0</v>
      </c>
      <c r="AO1894" s="99">
        <f t="shared" si="147"/>
        <v>0</v>
      </c>
      <c r="AP1894" s="99">
        <f>SUMIFS(通讯通路门店!$K:$K,通讯通路门店!$S:$S,$G1894)</f>
        <v>0</v>
      </c>
      <c r="AQ1894" s="83"/>
      <c r="AR1894" s="99">
        <f>SUMIFS(通讯通路门店!$T:$T,通讯通路门店!$S:$S,$G1894)</f>
        <v>0</v>
      </c>
      <c r="AS1894" s="99">
        <f>SUMIFS(通讯通路门店!$U:$U,通讯通路门店!$S:$S,$G1894)</f>
        <v>0</v>
      </c>
      <c r="AT1894" s="99">
        <f>SUMIFS(通讯通路门店!$V:$V,通讯通路门店!$S:$S,$G1894)</f>
        <v>0</v>
      </c>
      <c r="AU1894" s="99">
        <f>SUMIFS(通讯通路门店!$W:$W,通讯通路门店!$S:$S,$G1894)</f>
        <v>0</v>
      </c>
      <c r="AV1894" s="99">
        <f>SUMIFS(通讯通路门店!$Z:$Z,通讯通路门店!$S:$S,$G1894)</f>
        <v>0</v>
      </c>
      <c r="AW1894" s="99">
        <f>SUMIFS(通讯通路门店!$AB:$AB,通讯通路门店!$S:$S,$G1894)</f>
        <v>0</v>
      </c>
      <c r="AX1894" s="99">
        <f>SUMIFS(通讯通路门店!$X:$X,通讯通路门店!$S:$S,$G1894)</f>
        <v>0</v>
      </c>
      <c r="AY1894" s="99">
        <f>SUMIFS(通讯通路门店!$Y:$Y,通讯通路门店!$S:$S,$G1894)</f>
        <v>0</v>
      </c>
      <c r="AZ1894" s="99">
        <f>SUMIFS(通讯通路门店!$AA:$AA,通讯通路门店!$S:$S,$G1894)</f>
        <v>0</v>
      </c>
      <c r="BA1894" s="99">
        <f t="shared" si="148"/>
        <v>0</v>
      </c>
      <c r="BB1894" s="99">
        <f t="shared" si="149"/>
        <v>0</v>
      </c>
      <c r="BC1894" s="99">
        <f>SUMIFS(通讯通路门店!$W:$W,通讯通路门店!$S:$S,$G1894,通讯通路门店!$J:$J,"荣耀体验店")+SUMIFS(通讯通路门店!$W:$W,通讯通路门店!$S:$S,$G1894,通讯通路门店!$J:$J,"荣耀授权专卖店")</f>
        <v>0</v>
      </c>
      <c r="BD1894" s="99">
        <f>SUMIFS(通讯通路门店!$Z:$Z,通讯通路门店!$S:$S,$G1894,通讯通路门店!$J:$J,"VIVO体验店")</f>
        <v>0</v>
      </c>
      <c r="BE1894" s="99">
        <f>SUMIFS(通讯通路门店!$AB:$AB,通讯通路门店!$S:$S,$G1894,通讯通路门店!$J:$J,"OPPO体验店")</f>
        <v>0</v>
      </c>
      <c r="BF1894" s="99">
        <f>SUMIFS(通讯通路门店!$X:$X,通讯通路门店!$S:$S,$G1894,通讯通路门店!$J:$J,"华为授权体验店")+SUMIFS(通讯通路门店!$AA:$AA,通讯通路门店!$S:$S,$G1894,通讯通路门店!$J:$J,"华为堡垒店")</f>
        <v>0</v>
      </c>
      <c r="BG1894" s="99">
        <f>SUMIFS(通讯通路门店!$Y:$Y,通讯通路门店!$S:$S,$G1894,通讯通路门店!$J:$J,"小米体验店")</f>
        <v>0</v>
      </c>
      <c r="BH1894" s="99">
        <f>SUMIFS(通讯通路门店!$AA:$AA,通讯通路门店!$S:$S,$G1894,通讯通路门店!$J:$J,"苹果体验店")</f>
        <v>0</v>
      </c>
      <c r="BI1894" s="99">
        <f>SUMIFS(通讯通路门店!$K:$K,通讯通路门店!$S:$S,$G1894,通讯通路门店!$J:$J,"其他品牌专卖店")</f>
        <v>0</v>
      </c>
      <c r="BJ1894" s="99">
        <f>SUMIFS(通讯通路门店!$AC:$AC,通讯通路门店!$S:$S,$G1894)</f>
        <v>0</v>
      </c>
      <c r="BK1894" s="99">
        <f>SUMIFS(通讯通路门店!$AD:$AD,通讯通路门店!$S:$S,$G1894)</f>
        <v>0</v>
      </c>
      <c r="BL1894" s="99">
        <f>SUMIFS(通讯通路门店!$AE:$AE,通讯通路门店!$S:$S,$G1894)</f>
        <v>0</v>
      </c>
      <c r="BM1894" s="99">
        <f>SUMIFS(通讯通路门店!$AF:$AF,通讯通路门店!$S:$S,$G1894)</f>
        <v>0</v>
      </c>
      <c r="BN1894" s="99">
        <f>SUMIFS(通讯通路门店!$AG:$AG,通讯通路门店!$S:$S,$G1894)</f>
        <v>0</v>
      </c>
      <c r="BO1894" s="99">
        <f>SUMIFS(通讯通路门店!$AH:$AH,通讯通路门店!$S:$S,$G1894)</f>
        <v>0</v>
      </c>
      <c r="BP1894" s="99">
        <f>SUMIFS(通讯通路门店!$AI:$AI,通讯通路门店!$S:$S,$G1894)</f>
        <v>0</v>
      </c>
      <c r="BQ1894" s="83"/>
    </row>
    <row r="1895" spans="1:69">
      <c r="A1895" s="99" t="str">
        <f>IFERROR(_xlfn.XLOOKUP($G1895,通讯通路门店!$S$4:$S$993933,通讯通路门店!$A$4:$A$993933,0,0),"")</f>
        <v>海南省</v>
      </c>
      <c r="B1895" s="99" t="str">
        <f>IFERROR(_xlfn.XLOOKUP($G1895,通讯通路门店!$S$4:$S$993933,通讯通路门店!$B$4:$B$993933,0,0),"")</f>
        <v>乐东黎族自治县</v>
      </c>
      <c r="C1895" s="99" t="str">
        <f>IFERROR(_xlfn.XLOOKUP($G1895,通讯通路门店!$S$4:$S$993933,通讯通路门店!$C$4:$C$993933,0,0),"")</f>
        <v>乐东黎族自治县</v>
      </c>
      <c r="D1895" s="99" t="str">
        <f>IFERROR(_xlfn.XLOOKUP($G1895,通讯通路门店!$S$4:$S$993933,通讯通路门店!$D$4:$D$993933,0,0),"")</f>
        <v>万冲镇</v>
      </c>
      <c r="E1895" s="83"/>
      <c r="F1895" s="83"/>
      <c r="G1895" s="101"/>
      <c r="H1895" s="102">
        <f>IFERROR(_xlfn.XLOOKUP($G1895,通讯通路门店!$S$4:$S$993933,通讯通路门店!$R$4:$R$993933,0,0),"")</f>
        <v>0</v>
      </c>
      <c r="I1895" s="83"/>
      <c r="J1895" s="83"/>
      <c r="K1895" s="83"/>
      <c r="L1895" s="83"/>
      <c r="M1895" s="83"/>
      <c r="N1895" s="83"/>
      <c r="O1895" s="83"/>
      <c r="P1895" s="83"/>
      <c r="Q1895" s="83"/>
      <c r="R1895" s="83"/>
      <c r="S1895" s="83"/>
      <c r="T1895" s="83"/>
      <c r="U1895" s="99">
        <f>COUNTIF(通讯通路门店!$S:$S,$G1895)</f>
        <v>0</v>
      </c>
      <c r="V1895" s="99">
        <f>COUNTIFS(通讯通路门店!$S:$S,$G1895,通讯通路门店!$J:$J,"综合卖场")</f>
        <v>0</v>
      </c>
      <c r="W1895" s="99">
        <f>SUMIFS(通讯通路门店!$AJ:$AJ,通讯通路门店!$S:$S,通讯客户沙盘!$G1895)</f>
        <v>0</v>
      </c>
      <c r="X1895" s="99">
        <f t="shared" si="145"/>
        <v>0</v>
      </c>
      <c r="Y1895" s="99">
        <f>COUNTIFS(通讯通路门店!$S:$S,$G1895,通讯通路门店!$J:$J,"荣耀体验店")+COUNTIFS(通讯通路门店!$S:$S,$G1895,通讯通路门店!$J:$J,"荣耀授权专卖店")</f>
        <v>0</v>
      </c>
      <c r="Z1895" s="99">
        <f>COUNTIFS(通讯通路门店!$S:$S,$G1895,通讯通路门店!$J:$J,"VIVO体验店")</f>
        <v>0</v>
      </c>
      <c r="AA1895" s="99">
        <f>COUNTIFS(通讯通路门店!$S:$S,$G1895,通讯通路门店!$J:$J,"OPPO体验店")</f>
        <v>0</v>
      </c>
      <c r="AB1895" s="99">
        <f>COUNTIFS(通讯通路门店!$S:$S,$G1895,通讯通路门店!$J:$J,"华为授权体验店")+COUNTIFS(通讯通路门店!$S:$S,$G1895,通讯通路门店!$J:$J,"华为堡垒店")</f>
        <v>0</v>
      </c>
      <c r="AC1895" s="99">
        <f>COUNTIFS(通讯通路门店!$S:$S,$G1895,通讯通路门店!$J:$J,"小米体验店")</f>
        <v>0</v>
      </c>
      <c r="AD1895" s="99">
        <f>COUNTIFS(通讯通路门店!$S:$S,$G1895,通讯通路门店!$J:$J,"苹果体验店")</f>
        <v>0</v>
      </c>
      <c r="AE1895" s="99">
        <f>COUNTIFS(通讯通路门店!$S:$S,$G1895,通讯通路门店!$J:$J,"其他品牌专卖店")</f>
        <v>0</v>
      </c>
      <c r="AF1895" s="99">
        <f>SUMIFS(通讯通路门店!$BI:$BI,通讯通路门店!$S:$S,$G1895)</f>
        <v>0</v>
      </c>
      <c r="AG1895" s="99">
        <f>SUMIFS(通讯通路门店!$BH:$BH,通讯通路门店!$S:$S,$G1895)</f>
        <v>0</v>
      </c>
      <c r="AH1895" s="99">
        <f t="shared" si="146"/>
        <v>0</v>
      </c>
      <c r="AI1895" s="99">
        <f>SUMIFS(通讯通路门店!$BB:$BB,通讯通路门店!$S:$S,$G1895)</f>
        <v>0</v>
      </c>
      <c r="AJ1895" s="99">
        <f>SUMIFS(通讯通路门店!$BE:$BE,通讯通路门店!$S:$S,$G1895)</f>
        <v>0</v>
      </c>
      <c r="AK1895" s="99">
        <f>SUMIFS(通讯通路门店!$BG:$BG,通讯通路门店!$S:$S,$G1895)</f>
        <v>0</v>
      </c>
      <c r="AL1895" s="99">
        <f>SUMIFS(通讯通路门店!$BC:$BC,通讯通路门店!$S:$S,$G1895)</f>
        <v>0</v>
      </c>
      <c r="AM1895" s="99">
        <f>SUMIFS(通讯通路门店!$BD:$BD,通讯通路门店!$S:$S,$G1895)</f>
        <v>0</v>
      </c>
      <c r="AN1895" s="99">
        <f>SUMIFS(通讯通路门店!$BF:$BF,通讯通路门店!$S:$S,$G1895)</f>
        <v>0</v>
      </c>
      <c r="AO1895" s="99">
        <f t="shared" si="147"/>
        <v>0</v>
      </c>
      <c r="AP1895" s="99">
        <f>SUMIFS(通讯通路门店!$K:$K,通讯通路门店!$S:$S,$G1895)</f>
        <v>0</v>
      </c>
      <c r="AQ1895" s="83"/>
      <c r="AR1895" s="99">
        <f>SUMIFS(通讯通路门店!$T:$T,通讯通路门店!$S:$S,$G1895)</f>
        <v>0</v>
      </c>
      <c r="AS1895" s="99">
        <f>SUMIFS(通讯通路门店!$U:$U,通讯通路门店!$S:$S,$G1895)</f>
        <v>0</v>
      </c>
      <c r="AT1895" s="99">
        <f>SUMIFS(通讯通路门店!$V:$V,通讯通路门店!$S:$S,$G1895)</f>
        <v>0</v>
      </c>
      <c r="AU1895" s="99">
        <f>SUMIFS(通讯通路门店!$W:$W,通讯通路门店!$S:$S,$G1895)</f>
        <v>0</v>
      </c>
      <c r="AV1895" s="99">
        <f>SUMIFS(通讯通路门店!$Z:$Z,通讯通路门店!$S:$S,$G1895)</f>
        <v>0</v>
      </c>
      <c r="AW1895" s="99">
        <f>SUMIFS(通讯通路门店!$AB:$AB,通讯通路门店!$S:$S,$G1895)</f>
        <v>0</v>
      </c>
      <c r="AX1895" s="99">
        <f>SUMIFS(通讯通路门店!$X:$X,通讯通路门店!$S:$S,$G1895)</f>
        <v>0</v>
      </c>
      <c r="AY1895" s="99">
        <f>SUMIFS(通讯通路门店!$Y:$Y,通讯通路门店!$S:$S,$G1895)</f>
        <v>0</v>
      </c>
      <c r="AZ1895" s="99">
        <f>SUMIFS(通讯通路门店!$AA:$AA,通讯通路门店!$S:$S,$G1895)</f>
        <v>0</v>
      </c>
      <c r="BA1895" s="99">
        <f t="shared" si="148"/>
        <v>0</v>
      </c>
      <c r="BB1895" s="99">
        <f t="shared" si="149"/>
        <v>0</v>
      </c>
      <c r="BC1895" s="99">
        <f>SUMIFS(通讯通路门店!$W:$W,通讯通路门店!$S:$S,$G1895,通讯通路门店!$J:$J,"荣耀体验店")+SUMIFS(通讯通路门店!$W:$W,通讯通路门店!$S:$S,$G1895,通讯通路门店!$J:$J,"荣耀授权专卖店")</f>
        <v>0</v>
      </c>
      <c r="BD1895" s="99">
        <f>SUMIFS(通讯通路门店!$Z:$Z,通讯通路门店!$S:$S,$G1895,通讯通路门店!$J:$J,"VIVO体验店")</f>
        <v>0</v>
      </c>
      <c r="BE1895" s="99">
        <f>SUMIFS(通讯通路门店!$AB:$AB,通讯通路门店!$S:$S,$G1895,通讯通路门店!$J:$J,"OPPO体验店")</f>
        <v>0</v>
      </c>
      <c r="BF1895" s="99">
        <f>SUMIFS(通讯通路门店!$X:$X,通讯通路门店!$S:$S,$G1895,通讯通路门店!$J:$J,"华为授权体验店")+SUMIFS(通讯通路门店!$AA:$AA,通讯通路门店!$S:$S,$G1895,通讯通路门店!$J:$J,"华为堡垒店")</f>
        <v>0</v>
      </c>
      <c r="BG1895" s="99">
        <f>SUMIFS(通讯通路门店!$Y:$Y,通讯通路门店!$S:$S,$G1895,通讯通路门店!$J:$J,"小米体验店")</f>
        <v>0</v>
      </c>
      <c r="BH1895" s="99">
        <f>SUMIFS(通讯通路门店!$AA:$AA,通讯通路门店!$S:$S,$G1895,通讯通路门店!$J:$J,"苹果体验店")</f>
        <v>0</v>
      </c>
      <c r="BI1895" s="99">
        <f>SUMIFS(通讯通路门店!$K:$K,通讯通路门店!$S:$S,$G1895,通讯通路门店!$J:$J,"其他品牌专卖店")</f>
        <v>0</v>
      </c>
      <c r="BJ1895" s="99">
        <f>SUMIFS(通讯通路门店!$AC:$AC,通讯通路门店!$S:$S,$G1895)</f>
        <v>0</v>
      </c>
      <c r="BK1895" s="99">
        <f>SUMIFS(通讯通路门店!$AD:$AD,通讯通路门店!$S:$S,$G1895)</f>
        <v>0</v>
      </c>
      <c r="BL1895" s="99">
        <f>SUMIFS(通讯通路门店!$AE:$AE,通讯通路门店!$S:$S,$G1895)</f>
        <v>0</v>
      </c>
      <c r="BM1895" s="99">
        <f>SUMIFS(通讯通路门店!$AF:$AF,通讯通路门店!$S:$S,$G1895)</f>
        <v>0</v>
      </c>
      <c r="BN1895" s="99">
        <f>SUMIFS(通讯通路门店!$AG:$AG,通讯通路门店!$S:$S,$G1895)</f>
        <v>0</v>
      </c>
      <c r="BO1895" s="99">
        <f>SUMIFS(通讯通路门店!$AH:$AH,通讯通路门店!$S:$S,$G1895)</f>
        <v>0</v>
      </c>
      <c r="BP1895" s="99">
        <f>SUMIFS(通讯通路门店!$AI:$AI,通讯通路门店!$S:$S,$G1895)</f>
        <v>0</v>
      </c>
      <c r="BQ1895" s="83"/>
    </row>
    <row r="1896" spans="1:69">
      <c r="A1896" s="99" t="str">
        <f>IFERROR(_xlfn.XLOOKUP($G1896,通讯通路门店!$S$4:$S$993933,通讯通路门店!$A$4:$A$993933,0,0),"")</f>
        <v>海南省</v>
      </c>
      <c r="B1896" s="99" t="str">
        <f>IFERROR(_xlfn.XLOOKUP($G1896,通讯通路门店!$S$4:$S$993933,通讯通路门店!$B$4:$B$993933,0,0),"")</f>
        <v>乐东黎族自治县</v>
      </c>
      <c r="C1896" s="99" t="str">
        <f>IFERROR(_xlfn.XLOOKUP($G1896,通讯通路门店!$S$4:$S$993933,通讯通路门店!$C$4:$C$993933,0,0),"")</f>
        <v>乐东黎族自治县</v>
      </c>
      <c r="D1896" s="99" t="str">
        <f>IFERROR(_xlfn.XLOOKUP($G1896,通讯通路门店!$S$4:$S$993933,通讯通路门店!$D$4:$D$993933,0,0),"")</f>
        <v>万冲镇</v>
      </c>
      <c r="E1896" s="83"/>
      <c r="F1896" s="83"/>
      <c r="G1896" s="101"/>
      <c r="H1896" s="102">
        <f>IFERROR(_xlfn.XLOOKUP($G1896,通讯通路门店!$S$4:$S$993933,通讯通路门店!$R$4:$R$993933,0,0),"")</f>
        <v>0</v>
      </c>
      <c r="I1896" s="83"/>
      <c r="J1896" s="83"/>
      <c r="K1896" s="83"/>
      <c r="L1896" s="83"/>
      <c r="M1896" s="83"/>
      <c r="N1896" s="83"/>
      <c r="O1896" s="83"/>
      <c r="P1896" s="83"/>
      <c r="Q1896" s="83"/>
      <c r="R1896" s="83"/>
      <c r="S1896" s="83"/>
      <c r="T1896" s="83"/>
      <c r="U1896" s="99">
        <f>COUNTIF(通讯通路门店!$S:$S,$G1896)</f>
        <v>0</v>
      </c>
      <c r="V1896" s="99">
        <f>COUNTIFS(通讯通路门店!$S:$S,$G1896,通讯通路门店!$J:$J,"综合卖场")</f>
        <v>0</v>
      </c>
      <c r="W1896" s="99">
        <f>SUMIFS(通讯通路门店!$AJ:$AJ,通讯通路门店!$S:$S,通讯客户沙盘!$G1896)</f>
        <v>0</v>
      </c>
      <c r="X1896" s="99">
        <f t="shared" si="145"/>
        <v>0</v>
      </c>
      <c r="Y1896" s="99">
        <f>COUNTIFS(通讯通路门店!$S:$S,$G1896,通讯通路门店!$J:$J,"荣耀体验店")+COUNTIFS(通讯通路门店!$S:$S,$G1896,通讯通路门店!$J:$J,"荣耀授权专卖店")</f>
        <v>0</v>
      </c>
      <c r="Z1896" s="99">
        <f>COUNTIFS(通讯通路门店!$S:$S,$G1896,通讯通路门店!$J:$J,"VIVO体验店")</f>
        <v>0</v>
      </c>
      <c r="AA1896" s="99">
        <f>COUNTIFS(通讯通路门店!$S:$S,$G1896,通讯通路门店!$J:$J,"OPPO体验店")</f>
        <v>0</v>
      </c>
      <c r="AB1896" s="99">
        <f>COUNTIFS(通讯通路门店!$S:$S,$G1896,通讯通路门店!$J:$J,"华为授权体验店")+COUNTIFS(通讯通路门店!$S:$S,$G1896,通讯通路门店!$J:$J,"华为堡垒店")</f>
        <v>0</v>
      </c>
      <c r="AC1896" s="99">
        <f>COUNTIFS(通讯通路门店!$S:$S,$G1896,通讯通路门店!$J:$J,"小米体验店")</f>
        <v>0</v>
      </c>
      <c r="AD1896" s="99">
        <f>COUNTIFS(通讯通路门店!$S:$S,$G1896,通讯通路门店!$J:$J,"苹果体验店")</f>
        <v>0</v>
      </c>
      <c r="AE1896" s="99">
        <f>COUNTIFS(通讯通路门店!$S:$S,$G1896,通讯通路门店!$J:$J,"其他品牌专卖店")</f>
        <v>0</v>
      </c>
      <c r="AF1896" s="99">
        <f>SUMIFS(通讯通路门店!$BI:$BI,通讯通路门店!$S:$S,$G1896)</f>
        <v>0</v>
      </c>
      <c r="AG1896" s="99">
        <f>SUMIFS(通讯通路门店!$BH:$BH,通讯通路门店!$S:$S,$G1896)</f>
        <v>0</v>
      </c>
      <c r="AH1896" s="99">
        <f t="shared" si="146"/>
        <v>0</v>
      </c>
      <c r="AI1896" s="99">
        <f>SUMIFS(通讯通路门店!$BB:$BB,通讯通路门店!$S:$S,$G1896)</f>
        <v>0</v>
      </c>
      <c r="AJ1896" s="99">
        <f>SUMIFS(通讯通路门店!$BE:$BE,通讯通路门店!$S:$S,$G1896)</f>
        <v>0</v>
      </c>
      <c r="AK1896" s="99">
        <f>SUMIFS(通讯通路门店!$BG:$BG,通讯通路门店!$S:$S,$G1896)</f>
        <v>0</v>
      </c>
      <c r="AL1896" s="99">
        <f>SUMIFS(通讯通路门店!$BC:$BC,通讯通路门店!$S:$S,$G1896)</f>
        <v>0</v>
      </c>
      <c r="AM1896" s="99">
        <f>SUMIFS(通讯通路门店!$BD:$BD,通讯通路门店!$S:$S,$G1896)</f>
        <v>0</v>
      </c>
      <c r="AN1896" s="99">
        <f>SUMIFS(通讯通路门店!$BF:$BF,通讯通路门店!$S:$S,$G1896)</f>
        <v>0</v>
      </c>
      <c r="AO1896" s="99">
        <f t="shared" si="147"/>
        <v>0</v>
      </c>
      <c r="AP1896" s="99">
        <f>SUMIFS(通讯通路门店!$K:$K,通讯通路门店!$S:$S,$G1896)</f>
        <v>0</v>
      </c>
      <c r="AQ1896" s="83"/>
      <c r="AR1896" s="99">
        <f>SUMIFS(通讯通路门店!$T:$T,通讯通路门店!$S:$S,$G1896)</f>
        <v>0</v>
      </c>
      <c r="AS1896" s="99">
        <f>SUMIFS(通讯通路门店!$U:$U,通讯通路门店!$S:$S,$G1896)</f>
        <v>0</v>
      </c>
      <c r="AT1896" s="99">
        <f>SUMIFS(通讯通路门店!$V:$V,通讯通路门店!$S:$S,$G1896)</f>
        <v>0</v>
      </c>
      <c r="AU1896" s="99">
        <f>SUMIFS(通讯通路门店!$W:$W,通讯通路门店!$S:$S,$G1896)</f>
        <v>0</v>
      </c>
      <c r="AV1896" s="99">
        <f>SUMIFS(通讯通路门店!$Z:$Z,通讯通路门店!$S:$S,$G1896)</f>
        <v>0</v>
      </c>
      <c r="AW1896" s="99">
        <f>SUMIFS(通讯通路门店!$AB:$AB,通讯通路门店!$S:$S,$G1896)</f>
        <v>0</v>
      </c>
      <c r="AX1896" s="99">
        <f>SUMIFS(通讯通路门店!$X:$X,通讯通路门店!$S:$S,$G1896)</f>
        <v>0</v>
      </c>
      <c r="AY1896" s="99">
        <f>SUMIFS(通讯通路门店!$Y:$Y,通讯通路门店!$S:$S,$G1896)</f>
        <v>0</v>
      </c>
      <c r="AZ1896" s="99">
        <f>SUMIFS(通讯通路门店!$AA:$AA,通讯通路门店!$S:$S,$G1896)</f>
        <v>0</v>
      </c>
      <c r="BA1896" s="99">
        <f t="shared" si="148"/>
        <v>0</v>
      </c>
      <c r="BB1896" s="99">
        <f t="shared" si="149"/>
        <v>0</v>
      </c>
      <c r="BC1896" s="99">
        <f>SUMIFS(通讯通路门店!$W:$W,通讯通路门店!$S:$S,$G1896,通讯通路门店!$J:$J,"荣耀体验店")+SUMIFS(通讯通路门店!$W:$W,通讯通路门店!$S:$S,$G1896,通讯通路门店!$J:$J,"荣耀授权专卖店")</f>
        <v>0</v>
      </c>
      <c r="BD1896" s="99">
        <f>SUMIFS(通讯通路门店!$Z:$Z,通讯通路门店!$S:$S,$G1896,通讯通路门店!$J:$J,"VIVO体验店")</f>
        <v>0</v>
      </c>
      <c r="BE1896" s="99">
        <f>SUMIFS(通讯通路门店!$AB:$AB,通讯通路门店!$S:$S,$G1896,通讯通路门店!$J:$J,"OPPO体验店")</f>
        <v>0</v>
      </c>
      <c r="BF1896" s="99">
        <f>SUMIFS(通讯通路门店!$X:$X,通讯通路门店!$S:$S,$G1896,通讯通路门店!$J:$J,"华为授权体验店")+SUMIFS(通讯通路门店!$AA:$AA,通讯通路门店!$S:$S,$G1896,通讯通路门店!$J:$J,"华为堡垒店")</f>
        <v>0</v>
      </c>
      <c r="BG1896" s="99">
        <f>SUMIFS(通讯通路门店!$Y:$Y,通讯通路门店!$S:$S,$G1896,通讯通路门店!$J:$J,"小米体验店")</f>
        <v>0</v>
      </c>
      <c r="BH1896" s="99">
        <f>SUMIFS(通讯通路门店!$AA:$AA,通讯通路门店!$S:$S,$G1896,通讯通路门店!$J:$J,"苹果体验店")</f>
        <v>0</v>
      </c>
      <c r="BI1896" s="99">
        <f>SUMIFS(通讯通路门店!$K:$K,通讯通路门店!$S:$S,$G1896,通讯通路门店!$J:$J,"其他品牌专卖店")</f>
        <v>0</v>
      </c>
      <c r="BJ1896" s="99">
        <f>SUMIFS(通讯通路门店!$AC:$AC,通讯通路门店!$S:$S,$G1896)</f>
        <v>0</v>
      </c>
      <c r="BK1896" s="99">
        <f>SUMIFS(通讯通路门店!$AD:$AD,通讯通路门店!$S:$S,$G1896)</f>
        <v>0</v>
      </c>
      <c r="BL1896" s="99">
        <f>SUMIFS(通讯通路门店!$AE:$AE,通讯通路门店!$S:$S,$G1896)</f>
        <v>0</v>
      </c>
      <c r="BM1896" s="99">
        <f>SUMIFS(通讯通路门店!$AF:$AF,通讯通路门店!$S:$S,$G1896)</f>
        <v>0</v>
      </c>
      <c r="BN1896" s="99">
        <f>SUMIFS(通讯通路门店!$AG:$AG,通讯通路门店!$S:$S,$G1896)</f>
        <v>0</v>
      </c>
      <c r="BO1896" s="99">
        <f>SUMIFS(通讯通路门店!$AH:$AH,通讯通路门店!$S:$S,$G1896)</f>
        <v>0</v>
      </c>
      <c r="BP1896" s="99">
        <f>SUMIFS(通讯通路门店!$AI:$AI,通讯通路门店!$S:$S,$G1896)</f>
        <v>0</v>
      </c>
      <c r="BQ1896" s="83"/>
    </row>
    <row r="1897" spans="1:69">
      <c r="A1897" s="99" t="str">
        <f>IFERROR(_xlfn.XLOOKUP($G1897,通讯通路门店!$S$4:$S$993933,通讯通路门店!$A$4:$A$993933,0,0),"")</f>
        <v>海南省</v>
      </c>
      <c r="B1897" s="99" t="str">
        <f>IFERROR(_xlfn.XLOOKUP($G1897,通讯通路门店!$S$4:$S$993933,通讯通路门店!$B$4:$B$993933,0,0),"")</f>
        <v>乐东黎族自治县</v>
      </c>
      <c r="C1897" s="99" t="str">
        <f>IFERROR(_xlfn.XLOOKUP($G1897,通讯通路门店!$S$4:$S$993933,通讯通路门店!$C$4:$C$993933,0,0),"")</f>
        <v>乐东黎族自治县</v>
      </c>
      <c r="D1897" s="99" t="str">
        <f>IFERROR(_xlfn.XLOOKUP($G1897,通讯通路门店!$S$4:$S$993933,通讯通路门店!$D$4:$D$993933,0,0),"")</f>
        <v>万冲镇</v>
      </c>
      <c r="E1897" s="83"/>
      <c r="F1897" s="83"/>
      <c r="G1897" s="101"/>
      <c r="H1897" s="102">
        <f>IFERROR(_xlfn.XLOOKUP($G1897,通讯通路门店!$S$4:$S$993933,通讯通路门店!$R$4:$R$993933,0,0),"")</f>
        <v>0</v>
      </c>
      <c r="I1897" s="83"/>
      <c r="J1897" s="83"/>
      <c r="K1897" s="83"/>
      <c r="L1897" s="83"/>
      <c r="M1897" s="83"/>
      <c r="N1897" s="83"/>
      <c r="O1897" s="83"/>
      <c r="P1897" s="83"/>
      <c r="Q1897" s="83"/>
      <c r="R1897" s="83"/>
      <c r="S1897" s="83"/>
      <c r="T1897" s="83"/>
      <c r="U1897" s="99">
        <f>COUNTIF(通讯通路门店!$S:$S,$G1897)</f>
        <v>0</v>
      </c>
      <c r="V1897" s="99">
        <f>COUNTIFS(通讯通路门店!$S:$S,$G1897,通讯通路门店!$J:$J,"综合卖场")</f>
        <v>0</v>
      </c>
      <c r="W1897" s="99">
        <f>SUMIFS(通讯通路门店!$AJ:$AJ,通讯通路门店!$S:$S,通讯客户沙盘!$G1897)</f>
        <v>0</v>
      </c>
      <c r="X1897" s="99">
        <f t="shared" si="145"/>
        <v>0</v>
      </c>
      <c r="Y1897" s="99">
        <f>COUNTIFS(通讯通路门店!$S:$S,$G1897,通讯通路门店!$J:$J,"荣耀体验店")+COUNTIFS(通讯通路门店!$S:$S,$G1897,通讯通路门店!$J:$J,"荣耀授权专卖店")</f>
        <v>0</v>
      </c>
      <c r="Z1897" s="99">
        <f>COUNTIFS(通讯通路门店!$S:$S,$G1897,通讯通路门店!$J:$J,"VIVO体验店")</f>
        <v>0</v>
      </c>
      <c r="AA1897" s="99">
        <f>COUNTIFS(通讯通路门店!$S:$S,$G1897,通讯通路门店!$J:$J,"OPPO体验店")</f>
        <v>0</v>
      </c>
      <c r="AB1897" s="99">
        <f>COUNTIFS(通讯通路门店!$S:$S,$G1897,通讯通路门店!$J:$J,"华为授权体验店")+COUNTIFS(通讯通路门店!$S:$S,$G1897,通讯通路门店!$J:$J,"华为堡垒店")</f>
        <v>0</v>
      </c>
      <c r="AC1897" s="99">
        <f>COUNTIFS(通讯通路门店!$S:$S,$G1897,通讯通路门店!$J:$J,"小米体验店")</f>
        <v>0</v>
      </c>
      <c r="AD1897" s="99">
        <f>COUNTIFS(通讯通路门店!$S:$S,$G1897,通讯通路门店!$J:$J,"苹果体验店")</f>
        <v>0</v>
      </c>
      <c r="AE1897" s="99">
        <f>COUNTIFS(通讯通路门店!$S:$S,$G1897,通讯通路门店!$J:$J,"其他品牌专卖店")</f>
        <v>0</v>
      </c>
      <c r="AF1897" s="99">
        <f>SUMIFS(通讯通路门店!$BI:$BI,通讯通路门店!$S:$S,$G1897)</f>
        <v>0</v>
      </c>
      <c r="AG1897" s="99">
        <f>SUMIFS(通讯通路门店!$BH:$BH,通讯通路门店!$S:$S,$G1897)</f>
        <v>0</v>
      </c>
      <c r="AH1897" s="99">
        <f t="shared" si="146"/>
        <v>0</v>
      </c>
      <c r="AI1897" s="99">
        <f>SUMIFS(通讯通路门店!$BB:$BB,通讯通路门店!$S:$S,$G1897)</f>
        <v>0</v>
      </c>
      <c r="AJ1897" s="99">
        <f>SUMIFS(通讯通路门店!$BE:$BE,通讯通路门店!$S:$S,$G1897)</f>
        <v>0</v>
      </c>
      <c r="AK1897" s="99">
        <f>SUMIFS(通讯通路门店!$BG:$BG,通讯通路门店!$S:$S,$G1897)</f>
        <v>0</v>
      </c>
      <c r="AL1897" s="99">
        <f>SUMIFS(通讯通路门店!$BC:$BC,通讯通路门店!$S:$S,$G1897)</f>
        <v>0</v>
      </c>
      <c r="AM1897" s="99">
        <f>SUMIFS(通讯通路门店!$BD:$BD,通讯通路门店!$S:$S,$G1897)</f>
        <v>0</v>
      </c>
      <c r="AN1897" s="99">
        <f>SUMIFS(通讯通路门店!$BF:$BF,通讯通路门店!$S:$S,$G1897)</f>
        <v>0</v>
      </c>
      <c r="AO1897" s="99">
        <f t="shared" si="147"/>
        <v>0</v>
      </c>
      <c r="AP1897" s="99">
        <f>SUMIFS(通讯通路门店!$K:$K,通讯通路门店!$S:$S,$G1897)</f>
        <v>0</v>
      </c>
      <c r="AQ1897" s="83"/>
      <c r="AR1897" s="99">
        <f>SUMIFS(通讯通路门店!$T:$T,通讯通路门店!$S:$S,$G1897)</f>
        <v>0</v>
      </c>
      <c r="AS1897" s="99">
        <f>SUMIFS(通讯通路门店!$U:$U,通讯通路门店!$S:$S,$G1897)</f>
        <v>0</v>
      </c>
      <c r="AT1897" s="99">
        <f>SUMIFS(通讯通路门店!$V:$V,通讯通路门店!$S:$S,$G1897)</f>
        <v>0</v>
      </c>
      <c r="AU1897" s="99">
        <f>SUMIFS(通讯通路门店!$W:$W,通讯通路门店!$S:$S,$G1897)</f>
        <v>0</v>
      </c>
      <c r="AV1897" s="99">
        <f>SUMIFS(通讯通路门店!$Z:$Z,通讯通路门店!$S:$S,$G1897)</f>
        <v>0</v>
      </c>
      <c r="AW1897" s="99">
        <f>SUMIFS(通讯通路门店!$AB:$AB,通讯通路门店!$S:$S,$G1897)</f>
        <v>0</v>
      </c>
      <c r="AX1897" s="99">
        <f>SUMIFS(通讯通路门店!$X:$X,通讯通路门店!$S:$S,$G1897)</f>
        <v>0</v>
      </c>
      <c r="AY1897" s="99">
        <f>SUMIFS(通讯通路门店!$Y:$Y,通讯通路门店!$S:$S,$G1897)</f>
        <v>0</v>
      </c>
      <c r="AZ1897" s="99">
        <f>SUMIFS(通讯通路门店!$AA:$AA,通讯通路门店!$S:$S,$G1897)</f>
        <v>0</v>
      </c>
      <c r="BA1897" s="99">
        <f t="shared" si="148"/>
        <v>0</v>
      </c>
      <c r="BB1897" s="99">
        <f t="shared" si="149"/>
        <v>0</v>
      </c>
      <c r="BC1897" s="99">
        <f>SUMIFS(通讯通路门店!$W:$W,通讯通路门店!$S:$S,$G1897,通讯通路门店!$J:$J,"荣耀体验店")+SUMIFS(通讯通路门店!$W:$W,通讯通路门店!$S:$S,$G1897,通讯通路门店!$J:$J,"荣耀授权专卖店")</f>
        <v>0</v>
      </c>
      <c r="BD1897" s="99">
        <f>SUMIFS(通讯通路门店!$Z:$Z,通讯通路门店!$S:$S,$G1897,通讯通路门店!$J:$J,"VIVO体验店")</f>
        <v>0</v>
      </c>
      <c r="BE1897" s="99">
        <f>SUMIFS(通讯通路门店!$AB:$AB,通讯通路门店!$S:$S,$G1897,通讯通路门店!$J:$J,"OPPO体验店")</f>
        <v>0</v>
      </c>
      <c r="BF1897" s="99">
        <f>SUMIFS(通讯通路门店!$X:$X,通讯通路门店!$S:$S,$G1897,通讯通路门店!$J:$J,"华为授权体验店")+SUMIFS(通讯通路门店!$AA:$AA,通讯通路门店!$S:$S,$G1897,通讯通路门店!$J:$J,"华为堡垒店")</f>
        <v>0</v>
      </c>
      <c r="BG1897" s="99">
        <f>SUMIFS(通讯通路门店!$Y:$Y,通讯通路门店!$S:$S,$G1897,通讯通路门店!$J:$J,"小米体验店")</f>
        <v>0</v>
      </c>
      <c r="BH1897" s="99">
        <f>SUMIFS(通讯通路门店!$AA:$AA,通讯通路门店!$S:$S,$G1897,通讯通路门店!$J:$J,"苹果体验店")</f>
        <v>0</v>
      </c>
      <c r="BI1897" s="99">
        <f>SUMIFS(通讯通路门店!$K:$K,通讯通路门店!$S:$S,$G1897,通讯通路门店!$J:$J,"其他品牌专卖店")</f>
        <v>0</v>
      </c>
      <c r="BJ1897" s="99">
        <f>SUMIFS(通讯通路门店!$AC:$AC,通讯通路门店!$S:$S,$G1897)</f>
        <v>0</v>
      </c>
      <c r="BK1897" s="99">
        <f>SUMIFS(通讯通路门店!$AD:$AD,通讯通路门店!$S:$S,$G1897)</f>
        <v>0</v>
      </c>
      <c r="BL1897" s="99">
        <f>SUMIFS(通讯通路门店!$AE:$AE,通讯通路门店!$S:$S,$G1897)</f>
        <v>0</v>
      </c>
      <c r="BM1897" s="99">
        <f>SUMIFS(通讯通路门店!$AF:$AF,通讯通路门店!$S:$S,$G1897)</f>
        <v>0</v>
      </c>
      <c r="BN1897" s="99">
        <f>SUMIFS(通讯通路门店!$AG:$AG,通讯通路门店!$S:$S,$G1897)</f>
        <v>0</v>
      </c>
      <c r="BO1897" s="99">
        <f>SUMIFS(通讯通路门店!$AH:$AH,通讯通路门店!$S:$S,$G1897)</f>
        <v>0</v>
      </c>
      <c r="BP1897" s="99">
        <f>SUMIFS(通讯通路门店!$AI:$AI,通讯通路门店!$S:$S,$G1897)</f>
        <v>0</v>
      </c>
      <c r="BQ1897" s="83"/>
    </row>
    <row r="1898" spans="1:69">
      <c r="A1898" s="99" t="str">
        <f>IFERROR(_xlfn.XLOOKUP($G1898,通讯通路门店!$S$4:$S$993933,通讯通路门店!$A$4:$A$993933,0,0),"")</f>
        <v>海南省</v>
      </c>
      <c r="B1898" s="99" t="str">
        <f>IFERROR(_xlfn.XLOOKUP($G1898,通讯通路门店!$S$4:$S$993933,通讯通路门店!$B$4:$B$993933,0,0),"")</f>
        <v>乐东黎族自治县</v>
      </c>
      <c r="C1898" s="99" t="str">
        <f>IFERROR(_xlfn.XLOOKUP($G1898,通讯通路门店!$S$4:$S$993933,通讯通路门店!$C$4:$C$993933,0,0),"")</f>
        <v>乐东黎族自治县</v>
      </c>
      <c r="D1898" s="99" t="str">
        <f>IFERROR(_xlfn.XLOOKUP($G1898,通讯通路门店!$S$4:$S$993933,通讯通路门店!$D$4:$D$993933,0,0),"")</f>
        <v>万冲镇</v>
      </c>
      <c r="E1898" s="83"/>
      <c r="F1898" s="83"/>
      <c r="G1898" s="101"/>
      <c r="H1898" s="102">
        <f>IFERROR(_xlfn.XLOOKUP($G1898,通讯通路门店!$S$4:$S$993933,通讯通路门店!$R$4:$R$993933,0,0),"")</f>
        <v>0</v>
      </c>
      <c r="I1898" s="83"/>
      <c r="J1898" s="83"/>
      <c r="K1898" s="83"/>
      <c r="L1898" s="83"/>
      <c r="M1898" s="83"/>
      <c r="N1898" s="83"/>
      <c r="O1898" s="83"/>
      <c r="P1898" s="83"/>
      <c r="Q1898" s="83"/>
      <c r="R1898" s="83"/>
      <c r="S1898" s="83"/>
      <c r="T1898" s="83"/>
      <c r="U1898" s="99">
        <f>COUNTIF(通讯通路门店!$S:$S,$G1898)</f>
        <v>0</v>
      </c>
      <c r="V1898" s="99">
        <f>COUNTIFS(通讯通路门店!$S:$S,$G1898,通讯通路门店!$J:$J,"综合卖场")</f>
        <v>0</v>
      </c>
      <c r="W1898" s="99">
        <f>SUMIFS(通讯通路门店!$AJ:$AJ,通讯通路门店!$S:$S,通讯客户沙盘!$G1898)</f>
        <v>0</v>
      </c>
      <c r="X1898" s="99">
        <f t="shared" si="145"/>
        <v>0</v>
      </c>
      <c r="Y1898" s="99">
        <f>COUNTIFS(通讯通路门店!$S:$S,$G1898,通讯通路门店!$J:$J,"荣耀体验店")+COUNTIFS(通讯通路门店!$S:$S,$G1898,通讯通路门店!$J:$J,"荣耀授权专卖店")</f>
        <v>0</v>
      </c>
      <c r="Z1898" s="99">
        <f>COUNTIFS(通讯通路门店!$S:$S,$G1898,通讯通路门店!$J:$J,"VIVO体验店")</f>
        <v>0</v>
      </c>
      <c r="AA1898" s="99">
        <f>COUNTIFS(通讯通路门店!$S:$S,$G1898,通讯通路门店!$J:$J,"OPPO体验店")</f>
        <v>0</v>
      </c>
      <c r="AB1898" s="99">
        <f>COUNTIFS(通讯通路门店!$S:$S,$G1898,通讯通路门店!$J:$J,"华为授权体验店")+COUNTIFS(通讯通路门店!$S:$S,$G1898,通讯通路门店!$J:$J,"华为堡垒店")</f>
        <v>0</v>
      </c>
      <c r="AC1898" s="99">
        <f>COUNTIFS(通讯通路门店!$S:$S,$G1898,通讯通路门店!$J:$J,"小米体验店")</f>
        <v>0</v>
      </c>
      <c r="AD1898" s="99">
        <f>COUNTIFS(通讯通路门店!$S:$S,$G1898,通讯通路门店!$J:$J,"苹果体验店")</f>
        <v>0</v>
      </c>
      <c r="AE1898" s="99">
        <f>COUNTIFS(通讯通路门店!$S:$S,$G1898,通讯通路门店!$J:$J,"其他品牌专卖店")</f>
        <v>0</v>
      </c>
      <c r="AF1898" s="99">
        <f>SUMIFS(通讯通路门店!$BI:$BI,通讯通路门店!$S:$S,$G1898)</f>
        <v>0</v>
      </c>
      <c r="AG1898" s="99">
        <f>SUMIFS(通讯通路门店!$BH:$BH,通讯通路门店!$S:$S,$G1898)</f>
        <v>0</v>
      </c>
      <c r="AH1898" s="99">
        <f t="shared" si="146"/>
        <v>0</v>
      </c>
      <c r="AI1898" s="99">
        <f>SUMIFS(通讯通路门店!$BB:$BB,通讯通路门店!$S:$S,$G1898)</f>
        <v>0</v>
      </c>
      <c r="AJ1898" s="99">
        <f>SUMIFS(通讯通路门店!$BE:$BE,通讯通路门店!$S:$S,$G1898)</f>
        <v>0</v>
      </c>
      <c r="AK1898" s="99">
        <f>SUMIFS(通讯通路门店!$BG:$BG,通讯通路门店!$S:$S,$G1898)</f>
        <v>0</v>
      </c>
      <c r="AL1898" s="99">
        <f>SUMIFS(通讯通路门店!$BC:$BC,通讯通路门店!$S:$S,$G1898)</f>
        <v>0</v>
      </c>
      <c r="AM1898" s="99">
        <f>SUMIFS(通讯通路门店!$BD:$BD,通讯通路门店!$S:$S,$G1898)</f>
        <v>0</v>
      </c>
      <c r="AN1898" s="99">
        <f>SUMIFS(通讯通路门店!$BF:$BF,通讯通路门店!$S:$S,$G1898)</f>
        <v>0</v>
      </c>
      <c r="AO1898" s="99">
        <f t="shared" si="147"/>
        <v>0</v>
      </c>
      <c r="AP1898" s="99">
        <f>SUMIFS(通讯通路门店!$K:$K,通讯通路门店!$S:$S,$G1898)</f>
        <v>0</v>
      </c>
      <c r="AQ1898" s="83"/>
      <c r="AR1898" s="99">
        <f>SUMIFS(通讯通路门店!$T:$T,通讯通路门店!$S:$S,$G1898)</f>
        <v>0</v>
      </c>
      <c r="AS1898" s="99">
        <f>SUMIFS(通讯通路门店!$U:$U,通讯通路门店!$S:$S,$G1898)</f>
        <v>0</v>
      </c>
      <c r="AT1898" s="99">
        <f>SUMIFS(通讯通路门店!$V:$V,通讯通路门店!$S:$S,$G1898)</f>
        <v>0</v>
      </c>
      <c r="AU1898" s="99">
        <f>SUMIFS(通讯通路门店!$W:$W,通讯通路门店!$S:$S,$G1898)</f>
        <v>0</v>
      </c>
      <c r="AV1898" s="99">
        <f>SUMIFS(通讯通路门店!$Z:$Z,通讯通路门店!$S:$S,$G1898)</f>
        <v>0</v>
      </c>
      <c r="AW1898" s="99">
        <f>SUMIFS(通讯通路门店!$AB:$AB,通讯通路门店!$S:$S,$G1898)</f>
        <v>0</v>
      </c>
      <c r="AX1898" s="99">
        <f>SUMIFS(通讯通路门店!$X:$X,通讯通路门店!$S:$S,$G1898)</f>
        <v>0</v>
      </c>
      <c r="AY1898" s="99">
        <f>SUMIFS(通讯通路门店!$Y:$Y,通讯通路门店!$S:$S,$G1898)</f>
        <v>0</v>
      </c>
      <c r="AZ1898" s="99">
        <f>SUMIFS(通讯通路门店!$AA:$AA,通讯通路门店!$S:$S,$G1898)</f>
        <v>0</v>
      </c>
      <c r="BA1898" s="99">
        <f t="shared" si="148"/>
        <v>0</v>
      </c>
      <c r="BB1898" s="99">
        <f t="shared" si="149"/>
        <v>0</v>
      </c>
      <c r="BC1898" s="99">
        <f>SUMIFS(通讯通路门店!$W:$W,通讯通路门店!$S:$S,$G1898,通讯通路门店!$J:$J,"荣耀体验店")+SUMIFS(通讯通路门店!$W:$W,通讯通路门店!$S:$S,$G1898,通讯通路门店!$J:$J,"荣耀授权专卖店")</f>
        <v>0</v>
      </c>
      <c r="BD1898" s="99">
        <f>SUMIFS(通讯通路门店!$Z:$Z,通讯通路门店!$S:$S,$G1898,通讯通路门店!$J:$J,"VIVO体验店")</f>
        <v>0</v>
      </c>
      <c r="BE1898" s="99">
        <f>SUMIFS(通讯通路门店!$AB:$AB,通讯通路门店!$S:$S,$G1898,通讯通路门店!$J:$J,"OPPO体验店")</f>
        <v>0</v>
      </c>
      <c r="BF1898" s="99">
        <f>SUMIFS(通讯通路门店!$X:$X,通讯通路门店!$S:$S,$G1898,通讯通路门店!$J:$J,"华为授权体验店")+SUMIFS(通讯通路门店!$AA:$AA,通讯通路门店!$S:$S,$G1898,通讯通路门店!$J:$J,"华为堡垒店")</f>
        <v>0</v>
      </c>
      <c r="BG1898" s="99">
        <f>SUMIFS(通讯通路门店!$Y:$Y,通讯通路门店!$S:$S,$G1898,通讯通路门店!$J:$J,"小米体验店")</f>
        <v>0</v>
      </c>
      <c r="BH1898" s="99">
        <f>SUMIFS(通讯通路门店!$AA:$AA,通讯通路门店!$S:$S,$G1898,通讯通路门店!$J:$J,"苹果体验店")</f>
        <v>0</v>
      </c>
      <c r="BI1898" s="99">
        <f>SUMIFS(通讯通路门店!$K:$K,通讯通路门店!$S:$S,$G1898,通讯通路门店!$J:$J,"其他品牌专卖店")</f>
        <v>0</v>
      </c>
      <c r="BJ1898" s="99">
        <f>SUMIFS(通讯通路门店!$AC:$AC,通讯通路门店!$S:$S,$G1898)</f>
        <v>0</v>
      </c>
      <c r="BK1898" s="99">
        <f>SUMIFS(通讯通路门店!$AD:$AD,通讯通路门店!$S:$S,$G1898)</f>
        <v>0</v>
      </c>
      <c r="BL1898" s="99">
        <f>SUMIFS(通讯通路门店!$AE:$AE,通讯通路门店!$S:$S,$G1898)</f>
        <v>0</v>
      </c>
      <c r="BM1898" s="99">
        <f>SUMIFS(通讯通路门店!$AF:$AF,通讯通路门店!$S:$S,$G1898)</f>
        <v>0</v>
      </c>
      <c r="BN1898" s="99">
        <f>SUMIFS(通讯通路门店!$AG:$AG,通讯通路门店!$S:$S,$G1898)</f>
        <v>0</v>
      </c>
      <c r="BO1898" s="99">
        <f>SUMIFS(通讯通路门店!$AH:$AH,通讯通路门店!$S:$S,$G1898)</f>
        <v>0</v>
      </c>
      <c r="BP1898" s="99">
        <f>SUMIFS(通讯通路门店!$AI:$AI,通讯通路门店!$S:$S,$G1898)</f>
        <v>0</v>
      </c>
      <c r="BQ1898" s="83"/>
    </row>
    <row r="1899" spans="1:69">
      <c r="A1899" s="99" t="str">
        <f>IFERROR(_xlfn.XLOOKUP($G1899,通讯通路门店!$S$4:$S$993933,通讯通路门店!$A$4:$A$993933,0,0),"")</f>
        <v>海南省</v>
      </c>
      <c r="B1899" s="99" t="str">
        <f>IFERROR(_xlfn.XLOOKUP($G1899,通讯通路门店!$S$4:$S$993933,通讯通路门店!$B$4:$B$993933,0,0),"")</f>
        <v>乐东黎族自治县</v>
      </c>
      <c r="C1899" s="99" t="str">
        <f>IFERROR(_xlfn.XLOOKUP($G1899,通讯通路门店!$S$4:$S$993933,通讯通路门店!$C$4:$C$993933,0,0),"")</f>
        <v>乐东黎族自治县</v>
      </c>
      <c r="D1899" s="99" t="str">
        <f>IFERROR(_xlfn.XLOOKUP($G1899,通讯通路门店!$S$4:$S$993933,通讯通路门店!$D$4:$D$993933,0,0),"")</f>
        <v>万冲镇</v>
      </c>
      <c r="E1899" s="83"/>
      <c r="F1899" s="83"/>
      <c r="G1899" s="101"/>
      <c r="H1899" s="102">
        <f>IFERROR(_xlfn.XLOOKUP($G1899,通讯通路门店!$S$4:$S$993933,通讯通路门店!$R$4:$R$993933,0,0),"")</f>
        <v>0</v>
      </c>
      <c r="I1899" s="83"/>
      <c r="J1899" s="83"/>
      <c r="K1899" s="83"/>
      <c r="L1899" s="83"/>
      <c r="M1899" s="83"/>
      <c r="N1899" s="83"/>
      <c r="O1899" s="83"/>
      <c r="P1899" s="83"/>
      <c r="Q1899" s="83"/>
      <c r="R1899" s="83"/>
      <c r="S1899" s="83"/>
      <c r="T1899" s="83"/>
      <c r="U1899" s="99">
        <f>COUNTIF(通讯通路门店!$S:$S,$G1899)</f>
        <v>0</v>
      </c>
      <c r="V1899" s="99">
        <f>COUNTIFS(通讯通路门店!$S:$S,$G1899,通讯通路门店!$J:$J,"综合卖场")</f>
        <v>0</v>
      </c>
      <c r="W1899" s="99">
        <f>SUMIFS(通讯通路门店!$AJ:$AJ,通讯通路门店!$S:$S,通讯客户沙盘!$G1899)</f>
        <v>0</v>
      </c>
      <c r="X1899" s="99">
        <f t="shared" si="145"/>
        <v>0</v>
      </c>
      <c r="Y1899" s="99">
        <f>COUNTIFS(通讯通路门店!$S:$S,$G1899,通讯通路门店!$J:$J,"荣耀体验店")+COUNTIFS(通讯通路门店!$S:$S,$G1899,通讯通路门店!$J:$J,"荣耀授权专卖店")</f>
        <v>0</v>
      </c>
      <c r="Z1899" s="99">
        <f>COUNTIFS(通讯通路门店!$S:$S,$G1899,通讯通路门店!$J:$J,"VIVO体验店")</f>
        <v>0</v>
      </c>
      <c r="AA1899" s="99">
        <f>COUNTIFS(通讯通路门店!$S:$S,$G1899,通讯通路门店!$J:$J,"OPPO体验店")</f>
        <v>0</v>
      </c>
      <c r="AB1899" s="99">
        <f>COUNTIFS(通讯通路门店!$S:$S,$G1899,通讯通路门店!$J:$J,"华为授权体验店")+COUNTIFS(通讯通路门店!$S:$S,$G1899,通讯通路门店!$J:$J,"华为堡垒店")</f>
        <v>0</v>
      </c>
      <c r="AC1899" s="99">
        <f>COUNTIFS(通讯通路门店!$S:$S,$G1899,通讯通路门店!$J:$J,"小米体验店")</f>
        <v>0</v>
      </c>
      <c r="AD1899" s="99">
        <f>COUNTIFS(通讯通路门店!$S:$S,$G1899,通讯通路门店!$J:$J,"苹果体验店")</f>
        <v>0</v>
      </c>
      <c r="AE1899" s="99">
        <f>COUNTIFS(通讯通路门店!$S:$S,$G1899,通讯通路门店!$J:$J,"其他品牌专卖店")</f>
        <v>0</v>
      </c>
      <c r="AF1899" s="99">
        <f>SUMIFS(通讯通路门店!$BI:$BI,通讯通路门店!$S:$S,$G1899)</f>
        <v>0</v>
      </c>
      <c r="AG1899" s="99">
        <f>SUMIFS(通讯通路门店!$BH:$BH,通讯通路门店!$S:$S,$G1899)</f>
        <v>0</v>
      </c>
      <c r="AH1899" s="99">
        <f t="shared" si="146"/>
        <v>0</v>
      </c>
      <c r="AI1899" s="99">
        <f>SUMIFS(通讯通路门店!$BB:$BB,通讯通路门店!$S:$S,$G1899)</f>
        <v>0</v>
      </c>
      <c r="AJ1899" s="99">
        <f>SUMIFS(通讯通路门店!$BE:$BE,通讯通路门店!$S:$S,$G1899)</f>
        <v>0</v>
      </c>
      <c r="AK1899" s="99">
        <f>SUMIFS(通讯通路门店!$BG:$BG,通讯通路门店!$S:$S,$G1899)</f>
        <v>0</v>
      </c>
      <c r="AL1899" s="99">
        <f>SUMIFS(通讯通路门店!$BC:$BC,通讯通路门店!$S:$S,$G1899)</f>
        <v>0</v>
      </c>
      <c r="AM1899" s="99">
        <f>SUMIFS(通讯通路门店!$BD:$BD,通讯通路门店!$S:$S,$G1899)</f>
        <v>0</v>
      </c>
      <c r="AN1899" s="99">
        <f>SUMIFS(通讯通路门店!$BF:$BF,通讯通路门店!$S:$S,$G1899)</f>
        <v>0</v>
      </c>
      <c r="AO1899" s="99">
        <f t="shared" si="147"/>
        <v>0</v>
      </c>
      <c r="AP1899" s="99">
        <f>SUMIFS(通讯通路门店!$K:$K,通讯通路门店!$S:$S,$G1899)</f>
        <v>0</v>
      </c>
      <c r="AQ1899" s="83"/>
      <c r="AR1899" s="99">
        <f>SUMIFS(通讯通路门店!$T:$T,通讯通路门店!$S:$S,$G1899)</f>
        <v>0</v>
      </c>
      <c r="AS1899" s="99">
        <f>SUMIFS(通讯通路门店!$U:$U,通讯通路门店!$S:$S,$G1899)</f>
        <v>0</v>
      </c>
      <c r="AT1899" s="99">
        <f>SUMIFS(通讯通路门店!$V:$V,通讯通路门店!$S:$S,$G1899)</f>
        <v>0</v>
      </c>
      <c r="AU1899" s="99">
        <f>SUMIFS(通讯通路门店!$W:$W,通讯通路门店!$S:$S,$G1899)</f>
        <v>0</v>
      </c>
      <c r="AV1899" s="99">
        <f>SUMIFS(通讯通路门店!$Z:$Z,通讯通路门店!$S:$S,$G1899)</f>
        <v>0</v>
      </c>
      <c r="AW1899" s="99">
        <f>SUMIFS(通讯通路门店!$AB:$AB,通讯通路门店!$S:$S,$G1899)</f>
        <v>0</v>
      </c>
      <c r="AX1899" s="99">
        <f>SUMIFS(通讯通路门店!$X:$X,通讯通路门店!$S:$S,$G1899)</f>
        <v>0</v>
      </c>
      <c r="AY1899" s="99">
        <f>SUMIFS(通讯通路门店!$Y:$Y,通讯通路门店!$S:$S,$G1899)</f>
        <v>0</v>
      </c>
      <c r="AZ1899" s="99">
        <f>SUMIFS(通讯通路门店!$AA:$AA,通讯通路门店!$S:$S,$G1899)</f>
        <v>0</v>
      </c>
      <c r="BA1899" s="99">
        <f t="shared" si="148"/>
        <v>0</v>
      </c>
      <c r="BB1899" s="99">
        <f t="shared" si="149"/>
        <v>0</v>
      </c>
      <c r="BC1899" s="99">
        <f>SUMIFS(通讯通路门店!$W:$W,通讯通路门店!$S:$S,$G1899,通讯通路门店!$J:$J,"荣耀体验店")+SUMIFS(通讯通路门店!$W:$W,通讯通路门店!$S:$S,$G1899,通讯通路门店!$J:$J,"荣耀授权专卖店")</f>
        <v>0</v>
      </c>
      <c r="BD1899" s="99">
        <f>SUMIFS(通讯通路门店!$Z:$Z,通讯通路门店!$S:$S,$G1899,通讯通路门店!$J:$J,"VIVO体验店")</f>
        <v>0</v>
      </c>
      <c r="BE1899" s="99">
        <f>SUMIFS(通讯通路门店!$AB:$AB,通讯通路门店!$S:$S,$G1899,通讯通路门店!$J:$J,"OPPO体验店")</f>
        <v>0</v>
      </c>
      <c r="BF1899" s="99">
        <f>SUMIFS(通讯通路门店!$X:$X,通讯通路门店!$S:$S,$G1899,通讯通路门店!$J:$J,"华为授权体验店")+SUMIFS(通讯通路门店!$AA:$AA,通讯通路门店!$S:$S,$G1899,通讯通路门店!$J:$J,"华为堡垒店")</f>
        <v>0</v>
      </c>
      <c r="BG1899" s="99">
        <f>SUMIFS(通讯通路门店!$Y:$Y,通讯通路门店!$S:$S,$G1899,通讯通路门店!$J:$J,"小米体验店")</f>
        <v>0</v>
      </c>
      <c r="BH1899" s="99">
        <f>SUMIFS(通讯通路门店!$AA:$AA,通讯通路门店!$S:$S,$G1899,通讯通路门店!$J:$J,"苹果体验店")</f>
        <v>0</v>
      </c>
      <c r="BI1899" s="99">
        <f>SUMIFS(通讯通路门店!$K:$K,通讯通路门店!$S:$S,$G1899,通讯通路门店!$J:$J,"其他品牌专卖店")</f>
        <v>0</v>
      </c>
      <c r="BJ1899" s="99">
        <f>SUMIFS(通讯通路门店!$AC:$AC,通讯通路门店!$S:$S,$G1899)</f>
        <v>0</v>
      </c>
      <c r="BK1899" s="99">
        <f>SUMIFS(通讯通路门店!$AD:$AD,通讯通路门店!$S:$S,$G1899)</f>
        <v>0</v>
      </c>
      <c r="BL1899" s="99">
        <f>SUMIFS(通讯通路门店!$AE:$AE,通讯通路门店!$S:$S,$G1899)</f>
        <v>0</v>
      </c>
      <c r="BM1899" s="99">
        <f>SUMIFS(通讯通路门店!$AF:$AF,通讯通路门店!$S:$S,$G1899)</f>
        <v>0</v>
      </c>
      <c r="BN1899" s="99">
        <f>SUMIFS(通讯通路门店!$AG:$AG,通讯通路门店!$S:$S,$G1899)</f>
        <v>0</v>
      </c>
      <c r="BO1899" s="99">
        <f>SUMIFS(通讯通路门店!$AH:$AH,通讯通路门店!$S:$S,$G1899)</f>
        <v>0</v>
      </c>
      <c r="BP1899" s="99">
        <f>SUMIFS(通讯通路门店!$AI:$AI,通讯通路门店!$S:$S,$G1899)</f>
        <v>0</v>
      </c>
      <c r="BQ1899" s="83"/>
    </row>
    <row r="1900" spans="1:69">
      <c r="A1900" s="99" t="str">
        <f>IFERROR(_xlfn.XLOOKUP($G1900,通讯通路门店!$S$4:$S$993933,通讯通路门店!$A$4:$A$993933,0,0),"")</f>
        <v>海南省</v>
      </c>
      <c r="B1900" s="99" t="str">
        <f>IFERROR(_xlfn.XLOOKUP($G1900,通讯通路门店!$S$4:$S$993933,通讯通路门店!$B$4:$B$993933,0,0),"")</f>
        <v>乐东黎族自治县</v>
      </c>
      <c r="C1900" s="99" t="str">
        <f>IFERROR(_xlfn.XLOOKUP($G1900,通讯通路门店!$S$4:$S$993933,通讯通路门店!$C$4:$C$993933,0,0),"")</f>
        <v>乐东黎族自治县</v>
      </c>
      <c r="D1900" s="99" t="str">
        <f>IFERROR(_xlfn.XLOOKUP($G1900,通讯通路门店!$S$4:$S$993933,通讯通路门店!$D$4:$D$993933,0,0),"")</f>
        <v>万冲镇</v>
      </c>
      <c r="E1900" s="83"/>
      <c r="F1900" s="83"/>
      <c r="G1900" s="101"/>
      <c r="H1900" s="102">
        <f>IFERROR(_xlfn.XLOOKUP($G1900,通讯通路门店!$S$4:$S$993933,通讯通路门店!$R$4:$R$993933,0,0),"")</f>
        <v>0</v>
      </c>
      <c r="I1900" s="83"/>
      <c r="J1900" s="83"/>
      <c r="K1900" s="83"/>
      <c r="L1900" s="83"/>
      <c r="M1900" s="83"/>
      <c r="N1900" s="83"/>
      <c r="O1900" s="83"/>
      <c r="P1900" s="83"/>
      <c r="Q1900" s="83"/>
      <c r="R1900" s="83"/>
      <c r="S1900" s="83"/>
      <c r="T1900" s="83"/>
      <c r="U1900" s="99">
        <f>COUNTIF(通讯通路门店!$S:$S,$G1900)</f>
        <v>0</v>
      </c>
      <c r="V1900" s="99">
        <f>COUNTIFS(通讯通路门店!$S:$S,$G1900,通讯通路门店!$J:$J,"综合卖场")</f>
        <v>0</v>
      </c>
      <c r="W1900" s="99">
        <f>SUMIFS(通讯通路门店!$AJ:$AJ,通讯通路门店!$S:$S,通讯客户沙盘!$G1900)</f>
        <v>0</v>
      </c>
      <c r="X1900" s="99">
        <f t="shared" si="145"/>
        <v>0</v>
      </c>
      <c r="Y1900" s="99">
        <f>COUNTIFS(通讯通路门店!$S:$S,$G1900,通讯通路门店!$J:$J,"荣耀体验店")+COUNTIFS(通讯通路门店!$S:$S,$G1900,通讯通路门店!$J:$J,"荣耀授权专卖店")</f>
        <v>0</v>
      </c>
      <c r="Z1900" s="99">
        <f>COUNTIFS(通讯通路门店!$S:$S,$G1900,通讯通路门店!$J:$J,"VIVO体验店")</f>
        <v>0</v>
      </c>
      <c r="AA1900" s="99">
        <f>COUNTIFS(通讯通路门店!$S:$S,$G1900,通讯通路门店!$J:$J,"OPPO体验店")</f>
        <v>0</v>
      </c>
      <c r="AB1900" s="99">
        <f>COUNTIFS(通讯通路门店!$S:$S,$G1900,通讯通路门店!$J:$J,"华为授权体验店")+COUNTIFS(通讯通路门店!$S:$S,$G1900,通讯通路门店!$J:$J,"华为堡垒店")</f>
        <v>0</v>
      </c>
      <c r="AC1900" s="99">
        <f>COUNTIFS(通讯通路门店!$S:$S,$G1900,通讯通路门店!$J:$J,"小米体验店")</f>
        <v>0</v>
      </c>
      <c r="AD1900" s="99">
        <f>COUNTIFS(通讯通路门店!$S:$S,$G1900,通讯通路门店!$J:$J,"苹果体验店")</f>
        <v>0</v>
      </c>
      <c r="AE1900" s="99">
        <f>COUNTIFS(通讯通路门店!$S:$S,$G1900,通讯通路门店!$J:$J,"其他品牌专卖店")</f>
        <v>0</v>
      </c>
      <c r="AF1900" s="99">
        <f>SUMIFS(通讯通路门店!$BI:$BI,通讯通路门店!$S:$S,$G1900)</f>
        <v>0</v>
      </c>
      <c r="AG1900" s="99">
        <f>SUMIFS(通讯通路门店!$BH:$BH,通讯通路门店!$S:$S,$G1900)</f>
        <v>0</v>
      </c>
      <c r="AH1900" s="99">
        <f t="shared" si="146"/>
        <v>0</v>
      </c>
      <c r="AI1900" s="99">
        <f>SUMIFS(通讯通路门店!$BB:$BB,通讯通路门店!$S:$S,$G1900)</f>
        <v>0</v>
      </c>
      <c r="AJ1900" s="99">
        <f>SUMIFS(通讯通路门店!$BE:$BE,通讯通路门店!$S:$S,$G1900)</f>
        <v>0</v>
      </c>
      <c r="AK1900" s="99">
        <f>SUMIFS(通讯通路门店!$BG:$BG,通讯通路门店!$S:$S,$G1900)</f>
        <v>0</v>
      </c>
      <c r="AL1900" s="99">
        <f>SUMIFS(通讯通路门店!$BC:$BC,通讯通路门店!$S:$S,$G1900)</f>
        <v>0</v>
      </c>
      <c r="AM1900" s="99">
        <f>SUMIFS(通讯通路门店!$BD:$BD,通讯通路门店!$S:$S,$G1900)</f>
        <v>0</v>
      </c>
      <c r="AN1900" s="99">
        <f>SUMIFS(通讯通路门店!$BF:$BF,通讯通路门店!$S:$S,$G1900)</f>
        <v>0</v>
      </c>
      <c r="AO1900" s="99">
        <f t="shared" si="147"/>
        <v>0</v>
      </c>
      <c r="AP1900" s="99">
        <f>SUMIFS(通讯通路门店!$K:$K,通讯通路门店!$S:$S,$G1900)</f>
        <v>0</v>
      </c>
      <c r="AQ1900" s="83"/>
      <c r="AR1900" s="99">
        <f>SUMIFS(通讯通路门店!$T:$T,通讯通路门店!$S:$S,$G1900)</f>
        <v>0</v>
      </c>
      <c r="AS1900" s="99">
        <f>SUMIFS(通讯通路门店!$U:$U,通讯通路门店!$S:$S,$G1900)</f>
        <v>0</v>
      </c>
      <c r="AT1900" s="99">
        <f>SUMIFS(通讯通路门店!$V:$V,通讯通路门店!$S:$S,$G1900)</f>
        <v>0</v>
      </c>
      <c r="AU1900" s="99">
        <f>SUMIFS(通讯通路门店!$W:$W,通讯通路门店!$S:$S,$G1900)</f>
        <v>0</v>
      </c>
      <c r="AV1900" s="99">
        <f>SUMIFS(通讯通路门店!$Z:$Z,通讯通路门店!$S:$S,$G1900)</f>
        <v>0</v>
      </c>
      <c r="AW1900" s="99">
        <f>SUMIFS(通讯通路门店!$AB:$AB,通讯通路门店!$S:$S,$G1900)</f>
        <v>0</v>
      </c>
      <c r="AX1900" s="99">
        <f>SUMIFS(通讯通路门店!$X:$X,通讯通路门店!$S:$S,$G1900)</f>
        <v>0</v>
      </c>
      <c r="AY1900" s="99">
        <f>SUMIFS(通讯通路门店!$Y:$Y,通讯通路门店!$S:$S,$G1900)</f>
        <v>0</v>
      </c>
      <c r="AZ1900" s="99">
        <f>SUMIFS(通讯通路门店!$AA:$AA,通讯通路门店!$S:$S,$G1900)</f>
        <v>0</v>
      </c>
      <c r="BA1900" s="99">
        <f t="shared" si="148"/>
        <v>0</v>
      </c>
      <c r="BB1900" s="99">
        <f t="shared" si="149"/>
        <v>0</v>
      </c>
      <c r="BC1900" s="99">
        <f>SUMIFS(通讯通路门店!$W:$W,通讯通路门店!$S:$S,$G1900,通讯通路门店!$J:$J,"荣耀体验店")+SUMIFS(通讯通路门店!$W:$W,通讯通路门店!$S:$S,$G1900,通讯通路门店!$J:$J,"荣耀授权专卖店")</f>
        <v>0</v>
      </c>
      <c r="BD1900" s="99">
        <f>SUMIFS(通讯通路门店!$Z:$Z,通讯通路门店!$S:$S,$G1900,通讯通路门店!$J:$J,"VIVO体验店")</f>
        <v>0</v>
      </c>
      <c r="BE1900" s="99">
        <f>SUMIFS(通讯通路门店!$AB:$AB,通讯通路门店!$S:$S,$G1900,通讯通路门店!$J:$J,"OPPO体验店")</f>
        <v>0</v>
      </c>
      <c r="BF1900" s="99">
        <f>SUMIFS(通讯通路门店!$X:$X,通讯通路门店!$S:$S,$G1900,通讯通路门店!$J:$J,"华为授权体验店")+SUMIFS(通讯通路门店!$AA:$AA,通讯通路门店!$S:$S,$G1900,通讯通路门店!$J:$J,"华为堡垒店")</f>
        <v>0</v>
      </c>
      <c r="BG1900" s="99">
        <f>SUMIFS(通讯通路门店!$Y:$Y,通讯通路门店!$S:$S,$G1900,通讯通路门店!$J:$J,"小米体验店")</f>
        <v>0</v>
      </c>
      <c r="BH1900" s="99">
        <f>SUMIFS(通讯通路门店!$AA:$AA,通讯通路门店!$S:$S,$G1900,通讯通路门店!$J:$J,"苹果体验店")</f>
        <v>0</v>
      </c>
      <c r="BI1900" s="99">
        <f>SUMIFS(通讯通路门店!$K:$K,通讯通路门店!$S:$S,$G1900,通讯通路门店!$J:$J,"其他品牌专卖店")</f>
        <v>0</v>
      </c>
      <c r="BJ1900" s="99">
        <f>SUMIFS(通讯通路门店!$AC:$AC,通讯通路门店!$S:$S,$G1900)</f>
        <v>0</v>
      </c>
      <c r="BK1900" s="99">
        <f>SUMIFS(通讯通路门店!$AD:$AD,通讯通路门店!$S:$S,$G1900)</f>
        <v>0</v>
      </c>
      <c r="BL1900" s="99">
        <f>SUMIFS(通讯通路门店!$AE:$AE,通讯通路门店!$S:$S,$G1900)</f>
        <v>0</v>
      </c>
      <c r="BM1900" s="99">
        <f>SUMIFS(通讯通路门店!$AF:$AF,通讯通路门店!$S:$S,$G1900)</f>
        <v>0</v>
      </c>
      <c r="BN1900" s="99">
        <f>SUMIFS(通讯通路门店!$AG:$AG,通讯通路门店!$S:$S,$G1900)</f>
        <v>0</v>
      </c>
      <c r="BO1900" s="99">
        <f>SUMIFS(通讯通路门店!$AH:$AH,通讯通路门店!$S:$S,$G1900)</f>
        <v>0</v>
      </c>
      <c r="BP1900" s="99">
        <f>SUMIFS(通讯通路门店!$AI:$AI,通讯通路门店!$S:$S,$G1900)</f>
        <v>0</v>
      </c>
      <c r="BQ1900" s="83"/>
    </row>
    <row r="1901" spans="1:69">
      <c r="A1901" s="99" t="str">
        <f>IFERROR(_xlfn.XLOOKUP($G1901,通讯通路门店!$S$4:$S$993933,通讯通路门店!$A$4:$A$993933,0,0),"")</f>
        <v>海南省</v>
      </c>
      <c r="B1901" s="99" t="str">
        <f>IFERROR(_xlfn.XLOOKUP($G1901,通讯通路门店!$S$4:$S$993933,通讯通路门店!$B$4:$B$993933,0,0),"")</f>
        <v>乐东黎族自治县</v>
      </c>
      <c r="C1901" s="99" t="str">
        <f>IFERROR(_xlfn.XLOOKUP($G1901,通讯通路门店!$S$4:$S$993933,通讯通路门店!$C$4:$C$993933,0,0),"")</f>
        <v>乐东黎族自治县</v>
      </c>
      <c r="D1901" s="99" t="str">
        <f>IFERROR(_xlfn.XLOOKUP($G1901,通讯通路门店!$S$4:$S$993933,通讯通路门店!$D$4:$D$993933,0,0),"")</f>
        <v>万冲镇</v>
      </c>
      <c r="E1901" s="83"/>
      <c r="F1901" s="83"/>
      <c r="G1901" s="101"/>
      <c r="H1901" s="102">
        <f>IFERROR(_xlfn.XLOOKUP($G1901,通讯通路门店!$S$4:$S$993933,通讯通路门店!$R$4:$R$993933,0,0),"")</f>
        <v>0</v>
      </c>
      <c r="I1901" s="83"/>
      <c r="J1901" s="83"/>
      <c r="K1901" s="83"/>
      <c r="L1901" s="83"/>
      <c r="M1901" s="83"/>
      <c r="N1901" s="83"/>
      <c r="O1901" s="83"/>
      <c r="P1901" s="83"/>
      <c r="Q1901" s="83"/>
      <c r="R1901" s="83"/>
      <c r="S1901" s="83"/>
      <c r="T1901" s="83"/>
      <c r="U1901" s="99">
        <f>COUNTIF(通讯通路门店!$S:$S,$G1901)</f>
        <v>0</v>
      </c>
      <c r="V1901" s="99">
        <f>COUNTIFS(通讯通路门店!$S:$S,$G1901,通讯通路门店!$J:$J,"综合卖场")</f>
        <v>0</v>
      </c>
      <c r="W1901" s="99">
        <f>SUMIFS(通讯通路门店!$AJ:$AJ,通讯通路门店!$S:$S,通讯客户沙盘!$G1901)</f>
        <v>0</v>
      </c>
      <c r="X1901" s="99">
        <f t="shared" si="145"/>
        <v>0</v>
      </c>
      <c r="Y1901" s="99">
        <f>COUNTIFS(通讯通路门店!$S:$S,$G1901,通讯通路门店!$J:$J,"荣耀体验店")+COUNTIFS(通讯通路门店!$S:$S,$G1901,通讯通路门店!$J:$J,"荣耀授权专卖店")</f>
        <v>0</v>
      </c>
      <c r="Z1901" s="99">
        <f>COUNTIFS(通讯通路门店!$S:$S,$G1901,通讯通路门店!$J:$J,"VIVO体验店")</f>
        <v>0</v>
      </c>
      <c r="AA1901" s="99">
        <f>COUNTIFS(通讯通路门店!$S:$S,$G1901,通讯通路门店!$J:$J,"OPPO体验店")</f>
        <v>0</v>
      </c>
      <c r="AB1901" s="99">
        <f>COUNTIFS(通讯通路门店!$S:$S,$G1901,通讯通路门店!$J:$J,"华为授权体验店")+COUNTIFS(通讯通路门店!$S:$S,$G1901,通讯通路门店!$J:$J,"华为堡垒店")</f>
        <v>0</v>
      </c>
      <c r="AC1901" s="99">
        <f>COUNTIFS(通讯通路门店!$S:$S,$G1901,通讯通路门店!$J:$J,"小米体验店")</f>
        <v>0</v>
      </c>
      <c r="AD1901" s="99">
        <f>COUNTIFS(通讯通路门店!$S:$S,$G1901,通讯通路门店!$J:$J,"苹果体验店")</f>
        <v>0</v>
      </c>
      <c r="AE1901" s="99">
        <f>COUNTIFS(通讯通路门店!$S:$S,$G1901,通讯通路门店!$J:$J,"其他品牌专卖店")</f>
        <v>0</v>
      </c>
      <c r="AF1901" s="99">
        <f>SUMIFS(通讯通路门店!$BI:$BI,通讯通路门店!$S:$S,$G1901)</f>
        <v>0</v>
      </c>
      <c r="AG1901" s="99">
        <f>SUMIFS(通讯通路门店!$BH:$BH,通讯通路门店!$S:$S,$G1901)</f>
        <v>0</v>
      </c>
      <c r="AH1901" s="99">
        <f t="shared" si="146"/>
        <v>0</v>
      </c>
      <c r="AI1901" s="99">
        <f>SUMIFS(通讯通路门店!$BB:$BB,通讯通路门店!$S:$S,$G1901)</f>
        <v>0</v>
      </c>
      <c r="AJ1901" s="99">
        <f>SUMIFS(通讯通路门店!$BE:$BE,通讯通路门店!$S:$S,$G1901)</f>
        <v>0</v>
      </c>
      <c r="AK1901" s="99">
        <f>SUMIFS(通讯通路门店!$BG:$BG,通讯通路门店!$S:$S,$G1901)</f>
        <v>0</v>
      </c>
      <c r="AL1901" s="99">
        <f>SUMIFS(通讯通路门店!$BC:$BC,通讯通路门店!$S:$S,$G1901)</f>
        <v>0</v>
      </c>
      <c r="AM1901" s="99">
        <f>SUMIFS(通讯通路门店!$BD:$BD,通讯通路门店!$S:$S,$G1901)</f>
        <v>0</v>
      </c>
      <c r="AN1901" s="99">
        <f>SUMIFS(通讯通路门店!$BF:$BF,通讯通路门店!$S:$S,$G1901)</f>
        <v>0</v>
      </c>
      <c r="AO1901" s="99">
        <f t="shared" si="147"/>
        <v>0</v>
      </c>
      <c r="AP1901" s="99">
        <f>SUMIFS(通讯通路门店!$K:$K,通讯通路门店!$S:$S,$G1901)</f>
        <v>0</v>
      </c>
      <c r="AQ1901" s="83"/>
      <c r="AR1901" s="99">
        <f>SUMIFS(通讯通路门店!$T:$T,通讯通路门店!$S:$S,$G1901)</f>
        <v>0</v>
      </c>
      <c r="AS1901" s="99">
        <f>SUMIFS(通讯通路门店!$U:$U,通讯通路门店!$S:$S,$G1901)</f>
        <v>0</v>
      </c>
      <c r="AT1901" s="99">
        <f>SUMIFS(通讯通路门店!$V:$V,通讯通路门店!$S:$S,$G1901)</f>
        <v>0</v>
      </c>
      <c r="AU1901" s="99">
        <f>SUMIFS(通讯通路门店!$W:$W,通讯通路门店!$S:$S,$G1901)</f>
        <v>0</v>
      </c>
      <c r="AV1901" s="99">
        <f>SUMIFS(通讯通路门店!$Z:$Z,通讯通路门店!$S:$S,$G1901)</f>
        <v>0</v>
      </c>
      <c r="AW1901" s="99">
        <f>SUMIFS(通讯通路门店!$AB:$AB,通讯通路门店!$S:$S,$G1901)</f>
        <v>0</v>
      </c>
      <c r="AX1901" s="99">
        <f>SUMIFS(通讯通路门店!$X:$X,通讯通路门店!$S:$S,$G1901)</f>
        <v>0</v>
      </c>
      <c r="AY1901" s="99">
        <f>SUMIFS(通讯通路门店!$Y:$Y,通讯通路门店!$S:$S,$G1901)</f>
        <v>0</v>
      </c>
      <c r="AZ1901" s="99">
        <f>SUMIFS(通讯通路门店!$AA:$AA,通讯通路门店!$S:$S,$G1901)</f>
        <v>0</v>
      </c>
      <c r="BA1901" s="99">
        <f t="shared" si="148"/>
        <v>0</v>
      </c>
      <c r="BB1901" s="99">
        <f t="shared" si="149"/>
        <v>0</v>
      </c>
      <c r="BC1901" s="99">
        <f>SUMIFS(通讯通路门店!$W:$W,通讯通路门店!$S:$S,$G1901,通讯通路门店!$J:$J,"荣耀体验店")+SUMIFS(通讯通路门店!$W:$W,通讯通路门店!$S:$S,$G1901,通讯通路门店!$J:$J,"荣耀授权专卖店")</f>
        <v>0</v>
      </c>
      <c r="BD1901" s="99">
        <f>SUMIFS(通讯通路门店!$Z:$Z,通讯通路门店!$S:$S,$G1901,通讯通路门店!$J:$J,"VIVO体验店")</f>
        <v>0</v>
      </c>
      <c r="BE1901" s="99">
        <f>SUMIFS(通讯通路门店!$AB:$AB,通讯通路门店!$S:$S,$G1901,通讯通路门店!$J:$J,"OPPO体验店")</f>
        <v>0</v>
      </c>
      <c r="BF1901" s="99">
        <f>SUMIFS(通讯通路门店!$X:$X,通讯通路门店!$S:$S,$G1901,通讯通路门店!$J:$J,"华为授权体验店")+SUMIFS(通讯通路门店!$AA:$AA,通讯通路门店!$S:$S,$G1901,通讯通路门店!$J:$J,"华为堡垒店")</f>
        <v>0</v>
      </c>
      <c r="BG1901" s="99">
        <f>SUMIFS(通讯通路门店!$Y:$Y,通讯通路门店!$S:$S,$G1901,通讯通路门店!$J:$J,"小米体验店")</f>
        <v>0</v>
      </c>
      <c r="BH1901" s="99">
        <f>SUMIFS(通讯通路门店!$AA:$AA,通讯通路门店!$S:$S,$G1901,通讯通路门店!$J:$J,"苹果体验店")</f>
        <v>0</v>
      </c>
      <c r="BI1901" s="99">
        <f>SUMIFS(通讯通路门店!$K:$K,通讯通路门店!$S:$S,$G1901,通讯通路门店!$J:$J,"其他品牌专卖店")</f>
        <v>0</v>
      </c>
      <c r="BJ1901" s="99">
        <f>SUMIFS(通讯通路门店!$AC:$AC,通讯通路门店!$S:$S,$G1901)</f>
        <v>0</v>
      </c>
      <c r="BK1901" s="99">
        <f>SUMIFS(通讯通路门店!$AD:$AD,通讯通路门店!$S:$S,$G1901)</f>
        <v>0</v>
      </c>
      <c r="BL1901" s="99">
        <f>SUMIFS(通讯通路门店!$AE:$AE,通讯通路门店!$S:$S,$G1901)</f>
        <v>0</v>
      </c>
      <c r="BM1901" s="99">
        <f>SUMIFS(通讯通路门店!$AF:$AF,通讯通路门店!$S:$S,$G1901)</f>
        <v>0</v>
      </c>
      <c r="BN1901" s="99">
        <f>SUMIFS(通讯通路门店!$AG:$AG,通讯通路门店!$S:$S,$G1901)</f>
        <v>0</v>
      </c>
      <c r="BO1901" s="99">
        <f>SUMIFS(通讯通路门店!$AH:$AH,通讯通路门店!$S:$S,$G1901)</f>
        <v>0</v>
      </c>
      <c r="BP1901" s="99">
        <f>SUMIFS(通讯通路门店!$AI:$AI,通讯通路门店!$S:$S,$G1901)</f>
        <v>0</v>
      </c>
      <c r="BQ1901" s="83"/>
    </row>
    <row r="1902" spans="1:69">
      <c r="A1902" s="99" t="str">
        <f>IFERROR(_xlfn.XLOOKUP($G1902,通讯通路门店!$S$4:$S$993933,通讯通路门店!$A$4:$A$993933,0,0),"")</f>
        <v>海南省</v>
      </c>
      <c r="B1902" s="99" t="str">
        <f>IFERROR(_xlfn.XLOOKUP($G1902,通讯通路门店!$S$4:$S$993933,通讯通路门店!$B$4:$B$993933,0,0),"")</f>
        <v>乐东黎族自治县</v>
      </c>
      <c r="C1902" s="99" t="str">
        <f>IFERROR(_xlfn.XLOOKUP($G1902,通讯通路门店!$S$4:$S$993933,通讯通路门店!$C$4:$C$993933,0,0),"")</f>
        <v>乐东黎族自治县</v>
      </c>
      <c r="D1902" s="99" t="str">
        <f>IFERROR(_xlfn.XLOOKUP($G1902,通讯通路门店!$S$4:$S$993933,通讯通路门店!$D$4:$D$993933,0,0),"")</f>
        <v>万冲镇</v>
      </c>
      <c r="E1902" s="83"/>
      <c r="F1902" s="83"/>
      <c r="G1902" s="101"/>
      <c r="H1902" s="102">
        <f>IFERROR(_xlfn.XLOOKUP($G1902,通讯通路门店!$S$4:$S$993933,通讯通路门店!$R$4:$R$993933,0,0),"")</f>
        <v>0</v>
      </c>
      <c r="I1902" s="83"/>
      <c r="J1902" s="83"/>
      <c r="K1902" s="83"/>
      <c r="L1902" s="83"/>
      <c r="M1902" s="83"/>
      <c r="N1902" s="83"/>
      <c r="O1902" s="83"/>
      <c r="P1902" s="83"/>
      <c r="Q1902" s="83"/>
      <c r="R1902" s="83"/>
      <c r="S1902" s="83"/>
      <c r="T1902" s="83"/>
      <c r="U1902" s="99">
        <f>COUNTIF(通讯通路门店!$S:$S,$G1902)</f>
        <v>0</v>
      </c>
      <c r="V1902" s="99">
        <f>COUNTIFS(通讯通路门店!$S:$S,$G1902,通讯通路门店!$J:$J,"综合卖场")</f>
        <v>0</v>
      </c>
      <c r="W1902" s="99">
        <f>SUMIFS(通讯通路门店!$AJ:$AJ,通讯通路门店!$S:$S,通讯客户沙盘!$G1902)</f>
        <v>0</v>
      </c>
      <c r="X1902" s="99">
        <f t="shared" si="145"/>
        <v>0</v>
      </c>
      <c r="Y1902" s="99">
        <f>COUNTIFS(通讯通路门店!$S:$S,$G1902,通讯通路门店!$J:$J,"荣耀体验店")+COUNTIFS(通讯通路门店!$S:$S,$G1902,通讯通路门店!$J:$J,"荣耀授权专卖店")</f>
        <v>0</v>
      </c>
      <c r="Z1902" s="99">
        <f>COUNTIFS(通讯通路门店!$S:$S,$G1902,通讯通路门店!$J:$J,"VIVO体验店")</f>
        <v>0</v>
      </c>
      <c r="AA1902" s="99">
        <f>COUNTIFS(通讯通路门店!$S:$S,$G1902,通讯通路门店!$J:$J,"OPPO体验店")</f>
        <v>0</v>
      </c>
      <c r="AB1902" s="99">
        <f>COUNTIFS(通讯通路门店!$S:$S,$G1902,通讯通路门店!$J:$J,"华为授权体验店")+COUNTIFS(通讯通路门店!$S:$S,$G1902,通讯通路门店!$J:$J,"华为堡垒店")</f>
        <v>0</v>
      </c>
      <c r="AC1902" s="99">
        <f>COUNTIFS(通讯通路门店!$S:$S,$G1902,通讯通路门店!$J:$J,"小米体验店")</f>
        <v>0</v>
      </c>
      <c r="AD1902" s="99">
        <f>COUNTIFS(通讯通路门店!$S:$S,$G1902,通讯通路门店!$J:$J,"苹果体验店")</f>
        <v>0</v>
      </c>
      <c r="AE1902" s="99">
        <f>COUNTIFS(通讯通路门店!$S:$S,$G1902,通讯通路门店!$J:$J,"其他品牌专卖店")</f>
        <v>0</v>
      </c>
      <c r="AF1902" s="99">
        <f>SUMIFS(通讯通路门店!$BI:$BI,通讯通路门店!$S:$S,$G1902)</f>
        <v>0</v>
      </c>
      <c r="AG1902" s="99">
        <f>SUMIFS(通讯通路门店!$BH:$BH,通讯通路门店!$S:$S,$G1902)</f>
        <v>0</v>
      </c>
      <c r="AH1902" s="99">
        <f t="shared" si="146"/>
        <v>0</v>
      </c>
      <c r="AI1902" s="99">
        <f>SUMIFS(通讯通路门店!$BB:$BB,通讯通路门店!$S:$S,$G1902)</f>
        <v>0</v>
      </c>
      <c r="AJ1902" s="99">
        <f>SUMIFS(通讯通路门店!$BE:$BE,通讯通路门店!$S:$S,$G1902)</f>
        <v>0</v>
      </c>
      <c r="AK1902" s="99">
        <f>SUMIFS(通讯通路门店!$BG:$BG,通讯通路门店!$S:$S,$G1902)</f>
        <v>0</v>
      </c>
      <c r="AL1902" s="99">
        <f>SUMIFS(通讯通路门店!$BC:$BC,通讯通路门店!$S:$S,$G1902)</f>
        <v>0</v>
      </c>
      <c r="AM1902" s="99">
        <f>SUMIFS(通讯通路门店!$BD:$BD,通讯通路门店!$S:$S,$G1902)</f>
        <v>0</v>
      </c>
      <c r="AN1902" s="99">
        <f>SUMIFS(通讯通路门店!$BF:$BF,通讯通路门店!$S:$S,$G1902)</f>
        <v>0</v>
      </c>
      <c r="AO1902" s="99">
        <f t="shared" si="147"/>
        <v>0</v>
      </c>
      <c r="AP1902" s="99">
        <f>SUMIFS(通讯通路门店!$K:$K,通讯通路门店!$S:$S,$G1902)</f>
        <v>0</v>
      </c>
      <c r="AQ1902" s="83"/>
      <c r="AR1902" s="99">
        <f>SUMIFS(通讯通路门店!$T:$T,通讯通路门店!$S:$S,$G1902)</f>
        <v>0</v>
      </c>
      <c r="AS1902" s="99">
        <f>SUMIFS(通讯通路门店!$U:$U,通讯通路门店!$S:$S,$G1902)</f>
        <v>0</v>
      </c>
      <c r="AT1902" s="99">
        <f>SUMIFS(通讯通路门店!$V:$V,通讯通路门店!$S:$S,$G1902)</f>
        <v>0</v>
      </c>
      <c r="AU1902" s="99">
        <f>SUMIFS(通讯通路门店!$W:$W,通讯通路门店!$S:$S,$G1902)</f>
        <v>0</v>
      </c>
      <c r="AV1902" s="99">
        <f>SUMIFS(通讯通路门店!$Z:$Z,通讯通路门店!$S:$S,$G1902)</f>
        <v>0</v>
      </c>
      <c r="AW1902" s="99">
        <f>SUMIFS(通讯通路门店!$AB:$AB,通讯通路门店!$S:$S,$G1902)</f>
        <v>0</v>
      </c>
      <c r="AX1902" s="99">
        <f>SUMIFS(通讯通路门店!$X:$X,通讯通路门店!$S:$S,$G1902)</f>
        <v>0</v>
      </c>
      <c r="AY1902" s="99">
        <f>SUMIFS(通讯通路门店!$Y:$Y,通讯通路门店!$S:$S,$G1902)</f>
        <v>0</v>
      </c>
      <c r="AZ1902" s="99">
        <f>SUMIFS(通讯通路门店!$AA:$AA,通讯通路门店!$S:$S,$G1902)</f>
        <v>0</v>
      </c>
      <c r="BA1902" s="99">
        <f t="shared" si="148"/>
        <v>0</v>
      </c>
      <c r="BB1902" s="99">
        <f t="shared" si="149"/>
        <v>0</v>
      </c>
      <c r="BC1902" s="99">
        <f>SUMIFS(通讯通路门店!$W:$W,通讯通路门店!$S:$S,$G1902,通讯通路门店!$J:$J,"荣耀体验店")+SUMIFS(通讯通路门店!$W:$W,通讯通路门店!$S:$S,$G1902,通讯通路门店!$J:$J,"荣耀授权专卖店")</f>
        <v>0</v>
      </c>
      <c r="BD1902" s="99">
        <f>SUMIFS(通讯通路门店!$Z:$Z,通讯通路门店!$S:$S,$G1902,通讯通路门店!$J:$J,"VIVO体验店")</f>
        <v>0</v>
      </c>
      <c r="BE1902" s="99">
        <f>SUMIFS(通讯通路门店!$AB:$AB,通讯通路门店!$S:$S,$G1902,通讯通路门店!$J:$J,"OPPO体验店")</f>
        <v>0</v>
      </c>
      <c r="BF1902" s="99">
        <f>SUMIFS(通讯通路门店!$X:$X,通讯通路门店!$S:$S,$G1902,通讯通路门店!$J:$J,"华为授权体验店")+SUMIFS(通讯通路门店!$AA:$AA,通讯通路门店!$S:$S,$G1902,通讯通路门店!$J:$J,"华为堡垒店")</f>
        <v>0</v>
      </c>
      <c r="BG1902" s="99">
        <f>SUMIFS(通讯通路门店!$Y:$Y,通讯通路门店!$S:$S,$G1902,通讯通路门店!$J:$J,"小米体验店")</f>
        <v>0</v>
      </c>
      <c r="BH1902" s="99">
        <f>SUMIFS(通讯通路门店!$AA:$AA,通讯通路门店!$S:$S,$G1902,通讯通路门店!$J:$J,"苹果体验店")</f>
        <v>0</v>
      </c>
      <c r="BI1902" s="99">
        <f>SUMIFS(通讯通路门店!$K:$K,通讯通路门店!$S:$S,$G1902,通讯通路门店!$J:$J,"其他品牌专卖店")</f>
        <v>0</v>
      </c>
      <c r="BJ1902" s="99">
        <f>SUMIFS(通讯通路门店!$AC:$AC,通讯通路门店!$S:$S,$G1902)</f>
        <v>0</v>
      </c>
      <c r="BK1902" s="99">
        <f>SUMIFS(通讯通路门店!$AD:$AD,通讯通路门店!$S:$S,$G1902)</f>
        <v>0</v>
      </c>
      <c r="BL1902" s="99">
        <f>SUMIFS(通讯通路门店!$AE:$AE,通讯通路门店!$S:$S,$G1902)</f>
        <v>0</v>
      </c>
      <c r="BM1902" s="99">
        <f>SUMIFS(通讯通路门店!$AF:$AF,通讯通路门店!$S:$S,$G1902)</f>
        <v>0</v>
      </c>
      <c r="BN1902" s="99">
        <f>SUMIFS(通讯通路门店!$AG:$AG,通讯通路门店!$S:$S,$G1902)</f>
        <v>0</v>
      </c>
      <c r="BO1902" s="99">
        <f>SUMIFS(通讯通路门店!$AH:$AH,通讯通路门店!$S:$S,$G1902)</f>
        <v>0</v>
      </c>
      <c r="BP1902" s="99">
        <f>SUMIFS(通讯通路门店!$AI:$AI,通讯通路门店!$S:$S,$G1902)</f>
        <v>0</v>
      </c>
      <c r="BQ1902" s="83"/>
    </row>
    <row r="1903" spans="1:69">
      <c r="A1903" s="99" t="str">
        <f>IFERROR(_xlfn.XLOOKUP($G1903,通讯通路门店!$S$4:$S$993933,通讯通路门店!$A$4:$A$993933,0,0),"")</f>
        <v>海南省</v>
      </c>
      <c r="B1903" s="99" t="str">
        <f>IFERROR(_xlfn.XLOOKUP($G1903,通讯通路门店!$S$4:$S$993933,通讯通路门店!$B$4:$B$993933,0,0),"")</f>
        <v>乐东黎族自治县</v>
      </c>
      <c r="C1903" s="99" t="str">
        <f>IFERROR(_xlfn.XLOOKUP($G1903,通讯通路门店!$S$4:$S$993933,通讯通路门店!$C$4:$C$993933,0,0),"")</f>
        <v>乐东黎族自治县</v>
      </c>
      <c r="D1903" s="99" t="str">
        <f>IFERROR(_xlfn.XLOOKUP($G1903,通讯通路门店!$S$4:$S$993933,通讯通路门店!$D$4:$D$993933,0,0),"")</f>
        <v>万冲镇</v>
      </c>
      <c r="E1903" s="83"/>
      <c r="F1903" s="83"/>
      <c r="G1903" s="101"/>
      <c r="H1903" s="102">
        <f>IFERROR(_xlfn.XLOOKUP($G1903,通讯通路门店!$S$4:$S$993933,通讯通路门店!$R$4:$R$993933,0,0),"")</f>
        <v>0</v>
      </c>
      <c r="I1903" s="83"/>
      <c r="J1903" s="83"/>
      <c r="K1903" s="83"/>
      <c r="L1903" s="83"/>
      <c r="M1903" s="83"/>
      <c r="N1903" s="83"/>
      <c r="O1903" s="83"/>
      <c r="P1903" s="83"/>
      <c r="Q1903" s="83"/>
      <c r="R1903" s="83"/>
      <c r="S1903" s="83"/>
      <c r="T1903" s="83"/>
      <c r="U1903" s="99">
        <f>COUNTIF(通讯通路门店!$S:$S,$G1903)</f>
        <v>0</v>
      </c>
      <c r="V1903" s="99">
        <f>COUNTIFS(通讯通路门店!$S:$S,$G1903,通讯通路门店!$J:$J,"综合卖场")</f>
        <v>0</v>
      </c>
      <c r="W1903" s="99">
        <f>SUMIFS(通讯通路门店!$AJ:$AJ,通讯通路门店!$S:$S,通讯客户沙盘!$G1903)</f>
        <v>0</v>
      </c>
      <c r="X1903" s="99">
        <f t="shared" si="145"/>
        <v>0</v>
      </c>
      <c r="Y1903" s="99">
        <f>COUNTIFS(通讯通路门店!$S:$S,$G1903,通讯通路门店!$J:$J,"荣耀体验店")+COUNTIFS(通讯通路门店!$S:$S,$G1903,通讯通路门店!$J:$J,"荣耀授权专卖店")</f>
        <v>0</v>
      </c>
      <c r="Z1903" s="99">
        <f>COUNTIFS(通讯通路门店!$S:$S,$G1903,通讯通路门店!$J:$J,"VIVO体验店")</f>
        <v>0</v>
      </c>
      <c r="AA1903" s="99">
        <f>COUNTIFS(通讯通路门店!$S:$S,$G1903,通讯通路门店!$J:$J,"OPPO体验店")</f>
        <v>0</v>
      </c>
      <c r="AB1903" s="99">
        <f>COUNTIFS(通讯通路门店!$S:$S,$G1903,通讯通路门店!$J:$J,"华为授权体验店")+COUNTIFS(通讯通路门店!$S:$S,$G1903,通讯通路门店!$J:$J,"华为堡垒店")</f>
        <v>0</v>
      </c>
      <c r="AC1903" s="99">
        <f>COUNTIFS(通讯通路门店!$S:$S,$G1903,通讯通路门店!$J:$J,"小米体验店")</f>
        <v>0</v>
      </c>
      <c r="AD1903" s="99">
        <f>COUNTIFS(通讯通路门店!$S:$S,$G1903,通讯通路门店!$J:$J,"苹果体验店")</f>
        <v>0</v>
      </c>
      <c r="AE1903" s="99">
        <f>COUNTIFS(通讯通路门店!$S:$S,$G1903,通讯通路门店!$J:$J,"其他品牌专卖店")</f>
        <v>0</v>
      </c>
      <c r="AF1903" s="99">
        <f>SUMIFS(通讯通路门店!$BI:$BI,通讯通路门店!$S:$S,$G1903)</f>
        <v>0</v>
      </c>
      <c r="AG1903" s="99">
        <f>SUMIFS(通讯通路门店!$BH:$BH,通讯通路门店!$S:$S,$G1903)</f>
        <v>0</v>
      </c>
      <c r="AH1903" s="99">
        <f t="shared" si="146"/>
        <v>0</v>
      </c>
      <c r="AI1903" s="99">
        <f>SUMIFS(通讯通路门店!$BB:$BB,通讯通路门店!$S:$S,$G1903)</f>
        <v>0</v>
      </c>
      <c r="AJ1903" s="99">
        <f>SUMIFS(通讯通路门店!$BE:$BE,通讯通路门店!$S:$S,$G1903)</f>
        <v>0</v>
      </c>
      <c r="AK1903" s="99">
        <f>SUMIFS(通讯通路门店!$BG:$BG,通讯通路门店!$S:$S,$G1903)</f>
        <v>0</v>
      </c>
      <c r="AL1903" s="99">
        <f>SUMIFS(通讯通路门店!$BC:$BC,通讯通路门店!$S:$S,$G1903)</f>
        <v>0</v>
      </c>
      <c r="AM1903" s="99">
        <f>SUMIFS(通讯通路门店!$BD:$BD,通讯通路门店!$S:$S,$G1903)</f>
        <v>0</v>
      </c>
      <c r="AN1903" s="99">
        <f>SUMIFS(通讯通路门店!$BF:$BF,通讯通路门店!$S:$S,$G1903)</f>
        <v>0</v>
      </c>
      <c r="AO1903" s="99">
        <f t="shared" si="147"/>
        <v>0</v>
      </c>
      <c r="AP1903" s="99">
        <f>SUMIFS(通讯通路门店!$K:$K,通讯通路门店!$S:$S,$G1903)</f>
        <v>0</v>
      </c>
      <c r="AQ1903" s="83"/>
      <c r="AR1903" s="99">
        <f>SUMIFS(通讯通路门店!$T:$T,通讯通路门店!$S:$S,$G1903)</f>
        <v>0</v>
      </c>
      <c r="AS1903" s="99">
        <f>SUMIFS(通讯通路门店!$U:$U,通讯通路门店!$S:$S,$G1903)</f>
        <v>0</v>
      </c>
      <c r="AT1903" s="99">
        <f>SUMIFS(通讯通路门店!$V:$V,通讯通路门店!$S:$S,$G1903)</f>
        <v>0</v>
      </c>
      <c r="AU1903" s="99">
        <f>SUMIFS(通讯通路门店!$W:$W,通讯通路门店!$S:$S,$G1903)</f>
        <v>0</v>
      </c>
      <c r="AV1903" s="99">
        <f>SUMIFS(通讯通路门店!$Z:$Z,通讯通路门店!$S:$S,$G1903)</f>
        <v>0</v>
      </c>
      <c r="AW1903" s="99">
        <f>SUMIFS(通讯通路门店!$AB:$AB,通讯通路门店!$S:$S,$G1903)</f>
        <v>0</v>
      </c>
      <c r="AX1903" s="99">
        <f>SUMIFS(通讯通路门店!$X:$X,通讯通路门店!$S:$S,$G1903)</f>
        <v>0</v>
      </c>
      <c r="AY1903" s="99">
        <f>SUMIFS(通讯通路门店!$Y:$Y,通讯通路门店!$S:$S,$G1903)</f>
        <v>0</v>
      </c>
      <c r="AZ1903" s="99">
        <f>SUMIFS(通讯通路门店!$AA:$AA,通讯通路门店!$S:$S,$G1903)</f>
        <v>0</v>
      </c>
      <c r="BA1903" s="99">
        <f t="shared" si="148"/>
        <v>0</v>
      </c>
      <c r="BB1903" s="99">
        <f t="shared" si="149"/>
        <v>0</v>
      </c>
      <c r="BC1903" s="99">
        <f>SUMIFS(通讯通路门店!$W:$W,通讯通路门店!$S:$S,$G1903,通讯通路门店!$J:$J,"荣耀体验店")+SUMIFS(通讯通路门店!$W:$W,通讯通路门店!$S:$S,$G1903,通讯通路门店!$J:$J,"荣耀授权专卖店")</f>
        <v>0</v>
      </c>
      <c r="BD1903" s="99">
        <f>SUMIFS(通讯通路门店!$Z:$Z,通讯通路门店!$S:$S,$G1903,通讯通路门店!$J:$J,"VIVO体验店")</f>
        <v>0</v>
      </c>
      <c r="BE1903" s="99">
        <f>SUMIFS(通讯通路门店!$AB:$AB,通讯通路门店!$S:$S,$G1903,通讯通路门店!$J:$J,"OPPO体验店")</f>
        <v>0</v>
      </c>
      <c r="BF1903" s="99">
        <f>SUMIFS(通讯通路门店!$X:$X,通讯通路门店!$S:$S,$G1903,通讯通路门店!$J:$J,"华为授权体验店")+SUMIFS(通讯通路门店!$AA:$AA,通讯通路门店!$S:$S,$G1903,通讯通路门店!$J:$J,"华为堡垒店")</f>
        <v>0</v>
      </c>
      <c r="BG1903" s="99">
        <f>SUMIFS(通讯通路门店!$Y:$Y,通讯通路门店!$S:$S,$G1903,通讯通路门店!$J:$J,"小米体验店")</f>
        <v>0</v>
      </c>
      <c r="BH1903" s="99">
        <f>SUMIFS(通讯通路门店!$AA:$AA,通讯通路门店!$S:$S,$G1903,通讯通路门店!$J:$J,"苹果体验店")</f>
        <v>0</v>
      </c>
      <c r="BI1903" s="99">
        <f>SUMIFS(通讯通路门店!$K:$K,通讯通路门店!$S:$S,$G1903,通讯通路门店!$J:$J,"其他品牌专卖店")</f>
        <v>0</v>
      </c>
      <c r="BJ1903" s="99">
        <f>SUMIFS(通讯通路门店!$AC:$AC,通讯通路门店!$S:$S,$G1903)</f>
        <v>0</v>
      </c>
      <c r="BK1903" s="99">
        <f>SUMIFS(通讯通路门店!$AD:$AD,通讯通路门店!$S:$S,$G1903)</f>
        <v>0</v>
      </c>
      <c r="BL1903" s="99">
        <f>SUMIFS(通讯通路门店!$AE:$AE,通讯通路门店!$S:$S,$G1903)</f>
        <v>0</v>
      </c>
      <c r="BM1903" s="99">
        <f>SUMIFS(通讯通路门店!$AF:$AF,通讯通路门店!$S:$S,$G1903)</f>
        <v>0</v>
      </c>
      <c r="BN1903" s="99">
        <f>SUMIFS(通讯通路门店!$AG:$AG,通讯通路门店!$S:$S,$G1903)</f>
        <v>0</v>
      </c>
      <c r="BO1903" s="99">
        <f>SUMIFS(通讯通路门店!$AH:$AH,通讯通路门店!$S:$S,$G1903)</f>
        <v>0</v>
      </c>
      <c r="BP1903" s="99">
        <f>SUMIFS(通讯通路门店!$AI:$AI,通讯通路门店!$S:$S,$G1903)</f>
        <v>0</v>
      </c>
      <c r="BQ1903" s="83"/>
    </row>
    <row r="1904" spans="1:69">
      <c r="A1904" s="99" t="str">
        <f>IFERROR(_xlfn.XLOOKUP($G1904,通讯通路门店!$S$4:$S$993933,通讯通路门店!$A$4:$A$993933,0,0),"")</f>
        <v>海南省</v>
      </c>
      <c r="B1904" s="99" t="str">
        <f>IFERROR(_xlfn.XLOOKUP($G1904,通讯通路门店!$S$4:$S$993933,通讯通路门店!$B$4:$B$993933,0,0),"")</f>
        <v>乐东黎族自治县</v>
      </c>
      <c r="C1904" s="99" t="str">
        <f>IFERROR(_xlfn.XLOOKUP($G1904,通讯通路门店!$S$4:$S$993933,通讯通路门店!$C$4:$C$993933,0,0),"")</f>
        <v>乐东黎族自治县</v>
      </c>
      <c r="D1904" s="99" t="str">
        <f>IFERROR(_xlfn.XLOOKUP($G1904,通讯通路门店!$S$4:$S$993933,通讯通路门店!$D$4:$D$993933,0,0),"")</f>
        <v>万冲镇</v>
      </c>
      <c r="E1904" s="83"/>
      <c r="F1904" s="83"/>
      <c r="G1904" s="101"/>
      <c r="H1904" s="102">
        <f>IFERROR(_xlfn.XLOOKUP($G1904,通讯通路门店!$S$4:$S$993933,通讯通路门店!$R$4:$R$993933,0,0),"")</f>
        <v>0</v>
      </c>
      <c r="I1904" s="83"/>
      <c r="J1904" s="83"/>
      <c r="K1904" s="83"/>
      <c r="L1904" s="83"/>
      <c r="M1904" s="83"/>
      <c r="N1904" s="83"/>
      <c r="O1904" s="83"/>
      <c r="P1904" s="83"/>
      <c r="Q1904" s="83"/>
      <c r="R1904" s="83"/>
      <c r="S1904" s="83"/>
      <c r="T1904" s="83"/>
      <c r="U1904" s="99">
        <f>COUNTIF(通讯通路门店!$S:$S,$G1904)</f>
        <v>0</v>
      </c>
      <c r="V1904" s="99">
        <f>COUNTIFS(通讯通路门店!$S:$S,$G1904,通讯通路门店!$J:$J,"综合卖场")</f>
        <v>0</v>
      </c>
      <c r="W1904" s="99">
        <f>SUMIFS(通讯通路门店!$AJ:$AJ,通讯通路门店!$S:$S,通讯客户沙盘!$G1904)</f>
        <v>0</v>
      </c>
      <c r="X1904" s="99">
        <f t="shared" si="145"/>
        <v>0</v>
      </c>
      <c r="Y1904" s="99">
        <f>COUNTIFS(通讯通路门店!$S:$S,$G1904,通讯通路门店!$J:$J,"荣耀体验店")+COUNTIFS(通讯通路门店!$S:$S,$G1904,通讯通路门店!$J:$J,"荣耀授权专卖店")</f>
        <v>0</v>
      </c>
      <c r="Z1904" s="99">
        <f>COUNTIFS(通讯通路门店!$S:$S,$G1904,通讯通路门店!$J:$J,"VIVO体验店")</f>
        <v>0</v>
      </c>
      <c r="AA1904" s="99">
        <f>COUNTIFS(通讯通路门店!$S:$S,$G1904,通讯通路门店!$J:$J,"OPPO体验店")</f>
        <v>0</v>
      </c>
      <c r="AB1904" s="99">
        <f>COUNTIFS(通讯通路门店!$S:$S,$G1904,通讯通路门店!$J:$J,"华为授权体验店")+COUNTIFS(通讯通路门店!$S:$S,$G1904,通讯通路门店!$J:$J,"华为堡垒店")</f>
        <v>0</v>
      </c>
      <c r="AC1904" s="99">
        <f>COUNTIFS(通讯通路门店!$S:$S,$G1904,通讯通路门店!$J:$J,"小米体验店")</f>
        <v>0</v>
      </c>
      <c r="AD1904" s="99">
        <f>COUNTIFS(通讯通路门店!$S:$S,$G1904,通讯通路门店!$J:$J,"苹果体验店")</f>
        <v>0</v>
      </c>
      <c r="AE1904" s="99">
        <f>COUNTIFS(通讯通路门店!$S:$S,$G1904,通讯通路门店!$J:$J,"其他品牌专卖店")</f>
        <v>0</v>
      </c>
      <c r="AF1904" s="99">
        <f>SUMIFS(通讯通路门店!$BI:$BI,通讯通路门店!$S:$S,$G1904)</f>
        <v>0</v>
      </c>
      <c r="AG1904" s="99">
        <f>SUMIFS(通讯通路门店!$BH:$BH,通讯通路门店!$S:$S,$G1904)</f>
        <v>0</v>
      </c>
      <c r="AH1904" s="99">
        <f t="shared" si="146"/>
        <v>0</v>
      </c>
      <c r="AI1904" s="99">
        <f>SUMIFS(通讯通路门店!$BB:$BB,通讯通路门店!$S:$S,$G1904)</f>
        <v>0</v>
      </c>
      <c r="AJ1904" s="99">
        <f>SUMIFS(通讯通路门店!$BE:$BE,通讯通路门店!$S:$S,$G1904)</f>
        <v>0</v>
      </c>
      <c r="AK1904" s="99">
        <f>SUMIFS(通讯通路门店!$BG:$BG,通讯通路门店!$S:$S,$G1904)</f>
        <v>0</v>
      </c>
      <c r="AL1904" s="99">
        <f>SUMIFS(通讯通路门店!$BC:$BC,通讯通路门店!$S:$S,$G1904)</f>
        <v>0</v>
      </c>
      <c r="AM1904" s="99">
        <f>SUMIFS(通讯通路门店!$BD:$BD,通讯通路门店!$S:$S,$G1904)</f>
        <v>0</v>
      </c>
      <c r="AN1904" s="99">
        <f>SUMIFS(通讯通路门店!$BF:$BF,通讯通路门店!$S:$S,$G1904)</f>
        <v>0</v>
      </c>
      <c r="AO1904" s="99">
        <f t="shared" si="147"/>
        <v>0</v>
      </c>
      <c r="AP1904" s="99">
        <f>SUMIFS(通讯通路门店!$K:$K,通讯通路门店!$S:$S,$G1904)</f>
        <v>0</v>
      </c>
      <c r="AQ1904" s="83"/>
      <c r="AR1904" s="99">
        <f>SUMIFS(通讯通路门店!$T:$T,通讯通路门店!$S:$S,$G1904)</f>
        <v>0</v>
      </c>
      <c r="AS1904" s="99">
        <f>SUMIFS(通讯通路门店!$U:$U,通讯通路门店!$S:$S,$G1904)</f>
        <v>0</v>
      </c>
      <c r="AT1904" s="99">
        <f>SUMIFS(通讯通路门店!$V:$V,通讯通路门店!$S:$S,$G1904)</f>
        <v>0</v>
      </c>
      <c r="AU1904" s="99">
        <f>SUMIFS(通讯通路门店!$W:$W,通讯通路门店!$S:$S,$G1904)</f>
        <v>0</v>
      </c>
      <c r="AV1904" s="99">
        <f>SUMIFS(通讯通路门店!$Z:$Z,通讯通路门店!$S:$S,$G1904)</f>
        <v>0</v>
      </c>
      <c r="AW1904" s="99">
        <f>SUMIFS(通讯通路门店!$AB:$AB,通讯通路门店!$S:$S,$G1904)</f>
        <v>0</v>
      </c>
      <c r="AX1904" s="99">
        <f>SUMIFS(通讯通路门店!$X:$X,通讯通路门店!$S:$S,$G1904)</f>
        <v>0</v>
      </c>
      <c r="AY1904" s="99">
        <f>SUMIFS(通讯通路门店!$Y:$Y,通讯通路门店!$S:$S,$G1904)</f>
        <v>0</v>
      </c>
      <c r="AZ1904" s="99">
        <f>SUMIFS(通讯通路门店!$AA:$AA,通讯通路门店!$S:$S,$G1904)</f>
        <v>0</v>
      </c>
      <c r="BA1904" s="99">
        <f t="shared" si="148"/>
        <v>0</v>
      </c>
      <c r="BB1904" s="99">
        <f t="shared" si="149"/>
        <v>0</v>
      </c>
      <c r="BC1904" s="99">
        <f>SUMIFS(通讯通路门店!$W:$W,通讯通路门店!$S:$S,$G1904,通讯通路门店!$J:$J,"荣耀体验店")+SUMIFS(通讯通路门店!$W:$W,通讯通路门店!$S:$S,$G1904,通讯通路门店!$J:$J,"荣耀授权专卖店")</f>
        <v>0</v>
      </c>
      <c r="BD1904" s="99">
        <f>SUMIFS(通讯通路门店!$Z:$Z,通讯通路门店!$S:$S,$G1904,通讯通路门店!$J:$J,"VIVO体验店")</f>
        <v>0</v>
      </c>
      <c r="BE1904" s="99">
        <f>SUMIFS(通讯通路门店!$AB:$AB,通讯通路门店!$S:$S,$G1904,通讯通路门店!$J:$J,"OPPO体验店")</f>
        <v>0</v>
      </c>
      <c r="BF1904" s="99">
        <f>SUMIFS(通讯通路门店!$X:$X,通讯通路门店!$S:$S,$G1904,通讯通路门店!$J:$J,"华为授权体验店")+SUMIFS(通讯通路门店!$AA:$AA,通讯通路门店!$S:$S,$G1904,通讯通路门店!$J:$J,"华为堡垒店")</f>
        <v>0</v>
      </c>
      <c r="BG1904" s="99">
        <f>SUMIFS(通讯通路门店!$Y:$Y,通讯通路门店!$S:$S,$G1904,通讯通路门店!$J:$J,"小米体验店")</f>
        <v>0</v>
      </c>
      <c r="BH1904" s="99">
        <f>SUMIFS(通讯通路门店!$AA:$AA,通讯通路门店!$S:$S,$G1904,通讯通路门店!$J:$J,"苹果体验店")</f>
        <v>0</v>
      </c>
      <c r="BI1904" s="99">
        <f>SUMIFS(通讯通路门店!$K:$K,通讯通路门店!$S:$S,$G1904,通讯通路门店!$J:$J,"其他品牌专卖店")</f>
        <v>0</v>
      </c>
      <c r="BJ1904" s="99">
        <f>SUMIFS(通讯通路门店!$AC:$AC,通讯通路门店!$S:$S,$G1904)</f>
        <v>0</v>
      </c>
      <c r="BK1904" s="99">
        <f>SUMIFS(通讯通路门店!$AD:$AD,通讯通路门店!$S:$S,$G1904)</f>
        <v>0</v>
      </c>
      <c r="BL1904" s="99">
        <f>SUMIFS(通讯通路门店!$AE:$AE,通讯通路门店!$S:$S,$G1904)</f>
        <v>0</v>
      </c>
      <c r="BM1904" s="99">
        <f>SUMIFS(通讯通路门店!$AF:$AF,通讯通路门店!$S:$S,$G1904)</f>
        <v>0</v>
      </c>
      <c r="BN1904" s="99">
        <f>SUMIFS(通讯通路门店!$AG:$AG,通讯通路门店!$S:$S,$G1904)</f>
        <v>0</v>
      </c>
      <c r="BO1904" s="99">
        <f>SUMIFS(通讯通路门店!$AH:$AH,通讯通路门店!$S:$S,$G1904)</f>
        <v>0</v>
      </c>
      <c r="BP1904" s="99">
        <f>SUMIFS(通讯通路门店!$AI:$AI,通讯通路门店!$S:$S,$G1904)</f>
        <v>0</v>
      </c>
      <c r="BQ1904" s="83"/>
    </row>
    <row r="1905" spans="1:69">
      <c r="A1905" s="99" t="str">
        <f>IFERROR(_xlfn.XLOOKUP($G1905,通讯通路门店!$S$4:$S$993933,通讯通路门店!$A$4:$A$993933,0,0),"")</f>
        <v>海南省</v>
      </c>
      <c r="B1905" s="99" t="str">
        <f>IFERROR(_xlfn.XLOOKUP($G1905,通讯通路门店!$S$4:$S$993933,通讯通路门店!$B$4:$B$993933,0,0),"")</f>
        <v>乐东黎族自治县</v>
      </c>
      <c r="C1905" s="99" t="str">
        <f>IFERROR(_xlfn.XLOOKUP($G1905,通讯通路门店!$S$4:$S$993933,通讯通路门店!$C$4:$C$993933,0,0),"")</f>
        <v>乐东黎族自治县</v>
      </c>
      <c r="D1905" s="99" t="str">
        <f>IFERROR(_xlfn.XLOOKUP($G1905,通讯通路门店!$S$4:$S$993933,通讯通路门店!$D$4:$D$993933,0,0),"")</f>
        <v>万冲镇</v>
      </c>
      <c r="E1905" s="83"/>
      <c r="F1905" s="83"/>
      <c r="G1905" s="101"/>
      <c r="H1905" s="102">
        <f>IFERROR(_xlfn.XLOOKUP($G1905,通讯通路门店!$S$4:$S$993933,通讯通路门店!$R$4:$R$993933,0,0),"")</f>
        <v>0</v>
      </c>
      <c r="I1905" s="83"/>
      <c r="J1905" s="83"/>
      <c r="K1905" s="83"/>
      <c r="L1905" s="83"/>
      <c r="M1905" s="83"/>
      <c r="N1905" s="83"/>
      <c r="O1905" s="83"/>
      <c r="P1905" s="83"/>
      <c r="Q1905" s="83"/>
      <c r="R1905" s="83"/>
      <c r="S1905" s="83"/>
      <c r="T1905" s="83"/>
      <c r="U1905" s="99">
        <f>COUNTIF(通讯通路门店!$S:$S,$G1905)</f>
        <v>0</v>
      </c>
      <c r="V1905" s="99">
        <f>COUNTIFS(通讯通路门店!$S:$S,$G1905,通讯通路门店!$J:$J,"综合卖场")</f>
        <v>0</v>
      </c>
      <c r="W1905" s="99">
        <f>SUMIFS(通讯通路门店!$AJ:$AJ,通讯通路门店!$S:$S,通讯客户沙盘!$G1905)</f>
        <v>0</v>
      </c>
      <c r="X1905" s="99">
        <f t="shared" si="145"/>
        <v>0</v>
      </c>
      <c r="Y1905" s="99">
        <f>COUNTIFS(通讯通路门店!$S:$S,$G1905,通讯通路门店!$J:$J,"荣耀体验店")+COUNTIFS(通讯通路门店!$S:$S,$G1905,通讯通路门店!$J:$J,"荣耀授权专卖店")</f>
        <v>0</v>
      </c>
      <c r="Z1905" s="99">
        <f>COUNTIFS(通讯通路门店!$S:$S,$G1905,通讯通路门店!$J:$J,"VIVO体验店")</f>
        <v>0</v>
      </c>
      <c r="AA1905" s="99">
        <f>COUNTIFS(通讯通路门店!$S:$S,$G1905,通讯通路门店!$J:$J,"OPPO体验店")</f>
        <v>0</v>
      </c>
      <c r="AB1905" s="99">
        <f>COUNTIFS(通讯通路门店!$S:$S,$G1905,通讯通路门店!$J:$J,"华为授权体验店")+COUNTIFS(通讯通路门店!$S:$S,$G1905,通讯通路门店!$J:$J,"华为堡垒店")</f>
        <v>0</v>
      </c>
      <c r="AC1905" s="99">
        <f>COUNTIFS(通讯通路门店!$S:$S,$G1905,通讯通路门店!$J:$J,"小米体验店")</f>
        <v>0</v>
      </c>
      <c r="AD1905" s="99">
        <f>COUNTIFS(通讯通路门店!$S:$S,$G1905,通讯通路门店!$J:$J,"苹果体验店")</f>
        <v>0</v>
      </c>
      <c r="AE1905" s="99">
        <f>COUNTIFS(通讯通路门店!$S:$S,$G1905,通讯通路门店!$J:$J,"其他品牌专卖店")</f>
        <v>0</v>
      </c>
      <c r="AF1905" s="99">
        <f>SUMIFS(通讯通路门店!$BI:$BI,通讯通路门店!$S:$S,$G1905)</f>
        <v>0</v>
      </c>
      <c r="AG1905" s="99">
        <f>SUMIFS(通讯通路门店!$BH:$BH,通讯通路门店!$S:$S,$G1905)</f>
        <v>0</v>
      </c>
      <c r="AH1905" s="99">
        <f t="shared" si="146"/>
        <v>0</v>
      </c>
      <c r="AI1905" s="99">
        <f>SUMIFS(通讯通路门店!$BB:$BB,通讯通路门店!$S:$S,$G1905)</f>
        <v>0</v>
      </c>
      <c r="AJ1905" s="99">
        <f>SUMIFS(通讯通路门店!$BE:$BE,通讯通路门店!$S:$S,$G1905)</f>
        <v>0</v>
      </c>
      <c r="AK1905" s="99">
        <f>SUMIFS(通讯通路门店!$BG:$BG,通讯通路门店!$S:$S,$G1905)</f>
        <v>0</v>
      </c>
      <c r="AL1905" s="99">
        <f>SUMIFS(通讯通路门店!$BC:$BC,通讯通路门店!$S:$S,$G1905)</f>
        <v>0</v>
      </c>
      <c r="AM1905" s="99">
        <f>SUMIFS(通讯通路门店!$BD:$BD,通讯通路门店!$S:$S,$G1905)</f>
        <v>0</v>
      </c>
      <c r="AN1905" s="99">
        <f>SUMIFS(通讯通路门店!$BF:$BF,通讯通路门店!$S:$S,$G1905)</f>
        <v>0</v>
      </c>
      <c r="AO1905" s="99">
        <f t="shared" si="147"/>
        <v>0</v>
      </c>
      <c r="AP1905" s="99">
        <f>SUMIFS(通讯通路门店!$K:$K,通讯通路门店!$S:$S,$G1905)</f>
        <v>0</v>
      </c>
      <c r="AQ1905" s="83"/>
      <c r="AR1905" s="99">
        <f>SUMIFS(通讯通路门店!$T:$T,通讯通路门店!$S:$S,$G1905)</f>
        <v>0</v>
      </c>
      <c r="AS1905" s="99">
        <f>SUMIFS(通讯通路门店!$U:$U,通讯通路门店!$S:$S,$G1905)</f>
        <v>0</v>
      </c>
      <c r="AT1905" s="99">
        <f>SUMIFS(通讯通路门店!$V:$V,通讯通路门店!$S:$S,$G1905)</f>
        <v>0</v>
      </c>
      <c r="AU1905" s="99">
        <f>SUMIFS(通讯通路门店!$W:$W,通讯通路门店!$S:$S,$G1905)</f>
        <v>0</v>
      </c>
      <c r="AV1905" s="99">
        <f>SUMIFS(通讯通路门店!$Z:$Z,通讯通路门店!$S:$S,$G1905)</f>
        <v>0</v>
      </c>
      <c r="AW1905" s="99">
        <f>SUMIFS(通讯通路门店!$AB:$AB,通讯通路门店!$S:$S,$G1905)</f>
        <v>0</v>
      </c>
      <c r="AX1905" s="99">
        <f>SUMIFS(通讯通路门店!$X:$X,通讯通路门店!$S:$S,$G1905)</f>
        <v>0</v>
      </c>
      <c r="AY1905" s="99">
        <f>SUMIFS(通讯通路门店!$Y:$Y,通讯通路门店!$S:$S,$G1905)</f>
        <v>0</v>
      </c>
      <c r="AZ1905" s="99">
        <f>SUMIFS(通讯通路门店!$AA:$AA,通讯通路门店!$S:$S,$G1905)</f>
        <v>0</v>
      </c>
      <c r="BA1905" s="99">
        <f t="shared" si="148"/>
        <v>0</v>
      </c>
      <c r="BB1905" s="99">
        <f t="shared" si="149"/>
        <v>0</v>
      </c>
      <c r="BC1905" s="99">
        <f>SUMIFS(通讯通路门店!$W:$W,通讯通路门店!$S:$S,$G1905,通讯通路门店!$J:$J,"荣耀体验店")+SUMIFS(通讯通路门店!$W:$W,通讯通路门店!$S:$S,$G1905,通讯通路门店!$J:$J,"荣耀授权专卖店")</f>
        <v>0</v>
      </c>
      <c r="BD1905" s="99">
        <f>SUMIFS(通讯通路门店!$Z:$Z,通讯通路门店!$S:$S,$G1905,通讯通路门店!$J:$J,"VIVO体验店")</f>
        <v>0</v>
      </c>
      <c r="BE1905" s="99">
        <f>SUMIFS(通讯通路门店!$AB:$AB,通讯通路门店!$S:$S,$G1905,通讯通路门店!$J:$J,"OPPO体验店")</f>
        <v>0</v>
      </c>
      <c r="BF1905" s="99">
        <f>SUMIFS(通讯通路门店!$X:$X,通讯通路门店!$S:$S,$G1905,通讯通路门店!$J:$J,"华为授权体验店")+SUMIFS(通讯通路门店!$AA:$AA,通讯通路门店!$S:$S,$G1905,通讯通路门店!$J:$J,"华为堡垒店")</f>
        <v>0</v>
      </c>
      <c r="BG1905" s="99">
        <f>SUMIFS(通讯通路门店!$Y:$Y,通讯通路门店!$S:$S,$G1905,通讯通路门店!$J:$J,"小米体验店")</f>
        <v>0</v>
      </c>
      <c r="BH1905" s="99">
        <f>SUMIFS(通讯通路门店!$AA:$AA,通讯通路门店!$S:$S,$G1905,通讯通路门店!$J:$J,"苹果体验店")</f>
        <v>0</v>
      </c>
      <c r="BI1905" s="99">
        <f>SUMIFS(通讯通路门店!$K:$K,通讯通路门店!$S:$S,$G1905,通讯通路门店!$J:$J,"其他品牌专卖店")</f>
        <v>0</v>
      </c>
      <c r="BJ1905" s="99">
        <f>SUMIFS(通讯通路门店!$AC:$AC,通讯通路门店!$S:$S,$G1905)</f>
        <v>0</v>
      </c>
      <c r="BK1905" s="99">
        <f>SUMIFS(通讯通路门店!$AD:$AD,通讯通路门店!$S:$S,$G1905)</f>
        <v>0</v>
      </c>
      <c r="BL1905" s="99">
        <f>SUMIFS(通讯通路门店!$AE:$AE,通讯通路门店!$S:$S,$G1905)</f>
        <v>0</v>
      </c>
      <c r="BM1905" s="99">
        <f>SUMIFS(通讯通路门店!$AF:$AF,通讯通路门店!$S:$S,$G1905)</f>
        <v>0</v>
      </c>
      <c r="BN1905" s="99">
        <f>SUMIFS(通讯通路门店!$AG:$AG,通讯通路门店!$S:$S,$G1905)</f>
        <v>0</v>
      </c>
      <c r="BO1905" s="99">
        <f>SUMIFS(通讯通路门店!$AH:$AH,通讯通路门店!$S:$S,$G1905)</f>
        <v>0</v>
      </c>
      <c r="BP1905" s="99">
        <f>SUMIFS(通讯通路门店!$AI:$AI,通讯通路门店!$S:$S,$G1905)</f>
        <v>0</v>
      </c>
      <c r="BQ1905" s="83"/>
    </row>
    <row r="1906" spans="1:69">
      <c r="A1906" s="99" t="str">
        <f>IFERROR(_xlfn.XLOOKUP($G1906,通讯通路门店!$S$4:$S$993933,通讯通路门店!$A$4:$A$993933,0,0),"")</f>
        <v>海南省</v>
      </c>
      <c r="B1906" s="99" t="str">
        <f>IFERROR(_xlfn.XLOOKUP($G1906,通讯通路门店!$S$4:$S$993933,通讯通路门店!$B$4:$B$993933,0,0),"")</f>
        <v>乐东黎族自治县</v>
      </c>
      <c r="C1906" s="99" t="str">
        <f>IFERROR(_xlfn.XLOOKUP($G1906,通讯通路门店!$S$4:$S$993933,通讯通路门店!$C$4:$C$993933,0,0),"")</f>
        <v>乐东黎族自治县</v>
      </c>
      <c r="D1906" s="99" t="str">
        <f>IFERROR(_xlfn.XLOOKUP($G1906,通讯通路门店!$S$4:$S$993933,通讯通路门店!$D$4:$D$993933,0,0),"")</f>
        <v>万冲镇</v>
      </c>
      <c r="E1906" s="83"/>
      <c r="F1906" s="83"/>
      <c r="G1906" s="101"/>
      <c r="H1906" s="102">
        <f>IFERROR(_xlfn.XLOOKUP($G1906,通讯通路门店!$S$4:$S$993933,通讯通路门店!$R$4:$R$993933,0,0),"")</f>
        <v>0</v>
      </c>
      <c r="I1906" s="83"/>
      <c r="J1906" s="83"/>
      <c r="K1906" s="83"/>
      <c r="L1906" s="83"/>
      <c r="M1906" s="83"/>
      <c r="N1906" s="83"/>
      <c r="O1906" s="83"/>
      <c r="P1906" s="83"/>
      <c r="Q1906" s="83"/>
      <c r="R1906" s="83"/>
      <c r="S1906" s="83"/>
      <c r="T1906" s="83"/>
      <c r="U1906" s="99">
        <f>COUNTIF(通讯通路门店!$S:$S,$G1906)</f>
        <v>0</v>
      </c>
      <c r="V1906" s="99">
        <f>COUNTIFS(通讯通路门店!$S:$S,$G1906,通讯通路门店!$J:$J,"综合卖场")</f>
        <v>0</v>
      </c>
      <c r="W1906" s="99">
        <f>SUMIFS(通讯通路门店!$AJ:$AJ,通讯通路门店!$S:$S,通讯客户沙盘!$G1906)</f>
        <v>0</v>
      </c>
      <c r="X1906" s="99">
        <f t="shared" si="145"/>
        <v>0</v>
      </c>
      <c r="Y1906" s="99">
        <f>COUNTIFS(通讯通路门店!$S:$S,$G1906,通讯通路门店!$J:$J,"荣耀体验店")+COUNTIFS(通讯通路门店!$S:$S,$G1906,通讯通路门店!$J:$J,"荣耀授权专卖店")</f>
        <v>0</v>
      </c>
      <c r="Z1906" s="99">
        <f>COUNTIFS(通讯通路门店!$S:$S,$G1906,通讯通路门店!$J:$J,"VIVO体验店")</f>
        <v>0</v>
      </c>
      <c r="AA1906" s="99">
        <f>COUNTIFS(通讯通路门店!$S:$S,$G1906,通讯通路门店!$J:$J,"OPPO体验店")</f>
        <v>0</v>
      </c>
      <c r="AB1906" s="99">
        <f>COUNTIFS(通讯通路门店!$S:$S,$G1906,通讯通路门店!$J:$J,"华为授权体验店")+COUNTIFS(通讯通路门店!$S:$S,$G1906,通讯通路门店!$J:$J,"华为堡垒店")</f>
        <v>0</v>
      </c>
      <c r="AC1906" s="99">
        <f>COUNTIFS(通讯通路门店!$S:$S,$G1906,通讯通路门店!$J:$J,"小米体验店")</f>
        <v>0</v>
      </c>
      <c r="AD1906" s="99">
        <f>COUNTIFS(通讯通路门店!$S:$S,$G1906,通讯通路门店!$J:$J,"苹果体验店")</f>
        <v>0</v>
      </c>
      <c r="AE1906" s="99">
        <f>COUNTIFS(通讯通路门店!$S:$S,$G1906,通讯通路门店!$J:$J,"其他品牌专卖店")</f>
        <v>0</v>
      </c>
      <c r="AF1906" s="99">
        <f>SUMIFS(通讯通路门店!$BI:$BI,通讯通路门店!$S:$S,$G1906)</f>
        <v>0</v>
      </c>
      <c r="AG1906" s="99">
        <f>SUMIFS(通讯通路门店!$BH:$BH,通讯通路门店!$S:$S,$G1906)</f>
        <v>0</v>
      </c>
      <c r="AH1906" s="99">
        <f t="shared" si="146"/>
        <v>0</v>
      </c>
      <c r="AI1906" s="99">
        <f>SUMIFS(通讯通路门店!$BB:$BB,通讯通路门店!$S:$S,$G1906)</f>
        <v>0</v>
      </c>
      <c r="AJ1906" s="99">
        <f>SUMIFS(通讯通路门店!$BE:$BE,通讯通路门店!$S:$S,$G1906)</f>
        <v>0</v>
      </c>
      <c r="AK1906" s="99">
        <f>SUMIFS(通讯通路门店!$BG:$BG,通讯通路门店!$S:$S,$G1906)</f>
        <v>0</v>
      </c>
      <c r="AL1906" s="99">
        <f>SUMIFS(通讯通路门店!$BC:$BC,通讯通路门店!$S:$S,$G1906)</f>
        <v>0</v>
      </c>
      <c r="AM1906" s="99">
        <f>SUMIFS(通讯通路门店!$BD:$BD,通讯通路门店!$S:$S,$G1906)</f>
        <v>0</v>
      </c>
      <c r="AN1906" s="99">
        <f>SUMIFS(通讯通路门店!$BF:$BF,通讯通路门店!$S:$S,$G1906)</f>
        <v>0</v>
      </c>
      <c r="AO1906" s="99">
        <f t="shared" si="147"/>
        <v>0</v>
      </c>
      <c r="AP1906" s="99">
        <f>SUMIFS(通讯通路门店!$K:$K,通讯通路门店!$S:$S,$G1906)</f>
        <v>0</v>
      </c>
      <c r="AQ1906" s="83"/>
      <c r="AR1906" s="99">
        <f>SUMIFS(通讯通路门店!$T:$T,通讯通路门店!$S:$S,$G1906)</f>
        <v>0</v>
      </c>
      <c r="AS1906" s="99">
        <f>SUMIFS(通讯通路门店!$U:$U,通讯通路门店!$S:$S,$G1906)</f>
        <v>0</v>
      </c>
      <c r="AT1906" s="99">
        <f>SUMIFS(通讯通路门店!$V:$V,通讯通路门店!$S:$S,$G1906)</f>
        <v>0</v>
      </c>
      <c r="AU1906" s="99">
        <f>SUMIFS(通讯通路门店!$W:$W,通讯通路门店!$S:$S,$G1906)</f>
        <v>0</v>
      </c>
      <c r="AV1906" s="99">
        <f>SUMIFS(通讯通路门店!$Z:$Z,通讯通路门店!$S:$S,$G1906)</f>
        <v>0</v>
      </c>
      <c r="AW1906" s="99">
        <f>SUMIFS(通讯通路门店!$AB:$AB,通讯通路门店!$S:$S,$G1906)</f>
        <v>0</v>
      </c>
      <c r="AX1906" s="99">
        <f>SUMIFS(通讯通路门店!$X:$X,通讯通路门店!$S:$S,$G1906)</f>
        <v>0</v>
      </c>
      <c r="AY1906" s="99">
        <f>SUMIFS(通讯通路门店!$Y:$Y,通讯通路门店!$S:$S,$G1906)</f>
        <v>0</v>
      </c>
      <c r="AZ1906" s="99">
        <f>SUMIFS(通讯通路门店!$AA:$AA,通讯通路门店!$S:$S,$G1906)</f>
        <v>0</v>
      </c>
      <c r="BA1906" s="99">
        <f t="shared" si="148"/>
        <v>0</v>
      </c>
      <c r="BB1906" s="99">
        <f t="shared" si="149"/>
        <v>0</v>
      </c>
      <c r="BC1906" s="99">
        <f>SUMIFS(通讯通路门店!$W:$W,通讯通路门店!$S:$S,$G1906,通讯通路门店!$J:$J,"荣耀体验店")+SUMIFS(通讯通路门店!$W:$W,通讯通路门店!$S:$S,$G1906,通讯通路门店!$J:$J,"荣耀授权专卖店")</f>
        <v>0</v>
      </c>
      <c r="BD1906" s="99">
        <f>SUMIFS(通讯通路门店!$Z:$Z,通讯通路门店!$S:$S,$G1906,通讯通路门店!$J:$J,"VIVO体验店")</f>
        <v>0</v>
      </c>
      <c r="BE1906" s="99">
        <f>SUMIFS(通讯通路门店!$AB:$AB,通讯通路门店!$S:$S,$G1906,通讯通路门店!$J:$J,"OPPO体验店")</f>
        <v>0</v>
      </c>
      <c r="BF1906" s="99">
        <f>SUMIFS(通讯通路门店!$X:$X,通讯通路门店!$S:$S,$G1906,通讯通路门店!$J:$J,"华为授权体验店")+SUMIFS(通讯通路门店!$AA:$AA,通讯通路门店!$S:$S,$G1906,通讯通路门店!$J:$J,"华为堡垒店")</f>
        <v>0</v>
      </c>
      <c r="BG1906" s="99">
        <f>SUMIFS(通讯通路门店!$Y:$Y,通讯通路门店!$S:$S,$G1906,通讯通路门店!$J:$J,"小米体验店")</f>
        <v>0</v>
      </c>
      <c r="BH1906" s="99">
        <f>SUMIFS(通讯通路门店!$AA:$AA,通讯通路门店!$S:$S,$G1906,通讯通路门店!$J:$J,"苹果体验店")</f>
        <v>0</v>
      </c>
      <c r="BI1906" s="99">
        <f>SUMIFS(通讯通路门店!$K:$K,通讯通路门店!$S:$S,$G1906,通讯通路门店!$J:$J,"其他品牌专卖店")</f>
        <v>0</v>
      </c>
      <c r="BJ1906" s="99">
        <f>SUMIFS(通讯通路门店!$AC:$AC,通讯通路门店!$S:$S,$G1906)</f>
        <v>0</v>
      </c>
      <c r="BK1906" s="99">
        <f>SUMIFS(通讯通路门店!$AD:$AD,通讯通路门店!$S:$S,$G1906)</f>
        <v>0</v>
      </c>
      <c r="BL1906" s="99">
        <f>SUMIFS(通讯通路门店!$AE:$AE,通讯通路门店!$S:$S,$G1906)</f>
        <v>0</v>
      </c>
      <c r="BM1906" s="99">
        <f>SUMIFS(通讯通路门店!$AF:$AF,通讯通路门店!$S:$S,$G1906)</f>
        <v>0</v>
      </c>
      <c r="BN1906" s="99">
        <f>SUMIFS(通讯通路门店!$AG:$AG,通讯通路门店!$S:$S,$G1906)</f>
        <v>0</v>
      </c>
      <c r="BO1906" s="99">
        <f>SUMIFS(通讯通路门店!$AH:$AH,通讯通路门店!$S:$S,$G1906)</f>
        <v>0</v>
      </c>
      <c r="BP1906" s="99">
        <f>SUMIFS(通讯通路门店!$AI:$AI,通讯通路门店!$S:$S,$G1906)</f>
        <v>0</v>
      </c>
      <c r="BQ1906" s="83"/>
    </row>
    <row r="1907" spans="1:69">
      <c r="A1907" s="99" t="str">
        <f>IFERROR(_xlfn.XLOOKUP($G1907,通讯通路门店!$S$4:$S$993933,通讯通路门店!$A$4:$A$993933,0,0),"")</f>
        <v>海南省</v>
      </c>
      <c r="B1907" s="99" t="str">
        <f>IFERROR(_xlfn.XLOOKUP($G1907,通讯通路门店!$S$4:$S$993933,通讯通路门店!$B$4:$B$993933,0,0),"")</f>
        <v>乐东黎族自治县</v>
      </c>
      <c r="C1907" s="99" t="str">
        <f>IFERROR(_xlfn.XLOOKUP($G1907,通讯通路门店!$S$4:$S$993933,通讯通路门店!$C$4:$C$993933,0,0),"")</f>
        <v>乐东黎族自治县</v>
      </c>
      <c r="D1907" s="99" t="str">
        <f>IFERROR(_xlfn.XLOOKUP($G1907,通讯通路门店!$S$4:$S$993933,通讯通路门店!$D$4:$D$993933,0,0),"")</f>
        <v>万冲镇</v>
      </c>
      <c r="E1907" s="83"/>
      <c r="F1907" s="83"/>
      <c r="G1907" s="101"/>
      <c r="H1907" s="102">
        <f>IFERROR(_xlfn.XLOOKUP($G1907,通讯通路门店!$S$4:$S$993933,通讯通路门店!$R$4:$R$993933,0,0),"")</f>
        <v>0</v>
      </c>
      <c r="I1907" s="83"/>
      <c r="J1907" s="83"/>
      <c r="K1907" s="83"/>
      <c r="L1907" s="83"/>
      <c r="M1907" s="83"/>
      <c r="N1907" s="83"/>
      <c r="O1907" s="83"/>
      <c r="P1907" s="83"/>
      <c r="Q1907" s="83"/>
      <c r="R1907" s="83"/>
      <c r="S1907" s="83"/>
      <c r="T1907" s="83"/>
      <c r="U1907" s="99">
        <f>COUNTIF(通讯通路门店!$S:$S,$G1907)</f>
        <v>0</v>
      </c>
      <c r="V1907" s="99">
        <f>COUNTIFS(通讯通路门店!$S:$S,$G1907,通讯通路门店!$J:$J,"综合卖场")</f>
        <v>0</v>
      </c>
      <c r="W1907" s="99">
        <f>SUMIFS(通讯通路门店!$AJ:$AJ,通讯通路门店!$S:$S,通讯客户沙盘!$G1907)</f>
        <v>0</v>
      </c>
      <c r="X1907" s="99">
        <f t="shared" si="145"/>
        <v>0</v>
      </c>
      <c r="Y1907" s="99">
        <f>COUNTIFS(通讯通路门店!$S:$S,$G1907,通讯通路门店!$J:$J,"荣耀体验店")+COUNTIFS(通讯通路门店!$S:$S,$G1907,通讯通路门店!$J:$J,"荣耀授权专卖店")</f>
        <v>0</v>
      </c>
      <c r="Z1907" s="99">
        <f>COUNTIFS(通讯通路门店!$S:$S,$G1907,通讯通路门店!$J:$J,"VIVO体验店")</f>
        <v>0</v>
      </c>
      <c r="AA1907" s="99">
        <f>COUNTIFS(通讯通路门店!$S:$S,$G1907,通讯通路门店!$J:$J,"OPPO体验店")</f>
        <v>0</v>
      </c>
      <c r="AB1907" s="99">
        <f>COUNTIFS(通讯通路门店!$S:$S,$G1907,通讯通路门店!$J:$J,"华为授权体验店")+COUNTIFS(通讯通路门店!$S:$S,$G1907,通讯通路门店!$J:$J,"华为堡垒店")</f>
        <v>0</v>
      </c>
      <c r="AC1907" s="99">
        <f>COUNTIFS(通讯通路门店!$S:$S,$G1907,通讯通路门店!$J:$J,"小米体验店")</f>
        <v>0</v>
      </c>
      <c r="AD1907" s="99">
        <f>COUNTIFS(通讯通路门店!$S:$S,$G1907,通讯通路门店!$J:$J,"苹果体验店")</f>
        <v>0</v>
      </c>
      <c r="AE1907" s="99">
        <f>COUNTIFS(通讯通路门店!$S:$S,$G1907,通讯通路门店!$J:$J,"其他品牌专卖店")</f>
        <v>0</v>
      </c>
      <c r="AF1907" s="99">
        <f>SUMIFS(通讯通路门店!$BI:$BI,通讯通路门店!$S:$S,$G1907)</f>
        <v>0</v>
      </c>
      <c r="AG1907" s="99">
        <f>SUMIFS(通讯通路门店!$BH:$BH,通讯通路门店!$S:$S,$G1907)</f>
        <v>0</v>
      </c>
      <c r="AH1907" s="99">
        <f t="shared" si="146"/>
        <v>0</v>
      </c>
      <c r="AI1907" s="99">
        <f>SUMIFS(通讯通路门店!$BB:$BB,通讯通路门店!$S:$S,$G1907)</f>
        <v>0</v>
      </c>
      <c r="AJ1907" s="99">
        <f>SUMIFS(通讯通路门店!$BE:$BE,通讯通路门店!$S:$S,$G1907)</f>
        <v>0</v>
      </c>
      <c r="AK1907" s="99">
        <f>SUMIFS(通讯通路门店!$BG:$BG,通讯通路门店!$S:$S,$G1907)</f>
        <v>0</v>
      </c>
      <c r="AL1907" s="99">
        <f>SUMIFS(通讯通路门店!$BC:$BC,通讯通路门店!$S:$S,$G1907)</f>
        <v>0</v>
      </c>
      <c r="AM1907" s="99">
        <f>SUMIFS(通讯通路门店!$BD:$BD,通讯通路门店!$S:$S,$G1907)</f>
        <v>0</v>
      </c>
      <c r="AN1907" s="99">
        <f>SUMIFS(通讯通路门店!$BF:$BF,通讯通路门店!$S:$S,$G1907)</f>
        <v>0</v>
      </c>
      <c r="AO1907" s="99">
        <f t="shared" si="147"/>
        <v>0</v>
      </c>
      <c r="AP1907" s="99">
        <f>SUMIFS(通讯通路门店!$K:$K,通讯通路门店!$S:$S,$G1907)</f>
        <v>0</v>
      </c>
      <c r="AQ1907" s="83"/>
      <c r="AR1907" s="99">
        <f>SUMIFS(通讯通路门店!$T:$T,通讯通路门店!$S:$S,$G1907)</f>
        <v>0</v>
      </c>
      <c r="AS1907" s="99">
        <f>SUMIFS(通讯通路门店!$U:$U,通讯通路门店!$S:$S,$G1907)</f>
        <v>0</v>
      </c>
      <c r="AT1907" s="99">
        <f>SUMIFS(通讯通路门店!$V:$V,通讯通路门店!$S:$S,$G1907)</f>
        <v>0</v>
      </c>
      <c r="AU1907" s="99">
        <f>SUMIFS(通讯通路门店!$W:$W,通讯通路门店!$S:$S,$G1907)</f>
        <v>0</v>
      </c>
      <c r="AV1907" s="99">
        <f>SUMIFS(通讯通路门店!$Z:$Z,通讯通路门店!$S:$S,$G1907)</f>
        <v>0</v>
      </c>
      <c r="AW1907" s="99">
        <f>SUMIFS(通讯通路门店!$AB:$AB,通讯通路门店!$S:$S,$G1907)</f>
        <v>0</v>
      </c>
      <c r="AX1907" s="99">
        <f>SUMIFS(通讯通路门店!$X:$X,通讯通路门店!$S:$S,$G1907)</f>
        <v>0</v>
      </c>
      <c r="AY1907" s="99">
        <f>SUMIFS(通讯通路门店!$Y:$Y,通讯通路门店!$S:$S,$G1907)</f>
        <v>0</v>
      </c>
      <c r="AZ1907" s="99">
        <f>SUMIFS(通讯通路门店!$AA:$AA,通讯通路门店!$S:$S,$G1907)</f>
        <v>0</v>
      </c>
      <c r="BA1907" s="99">
        <f t="shared" si="148"/>
        <v>0</v>
      </c>
      <c r="BB1907" s="99">
        <f t="shared" si="149"/>
        <v>0</v>
      </c>
      <c r="BC1907" s="99">
        <f>SUMIFS(通讯通路门店!$W:$W,通讯通路门店!$S:$S,$G1907,通讯通路门店!$J:$J,"荣耀体验店")+SUMIFS(通讯通路门店!$W:$W,通讯通路门店!$S:$S,$G1907,通讯通路门店!$J:$J,"荣耀授权专卖店")</f>
        <v>0</v>
      </c>
      <c r="BD1907" s="99">
        <f>SUMIFS(通讯通路门店!$Z:$Z,通讯通路门店!$S:$S,$G1907,通讯通路门店!$J:$J,"VIVO体验店")</f>
        <v>0</v>
      </c>
      <c r="BE1907" s="99">
        <f>SUMIFS(通讯通路门店!$AB:$AB,通讯通路门店!$S:$S,$G1907,通讯通路门店!$J:$J,"OPPO体验店")</f>
        <v>0</v>
      </c>
      <c r="BF1907" s="99">
        <f>SUMIFS(通讯通路门店!$X:$X,通讯通路门店!$S:$S,$G1907,通讯通路门店!$J:$J,"华为授权体验店")+SUMIFS(通讯通路门店!$AA:$AA,通讯通路门店!$S:$S,$G1907,通讯通路门店!$J:$J,"华为堡垒店")</f>
        <v>0</v>
      </c>
      <c r="BG1907" s="99">
        <f>SUMIFS(通讯通路门店!$Y:$Y,通讯通路门店!$S:$S,$G1907,通讯通路门店!$J:$J,"小米体验店")</f>
        <v>0</v>
      </c>
      <c r="BH1907" s="99">
        <f>SUMIFS(通讯通路门店!$AA:$AA,通讯通路门店!$S:$S,$G1907,通讯通路门店!$J:$J,"苹果体验店")</f>
        <v>0</v>
      </c>
      <c r="BI1907" s="99">
        <f>SUMIFS(通讯通路门店!$K:$K,通讯通路门店!$S:$S,$G1907,通讯通路门店!$J:$J,"其他品牌专卖店")</f>
        <v>0</v>
      </c>
      <c r="BJ1907" s="99">
        <f>SUMIFS(通讯通路门店!$AC:$AC,通讯通路门店!$S:$S,$G1907)</f>
        <v>0</v>
      </c>
      <c r="BK1907" s="99">
        <f>SUMIFS(通讯通路门店!$AD:$AD,通讯通路门店!$S:$S,$G1907)</f>
        <v>0</v>
      </c>
      <c r="BL1907" s="99">
        <f>SUMIFS(通讯通路门店!$AE:$AE,通讯通路门店!$S:$S,$G1907)</f>
        <v>0</v>
      </c>
      <c r="BM1907" s="99">
        <f>SUMIFS(通讯通路门店!$AF:$AF,通讯通路门店!$S:$S,$G1907)</f>
        <v>0</v>
      </c>
      <c r="BN1907" s="99">
        <f>SUMIFS(通讯通路门店!$AG:$AG,通讯通路门店!$S:$S,$G1907)</f>
        <v>0</v>
      </c>
      <c r="BO1907" s="99">
        <f>SUMIFS(通讯通路门店!$AH:$AH,通讯通路门店!$S:$S,$G1907)</f>
        <v>0</v>
      </c>
      <c r="BP1907" s="99">
        <f>SUMIFS(通讯通路门店!$AI:$AI,通讯通路门店!$S:$S,$G1907)</f>
        <v>0</v>
      </c>
      <c r="BQ1907" s="83"/>
    </row>
    <row r="1908" spans="1:69">
      <c r="A1908" s="99" t="str">
        <f>IFERROR(_xlfn.XLOOKUP($G1908,通讯通路门店!$S$4:$S$993933,通讯通路门店!$A$4:$A$993933,0,0),"")</f>
        <v>海南省</v>
      </c>
      <c r="B1908" s="99" t="str">
        <f>IFERROR(_xlfn.XLOOKUP($G1908,通讯通路门店!$S$4:$S$993933,通讯通路门店!$B$4:$B$993933,0,0),"")</f>
        <v>乐东黎族自治县</v>
      </c>
      <c r="C1908" s="99" t="str">
        <f>IFERROR(_xlfn.XLOOKUP($G1908,通讯通路门店!$S$4:$S$993933,通讯通路门店!$C$4:$C$993933,0,0),"")</f>
        <v>乐东黎族自治县</v>
      </c>
      <c r="D1908" s="99" t="str">
        <f>IFERROR(_xlfn.XLOOKUP($G1908,通讯通路门店!$S$4:$S$993933,通讯通路门店!$D$4:$D$993933,0,0),"")</f>
        <v>万冲镇</v>
      </c>
      <c r="E1908" s="83"/>
      <c r="F1908" s="83"/>
      <c r="G1908" s="101"/>
      <c r="H1908" s="102">
        <f>IFERROR(_xlfn.XLOOKUP($G1908,通讯通路门店!$S$4:$S$993933,通讯通路门店!$R$4:$R$993933,0,0),"")</f>
        <v>0</v>
      </c>
      <c r="I1908" s="83"/>
      <c r="J1908" s="83"/>
      <c r="K1908" s="83"/>
      <c r="L1908" s="83"/>
      <c r="M1908" s="83"/>
      <c r="N1908" s="83"/>
      <c r="O1908" s="83"/>
      <c r="P1908" s="83"/>
      <c r="Q1908" s="83"/>
      <c r="R1908" s="83"/>
      <c r="S1908" s="83"/>
      <c r="T1908" s="83"/>
      <c r="U1908" s="99">
        <f>COUNTIF(通讯通路门店!$S:$S,$G1908)</f>
        <v>0</v>
      </c>
      <c r="V1908" s="99">
        <f>COUNTIFS(通讯通路门店!$S:$S,$G1908,通讯通路门店!$J:$J,"综合卖场")</f>
        <v>0</v>
      </c>
      <c r="W1908" s="99">
        <f>SUMIFS(通讯通路门店!$AJ:$AJ,通讯通路门店!$S:$S,通讯客户沙盘!$G1908)</f>
        <v>0</v>
      </c>
      <c r="X1908" s="99">
        <f t="shared" si="145"/>
        <v>0</v>
      </c>
      <c r="Y1908" s="99">
        <f>COUNTIFS(通讯通路门店!$S:$S,$G1908,通讯通路门店!$J:$J,"荣耀体验店")+COUNTIFS(通讯通路门店!$S:$S,$G1908,通讯通路门店!$J:$J,"荣耀授权专卖店")</f>
        <v>0</v>
      </c>
      <c r="Z1908" s="99">
        <f>COUNTIFS(通讯通路门店!$S:$S,$G1908,通讯通路门店!$J:$J,"VIVO体验店")</f>
        <v>0</v>
      </c>
      <c r="AA1908" s="99">
        <f>COUNTIFS(通讯通路门店!$S:$S,$G1908,通讯通路门店!$J:$J,"OPPO体验店")</f>
        <v>0</v>
      </c>
      <c r="AB1908" s="99">
        <f>COUNTIFS(通讯通路门店!$S:$S,$G1908,通讯通路门店!$J:$J,"华为授权体验店")+COUNTIFS(通讯通路门店!$S:$S,$G1908,通讯通路门店!$J:$J,"华为堡垒店")</f>
        <v>0</v>
      </c>
      <c r="AC1908" s="99">
        <f>COUNTIFS(通讯通路门店!$S:$S,$G1908,通讯通路门店!$J:$J,"小米体验店")</f>
        <v>0</v>
      </c>
      <c r="AD1908" s="99">
        <f>COUNTIFS(通讯通路门店!$S:$S,$G1908,通讯通路门店!$J:$J,"苹果体验店")</f>
        <v>0</v>
      </c>
      <c r="AE1908" s="99">
        <f>COUNTIFS(通讯通路门店!$S:$S,$G1908,通讯通路门店!$J:$J,"其他品牌专卖店")</f>
        <v>0</v>
      </c>
      <c r="AF1908" s="99">
        <f>SUMIFS(通讯通路门店!$BI:$BI,通讯通路门店!$S:$S,$G1908)</f>
        <v>0</v>
      </c>
      <c r="AG1908" s="99">
        <f>SUMIFS(通讯通路门店!$BH:$BH,通讯通路门店!$S:$S,$G1908)</f>
        <v>0</v>
      </c>
      <c r="AH1908" s="99">
        <f t="shared" si="146"/>
        <v>0</v>
      </c>
      <c r="AI1908" s="99">
        <f>SUMIFS(通讯通路门店!$BB:$BB,通讯通路门店!$S:$S,$G1908)</f>
        <v>0</v>
      </c>
      <c r="AJ1908" s="99">
        <f>SUMIFS(通讯通路门店!$BE:$BE,通讯通路门店!$S:$S,$G1908)</f>
        <v>0</v>
      </c>
      <c r="AK1908" s="99">
        <f>SUMIFS(通讯通路门店!$BG:$BG,通讯通路门店!$S:$S,$G1908)</f>
        <v>0</v>
      </c>
      <c r="AL1908" s="99">
        <f>SUMIFS(通讯通路门店!$BC:$BC,通讯通路门店!$S:$S,$G1908)</f>
        <v>0</v>
      </c>
      <c r="AM1908" s="99">
        <f>SUMIFS(通讯通路门店!$BD:$BD,通讯通路门店!$S:$S,$G1908)</f>
        <v>0</v>
      </c>
      <c r="AN1908" s="99">
        <f>SUMIFS(通讯通路门店!$BF:$BF,通讯通路门店!$S:$S,$G1908)</f>
        <v>0</v>
      </c>
      <c r="AO1908" s="99">
        <f t="shared" si="147"/>
        <v>0</v>
      </c>
      <c r="AP1908" s="99">
        <f>SUMIFS(通讯通路门店!$K:$K,通讯通路门店!$S:$S,$G1908)</f>
        <v>0</v>
      </c>
      <c r="AQ1908" s="83"/>
      <c r="AR1908" s="99">
        <f>SUMIFS(通讯通路门店!$T:$T,通讯通路门店!$S:$S,$G1908)</f>
        <v>0</v>
      </c>
      <c r="AS1908" s="99">
        <f>SUMIFS(通讯通路门店!$U:$U,通讯通路门店!$S:$S,$G1908)</f>
        <v>0</v>
      </c>
      <c r="AT1908" s="99">
        <f>SUMIFS(通讯通路门店!$V:$V,通讯通路门店!$S:$S,$G1908)</f>
        <v>0</v>
      </c>
      <c r="AU1908" s="99">
        <f>SUMIFS(通讯通路门店!$W:$W,通讯通路门店!$S:$S,$G1908)</f>
        <v>0</v>
      </c>
      <c r="AV1908" s="99">
        <f>SUMIFS(通讯通路门店!$Z:$Z,通讯通路门店!$S:$S,$G1908)</f>
        <v>0</v>
      </c>
      <c r="AW1908" s="99">
        <f>SUMIFS(通讯通路门店!$AB:$AB,通讯通路门店!$S:$S,$G1908)</f>
        <v>0</v>
      </c>
      <c r="AX1908" s="99">
        <f>SUMIFS(通讯通路门店!$X:$X,通讯通路门店!$S:$S,$G1908)</f>
        <v>0</v>
      </c>
      <c r="AY1908" s="99">
        <f>SUMIFS(通讯通路门店!$Y:$Y,通讯通路门店!$S:$S,$G1908)</f>
        <v>0</v>
      </c>
      <c r="AZ1908" s="99">
        <f>SUMIFS(通讯通路门店!$AA:$AA,通讯通路门店!$S:$S,$G1908)</f>
        <v>0</v>
      </c>
      <c r="BA1908" s="99">
        <f t="shared" si="148"/>
        <v>0</v>
      </c>
      <c r="BB1908" s="99">
        <f t="shared" si="149"/>
        <v>0</v>
      </c>
      <c r="BC1908" s="99">
        <f>SUMIFS(通讯通路门店!$W:$W,通讯通路门店!$S:$S,$G1908,通讯通路门店!$J:$J,"荣耀体验店")+SUMIFS(通讯通路门店!$W:$W,通讯通路门店!$S:$S,$G1908,通讯通路门店!$J:$J,"荣耀授权专卖店")</f>
        <v>0</v>
      </c>
      <c r="BD1908" s="99">
        <f>SUMIFS(通讯通路门店!$Z:$Z,通讯通路门店!$S:$S,$G1908,通讯通路门店!$J:$J,"VIVO体验店")</f>
        <v>0</v>
      </c>
      <c r="BE1908" s="99">
        <f>SUMIFS(通讯通路门店!$AB:$AB,通讯通路门店!$S:$S,$G1908,通讯通路门店!$J:$J,"OPPO体验店")</f>
        <v>0</v>
      </c>
      <c r="BF1908" s="99">
        <f>SUMIFS(通讯通路门店!$X:$X,通讯通路门店!$S:$S,$G1908,通讯通路门店!$J:$J,"华为授权体验店")+SUMIFS(通讯通路门店!$AA:$AA,通讯通路门店!$S:$S,$G1908,通讯通路门店!$J:$J,"华为堡垒店")</f>
        <v>0</v>
      </c>
      <c r="BG1908" s="99">
        <f>SUMIFS(通讯通路门店!$Y:$Y,通讯通路门店!$S:$S,$G1908,通讯通路门店!$J:$J,"小米体验店")</f>
        <v>0</v>
      </c>
      <c r="BH1908" s="99">
        <f>SUMIFS(通讯通路门店!$AA:$AA,通讯通路门店!$S:$S,$G1908,通讯通路门店!$J:$J,"苹果体验店")</f>
        <v>0</v>
      </c>
      <c r="BI1908" s="99">
        <f>SUMIFS(通讯通路门店!$K:$K,通讯通路门店!$S:$S,$G1908,通讯通路门店!$J:$J,"其他品牌专卖店")</f>
        <v>0</v>
      </c>
      <c r="BJ1908" s="99">
        <f>SUMIFS(通讯通路门店!$AC:$AC,通讯通路门店!$S:$S,$G1908)</f>
        <v>0</v>
      </c>
      <c r="BK1908" s="99">
        <f>SUMIFS(通讯通路门店!$AD:$AD,通讯通路门店!$S:$S,$G1908)</f>
        <v>0</v>
      </c>
      <c r="BL1908" s="99">
        <f>SUMIFS(通讯通路门店!$AE:$AE,通讯通路门店!$S:$S,$G1908)</f>
        <v>0</v>
      </c>
      <c r="BM1908" s="99">
        <f>SUMIFS(通讯通路门店!$AF:$AF,通讯通路门店!$S:$S,$G1908)</f>
        <v>0</v>
      </c>
      <c r="BN1908" s="99">
        <f>SUMIFS(通讯通路门店!$AG:$AG,通讯通路门店!$S:$S,$G1908)</f>
        <v>0</v>
      </c>
      <c r="BO1908" s="99">
        <f>SUMIFS(通讯通路门店!$AH:$AH,通讯通路门店!$S:$S,$G1908)</f>
        <v>0</v>
      </c>
      <c r="BP1908" s="99">
        <f>SUMIFS(通讯通路门店!$AI:$AI,通讯通路门店!$S:$S,$G1908)</f>
        <v>0</v>
      </c>
      <c r="BQ1908" s="83"/>
    </row>
    <row r="1909" spans="1:69">
      <c r="A1909" s="99" t="str">
        <f>IFERROR(_xlfn.XLOOKUP($G1909,通讯通路门店!$S$4:$S$993933,通讯通路门店!$A$4:$A$993933,0,0),"")</f>
        <v>海南省</v>
      </c>
      <c r="B1909" s="99" t="str">
        <f>IFERROR(_xlfn.XLOOKUP($G1909,通讯通路门店!$S$4:$S$993933,通讯通路门店!$B$4:$B$993933,0,0),"")</f>
        <v>乐东黎族自治县</v>
      </c>
      <c r="C1909" s="99" t="str">
        <f>IFERROR(_xlfn.XLOOKUP($G1909,通讯通路门店!$S$4:$S$993933,通讯通路门店!$C$4:$C$993933,0,0),"")</f>
        <v>乐东黎族自治县</v>
      </c>
      <c r="D1909" s="99" t="str">
        <f>IFERROR(_xlfn.XLOOKUP($G1909,通讯通路门店!$S$4:$S$993933,通讯通路门店!$D$4:$D$993933,0,0),"")</f>
        <v>万冲镇</v>
      </c>
      <c r="E1909" s="83"/>
      <c r="F1909" s="83"/>
      <c r="G1909" s="101"/>
      <c r="H1909" s="102">
        <f>IFERROR(_xlfn.XLOOKUP($G1909,通讯通路门店!$S$4:$S$993933,通讯通路门店!$R$4:$R$993933,0,0),"")</f>
        <v>0</v>
      </c>
      <c r="I1909" s="83"/>
      <c r="J1909" s="83"/>
      <c r="K1909" s="83"/>
      <c r="L1909" s="83"/>
      <c r="M1909" s="83"/>
      <c r="N1909" s="83"/>
      <c r="O1909" s="83"/>
      <c r="P1909" s="83"/>
      <c r="Q1909" s="83"/>
      <c r="R1909" s="83"/>
      <c r="S1909" s="83"/>
      <c r="T1909" s="83"/>
      <c r="U1909" s="99">
        <f>COUNTIF(通讯通路门店!$S:$S,$G1909)</f>
        <v>0</v>
      </c>
      <c r="V1909" s="99">
        <f>COUNTIFS(通讯通路门店!$S:$S,$G1909,通讯通路门店!$J:$J,"综合卖场")</f>
        <v>0</v>
      </c>
      <c r="W1909" s="99">
        <f>SUMIFS(通讯通路门店!$AJ:$AJ,通讯通路门店!$S:$S,通讯客户沙盘!$G1909)</f>
        <v>0</v>
      </c>
      <c r="X1909" s="99">
        <f t="shared" si="145"/>
        <v>0</v>
      </c>
      <c r="Y1909" s="99">
        <f>COUNTIFS(通讯通路门店!$S:$S,$G1909,通讯通路门店!$J:$J,"荣耀体验店")+COUNTIFS(通讯通路门店!$S:$S,$G1909,通讯通路门店!$J:$J,"荣耀授权专卖店")</f>
        <v>0</v>
      </c>
      <c r="Z1909" s="99">
        <f>COUNTIFS(通讯通路门店!$S:$S,$G1909,通讯通路门店!$J:$J,"VIVO体验店")</f>
        <v>0</v>
      </c>
      <c r="AA1909" s="99">
        <f>COUNTIFS(通讯通路门店!$S:$S,$G1909,通讯通路门店!$J:$J,"OPPO体验店")</f>
        <v>0</v>
      </c>
      <c r="AB1909" s="99">
        <f>COUNTIFS(通讯通路门店!$S:$S,$G1909,通讯通路门店!$J:$J,"华为授权体验店")+COUNTIFS(通讯通路门店!$S:$S,$G1909,通讯通路门店!$J:$J,"华为堡垒店")</f>
        <v>0</v>
      </c>
      <c r="AC1909" s="99">
        <f>COUNTIFS(通讯通路门店!$S:$S,$G1909,通讯通路门店!$J:$J,"小米体验店")</f>
        <v>0</v>
      </c>
      <c r="AD1909" s="99">
        <f>COUNTIFS(通讯通路门店!$S:$S,$G1909,通讯通路门店!$J:$J,"苹果体验店")</f>
        <v>0</v>
      </c>
      <c r="AE1909" s="99">
        <f>COUNTIFS(通讯通路门店!$S:$S,$G1909,通讯通路门店!$J:$J,"其他品牌专卖店")</f>
        <v>0</v>
      </c>
      <c r="AF1909" s="99">
        <f>SUMIFS(通讯通路门店!$BI:$BI,通讯通路门店!$S:$S,$G1909)</f>
        <v>0</v>
      </c>
      <c r="AG1909" s="99">
        <f>SUMIFS(通讯通路门店!$BH:$BH,通讯通路门店!$S:$S,$G1909)</f>
        <v>0</v>
      </c>
      <c r="AH1909" s="99">
        <f t="shared" si="146"/>
        <v>0</v>
      </c>
      <c r="AI1909" s="99">
        <f>SUMIFS(通讯通路门店!$BB:$BB,通讯通路门店!$S:$S,$G1909)</f>
        <v>0</v>
      </c>
      <c r="AJ1909" s="99">
        <f>SUMIFS(通讯通路门店!$BE:$BE,通讯通路门店!$S:$S,$G1909)</f>
        <v>0</v>
      </c>
      <c r="AK1909" s="99">
        <f>SUMIFS(通讯通路门店!$BG:$BG,通讯通路门店!$S:$S,$G1909)</f>
        <v>0</v>
      </c>
      <c r="AL1909" s="99">
        <f>SUMIFS(通讯通路门店!$BC:$BC,通讯通路门店!$S:$S,$G1909)</f>
        <v>0</v>
      </c>
      <c r="AM1909" s="99">
        <f>SUMIFS(通讯通路门店!$BD:$BD,通讯通路门店!$S:$S,$G1909)</f>
        <v>0</v>
      </c>
      <c r="AN1909" s="99">
        <f>SUMIFS(通讯通路门店!$BF:$BF,通讯通路门店!$S:$S,$G1909)</f>
        <v>0</v>
      </c>
      <c r="AO1909" s="99">
        <f t="shared" si="147"/>
        <v>0</v>
      </c>
      <c r="AP1909" s="99">
        <f>SUMIFS(通讯通路门店!$K:$K,通讯通路门店!$S:$S,$G1909)</f>
        <v>0</v>
      </c>
      <c r="AQ1909" s="83"/>
      <c r="AR1909" s="99">
        <f>SUMIFS(通讯通路门店!$T:$T,通讯通路门店!$S:$S,$G1909)</f>
        <v>0</v>
      </c>
      <c r="AS1909" s="99">
        <f>SUMIFS(通讯通路门店!$U:$U,通讯通路门店!$S:$S,$G1909)</f>
        <v>0</v>
      </c>
      <c r="AT1909" s="99">
        <f>SUMIFS(通讯通路门店!$V:$V,通讯通路门店!$S:$S,$G1909)</f>
        <v>0</v>
      </c>
      <c r="AU1909" s="99">
        <f>SUMIFS(通讯通路门店!$W:$W,通讯通路门店!$S:$S,$G1909)</f>
        <v>0</v>
      </c>
      <c r="AV1909" s="99">
        <f>SUMIFS(通讯通路门店!$Z:$Z,通讯通路门店!$S:$S,$G1909)</f>
        <v>0</v>
      </c>
      <c r="AW1909" s="99">
        <f>SUMIFS(通讯通路门店!$AB:$AB,通讯通路门店!$S:$S,$G1909)</f>
        <v>0</v>
      </c>
      <c r="AX1909" s="99">
        <f>SUMIFS(通讯通路门店!$X:$X,通讯通路门店!$S:$S,$G1909)</f>
        <v>0</v>
      </c>
      <c r="AY1909" s="99">
        <f>SUMIFS(通讯通路门店!$Y:$Y,通讯通路门店!$S:$S,$G1909)</f>
        <v>0</v>
      </c>
      <c r="AZ1909" s="99">
        <f>SUMIFS(通讯通路门店!$AA:$AA,通讯通路门店!$S:$S,$G1909)</f>
        <v>0</v>
      </c>
      <c r="BA1909" s="99">
        <f t="shared" si="148"/>
        <v>0</v>
      </c>
      <c r="BB1909" s="99">
        <f t="shared" si="149"/>
        <v>0</v>
      </c>
      <c r="BC1909" s="99">
        <f>SUMIFS(通讯通路门店!$W:$W,通讯通路门店!$S:$S,$G1909,通讯通路门店!$J:$J,"荣耀体验店")+SUMIFS(通讯通路门店!$W:$W,通讯通路门店!$S:$S,$G1909,通讯通路门店!$J:$J,"荣耀授权专卖店")</f>
        <v>0</v>
      </c>
      <c r="BD1909" s="99">
        <f>SUMIFS(通讯通路门店!$Z:$Z,通讯通路门店!$S:$S,$G1909,通讯通路门店!$J:$J,"VIVO体验店")</f>
        <v>0</v>
      </c>
      <c r="BE1909" s="99">
        <f>SUMIFS(通讯通路门店!$AB:$AB,通讯通路门店!$S:$S,$G1909,通讯通路门店!$J:$J,"OPPO体验店")</f>
        <v>0</v>
      </c>
      <c r="BF1909" s="99">
        <f>SUMIFS(通讯通路门店!$X:$X,通讯通路门店!$S:$S,$G1909,通讯通路门店!$J:$J,"华为授权体验店")+SUMIFS(通讯通路门店!$AA:$AA,通讯通路门店!$S:$S,$G1909,通讯通路门店!$J:$J,"华为堡垒店")</f>
        <v>0</v>
      </c>
      <c r="BG1909" s="99">
        <f>SUMIFS(通讯通路门店!$Y:$Y,通讯通路门店!$S:$S,$G1909,通讯通路门店!$J:$J,"小米体验店")</f>
        <v>0</v>
      </c>
      <c r="BH1909" s="99">
        <f>SUMIFS(通讯通路门店!$AA:$AA,通讯通路门店!$S:$S,$G1909,通讯通路门店!$J:$J,"苹果体验店")</f>
        <v>0</v>
      </c>
      <c r="BI1909" s="99">
        <f>SUMIFS(通讯通路门店!$K:$K,通讯通路门店!$S:$S,$G1909,通讯通路门店!$J:$J,"其他品牌专卖店")</f>
        <v>0</v>
      </c>
      <c r="BJ1909" s="99">
        <f>SUMIFS(通讯通路门店!$AC:$AC,通讯通路门店!$S:$S,$G1909)</f>
        <v>0</v>
      </c>
      <c r="BK1909" s="99">
        <f>SUMIFS(通讯通路门店!$AD:$AD,通讯通路门店!$S:$S,$G1909)</f>
        <v>0</v>
      </c>
      <c r="BL1909" s="99">
        <f>SUMIFS(通讯通路门店!$AE:$AE,通讯通路门店!$S:$S,$G1909)</f>
        <v>0</v>
      </c>
      <c r="BM1909" s="99">
        <f>SUMIFS(通讯通路门店!$AF:$AF,通讯通路门店!$S:$S,$G1909)</f>
        <v>0</v>
      </c>
      <c r="BN1909" s="99">
        <f>SUMIFS(通讯通路门店!$AG:$AG,通讯通路门店!$S:$S,$G1909)</f>
        <v>0</v>
      </c>
      <c r="BO1909" s="99">
        <f>SUMIFS(通讯通路门店!$AH:$AH,通讯通路门店!$S:$S,$G1909)</f>
        <v>0</v>
      </c>
      <c r="BP1909" s="99">
        <f>SUMIFS(通讯通路门店!$AI:$AI,通讯通路门店!$S:$S,$G1909)</f>
        <v>0</v>
      </c>
      <c r="BQ1909" s="83"/>
    </row>
    <row r="1910" spans="1:69">
      <c r="A1910" s="99" t="str">
        <f>IFERROR(_xlfn.XLOOKUP($G1910,通讯通路门店!$S$4:$S$993933,通讯通路门店!$A$4:$A$993933,0,0),"")</f>
        <v>海南省</v>
      </c>
      <c r="B1910" s="99" t="str">
        <f>IFERROR(_xlfn.XLOOKUP($G1910,通讯通路门店!$S$4:$S$993933,通讯通路门店!$B$4:$B$993933,0,0),"")</f>
        <v>乐东黎族自治县</v>
      </c>
      <c r="C1910" s="99" t="str">
        <f>IFERROR(_xlfn.XLOOKUP($G1910,通讯通路门店!$S$4:$S$993933,通讯通路门店!$C$4:$C$993933,0,0),"")</f>
        <v>乐东黎族自治县</v>
      </c>
      <c r="D1910" s="99" t="str">
        <f>IFERROR(_xlfn.XLOOKUP($G1910,通讯通路门店!$S$4:$S$993933,通讯通路门店!$D$4:$D$993933,0,0),"")</f>
        <v>万冲镇</v>
      </c>
      <c r="E1910" s="83"/>
      <c r="F1910" s="83"/>
      <c r="G1910" s="101"/>
      <c r="H1910" s="102">
        <f>IFERROR(_xlfn.XLOOKUP($G1910,通讯通路门店!$S$4:$S$993933,通讯通路门店!$R$4:$R$993933,0,0),"")</f>
        <v>0</v>
      </c>
      <c r="I1910" s="83"/>
      <c r="J1910" s="83"/>
      <c r="K1910" s="83"/>
      <c r="L1910" s="83"/>
      <c r="M1910" s="83"/>
      <c r="N1910" s="83"/>
      <c r="O1910" s="83"/>
      <c r="P1910" s="83"/>
      <c r="Q1910" s="83"/>
      <c r="R1910" s="83"/>
      <c r="S1910" s="83"/>
      <c r="T1910" s="83"/>
      <c r="U1910" s="99">
        <f>COUNTIF(通讯通路门店!$S:$S,$G1910)</f>
        <v>0</v>
      </c>
      <c r="V1910" s="99">
        <f>COUNTIFS(通讯通路门店!$S:$S,$G1910,通讯通路门店!$J:$J,"综合卖场")</f>
        <v>0</v>
      </c>
      <c r="W1910" s="99">
        <f>SUMIFS(通讯通路门店!$AJ:$AJ,通讯通路门店!$S:$S,通讯客户沙盘!$G1910)</f>
        <v>0</v>
      </c>
      <c r="X1910" s="99">
        <f t="shared" si="145"/>
        <v>0</v>
      </c>
      <c r="Y1910" s="99">
        <f>COUNTIFS(通讯通路门店!$S:$S,$G1910,通讯通路门店!$J:$J,"荣耀体验店")+COUNTIFS(通讯通路门店!$S:$S,$G1910,通讯通路门店!$J:$J,"荣耀授权专卖店")</f>
        <v>0</v>
      </c>
      <c r="Z1910" s="99">
        <f>COUNTIFS(通讯通路门店!$S:$S,$G1910,通讯通路门店!$J:$J,"VIVO体验店")</f>
        <v>0</v>
      </c>
      <c r="AA1910" s="99">
        <f>COUNTIFS(通讯通路门店!$S:$S,$G1910,通讯通路门店!$J:$J,"OPPO体验店")</f>
        <v>0</v>
      </c>
      <c r="AB1910" s="99">
        <f>COUNTIFS(通讯通路门店!$S:$S,$G1910,通讯通路门店!$J:$J,"华为授权体验店")+COUNTIFS(通讯通路门店!$S:$S,$G1910,通讯通路门店!$J:$J,"华为堡垒店")</f>
        <v>0</v>
      </c>
      <c r="AC1910" s="99">
        <f>COUNTIFS(通讯通路门店!$S:$S,$G1910,通讯通路门店!$J:$J,"小米体验店")</f>
        <v>0</v>
      </c>
      <c r="AD1910" s="99">
        <f>COUNTIFS(通讯通路门店!$S:$S,$G1910,通讯通路门店!$J:$J,"苹果体验店")</f>
        <v>0</v>
      </c>
      <c r="AE1910" s="99">
        <f>COUNTIFS(通讯通路门店!$S:$S,$G1910,通讯通路门店!$J:$J,"其他品牌专卖店")</f>
        <v>0</v>
      </c>
      <c r="AF1910" s="99">
        <f>SUMIFS(通讯通路门店!$BI:$BI,通讯通路门店!$S:$S,$G1910)</f>
        <v>0</v>
      </c>
      <c r="AG1910" s="99">
        <f>SUMIFS(通讯通路门店!$BH:$BH,通讯通路门店!$S:$S,$G1910)</f>
        <v>0</v>
      </c>
      <c r="AH1910" s="99">
        <f t="shared" si="146"/>
        <v>0</v>
      </c>
      <c r="AI1910" s="99">
        <f>SUMIFS(通讯通路门店!$BB:$BB,通讯通路门店!$S:$S,$G1910)</f>
        <v>0</v>
      </c>
      <c r="AJ1910" s="99">
        <f>SUMIFS(通讯通路门店!$BE:$BE,通讯通路门店!$S:$S,$G1910)</f>
        <v>0</v>
      </c>
      <c r="AK1910" s="99">
        <f>SUMIFS(通讯通路门店!$BG:$BG,通讯通路门店!$S:$S,$G1910)</f>
        <v>0</v>
      </c>
      <c r="AL1910" s="99">
        <f>SUMIFS(通讯通路门店!$BC:$BC,通讯通路门店!$S:$S,$G1910)</f>
        <v>0</v>
      </c>
      <c r="AM1910" s="99">
        <f>SUMIFS(通讯通路门店!$BD:$BD,通讯通路门店!$S:$S,$G1910)</f>
        <v>0</v>
      </c>
      <c r="AN1910" s="99">
        <f>SUMIFS(通讯通路门店!$BF:$BF,通讯通路门店!$S:$S,$G1910)</f>
        <v>0</v>
      </c>
      <c r="AO1910" s="99">
        <f t="shared" si="147"/>
        <v>0</v>
      </c>
      <c r="AP1910" s="99">
        <f>SUMIFS(通讯通路门店!$K:$K,通讯通路门店!$S:$S,$G1910)</f>
        <v>0</v>
      </c>
      <c r="AQ1910" s="83"/>
      <c r="AR1910" s="99">
        <f>SUMIFS(通讯通路门店!$T:$T,通讯通路门店!$S:$S,$G1910)</f>
        <v>0</v>
      </c>
      <c r="AS1910" s="99">
        <f>SUMIFS(通讯通路门店!$U:$U,通讯通路门店!$S:$S,$G1910)</f>
        <v>0</v>
      </c>
      <c r="AT1910" s="99">
        <f>SUMIFS(通讯通路门店!$V:$V,通讯通路门店!$S:$S,$G1910)</f>
        <v>0</v>
      </c>
      <c r="AU1910" s="99">
        <f>SUMIFS(通讯通路门店!$W:$W,通讯通路门店!$S:$S,$G1910)</f>
        <v>0</v>
      </c>
      <c r="AV1910" s="99">
        <f>SUMIFS(通讯通路门店!$Z:$Z,通讯通路门店!$S:$S,$G1910)</f>
        <v>0</v>
      </c>
      <c r="AW1910" s="99">
        <f>SUMIFS(通讯通路门店!$AB:$AB,通讯通路门店!$S:$S,$G1910)</f>
        <v>0</v>
      </c>
      <c r="AX1910" s="99">
        <f>SUMIFS(通讯通路门店!$X:$X,通讯通路门店!$S:$S,$G1910)</f>
        <v>0</v>
      </c>
      <c r="AY1910" s="99">
        <f>SUMIFS(通讯通路门店!$Y:$Y,通讯通路门店!$S:$S,$G1910)</f>
        <v>0</v>
      </c>
      <c r="AZ1910" s="99">
        <f>SUMIFS(通讯通路门店!$AA:$AA,通讯通路门店!$S:$S,$G1910)</f>
        <v>0</v>
      </c>
      <c r="BA1910" s="99">
        <f t="shared" si="148"/>
        <v>0</v>
      </c>
      <c r="BB1910" s="99">
        <f t="shared" si="149"/>
        <v>0</v>
      </c>
      <c r="BC1910" s="99">
        <f>SUMIFS(通讯通路门店!$W:$W,通讯通路门店!$S:$S,$G1910,通讯通路门店!$J:$J,"荣耀体验店")+SUMIFS(通讯通路门店!$W:$W,通讯通路门店!$S:$S,$G1910,通讯通路门店!$J:$J,"荣耀授权专卖店")</f>
        <v>0</v>
      </c>
      <c r="BD1910" s="99">
        <f>SUMIFS(通讯通路门店!$Z:$Z,通讯通路门店!$S:$S,$G1910,通讯通路门店!$J:$J,"VIVO体验店")</f>
        <v>0</v>
      </c>
      <c r="BE1910" s="99">
        <f>SUMIFS(通讯通路门店!$AB:$AB,通讯通路门店!$S:$S,$G1910,通讯通路门店!$J:$J,"OPPO体验店")</f>
        <v>0</v>
      </c>
      <c r="BF1910" s="99">
        <f>SUMIFS(通讯通路门店!$X:$X,通讯通路门店!$S:$S,$G1910,通讯通路门店!$J:$J,"华为授权体验店")+SUMIFS(通讯通路门店!$AA:$AA,通讯通路门店!$S:$S,$G1910,通讯通路门店!$J:$J,"华为堡垒店")</f>
        <v>0</v>
      </c>
      <c r="BG1910" s="99">
        <f>SUMIFS(通讯通路门店!$Y:$Y,通讯通路门店!$S:$S,$G1910,通讯通路门店!$J:$J,"小米体验店")</f>
        <v>0</v>
      </c>
      <c r="BH1910" s="99">
        <f>SUMIFS(通讯通路门店!$AA:$AA,通讯通路门店!$S:$S,$G1910,通讯通路门店!$J:$J,"苹果体验店")</f>
        <v>0</v>
      </c>
      <c r="BI1910" s="99">
        <f>SUMIFS(通讯通路门店!$K:$K,通讯通路门店!$S:$S,$G1910,通讯通路门店!$J:$J,"其他品牌专卖店")</f>
        <v>0</v>
      </c>
      <c r="BJ1910" s="99">
        <f>SUMIFS(通讯通路门店!$AC:$AC,通讯通路门店!$S:$S,$G1910)</f>
        <v>0</v>
      </c>
      <c r="BK1910" s="99">
        <f>SUMIFS(通讯通路门店!$AD:$AD,通讯通路门店!$S:$S,$G1910)</f>
        <v>0</v>
      </c>
      <c r="BL1910" s="99">
        <f>SUMIFS(通讯通路门店!$AE:$AE,通讯通路门店!$S:$S,$G1910)</f>
        <v>0</v>
      </c>
      <c r="BM1910" s="99">
        <f>SUMIFS(通讯通路门店!$AF:$AF,通讯通路门店!$S:$S,$G1910)</f>
        <v>0</v>
      </c>
      <c r="BN1910" s="99">
        <f>SUMIFS(通讯通路门店!$AG:$AG,通讯通路门店!$S:$S,$G1910)</f>
        <v>0</v>
      </c>
      <c r="BO1910" s="99">
        <f>SUMIFS(通讯通路门店!$AH:$AH,通讯通路门店!$S:$S,$G1910)</f>
        <v>0</v>
      </c>
      <c r="BP1910" s="99">
        <f>SUMIFS(通讯通路门店!$AI:$AI,通讯通路门店!$S:$S,$G1910)</f>
        <v>0</v>
      </c>
      <c r="BQ1910" s="83"/>
    </row>
    <row r="1911" spans="1:69">
      <c r="A1911" s="99" t="str">
        <f>IFERROR(_xlfn.XLOOKUP($G1911,通讯通路门店!$S$4:$S$993933,通讯通路门店!$A$4:$A$993933,0,0),"")</f>
        <v>海南省</v>
      </c>
      <c r="B1911" s="99" t="str">
        <f>IFERROR(_xlfn.XLOOKUP($G1911,通讯通路门店!$S$4:$S$993933,通讯通路门店!$B$4:$B$993933,0,0),"")</f>
        <v>乐东黎族自治县</v>
      </c>
      <c r="C1911" s="99" t="str">
        <f>IFERROR(_xlfn.XLOOKUP($G1911,通讯通路门店!$S$4:$S$993933,通讯通路门店!$C$4:$C$993933,0,0),"")</f>
        <v>乐东黎族自治县</v>
      </c>
      <c r="D1911" s="99" t="str">
        <f>IFERROR(_xlfn.XLOOKUP($G1911,通讯通路门店!$S$4:$S$993933,通讯通路门店!$D$4:$D$993933,0,0),"")</f>
        <v>万冲镇</v>
      </c>
      <c r="E1911" s="83"/>
      <c r="F1911" s="83"/>
      <c r="G1911" s="101"/>
      <c r="H1911" s="102">
        <f>IFERROR(_xlfn.XLOOKUP($G1911,通讯通路门店!$S$4:$S$993933,通讯通路门店!$R$4:$R$993933,0,0),"")</f>
        <v>0</v>
      </c>
      <c r="I1911" s="83"/>
      <c r="J1911" s="83"/>
      <c r="K1911" s="83"/>
      <c r="L1911" s="83"/>
      <c r="M1911" s="83"/>
      <c r="N1911" s="83"/>
      <c r="O1911" s="83"/>
      <c r="P1911" s="83"/>
      <c r="Q1911" s="83"/>
      <c r="R1911" s="83"/>
      <c r="S1911" s="83"/>
      <c r="T1911" s="83"/>
      <c r="U1911" s="99">
        <f>COUNTIF(通讯通路门店!$S:$S,$G1911)</f>
        <v>0</v>
      </c>
      <c r="V1911" s="99">
        <f>COUNTIFS(通讯通路门店!$S:$S,$G1911,通讯通路门店!$J:$J,"综合卖场")</f>
        <v>0</v>
      </c>
      <c r="W1911" s="99">
        <f>SUMIFS(通讯通路门店!$AJ:$AJ,通讯通路门店!$S:$S,通讯客户沙盘!$G1911)</f>
        <v>0</v>
      </c>
      <c r="X1911" s="99">
        <f t="shared" si="145"/>
        <v>0</v>
      </c>
      <c r="Y1911" s="99">
        <f>COUNTIFS(通讯通路门店!$S:$S,$G1911,通讯通路门店!$J:$J,"荣耀体验店")+COUNTIFS(通讯通路门店!$S:$S,$G1911,通讯通路门店!$J:$J,"荣耀授权专卖店")</f>
        <v>0</v>
      </c>
      <c r="Z1911" s="99">
        <f>COUNTIFS(通讯通路门店!$S:$S,$G1911,通讯通路门店!$J:$J,"VIVO体验店")</f>
        <v>0</v>
      </c>
      <c r="AA1911" s="99">
        <f>COUNTIFS(通讯通路门店!$S:$S,$G1911,通讯通路门店!$J:$J,"OPPO体验店")</f>
        <v>0</v>
      </c>
      <c r="AB1911" s="99">
        <f>COUNTIFS(通讯通路门店!$S:$S,$G1911,通讯通路门店!$J:$J,"华为授权体验店")+COUNTIFS(通讯通路门店!$S:$S,$G1911,通讯通路门店!$J:$J,"华为堡垒店")</f>
        <v>0</v>
      </c>
      <c r="AC1911" s="99">
        <f>COUNTIFS(通讯通路门店!$S:$S,$G1911,通讯通路门店!$J:$J,"小米体验店")</f>
        <v>0</v>
      </c>
      <c r="AD1911" s="99">
        <f>COUNTIFS(通讯通路门店!$S:$S,$G1911,通讯通路门店!$J:$J,"苹果体验店")</f>
        <v>0</v>
      </c>
      <c r="AE1911" s="99">
        <f>COUNTIFS(通讯通路门店!$S:$S,$G1911,通讯通路门店!$J:$J,"其他品牌专卖店")</f>
        <v>0</v>
      </c>
      <c r="AF1911" s="99">
        <f>SUMIFS(通讯通路门店!$BI:$BI,通讯通路门店!$S:$S,$G1911)</f>
        <v>0</v>
      </c>
      <c r="AG1911" s="99">
        <f>SUMIFS(通讯通路门店!$BH:$BH,通讯通路门店!$S:$S,$G1911)</f>
        <v>0</v>
      </c>
      <c r="AH1911" s="99">
        <f t="shared" si="146"/>
        <v>0</v>
      </c>
      <c r="AI1911" s="99">
        <f>SUMIFS(通讯通路门店!$BB:$BB,通讯通路门店!$S:$S,$G1911)</f>
        <v>0</v>
      </c>
      <c r="AJ1911" s="99">
        <f>SUMIFS(通讯通路门店!$BE:$BE,通讯通路门店!$S:$S,$G1911)</f>
        <v>0</v>
      </c>
      <c r="AK1911" s="99">
        <f>SUMIFS(通讯通路门店!$BG:$BG,通讯通路门店!$S:$S,$G1911)</f>
        <v>0</v>
      </c>
      <c r="AL1911" s="99">
        <f>SUMIFS(通讯通路门店!$BC:$BC,通讯通路门店!$S:$S,$G1911)</f>
        <v>0</v>
      </c>
      <c r="AM1911" s="99">
        <f>SUMIFS(通讯通路门店!$BD:$BD,通讯通路门店!$S:$S,$G1911)</f>
        <v>0</v>
      </c>
      <c r="AN1911" s="99">
        <f>SUMIFS(通讯通路门店!$BF:$BF,通讯通路门店!$S:$S,$G1911)</f>
        <v>0</v>
      </c>
      <c r="AO1911" s="99">
        <f t="shared" si="147"/>
        <v>0</v>
      </c>
      <c r="AP1911" s="99">
        <f>SUMIFS(通讯通路门店!$K:$K,通讯通路门店!$S:$S,$G1911)</f>
        <v>0</v>
      </c>
      <c r="AQ1911" s="83"/>
      <c r="AR1911" s="99">
        <f>SUMIFS(通讯通路门店!$T:$T,通讯通路门店!$S:$S,$G1911)</f>
        <v>0</v>
      </c>
      <c r="AS1911" s="99">
        <f>SUMIFS(通讯通路门店!$U:$U,通讯通路门店!$S:$S,$G1911)</f>
        <v>0</v>
      </c>
      <c r="AT1911" s="99">
        <f>SUMIFS(通讯通路门店!$V:$V,通讯通路门店!$S:$S,$G1911)</f>
        <v>0</v>
      </c>
      <c r="AU1911" s="99">
        <f>SUMIFS(通讯通路门店!$W:$W,通讯通路门店!$S:$S,$G1911)</f>
        <v>0</v>
      </c>
      <c r="AV1911" s="99">
        <f>SUMIFS(通讯通路门店!$Z:$Z,通讯通路门店!$S:$S,$G1911)</f>
        <v>0</v>
      </c>
      <c r="AW1911" s="99">
        <f>SUMIFS(通讯通路门店!$AB:$AB,通讯通路门店!$S:$S,$G1911)</f>
        <v>0</v>
      </c>
      <c r="AX1911" s="99">
        <f>SUMIFS(通讯通路门店!$X:$X,通讯通路门店!$S:$S,$G1911)</f>
        <v>0</v>
      </c>
      <c r="AY1911" s="99">
        <f>SUMIFS(通讯通路门店!$Y:$Y,通讯通路门店!$S:$S,$G1911)</f>
        <v>0</v>
      </c>
      <c r="AZ1911" s="99">
        <f>SUMIFS(通讯通路门店!$AA:$AA,通讯通路门店!$S:$S,$G1911)</f>
        <v>0</v>
      </c>
      <c r="BA1911" s="99">
        <f t="shared" si="148"/>
        <v>0</v>
      </c>
      <c r="BB1911" s="99">
        <f t="shared" si="149"/>
        <v>0</v>
      </c>
      <c r="BC1911" s="99">
        <f>SUMIFS(通讯通路门店!$W:$W,通讯通路门店!$S:$S,$G1911,通讯通路门店!$J:$J,"荣耀体验店")+SUMIFS(通讯通路门店!$W:$W,通讯通路门店!$S:$S,$G1911,通讯通路门店!$J:$J,"荣耀授权专卖店")</f>
        <v>0</v>
      </c>
      <c r="BD1911" s="99">
        <f>SUMIFS(通讯通路门店!$Z:$Z,通讯通路门店!$S:$S,$G1911,通讯通路门店!$J:$J,"VIVO体验店")</f>
        <v>0</v>
      </c>
      <c r="BE1911" s="99">
        <f>SUMIFS(通讯通路门店!$AB:$AB,通讯通路门店!$S:$S,$G1911,通讯通路门店!$J:$J,"OPPO体验店")</f>
        <v>0</v>
      </c>
      <c r="BF1911" s="99">
        <f>SUMIFS(通讯通路门店!$X:$X,通讯通路门店!$S:$S,$G1911,通讯通路门店!$J:$J,"华为授权体验店")+SUMIFS(通讯通路门店!$AA:$AA,通讯通路门店!$S:$S,$G1911,通讯通路门店!$J:$J,"华为堡垒店")</f>
        <v>0</v>
      </c>
      <c r="BG1911" s="99">
        <f>SUMIFS(通讯通路门店!$Y:$Y,通讯通路门店!$S:$S,$G1911,通讯通路门店!$J:$J,"小米体验店")</f>
        <v>0</v>
      </c>
      <c r="BH1911" s="99">
        <f>SUMIFS(通讯通路门店!$AA:$AA,通讯通路门店!$S:$S,$G1911,通讯通路门店!$J:$J,"苹果体验店")</f>
        <v>0</v>
      </c>
      <c r="BI1911" s="99">
        <f>SUMIFS(通讯通路门店!$K:$K,通讯通路门店!$S:$S,$G1911,通讯通路门店!$J:$J,"其他品牌专卖店")</f>
        <v>0</v>
      </c>
      <c r="BJ1911" s="99">
        <f>SUMIFS(通讯通路门店!$AC:$AC,通讯通路门店!$S:$S,$G1911)</f>
        <v>0</v>
      </c>
      <c r="BK1911" s="99">
        <f>SUMIFS(通讯通路门店!$AD:$AD,通讯通路门店!$S:$S,$G1911)</f>
        <v>0</v>
      </c>
      <c r="BL1911" s="99">
        <f>SUMIFS(通讯通路门店!$AE:$AE,通讯通路门店!$S:$S,$G1911)</f>
        <v>0</v>
      </c>
      <c r="BM1911" s="99">
        <f>SUMIFS(通讯通路门店!$AF:$AF,通讯通路门店!$S:$S,$G1911)</f>
        <v>0</v>
      </c>
      <c r="BN1911" s="99">
        <f>SUMIFS(通讯通路门店!$AG:$AG,通讯通路门店!$S:$S,$G1911)</f>
        <v>0</v>
      </c>
      <c r="BO1911" s="99">
        <f>SUMIFS(通讯通路门店!$AH:$AH,通讯通路门店!$S:$S,$G1911)</f>
        <v>0</v>
      </c>
      <c r="BP1911" s="99">
        <f>SUMIFS(通讯通路门店!$AI:$AI,通讯通路门店!$S:$S,$G1911)</f>
        <v>0</v>
      </c>
      <c r="BQ1911" s="83"/>
    </row>
    <row r="1912" spans="1:69">
      <c r="A1912" s="99" t="str">
        <f>IFERROR(_xlfn.XLOOKUP($G1912,通讯通路门店!$S$4:$S$993933,通讯通路门店!$A$4:$A$993933,0,0),"")</f>
        <v>海南省</v>
      </c>
      <c r="B1912" s="99" t="str">
        <f>IFERROR(_xlfn.XLOOKUP($G1912,通讯通路门店!$S$4:$S$993933,通讯通路门店!$B$4:$B$993933,0,0),"")</f>
        <v>乐东黎族自治县</v>
      </c>
      <c r="C1912" s="99" t="str">
        <f>IFERROR(_xlfn.XLOOKUP($G1912,通讯通路门店!$S$4:$S$993933,通讯通路门店!$C$4:$C$993933,0,0),"")</f>
        <v>乐东黎族自治县</v>
      </c>
      <c r="D1912" s="99" t="str">
        <f>IFERROR(_xlfn.XLOOKUP($G1912,通讯通路门店!$S$4:$S$993933,通讯通路门店!$D$4:$D$993933,0,0),"")</f>
        <v>万冲镇</v>
      </c>
      <c r="E1912" s="83"/>
      <c r="F1912" s="83"/>
      <c r="G1912" s="101"/>
      <c r="H1912" s="102">
        <f>IFERROR(_xlfn.XLOOKUP($G1912,通讯通路门店!$S$4:$S$993933,通讯通路门店!$R$4:$R$993933,0,0),"")</f>
        <v>0</v>
      </c>
      <c r="I1912" s="83"/>
      <c r="J1912" s="83"/>
      <c r="K1912" s="83"/>
      <c r="L1912" s="83"/>
      <c r="M1912" s="83"/>
      <c r="N1912" s="83"/>
      <c r="O1912" s="83"/>
      <c r="P1912" s="83"/>
      <c r="Q1912" s="83"/>
      <c r="R1912" s="83"/>
      <c r="S1912" s="83"/>
      <c r="T1912" s="83"/>
      <c r="U1912" s="99">
        <f>COUNTIF(通讯通路门店!$S:$S,$G1912)</f>
        <v>0</v>
      </c>
      <c r="V1912" s="99">
        <f>COUNTIFS(通讯通路门店!$S:$S,$G1912,通讯通路门店!$J:$J,"综合卖场")</f>
        <v>0</v>
      </c>
      <c r="W1912" s="99">
        <f>SUMIFS(通讯通路门店!$AJ:$AJ,通讯通路门店!$S:$S,通讯客户沙盘!$G1912)</f>
        <v>0</v>
      </c>
      <c r="X1912" s="99">
        <f t="shared" si="145"/>
        <v>0</v>
      </c>
      <c r="Y1912" s="99">
        <f>COUNTIFS(通讯通路门店!$S:$S,$G1912,通讯通路门店!$J:$J,"荣耀体验店")+COUNTIFS(通讯通路门店!$S:$S,$G1912,通讯通路门店!$J:$J,"荣耀授权专卖店")</f>
        <v>0</v>
      </c>
      <c r="Z1912" s="99">
        <f>COUNTIFS(通讯通路门店!$S:$S,$G1912,通讯通路门店!$J:$J,"VIVO体验店")</f>
        <v>0</v>
      </c>
      <c r="AA1912" s="99">
        <f>COUNTIFS(通讯通路门店!$S:$S,$G1912,通讯通路门店!$J:$J,"OPPO体验店")</f>
        <v>0</v>
      </c>
      <c r="AB1912" s="99">
        <f>COUNTIFS(通讯通路门店!$S:$S,$G1912,通讯通路门店!$J:$J,"华为授权体验店")+COUNTIFS(通讯通路门店!$S:$S,$G1912,通讯通路门店!$J:$J,"华为堡垒店")</f>
        <v>0</v>
      </c>
      <c r="AC1912" s="99">
        <f>COUNTIFS(通讯通路门店!$S:$S,$G1912,通讯通路门店!$J:$J,"小米体验店")</f>
        <v>0</v>
      </c>
      <c r="AD1912" s="99">
        <f>COUNTIFS(通讯通路门店!$S:$S,$G1912,通讯通路门店!$J:$J,"苹果体验店")</f>
        <v>0</v>
      </c>
      <c r="AE1912" s="99">
        <f>COUNTIFS(通讯通路门店!$S:$S,$G1912,通讯通路门店!$J:$J,"其他品牌专卖店")</f>
        <v>0</v>
      </c>
      <c r="AF1912" s="99">
        <f>SUMIFS(通讯通路门店!$BI:$BI,通讯通路门店!$S:$S,$G1912)</f>
        <v>0</v>
      </c>
      <c r="AG1912" s="99">
        <f>SUMIFS(通讯通路门店!$BH:$BH,通讯通路门店!$S:$S,$G1912)</f>
        <v>0</v>
      </c>
      <c r="AH1912" s="99">
        <f t="shared" si="146"/>
        <v>0</v>
      </c>
      <c r="AI1912" s="99">
        <f>SUMIFS(通讯通路门店!$BB:$BB,通讯通路门店!$S:$S,$G1912)</f>
        <v>0</v>
      </c>
      <c r="AJ1912" s="99">
        <f>SUMIFS(通讯通路门店!$BE:$BE,通讯通路门店!$S:$S,$G1912)</f>
        <v>0</v>
      </c>
      <c r="AK1912" s="99">
        <f>SUMIFS(通讯通路门店!$BG:$BG,通讯通路门店!$S:$S,$G1912)</f>
        <v>0</v>
      </c>
      <c r="AL1912" s="99">
        <f>SUMIFS(通讯通路门店!$BC:$BC,通讯通路门店!$S:$S,$G1912)</f>
        <v>0</v>
      </c>
      <c r="AM1912" s="99">
        <f>SUMIFS(通讯通路门店!$BD:$BD,通讯通路门店!$S:$S,$G1912)</f>
        <v>0</v>
      </c>
      <c r="AN1912" s="99">
        <f>SUMIFS(通讯通路门店!$BF:$BF,通讯通路门店!$S:$S,$G1912)</f>
        <v>0</v>
      </c>
      <c r="AO1912" s="99">
        <f t="shared" si="147"/>
        <v>0</v>
      </c>
      <c r="AP1912" s="99">
        <f>SUMIFS(通讯通路门店!$K:$K,通讯通路门店!$S:$S,$G1912)</f>
        <v>0</v>
      </c>
      <c r="AQ1912" s="83"/>
      <c r="AR1912" s="99">
        <f>SUMIFS(通讯通路门店!$T:$T,通讯通路门店!$S:$S,$G1912)</f>
        <v>0</v>
      </c>
      <c r="AS1912" s="99">
        <f>SUMIFS(通讯通路门店!$U:$U,通讯通路门店!$S:$S,$G1912)</f>
        <v>0</v>
      </c>
      <c r="AT1912" s="99">
        <f>SUMIFS(通讯通路门店!$V:$V,通讯通路门店!$S:$S,$G1912)</f>
        <v>0</v>
      </c>
      <c r="AU1912" s="99">
        <f>SUMIFS(通讯通路门店!$W:$W,通讯通路门店!$S:$S,$G1912)</f>
        <v>0</v>
      </c>
      <c r="AV1912" s="99">
        <f>SUMIFS(通讯通路门店!$Z:$Z,通讯通路门店!$S:$S,$G1912)</f>
        <v>0</v>
      </c>
      <c r="AW1912" s="99">
        <f>SUMIFS(通讯通路门店!$AB:$AB,通讯通路门店!$S:$S,$G1912)</f>
        <v>0</v>
      </c>
      <c r="AX1912" s="99">
        <f>SUMIFS(通讯通路门店!$X:$X,通讯通路门店!$S:$S,$G1912)</f>
        <v>0</v>
      </c>
      <c r="AY1912" s="99">
        <f>SUMIFS(通讯通路门店!$Y:$Y,通讯通路门店!$S:$S,$G1912)</f>
        <v>0</v>
      </c>
      <c r="AZ1912" s="99">
        <f>SUMIFS(通讯通路门店!$AA:$AA,通讯通路门店!$S:$S,$G1912)</f>
        <v>0</v>
      </c>
      <c r="BA1912" s="99">
        <f t="shared" si="148"/>
        <v>0</v>
      </c>
      <c r="BB1912" s="99">
        <f t="shared" si="149"/>
        <v>0</v>
      </c>
      <c r="BC1912" s="99">
        <f>SUMIFS(通讯通路门店!$W:$W,通讯通路门店!$S:$S,$G1912,通讯通路门店!$J:$J,"荣耀体验店")+SUMIFS(通讯通路门店!$W:$W,通讯通路门店!$S:$S,$G1912,通讯通路门店!$J:$J,"荣耀授权专卖店")</f>
        <v>0</v>
      </c>
      <c r="BD1912" s="99">
        <f>SUMIFS(通讯通路门店!$Z:$Z,通讯通路门店!$S:$S,$G1912,通讯通路门店!$J:$J,"VIVO体验店")</f>
        <v>0</v>
      </c>
      <c r="BE1912" s="99">
        <f>SUMIFS(通讯通路门店!$AB:$AB,通讯通路门店!$S:$S,$G1912,通讯通路门店!$J:$J,"OPPO体验店")</f>
        <v>0</v>
      </c>
      <c r="BF1912" s="99">
        <f>SUMIFS(通讯通路门店!$X:$X,通讯通路门店!$S:$S,$G1912,通讯通路门店!$J:$J,"华为授权体验店")+SUMIFS(通讯通路门店!$AA:$AA,通讯通路门店!$S:$S,$G1912,通讯通路门店!$J:$J,"华为堡垒店")</f>
        <v>0</v>
      </c>
      <c r="BG1912" s="99">
        <f>SUMIFS(通讯通路门店!$Y:$Y,通讯通路门店!$S:$S,$G1912,通讯通路门店!$J:$J,"小米体验店")</f>
        <v>0</v>
      </c>
      <c r="BH1912" s="99">
        <f>SUMIFS(通讯通路门店!$AA:$AA,通讯通路门店!$S:$S,$G1912,通讯通路门店!$J:$J,"苹果体验店")</f>
        <v>0</v>
      </c>
      <c r="BI1912" s="99">
        <f>SUMIFS(通讯通路门店!$K:$K,通讯通路门店!$S:$S,$G1912,通讯通路门店!$J:$J,"其他品牌专卖店")</f>
        <v>0</v>
      </c>
      <c r="BJ1912" s="99">
        <f>SUMIFS(通讯通路门店!$AC:$AC,通讯通路门店!$S:$S,$G1912)</f>
        <v>0</v>
      </c>
      <c r="BK1912" s="99">
        <f>SUMIFS(通讯通路门店!$AD:$AD,通讯通路门店!$S:$S,$G1912)</f>
        <v>0</v>
      </c>
      <c r="BL1912" s="99">
        <f>SUMIFS(通讯通路门店!$AE:$AE,通讯通路门店!$S:$S,$G1912)</f>
        <v>0</v>
      </c>
      <c r="BM1912" s="99">
        <f>SUMIFS(通讯通路门店!$AF:$AF,通讯通路门店!$S:$S,$G1912)</f>
        <v>0</v>
      </c>
      <c r="BN1912" s="99">
        <f>SUMIFS(通讯通路门店!$AG:$AG,通讯通路门店!$S:$S,$G1912)</f>
        <v>0</v>
      </c>
      <c r="BO1912" s="99">
        <f>SUMIFS(通讯通路门店!$AH:$AH,通讯通路门店!$S:$S,$G1912)</f>
        <v>0</v>
      </c>
      <c r="BP1912" s="99">
        <f>SUMIFS(通讯通路门店!$AI:$AI,通讯通路门店!$S:$S,$G1912)</f>
        <v>0</v>
      </c>
      <c r="BQ1912" s="83"/>
    </row>
    <row r="1913" spans="1:69">
      <c r="A1913" s="99" t="str">
        <f>IFERROR(_xlfn.XLOOKUP($G1913,通讯通路门店!$S$4:$S$993933,通讯通路门店!$A$4:$A$993933,0,0),"")</f>
        <v>海南省</v>
      </c>
      <c r="B1913" s="99" t="str">
        <f>IFERROR(_xlfn.XLOOKUP($G1913,通讯通路门店!$S$4:$S$993933,通讯通路门店!$B$4:$B$993933,0,0),"")</f>
        <v>乐东黎族自治县</v>
      </c>
      <c r="C1913" s="99" t="str">
        <f>IFERROR(_xlfn.XLOOKUP($G1913,通讯通路门店!$S$4:$S$993933,通讯通路门店!$C$4:$C$993933,0,0),"")</f>
        <v>乐东黎族自治县</v>
      </c>
      <c r="D1913" s="99" t="str">
        <f>IFERROR(_xlfn.XLOOKUP($G1913,通讯通路门店!$S$4:$S$993933,通讯通路门店!$D$4:$D$993933,0,0),"")</f>
        <v>万冲镇</v>
      </c>
      <c r="E1913" s="83"/>
      <c r="F1913" s="83"/>
      <c r="G1913" s="101"/>
      <c r="H1913" s="102">
        <f>IFERROR(_xlfn.XLOOKUP($G1913,通讯通路门店!$S$4:$S$993933,通讯通路门店!$R$4:$R$993933,0,0),"")</f>
        <v>0</v>
      </c>
      <c r="I1913" s="83"/>
      <c r="J1913" s="83"/>
      <c r="K1913" s="83"/>
      <c r="L1913" s="83"/>
      <c r="M1913" s="83"/>
      <c r="N1913" s="83"/>
      <c r="O1913" s="83"/>
      <c r="P1913" s="83"/>
      <c r="Q1913" s="83"/>
      <c r="R1913" s="83"/>
      <c r="S1913" s="83"/>
      <c r="T1913" s="83"/>
      <c r="U1913" s="99">
        <f>COUNTIF(通讯通路门店!$S:$S,$G1913)</f>
        <v>0</v>
      </c>
      <c r="V1913" s="99">
        <f>COUNTIFS(通讯通路门店!$S:$S,$G1913,通讯通路门店!$J:$J,"综合卖场")</f>
        <v>0</v>
      </c>
      <c r="W1913" s="99">
        <f>SUMIFS(通讯通路门店!$AJ:$AJ,通讯通路门店!$S:$S,通讯客户沙盘!$G1913)</f>
        <v>0</v>
      </c>
      <c r="X1913" s="99">
        <f t="shared" si="145"/>
        <v>0</v>
      </c>
      <c r="Y1913" s="99">
        <f>COUNTIFS(通讯通路门店!$S:$S,$G1913,通讯通路门店!$J:$J,"荣耀体验店")+COUNTIFS(通讯通路门店!$S:$S,$G1913,通讯通路门店!$J:$J,"荣耀授权专卖店")</f>
        <v>0</v>
      </c>
      <c r="Z1913" s="99">
        <f>COUNTIFS(通讯通路门店!$S:$S,$G1913,通讯通路门店!$J:$J,"VIVO体验店")</f>
        <v>0</v>
      </c>
      <c r="AA1913" s="99">
        <f>COUNTIFS(通讯通路门店!$S:$S,$G1913,通讯通路门店!$J:$J,"OPPO体验店")</f>
        <v>0</v>
      </c>
      <c r="AB1913" s="99">
        <f>COUNTIFS(通讯通路门店!$S:$S,$G1913,通讯通路门店!$J:$J,"华为授权体验店")+COUNTIFS(通讯通路门店!$S:$S,$G1913,通讯通路门店!$J:$J,"华为堡垒店")</f>
        <v>0</v>
      </c>
      <c r="AC1913" s="99">
        <f>COUNTIFS(通讯通路门店!$S:$S,$G1913,通讯通路门店!$J:$J,"小米体验店")</f>
        <v>0</v>
      </c>
      <c r="AD1913" s="99">
        <f>COUNTIFS(通讯通路门店!$S:$S,$G1913,通讯通路门店!$J:$J,"苹果体验店")</f>
        <v>0</v>
      </c>
      <c r="AE1913" s="99">
        <f>COUNTIFS(通讯通路门店!$S:$S,$G1913,通讯通路门店!$J:$J,"其他品牌专卖店")</f>
        <v>0</v>
      </c>
      <c r="AF1913" s="99">
        <f>SUMIFS(通讯通路门店!$BI:$BI,通讯通路门店!$S:$S,$G1913)</f>
        <v>0</v>
      </c>
      <c r="AG1913" s="99">
        <f>SUMIFS(通讯通路门店!$BH:$BH,通讯通路门店!$S:$S,$G1913)</f>
        <v>0</v>
      </c>
      <c r="AH1913" s="99">
        <f t="shared" si="146"/>
        <v>0</v>
      </c>
      <c r="AI1913" s="99">
        <f>SUMIFS(通讯通路门店!$BB:$BB,通讯通路门店!$S:$S,$G1913)</f>
        <v>0</v>
      </c>
      <c r="AJ1913" s="99">
        <f>SUMIFS(通讯通路门店!$BE:$BE,通讯通路门店!$S:$S,$G1913)</f>
        <v>0</v>
      </c>
      <c r="AK1913" s="99">
        <f>SUMIFS(通讯通路门店!$BG:$BG,通讯通路门店!$S:$S,$G1913)</f>
        <v>0</v>
      </c>
      <c r="AL1913" s="99">
        <f>SUMIFS(通讯通路门店!$BC:$BC,通讯通路门店!$S:$S,$G1913)</f>
        <v>0</v>
      </c>
      <c r="AM1913" s="99">
        <f>SUMIFS(通讯通路门店!$BD:$BD,通讯通路门店!$S:$S,$G1913)</f>
        <v>0</v>
      </c>
      <c r="AN1913" s="99">
        <f>SUMIFS(通讯通路门店!$BF:$BF,通讯通路门店!$S:$S,$G1913)</f>
        <v>0</v>
      </c>
      <c r="AO1913" s="99">
        <f t="shared" si="147"/>
        <v>0</v>
      </c>
      <c r="AP1913" s="99">
        <f>SUMIFS(通讯通路门店!$K:$K,通讯通路门店!$S:$S,$G1913)</f>
        <v>0</v>
      </c>
      <c r="AQ1913" s="83"/>
      <c r="AR1913" s="99">
        <f>SUMIFS(通讯通路门店!$T:$T,通讯通路门店!$S:$S,$G1913)</f>
        <v>0</v>
      </c>
      <c r="AS1913" s="99">
        <f>SUMIFS(通讯通路门店!$U:$U,通讯通路门店!$S:$S,$G1913)</f>
        <v>0</v>
      </c>
      <c r="AT1913" s="99">
        <f>SUMIFS(通讯通路门店!$V:$V,通讯通路门店!$S:$S,$G1913)</f>
        <v>0</v>
      </c>
      <c r="AU1913" s="99">
        <f>SUMIFS(通讯通路门店!$W:$W,通讯通路门店!$S:$S,$G1913)</f>
        <v>0</v>
      </c>
      <c r="AV1913" s="99">
        <f>SUMIFS(通讯通路门店!$Z:$Z,通讯通路门店!$S:$S,$G1913)</f>
        <v>0</v>
      </c>
      <c r="AW1913" s="99">
        <f>SUMIFS(通讯通路门店!$AB:$AB,通讯通路门店!$S:$S,$G1913)</f>
        <v>0</v>
      </c>
      <c r="AX1913" s="99">
        <f>SUMIFS(通讯通路门店!$X:$X,通讯通路门店!$S:$S,$G1913)</f>
        <v>0</v>
      </c>
      <c r="AY1913" s="99">
        <f>SUMIFS(通讯通路门店!$Y:$Y,通讯通路门店!$S:$S,$G1913)</f>
        <v>0</v>
      </c>
      <c r="AZ1913" s="99">
        <f>SUMIFS(通讯通路门店!$AA:$AA,通讯通路门店!$S:$S,$G1913)</f>
        <v>0</v>
      </c>
      <c r="BA1913" s="99">
        <f t="shared" si="148"/>
        <v>0</v>
      </c>
      <c r="BB1913" s="99">
        <f t="shared" si="149"/>
        <v>0</v>
      </c>
      <c r="BC1913" s="99">
        <f>SUMIFS(通讯通路门店!$W:$W,通讯通路门店!$S:$S,$G1913,通讯通路门店!$J:$J,"荣耀体验店")+SUMIFS(通讯通路门店!$W:$W,通讯通路门店!$S:$S,$G1913,通讯通路门店!$J:$J,"荣耀授权专卖店")</f>
        <v>0</v>
      </c>
      <c r="BD1913" s="99">
        <f>SUMIFS(通讯通路门店!$Z:$Z,通讯通路门店!$S:$S,$G1913,通讯通路门店!$J:$J,"VIVO体验店")</f>
        <v>0</v>
      </c>
      <c r="BE1913" s="99">
        <f>SUMIFS(通讯通路门店!$AB:$AB,通讯通路门店!$S:$S,$G1913,通讯通路门店!$J:$J,"OPPO体验店")</f>
        <v>0</v>
      </c>
      <c r="BF1913" s="99">
        <f>SUMIFS(通讯通路门店!$X:$X,通讯通路门店!$S:$S,$G1913,通讯通路门店!$J:$J,"华为授权体验店")+SUMIFS(通讯通路门店!$AA:$AA,通讯通路门店!$S:$S,$G1913,通讯通路门店!$J:$J,"华为堡垒店")</f>
        <v>0</v>
      </c>
      <c r="BG1913" s="99">
        <f>SUMIFS(通讯通路门店!$Y:$Y,通讯通路门店!$S:$S,$G1913,通讯通路门店!$J:$J,"小米体验店")</f>
        <v>0</v>
      </c>
      <c r="BH1913" s="99">
        <f>SUMIFS(通讯通路门店!$AA:$AA,通讯通路门店!$S:$S,$G1913,通讯通路门店!$J:$J,"苹果体验店")</f>
        <v>0</v>
      </c>
      <c r="BI1913" s="99">
        <f>SUMIFS(通讯通路门店!$K:$K,通讯通路门店!$S:$S,$G1913,通讯通路门店!$J:$J,"其他品牌专卖店")</f>
        <v>0</v>
      </c>
      <c r="BJ1913" s="99">
        <f>SUMIFS(通讯通路门店!$AC:$AC,通讯通路门店!$S:$S,$G1913)</f>
        <v>0</v>
      </c>
      <c r="BK1913" s="99">
        <f>SUMIFS(通讯通路门店!$AD:$AD,通讯通路门店!$S:$S,$G1913)</f>
        <v>0</v>
      </c>
      <c r="BL1913" s="99">
        <f>SUMIFS(通讯通路门店!$AE:$AE,通讯通路门店!$S:$S,$G1913)</f>
        <v>0</v>
      </c>
      <c r="BM1913" s="99">
        <f>SUMIFS(通讯通路门店!$AF:$AF,通讯通路门店!$S:$S,$G1913)</f>
        <v>0</v>
      </c>
      <c r="BN1913" s="99">
        <f>SUMIFS(通讯通路门店!$AG:$AG,通讯通路门店!$S:$S,$G1913)</f>
        <v>0</v>
      </c>
      <c r="BO1913" s="99">
        <f>SUMIFS(通讯通路门店!$AH:$AH,通讯通路门店!$S:$S,$G1913)</f>
        <v>0</v>
      </c>
      <c r="BP1913" s="99">
        <f>SUMIFS(通讯通路门店!$AI:$AI,通讯通路门店!$S:$S,$G1913)</f>
        <v>0</v>
      </c>
      <c r="BQ1913" s="83"/>
    </row>
    <row r="1914" spans="1:69">
      <c r="A1914" s="99" t="str">
        <f>IFERROR(_xlfn.XLOOKUP($G1914,通讯通路门店!$S$4:$S$993933,通讯通路门店!$A$4:$A$993933,0,0),"")</f>
        <v>海南省</v>
      </c>
      <c r="B1914" s="99" t="str">
        <f>IFERROR(_xlfn.XLOOKUP($G1914,通讯通路门店!$S$4:$S$993933,通讯通路门店!$B$4:$B$993933,0,0),"")</f>
        <v>乐东黎族自治县</v>
      </c>
      <c r="C1914" s="99" t="str">
        <f>IFERROR(_xlfn.XLOOKUP($G1914,通讯通路门店!$S$4:$S$993933,通讯通路门店!$C$4:$C$993933,0,0),"")</f>
        <v>乐东黎族自治县</v>
      </c>
      <c r="D1914" s="99" t="str">
        <f>IFERROR(_xlfn.XLOOKUP($G1914,通讯通路门店!$S$4:$S$993933,通讯通路门店!$D$4:$D$993933,0,0),"")</f>
        <v>万冲镇</v>
      </c>
      <c r="E1914" s="83"/>
      <c r="F1914" s="83"/>
      <c r="G1914" s="101"/>
      <c r="H1914" s="102">
        <f>IFERROR(_xlfn.XLOOKUP($G1914,通讯通路门店!$S$4:$S$993933,通讯通路门店!$R$4:$R$993933,0,0),"")</f>
        <v>0</v>
      </c>
      <c r="I1914" s="83"/>
      <c r="J1914" s="83"/>
      <c r="K1914" s="83"/>
      <c r="L1914" s="83"/>
      <c r="M1914" s="83"/>
      <c r="N1914" s="83"/>
      <c r="O1914" s="83"/>
      <c r="P1914" s="83"/>
      <c r="Q1914" s="83"/>
      <c r="R1914" s="83"/>
      <c r="S1914" s="83"/>
      <c r="T1914" s="83"/>
      <c r="U1914" s="99">
        <f>COUNTIF(通讯通路门店!$S:$S,$G1914)</f>
        <v>0</v>
      </c>
      <c r="V1914" s="99">
        <f>COUNTIFS(通讯通路门店!$S:$S,$G1914,通讯通路门店!$J:$J,"综合卖场")</f>
        <v>0</v>
      </c>
      <c r="W1914" s="99">
        <f>SUMIFS(通讯通路门店!$AJ:$AJ,通讯通路门店!$S:$S,通讯客户沙盘!$G1914)</f>
        <v>0</v>
      </c>
      <c r="X1914" s="99">
        <f t="shared" si="145"/>
        <v>0</v>
      </c>
      <c r="Y1914" s="99">
        <f>COUNTIFS(通讯通路门店!$S:$S,$G1914,通讯通路门店!$J:$J,"荣耀体验店")+COUNTIFS(通讯通路门店!$S:$S,$G1914,通讯通路门店!$J:$J,"荣耀授权专卖店")</f>
        <v>0</v>
      </c>
      <c r="Z1914" s="99">
        <f>COUNTIFS(通讯通路门店!$S:$S,$G1914,通讯通路门店!$J:$J,"VIVO体验店")</f>
        <v>0</v>
      </c>
      <c r="AA1914" s="99">
        <f>COUNTIFS(通讯通路门店!$S:$S,$G1914,通讯通路门店!$J:$J,"OPPO体验店")</f>
        <v>0</v>
      </c>
      <c r="AB1914" s="99">
        <f>COUNTIFS(通讯通路门店!$S:$S,$G1914,通讯通路门店!$J:$J,"华为授权体验店")+COUNTIFS(通讯通路门店!$S:$S,$G1914,通讯通路门店!$J:$J,"华为堡垒店")</f>
        <v>0</v>
      </c>
      <c r="AC1914" s="99">
        <f>COUNTIFS(通讯通路门店!$S:$S,$G1914,通讯通路门店!$J:$J,"小米体验店")</f>
        <v>0</v>
      </c>
      <c r="AD1914" s="99">
        <f>COUNTIFS(通讯通路门店!$S:$S,$G1914,通讯通路门店!$J:$J,"苹果体验店")</f>
        <v>0</v>
      </c>
      <c r="AE1914" s="99">
        <f>COUNTIFS(通讯通路门店!$S:$S,$G1914,通讯通路门店!$J:$J,"其他品牌专卖店")</f>
        <v>0</v>
      </c>
      <c r="AF1914" s="99">
        <f>SUMIFS(通讯通路门店!$BI:$BI,通讯通路门店!$S:$S,$G1914)</f>
        <v>0</v>
      </c>
      <c r="AG1914" s="99">
        <f>SUMIFS(通讯通路门店!$BH:$BH,通讯通路门店!$S:$S,$G1914)</f>
        <v>0</v>
      </c>
      <c r="AH1914" s="99">
        <f t="shared" si="146"/>
        <v>0</v>
      </c>
      <c r="AI1914" s="99">
        <f>SUMIFS(通讯通路门店!$BB:$BB,通讯通路门店!$S:$S,$G1914)</f>
        <v>0</v>
      </c>
      <c r="AJ1914" s="99">
        <f>SUMIFS(通讯通路门店!$BE:$BE,通讯通路门店!$S:$S,$G1914)</f>
        <v>0</v>
      </c>
      <c r="AK1914" s="99">
        <f>SUMIFS(通讯通路门店!$BG:$BG,通讯通路门店!$S:$S,$G1914)</f>
        <v>0</v>
      </c>
      <c r="AL1914" s="99">
        <f>SUMIFS(通讯通路门店!$BC:$BC,通讯通路门店!$S:$S,$G1914)</f>
        <v>0</v>
      </c>
      <c r="AM1914" s="99">
        <f>SUMIFS(通讯通路门店!$BD:$BD,通讯通路门店!$S:$S,$G1914)</f>
        <v>0</v>
      </c>
      <c r="AN1914" s="99">
        <f>SUMIFS(通讯通路门店!$BF:$BF,通讯通路门店!$S:$S,$G1914)</f>
        <v>0</v>
      </c>
      <c r="AO1914" s="99">
        <f t="shared" si="147"/>
        <v>0</v>
      </c>
      <c r="AP1914" s="99">
        <f>SUMIFS(通讯通路门店!$K:$K,通讯通路门店!$S:$S,$G1914)</f>
        <v>0</v>
      </c>
      <c r="AQ1914" s="83"/>
      <c r="AR1914" s="99">
        <f>SUMIFS(通讯通路门店!$T:$T,通讯通路门店!$S:$S,$G1914)</f>
        <v>0</v>
      </c>
      <c r="AS1914" s="99">
        <f>SUMIFS(通讯通路门店!$U:$U,通讯通路门店!$S:$S,$G1914)</f>
        <v>0</v>
      </c>
      <c r="AT1914" s="99">
        <f>SUMIFS(通讯通路门店!$V:$V,通讯通路门店!$S:$S,$G1914)</f>
        <v>0</v>
      </c>
      <c r="AU1914" s="99">
        <f>SUMIFS(通讯通路门店!$W:$W,通讯通路门店!$S:$S,$G1914)</f>
        <v>0</v>
      </c>
      <c r="AV1914" s="99">
        <f>SUMIFS(通讯通路门店!$Z:$Z,通讯通路门店!$S:$S,$G1914)</f>
        <v>0</v>
      </c>
      <c r="AW1914" s="99">
        <f>SUMIFS(通讯通路门店!$AB:$AB,通讯通路门店!$S:$S,$G1914)</f>
        <v>0</v>
      </c>
      <c r="AX1914" s="99">
        <f>SUMIFS(通讯通路门店!$X:$X,通讯通路门店!$S:$S,$G1914)</f>
        <v>0</v>
      </c>
      <c r="AY1914" s="99">
        <f>SUMIFS(通讯通路门店!$Y:$Y,通讯通路门店!$S:$S,$G1914)</f>
        <v>0</v>
      </c>
      <c r="AZ1914" s="99">
        <f>SUMIFS(通讯通路门店!$AA:$AA,通讯通路门店!$S:$S,$G1914)</f>
        <v>0</v>
      </c>
      <c r="BA1914" s="99">
        <f t="shared" si="148"/>
        <v>0</v>
      </c>
      <c r="BB1914" s="99">
        <f t="shared" si="149"/>
        <v>0</v>
      </c>
      <c r="BC1914" s="99">
        <f>SUMIFS(通讯通路门店!$W:$W,通讯通路门店!$S:$S,$G1914,通讯通路门店!$J:$J,"荣耀体验店")+SUMIFS(通讯通路门店!$W:$W,通讯通路门店!$S:$S,$G1914,通讯通路门店!$J:$J,"荣耀授权专卖店")</f>
        <v>0</v>
      </c>
      <c r="BD1914" s="99">
        <f>SUMIFS(通讯通路门店!$Z:$Z,通讯通路门店!$S:$S,$G1914,通讯通路门店!$J:$J,"VIVO体验店")</f>
        <v>0</v>
      </c>
      <c r="BE1914" s="99">
        <f>SUMIFS(通讯通路门店!$AB:$AB,通讯通路门店!$S:$S,$G1914,通讯通路门店!$J:$J,"OPPO体验店")</f>
        <v>0</v>
      </c>
      <c r="BF1914" s="99">
        <f>SUMIFS(通讯通路门店!$X:$X,通讯通路门店!$S:$S,$G1914,通讯通路门店!$J:$J,"华为授权体验店")+SUMIFS(通讯通路门店!$AA:$AA,通讯通路门店!$S:$S,$G1914,通讯通路门店!$J:$J,"华为堡垒店")</f>
        <v>0</v>
      </c>
      <c r="BG1914" s="99">
        <f>SUMIFS(通讯通路门店!$Y:$Y,通讯通路门店!$S:$S,$G1914,通讯通路门店!$J:$J,"小米体验店")</f>
        <v>0</v>
      </c>
      <c r="BH1914" s="99">
        <f>SUMIFS(通讯通路门店!$AA:$AA,通讯通路门店!$S:$S,$G1914,通讯通路门店!$J:$J,"苹果体验店")</f>
        <v>0</v>
      </c>
      <c r="BI1914" s="99">
        <f>SUMIFS(通讯通路门店!$K:$K,通讯通路门店!$S:$S,$G1914,通讯通路门店!$J:$J,"其他品牌专卖店")</f>
        <v>0</v>
      </c>
      <c r="BJ1914" s="99">
        <f>SUMIFS(通讯通路门店!$AC:$AC,通讯通路门店!$S:$S,$G1914)</f>
        <v>0</v>
      </c>
      <c r="BK1914" s="99">
        <f>SUMIFS(通讯通路门店!$AD:$AD,通讯通路门店!$S:$S,$G1914)</f>
        <v>0</v>
      </c>
      <c r="BL1914" s="99">
        <f>SUMIFS(通讯通路门店!$AE:$AE,通讯通路门店!$S:$S,$G1914)</f>
        <v>0</v>
      </c>
      <c r="BM1914" s="99">
        <f>SUMIFS(通讯通路门店!$AF:$AF,通讯通路门店!$S:$S,$G1914)</f>
        <v>0</v>
      </c>
      <c r="BN1914" s="99">
        <f>SUMIFS(通讯通路门店!$AG:$AG,通讯通路门店!$S:$S,$G1914)</f>
        <v>0</v>
      </c>
      <c r="BO1914" s="99">
        <f>SUMIFS(通讯通路门店!$AH:$AH,通讯通路门店!$S:$S,$G1914)</f>
        <v>0</v>
      </c>
      <c r="BP1914" s="99">
        <f>SUMIFS(通讯通路门店!$AI:$AI,通讯通路门店!$S:$S,$G1914)</f>
        <v>0</v>
      </c>
      <c r="BQ1914" s="83"/>
    </row>
    <row r="1915" spans="1:69">
      <c r="A1915" s="99" t="str">
        <f>IFERROR(_xlfn.XLOOKUP($G1915,通讯通路门店!$S$4:$S$993933,通讯通路门店!$A$4:$A$993933,0,0),"")</f>
        <v>海南省</v>
      </c>
      <c r="B1915" s="99" t="str">
        <f>IFERROR(_xlfn.XLOOKUP($G1915,通讯通路门店!$S$4:$S$993933,通讯通路门店!$B$4:$B$993933,0,0),"")</f>
        <v>乐东黎族自治县</v>
      </c>
      <c r="C1915" s="99" t="str">
        <f>IFERROR(_xlfn.XLOOKUP($G1915,通讯通路门店!$S$4:$S$993933,通讯通路门店!$C$4:$C$993933,0,0),"")</f>
        <v>乐东黎族自治县</v>
      </c>
      <c r="D1915" s="99" t="str">
        <f>IFERROR(_xlfn.XLOOKUP($G1915,通讯通路门店!$S$4:$S$993933,通讯通路门店!$D$4:$D$993933,0,0),"")</f>
        <v>万冲镇</v>
      </c>
      <c r="E1915" s="83"/>
      <c r="F1915" s="83"/>
      <c r="G1915" s="101"/>
      <c r="H1915" s="102">
        <f>IFERROR(_xlfn.XLOOKUP($G1915,通讯通路门店!$S$4:$S$993933,通讯通路门店!$R$4:$R$993933,0,0),"")</f>
        <v>0</v>
      </c>
      <c r="I1915" s="83"/>
      <c r="J1915" s="83"/>
      <c r="K1915" s="83"/>
      <c r="L1915" s="83"/>
      <c r="M1915" s="83"/>
      <c r="N1915" s="83"/>
      <c r="O1915" s="83"/>
      <c r="P1915" s="83"/>
      <c r="Q1915" s="83"/>
      <c r="R1915" s="83"/>
      <c r="S1915" s="83"/>
      <c r="T1915" s="83"/>
      <c r="U1915" s="99">
        <f>COUNTIF(通讯通路门店!$S:$S,$G1915)</f>
        <v>0</v>
      </c>
      <c r="V1915" s="99">
        <f>COUNTIFS(通讯通路门店!$S:$S,$G1915,通讯通路门店!$J:$J,"综合卖场")</f>
        <v>0</v>
      </c>
      <c r="W1915" s="99">
        <f>SUMIFS(通讯通路门店!$AJ:$AJ,通讯通路门店!$S:$S,通讯客户沙盘!$G1915)</f>
        <v>0</v>
      </c>
      <c r="X1915" s="99">
        <f t="shared" si="145"/>
        <v>0</v>
      </c>
      <c r="Y1915" s="99">
        <f>COUNTIFS(通讯通路门店!$S:$S,$G1915,通讯通路门店!$J:$J,"荣耀体验店")+COUNTIFS(通讯通路门店!$S:$S,$G1915,通讯通路门店!$J:$J,"荣耀授权专卖店")</f>
        <v>0</v>
      </c>
      <c r="Z1915" s="99">
        <f>COUNTIFS(通讯通路门店!$S:$S,$G1915,通讯通路门店!$J:$J,"VIVO体验店")</f>
        <v>0</v>
      </c>
      <c r="AA1915" s="99">
        <f>COUNTIFS(通讯通路门店!$S:$S,$G1915,通讯通路门店!$J:$J,"OPPO体验店")</f>
        <v>0</v>
      </c>
      <c r="AB1915" s="99">
        <f>COUNTIFS(通讯通路门店!$S:$S,$G1915,通讯通路门店!$J:$J,"华为授权体验店")+COUNTIFS(通讯通路门店!$S:$S,$G1915,通讯通路门店!$J:$J,"华为堡垒店")</f>
        <v>0</v>
      </c>
      <c r="AC1915" s="99">
        <f>COUNTIFS(通讯通路门店!$S:$S,$G1915,通讯通路门店!$J:$J,"小米体验店")</f>
        <v>0</v>
      </c>
      <c r="AD1915" s="99">
        <f>COUNTIFS(通讯通路门店!$S:$S,$G1915,通讯通路门店!$J:$J,"苹果体验店")</f>
        <v>0</v>
      </c>
      <c r="AE1915" s="99">
        <f>COUNTIFS(通讯通路门店!$S:$S,$G1915,通讯通路门店!$J:$J,"其他品牌专卖店")</f>
        <v>0</v>
      </c>
      <c r="AF1915" s="99">
        <f>SUMIFS(通讯通路门店!$BI:$BI,通讯通路门店!$S:$S,$G1915)</f>
        <v>0</v>
      </c>
      <c r="AG1915" s="99">
        <f>SUMIFS(通讯通路门店!$BH:$BH,通讯通路门店!$S:$S,$G1915)</f>
        <v>0</v>
      </c>
      <c r="AH1915" s="99">
        <f t="shared" si="146"/>
        <v>0</v>
      </c>
      <c r="AI1915" s="99">
        <f>SUMIFS(通讯通路门店!$BB:$BB,通讯通路门店!$S:$S,$G1915)</f>
        <v>0</v>
      </c>
      <c r="AJ1915" s="99">
        <f>SUMIFS(通讯通路门店!$BE:$BE,通讯通路门店!$S:$S,$G1915)</f>
        <v>0</v>
      </c>
      <c r="AK1915" s="99">
        <f>SUMIFS(通讯通路门店!$BG:$BG,通讯通路门店!$S:$S,$G1915)</f>
        <v>0</v>
      </c>
      <c r="AL1915" s="99">
        <f>SUMIFS(通讯通路门店!$BC:$BC,通讯通路门店!$S:$S,$G1915)</f>
        <v>0</v>
      </c>
      <c r="AM1915" s="99">
        <f>SUMIFS(通讯通路门店!$BD:$BD,通讯通路门店!$S:$S,$G1915)</f>
        <v>0</v>
      </c>
      <c r="AN1915" s="99">
        <f>SUMIFS(通讯通路门店!$BF:$BF,通讯通路门店!$S:$S,$G1915)</f>
        <v>0</v>
      </c>
      <c r="AO1915" s="99">
        <f t="shared" si="147"/>
        <v>0</v>
      </c>
      <c r="AP1915" s="99">
        <f>SUMIFS(通讯通路门店!$K:$K,通讯通路门店!$S:$S,$G1915)</f>
        <v>0</v>
      </c>
      <c r="AQ1915" s="83"/>
      <c r="AR1915" s="99">
        <f>SUMIFS(通讯通路门店!$T:$T,通讯通路门店!$S:$S,$G1915)</f>
        <v>0</v>
      </c>
      <c r="AS1915" s="99">
        <f>SUMIFS(通讯通路门店!$U:$U,通讯通路门店!$S:$S,$G1915)</f>
        <v>0</v>
      </c>
      <c r="AT1915" s="99">
        <f>SUMIFS(通讯通路门店!$V:$V,通讯通路门店!$S:$S,$G1915)</f>
        <v>0</v>
      </c>
      <c r="AU1915" s="99">
        <f>SUMIFS(通讯通路门店!$W:$W,通讯通路门店!$S:$S,$G1915)</f>
        <v>0</v>
      </c>
      <c r="AV1915" s="99">
        <f>SUMIFS(通讯通路门店!$Z:$Z,通讯通路门店!$S:$S,$G1915)</f>
        <v>0</v>
      </c>
      <c r="AW1915" s="99">
        <f>SUMIFS(通讯通路门店!$AB:$AB,通讯通路门店!$S:$S,$G1915)</f>
        <v>0</v>
      </c>
      <c r="AX1915" s="99">
        <f>SUMIFS(通讯通路门店!$X:$X,通讯通路门店!$S:$S,$G1915)</f>
        <v>0</v>
      </c>
      <c r="AY1915" s="99">
        <f>SUMIFS(通讯通路门店!$Y:$Y,通讯通路门店!$S:$S,$G1915)</f>
        <v>0</v>
      </c>
      <c r="AZ1915" s="99">
        <f>SUMIFS(通讯通路门店!$AA:$AA,通讯通路门店!$S:$S,$G1915)</f>
        <v>0</v>
      </c>
      <c r="BA1915" s="99">
        <f t="shared" si="148"/>
        <v>0</v>
      </c>
      <c r="BB1915" s="99">
        <f t="shared" si="149"/>
        <v>0</v>
      </c>
      <c r="BC1915" s="99">
        <f>SUMIFS(通讯通路门店!$W:$W,通讯通路门店!$S:$S,$G1915,通讯通路门店!$J:$J,"荣耀体验店")+SUMIFS(通讯通路门店!$W:$W,通讯通路门店!$S:$S,$G1915,通讯通路门店!$J:$J,"荣耀授权专卖店")</f>
        <v>0</v>
      </c>
      <c r="BD1915" s="99">
        <f>SUMIFS(通讯通路门店!$Z:$Z,通讯通路门店!$S:$S,$G1915,通讯通路门店!$J:$J,"VIVO体验店")</f>
        <v>0</v>
      </c>
      <c r="BE1915" s="99">
        <f>SUMIFS(通讯通路门店!$AB:$AB,通讯通路门店!$S:$S,$G1915,通讯通路门店!$J:$J,"OPPO体验店")</f>
        <v>0</v>
      </c>
      <c r="BF1915" s="99">
        <f>SUMIFS(通讯通路门店!$X:$X,通讯通路门店!$S:$S,$G1915,通讯通路门店!$J:$J,"华为授权体验店")+SUMIFS(通讯通路门店!$AA:$AA,通讯通路门店!$S:$S,$G1915,通讯通路门店!$J:$J,"华为堡垒店")</f>
        <v>0</v>
      </c>
      <c r="BG1915" s="99">
        <f>SUMIFS(通讯通路门店!$Y:$Y,通讯通路门店!$S:$S,$G1915,通讯通路门店!$J:$J,"小米体验店")</f>
        <v>0</v>
      </c>
      <c r="BH1915" s="99">
        <f>SUMIFS(通讯通路门店!$AA:$AA,通讯通路门店!$S:$S,$G1915,通讯通路门店!$J:$J,"苹果体验店")</f>
        <v>0</v>
      </c>
      <c r="BI1915" s="99">
        <f>SUMIFS(通讯通路门店!$K:$K,通讯通路门店!$S:$S,$G1915,通讯通路门店!$J:$J,"其他品牌专卖店")</f>
        <v>0</v>
      </c>
      <c r="BJ1915" s="99">
        <f>SUMIFS(通讯通路门店!$AC:$AC,通讯通路门店!$S:$S,$G1915)</f>
        <v>0</v>
      </c>
      <c r="BK1915" s="99">
        <f>SUMIFS(通讯通路门店!$AD:$AD,通讯通路门店!$S:$S,$G1915)</f>
        <v>0</v>
      </c>
      <c r="BL1915" s="99">
        <f>SUMIFS(通讯通路门店!$AE:$AE,通讯通路门店!$S:$S,$G1915)</f>
        <v>0</v>
      </c>
      <c r="BM1915" s="99">
        <f>SUMIFS(通讯通路门店!$AF:$AF,通讯通路门店!$S:$S,$G1915)</f>
        <v>0</v>
      </c>
      <c r="BN1915" s="99">
        <f>SUMIFS(通讯通路门店!$AG:$AG,通讯通路门店!$S:$S,$G1915)</f>
        <v>0</v>
      </c>
      <c r="BO1915" s="99">
        <f>SUMIFS(通讯通路门店!$AH:$AH,通讯通路门店!$S:$S,$G1915)</f>
        <v>0</v>
      </c>
      <c r="BP1915" s="99">
        <f>SUMIFS(通讯通路门店!$AI:$AI,通讯通路门店!$S:$S,$G1915)</f>
        <v>0</v>
      </c>
      <c r="BQ1915" s="83"/>
    </row>
    <row r="1916" spans="1:69">
      <c r="A1916" s="99" t="str">
        <f>IFERROR(_xlfn.XLOOKUP($G1916,通讯通路门店!$S$4:$S$993933,通讯通路门店!$A$4:$A$993933,0,0),"")</f>
        <v>海南省</v>
      </c>
      <c r="B1916" s="99" t="str">
        <f>IFERROR(_xlfn.XLOOKUP($G1916,通讯通路门店!$S$4:$S$993933,通讯通路门店!$B$4:$B$993933,0,0),"")</f>
        <v>乐东黎族自治县</v>
      </c>
      <c r="C1916" s="99" t="str">
        <f>IFERROR(_xlfn.XLOOKUP($G1916,通讯通路门店!$S$4:$S$993933,通讯通路门店!$C$4:$C$993933,0,0),"")</f>
        <v>乐东黎族自治县</v>
      </c>
      <c r="D1916" s="99" t="str">
        <f>IFERROR(_xlfn.XLOOKUP($G1916,通讯通路门店!$S$4:$S$993933,通讯通路门店!$D$4:$D$993933,0,0),"")</f>
        <v>万冲镇</v>
      </c>
      <c r="E1916" s="83"/>
      <c r="F1916" s="83"/>
      <c r="G1916" s="101"/>
      <c r="H1916" s="102">
        <f>IFERROR(_xlfn.XLOOKUP($G1916,通讯通路门店!$S$4:$S$993933,通讯通路门店!$R$4:$R$993933,0,0),"")</f>
        <v>0</v>
      </c>
      <c r="I1916" s="83"/>
      <c r="J1916" s="83"/>
      <c r="K1916" s="83"/>
      <c r="L1916" s="83"/>
      <c r="M1916" s="83"/>
      <c r="N1916" s="83"/>
      <c r="O1916" s="83"/>
      <c r="P1916" s="83"/>
      <c r="Q1916" s="83"/>
      <c r="R1916" s="83"/>
      <c r="S1916" s="83"/>
      <c r="T1916" s="83"/>
      <c r="U1916" s="99">
        <f>COUNTIF(通讯通路门店!$S:$S,$G1916)</f>
        <v>0</v>
      </c>
      <c r="V1916" s="99">
        <f>COUNTIFS(通讯通路门店!$S:$S,$G1916,通讯通路门店!$J:$J,"综合卖场")</f>
        <v>0</v>
      </c>
      <c r="W1916" s="99">
        <f>SUMIFS(通讯通路门店!$AJ:$AJ,通讯通路门店!$S:$S,通讯客户沙盘!$G1916)</f>
        <v>0</v>
      </c>
      <c r="X1916" s="99">
        <f t="shared" si="145"/>
        <v>0</v>
      </c>
      <c r="Y1916" s="99">
        <f>COUNTIFS(通讯通路门店!$S:$S,$G1916,通讯通路门店!$J:$J,"荣耀体验店")+COUNTIFS(通讯通路门店!$S:$S,$G1916,通讯通路门店!$J:$J,"荣耀授权专卖店")</f>
        <v>0</v>
      </c>
      <c r="Z1916" s="99">
        <f>COUNTIFS(通讯通路门店!$S:$S,$G1916,通讯通路门店!$J:$J,"VIVO体验店")</f>
        <v>0</v>
      </c>
      <c r="AA1916" s="99">
        <f>COUNTIFS(通讯通路门店!$S:$S,$G1916,通讯通路门店!$J:$J,"OPPO体验店")</f>
        <v>0</v>
      </c>
      <c r="AB1916" s="99">
        <f>COUNTIFS(通讯通路门店!$S:$S,$G1916,通讯通路门店!$J:$J,"华为授权体验店")+COUNTIFS(通讯通路门店!$S:$S,$G1916,通讯通路门店!$J:$J,"华为堡垒店")</f>
        <v>0</v>
      </c>
      <c r="AC1916" s="99">
        <f>COUNTIFS(通讯通路门店!$S:$S,$G1916,通讯通路门店!$J:$J,"小米体验店")</f>
        <v>0</v>
      </c>
      <c r="AD1916" s="99">
        <f>COUNTIFS(通讯通路门店!$S:$S,$G1916,通讯通路门店!$J:$J,"苹果体验店")</f>
        <v>0</v>
      </c>
      <c r="AE1916" s="99">
        <f>COUNTIFS(通讯通路门店!$S:$S,$G1916,通讯通路门店!$J:$J,"其他品牌专卖店")</f>
        <v>0</v>
      </c>
      <c r="AF1916" s="99">
        <f>SUMIFS(通讯通路门店!$BI:$BI,通讯通路门店!$S:$S,$G1916)</f>
        <v>0</v>
      </c>
      <c r="AG1916" s="99">
        <f>SUMIFS(通讯通路门店!$BH:$BH,通讯通路门店!$S:$S,$G1916)</f>
        <v>0</v>
      </c>
      <c r="AH1916" s="99">
        <f t="shared" si="146"/>
        <v>0</v>
      </c>
      <c r="AI1916" s="99">
        <f>SUMIFS(通讯通路门店!$BB:$BB,通讯通路门店!$S:$S,$G1916)</f>
        <v>0</v>
      </c>
      <c r="AJ1916" s="99">
        <f>SUMIFS(通讯通路门店!$BE:$BE,通讯通路门店!$S:$S,$G1916)</f>
        <v>0</v>
      </c>
      <c r="AK1916" s="99">
        <f>SUMIFS(通讯通路门店!$BG:$BG,通讯通路门店!$S:$S,$G1916)</f>
        <v>0</v>
      </c>
      <c r="AL1916" s="99">
        <f>SUMIFS(通讯通路门店!$BC:$BC,通讯通路门店!$S:$S,$G1916)</f>
        <v>0</v>
      </c>
      <c r="AM1916" s="99">
        <f>SUMIFS(通讯通路门店!$BD:$BD,通讯通路门店!$S:$S,$G1916)</f>
        <v>0</v>
      </c>
      <c r="AN1916" s="99">
        <f>SUMIFS(通讯通路门店!$BF:$BF,通讯通路门店!$S:$S,$G1916)</f>
        <v>0</v>
      </c>
      <c r="AO1916" s="99">
        <f t="shared" si="147"/>
        <v>0</v>
      </c>
      <c r="AP1916" s="99">
        <f>SUMIFS(通讯通路门店!$K:$K,通讯通路门店!$S:$S,$G1916)</f>
        <v>0</v>
      </c>
      <c r="AQ1916" s="83"/>
      <c r="AR1916" s="99">
        <f>SUMIFS(通讯通路门店!$T:$T,通讯通路门店!$S:$S,$G1916)</f>
        <v>0</v>
      </c>
      <c r="AS1916" s="99">
        <f>SUMIFS(通讯通路门店!$U:$U,通讯通路门店!$S:$S,$G1916)</f>
        <v>0</v>
      </c>
      <c r="AT1916" s="99">
        <f>SUMIFS(通讯通路门店!$V:$V,通讯通路门店!$S:$S,$G1916)</f>
        <v>0</v>
      </c>
      <c r="AU1916" s="99">
        <f>SUMIFS(通讯通路门店!$W:$W,通讯通路门店!$S:$S,$G1916)</f>
        <v>0</v>
      </c>
      <c r="AV1916" s="99">
        <f>SUMIFS(通讯通路门店!$Z:$Z,通讯通路门店!$S:$S,$G1916)</f>
        <v>0</v>
      </c>
      <c r="AW1916" s="99">
        <f>SUMIFS(通讯通路门店!$AB:$AB,通讯通路门店!$S:$S,$G1916)</f>
        <v>0</v>
      </c>
      <c r="AX1916" s="99">
        <f>SUMIFS(通讯通路门店!$X:$X,通讯通路门店!$S:$S,$G1916)</f>
        <v>0</v>
      </c>
      <c r="AY1916" s="99">
        <f>SUMIFS(通讯通路门店!$Y:$Y,通讯通路门店!$S:$S,$G1916)</f>
        <v>0</v>
      </c>
      <c r="AZ1916" s="99">
        <f>SUMIFS(通讯通路门店!$AA:$AA,通讯通路门店!$S:$S,$G1916)</f>
        <v>0</v>
      </c>
      <c r="BA1916" s="99">
        <f t="shared" si="148"/>
        <v>0</v>
      </c>
      <c r="BB1916" s="99">
        <f t="shared" si="149"/>
        <v>0</v>
      </c>
      <c r="BC1916" s="99">
        <f>SUMIFS(通讯通路门店!$W:$W,通讯通路门店!$S:$S,$G1916,通讯通路门店!$J:$J,"荣耀体验店")+SUMIFS(通讯通路门店!$W:$W,通讯通路门店!$S:$S,$G1916,通讯通路门店!$J:$J,"荣耀授权专卖店")</f>
        <v>0</v>
      </c>
      <c r="BD1916" s="99">
        <f>SUMIFS(通讯通路门店!$Z:$Z,通讯通路门店!$S:$S,$G1916,通讯通路门店!$J:$J,"VIVO体验店")</f>
        <v>0</v>
      </c>
      <c r="BE1916" s="99">
        <f>SUMIFS(通讯通路门店!$AB:$AB,通讯通路门店!$S:$S,$G1916,通讯通路门店!$J:$J,"OPPO体验店")</f>
        <v>0</v>
      </c>
      <c r="BF1916" s="99">
        <f>SUMIFS(通讯通路门店!$X:$X,通讯通路门店!$S:$S,$G1916,通讯通路门店!$J:$J,"华为授权体验店")+SUMIFS(通讯通路门店!$AA:$AA,通讯通路门店!$S:$S,$G1916,通讯通路门店!$J:$J,"华为堡垒店")</f>
        <v>0</v>
      </c>
      <c r="BG1916" s="99">
        <f>SUMIFS(通讯通路门店!$Y:$Y,通讯通路门店!$S:$S,$G1916,通讯通路门店!$J:$J,"小米体验店")</f>
        <v>0</v>
      </c>
      <c r="BH1916" s="99">
        <f>SUMIFS(通讯通路门店!$AA:$AA,通讯通路门店!$S:$S,$G1916,通讯通路门店!$J:$J,"苹果体验店")</f>
        <v>0</v>
      </c>
      <c r="BI1916" s="99">
        <f>SUMIFS(通讯通路门店!$K:$K,通讯通路门店!$S:$S,$G1916,通讯通路门店!$J:$J,"其他品牌专卖店")</f>
        <v>0</v>
      </c>
      <c r="BJ1916" s="99">
        <f>SUMIFS(通讯通路门店!$AC:$AC,通讯通路门店!$S:$S,$G1916)</f>
        <v>0</v>
      </c>
      <c r="BK1916" s="99">
        <f>SUMIFS(通讯通路门店!$AD:$AD,通讯通路门店!$S:$S,$G1916)</f>
        <v>0</v>
      </c>
      <c r="BL1916" s="99">
        <f>SUMIFS(通讯通路门店!$AE:$AE,通讯通路门店!$S:$S,$G1916)</f>
        <v>0</v>
      </c>
      <c r="BM1916" s="99">
        <f>SUMIFS(通讯通路门店!$AF:$AF,通讯通路门店!$S:$S,$G1916)</f>
        <v>0</v>
      </c>
      <c r="BN1916" s="99">
        <f>SUMIFS(通讯通路门店!$AG:$AG,通讯通路门店!$S:$S,$G1916)</f>
        <v>0</v>
      </c>
      <c r="BO1916" s="99">
        <f>SUMIFS(通讯通路门店!$AH:$AH,通讯通路门店!$S:$S,$G1916)</f>
        <v>0</v>
      </c>
      <c r="BP1916" s="99">
        <f>SUMIFS(通讯通路门店!$AI:$AI,通讯通路门店!$S:$S,$G1916)</f>
        <v>0</v>
      </c>
      <c r="BQ1916" s="83"/>
    </row>
    <row r="1917" spans="1:69">
      <c r="A1917" s="99" t="str">
        <f>IFERROR(_xlfn.XLOOKUP($G1917,通讯通路门店!$S$4:$S$993933,通讯通路门店!$A$4:$A$993933,0,0),"")</f>
        <v>海南省</v>
      </c>
      <c r="B1917" s="99" t="str">
        <f>IFERROR(_xlfn.XLOOKUP($G1917,通讯通路门店!$S$4:$S$993933,通讯通路门店!$B$4:$B$993933,0,0),"")</f>
        <v>乐东黎族自治县</v>
      </c>
      <c r="C1917" s="99" t="str">
        <f>IFERROR(_xlfn.XLOOKUP($G1917,通讯通路门店!$S$4:$S$993933,通讯通路门店!$C$4:$C$993933,0,0),"")</f>
        <v>乐东黎族自治县</v>
      </c>
      <c r="D1917" s="99" t="str">
        <f>IFERROR(_xlfn.XLOOKUP($G1917,通讯通路门店!$S$4:$S$993933,通讯通路门店!$D$4:$D$993933,0,0),"")</f>
        <v>万冲镇</v>
      </c>
      <c r="E1917" s="83"/>
      <c r="F1917" s="83"/>
      <c r="G1917" s="101"/>
      <c r="H1917" s="102">
        <f>IFERROR(_xlfn.XLOOKUP($G1917,通讯通路门店!$S$4:$S$993933,通讯通路门店!$R$4:$R$993933,0,0),"")</f>
        <v>0</v>
      </c>
      <c r="I1917" s="83"/>
      <c r="J1917" s="83"/>
      <c r="K1917" s="83"/>
      <c r="L1917" s="83"/>
      <c r="M1917" s="83"/>
      <c r="N1917" s="83"/>
      <c r="O1917" s="83"/>
      <c r="P1917" s="83"/>
      <c r="Q1917" s="83"/>
      <c r="R1917" s="83"/>
      <c r="S1917" s="83"/>
      <c r="T1917" s="83"/>
      <c r="U1917" s="99">
        <f>COUNTIF(通讯通路门店!$S:$S,$G1917)</f>
        <v>0</v>
      </c>
      <c r="V1917" s="99">
        <f>COUNTIFS(通讯通路门店!$S:$S,$G1917,通讯通路门店!$J:$J,"综合卖场")</f>
        <v>0</v>
      </c>
      <c r="W1917" s="99">
        <f>SUMIFS(通讯通路门店!$AJ:$AJ,通讯通路门店!$S:$S,通讯客户沙盘!$G1917)</f>
        <v>0</v>
      </c>
      <c r="X1917" s="99">
        <f t="shared" si="145"/>
        <v>0</v>
      </c>
      <c r="Y1917" s="99">
        <f>COUNTIFS(通讯通路门店!$S:$S,$G1917,通讯通路门店!$J:$J,"荣耀体验店")+COUNTIFS(通讯通路门店!$S:$S,$G1917,通讯通路门店!$J:$J,"荣耀授权专卖店")</f>
        <v>0</v>
      </c>
      <c r="Z1917" s="99">
        <f>COUNTIFS(通讯通路门店!$S:$S,$G1917,通讯通路门店!$J:$J,"VIVO体验店")</f>
        <v>0</v>
      </c>
      <c r="AA1917" s="99">
        <f>COUNTIFS(通讯通路门店!$S:$S,$G1917,通讯通路门店!$J:$J,"OPPO体验店")</f>
        <v>0</v>
      </c>
      <c r="AB1917" s="99">
        <f>COUNTIFS(通讯通路门店!$S:$S,$G1917,通讯通路门店!$J:$J,"华为授权体验店")+COUNTIFS(通讯通路门店!$S:$S,$G1917,通讯通路门店!$J:$J,"华为堡垒店")</f>
        <v>0</v>
      </c>
      <c r="AC1917" s="99">
        <f>COUNTIFS(通讯通路门店!$S:$S,$G1917,通讯通路门店!$J:$J,"小米体验店")</f>
        <v>0</v>
      </c>
      <c r="AD1917" s="99">
        <f>COUNTIFS(通讯通路门店!$S:$S,$G1917,通讯通路门店!$J:$J,"苹果体验店")</f>
        <v>0</v>
      </c>
      <c r="AE1917" s="99">
        <f>COUNTIFS(通讯通路门店!$S:$S,$G1917,通讯通路门店!$J:$J,"其他品牌专卖店")</f>
        <v>0</v>
      </c>
      <c r="AF1917" s="99">
        <f>SUMIFS(通讯通路门店!$BI:$BI,通讯通路门店!$S:$S,$G1917)</f>
        <v>0</v>
      </c>
      <c r="AG1917" s="99">
        <f>SUMIFS(通讯通路门店!$BH:$BH,通讯通路门店!$S:$S,$G1917)</f>
        <v>0</v>
      </c>
      <c r="AH1917" s="99">
        <f t="shared" si="146"/>
        <v>0</v>
      </c>
      <c r="AI1917" s="99">
        <f>SUMIFS(通讯通路门店!$BB:$BB,通讯通路门店!$S:$S,$G1917)</f>
        <v>0</v>
      </c>
      <c r="AJ1917" s="99">
        <f>SUMIFS(通讯通路门店!$BE:$BE,通讯通路门店!$S:$S,$G1917)</f>
        <v>0</v>
      </c>
      <c r="AK1917" s="99">
        <f>SUMIFS(通讯通路门店!$BG:$BG,通讯通路门店!$S:$S,$G1917)</f>
        <v>0</v>
      </c>
      <c r="AL1917" s="99">
        <f>SUMIFS(通讯通路门店!$BC:$BC,通讯通路门店!$S:$S,$G1917)</f>
        <v>0</v>
      </c>
      <c r="AM1917" s="99">
        <f>SUMIFS(通讯通路门店!$BD:$BD,通讯通路门店!$S:$S,$G1917)</f>
        <v>0</v>
      </c>
      <c r="AN1917" s="99">
        <f>SUMIFS(通讯通路门店!$BF:$BF,通讯通路门店!$S:$S,$G1917)</f>
        <v>0</v>
      </c>
      <c r="AO1917" s="99">
        <f t="shared" si="147"/>
        <v>0</v>
      </c>
      <c r="AP1917" s="99">
        <f>SUMIFS(通讯通路门店!$K:$K,通讯通路门店!$S:$S,$G1917)</f>
        <v>0</v>
      </c>
      <c r="AQ1917" s="83"/>
      <c r="AR1917" s="99">
        <f>SUMIFS(通讯通路门店!$T:$T,通讯通路门店!$S:$S,$G1917)</f>
        <v>0</v>
      </c>
      <c r="AS1917" s="99">
        <f>SUMIFS(通讯通路门店!$U:$U,通讯通路门店!$S:$S,$G1917)</f>
        <v>0</v>
      </c>
      <c r="AT1917" s="99">
        <f>SUMIFS(通讯通路门店!$V:$V,通讯通路门店!$S:$S,$G1917)</f>
        <v>0</v>
      </c>
      <c r="AU1917" s="99">
        <f>SUMIFS(通讯通路门店!$W:$W,通讯通路门店!$S:$S,$G1917)</f>
        <v>0</v>
      </c>
      <c r="AV1917" s="99">
        <f>SUMIFS(通讯通路门店!$Z:$Z,通讯通路门店!$S:$S,$G1917)</f>
        <v>0</v>
      </c>
      <c r="AW1917" s="99">
        <f>SUMIFS(通讯通路门店!$AB:$AB,通讯通路门店!$S:$S,$G1917)</f>
        <v>0</v>
      </c>
      <c r="AX1917" s="99">
        <f>SUMIFS(通讯通路门店!$X:$X,通讯通路门店!$S:$S,$G1917)</f>
        <v>0</v>
      </c>
      <c r="AY1917" s="99">
        <f>SUMIFS(通讯通路门店!$Y:$Y,通讯通路门店!$S:$S,$G1917)</f>
        <v>0</v>
      </c>
      <c r="AZ1917" s="99">
        <f>SUMIFS(通讯通路门店!$AA:$AA,通讯通路门店!$S:$S,$G1917)</f>
        <v>0</v>
      </c>
      <c r="BA1917" s="99">
        <f t="shared" si="148"/>
        <v>0</v>
      </c>
      <c r="BB1917" s="99">
        <f t="shared" si="149"/>
        <v>0</v>
      </c>
      <c r="BC1917" s="99">
        <f>SUMIFS(通讯通路门店!$W:$W,通讯通路门店!$S:$S,$G1917,通讯通路门店!$J:$J,"荣耀体验店")+SUMIFS(通讯通路门店!$W:$W,通讯通路门店!$S:$S,$G1917,通讯通路门店!$J:$J,"荣耀授权专卖店")</f>
        <v>0</v>
      </c>
      <c r="BD1917" s="99">
        <f>SUMIFS(通讯通路门店!$Z:$Z,通讯通路门店!$S:$S,$G1917,通讯通路门店!$J:$J,"VIVO体验店")</f>
        <v>0</v>
      </c>
      <c r="BE1917" s="99">
        <f>SUMIFS(通讯通路门店!$AB:$AB,通讯通路门店!$S:$S,$G1917,通讯通路门店!$J:$J,"OPPO体验店")</f>
        <v>0</v>
      </c>
      <c r="BF1917" s="99">
        <f>SUMIFS(通讯通路门店!$X:$X,通讯通路门店!$S:$S,$G1917,通讯通路门店!$J:$J,"华为授权体验店")+SUMIFS(通讯通路门店!$AA:$AA,通讯通路门店!$S:$S,$G1917,通讯通路门店!$J:$J,"华为堡垒店")</f>
        <v>0</v>
      </c>
      <c r="BG1917" s="99">
        <f>SUMIFS(通讯通路门店!$Y:$Y,通讯通路门店!$S:$S,$G1917,通讯通路门店!$J:$J,"小米体验店")</f>
        <v>0</v>
      </c>
      <c r="BH1917" s="99">
        <f>SUMIFS(通讯通路门店!$AA:$AA,通讯通路门店!$S:$S,$G1917,通讯通路门店!$J:$J,"苹果体验店")</f>
        <v>0</v>
      </c>
      <c r="BI1917" s="99">
        <f>SUMIFS(通讯通路门店!$K:$K,通讯通路门店!$S:$S,$G1917,通讯通路门店!$J:$J,"其他品牌专卖店")</f>
        <v>0</v>
      </c>
      <c r="BJ1917" s="99">
        <f>SUMIFS(通讯通路门店!$AC:$AC,通讯通路门店!$S:$S,$G1917)</f>
        <v>0</v>
      </c>
      <c r="BK1917" s="99">
        <f>SUMIFS(通讯通路门店!$AD:$AD,通讯通路门店!$S:$S,$G1917)</f>
        <v>0</v>
      </c>
      <c r="BL1917" s="99">
        <f>SUMIFS(通讯通路门店!$AE:$AE,通讯通路门店!$S:$S,$G1917)</f>
        <v>0</v>
      </c>
      <c r="BM1917" s="99">
        <f>SUMIFS(通讯通路门店!$AF:$AF,通讯通路门店!$S:$S,$G1917)</f>
        <v>0</v>
      </c>
      <c r="BN1917" s="99">
        <f>SUMIFS(通讯通路门店!$AG:$AG,通讯通路门店!$S:$S,$G1917)</f>
        <v>0</v>
      </c>
      <c r="BO1917" s="99">
        <f>SUMIFS(通讯通路门店!$AH:$AH,通讯通路门店!$S:$S,$G1917)</f>
        <v>0</v>
      </c>
      <c r="BP1917" s="99">
        <f>SUMIFS(通讯通路门店!$AI:$AI,通讯通路门店!$S:$S,$G1917)</f>
        <v>0</v>
      </c>
      <c r="BQ1917" s="83"/>
    </row>
    <row r="1918" spans="1:69">
      <c r="A1918" s="99" t="str">
        <f>IFERROR(_xlfn.XLOOKUP($G1918,通讯通路门店!$S$4:$S$993933,通讯通路门店!$A$4:$A$993933,0,0),"")</f>
        <v>海南省</v>
      </c>
      <c r="B1918" s="99" t="str">
        <f>IFERROR(_xlfn.XLOOKUP($G1918,通讯通路门店!$S$4:$S$993933,通讯通路门店!$B$4:$B$993933,0,0),"")</f>
        <v>乐东黎族自治县</v>
      </c>
      <c r="C1918" s="99" t="str">
        <f>IFERROR(_xlfn.XLOOKUP($G1918,通讯通路门店!$S$4:$S$993933,通讯通路门店!$C$4:$C$993933,0,0),"")</f>
        <v>乐东黎族自治县</v>
      </c>
      <c r="D1918" s="99" t="str">
        <f>IFERROR(_xlfn.XLOOKUP($G1918,通讯通路门店!$S$4:$S$993933,通讯通路门店!$D$4:$D$993933,0,0),"")</f>
        <v>万冲镇</v>
      </c>
      <c r="E1918" s="83"/>
      <c r="F1918" s="83"/>
      <c r="G1918" s="101"/>
      <c r="H1918" s="102">
        <f>IFERROR(_xlfn.XLOOKUP($G1918,通讯通路门店!$S$4:$S$993933,通讯通路门店!$R$4:$R$993933,0,0),"")</f>
        <v>0</v>
      </c>
      <c r="I1918" s="83"/>
      <c r="J1918" s="83"/>
      <c r="K1918" s="83"/>
      <c r="L1918" s="83"/>
      <c r="M1918" s="83"/>
      <c r="N1918" s="83"/>
      <c r="O1918" s="83"/>
      <c r="P1918" s="83"/>
      <c r="Q1918" s="83"/>
      <c r="R1918" s="83"/>
      <c r="S1918" s="83"/>
      <c r="T1918" s="83"/>
      <c r="U1918" s="99">
        <f>COUNTIF(通讯通路门店!$S:$S,$G1918)</f>
        <v>0</v>
      </c>
      <c r="V1918" s="99">
        <f>COUNTIFS(通讯通路门店!$S:$S,$G1918,通讯通路门店!$J:$J,"综合卖场")</f>
        <v>0</v>
      </c>
      <c r="W1918" s="99">
        <f>SUMIFS(通讯通路门店!$AJ:$AJ,通讯通路门店!$S:$S,通讯客户沙盘!$G1918)</f>
        <v>0</v>
      </c>
      <c r="X1918" s="99">
        <f t="shared" si="145"/>
        <v>0</v>
      </c>
      <c r="Y1918" s="99">
        <f>COUNTIFS(通讯通路门店!$S:$S,$G1918,通讯通路门店!$J:$J,"荣耀体验店")+COUNTIFS(通讯通路门店!$S:$S,$G1918,通讯通路门店!$J:$J,"荣耀授权专卖店")</f>
        <v>0</v>
      </c>
      <c r="Z1918" s="99">
        <f>COUNTIFS(通讯通路门店!$S:$S,$G1918,通讯通路门店!$J:$J,"VIVO体验店")</f>
        <v>0</v>
      </c>
      <c r="AA1918" s="99">
        <f>COUNTIFS(通讯通路门店!$S:$S,$G1918,通讯通路门店!$J:$J,"OPPO体验店")</f>
        <v>0</v>
      </c>
      <c r="AB1918" s="99">
        <f>COUNTIFS(通讯通路门店!$S:$S,$G1918,通讯通路门店!$J:$J,"华为授权体验店")+COUNTIFS(通讯通路门店!$S:$S,$G1918,通讯通路门店!$J:$J,"华为堡垒店")</f>
        <v>0</v>
      </c>
      <c r="AC1918" s="99">
        <f>COUNTIFS(通讯通路门店!$S:$S,$G1918,通讯通路门店!$J:$J,"小米体验店")</f>
        <v>0</v>
      </c>
      <c r="AD1918" s="99">
        <f>COUNTIFS(通讯通路门店!$S:$S,$G1918,通讯通路门店!$J:$J,"苹果体验店")</f>
        <v>0</v>
      </c>
      <c r="AE1918" s="99">
        <f>COUNTIFS(通讯通路门店!$S:$S,$G1918,通讯通路门店!$J:$J,"其他品牌专卖店")</f>
        <v>0</v>
      </c>
      <c r="AF1918" s="99">
        <f>SUMIFS(通讯通路门店!$BI:$BI,通讯通路门店!$S:$S,$G1918)</f>
        <v>0</v>
      </c>
      <c r="AG1918" s="99">
        <f>SUMIFS(通讯通路门店!$BH:$BH,通讯通路门店!$S:$S,$G1918)</f>
        <v>0</v>
      </c>
      <c r="AH1918" s="99">
        <f t="shared" si="146"/>
        <v>0</v>
      </c>
      <c r="AI1918" s="99">
        <f>SUMIFS(通讯通路门店!$BB:$BB,通讯通路门店!$S:$S,$G1918)</f>
        <v>0</v>
      </c>
      <c r="AJ1918" s="99">
        <f>SUMIFS(通讯通路门店!$BE:$BE,通讯通路门店!$S:$S,$G1918)</f>
        <v>0</v>
      </c>
      <c r="AK1918" s="99">
        <f>SUMIFS(通讯通路门店!$BG:$BG,通讯通路门店!$S:$S,$G1918)</f>
        <v>0</v>
      </c>
      <c r="AL1918" s="99">
        <f>SUMIFS(通讯通路门店!$BC:$BC,通讯通路门店!$S:$S,$G1918)</f>
        <v>0</v>
      </c>
      <c r="AM1918" s="99">
        <f>SUMIFS(通讯通路门店!$BD:$BD,通讯通路门店!$S:$S,$G1918)</f>
        <v>0</v>
      </c>
      <c r="AN1918" s="99">
        <f>SUMIFS(通讯通路门店!$BF:$BF,通讯通路门店!$S:$S,$G1918)</f>
        <v>0</v>
      </c>
      <c r="AO1918" s="99">
        <f t="shared" si="147"/>
        <v>0</v>
      </c>
      <c r="AP1918" s="99">
        <f>SUMIFS(通讯通路门店!$K:$K,通讯通路门店!$S:$S,$G1918)</f>
        <v>0</v>
      </c>
      <c r="AQ1918" s="83"/>
      <c r="AR1918" s="99">
        <f>SUMIFS(通讯通路门店!$T:$T,通讯通路门店!$S:$S,$G1918)</f>
        <v>0</v>
      </c>
      <c r="AS1918" s="99">
        <f>SUMIFS(通讯通路门店!$U:$U,通讯通路门店!$S:$S,$G1918)</f>
        <v>0</v>
      </c>
      <c r="AT1918" s="99">
        <f>SUMIFS(通讯通路门店!$V:$V,通讯通路门店!$S:$S,$G1918)</f>
        <v>0</v>
      </c>
      <c r="AU1918" s="99">
        <f>SUMIFS(通讯通路门店!$W:$W,通讯通路门店!$S:$S,$G1918)</f>
        <v>0</v>
      </c>
      <c r="AV1918" s="99">
        <f>SUMIFS(通讯通路门店!$Z:$Z,通讯通路门店!$S:$S,$G1918)</f>
        <v>0</v>
      </c>
      <c r="AW1918" s="99">
        <f>SUMIFS(通讯通路门店!$AB:$AB,通讯通路门店!$S:$S,$G1918)</f>
        <v>0</v>
      </c>
      <c r="AX1918" s="99">
        <f>SUMIFS(通讯通路门店!$X:$X,通讯通路门店!$S:$S,$G1918)</f>
        <v>0</v>
      </c>
      <c r="AY1918" s="99">
        <f>SUMIFS(通讯通路门店!$Y:$Y,通讯通路门店!$S:$S,$G1918)</f>
        <v>0</v>
      </c>
      <c r="AZ1918" s="99">
        <f>SUMIFS(通讯通路门店!$AA:$AA,通讯通路门店!$S:$S,$G1918)</f>
        <v>0</v>
      </c>
      <c r="BA1918" s="99">
        <f t="shared" si="148"/>
        <v>0</v>
      </c>
      <c r="BB1918" s="99">
        <f t="shared" si="149"/>
        <v>0</v>
      </c>
      <c r="BC1918" s="99">
        <f>SUMIFS(通讯通路门店!$W:$W,通讯通路门店!$S:$S,$G1918,通讯通路门店!$J:$J,"荣耀体验店")+SUMIFS(通讯通路门店!$W:$W,通讯通路门店!$S:$S,$G1918,通讯通路门店!$J:$J,"荣耀授权专卖店")</f>
        <v>0</v>
      </c>
      <c r="BD1918" s="99">
        <f>SUMIFS(通讯通路门店!$Z:$Z,通讯通路门店!$S:$S,$G1918,通讯通路门店!$J:$J,"VIVO体验店")</f>
        <v>0</v>
      </c>
      <c r="BE1918" s="99">
        <f>SUMIFS(通讯通路门店!$AB:$AB,通讯通路门店!$S:$S,$G1918,通讯通路门店!$J:$J,"OPPO体验店")</f>
        <v>0</v>
      </c>
      <c r="BF1918" s="99">
        <f>SUMIFS(通讯通路门店!$X:$X,通讯通路门店!$S:$S,$G1918,通讯通路门店!$J:$J,"华为授权体验店")+SUMIFS(通讯通路门店!$AA:$AA,通讯通路门店!$S:$S,$G1918,通讯通路门店!$J:$J,"华为堡垒店")</f>
        <v>0</v>
      </c>
      <c r="BG1918" s="99">
        <f>SUMIFS(通讯通路门店!$Y:$Y,通讯通路门店!$S:$S,$G1918,通讯通路门店!$J:$J,"小米体验店")</f>
        <v>0</v>
      </c>
      <c r="BH1918" s="99">
        <f>SUMIFS(通讯通路门店!$AA:$AA,通讯通路门店!$S:$S,$G1918,通讯通路门店!$J:$J,"苹果体验店")</f>
        <v>0</v>
      </c>
      <c r="BI1918" s="99">
        <f>SUMIFS(通讯通路门店!$K:$K,通讯通路门店!$S:$S,$G1918,通讯通路门店!$J:$J,"其他品牌专卖店")</f>
        <v>0</v>
      </c>
      <c r="BJ1918" s="99">
        <f>SUMIFS(通讯通路门店!$AC:$AC,通讯通路门店!$S:$S,$G1918)</f>
        <v>0</v>
      </c>
      <c r="BK1918" s="99">
        <f>SUMIFS(通讯通路门店!$AD:$AD,通讯通路门店!$S:$S,$G1918)</f>
        <v>0</v>
      </c>
      <c r="BL1918" s="99">
        <f>SUMIFS(通讯通路门店!$AE:$AE,通讯通路门店!$S:$S,$G1918)</f>
        <v>0</v>
      </c>
      <c r="BM1918" s="99">
        <f>SUMIFS(通讯通路门店!$AF:$AF,通讯通路门店!$S:$S,$G1918)</f>
        <v>0</v>
      </c>
      <c r="BN1918" s="99">
        <f>SUMIFS(通讯通路门店!$AG:$AG,通讯通路门店!$S:$S,$G1918)</f>
        <v>0</v>
      </c>
      <c r="BO1918" s="99">
        <f>SUMIFS(通讯通路门店!$AH:$AH,通讯通路门店!$S:$S,$G1918)</f>
        <v>0</v>
      </c>
      <c r="BP1918" s="99">
        <f>SUMIFS(通讯通路门店!$AI:$AI,通讯通路门店!$S:$S,$G1918)</f>
        <v>0</v>
      </c>
      <c r="BQ1918" s="83"/>
    </row>
    <row r="1919" spans="1:69">
      <c r="A1919" s="99" t="str">
        <f>IFERROR(_xlfn.XLOOKUP($G1919,通讯通路门店!$S$4:$S$993933,通讯通路门店!$A$4:$A$993933,0,0),"")</f>
        <v>海南省</v>
      </c>
      <c r="B1919" s="99" t="str">
        <f>IFERROR(_xlfn.XLOOKUP($G1919,通讯通路门店!$S$4:$S$993933,通讯通路门店!$B$4:$B$993933,0,0),"")</f>
        <v>乐东黎族自治县</v>
      </c>
      <c r="C1919" s="99" t="str">
        <f>IFERROR(_xlfn.XLOOKUP($G1919,通讯通路门店!$S$4:$S$993933,通讯通路门店!$C$4:$C$993933,0,0),"")</f>
        <v>乐东黎族自治县</v>
      </c>
      <c r="D1919" s="99" t="str">
        <f>IFERROR(_xlfn.XLOOKUP($G1919,通讯通路门店!$S$4:$S$993933,通讯通路门店!$D$4:$D$993933,0,0),"")</f>
        <v>万冲镇</v>
      </c>
      <c r="E1919" s="83"/>
      <c r="F1919" s="83"/>
      <c r="G1919" s="101"/>
      <c r="H1919" s="102">
        <f>IFERROR(_xlfn.XLOOKUP($G1919,通讯通路门店!$S$4:$S$993933,通讯通路门店!$R$4:$R$993933,0,0),"")</f>
        <v>0</v>
      </c>
      <c r="I1919" s="83"/>
      <c r="J1919" s="83"/>
      <c r="K1919" s="83"/>
      <c r="L1919" s="83"/>
      <c r="M1919" s="83"/>
      <c r="N1919" s="83"/>
      <c r="O1919" s="83"/>
      <c r="P1919" s="83"/>
      <c r="Q1919" s="83"/>
      <c r="R1919" s="83"/>
      <c r="S1919" s="83"/>
      <c r="T1919" s="83"/>
      <c r="U1919" s="99">
        <f>COUNTIF(通讯通路门店!$S:$S,$G1919)</f>
        <v>0</v>
      </c>
      <c r="V1919" s="99">
        <f>COUNTIFS(通讯通路门店!$S:$S,$G1919,通讯通路门店!$J:$J,"综合卖场")</f>
        <v>0</v>
      </c>
      <c r="W1919" s="99">
        <f>SUMIFS(通讯通路门店!$AJ:$AJ,通讯通路门店!$S:$S,通讯客户沙盘!$G1919)</f>
        <v>0</v>
      </c>
      <c r="X1919" s="99">
        <f t="shared" si="145"/>
        <v>0</v>
      </c>
      <c r="Y1919" s="99">
        <f>COUNTIFS(通讯通路门店!$S:$S,$G1919,通讯通路门店!$J:$J,"荣耀体验店")+COUNTIFS(通讯通路门店!$S:$S,$G1919,通讯通路门店!$J:$J,"荣耀授权专卖店")</f>
        <v>0</v>
      </c>
      <c r="Z1919" s="99">
        <f>COUNTIFS(通讯通路门店!$S:$S,$G1919,通讯通路门店!$J:$J,"VIVO体验店")</f>
        <v>0</v>
      </c>
      <c r="AA1919" s="99">
        <f>COUNTIFS(通讯通路门店!$S:$S,$G1919,通讯通路门店!$J:$J,"OPPO体验店")</f>
        <v>0</v>
      </c>
      <c r="AB1919" s="99">
        <f>COUNTIFS(通讯通路门店!$S:$S,$G1919,通讯通路门店!$J:$J,"华为授权体验店")+COUNTIFS(通讯通路门店!$S:$S,$G1919,通讯通路门店!$J:$J,"华为堡垒店")</f>
        <v>0</v>
      </c>
      <c r="AC1919" s="99">
        <f>COUNTIFS(通讯通路门店!$S:$S,$G1919,通讯通路门店!$J:$J,"小米体验店")</f>
        <v>0</v>
      </c>
      <c r="AD1919" s="99">
        <f>COUNTIFS(通讯通路门店!$S:$S,$G1919,通讯通路门店!$J:$J,"苹果体验店")</f>
        <v>0</v>
      </c>
      <c r="AE1919" s="99">
        <f>COUNTIFS(通讯通路门店!$S:$S,$G1919,通讯通路门店!$J:$J,"其他品牌专卖店")</f>
        <v>0</v>
      </c>
      <c r="AF1919" s="99">
        <f>SUMIFS(通讯通路门店!$BI:$BI,通讯通路门店!$S:$S,$G1919)</f>
        <v>0</v>
      </c>
      <c r="AG1919" s="99">
        <f>SUMIFS(通讯通路门店!$BH:$BH,通讯通路门店!$S:$S,$G1919)</f>
        <v>0</v>
      </c>
      <c r="AH1919" s="99">
        <f t="shared" si="146"/>
        <v>0</v>
      </c>
      <c r="AI1919" s="99">
        <f>SUMIFS(通讯通路门店!$BB:$BB,通讯通路门店!$S:$S,$G1919)</f>
        <v>0</v>
      </c>
      <c r="AJ1919" s="99">
        <f>SUMIFS(通讯通路门店!$BE:$BE,通讯通路门店!$S:$S,$G1919)</f>
        <v>0</v>
      </c>
      <c r="AK1919" s="99">
        <f>SUMIFS(通讯通路门店!$BG:$BG,通讯通路门店!$S:$S,$G1919)</f>
        <v>0</v>
      </c>
      <c r="AL1919" s="99">
        <f>SUMIFS(通讯通路门店!$BC:$BC,通讯通路门店!$S:$S,$G1919)</f>
        <v>0</v>
      </c>
      <c r="AM1919" s="99">
        <f>SUMIFS(通讯通路门店!$BD:$BD,通讯通路门店!$S:$S,$G1919)</f>
        <v>0</v>
      </c>
      <c r="AN1919" s="99">
        <f>SUMIFS(通讯通路门店!$BF:$BF,通讯通路门店!$S:$S,$G1919)</f>
        <v>0</v>
      </c>
      <c r="AO1919" s="99">
        <f t="shared" si="147"/>
        <v>0</v>
      </c>
      <c r="AP1919" s="99">
        <f>SUMIFS(通讯通路门店!$K:$K,通讯通路门店!$S:$S,$G1919)</f>
        <v>0</v>
      </c>
      <c r="AQ1919" s="83"/>
      <c r="AR1919" s="99">
        <f>SUMIFS(通讯通路门店!$T:$T,通讯通路门店!$S:$S,$G1919)</f>
        <v>0</v>
      </c>
      <c r="AS1919" s="99">
        <f>SUMIFS(通讯通路门店!$U:$U,通讯通路门店!$S:$S,$G1919)</f>
        <v>0</v>
      </c>
      <c r="AT1919" s="99">
        <f>SUMIFS(通讯通路门店!$V:$V,通讯通路门店!$S:$S,$G1919)</f>
        <v>0</v>
      </c>
      <c r="AU1919" s="99">
        <f>SUMIFS(通讯通路门店!$W:$W,通讯通路门店!$S:$S,$G1919)</f>
        <v>0</v>
      </c>
      <c r="AV1919" s="99">
        <f>SUMIFS(通讯通路门店!$Z:$Z,通讯通路门店!$S:$S,$G1919)</f>
        <v>0</v>
      </c>
      <c r="AW1919" s="99">
        <f>SUMIFS(通讯通路门店!$AB:$AB,通讯通路门店!$S:$S,$G1919)</f>
        <v>0</v>
      </c>
      <c r="AX1919" s="99">
        <f>SUMIFS(通讯通路门店!$X:$X,通讯通路门店!$S:$S,$G1919)</f>
        <v>0</v>
      </c>
      <c r="AY1919" s="99">
        <f>SUMIFS(通讯通路门店!$Y:$Y,通讯通路门店!$S:$S,$G1919)</f>
        <v>0</v>
      </c>
      <c r="AZ1919" s="99">
        <f>SUMIFS(通讯通路门店!$AA:$AA,通讯通路门店!$S:$S,$G1919)</f>
        <v>0</v>
      </c>
      <c r="BA1919" s="99">
        <f t="shared" si="148"/>
        <v>0</v>
      </c>
      <c r="BB1919" s="99">
        <f t="shared" si="149"/>
        <v>0</v>
      </c>
      <c r="BC1919" s="99">
        <f>SUMIFS(通讯通路门店!$W:$W,通讯通路门店!$S:$S,$G1919,通讯通路门店!$J:$J,"荣耀体验店")+SUMIFS(通讯通路门店!$W:$W,通讯通路门店!$S:$S,$G1919,通讯通路门店!$J:$J,"荣耀授权专卖店")</f>
        <v>0</v>
      </c>
      <c r="BD1919" s="99">
        <f>SUMIFS(通讯通路门店!$Z:$Z,通讯通路门店!$S:$S,$G1919,通讯通路门店!$J:$J,"VIVO体验店")</f>
        <v>0</v>
      </c>
      <c r="BE1919" s="99">
        <f>SUMIFS(通讯通路门店!$AB:$AB,通讯通路门店!$S:$S,$G1919,通讯通路门店!$J:$J,"OPPO体验店")</f>
        <v>0</v>
      </c>
      <c r="BF1919" s="99">
        <f>SUMIFS(通讯通路门店!$X:$X,通讯通路门店!$S:$S,$G1919,通讯通路门店!$J:$J,"华为授权体验店")+SUMIFS(通讯通路门店!$AA:$AA,通讯通路门店!$S:$S,$G1919,通讯通路门店!$J:$J,"华为堡垒店")</f>
        <v>0</v>
      </c>
      <c r="BG1919" s="99">
        <f>SUMIFS(通讯通路门店!$Y:$Y,通讯通路门店!$S:$S,$G1919,通讯通路门店!$J:$J,"小米体验店")</f>
        <v>0</v>
      </c>
      <c r="BH1919" s="99">
        <f>SUMIFS(通讯通路门店!$AA:$AA,通讯通路门店!$S:$S,$G1919,通讯通路门店!$J:$J,"苹果体验店")</f>
        <v>0</v>
      </c>
      <c r="BI1919" s="99">
        <f>SUMIFS(通讯通路门店!$K:$K,通讯通路门店!$S:$S,$G1919,通讯通路门店!$J:$J,"其他品牌专卖店")</f>
        <v>0</v>
      </c>
      <c r="BJ1919" s="99">
        <f>SUMIFS(通讯通路门店!$AC:$AC,通讯通路门店!$S:$S,$G1919)</f>
        <v>0</v>
      </c>
      <c r="BK1919" s="99">
        <f>SUMIFS(通讯通路门店!$AD:$AD,通讯通路门店!$S:$S,$G1919)</f>
        <v>0</v>
      </c>
      <c r="BL1919" s="99">
        <f>SUMIFS(通讯通路门店!$AE:$AE,通讯通路门店!$S:$S,$G1919)</f>
        <v>0</v>
      </c>
      <c r="BM1919" s="99">
        <f>SUMIFS(通讯通路门店!$AF:$AF,通讯通路门店!$S:$S,$G1919)</f>
        <v>0</v>
      </c>
      <c r="BN1919" s="99">
        <f>SUMIFS(通讯通路门店!$AG:$AG,通讯通路门店!$S:$S,$G1919)</f>
        <v>0</v>
      </c>
      <c r="BO1919" s="99">
        <f>SUMIFS(通讯通路门店!$AH:$AH,通讯通路门店!$S:$S,$G1919)</f>
        <v>0</v>
      </c>
      <c r="BP1919" s="99">
        <f>SUMIFS(通讯通路门店!$AI:$AI,通讯通路门店!$S:$S,$G1919)</f>
        <v>0</v>
      </c>
      <c r="BQ1919" s="83"/>
    </row>
    <row r="1920" spans="1:69">
      <c r="A1920" s="99" t="str">
        <f>IFERROR(_xlfn.XLOOKUP($G1920,通讯通路门店!$S$4:$S$993933,通讯通路门店!$A$4:$A$993933,0,0),"")</f>
        <v>海南省</v>
      </c>
      <c r="B1920" s="99" t="str">
        <f>IFERROR(_xlfn.XLOOKUP($G1920,通讯通路门店!$S$4:$S$993933,通讯通路门店!$B$4:$B$993933,0,0),"")</f>
        <v>乐东黎族自治县</v>
      </c>
      <c r="C1920" s="99" t="str">
        <f>IFERROR(_xlfn.XLOOKUP($G1920,通讯通路门店!$S$4:$S$993933,通讯通路门店!$C$4:$C$993933,0,0),"")</f>
        <v>乐东黎族自治县</v>
      </c>
      <c r="D1920" s="99" t="str">
        <f>IFERROR(_xlfn.XLOOKUP($G1920,通讯通路门店!$S$4:$S$993933,通讯通路门店!$D$4:$D$993933,0,0),"")</f>
        <v>万冲镇</v>
      </c>
      <c r="E1920" s="83"/>
      <c r="F1920" s="83"/>
      <c r="G1920" s="101"/>
      <c r="H1920" s="102">
        <f>IFERROR(_xlfn.XLOOKUP($G1920,通讯通路门店!$S$4:$S$993933,通讯通路门店!$R$4:$R$993933,0,0),"")</f>
        <v>0</v>
      </c>
      <c r="I1920" s="83"/>
      <c r="J1920" s="83"/>
      <c r="K1920" s="83"/>
      <c r="L1920" s="83"/>
      <c r="M1920" s="83"/>
      <c r="N1920" s="83"/>
      <c r="O1920" s="83"/>
      <c r="P1920" s="83"/>
      <c r="Q1920" s="83"/>
      <c r="R1920" s="83"/>
      <c r="S1920" s="83"/>
      <c r="T1920" s="83"/>
      <c r="U1920" s="99">
        <f>COUNTIF(通讯通路门店!$S:$S,$G1920)</f>
        <v>0</v>
      </c>
      <c r="V1920" s="99">
        <f>COUNTIFS(通讯通路门店!$S:$S,$G1920,通讯通路门店!$J:$J,"综合卖场")</f>
        <v>0</v>
      </c>
      <c r="W1920" s="99">
        <f>SUMIFS(通讯通路门店!$AJ:$AJ,通讯通路门店!$S:$S,通讯客户沙盘!$G1920)</f>
        <v>0</v>
      </c>
      <c r="X1920" s="99">
        <f t="shared" si="145"/>
        <v>0</v>
      </c>
      <c r="Y1920" s="99">
        <f>COUNTIFS(通讯通路门店!$S:$S,$G1920,通讯通路门店!$J:$J,"荣耀体验店")+COUNTIFS(通讯通路门店!$S:$S,$G1920,通讯通路门店!$J:$J,"荣耀授权专卖店")</f>
        <v>0</v>
      </c>
      <c r="Z1920" s="99">
        <f>COUNTIFS(通讯通路门店!$S:$S,$G1920,通讯通路门店!$J:$J,"VIVO体验店")</f>
        <v>0</v>
      </c>
      <c r="AA1920" s="99">
        <f>COUNTIFS(通讯通路门店!$S:$S,$G1920,通讯通路门店!$J:$J,"OPPO体验店")</f>
        <v>0</v>
      </c>
      <c r="AB1920" s="99">
        <f>COUNTIFS(通讯通路门店!$S:$S,$G1920,通讯通路门店!$J:$J,"华为授权体验店")+COUNTIFS(通讯通路门店!$S:$S,$G1920,通讯通路门店!$J:$J,"华为堡垒店")</f>
        <v>0</v>
      </c>
      <c r="AC1920" s="99">
        <f>COUNTIFS(通讯通路门店!$S:$S,$G1920,通讯通路门店!$J:$J,"小米体验店")</f>
        <v>0</v>
      </c>
      <c r="AD1920" s="99">
        <f>COUNTIFS(通讯通路门店!$S:$S,$G1920,通讯通路门店!$J:$J,"苹果体验店")</f>
        <v>0</v>
      </c>
      <c r="AE1920" s="99">
        <f>COUNTIFS(通讯通路门店!$S:$S,$G1920,通讯通路门店!$J:$J,"其他品牌专卖店")</f>
        <v>0</v>
      </c>
      <c r="AF1920" s="99">
        <f>SUMIFS(通讯通路门店!$BI:$BI,通讯通路门店!$S:$S,$G1920)</f>
        <v>0</v>
      </c>
      <c r="AG1920" s="99">
        <f>SUMIFS(通讯通路门店!$BH:$BH,通讯通路门店!$S:$S,$G1920)</f>
        <v>0</v>
      </c>
      <c r="AH1920" s="99">
        <f t="shared" si="146"/>
        <v>0</v>
      </c>
      <c r="AI1920" s="99">
        <f>SUMIFS(通讯通路门店!$BB:$BB,通讯通路门店!$S:$S,$G1920)</f>
        <v>0</v>
      </c>
      <c r="AJ1920" s="99">
        <f>SUMIFS(通讯通路门店!$BE:$BE,通讯通路门店!$S:$S,$G1920)</f>
        <v>0</v>
      </c>
      <c r="AK1920" s="99">
        <f>SUMIFS(通讯通路门店!$BG:$BG,通讯通路门店!$S:$S,$G1920)</f>
        <v>0</v>
      </c>
      <c r="AL1920" s="99">
        <f>SUMIFS(通讯通路门店!$BC:$BC,通讯通路门店!$S:$S,$G1920)</f>
        <v>0</v>
      </c>
      <c r="AM1920" s="99">
        <f>SUMIFS(通讯通路门店!$BD:$BD,通讯通路门店!$S:$S,$G1920)</f>
        <v>0</v>
      </c>
      <c r="AN1920" s="99">
        <f>SUMIFS(通讯通路门店!$BF:$BF,通讯通路门店!$S:$S,$G1920)</f>
        <v>0</v>
      </c>
      <c r="AO1920" s="99">
        <f t="shared" si="147"/>
        <v>0</v>
      </c>
      <c r="AP1920" s="99">
        <f>SUMIFS(通讯通路门店!$K:$K,通讯通路门店!$S:$S,$G1920)</f>
        <v>0</v>
      </c>
      <c r="AQ1920" s="83"/>
      <c r="AR1920" s="99">
        <f>SUMIFS(通讯通路门店!$T:$T,通讯通路门店!$S:$S,$G1920)</f>
        <v>0</v>
      </c>
      <c r="AS1920" s="99">
        <f>SUMIFS(通讯通路门店!$U:$U,通讯通路门店!$S:$S,$G1920)</f>
        <v>0</v>
      </c>
      <c r="AT1920" s="99">
        <f>SUMIFS(通讯通路门店!$V:$V,通讯通路门店!$S:$S,$G1920)</f>
        <v>0</v>
      </c>
      <c r="AU1920" s="99">
        <f>SUMIFS(通讯通路门店!$W:$W,通讯通路门店!$S:$S,$G1920)</f>
        <v>0</v>
      </c>
      <c r="AV1920" s="99">
        <f>SUMIFS(通讯通路门店!$Z:$Z,通讯通路门店!$S:$S,$G1920)</f>
        <v>0</v>
      </c>
      <c r="AW1920" s="99">
        <f>SUMIFS(通讯通路门店!$AB:$AB,通讯通路门店!$S:$S,$G1920)</f>
        <v>0</v>
      </c>
      <c r="AX1920" s="99">
        <f>SUMIFS(通讯通路门店!$X:$X,通讯通路门店!$S:$S,$G1920)</f>
        <v>0</v>
      </c>
      <c r="AY1920" s="99">
        <f>SUMIFS(通讯通路门店!$Y:$Y,通讯通路门店!$S:$S,$G1920)</f>
        <v>0</v>
      </c>
      <c r="AZ1920" s="99">
        <f>SUMIFS(通讯通路门店!$AA:$AA,通讯通路门店!$S:$S,$G1920)</f>
        <v>0</v>
      </c>
      <c r="BA1920" s="99">
        <f t="shared" si="148"/>
        <v>0</v>
      </c>
      <c r="BB1920" s="99">
        <f t="shared" si="149"/>
        <v>0</v>
      </c>
      <c r="BC1920" s="99">
        <f>SUMIFS(通讯通路门店!$W:$W,通讯通路门店!$S:$S,$G1920,通讯通路门店!$J:$J,"荣耀体验店")+SUMIFS(通讯通路门店!$W:$W,通讯通路门店!$S:$S,$G1920,通讯通路门店!$J:$J,"荣耀授权专卖店")</f>
        <v>0</v>
      </c>
      <c r="BD1920" s="99">
        <f>SUMIFS(通讯通路门店!$Z:$Z,通讯通路门店!$S:$S,$G1920,通讯通路门店!$J:$J,"VIVO体验店")</f>
        <v>0</v>
      </c>
      <c r="BE1920" s="99">
        <f>SUMIFS(通讯通路门店!$AB:$AB,通讯通路门店!$S:$S,$G1920,通讯通路门店!$J:$J,"OPPO体验店")</f>
        <v>0</v>
      </c>
      <c r="BF1920" s="99">
        <f>SUMIFS(通讯通路门店!$X:$X,通讯通路门店!$S:$S,$G1920,通讯通路门店!$J:$J,"华为授权体验店")+SUMIFS(通讯通路门店!$AA:$AA,通讯通路门店!$S:$S,$G1920,通讯通路门店!$J:$J,"华为堡垒店")</f>
        <v>0</v>
      </c>
      <c r="BG1920" s="99">
        <f>SUMIFS(通讯通路门店!$Y:$Y,通讯通路门店!$S:$S,$G1920,通讯通路门店!$J:$J,"小米体验店")</f>
        <v>0</v>
      </c>
      <c r="BH1920" s="99">
        <f>SUMIFS(通讯通路门店!$AA:$AA,通讯通路门店!$S:$S,$G1920,通讯通路门店!$J:$J,"苹果体验店")</f>
        <v>0</v>
      </c>
      <c r="BI1920" s="99">
        <f>SUMIFS(通讯通路门店!$K:$K,通讯通路门店!$S:$S,$G1920,通讯通路门店!$J:$J,"其他品牌专卖店")</f>
        <v>0</v>
      </c>
      <c r="BJ1920" s="99">
        <f>SUMIFS(通讯通路门店!$AC:$AC,通讯通路门店!$S:$S,$G1920)</f>
        <v>0</v>
      </c>
      <c r="BK1920" s="99">
        <f>SUMIFS(通讯通路门店!$AD:$AD,通讯通路门店!$S:$S,$G1920)</f>
        <v>0</v>
      </c>
      <c r="BL1920" s="99">
        <f>SUMIFS(通讯通路门店!$AE:$AE,通讯通路门店!$S:$S,$G1920)</f>
        <v>0</v>
      </c>
      <c r="BM1920" s="99">
        <f>SUMIFS(通讯通路门店!$AF:$AF,通讯通路门店!$S:$S,$G1920)</f>
        <v>0</v>
      </c>
      <c r="BN1920" s="99">
        <f>SUMIFS(通讯通路门店!$AG:$AG,通讯通路门店!$S:$S,$G1920)</f>
        <v>0</v>
      </c>
      <c r="BO1920" s="99">
        <f>SUMIFS(通讯通路门店!$AH:$AH,通讯通路门店!$S:$S,$G1920)</f>
        <v>0</v>
      </c>
      <c r="BP1920" s="99">
        <f>SUMIFS(通讯通路门店!$AI:$AI,通讯通路门店!$S:$S,$G1920)</f>
        <v>0</v>
      </c>
      <c r="BQ1920" s="83"/>
    </row>
    <row r="1921" spans="1:69">
      <c r="A1921" s="99" t="str">
        <f>IFERROR(_xlfn.XLOOKUP($G1921,通讯通路门店!$S$4:$S$993933,通讯通路门店!$A$4:$A$993933,0,0),"")</f>
        <v>海南省</v>
      </c>
      <c r="B1921" s="99" t="str">
        <f>IFERROR(_xlfn.XLOOKUP($G1921,通讯通路门店!$S$4:$S$993933,通讯通路门店!$B$4:$B$993933,0,0),"")</f>
        <v>乐东黎族自治县</v>
      </c>
      <c r="C1921" s="99" t="str">
        <f>IFERROR(_xlfn.XLOOKUP($G1921,通讯通路门店!$S$4:$S$993933,通讯通路门店!$C$4:$C$993933,0,0),"")</f>
        <v>乐东黎族自治县</v>
      </c>
      <c r="D1921" s="99" t="str">
        <f>IFERROR(_xlfn.XLOOKUP($G1921,通讯通路门店!$S$4:$S$993933,通讯通路门店!$D$4:$D$993933,0,0),"")</f>
        <v>万冲镇</v>
      </c>
      <c r="E1921" s="83"/>
      <c r="F1921" s="83"/>
      <c r="G1921" s="101"/>
      <c r="H1921" s="102">
        <f>IFERROR(_xlfn.XLOOKUP($G1921,通讯通路门店!$S$4:$S$993933,通讯通路门店!$R$4:$R$993933,0,0),"")</f>
        <v>0</v>
      </c>
      <c r="I1921" s="83"/>
      <c r="J1921" s="83"/>
      <c r="K1921" s="83"/>
      <c r="L1921" s="83"/>
      <c r="M1921" s="83"/>
      <c r="N1921" s="83"/>
      <c r="O1921" s="83"/>
      <c r="P1921" s="83"/>
      <c r="Q1921" s="83"/>
      <c r="R1921" s="83"/>
      <c r="S1921" s="83"/>
      <c r="T1921" s="83"/>
      <c r="U1921" s="99">
        <f>COUNTIF(通讯通路门店!$S:$S,$G1921)</f>
        <v>0</v>
      </c>
      <c r="V1921" s="99">
        <f>COUNTIFS(通讯通路门店!$S:$S,$G1921,通讯通路门店!$J:$J,"综合卖场")</f>
        <v>0</v>
      </c>
      <c r="W1921" s="99">
        <f>SUMIFS(通讯通路门店!$AJ:$AJ,通讯通路门店!$S:$S,通讯客户沙盘!$G1921)</f>
        <v>0</v>
      </c>
      <c r="X1921" s="99">
        <f t="shared" si="145"/>
        <v>0</v>
      </c>
      <c r="Y1921" s="99">
        <f>COUNTIFS(通讯通路门店!$S:$S,$G1921,通讯通路门店!$J:$J,"荣耀体验店")+COUNTIFS(通讯通路门店!$S:$S,$G1921,通讯通路门店!$J:$J,"荣耀授权专卖店")</f>
        <v>0</v>
      </c>
      <c r="Z1921" s="99">
        <f>COUNTIFS(通讯通路门店!$S:$S,$G1921,通讯通路门店!$J:$J,"VIVO体验店")</f>
        <v>0</v>
      </c>
      <c r="AA1921" s="99">
        <f>COUNTIFS(通讯通路门店!$S:$S,$G1921,通讯通路门店!$J:$J,"OPPO体验店")</f>
        <v>0</v>
      </c>
      <c r="AB1921" s="99">
        <f>COUNTIFS(通讯通路门店!$S:$S,$G1921,通讯通路门店!$J:$J,"华为授权体验店")+COUNTIFS(通讯通路门店!$S:$S,$G1921,通讯通路门店!$J:$J,"华为堡垒店")</f>
        <v>0</v>
      </c>
      <c r="AC1921" s="99">
        <f>COUNTIFS(通讯通路门店!$S:$S,$G1921,通讯通路门店!$J:$J,"小米体验店")</f>
        <v>0</v>
      </c>
      <c r="AD1921" s="99">
        <f>COUNTIFS(通讯通路门店!$S:$S,$G1921,通讯通路门店!$J:$J,"苹果体验店")</f>
        <v>0</v>
      </c>
      <c r="AE1921" s="99">
        <f>COUNTIFS(通讯通路门店!$S:$S,$G1921,通讯通路门店!$J:$J,"其他品牌专卖店")</f>
        <v>0</v>
      </c>
      <c r="AF1921" s="99">
        <f>SUMIFS(通讯通路门店!$BI:$BI,通讯通路门店!$S:$S,$G1921)</f>
        <v>0</v>
      </c>
      <c r="AG1921" s="99">
        <f>SUMIFS(通讯通路门店!$BH:$BH,通讯通路门店!$S:$S,$G1921)</f>
        <v>0</v>
      </c>
      <c r="AH1921" s="99">
        <f t="shared" si="146"/>
        <v>0</v>
      </c>
      <c r="AI1921" s="99">
        <f>SUMIFS(通讯通路门店!$BB:$BB,通讯通路门店!$S:$S,$G1921)</f>
        <v>0</v>
      </c>
      <c r="AJ1921" s="99">
        <f>SUMIFS(通讯通路门店!$BE:$BE,通讯通路门店!$S:$S,$G1921)</f>
        <v>0</v>
      </c>
      <c r="AK1921" s="99">
        <f>SUMIFS(通讯通路门店!$BG:$BG,通讯通路门店!$S:$S,$G1921)</f>
        <v>0</v>
      </c>
      <c r="AL1921" s="99">
        <f>SUMIFS(通讯通路门店!$BC:$BC,通讯通路门店!$S:$S,$G1921)</f>
        <v>0</v>
      </c>
      <c r="AM1921" s="99">
        <f>SUMIFS(通讯通路门店!$BD:$BD,通讯通路门店!$S:$S,$G1921)</f>
        <v>0</v>
      </c>
      <c r="AN1921" s="99">
        <f>SUMIFS(通讯通路门店!$BF:$BF,通讯通路门店!$S:$S,$G1921)</f>
        <v>0</v>
      </c>
      <c r="AO1921" s="99">
        <f t="shared" si="147"/>
        <v>0</v>
      </c>
      <c r="AP1921" s="99">
        <f>SUMIFS(通讯通路门店!$K:$K,通讯通路门店!$S:$S,$G1921)</f>
        <v>0</v>
      </c>
      <c r="AQ1921" s="83"/>
      <c r="AR1921" s="99">
        <f>SUMIFS(通讯通路门店!$T:$T,通讯通路门店!$S:$S,$G1921)</f>
        <v>0</v>
      </c>
      <c r="AS1921" s="99">
        <f>SUMIFS(通讯通路门店!$U:$U,通讯通路门店!$S:$S,$G1921)</f>
        <v>0</v>
      </c>
      <c r="AT1921" s="99">
        <f>SUMIFS(通讯通路门店!$V:$V,通讯通路门店!$S:$S,$G1921)</f>
        <v>0</v>
      </c>
      <c r="AU1921" s="99">
        <f>SUMIFS(通讯通路门店!$W:$W,通讯通路门店!$S:$S,$G1921)</f>
        <v>0</v>
      </c>
      <c r="AV1921" s="99">
        <f>SUMIFS(通讯通路门店!$Z:$Z,通讯通路门店!$S:$S,$G1921)</f>
        <v>0</v>
      </c>
      <c r="AW1921" s="99">
        <f>SUMIFS(通讯通路门店!$AB:$AB,通讯通路门店!$S:$S,$G1921)</f>
        <v>0</v>
      </c>
      <c r="AX1921" s="99">
        <f>SUMIFS(通讯通路门店!$X:$X,通讯通路门店!$S:$S,$G1921)</f>
        <v>0</v>
      </c>
      <c r="AY1921" s="99">
        <f>SUMIFS(通讯通路门店!$Y:$Y,通讯通路门店!$S:$S,$G1921)</f>
        <v>0</v>
      </c>
      <c r="AZ1921" s="99">
        <f>SUMIFS(通讯通路门店!$AA:$AA,通讯通路门店!$S:$S,$G1921)</f>
        <v>0</v>
      </c>
      <c r="BA1921" s="99">
        <f t="shared" si="148"/>
        <v>0</v>
      </c>
      <c r="BB1921" s="99">
        <f t="shared" si="149"/>
        <v>0</v>
      </c>
      <c r="BC1921" s="99">
        <f>SUMIFS(通讯通路门店!$W:$W,通讯通路门店!$S:$S,$G1921,通讯通路门店!$J:$J,"荣耀体验店")+SUMIFS(通讯通路门店!$W:$W,通讯通路门店!$S:$S,$G1921,通讯通路门店!$J:$J,"荣耀授权专卖店")</f>
        <v>0</v>
      </c>
      <c r="BD1921" s="99">
        <f>SUMIFS(通讯通路门店!$Z:$Z,通讯通路门店!$S:$S,$G1921,通讯通路门店!$J:$J,"VIVO体验店")</f>
        <v>0</v>
      </c>
      <c r="BE1921" s="99">
        <f>SUMIFS(通讯通路门店!$AB:$AB,通讯通路门店!$S:$S,$G1921,通讯通路门店!$J:$J,"OPPO体验店")</f>
        <v>0</v>
      </c>
      <c r="BF1921" s="99">
        <f>SUMIFS(通讯通路门店!$X:$X,通讯通路门店!$S:$S,$G1921,通讯通路门店!$J:$J,"华为授权体验店")+SUMIFS(通讯通路门店!$AA:$AA,通讯通路门店!$S:$S,$G1921,通讯通路门店!$J:$J,"华为堡垒店")</f>
        <v>0</v>
      </c>
      <c r="BG1921" s="99">
        <f>SUMIFS(通讯通路门店!$Y:$Y,通讯通路门店!$S:$S,$G1921,通讯通路门店!$J:$J,"小米体验店")</f>
        <v>0</v>
      </c>
      <c r="BH1921" s="99">
        <f>SUMIFS(通讯通路门店!$AA:$AA,通讯通路门店!$S:$S,$G1921,通讯通路门店!$J:$J,"苹果体验店")</f>
        <v>0</v>
      </c>
      <c r="BI1921" s="99">
        <f>SUMIFS(通讯通路门店!$K:$K,通讯通路门店!$S:$S,$G1921,通讯通路门店!$J:$J,"其他品牌专卖店")</f>
        <v>0</v>
      </c>
      <c r="BJ1921" s="99">
        <f>SUMIFS(通讯通路门店!$AC:$AC,通讯通路门店!$S:$S,$G1921)</f>
        <v>0</v>
      </c>
      <c r="BK1921" s="99">
        <f>SUMIFS(通讯通路门店!$AD:$AD,通讯通路门店!$S:$S,$G1921)</f>
        <v>0</v>
      </c>
      <c r="BL1921" s="99">
        <f>SUMIFS(通讯通路门店!$AE:$AE,通讯通路门店!$S:$S,$G1921)</f>
        <v>0</v>
      </c>
      <c r="BM1921" s="99">
        <f>SUMIFS(通讯通路门店!$AF:$AF,通讯通路门店!$S:$S,$G1921)</f>
        <v>0</v>
      </c>
      <c r="BN1921" s="99">
        <f>SUMIFS(通讯通路门店!$AG:$AG,通讯通路门店!$S:$S,$G1921)</f>
        <v>0</v>
      </c>
      <c r="BO1921" s="99">
        <f>SUMIFS(通讯通路门店!$AH:$AH,通讯通路门店!$S:$S,$G1921)</f>
        <v>0</v>
      </c>
      <c r="BP1921" s="99">
        <f>SUMIFS(通讯通路门店!$AI:$AI,通讯通路门店!$S:$S,$G1921)</f>
        <v>0</v>
      </c>
      <c r="BQ1921" s="83"/>
    </row>
    <row r="1922" spans="1:69">
      <c r="A1922" s="99" t="str">
        <f>IFERROR(_xlfn.XLOOKUP($G1922,通讯通路门店!$S$4:$S$993933,通讯通路门店!$A$4:$A$993933,0,0),"")</f>
        <v>海南省</v>
      </c>
      <c r="B1922" s="99" t="str">
        <f>IFERROR(_xlfn.XLOOKUP($G1922,通讯通路门店!$S$4:$S$993933,通讯通路门店!$B$4:$B$993933,0,0),"")</f>
        <v>乐东黎族自治县</v>
      </c>
      <c r="C1922" s="99" t="str">
        <f>IFERROR(_xlfn.XLOOKUP($G1922,通讯通路门店!$S$4:$S$993933,通讯通路门店!$C$4:$C$993933,0,0),"")</f>
        <v>乐东黎族自治县</v>
      </c>
      <c r="D1922" s="99" t="str">
        <f>IFERROR(_xlfn.XLOOKUP($G1922,通讯通路门店!$S$4:$S$993933,通讯通路门店!$D$4:$D$993933,0,0),"")</f>
        <v>万冲镇</v>
      </c>
      <c r="E1922" s="83"/>
      <c r="F1922" s="83"/>
      <c r="G1922" s="101"/>
      <c r="H1922" s="102">
        <f>IFERROR(_xlfn.XLOOKUP($G1922,通讯通路门店!$S$4:$S$993933,通讯通路门店!$R$4:$R$993933,0,0),"")</f>
        <v>0</v>
      </c>
      <c r="I1922" s="83"/>
      <c r="J1922" s="83"/>
      <c r="K1922" s="83"/>
      <c r="L1922" s="83"/>
      <c r="M1922" s="83"/>
      <c r="N1922" s="83"/>
      <c r="O1922" s="83"/>
      <c r="P1922" s="83"/>
      <c r="Q1922" s="83"/>
      <c r="R1922" s="83"/>
      <c r="S1922" s="83"/>
      <c r="T1922" s="83"/>
      <c r="U1922" s="99">
        <f>COUNTIF(通讯通路门店!$S:$S,$G1922)</f>
        <v>0</v>
      </c>
      <c r="V1922" s="99">
        <f>COUNTIFS(通讯通路门店!$S:$S,$G1922,通讯通路门店!$J:$J,"综合卖场")</f>
        <v>0</v>
      </c>
      <c r="W1922" s="99">
        <f>SUMIFS(通讯通路门店!$AJ:$AJ,通讯通路门店!$S:$S,通讯客户沙盘!$G1922)</f>
        <v>0</v>
      </c>
      <c r="X1922" s="99">
        <f t="shared" si="145"/>
        <v>0</v>
      </c>
      <c r="Y1922" s="99">
        <f>COUNTIFS(通讯通路门店!$S:$S,$G1922,通讯通路门店!$J:$J,"荣耀体验店")+COUNTIFS(通讯通路门店!$S:$S,$G1922,通讯通路门店!$J:$J,"荣耀授权专卖店")</f>
        <v>0</v>
      </c>
      <c r="Z1922" s="99">
        <f>COUNTIFS(通讯通路门店!$S:$S,$G1922,通讯通路门店!$J:$J,"VIVO体验店")</f>
        <v>0</v>
      </c>
      <c r="AA1922" s="99">
        <f>COUNTIFS(通讯通路门店!$S:$S,$G1922,通讯通路门店!$J:$J,"OPPO体验店")</f>
        <v>0</v>
      </c>
      <c r="AB1922" s="99">
        <f>COUNTIFS(通讯通路门店!$S:$S,$G1922,通讯通路门店!$J:$J,"华为授权体验店")+COUNTIFS(通讯通路门店!$S:$S,$G1922,通讯通路门店!$J:$J,"华为堡垒店")</f>
        <v>0</v>
      </c>
      <c r="AC1922" s="99">
        <f>COUNTIFS(通讯通路门店!$S:$S,$G1922,通讯通路门店!$J:$J,"小米体验店")</f>
        <v>0</v>
      </c>
      <c r="AD1922" s="99">
        <f>COUNTIFS(通讯通路门店!$S:$S,$G1922,通讯通路门店!$J:$J,"苹果体验店")</f>
        <v>0</v>
      </c>
      <c r="AE1922" s="99">
        <f>COUNTIFS(通讯通路门店!$S:$S,$G1922,通讯通路门店!$J:$J,"其他品牌专卖店")</f>
        <v>0</v>
      </c>
      <c r="AF1922" s="99">
        <f>SUMIFS(通讯通路门店!$BI:$BI,通讯通路门店!$S:$S,$G1922)</f>
        <v>0</v>
      </c>
      <c r="AG1922" s="99">
        <f>SUMIFS(通讯通路门店!$BH:$BH,通讯通路门店!$S:$S,$G1922)</f>
        <v>0</v>
      </c>
      <c r="AH1922" s="99">
        <f t="shared" si="146"/>
        <v>0</v>
      </c>
      <c r="AI1922" s="99">
        <f>SUMIFS(通讯通路门店!$BB:$BB,通讯通路门店!$S:$S,$G1922)</f>
        <v>0</v>
      </c>
      <c r="AJ1922" s="99">
        <f>SUMIFS(通讯通路门店!$BE:$BE,通讯通路门店!$S:$S,$G1922)</f>
        <v>0</v>
      </c>
      <c r="AK1922" s="99">
        <f>SUMIFS(通讯通路门店!$BG:$BG,通讯通路门店!$S:$S,$G1922)</f>
        <v>0</v>
      </c>
      <c r="AL1922" s="99">
        <f>SUMIFS(通讯通路门店!$BC:$BC,通讯通路门店!$S:$S,$G1922)</f>
        <v>0</v>
      </c>
      <c r="AM1922" s="99">
        <f>SUMIFS(通讯通路门店!$BD:$BD,通讯通路门店!$S:$S,$G1922)</f>
        <v>0</v>
      </c>
      <c r="AN1922" s="99">
        <f>SUMIFS(通讯通路门店!$BF:$BF,通讯通路门店!$S:$S,$G1922)</f>
        <v>0</v>
      </c>
      <c r="AO1922" s="99">
        <f t="shared" si="147"/>
        <v>0</v>
      </c>
      <c r="AP1922" s="99">
        <f>SUMIFS(通讯通路门店!$K:$K,通讯通路门店!$S:$S,$G1922)</f>
        <v>0</v>
      </c>
      <c r="AQ1922" s="83"/>
      <c r="AR1922" s="99">
        <f>SUMIFS(通讯通路门店!$T:$T,通讯通路门店!$S:$S,$G1922)</f>
        <v>0</v>
      </c>
      <c r="AS1922" s="99">
        <f>SUMIFS(通讯通路门店!$U:$U,通讯通路门店!$S:$S,$G1922)</f>
        <v>0</v>
      </c>
      <c r="AT1922" s="99">
        <f>SUMIFS(通讯通路门店!$V:$V,通讯通路门店!$S:$S,$G1922)</f>
        <v>0</v>
      </c>
      <c r="AU1922" s="99">
        <f>SUMIFS(通讯通路门店!$W:$W,通讯通路门店!$S:$S,$G1922)</f>
        <v>0</v>
      </c>
      <c r="AV1922" s="99">
        <f>SUMIFS(通讯通路门店!$Z:$Z,通讯通路门店!$S:$S,$G1922)</f>
        <v>0</v>
      </c>
      <c r="AW1922" s="99">
        <f>SUMIFS(通讯通路门店!$AB:$AB,通讯通路门店!$S:$S,$G1922)</f>
        <v>0</v>
      </c>
      <c r="AX1922" s="99">
        <f>SUMIFS(通讯通路门店!$X:$X,通讯通路门店!$S:$S,$G1922)</f>
        <v>0</v>
      </c>
      <c r="AY1922" s="99">
        <f>SUMIFS(通讯通路门店!$Y:$Y,通讯通路门店!$S:$S,$G1922)</f>
        <v>0</v>
      </c>
      <c r="AZ1922" s="99">
        <f>SUMIFS(通讯通路门店!$AA:$AA,通讯通路门店!$S:$S,$G1922)</f>
        <v>0</v>
      </c>
      <c r="BA1922" s="99">
        <f t="shared" si="148"/>
        <v>0</v>
      </c>
      <c r="BB1922" s="99">
        <f t="shared" si="149"/>
        <v>0</v>
      </c>
      <c r="BC1922" s="99">
        <f>SUMIFS(通讯通路门店!$W:$W,通讯通路门店!$S:$S,$G1922,通讯通路门店!$J:$J,"荣耀体验店")+SUMIFS(通讯通路门店!$W:$W,通讯通路门店!$S:$S,$G1922,通讯通路门店!$J:$J,"荣耀授权专卖店")</f>
        <v>0</v>
      </c>
      <c r="BD1922" s="99">
        <f>SUMIFS(通讯通路门店!$Z:$Z,通讯通路门店!$S:$S,$G1922,通讯通路门店!$J:$J,"VIVO体验店")</f>
        <v>0</v>
      </c>
      <c r="BE1922" s="99">
        <f>SUMIFS(通讯通路门店!$AB:$AB,通讯通路门店!$S:$S,$G1922,通讯通路门店!$J:$J,"OPPO体验店")</f>
        <v>0</v>
      </c>
      <c r="BF1922" s="99">
        <f>SUMIFS(通讯通路门店!$X:$X,通讯通路门店!$S:$S,$G1922,通讯通路门店!$J:$J,"华为授权体验店")+SUMIFS(通讯通路门店!$AA:$AA,通讯通路门店!$S:$S,$G1922,通讯通路门店!$J:$J,"华为堡垒店")</f>
        <v>0</v>
      </c>
      <c r="BG1922" s="99">
        <f>SUMIFS(通讯通路门店!$Y:$Y,通讯通路门店!$S:$S,$G1922,通讯通路门店!$J:$J,"小米体验店")</f>
        <v>0</v>
      </c>
      <c r="BH1922" s="99">
        <f>SUMIFS(通讯通路门店!$AA:$AA,通讯通路门店!$S:$S,$G1922,通讯通路门店!$J:$J,"苹果体验店")</f>
        <v>0</v>
      </c>
      <c r="BI1922" s="99">
        <f>SUMIFS(通讯通路门店!$K:$K,通讯通路门店!$S:$S,$G1922,通讯通路门店!$J:$J,"其他品牌专卖店")</f>
        <v>0</v>
      </c>
      <c r="BJ1922" s="99">
        <f>SUMIFS(通讯通路门店!$AC:$AC,通讯通路门店!$S:$S,$G1922)</f>
        <v>0</v>
      </c>
      <c r="BK1922" s="99">
        <f>SUMIFS(通讯通路门店!$AD:$AD,通讯通路门店!$S:$S,$G1922)</f>
        <v>0</v>
      </c>
      <c r="BL1922" s="99">
        <f>SUMIFS(通讯通路门店!$AE:$AE,通讯通路门店!$S:$S,$G1922)</f>
        <v>0</v>
      </c>
      <c r="BM1922" s="99">
        <f>SUMIFS(通讯通路门店!$AF:$AF,通讯通路门店!$S:$S,$G1922)</f>
        <v>0</v>
      </c>
      <c r="BN1922" s="99">
        <f>SUMIFS(通讯通路门店!$AG:$AG,通讯通路门店!$S:$S,$G1922)</f>
        <v>0</v>
      </c>
      <c r="BO1922" s="99">
        <f>SUMIFS(通讯通路门店!$AH:$AH,通讯通路门店!$S:$S,$G1922)</f>
        <v>0</v>
      </c>
      <c r="BP1922" s="99">
        <f>SUMIFS(通讯通路门店!$AI:$AI,通讯通路门店!$S:$S,$G1922)</f>
        <v>0</v>
      </c>
      <c r="BQ1922" s="83"/>
    </row>
    <row r="1923" spans="1:69">
      <c r="A1923" s="99" t="str">
        <f>IFERROR(_xlfn.XLOOKUP($G1923,通讯通路门店!$S$4:$S$993933,通讯通路门店!$A$4:$A$993933,0,0),"")</f>
        <v>海南省</v>
      </c>
      <c r="B1923" s="99" t="str">
        <f>IFERROR(_xlfn.XLOOKUP($G1923,通讯通路门店!$S$4:$S$993933,通讯通路门店!$B$4:$B$993933,0,0),"")</f>
        <v>乐东黎族自治县</v>
      </c>
      <c r="C1923" s="99" t="str">
        <f>IFERROR(_xlfn.XLOOKUP($G1923,通讯通路门店!$S$4:$S$993933,通讯通路门店!$C$4:$C$993933,0,0),"")</f>
        <v>乐东黎族自治县</v>
      </c>
      <c r="D1923" s="99" t="str">
        <f>IFERROR(_xlfn.XLOOKUP($G1923,通讯通路门店!$S$4:$S$993933,通讯通路门店!$D$4:$D$993933,0,0),"")</f>
        <v>万冲镇</v>
      </c>
      <c r="E1923" s="83"/>
      <c r="F1923" s="83"/>
      <c r="G1923" s="101"/>
      <c r="H1923" s="102">
        <f>IFERROR(_xlfn.XLOOKUP($G1923,通讯通路门店!$S$4:$S$993933,通讯通路门店!$R$4:$R$993933,0,0),"")</f>
        <v>0</v>
      </c>
      <c r="I1923" s="83"/>
      <c r="J1923" s="83"/>
      <c r="K1923" s="83"/>
      <c r="L1923" s="83"/>
      <c r="M1923" s="83"/>
      <c r="N1923" s="83"/>
      <c r="O1923" s="83"/>
      <c r="P1923" s="83"/>
      <c r="Q1923" s="83"/>
      <c r="R1923" s="83"/>
      <c r="S1923" s="83"/>
      <c r="T1923" s="83"/>
      <c r="U1923" s="99">
        <f>COUNTIF(通讯通路门店!$S:$S,$G1923)</f>
        <v>0</v>
      </c>
      <c r="V1923" s="99">
        <f>COUNTIFS(通讯通路门店!$S:$S,$G1923,通讯通路门店!$J:$J,"综合卖场")</f>
        <v>0</v>
      </c>
      <c r="W1923" s="99">
        <f>SUMIFS(通讯通路门店!$AJ:$AJ,通讯通路门店!$S:$S,通讯客户沙盘!$G1923)</f>
        <v>0</v>
      </c>
      <c r="X1923" s="99">
        <f t="shared" si="145"/>
        <v>0</v>
      </c>
      <c r="Y1923" s="99">
        <f>COUNTIFS(通讯通路门店!$S:$S,$G1923,通讯通路门店!$J:$J,"荣耀体验店")+COUNTIFS(通讯通路门店!$S:$S,$G1923,通讯通路门店!$J:$J,"荣耀授权专卖店")</f>
        <v>0</v>
      </c>
      <c r="Z1923" s="99">
        <f>COUNTIFS(通讯通路门店!$S:$S,$G1923,通讯通路门店!$J:$J,"VIVO体验店")</f>
        <v>0</v>
      </c>
      <c r="AA1923" s="99">
        <f>COUNTIFS(通讯通路门店!$S:$S,$G1923,通讯通路门店!$J:$J,"OPPO体验店")</f>
        <v>0</v>
      </c>
      <c r="AB1923" s="99">
        <f>COUNTIFS(通讯通路门店!$S:$S,$G1923,通讯通路门店!$J:$J,"华为授权体验店")+COUNTIFS(通讯通路门店!$S:$S,$G1923,通讯通路门店!$J:$J,"华为堡垒店")</f>
        <v>0</v>
      </c>
      <c r="AC1923" s="99">
        <f>COUNTIFS(通讯通路门店!$S:$S,$G1923,通讯通路门店!$J:$J,"小米体验店")</f>
        <v>0</v>
      </c>
      <c r="AD1923" s="99">
        <f>COUNTIFS(通讯通路门店!$S:$S,$G1923,通讯通路门店!$J:$J,"苹果体验店")</f>
        <v>0</v>
      </c>
      <c r="AE1923" s="99">
        <f>COUNTIFS(通讯通路门店!$S:$S,$G1923,通讯通路门店!$J:$J,"其他品牌专卖店")</f>
        <v>0</v>
      </c>
      <c r="AF1923" s="99">
        <f>SUMIFS(通讯通路门店!$BI:$BI,通讯通路门店!$S:$S,$G1923)</f>
        <v>0</v>
      </c>
      <c r="AG1923" s="99">
        <f>SUMIFS(通讯通路门店!$BH:$BH,通讯通路门店!$S:$S,$G1923)</f>
        <v>0</v>
      </c>
      <c r="AH1923" s="99">
        <f t="shared" si="146"/>
        <v>0</v>
      </c>
      <c r="AI1923" s="99">
        <f>SUMIFS(通讯通路门店!$BB:$BB,通讯通路门店!$S:$S,$G1923)</f>
        <v>0</v>
      </c>
      <c r="AJ1923" s="99">
        <f>SUMIFS(通讯通路门店!$BE:$BE,通讯通路门店!$S:$S,$G1923)</f>
        <v>0</v>
      </c>
      <c r="AK1923" s="99">
        <f>SUMIFS(通讯通路门店!$BG:$BG,通讯通路门店!$S:$S,$G1923)</f>
        <v>0</v>
      </c>
      <c r="AL1923" s="99">
        <f>SUMIFS(通讯通路门店!$BC:$BC,通讯通路门店!$S:$S,$G1923)</f>
        <v>0</v>
      </c>
      <c r="AM1923" s="99">
        <f>SUMIFS(通讯通路门店!$BD:$BD,通讯通路门店!$S:$S,$G1923)</f>
        <v>0</v>
      </c>
      <c r="AN1923" s="99">
        <f>SUMIFS(通讯通路门店!$BF:$BF,通讯通路门店!$S:$S,$G1923)</f>
        <v>0</v>
      </c>
      <c r="AO1923" s="99">
        <f t="shared" si="147"/>
        <v>0</v>
      </c>
      <c r="AP1923" s="99">
        <f>SUMIFS(通讯通路门店!$K:$K,通讯通路门店!$S:$S,$G1923)</f>
        <v>0</v>
      </c>
      <c r="AQ1923" s="83"/>
      <c r="AR1923" s="99">
        <f>SUMIFS(通讯通路门店!$T:$T,通讯通路门店!$S:$S,$G1923)</f>
        <v>0</v>
      </c>
      <c r="AS1923" s="99">
        <f>SUMIFS(通讯通路门店!$U:$U,通讯通路门店!$S:$S,$G1923)</f>
        <v>0</v>
      </c>
      <c r="AT1923" s="99">
        <f>SUMIFS(通讯通路门店!$V:$V,通讯通路门店!$S:$S,$G1923)</f>
        <v>0</v>
      </c>
      <c r="AU1923" s="99">
        <f>SUMIFS(通讯通路门店!$W:$W,通讯通路门店!$S:$S,$G1923)</f>
        <v>0</v>
      </c>
      <c r="AV1923" s="99">
        <f>SUMIFS(通讯通路门店!$Z:$Z,通讯通路门店!$S:$S,$G1923)</f>
        <v>0</v>
      </c>
      <c r="AW1923" s="99">
        <f>SUMIFS(通讯通路门店!$AB:$AB,通讯通路门店!$S:$S,$G1923)</f>
        <v>0</v>
      </c>
      <c r="AX1923" s="99">
        <f>SUMIFS(通讯通路门店!$X:$X,通讯通路门店!$S:$S,$G1923)</f>
        <v>0</v>
      </c>
      <c r="AY1923" s="99">
        <f>SUMIFS(通讯通路门店!$Y:$Y,通讯通路门店!$S:$S,$G1923)</f>
        <v>0</v>
      </c>
      <c r="AZ1923" s="99">
        <f>SUMIFS(通讯通路门店!$AA:$AA,通讯通路门店!$S:$S,$G1923)</f>
        <v>0</v>
      </c>
      <c r="BA1923" s="99">
        <f t="shared" si="148"/>
        <v>0</v>
      </c>
      <c r="BB1923" s="99">
        <f t="shared" si="149"/>
        <v>0</v>
      </c>
      <c r="BC1923" s="99">
        <f>SUMIFS(通讯通路门店!$W:$W,通讯通路门店!$S:$S,$G1923,通讯通路门店!$J:$J,"荣耀体验店")+SUMIFS(通讯通路门店!$W:$W,通讯通路门店!$S:$S,$G1923,通讯通路门店!$J:$J,"荣耀授权专卖店")</f>
        <v>0</v>
      </c>
      <c r="BD1923" s="99">
        <f>SUMIFS(通讯通路门店!$Z:$Z,通讯通路门店!$S:$S,$G1923,通讯通路门店!$J:$J,"VIVO体验店")</f>
        <v>0</v>
      </c>
      <c r="BE1923" s="99">
        <f>SUMIFS(通讯通路门店!$AB:$AB,通讯通路门店!$S:$S,$G1923,通讯通路门店!$J:$J,"OPPO体验店")</f>
        <v>0</v>
      </c>
      <c r="BF1923" s="99">
        <f>SUMIFS(通讯通路门店!$X:$X,通讯通路门店!$S:$S,$G1923,通讯通路门店!$J:$J,"华为授权体验店")+SUMIFS(通讯通路门店!$AA:$AA,通讯通路门店!$S:$S,$G1923,通讯通路门店!$J:$J,"华为堡垒店")</f>
        <v>0</v>
      </c>
      <c r="BG1923" s="99">
        <f>SUMIFS(通讯通路门店!$Y:$Y,通讯通路门店!$S:$S,$G1923,通讯通路门店!$J:$J,"小米体验店")</f>
        <v>0</v>
      </c>
      <c r="BH1923" s="99">
        <f>SUMIFS(通讯通路门店!$AA:$AA,通讯通路门店!$S:$S,$G1923,通讯通路门店!$J:$J,"苹果体验店")</f>
        <v>0</v>
      </c>
      <c r="BI1923" s="99">
        <f>SUMIFS(通讯通路门店!$K:$K,通讯通路门店!$S:$S,$G1923,通讯通路门店!$J:$J,"其他品牌专卖店")</f>
        <v>0</v>
      </c>
      <c r="BJ1923" s="99">
        <f>SUMIFS(通讯通路门店!$AC:$AC,通讯通路门店!$S:$S,$G1923)</f>
        <v>0</v>
      </c>
      <c r="BK1923" s="99">
        <f>SUMIFS(通讯通路门店!$AD:$AD,通讯通路门店!$S:$S,$G1923)</f>
        <v>0</v>
      </c>
      <c r="BL1923" s="99">
        <f>SUMIFS(通讯通路门店!$AE:$AE,通讯通路门店!$S:$S,$G1923)</f>
        <v>0</v>
      </c>
      <c r="BM1923" s="99">
        <f>SUMIFS(通讯通路门店!$AF:$AF,通讯通路门店!$S:$S,$G1923)</f>
        <v>0</v>
      </c>
      <c r="BN1923" s="99">
        <f>SUMIFS(通讯通路门店!$AG:$AG,通讯通路门店!$S:$S,$G1923)</f>
        <v>0</v>
      </c>
      <c r="BO1923" s="99">
        <f>SUMIFS(通讯通路门店!$AH:$AH,通讯通路门店!$S:$S,$G1923)</f>
        <v>0</v>
      </c>
      <c r="BP1923" s="99">
        <f>SUMIFS(通讯通路门店!$AI:$AI,通讯通路门店!$S:$S,$G1923)</f>
        <v>0</v>
      </c>
      <c r="BQ1923" s="83"/>
    </row>
    <row r="1924" spans="1:69">
      <c r="A1924" s="99" t="str">
        <f>IFERROR(_xlfn.XLOOKUP($G1924,通讯通路门店!$S$4:$S$993933,通讯通路门店!$A$4:$A$993933,0,0),"")</f>
        <v>海南省</v>
      </c>
      <c r="B1924" s="99" t="str">
        <f>IFERROR(_xlfn.XLOOKUP($G1924,通讯通路门店!$S$4:$S$993933,通讯通路门店!$B$4:$B$993933,0,0),"")</f>
        <v>乐东黎族自治县</v>
      </c>
      <c r="C1924" s="99" t="str">
        <f>IFERROR(_xlfn.XLOOKUP($G1924,通讯通路门店!$S$4:$S$993933,通讯通路门店!$C$4:$C$993933,0,0),"")</f>
        <v>乐东黎族自治县</v>
      </c>
      <c r="D1924" s="99" t="str">
        <f>IFERROR(_xlfn.XLOOKUP($G1924,通讯通路门店!$S$4:$S$993933,通讯通路门店!$D$4:$D$993933,0,0),"")</f>
        <v>万冲镇</v>
      </c>
      <c r="E1924" s="83"/>
      <c r="F1924" s="83"/>
      <c r="G1924" s="101"/>
      <c r="H1924" s="102">
        <f>IFERROR(_xlfn.XLOOKUP($G1924,通讯通路门店!$S$4:$S$993933,通讯通路门店!$R$4:$R$993933,0,0),"")</f>
        <v>0</v>
      </c>
      <c r="I1924" s="83"/>
      <c r="J1924" s="83"/>
      <c r="K1924" s="83"/>
      <c r="L1924" s="83"/>
      <c r="M1924" s="83"/>
      <c r="N1924" s="83"/>
      <c r="O1924" s="83"/>
      <c r="P1924" s="83"/>
      <c r="Q1924" s="83"/>
      <c r="R1924" s="83"/>
      <c r="S1924" s="83"/>
      <c r="T1924" s="83"/>
      <c r="U1924" s="99">
        <f>COUNTIF(通讯通路门店!$S:$S,$G1924)</f>
        <v>0</v>
      </c>
      <c r="V1924" s="99">
        <f>COUNTIFS(通讯通路门店!$S:$S,$G1924,通讯通路门店!$J:$J,"综合卖场")</f>
        <v>0</v>
      </c>
      <c r="W1924" s="99">
        <f>SUMIFS(通讯通路门店!$AJ:$AJ,通讯通路门店!$S:$S,通讯客户沙盘!$G1924)</f>
        <v>0</v>
      </c>
      <c r="X1924" s="99">
        <f t="shared" ref="X1924:X1987" si="150">Y1924+Z1924+AA1924+AB1924+AC1924+AD1924+AE1924</f>
        <v>0</v>
      </c>
      <c r="Y1924" s="99">
        <f>COUNTIFS(通讯通路门店!$S:$S,$G1924,通讯通路门店!$J:$J,"荣耀体验店")+COUNTIFS(通讯通路门店!$S:$S,$G1924,通讯通路门店!$J:$J,"荣耀授权专卖店")</f>
        <v>0</v>
      </c>
      <c r="Z1924" s="99">
        <f>COUNTIFS(通讯通路门店!$S:$S,$G1924,通讯通路门店!$J:$J,"VIVO体验店")</f>
        <v>0</v>
      </c>
      <c r="AA1924" s="99">
        <f>COUNTIFS(通讯通路门店!$S:$S,$G1924,通讯通路门店!$J:$J,"OPPO体验店")</f>
        <v>0</v>
      </c>
      <c r="AB1924" s="99">
        <f>COUNTIFS(通讯通路门店!$S:$S,$G1924,通讯通路门店!$J:$J,"华为授权体验店")+COUNTIFS(通讯通路门店!$S:$S,$G1924,通讯通路门店!$J:$J,"华为堡垒店")</f>
        <v>0</v>
      </c>
      <c r="AC1924" s="99">
        <f>COUNTIFS(通讯通路门店!$S:$S,$G1924,通讯通路门店!$J:$J,"小米体验店")</f>
        <v>0</v>
      </c>
      <c r="AD1924" s="99">
        <f>COUNTIFS(通讯通路门店!$S:$S,$G1924,通讯通路门店!$J:$J,"苹果体验店")</f>
        <v>0</v>
      </c>
      <c r="AE1924" s="99">
        <f>COUNTIFS(通讯通路门店!$S:$S,$G1924,通讯通路门店!$J:$J,"其他品牌专卖店")</f>
        <v>0</v>
      </c>
      <c r="AF1924" s="99">
        <f>SUMIFS(通讯通路门店!$BI:$BI,通讯通路门店!$S:$S,$G1924)</f>
        <v>0</v>
      </c>
      <c r="AG1924" s="99">
        <f>SUMIFS(通讯通路门店!$BH:$BH,通讯通路门店!$S:$S,$G1924)</f>
        <v>0</v>
      </c>
      <c r="AH1924" s="99">
        <f t="shared" ref="AH1924:AH1987" si="151">AI1924+AJ1924+AK1924+AL1924+AM1924+AN1924</f>
        <v>0</v>
      </c>
      <c r="AI1924" s="99">
        <f>SUMIFS(通讯通路门店!$BB:$BB,通讯通路门店!$S:$S,$G1924)</f>
        <v>0</v>
      </c>
      <c r="AJ1924" s="99">
        <f>SUMIFS(通讯通路门店!$BE:$BE,通讯通路门店!$S:$S,$G1924)</f>
        <v>0</v>
      </c>
      <c r="AK1924" s="99">
        <f>SUMIFS(通讯通路门店!$BG:$BG,通讯通路门店!$S:$S,$G1924)</f>
        <v>0</v>
      </c>
      <c r="AL1924" s="99">
        <f>SUMIFS(通讯通路门店!$BC:$BC,通讯通路门店!$S:$S,$G1924)</f>
        <v>0</v>
      </c>
      <c r="AM1924" s="99">
        <f>SUMIFS(通讯通路门店!$BD:$BD,通讯通路门店!$S:$S,$G1924)</f>
        <v>0</v>
      </c>
      <c r="AN1924" s="99">
        <f>SUMIFS(通讯通路门店!$BF:$BF,通讯通路门店!$S:$S,$G1924)</f>
        <v>0</v>
      </c>
      <c r="AO1924" s="99">
        <f t="shared" ref="AO1924:AO1987" si="152">AP1924+AQ1924</f>
        <v>0</v>
      </c>
      <c r="AP1924" s="99">
        <f>SUMIFS(通讯通路门店!$K:$K,通讯通路门店!$S:$S,$G1924)</f>
        <v>0</v>
      </c>
      <c r="AQ1924" s="83"/>
      <c r="AR1924" s="99">
        <f>SUMIFS(通讯通路门店!$T:$T,通讯通路门店!$S:$S,$G1924)</f>
        <v>0</v>
      </c>
      <c r="AS1924" s="99">
        <f>SUMIFS(通讯通路门店!$U:$U,通讯通路门店!$S:$S,$G1924)</f>
        <v>0</v>
      </c>
      <c r="AT1924" s="99">
        <f>SUMIFS(通讯通路门店!$V:$V,通讯通路门店!$S:$S,$G1924)</f>
        <v>0</v>
      </c>
      <c r="AU1924" s="99">
        <f>SUMIFS(通讯通路门店!$W:$W,通讯通路门店!$S:$S,$G1924)</f>
        <v>0</v>
      </c>
      <c r="AV1924" s="99">
        <f>SUMIFS(通讯通路门店!$Z:$Z,通讯通路门店!$S:$S,$G1924)</f>
        <v>0</v>
      </c>
      <c r="AW1924" s="99">
        <f>SUMIFS(通讯通路门店!$AB:$AB,通讯通路门店!$S:$S,$G1924)</f>
        <v>0</v>
      </c>
      <c r="AX1924" s="99">
        <f>SUMIFS(通讯通路门店!$X:$X,通讯通路门店!$S:$S,$G1924)</f>
        <v>0</v>
      </c>
      <c r="AY1924" s="99">
        <f>SUMIFS(通讯通路门店!$Y:$Y,通讯通路门店!$S:$S,$G1924)</f>
        <v>0</v>
      </c>
      <c r="AZ1924" s="99">
        <f>SUMIFS(通讯通路门店!$AA:$AA,通讯通路门店!$S:$S,$G1924)</f>
        <v>0</v>
      </c>
      <c r="BA1924" s="99">
        <f t="shared" ref="BA1924:BA1987" si="153">AP1924-BB1924</f>
        <v>0</v>
      </c>
      <c r="BB1924" s="99">
        <f t="shared" ref="BB1924:BB1987" si="154">BC1924+BD1924+BE1924+BF1924+BG1924+BH1924</f>
        <v>0</v>
      </c>
      <c r="BC1924" s="99">
        <f>SUMIFS(通讯通路门店!$W:$W,通讯通路门店!$S:$S,$G1924,通讯通路门店!$J:$J,"荣耀体验店")+SUMIFS(通讯通路门店!$W:$W,通讯通路门店!$S:$S,$G1924,通讯通路门店!$J:$J,"荣耀授权专卖店")</f>
        <v>0</v>
      </c>
      <c r="BD1924" s="99">
        <f>SUMIFS(通讯通路门店!$Z:$Z,通讯通路门店!$S:$S,$G1924,通讯通路门店!$J:$J,"VIVO体验店")</f>
        <v>0</v>
      </c>
      <c r="BE1924" s="99">
        <f>SUMIFS(通讯通路门店!$AB:$AB,通讯通路门店!$S:$S,$G1924,通讯通路门店!$J:$J,"OPPO体验店")</f>
        <v>0</v>
      </c>
      <c r="BF1924" s="99">
        <f>SUMIFS(通讯通路门店!$X:$X,通讯通路门店!$S:$S,$G1924,通讯通路门店!$J:$J,"华为授权体验店")+SUMIFS(通讯通路门店!$AA:$AA,通讯通路门店!$S:$S,$G1924,通讯通路门店!$J:$J,"华为堡垒店")</f>
        <v>0</v>
      </c>
      <c r="BG1924" s="99">
        <f>SUMIFS(通讯通路门店!$Y:$Y,通讯通路门店!$S:$S,$G1924,通讯通路门店!$J:$J,"小米体验店")</f>
        <v>0</v>
      </c>
      <c r="BH1924" s="99">
        <f>SUMIFS(通讯通路门店!$AA:$AA,通讯通路门店!$S:$S,$G1924,通讯通路门店!$J:$J,"苹果体验店")</f>
        <v>0</v>
      </c>
      <c r="BI1924" s="99">
        <f>SUMIFS(通讯通路门店!$K:$K,通讯通路门店!$S:$S,$G1924,通讯通路门店!$J:$J,"其他品牌专卖店")</f>
        <v>0</v>
      </c>
      <c r="BJ1924" s="99">
        <f>SUMIFS(通讯通路门店!$AC:$AC,通讯通路门店!$S:$S,$G1924)</f>
        <v>0</v>
      </c>
      <c r="BK1924" s="99">
        <f>SUMIFS(通讯通路门店!$AD:$AD,通讯通路门店!$S:$S,$G1924)</f>
        <v>0</v>
      </c>
      <c r="BL1924" s="99">
        <f>SUMIFS(通讯通路门店!$AE:$AE,通讯通路门店!$S:$S,$G1924)</f>
        <v>0</v>
      </c>
      <c r="BM1924" s="99">
        <f>SUMIFS(通讯通路门店!$AF:$AF,通讯通路门店!$S:$S,$G1924)</f>
        <v>0</v>
      </c>
      <c r="BN1924" s="99">
        <f>SUMIFS(通讯通路门店!$AG:$AG,通讯通路门店!$S:$S,$G1924)</f>
        <v>0</v>
      </c>
      <c r="BO1924" s="99">
        <f>SUMIFS(通讯通路门店!$AH:$AH,通讯通路门店!$S:$S,$G1924)</f>
        <v>0</v>
      </c>
      <c r="BP1924" s="99">
        <f>SUMIFS(通讯通路门店!$AI:$AI,通讯通路门店!$S:$S,$G1924)</f>
        <v>0</v>
      </c>
      <c r="BQ1924" s="83"/>
    </row>
    <row r="1925" spans="1:69">
      <c r="A1925" s="99" t="str">
        <f>IFERROR(_xlfn.XLOOKUP($G1925,通讯通路门店!$S$4:$S$993933,通讯通路门店!$A$4:$A$993933,0,0),"")</f>
        <v>海南省</v>
      </c>
      <c r="B1925" s="99" t="str">
        <f>IFERROR(_xlfn.XLOOKUP($G1925,通讯通路门店!$S$4:$S$993933,通讯通路门店!$B$4:$B$993933,0,0),"")</f>
        <v>乐东黎族自治县</v>
      </c>
      <c r="C1925" s="99" t="str">
        <f>IFERROR(_xlfn.XLOOKUP($G1925,通讯通路门店!$S$4:$S$993933,通讯通路门店!$C$4:$C$993933,0,0),"")</f>
        <v>乐东黎族自治县</v>
      </c>
      <c r="D1925" s="99" t="str">
        <f>IFERROR(_xlfn.XLOOKUP($G1925,通讯通路门店!$S$4:$S$993933,通讯通路门店!$D$4:$D$993933,0,0),"")</f>
        <v>万冲镇</v>
      </c>
      <c r="E1925" s="83"/>
      <c r="F1925" s="83"/>
      <c r="G1925" s="101"/>
      <c r="H1925" s="102">
        <f>IFERROR(_xlfn.XLOOKUP($G1925,通讯通路门店!$S$4:$S$993933,通讯通路门店!$R$4:$R$993933,0,0),"")</f>
        <v>0</v>
      </c>
      <c r="I1925" s="83"/>
      <c r="J1925" s="83"/>
      <c r="K1925" s="83"/>
      <c r="L1925" s="83"/>
      <c r="M1925" s="83"/>
      <c r="N1925" s="83"/>
      <c r="O1925" s="83"/>
      <c r="P1925" s="83"/>
      <c r="Q1925" s="83"/>
      <c r="R1925" s="83"/>
      <c r="S1925" s="83"/>
      <c r="T1925" s="83"/>
      <c r="U1925" s="99">
        <f>COUNTIF(通讯通路门店!$S:$S,$G1925)</f>
        <v>0</v>
      </c>
      <c r="V1925" s="99">
        <f>COUNTIFS(通讯通路门店!$S:$S,$G1925,通讯通路门店!$J:$J,"综合卖场")</f>
        <v>0</v>
      </c>
      <c r="W1925" s="99">
        <f>SUMIFS(通讯通路门店!$AJ:$AJ,通讯通路门店!$S:$S,通讯客户沙盘!$G1925)</f>
        <v>0</v>
      </c>
      <c r="X1925" s="99">
        <f t="shared" si="150"/>
        <v>0</v>
      </c>
      <c r="Y1925" s="99">
        <f>COUNTIFS(通讯通路门店!$S:$S,$G1925,通讯通路门店!$J:$J,"荣耀体验店")+COUNTIFS(通讯通路门店!$S:$S,$G1925,通讯通路门店!$J:$J,"荣耀授权专卖店")</f>
        <v>0</v>
      </c>
      <c r="Z1925" s="99">
        <f>COUNTIFS(通讯通路门店!$S:$S,$G1925,通讯通路门店!$J:$J,"VIVO体验店")</f>
        <v>0</v>
      </c>
      <c r="AA1925" s="99">
        <f>COUNTIFS(通讯通路门店!$S:$S,$G1925,通讯通路门店!$J:$J,"OPPO体验店")</f>
        <v>0</v>
      </c>
      <c r="AB1925" s="99">
        <f>COUNTIFS(通讯通路门店!$S:$S,$G1925,通讯通路门店!$J:$J,"华为授权体验店")+COUNTIFS(通讯通路门店!$S:$S,$G1925,通讯通路门店!$J:$J,"华为堡垒店")</f>
        <v>0</v>
      </c>
      <c r="AC1925" s="99">
        <f>COUNTIFS(通讯通路门店!$S:$S,$G1925,通讯通路门店!$J:$J,"小米体验店")</f>
        <v>0</v>
      </c>
      <c r="AD1925" s="99">
        <f>COUNTIFS(通讯通路门店!$S:$S,$G1925,通讯通路门店!$J:$J,"苹果体验店")</f>
        <v>0</v>
      </c>
      <c r="AE1925" s="99">
        <f>COUNTIFS(通讯通路门店!$S:$S,$G1925,通讯通路门店!$J:$J,"其他品牌专卖店")</f>
        <v>0</v>
      </c>
      <c r="AF1925" s="99">
        <f>SUMIFS(通讯通路门店!$BI:$BI,通讯通路门店!$S:$S,$G1925)</f>
        <v>0</v>
      </c>
      <c r="AG1925" s="99">
        <f>SUMIFS(通讯通路门店!$BH:$BH,通讯通路门店!$S:$S,$G1925)</f>
        <v>0</v>
      </c>
      <c r="AH1925" s="99">
        <f t="shared" si="151"/>
        <v>0</v>
      </c>
      <c r="AI1925" s="99">
        <f>SUMIFS(通讯通路门店!$BB:$BB,通讯通路门店!$S:$S,$G1925)</f>
        <v>0</v>
      </c>
      <c r="AJ1925" s="99">
        <f>SUMIFS(通讯通路门店!$BE:$BE,通讯通路门店!$S:$S,$G1925)</f>
        <v>0</v>
      </c>
      <c r="AK1925" s="99">
        <f>SUMIFS(通讯通路门店!$BG:$BG,通讯通路门店!$S:$S,$G1925)</f>
        <v>0</v>
      </c>
      <c r="AL1925" s="99">
        <f>SUMIFS(通讯通路门店!$BC:$BC,通讯通路门店!$S:$S,$G1925)</f>
        <v>0</v>
      </c>
      <c r="AM1925" s="99">
        <f>SUMIFS(通讯通路门店!$BD:$BD,通讯通路门店!$S:$S,$G1925)</f>
        <v>0</v>
      </c>
      <c r="AN1925" s="99">
        <f>SUMIFS(通讯通路门店!$BF:$BF,通讯通路门店!$S:$S,$G1925)</f>
        <v>0</v>
      </c>
      <c r="AO1925" s="99">
        <f t="shared" si="152"/>
        <v>0</v>
      </c>
      <c r="AP1925" s="99">
        <f>SUMIFS(通讯通路门店!$K:$K,通讯通路门店!$S:$S,$G1925)</f>
        <v>0</v>
      </c>
      <c r="AQ1925" s="83"/>
      <c r="AR1925" s="99">
        <f>SUMIFS(通讯通路门店!$T:$T,通讯通路门店!$S:$S,$G1925)</f>
        <v>0</v>
      </c>
      <c r="AS1925" s="99">
        <f>SUMIFS(通讯通路门店!$U:$U,通讯通路门店!$S:$S,$G1925)</f>
        <v>0</v>
      </c>
      <c r="AT1925" s="99">
        <f>SUMIFS(通讯通路门店!$V:$V,通讯通路门店!$S:$S,$G1925)</f>
        <v>0</v>
      </c>
      <c r="AU1925" s="99">
        <f>SUMIFS(通讯通路门店!$W:$W,通讯通路门店!$S:$S,$G1925)</f>
        <v>0</v>
      </c>
      <c r="AV1925" s="99">
        <f>SUMIFS(通讯通路门店!$Z:$Z,通讯通路门店!$S:$S,$G1925)</f>
        <v>0</v>
      </c>
      <c r="AW1925" s="99">
        <f>SUMIFS(通讯通路门店!$AB:$AB,通讯通路门店!$S:$S,$G1925)</f>
        <v>0</v>
      </c>
      <c r="AX1925" s="99">
        <f>SUMIFS(通讯通路门店!$X:$X,通讯通路门店!$S:$S,$G1925)</f>
        <v>0</v>
      </c>
      <c r="AY1925" s="99">
        <f>SUMIFS(通讯通路门店!$Y:$Y,通讯通路门店!$S:$S,$G1925)</f>
        <v>0</v>
      </c>
      <c r="AZ1925" s="99">
        <f>SUMIFS(通讯通路门店!$AA:$AA,通讯通路门店!$S:$S,$G1925)</f>
        <v>0</v>
      </c>
      <c r="BA1925" s="99">
        <f t="shared" si="153"/>
        <v>0</v>
      </c>
      <c r="BB1925" s="99">
        <f t="shared" si="154"/>
        <v>0</v>
      </c>
      <c r="BC1925" s="99">
        <f>SUMIFS(通讯通路门店!$W:$W,通讯通路门店!$S:$S,$G1925,通讯通路门店!$J:$J,"荣耀体验店")+SUMIFS(通讯通路门店!$W:$W,通讯通路门店!$S:$S,$G1925,通讯通路门店!$J:$J,"荣耀授权专卖店")</f>
        <v>0</v>
      </c>
      <c r="BD1925" s="99">
        <f>SUMIFS(通讯通路门店!$Z:$Z,通讯通路门店!$S:$S,$G1925,通讯通路门店!$J:$J,"VIVO体验店")</f>
        <v>0</v>
      </c>
      <c r="BE1925" s="99">
        <f>SUMIFS(通讯通路门店!$AB:$AB,通讯通路门店!$S:$S,$G1925,通讯通路门店!$J:$J,"OPPO体验店")</f>
        <v>0</v>
      </c>
      <c r="BF1925" s="99">
        <f>SUMIFS(通讯通路门店!$X:$X,通讯通路门店!$S:$S,$G1925,通讯通路门店!$J:$J,"华为授权体验店")+SUMIFS(通讯通路门店!$AA:$AA,通讯通路门店!$S:$S,$G1925,通讯通路门店!$J:$J,"华为堡垒店")</f>
        <v>0</v>
      </c>
      <c r="BG1925" s="99">
        <f>SUMIFS(通讯通路门店!$Y:$Y,通讯通路门店!$S:$S,$G1925,通讯通路门店!$J:$J,"小米体验店")</f>
        <v>0</v>
      </c>
      <c r="BH1925" s="99">
        <f>SUMIFS(通讯通路门店!$AA:$AA,通讯通路门店!$S:$S,$G1925,通讯通路门店!$J:$J,"苹果体验店")</f>
        <v>0</v>
      </c>
      <c r="BI1925" s="99">
        <f>SUMIFS(通讯通路门店!$K:$K,通讯通路门店!$S:$S,$G1925,通讯通路门店!$J:$J,"其他品牌专卖店")</f>
        <v>0</v>
      </c>
      <c r="BJ1925" s="99">
        <f>SUMIFS(通讯通路门店!$AC:$AC,通讯通路门店!$S:$S,$G1925)</f>
        <v>0</v>
      </c>
      <c r="BK1925" s="99">
        <f>SUMIFS(通讯通路门店!$AD:$AD,通讯通路门店!$S:$S,$G1925)</f>
        <v>0</v>
      </c>
      <c r="BL1925" s="99">
        <f>SUMIFS(通讯通路门店!$AE:$AE,通讯通路门店!$S:$S,$G1925)</f>
        <v>0</v>
      </c>
      <c r="BM1925" s="99">
        <f>SUMIFS(通讯通路门店!$AF:$AF,通讯通路门店!$S:$S,$G1925)</f>
        <v>0</v>
      </c>
      <c r="BN1925" s="99">
        <f>SUMIFS(通讯通路门店!$AG:$AG,通讯通路门店!$S:$S,$G1925)</f>
        <v>0</v>
      </c>
      <c r="BO1925" s="99">
        <f>SUMIFS(通讯通路门店!$AH:$AH,通讯通路门店!$S:$S,$G1925)</f>
        <v>0</v>
      </c>
      <c r="BP1925" s="99">
        <f>SUMIFS(通讯通路门店!$AI:$AI,通讯通路门店!$S:$S,$G1925)</f>
        <v>0</v>
      </c>
      <c r="BQ1925" s="83"/>
    </row>
    <row r="1926" spans="1:69">
      <c r="A1926" s="99" t="str">
        <f>IFERROR(_xlfn.XLOOKUP($G1926,通讯通路门店!$S$4:$S$993933,通讯通路门店!$A$4:$A$993933,0,0),"")</f>
        <v>海南省</v>
      </c>
      <c r="B1926" s="99" t="str">
        <f>IFERROR(_xlfn.XLOOKUP($G1926,通讯通路门店!$S$4:$S$993933,通讯通路门店!$B$4:$B$993933,0,0),"")</f>
        <v>乐东黎族自治县</v>
      </c>
      <c r="C1926" s="99" t="str">
        <f>IFERROR(_xlfn.XLOOKUP($G1926,通讯通路门店!$S$4:$S$993933,通讯通路门店!$C$4:$C$993933,0,0),"")</f>
        <v>乐东黎族自治县</v>
      </c>
      <c r="D1926" s="99" t="str">
        <f>IFERROR(_xlfn.XLOOKUP($G1926,通讯通路门店!$S$4:$S$993933,通讯通路门店!$D$4:$D$993933,0,0),"")</f>
        <v>万冲镇</v>
      </c>
      <c r="E1926" s="83"/>
      <c r="F1926" s="83"/>
      <c r="G1926" s="101"/>
      <c r="H1926" s="102">
        <f>IFERROR(_xlfn.XLOOKUP($G1926,通讯通路门店!$S$4:$S$993933,通讯通路门店!$R$4:$R$993933,0,0),"")</f>
        <v>0</v>
      </c>
      <c r="I1926" s="83"/>
      <c r="J1926" s="83"/>
      <c r="K1926" s="83"/>
      <c r="L1926" s="83"/>
      <c r="M1926" s="83"/>
      <c r="N1926" s="83"/>
      <c r="O1926" s="83"/>
      <c r="P1926" s="83"/>
      <c r="Q1926" s="83"/>
      <c r="R1926" s="83"/>
      <c r="S1926" s="83"/>
      <c r="T1926" s="83"/>
      <c r="U1926" s="99">
        <f>COUNTIF(通讯通路门店!$S:$S,$G1926)</f>
        <v>0</v>
      </c>
      <c r="V1926" s="99">
        <f>COUNTIFS(通讯通路门店!$S:$S,$G1926,通讯通路门店!$J:$J,"综合卖场")</f>
        <v>0</v>
      </c>
      <c r="W1926" s="99">
        <f>SUMIFS(通讯通路门店!$AJ:$AJ,通讯通路门店!$S:$S,通讯客户沙盘!$G1926)</f>
        <v>0</v>
      </c>
      <c r="X1926" s="99">
        <f t="shared" si="150"/>
        <v>0</v>
      </c>
      <c r="Y1926" s="99">
        <f>COUNTIFS(通讯通路门店!$S:$S,$G1926,通讯通路门店!$J:$J,"荣耀体验店")+COUNTIFS(通讯通路门店!$S:$S,$G1926,通讯通路门店!$J:$J,"荣耀授权专卖店")</f>
        <v>0</v>
      </c>
      <c r="Z1926" s="99">
        <f>COUNTIFS(通讯通路门店!$S:$S,$G1926,通讯通路门店!$J:$J,"VIVO体验店")</f>
        <v>0</v>
      </c>
      <c r="AA1926" s="99">
        <f>COUNTIFS(通讯通路门店!$S:$S,$G1926,通讯通路门店!$J:$J,"OPPO体验店")</f>
        <v>0</v>
      </c>
      <c r="AB1926" s="99">
        <f>COUNTIFS(通讯通路门店!$S:$S,$G1926,通讯通路门店!$J:$J,"华为授权体验店")+COUNTIFS(通讯通路门店!$S:$S,$G1926,通讯通路门店!$J:$J,"华为堡垒店")</f>
        <v>0</v>
      </c>
      <c r="AC1926" s="99">
        <f>COUNTIFS(通讯通路门店!$S:$S,$G1926,通讯通路门店!$J:$J,"小米体验店")</f>
        <v>0</v>
      </c>
      <c r="AD1926" s="99">
        <f>COUNTIFS(通讯通路门店!$S:$S,$G1926,通讯通路门店!$J:$J,"苹果体验店")</f>
        <v>0</v>
      </c>
      <c r="AE1926" s="99">
        <f>COUNTIFS(通讯通路门店!$S:$S,$G1926,通讯通路门店!$J:$J,"其他品牌专卖店")</f>
        <v>0</v>
      </c>
      <c r="AF1926" s="99">
        <f>SUMIFS(通讯通路门店!$BI:$BI,通讯通路门店!$S:$S,$G1926)</f>
        <v>0</v>
      </c>
      <c r="AG1926" s="99">
        <f>SUMIFS(通讯通路门店!$BH:$BH,通讯通路门店!$S:$S,$G1926)</f>
        <v>0</v>
      </c>
      <c r="AH1926" s="99">
        <f t="shared" si="151"/>
        <v>0</v>
      </c>
      <c r="AI1926" s="99">
        <f>SUMIFS(通讯通路门店!$BB:$BB,通讯通路门店!$S:$S,$G1926)</f>
        <v>0</v>
      </c>
      <c r="AJ1926" s="99">
        <f>SUMIFS(通讯通路门店!$BE:$BE,通讯通路门店!$S:$S,$G1926)</f>
        <v>0</v>
      </c>
      <c r="AK1926" s="99">
        <f>SUMIFS(通讯通路门店!$BG:$BG,通讯通路门店!$S:$S,$G1926)</f>
        <v>0</v>
      </c>
      <c r="AL1926" s="99">
        <f>SUMIFS(通讯通路门店!$BC:$BC,通讯通路门店!$S:$S,$G1926)</f>
        <v>0</v>
      </c>
      <c r="AM1926" s="99">
        <f>SUMIFS(通讯通路门店!$BD:$BD,通讯通路门店!$S:$S,$G1926)</f>
        <v>0</v>
      </c>
      <c r="AN1926" s="99">
        <f>SUMIFS(通讯通路门店!$BF:$BF,通讯通路门店!$S:$S,$G1926)</f>
        <v>0</v>
      </c>
      <c r="AO1926" s="99">
        <f t="shared" si="152"/>
        <v>0</v>
      </c>
      <c r="AP1926" s="99">
        <f>SUMIFS(通讯通路门店!$K:$K,通讯通路门店!$S:$S,$G1926)</f>
        <v>0</v>
      </c>
      <c r="AQ1926" s="83"/>
      <c r="AR1926" s="99">
        <f>SUMIFS(通讯通路门店!$T:$T,通讯通路门店!$S:$S,$G1926)</f>
        <v>0</v>
      </c>
      <c r="AS1926" s="99">
        <f>SUMIFS(通讯通路门店!$U:$U,通讯通路门店!$S:$S,$G1926)</f>
        <v>0</v>
      </c>
      <c r="AT1926" s="99">
        <f>SUMIFS(通讯通路门店!$V:$V,通讯通路门店!$S:$S,$G1926)</f>
        <v>0</v>
      </c>
      <c r="AU1926" s="99">
        <f>SUMIFS(通讯通路门店!$W:$W,通讯通路门店!$S:$S,$G1926)</f>
        <v>0</v>
      </c>
      <c r="AV1926" s="99">
        <f>SUMIFS(通讯通路门店!$Z:$Z,通讯通路门店!$S:$S,$G1926)</f>
        <v>0</v>
      </c>
      <c r="AW1926" s="99">
        <f>SUMIFS(通讯通路门店!$AB:$AB,通讯通路门店!$S:$S,$G1926)</f>
        <v>0</v>
      </c>
      <c r="AX1926" s="99">
        <f>SUMIFS(通讯通路门店!$X:$X,通讯通路门店!$S:$S,$G1926)</f>
        <v>0</v>
      </c>
      <c r="AY1926" s="99">
        <f>SUMIFS(通讯通路门店!$Y:$Y,通讯通路门店!$S:$S,$G1926)</f>
        <v>0</v>
      </c>
      <c r="AZ1926" s="99">
        <f>SUMIFS(通讯通路门店!$AA:$AA,通讯通路门店!$S:$S,$G1926)</f>
        <v>0</v>
      </c>
      <c r="BA1926" s="99">
        <f t="shared" si="153"/>
        <v>0</v>
      </c>
      <c r="BB1926" s="99">
        <f t="shared" si="154"/>
        <v>0</v>
      </c>
      <c r="BC1926" s="99">
        <f>SUMIFS(通讯通路门店!$W:$W,通讯通路门店!$S:$S,$G1926,通讯通路门店!$J:$J,"荣耀体验店")+SUMIFS(通讯通路门店!$W:$W,通讯通路门店!$S:$S,$G1926,通讯通路门店!$J:$J,"荣耀授权专卖店")</f>
        <v>0</v>
      </c>
      <c r="BD1926" s="99">
        <f>SUMIFS(通讯通路门店!$Z:$Z,通讯通路门店!$S:$S,$G1926,通讯通路门店!$J:$J,"VIVO体验店")</f>
        <v>0</v>
      </c>
      <c r="BE1926" s="99">
        <f>SUMIFS(通讯通路门店!$AB:$AB,通讯通路门店!$S:$S,$G1926,通讯通路门店!$J:$J,"OPPO体验店")</f>
        <v>0</v>
      </c>
      <c r="BF1926" s="99">
        <f>SUMIFS(通讯通路门店!$X:$X,通讯通路门店!$S:$S,$G1926,通讯通路门店!$J:$J,"华为授权体验店")+SUMIFS(通讯通路门店!$AA:$AA,通讯通路门店!$S:$S,$G1926,通讯通路门店!$J:$J,"华为堡垒店")</f>
        <v>0</v>
      </c>
      <c r="BG1926" s="99">
        <f>SUMIFS(通讯通路门店!$Y:$Y,通讯通路门店!$S:$S,$G1926,通讯通路门店!$J:$J,"小米体验店")</f>
        <v>0</v>
      </c>
      <c r="BH1926" s="99">
        <f>SUMIFS(通讯通路门店!$AA:$AA,通讯通路门店!$S:$S,$G1926,通讯通路门店!$J:$J,"苹果体验店")</f>
        <v>0</v>
      </c>
      <c r="BI1926" s="99">
        <f>SUMIFS(通讯通路门店!$K:$K,通讯通路门店!$S:$S,$G1926,通讯通路门店!$J:$J,"其他品牌专卖店")</f>
        <v>0</v>
      </c>
      <c r="BJ1926" s="99">
        <f>SUMIFS(通讯通路门店!$AC:$AC,通讯通路门店!$S:$S,$G1926)</f>
        <v>0</v>
      </c>
      <c r="BK1926" s="99">
        <f>SUMIFS(通讯通路门店!$AD:$AD,通讯通路门店!$S:$S,$G1926)</f>
        <v>0</v>
      </c>
      <c r="BL1926" s="99">
        <f>SUMIFS(通讯通路门店!$AE:$AE,通讯通路门店!$S:$S,$G1926)</f>
        <v>0</v>
      </c>
      <c r="BM1926" s="99">
        <f>SUMIFS(通讯通路门店!$AF:$AF,通讯通路门店!$S:$S,$G1926)</f>
        <v>0</v>
      </c>
      <c r="BN1926" s="99">
        <f>SUMIFS(通讯通路门店!$AG:$AG,通讯通路门店!$S:$S,$G1926)</f>
        <v>0</v>
      </c>
      <c r="BO1926" s="99">
        <f>SUMIFS(通讯通路门店!$AH:$AH,通讯通路门店!$S:$S,$G1926)</f>
        <v>0</v>
      </c>
      <c r="BP1926" s="99">
        <f>SUMIFS(通讯通路门店!$AI:$AI,通讯通路门店!$S:$S,$G1926)</f>
        <v>0</v>
      </c>
      <c r="BQ1926" s="83"/>
    </row>
    <row r="1927" spans="1:69">
      <c r="A1927" s="99" t="str">
        <f>IFERROR(_xlfn.XLOOKUP($G1927,通讯通路门店!$S$4:$S$993933,通讯通路门店!$A$4:$A$993933,0,0),"")</f>
        <v>海南省</v>
      </c>
      <c r="B1927" s="99" t="str">
        <f>IFERROR(_xlfn.XLOOKUP($G1927,通讯通路门店!$S$4:$S$993933,通讯通路门店!$B$4:$B$993933,0,0),"")</f>
        <v>乐东黎族自治县</v>
      </c>
      <c r="C1927" s="99" t="str">
        <f>IFERROR(_xlfn.XLOOKUP($G1927,通讯通路门店!$S$4:$S$993933,通讯通路门店!$C$4:$C$993933,0,0),"")</f>
        <v>乐东黎族自治县</v>
      </c>
      <c r="D1927" s="99" t="str">
        <f>IFERROR(_xlfn.XLOOKUP($G1927,通讯通路门店!$S$4:$S$993933,通讯通路门店!$D$4:$D$993933,0,0),"")</f>
        <v>万冲镇</v>
      </c>
      <c r="E1927" s="83"/>
      <c r="F1927" s="83"/>
      <c r="G1927" s="101"/>
      <c r="H1927" s="102">
        <f>IFERROR(_xlfn.XLOOKUP($G1927,通讯通路门店!$S$4:$S$993933,通讯通路门店!$R$4:$R$993933,0,0),"")</f>
        <v>0</v>
      </c>
      <c r="I1927" s="83"/>
      <c r="J1927" s="83"/>
      <c r="K1927" s="83"/>
      <c r="L1927" s="83"/>
      <c r="M1927" s="83"/>
      <c r="N1927" s="83"/>
      <c r="O1927" s="83"/>
      <c r="P1927" s="83"/>
      <c r="Q1927" s="83"/>
      <c r="R1927" s="83"/>
      <c r="S1927" s="83"/>
      <c r="T1927" s="83"/>
      <c r="U1927" s="99">
        <f>COUNTIF(通讯通路门店!$S:$S,$G1927)</f>
        <v>0</v>
      </c>
      <c r="V1927" s="99">
        <f>COUNTIFS(通讯通路门店!$S:$S,$G1927,通讯通路门店!$J:$J,"综合卖场")</f>
        <v>0</v>
      </c>
      <c r="W1927" s="99">
        <f>SUMIFS(通讯通路门店!$AJ:$AJ,通讯通路门店!$S:$S,通讯客户沙盘!$G1927)</f>
        <v>0</v>
      </c>
      <c r="X1927" s="99">
        <f t="shared" si="150"/>
        <v>0</v>
      </c>
      <c r="Y1927" s="99">
        <f>COUNTIFS(通讯通路门店!$S:$S,$G1927,通讯通路门店!$J:$J,"荣耀体验店")+COUNTIFS(通讯通路门店!$S:$S,$G1927,通讯通路门店!$J:$J,"荣耀授权专卖店")</f>
        <v>0</v>
      </c>
      <c r="Z1927" s="99">
        <f>COUNTIFS(通讯通路门店!$S:$S,$G1927,通讯通路门店!$J:$J,"VIVO体验店")</f>
        <v>0</v>
      </c>
      <c r="AA1927" s="99">
        <f>COUNTIFS(通讯通路门店!$S:$S,$G1927,通讯通路门店!$J:$J,"OPPO体验店")</f>
        <v>0</v>
      </c>
      <c r="AB1927" s="99">
        <f>COUNTIFS(通讯通路门店!$S:$S,$G1927,通讯通路门店!$J:$J,"华为授权体验店")+COUNTIFS(通讯通路门店!$S:$S,$G1927,通讯通路门店!$J:$J,"华为堡垒店")</f>
        <v>0</v>
      </c>
      <c r="AC1927" s="99">
        <f>COUNTIFS(通讯通路门店!$S:$S,$G1927,通讯通路门店!$J:$J,"小米体验店")</f>
        <v>0</v>
      </c>
      <c r="AD1927" s="99">
        <f>COUNTIFS(通讯通路门店!$S:$S,$G1927,通讯通路门店!$J:$J,"苹果体验店")</f>
        <v>0</v>
      </c>
      <c r="AE1927" s="99">
        <f>COUNTIFS(通讯通路门店!$S:$S,$G1927,通讯通路门店!$J:$J,"其他品牌专卖店")</f>
        <v>0</v>
      </c>
      <c r="AF1927" s="99">
        <f>SUMIFS(通讯通路门店!$BI:$BI,通讯通路门店!$S:$S,$G1927)</f>
        <v>0</v>
      </c>
      <c r="AG1927" s="99">
        <f>SUMIFS(通讯通路门店!$BH:$BH,通讯通路门店!$S:$S,$G1927)</f>
        <v>0</v>
      </c>
      <c r="AH1927" s="99">
        <f t="shared" si="151"/>
        <v>0</v>
      </c>
      <c r="AI1927" s="99">
        <f>SUMIFS(通讯通路门店!$BB:$BB,通讯通路门店!$S:$S,$G1927)</f>
        <v>0</v>
      </c>
      <c r="AJ1927" s="99">
        <f>SUMIFS(通讯通路门店!$BE:$BE,通讯通路门店!$S:$S,$G1927)</f>
        <v>0</v>
      </c>
      <c r="AK1927" s="99">
        <f>SUMIFS(通讯通路门店!$BG:$BG,通讯通路门店!$S:$S,$G1927)</f>
        <v>0</v>
      </c>
      <c r="AL1927" s="99">
        <f>SUMIFS(通讯通路门店!$BC:$BC,通讯通路门店!$S:$S,$G1927)</f>
        <v>0</v>
      </c>
      <c r="AM1927" s="99">
        <f>SUMIFS(通讯通路门店!$BD:$BD,通讯通路门店!$S:$S,$G1927)</f>
        <v>0</v>
      </c>
      <c r="AN1927" s="99">
        <f>SUMIFS(通讯通路门店!$BF:$BF,通讯通路门店!$S:$S,$G1927)</f>
        <v>0</v>
      </c>
      <c r="AO1927" s="99">
        <f t="shared" si="152"/>
        <v>0</v>
      </c>
      <c r="AP1927" s="99">
        <f>SUMIFS(通讯通路门店!$K:$K,通讯通路门店!$S:$S,$G1927)</f>
        <v>0</v>
      </c>
      <c r="AQ1927" s="83"/>
      <c r="AR1927" s="99">
        <f>SUMIFS(通讯通路门店!$T:$T,通讯通路门店!$S:$S,$G1927)</f>
        <v>0</v>
      </c>
      <c r="AS1927" s="99">
        <f>SUMIFS(通讯通路门店!$U:$U,通讯通路门店!$S:$S,$G1927)</f>
        <v>0</v>
      </c>
      <c r="AT1927" s="99">
        <f>SUMIFS(通讯通路门店!$V:$V,通讯通路门店!$S:$S,$G1927)</f>
        <v>0</v>
      </c>
      <c r="AU1927" s="99">
        <f>SUMIFS(通讯通路门店!$W:$W,通讯通路门店!$S:$S,$G1927)</f>
        <v>0</v>
      </c>
      <c r="AV1927" s="99">
        <f>SUMIFS(通讯通路门店!$Z:$Z,通讯通路门店!$S:$S,$G1927)</f>
        <v>0</v>
      </c>
      <c r="AW1927" s="99">
        <f>SUMIFS(通讯通路门店!$AB:$AB,通讯通路门店!$S:$S,$G1927)</f>
        <v>0</v>
      </c>
      <c r="AX1927" s="99">
        <f>SUMIFS(通讯通路门店!$X:$X,通讯通路门店!$S:$S,$G1927)</f>
        <v>0</v>
      </c>
      <c r="AY1927" s="99">
        <f>SUMIFS(通讯通路门店!$Y:$Y,通讯通路门店!$S:$S,$G1927)</f>
        <v>0</v>
      </c>
      <c r="AZ1927" s="99">
        <f>SUMIFS(通讯通路门店!$AA:$AA,通讯通路门店!$S:$S,$G1927)</f>
        <v>0</v>
      </c>
      <c r="BA1927" s="99">
        <f t="shared" si="153"/>
        <v>0</v>
      </c>
      <c r="BB1927" s="99">
        <f t="shared" si="154"/>
        <v>0</v>
      </c>
      <c r="BC1927" s="99">
        <f>SUMIFS(通讯通路门店!$W:$W,通讯通路门店!$S:$S,$G1927,通讯通路门店!$J:$J,"荣耀体验店")+SUMIFS(通讯通路门店!$W:$W,通讯通路门店!$S:$S,$G1927,通讯通路门店!$J:$J,"荣耀授权专卖店")</f>
        <v>0</v>
      </c>
      <c r="BD1927" s="99">
        <f>SUMIFS(通讯通路门店!$Z:$Z,通讯通路门店!$S:$S,$G1927,通讯通路门店!$J:$J,"VIVO体验店")</f>
        <v>0</v>
      </c>
      <c r="BE1927" s="99">
        <f>SUMIFS(通讯通路门店!$AB:$AB,通讯通路门店!$S:$S,$G1927,通讯通路门店!$J:$J,"OPPO体验店")</f>
        <v>0</v>
      </c>
      <c r="BF1927" s="99">
        <f>SUMIFS(通讯通路门店!$X:$X,通讯通路门店!$S:$S,$G1927,通讯通路门店!$J:$J,"华为授权体验店")+SUMIFS(通讯通路门店!$AA:$AA,通讯通路门店!$S:$S,$G1927,通讯通路门店!$J:$J,"华为堡垒店")</f>
        <v>0</v>
      </c>
      <c r="BG1927" s="99">
        <f>SUMIFS(通讯通路门店!$Y:$Y,通讯通路门店!$S:$S,$G1927,通讯通路门店!$J:$J,"小米体验店")</f>
        <v>0</v>
      </c>
      <c r="BH1927" s="99">
        <f>SUMIFS(通讯通路门店!$AA:$AA,通讯通路门店!$S:$S,$G1927,通讯通路门店!$J:$J,"苹果体验店")</f>
        <v>0</v>
      </c>
      <c r="BI1927" s="99">
        <f>SUMIFS(通讯通路门店!$K:$K,通讯通路门店!$S:$S,$G1927,通讯通路门店!$J:$J,"其他品牌专卖店")</f>
        <v>0</v>
      </c>
      <c r="BJ1927" s="99">
        <f>SUMIFS(通讯通路门店!$AC:$AC,通讯通路门店!$S:$S,$G1927)</f>
        <v>0</v>
      </c>
      <c r="BK1927" s="99">
        <f>SUMIFS(通讯通路门店!$AD:$AD,通讯通路门店!$S:$S,$G1927)</f>
        <v>0</v>
      </c>
      <c r="BL1927" s="99">
        <f>SUMIFS(通讯通路门店!$AE:$AE,通讯通路门店!$S:$S,$G1927)</f>
        <v>0</v>
      </c>
      <c r="BM1927" s="99">
        <f>SUMIFS(通讯通路门店!$AF:$AF,通讯通路门店!$S:$S,$G1927)</f>
        <v>0</v>
      </c>
      <c r="BN1927" s="99">
        <f>SUMIFS(通讯通路门店!$AG:$AG,通讯通路门店!$S:$S,$G1927)</f>
        <v>0</v>
      </c>
      <c r="BO1927" s="99">
        <f>SUMIFS(通讯通路门店!$AH:$AH,通讯通路门店!$S:$S,$G1927)</f>
        <v>0</v>
      </c>
      <c r="BP1927" s="99">
        <f>SUMIFS(通讯通路门店!$AI:$AI,通讯通路门店!$S:$S,$G1927)</f>
        <v>0</v>
      </c>
      <c r="BQ1927" s="83"/>
    </row>
    <row r="1928" spans="1:69">
      <c r="A1928" s="99" t="str">
        <f>IFERROR(_xlfn.XLOOKUP($G1928,通讯通路门店!$S$4:$S$993933,通讯通路门店!$A$4:$A$993933,0,0),"")</f>
        <v>海南省</v>
      </c>
      <c r="B1928" s="99" t="str">
        <f>IFERROR(_xlfn.XLOOKUP($G1928,通讯通路门店!$S$4:$S$993933,通讯通路门店!$B$4:$B$993933,0,0),"")</f>
        <v>乐东黎族自治县</v>
      </c>
      <c r="C1928" s="99" t="str">
        <f>IFERROR(_xlfn.XLOOKUP($G1928,通讯通路门店!$S$4:$S$993933,通讯通路门店!$C$4:$C$993933,0,0),"")</f>
        <v>乐东黎族自治县</v>
      </c>
      <c r="D1928" s="99" t="str">
        <f>IFERROR(_xlfn.XLOOKUP($G1928,通讯通路门店!$S$4:$S$993933,通讯通路门店!$D$4:$D$993933,0,0),"")</f>
        <v>万冲镇</v>
      </c>
      <c r="E1928" s="83"/>
      <c r="F1928" s="83"/>
      <c r="G1928" s="101"/>
      <c r="H1928" s="102">
        <f>IFERROR(_xlfn.XLOOKUP($G1928,通讯通路门店!$S$4:$S$993933,通讯通路门店!$R$4:$R$993933,0,0),"")</f>
        <v>0</v>
      </c>
      <c r="I1928" s="83"/>
      <c r="J1928" s="83"/>
      <c r="K1928" s="83"/>
      <c r="L1928" s="83"/>
      <c r="M1928" s="83"/>
      <c r="N1928" s="83"/>
      <c r="O1928" s="83"/>
      <c r="P1928" s="83"/>
      <c r="Q1928" s="83"/>
      <c r="R1928" s="83"/>
      <c r="S1928" s="83"/>
      <c r="T1928" s="83"/>
      <c r="U1928" s="99">
        <f>COUNTIF(通讯通路门店!$S:$S,$G1928)</f>
        <v>0</v>
      </c>
      <c r="V1928" s="99">
        <f>COUNTIFS(通讯通路门店!$S:$S,$G1928,通讯通路门店!$J:$J,"综合卖场")</f>
        <v>0</v>
      </c>
      <c r="W1928" s="99">
        <f>SUMIFS(通讯通路门店!$AJ:$AJ,通讯通路门店!$S:$S,通讯客户沙盘!$G1928)</f>
        <v>0</v>
      </c>
      <c r="X1928" s="99">
        <f t="shared" si="150"/>
        <v>0</v>
      </c>
      <c r="Y1928" s="99">
        <f>COUNTIFS(通讯通路门店!$S:$S,$G1928,通讯通路门店!$J:$J,"荣耀体验店")+COUNTIFS(通讯通路门店!$S:$S,$G1928,通讯通路门店!$J:$J,"荣耀授权专卖店")</f>
        <v>0</v>
      </c>
      <c r="Z1928" s="99">
        <f>COUNTIFS(通讯通路门店!$S:$S,$G1928,通讯通路门店!$J:$J,"VIVO体验店")</f>
        <v>0</v>
      </c>
      <c r="AA1928" s="99">
        <f>COUNTIFS(通讯通路门店!$S:$S,$G1928,通讯通路门店!$J:$J,"OPPO体验店")</f>
        <v>0</v>
      </c>
      <c r="AB1928" s="99">
        <f>COUNTIFS(通讯通路门店!$S:$S,$G1928,通讯通路门店!$J:$J,"华为授权体验店")+COUNTIFS(通讯通路门店!$S:$S,$G1928,通讯通路门店!$J:$J,"华为堡垒店")</f>
        <v>0</v>
      </c>
      <c r="AC1928" s="99">
        <f>COUNTIFS(通讯通路门店!$S:$S,$G1928,通讯通路门店!$J:$J,"小米体验店")</f>
        <v>0</v>
      </c>
      <c r="AD1928" s="99">
        <f>COUNTIFS(通讯通路门店!$S:$S,$G1928,通讯通路门店!$J:$J,"苹果体验店")</f>
        <v>0</v>
      </c>
      <c r="AE1928" s="99">
        <f>COUNTIFS(通讯通路门店!$S:$S,$G1928,通讯通路门店!$J:$J,"其他品牌专卖店")</f>
        <v>0</v>
      </c>
      <c r="AF1928" s="99">
        <f>SUMIFS(通讯通路门店!$BI:$BI,通讯通路门店!$S:$S,$G1928)</f>
        <v>0</v>
      </c>
      <c r="AG1928" s="99">
        <f>SUMIFS(通讯通路门店!$BH:$BH,通讯通路门店!$S:$S,$G1928)</f>
        <v>0</v>
      </c>
      <c r="AH1928" s="99">
        <f t="shared" si="151"/>
        <v>0</v>
      </c>
      <c r="AI1928" s="99">
        <f>SUMIFS(通讯通路门店!$BB:$BB,通讯通路门店!$S:$S,$G1928)</f>
        <v>0</v>
      </c>
      <c r="AJ1928" s="99">
        <f>SUMIFS(通讯通路门店!$BE:$BE,通讯通路门店!$S:$S,$G1928)</f>
        <v>0</v>
      </c>
      <c r="AK1928" s="99">
        <f>SUMIFS(通讯通路门店!$BG:$BG,通讯通路门店!$S:$S,$G1928)</f>
        <v>0</v>
      </c>
      <c r="AL1928" s="99">
        <f>SUMIFS(通讯通路门店!$BC:$BC,通讯通路门店!$S:$S,$G1928)</f>
        <v>0</v>
      </c>
      <c r="AM1928" s="99">
        <f>SUMIFS(通讯通路门店!$BD:$BD,通讯通路门店!$S:$S,$G1928)</f>
        <v>0</v>
      </c>
      <c r="AN1928" s="99">
        <f>SUMIFS(通讯通路门店!$BF:$BF,通讯通路门店!$S:$S,$G1928)</f>
        <v>0</v>
      </c>
      <c r="AO1928" s="99">
        <f t="shared" si="152"/>
        <v>0</v>
      </c>
      <c r="AP1928" s="99">
        <f>SUMIFS(通讯通路门店!$K:$K,通讯通路门店!$S:$S,$G1928)</f>
        <v>0</v>
      </c>
      <c r="AQ1928" s="83"/>
      <c r="AR1928" s="99">
        <f>SUMIFS(通讯通路门店!$T:$T,通讯通路门店!$S:$S,$G1928)</f>
        <v>0</v>
      </c>
      <c r="AS1928" s="99">
        <f>SUMIFS(通讯通路门店!$U:$U,通讯通路门店!$S:$S,$G1928)</f>
        <v>0</v>
      </c>
      <c r="AT1928" s="99">
        <f>SUMIFS(通讯通路门店!$V:$V,通讯通路门店!$S:$S,$G1928)</f>
        <v>0</v>
      </c>
      <c r="AU1928" s="99">
        <f>SUMIFS(通讯通路门店!$W:$W,通讯通路门店!$S:$S,$G1928)</f>
        <v>0</v>
      </c>
      <c r="AV1928" s="99">
        <f>SUMIFS(通讯通路门店!$Z:$Z,通讯通路门店!$S:$S,$G1928)</f>
        <v>0</v>
      </c>
      <c r="AW1928" s="99">
        <f>SUMIFS(通讯通路门店!$AB:$AB,通讯通路门店!$S:$S,$G1928)</f>
        <v>0</v>
      </c>
      <c r="AX1928" s="99">
        <f>SUMIFS(通讯通路门店!$X:$X,通讯通路门店!$S:$S,$G1928)</f>
        <v>0</v>
      </c>
      <c r="AY1928" s="99">
        <f>SUMIFS(通讯通路门店!$Y:$Y,通讯通路门店!$S:$S,$G1928)</f>
        <v>0</v>
      </c>
      <c r="AZ1928" s="99">
        <f>SUMIFS(通讯通路门店!$AA:$AA,通讯通路门店!$S:$S,$G1928)</f>
        <v>0</v>
      </c>
      <c r="BA1928" s="99">
        <f t="shared" si="153"/>
        <v>0</v>
      </c>
      <c r="BB1928" s="99">
        <f t="shared" si="154"/>
        <v>0</v>
      </c>
      <c r="BC1928" s="99">
        <f>SUMIFS(通讯通路门店!$W:$W,通讯通路门店!$S:$S,$G1928,通讯通路门店!$J:$J,"荣耀体验店")+SUMIFS(通讯通路门店!$W:$W,通讯通路门店!$S:$S,$G1928,通讯通路门店!$J:$J,"荣耀授权专卖店")</f>
        <v>0</v>
      </c>
      <c r="BD1928" s="99">
        <f>SUMIFS(通讯通路门店!$Z:$Z,通讯通路门店!$S:$S,$G1928,通讯通路门店!$J:$J,"VIVO体验店")</f>
        <v>0</v>
      </c>
      <c r="BE1928" s="99">
        <f>SUMIFS(通讯通路门店!$AB:$AB,通讯通路门店!$S:$S,$G1928,通讯通路门店!$J:$J,"OPPO体验店")</f>
        <v>0</v>
      </c>
      <c r="BF1928" s="99">
        <f>SUMIFS(通讯通路门店!$X:$X,通讯通路门店!$S:$S,$G1928,通讯通路门店!$J:$J,"华为授权体验店")+SUMIFS(通讯通路门店!$AA:$AA,通讯通路门店!$S:$S,$G1928,通讯通路门店!$J:$J,"华为堡垒店")</f>
        <v>0</v>
      </c>
      <c r="BG1928" s="99">
        <f>SUMIFS(通讯通路门店!$Y:$Y,通讯通路门店!$S:$S,$G1928,通讯通路门店!$J:$J,"小米体验店")</f>
        <v>0</v>
      </c>
      <c r="BH1928" s="99">
        <f>SUMIFS(通讯通路门店!$AA:$AA,通讯通路门店!$S:$S,$G1928,通讯通路门店!$J:$J,"苹果体验店")</f>
        <v>0</v>
      </c>
      <c r="BI1928" s="99">
        <f>SUMIFS(通讯通路门店!$K:$K,通讯通路门店!$S:$S,$G1928,通讯通路门店!$J:$J,"其他品牌专卖店")</f>
        <v>0</v>
      </c>
      <c r="BJ1928" s="99">
        <f>SUMIFS(通讯通路门店!$AC:$AC,通讯通路门店!$S:$S,$G1928)</f>
        <v>0</v>
      </c>
      <c r="BK1928" s="99">
        <f>SUMIFS(通讯通路门店!$AD:$AD,通讯通路门店!$S:$S,$G1928)</f>
        <v>0</v>
      </c>
      <c r="BL1928" s="99">
        <f>SUMIFS(通讯通路门店!$AE:$AE,通讯通路门店!$S:$S,$G1928)</f>
        <v>0</v>
      </c>
      <c r="BM1928" s="99">
        <f>SUMIFS(通讯通路门店!$AF:$AF,通讯通路门店!$S:$S,$G1928)</f>
        <v>0</v>
      </c>
      <c r="BN1928" s="99">
        <f>SUMIFS(通讯通路门店!$AG:$AG,通讯通路门店!$S:$S,$G1928)</f>
        <v>0</v>
      </c>
      <c r="BO1928" s="99">
        <f>SUMIFS(通讯通路门店!$AH:$AH,通讯通路门店!$S:$S,$G1928)</f>
        <v>0</v>
      </c>
      <c r="BP1928" s="99">
        <f>SUMIFS(通讯通路门店!$AI:$AI,通讯通路门店!$S:$S,$G1928)</f>
        <v>0</v>
      </c>
      <c r="BQ1928" s="83"/>
    </row>
    <row r="1929" spans="1:69">
      <c r="A1929" s="99" t="str">
        <f>IFERROR(_xlfn.XLOOKUP($G1929,通讯通路门店!$S$4:$S$993933,通讯通路门店!$A$4:$A$993933,0,0),"")</f>
        <v>海南省</v>
      </c>
      <c r="B1929" s="99" t="str">
        <f>IFERROR(_xlfn.XLOOKUP($G1929,通讯通路门店!$S$4:$S$993933,通讯通路门店!$B$4:$B$993933,0,0),"")</f>
        <v>乐东黎族自治县</v>
      </c>
      <c r="C1929" s="99" t="str">
        <f>IFERROR(_xlfn.XLOOKUP($G1929,通讯通路门店!$S$4:$S$993933,通讯通路门店!$C$4:$C$993933,0,0),"")</f>
        <v>乐东黎族自治县</v>
      </c>
      <c r="D1929" s="99" t="str">
        <f>IFERROR(_xlfn.XLOOKUP($G1929,通讯通路门店!$S$4:$S$993933,通讯通路门店!$D$4:$D$993933,0,0),"")</f>
        <v>万冲镇</v>
      </c>
      <c r="E1929" s="83"/>
      <c r="F1929" s="83"/>
      <c r="G1929" s="101"/>
      <c r="H1929" s="102">
        <f>IFERROR(_xlfn.XLOOKUP($G1929,通讯通路门店!$S$4:$S$993933,通讯通路门店!$R$4:$R$993933,0,0),"")</f>
        <v>0</v>
      </c>
      <c r="I1929" s="83"/>
      <c r="J1929" s="83"/>
      <c r="K1929" s="83"/>
      <c r="L1929" s="83"/>
      <c r="M1929" s="83"/>
      <c r="N1929" s="83"/>
      <c r="O1929" s="83"/>
      <c r="P1929" s="83"/>
      <c r="Q1929" s="83"/>
      <c r="R1929" s="83"/>
      <c r="S1929" s="83"/>
      <c r="T1929" s="83"/>
      <c r="U1929" s="99">
        <f>COUNTIF(通讯通路门店!$S:$S,$G1929)</f>
        <v>0</v>
      </c>
      <c r="V1929" s="99">
        <f>COUNTIFS(通讯通路门店!$S:$S,$G1929,通讯通路门店!$J:$J,"综合卖场")</f>
        <v>0</v>
      </c>
      <c r="W1929" s="99">
        <f>SUMIFS(通讯通路门店!$AJ:$AJ,通讯通路门店!$S:$S,通讯客户沙盘!$G1929)</f>
        <v>0</v>
      </c>
      <c r="X1929" s="99">
        <f t="shared" si="150"/>
        <v>0</v>
      </c>
      <c r="Y1929" s="99">
        <f>COUNTIFS(通讯通路门店!$S:$S,$G1929,通讯通路门店!$J:$J,"荣耀体验店")+COUNTIFS(通讯通路门店!$S:$S,$G1929,通讯通路门店!$J:$J,"荣耀授权专卖店")</f>
        <v>0</v>
      </c>
      <c r="Z1929" s="99">
        <f>COUNTIFS(通讯通路门店!$S:$S,$G1929,通讯通路门店!$J:$J,"VIVO体验店")</f>
        <v>0</v>
      </c>
      <c r="AA1929" s="99">
        <f>COUNTIFS(通讯通路门店!$S:$S,$G1929,通讯通路门店!$J:$J,"OPPO体验店")</f>
        <v>0</v>
      </c>
      <c r="AB1929" s="99">
        <f>COUNTIFS(通讯通路门店!$S:$S,$G1929,通讯通路门店!$J:$J,"华为授权体验店")+COUNTIFS(通讯通路门店!$S:$S,$G1929,通讯通路门店!$J:$J,"华为堡垒店")</f>
        <v>0</v>
      </c>
      <c r="AC1929" s="99">
        <f>COUNTIFS(通讯通路门店!$S:$S,$G1929,通讯通路门店!$J:$J,"小米体验店")</f>
        <v>0</v>
      </c>
      <c r="AD1929" s="99">
        <f>COUNTIFS(通讯通路门店!$S:$S,$G1929,通讯通路门店!$J:$J,"苹果体验店")</f>
        <v>0</v>
      </c>
      <c r="AE1929" s="99">
        <f>COUNTIFS(通讯通路门店!$S:$S,$G1929,通讯通路门店!$J:$J,"其他品牌专卖店")</f>
        <v>0</v>
      </c>
      <c r="AF1929" s="99">
        <f>SUMIFS(通讯通路门店!$BI:$BI,通讯通路门店!$S:$S,$G1929)</f>
        <v>0</v>
      </c>
      <c r="AG1929" s="99">
        <f>SUMIFS(通讯通路门店!$BH:$BH,通讯通路门店!$S:$S,$G1929)</f>
        <v>0</v>
      </c>
      <c r="AH1929" s="99">
        <f t="shared" si="151"/>
        <v>0</v>
      </c>
      <c r="AI1929" s="99">
        <f>SUMIFS(通讯通路门店!$BB:$BB,通讯通路门店!$S:$S,$G1929)</f>
        <v>0</v>
      </c>
      <c r="AJ1929" s="99">
        <f>SUMIFS(通讯通路门店!$BE:$BE,通讯通路门店!$S:$S,$G1929)</f>
        <v>0</v>
      </c>
      <c r="AK1929" s="99">
        <f>SUMIFS(通讯通路门店!$BG:$BG,通讯通路门店!$S:$S,$G1929)</f>
        <v>0</v>
      </c>
      <c r="AL1929" s="99">
        <f>SUMIFS(通讯通路门店!$BC:$BC,通讯通路门店!$S:$S,$G1929)</f>
        <v>0</v>
      </c>
      <c r="AM1929" s="99">
        <f>SUMIFS(通讯通路门店!$BD:$BD,通讯通路门店!$S:$S,$G1929)</f>
        <v>0</v>
      </c>
      <c r="AN1929" s="99">
        <f>SUMIFS(通讯通路门店!$BF:$BF,通讯通路门店!$S:$S,$G1929)</f>
        <v>0</v>
      </c>
      <c r="AO1929" s="99">
        <f t="shared" si="152"/>
        <v>0</v>
      </c>
      <c r="AP1929" s="99">
        <f>SUMIFS(通讯通路门店!$K:$K,通讯通路门店!$S:$S,$G1929)</f>
        <v>0</v>
      </c>
      <c r="AQ1929" s="83"/>
      <c r="AR1929" s="99">
        <f>SUMIFS(通讯通路门店!$T:$T,通讯通路门店!$S:$S,$G1929)</f>
        <v>0</v>
      </c>
      <c r="AS1929" s="99">
        <f>SUMIFS(通讯通路门店!$U:$U,通讯通路门店!$S:$S,$G1929)</f>
        <v>0</v>
      </c>
      <c r="AT1929" s="99">
        <f>SUMIFS(通讯通路门店!$V:$V,通讯通路门店!$S:$S,$G1929)</f>
        <v>0</v>
      </c>
      <c r="AU1929" s="99">
        <f>SUMIFS(通讯通路门店!$W:$W,通讯通路门店!$S:$S,$G1929)</f>
        <v>0</v>
      </c>
      <c r="AV1929" s="99">
        <f>SUMIFS(通讯通路门店!$Z:$Z,通讯通路门店!$S:$S,$G1929)</f>
        <v>0</v>
      </c>
      <c r="AW1929" s="99">
        <f>SUMIFS(通讯通路门店!$AB:$AB,通讯通路门店!$S:$S,$G1929)</f>
        <v>0</v>
      </c>
      <c r="AX1929" s="99">
        <f>SUMIFS(通讯通路门店!$X:$X,通讯通路门店!$S:$S,$G1929)</f>
        <v>0</v>
      </c>
      <c r="AY1929" s="99">
        <f>SUMIFS(通讯通路门店!$Y:$Y,通讯通路门店!$S:$S,$G1929)</f>
        <v>0</v>
      </c>
      <c r="AZ1929" s="99">
        <f>SUMIFS(通讯通路门店!$AA:$AA,通讯通路门店!$S:$S,$G1929)</f>
        <v>0</v>
      </c>
      <c r="BA1929" s="99">
        <f t="shared" si="153"/>
        <v>0</v>
      </c>
      <c r="BB1929" s="99">
        <f t="shared" si="154"/>
        <v>0</v>
      </c>
      <c r="BC1929" s="99">
        <f>SUMIFS(通讯通路门店!$W:$W,通讯通路门店!$S:$S,$G1929,通讯通路门店!$J:$J,"荣耀体验店")+SUMIFS(通讯通路门店!$W:$W,通讯通路门店!$S:$S,$G1929,通讯通路门店!$J:$J,"荣耀授权专卖店")</f>
        <v>0</v>
      </c>
      <c r="BD1929" s="99">
        <f>SUMIFS(通讯通路门店!$Z:$Z,通讯通路门店!$S:$S,$G1929,通讯通路门店!$J:$J,"VIVO体验店")</f>
        <v>0</v>
      </c>
      <c r="BE1929" s="99">
        <f>SUMIFS(通讯通路门店!$AB:$AB,通讯通路门店!$S:$S,$G1929,通讯通路门店!$J:$J,"OPPO体验店")</f>
        <v>0</v>
      </c>
      <c r="BF1929" s="99">
        <f>SUMIFS(通讯通路门店!$X:$X,通讯通路门店!$S:$S,$G1929,通讯通路门店!$J:$J,"华为授权体验店")+SUMIFS(通讯通路门店!$AA:$AA,通讯通路门店!$S:$S,$G1929,通讯通路门店!$J:$J,"华为堡垒店")</f>
        <v>0</v>
      </c>
      <c r="BG1929" s="99">
        <f>SUMIFS(通讯通路门店!$Y:$Y,通讯通路门店!$S:$S,$G1929,通讯通路门店!$J:$J,"小米体验店")</f>
        <v>0</v>
      </c>
      <c r="BH1929" s="99">
        <f>SUMIFS(通讯通路门店!$AA:$AA,通讯通路门店!$S:$S,$G1929,通讯通路门店!$J:$J,"苹果体验店")</f>
        <v>0</v>
      </c>
      <c r="BI1929" s="99">
        <f>SUMIFS(通讯通路门店!$K:$K,通讯通路门店!$S:$S,$G1929,通讯通路门店!$J:$J,"其他品牌专卖店")</f>
        <v>0</v>
      </c>
      <c r="BJ1929" s="99">
        <f>SUMIFS(通讯通路门店!$AC:$AC,通讯通路门店!$S:$S,$G1929)</f>
        <v>0</v>
      </c>
      <c r="BK1929" s="99">
        <f>SUMIFS(通讯通路门店!$AD:$AD,通讯通路门店!$S:$S,$G1929)</f>
        <v>0</v>
      </c>
      <c r="BL1929" s="99">
        <f>SUMIFS(通讯通路门店!$AE:$AE,通讯通路门店!$S:$S,$G1929)</f>
        <v>0</v>
      </c>
      <c r="BM1929" s="99">
        <f>SUMIFS(通讯通路门店!$AF:$AF,通讯通路门店!$S:$S,$G1929)</f>
        <v>0</v>
      </c>
      <c r="BN1929" s="99">
        <f>SUMIFS(通讯通路门店!$AG:$AG,通讯通路门店!$S:$S,$G1929)</f>
        <v>0</v>
      </c>
      <c r="BO1929" s="99">
        <f>SUMIFS(通讯通路门店!$AH:$AH,通讯通路门店!$S:$S,$G1929)</f>
        <v>0</v>
      </c>
      <c r="BP1929" s="99">
        <f>SUMIFS(通讯通路门店!$AI:$AI,通讯通路门店!$S:$S,$G1929)</f>
        <v>0</v>
      </c>
      <c r="BQ1929" s="83"/>
    </row>
    <row r="1930" spans="1:69">
      <c r="A1930" s="99" t="str">
        <f>IFERROR(_xlfn.XLOOKUP($G1930,通讯通路门店!$S$4:$S$993933,通讯通路门店!$A$4:$A$993933,0,0),"")</f>
        <v>海南省</v>
      </c>
      <c r="B1930" s="99" t="str">
        <f>IFERROR(_xlfn.XLOOKUP($G1930,通讯通路门店!$S$4:$S$993933,通讯通路门店!$B$4:$B$993933,0,0),"")</f>
        <v>乐东黎族自治县</v>
      </c>
      <c r="C1930" s="99" t="str">
        <f>IFERROR(_xlfn.XLOOKUP($G1930,通讯通路门店!$S$4:$S$993933,通讯通路门店!$C$4:$C$993933,0,0),"")</f>
        <v>乐东黎族自治县</v>
      </c>
      <c r="D1930" s="99" t="str">
        <f>IFERROR(_xlfn.XLOOKUP($G1930,通讯通路门店!$S$4:$S$993933,通讯通路门店!$D$4:$D$993933,0,0),"")</f>
        <v>万冲镇</v>
      </c>
      <c r="E1930" s="83"/>
      <c r="F1930" s="83"/>
      <c r="G1930" s="101"/>
      <c r="H1930" s="102">
        <f>IFERROR(_xlfn.XLOOKUP($G1930,通讯通路门店!$S$4:$S$993933,通讯通路门店!$R$4:$R$993933,0,0),"")</f>
        <v>0</v>
      </c>
      <c r="I1930" s="83"/>
      <c r="J1930" s="83"/>
      <c r="K1930" s="83"/>
      <c r="L1930" s="83"/>
      <c r="M1930" s="83"/>
      <c r="N1930" s="83"/>
      <c r="O1930" s="83"/>
      <c r="P1930" s="83"/>
      <c r="Q1930" s="83"/>
      <c r="R1930" s="83"/>
      <c r="S1930" s="83"/>
      <c r="T1930" s="83"/>
      <c r="U1930" s="99">
        <f>COUNTIF(通讯通路门店!$S:$S,$G1930)</f>
        <v>0</v>
      </c>
      <c r="V1930" s="99">
        <f>COUNTIFS(通讯通路门店!$S:$S,$G1930,通讯通路门店!$J:$J,"综合卖场")</f>
        <v>0</v>
      </c>
      <c r="W1930" s="99">
        <f>SUMIFS(通讯通路门店!$AJ:$AJ,通讯通路门店!$S:$S,通讯客户沙盘!$G1930)</f>
        <v>0</v>
      </c>
      <c r="X1930" s="99">
        <f t="shared" si="150"/>
        <v>0</v>
      </c>
      <c r="Y1930" s="99">
        <f>COUNTIFS(通讯通路门店!$S:$S,$G1930,通讯通路门店!$J:$J,"荣耀体验店")+COUNTIFS(通讯通路门店!$S:$S,$G1930,通讯通路门店!$J:$J,"荣耀授权专卖店")</f>
        <v>0</v>
      </c>
      <c r="Z1930" s="99">
        <f>COUNTIFS(通讯通路门店!$S:$S,$G1930,通讯通路门店!$J:$J,"VIVO体验店")</f>
        <v>0</v>
      </c>
      <c r="AA1930" s="99">
        <f>COUNTIFS(通讯通路门店!$S:$S,$G1930,通讯通路门店!$J:$J,"OPPO体验店")</f>
        <v>0</v>
      </c>
      <c r="AB1930" s="99">
        <f>COUNTIFS(通讯通路门店!$S:$S,$G1930,通讯通路门店!$J:$J,"华为授权体验店")+COUNTIFS(通讯通路门店!$S:$S,$G1930,通讯通路门店!$J:$J,"华为堡垒店")</f>
        <v>0</v>
      </c>
      <c r="AC1930" s="99">
        <f>COUNTIFS(通讯通路门店!$S:$S,$G1930,通讯通路门店!$J:$J,"小米体验店")</f>
        <v>0</v>
      </c>
      <c r="AD1930" s="99">
        <f>COUNTIFS(通讯通路门店!$S:$S,$G1930,通讯通路门店!$J:$J,"苹果体验店")</f>
        <v>0</v>
      </c>
      <c r="AE1930" s="99">
        <f>COUNTIFS(通讯通路门店!$S:$S,$G1930,通讯通路门店!$J:$J,"其他品牌专卖店")</f>
        <v>0</v>
      </c>
      <c r="AF1930" s="99">
        <f>SUMIFS(通讯通路门店!$BI:$BI,通讯通路门店!$S:$S,$G1930)</f>
        <v>0</v>
      </c>
      <c r="AG1930" s="99">
        <f>SUMIFS(通讯通路门店!$BH:$BH,通讯通路门店!$S:$S,$G1930)</f>
        <v>0</v>
      </c>
      <c r="AH1930" s="99">
        <f t="shared" si="151"/>
        <v>0</v>
      </c>
      <c r="AI1930" s="99">
        <f>SUMIFS(通讯通路门店!$BB:$BB,通讯通路门店!$S:$S,$G1930)</f>
        <v>0</v>
      </c>
      <c r="AJ1930" s="99">
        <f>SUMIFS(通讯通路门店!$BE:$BE,通讯通路门店!$S:$S,$G1930)</f>
        <v>0</v>
      </c>
      <c r="AK1930" s="99">
        <f>SUMIFS(通讯通路门店!$BG:$BG,通讯通路门店!$S:$S,$G1930)</f>
        <v>0</v>
      </c>
      <c r="AL1930" s="99">
        <f>SUMIFS(通讯通路门店!$BC:$BC,通讯通路门店!$S:$S,$G1930)</f>
        <v>0</v>
      </c>
      <c r="AM1930" s="99">
        <f>SUMIFS(通讯通路门店!$BD:$BD,通讯通路门店!$S:$S,$G1930)</f>
        <v>0</v>
      </c>
      <c r="AN1930" s="99">
        <f>SUMIFS(通讯通路门店!$BF:$BF,通讯通路门店!$S:$S,$G1930)</f>
        <v>0</v>
      </c>
      <c r="AO1930" s="99">
        <f t="shared" si="152"/>
        <v>0</v>
      </c>
      <c r="AP1930" s="99">
        <f>SUMIFS(通讯通路门店!$K:$K,通讯通路门店!$S:$S,$G1930)</f>
        <v>0</v>
      </c>
      <c r="AQ1930" s="83"/>
      <c r="AR1930" s="99">
        <f>SUMIFS(通讯通路门店!$T:$T,通讯通路门店!$S:$S,$G1930)</f>
        <v>0</v>
      </c>
      <c r="AS1930" s="99">
        <f>SUMIFS(通讯通路门店!$U:$U,通讯通路门店!$S:$S,$G1930)</f>
        <v>0</v>
      </c>
      <c r="AT1930" s="99">
        <f>SUMIFS(通讯通路门店!$V:$V,通讯通路门店!$S:$S,$G1930)</f>
        <v>0</v>
      </c>
      <c r="AU1930" s="99">
        <f>SUMIFS(通讯通路门店!$W:$W,通讯通路门店!$S:$S,$G1930)</f>
        <v>0</v>
      </c>
      <c r="AV1930" s="99">
        <f>SUMIFS(通讯通路门店!$Z:$Z,通讯通路门店!$S:$S,$G1930)</f>
        <v>0</v>
      </c>
      <c r="AW1930" s="99">
        <f>SUMIFS(通讯通路门店!$AB:$AB,通讯通路门店!$S:$S,$G1930)</f>
        <v>0</v>
      </c>
      <c r="AX1930" s="99">
        <f>SUMIFS(通讯通路门店!$X:$X,通讯通路门店!$S:$S,$G1930)</f>
        <v>0</v>
      </c>
      <c r="AY1930" s="99">
        <f>SUMIFS(通讯通路门店!$Y:$Y,通讯通路门店!$S:$S,$G1930)</f>
        <v>0</v>
      </c>
      <c r="AZ1930" s="99">
        <f>SUMIFS(通讯通路门店!$AA:$AA,通讯通路门店!$S:$S,$G1930)</f>
        <v>0</v>
      </c>
      <c r="BA1930" s="99">
        <f t="shared" si="153"/>
        <v>0</v>
      </c>
      <c r="BB1930" s="99">
        <f t="shared" si="154"/>
        <v>0</v>
      </c>
      <c r="BC1930" s="99">
        <f>SUMIFS(通讯通路门店!$W:$W,通讯通路门店!$S:$S,$G1930,通讯通路门店!$J:$J,"荣耀体验店")+SUMIFS(通讯通路门店!$W:$W,通讯通路门店!$S:$S,$G1930,通讯通路门店!$J:$J,"荣耀授权专卖店")</f>
        <v>0</v>
      </c>
      <c r="BD1930" s="99">
        <f>SUMIFS(通讯通路门店!$Z:$Z,通讯通路门店!$S:$S,$G1930,通讯通路门店!$J:$J,"VIVO体验店")</f>
        <v>0</v>
      </c>
      <c r="BE1930" s="99">
        <f>SUMIFS(通讯通路门店!$AB:$AB,通讯通路门店!$S:$S,$G1930,通讯通路门店!$J:$J,"OPPO体验店")</f>
        <v>0</v>
      </c>
      <c r="BF1930" s="99">
        <f>SUMIFS(通讯通路门店!$X:$X,通讯通路门店!$S:$S,$G1930,通讯通路门店!$J:$J,"华为授权体验店")+SUMIFS(通讯通路门店!$AA:$AA,通讯通路门店!$S:$S,$G1930,通讯通路门店!$J:$J,"华为堡垒店")</f>
        <v>0</v>
      </c>
      <c r="BG1930" s="99">
        <f>SUMIFS(通讯通路门店!$Y:$Y,通讯通路门店!$S:$S,$G1930,通讯通路门店!$J:$J,"小米体验店")</f>
        <v>0</v>
      </c>
      <c r="BH1930" s="99">
        <f>SUMIFS(通讯通路门店!$AA:$AA,通讯通路门店!$S:$S,$G1930,通讯通路门店!$J:$J,"苹果体验店")</f>
        <v>0</v>
      </c>
      <c r="BI1930" s="99">
        <f>SUMIFS(通讯通路门店!$K:$K,通讯通路门店!$S:$S,$G1930,通讯通路门店!$J:$J,"其他品牌专卖店")</f>
        <v>0</v>
      </c>
      <c r="BJ1930" s="99">
        <f>SUMIFS(通讯通路门店!$AC:$AC,通讯通路门店!$S:$S,$G1930)</f>
        <v>0</v>
      </c>
      <c r="BK1930" s="99">
        <f>SUMIFS(通讯通路门店!$AD:$AD,通讯通路门店!$S:$S,$G1930)</f>
        <v>0</v>
      </c>
      <c r="BL1930" s="99">
        <f>SUMIFS(通讯通路门店!$AE:$AE,通讯通路门店!$S:$S,$G1930)</f>
        <v>0</v>
      </c>
      <c r="BM1930" s="99">
        <f>SUMIFS(通讯通路门店!$AF:$AF,通讯通路门店!$S:$S,$G1930)</f>
        <v>0</v>
      </c>
      <c r="BN1930" s="99">
        <f>SUMIFS(通讯通路门店!$AG:$AG,通讯通路门店!$S:$S,$G1930)</f>
        <v>0</v>
      </c>
      <c r="BO1930" s="99">
        <f>SUMIFS(通讯通路门店!$AH:$AH,通讯通路门店!$S:$S,$G1930)</f>
        <v>0</v>
      </c>
      <c r="BP1930" s="99">
        <f>SUMIFS(通讯通路门店!$AI:$AI,通讯通路门店!$S:$S,$G1930)</f>
        <v>0</v>
      </c>
      <c r="BQ1930" s="83"/>
    </row>
    <row r="1931" spans="1:69">
      <c r="A1931" s="99" t="str">
        <f>IFERROR(_xlfn.XLOOKUP($G1931,通讯通路门店!$S$4:$S$993933,通讯通路门店!$A$4:$A$993933,0,0),"")</f>
        <v>海南省</v>
      </c>
      <c r="B1931" s="99" t="str">
        <f>IFERROR(_xlfn.XLOOKUP($G1931,通讯通路门店!$S$4:$S$993933,通讯通路门店!$B$4:$B$993933,0,0),"")</f>
        <v>乐东黎族自治县</v>
      </c>
      <c r="C1931" s="99" t="str">
        <f>IFERROR(_xlfn.XLOOKUP($G1931,通讯通路门店!$S$4:$S$993933,通讯通路门店!$C$4:$C$993933,0,0),"")</f>
        <v>乐东黎族自治县</v>
      </c>
      <c r="D1931" s="99" t="str">
        <f>IFERROR(_xlfn.XLOOKUP($G1931,通讯通路门店!$S$4:$S$993933,通讯通路门店!$D$4:$D$993933,0,0),"")</f>
        <v>万冲镇</v>
      </c>
      <c r="E1931" s="83"/>
      <c r="F1931" s="83"/>
      <c r="G1931" s="101"/>
      <c r="H1931" s="102">
        <f>IFERROR(_xlfn.XLOOKUP($G1931,通讯通路门店!$S$4:$S$993933,通讯通路门店!$R$4:$R$993933,0,0),"")</f>
        <v>0</v>
      </c>
      <c r="I1931" s="83"/>
      <c r="J1931" s="83"/>
      <c r="K1931" s="83"/>
      <c r="L1931" s="83"/>
      <c r="M1931" s="83"/>
      <c r="N1931" s="83"/>
      <c r="O1931" s="83"/>
      <c r="P1931" s="83"/>
      <c r="Q1931" s="83"/>
      <c r="R1931" s="83"/>
      <c r="S1931" s="83"/>
      <c r="T1931" s="83"/>
      <c r="U1931" s="99">
        <f>COUNTIF(通讯通路门店!$S:$S,$G1931)</f>
        <v>0</v>
      </c>
      <c r="V1931" s="99">
        <f>COUNTIFS(通讯通路门店!$S:$S,$G1931,通讯通路门店!$J:$J,"综合卖场")</f>
        <v>0</v>
      </c>
      <c r="W1931" s="99">
        <f>SUMIFS(通讯通路门店!$AJ:$AJ,通讯通路门店!$S:$S,通讯客户沙盘!$G1931)</f>
        <v>0</v>
      </c>
      <c r="X1931" s="99">
        <f t="shared" si="150"/>
        <v>0</v>
      </c>
      <c r="Y1931" s="99">
        <f>COUNTIFS(通讯通路门店!$S:$S,$G1931,通讯通路门店!$J:$J,"荣耀体验店")+COUNTIFS(通讯通路门店!$S:$S,$G1931,通讯通路门店!$J:$J,"荣耀授权专卖店")</f>
        <v>0</v>
      </c>
      <c r="Z1931" s="99">
        <f>COUNTIFS(通讯通路门店!$S:$S,$G1931,通讯通路门店!$J:$J,"VIVO体验店")</f>
        <v>0</v>
      </c>
      <c r="AA1931" s="99">
        <f>COUNTIFS(通讯通路门店!$S:$S,$G1931,通讯通路门店!$J:$J,"OPPO体验店")</f>
        <v>0</v>
      </c>
      <c r="AB1931" s="99">
        <f>COUNTIFS(通讯通路门店!$S:$S,$G1931,通讯通路门店!$J:$J,"华为授权体验店")+COUNTIFS(通讯通路门店!$S:$S,$G1931,通讯通路门店!$J:$J,"华为堡垒店")</f>
        <v>0</v>
      </c>
      <c r="AC1931" s="99">
        <f>COUNTIFS(通讯通路门店!$S:$S,$G1931,通讯通路门店!$J:$J,"小米体验店")</f>
        <v>0</v>
      </c>
      <c r="AD1931" s="99">
        <f>COUNTIFS(通讯通路门店!$S:$S,$G1931,通讯通路门店!$J:$J,"苹果体验店")</f>
        <v>0</v>
      </c>
      <c r="AE1931" s="99">
        <f>COUNTIFS(通讯通路门店!$S:$S,$G1931,通讯通路门店!$J:$J,"其他品牌专卖店")</f>
        <v>0</v>
      </c>
      <c r="AF1931" s="99">
        <f>SUMIFS(通讯通路门店!$BI:$BI,通讯通路门店!$S:$S,$G1931)</f>
        <v>0</v>
      </c>
      <c r="AG1931" s="99">
        <f>SUMIFS(通讯通路门店!$BH:$BH,通讯通路门店!$S:$S,$G1931)</f>
        <v>0</v>
      </c>
      <c r="AH1931" s="99">
        <f t="shared" si="151"/>
        <v>0</v>
      </c>
      <c r="AI1931" s="99">
        <f>SUMIFS(通讯通路门店!$BB:$BB,通讯通路门店!$S:$S,$G1931)</f>
        <v>0</v>
      </c>
      <c r="AJ1931" s="99">
        <f>SUMIFS(通讯通路门店!$BE:$BE,通讯通路门店!$S:$S,$G1931)</f>
        <v>0</v>
      </c>
      <c r="AK1931" s="99">
        <f>SUMIFS(通讯通路门店!$BG:$BG,通讯通路门店!$S:$S,$G1931)</f>
        <v>0</v>
      </c>
      <c r="AL1931" s="99">
        <f>SUMIFS(通讯通路门店!$BC:$BC,通讯通路门店!$S:$S,$G1931)</f>
        <v>0</v>
      </c>
      <c r="AM1931" s="99">
        <f>SUMIFS(通讯通路门店!$BD:$BD,通讯通路门店!$S:$S,$G1931)</f>
        <v>0</v>
      </c>
      <c r="AN1931" s="99">
        <f>SUMIFS(通讯通路门店!$BF:$BF,通讯通路门店!$S:$S,$G1931)</f>
        <v>0</v>
      </c>
      <c r="AO1931" s="99">
        <f t="shared" si="152"/>
        <v>0</v>
      </c>
      <c r="AP1931" s="99">
        <f>SUMIFS(通讯通路门店!$K:$K,通讯通路门店!$S:$S,$G1931)</f>
        <v>0</v>
      </c>
      <c r="AQ1931" s="83"/>
      <c r="AR1931" s="99">
        <f>SUMIFS(通讯通路门店!$T:$T,通讯通路门店!$S:$S,$G1931)</f>
        <v>0</v>
      </c>
      <c r="AS1931" s="99">
        <f>SUMIFS(通讯通路门店!$U:$U,通讯通路门店!$S:$S,$G1931)</f>
        <v>0</v>
      </c>
      <c r="AT1931" s="99">
        <f>SUMIFS(通讯通路门店!$V:$V,通讯通路门店!$S:$S,$G1931)</f>
        <v>0</v>
      </c>
      <c r="AU1931" s="99">
        <f>SUMIFS(通讯通路门店!$W:$W,通讯通路门店!$S:$S,$G1931)</f>
        <v>0</v>
      </c>
      <c r="AV1931" s="99">
        <f>SUMIFS(通讯通路门店!$Z:$Z,通讯通路门店!$S:$S,$G1931)</f>
        <v>0</v>
      </c>
      <c r="AW1931" s="99">
        <f>SUMIFS(通讯通路门店!$AB:$AB,通讯通路门店!$S:$S,$G1931)</f>
        <v>0</v>
      </c>
      <c r="AX1931" s="99">
        <f>SUMIFS(通讯通路门店!$X:$X,通讯通路门店!$S:$S,$G1931)</f>
        <v>0</v>
      </c>
      <c r="AY1931" s="99">
        <f>SUMIFS(通讯通路门店!$Y:$Y,通讯通路门店!$S:$S,$G1931)</f>
        <v>0</v>
      </c>
      <c r="AZ1931" s="99">
        <f>SUMIFS(通讯通路门店!$AA:$AA,通讯通路门店!$S:$S,$G1931)</f>
        <v>0</v>
      </c>
      <c r="BA1931" s="99">
        <f t="shared" si="153"/>
        <v>0</v>
      </c>
      <c r="BB1931" s="99">
        <f t="shared" si="154"/>
        <v>0</v>
      </c>
      <c r="BC1931" s="99">
        <f>SUMIFS(通讯通路门店!$W:$W,通讯通路门店!$S:$S,$G1931,通讯通路门店!$J:$J,"荣耀体验店")+SUMIFS(通讯通路门店!$W:$W,通讯通路门店!$S:$S,$G1931,通讯通路门店!$J:$J,"荣耀授权专卖店")</f>
        <v>0</v>
      </c>
      <c r="BD1931" s="99">
        <f>SUMIFS(通讯通路门店!$Z:$Z,通讯通路门店!$S:$S,$G1931,通讯通路门店!$J:$J,"VIVO体验店")</f>
        <v>0</v>
      </c>
      <c r="BE1931" s="99">
        <f>SUMIFS(通讯通路门店!$AB:$AB,通讯通路门店!$S:$S,$G1931,通讯通路门店!$J:$J,"OPPO体验店")</f>
        <v>0</v>
      </c>
      <c r="BF1931" s="99">
        <f>SUMIFS(通讯通路门店!$X:$X,通讯通路门店!$S:$S,$G1931,通讯通路门店!$J:$J,"华为授权体验店")+SUMIFS(通讯通路门店!$AA:$AA,通讯通路门店!$S:$S,$G1931,通讯通路门店!$J:$J,"华为堡垒店")</f>
        <v>0</v>
      </c>
      <c r="BG1931" s="99">
        <f>SUMIFS(通讯通路门店!$Y:$Y,通讯通路门店!$S:$S,$G1931,通讯通路门店!$J:$J,"小米体验店")</f>
        <v>0</v>
      </c>
      <c r="BH1931" s="99">
        <f>SUMIFS(通讯通路门店!$AA:$AA,通讯通路门店!$S:$S,$G1931,通讯通路门店!$J:$J,"苹果体验店")</f>
        <v>0</v>
      </c>
      <c r="BI1931" s="99">
        <f>SUMIFS(通讯通路门店!$K:$K,通讯通路门店!$S:$S,$G1931,通讯通路门店!$J:$J,"其他品牌专卖店")</f>
        <v>0</v>
      </c>
      <c r="BJ1931" s="99">
        <f>SUMIFS(通讯通路门店!$AC:$AC,通讯通路门店!$S:$S,$G1931)</f>
        <v>0</v>
      </c>
      <c r="BK1931" s="99">
        <f>SUMIFS(通讯通路门店!$AD:$AD,通讯通路门店!$S:$S,$G1931)</f>
        <v>0</v>
      </c>
      <c r="BL1931" s="99">
        <f>SUMIFS(通讯通路门店!$AE:$AE,通讯通路门店!$S:$S,$G1931)</f>
        <v>0</v>
      </c>
      <c r="BM1931" s="99">
        <f>SUMIFS(通讯通路门店!$AF:$AF,通讯通路门店!$S:$S,$G1931)</f>
        <v>0</v>
      </c>
      <c r="BN1931" s="99">
        <f>SUMIFS(通讯通路门店!$AG:$AG,通讯通路门店!$S:$S,$G1931)</f>
        <v>0</v>
      </c>
      <c r="BO1931" s="99">
        <f>SUMIFS(通讯通路门店!$AH:$AH,通讯通路门店!$S:$S,$G1931)</f>
        <v>0</v>
      </c>
      <c r="BP1931" s="99">
        <f>SUMIFS(通讯通路门店!$AI:$AI,通讯通路门店!$S:$S,$G1931)</f>
        <v>0</v>
      </c>
      <c r="BQ1931" s="83"/>
    </row>
    <row r="1932" spans="1:69">
      <c r="A1932" s="99" t="str">
        <f>IFERROR(_xlfn.XLOOKUP($G1932,通讯通路门店!$S$4:$S$993933,通讯通路门店!$A$4:$A$993933,0,0),"")</f>
        <v>海南省</v>
      </c>
      <c r="B1932" s="99" t="str">
        <f>IFERROR(_xlfn.XLOOKUP($G1932,通讯通路门店!$S$4:$S$993933,通讯通路门店!$B$4:$B$993933,0,0),"")</f>
        <v>乐东黎族自治县</v>
      </c>
      <c r="C1932" s="99" t="str">
        <f>IFERROR(_xlfn.XLOOKUP($G1932,通讯通路门店!$S$4:$S$993933,通讯通路门店!$C$4:$C$993933,0,0),"")</f>
        <v>乐东黎族自治县</v>
      </c>
      <c r="D1932" s="99" t="str">
        <f>IFERROR(_xlfn.XLOOKUP($G1932,通讯通路门店!$S$4:$S$993933,通讯通路门店!$D$4:$D$993933,0,0),"")</f>
        <v>万冲镇</v>
      </c>
      <c r="E1932" s="83"/>
      <c r="F1932" s="83"/>
      <c r="G1932" s="101"/>
      <c r="H1932" s="102">
        <f>IFERROR(_xlfn.XLOOKUP($G1932,通讯通路门店!$S$4:$S$993933,通讯通路门店!$R$4:$R$993933,0,0),"")</f>
        <v>0</v>
      </c>
      <c r="I1932" s="83"/>
      <c r="J1932" s="83"/>
      <c r="K1932" s="83"/>
      <c r="L1932" s="83"/>
      <c r="M1932" s="83"/>
      <c r="N1932" s="83"/>
      <c r="O1932" s="83"/>
      <c r="P1932" s="83"/>
      <c r="Q1932" s="83"/>
      <c r="R1932" s="83"/>
      <c r="S1932" s="83"/>
      <c r="T1932" s="83"/>
      <c r="U1932" s="99">
        <f>COUNTIF(通讯通路门店!$S:$S,$G1932)</f>
        <v>0</v>
      </c>
      <c r="V1932" s="99">
        <f>COUNTIFS(通讯通路门店!$S:$S,$G1932,通讯通路门店!$J:$J,"综合卖场")</f>
        <v>0</v>
      </c>
      <c r="W1932" s="99">
        <f>SUMIFS(通讯通路门店!$AJ:$AJ,通讯通路门店!$S:$S,通讯客户沙盘!$G1932)</f>
        <v>0</v>
      </c>
      <c r="X1932" s="99">
        <f t="shared" si="150"/>
        <v>0</v>
      </c>
      <c r="Y1932" s="99">
        <f>COUNTIFS(通讯通路门店!$S:$S,$G1932,通讯通路门店!$J:$J,"荣耀体验店")+COUNTIFS(通讯通路门店!$S:$S,$G1932,通讯通路门店!$J:$J,"荣耀授权专卖店")</f>
        <v>0</v>
      </c>
      <c r="Z1932" s="99">
        <f>COUNTIFS(通讯通路门店!$S:$S,$G1932,通讯通路门店!$J:$J,"VIVO体验店")</f>
        <v>0</v>
      </c>
      <c r="AA1932" s="99">
        <f>COUNTIFS(通讯通路门店!$S:$S,$G1932,通讯通路门店!$J:$J,"OPPO体验店")</f>
        <v>0</v>
      </c>
      <c r="AB1932" s="99">
        <f>COUNTIFS(通讯通路门店!$S:$S,$G1932,通讯通路门店!$J:$J,"华为授权体验店")+COUNTIFS(通讯通路门店!$S:$S,$G1932,通讯通路门店!$J:$J,"华为堡垒店")</f>
        <v>0</v>
      </c>
      <c r="AC1932" s="99">
        <f>COUNTIFS(通讯通路门店!$S:$S,$G1932,通讯通路门店!$J:$J,"小米体验店")</f>
        <v>0</v>
      </c>
      <c r="AD1932" s="99">
        <f>COUNTIFS(通讯通路门店!$S:$S,$G1932,通讯通路门店!$J:$J,"苹果体验店")</f>
        <v>0</v>
      </c>
      <c r="AE1932" s="99">
        <f>COUNTIFS(通讯通路门店!$S:$S,$G1932,通讯通路门店!$J:$J,"其他品牌专卖店")</f>
        <v>0</v>
      </c>
      <c r="AF1932" s="99">
        <f>SUMIFS(通讯通路门店!$BI:$BI,通讯通路门店!$S:$S,$G1932)</f>
        <v>0</v>
      </c>
      <c r="AG1932" s="99">
        <f>SUMIFS(通讯通路门店!$BH:$BH,通讯通路门店!$S:$S,$G1932)</f>
        <v>0</v>
      </c>
      <c r="AH1932" s="99">
        <f t="shared" si="151"/>
        <v>0</v>
      </c>
      <c r="AI1932" s="99">
        <f>SUMIFS(通讯通路门店!$BB:$BB,通讯通路门店!$S:$S,$G1932)</f>
        <v>0</v>
      </c>
      <c r="AJ1932" s="99">
        <f>SUMIFS(通讯通路门店!$BE:$BE,通讯通路门店!$S:$S,$G1932)</f>
        <v>0</v>
      </c>
      <c r="AK1932" s="99">
        <f>SUMIFS(通讯通路门店!$BG:$BG,通讯通路门店!$S:$S,$G1932)</f>
        <v>0</v>
      </c>
      <c r="AL1932" s="99">
        <f>SUMIFS(通讯通路门店!$BC:$BC,通讯通路门店!$S:$S,$G1932)</f>
        <v>0</v>
      </c>
      <c r="AM1932" s="99">
        <f>SUMIFS(通讯通路门店!$BD:$BD,通讯通路门店!$S:$S,$G1932)</f>
        <v>0</v>
      </c>
      <c r="AN1932" s="99">
        <f>SUMIFS(通讯通路门店!$BF:$BF,通讯通路门店!$S:$S,$G1932)</f>
        <v>0</v>
      </c>
      <c r="AO1932" s="99">
        <f t="shared" si="152"/>
        <v>0</v>
      </c>
      <c r="AP1932" s="99">
        <f>SUMIFS(通讯通路门店!$K:$K,通讯通路门店!$S:$S,$G1932)</f>
        <v>0</v>
      </c>
      <c r="AQ1932" s="83"/>
      <c r="AR1932" s="99">
        <f>SUMIFS(通讯通路门店!$T:$T,通讯通路门店!$S:$S,$G1932)</f>
        <v>0</v>
      </c>
      <c r="AS1932" s="99">
        <f>SUMIFS(通讯通路门店!$U:$U,通讯通路门店!$S:$S,$G1932)</f>
        <v>0</v>
      </c>
      <c r="AT1932" s="99">
        <f>SUMIFS(通讯通路门店!$V:$V,通讯通路门店!$S:$S,$G1932)</f>
        <v>0</v>
      </c>
      <c r="AU1932" s="99">
        <f>SUMIFS(通讯通路门店!$W:$W,通讯通路门店!$S:$S,$G1932)</f>
        <v>0</v>
      </c>
      <c r="AV1932" s="99">
        <f>SUMIFS(通讯通路门店!$Z:$Z,通讯通路门店!$S:$S,$G1932)</f>
        <v>0</v>
      </c>
      <c r="AW1932" s="99">
        <f>SUMIFS(通讯通路门店!$AB:$AB,通讯通路门店!$S:$S,$G1932)</f>
        <v>0</v>
      </c>
      <c r="AX1932" s="99">
        <f>SUMIFS(通讯通路门店!$X:$X,通讯通路门店!$S:$S,$G1932)</f>
        <v>0</v>
      </c>
      <c r="AY1932" s="99">
        <f>SUMIFS(通讯通路门店!$Y:$Y,通讯通路门店!$S:$S,$G1932)</f>
        <v>0</v>
      </c>
      <c r="AZ1932" s="99">
        <f>SUMIFS(通讯通路门店!$AA:$AA,通讯通路门店!$S:$S,$G1932)</f>
        <v>0</v>
      </c>
      <c r="BA1932" s="99">
        <f t="shared" si="153"/>
        <v>0</v>
      </c>
      <c r="BB1932" s="99">
        <f t="shared" si="154"/>
        <v>0</v>
      </c>
      <c r="BC1932" s="99">
        <f>SUMIFS(通讯通路门店!$W:$W,通讯通路门店!$S:$S,$G1932,通讯通路门店!$J:$J,"荣耀体验店")+SUMIFS(通讯通路门店!$W:$W,通讯通路门店!$S:$S,$G1932,通讯通路门店!$J:$J,"荣耀授权专卖店")</f>
        <v>0</v>
      </c>
      <c r="BD1932" s="99">
        <f>SUMIFS(通讯通路门店!$Z:$Z,通讯通路门店!$S:$S,$G1932,通讯通路门店!$J:$J,"VIVO体验店")</f>
        <v>0</v>
      </c>
      <c r="BE1932" s="99">
        <f>SUMIFS(通讯通路门店!$AB:$AB,通讯通路门店!$S:$S,$G1932,通讯通路门店!$J:$J,"OPPO体验店")</f>
        <v>0</v>
      </c>
      <c r="BF1932" s="99">
        <f>SUMIFS(通讯通路门店!$X:$X,通讯通路门店!$S:$S,$G1932,通讯通路门店!$J:$J,"华为授权体验店")+SUMIFS(通讯通路门店!$AA:$AA,通讯通路门店!$S:$S,$G1932,通讯通路门店!$J:$J,"华为堡垒店")</f>
        <v>0</v>
      </c>
      <c r="BG1932" s="99">
        <f>SUMIFS(通讯通路门店!$Y:$Y,通讯通路门店!$S:$S,$G1932,通讯通路门店!$J:$J,"小米体验店")</f>
        <v>0</v>
      </c>
      <c r="BH1932" s="99">
        <f>SUMIFS(通讯通路门店!$AA:$AA,通讯通路门店!$S:$S,$G1932,通讯通路门店!$J:$J,"苹果体验店")</f>
        <v>0</v>
      </c>
      <c r="BI1932" s="99">
        <f>SUMIFS(通讯通路门店!$K:$K,通讯通路门店!$S:$S,$G1932,通讯通路门店!$J:$J,"其他品牌专卖店")</f>
        <v>0</v>
      </c>
      <c r="BJ1932" s="99">
        <f>SUMIFS(通讯通路门店!$AC:$AC,通讯通路门店!$S:$S,$G1932)</f>
        <v>0</v>
      </c>
      <c r="BK1932" s="99">
        <f>SUMIFS(通讯通路门店!$AD:$AD,通讯通路门店!$S:$S,$G1932)</f>
        <v>0</v>
      </c>
      <c r="BL1932" s="99">
        <f>SUMIFS(通讯通路门店!$AE:$AE,通讯通路门店!$S:$S,$G1932)</f>
        <v>0</v>
      </c>
      <c r="BM1932" s="99">
        <f>SUMIFS(通讯通路门店!$AF:$AF,通讯通路门店!$S:$S,$G1932)</f>
        <v>0</v>
      </c>
      <c r="BN1932" s="99">
        <f>SUMIFS(通讯通路门店!$AG:$AG,通讯通路门店!$S:$S,$G1932)</f>
        <v>0</v>
      </c>
      <c r="BO1932" s="99">
        <f>SUMIFS(通讯通路门店!$AH:$AH,通讯通路门店!$S:$S,$G1932)</f>
        <v>0</v>
      </c>
      <c r="BP1932" s="99">
        <f>SUMIFS(通讯通路门店!$AI:$AI,通讯通路门店!$S:$S,$G1932)</f>
        <v>0</v>
      </c>
      <c r="BQ1932" s="83"/>
    </row>
    <row r="1933" spans="1:69">
      <c r="A1933" s="99" t="str">
        <f>IFERROR(_xlfn.XLOOKUP($G1933,通讯通路门店!$S$4:$S$993933,通讯通路门店!$A$4:$A$993933,0,0),"")</f>
        <v>海南省</v>
      </c>
      <c r="B1933" s="99" t="str">
        <f>IFERROR(_xlfn.XLOOKUP($G1933,通讯通路门店!$S$4:$S$993933,通讯通路门店!$B$4:$B$993933,0,0),"")</f>
        <v>乐东黎族自治县</v>
      </c>
      <c r="C1933" s="99" t="str">
        <f>IFERROR(_xlfn.XLOOKUP($G1933,通讯通路门店!$S$4:$S$993933,通讯通路门店!$C$4:$C$993933,0,0),"")</f>
        <v>乐东黎族自治县</v>
      </c>
      <c r="D1933" s="99" t="str">
        <f>IFERROR(_xlfn.XLOOKUP($G1933,通讯通路门店!$S$4:$S$993933,通讯通路门店!$D$4:$D$993933,0,0),"")</f>
        <v>万冲镇</v>
      </c>
      <c r="E1933" s="83"/>
      <c r="F1933" s="83"/>
      <c r="G1933" s="101"/>
      <c r="H1933" s="102">
        <f>IFERROR(_xlfn.XLOOKUP($G1933,通讯通路门店!$S$4:$S$993933,通讯通路门店!$R$4:$R$993933,0,0),"")</f>
        <v>0</v>
      </c>
      <c r="I1933" s="83"/>
      <c r="J1933" s="83"/>
      <c r="K1933" s="83"/>
      <c r="L1933" s="83"/>
      <c r="M1933" s="83"/>
      <c r="N1933" s="83"/>
      <c r="O1933" s="83"/>
      <c r="P1933" s="83"/>
      <c r="Q1933" s="83"/>
      <c r="R1933" s="83"/>
      <c r="S1933" s="83"/>
      <c r="T1933" s="83"/>
      <c r="U1933" s="99">
        <f>COUNTIF(通讯通路门店!$S:$S,$G1933)</f>
        <v>0</v>
      </c>
      <c r="V1933" s="99">
        <f>COUNTIFS(通讯通路门店!$S:$S,$G1933,通讯通路门店!$J:$J,"综合卖场")</f>
        <v>0</v>
      </c>
      <c r="W1933" s="99">
        <f>SUMIFS(通讯通路门店!$AJ:$AJ,通讯通路门店!$S:$S,通讯客户沙盘!$G1933)</f>
        <v>0</v>
      </c>
      <c r="X1933" s="99">
        <f t="shared" si="150"/>
        <v>0</v>
      </c>
      <c r="Y1933" s="99">
        <f>COUNTIFS(通讯通路门店!$S:$S,$G1933,通讯通路门店!$J:$J,"荣耀体验店")+COUNTIFS(通讯通路门店!$S:$S,$G1933,通讯通路门店!$J:$J,"荣耀授权专卖店")</f>
        <v>0</v>
      </c>
      <c r="Z1933" s="99">
        <f>COUNTIFS(通讯通路门店!$S:$S,$G1933,通讯通路门店!$J:$J,"VIVO体验店")</f>
        <v>0</v>
      </c>
      <c r="AA1933" s="99">
        <f>COUNTIFS(通讯通路门店!$S:$S,$G1933,通讯通路门店!$J:$J,"OPPO体验店")</f>
        <v>0</v>
      </c>
      <c r="AB1933" s="99">
        <f>COUNTIFS(通讯通路门店!$S:$S,$G1933,通讯通路门店!$J:$J,"华为授权体验店")+COUNTIFS(通讯通路门店!$S:$S,$G1933,通讯通路门店!$J:$J,"华为堡垒店")</f>
        <v>0</v>
      </c>
      <c r="AC1933" s="99">
        <f>COUNTIFS(通讯通路门店!$S:$S,$G1933,通讯通路门店!$J:$J,"小米体验店")</f>
        <v>0</v>
      </c>
      <c r="AD1933" s="99">
        <f>COUNTIFS(通讯通路门店!$S:$S,$G1933,通讯通路门店!$J:$J,"苹果体验店")</f>
        <v>0</v>
      </c>
      <c r="AE1933" s="99">
        <f>COUNTIFS(通讯通路门店!$S:$S,$G1933,通讯通路门店!$J:$J,"其他品牌专卖店")</f>
        <v>0</v>
      </c>
      <c r="AF1933" s="99">
        <f>SUMIFS(通讯通路门店!$BI:$BI,通讯通路门店!$S:$S,$G1933)</f>
        <v>0</v>
      </c>
      <c r="AG1933" s="99">
        <f>SUMIFS(通讯通路门店!$BH:$BH,通讯通路门店!$S:$S,$G1933)</f>
        <v>0</v>
      </c>
      <c r="AH1933" s="99">
        <f t="shared" si="151"/>
        <v>0</v>
      </c>
      <c r="AI1933" s="99">
        <f>SUMIFS(通讯通路门店!$BB:$BB,通讯通路门店!$S:$S,$G1933)</f>
        <v>0</v>
      </c>
      <c r="AJ1933" s="99">
        <f>SUMIFS(通讯通路门店!$BE:$BE,通讯通路门店!$S:$S,$G1933)</f>
        <v>0</v>
      </c>
      <c r="AK1933" s="99">
        <f>SUMIFS(通讯通路门店!$BG:$BG,通讯通路门店!$S:$S,$G1933)</f>
        <v>0</v>
      </c>
      <c r="AL1933" s="99">
        <f>SUMIFS(通讯通路门店!$BC:$BC,通讯通路门店!$S:$S,$G1933)</f>
        <v>0</v>
      </c>
      <c r="AM1933" s="99">
        <f>SUMIFS(通讯通路门店!$BD:$BD,通讯通路门店!$S:$S,$G1933)</f>
        <v>0</v>
      </c>
      <c r="AN1933" s="99">
        <f>SUMIFS(通讯通路门店!$BF:$BF,通讯通路门店!$S:$S,$G1933)</f>
        <v>0</v>
      </c>
      <c r="AO1933" s="99">
        <f t="shared" si="152"/>
        <v>0</v>
      </c>
      <c r="AP1933" s="99">
        <f>SUMIFS(通讯通路门店!$K:$K,通讯通路门店!$S:$S,$G1933)</f>
        <v>0</v>
      </c>
      <c r="AQ1933" s="83"/>
      <c r="AR1933" s="99">
        <f>SUMIFS(通讯通路门店!$T:$T,通讯通路门店!$S:$S,$G1933)</f>
        <v>0</v>
      </c>
      <c r="AS1933" s="99">
        <f>SUMIFS(通讯通路门店!$U:$U,通讯通路门店!$S:$S,$G1933)</f>
        <v>0</v>
      </c>
      <c r="AT1933" s="99">
        <f>SUMIFS(通讯通路门店!$V:$V,通讯通路门店!$S:$S,$G1933)</f>
        <v>0</v>
      </c>
      <c r="AU1933" s="99">
        <f>SUMIFS(通讯通路门店!$W:$W,通讯通路门店!$S:$S,$G1933)</f>
        <v>0</v>
      </c>
      <c r="AV1933" s="99">
        <f>SUMIFS(通讯通路门店!$Z:$Z,通讯通路门店!$S:$S,$G1933)</f>
        <v>0</v>
      </c>
      <c r="AW1933" s="99">
        <f>SUMIFS(通讯通路门店!$AB:$AB,通讯通路门店!$S:$S,$G1933)</f>
        <v>0</v>
      </c>
      <c r="AX1933" s="99">
        <f>SUMIFS(通讯通路门店!$X:$X,通讯通路门店!$S:$S,$G1933)</f>
        <v>0</v>
      </c>
      <c r="AY1933" s="99">
        <f>SUMIFS(通讯通路门店!$Y:$Y,通讯通路门店!$S:$S,$G1933)</f>
        <v>0</v>
      </c>
      <c r="AZ1933" s="99">
        <f>SUMIFS(通讯通路门店!$AA:$AA,通讯通路门店!$S:$S,$G1933)</f>
        <v>0</v>
      </c>
      <c r="BA1933" s="99">
        <f t="shared" si="153"/>
        <v>0</v>
      </c>
      <c r="BB1933" s="99">
        <f t="shared" si="154"/>
        <v>0</v>
      </c>
      <c r="BC1933" s="99">
        <f>SUMIFS(通讯通路门店!$W:$W,通讯通路门店!$S:$S,$G1933,通讯通路门店!$J:$J,"荣耀体验店")+SUMIFS(通讯通路门店!$W:$W,通讯通路门店!$S:$S,$G1933,通讯通路门店!$J:$J,"荣耀授权专卖店")</f>
        <v>0</v>
      </c>
      <c r="BD1933" s="99">
        <f>SUMIFS(通讯通路门店!$Z:$Z,通讯通路门店!$S:$S,$G1933,通讯通路门店!$J:$J,"VIVO体验店")</f>
        <v>0</v>
      </c>
      <c r="BE1933" s="99">
        <f>SUMIFS(通讯通路门店!$AB:$AB,通讯通路门店!$S:$S,$G1933,通讯通路门店!$J:$J,"OPPO体验店")</f>
        <v>0</v>
      </c>
      <c r="BF1933" s="99">
        <f>SUMIFS(通讯通路门店!$X:$X,通讯通路门店!$S:$S,$G1933,通讯通路门店!$J:$J,"华为授权体验店")+SUMIFS(通讯通路门店!$AA:$AA,通讯通路门店!$S:$S,$G1933,通讯通路门店!$J:$J,"华为堡垒店")</f>
        <v>0</v>
      </c>
      <c r="BG1933" s="99">
        <f>SUMIFS(通讯通路门店!$Y:$Y,通讯通路门店!$S:$S,$G1933,通讯通路门店!$J:$J,"小米体验店")</f>
        <v>0</v>
      </c>
      <c r="BH1933" s="99">
        <f>SUMIFS(通讯通路门店!$AA:$AA,通讯通路门店!$S:$S,$G1933,通讯通路门店!$J:$J,"苹果体验店")</f>
        <v>0</v>
      </c>
      <c r="BI1933" s="99">
        <f>SUMIFS(通讯通路门店!$K:$K,通讯通路门店!$S:$S,$G1933,通讯通路门店!$J:$J,"其他品牌专卖店")</f>
        <v>0</v>
      </c>
      <c r="BJ1933" s="99">
        <f>SUMIFS(通讯通路门店!$AC:$AC,通讯通路门店!$S:$S,$G1933)</f>
        <v>0</v>
      </c>
      <c r="BK1933" s="99">
        <f>SUMIFS(通讯通路门店!$AD:$AD,通讯通路门店!$S:$S,$G1933)</f>
        <v>0</v>
      </c>
      <c r="BL1933" s="99">
        <f>SUMIFS(通讯通路门店!$AE:$AE,通讯通路门店!$S:$S,$G1933)</f>
        <v>0</v>
      </c>
      <c r="BM1933" s="99">
        <f>SUMIFS(通讯通路门店!$AF:$AF,通讯通路门店!$S:$S,$G1933)</f>
        <v>0</v>
      </c>
      <c r="BN1933" s="99">
        <f>SUMIFS(通讯通路门店!$AG:$AG,通讯通路门店!$S:$S,$G1933)</f>
        <v>0</v>
      </c>
      <c r="BO1933" s="99">
        <f>SUMIFS(通讯通路门店!$AH:$AH,通讯通路门店!$S:$S,$G1933)</f>
        <v>0</v>
      </c>
      <c r="BP1933" s="99">
        <f>SUMIFS(通讯通路门店!$AI:$AI,通讯通路门店!$S:$S,$G1933)</f>
        <v>0</v>
      </c>
      <c r="BQ1933" s="83"/>
    </row>
    <row r="1934" spans="1:69">
      <c r="A1934" s="99" t="str">
        <f>IFERROR(_xlfn.XLOOKUP($G1934,通讯通路门店!$S$4:$S$993933,通讯通路门店!$A$4:$A$993933,0,0),"")</f>
        <v>海南省</v>
      </c>
      <c r="B1934" s="99" t="str">
        <f>IFERROR(_xlfn.XLOOKUP($G1934,通讯通路门店!$S$4:$S$993933,通讯通路门店!$B$4:$B$993933,0,0),"")</f>
        <v>乐东黎族自治县</v>
      </c>
      <c r="C1934" s="99" t="str">
        <f>IFERROR(_xlfn.XLOOKUP($G1934,通讯通路门店!$S$4:$S$993933,通讯通路门店!$C$4:$C$993933,0,0),"")</f>
        <v>乐东黎族自治县</v>
      </c>
      <c r="D1934" s="99" t="str">
        <f>IFERROR(_xlfn.XLOOKUP($G1934,通讯通路门店!$S$4:$S$993933,通讯通路门店!$D$4:$D$993933,0,0),"")</f>
        <v>万冲镇</v>
      </c>
      <c r="E1934" s="83"/>
      <c r="F1934" s="83"/>
      <c r="G1934" s="101"/>
      <c r="H1934" s="102">
        <f>IFERROR(_xlfn.XLOOKUP($G1934,通讯通路门店!$S$4:$S$993933,通讯通路门店!$R$4:$R$993933,0,0),"")</f>
        <v>0</v>
      </c>
      <c r="I1934" s="83"/>
      <c r="J1934" s="83"/>
      <c r="K1934" s="83"/>
      <c r="L1934" s="83"/>
      <c r="M1934" s="83"/>
      <c r="N1934" s="83"/>
      <c r="O1934" s="83"/>
      <c r="P1934" s="83"/>
      <c r="Q1934" s="83"/>
      <c r="R1934" s="83"/>
      <c r="S1934" s="83"/>
      <c r="T1934" s="83"/>
      <c r="U1934" s="99">
        <f>COUNTIF(通讯通路门店!$S:$S,$G1934)</f>
        <v>0</v>
      </c>
      <c r="V1934" s="99">
        <f>COUNTIFS(通讯通路门店!$S:$S,$G1934,通讯通路门店!$J:$J,"综合卖场")</f>
        <v>0</v>
      </c>
      <c r="W1934" s="99">
        <f>SUMIFS(通讯通路门店!$AJ:$AJ,通讯通路门店!$S:$S,通讯客户沙盘!$G1934)</f>
        <v>0</v>
      </c>
      <c r="X1934" s="99">
        <f t="shared" si="150"/>
        <v>0</v>
      </c>
      <c r="Y1934" s="99">
        <f>COUNTIFS(通讯通路门店!$S:$S,$G1934,通讯通路门店!$J:$J,"荣耀体验店")+COUNTIFS(通讯通路门店!$S:$S,$G1934,通讯通路门店!$J:$J,"荣耀授权专卖店")</f>
        <v>0</v>
      </c>
      <c r="Z1934" s="99">
        <f>COUNTIFS(通讯通路门店!$S:$S,$G1934,通讯通路门店!$J:$J,"VIVO体验店")</f>
        <v>0</v>
      </c>
      <c r="AA1934" s="99">
        <f>COUNTIFS(通讯通路门店!$S:$S,$G1934,通讯通路门店!$J:$J,"OPPO体验店")</f>
        <v>0</v>
      </c>
      <c r="AB1934" s="99">
        <f>COUNTIFS(通讯通路门店!$S:$S,$G1934,通讯通路门店!$J:$J,"华为授权体验店")+COUNTIFS(通讯通路门店!$S:$S,$G1934,通讯通路门店!$J:$J,"华为堡垒店")</f>
        <v>0</v>
      </c>
      <c r="AC1934" s="99">
        <f>COUNTIFS(通讯通路门店!$S:$S,$G1934,通讯通路门店!$J:$J,"小米体验店")</f>
        <v>0</v>
      </c>
      <c r="AD1934" s="99">
        <f>COUNTIFS(通讯通路门店!$S:$S,$G1934,通讯通路门店!$J:$J,"苹果体验店")</f>
        <v>0</v>
      </c>
      <c r="AE1934" s="99">
        <f>COUNTIFS(通讯通路门店!$S:$S,$G1934,通讯通路门店!$J:$J,"其他品牌专卖店")</f>
        <v>0</v>
      </c>
      <c r="AF1934" s="99">
        <f>SUMIFS(通讯通路门店!$BI:$BI,通讯通路门店!$S:$S,$G1934)</f>
        <v>0</v>
      </c>
      <c r="AG1934" s="99">
        <f>SUMIFS(通讯通路门店!$BH:$BH,通讯通路门店!$S:$S,$G1934)</f>
        <v>0</v>
      </c>
      <c r="AH1934" s="99">
        <f t="shared" si="151"/>
        <v>0</v>
      </c>
      <c r="AI1934" s="99">
        <f>SUMIFS(通讯通路门店!$BB:$BB,通讯通路门店!$S:$S,$G1934)</f>
        <v>0</v>
      </c>
      <c r="AJ1934" s="99">
        <f>SUMIFS(通讯通路门店!$BE:$BE,通讯通路门店!$S:$S,$G1934)</f>
        <v>0</v>
      </c>
      <c r="AK1934" s="99">
        <f>SUMIFS(通讯通路门店!$BG:$BG,通讯通路门店!$S:$S,$G1934)</f>
        <v>0</v>
      </c>
      <c r="AL1934" s="99">
        <f>SUMIFS(通讯通路门店!$BC:$BC,通讯通路门店!$S:$S,$G1934)</f>
        <v>0</v>
      </c>
      <c r="AM1934" s="99">
        <f>SUMIFS(通讯通路门店!$BD:$BD,通讯通路门店!$S:$S,$G1934)</f>
        <v>0</v>
      </c>
      <c r="AN1934" s="99">
        <f>SUMIFS(通讯通路门店!$BF:$BF,通讯通路门店!$S:$S,$G1934)</f>
        <v>0</v>
      </c>
      <c r="AO1934" s="99">
        <f t="shared" si="152"/>
        <v>0</v>
      </c>
      <c r="AP1934" s="99">
        <f>SUMIFS(通讯通路门店!$K:$K,通讯通路门店!$S:$S,$G1934)</f>
        <v>0</v>
      </c>
      <c r="AQ1934" s="83"/>
      <c r="AR1934" s="99">
        <f>SUMIFS(通讯通路门店!$T:$T,通讯通路门店!$S:$S,$G1934)</f>
        <v>0</v>
      </c>
      <c r="AS1934" s="99">
        <f>SUMIFS(通讯通路门店!$U:$U,通讯通路门店!$S:$S,$G1934)</f>
        <v>0</v>
      </c>
      <c r="AT1934" s="99">
        <f>SUMIFS(通讯通路门店!$V:$V,通讯通路门店!$S:$S,$G1934)</f>
        <v>0</v>
      </c>
      <c r="AU1934" s="99">
        <f>SUMIFS(通讯通路门店!$W:$W,通讯通路门店!$S:$S,$G1934)</f>
        <v>0</v>
      </c>
      <c r="AV1934" s="99">
        <f>SUMIFS(通讯通路门店!$Z:$Z,通讯通路门店!$S:$S,$G1934)</f>
        <v>0</v>
      </c>
      <c r="AW1934" s="99">
        <f>SUMIFS(通讯通路门店!$AB:$AB,通讯通路门店!$S:$S,$G1934)</f>
        <v>0</v>
      </c>
      <c r="AX1934" s="99">
        <f>SUMIFS(通讯通路门店!$X:$X,通讯通路门店!$S:$S,$G1934)</f>
        <v>0</v>
      </c>
      <c r="AY1934" s="99">
        <f>SUMIFS(通讯通路门店!$Y:$Y,通讯通路门店!$S:$S,$G1934)</f>
        <v>0</v>
      </c>
      <c r="AZ1934" s="99">
        <f>SUMIFS(通讯通路门店!$AA:$AA,通讯通路门店!$S:$S,$G1934)</f>
        <v>0</v>
      </c>
      <c r="BA1934" s="99">
        <f t="shared" si="153"/>
        <v>0</v>
      </c>
      <c r="BB1934" s="99">
        <f t="shared" si="154"/>
        <v>0</v>
      </c>
      <c r="BC1934" s="99">
        <f>SUMIFS(通讯通路门店!$W:$W,通讯通路门店!$S:$S,$G1934,通讯通路门店!$J:$J,"荣耀体验店")+SUMIFS(通讯通路门店!$W:$W,通讯通路门店!$S:$S,$G1934,通讯通路门店!$J:$J,"荣耀授权专卖店")</f>
        <v>0</v>
      </c>
      <c r="BD1934" s="99">
        <f>SUMIFS(通讯通路门店!$Z:$Z,通讯通路门店!$S:$S,$G1934,通讯通路门店!$J:$J,"VIVO体验店")</f>
        <v>0</v>
      </c>
      <c r="BE1934" s="99">
        <f>SUMIFS(通讯通路门店!$AB:$AB,通讯通路门店!$S:$S,$G1934,通讯通路门店!$J:$J,"OPPO体验店")</f>
        <v>0</v>
      </c>
      <c r="BF1934" s="99">
        <f>SUMIFS(通讯通路门店!$X:$X,通讯通路门店!$S:$S,$G1934,通讯通路门店!$J:$J,"华为授权体验店")+SUMIFS(通讯通路门店!$AA:$AA,通讯通路门店!$S:$S,$G1934,通讯通路门店!$J:$J,"华为堡垒店")</f>
        <v>0</v>
      </c>
      <c r="BG1934" s="99">
        <f>SUMIFS(通讯通路门店!$Y:$Y,通讯通路门店!$S:$S,$G1934,通讯通路门店!$J:$J,"小米体验店")</f>
        <v>0</v>
      </c>
      <c r="BH1934" s="99">
        <f>SUMIFS(通讯通路门店!$AA:$AA,通讯通路门店!$S:$S,$G1934,通讯通路门店!$J:$J,"苹果体验店")</f>
        <v>0</v>
      </c>
      <c r="BI1934" s="99">
        <f>SUMIFS(通讯通路门店!$K:$K,通讯通路门店!$S:$S,$G1934,通讯通路门店!$J:$J,"其他品牌专卖店")</f>
        <v>0</v>
      </c>
      <c r="BJ1934" s="99">
        <f>SUMIFS(通讯通路门店!$AC:$AC,通讯通路门店!$S:$S,$G1934)</f>
        <v>0</v>
      </c>
      <c r="BK1934" s="99">
        <f>SUMIFS(通讯通路门店!$AD:$AD,通讯通路门店!$S:$S,$G1934)</f>
        <v>0</v>
      </c>
      <c r="BL1934" s="99">
        <f>SUMIFS(通讯通路门店!$AE:$AE,通讯通路门店!$S:$S,$G1934)</f>
        <v>0</v>
      </c>
      <c r="BM1934" s="99">
        <f>SUMIFS(通讯通路门店!$AF:$AF,通讯通路门店!$S:$S,$G1934)</f>
        <v>0</v>
      </c>
      <c r="BN1934" s="99">
        <f>SUMIFS(通讯通路门店!$AG:$AG,通讯通路门店!$S:$S,$G1934)</f>
        <v>0</v>
      </c>
      <c r="BO1934" s="99">
        <f>SUMIFS(通讯通路门店!$AH:$AH,通讯通路门店!$S:$S,$G1934)</f>
        <v>0</v>
      </c>
      <c r="BP1934" s="99">
        <f>SUMIFS(通讯通路门店!$AI:$AI,通讯通路门店!$S:$S,$G1934)</f>
        <v>0</v>
      </c>
      <c r="BQ1934" s="83"/>
    </row>
    <row r="1935" spans="1:69">
      <c r="A1935" s="99" t="str">
        <f>IFERROR(_xlfn.XLOOKUP($G1935,通讯通路门店!$S$4:$S$993933,通讯通路门店!$A$4:$A$993933,0,0),"")</f>
        <v>海南省</v>
      </c>
      <c r="B1935" s="99" t="str">
        <f>IFERROR(_xlfn.XLOOKUP($G1935,通讯通路门店!$S$4:$S$993933,通讯通路门店!$B$4:$B$993933,0,0),"")</f>
        <v>乐东黎族自治县</v>
      </c>
      <c r="C1935" s="99" t="str">
        <f>IFERROR(_xlfn.XLOOKUP($G1935,通讯通路门店!$S$4:$S$993933,通讯通路门店!$C$4:$C$993933,0,0),"")</f>
        <v>乐东黎族自治县</v>
      </c>
      <c r="D1935" s="99" t="str">
        <f>IFERROR(_xlfn.XLOOKUP($G1935,通讯通路门店!$S$4:$S$993933,通讯通路门店!$D$4:$D$993933,0,0),"")</f>
        <v>万冲镇</v>
      </c>
      <c r="E1935" s="83"/>
      <c r="F1935" s="83"/>
      <c r="G1935" s="101"/>
      <c r="H1935" s="102">
        <f>IFERROR(_xlfn.XLOOKUP($G1935,通讯通路门店!$S$4:$S$993933,通讯通路门店!$R$4:$R$993933,0,0),"")</f>
        <v>0</v>
      </c>
      <c r="I1935" s="83"/>
      <c r="J1935" s="83"/>
      <c r="K1935" s="83"/>
      <c r="L1935" s="83"/>
      <c r="M1935" s="83"/>
      <c r="N1935" s="83"/>
      <c r="O1935" s="83"/>
      <c r="P1935" s="83"/>
      <c r="Q1935" s="83"/>
      <c r="R1935" s="83"/>
      <c r="S1935" s="83"/>
      <c r="T1935" s="83"/>
      <c r="U1935" s="99">
        <f>COUNTIF(通讯通路门店!$S:$S,$G1935)</f>
        <v>0</v>
      </c>
      <c r="V1935" s="99">
        <f>COUNTIFS(通讯通路门店!$S:$S,$G1935,通讯通路门店!$J:$J,"综合卖场")</f>
        <v>0</v>
      </c>
      <c r="W1935" s="99">
        <f>SUMIFS(通讯通路门店!$AJ:$AJ,通讯通路门店!$S:$S,通讯客户沙盘!$G1935)</f>
        <v>0</v>
      </c>
      <c r="X1935" s="99">
        <f t="shared" si="150"/>
        <v>0</v>
      </c>
      <c r="Y1935" s="99">
        <f>COUNTIFS(通讯通路门店!$S:$S,$G1935,通讯通路门店!$J:$J,"荣耀体验店")+COUNTIFS(通讯通路门店!$S:$S,$G1935,通讯通路门店!$J:$J,"荣耀授权专卖店")</f>
        <v>0</v>
      </c>
      <c r="Z1935" s="99">
        <f>COUNTIFS(通讯通路门店!$S:$S,$G1935,通讯通路门店!$J:$J,"VIVO体验店")</f>
        <v>0</v>
      </c>
      <c r="AA1935" s="99">
        <f>COUNTIFS(通讯通路门店!$S:$S,$G1935,通讯通路门店!$J:$J,"OPPO体验店")</f>
        <v>0</v>
      </c>
      <c r="AB1935" s="99">
        <f>COUNTIFS(通讯通路门店!$S:$S,$G1935,通讯通路门店!$J:$J,"华为授权体验店")+COUNTIFS(通讯通路门店!$S:$S,$G1935,通讯通路门店!$J:$J,"华为堡垒店")</f>
        <v>0</v>
      </c>
      <c r="AC1935" s="99">
        <f>COUNTIFS(通讯通路门店!$S:$S,$G1935,通讯通路门店!$J:$J,"小米体验店")</f>
        <v>0</v>
      </c>
      <c r="AD1935" s="99">
        <f>COUNTIFS(通讯通路门店!$S:$S,$G1935,通讯通路门店!$J:$J,"苹果体验店")</f>
        <v>0</v>
      </c>
      <c r="AE1935" s="99">
        <f>COUNTIFS(通讯通路门店!$S:$S,$G1935,通讯通路门店!$J:$J,"其他品牌专卖店")</f>
        <v>0</v>
      </c>
      <c r="AF1935" s="99">
        <f>SUMIFS(通讯通路门店!$BI:$BI,通讯通路门店!$S:$S,$G1935)</f>
        <v>0</v>
      </c>
      <c r="AG1935" s="99">
        <f>SUMIFS(通讯通路门店!$BH:$BH,通讯通路门店!$S:$S,$G1935)</f>
        <v>0</v>
      </c>
      <c r="AH1935" s="99">
        <f t="shared" si="151"/>
        <v>0</v>
      </c>
      <c r="AI1935" s="99">
        <f>SUMIFS(通讯通路门店!$BB:$BB,通讯通路门店!$S:$S,$G1935)</f>
        <v>0</v>
      </c>
      <c r="AJ1935" s="99">
        <f>SUMIFS(通讯通路门店!$BE:$BE,通讯通路门店!$S:$S,$G1935)</f>
        <v>0</v>
      </c>
      <c r="AK1935" s="99">
        <f>SUMIFS(通讯通路门店!$BG:$BG,通讯通路门店!$S:$S,$G1935)</f>
        <v>0</v>
      </c>
      <c r="AL1935" s="99">
        <f>SUMIFS(通讯通路门店!$BC:$BC,通讯通路门店!$S:$S,$G1935)</f>
        <v>0</v>
      </c>
      <c r="AM1935" s="99">
        <f>SUMIFS(通讯通路门店!$BD:$BD,通讯通路门店!$S:$S,$G1935)</f>
        <v>0</v>
      </c>
      <c r="AN1935" s="99">
        <f>SUMIFS(通讯通路门店!$BF:$BF,通讯通路门店!$S:$S,$G1935)</f>
        <v>0</v>
      </c>
      <c r="AO1935" s="99">
        <f t="shared" si="152"/>
        <v>0</v>
      </c>
      <c r="AP1935" s="99">
        <f>SUMIFS(通讯通路门店!$K:$K,通讯通路门店!$S:$S,$G1935)</f>
        <v>0</v>
      </c>
      <c r="AQ1935" s="83"/>
      <c r="AR1935" s="99">
        <f>SUMIFS(通讯通路门店!$T:$T,通讯通路门店!$S:$S,$G1935)</f>
        <v>0</v>
      </c>
      <c r="AS1935" s="99">
        <f>SUMIFS(通讯通路门店!$U:$U,通讯通路门店!$S:$S,$G1935)</f>
        <v>0</v>
      </c>
      <c r="AT1935" s="99">
        <f>SUMIFS(通讯通路门店!$V:$V,通讯通路门店!$S:$S,$G1935)</f>
        <v>0</v>
      </c>
      <c r="AU1935" s="99">
        <f>SUMIFS(通讯通路门店!$W:$W,通讯通路门店!$S:$S,$G1935)</f>
        <v>0</v>
      </c>
      <c r="AV1935" s="99">
        <f>SUMIFS(通讯通路门店!$Z:$Z,通讯通路门店!$S:$S,$G1935)</f>
        <v>0</v>
      </c>
      <c r="AW1935" s="99">
        <f>SUMIFS(通讯通路门店!$AB:$AB,通讯通路门店!$S:$S,$G1935)</f>
        <v>0</v>
      </c>
      <c r="AX1935" s="99">
        <f>SUMIFS(通讯通路门店!$X:$X,通讯通路门店!$S:$S,$G1935)</f>
        <v>0</v>
      </c>
      <c r="AY1935" s="99">
        <f>SUMIFS(通讯通路门店!$Y:$Y,通讯通路门店!$S:$S,$G1935)</f>
        <v>0</v>
      </c>
      <c r="AZ1935" s="99">
        <f>SUMIFS(通讯通路门店!$AA:$AA,通讯通路门店!$S:$S,$G1935)</f>
        <v>0</v>
      </c>
      <c r="BA1935" s="99">
        <f t="shared" si="153"/>
        <v>0</v>
      </c>
      <c r="BB1935" s="99">
        <f t="shared" si="154"/>
        <v>0</v>
      </c>
      <c r="BC1935" s="99">
        <f>SUMIFS(通讯通路门店!$W:$W,通讯通路门店!$S:$S,$G1935,通讯通路门店!$J:$J,"荣耀体验店")+SUMIFS(通讯通路门店!$W:$W,通讯通路门店!$S:$S,$G1935,通讯通路门店!$J:$J,"荣耀授权专卖店")</f>
        <v>0</v>
      </c>
      <c r="BD1935" s="99">
        <f>SUMIFS(通讯通路门店!$Z:$Z,通讯通路门店!$S:$S,$G1935,通讯通路门店!$J:$J,"VIVO体验店")</f>
        <v>0</v>
      </c>
      <c r="BE1935" s="99">
        <f>SUMIFS(通讯通路门店!$AB:$AB,通讯通路门店!$S:$S,$G1935,通讯通路门店!$J:$J,"OPPO体验店")</f>
        <v>0</v>
      </c>
      <c r="BF1935" s="99">
        <f>SUMIFS(通讯通路门店!$X:$X,通讯通路门店!$S:$S,$G1935,通讯通路门店!$J:$J,"华为授权体验店")+SUMIFS(通讯通路门店!$AA:$AA,通讯通路门店!$S:$S,$G1935,通讯通路门店!$J:$J,"华为堡垒店")</f>
        <v>0</v>
      </c>
      <c r="BG1935" s="99">
        <f>SUMIFS(通讯通路门店!$Y:$Y,通讯通路门店!$S:$S,$G1935,通讯通路门店!$J:$J,"小米体验店")</f>
        <v>0</v>
      </c>
      <c r="BH1935" s="99">
        <f>SUMIFS(通讯通路门店!$AA:$AA,通讯通路门店!$S:$S,$G1935,通讯通路门店!$J:$J,"苹果体验店")</f>
        <v>0</v>
      </c>
      <c r="BI1935" s="99">
        <f>SUMIFS(通讯通路门店!$K:$K,通讯通路门店!$S:$S,$G1935,通讯通路门店!$J:$J,"其他品牌专卖店")</f>
        <v>0</v>
      </c>
      <c r="BJ1935" s="99">
        <f>SUMIFS(通讯通路门店!$AC:$AC,通讯通路门店!$S:$S,$G1935)</f>
        <v>0</v>
      </c>
      <c r="BK1935" s="99">
        <f>SUMIFS(通讯通路门店!$AD:$AD,通讯通路门店!$S:$S,$G1935)</f>
        <v>0</v>
      </c>
      <c r="BL1935" s="99">
        <f>SUMIFS(通讯通路门店!$AE:$AE,通讯通路门店!$S:$S,$G1935)</f>
        <v>0</v>
      </c>
      <c r="BM1935" s="99">
        <f>SUMIFS(通讯通路门店!$AF:$AF,通讯通路门店!$S:$S,$G1935)</f>
        <v>0</v>
      </c>
      <c r="BN1935" s="99">
        <f>SUMIFS(通讯通路门店!$AG:$AG,通讯通路门店!$S:$S,$G1935)</f>
        <v>0</v>
      </c>
      <c r="BO1935" s="99">
        <f>SUMIFS(通讯通路门店!$AH:$AH,通讯通路门店!$S:$S,$G1935)</f>
        <v>0</v>
      </c>
      <c r="BP1935" s="99">
        <f>SUMIFS(通讯通路门店!$AI:$AI,通讯通路门店!$S:$S,$G1935)</f>
        <v>0</v>
      </c>
      <c r="BQ1935" s="83"/>
    </row>
    <row r="1936" spans="1:69">
      <c r="A1936" s="99" t="str">
        <f>IFERROR(_xlfn.XLOOKUP($G1936,通讯通路门店!$S$4:$S$993933,通讯通路门店!$A$4:$A$993933,0,0),"")</f>
        <v>海南省</v>
      </c>
      <c r="B1936" s="99" t="str">
        <f>IFERROR(_xlfn.XLOOKUP($G1936,通讯通路门店!$S$4:$S$993933,通讯通路门店!$B$4:$B$993933,0,0),"")</f>
        <v>乐东黎族自治县</v>
      </c>
      <c r="C1936" s="99" t="str">
        <f>IFERROR(_xlfn.XLOOKUP($G1936,通讯通路门店!$S$4:$S$993933,通讯通路门店!$C$4:$C$993933,0,0),"")</f>
        <v>乐东黎族自治县</v>
      </c>
      <c r="D1936" s="99" t="str">
        <f>IFERROR(_xlfn.XLOOKUP($G1936,通讯通路门店!$S$4:$S$993933,通讯通路门店!$D$4:$D$993933,0,0),"")</f>
        <v>万冲镇</v>
      </c>
      <c r="E1936" s="83"/>
      <c r="F1936" s="83"/>
      <c r="G1936" s="101"/>
      <c r="H1936" s="102">
        <f>IFERROR(_xlfn.XLOOKUP($G1936,通讯通路门店!$S$4:$S$993933,通讯通路门店!$R$4:$R$993933,0,0),"")</f>
        <v>0</v>
      </c>
      <c r="I1936" s="83"/>
      <c r="J1936" s="83"/>
      <c r="K1936" s="83"/>
      <c r="L1936" s="83"/>
      <c r="M1936" s="83"/>
      <c r="N1936" s="83"/>
      <c r="O1936" s="83"/>
      <c r="P1936" s="83"/>
      <c r="Q1936" s="83"/>
      <c r="R1936" s="83"/>
      <c r="S1936" s="83"/>
      <c r="T1936" s="83"/>
      <c r="U1936" s="99">
        <f>COUNTIF(通讯通路门店!$S:$S,$G1936)</f>
        <v>0</v>
      </c>
      <c r="V1936" s="99">
        <f>COUNTIFS(通讯通路门店!$S:$S,$G1936,通讯通路门店!$J:$J,"综合卖场")</f>
        <v>0</v>
      </c>
      <c r="W1936" s="99">
        <f>SUMIFS(通讯通路门店!$AJ:$AJ,通讯通路门店!$S:$S,通讯客户沙盘!$G1936)</f>
        <v>0</v>
      </c>
      <c r="X1936" s="99">
        <f t="shared" si="150"/>
        <v>0</v>
      </c>
      <c r="Y1936" s="99">
        <f>COUNTIFS(通讯通路门店!$S:$S,$G1936,通讯通路门店!$J:$J,"荣耀体验店")+COUNTIFS(通讯通路门店!$S:$S,$G1936,通讯通路门店!$J:$J,"荣耀授权专卖店")</f>
        <v>0</v>
      </c>
      <c r="Z1936" s="99">
        <f>COUNTIFS(通讯通路门店!$S:$S,$G1936,通讯通路门店!$J:$J,"VIVO体验店")</f>
        <v>0</v>
      </c>
      <c r="AA1936" s="99">
        <f>COUNTIFS(通讯通路门店!$S:$S,$G1936,通讯通路门店!$J:$J,"OPPO体验店")</f>
        <v>0</v>
      </c>
      <c r="AB1936" s="99">
        <f>COUNTIFS(通讯通路门店!$S:$S,$G1936,通讯通路门店!$J:$J,"华为授权体验店")+COUNTIFS(通讯通路门店!$S:$S,$G1936,通讯通路门店!$J:$J,"华为堡垒店")</f>
        <v>0</v>
      </c>
      <c r="AC1936" s="99">
        <f>COUNTIFS(通讯通路门店!$S:$S,$G1936,通讯通路门店!$J:$J,"小米体验店")</f>
        <v>0</v>
      </c>
      <c r="AD1936" s="99">
        <f>COUNTIFS(通讯通路门店!$S:$S,$G1936,通讯通路门店!$J:$J,"苹果体验店")</f>
        <v>0</v>
      </c>
      <c r="AE1936" s="99">
        <f>COUNTIFS(通讯通路门店!$S:$S,$G1936,通讯通路门店!$J:$J,"其他品牌专卖店")</f>
        <v>0</v>
      </c>
      <c r="AF1936" s="99">
        <f>SUMIFS(通讯通路门店!$BI:$BI,通讯通路门店!$S:$S,$G1936)</f>
        <v>0</v>
      </c>
      <c r="AG1936" s="99">
        <f>SUMIFS(通讯通路门店!$BH:$BH,通讯通路门店!$S:$S,$G1936)</f>
        <v>0</v>
      </c>
      <c r="AH1936" s="99">
        <f t="shared" si="151"/>
        <v>0</v>
      </c>
      <c r="AI1936" s="99">
        <f>SUMIFS(通讯通路门店!$BB:$BB,通讯通路门店!$S:$S,$G1936)</f>
        <v>0</v>
      </c>
      <c r="AJ1936" s="99">
        <f>SUMIFS(通讯通路门店!$BE:$BE,通讯通路门店!$S:$S,$G1936)</f>
        <v>0</v>
      </c>
      <c r="AK1936" s="99">
        <f>SUMIFS(通讯通路门店!$BG:$BG,通讯通路门店!$S:$S,$G1936)</f>
        <v>0</v>
      </c>
      <c r="AL1936" s="99">
        <f>SUMIFS(通讯通路门店!$BC:$BC,通讯通路门店!$S:$S,$G1936)</f>
        <v>0</v>
      </c>
      <c r="AM1936" s="99">
        <f>SUMIFS(通讯通路门店!$BD:$BD,通讯通路门店!$S:$S,$G1936)</f>
        <v>0</v>
      </c>
      <c r="AN1936" s="99">
        <f>SUMIFS(通讯通路门店!$BF:$BF,通讯通路门店!$S:$S,$G1936)</f>
        <v>0</v>
      </c>
      <c r="AO1936" s="99">
        <f t="shared" si="152"/>
        <v>0</v>
      </c>
      <c r="AP1936" s="99">
        <f>SUMIFS(通讯通路门店!$K:$K,通讯通路门店!$S:$S,$G1936)</f>
        <v>0</v>
      </c>
      <c r="AQ1936" s="83"/>
      <c r="AR1936" s="99">
        <f>SUMIFS(通讯通路门店!$T:$T,通讯通路门店!$S:$S,$G1936)</f>
        <v>0</v>
      </c>
      <c r="AS1936" s="99">
        <f>SUMIFS(通讯通路门店!$U:$U,通讯通路门店!$S:$S,$G1936)</f>
        <v>0</v>
      </c>
      <c r="AT1936" s="99">
        <f>SUMIFS(通讯通路门店!$V:$V,通讯通路门店!$S:$S,$G1936)</f>
        <v>0</v>
      </c>
      <c r="AU1936" s="99">
        <f>SUMIFS(通讯通路门店!$W:$W,通讯通路门店!$S:$S,$G1936)</f>
        <v>0</v>
      </c>
      <c r="AV1936" s="99">
        <f>SUMIFS(通讯通路门店!$Z:$Z,通讯通路门店!$S:$S,$G1936)</f>
        <v>0</v>
      </c>
      <c r="AW1936" s="99">
        <f>SUMIFS(通讯通路门店!$AB:$AB,通讯通路门店!$S:$S,$G1936)</f>
        <v>0</v>
      </c>
      <c r="AX1936" s="99">
        <f>SUMIFS(通讯通路门店!$X:$X,通讯通路门店!$S:$S,$G1936)</f>
        <v>0</v>
      </c>
      <c r="AY1936" s="99">
        <f>SUMIFS(通讯通路门店!$Y:$Y,通讯通路门店!$S:$S,$G1936)</f>
        <v>0</v>
      </c>
      <c r="AZ1936" s="99">
        <f>SUMIFS(通讯通路门店!$AA:$AA,通讯通路门店!$S:$S,$G1936)</f>
        <v>0</v>
      </c>
      <c r="BA1936" s="99">
        <f t="shared" si="153"/>
        <v>0</v>
      </c>
      <c r="BB1936" s="99">
        <f t="shared" si="154"/>
        <v>0</v>
      </c>
      <c r="BC1936" s="99">
        <f>SUMIFS(通讯通路门店!$W:$W,通讯通路门店!$S:$S,$G1936,通讯通路门店!$J:$J,"荣耀体验店")+SUMIFS(通讯通路门店!$W:$W,通讯通路门店!$S:$S,$G1936,通讯通路门店!$J:$J,"荣耀授权专卖店")</f>
        <v>0</v>
      </c>
      <c r="BD1936" s="99">
        <f>SUMIFS(通讯通路门店!$Z:$Z,通讯通路门店!$S:$S,$G1936,通讯通路门店!$J:$J,"VIVO体验店")</f>
        <v>0</v>
      </c>
      <c r="BE1936" s="99">
        <f>SUMIFS(通讯通路门店!$AB:$AB,通讯通路门店!$S:$S,$G1936,通讯通路门店!$J:$J,"OPPO体验店")</f>
        <v>0</v>
      </c>
      <c r="BF1936" s="99">
        <f>SUMIFS(通讯通路门店!$X:$X,通讯通路门店!$S:$S,$G1936,通讯通路门店!$J:$J,"华为授权体验店")+SUMIFS(通讯通路门店!$AA:$AA,通讯通路门店!$S:$S,$G1936,通讯通路门店!$J:$J,"华为堡垒店")</f>
        <v>0</v>
      </c>
      <c r="BG1936" s="99">
        <f>SUMIFS(通讯通路门店!$Y:$Y,通讯通路门店!$S:$S,$G1936,通讯通路门店!$J:$J,"小米体验店")</f>
        <v>0</v>
      </c>
      <c r="BH1936" s="99">
        <f>SUMIFS(通讯通路门店!$AA:$AA,通讯通路门店!$S:$S,$G1936,通讯通路门店!$J:$J,"苹果体验店")</f>
        <v>0</v>
      </c>
      <c r="BI1936" s="99">
        <f>SUMIFS(通讯通路门店!$K:$K,通讯通路门店!$S:$S,$G1936,通讯通路门店!$J:$J,"其他品牌专卖店")</f>
        <v>0</v>
      </c>
      <c r="BJ1936" s="99">
        <f>SUMIFS(通讯通路门店!$AC:$AC,通讯通路门店!$S:$S,$G1936)</f>
        <v>0</v>
      </c>
      <c r="BK1936" s="99">
        <f>SUMIFS(通讯通路门店!$AD:$AD,通讯通路门店!$S:$S,$G1936)</f>
        <v>0</v>
      </c>
      <c r="BL1936" s="99">
        <f>SUMIFS(通讯通路门店!$AE:$AE,通讯通路门店!$S:$S,$G1936)</f>
        <v>0</v>
      </c>
      <c r="BM1936" s="99">
        <f>SUMIFS(通讯通路门店!$AF:$AF,通讯通路门店!$S:$S,$G1936)</f>
        <v>0</v>
      </c>
      <c r="BN1936" s="99">
        <f>SUMIFS(通讯通路门店!$AG:$AG,通讯通路门店!$S:$S,$G1936)</f>
        <v>0</v>
      </c>
      <c r="BO1936" s="99">
        <f>SUMIFS(通讯通路门店!$AH:$AH,通讯通路门店!$S:$S,$G1936)</f>
        <v>0</v>
      </c>
      <c r="BP1936" s="99">
        <f>SUMIFS(通讯通路门店!$AI:$AI,通讯通路门店!$S:$S,$G1936)</f>
        <v>0</v>
      </c>
      <c r="BQ1936" s="83"/>
    </row>
    <row r="1937" spans="1:69">
      <c r="A1937" s="99" t="str">
        <f>IFERROR(_xlfn.XLOOKUP($G1937,通讯通路门店!$S$4:$S$993933,通讯通路门店!$A$4:$A$993933,0,0),"")</f>
        <v>海南省</v>
      </c>
      <c r="B1937" s="99" t="str">
        <f>IFERROR(_xlfn.XLOOKUP($G1937,通讯通路门店!$S$4:$S$993933,通讯通路门店!$B$4:$B$993933,0,0),"")</f>
        <v>乐东黎族自治县</v>
      </c>
      <c r="C1937" s="99" t="str">
        <f>IFERROR(_xlfn.XLOOKUP($G1937,通讯通路门店!$S$4:$S$993933,通讯通路门店!$C$4:$C$993933,0,0),"")</f>
        <v>乐东黎族自治县</v>
      </c>
      <c r="D1937" s="99" t="str">
        <f>IFERROR(_xlfn.XLOOKUP($G1937,通讯通路门店!$S$4:$S$993933,通讯通路门店!$D$4:$D$993933,0,0),"")</f>
        <v>万冲镇</v>
      </c>
      <c r="E1937" s="83"/>
      <c r="F1937" s="83"/>
      <c r="G1937" s="101"/>
      <c r="H1937" s="102">
        <f>IFERROR(_xlfn.XLOOKUP($G1937,通讯通路门店!$S$4:$S$993933,通讯通路门店!$R$4:$R$993933,0,0),"")</f>
        <v>0</v>
      </c>
      <c r="I1937" s="83"/>
      <c r="J1937" s="83"/>
      <c r="K1937" s="83"/>
      <c r="L1937" s="83"/>
      <c r="M1937" s="83"/>
      <c r="N1937" s="83"/>
      <c r="O1937" s="83"/>
      <c r="P1937" s="83"/>
      <c r="Q1937" s="83"/>
      <c r="R1937" s="83"/>
      <c r="S1937" s="83"/>
      <c r="T1937" s="83"/>
      <c r="U1937" s="99">
        <f>COUNTIF(通讯通路门店!$S:$S,$G1937)</f>
        <v>0</v>
      </c>
      <c r="V1937" s="99">
        <f>COUNTIFS(通讯通路门店!$S:$S,$G1937,通讯通路门店!$J:$J,"综合卖场")</f>
        <v>0</v>
      </c>
      <c r="W1937" s="99">
        <f>SUMIFS(通讯通路门店!$AJ:$AJ,通讯通路门店!$S:$S,通讯客户沙盘!$G1937)</f>
        <v>0</v>
      </c>
      <c r="X1937" s="99">
        <f t="shared" si="150"/>
        <v>0</v>
      </c>
      <c r="Y1937" s="99">
        <f>COUNTIFS(通讯通路门店!$S:$S,$G1937,通讯通路门店!$J:$J,"荣耀体验店")+COUNTIFS(通讯通路门店!$S:$S,$G1937,通讯通路门店!$J:$J,"荣耀授权专卖店")</f>
        <v>0</v>
      </c>
      <c r="Z1937" s="99">
        <f>COUNTIFS(通讯通路门店!$S:$S,$G1937,通讯通路门店!$J:$J,"VIVO体验店")</f>
        <v>0</v>
      </c>
      <c r="AA1937" s="99">
        <f>COUNTIFS(通讯通路门店!$S:$S,$G1937,通讯通路门店!$J:$J,"OPPO体验店")</f>
        <v>0</v>
      </c>
      <c r="AB1937" s="99">
        <f>COUNTIFS(通讯通路门店!$S:$S,$G1937,通讯通路门店!$J:$J,"华为授权体验店")+COUNTIFS(通讯通路门店!$S:$S,$G1937,通讯通路门店!$J:$J,"华为堡垒店")</f>
        <v>0</v>
      </c>
      <c r="AC1937" s="99">
        <f>COUNTIFS(通讯通路门店!$S:$S,$G1937,通讯通路门店!$J:$J,"小米体验店")</f>
        <v>0</v>
      </c>
      <c r="AD1937" s="99">
        <f>COUNTIFS(通讯通路门店!$S:$S,$G1937,通讯通路门店!$J:$J,"苹果体验店")</f>
        <v>0</v>
      </c>
      <c r="AE1937" s="99">
        <f>COUNTIFS(通讯通路门店!$S:$S,$G1937,通讯通路门店!$J:$J,"其他品牌专卖店")</f>
        <v>0</v>
      </c>
      <c r="AF1937" s="99">
        <f>SUMIFS(通讯通路门店!$BI:$BI,通讯通路门店!$S:$S,$G1937)</f>
        <v>0</v>
      </c>
      <c r="AG1937" s="99">
        <f>SUMIFS(通讯通路门店!$BH:$BH,通讯通路门店!$S:$S,$G1937)</f>
        <v>0</v>
      </c>
      <c r="AH1937" s="99">
        <f t="shared" si="151"/>
        <v>0</v>
      </c>
      <c r="AI1937" s="99">
        <f>SUMIFS(通讯通路门店!$BB:$BB,通讯通路门店!$S:$S,$G1937)</f>
        <v>0</v>
      </c>
      <c r="AJ1937" s="99">
        <f>SUMIFS(通讯通路门店!$BE:$BE,通讯通路门店!$S:$S,$G1937)</f>
        <v>0</v>
      </c>
      <c r="AK1937" s="99">
        <f>SUMIFS(通讯通路门店!$BG:$BG,通讯通路门店!$S:$S,$G1937)</f>
        <v>0</v>
      </c>
      <c r="AL1937" s="99">
        <f>SUMIFS(通讯通路门店!$BC:$BC,通讯通路门店!$S:$S,$G1937)</f>
        <v>0</v>
      </c>
      <c r="AM1937" s="99">
        <f>SUMIFS(通讯通路门店!$BD:$BD,通讯通路门店!$S:$S,$G1937)</f>
        <v>0</v>
      </c>
      <c r="AN1937" s="99">
        <f>SUMIFS(通讯通路门店!$BF:$BF,通讯通路门店!$S:$S,$G1937)</f>
        <v>0</v>
      </c>
      <c r="AO1937" s="99">
        <f t="shared" si="152"/>
        <v>0</v>
      </c>
      <c r="AP1937" s="99">
        <f>SUMIFS(通讯通路门店!$K:$K,通讯通路门店!$S:$S,$G1937)</f>
        <v>0</v>
      </c>
      <c r="AQ1937" s="83"/>
      <c r="AR1937" s="99">
        <f>SUMIFS(通讯通路门店!$T:$T,通讯通路门店!$S:$S,$G1937)</f>
        <v>0</v>
      </c>
      <c r="AS1937" s="99">
        <f>SUMIFS(通讯通路门店!$U:$U,通讯通路门店!$S:$S,$G1937)</f>
        <v>0</v>
      </c>
      <c r="AT1937" s="99">
        <f>SUMIFS(通讯通路门店!$V:$V,通讯通路门店!$S:$S,$G1937)</f>
        <v>0</v>
      </c>
      <c r="AU1937" s="99">
        <f>SUMIFS(通讯通路门店!$W:$W,通讯通路门店!$S:$S,$G1937)</f>
        <v>0</v>
      </c>
      <c r="AV1937" s="99">
        <f>SUMIFS(通讯通路门店!$Z:$Z,通讯通路门店!$S:$S,$G1937)</f>
        <v>0</v>
      </c>
      <c r="AW1937" s="99">
        <f>SUMIFS(通讯通路门店!$AB:$AB,通讯通路门店!$S:$S,$G1937)</f>
        <v>0</v>
      </c>
      <c r="AX1937" s="99">
        <f>SUMIFS(通讯通路门店!$X:$X,通讯通路门店!$S:$S,$G1937)</f>
        <v>0</v>
      </c>
      <c r="AY1937" s="99">
        <f>SUMIFS(通讯通路门店!$Y:$Y,通讯通路门店!$S:$S,$G1937)</f>
        <v>0</v>
      </c>
      <c r="AZ1937" s="99">
        <f>SUMIFS(通讯通路门店!$AA:$AA,通讯通路门店!$S:$S,$G1937)</f>
        <v>0</v>
      </c>
      <c r="BA1937" s="99">
        <f t="shared" si="153"/>
        <v>0</v>
      </c>
      <c r="BB1937" s="99">
        <f t="shared" si="154"/>
        <v>0</v>
      </c>
      <c r="BC1937" s="99">
        <f>SUMIFS(通讯通路门店!$W:$W,通讯通路门店!$S:$S,$G1937,通讯通路门店!$J:$J,"荣耀体验店")+SUMIFS(通讯通路门店!$W:$W,通讯通路门店!$S:$S,$G1937,通讯通路门店!$J:$J,"荣耀授权专卖店")</f>
        <v>0</v>
      </c>
      <c r="BD1937" s="99">
        <f>SUMIFS(通讯通路门店!$Z:$Z,通讯通路门店!$S:$S,$G1937,通讯通路门店!$J:$J,"VIVO体验店")</f>
        <v>0</v>
      </c>
      <c r="BE1937" s="99">
        <f>SUMIFS(通讯通路门店!$AB:$AB,通讯通路门店!$S:$S,$G1937,通讯通路门店!$J:$J,"OPPO体验店")</f>
        <v>0</v>
      </c>
      <c r="BF1937" s="99">
        <f>SUMIFS(通讯通路门店!$X:$X,通讯通路门店!$S:$S,$G1937,通讯通路门店!$J:$J,"华为授权体验店")+SUMIFS(通讯通路门店!$AA:$AA,通讯通路门店!$S:$S,$G1937,通讯通路门店!$J:$J,"华为堡垒店")</f>
        <v>0</v>
      </c>
      <c r="BG1937" s="99">
        <f>SUMIFS(通讯通路门店!$Y:$Y,通讯通路门店!$S:$S,$G1937,通讯通路门店!$J:$J,"小米体验店")</f>
        <v>0</v>
      </c>
      <c r="BH1937" s="99">
        <f>SUMIFS(通讯通路门店!$AA:$AA,通讯通路门店!$S:$S,$G1937,通讯通路门店!$J:$J,"苹果体验店")</f>
        <v>0</v>
      </c>
      <c r="BI1937" s="99">
        <f>SUMIFS(通讯通路门店!$K:$K,通讯通路门店!$S:$S,$G1937,通讯通路门店!$J:$J,"其他品牌专卖店")</f>
        <v>0</v>
      </c>
      <c r="BJ1937" s="99">
        <f>SUMIFS(通讯通路门店!$AC:$AC,通讯通路门店!$S:$S,$G1937)</f>
        <v>0</v>
      </c>
      <c r="BK1937" s="99">
        <f>SUMIFS(通讯通路门店!$AD:$AD,通讯通路门店!$S:$S,$G1937)</f>
        <v>0</v>
      </c>
      <c r="BL1937" s="99">
        <f>SUMIFS(通讯通路门店!$AE:$AE,通讯通路门店!$S:$S,$G1937)</f>
        <v>0</v>
      </c>
      <c r="BM1937" s="99">
        <f>SUMIFS(通讯通路门店!$AF:$AF,通讯通路门店!$S:$S,$G1937)</f>
        <v>0</v>
      </c>
      <c r="BN1937" s="99">
        <f>SUMIFS(通讯通路门店!$AG:$AG,通讯通路门店!$S:$S,$G1937)</f>
        <v>0</v>
      </c>
      <c r="BO1937" s="99">
        <f>SUMIFS(通讯通路门店!$AH:$AH,通讯通路门店!$S:$S,$G1937)</f>
        <v>0</v>
      </c>
      <c r="BP1937" s="99">
        <f>SUMIFS(通讯通路门店!$AI:$AI,通讯通路门店!$S:$S,$G1937)</f>
        <v>0</v>
      </c>
      <c r="BQ1937" s="83"/>
    </row>
    <row r="1938" spans="1:69">
      <c r="A1938" s="99" t="str">
        <f>IFERROR(_xlfn.XLOOKUP($G1938,通讯通路门店!$S$4:$S$993933,通讯通路门店!$A$4:$A$993933,0,0),"")</f>
        <v>海南省</v>
      </c>
      <c r="B1938" s="99" t="str">
        <f>IFERROR(_xlfn.XLOOKUP($G1938,通讯通路门店!$S$4:$S$993933,通讯通路门店!$B$4:$B$993933,0,0),"")</f>
        <v>乐东黎族自治县</v>
      </c>
      <c r="C1938" s="99" t="str">
        <f>IFERROR(_xlfn.XLOOKUP($G1938,通讯通路门店!$S$4:$S$993933,通讯通路门店!$C$4:$C$993933,0,0),"")</f>
        <v>乐东黎族自治县</v>
      </c>
      <c r="D1938" s="99" t="str">
        <f>IFERROR(_xlfn.XLOOKUP($G1938,通讯通路门店!$S$4:$S$993933,通讯通路门店!$D$4:$D$993933,0,0),"")</f>
        <v>万冲镇</v>
      </c>
      <c r="E1938" s="83"/>
      <c r="F1938" s="83"/>
      <c r="G1938" s="101"/>
      <c r="H1938" s="102">
        <f>IFERROR(_xlfn.XLOOKUP($G1938,通讯通路门店!$S$4:$S$993933,通讯通路门店!$R$4:$R$993933,0,0),"")</f>
        <v>0</v>
      </c>
      <c r="I1938" s="83"/>
      <c r="J1938" s="83"/>
      <c r="K1938" s="83"/>
      <c r="L1938" s="83"/>
      <c r="M1938" s="83"/>
      <c r="N1938" s="83"/>
      <c r="O1938" s="83"/>
      <c r="P1938" s="83"/>
      <c r="Q1938" s="83"/>
      <c r="R1938" s="83"/>
      <c r="S1938" s="83"/>
      <c r="T1938" s="83"/>
      <c r="U1938" s="99">
        <f>COUNTIF(通讯通路门店!$S:$S,$G1938)</f>
        <v>0</v>
      </c>
      <c r="V1938" s="99">
        <f>COUNTIFS(通讯通路门店!$S:$S,$G1938,通讯通路门店!$J:$J,"综合卖场")</f>
        <v>0</v>
      </c>
      <c r="W1938" s="99">
        <f>SUMIFS(通讯通路门店!$AJ:$AJ,通讯通路门店!$S:$S,通讯客户沙盘!$G1938)</f>
        <v>0</v>
      </c>
      <c r="X1938" s="99">
        <f t="shared" si="150"/>
        <v>0</v>
      </c>
      <c r="Y1938" s="99">
        <f>COUNTIFS(通讯通路门店!$S:$S,$G1938,通讯通路门店!$J:$J,"荣耀体验店")+COUNTIFS(通讯通路门店!$S:$S,$G1938,通讯通路门店!$J:$J,"荣耀授权专卖店")</f>
        <v>0</v>
      </c>
      <c r="Z1938" s="99">
        <f>COUNTIFS(通讯通路门店!$S:$S,$G1938,通讯通路门店!$J:$J,"VIVO体验店")</f>
        <v>0</v>
      </c>
      <c r="AA1938" s="99">
        <f>COUNTIFS(通讯通路门店!$S:$S,$G1938,通讯通路门店!$J:$J,"OPPO体验店")</f>
        <v>0</v>
      </c>
      <c r="AB1938" s="99">
        <f>COUNTIFS(通讯通路门店!$S:$S,$G1938,通讯通路门店!$J:$J,"华为授权体验店")+COUNTIFS(通讯通路门店!$S:$S,$G1938,通讯通路门店!$J:$J,"华为堡垒店")</f>
        <v>0</v>
      </c>
      <c r="AC1938" s="99">
        <f>COUNTIFS(通讯通路门店!$S:$S,$G1938,通讯通路门店!$J:$J,"小米体验店")</f>
        <v>0</v>
      </c>
      <c r="AD1938" s="99">
        <f>COUNTIFS(通讯通路门店!$S:$S,$G1938,通讯通路门店!$J:$J,"苹果体验店")</f>
        <v>0</v>
      </c>
      <c r="AE1938" s="99">
        <f>COUNTIFS(通讯通路门店!$S:$S,$G1938,通讯通路门店!$J:$J,"其他品牌专卖店")</f>
        <v>0</v>
      </c>
      <c r="AF1938" s="99">
        <f>SUMIFS(通讯通路门店!$BI:$BI,通讯通路门店!$S:$S,$G1938)</f>
        <v>0</v>
      </c>
      <c r="AG1938" s="99">
        <f>SUMIFS(通讯通路门店!$BH:$BH,通讯通路门店!$S:$S,$G1938)</f>
        <v>0</v>
      </c>
      <c r="AH1938" s="99">
        <f t="shared" si="151"/>
        <v>0</v>
      </c>
      <c r="AI1938" s="99">
        <f>SUMIFS(通讯通路门店!$BB:$BB,通讯通路门店!$S:$S,$G1938)</f>
        <v>0</v>
      </c>
      <c r="AJ1938" s="99">
        <f>SUMIFS(通讯通路门店!$BE:$BE,通讯通路门店!$S:$S,$G1938)</f>
        <v>0</v>
      </c>
      <c r="AK1938" s="99">
        <f>SUMIFS(通讯通路门店!$BG:$BG,通讯通路门店!$S:$S,$G1938)</f>
        <v>0</v>
      </c>
      <c r="AL1938" s="99">
        <f>SUMIFS(通讯通路门店!$BC:$BC,通讯通路门店!$S:$S,$G1938)</f>
        <v>0</v>
      </c>
      <c r="AM1938" s="99">
        <f>SUMIFS(通讯通路门店!$BD:$BD,通讯通路门店!$S:$S,$G1938)</f>
        <v>0</v>
      </c>
      <c r="AN1938" s="99">
        <f>SUMIFS(通讯通路门店!$BF:$BF,通讯通路门店!$S:$S,$G1938)</f>
        <v>0</v>
      </c>
      <c r="AO1938" s="99">
        <f t="shared" si="152"/>
        <v>0</v>
      </c>
      <c r="AP1938" s="99">
        <f>SUMIFS(通讯通路门店!$K:$K,通讯通路门店!$S:$S,$G1938)</f>
        <v>0</v>
      </c>
      <c r="AQ1938" s="83"/>
      <c r="AR1938" s="99">
        <f>SUMIFS(通讯通路门店!$T:$T,通讯通路门店!$S:$S,$G1938)</f>
        <v>0</v>
      </c>
      <c r="AS1938" s="99">
        <f>SUMIFS(通讯通路门店!$U:$U,通讯通路门店!$S:$S,$G1938)</f>
        <v>0</v>
      </c>
      <c r="AT1938" s="99">
        <f>SUMIFS(通讯通路门店!$V:$V,通讯通路门店!$S:$S,$G1938)</f>
        <v>0</v>
      </c>
      <c r="AU1938" s="99">
        <f>SUMIFS(通讯通路门店!$W:$W,通讯通路门店!$S:$S,$G1938)</f>
        <v>0</v>
      </c>
      <c r="AV1938" s="99">
        <f>SUMIFS(通讯通路门店!$Z:$Z,通讯通路门店!$S:$S,$G1938)</f>
        <v>0</v>
      </c>
      <c r="AW1938" s="99">
        <f>SUMIFS(通讯通路门店!$AB:$AB,通讯通路门店!$S:$S,$G1938)</f>
        <v>0</v>
      </c>
      <c r="AX1938" s="99">
        <f>SUMIFS(通讯通路门店!$X:$X,通讯通路门店!$S:$S,$G1938)</f>
        <v>0</v>
      </c>
      <c r="AY1938" s="99">
        <f>SUMIFS(通讯通路门店!$Y:$Y,通讯通路门店!$S:$S,$G1938)</f>
        <v>0</v>
      </c>
      <c r="AZ1938" s="99">
        <f>SUMIFS(通讯通路门店!$AA:$AA,通讯通路门店!$S:$S,$G1938)</f>
        <v>0</v>
      </c>
      <c r="BA1938" s="99">
        <f t="shared" si="153"/>
        <v>0</v>
      </c>
      <c r="BB1938" s="99">
        <f t="shared" si="154"/>
        <v>0</v>
      </c>
      <c r="BC1938" s="99">
        <f>SUMIFS(通讯通路门店!$W:$W,通讯通路门店!$S:$S,$G1938,通讯通路门店!$J:$J,"荣耀体验店")+SUMIFS(通讯通路门店!$W:$W,通讯通路门店!$S:$S,$G1938,通讯通路门店!$J:$J,"荣耀授权专卖店")</f>
        <v>0</v>
      </c>
      <c r="BD1938" s="99">
        <f>SUMIFS(通讯通路门店!$Z:$Z,通讯通路门店!$S:$S,$G1938,通讯通路门店!$J:$J,"VIVO体验店")</f>
        <v>0</v>
      </c>
      <c r="BE1938" s="99">
        <f>SUMIFS(通讯通路门店!$AB:$AB,通讯通路门店!$S:$S,$G1938,通讯通路门店!$J:$J,"OPPO体验店")</f>
        <v>0</v>
      </c>
      <c r="BF1938" s="99">
        <f>SUMIFS(通讯通路门店!$X:$X,通讯通路门店!$S:$S,$G1938,通讯通路门店!$J:$J,"华为授权体验店")+SUMIFS(通讯通路门店!$AA:$AA,通讯通路门店!$S:$S,$G1938,通讯通路门店!$J:$J,"华为堡垒店")</f>
        <v>0</v>
      </c>
      <c r="BG1938" s="99">
        <f>SUMIFS(通讯通路门店!$Y:$Y,通讯通路门店!$S:$S,$G1938,通讯通路门店!$J:$J,"小米体验店")</f>
        <v>0</v>
      </c>
      <c r="BH1938" s="99">
        <f>SUMIFS(通讯通路门店!$AA:$AA,通讯通路门店!$S:$S,$G1938,通讯通路门店!$J:$J,"苹果体验店")</f>
        <v>0</v>
      </c>
      <c r="BI1938" s="99">
        <f>SUMIFS(通讯通路门店!$K:$K,通讯通路门店!$S:$S,$G1938,通讯通路门店!$J:$J,"其他品牌专卖店")</f>
        <v>0</v>
      </c>
      <c r="BJ1938" s="99">
        <f>SUMIFS(通讯通路门店!$AC:$AC,通讯通路门店!$S:$S,$G1938)</f>
        <v>0</v>
      </c>
      <c r="BK1938" s="99">
        <f>SUMIFS(通讯通路门店!$AD:$AD,通讯通路门店!$S:$S,$G1938)</f>
        <v>0</v>
      </c>
      <c r="BL1938" s="99">
        <f>SUMIFS(通讯通路门店!$AE:$AE,通讯通路门店!$S:$S,$G1938)</f>
        <v>0</v>
      </c>
      <c r="BM1938" s="99">
        <f>SUMIFS(通讯通路门店!$AF:$AF,通讯通路门店!$S:$S,$G1938)</f>
        <v>0</v>
      </c>
      <c r="BN1938" s="99">
        <f>SUMIFS(通讯通路门店!$AG:$AG,通讯通路门店!$S:$S,$G1938)</f>
        <v>0</v>
      </c>
      <c r="BO1938" s="99">
        <f>SUMIFS(通讯通路门店!$AH:$AH,通讯通路门店!$S:$S,$G1938)</f>
        <v>0</v>
      </c>
      <c r="BP1938" s="99">
        <f>SUMIFS(通讯通路门店!$AI:$AI,通讯通路门店!$S:$S,$G1938)</f>
        <v>0</v>
      </c>
      <c r="BQ1938" s="83"/>
    </row>
    <row r="1939" spans="1:69">
      <c r="A1939" s="99" t="str">
        <f>IFERROR(_xlfn.XLOOKUP($G1939,通讯通路门店!$S$4:$S$993933,通讯通路门店!$A$4:$A$993933,0,0),"")</f>
        <v>海南省</v>
      </c>
      <c r="B1939" s="99" t="str">
        <f>IFERROR(_xlfn.XLOOKUP($G1939,通讯通路门店!$S$4:$S$993933,通讯通路门店!$B$4:$B$993933,0,0),"")</f>
        <v>乐东黎族自治县</v>
      </c>
      <c r="C1939" s="99" t="str">
        <f>IFERROR(_xlfn.XLOOKUP($G1939,通讯通路门店!$S$4:$S$993933,通讯通路门店!$C$4:$C$993933,0,0),"")</f>
        <v>乐东黎族自治县</v>
      </c>
      <c r="D1939" s="99" t="str">
        <f>IFERROR(_xlfn.XLOOKUP($G1939,通讯通路门店!$S$4:$S$993933,通讯通路门店!$D$4:$D$993933,0,0),"")</f>
        <v>万冲镇</v>
      </c>
      <c r="E1939" s="83"/>
      <c r="F1939" s="83"/>
      <c r="G1939" s="101"/>
      <c r="H1939" s="102">
        <f>IFERROR(_xlfn.XLOOKUP($G1939,通讯通路门店!$S$4:$S$993933,通讯通路门店!$R$4:$R$993933,0,0),"")</f>
        <v>0</v>
      </c>
      <c r="I1939" s="83"/>
      <c r="J1939" s="83"/>
      <c r="K1939" s="83"/>
      <c r="L1939" s="83"/>
      <c r="M1939" s="83"/>
      <c r="N1939" s="83"/>
      <c r="O1939" s="83"/>
      <c r="P1939" s="83"/>
      <c r="Q1939" s="83"/>
      <c r="R1939" s="83"/>
      <c r="S1939" s="83"/>
      <c r="T1939" s="83"/>
      <c r="U1939" s="99">
        <f>COUNTIF(通讯通路门店!$S:$S,$G1939)</f>
        <v>0</v>
      </c>
      <c r="V1939" s="99">
        <f>COUNTIFS(通讯通路门店!$S:$S,$G1939,通讯通路门店!$J:$J,"综合卖场")</f>
        <v>0</v>
      </c>
      <c r="W1939" s="99">
        <f>SUMIFS(通讯通路门店!$AJ:$AJ,通讯通路门店!$S:$S,通讯客户沙盘!$G1939)</f>
        <v>0</v>
      </c>
      <c r="X1939" s="99">
        <f t="shared" si="150"/>
        <v>0</v>
      </c>
      <c r="Y1939" s="99">
        <f>COUNTIFS(通讯通路门店!$S:$S,$G1939,通讯通路门店!$J:$J,"荣耀体验店")+COUNTIFS(通讯通路门店!$S:$S,$G1939,通讯通路门店!$J:$J,"荣耀授权专卖店")</f>
        <v>0</v>
      </c>
      <c r="Z1939" s="99">
        <f>COUNTIFS(通讯通路门店!$S:$S,$G1939,通讯通路门店!$J:$J,"VIVO体验店")</f>
        <v>0</v>
      </c>
      <c r="AA1939" s="99">
        <f>COUNTIFS(通讯通路门店!$S:$S,$G1939,通讯通路门店!$J:$J,"OPPO体验店")</f>
        <v>0</v>
      </c>
      <c r="AB1939" s="99">
        <f>COUNTIFS(通讯通路门店!$S:$S,$G1939,通讯通路门店!$J:$J,"华为授权体验店")+COUNTIFS(通讯通路门店!$S:$S,$G1939,通讯通路门店!$J:$J,"华为堡垒店")</f>
        <v>0</v>
      </c>
      <c r="AC1939" s="99">
        <f>COUNTIFS(通讯通路门店!$S:$S,$G1939,通讯通路门店!$J:$J,"小米体验店")</f>
        <v>0</v>
      </c>
      <c r="AD1939" s="99">
        <f>COUNTIFS(通讯通路门店!$S:$S,$G1939,通讯通路门店!$J:$J,"苹果体验店")</f>
        <v>0</v>
      </c>
      <c r="AE1939" s="99">
        <f>COUNTIFS(通讯通路门店!$S:$S,$G1939,通讯通路门店!$J:$J,"其他品牌专卖店")</f>
        <v>0</v>
      </c>
      <c r="AF1939" s="99">
        <f>SUMIFS(通讯通路门店!$BI:$BI,通讯通路门店!$S:$S,$G1939)</f>
        <v>0</v>
      </c>
      <c r="AG1939" s="99">
        <f>SUMIFS(通讯通路门店!$BH:$BH,通讯通路门店!$S:$S,$G1939)</f>
        <v>0</v>
      </c>
      <c r="AH1939" s="99">
        <f t="shared" si="151"/>
        <v>0</v>
      </c>
      <c r="AI1939" s="99">
        <f>SUMIFS(通讯通路门店!$BB:$BB,通讯通路门店!$S:$S,$G1939)</f>
        <v>0</v>
      </c>
      <c r="AJ1939" s="99">
        <f>SUMIFS(通讯通路门店!$BE:$BE,通讯通路门店!$S:$S,$G1939)</f>
        <v>0</v>
      </c>
      <c r="AK1939" s="99">
        <f>SUMIFS(通讯通路门店!$BG:$BG,通讯通路门店!$S:$S,$G1939)</f>
        <v>0</v>
      </c>
      <c r="AL1939" s="99">
        <f>SUMIFS(通讯通路门店!$BC:$BC,通讯通路门店!$S:$S,$G1939)</f>
        <v>0</v>
      </c>
      <c r="AM1939" s="99">
        <f>SUMIFS(通讯通路门店!$BD:$BD,通讯通路门店!$S:$S,$G1939)</f>
        <v>0</v>
      </c>
      <c r="AN1939" s="99">
        <f>SUMIFS(通讯通路门店!$BF:$BF,通讯通路门店!$S:$S,$G1939)</f>
        <v>0</v>
      </c>
      <c r="AO1939" s="99">
        <f t="shared" si="152"/>
        <v>0</v>
      </c>
      <c r="AP1939" s="99">
        <f>SUMIFS(通讯通路门店!$K:$K,通讯通路门店!$S:$S,$G1939)</f>
        <v>0</v>
      </c>
      <c r="AQ1939" s="83"/>
      <c r="AR1939" s="99">
        <f>SUMIFS(通讯通路门店!$T:$T,通讯通路门店!$S:$S,$G1939)</f>
        <v>0</v>
      </c>
      <c r="AS1939" s="99">
        <f>SUMIFS(通讯通路门店!$U:$U,通讯通路门店!$S:$S,$G1939)</f>
        <v>0</v>
      </c>
      <c r="AT1939" s="99">
        <f>SUMIFS(通讯通路门店!$V:$V,通讯通路门店!$S:$S,$G1939)</f>
        <v>0</v>
      </c>
      <c r="AU1939" s="99">
        <f>SUMIFS(通讯通路门店!$W:$W,通讯通路门店!$S:$S,$G1939)</f>
        <v>0</v>
      </c>
      <c r="AV1939" s="99">
        <f>SUMIFS(通讯通路门店!$Z:$Z,通讯通路门店!$S:$S,$G1939)</f>
        <v>0</v>
      </c>
      <c r="AW1939" s="99">
        <f>SUMIFS(通讯通路门店!$AB:$AB,通讯通路门店!$S:$S,$G1939)</f>
        <v>0</v>
      </c>
      <c r="AX1939" s="99">
        <f>SUMIFS(通讯通路门店!$X:$X,通讯通路门店!$S:$S,$G1939)</f>
        <v>0</v>
      </c>
      <c r="AY1939" s="99">
        <f>SUMIFS(通讯通路门店!$Y:$Y,通讯通路门店!$S:$S,$G1939)</f>
        <v>0</v>
      </c>
      <c r="AZ1939" s="99">
        <f>SUMIFS(通讯通路门店!$AA:$AA,通讯通路门店!$S:$S,$G1939)</f>
        <v>0</v>
      </c>
      <c r="BA1939" s="99">
        <f t="shared" si="153"/>
        <v>0</v>
      </c>
      <c r="BB1939" s="99">
        <f t="shared" si="154"/>
        <v>0</v>
      </c>
      <c r="BC1939" s="99">
        <f>SUMIFS(通讯通路门店!$W:$W,通讯通路门店!$S:$S,$G1939,通讯通路门店!$J:$J,"荣耀体验店")+SUMIFS(通讯通路门店!$W:$W,通讯通路门店!$S:$S,$G1939,通讯通路门店!$J:$J,"荣耀授权专卖店")</f>
        <v>0</v>
      </c>
      <c r="BD1939" s="99">
        <f>SUMIFS(通讯通路门店!$Z:$Z,通讯通路门店!$S:$S,$G1939,通讯通路门店!$J:$J,"VIVO体验店")</f>
        <v>0</v>
      </c>
      <c r="BE1939" s="99">
        <f>SUMIFS(通讯通路门店!$AB:$AB,通讯通路门店!$S:$S,$G1939,通讯通路门店!$J:$J,"OPPO体验店")</f>
        <v>0</v>
      </c>
      <c r="BF1939" s="99">
        <f>SUMIFS(通讯通路门店!$X:$X,通讯通路门店!$S:$S,$G1939,通讯通路门店!$J:$J,"华为授权体验店")+SUMIFS(通讯通路门店!$AA:$AA,通讯通路门店!$S:$S,$G1939,通讯通路门店!$J:$J,"华为堡垒店")</f>
        <v>0</v>
      </c>
      <c r="BG1939" s="99">
        <f>SUMIFS(通讯通路门店!$Y:$Y,通讯通路门店!$S:$S,$G1939,通讯通路门店!$J:$J,"小米体验店")</f>
        <v>0</v>
      </c>
      <c r="BH1939" s="99">
        <f>SUMIFS(通讯通路门店!$AA:$AA,通讯通路门店!$S:$S,$G1939,通讯通路门店!$J:$J,"苹果体验店")</f>
        <v>0</v>
      </c>
      <c r="BI1939" s="99">
        <f>SUMIFS(通讯通路门店!$K:$K,通讯通路门店!$S:$S,$G1939,通讯通路门店!$J:$J,"其他品牌专卖店")</f>
        <v>0</v>
      </c>
      <c r="BJ1939" s="99">
        <f>SUMIFS(通讯通路门店!$AC:$AC,通讯通路门店!$S:$S,$G1939)</f>
        <v>0</v>
      </c>
      <c r="BK1939" s="99">
        <f>SUMIFS(通讯通路门店!$AD:$AD,通讯通路门店!$S:$S,$G1939)</f>
        <v>0</v>
      </c>
      <c r="BL1939" s="99">
        <f>SUMIFS(通讯通路门店!$AE:$AE,通讯通路门店!$S:$S,$G1939)</f>
        <v>0</v>
      </c>
      <c r="BM1939" s="99">
        <f>SUMIFS(通讯通路门店!$AF:$AF,通讯通路门店!$S:$S,$G1939)</f>
        <v>0</v>
      </c>
      <c r="BN1939" s="99">
        <f>SUMIFS(通讯通路门店!$AG:$AG,通讯通路门店!$S:$S,$G1939)</f>
        <v>0</v>
      </c>
      <c r="BO1939" s="99">
        <f>SUMIFS(通讯通路门店!$AH:$AH,通讯通路门店!$S:$S,$G1939)</f>
        <v>0</v>
      </c>
      <c r="BP1939" s="99">
        <f>SUMIFS(通讯通路门店!$AI:$AI,通讯通路门店!$S:$S,$G1939)</f>
        <v>0</v>
      </c>
      <c r="BQ1939" s="83"/>
    </row>
    <row r="1940" spans="1:69">
      <c r="A1940" s="99" t="str">
        <f>IFERROR(_xlfn.XLOOKUP($G1940,通讯通路门店!$S$4:$S$993933,通讯通路门店!$A$4:$A$993933,0,0),"")</f>
        <v>海南省</v>
      </c>
      <c r="B1940" s="99" t="str">
        <f>IFERROR(_xlfn.XLOOKUP($G1940,通讯通路门店!$S$4:$S$993933,通讯通路门店!$B$4:$B$993933,0,0),"")</f>
        <v>乐东黎族自治县</v>
      </c>
      <c r="C1940" s="99" t="str">
        <f>IFERROR(_xlfn.XLOOKUP($G1940,通讯通路门店!$S$4:$S$993933,通讯通路门店!$C$4:$C$993933,0,0),"")</f>
        <v>乐东黎族自治县</v>
      </c>
      <c r="D1940" s="99" t="str">
        <f>IFERROR(_xlfn.XLOOKUP($G1940,通讯通路门店!$S$4:$S$993933,通讯通路门店!$D$4:$D$993933,0,0),"")</f>
        <v>万冲镇</v>
      </c>
      <c r="E1940" s="83"/>
      <c r="F1940" s="83"/>
      <c r="G1940" s="101"/>
      <c r="H1940" s="102">
        <f>IFERROR(_xlfn.XLOOKUP($G1940,通讯通路门店!$S$4:$S$993933,通讯通路门店!$R$4:$R$993933,0,0),"")</f>
        <v>0</v>
      </c>
      <c r="I1940" s="83"/>
      <c r="J1940" s="83"/>
      <c r="K1940" s="83"/>
      <c r="L1940" s="83"/>
      <c r="M1940" s="83"/>
      <c r="N1940" s="83"/>
      <c r="O1940" s="83"/>
      <c r="P1940" s="83"/>
      <c r="Q1940" s="83"/>
      <c r="R1940" s="83"/>
      <c r="S1940" s="83"/>
      <c r="T1940" s="83"/>
      <c r="U1940" s="99">
        <f>COUNTIF(通讯通路门店!$S:$S,$G1940)</f>
        <v>0</v>
      </c>
      <c r="V1940" s="99">
        <f>COUNTIFS(通讯通路门店!$S:$S,$G1940,通讯通路门店!$J:$J,"综合卖场")</f>
        <v>0</v>
      </c>
      <c r="W1940" s="99">
        <f>SUMIFS(通讯通路门店!$AJ:$AJ,通讯通路门店!$S:$S,通讯客户沙盘!$G1940)</f>
        <v>0</v>
      </c>
      <c r="X1940" s="99">
        <f t="shared" si="150"/>
        <v>0</v>
      </c>
      <c r="Y1940" s="99">
        <f>COUNTIFS(通讯通路门店!$S:$S,$G1940,通讯通路门店!$J:$J,"荣耀体验店")+COUNTIFS(通讯通路门店!$S:$S,$G1940,通讯通路门店!$J:$J,"荣耀授权专卖店")</f>
        <v>0</v>
      </c>
      <c r="Z1940" s="99">
        <f>COUNTIFS(通讯通路门店!$S:$S,$G1940,通讯通路门店!$J:$J,"VIVO体验店")</f>
        <v>0</v>
      </c>
      <c r="AA1940" s="99">
        <f>COUNTIFS(通讯通路门店!$S:$S,$G1940,通讯通路门店!$J:$J,"OPPO体验店")</f>
        <v>0</v>
      </c>
      <c r="AB1940" s="99">
        <f>COUNTIFS(通讯通路门店!$S:$S,$G1940,通讯通路门店!$J:$J,"华为授权体验店")+COUNTIFS(通讯通路门店!$S:$S,$G1940,通讯通路门店!$J:$J,"华为堡垒店")</f>
        <v>0</v>
      </c>
      <c r="AC1940" s="99">
        <f>COUNTIFS(通讯通路门店!$S:$S,$G1940,通讯通路门店!$J:$J,"小米体验店")</f>
        <v>0</v>
      </c>
      <c r="AD1940" s="99">
        <f>COUNTIFS(通讯通路门店!$S:$S,$G1940,通讯通路门店!$J:$J,"苹果体验店")</f>
        <v>0</v>
      </c>
      <c r="AE1940" s="99">
        <f>COUNTIFS(通讯通路门店!$S:$S,$G1940,通讯通路门店!$J:$J,"其他品牌专卖店")</f>
        <v>0</v>
      </c>
      <c r="AF1940" s="99">
        <f>SUMIFS(通讯通路门店!$BI:$BI,通讯通路门店!$S:$S,$G1940)</f>
        <v>0</v>
      </c>
      <c r="AG1940" s="99">
        <f>SUMIFS(通讯通路门店!$BH:$BH,通讯通路门店!$S:$S,$G1940)</f>
        <v>0</v>
      </c>
      <c r="AH1940" s="99">
        <f t="shared" si="151"/>
        <v>0</v>
      </c>
      <c r="AI1940" s="99">
        <f>SUMIFS(通讯通路门店!$BB:$BB,通讯通路门店!$S:$S,$G1940)</f>
        <v>0</v>
      </c>
      <c r="AJ1940" s="99">
        <f>SUMIFS(通讯通路门店!$BE:$BE,通讯通路门店!$S:$S,$G1940)</f>
        <v>0</v>
      </c>
      <c r="AK1940" s="99">
        <f>SUMIFS(通讯通路门店!$BG:$BG,通讯通路门店!$S:$S,$G1940)</f>
        <v>0</v>
      </c>
      <c r="AL1940" s="99">
        <f>SUMIFS(通讯通路门店!$BC:$BC,通讯通路门店!$S:$S,$G1940)</f>
        <v>0</v>
      </c>
      <c r="AM1940" s="99">
        <f>SUMIFS(通讯通路门店!$BD:$BD,通讯通路门店!$S:$S,$G1940)</f>
        <v>0</v>
      </c>
      <c r="AN1940" s="99">
        <f>SUMIFS(通讯通路门店!$BF:$BF,通讯通路门店!$S:$S,$G1940)</f>
        <v>0</v>
      </c>
      <c r="AO1940" s="99">
        <f t="shared" si="152"/>
        <v>0</v>
      </c>
      <c r="AP1940" s="99">
        <f>SUMIFS(通讯通路门店!$K:$K,通讯通路门店!$S:$S,$G1940)</f>
        <v>0</v>
      </c>
      <c r="AQ1940" s="83"/>
      <c r="AR1940" s="99">
        <f>SUMIFS(通讯通路门店!$T:$T,通讯通路门店!$S:$S,$G1940)</f>
        <v>0</v>
      </c>
      <c r="AS1940" s="99">
        <f>SUMIFS(通讯通路门店!$U:$U,通讯通路门店!$S:$S,$G1940)</f>
        <v>0</v>
      </c>
      <c r="AT1940" s="99">
        <f>SUMIFS(通讯通路门店!$V:$V,通讯通路门店!$S:$S,$G1940)</f>
        <v>0</v>
      </c>
      <c r="AU1940" s="99">
        <f>SUMIFS(通讯通路门店!$W:$W,通讯通路门店!$S:$S,$G1940)</f>
        <v>0</v>
      </c>
      <c r="AV1940" s="99">
        <f>SUMIFS(通讯通路门店!$Z:$Z,通讯通路门店!$S:$S,$G1940)</f>
        <v>0</v>
      </c>
      <c r="AW1940" s="99">
        <f>SUMIFS(通讯通路门店!$AB:$AB,通讯通路门店!$S:$S,$G1940)</f>
        <v>0</v>
      </c>
      <c r="AX1940" s="99">
        <f>SUMIFS(通讯通路门店!$X:$X,通讯通路门店!$S:$S,$G1940)</f>
        <v>0</v>
      </c>
      <c r="AY1940" s="99">
        <f>SUMIFS(通讯通路门店!$Y:$Y,通讯通路门店!$S:$S,$G1940)</f>
        <v>0</v>
      </c>
      <c r="AZ1940" s="99">
        <f>SUMIFS(通讯通路门店!$AA:$AA,通讯通路门店!$S:$S,$G1940)</f>
        <v>0</v>
      </c>
      <c r="BA1940" s="99">
        <f t="shared" si="153"/>
        <v>0</v>
      </c>
      <c r="BB1940" s="99">
        <f t="shared" si="154"/>
        <v>0</v>
      </c>
      <c r="BC1940" s="99">
        <f>SUMIFS(通讯通路门店!$W:$W,通讯通路门店!$S:$S,$G1940,通讯通路门店!$J:$J,"荣耀体验店")+SUMIFS(通讯通路门店!$W:$W,通讯通路门店!$S:$S,$G1940,通讯通路门店!$J:$J,"荣耀授权专卖店")</f>
        <v>0</v>
      </c>
      <c r="BD1940" s="99">
        <f>SUMIFS(通讯通路门店!$Z:$Z,通讯通路门店!$S:$S,$G1940,通讯通路门店!$J:$J,"VIVO体验店")</f>
        <v>0</v>
      </c>
      <c r="BE1940" s="99">
        <f>SUMIFS(通讯通路门店!$AB:$AB,通讯通路门店!$S:$S,$G1940,通讯通路门店!$J:$J,"OPPO体验店")</f>
        <v>0</v>
      </c>
      <c r="BF1940" s="99">
        <f>SUMIFS(通讯通路门店!$X:$X,通讯通路门店!$S:$S,$G1940,通讯通路门店!$J:$J,"华为授权体验店")+SUMIFS(通讯通路门店!$AA:$AA,通讯通路门店!$S:$S,$G1940,通讯通路门店!$J:$J,"华为堡垒店")</f>
        <v>0</v>
      </c>
      <c r="BG1940" s="99">
        <f>SUMIFS(通讯通路门店!$Y:$Y,通讯通路门店!$S:$S,$G1940,通讯通路门店!$J:$J,"小米体验店")</f>
        <v>0</v>
      </c>
      <c r="BH1940" s="99">
        <f>SUMIFS(通讯通路门店!$AA:$AA,通讯通路门店!$S:$S,$G1940,通讯通路门店!$J:$J,"苹果体验店")</f>
        <v>0</v>
      </c>
      <c r="BI1940" s="99">
        <f>SUMIFS(通讯通路门店!$K:$K,通讯通路门店!$S:$S,$G1940,通讯通路门店!$J:$J,"其他品牌专卖店")</f>
        <v>0</v>
      </c>
      <c r="BJ1940" s="99">
        <f>SUMIFS(通讯通路门店!$AC:$AC,通讯通路门店!$S:$S,$G1940)</f>
        <v>0</v>
      </c>
      <c r="BK1940" s="99">
        <f>SUMIFS(通讯通路门店!$AD:$AD,通讯通路门店!$S:$S,$G1940)</f>
        <v>0</v>
      </c>
      <c r="BL1940" s="99">
        <f>SUMIFS(通讯通路门店!$AE:$AE,通讯通路门店!$S:$S,$G1940)</f>
        <v>0</v>
      </c>
      <c r="BM1940" s="99">
        <f>SUMIFS(通讯通路门店!$AF:$AF,通讯通路门店!$S:$S,$G1940)</f>
        <v>0</v>
      </c>
      <c r="BN1940" s="99">
        <f>SUMIFS(通讯通路门店!$AG:$AG,通讯通路门店!$S:$S,$G1940)</f>
        <v>0</v>
      </c>
      <c r="BO1940" s="99">
        <f>SUMIFS(通讯通路门店!$AH:$AH,通讯通路门店!$S:$S,$G1940)</f>
        <v>0</v>
      </c>
      <c r="BP1940" s="99">
        <f>SUMIFS(通讯通路门店!$AI:$AI,通讯通路门店!$S:$S,$G1940)</f>
        <v>0</v>
      </c>
      <c r="BQ1940" s="83"/>
    </row>
    <row r="1941" spans="1:69">
      <c r="A1941" s="99" t="str">
        <f>IFERROR(_xlfn.XLOOKUP($G1941,通讯通路门店!$S$4:$S$993933,通讯通路门店!$A$4:$A$993933,0,0),"")</f>
        <v>海南省</v>
      </c>
      <c r="B1941" s="99" t="str">
        <f>IFERROR(_xlfn.XLOOKUP($G1941,通讯通路门店!$S$4:$S$993933,通讯通路门店!$B$4:$B$993933,0,0),"")</f>
        <v>乐东黎族自治县</v>
      </c>
      <c r="C1941" s="99" t="str">
        <f>IFERROR(_xlfn.XLOOKUP($G1941,通讯通路门店!$S$4:$S$993933,通讯通路门店!$C$4:$C$993933,0,0),"")</f>
        <v>乐东黎族自治县</v>
      </c>
      <c r="D1941" s="99" t="str">
        <f>IFERROR(_xlfn.XLOOKUP($G1941,通讯通路门店!$S$4:$S$993933,通讯通路门店!$D$4:$D$993933,0,0),"")</f>
        <v>万冲镇</v>
      </c>
      <c r="E1941" s="83"/>
      <c r="F1941" s="83"/>
      <c r="G1941" s="101"/>
      <c r="H1941" s="102">
        <f>IFERROR(_xlfn.XLOOKUP($G1941,通讯通路门店!$S$4:$S$993933,通讯通路门店!$R$4:$R$993933,0,0),"")</f>
        <v>0</v>
      </c>
      <c r="I1941" s="83"/>
      <c r="J1941" s="83"/>
      <c r="K1941" s="83"/>
      <c r="L1941" s="83"/>
      <c r="M1941" s="83"/>
      <c r="N1941" s="83"/>
      <c r="O1941" s="83"/>
      <c r="P1941" s="83"/>
      <c r="Q1941" s="83"/>
      <c r="R1941" s="83"/>
      <c r="S1941" s="83"/>
      <c r="T1941" s="83"/>
      <c r="U1941" s="99">
        <f>COUNTIF(通讯通路门店!$S:$S,$G1941)</f>
        <v>0</v>
      </c>
      <c r="V1941" s="99">
        <f>COUNTIFS(通讯通路门店!$S:$S,$G1941,通讯通路门店!$J:$J,"综合卖场")</f>
        <v>0</v>
      </c>
      <c r="W1941" s="99">
        <f>SUMIFS(通讯通路门店!$AJ:$AJ,通讯通路门店!$S:$S,通讯客户沙盘!$G1941)</f>
        <v>0</v>
      </c>
      <c r="X1941" s="99">
        <f t="shared" si="150"/>
        <v>0</v>
      </c>
      <c r="Y1941" s="99">
        <f>COUNTIFS(通讯通路门店!$S:$S,$G1941,通讯通路门店!$J:$J,"荣耀体验店")+COUNTIFS(通讯通路门店!$S:$S,$G1941,通讯通路门店!$J:$J,"荣耀授权专卖店")</f>
        <v>0</v>
      </c>
      <c r="Z1941" s="99">
        <f>COUNTIFS(通讯通路门店!$S:$S,$G1941,通讯通路门店!$J:$J,"VIVO体验店")</f>
        <v>0</v>
      </c>
      <c r="AA1941" s="99">
        <f>COUNTIFS(通讯通路门店!$S:$S,$G1941,通讯通路门店!$J:$J,"OPPO体验店")</f>
        <v>0</v>
      </c>
      <c r="AB1941" s="99">
        <f>COUNTIFS(通讯通路门店!$S:$S,$G1941,通讯通路门店!$J:$J,"华为授权体验店")+COUNTIFS(通讯通路门店!$S:$S,$G1941,通讯通路门店!$J:$J,"华为堡垒店")</f>
        <v>0</v>
      </c>
      <c r="AC1941" s="99">
        <f>COUNTIFS(通讯通路门店!$S:$S,$G1941,通讯通路门店!$J:$J,"小米体验店")</f>
        <v>0</v>
      </c>
      <c r="AD1941" s="99">
        <f>COUNTIFS(通讯通路门店!$S:$S,$G1941,通讯通路门店!$J:$J,"苹果体验店")</f>
        <v>0</v>
      </c>
      <c r="AE1941" s="99">
        <f>COUNTIFS(通讯通路门店!$S:$S,$G1941,通讯通路门店!$J:$J,"其他品牌专卖店")</f>
        <v>0</v>
      </c>
      <c r="AF1941" s="99">
        <f>SUMIFS(通讯通路门店!$BI:$BI,通讯通路门店!$S:$S,$G1941)</f>
        <v>0</v>
      </c>
      <c r="AG1941" s="99">
        <f>SUMIFS(通讯通路门店!$BH:$BH,通讯通路门店!$S:$S,$G1941)</f>
        <v>0</v>
      </c>
      <c r="AH1941" s="99">
        <f t="shared" si="151"/>
        <v>0</v>
      </c>
      <c r="AI1941" s="99">
        <f>SUMIFS(通讯通路门店!$BB:$BB,通讯通路门店!$S:$S,$G1941)</f>
        <v>0</v>
      </c>
      <c r="AJ1941" s="99">
        <f>SUMIFS(通讯通路门店!$BE:$BE,通讯通路门店!$S:$S,$G1941)</f>
        <v>0</v>
      </c>
      <c r="AK1941" s="99">
        <f>SUMIFS(通讯通路门店!$BG:$BG,通讯通路门店!$S:$S,$G1941)</f>
        <v>0</v>
      </c>
      <c r="AL1941" s="99">
        <f>SUMIFS(通讯通路门店!$BC:$BC,通讯通路门店!$S:$S,$G1941)</f>
        <v>0</v>
      </c>
      <c r="AM1941" s="99">
        <f>SUMIFS(通讯通路门店!$BD:$BD,通讯通路门店!$S:$S,$G1941)</f>
        <v>0</v>
      </c>
      <c r="AN1941" s="99">
        <f>SUMIFS(通讯通路门店!$BF:$BF,通讯通路门店!$S:$S,$G1941)</f>
        <v>0</v>
      </c>
      <c r="AO1941" s="99">
        <f t="shared" si="152"/>
        <v>0</v>
      </c>
      <c r="AP1941" s="99">
        <f>SUMIFS(通讯通路门店!$K:$K,通讯通路门店!$S:$S,$G1941)</f>
        <v>0</v>
      </c>
      <c r="AQ1941" s="83"/>
      <c r="AR1941" s="99">
        <f>SUMIFS(通讯通路门店!$T:$T,通讯通路门店!$S:$S,$G1941)</f>
        <v>0</v>
      </c>
      <c r="AS1941" s="99">
        <f>SUMIFS(通讯通路门店!$U:$U,通讯通路门店!$S:$S,$G1941)</f>
        <v>0</v>
      </c>
      <c r="AT1941" s="99">
        <f>SUMIFS(通讯通路门店!$V:$V,通讯通路门店!$S:$S,$G1941)</f>
        <v>0</v>
      </c>
      <c r="AU1941" s="99">
        <f>SUMIFS(通讯通路门店!$W:$W,通讯通路门店!$S:$S,$G1941)</f>
        <v>0</v>
      </c>
      <c r="AV1941" s="99">
        <f>SUMIFS(通讯通路门店!$Z:$Z,通讯通路门店!$S:$S,$G1941)</f>
        <v>0</v>
      </c>
      <c r="AW1941" s="99">
        <f>SUMIFS(通讯通路门店!$AB:$AB,通讯通路门店!$S:$S,$G1941)</f>
        <v>0</v>
      </c>
      <c r="AX1941" s="99">
        <f>SUMIFS(通讯通路门店!$X:$X,通讯通路门店!$S:$S,$G1941)</f>
        <v>0</v>
      </c>
      <c r="AY1941" s="99">
        <f>SUMIFS(通讯通路门店!$Y:$Y,通讯通路门店!$S:$S,$G1941)</f>
        <v>0</v>
      </c>
      <c r="AZ1941" s="99">
        <f>SUMIFS(通讯通路门店!$AA:$AA,通讯通路门店!$S:$S,$G1941)</f>
        <v>0</v>
      </c>
      <c r="BA1941" s="99">
        <f t="shared" si="153"/>
        <v>0</v>
      </c>
      <c r="BB1941" s="99">
        <f t="shared" si="154"/>
        <v>0</v>
      </c>
      <c r="BC1941" s="99">
        <f>SUMIFS(通讯通路门店!$W:$W,通讯通路门店!$S:$S,$G1941,通讯通路门店!$J:$J,"荣耀体验店")+SUMIFS(通讯通路门店!$W:$W,通讯通路门店!$S:$S,$G1941,通讯通路门店!$J:$J,"荣耀授权专卖店")</f>
        <v>0</v>
      </c>
      <c r="BD1941" s="99">
        <f>SUMIFS(通讯通路门店!$Z:$Z,通讯通路门店!$S:$S,$G1941,通讯通路门店!$J:$J,"VIVO体验店")</f>
        <v>0</v>
      </c>
      <c r="BE1941" s="99">
        <f>SUMIFS(通讯通路门店!$AB:$AB,通讯通路门店!$S:$S,$G1941,通讯通路门店!$J:$J,"OPPO体验店")</f>
        <v>0</v>
      </c>
      <c r="BF1941" s="99">
        <f>SUMIFS(通讯通路门店!$X:$X,通讯通路门店!$S:$S,$G1941,通讯通路门店!$J:$J,"华为授权体验店")+SUMIFS(通讯通路门店!$AA:$AA,通讯通路门店!$S:$S,$G1941,通讯通路门店!$J:$J,"华为堡垒店")</f>
        <v>0</v>
      </c>
      <c r="BG1941" s="99">
        <f>SUMIFS(通讯通路门店!$Y:$Y,通讯通路门店!$S:$S,$G1941,通讯通路门店!$J:$J,"小米体验店")</f>
        <v>0</v>
      </c>
      <c r="BH1941" s="99">
        <f>SUMIFS(通讯通路门店!$AA:$AA,通讯通路门店!$S:$S,$G1941,通讯通路门店!$J:$J,"苹果体验店")</f>
        <v>0</v>
      </c>
      <c r="BI1941" s="99">
        <f>SUMIFS(通讯通路门店!$K:$K,通讯通路门店!$S:$S,$G1941,通讯通路门店!$J:$J,"其他品牌专卖店")</f>
        <v>0</v>
      </c>
      <c r="BJ1941" s="99">
        <f>SUMIFS(通讯通路门店!$AC:$AC,通讯通路门店!$S:$S,$G1941)</f>
        <v>0</v>
      </c>
      <c r="BK1941" s="99">
        <f>SUMIFS(通讯通路门店!$AD:$AD,通讯通路门店!$S:$S,$G1941)</f>
        <v>0</v>
      </c>
      <c r="BL1941" s="99">
        <f>SUMIFS(通讯通路门店!$AE:$AE,通讯通路门店!$S:$S,$G1941)</f>
        <v>0</v>
      </c>
      <c r="BM1941" s="99">
        <f>SUMIFS(通讯通路门店!$AF:$AF,通讯通路门店!$S:$S,$G1941)</f>
        <v>0</v>
      </c>
      <c r="BN1941" s="99">
        <f>SUMIFS(通讯通路门店!$AG:$AG,通讯通路门店!$S:$S,$G1941)</f>
        <v>0</v>
      </c>
      <c r="BO1941" s="99">
        <f>SUMIFS(通讯通路门店!$AH:$AH,通讯通路门店!$S:$S,$G1941)</f>
        <v>0</v>
      </c>
      <c r="BP1941" s="99">
        <f>SUMIFS(通讯通路门店!$AI:$AI,通讯通路门店!$S:$S,$G1941)</f>
        <v>0</v>
      </c>
      <c r="BQ1941" s="83"/>
    </row>
    <row r="1942" spans="1:69">
      <c r="A1942" s="99" t="str">
        <f>IFERROR(_xlfn.XLOOKUP($G1942,通讯通路门店!$S$4:$S$993933,通讯通路门店!$A$4:$A$993933,0,0),"")</f>
        <v>海南省</v>
      </c>
      <c r="B1942" s="99" t="str">
        <f>IFERROR(_xlfn.XLOOKUP($G1942,通讯通路门店!$S$4:$S$993933,通讯通路门店!$B$4:$B$993933,0,0),"")</f>
        <v>乐东黎族自治县</v>
      </c>
      <c r="C1942" s="99" t="str">
        <f>IFERROR(_xlfn.XLOOKUP($G1942,通讯通路门店!$S$4:$S$993933,通讯通路门店!$C$4:$C$993933,0,0),"")</f>
        <v>乐东黎族自治县</v>
      </c>
      <c r="D1942" s="99" t="str">
        <f>IFERROR(_xlfn.XLOOKUP($G1942,通讯通路门店!$S$4:$S$993933,通讯通路门店!$D$4:$D$993933,0,0),"")</f>
        <v>万冲镇</v>
      </c>
      <c r="E1942" s="83"/>
      <c r="F1942" s="83"/>
      <c r="G1942" s="101"/>
      <c r="H1942" s="102">
        <f>IFERROR(_xlfn.XLOOKUP($G1942,通讯通路门店!$S$4:$S$993933,通讯通路门店!$R$4:$R$993933,0,0),"")</f>
        <v>0</v>
      </c>
      <c r="I1942" s="83"/>
      <c r="J1942" s="83"/>
      <c r="K1942" s="83"/>
      <c r="L1942" s="83"/>
      <c r="M1942" s="83"/>
      <c r="N1942" s="83"/>
      <c r="O1942" s="83"/>
      <c r="P1942" s="83"/>
      <c r="Q1942" s="83"/>
      <c r="R1942" s="83"/>
      <c r="S1942" s="83"/>
      <c r="T1942" s="83"/>
      <c r="U1942" s="99">
        <f>COUNTIF(通讯通路门店!$S:$S,$G1942)</f>
        <v>0</v>
      </c>
      <c r="V1942" s="99">
        <f>COUNTIFS(通讯通路门店!$S:$S,$G1942,通讯通路门店!$J:$J,"综合卖场")</f>
        <v>0</v>
      </c>
      <c r="W1942" s="99">
        <f>SUMIFS(通讯通路门店!$AJ:$AJ,通讯通路门店!$S:$S,通讯客户沙盘!$G1942)</f>
        <v>0</v>
      </c>
      <c r="X1942" s="99">
        <f t="shared" si="150"/>
        <v>0</v>
      </c>
      <c r="Y1942" s="99">
        <f>COUNTIFS(通讯通路门店!$S:$S,$G1942,通讯通路门店!$J:$J,"荣耀体验店")+COUNTIFS(通讯通路门店!$S:$S,$G1942,通讯通路门店!$J:$J,"荣耀授权专卖店")</f>
        <v>0</v>
      </c>
      <c r="Z1942" s="99">
        <f>COUNTIFS(通讯通路门店!$S:$S,$G1942,通讯通路门店!$J:$J,"VIVO体验店")</f>
        <v>0</v>
      </c>
      <c r="AA1942" s="99">
        <f>COUNTIFS(通讯通路门店!$S:$S,$G1942,通讯通路门店!$J:$J,"OPPO体验店")</f>
        <v>0</v>
      </c>
      <c r="AB1942" s="99">
        <f>COUNTIFS(通讯通路门店!$S:$S,$G1942,通讯通路门店!$J:$J,"华为授权体验店")+COUNTIFS(通讯通路门店!$S:$S,$G1942,通讯通路门店!$J:$J,"华为堡垒店")</f>
        <v>0</v>
      </c>
      <c r="AC1942" s="99">
        <f>COUNTIFS(通讯通路门店!$S:$S,$G1942,通讯通路门店!$J:$J,"小米体验店")</f>
        <v>0</v>
      </c>
      <c r="AD1942" s="99">
        <f>COUNTIFS(通讯通路门店!$S:$S,$G1942,通讯通路门店!$J:$J,"苹果体验店")</f>
        <v>0</v>
      </c>
      <c r="AE1942" s="99">
        <f>COUNTIFS(通讯通路门店!$S:$S,$G1942,通讯通路门店!$J:$J,"其他品牌专卖店")</f>
        <v>0</v>
      </c>
      <c r="AF1942" s="99">
        <f>SUMIFS(通讯通路门店!$BI:$BI,通讯通路门店!$S:$S,$G1942)</f>
        <v>0</v>
      </c>
      <c r="AG1942" s="99">
        <f>SUMIFS(通讯通路门店!$BH:$BH,通讯通路门店!$S:$S,$G1942)</f>
        <v>0</v>
      </c>
      <c r="AH1942" s="99">
        <f t="shared" si="151"/>
        <v>0</v>
      </c>
      <c r="AI1942" s="99">
        <f>SUMIFS(通讯通路门店!$BB:$BB,通讯通路门店!$S:$S,$G1942)</f>
        <v>0</v>
      </c>
      <c r="AJ1942" s="99">
        <f>SUMIFS(通讯通路门店!$BE:$BE,通讯通路门店!$S:$S,$G1942)</f>
        <v>0</v>
      </c>
      <c r="AK1942" s="99">
        <f>SUMIFS(通讯通路门店!$BG:$BG,通讯通路门店!$S:$S,$G1942)</f>
        <v>0</v>
      </c>
      <c r="AL1942" s="99">
        <f>SUMIFS(通讯通路门店!$BC:$BC,通讯通路门店!$S:$S,$G1942)</f>
        <v>0</v>
      </c>
      <c r="AM1942" s="99">
        <f>SUMIFS(通讯通路门店!$BD:$BD,通讯通路门店!$S:$S,$G1942)</f>
        <v>0</v>
      </c>
      <c r="AN1942" s="99">
        <f>SUMIFS(通讯通路门店!$BF:$BF,通讯通路门店!$S:$S,$G1942)</f>
        <v>0</v>
      </c>
      <c r="AO1942" s="99">
        <f t="shared" si="152"/>
        <v>0</v>
      </c>
      <c r="AP1942" s="99">
        <f>SUMIFS(通讯通路门店!$K:$K,通讯通路门店!$S:$S,$G1942)</f>
        <v>0</v>
      </c>
      <c r="AQ1942" s="83"/>
      <c r="AR1942" s="99">
        <f>SUMIFS(通讯通路门店!$T:$T,通讯通路门店!$S:$S,$G1942)</f>
        <v>0</v>
      </c>
      <c r="AS1942" s="99">
        <f>SUMIFS(通讯通路门店!$U:$U,通讯通路门店!$S:$S,$G1942)</f>
        <v>0</v>
      </c>
      <c r="AT1942" s="99">
        <f>SUMIFS(通讯通路门店!$V:$V,通讯通路门店!$S:$S,$G1942)</f>
        <v>0</v>
      </c>
      <c r="AU1942" s="99">
        <f>SUMIFS(通讯通路门店!$W:$W,通讯通路门店!$S:$S,$G1942)</f>
        <v>0</v>
      </c>
      <c r="AV1942" s="99">
        <f>SUMIFS(通讯通路门店!$Z:$Z,通讯通路门店!$S:$S,$G1942)</f>
        <v>0</v>
      </c>
      <c r="AW1942" s="99">
        <f>SUMIFS(通讯通路门店!$AB:$AB,通讯通路门店!$S:$S,$G1942)</f>
        <v>0</v>
      </c>
      <c r="AX1942" s="99">
        <f>SUMIFS(通讯通路门店!$X:$X,通讯通路门店!$S:$S,$G1942)</f>
        <v>0</v>
      </c>
      <c r="AY1942" s="99">
        <f>SUMIFS(通讯通路门店!$Y:$Y,通讯通路门店!$S:$S,$G1942)</f>
        <v>0</v>
      </c>
      <c r="AZ1942" s="99">
        <f>SUMIFS(通讯通路门店!$AA:$AA,通讯通路门店!$S:$S,$G1942)</f>
        <v>0</v>
      </c>
      <c r="BA1942" s="99">
        <f t="shared" si="153"/>
        <v>0</v>
      </c>
      <c r="BB1942" s="99">
        <f t="shared" si="154"/>
        <v>0</v>
      </c>
      <c r="BC1942" s="99">
        <f>SUMIFS(通讯通路门店!$W:$W,通讯通路门店!$S:$S,$G1942,通讯通路门店!$J:$J,"荣耀体验店")+SUMIFS(通讯通路门店!$W:$W,通讯通路门店!$S:$S,$G1942,通讯通路门店!$J:$J,"荣耀授权专卖店")</f>
        <v>0</v>
      </c>
      <c r="BD1942" s="99">
        <f>SUMIFS(通讯通路门店!$Z:$Z,通讯通路门店!$S:$S,$G1942,通讯通路门店!$J:$J,"VIVO体验店")</f>
        <v>0</v>
      </c>
      <c r="BE1942" s="99">
        <f>SUMIFS(通讯通路门店!$AB:$AB,通讯通路门店!$S:$S,$G1942,通讯通路门店!$J:$J,"OPPO体验店")</f>
        <v>0</v>
      </c>
      <c r="BF1942" s="99">
        <f>SUMIFS(通讯通路门店!$X:$X,通讯通路门店!$S:$S,$G1942,通讯通路门店!$J:$J,"华为授权体验店")+SUMIFS(通讯通路门店!$AA:$AA,通讯通路门店!$S:$S,$G1942,通讯通路门店!$J:$J,"华为堡垒店")</f>
        <v>0</v>
      </c>
      <c r="BG1942" s="99">
        <f>SUMIFS(通讯通路门店!$Y:$Y,通讯通路门店!$S:$S,$G1942,通讯通路门店!$J:$J,"小米体验店")</f>
        <v>0</v>
      </c>
      <c r="BH1942" s="99">
        <f>SUMIFS(通讯通路门店!$AA:$AA,通讯通路门店!$S:$S,$G1942,通讯通路门店!$J:$J,"苹果体验店")</f>
        <v>0</v>
      </c>
      <c r="BI1942" s="99">
        <f>SUMIFS(通讯通路门店!$K:$K,通讯通路门店!$S:$S,$G1942,通讯通路门店!$J:$J,"其他品牌专卖店")</f>
        <v>0</v>
      </c>
      <c r="BJ1942" s="99">
        <f>SUMIFS(通讯通路门店!$AC:$AC,通讯通路门店!$S:$S,$G1942)</f>
        <v>0</v>
      </c>
      <c r="BK1942" s="99">
        <f>SUMIFS(通讯通路门店!$AD:$AD,通讯通路门店!$S:$S,$G1942)</f>
        <v>0</v>
      </c>
      <c r="BL1942" s="99">
        <f>SUMIFS(通讯通路门店!$AE:$AE,通讯通路门店!$S:$S,$G1942)</f>
        <v>0</v>
      </c>
      <c r="BM1942" s="99">
        <f>SUMIFS(通讯通路门店!$AF:$AF,通讯通路门店!$S:$S,$G1942)</f>
        <v>0</v>
      </c>
      <c r="BN1942" s="99">
        <f>SUMIFS(通讯通路门店!$AG:$AG,通讯通路门店!$S:$S,$G1942)</f>
        <v>0</v>
      </c>
      <c r="BO1942" s="99">
        <f>SUMIFS(通讯通路门店!$AH:$AH,通讯通路门店!$S:$S,$G1942)</f>
        <v>0</v>
      </c>
      <c r="BP1942" s="99">
        <f>SUMIFS(通讯通路门店!$AI:$AI,通讯通路门店!$S:$S,$G1942)</f>
        <v>0</v>
      </c>
      <c r="BQ1942" s="83"/>
    </row>
    <row r="1943" spans="1:69">
      <c r="A1943" s="99" t="str">
        <f>IFERROR(_xlfn.XLOOKUP($G1943,通讯通路门店!$S$4:$S$993933,通讯通路门店!$A$4:$A$993933,0,0),"")</f>
        <v>海南省</v>
      </c>
      <c r="B1943" s="99" t="str">
        <f>IFERROR(_xlfn.XLOOKUP($G1943,通讯通路门店!$S$4:$S$993933,通讯通路门店!$B$4:$B$993933,0,0),"")</f>
        <v>乐东黎族自治县</v>
      </c>
      <c r="C1943" s="99" t="str">
        <f>IFERROR(_xlfn.XLOOKUP($G1943,通讯通路门店!$S$4:$S$993933,通讯通路门店!$C$4:$C$993933,0,0),"")</f>
        <v>乐东黎族自治县</v>
      </c>
      <c r="D1943" s="99" t="str">
        <f>IFERROR(_xlfn.XLOOKUP($G1943,通讯通路门店!$S$4:$S$993933,通讯通路门店!$D$4:$D$993933,0,0),"")</f>
        <v>万冲镇</v>
      </c>
      <c r="E1943" s="83"/>
      <c r="F1943" s="83"/>
      <c r="G1943" s="101"/>
      <c r="H1943" s="102">
        <f>IFERROR(_xlfn.XLOOKUP($G1943,通讯通路门店!$S$4:$S$993933,通讯通路门店!$R$4:$R$993933,0,0),"")</f>
        <v>0</v>
      </c>
      <c r="I1943" s="83"/>
      <c r="J1943" s="83"/>
      <c r="K1943" s="83"/>
      <c r="L1943" s="83"/>
      <c r="M1943" s="83"/>
      <c r="N1943" s="83"/>
      <c r="O1943" s="83"/>
      <c r="P1943" s="83"/>
      <c r="Q1943" s="83"/>
      <c r="R1943" s="83"/>
      <c r="S1943" s="83"/>
      <c r="T1943" s="83"/>
      <c r="U1943" s="99">
        <f>COUNTIF(通讯通路门店!$S:$S,$G1943)</f>
        <v>0</v>
      </c>
      <c r="V1943" s="99">
        <f>COUNTIFS(通讯通路门店!$S:$S,$G1943,通讯通路门店!$J:$J,"综合卖场")</f>
        <v>0</v>
      </c>
      <c r="W1943" s="99">
        <f>SUMIFS(通讯通路门店!$AJ:$AJ,通讯通路门店!$S:$S,通讯客户沙盘!$G1943)</f>
        <v>0</v>
      </c>
      <c r="X1943" s="99">
        <f t="shared" si="150"/>
        <v>0</v>
      </c>
      <c r="Y1943" s="99">
        <f>COUNTIFS(通讯通路门店!$S:$S,$G1943,通讯通路门店!$J:$J,"荣耀体验店")+COUNTIFS(通讯通路门店!$S:$S,$G1943,通讯通路门店!$J:$J,"荣耀授权专卖店")</f>
        <v>0</v>
      </c>
      <c r="Z1943" s="99">
        <f>COUNTIFS(通讯通路门店!$S:$S,$G1943,通讯通路门店!$J:$J,"VIVO体验店")</f>
        <v>0</v>
      </c>
      <c r="AA1943" s="99">
        <f>COUNTIFS(通讯通路门店!$S:$S,$G1943,通讯通路门店!$J:$J,"OPPO体验店")</f>
        <v>0</v>
      </c>
      <c r="AB1943" s="99">
        <f>COUNTIFS(通讯通路门店!$S:$S,$G1943,通讯通路门店!$J:$J,"华为授权体验店")+COUNTIFS(通讯通路门店!$S:$S,$G1943,通讯通路门店!$J:$J,"华为堡垒店")</f>
        <v>0</v>
      </c>
      <c r="AC1943" s="99">
        <f>COUNTIFS(通讯通路门店!$S:$S,$G1943,通讯通路门店!$J:$J,"小米体验店")</f>
        <v>0</v>
      </c>
      <c r="AD1943" s="99">
        <f>COUNTIFS(通讯通路门店!$S:$S,$G1943,通讯通路门店!$J:$J,"苹果体验店")</f>
        <v>0</v>
      </c>
      <c r="AE1943" s="99">
        <f>COUNTIFS(通讯通路门店!$S:$S,$G1943,通讯通路门店!$J:$J,"其他品牌专卖店")</f>
        <v>0</v>
      </c>
      <c r="AF1943" s="99">
        <f>SUMIFS(通讯通路门店!$BI:$BI,通讯通路门店!$S:$S,$G1943)</f>
        <v>0</v>
      </c>
      <c r="AG1943" s="99">
        <f>SUMIFS(通讯通路门店!$BH:$BH,通讯通路门店!$S:$S,$G1943)</f>
        <v>0</v>
      </c>
      <c r="AH1943" s="99">
        <f t="shared" si="151"/>
        <v>0</v>
      </c>
      <c r="AI1943" s="99">
        <f>SUMIFS(通讯通路门店!$BB:$BB,通讯通路门店!$S:$S,$G1943)</f>
        <v>0</v>
      </c>
      <c r="AJ1943" s="99">
        <f>SUMIFS(通讯通路门店!$BE:$BE,通讯通路门店!$S:$S,$G1943)</f>
        <v>0</v>
      </c>
      <c r="AK1943" s="99">
        <f>SUMIFS(通讯通路门店!$BG:$BG,通讯通路门店!$S:$S,$G1943)</f>
        <v>0</v>
      </c>
      <c r="AL1943" s="99">
        <f>SUMIFS(通讯通路门店!$BC:$BC,通讯通路门店!$S:$S,$G1943)</f>
        <v>0</v>
      </c>
      <c r="AM1943" s="99">
        <f>SUMIFS(通讯通路门店!$BD:$BD,通讯通路门店!$S:$S,$G1943)</f>
        <v>0</v>
      </c>
      <c r="AN1943" s="99">
        <f>SUMIFS(通讯通路门店!$BF:$BF,通讯通路门店!$S:$S,$G1943)</f>
        <v>0</v>
      </c>
      <c r="AO1943" s="99">
        <f t="shared" si="152"/>
        <v>0</v>
      </c>
      <c r="AP1943" s="99">
        <f>SUMIFS(通讯通路门店!$K:$K,通讯通路门店!$S:$S,$G1943)</f>
        <v>0</v>
      </c>
      <c r="AQ1943" s="83"/>
      <c r="AR1943" s="99">
        <f>SUMIFS(通讯通路门店!$T:$T,通讯通路门店!$S:$S,$G1943)</f>
        <v>0</v>
      </c>
      <c r="AS1943" s="99">
        <f>SUMIFS(通讯通路门店!$U:$U,通讯通路门店!$S:$S,$G1943)</f>
        <v>0</v>
      </c>
      <c r="AT1943" s="99">
        <f>SUMIFS(通讯通路门店!$V:$V,通讯通路门店!$S:$S,$G1943)</f>
        <v>0</v>
      </c>
      <c r="AU1943" s="99">
        <f>SUMIFS(通讯通路门店!$W:$W,通讯通路门店!$S:$S,$G1943)</f>
        <v>0</v>
      </c>
      <c r="AV1943" s="99">
        <f>SUMIFS(通讯通路门店!$Z:$Z,通讯通路门店!$S:$S,$G1943)</f>
        <v>0</v>
      </c>
      <c r="AW1943" s="99">
        <f>SUMIFS(通讯通路门店!$AB:$AB,通讯通路门店!$S:$S,$G1943)</f>
        <v>0</v>
      </c>
      <c r="AX1943" s="99">
        <f>SUMIFS(通讯通路门店!$X:$X,通讯通路门店!$S:$S,$G1943)</f>
        <v>0</v>
      </c>
      <c r="AY1943" s="99">
        <f>SUMIFS(通讯通路门店!$Y:$Y,通讯通路门店!$S:$S,$G1943)</f>
        <v>0</v>
      </c>
      <c r="AZ1943" s="99">
        <f>SUMIFS(通讯通路门店!$AA:$AA,通讯通路门店!$S:$S,$G1943)</f>
        <v>0</v>
      </c>
      <c r="BA1943" s="99">
        <f t="shared" si="153"/>
        <v>0</v>
      </c>
      <c r="BB1943" s="99">
        <f t="shared" si="154"/>
        <v>0</v>
      </c>
      <c r="BC1943" s="99">
        <f>SUMIFS(通讯通路门店!$W:$W,通讯通路门店!$S:$S,$G1943,通讯通路门店!$J:$J,"荣耀体验店")+SUMIFS(通讯通路门店!$W:$W,通讯通路门店!$S:$S,$G1943,通讯通路门店!$J:$J,"荣耀授权专卖店")</f>
        <v>0</v>
      </c>
      <c r="BD1943" s="99">
        <f>SUMIFS(通讯通路门店!$Z:$Z,通讯通路门店!$S:$S,$G1943,通讯通路门店!$J:$J,"VIVO体验店")</f>
        <v>0</v>
      </c>
      <c r="BE1943" s="99">
        <f>SUMIFS(通讯通路门店!$AB:$AB,通讯通路门店!$S:$S,$G1943,通讯通路门店!$J:$J,"OPPO体验店")</f>
        <v>0</v>
      </c>
      <c r="BF1943" s="99">
        <f>SUMIFS(通讯通路门店!$X:$X,通讯通路门店!$S:$S,$G1943,通讯通路门店!$J:$J,"华为授权体验店")+SUMIFS(通讯通路门店!$AA:$AA,通讯通路门店!$S:$S,$G1943,通讯通路门店!$J:$J,"华为堡垒店")</f>
        <v>0</v>
      </c>
      <c r="BG1943" s="99">
        <f>SUMIFS(通讯通路门店!$Y:$Y,通讯通路门店!$S:$S,$G1943,通讯通路门店!$J:$J,"小米体验店")</f>
        <v>0</v>
      </c>
      <c r="BH1943" s="99">
        <f>SUMIFS(通讯通路门店!$AA:$AA,通讯通路门店!$S:$S,$G1943,通讯通路门店!$J:$J,"苹果体验店")</f>
        <v>0</v>
      </c>
      <c r="BI1943" s="99">
        <f>SUMIFS(通讯通路门店!$K:$K,通讯通路门店!$S:$S,$G1943,通讯通路门店!$J:$J,"其他品牌专卖店")</f>
        <v>0</v>
      </c>
      <c r="BJ1943" s="99">
        <f>SUMIFS(通讯通路门店!$AC:$AC,通讯通路门店!$S:$S,$G1943)</f>
        <v>0</v>
      </c>
      <c r="BK1943" s="99">
        <f>SUMIFS(通讯通路门店!$AD:$AD,通讯通路门店!$S:$S,$G1943)</f>
        <v>0</v>
      </c>
      <c r="BL1943" s="99">
        <f>SUMIFS(通讯通路门店!$AE:$AE,通讯通路门店!$S:$S,$G1943)</f>
        <v>0</v>
      </c>
      <c r="BM1943" s="99">
        <f>SUMIFS(通讯通路门店!$AF:$AF,通讯通路门店!$S:$S,$G1943)</f>
        <v>0</v>
      </c>
      <c r="BN1943" s="99">
        <f>SUMIFS(通讯通路门店!$AG:$AG,通讯通路门店!$S:$S,$G1943)</f>
        <v>0</v>
      </c>
      <c r="BO1943" s="99">
        <f>SUMIFS(通讯通路门店!$AH:$AH,通讯通路门店!$S:$S,$G1943)</f>
        <v>0</v>
      </c>
      <c r="BP1943" s="99">
        <f>SUMIFS(通讯通路门店!$AI:$AI,通讯通路门店!$S:$S,$G1943)</f>
        <v>0</v>
      </c>
      <c r="BQ1943" s="83"/>
    </row>
    <row r="1944" spans="1:69">
      <c r="A1944" s="99" t="str">
        <f>IFERROR(_xlfn.XLOOKUP($G1944,通讯通路门店!$S$4:$S$993933,通讯通路门店!$A$4:$A$993933,0,0),"")</f>
        <v>海南省</v>
      </c>
      <c r="B1944" s="99" t="str">
        <f>IFERROR(_xlfn.XLOOKUP($G1944,通讯通路门店!$S$4:$S$993933,通讯通路门店!$B$4:$B$993933,0,0),"")</f>
        <v>乐东黎族自治县</v>
      </c>
      <c r="C1944" s="99" t="str">
        <f>IFERROR(_xlfn.XLOOKUP($G1944,通讯通路门店!$S$4:$S$993933,通讯通路门店!$C$4:$C$993933,0,0),"")</f>
        <v>乐东黎族自治县</v>
      </c>
      <c r="D1944" s="99" t="str">
        <f>IFERROR(_xlfn.XLOOKUP($G1944,通讯通路门店!$S$4:$S$993933,通讯通路门店!$D$4:$D$993933,0,0),"")</f>
        <v>万冲镇</v>
      </c>
      <c r="E1944" s="83"/>
      <c r="F1944" s="83"/>
      <c r="G1944" s="101"/>
      <c r="H1944" s="102">
        <f>IFERROR(_xlfn.XLOOKUP($G1944,通讯通路门店!$S$4:$S$993933,通讯通路门店!$R$4:$R$993933,0,0),"")</f>
        <v>0</v>
      </c>
      <c r="I1944" s="83"/>
      <c r="J1944" s="83"/>
      <c r="K1944" s="83"/>
      <c r="L1944" s="83"/>
      <c r="M1944" s="83"/>
      <c r="N1944" s="83"/>
      <c r="O1944" s="83"/>
      <c r="P1944" s="83"/>
      <c r="Q1944" s="83"/>
      <c r="R1944" s="83"/>
      <c r="S1944" s="83"/>
      <c r="T1944" s="83"/>
      <c r="U1944" s="99">
        <f>COUNTIF(通讯通路门店!$S:$S,$G1944)</f>
        <v>0</v>
      </c>
      <c r="V1944" s="99">
        <f>COUNTIFS(通讯通路门店!$S:$S,$G1944,通讯通路门店!$J:$J,"综合卖场")</f>
        <v>0</v>
      </c>
      <c r="W1944" s="99">
        <f>SUMIFS(通讯通路门店!$AJ:$AJ,通讯通路门店!$S:$S,通讯客户沙盘!$G1944)</f>
        <v>0</v>
      </c>
      <c r="X1944" s="99">
        <f t="shared" si="150"/>
        <v>0</v>
      </c>
      <c r="Y1944" s="99">
        <f>COUNTIFS(通讯通路门店!$S:$S,$G1944,通讯通路门店!$J:$J,"荣耀体验店")+COUNTIFS(通讯通路门店!$S:$S,$G1944,通讯通路门店!$J:$J,"荣耀授权专卖店")</f>
        <v>0</v>
      </c>
      <c r="Z1944" s="99">
        <f>COUNTIFS(通讯通路门店!$S:$S,$G1944,通讯通路门店!$J:$J,"VIVO体验店")</f>
        <v>0</v>
      </c>
      <c r="AA1944" s="99">
        <f>COUNTIFS(通讯通路门店!$S:$S,$G1944,通讯通路门店!$J:$J,"OPPO体验店")</f>
        <v>0</v>
      </c>
      <c r="AB1944" s="99">
        <f>COUNTIFS(通讯通路门店!$S:$S,$G1944,通讯通路门店!$J:$J,"华为授权体验店")+COUNTIFS(通讯通路门店!$S:$S,$G1944,通讯通路门店!$J:$J,"华为堡垒店")</f>
        <v>0</v>
      </c>
      <c r="AC1944" s="99">
        <f>COUNTIFS(通讯通路门店!$S:$S,$G1944,通讯通路门店!$J:$J,"小米体验店")</f>
        <v>0</v>
      </c>
      <c r="AD1944" s="99">
        <f>COUNTIFS(通讯通路门店!$S:$S,$G1944,通讯通路门店!$J:$J,"苹果体验店")</f>
        <v>0</v>
      </c>
      <c r="AE1944" s="99">
        <f>COUNTIFS(通讯通路门店!$S:$S,$G1944,通讯通路门店!$J:$J,"其他品牌专卖店")</f>
        <v>0</v>
      </c>
      <c r="AF1944" s="99">
        <f>SUMIFS(通讯通路门店!$BI:$BI,通讯通路门店!$S:$S,$G1944)</f>
        <v>0</v>
      </c>
      <c r="AG1944" s="99">
        <f>SUMIFS(通讯通路门店!$BH:$BH,通讯通路门店!$S:$S,$G1944)</f>
        <v>0</v>
      </c>
      <c r="AH1944" s="99">
        <f t="shared" si="151"/>
        <v>0</v>
      </c>
      <c r="AI1944" s="99">
        <f>SUMIFS(通讯通路门店!$BB:$BB,通讯通路门店!$S:$S,$G1944)</f>
        <v>0</v>
      </c>
      <c r="AJ1944" s="99">
        <f>SUMIFS(通讯通路门店!$BE:$BE,通讯通路门店!$S:$S,$G1944)</f>
        <v>0</v>
      </c>
      <c r="AK1944" s="99">
        <f>SUMIFS(通讯通路门店!$BG:$BG,通讯通路门店!$S:$S,$G1944)</f>
        <v>0</v>
      </c>
      <c r="AL1944" s="99">
        <f>SUMIFS(通讯通路门店!$BC:$BC,通讯通路门店!$S:$S,$G1944)</f>
        <v>0</v>
      </c>
      <c r="AM1944" s="99">
        <f>SUMIFS(通讯通路门店!$BD:$BD,通讯通路门店!$S:$S,$G1944)</f>
        <v>0</v>
      </c>
      <c r="AN1944" s="99">
        <f>SUMIFS(通讯通路门店!$BF:$BF,通讯通路门店!$S:$S,$G1944)</f>
        <v>0</v>
      </c>
      <c r="AO1944" s="99">
        <f t="shared" si="152"/>
        <v>0</v>
      </c>
      <c r="AP1944" s="99">
        <f>SUMIFS(通讯通路门店!$K:$K,通讯通路门店!$S:$S,$G1944)</f>
        <v>0</v>
      </c>
      <c r="AQ1944" s="83"/>
      <c r="AR1944" s="99">
        <f>SUMIFS(通讯通路门店!$T:$T,通讯通路门店!$S:$S,$G1944)</f>
        <v>0</v>
      </c>
      <c r="AS1944" s="99">
        <f>SUMIFS(通讯通路门店!$U:$U,通讯通路门店!$S:$S,$G1944)</f>
        <v>0</v>
      </c>
      <c r="AT1944" s="99">
        <f>SUMIFS(通讯通路门店!$V:$V,通讯通路门店!$S:$S,$G1944)</f>
        <v>0</v>
      </c>
      <c r="AU1944" s="99">
        <f>SUMIFS(通讯通路门店!$W:$W,通讯通路门店!$S:$S,$G1944)</f>
        <v>0</v>
      </c>
      <c r="AV1944" s="99">
        <f>SUMIFS(通讯通路门店!$Z:$Z,通讯通路门店!$S:$S,$G1944)</f>
        <v>0</v>
      </c>
      <c r="AW1944" s="99">
        <f>SUMIFS(通讯通路门店!$AB:$AB,通讯通路门店!$S:$S,$G1944)</f>
        <v>0</v>
      </c>
      <c r="AX1944" s="99">
        <f>SUMIFS(通讯通路门店!$X:$X,通讯通路门店!$S:$S,$G1944)</f>
        <v>0</v>
      </c>
      <c r="AY1944" s="99">
        <f>SUMIFS(通讯通路门店!$Y:$Y,通讯通路门店!$S:$S,$G1944)</f>
        <v>0</v>
      </c>
      <c r="AZ1944" s="99">
        <f>SUMIFS(通讯通路门店!$AA:$AA,通讯通路门店!$S:$S,$G1944)</f>
        <v>0</v>
      </c>
      <c r="BA1944" s="99">
        <f t="shared" si="153"/>
        <v>0</v>
      </c>
      <c r="BB1944" s="99">
        <f t="shared" si="154"/>
        <v>0</v>
      </c>
      <c r="BC1944" s="99">
        <f>SUMIFS(通讯通路门店!$W:$W,通讯通路门店!$S:$S,$G1944,通讯通路门店!$J:$J,"荣耀体验店")+SUMIFS(通讯通路门店!$W:$W,通讯通路门店!$S:$S,$G1944,通讯通路门店!$J:$J,"荣耀授权专卖店")</f>
        <v>0</v>
      </c>
      <c r="BD1944" s="99">
        <f>SUMIFS(通讯通路门店!$Z:$Z,通讯通路门店!$S:$S,$G1944,通讯通路门店!$J:$J,"VIVO体验店")</f>
        <v>0</v>
      </c>
      <c r="BE1944" s="99">
        <f>SUMIFS(通讯通路门店!$AB:$AB,通讯通路门店!$S:$S,$G1944,通讯通路门店!$J:$J,"OPPO体验店")</f>
        <v>0</v>
      </c>
      <c r="BF1944" s="99">
        <f>SUMIFS(通讯通路门店!$X:$X,通讯通路门店!$S:$S,$G1944,通讯通路门店!$J:$J,"华为授权体验店")+SUMIFS(通讯通路门店!$AA:$AA,通讯通路门店!$S:$S,$G1944,通讯通路门店!$J:$J,"华为堡垒店")</f>
        <v>0</v>
      </c>
      <c r="BG1944" s="99">
        <f>SUMIFS(通讯通路门店!$Y:$Y,通讯通路门店!$S:$S,$G1944,通讯通路门店!$J:$J,"小米体验店")</f>
        <v>0</v>
      </c>
      <c r="BH1944" s="99">
        <f>SUMIFS(通讯通路门店!$AA:$AA,通讯通路门店!$S:$S,$G1944,通讯通路门店!$J:$J,"苹果体验店")</f>
        <v>0</v>
      </c>
      <c r="BI1944" s="99">
        <f>SUMIFS(通讯通路门店!$K:$K,通讯通路门店!$S:$S,$G1944,通讯通路门店!$J:$J,"其他品牌专卖店")</f>
        <v>0</v>
      </c>
      <c r="BJ1944" s="99">
        <f>SUMIFS(通讯通路门店!$AC:$AC,通讯通路门店!$S:$S,$G1944)</f>
        <v>0</v>
      </c>
      <c r="BK1944" s="99">
        <f>SUMIFS(通讯通路门店!$AD:$AD,通讯通路门店!$S:$S,$G1944)</f>
        <v>0</v>
      </c>
      <c r="BL1944" s="99">
        <f>SUMIFS(通讯通路门店!$AE:$AE,通讯通路门店!$S:$S,$G1944)</f>
        <v>0</v>
      </c>
      <c r="BM1944" s="99">
        <f>SUMIFS(通讯通路门店!$AF:$AF,通讯通路门店!$S:$S,$G1944)</f>
        <v>0</v>
      </c>
      <c r="BN1944" s="99">
        <f>SUMIFS(通讯通路门店!$AG:$AG,通讯通路门店!$S:$S,$G1944)</f>
        <v>0</v>
      </c>
      <c r="BO1944" s="99">
        <f>SUMIFS(通讯通路门店!$AH:$AH,通讯通路门店!$S:$S,$G1944)</f>
        <v>0</v>
      </c>
      <c r="BP1944" s="99">
        <f>SUMIFS(通讯通路门店!$AI:$AI,通讯通路门店!$S:$S,$G1944)</f>
        <v>0</v>
      </c>
      <c r="BQ1944" s="83"/>
    </row>
    <row r="1945" spans="1:69">
      <c r="A1945" s="99" t="str">
        <f>IFERROR(_xlfn.XLOOKUP($G1945,通讯通路门店!$S$4:$S$993933,通讯通路门店!$A$4:$A$993933,0,0),"")</f>
        <v>海南省</v>
      </c>
      <c r="B1945" s="99" t="str">
        <f>IFERROR(_xlfn.XLOOKUP($G1945,通讯通路门店!$S$4:$S$993933,通讯通路门店!$B$4:$B$993933,0,0),"")</f>
        <v>乐东黎族自治县</v>
      </c>
      <c r="C1945" s="99" t="str">
        <f>IFERROR(_xlfn.XLOOKUP($G1945,通讯通路门店!$S$4:$S$993933,通讯通路门店!$C$4:$C$993933,0,0),"")</f>
        <v>乐东黎族自治县</v>
      </c>
      <c r="D1945" s="99" t="str">
        <f>IFERROR(_xlfn.XLOOKUP($G1945,通讯通路门店!$S$4:$S$993933,通讯通路门店!$D$4:$D$993933,0,0),"")</f>
        <v>万冲镇</v>
      </c>
      <c r="E1945" s="83"/>
      <c r="F1945" s="83"/>
      <c r="G1945" s="101"/>
      <c r="H1945" s="102">
        <f>IFERROR(_xlfn.XLOOKUP($G1945,通讯通路门店!$S$4:$S$993933,通讯通路门店!$R$4:$R$993933,0,0),"")</f>
        <v>0</v>
      </c>
      <c r="I1945" s="83"/>
      <c r="J1945" s="83"/>
      <c r="K1945" s="83"/>
      <c r="L1945" s="83"/>
      <c r="M1945" s="83"/>
      <c r="N1945" s="83"/>
      <c r="O1945" s="83"/>
      <c r="P1945" s="83"/>
      <c r="Q1945" s="83"/>
      <c r="R1945" s="83"/>
      <c r="S1945" s="83"/>
      <c r="T1945" s="83"/>
      <c r="U1945" s="99">
        <f>COUNTIF(通讯通路门店!$S:$S,$G1945)</f>
        <v>0</v>
      </c>
      <c r="V1945" s="99">
        <f>COUNTIFS(通讯通路门店!$S:$S,$G1945,通讯通路门店!$J:$J,"综合卖场")</f>
        <v>0</v>
      </c>
      <c r="W1945" s="99">
        <f>SUMIFS(通讯通路门店!$AJ:$AJ,通讯通路门店!$S:$S,通讯客户沙盘!$G1945)</f>
        <v>0</v>
      </c>
      <c r="X1945" s="99">
        <f t="shared" si="150"/>
        <v>0</v>
      </c>
      <c r="Y1945" s="99">
        <f>COUNTIFS(通讯通路门店!$S:$S,$G1945,通讯通路门店!$J:$J,"荣耀体验店")+COUNTIFS(通讯通路门店!$S:$S,$G1945,通讯通路门店!$J:$J,"荣耀授权专卖店")</f>
        <v>0</v>
      </c>
      <c r="Z1945" s="99">
        <f>COUNTIFS(通讯通路门店!$S:$S,$G1945,通讯通路门店!$J:$J,"VIVO体验店")</f>
        <v>0</v>
      </c>
      <c r="AA1945" s="99">
        <f>COUNTIFS(通讯通路门店!$S:$S,$G1945,通讯通路门店!$J:$J,"OPPO体验店")</f>
        <v>0</v>
      </c>
      <c r="AB1945" s="99">
        <f>COUNTIFS(通讯通路门店!$S:$S,$G1945,通讯通路门店!$J:$J,"华为授权体验店")+COUNTIFS(通讯通路门店!$S:$S,$G1945,通讯通路门店!$J:$J,"华为堡垒店")</f>
        <v>0</v>
      </c>
      <c r="AC1945" s="99">
        <f>COUNTIFS(通讯通路门店!$S:$S,$G1945,通讯通路门店!$J:$J,"小米体验店")</f>
        <v>0</v>
      </c>
      <c r="AD1945" s="99">
        <f>COUNTIFS(通讯通路门店!$S:$S,$G1945,通讯通路门店!$J:$J,"苹果体验店")</f>
        <v>0</v>
      </c>
      <c r="AE1945" s="99">
        <f>COUNTIFS(通讯通路门店!$S:$S,$G1945,通讯通路门店!$J:$J,"其他品牌专卖店")</f>
        <v>0</v>
      </c>
      <c r="AF1945" s="99">
        <f>SUMIFS(通讯通路门店!$BI:$BI,通讯通路门店!$S:$S,$G1945)</f>
        <v>0</v>
      </c>
      <c r="AG1945" s="99">
        <f>SUMIFS(通讯通路门店!$BH:$BH,通讯通路门店!$S:$S,$G1945)</f>
        <v>0</v>
      </c>
      <c r="AH1945" s="99">
        <f t="shared" si="151"/>
        <v>0</v>
      </c>
      <c r="AI1945" s="99">
        <f>SUMIFS(通讯通路门店!$BB:$BB,通讯通路门店!$S:$S,$G1945)</f>
        <v>0</v>
      </c>
      <c r="AJ1945" s="99">
        <f>SUMIFS(通讯通路门店!$BE:$BE,通讯通路门店!$S:$S,$G1945)</f>
        <v>0</v>
      </c>
      <c r="AK1945" s="99">
        <f>SUMIFS(通讯通路门店!$BG:$BG,通讯通路门店!$S:$S,$G1945)</f>
        <v>0</v>
      </c>
      <c r="AL1945" s="99">
        <f>SUMIFS(通讯通路门店!$BC:$BC,通讯通路门店!$S:$S,$G1945)</f>
        <v>0</v>
      </c>
      <c r="AM1945" s="99">
        <f>SUMIFS(通讯通路门店!$BD:$BD,通讯通路门店!$S:$S,$G1945)</f>
        <v>0</v>
      </c>
      <c r="AN1945" s="99">
        <f>SUMIFS(通讯通路门店!$BF:$BF,通讯通路门店!$S:$S,$G1945)</f>
        <v>0</v>
      </c>
      <c r="AO1945" s="99">
        <f t="shared" si="152"/>
        <v>0</v>
      </c>
      <c r="AP1945" s="99">
        <f>SUMIFS(通讯通路门店!$K:$K,通讯通路门店!$S:$S,$G1945)</f>
        <v>0</v>
      </c>
      <c r="AQ1945" s="83"/>
      <c r="AR1945" s="99">
        <f>SUMIFS(通讯通路门店!$T:$T,通讯通路门店!$S:$S,$G1945)</f>
        <v>0</v>
      </c>
      <c r="AS1945" s="99">
        <f>SUMIFS(通讯通路门店!$U:$U,通讯通路门店!$S:$S,$G1945)</f>
        <v>0</v>
      </c>
      <c r="AT1945" s="99">
        <f>SUMIFS(通讯通路门店!$V:$V,通讯通路门店!$S:$S,$G1945)</f>
        <v>0</v>
      </c>
      <c r="AU1945" s="99">
        <f>SUMIFS(通讯通路门店!$W:$W,通讯通路门店!$S:$S,$G1945)</f>
        <v>0</v>
      </c>
      <c r="AV1945" s="99">
        <f>SUMIFS(通讯通路门店!$Z:$Z,通讯通路门店!$S:$S,$G1945)</f>
        <v>0</v>
      </c>
      <c r="AW1945" s="99">
        <f>SUMIFS(通讯通路门店!$AB:$AB,通讯通路门店!$S:$S,$G1945)</f>
        <v>0</v>
      </c>
      <c r="AX1945" s="99">
        <f>SUMIFS(通讯通路门店!$X:$X,通讯通路门店!$S:$S,$G1945)</f>
        <v>0</v>
      </c>
      <c r="AY1945" s="99">
        <f>SUMIFS(通讯通路门店!$Y:$Y,通讯通路门店!$S:$S,$G1945)</f>
        <v>0</v>
      </c>
      <c r="AZ1945" s="99">
        <f>SUMIFS(通讯通路门店!$AA:$AA,通讯通路门店!$S:$S,$G1945)</f>
        <v>0</v>
      </c>
      <c r="BA1945" s="99">
        <f t="shared" si="153"/>
        <v>0</v>
      </c>
      <c r="BB1945" s="99">
        <f t="shared" si="154"/>
        <v>0</v>
      </c>
      <c r="BC1945" s="99">
        <f>SUMIFS(通讯通路门店!$W:$W,通讯通路门店!$S:$S,$G1945,通讯通路门店!$J:$J,"荣耀体验店")+SUMIFS(通讯通路门店!$W:$W,通讯通路门店!$S:$S,$G1945,通讯通路门店!$J:$J,"荣耀授权专卖店")</f>
        <v>0</v>
      </c>
      <c r="BD1945" s="99">
        <f>SUMIFS(通讯通路门店!$Z:$Z,通讯通路门店!$S:$S,$G1945,通讯通路门店!$J:$J,"VIVO体验店")</f>
        <v>0</v>
      </c>
      <c r="BE1945" s="99">
        <f>SUMIFS(通讯通路门店!$AB:$AB,通讯通路门店!$S:$S,$G1945,通讯通路门店!$J:$J,"OPPO体验店")</f>
        <v>0</v>
      </c>
      <c r="BF1945" s="99">
        <f>SUMIFS(通讯通路门店!$X:$X,通讯通路门店!$S:$S,$G1945,通讯通路门店!$J:$J,"华为授权体验店")+SUMIFS(通讯通路门店!$AA:$AA,通讯通路门店!$S:$S,$G1945,通讯通路门店!$J:$J,"华为堡垒店")</f>
        <v>0</v>
      </c>
      <c r="BG1945" s="99">
        <f>SUMIFS(通讯通路门店!$Y:$Y,通讯通路门店!$S:$S,$G1945,通讯通路门店!$J:$J,"小米体验店")</f>
        <v>0</v>
      </c>
      <c r="BH1945" s="99">
        <f>SUMIFS(通讯通路门店!$AA:$AA,通讯通路门店!$S:$S,$G1945,通讯通路门店!$J:$J,"苹果体验店")</f>
        <v>0</v>
      </c>
      <c r="BI1945" s="99">
        <f>SUMIFS(通讯通路门店!$K:$K,通讯通路门店!$S:$S,$G1945,通讯通路门店!$J:$J,"其他品牌专卖店")</f>
        <v>0</v>
      </c>
      <c r="BJ1945" s="99">
        <f>SUMIFS(通讯通路门店!$AC:$AC,通讯通路门店!$S:$S,$G1945)</f>
        <v>0</v>
      </c>
      <c r="BK1945" s="99">
        <f>SUMIFS(通讯通路门店!$AD:$AD,通讯通路门店!$S:$S,$G1945)</f>
        <v>0</v>
      </c>
      <c r="BL1945" s="99">
        <f>SUMIFS(通讯通路门店!$AE:$AE,通讯通路门店!$S:$S,$G1945)</f>
        <v>0</v>
      </c>
      <c r="BM1945" s="99">
        <f>SUMIFS(通讯通路门店!$AF:$AF,通讯通路门店!$S:$S,$G1945)</f>
        <v>0</v>
      </c>
      <c r="BN1945" s="99">
        <f>SUMIFS(通讯通路门店!$AG:$AG,通讯通路门店!$S:$S,$G1945)</f>
        <v>0</v>
      </c>
      <c r="BO1945" s="99">
        <f>SUMIFS(通讯通路门店!$AH:$AH,通讯通路门店!$S:$S,$G1945)</f>
        <v>0</v>
      </c>
      <c r="BP1945" s="99">
        <f>SUMIFS(通讯通路门店!$AI:$AI,通讯通路门店!$S:$S,$G1945)</f>
        <v>0</v>
      </c>
      <c r="BQ1945" s="83"/>
    </row>
    <row r="1946" spans="1:69">
      <c r="A1946" s="99" t="str">
        <f>IFERROR(_xlfn.XLOOKUP($G1946,通讯通路门店!$S$4:$S$993933,通讯通路门店!$A$4:$A$993933,0,0),"")</f>
        <v>海南省</v>
      </c>
      <c r="B1946" s="99" t="str">
        <f>IFERROR(_xlfn.XLOOKUP($G1946,通讯通路门店!$S$4:$S$993933,通讯通路门店!$B$4:$B$993933,0,0),"")</f>
        <v>乐东黎族自治县</v>
      </c>
      <c r="C1946" s="99" t="str">
        <f>IFERROR(_xlfn.XLOOKUP($G1946,通讯通路门店!$S$4:$S$993933,通讯通路门店!$C$4:$C$993933,0,0),"")</f>
        <v>乐东黎族自治县</v>
      </c>
      <c r="D1946" s="99" t="str">
        <f>IFERROR(_xlfn.XLOOKUP($G1946,通讯通路门店!$S$4:$S$993933,通讯通路门店!$D$4:$D$993933,0,0),"")</f>
        <v>万冲镇</v>
      </c>
      <c r="E1946" s="83"/>
      <c r="F1946" s="83"/>
      <c r="G1946" s="101"/>
      <c r="H1946" s="102">
        <f>IFERROR(_xlfn.XLOOKUP($G1946,通讯通路门店!$S$4:$S$993933,通讯通路门店!$R$4:$R$993933,0,0),"")</f>
        <v>0</v>
      </c>
      <c r="I1946" s="83"/>
      <c r="J1946" s="83"/>
      <c r="K1946" s="83"/>
      <c r="L1946" s="83"/>
      <c r="M1946" s="83"/>
      <c r="N1946" s="83"/>
      <c r="O1946" s="83"/>
      <c r="P1946" s="83"/>
      <c r="Q1946" s="83"/>
      <c r="R1946" s="83"/>
      <c r="S1946" s="83"/>
      <c r="T1946" s="83"/>
      <c r="U1946" s="99">
        <f>COUNTIF(通讯通路门店!$S:$S,$G1946)</f>
        <v>0</v>
      </c>
      <c r="V1946" s="99">
        <f>COUNTIFS(通讯通路门店!$S:$S,$G1946,通讯通路门店!$J:$J,"综合卖场")</f>
        <v>0</v>
      </c>
      <c r="W1946" s="99">
        <f>SUMIFS(通讯通路门店!$AJ:$AJ,通讯通路门店!$S:$S,通讯客户沙盘!$G1946)</f>
        <v>0</v>
      </c>
      <c r="X1946" s="99">
        <f t="shared" si="150"/>
        <v>0</v>
      </c>
      <c r="Y1946" s="99">
        <f>COUNTIFS(通讯通路门店!$S:$S,$G1946,通讯通路门店!$J:$J,"荣耀体验店")+COUNTIFS(通讯通路门店!$S:$S,$G1946,通讯通路门店!$J:$J,"荣耀授权专卖店")</f>
        <v>0</v>
      </c>
      <c r="Z1946" s="99">
        <f>COUNTIFS(通讯通路门店!$S:$S,$G1946,通讯通路门店!$J:$J,"VIVO体验店")</f>
        <v>0</v>
      </c>
      <c r="AA1946" s="99">
        <f>COUNTIFS(通讯通路门店!$S:$S,$G1946,通讯通路门店!$J:$J,"OPPO体验店")</f>
        <v>0</v>
      </c>
      <c r="AB1946" s="99">
        <f>COUNTIFS(通讯通路门店!$S:$S,$G1946,通讯通路门店!$J:$J,"华为授权体验店")+COUNTIFS(通讯通路门店!$S:$S,$G1946,通讯通路门店!$J:$J,"华为堡垒店")</f>
        <v>0</v>
      </c>
      <c r="AC1946" s="99">
        <f>COUNTIFS(通讯通路门店!$S:$S,$G1946,通讯通路门店!$J:$J,"小米体验店")</f>
        <v>0</v>
      </c>
      <c r="AD1946" s="99">
        <f>COUNTIFS(通讯通路门店!$S:$S,$G1946,通讯通路门店!$J:$J,"苹果体验店")</f>
        <v>0</v>
      </c>
      <c r="AE1946" s="99">
        <f>COUNTIFS(通讯通路门店!$S:$S,$G1946,通讯通路门店!$J:$J,"其他品牌专卖店")</f>
        <v>0</v>
      </c>
      <c r="AF1946" s="99">
        <f>SUMIFS(通讯通路门店!$BI:$BI,通讯通路门店!$S:$S,$G1946)</f>
        <v>0</v>
      </c>
      <c r="AG1946" s="99">
        <f>SUMIFS(通讯通路门店!$BH:$BH,通讯通路门店!$S:$S,$G1946)</f>
        <v>0</v>
      </c>
      <c r="AH1946" s="99">
        <f t="shared" si="151"/>
        <v>0</v>
      </c>
      <c r="AI1946" s="99">
        <f>SUMIFS(通讯通路门店!$BB:$BB,通讯通路门店!$S:$S,$G1946)</f>
        <v>0</v>
      </c>
      <c r="AJ1946" s="99">
        <f>SUMIFS(通讯通路门店!$BE:$BE,通讯通路门店!$S:$S,$G1946)</f>
        <v>0</v>
      </c>
      <c r="AK1946" s="99">
        <f>SUMIFS(通讯通路门店!$BG:$BG,通讯通路门店!$S:$S,$G1946)</f>
        <v>0</v>
      </c>
      <c r="AL1946" s="99">
        <f>SUMIFS(通讯通路门店!$BC:$BC,通讯通路门店!$S:$S,$G1946)</f>
        <v>0</v>
      </c>
      <c r="AM1946" s="99">
        <f>SUMIFS(通讯通路门店!$BD:$BD,通讯通路门店!$S:$S,$G1946)</f>
        <v>0</v>
      </c>
      <c r="AN1946" s="99">
        <f>SUMIFS(通讯通路门店!$BF:$BF,通讯通路门店!$S:$S,$G1946)</f>
        <v>0</v>
      </c>
      <c r="AO1946" s="99">
        <f t="shared" si="152"/>
        <v>0</v>
      </c>
      <c r="AP1946" s="99">
        <f>SUMIFS(通讯通路门店!$K:$K,通讯通路门店!$S:$S,$G1946)</f>
        <v>0</v>
      </c>
      <c r="AQ1946" s="83"/>
      <c r="AR1946" s="99">
        <f>SUMIFS(通讯通路门店!$T:$T,通讯通路门店!$S:$S,$G1946)</f>
        <v>0</v>
      </c>
      <c r="AS1946" s="99">
        <f>SUMIFS(通讯通路门店!$U:$U,通讯通路门店!$S:$S,$G1946)</f>
        <v>0</v>
      </c>
      <c r="AT1946" s="99">
        <f>SUMIFS(通讯通路门店!$V:$V,通讯通路门店!$S:$S,$G1946)</f>
        <v>0</v>
      </c>
      <c r="AU1946" s="99">
        <f>SUMIFS(通讯通路门店!$W:$W,通讯通路门店!$S:$S,$G1946)</f>
        <v>0</v>
      </c>
      <c r="AV1946" s="99">
        <f>SUMIFS(通讯通路门店!$Z:$Z,通讯通路门店!$S:$S,$G1946)</f>
        <v>0</v>
      </c>
      <c r="AW1946" s="99">
        <f>SUMIFS(通讯通路门店!$AB:$AB,通讯通路门店!$S:$S,$G1946)</f>
        <v>0</v>
      </c>
      <c r="AX1946" s="99">
        <f>SUMIFS(通讯通路门店!$X:$X,通讯通路门店!$S:$S,$G1946)</f>
        <v>0</v>
      </c>
      <c r="AY1946" s="99">
        <f>SUMIFS(通讯通路门店!$Y:$Y,通讯通路门店!$S:$S,$G1946)</f>
        <v>0</v>
      </c>
      <c r="AZ1946" s="99">
        <f>SUMIFS(通讯通路门店!$AA:$AA,通讯通路门店!$S:$S,$G1946)</f>
        <v>0</v>
      </c>
      <c r="BA1946" s="99">
        <f t="shared" si="153"/>
        <v>0</v>
      </c>
      <c r="BB1946" s="99">
        <f t="shared" si="154"/>
        <v>0</v>
      </c>
      <c r="BC1946" s="99">
        <f>SUMIFS(通讯通路门店!$W:$W,通讯通路门店!$S:$S,$G1946,通讯通路门店!$J:$J,"荣耀体验店")+SUMIFS(通讯通路门店!$W:$W,通讯通路门店!$S:$S,$G1946,通讯通路门店!$J:$J,"荣耀授权专卖店")</f>
        <v>0</v>
      </c>
      <c r="BD1946" s="99">
        <f>SUMIFS(通讯通路门店!$Z:$Z,通讯通路门店!$S:$S,$G1946,通讯通路门店!$J:$J,"VIVO体验店")</f>
        <v>0</v>
      </c>
      <c r="BE1946" s="99">
        <f>SUMIFS(通讯通路门店!$AB:$AB,通讯通路门店!$S:$S,$G1946,通讯通路门店!$J:$J,"OPPO体验店")</f>
        <v>0</v>
      </c>
      <c r="BF1946" s="99">
        <f>SUMIFS(通讯通路门店!$X:$X,通讯通路门店!$S:$S,$G1946,通讯通路门店!$J:$J,"华为授权体验店")+SUMIFS(通讯通路门店!$AA:$AA,通讯通路门店!$S:$S,$G1946,通讯通路门店!$J:$J,"华为堡垒店")</f>
        <v>0</v>
      </c>
      <c r="BG1946" s="99">
        <f>SUMIFS(通讯通路门店!$Y:$Y,通讯通路门店!$S:$S,$G1946,通讯通路门店!$J:$J,"小米体验店")</f>
        <v>0</v>
      </c>
      <c r="BH1946" s="99">
        <f>SUMIFS(通讯通路门店!$AA:$AA,通讯通路门店!$S:$S,$G1946,通讯通路门店!$J:$J,"苹果体验店")</f>
        <v>0</v>
      </c>
      <c r="BI1946" s="99">
        <f>SUMIFS(通讯通路门店!$K:$K,通讯通路门店!$S:$S,$G1946,通讯通路门店!$J:$J,"其他品牌专卖店")</f>
        <v>0</v>
      </c>
      <c r="BJ1946" s="99">
        <f>SUMIFS(通讯通路门店!$AC:$AC,通讯通路门店!$S:$S,$G1946)</f>
        <v>0</v>
      </c>
      <c r="BK1946" s="99">
        <f>SUMIFS(通讯通路门店!$AD:$AD,通讯通路门店!$S:$S,$G1946)</f>
        <v>0</v>
      </c>
      <c r="BL1946" s="99">
        <f>SUMIFS(通讯通路门店!$AE:$AE,通讯通路门店!$S:$S,$G1946)</f>
        <v>0</v>
      </c>
      <c r="BM1946" s="99">
        <f>SUMIFS(通讯通路门店!$AF:$AF,通讯通路门店!$S:$S,$G1946)</f>
        <v>0</v>
      </c>
      <c r="BN1946" s="99">
        <f>SUMIFS(通讯通路门店!$AG:$AG,通讯通路门店!$S:$S,$G1946)</f>
        <v>0</v>
      </c>
      <c r="BO1946" s="99">
        <f>SUMIFS(通讯通路门店!$AH:$AH,通讯通路门店!$S:$S,$G1946)</f>
        <v>0</v>
      </c>
      <c r="BP1946" s="99">
        <f>SUMIFS(通讯通路门店!$AI:$AI,通讯通路门店!$S:$S,$G1946)</f>
        <v>0</v>
      </c>
      <c r="BQ1946" s="83"/>
    </row>
    <row r="1947" spans="1:69">
      <c r="A1947" s="99" t="str">
        <f>IFERROR(_xlfn.XLOOKUP($G1947,通讯通路门店!$S$4:$S$993933,通讯通路门店!$A$4:$A$993933,0,0),"")</f>
        <v>海南省</v>
      </c>
      <c r="B1947" s="99" t="str">
        <f>IFERROR(_xlfn.XLOOKUP($G1947,通讯通路门店!$S$4:$S$993933,通讯通路门店!$B$4:$B$993933,0,0),"")</f>
        <v>乐东黎族自治县</v>
      </c>
      <c r="C1947" s="99" t="str">
        <f>IFERROR(_xlfn.XLOOKUP($G1947,通讯通路门店!$S$4:$S$993933,通讯通路门店!$C$4:$C$993933,0,0),"")</f>
        <v>乐东黎族自治县</v>
      </c>
      <c r="D1947" s="99" t="str">
        <f>IFERROR(_xlfn.XLOOKUP($G1947,通讯通路门店!$S$4:$S$993933,通讯通路门店!$D$4:$D$993933,0,0),"")</f>
        <v>万冲镇</v>
      </c>
      <c r="E1947" s="83"/>
      <c r="F1947" s="83"/>
      <c r="G1947" s="101"/>
      <c r="H1947" s="102">
        <f>IFERROR(_xlfn.XLOOKUP($G1947,通讯通路门店!$S$4:$S$993933,通讯通路门店!$R$4:$R$993933,0,0),"")</f>
        <v>0</v>
      </c>
      <c r="I1947" s="83"/>
      <c r="J1947" s="83"/>
      <c r="K1947" s="83"/>
      <c r="L1947" s="83"/>
      <c r="M1947" s="83"/>
      <c r="N1947" s="83"/>
      <c r="O1947" s="83"/>
      <c r="P1947" s="83"/>
      <c r="Q1947" s="83"/>
      <c r="R1947" s="83"/>
      <c r="S1947" s="83"/>
      <c r="T1947" s="83"/>
      <c r="U1947" s="99">
        <f>COUNTIF(通讯通路门店!$S:$S,$G1947)</f>
        <v>0</v>
      </c>
      <c r="V1947" s="99">
        <f>COUNTIFS(通讯通路门店!$S:$S,$G1947,通讯通路门店!$J:$J,"综合卖场")</f>
        <v>0</v>
      </c>
      <c r="W1947" s="99">
        <f>SUMIFS(通讯通路门店!$AJ:$AJ,通讯通路门店!$S:$S,通讯客户沙盘!$G1947)</f>
        <v>0</v>
      </c>
      <c r="X1947" s="99">
        <f t="shared" si="150"/>
        <v>0</v>
      </c>
      <c r="Y1947" s="99">
        <f>COUNTIFS(通讯通路门店!$S:$S,$G1947,通讯通路门店!$J:$J,"荣耀体验店")+COUNTIFS(通讯通路门店!$S:$S,$G1947,通讯通路门店!$J:$J,"荣耀授权专卖店")</f>
        <v>0</v>
      </c>
      <c r="Z1947" s="99">
        <f>COUNTIFS(通讯通路门店!$S:$S,$G1947,通讯通路门店!$J:$J,"VIVO体验店")</f>
        <v>0</v>
      </c>
      <c r="AA1947" s="99">
        <f>COUNTIFS(通讯通路门店!$S:$S,$G1947,通讯通路门店!$J:$J,"OPPO体验店")</f>
        <v>0</v>
      </c>
      <c r="AB1947" s="99">
        <f>COUNTIFS(通讯通路门店!$S:$S,$G1947,通讯通路门店!$J:$J,"华为授权体验店")+COUNTIFS(通讯通路门店!$S:$S,$G1947,通讯通路门店!$J:$J,"华为堡垒店")</f>
        <v>0</v>
      </c>
      <c r="AC1947" s="99">
        <f>COUNTIFS(通讯通路门店!$S:$S,$G1947,通讯通路门店!$J:$J,"小米体验店")</f>
        <v>0</v>
      </c>
      <c r="AD1947" s="99">
        <f>COUNTIFS(通讯通路门店!$S:$S,$G1947,通讯通路门店!$J:$J,"苹果体验店")</f>
        <v>0</v>
      </c>
      <c r="AE1947" s="99">
        <f>COUNTIFS(通讯通路门店!$S:$S,$G1947,通讯通路门店!$J:$J,"其他品牌专卖店")</f>
        <v>0</v>
      </c>
      <c r="AF1947" s="99">
        <f>SUMIFS(通讯通路门店!$BI:$BI,通讯通路门店!$S:$S,$G1947)</f>
        <v>0</v>
      </c>
      <c r="AG1947" s="99">
        <f>SUMIFS(通讯通路门店!$BH:$BH,通讯通路门店!$S:$S,$G1947)</f>
        <v>0</v>
      </c>
      <c r="AH1947" s="99">
        <f t="shared" si="151"/>
        <v>0</v>
      </c>
      <c r="AI1947" s="99">
        <f>SUMIFS(通讯通路门店!$BB:$BB,通讯通路门店!$S:$S,$G1947)</f>
        <v>0</v>
      </c>
      <c r="AJ1947" s="99">
        <f>SUMIFS(通讯通路门店!$BE:$BE,通讯通路门店!$S:$S,$G1947)</f>
        <v>0</v>
      </c>
      <c r="AK1947" s="99">
        <f>SUMIFS(通讯通路门店!$BG:$BG,通讯通路门店!$S:$S,$G1947)</f>
        <v>0</v>
      </c>
      <c r="AL1947" s="99">
        <f>SUMIFS(通讯通路门店!$BC:$BC,通讯通路门店!$S:$S,$G1947)</f>
        <v>0</v>
      </c>
      <c r="AM1947" s="99">
        <f>SUMIFS(通讯通路门店!$BD:$BD,通讯通路门店!$S:$S,$G1947)</f>
        <v>0</v>
      </c>
      <c r="AN1947" s="99">
        <f>SUMIFS(通讯通路门店!$BF:$BF,通讯通路门店!$S:$S,$G1947)</f>
        <v>0</v>
      </c>
      <c r="AO1947" s="99">
        <f t="shared" si="152"/>
        <v>0</v>
      </c>
      <c r="AP1947" s="99">
        <f>SUMIFS(通讯通路门店!$K:$K,通讯通路门店!$S:$S,$G1947)</f>
        <v>0</v>
      </c>
      <c r="AQ1947" s="83"/>
      <c r="AR1947" s="99">
        <f>SUMIFS(通讯通路门店!$T:$T,通讯通路门店!$S:$S,$G1947)</f>
        <v>0</v>
      </c>
      <c r="AS1947" s="99">
        <f>SUMIFS(通讯通路门店!$U:$U,通讯通路门店!$S:$S,$G1947)</f>
        <v>0</v>
      </c>
      <c r="AT1947" s="99">
        <f>SUMIFS(通讯通路门店!$V:$V,通讯通路门店!$S:$S,$G1947)</f>
        <v>0</v>
      </c>
      <c r="AU1947" s="99">
        <f>SUMIFS(通讯通路门店!$W:$W,通讯通路门店!$S:$S,$G1947)</f>
        <v>0</v>
      </c>
      <c r="AV1947" s="99">
        <f>SUMIFS(通讯通路门店!$Z:$Z,通讯通路门店!$S:$S,$G1947)</f>
        <v>0</v>
      </c>
      <c r="AW1947" s="99">
        <f>SUMIFS(通讯通路门店!$AB:$AB,通讯通路门店!$S:$S,$G1947)</f>
        <v>0</v>
      </c>
      <c r="AX1947" s="99">
        <f>SUMIFS(通讯通路门店!$X:$X,通讯通路门店!$S:$S,$G1947)</f>
        <v>0</v>
      </c>
      <c r="AY1947" s="99">
        <f>SUMIFS(通讯通路门店!$Y:$Y,通讯通路门店!$S:$S,$G1947)</f>
        <v>0</v>
      </c>
      <c r="AZ1947" s="99">
        <f>SUMIFS(通讯通路门店!$AA:$AA,通讯通路门店!$S:$S,$G1947)</f>
        <v>0</v>
      </c>
      <c r="BA1947" s="99">
        <f t="shared" si="153"/>
        <v>0</v>
      </c>
      <c r="BB1947" s="99">
        <f t="shared" si="154"/>
        <v>0</v>
      </c>
      <c r="BC1947" s="99">
        <f>SUMIFS(通讯通路门店!$W:$W,通讯通路门店!$S:$S,$G1947,通讯通路门店!$J:$J,"荣耀体验店")+SUMIFS(通讯通路门店!$W:$W,通讯通路门店!$S:$S,$G1947,通讯通路门店!$J:$J,"荣耀授权专卖店")</f>
        <v>0</v>
      </c>
      <c r="BD1947" s="99">
        <f>SUMIFS(通讯通路门店!$Z:$Z,通讯通路门店!$S:$S,$G1947,通讯通路门店!$J:$J,"VIVO体验店")</f>
        <v>0</v>
      </c>
      <c r="BE1947" s="99">
        <f>SUMIFS(通讯通路门店!$AB:$AB,通讯通路门店!$S:$S,$G1947,通讯通路门店!$J:$J,"OPPO体验店")</f>
        <v>0</v>
      </c>
      <c r="BF1947" s="99">
        <f>SUMIFS(通讯通路门店!$X:$X,通讯通路门店!$S:$S,$G1947,通讯通路门店!$J:$J,"华为授权体验店")+SUMIFS(通讯通路门店!$AA:$AA,通讯通路门店!$S:$S,$G1947,通讯通路门店!$J:$J,"华为堡垒店")</f>
        <v>0</v>
      </c>
      <c r="BG1947" s="99">
        <f>SUMIFS(通讯通路门店!$Y:$Y,通讯通路门店!$S:$S,$G1947,通讯通路门店!$J:$J,"小米体验店")</f>
        <v>0</v>
      </c>
      <c r="BH1947" s="99">
        <f>SUMIFS(通讯通路门店!$AA:$AA,通讯通路门店!$S:$S,$G1947,通讯通路门店!$J:$J,"苹果体验店")</f>
        <v>0</v>
      </c>
      <c r="BI1947" s="99">
        <f>SUMIFS(通讯通路门店!$K:$K,通讯通路门店!$S:$S,$G1947,通讯通路门店!$J:$J,"其他品牌专卖店")</f>
        <v>0</v>
      </c>
      <c r="BJ1947" s="99">
        <f>SUMIFS(通讯通路门店!$AC:$AC,通讯通路门店!$S:$S,$G1947)</f>
        <v>0</v>
      </c>
      <c r="BK1947" s="99">
        <f>SUMIFS(通讯通路门店!$AD:$AD,通讯通路门店!$S:$S,$G1947)</f>
        <v>0</v>
      </c>
      <c r="BL1947" s="99">
        <f>SUMIFS(通讯通路门店!$AE:$AE,通讯通路门店!$S:$S,$G1947)</f>
        <v>0</v>
      </c>
      <c r="BM1947" s="99">
        <f>SUMIFS(通讯通路门店!$AF:$AF,通讯通路门店!$S:$S,$G1947)</f>
        <v>0</v>
      </c>
      <c r="BN1947" s="99">
        <f>SUMIFS(通讯通路门店!$AG:$AG,通讯通路门店!$S:$S,$G1947)</f>
        <v>0</v>
      </c>
      <c r="BO1947" s="99">
        <f>SUMIFS(通讯通路门店!$AH:$AH,通讯通路门店!$S:$S,$G1947)</f>
        <v>0</v>
      </c>
      <c r="BP1947" s="99">
        <f>SUMIFS(通讯通路门店!$AI:$AI,通讯通路门店!$S:$S,$G1947)</f>
        <v>0</v>
      </c>
      <c r="BQ1947" s="83"/>
    </row>
    <row r="1948" spans="1:69">
      <c r="A1948" s="99" t="str">
        <f>IFERROR(_xlfn.XLOOKUP($G1948,通讯通路门店!$S$4:$S$993933,通讯通路门店!$A$4:$A$993933,0,0),"")</f>
        <v>海南省</v>
      </c>
      <c r="B1948" s="99" t="str">
        <f>IFERROR(_xlfn.XLOOKUP($G1948,通讯通路门店!$S$4:$S$993933,通讯通路门店!$B$4:$B$993933,0,0),"")</f>
        <v>乐东黎族自治县</v>
      </c>
      <c r="C1948" s="99" t="str">
        <f>IFERROR(_xlfn.XLOOKUP($G1948,通讯通路门店!$S$4:$S$993933,通讯通路门店!$C$4:$C$993933,0,0),"")</f>
        <v>乐东黎族自治县</v>
      </c>
      <c r="D1948" s="99" t="str">
        <f>IFERROR(_xlfn.XLOOKUP($G1948,通讯通路门店!$S$4:$S$993933,通讯通路门店!$D$4:$D$993933,0,0),"")</f>
        <v>万冲镇</v>
      </c>
      <c r="E1948" s="83"/>
      <c r="F1948" s="83"/>
      <c r="G1948" s="101"/>
      <c r="H1948" s="102">
        <f>IFERROR(_xlfn.XLOOKUP($G1948,通讯通路门店!$S$4:$S$993933,通讯通路门店!$R$4:$R$993933,0,0),"")</f>
        <v>0</v>
      </c>
      <c r="I1948" s="83"/>
      <c r="J1948" s="83"/>
      <c r="K1948" s="83"/>
      <c r="L1948" s="83"/>
      <c r="M1948" s="83"/>
      <c r="N1948" s="83"/>
      <c r="O1948" s="83"/>
      <c r="P1948" s="83"/>
      <c r="Q1948" s="83"/>
      <c r="R1948" s="83"/>
      <c r="S1948" s="83"/>
      <c r="T1948" s="83"/>
      <c r="U1948" s="99">
        <f>COUNTIF(通讯通路门店!$S:$S,$G1948)</f>
        <v>0</v>
      </c>
      <c r="V1948" s="99">
        <f>COUNTIFS(通讯通路门店!$S:$S,$G1948,通讯通路门店!$J:$J,"综合卖场")</f>
        <v>0</v>
      </c>
      <c r="W1948" s="99">
        <f>SUMIFS(通讯通路门店!$AJ:$AJ,通讯通路门店!$S:$S,通讯客户沙盘!$G1948)</f>
        <v>0</v>
      </c>
      <c r="X1948" s="99">
        <f t="shared" si="150"/>
        <v>0</v>
      </c>
      <c r="Y1948" s="99">
        <f>COUNTIFS(通讯通路门店!$S:$S,$G1948,通讯通路门店!$J:$J,"荣耀体验店")+COUNTIFS(通讯通路门店!$S:$S,$G1948,通讯通路门店!$J:$J,"荣耀授权专卖店")</f>
        <v>0</v>
      </c>
      <c r="Z1948" s="99">
        <f>COUNTIFS(通讯通路门店!$S:$S,$G1948,通讯通路门店!$J:$J,"VIVO体验店")</f>
        <v>0</v>
      </c>
      <c r="AA1948" s="99">
        <f>COUNTIFS(通讯通路门店!$S:$S,$G1948,通讯通路门店!$J:$J,"OPPO体验店")</f>
        <v>0</v>
      </c>
      <c r="AB1948" s="99">
        <f>COUNTIFS(通讯通路门店!$S:$S,$G1948,通讯通路门店!$J:$J,"华为授权体验店")+COUNTIFS(通讯通路门店!$S:$S,$G1948,通讯通路门店!$J:$J,"华为堡垒店")</f>
        <v>0</v>
      </c>
      <c r="AC1948" s="99">
        <f>COUNTIFS(通讯通路门店!$S:$S,$G1948,通讯通路门店!$J:$J,"小米体验店")</f>
        <v>0</v>
      </c>
      <c r="AD1948" s="99">
        <f>COUNTIFS(通讯通路门店!$S:$S,$G1948,通讯通路门店!$J:$J,"苹果体验店")</f>
        <v>0</v>
      </c>
      <c r="AE1948" s="99">
        <f>COUNTIFS(通讯通路门店!$S:$S,$G1948,通讯通路门店!$J:$J,"其他品牌专卖店")</f>
        <v>0</v>
      </c>
      <c r="AF1948" s="99">
        <f>SUMIFS(通讯通路门店!$BI:$BI,通讯通路门店!$S:$S,$G1948)</f>
        <v>0</v>
      </c>
      <c r="AG1948" s="99">
        <f>SUMIFS(通讯通路门店!$BH:$BH,通讯通路门店!$S:$S,$G1948)</f>
        <v>0</v>
      </c>
      <c r="AH1948" s="99">
        <f t="shared" si="151"/>
        <v>0</v>
      </c>
      <c r="AI1948" s="99">
        <f>SUMIFS(通讯通路门店!$BB:$BB,通讯通路门店!$S:$S,$G1948)</f>
        <v>0</v>
      </c>
      <c r="AJ1948" s="99">
        <f>SUMIFS(通讯通路门店!$BE:$BE,通讯通路门店!$S:$S,$G1948)</f>
        <v>0</v>
      </c>
      <c r="AK1948" s="99">
        <f>SUMIFS(通讯通路门店!$BG:$BG,通讯通路门店!$S:$S,$G1948)</f>
        <v>0</v>
      </c>
      <c r="AL1948" s="99">
        <f>SUMIFS(通讯通路门店!$BC:$BC,通讯通路门店!$S:$S,$G1948)</f>
        <v>0</v>
      </c>
      <c r="AM1948" s="99">
        <f>SUMIFS(通讯通路门店!$BD:$BD,通讯通路门店!$S:$S,$G1948)</f>
        <v>0</v>
      </c>
      <c r="AN1948" s="99">
        <f>SUMIFS(通讯通路门店!$BF:$BF,通讯通路门店!$S:$S,$G1948)</f>
        <v>0</v>
      </c>
      <c r="AO1948" s="99">
        <f t="shared" si="152"/>
        <v>0</v>
      </c>
      <c r="AP1948" s="99">
        <f>SUMIFS(通讯通路门店!$K:$K,通讯通路门店!$S:$S,$G1948)</f>
        <v>0</v>
      </c>
      <c r="AQ1948" s="83"/>
      <c r="AR1948" s="99">
        <f>SUMIFS(通讯通路门店!$T:$T,通讯通路门店!$S:$S,$G1948)</f>
        <v>0</v>
      </c>
      <c r="AS1948" s="99">
        <f>SUMIFS(通讯通路门店!$U:$U,通讯通路门店!$S:$S,$G1948)</f>
        <v>0</v>
      </c>
      <c r="AT1948" s="99">
        <f>SUMIFS(通讯通路门店!$V:$V,通讯通路门店!$S:$S,$G1948)</f>
        <v>0</v>
      </c>
      <c r="AU1948" s="99">
        <f>SUMIFS(通讯通路门店!$W:$W,通讯通路门店!$S:$S,$G1948)</f>
        <v>0</v>
      </c>
      <c r="AV1948" s="99">
        <f>SUMIFS(通讯通路门店!$Z:$Z,通讯通路门店!$S:$S,$G1948)</f>
        <v>0</v>
      </c>
      <c r="AW1948" s="99">
        <f>SUMIFS(通讯通路门店!$AB:$AB,通讯通路门店!$S:$S,$G1948)</f>
        <v>0</v>
      </c>
      <c r="AX1948" s="99">
        <f>SUMIFS(通讯通路门店!$X:$X,通讯通路门店!$S:$S,$G1948)</f>
        <v>0</v>
      </c>
      <c r="AY1948" s="99">
        <f>SUMIFS(通讯通路门店!$Y:$Y,通讯通路门店!$S:$S,$G1948)</f>
        <v>0</v>
      </c>
      <c r="AZ1948" s="99">
        <f>SUMIFS(通讯通路门店!$AA:$AA,通讯通路门店!$S:$S,$G1948)</f>
        <v>0</v>
      </c>
      <c r="BA1948" s="99">
        <f t="shared" si="153"/>
        <v>0</v>
      </c>
      <c r="BB1948" s="99">
        <f t="shared" si="154"/>
        <v>0</v>
      </c>
      <c r="BC1948" s="99">
        <f>SUMIFS(通讯通路门店!$W:$W,通讯通路门店!$S:$S,$G1948,通讯通路门店!$J:$J,"荣耀体验店")+SUMIFS(通讯通路门店!$W:$W,通讯通路门店!$S:$S,$G1948,通讯通路门店!$J:$J,"荣耀授权专卖店")</f>
        <v>0</v>
      </c>
      <c r="BD1948" s="99">
        <f>SUMIFS(通讯通路门店!$Z:$Z,通讯通路门店!$S:$S,$G1948,通讯通路门店!$J:$J,"VIVO体验店")</f>
        <v>0</v>
      </c>
      <c r="BE1948" s="99">
        <f>SUMIFS(通讯通路门店!$AB:$AB,通讯通路门店!$S:$S,$G1948,通讯通路门店!$J:$J,"OPPO体验店")</f>
        <v>0</v>
      </c>
      <c r="BF1948" s="99">
        <f>SUMIFS(通讯通路门店!$X:$X,通讯通路门店!$S:$S,$G1948,通讯通路门店!$J:$J,"华为授权体验店")+SUMIFS(通讯通路门店!$AA:$AA,通讯通路门店!$S:$S,$G1948,通讯通路门店!$J:$J,"华为堡垒店")</f>
        <v>0</v>
      </c>
      <c r="BG1948" s="99">
        <f>SUMIFS(通讯通路门店!$Y:$Y,通讯通路门店!$S:$S,$G1948,通讯通路门店!$J:$J,"小米体验店")</f>
        <v>0</v>
      </c>
      <c r="BH1948" s="99">
        <f>SUMIFS(通讯通路门店!$AA:$AA,通讯通路门店!$S:$S,$G1948,通讯通路门店!$J:$J,"苹果体验店")</f>
        <v>0</v>
      </c>
      <c r="BI1948" s="99">
        <f>SUMIFS(通讯通路门店!$K:$K,通讯通路门店!$S:$S,$G1948,通讯通路门店!$J:$J,"其他品牌专卖店")</f>
        <v>0</v>
      </c>
      <c r="BJ1948" s="99">
        <f>SUMIFS(通讯通路门店!$AC:$AC,通讯通路门店!$S:$S,$G1948)</f>
        <v>0</v>
      </c>
      <c r="BK1948" s="99">
        <f>SUMIFS(通讯通路门店!$AD:$AD,通讯通路门店!$S:$S,$G1948)</f>
        <v>0</v>
      </c>
      <c r="BL1948" s="99">
        <f>SUMIFS(通讯通路门店!$AE:$AE,通讯通路门店!$S:$S,$G1948)</f>
        <v>0</v>
      </c>
      <c r="BM1948" s="99">
        <f>SUMIFS(通讯通路门店!$AF:$AF,通讯通路门店!$S:$S,$G1948)</f>
        <v>0</v>
      </c>
      <c r="BN1948" s="99">
        <f>SUMIFS(通讯通路门店!$AG:$AG,通讯通路门店!$S:$S,$G1948)</f>
        <v>0</v>
      </c>
      <c r="BO1948" s="99">
        <f>SUMIFS(通讯通路门店!$AH:$AH,通讯通路门店!$S:$S,$G1948)</f>
        <v>0</v>
      </c>
      <c r="BP1948" s="99">
        <f>SUMIFS(通讯通路门店!$AI:$AI,通讯通路门店!$S:$S,$G1948)</f>
        <v>0</v>
      </c>
      <c r="BQ1948" s="83"/>
    </row>
    <row r="1949" spans="1:69">
      <c r="A1949" s="99" t="str">
        <f>IFERROR(_xlfn.XLOOKUP($G1949,通讯通路门店!$S$4:$S$993933,通讯通路门店!$A$4:$A$993933,0,0),"")</f>
        <v>海南省</v>
      </c>
      <c r="B1949" s="99" t="str">
        <f>IFERROR(_xlfn.XLOOKUP($G1949,通讯通路门店!$S$4:$S$993933,通讯通路门店!$B$4:$B$993933,0,0),"")</f>
        <v>乐东黎族自治县</v>
      </c>
      <c r="C1949" s="99" t="str">
        <f>IFERROR(_xlfn.XLOOKUP($G1949,通讯通路门店!$S$4:$S$993933,通讯通路门店!$C$4:$C$993933,0,0),"")</f>
        <v>乐东黎族自治县</v>
      </c>
      <c r="D1949" s="99" t="str">
        <f>IFERROR(_xlfn.XLOOKUP($G1949,通讯通路门店!$S$4:$S$993933,通讯通路门店!$D$4:$D$993933,0,0),"")</f>
        <v>万冲镇</v>
      </c>
      <c r="E1949" s="83"/>
      <c r="F1949" s="83"/>
      <c r="G1949" s="101"/>
      <c r="H1949" s="102">
        <f>IFERROR(_xlfn.XLOOKUP($G1949,通讯通路门店!$S$4:$S$993933,通讯通路门店!$R$4:$R$993933,0,0),"")</f>
        <v>0</v>
      </c>
      <c r="I1949" s="83"/>
      <c r="J1949" s="83"/>
      <c r="K1949" s="83"/>
      <c r="L1949" s="83"/>
      <c r="M1949" s="83"/>
      <c r="N1949" s="83"/>
      <c r="O1949" s="83"/>
      <c r="P1949" s="83"/>
      <c r="Q1949" s="83"/>
      <c r="R1949" s="83"/>
      <c r="S1949" s="83"/>
      <c r="T1949" s="83"/>
      <c r="U1949" s="99">
        <f>COUNTIF(通讯通路门店!$S:$S,$G1949)</f>
        <v>0</v>
      </c>
      <c r="V1949" s="99">
        <f>COUNTIFS(通讯通路门店!$S:$S,$G1949,通讯通路门店!$J:$J,"综合卖场")</f>
        <v>0</v>
      </c>
      <c r="W1949" s="99">
        <f>SUMIFS(通讯通路门店!$AJ:$AJ,通讯通路门店!$S:$S,通讯客户沙盘!$G1949)</f>
        <v>0</v>
      </c>
      <c r="X1949" s="99">
        <f t="shared" si="150"/>
        <v>0</v>
      </c>
      <c r="Y1949" s="99">
        <f>COUNTIFS(通讯通路门店!$S:$S,$G1949,通讯通路门店!$J:$J,"荣耀体验店")+COUNTIFS(通讯通路门店!$S:$S,$G1949,通讯通路门店!$J:$J,"荣耀授权专卖店")</f>
        <v>0</v>
      </c>
      <c r="Z1949" s="99">
        <f>COUNTIFS(通讯通路门店!$S:$S,$G1949,通讯通路门店!$J:$J,"VIVO体验店")</f>
        <v>0</v>
      </c>
      <c r="AA1949" s="99">
        <f>COUNTIFS(通讯通路门店!$S:$S,$G1949,通讯通路门店!$J:$J,"OPPO体验店")</f>
        <v>0</v>
      </c>
      <c r="AB1949" s="99">
        <f>COUNTIFS(通讯通路门店!$S:$S,$G1949,通讯通路门店!$J:$J,"华为授权体验店")+COUNTIFS(通讯通路门店!$S:$S,$G1949,通讯通路门店!$J:$J,"华为堡垒店")</f>
        <v>0</v>
      </c>
      <c r="AC1949" s="99">
        <f>COUNTIFS(通讯通路门店!$S:$S,$G1949,通讯通路门店!$J:$J,"小米体验店")</f>
        <v>0</v>
      </c>
      <c r="AD1949" s="99">
        <f>COUNTIFS(通讯通路门店!$S:$S,$G1949,通讯通路门店!$J:$J,"苹果体验店")</f>
        <v>0</v>
      </c>
      <c r="AE1949" s="99">
        <f>COUNTIFS(通讯通路门店!$S:$S,$G1949,通讯通路门店!$J:$J,"其他品牌专卖店")</f>
        <v>0</v>
      </c>
      <c r="AF1949" s="99">
        <f>SUMIFS(通讯通路门店!$BI:$BI,通讯通路门店!$S:$S,$G1949)</f>
        <v>0</v>
      </c>
      <c r="AG1949" s="99">
        <f>SUMIFS(通讯通路门店!$BH:$BH,通讯通路门店!$S:$S,$G1949)</f>
        <v>0</v>
      </c>
      <c r="AH1949" s="99">
        <f t="shared" si="151"/>
        <v>0</v>
      </c>
      <c r="AI1949" s="99">
        <f>SUMIFS(通讯通路门店!$BB:$BB,通讯通路门店!$S:$S,$G1949)</f>
        <v>0</v>
      </c>
      <c r="AJ1949" s="99">
        <f>SUMIFS(通讯通路门店!$BE:$BE,通讯通路门店!$S:$S,$G1949)</f>
        <v>0</v>
      </c>
      <c r="AK1949" s="99">
        <f>SUMIFS(通讯通路门店!$BG:$BG,通讯通路门店!$S:$S,$G1949)</f>
        <v>0</v>
      </c>
      <c r="AL1949" s="99">
        <f>SUMIFS(通讯通路门店!$BC:$BC,通讯通路门店!$S:$S,$G1949)</f>
        <v>0</v>
      </c>
      <c r="AM1949" s="99">
        <f>SUMIFS(通讯通路门店!$BD:$BD,通讯通路门店!$S:$S,$G1949)</f>
        <v>0</v>
      </c>
      <c r="AN1949" s="99">
        <f>SUMIFS(通讯通路门店!$BF:$BF,通讯通路门店!$S:$S,$G1949)</f>
        <v>0</v>
      </c>
      <c r="AO1949" s="99">
        <f t="shared" si="152"/>
        <v>0</v>
      </c>
      <c r="AP1949" s="99">
        <f>SUMIFS(通讯通路门店!$K:$K,通讯通路门店!$S:$S,$G1949)</f>
        <v>0</v>
      </c>
      <c r="AQ1949" s="83"/>
      <c r="AR1949" s="99">
        <f>SUMIFS(通讯通路门店!$T:$T,通讯通路门店!$S:$S,$G1949)</f>
        <v>0</v>
      </c>
      <c r="AS1949" s="99">
        <f>SUMIFS(通讯通路门店!$U:$U,通讯通路门店!$S:$S,$G1949)</f>
        <v>0</v>
      </c>
      <c r="AT1949" s="99">
        <f>SUMIFS(通讯通路门店!$V:$V,通讯通路门店!$S:$S,$G1949)</f>
        <v>0</v>
      </c>
      <c r="AU1949" s="99">
        <f>SUMIFS(通讯通路门店!$W:$W,通讯通路门店!$S:$S,$G1949)</f>
        <v>0</v>
      </c>
      <c r="AV1949" s="99">
        <f>SUMIFS(通讯通路门店!$Z:$Z,通讯通路门店!$S:$S,$G1949)</f>
        <v>0</v>
      </c>
      <c r="AW1949" s="99">
        <f>SUMIFS(通讯通路门店!$AB:$AB,通讯通路门店!$S:$S,$G1949)</f>
        <v>0</v>
      </c>
      <c r="AX1949" s="99">
        <f>SUMIFS(通讯通路门店!$X:$X,通讯通路门店!$S:$S,$G1949)</f>
        <v>0</v>
      </c>
      <c r="AY1949" s="99">
        <f>SUMIFS(通讯通路门店!$Y:$Y,通讯通路门店!$S:$S,$G1949)</f>
        <v>0</v>
      </c>
      <c r="AZ1949" s="99">
        <f>SUMIFS(通讯通路门店!$AA:$AA,通讯通路门店!$S:$S,$G1949)</f>
        <v>0</v>
      </c>
      <c r="BA1949" s="99">
        <f t="shared" si="153"/>
        <v>0</v>
      </c>
      <c r="BB1949" s="99">
        <f t="shared" si="154"/>
        <v>0</v>
      </c>
      <c r="BC1949" s="99">
        <f>SUMIFS(通讯通路门店!$W:$W,通讯通路门店!$S:$S,$G1949,通讯通路门店!$J:$J,"荣耀体验店")+SUMIFS(通讯通路门店!$W:$W,通讯通路门店!$S:$S,$G1949,通讯通路门店!$J:$J,"荣耀授权专卖店")</f>
        <v>0</v>
      </c>
      <c r="BD1949" s="99">
        <f>SUMIFS(通讯通路门店!$Z:$Z,通讯通路门店!$S:$S,$G1949,通讯通路门店!$J:$J,"VIVO体验店")</f>
        <v>0</v>
      </c>
      <c r="BE1949" s="99">
        <f>SUMIFS(通讯通路门店!$AB:$AB,通讯通路门店!$S:$S,$G1949,通讯通路门店!$J:$J,"OPPO体验店")</f>
        <v>0</v>
      </c>
      <c r="BF1949" s="99">
        <f>SUMIFS(通讯通路门店!$X:$X,通讯通路门店!$S:$S,$G1949,通讯通路门店!$J:$J,"华为授权体验店")+SUMIFS(通讯通路门店!$AA:$AA,通讯通路门店!$S:$S,$G1949,通讯通路门店!$J:$J,"华为堡垒店")</f>
        <v>0</v>
      </c>
      <c r="BG1949" s="99">
        <f>SUMIFS(通讯通路门店!$Y:$Y,通讯通路门店!$S:$S,$G1949,通讯通路门店!$J:$J,"小米体验店")</f>
        <v>0</v>
      </c>
      <c r="BH1949" s="99">
        <f>SUMIFS(通讯通路门店!$AA:$AA,通讯通路门店!$S:$S,$G1949,通讯通路门店!$J:$J,"苹果体验店")</f>
        <v>0</v>
      </c>
      <c r="BI1949" s="99">
        <f>SUMIFS(通讯通路门店!$K:$K,通讯通路门店!$S:$S,$G1949,通讯通路门店!$J:$J,"其他品牌专卖店")</f>
        <v>0</v>
      </c>
      <c r="BJ1949" s="99">
        <f>SUMIFS(通讯通路门店!$AC:$AC,通讯通路门店!$S:$S,$G1949)</f>
        <v>0</v>
      </c>
      <c r="BK1949" s="99">
        <f>SUMIFS(通讯通路门店!$AD:$AD,通讯通路门店!$S:$S,$G1949)</f>
        <v>0</v>
      </c>
      <c r="BL1949" s="99">
        <f>SUMIFS(通讯通路门店!$AE:$AE,通讯通路门店!$S:$S,$G1949)</f>
        <v>0</v>
      </c>
      <c r="BM1949" s="99">
        <f>SUMIFS(通讯通路门店!$AF:$AF,通讯通路门店!$S:$S,$G1949)</f>
        <v>0</v>
      </c>
      <c r="BN1949" s="99">
        <f>SUMIFS(通讯通路门店!$AG:$AG,通讯通路门店!$S:$S,$G1949)</f>
        <v>0</v>
      </c>
      <c r="BO1949" s="99">
        <f>SUMIFS(通讯通路门店!$AH:$AH,通讯通路门店!$S:$S,$G1949)</f>
        <v>0</v>
      </c>
      <c r="BP1949" s="99">
        <f>SUMIFS(通讯通路门店!$AI:$AI,通讯通路门店!$S:$S,$G1949)</f>
        <v>0</v>
      </c>
      <c r="BQ1949" s="83"/>
    </row>
    <row r="1950" spans="1:69">
      <c r="A1950" s="99" t="str">
        <f>IFERROR(_xlfn.XLOOKUP($G1950,通讯通路门店!$S$4:$S$993933,通讯通路门店!$A$4:$A$993933,0,0),"")</f>
        <v>海南省</v>
      </c>
      <c r="B1950" s="99" t="str">
        <f>IFERROR(_xlfn.XLOOKUP($G1950,通讯通路门店!$S$4:$S$993933,通讯通路门店!$B$4:$B$993933,0,0),"")</f>
        <v>乐东黎族自治县</v>
      </c>
      <c r="C1950" s="99" t="str">
        <f>IFERROR(_xlfn.XLOOKUP($G1950,通讯通路门店!$S$4:$S$993933,通讯通路门店!$C$4:$C$993933,0,0),"")</f>
        <v>乐东黎族自治县</v>
      </c>
      <c r="D1950" s="99" t="str">
        <f>IFERROR(_xlfn.XLOOKUP($G1950,通讯通路门店!$S$4:$S$993933,通讯通路门店!$D$4:$D$993933,0,0),"")</f>
        <v>万冲镇</v>
      </c>
      <c r="E1950" s="83"/>
      <c r="F1950" s="83"/>
      <c r="G1950" s="101"/>
      <c r="H1950" s="102">
        <f>IFERROR(_xlfn.XLOOKUP($G1950,通讯通路门店!$S$4:$S$993933,通讯通路门店!$R$4:$R$993933,0,0),"")</f>
        <v>0</v>
      </c>
      <c r="I1950" s="83"/>
      <c r="J1950" s="83"/>
      <c r="K1950" s="83"/>
      <c r="L1950" s="83"/>
      <c r="M1950" s="83"/>
      <c r="N1950" s="83"/>
      <c r="O1950" s="83"/>
      <c r="P1950" s="83"/>
      <c r="Q1950" s="83"/>
      <c r="R1950" s="83"/>
      <c r="S1950" s="83"/>
      <c r="T1950" s="83"/>
      <c r="U1950" s="99">
        <f>COUNTIF(通讯通路门店!$S:$S,$G1950)</f>
        <v>0</v>
      </c>
      <c r="V1950" s="99">
        <f>COUNTIFS(通讯通路门店!$S:$S,$G1950,通讯通路门店!$J:$J,"综合卖场")</f>
        <v>0</v>
      </c>
      <c r="W1950" s="99">
        <f>SUMIFS(通讯通路门店!$AJ:$AJ,通讯通路门店!$S:$S,通讯客户沙盘!$G1950)</f>
        <v>0</v>
      </c>
      <c r="X1950" s="99">
        <f t="shared" si="150"/>
        <v>0</v>
      </c>
      <c r="Y1950" s="99">
        <f>COUNTIFS(通讯通路门店!$S:$S,$G1950,通讯通路门店!$J:$J,"荣耀体验店")+COUNTIFS(通讯通路门店!$S:$S,$G1950,通讯通路门店!$J:$J,"荣耀授权专卖店")</f>
        <v>0</v>
      </c>
      <c r="Z1950" s="99">
        <f>COUNTIFS(通讯通路门店!$S:$S,$G1950,通讯通路门店!$J:$J,"VIVO体验店")</f>
        <v>0</v>
      </c>
      <c r="AA1950" s="99">
        <f>COUNTIFS(通讯通路门店!$S:$S,$G1950,通讯通路门店!$J:$J,"OPPO体验店")</f>
        <v>0</v>
      </c>
      <c r="AB1950" s="99">
        <f>COUNTIFS(通讯通路门店!$S:$S,$G1950,通讯通路门店!$J:$J,"华为授权体验店")+COUNTIFS(通讯通路门店!$S:$S,$G1950,通讯通路门店!$J:$J,"华为堡垒店")</f>
        <v>0</v>
      </c>
      <c r="AC1950" s="99">
        <f>COUNTIFS(通讯通路门店!$S:$S,$G1950,通讯通路门店!$J:$J,"小米体验店")</f>
        <v>0</v>
      </c>
      <c r="AD1950" s="99">
        <f>COUNTIFS(通讯通路门店!$S:$S,$G1950,通讯通路门店!$J:$J,"苹果体验店")</f>
        <v>0</v>
      </c>
      <c r="AE1950" s="99">
        <f>COUNTIFS(通讯通路门店!$S:$S,$G1950,通讯通路门店!$J:$J,"其他品牌专卖店")</f>
        <v>0</v>
      </c>
      <c r="AF1950" s="99">
        <f>SUMIFS(通讯通路门店!$BI:$BI,通讯通路门店!$S:$S,$G1950)</f>
        <v>0</v>
      </c>
      <c r="AG1950" s="99">
        <f>SUMIFS(通讯通路门店!$BH:$BH,通讯通路门店!$S:$S,$G1950)</f>
        <v>0</v>
      </c>
      <c r="AH1950" s="99">
        <f t="shared" si="151"/>
        <v>0</v>
      </c>
      <c r="AI1950" s="99">
        <f>SUMIFS(通讯通路门店!$BB:$BB,通讯通路门店!$S:$S,$G1950)</f>
        <v>0</v>
      </c>
      <c r="AJ1950" s="99">
        <f>SUMIFS(通讯通路门店!$BE:$BE,通讯通路门店!$S:$S,$G1950)</f>
        <v>0</v>
      </c>
      <c r="AK1950" s="99">
        <f>SUMIFS(通讯通路门店!$BG:$BG,通讯通路门店!$S:$S,$G1950)</f>
        <v>0</v>
      </c>
      <c r="AL1950" s="99">
        <f>SUMIFS(通讯通路门店!$BC:$BC,通讯通路门店!$S:$S,$G1950)</f>
        <v>0</v>
      </c>
      <c r="AM1950" s="99">
        <f>SUMIFS(通讯通路门店!$BD:$BD,通讯通路门店!$S:$S,$G1950)</f>
        <v>0</v>
      </c>
      <c r="AN1950" s="99">
        <f>SUMIFS(通讯通路门店!$BF:$BF,通讯通路门店!$S:$S,$G1950)</f>
        <v>0</v>
      </c>
      <c r="AO1950" s="99">
        <f t="shared" si="152"/>
        <v>0</v>
      </c>
      <c r="AP1950" s="99">
        <f>SUMIFS(通讯通路门店!$K:$K,通讯通路门店!$S:$S,$G1950)</f>
        <v>0</v>
      </c>
      <c r="AQ1950" s="83"/>
      <c r="AR1950" s="99">
        <f>SUMIFS(通讯通路门店!$T:$T,通讯通路门店!$S:$S,$G1950)</f>
        <v>0</v>
      </c>
      <c r="AS1950" s="99">
        <f>SUMIFS(通讯通路门店!$U:$U,通讯通路门店!$S:$S,$G1950)</f>
        <v>0</v>
      </c>
      <c r="AT1950" s="99">
        <f>SUMIFS(通讯通路门店!$V:$V,通讯通路门店!$S:$S,$G1950)</f>
        <v>0</v>
      </c>
      <c r="AU1950" s="99">
        <f>SUMIFS(通讯通路门店!$W:$W,通讯通路门店!$S:$S,$G1950)</f>
        <v>0</v>
      </c>
      <c r="AV1950" s="99">
        <f>SUMIFS(通讯通路门店!$Z:$Z,通讯通路门店!$S:$S,$G1950)</f>
        <v>0</v>
      </c>
      <c r="AW1950" s="99">
        <f>SUMIFS(通讯通路门店!$AB:$AB,通讯通路门店!$S:$S,$G1950)</f>
        <v>0</v>
      </c>
      <c r="AX1950" s="99">
        <f>SUMIFS(通讯通路门店!$X:$X,通讯通路门店!$S:$S,$G1950)</f>
        <v>0</v>
      </c>
      <c r="AY1950" s="99">
        <f>SUMIFS(通讯通路门店!$Y:$Y,通讯通路门店!$S:$S,$G1950)</f>
        <v>0</v>
      </c>
      <c r="AZ1950" s="99">
        <f>SUMIFS(通讯通路门店!$AA:$AA,通讯通路门店!$S:$S,$G1950)</f>
        <v>0</v>
      </c>
      <c r="BA1950" s="99">
        <f t="shared" si="153"/>
        <v>0</v>
      </c>
      <c r="BB1950" s="99">
        <f t="shared" si="154"/>
        <v>0</v>
      </c>
      <c r="BC1950" s="99">
        <f>SUMIFS(通讯通路门店!$W:$W,通讯通路门店!$S:$S,$G1950,通讯通路门店!$J:$J,"荣耀体验店")+SUMIFS(通讯通路门店!$W:$W,通讯通路门店!$S:$S,$G1950,通讯通路门店!$J:$J,"荣耀授权专卖店")</f>
        <v>0</v>
      </c>
      <c r="BD1950" s="99">
        <f>SUMIFS(通讯通路门店!$Z:$Z,通讯通路门店!$S:$S,$G1950,通讯通路门店!$J:$J,"VIVO体验店")</f>
        <v>0</v>
      </c>
      <c r="BE1950" s="99">
        <f>SUMIFS(通讯通路门店!$AB:$AB,通讯通路门店!$S:$S,$G1950,通讯通路门店!$J:$J,"OPPO体验店")</f>
        <v>0</v>
      </c>
      <c r="BF1950" s="99">
        <f>SUMIFS(通讯通路门店!$X:$X,通讯通路门店!$S:$S,$G1950,通讯通路门店!$J:$J,"华为授权体验店")+SUMIFS(通讯通路门店!$AA:$AA,通讯通路门店!$S:$S,$G1950,通讯通路门店!$J:$J,"华为堡垒店")</f>
        <v>0</v>
      </c>
      <c r="BG1950" s="99">
        <f>SUMIFS(通讯通路门店!$Y:$Y,通讯通路门店!$S:$S,$G1950,通讯通路门店!$J:$J,"小米体验店")</f>
        <v>0</v>
      </c>
      <c r="BH1950" s="99">
        <f>SUMIFS(通讯通路门店!$AA:$AA,通讯通路门店!$S:$S,$G1950,通讯通路门店!$J:$J,"苹果体验店")</f>
        <v>0</v>
      </c>
      <c r="BI1950" s="99">
        <f>SUMIFS(通讯通路门店!$K:$K,通讯通路门店!$S:$S,$G1950,通讯通路门店!$J:$J,"其他品牌专卖店")</f>
        <v>0</v>
      </c>
      <c r="BJ1950" s="99">
        <f>SUMIFS(通讯通路门店!$AC:$AC,通讯通路门店!$S:$S,$G1950)</f>
        <v>0</v>
      </c>
      <c r="BK1950" s="99">
        <f>SUMIFS(通讯通路门店!$AD:$AD,通讯通路门店!$S:$S,$G1950)</f>
        <v>0</v>
      </c>
      <c r="BL1950" s="99">
        <f>SUMIFS(通讯通路门店!$AE:$AE,通讯通路门店!$S:$S,$G1950)</f>
        <v>0</v>
      </c>
      <c r="BM1950" s="99">
        <f>SUMIFS(通讯通路门店!$AF:$AF,通讯通路门店!$S:$S,$G1950)</f>
        <v>0</v>
      </c>
      <c r="BN1950" s="99">
        <f>SUMIFS(通讯通路门店!$AG:$AG,通讯通路门店!$S:$S,$G1950)</f>
        <v>0</v>
      </c>
      <c r="BO1950" s="99">
        <f>SUMIFS(通讯通路门店!$AH:$AH,通讯通路门店!$S:$S,$G1950)</f>
        <v>0</v>
      </c>
      <c r="BP1950" s="99">
        <f>SUMIFS(通讯通路门店!$AI:$AI,通讯通路门店!$S:$S,$G1950)</f>
        <v>0</v>
      </c>
      <c r="BQ1950" s="83"/>
    </row>
    <row r="1951" spans="1:69">
      <c r="A1951" s="99" t="str">
        <f>IFERROR(_xlfn.XLOOKUP($G1951,通讯通路门店!$S$4:$S$993933,通讯通路门店!$A$4:$A$993933,0,0),"")</f>
        <v>海南省</v>
      </c>
      <c r="B1951" s="99" t="str">
        <f>IFERROR(_xlfn.XLOOKUP($G1951,通讯通路门店!$S$4:$S$993933,通讯通路门店!$B$4:$B$993933,0,0),"")</f>
        <v>乐东黎族自治县</v>
      </c>
      <c r="C1951" s="99" t="str">
        <f>IFERROR(_xlfn.XLOOKUP($G1951,通讯通路门店!$S$4:$S$993933,通讯通路门店!$C$4:$C$993933,0,0),"")</f>
        <v>乐东黎族自治县</v>
      </c>
      <c r="D1951" s="99" t="str">
        <f>IFERROR(_xlfn.XLOOKUP($G1951,通讯通路门店!$S$4:$S$993933,通讯通路门店!$D$4:$D$993933,0,0),"")</f>
        <v>万冲镇</v>
      </c>
      <c r="E1951" s="83"/>
      <c r="F1951" s="83"/>
      <c r="G1951" s="101"/>
      <c r="H1951" s="102">
        <f>IFERROR(_xlfn.XLOOKUP($G1951,通讯通路门店!$S$4:$S$993933,通讯通路门店!$R$4:$R$993933,0,0),"")</f>
        <v>0</v>
      </c>
      <c r="I1951" s="83"/>
      <c r="J1951" s="83"/>
      <c r="K1951" s="83"/>
      <c r="L1951" s="83"/>
      <c r="M1951" s="83"/>
      <c r="N1951" s="83"/>
      <c r="O1951" s="83"/>
      <c r="P1951" s="83"/>
      <c r="Q1951" s="83"/>
      <c r="R1951" s="83"/>
      <c r="S1951" s="83"/>
      <c r="T1951" s="83"/>
      <c r="U1951" s="99">
        <f>COUNTIF(通讯通路门店!$S:$S,$G1951)</f>
        <v>0</v>
      </c>
      <c r="V1951" s="99">
        <f>COUNTIFS(通讯通路门店!$S:$S,$G1951,通讯通路门店!$J:$J,"综合卖场")</f>
        <v>0</v>
      </c>
      <c r="W1951" s="99">
        <f>SUMIFS(通讯通路门店!$AJ:$AJ,通讯通路门店!$S:$S,通讯客户沙盘!$G1951)</f>
        <v>0</v>
      </c>
      <c r="X1951" s="99">
        <f t="shared" si="150"/>
        <v>0</v>
      </c>
      <c r="Y1951" s="99">
        <f>COUNTIFS(通讯通路门店!$S:$S,$G1951,通讯通路门店!$J:$J,"荣耀体验店")+COUNTIFS(通讯通路门店!$S:$S,$G1951,通讯通路门店!$J:$J,"荣耀授权专卖店")</f>
        <v>0</v>
      </c>
      <c r="Z1951" s="99">
        <f>COUNTIFS(通讯通路门店!$S:$S,$G1951,通讯通路门店!$J:$J,"VIVO体验店")</f>
        <v>0</v>
      </c>
      <c r="AA1951" s="99">
        <f>COUNTIFS(通讯通路门店!$S:$S,$G1951,通讯通路门店!$J:$J,"OPPO体验店")</f>
        <v>0</v>
      </c>
      <c r="AB1951" s="99">
        <f>COUNTIFS(通讯通路门店!$S:$S,$G1951,通讯通路门店!$J:$J,"华为授权体验店")+COUNTIFS(通讯通路门店!$S:$S,$G1951,通讯通路门店!$J:$J,"华为堡垒店")</f>
        <v>0</v>
      </c>
      <c r="AC1951" s="99">
        <f>COUNTIFS(通讯通路门店!$S:$S,$G1951,通讯通路门店!$J:$J,"小米体验店")</f>
        <v>0</v>
      </c>
      <c r="AD1951" s="99">
        <f>COUNTIFS(通讯通路门店!$S:$S,$G1951,通讯通路门店!$J:$J,"苹果体验店")</f>
        <v>0</v>
      </c>
      <c r="AE1951" s="99">
        <f>COUNTIFS(通讯通路门店!$S:$S,$G1951,通讯通路门店!$J:$J,"其他品牌专卖店")</f>
        <v>0</v>
      </c>
      <c r="AF1951" s="99">
        <f>SUMIFS(通讯通路门店!$BI:$BI,通讯通路门店!$S:$S,$G1951)</f>
        <v>0</v>
      </c>
      <c r="AG1951" s="99">
        <f>SUMIFS(通讯通路门店!$BH:$BH,通讯通路门店!$S:$S,$G1951)</f>
        <v>0</v>
      </c>
      <c r="AH1951" s="99">
        <f t="shared" si="151"/>
        <v>0</v>
      </c>
      <c r="AI1951" s="99">
        <f>SUMIFS(通讯通路门店!$BB:$BB,通讯通路门店!$S:$S,$G1951)</f>
        <v>0</v>
      </c>
      <c r="AJ1951" s="99">
        <f>SUMIFS(通讯通路门店!$BE:$BE,通讯通路门店!$S:$S,$G1951)</f>
        <v>0</v>
      </c>
      <c r="AK1951" s="99">
        <f>SUMIFS(通讯通路门店!$BG:$BG,通讯通路门店!$S:$S,$G1951)</f>
        <v>0</v>
      </c>
      <c r="AL1951" s="99">
        <f>SUMIFS(通讯通路门店!$BC:$BC,通讯通路门店!$S:$S,$G1951)</f>
        <v>0</v>
      </c>
      <c r="AM1951" s="99">
        <f>SUMIFS(通讯通路门店!$BD:$BD,通讯通路门店!$S:$S,$G1951)</f>
        <v>0</v>
      </c>
      <c r="AN1951" s="99">
        <f>SUMIFS(通讯通路门店!$BF:$BF,通讯通路门店!$S:$S,$G1951)</f>
        <v>0</v>
      </c>
      <c r="AO1951" s="99">
        <f t="shared" si="152"/>
        <v>0</v>
      </c>
      <c r="AP1951" s="99">
        <f>SUMIFS(通讯通路门店!$K:$K,通讯通路门店!$S:$S,$G1951)</f>
        <v>0</v>
      </c>
      <c r="AQ1951" s="83"/>
      <c r="AR1951" s="99">
        <f>SUMIFS(通讯通路门店!$T:$T,通讯通路门店!$S:$S,$G1951)</f>
        <v>0</v>
      </c>
      <c r="AS1951" s="99">
        <f>SUMIFS(通讯通路门店!$U:$U,通讯通路门店!$S:$S,$G1951)</f>
        <v>0</v>
      </c>
      <c r="AT1951" s="99">
        <f>SUMIFS(通讯通路门店!$V:$V,通讯通路门店!$S:$S,$G1951)</f>
        <v>0</v>
      </c>
      <c r="AU1951" s="99">
        <f>SUMIFS(通讯通路门店!$W:$W,通讯通路门店!$S:$S,$G1951)</f>
        <v>0</v>
      </c>
      <c r="AV1951" s="99">
        <f>SUMIFS(通讯通路门店!$Z:$Z,通讯通路门店!$S:$S,$G1951)</f>
        <v>0</v>
      </c>
      <c r="AW1951" s="99">
        <f>SUMIFS(通讯通路门店!$AB:$AB,通讯通路门店!$S:$S,$G1951)</f>
        <v>0</v>
      </c>
      <c r="AX1951" s="99">
        <f>SUMIFS(通讯通路门店!$X:$X,通讯通路门店!$S:$S,$G1951)</f>
        <v>0</v>
      </c>
      <c r="AY1951" s="99">
        <f>SUMIFS(通讯通路门店!$Y:$Y,通讯通路门店!$S:$S,$G1951)</f>
        <v>0</v>
      </c>
      <c r="AZ1951" s="99">
        <f>SUMIFS(通讯通路门店!$AA:$AA,通讯通路门店!$S:$S,$G1951)</f>
        <v>0</v>
      </c>
      <c r="BA1951" s="99">
        <f t="shared" si="153"/>
        <v>0</v>
      </c>
      <c r="BB1951" s="99">
        <f t="shared" si="154"/>
        <v>0</v>
      </c>
      <c r="BC1951" s="99">
        <f>SUMIFS(通讯通路门店!$W:$W,通讯通路门店!$S:$S,$G1951,通讯通路门店!$J:$J,"荣耀体验店")+SUMIFS(通讯通路门店!$W:$W,通讯通路门店!$S:$S,$G1951,通讯通路门店!$J:$J,"荣耀授权专卖店")</f>
        <v>0</v>
      </c>
      <c r="BD1951" s="99">
        <f>SUMIFS(通讯通路门店!$Z:$Z,通讯通路门店!$S:$S,$G1951,通讯通路门店!$J:$J,"VIVO体验店")</f>
        <v>0</v>
      </c>
      <c r="BE1951" s="99">
        <f>SUMIFS(通讯通路门店!$AB:$AB,通讯通路门店!$S:$S,$G1951,通讯通路门店!$J:$J,"OPPO体验店")</f>
        <v>0</v>
      </c>
      <c r="BF1951" s="99">
        <f>SUMIFS(通讯通路门店!$X:$X,通讯通路门店!$S:$S,$G1951,通讯通路门店!$J:$J,"华为授权体验店")+SUMIFS(通讯通路门店!$AA:$AA,通讯通路门店!$S:$S,$G1951,通讯通路门店!$J:$J,"华为堡垒店")</f>
        <v>0</v>
      </c>
      <c r="BG1951" s="99">
        <f>SUMIFS(通讯通路门店!$Y:$Y,通讯通路门店!$S:$S,$G1951,通讯通路门店!$J:$J,"小米体验店")</f>
        <v>0</v>
      </c>
      <c r="BH1951" s="99">
        <f>SUMIFS(通讯通路门店!$AA:$AA,通讯通路门店!$S:$S,$G1951,通讯通路门店!$J:$J,"苹果体验店")</f>
        <v>0</v>
      </c>
      <c r="BI1951" s="99">
        <f>SUMIFS(通讯通路门店!$K:$K,通讯通路门店!$S:$S,$G1951,通讯通路门店!$J:$J,"其他品牌专卖店")</f>
        <v>0</v>
      </c>
      <c r="BJ1951" s="99">
        <f>SUMIFS(通讯通路门店!$AC:$AC,通讯通路门店!$S:$S,$G1951)</f>
        <v>0</v>
      </c>
      <c r="BK1951" s="99">
        <f>SUMIFS(通讯通路门店!$AD:$AD,通讯通路门店!$S:$S,$G1951)</f>
        <v>0</v>
      </c>
      <c r="BL1951" s="99">
        <f>SUMIFS(通讯通路门店!$AE:$AE,通讯通路门店!$S:$S,$G1951)</f>
        <v>0</v>
      </c>
      <c r="BM1951" s="99">
        <f>SUMIFS(通讯通路门店!$AF:$AF,通讯通路门店!$S:$S,$G1951)</f>
        <v>0</v>
      </c>
      <c r="BN1951" s="99">
        <f>SUMIFS(通讯通路门店!$AG:$AG,通讯通路门店!$S:$S,$G1951)</f>
        <v>0</v>
      </c>
      <c r="BO1951" s="99">
        <f>SUMIFS(通讯通路门店!$AH:$AH,通讯通路门店!$S:$S,$G1951)</f>
        <v>0</v>
      </c>
      <c r="BP1951" s="99">
        <f>SUMIFS(通讯通路门店!$AI:$AI,通讯通路门店!$S:$S,$G1951)</f>
        <v>0</v>
      </c>
      <c r="BQ1951" s="83"/>
    </row>
    <row r="1952" spans="1:69">
      <c r="A1952" s="99" t="str">
        <f>IFERROR(_xlfn.XLOOKUP($G1952,通讯通路门店!$S$4:$S$993933,通讯通路门店!$A$4:$A$993933,0,0),"")</f>
        <v>海南省</v>
      </c>
      <c r="B1952" s="99" t="str">
        <f>IFERROR(_xlfn.XLOOKUP($G1952,通讯通路门店!$S$4:$S$993933,通讯通路门店!$B$4:$B$993933,0,0),"")</f>
        <v>乐东黎族自治县</v>
      </c>
      <c r="C1952" s="99" t="str">
        <f>IFERROR(_xlfn.XLOOKUP($G1952,通讯通路门店!$S$4:$S$993933,通讯通路门店!$C$4:$C$993933,0,0),"")</f>
        <v>乐东黎族自治县</v>
      </c>
      <c r="D1952" s="99" t="str">
        <f>IFERROR(_xlfn.XLOOKUP($G1952,通讯通路门店!$S$4:$S$993933,通讯通路门店!$D$4:$D$993933,0,0),"")</f>
        <v>万冲镇</v>
      </c>
      <c r="E1952" s="83"/>
      <c r="F1952" s="83"/>
      <c r="G1952" s="101"/>
      <c r="H1952" s="102">
        <f>IFERROR(_xlfn.XLOOKUP($G1952,通讯通路门店!$S$4:$S$993933,通讯通路门店!$R$4:$R$993933,0,0),"")</f>
        <v>0</v>
      </c>
      <c r="I1952" s="83"/>
      <c r="J1952" s="83"/>
      <c r="K1952" s="83"/>
      <c r="L1952" s="83"/>
      <c r="M1952" s="83"/>
      <c r="N1952" s="83"/>
      <c r="O1952" s="83"/>
      <c r="P1952" s="83"/>
      <c r="Q1952" s="83"/>
      <c r="R1952" s="83"/>
      <c r="S1952" s="83"/>
      <c r="T1952" s="83"/>
      <c r="U1952" s="99">
        <f>COUNTIF(通讯通路门店!$S:$S,$G1952)</f>
        <v>0</v>
      </c>
      <c r="V1952" s="99">
        <f>COUNTIFS(通讯通路门店!$S:$S,$G1952,通讯通路门店!$J:$J,"综合卖场")</f>
        <v>0</v>
      </c>
      <c r="W1952" s="99">
        <f>SUMIFS(通讯通路门店!$AJ:$AJ,通讯通路门店!$S:$S,通讯客户沙盘!$G1952)</f>
        <v>0</v>
      </c>
      <c r="X1952" s="99">
        <f t="shared" si="150"/>
        <v>0</v>
      </c>
      <c r="Y1952" s="99">
        <f>COUNTIFS(通讯通路门店!$S:$S,$G1952,通讯通路门店!$J:$J,"荣耀体验店")+COUNTIFS(通讯通路门店!$S:$S,$G1952,通讯通路门店!$J:$J,"荣耀授权专卖店")</f>
        <v>0</v>
      </c>
      <c r="Z1952" s="99">
        <f>COUNTIFS(通讯通路门店!$S:$S,$G1952,通讯通路门店!$J:$J,"VIVO体验店")</f>
        <v>0</v>
      </c>
      <c r="AA1952" s="99">
        <f>COUNTIFS(通讯通路门店!$S:$S,$G1952,通讯通路门店!$J:$J,"OPPO体验店")</f>
        <v>0</v>
      </c>
      <c r="AB1952" s="99">
        <f>COUNTIFS(通讯通路门店!$S:$S,$G1952,通讯通路门店!$J:$J,"华为授权体验店")+COUNTIFS(通讯通路门店!$S:$S,$G1952,通讯通路门店!$J:$J,"华为堡垒店")</f>
        <v>0</v>
      </c>
      <c r="AC1952" s="99">
        <f>COUNTIFS(通讯通路门店!$S:$S,$G1952,通讯通路门店!$J:$J,"小米体验店")</f>
        <v>0</v>
      </c>
      <c r="AD1952" s="99">
        <f>COUNTIFS(通讯通路门店!$S:$S,$G1952,通讯通路门店!$J:$J,"苹果体验店")</f>
        <v>0</v>
      </c>
      <c r="AE1952" s="99">
        <f>COUNTIFS(通讯通路门店!$S:$S,$G1952,通讯通路门店!$J:$J,"其他品牌专卖店")</f>
        <v>0</v>
      </c>
      <c r="AF1952" s="99">
        <f>SUMIFS(通讯通路门店!$BI:$BI,通讯通路门店!$S:$S,$G1952)</f>
        <v>0</v>
      </c>
      <c r="AG1952" s="99">
        <f>SUMIFS(通讯通路门店!$BH:$BH,通讯通路门店!$S:$S,$G1952)</f>
        <v>0</v>
      </c>
      <c r="AH1952" s="99">
        <f t="shared" si="151"/>
        <v>0</v>
      </c>
      <c r="AI1952" s="99">
        <f>SUMIFS(通讯通路门店!$BB:$BB,通讯通路门店!$S:$S,$G1952)</f>
        <v>0</v>
      </c>
      <c r="AJ1952" s="99">
        <f>SUMIFS(通讯通路门店!$BE:$BE,通讯通路门店!$S:$S,$G1952)</f>
        <v>0</v>
      </c>
      <c r="AK1952" s="99">
        <f>SUMIFS(通讯通路门店!$BG:$BG,通讯通路门店!$S:$S,$G1952)</f>
        <v>0</v>
      </c>
      <c r="AL1952" s="99">
        <f>SUMIFS(通讯通路门店!$BC:$BC,通讯通路门店!$S:$S,$G1952)</f>
        <v>0</v>
      </c>
      <c r="AM1952" s="99">
        <f>SUMIFS(通讯通路门店!$BD:$BD,通讯通路门店!$S:$S,$G1952)</f>
        <v>0</v>
      </c>
      <c r="AN1952" s="99">
        <f>SUMIFS(通讯通路门店!$BF:$BF,通讯通路门店!$S:$S,$G1952)</f>
        <v>0</v>
      </c>
      <c r="AO1952" s="99">
        <f t="shared" si="152"/>
        <v>0</v>
      </c>
      <c r="AP1952" s="99">
        <f>SUMIFS(通讯通路门店!$K:$K,通讯通路门店!$S:$S,$G1952)</f>
        <v>0</v>
      </c>
      <c r="AQ1952" s="83"/>
      <c r="AR1952" s="99">
        <f>SUMIFS(通讯通路门店!$T:$T,通讯通路门店!$S:$S,$G1952)</f>
        <v>0</v>
      </c>
      <c r="AS1952" s="99">
        <f>SUMIFS(通讯通路门店!$U:$U,通讯通路门店!$S:$S,$G1952)</f>
        <v>0</v>
      </c>
      <c r="AT1952" s="99">
        <f>SUMIFS(通讯通路门店!$V:$V,通讯通路门店!$S:$S,$G1952)</f>
        <v>0</v>
      </c>
      <c r="AU1952" s="99">
        <f>SUMIFS(通讯通路门店!$W:$W,通讯通路门店!$S:$S,$G1952)</f>
        <v>0</v>
      </c>
      <c r="AV1952" s="99">
        <f>SUMIFS(通讯通路门店!$Z:$Z,通讯通路门店!$S:$S,$G1952)</f>
        <v>0</v>
      </c>
      <c r="AW1952" s="99">
        <f>SUMIFS(通讯通路门店!$AB:$AB,通讯通路门店!$S:$S,$G1952)</f>
        <v>0</v>
      </c>
      <c r="AX1952" s="99">
        <f>SUMIFS(通讯通路门店!$X:$X,通讯通路门店!$S:$S,$G1952)</f>
        <v>0</v>
      </c>
      <c r="AY1952" s="99">
        <f>SUMIFS(通讯通路门店!$Y:$Y,通讯通路门店!$S:$S,$G1952)</f>
        <v>0</v>
      </c>
      <c r="AZ1952" s="99">
        <f>SUMIFS(通讯通路门店!$AA:$AA,通讯通路门店!$S:$S,$G1952)</f>
        <v>0</v>
      </c>
      <c r="BA1952" s="99">
        <f t="shared" si="153"/>
        <v>0</v>
      </c>
      <c r="BB1952" s="99">
        <f t="shared" si="154"/>
        <v>0</v>
      </c>
      <c r="BC1952" s="99">
        <f>SUMIFS(通讯通路门店!$W:$W,通讯通路门店!$S:$S,$G1952,通讯通路门店!$J:$J,"荣耀体验店")+SUMIFS(通讯通路门店!$W:$W,通讯通路门店!$S:$S,$G1952,通讯通路门店!$J:$J,"荣耀授权专卖店")</f>
        <v>0</v>
      </c>
      <c r="BD1952" s="99">
        <f>SUMIFS(通讯通路门店!$Z:$Z,通讯通路门店!$S:$S,$G1952,通讯通路门店!$J:$J,"VIVO体验店")</f>
        <v>0</v>
      </c>
      <c r="BE1952" s="99">
        <f>SUMIFS(通讯通路门店!$AB:$AB,通讯通路门店!$S:$S,$G1952,通讯通路门店!$J:$J,"OPPO体验店")</f>
        <v>0</v>
      </c>
      <c r="BF1952" s="99">
        <f>SUMIFS(通讯通路门店!$X:$X,通讯通路门店!$S:$S,$G1952,通讯通路门店!$J:$J,"华为授权体验店")+SUMIFS(通讯通路门店!$AA:$AA,通讯通路门店!$S:$S,$G1952,通讯通路门店!$J:$J,"华为堡垒店")</f>
        <v>0</v>
      </c>
      <c r="BG1952" s="99">
        <f>SUMIFS(通讯通路门店!$Y:$Y,通讯通路门店!$S:$S,$G1952,通讯通路门店!$J:$J,"小米体验店")</f>
        <v>0</v>
      </c>
      <c r="BH1952" s="99">
        <f>SUMIFS(通讯通路门店!$AA:$AA,通讯通路门店!$S:$S,$G1952,通讯通路门店!$J:$J,"苹果体验店")</f>
        <v>0</v>
      </c>
      <c r="BI1952" s="99">
        <f>SUMIFS(通讯通路门店!$K:$K,通讯通路门店!$S:$S,$G1952,通讯通路门店!$J:$J,"其他品牌专卖店")</f>
        <v>0</v>
      </c>
      <c r="BJ1952" s="99">
        <f>SUMIFS(通讯通路门店!$AC:$AC,通讯通路门店!$S:$S,$G1952)</f>
        <v>0</v>
      </c>
      <c r="BK1952" s="99">
        <f>SUMIFS(通讯通路门店!$AD:$AD,通讯通路门店!$S:$S,$G1952)</f>
        <v>0</v>
      </c>
      <c r="BL1952" s="99">
        <f>SUMIFS(通讯通路门店!$AE:$AE,通讯通路门店!$S:$S,$G1952)</f>
        <v>0</v>
      </c>
      <c r="BM1952" s="99">
        <f>SUMIFS(通讯通路门店!$AF:$AF,通讯通路门店!$S:$S,$G1952)</f>
        <v>0</v>
      </c>
      <c r="BN1952" s="99">
        <f>SUMIFS(通讯通路门店!$AG:$AG,通讯通路门店!$S:$S,$G1952)</f>
        <v>0</v>
      </c>
      <c r="BO1952" s="99">
        <f>SUMIFS(通讯通路门店!$AH:$AH,通讯通路门店!$S:$S,$G1952)</f>
        <v>0</v>
      </c>
      <c r="BP1952" s="99">
        <f>SUMIFS(通讯通路门店!$AI:$AI,通讯通路门店!$S:$S,$G1952)</f>
        <v>0</v>
      </c>
      <c r="BQ1952" s="83"/>
    </row>
    <row r="1953" spans="1:69">
      <c r="A1953" s="99" t="str">
        <f>IFERROR(_xlfn.XLOOKUP($G1953,通讯通路门店!$S$4:$S$993933,通讯通路门店!$A$4:$A$993933,0,0),"")</f>
        <v>海南省</v>
      </c>
      <c r="B1953" s="99" t="str">
        <f>IFERROR(_xlfn.XLOOKUP($G1953,通讯通路门店!$S$4:$S$993933,通讯通路门店!$B$4:$B$993933,0,0),"")</f>
        <v>乐东黎族自治县</v>
      </c>
      <c r="C1953" s="99" t="str">
        <f>IFERROR(_xlfn.XLOOKUP($G1953,通讯通路门店!$S$4:$S$993933,通讯通路门店!$C$4:$C$993933,0,0),"")</f>
        <v>乐东黎族自治县</v>
      </c>
      <c r="D1953" s="99" t="str">
        <f>IFERROR(_xlfn.XLOOKUP($G1953,通讯通路门店!$S$4:$S$993933,通讯通路门店!$D$4:$D$993933,0,0),"")</f>
        <v>万冲镇</v>
      </c>
      <c r="E1953" s="83"/>
      <c r="F1953" s="83"/>
      <c r="G1953" s="101"/>
      <c r="H1953" s="102">
        <f>IFERROR(_xlfn.XLOOKUP($G1953,通讯通路门店!$S$4:$S$993933,通讯通路门店!$R$4:$R$993933,0,0),"")</f>
        <v>0</v>
      </c>
      <c r="I1953" s="83"/>
      <c r="J1953" s="83"/>
      <c r="K1953" s="83"/>
      <c r="L1953" s="83"/>
      <c r="M1953" s="83"/>
      <c r="N1953" s="83"/>
      <c r="O1953" s="83"/>
      <c r="P1953" s="83"/>
      <c r="Q1953" s="83"/>
      <c r="R1953" s="83"/>
      <c r="S1953" s="83"/>
      <c r="T1953" s="83"/>
      <c r="U1953" s="99">
        <f>COUNTIF(通讯通路门店!$S:$S,$G1953)</f>
        <v>0</v>
      </c>
      <c r="V1953" s="99">
        <f>COUNTIFS(通讯通路门店!$S:$S,$G1953,通讯通路门店!$J:$J,"综合卖场")</f>
        <v>0</v>
      </c>
      <c r="W1953" s="99">
        <f>SUMIFS(通讯通路门店!$AJ:$AJ,通讯通路门店!$S:$S,通讯客户沙盘!$G1953)</f>
        <v>0</v>
      </c>
      <c r="X1953" s="99">
        <f t="shared" si="150"/>
        <v>0</v>
      </c>
      <c r="Y1953" s="99">
        <f>COUNTIFS(通讯通路门店!$S:$S,$G1953,通讯通路门店!$J:$J,"荣耀体验店")+COUNTIFS(通讯通路门店!$S:$S,$G1953,通讯通路门店!$J:$J,"荣耀授权专卖店")</f>
        <v>0</v>
      </c>
      <c r="Z1953" s="99">
        <f>COUNTIFS(通讯通路门店!$S:$S,$G1953,通讯通路门店!$J:$J,"VIVO体验店")</f>
        <v>0</v>
      </c>
      <c r="AA1953" s="99">
        <f>COUNTIFS(通讯通路门店!$S:$S,$G1953,通讯通路门店!$J:$J,"OPPO体验店")</f>
        <v>0</v>
      </c>
      <c r="AB1953" s="99">
        <f>COUNTIFS(通讯通路门店!$S:$S,$G1953,通讯通路门店!$J:$J,"华为授权体验店")+COUNTIFS(通讯通路门店!$S:$S,$G1953,通讯通路门店!$J:$J,"华为堡垒店")</f>
        <v>0</v>
      </c>
      <c r="AC1953" s="99">
        <f>COUNTIFS(通讯通路门店!$S:$S,$G1953,通讯通路门店!$J:$J,"小米体验店")</f>
        <v>0</v>
      </c>
      <c r="AD1953" s="99">
        <f>COUNTIFS(通讯通路门店!$S:$S,$G1953,通讯通路门店!$J:$J,"苹果体验店")</f>
        <v>0</v>
      </c>
      <c r="AE1953" s="99">
        <f>COUNTIFS(通讯通路门店!$S:$S,$G1953,通讯通路门店!$J:$J,"其他品牌专卖店")</f>
        <v>0</v>
      </c>
      <c r="AF1953" s="99">
        <f>SUMIFS(通讯通路门店!$BI:$BI,通讯通路门店!$S:$S,$G1953)</f>
        <v>0</v>
      </c>
      <c r="AG1953" s="99">
        <f>SUMIFS(通讯通路门店!$BH:$BH,通讯通路门店!$S:$S,$G1953)</f>
        <v>0</v>
      </c>
      <c r="AH1953" s="99">
        <f t="shared" si="151"/>
        <v>0</v>
      </c>
      <c r="AI1953" s="99">
        <f>SUMIFS(通讯通路门店!$BB:$BB,通讯通路门店!$S:$S,$G1953)</f>
        <v>0</v>
      </c>
      <c r="AJ1953" s="99">
        <f>SUMIFS(通讯通路门店!$BE:$BE,通讯通路门店!$S:$S,$G1953)</f>
        <v>0</v>
      </c>
      <c r="AK1953" s="99">
        <f>SUMIFS(通讯通路门店!$BG:$BG,通讯通路门店!$S:$S,$G1953)</f>
        <v>0</v>
      </c>
      <c r="AL1953" s="99">
        <f>SUMIFS(通讯通路门店!$BC:$BC,通讯通路门店!$S:$S,$G1953)</f>
        <v>0</v>
      </c>
      <c r="AM1953" s="99">
        <f>SUMIFS(通讯通路门店!$BD:$BD,通讯通路门店!$S:$S,$G1953)</f>
        <v>0</v>
      </c>
      <c r="AN1953" s="99">
        <f>SUMIFS(通讯通路门店!$BF:$BF,通讯通路门店!$S:$S,$G1953)</f>
        <v>0</v>
      </c>
      <c r="AO1953" s="99">
        <f t="shared" si="152"/>
        <v>0</v>
      </c>
      <c r="AP1953" s="99">
        <f>SUMIFS(通讯通路门店!$K:$K,通讯通路门店!$S:$S,$G1953)</f>
        <v>0</v>
      </c>
      <c r="AQ1953" s="83"/>
      <c r="AR1953" s="99">
        <f>SUMIFS(通讯通路门店!$T:$T,通讯通路门店!$S:$S,$G1953)</f>
        <v>0</v>
      </c>
      <c r="AS1953" s="99">
        <f>SUMIFS(通讯通路门店!$U:$U,通讯通路门店!$S:$S,$G1953)</f>
        <v>0</v>
      </c>
      <c r="AT1953" s="99">
        <f>SUMIFS(通讯通路门店!$V:$V,通讯通路门店!$S:$S,$G1953)</f>
        <v>0</v>
      </c>
      <c r="AU1953" s="99">
        <f>SUMIFS(通讯通路门店!$W:$W,通讯通路门店!$S:$S,$G1953)</f>
        <v>0</v>
      </c>
      <c r="AV1953" s="99">
        <f>SUMIFS(通讯通路门店!$Z:$Z,通讯通路门店!$S:$S,$G1953)</f>
        <v>0</v>
      </c>
      <c r="AW1953" s="99">
        <f>SUMIFS(通讯通路门店!$AB:$AB,通讯通路门店!$S:$S,$G1953)</f>
        <v>0</v>
      </c>
      <c r="AX1953" s="99">
        <f>SUMIFS(通讯通路门店!$X:$X,通讯通路门店!$S:$S,$G1953)</f>
        <v>0</v>
      </c>
      <c r="AY1953" s="99">
        <f>SUMIFS(通讯通路门店!$Y:$Y,通讯通路门店!$S:$S,$G1953)</f>
        <v>0</v>
      </c>
      <c r="AZ1953" s="99">
        <f>SUMIFS(通讯通路门店!$AA:$AA,通讯通路门店!$S:$S,$G1953)</f>
        <v>0</v>
      </c>
      <c r="BA1953" s="99">
        <f t="shared" si="153"/>
        <v>0</v>
      </c>
      <c r="BB1953" s="99">
        <f t="shared" si="154"/>
        <v>0</v>
      </c>
      <c r="BC1953" s="99">
        <f>SUMIFS(通讯通路门店!$W:$W,通讯通路门店!$S:$S,$G1953,通讯通路门店!$J:$J,"荣耀体验店")+SUMIFS(通讯通路门店!$W:$W,通讯通路门店!$S:$S,$G1953,通讯通路门店!$J:$J,"荣耀授权专卖店")</f>
        <v>0</v>
      </c>
      <c r="BD1953" s="99">
        <f>SUMIFS(通讯通路门店!$Z:$Z,通讯通路门店!$S:$S,$G1953,通讯通路门店!$J:$J,"VIVO体验店")</f>
        <v>0</v>
      </c>
      <c r="BE1953" s="99">
        <f>SUMIFS(通讯通路门店!$AB:$AB,通讯通路门店!$S:$S,$G1953,通讯通路门店!$J:$J,"OPPO体验店")</f>
        <v>0</v>
      </c>
      <c r="BF1953" s="99">
        <f>SUMIFS(通讯通路门店!$X:$X,通讯通路门店!$S:$S,$G1953,通讯通路门店!$J:$J,"华为授权体验店")+SUMIFS(通讯通路门店!$AA:$AA,通讯通路门店!$S:$S,$G1953,通讯通路门店!$J:$J,"华为堡垒店")</f>
        <v>0</v>
      </c>
      <c r="BG1953" s="99">
        <f>SUMIFS(通讯通路门店!$Y:$Y,通讯通路门店!$S:$S,$G1953,通讯通路门店!$J:$J,"小米体验店")</f>
        <v>0</v>
      </c>
      <c r="BH1953" s="99">
        <f>SUMIFS(通讯通路门店!$AA:$AA,通讯通路门店!$S:$S,$G1953,通讯通路门店!$J:$J,"苹果体验店")</f>
        <v>0</v>
      </c>
      <c r="BI1953" s="99">
        <f>SUMIFS(通讯通路门店!$K:$K,通讯通路门店!$S:$S,$G1953,通讯通路门店!$J:$J,"其他品牌专卖店")</f>
        <v>0</v>
      </c>
      <c r="BJ1953" s="99">
        <f>SUMIFS(通讯通路门店!$AC:$AC,通讯通路门店!$S:$S,$G1953)</f>
        <v>0</v>
      </c>
      <c r="BK1953" s="99">
        <f>SUMIFS(通讯通路门店!$AD:$AD,通讯通路门店!$S:$S,$G1953)</f>
        <v>0</v>
      </c>
      <c r="BL1953" s="99">
        <f>SUMIFS(通讯通路门店!$AE:$AE,通讯通路门店!$S:$S,$G1953)</f>
        <v>0</v>
      </c>
      <c r="BM1953" s="99">
        <f>SUMIFS(通讯通路门店!$AF:$AF,通讯通路门店!$S:$S,$G1953)</f>
        <v>0</v>
      </c>
      <c r="BN1953" s="99">
        <f>SUMIFS(通讯通路门店!$AG:$AG,通讯通路门店!$S:$S,$G1953)</f>
        <v>0</v>
      </c>
      <c r="BO1953" s="99">
        <f>SUMIFS(通讯通路门店!$AH:$AH,通讯通路门店!$S:$S,$G1953)</f>
        <v>0</v>
      </c>
      <c r="BP1953" s="99">
        <f>SUMIFS(通讯通路门店!$AI:$AI,通讯通路门店!$S:$S,$G1953)</f>
        <v>0</v>
      </c>
      <c r="BQ1953" s="83"/>
    </row>
    <row r="1954" spans="1:69">
      <c r="A1954" s="99" t="str">
        <f>IFERROR(_xlfn.XLOOKUP($G1954,通讯通路门店!$S$4:$S$993933,通讯通路门店!$A$4:$A$993933,0,0),"")</f>
        <v>海南省</v>
      </c>
      <c r="B1954" s="99" t="str">
        <f>IFERROR(_xlfn.XLOOKUP($G1954,通讯通路门店!$S$4:$S$993933,通讯通路门店!$B$4:$B$993933,0,0),"")</f>
        <v>乐东黎族自治县</v>
      </c>
      <c r="C1954" s="99" t="str">
        <f>IFERROR(_xlfn.XLOOKUP($G1954,通讯通路门店!$S$4:$S$993933,通讯通路门店!$C$4:$C$993933,0,0),"")</f>
        <v>乐东黎族自治县</v>
      </c>
      <c r="D1954" s="99" t="str">
        <f>IFERROR(_xlfn.XLOOKUP($G1954,通讯通路门店!$S$4:$S$993933,通讯通路门店!$D$4:$D$993933,0,0),"")</f>
        <v>万冲镇</v>
      </c>
      <c r="E1954" s="83"/>
      <c r="F1954" s="83"/>
      <c r="G1954" s="101"/>
      <c r="H1954" s="102">
        <f>IFERROR(_xlfn.XLOOKUP($G1954,通讯通路门店!$S$4:$S$993933,通讯通路门店!$R$4:$R$993933,0,0),"")</f>
        <v>0</v>
      </c>
      <c r="I1954" s="83"/>
      <c r="J1954" s="83"/>
      <c r="K1954" s="83"/>
      <c r="L1954" s="83"/>
      <c r="M1954" s="83"/>
      <c r="N1954" s="83"/>
      <c r="O1954" s="83"/>
      <c r="P1954" s="83"/>
      <c r="Q1954" s="83"/>
      <c r="R1954" s="83"/>
      <c r="S1954" s="83"/>
      <c r="T1954" s="83"/>
      <c r="U1954" s="99">
        <f>COUNTIF(通讯通路门店!$S:$S,$G1954)</f>
        <v>0</v>
      </c>
      <c r="V1954" s="99">
        <f>COUNTIFS(通讯通路门店!$S:$S,$G1954,通讯通路门店!$J:$J,"综合卖场")</f>
        <v>0</v>
      </c>
      <c r="W1954" s="99">
        <f>SUMIFS(通讯通路门店!$AJ:$AJ,通讯通路门店!$S:$S,通讯客户沙盘!$G1954)</f>
        <v>0</v>
      </c>
      <c r="X1954" s="99">
        <f t="shared" si="150"/>
        <v>0</v>
      </c>
      <c r="Y1954" s="99">
        <f>COUNTIFS(通讯通路门店!$S:$S,$G1954,通讯通路门店!$J:$J,"荣耀体验店")+COUNTIFS(通讯通路门店!$S:$S,$G1954,通讯通路门店!$J:$J,"荣耀授权专卖店")</f>
        <v>0</v>
      </c>
      <c r="Z1954" s="99">
        <f>COUNTIFS(通讯通路门店!$S:$S,$G1954,通讯通路门店!$J:$J,"VIVO体验店")</f>
        <v>0</v>
      </c>
      <c r="AA1954" s="99">
        <f>COUNTIFS(通讯通路门店!$S:$S,$G1954,通讯通路门店!$J:$J,"OPPO体验店")</f>
        <v>0</v>
      </c>
      <c r="AB1954" s="99">
        <f>COUNTIFS(通讯通路门店!$S:$S,$G1954,通讯通路门店!$J:$J,"华为授权体验店")+COUNTIFS(通讯通路门店!$S:$S,$G1954,通讯通路门店!$J:$J,"华为堡垒店")</f>
        <v>0</v>
      </c>
      <c r="AC1954" s="99">
        <f>COUNTIFS(通讯通路门店!$S:$S,$G1954,通讯通路门店!$J:$J,"小米体验店")</f>
        <v>0</v>
      </c>
      <c r="AD1954" s="99">
        <f>COUNTIFS(通讯通路门店!$S:$S,$G1954,通讯通路门店!$J:$J,"苹果体验店")</f>
        <v>0</v>
      </c>
      <c r="AE1954" s="99">
        <f>COUNTIFS(通讯通路门店!$S:$S,$G1954,通讯通路门店!$J:$J,"其他品牌专卖店")</f>
        <v>0</v>
      </c>
      <c r="AF1954" s="99">
        <f>SUMIFS(通讯通路门店!$BI:$BI,通讯通路门店!$S:$S,$G1954)</f>
        <v>0</v>
      </c>
      <c r="AG1954" s="99">
        <f>SUMIFS(通讯通路门店!$BH:$BH,通讯通路门店!$S:$S,$G1954)</f>
        <v>0</v>
      </c>
      <c r="AH1954" s="99">
        <f t="shared" si="151"/>
        <v>0</v>
      </c>
      <c r="AI1954" s="99">
        <f>SUMIFS(通讯通路门店!$BB:$BB,通讯通路门店!$S:$S,$G1954)</f>
        <v>0</v>
      </c>
      <c r="AJ1954" s="99">
        <f>SUMIFS(通讯通路门店!$BE:$BE,通讯通路门店!$S:$S,$G1954)</f>
        <v>0</v>
      </c>
      <c r="AK1954" s="99">
        <f>SUMIFS(通讯通路门店!$BG:$BG,通讯通路门店!$S:$S,$G1954)</f>
        <v>0</v>
      </c>
      <c r="AL1954" s="99">
        <f>SUMIFS(通讯通路门店!$BC:$BC,通讯通路门店!$S:$S,$G1954)</f>
        <v>0</v>
      </c>
      <c r="AM1954" s="99">
        <f>SUMIFS(通讯通路门店!$BD:$BD,通讯通路门店!$S:$S,$G1954)</f>
        <v>0</v>
      </c>
      <c r="AN1954" s="99">
        <f>SUMIFS(通讯通路门店!$BF:$BF,通讯通路门店!$S:$S,$G1954)</f>
        <v>0</v>
      </c>
      <c r="AO1954" s="99">
        <f t="shared" si="152"/>
        <v>0</v>
      </c>
      <c r="AP1954" s="99">
        <f>SUMIFS(通讯通路门店!$K:$K,通讯通路门店!$S:$S,$G1954)</f>
        <v>0</v>
      </c>
      <c r="AQ1954" s="83"/>
      <c r="AR1954" s="99">
        <f>SUMIFS(通讯通路门店!$T:$T,通讯通路门店!$S:$S,$G1954)</f>
        <v>0</v>
      </c>
      <c r="AS1954" s="99">
        <f>SUMIFS(通讯通路门店!$U:$U,通讯通路门店!$S:$S,$G1954)</f>
        <v>0</v>
      </c>
      <c r="AT1954" s="99">
        <f>SUMIFS(通讯通路门店!$V:$V,通讯通路门店!$S:$S,$G1954)</f>
        <v>0</v>
      </c>
      <c r="AU1954" s="99">
        <f>SUMIFS(通讯通路门店!$W:$W,通讯通路门店!$S:$S,$G1954)</f>
        <v>0</v>
      </c>
      <c r="AV1954" s="99">
        <f>SUMIFS(通讯通路门店!$Z:$Z,通讯通路门店!$S:$S,$G1954)</f>
        <v>0</v>
      </c>
      <c r="AW1954" s="99">
        <f>SUMIFS(通讯通路门店!$AB:$AB,通讯通路门店!$S:$S,$G1954)</f>
        <v>0</v>
      </c>
      <c r="AX1954" s="99">
        <f>SUMIFS(通讯通路门店!$X:$X,通讯通路门店!$S:$S,$G1954)</f>
        <v>0</v>
      </c>
      <c r="AY1954" s="99">
        <f>SUMIFS(通讯通路门店!$Y:$Y,通讯通路门店!$S:$S,$G1954)</f>
        <v>0</v>
      </c>
      <c r="AZ1954" s="99">
        <f>SUMIFS(通讯通路门店!$AA:$AA,通讯通路门店!$S:$S,$G1954)</f>
        <v>0</v>
      </c>
      <c r="BA1954" s="99">
        <f t="shared" si="153"/>
        <v>0</v>
      </c>
      <c r="BB1954" s="99">
        <f t="shared" si="154"/>
        <v>0</v>
      </c>
      <c r="BC1954" s="99">
        <f>SUMIFS(通讯通路门店!$W:$W,通讯通路门店!$S:$S,$G1954,通讯通路门店!$J:$J,"荣耀体验店")+SUMIFS(通讯通路门店!$W:$W,通讯通路门店!$S:$S,$G1954,通讯通路门店!$J:$J,"荣耀授权专卖店")</f>
        <v>0</v>
      </c>
      <c r="BD1954" s="99">
        <f>SUMIFS(通讯通路门店!$Z:$Z,通讯通路门店!$S:$S,$G1954,通讯通路门店!$J:$J,"VIVO体验店")</f>
        <v>0</v>
      </c>
      <c r="BE1954" s="99">
        <f>SUMIFS(通讯通路门店!$AB:$AB,通讯通路门店!$S:$S,$G1954,通讯通路门店!$J:$J,"OPPO体验店")</f>
        <v>0</v>
      </c>
      <c r="BF1954" s="99">
        <f>SUMIFS(通讯通路门店!$X:$X,通讯通路门店!$S:$S,$G1954,通讯通路门店!$J:$J,"华为授权体验店")+SUMIFS(通讯通路门店!$AA:$AA,通讯通路门店!$S:$S,$G1954,通讯通路门店!$J:$J,"华为堡垒店")</f>
        <v>0</v>
      </c>
      <c r="BG1954" s="99">
        <f>SUMIFS(通讯通路门店!$Y:$Y,通讯通路门店!$S:$S,$G1954,通讯通路门店!$J:$J,"小米体验店")</f>
        <v>0</v>
      </c>
      <c r="BH1954" s="99">
        <f>SUMIFS(通讯通路门店!$AA:$AA,通讯通路门店!$S:$S,$G1954,通讯通路门店!$J:$J,"苹果体验店")</f>
        <v>0</v>
      </c>
      <c r="BI1954" s="99">
        <f>SUMIFS(通讯通路门店!$K:$K,通讯通路门店!$S:$S,$G1954,通讯通路门店!$J:$J,"其他品牌专卖店")</f>
        <v>0</v>
      </c>
      <c r="BJ1954" s="99">
        <f>SUMIFS(通讯通路门店!$AC:$AC,通讯通路门店!$S:$S,$G1954)</f>
        <v>0</v>
      </c>
      <c r="BK1954" s="99">
        <f>SUMIFS(通讯通路门店!$AD:$AD,通讯通路门店!$S:$S,$G1954)</f>
        <v>0</v>
      </c>
      <c r="BL1954" s="99">
        <f>SUMIFS(通讯通路门店!$AE:$AE,通讯通路门店!$S:$S,$G1954)</f>
        <v>0</v>
      </c>
      <c r="BM1954" s="99">
        <f>SUMIFS(通讯通路门店!$AF:$AF,通讯通路门店!$S:$S,$G1954)</f>
        <v>0</v>
      </c>
      <c r="BN1954" s="99">
        <f>SUMIFS(通讯通路门店!$AG:$AG,通讯通路门店!$S:$S,$G1954)</f>
        <v>0</v>
      </c>
      <c r="BO1954" s="99">
        <f>SUMIFS(通讯通路门店!$AH:$AH,通讯通路门店!$S:$S,$G1954)</f>
        <v>0</v>
      </c>
      <c r="BP1954" s="99">
        <f>SUMIFS(通讯通路门店!$AI:$AI,通讯通路门店!$S:$S,$G1954)</f>
        <v>0</v>
      </c>
      <c r="BQ1954" s="83"/>
    </row>
    <row r="1955" spans="1:69">
      <c r="A1955" s="99" t="str">
        <f>IFERROR(_xlfn.XLOOKUP($G1955,通讯通路门店!$S$4:$S$993933,通讯通路门店!$A$4:$A$993933,0,0),"")</f>
        <v>海南省</v>
      </c>
      <c r="B1955" s="99" t="str">
        <f>IFERROR(_xlfn.XLOOKUP($G1955,通讯通路门店!$S$4:$S$993933,通讯通路门店!$B$4:$B$993933,0,0),"")</f>
        <v>乐东黎族自治县</v>
      </c>
      <c r="C1955" s="99" t="str">
        <f>IFERROR(_xlfn.XLOOKUP($G1955,通讯通路门店!$S$4:$S$993933,通讯通路门店!$C$4:$C$993933,0,0),"")</f>
        <v>乐东黎族自治县</v>
      </c>
      <c r="D1955" s="99" t="str">
        <f>IFERROR(_xlfn.XLOOKUP($G1955,通讯通路门店!$S$4:$S$993933,通讯通路门店!$D$4:$D$993933,0,0),"")</f>
        <v>万冲镇</v>
      </c>
      <c r="E1955" s="83"/>
      <c r="F1955" s="83"/>
      <c r="G1955" s="101"/>
      <c r="H1955" s="102">
        <f>IFERROR(_xlfn.XLOOKUP($G1955,通讯通路门店!$S$4:$S$993933,通讯通路门店!$R$4:$R$993933,0,0),"")</f>
        <v>0</v>
      </c>
      <c r="I1955" s="83"/>
      <c r="J1955" s="83"/>
      <c r="K1955" s="83"/>
      <c r="L1955" s="83"/>
      <c r="M1955" s="83"/>
      <c r="N1955" s="83"/>
      <c r="O1955" s="83"/>
      <c r="P1955" s="83"/>
      <c r="Q1955" s="83"/>
      <c r="R1955" s="83"/>
      <c r="S1955" s="83"/>
      <c r="T1955" s="83"/>
      <c r="U1955" s="99">
        <f>COUNTIF(通讯通路门店!$S:$S,$G1955)</f>
        <v>0</v>
      </c>
      <c r="V1955" s="99">
        <f>COUNTIFS(通讯通路门店!$S:$S,$G1955,通讯通路门店!$J:$J,"综合卖场")</f>
        <v>0</v>
      </c>
      <c r="W1955" s="99">
        <f>SUMIFS(通讯通路门店!$AJ:$AJ,通讯通路门店!$S:$S,通讯客户沙盘!$G1955)</f>
        <v>0</v>
      </c>
      <c r="X1955" s="99">
        <f t="shared" si="150"/>
        <v>0</v>
      </c>
      <c r="Y1955" s="99">
        <f>COUNTIFS(通讯通路门店!$S:$S,$G1955,通讯通路门店!$J:$J,"荣耀体验店")+COUNTIFS(通讯通路门店!$S:$S,$G1955,通讯通路门店!$J:$J,"荣耀授权专卖店")</f>
        <v>0</v>
      </c>
      <c r="Z1955" s="99">
        <f>COUNTIFS(通讯通路门店!$S:$S,$G1955,通讯通路门店!$J:$J,"VIVO体验店")</f>
        <v>0</v>
      </c>
      <c r="AA1955" s="99">
        <f>COUNTIFS(通讯通路门店!$S:$S,$G1955,通讯通路门店!$J:$J,"OPPO体验店")</f>
        <v>0</v>
      </c>
      <c r="AB1955" s="99">
        <f>COUNTIFS(通讯通路门店!$S:$S,$G1955,通讯通路门店!$J:$J,"华为授权体验店")+COUNTIFS(通讯通路门店!$S:$S,$G1955,通讯通路门店!$J:$J,"华为堡垒店")</f>
        <v>0</v>
      </c>
      <c r="AC1955" s="99">
        <f>COUNTIFS(通讯通路门店!$S:$S,$G1955,通讯通路门店!$J:$J,"小米体验店")</f>
        <v>0</v>
      </c>
      <c r="AD1955" s="99">
        <f>COUNTIFS(通讯通路门店!$S:$S,$G1955,通讯通路门店!$J:$J,"苹果体验店")</f>
        <v>0</v>
      </c>
      <c r="AE1955" s="99">
        <f>COUNTIFS(通讯通路门店!$S:$S,$G1955,通讯通路门店!$J:$J,"其他品牌专卖店")</f>
        <v>0</v>
      </c>
      <c r="AF1955" s="99">
        <f>SUMIFS(通讯通路门店!$BI:$BI,通讯通路门店!$S:$S,$G1955)</f>
        <v>0</v>
      </c>
      <c r="AG1955" s="99">
        <f>SUMIFS(通讯通路门店!$BH:$BH,通讯通路门店!$S:$S,$G1955)</f>
        <v>0</v>
      </c>
      <c r="AH1955" s="99">
        <f t="shared" si="151"/>
        <v>0</v>
      </c>
      <c r="AI1955" s="99">
        <f>SUMIFS(通讯通路门店!$BB:$BB,通讯通路门店!$S:$S,$G1955)</f>
        <v>0</v>
      </c>
      <c r="AJ1955" s="99">
        <f>SUMIFS(通讯通路门店!$BE:$BE,通讯通路门店!$S:$S,$G1955)</f>
        <v>0</v>
      </c>
      <c r="AK1955" s="99">
        <f>SUMIFS(通讯通路门店!$BG:$BG,通讯通路门店!$S:$S,$G1955)</f>
        <v>0</v>
      </c>
      <c r="AL1955" s="99">
        <f>SUMIFS(通讯通路门店!$BC:$BC,通讯通路门店!$S:$S,$G1955)</f>
        <v>0</v>
      </c>
      <c r="AM1955" s="99">
        <f>SUMIFS(通讯通路门店!$BD:$BD,通讯通路门店!$S:$S,$G1955)</f>
        <v>0</v>
      </c>
      <c r="AN1955" s="99">
        <f>SUMIFS(通讯通路门店!$BF:$BF,通讯通路门店!$S:$S,$G1955)</f>
        <v>0</v>
      </c>
      <c r="AO1955" s="99">
        <f t="shared" si="152"/>
        <v>0</v>
      </c>
      <c r="AP1955" s="99">
        <f>SUMIFS(通讯通路门店!$K:$K,通讯通路门店!$S:$S,$G1955)</f>
        <v>0</v>
      </c>
      <c r="AQ1955" s="83"/>
      <c r="AR1955" s="99">
        <f>SUMIFS(通讯通路门店!$T:$T,通讯通路门店!$S:$S,$G1955)</f>
        <v>0</v>
      </c>
      <c r="AS1955" s="99">
        <f>SUMIFS(通讯通路门店!$U:$U,通讯通路门店!$S:$S,$G1955)</f>
        <v>0</v>
      </c>
      <c r="AT1955" s="99">
        <f>SUMIFS(通讯通路门店!$V:$V,通讯通路门店!$S:$S,$G1955)</f>
        <v>0</v>
      </c>
      <c r="AU1955" s="99">
        <f>SUMIFS(通讯通路门店!$W:$W,通讯通路门店!$S:$S,$G1955)</f>
        <v>0</v>
      </c>
      <c r="AV1955" s="99">
        <f>SUMIFS(通讯通路门店!$Z:$Z,通讯通路门店!$S:$S,$G1955)</f>
        <v>0</v>
      </c>
      <c r="AW1955" s="99">
        <f>SUMIFS(通讯通路门店!$AB:$AB,通讯通路门店!$S:$S,$G1955)</f>
        <v>0</v>
      </c>
      <c r="AX1955" s="99">
        <f>SUMIFS(通讯通路门店!$X:$X,通讯通路门店!$S:$S,$G1955)</f>
        <v>0</v>
      </c>
      <c r="AY1955" s="99">
        <f>SUMIFS(通讯通路门店!$Y:$Y,通讯通路门店!$S:$S,$G1955)</f>
        <v>0</v>
      </c>
      <c r="AZ1955" s="99">
        <f>SUMIFS(通讯通路门店!$AA:$AA,通讯通路门店!$S:$S,$G1955)</f>
        <v>0</v>
      </c>
      <c r="BA1955" s="99">
        <f t="shared" si="153"/>
        <v>0</v>
      </c>
      <c r="BB1955" s="99">
        <f t="shared" si="154"/>
        <v>0</v>
      </c>
      <c r="BC1955" s="99">
        <f>SUMIFS(通讯通路门店!$W:$W,通讯通路门店!$S:$S,$G1955,通讯通路门店!$J:$J,"荣耀体验店")+SUMIFS(通讯通路门店!$W:$W,通讯通路门店!$S:$S,$G1955,通讯通路门店!$J:$J,"荣耀授权专卖店")</f>
        <v>0</v>
      </c>
      <c r="BD1955" s="99">
        <f>SUMIFS(通讯通路门店!$Z:$Z,通讯通路门店!$S:$S,$G1955,通讯通路门店!$J:$J,"VIVO体验店")</f>
        <v>0</v>
      </c>
      <c r="BE1955" s="99">
        <f>SUMIFS(通讯通路门店!$AB:$AB,通讯通路门店!$S:$S,$G1955,通讯通路门店!$J:$J,"OPPO体验店")</f>
        <v>0</v>
      </c>
      <c r="BF1955" s="99">
        <f>SUMIFS(通讯通路门店!$X:$X,通讯通路门店!$S:$S,$G1955,通讯通路门店!$J:$J,"华为授权体验店")+SUMIFS(通讯通路门店!$AA:$AA,通讯通路门店!$S:$S,$G1955,通讯通路门店!$J:$J,"华为堡垒店")</f>
        <v>0</v>
      </c>
      <c r="BG1955" s="99">
        <f>SUMIFS(通讯通路门店!$Y:$Y,通讯通路门店!$S:$S,$G1955,通讯通路门店!$J:$J,"小米体验店")</f>
        <v>0</v>
      </c>
      <c r="BH1955" s="99">
        <f>SUMIFS(通讯通路门店!$AA:$AA,通讯通路门店!$S:$S,$G1955,通讯通路门店!$J:$J,"苹果体验店")</f>
        <v>0</v>
      </c>
      <c r="BI1955" s="99">
        <f>SUMIFS(通讯通路门店!$K:$K,通讯通路门店!$S:$S,$G1955,通讯通路门店!$J:$J,"其他品牌专卖店")</f>
        <v>0</v>
      </c>
      <c r="BJ1955" s="99">
        <f>SUMIFS(通讯通路门店!$AC:$AC,通讯通路门店!$S:$S,$G1955)</f>
        <v>0</v>
      </c>
      <c r="BK1955" s="99">
        <f>SUMIFS(通讯通路门店!$AD:$AD,通讯通路门店!$S:$S,$G1955)</f>
        <v>0</v>
      </c>
      <c r="BL1955" s="99">
        <f>SUMIFS(通讯通路门店!$AE:$AE,通讯通路门店!$S:$S,$G1955)</f>
        <v>0</v>
      </c>
      <c r="BM1955" s="99">
        <f>SUMIFS(通讯通路门店!$AF:$AF,通讯通路门店!$S:$S,$G1955)</f>
        <v>0</v>
      </c>
      <c r="BN1955" s="99">
        <f>SUMIFS(通讯通路门店!$AG:$AG,通讯通路门店!$S:$S,$G1955)</f>
        <v>0</v>
      </c>
      <c r="BO1955" s="99">
        <f>SUMIFS(通讯通路门店!$AH:$AH,通讯通路门店!$S:$S,$G1955)</f>
        <v>0</v>
      </c>
      <c r="BP1955" s="99">
        <f>SUMIFS(通讯通路门店!$AI:$AI,通讯通路门店!$S:$S,$G1955)</f>
        <v>0</v>
      </c>
      <c r="BQ1955" s="83"/>
    </row>
    <row r="1956" spans="1:69">
      <c r="A1956" s="99" t="str">
        <f>IFERROR(_xlfn.XLOOKUP($G1956,通讯通路门店!$S$4:$S$993933,通讯通路门店!$A$4:$A$993933,0,0),"")</f>
        <v>海南省</v>
      </c>
      <c r="B1956" s="99" t="str">
        <f>IFERROR(_xlfn.XLOOKUP($G1956,通讯通路门店!$S$4:$S$993933,通讯通路门店!$B$4:$B$993933,0,0),"")</f>
        <v>乐东黎族自治县</v>
      </c>
      <c r="C1956" s="99" t="str">
        <f>IFERROR(_xlfn.XLOOKUP($G1956,通讯通路门店!$S$4:$S$993933,通讯通路门店!$C$4:$C$993933,0,0),"")</f>
        <v>乐东黎族自治县</v>
      </c>
      <c r="D1956" s="99" t="str">
        <f>IFERROR(_xlfn.XLOOKUP($G1956,通讯通路门店!$S$4:$S$993933,通讯通路门店!$D$4:$D$993933,0,0),"")</f>
        <v>万冲镇</v>
      </c>
      <c r="E1956" s="83"/>
      <c r="F1956" s="83"/>
      <c r="G1956" s="101"/>
      <c r="H1956" s="102">
        <f>IFERROR(_xlfn.XLOOKUP($G1956,通讯通路门店!$S$4:$S$993933,通讯通路门店!$R$4:$R$993933,0,0),"")</f>
        <v>0</v>
      </c>
      <c r="I1956" s="83"/>
      <c r="J1956" s="83"/>
      <c r="K1956" s="83"/>
      <c r="L1956" s="83"/>
      <c r="M1956" s="83"/>
      <c r="N1956" s="83"/>
      <c r="O1956" s="83"/>
      <c r="P1956" s="83"/>
      <c r="Q1956" s="83"/>
      <c r="R1956" s="83"/>
      <c r="S1956" s="83"/>
      <c r="T1956" s="83"/>
      <c r="U1956" s="99">
        <f>COUNTIF(通讯通路门店!$S:$S,$G1956)</f>
        <v>0</v>
      </c>
      <c r="V1956" s="99">
        <f>COUNTIFS(通讯通路门店!$S:$S,$G1956,通讯通路门店!$J:$J,"综合卖场")</f>
        <v>0</v>
      </c>
      <c r="W1956" s="99">
        <f>SUMIFS(通讯通路门店!$AJ:$AJ,通讯通路门店!$S:$S,通讯客户沙盘!$G1956)</f>
        <v>0</v>
      </c>
      <c r="X1956" s="99">
        <f t="shared" si="150"/>
        <v>0</v>
      </c>
      <c r="Y1956" s="99">
        <f>COUNTIFS(通讯通路门店!$S:$S,$G1956,通讯通路门店!$J:$J,"荣耀体验店")+COUNTIFS(通讯通路门店!$S:$S,$G1956,通讯通路门店!$J:$J,"荣耀授权专卖店")</f>
        <v>0</v>
      </c>
      <c r="Z1956" s="99">
        <f>COUNTIFS(通讯通路门店!$S:$S,$G1956,通讯通路门店!$J:$J,"VIVO体验店")</f>
        <v>0</v>
      </c>
      <c r="AA1956" s="99">
        <f>COUNTIFS(通讯通路门店!$S:$S,$G1956,通讯通路门店!$J:$J,"OPPO体验店")</f>
        <v>0</v>
      </c>
      <c r="AB1956" s="99">
        <f>COUNTIFS(通讯通路门店!$S:$S,$G1956,通讯通路门店!$J:$J,"华为授权体验店")+COUNTIFS(通讯通路门店!$S:$S,$G1956,通讯通路门店!$J:$J,"华为堡垒店")</f>
        <v>0</v>
      </c>
      <c r="AC1956" s="99">
        <f>COUNTIFS(通讯通路门店!$S:$S,$G1956,通讯通路门店!$J:$J,"小米体验店")</f>
        <v>0</v>
      </c>
      <c r="AD1956" s="99">
        <f>COUNTIFS(通讯通路门店!$S:$S,$G1956,通讯通路门店!$J:$J,"苹果体验店")</f>
        <v>0</v>
      </c>
      <c r="AE1956" s="99">
        <f>COUNTIFS(通讯通路门店!$S:$S,$G1956,通讯通路门店!$J:$J,"其他品牌专卖店")</f>
        <v>0</v>
      </c>
      <c r="AF1956" s="99">
        <f>SUMIFS(通讯通路门店!$BI:$BI,通讯通路门店!$S:$S,$G1956)</f>
        <v>0</v>
      </c>
      <c r="AG1956" s="99">
        <f>SUMIFS(通讯通路门店!$BH:$BH,通讯通路门店!$S:$S,$G1956)</f>
        <v>0</v>
      </c>
      <c r="AH1956" s="99">
        <f t="shared" si="151"/>
        <v>0</v>
      </c>
      <c r="AI1956" s="99">
        <f>SUMIFS(通讯通路门店!$BB:$BB,通讯通路门店!$S:$S,$G1956)</f>
        <v>0</v>
      </c>
      <c r="AJ1956" s="99">
        <f>SUMIFS(通讯通路门店!$BE:$BE,通讯通路门店!$S:$S,$G1956)</f>
        <v>0</v>
      </c>
      <c r="AK1956" s="99">
        <f>SUMIFS(通讯通路门店!$BG:$BG,通讯通路门店!$S:$S,$G1956)</f>
        <v>0</v>
      </c>
      <c r="AL1956" s="99">
        <f>SUMIFS(通讯通路门店!$BC:$BC,通讯通路门店!$S:$S,$G1956)</f>
        <v>0</v>
      </c>
      <c r="AM1956" s="99">
        <f>SUMIFS(通讯通路门店!$BD:$BD,通讯通路门店!$S:$S,$G1956)</f>
        <v>0</v>
      </c>
      <c r="AN1956" s="99">
        <f>SUMIFS(通讯通路门店!$BF:$BF,通讯通路门店!$S:$S,$G1956)</f>
        <v>0</v>
      </c>
      <c r="AO1956" s="99">
        <f t="shared" si="152"/>
        <v>0</v>
      </c>
      <c r="AP1956" s="99">
        <f>SUMIFS(通讯通路门店!$K:$K,通讯通路门店!$S:$S,$G1956)</f>
        <v>0</v>
      </c>
      <c r="AQ1956" s="83"/>
      <c r="AR1956" s="99">
        <f>SUMIFS(通讯通路门店!$T:$T,通讯通路门店!$S:$S,$G1956)</f>
        <v>0</v>
      </c>
      <c r="AS1956" s="99">
        <f>SUMIFS(通讯通路门店!$U:$U,通讯通路门店!$S:$S,$G1956)</f>
        <v>0</v>
      </c>
      <c r="AT1956" s="99">
        <f>SUMIFS(通讯通路门店!$V:$V,通讯通路门店!$S:$S,$G1956)</f>
        <v>0</v>
      </c>
      <c r="AU1956" s="99">
        <f>SUMIFS(通讯通路门店!$W:$W,通讯通路门店!$S:$S,$G1956)</f>
        <v>0</v>
      </c>
      <c r="AV1956" s="99">
        <f>SUMIFS(通讯通路门店!$Z:$Z,通讯通路门店!$S:$S,$G1956)</f>
        <v>0</v>
      </c>
      <c r="AW1956" s="99">
        <f>SUMIFS(通讯通路门店!$AB:$AB,通讯通路门店!$S:$S,$G1956)</f>
        <v>0</v>
      </c>
      <c r="AX1956" s="99">
        <f>SUMIFS(通讯通路门店!$X:$X,通讯通路门店!$S:$S,$G1956)</f>
        <v>0</v>
      </c>
      <c r="AY1956" s="99">
        <f>SUMIFS(通讯通路门店!$Y:$Y,通讯通路门店!$S:$S,$G1956)</f>
        <v>0</v>
      </c>
      <c r="AZ1956" s="99">
        <f>SUMIFS(通讯通路门店!$AA:$AA,通讯通路门店!$S:$S,$G1956)</f>
        <v>0</v>
      </c>
      <c r="BA1956" s="99">
        <f t="shared" si="153"/>
        <v>0</v>
      </c>
      <c r="BB1956" s="99">
        <f t="shared" si="154"/>
        <v>0</v>
      </c>
      <c r="BC1956" s="99">
        <f>SUMIFS(通讯通路门店!$W:$W,通讯通路门店!$S:$S,$G1956,通讯通路门店!$J:$J,"荣耀体验店")+SUMIFS(通讯通路门店!$W:$W,通讯通路门店!$S:$S,$G1956,通讯通路门店!$J:$J,"荣耀授权专卖店")</f>
        <v>0</v>
      </c>
      <c r="BD1956" s="99">
        <f>SUMIFS(通讯通路门店!$Z:$Z,通讯通路门店!$S:$S,$G1956,通讯通路门店!$J:$J,"VIVO体验店")</f>
        <v>0</v>
      </c>
      <c r="BE1956" s="99">
        <f>SUMIFS(通讯通路门店!$AB:$AB,通讯通路门店!$S:$S,$G1956,通讯通路门店!$J:$J,"OPPO体验店")</f>
        <v>0</v>
      </c>
      <c r="BF1956" s="99">
        <f>SUMIFS(通讯通路门店!$X:$X,通讯通路门店!$S:$S,$G1956,通讯通路门店!$J:$J,"华为授权体验店")+SUMIFS(通讯通路门店!$AA:$AA,通讯通路门店!$S:$S,$G1956,通讯通路门店!$J:$J,"华为堡垒店")</f>
        <v>0</v>
      </c>
      <c r="BG1956" s="99">
        <f>SUMIFS(通讯通路门店!$Y:$Y,通讯通路门店!$S:$S,$G1956,通讯通路门店!$J:$J,"小米体验店")</f>
        <v>0</v>
      </c>
      <c r="BH1956" s="99">
        <f>SUMIFS(通讯通路门店!$AA:$AA,通讯通路门店!$S:$S,$G1956,通讯通路门店!$J:$J,"苹果体验店")</f>
        <v>0</v>
      </c>
      <c r="BI1956" s="99">
        <f>SUMIFS(通讯通路门店!$K:$K,通讯通路门店!$S:$S,$G1956,通讯通路门店!$J:$J,"其他品牌专卖店")</f>
        <v>0</v>
      </c>
      <c r="BJ1956" s="99">
        <f>SUMIFS(通讯通路门店!$AC:$AC,通讯通路门店!$S:$S,$G1956)</f>
        <v>0</v>
      </c>
      <c r="BK1956" s="99">
        <f>SUMIFS(通讯通路门店!$AD:$AD,通讯通路门店!$S:$S,$G1956)</f>
        <v>0</v>
      </c>
      <c r="BL1956" s="99">
        <f>SUMIFS(通讯通路门店!$AE:$AE,通讯通路门店!$S:$S,$G1956)</f>
        <v>0</v>
      </c>
      <c r="BM1956" s="99">
        <f>SUMIFS(通讯通路门店!$AF:$AF,通讯通路门店!$S:$S,$G1956)</f>
        <v>0</v>
      </c>
      <c r="BN1956" s="99">
        <f>SUMIFS(通讯通路门店!$AG:$AG,通讯通路门店!$S:$S,$G1956)</f>
        <v>0</v>
      </c>
      <c r="BO1956" s="99">
        <f>SUMIFS(通讯通路门店!$AH:$AH,通讯通路门店!$S:$S,$G1956)</f>
        <v>0</v>
      </c>
      <c r="BP1956" s="99">
        <f>SUMIFS(通讯通路门店!$AI:$AI,通讯通路门店!$S:$S,$G1956)</f>
        <v>0</v>
      </c>
      <c r="BQ1956" s="83"/>
    </row>
    <row r="1957" spans="1:69">
      <c r="A1957" s="99" t="str">
        <f>IFERROR(_xlfn.XLOOKUP($G1957,通讯通路门店!$S$4:$S$993933,通讯通路门店!$A$4:$A$993933,0,0),"")</f>
        <v>海南省</v>
      </c>
      <c r="B1957" s="99" t="str">
        <f>IFERROR(_xlfn.XLOOKUP($G1957,通讯通路门店!$S$4:$S$993933,通讯通路门店!$B$4:$B$993933,0,0),"")</f>
        <v>乐东黎族自治县</v>
      </c>
      <c r="C1957" s="99" t="str">
        <f>IFERROR(_xlfn.XLOOKUP($G1957,通讯通路门店!$S$4:$S$993933,通讯通路门店!$C$4:$C$993933,0,0),"")</f>
        <v>乐东黎族自治县</v>
      </c>
      <c r="D1957" s="99" t="str">
        <f>IFERROR(_xlfn.XLOOKUP($G1957,通讯通路门店!$S$4:$S$993933,通讯通路门店!$D$4:$D$993933,0,0),"")</f>
        <v>万冲镇</v>
      </c>
      <c r="E1957" s="83"/>
      <c r="F1957" s="83"/>
      <c r="G1957" s="101"/>
      <c r="H1957" s="102">
        <f>IFERROR(_xlfn.XLOOKUP($G1957,通讯通路门店!$S$4:$S$993933,通讯通路门店!$R$4:$R$993933,0,0),"")</f>
        <v>0</v>
      </c>
      <c r="I1957" s="83"/>
      <c r="J1957" s="83"/>
      <c r="K1957" s="83"/>
      <c r="L1957" s="83"/>
      <c r="M1957" s="83"/>
      <c r="N1957" s="83"/>
      <c r="O1957" s="83"/>
      <c r="P1957" s="83"/>
      <c r="Q1957" s="83"/>
      <c r="R1957" s="83"/>
      <c r="S1957" s="83"/>
      <c r="T1957" s="83"/>
      <c r="U1957" s="99">
        <f>COUNTIF(通讯通路门店!$S:$S,$G1957)</f>
        <v>0</v>
      </c>
      <c r="V1957" s="99">
        <f>COUNTIFS(通讯通路门店!$S:$S,$G1957,通讯通路门店!$J:$J,"综合卖场")</f>
        <v>0</v>
      </c>
      <c r="W1957" s="99">
        <f>SUMIFS(通讯通路门店!$AJ:$AJ,通讯通路门店!$S:$S,通讯客户沙盘!$G1957)</f>
        <v>0</v>
      </c>
      <c r="X1957" s="99">
        <f t="shared" si="150"/>
        <v>0</v>
      </c>
      <c r="Y1957" s="99">
        <f>COUNTIFS(通讯通路门店!$S:$S,$G1957,通讯通路门店!$J:$J,"荣耀体验店")+COUNTIFS(通讯通路门店!$S:$S,$G1957,通讯通路门店!$J:$J,"荣耀授权专卖店")</f>
        <v>0</v>
      </c>
      <c r="Z1957" s="99">
        <f>COUNTIFS(通讯通路门店!$S:$S,$G1957,通讯通路门店!$J:$J,"VIVO体验店")</f>
        <v>0</v>
      </c>
      <c r="AA1957" s="99">
        <f>COUNTIFS(通讯通路门店!$S:$S,$G1957,通讯通路门店!$J:$J,"OPPO体验店")</f>
        <v>0</v>
      </c>
      <c r="AB1957" s="99">
        <f>COUNTIFS(通讯通路门店!$S:$S,$G1957,通讯通路门店!$J:$J,"华为授权体验店")+COUNTIFS(通讯通路门店!$S:$S,$G1957,通讯通路门店!$J:$J,"华为堡垒店")</f>
        <v>0</v>
      </c>
      <c r="AC1957" s="99">
        <f>COUNTIFS(通讯通路门店!$S:$S,$G1957,通讯通路门店!$J:$J,"小米体验店")</f>
        <v>0</v>
      </c>
      <c r="AD1957" s="99">
        <f>COUNTIFS(通讯通路门店!$S:$S,$G1957,通讯通路门店!$J:$J,"苹果体验店")</f>
        <v>0</v>
      </c>
      <c r="AE1957" s="99">
        <f>COUNTIFS(通讯通路门店!$S:$S,$G1957,通讯通路门店!$J:$J,"其他品牌专卖店")</f>
        <v>0</v>
      </c>
      <c r="AF1957" s="99">
        <f>SUMIFS(通讯通路门店!$BI:$BI,通讯通路门店!$S:$S,$G1957)</f>
        <v>0</v>
      </c>
      <c r="AG1957" s="99">
        <f>SUMIFS(通讯通路门店!$BH:$BH,通讯通路门店!$S:$S,$G1957)</f>
        <v>0</v>
      </c>
      <c r="AH1957" s="99">
        <f t="shared" si="151"/>
        <v>0</v>
      </c>
      <c r="AI1957" s="99">
        <f>SUMIFS(通讯通路门店!$BB:$BB,通讯通路门店!$S:$S,$G1957)</f>
        <v>0</v>
      </c>
      <c r="AJ1957" s="99">
        <f>SUMIFS(通讯通路门店!$BE:$BE,通讯通路门店!$S:$S,$G1957)</f>
        <v>0</v>
      </c>
      <c r="AK1957" s="99">
        <f>SUMIFS(通讯通路门店!$BG:$BG,通讯通路门店!$S:$S,$G1957)</f>
        <v>0</v>
      </c>
      <c r="AL1957" s="99">
        <f>SUMIFS(通讯通路门店!$BC:$BC,通讯通路门店!$S:$S,$G1957)</f>
        <v>0</v>
      </c>
      <c r="AM1957" s="99">
        <f>SUMIFS(通讯通路门店!$BD:$BD,通讯通路门店!$S:$S,$G1957)</f>
        <v>0</v>
      </c>
      <c r="AN1957" s="99">
        <f>SUMIFS(通讯通路门店!$BF:$BF,通讯通路门店!$S:$S,$G1957)</f>
        <v>0</v>
      </c>
      <c r="AO1957" s="99">
        <f t="shared" si="152"/>
        <v>0</v>
      </c>
      <c r="AP1957" s="99">
        <f>SUMIFS(通讯通路门店!$K:$K,通讯通路门店!$S:$S,$G1957)</f>
        <v>0</v>
      </c>
      <c r="AQ1957" s="83"/>
      <c r="AR1957" s="99">
        <f>SUMIFS(通讯通路门店!$T:$T,通讯通路门店!$S:$S,$G1957)</f>
        <v>0</v>
      </c>
      <c r="AS1957" s="99">
        <f>SUMIFS(通讯通路门店!$U:$U,通讯通路门店!$S:$S,$G1957)</f>
        <v>0</v>
      </c>
      <c r="AT1957" s="99">
        <f>SUMIFS(通讯通路门店!$V:$V,通讯通路门店!$S:$S,$G1957)</f>
        <v>0</v>
      </c>
      <c r="AU1957" s="99">
        <f>SUMIFS(通讯通路门店!$W:$W,通讯通路门店!$S:$S,$G1957)</f>
        <v>0</v>
      </c>
      <c r="AV1957" s="99">
        <f>SUMIFS(通讯通路门店!$Z:$Z,通讯通路门店!$S:$S,$G1957)</f>
        <v>0</v>
      </c>
      <c r="AW1957" s="99">
        <f>SUMIFS(通讯通路门店!$AB:$AB,通讯通路门店!$S:$S,$G1957)</f>
        <v>0</v>
      </c>
      <c r="AX1957" s="99">
        <f>SUMIFS(通讯通路门店!$X:$X,通讯通路门店!$S:$S,$G1957)</f>
        <v>0</v>
      </c>
      <c r="AY1957" s="99">
        <f>SUMIFS(通讯通路门店!$Y:$Y,通讯通路门店!$S:$S,$G1957)</f>
        <v>0</v>
      </c>
      <c r="AZ1957" s="99">
        <f>SUMIFS(通讯通路门店!$AA:$AA,通讯通路门店!$S:$S,$G1957)</f>
        <v>0</v>
      </c>
      <c r="BA1957" s="99">
        <f t="shared" si="153"/>
        <v>0</v>
      </c>
      <c r="BB1957" s="99">
        <f t="shared" si="154"/>
        <v>0</v>
      </c>
      <c r="BC1957" s="99">
        <f>SUMIFS(通讯通路门店!$W:$W,通讯通路门店!$S:$S,$G1957,通讯通路门店!$J:$J,"荣耀体验店")+SUMIFS(通讯通路门店!$W:$W,通讯通路门店!$S:$S,$G1957,通讯通路门店!$J:$J,"荣耀授权专卖店")</f>
        <v>0</v>
      </c>
      <c r="BD1957" s="99">
        <f>SUMIFS(通讯通路门店!$Z:$Z,通讯通路门店!$S:$S,$G1957,通讯通路门店!$J:$J,"VIVO体验店")</f>
        <v>0</v>
      </c>
      <c r="BE1957" s="99">
        <f>SUMIFS(通讯通路门店!$AB:$AB,通讯通路门店!$S:$S,$G1957,通讯通路门店!$J:$J,"OPPO体验店")</f>
        <v>0</v>
      </c>
      <c r="BF1957" s="99">
        <f>SUMIFS(通讯通路门店!$X:$X,通讯通路门店!$S:$S,$G1957,通讯通路门店!$J:$J,"华为授权体验店")+SUMIFS(通讯通路门店!$AA:$AA,通讯通路门店!$S:$S,$G1957,通讯通路门店!$J:$J,"华为堡垒店")</f>
        <v>0</v>
      </c>
      <c r="BG1957" s="99">
        <f>SUMIFS(通讯通路门店!$Y:$Y,通讯通路门店!$S:$S,$G1957,通讯通路门店!$J:$J,"小米体验店")</f>
        <v>0</v>
      </c>
      <c r="BH1957" s="99">
        <f>SUMIFS(通讯通路门店!$AA:$AA,通讯通路门店!$S:$S,$G1957,通讯通路门店!$J:$J,"苹果体验店")</f>
        <v>0</v>
      </c>
      <c r="BI1957" s="99">
        <f>SUMIFS(通讯通路门店!$K:$K,通讯通路门店!$S:$S,$G1957,通讯通路门店!$J:$J,"其他品牌专卖店")</f>
        <v>0</v>
      </c>
      <c r="BJ1957" s="99">
        <f>SUMIFS(通讯通路门店!$AC:$AC,通讯通路门店!$S:$S,$G1957)</f>
        <v>0</v>
      </c>
      <c r="BK1957" s="99">
        <f>SUMIFS(通讯通路门店!$AD:$AD,通讯通路门店!$S:$S,$G1957)</f>
        <v>0</v>
      </c>
      <c r="BL1957" s="99">
        <f>SUMIFS(通讯通路门店!$AE:$AE,通讯通路门店!$S:$S,$G1957)</f>
        <v>0</v>
      </c>
      <c r="BM1957" s="99">
        <f>SUMIFS(通讯通路门店!$AF:$AF,通讯通路门店!$S:$S,$G1957)</f>
        <v>0</v>
      </c>
      <c r="BN1957" s="99">
        <f>SUMIFS(通讯通路门店!$AG:$AG,通讯通路门店!$S:$S,$G1957)</f>
        <v>0</v>
      </c>
      <c r="BO1957" s="99">
        <f>SUMIFS(通讯通路门店!$AH:$AH,通讯通路门店!$S:$S,$G1957)</f>
        <v>0</v>
      </c>
      <c r="BP1957" s="99">
        <f>SUMIFS(通讯通路门店!$AI:$AI,通讯通路门店!$S:$S,$G1957)</f>
        <v>0</v>
      </c>
      <c r="BQ1957" s="83"/>
    </row>
    <row r="1958" spans="1:69">
      <c r="A1958" s="99" t="str">
        <f>IFERROR(_xlfn.XLOOKUP($G1958,通讯通路门店!$S$4:$S$993933,通讯通路门店!$A$4:$A$993933,0,0),"")</f>
        <v>海南省</v>
      </c>
      <c r="B1958" s="99" t="str">
        <f>IFERROR(_xlfn.XLOOKUP($G1958,通讯通路门店!$S$4:$S$993933,通讯通路门店!$B$4:$B$993933,0,0),"")</f>
        <v>乐东黎族自治县</v>
      </c>
      <c r="C1958" s="99" t="str">
        <f>IFERROR(_xlfn.XLOOKUP($G1958,通讯通路门店!$S$4:$S$993933,通讯通路门店!$C$4:$C$993933,0,0),"")</f>
        <v>乐东黎族自治县</v>
      </c>
      <c r="D1958" s="99" t="str">
        <f>IFERROR(_xlfn.XLOOKUP($G1958,通讯通路门店!$S$4:$S$993933,通讯通路门店!$D$4:$D$993933,0,0),"")</f>
        <v>万冲镇</v>
      </c>
      <c r="E1958" s="83"/>
      <c r="F1958" s="83"/>
      <c r="G1958" s="101"/>
      <c r="H1958" s="102">
        <f>IFERROR(_xlfn.XLOOKUP($G1958,通讯通路门店!$S$4:$S$993933,通讯通路门店!$R$4:$R$993933,0,0),"")</f>
        <v>0</v>
      </c>
      <c r="I1958" s="83"/>
      <c r="J1958" s="83"/>
      <c r="K1958" s="83"/>
      <c r="L1958" s="83"/>
      <c r="M1958" s="83"/>
      <c r="N1958" s="83"/>
      <c r="O1958" s="83"/>
      <c r="P1958" s="83"/>
      <c r="Q1958" s="83"/>
      <c r="R1958" s="83"/>
      <c r="S1958" s="83"/>
      <c r="T1958" s="83"/>
      <c r="U1958" s="99">
        <f>COUNTIF(通讯通路门店!$S:$S,$G1958)</f>
        <v>0</v>
      </c>
      <c r="V1958" s="99">
        <f>COUNTIFS(通讯通路门店!$S:$S,$G1958,通讯通路门店!$J:$J,"综合卖场")</f>
        <v>0</v>
      </c>
      <c r="W1958" s="99">
        <f>SUMIFS(通讯通路门店!$AJ:$AJ,通讯通路门店!$S:$S,通讯客户沙盘!$G1958)</f>
        <v>0</v>
      </c>
      <c r="X1958" s="99">
        <f t="shared" si="150"/>
        <v>0</v>
      </c>
      <c r="Y1958" s="99">
        <f>COUNTIFS(通讯通路门店!$S:$S,$G1958,通讯通路门店!$J:$J,"荣耀体验店")+COUNTIFS(通讯通路门店!$S:$S,$G1958,通讯通路门店!$J:$J,"荣耀授权专卖店")</f>
        <v>0</v>
      </c>
      <c r="Z1958" s="99">
        <f>COUNTIFS(通讯通路门店!$S:$S,$G1958,通讯通路门店!$J:$J,"VIVO体验店")</f>
        <v>0</v>
      </c>
      <c r="AA1958" s="99">
        <f>COUNTIFS(通讯通路门店!$S:$S,$G1958,通讯通路门店!$J:$J,"OPPO体验店")</f>
        <v>0</v>
      </c>
      <c r="AB1958" s="99">
        <f>COUNTIFS(通讯通路门店!$S:$S,$G1958,通讯通路门店!$J:$J,"华为授权体验店")+COUNTIFS(通讯通路门店!$S:$S,$G1958,通讯通路门店!$J:$J,"华为堡垒店")</f>
        <v>0</v>
      </c>
      <c r="AC1958" s="99">
        <f>COUNTIFS(通讯通路门店!$S:$S,$G1958,通讯通路门店!$J:$J,"小米体验店")</f>
        <v>0</v>
      </c>
      <c r="AD1958" s="99">
        <f>COUNTIFS(通讯通路门店!$S:$S,$G1958,通讯通路门店!$J:$J,"苹果体验店")</f>
        <v>0</v>
      </c>
      <c r="AE1958" s="99">
        <f>COUNTIFS(通讯通路门店!$S:$S,$G1958,通讯通路门店!$J:$J,"其他品牌专卖店")</f>
        <v>0</v>
      </c>
      <c r="AF1958" s="99">
        <f>SUMIFS(通讯通路门店!$BI:$BI,通讯通路门店!$S:$S,$G1958)</f>
        <v>0</v>
      </c>
      <c r="AG1958" s="99">
        <f>SUMIFS(通讯通路门店!$BH:$BH,通讯通路门店!$S:$S,$G1958)</f>
        <v>0</v>
      </c>
      <c r="AH1958" s="99">
        <f t="shared" si="151"/>
        <v>0</v>
      </c>
      <c r="AI1958" s="99">
        <f>SUMIFS(通讯通路门店!$BB:$BB,通讯通路门店!$S:$S,$G1958)</f>
        <v>0</v>
      </c>
      <c r="AJ1958" s="99">
        <f>SUMIFS(通讯通路门店!$BE:$BE,通讯通路门店!$S:$S,$G1958)</f>
        <v>0</v>
      </c>
      <c r="AK1958" s="99">
        <f>SUMIFS(通讯通路门店!$BG:$BG,通讯通路门店!$S:$S,$G1958)</f>
        <v>0</v>
      </c>
      <c r="AL1958" s="99">
        <f>SUMIFS(通讯通路门店!$BC:$BC,通讯通路门店!$S:$S,$G1958)</f>
        <v>0</v>
      </c>
      <c r="AM1958" s="99">
        <f>SUMIFS(通讯通路门店!$BD:$BD,通讯通路门店!$S:$S,$G1958)</f>
        <v>0</v>
      </c>
      <c r="AN1958" s="99">
        <f>SUMIFS(通讯通路门店!$BF:$BF,通讯通路门店!$S:$S,$G1958)</f>
        <v>0</v>
      </c>
      <c r="AO1958" s="99">
        <f t="shared" si="152"/>
        <v>0</v>
      </c>
      <c r="AP1958" s="99">
        <f>SUMIFS(通讯通路门店!$K:$K,通讯通路门店!$S:$S,$G1958)</f>
        <v>0</v>
      </c>
      <c r="AQ1958" s="83"/>
      <c r="AR1958" s="99">
        <f>SUMIFS(通讯通路门店!$T:$T,通讯通路门店!$S:$S,$G1958)</f>
        <v>0</v>
      </c>
      <c r="AS1958" s="99">
        <f>SUMIFS(通讯通路门店!$U:$U,通讯通路门店!$S:$S,$G1958)</f>
        <v>0</v>
      </c>
      <c r="AT1958" s="99">
        <f>SUMIFS(通讯通路门店!$V:$V,通讯通路门店!$S:$S,$G1958)</f>
        <v>0</v>
      </c>
      <c r="AU1958" s="99">
        <f>SUMIFS(通讯通路门店!$W:$W,通讯通路门店!$S:$S,$G1958)</f>
        <v>0</v>
      </c>
      <c r="AV1958" s="99">
        <f>SUMIFS(通讯通路门店!$Z:$Z,通讯通路门店!$S:$S,$G1958)</f>
        <v>0</v>
      </c>
      <c r="AW1958" s="99">
        <f>SUMIFS(通讯通路门店!$AB:$AB,通讯通路门店!$S:$S,$G1958)</f>
        <v>0</v>
      </c>
      <c r="AX1958" s="99">
        <f>SUMIFS(通讯通路门店!$X:$X,通讯通路门店!$S:$S,$G1958)</f>
        <v>0</v>
      </c>
      <c r="AY1958" s="99">
        <f>SUMIFS(通讯通路门店!$Y:$Y,通讯通路门店!$S:$S,$G1958)</f>
        <v>0</v>
      </c>
      <c r="AZ1958" s="99">
        <f>SUMIFS(通讯通路门店!$AA:$AA,通讯通路门店!$S:$S,$G1958)</f>
        <v>0</v>
      </c>
      <c r="BA1958" s="99">
        <f t="shared" si="153"/>
        <v>0</v>
      </c>
      <c r="BB1958" s="99">
        <f t="shared" si="154"/>
        <v>0</v>
      </c>
      <c r="BC1958" s="99">
        <f>SUMIFS(通讯通路门店!$W:$W,通讯通路门店!$S:$S,$G1958,通讯通路门店!$J:$J,"荣耀体验店")+SUMIFS(通讯通路门店!$W:$W,通讯通路门店!$S:$S,$G1958,通讯通路门店!$J:$J,"荣耀授权专卖店")</f>
        <v>0</v>
      </c>
      <c r="BD1958" s="99">
        <f>SUMIFS(通讯通路门店!$Z:$Z,通讯通路门店!$S:$S,$G1958,通讯通路门店!$J:$J,"VIVO体验店")</f>
        <v>0</v>
      </c>
      <c r="BE1958" s="99">
        <f>SUMIFS(通讯通路门店!$AB:$AB,通讯通路门店!$S:$S,$G1958,通讯通路门店!$J:$J,"OPPO体验店")</f>
        <v>0</v>
      </c>
      <c r="BF1958" s="99">
        <f>SUMIFS(通讯通路门店!$X:$X,通讯通路门店!$S:$S,$G1958,通讯通路门店!$J:$J,"华为授权体验店")+SUMIFS(通讯通路门店!$AA:$AA,通讯通路门店!$S:$S,$G1958,通讯通路门店!$J:$J,"华为堡垒店")</f>
        <v>0</v>
      </c>
      <c r="BG1958" s="99">
        <f>SUMIFS(通讯通路门店!$Y:$Y,通讯通路门店!$S:$S,$G1958,通讯通路门店!$J:$J,"小米体验店")</f>
        <v>0</v>
      </c>
      <c r="BH1958" s="99">
        <f>SUMIFS(通讯通路门店!$AA:$AA,通讯通路门店!$S:$S,$G1958,通讯通路门店!$J:$J,"苹果体验店")</f>
        <v>0</v>
      </c>
      <c r="BI1958" s="99">
        <f>SUMIFS(通讯通路门店!$K:$K,通讯通路门店!$S:$S,$G1958,通讯通路门店!$J:$J,"其他品牌专卖店")</f>
        <v>0</v>
      </c>
      <c r="BJ1958" s="99">
        <f>SUMIFS(通讯通路门店!$AC:$AC,通讯通路门店!$S:$S,$G1958)</f>
        <v>0</v>
      </c>
      <c r="BK1958" s="99">
        <f>SUMIFS(通讯通路门店!$AD:$AD,通讯通路门店!$S:$S,$G1958)</f>
        <v>0</v>
      </c>
      <c r="BL1958" s="99">
        <f>SUMIFS(通讯通路门店!$AE:$AE,通讯通路门店!$S:$S,$G1958)</f>
        <v>0</v>
      </c>
      <c r="BM1958" s="99">
        <f>SUMIFS(通讯通路门店!$AF:$AF,通讯通路门店!$S:$S,$G1958)</f>
        <v>0</v>
      </c>
      <c r="BN1958" s="99">
        <f>SUMIFS(通讯通路门店!$AG:$AG,通讯通路门店!$S:$S,$G1958)</f>
        <v>0</v>
      </c>
      <c r="BO1958" s="99">
        <f>SUMIFS(通讯通路门店!$AH:$AH,通讯通路门店!$S:$S,$G1958)</f>
        <v>0</v>
      </c>
      <c r="BP1958" s="99">
        <f>SUMIFS(通讯通路门店!$AI:$AI,通讯通路门店!$S:$S,$G1958)</f>
        <v>0</v>
      </c>
      <c r="BQ1958" s="83"/>
    </row>
    <row r="1959" spans="1:69">
      <c r="A1959" s="99" t="str">
        <f>IFERROR(_xlfn.XLOOKUP($G1959,通讯通路门店!$S$4:$S$993933,通讯通路门店!$A$4:$A$993933,0,0),"")</f>
        <v>海南省</v>
      </c>
      <c r="B1959" s="99" t="str">
        <f>IFERROR(_xlfn.XLOOKUP($G1959,通讯通路门店!$S$4:$S$993933,通讯通路门店!$B$4:$B$993933,0,0),"")</f>
        <v>乐东黎族自治县</v>
      </c>
      <c r="C1959" s="99" t="str">
        <f>IFERROR(_xlfn.XLOOKUP($G1959,通讯通路门店!$S$4:$S$993933,通讯通路门店!$C$4:$C$993933,0,0),"")</f>
        <v>乐东黎族自治县</v>
      </c>
      <c r="D1959" s="99" t="str">
        <f>IFERROR(_xlfn.XLOOKUP($G1959,通讯通路门店!$S$4:$S$993933,通讯通路门店!$D$4:$D$993933,0,0),"")</f>
        <v>万冲镇</v>
      </c>
      <c r="E1959" s="83"/>
      <c r="F1959" s="83"/>
      <c r="G1959" s="101"/>
      <c r="H1959" s="102">
        <f>IFERROR(_xlfn.XLOOKUP($G1959,通讯通路门店!$S$4:$S$993933,通讯通路门店!$R$4:$R$993933,0,0),"")</f>
        <v>0</v>
      </c>
      <c r="I1959" s="83"/>
      <c r="J1959" s="83"/>
      <c r="K1959" s="83"/>
      <c r="L1959" s="83"/>
      <c r="M1959" s="83"/>
      <c r="N1959" s="83"/>
      <c r="O1959" s="83"/>
      <c r="P1959" s="83"/>
      <c r="Q1959" s="83"/>
      <c r="R1959" s="83"/>
      <c r="S1959" s="83"/>
      <c r="T1959" s="83"/>
      <c r="U1959" s="99">
        <f>COUNTIF(通讯通路门店!$S:$S,$G1959)</f>
        <v>0</v>
      </c>
      <c r="V1959" s="99">
        <f>COUNTIFS(通讯通路门店!$S:$S,$G1959,通讯通路门店!$J:$J,"综合卖场")</f>
        <v>0</v>
      </c>
      <c r="W1959" s="99">
        <f>SUMIFS(通讯通路门店!$AJ:$AJ,通讯通路门店!$S:$S,通讯客户沙盘!$G1959)</f>
        <v>0</v>
      </c>
      <c r="X1959" s="99">
        <f t="shared" si="150"/>
        <v>0</v>
      </c>
      <c r="Y1959" s="99">
        <f>COUNTIFS(通讯通路门店!$S:$S,$G1959,通讯通路门店!$J:$J,"荣耀体验店")+COUNTIFS(通讯通路门店!$S:$S,$G1959,通讯通路门店!$J:$J,"荣耀授权专卖店")</f>
        <v>0</v>
      </c>
      <c r="Z1959" s="99">
        <f>COUNTIFS(通讯通路门店!$S:$S,$G1959,通讯通路门店!$J:$J,"VIVO体验店")</f>
        <v>0</v>
      </c>
      <c r="AA1959" s="99">
        <f>COUNTIFS(通讯通路门店!$S:$S,$G1959,通讯通路门店!$J:$J,"OPPO体验店")</f>
        <v>0</v>
      </c>
      <c r="AB1959" s="99">
        <f>COUNTIFS(通讯通路门店!$S:$S,$G1959,通讯通路门店!$J:$J,"华为授权体验店")+COUNTIFS(通讯通路门店!$S:$S,$G1959,通讯通路门店!$J:$J,"华为堡垒店")</f>
        <v>0</v>
      </c>
      <c r="AC1959" s="99">
        <f>COUNTIFS(通讯通路门店!$S:$S,$G1959,通讯通路门店!$J:$J,"小米体验店")</f>
        <v>0</v>
      </c>
      <c r="AD1959" s="99">
        <f>COUNTIFS(通讯通路门店!$S:$S,$G1959,通讯通路门店!$J:$J,"苹果体验店")</f>
        <v>0</v>
      </c>
      <c r="AE1959" s="99">
        <f>COUNTIFS(通讯通路门店!$S:$S,$G1959,通讯通路门店!$J:$J,"其他品牌专卖店")</f>
        <v>0</v>
      </c>
      <c r="AF1959" s="99">
        <f>SUMIFS(通讯通路门店!$BI:$BI,通讯通路门店!$S:$S,$G1959)</f>
        <v>0</v>
      </c>
      <c r="AG1959" s="99">
        <f>SUMIFS(通讯通路门店!$BH:$BH,通讯通路门店!$S:$S,$G1959)</f>
        <v>0</v>
      </c>
      <c r="AH1959" s="99">
        <f t="shared" si="151"/>
        <v>0</v>
      </c>
      <c r="AI1959" s="99">
        <f>SUMIFS(通讯通路门店!$BB:$BB,通讯通路门店!$S:$S,$G1959)</f>
        <v>0</v>
      </c>
      <c r="AJ1959" s="99">
        <f>SUMIFS(通讯通路门店!$BE:$BE,通讯通路门店!$S:$S,$G1959)</f>
        <v>0</v>
      </c>
      <c r="AK1959" s="99">
        <f>SUMIFS(通讯通路门店!$BG:$BG,通讯通路门店!$S:$S,$G1959)</f>
        <v>0</v>
      </c>
      <c r="AL1959" s="99">
        <f>SUMIFS(通讯通路门店!$BC:$BC,通讯通路门店!$S:$S,$G1959)</f>
        <v>0</v>
      </c>
      <c r="AM1959" s="99">
        <f>SUMIFS(通讯通路门店!$BD:$BD,通讯通路门店!$S:$S,$G1959)</f>
        <v>0</v>
      </c>
      <c r="AN1959" s="99">
        <f>SUMIFS(通讯通路门店!$BF:$BF,通讯通路门店!$S:$S,$G1959)</f>
        <v>0</v>
      </c>
      <c r="AO1959" s="99">
        <f t="shared" si="152"/>
        <v>0</v>
      </c>
      <c r="AP1959" s="99">
        <f>SUMIFS(通讯通路门店!$K:$K,通讯通路门店!$S:$S,$G1959)</f>
        <v>0</v>
      </c>
      <c r="AQ1959" s="83"/>
      <c r="AR1959" s="99">
        <f>SUMIFS(通讯通路门店!$T:$T,通讯通路门店!$S:$S,$G1959)</f>
        <v>0</v>
      </c>
      <c r="AS1959" s="99">
        <f>SUMIFS(通讯通路门店!$U:$U,通讯通路门店!$S:$S,$G1959)</f>
        <v>0</v>
      </c>
      <c r="AT1959" s="99">
        <f>SUMIFS(通讯通路门店!$V:$V,通讯通路门店!$S:$S,$G1959)</f>
        <v>0</v>
      </c>
      <c r="AU1959" s="99">
        <f>SUMIFS(通讯通路门店!$W:$W,通讯通路门店!$S:$S,$G1959)</f>
        <v>0</v>
      </c>
      <c r="AV1959" s="99">
        <f>SUMIFS(通讯通路门店!$Z:$Z,通讯通路门店!$S:$S,$G1959)</f>
        <v>0</v>
      </c>
      <c r="AW1959" s="99">
        <f>SUMIFS(通讯通路门店!$AB:$AB,通讯通路门店!$S:$S,$G1959)</f>
        <v>0</v>
      </c>
      <c r="AX1959" s="99">
        <f>SUMIFS(通讯通路门店!$X:$X,通讯通路门店!$S:$S,$G1959)</f>
        <v>0</v>
      </c>
      <c r="AY1959" s="99">
        <f>SUMIFS(通讯通路门店!$Y:$Y,通讯通路门店!$S:$S,$G1959)</f>
        <v>0</v>
      </c>
      <c r="AZ1959" s="99">
        <f>SUMIFS(通讯通路门店!$AA:$AA,通讯通路门店!$S:$S,$G1959)</f>
        <v>0</v>
      </c>
      <c r="BA1959" s="99">
        <f t="shared" si="153"/>
        <v>0</v>
      </c>
      <c r="BB1959" s="99">
        <f t="shared" si="154"/>
        <v>0</v>
      </c>
      <c r="BC1959" s="99">
        <f>SUMIFS(通讯通路门店!$W:$W,通讯通路门店!$S:$S,$G1959,通讯通路门店!$J:$J,"荣耀体验店")+SUMIFS(通讯通路门店!$W:$W,通讯通路门店!$S:$S,$G1959,通讯通路门店!$J:$J,"荣耀授权专卖店")</f>
        <v>0</v>
      </c>
      <c r="BD1959" s="99">
        <f>SUMIFS(通讯通路门店!$Z:$Z,通讯通路门店!$S:$S,$G1959,通讯通路门店!$J:$J,"VIVO体验店")</f>
        <v>0</v>
      </c>
      <c r="BE1959" s="99">
        <f>SUMIFS(通讯通路门店!$AB:$AB,通讯通路门店!$S:$S,$G1959,通讯通路门店!$J:$J,"OPPO体验店")</f>
        <v>0</v>
      </c>
      <c r="BF1959" s="99">
        <f>SUMIFS(通讯通路门店!$X:$X,通讯通路门店!$S:$S,$G1959,通讯通路门店!$J:$J,"华为授权体验店")+SUMIFS(通讯通路门店!$AA:$AA,通讯通路门店!$S:$S,$G1959,通讯通路门店!$J:$J,"华为堡垒店")</f>
        <v>0</v>
      </c>
      <c r="BG1959" s="99">
        <f>SUMIFS(通讯通路门店!$Y:$Y,通讯通路门店!$S:$S,$G1959,通讯通路门店!$J:$J,"小米体验店")</f>
        <v>0</v>
      </c>
      <c r="BH1959" s="99">
        <f>SUMIFS(通讯通路门店!$AA:$AA,通讯通路门店!$S:$S,$G1959,通讯通路门店!$J:$J,"苹果体验店")</f>
        <v>0</v>
      </c>
      <c r="BI1959" s="99">
        <f>SUMIFS(通讯通路门店!$K:$K,通讯通路门店!$S:$S,$G1959,通讯通路门店!$J:$J,"其他品牌专卖店")</f>
        <v>0</v>
      </c>
      <c r="BJ1959" s="99">
        <f>SUMIFS(通讯通路门店!$AC:$AC,通讯通路门店!$S:$S,$G1959)</f>
        <v>0</v>
      </c>
      <c r="BK1959" s="99">
        <f>SUMIFS(通讯通路门店!$AD:$AD,通讯通路门店!$S:$S,$G1959)</f>
        <v>0</v>
      </c>
      <c r="BL1959" s="99">
        <f>SUMIFS(通讯通路门店!$AE:$AE,通讯通路门店!$S:$S,$G1959)</f>
        <v>0</v>
      </c>
      <c r="BM1959" s="99">
        <f>SUMIFS(通讯通路门店!$AF:$AF,通讯通路门店!$S:$S,$G1959)</f>
        <v>0</v>
      </c>
      <c r="BN1959" s="99">
        <f>SUMIFS(通讯通路门店!$AG:$AG,通讯通路门店!$S:$S,$G1959)</f>
        <v>0</v>
      </c>
      <c r="BO1959" s="99">
        <f>SUMIFS(通讯通路门店!$AH:$AH,通讯通路门店!$S:$S,$G1959)</f>
        <v>0</v>
      </c>
      <c r="BP1959" s="99">
        <f>SUMIFS(通讯通路门店!$AI:$AI,通讯通路门店!$S:$S,$G1959)</f>
        <v>0</v>
      </c>
      <c r="BQ1959" s="83"/>
    </row>
    <row r="1960" spans="1:69">
      <c r="A1960" s="99" t="str">
        <f>IFERROR(_xlfn.XLOOKUP($G1960,通讯通路门店!$S$4:$S$993933,通讯通路门店!$A$4:$A$993933,0,0),"")</f>
        <v>海南省</v>
      </c>
      <c r="B1960" s="99" t="str">
        <f>IFERROR(_xlfn.XLOOKUP($G1960,通讯通路门店!$S$4:$S$993933,通讯通路门店!$B$4:$B$993933,0,0),"")</f>
        <v>乐东黎族自治县</v>
      </c>
      <c r="C1960" s="99" t="str">
        <f>IFERROR(_xlfn.XLOOKUP($G1960,通讯通路门店!$S$4:$S$993933,通讯通路门店!$C$4:$C$993933,0,0),"")</f>
        <v>乐东黎族自治县</v>
      </c>
      <c r="D1960" s="99" t="str">
        <f>IFERROR(_xlfn.XLOOKUP($G1960,通讯通路门店!$S$4:$S$993933,通讯通路门店!$D$4:$D$993933,0,0),"")</f>
        <v>万冲镇</v>
      </c>
      <c r="E1960" s="83"/>
      <c r="F1960" s="83"/>
      <c r="G1960" s="101"/>
      <c r="H1960" s="102">
        <f>IFERROR(_xlfn.XLOOKUP($G1960,通讯通路门店!$S$4:$S$993933,通讯通路门店!$R$4:$R$993933,0,0),"")</f>
        <v>0</v>
      </c>
      <c r="I1960" s="83"/>
      <c r="J1960" s="83"/>
      <c r="K1960" s="83"/>
      <c r="L1960" s="83"/>
      <c r="M1960" s="83"/>
      <c r="N1960" s="83"/>
      <c r="O1960" s="83"/>
      <c r="P1960" s="83"/>
      <c r="Q1960" s="83"/>
      <c r="R1960" s="83"/>
      <c r="S1960" s="83"/>
      <c r="T1960" s="83"/>
      <c r="U1960" s="99">
        <f>COUNTIF(通讯通路门店!$S:$S,$G1960)</f>
        <v>0</v>
      </c>
      <c r="V1960" s="99">
        <f>COUNTIFS(通讯通路门店!$S:$S,$G1960,通讯通路门店!$J:$J,"综合卖场")</f>
        <v>0</v>
      </c>
      <c r="W1960" s="99">
        <f>SUMIFS(通讯通路门店!$AJ:$AJ,通讯通路门店!$S:$S,通讯客户沙盘!$G1960)</f>
        <v>0</v>
      </c>
      <c r="X1960" s="99">
        <f t="shared" si="150"/>
        <v>0</v>
      </c>
      <c r="Y1960" s="99">
        <f>COUNTIFS(通讯通路门店!$S:$S,$G1960,通讯通路门店!$J:$J,"荣耀体验店")+COUNTIFS(通讯通路门店!$S:$S,$G1960,通讯通路门店!$J:$J,"荣耀授权专卖店")</f>
        <v>0</v>
      </c>
      <c r="Z1960" s="99">
        <f>COUNTIFS(通讯通路门店!$S:$S,$G1960,通讯通路门店!$J:$J,"VIVO体验店")</f>
        <v>0</v>
      </c>
      <c r="AA1960" s="99">
        <f>COUNTIFS(通讯通路门店!$S:$S,$G1960,通讯通路门店!$J:$J,"OPPO体验店")</f>
        <v>0</v>
      </c>
      <c r="AB1960" s="99">
        <f>COUNTIFS(通讯通路门店!$S:$S,$G1960,通讯通路门店!$J:$J,"华为授权体验店")+COUNTIFS(通讯通路门店!$S:$S,$G1960,通讯通路门店!$J:$J,"华为堡垒店")</f>
        <v>0</v>
      </c>
      <c r="AC1960" s="99">
        <f>COUNTIFS(通讯通路门店!$S:$S,$G1960,通讯通路门店!$J:$J,"小米体验店")</f>
        <v>0</v>
      </c>
      <c r="AD1960" s="99">
        <f>COUNTIFS(通讯通路门店!$S:$S,$G1960,通讯通路门店!$J:$J,"苹果体验店")</f>
        <v>0</v>
      </c>
      <c r="AE1960" s="99">
        <f>COUNTIFS(通讯通路门店!$S:$S,$G1960,通讯通路门店!$J:$J,"其他品牌专卖店")</f>
        <v>0</v>
      </c>
      <c r="AF1960" s="99">
        <f>SUMIFS(通讯通路门店!$BI:$BI,通讯通路门店!$S:$S,$G1960)</f>
        <v>0</v>
      </c>
      <c r="AG1960" s="99">
        <f>SUMIFS(通讯通路门店!$BH:$BH,通讯通路门店!$S:$S,$G1960)</f>
        <v>0</v>
      </c>
      <c r="AH1960" s="99">
        <f t="shared" si="151"/>
        <v>0</v>
      </c>
      <c r="AI1960" s="99">
        <f>SUMIFS(通讯通路门店!$BB:$BB,通讯通路门店!$S:$S,$G1960)</f>
        <v>0</v>
      </c>
      <c r="AJ1960" s="99">
        <f>SUMIFS(通讯通路门店!$BE:$BE,通讯通路门店!$S:$S,$G1960)</f>
        <v>0</v>
      </c>
      <c r="AK1960" s="99">
        <f>SUMIFS(通讯通路门店!$BG:$BG,通讯通路门店!$S:$S,$G1960)</f>
        <v>0</v>
      </c>
      <c r="AL1960" s="99">
        <f>SUMIFS(通讯通路门店!$BC:$BC,通讯通路门店!$S:$S,$G1960)</f>
        <v>0</v>
      </c>
      <c r="AM1960" s="99">
        <f>SUMIFS(通讯通路门店!$BD:$BD,通讯通路门店!$S:$S,$G1960)</f>
        <v>0</v>
      </c>
      <c r="AN1960" s="99">
        <f>SUMIFS(通讯通路门店!$BF:$BF,通讯通路门店!$S:$S,$G1960)</f>
        <v>0</v>
      </c>
      <c r="AO1960" s="99">
        <f t="shared" si="152"/>
        <v>0</v>
      </c>
      <c r="AP1960" s="99">
        <f>SUMIFS(通讯通路门店!$K:$K,通讯通路门店!$S:$S,$G1960)</f>
        <v>0</v>
      </c>
      <c r="AQ1960" s="83"/>
      <c r="AR1960" s="99">
        <f>SUMIFS(通讯通路门店!$T:$T,通讯通路门店!$S:$S,$G1960)</f>
        <v>0</v>
      </c>
      <c r="AS1960" s="99">
        <f>SUMIFS(通讯通路门店!$U:$U,通讯通路门店!$S:$S,$G1960)</f>
        <v>0</v>
      </c>
      <c r="AT1960" s="99">
        <f>SUMIFS(通讯通路门店!$V:$V,通讯通路门店!$S:$S,$G1960)</f>
        <v>0</v>
      </c>
      <c r="AU1960" s="99">
        <f>SUMIFS(通讯通路门店!$W:$W,通讯通路门店!$S:$S,$G1960)</f>
        <v>0</v>
      </c>
      <c r="AV1960" s="99">
        <f>SUMIFS(通讯通路门店!$Z:$Z,通讯通路门店!$S:$S,$G1960)</f>
        <v>0</v>
      </c>
      <c r="AW1960" s="99">
        <f>SUMIFS(通讯通路门店!$AB:$AB,通讯通路门店!$S:$S,$G1960)</f>
        <v>0</v>
      </c>
      <c r="AX1960" s="99">
        <f>SUMIFS(通讯通路门店!$X:$X,通讯通路门店!$S:$S,$G1960)</f>
        <v>0</v>
      </c>
      <c r="AY1960" s="99">
        <f>SUMIFS(通讯通路门店!$Y:$Y,通讯通路门店!$S:$S,$G1960)</f>
        <v>0</v>
      </c>
      <c r="AZ1960" s="99">
        <f>SUMIFS(通讯通路门店!$AA:$AA,通讯通路门店!$S:$S,$G1960)</f>
        <v>0</v>
      </c>
      <c r="BA1960" s="99">
        <f t="shared" si="153"/>
        <v>0</v>
      </c>
      <c r="BB1960" s="99">
        <f t="shared" si="154"/>
        <v>0</v>
      </c>
      <c r="BC1960" s="99">
        <f>SUMIFS(通讯通路门店!$W:$W,通讯通路门店!$S:$S,$G1960,通讯通路门店!$J:$J,"荣耀体验店")+SUMIFS(通讯通路门店!$W:$W,通讯通路门店!$S:$S,$G1960,通讯通路门店!$J:$J,"荣耀授权专卖店")</f>
        <v>0</v>
      </c>
      <c r="BD1960" s="99">
        <f>SUMIFS(通讯通路门店!$Z:$Z,通讯通路门店!$S:$S,$G1960,通讯通路门店!$J:$J,"VIVO体验店")</f>
        <v>0</v>
      </c>
      <c r="BE1960" s="99">
        <f>SUMIFS(通讯通路门店!$AB:$AB,通讯通路门店!$S:$S,$G1960,通讯通路门店!$J:$J,"OPPO体验店")</f>
        <v>0</v>
      </c>
      <c r="BF1960" s="99">
        <f>SUMIFS(通讯通路门店!$X:$X,通讯通路门店!$S:$S,$G1960,通讯通路门店!$J:$J,"华为授权体验店")+SUMIFS(通讯通路门店!$AA:$AA,通讯通路门店!$S:$S,$G1960,通讯通路门店!$J:$J,"华为堡垒店")</f>
        <v>0</v>
      </c>
      <c r="BG1960" s="99">
        <f>SUMIFS(通讯通路门店!$Y:$Y,通讯通路门店!$S:$S,$G1960,通讯通路门店!$J:$J,"小米体验店")</f>
        <v>0</v>
      </c>
      <c r="BH1960" s="99">
        <f>SUMIFS(通讯通路门店!$AA:$AA,通讯通路门店!$S:$S,$G1960,通讯通路门店!$J:$J,"苹果体验店")</f>
        <v>0</v>
      </c>
      <c r="BI1960" s="99">
        <f>SUMIFS(通讯通路门店!$K:$K,通讯通路门店!$S:$S,$G1960,通讯通路门店!$J:$J,"其他品牌专卖店")</f>
        <v>0</v>
      </c>
      <c r="BJ1960" s="99">
        <f>SUMIFS(通讯通路门店!$AC:$AC,通讯通路门店!$S:$S,$G1960)</f>
        <v>0</v>
      </c>
      <c r="BK1960" s="99">
        <f>SUMIFS(通讯通路门店!$AD:$AD,通讯通路门店!$S:$S,$G1960)</f>
        <v>0</v>
      </c>
      <c r="BL1960" s="99">
        <f>SUMIFS(通讯通路门店!$AE:$AE,通讯通路门店!$S:$S,$G1960)</f>
        <v>0</v>
      </c>
      <c r="BM1960" s="99">
        <f>SUMIFS(通讯通路门店!$AF:$AF,通讯通路门店!$S:$S,$G1960)</f>
        <v>0</v>
      </c>
      <c r="BN1960" s="99">
        <f>SUMIFS(通讯通路门店!$AG:$AG,通讯通路门店!$S:$S,$G1960)</f>
        <v>0</v>
      </c>
      <c r="BO1960" s="99">
        <f>SUMIFS(通讯通路门店!$AH:$AH,通讯通路门店!$S:$S,$G1960)</f>
        <v>0</v>
      </c>
      <c r="BP1960" s="99">
        <f>SUMIFS(通讯通路门店!$AI:$AI,通讯通路门店!$S:$S,$G1960)</f>
        <v>0</v>
      </c>
      <c r="BQ1960" s="83"/>
    </row>
    <row r="1961" spans="1:69">
      <c r="A1961" s="99" t="str">
        <f>IFERROR(_xlfn.XLOOKUP($G1961,通讯通路门店!$S$4:$S$993933,通讯通路门店!$A$4:$A$993933,0,0),"")</f>
        <v>海南省</v>
      </c>
      <c r="B1961" s="99" t="str">
        <f>IFERROR(_xlfn.XLOOKUP($G1961,通讯通路门店!$S$4:$S$993933,通讯通路门店!$B$4:$B$993933,0,0),"")</f>
        <v>乐东黎族自治县</v>
      </c>
      <c r="C1961" s="99" t="str">
        <f>IFERROR(_xlfn.XLOOKUP($G1961,通讯通路门店!$S$4:$S$993933,通讯通路门店!$C$4:$C$993933,0,0),"")</f>
        <v>乐东黎族自治县</v>
      </c>
      <c r="D1961" s="99" t="str">
        <f>IFERROR(_xlfn.XLOOKUP($G1961,通讯通路门店!$S$4:$S$993933,通讯通路门店!$D$4:$D$993933,0,0),"")</f>
        <v>万冲镇</v>
      </c>
      <c r="E1961" s="83"/>
      <c r="F1961" s="83"/>
      <c r="G1961" s="101"/>
      <c r="H1961" s="102">
        <f>IFERROR(_xlfn.XLOOKUP($G1961,通讯通路门店!$S$4:$S$993933,通讯通路门店!$R$4:$R$993933,0,0),"")</f>
        <v>0</v>
      </c>
      <c r="I1961" s="83"/>
      <c r="J1961" s="83"/>
      <c r="K1961" s="83"/>
      <c r="L1961" s="83"/>
      <c r="M1961" s="83"/>
      <c r="N1961" s="83"/>
      <c r="O1961" s="83"/>
      <c r="P1961" s="83"/>
      <c r="Q1961" s="83"/>
      <c r="R1961" s="83"/>
      <c r="S1961" s="83"/>
      <c r="T1961" s="83"/>
      <c r="U1961" s="99">
        <f>COUNTIF(通讯通路门店!$S:$S,$G1961)</f>
        <v>0</v>
      </c>
      <c r="V1961" s="99">
        <f>COUNTIFS(通讯通路门店!$S:$S,$G1961,通讯通路门店!$J:$J,"综合卖场")</f>
        <v>0</v>
      </c>
      <c r="W1961" s="99">
        <f>SUMIFS(通讯通路门店!$AJ:$AJ,通讯通路门店!$S:$S,通讯客户沙盘!$G1961)</f>
        <v>0</v>
      </c>
      <c r="X1961" s="99">
        <f t="shared" si="150"/>
        <v>0</v>
      </c>
      <c r="Y1961" s="99">
        <f>COUNTIFS(通讯通路门店!$S:$S,$G1961,通讯通路门店!$J:$J,"荣耀体验店")+COUNTIFS(通讯通路门店!$S:$S,$G1961,通讯通路门店!$J:$J,"荣耀授权专卖店")</f>
        <v>0</v>
      </c>
      <c r="Z1961" s="99">
        <f>COUNTIFS(通讯通路门店!$S:$S,$G1961,通讯通路门店!$J:$J,"VIVO体验店")</f>
        <v>0</v>
      </c>
      <c r="AA1961" s="99">
        <f>COUNTIFS(通讯通路门店!$S:$S,$G1961,通讯通路门店!$J:$J,"OPPO体验店")</f>
        <v>0</v>
      </c>
      <c r="AB1961" s="99">
        <f>COUNTIFS(通讯通路门店!$S:$S,$G1961,通讯通路门店!$J:$J,"华为授权体验店")+COUNTIFS(通讯通路门店!$S:$S,$G1961,通讯通路门店!$J:$J,"华为堡垒店")</f>
        <v>0</v>
      </c>
      <c r="AC1961" s="99">
        <f>COUNTIFS(通讯通路门店!$S:$S,$G1961,通讯通路门店!$J:$J,"小米体验店")</f>
        <v>0</v>
      </c>
      <c r="AD1961" s="99">
        <f>COUNTIFS(通讯通路门店!$S:$S,$G1961,通讯通路门店!$J:$J,"苹果体验店")</f>
        <v>0</v>
      </c>
      <c r="AE1961" s="99">
        <f>COUNTIFS(通讯通路门店!$S:$S,$G1961,通讯通路门店!$J:$J,"其他品牌专卖店")</f>
        <v>0</v>
      </c>
      <c r="AF1961" s="99">
        <f>SUMIFS(通讯通路门店!$BI:$BI,通讯通路门店!$S:$S,$G1961)</f>
        <v>0</v>
      </c>
      <c r="AG1961" s="99">
        <f>SUMIFS(通讯通路门店!$BH:$BH,通讯通路门店!$S:$S,$G1961)</f>
        <v>0</v>
      </c>
      <c r="AH1961" s="99">
        <f t="shared" si="151"/>
        <v>0</v>
      </c>
      <c r="AI1961" s="99">
        <f>SUMIFS(通讯通路门店!$BB:$BB,通讯通路门店!$S:$S,$G1961)</f>
        <v>0</v>
      </c>
      <c r="AJ1961" s="99">
        <f>SUMIFS(通讯通路门店!$BE:$BE,通讯通路门店!$S:$S,$G1961)</f>
        <v>0</v>
      </c>
      <c r="AK1961" s="99">
        <f>SUMIFS(通讯通路门店!$BG:$BG,通讯通路门店!$S:$S,$G1961)</f>
        <v>0</v>
      </c>
      <c r="AL1961" s="99">
        <f>SUMIFS(通讯通路门店!$BC:$BC,通讯通路门店!$S:$S,$G1961)</f>
        <v>0</v>
      </c>
      <c r="AM1961" s="99">
        <f>SUMIFS(通讯通路门店!$BD:$BD,通讯通路门店!$S:$S,$G1961)</f>
        <v>0</v>
      </c>
      <c r="AN1961" s="99">
        <f>SUMIFS(通讯通路门店!$BF:$BF,通讯通路门店!$S:$S,$G1961)</f>
        <v>0</v>
      </c>
      <c r="AO1961" s="99">
        <f t="shared" si="152"/>
        <v>0</v>
      </c>
      <c r="AP1961" s="99">
        <f>SUMIFS(通讯通路门店!$K:$K,通讯通路门店!$S:$S,$G1961)</f>
        <v>0</v>
      </c>
      <c r="AQ1961" s="83"/>
      <c r="AR1961" s="99">
        <f>SUMIFS(通讯通路门店!$T:$T,通讯通路门店!$S:$S,$G1961)</f>
        <v>0</v>
      </c>
      <c r="AS1961" s="99">
        <f>SUMIFS(通讯通路门店!$U:$U,通讯通路门店!$S:$S,$G1961)</f>
        <v>0</v>
      </c>
      <c r="AT1961" s="99">
        <f>SUMIFS(通讯通路门店!$V:$V,通讯通路门店!$S:$S,$G1961)</f>
        <v>0</v>
      </c>
      <c r="AU1961" s="99">
        <f>SUMIFS(通讯通路门店!$W:$W,通讯通路门店!$S:$S,$G1961)</f>
        <v>0</v>
      </c>
      <c r="AV1961" s="99">
        <f>SUMIFS(通讯通路门店!$Z:$Z,通讯通路门店!$S:$S,$G1961)</f>
        <v>0</v>
      </c>
      <c r="AW1961" s="99">
        <f>SUMIFS(通讯通路门店!$AB:$AB,通讯通路门店!$S:$S,$G1961)</f>
        <v>0</v>
      </c>
      <c r="AX1961" s="99">
        <f>SUMIFS(通讯通路门店!$X:$X,通讯通路门店!$S:$S,$G1961)</f>
        <v>0</v>
      </c>
      <c r="AY1961" s="99">
        <f>SUMIFS(通讯通路门店!$Y:$Y,通讯通路门店!$S:$S,$G1961)</f>
        <v>0</v>
      </c>
      <c r="AZ1961" s="99">
        <f>SUMIFS(通讯通路门店!$AA:$AA,通讯通路门店!$S:$S,$G1961)</f>
        <v>0</v>
      </c>
      <c r="BA1961" s="99">
        <f t="shared" si="153"/>
        <v>0</v>
      </c>
      <c r="BB1961" s="99">
        <f t="shared" si="154"/>
        <v>0</v>
      </c>
      <c r="BC1961" s="99">
        <f>SUMIFS(通讯通路门店!$W:$W,通讯通路门店!$S:$S,$G1961,通讯通路门店!$J:$J,"荣耀体验店")+SUMIFS(通讯通路门店!$W:$W,通讯通路门店!$S:$S,$G1961,通讯通路门店!$J:$J,"荣耀授权专卖店")</f>
        <v>0</v>
      </c>
      <c r="BD1961" s="99">
        <f>SUMIFS(通讯通路门店!$Z:$Z,通讯通路门店!$S:$S,$G1961,通讯通路门店!$J:$J,"VIVO体验店")</f>
        <v>0</v>
      </c>
      <c r="BE1961" s="99">
        <f>SUMIFS(通讯通路门店!$AB:$AB,通讯通路门店!$S:$S,$G1961,通讯通路门店!$J:$J,"OPPO体验店")</f>
        <v>0</v>
      </c>
      <c r="BF1961" s="99">
        <f>SUMIFS(通讯通路门店!$X:$X,通讯通路门店!$S:$S,$G1961,通讯通路门店!$J:$J,"华为授权体验店")+SUMIFS(通讯通路门店!$AA:$AA,通讯通路门店!$S:$S,$G1961,通讯通路门店!$J:$J,"华为堡垒店")</f>
        <v>0</v>
      </c>
      <c r="BG1961" s="99">
        <f>SUMIFS(通讯通路门店!$Y:$Y,通讯通路门店!$S:$S,$G1961,通讯通路门店!$J:$J,"小米体验店")</f>
        <v>0</v>
      </c>
      <c r="BH1961" s="99">
        <f>SUMIFS(通讯通路门店!$AA:$AA,通讯通路门店!$S:$S,$G1961,通讯通路门店!$J:$J,"苹果体验店")</f>
        <v>0</v>
      </c>
      <c r="BI1961" s="99">
        <f>SUMIFS(通讯通路门店!$K:$K,通讯通路门店!$S:$S,$G1961,通讯通路门店!$J:$J,"其他品牌专卖店")</f>
        <v>0</v>
      </c>
      <c r="BJ1961" s="99">
        <f>SUMIFS(通讯通路门店!$AC:$AC,通讯通路门店!$S:$S,$G1961)</f>
        <v>0</v>
      </c>
      <c r="BK1961" s="99">
        <f>SUMIFS(通讯通路门店!$AD:$AD,通讯通路门店!$S:$S,$G1961)</f>
        <v>0</v>
      </c>
      <c r="BL1961" s="99">
        <f>SUMIFS(通讯通路门店!$AE:$AE,通讯通路门店!$S:$S,$G1961)</f>
        <v>0</v>
      </c>
      <c r="BM1961" s="99">
        <f>SUMIFS(通讯通路门店!$AF:$AF,通讯通路门店!$S:$S,$G1961)</f>
        <v>0</v>
      </c>
      <c r="BN1961" s="99">
        <f>SUMIFS(通讯通路门店!$AG:$AG,通讯通路门店!$S:$S,$G1961)</f>
        <v>0</v>
      </c>
      <c r="BO1961" s="99">
        <f>SUMIFS(通讯通路门店!$AH:$AH,通讯通路门店!$S:$S,$G1961)</f>
        <v>0</v>
      </c>
      <c r="BP1961" s="99">
        <f>SUMIFS(通讯通路门店!$AI:$AI,通讯通路门店!$S:$S,$G1961)</f>
        <v>0</v>
      </c>
      <c r="BQ1961" s="83"/>
    </row>
    <row r="1962" spans="1:69">
      <c r="A1962" s="99" t="str">
        <f>IFERROR(_xlfn.XLOOKUP($G1962,通讯通路门店!$S$4:$S$993933,通讯通路门店!$A$4:$A$993933,0,0),"")</f>
        <v>海南省</v>
      </c>
      <c r="B1962" s="99" t="str">
        <f>IFERROR(_xlfn.XLOOKUP($G1962,通讯通路门店!$S$4:$S$993933,通讯通路门店!$B$4:$B$993933,0,0),"")</f>
        <v>乐东黎族自治县</v>
      </c>
      <c r="C1962" s="99" t="str">
        <f>IFERROR(_xlfn.XLOOKUP($G1962,通讯通路门店!$S$4:$S$993933,通讯通路门店!$C$4:$C$993933,0,0),"")</f>
        <v>乐东黎族自治县</v>
      </c>
      <c r="D1962" s="99" t="str">
        <f>IFERROR(_xlfn.XLOOKUP($G1962,通讯通路门店!$S$4:$S$993933,通讯通路门店!$D$4:$D$993933,0,0),"")</f>
        <v>万冲镇</v>
      </c>
      <c r="E1962" s="83"/>
      <c r="F1962" s="83"/>
      <c r="G1962" s="101"/>
      <c r="H1962" s="102">
        <f>IFERROR(_xlfn.XLOOKUP($G1962,通讯通路门店!$S$4:$S$993933,通讯通路门店!$R$4:$R$993933,0,0),"")</f>
        <v>0</v>
      </c>
      <c r="I1962" s="83"/>
      <c r="J1962" s="83"/>
      <c r="K1962" s="83"/>
      <c r="L1962" s="83"/>
      <c r="M1962" s="83"/>
      <c r="N1962" s="83"/>
      <c r="O1962" s="83"/>
      <c r="P1962" s="83"/>
      <c r="Q1962" s="83"/>
      <c r="R1962" s="83"/>
      <c r="S1962" s="83"/>
      <c r="T1962" s="83"/>
      <c r="U1962" s="99">
        <f>COUNTIF(通讯通路门店!$S:$S,$G1962)</f>
        <v>0</v>
      </c>
      <c r="V1962" s="99">
        <f>COUNTIFS(通讯通路门店!$S:$S,$G1962,通讯通路门店!$J:$J,"综合卖场")</f>
        <v>0</v>
      </c>
      <c r="W1962" s="99">
        <f>SUMIFS(通讯通路门店!$AJ:$AJ,通讯通路门店!$S:$S,通讯客户沙盘!$G1962)</f>
        <v>0</v>
      </c>
      <c r="X1962" s="99">
        <f t="shared" si="150"/>
        <v>0</v>
      </c>
      <c r="Y1962" s="99">
        <f>COUNTIFS(通讯通路门店!$S:$S,$G1962,通讯通路门店!$J:$J,"荣耀体验店")+COUNTIFS(通讯通路门店!$S:$S,$G1962,通讯通路门店!$J:$J,"荣耀授权专卖店")</f>
        <v>0</v>
      </c>
      <c r="Z1962" s="99">
        <f>COUNTIFS(通讯通路门店!$S:$S,$G1962,通讯通路门店!$J:$J,"VIVO体验店")</f>
        <v>0</v>
      </c>
      <c r="AA1962" s="99">
        <f>COUNTIFS(通讯通路门店!$S:$S,$G1962,通讯通路门店!$J:$J,"OPPO体验店")</f>
        <v>0</v>
      </c>
      <c r="AB1962" s="99">
        <f>COUNTIFS(通讯通路门店!$S:$S,$G1962,通讯通路门店!$J:$J,"华为授权体验店")+COUNTIFS(通讯通路门店!$S:$S,$G1962,通讯通路门店!$J:$J,"华为堡垒店")</f>
        <v>0</v>
      </c>
      <c r="AC1962" s="99">
        <f>COUNTIFS(通讯通路门店!$S:$S,$G1962,通讯通路门店!$J:$J,"小米体验店")</f>
        <v>0</v>
      </c>
      <c r="AD1962" s="99">
        <f>COUNTIFS(通讯通路门店!$S:$S,$G1962,通讯通路门店!$J:$J,"苹果体验店")</f>
        <v>0</v>
      </c>
      <c r="AE1962" s="99">
        <f>COUNTIFS(通讯通路门店!$S:$S,$G1962,通讯通路门店!$J:$J,"其他品牌专卖店")</f>
        <v>0</v>
      </c>
      <c r="AF1962" s="99">
        <f>SUMIFS(通讯通路门店!$BI:$BI,通讯通路门店!$S:$S,$G1962)</f>
        <v>0</v>
      </c>
      <c r="AG1962" s="99">
        <f>SUMIFS(通讯通路门店!$BH:$BH,通讯通路门店!$S:$S,$G1962)</f>
        <v>0</v>
      </c>
      <c r="AH1962" s="99">
        <f t="shared" si="151"/>
        <v>0</v>
      </c>
      <c r="AI1962" s="99">
        <f>SUMIFS(通讯通路门店!$BB:$BB,通讯通路门店!$S:$S,$G1962)</f>
        <v>0</v>
      </c>
      <c r="AJ1962" s="99">
        <f>SUMIFS(通讯通路门店!$BE:$BE,通讯通路门店!$S:$S,$G1962)</f>
        <v>0</v>
      </c>
      <c r="AK1962" s="99">
        <f>SUMIFS(通讯通路门店!$BG:$BG,通讯通路门店!$S:$S,$G1962)</f>
        <v>0</v>
      </c>
      <c r="AL1962" s="99">
        <f>SUMIFS(通讯通路门店!$BC:$BC,通讯通路门店!$S:$S,$G1962)</f>
        <v>0</v>
      </c>
      <c r="AM1962" s="99">
        <f>SUMIFS(通讯通路门店!$BD:$BD,通讯通路门店!$S:$S,$G1962)</f>
        <v>0</v>
      </c>
      <c r="AN1962" s="99">
        <f>SUMIFS(通讯通路门店!$BF:$BF,通讯通路门店!$S:$S,$G1962)</f>
        <v>0</v>
      </c>
      <c r="AO1962" s="99">
        <f t="shared" si="152"/>
        <v>0</v>
      </c>
      <c r="AP1962" s="99">
        <f>SUMIFS(通讯通路门店!$K:$K,通讯通路门店!$S:$S,$G1962)</f>
        <v>0</v>
      </c>
      <c r="AQ1962" s="83"/>
      <c r="AR1962" s="99">
        <f>SUMIFS(通讯通路门店!$T:$T,通讯通路门店!$S:$S,$G1962)</f>
        <v>0</v>
      </c>
      <c r="AS1962" s="99">
        <f>SUMIFS(通讯通路门店!$U:$U,通讯通路门店!$S:$S,$G1962)</f>
        <v>0</v>
      </c>
      <c r="AT1962" s="99">
        <f>SUMIFS(通讯通路门店!$V:$V,通讯通路门店!$S:$S,$G1962)</f>
        <v>0</v>
      </c>
      <c r="AU1962" s="99">
        <f>SUMIFS(通讯通路门店!$W:$W,通讯通路门店!$S:$S,$G1962)</f>
        <v>0</v>
      </c>
      <c r="AV1962" s="99">
        <f>SUMIFS(通讯通路门店!$Z:$Z,通讯通路门店!$S:$S,$G1962)</f>
        <v>0</v>
      </c>
      <c r="AW1962" s="99">
        <f>SUMIFS(通讯通路门店!$AB:$AB,通讯通路门店!$S:$S,$G1962)</f>
        <v>0</v>
      </c>
      <c r="AX1962" s="99">
        <f>SUMIFS(通讯通路门店!$X:$X,通讯通路门店!$S:$S,$G1962)</f>
        <v>0</v>
      </c>
      <c r="AY1962" s="99">
        <f>SUMIFS(通讯通路门店!$Y:$Y,通讯通路门店!$S:$S,$G1962)</f>
        <v>0</v>
      </c>
      <c r="AZ1962" s="99">
        <f>SUMIFS(通讯通路门店!$AA:$AA,通讯通路门店!$S:$S,$G1962)</f>
        <v>0</v>
      </c>
      <c r="BA1962" s="99">
        <f t="shared" si="153"/>
        <v>0</v>
      </c>
      <c r="BB1962" s="99">
        <f t="shared" si="154"/>
        <v>0</v>
      </c>
      <c r="BC1962" s="99">
        <f>SUMIFS(通讯通路门店!$W:$W,通讯通路门店!$S:$S,$G1962,通讯通路门店!$J:$J,"荣耀体验店")+SUMIFS(通讯通路门店!$W:$W,通讯通路门店!$S:$S,$G1962,通讯通路门店!$J:$J,"荣耀授权专卖店")</f>
        <v>0</v>
      </c>
      <c r="BD1962" s="99">
        <f>SUMIFS(通讯通路门店!$Z:$Z,通讯通路门店!$S:$S,$G1962,通讯通路门店!$J:$J,"VIVO体验店")</f>
        <v>0</v>
      </c>
      <c r="BE1962" s="99">
        <f>SUMIFS(通讯通路门店!$AB:$AB,通讯通路门店!$S:$S,$G1962,通讯通路门店!$J:$J,"OPPO体验店")</f>
        <v>0</v>
      </c>
      <c r="BF1962" s="99">
        <f>SUMIFS(通讯通路门店!$X:$X,通讯通路门店!$S:$S,$G1962,通讯通路门店!$J:$J,"华为授权体验店")+SUMIFS(通讯通路门店!$AA:$AA,通讯通路门店!$S:$S,$G1962,通讯通路门店!$J:$J,"华为堡垒店")</f>
        <v>0</v>
      </c>
      <c r="BG1962" s="99">
        <f>SUMIFS(通讯通路门店!$Y:$Y,通讯通路门店!$S:$S,$G1962,通讯通路门店!$J:$J,"小米体验店")</f>
        <v>0</v>
      </c>
      <c r="BH1962" s="99">
        <f>SUMIFS(通讯通路门店!$AA:$AA,通讯通路门店!$S:$S,$G1962,通讯通路门店!$J:$J,"苹果体验店")</f>
        <v>0</v>
      </c>
      <c r="BI1962" s="99">
        <f>SUMIFS(通讯通路门店!$K:$K,通讯通路门店!$S:$S,$G1962,通讯通路门店!$J:$J,"其他品牌专卖店")</f>
        <v>0</v>
      </c>
      <c r="BJ1962" s="99">
        <f>SUMIFS(通讯通路门店!$AC:$AC,通讯通路门店!$S:$S,$G1962)</f>
        <v>0</v>
      </c>
      <c r="BK1962" s="99">
        <f>SUMIFS(通讯通路门店!$AD:$AD,通讯通路门店!$S:$S,$G1962)</f>
        <v>0</v>
      </c>
      <c r="BL1962" s="99">
        <f>SUMIFS(通讯通路门店!$AE:$AE,通讯通路门店!$S:$S,$G1962)</f>
        <v>0</v>
      </c>
      <c r="BM1962" s="99">
        <f>SUMIFS(通讯通路门店!$AF:$AF,通讯通路门店!$S:$S,$G1962)</f>
        <v>0</v>
      </c>
      <c r="BN1962" s="99">
        <f>SUMIFS(通讯通路门店!$AG:$AG,通讯通路门店!$S:$S,$G1962)</f>
        <v>0</v>
      </c>
      <c r="BO1962" s="99">
        <f>SUMIFS(通讯通路门店!$AH:$AH,通讯通路门店!$S:$S,$G1962)</f>
        <v>0</v>
      </c>
      <c r="BP1962" s="99">
        <f>SUMIFS(通讯通路门店!$AI:$AI,通讯通路门店!$S:$S,$G1962)</f>
        <v>0</v>
      </c>
      <c r="BQ1962" s="83"/>
    </row>
    <row r="1963" spans="1:69">
      <c r="A1963" s="99" t="str">
        <f>IFERROR(_xlfn.XLOOKUP($G1963,通讯通路门店!$S$4:$S$993933,通讯通路门店!$A$4:$A$993933,0,0),"")</f>
        <v>海南省</v>
      </c>
      <c r="B1963" s="99" t="str">
        <f>IFERROR(_xlfn.XLOOKUP($G1963,通讯通路门店!$S$4:$S$993933,通讯通路门店!$B$4:$B$993933,0,0),"")</f>
        <v>乐东黎族自治县</v>
      </c>
      <c r="C1963" s="99" t="str">
        <f>IFERROR(_xlfn.XLOOKUP($G1963,通讯通路门店!$S$4:$S$993933,通讯通路门店!$C$4:$C$993933,0,0),"")</f>
        <v>乐东黎族自治县</v>
      </c>
      <c r="D1963" s="99" t="str">
        <f>IFERROR(_xlfn.XLOOKUP($G1963,通讯通路门店!$S$4:$S$993933,通讯通路门店!$D$4:$D$993933,0,0),"")</f>
        <v>万冲镇</v>
      </c>
      <c r="E1963" s="83"/>
      <c r="F1963" s="83"/>
      <c r="G1963" s="101"/>
      <c r="H1963" s="102">
        <f>IFERROR(_xlfn.XLOOKUP($G1963,通讯通路门店!$S$4:$S$993933,通讯通路门店!$R$4:$R$993933,0,0),"")</f>
        <v>0</v>
      </c>
      <c r="I1963" s="83"/>
      <c r="J1963" s="83"/>
      <c r="K1963" s="83"/>
      <c r="L1963" s="83"/>
      <c r="M1963" s="83"/>
      <c r="N1963" s="83"/>
      <c r="O1963" s="83"/>
      <c r="P1963" s="83"/>
      <c r="Q1963" s="83"/>
      <c r="R1963" s="83"/>
      <c r="S1963" s="83"/>
      <c r="T1963" s="83"/>
      <c r="U1963" s="99">
        <f>COUNTIF(通讯通路门店!$S:$S,$G1963)</f>
        <v>0</v>
      </c>
      <c r="V1963" s="99">
        <f>COUNTIFS(通讯通路门店!$S:$S,$G1963,通讯通路门店!$J:$J,"综合卖场")</f>
        <v>0</v>
      </c>
      <c r="W1963" s="99">
        <f>SUMIFS(通讯通路门店!$AJ:$AJ,通讯通路门店!$S:$S,通讯客户沙盘!$G1963)</f>
        <v>0</v>
      </c>
      <c r="X1963" s="99">
        <f t="shared" si="150"/>
        <v>0</v>
      </c>
      <c r="Y1963" s="99">
        <f>COUNTIFS(通讯通路门店!$S:$S,$G1963,通讯通路门店!$J:$J,"荣耀体验店")+COUNTIFS(通讯通路门店!$S:$S,$G1963,通讯通路门店!$J:$J,"荣耀授权专卖店")</f>
        <v>0</v>
      </c>
      <c r="Z1963" s="99">
        <f>COUNTIFS(通讯通路门店!$S:$S,$G1963,通讯通路门店!$J:$J,"VIVO体验店")</f>
        <v>0</v>
      </c>
      <c r="AA1963" s="99">
        <f>COUNTIFS(通讯通路门店!$S:$S,$G1963,通讯通路门店!$J:$J,"OPPO体验店")</f>
        <v>0</v>
      </c>
      <c r="AB1963" s="99">
        <f>COUNTIFS(通讯通路门店!$S:$S,$G1963,通讯通路门店!$J:$J,"华为授权体验店")+COUNTIFS(通讯通路门店!$S:$S,$G1963,通讯通路门店!$J:$J,"华为堡垒店")</f>
        <v>0</v>
      </c>
      <c r="AC1963" s="99">
        <f>COUNTIFS(通讯通路门店!$S:$S,$G1963,通讯通路门店!$J:$J,"小米体验店")</f>
        <v>0</v>
      </c>
      <c r="AD1963" s="99">
        <f>COUNTIFS(通讯通路门店!$S:$S,$G1963,通讯通路门店!$J:$J,"苹果体验店")</f>
        <v>0</v>
      </c>
      <c r="AE1963" s="99">
        <f>COUNTIFS(通讯通路门店!$S:$S,$G1963,通讯通路门店!$J:$J,"其他品牌专卖店")</f>
        <v>0</v>
      </c>
      <c r="AF1963" s="99">
        <f>SUMIFS(通讯通路门店!$BI:$BI,通讯通路门店!$S:$S,$G1963)</f>
        <v>0</v>
      </c>
      <c r="AG1963" s="99">
        <f>SUMIFS(通讯通路门店!$BH:$BH,通讯通路门店!$S:$S,$G1963)</f>
        <v>0</v>
      </c>
      <c r="AH1963" s="99">
        <f t="shared" si="151"/>
        <v>0</v>
      </c>
      <c r="AI1963" s="99">
        <f>SUMIFS(通讯通路门店!$BB:$BB,通讯通路门店!$S:$S,$G1963)</f>
        <v>0</v>
      </c>
      <c r="AJ1963" s="99">
        <f>SUMIFS(通讯通路门店!$BE:$BE,通讯通路门店!$S:$S,$G1963)</f>
        <v>0</v>
      </c>
      <c r="AK1963" s="99">
        <f>SUMIFS(通讯通路门店!$BG:$BG,通讯通路门店!$S:$S,$G1963)</f>
        <v>0</v>
      </c>
      <c r="AL1963" s="99">
        <f>SUMIFS(通讯通路门店!$BC:$BC,通讯通路门店!$S:$S,$G1963)</f>
        <v>0</v>
      </c>
      <c r="AM1963" s="99">
        <f>SUMIFS(通讯通路门店!$BD:$BD,通讯通路门店!$S:$S,$G1963)</f>
        <v>0</v>
      </c>
      <c r="AN1963" s="99">
        <f>SUMIFS(通讯通路门店!$BF:$BF,通讯通路门店!$S:$S,$G1963)</f>
        <v>0</v>
      </c>
      <c r="AO1963" s="99">
        <f t="shared" si="152"/>
        <v>0</v>
      </c>
      <c r="AP1963" s="99">
        <f>SUMIFS(通讯通路门店!$K:$K,通讯通路门店!$S:$S,$G1963)</f>
        <v>0</v>
      </c>
      <c r="AQ1963" s="83"/>
      <c r="AR1963" s="99">
        <f>SUMIFS(通讯通路门店!$T:$T,通讯通路门店!$S:$S,$G1963)</f>
        <v>0</v>
      </c>
      <c r="AS1963" s="99">
        <f>SUMIFS(通讯通路门店!$U:$U,通讯通路门店!$S:$S,$G1963)</f>
        <v>0</v>
      </c>
      <c r="AT1963" s="99">
        <f>SUMIFS(通讯通路门店!$V:$V,通讯通路门店!$S:$S,$G1963)</f>
        <v>0</v>
      </c>
      <c r="AU1963" s="99">
        <f>SUMIFS(通讯通路门店!$W:$W,通讯通路门店!$S:$S,$G1963)</f>
        <v>0</v>
      </c>
      <c r="AV1963" s="99">
        <f>SUMIFS(通讯通路门店!$Z:$Z,通讯通路门店!$S:$S,$G1963)</f>
        <v>0</v>
      </c>
      <c r="AW1963" s="99">
        <f>SUMIFS(通讯通路门店!$AB:$AB,通讯通路门店!$S:$S,$G1963)</f>
        <v>0</v>
      </c>
      <c r="AX1963" s="99">
        <f>SUMIFS(通讯通路门店!$X:$X,通讯通路门店!$S:$S,$G1963)</f>
        <v>0</v>
      </c>
      <c r="AY1963" s="99">
        <f>SUMIFS(通讯通路门店!$Y:$Y,通讯通路门店!$S:$S,$G1963)</f>
        <v>0</v>
      </c>
      <c r="AZ1963" s="99">
        <f>SUMIFS(通讯通路门店!$AA:$AA,通讯通路门店!$S:$S,$G1963)</f>
        <v>0</v>
      </c>
      <c r="BA1963" s="99">
        <f t="shared" si="153"/>
        <v>0</v>
      </c>
      <c r="BB1963" s="99">
        <f t="shared" si="154"/>
        <v>0</v>
      </c>
      <c r="BC1963" s="99">
        <f>SUMIFS(通讯通路门店!$W:$W,通讯通路门店!$S:$S,$G1963,通讯通路门店!$J:$J,"荣耀体验店")+SUMIFS(通讯通路门店!$W:$W,通讯通路门店!$S:$S,$G1963,通讯通路门店!$J:$J,"荣耀授权专卖店")</f>
        <v>0</v>
      </c>
      <c r="BD1963" s="99">
        <f>SUMIFS(通讯通路门店!$Z:$Z,通讯通路门店!$S:$S,$G1963,通讯通路门店!$J:$J,"VIVO体验店")</f>
        <v>0</v>
      </c>
      <c r="BE1963" s="99">
        <f>SUMIFS(通讯通路门店!$AB:$AB,通讯通路门店!$S:$S,$G1963,通讯通路门店!$J:$J,"OPPO体验店")</f>
        <v>0</v>
      </c>
      <c r="BF1963" s="99">
        <f>SUMIFS(通讯通路门店!$X:$X,通讯通路门店!$S:$S,$G1963,通讯通路门店!$J:$J,"华为授权体验店")+SUMIFS(通讯通路门店!$AA:$AA,通讯通路门店!$S:$S,$G1963,通讯通路门店!$J:$J,"华为堡垒店")</f>
        <v>0</v>
      </c>
      <c r="BG1963" s="99">
        <f>SUMIFS(通讯通路门店!$Y:$Y,通讯通路门店!$S:$S,$G1963,通讯通路门店!$J:$J,"小米体验店")</f>
        <v>0</v>
      </c>
      <c r="BH1963" s="99">
        <f>SUMIFS(通讯通路门店!$AA:$AA,通讯通路门店!$S:$S,$G1963,通讯通路门店!$J:$J,"苹果体验店")</f>
        <v>0</v>
      </c>
      <c r="BI1963" s="99">
        <f>SUMIFS(通讯通路门店!$K:$K,通讯通路门店!$S:$S,$G1963,通讯通路门店!$J:$J,"其他品牌专卖店")</f>
        <v>0</v>
      </c>
      <c r="BJ1963" s="99">
        <f>SUMIFS(通讯通路门店!$AC:$AC,通讯通路门店!$S:$S,$G1963)</f>
        <v>0</v>
      </c>
      <c r="BK1963" s="99">
        <f>SUMIFS(通讯通路门店!$AD:$AD,通讯通路门店!$S:$S,$G1963)</f>
        <v>0</v>
      </c>
      <c r="BL1963" s="99">
        <f>SUMIFS(通讯通路门店!$AE:$AE,通讯通路门店!$S:$S,$G1963)</f>
        <v>0</v>
      </c>
      <c r="BM1963" s="99">
        <f>SUMIFS(通讯通路门店!$AF:$AF,通讯通路门店!$S:$S,$G1963)</f>
        <v>0</v>
      </c>
      <c r="BN1963" s="99">
        <f>SUMIFS(通讯通路门店!$AG:$AG,通讯通路门店!$S:$S,$G1963)</f>
        <v>0</v>
      </c>
      <c r="BO1963" s="99">
        <f>SUMIFS(通讯通路门店!$AH:$AH,通讯通路门店!$S:$S,$G1963)</f>
        <v>0</v>
      </c>
      <c r="BP1963" s="99">
        <f>SUMIFS(通讯通路门店!$AI:$AI,通讯通路门店!$S:$S,$G1963)</f>
        <v>0</v>
      </c>
      <c r="BQ1963" s="83"/>
    </row>
    <row r="1964" spans="1:69">
      <c r="A1964" s="99" t="str">
        <f>IFERROR(_xlfn.XLOOKUP($G1964,通讯通路门店!$S$4:$S$993933,通讯通路门店!$A$4:$A$993933,0,0),"")</f>
        <v>海南省</v>
      </c>
      <c r="B1964" s="99" t="str">
        <f>IFERROR(_xlfn.XLOOKUP($G1964,通讯通路门店!$S$4:$S$993933,通讯通路门店!$B$4:$B$993933,0,0),"")</f>
        <v>乐东黎族自治县</v>
      </c>
      <c r="C1964" s="99" t="str">
        <f>IFERROR(_xlfn.XLOOKUP($G1964,通讯通路门店!$S$4:$S$993933,通讯通路门店!$C$4:$C$993933,0,0),"")</f>
        <v>乐东黎族自治县</v>
      </c>
      <c r="D1964" s="99" t="str">
        <f>IFERROR(_xlfn.XLOOKUP($G1964,通讯通路门店!$S$4:$S$993933,通讯通路门店!$D$4:$D$993933,0,0),"")</f>
        <v>万冲镇</v>
      </c>
      <c r="E1964" s="83"/>
      <c r="F1964" s="83"/>
      <c r="G1964" s="101"/>
      <c r="H1964" s="102">
        <f>IFERROR(_xlfn.XLOOKUP($G1964,通讯通路门店!$S$4:$S$993933,通讯通路门店!$R$4:$R$993933,0,0),"")</f>
        <v>0</v>
      </c>
      <c r="I1964" s="83"/>
      <c r="J1964" s="83"/>
      <c r="K1964" s="83"/>
      <c r="L1964" s="83"/>
      <c r="M1964" s="83"/>
      <c r="N1964" s="83"/>
      <c r="O1964" s="83"/>
      <c r="P1964" s="83"/>
      <c r="Q1964" s="83"/>
      <c r="R1964" s="83"/>
      <c r="S1964" s="83"/>
      <c r="T1964" s="83"/>
      <c r="U1964" s="99">
        <f>COUNTIF(通讯通路门店!$S:$S,$G1964)</f>
        <v>0</v>
      </c>
      <c r="V1964" s="99">
        <f>COUNTIFS(通讯通路门店!$S:$S,$G1964,通讯通路门店!$J:$J,"综合卖场")</f>
        <v>0</v>
      </c>
      <c r="W1964" s="99">
        <f>SUMIFS(通讯通路门店!$AJ:$AJ,通讯通路门店!$S:$S,通讯客户沙盘!$G1964)</f>
        <v>0</v>
      </c>
      <c r="X1964" s="99">
        <f t="shared" si="150"/>
        <v>0</v>
      </c>
      <c r="Y1964" s="99">
        <f>COUNTIFS(通讯通路门店!$S:$S,$G1964,通讯通路门店!$J:$J,"荣耀体验店")+COUNTIFS(通讯通路门店!$S:$S,$G1964,通讯通路门店!$J:$J,"荣耀授权专卖店")</f>
        <v>0</v>
      </c>
      <c r="Z1964" s="99">
        <f>COUNTIFS(通讯通路门店!$S:$S,$G1964,通讯通路门店!$J:$J,"VIVO体验店")</f>
        <v>0</v>
      </c>
      <c r="AA1964" s="99">
        <f>COUNTIFS(通讯通路门店!$S:$S,$G1964,通讯通路门店!$J:$J,"OPPO体验店")</f>
        <v>0</v>
      </c>
      <c r="AB1964" s="99">
        <f>COUNTIFS(通讯通路门店!$S:$S,$G1964,通讯通路门店!$J:$J,"华为授权体验店")+COUNTIFS(通讯通路门店!$S:$S,$G1964,通讯通路门店!$J:$J,"华为堡垒店")</f>
        <v>0</v>
      </c>
      <c r="AC1964" s="99">
        <f>COUNTIFS(通讯通路门店!$S:$S,$G1964,通讯通路门店!$J:$J,"小米体验店")</f>
        <v>0</v>
      </c>
      <c r="AD1964" s="99">
        <f>COUNTIFS(通讯通路门店!$S:$S,$G1964,通讯通路门店!$J:$J,"苹果体验店")</f>
        <v>0</v>
      </c>
      <c r="AE1964" s="99">
        <f>COUNTIFS(通讯通路门店!$S:$S,$G1964,通讯通路门店!$J:$J,"其他品牌专卖店")</f>
        <v>0</v>
      </c>
      <c r="AF1964" s="99">
        <f>SUMIFS(通讯通路门店!$BI:$BI,通讯通路门店!$S:$S,$G1964)</f>
        <v>0</v>
      </c>
      <c r="AG1964" s="99">
        <f>SUMIFS(通讯通路门店!$BH:$BH,通讯通路门店!$S:$S,$G1964)</f>
        <v>0</v>
      </c>
      <c r="AH1964" s="99">
        <f t="shared" si="151"/>
        <v>0</v>
      </c>
      <c r="AI1964" s="99">
        <f>SUMIFS(通讯通路门店!$BB:$BB,通讯通路门店!$S:$S,$G1964)</f>
        <v>0</v>
      </c>
      <c r="AJ1964" s="99">
        <f>SUMIFS(通讯通路门店!$BE:$BE,通讯通路门店!$S:$S,$G1964)</f>
        <v>0</v>
      </c>
      <c r="AK1964" s="99">
        <f>SUMIFS(通讯通路门店!$BG:$BG,通讯通路门店!$S:$S,$G1964)</f>
        <v>0</v>
      </c>
      <c r="AL1964" s="99">
        <f>SUMIFS(通讯通路门店!$BC:$BC,通讯通路门店!$S:$S,$G1964)</f>
        <v>0</v>
      </c>
      <c r="AM1964" s="99">
        <f>SUMIFS(通讯通路门店!$BD:$BD,通讯通路门店!$S:$S,$G1964)</f>
        <v>0</v>
      </c>
      <c r="AN1964" s="99">
        <f>SUMIFS(通讯通路门店!$BF:$BF,通讯通路门店!$S:$S,$G1964)</f>
        <v>0</v>
      </c>
      <c r="AO1964" s="99">
        <f t="shared" si="152"/>
        <v>0</v>
      </c>
      <c r="AP1964" s="99">
        <f>SUMIFS(通讯通路门店!$K:$K,通讯通路门店!$S:$S,$G1964)</f>
        <v>0</v>
      </c>
      <c r="AQ1964" s="83"/>
      <c r="AR1964" s="99">
        <f>SUMIFS(通讯通路门店!$T:$T,通讯通路门店!$S:$S,$G1964)</f>
        <v>0</v>
      </c>
      <c r="AS1964" s="99">
        <f>SUMIFS(通讯通路门店!$U:$U,通讯通路门店!$S:$S,$G1964)</f>
        <v>0</v>
      </c>
      <c r="AT1964" s="99">
        <f>SUMIFS(通讯通路门店!$V:$V,通讯通路门店!$S:$S,$G1964)</f>
        <v>0</v>
      </c>
      <c r="AU1964" s="99">
        <f>SUMIFS(通讯通路门店!$W:$W,通讯通路门店!$S:$S,$G1964)</f>
        <v>0</v>
      </c>
      <c r="AV1964" s="99">
        <f>SUMIFS(通讯通路门店!$Z:$Z,通讯通路门店!$S:$S,$G1964)</f>
        <v>0</v>
      </c>
      <c r="AW1964" s="99">
        <f>SUMIFS(通讯通路门店!$AB:$AB,通讯通路门店!$S:$S,$G1964)</f>
        <v>0</v>
      </c>
      <c r="AX1964" s="99">
        <f>SUMIFS(通讯通路门店!$X:$X,通讯通路门店!$S:$S,$G1964)</f>
        <v>0</v>
      </c>
      <c r="AY1964" s="99">
        <f>SUMIFS(通讯通路门店!$Y:$Y,通讯通路门店!$S:$S,$G1964)</f>
        <v>0</v>
      </c>
      <c r="AZ1964" s="99">
        <f>SUMIFS(通讯通路门店!$AA:$AA,通讯通路门店!$S:$S,$G1964)</f>
        <v>0</v>
      </c>
      <c r="BA1964" s="99">
        <f t="shared" si="153"/>
        <v>0</v>
      </c>
      <c r="BB1964" s="99">
        <f t="shared" si="154"/>
        <v>0</v>
      </c>
      <c r="BC1964" s="99">
        <f>SUMIFS(通讯通路门店!$W:$W,通讯通路门店!$S:$S,$G1964,通讯通路门店!$J:$J,"荣耀体验店")+SUMIFS(通讯通路门店!$W:$W,通讯通路门店!$S:$S,$G1964,通讯通路门店!$J:$J,"荣耀授权专卖店")</f>
        <v>0</v>
      </c>
      <c r="BD1964" s="99">
        <f>SUMIFS(通讯通路门店!$Z:$Z,通讯通路门店!$S:$S,$G1964,通讯通路门店!$J:$J,"VIVO体验店")</f>
        <v>0</v>
      </c>
      <c r="BE1964" s="99">
        <f>SUMIFS(通讯通路门店!$AB:$AB,通讯通路门店!$S:$S,$G1964,通讯通路门店!$J:$J,"OPPO体验店")</f>
        <v>0</v>
      </c>
      <c r="BF1964" s="99">
        <f>SUMIFS(通讯通路门店!$X:$X,通讯通路门店!$S:$S,$G1964,通讯通路门店!$J:$J,"华为授权体验店")+SUMIFS(通讯通路门店!$AA:$AA,通讯通路门店!$S:$S,$G1964,通讯通路门店!$J:$J,"华为堡垒店")</f>
        <v>0</v>
      </c>
      <c r="BG1964" s="99">
        <f>SUMIFS(通讯通路门店!$Y:$Y,通讯通路门店!$S:$S,$G1964,通讯通路门店!$J:$J,"小米体验店")</f>
        <v>0</v>
      </c>
      <c r="BH1964" s="99">
        <f>SUMIFS(通讯通路门店!$AA:$AA,通讯通路门店!$S:$S,$G1964,通讯通路门店!$J:$J,"苹果体验店")</f>
        <v>0</v>
      </c>
      <c r="BI1964" s="99">
        <f>SUMIFS(通讯通路门店!$K:$K,通讯通路门店!$S:$S,$G1964,通讯通路门店!$J:$J,"其他品牌专卖店")</f>
        <v>0</v>
      </c>
      <c r="BJ1964" s="99">
        <f>SUMIFS(通讯通路门店!$AC:$AC,通讯通路门店!$S:$S,$G1964)</f>
        <v>0</v>
      </c>
      <c r="BK1964" s="99">
        <f>SUMIFS(通讯通路门店!$AD:$AD,通讯通路门店!$S:$S,$G1964)</f>
        <v>0</v>
      </c>
      <c r="BL1964" s="99">
        <f>SUMIFS(通讯通路门店!$AE:$AE,通讯通路门店!$S:$S,$G1964)</f>
        <v>0</v>
      </c>
      <c r="BM1964" s="99">
        <f>SUMIFS(通讯通路门店!$AF:$AF,通讯通路门店!$S:$S,$G1964)</f>
        <v>0</v>
      </c>
      <c r="BN1964" s="99">
        <f>SUMIFS(通讯通路门店!$AG:$AG,通讯通路门店!$S:$S,$G1964)</f>
        <v>0</v>
      </c>
      <c r="BO1964" s="99">
        <f>SUMIFS(通讯通路门店!$AH:$AH,通讯通路门店!$S:$S,$G1964)</f>
        <v>0</v>
      </c>
      <c r="BP1964" s="99">
        <f>SUMIFS(通讯通路门店!$AI:$AI,通讯通路门店!$S:$S,$G1964)</f>
        <v>0</v>
      </c>
      <c r="BQ1964" s="83"/>
    </row>
    <row r="1965" spans="1:69">
      <c r="A1965" s="99" t="str">
        <f>IFERROR(_xlfn.XLOOKUP($G1965,通讯通路门店!$S$4:$S$993933,通讯通路门店!$A$4:$A$993933,0,0),"")</f>
        <v>海南省</v>
      </c>
      <c r="B1965" s="99" t="str">
        <f>IFERROR(_xlfn.XLOOKUP($G1965,通讯通路门店!$S$4:$S$993933,通讯通路门店!$B$4:$B$993933,0,0),"")</f>
        <v>乐东黎族自治县</v>
      </c>
      <c r="C1965" s="99" t="str">
        <f>IFERROR(_xlfn.XLOOKUP($G1965,通讯通路门店!$S$4:$S$993933,通讯通路门店!$C$4:$C$993933,0,0),"")</f>
        <v>乐东黎族自治县</v>
      </c>
      <c r="D1965" s="99" t="str">
        <f>IFERROR(_xlfn.XLOOKUP($G1965,通讯通路门店!$S$4:$S$993933,通讯通路门店!$D$4:$D$993933,0,0),"")</f>
        <v>万冲镇</v>
      </c>
      <c r="E1965" s="83"/>
      <c r="F1965" s="83"/>
      <c r="G1965" s="101"/>
      <c r="H1965" s="102">
        <f>IFERROR(_xlfn.XLOOKUP($G1965,通讯通路门店!$S$4:$S$993933,通讯通路门店!$R$4:$R$993933,0,0),"")</f>
        <v>0</v>
      </c>
      <c r="I1965" s="83"/>
      <c r="J1965" s="83"/>
      <c r="K1965" s="83"/>
      <c r="L1965" s="83"/>
      <c r="M1965" s="83"/>
      <c r="N1965" s="83"/>
      <c r="O1965" s="83"/>
      <c r="P1965" s="83"/>
      <c r="Q1965" s="83"/>
      <c r="R1965" s="83"/>
      <c r="S1965" s="83"/>
      <c r="T1965" s="83"/>
      <c r="U1965" s="99">
        <f>COUNTIF(通讯通路门店!$S:$S,$G1965)</f>
        <v>0</v>
      </c>
      <c r="V1965" s="99">
        <f>COUNTIFS(通讯通路门店!$S:$S,$G1965,通讯通路门店!$J:$J,"综合卖场")</f>
        <v>0</v>
      </c>
      <c r="W1965" s="99">
        <f>SUMIFS(通讯通路门店!$AJ:$AJ,通讯通路门店!$S:$S,通讯客户沙盘!$G1965)</f>
        <v>0</v>
      </c>
      <c r="X1965" s="99">
        <f t="shared" si="150"/>
        <v>0</v>
      </c>
      <c r="Y1965" s="99">
        <f>COUNTIFS(通讯通路门店!$S:$S,$G1965,通讯通路门店!$J:$J,"荣耀体验店")+COUNTIFS(通讯通路门店!$S:$S,$G1965,通讯通路门店!$J:$J,"荣耀授权专卖店")</f>
        <v>0</v>
      </c>
      <c r="Z1965" s="99">
        <f>COUNTIFS(通讯通路门店!$S:$S,$G1965,通讯通路门店!$J:$J,"VIVO体验店")</f>
        <v>0</v>
      </c>
      <c r="AA1965" s="99">
        <f>COUNTIFS(通讯通路门店!$S:$S,$G1965,通讯通路门店!$J:$J,"OPPO体验店")</f>
        <v>0</v>
      </c>
      <c r="AB1965" s="99">
        <f>COUNTIFS(通讯通路门店!$S:$S,$G1965,通讯通路门店!$J:$J,"华为授权体验店")+COUNTIFS(通讯通路门店!$S:$S,$G1965,通讯通路门店!$J:$J,"华为堡垒店")</f>
        <v>0</v>
      </c>
      <c r="AC1965" s="99">
        <f>COUNTIFS(通讯通路门店!$S:$S,$G1965,通讯通路门店!$J:$J,"小米体验店")</f>
        <v>0</v>
      </c>
      <c r="AD1965" s="99">
        <f>COUNTIFS(通讯通路门店!$S:$S,$G1965,通讯通路门店!$J:$J,"苹果体验店")</f>
        <v>0</v>
      </c>
      <c r="AE1965" s="99">
        <f>COUNTIFS(通讯通路门店!$S:$S,$G1965,通讯通路门店!$J:$J,"其他品牌专卖店")</f>
        <v>0</v>
      </c>
      <c r="AF1965" s="99">
        <f>SUMIFS(通讯通路门店!$BI:$BI,通讯通路门店!$S:$S,$G1965)</f>
        <v>0</v>
      </c>
      <c r="AG1965" s="99">
        <f>SUMIFS(通讯通路门店!$BH:$BH,通讯通路门店!$S:$S,$G1965)</f>
        <v>0</v>
      </c>
      <c r="AH1965" s="99">
        <f t="shared" si="151"/>
        <v>0</v>
      </c>
      <c r="AI1965" s="99">
        <f>SUMIFS(通讯通路门店!$BB:$BB,通讯通路门店!$S:$S,$G1965)</f>
        <v>0</v>
      </c>
      <c r="AJ1965" s="99">
        <f>SUMIFS(通讯通路门店!$BE:$BE,通讯通路门店!$S:$S,$G1965)</f>
        <v>0</v>
      </c>
      <c r="AK1965" s="99">
        <f>SUMIFS(通讯通路门店!$BG:$BG,通讯通路门店!$S:$S,$G1965)</f>
        <v>0</v>
      </c>
      <c r="AL1965" s="99">
        <f>SUMIFS(通讯通路门店!$BC:$BC,通讯通路门店!$S:$S,$G1965)</f>
        <v>0</v>
      </c>
      <c r="AM1965" s="99">
        <f>SUMIFS(通讯通路门店!$BD:$BD,通讯通路门店!$S:$S,$G1965)</f>
        <v>0</v>
      </c>
      <c r="AN1965" s="99">
        <f>SUMIFS(通讯通路门店!$BF:$BF,通讯通路门店!$S:$S,$G1965)</f>
        <v>0</v>
      </c>
      <c r="AO1965" s="99">
        <f t="shared" si="152"/>
        <v>0</v>
      </c>
      <c r="AP1965" s="99">
        <f>SUMIFS(通讯通路门店!$K:$K,通讯通路门店!$S:$S,$G1965)</f>
        <v>0</v>
      </c>
      <c r="AQ1965" s="83"/>
      <c r="AR1965" s="99">
        <f>SUMIFS(通讯通路门店!$T:$T,通讯通路门店!$S:$S,$G1965)</f>
        <v>0</v>
      </c>
      <c r="AS1965" s="99">
        <f>SUMIFS(通讯通路门店!$U:$U,通讯通路门店!$S:$S,$G1965)</f>
        <v>0</v>
      </c>
      <c r="AT1965" s="99">
        <f>SUMIFS(通讯通路门店!$V:$V,通讯通路门店!$S:$S,$G1965)</f>
        <v>0</v>
      </c>
      <c r="AU1965" s="99">
        <f>SUMIFS(通讯通路门店!$W:$W,通讯通路门店!$S:$S,$G1965)</f>
        <v>0</v>
      </c>
      <c r="AV1965" s="99">
        <f>SUMIFS(通讯通路门店!$Z:$Z,通讯通路门店!$S:$S,$G1965)</f>
        <v>0</v>
      </c>
      <c r="AW1965" s="99">
        <f>SUMIFS(通讯通路门店!$AB:$AB,通讯通路门店!$S:$S,$G1965)</f>
        <v>0</v>
      </c>
      <c r="AX1965" s="99">
        <f>SUMIFS(通讯通路门店!$X:$X,通讯通路门店!$S:$S,$G1965)</f>
        <v>0</v>
      </c>
      <c r="AY1965" s="99">
        <f>SUMIFS(通讯通路门店!$Y:$Y,通讯通路门店!$S:$S,$G1965)</f>
        <v>0</v>
      </c>
      <c r="AZ1965" s="99">
        <f>SUMIFS(通讯通路门店!$AA:$AA,通讯通路门店!$S:$S,$G1965)</f>
        <v>0</v>
      </c>
      <c r="BA1965" s="99">
        <f t="shared" si="153"/>
        <v>0</v>
      </c>
      <c r="BB1965" s="99">
        <f t="shared" si="154"/>
        <v>0</v>
      </c>
      <c r="BC1965" s="99">
        <f>SUMIFS(通讯通路门店!$W:$W,通讯通路门店!$S:$S,$G1965,通讯通路门店!$J:$J,"荣耀体验店")+SUMIFS(通讯通路门店!$W:$W,通讯通路门店!$S:$S,$G1965,通讯通路门店!$J:$J,"荣耀授权专卖店")</f>
        <v>0</v>
      </c>
      <c r="BD1965" s="99">
        <f>SUMIFS(通讯通路门店!$Z:$Z,通讯通路门店!$S:$S,$G1965,通讯通路门店!$J:$J,"VIVO体验店")</f>
        <v>0</v>
      </c>
      <c r="BE1965" s="99">
        <f>SUMIFS(通讯通路门店!$AB:$AB,通讯通路门店!$S:$S,$G1965,通讯通路门店!$J:$J,"OPPO体验店")</f>
        <v>0</v>
      </c>
      <c r="BF1965" s="99">
        <f>SUMIFS(通讯通路门店!$X:$X,通讯通路门店!$S:$S,$G1965,通讯通路门店!$J:$J,"华为授权体验店")+SUMIFS(通讯通路门店!$AA:$AA,通讯通路门店!$S:$S,$G1965,通讯通路门店!$J:$J,"华为堡垒店")</f>
        <v>0</v>
      </c>
      <c r="BG1965" s="99">
        <f>SUMIFS(通讯通路门店!$Y:$Y,通讯通路门店!$S:$S,$G1965,通讯通路门店!$J:$J,"小米体验店")</f>
        <v>0</v>
      </c>
      <c r="BH1965" s="99">
        <f>SUMIFS(通讯通路门店!$AA:$AA,通讯通路门店!$S:$S,$G1965,通讯通路门店!$J:$J,"苹果体验店")</f>
        <v>0</v>
      </c>
      <c r="BI1965" s="99">
        <f>SUMIFS(通讯通路门店!$K:$K,通讯通路门店!$S:$S,$G1965,通讯通路门店!$J:$J,"其他品牌专卖店")</f>
        <v>0</v>
      </c>
      <c r="BJ1965" s="99">
        <f>SUMIFS(通讯通路门店!$AC:$AC,通讯通路门店!$S:$S,$G1965)</f>
        <v>0</v>
      </c>
      <c r="BK1965" s="99">
        <f>SUMIFS(通讯通路门店!$AD:$AD,通讯通路门店!$S:$S,$G1965)</f>
        <v>0</v>
      </c>
      <c r="BL1965" s="99">
        <f>SUMIFS(通讯通路门店!$AE:$AE,通讯通路门店!$S:$S,$G1965)</f>
        <v>0</v>
      </c>
      <c r="BM1965" s="99">
        <f>SUMIFS(通讯通路门店!$AF:$AF,通讯通路门店!$S:$S,$G1965)</f>
        <v>0</v>
      </c>
      <c r="BN1965" s="99">
        <f>SUMIFS(通讯通路门店!$AG:$AG,通讯通路门店!$S:$S,$G1965)</f>
        <v>0</v>
      </c>
      <c r="BO1965" s="99">
        <f>SUMIFS(通讯通路门店!$AH:$AH,通讯通路门店!$S:$S,$G1965)</f>
        <v>0</v>
      </c>
      <c r="BP1965" s="99">
        <f>SUMIFS(通讯通路门店!$AI:$AI,通讯通路门店!$S:$S,$G1965)</f>
        <v>0</v>
      </c>
      <c r="BQ1965" s="83"/>
    </row>
    <row r="1966" spans="1:69">
      <c r="A1966" s="99" t="str">
        <f>IFERROR(_xlfn.XLOOKUP($G1966,通讯通路门店!$S$4:$S$993933,通讯通路门店!$A$4:$A$993933,0,0),"")</f>
        <v>海南省</v>
      </c>
      <c r="B1966" s="99" t="str">
        <f>IFERROR(_xlfn.XLOOKUP($G1966,通讯通路门店!$S$4:$S$993933,通讯通路门店!$B$4:$B$993933,0,0),"")</f>
        <v>乐东黎族自治县</v>
      </c>
      <c r="C1966" s="99" t="str">
        <f>IFERROR(_xlfn.XLOOKUP($G1966,通讯通路门店!$S$4:$S$993933,通讯通路门店!$C$4:$C$993933,0,0),"")</f>
        <v>乐东黎族自治县</v>
      </c>
      <c r="D1966" s="99" t="str">
        <f>IFERROR(_xlfn.XLOOKUP($G1966,通讯通路门店!$S$4:$S$993933,通讯通路门店!$D$4:$D$993933,0,0),"")</f>
        <v>万冲镇</v>
      </c>
      <c r="E1966" s="83"/>
      <c r="F1966" s="83"/>
      <c r="G1966" s="101"/>
      <c r="H1966" s="102">
        <f>IFERROR(_xlfn.XLOOKUP($G1966,通讯通路门店!$S$4:$S$993933,通讯通路门店!$R$4:$R$993933,0,0),"")</f>
        <v>0</v>
      </c>
      <c r="I1966" s="83"/>
      <c r="J1966" s="83"/>
      <c r="K1966" s="83"/>
      <c r="L1966" s="83"/>
      <c r="M1966" s="83"/>
      <c r="N1966" s="83"/>
      <c r="O1966" s="83"/>
      <c r="P1966" s="83"/>
      <c r="Q1966" s="83"/>
      <c r="R1966" s="83"/>
      <c r="S1966" s="83"/>
      <c r="T1966" s="83"/>
      <c r="U1966" s="99">
        <f>COUNTIF(通讯通路门店!$S:$S,$G1966)</f>
        <v>0</v>
      </c>
      <c r="V1966" s="99">
        <f>COUNTIFS(通讯通路门店!$S:$S,$G1966,通讯通路门店!$J:$J,"综合卖场")</f>
        <v>0</v>
      </c>
      <c r="W1966" s="99">
        <f>SUMIFS(通讯通路门店!$AJ:$AJ,通讯通路门店!$S:$S,通讯客户沙盘!$G1966)</f>
        <v>0</v>
      </c>
      <c r="X1966" s="99">
        <f t="shared" si="150"/>
        <v>0</v>
      </c>
      <c r="Y1966" s="99">
        <f>COUNTIFS(通讯通路门店!$S:$S,$G1966,通讯通路门店!$J:$J,"荣耀体验店")+COUNTIFS(通讯通路门店!$S:$S,$G1966,通讯通路门店!$J:$J,"荣耀授权专卖店")</f>
        <v>0</v>
      </c>
      <c r="Z1966" s="99">
        <f>COUNTIFS(通讯通路门店!$S:$S,$G1966,通讯通路门店!$J:$J,"VIVO体验店")</f>
        <v>0</v>
      </c>
      <c r="AA1966" s="99">
        <f>COUNTIFS(通讯通路门店!$S:$S,$G1966,通讯通路门店!$J:$J,"OPPO体验店")</f>
        <v>0</v>
      </c>
      <c r="AB1966" s="99">
        <f>COUNTIFS(通讯通路门店!$S:$S,$G1966,通讯通路门店!$J:$J,"华为授权体验店")+COUNTIFS(通讯通路门店!$S:$S,$G1966,通讯通路门店!$J:$J,"华为堡垒店")</f>
        <v>0</v>
      </c>
      <c r="AC1966" s="99">
        <f>COUNTIFS(通讯通路门店!$S:$S,$G1966,通讯通路门店!$J:$J,"小米体验店")</f>
        <v>0</v>
      </c>
      <c r="AD1966" s="99">
        <f>COUNTIFS(通讯通路门店!$S:$S,$G1966,通讯通路门店!$J:$J,"苹果体验店")</f>
        <v>0</v>
      </c>
      <c r="AE1966" s="99">
        <f>COUNTIFS(通讯通路门店!$S:$S,$G1966,通讯通路门店!$J:$J,"其他品牌专卖店")</f>
        <v>0</v>
      </c>
      <c r="AF1966" s="99">
        <f>SUMIFS(通讯通路门店!$BI:$BI,通讯通路门店!$S:$S,$G1966)</f>
        <v>0</v>
      </c>
      <c r="AG1966" s="99">
        <f>SUMIFS(通讯通路门店!$BH:$BH,通讯通路门店!$S:$S,$G1966)</f>
        <v>0</v>
      </c>
      <c r="AH1966" s="99">
        <f t="shared" si="151"/>
        <v>0</v>
      </c>
      <c r="AI1966" s="99">
        <f>SUMIFS(通讯通路门店!$BB:$BB,通讯通路门店!$S:$S,$G1966)</f>
        <v>0</v>
      </c>
      <c r="AJ1966" s="99">
        <f>SUMIFS(通讯通路门店!$BE:$BE,通讯通路门店!$S:$S,$G1966)</f>
        <v>0</v>
      </c>
      <c r="AK1966" s="99">
        <f>SUMIFS(通讯通路门店!$BG:$BG,通讯通路门店!$S:$S,$G1966)</f>
        <v>0</v>
      </c>
      <c r="AL1966" s="99">
        <f>SUMIFS(通讯通路门店!$BC:$BC,通讯通路门店!$S:$S,$G1966)</f>
        <v>0</v>
      </c>
      <c r="AM1966" s="99">
        <f>SUMIFS(通讯通路门店!$BD:$BD,通讯通路门店!$S:$S,$G1966)</f>
        <v>0</v>
      </c>
      <c r="AN1966" s="99">
        <f>SUMIFS(通讯通路门店!$BF:$BF,通讯通路门店!$S:$S,$G1966)</f>
        <v>0</v>
      </c>
      <c r="AO1966" s="99">
        <f t="shared" si="152"/>
        <v>0</v>
      </c>
      <c r="AP1966" s="99">
        <f>SUMIFS(通讯通路门店!$K:$K,通讯通路门店!$S:$S,$G1966)</f>
        <v>0</v>
      </c>
      <c r="AQ1966" s="83"/>
      <c r="AR1966" s="99">
        <f>SUMIFS(通讯通路门店!$T:$T,通讯通路门店!$S:$S,$G1966)</f>
        <v>0</v>
      </c>
      <c r="AS1966" s="99">
        <f>SUMIFS(通讯通路门店!$U:$U,通讯通路门店!$S:$S,$G1966)</f>
        <v>0</v>
      </c>
      <c r="AT1966" s="99">
        <f>SUMIFS(通讯通路门店!$V:$V,通讯通路门店!$S:$S,$G1966)</f>
        <v>0</v>
      </c>
      <c r="AU1966" s="99">
        <f>SUMIFS(通讯通路门店!$W:$W,通讯通路门店!$S:$S,$G1966)</f>
        <v>0</v>
      </c>
      <c r="AV1966" s="99">
        <f>SUMIFS(通讯通路门店!$Z:$Z,通讯通路门店!$S:$S,$G1966)</f>
        <v>0</v>
      </c>
      <c r="AW1966" s="99">
        <f>SUMIFS(通讯通路门店!$AB:$AB,通讯通路门店!$S:$S,$G1966)</f>
        <v>0</v>
      </c>
      <c r="AX1966" s="99">
        <f>SUMIFS(通讯通路门店!$X:$X,通讯通路门店!$S:$S,$G1966)</f>
        <v>0</v>
      </c>
      <c r="AY1966" s="99">
        <f>SUMIFS(通讯通路门店!$Y:$Y,通讯通路门店!$S:$S,$G1966)</f>
        <v>0</v>
      </c>
      <c r="AZ1966" s="99">
        <f>SUMIFS(通讯通路门店!$AA:$AA,通讯通路门店!$S:$S,$G1966)</f>
        <v>0</v>
      </c>
      <c r="BA1966" s="99">
        <f t="shared" si="153"/>
        <v>0</v>
      </c>
      <c r="BB1966" s="99">
        <f t="shared" si="154"/>
        <v>0</v>
      </c>
      <c r="BC1966" s="99">
        <f>SUMIFS(通讯通路门店!$W:$W,通讯通路门店!$S:$S,$G1966,通讯通路门店!$J:$J,"荣耀体验店")+SUMIFS(通讯通路门店!$W:$W,通讯通路门店!$S:$S,$G1966,通讯通路门店!$J:$J,"荣耀授权专卖店")</f>
        <v>0</v>
      </c>
      <c r="BD1966" s="99">
        <f>SUMIFS(通讯通路门店!$Z:$Z,通讯通路门店!$S:$S,$G1966,通讯通路门店!$J:$J,"VIVO体验店")</f>
        <v>0</v>
      </c>
      <c r="BE1966" s="99">
        <f>SUMIFS(通讯通路门店!$AB:$AB,通讯通路门店!$S:$S,$G1966,通讯通路门店!$J:$J,"OPPO体验店")</f>
        <v>0</v>
      </c>
      <c r="BF1966" s="99">
        <f>SUMIFS(通讯通路门店!$X:$X,通讯通路门店!$S:$S,$G1966,通讯通路门店!$J:$J,"华为授权体验店")+SUMIFS(通讯通路门店!$AA:$AA,通讯通路门店!$S:$S,$G1966,通讯通路门店!$J:$J,"华为堡垒店")</f>
        <v>0</v>
      </c>
      <c r="BG1966" s="99">
        <f>SUMIFS(通讯通路门店!$Y:$Y,通讯通路门店!$S:$S,$G1966,通讯通路门店!$J:$J,"小米体验店")</f>
        <v>0</v>
      </c>
      <c r="BH1966" s="99">
        <f>SUMIFS(通讯通路门店!$AA:$AA,通讯通路门店!$S:$S,$G1966,通讯通路门店!$J:$J,"苹果体验店")</f>
        <v>0</v>
      </c>
      <c r="BI1966" s="99">
        <f>SUMIFS(通讯通路门店!$K:$K,通讯通路门店!$S:$S,$G1966,通讯通路门店!$J:$J,"其他品牌专卖店")</f>
        <v>0</v>
      </c>
      <c r="BJ1966" s="99">
        <f>SUMIFS(通讯通路门店!$AC:$AC,通讯通路门店!$S:$S,$G1966)</f>
        <v>0</v>
      </c>
      <c r="BK1966" s="99">
        <f>SUMIFS(通讯通路门店!$AD:$AD,通讯通路门店!$S:$S,$G1966)</f>
        <v>0</v>
      </c>
      <c r="BL1966" s="99">
        <f>SUMIFS(通讯通路门店!$AE:$AE,通讯通路门店!$S:$S,$G1966)</f>
        <v>0</v>
      </c>
      <c r="BM1966" s="99">
        <f>SUMIFS(通讯通路门店!$AF:$AF,通讯通路门店!$S:$S,$G1966)</f>
        <v>0</v>
      </c>
      <c r="BN1966" s="99">
        <f>SUMIFS(通讯通路门店!$AG:$AG,通讯通路门店!$S:$S,$G1966)</f>
        <v>0</v>
      </c>
      <c r="BO1966" s="99">
        <f>SUMIFS(通讯通路门店!$AH:$AH,通讯通路门店!$S:$S,$G1966)</f>
        <v>0</v>
      </c>
      <c r="BP1966" s="99">
        <f>SUMIFS(通讯通路门店!$AI:$AI,通讯通路门店!$S:$S,$G1966)</f>
        <v>0</v>
      </c>
      <c r="BQ1966" s="83"/>
    </row>
    <row r="1967" spans="1:69">
      <c r="A1967" s="99" t="str">
        <f>IFERROR(_xlfn.XLOOKUP($G1967,通讯通路门店!$S$4:$S$993933,通讯通路门店!$A$4:$A$993933,0,0),"")</f>
        <v>海南省</v>
      </c>
      <c r="B1967" s="99" t="str">
        <f>IFERROR(_xlfn.XLOOKUP($G1967,通讯通路门店!$S$4:$S$993933,通讯通路门店!$B$4:$B$993933,0,0),"")</f>
        <v>乐东黎族自治县</v>
      </c>
      <c r="C1967" s="99" t="str">
        <f>IFERROR(_xlfn.XLOOKUP($G1967,通讯通路门店!$S$4:$S$993933,通讯通路门店!$C$4:$C$993933,0,0),"")</f>
        <v>乐东黎族自治县</v>
      </c>
      <c r="D1967" s="99" t="str">
        <f>IFERROR(_xlfn.XLOOKUP($G1967,通讯通路门店!$S$4:$S$993933,通讯通路门店!$D$4:$D$993933,0,0),"")</f>
        <v>万冲镇</v>
      </c>
      <c r="E1967" s="83"/>
      <c r="F1967" s="83"/>
      <c r="G1967" s="101"/>
      <c r="H1967" s="102">
        <f>IFERROR(_xlfn.XLOOKUP($G1967,通讯通路门店!$S$4:$S$993933,通讯通路门店!$R$4:$R$993933,0,0),"")</f>
        <v>0</v>
      </c>
      <c r="I1967" s="83"/>
      <c r="J1967" s="83"/>
      <c r="K1967" s="83"/>
      <c r="L1967" s="83"/>
      <c r="M1967" s="83"/>
      <c r="N1967" s="83"/>
      <c r="O1967" s="83"/>
      <c r="P1967" s="83"/>
      <c r="Q1967" s="83"/>
      <c r="R1967" s="83"/>
      <c r="S1967" s="83"/>
      <c r="T1967" s="83"/>
      <c r="U1967" s="99">
        <f>COUNTIF(通讯通路门店!$S:$S,$G1967)</f>
        <v>0</v>
      </c>
      <c r="V1967" s="99">
        <f>COUNTIFS(通讯通路门店!$S:$S,$G1967,通讯通路门店!$J:$J,"综合卖场")</f>
        <v>0</v>
      </c>
      <c r="W1967" s="99">
        <f>SUMIFS(通讯通路门店!$AJ:$AJ,通讯通路门店!$S:$S,通讯客户沙盘!$G1967)</f>
        <v>0</v>
      </c>
      <c r="X1967" s="99">
        <f t="shared" si="150"/>
        <v>0</v>
      </c>
      <c r="Y1967" s="99">
        <f>COUNTIFS(通讯通路门店!$S:$S,$G1967,通讯通路门店!$J:$J,"荣耀体验店")+COUNTIFS(通讯通路门店!$S:$S,$G1967,通讯通路门店!$J:$J,"荣耀授权专卖店")</f>
        <v>0</v>
      </c>
      <c r="Z1967" s="99">
        <f>COUNTIFS(通讯通路门店!$S:$S,$G1967,通讯通路门店!$J:$J,"VIVO体验店")</f>
        <v>0</v>
      </c>
      <c r="AA1967" s="99">
        <f>COUNTIFS(通讯通路门店!$S:$S,$G1967,通讯通路门店!$J:$J,"OPPO体验店")</f>
        <v>0</v>
      </c>
      <c r="AB1967" s="99">
        <f>COUNTIFS(通讯通路门店!$S:$S,$G1967,通讯通路门店!$J:$J,"华为授权体验店")+COUNTIFS(通讯通路门店!$S:$S,$G1967,通讯通路门店!$J:$J,"华为堡垒店")</f>
        <v>0</v>
      </c>
      <c r="AC1967" s="99">
        <f>COUNTIFS(通讯通路门店!$S:$S,$G1967,通讯通路门店!$J:$J,"小米体验店")</f>
        <v>0</v>
      </c>
      <c r="AD1967" s="99">
        <f>COUNTIFS(通讯通路门店!$S:$S,$G1967,通讯通路门店!$J:$J,"苹果体验店")</f>
        <v>0</v>
      </c>
      <c r="AE1967" s="99">
        <f>COUNTIFS(通讯通路门店!$S:$S,$G1967,通讯通路门店!$J:$J,"其他品牌专卖店")</f>
        <v>0</v>
      </c>
      <c r="AF1967" s="99">
        <f>SUMIFS(通讯通路门店!$BI:$BI,通讯通路门店!$S:$S,$G1967)</f>
        <v>0</v>
      </c>
      <c r="AG1967" s="99">
        <f>SUMIFS(通讯通路门店!$BH:$BH,通讯通路门店!$S:$S,$G1967)</f>
        <v>0</v>
      </c>
      <c r="AH1967" s="99">
        <f t="shared" si="151"/>
        <v>0</v>
      </c>
      <c r="AI1967" s="99">
        <f>SUMIFS(通讯通路门店!$BB:$BB,通讯通路门店!$S:$S,$G1967)</f>
        <v>0</v>
      </c>
      <c r="AJ1967" s="99">
        <f>SUMIFS(通讯通路门店!$BE:$BE,通讯通路门店!$S:$S,$G1967)</f>
        <v>0</v>
      </c>
      <c r="AK1967" s="99">
        <f>SUMIFS(通讯通路门店!$BG:$BG,通讯通路门店!$S:$S,$G1967)</f>
        <v>0</v>
      </c>
      <c r="AL1967" s="99">
        <f>SUMIFS(通讯通路门店!$BC:$BC,通讯通路门店!$S:$S,$G1967)</f>
        <v>0</v>
      </c>
      <c r="AM1967" s="99">
        <f>SUMIFS(通讯通路门店!$BD:$BD,通讯通路门店!$S:$S,$G1967)</f>
        <v>0</v>
      </c>
      <c r="AN1967" s="99">
        <f>SUMIFS(通讯通路门店!$BF:$BF,通讯通路门店!$S:$S,$G1967)</f>
        <v>0</v>
      </c>
      <c r="AO1967" s="99">
        <f t="shared" si="152"/>
        <v>0</v>
      </c>
      <c r="AP1967" s="99">
        <f>SUMIFS(通讯通路门店!$K:$K,通讯通路门店!$S:$S,$G1967)</f>
        <v>0</v>
      </c>
      <c r="AQ1967" s="83"/>
      <c r="AR1967" s="99">
        <f>SUMIFS(通讯通路门店!$T:$T,通讯通路门店!$S:$S,$G1967)</f>
        <v>0</v>
      </c>
      <c r="AS1967" s="99">
        <f>SUMIFS(通讯通路门店!$U:$U,通讯通路门店!$S:$S,$G1967)</f>
        <v>0</v>
      </c>
      <c r="AT1967" s="99">
        <f>SUMIFS(通讯通路门店!$V:$V,通讯通路门店!$S:$S,$G1967)</f>
        <v>0</v>
      </c>
      <c r="AU1967" s="99">
        <f>SUMIFS(通讯通路门店!$W:$W,通讯通路门店!$S:$S,$G1967)</f>
        <v>0</v>
      </c>
      <c r="AV1967" s="99">
        <f>SUMIFS(通讯通路门店!$Z:$Z,通讯通路门店!$S:$S,$G1967)</f>
        <v>0</v>
      </c>
      <c r="AW1967" s="99">
        <f>SUMIFS(通讯通路门店!$AB:$AB,通讯通路门店!$S:$S,$G1967)</f>
        <v>0</v>
      </c>
      <c r="AX1967" s="99">
        <f>SUMIFS(通讯通路门店!$X:$X,通讯通路门店!$S:$S,$G1967)</f>
        <v>0</v>
      </c>
      <c r="AY1967" s="99">
        <f>SUMIFS(通讯通路门店!$Y:$Y,通讯通路门店!$S:$S,$G1967)</f>
        <v>0</v>
      </c>
      <c r="AZ1967" s="99">
        <f>SUMIFS(通讯通路门店!$AA:$AA,通讯通路门店!$S:$S,$G1967)</f>
        <v>0</v>
      </c>
      <c r="BA1967" s="99">
        <f t="shared" si="153"/>
        <v>0</v>
      </c>
      <c r="BB1967" s="99">
        <f t="shared" si="154"/>
        <v>0</v>
      </c>
      <c r="BC1967" s="99">
        <f>SUMIFS(通讯通路门店!$W:$W,通讯通路门店!$S:$S,$G1967,通讯通路门店!$J:$J,"荣耀体验店")+SUMIFS(通讯通路门店!$W:$W,通讯通路门店!$S:$S,$G1967,通讯通路门店!$J:$J,"荣耀授权专卖店")</f>
        <v>0</v>
      </c>
      <c r="BD1967" s="99">
        <f>SUMIFS(通讯通路门店!$Z:$Z,通讯通路门店!$S:$S,$G1967,通讯通路门店!$J:$J,"VIVO体验店")</f>
        <v>0</v>
      </c>
      <c r="BE1967" s="99">
        <f>SUMIFS(通讯通路门店!$AB:$AB,通讯通路门店!$S:$S,$G1967,通讯通路门店!$J:$J,"OPPO体验店")</f>
        <v>0</v>
      </c>
      <c r="BF1967" s="99">
        <f>SUMIFS(通讯通路门店!$X:$X,通讯通路门店!$S:$S,$G1967,通讯通路门店!$J:$J,"华为授权体验店")+SUMIFS(通讯通路门店!$AA:$AA,通讯通路门店!$S:$S,$G1967,通讯通路门店!$J:$J,"华为堡垒店")</f>
        <v>0</v>
      </c>
      <c r="BG1967" s="99">
        <f>SUMIFS(通讯通路门店!$Y:$Y,通讯通路门店!$S:$S,$G1967,通讯通路门店!$J:$J,"小米体验店")</f>
        <v>0</v>
      </c>
      <c r="BH1967" s="99">
        <f>SUMIFS(通讯通路门店!$AA:$AA,通讯通路门店!$S:$S,$G1967,通讯通路门店!$J:$J,"苹果体验店")</f>
        <v>0</v>
      </c>
      <c r="BI1967" s="99">
        <f>SUMIFS(通讯通路门店!$K:$K,通讯通路门店!$S:$S,$G1967,通讯通路门店!$J:$J,"其他品牌专卖店")</f>
        <v>0</v>
      </c>
      <c r="BJ1967" s="99">
        <f>SUMIFS(通讯通路门店!$AC:$AC,通讯通路门店!$S:$S,$G1967)</f>
        <v>0</v>
      </c>
      <c r="BK1967" s="99">
        <f>SUMIFS(通讯通路门店!$AD:$AD,通讯通路门店!$S:$S,$G1967)</f>
        <v>0</v>
      </c>
      <c r="BL1967" s="99">
        <f>SUMIFS(通讯通路门店!$AE:$AE,通讯通路门店!$S:$S,$G1967)</f>
        <v>0</v>
      </c>
      <c r="BM1967" s="99">
        <f>SUMIFS(通讯通路门店!$AF:$AF,通讯通路门店!$S:$S,$G1967)</f>
        <v>0</v>
      </c>
      <c r="BN1967" s="99">
        <f>SUMIFS(通讯通路门店!$AG:$AG,通讯通路门店!$S:$S,$G1967)</f>
        <v>0</v>
      </c>
      <c r="BO1967" s="99">
        <f>SUMIFS(通讯通路门店!$AH:$AH,通讯通路门店!$S:$S,$G1967)</f>
        <v>0</v>
      </c>
      <c r="BP1967" s="99">
        <f>SUMIFS(通讯通路门店!$AI:$AI,通讯通路门店!$S:$S,$G1967)</f>
        <v>0</v>
      </c>
      <c r="BQ1967" s="83"/>
    </row>
    <row r="1968" spans="1:69">
      <c r="A1968" s="99" t="str">
        <f>IFERROR(_xlfn.XLOOKUP($G1968,通讯通路门店!$S$4:$S$993933,通讯通路门店!$A$4:$A$993933,0,0),"")</f>
        <v>海南省</v>
      </c>
      <c r="B1968" s="99" t="str">
        <f>IFERROR(_xlfn.XLOOKUP($G1968,通讯通路门店!$S$4:$S$993933,通讯通路门店!$B$4:$B$993933,0,0),"")</f>
        <v>乐东黎族自治县</v>
      </c>
      <c r="C1968" s="99" t="str">
        <f>IFERROR(_xlfn.XLOOKUP($G1968,通讯通路门店!$S$4:$S$993933,通讯通路门店!$C$4:$C$993933,0,0),"")</f>
        <v>乐东黎族自治县</v>
      </c>
      <c r="D1968" s="99" t="str">
        <f>IFERROR(_xlfn.XLOOKUP($G1968,通讯通路门店!$S$4:$S$993933,通讯通路门店!$D$4:$D$993933,0,0),"")</f>
        <v>万冲镇</v>
      </c>
      <c r="E1968" s="83"/>
      <c r="F1968" s="83"/>
      <c r="G1968" s="101"/>
      <c r="H1968" s="102">
        <f>IFERROR(_xlfn.XLOOKUP($G1968,通讯通路门店!$S$4:$S$993933,通讯通路门店!$R$4:$R$993933,0,0),"")</f>
        <v>0</v>
      </c>
      <c r="I1968" s="83"/>
      <c r="J1968" s="83"/>
      <c r="K1968" s="83"/>
      <c r="L1968" s="83"/>
      <c r="M1968" s="83"/>
      <c r="N1968" s="83"/>
      <c r="O1968" s="83"/>
      <c r="P1968" s="83"/>
      <c r="Q1968" s="83"/>
      <c r="R1968" s="83"/>
      <c r="S1968" s="83"/>
      <c r="T1968" s="83"/>
      <c r="U1968" s="99">
        <f>COUNTIF(通讯通路门店!$S:$S,$G1968)</f>
        <v>0</v>
      </c>
      <c r="V1968" s="99">
        <f>COUNTIFS(通讯通路门店!$S:$S,$G1968,通讯通路门店!$J:$J,"综合卖场")</f>
        <v>0</v>
      </c>
      <c r="W1968" s="99">
        <f>SUMIFS(通讯通路门店!$AJ:$AJ,通讯通路门店!$S:$S,通讯客户沙盘!$G1968)</f>
        <v>0</v>
      </c>
      <c r="X1968" s="99">
        <f t="shared" si="150"/>
        <v>0</v>
      </c>
      <c r="Y1968" s="99">
        <f>COUNTIFS(通讯通路门店!$S:$S,$G1968,通讯通路门店!$J:$J,"荣耀体验店")+COUNTIFS(通讯通路门店!$S:$S,$G1968,通讯通路门店!$J:$J,"荣耀授权专卖店")</f>
        <v>0</v>
      </c>
      <c r="Z1968" s="99">
        <f>COUNTIFS(通讯通路门店!$S:$S,$G1968,通讯通路门店!$J:$J,"VIVO体验店")</f>
        <v>0</v>
      </c>
      <c r="AA1968" s="99">
        <f>COUNTIFS(通讯通路门店!$S:$S,$G1968,通讯通路门店!$J:$J,"OPPO体验店")</f>
        <v>0</v>
      </c>
      <c r="AB1968" s="99">
        <f>COUNTIFS(通讯通路门店!$S:$S,$G1968,通讯通路门店!$J:$J,"华为授权体验店")+COUNTIFS(通讯通路门店!$S:$S,$G1968,通讯通路门店!$J:$J,"华为堡垒店")</f>
        <v>0</v>
      </c>
      <c r="AC1968" s="99">
        <f>COUNTIFS(通讯通路门店!$S:$S,$G1968,通讯通路门店!$J:$J,"小米体验店")</f>
        <v>0</v>
      </c>
      <c r="AD1968" s="99">
        <f>COUNTIFS(通讯通路门店!$S:$S,$G1968,通讯通路门店!$J:$J,"苹果体验店")</f>
        <v>0</v>
      </c>
      <c r="AE1968" s="99">
        <f>COUNTIFS(通讯通路门店!$S:$S,$G1968,通讯通路门店!$J:$J,"其他品牌专卖店")</f>
        <v>0</v>
      </c>
      <c r="AF1968" s="99">
        <f>SUMIFS(通讯通路门店!$BI:$BI,通讯通路门店!$S:$S,$G1968)</f>
        <v>0</v>
      </c>
      <c r="AG1968" s="99">
        <f>SUMIFS(通讯通路门店!$BH:$BH,通讯通路门店!$S:$S,$G1968)</f>
        <v>0</v>
      </c>
      <c r="AH1968" s="99">
        <f t="shared" si="151"/>
        <v>0</v>
      </c>
      <c r="AI1968" s="99">
        <f>SUMIFS(通讯通路门店!$BB:$BB,通讯通路门店!$S:$S,$G1968)</f>
        <v>0</v>
      </c>
      <c r="AJ1968" s="99">
        <f>SUMIFS(通讯通路门店!$BE:$BE,通讯通路门店!$S:$S,$G1968)</f>
        <v>0</v>
      </c>
      <c r="AK1968" s="99">
        <f>SUMIFS(通讯通路门店!$BG:$BG,通讯通路门店!$S:$S,$G1968)</f>
        <v>0</v>
      </c>
      <c r="AL1968" s="99">
        <f>SUMIFS(通讯通路门店!$BC:$BC,通讯通路门店!$S:$S,$G1968)</f>
        <v>0</v>
      </c>
      <c r="AM1968" s="99">
        <f>SUMIFS(通讯通路门店!$BD:$BD,通讯通路门店!$S:$S,$G1968)</f>
        <v>0</v>
      </c>
      <c r="AN1968" s="99">
        <f>SUMIFS(通讯通路门店!$BF:$BF,通讯通路门店!$S:$S,$G1968)</f>
        <v>0</v>
      </c>
      <c r="AO1968" s="99">
        <f t="shared" si="152"/>
        <v>0</v>
      </c>
      <c r="AP1968" s="99">
        <f>SUMIFS(通讯通路门店!$K:$K,通讯通路门店!$S:$S,$G1968)</f>
        <v>0</v>
      </c>
      <c r="AQ1968" s="83"/>
      <c r="AR1968" s="99">
        <f>SUMIFS(通讯通路门店!$T:$T,通讯通路门店!$S:$S,$G1968)</f>
        <v>0</v>
      </c>
      <c r="AS1968" s="99">
        <f>SUMIFS(通讯通路门店!$U:$U,通讯通路门店!$S:$S,$G1968)</f>
        <v>0</v>
      </c>
      <c r="AT1968" s="99">
        <f>SUMIFS(通讯通路门店!$V:$V,通讯通路门店!$S:$S,$G1968)</f>
        <v>0</v>
      </c>
      <c r="AU1968" s="99">
        <f>SUMIFS(通讯通路门店!$W:$W,通讯通路门店!$S:$S,$G1968)</f>
        <v>0</v>
      </c>
      <c r="AV1968" s="99">
        <f>SUMIFS(通讯通路门店!$Z:$Z,通讯通路门店!$S:$S,$G1968)</f>
        <v>0</v>
      </c>
      <c r="AW1968" s="99">
        <f>SUMIFS(通讯通路门店!$AB:$AB,通讯通路门店!$S:$S,$G1968)</f>
        <v>0</v>
      </c>
      <c r="AX1968" s="99">
        <f>SUMIFS(通讯通路门店!$X:$X,通讯通路门店!$S:$S,$G1968)</f>
        <v>0</v>
      </c>
      <c r="AY1968" s="99">
        <f>SUMIFS(通讯通路门店!$Y:$Y,通讯通路门店!$S:$S,$G1968)</f>
        <v>0</v>
      </c>
      <c r="AZ1968" s="99">
        <f>SUMIFS(通讯通路门店!$AA:$AA,通讯通路门店!$S:$S,$G1968)</f>
        <v>0</v>
      </c>
      <c r="BA1968" s="99">
        <f t="shared" si="153"/>
        <v>0</v>
      </c>
      <c r="BB1968" s="99">
        <f t="shared" si="154"/>
        <v>0</v>
      </c>
      <c r="BC1968" s="99">
        <f>SUMIFS(通讯通路门店!$W:$W,通讯通路门店!$S:$S,$G1968,通讯通路门店!$J:$J,"荣耀体验店")+SUMIFS(通讯通路门店!$W:$W,通讯通路门店!$S:$S,$G1968,通讯通路门店!$J:$J,"荣耀授权专卖店")</f>
        <v>0</v>
      </c>
      <c r="BD1968" s="99">
        <f>SUMIFS(通讯通路门店!$Z:$Z,通讯通路门店!$S:$S,$G1968,通讯通路门店!$J:$J,"VIVO体验店")</f>
        <v>0</v>
      </c>
      <c r="BE1968" s="99">
        <f>SUMIFS(通讯通路门店!$AB:$AB,通讯通路门店!$S:$S,$G1968,通讯通路门店!$J:$J,"OPPO体验店")</f>
        <v>0</v>
      </c>
      <c r="BF1968" s="99">
        <f>SUMIFS(通讯通路门店!$X:$X,通讯通路门店!$S:$S,$G1968,通讯通路门店!$J:$J,"华为授权体验店")+SUMIFS(通讯通路门店!$AA:$AA,通讯通路门店!$S:$S,$G1968,通讯通路门店!$J:$J,"华为堡垒店")</f>
        <v>0</v>
      </c>
      <c r="BG1968" s="99">
        <f>SUMIFS(通讯通路门店!$Y:$Y,通讯通路门店!$S:$S,$G1968,通讯通路门店!$J:$J,"小米体验店")</f>
        <v>0</v>
      </c>
      <c r="BH1968" s="99">
        <f>SUMIFS(通讯通路门店!$AA:$AA,通讯通路门店!$S:$S,$G1968,通讯通路门店!$J:$J,"苹果体验店")</f>
        <v>0</v>
      </c>
      <c r="BI1968" s="99">
        <f>SUMIFS(通讯通路门店!$K:$K,通讯通路门店!$S:$S,$G1968,通讯通路门店!$J:$J,"其他品牌专卖店")</f>
        <v>0</v>
      </c>
      <c r="BJ1968" s="99">
        <f>SUMIFS(通讯通路门店!$AC:$AC,通讯通路门店!$S:$S,$G1968)</f>
        <v>0</v>
      </c>
      <c r="BK1968" s="99">
        <f>SUMIFS(通讯通路门店!$AD:$AD,通讯通路门店!$S:$S,$G1968)</f>
        <v>0</v>
      </c>
      <c r="BL1968" s="99">
        <f>SUMIFS(通讯通路门店!$AE:$AE,通讯通路门店!$S:$S,$G1968)</f>
        <v>0</v>
      </c>
      <c r="BM1968" s="99">
        <f>SUMIFS(通讯通路门店!$AF:$AF,通讯通路门店!$S:$S,$G1968)</f>
        <v>0</v>
      </c>
      <c r="BN1968" s="99">
        <f>SUMIFS(通讯通路门店!$AG:$AG,通讯通路门店!$S:$S,$G1968)</f>
        <v>0</v>
      </c>
      <c r="BO1968" s="99">
        <f>SUMIFS(通讯通路门店!$AH:$AH,通讯通路门店!$S:$S,$G1968)</f>
        <v>0</v>
      </c>
      <c r="BP1968" s="99">
        <f>SUMIFS(通讯通路门店!$AI:$AI,通讯通路门店!$S:$S,$G1968)</f>
        <v>0</v>
      </c>
      <c r="BQ1968" s="83"/>
    </row>
    <row r="1969" spans="1:69">
      <c r="A1969" s="99" t="str">
        <f>IFERROR(_xlfn.XLOOKUP($G1969,通讯通路门店!$S$4:$S$993933,通讯通路门店!$A$4:$A$993933,0,0),"")</f>
        <v>海南省</v>
      </c>
      <c r="B1969" s="99" t="str">
        <f>IFERROR(_xlfn.XLOOKUP($G1969,通讯通路门店!$S$4:$S$993933,通讯通路门店!$B$4:$B$993933,0,0),"")</f>
        <v>乐东黎族自治县</v>
      </c>
      <c r="C1969" s="99" t="str">
        <f>IFERROR(_xlfn.XLOOKUP($G1969,通讯通路门店!$S$4:$S$993933,通讯通路门店!$C$4:$C$993933,0,0),"")</f>
        <v>乐东黎族自治县</v>
      </c>
      <c r="D1969" s="99" t="str">
        <f>IFERROR(_xlfn.XLOOKUP($G1969,通讯通路门店!$S$4:$S$993933,通讯通路门店!$D$4:$D$993933,0,0),"")</f>
        <v>万冲镇</v>
      </c>
      <c r="E1969" s="83"/>
      <c r="F1969" s="83"/>
      <c r="G1969" s="101"/>
      <c r="H1969" s="102">
        <f>IFERROR(_xlfn.XLOOKUP($G1969,通讯通路门店!$S$4:$S$993933,通讯通路门店!$R$4:$R$993933,0,0),"")</f>
        <v>0</v>
      </c>
      <c r="I1969" s="83"/>
      <c r="J1969" s="83"/>
      <c r="K1969" s="83"/>
      <c r="L1969" s="83"/>
      <c r="M1969" s="83"/>
      <c r="N1969" s="83"/>
      <c r="O1969" s="83"/>
      <c r="P1969" s="83"/>
      <c r="Q1969" s="83"/>
      <c r="R1969" s="83"/>
      <c r="S1969" s="83"/>
      <c r="T1969" s="83"/>
      <c r="U1969" s="99">
        <f>COUNTIF(通讯通路门店!$S:$S,$G1969)</f>
        <v>0</v>
      </c>
      <c r="V1969" s="99">
        <f>COUNTIFS(通讯通路门店!$S:$S,$G1969,通讯通路门店!$J:$J,"综合卖场")</f>
        <v>0</v>
      </c>
      <c r="W1969" s="99">
        <f>SUMIFS(通讯通路门店!$AJ:$AJ,通讯通路门店!$S:$S,通讯客户沙盘!$G1969)</f>
        <v>0</v>
      </c>
      <c r="X1969" s="99">
        <f t="shared" si="150"/>
        <v>0</v>
      </c>
      <c r="Y1969" s="99">
        <f>COUNTIFS(通讯通路门店!$S:$S,$G1969,通讯通路门店!$J:$J,"荣耀体验店")+COUNTIFS(通讯通路门店!$S:$S,$G1969,通讯通路门店!$J:$J,"荣耀授权专卖店")</f>
        <v>0</v>
      </c>
      <c r="Z1969" s="99">
        <f>COUNTIFS(通讯通路门店!$S:$S,$G1969,通讯通路门店!$J:$J,"VIVO体验店")</f>
        <v>0</v>
      </c>
      <c r="AA1969" s="99">
        <f>COUNTIFS(通讯通路门店!$S:$S,$G1969,通讯通路门店!$J:$J,"OPPO体验店")</f>
        <v>0</v>
      </c>
      <c r="AB1969" s="99">
        <f>COUNTIFS(通讯通路门店!$S:$S,$G1969,通讯通路门店!$J:$J,"华为授权体验店")+COUNTIFS(通讯通路门店!$S:$S,$G1969,通讯通路门店!$J:$J,"华为堡垒店")</f>
        <v>0</v>
      </c>
      <c r="AC1969" s="99">
        <f>COUNTIFS(通讯通路门店!$S:$S,$G1969,通讯通路门店!$J:$J,"小米体验店")</f>
        <v>0</v>
      </c>
      <c r="AD1969" s="99">
        <f>COUNTIFS(通讯通路门店!$S:$S,$G1969,通讯通路门店!$J:$J,"苹果体验店")</f>
        <v>0</v>
      </c>
      <c r="AE1969" s="99">
        <f>COUNTIFS(通讯通路门店!$S:$S,$G1969,通讯通路门店!$J:$J,"其他品牌专卖店")</f>
        <v>0</v>
      </c>
      <c r="AF1969" s="99">
        <f>SUMIFS(通讯通路门店!$BI:$BI,通讯通路门店!$S:$S,$G1969)</f>
        <v>0</v>
      </c>
      <c r="AG1969" s="99">
        <f>SUMIFS(通讯通路门店!$BH:$BH,通讯通路门店!$S:$S,$G1969)</f>
        <v>0</v>
      </c>
      <c r="AH1969" s="99">
        <f t="shared" si="151"/>
        <v>0</v>
      </c>
      <c r="AI1969" s="99">
        <f>SUMIFS(通讯通路门店!$BB:$BB,通讯通路门店!$S:$S,$G1969)</f>
        <v>0</v>
      </c>
      <c r="AJ1969" s="99">
        <f>SUMIFS(通讯通路门店!$BE:$BE,通讯通路门店!$S:$S,$G1969)</f>
        <v>0</v>
      </c>
      <c r="AK1969" s="99">
        <f>SUMIFS(通讯通路门店!$BG:$BG,通讯通路门店!$S:$S,$G1969)</f>
        <v>0</v>
      </c>
      <c r="AL1969" s="99">
        <f>SUMIFS(通讯通路门店!$BC:$BC,通讯通路门店!$S:$S,$G1969)</f>
        <v>0</v>
      </c>
      <c r="AM1969" s="99">
        <f>SUMIFS(通讯通路门店!$BD:$BD,通讯通路门店!$S:$S,$G1969)</f>
        <v>0</v>
      </c>
      <c r="AN1969" s="99">
        <f>SUMIFS(通讯通路门店!$BF:$BF,通讯通路门店!$S:$S,$G1969)</f>
        <v>0</v>
      </c>
      <c r="AO1969" s="99">
        <f t="shared" si="152"/>
        <v>0</v>
      </c>
      <c r="AP1969" s="99">
        <f>SUMIFS(通讯通路门店!$K:$K,通讯通路门店!$S:$S,$G1969)</f>
        <v>0</v>
      </c>
      <c r="AQ1969" s="83"/>
      <c r="AR1969" s="99">
        <f>SUMIFS(通讯通路门店!$T:$T,通讯通路门店!$S:$S,$G1969)</f>
        <v>0</v>
      </c>
      <c r="AS1969" s="99">
        <f>SUMIFS(通讯通路门店!$U:$U,通讯通路门店!$S:$S,$G1969)</f>
        <v>0</v>
      </c>
      <c r="AT1969" s="99">
        <f>SUMIFS(通讯通路门店!$V:$V,通讯通路门店!$S:$S,$G1969)</f>
        <v>0</v>
      </c>
      <c r="AU1969" s="99">
        <f>SUMIFS(通讯通路门店!$W:$W,通讯通路门店!$S:$S,$G1969)</f>
        <v>0</v>
      </c>
      <c r="AV1969" s="99">
        <f>SUMIFS(通讯通路门店!$Z:$Z,通讯通路门店!$S:$S,$G1969)</f>
        <v>0</v>
      </c>
      <c r="AW1969" s="99">
        <f>SUMIFS(通讯通路门店!$AB:$AB,通讯通路门店!$S:$S,$G1969)</f>
        <v>0</v>
      </c>
      <c r="AX1969" s="99">
        <f>SUMIFS(通讯通路门店!$X:$X,通讯通路门店!$S:$S,$G1969)</f>
        <v>0</v>
      </c>
      <c r="AY1969" s="99">
        <f>SUMIFS(通讯通路门店!$Y:$Y,通讯通路门店!$S:$S,$G1969)</f>
        <v>0</v>
      </c>
      <c r="AZ1969" s="99">
        <f>SUMIFS(通讯通路门店!$AA:$AA,通讯通路门店!$S:$S,$G1969)</f>
        <v>0</v>
      </c>
      <c r="BA1969" s="99">
        <f t="shared" si="153"/>
        <v>0</v>
      </c>
      <c r="BB1969" s="99">
        <f t="shared" si="154"/>
        <v>0</v>
      </c>
      <c r="BC1969" s="99">
        <f>SUMIFS(通讯通路门店!$W:$W,通讯通路门店!$S:$S,$G1969,通讯通路门店!$J:$J,"荣耀体验店")+SUMIFS(通讯通路门店!$W:$W,通讯通路门店!$S:$S,$G1969,通讯通路门店!$J:$J,"荣耀授权专卖店")</f>
        <v>0</v>
      </c>
      <c r="BD1969" s="99">
        <f>SUMIFS(通讯通路门店!$Z:$Z,通讯通路门店!$S:$S,$G1969,通讯通路门店!$J:$J,"VIVO体验店")</f>
        <v>0</v>
      </c>
      <c r="BE1969" s="99">
        <f>SUMIFS(通讯通路门店!$AB:$AB,通讯通路门店!$S:$S,$G1969,通讯通路门店!$J:$J,"OPPO体验店")</f>
        <v>0</v>
      </c>
      <c r="BF1969" s="99">
        <f>SUMIFS(通讯通路门店!$X:$X,通讯通路门店!$S:$S,$G1969,通讯通路门店!$J:$J,"华为授权体验店")+SUMIFS(通讯通路门店!$AA:$AA,通讯通路门店!$S:$S,$G1969,通讯通路门店!$J:$J,"华为堡垒店")</f>
        <v>0</v>
      </c>
      <c r="BG1969" s="99">
        <f>SUMIFS(通讯通路门店!$Y:$Y,通讯通路门店!$S:$S,$G1969,通讯通路门店!$J:$J,"小米体验店")</f>
        <v>0</v>
      </c>
      <c r="BH1969" s="99">
        <f>SUMIFS(通讯通路门店!$AA:$AA,通讯通路门店!$S:$S,$G1969,通讯通路门店!$J:$J,"苹果体验店")</f>
        <v>0</v>
      </c>
      <c r="BI1969" s="99">
        <f>SUMIFS(通讯通路门店!$K:$K,通讯通路门店!$S:$S,$G1969,通讯通路门店!$J:$J,"其他品牌专卖店")</f>
        <v>0</v>
      </c>
      <c r="BJ1969" s="99">
        <f>SUMIFS(通讯通路门店!$AC:$AC,通讯通路门店!$S:$S,$G1969)</f>
        <v>0</v>
      </c>
      <c r="BK1969" s="99">
        <f>SUMIFS(通讯通路门店!$AD:$AD,通讯通路门店!$S:$S,$G1969)</f>
        <v>0</v>
      </c>
      <c r="BL1969" s="99">
        <f>SUMIFS(通讯通路门店!$AE:$AE,通讯通路门店!$S:$S,$G1969)</f>
        <v>0</v>
      </c>
      <c r="BM1969" s="99">
        <f>SUMIFS(通讯通路门店!$AF:$AF,通讯通路门店!$S:$S,$G1969)</f>
        <v>0</v>
      </c>
      <c r="BN1969" s="99">
        <f>SUMIFS(通讯通路门店!$AG:$AG,通讯通路门店!$S:$S,$G1969)</f>
        <v>0</v>
      </c>
      <c r="BO1969" s="99">
        <f>SUMIFS(通讯通路门店!$AH:$AH,通讯通路门店!$S:$S,$G1969)</f>
        <v>0</v>
      </c>
      <c r="BP1969" s="99">
        <f>SUMIFS(通讯通路门店!$AI:$AI,通讯通路门店!$S:$S,$G1969)</f>
        <v>0</v>
      </c>
      <c r="BQ1969" s="83"/>
    </row>
    <row r="1970" spans="1:69">
      <c r="A1970" s="99" t="str">
        <f>IFERROR(_xlfn.XLOOKUP($G1970,通讯通路门店!$S$4:$S$993933,通讯通路门店!$A$4:$A$993933,0,0),"")</f>
        <v>海南省</v>
      </c>
      <c r="B1970" s="99" t="str">
        <f>IFERROR(_xlfn.XLOOKUP($G1970,通讯通路门店!$S$4:$S$993933,通讯通路门店!$B$4:$B$993933,0,0),"")</f>
        <v>乐东黎族自治县</v>
      </c>
      <c r="C1970" s="99" t="str">
        <f>IFERROR(_xlfn.XLOOKUP($G1970,通讯通路门店!$S$4:$S$993933,通讯通路门店!$C$4:$C$993933,0,0),"")</f>
        <v>乐东黎族自治县</v>
      </c>
      <c r="D1970" s="99" t="str">
        <f>IFERROR(_xlfn.XLOOKUP($G1970,通讯通路门店!$S$4:$S$993933,通讯通路门店!$D$4:$D$993933,0,0),"")</f>
        <v>万冲镇</v>
      </c>
      <c r="E1970" s="83"/>
      <c r="F1970" s="83"/>
      <c r="G1970" s="101"/>
      <c r="H1970" s="102">
        <f>IFERROR(_xlfn.XLOOKUP($G1970,通讯通路门店!$S$4:$S$993933,通讯通路门店!$R$4:$R$993933,0,0),"")</f>
        <v>0</v>
      </c>
      <c r="I1970" s="83"/>
      <c r="J1970" s="83"/>
      <c r="K1970" s="83"/>
      <c r="L1970" s="83"/>
      <c r="M1970" s="83"/>
      <c r="N1970" s="83"/>
      <c r="O1970" s="83"/>
      <c r="P1970" s="83"/>
      <c r="Q1970" s="83"/>
      <c r="R1970" s="83"/>
      <c r="S1970" s="83"/>
      <c r="T1970" s="83"/>
      <c r="U1970" s="99">
        <f>COUNTIF(通讯通路门店!$S:$S,$G1970)</f>
        <v>0</v>
      </c>
      <c r="V1970" s="99">
        <f>COUNTIFS(通讯通路门店!$S:$S,$G1970,通讯通路门店!$J:$J,"综合卖场")</f>
        <v>0</v>
      </c>
      <c r="W1970" s="99">
        <f>SUMIFS(通讯通路门店!$AJ:$AJ,通讯通路门店!$S:$S,通讯客户沙盘!$G1970)</f>
        <v>0</v>
      </c>
      <c r="X1970" s="99">
        <f t="shared" si="150"/>
        <v>0</v>
      </c>
      <c r="Y1970" s="99">
        <f>COUNTIFS(通讯通路门店!$S:$S,$G1970,通讯通路门店!$J:$J,"荣耀体验店")+COUNTIFS(通讯通路门店!$S:$S,$G1970,通讯通路门店!$J:$J,"荣耀授权专卖店")</f>
        <v>0</v>
      </c>
      <c r="Z1970" s="99">
        <f>COUNTIFS(通讯通路门店!$S:$S,$G1970,通讯通路门店!$J:$J,"VIVO体验店")</f>
        <v>0</v>
      </c>
      <c r="AA1970" s="99">
        <f>COUNTIFS(通讯通路门店!$S:$S,$G1970,通讯通路门店!$J:$J,"OPPO体验店")</f>
        <v>0</v>
      </c>
      <c r="AB1970" s="99">
        <f>COUNTIFS(通讯通路门店!$S:$S,$G1970,通讯通路门店!$J:$J,"华为授权体验店")+COUNTIFS(通讯通路门店!$S:$S,$G1970,通讯通路门店!$J:$J,"华为堡垒店")</f>
        <v>0</v>
      </c>
      <c r="AC1970" s="99">
        <f>COUNTIFS(通讯通路门店!$S:$S,$G1970,通讯通路门店!$J:$J,"小米体验店")</f>
        <v>0</v>
      </c>
      <c r="AD1970" s="99">
        <f>COUNTIFS(通讯通路门店!$S:$S,$G1970,通讯通路门店!$J:$J,"苹果体验店")</f>
        <v>0</v>
      </c>
      <c r="AE1970" s="99">
        <f>COUNTIFS(通讯通路门店!$S:$S,$G1970,通讯通路门店!$J:$J,"其他品牌专卖店")</f>
        <v>0</v>
      </c>
      <c r="AF1970" s="99">
        <f>SUMIFS(通讯通路门店!$BI:$BI,通讯通路门店!$S:$S,$G1970)</f>
        <v>0</v>
      </c>
      <c r="AG1970" s="99">
        <f>SUMIFS(通讯通路门店!$BH:$BH,通讯通路门店!$S:$S,$G1970)</f>
        <v>0</v>
      </c>
      <c r="AH1970" s="99">
        <f t="shared" si="151"/>
        <v>0</v>
      </c>
      <c r="AI1970" s="99">
        <f>SUMIFS(通讯通路门店!$BB:$BB,通讯通路门店!$S:$S,$G1970)</f>
        <v>0</v>
      </c>
      <c r="AJ1970" s="99">
        <f>SUMIFS(通讯通路门店!$BE:$BE,通讯通路门店!$S:$S,$G1970)</f>
        <v>0</v>
      </c>
      <c r="AK1970" s="99">
        <f>SUMIFS(通讯通路门店!$BG:$BG,通讯通路门店!$S:$S,$G1970)</f>
        <v>0</v>
      </c>
      <c r="AL1970" s="99">
        <f>SUMIFS(通讯通路门店!$BC:$BC,通讯通路门店!$S:$S,$G1970)</f>
        <v>0</v>
      </c>
      <c r="AM1970" s="99">
        <f>SUMIFS(通讯通路门店!$BD:$BD,通讯通路门店!$S:$S,$G1970)</f>
        <v>0</v>
      </c>
      <c r="AN1970" s="99">
        <f>SUMIFS(通讯通路门店!$BF:$BF,通讯通路门店!$S:$S,$G1970)</f>
        <v>0</v>
      </c>
      <c r="AO1970" s="99">
        <f t="shared" si="152"/>
        <v>0</v>
      </c>
      <c r="AP1970" s="99">
        <f>SUMIFS(通讯通路门店!$K:$K,通讯通路门店!$S:$S,$G1970)</f>
        <v>0</v>
      </c>
      <c r="AQ1970" s="83"/>
      <c r="AR1970" s="99">
        <f>SUMIFS(通讯通路门店!$T:$T,通讯通路门店!$S:$S,$G1970)</f>
        <v>0</v>
      </c>
      <c r="AS1970" s="99">
        <f>SUMIFS(通讯通路门店!$U:$U,通讯通路门店!$S:$S,$G1970)</f>
        <v>0</v>
      </c>
      <c r="AT1970" s="99">
        <f>SUMIFS(通讯通路门店!$V:$V,通讯通路门店!$S:$S,$G1970)</f>
        <v>0</v>
      </c>
      <c r="AU1970" s="99">
        <f>SUMIFS(通讯通路门店!$W:$W,通讯通路门店!$S:$S,$G1970)</f>
        <v>0</v>
      </c>
      <c r="AV1970" s="99">
        <f>SUMIFS(通讯通路门店!$Z:$Z,通讯通路门店!$S:$S,$G1970)</f>
        <v>0</v>
      </c>
      <c r="AW1970" s="99">
        <f>SUMIFS(通讯通路门店!$AB:$AB,通讯通路门店!$S:$S,$G1970)</f>
        <v>0</v>
      </c>
      <c r="AX1970" s="99">
        <f>SUMIFS(通讯通路门店!$X:$X,通讯通路门店!$S:$S,$G1970)</f>
        <v>0</v>
      </c>
      <c r="AY1970" s="99">
        <f>SUMIFS(通讯通路门店!$Y:$Y,通讯通路门店!$S:$S,$G1970)</f>
        <v>0</v>
      </c>
      <c r="AZ1970" s="99">
        <f>SUMIFS(通讯通路门店!$AA:$AA,通讯通路门店!$S:$S,$G1970)</f>
        <v>0</v>
      </c>
      <c r="BA1970" s="99">
        <f t="shared" si="153"/>
        <v>0</v>
      </c>
      <c r="BB1970" s="99">
        <f t="shared" si="154"/>
        <v>0</v>
      </c>
      <c r="BC1970" s="99">
        <f>SUMIFS(通讯通路门店!$W:$W,通讯通路门店!$S:$S,$G1970,通讯通路门店!$J:$J,"荣耀体验店")+SUMIFS(通讯通路门店!$W:$W,通讯通路门店!$S:$S,$G1970,通讯通路门店!$J:$J,"荣耀授权专卖店")</f>
        <v>0</v>
      </c>
      <c r="BD1970" s="99">
        <f>SUMIFS(通讯通路门店!$Z:$Z,通讯通路门店!$S:$S,$G1970,通讯通路门店!$J:$J,"VIVO体验店")</f>
        <v>0</v>
      </c>
      <c r="BE1970" s="99">
        <f>SUMIFS(通讯通路门店!$AB:$AB,通讯通路门店!$S:$S,$G1970,通讯通路门店!$J:$J,"OPPO体验店")</f>
        <v>0</v>
      </c>
      <c r="BF1970" s="99">
        <f>SUMIFS(通讯通路门店!$X:$X,通讯通路门店!$S:$S,$G1970,通讯通路门店!$J:$J,"华为授权体验店")+SUMIFS(通讯通路门店!$AA:$AA,通讯通路门店!$S:$S,$G1970,通讯通路门店!$J:$J,"华为堡垒店")</f>
        <v>0</v>
      </c>
      <c r="BG1970" s="99">
        <f>SUMIFS(通讯通路门店!$Y:$Y,通讯通路门店!$S:$S,$G1970,通讯通路门店!$J:$J,"小米体验店")</f>
        <v>0</v>
      </c>
      <c r="BH1970" s="99">
        <f>SUMIFS(通讯通路门店!$AA:$AA,通讯通路门店!$S:$S,$G1970,通讯通路门店!$J:$J,"苹果体验店")</f>
        <v>0</v>
      </c>
      <c r="BI1970" s="99">
        <f>SUMIFS(通讯通路门店!$K:$K,通讯通路门店!$S:$S,$G1970,通讯通路门店!$J:$J,"其他品牌专卖店")</f>
        <v>0</v>
      </c>
      <c r="BJ1970" s="99">
        <f>SUMIFS(通讯通路门店!$AC:$AC,通讯通路门店!$S:$S,$G1970)</f>
        <v>0</v>
      </c>
      <c r="BK1970" s="99">
        <f>SUMIFS(通讯通路门店!$AD:$AD,通讯通路门店!$S:$S,$G1970)</f>
        <v>0</v>
      </c>
      <c r="BL1970" s="99">
        <f>SUMIFS(通讯通路门店!$AE:$AE,通讯通路门店!$S:$S,$G1970)</f>
        <v>0</v>
      </c>
      <c r="BM1970" s="99">
        <f>SUMIFS(通讯通路门店!$AF:$AF,通讯通路门店!$S:$S,$G1970)</f>
        <v>0</v>
      </c>
      <c r="BN1970" s="99">
        <f>SUMIFS(通讯通路门店!$AG:$AG,通讯通路门店!$S:$S,$G1970)</f>
        <v>0</v>
      </c>
      <c r="BO1970" s="99">
        <f>SUMIFS(通讯通路门店!$AH:$AH,通讯通路门店!$S:$S,$G1970)</f>
        <v>0</v>
      </c>
      <c r="BP1970" s="99">
        <f>SUMIFS(通讯通路门店!$AI:$AI,通讯通路门店!$S:$S,$G1970)</f>
        <v>0</v>
      </c>
      <c r="BQ1970" s="83"/>
    </row>
    <row r="1971" spans="1:69">
      <c r="A1971" s="99" t="str">
        <f>IFERROR(_xlfn.XLOOKUP($G1971,通讯通路门店!$S$4:$S$993933,通讯通路门店!$A$4:$A$993933,0,0),"")</f>
        <v>海南省</v>
      </c>
      <c r="B1971" s="99" t="str">
        <f>IFERROR(_xlfn.XLOOKUP($G1971,通讯通路门店!$S$4:$S$993933,通讯通路门店!$B$4:$B$993933,0,0),"")</f>
        <v>乐东黎族自治县</v>
      </c>
      <c r="C1971" s="99" t="str">
        <f>IFERROR(_xlfn.XLOOKUP($G1971,通讯通路门店!$S$4:$S$993933,通讯通路门店!$C$4:$C$993933,0,0),"")</f>
        <v>乐东黎族自治县</v>
      </c>
      <c r="D1971" s="99" t="str">
        <f>IFERROR(_xlfn.XLOOKUP($G1971,通讯通路门店!$S$4:$S$993933,通讯通路门店!$D$4:$D$993933,0,0),"")</f>
        <v>万冲镇</v>
      </c>
      <c r="E1971" s="83"/>
      <c r="F1971" s="83"/>
      <c r="G1971" s="101"/>
      <c r="H1971" s="102">
        <f>IFERROR(_xlfn.XLOOKUP($G1971,通讯通路门店!$S$4:$S$993933,通讯通路门店!$R$4:$R$993933,0,0),"")</f>
        <v>0</v>
      </c>
      <c r="I1971" s="83"/>
      <c r="J1971" s="83"/>
      <c r="K1971" s="83"/>
      <c r="L1971" s="83"/>
      <c r="M1971" s="83"/>
      <c r="N1971" s="83"/>
      <c r="O1971" s="83"/>
      <c r="P1971" s="83"/>
      <c r="Q1971" s="83"/>
      <c r="R1971" s="83"/>
      <c r="S1971" s="83"/>
      <c r="T1971" s="83"/>
      <c r="U1971" s="99">
        <f>COUNTIF(通讯通路门店!$S:$S,$G1971)</f>
        <v>0</v>
      </c>
      <c r="V1971" s="99">
        <f>COUNTIFS(通讯通路门店!$S:$S,$G1971,通讯通路门店!$J:$J,"综合卖场")</f>
        <v>0</v>
      </c>
      <c r="W1971" s="99">
        <f>SUMIFS(通讯通路门店!$AJ:$AJ,通讯通路门店!$S:$S,通讯客户沙盘!$G1971)</f>
        <v>0</v>
      </c>
      <c r="X1971" s="99">
        <f t="shared" si="150"/>
        <v>0</v>
      </c>
      <c r="Y1971" s="99">
        <f>COUNTIFS(通讯通路门店!$S:$S,$G1971,通讯通路门店!$J:$J,"荣耀体验店")+COUNTIFS(通讯通路门店!$S:$S,$G1971,通讯通路门店!$J:$J,"荣耀授权专卖店")</f>
        <v>0</v>
      </c>
      <c r="Z1971" s="99">
        <f>COUNTIFS(通讯通路门店!$S:$S,$G1971,通讯通路门店!$J:$J,"VIVO体验店")</f>
        <v>0</v>
      </c>
      <c r="AA1971" s="99">
        <f>COUNTIFS(通讯通路门店!$S:$S,$G1971,通讯通路门店!$J:$J,"OPPO体验店")</f>
        <v>0</v>
      </c>
      <c r="AB1971" s="99">
        <f>COUNTIFS(通讯通路门店!$S:$S,$G1971,通讯通路门店!$J:$J,"华为授权体验店")+COUNTIFS(通讯通路门店!$S:$S,$G1971,通讯通路门店!$J:$J,"华为堡垒店")</f>
        <v>0</v>
      </c>
      <c r="AC1971" s="99">
        <f>COUNTIFS(通讯通路门店!$S:$S,$G1971,通讯通路门店!$J:$J,"小米体验店")</f>
        <v>0</v>
      </c>
      <c r="AD1971" s="99">
        <f>COUNTIFS(通讯通路门店!$S:$S,$G1971,通讯通路门店!$J:$J,"苹果体验店")</f>
        <v>0</v>
      </c>
      <c r="AE1971" s="99">
        <f>COUNTIFS(通讯通路门店!$S:$S,$G1971,通讯通路门店!$J:$J,"其他品牌专卖店")</f>
        <v>0</v>
      </c>
      <c r="AF1971" s="99">
        <f>SUMIFS(通讯通路门店!$BI:$BI,通讯通路门店!$S:$S,$G1971)</f>
        <v>0</v>
      </c>
      <c r="AG1971" s="99">
        <f>SUMIFS(通讯通路门店!$BH:$BH,通讯通路门店!$S:$S,$G1971)</f>
        <v>0</v>
      </c>
      <c r="AH1971" s="99">
        <f t="shared" si="151"/>
        <v>0</v>
      </c>
      <c r="AI1971" s="99">
        <f>SUMIFS(通讯通路门店!$BB:$BB,通讯通路门店!$S:$S,$G1971)</f>
        <v>0</v>
      </c>
      <c r="AJ1971" s="99">
        <f>SUMIFS(通讯通路门店!$BE:$BE,通讯通路门店!$S:$S,$G1971)</f>
        <v>0</v>
      </c>
      <c r="AK1971" s="99">
        <f>SUMIFS(通讯通路门店!$BG:$BG,通讯通路门店!$S:$S,$G1971)</f>
        <v>0</v>
      </c>
      <c r="AL1971" s="99">
        <f>SUMIFS(通讯通路门店!$BC:$BC,通讯通路门店!$S:$S,$G1971)</f>
        <v>0</v>
      </c>
      <c r="AM1971" s="99">
        <f>SUMIFS(通讯通路门店!$BD:$BD,通讯通路门店!$S:$S,$G1971)</f>
        <v>0</v>
      </c>
      <c r="AN1971" s="99">
        <f>SUMIFS(通讯通路门店!$BF:$BF,通讯通路门店!$S:$S,$G1971)</f>
        <v>0</v>
      </c>
      <c r="AO1971" s="99">
        <f t="shared" si="152"/>
        <v>0</v>
      </c>
      <c r="AP1971" s="99">
        <f>SUMIFS(通讯通路门店!$K:$K,通讯通路门店!$S:$S,$G1971)</f>
        <v>0</v>
      </c>
      <c r="AQ1971" s="83"/>
      <c r="AR1971" s="99">
        <f>SUMIFS(通讯通路门店!$T:$T,通讯通路门店!$S:$S,$G1971)</f>
        <v>0</v>
      </c>
      <c r="AS1971" s="99">
        <f>SUMIFS(通讯通路门店!$U:$U,通讯通路门店!$S:$S,$G1971)</f>
        <v>0</v>
      </c>
      <c r="AT1971" s="99">
        <f>SUMIFS(通讯通路门店!$V:$V,通讯通路门店!$S:$S,$G1971)</f>
        <v>0</v>
      </c>
      <c r="AU1971" s="99">
        <f>SUMIFS(通讯通路门店!$W:$W,通讯通路门店!$S:$S,$G1971)</f>
        <v>0</v>
      </c>
      <c r="AV1971" s="99">
        <f>SUMIFS(通讯通路门店!$Z:$Z,通讯通路门店!$S:$S,$G1971)</f>
        <v>0</v>
      </c>
      <c r="AW1971" s="99">
        <f>SUMIFS(通讯通路门店!$AB:$AB,通讯通路门店!$S:$S,$G1971)</f>
        <v>0</v>
      </c>
      <c r="AX1971" s="99">
        <f>SUMIFS(通讯通路门店!$X:$X,通讯通路门店!$S:$S,$G1971)</f>
        <v>0</v>
      </c>
      <c r="AY1971" s="99">
        <f>SUMIFS(通讯通路门店!$Y:$Y,通讯通路门店!$S:$S,$G1971)</f>
        <v>0</v>
      </c>
      <c r="AZ1971" s="99">
        <f>SUMIFS(通讯通路门店!$AA:$AA,通讯通路门店!$S:$S,$G1971)</f>
        <v>0</v>
      </c>
      <c r="BA1971" s="99">
        <f t="shared" si="153"/>
        <v>0</v>
      </c>
      <c r="BB1971" s="99">
        <f t="shared" si="154"/>
        <v>0</v>
      </c>
      <c r="BC1971" s="99">
        <f>SUMIFS(通讯通路门店!$W:$W,通讯通路门店!$S:$S,$G1971,通讯通路门店!$J:$J,"荣耀体验店")+SUMIFS(通讯通路门店!$W:$W,通讯通路门店!$S:$S,$G1971,通讯通路门店!$J:$J,"荣耀授权专卖店")</f>
        <v>0</v>
      </c>
      <c r="BD1971" s="99">
        <f>SUMIFS(通讯通路门店!$Z:$Z,通讯通路门店!$S:$S,$G1971,通讯通路门店!$J:$J,"VIVO体验店")</f>
        <v>0</v>
      </c>
      <c r="BE1971" s="99">
        <f>SUMIFS(通讯通路门店!$AB:$AB,通讯通路门店!$S:$S,$G1971,通讯通路门店!$J:$J,"OPPO体验店")</f>
        <v>0</v>
      </c>
      <c r="BF1971" s="99">
        <f>SUMIFS(通讯通路门店!$X:$X,通讯通路门店!$S:$S,$G1971,通讯通路门店!$J:$J,"华为授权体验店")+SUMIFS(通讯通路门店!$AA:$AA,通讯通路门店!$S:$S,$G1971,通讯通路门店!$J:$J,"华为堡垒店")</f>
        <v>0</v>
      </c>
      <c r="BG1971" s="99">
        <f>SUMIFS(通讯通路门店!$Y:$Y,通讯通路门店!$S:$S,$G1971,通讯通路门店!$J:$J,"小米体验店")</f>
        <v>0</v>
      </c>
      <c r="BH1971" s="99">
        <f>SUMIFS(通讯通路门店!$AA:$AA,通讯通路门店!$S:$S,$G1971,通讯通路门店!$J:$J,"苹果体验店")</f>
        <v>0</v>
      </c>
      <c r="BI1971" s="99">
        <f>SUMIFS(通讯通路门店!$K:$K,通讯通路门店!$S:$S,$G1971,通讯通路门店!$J:$J,"其他品牌专卖店")</f>
        <v>0</v>
      </c>
      <c r="BJ1971" s="99">
        <f>SUMIFS(通讯通路门店!$AC:$AC,通讯通路门店!$S:$S,$G1971)</f>
        <v>0</v>
      </c>
      <c r="BK1971" s="99">
        <f>SUMIFS(通讯通路门店!$AD:$AD,通讯通路门店!$S:$S,$G1971)</f>
        <v>0</v>
      </c>
      <c r="BL1971" s="99">
        <f>SUMIFS(通讯通路门店!$AE:$AE,通讯通路门店!$S:$S,$G1971)</f>
        <v>0</v>
      </c>
      <c r="BM1971" s="99">
        <f>SUMIFS(通讯通路门店!$AF:$AF,通讯通路门店!$S:$S,$G1971)</f>
        <v>0</v>
      </c>
      <c r="BN1971" s="99">
        <f>SUMIFS(通讯通路门店!$AG:$AG,通讯通路门店!$S:$S,$G1971)</f>
        <v>0</v>
      </c>
      <c r="BO1971" s="99">
        <f>SUMIFS(通讯通路门店!$AH:$AH,通讯通路门店!$S:$S,$G1971)</f>
        <v>0</v>
      </c>
      <c r="BP1971" s="99">
        <f>SUMIFS(通讯通路门店!$AI:$AI,通讯通路门店!$S:$S,$G1971)</f>
        <v>0</v>
      </c>
      <c r="BQ1971" s="83"/>
    </row>
    <row r="1972" spans="1:69">
      <c r="A1972" s="99" t="str">
        <f>IFERROR(_xlfn.XLOOKUP($G1972,通讯通路门店!$S$4:$S$993933,通讯通路门店!$A$4:$A$993933,0,0),"")</f>
        <v>海南省</v>
      </c>
      <c r="B1972" s="99" t="str">
        <f>IFERROR(_xlfn.XLOOKUP($G1972,通讯通路门店!$S$4:$S$993933,通讯通路门店!$B$4:$B$993933,0,0),"")</f>
        <v>乐东黎族自治县</v>
      </c>
      <c r="C1972" s="99" t="str">
        <f>IFERROR(_xlfn.XLOOKUP($G1972,通讯通路门店!$S$4:$S$993933,通讯通路门店!$C$4:$C$993933,0,0),"")</f>
        <v>乐东黎族自治县</v>
      </c>
      <c r="D1972" s="99" t="str">
        <f>IFERROR(_xlfn.XLOOKUP($G1972,通讯通路门店!$S$4:$S$993933,通讯通路门店!$D$4:$D$993933,0,0),"")</f>
        <v>万冲镇</v>
      </c>
      <c r="E1972" s="83"/>
      <c r="F1972" s="83"/>
      <c r="G1972" s="101"/>
      <c r="H1972" s="102">
        <f>IFERROR(_xlfn.XLOOKUP($G1972,通讯通路门店!$S$4:$S$993933,通讯通路门店!$R$4:$R$993933,0,0),"")</f>
        <v>0</v>
      </c>
      <c r="I1972" s="83"/>
      <c r="J1972" s="83"/>
      <c r="K1972" s="83"/>
      <c r="L1972" s="83"/>
      <c r="M1972" s="83"/>
      <c r="N1972" s="83"/>
      <c r="O1972" s="83"/>
      <c r="P1972" s="83"/>
      <c r="Q1972" s="83"/>
      <c r="R1972" s="83"/>
      <c r="S1972" s="83"/>
      <c r="T1972" s="83"/>
      <c r="U1972" s="99">
        <f>COUNTIF(通讯通路门店!$S:$S,$G1972)</f>
        <v>0</v>
      </c>
      <c r="V1972" s="99">
        <f>COUNTIFS(通讯通路门店!$S:$S,$G1972,通讯通路门店!$J:$J,"综合卖场")</f>
        <v>0</v>
      </c>
      <c r="W1972" s="99">
        <f>SUMIFS(通讯通路门店!$AJ:$AJ,通讯通路门店!$S:$S,通讯客户沙盘!$G1972)</f>
        <v>0</v>
      </c>
      <c r="X1972" s="99">
        <f t="shared" si="150"/>
        <v>0</v>
      </c>
      <c r="Y1972" s="99">
        <f>COUNTIFS(通讯通路门店!$S:$S,$G1972,通讯通路门店!$J:$J,"荣耀体验店")+COUNTIFS(通讯通路门店!$S:$S,$G1972,通讯通路门店!$J:$J,"荣耀授权专卖店")</f>
        <v>0</v>
      </c>
      <c r="Z1972" s="99">
        <f>COUNTIFS(通讯通路门店!$S:$S,$G1972,通讯通路门店!$J:$J,"VIVO体验店")</f>
        <v>0</v>
      </c>
      <c r="AA1972" s="99">
        <f>COUNTIFS(通讯通路门店!$S:$S,$G1972,通讯通路门店!$J:$J,"OPPO体验店")</f>
        <v>0</v>
      </c>
      <c r="AB1972" s="99">
        <f>COUNTIFS(通讯通路门店!$S:$S,$G1972,通讯通路门店!$J:$J,"华为授权体验店")+COUNTIFS(通讯通路门店!$S:$S,$G1972,通讯通路门店!$J:$J,"华为堡垒店")</f>
        <v>0</v>
      </c>
      <c r="AC1972" s="99">
        <f>COUNTIFS(通讯通路门店!$S:$S,$G1972,通讯通路门店!$J:$J,"小米体验店")</f>
        <v>0</v>
      </c>
      <c r="AD1972" s="99">
        <f>COUNTIFS(通讯通路门店!$S:$S,$G1972,通讯通路门店!$J:$J,"苹果体验店")</f>
        <v>0</v>
      </c>
      <c r="AE1972" s="99">
        <f>COUNTIFS(通讯通路门店!$S:$S,$G1972,通讯通路门店!$J:$J,"其他品牌专卖店")</f>
        <v>0</v>
      </c>
      <c r="AF1972" s="99">
        <f>SUMIFS(通讯通路门店!$BI:$BI,通讯通路门店!$S:$S,$G1972)</f>
        <v>0</v>
      </c>
      <c r="AG1972" s="99">
        <f>SUMIFS(通讯通路门店!$BH:$BH,通讯通路门店!$S:$S,$G1972)</f>
        <v>0</v>
      </c>
      <c r="AH1972" s="99">
        <f t="shared" si="151"/>
        <v>0</v>
      </c>
      <c r="AI1972" s="99">
        <f>SUMIFS(通讯通路门店!$BB:$BB,通讯通路门店!$S:$S,$G1972)</f>
        <v>0</v>
      </c>
      <c r="AJ1972" s="99">
        <f>SUMIFS(通讯通路门店!$BE:$BE,通讯通路门店!$S:$S,$G1972)</f>
        <v>0</v>
      </c>
      <c r="AK1972" s="99">
        <f>SUMIFS(通讯通路门店!$BG:$BG,通讯通路门店!$S:$S,$G1972)</f>
        <v>0</v>
      </c>
      <c r="AL1972" s="99">
        <f>SUMIFS(通讯通路门店!$BC:$BC,通讯通路门店!$S:$S,$G1972)</f>
        <v>0</v>
      </c>
      <c r="AM1972" s="99">
        <f>SUMIFS(通讯通路门店!$BD:$BD,通讯通路门店!$S:$S,$G1972)</f>
        <v>0</v>
      </c>
      <c r="AN1972" s="99">
        <f>SUMIFS(通讯通路门店!$BF:$BF,通讯通路门店!$S:$S,$G1972)</f>
        <v>0</v>
      </c>
      <c r="AO1972" s="99">
        <f t="shared" si="152"/>
        <v>0</v>
      </c>
      <c r="AP1972" s="99">
        <f>SUMIFS(通讯通路门店!$K:$K,通讯通路门店!$S:$S,$G1972)</f>
        <v>0</v>
      </c>
      <c r="AQ1972" s="83"/>
      <c r="AR1972" s="99">
        <f>SUMIFS(通讯通路门店!$T:$T,通讯通路门店!$S:$S,$G1972)</f>
        <v>0</v>
      </c>
      <c r="AS1972" s="99">
        <f>SUMIFS(通讯通路门店!$U:$U,通讯通路门店!$S:$S,$G1972)</f>
        <v>0</v>
      </c>
      <c r="AT1972" s="99">
        <f>SUMIFS(通讯通路门店!$V:$V,通讯通路门店!$S:$S,$G1972)</f>
        <v>0</v>
      </c>
      <c r="AU1972" s="99">
        <f>SUMIFS(通讯通路门店!$W:$W,通讯通路门店!$S:$S,$G1972)</f>
        <v>0</v>
      </c>
      <c r="AV1972" s="99">
        <f>SUMIFS(通讯通路门店!$Z:$Z,通讯通路门店!$S:$S,$G1972)</f>
        <v>0</v>
      </c>
      <c r="AW1972" s="99">
        <f>SUMIFS(通讯通路门店!$AB:$AB,通讯通路门店!$S:$S,$G1972)</f>
        <v>0</v>
      </c>
      <c r="AX1972" s="99">
        <f>SUMIFS(通讯通路门店!$X:$X,通讯通路门店!$S:$S,$G1972)</f>
        <v>0</v>
      </c>
      <c r="AY1972" s="99">
        <f>SUMIFS(通讯通路门店!$Y:$Y,通讯通路门店!$S:$S,$G1972)</f>
        <v>0</v>
      </c>
      <c r="AZ1972" s="99">
        <f>SUMIFS(通讯通路门店!$AA:$AA,通讯通路门店!$S:$S,$G1972)</f>
        <v>0</v>
      </c>
      <c r="BA1972" s="99">
        <f t="shared" si="153"/>
        <v>0</v>
      </c>
      <c r="BB1972" s="99">
        <f t="shared" si="154"/>
        <v>0</v>
      </c>
      <c r="BC1972" s="99">
        <f>SUMIFS(通讯通路门店!$W:$W,通讯通路门店!$S:$S,$G1972,通讯通路门店!$J:$J,"荣耀体验店")+SUMIFS(通讯通路门店!$W:$W,通讯通路门店!$S:$S,$G1972,通讯通路门店!$J:$J,"荣耀授权专卖店")</f>
        <v>0</v>
      </c>
      <c r="BD1972" s="99">
        <f>SUMIFS(通讯通路门店!$Z:$Z,通讯通路门店!$S:$S,$G1972,通讯通路门店!$J:$J,"VIVO体验店")</f>
        <v>0</v>
      </c>
      <c r="BE1972" s="99">
        <f>SUMIFS(通讯通路门店!$AB:$AB,通讯通路门店!$S:$S,$G1972,通讯通路门店!$J:$J,"OPPO体验店")</f>
        <v>0</v>
      </c>
      <c r="BF1972" s="99">
        <f>SUMIFS(通讯通路门店!$X:$X,通讯通路门店!$S:$S,$G1972,通讯通路门店!$J:$J,"华为授权体验店")+SUMIFS(通讯通路门店!$AA:$AA,通讯通路门店!$S:$S,$G1972,通讯通路门店!$J:$J,"华为堡垒店")</f>
        <v>0</v>
      </c>
      <c r="BG1972" s="99">
        <f>SUMIFS(通讯通路门店!$Y:$Y,通讯通路门店!$S:$S,$G1972,通讯通路门店!$J:$J,"小米体验店")</f>
        <v>0</v>
      </c>
      <c r="BH1972" s="99">
        <f>SUMIFS(通讯通路门店!$AA:$AA,通讯通路门店!$S:$S,$G1972,通讯通路门店!$J:$J,"苹果体验店")</f>
        <v>0</v>
      </c>
      <c r="BI1972" s="99">
        <f>SUMIFS(通讯通路门店!$K:$K,通讯通路门店!$S:$S,$G1972,通讯通路门店!$J:$J,"其他品牌专卖店")</f>
        <v>0</v>
      </c>
      <c r="BJ1972" s="99">
        <f>SUMIFS(通讯通路门店!$AC:$AC,通讯通路门店!$S:$S,$G1972)</f>
        <v>0</v>
      </c>
      <c r="BK1972" s="99">
        <f>SUMIFS(通讯通路门店!$AD:$AD,通讯通路门店!$S:$S,$G1972)</f>
        <v>0</v>
      </c>
      <c r="BL1972" s="99">
        <f>SUMIFS(通讯通路门店!$AE:$AE,通讯通路门店!$S:$S,$G1972)</f>
        <v>0</v>
      </c>
      <c r="BM1972" s="99">
        <f>SUMIFS(通讯通路门店!$AF:$AF,通讯通路门店!$S:$S,$G1972)</f>
        <v>0</v>
      </c>
      <c r="BN1972" s="99">
        <f>SUMIFS(通讯通路门店!$AG:$AG,通讯通路门店!$S:$S,$G1972)</f>
        <v>0</v>
      </c>
      <c r="BO1972" s="99">
        <f>SUMIFS(通讯通路门店!$AH:$AH,通讯通路门店!$S:$S,$G1972)</f>
        <v>0</v>
      </c>
      <c r="BP1972" s="99">
        <f>SUMIFS(通讯通路门店!$AI:$AI,通讯通路门店!$S:$S,$G1972)</f>
        <v>0</v>
      </c>
      <c r="BQ1972" s="83"/>
    </row>
    <row r="1973" spans="1:69">
      <c r="A1973" s="99" t="str">
        <f>IFERROR(_xlfn.XLOOKUP($G1973,通讯通路门店!$S$4:$S$993933,通讯通路门店!$A$4:$A$993933,0,0),"")</f>
        <v>海南省</v>
      </c>
      <c r="B1973" s="99" t="str">
        <f>IFERROR(_xlfn.XLOOKUP($G1973,通讯通路门店!$S$4:$S$993933,通讯通路门店!$B$4:$B$993933,0,0),"")</f>
        <v>乐东黎族自治县</v>
      </c>
      <c r="C1973" s="99" t="str">
        <f>IFERROR(_xlfn.XLOOKUP($G1973,通讯通路门店!$S$4:$S$993933,通讯通路门店!$C$4:$C$993933,0,0),"")</f>
        <v>乐东黎族自治县</v>
      </c>
      <c r="D1973" s="99" t="str">
        <f>IFERROR(_xlfn.XLOOKUP($G1973,通讯通路门店!$S$4:$S$993933,通讯通路门店!$D$4:$D$993933,0,0),"")</f>
        <v>万冲镇</v>
      </c>
      <c r="E1973" s="83"/>
      <c r="F1973" s="83"/>
      <c r="G1973" s="101"/>
      <c r="H1973" s="102">
        <f>IFERROR(_xlfn.XLOOKUP($G1973,通讯通路门店!$S$4:$S$993933,通讯通路门店!$R$4:$R$993933,0,0),"")</f>
        <v>0</v>
      </c>
      <c r="I1973" s="83"/>
      <c r="J1973" s="83"/>
      <c r="K1973" s="83"/>
      <c r="L1973" s="83"/>
      <c r="M1973" s="83"/>
      <c r="N1973" s="83"/>
      <c r="O1973" s="83"/>
      <c r="P1973" s="83"/>
      <c r="Q1973" s="83"/>
      <c r="R1973" s="83"/>
      <c r="S1973" s="83"/>
      <c r="T1973" s="83"/>
      <c r="U1973" s="99">
        <f>COUNTIF(通讯通路门店!$S:$S,$G1973)</f>
        <v>0</v>
      </c>
      <c r="V1973" s="99">
        <f>COUNTIFS(通讯通路门店!$S:$S,$G1973,通讯通路门店!$J:$J,"综合卖场")</f>
        <v>0</v>
      </c>
      <c r="W1973" s="99">
        <f>SUMIFS(通讯通路门店!$AJ:$AJ,通讯通路门店!$S:$S,通讯客户沙盘!$G1973)</f>
        <v>0</v>
      </c>
      <c r="X1973" s="99">
        <f t="shared" si="150"/>
        <v>0</v>
      </c>
      <c r="Y1973" s="99">
        <f>COUNTIFS(通讯通路门店!$S:$S,$G1973,通讯通路门店!$J:$J,"荣耀体验店")+COUNTIFS(通讯通路门店!$S:$S,$G1973,通讯通路门店!$J:$J,"荣耀授权专卖店")</f>
        <v>0</v>
      </c>
      <c r="Z1973" s="99">
        <f>COUNTIFS(通讯通路门店!$S:$S,$G1973,通讯通路门店!$J:$J,"VIVO体验店")</f>
        <v>0</v>
      </c>
      <c r="AA1973" s="99">
        <f>COUNTIFS(通讯通路门店!$S:$S,$G1973,通讯通路门店!$J:$J,"OPPO体验店")</f>
        <v>0</v>
      </c>
      <c r="AB1973" s="99">
        <f>COUNTIFS(通讯通路门店!$S:$S,$G1973,通讯通路门店!$J:$J,"华为授权体验店")+COUNTIFS(通讯通路门店!$S:$S,$G1973,通讯通路门店!$J:$J,"华为堡垒店")</f>
        <v>0</v>
      </c>
      <c r="AC1973" s="99">
        <f>COUNTIFS(通讯通路门店!$S:$S,$G1973,通讯通路门店!$J:$J,"小米体验店")</f>
        <v>0</v>
      </c>
      <c r="AD1973" s="99">
        <f>COUNTIFS(通讯通路门店!$S:$S,$G1973,通讯通路门店!$J:$J,"苹果体验店")</f>
        <v>0</v>
      </c>
      <c r="AE1973" s="99">
        <f>COUNTIFS(通讯通路门店!$S:$S,$G1973,通讯通路门店!$J:$J,"其他品牌专卖店")</f>
        <v>0</v>
      </c>
      <c r="AF1973" s="99">
        <f>SUMIFS(通讯通路门店!$BI:$BI,通讯通路门店!$S:$S,$G1973)</f>
        <v>0</v>
      </c>
      <c r="AG1973" s="99">
        <f>SUMIFS(通讯通路门店!$BH:$BH,通讯通路门店!$S:$S,$G1973)</f>
        <v>0</v>
      </c>
      <c r="AH1973" s="99">
        <f t="shared" si="151"/>
        <v>0</v>
      </c>
      <c r="AI1973" s="99">
        <f>SUMIFS(通讯通路门店!$BB:$BB,通讯通路门店!$S:$S,$G1973)</f>
        <v>0</v>
      </c>
      <c r="AJ1973" s="99">
        <f>SUMIFS(通讯通路门店!$BE:$BE,通讯通路门店!$S:$S,$G1973)</f>
        <v>0</v>
      </c>
      <c r="AK1973" s="99">
        <f>SUMIFS(通讯通路门店!$BG:$BG,通讯通路门店!$S:$S,$G1973)</f>
        <v>0</v>
      </c>
      <c r="AL1973" s="99">
        <f>SUMIFS(通讯通路门店!$BC:$BC,通讯通路门店!$S:$S,$G1973)</f>
        <v>0</v>
      </c>
      <c r="AM1973" s="99">
        <f>SUMIFS(通讯通路门店!$BD:$BD,通讯通路门店!$S:$S,$G1973)</f>
        <v>0</v>
      </c>
      <c r="AN1973" s="99">
        <f>SUMIFS(通讯通路门店!$BF:$BF,通讯通路门店!$S:$S,$G1973)</f>
        <v>0</v>
      </c>
      <c r="AO1973" s="99">
        <f t="shared" si="152"/>
        <v>0</v>
      </c>
      <c r="AP1973" s="99">
        <f>SUMIFS(通讯通路门店!$K:$K,通讯通路门店!$S:$S,$G1973)</f>
        <v>0</v>
      </c>
      <c r="AQ1973" s="83"/>
      <c r="AR1973" s="99">
        <f>SUMIFS(通讯通路门店!$T:$T,通讯通路门店!$S:$S,$G1973)</f>
        <v>0</v>
      </c>
      <c r="AS1973" s="99">
        <f>SUMIFS(通讯通路门店!$U:$U,通讯通路门店!$S:$S,$G1973)</f>
        <v>0</v>
      </c>
      <c r="AT1973" s="99">
        <f>SUMIFS(通讯通路门店!$V:$V,通讯通路门店!$S:$S,$G1973)</f>
        <v>0</v>
      </c>
      <c r="AU1973" s="99">
        <f>SUMIFS(通讯通路门店!$W:$W,通讯通路门店!$S:$S,$G1973)</f>
        <v>0</v>
      </c>
      <c r="AV1973" s="99">
        <f>SUMIFS(通讯通路门店!$Z:$Z,通讯通路门店!$S:$S,$G1973)</f>
        <v>0</v>
      </c>
      <c r="AW1973" s="99">
        <f>SUMIFS(通讯通路门店!$AB:$AB,通讯通路门店!$S:$S,$G1973)</f>
        <v>0</v>
      </c>
      <c r="AX1973" s="99">
        <f>SUMIFS(通讯通路门店!$X:$X,通讯通路门店!$S:$S,$G1973)</f>
        <v>0</v>
      </c>
      <c r="AY1973" s="99">
        <f>SUMIFS(通讯通路门店!$Y:$Y,通讯通路门店!$S:$S,$G1973)</f>
        <v>0</v>
      </c>
      <c r="AZ1973" s="99">
        <f>SUMIFS(通讯通路门店!$AA:$AA,通讯通路门店!$S:$S,$G1973)</f>
        <v>0</v>
      </c>
      <c r="BA1973" s="99">
        <f t="shared" si="153"/>
        <v>0</v>
      </c>
      <c r="BB1973" s="99">
        <f t="shared" si="154"/>
        <v>0</v>
      </c>
      <c r="BC1973" s="99">
        <f>SUMIFS(通讯通路门店!$W:$W,通讯通路门店!$S:$S,$G1973,通讯通路门店!$J:$J,"荣耀体验店")+SUMIFS(通讯通路门店!$W:$W,通讯通路门店!$S:$S,$G1973,通讯通路门店!$J:$J,"荣耀授权专卖店")</f>
        <v>0</v>
      </c>
      <c r="BD1973" s="99">
        <f>SUMIFS(通讯通路门店!$Z:$Z,通讯通路门店!$S:$S,$G1973,通讯通路门店!$J:$J,"VIVO体验店")</f>
        <v>0</v>
      </c>
      <c r="BE1973" s="99">
        <f>SUMIFS(通讯通路门店!$AB:$AB,通讯通路门店!$S:$S,$G1973,通讯通路门店!$J:$J,"OPPO体验店")</f>
        <v>0</v>
      </c>
      <c r="BF1973" s="99">
        <f>SUMIFS(通讯通路门店!$X:$X,通讯通路门店!$S:$S,$G1973,通讯通路门店!$J:$J,"华为授权体验店")+SUMIFS(通讯通路门店!$AA:$AA,通讯通路门店!$S:$S,$G1973,通讯通路门店!$J:$J,"华为堡垒店")</f>
        <v>0</v>
      </c>
      <c r="BG1973" s="99">
        <f>SUMIFS(通讯通路门店!$Y:$Y,通讯通路门店!$S:$S,$G1973,通讯通路门店!$J:$J,"小米体验店")</f>
        <v>0</v>
      </c>
      <c r="BH1973" s="99">
        <f>SUMIFS(通讯通路门店!$AA:$AA,通讯通路门店!$S:$S,$G1973,通讯通路门店!$J:$J,"苹果体验店")</f>
        <v>0</v>
      </c>
      <c r="BI1973" s="99">
        <f>SUMIFS(通讯通路门店!$K:$K,通讯通路门店!$S:$S,$G1973,通讯通路门店!$J:$J,"其他品牌专卖店")</f>
        <v>0</v>
      </c>
      <c r="BJ1973" s="99">
        <f>SUMIFS(通讯通路门店!$AC:$AC,通讯通路门店!$S:$S,$G1973)</f>
        <v>0</v>
      </c>
      <c r="BK1973" s="99">
        <f>SUMIFS(通讯通路门店!$AD:$AD,通讯通路门店!$S:$S,$G1973)</f>
        <v>0</v>
      </c>
      <c r="BL1973" s="99">
        <f>SUMIFS(通讯通路门店!$AE:$AE,通讯通路门店!$S:$S,$G1973)</f>
        <v>0</v>
      </c>
      <c r="BM1973" s="99">
        <f>SUMIFS(通讯通路门店!$AF:$AF,通讯通路门店!$S:$S,$G1973)</f>
        <v>0</v>
      </c>
      <c r="BN1973" s="99">
        <f>SUMIFS(通讯通路门店!$AG:$AG,通讯通路门店!$S:$S,$G1973)</f>
        <v>0</v>
      </c>
      <c r="BO1973" s="99">
        <f>SUMIFS(通讯通路门店!$AH:$AH,通讯通路门店!$S:$S,$G1973)</f>
        <v>0</v>
      </c>
      <c r="BP1973" s="99">
        <f>SUMIFS(通讯通路门店!$AI:$AI,通讯通路门店!$S:$S,$G1973)</f>
        <v>0</v>
      </c>
      <c r="BQ1973" s="83"/>
    </row>
    <row r="1974" spans="1:69">
      <c r="A1974" s="99" t="str">
        <f>IFERROR(_xlfn.XLOOKUP($G1974,通讯通路门店!$S$4:$S$993933,通讯通路门店!$A$4:$A$993933,0,0),"")</f>
        <v>海南省</v>
      </c>
      <c r="B1974" s="99" t="str">
        <f>IFERROR(_xlfn.XLOOKUP($G1974,通讯通路门店!$S$4:$S$993933,通讯通路门店!$B$4:$B$993933,0,0),"")</f>
        <v>乐东黎族自治县</v>
      </c>
      <c r="C1974" s="99" t="str">
        <f>IFERROR(_xlfn.XLOOKUP($G1974,通讯通路门店!$S$4:$S$993933,通讯通路门店!$C$4:$C$993933,0,0),"")</f>
        <v>乐东黎族自治县</v>
      </c>
      <c r="D1974" s="99" t="str">
        <f>IFERROR(_xlfn.XLOOKUP($G1974,通讯通路门店!$S$4:$S$993933,通讯通路门店!$D$4:$D$993933,0,0),"")</f>
        <v>万冲镇</v>
      </c>
      <c r="E1974" s="83"/>
      <c r="F1974" s="83"/>
      <c r="G1974" s="101"/>
      <c r="H1974" s="102">
        <f>IFERROR(_xlfn.XLOOKUP($G1974,通讯通路门店!$S$4:$S$993933,通讯通路门店!$R$4:$R$993933,0,0),"")</f>
        <v>0</v>
      </c>
      <c r="I1974" s="83"/>
      <c r="J1974" s="83"/>
      <c r="K1974" s="83"/>
      <c r="L1974" s="83"/>
      <c r="M1974" s="83"/>
      <c r="N1974" s="83"/>
      <c r="O1974" s="83"/>
      <c r="P1974" s="83"/>
      <c r="Q1974" s="83"/>
      <c r="R1974" s="83"/>
      <c r="S1974" s="83"/>
      <c r="T1974" s="83"/>
      <c r="U1974" s="99">
        <f>COUNTIF(通讯通路门店!$S:$S,$G1974)</f>
        <v>0</v>
      </c>
      <c r="V1974" s="99">
        <f>COUNTIFS(通讯通路门店!$S:$S,$G1974,通讯通路门店!$J:$J,"综合卖场")</f>
        <v>0</v>
      </c>
      <c r="W1974" s="99">
        <f>SUMIFS(通讯通路门店!$AJ:$AJ,通讯通路门店!$S:$S,通讯客户沙盘!$G1974)</f>
        <v>0</v>
      </c>
      <c r="X1974" s="99">
        <f t="shared" si="150"/>
        <v>0</v>
      </c>
      <c r="Y1974" s="99">
        <f>COUNTIFS(通讯通路门店!$S:$S,$G1974,通讯通路门店!$J:$J,"荣耀体验店")+COUNTIFS(通讯通路门店!$S:$S,$G1974,通讯通路门店!$J:$J,"荣耀授权专卖店")</f>
        <v>0</v>
      </c>
      <c r="Z1974" s="99">
        <f>COUNTIFS(通讯通路门店!$S:$S,$G1974,通讯通路门店!$J:$J,"VIVO体验店")</f>
        <v>0</v>
      </c>
      <c r="AA1974" s="99">
        <f>COUNTIFS(通讯通路门店!$S:$S,$G1974,通讯通路门店!$J:$J,"OPPO体验店")</f>
        <v>0</v>
      </c>
      <c r="AB1974" s="99">
        <f>COUNTIFS(通讯通路门店!$S:$S,$G1974,通讯通路门店!$J:$J,"华为授权体验店")+COUNTIFS(通讯通路门店!$S:$S,$G1974,通讯通路门店!$J:$J,"华为堡垒店")</f>
        <v>0</v>
      </c>
      <c r="AC1974" s="99">
        <f>COUNTIFS(通讯通路门店!$S:$S,$G1974,通讯通路门店!$J:$J,"小米体验店")</f>
        <v>0</v>
      </c>
      <c r="AD1974" s="99">
        <f>COUNTIFS(通讯通路门店!$S:$S,$G1974,通讯通路门店!$J:$J,"苹果体验店")</f>
        <v>0</v>
      </c>
      <c r="AE1974" s="99">
        <f>COUNTIFS(通讯通路门店!$S:$S,$G1974,通讯通路门店!$J:$J,"其他品牌专卖店")</f>
        <v>0</v>
      </c>
      <c r="AF1974" s="99">
        <f>SUMIFS(通讯通路门店!$BI:$BI,通讯通路门店!$S:$S,$G1974)</f>
        <v>0</v>
      </c>
      <c r="AG1974" s="99">
        <f>SUMIFS(通讯通路门店!$BH:$BH,通讯通路门店!$S:$S,$G1974)</f>
        <v>0</v>
      </c>
      <c r="AH1974" s="99">
        <f t="shared" si="151"/>
        <v>0</v>
      </c>
      <c r="AI1974" s="99">
        <f>SUMIFS(通讯通路门店!$BB:$BB,通讯通路门店!$S:$S,$G1974)</f>
        <v>0</v>
      </c>
      <c r="AJ1974" s="99">
        <f>SUMIFS(通讯通路门店!$BE:$BE,通讯通路门店!$S:$S,$G1974)</f>
        <v>0</v>
      </c>
      <c r="AK1974" s="99">
        <f>SUMIFS(通讯通路门店!$BG:$BG,通讯通路门店!$S:$S,$G1974)</f>
        <v>0</v>
      </c>
      <c r="AL1974" s="99">
        <f>SUMIFS(通讯通路门店!$BC:$BC,通讯通路门店!$S:$S,$G1974)</f>
        <v>0</v>
      </c>
      <c r="AM1974" s="99">
        <f>SUMIFS(通讯通路门店!$BD:$BD,通讯通路门店!$S:$S,$G1974)</f>
        <v>0</v>
      </c>
      <c r="AN1974" s="99">
        <f>SUMIFS(通讯通路门店!$BF:$BF,通讯通路门店!$S:$S,$G1974)</f>
        <v>0</v>
      </c>
      <c r="AO1974" s="99">
        <f t="shared" si="152"/>
        <v>0</v>
      </c>
      <c r="AP1974" s="99">
        <f>SUMIFS(通讯通路门店!$K:$K,通讯通路门店!$S:$S,$G1974)</f>
        <v>0</v>
      </c>
      <c r="AQ1974" s="83"/>
      <c r="AR1974" s="99">
        <f>SUMIFS(通讯通路门店!$T:$T,通讯通路门店!$S:$S,$G1974)</f>
        <v>0</v>
      </c>
      <c r="AS1974" s="99">
        <f>SUMIFS(通讯通路门店!$U:$U,通讯通路门店!$S:$S,$G1974)</f>
        <v>0</v>
      </c>
      <c r="AT1974" s="99">
        <f>SUMIFS(通讯通路门店!$V:$V,通讯通路门店!$S:$S,$G1974)</f>
        <v>0</v>
      </c>
      <c r="AU1974" s="99">
        <f>SUMIFS(通讯通路门店!$W:$W,通讯通路门店!$S:$S,$G1974)</f>
        <v>0</v>
      </c>
      <c r="AV1974" s="99">
        <f>SUMIFS(通讯通路门店!$Z:$Z,通讯通路门店!$S:$S,$G1974)</f>
        <v>0</v>
      </c>
      <c r="AW1974" s="99">
        <f>SUMIFS(通讯通路门店!$AB:$AB,通讯通路门店!$S:$S,$G1974)</f>
        <v>0</v>
      </c>
      <c r="AX1974" s="99">
        <f>SUMIFS(通讯通路门店!$X:$X,通讯通路门店!$S:$S,$G1974)</f>
        <v>0</v>
      </c>
      <c r="AY1974" s="99">
        <f>SUMIFS(通讯通路门店!$Y:$Y,通讯通路门店!$S:$S,$G1974)</f>
        <v>0</v>
      </c>
      <c r="AZ1974" s="99">
        <f>SUMIFS(通讯通路门店!$AA:$AA,通讯通路门店!$S:$S,$G1974)</f>
        <v>0</v>
      </c>
      <c r="BA1974" s="99">
        <f t="shared" si="153"/>
        <v>0</v>
      </c>
      <c r="BB1974" s="99">
        <f t="shared" si="154"/>
        <v>0</v>
      </c>
      <c r="BC1974" s="99">
        <f>SUMIFS(通讯通路门店!$W:$W,通讯通路门店!$S:$S,$G1974,通讯通路门店!$J:$J,"荣耀体验店")+SUMIFS(通讯通路门店!$W:$W,通讯通路门店!$S:$S,$G1974,通讯通路门店!$J:$J,"荣耀授权专卖店")</f>
        <v>0</v>
      </c>
      <c r="BD1974" s="99">
        <f>SUMIFS(通讯通路门店!$Z:$Z,通讯通路门店!$S:$S,$G1974,通讯通路门店!$J:$J,"VIVO体验店")</f>
        <v>0</v>
      </c>
      <c r="BE1974" s="99">
        <f>SUMIFS(通讯通路门店!$AB:$AB,通讯通路门店!$S:$S,$G1974,通讯通路门店!$J:$J,"OPPO体验店")</f>
        <v>0</v>
      </c>
      <c r="BF1974" s="99">
        <f>SUMIFS(通讯通路门店!$X:$X,通讯通路门店!$S:$S,$G1974,通讯通路门店!$J:$J,"华为授权体验店")+SUMIFS(通讯通路门店!$AA:$AA,通讯通路门店!$S:$S,$G1974,通讯通路门店!$J:$J,"华为堡垒店")</f>
        <v>0</v>
      </c>
      <c r="BG1974" s="99">
        <f>SUMIFS(通讯通路门店!$Y:$Y,通讯通路门店!$S:$S,$G1974,通讯通路门店!$J:$J,"小米体验店")</f>
        <v>0</v>
      </c>
      <c r="BH1974" s="99">
        <f>SUMIFS(通讯通路门店!$AA:$AA,通讯通路门店!$S:$S,$G1974,通讯通路门店!$J:$J,"苹果体验店")</f>
        <v>0</v>
      </c>
      <c r="BI1974" s="99">
        <f>SUMIFS(通讯通路门店!$K:$K,通讯通路门店!$S:$S,$G1974,通讯通路门店!$J:$J,"其他品牌专卖店")</f>
        <v>0</v>
      </c>
      <c r="BJ1974" s="99">
        <f>SUMIFS(通讯通路门店!$AC:$AC,通讯通路门店!$S:$S,$G1974)</f>
        <v>0</v>
      </c>
      <c r="BK1974" s="99">
        <f>SUMIFS(通讯通路门店!$AD:$AD,通讯通路门店!$S:$S,$G1974)</f>
        <v>0</v>
      </c>
      <c r="BL1974" s="99">
        <f>SUMIFS(通讯通路门店!$AE:$AE,通讯通路门店!$S:$S,$G1974)</f>
        <v>0</v>
      </c>
      <c r="BM1974" s="99">
        <f>SUMIFS(通讯通路门店!$AF:$AF,通讯通路门店!$S:$S,$G1974)</f>
        <v>0</v>
      </c>
      <c r="BN1974" s="99">
        <f>SUMIFS(通讯通路门店!$AG:$AG,通讯通路门店!$S:$S,$G1974)</f>
        <v>0</v>
      </c>
      <c r="BO1974" s="99">
        <f>SUMIFS(通讯通路门店!$AH:$AH,通讯通路门店!$S:$S,$G1974)</f>
        <v>0</v>
      </c>
      <c r="BP1974" s="99">
        <f>SUMIFS(通讯通路门店!$AI:$AI,通讯通路门店!$S:$S,$G1974)</f>
        <v>0</v>
      </c>
      <c r="BQ1974" s="83"/>
    </row>
    <row r="1975" spans="1:69">
      <c r="A1975" s="99" t="str">
        <f>IFERROR(_xlfn.XLOOKUP($G1975,通讯通路门店!$S$4:$S$993933,通讯通路门店!$A$4:$A$993933,0,0),"")</f>
        <v>海南省</v>
      </c>
      <c r="B1975" s="99" t="str">
        <f>IFERROR(_xlfn.XLOOKUP($G1975,通讯通路门店!$S$4:$S$993933,通讯通路门店!$B$4:$B$993933,0,0),"")</f>
        <v>乐东黎族自治县</v>
      </c>
      <c r="C1975" s="99" t="str">
        <f>IFERROR(_xlfn.XLOOKUP($G1975,通讯通路门店!$S$4:$S$993933,通讯通路门店!$C$4:$C$993933,0,0),"")</f>
        <v>乐东黎族自治县</v>
      </c>
      <c r="D1975" s="99" t="str">
        <f>IFERROR(_xlfn.XLOOKUP($G1975,通讯通路门店!$S$4:$S$993933,通讯通路门店!$D$4:$D$993933,0,0),"")</f>
        <v>万冲镇</v>
      </c>
      <c r="E1975" s="83"/>
      <c r="F1975" s="83"/>
      <c r="G1975" s="101"/>
      <c r="H1975" s="102">
        <f>IFERROR(_xlfn.XLOOKUP($G1975,通讯通路门店!$S$4:$S$993933,通讯通路门店!$R$4:$R$993933,0,0),"")</f>
        <v>0</v>
      </c>
      <c r="I1975" s="83"/>
      <c r="J1975" s="83"/>
      <c r="K1975" s="83"/>
      <c r="L1975" s="83"/>
      <c r="M1975" s="83"/>
      <c r="N1975" s="83"/>
      <c r="O1975" s="83"/>
      <c r="P1975" s="83"/>
      <c r="Q1975" s="83"/>
      <c r="R1975" s="83"/>
      <c r="S1975" s="83"/>
      <c r="T1975" s="83"/>
      <c r="U1975" s="99">
        <f>COUNTIF(通讯通路门店!$S:$S,$G1975)</f>
        <v>0</v>
      </c>
      <c r="V1975" s="99">
        <f>COUNTIFS(通讯通路门店!$S:$S,$G1975,通讯通路门店!$J:$J,"综合卖场")</f>
        <v>0</v>
      </c>
      <c r="W1975" s="99">
        <f>SUMIFS(通讯通路门店!$AJ:$AJ,通讯通路门店!$S:$S,通讯客户沙盘!$G1975)</f>
        <v>0</v>
      </c>
      <c r="X1975" s="99">
        <f t="shared" si="150"/>
        <v>0</v>
      </c>
      <c r="Y1975" s="99">
        <f>COUNTIFS(通讯通路门店!$S:$S,$G1975,通讯通路门店!$J:$J,"荣耀体验店")+COUNTIFS(通讯通路门店!$S:$S,$G1975,通讯通路门店!$J:$J,"荣耀授权专卖店")</f>
        <v>0</v>
      </c>
      <c r="Z1975" s="99">
        <f>COUNTIFS(通讯通路门店!$S:$S,$G1975,通讯通路门店!$J:$J,"VIVO体验店")</f>
        <v>0</v>
      </c>
      <c r="AA1975" s="99">
        <f>COUNTIFS(通讯通路门店!$S:$S,$G1975,通讯通路门店!$J:$J,"OPPO体验店")</f>
        <v>0</v>
      </c>
      <c r="AB1975" s="99">
        <f>COUNTIFS(通讯通路门店!$S:$S,$G1975,通讯通路门店!$J:$J,"华为授权体验店")+COUNTIFS(通讯通路门店!$S:$S,$G1975,通讯通路门店!$J:$J,"华为堡垒店")</f>
        <v>0</v>
      </c>
      <c r="AC1975" s="99">
        <f>COUNTIFS(通讯通路门店!$S:$S,$G1975,通讯通路门店!$J:$J,"小米体验店")</f>
        <v>0</v>
      </c>
      <c r="AD1975" s="99">
        <f>COUNTIFS(通讯通路门店!$S:$S,$G1975,通讯通路门店!$J:$J,"苹果体验店")</f>
        <v>0</v>
      </c>
      <c r="AE1975" s="99">
        <f>COUNTIFS(通讯通路门店!$S:$S,$G1975,通讯通路门店!$J:$J,"其他品牌专卖店")</f>
        <v>0</v>
      </c>
      <c r="AF1975" s="99">
        <f>SUMIFS(通讯通路门店!$BI:$BI,通讯通路门店!$S:$S,$G1975)</f>
        <v>0</v>
      </c>
      <c r="AG1975" s="99">
        <f>SUMIFS(通讯通路门店!$BH:$BH,通讯通路门店!$S:$S,$G1975)</f>
        <v>0</v>
      </c>
      <c r="AH1975" s="99">
        <f t="shared" si="151"/>
        <v>0</v>
      </c>
      <c r="AI1975" s="99">
        <f>SUMIFS(通讯通路门店!$BB:$BB,通讯通路门店!$S:$S,$G1975)</f>
        <v>0</v>
      </c>
      <c r="AJ1975" s="99">
        <f>SUMIFS(通讯通路门店!$BE:$BE,通讯通路门店!$S:$S,$G1975)</f>
        <v>0</v>
      </c>
      <c r="AK1975" s="99">
        <f>SUMIFS(通讯通路门店!$BG:$BG,通讯通路门店!$S:$S,$G1975)</f>
        <v>0</v>
      </c>
      <c r="AL1975" s="99">
        <f>SUMIFS(通讯通路门店!$BC:$BC,通讯通路门店!$S:$S,$G1975)</f>
        <v>0</v>
      </c>
      <c r="AM1975" s="99">
        <f>SUMIFS(通讯通路门店!$BD:$BD,通讯通路门店!$S:$S,$G1975)</f>
        <v>0</v>
      </c>
      <c r="AN1975" s="99">
        <f>SUMIFS(通讯通路门店!$BF:$BF,通讯通路门店!$S:$S,$G1975)</f>
        <v>0</v>
      </c>
      <c r="AO1975" s="99">
        <f t="shared" si="152"/>
        <v>0</v>
      </c>
      <c r="AP1975" s="99">
        <f>SUMIFS(通讯通路门店!$K:$K,通讯通路门店!$S:$S,$G1975)</f>
        <v>0</v>
      </c>
      <c r="AQ1975" s="83"/>
      <c r="AR1975" s="99">
        <f>SUMIFS(通讯通路门店!$T:$T,通讯通路门店!$S:$S,$G1975)</f>
        <v>0</v>
      </c>
      <c r="AS1975" s="99">
        <f>SUMIFS(通讯通路门店!$U:$U,通讯通路门店!$S:$S,$G1975)</f>
        <v>0</v>
      </c>
      <c r="AT1975" s="99">
        <f>SUMIFS(通讯通路门店!$V:$V,通讯通路门店!$S:$S,$G1975)</f>
        <v>0</v>
      </c>
      <c r="AU1975" s="99">
        <f>SUMIFS(通讯通路门店!$W:$W,通讯通路门店!$S:$S,$G1975)</f>
        <v>0</v>
      </c>
      <c r="AV1975" s="99">
        <f>SUMIFS(通讯通路门店!$Z:$Z,通讯通路门店!$S:$S,$G1975)</f>
        <v>0</v>
      </c>
      <c r="AW1975" s="99">
        <f>SUMIFS(通讯通路门店!$AB:$AB,通讯通路门店!$S:$S,$G1975)</f>
        <v>0</v>
      </c>
      <c r="AX1975" s="99">
        <f>SUMIFS(通讯通路门店!$X:$X,通讯通路门店!$S:$S,$G1975)</f>
        <v>0</v>
      </c>
      <c r="AY1975" s="99">
        <f>SUMIFS(通讯通路门店!$Y:$Y,通讯通路门店!$S:$S,$G1975)</f>
        <v>0</v>
      </c>
      <c r="AZ1975" s="99">
        <f>SUMIFS(通讯通路门店!$AA:$AA,通讯通路门店!$S:$S,$G1975)</f>
        <v>0</v>
      </c>
      <c r="BA1975" s="99">
        <f t="shared" si="153"/>
        <v>0</v>
      </c>
      <c r="BB1975" s="99">
        <f t="shared" si="154"/>
        <v>0</v>
      </c>
      <c r="BC1975" s="99">
        <f>SUMIFS(通讯通路门店!$W:$W,通讯通路门店!$S:$S,$G1975,通讯通路门店!$J:$J,"荣耀体验店")+SUMIFS(通讯通路门店!$W:$W,通讯通路门店!$S:$S,$G1975,通讯通路门店!$J:$J,"荣耀授权专卖店")</f>
        <v>0</v>
      </c>
      <c r="BD1975" s="99">
        <f>SUMIFS(通讯通路门店!$Z:$Z,通讯通路门店!$S:$S,$G1975,通讯通路门店!$J:$J,"VIVO体验店")</f>
        <v>0</v>
      </c>
      <c r="BE1975" s="99">
        <f>SUMIFS(通讯通路门店!$AB:$AB,通讯通路门店!$S:$S,$G1975,通讯通路门店!$J:$J,"OPPO体验店")</f>
        <v>0</v>
      </c>
      <c r="BF1975" s="99">
        <f>SUMIFS(通讯通路门店!$X:$X,通讯通路门店!$S:$S,$G1975,通讯通路门店!$J:$J,"华为授权体验店")+SUMIFS(通讯通路门店!$AA:$AA,通讯通路门店!$S:$S,$G1975,通讯通路门店!$J:$J,"华为堡垒店")</f>
        <v>0</v>
      </c>
      <c r="BG1975" s="99">
        <f>SUMIFS(通讯通路门店!$Y:$Y,通讯通路门店!$S:$S,$G1975,通讯通路门店!$J:$J,"小米体验店")</f>
        <v>0</v>
      </c>
      <c r="BH1975" s="99">
        <f>SUMIFS(通讯通路门店!$AA:$AA,通讯通路门店!$S:$S,$G1975,通讯通路门店!$J:$J,"苹果体验店")</f>
        <v>0</v>
      </c>
      <c r="BI1975" s="99">
        <f>SUMIFS(通讯通路门店!$K:$K,通讯通路门店!$S:$S,$G1975,通讯通路门店!$J:$J,"其他品牌专卖店")</f>
        <v>0</v>
      </c>
      <c r="BJ1975" s="99">
        <f>SUMIFS(通讯通路门店!$AC:$AC,通讯通路门店!$S:$S,$G1975)</f>
        <v>0</v>
      </c>
      <c r="BK1975" s="99">
        <f>SUMIFS(通讯通路门店!$AD:$AD,通讯通路门店!$S:$S,$G1975)</f>
        <v>0</v>
      </c>
      <c r="BL1975" s="99">
        <f>SUMIFS(通讯通路门店!$AE:$AE,通讯通路门店!$S:$S,$G1975)</f>
        <v>0</v>
      </c>
      <c r="BM1975" s="99">
        <f>SUMIFS(通讯通路门店!$AF:$AF,通讯通路门店!$S:$S,$G1975)</f>
        <v>0</v>
      </c>
      <c r="BN1975" s="99">
        <f>SUMIFS(通讯通路门店!$AG:$AG,通讯通路门店!$S:$S,$G1975)</f>
        <v>0</v>
      </c>
      <c r="BO1975" s="99">
        <f>SUMIFS(通讯通路门店!$AH:$AH,通讯通路门店!$S:$S,$G1975)</f>
        <v>0</v>
      </c>
      <c r="BP1975" s="99">
        <f>SUMIFS(通讯通路门店!$AI:$AI,通讯通路门店!$S:$S,$G1975)</f>
        <v>0</v>
      </c>
      <c r="BQ1975" s="83"/>
    </row>
    <row r="1976" spans="1:69">
      <c r="A1976" s="99" t="str">
        <f>IFERROR(_xlfn.XLOOKUP($G1976,通讯通路门店!$S$4:$S$993933,通讯通路门店!$A$4:$A$993933,0,0),"")</f>
        <v>海南省</v>
      </c>
      <c r="B1976" s="99" t="str">
        <f>IFERROR(_xlfn.XLOOKUP($G1976,通讯通路门店!$S$4:$S$993933,通讯通路门店!$B$4:$B$993933,0,0),"")</f>
        <v>乐东黎族自治县</v>
      </c>
      <c r="C1976" s="99" t="str">
        <f>IFERROR(_xlfn.XLOOKUP($G1976,通讯通路门店!$S$4:$S$993933,通讯通路门店!$C$4:$C$993933,0,0),"")</f>
        <v>乐东黎族自治县</v>
      </c>
      <c r="D1976" s="99" t="str">
        <f>IFERROR(_xlfn.XLOOKUP($G1976,通讯通路门店!$S$4:$S$993933,通讯通路门店!$D$4:$D$993933,0,0),"")</f>
        <v>万冲镇</v>
      </c>
      <c r="E1976" s="83"/>
      <c r="F1976" s="83"/>
      <c r="G1976" s="101"/>
      <c r="H1976" s="102">
        <f>IFERROR(_xlfn.XLOOKUP($G1976,通讯通路门店!$S$4:$S$993933,通讯通路门店!$R$4:$R$993933,0,0),"")</f>
        <v>0</v>
      </c>
      <c r="I1976" s="83"/>
      <c r="J1976" s="83"/>
      <c r="K1976" s="83"/>
      <c r="L1976" s="83"/>
      <c r="M1976" s="83"/>
      <c r="N1976" s="83"/>
      <c r="O1976" s="83"/>
      <c r="P1976" s="83"/>
      <c r="Q1976" s="83"/>
      <c r="R1976" s="83"/>
      <c r="S1976" s="83"/>
      <c r="T1976" s="83"/>
      <c r="U1976" s="99">
        <f>COUNTIF(通讯通路门店!$S:$S,$G1976)</f>
        <v>0</v>
      </c>
      <c r="V1976" s="99">
        <f>COUNTIFS(通讯通路门店!$S:$S,$G1976,通讯通路门店!$J:$J,"综合卖场")</f>
        <v>0</v>
      </c>
      <c r="W1976" s="99">
        <f>SUMIFS(通讯通路门店!$AJ:$AJ,通讯通路门店!$S:$S,通讯客户沙盘!$G1976)</f>
        <v>0</v>
      </c>
      <c r="X1976" s="99">
        <f t="shared" si="150"/>
        <v>0</v>
      </c>
      <c r="Y1976" s="99">
        <f>COUNTIFS(通讯通路门店!$S:$S,$G1976,通讯通路门店!$J:$J,"荣耀体验店")+COUNTIFS(通讯通路门店!$S:$S,$G1976,通讯通路门店!$J:$J,"荣耀授权专卖店")</f>
        <v>0</v>
      </c>
      <c r="Z1976" s="99">
        <f>COUNTIFS(通讯通路门店!$S:$S,$G1976,通讯通路门店!$J:$J,"VIVO体验店")</f>
        <v>0</v>
      </c>
      <c r="AA1976" s="99">
        <f>COUNTIFS(通讯通路门店!$S:$S,$G1976,通讯通路门店!$J:$J,"OPPO体验店")</f>
        <v>0</v>
      </c>
      <c r="AB1976" s="99">
        <f>COUNTIFS(通讯通路门店!$S:$S,$G1976,通讯通路门店!$J:$J,"华为授权体验店")+COUNTIFS(通讯通路门店!$S:$S,$G1976,通讯通路门店!$J:$J,"华为堡垒店")</f>
        <v>0</v>
      </c>
      <c r="AC1976" s="99">
        <f>COUNTIFS(通讯通路门店!$S:$S,$G1976,通讯通路门店!$J:$J,"小米体验店")</f>
        <v>0</v>
      </c>
      <c r="AD1976" s="99">
        <f>COUNTIFS(通讯通路门店!$S:$S,$G1976,通讯通路门店!$J:$J,"苹果体验店")</f>
        <v>0</v>
      </c>
      <c r="AE1976" s="99">
        <f>COUNTIFS(通讯通路门店!$S:$S,$G1976,通讯通路门店!$J:$J,"其他品牌专卖店")</f>
        <v>0</v>
      </c>
      <c r="AF1976" s="99">
        <f>SUMIFS(通讯通路门店!$BI:$BI,通讯通路门店!$S:$S,$G1976)</f>
        <v>0</v>
      </c>
      <c r="AG1976" s="99">
        <f>SUMIFS(通讯通路门店!$BH:$BH,通讯通路门店!$S:$S,$G1976)</f>
        <v>0</v>
      </c>
      <c r="AH1976" s="99">
        <f t="shared" si="151"/>
        <v>0</v>
      </c>
      <c r="AI1976" s="99">
        <f>SUMIFS(通讯通路门店!$BB:$BB,通讯通路门店!$S:$S,$G1976)</f>
        <v>0</v>
      </c>
      <c r="AJ1976" s="99">
        <f>SUMIFS(通讯通路门店!$BE:$BE,通讯通路门店!$S:$S,$G1976)</f>
        <v>0</v>
      </c>
      <c r="AK1976" s="99">
        <f>SUMIFS(通讯通路门店!$BG:$BG,通讯通路门店!$S:$S,$G1976)</f>
        <v>0</v>
      </c>
      <c r="AL1976" s="99">
        <f>SUMIFS(通讯通路门店!$BC:$BC,通讯通路门店!$S:$S,$G1976)</f>
        <v>0</v>
      </c>
      <c r="AM1976" s="99">
        <f>SUMIFS(通讯通路门店!$BD:$BD,通讯通路门店!$S:$S,$G1976)</f>
        <v>0</v>
      </c>
      <c r="AN1976" s="99">
        <f>SUMIFS(通讯通路门店!$BF:$BF,通讯通路门店!$S:$S,$G1976)</f>
        <v>0</v>
      </c>
      <c r="AO1976" s="99">
        <f t="shared" si="152"/>
        <v>0</v>
      </c>
      <c r="AP1976" s="99">
        <f>SUMIFS(通讯通路门店!$K:$K,通讯通路门店!$S:$S,$G1976)</f>
        <v>0</v>
      </c>
      <c r="AQ1976" s="83"/>
      <c r="AR1976" s="99">
        <f>SUMIFS(通讯通路门店!$T:$T,通讯通路门店!$S:$S,$G1976)</f>
        <v>0</v>
      </c>
      <c r="AS1976" s="99">
        <f>SUMIFS(通讯通路门店!$U:$U,通讯通路门店!$S:$S,$G1976)</f>
        <v>0</v>
      </c>
      <c r="AT1976" s="99">
        <f>SUMIFS(通讯通路门店!$V:$V,通讯通路门店!$S:$S,$G1976)</f>
        <v>0</v>
      </c>
      <c r="AU1976" s="99">
        <f>SUMIFS(通讯通路门店!$W:$W,通讯通路门店!$S:$S,$G1976)</f>
        <v>0</v>
      </c>
      <c r="AV1976" s="99">
        <f>SUMIFS(通讯通路门店!$Z:$Z,通讯通路门店!$S:$S,$G1976)</f>
        <v>0</v>
      </c>
      <c r="AW1976" s="99">
        <f>SUMIFS(通讯通路门店!$AB:$AB,通讯通路门店!$S:$S,$G1976)</f>
        <v>0</v>
      </c>
      <c r="AX1976" s="99">
        <f>SUMIFS(通讯通路门店!$X:$X,通讯通路门店!$S:$S,$G1976)</f>
        <v>0</v>
      </c>
      <c r="AY1976" s="99">
        <f>SUMIFS(通讯通路门店!$Y:$Y,通讯通路门店!$S:$S,$G1976)</f>
        <v>0</v>
      </c>
      <c r="AZ1976" s="99">
        <f>SUMIFS(通讯通路门店!$AA:$AA,通讯通路门店!$S:$S,$G1976)</f>
        <v>0</v>
      </c>
      <c r="BA1976" s="99">
        <f t="shared" si="153"/>
        <v>0</v>
      </c>
      <c r="BB1976" s="99">
        <f t="shared" si="154"/>
        <v>0</v>
      </c>
      <c r="BC1976" s="99">
        <f>SUMIFS(通讯通路门店!$W:$W,通讯通路门店!$S:$S,$G1976,通讯通路门店!$J:$J,"荣耀体验店")+SUMIFS(通讯通路门店!$W:$W,通讯通路门店!$S:$S,$G1976,通讯通路门店!$J:$J,"荣耀授权专卖店")</f>
        <v>0</v>
      </c>
      <c r="BD1976" s="99">
        <f>SUMIFS(通讯通路门店!$Z:$Z,通讯通路门店!$S:$S,$G1976,通讯通路门店!$J:$J,"VIVO体验店")</f>
        <v>0</v>
      </c>
      <c r="BE1976" s="99">
        <f>SUMIFS(通讯通路门店!$AB:$AB,通讯通路门店!$S:$S,$G1976,通讯通路门店!$J:$J,"OPPO体验店")</f>
        <v>0</v>
      </c>
      <c r="BF1976" s="99">
        <f>SUMIFS(通讯通路门店!$X:$X,通讯通路门店!$S:$S,$G1976,通讯通路门店!$J:$J,"华为授权体验店")+SUMIFS(通讯通路门店!$AA:$AA,通讯通路门店!$S:$S,$G1976,通讯通路门店!$J:$J,"华为堡垒店")</f>
        <v>0</v>
      </c>
      <c r="BG1976" s="99">
        <f>SUMIFS(通讯通路门店!$Y:$Y,通讯通路门店!$S:$S,$G1976,通讯通路门店!$J:$J,"小米体验店")</f>
        <v>0</v>
      </c>
      <c r="BH1976" s="99">
        <f>SUMIFS(通讯通路门店!$AA:$AA,通讯通路门店!$S:$S,$G1976,通讯通路门店!$J:$J,"苹果体验店")</f>
        <v>0</v>
      </c>
      <c r="BI1976" s="99">
        <f>SUMIFS(通讯通路门店!$K:$K,通讯通路门店!$S:$S,$G1976,通讯通路门店!$J:$J,"其他品牌专卖店")</f>
        <v>0</v>
      </c>
      <c r="BJ1976" s="99">
        <f>SUMIFS(通讯通路门店!$AC:$AC,通讯通路门店!$S:$S,$G1976)</f>
        <v>0</v>
      </c>
      <c r="BK1976" s="99">
        <f>SUMIFS(通讯通路门店!$AD:$AD,通讯通路门店!$S:$S,$G1976)</f>
        <v>0</v>
      </c>
      <c r="BL1976" s="99">
        <f>SUMIFS(通讯通路门店!$AE:$AE,通讯通路门店!$S:$S,$G1976)</f>
        <v>0</v>
      </c>
      <c r="BM1976" s="99">
        <f>SUMIFS(通讯通路门店!$AF:$AF,通讯通路门店!$S:$S,$G1976)</f>
        <v>0</v>
      </c>
      <c r="BN1976" s="99">
        <f>SUMIFS(通讯通路门店!$AG:$AG,通讯通路门店!$S:$S,$G1976)</f>
        <v>0</v>
      </c>
      <c r="BO1976" s="99">
        <f>SUMIFS(通讯通路门店!$AH:$AH,通讯通路门店!$S:$S,$G1976)</f>
        <v>0</v>
      </c>
      <c r="BP1976" s="99">
        <f>SUMIFS(通讯通路门店!$AI:$AI,通讯通路门店!$S:$S,$G1976)</f>
        <v>0</v>
      </c>
      <c r="BQ1976" s="83"/>
    </row>
    <row r="1977" spans="1:69">
      <c r="A1977" s="99" t="str">
        <f>IFERROR(_xlfn.XLOOKUP($G1977,通讯通路门店!$S$4:$S$993933,通讯通路门店!$A$4:$A$993933,0,0),"")</f>
        <v>海南省</v>
      </c>
      <c r="B1977" s="99" t="str">
        <f>IFERROR(_xlfn.XLOOKUP($G1977,通讯通路门店!$S$4:$S$993933,通讯通路门店!$B$4:$B$993933,0,0),"")</f>
        <v>乐东黎族自治县</v>
      </c>
      <c r="C1977" s="99" t="str">
        <f>IFERROR(_xlfn.XLOOKUP($G1977,通讯通路门店!$S$4:$S$993933,通讯通路门店!$C$4:$C$993933,0,0),"")</f>
        <v>乐东黎族自治县</v>
      </c>
      <c r="D1977" s="99" t="str">
        <f>IFERROR(_xlfn.XLOOKUP($G1977,通讯通路门店!$S$4:$S$993933,通讯通路门店!$D$4:$D$993933,0,0),"")</f>
        <v>万冲镇</v>
      </c>
      <c r="E1977" s="83"/>
      <c r="F1977" s="83"/>
      <c r="G1977" s="101"/>
      <c r="H1977" s="102">
        <f>IFERROR(_xlfn.XLOOKUP($G1977,通讯通路门店!$S$4:$S$993933,通讯通路门店!$R$4:$R$993933,0,0),"")</f>
        <v>0</v>
      </c>
      <c r="I1977" s="83"/>
      <c r="J1977" s="83"/>
      <c r="K1977" s="83"/>
      <c r="L1977" s="83"/>
      <c r="M1977" s="83"/>
      <c r="N1977" s="83"/>
      <c r="O1977" s="83"/>
      <c r="P1977" s="83"/>
      <c r="Q1977" s="83"/>
      <c r="R1977" s="83"/>
      <c r="S1977" s="83"/>
      <c r="T1977" s="83"/>
      <c r="U1977" s="99">
        <f>COUNTIF(通讯通路门店!$S:$S,$G1977)</f>
        <v>0</v>
      </c>
      <c r="V1977" s="99">
        <f>COUNTIFS(通讯通路门店!$S:$S,$G1977,通讯通路门店!$J:$J,"综合卖场")</f>
        <v>0</v>
      </c>
      <c r="W1977" s="99">
        <f>SUMIFS(通讯通路门店!$AJ:$AJ,通讯通路门店!$S:$S,通讯客户沙盘!$G1977)</f>
        <v>0</v>
      </c>
      <c r="X1977" s="99">
        <f t="shared" si="150"/>
        <v>0</v>
      </c>
      <c r="Y1977" s="99">
        <f>COUNTIFS(通讯通路门店!$S:$S,$G1977,通讯通路门店!$J:$J,"荣耀体验店")+COUNTIFS(通讯通路门店!$S:$S,$G1977,通讯通路门店!$J:$J,"荣耀授权专卖店")</f>
        <v>0</v>
      </c>
      <c r="Z1977" s="99">
        <f>COUNTIFS(通讯通路门店!$S:$S,$G1977,通讯通路门店!$J:$J,"VIVO体验店")</f>
        <v>0</v>
      </c>
      <c r="AA1977" s="99">
        <f>COUNTIFS(通讯通路门店!$S:$S,$G1977,通讯通路门店!$J:$J,"OPPO体验店")</f>
        <v>0</v>
      </c>
      <c r="AB1977" s="99">
        <f>COUNTIFS(通讯通路门店!$S:$S,$G1977,通讯通路门店!$J:$J,"华为授权体验店")+COUNTIFS(通讯通路门店!$S:$S,$G1977,通讯通路门店!$J:$J,"华为堡垒店")</f>
        <v>0</v>
      </c>
      <c r="AC1977" s="99">
        <f>COUNTIFS(通讯通路门店!$S:$S,$G1977,通讯通路门店!$J:$J,"小米体验店")</f>
        <v>0</v>
      </c>
      <c r="AD1977" s="99">
        <f>COUNTIFS(通讯通路门店!$S:$S,$G1977,通讯通路门店!$J:$J,"苹果体验店")</f>
        <v>0</v>
      </c>
      <c r="AE1977" s="99">
        <f>COUNTIFS(通讯通路门店!$S:$S,$G1977,通讯通路门店!$J:$J,"其他品牌专卖店")</f>
        <v>0</v>
      </c>
      <c r="AF1977" s="99">
        <f>SUMIFS(通讯通路门店!$BI:$BI,通讯通路门店!$S:$S,$G1977)</f>
        <v>0</v>
      </c>
      <c r="AG1977" s="99">
        <f>SUMIFS(通讯通路门店!$BH:$BH,通讯通路门店!$S:$S,$G1977)</f>
        <v>0</v>
      </c>
      <c r="AH1977" s="99">
        <f t="shared" si="151"/>
        <v>0</v>
      </c>
      <c r="AI1977" s="99">
        <f>SUMIFS(通讯通路门店!$BB:$BB,通讯通路门店!$S:$S,$G1977)</f>
        <v>0</v>
      </c>
      <c r="AJ1977" s="99">
        <f>SUMIFS(通讯通路门店!$BE:$BE,通讯通路门店!$S:$S,$G1977)</f>
        <v>0</v>
      </c>
      <c r="AK1977" s="99">
        <f>SUMIFS(通讯通路门店!$BG:$BG,通讯通路门店!$S:$S,$G1977)</f>
        <v>0</v>
      </c>
      <c r="AL1977" s="99">
        <f>SUMIFS(通讯通路门店!$BC:$BC,通讯通路门店!$S:$S,$G1977)</f>
        <v>0</v>
      </c>
      <c r="AM1977" s="99">
        <f>SUMIFS(通讯通路门店!$BD:$BD,通讯通路门店!$S:$S,$G1977)</f>
        <v>0</v>
      </c>
      <c r="AN1977" s="99">
        <f>SUMIFS(通讯通路门店!$BF:$BF,通讯通路门店!$S:$S,$G1977)</f>
        <v>0</v>
      </c>
      <c r="AO1977" s="99">
        <f t="shared" si="152"/>
        <v>0</v>
      </c>
      <c r="AP1977" s="99">
        <f>SUMIFS(通讯通路门店!$K:$K,通讯通路门店!$S:$S,$G1977)</f>
        <v>0</v>
      </c>
      <c r="AQ1977" s="83"/>
      <c r="AR1977" s="99">
        <f>SUMIFS(通讯通路门店!$T:$T,通讯通路门店!$S:$S,$G1977)</f>
        <v>0</v>
      </c>
      <c r="AS1977" s="99">
        <f>SUMIFS(通讯通路门店!$U:$U,通讯通路门店!$S:$S,$G1977)</f>
        <v>0</v>
      </c>
      <c r="AT1977" s="99">
        <f>SUMIFS(通讯通路门店!$V:$V,通讯通路门店!$S:$S,$G1977)</f>
        <v>0</v>
      </c>
      <c r="AU1977" s="99">
        <f>SUMIFS(通讯通路门店!$W:$W,通讯通路门店!$S:$S,$G1977)</f>
        <v>0</v>
      </c>
      <c r="AV1977" s="99">
        <f>SUMIFS(通讯通路门店!$Z:$Z,通讯通路门店!$S:$S,$G1977)</f>
        <v>0</v>
      </c>
      <c r="AW1977" s="99">
        <f>SUMIFS(通讯通路门店!$AB:$AB,通讯通路门店!$S:$S,$G1977)</f>
        <v>0</v>
      </c>
      <c r="AX1977" s="99">
        <f>SUMIFS(通讯通路门店!$X:$X,通讯通路门店!$S:$S,$G1977)</f>
        <v>0</v>
      </c>
      <c r="AY1977" s="99">
        <f>SUMIFS(通讯通路门店!$Y:$Y,通讯通路门店!$S:$S,$G1977)</f>
        <v>0</v>
      </c>
      <c r="AZ1977" s="99">
        <f>SUMIFS(通讯通路门店!$AA:$AA,通讯通路门店!$S:$S,$G1977)</f>
        <v>0</v>
      </c>
      <c r="BA1977" s="99">
        <f t="shared" si="153"/>
        <v>0</v>
      </c>
      <c r="BB1977" s="99">
        <f t="shared" si="154"/>
        <v>0</v>
      </c>
      <c r="BC1977" s="99">
        <f>SUMIFS(通讯通路门店!$W:$W,通讯通路门店!$S:$S,$G1977,通讯通路门店!$J:$J,"荣耀体验店")+SUMIFS(通讯通路门店!$W:$W,通讯通路门店!$S:$S,$G1977,通讯通路门店!$J:$J,"荣耀授权专卖店")</f>
        <v>0</v>
      </c>
      <c r="BD1977" s="99">
        <f>SUMIFS(通讯通路门店!$Z:$Z,通讯通路门店!$S:$S,$G1977,通讯通路门店!$J:$J,"VIVO体验店")</f>
        <v>0</v>
      </c>
      <c r="BE1977" s="99">
        <f>SUMIFS(通讯通路门店!$AB:$AB,通讯通路门店!$S:$S,$G1977,通讯通路门店!$J:$J,"OPPO体验店")</f>
        <v>0</v>
      </c>
      <c r="BF1977" s="99">
        <f>SUMIFS(通讯通路门店!$X:$X,通讯通路门店!$S:$S,$G1977,通讯通路门店!$J:$J,"华为授权体验店")+SUMIFS(通讯通路门店!$AA:$AA,通讯通路门店!$S:$S,$G1977,通讯通路门店!$J:$J,"华为堡垒店")</f>
        <v>0</v>
      </c>
      <c r="BG1977" s="99">
        <f>SUMIFS(通讯通路门店!$Y:$Y,通讯通路门店!$S:$S,$G1977,通讯通路门店!$J:$J,"小米体验店")</f>
        <v>0</v>
      </c>
      <c r="BH1977" s="99">
        <f>SUMIFS(通讯通路门店!$AA:$AA,通讯通路门店!$S:$S,$G1977,通讯通路门店!$J:$J,"苹果体验店")</f>
        <v>0</v>
      </c>
      <c r="BI1977" s="99">
        <f>SUMIFS(通讯通路门店!$K:$K,通讯通路门店!$S:$S,$G1977,通讯通路门店!$J:$J,"其他品牌专卖店")</f>
        <v>0</v>
      </c>
      <c r="BJ1977" s="99">
        <f>SUMIFS(通讯通路门店!$AC:$AC,通讯通路门店!$S:$S,$G1977)</f>
        <v>0</v>
      </c>
      <c r="BK1977" s="99">
        <f>SUMIFS(通讯通路门店!$AD:$AD,通讯通路门店!$S:$S,$G1977)</f>
        <v>0</v>
      </c>
      <c r="BL1977" s="99">
        <f>SUMIFS(通讯通路门店!$AE:$AE,通讯通路门店!$S:$S,$G1977)</f>
        <v>0</v>
      </c>
      <c r="BM1977" s="99">
        <f>SUMIFS(通讯通路门店!$AF:$AF,通讯通路门店!$S:$S,$G1977)</f>
        <v>0</v>
      </c>
      <c r="BN1977" s="99">
        <f>SUMIFS(通讯通路门店!$AG:$AG,通讯通路门店!$S:$S,$G1977)</f>
        <v>0</v>
      </c>
      <c r="BO1977" s="99">
        <f>SUMIFS(通讯通路门店!$AH:$AH,通讯通路门店!$S:$S,$G1977)</f>
        <v>0</v>
      </c>
      <c r="BP1977" s="99">
        <f>SUMIFS(通讯通路门店!$AI:$AI,通讯通路门店!$S:$S,$G1977)</f>
        <v>0</v>
      </c>
      <c r="BQ1977" s="83"/>
    </row>
    <row r="1978" spans="1:69">
      <c r="A1978" s="99" t="str">
        <f>IFERROR(_xlfn.XLOOKUP($G1978,通讯通路门店!$S$4:$S$993933,通讯通路门店!$A$4:$A$993933,0,0),"")</f>
        <v>海南省</v>
      </c>
      <c r="B1978" s="99" t="str">
        <f>IFERROR(_xlfn.XLOOKUP($G1978,通讯通路门店!$S$4:$S$993933,通讯通路门店!$B$4:$B$993933,0,0),"")</f>
        <v>乐东黎族自治县</v>
      </c>
      <c r="C1978" s="99" t="str">
        <f>IFERROR(_xlfn.XLOOKUP($G1978,通讯通路门店!$S$4:$S$993933,通讯通路门店!$C$4:$C$993933,0,0),"")</f>
        <v>乐东黎族自治县</v>
      </c>
      <c r="D1978" s="99" t="str">
        <f>IFERROR(_xlfn.XLOOKUP($G1978,通讯通路门店!$S$4:$S$993933,通讯通路门店!$D$4:$D$993933,0,0),"")</f>
        <v>万冲镇</v>
      </c>
      <c r="E1978" s="83"/>
      <c r="F1978" s="83"/>
      <c r="G1978" s="101"/>
      <c r="H1978" s="102">
        <f>IFERROR(_xlfn.XLOOKUP($G1978,通讯通路门店!$S$4:$S$993933,通讯通路门店!$R$4:$R$993933,0,0),"")</f>
        <v>0</v>
      </c>
      <c r="I1978" s="83"/>
      <c r="J1978" s="83"/>
      <c r="K1978" s="83"/>
      <c r="L1978" s="83"/>
      <c r="M1978" s="83"/>
      <c r="N1978" s="83"/>
      <c r="O1978" s="83"/>
      <c r="P1978" s="83"/>
      <c r="Q1978" s="83"/>
      <c r="R1978" s="83"/>
      <c r="S1978" s="83"/>
      <c r="T1978" s="83"/>
      <c r="U1978" s="99">
        <f>COUNTIF(通讯通路门店!$S:$S,$G1978)</f>
        <v>0</v>
      </c>
      <c r="V1978" s="99">
        <f>COUNTIFS(通讯通路门店!$S:$S,$G1978,通讯通路门店!$J:$J,"综合卖场")</f>
        <v>0</v>
      </c>
      <c r="W1978" s="99">
        <f>SUMIFS(通讯通路门店!$AJ:$AJ,通讯通路门店!$S:$S,通讯客户沙盘!$G1978)</f>
        <v>0</v>
      </c>
      <c r="X1978" s="99">
        <f t="shared" si="150"/>
        <v>0</v>
      </c>
      <c r="Y1978" s="99">
        <f>COUNTIFS(通讯通路门店!$S:$S,$G1978,通讯通路门店!$J:$J,"荣耀体验店")+COUNTIFS(通讯通路门店!$S:$S,$G1978,通讯通路门店!$J:$J,"荣耀授权专卖店")</f>
        <v>0</v>
      </c>
      <c r="Z1978" s="99">
        <f>COUNTIFS(通讯通路门店!$S:$S,$G1978,通讯通路门店!$J:$J,"VIVO体验店")</f>
        <v>0</v>
      </c>
      <c r="AA1978" s="99">
        <f>COUNTIFS(通讯通路门店!$S:$S,$G1978,通讯通路门店!$J:$J,"OPPO体验店")</f>
        <v>0</v>
      </c>
      <c r="AB1978" s="99">
        <f>COUNTIFS(通讯通路门店!$S:$S,$G1978,通讯通路门店!$J:$J,"华为授权体验店")+COUNTIFS(通讯通路门店!$S:$S,$G1978,通讯通路门店!$J:$J,"华为堡垒店")</f>
        <v>0</v>
      </c>
      <c r="AC1978" s="99">
        <f>COUNTIFS(通讯通路门店!$S:$S,$G1978,通讯通路门店!$J:$J,"小米体验店")</f>
        <v>0</v>
      </c>
      <c r="AD1978" s="99">
        <f>COUNTIFS(通讯通路门店!$S:$S,$G1978,通讯通路门店!$J:$J,"苹果体验店")</f>
        <v>0</v>
      </c>
      <c r="AE1978" s="99">
        <f>COUNTIFS(通讯通路门店!$S:$S,$G1978,通讯通路门店!$J:$J,"其他品牌专卖店")</f>
        <v>0</v>
      </c>
      <c r="AF1978" s="99">
        <f>SUMIFS(通讯通路门店!$BI:$BI,通讯通路门店!$S:$S,$G1978)</f>
        <v>0</v>
      </c>
      <c r="AG1978" s="99">
        <f>SUMIFS(通讯通路门店!$BH:$BH,通讯通路门店!$S:$S,$G1978)</f>
        <v>0</v>
      </c>
      <c r="AH1978" s="99">
        <f t="shared" si="151"/>
        <v>0</v>
      </c>
      <c r="AI1978" s="99">
        <f>SUMIFS(通讯通路门店!$BB:$BB,通讯通路门店!$S:$S,$G1978)</f>
        <v>0</v>
      </c>
      <c r="AJ1978" s="99">
        <f>SUMIFS(通讯通路门店!$BE:$BE,通讯通路门店!$S:$S,$G1978)</f>
        <v>0</v>
      </c>
      <c r="AK1978" s="99">
        <f>SUMIFS(通讯通路门店!$BG:$BG,通讯通路门店!$S:$S,$G1978)</f>
        <v>0</v>
      </c>
      <c r="AL1978" s="99">
        <f>SUMIFS(通讯通路门店!$BC:$BC,通讯通路门店!$S:$S,$G1978)</f>
        <v>0</v>
      </c>
      <c r="AM1978" s="99">
        <f>SUMIFS(通讯通路门店!$BD:$BD,通讯通路门店!$S:$S,$G1978)</f>
        <v>0</v>
      </c>
      <c r="AN1978" s="99">
        <f>SUMIFS(通讯通路门店!$BF:$BF,通讯通路门店!$S:$S,$G1978)</f>
        <v>0</v>
      </c>
      <c r="AO1978" s="99">
        <f t="shared" si="152"/>
        <v>0</v>
      </c>
      <c r="AP1978" s="99">
        <f>SUMIFS(通讯通路门店!$K:$K,通讯通路门店!$S:$S,$G1978)</f>
        <v>0</v>
      </c>
      <c r="AQ1978" s="83"/>
      <c r="AR1978" s="99">
        <f>SUMIFS(通讯通路门店!$T:$T,通讯通路门店!$S:$S,$G1978)</f>
        <v>0</v>
      </c>
      <c r="AS1978" s="99">
        <f>SUMIFS(通讯通路门店!$U:$U,通讯通路门店!$S:$S,$G1978)</f>
        <v>0</v>
      </c>
      <c r="AT1978" s="99">
        <f>SUMIFS(通讯通路门店!$V:$V,通讯通路门店!$S:$S,$G1978)</f>
        <v>0</v>
      </c>
      <c r="AU1978" s="99">
        <f>SUMIFS(通讯通路门店!$W:$W,通讯通路门店!$S:$S,$G1978)</f>
        <v>0</v>
      </c>
      <c r="AV1978" s="99">
        <f>SUMIFS(通讯通路门店!$Z:$Z,通讯通路门店!$S:$S,$G1978)</f>
        <v>0</v>
      </c>
      <c r="AW1978" s="99">
        <f>SUMIFS(通讯通路门店!$AB:$AB,通讯通路门店!$S:$S,$G1978)</f>
        <v>0</v>
      </c>
      <c r="AX1978" s="99">
        <f>SUMIFS(通讯通路门店!$X:$X,通讯通路门店!$S:$S,$G1978)</f>
        <v>0</v>
      </c>
      <c r="AY1978" s="99">
        <f>SUMIFS(通讯通路门店!$Y:$Y,通讯通路门店!$S:$S,$G1978)</f>
        <v>0</v>
      </c>
      <c r="AZ1978" s="99">
        <f>SUMIFS(通讯通路门店!$AA:$AA,通讯通路门店!$S:$S,$G1978)</f>
        <v>0</v>
      </c>
      <c r="BA1978" s="99">
        <f t="shared" si="153"/>
        <v>0</v>
      </c>
      <c r="BB1978" s="99">
        <f t="shared" si="154"/>
        <v>0</v>
      </c>
      <c r="BC1978" s="99">
        <f>SUMIFS(通讯通路门店!$W:$W,通讯通路门店!$S:$S,$G1978,通讯通路门店!$J:$J,"荣耀体验店")+SUMIFS(通讯通路门店!$W:$W,通讯通路门店!$S:$S,$G1978,通讯通路门店!$J:$J,"荣耀授权专卖店")</f>
        <v>0</v>
      </c>
      <c r="BD1978" s="99">
        <f>SUMIFS(通讯通路门店!$Z:$Z,通讯通路门店!$S:$S,$G1978,通讯通路门店!$J:$J,"VIVO体验店")</f>
        <v>0</v>
      </c>
      <c r="BE1978" s="99">
        <f>SUMIFS(通讯通路门店!$AB:$AB,通讯通路门店!$S:$S,$G1978,通讯通路门店!$J:$J,"OPPO体验店")</f>
        <v>0</v>
      </c>
      <c r="BF1978" s="99">
        <f>SUMIFS(通讯通路门店!$X:$X,通讯通路门店!$S:$S,$G1978,通讯通路门店!$J:$J,"华为授权体验店")+SUMIFS(通讯通路门店!$AA:$AA,通讯通路门店!$S:$S,$G1978,通讯通路门店!$J:$J,"华为堡垒店")</f>
        <v>0</v>
      </c>
      <c r="BG1978" s="99">
        <f>SUMIFS(通讯通路门店!$Y:$Y,通讯通路门店!$S:$S,$G1978,通讯通路门店!$J:$J,"小米体验店")</f>
        <v>0</v>
      </c>
      <c r="BH1978" s="99">
        <f>SUMIFS(通讯通路门店!$AA:$AA,通讯通路门店!$S:$S,$G1978,通讯通路门店!$J:$J,"苹果体验店")</f>
        <v>0</v>
      </c>
      <c r="BI1978" s="99">
        <f>SUMIFS(通讯通路门店!$K:$K,通讯通路门店!$S:$S,$G1978,通讯通路门店!$J:$J,"其他品牌专卖店")</f>
        <v>0</v>
      </c>
      <c r="BJ1978" s="99">
        <f>SUMIFS(通讯通路门店!$AC:$AC,通讯通路门店!$S:$S,$G1978)</f>
        <v>0</v>
      </c>
      <c r="BK1978" s="99">
        <f>SUMIFS(通讯通路门店!$AD:$AD,通讯通路门店!$S:$S,$G1978)</f>
        <v>0</v>
      </c>
      <c r="BL1978" s="99">
        <f>SUMIFS(通讯通路门店!$AE:$AE,通讯通路门店!$S:$S,$G1978)</f>
        <v>0</v>
      </c>
      <c r="BM1978" s="99">
        <f>SUMIFS(通讯通路门店!$AF:$AF,通讯通路门店!$S:$S,$G1978)</f>
        <v>0</v>
      </c>
      <c r="BN1978" s="99">
        <f>SUMIFS(通讯通路门店!$AG:$AG,通讯通路门店!$S:$S,$G1978)</f>
        <v>0</v>
      </c>
      <c r="BO1978" s="99">
        <f>SUMIFS(通讯通路门店!$AH:$AH,通讯通路门店!$S:$S,$G1978)</f>
        <v>0</v>
      </c>
      <c r="BP1978" s="99">
        <f>SUMIFS(通讯通路门店!$AI:$AI,通讯通路门店!$S:$S,$G1978)</f>
        <v>0</v>
      </c>
      <c r="BQ1978" s="83"/>
    </row>
    <row r="1979" spans="1:69">
      <c r="A1979" s="99" t="str">
        <f>IFERROR(_xlfn.XLOOKUP($G1979,通讯通路门店!$S$4:$S$993933,通讯通路门店!$A$4:$A$993933,0,0),"")</f>
        <v>海南省</v>
      </c>
      <c r="B1979" s="99" t="str">
        <f>IFERROR(_xlfn.XLOOKUP($G1979,通讯通路门店!$S$4:$S$993933,通讯通路门店!$B$4:$B$993933,0,0),"")</f>
        <v>乐东黎族自治县</v>
      </c>
      <c r="C1979" s="99" t="str">
        <f>IFERROR(_xlfn.XLOOKUP($G1979,通讯通路门店!$S$4:$S$993933,通讯通路门店!$C$4:$C$993933,0,0),"")</f>
        <v>乐东黎族自治县</v>
      </c>
      <c r="D1979" s="99" t="str">
        <f>IFERROR(_xlfn.XLOOKUP($G1979,通讯通路门店!$S$4:$S$993933,通讯通路门店!$D$4:$D$993933,0,0),"")</f>
        <v>万冲镇</v>
      </c>
      <c r="E1979" s="83"/>
      <c r="F1979" s="83"/>
      <c r="G1979" s="101"/>
      <c r="H1979" s="102">
        <f>IFERROR(_xlfn.XLOOKUP($G1979,通讯通路门店!$S$4:$S$993933,通讯通路门店!$R$4:$R$993933,0,0),"")</f>
        <v>0</v>
      </c>
      <c r="I1979" s="83"/>
      <c r="J1979" s="83"/>
      <c r="K1979" s="83"/>
      <c r="L1979" s="83"/>
      <c r="M1979" s="83"/>
      <c r="N1979" s="83"/>
      <c r="O1979" s="83"/>
      <c r="P1979" s="83"/>
      <c r="Q1979" s="83"/>
      <c r="R1979" s="83"/>
      <c r="S1979" s="83"/>
      <c r="T1979" s="83"/>
      <c r="U1979" s="99">
        <f>COUNTIF(通讯通路门店!$S:$S,$G1979)</f>
        <v>0</v>
      </c>
      <c r="V1979" s="99">
        <f>COUNTIFS(通讯通路门店!$S:$S,$G1979,通讯通路门店!$J:$J,"综合卖场")</f>
        <v>0</v>
      </c>
      <c r="W1979" s="99">
        <f>SUMIFS(通讯通路门店!$AJ:$AJ,通讯通路门店!$S:$S,通讯客户沙盘!$G1979)</f>
        <v>0</v>
      </c>
      <c r="X1979" s="99">
        <f t="shared" si="150"/>
        <v>0</v>
      </c>
      <c r="Y1979" s="99">
        <f>COUNTIFS(通讯通路门店!$S:$S,$G1979,通讯通路门店!$J:$J,"荣耀体验店")+COUNTIFS(通讯通路门店!$S:$S,$G1979,通讯通路门店!$J:$J,"荣耀授权专卖店")</f>
        <v>0</v>
      </c>
      <c r="Z1979" s="99">
        <f>COUNTIFS(通讯通路门店!$S:$S,$G1979,通讯通路门店!$J:$J,"VIVO体验店")</f>
        <v>0</v>
      </c>
      <c r="AA1979" s="99">
        <f>COUNTIFS(通讯通路门店!$S:$S,$G1979,通讯通路门店!$J:$J,"OPPO体验店")</f>
        <v>0</v>
      </c>
      <c r="AB1979" s="99">
        <f>COUNTIFS(通讯通路门店!$S:$S,$G1979,通讯通路门店!$J:$J,"华为授权体验店")+COUNTIFS(通讯通路门店!$S:$S,$G1979,通讯通路门店!$J:$J,"华为堡垒店")</f>
        <v>0</v>
      </c>
      <c r="AC1979" s="99">
        <f>COUNTIFS(通讯通路门店!$S:$S,$G1979,通讯通路门店!$J:$J,"小米体验店")</f>
        <v>0</v>
      </c>
      <c r="AD1979" s="99">
        <f>COUNTIFS(通讯通路门店!$S:$S,$G1979,通讯通路门店!$J:$J,"苹果体验店")</f>
        <v>0</v>
      </c>
      <c r="AE1979" s="99">
        <f>COUNTIFS(通讯通路门店!$S:$S,$G1979,通讯通路门店!$J:$J,"其他品牌专卖店")</f>
        <v>0</v>
      </c>
      <c r="AF1979" s="99">
        <f>SUMIFS(通讯通路门店!$BI:$BI,通讯通路门店!$S:$S,$G1979)</f>
        <v>0</v>
      </c>
      <c r="AG1979" s="99">
        <f>SUMIFS(通讯通路门店!$BH:$BH,通讯通路门店!$S:$S,$G1979)</f>
        <v>0</v>
      </c>
      <c r="AH1979" s="99">
        <f t="shared" si="151"/>
        <v>0</v>
      </c>
      <c r="AI1979" s="99">
        <f>SUMIFS(通讯通路门店!$BB:$BB,通讯通路门店!$S:$S,$G1979)</f>
        <v>0</v>
      </c>
      <c r="AJ1979" s="99">
        <f>SUMIFS(通讯通路门店!$BE:$BE,通讯通路门店!$S:$S,$G1979)</f>
        <v>0</v>
      </c>
      <c r="AK1979" s="99">
        <f>SUMIFS(通讯通路门店!$BG:$BG,通讯通路门店!$S:$S,$G1979)</f>
        <v>0</v>
      </c>
      <c r="AL1979" s="99">
        <f>SUMIFS(通讯通路门店!$BC:$BC,通讯通路门店!$S:$S,$G1979)</f>
        <v>0</v>
      </c>
      <c r="AM1979" s="99">
        <f>SUMIFS(通讯通路门店!$BD:$BD,通讯通路门店!$S:$S,$G1979)</f>
        <v>0</v>
      </c>
      <c r="AN1979" s="99">
        <f>SUMIFS(通讯通路门店!$BF:$BF,通讯通路门店!$S:$S,$G1979)</f>
        <v>0</v>
      </c>
      <c r="AO1979" s="99">
        <f t="shared" si="152"/>
        <v>0</v>
      </c>
      <c r="AP1979" s="99">
        <f>SUMIFS(通讯通路门店!$K:$K,通讯通路门店!$S:$S,$G1979)</f>
        <v>0</v>
      </c>
      <c r="AQ1979" s="83"/>
      <c r="AR1979" s="99">
        <f>SUMIFS(通讯通路门店!$T:$T,通讯通路门店!$S:$S,$G1979)</f>
        <v>0</v>
      </c>
      <c r="AS1979" s="99">
        <f>SUMIFS(通讯通路门店!$U:$U,通讯通路门店!$S:$S,$G1979)</f>
        <v>0</v>
      </c>
      <c r="AT1979" s="99">
        <f>SUMIFS(通讯通路门店!$V:$V,通讯通路门店!$S:$S,$G1979)</f>
        <v>0</v>
      </c>
      <c r="AU1979" s="99">
        <f>SUMIFS(通讯通路门店!$W:$W,通讯通路门店!$S:$S,$G1979)</f>
        <v>0</v>
      </c>
      <c r="AV1979" s="99">
        <f>SUMIFS(通讯通路门店!$Z:$Z,通讯通路门店!$S:$S,$G1979)</f>
        <v>0</v>
      </c>
      <c r="AW1979" s="99">
        <f>SUMIFS(通讯通路门店!$AB:$AB,通讯通路门店!$S:$S,$G1979)</f>
        <v>0</v>
      </c>
      <c r="AX1979" s="99">
        <f>SUMIFS(通讯通路门店!$X:$X,通讯通路门店!$S:$S,$G1979)</f>
        <v>0</v>
      </c>
      <c r="AY1979" s="99">
        <f>SUMIFS(通讯通路门店!$Y:$Y,通讯通路门店!$S:$S,$G1979)</f>
        <v>0</v>
      </c>
      <c r="AZ1979" s="99">
        <f>SUMIFS(通讯通路门店!$AA:$AA,通讯通路门店!$S:$S,$G1979)</f>
        <v>0</v>
      </c>
      <c r="BA1979" s="99">
        <f t="shared" si="153"/>
        <v>0</v>
      </c>
      <c r="BB1979" s="99">
        <f t="shared" si="154"/>
        <v>0</v>
      </c>
      <c r="BC1979" s="99">
        <f>SUMIFS(通讯通路门店!$W:$W,通讯通路门店!$S:$S,$G1979,通讯通路门店!$J:$J,"荣耀体验店")+SUMIFS(通讯通路门店!$W:$W,通讯通路门店!$S:$S,$G1979,通讯通路门店!$J:$J,"荣耀授权专卖店")</f>
        <v>0</v>
      </c>
      <c r="BD1979" s="99">
        <f>SUMIFS(通讯通路门店!$Z:$Z,通讯通路门店!$S:$S,$G1979,通讯通路门店!$J:$J,"VIVO体验店")</f>
        <v>0</v>
      </c>
      <c r="BE1979" s="99">
        <f>SUMIFS(通讯通路门店!$AB:$AB,通讯通路门店!$S:$S,$G1979,通讯通路门店!$J:$J,"OPPO体验店")</f>
        <v>0</v>
      </c>
      <c r="BF1979" s="99">
        <f>SUMIFS(通讯通路门店!$X:$X,通讯通路门店!$S:$S,$G1979,通讯通路门店!$J:$J,"华为授权体验店")+SUMIFS(通讯通路门店!$AA:$AA,通讯通路门店!$S:$S,$G1979,通讯通路门店!$J:$J,"华为堡垒店")</f>
        <v>0</v>
      </c>
      <c r="BG1979" s="99">
        <f>SUMIFS(通讯通路门店!$Y:$Y,通讯通路门店!$S:$S,$G1979,通讯通路门店!$J:$J,"小米体验店")</f>
        <v>0</v>
      </c>
      <c r="BH1979" s="99">
        <f>SUMIFS(通讯通路门店!$AA:$AA,通讯通路门店!$S:$S,$G1979,通讯通路门店!$J:$J,"苹果体验店")</f>
        <v>0</v>
      </c>
      <c r="BI1979" s="99">
        <f>SUMIFS(通讯通路门店!$K:$K,通讯通路门店!$S:$S,$G1979,通讯通路门店!$J:$J,"其他品牌专卖店")</f>
        <v>0</v>
      </c>
      <c r="BJ1979" s="99">
        <f>SUMIFS(通讯通路门店!$AC:$AC,通讯通路门店!$S:$S,$G1979)</f>
        <v>0</v>
      </c>
      <c r="BK1979" s="99">
        <f>SUMIFS(通讯通路门店!$AD:$AD,通讯通路门店!$S:$S,$G1979)</f>
        <v>0</v>
      </c>
      <c r="BL1979" s="99">
        <f>SUMIFS(通讯通路门店!$AE:$AE,通讯通路门店!$S:$S,$G1979)</f>
        <v>0</v>
      </c>
      <c r="BM1979" s="99">
        <f>SUMIFS(通讯通路门店!$AF:$AF,通讯通路门店!$S:$S,$G1979)</f>
        <v>0</v>
      </c>
      <c r="BN1979" s="99">
        <f>SUMIFS(通讯通路门店!$AG:$AG,通讯通路门店!$S:$S,$G1979)</f>
        <v>0</v>
      </c>
      <c r="BO1979" s="99">
        <f>SUMIFS(通讯通路门店!$AH:$AH,通讯通路门店!$S:$S,$G1979)</f>
        <v>0</v>
      </c>
      <c r="BP1979" s="99">
        <f>SUMIFS(通讯通路门店!$AI:$AI,通讯通路门店!$S:$S,$G1979)</f>
        <v>0</v>
      </c>
      <c r="BQ1979" s="83"/>
    </row>
    <row r="1980" spans="1:69">
      <c r="A1980" s="99" t="str">
        <f>IFERROR(_xlfn.XLOOKUP($G1980,通讯通路门店!$S$4:$S$993933,通讯通路门店!$A$4:$A$993933,0,0),"")</f>
        <v>海南省</v>
      </c>
      <c r="B1980" s="99" t="str">
        <f>IFERROR(_xlfn.XLOOKUP($G1980,通讯通路门店!$S$4:$S$993933,通讯通路门店!$B$4:$B$993933,0,0),"")</f>
        <v>乐东黎族自治县</v>
      </c>
      <c r="C1980" s="99" t="str">
        <f>IFERROR(_xlfn.XLOOKUP($G1980,通讯通路门店!$S$4:$S$993933,通讯通路门店!$C$4:$C$993933,0,0),"")</f>
        <v>乐东黎族自治县</v>
      </c>
      <c r="D1980" s="99" t="str">
        <f>IFERROR(_xlfn.XLOOKUP($G1980,通讯通路门店!$S$4:$S$993933,通讯通路门店!$D$4:$D$993933,0,0),"")</f>
        <v>万冲镇</v>
      </c>
      <c r="E1980" s="83"/>
      <c r="F1980" s="83"/>
      <c r="G1980" s="101"/>
      <c r="H1980" s="102">
        <f>IFERROR(_xlfn.XLOOKUP($G1980,通讯通路门店!$S$4:$S$993933,通讯通路门店!$R$4:$R$993933,0,0),"")</f>
        <v>0</v>
      </c>
      <c r="I1980" s="83"/>
      <c r="J1980" s="83"/>
      <c r="K1980" s="83"/>
      <c r="L1980" s="83"/>
      <c r="M1980" s="83"/>
      <c r="N1980" s="83"/>
      <c r="O1980" s="83"/>
      <c r="P1980" s="83"/>
      <c r="Q1980" s="83"/>
      <c r="R1980" s="83"/>
      <c r="S1980" s="83"/>
      <c r="T1980" s="83"/>
      <c r="U1980" s="99">
        <f>COUNTIF(通讯通路门店!$S:$S,$G1980)</f>
        <v>0</v>
      </c>
      <c r="V1980" s="99">
        <f>COUNTIFS(通讯通路门店!$S:$S,$G1980,通讯通路门店!$J:$J,"综合卖场")</f>
        <v>0</v>
      </c>
      <c r="W1980" s="99">
        <f>SUMIFS(通讯通路门店!$AJ:$AJ,通讯通路门店!$S:$S,通讯客户沙盘!$G1980)</f>
        <v>0</v>
      </c>
      <c r="X1980" s="99">
        <f t="shared" si="150"/>
        <v>0</v>
      </c>
      <c r="Y1980" s="99">
        <f>COUNTIFS(通讯通路门店!$S:$S,$G1980,通讯通路门店!$J:$J,"荣耀体验店")+COUNTIFS(通讯通路门店!$S:$S,$G1980,通讯通路门店!$J:$J,"荣耀授权专卖店")</f>
        <v>0</v>
      </c>
      <c r="Z1980" s="99">
        <f>COUNTIFS(通讯通路门店!$S:$S,$G1980,通讯通路门店!$J:$J,"VIVO体验店")</f>
        <v>0</v>
      </c>
      <c r="AA1980" s="99">
        <f>COUNTIFS(通讯通路门店!$S:$S,$G1980,通讯通路门店!$J:$J,"OPPO体验店")</f>
        <v>0</v>
      </c>
      <c r="AB1980" s="99">
        <f>COUNTIFS(通讯通路门店!$S:$S,$G1980,通讯通路门店!$J:$J,"华为授权体验店")+COUNTIFS(通讯通路门店!$S:$S,$G1980,通讯通路门店!$J:$J,"华为堡垒店")</f>
        <v>0</v>
      </c>
      <c r="AC1980" s="99">
        <f>COUNTIFS(通讯通路门店!$S:$S,$G1980,通讯通路门店!$J:$J,"小米体验店")</f>
        <v>0</v>
      </c>
      <c r="AD1980" s="99">
        <f>COUNTIFS(通讯通路门店!$S:$S,$G1980,通讯通路门店!$J:$J,"苹果体验店")</f>
        <v>0</v>
      </c>
      <c r="AE1980" s="99">
        <f>COUNTIFS(通讯通路门店!$S:$S,$G1980,通讯通路门店!$J:$J,"其他品牌专卖店")</f>
        <v>0</v>
      </c>
      <c r="AF1980" s="99">
        <f>SUMIFS(通讯通路门店!$BI:$BI,通讯通路门店!$S:$S,$G1980)</f>
        <v>0</v>
      </c>
      <c r="AG1980" s="99">
        <f>SUMIFS(通讯通路门店!$BH:$BH,通讯通路门店!$S:$S,$G1980)</f>
        <v>0</v>
      </c>
      <c r="AH1980" s="99">
        <f t="shared" si="151"/>
        <v>0</v>
      </c>
      <c r="AI1980" s="99">
        <f>SUMIFS(通讯通路门店!$BB:$BB,通讯通路门店!$S:$S,$G1980)</f>
        <v>0</v>
      </c>
      <c r="AJ1980" s="99">
        <f>SUMIFS(通讯通路门店!$BE:$BE,通讯通路门店!$S:$S,$G1980)</f>
        <v>0</v>
      </c>
      <c r="AK1980" s="99">
        <f>SUMIFS(通讯通路门店!$BG:$BG,通讯通路门店!$S:$S,$G1980)</f>
        <v>0</v>
      </c>
      <c r="AL1980" s="99">
        <f>SUMIFS(通讯通路门店!$BC:$BC,通讯通路门店!$S:$S,$G1980)</f>
        <v>0</v>
      </c>
      <c r="AM1980" s="99">
        <f>SUMIFS(通讯通路门店!$BD:$BD,通讯通路门店!$S:$S,$G1980)</f>
        <v>0</v>
      </c>
      <c r="AN1980" s="99">
        <f>SUMIFS(通讯通路门店!$BF:$BF,通讯通路门店!$S:$S,$G1980)</f>
        <v>0</v>
      </c>
      <c r="AO1980" s="99">
        <f t="shared" si="152"/>
        <v>0</v>
      </c>
      <c r="AP1980" s="99">
        <f>SUMIFS(通讯通路门店!$K:$K,通讯通路门店!$S:$S,$G1980)</f>
        <v>0</v>
      </c>
      <c r="AQ1980" s="83"/>
      <c r="AR1980" s="99">
        <f>SUMIFS(通讯通路门店!$T:$T,通讯通路门店!$S:$S,$G1980)</f>
        <v>0</v>
      </c>
      <c r="AS1980" s="99">
        <f>SUMIFS(通讯通路门店!$U:$U,通讯通路门店!$S:$S,$G1980)</f>
        <v>0</v>
      </c>
      <c r="AT1980" s="99">
        <f>SUMIFS(通讯通路门店!$V:$V,通讯通路门店!$S:$S,$G1980)</f>
        <v>0</v>
      </c>
      <c r="AU1980" s="99">
        <f>SUMIFS(通讯通路门店!$W:$W,通讯通路门店!$S:$S,$G1980)</f>
        <v>0</v>
      </c>
      <c r="AV1980" s="99">
        <f>SUMIFS(通讯通路门店!$Z:$Z,通讯通路门店!$S:$S,$G1980)</f>
        <v>0</v>
      </c>
      <c r="AW1980" s="99">
        <f>SUMIFS(通讯通路门店!$AB:$AB,通讯通路门店!$S:$S,$G1980)</f>
        <v>0</v>
      </c>
      <c r="AX1980" s="99">
        <f>SUMIFS(通讯通路门店!$X:$X,通讯通路门店!$S:$S,$G1980)</f>
        <v>0</v>
      </c>
      <c r="AY1980" s="99">
        <f>SUMIFS(通讯通路门店!$Y:$Y,通讯通路门店!$S:$S,$G1980)</f>
        <v>0</v>
      </c>
      <c r="AZ1980" s="99">
        <f>SUMIFS(通讯通路门店!$AA:$AA,通讯通路门店!$S:$S,$G1980)</f>
        <v>0</v>
      </c>
      <c r="BA1980" s="99">
        <f t="shared" si="153"/>
        <v>0</v>
      </c>
      <c r="BB1980" s="99">
        <f t="shared" si="154"/>
        <v>0</v>
      </c>
      <c r="BC1980" s="99">
        <f>SUMIFS(通讯通路门店!$W:$W,通讯通路门店!$S:$S,$G1980,通讯通路门店!$J:$J,"荣耀体验店")+SUMIFS(通讯通路门店!$W:$W,通讯通路门店!$S:$S,$G1980,通讯通路门店!$J:$J,"荣耀授权专卖店")</f>
        <v>0</v>
      </c>
      <c r="BD1980" s="99">
        <f>SUMIFS(通讯通路门店!$Z:$Z,通讯通路门店!$S:$S,$G1980,通讯通路门店!$J:$J,"VIVO体验店")</f>
        <v>0</v>
      </c>
      <c r="BE1980" s="99">
        <f>SUMIFS(通讯通路门店!$AB:$AB,通讯通路门店!$S:$S,$G1980,通讯通路门店!$J:$J,"OPPO体验店")</f>
        <v>0</v>
      </c>
      <c r="BF1980" s="99">
        <f>SUMIFS(通讯通路门店!$X:$X,通讯通路门店!$S:$S,$G1980,通讯通路门店!$J:$J,"华为授权体验店")+SUMIFS(通讯通路门店!$AA:$AA,通讯通路门店!$S:$S,$G1980,通讯通路门店!$J:$J,"华为堡垒店")</f>
        <v>0</v>
      </c>
      <c r="BG1980" s="99">
        <f>SUMIFS(通讯通路门店!$Y:$Y,通讯通路门店!$S:$S,$G1980,通讯通路门店!$J:$J,"小米体验店")</f>
        <v>0</v>
      </c>
      <c r="BH1980" s="99">
        <f>SUMIFS(通讯通路门店!$AA:$AA,通讯通路门店!$S:$S,$G1980,通讯通路门店!$J:$J,"苹果体验店")</f>
        <v>0</v>
      </c>
      <c r="BI1980" s="99">
        <f>SUMIFS(通讯通路门店!$K:$K,通讯通路门店!$S:$S,$G1980,通讯通路门店!$J:$J,"其他品牌专卖店")</f>
        <v>0</v>
      </c>
      <c r="BJ1980" s="99">
        <f>SUMIFS(通讯通路门店!$AC:$AC,通讯通路门店!$S:$S,$G1980)</f>
        <v>0</v>
      </c>
      <c r="BK1980" s="99">
        <f>SUMIFS(通讯通路门店!$AD:$AD,通讯通路门店!$S:$S,$G1980)</f>
        <v>0</v>
      </c>
      <c r="BL1980" s="99">
        <f>SUMIFS(通讯通路门店!$AE:$AE,通讯通路门店!$S:$S,$G1980)</f>
        <v>0</v>
      </c>
      <c r="BM1980" s="99">
        <f>SUMIFS(通讯通路门店!$AF:$AF,通讯通路门店!$S:$S,$G1980)</f>
        <v>0</v>
      </c>
      <c r="BN1980" s="99">
        <f>SUMIFS(通讯通路门店!$AG:$AG,通讯通路门店!$S:$S,$G1980)</f>
        <v>0</v>
      </c>
      <c r="BO1980" s="99">
        <f>SUMIFS(通讯通路门店!$AH:$AH,通讯通路门店!$S:$S,$G1980)</f>
        <v>0</v>
      </c>
      <c r="BP1980" s="99">
        <f>SUMIFS(通讯通路门店!$AI:$AI,通讯通路门店!$S:$S,$G1980)</f>
        <v>0</v>
      </c>
      <c r="BQ1980" s="83"/>
    </row>
    <row r="1981" spans="1:69">
      <c r="A1981" s="99" t="str">
        <f>IFERROR(_xlfn.XLOOKUP($G1981,通讯通路门店!$S$4:$S$993933,通讯通路门店!$A$4:$A$993933,0,0),"")</f>
        <v>海南省</v>
      </c>
      <c r="B1981" s="99" t="str">
        <f>IFERROR(_xlfn.XLOOKUP($G1981,通讯通路门店!$S$4:$S$993933,通讯通路门店!$B$4:$B$993933,0,0),"")</f>
        <v>乐东黎族自治县</v>
      </c>
      <c r="C1981" s="99" t="str">
        <f>IFERROR(_xlfn.XLOOKUP($G1981,通讯通路门店!$S$4:$S$993933,通讯通路门店!$C$4:$C$993933,0,0),"")</f>
        <v>乐东黎族自治县</v>
      </c>
      <c r="D1981" s="99" t="str">
        <f>IFERROR(_xlfn.XLOOKUP($G1981,通讯通路门店!$S$4:$S$993933,通讯通路门店!$D$4:$D$993933,0,0),"")</f>
        <v>万冲镇</v>
      </c>
      <c r="E1981" s="83"/>
      <c r="F1981" s="83"/>
      <c r="G1981" s="101"/>
      <c r="H1981" s="102">
        <f>IFERROR(_xlfn.XLOOKUP($G1981,通讯通路门店!$S$4:$S$993933,通讯通路门店!$R$4:$R$993933,0,0),"")</f>
        <v>0</v>
      </c>
      <c r="I1981" s="83"/>
      <c r="J1981" s="83"/>
      <c r="K1981" s="83"/>
      <c r="L1981" s="83"/>
      <c r="M1981" s="83"/>
      <c r="N1981" s="83"/>
      <c r="O1981" s="83"/>
      <c r="P1981" s="83"/>
      <c r="Q1981" s="83"/>
      <c r="R1981" s="83"/>
      <c r="S1981" s="83"/>
      <c r="T1981" s="83"/>
      <c r="U1981" s="99">
        <f>COUNTIF(通讯通路门店!$S:$S,$G1981)</f>
        <v>0</v>
      </c>
      <c r="V1981" s="99">
        <f>COUNTIFS(通讯通路门店!$S:$S,$G1981,通讯通路门店!$J:$J,"综合卖场")</f>
        <v>0</v>
      </c>
      <c r="W1981" s="99">
        <f>SUMIFS(通讯通路门店!$AJ:$AJ,通讯通路门店!$S:$S,通讯客户沙盘!$G1981)</f>
        <v>0</v>
      </c>
      <c r="X1981" s="99">
        <f t="shared" si="150"/>
        <v>0</v>
      </c>
      <c r="Y1981" s="99">
        <f>COUNTIFS(通讯通路门店!$S:$S,$G1981,通讯通路门店!$J:$J,"荣耀体验店")+COUNTIFS(通讯通路门店!$S:$S,$G1981,通讯通路门店!$J:$J,"荣耀授权专卖店")</f>
        <v>0</v>
      </c>
      <c r="Z1981" s="99">
        <f>COUNTIFS(通讯通路门店!$S:$S,$G1981,通讯通路门店!$J:$J,"VIVO体验店")</f>
        <v>0</v>
      </c>
      <c r="AA1981" s="99">
        <f>COUNTIFS(通讯通路门店!$S:$S,$G1981,通讯通路门店!$J:$J,"OPPO体验店")</f>
        <v>0</v>
      </c>
      <c r="AB1981" s="99">
        <f>COUNTIFS(通讯通路门店!$S:$S,$G1981,通讯通路门店!$J:$J,"华为授权体验店")+COUNTIFS(通讯通路门店!$S:$S,$G1981,通讯通路门店!$J:$J,"华为堡垒店")</f>
        <v>0</v>
      </c>
      <c r="AC1981" s="99">
        <f>COUNTIFS(通讯通路门店!$S:$S,$G1981,通讯通路门店!$J:$J,"小米体验店")</f>
        <v>0</v>
      </c>
      <c r="AD1981" s="99">
        <f>COUNTIFS(通讯通路门店!$S:$S,$G1981,通讯通路门店!$J:$J,"苹果体验店")</f>
        <v>0</v>
      </c>
      <c r="AE1981" s="99">
        <f>COUNTIFS(通讯通路门店!$S:$S,$G1981,通讯通路门店!$J:$J,"其他品牌专卖店")</f>
        <v>0</v>
      </c>
      <c r="AF1981" s="99">
        <f>SUMIFS(通讯通路门店!$BI:$BI,通讯通路门店!$S:$S,$G1981)</f>
        <v>0</v>
      </c>
      <c r="AG1981" s="99">
        <f>SUMIFS(通讯通路门店!$BH:$BH,通讯通路门店!$S:$S,$G1981)</f>
        <v>0</v>
      </c>
      <c r="AH1981" s="99">
        <f t="shared" si="151"/>
        <v>0</v>
      </c>
      <c r="AI1981" s="99">
        <f>SUMIFS(通讯通路门店!$BB:$BB,通讯通路门店!$S:$S,$G1981)</f>
        <v>0</v>
      </c>
      <c r="AJ1981" s="99">
        <f>SUMIFS(通讯通路门店!$BE:$BE,通讯通路门店!$S:$S,$G1981)</f>
        <v>0</v>
      </c>
      <c r="AK1981" s="99">
        <f>SUMIFS(通讯通路门店!$BG:$BG,通讯通路门店!$S:$S,$G1981)</f>
        <v>0</v>
      </c>
      <c r="AL1981" s="99">
        <f>SUMIFS(通讯通路门店!$BC:$BC,通讯通路门店!$S:$S,$G1981)</f>
        <v>0</v>
      </c>
      <c r="AM1981" s="99">
        <f>SUMIFS(通讯通路门店!$BD:$BD,通讯通路门店!$S:$S,$G1981)</f>
        <v>0</v>
      </c>
      <c r="AN1981" s="99">
        <f>SUMIFS(通讯通路门店!$BF:$BF,通讯通路门店!$S:$S,$G1981)</f>
        <v>0</v>
      </c>
      <c r="AO1981" s="99">
        <f t="shared" si="152"/>
        <v>0</v>
      </c>
      <c r="AP1981" s="99">
        <f>SUMIFS(通讯通路门店!$K:$K,通讯通路门店!$S:$S,$G1981)</f>
        <v>0</v>
      </c>
      <c r="AQ1981" s="83"/>
      <c r="AR1981" s="99">
        <f>SUMIFS(通讯通路门店!$T:$T,通讯通路门店!$S:$S,$G1981)</f>
        <v>0</v>
      </c>
      <c r="AS1981" s="99">
        <f>SUMIFS(通讯通路门店!$U:$U,通讯通路门店!$S:$S,$G1981)</f>
        <v>0</v>
      </c>
      <c r="AT1981" s="99">
        <f>SUMIFS(通讯通路门店!$V:$V,通讯通路门店!$S:$S,$G1981)</f>
        <v>0</v>
      </c>
      <c r="AU1981" s="99">
        <f>SUMIFS(通讯通路门店!$W:$W,通讯通路门店!$S:$S,$G1981)</f>
        <v>0</v>
      </c>
      <c r="AV1981" s="99">
        <f>SUMIFS(通讯通路门店!$Z:$Z,通讯通路门店!$S:$S,$G1981)</f>
        <v>0</v>
      </c>
      <c r="AW1981" s="99">
        <f>SUMIFS(通讯通路门店!$AB:$AB,通讯通路门店!$S:$S,$G1981)</f>
        <v>0</v>
      </c>
      <c r="AX1981" s="99">
        <f>SUMIFS(通讯通路门店!$X:$X,通讯通路门店!$S:$S,$G1981)</f>
        <v>0</v>
      </c>
      <c r="AY1981" s="99">
        <f>SUMIFS(通讯通路门店!$Y:$Y,通讯通路门店!$S:$S,$G1981)</f>
        <v>0</v>
      </c>
      <c r="AZ1981" s="99">
        <f>SUMIFS(通讯通路门店!$AA:$AA,通讯通路门店!$S:$S,$G1981)</f>
        <v>0</v>
      </c>
      <c r="BA1981" s="99">
        <f t="shared" si="153"/>
        <v>0</v>
      </c>
      <c r="BB1981" s="99">
        <f t="shared" si="154"/>
        <v>0</v>
      </c>
      <c r="BC1981" s="99">
        <f>SUMIFS(通讯通路门店!$W:$W,通讯通路门店!$S:$S,$G1981,通讯通路门店!$J:$J,"荣耀体验店")+SUMIFS(通讯通路门店!$W:$W,通讯通路门店!$S:$S,$G1981,通讯通路门店!$J:$J,"荣耀授权专卖店")</f>
        <v>0</v>
      </c>
      <c r="BD1981" s="99">
        <f>SUMIFS(通讯通路门店!$Z:$Z,通讯通路门店!$S:$S,$G1981,通讯通路门店!$J:$J,"VIVO体验店")</f>
        <v>0</v>
      </c>
      <c r="BE1981" s="99">
        <f>SUMIFS(通讯通路门店!$AB:$AB,通讯通路门店!$S:$S,$G1981,通讯通路门店!$J:$J,"OPPO体验店")</f>
        <v>0</v>
      </c>
      <c r="BF1981" s="99">
        <f>SUMIFS(通讯通路门店!$X:$X,通讯通路门店!$S:$S,$G1981,通讯通路门店!$J:$J,"华为授权体验店")+SUMIFS(通讯通路门店!$AA:$AA,通讯通路门店!$S:$S,$G1981,通讯通路门店!$J:$J,"华为堡垒店")</f>
        <v>0</v>
      </c>
      <c r="BG1981" s="99">
        <f>SUMIFS(通讯通路门店!$Y:$Y,通讯通路门店!$S:$S,$G1981,通讯通路门店!$J:$J,"小米体验店")</f>
        <v>0</v>
      </c>
      <c r="BH1981" s="99">
        <f>SUMIFS(通讯通路门店!$AA:$AA,通讯通路门店!$S:$S,$G1981,通讯通路门店!$J:$J,"苹果体验店")</f>
        <v>0</v>
      </c>
      <c r="BI1981" s="99">
        <f>SUMIFS(通讯通路门店!$K:$K,通讯通路门店!$S:$S,$G1981,通讯通路门店!$J:$J,"其他品牌专卖店")</f>
        <v>0</v>
      </c>
      <c r="BJ1981" s="99">
        <f>SUMIFS(通讯通路门店!$AC:$AC,通讯通路门店!$S:$S,$G1981)</f>
        <v>0</v>
      </c>
      <c r="BK1981" s="99">
        <f>SUMIFS(通讯通路门店!$AD:$AD,通讯通路门店!$S:$S,$G1981)</f>
        <v>0</v>
      </c>
      <c r="BL1981" s="99">
        <f>SUMIFS(通讯通路门店!$AE:$AE,通讯通路门店!$S:$S,$G1981)</f>
        <v>0</v>
      </c>
      <c r="BM1981" s="99">
        <f>SUMIFS(通讯通路门店!$AF:$AF,通讯通路门店!$S:$S,$G1981)</f>
        <v>0</v>
      </c>
      <c r="BN1981" s="99">
        <f>SUMIFS(通讯通路门店!$AG:$AG,通讯通路门店!$S:$S,$G1981)</f>
        <v>0</v>
      </c>
      <c r="BO1981" s="99">
        <f>SUMIFS(通讯通路门店!$AH:$AH,通讯通路门店!$S:$S,$G1981)</f>
        <v>0</v>
      </c>
      <c r="BP1981" s="99">
        <f>SUMIFS(通讯通路门店!$AI:$AI,通讯通路门店!$S:$S,$G1981)</f>
        <v>0</v>
      </c>
      <c r="BQ1981" s="83"/>
    </row>
    <row r="1982" spans="1:69">
      <c r="A1982" s="99" t="str">
        <f>IFERROR(_xlfn.XLOOKUP($G1982,通讯通路门店!$S$4:$S$993933,通讯通路门店!$A$4:$A$993933,0,0),"")</f>
        <v>海南省</v>
      </c>
      <c r="B1982" s="99" t="str">
        <f>IFERROR(_xlfn.XLOOKUP($G1982,通讯通路门店!$S$4:$S$993933,通讯通路门店!$B$4:$B$993933,0,0),"")</f>
        <v>乐东黎族自治县</v>
      </c>
      <c r="C1982" s="99" t="str">
        <f>IFERROR(_xlfn.XLOOKUP($G1982,通讯通路门店!$S$4:$S$993933,通讯通路门店!$C$4:$C$993933,0,0),"")</f>
        <v>乐东黎族自治县</v>
      </c>
      <c r="D1982" s="99" t="str">
        <f>IFERROR(_xlfn.XLOOKUP($G1982,通讯通路门店!$S$4:$S$993933,通讯通路门店!$D$4:$D$993933,0,0),"")</f>
        <v>万冲镇</v>
      </c>
      <c r="E1982" s="83"/>
      <c r="F1982" s="83"/>
      <c r="G1982" s="101"/>
      <c r="H1982" s="102">
        <f>IFERROR(_xlfn.XLOOKUP($G1982,通讯通路门店!$S$4:$S$993933,通讯通路门店!$R$4:$R$993933,0,0),"")</f>
        <v>0</v>
      </c>
      <c r="I1982" s="83"/>
      <c r="J1982" s="83"/>
      <c r="K1982" s="83"/>
      <c r="L1982" s="83"/>
      <c r="M1982" s="83"/>
      <c r="N1982" s="83"/>
      <c r="O1982" s="83"/>
      <c r="P1982" s="83"/>
      <c r="Q1982" s="83"/>
      <c r="R1982" s="83"/>
      <c r="S1982" s="83"/>
      <c r="T1982" s="83"/>
      <c r="U1982" s="99">
        <f>COUNTIF(通讯通路门店!$S:$S,$G1982)</f>
        <v>0</v>
      </c>
      <c r="V1982" s="99">
        <f>COUNTIFS(通讯通路门店!$S:$S,$G1982,通讯通路门店!$J:$J,"综合卖场")</f>
        <v>0</v>
      </c>
      <c r="W1982" s="99">
        <f>SUMIFS(通讯通路门店!$AJ:$AJ,通讯通路门店!$S:$S,通讯客户沙盘!$G1982)</f>
        <v>0</v>
      </c>
      <c r="X1982" s="99">
        <f t="shared" si="150"/>
        <v>0</v>
      </c>
      <c r="Y1982" s="99">
        <f>COUNTIFS(通讯通路门店!$S:$S,$G1982,通讯通路门店!$J:$J,"荣耀体验店")+COUNTIFS(通讯通路门店!$S:$S,$G1982,通讯通路门店!$J:$J,"荣耀授权专卖店")</f>
        <v>0</v>
      </c>
      <c r="Z1982" s="99">
        <f>COUNTIFS(通讯通路门店!$S:$S,$G1982,通讯通路门店!$J:$J,"VIVO体验店")</f>
        <v>0</v>
      </c>
      <c r="AA1982" s="99">
        <f>COUNTIFS(通讯通路门店!$S:$S,$G1982,通讯通路门店!$J:$J,"OPPO体验店")</f>
        <v>0</v>
      </c>
      <c r="AB1982" s="99">
        <f>COUNTIFS(通讯通路门店!$S:$S,$G1982,通讯通路门店!$J:$J,"华为授权体验店")+COUNTIFS(通讯通路门店!$S:$S,$G1982,通讯通路门店!$J:$J,"华为堡垒店")</f>
        <v>0</v>
      </c>
      <c r="AC1982" s="99">
        <f>COUNTIFS(通讯通路门店!$S:$S,$G1982,通讯通路门店!$J:$J,"小米体验店")</f>
        <v>0</v>
      </c>
      <c r="AD1982" s="99">
        <f>COUNTIFS(通讯通路门店!$S:$S,$G1982,通讯通路门店!$J:$J,"苹果体验店")</f>
        <v>0</v>
      </c>
      <c r="AE1982" s="99">
        <f>COUNTIFS(通讯通路门店!$S:$S,$G1982,通讯通路门店!$J:$J,"其他品牌专卖店")</f>
        <v>0</v>
      </c>
      <c r="AF1982" s="99">
        <f>SUMIFS(通讯通路门店!$BI:$BI,通讯通路门店!$S:$S,$G1982)</f>
        <v>0</v>
      </c>
      <c r="AG1982" s="99">
        <f>SUMIFS(通讯通路门店!$BH:$BH,通讯通路门店!$S:$S,$G1982)</f>
        <v>0</v>
      </c>
      <c r="AH1982" s="99">
        <f t="shared" si="151"/>
        <v>0</v>
      </c>
      <c r="AI1982" s="99">
        <f>SUMIFS(通讯通路门店!$BB:$BB,通讯通路门店!$S:$S,$G1982)</f>
        <v>0</v>
      </c>
      <c r="AJ1982" s="99">
        <f>SUMIFS(通讯通路门店!$BE:$BE,通讯通路门店!$S:$S,$G1982)</f>
        <v>0</v>
      </c>
      <c r="AK1982" s="99">
        <f>SUMIFS(通讯通路门店!$BG:$BG,通讯通路门店!$S:$S,$G1982)</f>
        <v>0</v>
      </c>
      <c r="AL1982" s="99">
        <f>SUMIFS(通讯通路门店!$BC:$BC,通讯通路门店!$S:$S,$G1982)</f>
        <v>0</v>
      </c>
      <c r="AM1982" s="99">
        <f>SUMIFS(通讯通路门店!$BD:$BD,通讯通路门店!$S:$S,$G1982)</f>
        <v>0</v>
      </c>
      <c r="AN1982" s="99">
        <f>SUMIFS(通讯通路门店!$BF:$BF,通讯通路门店!$S:$S,$G1982)</f>
        <v>0</v>
      </c>
      <c r="AO1982" s="99">
        <f t="shared" si="152"/>
        <v>0</v>
      </c>
      <c r="AP1982" s="99">
        <f>SUMIFS(通讯通路门店!$K:$K,通讯通路门店!$S:$S,$G1982)</f>
        <v>0</v>
      </c>
      <c r="AQ1982" s="83"/>
      <c r="AR1982" s="99">
        <f>SUMIFS(通讯通路门店!$T:$T,通讯通路门店!$S:$S,$G1982)</f>
        <v>0</v>
      </c>
      <c r="AS1982" s="99">
        <f>SUMIFS(通讯通路门店!$U:$U,通讯通路门店!$S:$S,$G1982)</f>
        <v>0</v>
      </c>
      <c r="AT1982" s="99">
        <f>SUMIFS(通讯通路门店!$V:$V,通讯通路门店!$S:$S,$G1982)</f>
        <v>0</v>
      </c>
      <c r="AU1982" s="99">
        <f>SUMIFS(通讯通路门店!$W:$W,通讯通路门店!$S:$S,$G1982)</f>
        <v>0</v>
      </c>
      <c r="AV1982" s="99">
        <f>SUMIFS(通讯通路门店!$Z:$Z,通讯通路门店!$S:$S,$G1982)</f>
        <v>0</v>
      </c>
      <c r="AW1982" s="99">
        <f>SUMIFS(通讯通路门店!$AB:$AB,通讯通路门店!$S:$S,$G1982)</f>
        <v>0</v>
      </c>
      <c r="AX1982" s="99">
        <f>SUMIFS(通讯通路门店!$X:$X,通讯通路门店!$S:$S,$G1982)</f>
        <v>0</v>
      </c>
      <c r="AY1982" s="99">
        <f>SUMIFS(通讯通路门店!$Y:$Y,通讯通路门店!$S:$S,$G1982)</f>
        <v>0</v>
      </c>
      <c r="AZ1982" s="99">
        <f>SUMIFS(通讯通路门店!$AA:$AA,通讯通路门店!$S:$S,$G1982)</f>
        <v>0</v>
      </c>
      <c r="BA1982" s="99">
        <f t="shared" si="153"/>
        <v>0</v>
      </c>
      <c r="BB1982" s="99">
        <f t="shared" si="154"/>
        <v>0</v>
      </c>
      <c r="BC1982" s="99">
        <f>SUMIFS(通讯通路门店!$W:$W,通讯通路门店!$S:$S,$G1982,通讯通路门店!$J:$J,"荣耀体验店")+SUMIFS(通讯通路门店!$W:$W,通讯通路门店!$S:$S,$G1982,通讯通路门店!$J:$J,"荣耀授权专卖店")</f>
        <v>0</v>
      </c>
      <c r="BD1982" s="99">
        <f>SUMIFS(通讯通路门店!$Z:$Z,通讯通路门店!$S:$S,$G1982,通讯通路门店!$J:$J,"VIVO体验店")</f>
        <v>0</v>
      </c>
      <c r="BE1982" s="99">
        <f>SUMIFS(通讯通路门店!$AB:$AB,通讯通路门店!$S:$S,$G1982,通讯通路门店!$J:$J,"OPPO体验店")</f>
        <v>0</v>
      </c>
      <c r="BF1982" s="99">
        <f>SUMIFS(通讯通路门店!$X:$X,通讯通路门店!$S:$S,$G1982,通讯通路门店!$J:$J,"华为授权体验店")+SUMIFS(通讯通路门店!$AA:$AA,通讯通路门店!$S:$S,$G1982,通讯通路门店!$J:$J,"华为堡垒店")</f>
        <v>0</v>
      </c>
      <c r="BG1982" s="99">
        <f>SUMIFS(通讯通路门店!$Y:$Y,通讯通路门店!$S:$S,$G1982,通讯通路门店!$J:$J,"小米体验店")</f>
        <v>0</v>
      </c>
      <c r="BH1982" s="99">
        <f>SUMIFS(通讯通路门店!$AA:$AA,通讯通路门店!$S:$S,$G1982,通讯通路门店!$J:$J,"苹果体验店")</f>
        <v>0</v>
      </c>
      <c r="BI1982" s="99">
        <f>SUMIFS(通讯通路门店!$K:$K,通讯通路门店!$S:$S,$G1982,通讯通路门店!$J:$J,"其他品牌专卖店")</f>
        <v>0</v>
      </c>
      <c r="BJ1982" s="99">
        <f>SUMIFS(通讯通路门店!$AC:$AC,通讯通路门店!$S:$S,$G1982)</f>
        <v>0</v>
      </c>
      <c r="BK1982" s="99">
        <f>SUMIFS(通讯通路门店!$AD:$AD,通讯通路门店!$S:$S,$G1982)</f>
        <v>0</v>
      </c>
      <c r="BL1982" s="99">
        <f>SUMIFS(通讯通路门店!$AE:$AE,通讯通路门店!$S:$S,$G1982)</f>
        <v>0</v>
      </c>
      <c r="BM1982" s="99">
        <f>SUMIFS(通讯通路门店!$AF:$AF,通讯通路门店!$S:$S,$G1982)</f>
        <v>0</v>
      </c>
      <c r="BN1982" s="99">
        <f>SUMIFS(通讯通路门店!$AG:$AG,通讯通路门店!$S:$S,$G1982)</f>
        <v>0</v>
      </c>
      <c r="BO1982" s="99">
        <f>SUMIFS(通讯通路门店!$AH:$AH,通讯通路门店!$S:$S,$G1982)</f>
        <v>0</v>
      </c>
      <c r="BP1982" s="99">
        <f>SUMIFS(通讯通路门店!$AI:$AI,通讯通路门店!$S:$S,$G1982)</f>
        <v>0</v>
      </c>
      <c r="BQ1982" s="83"/>
    </row>
    <row r="1983" spans="1:69">
      <c r="A1983" s="99" t="str">
        <f>IFERROR(_xlfn.XLOOKUP($G1983,通讯通路门店!$S$4:$S$993933,通讯通路门店!$A$4:$A$993933,0,0),"")</f>
        <v>海南省</v>
      </c>
      <c r="B1983" s="99" t="str">
        <f>IFERROR(_xlfn.XLOOKUP($G1983,通讯通路门店!$S$4:$S$993933,通讯通路门店!$B$4:$B$993933,0,0),"")</f>
        <v>乐东黎族自治县</v>
      </c>
      <c r="C1983" s="99" t="str">
        <f>IFERROR(_xlfn.XLOOKUP($G1983,通讯通路门店!$S$4:$S$993933,通讯通路门店!$C$4:$C$993933,0,0),"")</f>
        <v>乐东黎族自治县</v>
      </c>
      <c r="D1983" s="99" t="str">
        <f>IFERROR(_xlfn.XLOOKUP($G1983,通讯通路门店!$S$4:$S$993933,通讯通路门店!$D$4:$D$993933,0,0),"")</f>
        <v>万冲镇</v>
      </c>
      <c r="E1983" s="83"/>
      <c r="F1983" s="83"/>
      <c r="G1983" s="101"/>
      <c r="H1983" s="102">
        <f>IFERROR(_xlfn.XLOOKUP($G1983,通讯通路门店!$S$4:$S$993933,通讯通路门店!$R$4:$R$993933,0,0),"")</f>
        <v>0</v>
      </c>
      <c r="I1983" s="83"/>
      <c r="J1983" s="83"/>
      <c r="K1983" s="83"/>
      <c r="L1983" s="83"/>
      <c r="M1983" s="83"/>
      <c r="N1983" s="83"/>
      <c r="O1983" s="83"/>
      <c r="P1983" s="83"/>
      <c r="Q1983" s="83"/>
      <c r="R1983" s="83"/>
      <c r="S1983" s="83"/>
      <c r="T1983" s="83"/>
      <c r="U1983" s="99">
        <f>COUNTIF(通讯通路门店!$S:$S,$G1983)</f>
        <v>0</v>
      </c>
      <c r="V1983" s="99">
        <f>COUNTIFS(通讯通路门店!$S:$S,$G1983,通讯通路门店!$J:$J,"综合卖场")</f>
        <v>0</v>
      </c>
      <c r="W1983" s="99">
        <f>SUMIFS(通讯通路门店!$AJ:$AJ,通讯通路门店!$S:$S,通讯客户沙盘!$G1983)</f>
        <v>0</v>
      </c>
      <c r="X1983" s="99">
        <f t="shared" si="150"/>
        <v>0</v>
      </c>
      <c r="Y1983" s="99">
        <f>COUNTIFS(通讯通路门店!$S:$S,$G1983,通讯通路门店!$J:$J,"荣耀体验店")+COUNTIFS(通讯通路门店!$S:$S,$G1983,通讯通路门店!$J:$J,"荣耀授权专卖店")</f>
        <v>0</v>
      </c>
      <c r="Z1983" s="99">
        <f>COUNTIFS(通讯通路门店!$S:$S,$G1983,通讯通路门店!$J:$J,"VIVO体验店")</f>
        <v>0</v>
      </c>
      <c r="AA1983" s="99">
        <f>COUNTIFS(通讯通路门店!$S:$S,$G1983,通讯通路门店!$J:$J,"OPPO体验店")</f>
        <v>0</v>
      </c>
      <c r="AB1983" s="99">
        <f>COUNTIFS(通讯通路门店!$S:$S,$G1983,通讯通路门店!$J:$J,"华为授权体验店")+COUNTIFS(通讯通路门店!$S:$S,$G1983,通讯通路门店!$J:$J,"华为堡垒店")</f>
        <v>0</v>
      </c>
      <c r="AC1983" s="99">
        <f>COUNTIFS(通讯通路门店!$S:$S,$G1983,通讯通路门店!$J:$J,"小米体验店")</f>
        <v>0</v>
      </c>
      <c r="AD1983" s="99">
        <f>COUNTIFS(通讯通路门店!$S:$S,$G1983,通讯通路门店!$J:$J,"苹果体验店")</f>
        <v>0</v>
      </c>
      <c r="AE1983" s="99">
        <f>COUNTIFS(通讯通路门店!$S:$S,$G1983,通讯通路门店!$J:$J,"其他品牌专卖店")</f>
        <v>0</v>
      </c>
      <c r="AF1983" s="99">
        <f>SUMIFS(通讯通路门店!$BI:$BI,通讯通路门店!$S:$S,$G1983)</f>
        <v>0</v>
      </c>
      <c r="AG1983" s="99">
        <f>SUMIFS(通讯通路门店!$BH:$BH,通讯通路门店!$S:$S,$G1983)</f>
        <v>0</v>
      </c>
      <c r="AH1983" s="99">
        <f t="shared" si="151"/>
        <v>0</v>
      </c>
      <c r="AI1983" s="99">
        <f>SUMIFS(通讯通路门店!$BB:$BB,通讯通路门店!$S:$S,$G1983)</f>
        <v>0</v>
      </c>
      <c r="AJ1983" s="99">
        <f>SUMIFS(通讯通路门店!$BE:$BE,通讯通路门店!$S:$S,$G1983)</f>
        <v>0</v>
      </c>
      <c r="AK1983" s="99">
        <f>SUMIFS(通讯通路门店!$BG:$BG,通讯通路门店!$S:$S,$G1983)</f>
        <v>0</v>
      </c>
      <c r="AL1983" s="99">
        <f>SUMIFS(通讯通路门店!$BC:$BC,通讯通路门店!$S:$S,$G1983)</f>
        <v>0</v>
      </c>
      <c r="AM1983" s="99">
        <f>SUMIFS(通讯通路门店!$BD:$BD,通讯通路门店!$S:$S,$G1983)</f>
        <v>0</v>
      </c>
      <c r="AN1983" s="99">
        <f>SUMIFS(通讯通路门店!$BF:$BF,通讯通路门店!$S:$S,$G1983)</f>
        <v>0</v>
      </c>
      <c r="AO1983" s="99">
        <f t="shared" si="152"/>
        <v>0</v>
      </c>
      <c r="AP1983" s="99">
        <f>SUMIFS(通讯通路门店!$K:$K,通讯通路门店!$S:$S,$G1983)</f>
        <v>0</v>
      </c>
      <c r="AQ1983" s="83"/>
      <c r="AR1983" s="99">
        <f>SUMIFS(通讯通路门店!$T:$T,通讯通路门店!$S:$S,$G1983)</f>
        <v>0</v>
      </c>
      <c r="AS1983" s="99">
        <f>SUMIFS(通讯通路门店!$U:$U,通讯通路门店!$S:$S,$G1983)</f>
        <v>0</v>
      </c>
      <c r="AT1983" s="99">
        <f>SUMIFS(通讯通路门店!$V:$V,通讯通路门店!$S:$S,$G1983)</f>
        <v>0</v>
      </c>
      <c r="AU1983" s="99">
        <f>SUMIFS(通讯通路门店!$W:$W,通讯通路门店!$S:$S,$G1983)</f>
        <v>0</v>
      </c>
      <c r="AV1983" s="99">
        <f>SUMIFS(通讯通路门店!$Z:$Z,通讯通路门店!$S:$S,$G1983)</f>
        <v>0</v>
      </c>
      <c r="AW1983" s="99">
        <f>SUMIFS(通讯通路门店!$AB:$AB,通讯通路门店!$S:$S,$G1983)</f>
        <v>0</v>
      </c>
      <c r="AX1983" s="99">
        <f>SUMIFS(通讯通路门店!$X:$X,通讯通路门店!$S:$S,$G1983)</f>
        <v>0</v>
      </c>
      <c r="AY1983" s="99">
        <f>SUMIFS(通讯通路门店!$Y:$Y,通讯通路门店!$S:$S,$G1983)</f>
        <v>0</v>
      </c>
      <c r="AZ1983" s="99">
        <f>SUMIFS(通讯通路门店!$AA:$AA,通讯通路门店!$S:$S,$G1983)</f>
        <v>0</v>
      </c>
      <c r="BA1983" s="99">
        <f t="shared" si="153"/>
        <v>0</v>
      </c>
      <c r="BB1983" s="99">
        <f t="shared" si="154"/>
        <v>0</v>
      </c>
      <c r="BC1983" s="99">
        <f>SUMIFS(通讯通路门店!$W:$W,通讯通路门店!$S:$S,$G1983,通讯通路门店!$J:$J,"荣耀体验店")+SUMIFS(通讯通路门店!$W:$W,通讯通路门店!$S:$S,$G1983,通讯通路门店!$J:$J,"荣耀授权专卖店")</f>
        <v>0</v>
      </c>
      <c r="BD1983" s="99">
        <f>SUMIFS(通讯通路门店!$Z:$Z,通讯通路门店!$S:$S,$G1983,通讯通路门店!$J:$J,"VIVO体验店")</f>
        <v>0</v>
      </c>
      <c r="BE1983" s="99">
        <f>SUMIFS(通讯通路门店!$AB:$AB,通讯通路门店!$S:$S,$G1983,通讯通路门店!$J:$J,"OPPO体验店")</f>
        <v>0</v>
      </c>
      <c r="BF1983" s="99">
        <f>SUMIFS(通讯通路门店!$X:$X,通讯通路门店!$S:$S,$G1983,通讯通路门店!$J:$J,"华为授权体验店")+SUMIFS(通讯通路门店!$AA:$AA,通讯通路门店!$S:$S,$G1983,通讯通路门店!$J:$J,"华为堡垒店")</f>
        <v>0</v>
      </c>
      <c r="BG1983" s="99">
        <f>SUMIFS(通讯通路门店!$Y:$Y,通讯通路门店!$S:$S,$G1983,通讯通路门店!$J:$J,"小米体验店")</f>
        <v>0</v>
      </c>
      <c r="BH1983" s="99">
        <f>SUMIFS(通讯通路门店!$AA:$AA,通讯通路门店!$S:$S,$G1983,通讯通路门店!$J:$J,"苹果体验店")</f>
        <v>0</v>
      </c>
      <c r="BI1983" s="99">
        <f>SUMIFS(通讯通路门店!$K:$K,通讯通路门店!$S:$S,$G1983,通讯通路门店!$J:$J,"其他品牌专卖店")</f>
        <v>0</v>
      </c>
      <c r="BJ1983" s="99">
        <f>SUMIFS(通讯通路门店!$AC:$AC,通讯通路门店!$S:$S,$G1983)</f>
        <v>0</v>
      </c>
      <c r="BK1983" s="99">
        <f>SUMIFS(通讯通路门店!$AD:$AD,通讯通路门店!$S:$S,$G1983)</f>
        <v>0</v>
      </c>
      <c r="BL1983" s="99">
        <f>SUMIFS(通讯通路门店!$AE:$AE,通讯通路门店!$S:$S,$G1983)</f>
        <v>0</v>
      </c>
      <c r="BM1983" s="99">
        <f>SUMIFS(通讯通路门店!$AF:$AF,通讯通路门店!$S:$S,$G1983)</f>
        <v>0</v>
      </c>
      <c r="BN1983" s="99">
        <f>SUMIFS(通讯通路门店!$AG:$AG,通讯通路门店!$S:$S,$G1983)</f>
        <v>0</v>
      </c>
      <c r="BO1983" s="99">
        <f>SUMIFS(通讯通路门店!$AH:$AH,通讯通路门店!$S:$S,$G1983)</f>
        <v>0</v>
      </c>
      <c r="BP1983" s="99">
        <f>SUMIFS(通讯通路门店!$AI:$AI,通讯通路门店!$S:$S,$G1983)</f>
        <v>0</v>
      </c>
      <c r="BQ1983" s="83"/>
    </row>
    <row r="1984" spans="1:69">
      <c r="A1984" s="99" t="str">
        <f>IFERROR(_xlfn.XLOOKUP($G1984,通讯通路门店!$S$4:$S$993933,通讯通路门店!$A$4:$A$993933,0,0),"")</f>
        <v>海南省</v>
      </c>
      <c r="B1984" s="99" t="str">
        <f>IFERROR(_xlfn.XLOOKUP($G1984,通讯通路门店!$S$4:$S$993933,通讯通路门店!$B$4:$B$993933,0,0),"")</f>
        <v>乐东黎族自治县</v>
      </c>
      <c r="C1984" s="99" t="str">
        <f>IFERROR(_xlfn.XLOOKUP($G1984,通讯通路门店!$S$4:$S$993933,通讯通路门店!$C$4:$C$993933,0,0),"")</f>
        <v>乐东黎族自治县</v>
      </c>
      <c r="D1984" s="99" t="str">
        <f>IFERROR(_xlfn.XLOOKUP($G1984,通讯通路门店!$S$4:$S$993933,通讯通路门店!$D$4:$D$993933,0,0),"")</f>
        <v>万冲镇</v>
      </c>
      <c r="E1984" s="83"/>
      <c r="F1984" s="83"/>
      <c r="G1984" s="101"/>
      <c r="H1984" s="102">
        <f>IFERROR(_xlfn.XLOOKUP($G1984,通讯通路门店!$S$4:$S$993933,通讯通路门店!$R$4:$R$993933,0,0),"")</f>
        <v>0</v>
      </c>
      <c r="I1984" s="83"/>
      <c r="J1984" s="83"/>
      <c r="K1984" s="83"/>
      <c r="L1984" s="83"/>
      <c r="M1984" s="83"/>
      <c r="N1984" s="83"/>
      <c r="O1984" s="83"/>
      <c r="P1984" s="83"/>
      <c r="Q1984" s="83"/>
      <c r="R1984" s="83"/>
      <c r="S1984" s="83"/>
      <c r="T1984" s="83"/>
      <c r="U1984" s="99">
        <f>COUNTIF(通讯通路门店!$S:$S,$G1984)</f>
        <v>0</v>
      </c>
      <c r="V1984" s="99">
        <f>COUNTIFS(通讯通路门店!$S:$S,$G1984,通讯通路门店!$J:$J,"综合卖场")</f>
        <v>0</v>
      </c>
      <c r="W1984" s="99">
        <f>SUMIFS(通讯通路门店!$AJ:$AJ,通讯通路门店!$S:$S,通讯客户沙盘!$G1984)</f>
        <v>0</v>
      </c>
      <c r="X1984" s="99">
        <f t="shared" si="150"/>
        <v>0</v>
      </c>
      <c r="Y1984" s="99">
        <f>COUNTIFS(通讯通路门店!$S:$S,$G1984,通讯通路门店!$J:$J,"荣耀体验店")+COUNTIFS(通讯通路门店!$S:$S,$G1984,通讯通路门店!$J:$J,"荣耀授权专卖店")</f>
        <v>0</v>
      </c>
      <c r="Z1984" s="99">
        <f>COUNTIFS(通讯通路门店!$S:$S,$G1984,通讯通路门店!$J:$J,"VIVO体验店")</f>
        <v>0</v>
      </c>
      <c r="AA1984" s="99">
        <f>COUNTIFS(通讯通路门店!$S:$S,$G1984,通讯通路门店!$J:$J,"OPPO体验店")</f>
        <v>0</v>
      </c>
      <c r="AB1984" s="99">
        <f>COUNTIFS(通讯通路门店!$S:$S,$G1984,通讯通路门店!$J:$J,"华为授权体验店")+COUNTIFS(通讯通路门店!$S:$S,$G1984,通讯通路门店!$J:$J,"华为堡垒店")</f>
        <v>0</v>
      </c>
      <c r="AC1984" s="99">
        <f>COUNTIFS(通讯通路门店!$S:$S,$G1984,通讯通路门店!$J:$J,"小米体验店")</f>
        <v>0</v>
      </c>
      <c r="AD1984" s="99">
        <f>COUNTIFS(通讯通路门店!$S:$S,$G1984,通讯通路门店!$J:$J,"苹果体验店")</f>
        <v>0</v>
      </c>
      <c r="AE1984" s="99">
        <f>COUNTIFS(通讯通路门店!$S:$S,$G1984,通讯通路门店!$J:$J,"其他品牌专卖店")</f>
        <v>0</v>
      </c>
      <c r="AF1984" s="99">
        <f>SUMIFS(通讯通路门店!$BI:$BI,通讯通路门店!$S:$S,$G1984)</f>
        <v>0</v>
      </c>
      <c r="AG1984" s="99">
        <f>SUMIFS(通讯通路门店!$BH:$BH,通讯通路门店!$S:$S,$G1984)</f>
        <v>0</v>
      </c>
      <c r="AH1984" s="99">
        <f t="shared" si="151"/>
        <v>0</v>
      </c>
      <c r="AI1984" s="99">
        <f>SUMIFS(通讯通路门店!$BB:$BB,通讯通路门店!$S:$S,$G1984)</f>
        <v>0</v>
      </c>
      <c r="AJ1984" s="99">
        <f>SUMIFS(通讯通路门店!$BE:$BE,通讯通路门店!$S:$S,$G1984)</f>
        <v>0</v>
      </c>
      <c r="AK1984" s="99">
        <f>SUMIFS(通讯通路门店!$BG:$BG,通讯通路门店!$S:$S,$G1984)</f>
        <v>0</v>
      </c>
      <c r="AL1984" s="99">
        <f>SUMIFS(通讯通路门店!$BC:$BC,通讯通路门店!$S:$S,$G1984)</f>
        <v>0</v>
      </c>
      <c r="AM1984" s="99">
        <f>SUMIFS(通讯通路门店!$BD:$BD,通讯通路门店!$S:$S,$G1984)</f>
        <v>0</v>
      </c>
      <c r="AN1984" s="99">
        <f>SUMIFS(通讯通路门店!$BF:$BF,通讯通路门店!$S:$S,$G1984)</f>
        <v>0</v>
      </c>
      <c r="AO1984" s="99">
        <f t="shared" si="152"/>
        <v>0</v>
      </c>
      <c r="AP1984" s="99">
        <f>SUMIFS(通讯通路门店!$K:$K,通讯通路门店!$S:$S,$G1984)</f>
        <v>0</v>
      </c>
      <c r="AQ1984" s="83"/>
      <c r="AR1984" s="99">
        <f>SUMIFS(通讯通路门店!$T:$T,通讯通路门店!$S:$S,$G1984)</f>
        <v>0</v>
      </c>
      <c r="AS1984" s="99">
        <f>SUMIFS(通讯通路门店!$U:$U,通讯通路门店!$S:$S,$G1984)</f>
        <v>0</v>
      </c>
      <c r="AT1984" s="99">
        <f>SUMIFS(通讯通路门店!$V:$V,通讯通路门店!$S:$S,$G1984)</f>
        <v>0</v>
      </c>
      <c r="AU1984" s="99">
        <f>SUMIFS(通讯通路门店!$W:$W,通讯通路门店!$S:$S,$G1984)</f>
        <v>0</v>
      </c>
      <c r="AV1984" s="99">
        <f>SUMIFS(通讯通路门店!$Z:$Z,通讯通路门店!$S:$S,$G1984)</f>
        <v>0</v>
      </c>
      <c r="AW1984" s="99">
        <f>SUMIFS(通讯通路门店!$AB:$AB,通讯通路门店!$S:$S,$G1984)</f>
        <v>0</v>
      </c>
      <c r="AX1984" s="99">
        <f>SUMIFS(通讯通路门店!$X:$X,通讯通路门店!$S:$S,$G1984)</f>
        <v>0</v>
      </c>
      <c r="AY1984" s="99">
        <f>SUMIFS(通讯通路门店!$Y:$Y,通讯通路门店!$S:$S,$G1984)</f>
        <v>0</v>
      </c>
      <c r="AZ1984" s="99">
        <f>SUMIFS(通讯通路门店!$AA:$AA,通讯通路门店!$S:$S,$G1984)</f>
        <v>0</v>
      </c>
      <c r="BA1984" s="99">
        <f t="shared" si="153"/>
        <v>0</v>
      </c>
      <c r="BB1984" s="99">
        <f t="shared" si="154"/>
        <v>0</v>
      </c>
      <c r="BC1984" s="99">
        <f>SUMIFS(通讯通路门店!$W:$W,通讯通路门店!$S:$S,$G1984,通讯通路门店!$J:$J,"荣耀体验店")+SUMIFS(通讯通路门店!$W:$W,通讯通路门店!$S:$S,$G1984,通讯通路门店!$J:$J,"荣耀授权专卖店")</f>
        <v>0</v>
      </c>
      <c r="BD1984" s="99">
        <f>SUMIFS(通讯通路门店!$Z:$Z,通讯通路门店!$S:$S,$G1984,通讯通路门店!$J:$J,"VIVO体验店")</f>
        <v>0</v>
      </c>
      <c r="BE1984" s="99">
        <f>SUMIFS(通讯通路门店!$AB:$AB,通讯通路门店!$S:$S,$G1984,通讯通路门店!$J:$J,"OPPO体验店")</f>
        <v>0</v>
      </c>
      <c r="BF1984" s="99">
        <f>SUMIFS(通讯通路门店!$X:$X,通讯通路门店!$S:$S,$G1984,通讯通路门店!$J:$J,"华为授权体验店")+SUMIFS(通讯通路门店!$AA:$AA,通讯通路门店!$S:$S,$G1984,通讯通路门店!$J:$J,"华为堡垒店")</f>
        <v>0</v>
      </c>
      <c r="BG1984" s="99">
        <f>SUMIFS(通讯通路门店!$Y:$Y,通讯通路门店!$S:$S,$G1984,通讯通路门店!$J:$J,"小米体验店")</f>
        <v>0</v>
      </c>
      <c r="BH1984" s="99">
        <f>SUMIFS(通讯通路门店!$AA:$AA,通讯通路门店!$S:$S,$G1984,通讯通路门店!$J:$J,"苹果体验店")</f>
        <v>0</v>
      </c>
      <c r="BI1984" s="99">
        <f>SUMIFS(通讯通路门店!$K:$K,通讯通路门店!$S:$S,$G1984,通讯通路门店!$J:$J,"其他品牌专卖店")</f>
        <v>0</v>
      </c>
      <c r="BJ1984" s="99">
        <f>SUMIFS(通讯通路门店!$AC:$AC,通讯通路门店!$S:$S,$G1984)</f>
        <v>0</v>
      </c>
      <c r="BK1984" s="99">
        <f>SUMIFS(通讯通路门店!$AD:$AD,通讯通路门店!$S:$S,$G1984)</f>
        <v>0</v>
      </c>
      <c r="BL1984" s="99">
        <f>SUMIFS(通讯通路门店!$AE:$AE,通讯通路门店!$S:$S,$G1984)</f>
        <v>0</v>
      </c>
      <c r="BM1984" s="99">
        <f>SUMIFS(通讯通路门店!$AF:$AF,通讯通路门店!$S:$S,$G1984)</f>
        <v>0</v>
      </c>
      <c r="BN1984" s="99">
        <f>SUMIFS(通讯通路门店!$AG:$AG,通讯通路门店!$S:$S,$G1984)</f>
        <v>0</v>
      </c>
      <c r="BO1984" s="99">
        <f>SUMIFS(通讯通路门店!$AH:$AH,通讯通路门店!$S:$S,$G1984)</f>
        <v>0</v>
      </c>
      <c r="BP1984" s="99">
        <f>SUMIFS(通讯通路门店!$AI:$AI,通讯通路门店!$S:$S,$G1984)</f>
        <v>0</v>
      </c>
      <c r="BQ1984" s="83"/>
    </row>
    <row r="1985" spans="1:69">
      <c r="A1985" s="99" t="str">
        <f>IFERROR(_xlfn.XLOOKUP($G1985,通讯通路门店!$S$4:$S$993933,通讯通路门店!$A$4:$A$993933,0,0),"")</f>
        <v>海南省</v>
      </c>
      <c r="B1985" s="99" t="str">
        <f>IFERROR(_xlfn.XLOOKUP($G1985,通讯通路门店!$S$4:$S$993933,通讯通路门店!$B$4:$B$993933,0,0),"")</f>
        <v>乐东黎族自治县</v>
      </c>
      <c r="C1985" s="99" t="str">
        <f>IFERROR(_xlfn.XLOOKUP($G1985,通讯通路门店!$S$4:$S$993933,通讯通路门店!$C$4:$C$993933,0,0),"")</f>
        <v>乐东黎族自治县</v>
      </c>
      <c r="D1985" s="99" t="str">
        <f>IFERROR(_xlfn.XLOOKUP($G1985,通讯通路门店!$S$4:$S$993933,通讯通路门店!$D$4:$D$993933,0,0),"")</f>
        <v>万冲镇</v>
      </c>
      <c r="E1985" s="83"/>
      <c r="F1985" s="83"/>
      <c r="G1985" s="101"/>
      <c r="H1985" s="102">
        <f>IFERROR(_xlfn.XLOOKUP($G1985,通讯通路门店!$S$4:$S$993933,通讯通路门店!$R$4:$R$993933,0,0),"")</f>
        <v>0</v>
      </c>
      <c r="I1985" s="83"/>
      <c r="J1985" s="83"/>
      <c r="K1985" s="83"/>
      <c r="L1985" s="83"/>
      <c r="M1985" s="83"/>
      <c r="N1985" s="83"/>
      <c r="O1985" s="83"/>
      <c r="P1985" s="83"/>
      <c r="Q1985" s="83"/>
      <c r="R1985" s="83"/>
      <c r="S1985" s="83"/>
      <c r="T1985" s="83"/>
      <c r="U1985" s="99">
        <f>COUNTIF(通讯通路门店!$S:$S,$G1985)</f>
        <v>0</v>
      </c>
      <c r="V1985" s="99">
        <f>COUNTIFS(通讯通路门店!$S:$S,$G1985,通讯通路门店!$J:$J,"综合卖场")</f>
        <v>0</v>
      </c>
      <c r="W1985" s="99">
        <f>SUMIFS(通讯通路门店!$AJ:$AJ,通讯通路门店!$S:$S,通讯客户沙盘!$G1985)</f>
        <v>0</v>
      </c>
      <c r="X1985" s="99">
        <f t="shared" si="150"/>
        <v>0</v>
      </c>
      <c r="Y1985" s="99">
        <f>COUNTIFS(通讯通路门店!$S:$S,$G1985,通讯通路门店!$J:$J,"荣耀体验店")+COUNTIFS(通讯通路门店!$S:$S,$G1985,通讯通路门店!$J:$J,"荣耀授权专卖店")</f>
        <v>0</v>
      </c>
      <c r="Z1985" s="99">
        <f>COUNTIFS(通讯通路门店!$S:$S,$G1985,通讯通路门店!$J:$J,"VIVO体验店")</f>
        <v>0</v>
      </c>
      <c r="AA1985" s="99">
        <f>COUNTIFS(通讯通路门店!$S:$S,$G1985,通讯通路门店!$J:$J,"OPPO体验店")</f>
        <v>0</v>
      </c>
      <c r="AB1985" s="99">
        <f>COUNTIFS(通讯通路门店!$S:$S,$G1985,通讯通路门店!$J:$J,"华为授权体验店")+COUNTIFS(通讯通路门店!$S:$S,$G1985,通讯通路门店!$J:$J,"华为堡垒店")</f>
        <v>0</v>
      </c>
      <c r="AC1985" s="99">
        <f>COUNTIFS(通讯通路门店!$S:$S,$G1985,通讯通路门店!$J:$J,"小米体验店")</f>
        <v>0</v>
      </c>
      <c r="AD1985" s="99">
        <f>COUNTIFS(通讯通路门店!$S:$S,$G1985,通讯通路门店!$J:$J,"苹果体验店")</f>
        <v>0</v>
      </c>
      <c r="AE1985" s="99">
        <f>COUNTIFS(通讯通路门店!$S:$S,$G1985,通讯通路门店!$J:$J,"其他品牌专卖店")</f>
        <v>0</v>
      </c>
      <c r="AF1985" s="99">
        <f>SUMIFS(通讯通路门店!$BI:$BI,通讯通路门店!$S:$S,$G1985)</f>
        <v>0</v>
      </c>
      <c r="AG1985" s="99">
        <f>SUMIFS(通讯通路门店!$BH:$BH,通讯通路门店!$S:$S,$G1985)</f>
        <v>0</v>
      </c>
      <c r="AH1985" s="99">
        <f t="shared" si="151"/>
        <v>0</v>
      </c>
      <c r="AI1985" s="99">
        <f>SUMIFS(通讯通路门店!$BB:$BB,通讯通路门店!$S:$S,$G1985)</f>
        <v>0</v>
      </c>
      <c r="AJ1985" s="99">
        <f>SUMIFS(通讯通路门店!$BE:$BE,通讯通路门店!$S:$S,$G1985)</f>
        <v>0</v>
      </c>
      <c r="AK1985" s="99">
        <f>SUMIFS(通讯通路门店!$BG:$BG,通讯通路门店!$S:$S,$G1985)</f>
        <v>0</v>
      </c>
      <c r="AL1985" s="99">
        <f>SUMIFS(通讯通路门店!$BC:$BC,通讯通路门店!$S:$S,$G1985)</f>
        <v>0</v>
      </c>
      <c r="AM1985" s="99">
        <f>SUMIFS(通讯通路门店!$BD:$BD,通讯通路门店!$S:$S,$G1985)</f>
        <v>0</v>
      </c>
      <c r="AN1985" s="99">
        <f>SUMIFS(通讯通路门店!$BF:$BF,通讯通路门店!$S:$S,$G1985)</f>
        <v>0</v>
      </c>
      <c r="AO1985" s="99">
        <f t="shared" si="152"/>
        <v>0</v>
      </c>
      <c r="AP1985" s="99">
        <f>SUMIFS(通讯通路门店!$K:$K,通讯通路门店!$S:$S,$G1985)</f>
        <v>0</v>
      </c>
      <c r="AQ1985" s="83"/>
      <c r="AR1985" s="99">
        <f>SUMIFS(通讯通路门店!$T:$T,通讯通路门店!$S:$S,$G1985)</f>
        <v>0</v>
      </c>
      <c r="AS1985" s="99">
        <f>SUMIFS(通讯通路门店!$U:$U,通讯通路门店!$S:$S,$G1985)</f>
        <v>0</v>
      </c>
      <c r="AT1985" s="99">
        <f>SUMIFS(通讯通路门店!$V:$V,通讯通路门店!$S:$S,$G1985)</f>
        <v>0</v>
      </c>
      <c r="AU1985" s="99">
        <f>SUMIFS(通讯通路门店!$W:$W,通讯通路门店!$S:$S,$G1985)</f>
        <v>0</v>
      </c>
      <c r="AV1985" s="99">
        <f>SUMIFS(通讯通路门店!$Z:$Z,通讯通路门店!$S:$S,$G1985)</f>
        <v>0</v>
      </c>
      <c r="AW1985" s="99">
        <f>SUMIFS(通讯通路门店!$AB:$AB,通讯通路门店!$S:$S,$G1985)</f>
        <v>0</v>
      </c>
      <c r="AX1985" s="99">
        <f>SUMIFS(通讯通路门店!$X:$X,通讯通路门店!$S:$S,$G1985)</f>
        <v>0</v>
      </c>
      <c r="AY1985" s="99">
        <f>SUMIFS(通讯通路门店!$Y:$Y,通讯通路门店!$S:$S,$G1985)</f>
        <v>0</v>
      </c>
      <c r="AZ1985" s="99">
        <f>SUMIFS(通讯通路门店!$AA:$AA,通讯通路门店!$S:$S,$G1985)</f>
        <v>0</v>
      </c>
      <c r="BA1985" s="99">
        <f t="shared" si="153"/>
        <v>0</v>
      </c>
      <c r="BB1985" s="99">
        <f t="shared" si="154"/>
        <v>0</v>
      </c>
      <c r="BC1985" s="99">
        <f>SUMIFS(通讯通路门店!$W:$W,通讯通路门店!$S:$S,$G1985,通讯通路门店!$J:$J,"荣耀体验店")+SUMIFS(通讯通路门店!$W:$W,通讯通路门店!$S:$S,$G1985,通讯通路门店!$J:$J,"荣耀授权专卖店")</f>
        <v>0</v>
      </c>
      <c r="BD1985" s="99">
        <f>SUMIFS(通讯通路门店!$Z:$Z,通讯通路门店!$S:$S,$G1985,通讯通路门店!$J:$J,"VIVO体验店")</f>
        <v>0</v>
      </c>
      <c r="BE1985" s="99">
        <f>SUMIFS(通讯通路门店!$AB:$AB,通讯通路门店!$S:$S,$G1985,通讯通路门店!$J:$J,"OPPO体验店")</f>
        <v>0</v>
      </c>
      <c r="BF1985" s="99">
        <f>SUMIFS(通讯通路门店!$X:$X,通讯通路门店!$S:$S,$G1985,通讯通路门店!$J:$J,"华为授权体验店")+SUMIFS(通讯通路门店!$AA:$AA,通讯通路门店!$S:$S,$G1985,通讯通路门店!$J:$J,"华为堡垒店")</f>
        <v>0</v>
      </c>
      <c r="BG1985" s="99">
        <f>SUMIFS(通讯通路门店!$Y:$Y,通讯通路门店!$S:$S,$G1985,通讯通路门店!$J:$J,"小米体验店")</f>
        <v>0</v>
      </c>
      <c r="BH1985" s="99">
        <f>SUMIFS(通讯通路门店!$AA:$AA,通讯通路门店!$S:$S,$G1985,通讯通路门店!$J:$J,"苹果体验店")</f>
        <v>0</v>
      </c>
      <c r="BI1985" s="99">
        <f>SUMIFS(通讯通路门店!$K:$K,通讯通路门店!$S:$S,$G1985,通讯通路门店!$J:$J,"其他品牌专卖店")</f>
        <v>0</v>
      </c>
      <c r="BJ1985" s="99">
        <f>SUMIFS(通讯通路门店!$AC:$AC,通讯通路门店!$S:$S,$G1985)</f>
        <v>0</v>
      </c>
      <c r="BK1985" s="99">
        <f>SUMIFS(通讯通路门店!$AD:$AD,通讯通路门店!$S:$S,$G1985)</f>
        <v>0</v>
      </c>
      <c r="BL1985" s="99">
        <f>SUMIFS(通讯通路门店!$AE:$AE,通讯通路门店!$S:$S,$G1985)</f>
        <v>0</v>
      </c>
      <c r="BM1985" s="99">
        <f>SUMIFS(通讯通路门店!$AF:$AF,通讯通路门店!$S:$S,$G1985)</f>
        <v>0</v>
      </c>
      <c r="BN1985" s="99">
        <f>SUMIFS(通讯通路门店!$AG:$AG,通讯通路门店!$S:$S,$G1985)</f>
        <v>0</v>
      </c>
      <c r="BO1985" s="99">
        <f>SUMIFS(通讯通路门店!$AH:$AH,通讯通路门店!$S:$S,$G1985)</f>
        <v>0</v>
      </c>
      <c r="BP1985" s="99">
        <f>SUMIFS(通讯通路门店!$AI:$AI,通讯通路门店!$S:$S,$G1985)</f>
        <v>0</v>
      </c>
      <c r="BQ1985" s="83"/>
    </row>
    <row r="1986" spans="1:69">
      <c r="A1986" s="99" t="str">
        <f>IFERROR(_xlfn.XLOOKUP($G1986,通讯通路门店!$S$4:$S$993933,通讯通路门店!$A$4:$A$993933,0,0),"")</f>
        <v>海南省</v>
      </c>
      <c r="B1986" s="99" t="str">
        <f>IFERROR(_xlfn.XLOOKUP($G1986,通讯通路门店!$S$4:$S$993933,通讯通路门店!$B$4:$B$993933,0,0),"")</f>
        <v>乐东黎族自治县</v>
      </c>
      <c r="C1986" s="99" t="str">
        <f>IFERROR(_xlfn.XLOOKUP($G1986,通讯通路门店!$S$4:$S$993933,通讯通路门店!$C$4:$C$993933,0,0),"")</f>
        <v>乐东黎族自治县</v>
      </c>
      <c r="D1986" s="99" t="str">
        <f>IFERROR(_xlfn.XLOOKUP($G1986,通讯通路门店!$S$4:$S$993933,通讯通路门店!$D$4:$D$993933,0,0),"")</f>
        <v>万冲镇</v>
      </c>
      <c r="E1986" s="83"/>
      <c r="F1986" s="83"/>
      <c r="G1986" s="101"/>
      <c r="H1986" s="102">
        <f>IFERROR(_xlfn.XLOOKUP($G1986,通讯通路门店!$S$4:$S$993933,通讯通路门店!$R$4:$R$993933,0,0),"")</f>
        <v>0</v>
      </c>
      <c r="I1986" s="83"/>
      <c r="J1986" s="83"/>
      <c r="K1986" s="83"/>
      <c r="L1986" s="83"/>
      <c r="M1986" s="83"/>
      <c r="N1986" s="83"/>
      <c r="O1986" s="83"/>
      <c r="P1986" s="83"/>
      <c r="Q1986" s="83"/>
      <c r="R1986" s="83"/>
      <c r="S1986" s="83"/>
      <c r="T1986" s="83"/>
      <c r="U1986" s="99">
        <f>COUNTIF(通讯通路门店!$S:$S,$G1986)</f>
        <v>0</v>
      </c>
      <c r="V1986" s="99">
        <f>COUNTIFS(通讯通路门店!$S:$S,$G1986,通讯通路门店!$J:$J,"综合卖场")</f>
        <v>0</v>
      </c>
      <c r="W1986" s="99">
        <f>SUMIFS(通讯通路门店!$AJ:$AJ,通讯通路门店!$S:$S,通讯客户沙盘!$G1986)</f>
        <v>0</v>
      </c>
      <c r="X1986" s="99">
        <f t="shared" si="150"/>
        <v>0</v>
      </c>
      <c r="Y1986" s="99">
        <f>COUNTIFS(通讯通路门店!$S:$S,$G1986,通讯通路门店!$J:$J,"荣耀体验店")+COUNTIFS(通讯通路门店!$S:$S,$G1986,通讯通路门店!$J:$J,"荣耀授权专卖店")</f>
        <v>0</v>
      </c>
      <c r="Z1986" s="99">
        <f>COUNTIFS(通讯通路门店!$S:$S,$G1986,通讯通路门店!$J:$J,"VIVO体验店")</f>
        <v>0</v>
      </c>
      <c r="AA1986" s="99">
        <f>COUNTIFS(通讯通路门店!$S:$S,$G1986,通讯通路门店!$J:$J,"OPPO体验店")</f>
        <v>0</v>
      </c>
      <c r="AB1986" s="99">
        <f>COUNTIFS(通讯通路门店!$S:$S,$G1986,通讯通路门店!$J:$J,"华为授权体验店")+COUNTIFS(通讯通路门店!$S:$S,$G1986,通讯通路门店!$J:$J,"华为堡垒店")</f>
        <v>0</v>
      </c>
      <c r="AC1986" s="99">
        <f>COUNTIFS(通讯通路门店!$S:$S,$G1986,通讯通路门店!$J:$J,"小米体验店")</f>
        <v>0</v>
      </c>
      <c r="AD1986" s="99">
        <f>COUNTIFS(通讯通路门店!$S:$S,$G1986,通讯通路门店!$J:$J,"苹果体验店")</f>
        <v>0</v>
      </c>
      <c r="AE1986" s="99">
        <f>COUNTIFS(通讯通路门店!$S:$S,$G1986,通讯通路门店!$J:$J,"其他品牌专卖店")</f>
        <v>0</v>
      </c>
      <c r="AF1986" s="99">
        <f>SUMIFS(通讯通路门店!$BI:$BI,通讯通路门店!$S:$S,$G1986)</f>
        <v>0</v>
      </c>
      <c r="AG1986" s="99">
        <f>SUMIFS(通讯通路门店!$BH:$BH,通讯通路门店!$S:$S,$G1986)</f>
        <v>0</v>
      </c>
      <c r="AH1986" s="99">
        <f t="shared" si="151"/>
        <v>0</v>
      </c>
      <c r="AI1986" s="99">
        <f>SUMIFS(通讯通路门店!$BB:$BB,通讯通路门店!$S:$S,$G1986)</f>
        <v>0</v>
      </c>
      <c r="AJ1986" s="99">
        <f>SUMIFS(通讯通路门店!$BE:$BE,通讯通路门店!$S:$S,$G1986)</f>
        <v>0</v>
      </c>
      <c r="AK1986" s="99">
        <f>SUMIFS(通讯通路门店!$BG:$BG,通讯通路门店!$S:$S,$G1986)</f>
        <v>0</v>
      </c>
      <c r="AL1986" s="99">
        <f>SUMIFS(通讯通路门店!$BC:$BC,通讯通路门店!$S:$S,$G1986)</f>
        <v>0</v>
      </c>
      <c r="AM1986" s="99">
        <f>SUMIFS(通讯通路门店!$BD:$BD,通讯通路门店!$S:$S,$G1986)</f>
        <v>0</v>
      </c>
      <c r="AN1986" s="99">
        <f>SUMIFS(通讯通路门店!$BF:$BF,通讯通路门店!$S:$S,$G1986)</f>
        <v>0</v>
      </c>
      <c r="AO1986" s="99">
        <f t="shared" si="152"/>
        <v>0</v>
      </c>
      <c r="AP1986" s="99">
        <f>SUMIFS(通讯通路门店!$K:$K,通讯通路门店!$S:$S,$G1986)</f>
        <v>0</v>
      </c>
      <c r="AQ1986" s="83"/>
      <c r="AR1986" s="99">
        <f>SUMIFS(通讯通路门店!$T:$T,通讯通路门店!$S:$S,$G1986)</f>
        <v>0</v>
      </c>
      <c r="AS1986" s="99">
        <f>SUMIFS(通讯通路门店!$U:$U,通讯通路门店!$S:$S,$G1986)</f>
        <v>0</v>
      </c>
      <c r="AT1986" s="99">
        <f>SUMIFS(通讯通路门店!$V:$V,通讯通路门店!$S:$S,$G1986)</f>
        <v>0</v>
      </c>
      <c r="AU1986" s="99">
        <f>SUMIFS(通讯通路门店!$W:$W,通讯通路门店!$S:$S,$G1986)</f>
        <v>0</v>
      </c>
      <c r="AV1986" s="99">
        <f>SUMIFS(通讯通路门店!$Z:$Z,通讯通路门店!$S:$S,$G1986)</f>
        <v>0</v>
      </c>
      <c r="AW1986" s="99">
        <f>SUMIFS(通讯通路门店!$AB:$AB,通讯通路门店!$S:$S,$G1986)</f>
        <v>0</v>
      </c>
      <c r="AX1986" s="99">
        <f>SUMIFS(通讯通路门店!$X:$X,通讯通路门店!$S:$S,$G1986)</f>
        <v>0</v>
      </c>
      <c r="AY1986" s="99">
        <f>SUMIFS(通讯通路门店!$Y:$Y,通讯通路门店!$S:$S,$G1986)</f>
        <v>0</v>
      </c>
      <c r="AZ1986" s="99">
        <f>SUMIFS(通讯通路门店!$AA:$AA,通讯通路门店!$S:$S,$G1986)</f>
        <v>0</v>
      </c>
      <c r="BA1986" s="99">
        <f t="shared" si="153"/>
        <v>0</v>
      </c>
      <c r="BB1986" s="99">
        <f t="shared" si="154"/>
        <v>0</v>
      </c>
      <c r="BC1986" s="99">
        <f>SUMIFS(通讯通路门店!$W:$W,通讯通路门店!$S:$S,$G1986,通讯通路门店!$J:$J,"荣耀体验店")+SUMIFS(通讯通路门店!$W:$W,通讯通路门店!$S:$S,$G1986,通讯通路门店!$J:$J,"荣耀授权专卖店")</f>
        <v>0</v>
      </c>
      <c r="BD1986" s="99">
        <f>SUMIFS(通讯通路门店!$Z:$Z,通讯通路门店!$S:$S,$G1986,通讯通路门店!$J:$J,"VIVO体验店")</f>
        <v>0</v>
      </c>
      <c r="BE1986" s="99">
        <f>SUMIFS(通讯通路门店!$AB:$AB,通讯通路门店!$S:$S,$G1986,通讯通路门店!$J:$J,"OPPO体验店")</f>
        <v>0</v>
      </c>
      <c r="BF1986" s="99">
        <f>SUMIFS(通讯通路门店!$X:$X,通讯通路门店!$S:$S,$G1986,通讯通路门店!$J:$J,"华为授权体验店")+SUMIFS(通讯通路门店!$AA:$AA,通讯通路门店!$S:$S,$G1986,通讯通路门店!$J:$J,"华为堡垒店")</f>
        <v>0</v>
      </c>
      <c r="BG1986" s="99">
        <f>SUMIFS(通讯通路门店!$Y:$Y,通讯通路门店!$S:$S,$G1986,通讯通路门店!$J:$J,"小米体验店")</f>
        <v>0</v>
      </c>
      <c r="BH1986" s="99">
        <f>SUMIFS(通讯通路门店!$AA:$AA,通讯通路门店!$S:$S,$G1986,通讯通路门店!$J:$J,"苹果体验店")</f>
        <v>0</v>
      </c>
      <c r="BI1986" s="99">
        <f>SUMIFS(通讯通路门店!$K:$K,通讯通路门店!$S:$S,$G1986,通讯通路门店!$J:$J,"其他品牌专卖店")</f>
        <v>0</v>
      </c>
      <c r="BJ1986" s="99">
        <f>SUMIFS(通讯通路门店!$AC:$AC,通讯通路门店!$S:$S,$G1986)</f>
        <v>0</v>
      </c>
      <c r="BK1986" s="99">
        <f>SUMIFS(通讯通路门店!$AD:$AD,通讯通路门店!$S:$S,$G1986)</f>
        <v>0</v>
      </c>
      <c r="BL1986" s="99">
        <f>SUMIFS(通讯通路门店!$AE:$AE,通讯通路门店!$S:$S,$G1986)</f>
        <v>0</v>
      </c>
      <c r="BM1986" s="99">
        <f>SUMIFS(通讯通路门店!$AF:$AF,通讯通路门店!$S:$S,$G1986)</f>
        <v>0</v>
      </c>
      <c r="BN1986" s="99">
        <f>SUMIFS(通讯通路门店!$AG:$AG,通讯通路门店!$S:$S,$G1986)</f>
        <v>0</v>
      </c>
      <c r="BO1986" s="99">
        <f>SUMIFS(通讯通路门店!$AH:$AH,通讯通路门店!$S:$S,$G1986)</f>
        <v>0</v>
      </c>
      <c r="BP1986" s="99">
        <f>SUMIFS(通讯通路门店!$AI:$AI,通讯通路门店!$S:$S,$G1986)</f>
        <v>0</v>
      </c>
      <c r="BQ1986" s="83"/>
    </row>
    <row r="1987" spans="1:69">
      <c r="A1987" s="99" t="str">
        <f>IFERROR(_xlfn.XLOOKUP($G1987,通讯通路门店!$S$4:$S$993933,通讯通路门店!$A$4:$A$993933,0,0),"")</f>
        <v>海南省</v>
      </c>
      <c r="B1987" s="99" t="str">
        <f>IFERROR(_xlfn.XLOOKUP($G1987,通讯通路门店!$S$4:$S$993933,通讯通路门店!$B$4:$B$993933,0,0),"")</f>
        <v>乐东黎族自治县</v>
      </c>
      <c r="C1987" s="99" t="str">
        <f>IFERROR(_xlfn.XLOOKUP($G1987,通讯通路门店!$S$4:$S$993933,通讯通路门店!$C$4:$C$993933,0,0),"")</f>
        <v>乐东黎族自治县</v>
      </c>
      <c r="D1987" s="99" t="str">
        <f>IFERROR(_xlfn.XLOOKUP($G1987,通讯通路门店!$S$4:$S$993933,通讯通路门店!$D$4:$D$993933,0,0),"")</f>
        <v>万冲镇</v>
      </c>
      <c r="E1987" s="83"/>
      <c r="F1987" s="83"/>
      <c r="G1987" s="101"/>
      <c r="H1987" s="102">
        <f>IFERROR(_xlfn.XLOOKUP($G1987,通讯通路门店!$S$4:$S$993933,通讯通路门店!$R$4:$R$993933,0,0),"")</f>
        <v>0</v>
      </c>
      <c r="I1987" s="83"/>
      <c r="J1987" s="83"/>
      <c r="K1987" s="83"/>
      <c r="L1987" s="83"/>
      <c r="M1987" s="83"/>
      <c r="N1987" s="83"/>
      <c r="O1987" s="83"/>
      <c r="P1987" s="83"/>
      <c r="Q1987" s="83"/>
      <c r="R1987" s="83"/>
      <c r="S1987" s="83"/>
      <c r="T1987" s="83"/>
      <c r="U1987" s="99">
        <f>COUNTIF(通讯通路门店!$S:$S,$G1987)</f>
        <v>0</v>
      </c>
      <c r="V1987" s="99">
        <f>COUNTIFS(通讯通路门店!$S:$S,$G1987,通讯通路门店!$J:$J,"综合卖场")</f>
        <v>0</v>
      </c>
      <c r="W1987" s="99">
        <f>SUMIFS(通讯通路门店!$AJ:$AJ,通讯通路门店!$S:$S,通讯客户沙盘!$G1987)</f>
        <v>0</v>
      </c>
      <c r="X1987" s="99">
        <f t="shared" si="150"/>
        <v>0</v>
      </c>
      <c r="Y1987" s="99">
        <f>COUNTIFS(通讯通路门店!$S:$S,$G1987,通讯通路门店!$J:$J,"荣耀体验店")+COUNTIFS(通讯通路门店!$S:$S,$G1987,通讯通路门店!$J:$J,"荣耀授权专卖店")</f>
        <v>0</v>
      </c>
      <c r="Z1987" s="99">
        <f>COUNTIFS(通讯通路门店!$S:$S,$G1987,通讯通路门店!$J:$J,"VIVO体验店")</f>
        <v>0</v>
      </c>
      <c r="AA1987" s="99">
        <f>COUNTIFS(通讯通路门店!$S:$S,$G1987,通讯通路门店!$J:$J,"OPPO体验店")</f>
        <v>0</v>
      </c>
      <c r="AB1987" s="99">
        <f>COUNTIFS(通讯通路门店!$S:$S,$G1987,通讯通路门店!$J:$J,"华为授权体验店")+COUNTIFS(通讯通路门店!$S:$S,$G1987,通讯通路门店!$J:$J,"华为堡垒店")</f>
        <v>0</v>
      </c>
      <c r="AC1987" s="99">
        <f>COUNTIFS(通讯通路门店!$S:$S,$G1987,通讯通路门店!$J:$J,"小米体验店")</f>
        <v>0</v>
      </c>
      <c r="AD1987" s="99">
        <f>COUNTIFS(通讯通路门店!$S:$S,$G1987,通讯通路门店!$J:$J,"苹果体验店")</f>
        <v>0</v>
      </c>
      <c r="AE1987" s="99">
        <f>COUNTIFS(通讯通路门店!$S:$S,$G1987,通讯通路门店!$J:$J,"其他品牌专卖店")</f>
        <v>0</v>
      </c>
      <c r="AF1987" s="99">
        <f>SUMIFS(通讯通路门店!$BI:$BI,通讯通路门店!$S:$S,$G1987)</f>
        <v>0</v>
      </c>
      <c r="AG1987" s="99">
        <f>SUMIFS(通讯通路门店!$BH:$BH,通讯通路门店!$S:$S,$G1987)</f>
        <v>0</v>
      </c>
      <c r="AH1987" s="99">
        <f t="shared" si="151"/>
        <v>0</v>
      </c>
      <c r="AI1987" s="99">
        <f>SUMIFS(通讯通路门店!$BB:$BB,通讯通路门店!$S:$S,$G1987)</f>
        <v>0</v>
      </c>
      <c r="AJ1987" s="99">
        <f>SUMIFS(通讯通路门店!$BE:$BE,通讯通路门店!$S:$S,$G1987)</f>
        <v>0</v>
      </c>
      <c r="AK1987" s="99">
        <f>SUMIFS(通讯通路门店!$BG:$BG,通讯通路门店!$S:$S,$G1987)</f>
        <v>0</v>
      </c>
      <c r="AL1987" s="99">
        <f>SUMIFS(通讯通路门店!$BC:$BC,通讯通路门店!$S:$S,$G1987)</f>
        <v>0</v>
      </c>
      <c r="AM1987" s="99">
        <f>SUMIFS(通讯通路门店!$BD:$BD,通讯通路门店!$S:$S,$G1987)</f>
        <v>0</v>
      </c>
      <c r="AN1987" s="99">
        <f>SUMIFS(通讯通路门店!$BF:$BF,通讯通路门店!$S:$S,$G1987)</f>
        <v>0</v>
      </c>
      <c r="AO1987" s="99">
        <f t="shared" si="152"/>
        <v>0</v>
      </c>
      <c r="AP1987" s="99">
        <f>SUMIFS(通讯通路门店!$K:$K,通讯通路门店!$S:$S,$G1987)</f>
        <v>0</v>
      </c>
      <c r="AQ1987" s="83"/>
      <c r="AR1987" s="99">
        <f>SUMIFS(通讯通路门店!$T:$T,通讯通路门店!$S:$S,$G1987)</f>
        <v>0</v>
      </c>
      <c r="AS1987" s="99">
        <f>SUMIFS(通讯通路门店!$U:$U,通讯通路门店!$S:$S,$G1987)</f>
        <v>0</v>
      </c>
      <c r="AT1987" s="99">
        <f>SUMIFS(通讯通路门店!$V:$V,通讯通路门店!$S:$S,$G1987)</f>
        <v>0</v>
      </c>
      <c r="AU1987" s="99">
        <f>SUMIFS(通讯通路门店!$W:$W,通讯通路门店!$S:$S,$G1987)</f>
        <v>0</v>
      </c>
      <c r="AV1987" s="99">
        <f>SUMIFS(通讯通路门店!$Z:$Z,通讯通路门店!$S:$S,$G1987)</f>
        <v>0</v>
      </c>
      <c r="AW1987" s="99">
        <f>SUMIFS(通讯通路门店!$AB:$AB,通讯通路门店!$S:$S,$G1987)</f>
        <v>0</v>
      </c>
      <c r="AX1987" s="99">
        <f>SUMIFS(通讯通路门店!$X:$X,通讯通路门店!$S:$S,$G1987)</f>
        <v>0</v>
      </c>
      <c r="AY1987" s="99">
        <f>SUMIFS(通讯通路门店!$Y:$Y,通讯通路门店!$S:$S,$G1987)</f>
        <v>0</v>
      </c>
      <c r="AZ1987" s="99">
        <f>SUMIFS(通讯通路门店!$AA:$AA,通讯通路门店!$S:$S,$G1987)</f>
        <v>0</v>
      </c>
      <c r="BA1987" s="99">
        <f t="shared" si="153"/>
        <v>0</v>
      </c>
      <c r="BB1987" s="99">
        <f t="shared" si="154"/>
        <v>0</v>
      </c>
      <c r="BC1987" s="99">
        <f>SUMIFS(通讯通路门店!$W:$W,通讯通路门店!$S:$S,$G1987,通讯通路门店!$J:$J,"荣耀体验店")+SUMIFS(通讯通路门店!$W:$W,通讯通路门店!$S:$S,$G1987,通讯通路门店!$J:$J,"荣耀授权专卖店")</f>
        <v>0</v>
      </c>
      <c r="BD1987" s="99">
        <f>SUMIFS(通讯通路门店!$Z:$Z,通讯通路门店!$S:$S,$G1987,通讯通路门店!$J:$J,"VIVO体验店")</f>
        <v>0</v>
      </c>
      <c r="BE1987" s="99">
        <f>SUMIFS(通讯通路门店!$AB:$AB,通讯通路门店!$S:$S,$G1987,通讯通路门店!$J:$J,"OPPO体验店")</f>
        <v>0</v>
      </c>
      <c r="BF1987" s="99">
        <f>SUMIFS(通讯通路门店!$X:$X,通讯通路门店!$S:$S,$G1987,通讯通路门店!$J:$J,"华为授权体验店")+SUMIFS(通讯通路门店!$AA:$AA,通讯通路门店!$S:$S,$G1987,通讯通路门店!$J:$J,"华为堡垒店")</f>
        <v>0</v>
      </c>
      <c r="BG1987" s="99">
        <f>SUMIFS(通讯通路门店!$Y:$Y,通讯通路门店!$S:$S,$G1987,通讯通路门店!$J:$J,"小米体验店")</f>
        <v>0</v>
      </c>
      <c r="BH1987" s="99">
        <f>SUMIFS(通讯通路门店!$AA:$AA,通讯通路门店!$S:$S,$G1987,通讯通路门店!$J:$J,"苹果体验店")</f>
        <v>0</v>
      </c>
      <c r="BI1987" s="99">
        <f>SUMIFS(通讯通路门店!$K:$K,通讯通路门店!$S:$S,$G1987,通讯通路门店!$J:$J,"其他品牌专卖店")</f>
        <v>0</v>
      </c>
      <c r="BJ1987" s="99">
        <f>SUMIFS(通讯通路门店!$AC:$AC,通讯通路门店!$S:$S,$G1987)</f>
        <v>0</v>
      </c>
      <c r="BK1987" s="99">
        <f>SUMIFS(通讯通路门店!$AD:$AD,通讯通路门店!$S:$S,$G1987)</f>
        <v>0</v>
      </c>
      <c r="BL1987" s="99">
        <f>SUMIFS(通讯通路门店!$AE:$AE,通讯通路门店!$S:$S,$G1987)</f>
        <v>0</v>
      </c>
      <c r="BM1987" s="99">
        <f>SUMIFS(通讯通路门店!$AF:$AF,通讯通路门店!$S:$S,$G1987)</f>
        <v>0</v>
      </c>
      <c r="BN1987" s="99">
        <f>SUMIFS(通讯通路门店!$AG:$AG,通讯通路门店!$S:$S,$G1987)</f>
        <v>0</v>
      </c>
      <c r="BO1987" s="99">
        <f>SUMIFS(通讯通路门店!$AH:$AH,通讯通路门店!$S:$S,$G1987)</f>
        <v>0</v>
      </c>
      <c r="BP1987" s="99">
        <f>SUMIFS(通讯通路门店!$AI:$AI,通讯通路门店!$S:$S,$G1987)</f>
        <v>0</v>
      </c>
      <c r="BQ1987" s="83"/>
    </row>
    <row r="1988" spans="1:69">
      <c r="A1988" s="99" t="str">
        <f>IFERROR(_xlfn.XLOOKUP($G1988,通讯通路门店!$S$4:$S$993933,通讯通路门店!$A$4:$A$993933,0,0),"")</f>
        <v>海南省</v>
      </c>
      <c r="B1988" s="99" t="str">
        <f>IFERROR(_xlfn.XLOOKUP($G1988,通讯通路门店!$S$4:$S$993933,通讯通路门店!$B$4:$B$993933,0,0),"")</f>
        <v>乐东黎族自治县</v>
      </c>
      <c r="C1988" s="99" t="str">
        <f>IFERROR(_xlfn.XLOOKUP($G1988,通讯通路门店!$S$4:$S$993933,通讯通路门店!$C$4:$C$993933,0,0),"")</f>
        <v>乐东黎族自治县</v>
      </c>
      <c r="D1988" s="99" t="str">
        <f>IFERROR(_xlfn.XLOOKUP($G1988,通讯通路门店!$S$4:$S$993933,通讯通路门店!$D$4:$D$993933,0,0),"")</f>
        <v>万冲镇</v>
      </c>
      <c r="E1988" s="83"/>
      <c r="F1988" s="83"/>
      <c r="G1988" s="101"/>
      <c r="H1988" s="102">
        <f>IFERROR(_xlfn.XLOOKUP($G1988,通讯通路门店!$S$4:$S$993933,通讯通路门店!$R$4:$R$993933,0,0),"")</f>
        <v>0</v>
      </c>
      <c r="I1988" s="83"/>
      <c r="J1988" s="83"/>
      <c r="K1988" s="83"/>
      <c r="L1988" s="83"/>
      <c r="M1988" s="83"/>
      <c r="N1988" s="83"/>
      <c r="O1988" s="83"/>
      <c r="P1988" s="83"/>
      <c r="Q1988" s="83"/>
      <c r="R1988" s="83"/>
      <c r="S1988" s="83"/>
      <c r="T1988" s="83"/>
      <c r="U1988" s="99">
        <f>COUNTIF(通讯通路门店!$S:$S,$G1988)</f>
        <v>0</v>
      </c>
      <c r="V1988" s="99">
        <f>COUNTIFS(通讯通路门店!$S:$S,$G1988,通讯通路门店!$J:$J,"综合卖场")</f>
        <v>0</v>
      </c>
      <c r="W1988" s="99">
        <f>SUMIFS(通讯通路门店!$AJ:$AJ,通讯通路门店!$S:$S,通讯客户沙盘!$G1988)</f>
        <v>0</v>
      </c>
      <c r="X1988" s="99">
        <f t="shared" ref="X1988:X2051" si="155">Y1988+Z1988+AA1988+AB1988+AC1988+AD1988+AE1988</f>
        <v>0</v>
      </c>
      <c r="Y1988" s="99">
        <f>COUNTIFS(通讯通路门店!$S:$S,$G1988,通讯通路门店!$J:$J,"荣耀体验店")+COUNTIFS(通讯通路门店!$S:$S,$G1988,通讯通路门店!$J:$J,"荣耀授权专卖店")</f>
        <v>0</v>
      </c>
      <c r="Z1988" s="99">
        <f>COUNTIFS(通讯通路门店!$S:$S,$G1988,通讯通路门店!$J:$J,"VIVO体验店")</f>
        <v>0</v>
      </c>
      <c r="AA1988" s="99">
        <f>COUNTIFS(通讯通路门店!$S:$S,$G1988,通讯通路门店!$J:$J,"OPPO体验店")</f>
        <v>0</v>
      </c>
      <c r="AB1988" s="99">
        <f>COUNTIFS(通讯通路门店!$S:$S,$G1988,通讯通路门店!$J:$J,"华为授权体验店")+COUNTIFS(通讯通路门店!$S:$S,$G1988,通讯通路门店!$J:$J,"华为堡垒店")</f>
        <v>0</v>
      </c>
      <c r="AC1988" s="99">
        <f>COUNTIFS(通讯通路门店!$S:$S,$G1988,通讯通路门店!$J:$J,"小米体验店")</f>
        <v>0</v>
      </c>
      <c r="AD1988" s="99">
        <f>COUNTIFS(通讯通路门店!$S:$S,$G1988,通讯通路门店!$J:$J,"苹果体验店")</f>
        <v>0</v>
      </c>
      <c r="AE1988" s="99">
        <f>COUNTIFS(通讯通路门店!$S:$S,$G1988,通讯通路门店!$J:$J,"其他品牌专卖店")</f>
        <v>0</v>
      </c>
      <c r="AF1988" s="99">
        <f>SUMIFS(通讯通路门店!$BI:$BI,通讯通路门店!$S:$S,$G1988)</f>
        <v>0</v>
      </c>
      <c r="AG1988" s="99">
        <f>SUMIFS(通讯通路门店!$BH:$BH,通讯通路门店!$S:$S,$G1988)</f>
        <v>0</v>
      </c>
      <c r="AH1988" s="99">
        <f t="shared" ref="AH1988:AH2051" si="156">AI1988+AJ1988+AK1988+AL1988+AM1988+AN1988</f>
        <v>0</v>
      </c>
      <c r="AI1988" s="99">
        <f>SUMIFS(通讯通路门店!$BB:$BB,通讯通路门店!$S:$S,$G1988)</f>
        <v>0</v>
      </c>
      <c r="AJ1988" s="99">
        <f>SUMIFS(通讯通路门店!$BE:$BE,通讯通路门店!$S:$S,$G1988)</f>
        <v>0</v>
      </c>
      <c r="AK1988" s="99">
        <f>SUMIFS(通讯通路门店!$BG:$BG,通讯通路门店!$S:$S,$G1988)</f>
        <v>0</v>
      </c>
      <c r="AL1988" s="99">
        <f>SUMIFS(通讯通路门店!$BC:$BC,通讯通路门店!$S:$S,$G1988)</f>
        <v>0</v>
      </c>
      <c r="AM1988" s="99">
        <f>SUMIFS(通讯通路门店!$BD:$BD,通讯通路门店!$S:$S,$G1988)</f>
        <v>0</v>
      </c>
      <c r="AN1988" s="99">
        <f>SUMIFS(通讯通路门店!$BF:$BF,通讯通路门店!$S:$S,$G1988)</f>
        <v>0</v>
      </c>
      <c r="AO1988" s="99">
        <f t="shared" ref="AO1988:AO2051" si="157">AP1988+AQ1988</f>
        <v>0</v>
      </c>
      <c r="AP1988" s="99">
        <f>SUMIFS(通讯通路门店!$K:$K,通讯通路门店!$S:$S,$G1988)</f>
        <v>0</v>
      </c>
      <c r="AQ1988" s="83"/>
      <c r="AR1988" s="99">
        <f>SUMIFS(通讯通路门店!$T:$T,通讯通路门店!$S:$S,$G1988)</f>
        <v>0</v>
      </c>
      <c r="AS1988" s="99">
        <f>SUMIFS(通讯通路门店!$U:$U,通讯通路门店!$S:$S,$G1988)</f>
        <v>0</v>
      </c>
      <c r="AT1988" s="99">
        <f>SUMIFS(通讯通路门店!$V:$V,通讯通路门店!$S:$S,$G1988)</f>
        <v>0</v>
      </c>
      <c r="AU1988" s="99">
        <f>SUMIFS(通讯通路门店!$W:$W,通讯通路门店!$S:$S,$G1988)</f>
        <v>0</v>
      </c>
      <c r="AV1988" s="99">
        <f>SUMIFS(通讯通路门店!$Z:$Z,通讯通路门店!$S:$S,$G1988)</f>
        <v>0</v>
      </c>
      <c r="AW1988" s="99">
        <f>SUMIFS(通讯通路门店!$AB:$AB,通讯通路门店!$S:$S,$G1988)</f>
        <v>0</v>
      </c>
      <c r="AX1988" s="99">
        <f>SUMIFS(通讯通路门店!$X:$X,通讯通路门店!$S:$S,$G1988)</f>
        <v>0</v>
      </c>
      <c r="AY1988" s="99">
        <f>SUMIFS(通讯通路门店!$Y:$Y,通讯通路门店!$S:$S,$G1988)</f>
        <v>0</v>
      </c>
      <c r="AZ1988" s="99">
        <f>SUMIFS(通讯通路门店!$AA:$AA,通讯通路门店!$S:$S,$G1988)</f>
        <v>0</v>
      </c>
      <c r="BA1988" s="99">
        <f t="shared" ref="BA1988:BA2051" si="158">AP1988-BB1988</f>
        <v>0</v>
      </c>
      <c r="BB1988" s="99">
        <f t="shared" ref="BB1988:BB2051" si="159">BC1988+BD1988+BE1988+BF1988+BG1988+BH1988</f>
        <v>0</v>
      </c>
      <c r="BC1988" s="99">
        <f>SUMIFS(通讯通路门店!$W:$W,通讯通路门店!$S:$S,$G1988,通讯通路门店!$J:$J,"荣耀体验店")+SUMIFS(通讯通路门店!$W:$W,通讯通路门店!$S:$S,$G1988,通讯通路门店!$J:$J,"荣耀授权专卖店")</f>
        <v>0</v>
      </c>
      <c r="BD1988" s="99">
        <f>SUMIFS(通讯通路门店!$Z:$Z,通讯通路门店!$S:$S,$G1988,通讯通路门店!$J:$J,"VIVO体验店")</f>
        <v>0</v>
      </c>
      <c r="BE1988" s="99">
        <f>SUMIFS(通讯通路门店!$AB:$AB,通讯通路门店!$S:$S,$G1988,通讯通路门店!$J:$J,"OPPO体验店")</f>
        <v>0</v>
      </c>
      <c r="BF1988" s="99">
        <f>SUMIFS(通讯通路门店!$X:$X,通讯通路门店!$S:$S,$G1988,通讯通路门店!$J:$J,"华为授权体验店")+SUMIFS(通讯通路门店!$AA:$AA,通讯通路门店!$S:$S,$G1988,通讯通路门店!$J:$J,"华为堡垒店")</f>
        <v>0</v>
      </c>
      <c r="BG1988" s="99">
        <f>SUMIFS(通讯通路门店!$Y:$Y,通讯通路门店!$S:$S,$G1988,通讯通路门店!$J:$J,"小米体验店")</f>
        <v>0</v>
      </c>
      <c r="BH1988" s="99">
        <f>SUMIFS(通讯通路门店!$AA:$AA,通讯通路门店!$S:$S,$G1988,通讯通路门店!$J:$J,"苹果体验店")</f>
        <v>0</v>
      </c>
      <c r="BI1988" s="99">
        <f>SUMIFS(通讯通路门店!$K:$K,通讯通路门店!$S:$S,$G1988,通讯通路门店!$J:$J,"其他品牌专卖店")</f>
        <v>0</v>
      </c>
      <c r="BJ1988" s="99">
        <f>SUMIFS(通讯通路门店!$AC:$AC,通讯通路门店!$S:$S,$G1988)</f>
        <v>0</v>
      </c>
      <c r="BK1988" s="99">
        <f>SUMIFS(通讯通路门店!$AD:$AD,通讯通路门店!$S:$S,$G1988)</f>
        <v>0</v>
      </c>
      <c r="BL1988" s="99">
        <f>SUMIFS(通讯通路门店!$AE:$AE,通讯通路门店!$S:$S,$G1988)</f>
        <v>0</v>
      </c>
      <c r="BM1988" s="99">
        <f>SUMIFS(通讯通路门店!$AF:$AF,通讯通路门店!$S:$S,$G1988)</f>
        <v>0</v>
      </c>
      <c r="BN1988" s="99">
        <f>SUMIFS(通讯通路门店!$AG:$AG,通讯通路门店!$S:$S,$G1988)</f>
        <v>0</v>
      </c>
      <c r="BO1988" s="99">
        <f>SUMIFS(通讯通路门店!$AH:$AH,通讯通路门店!$S:$S,$G1988)</f>
        <v>0</v>
      </c>
      <c r="BP1988" s="99">
        <f>SUMIFS(通讯通路门店!$AI:$AI,通讯通路门店!$S:$S,$G1988)</f>
        <v>0</v>
      </c>
      <c r="BQ1988" s="83"/>
    </row>
    <row r="1989" spans="1:69">
      <c r="A1989" s="99" t="str">
        <f>IFERROR(_xlfn.XLOOKUP($G1989,通讯通路门店!$S$4:$S$993933,通讯通路门店!$A$4:$A$993933,0,0),"")</f>
        <v>海南省</v>
      </c>
      <c r="B1989" s="99" t="str">
        <f>IFERROR(_xlfn.XLOOKUP($G1989,通讯通路门店!$S$4:$S$993933,通讯通路门店!$B$4:$B$993933,0,0),"")</f>
        <v>乐东黎族自治县</v>
      </c>
      <c r="C1989" s="99" t="str">
        <f>IFERROR(_xlfn.XLOOKUP($G1989,通讯通路门店!$S$4:$S$993933,通讯通路门店!$C$4:$C$993933,0,0),"")</f>
        <v>乐东黎族自治县</v>
      </c>
      <c r="D1989" s="99" t="str">
        <f>IFERROR(_xlfn.XLOOKUP($G1989,通讯通路门店!$S$4:$S$993933,通讯通路门店!$D$4:$D$993933,0,0),"")</f>
        <v>万冲镇</v>
      </c>
      <c r="E1989" s="83"/>
      <c r="F1989" s="83"/>
      <c r="G1989" s="101"/>
      <c r="H1989" s="102">
        <f>IFERROR(_xlfn.XLOOKUP($G1989,通讯通路门店!$S$4:$S$993933,通讯通路门店!$R$4:$R$993933,0,0),"")</f>
        <v>0</v>
      </c>
      <c r="I1989" s="83"/>
      <c r="J1989" s="83"/>
      <c r="K1989" s="83"/>
      <c r="L1989" s="83"/>
      <c r="M1989" s="83"/>
      <c r="N1989" s="83"/>
      <c r="O1989" s="83"/>
      <c r="P1989" s="83"/>
      <c r="Q1989" s="83"/>
      <c r="R1989" s="83"/>
      <c r="S1989" s="83"/>
      <c r="T1989" s="83"/>
      <c r="U1989" s="99">
        <f>COUNTIF(通讯通路门店!$S:$S,$G1989)</f>
        <v>0</v>
      </c>
      <c r="V1989" s="99">
        <f>COUNTIFS(通讯通路门店!$S:$S,$G1989,通讯通路门店!$J:$J,"综合卖场")</f>
        <v>0</v>
      </c>
      <c r="W1989" s="99">
        <f>SUMIFS(通讯通路门店!$AJ:$AJ,通讯通路门店!$S:$S,通讯客户沙盘!$G1989)</f>
        <v>0</v>
      </c>
      <c r="X1989" s="99">
        <f t="shared" si="155"/>
        <v>0</v>
      </c>
      <c r="Y1989" s="99">
        <f>COUNTIFS(通讯通路门店!$S:$S,$G1989,通讯通路门店!$J:$J,"荣耀体验店")+COUNTIFS(通讯通路门店!$S:$S,$G1989,通讯通路门店!$J:$J,"荣耀授权专卖店")</f>
        <v>0</v>
      </c>
      <c r="Z1989" s="99">
        <f>COUNTIFS(通讯通路门店!$S:$S,$G1989,通讯通路门店!$J:$J,"VIVO体验店")</f>
        <v>0</v>
      </c>
      <c r="AA1989" s="99">
        <f>COUNTIFS(通讯通路门店!$S:$S,$G1989,通讯通路门店!$J:$J,"OPPO体验店")</f>
        <v>0</v>
      </c>
      <c r="AB1989" s="99">
        <f>COUNTIFS(通讯通路门店!$S:$S,$G1989,通讯通路门店!$J:$J,"华为授权体验店")+COUNTIFS(通讯通路门店!$S:$S,$G1989,通讯通路门店!$J:$J,"华为堡垒店")</f>
        <v>0</v>
      </c>
      <c r="AC1989" s="99">
        <f>COUNTIFS(通讯通路门店!$S:$S,$G1989,通讯通路门店!$J:$J,"小米体验店")</f>
        <v>0</v>
      </c>
      <c r="AD1989" s="99">
        <f>COUNTIFS(通讯通路门店!$S:$S,$G1989,通讯通路门店!$J:$J,"苹果体验店")</f>
        <v>0</v>
      </c>
      <c r="AE1989" s="99">
        <f>COUNTIFS(通讯通路门店!$S:$S,$G1989,通讯通路门店!$J:$J,"其他品牌专卖店")</f>
        <v>0</v>
      </c>
      <c r="AF1989" s="99">
        <f>SUMIFS(通讯通路门店!$BI:$BI,通讯通路门店!$S:$S,$G1989)</f>
        <v>0</v>
      </c>
      <c r="AG1989" s="99">
        <f>SUMIFS(通讯通路门店!$BH:$BH,通讯通路门店!$S:$S,$G1989)</f>
        <v>0</v>
      </c>
      <c r="AH1989" s="99">
        <f t="shared" si="156"/>
        <v>0</v>
      </c>
      <c r="AI1989" s="99">
        <f>SUMIFS(通讯通路门店!$BB:$BB,通讯通路门店!$S:$S,$G1989)</f>
        <v>0</v>
      </c>
      <c r="AJ1989" s="99">
        <f>SUMIFS(通讯通路门店!$BE:$BE,通讯通路门店!$S:$S,$G1989)</f>
        <v>0</v>
      </c>
      <c r="AK1989" s="99">
        <f>SUMIFS(通讯通路门店!$BG:$BG,通讯通路门店!$S:$S,$G1989)</f>
        <v>0</v>
      </c>
      <c r="AL1989" s="99">
        <f>SUMIFS(通讯通路门店!$BC:$BC,通讯通路门店!$S:$S,$G1989)</f>
        <v>0</v>
      </c>
      <c r="AM1989" s="99">
        <f>SUMIFS(通讯通路门店!$BD:$BD,通讯通路门店!$S:$S,$G1989)</f>
        <v>0</v>
      </c>
      <c r="AN1989" s="99">
        <f>SUMIFS(通讯通路门店!$BF:$BF,通讯通路门店!$S:$S,$G1989)</f>
        <v>0</v>
      </c>
      <c r="AO1989" s="99">
        <f t="shared" si="157"/>
        <v>0</v>
      </c>
      <c r="AP1989" s="99">
        <f>SUMIFS(通讯通路门店!$K:$K,通讯通路门店!$S:$S,$G1989)</f>
        <v>0</v>
      </c>
      <c r="AQ1989" s="83"/>
      <c r="AR1989" s="99">
        <f>SUMIFS(通讯通路门店!$T:$T,通讯通路门店!$S:$S,$G1989)</f>
        <v>0</v>
      </c>
      <c r="AS1989" s="99">
        <f>SUMIFS(通讯通路门店!$U:$U,通讯通路门店!$S:$S,$G1989)</f>
        <v>0</v>
      </c>
      <c r="AT1989" s="99">
        <f>SUMIFS(通讯通路门店!$V:$V,通讯通路门店!$S:$S,$G1989)</f>
        <v>0</v>
      </c>
      <c r="AU1989" s="99">
        <f>SUMIFS(通讯通路门店!$W:$W,通讯通路门店!$S:$S,$G1989)</f>
        <v>0</v>
      </c>
      <c r="AV1989" s="99">
        <f>SUMIFS(通讯通路门店!$Z:$Z,通讯通路门店!$S:$S,$G1989)</f>
        <v>0</v>
      </c>
      <c r="AW1989" s="99">
        <f>SUMIFS(通讯通路门店!$AB:$AB,通讯通路门店!$S:$S,$G1989)</f>
        <v>0</v>
      </c>
      <c r="AX1989" s="99">
        <f>SUMIFS(通讯通路门店!$X:$X,通讯通路门店!$S:$S,$G1989)</f>
        <v>0</v>
      </c>
      <c r="AY1989" s="99">
        <f>SUMIFS(通讯通路门店!$Y:$Y,通讯通路门店!$S:$S,$G1989)</f>
        <v>0</v>
      </c>
      <c r="AZ1989" s="99">
        <f>SUMIFS(通讯通路门店!$AA:$AA,通讯通路门店!$S:$S,$G1989)</f>
        <v>0</v>
      </c>
      <c r="BA1989" s="99">
        <f t="shared" si="158"/>
        <v>0</v>
      </c>
      <c r="BB1989" s="99">
        <f t="shared" si="159"/>
        <v>0</v>
      </c>
      <c r="BC1989" s="99">
        <f>SUMIFS(通讯通路门店!$W:$W,通讯通路门店!$S:$S,$G1989,通讯通路门店!$J:$J,"荣耀体验店")+SUMIFS(通讯通路门店!$W:$W,通讯通路门店!$S:$S,$G1989,通讯通路门店!$J:$J,"荣耀授权专卖店")</f>
        <v>0</v>
      </c>
      <c r="BD1989" s="99">
        <f>SUMIFS(通讯通路门店!$Z:$Z,通讯通路门店!$S:$S,$G1989,通讯通路门店!$J:$J,"VIVO体验店")</f>
        <v>0</v>
      </c>
      <c r="BE1989" s="99">
        <f>SUMIFS(通讯通路门店!$AB:$AB,通讯通路门店!$S:$S,$G1989,通讯通路门店!$J:$J,"OPPO体验店")</f>
        <v>0</v>
      </c>
      <c r="BF1989" s="99">
        <f>SUMIFS(通讯通路门店!$X:$X,通讯通路门店!$S:$S,$G1989,通讯通路门店!$J:$J,"华为授权体验店")+SUMIFS(通讯通路门店!$AA:$AA,通讯通路门店!$S:$S,$G1989,通讯通路门店!$J:$J,"华为堡垒店")</f>
        <v>0</v>
      </c>
      <c r="BG1989" s="99">
        <f>SUMIFS(通讯通路门店!$Y:$Y,通讯通路门店!$S:$S,$G1989,通讯通路门店!$J:$J,"小米体验店")</f>
        <v>0</v>
      </c>
      <c r="BH1989" s="99">
        <f>SUMIFS(通讯通路门店!$AA:$AA,通讯通路门店!$S:$S,$G1989,通讯通路门店!$J:$J,"苹果体验店")</f>
        <v>0</v>
      </c>
      <c r="BI1989" s="99">
        <f>SUMIFS(通讯通路门店!$K:$K,通讯通路门店!$S:$S,$G1989,通讯通路门店!$J:$J,"其他品牌专卖店")</f>
        <v>0</v>
      </c>
      <c r="BJ1989" s="99">
        <f>SUMIFS(通讯通路门店!$AC:$AC,通讯通路门店!$S:$S,$G1989)</f>
        <v>0</v>
      </c>
      <c r="BK1989" s="99">
        <f>SUMIFS(通讯通路门店!$AD:$AD,通讯通路门店!$S:$S,$G1989)</f>
        <v>0</v>
      </c>
      <c r="BL1989" s="99">
        <f>SUMIFS(通讯通路门店!$AE:$AE,通讯通路门店!$S:$S,$G1989)</f>
        <v>0</v>
      </c>
      <c r="BM1989" s="99">
        <f>SUMIFS(通讯通路门店!$AF:$AF,通讯通路门店!$S:$S,$G1989)</f>
        <v>0</v>
      </c>
      <c r="BN1989" s="99">
        <f>SUMIFS(通讯通路门店!$AG:$AG,通讯通路门店!$S:$S,$G1989)</f>
        <v>0</v>
      </c>
      <c r="BO1989" s="99">
        <f>SUMIFS(通讯通路门店!$AH:$AH,通讯通路门店!$S:$S,$G1989)</f>
        <v>0</v>
      </c>
      <c r="BP1989" s="99">
        <f>SUMIFS(通讯通路门店!$AI:$AI,通讯通路门店!$S:$S,$G1989)</f>
        <v>0</v>
      </c>
      <c r="BQ1989" s="83"/>
    </row>
    <row r="1990" spans="1:69">
      <c r="A1990" s="99" t="str">
        <f>IFERROR(_xlfn.XLOOKUP($G1990,通讯通路门店!$S$4:$S$993933,通讯通路门店!$A$4:$A$993933,0,0),"")</f>
        <v>海南省</v>
      </c>
      <c r="B1990" s="99" t="str">
        <f>IFERROR(_xlfn.XLOOKUP($G1990,通讯通路门店!$S$4:$S$993933,通讯通路门店!$B$4:$B$993933,0,0),"")</f>
        <v>乐东黎族自治县</v>
      </c>
      <c r="C1990" s="99" t="str">
        <f>IFERROR(_xlfn.XLOOKUP($G1990,通讯通路门店!$S$4:$S$993933,通讯通路门店!$C$4:$C$993933,0,0),"")</f>
        <v>乐东黎族自治县</v>
      </c>
      <c r="D1990" s="99" t="str">
        <f>IFERROR(_xlfn.XLOOKUP($G1990,通讯通路门店!$S$4:$S$993933,通讯通路门店!$D$4:$D$993933,0,0),"")</f>
        <v>万冲镇</v>
      </c>
      <c r="E1990" s="83"/>
      <c r="F1990" s="83"/>
      <c r="G1990" s="101"/>
      <c r="H1990" s="102">
        <f>IFERROR(_xlfn.XLOOKUP($G1990,通讯通路门店!$S$4:$S$993933,通讯通路门店!$R$4:$R$993933,0,0),"")</f>
        <v>0</v>
      </c>
      <c r="I1990" s="83"/>
      <c r="J1990" s="83"/>
      <c r="K1990" s="83"/>
      <c r="L1990" s="83"/>
      <c r="M1990" s="83"/>
      <c r="N1990" s="83"/>
      <c r="O1990" s="83"/>
      <c r="P1990" s="83"/>
      <c r="Q1990" s="83"/>
      <c r="R1990" s="83"/>
      <c r="S1990" s="83"/>
      <c r="T1990" s="83"/>
      <c r="U1990" s="99">
        <f>COUNTIF(通讯通路门店!$S:$S,$G1990)</f>
        <v>0</v>
      </c>
      <c r="V1990" s="99">
        <f>COUNTIFS(通讯通路门店!$S:$S,$G1990,通讯通路门店!$J:$J,"综合卖场")</f>
        <v>0</v>
      </c>
      <c r="W1990" s="99">
        <f>SUMIFS(通讯通路门店!$AJ:$AJ,通讯通路门店!$S:$S,通讯客户沙盘!$G1990)</f>
        <v>0</v>
      </c>
      <c r="X1990" s="99">
        <f t="shared" si="155"/>
        <v>0</v>
      </c>
      <c r="Y1990" s="99">
        <f>COUNTIFS(通讯通路门店!$S:$S,$G1990,通讯通路门店!$J:$J,"荣耀体验店")+COUNTIFS(通讯通路门店!$S:$S,$G1990,通讯通路门店!$J:$J,"荣耀授权专卖店")</f>
        <v>0</v>
      </c>
      <c r="Z1990" s="99">
        <f>COUNTIFS(通讯通路门店!$S:$S,$G1990,通讯通路门店!$J:$J,"VIVO体验店")</f>
        <v>0</v>
      </c>
      <c r="AA1990" s="99">
        <f>COUNTIFS(通讯通路门店!$S:$S,$G1990,通讯通路门店!$J:$J,"OPPO体验店")</f>
        <v>0</v>
      </c>
      <c r="AB1990" s="99">
        <f>COUNTIFS(通讯通路门店!$S:$S,$G1990,通讯通路门店!$J:$J,"华为授权体验店")+COUNTIFS(通讯通路门店!$S:$S,$G1990,通讯通路门店!$J:$J,"华为堡垒店")</f>
        <v>0</v>
      </c>
      <c r="AC1990" s="99">
        <f>COUNTIFS(通讯通路门店!$S:$S,$G1990,通讯通路门店!$J:$J,"小米体验店")</f>
        <v>0</v>
      </c>
      <c r="AD1990" s="99">
        <f>COUNTIFS(通讯通路门店!$S:$S,$G1990,通讯通路门店!$J:$J,"苹果体验店")</f>
        <v>0</v>
      </c>
      <c r="AE1990" s="99">
        <f>COUNTIFS(通讯通路门店!$S:$S,$G1990,通讯通路门店!$J:$J,"其他品牌专卖店")</f>
        <v>0</v>
      </c>
      <c r="AF1990" s="99">
        <f>SUMIFS(通讯通路门店!$BI:$BI,通讯通路门店!$S:$S,$G1990)</f>
        <v>0</v>
      </c>
      <c r="AG1990" s="99">
        <f>SUMIFS(通讯通路门店!$BH:$BH,通讯通路门店!$S:$S,$G1990)</f>
        <v>0</v>
      </c>
      <c r="AH1990" s="99">
        <f t="shared" si="156"/>
        <v>0</v>
      </c>
      <c r="AI1990" s="99">
        <f>SUMIFS(通讯通路门店!$BB:$BB,通讯通路门店!$S:$S,$G1990)</f>
        <v>0</v>
      </c>
      <c r="AJ1990" s="99">
        <f>SUMIFS(通讯通路门店!$BE:$BE,通讯通路门店!$S:$S,$G1990)</f>
        <v>0</v>
      </c>
      <c r="AK1990" s="99">
        <f>SUMIFS(通讯通路门店!$BG:$BG,通讯通路门店!$S:$S,$G1990)</f>
        <v>0</v>
      </c>
      <c r="AL1990" s="99">
        <f>SUMIFS(通讯通路门店!$BC:$BC,通讯通路门店!$S:$S,$G1990)</f>
        <v>0</v>
      </c>
      <c r="AM1990" s="99">
        <f>SUMIFS(通讯通路门店!$BD:$BD,通讯通路门店!$S:$S,$G1990)</f>
        <v>0</v>
      </c>
      <c r="AN1990" s="99">
        <f>SUMIFS(通讯通路门店!$BF:$BF,通讯通路门店!$S:$S,$G1990)</f>
        <v>0</v>
      </c>
      <c r="AO1990" s="99">
        <f t="shared" si="157"/>
        <v>0</v>
      </c>
      <c r="AP1990" s="99">
        <f>SUMIFS(通讯通路门店!$K:$K,通讯通路门店!$S:$S,$G1990)</f>
        <v>0</v>
      </c>
      <c r="AQ1990" s="83"/>
      <c r="AR1990" s="99">
        <f>SUMIFS(通讯通路门店!$T:$T,通讯通路门店!$S:$S,$G1990)</f>
        <v>0</v>
      </c>
      <c r="AS1990" s="99">
        <f>SUMIFS(通讯通路门店!$U:$U,通讯通路门店!$S:$S,$G1990)</f>
        <v>0</v>
      </c>
      <c r="AT1990" s="99">
        <f>SUMIFS(通讯通路门店!$V:$V,通讯通路门店!$S:$S,$G1990)</f>
        <v>0</v>
      </c>
      <c r="AU1990" s="99">
        <f>SUMIFS(通讯通路门店!$W:$W,通讯通路门店!$S:$S,$G1990)</f>
        <v>0</v>
      </c>
      <c r="AV1990" s="99">
        <f>SUMIFS(通讯通路门店!$Z:$Z,通讯通路门店!$S:$S,$G1990)</f>
        <v>0</v>
      </c>
      <c r="AW1990" s="99">
        <f>SUMIFS(通讯通路门店!$AB:$AB,通讯通路门店!$S:$S,$G1990)</f>
        <v>0</v>
      </c>
      <c r="AX1990" s="99">
        <f>SUMIFS(通讯通路门店!$X:$X,通讯通路门店!$S:$S,$G1990)</f>
        <v>0</v>
      </c>
      <c r="AY1990" s="99">
        <f>SUMIFS(通讯通路门店!$Y:$Y,通讯通路门店!$S:$S,$G1990)</f>
        <v>0</v>
      </c>
      <c r="AZ1990" s="99">
        <f>SUMIFS(通讯通路门店!$AA:$AA,通讯通路门店!$S:$S,$G1990)</f>
        <v>0</v>
      </c>
      <c r="BA1990" s="99">
        <f t="shared" si="158"/>
        <v>0</v>
      </c>
      <c r="BB1990" s="99">
        <f t="shared" si="159"/>
        <v>0</v>
      </c>
      <c r="BC1990" s="99">
        <f>SUMIFS(通讯通路门店!$W:$W,通讯通路门店!$S:$S,$G1990,通讯通路门店!$J:$J,"荣耀体验店")+SUMIFS(通讯通路门店!$W:$W,通讯通路门店!$S:$S,$G1990,通讯通路门店!$J:$J,"荣耀授权专卖店")</f>
        <v>0</v>
      </c>
      <c r="BD1990" s="99">
        <f>SUMIFS(通讯通路门店!$Z:$Z,通讯通路门店!$S:$S,$G1990,通讯通路门店!$J:$J,"VIVO体验店")</f>
        <v>0</v>
      </c>
      <c r="BE1990" s="99">
        <f>SUMIFS(通讯通路门店!$AB:$AB,通讯通路门店!$S:$S,$G1990,通讯通路门店!$J:$J,"OPPO体验店")</f>
        <v>0</v>
      </c>
      <c r="BF1990" s="99">
        <f>SUMIFS(通讯通路门店!$X:$X,通讯通路门店!$S:$S,$G1990,通讯通路门店!$J:$J,"华为授权体验店")+SUMIFS(通讯通路门店!$AA:$AA,通讯通路门店!$S:$S,$G1990,通讯通路门店!$J:$J,"华为堡垒店")</f>
        <v>0</v>
      </c>
      <c r="BG1990" s="99">
        <f>SUMIFS(通讯通路门店!$Y:$Y,通讯通路门店!$S:$S,$G1990,通讯通路门店!$J:$J,"小米体验店")</f>
        <v>0</v>
      </c>
      <c r="BH1990" s="99">
        <f>SUMIFS(通讯通路门店!$AA:$AA,通讯通路门店!$S:$S,$G1990,通讯通路门店!$J:$J,"苹果体验店")</f>
        <v>0</v>
      </c>
      <c r="BI1990" s="99">
        <f>SUMIFS(通讯通路门店!$K:$K,通讯通路门店!$S:$S,$G1990,通讯通路门店!$J:$J,"其他品牌专卖店")</f>
        <v>0</v>
      </c>
      <c r="BJ1990" s="99">
        <f>SUMIFS(通讯通路门店!$AC:$AC,通讯通路门店!$S:$S,$G1990)</f>
        <v>0</v>
      </c>
      <c r="BK1990" s="99">
        <f>SUMIFS(通讯通路门店!$AD:$AD,通讯通路门店!$S:$S,$G1990)</f>
        <v>0</v>
      </c>
      <c r="BL1990" s="99">
        <f>SUMIFS(通讯通路门店!$AE:$AE,通讯通路门店!$S:$S,$G1990)</f>
        <v>0</v>
      </c>
      <c r="BM1990" s="99">
        <f>SUMIFS(通讯通路门店!$AF:$AF,通讯通路门店!$S:$S,$G1990)</f>
        <v>0</v>
      </c>
      <c r="BN1990" s="99">
        <f>SUMIFS(通讯通路门店!$AG:$AG,通讯通路门店!$S:$S,$G1990)</f>
        <v>0</v>
      </c>
      <c r="BO1990" s="99">
        <f>SUMIFS(通讯通路门店!$AH:$AH,通讯通路门店!$S:$S,$G1990)</f>
        <v>0</v>
      </c>
      <c r="BP1990" s="99">
        <f>SUMIFS(通讯通路门店!$AI:$AI,通讯通路门店!$S:$S,$G1990)</f>
        <v>0</v>
      </c>
      <c r="BQ1990" s="83"/>
    </row>
    <row r="1991" spans="1:69">
      <c r="A1991" s="99" t="str">
        <f>IFERROR(_xlfn.XLOOKUP($G1991,通讯通路门店!$S$4:$S$993933,通讯通路门店!$A$4:$A$993933,0,0),"")</f>
        <v>海南省</v>
      </c>
      <c r="B1991" s="99" t="str">
        <f>IFERROR(_xlfn.XLOOKUP($G1991,通讯通路门店!$S$4:$S$993933,通讯通路门店!$B$4:$B$993933,0,0),"")</f>
        <v>乐东黎族自治县</v>
      </c>
      <c r="C1991" s="99" t="str">
        <f>IFERROR(_xlfn.XLOOKUP($G1991,通讯通路门店!$S$4:$S$993933,通讯通路门店!$C$4:$C$993933,0,0),"")</f>
        <v>乐东黎族自治县</v>
      </c>
      <c r="D1991" s="99" t="str">
        <f>IFERROR(_xlfn.XLOOKUP($G1991,通讯通路门店!$S$4:$S$993933,通讯通路门店!$D$4:$D$993933,0,0),"")</f>
        <v>万冲镇</v>
      </c>
      <c r="E1991" s="83"/>
      <c r="F1991" s="83"/>
      <c r="G1991" s="101"/>
      <c r="H1991" s="102">
        <f>IFERROR(_xlfn.XLOOKUP($G1991,通讯通路门店!$S$4:$S$993933,通讯通路门店!$R$4:$R$993933,0,0),"")</f>
        <v>0</v>
      </c>
      <c r="I1991" s="83"/>
      <c r="J1991" s="83"/>
      <c r="K1991" s="83"/>
      <c r="L1991" s="83"/>
      <c r="M1991" s="83"/>
      <c r="N1991" s="83"/>
      <c r="O1991" s="83"/>
      <c r="P1991" s="83"/>
      <c r="Q1991" s="83"/>
      <c r="R1991" s="83"/>
      <c r="S1991" s="83"/>
      <c r="T1991" s="83"/>
      <c r="U1991" s="99">
        <f>COUNTIF(通讯通路门店!$S:$S,$G1991)</f>
        <v>0</v>
      </c>
      <c r="V1991" s="99">
        <f>COUNTIFS(通讯通路门店!$S:$S,$G1991,通讯通路门店!$J:$J,"综合卖场")</f>
        <v>0</v>
      </c>
      <c r="W1991" s="99">
        <f>SUMIFS(通讯通路门店!$AJ:$AJ,通讯通路门店!$S:$S,通讯客户沙盘!$G1991)</f>
        <v>0</v>
      </c>
      <c r="X1991" s="99">
        <f t="shared" si="155"/>
        <v>0</v>
      </c>
      <c r="Y1991" s="99">
        <f>COUNTIFS(通讯通路门店!$S:$S,$G1991,通讯通路门店!$J:$J,"荣耀体验店")+COUNTIFS(通讯通路门店!$S:$S,$G1991,通讯通路门店!$J:$J,"荣耀授权专卖店")</f>
        <v>0</v>
      </c>
      <c r="Z1991" s="99">
        <f>COUNTIFS(通讯通路门店!$S:$S,$G1991,通讯通路门店!$J:$J,"VIVO体验店")</f>
        <v>0</v>
      </c>
      <c r="AA1991" s="99">
        <f>COUNTIFS(通讯通路门店!$S:$S,$G1991,通讯通路门店!$J:$J,"OPPO体验店")</f>
        <v>0</v>
      </c>
      <c r="AB1991" s="99">
        <f>COUNTIFS(通讯通路门店!$S:$S,$G1991,通讯通路门店!$J:$J,"华为授权体验店")+COUNTIFS(通讯通路门店!$S:$S,$G1991,通讯通路门店!$J:$J,"华为堡垒店")</f>
        <v>0</v>
      </c>
      <c r="AC1991" s="99">
        <f>COUNTIFS(通讯通路门店!$S:$S,$G1991,通讯通路门店!$J:$J,"小米体验店")</f>
        <v>0</v>
      </c>
      <c r="AD1991" s="99">
        <f>COUNTIFS(通讯通路门店!$S:$S,$G1991,通讯通路门店!$J:$J,"苹果体验店")</f>
        <v>0</v>
      </c>
      <c r="AE1991" s="99">
        <f>COUNTIFS(通讯通路门店!$S:$S,$G1991,通讯通路门店!$J:$J,"其他品牌专卖店")</f>
        <v>0</v>
      </c>
      <c r="AF1991" s="99">
        <f>SUMIFS(通讯通路门店!$BI:$BI,通讯通路门店!$S:$S,$G1991)</f>
        <v>0</v>
      </c>
      <c r="AG1991" s="99">
        <f>SUMIFS(通讯通路门店!$BH:$BH,通讯通路门店!$S:$S,$G1991)</f>
        <v>0</v>
      </c>
      <c r="AH1991" s="99">
        <f t="shared" si="156"/>
        <v>0</v>
      </c>
      <c r="AI1991" s="99">
        <f>SUMIFS(通讯通路门店!$BB:$BB,通讯通路门店!$S:$S,$G1991)</f>
        <v>0</v>
      </c>
      <c r="AJ1991" s="99">
        <f>SUMIFS(通讯通路门店!$BE:$BE,通讯通路门店!$S:$S,$G1991)</f>
        <v>0</v>
      </c>
      <c r="AK1991" s="99">
        <f>SUMIFS(通讯通路门店!$BG:$BG,通讯通路门店!$S:$S,$G1991)</f>
        <v>0</v>
      </c>
      <c r="AL1991" s="99">
        <f>SUMIFS(通讯通路门店!$BC:$BC,通讯通路门店!$S:$S,$G1991)</f>
        <v>0</v>
      </c>
      <c r="AM1991" s="99">
        <f>SUMIFS(通讯通路门店!$BD:$BD,通讯通路门店!$S:$S,$G1991)</f>
        <v>0</v>
      </c>
      <c r="AN1991" s="99">
        <f>SUMIFS(通讯通路门店!$BF:$BF,通讯通路门店!$S:$S,$G1991)</f>
        <v>0</v>
      </c>
      <c r="AO1991" s="99">
        <f t="shared" si="157"/>
        <v>0</v>
      </c>
      <c r="AP1991" s="99">
        <f>SUMIFS(通讯通路门店!$K:$K,通讯通路门店!$S:$S,$G1991)</f>
        <v>0</v>
      </c>
      <c r="AQ1991" s="83"/>
      <c r="AR1991" s="99">
        <f>SUMIFS(通讯通路门店!$T:$T,通讯通路门店!$S:$S,$G1991)</f>
        <v>0</v>
      </c>
      <c r="AS1991" s="99">
        <f>SUMIFS(通讯通路门店!$U:$U,通讯通路门店!$S:$S,$G1991)</f>
        <v>0</v>
      </c>
      <c r="AT1991" s="99">
        <f>SUMIFS(通讯通路门店!$V:$V,通讯通路门店!$S:$S,$G1991)</f>
        <v>0</v>
      </c>
      <c r="AU1991" s="99">
        <f>SUMIFS(通讯通路门店!$W:$W,通讯通路门店!$S:$S,$G1991)</f>
        <v>0</v>
      </c>
      <c r="AV1991" s="99">
        <f>SUMIFS(通讯通路门店!$Z:$Z,通讯通路门店!$S:$S,$G1991)</f>
        <v>0</v>
      </c>
      <c r="AW1991" s="99">
        <f>SUMIFS(通讯通路门店!$AB:$AB,通讯通路门店!$S:$S,$G1991)</f>
        <v>0</v>
      </c>
      <c r="AX1991" s="99">
        <f>SUMIFS(通讯通路门店!$X:$X,通讯通路门店!$S:$S,$G1991)</f>
        <v>0</v>
      </c>
      <c r="AY1991" s="99">
        <f>SUMIFS(通讯通路门店!$Y:$Y,通讯通路门店!$S:$S,$G1991)</f>
        <v>0</v>
      </c>
      <c r="AZ1991" s="99">
        <f>SUMIFS(通讯通路门店!$AA:$AA,通讯通路门店!$S:$S,$G1991)</f>
        <v>0</v>
      </c>
      <c r="BA1991" s="99">
        <f t="shared" si="158"/>
        <v>0</v>
      </c>
      <c r="BB1991" s="99">
        <f t="shared" si="159"/>
        <v>0</v>
      </c>
      <c r="BC1991" s="99">
        <f>SUMIFS(通讯通路门店!$W:$W,通讯通路门店!$S:$S,$G1991,通讯通路门店!$J:$J,"荣耀体验店")+SUMIFS(通讯通路门店!$W:$W,通讯通路门店!$S:$S,$G1991,通讯通路门店!$J:$J,"荣耀授权专卖店")</f>
        <v>0</v>
      </c>
      <c r="BD1991" s="99">
        <f>SUMIFS(通讯通路门店!$Z:$Z,通讯通路门店!$S:$S,$G1991,通讯通路门店!$J:$J,"VIVO体验店")</f>
        <v>0</v>
      </c>
      <c r="BE1991" s="99">
        <f>SUMIFS(通讯通路门店!$AB:$AB,通讯通路门店!$S:$S,$G1991,通讯通路门店!$J:$J,"OPPO体验店")</f>
        <v>0</v>
      </c>
      <c r="BF1991" s="99">
        <f>SUMIFS(通讯通路门店!$X:$X,通讯通路门店!$S:$S,$G1991,通讯通路门店!$J:$J,"华为授权体验店")+SUMIFS(通讯通路门店!$AA:$AA,通讯通路门店!$S:$S,$G1991,通讯通路门店!$J:$J,"华为堡垒店")</f>
        <v>0</v>
      </c>
      <c r="BG1991" s="99">
        <f>SUMIFS(通讯通路门店!$Y:$Y,通讯通路门店!$S:$S,$G1991,通讯通路门店!$J:$J,"小米体验店")</f>
        <v>0</v>
      </c>
      <c r="BH1991" s="99">
        <f>SUMIFS(通讯通路门店!$AA:$AA,通讯通路门店!$S:$S,$G1991,通讯通路门店!$J:$J,"苹果体验店")</f>
        <v>0</v>
      </c>
      <c r="BI1991" s="99">
        <f>SUMIFS(通讯通路门店!$K:$K,通讯通路门店!$S:$S,$G1991,通讯通路门店!$J:$J,"其他品牌专卖店")</f>
        <v>0</v>
      </c>
      <c r="BJ1991" s="99">
        <f>SUMIFS(通讯通路门店!$AC:$AC,通讯通路门店!$S:$S,$G1991)</f>
        <v>0</v>
      </c>
      <c r="BK1991" s="99">
        <f>SUMIFS(通讯通路门店!$AD:$AD,通讯通路门店!$S:$S,$G1991)</f>
        <v>0</v>
      </c>
      <c r="BL1991" s="99">
        <f>SUMIFS(通讯通路门店!$AE:$AE,通讯通路门店!$S:$S,$G1991)</f>
        <v>0</v>
      </c>
      <c r="BM1991" s="99">
        <f>SUMIFS(通讯通路门店!$AF:$AF,通讯通路门店!$S:$S,$G1991)</f>
        <v>0</v>
      </c>
      <c r="BN1991" s="99">
        <f>SUMIFS(通讯通路门店!$AG:$AG,通讯通路门店!$S:$S,$G1991)</f>
        <v>0</v>
      </c>
      <c r="BO1991" s="99">
        <f>SUMIFS(通讯通路门店!$AH:$AH,通讯通路门店!$S:$S,$G1991)</f>
        <v>0</v>
      </c>
      <c r="BP1991" s="99">
        <f>SUMIFS(通讯通路门店!$AI:$AI,通讯通路门店!$S:$S,$G1991)</f>
        <v>0</v>
      </c>
      <c r="BQ1991" s="83"/>
    </row>
    <row r="1992" spans="1:69">
      <c r="A1992" s="99" t="str">
        <f>IFERROR(_xlfn.XLOOKUP($G1992,通讯通路门店!$S$4:$S$993933,通讯通路门店!$A$4:$A$993933,0,0),"")</f>
        <v>海南省</v>
      </c>
      <c r="B1992" s="99" t="str">
        <f>IFERROR(_xlfn.XLOOKUP($G1992,通讯通路门店!$S$4:$S$993933,通讯通路门店!$B$4:$B$993933,0,0),"")</f>
        <v>乐东黎族自治县</v>
      </c>
      <c r="C1992" s="99" t="str">
        <f>IFERROR(_xlfn.XLOOKUP($G1992,通讯通路门店!$S$4:$S$993933,通讯通路门店!$C$4:$C$993933,0,0),"")</f>
        <v>乐东黎族自治县</v>
      </c>
      <c r="D1992" s="99" t="str">
        <f>IFERROR(_xlfn.XLOOKUP($G1992,通讯通路门店!$S$4:$S$993933,通讯通路门店!$D$4:$D$993933,0,0),"")</f>
        <v>万冲镇</v>
      </c>
      <c r="E1992" s="83"/>
      <c r="F1992" s="83"/>
      <c r="G1992" s="101"/>
      <c r="H1992" s="102">
        <f>IFERROR(_xlfn.XLOOKUP($G1992,通讯通路门店!$S$4:$S$993933,通讯通路门店!$R$4:$R$993933,0,0),"")</f>
        <v>0</v>
      </c>
      <c r="I1992" s="83"/>
      <c r="J1992" s="83"/>
      <c r="K1992" s="83"/>
      <c r="L1992" s="83"/>
      <c r="M1992" s="83"/>
      <c r="N1992" s="83"/>
      <c r="O1992" s="83"/>
      <c r="P1992" s="83"/>
      <c r="Q1992" s="83"/>
      <c r="R1992" s="83"/>
      <c r="S1992" s="83"/>
      <c r="T1992" s="83"/>
      <c r="U1992" s="99">
        <f>COUNTIF(通讯通路门店!$S:$S,$G1992)</f>
        <v>0</v>
      </c>
      <c r="V1992" s="99">
        <f>COUNTIFS(通讯通路门店!$S:$S,$G1992,通讯通路门店!$J:$J,"综合卖场")</f>
        <v>0</v>
      </c>
      <c r="W1992" s="99">
        <f>SUMIFS(通讯通路门店!$AJ:$AJ,通讯通路门店!$S:$S,通讯客户沙盘!$G1992)</f>
        <v>0</v>
      </c>
      <c r="X1992" s="99">
        <f t="shared" si="155"/>
        <v>0</v>
      </c>
      <c r="Y1992" s="99">
        <f>COUNTIFS(通讯通路门店!$S:$S,$G1992,通讯通路门店!$J:$J,"荣耀体验店")+COUNTIFS(通讯通路门店!$S:$S,$G1992,通讯通路门店!$J:$J,"荣耀授权专卖店")</f>
        <v>0</v>
      </c>
      <c r="Z1992" s="99">
        <f>COUNTIFS(通讯通路门店!$S:$S,$G1992,通讯通路门店!$J:$J,"VIVO体验店")</f>
        <v>0</v>
      </c>
      <c r="AA1992" s="99">
        <f>COUNTIFS(通讯通路门店!$S:$S,$G1992,通讯通路门店!$J:$J,"OPPO体验店")</f>
        <v>0</v>
      </c>
      <c r="AB1992" s="99">
        <f>COUNTIFS(通讯通路门店!$S:$S,$G1992,通讯通路门店!$J:$J,"华为授权体验店")+COUNTIFS(通讯通路门店!$S:$S,$G1992,通讯通路门店!$J:$J,"华为堡垒店")</f>
        <v>0</v>
      </c>
      <c r="AC1992" s="99">
        <f>COUNTIFS(通讯通路门店!$S:$S,$G1992,通讯通路门店!$J:$J,"小米体验店")</f>
        <v>0</v>
      </c>
      <c r="AD1992" s="99">
        <f>COUNTIFS(通讯通路门店!$S:$S,$G1992,通讯通路门店!$J:$J,"苹果体验店")</f>
        <v>0</v>
      </c>
      <c r="AE1992" s="99">
        <f>COUNTIFS(通讯通路门店!$S:$S,$G1992,通讯通路门店!$J:$J,"其他品牌专卖店")</f>
        <v>0</v>
      </c>
      <c r="AF1992" s="99">
        <f>SUMIFS(通讯通路门店!$BI:$BI,通讯通路门店!$S:$S,$G1992)</f>
        <v>0</v>
      </c>
      <c r="AG1992" s="99">
        <f>SUMIFS(通讯通路门店!$BH:$BH,通讯通路门店!$S:$S,$G1992)</f>
        <v>0</v>
      </c>
      <c r="AH1992" s="99">
        <f t="shared" si="156"/>
        <v>0</v>
      </c>
      <c r="AI1992" s="99">
        <f>SUMIFS(通讯通路门店!$BB:$BB,通讯通路门店!$S:$S,$G1992)</f>
        <v>0</v>
      </c>
      <c r="AJ1992" s="99">
        <f>SUMIFS(通讯通路门店!$BE:$BE,通讯通路门店!$S:$S,$G1992)</f>
        <v>0</v>
      </c>
      <c r="AK1992" s="99">
        <f>SUMIFS(通讯通路门店!$BG:$BG,通讯通路门店!$S:$S,$G1992)</f>
        <v>0</v>
      </c>
      <c r="AL1992" s="99">
        <f>SUMIFS(通讯通路门店!$BC:$BC,通讯通路门店!$S:$S,$G1992)</f>
        <v>0</v>
      </c>
      <c r="AM1992" s="99">
        <f>SUMIFS(通讯通路门店!$BD:$BD,通讯通路门店!$S:$S,$G1992)</f>
        <v>0</v>
      </c>
      <c r="AN1992" s="99">
        <f>SUMIFS(通讯通路门店!$BF:$BF,通讯通路门店!$S:$S,$G1992)</f>
        <v>0</v>
      </c>
      <c r="AO1992" s="99">
        <f t="shared" si="157"/>
        <v>0</v>
      </c>
      <c r="AP1992" s="99">
        <f>SUMIFS(通讯通路门店!$K:$K,通讯通路门店!$S:$S,$G1992)</f>
        <v>0</v>
      </c>
      <c r="AQ1992" s="83"/>
      <c r="AR1992" s="99">
        <f>SUMIFS(通讯通路门店!$T:$T,通讯通路门店!$S:$S,$G1992)</f>
        <v>0</v>
      </c>
      <c r="AS1992" s="99">
        <f>SUMIFS(通讯通路门店!$U:$U,通讯通路门店!$S:$S,$G1992)</f>
        <v>0</v>
      </c>
      <c r="AT1992" s="99">
        <f>SUMIFS(通讯通路门店!$V:$V,通讯通路门店!$S:$S,$G1992)</f>
        <v>0</v>
      </c>
      <c r="AU1992" s="99">
        <f>SUMIFS(通讯通路门店!$W:$W,通讯通路门店!$S:$S,$G1992)</f>
        <v>0</v>
      </c>
      <c r="AV1992" s="99">
        <f>SUMIFS(通讯通路门店!$Z:$Z,通讯通路门店!$S:$S,$G1992)</f>
        <v>0</v>
      </c>
      <c r="AW1992" s="99">
        <f>SUMIFS(通讯通路门店!$AB:$AB,通讯通路门店!$S:$S,$G1992)</f>
        <v>0</v>
      </c>
      <c r="AX1992" s="99">
        <f>SUMIFS(通讯通路门店!$X:$X,通讯通路门店!$S:$S,$G1992)</f>
        <v>0</v>
      </c>
      <c r="AY1992" s="99">
        <f>SUMIFS(通讯通路门店!$Y:$Y,通讯通路门店!$S:$S,$G1992)</f>
        <v>0</v>
      </c>
      <c r="AZ1992" s="99">
        <f>SUMIFS(通讯通路门店!$AA:$AA,通讯通路门店!$S:$S,$G1992)</f>
        <v>0</v>
      </c>
      <c r="BA1992" s="99">
        <f t="shared" si="158"/>
        <v>0</v>
      </c>
      <c r="BB1992" s="99">
        <f t="shared" si="159"/>
        <v>0</v>
      </c>
      <c r="BC1992" s="99">
        <f>SUMIFS(通讯通路门店!$W:$W,通讯通路门店!$S:$S,$G1992,通讯通路门店!$J:$J,"荣耀体验店")+SUMIFS(通讯通路门店!$W:$W,通讯通路门店!$S:$S,$G1992,通讯通路门店!$J:$J,"荣耀授权专卖店")</f>
        <v>0</v>
      </c>
      <c r="BD1992" s="99">
        <f>SUMIFS(通讯通路门店!$Z:$Z,通讯通路门店!$S:$S,$G1992,通讯通路门店!$J:$J,"VIVO体验店")</f>
        <v>0</v>
      </c>
      <c r="BE1992" s="99">
        <f>SUMIFS(通讯通路门店!$AB:$AB,通讯通路门店!$S:$S,$G1992,通讯通路门店!$J:$J,"OPPO体验店")</f>
        <v>0</v>
      </c>
      <c r="BF1992" s="99">
        <f>SUMIFS(通讯通路门店!$X:$X,通讯通路门店!$S:$S,$G1992,通讯通路门店!$J:$J,"华为授权体验店")+SUMIFS(通讯通路门店!$AA:$AA,通讯通路门店!$S:$S,$G1992,通讯通路门店!$J:$J,"华为堡垒店")</f>
        <v>0</v>
      </c>
      <c r="BG1992" s="99">
        <f>SUMIFS(通讯通路门店!$Y:$Y,通讯通路门店!$S:$S,$G1992,通讯通路门店!$J:$J,"小米体验店")</f>
        <v>0</v>
      </c>
      <c r="BH1992" s="99">
        <f>SUMIFS(通讯通路门店!$AA:$AA,通讯通路门店!$S:$S,$G1992,通讯通路门店!$J:$J,"苹果体验店")</f>
        <v>0</v>
      </c>
      <c r="BI1992" s="99">
        <f>SUMIFS(通讯通路门店!$K:$K,通讯通路门店!$S:$S,$G1992,通讯通路门店!$J:$J,"其他品牌专卖店")</f>
        <v>0</v>
      </c>
      <c r="BJ1992" s="99">
        <f>SUMIFS(通讯通路门店!$AC:$AC,通讯通路门店!$S:$S,$G1992)</f>
        <v>0</v>
      </c>
      <c r="BK1992" s="99">
        <f>SUMIFS(通讯通路门店!$AD:$AD,通讯通路门店!$S:$S,$G1992)</f>
        <v>0</v>
      </c>
      <c r="BL1992" s="99">
        <f>SUMIFS(通讯通路门店!$AE:$AE,通讯通路门店!$S:$S,$G1992)</f>
        <v>0</v>
      </c>
      <c r="BM1992" s="99">
        <f>SUMIFS(通讯通路门店!$AF:$AF,通讯通路门店!$S:$S,$G1992)</f>
        <v>0</v>
      </c>
      <c r="BN1992" s="99">
        <f>SUMIFS(通讯通路门店!$AG:$AG,通讯通路门店!$S:$S,$G1992)</f>
        <v>0</v>
      </c>
      <c r="BO1992" s="99">
        <f>SUMIFS(通讯通路门店!$AH:$AH,通讯通路门店!$S:$S,$G1992)</f>
        <v>0</v>
      </c>
      <c r="BP1992" s="99">
        <f>SUMIFS(通讯通路门店!$AI:$AI,通讯通路门店!$S:$S,$G1992)</f>
        <v>0</v>
      </c>
      <c r="BQ1992" s="83"/>
    </row>
    <row r="1993" spans="1:69">
      <c r="A1993" s="99" t="str">
        <f>IFERROR(_xlfn.XLOOKUP($G1993,通讯通路门店!$S$4:$S$993933,通讯通路门店!$A$4:$A$993933,0,0),"")</f>
        <v>海南省</v>
      </c>
      <c r="B1993" s="99" t="str">
        <f>IFERROR(_xlfn.XLOOKUP($G1993,通讯通路门店!$S$4:$S$993933,通讯通路门店!$B$4:$B$993933,0,0),"")</f>
        <v>乐东黎族自治县</v>
      </c>
      <c r="C1993" s="99" t="str">
        <f>IFERROR(_xlfn.XLOOKUP($G1993,通讯通路门店!$S$4:$S$993933,通讯通路门店!$C$4:$C$993933,0,0),"")</f>
        <v>乐东黎族自治县</v>
      </c>
      <c r="D1993" s="99" t="str">
        <f>IFERROR(_xlfn.XLOOKUP($G1993,通讯通路门店!$S$4:$S$993933,通讯通路门店!$D$4:$D$993933,0,0),"")</f>
        <v>万冲镇</v>
      </c>
      <c r="E1993" s="83"/>
      <c r="F1993" s="83"/>
      <c r="G1993" s="101"/>
      <c r="H1993" s="102">
        <f>IFERROR(_xlfn.XLOOKUP($G1993,通讯通路门店!$S$4:$S$993933,通讯通路门店!$R$4:$R$993933,0,0),"")</f>
        <v>0</v>
      </c>
      <c r="I1993" s="83"/>
      <c r="J1993" s="83"/>
      <c r="K1993" s="83"/>
      <c r="L1993" s="83"/>
      <c r="M1993" s="83"/>
      <c r="N1993" s="83"/>
      <c r="O1993" s="83"/>
      <c r="P1993" s="83"/>
      <c r="Q1993" s="83"/>
      <c r="R1993" s="83"/>
      <c r="S1993" s="83"/>
      <c r="T1993" s="83"/>
      <c r="U1993" s="99">
        <f>COUNTIF(通讯通路门店!$S:$S,$G1993)</f>
        <v>0</v>
      </c>
      <c r="V1993" s="99">
        <f>COUNTIFS(通讯通路门店!$S:$S,$G1993,通讯通路门店!$J:$J,"综合卖场")</f>
        <v>0</v>
      </c>
      <c r="W1993" s="99">
        <f>SUMIFS(通讯通路门店!$AJ:$AJ,通讯通路门店!$S:$S,通讯客户沙盘!$G1993)</f>
        <v>0</v>
      </c>
      <c r="X1993" s="99">
        <f t="shared" si="155"/>
        <v>0</v>
      </c>
      <c r="Y1993" s="99">
        <f>COUNTIFS(通讯通路门店!$S:$S,$G1993,通讯通路门店!$J:$J,"荣耀体验店")+COUNTIFS(通讯通路门店!$S:$S,$G1993,通讯通路门店!$J:$J,"荣耀授权专卖店")</f>
        <v>0</v>
      </c>
      <c r="Z1993" s="99">
        <f>COUNTIFS(通讯通路门店!$S:$S,$G1993,通讯通路门店!$J:$J,"VIVO体验店")</f>
        <v>0</v>
      </c>
      <c r="AA1993" s="99">
        <f>COUNTIFS(通讯通路门店!$S:$S,$G1993,通讯通路门店!$J:$J,"OPPO体验店")</f>
        <v>0</v>
      </c>
      <c r="AB1993" s="99">
        <f>COUNTIFS(通讯通路门店!$S:$S,$G1993,通讯通路门店!$J:$J,"华为授权体验店")+COUNTIFS(通讯通路门店!$S:$S,$G1993,通讯通路门店!$J:$J,"华为堡垒店")</f>
        <v>0</v>
      </c>
      <c r="AC1993" s="99">
        <f>COUNTIFS(通讯通路门店!$S:$S,$G1993,通讯通路门店!$J:$J,"小米体验店")</f>
        <v>0</v>
      </c>
      <c r="AD1993" s="99">
        <f>COUNTIFS(通讯通路门店!$S:$S,$G1993,通讯通路门店!$J:$J,"苹果体验店")</f>
        <v>0</v>
      </c>
      <c r="AE1993" s="99">
        <f>COUNTIFS(通讯通路门店!$S:$S,$G1993,通讯通路门店!$J:$J,"其他品牌专卖店")</f>
        <v>0</v>
      </c>
      <c r="AF1993" s="99">
        <f>SUMIFS(通讯通路门店!$BI:$BI,通讯通路门店!$S:$S,$G1993)</f>
        <v>0</v>
      </c>
      <c r="AG1993" s="99">
        <f>SUMIFS(通讯通路门店!$BH:$BH,通讯通路门店!$S:$S,$G1993)</f>
        <v>0</v>
      </c>
      <c r="AH1993" s="99">
        <f t="shared" si="156"/>
        <v>0</v>
      </c>
      <c r="AI1993" s="99">
        <f>SUMIFS(通讯通路门店!$BB:$BB,通讯通路门店!$S:$S,$G1993)</f>
        <v>0</v>
      </c>
      <c r="AJ1993" s="99">
        <f>SUMIFS(通讯通路门店!$BE:$BE,通讯通路门店!$S:$S,$G1993)</f>
        <v>0</v>
      </c>
      <c r="AK1993" s="99">
        <f>SUMIFS(通讯通路门店!$BG:$BG,通讯通路门店!$S:$S,$G1993)</f>
        <v>0</v>
      </c>
      <c r="AL1993" s="99">
        <f>SUMIFS(通讯通路门店!$BC:$BC,通讯通路门店!$S:$S,$G1993)</f>
        <v>0</v>
      </c>
      <c r="AM1993" s="99">
        <f>SUMIFS(通讯通路门店!$BD:$BD,通讯通路门店!$S:$S,$G1993)</f>
        <v>0</v>
      </c>
      <c r="AN1993" s="99">
        <f>SUMIFS(通讯通路门店!$BF:$BF,通讯通路门店!$S:$S,$G1993)</f>
        <v>0</v>
      </c>
      <c r="AO1993" s="99">
        <f t="shared" si="157"/>
        <v>0</v>
      </c>
      <c r="AP1993" s="99">
        <f>SUMIFS(通讯通路门店!$K:$K,通讯通路门店!$S:$S,$G1993)</f>
        <v>0</v>
      </c>
      <c r="AQ1993" s="83"/>
      <c r="AR1993" s="99">
        <f>SUMIFS(通讯通路门店!$T:$T,通讯通路门店!$S:$S,$G1993)</f>
        <v>0</v>
      </c>
      <c r="AS1993" s="99">
        <f>SUMIFS(通讯通路门店!$U:$U,通讯通路门店!$S:$S,$G1993)</f>
        <v>0</v>
      </c>
      <c r="AT1993" s="99">
        <f>SUMIFS(通讯通路门店!$V:$V,通讯通路门店!$S:$S,$G1993)</f>
        <v>0</v>
      </c>
      <c r="AU1993" s="99">
        <f>SUMIFS(通讯通路门店!$W:$W,通讯通路门店!$S:$S,$G1993)</f>
        <v>0</v>
      </c>
      <c r="AV1993" s="99">
        <f>SUMIFS(通讯通路门店!$Z:$Z,通讯通路门店!$S:$S,$G1993)</f>
        <v>0</v>
      </c>
      <c r="AW1993" s="99">
        <f>SUMIFS(通讯通路门店!$AB:$AB,通讯通路门店!$S:$S,$G1993)</f>
        <v>0</v>
      </c>
      <c r="AX1993" s="99">
        <f>SUMIFS(通讯通路门店!$X:$X,通讯通路门店!$S:$S,$G1993)</f>
        <v>0</v>
      </c>
      <c r="AY1993" s="99">
        <f>SUMIFS(通讯通路门店!$Y:$Y,通讯通路门店!$S:$S,$G1993)</f>
        <v>0</v>
      </c>
      <c r="AZ1993" s="99">
        <f>SUMIFS(通讯通路门店!$AA:$AA,通讯通路门店!$S:$S,$G1993)</f>
        <v>0</v>
      </c>
      <c r="BA1993" s="99">
        <f t="shared" si="158"/>
        <v>0</v>
      </c>
      <c r="BB1993" s="99">
        <f t="shared" si="159"/>
        <v>0</v>
      </c>
      <c r="BC1993" s="99">
        <f>SUMIFS(通讯通路门店!$W:$W,通讯通路门店!$S:$S,$G1993,通讯通路门店!$J:$J,"荣耀体验店")+SUMIFS(通讯通路门店!$W:$W,通讯通路门店!$S:$S,$G1993,通讯通路门店!$J:$J,"荣耀授权专卖店")</f>
        <v>0</v>
      </c>
      <c r="BD1993" s="99">
        <f>SUMIFS(通讯通路门店!$Z:$Z,通讯通路门店!$S:$S,$G1993,通讯通路门店!$J:$J,"VIVO体验店")</f>
        <v>0</v>
      </c>
      <c r="BE1993" s="99">
        <f>SUMIFS(通讯通路门店!$AB:$AB,通讯通路门店!$S:$S,$G1993,通讯通路门店!$J:$J,"OPPO体验店")</f>
        <v>0</v>
      </c>
      <c r="BF1993" s="99">
        <f>SUMIFS(通讯通路门店!$X:$X,通讯通路门店!$S:$S,$G1993,通讯通路门店!$J:$J,"华为授权体验店")+SUMIFS(通讯通路门店!$AA:$AA,通讯通路门店!$S:$S,$G1993,通讯通路门店!$J:$J,"华为堡垒店")</f>
        <v>0</v>
      </c>
      <c r="BG1993" s="99">
        <f>SUMIFS(通讯通路门店!$Y:$Y,通讯通路门店!$S:$S,$G1993,通讯通路门店!$J:$J,"小米体验店")</f>
        <v>0</v>
      </c>
      <c r="BH1993" s="99">
        <f>SUMIFS(通讯通路门店!$AA:$AA,通讯通路门店!$S:$S,$G1993,通讯通路门店!$J:$J,"苹果体验店")</f>
        <v>0</v>
      </c>
      <c r="BI1993" s="99">
        <f>SUMIFS(通讯通路门店!$K:$K,通讯通路门店!$S:$S,$G1993,通讯通路门店!$J:$J,"其他品牌专卖店")</f>
        <v>0</v>
      </c>
      <c r="BJ1993" s="99">
        <f>SUMIFS(通讯通路门店!$AC:$AC,通讯通路门店!$S:$S,$G1993)</f>
        <v>0</v>
      </c>
      <c r="BK1993" s="99">
        <f>SUMIFS(通讯通路门店!$AD:$AD,通讯通路门店!$S:$S,$G1993)</f>
        <v>0</v>
      </c>
      <c r="BL1993" s="99">
        <f>SUMIFS(通讯通路门店!$AE:$AE,通讯通路门店!$S:$S,$G1993)</f>
        <v>0</v>
      </c>
      <c r="BM1993" s="99">
        <f>SUMIFS(通讯通路门店!$AF:$AF,通讯通路门店!$S:$S,$G1993)</f>
        <v>0</v>
      </c>
      <c r="BN1993" s="99">
        <f>SUMIFS(通讯通路门店!$AG:$AG,通讯通路门店!$S:$S,$G1993)</f>
        <v>0</v>
      </c>
      <c r="BO1993" s="99">
        <f>SUMIFS(通讯通路门店!$AH:$AH,通讯通路门店!$S:$S,$G1993)</f>
        <v>0</v>
      </c>
      <c r="BP1993" s="99">
        <f>SUMIFS(通讯通路门店!$AI:$AI,通讯通路门店!$S:$S,$G1993)</f>
        <v>0</v>
      </c>
      <c r="BQ1993" s="83"/>
    </row>
    <row r="1994" spans="1:69">
      <c r="A1994" s="99" t="str">
        <f>IFERROR(_xlfn.XLOOKUP($G1994,通讯通路门店!$S$4:$S$993933,通讯通路门店!$A$4:$A$993933,0,0),"")</f>
        <v>海南省</v>
      </c>
      <c r="B1994" s="99" t="str">
        <f>IFERROR(_xlfn.XLOOKUP($G1994,通讯通路门店!$S$4:$S$993933,通讯通路门店!$B$4:$B$993933,0,0),"")</f>
        <v>乐东黎族自治县</v>
      </c>
      <c r="C1994" s="99" t="str">
        <f>IFERROR(_xlfn.XLOOKUP($G1994,通讯通路门店!$S$4:$S$993933,通讯通路门店!$C$4:$C$993933,0,0),"")</f>
        <v>乐东黎族自治县</v>
      </c>
      <c r="D1994" s="99" t="str">
        <f>IFERROR(_xlfn.XLOOKUP($G1994,通讯通路门店!$S$4:$S$993933,通讯通路门店!$D$4:$D$993933,0,0),"")</f>
        <v>万冲镇</v>
      </c>
      <c r="E1994" s="83"/>
      <c r="F1994" s="83"/>
      <c r="G1994" s="101"/>
      <c r="H1994" s="102">
        <f>IFERROR(_xlfn.XLOOKUP($G1994,通讯通路门店!$S$4:$S$993933,通讯通路门店!$R$4:$R$993933,0,0),"")</f>
        <v>0</v>
      </c>
      <c r="I1994" s="83"/>
      <c r="J1994" s="83"/>
      <c r="K1994" s="83"/>
      <c r="L1994" s="83"/>
      <c r="M1994" s="83"/>
      <c r="N1994" s="83"/>
      <c r="O1994" s="83"/>
      <c r="P1994" s="83"/>
      <c r="Q1994" s="83"/>
      <c r="R1994" s="83"/>
      <c r="S1994" s="83"/>
      <c r="T1994" s="83"/>
      <c r="U1994" s="99">
        <f>COUNTIF(通讯通路门店!$S:$S,$G1994)</f>
        <v>0</v>
      </c>
      <c r="V1994" s="99">
        <f>COUNTIFS(通讯通路门店!$S:$S,$G1994,通讯通路门店!$J:$J,"综合卖场")</f>
        <v>0</v>
      </c>
      <c r="W1994" s="99">
        <f>SUMIFS(通讯通路门店!$AJ:$AJ,通讯通路门店!$S:$S,通讯客户沙盘!$G1994)</f>
        <v>0</v>
      </c>
      <c r="X1994" s="99">
        <f t="shared" si="155"/>
        <v>0</v>
      </c>
      <c r="Y1994" s="99">
        <f>COUNTIFS(通讯通路门店!$S:$S,$G1994,通讯通路门店!$J:$J,"荣耀体验店")+COUNTIFS(通讯通路门店!$S:$S,$G1994,通讯通路门店!$J:$J,"荣耀授权专卖店")</f>
        <v>0</v>
      </c>
      <c r="Z1994" s="99">
        <f>COUNTIFS(通讯通路门店!$S:$S,$G1994,通讯通路门店!$J:$J,"VIVO体验店")</f>
        <v>0</v>
      </c>
      <c r="AA1994" s="99">
        <f>COUNTIFS(通讯通路门店!$S:$S,$G1994,通讯通路门店!$J:$J,"OPPO体验店")</f>
        <v>0</v>
      </c>
      <c r="AB1994" s="99">
        <f>COUNTIFS(通讯通路门店!$S:$S,$G1994,通讯通路门店!$J:$J,"华为授权体验店")+COUNTIFS(通讯通路门店!$S:$S,$G1994,通讯通路门店!$J:$J,"华为堡垒店")</f>
        <v>0</v>
      </c>
      <c r="AC1994" s="99">
        <f>COUNTIFS(通讯通路门店!$S:$S,$G1994,通讯通路门店!$J:$J,"小米体验店")</f>
        <v>0</v>
      </c>
      <c r="AD1994" s="99">
        <f>COUNTIFS(通讯通路门店!$S:$S,$G1994,通讯通路门店!$J:$J,"苹果体验店")</f>
        <v>0</v>
      </c>
      <c r="AE1994" s="99">
        <f>COUNTIFS(通讯通路门店!$S:$S,$G1994,通讯通路门店!$J:$J,"其他品牌专卖店")</f>
        <v>0</v>
      </c>
      <c r="AF1994" s="99">
        <f>SUMIFS(通讯通路门店!$BI:$BI,通讯通路门店!$S:$S,$G1994)</f>
        <v>0</v>
      </c>
      <c r="AG1994" s="99">
        <f>SUMIFS(通讯通路门店!$BH:$BH,通讯通路门店!$S:$S,$G1994)</f>
        <v>0</v>
      </c>
      <c r="AH1994" s="99">
        <f t="shared" si="156"/>
        <v>0</v>
      </c>
      <c r="AI1994" s="99">
        <f>SUMIFS(通讯通路门店!$BB:$BB,通讯通路门店!$S:$S,$G1994)</f>
        <v>0</v>
      </c>
      <c r="AJ1994" s="99">
        <f>SUMIFS(通讯通路门店!$BE:$BE,通讯通路门店!$S:$S,$G1994)</f>
        <v>0</v>
      </c>
      <c r="AK1994" s="99">
        <f>SUMIFS(通讯通路门店!$BG:$BG,通讯通路门店!$S:$S,$G1994)</f>
        <v>0</v>
      </c>
      <c r="AL1994" s="99">
        <f>SUMIFS(通讯通路门店!$BC:$BC,通讯通路门店!$S:$S,$G1994)</f>
        <v>0</v>
      </c>
      <c r="AM1994" s="99">
        <f>SUMIFS(通讯通路门店!$BD:$BD,通讯通路门店!$S:$S,$G1994)</f>
        <v>0</v>
      </c>
      <c r="AN1994" s="99">
        <f>SUMIFS(通讯通路门店!$BF:$BF,通讯通路门店!$S:$S,$G1994)</f>
        <v>0</v>
      </c>
      <c r="AO1994" s="99">
        <f t="shared" si="157"/>
        <v>0</v>
      </c>
      <c r="AP1994" s="99">
        <f>SUMIFS(通讯通路门店!$K:$K,通讯通路门店!$S:$S,$G1994)</f>
        <v>0</v>
      </c>
      <c r="AQ1994" s="83"/>
      <c r="AR1994" s="99">
        <f>SUMIFS(通讯通路门店!$T:$T,通讯通路门店!$S:$S,$G1994)</f>
        <v>0</v>
      </c>
      <c r="AS1994" s="99">
        <f>SUMIFS(通讯通路门店!$U:$U,通讯通路门店!$S:$S,$G1994)</f>
        <v>0</v>
      </c>
      <c r="AT1994" s="99">
        <f>SUMIFS(通讯通路门店!$V:$V,通讯通路门店!$S:$S,$G1994)</f>
        <v>0</v>
      </c>
      <c r="AU1994" s="99">
        <f>SUMIFS(通讯通路门店!$W:$W,通讯通路门店!$S:$S,$G1994)</f>
        <v>0</v>
      </c>
      <c r="AV1994" s="99">
        <f>SUMIFS(通讯通路门店!$Z:$Z,通讯通路门店!$S:$S,$G1994)</f>
        <v>0</v>
      </c>
      <c r="AW1994" s="99">
        <f>SUMIFS(通讯通路门店!$AB:$AB,通讯通路门店!$S:$S,$G1994)</f>
        <v>0</v>
      </c>
      <c r="AX1994" s="99">
        <f>SUMIFS(通讯通路门店!$X:$X,通讯通路门店!$S:$S,$G1994)</f>
        <v>0</v>
      </c>
      <c r="AY1994" s="99">
        <f>SUMIFS(通讯通路门店!$Y:$Y,通讯通路门店!$S:$S,$G1994)</f>
        <v>0</v>
      </c>
      <c r="AZ1994" s="99">
        <f>SUMIFS(通讯通路门店!$AA:$AA,通讯通路门店!$S:$S,$G1994)</f>
        <v>0</v>
      </c>
      <c r="BA1994" s="99">
        <f t="shared" si="158"/>
        <v>0</v>
      </c>
      <c r="BB1994" s="99">
        <f t="shared" si="159"/>
        <v>0</v>
      </c>
      <c r="BC1994" s="99">
        <f>SUMIFS(通讯通路门店!$W:$W,通讯通路门店!$S:$S,$G1994,通讯通路门店!$J:$J,"荣耀体验店")+SUMIFS(通讯通路门店!$W:$W,通讯通路门店!$S:$S,$G1994,通讯通路门店!$J:$J,"荣耀授权专卖店")</f>
        <v>0</v>
      </c>
      <c r="BD1994" s="99">
        <f>SUMIFS(通讯通路门店!$Z:$Z,通讯通路门店!$S:$S,$G1994,通讯通路门店!$J:$J,"VIVO体验店")</f>
        <v>0</v>
      </c>
      <c r="BE1994" s="99">
        <f>SUMIFS(通讯通路门店!$AB:$AB,通讯通路门店!$S:$S,$G1994,通讯通路门店!$J:$J,"OPPO体验店")</f>
        <v>0</v>
      </c>
      <c r="BF1994" s="99">
        <f>SUMIFS(通讯通路门店!$X:$X,通讯通路门店!$S:$S,$G1994,通讯通路门店!$J:$J,"华为授权体验店")+SUMIFS(通讯通路门店!$AA:$AA,通讯通路门店!$S:$S,$G1994,通讯通路门店!$J:$J,"华为堡垒店")</f>
        <v>0</v>
      </c>
      <c r="BG1994" s="99">
        <f>SUMIFS(通讯通路门店!$Y:$Y,通讯通路门店!$S:$S,$G1994,通讯通路门店!$J:$J,"小米体验店")</f>
        <v>0</v>
      </c>
      <c r="BH1994" s="99">
        <f>SUMIFS(通讯通路门店!$AA:$AA,通讯通路门店!$S:$S,$G1994,通讯通路门店!$J:$J,"苹果体验店")</f>
        <v>0</v>
      </c>
      <c r="BI1994" s="99">
        <f>SUMIFS(通讯通路门店!$K:$K,通讯通路门店!$S:$S,$G1994,通讯通路门店!$J:$J,"其他品牌专卖店")</f>
        <v>0</v>
      </c>
      <c r="BJ1994" s="99">
        <f>SUMIFS(通讯通路门店!$AC:$AC,通讯通路门店!$S:$S,$G1994)</f>
        <v>0</v>
      </c>
      <c r="BK1994" s="99">
        <f>SUMIFS(通讯通路门店!$AD:$AD,通讯通路门店!$S:$S,$G1994)</f>
        <v>0</v>
      </c>
      <c r="BL1994" s="99">
        <f>SUMIFS(通讯通路门店!$AE:$AE,通讯通路门店!$S:$S,$G1994)</f>
        <v>0</v>
      </c>
      <c r="BM1994" s="99">
        <f>SUMIFS(通讯通路门店!$AF:$AF,通讯通路门店!$S:$S,$G1994)</f>
        <v>0</v>
      </c>
      <c r="BN1994" s="99">
        <f>SUMIFS(通讯通路门店!$AG:$AG,通讯通路门店!$S:$S,$G1994)</f>
        <v>0</v>
      </c>
      <c r="BO1994" s="99">
        <f>SUMIFS(通讯通路门店!$AH:$AH,通讯通路门店!$S:$S,$G1994)</f>
        <v>0</v>
      </c>
      <c r="BP1994" s="99">
        <f>SUMIFS(通讯通路门店!$AI:$AI,通讯通路门店!$S:$S,$G1994)</f>
        <v>0</v>
      </c>
      <c r="BQ1994" s="83"/>
    </row>
    <row r="1995" spans="1:69">
      <c r="A1995" s="99" t="str">
        <f>IFERROR(_xlfn.XLOOKUP($G1995,通讯通路门店!$S$4:$S$993933,通讯通路门店!$A$4:$A$993933,0,0),"")</f>
        <v>海南省</v>
      </c>
      <c r="B1995" s="99" t="str">
        <f>IFERROR(_xlfn.XLOOKUP($G1995,通讯通路门店!$S$4:$S$993933,通讯通路门店!$B$4:$B$993933,0,0),"")</f>
        <v>乐东黎族自治县</v>
      </c>
      <c r="C1995" s="99" t="str">
        <f>IFERROR(_xlfn.XLOOKUP($G1995,通讯通路门店!$S$4:$S$993933,通讯通路门店!$C$4:$C$993933,0,0),"")</f>
        <v>乐东黎族自治县</v>
      </c>
      <c r="D1995" s="99" t="str">
        <f>IFERROR(_xlfn.XLOOKUP($G1995,通讯通路门店!$S$4:$S$993933,通讯通路门店!$D$4:$D$993933,0,0),"")</f>
        <v>万冲镇</v>
      </c>
      <c r="E1995" s="83"/>
      <c r="F1995" s="83"/>
      <c r="G1995" s="101"/>
      <c r="H1995" s="102">
        <f>IFERROR(_xlfn.XLOOKUP($G1995,通讯通路门店!$S$4:$S$993933,通讯通路门店!$R$4:$R$993933,0,0),"")</f>
        <v>0</v>
      </c>
      <c r="I1995" s="83"/>
      <c r="J1995" s="83"/>
      <c r="K1995" s="83"/>
      <c r="L1995" s="83"/>
      <c r="M1995" s="83"/>
      <c r="N1995" s="83"/>
      <c r="O1995" s="83"/>
      <c r="P1995" s="83"/>
      <c r="Q1995" s="83"/>
      <c r="R1995" s="83"/>
      <c r="S1995" s="83"/>
      <c r="T1995" s="83"/>
      <c r="U1995" s="99">
        <f>COUNTIF(通讯通路门店!$S:$S,$G1995)</f>
        <v>0</v>
      </c>
      <c r="V1995" s="99">
        <f>COUNTIFS(通讯通路门店!$S:$S,$G1995,通讯通路门店!$J:$J,"综合卖场")</f>
        <v>0</v>
      </c>
      <c r="W1995" s="99">
        <f>SUMIFS(通讯通路门店!$AJ:$AJ,通讯通路门店!$S:$S,通讯客户沙盘!$G1995)</f>
        <v>0</v>
      </c>
      <c r="X1995" s="99">
        <f t="shared" si="155"/>
        <v>0</v>
      </c>
      <c r="Y1995" s="99">
        <f>COUNTIFS(通讯通路门店!$S:$S,$G1995,通讯通路门店!$J:$J,"荣耀体验店")+COUNTIFS(通讯通路门店!$S:$S,$G1995,通讯通路门店!$J:$J,"荣耀授权专卖店")</f>
        <v>0</v>
      </c>
      <c r="Z1995" s="99">
        <f>COUNTIFS(通讯通路门店!$S:$S,$G1995,通讯通路门店!$J:$J,"VIVO体验店")</f>
        <v>0</v>
      </c>
      <c r="AA1995" s="99">
        <f>COUNTIFS(通讯通路门店!$S:$S,$G1995,通讯通路门店!$J:$J,"OPPO体验店")</f>
        <v>0</v>
      </c>
      <c r="AB1995" s="99">
        <f>COUNTIFS(通讯通路门店!$S:$S,$G1995,通讯通路门店!$J:$J,"华为授权体验店")+COUNTIFS(通讯通路门店!$S:$S,$G1995,通讯通路门店!$J:$J,"华为堡垒店")</f>
        <v>0</v>
      </c>
      <c r="AC1995" s="99">
        <f>COUNTIFS(通讯通路门店!$S:$S,$G1995,通讯通路门店!$J:$J,"小米体验店")</f>
        <v>0</v>
      </c>
      <c r="AD1995" s="99">
        <f>COUNTIFS(通讯通路门店!$S:$S,$G1995,通讯通路门店!$J:$J,"苹果体验店")</f>
        <v>0</v>
      </c>
      <c r="AE1995" s="99">
        <f>COUNTIFS(通讯通路门店!$S:$S,$G1995,通讯通路门店!$J:$J,"其他品牌专卖店")</f>
        <v>0</v>
      </c>
      <c r="AF1995" s="99">
        <f>SUMIFS(通讯通路门店!$BI:$BI,通讯通路门店!$S:$S,$G1995)</f>
        <v>0</v>
      </c>
      <c r="AG1995" s="99">
        <f>SUMIFS(通讯通路门店!$BH:$BH,通讯通路门店!$S:$S,$G1995)</f>
        <v>0</v>
      </c>
      <c r="AH1995" s="99">
        <f t="shared" si="156"/>
        <v>0</v>
      </c>
      <c r="AI1995" s="99">
        <f>SUMIFS(通讯通路门店!$BB:$BB,通讯通路门店!$S:$S,$G1995)</f>
        <v>0</v>
      </c>
      <c r="AJ1995" s="99">
        <f>SUMIFS(通讯通路门店!$BE:$BE,通讯通路门店!$S:$S,$G1995)</f>
        <v>0</v>
      </c>
      <c r="AK1995" s="99">
        <f>SUMIFS(通讯通路门店!$BG:$BG,通讯通路门店!$S:$S,$G1995)</f>
        <v>0</v>
      </c>
      <c r="AL1995" s="99">
        <f>SUMIFS(通讯通路门店!$BC:$BC,通讯通路门店!$S:$S,$G1995)</f>
        <v>0</v>
      </c>
      <c r="AM1995" s="99">
        <f>SUMIFS(通讯通路门店!$BD:$BD,通讯通路门店!$S:$S,$G1995)</f>
        <v>0</v>
      </c>
      <c r="AN1995" s="99">
        <f>SUMIFS(通讯通路门店!$BF:$BF,通讯通路门店!$S:$S,$G1995)</f>
        <v>0</v>
      </c>
      <c r="AO1995" s="99">
        <f t="shared" si="157"/>
        <v>0</v>
      </c>
      <c r="AP1995" s="99">
        <f>SUMIFS(通讯通路门店!$K:$K,通讯通路门店!$S:$S,$G1995)</f>
        <v>0</v>
      </c>
      <c r="AQ1995" s="83"/>
      <c r="AR1995" s="99">
        <f>SUMIFS(通讯通路门店!$T:$T,通讯通路门店!$S:$S,$G1995)</f>
        <v>0</v>
      </c>
      <c r="AS1995" s="99">
        <f>SUMIFS(通讯通路门店!$U:$U,通讯通路门店!$S:$S,$G1995)</f>
        <v>0</v>
      </c>
      <c r="AT1995" s="99">
        <f>SUMIFS(通讯通路门店!$V:$V,通讯通路门店!$S:$S,$G1995)</f>
        <v>0</v>
      </c>
      <c r="AU1995" s="99">
        <f>SUMIFS(通讯通路门店!$W:$W,通讯通路门店!$S:$S,$G1995)</f>
        <v>0</v>
      </c>
      <c r="AV1995" s="99">
        <f>SUMIFS(通讯通路门店!$Z:$Z,通讯通路门店!$S:$S,$G1995)</f>
        <v>0</v>
      </c>
      <c r="AW1995" s="99">
        <f>SUMIFS(通讯通路门店!$AB:$AB,通讯通路门店!$S:$S,$G1995)</f>
        <v>0</v>
      </c>
      <c r="AX1995" s="99">
        <f>SUMIFS(通讯通路门店!$X:$X,通讯通路门店!$S:$S,$G1995)</f>
        <v>0</v>
      </c>
      <c r="AY1995" s="99">
        <f>SUMIFS(通讯通路门店!$Y:$Y,通讯通路门店!$S:$S,$G1995)</f>
        <v>0</v>
      </c>
      <c r="AZ1995" s="99">
        <f>SUMIFS(通讯通路门店!$AA:$AA,通讯通路门店!$S:$S,$G1995)</f>
        <v>0</v>
      </c>
      <c r="BA1995" s="99">
        <f t="shared" si="158"/>
        <v>0</v>
      </c>
      <c r="BB1995" s="99">
        <f t="shared" si="159"/>
        <v>0</v>
      </c>
      <c r="BC1995" s="99">
        <f>SUMIFS(通讯通路门店!$W:$W,通讯通路门店!$S:$S,$G1995,通讯通路门店!$J:$J,"荣耀体验店")+SUMIFS(通讯通路门店!$W:$W,通讯通路门店!$S:$S,$G1995,通讯通路门店!$J:$J,"荣耀授权专卖店")</f>
        <v>0</v>
      </c>
      <c r="BD1995" s="99">
        <f>SUMIFS(通讯通路门店!$Z:$Z,通讯通路门店!$S:$S,$G1995,通讯通路门店!$J:$J,"VIVO体验店")</f>
        <v>0</v>
      </c>
      <c r="BE1995" s="99">
        <f>SUMIFS(通讯通路门店!$AB:$AB,通讯通路门店!$S:$S,$G1995,通讯通路门店!$J:$J,"OPPO体验店")</f>
        <v>0</v>
      </c>
      <c r="BF1995" s="99">
        <f>SUMIFS(通讯通路门店!$X:$X,通讯通路门店!$S:$S,$G1995,通讯通路门店!$J:$J,"华为授权体验店")+SUMIFS(通讯通路门店!$AA:$AA,通讯通路门店!$S:$S,$G1995,通讯通路门店!$J:$J,"华为堡垒店")</f>
        <v>0</v>
      </c>
      <c r="BG1995" s="99">
        <f>SUMIFS(通讯通路门店!$Y:$Y,通讯通路门店!$S:$S,$G1995,通讯通路门店!$J:$J,"小米体验店")</f>
        <v>0</v>
      </c>
      <c r="BH1995" s="99">
        <f>SUMIFS(通讯通路门店!$AA:$AA,通讯通路门店!$S:$S,$G1995,通讯通路门店!$J:$J,"苹果体验店")</f>
        <v>0</v>
      </c>
      <c r="BI1995" s="99">
        <f>SUMIFS(通讯通路门店!$K:$K,通讯通路门店!$S:$S,$G1995,通讯通路门店!$J:$J,"其他品牌专卖店")</f>
        <v>0</v>
      </c>
      <c r="BJ1995" s="99">
        <f>SUMIFS(通讯通路门店!$AC:$AC,通讯通路门店!$S:$S,$G1995)</f>
        <v>0</v>
      </c>
      <c r="BK1995" s="99">
        <f>SUMIFS(通讯通路门店!$AD:$AD,通讯通路门店!$S:$S,$G1995)</f>
        <v>0</v>
      </c>
      <c r="BL1995" s="99">
        <f>SUMIFS(通讯通路门店!$AE:$AE,通讯通路门店!$S:$S,$G1995)</f>
        <v>0</v>
      </c>
      <c r="BM1995" s="99">
        <f>SUMIFS(通讯通路门店!$AF:$AF,通讯通路门店!$S:$S,$G1995)</f>
        <v>0</v>
      </c>
      <c r="BN1995" s="99">
        <f>SUMIFS(通讯通路门店!$AG:$AG,通讯通路门店!$S:$S,$G1995)</f>
        <v>0</v>
      </c>
      <c r="BO1995" s="99">
        <f>SUMIFS(通讯通路门店!$AH:$AH,通讯通路门店!$S:$S,$G1995)</f>
        <v>0</v>
      </c>
      <c r="BP1995" s="99">
        <f>SUMIFS(通讯通路门店!$AI:$AI,通讯通路门店!$S:$S,$G1995)</f>
        <v>0</v>
      </c>
      <c r="BQ1995" s="83"/>
    </row>
    <row r="1996" spans="1:69">
      <c r="A1996" s="99" t="str">
        <f>IFERROR(_xlfn.XLOOKUP($G1996,通讯通路门店!$S$4:$S$993933,通讯通路门店!$A$4:$A$993933,0,0),"")</f>
        <v>海南省</v>
      </c>
      <c r="B1996" s="99" t="str">
        <f>IFERROR(_xlfn.XLOOKUP($G1996,通讯通路门店!$S$4:$S$993933,通讯通路门店!$B$4:$B$993933,0,0),"")</f>
        <v>乐东黎族自治县</v>
      </c>
      <c r="C1996" s="99" t="str">
        <f>IFERROR(_xlfn.XLOOKUP($G1996,通讯通路门店!$S$4:$S$993933,通讯通路门店!$C$4:$C$993933,0,0),"")</f>
        <v>乐东黎族自治县</v>
      </c>
      <c r="D1996" s="99" t="str">
        <f>IFERROR(_xlfn.XLOOKUP($G1996,通讯通路门店!$S$4:$S$993933,通讯通路门店!$D$4:$D$993933,0,0),"")</f>
        <v>万冲镇</v>
      </c>
      <c r="E1996" s="83"/>
      <c r="F1996" s="83"/>
      <c r="G1996" s="101"/>
      <c r="H1996" s="102">
        <f>IFERROR(_xlfn.XLOOKUP($G1996,通讯通路门店!$S$4:$S$993933,通讯通路门店!$R$4:$R$993933,0,0),"")</f>
        <v>0</v>
      </c>
      <c r="I1996" s="83"/>
      <c r="J1996" s="83"/>
      <c r="K1996" s="83"/>
      <c r="L1996" s="83"/>
      <c r="M1996" s="83"/>
      <c r="N1996" s="83"/>
      <c r="O1996" s="83"/>
      <c r="P1996" s="83"/>
      <c r="Q1996" s="83"/>
      <c r="R1996" s="83"/>
      <c r="S1996" s="83"/>
      <c r="T1996" s="83"/>
      <c r="U1996" s="99">
        <f>COUNTIF(通讯通路门店!$S:$S,$G1996)</f>
        <v>0</v>
      </c>
      <c r="V1996" s="99">
        <f>COUNTIFS(通讯通路门店!$S:$S,$G1996,通讯通路门店!$J:$J,"综合卖场")</f>
        <v>0</v>
      </c>
      <c r="W1996" s="99">
        <f>SUMIFS(通讯通路门店!$AJ:$AJ,通讯通路门店!$S:$S,通讯客户沙盘!$G1996)</f>
        <v>0</v>
      </c>
      <c r="X1996" s="99">
        <f t="shared" si="155"/>
        <v>0</v>
      </c>
      <c r="Y1996" s="99">
        <f>COUNTIFS(通讯通路门店!$S:$S,$G1996,通讯通路门店!$J:$J,"荣耀体验店")+COUNTIFS(通讯通路门店!$S:$S,$G1996,通讯通路门店!$J:$J,"荣耀授权专卖店")</f>
        <v>0</v>
      </c>
      <c r="Z1996" s="99">
        <f>COUNTIFS(通讯通路门店!$S:$S,$G1996,通讯通路门店!$J:$J,"VIVO体验店")</f>
        <v>0</v>
      </c>
      <c r="AA1996" s="99">
        <f>COUNTIFS(通讯通路门店!$S:$S,$G1996,通讯通路门店!$J:$J,"OPPO体验店")</f>
        <v>0</v>
      </c>
      <c r="AB1996" s="99">
        <f>COUNTIFS(通讯通路门店!$S:$S,$G1996,通讯通路门店!$J:$J,"华为授权体验店")+COUNTIFS(通讯通路门店!$S:$S,$G1996,通讯通路门店!$J:$J,"华为堡垒店")</f>
        <v>0</v>
      </c>
      <c r="AC1996" s="99">
        <f>COUNTIFS(通讯通路门店!$S:$S,$G1996,通讯通路门店!$J:$J,"小米体验店")</f>
        <v>0</v>
      </c>
      <c r="AD1996" s="99">
        <f>COUNTIFS(通讯通路门店!$S:$S,$G1996,通讯通路门店!$J:$J,"苹果体验店")</f>
        <v>0</v>
      </c>
      <c r="AE1996" s="99">
        <f>COUNTIFS(通讯通路门店!$S:$S,$G1996,通讯通路门店!$J:$J,"其他品牌专卖店")</f>
        <v>0</v>
      </c>
      <c r="AF1996" s="99">
        <f>SUMIFS(通讯通路门店!$BI:$BI,通讯通路门店!$S:$S,$G1996)</f>
        <v>0</v>
      </c>
      <c r="AG1996" s="99">
        <f>SUMIFS(通讯通路门店!$BH:$BH,通讯通路门店!$S:$S,$G1996)</f>
        <v>0</v>
      </c>
      <c r="AH1996" s="99">
        <f t="shared" si="156"/>
        <v>0</v>
      </c>
      <c r="AI1996" s="99">
        <f>SUMIFS(通讯通路门店!$BB:$BB,通讯通路门店!$S:$S,$G1996)</f>
        <v>0</v>
      </c>
      <c r="AJ1996" s="99">
        <f>SUMIFS(通讯通路门店!$BE:$BE,通讯通路门店!$S:$S,$G1996)</f>
        <v>0</v>
      </c>
      <c r="AK1996" s="99">
        <f>SUMIFS(通讯通路门店!$BG:$BG,通讯通路门店!$S:$S,$G1996)</f>
        <v>0</v>
      </c>
      <c r="AL1996" s="99">
        <f>SUMIFS(通讯通路门店!$BC:$BC,通讯通路门店!$S:$S,$G1996)</f>
        <v>0</v>
      </c>
      <c r="AM1996" s="99">
        <f>SUMIFS(通讯通路门店!$BD:$BD,通讯通路门店!$S:$S,$G1996)</f>
        <v>0</v>
      </c>
      <c r="AN1996" s="99">
        <f>SUMIFS(通讯通路门店!$BF:$BF,通讯通路门店!$S:$S,$G1996)</f>
        <v>0</v>
      </c>
      <c r="AO1996" s="99">
        <f t="shared" si="157"/>
        <v>0</v>
      </c>
      <c r="AP1996" s="99">
        <f>SUMIFS(通讯通路门店!$K:$K,通讯通路门店!$S:$S,$G1996)</f>
        <v>0</v>
      </c>
      <c r="AQ1996" s="83"/>
      <c r="AR1996" s="99">
        <f>SUMIFS(通讯通路门店!$T:$T,通讯通路门店!$S:$S,$G1996)</f>
        <v>0</v>
      </c>
      <c r="AS1996" s="99">
        <f>SUMIFS(通讯通路门店!$U:$U,通讯通路门店!$S:$S,$G1996)</f>
        <v>0</v>
      </c>
      <c r="AT1996" s="99">
        <f>SUMIFS(通讯通路门店!$V:$V,通讯通路门店!$S:$S,$G1996)</f>
        <v>0</v>
      </c>
      <c r="AU1996" s="99">
        <f>SUMIFS(通讯通路门店!$W:$W,通讯通路门店!$S:$S,$G1996)</f>
        <v>0</v>
      </c>
      <c r="AV1996" s="99">
        <f>SUMIFS(通讯通路门店!$Z:$Z,通讯通路门店!$S:$S,$G1996)</f>
        <v>0</v>
      </c>
      <c r="AW1996" s="99">
        <f>SUMIFS(通讯通路门店!$AB:$AB,通讯通路门店!$S:$S,$G1996)</f>
        <v>0</v>
      </c>
      <c r="AX1996" s="99">
        <f>SUMIFS(通讯通路门店!$X:$X,通讯通路门店!$S:$S,$G1996)</f>
        <v>0</v>
      </c>
      <c r="AY1996" s="99">
        <f>SUMIFS(通讯通路门店!$Y:$Y,通讯通路门店!$S:$S,$G1996)</f>
        <v>0</v>
      </c>
      <c r="AZ1996" s="99">
        <f>SUMIFS(通讯通路门店!$AA:$AA,通讯通路门店!$S:$S,$G1996)</f>
        <v>0</v>
      </c>
      <c r="BA1996" s="99">
        <f t="shared" si="158"/>
        <v>0</v>
      </c>
      <c r="BB1996" s="99">
        <f t="shared" si="159"/>
        <v>0</v>
      </c>
      <c r="BC1996" s="99">
        <f>SUMIFS(通讯通路门店!$W:$W,通讯通路门店!$S:$S,$G1996,通讯通路门店!$J:$J,"荣耀体验店")+SUMIFS(通讯通路门店!$W:$W,通讯通路门店!$S:$S,$G1996,通讯通路门店!$J:$J,"荣耀授权专卖店")</f>
        <v>0</v>
      </c>
      <c r="BD1996" s="99">
        <f>SUMIFS(通讯通路门店!$Z:$Z,通讯通路门店!$S:$S,$G1996,通讯通路门店!$J:$J,"VIVO体验店")</f>
        <v>0</v>
      </c>
      <c r="BE1996" s="99">
        <f>SUMIFS(通讯通路门店!$AB:$AB,通讯通路门店!$S:$S,$G1996,通讯通路门店!$J:$J,"OPPO体验店")</f>
        <v>0</v>
      </c>
      <c r="BF1996" s="99">
        <f>SUMIFS(通讯通路门店!$X:$X,通讯通路门店!$S:$S,$G1996,通讯通路门店!$J:$J,"华为授权体验店")+SUMIFS(通讯通路门店!$AA:$AA,通讯通路门店!$S:$S,$G1996,通讯通路门店!$J:$J,"华为堡垒店")</f>
        <v>0</v>
      </c>
      <c r="BG1996" s="99">
        <f>SUMIFS(通讯通路门店!$Y:$Y,通讯通路门店!$S:$S,$G1996,通讯通路门店!$J:$J,"小米体验店")</f>
        <v>0</v>
      </c>
      <c r="BH1996" s="99">
        <f>SUMIFS(通讯通路门店!$AA:$AA,通讯通路门店!$S:$S,$G1996,通讯通路门店!$J:$J,"苹果体验店")</f>
        <v>0</v>
      </c>
      <c r="BI1996" s="99">
        <f>SUMIFS(通讯通路门店!$K:$K,通讯通路门店!$S:$S,$G1996,通讯通路门店!$J:$J,"其他品牌专卖店")</f>
        <v>0</v>
      </c>
      <c r="BJ1996" s="99">
        <f>SUMIFS(通讯通路门店!$AC:$AC,通讯通路门店!$S:$S,$G1996)</f>
        <v>0</v>
      </c>
      <c r="BK1996" s="99">
        <f>SUMIFS(通讯通路门店!$AD:$AD,通讯通路门店!$S:$S,$G1996)</f>
        <v>0</v>
      </c>
      <c r="BL1996" s="99">
        <f>SUMIFS(通讯通路门店!$AE:$AE,通讯通路门店!$S:$S,$G1996)</f>
        <v>0</v>
      </c>
      <c r="BM1996" s="99">
        <f>SUMIFS(通讯通路门店!$AF:$AF,通讯通路门店!$S:$S,$G1996)</f>
        <v>0</v>
      </c>
      <c r="BN1996" s="99">
        <f>SUMIFS(通讯通路门店!$AG:$AG,通讯通路门店!$S:$S,$G1996)</f>
        <v>0</v>
      </c>
      <c r="BO1996" s="99">
        <f>SUMIFS(通讯通路门店!$AH:$AH,通讯通路门店!$S:$S,$G1996)</f>
        <v>0</v>
      </c>
      <c r="BP1996" s="99">
        <f>SUMIFS(通讯通路门店!$AI:$AI,通讯通路门店!$S:$S,$G1996)</f>
        <v>0</v>
      </c>
      <c r="BQ1996" s="83"/>
    </row>
    <row r="1997" spans="1:69">
      <c r="A1997" s="99" t="str">
        <f>IFERROR(_xlfn.XLOOKUP($G1997,通讯通路门店!$S$4:$S$993933,通讯通路门店!$A$4:$A$993933,0,0),"")</f>
        <v>海南省</v>
      </c>
      <c r="B1997" s="99" t="str">
        <f>IFERROR(_xlfn.XLOOKUP($G1997,通讯通路门店!$S$4:$S$993933,通讯通路门店!$B$4:$B$993933,0,0),"")</f>
        <v>乐东黎族自治县</v>
      </c>
      <c r="C1997" s="99" t="str">
        <f>IFERROR(_xlfn.XLOOKUP($G1997,通讯通路门店!$S$4:$S$993933,通讯通路门店!$C$4:$C$993933,0,0),"")</f>
        <v>乐东黎族自治县</v>
      </c>
      <c r="D1997" s="99" t="str">
        <f>IFERROR(_xlfn.XLOOKUP($G1997,通讯通路门店!$S$4:$S$993933,通讯通路门店!$D$4:$D$993933,0,0),"")</f>
        <v>万冲镇</v>
      </c>
      <c r="E1997" s="83"/>
      <c r="F1997" s="83"/>
      <c r="G1997" s="101"/>
      <c r="H1997" s="102">
        <f>IFERROR(_xlfn.XLOOKUP($G1997,通讯通路门店!$S$4:$S$993933,通讯通路门店!$R$4:$R$993933,0,0),"")</f>
        <v>0</v>
      </c>
      <c r="I1997" s="83"/>
      <c r="J1997" s="83"/>
      <c r="K1997" s="83"/>
      <c r="L1997" s="83"/>
      <c r="M1997" s="83"/>
      <c r="N1997" s="83"/>
      <c r="O1997" s="83"/>
      <c r="P1997" s="83"/>
      <c r="Q1997" s="83"/>
      <c r="R1997" s="83"/>
      <c r="S1997" s="83"/>
      <c r="T1997" s="83"/>
      <c r="U1997" s="99">
        <f>COUNTIF(通讯通路门店!$S:$S,$G1997)</f>
        <v>0</v>
      </c>
      <c r="V1997" s="99">
        <f>COUNTIFS(通讯通路门店!$S:$S,$G1997,通讯通路门店!$J:$J,"综合卖场")</f>
        <v>0</v>
      </c>
      <c r="W1997" s="99">
        <f>SUMIFS(通讯通路门店!$AJ:$AJ,通讯通路门店!$S:$S,通讯客户沙盘!$G1997)</f>
        <v>0</v>
      </c>
      <c r="X1997" s="99">
        <f t="shared" si="155"/>
        <v>0</v>
      </c>
      <c r="Y1997" s="99">
        <f>COUNTIFS(通讯通路门店!$S:$S,$G1997,通讯通路门店!$J:$J,"荣耀体验店")+COUNTIFS(通讯通路门店!$S:$S,$G1997,通讯通路门店!$J:$J,"荣耀授权专卖店")</f>
        <v>0</v>
      </c>
      <c r="Z1997" s="99">
        <f>COUNTIFS(通讯通路门店!$S:$S,$G1997,通讯通路门店!$J:$J,"VIVO体验店")</f>
        <v>0</v>
      </c>
      <c r="AA1997" s="99">
        <f>COUNTIFS(通讯通路门店!$S:$S,$G1997,通讯通路门店!$J:$J,"OPPO体验店")</f>
        <v>0</v>
      </c>
      <c r="AB1997" s="99">
        <f>COUNTIFS(通讯通路门店!$S:$S,$G1997,通讯通路门店!$J:$J,"华为授权体验店")+COUNTIFS(通讯通路门店!$S:$S,$G1997,通讯通路门店!$J:$J,"华为堡垒店")</f>
        <v>0</v>
      </c>
      <c r="AC1997" s="99">
        <f>COUNTIFS(通讯通路门店!$S:$S,$G1997,通讯通路门店!$J:$J,"小米体验店")</f>
        <v>0</v>
      </c>
      <c r="AD1997" s="99">
        <f>COUNTIFS(通讯通路门店!$S:$S,$G1997,通讯通路门店!$J:$J,"苹果体验店")</f>
        <v>0</v>
      </c>
      <c r="AE1997" s="99">
        <f>COUNTIFS(通讯通路门店!$S:$S,$G1997,通讯通路门店!$J:$J,"其他品牌专卖店")</f>
        <v>0</v>
      </c>
      <c r="AF1997" s="99">
        <f>SUMIFS(通讯通路门店!$BI:$BI,通讯通路门店!$S:$S,$G1997)</f>
        <v>0</v>
      </c>
      <c r="AG1997" s="99">
        <f>SUMIFS(通讯通路门店!$BH:$BH,通讯通路门店!$S:$S,$G1997)</f>
        <v>0</v>
      </c>
      <c r="AH1997" s="99">
        <f t="shared" si="156"/>
        <v>0</v>
      </c>
      <c r="AI1997" s="99">
        <f>SUMIFS(通讯通路门店!$BB:$BB,通讯通路门店!$S:$S,$G1997)</f>
        <v>0</v>
      </c>
      <c r="AJ1997" s="99">
        <f>SUMIFS(通讯通路门店!$BE:$BE,通讯通路门店!$S:$S,$G1997)</f>
        <v>0</v>
      </c>
      <c r="AK1997" s="99">
        <f>SUMIFS(通讯通路门店!$BG:$BG,通讯通路门店!$S:$S,$G1997)</f>
        <v>0</v>
      </c>
      <c r="AL1997" s="99">
        <f>SUMIFS(通讯通路门店!$BC:$BC,通讯通路门店!$S:$S,$G1997)</f>
        <v>0</v>
      </c>
      <c r="AM1997" s="99">
        <f>SUMIFS(通讯通路门店!$BD:$BD,通讯通路门店!$S:$S,$G1997)</f>
        <v>0</v>
      </c>
      <c r="AN1997" s="99">
        <f>SUMIFS(通讯通路门店!$BF:$BF,通讯通路门店!$S:$S,$G1997)</f>
        <v>0</v>
      </c>
      <c r="AO1997" s="99">
        <f t="shared" si="157"/>
        <v>0</v>
      </c>
      <c r="AP1997" s="99">
        <f>SUMIFS(通讯通路门店!$K:$K,通讯通路门店!$S:$S,$G1997)</f>
        <v>0</v>
      </c>
      <c r="AQ1997" s="83"/>
      <c r="AR1997" s="99">
        <f>SUMIFS(通讯通路门店!$T:$T,通讯通路门店!$S:$S,$G1997)</f>
        <v>0</v>
      </c>
      <c r="AS1997" s="99">
        <f>SUMIFS(通讯通路门店!$U:$U,通讯通路门店!$S:$S,$G1997)</f>
        <v>0</v>
      </c>
      <c r="AT1997" s="99">
        <f>SUMIFS(通讯通路门店!$V:$V,通讯通路门店!$S:$S,$G1997)</f>
        <v>0</v>
      </c>
      <c r="AU1997" s="99">
        <f>SUMIFS(通讯通路门店!$W:$W,通讯通路门店!$S:$S,$G1997)</f>
        <v>0</v>
      </c>
      <c r="AV1997" s="99">
        <f>SUMIFS(通讯通路门店!$Z:$Z,通讯通路门店!$S:$S,$G1997)</f>
        <v>0</v>
      </c>
      <c r="AW1997" s="99">
        <f>SUMIFS(通讯通路门店!$AB:$AB,通讯通路门店!$S:$S,$G1997)</f>
        <v>0</v>
      </c>
      <c r="AX1997" s="99">
        <f>SUMIFS(通讯通路门店!$X:$X,通讯通路门店!$S:$S,$G1997)</f>
        <v>0</v>
      </c>
      <c r="AY1997" s="99">
        <f>SUMIFS(通讯通路门店!$Y:$Y,通讯通路门店!$S:$S,$G1997)</f>
        <v>0</v>
      </c>
      <c r="AZ1997" s="99">
        <f>SUMIFS(通讯通路门店!$AA:$AA,通讯通路门店!$S:$S,$G1997)</f>
        <v>0</v>
      </c>
      <c r="BA1997" s="99">
        <f t="shared" si="158"/>
        <v>0</v>
      </c>
      <c r="BB1997" s="99">
        <f t="shared" si="159"/>
        <v>0</v>
      </c>
      <c r="BC1997" s="99">
        <f>SUMIFS(通讯通路门店!$W:$W,通讯通路门店!$S:$S,$G1997,通讯通路门店!$J:$J,"荣耀体验店")+SUMIFS(通讯通路门店!$W:$W,通讯通路门店!$S:$S,$G1997,通讯通路门店!$J:$J,"荣耀授权专卖店")</f>
        <v>0</v>
      </c>
      <c r="BD1997" s="99">
        <f>SUMIFS(通讯通路门店!$Z:$Z,通讯通路门店!$S:$S,$G1997,通讯通路门店!$J:$J,"VIVO体验店")</f>
        <v>0</v>
      </c>
      <c r="BE1997" s="99">
        <f>SUMIFS(通讯通路门店!$AB:$AB,通讯通路门店!$S:$S,$G1997,通讯通路门店!$J:$J,"OPPO体验店")</f>
        <v>0</v>
      </c>
      <c r="BF1997" s="99">
        <f>SUMIFS(通讯通路门店!$X:$X,通讯通路门店!$S:$S,$G1997,通讯通路门店!$J:$J,"华为授权体验店")+SUMIFS(通讯通路门店!$AA:$AA,通讯通路门店!$S:$S,$G1997,通讯通路门店!$J:$J,"华为堡垒店")</f>
        <v>0</v>
      </c>
      <c r="BG1997" s="99">
        <f>SUMIFS(通讯通路门店!$Y:$Y,通讯通路门店!$S:$S,$G1997,通讯通路门店!$J:$J,"小米体验店")</f>
        <v>0</v>
      </c>
      <c r="BH1997" s="99">
        <f>SUMIFS(通讯通路门店!$AA:$AA,通讯通路门店!$S:$S,$G1997,通讯通路门店!$J:$J,"苹果体验店")</f>
        <v>0</v>
      </c>
      <c r="BI1997" s="99">
        <f>SUMIFS(通讯通路门店!$K:$K,通讯通路门店!$S:$S,$G1997,通讯通路门店!$J:$J,"其他品牌专卖店")</f>
        <v>0</v>
      </c>
      <c r="BJ1997" s="99">
        <f>SUMIFS(通讯通路门店!$AC:$AC,通讯通路门店!$S:$S,$G1997)</f>
        <v>0</v>
      </c>
      <c r="BK1997" s="99">
        <f>SUMIFS(通讯通路门店!$AD:$AD,通讯通路门店!$S:$S,$G1997)</f>
        <v>0</v>
      </c>
      <c r="BL1997" s="99">
        <f>SUMIFS(通讯通路门店!$AE:$AE,通讯通路门店!$S:$S,$G1997)</f>
        <v>0</v>
      </c>
      <c r="BM1997" s="99">
        <f>SUMIFS(通讯通路门店!$AF:$AF,通讯通路门店!$S:$S,$G1997)</f>
        <v>0</v>
      </c>
      <c r="BN1997" s="99">
        <f>SUMIFS(通讯通路门店!$AG:$AG,通讯通路门店!$S:$S,$G1997)</f>
        <v>0</v>
      </c>
      <c r="BO1997" s="99">
        <f>SUMIFS(通讯通路门店!$AH:$AH,通讯通路门店!$S:$S,$G1997)</f>
        <v>0</v>
      </c>
      <c r="BP1997" s="99">
        <f>SUMIFS(通讯通路门店!$AI:$AI,通讯通路门店!$S:$S,$G1997)</f>
        <v>0</v>
      </c>
      <c r="BQ1997" s="83"/>
    </row>
    <row r="1998" spans="1:69">
      <c r="A1998" s="99" t="str">
        <f>IFERROR(_xlfn.XLOOKUP($G1998,通讯通路门店!$S$4:$S$993933,通讯通路门店!$A$4:$A$993933,0,0),"")</f>
        <v>海南省</v>
      </c>
      <c r="B1998" s="99" t="str">
        <f>IFERROR(_xlfn.XLOOKUP($G1998,通讯通路门店!$S$4:$S$993933,通讯通路门店!$B$4:$B$993933,0,0),"")</f>
        <v>乐东黎族自治县</v>
      </c>
      <c r="C1998" s="99" t="str">
        <f>IFERROR(_xlfn.XLOOKUP($G1998,通讯通路门店!$S$4:$S$993933,通讯通路门店!$C$4:$C$993933,0,0),"")</f>
        <v>乐东黎族自治县</v>
      </c>
      <c r="D1998" s="99" t="str">
        <f>IFERROR(_xlfn.XLOOKUP($G1998,通讯通路门店!$S$4:$S$993933,通讯通路门店!$D$4:$D$993933,0,0),"")</f>
        <v>万冲镇</v>
      </c>
      <c r="E1998" s="83"/>
      <c r="F1998" s="83"/>
      <c r="G1998" s="101"/>
      <c r="H1998" s="102">
        <f>IFERROR(_xlfn.XLOOKUP($G1998,通讯通路门店!$S$4:$S$993933,通讯通路门店!$R$4:$R$993933,0,0),"")</f>
        <v>0</v>
      </c>
      <c r="I1998" s="83"/>
      <c r="J1998" s="83"/>
      <c r="K1998" s="83"/>
      <c r="L1998" s="83"/>
      <c r="M1998" s="83"/>
      <c r="N1998" s="83"/>
      <c r="O1998" s="83"/>
      <c r="P1998" s="83"/>
      <c r="Q1998" s="83"/>
      <c r="R1998" s="83"/>
      <c r="S1998" s="83"/>
      <c r="T1998" s="83"/>
      <c r="U1998" s="99">
        <f>COUNTIF(通讯通路门店!$S:$S,$G1998)</f>
        <v>0</v>
      </c>
      <c r="V1998" s="99">
        <f>COUNTIFS(通讯通路门店!$S:$S,$G1998,通讯通路门店!$J:$J,"综合卖场")</f>
        <v>0</v>
      </c>
      <c r="W1998" s="99">
        <f>SUMIFS(通讯通路门店!$AJ:$AJ,通讯通路门店!$S:$S,通讯客户沙盘!$G1998)</f>
        <v>0</v>
      </c>
      <c r="X1998" s="99">
        <f t="shared" si="155"/>
        <v>0</v>
      </c>
      <c r="Y1998" s="99">
        <f>COUNTIFS(通讯通路门店!$S:$S,$G1998,通讯通路门店!$J:$J,"荣耀体验店")+COUNTIFS(通讯通路门店!$S:$S,$G1998,通讯通路门店!$J:$J,"荣耀授权专卖店")</f>
        <v>0</v>
      </c>
      <c r="Z1998" s="99">
        <f>COUNTIFS(通讯通路门店!$S:$S,$G1998,通讯通路门店!$J:$J,"VIVO体验店")</f>
        <v>0</v>
      </c>
      <c r="AA1998" s="99">
        <f>COUNTIFS(通讯通路门店!$S:$S,$G1998,通讯通路门店!$J:$J,"OPPO体验店")</f>
        <v>0</v>
      </c>
      <c r="AB1998" s="99">
        <f>COUNTIFS(通讯通路门店!$S:$S,$G1998,通讯通路门店!$J:$J,"华为授权体验店")+COUNTIFS(通讯通路门店!$S:$S,$G1998,通讯通路门店!$J:$J,"华为堡垒店")</f>
        <v>0</v>
      </c>
      <c r="AC1998" s="99">
        <f>COUNTIFS(通讯通路门店!$S:$S,$G1998,通讯通路门店!$J:$J,"小米体验店")</f>
        <v>0</v>
      </c>
      <c r="AD1998" s="99">
        <f>COUNTIFS(通讯通路门店!$S:$S,$G1998,通讯通路门店!$J:$J,"苹果体验店")</f>
        <v>0</v>
      </c>
      <c r="AE1998" s="99">
        <f>COUNTIFS(通讯通路门店!$S:$S,$G1998,通讯通路门店!$J:$J,"其他品牌专卖店")</f>
        <v>0</v>
      </c>
      <c r="AF1998" s="99">
        <f>SUMIFS(通讯通路门店!$BI:$BI,通讯通路门店!$S:$S,$G1998)</f>
        <v>0</v>
      </c>
      <c r="AG1998" s="99">
        <f>SUMIFS(通讯通路门店!$BH:$BH,通讯通路门店!$S:$S,$G1998)</f>
        <v>0</v>
      </c>
      <c r="AH1998" s="99">
        <f t="shared" si="156"/>
        <v>0</v>
      </c>
      <c r="AI1998" s="99">
        <f>SUMIFS(通讯通路门店!$BB:$BB,通讯通路门店!$S:$S,$G1998)</f>
        <v>0</v>
      </c>
      <c r="AJ1998" s="99">
        <f>SUMIFS(通讯通路门店!$BE:$BE,通讯通路门店!$S:$S,$G1998)</f>
        <v>0</v>
      </c>
      <c r="AK1998" s="99">
        <f>SUMIFS(通讯通路门店!$BG:$BG,通讯通路门店!$S:$S,$G1998)</f>
        <v>0</v>
      </c>
      <c r="AL1998" s="99">
        <f>SUMIFS(通讯通路门店!$BC:$BC,通讯通路门店!$S:$S,$G1998)</f>
        <v>0</v>
      </c>
      <c r="AM1998" s="99">
        <f>SUMIFS(通讯通路门店!$BD:$BD,通讯通路门店!$S:$S,$G1998)</f>
        <v>0</v>
      </c>
      <c r="AN1998" s="99">
        <f>SUMIFS(通讯通路门店!$BF:$BF,通讯通路门店!$S:$S,$G1998)</f>
        <v>0</v>
      </c>
      <c r="AO1998" s="99">
        <f t="shared" si="157"/>
        <v>0</v>
      </c>
      <c r="AP1998" s="99">
        <f>SUMIFS(通讯通路门店!$K:$K,通讯通路门店!$S:$S,$G1998)</f>
        <v>0</v>
      </c>
      <c r="AQ1998" s="83"/>
      <c r="AR1998" s="99">
        <f>SUMIFS(通讯通路门店!$T:$T,通讯通路门店!$S:$S,$G1998)</f>
        <v>0</v>
      </c>
      <c r="AS1998" s="99">
        <f>SUMIFS(通讯通路门店!$U:$U,通讯通路门店!$S:$S,$G1998)</f>
        <v>0</v>
      </c>
      <c r="AT1998" s="99">
        <f>SUMIFS(通讯通路门店!$V:$V,通讯通路门店!$S:$S,$G1998)</f>
        <v>0</v>
      </c>
      <c r="AU1998" s="99">
        <f>SUMIFS(通讯通路门店!$W:$W,通讯通路门店!$S:$S,$G1998)</f>
        <v>0</v>
      </c>
      <c r="AV1998" s="99">
        <f>SUMIFS(通讯通路门店!$Z:$Z,通讯通路门店!$S:$S,$G1998)</f>
        <v>0</v>
      </c>
      <c r="AW1998" s="99">
        <f>SUMIFS(通讯通路门店!$AB:$AB,通讯通路门店!$S:$S,$G1998)</f>
        <v>0</v>
      </c>
      <c r="AX1998" s="99">
        <f>SUMIFS(通讯通路门店!$X:$X,通讯通路门店!$S:$S,$G1998)</f>
        <v>0</v>
      </c>
      <c r="AY1998" s="99">
        <f>SUMIFS(通讯通路门店!$Y:$Y,通讯通路门店!$S:$S,$G1998)</f>
        <v>0</v>
      </c>
      <c r="AZ1998" s="99">
        <f>SUMIFS(通讯通路门店!$AA:$AA,通讯通路门店!$S:$S,$G1998)</f>
        <v>0</v>
      </c>
      <c r="BA1998" s="99">
        <f t="shared" si="158"/>
        <v>0</v>
      </c>
      <c r="BB1998" s="99">
        <f t="shared" si="159"/>
        <v>0</v>
      </c>
      <c r="BC1998" s="99">
        <f>SUMIFS(通讯通路门店!$W:$W,通讯通路门店!$S:$S,$G1998,通讯通路门店!$J:$J,"荣耀体验店")+SUMIFS(通讯通路门店!$W:$W,通讯通路门店!$S:$S,$G1998,通讯通路门店!$J:$J,"荣耀授权专卖店")</f>
        <v>0</v>
      </c>
      <c r="BD1998" s="99">
        <f>SUMIFS(通讯通路门店!$Z:$Z,通讯通路门店!$S:$S,$G1998,通讯通路门店!$J:$J,"VIVO体验店")</f>
        <v>0</v>
      </c>
      <c r="BE1998" s="99">
        <f>SUMIFS(通讯通路门店!$AB:$AB,通讯通路门店!$S:$S,$G1998,通讯通路门店!$J:$J,"OPPO体验店")</f>
        <v>0</v>
      </c>
      <c r="BF1998" s="99">
        <f>SUMIFS(通讯通路门店!$X:$X,通讯通路门店!$S:$S,$G1998,通讯通路门店!$J:$J,"华为授权体验店")+SUMIFS(通讯通路门店!$AA:$AA,通讯通路门店!$S:$S,$G1998,通讯通路门店!$J:$J,"华为堡垒店")</f>
        <v>0</v>
      </c>
      <c r="BG1998" s="99">
        <f>SUMIFS(通讯通路门店!$Y:$Y,通讯通路门店!$S:$S,$G1998,通讯通路门店!$J:$J,"小米体验店")</f>
        <v>0</v>
      </c>
      <c r="BH1998" s="99">
        <f>SUMIFS(通讯通路门店!$AA:$AA,通讯通路门店!$S:$S,$G1998,通讯通路门店!$J:$J,"苹果体验店")</f>
        <v>0</v>
      </c>
      <c r="BI1998" s="99">
        <f>SUMIFS(通讯通路门店!$K:$K,通讯通路门店!$S:$S,$G1998,通讯通路门店!$J:$J,"其他品牌专卖店")</f>
        <v>0</v>
      </c>
      <c r="BJ1998" s="99">
        <f>SUMIFS(通讯通路门店!$AC:$AC,通讯通路门店!$S:$S,$G1998)</f>
        <v>0</v>
      </c>
      <c r="BK1998" s="99">
        <f>SUMIFS(通讯通路门店!$AD:$AD,通讯通路门店!$S:$S,$G1998)</f>
        <v>0</v>
      </c>
      <c r="BL1998" s="99">
        <f>SUMIFS(通讯通路门店!$AE:$AE,通讯通路门店!$S:$S,$G1998)</f>
        <v>0</v>
      </c>
      <c r="BM1998" s="99">
        <f>SUMIFS(通讯通路门店!$AF:$AF,通讯通路门店!$S:$S,$G1998)</f>
        <v>0</v>
      </c>
      <c r="BN1998" s="99">
        <f>SUMIFS(通讯通路门店!$AG:$AG,通讯通路门店!$S:$S,$G1998)</f>
        <v>0</v>
      </c>
      <c r="BO1998" s="99">
        <f>SUMIFS(通讯通路门店!$AH:$AH,通讯通路门店!$S:$S,$G1998)</f>
        <v>0</v>
      </c>
      <c r="BP1998" s="99">
        <f>SUMIFS(通讯通路门店!$AI:$AI,通讯通路门店!$S:$S,$G1998)</f>
        <v>0</v>
      </c>
      <c r="BQ1998" s="83"/>
    </row>
    <row r="1999" spans="1:69">
      <c r="A1999" s="99" t="str">
        <f>IFERROR(_xlfn.XLOOKUP($G1999,通讯通路门店!$S$4:$S$993933,通讯通路门店!$A$4:$A$993933,0,0),"")</f>
        <v>海南省</v>
      </c>
      <c r="B1999" s="99" t="str">
        <f>IFERROR(_xlfn.XLOOKUP($G1999,通讯通路门店!$S$4:$S$993933,通讯通路门店!$B$4:$B$993933,0,0),"")</f>
        <v>乐东黎族自治县</v>
      </c>
      <c r="C1999" s="99" t="str">
        <f>IFERROR(_xlfn.XLOOKUP($G1999,通讯通路门店!$S$4:$S$993933,通讯通路门店!$C$4:$C$993933,0,0),"")</f>
        <v>乐东黎族自治县</v>
      </c>
      <c r="D1999" s="99" t="str">
        <f>IFERROR(_xlfn.XLOOKUP($G1999,通讯通路门店!$S$4:$S$993933,通讯通路门店!$D$4:$D$993933,0,0),"")</f>
        <v>万冲镇</v>
      </c>
      <c r="E1999" s="83"/>
      <c r="F1999" s="83"/>
      <c r="G1999" s="101"/>
      <c r="H1999" s="102">
        <f>IFERROR(_xlfn.XLOOKUP($G1999,通讯通路门店!$S$4:$S$993933,通讯通路门店!$R$4:$R$993933,0,0),"")</f>
        <v>0</v>
      </c>
      <c r="I1999" s="83"/>
      <c r="J1999" s="83"/>
      <c r="K1999" s="83"/>
      <c r="L1999" s="83"/>
      <c r="M1999" s="83"/>
      <c r="N1999" s="83"/>
      <c r="O1999" s="83"/>
      <c r="P1999" s="83"/>
      <c r="Q1999" s="83"/>
      <c r="R1999" s="83"/>
      <c r="S1999" s="83"/>
      <c r="T1999" s="83"/>
      <c r="U1999" s="99">
        <f>COUNTIF(通讯通路门店!$S:$S,$G1999)</f>
        <v>0</v>
      </c>
      <c r="V1999" s="99">
        <f>COUNTIFS(通讯通路门店!$S:$S,$G1999,通讯通路门店!$J:$J,"综合卖场")</f>
        <v>0</v>
      </c>
      <c r="W1999" s="99">
        <f>SUMIFS(通讯通路门店!$AJ:$AJ,通讯通路门店!$S:$S,通讯客户沙盘!$G1999)</f>
        <v>0</v>
      </c>
      <c r="X1999" s="99">
        <f t="shared" si="155"/>
        <v>0</v>
      </c>
      <c r="Y1999" s="99">
        <f>COUNTIFS(通讯通路门店!$S:$S,$G1999,通讯通路门店!$J:$J,"荣耀体验店")+COUNTIFS(通讯通路门店!$S:$S,$G1999,通讯通路门店!$J:$J,"荣耀授权专卖店")</f>
        <v>0</v>
      </c>
      <c r="Z1999" s="99">
        <f>COUNTIFS(通讯通路门店!$S:$S,$G1999,通讯通路门店!$J:$J,"VIVO体验店")</f>
        <v>0</v>
      </c>
      <c r="AA1999" s="99">
        <f>COUNTIFS(通讯通路门店!$S:$S,$G1999,通讯通路门店!$J:$J,"OPPO体验店")</f>
        <v>0</v>
      </c>
      <c r="AB1999" s="99">
        <f>COUNTIFS(通讯通路门店!$S:$S,$G1999,通讯通路门店!$J:$J,"华为授权体验店")+COUNTIFS(通讯通路门店!$S:$S,$G1999,通讯通路门店!$J:$J,"华为堡垒店")</f>
        <v>0</v>
      </c>
      <c r="AC1999" s="99">
        <f>COUNTIFS(通讯通路门店!$S:$S,$G1999,通讯通路门店!$J:$J,"小米体验店")</f>
        <v>0</v>
      </c>
      <c r="AD1999" s="99">
        <f>COUNTIFS(通讯通路门店!$S:$S,$G1999,通讯通路门店!$J:$J,"苹果体验店")</f>
        <v>0</v>
      </c>
      <c r="AE1999" s="99">
        <f>COUNTIFS(通讯通路门店!$S:$S,$G1999,通讯通路门店!$J:$J,"其他品牌专卖店")</f>
        <v>0</v>
      </c>
      <c r="AF1999" s="99">
        <f>SUMIFS(通讯通路门店!$BI:$BI,通讯通路门店!$S:$S,$G1999)</f>
        <v>0</v>
      </c>
      <c r="AG1999" s="99">
        <f>SUMIFS(通讯通路门店!$BH:$BH,通讯通路门店!$S:$S,$G1999)</f>
        <v>0</v>
      </c>
      <c r="AH1999" s="99">
        <f t="shared" si="156"/>
        <v>0</v>
      </c>
      <c r="AI1999" s="99">
        <f>SUMIFS(通讯通路门店!$BB:$BB,通讯通路门店!$S:$S,$G1999)</f>
        <v>0</v>
      </c>
      <c r="AJ1999" s="99">
        <f>SUMIFS(通讯通路门店!$BE:$BE,通讯通路门店!$S:$S,$G1999)</f>
        <v>0</v>
      </c>
      <c r="AK1999" s="99">
        <f>SUMIFS(通讯通路门店!$BG:$BG,通讯通路门店!$S:$S,$G1999)</f>
        <v>0</v>
      </c>
      <c r="AL1999" s="99">
        <f>SUMIFS(通讯通路门店!$BC:$BC,通讯通路门店!$S:$S,$G1999)</f>
        <v>0</v>
      </c>
      <c r="AM1999" s="99">
        <f>SUMIFS(通讯通路门店!$BD:$BD,通讯通路门店!$S:$S,$G1999)</f>
        <v>0</v>
      </c>
      <c r="AN1999" s="99">
        <f>SUMIFS(通讯通路门店!$BF:$BF,通讯通路门店!$S:$S,$G1999)</f>
        <v>0</v>
      </c>
      <c r="AO1999" s="99">
        <f t="shared" si="157"/>
        <v>0</v>
      </c>
      <c r="AP1999" s="99">
        <f>SUMIFS(通讯通路门店!$K:$K,通讯通路门店!$S:$S,$G1999)</f>
        <v>0</v>
      </c>
      <c r="AQ1999" s="83"/>
      <c r="AR1999" s="99">
        <f>SUMIFS(通讯通路门店!$T:$T,通讯通路门店!$S:$S,$G1999)</f>
        <v>0</v>
      </c>
      <c r="AS1999" s="99">
        <f>SUMIFS(通讯通路门店!$U:$U,通讯通路门店!$S:$S,$G1999)</f>
        <v>0</v>
      </c>
      <c r="AT1999" s="99">
        <f>SUMIFS(通讯通路门店!$V:$V,通讯通路门店!$S:$S,$G1999)</f>
        <v>0</v>
      </c>
      <c r="AU1999" s="99">
        <f>SUMIFS(通讯通路门店!$W:$W,通讯通路门店!$S:$S,$G1999)</f>
        <v>0</v>
      </c>
      <c r="AV1999" s="99">
        <f>SUMIFS(通讯通路门店!$Z:$Z,通讯通路门店!$S:$S,$G1999)</f>
        <v>0</v>
      </c>
      <c r="AW1999" s="99">
        <f>SUMIFS(通讯通路门店!$AB:$AB,通讯通路门店!$S:$S,$G1999)</f>
        <v>0</v>
      </c>
      <c r="AX1999" s="99">
        <f>SUMIFS(通讯通路门店!$X:$X,通讯通路门店!$S:$S,$G1999)</f>
        <v>0</v>
      </c>
      <c r="AY1999" s="99">
        <f>SUMIFS(通讯通路门店!$Y:$Y,通讯通路门店!$S:$S,$G1999)</f>
        <v>0</v>
      </c>
      <c r="AZ1999" s="99">
        <f>SUMIFS(通讯通路门店!$AA:$AA,通讯通路门店!$S:$S,$G1999)</f>
        <v>0</v>
      </c>
      <c r="BA1999" s="99">
        <f t="shared" si="158"/>
        <v>0</v>
      </c>
      <c r="BB1999" s="99">
        <f t="shared" si="159"/>
        <v>0</v>
      </c>
      <c r="BC1999" s="99">
        <f>SUMIFS(通讯通路门店!$W:$W,通讯通路门店!$S:$S,$G1999,通讯通路门店!$J:$J,"荣耀体验店")+SUMIFS(通讯通路门店!$W:$W,通讯通路门店!$S:$S,$G1999,通讯通路门店!$J:$J,"荣耀授权专卖店")</f>
        <v>0</v>
      </c>
      <c r="BD1999" s="99">
        <f>SUMIFS(通讯通路门店!$Z:$Z,通讯通路门店!$S:$S,$G1999,通讯通路门店!$J:$J,"VIVO体验店")</f>
        <v>0</v>
      </c>
      <c r="BE1999" s="99">
        <f>SUMIFS(通讯通路门店!$AB:$AB,通讯通路门店!$S:$S,$G1999,通讯通路门店!$J:$J,"OPPO体验店")</f>
        <v>0</v>
      </c>
      <c r="BF1999" s="99">
        <f>SUMIFS(通讯通路门店!$X:$X,通讯通路门店!$S:$S,$G1999,通讯通路门店!$J:$J,"华为授权体验店")+SUMIFS(通讯通路门店!$AA:$AA,通讯通路门店!$S:$S,$G1999,通讯通路门店!$J:$J,"华为堡垒店")</f>
        <v>0</v>
      </c>
      <c r="BG1999" s="99">
        <f>SUMIFS(通讯通路门店!$Y:$Y,通讯通路门店!$S:$S,$G1999,通讯通路门店!$J:$J,"小米体验店")</f>
        <v>0</v>
      </c>
      <c r="BH1999" s="99">
        <f>SUMIFS(通讯通路门店!$AA:$AA,通讯通路门店!$S:$S,$G1999,通讯通路门店!$J:$J,"苹果体验店")</f>
        <v>0</v>
      </c>
      <c r="BI1999" s="99">
        <f>SUMIFS(通讯通路门店!$K:$K,通讯通路门店!$S:$S,$G1999,通讯通路门店!$J:$J,"其他品牌专卖店")</f>
        <v>0</v>
      </c>
      <c r="BJ1999" s="99">
        <f>SUMIFS(通讯通路门店!$AC:$AC,通讯通路门店!$S:$S,$G1999)</f>
        <v>0</v>
      </c>
      <c r="BK1999" s="99">
        <f>SUMIFS(通讯通路门店!$AD:$AD,通讯通路门店!$S:$S,$G1999)</f>
        <v>0</v>
      </c>
      <c r="BL1999" s="99">
        <f>SUMIFS(通讯通路门店!$AE:$AE,通讯通路门店!$S:$S,$G1999)</f>
        <v>0</v>
      </c>
      <c r="BM1999" s="99">
        <f>SUMIFS(通讯通路门店!$AF:$AF,通讯通路门店!$S:$S,$G1999)</f>
        <v>0</v>
      </c>
      <c r="BN1999" s="99">
        <f>SUMIFS(通讯通路门店!$AG:$AG,通讯通路门店!$S:$S,$G1999)</f>
        <v>0</v>
      </c>
      <c r="BO1999" s="99">
        <f>SUMIFS(通讯通路门店!$AH:$AH,通讯通路门店!$S:$S,$G1999)</f>
        <v>0</v>
      </c>
      <c r="BP1999" s="99">
        <f>SUMIFS(通讯通路门店!$AI:$AI,通讯通路门店!$S:$S,$G1999)</f>
        <v>0</v>
      </c>
      <c r="BQ1999" s="83"/>
    </row>
    <row r="2000" spans="1:69">
      <c r="A2000" s="99" t="str">
        <f>IFERROR(_xlfn.XLOOKUP($G2000,通讯通路门店!$S$4:$S$993933,通讯通路门店!$A$4:$A$993933,0,0),"")</f>
        <v>海南省</v>
      </c>
      <c r="B2000" s="99" t="str">
        <f>IFERROR(_xlfn.XLOOKUP($G2000,通讯通路门店!$S$4:$S$993933,通讯通路门店!$B$4:$B$993933,0,0),"")</f>
        <v>乐东黎族自治县</v>
      </c>
      <c r="C2000" s="99" t="str">
        <f>IFERROR(_xlfn.XLOOKUP($G2000,通讯通路门店!$S$4:$S$993933,通讯通路门店!$C$4:$C$993933,0,0),"")</f>
        <v>乐东黎族自治县</v>
      </c>
      <c r="D2000" s="99" t="str">
        <f>IFERROR(_xlfn.XLOOKUP($G2000,通讯通路门店!$S$4:$S$993933,通讯通路门店!$D$4:$D$993933,0,0),"")</f>
        <v>万冲镇</v>
      </c>
      <c r="E2000" s="83"/>
      <c r="F2000" s="83"/>
      <c r="G2000" s="101"/>
      <c r="H2000" s="102">
        <f>IFERROR(_xlfn.XLOOKUP($G2000,通讯通路门店!$S$4:$S$993933,通讯通路门店!$R$4:$R$993933,0,0),"")</f>
        <v>0</v>
      </c>
      <c r="I2000" s="83"/>
      <c r="J2000" s="83"/>
      <c r="K2000" s="83"/>
      <c r="L2000" s="83"/>
      <c r="M2000" s="83"/>
      <c r="N2000" s="83"/>
      <c r="O2000" s="83"/>
      <c r="P2000" s="83"/>
      <c r="Q2000" s="83"/>
      <c r="R2000" s="83"/>
      <c r="S2000" s="83"/>
      <c r="T2000" s="83"/>
      <c r="U2000" s="99">
        <f>COUNTIF(通讯通路门店!$S:$S,$G2000)</f>
        <v>0</v>
      </c>
      <c r="V2000" s="99">
        <f>COUNTIFS(通讯通路门店!$S:$S,$G2000,通讯通路门店!$J:$J,"综合卖场")</f>
        <v>0</v>
      </c>
      <c r="W2000" s="99">
        <f>SUMIFS(通讯通路门店!$AJ:$AJ,通讯通路门店!$S:$S,通讯客户沙盘!$G2000)</f>
        <v>0</v>
      </c>
      <c r="X2000" s="99">
        <f t="shared" si="155"/>
        <v>0</v>
      </c>
      <c r="Y2000" s="99">
        <f>COUNTIFS(通讯通路门店!$S:$S,$G2000,通讯通路门店!$J:$J,"荣耀体验店")+COUNTIFS(通讯通路门店!$S:$S,$G2000,通讯通路门店!$J:$J,"荣耀授权专卖店")</f>
        <v>0</v>
      </c>
      <c r="Z2000" s="99">
        <f>COUNTIFS(通讯通路门店!$S:$S,$G2000,通讯通路门店!$J:$J,"VIVO体验店")</f>
        <v>0</v>
      </c>
      <c r="AA2000" s="99">
        <f>COUNTIFS(通讯通路门店!$S:$S,$G2000,通讯通路门店!$J:$J,"OPPO体验店")</f>
        <v>0</v>
      </c>
      <c r="AB2000" s="99">
        <f>COUNTIFS(通讯通路门店!$S:$S,$G2000,通讯通路门店!$J:$J,"华为授权体验店")+COUNTIFS(通讯通路门店!$S:$S,$G2000,通讯通路门店!$J:$J,"华为堡垒店")</f>
        <v>0</v>
      </c>
      <c r="AC2000" s="99">
        <f>COUNTIFS(通讯通路门店!$S:$S,$G2000,通讯通路门店!$J:$J,"小米体验店")</f>
        <v>0</v>
      </c>
      <c r="AD2000" s="99">
        <f>COUNTIFS(通讯通路门店!$S:$S,$G2000,通讯通路门店!$J:$J,"苹果体验店")</f>
        <v>0</v>
      </c>
      <c r="AE2000" s="99">
        <f>COUNTIFS(通讯通路门店!$S:$S,$G2000,通讯通路门店!$J:$J,"其他品牌专卖店")</f>
        <v>0</v>
      </c>
      <c r="AF2000" s="99">
        <f>SUMIFS(通讯通路门店!$BI:$BI,通讯通路门店!$S:$S,$G2000)</f>
        <v>0</v>
      </c>
      <c r="AG2000" s="99">
        <f>SUMIFS(通讯通路门店!$BH:$BH,通讯通路门店!$S:$S,$G2000)</f>
        <v>0</v>
      </c>
      <c r="AH2000" s="99">
        <f t="shared" si="156"/>
        <v>0</v>
      </c>
      <c r="AI2000" s="99">
        <f>SUMIFS(通讯通路门店!$BB:$BB,通讯通路门店!$S:$S,$G2000)</f>
        <v>0</v>
      </c>
      <c r="AJ2000" s="99">
        <f>SUMIFS(通讯通路门店!$BE:$BE,通讯通路门店!$S:$S,$G2000)</f>
        <v>0</v>
      </c>
      <c r="AK2000" s="99">
        <f>SUMIFS(通讯通路门店!$BG:$BG,通讯通路门店!$S:$S,$G2000)</f>
        <v>0</v>
      </c>
      <c r="AL2000" s="99">
        <f>SUMIFS(通讯通路门店!$BC:$BC,通讯通路门店!$S:$S,$G2000)</f>
        <v>0</v>
      </c>
      <c r="AM2000" s="99">
        <f>SUMIFS(通讯通路门店!$BD:$BD,通讯通路门店!$S:$S,$G2000)</f>
        <v>0</v>
      </c>
      <c r="AN2000" s="99">
        <f>SUMIFS(通讯通路门店!$BF:$BF,通讯通路门店!$S:$S,$G2000)</f>
        <v>0</v>
      </c>
      <c r="AO2000" s="99">
        <f t="shared" si="157"/>
        <v>0</v>
      </c>
      <c r="AP2000" s="99">
        <f>SUMIFS(通讯通路门店!$K:$K,通讯通路门店!$S:$S,$G2000)</f>
        <v>0</v>
      </c>
      <c r="AQ2000" s="83"/>
      <c r="AR2000" s="99">
        <f>SUMIFS(通讯通路门店!$T:$T,通讯通路门店!$S:$S,$G2000)</f>
        <v>0</v>
      </c>
      <c r="AS2000" s="99">
        <f>SUMIFS(通讯通路门店!$U:$U,通讯通路门店!$S:$S,$G2000)</f>
        <v>0</v>
      </c>
      <c r="AT2000" s="99">
        <f>SUMIFS(通讯通路门店!$V:$V,通讯通路门店!$S:$S,$G2000)</f>
        <v>0</v>
      </c>
      <c r="AU2000" s="99">
        <f>SUMIFS(通讯通路门店!$W:$W,通讯通路门店!$S:$S,$G2000)</f>
        <v>0</v>
      </c>
      <c r="AV2000" s="99">
        <f>SUMIFS(通讯通路门店!$Z:$Z,通讯通路门店!$S:$S,$G2000)</f>
        <v>0</v>
      </c>
      <c r="AW2000" s="99">
        <f>SUMIFS(通讯通路门店!$AB:$AB,通讯通路门店!$S:$S,$G2000)</f>
        <v>0</v>
      </c>
      <c r="AX2000" s="99">
        <f>SUMIFS(通讯通路门店!$X:$X,通讯通路门店!$S:$S,$G2000)</f>
        <v>0</v>
      </c>
      <c r="AY2000" s="99">
        <f>SUMIFS(通讯通路门店!$Y:$Y,通讯通路门店!$S:$S,$G2000)</f>
        <v>0</v>
      </c>
      <c r="AZ2000" s="99">
        <f>SUMIFS(通讯通路门店!$AA:$AA,通讯通路门店!$S:$S,$G2000)</f>
        <v>0</v>
      </c>
      <c r="BA2000" s="99">
        <f t="shared" si="158"/>
        <v>0</v>
      </c>
      <c r="BB2000" s="99">
        <f t="shared" si="159"/>
        <v>0</v>
      </c>
      <c r="BC2000" s="99">
        <f>SUMIFS(通讯通路门店!$W:$W,通讯通路门店!$S:$S,$G2000,通讯通路门店!$J:$J,"荣耀体验店")+SUMIFS(通讯通路门店!$W:$W,通讯通路门店!$S:$S,$G2000,通讯通路门店!$J:$J,"荣耀授权专卖店")</f>
        <v>0</v>
      </c>
      <c r="BD2000" s="99">
        <f>SUMIFS(通讯通路门店!$Z:$Z,通讯通路门店!$S:$S,$G2000,通讯通路门店!$J:$J,"VIVO体验店")</f>
        <v>0</v>
      </c>
      <c r="BE2000" s="99">
        <f>SUMIFS(通讯通路门店!$AB:$AB,通讯通路门店!$S:$S,$G2000,通讯通路门店!$J:$J,"OPPO体验店")</f>
        <v>0</v>
      </c>
      <c r="BF2000" s="99">
        <f>SUMIFS(通讯通路门店!$X:$X,通讯通路门店!$S:$S,$G2000,通讯通路门店!$J:$J,"华为授权体验店")+SUMIFS(通讯通路门店!$AA:$AA,通讯通路门店!$S:$S,$G2000,通讯通路门店!$J:$J,"华为堡垒店")</f>
        <v>0</v>
      </c>
      <c r="BG2000" s="99">
        <f>SUMIFS(通讯通路门店!$Y:$Y,通讯通路门店!$S:$S,$G2000,通讯通路门店!$J:$J,"小米体验店")</f>
        <v>0</v>
      </c>
      <c r="BH2000" s="99">
        <f>SUMIFS(通讯通路门店!$AA:$AA,通讯通路门店!$S:$S,$G2000,通讯通路门店!$J:$J,"苹果体验店")</f>
        <v>0</v>
      </c>
      <c r="BI2000" s="99">
        <f>SUMIFS(通讯通路门店!$K:$K,通讯通路门店!$S:$S,$G2000,通讯通路门店!$J:$J,"其他品牌专卖店")</f>
        <v>0</v>
      </c>
      <c r="BJ2000" s="99">
        <f>SUMIFS(通讯通路门店!$AC:$AC,通讯通路门店!$S:$S,$G2000)</f>
        <v>0</v>
      </c>
      <c r="BK2000" s="99">
        <f>SUMIFS(通讯通路门店!$AD:$AD,通讯通路门店!$S:$S,$G2000)</f>
        <v>0</v>
      </c>
      <c r="BL2000" s="99">
        <f>SUMIFS(通讯通路门店!$AE:$AE,通讯通路门店!$S:$S,$G2000)</f>
        <v>0</v>
      </c>
      <c r="BM2000" s="99">
        <f>SUMIFS(通讯通路门店!$AF:$AF,通讯通路门店!$S:$S,$G2000)</f>
        <v>0</v>
      </c>
      <c r="BN2000" s="99">
        <f>SUMIFS(通讯通路门店!$AG:$AG,通讯通路门店!$S:$S,$G2000)</f>
        <v>0</v>
      </c>
      <c r="BO2000" s="99">
        <f>SUMIFS(通讯通路门店!$AH:$AH,通讯通路门店!$S:$S,$G2000)</f>
        <v>0</v>
      </c>
      <c r="BP2000" s="99">
        <f>SUMIFS(通讯通路门店!$AI:$AI,通讯通路门店!$S:$S,$G2000)</f>
        <v>0</v>
      </c>
      <c r="BQ2000" s="83"/>
    </row>
    <row r="2001" spans="1:69">
      <c r="A2001" s="99" t="str">
        <f>IFERROR(_xlfn.XLOOKUP($G2001,通讯通路门店!$S$4:$S$993933,通讯通路门店!$A$4:$A$993933,0,0),"")</f>
        <v>海南省</v>
      </c>
      <c r="B2001" s="99" t="str">
        <f>IFERROR(_xlfn.XLOOKUP($G2001,通讯通路门店!$S$4:$S$993933,通讯通路门店!$B$4:$B$993933,0,0),"")</f>
        <v>乐东黎族自治县</v>
      </c>
      <c r="C2001" s="99" t="str">
        <f>IFERROR(_xlfn.XLOOKUP($G2001,通讯通路门店!$S$4:$S$993933,通讯通路门店!$C$4:$C$993933,0,0),"")</f>
        <v>乐东黎族自治县</v>
      </c>
      <c r="D2001" s="99" t="str">
        <f>IFERROR(_xlfn.XLOOKUP($G2001,通讯通路门店!$S$4:$S$993933,通讯通路门店!$D$4:$D$993933,0,0),"")</f>
        <v>万冲镇</v>
      </c>
      <c r="E2001" s="83"/>
      <c r="F2001" s="83"/>
      <c r="G2001" s="101"/>
      <c r="H2001" s="102">
        <f>IFERROR(_xlfn.XLOOKUP($G2001,通讯通路门店!$S$4:$S$993933,通讯通路门店!$R$4:$R$993933,0,0),"")</f>
        <v>0</v>
      </c>
      <c r="I2001" s="83"/>
      <c r="J2001" s="83"/>
      <c r="K2001" s="83"/>
      <c r="L2001" s="83"/>
      <c r="M2001" s="83"/>
      <c r="N2001" s="83"/>
      <c r="O2001" s="83"/>
      <c r="P2001" s="83"/>
      <c r="Q2001" s="83"/>
      <c r="R2001" s="83"/>
      <c r="S2001" s="83"/>
      <c r="T2001" s="83"/>
      <c r="U2001" s="99">
        <f>COUNTIF(通讯通路门店!$S:$S,$G2001)</f>
        <v>0</v>
      </c>
      <c r="V2001" s="99">
        <f>COUNTIFS(通讯通路门店!$S:$S,$G2001,通讯通路门店!$J:$J,"综合卖场")</f>
        <v>0</v>
      </c>
      <c r="W2001" s="99">
        <f>SUMIFS(通讯通路门店!$AJ:$AJ,通讯通路门店!$S:$S,通讯客户沙盘!$G2001)</f>
        <v>0</v>
      </c>
      <c r="X2001" s="99">
        <f t="shared" si="155"/>
        <v>0</v>
      </c>
      <c r="Y2001" s="99">
        <f>COUNTIFS(通讯通路门店!$S:$S,$G2001,通讯通路门店!$J:$J,"荣耀体验店")+COUNTIFS(通讯通路门店!$S:$S,$G2001,通讯通路门店!$J:$J,"荣耀授权专卖店")</f>
        <v>0</v>
      </c>
      <c r="Z2001" s="99">
        <f>COUNTIFS(通讯通路门店!$S:$S,$G2001,通讯通路门店!$J:$J,"VIVO体验店")</f>
        <v>0</v>
      </c>
      <c r="AA2001" s="99">
        <f>COUNTIFS(通讯通路门店!$S:$S,$G2001,通讯通路门店!$J:$J,"OPPO体验店")</f>
        <v>0</v>
      </c>
      <c r="AB2001" s="99">
        <f>COUNTIFS(通讯通路门店!$S:$S,$G2001,通讯通路门店!$J:$J,"华为授权体验店")+COUNTIFS(通讯通路门店!$S:$S,$G2001,通讯通路门店!$J:$J,"华为堡垒店")</f>
        <v>0</v>
      </c>
      <c r="AC2001" s="99">
        <f>COUNTIFS(通讯通路门店!$S:$S,$G2001,通讯通路门店!$J:$J,"小米体验店")</f>
        <v>0</v>
      </c>
      <c r="AD2001" s="99">
        <f>COUNTIFS(通讯通路门店!$S:$S,$G2001,通讯通路门店!$J:$J,"苹果体验店")</f>
        <v>0</v>
      </c>
      <c r="AE2001" s="99">
        <f>COUNTIFS(通讯通路门店!$S:$S,$G2001,通讯通路门店!$J:$J,"其他品牌专卖店")</f>
        <v>0</v>
      </c>
      <c r="AF2001" s="99">
        <f>SUMIFS(通讯通路门店!$BI:$BI,通讯通路门店!$S:$S,$G2001)</f>
        <v>0</v>
      </c>
      <c r="AG2001" s="99">
        <f>SUMIFS(通讯通路门店!$BH:$BH,通讯通路门店!$S:$S,$G2001)</f>
        <v>0</v>
      </c>
      <c r="AH2001" s="99">
        <f t="shared" si="156"/>
        <v>0</v>
      </c>
      <c r="AI2001" s="99">
        <f>SUMIFS(通讯通路门店!$BB:$BB,通讯通路门店!$S:$S,$G2001)</f>
        <v>0</v>
      </c>
      <c r="AJ2001" s="99">
        <f>SUMIFS(通讯通路门店!$BE:$BE,通讯通路门店!$S:$S,$G2001)</f>
        <v>0</v>
      </c>
      <c r="AK2001" s="99">
        <f>SUMIFS(通讯通路门店!$BG:$BG,通讯通路门店!$S:$S,$G2001)</f>
        <v>0</v>
      </c>
      <c r="AL2001" s="99">
        <f>SUMIFS(通讯通路门店!$BC:$BC,通讯通路门店!$S:$S,$G2001)</f>
        <v>0</v>
      </c>
      <c r="AM2001" s="99">
        <f>SUMIFS(通讯通路门店!$BD:$BD,通讯通路门店!$S:$S,$G2001)</f>
        <v>0</v>
      </c>
      <c r="AN2001" s="99">
        <f>SUMIFS(通讯通路门店!$BF:$BF,通讯通路门店!$S:$S,$G2001)</f>
        <v>0</v>
      </c>
      <c r="AO2001" s="99">
        <f t="shared" si="157"/>
        <v>0</v>
      </c>
      <c r="AP2001" s="99">
        <f>SUMIFS(通讯通路门店!$K:$K,通讯通路门店!$S:$S,$G2001)</f>
        <v>0</v>
      </c>
      <c r="AQ2001" s="83"/>
      <c r="AR2001" s="99">
        <f>SUMIFS(通讯通路门店!$T:$T,通讯通路门店!$S:$S,$G2001)</f>
        <v>0</v>
      </c>
      <c r="AS2001" s="99">
        <f>SUMIFS(通讯通路门店!$U:$U,通讯通路门店!$S:$S,$G2001)</f>
        <v>0</v>
      </c>
      <c r="AT2001" s="99">
        <f>SUMIFS(通讯通路门店!$V:$V,通讯通路门店!$S:$S,$G2001)</f>
        <v>0</v>
      </c>
      <c r="AU2001" s="99">
        <f>SUMIFS(通讯通路门店!$W:$W,通讯通路门店!$S:$S,$G2001)</f>
        <v>0</v>
      </c>
      <c r="AV2001" s="99">
        <f>SUMIFS(通讯通路门店!$Z:$Z,通讯通路门店!$S:$S,$G2001)</f>
        <v>0</v>
      </c>
      <c r="AW2001" s="99">
        <f>SUMIFS(通讯通路门店!$AB:$AB,通讯通路门店!$S:$S,$G2001)</f>
        <v>0</v>
      </c>
      <c r="AX2001" s="99">
        <f>SUMIFS(通讯通路门店!$X:$X,通讯通路门店!$S:$S,$G2001)</f>
        <v>0</v>
      </c>
      <c r="AY2001" s="99">
        <f>SUMIFS(通讯通路门店!$Y:$Y,通讯通路门店!$S:$S,$G2001)</f>
        <v>0</v>
      </c>
      <c r="AZ2001" s="99">
        <f>SUMIFS(通讯通路门店!$AA:$AA,通讯通路门店!$S:$S,$G2001)</f>
        <v>0</v>
      </c>
      <c r="BA2001" s="99">
        <f t="shared" si="158"/>
        <v>0</v>
      </c>
      <c r="BB2001" s="99">
        <f t="shared" si="159"/>
        <v>0</v>
      </c>
      <c r="BC2001" s="99">
        <f>SUMIFS(通讯通路门店!$W:$W,通讯通路门店!$S:$S,$G2001,通讯通路门店!$J:$J,"荣耀体验店")+SUMIFS(通讯通路门店!$W:$W,通讯通路门店!$S:$S,$G2001,通讯通路门店!$J:$J,"荣耀授权专卖店")</f>
        <v>0</v>
      </c>
      <c r="BD2001" s="99">
        <f>SUMIFS(通讯通路门店!$Z:$Z,通讯通路门店!$S:$S,$G2001,通讯通路门店!$J:$J,"VIVO体验店")</f>
        <v>0</v>
      </c>
      <c r="BE2001" s="99">
        <f>SUMIFS(通讯通路门店!$AB:$AB,通讯通路门店!$S:$S,$G2001,通讯通路门店!$J:$J,"OPPO体验店")</f>
        <v>0</v>
      </c>
      <c r="BF2001" s="99">
        <f>SUMIFS(通讯通路门店!$X:$X,通讯通路门店!$S:$S,$G2001,通讯通路门店!$J:$J,"华为授权体验店")+SUMIFS(通讯通路门店!$AA:$AA,通讯通路门店!$S:$S,$G2001,通讯通路门店!$J:$J,"华为堡垒店")</f>
        <v>0</v>
      </c>
      <c r="BG2001" s="99">
        <f>SUMIFS(通讯通路门店!$Y:$Y,通讯通路门店!$S:$S,$G2001,通讯通路门店!$J:$J,"小米体验店")</f>
        <v>0</v>
      </c>
      <c r="BH2001" s="99">
        <f>SUMIFS(通讯通路门店!$AA:$AA,通讯通路门店!$S:$S,$G2001,通讯通路门店!$J:$J,"苹果体验店")</f>
        <v>0</v>
      </c>
      <c r="BI2001" s="99">
        <f>SUMIFS(通讯通路门店!$K:$K,通讯通路门店!$S:$S,$G2001,通讯通路门店!$J:$J,"其他品牌专卖店")</f>
        <v>0</v>
      </c>
      <c r="BJ2001" s="99">
        <f>SUMIFS(通讯通路门店!$AC:$AC,通讯通路门店!$S:$S,$G2001)</f>
        <v>0</v>
      </c>
      <c r="BK2001" s="99">
        <f>SUMIFS(通讯通路门店!$AD:$AD,通讯通路门店!$S:$S,$G2001)</f>
        <v>0</v>
      </c>
      <c r="BL2001" s="99">
        <f>SUMIFS(通讯通路门店!$AE:$AE,通讯通路门店!$S:$S,$G2001)</f>
        <v>0</v>
      </c>
      <c r="BM2001" s="99">
        <f>SUMIFS(通讯通路门店!$AF:$AF,通讯通路门店!$S:$S,$G2001)</f>
        <v>0</v>
      </c>
      <c r="BN2001" s="99">
        <f>SUMIFS(通讯通路门店!$AG:$AG,通讯通路门店!$S:$S,$G2001)</f>
        <v>0</v>
      </c>
      <c r="BO2001" s="99">
        <f>SUMIFS(通讯通路门店!$AH:$AH,通讯通路门店!$S:$S,$G2001)</f>
        <v>0</v>
      </c>
      <c r="BP2001" s="99">
        <f>SUMIFS(通讯通路门店!$AI:$AI,通讯通路门店!$S:$S,$G2001)</f>
        <v>0</v>
      </c>
      <c r="BQ2001" s="83"/>
    </row>
    <row r="2002" spans="1:69">
      <c r="A2002" s="99" t="str">
        <f>IFERROR(_xlfn.XLOOKUP($G2002,通讯通路门店!$S$4:$S$993933,通讯通路门店!$A$4:$A$993933,0,0),"")</f>
        <v>海南省</v>
      </c>
      <c r="B2002" s="99" t="str">
        <f>IFERROR(_xlfn.XLOOKUP($G2002,通讯通路门店!$S$4:$S$993933,通讯通路门店!$B$4:$B$993933,0,0),"")</f>
        <v>乐东黎族自治县</v>
      </c>
      <c r="C2002" s="99" t="str">
        <f>IFERROR(_xlfn.XLOOKUP($G2002,通讯通路门店!$S$4:$S$993933,通讯通路门店!$C$4:$C$993933,0,0),"")</f>
        <v>乐东黎族自治县</v>
      </c>
      <c r="D2002" s="99" t="str">
        <f>IFERROR(_xlfn.XLOOKUP($G2002,通讯通路门店!$S$4:$S$993933,通讯通路门店!$D$4:$D$993933,0,0),"")</f>
        <v>万冲镇</v>
      </c>
      <c r="E2002" s="83"/>
      <c r="F2002" s="83"/>
      <c r="G2002" s="101"/>
      <c r="H2002" s="102">
        <f>IFERROR(_xlfn.XLOOKUP($G2002,通讯通路门店!$S$4:$S$993933,通讯通路门店!$R$4:$R$993933,0,0),"")</f>
        <v>0</v>
      </c>
      <c r="I2002" s="83"/>
      <c r="J2002" s="83"/>
      <c r="K2002" s="83"/>
      <c r="L2002" s="83"/>
      <c r="M2002" s="83"/>
      <c r="N2002" s="83"/>
      <c r="O2002" s="83"/>
      <c r="P2002" s="83"/>
      <c r="Q2002" s="83"/>
      <c r="R2002" s="83"/>
      <c r="S2002" s="83"/>
      <c r="T2002" s="83"/>
      <c r="U2002" s="99">
        <f>COUNTIF(通讯通路门店!$S:$S,$G2002)</f>
        <v>0</v>
      </c>
      <c r="V2002" s="99">
        <f>COUNTIFS(通讯通路门店!$S:$S,$G2002,通讯通路门店!$J:$J,"综合卖场")</f>
        <v>0</v>
      </c>
      <c r="W2002" s="99">
        <f>SUMIFS(通讯通路门店!$AJ:$AJ,通讯通路门店!$S:$S,通讯客户沙盘!$G2002)</f>
        <v>0</v>
      </c>
      <c r="X2002" s="99">
        <f t="shared" si="155"/>
        <v>0</v>
      </c>
      <c r="Y2002" s="99">
        <f>COUNTIFS(通讯通路门店!$S:$S,$G2002,通讯通路门店!$J:$J,"荣耀体验店")+COUNTIFS(通讯通路门店!$S:$S,$G2002,通讯通路门店!$J:$J,"荣耀授权专卖店")</f>
        <v>0</v>
      </c>
      <c r="Z2002" s="99">
        <f>COUNTIFS(通讯通路门店!$S:$S,$G2002,通讯通路门店!$J:$J,"VIVO体验店")</f>
        <v>0</v>
      </c>
      <c r="AA2002" s="99">
        <f>COUNTIFS(通讯通路门店!$S:$S,$G2002,通讯通路门店!$J:$J,"OPPO体验店")</f>
        <v>0</v>
      </c>
      <c r="AB2002" s="99">
        <f>COUNTIFS(通讯通路门店!$S:$S,$G2002,通讯通路门店!$J:$J,"华为授权体验店")+COUNTIFS(通讯通路门店!$S:$S,$G2002,通讯通路门店!$J:$J,"华为堡垒店")</f>
        <v>0</v>
      </c>
      <c r="AC2002" s="99">
        <f>COUNTIFS(通讯通路门店!$S:$S,$G2002,通讯通路门店!$J:$J,"小米体验店")</f>
        <v>0</v>
      </c>
      <c r="AD2002" s="99">
        <f>COUNTIFS(通讯通路门店!$S:$S,$G2002,通讯通路门店!$J:$J,"苹果体验店")</f>
        <v>0</v>
      </c>
      <c r="AE2002" s="99">
        <f>COUNTIFS(通讯通路门店!$S:$S,$G2002,通讯通路门店!$J:$J,"其他品牌专卖店")</f>
        <v>0</v>
      </c>
      <c r="AF2002" s="99">
        <f>SUMIFS(通讯通路门店!$BI:$BI,通讯通路门店!$S:$S,$G2002)</f>
        <v>0</v>
      </c>
      <c r="AG2002" s="99">
        <f>SUMIFS(通讯通路门店!$BH:$BH,通讯通路门店!$S:$S,$G2002)</f>
        <v>0</v>
      </c>
      <c r="AH2002" s="99">
        <f t="shared" si="156"/>
        <v>0</v>
      </c>
      <c r="AI2002" s="99">
        <f>SUMIFS(通讯通路门店!$BB:$BB,通讯通路门店!$S:$S,$G2002)</f>
        <v>0</v>
      </c>
      <c r="AJ2002" s="99">
        <f>SUMIFS(通讯通路门店!$BE:$BE,通讯通路门店!$S:$S,$G2002)</f>
        <v>0</v>
      </c>
      <c r="AK2002" s="99">
        <f>SUMIFS(通讯通路门店!$BG:$BG,通讯通路门店!$S:$S,$G2002)</f>
        <v>0</v>
      </c>
      <c r="AL2002" s="99">
        <f>SUMIFS(通讯通路门店!$BC:$BC,通讯通路门店!$S:$S,$G2002)</f>
        <v>0</v>
      </c>
      <c r="AM2002" s="99">
        <f>SUMIFS(通讯通路门店!$BD:$BD,通讯通路门店!$S:$S,$G2002)</f>
        <v>0</v>
      </c>
      <c r="AN2002" s="99">
        <f>SUMIFS(通讯通路门店!$BF:$BF,通讯通路门店!$S:$S,$G2002)</f>
        <v>0</v>
      </c>
      <c r="AO2002" s="99">
        <f t="shared" si="157"/>
        <v>0</v>
      </c>
      <c r="AP2002" s="99">
        <f>SUMIFS(通讯通路门店!$K:$K,通讯通路门店!$S:$S,$G2002)</f>
        <v>0</v>
      </c>
      <c r="AQ2002" s="83"/>
      <c r="AR2002" s="99">
        <f>SUMIFS(通讯通路门店!$T:$T,通讯通路门店!$S:$S,$G2002)</f>
        <v>0</v>
      </c>
      <c r="AS2002" s="99">
        <f>SUMIFS(通讯通路门店!$U:$U,通讯通路门店!$S:$S,$G2002)</f>
        <v>0</v>
      </c>
      <c r="AT2002" s="99">
        <f>SUMIFS(通讯通路门店!$V:$V,通讯通路门店!$S:$S,$G2002)</f>
        <v>0</v>
      </c>
      <c r="AU2002" s="99">
        <f>SUMIFS(通讯通路门店!$W:$W,通讯通路门店!$S:$S,$G2002)</f>
        <v>0</v>
      </c>
      <c r="AV2002" s="99">
        <f>SUMIFS(通讯通路门店!$Z:$Z,通讯通路门店!$S:$S,$G2002)</f>
        <v>0</v>
      </c>
      <c r="AW2002" s="99">
        <f>SUMIFS(通讯通路门店!$AB:$AB,通讯通路门店!$S:$S,$G2002)</f>
        <v>0</v>
      </c>
      <c r="AX2002" s="99">
        <f>SUMIFS(通讯通路门店!$X:$X,通讯通路门店!$S:$S,$G2002)</f>
        <v>0</v>
      </c>
      <c r="AY2002" s="99">
        <f>SUMIFS(通讯通路门店!$Y:$Y,通讯通路门店!$S:$S,$G2002)</f>
        <v>0</v>
      </c>
      <c r="AZ2002" s="99">
        <f>SUMIFS(通讯通路门店!$AA:$AA,通讯通路门店!$S:$S,$G2002)</f>
        <v>0</v>
      </c>
      <c r="BA2002" s="99">
        <f t="shared" si="158"/>
        <v>0</v>
      </c>
      <c r="BB2002" s="99">
        <f t="shared" si="159"/>
        <v>0</v>
      </c>
      <c r="BC2002" s="99">
        <f>SUMIFS(通讯通路门店!$W:$W,通讯通路门店!$S:$S,$G2002,通讯通路门店!$J:$J,"荣耀体验店")+SUMIFS(通讯通路门店!$W:$W,通讯通路门店!$S:$S,$G2002,通讯通路门店!$J:$J,"荣耀授权专卖店")</f>
        <v>0</v>
      </c>
      <c r="BD2002" s="99">
        <f>SUMIFS(通讯通路门店!$Z:$Z,通讯通路门店!$S:$S,$G2002,通讯通路门店!$J:$J,"VIVO体验店")</f>
        <v>0</v>
      </c>
      <c r="BE2002" s="99">
        <f>SUMIFS(通讯通路门店!$AB:$AB,通讯通路门店!$S:$S,$G2002,通讯通路门店!$J:$J,"OPPO体验店")</f>
        <v>0</v>
      </c>
      <c r="BF2002" s="99">
        <f>SUMIFS(通讯通路门店!$X:$X,通讯通路门店!$S:$S,$G2002,通讯通路门店!$J:$J,"华为授权体验店")+SUMIFS(通讯通路门店!$AA:$AA,通讯通路门店!$S:$S,$G2002,通讯通路门店!$J:$J,"华为堡垒店")</f>
        <v>0</v>
      </c>
      <c r="BG2002" s="99">
        <f>SUMIFS(通讯通路门店!$Y:$Y,通讯通路门店!$S:$S,$G2002,通讯通路门店!$J:$J,"小米体验店")</f>
        <v>0</v>
      </c>
      <c r="BH2002" s="99">
        <f>SUMIFS(通讯通路门店!$AA:$AA,通讯通路门店!$S:$S,$G2002,通讯通路门店!$J:$J,"苹果体验店")</f>
        <v>0</v>
      </c>
      <c r="BI2002" s="99">
        <f>SUMIFS(通讯通路门店!$K:$K,通讯通路门店!$S:$S,$G2002,通讯通路门店!$J:$J,"其他品牌专卖店")</f>
        <v>0</v>
      </c>
      <c r="BJ2002" s="99">
        <f>SUMIFS(通讯通路门店!$AC:$AC,通讯通路门店!$S:$S,$G2002)</f>
        <v>0</v>
      </c>
      <c r="BK2002" s="99">
        <f>SUMIFS(通讯通路门店!$AD:$AD,通讯通路门店!$S:$S,$G2002)</f>
        <v>0</v>
      </c>
      <c r="BL2002" s="99">
        <f>SUMIFS(通讯通路门店!$AE:$AE,通讯通路门店!$S:$S,$G2002)</f>
        <v>0</v>
      </c>
      <c r="BM2002" s="99">
        <f>SUMIFS(通讯通路门店!$AF:$AF,通讯通路门店!$S:$S,$G2002)</f>
        <v>0</v>
      </c>
      <c r="BN2002" s="99">
        <f>SUMIFS(通讯通路门店!$AG:$AG,通讯通路门店!$S:$S,$G2002)</f>
        <v>0</v>
      </c>
      <c r="BO2002" s="99">
        <f>SUMIFS(通讯通路门店!$AH:$AH,通讯通路门店!$S:$S,$G2002)</f>
        <v>0</v>
      </c>
      <c r="BP2002" s="99">
        <f>SUMIFS(通讯通路门店!$AI:$AI,通讯通路门店!$S:$S,$G2002)</f>
        <v>0</v>
      </c>
      <c r="BQ2002" s="83"/>
    </row>
    <row r="2003" spans="1:69">
      <c r="A2003" s="99" t="str">
        <f>IFERROR(_xlfn.XLOOKUP($G2003,通讯通路门店!$S$4:$S$993933,通讯通路门店!$A$4:$A$993933,0,0),"")</f>
        <v>海南省</v>
      </c>
      <c r="B2003" s="99" t="str">
        <f>IFERROR(_xlfn.XLOOKUP($G2003,通讯通路门店!$S$4:$S$993933,通讯通路门店!$B$4:$B$993933,0,0),"")</f>
        <v>乐东黎族自治县</v>
      </c>
      <c r="C2003" s="99" t="str">
        <f>IFERROR(_xlfn.XLOOKUP($G2003,通讯通路门店!$S$4:$S$993933,通讯通路门店!$C$4:$C$993933,0,0),"")</f>
        <v>乐东黎族自治县</v>
      </c>
      <c r="D2003" s="99" t="str">
        <f>IFERROR(_xlfn.XLOOKUP($G2003,通讯通路门店!$S$4:$S$993933,通讯通路门店!$D$4:$D$993933,0,0),"")</f>
        <v>万冲镇</v>
      </c>
      <c r="E2003" s="83"/>
      <c r="F2003" s="83"/>
      <c r="G2003" s="101"/>
      <c r="H2003" s="102">
        <f>IFERROR(_xlfn.XLOOKUP($G2003,通讯通路门店!$S$4:$S$993933,通讯通路门店!$R$4:$R$993933,0,0),"")</f>
        <v>0</v>
      </c>
      <c r="I2003" s="83"/>
      <c r="J2003" s="83"/>
      <c r="K2003" s="83"/>
      <c r="L2003" s="83"/>
      <c r="M2003" s="83"/>
      <c r="N2003" s="83"/>
      <c r="O2003" s="83"/>
      <c r="P2003" s="83"/>
      <c r="Q2003" s="83"/>
      <c r="R2003" s="83"/>
      <c r="S2003" s="83"/>
      <c r="T2003" s="83"/>
      <c r="U2003" s="99">
        <f>COUNTIF(通讯通路门店!$S:$S,$G2003)</f>
        <v>0</v>
      </c>
      <c r="V2003" s="99">
        <f>COUNTIFS(通讯通路门店!$S:$S,$G2003,通讯通路门店!$J:$J,"综合卖场")</f>
        <v>0</v>
      </c>
      <c r="W2003" s="99">
        <f>SUMIFS(通讯通路门店!$AJ:$AJ,通讯通路门店!$S:$S,通讯客户沙盘!$G2003)</f>
        <v>0</v>
      </c>
      <c r="X2003" s="99">
        <f t="shared" si="155"/>
        <v>0</v>
      </c>
      <c r="Y2003" s="99">
        <f>COUNTIFS(通讯通路门店!$S:$S,$G2003,通讯通路门店!$J:$J,"荣耀体验店")+COUNTIFS(通讯通路门店!$S:$S,$G2003,通讯通路门店!$J:$J,"荣耀授权专卖店")</f>
        <v>0</v>
      </c>
      <c r="Z2003" s="99">
        <f>COUNTIFS(通讯通路门店!$S:$S,$G2003,通讯通路门店!$J:$J,"VIVO体验店")</f>
        <v>0</v>
      </c>
      <c r="AA2003" s="99">
        <f>COUNTIFS(通讯通路门店!$S:$S,$G2003,通讯通路门店!$J:$J,"OPPO体验店")</f>
        <v>0</v>
      </c>
      <c r="AB2003" s="99">
        <f>COUNTIFS(通讯通路门店!$S:$S,$G2003,通讯通路门店!$J:$J,"华为授权体验店")+COUNTIFS(通讯通路门店!$S:$S,$G2003,通讯通路门店!$J:$J,"华为堡垒店")</f>
        <v>0</v>
      </c>
      <c r="AC2003" s="99">
        <f>COUNTIFS(通讯通路门店!$S:$S,$G2003,通讯通路门店!$J:$J,"小米体验店")</f>
        <v>0</v>
      </c>
      <c r="AD2003" s="99">
        <f>COUNTIFS(通讯通路门店!$S:$S,$G2003,通讯通路门店!$J:$J,"苹果体验店")</f>
        <v>0</v>
      </c>
      <c r="AE2003" s="99">
        <f>COUNTIFS(通讯通路门店!$S:$S,$G2003,通讯通路门店!$J:$J,"其他品牌专卖店")</f>
        <v>0</v>
      </c>
      <c r="AF2003" s="99">
        <f>SUMIFS(通讯通路门店!$BI:$BI,通讯通路门店!$S:$S,$G2003)</f>
        <v>0</v>
      </c>
      <c r="AG2003" s="99">
        <f>SUMIFS(通讯通路门店!$BH:$BH,通讯通路门店!$S:$S,$G2003)</f>
        <v>0</v>
      </c>
      <c r="AH2003" s="99">
        <f t="shared" si="156"/>
        <v>0</v>
      </c>
      <c r="AI2003" s="99">
        <f>SUMIFS(通讯通路门店!$BB:$BB,通讯通路门店!$S:$S,$G2003)</f>
        <v>0</v>
      </c>
      <c r="AJ2003" s="99">
        <f>SUMIFS(通讯通路门店!$BE:$BE,通讯通路门店!$S:$S,$G2003)</f>
        <v>0</v>
      </c>
      <c r="AK2003" s="99">
        <f>SUMIFS(通讯通路门店!$BG:$BG,通讯通路门店!$S:$S,$G2003)</f>
        <v>0</v>
      </c>
      <c r="AL2003" s="99">
        <f>SUMIFS(通讯通路门店!$BC:$BC,通讯通路门店!$S:$S,$G2003)</f>
        <v>0</v>
      </c>
      <c r="AM2003" s="99">
        <f>SUMIFS(通讯通路门店!$BD:$BD,通讯通路门店!$S:$S,$G2003)</f>
        <v>0</v>
      </c>
      <c r="AN2003" s="99">
        <f>SUMIFS(通讯通路门店!$BF:$BF,通讯通路门店!$S:$S,$G2003)</f>
        <v>0</v>
      </c>
      <c r="AO2003" s="99">
        <f t="shared" si="157"/>
        <v>0</v>
      </c>
      <c r="AP2003" s="99">
        <f>SUMIFS(通讯通路门店!$K:$K,通讯通路门店!$S:$S,$G2003)</f>
        <v>0</v>
      </c>
      <c r="AQ2003" s="83"/>
      <c r="AR2003" s="99">
        <f>SUMIFS(通讯通路门店!$T:$T,通讯通路门店!$S:$S,$G2003)</f>
        <v>0</v>
      </c>
      <c r="AS2003" s="99">
        <f>SUMIFS(通讯通路门店!$U:$U,通讯通路门店!$S:$S,$G2003)</f>
        <v>0</v>
      </c>
      <c r="AT2003" s="99">
        <f>SUMIFS(通讯通路门店!$V:$V,通讯通路门店!$S:$S,$G2003)</f>
        <v>0</v>
      </c>
      <c r="AU2003" s="99">
        <f>SUMIFS(通讯通路门店!$W:$W,通讯通路门店!$S:$S,$G2003)</f>
        <v>0</v>
      </c>
      <c r="AV2003" s="99">
        <f>SUMIFS(通讯通路门店!$Z:$Z,通讯通路门店!$S:$S,$G2003)</f>
        <v>0</v>
      </c>
      <c r="AW2003" s="99">
        <f>SUMIFS(通讯通路门店!$AB:$AB,通讯通路门店!$S:$S,$G2003)</f>
        <v>0</v>
      </c>
      <c r="AX2003" s="99">
        <f>SUMIFS(通讯通路门店!$X:$X,通讯通路门店!$S:$S,$G2003)</f>
        <v>0</v>
      </c>
      <c r="AY2003" s="99">
        <f>SUMIFS(通讯通路门店!$Y:$Y,通讯通路门店!$S:$S,$G2003)</f>
        <v>0</v>
      </c>
      <c r="AZ2003" s="99">
        <f>SUMIFS(通讯通路门店!$AA:$AA,通讯通路门店!$S:$S,$G2003)</f>
        <v>0</v>
      </c>
      <c r="BA2003" s="99">
        <f t="shared" si="158"/>
        <v>0</v>
      </c>
      <c r="BB2003" s="99">
        <f t="shared" si="159"/>
        <v>0</v>
      </c>
      <c r="BC2003" s="99">
        <f>SUMIFS(通讯通路门店!$W:$W,通讯通路门店!$S:$S,$G2003,通讯通路门店!$J:$J,"荣耀体验店")+SUMIFS(通讯通路门店!$W:$W,通讯通路门店!$S:$S,$G2003,通讯通路门店!$J:$J,"荣耀授权专卖店")</f>
        <v>0</v>
      </c>
      <c r="BD2003" s="99">
        <f>SUMIFS(通讯通路门店!$Z:$Z,通讯通路门店!$S:$S,$G2003,通讯通路门店!$J:$J,"VIVO体验店")</f>
        <v>0</v>
      </c>
      <c r="BE2003" s="99">
        <f>SUMIFS(通讯通路门店!$AB:$AB,通讯通路门店!$S:$S,$G2003,通讯通路门店!$J:$J,"OPPO体验店")</f>
        <v>0</v>
      </c>
      <c r="BF2003" s="99">
        <f>SUMIFS(通讯通路门店!$X:$X,通讯通路门店!$S:$S,$G2003,通讯通路门店!$J:$J,"华为授权体验店")+SUMIFS(通讯通路门店!$AA:$AA,通讯通路门店!$S:$S,$G2003,通讯通路门店!$J:$J,"华为堡垒店")</f>
        <v>0</v>
      </c>
      <c r="BG2003" s="99">
        <f>SUMIFS(通讯通路门店!$Y:$Y,通讯通路门店!$S:$S,$G2003,通讯通路门店!$J:$J,"小米体验店")</f>
        <v>0</v>
      </c>
      <c r="BH2003" s="99">
        <f>SUMIFS(通讯通路门店!$AA:$AA,通讯通路门店!$S:$S,$G2003,通讯通路门店!$J:$J,"苹果体验店")</f>
        <v>0</v>
      </c>
      <c r="BI2003" s="99">
        <f>SUMIFS(通讯通路门店!$K:$K,通讯通路门店!$S:$S,$G2003,通讯通路门店!$J:$J,"其他品牌专卖店")</f>
        <v>0</v>
      </c>
      <c r="BJ2003" s="99">
        <f>SUMIFS(通讯通路门店!$AC:$AC,通讯通路门店!$S:$S,$G2003)</f>
        <v>0</v>
      </c>
      <c r="BK2003" s="99">
        <f>SUMIFS(通讯通路门店!$AD:$AD,通讯通路门店!$S:$S,$G2003)</f>
        <v>0</v>
      </c>
      <c r="BL2003" s="99">
        <f>SUMIFS(通讯通路门店!$AE:$AE,通讯通路门店!$S:$S,$G2003)</f>
        <v>0</v>
      </c>
      <c r="BM2003" s="99">
        <f>SUMIFS(通讯通路门店!$AF:$AF,通讯通路门店!$S:$S,$G2003)</f>
        <v>0</v>
      </c>
      <c r="BN2003" s="99">
        <f>SUMIFS(通讯通路门店!$AG:$AG,通讯通路门店!$S:$S,$G2003)</f>
        <v>0</v>
      </c>
      <c r="BO2003" s="99">
        <f>SUMIFS(通讯通路门店!$AH:$AH,通讯通路门店!$S:$S,$G2003)</f>
        <v>0</v>
      </c>
      <c r="BP2003" s="99">
        <f>SUMIFS(通讯通路门店!$AI:$AI,通讯通路门店!$S:$S,$G2003)</f>
        <v>0</v>
      </c>
      <c r="BQ2003" s="83"/>
    </row>
    <row r="2004" spans="1:69">
      <c r="A2004" s="99" t="str">
        <f>IFERROR(_xlfn.XLOOKUP($G2004,通讯通路门店!$S$4:$S$993933,通讯通路门店!$A$4:$A$993933,0,0),"")</f>
        <v>海南省</v>
      </c>
      <c r="B2004" s="99" t="str">
        <f>IFERROR(_xlfn.XLOOKUP($G2004,通讯通路门店!$S$4:$S$993933,通讯通路门店!$B$4:$B$993933,0,0),"")</f>
        <v>乐东黎族自治县</v>
      </c>
      <c r="C2004" s="99" t="str">
        <f>IFERROR(_xlfn.XLOOKUP($G2004,通讯通路门店!$S$4:$S$993933,通讯通路门店!$C$4:$C$993933,0,0),"")</f>
        <v>乐东黎族自治县</v>
      </c>
      <c r="D2004" s="99" t="str">
        <f>IFERROR(_xlfn.XLOOKUP($G2004,通讯通路门店!$S$4:$S$993933,通讯通路门店!$D$4:$D$993933,0,0),"")</f>
        <v>万冲镇</v>
      </c>
      <c r="E2004" s="83"/>
      <c r="F2004" s="83"/>
      <c r="G2004" s="101"/>
      <c r="H2004" s="102">
        <f>IFERROR(_xlfn.XLOOKUP($G2004,通讯通路门店!$S$4:$S$993933,通讯通路门店!$R$4:$R$993933,0,0),"")</f>
        <v>0</v>
      </c>
      <c r="I2004" s="83"/>
      <c r="J2004" s="83"/>
      <c r="K2004" s="83"/>
      <c r="L2004" s="83"/>
      <c r="M2004" s="83"/>
      <c r="N2004" s="83"/>
      <c r="O2004" s="83"/>
      <c r="P2004" s="83"/>
      <c r="Q2004" s="83"/>
      <c r="R2004" s="83"/>
      <c r="S2004" s="83"/>
      <c r="T2004" s="83"/>
      <c r="U2004" s="99">
        <f>COUNTIF(通讯通路门店!$S:$S,$G2004)</f>
        <v>0</v>
      </c>
      <c r="V2004" s="99">
        <f>COUNTIFS(通讯通路门店!$S:$S,$G2004,通讯通路门店!$J:$J,"综合卖场")</f>
        <v>0</v>
      </c>
      <c r="W2004" s="99">
        <f>SUMIFS(通讯通路门店!$AJ:$AJ,通讯通路门店!$S:$S,通讯客户沙盘!$G2004)</f>
        <v>0</v>
      </c>
      <c r="X2004" s="99">
        <f t="shared" si="155"/>
        <v>0</v>
      </c>
      <c r="Y2004" s="99">
        <f>COUNTIFS(通讯通路门店!$S:$S,$G2004,通讯通路门店!$J:$J,"荣耀体验店")+COUNTIFS(通讯通路门店!$S:$S,$G2004,通讯通路门店!$J:$J,"荣耀授权专卖店")</f>
        <v>0</v>
      </c>
      <c r="Z2004" s="99">
        <f>COUNTIFS(通讯通路门店!$S:$S,$G2004,通讯通路门店!$J:$J,"VIVO体验店")</f>
        <v>0</v>
      </c>
      <c r="AA2004" s="99">
        <f>COUNTIFS(通讯通路门店!$S:$S,$G2004,通讯通路门店!$J:$J,"OPPO体验店")</f>
        <v>0</v>
      </c>
      <c r="AB2004" s="99">
        <f>COUNTIFS(通讯通路门店!$S:$S,$G2004,通讯通路门店!$J:$J,"华为授权体验店")+COUNTIFS(通讯通路门店!$S:$S,$G2004,通讯通路门店!$J:$J,"华为堡垒店")</f>
        <v>0</v>
      </c>
      <c r="AC2004" s="99">
        <f>COUNTIFS(通讯通路门店!$S:$S,$G2004,通讯通路门店!$J:$J,"小米体验店")</f>
        <v>0</v>
      </c>
      <c r="AD2004" s="99">
        <f>COUNTIFS(通讯通路门店!$S:$S,$G2004,通讯通路门店!$J:$J,"苹果体验店")</f>
        <v>0</v>
      </c>
      <c r="AE2004" s="99">
        <f>COUNTIFS(通讯通路门店!$S:$S,$G2004,通讯通路门店!$J:$J,"其他品牌专卖店")</f>
        <v>0</v>
      </c>
      <c r="AF2004" s="99">
        <f>SUMIFS(通讯通路门店!$BI:$BI,通讯通路门店!$S:$S,$G2004)</f>
        <v>0</v>
      </c>
      <c r="AG2004" s="99">
        <f>SUMIFS(通讯通路门店!$BH:$BH,通讯通路门店!$S:$S,$G2004)</f>
        <v>0</v>
      </c>
      <c r="AH2004" s="99">
        <f t="shared" si="156"/>
        <v>0</v>
      </c>
      <c r="AI2004" s="99">
        <f>SUMIFS(通讯通路门店!$BB:$BB,通讯通路门店!$S:$S,$G2004)</f>
        <v>0</v>
      </c>
      <c r="AJ2004" s="99">
        <f>SUMIFS(通讯通路门店!$BE:$BE,通讯通路门店!$S:$S,$G2004)</f>
        <v>0</v>
      </c>
      <c r="AK2004" s="99">
        <f>SUMIFS(通讯通路门店!$BG:$BG,通讯通路门店!$S:$S,$G2004)</f>
        <v>0</v>
      </c>
      <c r="AL2004" s="99">
        <f>SUMIFS(通讯通路门店!$BC:$BC,通讯通路门店!$S:$S,$G2004)</f>
        <v>0</v>
      </c>
      <c r="AM2004" s="99">
        <f>SUMIFS(通讯通路门店!$BD:$BD,通讯通路门店!$S:$S,$G2004)</f>
        <v>0</v>
      </c>
      <c r="AN2004" s="99">
        <f>SUMIFS(通讯通路门店!$BF:$BF,通讯通路门店!$S:$S,$G2004)</f>
        <v>0</v>
      </c>
      <c r="AO2004" s="99">
        <f t="shared" si="157"/>
        <v>0</v>
      </c>
      <c r="AP2004" s="99">
        <f>SUMIFS(通讯通路门店!$K:$K,通讯通路门店!$S:$S,$G2004)</f>
        <v>0</v>
      </c>
      <c r="AQ2004" s="83"/>
      <c r="AR2004" s="99">
        <f>SUMIFS(通讯通路门店!$T:$T,通讯通路门店!$S:$S,$G2004)</f>
        <v>0</v>
      </c>
      <c r="AS2004" s="99">
        <f>SUMIFS(通讯通路门店!$U:$U,通讯通路门店!$S:$S,$G2004)</f>
        <v>0</v>
      </c>
      <c r="AT2004" s="99">
        <f>SUMIFS(通讯通路门店!$V:$V,通讯通路门店!$S:$S,$G2004)</f>
        <v>0</v>
      </c>
      <c r="AU2004" s="99">
        <f>SUMIFS(通讯通路门店!$W:$W,通讯通路门店!$S:$S,$G2004)</f>
        <v>0</v>
      </c>
      <c r="AV2004" s="99">
        <f>SUMIFS(通讯通路门店!$Z:$Z,通讯通路门店!$S:$S,$G2004)</f>
        <v>0</v>
      </c>
      <c r="AW2004" s="99">
        <f>SUMIFS(通讯通路门店!$AB:$AB,通讯通路门店!$S:$S,$G2004)</f>
        <v>0</v>
      </c>
      <c r="AX2004" s="99">
        <f>SUMIFS(通讯通路门店!$X:$X,通讯通路门店!$S:$S,$G2004)</f>
        <v>0</v>
      </c>
      <c r="AY2004" s="99">
        <f>SUMIFS(通讯通路门店!$Y:$Y,通讯通路门店!$S:$S,$G2004)</f>
        <v>0</v>
      </c>
      <c r="AZ2004" s="99">
        <f>SUMIFS(通讯通路门店!$AA:$AA,通讯通路门店!$S:$S,$G2004)</f>
        <v>0</v>
      </c>
      <c r="BA2004" s="99">
        <f t="shared" si="158"/>
        <v>0</v>
      </c>
      <c r="BB2004" s="99">
        <f t="shared" si="159"/>
        <v>0</v>
      </c>
      <c r="BC2004" s="99">
        <f>SUMIFS(通讯通路门店!$W:$W,通讯通路门店!$S:$S,$G2004,通讯通路门店!$J:$J,"荣耀体验店")+SUMIFS(通讯通路门店!$W:$W,通讯通路门店!$S:$S,$G2004,通讯通路门店!$J:$J,"荣耀授权专卖店")</f>
        <v>0</v>
      </c>
      <c r="BD2004" s="99">
        <f>SUMIFS(通讯通路门店!$Z:$Z,通讯通路门店!$S:$S,$G2004,通讯通路门店!$J:$J,"VIVO体验店")</f>
        <v>0</v>
      </c>
      <c r="BE2004" s="99">
        <f>SUMIFS(通讯通路门店!$AB:$AB,通讯通路门店!$S:$S,$G2004,通讯通路门店!$J:$J,"OPPO体验店")</f>
        <v>0</v>
      </c>
      <c r="BF2004" s="99">
        <f>SUMIFS(通讯通路门店!$X:$X,通讯通路门店!$S:$S,$G2004,通讯通路门店!$J:$J,"华为授权体验店")+SUMIFS(通讯通路门店!$AA:$AA,通讯通路门店!$S:$S,$G2004,通讯通路门店!$J:$J,"华为堡垒店")</f>
        <v>0</v>
      </c>
      <c r="BG2004" s="99">
        <f>SUMIFS(通讯通路门店!$Y:$Y,通讯通路门店!$S:$S,$G2004,通讯通路门店!$J:$J,"小米体验店")</f>
        <v>0</v>
      </c>
      <c r="BH2004" s="99">
        <f>SUMIFS(通讯通路门店!$AA:$AA,通讯通路门店!$S:$S,$G2004,通讯通路门店!$J:$J,"苹果体验店")</f>
        <v>0</v>
      </c>
      <c r="BI2004" s="99">
        <f>SUMIFS(通讯通路门店!$K:$K,通讯通路门店!$S:$S,$G2004,通讯通路门店!$J:$J,"其他品牌专卖店")</f>
        <v>0</v>
      </c>
      <c r="BJ2004" s="99">
        <f>SUMIFS(通讯通路门店!$AC:$AC,通讯通路门店!$S:$S,$G2004)</f>
        <v>0</v>
      </c>
      <c r="BK2004" s="99">
        <f>SUMIFS(通讯通路门店!$AD:$AD,通讯通路门店!$S:$S,$G2004)</f>
        <v>0</v>
      </c>
      <c r="BL2004" s="99">
        <f>SUMIFS(通讯通路门店!$AE:$AE,通讯通路门店!$S:$S,$G2004)</f>
        <v>0</v>
      </c>
      <c r="BM2004" s="99">
        <f>SUMIFS(通讯通路门店!$AF:$AF,通讯通路门店!$S:$S,$G2004)</f>
        <v>0</v>
      </c>
      <c r="BN2004" s="99">
        <f>SUMIFS(通讯通路门店!$AG:$AG,通讯通路门店!$S:$S,$G2004)</f>
        <v>0</v>
      </c>
      <c r="BO2004" s="99">
        <f>SUMIFS(通讯通路门店!$AH:$AH,通讯通路门店!$S:$S,$G2004)</f>
        <v>0</v>
      </c>
      <c r="BP2004" s="99">
        <f>SUMIFS(通讯通路门店!$AI:$AI,通讯通路门店!$S:$S,$G2004)</f>
        <v>0</v>
      </c>
      <c r="BQ2004" s="83"/>
    </row>
    <row r="2005" spans="1:69">
      <c r="A2005" s="99" t="str">
        <f>IFERROR(_xlfn.XLOOKUP($G2005,通讯通路门店!$S$4:$S$993933,通讯通路门店!$A$4:$A$993933,0,0),"")</f>
        <v>海南省</v>
      </c>
      <c r="B2005" s="99" t="str">
        <f>IFERROR(_xlfn.XLOOKUP($G2005,通讯通路门店!$S$4:$S$993933,通讯通路门店!$B$4:$B$993933,0,0),"")</f>
        <v>乐东黎族自治县</v>
      </c>
      <c r="C2005" s="99" t="str">
        <f>IFERROR(_xlfn.XLOOKUP($G2005,通讯通路门店!$S$4:$S$993933,通讯通路门店!$C$4:$C$993933,0,0),"")</f>
        <v>乐东黎族自治县</v>
      </c>
      <c r="D2005" s="99" t="str">
        <f>IFERROR(_xlfn.XLOOKUP($G2005,通讯通路门店!$S$4:$S$993933,通讯通路门店!$D$4:$D$993933,0,0),"")</f>
        <v>万冲镇</v>
      </c>
      <c r="E2005" s="83"/>
      <c r="F2005" s="83"/>
      <c r="G2005" s="101"/>
      <c r="H2005" s="102">
        <f>IFERROR(_xlfn.XLOOKUP($G2005,通讯通路门店!$S$4:$S$993933,通讯通路门店!$R$4:$R$993933,0,0),"")</f>
        <v>0</v>
      </c>
      <c r="I2005" s="83"/>
      <c r="J2005" s="83"/>
      <c r="K2005" s="83"/>
      <c r="L2005" s="83"/>
      <c r="M2005" s="83"/>
      <c r="N2005" s="83"/>
      <c r="O2005" s="83"/>
      <c r="P2005" s="83"/>
      <c r="Q2005" s="83"/>
      <c r="R2005" s="83"/>
      <c r="S2005" s="83"/>
      <c r="T2005" s="83"/>
      <c r="U2005" s="99">
        <f>COUNTIF(通讯通路门店!$S:$S,$G2005)</f>
        <v>0</v>
      </c>
      <c r="V2005" s="99">
        <f>COUNTIFS(通讯通路门店!$S:$S,$G2005,通讯通路门店!$J:$J,"综合卖场")</f>
        <v>0</v>
      </c>
      <c r="W2005" s="99">
        <f>SUMIFS(通讯通路门店!$AJ:$AJ,通讯通路门店!$S:$S,通讯客户沙盘!$G2005)</f>
        <v>0</v>
      </c>
      <c r="X2005" s="99">
        <f t="shared" si="155"/>
        <v>0</v>
      </c>
      <c r="Y2005" s="99">
        <f>COUNTIFS(通讯通路门店!$S:$S,$G2005,通讯通路门店!$J:$J,"荣耀体验店")+COUNTIFS(通讯通路门店!$S:$S,$G2005,通讯通路门店!$J:$J,"荣耀授权专卖店")</f>
        <v>0</v>
      </c>
      <c r="Z2005" s="99">
        <f>COUNTIFS(通讯通路门店!$S:$S,$G2005,通讯通路门店!$J:$J,"VIVO体验店")</f>
        <v>0</v>
      </c>
      <c r="AA2005" s="99">
        <f>COUNTIFS(通讯通路门店!$S:$S,$G2005,通讯通路门店!$J:$J,"OPPO体验店")</f>
        <v>0</v>
      </c>
      <c r="AB2005" s="99">
        <f>COUNTIFS(通讯通路门店!$S:$S,$G2005,通讯通路门店!$J:$J,"华为授权体验店")+COUNTIFS(通讯通路门店!$S:$S,$G2005,通讯通路门店!$J:$J,"华为堡垒店")</f>
        <v>0</v>
      </c>
      <c r="AC2005" s="99">
        <f>COUNTIFS(通讯通路门店!$S:$S,$G2005,通讯通路门店!$J:$J,"小米体验店")</f>
        <v>0</v>
      </c>
      <c r="AD2005" s="99">
        <f>COUNTIFS(通讯通路门店!$S:$S,$G2005,通讯通路门店!$J:$J,"苹果体验店")</f>
        <v>0</v>
      </c>
      <c r="AE2005" s="99">
        <f>COUNTIFS(通讯通路门店!$S:$S,$G2005,通讯通路门店!$J:$J,"其他品牌专卖店")</f>
        <v>0</v>
      </c>
      <c r="AF2005" s="99">
        <f>SUMIFS(通讯通路门店!$BI:$BI,通讯通路门店!$S:$S,$G2005)</f>
        <v>0</v>
      </c>
      <c r="AG2005" s="99">
        <f>SUMIFS(通讯通路门店!$BH:$BH,通讯通路门店!$S:$S,$G2005)</f>
        <v>0</v>
      </c>
      <c r="AH2005" s="99">
        <f t="shared" si="156"/>
        <v>0</v>
      </c>
      <c r="AI2005" s="99">
        <f>SUMIFS(通讯通路门店!$BB:$BB,通讯通路门店!$S:$S,$G2005)</f>
        <v>0</v>
      </c>
      <c r="AJ2005" s="99">
        <f>SUMIFS(通讯通路门店!$BE:$BE,通讯通路门店!$S:$S,$G2005)</f>
        <v>0</v>
      </c>
      <c r="AK2005" s="99">
        <f>SUMIFS(通讯通路门店!$BG:$BG,通讯通路门店!$S:$S,$G2005)</f>
        <v>0</v>
      </c>
      <c r="AL2005" s="99">
        <f>SUMIFS(通讯通路门店!$BC:$BC,通讯通路门店!$S:$S,$G2005)</f>
        <v>0</v>
      </c>
      <c r="AM2005" s="99">
        <f>SUMIFS(通讯通路门店!$BD:$BD,通讯通路门店!$S:$S,$G2005)</f>
        <v>0</v>
      </c>
      <c r="AN2005" s="99">
        <f>SUMIFS(通讯通路门店!$BF:$BF,通讯通路门店!$S:$S,$G2005)</f>
        <v>0</v>
      </c>
      <c r="AO2005" s="99">
        <f t="shared" si="157"/>
        <v>0</v>
      </c>
      <c r="AP2005" s="99">
        <f>SUMIFS(通讯通路门店!$K:$K,通讯通路门店!$S:$S,$G2005)</f>
        <v>0</v>
      </c>
      <c r="AQ2005" s="83"/>
      <c r="AR2005" s="99">
        <f>SUMIFS(通讯通路门店!$T:$T,通讯通路门店!$S:$S,$G2005)</f>
        <v>0</v>
      </c>
      <c r="AS2005" s="99">
        <f>SUMIFS(通讯通路门店!$U:$U,通讯通路门店!$S:$S,$G2005)</f>
        <v>0</v>
      </c>
      <c r="AT2005" s="99">
        <f>SUMIFS(通讯通路门店!$V:$V,通讯通路门店!$S:$S,$G2005)</f>
        <v>0</v>
      </c>
      <c r="AU2005" s="99">
        <f>SUMIFS(通讯通路门店!$W:$W,通讯通路门店!$S:$S,$G2005)</f>
        <v>0</v>
      </c>
      <c r="AV2005" s="99">
        <f>SUMIFS(通讯通路门店!$Z:$Z,通讯通路门店!$S:$S,$G2005)</f>
        <v>0</v>
      </c>
      <c r="AW2005" s="99">
        <f>SUMIFS(通讯通路门店!$AB:$AB,通讯通路门店!$S:$S,$G2005)</f>
        <v>0</v>
      </c>
      <c r="AX2005" s="99">
        <f>SUMIFS(通讯通路门店!$X:$X,通讯通路门店!$S:$S,$G2005)</f>
        <v>0</v>
      </c>
      <c r="AY2005" s="99">
        <f>SUMIFS(通讯通路门店!$Y:$Y,通讯通路门店!$S:$S,$G2005)</f>
        <v>0</v>
      </c>
      <c r="AZ2005" s="99">
        <f>SUMIFS(通讯通路门店!$AA:$AA,通讯通路门店!$S:$S,$G2005)</f>
        <v>0</v>
      </c>
      <c r="BA2005" s="99">
        <f t="shared" si="158"/>
        <v>0</v>
      </c>
      <c r="BB2005" s="99">
        <f t="shared" si="159"/>
        <v>0</v>
      </c>
      <c r="BC2005" s="99">
        <f>SUMIFS(通讯通路门店!$W:$W,通讯通路门店!$S:$S,$G2005,通讯通路门店!$J:$J,"荣耀体验店")+SUMIFS(通讯通路门店!$W:$W,通讯通路门店!$S:$S,$G2005,通讯通路门店!$J:$J,"荣耀授权专卖店")</f>
        <v>0</v>
      </c>
      <c r="BD2005" s="99">
        <f>SUMIFS(通讯通路门店!$Z:$Z,通讯通路门店!$S:$S,$G2005,通讯通路门店!$J:$J,"VIVO体验店")</f>
        <v>0</v>
      </c>
      <c r="BE2005" s="99">
        <f>SUMIFS(通讯通路门店!$AB:$AB,通讯通路门店!$S:$S,$G2005,通讯通路门店!$J:$J,"OPPO体验店")</f>
        <v>0</v>
      </c>
      <c r="BF2005" s="99">
        <f>SUMIFS(通讯通路门店!$X:$X,通讯通路门店!$S:$S,$G2005,通讯通路门店!$J:$J,"华为授权体验店")+SUMIFS(通讯通路门店!$AA:$AA,通讯通路门店!$S:$S,$G2005,通讯通路门店!$J:$J,"华为堡垒店")</f>
        <v>0</v>
      </c>
      <c r="BG2005" s="99">
        <f>SUMIFS(通讯通路门店!$Y:$Y,通讯通路门店!$S:$S,$G2005,通讯通路门店!$J:$J,"小米体验店")</f>
        <v>0</v>
      </c>
      <c r="BH2005" s="99">
        <f>SUMIFS(通讯通路门店!$AA:$AA,通讯通路门店!$S:$S,$G2005,通讯通路门店!$J:$J,"苹果体验店")</f>
        <v>0</v>
      </c>
      <c r="BI2005" s="99">
        <f>SUMIFS(通讯通路门店!$K:$K,通讯通路门店!$S:$S,$G2005,通讯通路门店!$J:$J,"其他品牌专卖店")</f>
        <v>0</v>
      </c>
      <c r="BJ2005" s="99">
        <f>SUMIFS(通讯通路门店!$AC:$AC,通讯通路门店!$S:$S,$G2005)</f>
        <v>0</v>
      </c>
      <c r="BK2005" s="99">
        <f>SUMIFS(通讯通路门店!$AD:$AD,通讯通路门店!$S:$S,$G2005)</f>
        <v>0</v>
      </c>
      <c r="BL2005" s="99">
        <f>SUMIFS(通讯通路门店!$AE:$AE,通讯通路门店!$S:$S,$G2005)</f>
        <v>0</v>
      </c>
      <c r="BM2005" s="99">
        <f>SUMIFS(通讯通路门店!$AF:$AF,通讯通路门店!$S:$S,$G2005)</f>
        <v>0</v>
      </c>
      <c r="BN2005" s="99">
        <f>SUMIFS(通讯通路门店!$AG:$AG,通讯通路门店!$S:$S,$G2005)</f>
        <v>0</v>
      </c>
      <c r="BO2005" s="99">
        <f>SUMIFS(通讯通路门店!$AH:$AH,通讯通路门店!$S:$S,$G2005)</f>
        <v>0</v>
      </c>
      <c r="BP2005" s="99">
        <f>SUMIFS(通讯通路门店!$AI:$AI,通讯通路门店!$S:$S,$G2005)</f>
        <v>0</v>
      </c>
      <c r="BQ2005" s="83"/>
    </row>
    <row r="2006" spans="1:69">
      <c r="A2006" s="99" t="str">
        <f>IFERROR(_xlfn.XLOOKUP($G2006,通讯通路门店!$S$4:$S$993933,通讯通路门店!$A$4:$A$993933,0,0),"")</f>
        <v>海南省</v>
      </c>
      <c r="B2006" s="99" t="str">
        <f>IFERROR(_xlfn.XLOOKUP($G2006,通讯通路门店!$S$4:$S$993933,通讯通路门店!$B$4:$B$993933,0,0),"")</f>
        <v>乐东黎族自治县</v>
      </c>
      <c r="C2006" s="99" t="str">
        <f>IFERROR(_xlfn.XLOOKUP($G2006,通讯通路门店!$S$4:$S$993933,通讯通路门店!$C$4:$C$993933,0,0),"")</f>
        <v>乐东黎族自治县</v>
      </c>
      <c r="D2006" s="99" t="str">
        <f>IFERROR(_xlfn.XLOOKUP($G2006,通讯通路门店!$S$4:$S$993933,通讯通路门店!$D$4:$D$993933,0,0),"")</f>
        <v>万冲镇</v>
      </c>
      <c r="E2006" s="83"/>
      <c r="F2006" s="83"/>
      <c r="G2006" s="101"/>
      <c r="H2006" s="102">
        <f>IFERROR(_xlfn.XLOOKUP($G2006,通讯通路门店!$S$4:$S$993933,通讯通路门店!$R$4:$R$993933,0,0),"")</f>
        <v>0</v>
      </c>
      <c r="I2006" s="83"/>
      <c r="J2006" s="83"/>
      <c r="K2006" s="83"/>
      <c r="L2006" s="83"/>
      <c r="M2006" s="83"/>
      <c r="N2006" s="83"/>
      <c r="O2006" s="83"/>
      <c r="P2006" s="83"/>
      <c r="Q2006" s="83"/>
      <c r="R2006" s="83"/>
      <c r="S2006" s="83"/>
      <c r="T2006" s="83"/>
      <c r="U2006" s="99">
        <f>COUNTIF(通讯通路门店!$S:$S,$G2006)</f>
        <v>0</v>
      </c>
      <c r="V2006" s="99">
        <f>COUNTIFS(通讯通路门店!$S:$S,$G2006,通讯通路门店!$J:$J,"综合卖场")</f>
        <v>0</v>
      </c>
      <c r="W2006" s="99">
        <f>SUMIFS(通讯通路门店!$AJ:$AJ,通讯通路门店!$S:$S,通讯客户沙盘!$G2006)</f>
        <v>0</v>
      </c>
      <c r="X2006" s="99">
        <f t="shared" si="155"/>
        <v>0</v>
      </c>
      <c r="Y2006" s="99">
        <f>COUNTIFS(通讯通路门店!$S:$S,$G2006,通讯通路门店!$J:$J,"荣耀体验店")+COUNTIFS(通讯通路门店!$S:$S,$G2006,通讯通路门店!$J:$J,"荣耀授权专卖店")</f>
        <v>0</v>
      </c>
      <c r="Z2006" s="99">
        <f>COUNTIFS(通讯通路门店!$S:$S,$G2006,通讯通路门店!$J:$J,"VIVO体验店")</f>
        <v>0</v>
      </c>
      <c r="AA2006" s="99">
        <f>COUNTIFS(通讯通路门店!$S:$S,$G2006,通讯通路门店!$J:$J,"OPPO体验店")</f>
        <v>0</v>
      </c>
      <c r="AB2006" s="99">
        <f>COUNTIFS(通讯通路门店!$S:$S,$G2006,通讯通路门店!$J:$J,"华为授权体验店")+COUNTIFS(通讯通路门店!$S:$S,$G2006,通讯通路门店!$J:$J,"华为堡垒店")</f>
        <v>0</v>
      </c>
      <c r="AC2006" s="99">
        <f>COUNTIFS(通讯通路门店!$S:$S,$G2006,通讯通路门店!$J:$J,"小米体验店")</f>
        <v>0</v>
      </c>
      <c r="AD2006" s="99">
        <f>COUNTIFS(通讯通路门店!$S:$S,$G2006,通讯通路门店!$J:$J,"苹果体验店")</f>
        <v>0</v>
      </c>
      <c r="AE2006" s="99">
        <f>COUNTIFS(通讯通路门店!$S:$S,$G2006,通讯通路门店!$J:$J,"其他品牌专卖店")</f>
        <v>0</v>
      </c>
      <c r="AF2006" s="99">
        <f>SUMIFS(通讯通路门店!$BI:$BI,通讯通路门店!$S:$S,$G2006)</f>
        <v>0</v>
      </c>
      <c r="AG2006" s="99">
        <f>SUMIFS(通讯通路门店!$BH:$BH,通讯通路门店!$S:$S,$G2006)</f>
        <v>0</v>
      </c>
      <c r="AH2006" s="99">
        <f t="shared" si="156"/>
        <v>0</v>
      </c>
      <c r="AI2006" s="99">
        <f>SUMIFS(通讯通路门店!$BB:$BB,通讯通路门店!$S:$S,$G2006)</f>
        <v>0</v>
      </c>
      <c r="AJ2006" s="99">
        <f>SUMIFS(通讯通路门店!$BE:$BE,通讯通路门店!$S:$S,$G2006)</f>
        <v>0</v>
      </c>
      <c r="AK2006" s="99">
        <f>SUMIFS(通讯通路门店!$BG:$BG,通讯通路门店!$S:$S,$G2006)</f>
        <v>0</v>
      </c>
      <c r="AL2006" s="99">
        <f>SUMIFS(通讯通路门店!$BC:$BC,通讯通路门店!$S:$S,$G2006)</f>
        <v>0</v>
      </c>
      <c r="AM2006" s="99">
        <f>SUMIFS(通讯通路门店!$BD:$BD,通讯通路门店!$S:$S,$G2006)</f>
        <v>0</v>
      </c>
      <c r="AN2006" s="99">
        <f>SUMIFS(通讯通路门店!$BF:$BF,通讯通路门店!$S:$S,$G2006)</f>
        <v>0</v>
      </c>
      <c r="AO2006" s="99">
        <f t="shared" si="157"/>
        <v>0</v>
      </c>
      <c r="AP2006" s="99">
        <f>SUMIFS(通讯通路门店!$K:$K,通讯通路门店!$S:$S,$G2006)</f>
        <v>0</v>
      </c>
      <c r="AQ2006" s="83"/>
      <c r="AR2006" s="99">
        <f>SUMIFS(通讯通路门店!$T:$T,通讯通路门店!$S:$S,$G2006)</f>
        <v>0</v>
      </c>
      <c r="AS2006" s="99">
        <f>SUMIFS(通讯通路门店!$U:$U,通讯通路门店!$S:$S,$G2006)</f>
        <v>0</v>
      </c>
      <c r="AT2006" s="99">
        <f>SUMIFS(通讯通路门店!$V:$V,通讯通路门店!$S:$S,$G2006)</f>
        <v>0</v>
      </c>
      <c r="AU2006" s="99">
        <f>SUMIFS(通讯通路门店!$W:$W,通讯通路门店!$S:$S,$G2006)</f>
        <v>0</v>
      </c>
      <c r="AV2006" s="99">
        <f>SUMIFS(通讯通路门店!$Z:$Z,通讯通路门店!$S:$S,$G2006)</f>
        <v>0</v>
      </c>
      <c r="AW2006" s="99">
        <f>SUMIFS(通讯通路门店!$AB:$AB,通讯通路门店!$S:$S,$G2006)</f>
        <v>0</v>
      </c>
      <c r="AX2006" s="99">
        <f>SUMIFS(通讯通路门店!$X:$X,通讯通路门店!$S:$S,$G2006)</f>
        <v>0</v>
      </c>
      <c r="AY2006" s="99">
        <f>SUMIFS(通讯通路门店!$Y:$Y,通讯通路门店!$S:$S,$G2006)</f>
        <v>0</v>
      </c>
      <c r="AZ2006" s="99">
        <f>SUMIFS(通讯通路门店!$AA:$AA,通讯通路门店!$S:$S,$G2006)</f>
        <v>0</v>
      </c>
      <c r="BA2006" s="99">
        <f t="shared" si="158"/>
        <v>0</v>
      </c>
      <c r="BB2006" s="99">
        <f t="shared" si="159"/>
        <v>0</v>
      </c>
      <c r="BC2006" s="99">
        <f>SUMIFS(通讯通路门店!$W:$W,通讯通路门店!$S:$S,$G2006,通讯通路门店!$J:$J,"荣耀体验店")+SUMIFS(通讯通路门店!$W:$W,通讯通路门店!$S:$S,$G2006,通讯通路门店!$J:$J,"荣耀授权专卖店")</f>
        <v>0</v>
      </c>
      <c r="BD2006" s="99">
        <f>SUMIFS(通讯通路门店!$Z:$Z,通讯通路门店!$S:$S,$G2006,通讯通路门店!$J:$J,"VIVO体验店")</f>
        <v>0</v>
      </c>
      <c r="BE2006" s="99">
        <f>SUMIFS(通讯通路门店!$AB:$AB,通讯通路门店!$S:$S,$G2006,通讯通路门店!$J:$J,"OPPO体验店")</f>
        <v>0</v>
      </c>
      <c r="BF2006" s="99">
        <f>SUMIFS(通讯通路门店!$X:$X,通讯通路门店!$S:$S,$G2006,通讯通路门店!$J:$J,"华为授权体验店")+SUMIFS(通讯通路门店!$AA:$AA,通讯通路门店!$S:$S,$G2006,通讯通路门店!$J:$J,"华为堡垒店")</f>
        <v>0</v>
      </c>
      <c r="BG2006" s="99">
        <f>SUMIFS(通讯通路门店!$Y:$Y,通讯通路门店!$S:$S,$G2006,通讯通路门店!$J:$J,"小米体验店")</f>
        <v>0</v>
      </c>
      <c r="BH2006" s="99">
        <f>SUMIFS(通讯通路门店!$AA:$AA,通讯通路门店!$S:$S,$G2006,通讯通路门店!$J:$J,"苹果体验店")</f>
        <v>0</v>
      </c>
      <c r="BI2006" s="99">
        <f>SUMIFS(通讯通路门店!$K:$K,通讯通路门店!$S:$S,$G2006,通讯通路门店!$J:$J,"其他品牌专卖店")</f>
        <v>0</v>
      </c>
      <c r="BJ2006" s="99">
        <f>SUMIFS(通讯通路门店!$AC:$AC,通讯通路门店!$S:$S,$G2006)</f>
        <v>0</v>
      </c>
      <c r="BK2006" s="99">
        <f>SUMIFS(通讯通路门店!$AD:$AD,通讯通路门店!$S:$S,$G2006)</f>
        <v>0</v>
      </c>
      <c r="BL2006" s="99">
        <f>SUMIFS(通讯通路门店!$AE:$AE,通讯通路门店!$S:$S,$G2006)</f>
        <v>0</v>
      </c>
      <c r="BM2006" s="99">
        <f>SUMIFS(通讯通路门店!$AF:$AF,通讯通路门店!$S:$S,$G2006)</f>
        <v>0</v>
      </c>
      <c r="BN2006" s="99">
        <f>SUMIFS(通讯通路门店!$AG:$AG,通讯通路门店!$S:$S,$G2006)</f>
        <v>0</v>
      </c>
      <c r="BO2006" s="99">
        <f>SUMIFS(通讯通路门店!$AH:$AH,通讯通路门店!$S:$S,$G2006)</f>
        <v>0</v>
      </c>
      <c r="BP2006" s="99">
        <f>SUMIFS(通讯通路门店!$AI:$AI,通讯通路门店!$S:$S,$G2006)</f>
        <v>0</v>
      </c>
      <c r="BQ2006" s="83"/>
    </row>
    <row r="2007" spans="1:69">
      <c r="A2007" s="99" t="str">
        <f>IFERROR(_xlfn.XLOOKUP($G2007,通讯通路门店!$S$4:$S$993933,通讯通路门店!$A$4:$A$993933,0,0),"")</f>
        <v>海南省</v>
      </c>
      <c r="B2007" s="99" t="str">
        <f>IFERROR(_xlfn.XLOOKUP($G2007,通讯通路门店!$S$4:$S$993933,通讯通路门店!$B$4:$B$993933,0,0),"")</f>
        <v>乐东黎族自治县</v>
      </c>
      <c r="C2007" s="99" t="str">
        <f>IFERROR(_xlfn.XLOOKUP($G2007,通讯通路门店!$S$4:$S$993933,通讯通路门店!$C$4:$C$993933,0,0),"")</f>
        <v>乐东黎族自治县</v>
      </c>
      <c r="D2007" s="99" t="str">
        <f>IFERROR(_xlfn.XLOOKUP($G2007,通讯通路门店!$S$4:$S$993933,通讯通路门店!$D$4:$D$993933,0,0),"")</f>
        <v>万冲镇</v>
      </c>
      <c r="E2007" s="83"/>
      <c r="F2007" s="83"/>
      <c r="G2007" s="101"/>
      <c r="H2007" s="102">
        <f>IFERROR(_xlfn.XLOOKUP($G2007,通讯通路门店!$S$4:$S$993933,通讯通路门店!$R$4:$R$993933,0,0),"")</f>
        <v>0</v>
      </c>
      <c r="I2007" s="83"/>
      <c r="J2007" s="83"/>
      <c r="K2007" s="83"/>
      <c r="L2007" s="83"/>
      <c r="M2007" s="83"/>
      <c r="N2007" s="83"/>
      <c r="O2007" s="83"/>
      <c r="P2007" s="83"/>
      <c r="Q2007" s="83"/>
      <c r="R2007" s="83"/>
      <c r="S2007" s="83"/>
      <c r="T2007" s="83"/>
      <c r="U2007" s="99">
        <f>COUNTIF(通讯通路门店!$S:$S,$G2007)</f>
        <v>0</v>
      </c>
      <c r="V2007" s="99">
        <f>COUNTIFS(通讯通路门店!$S:$S,$G2007,通讯通路门店!$J:$J,"综合卖场")</f>
        <v>0</v>
      </c>
      <c r="W2007" s="99">
        <f>SUMIFS(通讯通路门店!$AJ:$AJ,通讯通路门店!$S:$S,通讯客户沙盘!$G2007)</f>
        <v>0</v>
      </c>
      <c r="X2007" s="99">
        <f t="shared" si="155"/>
        <v>0</v>
      </c>
      <c r="Y2007" s="99">
        <f>COUNTIFS(通讯通路门店!$S:$S,$G2007,通讯通路门店!$J:$J,"荣耀体验店")+COUNTIFS(通讯通路门店!$S:$S,$G2007,通讯通路门店!$J:$J,"荣耀授权专卖店")</f>
        <v>0</v>
      </c>
      <c r="Z2007" s="99">
        <f>COUNTIFS(通讯通路门店!$S:$S,$G2007,通讯通路门店!$J:$J,"VIVO体验店")</f>
        <v>0</v>
      </c>
      <c r="AA2007" s="99">
        <f>COUNTIFS(通讯通路门店!$S:$S,$G2007,通讯通路门店!$J:$J,"OPPO体验店")</f>
        <v>0</v>
      </c>
      <c r="AB2007" s="99">
        <f>COUNTIFS(通讯通路门店!$S:$S,$G2007,通讯通路门店!$J:$J,"华为授权体验店")+COUNTIFS(通讯通路门店!$S:$S,$G2007,通讯通路门店!$J:$J,"华为堡垒店")</f>
        <v>0</v>
      </c>
      <c r="AC2007" s="99">
        <f>COUNTIFS(通讯通路门店!$S:$S,$G2007,通讯通路门店!$J:$J,"小米体验店")</f>
        <v>0</v>
      </c>
      <c r="AD2007" s="99">
        <f>COUNTIFS(通讯通路门店!$S:$S,$G2007,通讯通路门店!$J:$J,"苹果体验店")</f>
        <v>0</v>
      </c>
      <c r="AE2007" s="99">
        <f>COUNTIFS(通讯通路门店!$S:$S,$G2007,通讯通路门店!$J:$J,"其他品牌专卖店")</f>
        <v>0</v>
      </c>
      <c r="AF2007" s="99">
        <f>SUMIFS(通讯通路门店!$BI:$BI,通讯通路门店!$S:$S,$G2007)</f>
        <v>0</v>
      </c>
      <c r="AG2007" s="99">
        <f>SUMIFS(通讯通路门店!$BH:$BH,通讯通路门店!$S:$S,$G2007)</f>
        <v>0</v>
      </c>
      <c r="AH2007" s="99">
        <f t="shared" si="156"/>
        <v>0</v>
      </c>
      <c r="AI2007" s="99">
        <f>SUMIFS(通讯通路门店!$BB:$BB,通讯通路门店!$S:$S,$G2007)</f>
        <v>0</v>
      </c>
      <c r="AJ2007" s="99">
        <f>SUMIFS(通讯通路门店!$BE:$BE,通讯通路门店!$S:$S,$G2007)</f>
        <v>0</v>
      </c>
      <c r="AK2007" s="99">
        <f>SUMIFS(通讯通路门店!$BG:$BG,通讯通路门店!$S:$S,$G2007)</f>
        <v>0</v>
      </c>
      <c r="AL2007" s="99">
        <f>SUMIFS(通讯通路门店!$BC:$BC,通讯通路门店!$S:$S,$G2007)</f>
        <v>0</v>
      </c>
      <c r="AM2007" s="99">
        <f>SUMIFS(通讯通路门店!$BD:$BD,通讯通路门店!$S:$S,$G2007)</f>
        <v>0</v>
      </c>
      <c r="AN2007" s="99">
        <f>SUMIFS(通讯通路门店!$BF:$BF,通讯通路门店!$S:$S,$G2007)</f>
        <v>0</v>
      </c>
      <c r="AO2007" s="99">
        <f t="shared" si="157"/>
        <v>0</v>
      </c>
      <c r="AP2007" s="99">
        <f>SUMIFS(通讯通路门店!$K:$K,通讯通路门店!$S:$S,$G2007)</f>
        <v>0</v>
      </c>
      <c r="AQ2007" s="83"/>
      <c r="AR2007" s="99">
        <f>SUMIFS(通讯通路门店!$T:$T,通讯通路门店!$S:$S,$G2007)</f>
        <v>0</v>
      </c>
      <c r="AS2007" s="99">
        <f>SUMIFS(通讯通路门店!$U:$U,通讯通路门店!$S:$S,$G2007)</f>
        <v>0</v>
      </c>
      <c r="AT2007" s="99">
        <f>SUMIFS(通讯通路门店!$V:$V,通讯通路门店!$S:$S,$G2007)</f>
        <v>0</v>
      </c>
      <c r="AU2007" s="99">
        <f>SUMIFS(通讯通路门店!$W:$W,通讯通路门店!$S:$S,$G2007)</f>
        <v>0</v>
      </c>
      <c r="AV2007" s="99">
        <f>SUMIFS(通讯通路门店!$Z:$Z,通讯通路门店!$S:$S,$G2007)</f>
        <v>0</v>
      </c>
      <c r="AW2007" s="99">
        <f>SUMIFS(通讯通路门店!$AB:$AB,通讯通路门店!$S:$S,$G2007)</f>
        <v>0</v>
      </c>
      <c r="AX2007" s="99">
        <f>SUMIFS(通讯通路门店!$X:$X,通讯通路门店!$S:$S,$G2007)</f>
        <v>0</v>
      </c>
      <c r="AY2007" s="99">
        <f>SUMIFS(通讯通路门店!$Y:$Y,通讯通路门店!$S:$S,$G2007)</f>
        <v>0</v>
      </c>
      <c r="AZ2007" s="99">
        <f>SUMIFS(通讯通路门店!$AA:$AA,通讯通路门店!$S:$S,$G2007)</f>
        <v>0</v>
      </c>
      <c r="BA2007" s="99">
        <f t="shared" si="158"/>
        <v>0</v>
      </c>
      <c r="BB2007" s="99">
        <f t="shared" si="159"/>
        <v>0</v>
      </c>
      <c r="BC2007" s="99">
        <f>SUMIFS(通讯通路门店!$W:$W,通讯通路门店!$S:$S,$G2007,通讯通路门店!$J:$J,"荣耀体验店")+SUMIFS(通讯通路门店!$W:$W,通讯通路门店!$S:$S,$G2007,通讯通路门店!$J:$J,"荣耀授权专卖店")</f>
        <v>0</v>
      </c>
      <c r="BD2007" s="99">
        <f>SUMIFS(通讯通路门店!$Z:$Z,通讯通路门店!$S:$S,$G2007,通讯通路门店!$J:$J,"VIVO体验店")</f>
        <v>0</v>
      </c>
      <c r="BE2007" s="99">
        <f>SUMIFS(通讯通路门店!$AB:$AB,通讯通路门店!$S:$S,$G2007,通讯通路门店!$J:$J,"OPPO体验店")</f>
        <v>0</v>
      </c>
      <c r="BF2007" s="99">
        <f>SUMIFS(通讯通路门店!$X:$X,通讯通路门店!$S:$S,$G2007,通讯通路门店!$J:$J,"华为授权体验店")+SUMIFS(通讯通路门店!$AA:$AA,通讯通路门店!$S:$S,$G2007,通讯通路门店!$J:$J,"华为堡垒店")</f>
        <v>0</v>
      </c>
      <c r="BG2007" s="99">
        <f>SUMIFS(通讯通路门店!$Y:$Y,通讯通路门店!$S:$S,$G2007,通讯通路门店!$J:$J,"小米体验店")</f>
        <v>0</v>
      </c>
      <c r="BH2007" s="99">
        <f>SUMIFS(通讯通路门店!$AA:$AA,通讯通路门店!$S:$S,$G2007,通讯通路门店!$J:$J,"苹果体验店")</f>
        <v>0</v>
      </c>
      <c r="BI2007" s="99">
        <f>SUMIFS(通讯通路门店!$K:$K,通讯通路门店!$S:$S,$G2007,通讯通路门店!$J:$J,"其他品牌专卖店")</f>
        <v>0</v>
      </c>
      <c r="BJ2007" s="99">
        <f>SUMIFS(通讯通路门店!$AC:$AC,通讯通路门店!$S:$S,$G2007)</f>
        <v>0</v>
      </c>
      <c r="BK2007" s="99">
        <f>SUMIFS(通讯通路门店!$AD:$AD,通讯通路门店!$S:$S,$G2007)</f>
        <v>0</v>
      </c>
      <c r="BL2007" s="99">
        <f>SUMIFS(通讯通路门店!$AE:$AE,通讯通路门店!$S:$S,$G2007)</f>
        <v>0</v>
      </c>
      <c r="BM2007" s="99">
        <f>SUMIFS(通讯通路门店!$AF:$AF,通讯通路门店!$S:$S,$G2007)</f>
        <v>0</v>
      </c>
      <c r="BN2007" s="99">
        <f>SUMIFS(通讯通路门店!$AG:$AG,通讯通路门店!$S:$S,$G2007)</f>
        <v>0</v>
      </c>
      <c r="BO2007" s="99">
        <f>SUMIFS(通讯通路门店!$AH:$AH,通讯通路门店!$S:$S,$G2007)</f>
        <v>0</v>
      </c>
      <c r="BP2007" s="99">
        <f>SUMIFS(通讯通路门店!$AI:$AI,通讯通路门店!$S:$S,$G2007)</f>
        <v>0</v>
      </c>
      <c r="BQ2007" s="83"/>
    </row>
    <row r="2008" spans="1:69">
      <c r="A2008" s="99" t="str">
        <f>IFERROR(_xlfn.XLOOKUP($G2008,通讯通路门店!$S$4:$S$993933,通讯通路门店!$A$4:$A$993933,0,0),"")</f>
        <v>海南省</v>
      </c>
      <c r="B2008" s="99" t="str">
        <f>IFERROR(_xlfn.XLOOKUP($G2008,通讯通路门店!$S$4:$S$993933,通讯通路门店!$B$4:$B$993933,0,0),"")</f>
        <v>乐东黎族自治县</v>
      </c>
      <c r="C2008" s="99" t="str">
        <f>IFERROR(_xlfn.XLOOKUP($G2008,通讯通路门店!$S$4:$S$993933,通讯通路门店!$C$4:$C$993933,0,0),"")</f>
        <v>乐东黎族自治县</v>
      </c>
      <c r="D2008" s="99" t="str">
        <f>IFERROR(_xlfn.XLOOKUP($G2008,通讯通路门店!$S$4:$S$993933,通讯通路门店!$D$4:$D$993933,0,0),"")</f>
        <v>万冲镇</v>
      </c>
      <c r="E2008" s="83"/>
      <c r="F2008" s="83"/>
      <c r="G2008" s="101"/>
      <c r="H2008" s="102">
        <f>IFERROR(_xlfn.XLOOKUP($G2008,通讯通路门店!$S$4:$S$993933,通讯通路门店!$R$4:$R$993933,0,0),"")</f>
        <v>0</v>
      </c>
      <c r="I2008" s="83"/>
      <c r="J2008" s="83"/>
      <c r="K2008" s="83"/>
      <c r="L2008" s="83"/>
      <c r="M2008" s="83"/>
      <c r="N2008" s="83"/>
      <c r="O2008" s="83"/>
      <c r="P2008" s="83"/>
      <c r="Q2008" s="83"/>
      <c r="R2008" s="83"/>
      <c r="S2008" s="83"/>
      <c r="T2008" s="83"/>
      <c r="U2008" s="99">
        <f>COUNTIF(通讯通路门店!$S:$S,$G2008)</f>
        <v>0</v>
      </c>
      <c r="V2008" s="99">
        <f>COUNTIFS(通讯通路门店!$S:$S,$G2008,通讯通路门店!$J:$J,"综合卖场")</f>
        <v>0</v>
      </c>
      <c r="W2008" s="99">
        <f>SUMIFS(通讯通路门店!$AJ:$AJ,通讯通路门店!$S:$S,通讯客户沙盘!$G2008)</f>
        <v>0</v>
      </c>
      <c r="X2008" s="99">
        <f t="shared" si="155"/>
        <v>0</v>
      </c>
      <c r="Y2008" s="99">
        <f>COUNTIFS(通讯通路门店!$S:$S,$G2008,通讯通路门店!$J:$J,"荣耀体验店")+COUNTIFS(通讯通路门店!$S:$S,$G2008,通讯通路门店!$J:$J,"荣耀授权专卖店")</f>
        <v>0</v>
      </c>
      <c r="Z2008" s="99">
        <f>COUNTIFS(通讯通路门店!$S:$S,$G2008,通讯通路门店!$J:$J,"VIVO体验店")</f>
        <v>0</v>
      </c>
      <c r="AA2008" s="99">
        <f>COUNTIFS(通讯通路门店!$S:$S,$G2008,通讯通路门店!$J:$J,"OPPO体验店")</f>
        <v>0</v>
      </c>
      <c r="AB2008" s="99">
        <f>COUNTIFS(通讯通路门店!$S:$S,$G2008,通讯通路门店!$J:$J,"华为授权体验店")+COUNTIFS(通讯通路门店!$S:$S,$G2008,通讯通路门店!$J:$J,"华为堡垒店")</f>
        <v>0</v>
      </c>
      <c r="AC2008" s="99">
        <f>COUNTIFS(通讯通路门店!$S:$S,$G2008,通讯通路门店!$J:$J,"小米体验店")</f>
        <v>0</v>
      </c>
      <c r="AD2008" s="99">
        <f>COUNTIFS(通讯通路门店!$S:$S,$G2008,通讯通路门店!$J:$J,"苹果体验店")</f>
        <v>0</v>
      </c>
      <c r="AE2008" s="99">
        <f>COUNTIFS(通讯通路门店!$S:$S,$G2008,通讯通路门店!$J:$J,"其他品牌专卖店")</f>
        <v>0</v>
      </c>
      <c r="AF2008" s="99">
        <f>SUMIFS(通讯通路门店!$BI:$BI,通讯通路门店!$S:$S,$G2008)</f>
        <v>0</v>
      </c>
      <c r="AG2008" s="99">
        <f>SUMIFS(通讯通路门店!$BH:$BH,通讯通路门店!$S:$S,$G2008)</f>
        <v>0</v>
      </c>
      <c r="AH2008" s="99">
        <f t="shared" si="156"/>
        <v>0</v>
      </c>
      <c r="AI2008" s="99">
        <f>SUMIFS(通讯通路门店!$BB:$BB,通讯通路门店!$S:$S,$G2008)</f>
        <v>0</v>
      </c>
      <c r="AJ2008" s="99">
        <f>SUMIFS(通讯通路门店!$BE:$BE,通讯通路门店!$S:$S,$G2008)</f>
        <v>0</v>
      </c>
      <c r="AK2008" s="99">
        <f>SUMIFS(通讯通路门店!$BG:$BG,通讯通路门店!$S:$S,$G2008)</f>
        <v>0</v>
      </c>
      <c r="AL2008" s="99">
        <f>SUMIFS(通讯通路门店!$BC:$BC,通讯通路门店!$S:$S,$G2008)</f>
        <v>0</v>
      </c>
      <c r="AM2008" s="99">
        <f>SUMIFS(通讯通路门店!$BD:$BD,通讯通路门店!$S:$S,$G2008)</f>
        <v>0</v>
      </c>
      <c r="AN2008" s="99">
        <f>SUMIFS(通讯通路门店!$BF:$BF,通讯通路门店!$S:$S,$G2008)</f>
        <v>0</v>
      </c>
      <c r="AO2008" s="99">
        <f t="shared" si="157"/>
        <v>0</v>
      </c>
      <c r="AP2008" s="99">
        <f>SUMIFS(通讯通路门店!$K:$K,通讯通路门店!$S:$S,$G2008)</f>
        <v>0</v>
      </c>
      <c r="AQ2008" s="83"/>
      <c r="AR2008" s="99">
        <f>SUMIFS(通讯通路门店!$T:$T,通讯通路门店!$S:$S,$G2008)</f>
        <v>0</v>
      </c>
      <c r="AS2008" s="99">
        <f>SUMIFS(通讯通路门店!$U:$U,通讯通路门店!$S:$S,$G2008)</f>
        <v>0</v>
      </c>
      <c r="AT2008" s="99">
        <f>SUMIFS(通讯通路门店!$V:$V,通讯通路门店!$S:$S,$G2008)</f>
        <v>0</v>
      </c>
      <c r="AU2008" s="99">
        <f>SUMIFS(通讯通路门店!$W:$W,通讯通路门店!$S:$S,$G2008)</f>
        <v>0</v>
      </c>
      <c r="AV2008" s="99">
        <f>SUMIFS(通讯通路门店!$Z:$Z,通讯通路门店!$S:$S,$G2008)</f>
        <v>0</v>
      </c>
      <c r="AW2008" s="99">
        <f>SUMIFS(通讯通路门店!$AB:$AB,通讯通路门店!$S:$S,$G2008)</f>
        <v>0</v>
      </c>
      <c r="AX2008" s="99">
        <f>SUMIFS(通讯通路门店!$X:$X,通讯通路门店!$S:$S,$G2008)</f>
        <v>0</v>
      </c>
      <c r="AY2008" s="99">
        <f>SUMIFS(通讯通路门店!$Y:$Y,通讯通路门店!$S:$S,$G2008)</f>
        <v>0</v>
      </c>
      <c r="AZ2008" s="99">
        <f>SUMIFS(通讯通路门店!$AA:$AA,通讯通路门店!$S:$S,$G2008)</f>
        <v>0</v>
      </c>
      <c r="BA2008" s="99">
        <f t="shared" si="158"/>
        <v>0</v>
      </c>
      <c r="BB2008" s="99">
        <f t="shared" si="159"/>
        <v>0</v>
      </c>
      <c r="BC2008" s="99">
        <f>SUMIFS(通讯通路门店!$W:$W,通讯通路门店!$S:$S,$G2008,通讯通路门店!$J:$J,"荣耀体验店")+SUMIFS(通讯通路门店!$W:$W,通讯通路门店!$S:$S,$G2008,通讯通路门店!$J:$J,"荣耀授权专卖店")</f>
        <v>0</v>
      </c>
      <c r="BD2008" s="99">
        <f>SUMIFS(通讯通路门店!$Z:$Z,通讯通路门店!$S:$S,$G2008,通讯通路门店!$J:$J,"VIVO体验店")</f>
        <v>0</v>
      </c>
      <c r="BE2008" s="99">
        <f>SUMIFS(通讯通路门店!$AB:$AB,通讯通路门店!$S:$S,$G2008,通讯通路门店!$J:$J,"OPPO体验店")</f>
        <v>0</v>
      </c>
      <c r="BF2008" s="99">
        <f>SUMIFS(通讯通路门店!$X:$X,通讯通路门店!$S:$S,$G2008,通讯通路门店!$J:$J,"华为授权体验店")+SUMIFS(通讯通路门店!$AA:$AA,通讯通路门店!$S:$S,$G2008,通讯通路门店!$J:$J,"华为堡垒店")</f>
        <v>0</v>
      </c>
      <c r="BG2008" s="99">
        <f>SUMIFS(通讯通路门店!$Y:$Y,通讯通路门店!$S:$S,$G2008,通讯通路门店!$J:$J,"小米体验店")</f>
        <v>0</v>
      </c>
      <c r="BH2008" s="99">
        <f>SUMIFS(通讯通路门店!$AA:$AA,通讯通路门店!$S:$S,$G2008,通讯通路门店!$J:$J,"苹果体验店")</f>
        <v>0</v>
      </c>
      <c r="BI2008" s="99">
        <f>SUMIFS(通讯通路门店!$K:$K,通讯通路门店!$S:$S,$G2008,通讯通路门店!$J:$J,"其他品牌专卖店")</f>
        <v>0</v>
      </c>
      <c r="BJ2008" s="99">
        <f>SUMIFS(通讯通路门店!$AC:$AC,通讯通路门店!$S:$S,$G2008)</f>
        <v>0</v>
      </c>
      <c r="BK2008" s="99">
        <f>SUMIFS(通讯通路门店!$AD:$AD,通讯通路门店!$S:$S,$G2008)</f>
        <v>0</v>
      </c>
      <c r="BL2008" s="99">
        <f>SUMIFS(通讯通路门店!$AE:$AE,通讯通路门店!$S:$S,$G2008)</f>
        <v>0</v>
      </c>
      <c r="BM2008" s="99">
        <f>SUMIFS(通讯通路门店!$AF:$AF,通讯通路门店!$S:$S,$G2008)</f>
        <v>0</v>
      </c>
      <c r="BN2008" s="99">
        <f>SUMIFS(通讯通路门店!$AG:$AG,通讯通路门店!$S:$S,$G2008)</f>
        <v>0</v>
      </c>
      <c r="BO2008" s="99">
        <f>SUMIFS(通讯通路门店!$AH:$AH,通讯通路门店!$S:$S,$G2008)</f>
        <v>0</v>
      </c>
      <c r="BP2008" s="99">
        <f>SUMIFS(通讯通路门店!$AI:$AI,通讯通路门店!$S:$S,$G2008)</f>
        <v>0</v>
      </c>
      <c r="BQ2008" s="83"/>
    </row>
    <row r="2009" spans="1:69">
      <c r="A2009" s="99" t="str">
        <f>IFERROR(_xlfn.XLOOKUP($G2009,通讯通路门店!$S$4:$S$993933,通讯通路门店!$A$4:$A$993933,0,0),"")</f>
        <v>海南省</v>
      </c>
      <c r="B2009" s="99" t="str">
        <f>IFERROR(_xlfn.XLOOKUP($G2009,通讯通路门店!$S$4:$S$993933,通讯通路门店!$B$4:$B$993933,0,0),"")</f>
        <v>乐东黎族自治县</v>
      </c>
      <c r="C2009" s="99" t="str">
        <f>IFERROR(_xlfn.XLOOKUP($G2009,通讯通路门店!$S$4:$S$993933,通讯通路门店!$C$4:$C$993933,0,0),"")</f>
        <v>乐东黎族自治县</v>
      </c>
      <c r="D2009" s="99" t="str">
        <f>IFERROR(_xlfn.XLOOKUP($G2009,通讯通路门店!$S$4:$S$993933,通讯通路门店!$D$4:$D$993933,0,0),"")</f>
        <v>万冲镇</v>
      </c>
      <c r="E2009" s="83"/>
      <c r="F2009" s="83"/>
      <c r="G2009" s="101"/>
      <c r="H2009" s="102">
        <f>IFERROR(_xlfn.XLOOKUP($G2009,通讯通路门店!$S$4:$S$993933,通讯通路门店!$R$4:$R$993933,0,0),"")</f>
        <v>0</v>
      </c>
      <c r="I2009" s="83"/>
      <c r="J2009" s="83"/>
      <c r="K2009" s="83"/>
      <c r="L2009" s="83"/>
      <c r="M2009" s="83"/>
      <c r="N2009" s="83"/>
      <c r="O2009" s="83"/>
      <c r="P2009" s="83"/>
      <c r="Q2009" s="83"/>
      <c r="R2009" s="83"/>
      <c r="S2009" s="83"/>
      <c r="T2009" s="83"/>
      <c r="U2009" s="99">
        <f>COUNTIF(通讯通路门店!$S:$S,$G2009)</f>
        <v>0</v>
      </c>
      <c r="V2009" s="99">
        <f>COUNTIFS(通讯通路门店!$S:$S,$G2009,通讯通路门店!$J:$J,"综合卖场")</f>
        <v>0</v>
      </c>
      <c r="W2009" s="99">
        <f>SUMIFS(通讯通路门店!$AJ:$AJ,通讯通路门店!$S:$S,通讯客户沙盘!$G2009)</f>
        <v>0</v>
      </c>
      <c r="X2009" s="99">
        <f t="shared" si="155"/>
        <v>0</v>
      </c>
      <c r="Y2009" s="99">
        <f>COUNTIFS(通讯通路门店!$S:$S,$G2009,通讯通路门店!$J:$J,"荣耀体验店")+COUNTIFS(通讯通路门店!$S:$S,$G2009,通讯通路门店!$J:$J,"荣耀授权专卖店")</f>
        <v>0</v>
      </c>
      <c r="Z2009" s="99">
        <f>COUNTIFS(通讯通路门店!$S:$S,$G2009,通讯通路门店!$J:$J,"VIVO体验店")</f>
        <v>0</v>
      </c>
      <c r="AA2009" s="99">
        <f>COUNTIFS(通讯通路门店!$S:$S,$G2009,通讯通路门店!$J:$J,"OPPO体验店")</f>
        <v>0</v>
      </c>
      <c r="AB2009" s="99">
        <f>COUNTIFS(通讯通路门店!$S:$S,$G2009,通讯通路门店!$J:$J,"华为授权体验店")+COUNTIFS(通讯通路门店!$S:$S,$G2009,通讯通路门店!$J:$J,"华为堡垒店")</f>
        <v>0</v>
      </c>
      <c r="AC2009" s="99">
        <f>COUNTIFS(通讯通路门店!$S:$S,$G2009,通讯通路门店!$J:$J,"小米体验店")</f>
        <v>0</v>
      </c>
      <c r="AD2009" s="99">
        <f>COUNTIFS(通讯通路门店!$S:$S,$G2009,通讯通路门店!$J:$J,"苹果体验店")</f>
        <v>0</v>
      </c>
      <c r="AE2009" s="99">
        <f>COUNTIFS(通讯通路门店!$S:$S,$G2009,通讯通路门店!$J:$J,"其他品牌专卖店")</f>
        <v>0</v>
      </c>
      <c r="AF2009" s="99">
        <f>SUMIFS(通讯通路门店!$BI:$BI,通讯通路门店!$S:$S,$G2009)</f>
        <v>0</v>
      </c>
      <c r="AG2009" s="99">
        <f>SUMIFS(通讯通路门店!$BH:$BH,通讯通路门店!$S:$S,$G2009)</f>
        <v>0</v>
      </c>
      <c r="AH2009" s="99">
        <f t="shared" si="156"/>
        <v>0</v>
      </c>
      <c r="AI2009" s="99">
        <f>SUMIFS(通讯通路门店!$BB:$BB,通讯通路门店!$S:$S,$G2009)</f>
        <v>0</v>
      </c>
      <c r="AJ2009" s="99">
        <f>SUMIFS(通讯通路门店!$BE:$BE,通讯通路门店!$S:$S,$G2009)</f>
        <v>0</v>
      </c>
      <c r="AK2009" s="99">
        <f>SUMIFS(通讯通路门店!$BG:$BG,通讯通路门店!$S:$S,$G2009)</f>
        <v>0</v>
      </c>
      <c r="AL2009" s="99">
        <f>SUMIFS(通讯通路门店!$BC:$BC,通讯通路门店!$S:$S,$G2009)</f>
        <v>0</v>
      </c>
      <c r="AM2009" s="99">
        <f>SUMIFS(通讯通路门店!$BD:$BD,通讯通路门店!$S:$S,$G2009)</f>
        <v>0</v>
      </c>
      <c r="AN2009" s="99">
        <f>SUMIFS(通讯通路门店!$BF:$BF,通讯通路门店!$S:$S,$G2009)</f>
        <v>0</v>
      </c>
      <c r="AO2009" s="99">
        <f t="shared" si="157"/>
        <v>0</v>
      </c>
      <c r="AP2009" s="99">
        <f>SUMIFS(通讯通路门店!$K:$K,通讯通路门店!$S:$S,$G2009)</f>
        <v>0</v>
      </c>
      <c r="AQ2009" s="83"/>
      <c r="AR2009" s="99">
        <f>SUMIFS(通讯通路门店!$T:$T,通讯通路门店!$S:$S,$G2009)</f>
        <v>0</v>
      </c>
      <c r="AS2009" s="99">
        <f>SUMIFS(通讯通路门店!$U:$U,通讯通路门店!$S:$S,$G2009)</f>
        <v>0</v>
      </c>
      <c r="AT2009" s="99">
        <f>SUMIFS(通讯通路门店!$V:$V,通讯通路门店!$S:$S,$G2009)</f>
        <v>0</v>
      </c>
      <c r="AU2009" s="99">
        <f>SUMIFS(通讯通路门店!$W:$W,通讯通路门店!$S:$S,$G2009)</f>
        <v>0</v>
      </c>
      <c r="AV2009" s="99">
        <f>SUMIFS(通讯通路门店!$Z:$Z,通讯通路门店!$S:$S,$G2009)</f>
        <v>0</v>
      </c>
      <c r="AW2009" s="99">
        <f>SUMIFS(通讯通路门店!$AB:$AB,通讯通路门店!$S:$S,$G2009)</f>
        <v>0</v>
      </c>
      <c r="AX2009" s="99">
        <f>SUMIFS(通讯通路门店!$X:$X,通讯通路门店!$S:$S,$G2009)</f>
        <v>0</v>
      </c>
      <c r="AY2009" s="99">
        <f>SUMIFS(通讯通路门店!$Y:$Y,通讯通路门店!$S:$S,$G2009)</f>
        <v>0</v>
      </c>
      <c r="AZ2009" s="99">
        <f>SUMIFS(通讯通路门店!$AA:$AA,通讯通路门店!$S:$S,$G2009)</f>
        <v>0</v>
      </c>
      <c r="BA2009" s="99">
        <f t="shared" si="158"/>
        <v>0</v>
      </c>
      <c r="BB2009" s="99">
        <f t="shared" si="159"/>
        <v>0</v>
      </c>
      <c r="BC2009" s="99">
        <f>SUMIFS(通讯通路门店!$W:$W,通讯通路门店!$S:$S,$G2009,通讯通路门店!$J:$J,"荣耀体验店")+SUMIFS(通讯通路门店!$W:$W,通讯通路门店!$S:$S,$G2009,通讯通路门店!$J:$J,"荣耀授权专卖店")</f>
        <v>0</v>
      </c>
      <c r="BD2009" s="99">
        <f>SUMIFS(通讯通路门店!$Z:$Z,通讯通路门店!$S:$S,$G2009,通讯通路门店!$J:$J,"VIVO体验店")</f>
        <v>0</v>
      </c>
      <c r="BE2009" s="99">
        <f>SUMIFS(通讯通路门店!$AB:$AB,通讯通路门店!$S:$S,$G2009,通讯通路门店!$J:$J,"OPPO体验店")</f>
        <v>0</v>
      </c>
      <c r="BF2009" s="99">
        <f>SUMIFS(通讯通路门店!$X:$X,通讯通路门店!$S:$S,$G2009,通讯通路门店!$J:$J,"华为授权体验店")+SUMIFS(通讯通路门店!$AA:$AA,通讯通路门店!$S:$S,$G2009,通讯通路门店!$J:$J,"华为堡垒店")</f>
        <v>0</v>
      </c>
      <c r="BG2009" s="99">
        <f>SUMIFS(通讯通路门店!$Y:$Y,通讯通路门店!$S:$S,$G2009,通讯通路门店!$J:$J,"小米体验店")</f>
        <v>0</v>
      </c>
      <c r="BH2009" s="99">
        <f>SUMIFS(通讯通路门店!$AA:$AA,通讯通路门店!$S:$S,$G2009,通讯通路门店!$J:$J,"苹果体验店")</f>
        <v>0</v>
      </c>
      <c r="BI2009" s="99">
        <f>SUMIFS(通讯通路门店!$K:$K,通讯通路门店!$S:$S,$G2009,通讯通路门店!$J:$J,"其他品牌专卖店")</f>
        <v>0</v>
      </c>
      <c r="BJ2009" s="99">
        <f>SUMIFS(通讯通路门店!$AC:$AC,通讯通路门店!$S:$S,$G2009)</f>
        <v>0</v>
      </c>
      <c r="BK2009" s="99">
        <f>SUMIFS(通讯通路门店!$AD:$AD,通讯通路门店!$S:$S,$G2009)</f>
        <v>0</v>
      </c>
      <c r="BL2009" s="99">
        <f>SUMIFS(通讯通路门店!$AE:$AE,通讯通路门店!$S:$S,$G2009)</f>
        <v>0</v>
      </c>
      <c r="BM2009" s="99">
        <f>SUMIFS(通讯通路门店!$AF:$AF,通讯通路门店!$S:$S,$G2009)</f>
        <v>0</v>
      </c>
      <c r="BN2009" s="99">
        <f>SUMIFS(通讯通路门店!$AG:$AG,通讯通路门店!$S:$S,$G2009)</f>
        <v>0</v>
      </c>
      <c r="BO2009" s="99">
        <f>SUMIFS(通讯通路门店!$AH:$AH,通讯通路门店!$S:$S,$G2009)</f>
        <v>0</v>
      </c>
      <c r="BP2009" s="99">
        <f>SUMIFS(通讯通路门店!$AI:$AI,通讯通路门店!$S:$S,$G2009)</f>
        <v>0</v>
      </c>
      <c r="BQ2009" s="83"/>
    </row>
    <row r="2010" spans="1:69">
      <c r="A2010" s="99" t="str">
        <f>IFERROR(_xlfn.XLOOKUP($G2010,通讯通路门店!$S$4:$S$993933,通讯通路门店!$A$4:$A$993933,0,0),"")</f>
        <v>海南省</v>
      </c>
      <c r="B2010" s="99" t="str">
        <f>IFERROR(_xlfn.XLOOKUP($G2010,通讯通路门店!$S$4:$S$993933,通讯通路门店!$B$4:$B$993933,0,0),"")</f>
        <v>乐东黎族自治县</v>
      </c>
      <c r="C2010" s="99" t="str">
        <f>IFERROR(_xlfn.XLOOKUP($G2010,通讯通路门店!$S$4:$S$993933,通讯通路门店!$C$4:$C$993933,0,0),"")</f>
        <v>乐东黎族自治县</v>
      </c>
      <c r="D2010" s="99" t="str">
        <f>IFERROR(_xlfn.XLOOKUP($G2010,通讯通路门店!$S$4:$S$993933,通讯通路门店!$D$4:$D$993933,0,0),"")</f>
        <v>万冲镇</v>
      </c>
      <c r="E2010" s="83"/>
      <c r="F2010" s="83"/>
      <c r="G2010" s="101"/>
      <c r="H2010" s="102">
        <f>IFERROR(_xlfn.XLOOKUP($G2010,通讯通路门店!$S$4:$S$993933,通讯通路门店!$R$4:$R$993933,0,0),"")</f>
        <v>0</v>
      </c>
      <c r="I2010" s="83"/>
      <c r="J2010" s="83"/>
      <c r="K2010" s="83"/>
      <c r="L2010" s="83"/>
      <c r="M2010" s="83"/>
      <c r="N2010" s="83"/>
      <c r="O2010" s="83"/>
      <c r="P2010" s="83"/>
      <c r="Q2010" s="83"/>
      <c r="R2010" s="83"/>
      <c r="S2010" s="83"/>
      <c r="T2010" s="83"/>
      <c r="U2010" s="99">
        <f>COUNTIF(通讯通路门店!$S:$S,$G2010)</f>
        <v>0</v>
      </c>
      <c r="V2010" s="99">
        <f>COUNTIFS(通讯通路门店!$S:$S,$G2010,通讯通路门店!$J:$J,"综合卖场")</f>
        <v>0</v>
      </c>
      <c r="W2010" s="99">
        <f>SUMIFS(通讯通路门店!$AJ:$AJ,通讯通路门店!$S:$S,通讯客户沙盘!$G2010)</f>
        <v>0</v>
      </c>
      <c r="X2010" s="99">
        <f t="shared" si="155"/>
        <v>0</v>
      </c>
      <c r="Y2010" s="99">
        <f>COUNTIFS(通讯通路门店!$S:$S,$G2010,通讯通路门店!$J:$J,"荣耀体验店")+COUNTIFS(通讯通路门店!$S:$S,$G2010,通讯通路门店!$J:$J,"荣耀授权专卖店")</f>
        <v>0</v>
      </c>
      <c r="Z2010" s="99">
        <f>COUNTIFS(通讯通路门店!$S:$S,$G2010,通讯通路门店!$J:$J,"VIVO体验店")</f>
        <v>0</v>
      </c>
      <c r="AA2010" s="99">
        <f>COUNTIFS(通讯通路门店!$S:$S,$G2010,通讯通路门店!$J:$J,"OPPO体验店")</f>
        <v>0</v>
      </c>
      <c r="AB2010" s="99">
        <f>COUNTIFS(通讯通路门店!$S:$S,$G2010,通讯通路门店!$J:$J,"华为授权体验店")+COUNTIFS(通讯通路门店!$S:$S,$G2010,通讯通路门店!$J:$J,"华为堡垒店")</f>
        <v>0</v>
      </c>
      <c r="AC2010" s="99">
        <f>COUNTIFS(通讯通路门店!$S:$S,$G2010,通讯通路门店!$J:$J,"小米体验店")</f>
        <v>0</v>
      </c>
      <c r="AD2010" s="99">
        <f>COUNTIFS(通讯通路门店!$S:$S,$G2010,通讯通路门店!$J:$J,"苹果体验店")</f>
        <v>0</v>
      </c>
      <c r="AE2010" s="99">
        <f>COUNTIFS(通讯通路门店!$S:$S,$G2010,通讯通路门店!$J:$J,"其他品牌专卖店")</f>
        <v>0</v>
      </c>
      <c r="AF2010" s="99">
        <f>SUMIFS(通讯通路门店!$BI:$BI,通讯通路门店!$S:$S,$G2010)</f>
        <v>0</v>
      </c>
      <c r="AG2010" s="99">
        <f>SUMIFS(通讯通路门店!$BH:$BH,通讯通路门店!$S:$S,$G2010)</f>
        <v>0</v>
      </c>
      <c r="AH2010" s="99">
        <f t="shared" si="156"/>
        <v>0</v>
      </c>
      <c r="AI2010" s="99">
        <f>SUMIFS(通讯通路门店!$BB:$BB,通讯通路门店!$S:$S,$G2010)</f>
        <v>0</v>
      </c>
      <c r="AJ2010" s="99">
        <f>SUMIFS(通讯通路门店!$BE:$BE,通讯通路门店!$S:$S,$G2010)</f>
        <v>0</v>
      </c>
      <c r="AK2010" s="99">
        <f>SUMIFS(通讯通路门店!$BG:$BG,通讯通路门店!$S:$S,$G2010)</f>
        <v>0</v>
      </c>
      <c r="AL2010" s="99">
        <f>SUMIFS(通讯通路门店!$BC:$BC,通讯通路门店!$S:$S,$G2010)</f>
        <v>0</v>
      </c>
      <c r="AM2010" s="99">
        <f>SUMIFS(通讯通路门店!$BD:$BD,通讯通路门店!$S:$S,$G2010)</f>
        <v>0</v>
      </c>
      <c r="AN2010" s="99">
        <f>SUMIFS(通讯通路门店!$BF:$BF,通讯通路门店!$S:$S,$G2010)</f>
        <v>0</v>
      </c>
      <c r="AO2010" s="99">
        <f t="shared" si="157"/>
        <v>0</v>
      </c>
      <c r="AP2010" s="99">
        <f>SUMIFS(通讯通路门店!$K:$K,通讯通路门店!$S:$S,$G2010)</f>
        <v>0</v>
      </c>
      <c r="AQ2010" s="83"/>
      <c r="AR2010" s="99">
        <f>SUMIFS(通讯通路门店!$T:$T,通讯通路门店!$S:$S,$G2010)</f>
        <v>0</v>
      </c>
      <c r="AS2010" s="99">
        <f>SUMIFS(通讯通路门店!$U:$U,通讯通路门店!$S:$S,$G2010)</f>
        <v>0</v>
      </c>
      <c r="AT2010" s="99">
        <f>SUMIFS(通讯通路门店!$V:$V,通讯通路门店!$S:$S,$G2010)</f>
        <v>0</v>
      </c>
      <c r="AU2010" s="99">
        <f>SUMIFS(通讯通路门店!$W:$W,通讯通路门店!$S:$S,$G2010)</f>
        <v>0</v>
      </c>
      <c r="AV2010" s="99">
        <f>SUMIFS(通讯通路门店!$Z:$Z,通讯通路门店!$S:$S,$G2010)</f>
        <v>0</v>
      </c>
      <c r="AW2010" s="99">
        <f>SUMIFS(通讯通路门店!$AB:$AB,通讯通路门店!$S:$S,$G2010)</f>
        <v>0</v>
      </c>
      <c r="AX2010" s="99">
        <f>SUMIFS(通讯通路门店!$X:$X,通讯通路门店!$S:$S,$G2010)</f>
        <v>0</v>
      </c>
      <c r="AY2010" s="99">
        <f>SUMIFS(通讯通路门店!$Y:$Y,通讯通路门店!$S:$S,$G2010)</f>
        <v>0</v>
      </c>
      <c r="AZ2010" s="99">
        <f>SUMIFS(通讯通路门店!$AA:$AA,通讯通路门店!$S:$S,$G2010)</f>
        <v>0</v>
      </c>
      <c r="BA2010" s="99">
        <f t="shared" si="158"/>
        <v>0</v>
      </c>
      <c r="BB2010" s="99">
        <f t="shared" si="159"/>
        <v>0</v>
      </c>
      <c r="BC2010" s="99">
        <f>SUMIFS(通讯通路门店!$W:$W,通讯通路门店!$S:$S,$G2010,通讯通路门店!$J:$J,"荣耀体验店")+SUMIFS(通讯通路门店!$W:$W,通讯通路门店!$S:$S,$G2010,通讯通路门店!$J:$J,"荣耀授权专卖店")</f>
        <v>0</v>
      </c>
      <c r="BD2010" s="99">
        <f>SUMIFS(通讯通路门店!$Z:$Z,通讯通路门店!$S:$S,$G2010,通讯通路门店!$J:$J,"VIVO体验店")</f>
        <v>0</v>
      </c>
      <c r="BE2010" s="99">
        <f>SUMIFS(通讯通路门店!$AB:$AB,通讯通路门店!$S:$S,$G2010,通讯通路门店!$J:$J,"OPPO体验店")</f>
        <v>0</v>
      </c>
      <c r="BF2010" s="99">
        <f>SUMIFS(通讯通路门店!$X:$X,通讯通路门店!$S:$S,$G2010,通讯通路门店!$J:$J,"华为授权体验店")+SUMIFS(通讯通路门店!$AA:$AA,通讯通路门店!$S:$S,$G2010,通讯通路门店!$J:$J,"华为堡垒店")</f>
        <v>0</v>
      </c>
      <c r="BG2010" s="99">
        <f>SUMIFS(通讯通路门店!$Y:$Y,通讯通路门店!$S:$S,$G2010,通讯通路门店!$J:$J,"小米体验店")</f>
        <v>0</v>
      </c>
      <c r="BH2010" s="99">
        <f>SUMIFS(通讯通路门店!$AA:$AA,通讯通路门店!$S:$S,$G2010,通讯通路门店!$J:$J,"苹果体验店")</f>
        <v>0</v>
      </c>
      <c r="BI2010" s="99">
        <f>SUMIFS(通讯通路门店!$K:$K,通讯通路门店!$S:$S,$G2010,通讯通路门店!$J:$J,"其他品牌专卖店")</f>
        <v>0</v>
      </c>
      <c r="BJ2010" s="99">
        <f>SUMIFS(通讯通路门店!$AC:$AC,通讯通路门店!$S:$S,$G2010)</f>
        <v>0</v>
      </c>
      <c r="BK2010" s="99">
        <f>SUMIFS(通讯通路门店!$AD:$AD,通讯通路门店!$S:$S,$G2010)</f>
        <v>0</v>
      </c>
      <c r="BL2010" s="99">
        <f>SUMIFS(通讯通路门店!$AE:$AE,通讯通路门店!$S:$S,$G2010)</f>
        <v>0</v>
      </c>
      <c r="BM2010" s="99">
        <f>SUMIFS(通讯通路门店!$AF:$AF,通讯通路门店!$S:$S,$G2010)</f>
        <v>0</v>
      </c>
      <c r="BN2010" s="99">
        <f>SUMIFS(通讯通路门店!$AG:$AG,通讯通路门店!$S:$S,$G2010)</f>
        <v>0</v>
      </c>
      <c r="BO2010" s="99">
        <f>SUMIFS(通讯通路门店!$AH:$AH,通讯通路门店!$S:$S,$G2010)</f>
        <v>0</v>
      </c>
      <c r="BP2010" s="99">
        <f>SUMIFS(通讯通路门店!$AI:$AI,通讯通路门店!$S:$S,$G2010)</f>
        <v>0</v>
      </c>
      <c r="BQ2010" s="83"/>
    </row>
    <row r="2011" spans="1:69">
      <c r="A2011" s="99" t="str">
        <f>IFERROR(_xlfn.XLOOKUP($G2011,通讯通路门店!$S$4:$S$993933,通讯通路门店!$A$4:$A$993933,0,0),"")</f>
        <v>海南省</v>
      </c>
      <c r="B2011" s="99" t="str">
        <f>IFERROR(_xlfn.XLOOKUP($G2011,通讯通路门店!$S$4:$S$993933,通讯通路门店!$B$4:$B$993933,0,0),"")</f>
        <v>乐东黎族自治县</v>
      </c>
      <c r="C2011" s="99" t="str">
        <f>IFERROR(_xlfn.XLOOKUP($G2011,通讯通路门店!$S$4:$S$993933,通讯通路门店!$C$4:$C$993933,0,0),"")</f>
        <v>乐东黎族自治县</v>
      </c>
      <c r="D2011" s="99" t="str">
        <f>IFERROR(_xlfn.XLOOKUP($G2011,通讯通路门店!$S$4:$S$993933,通讯通路门店!$D$4:$D$993933,0,0),"")</f>
        <v>万冲镇</v>
      </c>
      <c r="E2011" s="83"/>
      <c r="F2011" s="83"/>
      <c r="G2011" s="101"/>
      <c r="H2011" s="102">
        <f>IFERROR(_xlfn.XLOOKUP($G2011,通讯通路门店!$S$4:$S$993933,通讯通路门店!$R$4:$R$993933,0,0),"")</f>
        <v>0</v>
      </c>
      <c r="I2011" s="83"/>
      <c r="J2011" s="83"/>
      <c r="K2011" s="83"/>
      <c r="L2011" s="83"/>
      <c r="M2011" s="83"/>
      <c r="N2011" s="83"/>
      <c r="O2011" s="83"/>
      <c r="P2011" s="83"/>
      <c r="Q2011" s="83"/>
      <c r="R2011" s="83"/>
      <c r="S2011" s="83"/>
      <c r="T2011" s="83"/>
      <c r="U2011" s="99">
        <f>COUNTIF(通讯通路门店!$S:$S,$G2011)</f>
        <v>0</v>
      </c>
      <c r="V2011" s="99">
        <f>COUNTIFS(通讯通路门店!$S:$S,$G2011,通讯通路门店!$J:$J,"综合卖场")</f>
        <v>0</v>
      </c>
      <c r="W2011" s="99">
        <f>SUMIFS(通讯通路门店!$AJ:$AJ,通讯通路门店!$S:$S,通讯客户沙盘!$G2011)</f>
        <v>0</v>
      </c>
      <c r="X2011" s="99">
        <f t="shared" si="155"/>
        <v>0</v>
      </c>
      <c r="Y2011" s="99">
        <f>COUNTIFS(通讯通路门店!$S:$S,$G2011,通讯通路门店!$J:$J,"荣耀体验店")+COUNTIFS(通讯通路门店!$S:$S,$G2011,通讯通路门店!$J:$J,"荣耀授权专卖店")</f>
        <v>0</v>
      </c>
      <c r="Z2011" s="99">
        <f>COUNTIFS(通讯通路门店!$S:$S,$G2011,通讯通路门店!$J:$J,"VIVO体验店")</f>
        <v>0</v>
      </c>
      <c r="AA2011" s="99">
        <f>COUNTIFS(通讯通路门店!$S:$S,$G2011,通讯通路门店!$J:$J,"OPPO体验店")</f>
        <v>0</v>
      </c>
      <c r="AB2011" s="99">
        <f>COUNTIFS(通讯通路门店!$S:$S,$G2011,通讯通路门店!$J:$J,"华为授权体验店")+COUNTIFS(通讯通路门店!$S:$S,$G2011,通讯通路门店!$J:$J,"华为堡垒店")</f>
        <v>0</v>
      </c>
      <c r="AC2011" s="99">
        <f>COUNTIFS(通讯通路门店!$S:$S,$G2011,通讯通路门店!$J:$J,"小米体验店")</f>
        <v>0</v>
      </c>
      <c r="AD2011" s="99">
        <f>COUNTIFS(通讯通路门店!$S:$S,$G2011,通讯通路门店!$J:$J,"苹果体验店")</f>
        <v>0</v>
      </c>
      <c r="AE2011" s="99">
        <f>COUNTIFS(通讯通路门店!$S:$S,$G2011,通讯通路门店!$J:$J,"其他品牌专卖店")</f>
        <v>0</v>
      </c>
      <c r="AF2011" s="99">
        <f>SUMIFS(通讯通路门店!$BI:$BI,通讯通路门店!$S:$S,$G2011)</f>
        <v>0</v>
      </c>
      <c r="AG2011" s="99">
        <f>SUMIFS(通讯通路门店!$BH:$BH,通讯通路门店!$S:$S,$G2011)</f>
        <v>0</v>
      </c>
      <c r="AH2011" s="99">
        <f t="shared" si="156"/>
        <v>0</v>
      </c>
      <c r="AI2011" s="99">
        <f>SUMIFS(通讯通路门店!$BB:$BB,通讯通路门店!$S:$S,$G2011)</f>
        <v>0</v>
      </c>
      <c r="AJ2011" s="99">
        <f>SUMIFS(通讯通路门店!$BE:$BE,通讯通路门店!$S:$S,$G2011)</f>
        <v>0</v>
      </c>
      <c r="AK2011" s="99">
        <f>SUMIFS(通讯通路门店!$BG:$BG,通讯通路门店!$S:$S,$G2011)</f>
        <v>0</v>
      </c>
      <c r="AL2011" s="99">
        <f>SUMIFS(通讯通路门店!$BC:$BC,通讯通路门店!$S:$S,$G2011)</f>
        <v>0</v>
      </c>
      <c r="AM2011" s="99">
        <f>SUMIFS(通讯通路门店!$BD:$BD,通讯通路门店!$S:$S,$G2011)</f>
        <v>0</v>
      </c>
      <c r="AN2011" s="99">
        <f>SUMIFS(通讯通路门店!$BF:$BF,通讯通路门店!$S:$S,$G2011)</f>
        <v>0</v>
      </c>
      <c r="AO2011" s="99">
        <f t="shared" si="157"/>
        <v>0</v>
      </c>
      <c r="AP2011" s="99">
        <f>SUMIFS(通讯通路门店!$K:$K,通讯通路门店!$S:$S,$G2011)</f>
        <v>0</v>
      </c>
      <c r="AQ2011" s="83"/>
      <c r="AR2011" s="99">
        <f>SUMIFS(通讯通路门店!$T:$T,通讯通路门店!$S:$S,$G2011)</f>
        <v>0</v>
      </c>
      <c r="AS2011" s="99">
        <f>SUMIFS(通讯通路门店!$U:$U,通讯通路门店!$S:$S,$G2011)</f>
        <v>0</v>
      </c>
      <c r="AT2011" s="99">
        <f>SUMIFS(通讯通路门店!$V:$V,通讯通路门店!$S:$S,$G2011)</f>
        <v>0</v>
      </c>
      <c r="AU2011" s="99">
        <f>SUMIFS(通讯通路门店!$W:$W,通讯通路门店!$S:$S,$G2011)</f>
        <v>0</v>
      </c>
      <c r="AV2011" s="99">
        <f>SUMIFS(通讯通路门店!$Z:$Z,通讯通路门店!$S:$S,$G2011)</f>
        <v>0</v>
      </c>
      <c r="AW2011" s="99">
        <f>SUMIFS(通讯通路门店!$AB:$AB,通讯通路门店!$S:$S,$G2011)</f>
        <v>0</v>
      </c>
      <c r="AX2011" s="99">
        <f>SUMIFS(通讯通路门店!$X:$X,通讯通路门店!$S:$S,$G2011)</f>
        <v>0</v>
      </c>
      <c r="AY2011" s="99">
        <f>SUMIFS(通讯通路门店!$Y:$Y,通讯通路门店!$S:$S,$G2011)</f>
        <v>0</v>
      </c>
      <c r="AZ2011" s="99">
        <f>SUMIFS(通讯通路门店!$AA:$AA,通讯通路门店!$S:$S,$G2011)</f>
        <v>0</v>
      </c>
      <c r="BA2011" s="99">
        <f t="shared" si="158"/>
        <v>0</v>
      </c>
      <c r="BB2011" s="99">
        <f t="shared" si="159"/>
        <v>0</v>
      </c>
      <c r="BC2011" s="99">
        <f>SUMIFS(通讯通路门店!$W:$W,通讯通路门店!$S:$S,$G2011,通讯通路门店!$J:$J,"荣耀体验店")+SUMIFS(通讯通路门店!$W:$W,通讯通路门店!$S:$S,$G2011,通讯通路门店!$J:$J,"荣耀授权专卖店")</f>
        <v>0</v>
      </c>
      <c r="BD2011" s="99">
        <f>SUMIFS(通讯通路门店!$Z:$Z,通讯通路门店!$S:$S,$G2011,通讯通路门店!$J:$J,"VIVO体验店")</f>
        <v>0</v>
      </c>
      <c r="BE2011" s="99">
        <f>SUMIFS(通讯通路门店!$AB:$AB,通讯通路门店!$S:$S,$G2011,通讯通路门店!$J:$J,"OPPO体验店")</f>
        <v>0</v>
      </c>
      <c r="BF2011" s="99">
        <f>SUMIFS(通讯通路门店!$X:$X,通讯通路门店!$S:$S,$G2011,通讯通路门店!$J:$J,"华为授权体验店")+SUMIFS(通讯通路门店!$AA:$AA,通讯通路门店!$S:$S,$G2011,通讯通路门店!$J:$J,"华为堡垒店")</f>
        <v>0</v>
      </c>
      <c r="BG2011" s="99">
        <f>SUMIFS(通讯通路门店!$Y:$Y,通讯通路门店!$S:$S,$G2011,通讯通路门店!$J:$J,"小米体验店")</f>
        <v>0</v>
      </c>
      <c r="BH2011" s="99">
        <f>SUMIFS(通讯通路门店!$AA:$AA,通讯通路门店!$S:$S,$G2011,通讯通路门店!$J:$J,"苹果体验店")</f>
        <v>0</v>
      </c>
      <c r="BI2011" s="99">
        <f>SUMIFS(通讯通路门店!$K:$K,通讯通路门店!$S:$S,$G2011,通讯通路门店!$J:$J,"其他品牌专卖店")</f>
        <v>0</v>
      </c>
      <c r="BJ2011" s="99">
        <f>SUMIFS(通讯通路门店!$AC:$AC,通讯通路门店!$S:$S,$G2011)</f>
        <v>0</v>
      </c>
      <c r="BK2011" s="99">
        <f>SUMIFS(通讯通路门店!$AD:$AD,通讯通路门店!$S:$S,$G2011)</f>
        <v>0</v>
      </c>
      <c r="BL2011" s="99">
        <f>SUMIFS(通讯通路门店!$AE:$AE,通讯通路门店!$S:$S,$G2011)</f>
        <v>0</v>
      </c>
      <c r="BM2011" s="99">
        <f>SUMIFS(通讯通路门店!$AF:$AF,通讯通路门店!$S:$S,$G2011)</f>
        <v>0</v>
      </c>
      <c r="BN2011" s="99">
        <f>SUMIFS(通讯通路门店!$AG:$AG,通讯通路门店!$S:$S,$G2011)</f>
        <v>0</v>
      </c>
      <c r="BO2011" s="99">
        <f>SUMIFS(通讯通路门店!$AH:$AH,通讯通路门店!$S:$S,$G2011)</f>
        <v>0</v>
      </c>
      <c r="BP2011" s="99">
        <f>SUMIFS(通讯通路门店!$AI:$AI,通讯通路门店!$S:$S,$G2011)</f>
        <v>0</v>
      </c>
      <c r="BQ2011" s="83"/>
    </row>
    <row r="2012" spans="1:69">
      <c r="A2012" s="99" t="str">
        <f>IFERROR(_xlfn.XLOOKUP($G2012,通讯通路门店!$S$4:$S$993933,通讯通路门店!$A$4:$A$993933,0,0),"")</f>
        <v>海南省</v>
      </c>
      <c r="B2012" s="99" t="str">
        <f>IFERROR(_xlfn.XLOOKUP($G2012,通讯通路门店!$S$4:$S$993933,通讯通路门店!$B$4:$B$993933,0,0),"")</f>
        <v>乐东黎族自治县</v>
      </c>
      <c r="C2012" s="99" t="str">
        <f>IFERROR(_xlfn.XLOOKUP($G2012,通讯通路门店!$S$4:$S$993933,通讯通路门店!$C$4:$C$993933,0,0),"")</f>
        <v>乐东黎族自治县</v>
      </c>
      <c r="D2012" s="99" t="str">
        <f>IFERROR(_xlfn.XLOOKUP($G2012,通讯通路门店!$S$4:$S$993933,通讯通路门店!$D$4:$D$993933,0,0),"")</f>
        <v>万冲镇</v>
      </c>
      <c r="E2012" s="83"/>
      <c r="F2012" s="83"/>
      <c r="G2012" s="101"/>
      <c r="H2012" s="102">
        <f>IFERROR(_xlfn.XLOOKUP($G2012,通讯通路门店!$S$4:$S$993933,通讯通路门店!$R$4:$R$993933,0,0),"")</f>
        <v>0</v>
      </c>
      <c r="I2012" s="83"/>
      <c r="J2012" s="83"/>
      <c r="K2012" s="83"/>
      <c r="L2012" s="83"/>
      <c r="M2012" s="83"/>
      <c r="N2012" s="83"/>
      <c r="O2012" s="83"/>
      <c r="P2012" s="83"/>
      <c r="Q2012" s="83"/>
      <c r="R2012" s="83"/>
      <c r="S2012" s="83"/>
      <c r="T2012" s="83"/>
      <c r="U2012" s="99">
        <f>COUNTIF(通讯通路门店!$S:$S,$G2012)</f>
        <v>0</v>
      </c>
      <c r="V2012" s="99">
        <f>COUNTIFS(通讯通路门店!$S:$S,$G2012,通讯通路门店!$J:$J,"综合卖场")</f>
        <v>0</v>
      </c>
      <c r="W2012" s="99">
        <f>SUMIFS(通讯通路门店!$AJ:$AJ,通讯通路门店!$S:$S,通讯客户沙盘!$G2012)</f>
        <v>0</v>
      </c>
      <c r="X2012" s="99">
        <f t="shared" si="155"/>
        <v>0</v>
      </c>
      <c r="Y2012" s="99">
        <f>COUNTIFS(通讯通路门店!$S:$S,$G2012,通讯通路门店!$J:$J,"荣耀体验店")+COUNTIFS(通讯通路门店!$S:$S,$G2012,通讯通路门店!$J:$J,"荣耀授权专卖店")</f>
        <v>0</v>
      </c>
      <c r="Z2012" s="99">
        <f>COUNTIFS(通讯通路门店!$S:$S,$G2012,通讯通路门店!$J:$J,"VIVO体验店")</f>
        <v>0</v>
      </c>
      <c r="AA2012" s="99">
        <f>COUNTIFS(通讯通路门店!$S:$S,$G2012,通讯通路门店!$J:$J,"OPPO体验店")</f>
        <v>0</v>
      </c>
      <c r="AB2012" s="99">
        <f>COUNTIFS(通讯通路门店!$S:$S,$G2012,通讯通路门店!$J:$J,"华为授权体验店")+COUNTIFS(通讯通路门店!$S:$S,$G2012,通讯通路门店!$J:$J,"华为堡垒店")</f>
        <v>0</v>
      </c>
      <c r="AC2012" s="99">
        <f>COUNTIFS(通讯通路门店!$S:$S,$G2012,通讯通路门店!$J:$J,"小米体验店")</f>
        <v>0</v>
      </c>
      <c r="AD2012" s="99">
        <f>COUNTIFS(通讯通路门店!$S:$S,$G2012,通讯通路门店!$J:$J,"苹果体验店")</f>
        <v>0</v>
      </c>
      <c r="AE2012" s="99">
        <f>COUNTIFS(通讯通路门店!$S:$S,$G2012,通讯通路门店!$J:$J,"其他品牌专卖店")</f>
        <v>0</v>
      </c>
      <c r="AF2012" s="99">
        <f>SUMIFS(通讯通路门店!$BI:$BI,通讯通路门店!$S:$S,$G2012)</f>
        <v>0</v>
      </c>
      <c r="AG2012" s="99">
        <f>SUMIFS(通讯通路门店!$BH:$BH,通讯通路门店!$S:$S,$G2012)</f>
        <v>0</v>
      </c>
      <c r="AH2012" s="99">
        <f t="shared" si="156"/>
        <v>0</v>
      </c>
      <c r="AI2012" s="99">
        <f>SUMIFS(通讯通路门店!$BB:$BB,通讯通路门店!$S:$S,$G2012)</f>
        <v>0</v>
      </c>
      <c r="AJ2012" s="99">
        <f>SUMIFS(通讯通路门店!$BE:$BE,通讯通路门店!$S:$S,$G2012)</f>
        <v>0</v>
      </c>
      <c r="AK2012" s="99">
        <f>SUMIFS(通讯通路门店!$BG:$BG,通讯通路门店!$S:$S,$G2012)</f>
        <v>0</v>
      </c>
      <c r="AL2012" s="99">
        <f>SUMIFS(通讯通路门店!$BC:$BC,通讯通路门店!$S:$S,$G2012)</f>
        <v>0</v>
      </c>
      <c r="AM2012" s="99">
        <f>SUMIFS(通讯通路门店!$BD:$BD,通讯通路门店!$S:$S,$G2012)</f>
        <v>0</v>
      </c>
      <c r="AN2012" s="99">
        <f>SUMIFS(通讯通路门店!$BF:$BF,通讯通路门店!$S:$S,$G2012)</f>
        <v>0</v>
      </c>
      <c r="AO2012" s="99">
        <f t="shared" si="157"/>
        <v>0</v>
      </c>
      <c r="AP2012" s="99">
        <f>SUMIFS(通讯通路门店!$K:$K,通讯通路门店!$S:$S,$G2012)</f>
        <v>0</v>
      </c>
      <c r="AQ2012" s="83"/>
      <c r="AR2012" s="99">
        <f>SUMIFS(通讯通路门店!$T:$T,通讯通路门店!$S:$S,$G2012)</f>
        <v>0</v>
      </c>
      <c r="AS2012" s="99">
        <f>SUMIFS(通讯通路门店!$U:$U,通讯通路门店!$S:$S,$G2012)</f>
        <v>0</v>
      </c>
      <c r="AT2012" s="99">
        <f>SUMIFS(通讯通路门店!$V:$V,通讯通路门店!$S:$S,$G2012)</f>
        <v>0</v>
      </c>
      <c r="AU2012" s="99">
        <f>SUMIFS(通讯通路门店!$W:$W,通讯通路门店!$S:$S,$G2012)</f>
        <v>0</v>
      </c>
      <c r="AV2012" s="99">
        <f>SUMIFS(通讯通路门店!$Z:$Z,通讯通路门店!$S:$S,$G2012)</f>
        <v>0</v>
      </c>
      <c r="AW2012" s="99">
        <f>SUMIFS(通讯通路门店!$AB:$AB,通讯通路门店!$S:$S,$G2012)</f>
        <v>0</v>
      </c>
      <c r="AX2012" s="99">
        <f>SUMIFS(通讯通路门店!$X:$X,通讯通路门店!$S:$S,$G2012)</f>
        <v>0</v>
      </c>
      <c r="AY2012" s="99">
        <f>SUMIFS(通讯通路门店!$Y:$Y,通讯通路门店!$S:$S,$G2012)</f>
        <v>0</v>
      </c>
      <c r="AZ2012" s="99">
        <f>SUMIFS(通讯通路门店!$AA:$AA,通讯通路门店!$S:$S,$G2012)</f>
        <v>0</v>
      </c>
      <c r="BA2012" s="99">
        <f t="shared" si="158"/>
        <v>0</v>
      </c>
      <c r="BB2012" s="99">
        <f t="shared" si="159"/>
        <v>0</v>
      </c>
      <c r="BC2012" s="99">
        <f>SUMIFS(通讯通路门店!$W:$W,通讯通路门店!$S:$S,$G2012,通讯通路门店!$J:$J,"荣耀体验店")+SUMIFS(通讯通路门店!$W:$W,通讯通路门店!$S:$S,$G2012,通讯通路门店!$J:$J,"荣耀授权专卖店")</f>
        <v>0</v>
      </c>
      <c r="BD2012" s="99">
        <f>SUMIFS(通讯通路门店!$Z:$Z,通讯通路门店!$S:$S,$G2012,通讯通路门店!$J:$J,"VIVO体验店")</f>
        <v>0</v>
      </c>
      <c r="BE2012" s="99">
        <f>SUMIFS(通讯通路门店!$AB:$AB,通讯通路门店!$S:$S,$G2012,通讯通路门店!$J:$J,"OPPO体验店")</f>
        <v>0</v>
      </c>
      <c r="BF2012" s="99">
        <f>SUMIFS(通讯通路门店!$X:$X,通讯通路门店!$S:$S,$G2012,通讯通路门店!$J:$J,"华为授权体验店")+SUMIFS(通讯通路门店!$AA:$AA,通讯通路门店!$S:$S,$G2012,通讯通路门店!$J:$J,"华为堡垒店")</f>
        <v>0</v>
      </c>
      <c r="BG2012" s="99">
        <f>SUMIFS(通讯通路门店!$Y:$Y,通讯通路门店!$S:$S,$G2012,通讯通路门店!$J:$J,"小米体验店")</f>
        <v>0</v>
      </c>
      <c r="BH2012" s="99">
        <f>SUMIFS(通讯通路门店!$AA:$AA,通讯通路门店!$S:$S,$G2012,通讯通路门店!$J:$J,"苹果体验店")</f>
        <v>0</v>
      </c>
      <c r="BI2012" s="99">
        <f>SUMIFS(通讯通路门店!$K:$K,通讯通路门店!$S:$S,$G2012,通讯通路门店!$J:$J,"其他品牌专卖店")</f>
        <v>0</v>
      </c>
      <c r="BJ2012" s="99">
        <f>SUMIFS(通讯通路门店!$AC:$AC,通讯通路门店!$S:$S,$G2012)</f>
        <v>0</v>
      </c>
      <c r="BK2012" s="99">
        <f>SUMIFS(通讯通路门店!$AD:$AD,通讯通路门店!$S:$S,$G2012)</f>
        <v>0</v>
      </c>
      <c r="BL2012" s="99">
        <f>SUMIFS(通讯通路门店!$AE:$AE,通讯通路门店!$S:$S,$G2012)</f>
        <v>0</v>
      </c>
      <c r="BM2012" s="99">
        <f>SUMIFS(通讯通路门店!$AF:$AF,通讯通路门店!$S:$S,$G2012)</f>
        <v>0</v>
      </c>
      <c r="BN2012" s="99">
        <f>SUMIFS(通讯通路门店!$AG:$AG,通讯通路门店!$S:$S,$G2012)</f>
        <v>0</v>
      </c>
      <c r="BO2012" s="99">
        <f>SUMIFS(通讯通路门店!$AH:$AH,通讯通路门店!$S:$S,$G2012)</f>
        <v>0</v>
      </c>
      <c r="BP2012" s="99">
        <f>SUMIFS(通讯通路门店!$AI:$AI,通讯通路门店!$S:$S,$G2012)</f>
        <v>0</v>
      </c>
      <c r="BQ2012" s="83"/>
    </row>
    <row r="2013" spans="1:69">
      <c r="A2013" s="99" t="str">
        <f>IFERROR(_xlfn.XLOOKUP($G2013,通讯通路门店!$S$4:$S$993933,通讯通路门店!$A$4:$A$993933,0,0),"")</f>
        <v>海南省</v>
      </c>
      <c r="B2013" s="99" t="str">
        <f>IFERROR(_xlfn.XLOOKUP($G2013,通讯通路门店!$S$4:$S$993933,通讯通路门店!$B$4:$B$993933,0,0),"")</f>
        <v>乐东黎族自治县</v>
      </c>
      <c r="C2013" s="99" t="str">
        <f>IFERROR(_xlfn.XLOOKUP($G2013,通讯通路门店!$S$4:$S$993933,通讯通路门店!$C$4:$C$993933,0,0),"")</f>
        <v>乐东黎族自治县</v>
      </c>
      <c r="D2013" s="99" t="str">
        <f>IFERROR(_xlfn.XLOOKUP($G2013,通讯通路门店!$S$4:$S$993933,通讯通路门店!$D$4:$D$993933,0,0),"")</f>
        <v>万冲镇</v>
      </c>
      <c r="E2013" s="83"/>
      <c r="F2013" s="83"/>
      <c r="G2013" s="101"/>
      <c r="H2013" s="102">
        <f>IFERROR(_xlfn.XLOOKUP($G2013,通讯通路门店!$S$4:$S$993933,通讯通路门店!$R$4:$R$993933,0,0),"")</f>
        <v>0</v>
      </c>
      <c r="I2013" s="83"/>
      <c r="J2013" s="83"/>
      <c r="K2013" s="83"/>
      <c r="L2013" s="83"/>
      <c r="M2013" s="83"/>
      <c r="N2013" s="83"/>
      <c r="O2013" s="83"/>
      <c r="P2013" s="83"/>
      <c r="Q2013" s="83"/>
      <c r="R2013" s="83"/>
      <c r="S2013" s="83"/>
      <c r="T2013" s="83"/>
      <c r="U2013" s="99">
        <f>COUNTIF(通讯通路门店!$S:$S,$G2013)</f>
        <v>0</v>
      </c>
      <c r="V2013" s="99">
        <f>COUNTIFS(通讯通路门店!$S:$S,$G2013,通讯通路门店!$J:$J,"综合卖场")</f>
        <v>0</v>
      </c>
      <c r="W2013" s="99">
        <f>SUMIFS(通讯通路门店!$AJ:$AJ,通讯通路门店!$S:$S,通讯客户沙盘!$G2013)</f>
        <v>0</v>
      </c>
      <c r="X2013" s="99">
        <f t="shared" si="155"/>
        <v>0</v>
      </c>
      <c r="Y2013" s="99">
        <f>COUNTIFS(通讯通路门店!$S:$S,$G2013,通讯通路门店!$J:$J,"荣耀体验店")+COUNTIFS(通讯通路门店!$S:$S,$G2013,通讯通路门店!$J:$J,"荣耀授权专卖店")</f>
        <v>0</v>
      </c>
      <c r="Z2013" s="99">
        <f>COUNTIFS(通讯通路门店!$S:$S,$G2013,通讯通路门店!$J:$J,"VIVO体验店")</f>
        <v>0</v>
      </c>
      <c r="AA2013" s="99">
        <f>COUNTIFS(通讯通路门店!$S:$S,$G2013,通讯通路门店!$J:$J,"OPPO体验店")</f>
        <v>0</v>
      </c>
      <c r="AB2013" s="99">
        <f>COUNTIFS(通讯通路门店!$S:$S,$G2013,通讯通路门店!$J:$J,"华为授权体验店")+COUNTIFS(通讯通路门店!$S:$S,$G2013,通讯通路门店!$J:$J,"华为堡垒店")</f>
        <v>0</v>
      </c>
      <c r="AC2013" s="99">
        <f>COUNTIFS(通讯通路门店!$S:$S,$G2013,通讯通路门店!$J:$J,"小米体验店")</f>
        <v>0</v>
      </c>
      <c r="AD2013" s="99">
        <f>COUNTIFS(通讯通路门店!$S:$S,$G2013,通讯通路门店!$J:$J,"苹果体验店")</f>
        <v>0</v>
      </c>
      <c r="AE2013" s="99">
        <f>COUNTIFS(通讯通路门店!$S:$S,$G2013,通讯通路门店!$J:$J,"其他品牌专卖店")</f>
        <v>0</v>
      </c>
      <c r="AF2013" s="99">
        <f>SUMIFS(通讯通路门店!$BI:$BI,通讯通路门店!$S:$S,$G2013)</f>
        <v>0</v>
      </c>
      <c r="AG2013" s="99">
        <f>SUMIFS(通讯通路门店!$BH:$BH,通讯通路门店!$S:$S,$G2013)</f>
        <v>0</v>
      </c>
      <c r="AH2013" s="99">
        <f t="shared" si="156"/>
        <v>0</v>
      </c>
      <c r="AI2013" s="99">
        <f>SUMIFS(通讯通路门店!$BB:$BB,通讯通路门店!$S:$S,$G2013)</f>
        <v>0</v>
      </c>
      <c r="AJ2013" s="99">
        <f>SUMIFS(通讯通路门店!$BE:$BE,通讯通路门店!$S:$S,$G2013)</f>
        <v>0</v>
      </c>
      <c r="AK2013" s="99">
        <f>SUMIFS(通讯通路门店!$BG:$BG,通讯通路门店!$S:$S,$G2013)</f>
        <v>0</v>
      </c>
      <c r="AL2013" s="99">
        <f>SUMIFS(通讯通路门店!$BC:$BC,通讯通路门店!$S:$S,$G2013)</f>
        <v>0</v>
      </c>
      <c r="AM2013" s="99">
        <f>SUMIFS(通讯通路门店!$BD:$BD,通讯通路门店!$S:$S,$G2013)</f>
        <v>0</v>
      </c>
      <c r="AN2013" s="99">
        <f>SUMIFS(通讯通路门店!$BF:$BF,通讯通路门店!$S:$S,$G2013)</f>
        <v>0</v>
      </c>
      <c r="AO2013" s="99">
        <f t="shared" si="157"/>
        <v>0</v>
      </c>
      <c r="AP2013" s="99">
        <f>SUMIFS(通讯通路门店!$K:$K,通讯通路门店!$S:$S,$G2013)</f>
        <v>0</v>
      </c>
      <c r="AQ2013" s="83"/>
      <c r="AR2013" s="99">
        <f>SUMIFS(通讯通路门店!$T:$T,通讯通路门店!$S:$S,$G2013)</f>
        <v>0</v>
      </c>
      <c r="AS2013" s="99">
        <f>SUMIFS(通讯通路门店!$U:$U,通讯通路门店!$S:$S,$G2013)</f>
        <v>0</v>
      </c>
      <c r="AT2013" s="99">
        <f>SUMIFS(通讯通路门店!$V:$V,通讯通路门店!$S:$S,$G2013)</f>
        <v>0</v>
      </c>
      <c r="AU2013" s="99">
        <f>SUMIFS(通讯通路门店!$W:$W,通讯通路门店!$S:$S,$G2013)</f>
        <v>0</v>
      </c>
      <c r="AV2013" s="99">
        <f>SUMIFS(通讯通路门店!$Z:$Z,通讯通路门店!$S:$S,$G2013)</f>
        <v>0</v>
      </c>
      <c r="AW2013" s="99">
        <f>SUMIFS(通讯通路门店!$AB:$AB,通讯通路门店!$S:$S,$G2013)</f>
        <v>0</v>
      </c>
      <c r="AX2013" s="99">
        <f>SUMIFS(通讯通路门店!$X:$X,通讯通路门店!$S:$S,$G2013)</f>
        <v>0</v>
      </c>
      <c r="AY2013" s="99">
        <f>SUMIFS(通讯通路门店!$Y:$Y,通讯通路门店!$S:$S,$G2013)</f>
        <v>0</v>
      </c>
      <c r="AZ2013" s="99">
        <f>SUMIFS(通讯通路门店!$AA:$AA,通讯通路门店!$S:$S,$G2013)</f>
        <v>0</v>
      </c>
      <c r="BA2013" s="99">
        <f t="shared" si="158"/>
        <v>0</v>
      </c>
      <c r="BB2013" s="99">
        <f t="shared" si="159"/>
        <v>0</v>
      </c>
      <c r="BC2013" s="99">
        <f>SUMIFS(通讯通路门店!$W:$W,通讯通路门店!$S:$S,$G2013,通讯通路门店!$J:$J,"荣耀体验店")+SUMIFS(通讯通路门店!$W:$W,通讯通路门店!$S:$S,$G2013,通讯通路门店!$J:$J,"荣耀授权专卖店")</f>
        <v>0</v>
      </c>
      <c r="BD2013" s="99">
        <f>SUMIFS(通讯通路门店!$Z:$Z,通讯通路门店!$S:$S,$G2013,通讯通路门店!$J:$J,"VIVO体验店")</f>
        <v>0</v>
      </c>
      <c r="BE2013" s="99">
        <f>SUMIFS(通讯通路门店!$AB:$AB,通讯通路门店!$S:$S,$G2013,通讯通路门店!$J:$J,"OPPO体验店")</f>
        <v>0</v>
      </c>
      <c r="BF2013" s="99">
        <f>SUMIFS(通讯通路门店!$X:$X,通讯通路门店!$S:$S,$G2013,通讯通路门店!$J:$J,"华为授权体验店")+SUMIFS(通讯通路门店!$AA:$AA,通讯通路门店!$S:$S,$G2013,通讯通路门店!$J:$J,"华为堡垒店")</f>
        <v>0</v>
      </c>
      <c r="BG2013" s="99">
        <f>SUMIFS(通讯通路门店!$Y:$Y,通讯通路门店!$S:$S,$G2013,通讯通路门店!$J:$J,"小米体验店")</f>
        <v>0</v>
      </c>
      <c r="BH2013" s="99">
        <f>SUMIFS(通讯通路门店!$AA:$AA,通讯通路门店!$S:$S,$G2013,通讯通路门店!$J:$J,"苹果体验店")</f>
        <v>0</v>
      </c>
      <c r="BI2013" s="99">
        <f>SUMIFS(通讯通路门店!$K:$K,通讯通路门店!$S:$S,$G2013,通讯通路门店!$J:$J,"其他品牌专卖店")</f>
        <v>0</v>
      </c>
      <c r="BJ2013" s="99">
        <f>SUMIFS(通讯通路门店!$AC:$AC,通讯通路门店!$S:$S,$G2013)</f>
        <v>0</v>
      </c>
      <c r="BK2013" s="99">
        <f>SUMIFS(通讯通路门店!$AD:$AD,通讯通路门店!$S:$S,$G2013)</f>
        <v>0</v>
      </c>
      <c r="BL2013" s="99">
        <f>SUMIFS(通讯通路门店!$AE:$AE,通讯通路门店!$S:$S,$G2013)</f>
        <v>0</v>
      </c>
      <c r="BM2013" s="99">
        <f>SUMIFS(通讯通路门店!$AF:$AF,通讯通路门店!$S:$S,$G2013)</f>
        <v>0</v>
      </c>
      <c r="BN2013" s="99">
        <f>SUMIFS(通讯通路门店!$AG:$AG,通讯通路门店!$S:$S,$G2013)</f>
        <v>0</v>
      </c>
      <c r="BO2013" s="99">
        <f>SUMIFS(通讯通路门店!$AH:$AH,通讯通路门店!$S:$S,$G2013)</f>
        <v>0</v>
      </c>
      <c r="BP2013" s="99">
        <f>SUMIFS(通讯通路门店!$AI:$AI,通讯通路门店!$S:$S,$G2013)</f>
        <v>0</v>
      </c>
      <c r="BQ2013" s="83"/>
    </row>
    <row r="2014" spans="1:69">
      <c r="A2014" s="99" t="str">
        <f>IFERROR(_xlfn.XLOOKUP($G2014,通讯通路门店!$S$4:$S$993933,通讯通路门店!$A$4:$A$993933,0,0),"")</f>
        <v>海南省</v>
      </c>
      <c r="B2014" s="99" t="str">
        <f>IFERROR(_xlfn.XLOOKUP($G2014,通讯通路门店!$S$4:$S$993933,通讯通路门店!$B$4:$B$993933,0,0),"")</f>
        <v>乐东黎族自治县</v>
      </c>
      <c r="C2014" s="99" t="str">
        <f>IFERROR(_xlfn.XLOOKUP($G2014,通讯通路门店!$S$4:$S$993933,通讯通路门店!$C$4:$C$993933,0,0),"")</f>
        <v>乐东黎族自治县</v>
      </c>
      <c r="D2014" s="99" t="str">
        <f>IFERROR(_xlfn.XLOOKUP($G2014,通讯通路门店!$S$4:$S$993933,通讯通路门店!$D$4:$D$993933,0,0),"")</f>
        <v>万冲镇</v>
      </c>
      <c r="E2014" s="83"/>
      <c r="F2014" s="83"/>
      <c r="G2014" s="101"/>
      <c r="H2014" s="102">
        <f>IFERROR(_xlfn.XLOOKUP($G2014,通讯通路门店!$S$4:$S$993933,通讯通路门店!$R$4:$R$993933,0,0),"")</f>
        <v>0</v>
      </c>
      <c r="I2014" s="83"/>
      <c r="J2014" s="83"/>
      <c r="K2014" s="83"/>
      <c r="L2014" s="83"/>
      <c r="M2014" s="83"/>
      <c r="N2014" s="83"/>
      <c r="O2014" s="83"/>
      <c r="P2014" s="83"/>
      <c r="Q2014" s="83"/>
      <c r="R2014" s="83"/>
      <c r="S2014" s="83"/>
      <c r="T2014" s="83"/>
      <c r="U2014" s="99">
        <f>COUNTIF(通讯通路门店!$S:$S,$G2014)</f>
        <v>0</v>
      </c>
      <c r="V2014" s="99">
        <f>COUNTIFS(通讯通路门店!$S:$S,$G2014,通讯通路门店!$J:$J,"综合卖场")</f>
        <v>0</v>
      </c>
      <c r="W2014" s="99">
        <f>SUMIFS(通讯通路门店!$AJ:$AJ,通讯通路门店!$S:$S,通讯客户沙盘!$G2014)</f>
        <v>0</v>
      </c>
      <c r="X2014" s="99">
        <f t="shared" si="155"/>
        <v>0</v>
      </c>
      <c r="Y2014" s="99">
        <f>COUNTIFS(通讯通路门店!$S:$S,$G2014,通讯通路门店!$J:$J,"荣耀体验店")+COUNTIFS(通讯通路门店!$S:$S,$G2014,通讯通路门店!$J:$J,"荣耀授权专卖店")</f>
        <v>0</v>
      </c>
      <c r="Z2014" s="99">
        <f>COUNTIFS(通讯通路门店!$S:$S,$G2014,通讯通路门店!$J:$J,"VIVO体验店")</f>
        <v>0</v>
      </c>
      <c r="AA2014" s="99">
        <f>COUNTIFS(通讯通路门店!$S:$S,$G2014,通讯通路门店!$J:$J,"OPPO体验店")</f>
        <v>0</v>
      </c>
      <c r="AB2014" s="99">
        <f>COUNTIFS(通讯通路门店!$S:$S,$G2014,通讯通路门店!$J:$J,"华为授权体验店")+COUNTIFS(通讯通路门店!$S:$S,$G2014,通讯通路门店!$J:$J,"华为堡垒店")</f>
        <v>0</v>
      </c>
      <c r="AC2014" s="99">
        <f>COUNTIFS(通讯通路门店!$S:$S,$G2014,通讯通路门店!$J:$J,"小米体验店")</f>
        <v>0</v>
      </c>
      <c r="AD2014" s="99">
        <f>COUNTIFS(通讯通路门店!$S:$S,$G2014,通讯通路门店!$J:$J,"苹果体验店")</f>
        <v>0</v>
      </c>
      <c r="AE2014" s="99">
        <f>COUNTIFS(通讯通路门店!$S:$S,$G2014,通讯通路门店!$J:$J,"其他品牌专卖店")</f>
        <v>0</v>
      </c>
      <c r="AF2014" s="99">
        <f>SUMIFS(通讯通路门店!$BI:$BI,通讯通路门店!$S:$S,$G2014)</f>
        <v>0</v>
      </c>
      <c r="AG2014" s="99">
        <f>SUMIFS(通讯通路门店!$BH:$BH,通讯通路门店!$S:$S,$G2014)</f>
        <v>0</v>
      </c>
      <c r="AH2014" s="99">
        <f t="shared" si="156"/>
        <v>0</v>
      </c>
      <c r="AI2014" s="99">
        <f>SUMIFS(通讯通路门店!$BB:$BB,通讯通路门店!$S:$S,$G2014)</f>
        <v>0</v>
      </c>
      <c r="AJ2014" s="99">
        <f>SUMIFS(通讯通路门店!$BE:$BE,通讯通路门店!$S:$S,$G2014)</f>
        <v>0</v>
      </c>
      <c r="AK2014" s="99">
        <f>SUMIFS(通讯通路门店!$BG:$BG,通讯通路门店!$S:$S,$G2014)</f>
        <v>0</v>
      </c>
      <c r="AL2014" s="99">
        <f>SUMIFS(通讯通路门店!$BC:$BC,通讯通路门店!$S:$S,$G2014)</f>
        <v>0</v>
      </c>
      <c r="AM2014" s="99">
        <f>SUMIFS(通讯通路门店!$BD:$BD,通讯通路门店!$S:$S,$G2014)</f>
        <v>0</v>
      </c>
      <c r="AN2014" s="99">
        <f>SUMIFS(通讯通路门店!$BF:$BF,通讯通路门店!$S:$S,$G2014)</f>
        <v>0</v>
      </c>
      <c r="AO2014" s="99">
        <f t="shared" si="157"/>
        <v>0</v>
      </c>
      <c r="AP2014" s="99">
        <f>SUMIFS(通讯通路门店!$K:$K,通讯通路门店!$S:$S,$G2014)</f>
        <v>0</v>
      </c>
      <c r="AQ2014" s="83"/>
      <c r="AR2014" s="99">
        <f>SUMIFS(通讯通路门店!$T:$T,通讯通路门店!$S:$S,$G2014)</f>
        <v>0</v>
      </c>
      <c r="AS2014" s="99">
        <f>SUMIFS(通讯通路门店!$U:$U,通讯通路门店!$S:$S,$G2014)</f>
        <v>0</v>
      </c>
      <c r="AT2014" s="99">
        <f>SUMIFS(通讯通路门店!$V:$V,通讯通路门店!$S:$S,$G2014)</f>
        <v>0</v>
      </c>
      <c r="AU2014" s="99">
        <f>SUMIFS(通讯通路门店!$W:$W,通讯通路门店!$S:$S,$G2014)</f>
        <v>0</v>
      </c>
      <c r="AV2014" s="99">
        <f>SUMIFS(通讯通路门店!$Z:$Z,通讯通路门店!$S:$S,$G2014)</f>
        <v>0</v>
      </c>
      <c r="AW2014" s="99">
        <f>SUMIFS(通讯通路门店!$AB:$AB,通讯通路门店!$S:$S,$G2014)</f>
        <v>0</v>
      </c>
      <c r="AX2014" s="99">
        <f>SUMIFS(通讯通路门店!$X:$X,通讯通路门店!$S:$S,$G2014)</f>
        <v>0</v>
      </c>
      <c r="AY2014" s="99">
        <f>SUMIFS(通讯通路门店!$Y:$Y,通讯通路门店!$S:$S,$G2014)</f>
        <v>0</v>
      </c>
      <c r="AZ2014" s="99">
        <f>SUMIFS(通讯通路门店!$AA:$AA,通讯通路门店!$S:$S,$G2014)</f>
        <v>0</v>
      </c>
      <c r="BA2014" s="99">
        <f t="shared" si="158"/>
        <v>0</v>
      </c>
      <c r="BB2014" s="99">
        <f t="shared" si="159"/>
        <v>0</v>
      </c>
      <c r="BC2014" s="99">
        <f>SUMIFS(通讯通路门店!$W:$W,通讯通路门店!$S:$S,$G2014,通讯通路门店!$J:$J,"荣耀体验店")+SUMIFS(通讯通路门店!$W:$W,通讯通路门店!$S:$S,$G2014,通讯通路门店!$J:$J,"荣耀授权专卖店")</f>
        <v>0</v>
      </c>
      <c r="BD2014" s="99">
        <f>SUMIFS(通讯通路门店!$Z:$Z,通讯通路门店!$S:$S,$G2014,通讯通路门店!$J:$J,"VIVO体验店")</f>
        <v>0</v>
      </c>
      <c r="BE2014" s="99">
        <f>SUMIFS(通讯通路门店!$AB:$AB,通讯通路门店!$S:$S,$G2014,通讯通路门店!$J:$J,"OPPO体验店")</f>
        <v>0</v>
      </c>
      <c r="BF2014" s="99">
        <f>SUMIFS(通讯通路门店!$X:$X,通讯通路门店!$S:$S,$G2014,通讯通路门店!$J:$J,"华为授权体验店")+SUMIFS(通讯通路门店!$AA:$AA,通讯通路门店!$S:$S,$G2014,通讯通路门店!$J:$J,"华为堡垒店")</f>
        <v>0</v>
      </c>
      <c r="BG2014" s="99">
        <f>SUMIFS(通讯通路门店!$Y:$Y,通讯通路门店!$S:$S,$G2014,通讯通路门店!$J:$J,"小米体验店")</f>
        <v>0</v>
      </c>
      <c r="BH2014" s="99">
        <f>SUMIFS(通讯通路门店!$AA:$AA,通讯通路门店!$S:$S,$G2014,通讯通路门店!$J:$J,"苹果体验店")</f>
        <v>0</v>
      </c>
      <c r="BI2014" s="99">
        <f>SUMIFS(通讯通路门店!$K:$K,通讯通路门店!$S:$S,$G2014,通讯通路门店!$J:$J,"其他品牌专卖店")</f>
        <v>0</v>
      </c>
      <c r="BJ2014" s="99">
        <f>SUMIFS(通讯通路门店!$AC:$AC,通讯通路门店!$S:$S,$G2014)</f>
        <v>0</v>
      </c>
      <c r="BK2014" s="99">
        <f>SUMIFS(通讯通路门店!$AD:$AD,通讯通路门店!$S:$S,$G2014)</f>
        <v>0</v>
      </c>
      <c r="BL2014" s="99">
        <f>SUMIFS(通讯通路门店!$AE:$AE,通讯通路门店!$S:$S,$G2014)</f>
        <v>0</v>
      </c>
      <c r="BM2014" s="99">
        <f>SUMIFS(通讯通路门店!$AF:$AF,通讯通路门店!$S:$S,$G2014)</f>
        <v>0</v>
      </c>
      <c r="BN2014" s="99">
        <f>SUMIFS(通讯通路门店!$AG:$AG,通讯通路门店!$S:$S,$G2014)</f>
        <v>0</v>
      </c>
      <c r="BO2014" s="99">
        <f>SUMIFS(通讯通路门店!$AH:$AH,通讯通路门店!$S:$S,$G2014)</f>
        <v>0</v>
      </c>
      <c r="BP2014" s="99">
        <f>SUMIFS(通讯通路门店!$AI:$AI,通讯通路门店!$S:$S,$G2014)</f>
        <v>0</v>
      </c>
      <c r="BQ2014" s="83"/>
    </row>
    <row r="2015" spans="1:69">
      <c r="A2015" s="99" t="str">
        <f>IFERROR(_xlfn.XLOOKUP($G2015,通讯通路门店!$S$4:$S$993933,通讯通路门店!$A$4:$A$993933,0,0),"")</f>
        <v>海南省</v>
      </c>
      <c r="B2015" s="99" t="str">
        <f>IFERROR(_xlfn.XLOOKUP($G2015,通讯通路门店!$S$4:$S$993933,通讯通路门店!$B$4:$B$993933,0,0),"")</f>
        <v>乐东黎族自治县</v>
      </c>
      <c r="C2015" s="99" t="str">
        <f>IFERROR(_xlfn.XLOOKUP($G2015,通讯通路门店!$S$4:$S$993933,通讯通路门店!$C$4:$C$993933,0,0),"")</f>
        <v>乐东黎族自治县</v>
      </c>
      <c r="D2015" s="99" t="str">
        <f>IFERROR(_xlfn.XLOOKUP($G2015,通讯通路门店!$S$4:$S$993933,通讯通路门店!$D$4:$D$993933,0,0),"")</f>
        <v>万冲镇</v>
      </c>
      <c r="E2015" s="83"/>
      <c r="F2015" s="83"/>
      <c r="G2015" s="101"/>
      <c r="H2015" s="102">
        <f>IFERROR(_xlfn.XLOOKUP($G2015,通讯通路门店!$S$4:$S$993933,通讯通路门店!$R$4:$R$993933,0,0),"")</f>
        <v>0</v>
      </c>
      <c r="I2015" s="83"/>
      <c r="J2015" s="83"/>
      <c r="K2015" s="83"/>
      <c r="L2015" s="83"/>
      <c r="M2015" s="83"/>
      <c r="N2015" s="83"/>
      <c r="O2015" s="83"/>
      <c r="P2015" s="83"/>
      <c r="Q2015" s="83"/>
      <c r="R2015" s="83"/>
      <c r="S2015" s="83"/>
      <c r="T2015" s="83"/>
      <c r="U2015" s="99">
        <f>COUNTIF(通讯通路门店!$S:$S,$G2015)</f>
        <v>0</v>
      </c>
      <c r="V2015" s="99">
        <f>COUNTIFS(通讯通路门店!$S:$S,$G2015,通讯通路门店!$J:$J,"综合卖场")</f>
        <v>0</v>
      </c>
      <c r="W2015" s="99">
        <f>SUMIFS(通讯通路门店!$AJ:$AJ,通讯通路门店!$S:$S,通讯客户沙盘!$G2015)</f>
        <v>0</v>
      </c>
      <c r="X2015" s="99">
        <f t="shared" si="155"/>
        <v>0</v>
      </c>
      <c r="Y2015" s="99">
        <f>COUNTIFS(通讯通路门店!$S:$S,$G2015,通讯通路门店!$J:$J,"荣耀体验店")+COUNTIFS(通讯通路门店!$S:$S,$G2015,通讯通路门店!$J:$J,"荣耀授权专卖店")</f>
        <v>0</v>
      </c>
      <c r="Z2015" s="99">
        <f>COUNTIFS(通讯通路门店!$S:$S,$G2015,通讯通路门店!$J:$J,"VIVO体验店")</f>
        <v>0</v>
      </c>
      <c r="AA2015" s="99">
        <f>COUNTIFS(通讯通路门店!$S:$S,$G2015,通讯通路门店!$J:$J,"OPPO体验店")</f>
        <v>0</v>
      </c>
      <c r="AB2015" s="99">
        <f>COUNTIFS(通讯通路门店!$S:$S,$G2015,通讯通路门店!$J:$J,"华为授权体验店")+COUNTIFS(通讯通路门店!$S:$S,$G2015,通讯通路门店!$J:$J,"华为堡垒店")</f>
        <v>0</v>
      </c>
      <c r="AC2015" s="99">
        <f>COUNTIFS(通讯通路门店!$S:$S,$G2015,通讯通路门店!$J:$J,"小米体验店")</f>
        <v>0</v>
      </c>
      <c r="AD2015" s="99">
        <f>COUNTIFS(通讯通路门店!$S:$S,$G2015,通讯通路门店!$J:$J,"苹果体验店")</f>
        <v>0</v>
      </c>
      <c r="AE2015" s="99">
        <f>COUNTIFS(通讯通路门店!$S:$S,$G2015,通讯通路门店!$J:$J,"其他品牌专卖店")</f>
        <v>0</v>
      </c>
      <c r="AF2015" s="99">
        <f>SUMIFS(通讯通路门店!$BI:$BI,通讯通路门店!$S:$S,$G2015)</f>
        <v>0</v>
      </c>
      <c r="AG2015" s="99">
        <f>SUMIFS(通讯通路门店!$BH:$BH,通讯通路门店!$S:$S,$G2015)</f>
        <v>0</v>
      </c>
      <c r="AH2015" s="99">
        <f t="shared" si="156"/>
        <v>0</v>
      </c>
      <c r="AI2015" s="99">
        <f>SUMIFS(通讯通路门店!$BB:$BB,通讯通路门店!$S:$S,$G2015)</f>
        <v>0</v>
      </c>
      <c r="AJ2015" s="99">
        <f>SUMIFS(通讯通路门店!$BE:$BE,通讯通路门店!$S:$S,$G2015)</f>
        <v>0</v>
      </c>
      <c r="AK2015" s="99">
        <f>SUMIFS(通讯通路门店!$BG:$BG,通讯通路门店!$S:$S,$G2015)</f>
        <v>0</v>
      </c>
      <c r="AL2015" s="99">
        <f>SUMIFS(通讯通路门店!$BC:$BC,通讯通路门店!$S:$S,$G2015)</f>
        <v>0</v>
      </c>
      <c r="AM2015" s="99">
        <f>SUMIFS(通讯通路门店!$BD:$BD,通讯通路门店!$S:$S,$G2015)</f>
        <v>0</v>
      </c>
      <c r="AN2015" s="99">
        <f>SUMIFS(通讯通路门店!$BF:$BF,通讯通路门店!$S:$S,$G2015)</f>
        <v>0</v>
      </c>
      <c r="AO2015" s="99">
        <f t="shared" si="157"/>
        <v>0</v>
      </c>
      <c r="AP2015" s="99">
        <f>SUMIFS(通讯通路门店!$K:$K,通讯通路门店!$S:$S,$G2015)</f>
        <v>0</v>
      </c>
      <c r="AQ2015" s="83"/>
      <c r="AR2015" s="99">
        <f>SUMIFS(通讯通路门店!$T:$T,通讯通路门店!$S:$S,$G2015)</f>
        <v>0</v>
      </c>
      <c r="AS2015" s="99">
        <f>SUMIFS(通讯通路门店!$U:$U,通讯通路门店!$S:$S,$G2015)</f>
        <v>0</v>
      </c>
      <c r="AT2015" s="99">
        <f>SUMIFS(通讯通路门店!$V:$V,通讯通路门店!$S:$S,$G2015)</f>
        <v>0</v>
      </c>
      <c r="AU2015" s="99">
        <f>SUMIFS(通讯通路门店!$W:$W,通讯通路门店!$S:$S,$G2015)</f>
        <v>0</v>
      </c>
      <c r="AV2015" s="99">
        <f>SUMIFS(通讯通路门店!$Z:$Z,通讯通路门店!$S:$S,$G2015)</f>
        <v>0</v>
      </c>
      <c r="AW2015" s="99">
        <f>SUMIFS(通讯通路门店!$AB:$AB,通讯通路门店!$S:$S,$G2015)</f>
        <v>0</v>
      </c>
      <c r="AX2015" s="99">
        <f>SUMIFS(通讯通路门店!$X:$X,通讯通路门店!$S:$S,$G2015)</f>
        <v>0</v>
      </c>
      <c r="AY2015" s="99">
        <f>SUMIFS(通讯通路门店!$Y:$Y,通讯通路门店!$S:$S,$G2015)</f>
        <v>0</v>
      </c>
      <c r="AZ2015" s="99">
        <f>SUMIFS(通讯通路门店!$AA:$AA,通讯通路门店!$S:$S,$G2015)</f>
        <v>0</v>
      </c>
      <c r="BA2015" s="99">
        <f t="shared" si="158"/>
        <v>0</v>
      </c>
      <c r="BB2015" s="99">
        <f t="shared" si="159"/>
        <v>0</v>
      </c>
      <c r="BC2015" s="99">
        <f>SUMIFS(通讯通路门店!$W:$W,通讯通路门店!$S:$S,$G2015,通讯通路门店!$J:$J,"荣耀体验店")+SUMIFS(通讯通路门店!$W:$W,通讯通路门店!$S:$S,$G2015,通讯通路门店!$J:$J,"荣耀授权专卖店")</f>
        <v>0</v>
      </c>
      <c r="BD2015" s="99">
        <f>SUMIFS(通讯通路门店!$Z:$Z,通讯通路门店!$S:$S,$G2015,通讯通路门店!$J:$J,"VIVO体验店")</f>
        <v>0</v>
      </c>
      <c r="BE2015" s="99">
        <f>SUMIFS(通讯通路门店!$AB:$AB,通讯通路门店!$S:$S,$G2015,通讯通路门店!$J:$J,"OPPO体验店")</f>
        <v>0</v>
      </c>
      <c r="BF2015" s="99">
        <f>SUMIFS(通讯通路门店!$X:$X,通讯通路门店!$S:$S,$G2015,通讯通路门店!$J:$J,"华为授权体验店")+SUMIFS(通讯通路门店!$AA:$AA,通讯通路门店!$S:$S,$G2015,通讯通路门店!$J:$J,"华为堡垒店")</f>
        <v>0</v>
      </c>
      <c r="BG2015" s="99">
        <f>SUMIFS(通讯通路门店!$Y:$Y,通讯通路门店!$S:$S,$G2015,通讯通路门店!$J:$J,"小米体验店")</f>
        <v>0</v>
      </c>
      <c r="BH2015" s="99">
        <f>SUMIFS(通讯通路门店!$AA:$AA,通讯通路门店!$S:$S,$G2015,通讯通路门店!$J:$J,"苹果体验店")</f>
        <v>0</v>
      </c>
      <c r="BI2015" s="99">
        <f>SUMIFS(通讯通路门店!$K:$K,通讯通路门店!$S:$S,$G2015,通讯通路门店!$J:$J,"其他品牌专卖店")</f>
        <v>0</v>
      </c>
      <c r="BJ2015" s="99">
        <f>SUMIFS(通讯通路门店!$AC:$AC,通讯通路门店!$S:$S,$G2015)</f>
        <v>0</v>
      </c>
      <c r="BK2015" s="99">
        <f>SUMIFS(通讯通路门店!$AD:$AD,通讯通路门店!$S:$S,$G2015)</f>
        <v>0</v>
      </c>
      <c r="BL2015" s="99">
        <f>SUMIFS(通讯通路门店!$AE:$AE,通讯通路门店!$S:$S,$G2015)</f>
        <v>0</v>
      </c>
      <c r="BM2015" s="99">
        <f>SUMIFS(通讯通路门店!$AF:$AF,通讯通路门店!$S:$S,$G2015)</f>
        <v>0</v>
      </c>
      <c r="BN2015" s="99">
        <f>SUMIFS(通讯通路门店!$AG:$AG,通讯通路门店!$S:$S,$G2015)</f>
        <v>0</v>
      </c>
      <c r="BO2015" s="99">
        <f>SUMIFS(通讯通路门店!$AH:$AH,通讯通路门店!$S:$S,$G2015)</f>
        <v>0</v>
      </c>
      <c r="BP2015" s="99">
        <f>SUMIFS(通讯通路门店!$AI:$AI,通讯通路门店!$S:$S,$G2015)</f>
        <v>0</v>
      </c>
      <c r="BQ2015" s="83"/>
    </row>
    <row r="2016" spans="1:69">
      <c r="A2016" s="99" t="str">
        <f>IFERROR(_xlfn.XLOOKUP($G2016,通讯通路门店!$S$4:$S$993933,通讯通路门店!$A$4:$A$993933,0,0),"")</f>
        <v>海南省</v>
      </c>
      <c r="B2016" s="99" t="str">
        <f>IFERROR(_xlfn.XLOOKUP($G2016,通讯通路门店!$S$4:$S$993933,通讯通路门店!$B$4:$B$993933,0,0),"")</f>
        <v>乐东黎族自治县</v>
      </c>
      <c r="C2016" s="99" t="str">
        <f>IFERROR(_xlfn.XLOOKUP($G2016,通讯通路门店!$S$4:$S$993933,通讯通路门店!$C$4:$C$993933,0,0),"")</f>
        <v>乐东黎族自治县</v>
      </c>
      <c r="D2016" s="99" t="str">
        <f>IFERROR(_xlfn.XLOOKUP($G2016,通讯通路门店!$S$4:$S$993933,通讯通路门店!$D$4:$D$993933,0,0),"")</f>
        <v>万冲镇</v>
      </c>
      <c r="E2016" s="83"/>
      <c r="F2016" s="83"/>
      <c r="G2016" s="101"/>
      <c r="H2016" s="102">
        <f>IFERROR(_xlfn.XLOOKUP($G2016,通讯通路门店!$S$4:$S$993933,通讯通路门店!$R$4:$R$993933,0,0),"")</f>
        <v>0</v>
      </c>
      <c r="I2016" s="83"/>
      <c r="J2016" s="83"/>
      <c r="K2016" s="83"/>
      <c r="L2016" s="83"/>
      <c r="M2016" s="83"/>
      <c r="N2016" s="83"/>
      <c r="O2016" s="83"/>
      <c r="P2016" s="83"/>
      <c r="Q2016" s="83"/>
      <c r="R2016" s="83"/>
      <c r="S2016" s="83"/>
      <c r="T2016" s="83"/>
      <c r="U2016" s="99">
        <f>COUNTIF(通讯通路门店!$S:$S,$G2016)</f>
        <v>0</v>
      </c>
      <c r="V2016" s="99">
        <f>COUNTIFS(通讯通路门店!$S:$S,$G2016,通讯通路门店!$J:$J,"综合卖场")</f>
        <v>0</v>
      </c>
      <c r="W2016" s="99">
        <f>SUMIFS(通讯通路门店!$AJ:$AJ,通讯通路门店!$S:$S,通讯客户沙盘!$G2016)</f>
        <v>0</v>
      </c>
      <c r="X2016" s="99">
        <f t="shared" si="155"/>
        <v>0</v>
      </c>
      <c r="Y2016" s="99">
        <f>COUNTIFS(通讯通路门店!$S:$S,$G2016,通讯通路门店!$J:$J,"荣耀体验店")+COUNTIFS(通讯通路门店!$S:$S,$G2016,通讯通路门店!$J:$J,"荣耀授权专卖店")</f>
        <v>0</v>
      </c>
      <c r="Z2016" s="99">
        <f>COUNTIFS(通讯通路门店!$S:$S,$G2016,通讯通路门店!$J:$J,"VIVO体验店")</f>
        <v>0</v>
      </c>
      <c r="AA2016" s="99">
        <f>COUNTIFS(通讯通路门店!$S:$S,$G2016,通讯通路门店!$J:$J,"OPPO体验店")</f>
        <v>0</v>
      </c>
      <c r="AB2016" s="99">
        <f>COUNTIFS(通讯通路门店!$S:$S,$G2016,通讯通路门店!$J:$J,"华为授权体验店")+COUNTIFS(通讯通路门店!$S:$S,$G2016,通讯通路门店!$J:$J,"华为堡垒店")</f>
        <v>0</v>
      </c>
      <c r="AC2016" s="99">
        <f>COUNTIFS(通讯通路门店!$S:$S,$G2016,通讯通路门店!$J:$J,"小米体验店")</f>
        <v>0</v>
      </c>
      <c r="AD2016" s="99">
        <f>COUNTIFS(通讯通路门店!$S:$S,$G2016,通讯通路门店!$J:$J,"苹果体验店")</f>
        <v>0</v>
      </c>
      <c r="AE2016" s="99">
        <f>COUNTIFS(通讯通路门店!$S:$S,$G2016,通讯通路门店!$J:$J,"其他品牌专卖店")</f>
        <v>0</v>
      </c>
      <c r="AF2016" s="99">
        <f>SUMIFS(通讯通路门店!$BI:$BI,通讯通路门店!$S:$S,$G2016)</f>
        <v>0</v>
      </c>
      <c r="AG2016" s="99">
        <f>SUMIFS(通讯通路门店!$BH:$BH,通讯通路门店!$S:$S,$G2016)</f>
        <v>0</v>
      </c>
      <c r="AH2016" s="99">
        <f t="shared" si="156"/>
        <v>0</v>
      </c>
      <c r="AI2016" s="99">
        <f>SUMIFS(通讯通路门店!$BB:$BB,通讯通路门店!$S:$S,$G2016)</f>
        <v>0</v>
      </c>
      <c r="AJ2016" s="99">
        <f>SUMIFS(通讯通路门店!$BE:$BE,通讯通路门店!$S:$S,$G2016)</f>
        <v>0</v>
      </c>
      <c r="AK2016" s="99">
        <f>SUMIFS(通讯通路门店!$BG:$BG,通讯通路门店!$S:$S,$G2016)</f>
        <v>0</v>
      </c>
      <c r="AL2016" s="99">
        <f>SUMIFS(通讯通路门店!$BC:$BC,通讯通路门店!$S:$S,$G2016)</f>
        <v>0</v>
      </c>
      <c r="AM2016" s="99">
        <f>SUMIFS(通讯通路门店!$BD:$BD,通讯通路门店!$S:$S,$G2016)</f>
        <v>0</v>
      </c>
      <c r="AN2016" s="99">
        <f>SUMIFS(通讯通路门店!$BF:$BF,通讯通路门店!$S:$S,$G2016)</f>
        <v>0</v>
      </c>
      <c r="AO2016" s="99">
        <f t="shared" si="157"/>
        <v>0</v>
      </c>
      <c r="AP2016" s="99">
        <f>SUMIFS(通讯通路门店!$K:$K,通讯通路门店!$S:$S,$G2016)</f>
        <v>0</v>
      </c>
      <c r="AQ2016" s="83"/>
      <c r="AR2016" s="99">
        <f>SUMIFS(通讯通路门店!$T:$T,通讯通路门店!$S:$S,$G2016)</f>
        <v>0</v>
      </c>
      <c r="AS2016" s="99">
        <f>SUMIFS(通讯通路门店!$U:$U,通讯通路门店!$S:$S,$G2016)</f>
        <v>0</v>
      </c>
      <c r="AT2016" s="99">
        <f>SUMIFS(通讯通路门店!$V:$V,通讯通路门店!$S:$S,$G2016)</f>
        <v>0</v>
      </c>
      <c r="AU2016" s="99">
        <f>SUMIFS(通讯通路门店!$W:$W,通讯通路门店!$S:$S,$G2016)</f>
        <v>0</v>
      </c>
      <c r="AV2016" s="99">
        <f>SUMIFS(通讯通路门店!$Z:$Z,通讯通路门店!$S:$S,$G2016)</f>
        <v>0</v>
      </c>
      <c r="AW2016" s="99">
        <f>SUMIFS(通讯通路门店!$AB:$AB,通讯通路门店!$S:$S,$G2016)</f>
        <v>0</v>
      </c>
      <c r="AX2016" s="99">
        <f>SUMIFS(通讯通路门店!$X:$X,通讯通路门店!$S:$S,$G2016)</f>
        <v>0</v>
      </c>
      <c r="AY2016" s="99">
        <f>SUMIFS(通讯通路门店!$Y:$Y,通讯通路门店!$S:$S,$G2016)</f>
        <v>0</v>
      </c>
      <c r="AZ2016" s="99">
        <f>SUMIFS(通讯通路门店!$AA:$AA,通讯通路门店!$S:$S,$G2016)</f>
        <v>0</v>
      </c>
      <c r="BA2016" s="99">
        <f t="shared" si="158"/>
        <v>0</v>
      </c>
      <c r="BB2016" s="99">
        <f t="shared" si="159"/>
        <v>0</v>
      </c>
      <c r="BC2016" s="99">
        <f>SUMIFS(通讯通路门店!$W:$W,通讯通路门店!$S:$S,$G2016,通讯通路门店!$J:$J,"荣耀体验店")+SUMIFS(通讯通路门店!$W:$W,通讯通路门店!$S:$S,$G2016,通讯通路门店!$J:$J,"荣耀授权专卖店")</f>
        <v>0</v>
      </c>
      <c r="BD2016" s="99">
        <f>SUMIFS(通讯通路门店!$Z:$Z,通讯通路门店!$S:$S,$G2016,通讯通路门店!$J:$J,"VIVO体验店")</f>
        <v>0</v>
      </c>
      <c r="BE2016" s="99">
        <f>SUMIFS(通讯通路门店!$AB:$AB,通讯通路门店!$S:$S,$G2016,通讯通路门店!$J:$J,"OPPO体验店")</f>
        <v>0</v>
      </c>
      <c r="BF2016" s="99">
        <f>SUMIFS(通讯通路门店!$X:$X,通讯通路门店!$S:$S,$G2016,通讯通路门店!$J:$J,"华为授权体验店")+SUMIFS(通讯通路门店!$AA:$AA,通讯通路门店!$S:$S,$G2016,通讯通路门店!$J:$J,"华为堡垒店")</f>
        <v>0</v>
      </c>
      <c r="BG2016" s="99">
        <f>SUMIFS(通讯通路门店!$Y:$Y,通讯通路门店!$S:$S,$G2016,通讯通路门店!$J:$J,"小米体验店")</f>
        <v>0</v>
      </c>
      <c r="BH2016" s="99">
        <f>SUMIFS(通讯通路门店!$AA:$AA,通讯通路门店!$S:$S,$G2016,通讯通路门店!$J:$J,"苹果体验店")</f>
        <v>0</v>
      </c>
      <c r="BI2016" s="99">
        <f>SUMIFS(通讯通路门店!$K:$K,通讯通路门店!$S:$S,$G2016,通讯通路门店!$J:$J,"其他品牌专卖店")</f>
        <v>0</v>
      </c>
      <c r="BJ2016" s="99">
        <f>SUMIFS(通讯通路门店!$AC:$AC,通讯通路门店!$S:$S,$G2016)</f>
        <v>0</v>
      </c>
      <c r="BK2016" s="99">
        <f>SUMIFS(通讯通路门店!$AD:$AD,通讯通路门店!$S:$S,$G2016)</f>
        <v>0</v>
      </c>
      <c r="BL2016" s="99">
        <f>SUMIFS(通讯通路门店!$AE:$AE,通讯通路门店!$S:$S,$G2016)</f>
        <v>0</v>
      </c>
      <c r="BM2016" s="99">
        <f>SUMIFS(通讯通路门店!$AF:$AF,通讯通路门店!$S:$S,$G2016)</f>
        <v>0</v>
      </c>
      <c r="BN2016" s="99">
        <f>SUMIFS(通讯通路门店!$AG:$AG,通讯通路门店!$S:$S,$G2016)</f>
        <v>0</v>
      </c>
      <c r="BO2016" s="99">
        <f>SUMIFS(通讯通路门店!$AH:$AH,通讯通路门店!$S:$S,$G2016)</f>
        <v>0</v>
      </c>
      <c r="BP2016" s="99">
        <f>SUMIFS(通讯通路门店!$AI:$AI,通讯通路门店!$S:$S,$G2016)</f>
        <v>0</v>
      </c>
      <c r="BQ2016" s="83"/>
    </row>
    <row r="2017" spans="1:69">
      <c r="A2017" s="99" t="str">
        <f>IFERROR(_xlfn.XLOOKUP($G2017,通讯通路门店!$S$4:$S$993933,通讯通路门店!$A$4:$A$993933,0,0),"")</f>
        <v>海南省</v>
      </c>
      <c r="B2017" s="99" t="str">
        <f>IFERROR(_xlfn.XLOOKUP($G2017,通讯通路门店!$S$4:$S$993933,通讯通路门店!$B$4:$B$993933,0,0),"")</f>
        <v>乐东黎族自治县</v>
      </c>
      <c r="C2017" s="99" t="str">
        <f>IFERROR(_xlfn.XLOOKUP($G2017,通讯通路门店!$S$4:$S$993933,通讯通路门店!$C$4:$C$993933,0,0),"")</f>
        <v>乐东黎族自治县</v>
      </c>
      <c r="D2017" s="99" t="str">
        <f>IFERROR(_xlfn.XLOOKUP($G2017,通讯通路门店!$S$4:$S$993933,通讯通路门店!$D$4:$D$993933,0,0),"")</f>
        <v>万冲镇</v>
      </c>
      <c r="E2017" s="83"/>
      <c r="F2017" s="83"/>
      <c r="G2017" s="101"/>
      <c r="H2017" s="102">
        <f>IFERROR(_xlfn.XLOOKUP($G2017,通讯通路门店!$S$4:$S$993933,通讯通路门店!$R$4:$R$993933,0,0),"")</f>
        <v>0</v>
      </c>
      <c r="I2017" s="83"/>
      <c r="J2017" s="83"/>
      <c r="K2017" s="83"/>
      <c r="L2017" s="83"/>
      <c r="M2017" s="83"/>
      <c r="N2017" s="83"/>
      <c r="O2017" s="83"/>
      <c r="P2017" s="83"/>
      <c r="Q2017" s="83"/>
      <c r="R2017" s="83"/>
      <c r="S2017" s="83"/>
      <c r="T2017" s="83"/>
      <c r="U2017" s="99">
        <f>COUNTIF(通讯通路门店!$S:$S,$G2017)</f>
        <v>0</v>
      </c>
      <c r="V2017" s="99">
        <f>COUNTIFS(通讯通路门店!$S:$S,$G2017,通讯通路门店!$J:$J,"综合卖场")</f>
        <v>0</v>
      </c>
      <c r="W2017" s="99">
        <f>SUMIFS(通讯通路门店!$AJ:$AJ,通讯通路门店!$S:$S,通讯客户沙盘!$G2017)</f>
        <v>0</v>
      </c>
      <c r="X2017" s="99">
        <f t="shared" si="155"/>
        <v>0</v>
      </c>
      <c r="Y2017" s="99">
        <f>COUNTIFS(通讯通路门店!$S:$S,$G2017,通讯通路门店!$J:$J,"荣耀体验店")+COUNTIFS(通讯通路门店!$S:$S,$G2017,通讯通路门店!$J:$J,"荣耀授权专卖店")</f>
        <v>0</v>
      </c>
      <c r="Z2017" s="99">
        <f>COUNTIFS(通讯通路门店!$S:$S,$G2017,通讯通路门店!$J:$J,"VIVO体验店")</f>
        <v>0</v>
      </c>
      <c r="AA2017" s="99">
        <f>COUNTIFS(通讯通路门店!$S:$S,$G2017,通讯通路门店!$J:$J,"OPPO体验店")</f>
        <v>0</v>
      </c>
      <c r="AB2017" s="99">
        <f>COUNTIFS(通讯通路门店!$S:$S,$G2017,通讯通路门店!$J:$J,"华为授权体验店")+COUNTIFS(通讯通路门店!$S:$S,$G2017,通讯通路门店!$J:$J,"华为堡垒店")</f>
        <v>0</v>
      </c>
      <c r="AC2017" s="99">
        <f>COUNTIFS(通讯通路门店!$S:$S,$G2017,通讯通路门店!$J:$J,"小米体验店")</f>
        <v>0</v>
      </c>
      <c r="AD2017" s="99">
        <f>COUNTIFS(通讯通路门店!$S:$S,$G2017,通讯通路门店!$J:$J,"苹果体验店")</f>
        <v>0</v>
      </c>
      <c r="AE2017" s="99">
        <f>COUNTIFS(通讯通路门店!$S:$S,$G2017,通讯通路门店!$J:$J,"其他品牌专卖店")</f>
        <v>0</v>
      </c>
      <c r="AF2017" s="99">
        <f>SUMIFS(通讯通路门店!$BI:$BI,通讯通路门店!$S:$S,$G2017)</f>
        <v>0</v>
      </c>
      <c r="AG2017" s="99">
        <f>SUMIFS(通讯通路门店!$BH:$BH,通讯通路门店!$S:$S,$G2017)</f>
        <v>0</v>
      </c>
      <c r="AH2017" s="99">
        <f t="shared" si="156"/>
        <v>0</v>
      </c>
      <c r="AI2017" s="99">
        <f>SUMIFS(通讯通路门店!$BB:$BB,通讯通路门店!$S:$S,$G2017)</f>
        <v>0</v>
      </c>
      <c r="AJ2017" s="99">
        <f>SUMIFS(通讯通路门店!$BE:$BE,通讯通路门店!$S:$S,$G2017)</f>
        <v>0</v>
      </c>
      <c r="AK2017" s="99">
        <f>SUMIFS(通讯通路门店!$BG:$BG,通讯通路门店!$S:$S,$G2017)</f>
        <v>0</v>
      </c>
      <c r="AL2017" s="99">
        <f>SUMIFS(通讯通路门店!$BC:$BC,通讯通路门店!$S:$S,$G2017)</f>
        <v>0</v>
      </c>
      <c r="AM2017" s="99">
        <f>SUMIFS(通讯通路门店!$BD:$BD,通讯通路门店!$S:$S,$G2017)</f>
        <v>0</v>
      </c>
      <c r="AN2017" s="99">
        <f>SUMIFS(通讯通路门店!$BF:$BF,通讯通路门店!$S:$S,$G2017)</f>
        <v>0</v>
      </c>
      <c r="AO2017" s="99">
        <f t="shared" si="157"/>
        <v>0</v>
      </c>
      <c r="AP2017" s="99">
        <f>SUMIFS(通讯通路门店!$K:$K,通讯通路门店!$S:$S,$G2017)</f>
        <v>0</v>
      </c>
      <c r="AQ2017" s="83"/>
      <c r="AR2017" s="99">
        <f>SUMIFS(通讯通路门店!$T:$T,通讯通路门店!$S:$S,$G2017)</f>
        <v>0</v>
      </c>
      <c r="AS2017" s="99">
        <f>SUMIFS(通讯通路门店!$U:$U,通讯通路门店!$S:$S,$G2017)</f>
        <v>0</v>
      </c>
      <c r="AT2017" s="99">
        <f>SUMIFS(通讯通路门店!$V:$V,通讯通路门店!$S:$S,$G2017)</f>
        <v>0</v>
      </c>
      <c r="AU2017" s="99">
        <f>SUMIFS(通讯通路门店!$W:$W,通讯通路门店!$S:$S,$G2017)</f>
        <v>0</v>
      </c>
      <c r="AV2017" s="99">
        <f>SUMIFS(通讯通路门店!$Z:$Z,通讯通路门店!$S:$S,$G2017)</f>
        <v>0</v>
      </c>
      <c r="AW2017" s="99">
        <f>SUMIFS(通讯通路门店!$AB:$AB,通讯通路门店!$S:$S,$G2017)</f>
        <v>0</v>
      </c>
      <c r="AX2017" s="99">
        <f>SUMIFS(通讯通路门店!$X:$X,通讯通路门店!$S:$S,$G2017)</f>
        <v>0</v>
      </c>
      <c r="AY2017" s="99">
        <f>SUMIFS(通讯通路门店!$Y:$Y,通讯通路门店!$S:$S,$G2017)</f>
        <v>0</v>
      </c>
      <c r="AZ2017" s="99">
        <f>SUMIFS(通讯通路门店!$AA:$AA,通讯通路门店!$S:$S,$G2017)</f>
        <v>0</v>
      </c>
      <c r="BA2017" s="99">
        <f t="shared" si="158"/>
        <v>0</v>
      </c>
      <c r="BB2017" s="99">
        <f t="shared" si="159"/>
        <v>0</v>
      </c>
      <c r="BC2017" s="99">
        <f>SUMIFS(通讯通路门店!$W:$W,通讯通路门店!$S:$S,$G2017,通讯通路门店!$J:$J,"荣耀体验店")+SUMIFS(通讯通路门店!$W:$W,通讯通路门店!$S:$S,$G2017,通讯通路门店!$J:$J,"荣耀授权专卖店")</f>
        <v>0</v>
      </c>
      <c r="BD2017" s="99">
        <f>SUMIFS(通讯通路门店!$Z:$Z,通讯通路门店!$S:$S,$G2017,通讯通路门店!$J:$J,"VIVO体验店")</f>
        <v>0</v>
      </c>
      <c r="BE2017" s="99">
        <f>SUMIFS(通讯通路门店!$AB:$AB,通讯通路门店!$S:$S,$G2017,通讯通路门店!$J:$J,"OPPO体验店")</f>
        <v>0</v>
      </c>
      <c r="BF2017" s="99">
        <f>SUMIFS(通讯通路门店!$X:$X,通讯通路门店!$S:$S,$G2017,通讯通路门店!$J:$J,"华为授权体验店")+SUMIFS(通讯通路门店!$AA:$AA,通讯通路门店!$S:$S,$G2017,通讯通路门店!$J:$J,"华为堡垒店")</f>
        <v>0</v>
      </c>
      <c r="BG2017" s="99">
        <f>SUMIFS(通讯通路门店!$Y:$Y,通讯通路门店!$S:$S,$G2017,通讯通路门店!$J:$J,"小米体验店")</f>
        <v>0</v>
      </c>
      <c r="BH2017" s="99">
        <f>SUMIFS(通讯通路门店!$AA:$AA,通讯通路门店!$S:$S,$G2017,通讯通路门店!$J:$J,"苹果体验店")</f>
        <v>0</v>
      </c>
      <c r="BI2017" s="99">
        <f>SUMIFS(通讯通路门店!$K:$K,通讯通路门店!$S:$S,$G2017,通讯通路门店!$J:$J,"其他品牌专卖店")</f>
        <v>0</v>
      </c>
      <c r="BJ2017" s="99">
        <f>SUMIFS(通讯通路门店!$AC:$AC,通讯通路门店!$S:$S,$G2017)</f>
        <v>0</v>
      </c>
      <c r="BK2017" s="99">
        <f>SUMIFS(通讯通路门店!$AD:$AD,通讯通路门店!$S:$S,$G2017)</f>
        <v>0</v>
      </c>
      <c r="BL2017" s="99">
        <f>SUMIFS(通讯通路门店!$AE:$AE,通讯通路门店!$S:$S,$G2017)</f>
        <v>0</v>
      </c>
      <c r="BM2017" s="99">
        <f>SUMIFS(通讯通路门店!$AF:$AF,通讯通路门店!$S:$S,$G2017)</f>
        <v>0</v>
      </c>
      <c r="BN2017" s="99">
        <f>SUMIFS(通讯通路门店!$AG:$AG,通讯通路门店!$S:$S,$G2017)</f>
        <v>0</v>
      </c>
      <c r="BO2017" s="99">
        <f>SUMIFS(通讯通路门店!$AH:$AH,通讯通路门店!$S:$S,$G2017)</f>
        <v>0</v>
      </c>
      <c r="BP2017" s="99">
        <f>SUMIFS(通讯通路门店!$AI:$AI,通讯通路门店!$S:$S,$G2017)</f>
        <v>0</v>
      </c>
      <c r="BQ2017" s="83"/>
    </row>
    <row r="2018" spans="1:69">
      <c r="A2018" s="99" t="str">
        <f>IFERROR(_xlfn.XLOOKUP($G2018,通讯通路门店!$S$4:$S$993933,通讯通路门店!$A$4:$A$993933,0,0),"")</f>
        <v>海南省</v>
      </c>
      <c r="B2018" s="99" t="str">
        <f>IFERROR(_xlfn.XLOOKUP($G2018,通讯通路门店!$S$4:$S$993933,通讯通路门店!$B$4:$B$993933,0,0),"")</f>
        <v>乐东黎族自治县</v>
      </c>
      <c r="C2018" s="99" t="str">
        <f>IFERROR(_xlfn.XLOOKUP($G2018,通讯通路门店!$S$4:$S$993933,通讯通路门店!$C$4:$C$993933,0,0),"")</f>
        <v>乐东黎族自治县</v>
      </c>
      <c r="D2018" s="99" t="str">
        <f>IFERROR(_xlfn.XLOOKUP($G2018,通讯通路门店!$S$4:$S$993933,通讯通路门店!$D$4:$D$993933,0,0),"")</f>
        <v>万冲镇</v>
      </c>
      <c r="E2018" s="83"/>
      <c r="F2018" s="83"/>
      <c r="G2018" s="101"/>
      <c r="H2018" s="102">
        <f>IFERROR(_xlfn.XLOOKUP($G2018,通讯通路门店!$S$4:$S$993933,通讯通路门店!$R$4:$R$993933,0,0),"")</f>
        <v>0</v>
      </c>
      <c r="I2018" s="83"/>
      <c r="J2018" s="83"/>
      <c r="K2018" s="83"/>
      <c r="L2018" s="83"/>
      <c r="M2018" s="83"/>
      <c r="N2018" s="83"/>
      <c r="O2018" s="83"/>
      <c r="P2018" s="83"/>
      <c r="Q2018" s="83"/>
      <c r="R2018" s="83"/>
      <c r="S2018" s="83"/>
      <c r="T2018" s="83"/>
      <c r="U2018" s="99">
        <f>COUNTIF(通讯通路门店!$S:$S,$G2018)</f>
        <v>0</v>
      </c>
      <c r="V2018" s="99">
        <f>COUNTIFS(通讯通路门店!$S:$S,$G2018,通讯通路门店!$J:$J,"综合卖场")</f>
        <v>0</v>
      </c>
      <c r="W2018" s="99">
        <f>SUMIFS(通讯通路门店!$AJ:$AJ,通讯通路门店!$S:$S,通讯客户沙盘!$G2018)</f>
        <v>0</v>
      </c>
      <c r="X2018" s="99">
        <f t="shared" si="155"/>
        <v>0</v>
      </c>
      <c r="Y2018" s="99">
        <f>COUNTIFS(通讯通路门店!$S:$S,$G2018,通讯通路门店!$J:$J,"荣耀体验店")+COUNTIFS(通讯通路门店!$S:$S,$G2018,通讯通路门店!$J:$J,"荣耀授权专卖店")</f>
        <v>0</v>
      </c>
      <c r="Z2018" s="99">
        <f>COUNTIFS(通讯通路门店!$S:$S,$G2018,通讯通路门店!$J:$J,"VIVO体验店")</f>
        <v>0</v>
      </c>
      <c r="AA2018" s="99">
        <f>COUNTIFS(通讯通路门店!$S:$S,$G2018,通讯通路门店!$J:$J,"OPPO体验店")</f>
        <v>0</v>
      </c>
      <c r="AB2018" s="99">
        <f>COUNTIFS(通讯通路门店!$S:$S,$G2018,通讯通路门店!$J:$J,"华为授权体验店")+COUNTIFS(通讯通路门店!$S:$S,$G2018,通讯通路门店!$J:$J,"华为堡垒店")</f>
        <v>0</v>
      </c>
      <c r="AC2018" s="99">
        <f>COUNTIFS(通讯通路门店!$S:$S,$G2018,通讯通路门店!$J:$J,"小米体验店")</f>
        <v>0</v>
      </c>
      <c r="AD2018" s="99">
        <f>COUNTIFS(通讯通路门店!$S:$S,$G2018,通讯通路门店!$J:$J,"苹果体验店")</f>
        <v>0</v>
      </c>
      <c r="AE2018" s="99">
        <f>COUNTIFS(通讯通路门店!$S:$S,$G2018,通讯通路门店!$J:$J,"其他品牌专卖店")</f>
        <v>0</v>
      </c>
      <c r="AF2018" s="99">
        <f>SUMIFS(通讯通路门店!$BI:$BI,通讯通路门店!$S:$S,$G2018)</f>
        <v>0</v>
      </c>
      <c r="AG2018" s="99">
        <f>SUMIFS(通讯通路门店!$BH:$BH,通讯通路门店!$S:$S,$G2018)</f>
        <v>0</v>
      </c>
      <c r="AH2018" s="99">
        <f t="shared" si="156"/>
        <v>0</v>
      </c>
      <c r="AI2018" s="99">
        <f>SUMIFS(通讯通路门店!$BB:$BB,通讯通路门店!$S:$S,$G2018)</f>
        <v>0</v>
      </c>
      <c r="AJ2018" s="99">
        <f>SUMIFS(通讯通路门店!$BE:$BE,通讯通路门店!$S:$S,$G2018)</f>
        <v>0</v>
      </c>
      <c r="AK2018" s="99">
        <f>SUMIFS(通讯通路门店!$BG:$BG,通讯通路门店!$S:$S,$G2018)</f>
        <v>0</v>
      </c>
      <c r="AL2018" s="99">
        <f>SUMIFS(通讯通路门店!$BC:$BC,通讯通路门店!$S:$S,$G2018)</f>
        <v>0</v>
      </c>
      <c r="AM2018" s="99">
        <f>SUMIFS(通讯通路门店!$BD:$BD,通讯通路门店!$S:$S,$G2018)</f>
        <v>0</v>
      </c>
      <c r="AN2018" s="99">
        <f>SUMIFS(通讯通路门店!$BF:$BF,通讯通路门店!$S:$S,$G2018)</f>
        <v>0</v>
      </c>
      <c r="AO2018" s="99">
        <f t="shared" si="157"/>
        <v>0</v>
      </c>
      <c r="AP2018" s="99">
        <f>SUMIFS(通讯通路门店!$K:$K,通讯通路门店!$S:$S,$G2018)</f>
        <v>0</v>
      </c>
      <c r="AQ2018" s="83"/>
      <c r="AR2018" s="99">
        <f>SUMIFS(通讯通路门店!$T:$T,通讯通路门店!$S:$S,$G2018)</f>
        <v>0</v>
      </c>
      <c r="AS2018" s="99">
        <f>SUMIFS(通讯通路门店!$U:$U,通讯通路门店!$S:$S,$G2018)</f>
        <v>0</v>
      </c>
      <c r="AT2018" s="99">
        <f>SUMIFS(通讯通路门店!$V:$V,通讯通路门店!$S:$S,$G2018)</f>
        <v>0</v>
      </c>
      <c r="AU2018" s="99">
        <f>SUMIFS(通讯通路门店!$W:$W,通讯通路门店!$S:$S,$G2018)</f>
        <v>0</v>
      </c>
      <c r="AV2018" s="99">
        <f>SUMIFS(通讯通路门店!$Z:$Z,通讯通路门店!$S:$S,$G2018)</f>
        <v>0</v>
      </c>
      <c r="AW2018" s="99">
        <f>SUMIFS(通讯通路门店!$AB:$AB,通讯通路门店!$S:$S,$G2018)</f>
        <v>0</v>
      </c>
      <c r="AX2018" s="99">
        <f>SUMIFS(通讯通路门店!$X:$X,通讯通路门店!$S:$S,$G2018)</f>
        <v>0</v>
      </c>
      <c r="AY2018" s="99">
        <f>SUMIFS(通讯通路门店!$Y:$Y,通讯通路门店!$S:$S,$G2018)</f>
        <v>0</v>
      </c>
      <c r="AZ2018" s="99">
        <f>SUMIFS(通讯通路门店!$AA:$AA,通讯通路门店!$S:$S,$G2018)</f>
        <v>0</v>
      </c>
      <c r="BA2018" s="99">
        <f t="shared" si="158"/>
        <v>0</v>
      </c>
      <c r="BB2018" s="99">
        <f t="shared" si="159"/>
        <v>0</v>
      </c>
      <c r="BC2018" s="99">
        <f>SUMIFS(通讯通路门店!$W:$W,通讯通路门店!$S:$S,$G2018,通讯通路门店!$J:$J,"荣耀体验店")+SUMIFS(通讯通路门店!$W:$W,通讯通路门店!$S:$S,$G2018,通讯通路门店!$J:$J,"荣耀授权专卖店")</f>
        <v>0</v>
      </c>
      <c r="BD2018" s="99">
        <f>SUMIFS(通讯通路门店!$Z:$Z,通讯通路门店!$S:$S,$G2018,通讯通路门店!$J:$J,"VIVO体验店")</f>
        <v>0</v>
      </c>
      <c r="BE2018" s="99">
        <f>SUMIFS(通讯通路门店!$AB:$AB,通讯通路门店!$S:$S,$G2018,通讯通路门店!$J:$J,"OPPO体验店")</f>
        <v>0</v>
      </c>
      <c r="BF2018" s="99">
        <f>SUMIFS(通讯通路门店!$X:$X,通讯通路门店!$S:$S,$G2018,通讯通路门店!$J:$J,"华为授权体验店")+SUMIFS(通讯通路门店!$AA:$AA,通讯通路门店!$S:$S,$G2018,通讯通路门店!$J:$J,"华为堡垒店")</f>
        <v>0</v>
      </c>
      <c r="BG2018" s="99">
        <f>SUMIFS(通讯通路门店!$Y:$Y,通讯通路门店!$S:$S,$G2018,通讯通路门店!$J:$J,"小米体验店")</f>
        <v>0</v>
      </c>
      <c r="BH2018" s="99">
        <f>SUMIFS(通讯通路门店!$AA:$AA,通讯通路门店!$S:$S,$G2018,通讯通路门店!$J:$J,"苹果体验店")</f>
        <v>0</v>
      </c>
      <c r="BI2018" s="99">
        <f>SUMIFS(通讯通路门店!$K:$K,通讯通路门店!$S:$S,$G2018,通讯通路门店!$J:$J,"其他品牌专卖店")</f>
        <v>0</v>
      </c>
      <c r="BJ2018" s="99">
        <f>SUMIFS(通讯通路门店!$AC:$AC,通讯通路门店!$S:$S,$G2018)</f>
        <v>0</v>
      </c>
      <c r="BK2018" s="99">
        <f>SUMIFS(通讯通路门店!$AD:$AD,通讯通路门店!$S:$S,$G2018)</f>
        <v>0</v>
      </c>
      <c r="BL2018" s="99">
        <f>SUMIFS(通讯通路门店!$AE:$AE,通讯通路门店!$S:$S,$G2018)</f>
        <v>0</v>
      </c>
      <c r="BM2018" s="99">
        <f>SUMIFS(通讯通路门店!$AF:$AF,通讯通路门店!$S:$S,$G2018)</f>
        <v>0</v>
      </c>
      <c r="BN2018" s="99">
        <f>SUMIFS(通讯通路门店!$AG:$AG,通讯通路门店!$S:$S,$G2018)</f>
        <v>0</v>
      </c>
      <c r="BO2018" s="99">
        <f>SUMIFS(通讯通路门店!$AH:$AH,通讯通路门店!$S:$S,$G2018)</f>
        <v>0</v>
      </c>
      <c r="BP2018" s="99">
        <f>SUMIFS(通讯通路门店!$AI:$AI,通讯通路门店!$S:$S,$G2018)</f>
        <v>0</v>
      </c>
      <c r="BQ2018" s="83"/>
    </row>
    <row r="2019" spans="1:69">
      <c r="A2019" s="99" t="str">
        <f>IFERROR(_xlfn.XLOOKUP($G2019,通讯通路门店!$S$4:$S$993933,通讯通路门店!$A$4:$A$993933,0,0),"")</f>
        <v>海南省</v>
      </c>
      <c r="B2019" s="99" t="str">
        <f>IFERROR(_xlfn.XLOOKUP($G2019,通讯通路门店!$S$4:$S$993933,通讯通路门店!$B$4:$B$993933,0,0),"")</f>
        <v>乐东黎族自治县</v>
      </c>
      <c r="C2019" s="99" t="str">
        <f>IFERROR(_xlfn.XLOOKUP($G2019,通讯通路门店!$S$4:$S$993933,通讯通路门店!$C$4:$C$993933,0,0),"")</f>
        <v>乐东黎族自治县</v>
      </c>
      <c r="D2019" s="99" t="str">
        <f>IFERROR(_xlfn.XLOOKUP($G2019,通讯通路门店!$S$4:$S$993933,通讯通路门店!$D$4:$D$993933,0,0),"")</f>
        <v>万冲镇</v>
      </c>
      <c r="E2019" s="83"/>
      <c r="F2019" s="83"/>
      <c r="G2019" s="101"/>
      <c r="H2019" s="102">
        <f>IFERROR(_xlfn.XLOOKUP($G2019,通讯通路门店!$S$4:$S$993933,通讯通路门店!$R$4:$R$993933,0,0),"")</f>
        <v>0</v>
      </c>
      <c r="I2019" s="83"/>
      <c r="J2019" s="83"/>
      <c r="K2019" s="83"/>
      <c r="L2019" s="83"/>
      <c r="M2019" s="83"/>
      <c r="N2019" s="83"/>
      <c r="O2019" s="83"/>
      <c r="P2019" s="83"/>
      <c r="Q2019" s="83"/>
      <c r="R2019" s="83"/>
      <c r="S2019" s="83"/>
      <c r="T2019" s="83"/>
      <c r="U2019" s="99">
        <f>COUNTIF(通讯通路门店!$S:$S,$G2019)</f>
        <v>0</v>
      </c>
      <c r="V2019" s="99">
        <f>COUNTIFS(通讯通路门店!$S:$S,$G2019,通讯通路门店!$J:$J,"综合卖场")</f>
        <v>0</v>
      </c>
      <c r="W2019" s="99">
        <f>SUMIFS(通讯通路门店!$AJ:$AJ,通讯通路门店!$S:$S,通讯客户沙盘!$G2019)</f>
        <v>0</v>
      </c>
      <c r="X2019" s="99">
        <f t="shared" si="155"/>
        <v>0</v>
      </c>
      <c r="Y2019" s="99">
        <f>COUNTIFS(通讯通路门店!$S:$S,$G2019,通讯通路门店!$J:$J,"荣耀体验店")+COUNTIFS(通讯通路门店!$S:$S,$G2019,通讯通路门店!$J:$J,"荣耀授权专卖店")</f>
        <v>0</v>
      </c>
      <c r="Z2019" s="99">
        <f>COUNTIFS(通讯通路门店!$S:$S,$G2019,通讯通路门店!$J:$J,"VIVO体验店")</f>
        <v>0</v>
      </c>
      <c r="AA2019" s="99">
        <f>COUNTIFS(通讯通路门店!$S:$S,$G2019,通讯通路门店!$J:$J,"OPPO体验店")</f>
        <v>0</v>
      </c>
      <c r="AB2019" s="99">
        <f>COUNTIFS(通讯通路门店!$S:$S,$G2019,通讯通路门店!$J:$J,"华为授权体验店")+COUNTIFS(通讯通路门店!$S:$S,$G2019,通讯通路门店!$J:$J,"华为堡垒店")</f>
        <v>0</v>
      </c>
      <c r="AC2019" s="99">
        <f>COUNTIFS(通讯通路门店!$S:$S,$G2019,通讯通路门店!$J:$J,"小米体验店")</f>
        <v>0</v>
      </c>
      <c r="AD2019" s="99">
        <f>COUNTIFS(通讯通路门店!$S:$S,$G2019,通讯通路门店!$J:$J,"苹果体验店")</f>
        <v>0</v>
      </c>
      <c r="AE2019" s="99">
        <f>COUNTIFS(通讯通路门店!$S:$S,$G2019,通讯通路门店!$J:$J,"其他品牌专卖店")</f>
        <v>0</v>
      </c>
      <c r="AF2019" s="99">
        <f>SUMIFS(通讯通路门店!$BI:$BI,通讯通路门店!$S:$S,$G2019)</f>
        <v>0</v>
      </c>
      <c r="AG2019" s="99">
        <f>SUMIFS(通讯通路门店!$BH:$BH,通讯通路门店!$S:$S,$G2019)</f>
        <v>0</v>
      </c>
      <c r="AH2019" s="99">
        <f t="shared" si="156"/>
        <v>0</v>
      </c>
      <c r="AI2019" s="99">
        <f>SUMIFS(通讯通路门店!$BB:$BB,通讯通路门店!$S:$S,$G2019)</f>
        <v>0</v>
      </c>
      <c r="AJ2019" s="99">
        <f>SUMIFS(通讯通路门店!$BE:$BE,通讯通路门店!$S:$S,$G2019)</f>
        <v>0</v>
      </c>
      <c r="AK2019" s="99">
        <f>SUMIFS(通讯通路门店!$BG:$BG,通讯通路门店!$S:$S,$G2019)</f>
        <v>0</v>
      </c>
      <c r="AL2019" s="99">
        <f>SUMIFS(通讯通路门店!$BC:$BC,通讯通路门店!$S:$S,$G2019)</f>
        <v>0</v>
      </c>
      <c r="AM2019" s="99">
        <f>SUMIFS(通讯通路门店!$BD:$BD,通讯通路门店!$S:$S,$G2019)</f>
        <v>0</v>
      </c>
      <c r="AN2019" s="99">
        <f>SUMIFS(通讯通路门店!$BF:$BF,通讯通路门店!$S:$S,$G2019)</f>
        <v>0</v>
      </c>
      <c r="AO2019" s="99">
        <f t="shared" si="157"/>
        <v>0</v>
      </c>
      <c r="AP2019" s="99">
        <f>SUMIFS(通讯通路门店!$K:$K,通讯通路门店!$S:$S,$G2019)</f>
        <v>0</v>
      </c>
      <c r="AQ2019" s="83"/>
      <c r="AR2019" s="99">
        <f>SUMIFS(通讯通路门店!$T:$T,通讯通路门店!$S:$S,$G2019)</f>
        <v>0</v>
      </c>
      <c r="AS2019" s="99">
        <f>SUMIFS(通讯通路门店!$U:$U,通讯通路门店!$S:$S,$G2019)</f>
        <v>0</v>
      </c>
      <c r="AT2019" s="99">
        <f>SUMIFS(通讯通路门店!$V:$V,通讯通路门店!$S:$S,$G2019)</f>
        <v>0</v>
      </c>
      <c r="AU2019" s="99">
        <f>SUMIFS(通讯通路门店!$W:$W,通讯通路门店!$S:$S,$G2019)</f>
        <v>0</v>
      </c>
      <c r="AV2019" s="99">
        <f>SUMIFS(通讯通路门店!$Z:$Z,通讯通路门店!$S:$S,$G2019)</f>
        <v>0</v>
      </c>
      <c r="AW2019" s="99">
        <f>SUMIFS(通讯通路门店!$AB:$AB,通讯通路门店!$S:$S,$G2019)</f>
        <v>0</v>
      </c>
      <c r="AX2019" s="99">
        <f>SUMIFS(通讯通路门店!$X:$X,通讯通路门店!$S:$S,$G2019)</f>
        <v>0</v>
      </c>
      <c r="AY2019" s="99">
        <f>SUMIFS(通讯通路门店!$Y:$Y,通讯通路门店!$S:$S,$G2019)</f>
        <v>0</v>
      </c>
      <c r="AZ2019" s="99">
        <f>SUMIFS(通讯通路门店!$AA:$AA,通讯通路门店!$S:$S,$G2019)</f>
        <v>0</v>
      </c>
      <c r="BA2019" s="99">
        <f t="shared" si="158"/>
        <v>0</v>
      </c>
      <c r="BB2019" s="99">
        <f t="shared" si="159"/>
        <v>0</v>
      </c>
      <c r="BC2019" s="99">
        <f>SUMIFS(通讯通路门店!$W:$W,通讯通路门店!$S:$S,$G2019,通讯通路门店!$J:$J,"荣耀体验店")+SUMIFS(通讯通路门店!$W:$W,通讯通路门店!$S:$S,$G2019,通讯通路门店!$J:$J,"荣耀授权专卖店")</f>
        <v>0</v>
      </c>
      <c r="BD2019" s="99">
        <f>SUMIFS(通讯通路门店!$Z:$Z,通讯通路门店!$S:$S,$G2019,通讯通路门店!$J:$J,"VIVO体验店")</f>
        <v>0</v>
      </c>
      <c r="BE2019" s="99">
        <f>SUMIFS(通讯通路门店!$AB:$AB,通讯通路门店!$S:$S,$G2019,通讯通路门店!$J:$J,"OPPO体验店")</f>
        <v>0</v>
      </c>
      <c r="BF2019" s="99">
        <f>SUMIFS(通讯通路门店!$X:$X,通讯通路门店!$S:$S,$G2019,通讯通路门店!$J:$J,"华为授权体验店")+SUMIFS(通讯通路门店!$AA:$AA,通讯通路门店!$S:$S,$G2019,通讯通路门店!$J:$J,"华为堡垒店")</f>
        <v>0</v>
      </c>
      <c r="BG2019" s="99">
        <f>SUMIFS(通讯通路门店!$Y:$Y,通讯通路门店!$S:$S,$G2019,通讯通路门店!$J:$J,"小米体验店")</f>
        <v>0</v>
      </c>
      <c r="BH2019" s="99">
        <f>SUMIFS(通讯通路门店!$AA:$AA,通讯通路门店!$S:$S,$G2019,通讯通路门店!$J:$J,"苹果体验店")</f>
        <v>0</v>
      </c>
      <c r="BI2019" s="99">
        <f>SUMIFS(通讯通路门店!$K:$K,通讯通路门店!$S:$S,$G2019,通讯通路门店!$J:$J,"其他品牌专卖店")</f>
        <v>0</v>
      </c>
      <c r="BJ2019" s="99">
        <f>SUMIFS(通讯通路门店!$AC:$AC,通讯通路门店!$S:$S,$G2019)</f>
        <v>0</v>
      </c>
      <c r="BK2019" s="99">
        <f>SUMIFS(通讯通路门店!$AD:$AD,通讯通路门店!$S:$S,$G2019)</f>
        <v>0</v>
      </c>
      <c r="BL2019" s="99">
        <f>SUMIFS(通讯通路门店!$AE:$AE,通讯通路门店!$S:$S,$G2019)</f>
        <v>0</v>
      </c>
      <c r="BM2019" s="99">
        <f>SUMIFS(通讯通路门店!$AF:$AF,通讯通路门店!$S:$S,$G2019)</f>
        <v>0</v>
      </c>
      <c r="BN2019" s="99">
        <f>SUMIFS(通讯通路门店!$AG:$AG,通讯通路门店!$S:$S,$G2019)</f>
        <v>0</v>
      </c>
      <c r="BO2019" s="99">
        <f>SUMIFS(通讯通路门店!$AH:$AH,通讯通路门店!$S:$S,$G2019)</f>
        <v>0</v>
      </c>
      <c r="BP2019" s="99">
        <f>SUMIFS(通讯通路门店!$AI:$AI,通讯通路门店!$S:$S,$G2019)</f>
        <v>0</v>
      </c>
      <c r="BQ2019" s="83"/>
    </row>
    <row r="2020" spans="1:69">
      <c r="A2020" s="99" t="str">
        <f>IFERROR(_xlfn.XLOOKUP($G2020,通讯通路门店!$S$4:$S$993933,通讯通路门店!$A$4:$A$993933,0,0),"")</f>
        <v>海南省</v>
      </c>
      <c r="B2020" s="99" t="str">
        <f>IFERROR(_xlfn.XLOOKUP($G2020,通讯通路门店!$S$4:$S$993933,通讯通路门店!$B$4:$B$993933,0,0),"")</f>
        <v>乐东黎族自治县</v>
      </c>
      <c r="C2020" s="99" t="str">
        <f>IFERROR(_xlfn.XLOOKUP($G2020,通讯通路门店!$S$4:$S$993933,通讯通路门店!$C$4:$C$993933,0,0),"")</f>
        <v>乐东黎族自治县</v>
      </c>
      <c r="D2020" s="99" t="str">
        <f>IFERROR(_xlfn.XLOOKUP($G2020,通讯通路门店!$S$4:$S$993933,通讯通路门店!$D$4:$D$993933,0,0),"")</f>
        <v>万冲镇</v>
      </c>
      <c r="E2020" s="83"/>
      <c r="F2020" s="83"/>
      <c r="G2020" s="101"/>
      <c r="H2020" s="102">
        <f>IFERROR(_xlfn.XLOOKUP($G2020,通讯通路门店!$S$4:$S$993933,通讯通路门店!$R$4:$R$993933,0,0),"")</f>
        <v>0</v>
      </c>
      <c r="I2020" s="83"/>
      <c r="J2020" s="83"/>
      <c r="K2020" s="83"/>
      <c r="L2020" s="83"/>
      <c r="M2020" s="83"/>
      <c r="N2020" s="83"/>
      <c r="O2020" s="83"/>
      <c r="P2020" s="83"/>
      <c r="Q2020" s="83"/>
      <c r="R2020" s="83"/>
      <c r="S2020" s="83"/>
      <c r="T2020" s="83"/>
      <c r="U2020" s="99">
        <f>COUNTIF(通讯通路门店!$S:$S,$G2020)</f>
        <v>0</v>
      </c>
      <c r="V2020" s="99">
        <f>COUNTIFS(通讯通路门店!$S:$S,$G2020,通讯通路门店!$J:$J,"综合卖场")</f>
        <v>0</v>
      </c>
      <c r="W2020" s="99">
        <f>SUMIFS(通讯通路门店!$AJ:$AJ,通讯通路门店!$S:$S,通讯客户沙盘!$G2020)</f>
        <v>0</v>
      </c>
      <c r="X2020" s="99">
        <f t="shared" si="155"/>
        <v>0</v>
      </c>
      <c r="Y2020" s="99">
        <f>COUNTIFS(通讯通路门店!$S:$S,$G2020,通讯通路门店!$J:$J,"荣耀体验店")+COUNTIFS(通讯通路门店!$S:$S,$G2020,通讯通路门店!$J:$J,"荣耀授权专卖店")</f>
        <v>0</v>
      </c>
      <c r="Z2020" s="99">
        <f>COUNTIFS(通讯通路门店!$S:$S,$G2020,通讯通路门店!$J:$J,"VIVO体验店")</f>
        <v>0</v>
      </c>
      <c r="AA2020" s="99">
        <f>COUNTIFS(通讯通路门店!$S:$S,$G2020,通讯通路门店!$J:$J,"OPPO体验店")</f>
        <v>0</v>
      </c>
      <c r="AB2020" s="99">
        <f>COUNTIFS(通讯通路门店!$S:$S,$G2020,通讯通路门店!$J:$J,"华为授权体验店")+COUNTIFS(通讯通路门店!$S:$S,$G2020,通讯通路门店!$J:$J,"华为堡垒店")</f>
        <v>0</v>
      </c>
      <c r="AC2020" s="99">
        <f>COUNTIFS(通讯通路门店!$S:$S,$G2020,通讯通路门店!$J:$J,"小米体验店")</f>
        <v>0</v>
      </c>
      <c r="AD2020" s="99">
        <f>COUNTIFS(通讯通路门店!$S:$S,$G2020,通讯通路门店!$J:$J,"苹果体验店")</f>
        <v>0</v>
      </c>
      <c r="AE2020" s="99">
        <f>COUNTIFS(通讯通路门店!$S:$S,$G2020,通讯通路门店!$J:$J,"其他品牌专卖店")</f>
        <v>0</v>
      </c>
      <c r="AF2020" s="99">
        <f>SUMIFS(通讯通路门店!$BI:$BI,通讯通路门店!$S:$S,$G2020)</f>
        <v>0</v>
      </c>
      <c r="AG2020" s="99">
        <f>SUMIFS(通讯通路门店!$BH:$BH,通讯通路门店!$S:$S,$G2020)</f>
        <v>0</v>
      </c>
      <c r="AH2020" s="99">
        <f t="shared" si="156"/>
        <v>0</v>
      </c>
      <c r="AI2020" s="99">
        <f>SUMIFS(通讯通路门店!$BB:$BB,通讯通路门店!$S:$S,$G2020)</f>
        <v>0</v>
      </c>
      <c r="AJ2020" s="99">
        <f>SUMIFS(通讯通路门店!$BE:$BE,通讯通路门店!$S:$S,$G2020)</f>
        <v>0</v>
      </c>
      <c r="AK2020" s="99">
        <f>SUMIFS(通讯通路门店!$BG:$BG,通讯通路门店!$S:$S,$G2020)</f>
        <v>0</v>
      </c>
      <c r="AL2020" s="99">
        <f>SUMIFS(通讯通路门店!$BC:$BC,通讯通路门店!$S:$S,$G2020)</f>
        <v>0</v>
      </c>
      <c r="AM2020" s="99">
        <f>SUMIFS(通讯通路门店!$BD:$BD,通讯通路门店!$S:$S,$G2020)</f>
        <v>0</v>
      </c>
      <c r="AN2020" s="99">
        <f>SUMIFS(通讯通路门店!$BF:$BF,通讯通路门店!$S:$S,$G2020)</f>
        <v>0</v>
      </c>
      <c r="AO2020" s="99">
        <f t="shared" si="157"/>
        <v>0</v>
      </c>
      <c r="AP2020" s="99">
        <f>SUMIFS(通讯通路门店!$K:$K,通讯通路门店!$S:$S,$G2020)</f>
        <v>0</v>
      </c>
      <c r="AQ2020" s="83"/>
      <c r="AR2020" s="99">
        <f>SUMIFS(通讯通路门店!$T:$T,通讯通路门店!$S:$S,$G2020)</f>
        <v>0</v>
      </c>
      <c r="AS2020" s="99">
        <f>SUMIFS(通讯通路门店!$U:$U,通讯通路门店!$S:$S,$G2020)</f>
        <v>0</v>
      </c>
      <c r="AT2020" s="99">
        <f>SUMIFS(通讯通路门店!$V:$V,通讯通路门店!$S:$S,$G2020)</f>
        <v>0</v>
      </c>
      <c r="AU2020" s="99">
        <f>SUMIFS(通讯通路门店!$W:$W,通讯通路门店!$S:$S,$G2020)</f>
        <v>0</v>
      </c>
      <c r="AV2020" s="99">
        <f>SUMIFS(通讯通路门店!$Z:$Z,通讯通路门店!$S:$S,$G2020)</f>
        <v>0</v>
      </c>
      <c r="AW2020" s="99">
        <f>SUMIFS(通讯通路门店!$AB:$AB,通讯通路门店!$S:$S,$G2020)</f>
        <v>0</v>
      </c>
      <c r="AX2020" s="99">
        <f>SUMIFS(通讯通路门店!$X:$X,通讯通路门店!$S:$S,$G2020)</f>
        <v>0</v>
      </c>
      <c r="AY2020" s="99">
        <f>SUMIFS(通讯通路门店!$Y:$Y,通讯通路门店!$S:$S,$G2020)</f>
        <v>0</v>
      </c>
      <c r="AZ2020" s="99">
        <f>SUMIFS(通讯通路门店!$AA:$AA,通讯通路门店!$S:$S,$G2020)</f>
        <v>0</v>
      </c>
      <c r="BA2020" s="99">
        <f t="shared" si="158"/>
        <v>0</v>
      </c>
      <c r="BB2020" s="99">
        <f t="shared" si="159"/>
        <v>0</v>
      </c>
      <c r="BC2020" s="99">
        <f>SUMIFS(通讯通路门店!$W:$W,通讯通路门店!$S:$S,$G2020,通讯通路门店!$J:$J,"荣耀体验店")+SUMIFS(通讯通路门店!$W:$W,通讯通路门店!$S:$S,$G2020,通讯通路门店!$J:$J,"荣耀授权专卖店")</f>
        <v>0</v>
      </c>
      <c r="BD2020" s="99">
        <f>SUMIFS(通讯通路门店!$Z:$Z,通讯通路门店!$S:$S,$G2020,通讯通路门店!$J:$J,"VIVO体验店")</f>
        <v>0</v>
      </c>
      <c r="BE2020" s="99">
        <f>SUMIFS(通讯通路门店!$AB:$AB,通讯通路门店!$S:$S,$G2020,通讯通路门店!$J:$J,"OPPO体验店")</f>
        <v>0</v>
      </c>
      <c r="BF2020" s="99">
        <f>SUMIFS(通讯通路门店!$X:$X,通讯通路门店!$S:$S,$G2020,通讯通路门店!$J:$J,"华为授权体验店")+SUMIFS(通讯通路门店!$AA:$AA,通讯通路门店!$S:$S,$G2020,通讯通路门店!$J:$J,"华为堡垒店")</f>
        <v>0</v>
      </c>
      <c r="BG2020" s="99">
        <f>SUMIFS(通讯通路门店!$Y:$Y,通讯通路门店!$S:$S,$G2020,通讯通路门店!$J:$J,"小米体验店")</f>
        <v>0</v>
      </c>
      <c r="BH2020" s="99">
        <f>SUMIFS(通讯通路门店!$AA:$AA,通讯通路门店!$S:$S,$G2020,通讯通路门店!$J:$J,"苹果体验店")</f>
        <v>0</v>
      </c>
      <c r="BI2020" s="99">
        <f>SUMIFS(通讯通路门店!$K:$K,通讯通路门店!$S:$S,$G2020,通讯通路门店!$J:$J,"其他品牌专卖店")</f>
        <v>0</v>
      </c>
      <c r="BJ2020" s="99">
        <f>SUMIFS(通讯通路门店!$AC:$AC,通讯通路门店!$S:$S,$G2020)</f>
        <v>0</v>
      </c>
      <c r="BK2020" s="99">
        <f>SUMIFS(通讯通路门店!$AD:$AD,通讯通路门店!$S:$S,$G2020)</f>
        <v>0</v>
      </c>
      <c r="BL2020" s="99">
        <f>SUMIFS(通讯通路门店!$AE:$AE,通讯通路门店!$S:$S,$G2020)</f>
        <v>0</v>
      </c>
      <c r="BM2020" s="99">
        <f>SUMIFS(通讯通路门店!$AF:$AF,通讯通路门店!$S:$S,$G2020)</f>
        <v>0</v>
      </c>
      <c r="BN2020" s="99">
        <f>SUMIFS(通讯通路门店!$AG:$AG,通讯通路门店!$S:$S,$G2020)</f>
        <v>0</v>
      </c>
      <c r="BO2020" s="99">
        <f>SUMIFS(通讯通路门店!$AH:$AH,通讯通路门店!$S:$S,$G2020)</f>
        <v>0</v>
      </c>
      <c r="BP2020" s="99">
        <f>SUMIFS(通讯通路门店!$AI:$AI,通讯通路门店!$S:$S,$G2020)</f>
        <v>0</v>
      </c>
      <c r="BQ2020" s="83"/>
    </row>
    <row r="2021" spans="1:69">
      <c r="A2021" s="99" t="str">
        <f>IFERROR(_xlfn.XLOOKUP($G2021,通讯通路门店!$S$4:$S$993933,通讯通路门店!$A$4:$A$993933,0,0),"")</f>
        <v>海南省</v>
      </c>
      <c r="B2021" s="99" t="str">
        <f>IFERROR(_xlfn.XLOOKUP($G2021,通讯通路门店!$S$4:$S$993933,通讯通路门店!$B$4:$B$993933,0,0),"")</f>
        <v>乐东黎族自治县</v>
      </c>
      <c r="C2021" s="99" t="str">
        <f>IFERROR(_xlfn.XLOOKUP($G2021,通讯通路门店!$S$4:$S$993933,通讯通路门店!$C$4:$C$993933,0,0),"")</f>
        <v>乐东黎族自治县</v>
      </c>
      <c r="D2021" s="99" t="str">
        <f>IFERROR(_xlfn.XLOOKUP($G2021,通讯通路门店!$S$4:$S$993933,通讯通路门店!$D$4:$D$993933,0,0),"")</f>
        <v>万冲镇</v>
      </c>
      <c r="E2021" s="83"/>
      <c r="F2021" s="83"/>
      <c r="G2021" s="101"/>
      <c r="H2021" s="102">
        <f>IFERROR(_xlfn.XLOOKUP($G2021,通讯通路门店!$S$4:$S$993933,通讯通路门店!$R$4:$R$993933,0,0),"")</f>
        <v>0</v>
      </c>
      <c r="I2021" s="83"/>
      <c r="J2021" s="83"/>
      <c r="K2021" s="83"/>
      <c r="L2021" s="83"/>
      <c r="M2021" s="83"/>
      <c r="N2021" s="83"/>
      <c r="O2021" s="83"/>
      <c r="P2021" s="83"/>
      <c r="Q2021" s="83"/>
      <c r="R2021" s="83"/>
      <c r="S2021" s="83"/>
      <c r="T2021" s="83"/>
      <c r="U2021" s="99">
        <f>COUNTIF(通讯通路门店!$S:$S,$G2021)</f>
        <v>0</v>
      </c>
      <c r="V2021" s="99">
        <f>COUNTIFS(通讯通路门店!$S:$S,$G2021,通讯通路门店!$J:$J,"综合卖场")</f>
        <v>0</v>
      </c>
      <c r="W2021" s="99">
        <f>SUMIFS(通讯通路门店!$AJ:$AJ,通讯通路门店!$S:$S,通讯客户沙盘!$G2021)</f>
        <v>0</v>
      </c>
      <c r="X2021" s="99">
        <f t="shared" si="155"/>
        <v>0</v>
      </c>
      <c r="Y2021" s="99">
        <f>COUNTIFS(通讯通路门店!$S:$S,$G2021,通讯通路门店!$J:$J,"荣耀体验店")+COUNTIFS(通讯通路门店!$S:$S,$G2021,通讯通路门店!$J:$J,"荣耀授权专卖店")</f>
        <v>0</v>
      </c>
      <c r="Z2021" s="99">
        <f>COUNTIFS(通讯通路门店!$S:$S,$G2021,通讯通路门店!$J:$J,"VIVO体验店")</f>
        <v>0</v>
      </c>
      <c r="AA2021" s="99">
        <f>COUNTIFS(通讯通路门店!$S:$S,$G2021,通讯通路门店!$J:$J,"OPPO体验店")</f>
        <v>0</v>
      </c>
      <c r="AB2021" s="99">
        <f>COUNTIFS(通讯通路门店!$S:$S,$G2021,通讯通路门店!$J:$J,"华为授权体验店")+COUNTIFS(通讯通路门店!$S:$S,$G2021,通讯通路门店!$J:$J,"华为堡垒店")</f>
        <v>0</v>
      </c>
      <c r="AC2021" s="99">
        <f>COUNTIFS(通讯通路门店!$S:$S,$G2021,通讯通路门店!$J:$J,"小米体验店")</f>
        <v>0</v>
      </c>
      <c r="AD2021" s="99">
        <f>COUNTIFS(通讯通路门店!$S:$S,$G2021,通讯通路门店!$J:$J,"苹果体验店")</f>
        <v>0</v>
      </c>
      <c r="AE2021" s="99">
        <f>COUNTIFS(通讯通路门店!$S:$S,$G2021,通讯通路门店!$J:$J,"其他品牌专卖店")</f>
        <v>0</v>
      </c>
      <c r="AF2021" s="99">
        <f>SUMIFS(通讯通路门店!$BI:$BI,通讯通路门店!$S:$S,$G2021)</f>
        <v>0</v>
      </c>
      <c r="AG2021" s="99">
        <f>SUMIFS(通讯通路门店!$BH:$BH,通讯通路门店!$S:$S,$G2021)</f>
        <v>0</v>
      </c>
      <c r="AH2021" s="99">
        <f t="shared" si="156"/>
        <v>0</v>
      </c>
      <c r="AI2021" s="99">
        <f>SUMIFS(通讯通路门店!$BB:$BB,通讯通路门店!$S:$S,$G2021)</f>
        <v>0</v>
      </c>
      <c r="AJ2021" s="99">
        <f>SUMIFS(通讯通路门店!$BE:$BE,通讯通路门店!$S:$S,$G2021)</f>
        <v>0</v>
      </c>
      <c r="AK2021" s="99">
        <f>SUMIFS(通讯通路门店!$BG:$BG,通讯通路门店!$S:$S,$G2021)</f>
        <v>0</v>
      </c>
      <c r="AL2021" s="99">
        <f>SUMIFS(通讯通路门店!$BC:$BC,通讯通路门店!$S:$S,$G2021)</f>
        <v>0</v>
      </c>
      <c r="AM2021" s="99">
        <f>SUMIFS(通讯通路门店!$BD:$BD,通讯通路门店!$S:$S,$G2021)</f>
        <v>0</v>
      </c>
      <c r="AN2021" s="99">
        <f>SUMIFS(通讯通路门店!$BF:$BF,通讯通路门店!$S:$S,$G2021)</f>
        <v>0</v>
      </c>
      <c r="AO2021" s="99">
        <f t="shared" si="157"/>
        <v>0</v>
      </c>
      <c r="AP2021" s="99">
        <f>SUMIFS(通讯通路门店!$K:$K,通讯通路门店!$S:$S,$G2021)</f>
        <v>0</v>
      </c>
      <c r="AQ2021" s="83"/>
      <c r="AR2021" s="99">
        <f>SUMIFS(通讯通路门店!$T:$T,通讯通路门店!$S:$S,$G2021)</f>
        <v>0</v>
      </c>
      <c r="AS2021" s="99">
        <f>SUMIFS(通讯通路门店!$U:$U,通讯通路门店!$S:$S,$G2021)</f>
        <v>0</v>
      </c>
      <c r="AT2021" s="99">
        <f>SUMIFS(通讯通路门店!$V:$V,通讯通路门店!$S:$S,$G2021)</f>
        <v>0</v>
      </c>
      <c r="AU2021" s="99">
        <f>SUMIFS(通讯通路门店!$W:$W,通讯通路门店!$S:$S,$G2021)</f>
        <v>0</v>
      </c>
      <c r="AV2021" s="99">
        <f>SUMIFS(通讯通路门店!$Z:$Z,通讯通路门店!$S:$S,$G2021)</f>
        <v>0</v>
      </c>
      <c r="AW2021" s="99">
        <f>SUMIFS(通讯通路门店!$AB:$AB,通讯通路门店!$S:$S,$G2021)</f>
        <v>0</v>
      </c>
      <c r="AX2021" s="99">
        <f>SUMIFS(通讯通路门店!$X:$X,通讯通路门店!$S:$S,$G2021)</f>
        <v>0</v>
      </c>
      <c r="AY2021" s="99">
        <f>SUMIFS(通讯通路门店!$Y:$Y,通讯通路门店!$S:$S,$G2021)</f>
        <v>0</v>
      </c>
      <c r="AZ2021" s="99">
        <f>SUMIFS(通讯通路门店!$AA:$AA,通讯通路门店!$S:$S,$G2021)</f>
        <v>0</v>
      </c>
      <c r="BA2021" s="99">
        <f t="shared" si="158"/>
        <v>0</v>
      </c>
      <c r="BB2021" s="99">
        <f t="shared" si="159"/>
        <v>0</v>
      </c>
      <c r="BC2021" s="99">
        <f>SUMIFS(通讯通路门店!$W:$W,通讯通路门店!$S:$S,$G2021,通讯通路门店!$J:$J,"荣耀体验店")+SUMIFS(通讯通路门店!$W:$W,通讯通路门店!$S:$S,$G2021,通讯通路门店!$J:$J,"荣耀授权专卖店")</f>
        <v>0</v>
      </c>
      <c r="BD2021" s="99">
        <f>SUMIFS(通讯通路门店!$Z:$Z,通讯通路门店!$S:$S,$G2021,通讯通路门店!$J:$J,"VIVO体验店")</f>
        <v>0</v>
      </c>
      <c r="BE2021" s="99">
        <f>SUMIFS(通讯通路门店!$AB:$AB,通讯通路门店!$S:$S,$G2021,通讯通路门店!$J:$J,"OPPO体验店")</f>
        <v>0</v>
      </c>
      <c r="BF2021" s="99">
        <f>SUMIFS(通讯通路门店!$X:$X,通讯通路门店!$S:$S,$G2021,通讯通路门店!$J:$J,"华为授权体验店")+SUMIFS(通讯通路门店!$AA:$AA,通讯通路门店!$S:$S,$G2021,通讯通路门店!$J:$J,"华为堡垒店")</f>
        <v>0</v>
      </c>
      <c r="BG2021" s="99">
        <f>SUMIFS(通讯通路门店!$Y:$Y,通讯通路门店!$S:$S,$G2021,通讯通路门店!$J:$J,"小米体验店")</f>
        <v>0</v>
      </c>
      <c r="BH2021" s="99">
        <f>SUMIFS(通讯通路门店!$AA:$AA,通讯通路门店!$S:$S,$G2021,通讯通路门店!$J:$J,"苹果体验店")</f>
        <v>0</v>
      </c>
      <c r="BI2021" s="99">
        <f>SUMIFS(通讯通路门店!$K:$K,通讯通路门店!$S:$S,$G2021,通讯通路门店!$J:$J,"其他品牌专卖店")</f>
        <v>0</v>
      </c>
      <c r="BJ2021" s="99">
        <f>SUMIFS(通讯通路门店!$AC:$AC,通讯通路门店!$S:$S,$G2021)</f>
        <v>0</v>
      </c>
      <c r="BK2021" s="99">
        <f>SUMIFS(通讯通路门店!$AD:$AD,通讯通路门店!$S:$S,$G2021)</f>
        <v>0</v>
      </c>
      <c r="BL2021" s="99">
        <f>SUMIFS(通讯通路门店!$AE:$AE,通讯通路门店!$S:$S,$G2021)</f>
        <v>0</v>
      </c>
      <c r="BM2021" s="99">
        <f>SUMIFS(通讯通路门店!$AF:$AF,通讯通路门店!$S:$S,$G2021)</f>
        <v>0</v>
      </c>
      <c r="BN2021" s="99">
        <f>SUMIFS(通讯通路门店!$AG:$AG,通讯通路门店!$S:$S,$G2021)</f>
        <v>0</v>
      </c>
      <c r="BO2021" s="99">
        <f>SUMIFS(通讯通路门店!$AH:$AH,通讯通路门店!$S:$S,$G2021)</f>
        <v>0</v>
      </c>
      <c r="BP2021" s="99">
        <f>SUMIFS(通讯通路门店!$AI:$AI,通讯通路门店!$S:$S,$G2021)</f>
        <v>0</v>
      </c>
      <c r="BQ2021" s="83"/>
    </row>
    <row r="2022" spans="1:69">
      <c r="A2022" s="99" t="str">
        <f>IFERROR(_xlfn.XLOOKUP($G2022,通讯通路门店!$S$4:$S$993933,通讯通路门店!$A$4:$A$993933,0,0),"")</f>
        <v>海南省</v>
      </c>
      <c r="B2022" s="99" t="str">
        <f>IFERROR(_xlfn.XLOOKUP($G2022,通讯通路门店!$S$4:$S$993933,通讯通路门店!$B$4:$B$993933,0,0),"")</f>
        <v>乐东黎族自治县</v>
      </c>
      <c r="C2022" s="99" t="str">
        <f>IFERROR(_xlfn.XLOOKUP($G2022,通讯通路门店!$S$4:$S$993933,通讯通路门店!$C$4:$C$993933,0,0),"")</f>
        <v>乐东黎族自治县</v>
      </c>
      <c r="D2022" s="99" t="str">
        <f>IFERROR(_xlfn.XLOOKUP($G2022,通讯通路门店!$S$4:$S$993933,通讯通路门店!$D$4:$D$993933,0,0),"")</f>
        <v>万冲镇</v>
      </c>
      <c r="E2022" s="83"/>
      <c r="F2022" s="83"/>
      <c r="G2022" s="101"/>
      <c r="H2022" s="102">
        <f>IFERROR(_xlfn.XLOOKUP($G2022,通讯通路门店!$S$4:$S$993933,通讯通路门店!$R$4:$R$993933,0,0),"")</f>
        <v>0</v>
      </c>
      <c r="I2022" s="83"/>
      <c r="J2022" s="83"/>
      <c r="K2022" s="83"/>
      <c r="L2022" s="83"/>
      <c r="M2022" s="83"/>
      <c r="N2022" s="83"/>
      <c r="O2022" s="83"/>
      <c r="P2022" s="83"/>
      <c r="Q2022" s="83"/>
      <c r="R2022" s="83"/>
      <c r="S2022" s="83"/>
      <c r="T2022" s="83"/>
      <c r="U2022" s="99">
        <f>COUNTIF(通讯通路门店!$S:$S,$G2022)</f>
        <v>0</v>
      </c>
      <c r="V2022" s="99">
        <f>COUNTIFS(通讯通路门店!$S:$S,$G2022,通讯通路门店!$J:$J,"综合卖场")</f>
        <v>0</v>
      </c>
      <c r="W2022" s="99">
        <f>SUMIFS(通讯通路门店!$AJ:$AJ,通讯通路门店!$S:$S,通讯客户沙盘!$G2022)</f>
        <v>0</v>
      </c>
      <c r="X2022" s="99">
        <f t="shared" si="155"/>
        <v>0</v>
      </c>
      <c r="Y2022" s="99">
        <f>COUNTIFS(通讯通路门店!$S:$S,$G2022,通讯通路门店!$J:$J,"荣耀体验店")+COUNTIFS(通讯通路门店!$S:$S,$G2022,通讯通路门店!$J:$J,"荣耀授权专卖店")</f>
        <v>0</v>
      </c>
      <c r="Z2022" s="99">
        <f>COUNTIFS(通讯通路门店!$S:$S,$G2022,通讯通路门店!$J:$J,"VIVO体验店")</f>
        <v>0</v>
      </c>
      <c r="AA2022" s="99">
        <f>COUNTIFS(通讯通路门店!$S:$S,$G2022,通讯通路门店!$J:$J,"OPPO体验店")</f>
        <v>0</v>
      </c>
      <c r="AB2022" s="99">
        <f>COUNTIFS(通讯通路门店!$S:$S,$G2022,通讯通路门店!$J:$J,"华为授权体验店")+COUNTIFS(通讯通路门店!$S:$S,$G2022,通讯通路门店!$J:$J,"华为堡垒店")</f>
        <v>0</v>
      </c>
      <c r="AC2022" s="99">
        <f>COUNTIFS(通讯通路门店!$S:$S,$G2022,通讯通路门店!$J:$J,"小米体验店")</f>
        <v>0</v>
      </c>
      <c r="AD2022" s="99">
        <f>COUNTIFS(通讯通路门店!$S:$S,$G2022,通讯通路门店!$J:$J,"苹果体验店")</f>
        <v>0</v>
      </c>
      <c r="AE2022" s="99">
        <f>COUNTIFS(通讯通路门店!$S:$S,$G2022,通讯通路门店!$J:$J,"其他品牌专卖店")</f>
        <v>0</v>
      </c>
      <c r="AF2022" s="99">
        <f>SUMIFS(通讯通路门店!$BI:$BI,通讯通路门店!$S:$S,$G2022)</f>
        <v>0</v>
      </c>
      <c r="AG2022" s="99">
        <f>SUMIFS(通讯通路门店!$BH:$BH,通讯通路门店!$S:$S,$G2022)</f>
        <v>0</v>
      </c>
      <c r="AH2022" s="99">
        <f t="shared" si="156"/>
        <v>0</v>
      </c>
      <c r="AI2022" s="99">
        <f>SUMIFS(通讯通路门店!$BB:$BB,通讯通路门店!$S:$S,$G2022)</f>
        <v>0</v>
      </c>
      <c r="AJ2022" s="99">
        <f>SUMIFS(通讯通路门店!$BE:$BE,通讯通路门店!$S:$S,$G2022)</f>
        <v>0</v>
      </c>
      <c r="AK2022" s="99">
        <f>SUMIFS(通讯通路门店!$BG:$BG,通讯通路门店!$S:$S,$G2022)</f>
        <v>0</v>
      </c>
      <c r="AL2022" s="99">
        <f>SUMIFS(通讯通路门店!$BC:$BC,通讯通路门店!$S:$S,$G2022)</f>
        <v>0</v>
      </c>
      <c r="AM2022" s="99">
        <f>SUMIFS(通讯通路门店!$BD:$BD,通讯通路门店!$S:$S,$G2022)</f>
        <v>0</v>
      </c>
      <c r="AN2022" s="99">
        <f>SUMIFS(通讯通路门店!$BF:$BF,通讯通路门店!$S:$S,$G2022)</f>
        <v>0</v>
      </c>
      <c r="AO2022" s="99">
        <f t="shared" si="157"/>
        <v>0</v>
      </c>
      <c r="AP2022" s="99">
        <f>SUMIFS(通讯通路门店!$K:$K,通讯通路门店!$S:$S,$G2022)</f>
        <v>0</v>
      </c>
      <c r="AQ2022" s="83"/>
      <c r="AR2022" s="99">
        <f>SUMIFS(通讯通路门店!$T:$T,通讯通路门店!$S:$S,$G2022)</f>
        <v>0</v>
      </c>
      <c r="AS2022" s="99">
        <f>SUMIFS(通讯通路门店!$U:$U,通讯通路门店!$S:$S,$G2022)</f>
        <v>0</v>
      </c>
      <c r="AT2022" s="99">
        <f>SUMIFS(通讯通路门店!$V:$V,通讯通路门店!$S:$S,$G2022)</f>
        <v>0</v>
      </c>
      <c r="AU2022" s="99">
        <f>SUMIFS(通讯通路门店!$W:$W,通讯通路门店!$S:$S,$G2022)</f>
        <v>0</v>
      </c>
      <c r="AV2022" s="99">
        <f>SUMIFS(通讯通路门店!$Z:$Z,通讯通路门店!$S:$S,$G2022)</f>
        <v>0</v>
      </c>
      <c r="AW2022" s="99">
        <f>SUMIFS(通讯通路门店!$AB:$AB,通讯通路门店!$S:$S,$G2022)</f>
        <v>0</v>
      </c>
      <c r="AX2022" s="99">
        <f>SUMIFS(通讯通路门店!$X:$X,通讯通路门店!$S:$S,$G2022)</f>
        <v>0</v>
      </c>
      <c r="AY2022" s="99">
        <f>SUMIFS(通讯通路门店!$Y:$Y,通讯通路门店!$S:$S,$G2022)</f>
        <v>0</v>
      </c>
      <c r="AZ2022" s="99">
        <f>SUMIFS(通讯通路门店!$AA:$AA,通讯通路门店!$S:$S,$G2022)</f>
        <v>0</v>
      </c>
      <c r="BA2022" s="99">
        <f t="shared" si="158"/>
        <v>0</v>
      </c>
      <c r="BB2022" s="99">
        <f t="shared" si="159"/>
        <v>0</v>
      </c>
      <c r="BC2022" s="99">
        <f>SUMIFS(通讯通路门店!$W:$W,通讯通路门店!$S:$S,$G2022,通讯通路门店!$J:$J,"荣耀体验店")+SUMIFS(通讯通路门店!$W:$W,通讯通路门店!$S:$S,$G2022,通讯通路门店!$J:$J,"荣耀授权专卖店")</f>
        <v>0</v>
      </c>
      <c r="BD2022" s="99">
        <f>SUMIFS(通讯通路门店!$Z:$Z,通讯通路门店!$S:$S,$G2022,通讯通路门店!$J:$J,"VIVO体验店")</f>
        <v>0</v>
      </c>
      <c r="BE2022" s="99">
        <f>SUMIFS(通讯通路门店!$AB:$AB,通讯通路门店!$S:$S,$G2022,通讯通路门店!$J:$J,"OPPO体验店")</f>
        <v>0</v>
      </c>
      <c r="BF2022" s="99">
        <f>SUMIFS(通讯通路门店!$X:$X,通讯通路门店!$S:$S,$G2022,通讯通路门店!$J:$J,"华为授权体验店")+SUMIFS(通讯通路门店!$AA:$AA,通讯通路门店!$S:$S,$G2022,通讯通路门店!$J:$J,"华为堡垒店")</f>
        <v>0</v>
      </c>
      <c r="BG2022" s="99">
        <f>SUMIFS(通讯通路门店!$Y:$Y,通讯通路门店!$S:$S,$G2022,通讯通路门店!$J:$J,"小米体验店")</f>
        <v>0</v>
      </c>
      <c r="BH2022" s="99">
        <f>SUMIFS(通讯通路门店!$AA:$AA,通讯通路门店!$S:$S,$G2022,通讯通路门店!$J:$J,"苹果体验店")</f>
        <v>0</v>
      </c>
      <c r="BI2022" s="99">
        <f>SUMIFS(通讯通路门店!$K:$K,通讯通路门店!$S:$S,$G2022,通讯通路门店!$J:$J,"其他品牌专卖店")</f>
        <v>0</v>
      </c>
      <c r="BJ2022" s="99">
        <f>SUMIFS(通讯通路门店!$AC:$AC,通讯通路门店!$S:$S,$G2022)</f>
        <v>0</v>
      </c>
      <c r="BK2022" s="99">
        <f>SUMIFS(通讯通路门店!$AD:$AD,通讯通路门店!$S:$S,$G2022)</f>
        <v>0</v>
      </c>
      <c r="BL2022" s="99">
        <f>SUMIFS(通讯通路门店!$AE:$AE,通讯通路门店!$S:$S,$G2022)</f>
        <v>0</v>
      </c>
      <c r="BM2022" s="99">
        <f>SUMIFS(通讯通路门店!$AF:$AF,通讯通路门店!$S:$S,$G2022)</f>
        <v>0</v>
      </c>
      <c r="BN2022" s="99">
        <f>SUMIFS(通讯通路门店!$AG:$AG,通讯通路门店!$S:$S,$G2022)</f>
        <v>0</v>
      </c>
      <c r="BO2022" s="99">
        <f>SUMIFS(通讯通路门店!$AH:$AH,通讯通路门店!$S:$S,$G2022)</f>
        <v>0</v>
      </c>
      <c r="BP2022" s="99">
        <f>SUMIFS(通讯通路门店!$AI:$AI,通讯通路门店!$S:$S,$G2022)</f>
        <v>0</v>
      </c>
      <c r="BQ2022" s="83"/>
    </row>
    <row r="2023" spans="1:69">
      <c r="A2023" s="99" t="str">
        <f>IFERROR(_xlfn.XLOOKUP($G2023,通讯通路门店!$S$4:$S$993933,通讯通路门店!$A$4:$A$993933,0,0),"")</f>
        <v>海南省</v>
      </c>
      <c r="B2023" s="99" t="str">
        <f>IFERROR(_xlfn.XLOOKUP($G2023,通讯通路门店!$S$4:$S$993933,通讯通路门店!$B$4:$B$993933,0,0),"")</f>
        <v>乐东黎族自治县</v>
      </c>
      <c r="C2023" s="99" t="str">
        <f>IFERROR(_xlfn.XLOOKUP($G2023,通讯通路门店!$S$4:$S$993933,通讯通路门店!$C$4:$C$993933,0,0),"")</f>
        <v>乐东黎族自治县</v>
      </c>
      <c r="D2023" s="99" t="str">
        <f>IFERROR(_xlfn.XLOOKUP($G2023,通讯通路门店!$S$4:$S$993933,通讯通路门店!$D$4:$D$993933,0,0),"")</f>
        <v>万冲镇</v>
      </c>
      <c r="E2023" s="83"/>
      <c r="F2023" s="83"/>
      <c r="G2023" s="101"/>
      <c r="H2023" s="102">
        <f>IFERROR(_xlfn.XLOOKUP($G2023,通讯通路门店!$S$4:$S$993933,通讯通路门店!$R$4:$R$993933,0,0),"")</f>
        <v>0</v>
      </c>
      <c r="I2023" s="83"/>
      <c r="J2023" s="83"/>
      <c r="K2023" s="83"/>
      <c r="L2023" s="83"/>
      <c r="M2023" s="83"/>
      <c r="N2023" s="83"/>
      <c r="O2023" s="83"/>
      <c r="P2023" s="83"/>
      <c r="Q2023" s="83"/>
      <c r="R2023" s="83"/>
      <c r="S2023" s="83"/>
      <c r="T2023" s="83"/>
      <c r="U2023" s="99">
        <f>COUNTIF(通讯通路门店!$S:$S,$G2023)</f>
        <v>0</v>
      </c>
      <c r="V2023" s="99">
        <f>COUNTIFS(通讯通路门店!$S:$S,$G2023,通讯通路门店!$J:$J,"综合卖场")</f>
        <v>0</v>
      </c>
      <c r="W2023" s="99">
        <f>SUMIFS(通讯通路门店!$AJ:$AJ,通讯通路门店!$S:$S,通讯客户沙盘!$G2023)</f>
        <v>0</v>
      </c>
      <c r="X2023" s="99">
        <f t="shared" si="155"/>
        <v>0</v>
      </c>
      <c r="Y2023" s="99">
        <f>COUNTIFS(通讯通路门店!$S:$S,$G2023,通讯通路门店!$J:$J,"荣耀体验店")+COUNTIFS(通讯通路门店!$S:$S,$G2023,通讯通路门店!$J:$J,"荣耀授权专卖店")</f>
        <v>0</v>
      </c>
      <c r="Z2023" s="99">
        <f>COUNTIFS(通讯通路门店!$S:$S,$G2023,通讯通路门店!$J:$J,"VIVO体验店")</f>
        <v>0</v>
      </c>
      <c r="AA2023" s="99">
        <f>COUNTIFS(通讯通路门店!$S:$S,$G2023,通讯通路门店!$J:$J,"OPPO体验店")</f>
        <v>0</v>
      </c>
      <c r="AB2023" s="99">
        <f>COUNTIFS(通讯通路门店!$S:$S,$G2023,通讯通路门店!$J:$J,"华为授权体验店")+COUNTIFS(通讯通路门店!$S:$S,$G2023,通讯通路门店!$J:$J,"华为堡垒店")</f>
        <v>0</v>
      </c>
      <c r="AC2023" s="99">
        <f>COUNTIFS(通讯通路门店!$S:$S,$G2023,通讯通路门店!$J:$J,"小米体验店")</f>
        <v>0</v>
      </c>
      <c r="AD2023" s="99">
        <f>COUNTIFS(通讯通路门店!$S:$S,$G2023,通讯通路门店!$J:$J,"苹果体验店")</f>
        <v>0</v>
      </c>
      <c r="AE2023" s="99">
        <f>COUNTIFS(通讯通路门店!$S:$S,$G2023,通讯通路门店!$J:$J,"其他品牌专卖店")</f>
        <v>0</v>
      </c>
      <c r="AF2023" s="99">
        <f>SUMIFS(通讯通路门店!$BI:$BI,通讯通路门店!$S:$S,$G2023)</f>
        <v>0</v>
      </c>
      <c r="AG2023" s="99">
        <f>SUMIFS(通讯通路门店!$BH:$BH,通讯通路门店!$S:$S,$G2023)</f>
        <v>0</v>
      </c>
      <c r="AH2023" s="99">
        <f t="shared" si="156"/>
        <v>0</v>
      </c>
      <c r="AI2023" s="99">
        <f>SUMIFS(通讯通路门店!$BB:$BB,通讯通路门店!$S:$S,$G2023)</f>
        <v>0</v>
      </c>
      <c r="AJ2023" s="99">
        <f>SUMIFS(通讯通路门店!$BE:$BE,通讯通路门店!$S:$S,$G2023)</f>
        <v>0</v>
      </c>
      <c r="AK2023" s="99">
        <f>SUMIFS(通讯通路门店!$BG:$BG,通讯通路门店!$S:$S,$G2023)</f>
        <v>0</v>
      </c>
      <c r="AL2023" s="99">
        <f>SUMIFS(通讯通路门店!$BC:$BC,通讯通路门店!$S:$S,$G2023)</f>
        <v>0</v>
      </c>
      <c r="AM2023" s="99">
        <f>SUMIFS(通讯通路门店!$BD:$BD,通讯通路门店!$S:$S,$G2023)</f>
        <v>0</v>
      </c>
      <c r="AN2023" s="99">
        <f>SUMIFS(通讯通路门店!$BF:$BF,通讯通路门店!$S:$S,$G2023)</f>
        <v>0</v>
      </c>
      <c r="AO2023" s="99">
        <f t="shared" si="157"/>
        <v>0</v>
      </c>
      <c r="AP2023" s="99">
        <f>SUMIFS(通讯通路门店!$K:$K,通讯通路门店!$S:$S,$G2023)</f>
        <v>0</v>
      </c>
      <c r="AQ2023" s="83"/>
      <c r="AR2023" s="99">
        <f>SUMIFS(通讯通路门店!$T:$T,通讯通路门店!$S:$S,$G2023)</f>
        <v>0</v>
      </c>
      <c r="AS2023" s="99">
        <f>SUMIFS(通讯通路门店!$U:$U,通讯通路门店!$S:$S,$G2023)</f>
        <v>0</v>
      </c>
      <c r="AT2023" s="99">
        <f>SUMIFS(通讯通路门店!$V:$V,通讯通路门店!$S:$S,$G2023)</f>
        <v>0</v>
      </c>
      <c r="AU2023" s="99">
        <f>SUMIFS(通讯通路门店!$W:$W,通讯通路门店!$S:$S,$G2023)</f>
        <v>0</v>
      </c>
      <c r="AV2023" s="99">
        <f>SUMIFS(通讯通路门店!$Z:$Z,通讯通路门店!$S:$S,$G2023)</f>
        <v>0</v>
      </c>
      <c r="AW2023" s="99">
        <f>SUMIFS(通讯通路门店!$AB:$AB,通讯通路门店!$S:$S,$G2023)</f>
        <v>0</v>
      </c>
      <c r="AX2023" s="99">
        <f>SUMIFS(通讯通路门店!$X:$X,通讯通路门店!$S:$S,$G2023)</f>
        <v>0</v>
      </c>
      <c r="AY2023" s="99">
        <f>SUMIFS(通讯通路门店!$Y:$Y,通讯通路门店!$S:$S,$G2023)</f>
        <v>0</v>
      </c>
      <c r="AZ2023" s="99">
        <f>SUMIFS(通讯通路门店!$AA:$AA,通讯通路门店!$S:$S,$G2023)</f>
        <v>0</v>
      </c>
      <c r="BA2023" s="99">
        <f t="shared" si="158"/>
        <v>0</v>
      </c>
      <c r="BB2023" s="99">
        <f t="shared" si="159"/>
        <v>0</v>
      </c>
      <c r="BC2023" s="99">
        <f>SUMIFS(通讯通路门店!$W:$W,通讯通路门店!$S:$S,$G2023,通讯通路门店!$J:$J,"荣耀体验店")+SUMIFS(通讯通路门店!$W:$W,通讯通路门店!$S:$S,$G2023,通讯通路门店!$J:$J,"荣耀授权专卖店")</f>
        <v>0</v>
      </c>
      <c r="BD2023" s="99">
        <f>SUMIFS(通讯通路门店!$Z:$Z,通讯通路门店!$S:$S,$G2023,通讯通路门店!$J:$J,"VIVO体验店")</f>
        <v>0</v>
      </c>
      <c r="BE2023" s="99">
        <f>SUMIFS(通讯通路门店!$AB:$AB,通讯通路门店!$S:$S,$G2023,通讯通路门店!$J:$J,"OPPO体验店")</f>
        <v>0</v>
      </c>
      <c r="BF2023" s="99">
        <f>SUMIFS(通讯通路门店!$X:$X,通讯通路门店!$S:$S,$G2023,通讯通路门店!$J:$J,"华为授权体验店")+SUMIFS(通讯通路门店!$AA:$AA,通讯通路门店!$S:$S,$G2023,通讯通路门店!$J:$J,"华为堡垒店")</f>
        <v>0</v>
      </c>
      <c r="BG2023" s="99">
        <f>SUMIFS(通讯通路门店!$Y:$Y,通讯通路门店!$S:$S,$G2023,通讯通路门店!$J:$J,"小米体验店")</f>
        <v>0</v>
      </c>
      <c r="BH2023" s="99">
        <f>SUMIFS(通讯通路门店!$AA:$AA,通讯通路门店!$S:$S,$G2023,通讯通路门店!$J:$J,"苹果体验店")</f>
        <v>0</v>
      </c>
      <c r="BI2023" s="99">
        <f>SUMIFS(通讯通路门店!$K:$K,通讯通路门店!$S:$S,$G2023,通讯通路门店!$J:$J,"其他品牌专卖店")</f>
        <v>0</v>
      </c>
      <c r="BJ2023" s="99">
        <f>SUMIFS(通讯通路门店!$AC:$AC,通讯通路门店!$S:$S,$G2023)</f>
        <v>0</v>
      </c>
      <c r="BK2023" s="99">
        <f>SUMIFS(通讯通路门店!$AD:$AD,通讯通路门店!$S:$S,$G2023)</f>
        <v>0</v>
      </c>
      <c r="BL2023" s="99">
        <f>SUMIFS(通讯通路门店!$AE:$AE,通讯通路门店!$S:$S,$G2023)</f>
        <v>0</v>
      </c>
      <c r="BM2023" s="99">
        <f>SUMIFS(通讯通路门店!$AF:$AF,通讯通路门店!$S:$S,$G2023)</f>
        <v>0</v>
      </c>
      <c r="BN2023" s="99">
        <f>SUMIFS(通讯通路门店!$AG:$AG,通讯通路门店!$S:$S,$G2023)</f>
        <v>0</v>
      </c>
      <c r="BO2023" s="99">
        <f>SUMIFS(通讯通路门店!$AH:$AH,通讯通路门店!$S:$S,$G2023)</f>
        <v>0</v>
      </c>
      <c r="BP2023" s="99">
        <f>SUMIFS(通讯通路门店!$AI:$AI,通讯通路门店!$S:$S,$G2023)</f>
        <v>0</v>
      </c>
      <c r="BQ2023" s="83"/>
    </row>
    <row r="2024" spans="1:69">
      <c r="A2024" s="99" t="str">
        <f>IFERROR(_xlfn.XLOOKUP($G2024,通讯通路门店!$S$4:$S$993933,通讯通路门店!$A$4:$A$993933,0,0),"")</f>
        <v>海南省</v>
      </c>
      <c r="B2024" s="99" t="str">
        <f>IFERROR(_xlfn.XLOOKUP($G2024,通讯通路门店!$S$4:$S$993933,通讯通路门店!$B$4:$B$993933,0,0),"")</f>
        <v>乐东黎族自治县</v>
      </c>
      <c r="C2024" s="99" t="str">
        <f>IFERROR(_xlfn.XLOOKUP($G2024,通讯通路门店!$S$4:$S$993933,通讯通路门店!$C$4:$C$993933,0,0),"")</f>
        <v>乐东黎族自治县</v>
      </c>
      <c r="D2024" s="99" t="str">
        <f>IFERROR(_xlfn.XLOOKUP($G2024,通讯通路门店!$S$4:$S$993933,通讯通路门店!$D$4:$D$993933,0,0),"")</f>
        <v>万冲镇</v>
      </c>
      <c r="E2024" s="83"/>
      <c r="F2024" s="83"/>
      <c r="G2024" s="101"/>
      <c r="H2024" s="102">
        <f>IFERROR(_xlfn.XLOOKUP($G2024,通讯通路门店!$S$4:$S$993933,通讯通路门店!$R$4:$R$993933,0,0),"")</f>
        <v>0</v>
      </c>
      <c r="I2024" s="83"/>
      <c r="J2024" s="83"/>
      <c r="K2024" s="83"/>
      <c r="L2024" s="83"/>
      <c r="M2024" s="83"/>
      <c r="N2024" s="83"/>
      <c r="O2024" s="83"/>
      <c r="P2024" s="83"/>
      <c r="Q2024" s="83"/>
      <c r="R2024" s="83"/>
      <c r="S2024" s="83"/>
      <c r="T2024" s="83"/>
      <c r="U2024" s="99">
        <f>COUNTIF(通讯通路门店!$S:$S,$G2024)</f>
        <v>0</v>
      </c>
      <c r="V2024" s="99">
        <f>COUNTIFS(通讯通路门店!$S:$S,$G2024,通讯通路门店!$J:$J,"综合卖场")</f>
        <v>0</v>
      </c>
      <c r="W2024" s="99">
        <f>SUMIFS(通讯通路门店!$AJ:$AJ,通讯通路门店!$S:$S,通讯客户沙盘!$G2024)</f>
        <v>0</v>
      </c>
      <c r="X2024" s="99">
        <f t="shared" si="155"/>
        <v>0</v>
      </c>
      <c r="Y2024" s="99">
        <f>COUNTIFS(通讯通路门店!$S:$S,$G2024,通讯通路门店!$J:$J,"荣耀体验店")+COUNTIFS(通讯通路门店!$S:$S,$G2024,通讯通路门店!$J:$J,"荣耀授权专卖店")</f>
        <v>0</v>
      </c>
      <c r="Z2024" s="99">
        <f>COUNTIFS(通讯通路门店!$S:$S,$G2024,通讯通路门店!$J:$J,"VIVO体验店")</f>
        <v>0</v>
      </c>
      <c r="AA2024" s="99">
        <f>COUNTIFS(通讯通路门店!$S:$S,$G2024,通讯通路门店!$J:$J,"OPPO体验店")</f>
        <v>0</v>
      </c>
      <c r="AB2024" s="99">
        <f>COUNTIFS(通讯通路门店!$S:$S,$G2024,通讯通路门店!$J:$J,"华为授权体验店")+COUNTIFS(通讯通路门店!$S:$S,$G2024,通讯通路门店!$J:$J,"华为堡垒店")</f>
        <v>0</v>
      </c>
      <c r="AC2024" s="99">
        <f>COUNTIFS(通讯通路门店!$S:$S,$G2024,通讯通路门店!$J:$J,"小米体验店")</f>
        <v>0</v>
      </c>
      <c r="AD2024" s="99">
        <f>COUNTIFS(通讯通路门店!$S:$S,$G2024,通讯通路门店!$J:$J,"苹果体验店")</f>
        <v>0</v>
      </c>
      <c r="AE2024" s="99">
        <f>COUNTIFS(通讯通路门店!$S:$S,$G2024,通讯通路门店!$J:$J,"其他品牌专卖店")</f>
        <v>0</v>
      </c>
      <c r="AF2024" s="99">
        <f>SUMIFS(通讯通路门店!$BI:$BI,通讯通路门店!$S:$S,$G2024)</f>
        <v>0</v>
      </c>
      <c r="AG2024" s="99">
        <f>SUMIFS(通讯通路门店!$BH:$BH,通讯通路门店!$S:$S,$G2024)</f>
        <v>0</v>
      </c>
      <c r="AH2024" s="99">
        <f t="shared" si="156"/>
        <v>0</v>
      </c>
      <c r="AI2024" s="99">
        <f>SUMIFS(通讯通路门店!$BB:$BB,通讯通路门店!$S:$S,$G2024)</f>
        <v>0</v>
      </c>
      <c r="AJ2024" s="99">
        <f>SUMIFS(通讯通路门店!$BE:$BE,通讯通路门店!$S:$S,$G2024)</f>
        <v>0</v>
      </c>
      <c r="AK2024" s="99">
        <f>SUMIFS(通讯通路门店!$BG:$BG,通讯通路门店!$S:$S,$G2024)</f>
        <v>0</v>
      </c>
      <c r="AL2024" s="99">
        <f>SUMIFS(通讯通路门店!$BC:$BC,通讯通路门店!$S:$S,$G2024)</f>
        <v>0</v>
      </c>
      <c r="AM2024" s="99">
        <f>SUMIFS(通讯通路门店!$BD:$BD,通讯通路门店!$S:$S,$G2024)</f>
        <v>0</v>
      </c>
      <c r="AN2024" s="99">
        <f>SUMIFS(通讯通路门店!$BF:$BF,通讯通路门店!$S:$S,$G2024)</f>
        <v>0</v>
      </c>
      <c r="AO2024" s="99">
        <f t="shared" si="157"/>
        <v>0</v>
      </c>
      <c r="AP2024" s="99">
        <f>SUMIFS(通讯通路门店!$K:$K,通讯通路门店!$S:$S,$G2024)</f>
        <v>0</v>
      </c>
      <c r="AQ2024" s="83"/>
      <c r="AR2024" s="99">
        <f>SUMIFS(通讯通路门店!$T:$T,通讯通路门店!$S:$S,$G2024)</f>
        <v>0</v>
      </c>
      <c r="AS2024" s="99">
        <f>SUMIFS(通讯通路门店!$U:$U,通讯通路门店!$S:$S,$G2024)</f>
        <v>0</v>
      </c>
      <c r="AT2024" s="99">
        <f>SUMIFS(通讯通路门店!$V:$V,通讯通路门店!$S:$S,$G2024)</f>
        <v>0</v>
      </c>
      <c r="AU2024" s="99">
        <f>SUMIFS(通讯通路门店!$W:$W,通讯通路门店!$S:$S,$G2024)</f>
        <v>0</v>
      </c>
      <c r="AV2024" s="99">
        <f>SUMIFS(通讯通路门店!$Z:$Z,通讯通路门店!$S:$S,$G2024)</f>
        <v>0</v>
      </c>
      <c r="AW2024" s="99">
        <f>SUMIFS(通讯通路门店!$AB:$AB,通讯通路门店!$S:$S,$G2024)</f>
        <v>0</v>
      </c>
      <c r="AX2024" s="99">
        <f>SUMIFS(通讯通路门店!$X:$X,通讯通路门店!$S:$S,$G2024)</f>
        <v>0</v>
      </c>
      <c r="AY2024" s="99">
        <f>SUMIFS(通讯通路门店!$Y:$Y,通讯通路门店!$S:$S,$G2024)</f>
        <v>0</v>
      </c>
      <c r="AZ2024" s="99">
        <f>SUMIFS(通讯通路门店!$AA:$AA,通讯通路门店!$S:$S,$G2024)</f>
        <v>0</v>
      </c>
      <c r="BA2024" s="99">
        <f t="shared" si="158"/>
        <v>0</v>
      </c>
      <c r="BB2024" s="99">
        <f t="shared" si="159"/>
        <v>0</v>
      </c>
      <c r="BC2024" s="99">
        <f>SUMIFS(通讯通路门店!$W:$W,通讯通路门店!$S:$S,$G2024,通讯通路门店!$J:$J,"荣耀体验店")+SUMIFS(通讯通路门店!$W:$W,通讯通路门店!$S:$S,$G2024,通讯通路门店!$J:$J,"荣耀授权专卖店")</f>
        <v>0</v>
      </c>
      <c r="BD2024" s="99">
        <f>SUMIFS(通讯通路门店!$Z:$Z,通讯通路门店!$S:$S,$G2024,通讯通路门店!$J:$J,"VIVO体验店")</f>
        <v>0</v>
      </c>
      <c r="BE2024" s="99">
        <f>SUMIFS(通讯通路门店!$AB:$AB,通讯通路门店!$S:$S,$G2024,通讯通路门店!$J:$J,"OPPO体验店")</f>
        <v>0</v>
      </c>
      <c r="BF2024" s="99">
        <f>SUMIFS(通讯通路门店!$X:$X,通讯通路门店!$S:$S,$G2024,通讯通路门店!$J:$J,"华为授权体验店")+SUMIFS(通讯通路门店!$AA:$AA,通讯通路门店!$S:$S,$G2024,通讯通路门店!$J:$J,"华为堡垒店")</f>
        <v>0</v>
      </c>
      <c r="BG2024" s="99">
        <f>SUMIFS(通讯通路门店!$Y:$Y,通讯通路门店!$S:$S,$G2024,通讯通路门店!$J:$J,"小米体验店")</f>
        <v>0</v>
      </c>
      <c r="BH2024" s="99">
        <f>SUMIFS(通讯通路门店!$AA:$AA,通讯通路门店!$S:$S,$G2024,通讯通路门店!$J:$J,"苹果体验店")</f>
        <v>0</v>
      </c>
      <c r="BI2024" s="99">
        <f>SUMIFS(通讯通路门店!$K:$K,通讯通路门店!$S:$S,$G2024,通讯通路门店!$J:$J,"其他品牌专卖店")</f>
        <v>0</v>
      </c>
      <c r="BJ2024" s="99">
        <f>SUMIFS(通讯通路门店!$AC:$AC,通讯通路门店!$S:$S,$G2024)</f>
        <v>0</v>
      </c>
      <c r="BK2024" s="99">
        <f>SUMIFS(通讯通路门店!$AD:$AD,通讯通路门店!$S:$S,$G2024)</f>
        <v>0</v>
      </c>
      <c r="BL2024" s="99">
        <f>SUMIFS(通讯通路门店!$AE:$AE,通讯通路门店!$S:$S,$G2024)</f>
        <v>0</v>
      </c>
      <c r="BM2024" s="99">
        <f>SUMIFS(通讯通路门店!$AF:$AF,通讯通路门店!$S:$S,$G2024)</f>
        <v>0</v>
      </c>
      <c r="BN2024" s="99">
        <f>SUMIFS(通讯通路门店!$AG:$AG,通讯通路门店!$S:$S,$G2024)</f>
        <v>0</v>
      </c>
      <c r="BO2024" s="99">
        <f>SUMIFS(通讯通路门店!$AH:$AH,通讯通路门店!$S:$S,$G2024)</f>
        <v>0</v>
      </c>
      <c r="BP2024" s="99">
        <f>SUMIFS(通讯通路门店!$AI:$AI,通讯通路门店!$S:$S,$G2024)</f>
        <v>0</v>
      </c>
      <c r="BQ2024" s="83"/>
    </row>
    <row r="2025" spans="1:69">
      <c r="A2025" s="99" t="str">
        <f>IFERROR(_xlfn.XLOOKUP($G2025,通讯通路门店!$S$4:$S$993933,通讯通路门店!$A$4:$A$993933,0,0),"")</f>
        <v>海南省</v>
      </c>
      <c r="B2025" s="99" t="str">
        <f>IFERROR(_xlfn.XLOOKUP($G2025,通讯通路门店!$S$4:$S$993933,通讯通路门店!$B$4:$B$993933,0,0),"")</f>
        <v>乐东黎族自治县</v>
      </c>
      <c r="C2025" s="99" t="str">
        <f>IFERROR(_xlfn.XLOOKUP($G2025,通讯通路门店!$S$4:$S$993933,通讯通路门店!$C$4:$C$993933,0,0),"")</f>
        <v>乐东黎族自治县</v>
      </c>
      <c r="D2025" s="99" t="str">
        <f>IFERROR(_xlfn.XLOOKUP($G2025,通讯通路门店!$S$4:$S$993933,通讯通路门店!$D$4:$D$993933,0,0),"")</f>
        <v>万冲镇</v>
      </c>
      <c r="E2025" s="83"/>
      <c r="F2025" s="83"/>
      <c r="G2025" s="101"/>
      <c r="H2025" s="102">
        <f>IFERROR(_xlfn.XLOOKUP($G2025,通讯通路门店!$S$4:$S$993933,通讯通路门店!$R$4:$R$993933,0,0),"")</f>
        <v>0</v>
      </c>
      <c r="I2025" s="83"/>
      <c r="J2025" s="83"/>
      <c r="K2025" s="83"/>
      <c r="L2025" s="83"/>
      <c r="M2025" s="83"/>
      <c r="N2025" s="83"/>
      <c r="O2025" s="83"/>
      <c r="P2025" s="83"/>
      <c r="Q2025" s="83"/>
      <c r="R2025" s="83"/>
      <c r="S2025" s="83"/>
      <c r="T2025" s="83"/>
      <c r="U2025" s="99">
        <f>COUNTIF(通讯通路门店!$S:$S,$G2025)</f>
        <v>0</v>
      </c>
      <c r="V2025" s="99">
        <f>COUNTIFS(通讯通路门店!$S:$S,$G2025,通讯通路门店!$J:$J,"综合卖场")</f>
        <v>0</v>
      </c>
      <c r="W2025" s="99">
        <f>SUMIFS(通讯通路门店!$AJ:$AJ,通讯通路门店!$S:$S,通讯客户沙盘!$G2025)</f>
        <v>0</v>
      </c>
      <c r="X2025" s="99">
        <f t="shared" si="155"/>
        <v>0</v>
      </c>
      <c r="Y2025" s="99">
        <f>COUNTIFS(通讯通路门店!$S:$S,$G2025,通讯通路门店!$J:$J,"荣耀体验店")+COUNTIFS(通讯通路门店!$S:$S,$G2025,通讯通路门店!$J:$J,"荣耀授权专卖店")</f>
        <v>0</v>
      </c>
      <c r="Z2025" s="99">
        <f>COUNTIFS(通讯通路门店!$S:$S,$G2025,通讯通路门店!$J:$J,"VIVO体验店")</f>
        <v>0</v>
      </c>
      <c r="AA2025" s="99">
        <f>COUNTIFS(通讯通路门店!$S:$S,$G2025,通讯通路门店!$J:$J,"OPPO体验店")</f>
        <v>0</v>
      </c>
      <c r="AB2025" s="99">
        <f>COUNTIFS(通讯通路门店!$S:$S,$G2025,通讯通路门店!$J:$J,"华为授权体验店")+COUNTIFS(通讯通路门店!$S:$S,$G2025,通讯通路门店!$J:$J,"华为堡垒店")</f>
        <v>0</v>
      </c>
      <c r="AC2025" s="99">
        <f>COUNTIFS(通讯通路门店!$S:$S,$G2025,通讯通路门店!$J:$J,"小米体验店")</f>
        <v>0</v>
      </c>
      <c r="AD2025" s="99">
        <f>COUNTIFS(通讯通路门店!$S:$S,$G2025,通讯通路门店!$J:$J,"苹果体验店")</f>
        <v>0</v>
      </c>
      <c r="AE2025" s="99">
        <f>COUNTIFS(通讯通路门店!$S:$S,$G2025,通讯通路门店!$J:$J,"其他品牌专卖店")</f>
        <v>0</v>
      </c>
      <c r="AF2025" s="99">
        <f>SUMIFS(通讯通路门店!$BI:$BI,通讯通路门店!$S:$S,$G2025)</f>
        <v>0</v>
      </c>
      <c r="AG2025" s="99">
        <f>SUMIFS(通讯通路门店!$BH:$BH,通讯通路门店!$S:$S,$G2025)</f>
        <v>0</v>
      </c>
      <c r="AH2025" s="99">
        <f t="shared" si="156"/>
        <v>0</v>
      </c>
      <c r="AI2025" s="99">
        <f>SUMIFS(通讯通路门店!$BB:$BB,通讯通路门店!$S:$S,$G2025)</f>
        <v>0</v>
      </c>
      <c r="AJ2025" s="99">
        <f>SUMIFS(通讯通路门店!$BE:$BE,通讯通路门店!$S:$S,$G2025)</f>
        <v>0</v>
      </c>
      <c r="AK2025" s="99">
        <f>SUMIFS(通讯通路门店!$BG:$BG,通讯通路门店!$S:$S,$G2025)</f>
        <v>0</v>
      </c>
      <c r="AL2025" s="99">
        <f>SUMIFS(通讯通路门店!$BC:$BC,通讯通路门店!$S:$S,$G2025)</f>
        <v>0</v>
      </c>
      <c r="AM2025" s="99">
        <f>SUMIFS(通讯通路门店!$BD:$BD,通讯通路门店!$S:$S,$G2025)</f>
        <v>0</v>
      </c>
      <c r="AN2025" s="99">
        <f>SUMIFS(通讯通路门店!$BF:$BF,通讯通路门店!$S:$S,$G2025)</f>
        <v>0</v>
      </c>
      <c r="AO2025" s="99">
        <f t="shared" si="157"/>
        <v>0</v>
      </c>
      <c r="AP2025" s="99">
        <f>SUMIFS(通讯通路门店!$K:$K,通讯通路门店!$S:$S,$G2025)</f>
        <v>0</v>
      </c>
      <c r="AQ2025" s="83"/>
      <c r="AR2025" s="99">
        <f>SUMIFS(通讯通路门店!$T:$T,通讯通路门店!$S:$S,$G2025)</f>
        <v>0</v>
      </c>
      <c r="AS2025" s="99">
        <f>SUMIFS(通讯通路门店!$U:$U,通讯通路门店!$S:$S,$G2025)</f>
        <v>0</v>
      </c>
      <c r="AT2025" s="99">
        <f>SUMIFS(通讯通路门店!$V:$V,通讯通路门店!$S:$S,$G2025)</f>
        <v>0</v>
      </c>
      <c r="AU2025" s="99">
        <f>SUMIFS(通讯通路门店!$W:$W,通讯通路门店!$S:$S,$G2025)</f>
        <v>0</v>
      </c>
      <c r="AV2025" s="99">
        <f>SUMIFS(通讯通路门店!$Z:$Z,通讯通路门店!$S:$S,$G2025)</f>
        <v>0</v>
      </c>
      <c r="AW2025" s="99">
        <f>SUMIFS(通讯通路门店!$AB:$AB,通讯通路门店!$S:$S,$G2025)</f>
        <v>0</v>
      </c>
      <c r="AX2025" s="99">
        <f>SUMIFS(通讯通路门店!$X:$X,通讯通路门店!$S:$S,$G2025)</f>
        <v>0</v>
      </c>
      <c r="AY2025" s="99">
        <f>SUMIFS(通讯通路门店!$Y:$Y,通讯通路门店!$S:$S,$G2025)</f>
        <v>0</v>
      </c>
      <c r="AZ2025" s="99">
        <f>SUMIFS(通讯通路门店!$AA:$AA,通讯通路门店!$S:$S,$G2025)</f>
        <v>0</v>
      </c>
      <c r="BA2025" s="99">
        <f t="shared" si="158"/>
        <v>0</v>
      </c>
      <c r="BB2025" s="99">
        <f t="shared" si="159"/>
        <v>0</v>
      </c>
      <c r="BC2025" s="99">
        <f>SUMIFS(通讯通路门店!$W:$W,通讯通路门店!$S:$S,$G2025,通讯通路门店!$J:$J,"荣耀体验店")+SUMIFS(通讯通路门店!$W:$W,通讯通路门店!$S:$S,$G2025,通讯通路门店!$J:$J,"荣耀授权专卖店")</f>
        <v>0</v>
      </c>
      <c r="BD2025" s="99">
        <f>SUMIFS(通讯通路门店!$Z:$Z,通讯通路门店!$S:$S,$G2025,通讯通路门店!$J:$J,"VIVO体验店")</f>
        <v>0</v>
      </c>
      <c r="BE2025" s="99">
        <f>SUMIFS(通讯通路门店!$AB:$AB,通讯通路门店!$S:$S,$G2025,通讯通路门店!$J:$J,"OPPO体验店")</f>
        <v>0</v>
      </c>
      <c r="BF2025" s="99">
        <f>SUMIFS(通讯通路门店!$X:$X,通讯通路门店!$S:$S,$G2025,通讯通路门店!$J:$J,"华为授权体验店")+SUMIFS(通讯通路门店!$AA:$AA,通讯通路门店!$S:$S,$G2025,通讯通路门店!$J:$J,"华为堡垒店")</f>
        <v>0</v>
      </c>
      <c r="BG2025" s="99">
        <f>SUMIFS(通讯通路门店!$Y:$Y,通讯通路门店!$S:$S,$G2025,通讯通路门店!$J:$J,"小米体验店")</f>
        <v>0</v>
      </c>
      <c r="BH2025" s="99">
        <f>SUMIFS(通讯通路门店!$AA:$AA,通讯通路门店!$S:$S,$G2025,通讯通路门店!$J:$J,"苹果体验店")</f>
        <v>0</v>
      </c>
      <c r="BI2025" s="99">
        <f>SUMIFS(通讯通路门店!$K:$K,通讯通路门店!$S:$S,$G2025,通讯通路门店!$J:$J,"其他品牌专卖店")</f>
        <v>0</v>
      </c>
      <c r="BJ2025" s="99">
        <f>SUMIFS(通讯通路门店!$AC:$AC,通讯通路门店!$S:$S,$G2025)</f>
        <v>0</v>
      </c>
      <c r="BK2025" s="99">
        <f>SUMIFS(通讯通路门店!$AD:$AD,通讯通路门店!$S:$S,$G2025)</f>
        <v>0</v>
      </c>
      <c r="BL2025" s="99">
        <f>SUMIFS(通讯通路门店!$AE:$AE,通讯通路门店!$S:$S,$G2025)</f>
        <v>0</v>
      </c>
      <c r="BM2025" s="99">
        <f>SUMIFS(通讯通路门店!$AF:$AF,通讯通路门店!$S:$S,$G2025)</f>
        <v>0</v>
      </c>
      <c r="BN2025" s="99">
        <f>SUMIFS(通讯通路门店!$AG:$AG,通讯通路门店!$S:$S,$G2025)</f>
        <v>0</v>
      </c>
      <c r="BO2025" s="99">
        <f>SUMIFS(通讯通路门店!$AH:$AH,通讯通路门店!$S:$S,$G2025)</f>
        <v>0</v>
      </c>
      <c r="BP2025" s="99">
        <f>SUMIFS(通讯通路门店!$AI:$AI,通讯通路门店!$S:$S,$G2025)</f>
        <v>0</v>
      </c>
      <c r="BQ2025" s="83"/>
    </row>
    <row r="2026" spans="1:69">
      <c r="A2026" s="99" t="str">
        <f>IFERROR(_xlfn.XLOOKUP($G2026,通讯通路门店!$S$4:$S$993933,通讯通路门店!$A$4:$A$993933,0,0),"")</f>
        <v>海南省</v>
      </c>
      <c r="B2026" s="99" t="str">
        <f>IFERROR(_xlfn.XLOOKUP($G2026,通讯通路门店!$S$4:$S$993933,通讯通路门店!$B$4:$B$993933,0,0),"")</f>
        <v>乐东黎族自治县</v>
      </c>
      <c r="C2026" s="99" t="str">
        <f>IFERROR(_xlfn.XLOOKUP($G2026,通讯通路门店!$S$4:$S$993933,通讯通路门店!$C$4:$C$993933,0,0),"")</f>
        <v>乐东黎族自治县</v>
      </c>
      <c r="D2026" s="99" t="str">
        <f>IFERROR(_xlfn.XLOOKUP($G2026,通讯通路门店!$S$4:$S$993933,通讯通路门店!$D$4:$D$993933,0,0),"")</f>
        <v>万冲镇</v>
      </c>
      <c r="E2026" s="83"/>
      <c r="F2026" s="83"/>
      <c r="G2026" s="101"/>
      <c r="H2026" s="102">
        <f>IFERROR(_xlfn.XLOOKUP($G2026,通讯通路门店!$S$4:$S$993933,通讯通路门店!$R$4:$R$993933,0,0),"")</f>
        <v>0</v>
      </c>
      <c r="I2026" s="83"/>
      <c r="J2026" s="83"/>
      <c r="K2026" s="83"/>
      <c r="L2026" s="83"/>
      <c r="M2026" s="83"/>
      <c r="N2026" s="83"/>
      <c r="O2026" s="83"/>
      <c r="P2026" s="83"/>
      <c r="Q2026" s="83"/>
      <c r="R2026" s="83"/>
      <c r="S2026" s="83"/>
      <c r="T2026" s="83"/>
      <c r="U2026" s="99">
        <f>COUNTIF(通讯通路门店!$S:$S,$G2026)</f>
        <v>0</v>
      </c>
      <c r="V2026" s="99">
        <f>COUNTIFS(通讯通路门店!$S:$S,$G2026,通讯通路门店!$J:$J,"综合卖场")</f>
        <v>0</v>
      </c>
      <c r="W2026" s="99">
        <f>SUMIFS(通讯通路门店!$AJ:$AJ,通讯通路门店!$S:$S,通讯客户沙盘!$G2026)</f>
        <v>0</v>
      </c>
      <c r="X2026" s="99">
        <f t="shared" si="155"/>
        <v>0</v>
      </c>
      <c r="Y2026" s="99">
        <f>COUNTIFS(通讯通路门店!$S:$S,$G2026,通讯通路门店!$J:$J,"荣耀体验店")+COUNTIFS(通讯通路门店!$S:$S,$G2026,通讯通路门店!$J:$J,"荣耀授权专卖店")</f>
        <v>0</v>
      </c>
      <c r="Z2026" s="99">
        <f>COUNTIFS(通讯通路门店!$S:$S,$G2026,通讯通路门店!$J:$J,"VIVO体验店")</f>
        <v>0</v>
      </c>
      <c r="AA2026" s="99">
        <f>COUNTIFS(通讯通路门店!$S:$S,$G2026,通讯通路门店!$J:$J,"OPPO体验店")</f>
        <v>0</v>
      </c>
      <c r="AB2026" s="99">
        <f>COUNTIFS(通讯通路门店!$S:$S,$G2026,通讯通路门店!$J:$J,"华为授权体验店")+COUNTIFS(通讯通路门店!$S:$S,$G2026,通讯通路门店!$J:$J,"华为堡垒店")</f>
        <v>0</v>
      </c>
      <c r="AC2026" s="99">
        <f>COUNTIFS(通讯通路门店!$S:$S,$G2026,通讯通路门店!$J:$J,"小米体验店")</f>
        <v>0</v>
      </c>
      <c r="AD2026" s="99">
        <f>COUNTIFS(通讯通路门店!$S:$S,$G2026,通讯通路门店!$J:$J,"苹果体验店")</f>
        <v>0</v>
      </c>
      <c r="AE2026" s="99">
        <f>COUNTIFS(通讯通路门店!$S:$S,$G2026,通讯通路门店!$J:$J,"其他品牌专卖店")</f>
        <v>0</v>
      </c>
      <c r="AF2026" s="99">
        <f>SUMIFS(通讯通路门店!$BI:$BI,通讯通路门店!$S:$S,$G2026)</f>
        <v>0</v>
      </c>
      <c r="AG2026" s="99">
        <f>SUMIFS(通讯通路门店!$BH:$BH,通讯通路门店!$S:$S,$G2026)</f>
        <v>0</v>
      </c>
      <c r="AH2026" s="99">
        <f t="shared" si="156"/>
        <v>0</v>
      </c>
      <c r="AI2026" s="99">
        <f>SUMIFS(通讯通路门店!$BB:$BB,通讯通路门店!$S:$S,$G2026)</f>
        <v>0</v>
      </c>
      <c r="AJ2026" s="99">
        <f>SUMIFS(通讯通路门店!$BE:$BE,通讯通路门店!$S:$S,$G2026)</f>
        <v>0</v>
      </c>
      <c r="AK2026" s="99">
        <f>SUMIFS(通讯通路门店!$BG:$BG,通讯通路门店!$S:$S,$G2026)</f>
        <v>0</v>
      </c>
      <c r="AL2026" s="99">
        <f>SUMIFS(通讯通路门店!$BC:$BC,通讯通路门店!$S:$S,$G2026)</f>
        <v>0</v>
      </c>
      <c r="AM2026" s="99">
        <f>SUMIFS(通讯通路门店!$BD:$BD,通讯通路门店!$S:$S,$G2026)</f>
        <v>0</v>
      </c>
      <c r="AN2026" s="99">
        <f>SUMIFS(通讯通路门店!$BF:$BF,通讯通路门店!$S:$S,$G2026)</f>
        <v>0</v>
      </c>
      <c r="AO2026" s="99">
        <f t="shared" si="157"/>
        <v>0</v>
      </c>
      <c r="AP2026" s="99">
        <f>SUMIFS(通讯通路门店!$K:$K,通讯通路门店!$S:$S,$G2026)</f>
        <v>0</v>
      </c>
      <c r="AQ2026" s="83"/>
      <c r="AR2026" s="99">
        <f>SUMIFS(通讯通路门店!$T:$T,通讯通路门店!$S:$S,$G2026)</f>
        <v>0</v>
      </c>
      <c r="AS2026" s="99">
        <f>SUMIFS(通讯通路门店!$U:$U,通讯通路门店!$S:$S,$G2026)</f>
        <v>0</v>
      </c>
      <c r="AT2026" s="99">
        <f>SUMIFS(通讯通路门店!$V:$V,通讯通路门店!$S:$S,$G2026)</f>
        <v>0</v>
      </c>
      <c r="AU2026" s="99">
        <f>SUMIFS(通讯通路门店!$W:$W,通讯通路门店!$S:$S,$G2026)</f>
        <v>0</v>
      </c>
      <c r="AV2026" s="99">
        <f>SUMIFS(通讯通路门店!$Z:$Z,通讯通路门店!$S:$S,$G2026)</f>
        <v>0</v>
      </c>
      <c r="AW2026" s="99">
        <f>SUMIFS(通讯通路门店!$AB:$AB,通讯通路门店!$S:$S,$G2026)</f>
        <v>0</v>
      </c>
      <c r="AX2026" s="99">
        <f>SUMIFS(通讯通路门店!$X:$X,通讯通路门店!$S:$S,$G2026)</f>
        <v>0</v>
      </c>
      <c r="AY2026" s="99">
        <f>SUMIFS(通讯通路门店!$Y:$Y,通讯通路门店!$S:$S,$G2026)</f>
        <v>0</v>
      </c>
      <c r="AZ2026" s="99">
        <f>SUMIFS(通讯通路门店!$AA:$AA,通讯通路门店!$S:$S,$G2026)</f>
        <v>0</v>
      </c>
      <c r="BA2026" s="99">
        <f t="shared" si="158"/>
        <v>0</v>
      </c>
      <c r="BB2026" s="99">
        <f t="shared" si="159"/>
        <v>0</v>
      </c>
      <c r="BC2026" s="99">
        <f>SUMIFS(通讯通路门店!$W:$W,通讯通路门店!$S:$S,$G2026,通讯通路门店!$J:$J,"荣耀体验店")+SUMIFS(通讯通路门店!$W:$W,通讯通路门店!$S:$S,$G2026,通讯通路门店!$J:$J,"荣耀授权专卖店")</f>
        <v>0</v>
      </c>
      <c r="BD2026" s="99">
        <f>SUMIFS(通讯通路门店!$Z:$Z,通讯通路门店!$S:$S,$G2026,通讯通路门店!$J:$J,"VIVO体验店")</f>
        <v>0</v>
      </c>
      <c r="BE2026" s="99">
        <f>SUMIFS(通讯通路门店!$AB:$AB,通讯通路门店!$S:$S,$G2026,通讯通路门店!$J:$J,"OPPO体验店")</f>
        <v>0</v>
      </c>
      <c r="BF2026" s="99">
        <f>SUMIFS(通讯通路门店!$X:$X,通讯通路门店!$S:$S,$G2026,通讯通路门店!$J:$J,"华为授权体验店")+SUMIFS(通讯通路门店!$AA:$AA,通讯通路门店!$S:$S,$G2026,通讯通路门店!$J:$J,"华为堡垒店")</f>
        <v>0</v>
      </c>
      <c r="BG2026" s="99">
        <f>SUMIFS(通讯通路门店!$Y:$Y,通讯通路门店!$S:$S,$G2026,通讯通路门店!$J:$J,"小米体验店")</f>
        <v>0</v>
      </c>
      <c r="BH2026" s="99">
        <f>SUMIFS(通讯通路门店!$AA:$AA,通讯通路门店!$S:$S,$G2026,通讯通路门店!$J:$J,"苹果体验店")</f>
        <v>0</v>
      </c>
      <c r="BI2026" s="99">
        <f>SUMIFS(通讯通路门店!$K:$K,通讯通路门店!$S:$S,$G2026,通讯通路门店!$J:$J,"其他品牌专卖店")</f>
        <v>0</v>
      </c>
      <c r="BJ2026" s="99">
        <f>SUMIFS(通讯通路门店!$AC:$AC,通讯通路门店!$S:$S,$G2026)</f>
        <v>0</v>
      </c>
      <c r="BK2026" s="99">
        <f>SUMIFS(通讯通路门店!$AD:$AD,通讯通路门店!$S:$S,$G2026)</f>
        <v>0</v>
      </c>
      <c r="BL2026" s="99">
        <f>SUMIFS(通讯通路门店!$AE:$AE,通讯通路门店!$S:$S,$G2026)</f>
        <v>0</v>
      </c>
      <c r="BM2026" s="99">
        <f>SUMIFS(通讯通路门店!$AF:$AF,通讯通路门店!$S:$S,$G2026)</f>
        <v>0</v>
      </c>
      <c r="BN2026" s="99">
        <f>SUMIFS(通讯通路门店!$AG:$AG,通讯通路门店!$S:$S,$G2026)</f>
        <v>0</v>
      </c>
      <c r="BO2026" s="99">
        <f>SUMIFS(通讯通路门店!$AH:$AH,通讯通路门店!$S:$S,$G2026)</f>
        <v>0</v>
      </c>
      <c r="BP2026" s="99">
        <f>SUMIFS(通讯通路门店!$AI:$AI,通讯通路门店!$S:$S,$G2026)</f>
        <v>0</v>
      </c>
      <c r="BQ2026" s="83"/>
    </row>
    <row r="2027" spans="1:69">
      <c r="A2027" s="99" t="str">
        <f>IFERROR(_xlfn.XLOOKUP($G2027,通讯通路门店!$S$4:$S$993933,通讯通路门店!$A$4:$A$993933,0,0),"")</f>
        <v>海南省</v>
      </c>
      <c r="B2027" s="99" t="str">
        <f>IFERROR(_xlfn.XLOOKUP($G2027,通讯通路门店!$S$4:$S$993933,通讯通路门店!$B$4:$B$993933,0,0),"")</f>
        <v>乐东黎族自治县</v>
      </c>
      <c r="C2027" s="99" t="str">
        <f>IFERROR(_xlfn.XLOOKUP($G2027,通讯通路门店!$S$4:$S$993933,通讯通路门店!$C$4:$C$993933,0,0),"")</f>
        <v>乐东黎族自治县</v>
      </c>
      <c r="D2027" s="99" t="str">
        <f>IFERROR(_xlfn.XLOOKUP($G2027,通讯通路门店!$S$4:$S$993933,通讯通路门店!$D$4:$D$993933,0,0),"")</f>
        <v>万冲镇</v>
      </c>
      <c r="E2027" s="83"/>
      <c r="F2027" s="83"/>
      <c r="G2027" s="101"/>
      <c r="H2027" s="102">
        <f>IFERROR(_xlfn.XLOOKUP($G2027,通讯通路门店!$S$4:$S$993933,通讯通路门店!$R$4:$R$993933,0,0),"")</f>
        <v>0</v>
      </c>
      <c r="I2027" s="83"/>
      <c r="J2027" s="83"/>
      <c r="K2027" s="83"/>
      <c r="L2027" s="83"/>
      <c r="M2027" s="83"/>
      <c r="N2027" s="83"/>
      <c r="O2027" s="83"/>
      <c r="P2027" s="83"/>
      <c r="Q2027" s="83"/>
      <c r="R2027" s="83"/>
      <c r="S2027" s="83"/>
      <c r="T2027" s="83"/>
      <c r="U2027" s="99">
        <f>COUNTIF(通讯通路门店!$S:$S,$G2027)</f>
        <v>0</v>
      </c>
      <c r="V2027" s="99">
        <f>COUNTIFS(通讯通路门店!$S:$S,$G2027,通讯通路门店!$J:$J,"综合卖场")</f>
        <v>0</v>
      </c>
      <c r="W2027" s="99">
        <f>SUMIFS(通讯通路门店!$AJ:$AJ,通讯通路门店!$S:$S,通讯客户沙盘!$G2027)</f>
        <v>0</v>
      </c>
      <c r="X2027" s="99">
        <f t="shared" si="155"/>
        <v>0</v>
      </c>
      <c r="Y2027" s="99">
        <f>COUNTIFS(通讯通路门店!$S:$S,$G2027,通讯通路门店!$J:$J,"荣耀体验店")+COUNTIFS(通讯通路门店!$S:$S,$G2027,通讯通路门店!$J:$J,"荣耀授权专卖店")</f>
        <v>0</v>
      </c>
      <c r="Z2027" s="99">
        <f>COUNTIFS(通讯通路门店!$S:$S,$G2027,通讯通路门店!$J:$J,"VIVO体验店")</f>
        <v>0</v>
      </c>
      <c r="AA2027" s="99">
        <f>COUNTIFS(通讯通路门店!$S:$S,$G2027,通讯通路门店!$J:$J,"OPPO体验店")</f>
        <v>0</v>
      </c>
      <c r="AB2027" s="99">
        <f>COUNTIFS(通讯通路门店!$S:$S,$G2027,通讯通路门店!$J:$J,"华为授权体验店")+COUNTIFS(通讯通路门店!$S:$S,$G2027,通讯通路门店!$J:$J,"华为堡垒店")</f>
        <v>0</v>
      </c>
      <c r="AC2027" s="99">
        <f>COUNTIFS(通讯通路门店!$S:$S,$G2027,通讯通路门店!$J:$J,"小米体验店")</f>
        <v>0</v>
      </c>
      <c r="AD2027" s="99">
        <f>COUNTIFS(通讯通路门店!$S:$S,$G2027,通讯通路门店!$J:$J,"苹果体验店")</f>
        <v>0</v>
      </c>
      <c r="AE2027" s="99">
        <f>COUNTIFS(通讯通路门店!$S:$S,$G2027,通讯通路门店!$J:$J,"其他品牌专卖店")</f>
        <v>0</v>
      </c>
      <c r="AF2027" s="99">
        <f>SUMIFS(通讯通路门店!$BI:$BI,通讯通路门店!$S:$S,$G2027)</f>
        <v>0</v>
      </c>
      <c r="AG2027" s="99">
        <f>SUMIFS(通讯通路门店!$BH:$BH,通讯通路门店!$S:$S,$G2027)</f>
        <v>0</v>
      </c>
      <c r="AH2027" s="99">
        <f t="shared" si="156"/>
        <v>0</v>
      </c>
      <c r="AI2027" s="99">
        <f>SUMIFS(通讯通路门店!$BB:$BB,通讯通路门店!$S:$S,$G2027)</f>
        <v>0</v>
      </c>
      <c r="AJ2027" s="99">
        <f>SUMIFS(通讯通路门店!$BE:$BE,通讯通路门店!$S:$S,$G2027)</f>
        <v>0</v>
      </c>
      <c r="AK2027" s="99">
        <f>SUMIFS(通讯通路门店!$BG:$BG,通讯通路门店!$S:$S,$G2027)</f>
        <v>0</v>
      </c>
      <c r="AL2027" s="99">
        <f>SUMIFS(通讯通路门店!$BC:$BC,通讯通路门店!$S:$S,$G2027)</f>
        <v>0</v>
      </c>
      <c r="AM2027" s="99">
        <f>SUMIFS(通讯通路门店!$BD:$BD,通讯通路门店!$S:$S,$G2027)</f>
        <v>0</v>
      </c>
      <c r="AN2027" s="99">
        <f>SUMIFS(通讯通路门店!$BF:$BF,通讯通路门店!$S:$S,$G2027)</f>
        <v>0</v>
      </c>
      <c r="AO2027" s="99">
        <f t="shared" si="157"/>
        <v>0</v>
      </c>
      <c r="AP2027" s="99">
        <f>SUMIFS(通讯通路门店!$K:$K,通讯通路门店!$S:$S,$G2027)</f>
        <v>0</v>
      </c>
      <c r="AQ2027" s="83"/>
      <c r="AR2027" s="99">
        <f>SUMIFS(通讯通路门店!$T:$T,通讯通路门店!$S:$S,$G2027)</f>
        <v>0</v>
      </c>
      <c r="AS2027" s="99">
        <f>SUMIFS(通讯通路门店!$U:$U,通讯通路门店!$S:$S,$G2027)</f>
        <v>0</v>
      </c>
      <c r="AT2027" s="99">
        <f>SUMIFS(通讯通路门店!$V:$V,通讯通路门店!$S:$S,$G2027)</f>
        <v>0</v>
      </c>
      <c r="AU2027" s="99">
        <f>SUMIFS(通讯通路门店!$W:$W,通讯通路门店!$S:$S,$G2027)</f>
        <v>0</v>
      </c>
      <c r="AV2027" s="99">
        <f>SUMIFS(通讯通路门店!$Z:$Z,通讯通路门店!$S:$S,$G2027)</f>
        <v>0</v>
      </c>
      <c r="AW2027" s="99">
        <f>SUMIFS(通讯通路门店!$AB:$AB,通讯通路门店!$S:$S,$G2027)</f>
        <v>0</v>
      </c>
      <c r="AX2027" s="99">
        <f>SUMIFS(通讯通路门店!$X:$X,通讯通路门店!$S:$S,$G2027)</f>
        <v>0</v>
      </c>
      <c r="AY2027" s="99">
        <f>SUMIFS(通讯通路门店!$Y:$Y,通讯通路门店!$S:$S,$G2027)</f>
        <v>0</v>
      </c>
      <c r="AZ2027" s="99">
        <f>SUMIFS(通讯通路门店!$AA:$AA,通讯通路门店!$S:$S,$G2027)</f>
        <v>0</v>
      </c>
      <c r="BA2027" s="99">
        <f t="shared" si="158"/>
        <v>0</v>
      </c>
      <c r="BB2027" s="99">
        <f t="shared" si="159"/>
        <v>0</v>
      </c>
      <c r="BC2027" s="99">
        <f>SUMIFS(通讯通路门店!$W:$W,通讯通路门店!$S:$S,$G2027,通讯通路门店!$J:$J,"荣耀体验店")+SUMIFS(通讯通路门店!$W:$W,通讯通路门店!$S:$S,$G2027,通讯通路门店!$J:$J,"荣耀授权专卖店")</f>
        <v>0</v>
      </c>
      <c r="BD2027" s="99">
        <f>SUMIFS(通讯通路门店!$Z:$Z,通讯通路门店!$S:$S,$G2027,通讯通路门店!$J:$J,"VIVO体验店")</f>
        <v>0</v>
      </c>
      <c r="BE2027" s="99">
        <f>SUMIFS(通讯通路门店!$AB:$AB,通讯通路门店!$S:$S,$G2027,通讯通路门店!$J:$J,"OPPO体验店")</f>
        <v>0</v>
      </c>
      <c r="BF2027" s="99">
        <f>SUMIFS(通讯通路门店!$X:$X,通讯通路门店!$S:$S,$G2027,通讯通路门店!$J:$J,"华为授权体验店")+SUMIFS(通讯通路门店!$AA:$AA,通讯通路门店!$S:$S,$G2027,通讯通路门店!$J:$J,"华为堡垒店")</f>
        <v>0</v>
      </c>
      <c r="BG2027" s="99">
        <f>SUMIFS(通讯通路门店!$Y:$Y,通讯通路门店!$S:$S,$G2027,通讯通路门店!$J:$J,"小米体验店")</f>
        <v>0</v>
      </c>
      <c r="BH2027" s="99">
        <f>SUMIFS(通讯通路门店!$AA:$AA,通讯通路门店!$S:$S,$G2027,通讯通路门店!$J:$J,"苹果体验店")</f>
        <v>0</v>
      </c>
      <c r="BI2027" s="99">
        <f>SUMIFS(通讯通路门店!$K:$K,通讯通路门店!$S:$S,$G2027,通讯通路门店!$J:$J,"其他品牌专卖店")</f>
        <v>0</v>
      </c>
      <c r="BJ2027" s="99">
        <f>SUMIFS(通讯通路门店!$AC:$AC,通讯通路门店!$S:$S,$G2027)</f>
        <v>0</v>
      </c>
      <c r="BK2027" s="99">
        <f>SUMIFS(通讯通路门店!$AD:$AD,通讯通路门店!$S:$S,$G2027)</f>
        <v>0</v>
      </c>
      <c r="BL2027" s="99">
        <f>SUMIFS(通讯通路门店!$AE:$AE,通讯通路门店!$S:$S,$G2027)</f>
        <v>0</v>
      </c>
      <c r="BM2027" s="99">
        <f>SUMIFS(通讯通路门店!$AF:$AF,通讯通路门店!$S:$S,$G2027)</f>
        <v>0</v>
      </c>
      <c r="BN2027" s="99">
        <f>SUMIFS(通讯通路门店!$AG:$AG,通讯通路门店!$S:$S,$G2027)</f>
        <v>0</v>
      </c>
      <c r="BO2027" s="99">
        <f>SUMIFS(通讯通路门店!$AH:$AH,通讯通路门店!$S:$S,$G2027)</f>
        <v>0</v>
      </c>
      <c r="BP2027" s="99">
        <f>SUMIFS(通讯通路门店!$AI:$AI,通讯通路门店!$S:$S,$G2027)</f>
        <v>0</v>
      </c>
      <c r="BQ2027" s="83"/>
    </row>
    <row r="2028" spans="1:69">
      <c r="A2028" s="99" t="str">
        <f>IFERROR(_xlfn.XLOOKUP($G2028,通讯通路门店!$S$4:$S$993933,通讯通路门店!$A$4:$A$993933,0,0),"")</f>
        <v>海南省</v>
      </c>
      <c r="B2028" s="99" t="str">
        <f>IFERROR(_xlfn.XLOOKUP($G2028,通讯通路门店!$S$4:$S$993933,通讯通路门店!$B$4:$B$993933,0,0),"")</f>
        <v>乐东黎族自治县</v>
      </c>
      <c r="C2028" s="99" t="str">
        <f>IFERROR(_xlfn.XLOOKUP($G2028,通讯通路门店!$S$4:$S$993933,通讯通路门店!$C$4:$C$993933,0,0),"")</f>
        <v>乐东黎族自治县</v>
      </c>
      <c r="D2028" s="99" t="str">
        <f>IFERROR(_xlfn.XLOOKUP($G2028,通讯通路门店!$S$4:$S$993933,通讯通路门店!$D$4:$D$993933,0,0),"")</f>
        <v>万冲镇</v>
      </c>
      <c r="E2028" s="83"/>
      <c r="F2028" s="83"/>
      <c r="G2028" s="101"/>
      <c r="H2028" s="102">
        <f>IFERROR(_xlfn.XLOOKUP($G2028,通讯通路门店!$S$4:$S$993933,通讯通路门店!$R$4:$R$993933,0,0),"")</f>
        <v>0</v>
      </c>
      <c r="I2028" s="83"/>
      <c r="J2028" s="83"/>
      <c r="K2028" s="83"/>
      <c r="L2028" s="83"/>
      <c r="M2028" s="83"/>
      <c r="N2028" s="83"/>
      <c r="O2028" s="83"/>
      <c r="P2028" s="83"/>
      <c r="Q2028" s="83"/>
      <c r="R2028" s="83"/>
      <c r="S2028" s="83"/>
      <c r="T2028" s="83"/>
      <c r="U2028" s="99">
        <f>COUNTIF(通讯通路门店!$S:$S,$G2028)</f>
        <v>0</v>
      </c>
      <c r="V2028" s="99">
        <f>COUNTIFS(通讯通路门店!$S:$S,$G2028,通讯通路门店!$J:$J,"综合卖场")</f>
        <v>0</v>
      </c>
      <c r="W2028" s="99">
        <f>SUMIFS(通讯通路门店!$AJ:$AJ,通讯通路门店!$S:$S,通讯客户沙盘!$G2028)</f>
        <v>0</v>
      </c>
      <c r="X2028" s="99">
        <f t="shared" si="155"/>
        <v>0</v>
      </c>
      <c r="Y2028" s="99">
        <f>COUNTIFS(通讯通路门店!$S:$S,$G2028,通讯通路门店!$J:$J,"荣耀体验店")+COUNTIFS(通讯通路门店!$S:$S,$G2028,通讯通路门店!$J:$J,"荣耀授权专卖店")</f>
        <v>0</v>
      </c>
      <c r="Z2028" s="99">
        <f>COUNTIFS(通讯通路门店!$S:$S,$G2028,通讯通路门店!$J:$J,"VIVO体验店")</f>
        <v>0</v>
      </c>
      <c r="AA2028" s="99">
        <f>COUNTIFS(通讯通路门店!$S:$S,$G2028,通讯通路门店!$J:$J,"OPPO体验店")</f>
        <v>0</v>
      </c>
      <c r="AB2028" s="99">
        <f>COUNTIFS(通讯通路门店!$S:$S,$G2028,通讯通路门店!$J:$J,"华为授权体验店")+COUNTIFS(通讯通路门店!$S:$S,$G2028,通讯通路门店!$J:$J,"华为堡垒店")</f>
        <v>0</v>
      </c>
      <c r="AC2028" s="99">
        <f>COUNTIFS(通讯通路门店!$S:$S,$G2028,通讯通路门店!$J:$J,"小米体验店")</f>
        <v>0</v>
      </c>
      <c r="AD2028" s="99">
        <f>COUNTIFS(通讯通路门店!$S:$S,$G2028,通讯通路门店!$J:$J,"苹果体验店")</f>
        <v>0</v>
      </c>
      <c r="AE2028" s="99">
        <f>COUNTIFS(通讯通路门店!$S:$S,$G2028,通讯通路门店!$J:$J,"其他品牌专卖店")</f>
        <v>0</v>
      </c>
      <c r="AF2028" s="99">
        <f>SUMIFS(通讯通路门店!$BI:$BI,通讯通路门店!$S:$S,$G2028)</f>
        <v>0</v>
      </c>
      <c r="AG2028" s="99">
        <f>SUMIFS(通讯通路门店!$BH:$BH,通讯通路门店!$S:$S,$G2028)</f>
        <v>0</v>
      </c>
      <c r="AH2028" s="99">
        <f t="shared" si="156"/>
        <v>0</v>
      </c>
      <c r="AI2028" s="99">
        <f>SUMIFS(通讯通路门店!$BB:$BB,通讯通路门店!$S:$S,$G2028)</f>
        <v>0</v>
      </c>
      <c r="AJ2028" s="99">
        <f>SUMIFS(通讯通路门店!$BE:$BE,通讯通路门店!$S:$S,$G2028)</f>
        <v>0</v>
      </c>
      <c r="AK2028" s="99">
        <f>SUMIFS(通讯通路门店!$BG:$BG,通讯通路门店!$S:$S,$G2028)</f>
        <v>0</v>
      </c>
      <c r="AL2028" s="99">
        <f>SUMIFS(通讯通路门店!$BC:$BC,通讯通路门店!$S:$S,$G2028)</f>
        <v>0</v>
      </c>
      <c r="AM2028" s="99">
        <f>SUMIFS(通讯通路门店!$BD:$BD,通讯通路门店!$S:$S,$G2028)</f>
        <v>0</v>
      </c>
      <c r="AN2028" s="99">
        <f>SUMIFS(通讯通路门店!$BF:$BF,通讯通路门店!$S:$S,$G2028)</f>
        <v>0</v>
      </c>
      <c r="AO2028" s="99">
        <f t="shared" si="157"/>
        <v>0</v>
      </c>
      <c r="AP2028" s="99">
        <f>SUMIFS(通讯通路门店!$K:$K,通讯通路门店!$S:$S,$G2028)</f>
        <v>0</v>
      </c>
      <c r="AQ2028" s="83"/>
      <c r="AR2028" s="99">
        <f>SUMIFS(通讯通路门店!$T:$T,通讯通路门店!$S:$S,$G2028)</f>
        <v>0</v>
      </c>
      <c r="AS2028" s="99">
        <f>SUMIFS(通讯通路门店!$U:$U,通讯通路门店!$S:$S,$G2028)</f>
        <v>0</v>
      </c>
      <c r="AT2028" s="99">
        <f>SUMIFS(通讯通路门店!$V:$V,通讯通路门店!$S:$S,$G2028)</f>
        <v>0</v>
      </c>
      <c r="AU2028" s="99">
        <f>SUMIFS(通讯通路门店!$W:$W,通讯通路门店!$S:$S,$G2028)</f>
        <v>0</v>
      </c>
      <c r="AV2028" s="99">
        <f>SUMIFS(通讯通路门店!$Z:$Z,通讯通路门店!$S:$S,$G2028)</f>
        <v>0</v>
      </c>
      <c r="AW2028" s="99">
        <f>SUMIFS(通讯通路门店!$AB:$AB,通讯通路门店!$S:$S,$G2028)</f>
        <v>0</v>
      </c>
      <c r="AX2028" s="99">
        <f>SUMIFS(通讯通路门店!$X:$X,通讯通路门店!$S:$S,$G2028)</f>
        <v>0</v>
      </c>
      <c r="AY2028" s="99">
        <f>SUMIFS(通讯通路门店!$Y:$Y,通讯通路门店!$S:$S,$G2028)</f>
        <v>0</v>
      </c>
      <c r="AZ2028" s="99">
        <f>SUMIFS(通讯通路门店!$AA:$AA,通讯通路门店!$S:$S,$G2028)</f>
        <v>0</v>
      </c>
      <c r="BA2028" s="99">
        <f t="shared" si="158"/>
        <v>0</v>
      </c>
      <c r="BB2028" s="99">
        <f t="shared" si="159"/>
        <v>0</v>
      </c>
      <c r="BC2028" s="99">
        <f>SUMIFS(通讯通路门店!$W:$W,通讯通路门店!$S:$S,$G2028,通讯通路门店!$J:$J,"荣耀体验店")+SUMIFS(通讯通路门店!$W:$W,通讯通路门店!$S:$S,$G2028,通讯通路门店!$J:$J,"荣耀授权专卖店")</f>
        <v>0</v>
      </c>
      <c r="BD2028" s="99">
        <f>SUMIFS(通讯通路门店!$Z:$Z,通讯通路门店!$S:$S,$G2028,通讯通路门店!$J:$J,"VIVO体验店")</f>
        <v>0</v>
      </c>
      <c r="BE2028" s="99">
        <f>SUMIFS(通讯通路门店!$AB:$AB,通讯通路门店!$S:$S,$G2028,通讯通路门店!$J:$J,"OPPO体验店")</f>
        <v>0</v>
      </c>
      <c r="BF2028" s="99">
        <f>SUMIFS(通讯通路门店!$X:$X,通讯通路门店!$S:$S,$G2028,通讯通路门店!$J:$J,"华为授权体验店")+SUMIFS(通讯通路门店!$AA:$AA,通讯通路门店!$S:$S,$G2028,通讯通路门店!$J:$J,"华为堡垒店")</f>
        <v>0</v>
      </c>
      <c r="BG2028" s="99">
        <f>SUMIFS(通讯通路门店!$Y:$Y,通讯通路门店!$S:$S,$G2028,通讯通路门店!$J:$J,"小米体验店")</f>
        <v>0</v>
      </c>
      <c r="BH2028" s="99">
        <f>SUMIFS(通讯通路门店!$AA:$AA,通讯通路门店!$S:$S,$G2028,通讯通路门店!$J:$J,"苹果体验店")</f>
        <v>0</v>
      </c>
      <c r="BI2028" s="99">
        <f>SUMIFS(通讯通路门店!$K:$K,通讯通路门店!$S:$S,$G2028,通讯通路门店!$J:$J,"其他品牌专卖店")</f>
        <v>0</v>
      </c>
      <c r="BJ2028" s="99">
        <f>SUMIFS(通讯通路门店!$AC:$AC,通讯通路门店!$S:$S,$G2028)</f>
        <v>0</v>
      </c>
      <c r="BK2028" s="99">
        <f>SUMIFS(通讯通路门店!$AD:$AD,通讯通路门店!$S:$S,$G2028)</f>
        <v>0</v>
      </c>
      <c r="BL2028" s="99">
        <f>SUMIFS(通讯通路门店!$AE:$AE,通讯通路门店!$S:$S,$G2028)</f>
        <v>0</v>
      </c>
      <c r="BM2028" s="99">
        <f>SUMIFS(通讯通路门店!$AF:$AF,通讯通路门店!$S:$S,$G2028)</f>
        <v>0</v>
      </c>
      <c r="BN2028" s="99">
        <f>SUMIFS(通讯通路门店!$AG:$AG,通讯通路门店!$S:$S,$G2028)</f>
        <v>0</v>
      </c>
      <c r="BO2028" s="99">
        <f>SUMIFS(通讯通路门店!$AH:$AH,通讯通路门店!$S:$S,$G2028)</f>
        <v>0</v>
      </c>
      <c r="BP2028" s="99">
        <f>SUMIFS(通讯通路门店!$AI:$AI,通讯通路门店!$S:$S,$G2028)</f>
        <v>0</v>
      </c>
      <c r="BQ2028" s="83"/>
    </row>
    <row r="2029" spans="1:69">
      <c r="A2029" s="99" t="str">
        <f>IFERROR(_xlfn.XLOOKUP($G2029,通讯通路门店!$S$4:$S$993933,通讯通路门店!$A$4:$A$993933,0,0),"")</f>
        <v>海南省</v>
      </c>
      <c r="B2029" s="99" t="str">
        <f>IFERROR(_xlfn.XLOOKUP($G2029,通讯通路门店!$S$4:$S$993933,通讯通路门店!$B$4:$B$993933,0,0),"")</f>
        <v>乐东黎族自治县</v>
      </c>
      <c r="C2029" s="99" t="str">
        <f>IFERROR(_xlfn.XLOOKUP($G2029,通讯通路门店!$S$4:$S$993933,通讯通路门店!$C$4:$C$993933,0,0),"")</f>
        <v>乐东黎族自治县</v>
      </c>
      <c r="D2029" s="99" t="str">
        <f>IFERROR(_xlfn.XLOOKUP($G2029,通讯通路门店!$S$4:$S$993933,通讯通路门店!$D$4:$D$993933,0,0),"")</f>
        <v>万冲镇</v>
      </c>
      <c r="E2029" s="83"/>
      <c r="F2029" s="83"/>
      <c r="G2029" s="101"/>
      <c r="H2029" s="102">
        <f>IFERROR(_xlfn.XLOOKUP($G2029,通讯通路门店!$S$4:$S$993933,通讯通路门店!$R$4:$R$993933,0,0),"")</f>
        <v>0</v>
      </c>
      <c r="I2029" s="83"/>
      <c r="J2029" s="83"/>
      <c r="K2029" s="83"/>
      <c r="L2029" s="83"/>
      <c r="M2029" s="83"/>
      <c r="N2029" s="83"/>
      <c r="O2029" s="83"/>
      <c r="P2029" s="83"/>
      <c r="Q2029" s="83"/>
      <c r="R2029" s="83"/>
      <c r="S2029" s="83"/>
      <c r="T2029" s="83"/>
      <c r="U2029" s="99">
        <f>COUNTIF(通讯通路门店!$S:$S,$G2029)</f>
        <v>0</v>
      </c>
      <c r="V2029" s="99">
        <f>COUNTIFS(通讯通路门店!$S:$S,$G2029,通讯通路门店!$J:$J,"综合卖场")</f>
        <v>0</v>
      </c>
      <c r="W2029" s="99">
        <f>SUMIFS(通讯通路门店!$AJ:$AJ,通讯通路门店!$S:$S,通讯客户沙盘!$G2029)</f>
        <v>0</v>
      </c>
      <c r="X2029" s="99">
        <f t="shared" si="155"/>
        <v>0</v>
      </c>
      <c r="Y2029" s="99">
        <f>COUNTIFS(通讯通路门店!$S:$S,$G2029,通讯通路门店!$J:$J,"荣耀体验店")+COUNTIFS(通讯通路门店!$S:$S,$G2029,通讯通路门店!$J:$J,"荣耀授权专卖店")</f>
        <v>0</v>
      </c>
      <c r="Z2029" s="99">
        <f>COUNTIFS(通讯通路门店!$S:$S,$G2029,通讯通路门店!$J:$J,"VIVO体验店")</f>
        <v>0</v>
      </c>
      <c r="AA2029" s="99">
        <f>COUNTIFS(通讯通路门店!$S:$S,$G2029,通讯通路门店!$J:$J,"OPPO体验店")</f>
        <v>0</v>
      </c>
      <c r="AB2029" s="99">
        <f>COUNTIFS(通讯通路门店!$S:$S,$G2029,通讯通路门店!$J:$J,"华为授权体验店")+COUNTIFS(通讯通路门店!$S:$S,$G2029,通讯通路门店!$J:$J,"华为堡垒店")</f>
        <v>0</v>
      </c>
      <c r="AC2029" s="99">
        <f>COUNTIFS(通讯通路门店!$S:$S,$G2029,通讯通路门店!$J:$J,"小米体验店")</f>
        <v>0</v>
      </c>
      <c r="AD2029" s="99">
        <f>COUNTIFS(通讯通路门店!$S:$S,$G2029,通讯通路门店!$J:$J,"苹果体验店")</f>
        <v>0</v>
      </c>
      <c r="AE2029" s="99">
        <f>COUNTIFS(通讯通路门店!$S:$S,$G2029,通讯通路门店!$J:$J,"其他品牌专卖店")</f>
        <v>0</v>
      </c>
      <c r="AF2029" s="99">
        <f>SUMIFS(通讯通路门店!$BI:$BI,通讯通路门店!$S:$S,$G2029)</f>
        <v>0</v>
      </c>
      <c r="AG2029" s="99">
        <f>SUMIFS(通讯通路门店!$BH:$BH,通讯通路门店!$S:$S,$G2029)</f>
        <v>0</v>
      </c>
      <c r="AH2029" s="99">
        <f t="shared" si="156"/>
        <v>0</v>
      </c>
      <c r="AI2029" s="99">
        <f>SUMIFS(通讯通路门店!$BB:$BB,通讯通路门店!$S:$S,$G2029)</f>
        <v>0</v>
      </c>
      <c r="AJ2029" s="99">
        <f>SUMIFS(通讯通路门店!$BE:$BE,通讯通路门店!$S:$S,$G2029)</f>
        <v>0</v>
      </c>
      <c r="AK2029" s="99">
        <f>SUMIFS(通讯通路门店!$BG:$BG,通讯通路门店!$S:$S,$G2029)</f>
        <v>0</v>
      </c>
      <c r="AL2029" s="99">
        <f>SUMIFS(通讯通路门店!$BC:$BC,通讯通路门店!$S:$S,$G2029)</f>
        <v>0</v>
      </c>
      <c r="AM2029" s="99">
        <f>SUMIFS(通讯通路门店!$BD:$BD,通讯通路门店!$S:$S,$G2029)</f>
        <v>0</v>
      </c>
      <c r="AN2029" s="99">
        <f>SUMIFS(通讯通路门店!$BF:$BF,通讯通路门店!$S:$S,$G2029)</f>
        <v>0</v>
      </c>
      <c r="AO2029" s="99">
        <f t="shared" si="157"/>
        <v>0</v>
      </c>
      <c r="AP2029" s="99">
        <f>SUMIFS(通讯通路门店!$K:$K,通讯通路门店!$S:$S,$G2029)</f>
        <v>0</v>
      </c>
      <c r="AQ2029" s="83"/>
      <c r="AR2029" s="99">
        <f>SUMIFS(通讯通路门店!$T:$T,通讯通路门店!$S:$S,$G2029)</f>
        <v>0</v>
      </c>
      <c r="AS2029" s="99">
        <f>SUMIFS(通讯通路门店!$U:$U,通讯通路门店!$S:$S,$G2029)</f>
        <v>0</v>
      </c>
      <c r="AT2029" s="99">
        <f>SUMIFS(通讯通路门店!$V:$V,通讯通路门店!$S:$S,$G2029)</f>
        <v>0</v>
      </c>
      <c r="AU2029" s="99">
        <f>SUMIFS(通讯通路门店!$W:$W,通讯通路门店!$S:$S,$G2029)</f>
        <v>0</v>
      </c>
      <c r="AV2029" s="99">
        <f>SUMIFS(通讯通路门店!$Z:$Z,通讯通路门店!$S:$S,$G2029)</f>
        <v>0</v>
      </c>
      <c r="AW2029" s="99">
        <f>SUMIFS(通讯通路门店!$AB:$AB,通讯通路门店!$S:$S,$G2029)</f>
        <v>0</v>
      </c>
      <c r="AX2029" s="99">
        <f>SUMIFS(通讯通路门店!$X:$X,通讯通路门店!$S:$S,$G2029)</f>
        <v>0</v>
      </c>
      <c r="AY2029" s="99">
        <f>SUMIFS(通讯通路门店!$Y:$Y,通讯通路门店!$S:$S,$G2029)</f>
        <v>0</v>
      </c>
      <c r="AZ2029" s="99">
        <f>SUMIFS(通讯通路门店!$AA:$AA,通讯通路门店!$S:$S,$G2029)</f>
        <v>0</v>
      </c>
      <c r="BA2029" s="99">
        <f t="shared" si="158"/>
        <v>0</v>
      </c>
      <c r="BB2029" s="99">
        <f t="shared" si="159"/>
        <v>0</v>
      </c>
      <c r="BC2029" s="99">
        <f>SUMIFS(通讯通路门店!$W:$W,通讯通路门店!$S:$S,$G2029,通讯通路门店!$J:$J,"荣耀体验店")+SUMIFS(通讯通路门店!$W:$W,通讯通路门店!$S:$S,$G2029,通讯通路门店!$J:$J,"荣耀授权专卖店")</f>
        <v>0</v>
      </c>
      <c r="BD2029" s="99">
        <f>SUMIFS(通讯通路门店!$Z:$Z,通讯通路门店!$S:$S,$G2029,通讯通路门店!$J:$J,"VIVO体验店")</f>
        <v>0</v>
      </c>
      <c r="BE2029" s="99">
        <f>SUMIFS(通讯通路门店!$AB:$AB,通讯通路门店!$S:$S,$G2029,通讯通路门店!$J:$J,"OPPO体验店")</f>
        <v>0</v>
      </c>
      <c r="BF2029" s="99">
        <f>SUMIFS(通讯通路门店!$X:$X,通讯通路门店!$S:$S,$G2029,通讯通路门店!$J:$J,"华为授权体验店")+SUMIFS(通讯通路门店!$AA:$AA,通讯通路门店!$S:$S,$G2029,通讯通路门店!$J:$J,"华为堡垒店")</f>
        <v>0</v>
      </c>
      <c r="BG2029" s="99">
        <f>SUMIFS(通讯通路门店!$Y:$Y,通讯通路门店!$S:$S,$G2029,通讯通路门店!$J:$J,"小米体验店")</f>
        <v>0</v>
      </c>
      <c r="BH2029" s="99">
        <f>SUMIFS(通讯通路门店!$AA:$AA,通讯通路门店!$S:$S,$G2029,通讯通路门店!$J:$J,"苹果体验店")</f>
        <v>0</v>
      </c>
      <c r="BI2029" s="99">
        <f>SUMIFS(通讯通路门店!$K:$K,通讯通路门店!$S:$S,$G2029,通讯通路门店!$J:$J,"其他品牌专卖店")</f>
        <v>0</v>
      </c>
      <c r="BJ2029" s="99">
        <f>SUMIFS(通讯通路门店!$AC:$AC,通讯通路门店!$S:$S,$G2029)</f>
        <v>0</v>
      </c>
      <c r="BK2029" s="99">
        <f>SUMIFS(通讯通路门店!$AD:$AD,通讯通路门店!$S:$S,$G2029)</f>
        <v>0</v>
      </c>
      <c r="BL2029" s="99">
        <f>SUMIFS(通讯通路门店!$AE:$AE,通讯通路门店!$S:$S,$G2029)</f>
        <v>0</v>
      </c>
      <c r="BM2029" s="99">
        <f>SUMIFS(通讯通路门店!$AF:$AF,通讯通路门店!$S:$S,$G2029)</f>
        <v>0</v>
      </c>
      <c r="BN2029" s="99">
        <f>SUMIFS(通讯通路门店!$AG:$AG,通讯通路门店!$S:$S,$G2029)</f>
        <v>0</v>
      </c>
      <c r="BO2029" s="99">
        <f>SUMIFS(通讯通路门店!$AH:$AH,通讯通路门店!$S:$S,$G2029)</f>
        <v>0</v>
      </c>
      <c r="BP2029" s="99">
        <f>SUMIFS(通讯通路门店!$AI:$AI,通讯通路门店!$S:$S,$G2029)</f>
        <v>0</v>
      </c>
      <c r="BQ2029" s="83"/>
    </row>
    <row r="2030" spans="1:69">
      <c r="A2030" s="99" t="str">
        <f>IFERROR(_xlfn.XLOOKUP($G2030,通讯通路门店!$S$4:$S$993933,通讯通路门店!$A$4:$A$993933,0,0),"")</f>
        <v>海南省</v>
      </c>
      <c r="B2030" s="99" t="str">
        <f>IFERROR(_xlfn.XLOOKUP($G2030,通讯通路门店!$S$4:$S$993933,通讯通路门店!$B$4:$B$993933,0,0),"")</f>
        <v>乐东黎族自治县</v>
      </c>
      <c r="C2030" s="99" t="str">
        <f>IFERROR(_xlfn.XLOOKUP($G2030,通讯通路门店!$S$4:$S$993933,通讯通路门店!$C$4:$C$993933,0,0),"")</f>
        <v>乐东黎族自治县</v>
      </c>
      <c r="D2030" s="99" t="str">
        <f>IFERROR(_xlfn.XLOOKUP($G2030,通讯通路门店!$S$4:$S$993933,通讯通路门店!$D$4:$D$993933,0,0),"")</f>
        <v>万冲镇</v>
      </c>
      <c r="E2030" s="83"/>
      <c r="F2030" s="83"/>
      <c r="G2030" s="101"/>
      <c r="H2030" s="102">
        <f>IFERROR(_xlfn.XLOOKUP($G2030,通讯通路门店!$S$4:$S$993933,通讯通路门店!$R$4:$R$993933,0,0),"")</f>
        <v>0</v>
      </c>
      <c r="I2030" s="83"/>
      <c r="J2030" s="83"/>
      <c r="K2030" s="83"/>
      <c r="L2030" s="83"/>
      <c r="M2030" s="83"/>
      <c r="N2030" s="83"/>
      <c r="O2030" s="83"/>
      <c r="P2030" s="83"/>
      <c r="Q2030" s="83"/>
      <c r="R2030" s="83"/>
      <c r="S2030" s="83"/>
      <c r="T2030" s="83"/>
      <c r="U2030" s="99">
        <f>COUNTIF(通讯通路门店!$S:$S,$G2030)</f>
        <v>0</v>
      </c>
      <c r="V2030" s="99">
        <f>COUNTIFS(通讯通路门店!$S:$S,$G2030,通讯通路门店!$J:$J,"综合卖场")</f>
        <v>0</v>
      </c>
      <c r="W2030" s="99">
        <f>SUMIFS(通讯通路门店!$AJ:$AJ,通讯通路门店!$S:$S,通讯客户沙盘!$G2030)</f>
        <v>0</v>
      </c>
      <c r="X2030" s="99">
        <f t="shared" si="155"/>
        <v>0</v>
      </c>
      <c r="Y2030" s="99">
        <f>COUNTIFS(通讯通路门店!$S:$S,$G2030,通讯通路门店!$J:$J,"荣耀体验店")+COUNTIFS(通讯通路门店!$S:$S,$G2030,通讯通路门店!$J:$J,"荣耀授权专卖店")</f>
        <v>0</v>
      </c>
      <c r="Z2030" s="99">
        <f>COUNTIFS(通讯通路门店!$S:$S,$G2030,通讯通路门店!$J:$J,"VIVO体验店")</f>
        <v>0</v>
      </c>
      <c r="AA2030" s="99">
        <f>COUNTIFS(通讯通路门店!$S:$S,$G2030,通讯通路门店!$J:$J,"OPPO体验店")</f>
        <v>0</v>
      </c>
      <c r="AB2030" s="99">
        <f>COUNTIFS(通讯通路门店!$S:$S,$G2030,通讯通路门店!$J:$J,"华为授权体验店")+COUNTIFS(通讯通路门店!$S:$S,$G2030,通讯通路门店!$J:$J,"华为堡垒店")</f>
        <v>0</v>
      </c>
      <c r="AC2030" s="99">
        <f>COUNTIFS(通讯通路门店!$S:$S,$G2030,通讯通路门店!$J:$J,"小米体验店")</f>
        <v>0</v>
      </c>
      <c r="AD2030" s="99">
        <f>COUNTIFS(通讯通路门店!$S:$S,$G2030,通讯通路门店!$J:$J,"苹果体验店")</f>
        <v>0</v>
      </c>
      <c r="AE2030" s="99">
        <f>COUNTIFS(通讯通路门店!$S:$S,$G2030,通讯通路门店!$J:$J,"其他品牌专卖店")</f>
        <v>0</v>
      </c>
      <c r="AF2030" s="99">
        <f>SUMIFS(通讯通路门店!$BI:$BI,通讯通路门店!$S:$S,$G2030)</f>
        <v>0</v>
      </c>
      <c r="AG2030" s="99">
        <f>SUMIFS(通讯通路门店!$BH:$BH,通讯通路门店!$S:$S,$G2030)</f>
        <v>0</v>
      </c>
      <c r="AH2030" s="99">
        <f t="shared" si="156"/>
        <v>0</v>
      </c>
      <c r="AI2030" s="99">
        <f>SUMIFS(通讯通路门店!$BB:$BB,通讯通路门店!$S:$S,$G2030)</f>
        <v>0</v>
      </c>
      <c r="AJ2030" s="99">
        <f>SUMIFS(通讯通路门店!$BE:$BE,通讯通路门店!$S:$S,$G2030)</f>
        <v>0</v>
      </c>
      <c r="AK2030" s="99">
        <f>SUMIFS(通讯通路门店!$BG:$BG,通讯通路门店!$S:$S,$G2030)</f>
        <v>0</v>
      </c>
      <c r="AL2030" s="99">
        <f>SUMIFS(通讯通路门店!$BC:$BC,通讯通路门店!$S:$S,$G2030)</f>
        <v>0</v>
      </c>
      <c r="AM2030" s="99">
        <f>SUMIFS(通讯通路门店!$BD:$BD,通讯通路门店!$S:$S,$G2030)</f>
        <v>0</v>
      </c>
      <c r="AN2030" s="99">
        <f>SUMIFS(通讯通路门店!$BF:$BF,通讯通路门店!$S:$S,$G2030)</f>
        <v>0</v>
      </c>
      <c r="AO2030" s="99">
        <f t="shared" si="157"/>
        <v>0</v>
      </c>
      <c r="AP2030" s="99">
        <f>SUMIFS(通讯通路门店!$K:$K,通讯通路门店!$S:$S,$G2030)</f>
        <v>0</v>
      </c>
      <c r="AQ2030" s="83"/>
      <c r="AR2030" s="99">
        <f>SUMIFS(通讯通路门店!$T:$T,通讯通路门店!$S:$S,$G2030)</f>
        <v>0</v>
      </c>
      <c r="AS2030" s="99">
        <f>SUMIFS(通讯通路门店!$U:$U,通讯通路门店!$S:$S,$G2030)</f>
        <v>0</v>
      </c>
      <c r="AT2030" s="99">
        <f>SUMIFS(通讯通路门店!$V:$V,通讯通路门店!$S:$S,$G2030)</f>
        <v>0</v>
      </c>
      <c r="AU2030" s="99">
        <f>SUMIFS(通讯通路门店!$W:$W,通讯通路门店!$S:$S,$G2030)</f>
        <v>0</v>
      </c>
      <c r="AV2030" s="99">
        <f>SUMIFS(通讯通路门店!$Z:$Z,通讯通路门店!$S:$S,$G2030)</f>
        <v>0</v>
      </c>
      <c r="AW2030" s="99">
        <f>SUMIFS(通讯通路门店!$AB:$AB,通讯通路门店!$S:$S,$G2030)</f>
        <v>0</v>
      </c>
      <c r="AX2030" s="99">
        <f>SUMIFS(通讯通路门店!$X:$X,通讯通路门店!$S:$S,$G2030)</f>
        <v>0</v>
      </c>
      <c r="AY2030" s="99">
        <f>SUMIFS(通讯通路门店!$Y:$Y,通讯通路门店!$S:$S,$G2030)</f>
        <v>0</v>
      </c>
      <c r="AZ2030" s="99">
        <f>SUMIFS(通讯通路门店!$AA:$AA,通讯通路门店!$S:$S,$G2030)</f>
        <v>0</v>
      </c>
      <c r="BA2030" s="99">
        <f t="shared" si="158"/>
        <v>0</v>
      </c>
      <c r="BB2030" s="99">
        <f t="shared" si="159"/>
        <v>0</v>
      </c>
      <c r="BC2030" s="99">
        <f>SUMIFS(通讯通路门店!$W:$W,通讯通路门店!$S:$S,$G2030,通讯通路门店!$J:$J,"荣耀体验店")+SUMIFS(通讯通路门店!$W:$W,通讯通路门店!$S:$S,$G2030,通讯通路门店!$J:$J,"荣耀授权专卖店")</f>
        <v>0</v>
      </c>
      <c r="BD2030" s="99">
        <f>SUMIFS(通讯通路门店!$Z:$Z,通讯通路门店!$S:$S,$G2030,通讯通路门店!$J:$J,"VIVO体验店")</f>
        <v>0</v>
      </c>
      <c r="BE2030" s="99">
        <f>SUMIFS(通讯通路门店!$AB:$AB,通讯通路门店!$S:$S,$G2030,通讯通路门店!$J:$J,"OPPO体验店")</f>
        <v>0</v>
      </c>
      <c r="BF2030" s="99">
        <f>SUMIFS(通讯通路门店!$X:$X,通讯通路门店!$S:$S,$G2030,通讯通路门店!$J:$J,"华为授权体验店")+SUMIFS(通讯通路门店!$AA:$AA,通讯通路门店!$S:$S,$G2030,通讯通路门店!$J:$J,"华为堡垒店")</f>
        <v>0</v>
      </c>
      <c r="BG2030" s="99">
        <f>SUMIFS(通讯通路门店!$Y:$Y,通讯通路门店!$S:$S,$G2030,通讯通路门店!$J:$J,"小米体验店")</f>
        <v>0</v>
      </c>
      <c r="BH2030" s="99">
        <f>SUMIFS(通讯通路门店!$AA:$AA,通讯通路门店!$S:$S,$G2030,通讯通路门店!$J:$J,"苹果体验店")</f>
        <v>0</v>
      </c>
      <c r="BI2030" s="99">
        <f>SUMIFS(通讯通路门店!$K:$K,通讯通路门店!$S:$S,$G2030,通讯通路门店!$J:$J,"其他品牌专卖店")</f>
        <v>0</v>
      </c>
      <c r="BJ2030" s="99">
        <f>SUMIFS(通讯通路门店!$AC:$AC,通讯通路门店!$S:$S,$G2030)</f>
        <v>0</v>
      </c>
      <c r="BK2030" s="99">
        <f>SUMIFS(通讯通路门店!$AD:$AD,通讯通路门店!$S:$S,$G2030)</f>
        <v>0</v>
      </c>
      <c r="BL2030" s="99">
        <f>SUMIFS(通讯通路门店!$AE:$AE,通讯通路门店!$S:$S,$G2030)</f>
        <v>0</v>
      </c>
      <c r="BM2030" s="99">
        <f>SUMIFS(通讯通路门店!$AF:$AF,通讯通路门店!$S:$S,$G2030)</f>
        <v>0</v>
      </c>
      <c r="BN2030" s="99">
        <f>SUMIFS(通讯通路门店!$AG:$AG,通讯通路门店!$S:$S,$G2030)</f>
        <v>0</v>
      </c>
      <c r="BO2030" s="99">
        <f>SUMIFS(通讯通路门店!$AH:$AH,通讯通路门店!$S:$S,$G2030)</f>
        <v>0</v>
      </c>
      <c r="BP2030" s="99">
        <f>SUMIFS(通讯通路门店!$AI:$AI,通讯通路门店!$S:$S,$G2030)</f>
        <v>0</v>
      </c>
      <c r="BQ2030" s="83"/>
    </row>
    <row r="2031" spans="1:69">
      <c r="A2031" s="99" t="str">
        <f>IFERROR(_xlfn.XLOOKUP($G2031,通讯通路门店!$S$4:$S$993933,通讯通路门店!$A$4:$A$993933,0,0),"")</f>
        <v>海南省</v>
      </c>
      <c r="B2031" s="99" t="str">
        <f>IFERROR(_xlfn.XLOOKUP($G2031,通讯通路门店!$S$4:$S$993933,通讯通路门店!$B$4:$B$993933,0,0),"")</f>
        <v>乐东黎族自治县</v>
      </c>
      <c r="C2031" s="99" t="str">
        <f>IFERROR(_xlfn.XLOOKUP($G2031,通讯通路门店!$S$4:$S$993933,通讯通路门店!$C$4:$C$993933,0,0),"")</f>
        <v>乐东黎族自治县</v>
      </c>
      <c r="D2031" s="99" t="str">
        <f>IFERROR(_xlfn.XLOOKUP($G2031,通讯通路门店!$S$4:$S$993933,通讯通路门店!$D$4:$D$993933,0,0),"")</f>
        <v>万冲镇</v>
      </c>
      <c r="E2031" s="83"/>
      <c r="F2031" s="83"/>
      <c r="G2031" s="101"/>
      <c r="H2031" s="102">
        <f>IFERROR(_xlfn.XLOOKUP($G2031,通讯通路门店!$S$4:$S$993933,通讯通路门店!$R$4:$R$993933,0,0),"")</f>
        <v>0</v>
      </c>
      <c r="I2031" s="83"/>
      <c r="J2031" s="83"/>
      <c r="K2031" s="83"/>
      <c r="L2031" s="83"/>
      <c r="M2031" s="83"/>
      <c r="N2031" s="83"/>
      <c r="O2031" s="83"/>
      <c r="P2031" s="83"/>
      <c r="Q2031" s="83"/>
      <c r="R2031" s="83"/>
      <c r="S2031" s="83"/>
      <c r="T2031" s="83"/>
      <c r="U2031" s="99">
        <f>COUNTIF(通讯通路门店!$S:$S,$G2031)</f>
        <v>0</v>
      </c>
      <c r="V2031" s="99">
        <f>COUNTIFS(通讯通路门店!$S:$S,$G2031,通讯通路门店!$J:$J,"综合卖场")</f>
        <v>0</v>
      </c>
      <c r="W2031" s="99">
        <f>SUMIFS(通讯通路门店!$AJ:$AJ,通讯通路门店!$S:$S,通讯客户沙盘!$G2031)</f>
        <v>0</v>
      </c>
      <c r="X2031" s="99">
        <f t="shared" si="155"/>
        <v>0</v>
      </c>
      <c r="Y2031" s="99">
        <f>COUNTIFS(通讯通路门店!$S:$S,$G2031,通讯通路门店!$J:$J,"荣耀体验店")+COUNTIFS(通讯通路门店!$S:$S,$G2031,通讯通路门店!$J:$J,"荣耀授权专卖店")</f>
        <v>0</v>
      </c>
      <c r="Z2031" s="99">
        <f>COUNTIFS(通讯通路门店!$S:$S,$G2031,通讯通路门店!$J:$J,"VIVO体验店")</f>
        <v>0</v>
      </c>
      <c r="AA2031" s="99">
        <f>COUNTIFS(通讯通路门店!$S:$S,$G2031,通讯通路门店!$J:$J,"OPPO体验店")</f>
        <v>0</v>
      </c>
      <c r="AB2031" s="99">
        <f>COUNTIFS(通讯通路门店!$S:$S,$G2031,通讯通路门店!$J:$J,"华为授权体验店")+COUNTIFS(通讯通路门店!$S:$S,$G2031,通讯通路门店!$J:$J,"华为堡垒店")</f>
        <v>0</v>
      </c>
      <c r="AC2031" s="99">
        <f>COUNTIFS(通讯通路门店!$S:$S,$G2031,通讯通路门店!$J:$J,"小米体验店")</f>
        <v>0</v>
      </c>
      <c r="AD2031" s="99">
        <f>COUNTIFS(通讯通路门店!$S:$S,$G2031,通讯通路门店!$J:$J,"苹果体验店")</f>
        <v>0</v>
      </c>
      <c r="AE2031" s="99">
        <f>COUNTIFS(通讯通路门店!$S:$S,$G2031,通讯通路门店!$J:$J,"其他品牌专卖店")</f>
        <v>0</v>
      </c>
      <c r="AF2031" s="99">
        <f>SUMIFS(通讯通路门店!$BI:$BI,通讯通路门店!$S:$S,$G2031)</f>
        <v>0</v>
      </c>
      <c r="AG2031" s="99">
        <f>SUMIFS(通讯通路门店!$BH:$BH,通讯通路门店!$S:$S,$G2031)</f>
        <v>0</v>
      </c>
      <c r="AH2031" s="99">
        <f t="shared" si="156"/>
        <v>0</v>
      </c>
      <c r="AI2031" s="99">
        <f>SUMIFS(通讯通路门店!$BB:$BB,通讯通路门店!$S:$S,$G2031)</f>
        <v>0</v>
      </c>
      <c r="AJ2031" s="99">
        <f>SUMIFS(通讯通路门店!$BE:$BE,通讯通路门店!$S:$S,$G2031)</f>
        <v>0</v>
      </c>
      <c r="AK2031" s="99">
        <f>SUMIFS(通讯通路门店!$BG:$BG,通讯通路门店!$S:$S,$G2031)</f>
        <v>0</v>
      </c>
      <c r="AL2031" s="99">
        <f>SUMIFS(通讯通路门店!$BC:$BC,通讯通路门店!$S:$S,$G2031)</f>
        <v>0</v>
      </c>
      <c r="AM2031" s="99">
        <f>SUMIFS(通讯通路门店!$BD:$BD,通讯通路门店!$S:$S,$G2031)</f>
        <v>0</v>
      </c>
      <c r="AN2031" s="99">
        <f>SUMIFS(通讯通路门店!$BF:$BF,通讯通路门店!$S:$S,$G2031)</f>
        <v>0</v>
      </c>
      <c r="AO2031" s="99">
        <f t="shared" si="157"/>
        <v>0</v>
      </c>
      <c r="AP2031" s="99">
        <f>SUMIFS(通讯通路门店!$K:$K,通讯通路门店!$S:$S,$G2031)</f>
        <v>0</v>
      </c>
      <c r="AQ2031" s="83"/>
      <c r="AR2031" s="99">
        <f>SUMIFS(通讯通路门店!$T:$T,通讯通路门店!$S:$S,$G2031)</f>
        <v>0</v>
      </c>
      <c r="AS2031" s="99">
        <f>SUMIFS(通讯通路门店!$U:$U,通讯通路门店!$S:$S,$G2031)</f>
        <v>0</v>
      </c>
      <c r="AT2031" s="99">
        <f>SUMIFS(通讯通路门店!$V:$V,通讯通路门店!$S:$S,$G2031)</f>
        <v>0</v>
      </c>
      <c r="AU2031" s="99">
        <f>SUMIFS(通讯通路门店!$W:$W,通讯通路门店!$S:$S,$G2031)</f>
        <v>0</v>
      </c>
      <c r="AV2031" s="99">
        <f>SUMIFS(通讯通路门店!$Z:$Z,通讯通路门店!$S:$S,$G2031)</f>
        <v>0</v>
      </c>
      <c r="AW2031" s="99">
        <f>SUMIFS(通讯通路门店!$AB:$AB,通讯通路门店!$S:$S,$G2031)</f>
        <v>0</v>
      </c>
      <c r="AX2031" s="99">
        <f>SUMIFS(通讯通路门店!$X:$X,通讯通路门店!$S:$S,$G2031)</f>
        <v>0</v>
      </c>
      <c r="AY2031" s="99">
        <f>SUMIFS(通讯通路门店!$Y:$Y,通讯通路门店!$S:$S,$G2031)</f>
        <v>0</v>
      </c>
      <c r="AZ2031" s="99">
        <f>SUMIFS(通讯通路门店!$AA:$AA,通讯通路门店!$S:$S,$G2031)</f>
        <v>0</v>
      </c>
      <c r="BA2031" s="99">
        <f t="shared" si="158"/>
        <v>0</v>
      </c>
      <c r="BB2031" s="99">
        <f t="shared" si="159"/>
        <v>0</v>
      </c>
      <c r="BC2031" s="99">
        <f>SUMIFS(通讯通路门店!$W:$W,通讯通路门店!$S:$S,$G2031,通讯通路门店!$J:$J,"荣耀体验店")+SUMIFS(通讯通路门店!$W:$W,通讯通路门店!$S:$S,$G2031,通讯通路门店!$J:$J,"荣耀授权专卖店")</f>
        <v>0</v>
      </c>
      <c r="BD2031" s="99">
        <f>SUMIFS(通讯通路门店!$Z:$Z,通讯通路门店!$S:$S,$G2031,通讯通路门店!$J:$J,"VIVO体验店")</f>
        <v>0</v>
      </c>
      <c r="BE2031" s="99">
        <f>SUMIFS(通讯通路门店!$AB:$AB,通讯通路门店!$S:$S,$G2031,通讯通路门店!$J:$J,"OPPO体验店")</f>
        <v>0</v>
      </c>
      <c r="BF2031" s="99">
        <f>SUMIFS(通讯通路门店!$X:$X,通讯通路门店!$S:$S,$G2031,通讯通路门店!$J:$J,"华为授权体验店")+SUMIFS(通讯通路门店!$AA:$AA,通讯通路门店!$S:$S,$G2031,通讯通路门店!$J:$J,"华为堡垒店")</f>
        <v>0</v>
      </c>
      <c r="BG2031" s="99">
        <f>SUMIFS(通讯通路门店!$Y:$Y,通讯通路门店!$S:$S,$G2031,通讯通路门店!$J:$J,"小米体验店")</f>
        <v>0</v>
      </c>
      <c r="BH2031" s="99">
        <f>SUMIFS(通讯通路门店!$AA:$AA,通讯通路门店!$S:$S,$G2031,通讯通路门店!$J:$J,"苹果体验店")</f>
        <v>0</v>
      </c>
      <c r="BI2031" s="99">
        <f>SUMIFS(通讯通路门店!$K:$K,通讯通路门店!$S:$S,$G2031,通讯通路门店!$J:$J,"其他品牌专卖店")</f>
        <v>0</v>
      </c>
      <c r="BJ2031" s="99">
        <f>SUMIFS(通讯通路门店!$AC:$AC,通讯通路门店!$S:$S,$G2031)</f>
        <v>0</v>
      </c>
      <c r="BK2031" s="99">
        <f>SUMIFS(通讯通路门店!$AD:$AD,通讯通路门店!$S:$S,$G2031)</f>
        <v>0</v>
      </c>
      <c r="BL2031" s="99">
        <f>SUMIFS(通讯通路门店!$AE:$AE,通讯通路门店!$S:$S,$G2031)</f>
        <v>0</v>
      </c>
      <c r="BM2031" s="99">
        <f>SUMIFS(通讯通路门店!$AF:$AF,通讯通路门店!$S:$S,$G2031)</f>
        <v>0</v>
      </c>
      <c r="BN2031" s="99">
        <f>SUMIFS(通讯通路门店!$AG:$AG,通讯通路门店!$S:$S,$G2031)</f>
        <v>0</v>
      </c>
      <c r="BO2031" s="99">
        <f>SUMIFS(通讯通路门店!$AH:$AH,通讯通路门店!$S:$S,$G2031)</f>
        <v>0</v>
      </c>
      <c r="BP2031" s="99">
        <f>SUMIFS(通讯通路门店!$AI:$AI,通讯通路门店!$S:$S,$G2031)</f>
        <v>0</v>
      </c>
      <c r="BQ2031" s="83"/>
    </row>
    <row r="2032" spans="1:69">
      <c r="A2032" s="99" t="str">
        <f>IFERROR(_xlfn.XLOOKUP($G2032,通讯通路门店!$S$4:$S$993933,通讯通路门店!$A$4:$A$993933,0,0),"")</f>
        <v>海南省</v>
      </c>
      <c r="B2032" s="99" t="str">
        <f>IFERROR(_xlfn.XLOOKUP($G2032,通讯通路门店!$S$4:$S$993933,通讯通路门店!$B$4:$B$993933,0,0),"")</f>
        <v>乐东黎族自治县</v>
      </c>
      <c r="C2032" s="99" t="str">
        <f>IFERROR(_xlfn.XLOOKUP($G2032,通讯通路门店!$S$4:$S$993933,通讯通路门店!$C$4:$C$993933,0,0),"")</f>
        <v>乐东黎族自治县</v>
      </c>
      <c r="D2032" s="99" t="str">
        <f>IFERROR(_xlfn.XLOOKUP($G2032,通讯通路门店!$S$4:$S$993933,通讯通路门店!$D$4:$D$993933,0,0),"")</f>
        <v>万冲镇</v>
      </c>
      <c r="E2032" s="83"/>
      <c r="F2032" s="83"/>
      <c r="G2032" s="101"/>
      <c r="H2032" s="102">
        <f>IFERROR(_xlfn.XLOOKUP($G2032,通讯通路门店!$S$4:$S$993933,通讯通路门店!$R$4:$R$993933,0,0),"")</f>
        <v>0</v>
      </c>
      <c r="I2032" s="83"/>
      <c r="J2032" s="83"/>
      <c r="K2032" s="83"/>
      <c r="L2032" s="83"/>
      <c r="M2032" s="83"/>
      <c r="N2032" s="83"/>
      <c r="O2032" s="83"/>
      <c r="P2032" s="83"/>
      <c r="Q2032" s="83"/>
      <c r="R2032" s="83"/>
      <c r="S2032" s="83"/>
      <c r="T2032" s="83"/>
      <c r="U2032" s="99">
        <f>COUNTIF(通讯通路门店!$S:$S,$G2032)</f>
        <v>0</v>
      </c>
      <c r="V2032" s="99">
        <f>COUNTIFS(通讯通路门店!$S:$S,$G2032,通讯通路门店!$J:$J,"综合卖场")</f>
        <v>0</v>
      </c>
      <c r="W2032" s="99">
        <f>SUMIFS(通讯通路门店!$AJ:$AJ,通讯通路门店!$S:$S,通讯客户沙盘!$G2032)</f>
        <v>0</v>
      </c>
      <c r="X2032" s="99">
        <f t="shared" si="155"/>
        <v>0</v>
      </c>
      <c r="Y2032" s="99">
        <f>COUNTIFS(通讯通路门店!$S:$S,$G2032,通讯通路门店!$J:$J,"荣耀体验店")+COUNTIFS(通讯通路门店!$S:$S,$G2032,通讯通路门店!$J:$J,"荣耀授权专卖店")</f>
        <v>0</v>
      </c>
      <c r="Z2032" s="99">
        <f>COUNTIFS(通讯通路门店!$S:$S,$G2032,通讯通路门店!$J:$J,"VIVO体验店")</f>
        <v>0</v>
      </c>
      <c r="AA2032" s="99">
        <f>COUNTIFS(通讯通路门店!$S:$S,$G2032,通讯通路门店!$J:$J,"OPPO体验店")</f>
        <v>0</v>
      </c>
      <c r="AB2032" s="99">
        <f>COUNTIFS(通讯通路门店!$S:$S,$G2032,通讯通路门店!$J:$J,"华为授权体验店")+COUNTIFS(通讯通路门店!$S:$S,$G2032,通讯通路门店!$J:$J,"华为堡垒店")</f>
        <v>0</v>
      </c>
      <c r="AC2032" s="99">
        <f>COUNTIFS(通讯通路门店!$S:$S,$G2032,通讯通路门店!$J:$J,"小米体验店")</f>
        <v>0</v>
      </c>
      <c r="AD2032" s="99">
        <f>COUNTIFS(通讯通路门店!$S:$S,$G2032,通讯通路门店!$J:$J,"苹果体验店")</f>
        <v>0</v>
      </c>
      <c r="AE2032" s="99">
        <f>COUNTIFS(通讯通路门店!$S:$S,$G2032,通讯通路门店!$J:$J,"其他品牌专卖店")</f>
        <v>0</v>
      </c>
      <c r="AF2032" s="99">
        <f>SUMIFS(通讯通路门店!$BI:$BI,通讯通路门店!$S:$S,$G2032)</f>
        <v>0</v>
      </c>
      <c r="AG2032" s="99">
        <f>SUMIFS(通讯通路门店!$BH:$BH,通讯通路门店!$S:$S,$G2032)</f>
        <v>0</v>
      </c>
      <c r="AH2032" s="99">
        <f t="shared" si="156"/>
        <v>0</v>
      </c>
      <c r="AI2032" s="99">
        <f>SUMIFS(通讯通路门店!$BB:$BB,通讯通路门店!$S:$S,$G2032)</f>
        <v>0</v>
      </c>
      <c r="AJ2032" s="99">
        <f>SUMIFS(通讯通路门店!$BE:$BE,通讯通路门店!$S:$S,$G2032)</f>
        <v>0</v>
      </c>
      <c r="AK2032" s="99">
        <f>SUMIFS(通讯通路门店!$BG:$BG,通讯通路门店!$S:$S,$G2032)</f>
        <v>0</v>
      </c>
      <c r="AL2032" s="99">
        <f>SUMIFS(通讯通路门店!$BC:$BC,通讯通路门店!$S:$S,$G2032)</f>
        <v>0</v>
      </c>
      <c r="AM2032" s="99">
        <f>SUMIFS(通讯通路门店!$BD:$BD,通讯通路门店!$S:$S,$G2032)</f>
        <v>0</v>
      </c>
      <c r="AN2032" s="99">
        <f>SUMIFS(通讯通路门店!$BF:$BF,通讯通路门店!$S:$S,$G2032)</f>
        <v>0</v>
      </c>
      <c r="AO2032" s="99">
        <f t="shared" si="157"/>
        <v>0</v>
      </c>
      <c r="AP2032" s="99">
        <f>SUMIFS(通讯通路门店!$K:$K,通讯通路门店!$S:$S,$G2032)</f>
        <v>0</v>
      </c>
      <c r="AQ2032" s="83"/>
      <c r="AR2032" s="99">
        <f>SUMIFS(通讯通路门店!$T:$T,通讯通路门店!$S:$S,$G2032)</f>
        <v>0</v>
      </c>
      <c r="AS2032" s="99">
        <f>SUMIFS(通讯通路门店!$U:$U,通讯通路门店!$S:$S,$G2032)</f>
        <v>0</v>
      </c>
      <c r="AT2032" s="99">
        <f>SUMIFS(通讯通路门店!$V:$V,通讯通路门店!$S:$S,$G2032)</f>
        <v>0</v>
      </c>
      <c r="AU2032" s="99">
        <f>SUMIFS(通讯通路门店!$W:$W,通讯通路门店!$S:$S,$G2032)</f>
        <v>0</v>
      </c>
      <c r="AV2032" s="99">
        <f>SUMIFS(通讯通路门店!$Z:$Z,通讯通路门店!$S:$S,$G2032)</f>
        <v>0</v>
      </c>
      <c r="AW2032" s="99">
        <f>SUMIFS(通讯通路门店!$AB:$AB,通讯通路门店!$S:$S,$G2032)</f>
        <v>0</v>
      </c>
      <c r="AX2032" s="99">
        <f>SUMIFS(通讯通路门店!$X:$X,通讯通路门店!$S:$S,$G2032)</f>
        <v>0</v>
      </c>
      <c r="AY2032" s="99">
        <f>SUMIFS(通讯通路门店!$Y:$Y,通讯通路门店!$S:$S,$G2032)</f>
        <v>0</v>
      </c>
      <c r="AZ2032" s="99">
        <f>SUMIFS(通讯通路门店!$AA:$AA,通讯通路门店!$S:$S,$G2032)</f>
        <v>0</v>
      </c>
      <c r="BA2032" s="99">
        <f t="shared" si="158"/>
        <v>0</v>
      </c>
      <c r="BB2032" s="99">
        <f t="shared" si="159"/>
        <v>0</v>
      </c>
      <c r="BC2032" s="99">
        <f>SUMIFS(通讯通路门店!$W:$W,通讯通路门店!$S:$S,$G2032,通讯通路门店!$J:$J,"荣耀体验店")+SUMIFS(通讯通路门店!$W:$W,通讯通路门店!$S:$S,$G2032,通讯通路门店!$J:$J,"荣耀授权专卖店")</f>
        <v>0</v>
      </c>
      <c r="BD2032" s="99">
        <f>SUMIFS(通讯通路门店!$Z:$Z,通讯通路门店!$S:$S,$G2032,通讯通路门店!$J:$J,"VIVO体验店")</f>
        <v>0</v>
      </c>
      <c r="BE2032" s="99">
        <f>SUMIFS(通讯通路门店!$AB:$AB,通讯通路门店!$S:$S,$G2032,通讯通路门店!$J:$J,"OPPO体验店")</f>
        <v>0</v>
      </c>
      <c r="BF2032" s="99">
        <f>SUMIFS(通讯通路门店!$X:$X,通讯通路门店!$S:$S,$G2032,通讯通路门店!$J:$J,"华为授权体验店")+SUMIFS(通讯通路门店!$AA:$AA,通讯通路门店!$S:$S,$G2032,通讯通路门店!$J:$J,"华为堡垒店")</f>
        <v>0</v>
      </c>
      <c r="BG2032" s="99">
        <f>SUMIFS(通讯通路门店!$Y:$Y,通讯通路门店!$S:$S,$G2032,通讯通路门店!$J:$J,"小米体验店")</f>
        <v>0</v>
      </c>
      <c r="BH2032" s="99">
        <f>SUMIFS(通讯通路门店!$AA:$AA,通讯通路门店!$S:$S,$G2032,通讯通路门店!$J:$J,"苹果体验店")</f>
        <v>0</v>
      </c>
      <c r="BI2032" s="99">
        <f>SUMIFS(通讯通路门店!$K:$K,通讯通路门店!$S:$S,$G2032,通讯通路门店!$J:$J,"其他品牌专卖店")</f>
        <v>0</v>
      </c>
      <c r="BJ2032" s="99">
        <f>SUMIFS(通讯通路门店!$AC:$AC,通讯通路门店!$S:$S,$G2032)</f>
        <v>0</v>
      </c>
      <c r="BK2032" s="99">
        <f>SUMIFS(通讯通路门店!$AD:$AD,通讯通路门店!$S:$S,$G2032)</f>
        <v>0</v>
      </c>
      <c r="BL2032" s="99">
        <f>SUMIFS(通讯通路门店!$AE:$AE,通讯通路门店!$S:$S,$G2032)</f>
        <v>0</v>
      </c>
      <c r="BM2032" s="99">
        <f>SUMIFS(通讯通路门店!$AF:$AF,通讯通路门店!$S:$S,$G2032)</f>
        <v>0</v>
      </c>
      <c r="BN2032" s="99">
        <f>SUMIFS(通讯通路门店!$AG:$AG,通讯通路门店!$S:$S,$G2032)</f>
        <v>0</v>
      </c>
      <c r="BO2032" s="99">
        <f>SUMIFS(通讯通路门店!$AH:$AH,通讯通路门店!$S:$S,$G2032)</f>
        <v>0</v>
      </c>
      <c r="BP2032" s="99">
        <f>SUMIFS(通讯通路门店!$AI:$AI,通讯通路门店!$S:$S,$G2032)</f>
        <v>0</v>
      </c>
      <c r="BQ2032" s="83"/>
    </row>
    <row r="2033" spans="1:69">
      <c r="A2033" s="99" t="str">
        <f>IFERROR(_xlfn.XLOOKUP($G2033,通讯通路门店!$S$4:$S$993933,通讯通路门店!$A$4:$A$993933,0,0),"")</f>
        <v>海南省</v>
      </c>
      <c r="B2033" s="99" t="str">
        <f>IFERROR(_xlfn.XLOOKUP($G2033,通讯通路门店!$S$4:$S$993933,通讯通路门店!$B$4:$B$993933,0,0),"")</f>
        <v>乐东黎族自治县</v>
      </c>
      <c r="C2033" s="99" t="str">
        <f>IFERROR(_xlfn.XLOOKUP($G2033,通讯通路门店!$S$4:$S$993933,通讯通路门店!$C$4:$C$993933,0,0),"")</f>
        <v>乐东黎族自治县</v>
      </c>
      <c r="D2033" s="99" t="str">
        <f>IFERROR(_xlfn.XLOOKUP($G2033,通讯通路门店!$S$4:$S$993933,通讯通路门店!$D$4:$D$993933,0,0),"")</f>
        <v>万冲镇</v>
      </c>
      <c r="E2033" s="83"/>
      <c r="F2033" s="83"/>
      <c r="G2033" s="101"/>
      <c r="H2033" s="102">
        <f>IFERROR(_xlfn.XLOOKUP($G2033,通讯通路门店!$S$4:$S$993933,通讯通路门店!$R$4:$R$993933,0,0),"")</f>
        <v>0</v>
      </c>
      <c r="I2033" s="83"/>
      <c r="J2033" s="83"/>
      <c r="K2033" s="83"/>
      <c r="L2033" s="83"/>
      <c r="M2033" s="83"/>
      <c r="N2033" s="83"/>
      <c r="O2033" s="83"/>
      <c r="P2033" s="83"/>
      <c r="Q2033" s="83"/>
      <c r="R2033" s="83"/>
      <c r="S2033" s="83"/>
      <c r="T2033" s="83"/>
      <c r="U2033" s="99">
        <f>COUNTIF(通讯通路门店!$S:$S,$G2033)</f>
        <v>0</v>
      </c>
      <c r="V2033" s="99">
        <f>COUNTIFS(通讯通路门店!$S:$S,$G2033,通讯通路门店!$J:$J,"综合卖场")</f>
        <v>0</v>
      </c>
      <c r="W2033" s="99">
        <f>SUMIFS(通讯通路门店!$AJ:$AJ,通讯通路门店!$S:$S,通讯客户沙盘!$G2033)</f>
        <v>0</v>
      </c>
      <c r="X2033" s="99">
        <f t="shared" si="155"/>
        <v>0</v>
      </c>
      <c r="Y2033" s="99">
        <f>COUNTIFS(通讯通路门店!$S:$S,$G2033,通讯通路门店!$J:$J,"荣耀体验店")+COUNTIFS(通讯通路门店!$S:$S,$G2033,通讯通路门店!$J:$J,"荣耀授权专卖店")</f>
        <v>0</v>
      </c>
      <c r="Z2033" s="99">
        <f>COUNTIFS(通讯通路门店!$S:$S,$G2033,通讯通路门店!$J:$J,"VIVO体验店")</f>
        <v>0</v>
      </c>
      <c r="AA2033" s="99">
        <f>COUNTIFS(通讯通路门店!$S:$S,$G2033,通讯通路门店!$J:$J,"OPPO体验店")</f>
        <v>0</v>
      </c>
      <c r="AB2033" s="99">
        <f>COUNTIFS(通讯通路门店!$S:$S,$G2033,通讯通路门店!$J:$J,"华为授权体验店")+COUNTIFS(通讯通路门店!$S:$S,$G2033,通讯通路门店!$J:$J,"华为堡垒店")</f>
        <v>0</v>
      </c>
      <c r="AC2033" s="99">
        <f>COUNTIFS(通讯通路门店!$S:$S,$G2033,通讯通路门店!$J:$J,"小米体验店")</f>
        <v>0</v>
      </c>
      <c r="AD2033" s="99">
        <f>COUNTIFS(通讯通路门店!$S:$S,$G2033,通讯通路门店!$J:$J,"苹果体验店")</f>
        <v>0</v>
      </c>
      <c r="AE2033" s="99">
        <f>COUNTIFS(通讯通路门店!$S:$S,$G2033,通讯通路门店!$J:$J,"其他品牌专卖店")</f>
        <v>0</v>
      </c>
      <c r="AF2033" s="99">
        <f>SUMIFS(通讯通路门店!$BI:$BI,通讯通路门店!$S:$S,$G2033)</f>
        <v>0</v>
      </c>
      <c r="AG2033" s="99">
        <f>SUMIFS(通讯通路门店!$BH:$BH,通讯通路门店!$S:$S,$G2033)</f>
        <v>0</v>
      </c>
      <c r="AH2033" s="99">
        <f t="shared" si="156"/>
        <v>0</v>
      </c>
      <c r="AI2033" s="99">
        <f>SUMIFS(通讯通路门店!$BB:$BB,通讯通路门店!$S:$S,$G2033)</f>
        <v>0</v>
      </c>
      <c r="AJ2033" s="99">
        <f>SUMIFS(通讯通路门店!$BE:$BE,通讯通路门店!$S:$S,$G2033)</f>
        <v>0</v>
      </c>
      <c r="AK2033" s="99">
        <f>SUMIFS(通讯通路门店!$BG:$BG,通讯通路门店!$S:$S,$G2033)</f>
        <v>0</v>
      </c>
      <c r="AL2033" s="99">
        <f>SUMIFS(通讯通路门店!$BC:$BC,通讯通路门店!$S:$S,$G2033)</f>
        <v>0</v>
      </c>
      <c r="AM2033" s="99">
        <f>SUMIFS(通讯通路门店!$BD:$BD,通讯通路门店!$S:$S,$G2033)</f>
        <v>0</v>
      </c>
      <c r="AN2033" s="99">
        <f>SUMIFS(通讯通路门店!$BF:$BF,通讯通路门店!$S:$S,$G2033)</f>
        <v>0</v>
      </c>
      <c r="AO2033" s="99">
        <f t="shared" si="157"/>
        <v>0</v>
      </c>
      <c r="AP2033" s="99">
        <f>SUMIFS(通讯通路门店!$K:$K,通讯通路门店!$S:$S,$G2033)</f>
        <v>0</v>
      </c>
      <c r="AQ2033" s="83"/>
      <c r="AR2033" s="99">
        <f>SUMIFS(通讯通路门店!$T:$T,通讯通路门店!$S:$S,$G2033)</f>
        <v>0</v>
      </c>
      <c r="AS2033" s="99">
        <f>SUMIFS(通讯通路门店!$U:$U,通讯通路门店!$S:$S,$G2033)</f>
        <v>0</v>
      </c>
      <c r="AT2033" s="99">
        <f>SUMIFS(通讯通路门店!$V:$V,通讯通路门店!$S:$S,$G2033)</f>
        <v>0</v>
      </c>
      <c r="AU2033" s="99">
        <f>SUMIFS(通讯通路门店!$W:$W,通讯通路门店!$S:$S,$G2033)</f>
        <v>0</v>
      </c>
      <c r="AV2033" s="99">
        <f>SUMIFS(通讯通路门店!$Z:$Z,通讯通路门店!$S:$S,$G2033)</f>
        <v>0</v>
      </c>
      <c r="AW2033" s="99">
        <f>SUMIFS(通讯通路门店!$AB:$AB,通讯通路门店!$S:$S,$G2033)</f>
        <v>0</v>
      </c>
      <c r="AX2033" s="99">
        <f>SUMIFS(通讯通路门店!$X:$X,通讯通路门店!$S:$S,$G2033)</f>
        <v>0</v>
      </c>
      <c r="AY2033" s="99">
        <f>SUMIFS(通讯通路门店!$Y:$Y,通讯通路门店!$S:$S,$G2033)</f>
        <v>0</v>
      </c>
      <c r="AZ2033" s="99">
        <f>SUMIFS(通讯通路门店!$AA:$AA,通讯通路门店!$S:$S,$G2033)</f>
        <v>0</v>
      </c>
      <c r="BA2033" s="99">
        <f t="shared" si="158"/>
        <v>0</v>
      </c>
      <c r="BB2033" s="99">
        <f t="shared" si="159"/>
        <v>0</v>
      </c>
      <c r="BC2033" s="99">
        <f>SUMIFS(通讯通路门店!$W:$W,通讯通路门店!$S:$S,$G2033,通讯通路门店!$J:$J,"荣耀体验店")+SUMIFS(通讯通路门店!$W:$W,通讯通路门店!$S:$S,$G2033,通讯通路门店!$J:$J,"荣耀授权专卖店")</f>
        <v>0</v>
      </c>
      <c r="BD2033" s="99">
        <f>SUMIFS(通讯通路门店!$Z:$Z,通讯通路门店!$S:$S,$G2033,通讯通路门店!$J:$J,"VIVO体验店")</f>
        <v>0</v>
      </c>
      <c r="BE2033" s="99">
        <f>SUMIFS(通讯通路门店!$AB:$AB,通讯通路门店!$S:$S,$G2033,通讯通路门店!$J:$J,"OPPO体验店")</f>
        <v>0</v>
      </c>
      <c r="BF2033" s="99">
        <f>SUMIFS(通讯通路门店!$X:$X,通讯通路门店!$S:$S,$G2033,通讯通路门店!$J:$J,"华为授权体验店")+SUMIFS(通讯通路门店!$AA:$AA,通讯通路门店!$S:$S,$G2033,通讯通路门店!$J:$J,"华为堡垒店")</f>
        <v>0</v>
      </c>
      <c r="BG2033" s="99">
        <f>SUMIFS(通讯通路门店!$Y:$Y,通讯通路门店!$S:$S,$G2033,通讯通路门店!$J:$J,"小米体验店")</f>
        <v>0</v>
      </c>
      <c r="BH2033" s="99">
        <f>SUMIFS(通讯通路门店!$AA:$AA,通讯通路门店!$S:$S,$G2033,通讯通路门店!$J:$J,"苹果体验店")</f>
        <v>0</v>
      </c>
      <c r="BI2033" s="99">
        <f>SUMIFS(通讯通路门店!$K:$K,通讯通路门店!$S:$S,$G2033,通讯通路门店!$J:$J,"其他品牌专卖店")</f>
        <v>0</v>
      </c>
      <c r="BJ2033" s="99">
        <f>SUMIFS(通讯通路门店!$AC:$AC,通讯通路门店!$S:$S,$G2033)</f>
        <v>0</v>
      </c>
      <c r="BK2033" s="99">
        <f>SUMIFS(通讯通路门店!$AD:$AD,通讯通路门店!$S:$S,$G2033)</f>
        <v>0</v>
      </c>
      <c r="BL2033" s="99">
        <f>SUMIFS(通讯通路门店!$AE:$AE,通讯通路门店!$S:$S,$G2033)</f>
        <v>0</v>
      </c>
      <c r="BM2033" s="99">
        <f>SUMIFS(通讯通路门店!$AF:$AF,通讯通路门店!$S:$S,$G2033)</f>
        <v>0</v>
      </c>
      <c r="BN2033" s="99">
        <f>SUMIFS(通讯通路门店!$AG:$AG,通讯通路门店!$S:$S,$G2033)</f>
        <v>0</v>
      </c>
      <c r="BO2033" s="99">
        <f>SUMIFS(通讯通路门店!$AH:$AH,通讯通路门店!$S:$S,$G2033)</f>
        <v>0</v>
      </c>
      <c r="BP2033" s="99">
        <f>SUMIFS(通讯通路门店!$AI:$AI,通讯通路门店!$S:$S,$G2033)</f>
        <v>0</v>
      </c>
      <c r="BQ2033" s="83"/>
    </row>
    <row r="2034" spans="1:69">
      <c r="A2034" s="99" t="str">
        <f>IFERROR(_xlfn.XLOOKUP($G2034,通讯通路门店!$S$4:$S$993933,通讯通路门店!$A$4:$A$993933,0,0),"")</f>
        <v>海南省</v>
      </c>
      <c r="B2034" s="99" t="str">
        <f>IFERROR(_xlfn.XLOOKUP($G2034,通讯通路门店!$S$4:$S$993933,通讯通路门店!$B$4:$B$993933,0,0),"")</f>
        <v>乐东黎族自治县</v>
      </c>
      <c r="C2034" s="99" t="str">
        <f>IFERROR(_xlfn.XLOOKUP($G2034,通讯通路门店!$S$4:$S$993933,通讯通路门店!$C$4:$C$993933,0,0),"")</f>
        <v>乐东黎族自治县</v>
      </c>
      <c r="D2034" s="99" t="str">
        <f>IFERROR(_xlfn.XLOOKUP($G2034,通讯通路门店!$S$4:$S$993933,通讯通路门店!$D$4:$D$993933,0,0),"")</f>
        <v>万冲镇</v>
      </c>
      <c r="E2034" s="83"/>
      <c r="F2034" s="83"/>
      <c r="G2034" s="101"/>
      <c r="H2034" s="102">
        <f>IFERROR(_xlfn.XLOOKUP($G2034,通讯通路门店!$S$4:$S$993933,通讯通路门店!$R$4:$R$993933,0,0),"")</f>
        <v>0</v>
      </c>
      <c r="I2034" s="83"/>
      <c r="J2034" s="83"/>
      <c r="K2034" s="83"/>
      <c r="L2034" s="83"/>
      <c r="M2034" s="83"/>
      <c r="N2034" s="83"/>
      <c r="O2034" s="83"/>
      <c r="P2034" s="83"/>
      <c r="Q2034" s="83"/>
      <c r="R2034" s="83"/>
      <c r="S2034" s="83"/>
      <c r="T2034" s="83"/>
      <c r="U2034" s="99">
        <f>COUNTIF(通讯通路门店!$S:$S,$G2034)</f>
        <v>0</v>
      </c>
      <c r="V2034" s="99">
        <f>COUNTIFS(通讯通路门店!$S:$S,$G2034,通讯通路门店!$J:$J,"综合卖场")</f>
        <v>0</v>
      </c>
      <c r="W2034" s="99">
        <f>SUMIFS(通讯通路门店!$AJ:$AJ,通讯通路门店!$S:$S,通讯客户沙盘!$G2034)</f>
        <v>0</v>
      </c>
      <c r="X2034" s="99">
        <f t="shared" si="155"/>
        <v>0</v>
      </c>
      <c r="Y2034" s="99">
        <f>COUNTIFS(通讯通路门店!$S:$S,$G2034,通讯通路门店!$J:$J,"荣耀体验店")+COUNTIFS(通讯通路门店!$S:$S,$G2034,通讯通路门店!$J:$J,"荣耀授权专卖店")</f>
        <v>0</v>
      </c>
      <c r="Z2034" s="99">
        <f>COUNTIFS(通讯通路门店!$S:$S,$G2034,通讯通路门店!$J:$J,"VIVO体验店")</f>
        <v>0</v>
      </c>
      <c r="AA2034" s="99">
        <f>COUNTIFS(通讯通路门店!$S:$S,$G2034,通讯通路门店!$J:$J,"OPPO体验店")</f>
        <v>0</v>
      </c>
      <c r="AB2034" s="99">
        <f>COUNTIFS(通讯通路门店!$S:$S,$G2034,通讯通路门店!$J:$J,"华为授权体验店")+COUNTIFS(通讯通路门店!$S:$S,$G2034,通讯通路门店!$J:$J,"华为堡垒店")</f>
        <v>0</v>
      </c>
      <c r="AC2034" s="99">
        <f>COUNTIFS(通讯通路门店!$S:$S,$G2034,通讯通路门店!$J:$J,"小米体验店")</f>
        <v>0</v>
      </c>
      <c r="AD2034" s="99">
        <f>COUNTIFS(通讯通路门店!$S:$S,$G2034,通讯通路门店!$J:$J,"苹果体验店")</f>
        <v>0</v>
      </c>
      <c r="AE2034" s="99">
        <f>COUNTIFS(通讯通路门店!$S:$S,$G2034,通讯通路门店!$J:$J,"其他品牌专卖店")</f>
        <v>0</v>
      </c>
      <c r="AF2034" s="99">
        <f>SUMIFS(通讯通路门店!$BI:$BI,通讯通路门店!$S:$S,$G2034)</f>
        <v>0</v>
      </c>
      <c r="AG2034" s="99">
        <f>SUMIFS(通讯通路门店!$BH:$BH,通讯通路门店!$S:$S,$G2034)</f>
        <v>0</v>
      </c>
      <c r="AH2034" s="99">
        <f t="shared" si="156"/>
        <v>0</v>
      </c>
      <c r="AI2034" s="99">
        <f>SUMIFS(通讯通路门店!$BB:$BB,通讯通路门店!$S:$S,$G2034)</f>
        <v>0</v>
      </c>
      <c r="AJ2034" s="99">
        <f>SUMIFS(通讯通路门店!$BE:$BE,通讯通路门店!$S:$S,$G2034)</f>
        <v>0</v>
      </c>
      <c r="AK2034" s="99">
        <f>SUMIFS(通讯通路门店!$BG:$BG,通讯通路门店!$S:$S,$G2034)</f>
        <v>0</v>
      </c>
      <c r="AL2034" s="99">
        <f>SUMIFS(通讯通路门店!$BC:$BC,通讯通路门店!$S:$S,$G2034)</f>
        <v>0</v>
      </c>
      <c r="AM2034" s="99">
        <f>SUMIFS(通讯通路门店!$BD:$BD,通讯通路门店!$S:$S,$G2034)</f>
        <v>0</v>
      </c>
      <c r="AN2034" s="99">
        <f>SUMIFS(通讯通路门店!$BF:$BF,通讯通路门店!$S:$S,$G2034)</f>
        <v>0</v>
      </c>
      <c r="AO2034" s="99">
        <f t="shared" si="157"/>
        <v>0</v>
      </c>
      <c r="AP2034" s="99">
        <f>SUMIFS(通讯通路门店!$K:$K,通讯通路门店!$S:$S,$G2034)</f>
        <v>0</v>
      </c>
      <c r="AQ2034" s="83"/>
      <c r="AR2034" s="99">
        <f>SUMIFS(通讯通路门店!$T:$T,通讯通路门店!$S:$S,$G2034)</f>
        <v>0</v>
      </c>
      <c r="AS2034" s="99">
        <f>SUMIFS(通讯通路门店!$U:$U,通讯通路门店!$S:$S,$G2034)</f>
        <v>0</v>
      </c>
      <c r="AT2034" s="99">
        <f>SUMIFS(通讯通路门店!$V:$V,通讯通路门店!$S:$S,$G2034)</f>
        <v>0</v>
      </c>
      <c r="AU2034" s="99">
        <f>SUMIFS(通讯通路门店!$W:$W,通讯通路门店!$S:$S,$G2034)</f>
        <v>0</v>
      </c>
      <c r="AV2034" s="99">
        <f>SUMIFS(通讯通路门店!$Z:$Z,通讯通路门店!$S:$S,$G2034)</f>
        <v>0</v>
      </c>
      <c r="AW2034" s="99">
        <f>SUMIFS(通讯通路门店!$AB:$AB,通讯通路门店!$S:$S,$G2034)</f>
        <v>0</v>
      </c>
      <c r="AX2034" s="99">
        <f>SUMIFS(通讯通路门店!$X:$X,通讯通路门店!$S:$S,$G2034)</f>
        <v>0</v>
      </c>
      <c r="AY2034" s="99">
        <f>SUMIFS(通讯通路门店!$Y:$Y,通讯通路门店!$S:$S,$G2034)</f>
        <v>0</v>
      </c>
      <c r="AZ2034" s="99">
        <f>SUMIFS(通讯通路门店!$AA:$AA,通讯通路门店!$S:$S,$G2034)</f>
        <v>0</v>
      </c>
      <c r="BA2034" s="99">
        <f t="shared" si="158"/>
        <v>0</v>
      </c>
      <c r="BB2034" s="99">
        <f t="shared" si="159"/>
        <v>0</v>
      </c>
      <c r="BC2034" s="99">
        <f>SUMIFS(通讯通路门店!$W:$W,通讯通路门店!$S:$S,$G2034,通讯通路门店!$J:$J,"荣耀体验店")+SUMIFS(通讯通路门店!$W:$W,通讯通路门店!$S:$S,$G2034,通讯通路门店!$J:$J,"荣耀授权专卖店")</f>
        <v>0</v>
      </c>
      <c r="BD2034" s="99">
        <f>SUMIFS(通讯通路门店!$Z:$Z,通讯通路门店!$S:$S,$G2034,通讯通路门店!$J:$J,"VIVO体验店")</f>
        <v>0</v>
      </c>
      <c r="BE2034" s="99">
        <f>SUMIFS(通讯通路门店!$AB:$AB,通讯通路门店!$S:$S,$G2034,通讯通路门店!$J:$J,"OPPO体验店")</f>
        <v>0</v>
      </c>
      <c r="BF2034" s="99">
        <f>SUMIFS(通讯通路门店!$X:$X,通讯通路门店!$S:$S,$G2034,通讯通路门店!$J:$J,"华为授权体验店")+SUMIFS(通讯通路门店!$AA:$AA,通讯通路门店!$S:$S,$G2034,通讯通路门店!$J:$J,"华为堡垒店")</f>
        <v>0</v>
      </c>
      <c r="BG2034" s="99">
        <f>SUMIFS(通讯通路门店!$Y:$Y,通讯通路门店!$S:$S,$G2034,通讯通路门店!$J:$J,"小米体验店")</f>
        <v>0</v>
      </c>
      <c r="BH2034" s="99">
        <f>SUMIFS(通讯通路门店!$AA:$AA,通讯通路门店!$S:$S,$G2034,通讯通路门店!$J:$J,"苹果体验店")</f>
        <v>0</v>
      </c>
      <c r="BI2034" s="99">
        <f>SUMIFS(通讯通路门店!$K:$K,通讯通路门店!$S:$S,$G2034,通讯通路门店!$J:$J,"其他品牌专卖店")</f>
        <v>0</v>
      </c>
      <c r="BJ2034" s="99">
        <f>SUMIFS(通讯通路门店!$AC:$AC,通讯通路门店!$S:$S,$G2034)</f>
        <v>0</v>
      </c>
      <c r="BK2034" s="99">
        <f>SUMIFS(通讯通路门店!$AD:$AD,通讯通路门店!$S:$S,$G2034)</f>
        <v>0</v>
      </c>
      <c r="BL2034" s="99">
        <f>SUMIFS(通讯通路门店!$AE:$AE,通讯通路门店!$S:$S,$G2034)</f>
        <v>0</v>
      </c>
      <c r="BM2034" s="99">
        <f>SUMIFS(通讯通路门店!$AF:$AF,通讯通路门店!$S:$S,$G2034)</f>
        <v>0</v>
      </c>
      <c r="BN2034" s="99">
        <f>SUMIFS(通讯通路门店!$AG:$AG,通讯通路门店!$S:$S,$G2034)</f>
        <v>0</v>
      </c>
      <c r="BO2034" s="99">
        <f>SUMIFS(通讯通路门店!$AH:$AH,通讯通路门店!$S:$S,$G2034)</f>
        <v>0</v>
      </c>
      <c r="BP2034" s="99">
        <f>SUMIFS(通讯通路门店!$AI:$AI,通讯通路门店!$S:$S,$G2034)</f>
        <v>0</v>
      </c>
      <c r="BQ2034" s="83"/>
    </row>
    <row r="2035" spans="1:69">
      <c r="A2035" s="99" t="str">
        <f>IFERROR(_xlfn.XLOOKUP($G2035,通讯通路门店!$S$4:$S$993933,通讯通路门店!$A$4:$A$993933,0,0),"")</f>
        <v>海南省</v>
      </c>
      <c r="B2035" s="99" t="str">
        <f>IFERROR(_xlfn.XLOOKUP($G2035,通讯通路门店!$S$4:$S$993933,通讯通路门店!$B$4:$B$993933,0,0),"")</f>
        <v>乐东黎族自治县</v>
      </c>
      <c r="C2035" s="99" t="str">
        <f>IFERROR(_xlfn.XLOOKUP($G2035,通讯通路门店!$S$4:$S$993933,通讯通路门店!$C$4:$C$993933,0,0),"")</f>
        <v>乐东黎族自治县</v>
      </c>
      <c r="D2035" s="99" t="str">
        <f>IFERROR(_xlfn.XLOOKUP($G2035,通讯通路门店!$S$4:$S$993933,通讯通路门店!$D$4:$D$993933,0,0),"")</f>
        <v>万冲镇</v>
      </c>
      <c r="E2035" s="83"/>
      <c r="F2035" s="83"/>
      <c r="G2035" s="101"/>
      <c r="H2035" s="102">
        <f>IFERROR(_xlfn.XLOOKUP($G2035,通讯通路门店!$S$4:$S$993933,通讯通路门店!$R$4:$R$993933,0,0),"")</f>
        <v>0</v>
      </c>
      <c r="I2035" s="83"/>
      <c r="J2035" s="83"/>
      <c r="K2035" s="83"/>
      <c r="L2035" s="83"/>
      <c r="M2035" s="83"/>
      <c r="N2035" s="83"/>
      <c r="O2035" s="83"/>
      <c r="P2035" s="83"/>
      <c r="Q2035" s="83"/>
      <c r="R2035" s="83"/>
      <c r="S2035" s="83"/>
      <c r="T2035" s="83"/>
      <c r="U2035" s="99">
        <f>COUNTIF(通讯通路门店!$S:$S,$G2035)</f>
        <v>0</v>
      </c>
      <c r="V2035" s="99">
        <f>COUNTIFS(通讯通路门店!$S:$S,$G2035,通讯通路门店!$J:$J,"综合卖场")</f>
        <v>0</v>
      </c>
      <c r="W2035" s="99">
        <f>SUMIFS(通讯通路门店!$AJ:$AJ,通讯通路门店!$S:$S,通讯客户沙盘!$G2035)</f>
        <v>0</v>
      </c>
      <c r="X2035" s="99">
        <f t="shared" si="155"/>
        <v>0</v>
      </c>
      <c r="Y2035" s="99">
        <f>COUNTIFS(通讯通路门店!$S:$S,$G2035,通讯通路门店!$J:$J,"荣耀体验店")+COUNTIFS(通讯通路门店!$S:$S,$G2035,通讯通路门店!$J:$J,"荣耀授权专卖店")</f>
        <v>0</v>
      </c>
      <c r="Z2035" s="99">
        <f>COUNTIFS(通讯通路门店!$S:$S,$G2035,通讯通路门店!$J:$J,"VIVO体验店")</f>
        <v>0</v>
      </c>
      <c r="AA2035" s="99">
        <f>COUNTIFS(通讯通路门店!$S:$S,$G2035,通讯通路门店!$J:$J,"OPPO体验店")</f>
        <v>0</v>
      </c>
      <c r="AB2035" s="99">
        <f>COUNTIFS(通讯通路门店!$S:$S,$G2035,通讯通路门店!$J:$J,"华为授权体验店")+COUNTIFS(通讯通路门店!$S:$S,$G2035,通讯通路门店!$J:$J,"华为堡垒店")</f>
        <v>0</v>
      </c>
      <c r="AC2035" s="99">
        <f>COUNTIFS(通讯通路门店!$S:$S,$G2035,通讯通路门店!$J:$J,"小米体验店")</f>
        <v>0</v>
      </c>
      <c r="AD2035" s="99">
        <f>COUNTIFS(通讯通路门店!$S:$S,$G2035,通讯通路门店!$J:$J,"苹果体验店")</f>
        <v>0</v>
      </c>
      <c r="AE2035" s="99">
        <f>COUNTIFS(通讯通路门店!$S:$S,$G2035,通讯通路门店!$J:$J,"其他品牌专卖店")</f>
        <v>0</v>
      </c>
      <c r="AF2035" s="99">
        <f>SUMIFS(通讯通路门店!$BI:$BI,通讯通路门店!$S:$S,$G2035)</f>
        <v>0</v>
      </c>
      <c r="AG2035" s="99">
        <f>SUMIFS(通讯通路门店!$BH:$BH,通讯通路门店!$S:$S,$G2035)</f>
        <v>0</v>
      </c>
      <c r="AH2035" s="99">
        <f t="shared" si="156"/>
        <v>0</v>
      </c>
      <c r="AI2035" s="99">
        <f>SUMIFS(通讯通路门店!$BB:$BB,通讯通路门店!$S:$S,$G2035)</f>
        <v>0</v>
      </c>
      <c r="AJ2035" s="99">
        <f>SUMIFS(通讯通路门店!$BE:$BE,通讯通路门店!$S:$S,$G2035)</f>
        <v>0</v>
      </c>
      <c r="AK2035" s="99">
        <f>SUMIFS(通讯通路门店!$BG:$BG,通讯通路门店!$S:$S,$G2035)</f>
        <v>0</v>
      </c>
      <c r="AL2035" s="99">
        <f>SUMIFS(通讯通路门店!$BC:$BC,通讯通路门店!$S:$S,$G2035)</f>
        <v>0</v>
      </c>
      <c r="AM2035" s="99">
        <f>SUMIFS(通讯通路门店!$BD:$BD,通讯通路门店!$S:$S,$G2035)</f>
        <v>0</v>
      </c>
      <c r="AN2035" s="99">
        <f>SUMIFS(通讯通路门店!$BF:$BF,通讯通路门店!$S:$S,$G2035)</f>
        <v>0</v>
      </c>
      <c r="AO2035" s="99">
        <f t="shared" si="157"/>
        <v>0</v>
      </c>
      <c r="AP2035" s="99">
        <f>SUMIFS(通讯通路门店!$K:$K,通讯通路门店!$S:$S,$G2035)</f>
        <v>0</v>
      </c>
      <c r="AQ2035" s="83"/>
      <c r="AR2035" s="99">
        <f>SUMIFS(通讯通路门店!$T:$T,通讯通路门店!$S:$S,$G2035)</f>
        <v>0</v>
      </c>
      <c r="AS2035" s="99">
        <f>SUMIFS(通讯通路门店!$U:$U,通讯通路门店!$S:$S,$G2035)</f>
        <v>0</v>
      </c>
      <c r="AT2035" s="99">
        <f>SUMIFS(通讯通路门店!$V:$V,通讯通路门店!$S:$S,$G2035)</f>
        <v>0</v>
      </c>
      <c r="AU2035" s="99">
        <f>SUMIFS(通讯通路门店!$W:$W,通讯通路门店!$S:$S,$G2035)</f>
        <v>0</v>
      </c>
      <c r="AV2035" s="99">
        <f>SUMIFS(通讯通路门店!$Z:$Z,通讯通路门店!$S:$S,$G2035)</f>
        <v>0</v>
      </c>
      <c r="AW2035" s="99">
        <f>SUMIFS(通讯通路门店!$AB:$AB,通讯通路门店!$S:$S,$G2035)</f>
        <v>0</v>
      </c>
      <c r="AX2035" s="99">
        <f>SUMIFS(通讯通路门店!$X:$X,通讯通路门店!$S:$S,$G2035)</f>
        <v>0</v>
      </c>
      <c r="AY2035" s="99">
        <f>SUMIFS(通讯通路门店!$Y:$Y,通讯通路门店!$S:$S,$G2035)</f>
        <v>0</v>
      </c>
      <c r="AZ2035" s="99">
        <f>SUMIFS(通讯通路门店!$AA:$AA,通讯通路门店!$S:$S,$G2035)</f>
        <v>0</v>
      </c>
      <c r="BA2035" s="99">
        <f t="shared" si="158"/>
        <v>0</v>
      </c>
      <c r="BB2035" s="99">
        <f t="shared" si="159"/>
        <v>0</v>
      </c>
      <c r="BC2035" s="99">
        <f>SUMIFS(通讯通路门店!$W:$W,通讯通路门店!$S:$S,$G2035,通讯通路门店!$J:$J,"荣耀体验店")+SUMIFS(通讯通路门店!$W:$W,通讯通路门店!$S:$S,$G2035,通讯通路门店!$J:$J,"荣耀授权专卖店")</f>
        <v>0</v>
      </c>
      <c r="BD2035" s="99">
        <f>SUMIFS(通讯通路门店!$Z:$Z,通讯通路门店!$S:$S,$G2035,通讯通路门店!$J:$J,"VIVO体验店")</f>
        <v>0</v>
      </c>
      <c r="BE2035" s="99">
        <f>SUMIFS(通讯通路门店!$AB:$AB,通讯通路门店!$S:$S,$G2035,通讯通路门店!$J:$J,"OPPO体验店")</f>
        <v>0</v>
      </c>
      <c r="BF2035" s="99">
        <f>SUMIFS(通讯通路门店!$X:$X,通讯通路门店!$S:$S,$G2035,通讯通路门店!$J:$J,"华为授权体验店")+SUMIFS(通讯通路门店!$AA:$AA,通讯通路门店!$S:$S,$G2035,通讯通路门店!$J:$J,"华为堡垒店")</f>
        <v>0</v>
      </c>
      <c r="BG2035" s="99">
        <f>SUMIFS(通讯通路门店!$Y:$Y,通讯通路门店!$S:$S,$G2035,通讯通路门店!$J:$J,"小米体验店")</f>
        <v>0</v>
      </c>
      <c r="BH2035" s="99">
        <f>SUMIFS(通讯通路门店!$AA:$AA,通讯通路门店!$S:$S,$G2035,通讯通路门店!$J:$J,"苹果体验店")</f>
        <v>0</v>
      </c>
      <c r="BI2035" s="99">
        <f>SUMIFS(通讯通路门店!$K:$K,通讯通路门店!$S:$S,$G2035,通讯通路门店!$J:$J,"其他品牌专卖店")</f>
        <v>0</v>
      </c>
      <c r="BJ2035" s="99">
        <f>SUMIFS(通讯通路门店!$AC:$AC,通讯通路门店!$S:$S,$G2035)</f>
        <v>0</v>
      </c>
      <c r="BK2035" s="99">
        <f>SUMIFS(通讯通路门店!$AD:$AD,通讯通路门店!$S:$S,$G2035)</f>
        <v>0</v>
      </c>
      <c r="BL2035" s="99">
        <f>SUMIFS(通讯通路门店!$AE:$AE,通讯通路门店!$S:$S,$G2035)</f>
        <v>0</v>
      </c>
      <c r="BM2035" s="99">
        <f>SUMIFS(通讯通路门店!$AF:$AF,通讯通路门店!$S:$S,$G2035)</f>
        <v>0</v>
      </c>
      <c r="BN2035" s="99">
        <f>SUMIFS(通讯通路门店!$AG:$AG,通讯通路门店!$S:$S,$G2035)</f>
        <v>0</v>
      </c>
      <c r="BO2035" s="99">
        <f>SUMIFS(通讯通路门店!$AH:$AH,通讯通路门店!$S:$S,$G2035)</f>
        <v>0</v>
      </c>
      <c r="BP2035" s="99">
        <f>SUMIFS(通讯通路门店!$AI:$AI,通讯通路门店!$S:$S,$G2035)</f>
        <v>0</v>
      </c>
      <c r="BQ2035" s="83"/>
    </row>
    <row r="2036" spans="1:69">
      <c r="A2036" s="99" t="str">
        <f>IFERROR(_xlfn.XLOOKUP($G2036,通讯通路门店!$S$4:$S$993933,通讯通路门店!$A$4:$A$993933,0,0),"")</f>
        <v>海南省</v>
      </c>
      <c r="B2036" s="99" t="str">
        <f>IFERROR(_xlfn.XLOOKUP($G2036,通讯通路门店!$S$4:$S$993933,通讯通路门店!$B$4:$B$993933,0,0),"")</f>
        <v>乐东黎族自治县</v>
      </c>
      <c r="C2036" s="99" t="str">
        <f>IFERROR(_xlfn.XLOOKUP($G2036,通讯通路门店!$S$4:$S$993933,通讯通路门店!$C$4:$C$993933,0,0),"")</f>
        <v>乐东黎族自治县</v>
      </c>
      <c r="D2036" s="99" t="str">
        <f>IFERROR(_xlfn.XLOOKUP($G2036,通讯通路门店!$S$4:$S$993933,通讯通路门店!$D$4:$D$993933,0,0),"")</f>
        <v>万冲镇</v>
      </c>
      <c r="E2036" s="83"/>
      <c r="F2036" s="83"/>
      <c r="G2036" s="101"/>
      <c r="H2036" s="102">
        <f>IFERROR(_xlfn.XLOOKUP($G2036,通讯通路门店!$S$4:$S$993933,通讯通路门店!$R$4:$R$993933,0,0),"")</f>
        <v>0</v>
      </c>
      <c r="I2036" s="83"/>
      <c r="J2036" s="83"/>
      <c r="K2036" s="83"/>
      <c r="L2036" s="83"/>
      <c r="M2036" s="83"/>
      <c r="N2036" s="83"/>
      <c r="O2036" s="83"/>
      <c r="P2036" s="83"/>
      <c r="Q2036" s="83"/>
      <c r="R2036" s="83"/>
      <c r="S2036" s="83"/>
      <c r="T2036" s="83"/>
      <c r="U2036" s="99">
        <f>COUNTIF(通讯通路门店!$S:$S,$G2036)</f>
        <v>0</v>
      </c>
      <c r="V2036" s="99">
        <f>COUNTIFS(通讯通路门店!$S:$S,$G2036,通讯通路门店!$J:$J,"综合卖场")</f>
        <v>0</v>
      </c>
      <c r="W2036" s="99">
        <f>SUMIFS(通讯通路门店!$AJ:$AJ,通讯通路门店!$S:$S,通讯客户沙盘!$G2036)</f>
        <v>0</v>
      </c>
      <c r="X2036" s="99">
        <f t="shared" si="155"/>
        <v>0</v>
      </c>
      <c r="Y2036" s="99">
        <f>COUNTIFS(通讯通路门店!$S:$S,$G2036,通讯通路门店!$J:$J,"荣耀体验店")+COUNTIFS(通讯通路门店!$S:$S,$G2036,通讯通路门店!$J:$J,"荣耀授权专卖店")</f>
        <v>0</v>
      </c>
      <c r="Z2036" s="99">
        <f>COUNTIFS(通讯通路门店!$S:$S,$G2036,通讯通路门店!$J:$J,"VIVO体验店")</f>
        <v>0</v>
      </c>
      <c r="AA2036" s="99">
        <f>COUNTIFS(通讯通路门店!$S:$S,$G2036,通讯通路门店!$J:$J,"OPPO体验店")</f>
        <v>0</v>
      </c>
      <c r="AB2036" s="99">
        <f>COUNTIFS(通讯通路门店!$S:$S,$G2036,通讯通路门店!$J:$J,"华为授权体验店")+COUNTIFS(通讯通路门店!$S:$S,$G2036,通讯通路门店!$J:$J,"华为堡垒店")</f>
        <v>0</v>
      </c>
      <c r="AC2036" s="99">
        <f>COUNTIFS(通讯通路门店!$S:$S,$G2036,通讯通路门店!$J:$J,"小米体验店")</f>
        <v>0</v>
      </c>
      <c r="AD2036" s="99">
        <f>COUNTIFS(通讯通路门店!$S:$S,$G2036,通讯通路门店!$J:$J,"苹果体验店")</f>
        <v>0</v>
      </c>
      <c r="AE2036" s="99">
        <f>COUNTIFS(通讯通路门店!$S:$S,$G2036,通讯通路门店!$J:$J,"其他品牌专卖店")</f>
        <v>0</v>
      </c>
      <c r="AF2036" s="99">
        <f>SUMIFS(通讯通路门店!$BI:$BI,通讯通路门店!$S:$S,$G2036)</f>
        <v>0</v>
      </c>
      <c r="AG2036" s="99">
        <f>SUMIFS(通讯通路门店!$BH:$BH,通讯通路门店!$S:$S,$G2036)</f>
        <v>0</v>
      </c>
      <c r="AH2036" s="99">
        <f t="shared" si="156"/>
        <v>0</v>
      </c>
      <c r="AI2036" s="99">
        <f>SUMIFS(通讯通路门店!$BB:$BB,通讯通路门店!$S:$S,$G2036)</f>
        <v>0</v>
      </c>
      <c r="AJ2036" s="99">
        <f>SUMIFS(通讯通路门店!$BE:$BE,通讯通路门店!$S:$S,$G2036)</f>
        <v>0</v>
      </c>
      <c r="AK2036" s="99">
        <f>SUMIFS(通讯通路门店!$BG:$BG,通讯通路门店!$S:$S,$G2036)</f>
        <v>0</v>
      </c>
      <c r="AL2036" s="99">
        <f>SUMIFS(通讯通路门店!$BC:$BC,通讯通路门店!$S:$S,$G2036)</f>
        <v>0</v>
      </c>
      <c r="AM2036" s="99">
        <f>SUMIFS(通讯通路门店!$BD:$BD,通讯通路门店!$S:$S,$G2036)</f>
        <v>0</v>
      </c>
      <c r="AN2036" s="99">
        <f>SUMIFS(通讯通路门店!$BF:$BF,通讯通路门店!$S:$S,$G2036)</f>
        <v>0</v>
      </c>
      <c r="AO2036" s="99">
        <f t="shared" si="157"/>
        <v>0</v>
      </c>
      <c r="AP2036" s="99">
        <f>SUMIFS(通讯通路门店!$K:$K,通讯通路门店!$S:$S,$G2036)</f>
        <v>0</v>
      </c>
      <c r="AQ2036" s="83"/>
      <c r="AR2036" s="99">
        <f>SUMIFS(通讯通路门店!$T:$T,通讯通路门店!$S:$S,$G2036)</f>
        <v>0</v>
      </c>
      <c r="AS2036" s="99">
        <f>SUMIFS(通讯通路门店!$U:$U,通讯通路门店!$S:$S,$G2036)</f>
        <v>0</v>
      </c>
      <c r="AT2036" s="99">
        <f>SUMIFS(通讯通路门店!$V:$V,通讯通路门店!$S:$S,$G2036)</f>
        <v>0</v>
      </c>
      <c r="AU2036" s="99">
        <f>SUMIFS(通讯通路门店!$W:$W,通讯通路门店!$S:$S,$G2036)</f>
        <v>0</v>
      </c>
      <c r="AV2036" s="99">
        <f>SUMIFS(通讯通路门店!$Z:$Z,通讯通路门店!$S:$S,$G2036)</f>
        <v>0</v>
      </c>
      <c r="AW2036" s="99">
        <f>SUMIFS(通讯通路门店!$AB:$AB,通讯通路门店!$S:$S,$G2036)</f>
        <v>0</v>
      </c>
      <c r="AX2036" s="99">
        <f>SUMIFS(通讯通路门店!$X:$X,通讯通路门店!$S:$S,$G2036)</f>
        <v>0</v>
      </c>
      <c r="AY2036" s="99">
        <f>SUMIFS(通讯通路门店!$Y:$Y,通讯通路门店!$S:$S,$G2036)</f>
        <v>0</v>
      </c>
      <c r="AZ2036" s="99">
        <f>SUMIFS(通讯通路门店!$AA:$AA,通讯通路门店!$S:$S,$G2036)</f>
        <v>0</v>
      </c>
      <c r="BA2036" s="99">
        <f t="shared" si="158"/>
        <v>0</v>
      </c>
      <c r="BB2036" s="99">
        <f t="shared" si="159"/>
        <v>0</v>
      </c>
      <c r="BC2036" s="99">
        <f>SUMIFS(通讯通路门店!$W:$W,通讯通路门店!$S:$S,$G2036,通讯通路门店!$J:$J,"荣耀体验店")+SUMIFS(通讯通路门店!$W:$W,通讯通路门店!$S:$S,$G2036,通讯通路门店!$J:$J,"荣耀授权专卖店")</f>
        <v>0</v>
      </c>
      <c r="BD2036" s="99">
        <f>SUMIFS(通讯通路门店!$Z:$Z,通讯通路门店!$S:$S,$G2036,通讯通路门店!$J:$J,"VIVO体验店")</f>
        <v>0</v>
      </c>
      <c r="BE2036" s="99">
        <f>SUMIFS(通讯通路门店!$AB:$AB,通讯通路门店!$S:$S,$G2036,通讯通路门店!$J:$J,"OPPO体验店")</f>
        <v>0</v>
      </c>
      <c r="BF2036" s="99">
        <f>SUMIFS(通讯通路门店!$X:$X,通讯通路门店!$S:$S,$G2036,通讯通路门店!$J:$J,"华为授权体验店")+SUMIFS(通讯通路门店!$AA:$AA,通讯通路门店!$S:$S,$G2036,通讯通路门店!$J:$J,"华为堡垒店")</f>
        <v>0</v>
      </c>
      <c r="BG2036" s="99">
        <f>SUMIFS(通讯通路门店!$Y:$Y,通讯通路门店!$S:$S,$G2036,通讯通路门店!$J:$J,"小米体验店")</f>
        <v>0</v>
      </c>
      <c r="BH2036" s="99">
        <f>SUMIFS(通讯通路门店!$AA:$AA,通讯通路门店!$S:$S,$G2036,通讯通路门店!$J:$J,"苹果体验店")</f>
        <v>0</v>
      </c>
      <c r="BI2036" s="99">
        <f>SUMIFS(通讯通路门店!$K:$K,通讯通路门店!$S:$S,$G2036,通讯通路门店!$J:$J,"其他品牌专卖店")</f>
        <v>0</v>
      </c>
      <c r="BJ2036" s="99">
        <f>SUMIFS(通讯通路门店!$AC:$AC,通讯通路门店!$S:$S,$G2036)</f>
        <v>0</v>
      </c>
      <c r="BK2036" s="99">
        <f>SUMIFS(通讯通路门店!$AD:$AD,通讯通路门店!$S:$S,$G2036)</f>
        <v>0</v>
      </c>
      <c r="BL2036" s="99">
        <f>SUMIFS(通讯通路门店!$AE:$AE,通讯通路门店!$S:$S,$G2036)</f>
        <v>0</v>
      </c>
      <c r="BM2036" s="99">
        <f>SUMIFS(通讯通路门店!$AF:$AF,通讯通路门店!$S:$S,$G2036)</f>
        <v>0</v>
      </c>
      <c r="BN2036" s="99">
        <f>SUMIFS(通讯通路门店!$AG:$AG,通讯通路门店!$S:$S,$G2036)</f>
        <v>0</v>
      </c>
      <c r="BO2036" s="99">
        <f>SUMIFS(通讯通路门店!$AH:$AH,通讯通路门店!$S:$S,$G2036)</f>
        <v>0</v>
      </c>
      <c r="BP2036" s="99">
        <f>SUMIFS(通讯通路门店!$AI:$AI,通讯通路门店!$S:$S,$G2036)</f>
        <v>0</v>
      </c>
      <c r="BQ2036" s="83"/>
    </row>
    <row r="2037" spans="1:69">
      <c r="A2037" s="99" t="str">
        <f>IFERROR(_xlfn.XLOOKUP($G2037,通讯通路门店!$S$4:$S$993933,通讯通路门店!$A$4:$A$993933,0,0),"")</f>
        <v>海南省</v>
      </c>
      <c r="B2037" s="99" t="str">
        <f>IFERROR(_xlfn.XLOOKUP($G2037,通讯通路门店!$S$4:$S$993933,通讯通路门店!$B$4:$B$993933,0,0),"")</f>
        <v>乐东黎族自治县</v>
      </c>
      <c r="C2037" s="99" t="str">
        <f>IFERROR(_xlfn.XLOOKUP($G2037,通讯通路门店!$S$4:$S$993933,通讯通路门店!$C$4:$C$993933,0,0),"")</f>
        <v>乐东黎族自治县</v>
      </c>
      <c r="D2037" s="99" t="str">
        <f>IFERROR(_xlfn.XLOOKUP($G2037,通讯通路门店!$S$4:$S$993933,通讯通路门店!$D$4:$D$993933,0,0),"")</f>
        <v>万冲镇</v>
      </c>
      <c r="E2037" s="83"/>
      <c r="F2037" s="83"/>
      <c r="G2037" s="101"/>
      <c r="H2037" s="102">
        <f>IFERROR(_xlfn.XLOOKUP($G2037,通讯通路门店!$S$4:$S$993933,通讯通路门店!$R$4:$R$993933,0,0),"")</f>
        <v>0</v>
      </c>
      <c r="I2037" s="83"/>
      <c r="J2037" s="83"/>
      <c r="K2037" s="83"/>
      <c r="L2037" s="83"/>
      <c r="M2037" s="83"/>
      <c r="N2037" s="83"/>
      <c r="O2037" s="83"/>
      <c r="P2037" s="83"/>
      <c r="Q2037" s="83"/>
      <c r="R2037" s="83"/>
      <c r="S2037" s="83"/>
      <c r="T2037" s="83"/>
      <c r="U2037" s="99">
        <f>COUNTIF(通讯通路门店!$S:$S,$G2037)</f>
        <v>0</v>
      </c>
      <c r="V2037" s="99">
        <f>COUNTIFS(通讯通路门店!$S:$S,$G2037,通讯通路门店!$J:$J,"综合卖场")</f>
        <v>0</v>
      </c>
      <c r="W2037" s="99">
        <f>SUMIFS(通讯通路门店!$AJ:$AJ,通讯通路门店!$S:$S,通讯客户沙盘!$G2037)</f>
        <v>0</v>
      </c>
      <c r="X2037" s="99">
        <f t="shared" si="155"/>
        <v>0</v>
      </c>
      <c r="Y2037" s="99">
        <f>COUNTIFS(通讯通路门店!$S:$S,$G2037,通讯通路门店!$J:$J,"荣耀体验店")+COUNTIFS(通讯通路门店!$S:$S,$G2037,通讯通路门店!$J:$J,"荣耀授权专卖店")</f>
        <v>0</v>
      </c>
      <c r="Z2037" s="99">
        <f>COUNTIFS(通讯通路门店!$S:$S,$G2037,通讯通路门店!$J:$J,"VIVO体验店")</f>
        <v>0</v>
      </c>
      <c r="AA2037" s="99">
        <f>COUNTIFS(通讯通路门店!$S:$S,$G2037,通讯通路门店!$J:$J,"OPPO体验店")</f>
        <v>0</v>
      </c>
      <c r="AB2037" s="99">
        <f>COUNTIFS(通讯通路门店!$S:$S,$G2037,通讯通路门店!$J:$J,"华为授权体验店")+COUNTIFS(通讯通路门店!$S:$S,$G2037,通讯通路门店!$J:$J,"华为堡垒店")</f>
        <v>0</v>
      </c>
      <c r="AC2037" s="99">
        <f>COUNTIFS(通讯通路门店!$S:$S,$G2037,通讯通路门店!$J:$J,"小米体验店")</f>
        <v>0</v>
      </c>
      <c r="AD2037" s="99">
        <f>COUNTIFS(通讯通路门店!$S:$S,$G2037,通讯通路门店!$J:$J,"苹果体验店")</f>
        <v>0</v>
      </c>
      <c r="AE2037" s="99">
        <f>COUNTIFS(通讯通路门店!$S:$S,$G2037,通讯通路门店!$J:$J,"其他品牌专卖店")</f>
        <v>0</v>
      </c>
      <c r="AF2037" s="99">
        <f>SUMIFS(通讯通路门店!$BI:$BI,通讯通路门店!$S:$S,$G2037)</f>
        <v>0</v>
      </c>
      <c r="AG2037" s="99">
        <f>SUMIFS(通讯通路门店!$BH:$BH,通讯通路门店!$S:$S,$G2037)</f>
        <v>0</v>
      </c>
      <c r="AH2037" s="99">
        <f t="shared" si="156"/>
        <v>0</v>
      </c>
      <c r="AI2037" s="99">
        <f>SUMIFS(通讯通路门店!$BB:$BB,通讯通路门店!$S:$S,$G2037)</f>
        <v>0</v>
      </c>
      <c r="AJ2037" s="99">
        <f>SUMIFS(通讯通路门店!$BE:$BE,通讯通路门店!$S:$S,$G2037)</f>
        <v>0</v>
      </c>
      <c r="AK2037" s="99">
        <f>SUMIFS(通讯通路门店!$BG:$BG,通讯通路门店!$S:$S,$G2037)</f>
        <v>0</v>
      </c>
      <c r="AL2037" s="99">
        <f>SUMIFS(通讯通路门店!$BC:$BC,通讯通路门店!$S:$S,$G2037)</f>
        <v>0</v>
      </c>
      <c r="AM2037" s="99">
        <f>SUMIFS(通讯通路门店!$BD:$BD,通讯通路门店!$S:$S,$G2037)</f>
        <v>0</v>
      </c>
      <c r="AN2037" s="99">
        <f>SUMIFS(通讯通路门店!$BF:$BF,通讯通路门店!$S:$S,$G2037)</f>
        <v>0</v>
      </c>
      <c r="AO2037" s="99">
        <f t="shared" si="157"/>
        <v>0</v>
      </c>
      <c r="AP2037" s="99">
        <f>SUMIFS(通讯通路门店!$K:$K,通讯通路门店!$S:$S,$G2037)</f>
        <v>0</v>
      </c>
      <c r="AQ2037" s="83"/>
      <c r="AR2037" s="99">
        <f>SUMIFS(通讯通路门店!$T:$T,通讯通路门店!$S:$S,$G2037)</f>
        <v>0</v>
      </c>
      <c r="AS2037" s="99">
        <f>SUMIFS(通讯通路门店!$U:$U,通讯通路门店!$S:$S,$G2037)</f>
        <v>0</v>
      </c>
      <c r="AT2037" s="99">
        <f>SUMIFS(通讯通路门店!$V:$V,通讯通路门店!$S:$S,$G2037)</f>
        <v>0</v>
      </c>
      <c r="AU2037" s="99">
        <f>SUMIFS(通讯通路门店!$W:$W,通讯通路门店!$S:$S,$G2037)</f>
        <v>0</v>
      </c>
      <c r="AV2037" s="99">
        <f>SUMIFS(通讯通路门店!$Z:$Z,通讯通路门店!$S:$S,$G2037)</f>
        <v>0</v>
      </c>
      <c r="AW2037" s="99">
        <f>SUMIFS(通讯通路门店!$AB:$AB,通讯通路门店!$S:$S,$G2037)</f>
        <v>0</v>
      </c>
      <c r="AX2037" s="99">
        <f>SUMIFS(通讯通路门店!$X:$X,通讯通路门店!$S:$S,$G2037)</f>
        <v>0</v>
      </c>
      <c r="AY2037" s="99">
        <f>SUMIFS(通讯通路门店!$Y:$Y,通讯通路门店!$S:$S,$G2037)</f>
        <v>0</v>
      </c>
      <c r="AZ2037" s="99">
        <f>SUMIFS(通讯通路门店!$AA:$AA,通讯通路门店!$S:$S,$G2037)</f>
        <v>0</v>
      </c>
      <c r="BA2037" s="99">
        <f t="shared" si="158"/>
        <v>0</v>
      </c>
      <c r="BB2037" s="99">
        <f t="shared" si="159"/>
        <v>0</v>
      </c>
      <c r="BC2037" s="99">
        <f>SUMIFS(通讯通路门店!$W:$W,通讯通路门店!$S:$S,$G2037,通讯通路门店!$J:$J,"荣耀体验店")+SUMIFS(通讯通路门店!$W:$W,通讯通路门店!$S:$S,$G2037,通讯通路门店!$J:$J,"荣耀授权专卖店")</f>
        <v>0</v>
      </c>
      <c r="BD2037" s="99">
        <f>SUMIFS(通讯通路门店!$Z:$Z,通讯通路门店!$S:$S,$G2037,通讯通路门店!$J:$J,"VIVO体验店")</f>
        <v>0</v>
      </c>
      <c r="BE2037" s="99">
        <f>SUMIFS(通讯通路门店!$AB:$AB,通讯通路门店!$S:$S,$G2037,通讯通路门店!$J:$J,"OPPO体验店")</f>
        <v>0</v>
      </c>
      <c r="BF2037" s="99">
        <f>SUMIFS(通讯通路门店!$X:$X,通讯通路门店!$S:$S,$G2037,通讯通路门店!$J:$J,"华为授权体验店")+SUMIFS(通讯通路门店!$AA:$AA,通讯通路门店!$S:$S,$G2037,通讯通路门店!$J:$J,"华为堡垒店")</f>
        <v>0</v>
      </c>
      <c r="BG2037" s="99">
        <f>SUMIFS(通讯通路门店!$Y:$Y,通讯通路门店!$S:$S,$G2037,通讯通路门店!$J:$J,"小米体验店")</f>
        <v>0</v>
      </c>
      <c r="BH2037" s="99">
        <f>SUMIFS(通讯通路门店!$AA:$AA,通讯通路门店!$S:$S,$G2037,通讯通路门店!$J:$J,"苹果体验店")</f>
        <v>0</v>
      </c>
      <c r="BI2037" s="99">
        <f>SUMIFS(通讯通路门店!$K:$K,通讯通路门店!$S:$S,$G2037,通讯通路门店!$J:$J,"其他品牌专卖店")</f>
        <v>0</v>
      </c>
      <c r="BJ2037" s="99">
        <f>SUMIFS(通讯通路门店!$AC:$AC,通讯通路门店!$S:$S,$G2037)</f>
        <v>0</v>
      </c>
      <c r="BK2037" s="99">
        <f>SUMIFS(通讯通路门店!$AD:$AD,通讯通路门店!$S:$S,$G2037)</f>
        <v>0</v>
      </c>
      <c r="BL2037" s="99">
        <f>SUMIFS(通讯通路门店!$AE:$AE,通讯通路门店!$S:$S,$G2037)</f>
        <v>0</v>
      </c>
      <c r="BM2037" s="99">
        <f>SUMIFS(通讯通路门店!$AF:$AF,通讯通路门店!$S:$S,$G2037)</f>
        <v>0</v>
      </c>
      <c r="BN2037" s="99">
        <f>SUMIFS(通讯通路门店!$AG:$AG,通讯通路门店!$S:$S,$G2037)</f>
        <v>0</v>
      </c>
      <c r="BO2037" s="99">
        <f>SUMIFS(通讯通路门店!$AH:$AH,通讯通路门店!$S:$S,$G2037)</f>
        <v>0</v>
      </c>
      <c r="BP2037" s="99">
        <f>SUMIFS(通讯通路门店!$AI:$AI,通讯通路门店!$S:$S,$G2037)</f>
        <v>0</v>
      </c>
      <c r="BQ2037" s="83"/>
    </row>
    <row r="2038" spans="1:69">
      <c r="A2038" s="99" t="str">
        <f>IFERROR(_xlfn.XLOOKUP($G2038,通讯通路门店!$S$4:$S$993933,通讯通路门店!$A$4:$A$993933,0,0),"")</f>
        <v>海南省</v>
      </c>
      <c r="B2038" s="99" t="str">
        <f>IFERROR(_xlfn.XLOOKUP($G2038,通讯通路门店!$S$4:$S$993933,通讯通路门店!$B$4:$B$993933,0,0),"")</f>
        <v>乐东黎族自治县</v>
      </c>
      <c r="C2038" s="99" t="str">
        <f>IFERROR(_xlfn.XLOOKUP($G2038,通讯通路门店!$S$4:$S$993933,通讯通路门店!$C$4:$C$993933,0,0),"")</f>
        <v>乐东黎族自治县</v>
      </c>
      <c r="D2038" s="99" t="str">
        <f>IFERROR(_xlfn.XLOOKUP($G2038,通讯通路门店!$S$4:$S$993933,通讯通路门店!$D$4:$D$993933,0,0),"")</f>
        <v>万冲镇</v>
      </c>
      <c r="E2038" s="83"/>
      <c r="F2038" s="83"/>
      <c r="G2038" s="101"/>
      <c r="H2038" s="102">
        <f>IFERROR(_xlfn.XLOOKUP($G2038,通讯通路门店!$S$4:$S$993933,通讯通路门店!$R$4:$R$993933,0,0),"")</f>
        <v>0</v>
      </c>
      <c r="I2038" s="83"/>
      <c r="J2038" s="83"/>
      <c r="K2038" s="83"/>
      <c r="L2038" s="83"/>
      <c r="M2038" s="83"/>
      <c r="N2038" s="83"/>
      <c r="O2038" s="83"/>
      <c r="P2038" s="83"/>
      <c r="Q2038" s="83"/>
      <c r="R2038" s="83"/>
      <c r="S2038" s="83"/>
      <c r="T2038" s="83"/>
      <c r="U2038" s="99">
        <f>COUNTIF(通讯通路门店!$S:$S,$G2038)</f>
        <v>0</v>
      </c>
      <c r="V2038" s="99">
        <f>COUNTIFS(通讯通路门店!$S:$S,$G2038,通讯通路门店!$J:$J,"综合卖场")</f>
        <v>0</v>
      </c>
      <c r="W2038" s="99">
        <f>SUMIFS(通讯通路门店!$AJ:$AJ,通讯通路门店!$S:$S,通讯客户沙盘!$G2038)</f>
        <v>0</v>
      </c>
      <c r="X2038" s="99">
        <f t="shared" si="155"/>
        <v>0</v>
      </c>
      <c r="Y2038" s="99">
        <f>COUNTIFS(通讯通路门店!$S:$S,$G2038,通讯通路门店!$J:$J,"荣耀体验店")+COUNTIFS(通讯通路门店!$S:$S,$G2038,通讯通路门店!$J:$J,"荣耀授权专卖店")</f>
        <v>0</v>
      </c>
      <c r="Z2038" s="99">
        <f>COUNTIFS(通讯通路门店!$S:$S,$G2038,通讯通路门店!$J:$J,"VIVO体验店")</f>
        <v>0</v>
      </c>
      <c r="AA2038" s="99">
        <f>COUNTIFS(通讯通路门店!$S:$S,$G2038,通讯通路门店!$J:$J,"OPPO体验店")</f>
        <v>0</v>
      </c>
      <c r="AB2038" s="99">
        <f>COUNTIFS(通讯通路门店!$S:$S,$G2038,通讯通路门店!$J:$J,"华为授权体验店")+COUNTIFS(通讯通路门店!$S:$S,$G2038,通讯通路门店!$J:$J,"华为堡垒店")</f>
        <v>0</v>
      </c>
      <c r="AC2038" s="99">
        <f>COUNTIFS(通讯通路门店!$S:$S,$G2038,通讯通路门店!$J:$J,"小米体验店")</f>
        <v>0</v>
      </c>
      <c r="AD2038" s="99">
        <f>COUNTIFS(通讯通路门店!$S:$S,$G2038,通讯通路门店!$J:$J,"苹果体验店")</f>
        <v>0</v>
      </c>
      <c r="AE2038" s="99">
        <f>COUNTIFS(通讯通路门店!$S:$S,$G2038,通讯通路门店!$J:$J,"其他品牌专卖店")</f>
        <v>0</v>
      </c>
      <c r="AF2038" s="99">
        <f>SUMIFS(通讯通路门店!$BI:$BI,通讯通路门店!$S:$S,$G2038)</f>
        <v>0</v>
      </c>
      <c r="AG2038" s="99">
        <f>SUMIFS(通讯通路门店!$BH:$BH,通讯通路门店!$S:$S,$G2038)</f>
        <v>0</v>
      </c>
      <c r="AH2038" s="99">
        <f t="shared" si="156"/>
        <v>0</v>
      </c>
      <c r="AI2038" s="99">
        <f>SUMIFS(通讯通路门店!$BB:$BB,通讯通路门店!$S:$S,$G2038)</f>
        <v>0</v>
      </c>
      <c r="AJ2038" s="99">
        <f>SUMIFS(通讯通路门店!$BE:$BE,通讯通路门店!$S:$S,$G2038)</f>
        <v>0</v>
      </c>
      <c r="AK2038" s="99">
        <f>SUMIFS(通讯通路门店!$BG:$BG,通讯通路门店!$S:$S,$G2038)</f>
        <v>0</v>
      </c>
      <c r="AL2038" s="99">
        <f>SUMIFS(通讯通路门店!$BC:$BC,通讯通路门店!$S:$S,$G2038)</f>
        <v>0</v>
      </c>
      <c r="AM2038" s="99">
        <f>SUMIFS(通讯通路门店!$BD:$BD,通讯通路门店!$S:$S,$G2038)</f>
        <v>0</v>
      </c>
      <c r="AN2038" s="99">
        <f>SUMIFS(通讯通路门店!$BF:$BF,通讯通路门店!$S:$S,$G2038)</f>
        <v>0</v>
      </c>
      <c r="AO2038" s="99">
        <f t="shared" si="157"/>
        <v>0</v>
      </c>
      <c r="AP2038" s="99">
        <f>SUMIFS(通讯通路门店!$K:$K,通讯通路门店!$S:$S,$G2038)</f>
        <v>0</v>
      </c>
      <c r="AQ2038" s="83"/>
      <c r="AR2038" s="99">
        <f>SUMIFS(通讯通路门店!$T:$T,通讯通路门店!$S:$S,$G2038)</f>
        <v>0</v>
      </c>
      <c r="AS2038" s="99">
        <f>SUMIFS(通讯通路门店!$U:$U,通讯通路门店!$S:$S,$G2038)</f>
        <v>0</v>
      </c>
      <c r="AT2038" s="99">
        <f>SUMIFS(通讯通路门店!$V:$V,通讯通路门店!$S:$S,$G2038)</f>
        <v>0</v>
      </c>
      <c r="AU2038" s="99">
        <f>SUMIFS(通讯通路门店!$W:$W,通讯通路门店!$S:$S,$G2038)</f>
        <v>0</v>
      </c>
      <c r="AV2038" s="99">
        <f>SUMIFS(通讯通路门店!$Z:$Z,通讯通路门店!$S:$S,$G2038)</f>
        <v>0</v>
      </c>
      <c r="AW2038" s="99">
        <f>SUMIFS(通讯通路门店!$AB:$AB,通讯通路门店!$S:$S,$G2038)</f>
        <v>0</v>
      </c>
      <c r="AX2038" s="99">
        <f>SUMIFS(通讯通路门店!$X:$X,通讯通路门店!$S:$S,$G2038)</f>
        <v>0</v>
      </c>
      <c r="AY2038" s="99">
        <f>SUMIFS(通讯通路门店!$Y:$Y,通讯通路门店!$S:$S,$G2038)</f>
        <v>0</v>
      </c>
      <c r="AZ2038" s="99">
        <f>SUMIFS(通讯通路门店!$AA:$AA,通讯通路门店!$S:$S,$G2038)</f>
        <v>0</v>
      </c>
      <c r="BA2038" s="99">
        <f t="shared" si="158"/>
        <v>0</v>
      </c>
      <c r="BB2038" s="99">
        <f t="shared" si="159"/>
        <v>0</v>
      </c>
      <c r="BC2038" s="99">
        <f>SUMIFS(通讯通路门店!$W:$W,通讯通路门店!$S:$S,$G2038,通讯通路门店!$J:$J,"荣耀体验店")+SUMIFS(通讯通路门店!$W:$W,通讯通路门店!$S:$S,$G2038,通讯通路门店!$J:$J,"荣耀授权专卖店")</f>
        <v>0</v>
      </c>
      <c r="BD2038" s="99">
        <f>SUMIFS(通讯通路门店!$Z:$Z,通讯通路门店!$S:$S,$G2038,通讯通路门店!$J:$J,"VIVO体验店")</f>
        <v>0</v>
      </c>
      <c r="BE2038" s="99">
        <f>SUMIFS(通讯通路门店!$AB:$AB,通讯通路门店!$S:$S,$G2038,通讯通路门店!$J:$J,"OPPO体验店")</f>
        <v>0</v>
      </c>
      <c r="BF2038" s="99">
        <f>SUMIFS(通讯通路门店!$X:$X,通讯通路门店!$S:$S,$G2038,通讯通路门店!$J:$J,"华为授权体验店")+SUMIFS(通讯通路门店!$AA:$AA,通讯通路门店!$S:$S,$G2038,通讯通路门店!$J:$J,"华为堡垒店")</f>
        <v>0</v>
      </c>
      <c r="BG2038" s="99">
        <f>SUMIFS(通讯通路门店!$Y:$Y,通讯通路门店!$S:$S,$G2038,通讯通路门店!$J:$J,"小米体验店")</f>
        <v>0</v>
      </c>
      <c r="BH2038" s="99">
        <f>SUMIFS(通讯通路门店!$AA:$AA,通讯通路门店!$S:$S,$G2038,通讯通路门店!$J:$J,"苹果体验店")</f>
        <v>0</v>
      </c>
      <c r="BI2038" s="99">
        <f>SUMIFS(通讯通路门店!$K:$K,通讯通路门店!$S:$S,$G2038,通讯通路门店!$J:$J,"其他品牌专卖店")</f>
        <v>0</v>
      </c>
      <c r="BJ2038" s="99">
        <f>SUMIFS(通讯通路门店!$AC:$AC,通讯通路门店!$S:$S,$G2038)</f>
        <v>0</v>
      </c>
      <c r="BK2038" s="99">
        <f>SUMIFS(通讯通路门店!$AD:$AD,通讯通路门店!$S:$S,$G2038)</f>
        <v>0</v>
      </c>
      <c r="BL2038" s="99">
        <f>SUMIFS(通讯通路门店!$AE:$AE,通讯通路门店!$S:$S,$G2038)</f>
        <v>0</v>
      </c>
      <c r="BM2038" s="99">
        <f>SUMIFS(通讯通路门店!$AF:$AF,通讯通路门店!$S:$S,$G2038)</f>
        <v>0</v>
      </c>
      <c r="BN2038" s="99">
        <f>SUMIFS(通讯通路门店!$AG:$AG,通讯通路门店!$S:$S,$G2038)</f>
        <v>0</v>
      </c>
      <c r="BO2038" s="99">
        <f>SUMIFS(通讯通路门店!$AH:$AH,通讯通路门店!$S:$S,$G2038)</f>
        <v>0</v>
      </c>
      <c r="BP2038" s="99">
        <f>SUMIFS(通讯通路门店!$AI:$AI,通讯通路门店!$S:$S,$G2038)</f>
        <v>0</v>
      </c>
      <c r="BQ2038" s="83"/>
    </row>
    <row r="2039" spans="1:69">
      <c r="A2039" s="99" t="str">
        <f>IFERROR(_xlfn.XLOOKUP($G2039,通讯通路门店!$S$4:$S$993933,通讯通路门店!$A$4:$A$993933,0,0),"")</f>
        <v>海南省</v>
      </c>
      <c r="B2039" s="99" t="str">
        <f>IFERROR(_xlfn.XLOOKUP($G2039,通讯通路门店!$S$4:$S$993933,通讯通路门店!$B$4:$B$993933,0,0),"")</f>
        <v>乐东黎族自治县</v>
      </c>
      <c r="C2039" s="99" t="str">
        <f>IFERROR(_xlfn.XLOOKUP($G2039,通讯通路门店!$S$4:$S$993933,通讯通路门店!$C$4:$C$993933,0,0),"")</f>
        <v>乐东黎族自治县</v>
      </c>
      <c r="D2039" s="99" t="str">
        <f>IFERROR(_xlfn.XLOOKUP($G2039,通讯通路门店!$S$4:$S$993933,通讯通路门店!$D$4:$D$993933,0,0),"")</f>
        <v>万冲镇</v>
      </c>
      <c r="E2039" s="83"/>
      <c r="F2039" s="83"/>
      <c r="G2039" s="101"/>
      <c r="H2039" s="102">
        <f>IFERROR(_xlfn.XLOOKUP($G2039,通讯通路门店!$S$4:$S$993933,通讯通路门店!$R$4:$R$993933,0,0),"")</f>
        <v>0</v>
      </c>
      <c r="I2039" s="83"/>
      <c r="J2039" s="83"/>
      <c r="K2039" s="83"/>
      <c r="L2039" s="83"/>
      <c r="M2039" s="83"/>
      <c r="N2039" s="83"/>
      <c r="O2039" s="83"/>
      <c r="P2039" s="83"/>
      <c r="Q2039" s="83"/>
      <c r="R2039" s="83"/>
      <c r="S2039" s="83"/>
      <c r="T2039" s="83"/>
      <c r="U2039" s="99">
        <f>COUNTIF(通讯通路门店!$S:$S,$G2039)</f>
        <v>0</v>
      </c>
      <c r="V2039" s="99">
        <f>COUNTIFS(通讯通路门店!$S:$S,$G2039,通讯通路门店!$J:$J,"综合卖场")</f>
        <v>0</v>
      </c>
      <c r="W2039" s="99">
        <f>SUMIFS(通讯通路门店!$AJ:$AJ,通讯通路门店!$S:$S,通讯客户沙盘!$G2039)</f>
        <v>0</v>
      </c>
      <c r="X2039" s="99">
        <f t="shared" si="155"/>
        <v>0</v>
      </c>
      <c r="Y2039" s="99">
        <f>COUNTIFS(通讯通路门店!$S:$S,$G2039,通讯通路门店!$J:$J,"荣耀体验店")+COUNTIFS(通讯通路门店!$S:$S,$G2039,通讯通路门店!$J:$J,"荣耀授权专卖店")</f>
        <v>0</v>
      </c>
      <c r="Z2039" s="99">
        <f>COUNTIFS(通讯通路门店!$S:$S,$G2039,通讯通路门店!$J:$J,"VIVO体验店")</f>
        <v>0</v>
      </c>
      <c r="AA2039" s="99">
        <f>COUNTIFS(通讯通路门店!$S:$S,$G2039,通讯通路门店!$J:$J,"OPPO体验店")</f>
        <v>0</v>
      </c>
      <c r="AB2039" s="99">
        <f>COUNTIFS(通讯通路门店!$S:$S,$G2039,通讯通路门店!$J:$J,"华为授权体验店")+COUNTIFS(通讯通路门店!$S:$S,$G2039,通讯通路门店!$J:$J,"华为堡垒店")</f>
        <v>0</v>
      </c>
      <c r="AC2039" s="99">
        <f>COUNTIFS(通讯通路门店!$S:$S,$G2039,通讯通路门店!$J:$J,"小米体验店")</f>
        <v>0</v>
      </c>
      <c r="AD2039" s="99">
        <f>COUNTIFS(通讯通路门店!$S:$S,$G2039,通讯通路门店!$J:$J,"苹果体验店")</f>
        <v>0</v>
      </c>
      <c r="AE2039" s="99">
        <f>COUNTIFS(通讯通路门店!$S:$S,$G2039,通讯通路门店!$J:$J,"其他品牌专卖店")</f>
        <v>0</v>
      </c>
      <c r="AF2039" s="99">
        <f>SUMIFS(通讯通路门店!$BI:$BI,通讯通路门店!$S:$S,$G2039)</f>
        <v>0</v>
      </c>
      <c r="AG2039" s="99">
        <f>SUMIFS(通讯通路门店!$BH:$BH,通讯通路门店!$S:$S,$G2039)</f>
        <v>0</v>
      </c>
      <c r="AH2039" s="99">
        <f t="shared" si="156"/>
        <v>0</v>
      </c>
      <c r="AI2039" s="99">
        <f>SUMIFS(通讯通路门店!$BB:$BB,通讯通路门店!$S:$S,$G2039)</f>
        <v>0</v>
      </c>
      <c r="AJ2039" s="99">
        <f>SUMIFS(通讯通路门店!$BE:$BE,通讯通路门店!$S:$S,$G2039)</f>
        <v>0</v>
      </c>
      <c r="AK2039" s="99">
        <f>SUMIFS(通讯通路门店!$BG:$BG,通讯通路门店!$S:$S,$G2039)</f>
        <v>0</v>
      </c>
      <c r="AL2039" s="99">
        <f>SUMIFS(通讯通路门店!$BC:$BC,通讯通路门店!$S:$S,$G2039)</f>
        <v>0</v>
      </c>
      <c r="AM2039" s="99">
        <f>SUMIFS(通讯通路门店!$BD:$BD,通讯通路门店!$S:$S,$G2039)</f>
        <v>0</v>
      </c>
      <c r="AN2039" s="99">
        <f>SUMIFS(通讯通路门店!$BF:$BF,通讯通路门店!$S:$S,$G2039)</f>
        <v>0</v>
      </c>
      <c r="AO2039" s="99">
        <f t="shared" si="157"/>
        <v>0</v>
      </c>
      <c r="AP2039" s="99">
        <f>SUMIFS(通讯通路门店!$K:$K,通讯通路门店!$S:$S,$G2039)</f>
        <v>0</v>
      </c>
      <c r="AQ2039" s="83"/>
      <c r="AR2039" s="99">
        <f>SUMIFS(通讯通路门店!$T:$T,通讯通路门店!$S:$S,$G2039)</f>
        <v>0</v>
      </c>
      <c r="AS2039" s="99">
        <f>SUMIFS(通讯通路门店!$U:$U,通讯通路门店!$S:$S,$G2039)</f>
        <v>0</v>
      </c>
      <c r="AT2039" s="99">
        <f>SUMIFS(通讯通路门店!$V:$V,通讯通路门店!$S:$S,$G2039)</f>
        <v>0</v>
      </c>
      <c r="AU2039" s="99">
        <f>SUMIFS(通讯通路门店!$W:$W,通讯通路门店!$S:$S,$G2039)</f>
        <v>0</v>
      </c>
      <c r="AV2039" s="99">
        <f>SUMIFS(通讯通路门店!$Z:$Z,通讯通路门店!$S:$S,$G2039)</f>
        <v>0</v>
      </c>
      <c r="AW2039" s="99">
        <f>SUMIFS(通讯通路门店!$AB:$AB,通讯通路门店!$S:$S,$G2039)</f>
        <v>0</v>
      </c>
      <c r="AX2039" s="99">
        <f>SUMIFS(通讯通路门店!$X:$X,通讯通路门店!$S:$S,$G2039)</f>
        <v>0</v>
      </c>
      <c r="AY2039" s="99">
        <f>SUMIFS(通讯通路门店!$Y:$Y,通讯通路门店!$S:$S,$G2039)</f>
        <v>0</v>
      </c>
      <c r="AZ2039" s="99">
        <f>SUMIFS(通讯通路门店!$AA:$AA,通讯通路门店!$S:$S,$G2039)</f>
        <v>0</v>
      </c>
      <c r="BA2039" s="99">
        <f t="shared" si="158"/>
        <v>0</v>
      </c>
      <c r="BB2039" s="99">
        <f t="shared" si="159"/>
        <v>0</v>
      </c>
      <c r="BC2039" s="99">
        <f>SUMIFS(通讯通路门店!$W:$W,通讯通路门店!$S:$S,$G2039,通讯通路门店!$J:$J,"荣耀体验店")+SUMIFS(通讯通路门店!$W:$W,通讯通路门店!$S:$S,$G2039,通讯通路门店!$J:$J,"荣耀授权专卖店")</f>
        <v>0</v>
      </c>
      <c r="BD2039" s="99">
        <f>SUMIFS(通讯通路门店!$Z:$Z,通讯通路门店!$S:$S,$G2039,通讯通路门店!$J:$J,"VIVO体验店")</f>
        <v>0</v>
      </c>
      <c r="BE2039" s="99">
        <f>SUMIFS(通讯通路门店!$AB:$AB,通讯通路门店!$S:$S,$G2039,通讯通路门店!$J:$J,"OPPO体验店")</f>
        <v>0</v>
      </c>
      <c r="BF2039" s="99">
        <f>SUMIFS(通讯通路门店!$X:$X,通讯通路门店!$S:$S,$G2039,通讯通路门店!$J:$J,"华为授权体验店")+SUMIFS(通讯通路门店!$AA:$AA,通讯通路门店!$S:$S,$G2039,通讯通路门店!$J:$J,"华为堡垒店")</f>
        <v>0</v>
      </c>
      <c r="BG2039" s="99">
        <f>SUMIFS(通讯通路门店!$Y:$Y,通讯通路门店!$S:$S,$G2039,通讯通路门店!$J:$J,"小米体验店")</f>
        <v>0</v>
      </c>
      <c r="BH2039" s="99">
        <f>SUMIFS(通讯通路门店!$AA:$AA,通讯通路门店!$S:$S,$G2039,通讯通路门店!$J:$J,"苹果体验店")</f>
        <v>0</v>
      </c>
      <c r="BI2039" s="99">
        <f>SUMIFS(通讯通路门店!$K:$K,通讯通路门店!$S:$S,$G2039,通讯通路门店!$J:$J,"其他品牌专卖店")</f>
        <v>0</v>
      </c>
      <c r="BJ2039" s="99">
        <f>SUMIFS(通讯通路门店!$AC:$AC,通讯通路门店!$S:$S,$G2039)</f>
        <v>0</v>
      </c>
      <c r="BK2039" s="99">
        <f>SUMIFS(通讯通路门店!$AD:$AD,通讯通路门店!$S:$S,$G2039)</f>
        <v>0</v>
      </c>
      <c r="BL2039" s="99">
        <f>SUMIFS(通讯通路门店!$AE:$AE,通讯通路门店!$S:$S,$G2039)</f>
        <v>0</v>
      </c>
      <c r="BM2039" s="99">
        <f>SUMIFS(通讯通路门店!$AF:$AF,通讯通路门店!$S:$S,$G2039)</f>
        <v>0</v>
      </c>
      <c r="BN2039" s="99">
        <f>SUMIFS(通讯通路门店!$AG:$AG,通讯通路门店!$S:$S,$G2039)</f>
        <v>0</v>
      </c>
      <c r="BO2039" s="99">
        <f>SUMIFS(通讯通路门店!$AH:$AH,通讯通路门店!$S:$S,$G2039)</f>
        <v>0</v>
      </c>
      <c r="BP2039" s="99">
        <f>SUMIFS(通讯通路门店!$AI:$AI,通讯通路门店!$S:$S,$G2039)</f>
        <v>0</v>
      </c>
      <c r="BQ2039" s="83"/>
    </row>
    <row r="2040" spans="1:69">
      <c r="A2040" s="99" t="str">
        <f>IFERROR(_xlfn.XLOOKUP($G2040,通讯通路门店!$S$4:$S$993933,通讯通路门店!$A$4:$A$993933,0,0),"")</f>
        <v>海南省</v>
      </c>
      <c r="B2040" s="99" t="str">
        <f>IFERROR(_xlfn.XLOOKUP($G2040,通讯通路门店!$S$4:$S$993933,通讯通路门店!$B$4:$B$993933,0,0),"")</f>
        <v>乐东黎族自治县</v>
      </c>
      <c r="C2040" s="99" t="str">
        <f>IFERROR(_xlfn.XLOOKUP($G2040,通讯通路门店!$S$4:$S$993933,通讯通路门店!$C$4:$C$993933,0,0),"")</f>
        <v>乐东黎族自治县</v>
      </c>
      <c r="D2040" s="99" t="str">
        <f>IFERROR(_xlfn.XLOOKUP($G2040,通讯通路门店!$S$4:$S$993933,通讯通路门店!$D$4:$D$993933,0,0),"")</f>
        <v>万冲镇</v>
      </c>
      <c r="E2040" s="83"/>
      <c r="F2040" s="83"/>
      <c r="G2040" s="101"/>
      <c r="H2040" s="102">
        <f>IFERROR(_xlfn.XLOOKUP($G2040,通讯通路门店!$S$4:$S$993933,通讯通路门店!$R$4:$R$993933,0,0),"")</f>
        <v>0</v>
      </c>
      <c r="I2040" s="83"/>
      <c r="J2040" s="83"/>
      <c r="K2040" s="83"/>
      <c r="L2040" s="83"/>
      <c r="M2040" s="83"/>
      <c r="N2040" s="83"/>
      <c r="O2040" s="83"/>
      <c r="P2040" s="83"/>
      <c r="Q2040" s="83"/>
      <c r="R2040" s="83"/>
      <c r="S2040" s="83"/>
      <c r="T2040" s="83"/>
      <c r="U2040" s="99">
        <f>COUNTIF(通讯通路门店!$S:$S,$G2040)</f>
        <v>0</v>
      </c>
      <c r="V2040" s="99">
        <f>COUNTIFS(通讯通路门店!$S:$S,$G2040,通讯通路门店!$J:$J,"综合卖场")</f>
        <v>0</v>
      </c>
      <c r="W2040" s="99">
        <f>SUMIFS(通讯通路门店!$AJ:$AJ,通讯通路门店!$S:$S,通讯客户沙盘!$G2040)</f>
        <v>0</v>
      </c>
      <c r="X2040" s="99">
        <f t="shared" si="155"/>
        <v>0</v>
      </c>
      <c r="Y2040" s="99">
        <f>COUNTIFS(通讯通路门店!$S:$S,$G2040,通讯通路门店!$J:$J,"荣耀体验店")+COUNTIFS(通讯通路门店!$S:$S,$G2040,通讯通路门店!$J:$J,"荣耀授权专卖店")</f>
        <v>0</v>
      </c>
      <c r="Z2040" s="99">
        <f>COUNTIFS(通讯通路门店!$S:$S,$G2040,通讯通路门店!$J:$J,"VIVO体验店")</f>
        <v>0</v>
      </c>
      <c r="AA2040" s="99">
        <f>COUNTIFS(通讯通路门店!$S:$S,$G2040,通讯通路门店!$J:$J,"OPPO体验店")</f>
        <v>0</v>
      </c>
      <c r="AB2040" s="99">
        <f>COUNTIFS(通讯通路门店!$S:$S,$G2040,通讯通路门店!$J:$J,"华为授权体验店")+COUNTIFS(通讯通路门店!$S:$S,$G2040,通讯通路门店!$J:$J,"华为堡垒店")</f>
        <v>0</v>
      </c>
      <c r="AC2040" s="99">
        <f>COUNTIFS(通讯通路门店!$S:$S,$G2040,通讯通路门店!$J:$J,"小米体验店")</f>
        <v>0</v>
      </c>
      <c r="AD2040" s="99">
        <f>COUNTIFS(通讯通路门店!$S:$S,$G2040,通讯通路门店!$J:$J,"苹果体验店")</f>
        <v>0</v>
      </c>
      <c r="AE2040" s="99">
        <f>COUNTIFS(通讯通路门店!$S:$S,$G2040,通讯通路门店!$J:$J,"其他品牌专卖店")</f>
        <v>0</v>
      </c>
      <c r="AF2040" s="99">
        <f>SUMIFS(通讯通路门店!$BI:$BI,通讯通路门店!$S:$S,$G2040)</f>
        <v>0</v>
      </c>
      <c r="AG2040" s="99">
        <f>SUMIFS(通讯通路门店!$BH:$BH,通讯通路门店!$S:$S,$G2040)</f>
        <v>0</v>
      </c>
      <c r="AH2040" s="99">
        <f t="shared" si="156"/>
        <v>0</v>
      </c>
      <c r="AI2040" s="99">
        <f>SUMIFS(通讯通路门店!$BB:$BB,通讯通路门店!$S:$S,$G2040)</f>
        <v>0</v>
      </c>
      <c r="AJ2040" s="99">
        <f>SUMIFS(通讯通路门店!$BE:$BE,通讯通路门店!$S:$S,$G2040)</f>
        <v>0</v>
      </c>
      <c r="AK2040" s="99">
        <f>SUMIFS(通讯通路门店!$BG:$BG,通讯通路门店!$S:$S,$G2040)</f>
        <v>0</v>
      </c>
      <c r="AL2040" s="99">
        <f>SUMIFS(通讯通路门店!$BC:$BC,通讯通路门店!$S:$S,$G2040)</f>
        <v>0</v>
      </c>
      <c r="AM2040" s="99">
        <f>SUMIFS(通讯通路门店!$BD:$BD,通讯通路门店!$S:$S,$G2040)</f>
        <v>0</v>
      </c>
      <c r="AN2040" s="99">
        <f>SUMIFS(通讯通路门店!$BF:$BF,通讯通路门店!$S:$S,$G2040)</f>
        <v>0</v>
      </c>
      <c r="AO2040" s="99">
        <f t="shared" si="157"/>
        <v>0</v>
      </c>
      <c r="AP2040" s="99">
        <f>SUMIFS(通讯通路门店!$K:$K,通讯通路门店!$S:$S,$G2040)</f>
        <v>0</v>
      </c>
      <c r="AQ2040" s="83"/>
      <c r="AR2040" s="99">
        <f>SUMIFS(通讯通路门店!$T:$T,通讯通路门店!$S:$S,$G2040)</f>
        <v>0</v>
      </c>
      <c r="AS2040" s="99">
        <f>SUMIFS(通讯通路门店!$U:$U,通讯通路门店!$S:$S,$G2040)</f>
        <v>0</v>
      </c>
      <c r="AT2040" s="99">
        <f>SUMIFS(通讯通路门店!$V:$V,通讯通路门店!$S:$S,$G2040)</f>
        <v>0</v>
      </c>
      <c r="AU2040" s="99">
        <f>SUMIFS(通讯通路门店!$W:$W,通讯通路门店!$S:$S,$G2040)</f>
        <v>0</v>
      </c>
      <c r="AV2040" s="99">
        <f>SUMIFS(通讯通路门店!$Z:$Z,通讯通路门店!$S:$S,$G2040)</f>
        <v>0</v>
      </c>
      <c r="AW2040" s="99">
        <f>SUMIFS(通讯通路门店!$AB:$AB,通讯通路门店!$S:$S,$G2040)</f>
        <v>0</v>
      </c>
      <c r="AX2040" s="99">
        <f>SUMIFS(通讯通路门店!$X:$X,通讯通路门店!$S:$S,$G2040)</f>
        <v>0</v>
      </c>
      <c r="AY2040" s="99">
        <f>SUMIFS(通讯通路门店!$Y:$Y,通讯通路门店!$S:$S,$G2040)</f>
        <v>0</v>
      </c>
      <c r="AZ2040" s="99">
        <f>SUMIFS(通讯通路门店!$AA:$AA,通讯通路门店!$S:$S,$G2040)</f>
        <v>0</v>
      </c>
      <c r="BA2040" s="99">
        <f t="shared" si="158"/>
        <v>0</v>
      </c>
      <c r="BB2040" s="99">
        <f t="shared" si="159"/>
        <v>0</v>
      </c>
      <c r="BC2040" s="99">
        <f>SUMIFS(通讯通路门店!$W:$W,通讯通路门店!$S:$S,$G2040,通讯通路门店!$J:$J,"荣耀体验店")+SUMIFS(通讯通路门店!$W:$W,通讯通路门店!$S:$S,$G2040,通讯通路门店!$J:$J,"荣耀授权专卖店")</f>
        <v>0</v>
      </c>
      <c r="BD2040" s="99">
        <f>SUMIFS(通讯通路门店!$Z:$Z,通讯通路门店!$S:$S,$G2040,通讯通路门店!$J:$J,"VIVO体验店")</f>
        <v>0</v>
      </c>
      <c r="BE2040" s="99">
        <f>SUMIFS(通讯通路门店!$AB:$AB,通讯通路门店!$S:$S,$G2040,通讯通路门店!$J:$J,"OPPO体验店")</f>
        <v>0</v>
      </c>
      <c r="BF2040" s="99">
        <f>SUMIFS(通讯通路门店!$X:$X,通讯通路门店!$S:$S,$G2040,通讯通路门店!$J:$J,"华为授权体验店")+SUMIFS(通讯通路门店!$AA:$AA,通讯通路门店!$S:$S,$G2040,通讯通路门店!$J:$J,"华为堡垒店")</f>
        <v>0</v>
      </c>
      <c r="BG2040" s="99">
        <f>SUMIFS(通讯通路门店!$Y:$Y,通讯通路门店!$S:$S,$G2040,通讯通路门店!$J:$J,"小米体验店")</f>
        <v>0</v>
      </c>
      <c r="BH2040" s="99">
        <f>SUMIFS(通讯通路门店!$AA:$AA,通讯通路门店!$S:$S,$G2040,通讯通路门店!$J:$J,"苹果体验店")</f>
        <v>0</v>
      </c>
      <c r="BI2040" s="99">
        <f>SUMIFS(通讯通路门店!$K:$K,通讯通路门店!$S:$S,$G2040,通讯通路门店!$J:$J,"其他品牌专卖店")</f>
        <v>0</v>
      </c>
      <c r="BJ2040" s="99">
        <f>SUMIFS(通讯通路门店!$AC:$AC,通讯通路门店!$S:$S,$G2040)</f>
        <v>0</v>
      </c>
      <c r="BK2040" s="99">
        <f>SUMIFS(通讯通路门店!$AD:$AD,通讯通路门店!$S:$S,$G2040)</f>
        <v>0</v>
      </c>
      <c r="BL2040" s="99">
        <f>SUMIFS(通讯通路门店!$AE:$AE,通讯通路门店!$S:$S,$G2040)</f>
        <v>0</v>
      </c>
      <c r="BM2040" s="99">
        <f>SUMIFS(通讯通路门店!$AF:$AF,通讯通路门店!$S:$S,$G2040)</f>
        <v>0</v>
      </c>
      <c r="BN2040" s="99">
        <f>SUMIFS(通讯通路门店!$AG:$AG,通讯通路门店!$S:$S,$G2040)</f>
        <v>0</v>
      </c>
      <c r="BO2040" s="99">
        <f>SUMIFS(通讯通路门店!$AH:$AH,通讯通路门店!$S:$S,$G2040)</f>
        <v>0</v>
      </c>
      <c r="BP2040" s="99">
        <f>SUMIFS(通讯通路门店!$AI:$AI,通讯通路门店!$S:$S,$G2040)</f>
        <v>0</v>
      </c>
      <c r="BQ2040" s="83"/>
    </row>
    <row r="2041" spans="1:69">
      <c r="A2041" s="99" t="str">
        <f>IFERROR(_xlfn.XLOOKUP($G2041,通讯通路门店!$S$4:$S$993933,通讯通路门店!$A$4:$A$993933,0,0),"")</f>
        <v>海南省</v>
      </c>
      <c r="B2041" s="99" t="str">
        <f>IFERROR(_xlfn.XLOOKUP($G2041,通讯通路门店!$S$4:$S$993933,通讯通路门店!$B$4:$B$993933,0,0),"")</f>
        <v>乐东黎族自治县</v>
      </c>
      <c r="C2041" s="99" t="str">
        <f>IFERROR(_xlfn.XLOOKUP($G2041,通讯通路门店!$S$4:$S$993933,通讯通路门店!$C$4:$C$993933,0,0),"")</f>
        <v>乐东黎族自治县</v>
      </c>
      <c r="D2041" s="99" t="str">
        <f>IFERROR(_xlfn.XLOOKUP($G2041,通讯通路门店!$S$4:$S$993933,通讯通路门店!$D$4:$D$993933,0,0),"")</f>
        <v>万冲镇</v>
      </c>
      <c r="E2041" s="83"/>
      <c r="F2041" s="83"/>
      <c r="G2041" s="101"/>
      <c r="H2041" s="102">
        <f>IFERROR(_xlfn.XLOOKUP($G2041,通讯通路门店!$S$4:$S$993933,通讯通路门店!$R$4:$R$993933,0,0),"")</f>
        <v>0</v>
      </c>
      <c r="I2041" s="83"/>
      <c r="J2041" s="83"/>
      <c r="K2041" s="83"/>
      <c r="L2041" s="83"/>
      <c r="M2041" s="83"/>
      <c r="N2041" s="83"/>
      <c r="O2041" s="83"/>
      <c r="P2041" s="83"/>
      <c r="Q2041" s="83"/>
      <c r="R2041" s="83"/>
      <c r="S2041" s="83"/>
      <c r="T2041" s="83"/>
      <c r="U2041" s="99">
        <f>COUNTIF(通讯通路门店!$S:$S,$G2041)</f>
        <v>0</v>
      </c>
      <c r="V2041" s="99">
        <f>COUNTIFS(通讯通路门店!$S:$S,$G2041,通讯通路门店!$J:$J,"综合卖场")</f>
        <v>0</v>
      </c>
      <c r="W2041" s="99">
        <f>SUMIFS(通讯通路门店!$AJ:$AJ,通讯通路门店!$S:$S,通讯客户沙盘!$G2041)</f>
        <v>0</v>
      </c>
      <c r="X2041" s="99">
        <f t="shared" si="155"/>
        <v>0</v>
      </c>
      <c r="Y2041" s="99">
        <f>COUNTIFS(通讯通路门店!$S:$S,$G2041,通讯通路门店!$J:$J,"荣耀体验店")+COUNTIFS(通讯通路门店!$S:$S,$G2041,通讯通路门店!$J:$J,"荣耀授权专卖店")</f>
        <v>0</v>
      </c>
      <c r="Z2041" s="99">
        <f>COUNTIFS(通讯通路门店!$S:$S,$G2041,通讯通路门店!$J:$J,"VIVO体验店")</f>
        <v>0</v>
      </c>
      <c r="AA2041" s="99">
        <f>COUNTIFS(通讯通路门店!$S:$S,$G2041,通讯通路门店!$J:$J,"OPPO体验店")</f>
        <v>0</v>
      </c>
      <c r="AB2041" s="99">
        <f>COUNTIFS(通讯通路门店!$S:$S,$G2041,通讯通路门店!$J:$J,"华为授权体验店")+COUNTIFS(通讯通路门店!$S:$S,$G2041,通讯通路门店!$J:$J,"华为堡垒店")</f>
        <v>0</v>
      </c>
      <c r="AC2041" s="99">
        <f>COUNTIFS(通讯通路门店!$S:$S,$G2041,通讯通路门店!$J:$J,"小米体验店")</f>
        <v>0</v>
      </c>
      <c r="AD2041" s="99">
        <f>COUNTIFS(通讯通路门店!$S:$S,$G2041,通讯通路门店!$J:$J,"苹果体验店")</f>
        <v>0</v>
      </c>
      <c r="AE2041" s="99">
        <f>COUNTIFS(通讯通路门店!$S:$S,$G2041,通讯通路门店!$J:$J,"其他品牌专卖店")</f>
        <v>0</v>
      </c>
      <c r="AF2041" s="99">
        <f>SUMIFS(通讯通路门店!$BI:$BI,通讯通路门店!$S:$S,$G2041)</f>
        <v>0</v>
      </c>
      <c r="AG2041" s="99">
        <f>SUMIFS(通讯通路门店!$BH:$BH,通讯通路门店!$S:$S,$G2041)</f>
        <v>0</v>
      </c>
      <c r="AH2041" s="99">
        <f t="shared" si="156"/>
        <v>0</v>
      </c>
      <c r="AI2041" s="99">
        <f>SUMIFS(通讯通路门店!$BB:$BB,通讯通路门店!$S:$S,$G2041)</f>
        <v>0</v>
      </c>
      <c r="AJ2041" s="99">
        <f>SUMIFS(通讯通路门店!$BE:$BE,通讯通路门店!$S:$S,$G2041)</f>
        <v>0</v>
      </c>
      <c r="AK2041" s="99">
        <f>SUMIFS(通讯通路门店!$BG:$BG,通讯通路门店!$S:$S,$G2041)</f>
        <v>0</v>
      </c>
      <c r="AL2041" s="99">
        <f>SUMIFS(通讯通路门店!$BC:$BC,通讯通路门店!$S:$S,$G2041)</f>
        <v>0</v>
      </c>
      <c r="AM2041" s="99">
        <f>SUMIFS(通讯通路门店!$BD:$BD,通讯通路门店!$S:$S,$G2041)</f>
        <v>0</v>
      </c>
      <c r="AN2041" s="99">
        <f>SUMIFS(通讯通路门店!$BF:$BF,通讯通路门店!$S:$S,$G2041)</f>
        <v>0</v>
      </c>
      <c r="AO2041" s="99">
        <f t="shared" si="157"/>
        <v>0</v>
      </c>
      <c r="AP2041" s="99">
        <f>SUMIFS(通讯通路门店!$K:$K,通讯通路门店!$S:$S,$G2041)</f>
        <v>0</v>
      </c>
      <c r="AQ2041" s="83"/>
      <c r="AR2041" s="99">
        <f>SUMIFS(通讯通路门店!$T:$T,通讯通路门店!$S:$S,$G2041)</f>
        <v>0</v>
      </c>
      <c r="AS2041" s="99">
        <f>SUMIFS(通讯通路门店!$U:$U,通讯通路门店!$S:$S,$G2041)</f>
        <v>0</v>
      </c>
      <c r="AT2041" s="99">
        <f>SUMIFS(通讯通路门店!$V:$V,通讯通路门店!$S:$S,$G2041)</f>
        <v>0</v>
      </c>
      <c r="AU2041" s="99">
        <f>SUMIFS(通讯通路门店!$W:$W,通讯通路门店!$S:$S,$G2041)</f>
        <v>0</v>
      </c>
      <c r="AV2041" s="99">
        <f>SUMIFS(通讯通路门店!$Z:$Z,通讯通路门店!$S:$S,$G2041)</f>
        <v>0</v>
      </c>
      <c r="AW2041" s="99">
        <f>SUMIFS(通讯通路门店!$AB:$AB,通讯通路门店!$S:$S,$G2041)</f>
        <v>0</v>
      </c>
      <c r="AX2041" s="99">
        <f>SUMIFS(通讯通路门店!$X:$X,通讯通路门店!$S:$S,$G2041)</f>
        <v>0</v>
      </c>
      <c r="AY2041" s="99">
        <f>SUMIFS(通讯通路门店!$Y:$Y,通讯通路门店!$S:$S,$G2041)</f>
        <v>0</v>
      </c>
      <c r="AZ2041" s="99">
        <f>SUMIFS(通讯通路门店!$AA:$AA,通讯通路门店!$S:$S,$G2041)</f>
        <v>0</v>
      </c>
      <c r="BA2041" s="99">
        <f t="shared" si="158"/>
        <v>0</v>
      </c>
      <c r="BB2041" s="99">
        <f t="shared" si="159"/>
        <v>0</v>
      </c>
      <c r="BC2041" s="99">
        <f>SUMIFS(通讯通路门店!$W:$W,通讯通路门店!$S:$S,$G2041,通讯通路门店!$J:$J,"荣耀体验店")+SUMIFS(通讯通路门店!$W:$W,通讯通路门店!$S:$S,$G2041,通讯通路门店!$J:$J,"荣耀授权专卖店")</f>
        <v>0</v>
      </c>
      <c r="BD2041" s="99">
        <f>SUMIFS(通讯通路门店!$Z:$Z,通讯通路门店!$S:$S,$G2041,通讯通路门店!$J:$J,"VIVO体验店")</f>
        <v>0</v>
      </c>
      <c r="BE2041" s="99">
        <f>SUMIFS(通讯通路门店!$AB:$AB,通讯通路门店!$S:$S,$G2041,通讯通路门店!$J:$J,"OPPO体验店")</f>
        <v>0</v>
      </c>
      <c r="BF2041" s="99">
        <f>SUMIFS(通讯通路门店!$X:$X,通讯通路门店!$S:$S,$G2041,通讯通路门店!$J:$J,"华为授权体验店")+SUMIFS(通讯通路门店!$AA:$AA,通讯通路门店!$S:$S,$G2041,通讯通路门店!$J:$J,"华为堡垒店")</f>
        <v>0</v>
      </c>
      <c r="BG2041" s="99">
        <f>SUMIFS(通讯通路门店!$Y:$Y,通讯通路门店!$S:$S,$G2041,通讯通路门店!$J:$J,"小米体验店")</f>
        <v>0</v>
      </c>
      <c r="BH2041" s="99">
        <f>SUMIFS(通讯通路门店!$AA:$AA,通讯通路门店!$S:$S,$G2041,通讯通路门店!$J:$J,"苹果体验店")</f>
        <v>0</v>
      </c>
      <c r="BI2041" s="99">
        <f>SUMIFS(通讯通路门店!$K:$K,通讯通路门店!$S:$S,$G2041,通讯通路门店!$J:$J,"其他品牌专卖店")</f>
        <v>0</v>
      </c>
      <c r="BJ2041" s="99">
        <f>SUMIFS(通讯通路门店!$AC:$AC,通讯通路门店!$S:$S,$G2041)</f>
        <v>0</v>
      </c>
      <c r="BK2041" s="99">
        <f>SUMIFS(通讯通路门店!$AD:$AD,通讯通路门店!$S:$S,$G2041)</f>
        <v>0</v>
      </c>
      <c r="BL2041" s="99">
        <f>SUMIFS(通讯通路门店!$AE:$AE,通讯通路门店!$S:$S,$G2041)</f>
        <v>0</v>
      </c>
      <c r="BM2041" s="99">
        <f>SUMIFS(通讯通路门店!$AF:$AF,通讯通路门店!$S:$S,$G2041)</f>
        <v>0</v>
      </c>
      <c r="BN2041" s="99">
        <f>SUMIFS(通讯通路门店!$AG:$AG,通讯通路门店!$S:$S,$G2041)</f>
        <v>0</v>
      </c>
      <c r="BO2041" s="99">
        <f>SUMIFS(通讯通路门店!$AH:$AH,通讯通路门店!$S:$S,$G2041)</f>
        <v>0</v>
      </c>
      <c r="BP2041" s="99">
        <f>SUMIFS(通讯通路门店!$AI:$AI,通讯通路门店!$S:$S,$G2041)</f>
        <v>0</v>
      </c>
      <c r="BQ2041" s="83"/>
    </row>
    <row r="2042" spans="1:69">
      <c r="A2042" s="99" t="str">
        <f>IFERROR(_xlfn.XLOOKUP($G2042,通讯通路门店!$S$4:$S$993933,通讯通路门店!$A$4:$A$993933,0,0),"")</f>
        <v>海南省</v>
      </c>
      <c r="B2042" s="99" t="str">
        <f>IFERROR(_xlfn.XLOOKUP($G2042,通讯通路门店!$S$4:$S$993933,通讯通路门店!$B$4:$B$993933,0,0),"")</f>
        <v>乐东黎族自治县</v>
      </c>
      <c r="C2042" s="99" t="str">
        <f>IFERROR(_xlfn.XLOOKUP($G2042,通讯通路门店!$S$4:$S$993933,通讯通路门店!$C$4:$C$993933,0,0),"")</f>
        <v>乐东黎族自治县</v>
      </c>
      <c r="D2042" s="99" t="str">
        <f>IFERROR(_xlfn.XLOOKUP($G2042,通讯通路门店!$S$4:$S$993933,通讯通路门店!$D$4:$D$993933,0,0),"")</f>
        <v>万冲镇</v>
      </c>
      <c r="E2042" s="83"/>
      <c r="F2042" s="83"/>
      <c r="G2042" s="101"/>
      <c r="H2042" s="102">
        <f>IFERROR(_xlfn.XLOOKUP($G2042,通讯通路门店!$S$4:$S$993933,通讯通路门店!$R$4:$R$993933,0,0),"")</f>
        <v>0</v>
      </c>
      <c r="I2042" s="83"/>
      <c r="J2042" s="83"/>
      <c r="K2042" s="83"/>
      <c r="L2042" s="83"/>
      <c r="M2042" s="83"/>
      <c r="N2042" s="83"/>
      <c r="O2042" s="83"/>
      <c r="P2042" s="83"/>
      <c r="Q2042" s="83"/>
      <c r="R2042" s="83"/>
      <c r="S2042" s="83"/>
      <c r="T2042" s="83"/>
      <c r="U2042" s="99">
        <f>COUNTIF(通讯通路门店!$S:$S,$G2042)</f>
        <v>0</v>
      </c>
      <c r="V2042" s="99">
        <f>COUNTIFS(通讯通路门店!$S:$S,$G2042,通讯通路门店!$J:$J,"综合卖场")</f>
        <v>0</v>
      </c>
      <c r="W2042" s="99">
        <f>SUMIFS(通讯通路门店!$AJ:$AJ,通讯通路门店!$S:$S,通讯客户沙盘!$G2042)</f>
        <v>0</v>
      </c>
      <c r="X2042" s="99">
        <f t="shared" si="155"/>
        <v>0</v>
      </c>
      <c r="Y2042" s="99">
        <f>COUNTIFS(通讯通路门店!$S:$S,$G2042,通讯通路门店!$J:$J,"荣耀体验店")+COUNTIFS(通讯通路门店!$S:$S,$G2042,通讯通路门店!$J:$J,"荣耀授权专卖店")</f>
        <v>0</v>
      </c>
      <c r="Z2042" s="99">
        <f>COUNTIFS(通讯通路门店!$S:$S,$G2042,通讯通路门店!$J:$J,"VIVO体验店")</f>
        <v>0</v>
      </c>
      <c r="AA2042" s="99">
        <f>COUNTIFS(通讯通路门店!$S:$S,$G2042,通讯通路门店!$J:$J,"OPPO体验店")</f>
        <v>0</v>
      </c>
      <c r="AB2042" s="99">
        <f>COUNTIFS(通讯通路门店!$S:$S,$G2042,通讯通路门店!$J:$J,"华为授权体验店")+COUNTIFS(通讯通路门店!$S:$S,$G2042,通讯通路门店!$J:$J,"华为堡垒店")</f>
        <v>0</v>
      </c>
      <c r="AC2042" s="99">
        <f>COUNTIFS(通讯通路门店!$S:$S,$G2042,通讯通路门店!$J:$J,"小米体验店")</f>
        <v>0</v>
      </c>
      <c r="AD2042" s="99">
        <f>COUNTIFS(通讯通路门店!$S:$S,$G2042,通讯通路门店!$J:$J,"苹果体验店")</f>
        <v>0</v>
      </c>
      <c r="AE2042" s="99">
        <f>COUNTIFS(通讯通路门店!$S:$S,$G2042,通讯通路门店!$J:$J,"其他品牌专卖店")</f>
        <v>0</v>
      </c>
      <c r="AF2042" s="99">
        <f>SUMIFS(通讯通路门店!$BI:$BI,通讯通路门店!$S:$S,$G2042)</f>
        <v>0</v>
      </c>
      <c r="AG2042" s="99">
        <f>SUMIFS(通讯通路门店!$BH:$BH,通讯通路门店!$S:$S,$G2042)</f>
        <v>0</v>
      </c>
      <c r="AH2042" s="99">
        <f t="shared" si="156"/>
        <v>0</v>
      </c>
      <c r="AI2042" s="99">
        <f>SUMIFS(通讯通路门店!$BB:$BB,通讯通路门店!$S:$S,$G2042)</f>
        <v>0</v>
      </c>
      <c r="AJ2042" s="99">
        <f>SUMIFS(通讯通路门店!$BE:$BE,通讯通路门店!$S:$S,$G2042)</f>
        <v>0</v>
      </c>
      <c r="AK2042" s="99">
        <f>SUMIFS(通讯通路门店!$BG:$BG,通讯通路门店!$S:$S,$G2042)</f>
        <v>0</v>
      </c>
      <c r="AL2042" s="99">
        <f>SUMIFS(通讯通路门店!$BC:$BC,通讯通路门店!$S:$S,$G2042)</f>
        <v>0</v>
      </c>
      <c r="AM2042" s="99">
        <f>SUMIFS(通讯通路门店!$BD:$BD,通讯通路门店!$S:$S,$G2042)</f>
        <v>0</v>
      </c>
      <c r="AN2042" s="99">
        <f>SUMIFS(通讯通路门店!$BF:$BF,通讯通路门店!$S:$S,$G2042)</f>
        <v>0</v>
      </c>
      <c r="AO2042" s="99">
        <f t="shared" si="157"/>
        <v>0</v>
      </c>
      <c r="AP2042" s="99">
        <f>SUMIFS(通讯通路门店!$K:$K,通讯通路门店!$S:$S,$G2042)</f>
        <v>0</v>
      </c>
      <c r="AQ2042" s="83"/>
      <c r="AR2042" s="99">
        <f>SUMIFS(通讯通路门店!$T:$T,通讯通路门店!$S:$S,$G2042)</f>
        <v>0</v>
      </c>
      <c r="AS2042" s="99">
        <f>SUMIFS(通讯通路门店!$U:$U,通讯通路门店!$S:$S,$G2042)</f>
        <v>0</v>
      </c>
      <c r="AT2042" s="99">
        <f>SUMIFS(通讯通路门店!$V:$V,通讯通路门店!$S:$S,$G2042)</f>
        <v>0</v>
      </c>
      <c r="AU2042" s="99">
        <f>SUMIFS(通讯通路门店!$W:$W,通讯通路门店!$S:$S,$G2042)</f>
        <v>0</v>
      </c>
      <c r="AV2042" s="99">
        <f>SUMIFS(通讯通路门店!$Z:$Z,通讯通路门店!$S:$S,$G2042)</f>
        <v>0</v>
      </c>
      <c r="AW2042" s="99">
        <f>SUMIFS(通讯通路门店!$AB:$AB,通讯通路门店!$S:$S,$G2042)</f>
        <v>0</v>
      </c>
      <c r="AX2042" s="99">
        <f>SUMIFS(通讯通路门店!$X:$X,通讯通路门店!$S:$S,$G2042)</f>
        <v>0</v>
      </c>
      <c r="AY2042" s="99">
        <f>SUMIFS(通讯通路门店!$Y:$Y,通讯通路门店!$S:$S,$G2042)</f>
        <v>0</v>
      </c>
      <c r="AZ2042" s="99">
        <f>SUMIFS(通讯通路门店!$AA:$AA,通讯通路门店!$S:$S,$G2042)</f>
        <v>0</v>
      </c>
      <c r="BA2042" s="99">
        <f t="shared" si="158"/>
        <v>0</v>
      </c>
      <c r="BB2042" s="99">
        <f t="shared" si="159"/>
        <v>0</v>
      </c>
      <c r="BC2042" s="99">
        <f>SUMIFS(通讯通路门店!$W:$W,通讯通路门店!$S:$S,$G2042,通讯通路门店!$J:$J,"荣耀体验店")+SUMIFS(通讯通路门店!$W:$W,通讯通路门店!$S:$S,$G2042,通讯通路门店!$J:$J,"荣耀授权专卖店")</f>
        <v>0</v>
      </c>
      <c r="BD2042" s="99">
        <f>SUMIFS(通讯通路门店!$Z:$Z,通讯通路门店!$S:$S,$G2042,通讯通路门店!$J:$J,"VIVO体验店")</f>
        <v>0</v>
      </c>
      <c r="BE2042" s="99">
        <f>SUMIFS(通讯通路门店!$AB:$AB,通讯通路门店!$S:$S,$G2042,通讯通路门店!$J:$J,"OPPO体验店")</f>
        <v>0</v>
      </c>
      <c r="BF2042" s="99">
        <f>SUMIFS(通讯通路门店!$X:$X,通讯通路门店!$S:$S,$G2042,通讯通路门店!$J:$J,"华为授权体验店")+SUMIFS(通讯通路门店!$AA:$AA,通讯通路门店!$S:$S,$G2042,通讯通路门店!$J:$J,"华为堡垒店")</f>
        <v>0</v>
      </c>
      <c r="BG2042" s="99">
        <f>SUMIFS(通讯通路门店!$Y:$Y,通讯通路门店!$S:$S,$G2042,通讯通路门店!$J:$J,"小米体验店")</f>
        <v>0</v>
      </c>
      <c r="BH2042" s="99">
        <f>SUMIFS(通讯通路门店!$AA:$AA,通讯通路门店!$S:$S,$G2042,通讯通路门店!$J:$J,"苹果体验店")</f>
        <v>0</v>
      </c>
      <c r="BI2042" s="99">
        <f>SUMIFS(通讯通路门店!$K:$K,通讯通路门店!$S:$S,$G2042,通讯通路门店!$J:$J,"其他品牌专卖店")</f>
        <v>0</v>
      </c>
      <c r="BJ2042" s="99">
        <f>SUMIFS(通讯通路门店!$AC:$AC,通讯通路门店!$S:$S,$G2042)</f>
        <v>0</v>
      </c>
      <c r="BK2042" s="99">
        <f>SUMIFS(通讯通路门店!$AD:$AD,通讯通路门店!$S:$S,$G2042)</f>
        <v>0</v>
      </c>
      <c r="BL2042" s="99">
        <f>SUMIFS(通讯通路门店!$AE:$AE,通讯通路门店!$S:$S,$G2042)</f>
        <v>0</v>
      </c>
      <c r="BM2042" s="99">
        <f>SUMIFS(通讯通路门店!$AF:$AF,通讯通路门店!$S:$S,$G2042)</f>
        <v>0</v>
      </c>
      <c r="BN2042" s="99">
        <f>SUMIFS(通讯通路门店!$AG:$AG,通讯通路门店!$S:$S,$G2042)</f>
        <v>0</v>
      </c>
      <c r="BO2042" s="99">
        <f>SUMIFS(通讯通路门店!$AH:$AH,通讯通路门店!$S:$S,$G2042)</f>
        <v>0</v>
      </c>
      <c r="BP2042" s="99">
        <f>SUMIFS(通讯通路门店!$AI:$AI,通讯通路门店!$S:$S,$G2042)</f>
        <v>0</v>
      </c>
      <c r="BQ2042" s="83"/>
    </row>
    <row r="2043" spans="1:69">
      <c r="A2043" s="99" t="str">
        <f>IFERROR(_xlfn.XLOOKUP($G2043,通讯通路门店!$S$4:$S$993933,通讯通路门店!$A$4:$A$993933,0,0),"")</f>
        <v>海南省</v>
      </c>
      <c r="B2043" s="99" t="str">
        <f>IFERROR(_xlfn.XLOOKUP($G2043,通讯通路门店!$S$4:$S$993933,通讯通路门店!$B$4:$B$993933,0,0),"")</f>
        <v>乐东黎族自治县</v>
      </c>
      <c r="C2043" s="99" t="str">
        <f>IFERROR(_xlfn.XLOOKUP($G2043,通讯通路门店!$S$4:$S$993933,通讯通路门店!$C$4:$C$993933,0,0),"")</f>
        <v>乐东黎族自治县</v>
      </c>
      <c r="D2043" s="99" t="str">
        <f>IFERROR(_xlfn.XLOOKUP($G2043,通讯通路门店!$S$4:$S$993933,通讯通路门店!$D$4:$D$993933,0,0),"")</f>
        <v>万冲镇</v>
      </c>
      <c r="E2043" s="83"/>
      <c r="F2043" s="83"/>
      <c r="G2043" s="101"/>
      <c r="H2043" s="102">
        <f>IFERROR(_xlfn.XLOOKUP($G2043,通讯通路门店!$S$4:$S$993933,通讯通路门店!$R$4:$R$993933,0,0),"")</f>
        <v>0</v>
      </c>
      <c r="I2043" s="83"/>
      <c r="J2043" s="83"/>
      <c r="K2043" s="83"/>
      <c r="L2043" s="83"/>
      <c r="M2043" s="83"/>
      <c r="N2043" s="83"/>
      <c r="O2043" s="83"/>
      <c r="P2043" s="83"/>
      <c r="Q2043" s="83"/>
      <c r="R2043" s="83"/>
      <c r="S2043" s="83"/>
      <c r="T2043" s="83"/>
      <c r="U2043" s="99">
        <f>COUNTIF(通讯通路门店!$S:$S,$G2043)</f>
        <v>0</v>
      </c>
      <c r="V2043" s="99">
        <f>COUNTIFS(通讯通路门店!$S:$S,$G2043,通讯通路门店!$J:$J,"综合卖场")</f>
        <v>0</v>
      </c>
      <c r="W2043" s="99">
        <f>SUMIFS(通讯通路门店!$AJ:$AJ,通讯通路门店!$S:$S,通讯客户沙盘!$G2043)</f>
        <v>0</v>
      </c>
      <c r="X2043" s="99">
        <f t="shared" si="155"/>
        <v>0</v>
      </c>
      <c r="Y2043" s="99">
        <f>COUNTIFS(通讯通路门店!$S:$S,$G2043,通讯通路门店!$J:$J,"荣耀体验店")+COUNTIFS(通讯通路门店!$S:$S,$G2043,通讯通路门店!$J:$J,"荣耀授权专卖店")</f>
        <v>0</v>
      </c>
      <c r="Z2043" s="99">
        <f>COUNTIFS(通讯通路门店!$S:$S,$G2043,通讯通路门店!$J:$J,"VIVO体验店")</f>
        <v>0</v>
      </c>
      <c r="AA2043" s="99">
        <f>COUNTIFS(通讯通路门店!$S:$S,$G2043,通讯通路门店!$J:$J,"OPPO体验店")</f>
        <v>0</v>
      </c>
      <c r="AB2043" s="99">
        <f>COUNTIFS(通讯通路门店!$S:$S,$G2043,通讯通路门店!$J:$J,"华为授权体验店")+COUNTIFS(通讯通路门店!$S:$S,$G2043,通讯通路门店!$J:$J,"华为堡垒店")</f>
        <v>0</v>
      </c>
      <c r="AC2043" s="99">
        <f>COUNTIFS(通讯通路门店!$S:$S,$G2043,通讯通路门店!$J:$J,"小米体验店")</f>
        <v>0</v>
      </c>
      <c r="AD2043" s="99">
        <f>COUNTIFS(通讯通路门店!$S:$S,$G2043,通讯通路门店!$J:$J,"苹果体验店")</f>
        <v>0</v>
      </c>
      <c r="AE2043" s="99">
        <f>COUNTIFS(通讯通路门店!$S:$S,$G2043,通讯通路门店!$J:$J,"其他品牌专卖店")</f>
        <v>0</v>
      </c>
      <c r="AF2043" s="99">
        <f>SUMIFS(通讯通路门店!$BI:$BI,通讯通路门店!$S:$S,$G2043)</f>
        <v>0</v>
      </c>
      <c r="AG2043" s="99">
        <f>SUMIFS(通讯通路门店!$BH:$BH,通讯通路门店!$S:$S,$G2043)</f>
        <v>0</v>
      </c>
      <c r="AH2043" s="99">
        <f t="shared" si="156"/>
        <v>0</v>
      </c>
      <c r="AI2043" s="99">
        <f>SUMIFS(通讯通路门店!$BB:$BB,通讯通路门店!$S:$S,$G2043)</f>
        <v>0</v>
      </c>
      <c r="AJ2043" s="99">
        <f>SUMIFS(通讯通路门店!$BE:$BE,通讯通路门店!$S:$S,$G2043)</f>
        <v>0</v>
      </c>
      <c r="AK2043" s="99">
        <f>SUMIFS(通讯通路门店!$BG:$BG,通讯通路门店!$S:$S,$G2043)</f>
        <v>0</v>
      </c>
      <c r="AL2043" s="99">
        <f>SUMIFS(通讯通路门店!$BC:$BC,通讯通路门店!$S:$S,$G2043)</f>
        <v>0</v>
      </c>
      <c r="AM2043" s="99">
        <f>SUMIFS(通讯通路门店!$BD:$BD,通讯通路门店!$S:$S,$G2043)</f>
        <v>0</v>
      </c>
      <c r="AN2043" s="99">
        <f>SUMIFS(通讯通路门店!$BF:$BF,通讯通路门店!$S:$S,$G2043)</f>
        <v>0</v>
      </c>
      <c r="AO2043" s="99">
        <f t="shared" si="157"/>
        <v>0</v>
      </c>
      <c r="AP2043" s="99">
        <f>SUMIFS(通讯通路门店!$K:$K,通讯通路门店!$S:$S,$G2043)</f>
        <v>0</v>
      </c>
      <c r="AQ2043" s="83"/>
      <c r="AR2043" s="99">
        <f>SUMIFS(通讯通路门店!$T:$T,通讯通路门店!$S:$S,$G2043)</f>
        <v>0</v>
      </c>
      <c r="AS2043" s="99">
        <f>SUMIFS(通讯通路门店!$U:$U,通讯通路门店!$S:$S,$G2043)</f>
        <v>0</v>
      </c>
      <c r="AT2043" s="99">
        <f>SUMIFS(通讯通路门店!$V:$V,通讯通路门店!$S:$S,$G2043)</f>
        <v>0</v>
      </c>
      <c r="AU2043" s="99">
        <f>SUMIFS(通讯通路门店!$W:$W,通讯通路门店!$S:$S,$G2043)</f>
        <v>0</v>
      </c>
      <c r="AV2043" s="99">
        <f>SUMIFS(通讯通路门店!$Z:$Z,通讯通路门店!$S:$S,$G2043)</f>
        <v>0</v>
      </c>
      <c r="AW2043" s="99">
        <f>SUMIFS(通讯通路门店!$AB:$AB,通讯通路门店!$S:$S,$G2043)</f>
        <v>0</v>
      </c>
      <c r="AX2043" s="99">
        <f>SUMIFS(通讯通路门店!$X:$X,通讯通路门店!$S:$S,$G2043)</f>
        <v>0</v>
      </c>
      <c r="AY2043" s="99">
        <f>SUMIFS(通讯通路门店!$Y:$Y,通讯通路门店!$S:$S,$G2043)</f>
        <v>0</v>
      </c>
      <c r="AZ2043" s="99">
        <f>SUMIFS(通讯通路门店!$AA:$AA,通讯通路门店!$S:$S,$G2043)</f>
        <v>0</v>
      </c>
      <c r="BA2043" s="99">
        <f t="shared" si="158"/>
        <v>0</v>
      </c>
      <c r="BB2043" s="99">
        <f t="shared" si="159"/>
        <v>0</v>
      </c>
      <c r="BC2043" s="99">
        <f>SUMIFS(通讯通路门店!$W:$W,通讯通路门店!$S:$S,$G2043,通讯通路门店!$J:$J,"荣耀体验店")+SUMIFS(通讯通路门店!$W:$W,通讯通路门店!$S:$S,$G2043,通讯通路门店!$J:$J,"荣耀授权专卖店")</f>
        <v>0</v>
      </c>
      <c r="BD2043" s="99">
        <f>SUMIFS(通讯通路门店!$Z:$Z,通讯通路门店!$S:$S,$G2043,通讯通路门店!$J:$J,"VIVO体验店")</f>
        <v>0</v>
      </c>
      <c r="BE2043" s="99">
        <f>SUMIFS(通讯通路门店!$AB:$AB,通讯通路门店!$S:$S,$G2043,通讯通路门店!$J:$J,"OPPO体验店")</f>
        <v>0</v>
      </c>
      <c r="BF2043" s="99">
        <f>SUMIFS(通讯通路门店!$X:$X,通讯通路门店!$S:$S,$G2043,通讯通路门店!$J:$J,"华为授权体验店")+SUMIFS(通讯通路门店!$AA:$AA,通讯通路门店!$S:$S,$G2043,通讯通路门店!$J:$J,"华为堡垒店")</f>
        <v>0</v>
      </c>
      <c r="BG2043" s="99">
        <f>SUMIFS(通讯通路门店!$Y:$Y,通讯通路门店!$S:$S,$G2043,通讯通路门店!$J:$J,"小米体验店")</f>
        <v>0</v>
      </c>
      <c r="BH2043" s="99">
        <f>SUMIFS(通讯通路门店!$AA:$AA,通讯通路门店!$S:$S,$G2043,通讯通路门店!$J:$J,"苹果体验店")</f>
        <v>0</v>
      </c>
      <c r="BI2043" s="99">
        <f>SUMIFS(通讯通路门店!$K:$K,通讯通路门店!$S:$S,$G2043,通讯通路门店!$J:$J,"其他品牌专卖店")</f>
        <v>0</v>
      </c>
      <c r="BJ2043" s="99">
        <f>SUMIFS(通讯通路门店!$AC:$AC,通讯通路门店!$S:$S,$G2043)</f>
        <v>0</v>
      </c>
      <c r="BK2043" s="99">
        <f>SUMIFS(通讯通路门店!$AD:$AD,通讯通路门店!$S:$S,$G2043)</f>
        <v>0</v>
      </c>
      <c r="BL2043" s="99">
        <f>SUMIFS(通讯通路门店!$AE:$AE,通讯通路门店!$S:$S,$G2043)</f>
        <v>0</v>
      </c>
      <c r="BM2043" s="99">
        <f>SUMIFS(通讯通路门店!$AF:$AF,通讯通路门店!$S:$S,$G2043)</f>
        <v>0</v>
      </c>
      <c r="BN2043" s="99">
        <f>SUMIFS(通讯通路门店!$AG:$AG,通讯通路门店!$S:$S,$G2043)</f>
        <v>0</v>
      </c>
      <c r="BO2043" s="99">
        <f>SUMIFS(通讯通路门店!$AH:$AH,通讯通路门店!$S:$S,$G2043)</f>
        <v>0</v>
      </c>
      <c r="BP2043" s="99">
        <f>SUMIFS(通讯通路门店!$AI:$AI,通讯通路门店!$S:$S,$G2043)</f>
        <v>0</v>
      </c>
      <c r="BQ2043" s="83"/>
    </row>
    <row r="2044" spans="1:69">
      <c r="A2044" s="99" t="str">
        <f>IFERROR(_xlfn.XLOOKUP($G2044,通讯通路门店!$S$4:$S$993933,通讯通路门店!$A$4:$A$993933,0,0),"")</f>
        <v>海南省</v>
      </c>
      <c r="B2044" s="99" t="str">
        <f>IFERROR(_xlfn.XLOOKUP($G2044,通讯通路门店!$S$4:$S$993933,通讯通路门店!$B$4:$B$993933,0,0),"")</f>
        <v>乐东黎族自治县</v>
      </c>
      <c r="C2044" s="99" t="str">
        <f>IFERROR(_xlfn.XLOOKUP($G2044,通讯通路门店!$S$4:$S$993933,通讯通路门店!$C$4:$C$993933,0,0),"")</f>
        <v>乐东黎族自治县</v>
      </c>
      <c r="D2044" s="99" t="str">
        <f>IFERROR(_xlfn.XLOOKUP($G2044,通讯通路门店!$S$4:$S$993933,通讯通路门店!$D$4:$D$993933,0,0),"")</f>
        <v>万冲镇</v>
      </c>
      <c r="E2044" s="83"/>
      <c r="F2044" s="83"/>
      <c r="G2044" s="101"/>
      <c r="H2044" s="102">
        <f>IFERROR(_xlfn.XLOOKUP($G2044,通讯通路门店!$S$4:$S$993933,通讯通路门店!$R$4:$R$993933,0,0),"")</f>
        <v>0</v>
      </c>
      <c r="I2044" s="83"/>
      <c r="J2044" s="83"/>
      <c r="K2044" s="83"/>
      <c r="L2044" s="83"/>
      <c r="M2044" s="83"/>
      <c r="N2044" s="83"/>
      <c r="O2044" s="83"/>
      <c r="P2044" s="83"/>
      <c r="Q2044" s="83"/>
      <c r="R2044" s="83"/>
      <c r="S2044" s="83"/>
      <c r="T2044" s="83"/>
      <c r="U2044" s="99">
        <f>COUNTIF(通讯通路门店!$S:$S,$G2044)</f>
        <v>0</v>
      </c>
      <c r="V2044" s="99">
        <f>COUNTIFS(通讯通路门店!$S:$S,$G2044,通讯通路门店!$J:$J,"综合卖场")</f>
        <v>0</v>
      </c>
      <c r="W2044" s="99">
        <f>SUMIFS(通讯通路门店!$AJ:$AJ,通讯通路门店!$S:$S,通讯客户沙盘!$G2044)</f>
        <v>0</v>
      </c>
      <c r="X2044" s="99">
        <f t="shared" si="155"/>
        <v>0</v>
      </c>
      <c r="Y2044" s="99">
        <f>COUNTIFS(通讯通路门店!$S:$S,$G2044,通讯通路门店!$J:$J,"荣耀体验店")+COUNTIFS(通讯通路门店!$S:$S,$G2044,通讯通路门店!$J:$J,"荣耀授权专卖店")</f>
        <v>0</v>
      </c>
      <c r="Z2044" s="99">
        <f>COUNTIFS(通讯通路门店!$S:$S,$G2044,通讯通路门店!$J:$J,"VIVO体验店")</f>
        <v>0</v>
      </c>
      <c r="AA2044" s="99">
        <f>COUNTIFS(通讯通路门店!$S:$S,$G2044,通讯通路门店!$J:$J,"OPPO体验店")</f>
        <v>0</v>
      </c>
      <c r="AB2044" s="99">
        <f>COUNTIFS(通讯通路门店!$S:$S,$G2044,通讯通路门店!$J:$J,"华为授权体验店")+COUNTIFS(通讯通路门店!$S:$S,$G2044,通讯通路门店!$J:$J,"华为堡垒店")</f>
        <v>0</v>
      </c>
      <c r="AC2044" s="99">
        <f>COUNTIFS(通讯通路门店!$S:$S,$G2044,通讯通路门店!$J:$J,"小米体验店")</f>
        <v>0</v>
      </c>
      <c r="AD2044" s="99">
        <f>COUNTIFS(通讯通路门店!$S:$S,$G2044,通讯通路门店!$J:$J,"苹果体验店")</f>
        <v>0</v>
      </c>
      <c r="AE2044" s="99">
        <f>COUNTIFS(通讯通路门店!$S:$S,$G2044,通讯通路门店!$J:$J,"其他品牌专卖店")</f>
        <v>0</v>
      </c>
      <c r="AF2044" s="99">
        <f>SUMIFS(通讯通路门店!$BI:$BI,通讯通路门店!$S:$S,$G2044)</f>
        <v>0</v>
      </c>
      <c r="AG2044" s="99">
        <f>SUMIFS(通讯通路门店!$BH:$BH,通讯通路门店!$S:$S,$G2044)</f>
        <v>0</v>
      </c>
      <c r="AH2044" s="99">
        <f t="shared" si="156"/>
        <v>0</v>
      </c>
      <c r="AI2044" s="99">
        <f>SUMIFS(通讯通路门店!$BB:$BB,通讯通路门店!$S:$S,$G2044)</f>
        <v>0</v>
      </c>
      <c r="AJ2044" s="99">
        <f>SUMIFS(通讯通路门店!$BE:$BE,通讯通路门店!$S:$S,$G2044)</f>
        <v>0</v>
      </c>
      <c r="AK2044" s="99">
        <f>SUMIFS(通讯通路门店!$BG:$BG,通讯通路门店!$S:$S,$G2044)</f>
        <v>0</v>
      </c>
      <c r="AL2044" s="99">
        <f>SUMIFS(通讯通路门店!$BC:$BC,通讯通路门店!$S:$S,$G2044)</f>
        <v>0</v>
      </c>
      <c r="AM2044" s="99">
        <f>SUMIFS(通讯通路门店!$BD:$BD,通讯通路门店!$S:$S,$G2044)</f>
        <v>0</v>
      </c>
      <c r="AN2044" s="99">
        <f>SUMIFS(通讯通路门店!$BF:$BF,通讯通路门店!$S:$S,$G2044)</f>
        <v>0</v>
      </c>
      <c r="AO2044" s="99">
        <f t="shared" si="157"/>
        <v>0</v>
      </c>
      <c r="AP2044" s="99">
        <f>SUMIFS(通讯通路门店!$K:$K,通讯通路门店!$S:$S,$G2044)</f>
        <v>0</v>
      </c>
      <c r="AQ2044" s="83"/>
      <c r="AR2044" s="99">
        <f>SUMIFS(通讯通路门店!$T:$T,通讯通路门店!$S:$S,$G2044)</f>
        <v>0</v>
      </c>
      <c r="AS2044" s="99">
        <f>SUMIFS(通讯通路门店!$U:$U,通讯通路门店!$S:$S,$G2044)</f>
        <v>0</v>
      </c>
      <c r="AT2044" s="99">
        <f>SUMIFS(通讯通路门店!$V:$V,通讯通路门店!$S:$S,$G2044)</f>
        <v>0</v>
      </c>
      <c r="AU2044" s="99">
        <f>SUMIFS(通讯通路门店!$W:$W,通讯通路门店!$S:$S,$G2044)</f>
        <v>0</v>
      </c>
      <c r="AV2044" s="99">
        <f>SUMIFS(通讯通路门店!$Z:$Z,通讯通路门店!$S:$S,$G2044)</f>
        <v>0</v>
      </c>
      <c r="AW2044" s="99">
        <f>SUMIFS(通讯通路门店!$AB:$AB,通讯通路门店!$S:$S,$G2044)</f>
        <v>0</v>
      </c>
      <c r="AX2044" s="99">
        <f>SUMIFS(通讯通路门店!$X:$X,通讯通路门店!$S:$S,$G2044)</f>
        <v>0</v>
      </c>
      <c r="AY2044" s="99">
        <f>SUMIFS(通讯通路门店!$Y:$Y,通讯通路门店!$S:$S,$G2044)</f>
        <v>0</v>
      </c>
      <c r="AZ2044" s="99">
        <f>SUMIFS(通讯通路门店!$AA:$AA,通讯通路门店!$S:$S,$G2044)</f>
        <v>0</v>
      </c>
      <c r="BA2044" s="99">
        <f t="shared" si="158"/>
        <v>0</v>
      </c>
      <c r="BB2044" s="99">
        <f t="shared" si="159"/>
        <v>0</v>
      </c>
      <c r="BC2044" s="99">
        <f>SUMIFS(通讯通路门店!$W:$W,通讯通路门店!$S:$S,$G2044,通讯通路门店!$J:$J,"荣耀体验店")+SUMIFS(通讯通路门店!$W:$W,通讯通路门店!$S:$S,$G2044,通讯通路门店!$J:$J,"荣耀授权专卖店")</f>
        <v>0</v>
      </c>
      <c r="BD2044" s="99">
        <f>SUMIFS(通讯通路门店!$Z:$Z,通讯通路门店!$S:$S,$G2044,通讯通路门店!$J:$J,"VIVO体验店")</f>
        <v>0</v>
      </c>
      <c r="BE2044" s="99">
        <f>SUMIFS(通讯通路门店!$AB:$AB,通讯通路门店!$S:$S,$G2044,通讯通路门店!$J:$J,"OPPO体验店")</f>
        <v>0</v>
      </c>
      <c r="BF2044" s="99">
        <f>SUMIFS(通讯通路门店!$X:$X,通讯通路门店!$S:$S,$G2044,通讯通路门店!$J:$J,"华为授权体验店")+SUMIFS(通讯通路门店!$AA:$AA,通讯通路门店!$S:$S,$G2044,通讯通路门店!$J:$J,"华为堡垒店")</f>
        <v>0</v>
      </c>
      <c r="BG2044" s="99">
        <f>SUMIFS(通讯通路门店!$Y:$Y,通讯通路门店!$S:$S,$G2044,通讯通路门店!$J:$J,"小米体验店")</f>
        <v>0</v>
      </c>
      <c r="BH2044" s="99">
        <f>SUMIFS(通讯通路门店!$AA:$AA,通讯通路门店!$S:$S,$G2044,通讯通路门店!$J:$J,"苹果体验店")</f>
        <v>0</v>
      </c>
      <c r="BI2044" s="99">
        <f>SUMIFS(通讯通路门店!$K:$K,通讯通路门店!$S:$S,$G2044,通讯通路门店!$J:$J,"其他品牌专卖店")</f>
        <v>0</v>
      </c>
      <c r="BJ2044" s="99">
        <f>SUMIFS(通讯通路门店!$AC:$AC,通讯通路门店!$S:$S,$G2044)</f>
        <v>0</v>
      </c>
      <c r="BK2044" s="99">
        <f>SUMIFS(通讯通路门店!$AD:$AD,通讯通路门店!$S:$S,$G2044)</f>
        <v>0</v>
      </c>
      <c r="BL2044" s="99">
        <f>SUMIFS(通讯通路门店!$AE:$AE,通讯通路门店!$S:$S,$G2044)</f>
        <v>0</v>
      </c>
      <c r="BM2044" s="99">
        <f>SUMIFS(通讯通路门店!$AF:$AF,通讯通路门店!$S:$S,$G2044)</f>
        <v>0</v>
      </c>
      <c r="BN2044" s="99">
        <f>SUMIFS(通讯通路门店!$AG:$AG,通讯通路门店!$S:$S,$G2044)</f>
        <v>0</v>
      </c>
      <c r="BO2044" s="99">
        <f>SUMIFS(通讯通路门店!$AH:$AH,通讯通路门店!$S:$S,$G2044)</f>
        <v>0</v>
      </c>
      <c r="BP2044" s="99">
        <f>SUMIFS(通讯通路门店!$AI:$AI,通讯通路门店!$S:$S,$G2044)</f>
        <v>0</v>
      </c>
      <c r="BQ2044" s="83"/>
    </row>
    <row r="2045" spans="1:69">
      <c r="A2045" s="99" t="str">
        <f>IFERROR(_xlfn.XLOOKUP($G2045,通讯通路门店!$S$4:$S$993933,通讯通路门店!$A$4:$A$993933,0,0),"")</f>
        <v>海南省</v>
      </c>
      <c r="B2045" s="99" t="str">
        <f>IFERROR(_xlfn.XLOOKUP($G2045,通讯通路门店!$S$4:$S$993933,通讯通路门店!$B$4:$B$993933,0,0),"")</f>
        <v>乐东黎族自治县</v>
      </c>
      <c r="C2045" s="99" t="str">
        <f>IFERROR(_xlfn.XLOOKUP($G2045,通讯通路门店!$S$4:$S$993933,通讯通路门店!$C$4:$C$993933,0,0),"")</f>
        <v>乐东黎族自治县</v>
      </c>
      <c r="D2045" s="99" t="str">
        <f>IFERROR(_xlfn.XLOOKUP($G2045,通讯通路门店!$S$4:$S$993933,通讯通路门店!$D$4:$D$993933,0,0),"")</f>
        <v>万冲镇</v>
      </c>
      <c r="E2045" s="83"/>
      <c r="F2045" s="83"/>
      <c r="G2045" s="101"/>
      <c r="H2045" s="102">
        <f>IFERROR(_xlfn.XLOOKUP($G2045,通讯通路门店!$S$4:$S$993933,通讯通路门店!$R$4:$R$993933,0,0),"")</f>
        <v>0</v>
      </c>
      <c r="I2045" s="83"/>
      <c r="J2045" s="83"/>
      <c r="K2045" s="83"/>
      <c r="L2045" s="83"/>
      <c r="M2045" s="83"/>
      <c r="N2045" s="83"/>
      <c r="O2045" s="83"/>
      <c r="P2045" s="83"/>
      <c r="Q2045" s="83"/>
      <c r="R2045" s="83"/>
      <c r="S2045" s="83"/>
      <c r="T2045" s="83"/>
      <c r="U2045" s="99">
        <f>COUNTIF(通讯通路门店!$S:$S,$G2045)</f>
        <v>0</v>
      </c>
      <c r="V2045" s="99">
        <f>COUNTIFS(通讯通路门店!$S:$S,$G2045,通讯通路门店!$J:$J,"综合卖场")</f>
        <v>0</v>
      </c>
      <c r="W2045" s="99">
        <f>SUMIFS(通讯通路门店!$AJ:$AJ,通讯通路门店!$S:$S,通讯客户沙盘!$G2045)</f>
        <v>0</v>
      </c>
      <c r="X2045" s="99">
        <f t="shared" si="155"/>
        <v>0</v>
      </c>
      <c r="Y2045" s="99">
        <f>COUNTIFS(通讯通路门店!$S:$S,$G2045,通讯通路门店!$J:$J,"荣耀体验店")+COUNTIFS(通讯通路门店!$S:$S,$G2045,通讯通路门店!$J:$J,"荣耀授权专卖店")</f>
        <v>0</v>
      </c>
      <c r="Z2045" s="99">
        <f>COUNTIFS(通讯通路门店!$S:$S,$G2045,通讯通路门店!$J:$J,"VIVO体验店")</f>
        <v>0</v>
      </c>
      <c r="AA2045" s="99">
        <f>COUNTIFS(通讯通路门店!$S:$S,$G2045,通讯通路门店!$J:$J,"OPPO体验店")</f>
        <v>0</v>
      </c>
      <c r="AB2045" s="99">
        <f>COUNTIFS(通讯通路门店!$S:$S,$G2045,通讯通路门店!$J:$J,"华为授权体验店")+COUNTIFS(通讯通路门店!$S:$S,$G2045,通讯通路门店!$J:$J,"华为堡垒店")</f>
        <v>0</v>
      </c>
      <c r="AC2045" s="99">
        <f>COUNTIFS(通讯通路门店!$S:$S,$G2045,通讯通路门店!$J:$J,"小米体验店")</f>
        <v>0</v>
      </c>
      <c r="AD2045" s="99">
        <f>COUNTIFS(通讯通路门店!$S:$S,$G2045,通讯通路门店!$J:$J,"苹果体验店")</f>
        <v>0</v>
      </c>
      <c r="AE2045" s="99">
        <f>COUNTIFS(通讯通路门店!$S:$S,$G2045,通讯通路门店!$J:$J,"其他品牌专卖店")</f>
        <v>0</v>
      </c>
      <c r="AF2045" s="99">
        <f>SUMIFS(通讯通路门店!$BI:$BI,通讯通路门店!$S:$S,$G2045)</f>
        <v>0</v>
      </c>
      <c r="AG2045" s="99">
        <f>SUMIFS(通讯通路门店!$BH:$BH,通讯通路门店!$S:$S,$G2045)</f>
        <v>0</v>
      </c>
      <c r="AH2045" s="99">
        <f t="shared" si="156"/>
        <v>0</v>
      </c>
      <c r="AI2045" s="99">
        <f>SUMIFS(通讯通路门店!$BB:$BB,通讯通路门店!$S:$S,$G2045)</f>
        <v>0</v>
      </c>
      <c r="AJ2045" s="99">
        <f>SUMIFS(通讯通路门店!$BE:$BE,通讯通路门店!$S:$S,$G2045)</f>
        <v>0</v>
      </c>
      <c r="AK2045" s="99">
        <f>SUMIFS(通讯通路门店!$BG:$BG,通讯通路门店!$S:$S,$G2045)</f>
        <v>0</v>
      </c>
      <c r="AL2045" s="99">
        <f>SUMIFS(通讯通路门店!$BC:$BC,通讯通路门店!$S:$S,$G2045)</f>
        <v>0</v>
      </c>
      <c r="AM2045" s="99">
        <f>SUMIFS(通讯通路门店!$BD:$BD,通讯通路门店!$S:$S,$G2045)</f>
        <v>0</v>
      </c>
      <c r="AN2045" s="99">
        <f>SUMIFS(通讯通路门店!$BF:$BF,通讯通路门店!$S:$S,$G2045)</f>
        <v>0</v>
      </c>
      <c r="AO2045" s="99">
        <f t="shared" si="157"/>
        <v>0</v>
      </c>
      <c r="AP2045" s="99">
        <f>SUMIFS(通讯通路门店!$K:$K,通讯通路门店!$S:$S,$G2045)</f>
        <v>0</v>
      </c>
      <c r="AQ2045" s="83"/>
      <c r="AR2045" s="99">
        <f>SUMIFS(通讯通路门店!$T:$T,通讯通路门店!$S:$S,$G2045)</f>
        <v>0</v>
      </c>
      <c r="AS2045" s="99">
        <f>SUMIFS(通讯通路门店!$U:$U,通讯通路门店!$S:$S,$G2045)</f>
        <v>0</v>
      </c>
      <c r="AT2045" s="99">
        <f>SUMIFS(通讯通路门店!$V:$V,通讯通路门店!$S:$S,$G2045)</f>
        <v>0</v>
      </c>
      <c r="AU2045" s="99">
        <f>SUMIFS(通讯通路门店!$W:$W,通讯通路门店!$S:$S,$G2045)</f>
        <v>0</v>
      </c>
      <c r="AV2045" s="99">
        <f>SUMIFS(通讯通路门店!$Z:$Z,通讯通路门店!$S:$S,$G2045)</f>
        <v>0</v>
      </c>
      <c r="AW2045" s="99">
        <f>SUMIFS(通讯通路门店!$AB:$AB,通讯通路门店!$S:$S,$G2045)</f>
        <v>0</v>
      </c>
      <c r="AX2045" s="99">
        <f>SUMIFS(通讯通路门店!$X:$X,通讯通路门店!$S:$S,$G2045)</f>
        <v>0</v>
      </c>
      <c r="AY2045" s="99">
        <f>SUMIFS(通讯通路门店!$Y:$Y,通讯通路门店!$S:$S,$G2045)</f>
        <v>0</v>
      </c>
      <c r="AZ2045" s="99">
        <f>SUMIFS(通讯通路门店!$AA:$AA,通讯通路门店!$S:$S,$G2045)</f>
        <v>0</v>
      </c>
      <c r="BA2045" s="99">
        <f t="shared" si="158"/>
        <v>0</v>
      </c>
      <c r="BB2045" s="99">
        <f t="shared" si="159"/>
        <v>0</v>
      </c>
      <c r="BC2045" s="99">
        <f>SUMIFS(通讯通路门店!$W:$W,通讯通路门店!$S:$S,$G2045,通讯通路门店!$J:$J,"荣耀体验店")+SUMIFS(通讯通路门店!$W:$W,通讯通路门店!$S:$S,$G2045,通讯通路门店!$J:$J,"荣耀授权专卖店")</f>
        <v>0</v>
      </c>
      <c r="BD2045" s="99">
        <f>SUMIFS(通讯通路门店!$Z:$Z,通讯通路门店!$S:$S,$G2045,通讯通路门店!$J:$J,"VIVO体验店")</f>
        <v>0</v>
      </c>
      <c r="BE2045" s="99">
        <f>SUMIFS(通讯通路门店!$AB:$AB,通讯通路门店!$S:$S,$G2045,通讯通路门店!$J:$J,"OPPO体验店")</f>
        <v>0</v>
      </c>
      <c r="BF2045" s="99">
        <f>SUMIFS(通讯通路门店!$X:$X,通讯通路门店!$S:$S,$G2045,通讯通路门店!$J:$J,"华为授权体验店")+SUMIFS(通讯通路门店!$AA:$AA,通讯通路门店!$S:$S,$G2045,通讯通路门店!$J:$J,"华为堡垒店")</f>
        <v>0</v>
      </c>
      <c r="BG2045" s="99">
        <f>SUMIFS(通讯通路门店!$Y:$Y,通讯通路门店!$S:$S,$G2045,通讯通路门店!$J:$J,"小米体验店")</f>
        <v>0</v>
      </c>
      <c r="BH2045" s="99">
        <f>SUMIFS(通讯通路门店!$AA:$AA,通讯通路门店!$S:$S,$G2045,通讯通路门店!$J:$J,"苹果体验店")</f>
        <v>0</v>
      </c>
      <c r="BI2045" s="99">
        <f>SUMIFS(通讯通路门店!$K:$K,通讯通路门店!$S:$S,$G2045,通讯通路门店!$J:$J,"其他品牌专卖店")</f>
        <v>0</v>
      </c>
      <c r="BJ2045" s="99">
        <f>SUMIFS(通讯通路门店!$AC:$AC,通讯通路门店!$S:$S,$G2045)</f>
        <v>0</v>
      </c>
      <c r="BK2045" s="99">
        <f>SUMIFS(通讯通路门店!$AD:$AD,通讯通路门店!$S:$S,$G2045)</f>
        <v>0</v>
      </c>
      <c r="BL2045" s="99">
        <f>SUMIFS(通讯通路门店!$AE:$AE,通讯通路门店!$S:$S,$G2045)</f>
        <v>0</v>
      </c>
      <c r="BM2045" s="99">
        <f>SUMIFS(通讯通路门店!$AF:$AF,通讯通路门店!$S:$S,$G2045)</f>
        <v>0</v>
      </c>
      <c r="BN2045" s="99">
        <f>SUMIFS(通讯通路门店!$AG:$AG,通讯通路门店!$S:$S,$G2045)</f>
        <v>0</v>
      </c>
      <c r="BO2045" s="99">
        <f>SUMIFS(通讯通路门店!$AH:$AH,通讯通路门店!$S:$S,$G2045)</f>
        <v>0</v>
      </c>
      <c r="BP2045" s="99">
        <f>SUMIFS(通讯通路门店!$AI:$AI,通讯通路门店!$S:$S,$G2045)</f>
        <v>0</v>
      </c>
      <c r="BQ2045" s="83"/>
    </row>
    <row r="2046" spans="1:69">
      <c r="A2046" s="99" t="str">
        <f>IFERROR(_xlfn.XLOOKUP($G2046,通讯通路门店!$S$4:$S$993933,通讯通路门店!$A$4:$A$993933,0,0),"")</f>
        <v>海南省</v>
      </c>
      <c r="B2046" s="99" t="str">
        <f>IFERROR(_xlfn.XLOOKUP($G2046,通讯通路门店!$S$4:$S$993933,通讯通路门店!$B$4:$B$993933,0,0),"")</f>
        <v>乐东黎族自治县</v>
      </c>
      <c r="C2046" s="99" t="str">
        <f>IFERROR(_xlfn.XLOOKUP($G2046,通讯通路门店!$S$4:$S$993933,通讯通路门店!$C$4:$C$993933,0,0),"")</f>
        <v>乐东黎族自治县</v>
      </c>
      <c r="D2046" s="99" t="str">
        <f>IFERROR(_xlfn.XLOOKUP($G2046,通讯通路门店!$S$4:$S$993933,通讯通路门店!$D$4:$D$993933,0,0),"")</f>
        <v>万冲镇</v>
      </c>
      <c r="E2046" s="83"/>
      <c r="F2046" s="83"/>
      <c r="G2046" s="101"/>
      <c r="H2046" s="102">
        <f>IFERROR(_xlfn.XLOOKUP($G2046,通讯通路门店!$S$4:$S$993933,通讯通路门店!$R$4:$R$993933,0,0),"")</f>
        <v>0</v>
      </c>
      <c r="I2046" s="83"/>
      <c r="J2046" s="83"/>
      <c r="K2046" s="83"/>
      <c r="L2046" s="83"/>
      <c r="M2046" s="83"/>
      <c r="N2046" s="83"/>
      <c r="O2046" s="83"/>
      <c r="P2046" s="83"/>
      <c r="Q2046" s="83"/>
      <c r="R2046" s="83"/>
      <c r="S2046" s="83"/>
      <c r="T2046" s="83"/>
      <c r="U2046" s="99">
        <f>COUNTIF(通讯通路门店!$S:$S,$G2046)</f>
        <v>0</v>
      </c>
      <c r="V2046" s="99">
        <f>COUNTIFS(通讯通路门店!$S:$S,$G2046,通讯通路门店!$J:$J,"综合卖场")</f>
        <v>0</v>
      </c>
      <c r="W2046" s="99">
        <f>SUMIFS(通讯通路门店!$AJ:$AJ,通讯通路门店!$S:$S,通讯客户沙盘!$G2046)</f>
        <v>0</v>
      </c>
      <c r="X2046" s="99">
        <f t="shared" si="155"/>
        <v>0</v>
      </c>
      <c r="Y2046" s="99">
        <f>COUNTIFS(通讯通路门店!$S:$S,$G2046,通讯通路门店!$J:$J,"荣耀体验店")+COUNTIFS(通讯通路门店!$S:$S,$G2046,通讯通路门店!$J:$J,"荣耀授权专卖店")</f>
        <v>0</v>
      </c>
      <c r="Z2046" s="99">
        <f>COUNTIFS(通讯通路门店!$S:$S,$G2046,通讯通路门店!$J:$J,"VIVO体验店")</f>
        <v>0</v>
      </c>
      <c r="AA2046" s="99">
        <f>COUNTIFS(通讯通路门店!$S:$S,$G2046,通讯通路门店!$J:$J,"OPPO体验店")</f>
        <v>0</v>
      </c>
      <c r="AB2046" s="99">
        <f>COUNTIFS(通讯通路门店!$S:$S,$G2046,通讯通路门店!$J:$J,"华为授权体验店")+COUNTIFS(通讯通路门店!$S:$S,$G2046,通讯通路门店!$J:$J,"华为堡垒店")</f>
        <v>0</v>
      </c>
      <c r="AC2046" s="99">
        <f>COUNTIFS(通讯通路门店!$S:$S,$G2046,通讯通路门店!$J:$J,"小米体验店")</f>
        <v>0</v>
      </c>
      <c r="AD2046" s="99">
        <f>COUNTIFS(通讯通路门店!$S:$S,$G2046,通讯通路门店!$J:$J,"苹果体验店")</f>
        <v>0</v>
      </c>
      <c r="AE2046" s="99">
        <f>COUNTIFS(通讯通路门店!$S:$S,$G2046,通讯通路门店!$J:$J,"其他品牌专卖店")</f>
        <v>0</v>
      </c>
      <c r="AF2046" s="99">
        <f>SUMIFS(通讯通路门店!$BI:$BI,通讯通路门店!$S:$S,$G2046)</f>
        <v>0</v>
      </c>
      <c r="AG2046" s="99">
        <f>SUMIFS(通讯通路门店!$BH:$BH,通讯通路门店!$S:$S,$G2046)</f>
        <v>0</v>
      </c>
      <c r="AH2046" s="99">
        <f t="shared" si="156"/>
        <v>0</v>
      </c>
      <c r="AI2046" s="99">
        <f>SUMIFS(通讯通路门店!$BB:$BB,通讯通路门店!$S:$S,$G2046)</f>
        <v>0</v>
      </c>
      <c r="AJ2046" s="99">
        <f>SUMIFS(通讯通路门店!$BE:$BE,通讯通路门店!$S:$S,$G2046)</f>
        <v>0</v>
      </c>
      <c r="AK2046" s="99">
        <f>SUMIFS(通讯通路门店!$BG:$BG,通讯通路门店!$S:$S,$G2046)</f>
        <v>0</v>
      </c>
      <c r="AL2046" s="99">
        <f>SUMIFS(通讯通路门店!$BC:$BC,通讯通路门店!$S:$S,$G2046)</f>
        <v>0</v>
      </c>
      <c r="AM2046" s="99">
        <f>SUMIFS(通讯通路门店!$BD:$BD,通讯通路门店!$S:$S,$G2046)</f>
        <v>0</v>
      </c>
      <c r="AN2046" s="99">
        <f>SUMIFS(通讯通路门店!$BF:$BF,通讯通路门店!$S:$S,$G2046)</f>
        <v>0</v>
      </c>
      <c r="AO2046" s="99">
        <f t="shared" si="157"/>
        <v>0</v>
      </c>
      <c r="AP2046" s="99">
        <f>SUMIFS(通讯通路门店!$K:$K,通讯通路门店!$S:$S,$G2046)</f>
        <v>0</v>
      </c>
      <c r="AQ2046" s="83"/>
      <c r="AR2046" s="99">
        <f>SUMIFS(通讯通路门店!$T:$T,通讯通路门店!$S:$S,$G2046)</f>
        <v>0</v>
      </c>
      <c r="AS2046" s="99">
        <f>SUMIFS(通讯通路门店!$U:$U,通讯通路门店!$S:$S,$G2046)</f>
        <v>0</v>
      </c>
      <c r="AT2046" s="99">
        <f>SUMIFS(通讯通路门店!$V:$V,通讯通路门店!$S:$S,$G2046)</f>
        <v>0</v>
      </c>
      <c r="AU2046" s="99">
        <f>SUMIFS(通讯通路门店!$W:$W,通讯通路门店!$S:$S,$G2046)</f>
        <v>0</v>
      </c>
      <c r="AV2046" s="99">
        <f>SUMIFS(通讯通路门店!$Z:$Z,通讯通路门店!$S:$S,$G2046)</f>
        <v>0</v>
      </c>
      <c r="AW2046" s="99">
        <f>SUMIFS(通讯通路门店!$AB:$AB,通讯通路门店!$S:$S,$G2046)</f>
        <v>0</v>
      </c>
      <c r="AX2046" s="99">
        <f>SUMIFS(通讯通路门店!$X:$X,通讯通路门店!$S:$S,$G2046)</f>
        <v>0</v>
      </c>
      <c r="AY2046" s="99">
        <f>SUMIFS(通讯通路门店!$Y:$Y,通讯通路门店!$S:$S,$G2046)</f>
        <v>0</v>
      </c>
      <c r="AZ2046" s="99">
        <f>SUMIFS(通讯通路门店!$AA:$AA,通讯通路门店!$S:$S,$G2046)</f>
        <v>0</v>
      </c>
      <c r="BA2046" s="99">
        <f t="shared" si="158"/>
        <v>0</v>
      </c>
      <c r="BB2046" s="99">
        <f t="shared" si="159"/>
        <v>0</v>
      </c>
      <c r="BC2046" s="99">
        <f>SUMIFS(通讯通路门店!$W:$W,通讯通路门店!$S:$S,$G2046,通讯通路门店!$J:$J,"荣耀体验店")+SUMIFS(通讯通路门店!$W:$W,通讯通路门店!$S:$S,$G2046,通讯通路门店!$J:$J,"荣耀授权专卖店")</f>
        <v>0</v>
      </c>
      <c r="BD2046" s="99">
        <f>SUMIFS(通讯通路门店!$Z:$Z,通讯通路门店!$S:$S,$G2046,通讯通路门店!$J:$J,"VIVO体验店")</f>
        <v>0</v>
      </c>
      <c r="BE2046" s="99">
        <f>SUMIFS(通讯通路门店!$AB:$AB,通讯通路门店!$S:$S,$G2046,通讯通路门店!$J:$J,"OPPO体验店")</f>
        <v>0</v>
      </c>
      <c r="BF2046" s="99">
        <f>SUMIFS(通讯通路门店!$X:$X,通讯通路门店!$S:$S,$G2046,通讯通路门店!$J:$J,"华为授权体验店")+SUMIFS(通讯通路门店!$AA:$AA,通讯通路门店!$S:$S,$G2046,通讯通路门店!$J:$J,"华为堡垒店")</f>
        <v>0</v>
      </c>
      <c r="BG2046" s="99">
        <f>SUMIFS(通讯通路门店!$Y:$Y,通讯通路门店!$S:$S,$G2046,通讯通路门店!$J:$J,"小米体验店")</f>
        <v>0</v>
      </c>
      <c r="BH2046" s="99">
        <f>SUMIFS(通讯通路门店!$AA:$AA,通讯通路门店!$S:$S,$G2046,通讯通路门店!$J:$J,"苹果体验店")</f>
        <v>0</v>
      </c>
      <c r="BI2046" s="99">
        <f>SUMIFS(通讯通路门店!$K:$K,通讯通路门店!$S:$S,$G2046,通讯通路门店!$J:$J,"其他品牌专卖店")</f>
        <v>0</v>
      </c>
      <c r="BJ2046" s="99">
        <f>SUMIFS(通讯通路门店!$AC:$AC,通讯通路门店!$S:$S,$G2046)</f>
        <v>0</v>
      </c>
      <c r="BK2046" s="99">
        <f>SUMIFS(通讯通路门店!$AD:$AD,通讯通路门店!$S:$S,$G2046)</f>
        <v>0</v>
      </c>
      <c r="BL2046" s="99">
        <f>SUMIFS(通讯通路门店!$AE:$AE,通讯通路门店!$S:$S,$G2046)</f>
        <v>0</v>
      </c>
      <c r="BM2046" s="99">
        <f>SUMIFS(通讯通路门店!$AF:$AF,通讯通路门店!$S:$S,$G2046)</f>
        <v>0</v>
      </c>
      <c r="BN2046" s="99">
        <f>SUMIFS(通讯通路门店!$AG:$AG,通讯通路门店!$S:$S,$G2046)</f>
        <v>0</v>
      </c>
      <c r="BO2046" s="99">
        <f>SUMIFS(通讯通路门店!$AH:$AH,通讯通路门店!$S:$S,$G2046)</f>
        <v>0</v>
      </c>
      <c r="BP2046" s="99">
        <f>SUMIFS(通讯通路门店!$AI:$AI,通讯通路门店!$S:$S,$G2046)</f>
        <v>0</v>
      </c>
      <c r="BQ2046" s="83"/>
    </row>
    <row r="2047" spans="1:69">
      <c r="A2047" s="99" t="str">
        <f>IFERROR(_xlfn.XLOOKUP($G2047,通讯通路门店!$S$4:$S$993933,通讯通路门店!$A$4:$A$993933,0,0),"")</f>
        <v>海南省</v>
      </c>
      <c r="B2047" s="99" t="str">
        <f>IFERROR(_xlfn.XLOOKUP($G2047,通讯通路门店!$S$4:$S$993933,通讯通路门店!$B$4:$B$993933,0,0),"")</f>
        <v>乐东黎族自治县</v>
      </c>
      <c r="C2047" s="99" t="str">
        <f>IFERROR(_xlfn.XLOOKUP($G2047,通讯通路门店!$S$4:$S$993933,通讯通路门店!$C$4:$C$993933,0,0),"")</f>
        <v>乐东黎族自治县</v>
      </c>
      <c r="D2047" s="99" t="str">
        <f>IFERROR(_xlfn.XLOOKUP($G2047,通讯通路门店!$S$4:$S$993933,通讯通路门店!$D$4:$D$993933,0,0),"")</f>
        <v>万冲镇</v>
      </c>
      <c r="E2047" s="83"/>
      <c r="F2047" s="83"/>
      <c r="G2047" s="101"/>
      <c r="H2047" s="102">
        <f>IFERROR(_xlfn.XLOOKUP($G2047,通讯通路门店!$S$4:$S$993933,通讯通路门店!$R$4:$R$993933,0,0),"")</f>
        <v>0</v>
      </c>
      <c r="I2047" s="83"/>
      <c r="J2047" s="83"/>
      <c r="K2047" s="83"/>
      <c r="L2047" s="83"/>
      <c r="M2047" s="83"/>
      <c r="N2047" s="83"/>
      <c r="O2047" s="83"/>
      <c r="P2047" s="83"/>
      <c r="Q2047" s="83"/>
      <c r="R2047" s="83"/>
      <c r="S2047" s="83"/>
      <c r="T2047" s="83"/>
      <c r="U2047" s="99">
        <f>COUNTIF(通讯通路门店!$S:$S,$G2047)</f>
        <v>0</v>
      </c>
      <c r="V2047" s="99">
        <f>COUNTIFS(通讯通路门店!$S:$S,$G2047,通讯通路门店!$J:$J,"综合卖场")</f>
        <v>0</v>
      </c>
      <c r="W2047" s="99">
        <f>SUMIFS(通讯通路门店!$AJ:$AJ,通讯通路门店!$S:$S,通讯客户沙盘!$G2047)</f>
        <v>0</v>
      </c>
      <c r="X2047" s="99">
        <f t="shared" si="155"/>
        <v>0</v>
      </c>
      <c r="Y2047" s="99">
        <f>COUNTIFS(通讯通路门店!$S:$S,$G2047,通讯通路门店!$J:$J,"荣耀体验店")+COUNTIFS(通讯通路门店!$S:$S,$G2047,通讯通路门店!$J:$J,"荣耀授权专卖店")</f>
        <v>0</v>
      </c>
      <c r="Z2047" s="99">
        <f>COUNTIFS(通讯通路门店!$S:$S,$G2047,通讯通路门店!$J:$J,"VIVO体验店")</f>
        <v>0</v>
      </c>
      <c r="AA2047" s="99">
        <f>COUNTIFS(通讯通路门店!$S:$S,$G2047,通讯通路门店!$J:$J,"OPPO体验店")</f>
        <v>0</v>
      </c>
      <c r="AB2047" s="99">
        <f>COUNTIFS(通讯通路门店!$S:$S,$G2047,通讯通路门店!$J:$J,"华为授权体验店")+COUNTIFS(通讯通路门店!$S:$S,$G2047,通讯通路门店!$J:$J,"华为堡垒店")</f>
        <v>0</v>
      </c>
      <c r="AC2047" s="99">
        <f>COUNTIFS(通讯通路门店!$S:$S,$G2047,通讯通路门店!$J:$J,"小米体验店")</f>
        <v>0</v>
      </c>
      <c r="AD2047" s="99">
        <f>COUNTIFS(通讯通路门店!$S:$S,$G2047,通讯通路门店!$J:$J,"苹果体验店")</f>
        <v>0</v>
      </c>
      <c r="AE2047" s="99">
        <f>COUNTIFS(通讯通路门店!$S:$S,$G2047,通讯通路门店!$J:$J,"其他品牌专卖店")</f>
        <v>0</v>
      </c>
      <c r="AF2047" s="99">
        <f>SUMIFS(通讯通路门店!$BI:$BI,通讯通路门店!$S:$S,$G2047)</f>
        <v>0</v>
      </c>
      <c r="AG2047" s="99">
        <f>SUMIFS(通讯通路门店!$BH:$BH,通讯通路门店!$S:$S,$G2047)</f>
        <v>0</v>
      </c>
      <c r="AH2047" s="99">
        <f t="shared" si="156"/>
        <v>0</v>
      </c>
      <c r="AI2047" s="99">
        <f>SUMIFS(通讯通路门店!$BB:$BB,通讯通路门店!$S:$S,$G2047)</f>
        <v>0</v>
      </c>
      <c r="AJ2047" s="99">
        <f>SUMIFS(通讯通路门店!$BE:$BE,通讯通路门店!$S:$S,$G2047)</f>
        <v>0</v>
      </c>
      <c r="AK2047" s="99">
        <f>SUMIFS(通讯通路门店!$BG:$BG,通讯通路门店!$S:$S,$G2047)</f>
        <v>0</v>
      </c>
      <c r="AL2047" s="99">
        <f>SUMIFS(通讯通路门店!$BC:$BC,通讯通路门店!$S:$S,$G2047)</f>
        <v>0</v>
      </c>
      <c r="AM2047" s="99">
        <f>SUMIFS(通讯通路门店!$BD:$BD,通讯通路门店!$S:$S,$G2047)</f>
        <v>0</v>
      </c>
      <c r="AN2047" s="99">
        <f>SUMIFS(通讯通路门店!$BF:$BF,通讯通路门店!$S:$S,$G2047)</f>
        <v>0</v>
      </c>
      <c r="AO2047" s="99">
        <f t="shared" si="157"/>
        <v>0</v>
      </c>
      <c r="AP2047" s="99">
        <f>SUMIFS(通讯通路门店!$K:$K,通讯通路门店!$S:$S,$G2047)</f>
        <v>0</v>
      </c>
      <c r="AQ2047" s="83"/>
      <c r="AR2047" s="99">
        <f>SUMIFS(通讯通路门店!$T:$T,通讯通路门店!$S:$S,$G2047)</f>
        <v>0</v>
      </c>
      <c r="AS2047" s="99">
        <f>SUMIFS(通讯通路门店!$U:$U,通讯通路门店!$S:$S,$G2047)</f>
        <v>0</v>
      </c>
      <c r="AT2047" s="99">
        <f>SUMIFS(通讯通路门店!$V:$V,通讯通路门店!$S:$S,$G2047)</f>
        <v>0</v>
      </c>
      <c r="AU2047" s="99">
        <f>SUMIFS(通讯通路门店!$W:$W,通讯通路门店!$S:$S,$G2047)</f>
        <v>0</v>
      </c>
      <c r="AV2047" s="99">
        <f>SUMIFS(通讯通路门店!$Z:$Z,通讯通路门店!$S:$S,$G2047)</f>
        <v>0</v>
      </c>
      <c r="AW2047" s="99">
        <f>SUMIFS(通讯通路门店!$AB:$AB,通讯通路门店!$S:$S,$G2047)</f>
        <v>0</v>
      </c>
      <c r="AX2047" s="99">
        <f>SUMIFS(通讯通路门店!$X:$X,通讯通路门店!$S:$S,$G2047)</f>
        <v>0</v>
      </c>
      <c r="AY2047" s="99">
        <f>SUMIFS(通讯通路门店!$Y:$Y,通讯通路门店!$S:$S,$G2047)</f>
        <v>0</v>
      </c>
      <c r="AZ2047" s="99">
        <f>SUMIFS(通讯通路门店!$AA:$AA,通讯通路门店!$S:$S,$G2047)</f>
        <v>0</v>
      </c>
      <c r="BA2047" s="99">
        <f t="shared" si="158"/>
        <v>0</v>
      </c>
      <c r="BB2047" s="99">
        <f t="shared" si="159"/>
        <v>0</v>
      </c>
      <c r="BC2047" s="99">
        <f>SUMIFS(通讯通路门店!$W:$W,通讯通路门店!$S:$S,$G2047,通讯通路门店!$J:$J,"荣耀体验店")+SUMIFS(通讯通路门店!$W:$W,通讯通路门店!$S:$S,$G2047,通讯通路门店!$J:$J,"荣耀授权专卖店")</f>
        <v>0</v>
      </c>
      <c r="BD2047" s="99">
        <f>SUMIFS(通讯通路门店!$Z:$Z,通讯通路门店!$S:$S,$G2047,通讯通路门店!$J:$J,"VIVO体验店")</f>
        <v>0</v>
      </c>
      <c r="BE2047" s="99">
        <f>SUMIFS(通讯通路门店!$AB:$AB,通讯通路门店!$S:$S,$G2047,通讯通路门店!$J:$J,"OPPO体验店")</f>
        <v>0</v>
      </c>
      <c r="BF2047" s="99">
        <f>SUMIFS(通讯通路门店!$X:$X,通讯通路门店!$S:$S,$G2047,通讯通路门店!$J:$J,"华为授权体验店")+SUMIFS(通讯通路门店!$AA:$AA,通讯通路门店!$S:$S,$G2047,通讯通路门店!$J:$J,"华为堡垒店")</f>
        <v>0</v>
      </c>
      <c r="BG2047" s="99">
        <f>SUMIFS(通讯通路门店!$Y:$Y,通讯通路门店!$S:$S,$G2047,通讯通路门店!$J:$J,"小米体验店")</f>
        <v>0</v>
      </c>
      <c r="BH2047" s="99">
        <f>SUMIFS(通讯通路门店!$AA:$AA,通讯通路门店!$S:$S,$G2047,通讯通路门店!$J:$J,"苹果体验店")</f>
        <v>0</v>
      </c>
      <c r="BI2047" s="99">
        <f>SUMIFS(通讯通路门店!$K:$K,通讯通路门店!$S:$S,$G2047,通讯通路门店!$J:$J,"其他品牌专卖店")</f>
        <v>0</v>
      </c>
      <c r="BJ2047" s="99">
        <f>SUMIFS(通讯通路门店!$AC:$AC,通讯通路门店!$S:$S,$G2047)</f>
        <v>0</v>
      </c>
      <c r="BK2047" s="99">
        <f>SUMIFS(通讯通路门店!$AD:$AD,通讯通路门店!$S:$S,$G2047)</f>
        <v>0</v>
      </c>
      <c r="BL2047" s="99">
        <f>SUMIFS(通讯通路门店!$AE:$AE,通讯通路门店!$S:$S,$G2047)</f>
        <v>0</v>
      </c>
      <c r="BM2047" s="99">
        <f>SUMIFS(通讯通路门店!$AF:$AF,通讯通路门店!$S:$S,$G2047)</f>
        <v>0</v>
      </c>
      <c r="BN2047" s="99">
        <f>SUMIFS(通讯通路门店!$AG:$AG,通讯通路门店!$S:$S,$G2047)</f>
        <v>0</v>
      </c>
      <c r="BO2047" s="99">
        <f>SUMIFS(通讯通路门店!$AH:$AH,通讯通路门店!$S:$S,$G2047)</f>
        <v>0</v>
      </c>
      <c r="BP2047" s="99">
        <f>SUMIFS(通讯通路门店!$AI:$AI,通讯通路门店!$S:$S,$G2047)</f>
        <v>0</v>
      </c>
      <c r="BQ2047" s="83"/>
    </row>
    <row r="2048" spans="1:69">
      <c r="A2048" s="99" t="str">
        <f>IFERROR(_xlfn.XLOOKUP($G2048,通讯通路门店!$S$4:$S$993933,通讯通路门店!$A$4:$A$993933,0,0),"")</f>
        <v>海南省</v>
      </c>
      <c r="B2048" s="99" t="str">
        <f>IFERROR(_xlfn.XLOOKUP($G2048,通讯通路门店!$S$4:$S$993933,通讯通路门店!$B$4:$B$993933,0,0),"")</f>
        <v>乐东黎族自治县</v>
      </c>
      <c r="C2048" s="99" t="str">
        <f>IFERROR(_xlfn.XLOOKUP($G2048,通讯通路门店!$S$4:$S$993933,通讯通路门店!$C$4:$C$993933,0,0),"")</f>
        <v>乐东黎族自治县</v>
      </c>
      <c r="D2048" s="99" t="str">
        <f>IFERROR(_xlfn.XLOOKUP($G2048,通讯通路门店!$S$4:$S$993933,通讯通路门店!$D$4:$D$993933,0,0),"")</f>
        <v>万冲镇</v>
      </c>
      <c r="E2048" s="83"/>
      <c r="F2048" s="83"/>
      <c r="G2048" s="101"/>
      <c r="H2048" s="102">
        <f>IFERROR(_xlfn.XLOOKUP($G2048,通讯通路门店!$S$4:$S$993933,通讯通路门店!$R$4:$R$993933,0,0),"")</f>
        <v>0</v>
      </c>
      <c r="I2048" s="83"/>
      <c r="J2048" s="83"/>
      <c r="K2048" s="83"/>
      <c r="L2048" s="83"/>
      <c r="M2048" s="83"/>
      <c r="N2048" s="83"/>
      <c r="O2048" s="83"/>
      <c r="P2048" s="83"/>
      <c r="Q2048" s="83"/>
      <c r="R2048" s="83"/>
      <c r="S2048" s="83"/>
      <c r="T2048" s="83"/>
      <c r="U2048" s="99">
        <f>COUNTIF(通讯通路门店!$S:$S,$G2048)</f>
        <v>0</v>
      </c>
      <c r="V2048" s="99">
        <f>COUNTIFS(通讯通路门店!$S:$S,$G2048,通讯通路门店!$J:$J,"综合卖场")</f>
        <v>0</v>
      </c>
      <c r="W2048" s="99">
        <f>SUMIFS(通讯通路门店!$AJ:$AJ,通讯通路门店!$S:$S,通讯客户沙盘!$G2048)</f>
        <v>0</v>
      </c>
      <c r="X2048" s="99">
        <f t="shared" si="155"/>
        <v>0</v>
      </c>
      <c r="Y2048" s="99">
        <f>COUNTIFS(通讯通路门店!$S:$S,$G2048,通讯通路门店!$J:$J,"荣耀体验店")+COUNTIFS(通讯通路门店!$S:$S,$G2048,通讯通路门店!$J:$J,"荣耀授权专卖店")</f>
        <v>0</v>
      </c>
      <c r="Z2048" s="99">
        <f>COUNTIFS(通讯通路门店!$S:$S,$G2048,通讯通路门店!$J:$J,"VIVO体验店")</f>
        <v>0</v>
      </c>
      <c r="AA2048" s="99">
        <f>COUNTIFS(通讯通路门店!$S:$S,$G2048,通讯通路门店!$J:$J,"OPPO体验店")</f>
        <v>0</v>
      </c>
      <c r="AB2048" s="99">
        <f>COUNTIFS(通讯通路门店!$S:$S,$G2048,通讯通路门店!$J:$J,"华为授权体验店")+COUNTIFS(通讯通路门店!$S:$S,$G2048,通讯通路门店!$J:$J,"华为堡垒店")</f>
        <v>0</v>
      </c>
      <c r="AC2048" s="99">
        <f>COUNTIFS(通讯通路门店!$S:$S,$G2048,通讯通路门店!$J:$J,"小米体验店")</f>
        <v>0</v>
      </c>
      <c r="AD2048" s="99">
        <f>COUNTIFS(通讯通路门店!$S:$S,$G2048,通讯通路门店!$J:$J,"苹果体验店")</f>
        <v>0</v>
      </c>
      <c r="AE2048" s="99">
        <f>COUNTIFS(通讯通路门店!$S:$S,$G2048,通讯通路门店!$J:$J,"其他品牌专卖店")</f>
        <v>0</v>
      </c>
      <c r="AF2048" s="99">
        <f>SUMIFS(通讯通路门店!$BI:$BI,通讯通路门店!$S:$S,$G2048)</f>
        <v>0</v>
      </c>
      <c r="AG2048" s="99">
        <f>SUMIFS(通讯通路门店!$BH:$BH,通讯通路门店!$S:$S,$G2048)</f>
        <v>0</v>
      </c>
      <c r="AH2048" s="99">
        <f t="shared" si="156"/>
        <v>0</v>
      </c>
      <c r="AI2048" s="99">
        <f>SUMIFS(通讯通路门店!$BB:$BB,通讯通路门店!$S:$S,$G2048)</f>
        <v>0</v>
      </c>
      <c r="AJ2048" s="99">
        <f>SUMIFS(通讯通路门店!$BE:$BE,通讯通路门店!$S:$S,$G2048)</f>
        <v>0</v>
      </c>
      <c r="AK2048" s="99">
        <f>SUMIFS(通讯通路门店!$BG:$BG,通讯通路门店!$S:$S,$G2048)</f>
        <v>0</v>
      </c>
      <c r="AL2048" s="99">
        <f>SUMIFS(通讯通路门店!$BC:$BC,通讯通路门店!$S:$S,$G2048)</f>
        <v>0</v>
      </c>
      <c r="AM2048" s="99">
        <f>SUMIFS(通讯通路门店!$BD:$BD,通讯通路门店!$S:$S,$G2048)</f>
        <v>0</v>
      </c>
      <c r="AN2048" s="99">
        <f>SUMIFS(通讯通路门店!$BF:$BF,通讯通路门店!$S:$S,$G2048)</f>
        <v>0</v>
      </c>
      <c r="AO2048" s="99">
        <f t="shared" si="157"/>
        <v>0</v>
      </c>
      <c r="AP2048" s="99">
        <f>SUMIFS(通讯通路门店!$K:$K,通讯通路门店!$S:$S,$G2048)</f>
        <v>0</v>
      </c>
      <c r="AQ2048" s="83"/>
      <c r="AR2048" s="99">
        <f>SUMIFS(通讯通路门店!$T:$T,通讯通路门店!$S:$S,$G2048)</f>
        <v>0</v>
      </c>
      <c r="AS2048" s="99">
        <f>SUMIFS(通讯通路门店!$U:$U,通讯通路门店!$S:$S,$G2048)</f>
        <v>0</v>
      </c>
      <c r="AT2048" s="99">
        <f>SUMIFS(通讯通路门店!$V:$V,通讯通路门店!$S:$S,$G2048)</f>
        <v>0</v>
      </c>
      <c r="AU2048" s="99">
        <f>SUMIFS(通讯通路门店!$W:$W,通讯通路门店!$S:$S,$G2048)</f>
        <v>0</v>
      </c>
      <c r="AV2048" s="99">
        <f>SUMIFS(通讯通路门店!$Z:$Z,通讯通路门店!$S:$S,$G2048)</f>
        <v>0</v>
      </c>
      <c r="AW2048" s="99">
        <f>SUMIFS(通讯通路门店!$AB:$AB,通讯通路门店!$S:$S,$G2048)</f>
        <v>0</v>
      </c>
      <c r="AX2048" s="99">
        <f>SUMIFS(通讯通路门店!$X:$X,通讯通路门店!$S:$S,$G2048)</f>
        <v>0</v>
      </c>
      <c r="AY2048" s="99">
        <f>SUMIFS(通讯通路门店!$Y:$Y,通讯通路门店!$S:$S,$G2048)</f>
        <v>0</v>
      </c>
      <c r="AZ2048" s="99">
        <f>SUMIFS(通讯通路门店!$AA:$AA,通讯通路门店!$S:$S,$G2048)</f>
        <v>0</v>
      </c>
      <c r="BA2048" s="99">
        <f t="shared" si="158"/>
        <v>0</v>
      </c>
      <c r="BB2048" s="99">
        <f t="shared" si="159"/>
        <v>0</v>
      </c>
      <c r="BC2048" s="99">
        <f>SUMIFS(通讯通路门店!$W:$W,通讯通路门店!$S:$S,$G2048,通讯通路门店!$J:$J,"荣耀体验店")+SUMIFS(通讯通路门店!$W:$W,通讯通路门店!$S:$S,$G2048,通讯通路门店!$J:$J,"荣耀授权专卖店")</f>
        <v>0</v>
      </c>
      <c r="BD2048" s="99">
        <f>SUMIFS(通讯通路门店!$Z:$Z,通讯通路门店!$S:$S,$G2048,通讯通路门店!$J:$J,"VIVO体验店")</f>
        <v>0</v>
      </c>
      <c r="BE2048" s="99">
        <f>SUMIFS(通讯通路门店!$AB:$AB,通讯通路门店!$S:$S,$G2048,通讯通路门店!$J:$J,"OPPO体验店")</f>
        <v>0</v>
      </c>
      <c r="BF2048" s="99">
        <f>SUMIFS(通讯通路门店!$X:$X,通讯通路门店!$S:$S,$G2048,通讯通路门店!$J:$J,"华为授权体验店")+SUMIFS(通讯通路门店!$AA:$AA,通讯通路门店!$S:$S,$G2048,通讯通路门店!$J:$J,"华为堡垒店")</f>
        <v>0</v>
      </c>
      <c r="BG2048" s="99">
        <f>SUMIFS(通讯通路门店!$Y:$Y,通讯通路门店!$S:$S,$G2048,通讯通路门店!$J:$J,"小米体验店")</f>
        <v>0</v>
      </c>
      <c r="BH2048" s="99">
        <f>SUMIFS(通讯通路门店!$AA:$AA,通讯通路门店!$S:$S,$G2048,通讯通路门店!$J:$J,"苹果体验店")</f>
        <v>0</v>
      </c>
      <c r="BI2048" s="99">
        <f>SUMIFS(通讯通路门店!$K:$K,通讯通路门店!$S:$S,$G2048,通讯通路门店!$J:$J,"其他品牌专卖店")</f>
        <v>0</v>
      </c>
      <c r="BJ2048" s="99">
        <f>SUMIFS(通讯通路门店!$AC:$AC,通讯通路门店!$S:$S,$G2048)</f>
        <v>0</v>
      </c>
      <c r="BK2048" s="99">
        <f>SUMIFS(通讯通路门店!$AD:$AD,通讯通路门店!$S:$S,$G2048)</f>
        <v>0</v>
      </c>
      <c r="BL2048" s="99">
        <f>SUMIFS(通讯通路门店!$AE:$AE,通讯通路门店!$S:$S,$G2048)</f>
        <v>0</v>
      </c>
      <c r="BM2048" s="99">
        <f>SUMIFS(通讯通路门店!$AF:$AF,通讯通路门店!$S:$S,$G2048)</f>
        <v>0</v>
      </c>
      <c r="BN2048" s="99">
        <f>SUMIFS(通讯通路门店!$AG:$AG,通讯通路门店!$S:$S,$G2048)</f>
        <v>0</v>
      </c>
      <c r="BO2048" s="99">
        <f>SUMIFS(通讯通路门店!$AH:$AH,通讯通路门店!$S:$S,$G2048)</f>
        <v>0</v>
      </c>
      <c r="BP2048" s="99">
        <f>SUMIFS(通讯通路门店!$AI:$AI,通讯通路门店!$S:$S,$G2048)</f>
        <v>0</v>
      </c>
      <c r="BQ2048" s="83"/>
    </row>
    <row r="2049" spans="1:69">
      <c r="A2049" s="99" t="str">
        <f>IFERROR(_xlfn.XLOOKUP($G2049,通讯通路门店!$S$4:$S$993933,通讯通路门店!$A$4:$A$993933,0,0),"")</f>
        <v>海南省</v>
      </c>
      <c r="B2049" s="99" t="str">
        <f>IFERROR(_xlfn.XLOOKUP($G2049,通讯通路门店!$S$4:$S$993933,通讯通路门店!$B$4:$B$993933,0,0),"")</f>
        <v>乐东黎族自治县</v>
      </c>
      <c r="C2049" s="99" t="str">
        <f>IFERROR(_xlfn.XLOOKUP($G2049,通讯通路门店!$S$4:$S$993933,通讯通路门店!$C$4:$C$993933,0,0),"")</f>
        <v>乐东黎族自治县</v>
      </c>
      <c r="D2049" s="99" t="str">
        <f>IFERROR(_xlfn.XLOOKUP($G2049,通讯通路门店!$S$4:$S$993933,通讯通路门店!$D$4:$D$993933,0,0),"")</f>
        <v>万冲镇</v>
      </c>
      <c r="E2049" s="83"/>
      <c r="F2049" s="83"/>
      <c r="G2049" s="101"/>
      <c r="H2049" s="102">
        <f>IFERROR(_xlfn.XLOOKUP($G2049,通讯通路门店!$S$4:$S$993933,通讯通路门店!$R$4:$R$993933,0,0),"")</f>
        <v>0</v>
      </c>
      <c r="I2049" s="83"/>
      <c r="J2049" s="83"/>
      <c r="K2049" s="83"/>
      <c r="L2049" s="83"/>
      <c r="M2049" s="83"/>
      <c r="N2049" s="83"/>
      <c r="O2049" s="83"/>
      <c r="P2049" s="83"/>
      <c r="Q2049" s="83"/>
      <c r="R2049" s="83"/>
      <c r="S2049" s="83"/>
      <c r="T2049" s="83"/>
      <c r="U2049" s="99">
        <f>COUNTIF(通讯通路门店!$S:$S,$G2049)</f>
        <v>0</v>
      </c>
      <c r="V2049" s="99">
        <f>COUNTIFS(通讯通路门店!$S:$S,$G2049,通讯通路门店!$J:$J,"综合卖场")</f>
        <v>0</v>
      </c>
      <c r="W2049" s="99">
        <f>SUMIFS(通讯通路门店!$AJ:$AJ,通讯通路门店!$S:$S,通讯客户沙盘!$G2049)</f>
        <v>0</v>
      </c>
      <c r="X2049" s="99">
        <f t="shared" si="155"/>
        <v>0</v>
      </c>
      <c r="Y2049" s="99">
        <f>COUNTIFS(通讯通路门店!$S:$S,$G2049,通讯通路门店!$J:$J,"荣耀体验店")+COUNTIFS(通讯通路门店!$S:$S,$G2049,通讯通路门店!$J:$J,"荣耀授权专卖店")</f>
        <v>0</v>
      </c>
      <c r="Z2049" s="99">
        <f>COUNTIFS(通讯通路门店!$S:$S,$G2049,通讯通路门店!$J:$J,"VIVO体验店")</f>
        <v>0</v>
      </c>
      <c r="AA2049" s="99">
        <f>COUNTIFS(通讯通路门店!$S:$S,$G2049,通讯通路门店!$J:$J,"OPPO体验店")</f>
        <v>0</v>
      </c>
      <c r="AB2049" s="99">
        <f>COUNTIFS(通讯通路门店!$S:$S,$G2049,通讯通路门店!$J:$J,"华为授权体验店")+COUNTIFS(通讯通路门店!$S:$S,$G2049,通讯通路门店!$J:$J,"华为堡垒店")</f>
        <v>0</v>
      </c>
      <c r="AC2049" s="99">
        <f>COUNTIFS(通讯通路门店!$S:$S,$G2049,通讯通路门店!$J:$J,"小米体验店")</f>
        <v>0</v>
      </c>
      <c r="AD2049" s="99">
        <f>COUNTIFS(通讯通路门店!$S:$S,$G2049,通讯通路门店!$J:$J,"苹果体验店")</f>
        <v>0</v>
      </c>
      <c r="AE2049" s="99">
        <f>COUNTIFS(通讯通路门店!$S:$S,$G2049,通讯通路门店!$J:$J,"其他品牌专卖店")</f>
        <v>0</v>
      </c>
      <c r="AF2049" s="99">
        <f>SUMIFS(通讯通路门店!$BI:$BI,通讯通路门店!$S:$S,$G2049)</f>
        <v>0</v>
      </c>
      <c r="AG2049" s="99">
        <f>SUMIFS(通讯通路门店!$BH:$BH,通讯通路门店!$S:$S,$G2049)</f>
        <v>0</v>
      </c>
      <c r="AH2049" s="99">
        <f t="shared" si="156"/>
        <v>0</v>
      </c>
      <c r="AI2049" s="99">
        <f>SUMIFS(通讯通路门店!$BB:$BB,通讯通路门店!$S:$S,$G2049)</f>
        <v>0</v>
      </c>
      <c r="AJ2049" s="99">
        <f>SUMIFS(通讯通路门店!$BE:$BE,通讯通路门店!$S:$S,$G2049)</f>
        <v>0</v>
      </c>
      <c r="AK2049" s="99">
        <f>SUMIFS(通讯通路门店!$BG:$BG,通讯通路门店!$S:$S,$G2049)</f>
        <v>0</v>
      </c>
      <c r="AL2049" s="99">
        <f>SUMIFS(通讯通路门店!$BC:$BC,通讯通路门店!$S:$S,$G2049)</f>
        <v>0</v>
      </c>
      <c r="AM2049" s="99">
        <f>SUMIFS(通讯通路门店!$BD:$BD,通讯通路门店!$S:$S,$G2049)</f>
        <v>0</v>
      </c>
      <c r="AN2049" s="99">
        <f>SUMIFS(通讯通路门店!$BF:$BF,通讯通路门店!$S:$S,$G2049)</f>
        <v>0</v>
      </c>
      <c r="AO2049" s="99">
        <f t="shared" si="157"/>
        <v>0</v>
      </c>
      <c r="AP2049" s="99">
        <f>SUMIFS(通讯通路门店!$K:$K,通讯通路门店!$S:$S,$G2049)</f>
        <v>0</v>
      </c>
      <c r="AQ2049" s="83"/>
      <c r="AR2049" s="99">
        <f>SUMIFS(通讯通路门店!$T:$T,通讯通路门店!$S:$S,$G2049)</f>
        <v>0</v>
      </c>
      <c r="AS2049" s="99">
        <f>SUMIFS(通讯通路门店!$U:$U,通讯通路门店!$S:$S,$G2049)</f>
        <v>0</v>
      </c>
      <c r="AT2049" s="99">
        <f>SUMIFS(通讯通路门店!$V:$V,通讯通路门店!$S:$S,$G2049)</f>
        <v>0</v>
      </c>
      <c r="AU2049" s="99">
        <f>SUMIFS(通讯通路门店!$W:$W,通讯通路门店!$S:$S,$G2049)</f>
        <v>0</v>
      </c>
      <c r="AV2049" s="99">
        <f>SUMIFS(通讯通路门店!$Z:$Z,通讯通路门店!$S:$S,$G2049)</f>
        <v>0</v>
      </c>
      <c r="AW2049" s="99">
        <f>SUMIFS(通讯通路门店!$AB:$AB,通讯通路门店!$S:$S,$G2049)</f>
        <v>0</v>
      </c>
      <c r="AX2049" s="99">
        <f>SUMIFS(通讯通路门店!$X:$X,通讯通路门店!$S:$S,$G2049)</f>
        <v>0</v>
      </c>
      <c r="AY2049" s="99">
        <f>SUMIFS(通讯通路门店!$Y:$Y,通讯通路门店!$S:$S,$G2049)</f>
        <v>0</v>
      </c>
      <c r="AZ2049" s="99">
        <f>SUMIFS(通讯通路门店!$AA:$AA,通讯通路门店!$S:$S,$G2049)</f>
        <v>0</v>
      </c>
      <c r="BA2049" s="99">
        <f t="shared" si="158"/>
        <v>0</v>
      </c>
      <c r="BB2049" s="99">
        <f t="shared" si="159"/>
        <v>0</v>
      </c>
      <c r="BC2049" s="99">
        <f>SUMIFS(通讯通路门店!$W:$W,通讯通路门店!$S:$S,$G2049,通讯通路门店!$J:$J,"荣耀体验店")+SUMIFS(通讯通路门店!$W:$W,通讯通路门店!$S:$S,$G2049,通讯通路门店!$J:$J,"荣耀授权专卖店")</f>
        <v>0</v>
      </c>
      <c r="BD2049" s="99">
        <f>SUMIFS(通讯通路门店!$Z:$Z,通讯通路门店!$S:$S,$G2049,通讯通路门店!$J:$J,"VIVO体验店")</f>
        <v>0</v>
      </c>
      <c r="BE2049" s="99">
        <f>SUMIFS(通讯通路门店!$AB:$AB,通讯通路门店!$S:$S,$G2049,通讯通路门店!$J:$J,"OPPO体验店")</f>
        <v>0</v>
      </c>
      <c r="BF2049" s="99">
        <f>SUMIFS(通讯通路门店!$X:$X,通讯通路门店!$S:$S,$G2049,通讯通路门店!$J:$J,"华为授权体验店")+SUMIFS(通讯通路门店!$AA:$AA,通讯通路门店!$S:$S,$G2049,通讯通路门店!$J:$J,"华为堡垒店")</f>
        <v>0</v>
      </c>
      <c r="BG2049" s="99">
        <f>SUMIFS(通讯通路门店!$Y:$Y,通讯通路门店!$S:$S,$G2049,通讯通路门店!$J:$J,"小米体验店")</f>
        <v>0</v>
      </c>
      <c r="BH2049" s="99">
        <f>SUMIFS(通讯通路门店!$AA:$AA,通讯通路门店!$S:$S,$G2049,通讯通路门店!$J:$J,"苹果体验店")</f>
        <v>0</v>
      </c>
      <c r="BI2049" s="99">
        <f>SUMIFS(通讯通路门店!$K:$K,通讯通路门店!$S:$S,$G2049,通讯通路门店!$J:$J,"其他品牌专卖店")</f>
        <v>0</v>
      </c>
      <c r="BJ2049" s="99">
        <f>SUMIFS(通讯通路门店!$AC:$AC,通讯通路门店!$S:$S,$G2049)</f>
        <v>0</v>
      </c>
      <c r="BK2049" s="99">
        <f>SUMIFS(通讯通路门店!$AD:$AD,通讯通路门店!$S:$S,$G2049)</f>
        <v>0</v>
      </c>
      <c r="BL2049" s="99">
        <f>SUMIFS(通讯通路门店!$AE:$AE,通讯通路门店!$S:$S,$G2049)</f>
        <v>0</v>
      </c>
      <c r="BM2049" s="99">
        <f>SUMIFS(通讯通路门店!$AF:$AF,通讯通路门店!$S:$S,$G2049)</f>
        <v>0</v>
      </c>
      <c r="BN2049" s="99">
        <f>SUMIFS(通讯通路门店!$AG:$AG,通讯通路门店!$S:$S,$G2049)</f>
        <v>0</v>
      </c>
      <c r="BO2049" s="99">
        <f>SUMIFS(通讯通路门店!$AH:$AH,通讯通路门店!$S:$S,$G2049)</f>
        <v>0</v>
      </c>
      <c r="BP2049" s="99">
        <f>SUMIFS(通讯通路门店!$AI:$AI,通讯通路门店!$S:$S,$G2049)</f>
        <v>0</v>
      </c>
      <c r="BQ2049" s="83"/>
    </row>
    <row r="2050" spans="1:69">
      <c r="A2050" s="99" t="str">
        <f>IFERROR(_xlfn.XLOOKUP($G2050,通讯通路门店!$S$4:$S$993933,通讯通路门店!$A$4:$A$993933,0,0),"")</f>
        <v>海南省</v>
      </c>
      <c r="B2050" s="99" t="str">
        <f>IFERROR(_xlfn.XLOOKUP($G2050,通讯通路门店!$S$4:$S$993933,通讯通路门店!$B$4:$B$993933,0,0),"")</f>
        <v>乐东黎族自治县</v>
      </c>
      <c r="C2050" s="99" t="str">
        <f>IFERROR(_xlfn.XLOOKUP($G2050,通讯通路门店!$S$4:$S$993933,通讯通路门店!$C$4:$C$993933,0,0),"")</f>
        <v>乐东黎族自治县</v>
      </c>
      <c r="D2050" s="99" t="str">
        <f>IFERROR(_xlfn.XLOOKUP($G2050,通讯通路门店!$S$4:$S$993933,通讯通路门店!$D$4:$D$993933,0,0),"")</f>
        <v>万冲镇</v>
      </c>
      <c r="E2050" s="83"/>
      <c r="F2050" s="83"/>
      <c r="G2050" s="101"/>
      <c r="H2050" s="102">
        <f>IFERROR(_xlfn.XLOOKUP($G2050,通讯通路门店!$S$4:$S$993933,通讯通路门店!$R$4:$R$993933,0,0),"")</f>
        <v>0</v>
      </c>
      <c r="I2050" s="83"/>
      <c r="J2050" s="83"/>
      <c r="K2050" s="83"/>
      <c r="L2050" s="83"/>
      <c r="M2050" s="83"/>
      <c r="N2050" s="83"/>
      <c r="O2050" s="83"/>
      <c r="P2050" s="83"/>
      <c r="Q2050" s="83"/>
      <c r="R2050" s="83"/>
      <c r="S2050" s="83"/>
      <c r="T2050" s="83"/>
      <c r="U2050" s="99">
        <f>COUNTIF(通讯通路门店!$S:$S,$G2050)</f>
        <v>0</v>
      </c>
      <c r="V2050" s="99">
        <f>COUNTIFS(通讯通路门店!$S:$S,$G2050,通讯通路门店!$J:$J,"综合卖场")</f>
        <v>0</v>
      </c>
      <c r="W2050" s="99">
        <f>SUMIFS(通讯通路门店!$AJ:$AJ,通讯通路门店!$S:$S,通讯客户沙盘!$G2050)</f>
        <v>0</v>
      </c>
      <c r="X2050" s="99">
        <f t="shared" si="155"/>
        <v>0</v>
      </c>
      <c r="Y2050" s="99">
        <f>COUNTIFS(通讯通路门店!$S:$S,$G2050,通讯通路门店!$J:$J,"荣耀体验店")+COUNTIFS(通讯通路门店!$S:$S,$G2050,通讯通路门店!$J:$J,"荣耀授权专卖店")</f>
        <v>0</v>
      </c>
      <c r="Z2050" s="99">
        <f>COUNTIFS(通讯通路门店!$S:$S,$G2050,通讯通路门店!$J:$J,"VIVO体验店")</f>
        <v>0</v>
      </c>
      <c r="AA2050" s="99">
        <f>COUNTIFS(通讯通路门店!$S:$S,$G2050,通讯通路门店!$J:$J,"OPPO体验店")</f>
        <v>0</v>
      </c>
      <c r="AB2050" s="99">
        <f>COUNTIFS(通讯通路门店!$S:$S,$G2050,通讯通路门店!$J:$J,"华为授权体验店")+COUNTIFS(通讯通路门店!$S:$S,$G2050,通讯通路门店!$J:$J,"华为堡垒店")</f>
        <v>0</v>
      </c>
      <c r="AC2050" s="99">
        <f>COUNTIFS(通讯通路门店!$S:$S,$G2050,通讯通路门店!$J:$J,"小米体验店")</f>
        <v>0</v>
      </c>
      <c r="AD2050" s="99">
        <f>COUNTIFS(通讯通路门店!$S:$S,$G2050,通讯通路门店!$J:$J,"苹果体验店")</f>
        <v>0</v>
      </c>
      <c r="AE2050" s="99">
        <f>COUNTIFS(通讯通路门店!$S:$S,$G2050,通讯通路门店!$J:$J,"其他品牌专卖店")</f>
        <v>0</v>
      </c>
      <c r="AF2050" s="99">
        <f>SUMIFS(通讯通路门店!$BI:$BI,通讯通路门店!$S:$S,$G2050)</f>
        <v>0</v>
      </c>
      <c r="AG2050" s="99">
        <f>SUMIFS(通讯通路门店!$BH:$BH,通讯通路门店!$S:$S,$G2050)</f>
        <v>0</v>
      </c>
      <c r="AH2050" s="99">
        <f t="shared" si="156"/>
        <v>0</v>
      </c>
      <c r="AI2050" s="99">
        <f>SUMIFS(通讯通路门店!$BB:$BB,通讯通路门店!$S:$S,$G2050)</f>
        <v>0</v>
      </c>
      <c r="AJ2050" s="99">
        <f>SUMIFS(通讯通路门店!$BE:$BE,通讯通路门店!$S:$S,$G2050)</f>
        <v>0</v>
      </c>
      <c r="AK2050" s="99">
        <f>SUMIFS(通讯通路门店!$BG:$BG,通讯通路门店!$S:$S,$G2050)</f>
        <v>0</v>
      </c>
      <c r="AL2050" s="99">
        <f>SUMIFS(通讯通路门店!$BC:$BC,通讯通路门店!$S:$S,$G2050)</f>
        <v>0</v>
      </c>
      <c r="AM2050" s="99">
        <f>SUMIFS(通讯通路门店!$BD:$BD,通讯通路门店!$S:$S,$G2050)</f>
        <v>0</v>
      </c>
      <c r="AN2050" s="99">
        <f>SUMIFS(通讯通路门店!$BF:$BF,通讯通路门店!$S:$S,$G2050)</f>
        <v>0</v>
      </c>
      <c r="AO2050" s="99">
        <f t="shared" si="157"/>
        <v>0</v>
      </c>
      <c r="AP2050" s="99">
        <f>SUMIFS(通讯通路门店!$K:$K,通讯通路门店!$S:$S,$G2050)</f>
        <v>0</v>
      </c>
      <c r="AQ2050" s="83"/>
      <c r="AR2050" s="99">
        <f>SUMIFS(通讯通路门店!$T:$T,通讯通路门店!$S:$S,$G2050)</f>
        <v>0</v>
      </c>
      <c r="AS2050" s="99">
        <f>SUMIFS(通讯通路门店!$U:$U,通讯通路门店!$S:$S,$G2050)</f>
        <v>0</v>
      </c>
      <c r="AT2050" s="99">
        <f>SUMIFS(通讯通路门店!$V:$V,通讯通路门店!$S:$S,$G2050)</f>
        <v>0</v>
      </c>
      <c r="AU2050" s="99">
        <f>SUMIFS(通讯通路门店!$W:$W,通讯通路门店!$S:$S,$G2050)</f>
        <v>0</v>
      </c>
      <c r="AV2050" s="99">
        <f>SUMIFS(通讯通路门店!$Z:$Z,通讯通路门店!$S:$S,$G2050)</f>
        <v>0</v>
      </c>
      <c r="AW2050" s="99">
        <f>SUMIFS(通讯通路门店!$AB:$AB,通讯通路门店!$S:$S,$G2050)</f>
        <v>0</v>
      </c>
      <c r="AX2050" s="99">
        <f>SUMIFS(通讯通路门店!$X:$X,通讯通路门店!$S:$S,$G2050)</f>
        <v>0</v>
      </c>
      <c r="AY2050" s="99">
        <f>SUMIFS(通讯通路门店!$Y:$Y,通讯通路门店!$S:$S,$G2050)</f>
        <v>0</v>
      </c>
      <c r="AZ2050" s="99">
        <f>SUMIFS(通讯通路门店!$AA:$AA,通讯通路门店!$S:$S,$G2050)</f>
        <v>0</v>
      </c>
      <c r="BA2050" s="99">
        <f t="shared" si="158"/>
        <v>0</v>
      </c>
      <c r="BB2050" s="99">
        <f t="shared" si="159"/>
        <v>0</v>
      </c>
      <c r="BC2050" s="99">
        <f>SUMIFS(通讯通路门店!$W:$W,通讯通路门店!$S:$S,$G2050,通讯通路门店!$J:$J,"荣耀体验店")+SUMIFS(通讯通路门店!$W:$W,通讯通路门店!$S:$S,$G2050,通讯通路门店!$J:$J,"荣耀授权专卖店")</f>
        <v>0</v>
      </c>
      <c r="BD2050" s="99">
        <f>SUMIFS(通讯通路门店!$Z:$Z,通讯通路门店!$S:$S,$G2050,通讯通路门店!$J:$J,"VIVO体验店")</f>
        <v>0</v>
      </c>
      <c r="BE2050" s="99">
        <f>SUMIFS(通讯通路门店!$AB:$AB,通讯通路门店!$S:$S,$G2050,通讯通路门店!$J:$J,"OPPO体验店")</f>
        <v>0</v>
      </c>
      <c r="BF2050" s="99">
        <f>SUMIFS(通讯通路门店!$X:$X,通讯通路门店!$S:$S,$G2050,通讯通路门店!$J:$J,"华为授权体验店")+SUMIFS(通讯通路门店!$AA:$AA,通讯通路门店!$S:$S,$G2050,通讯通路门店!$J:$J,"华为堡垒店")</f>
        <v>0</v>
      </c>
      <c r="BG2050" s="99">
        <f>SUMIFS(通讯通路门店!$Y:$Y,通讯通路门店!$S:$S,$G2050,通讯通路门店!$J:$J,"小米体验店")</f>
        <v>0</v>
      </c>
      <c r="BH2050" s="99">
        <f>SUMIFS(通讯通路门店!$AA:$AA,通讯通路门店!$S:$S,$G2050,通讯通路门店!$J:$J,"苹果体验店")</f>
        <v>0</v>
      </c>
      <c r="BI2050" s="99">
        <f>SUMIFS(通讯通路门店!$K:$K,通讯通路门店!$S:$S,$G2050,通讯通路门店!$J:$J,"其他品牌专卖店")</f>
        <v>0</v>
      </c>
      <c r="BJ2050" s="99">
        <f>SUMIFS(通讯通路门店!$AC:$AC,通讯通路门店!$S:$S,$G2050)</f>
        <v>0</v>
      </c>
      <c r="BK2050" s="99">
        <f>SUMIFS(通讯通路门店!$AD:$AD,通讯通路门店!$S:$S,$G2050)</f>
        <v>0</v>
      </c>
      <c r="BL2050" s="99">
        <f>SUMIFS(通讯通路门店!$AE:$AE,通讯通路门店!$S:$S,$G2050)</f>
        <v>0</v>
      </c>
      <c r="BM2050" s="99">
        <f>SUMIFS(通讯通路门店!$AF:$AF,通讯通路门店!$S:$S,$G2050)</f>
        <v>0</v>
      </c>
      <c r="BN2050" s="99">
        <f>SUMIFS(通讯通路门店!$AG:$AG,通讯通路门店!$S:$S,$G2050)</f>
        <v>0</v>
      </c>
      <c r="BO2050" s="99">
        <f>SUMIFS(通讯通路门店!$AH:$AH,通讯通路门店!$S:$S,$G2050)</f>
        <v>0</v>
      </c>
      <c r="BP2050" s="99">
        <f>SUMIFS(通讯通路门店!$AI:$AI,通讯通路门店!$S:$S,$G2050)</f>
        <v>0</v>
      </c>
      <c r="BQ2050" s="83"/>
    </row>
    <row r="2051" spans="1:69">
      <c r="A2051" s="99" t="str">
        <f>IFERROR(_xlfn.XLOOKUP($G2051,通讯通路门店!$S$4:$S$993933,通讯通路门店!$A$4:$A$993933,0,0),"")</f>
        <v>海南省</v>
      </c>
      <c r="B2051" s="99" t="str">
        <f>IFERROR(_xlfn.XLOOKUP($G2051,通讯通路门店!$S$4:$S$993933,通讯通路门店!$B$4:$B$993933,0,0),"")</f>
        <v>乐东黎族自治县</v>
      </c>
      <c r="C2051" s="99" t="str">
        <f>IFERROR(_xlfn.XLOOKUP($G2051,通讯通路门店!$S$4:$S$993933,通讯通路门店!$C$4:$C$993933,0,0),"")</f>
        <v>乐东黎族自治县</v>
      </c>
      <c r="D2051" s="99" t="str">
        <f>IFERROR(_xlfn.XLOOKUP($G2051,通讯通路门店!$S$4:$S$993933,通讯通路门店!$D$4:$D$993933,0,0),"")</f>
        <v>万冲镇</v>
      </c>
      <c r="E2051" s="83"/>
      <c r="F2051" s="83"/>
      <c r="G2051" s="101"/>
      <c r="H2051" s="102">
        <f>IFERROR(_xlfn.XLOOKUP($G2051,通讯通路门店!$S$4:$S$993933,通讯通路门店!$R$4:$R$993933,0,0),"")</f>
        <v>0</v>
      </c>
      <c r="I2051" s="83"/>
      <c r="J2051" s="83"/>
      <c r="K2051" s="83"/>
      <c r="L2051" s="83"/>
      <c r="M2051" s="83"/>
      <c r="N2051" s="83"/>
      <c r="O2051" s="83"/>
      <c r="P2051" s="83"/>
      <c r="Q2051" s="83"/>
      <c r="R2051" s="83"/>
      <c r="S2051" s="83"/>
      <c r="T2051" s="83"/>
      <c r="U2051" s="99">
        <f>COUNTIF(通讯通路门店!$S:$S,$G2051)</f>
        <v>0</v>
      </c>
      <c r="V2051" s="99">
        <f>COUNTIFS(通讯通路门店!$S:$S,$G2051,通讯通路门店!$J:$J,"综合卖场")</f>
        <v>0</v>
      </c>
      <c r="W2051" s="99">
        <f>SUMIFS(通讯通路门店!$AJ:$AJ,通讯通路门店!$S:$S,通讯客户沙盘!$G2051)</f>
        <v>0</v>
      </c>
      <c r="X2051" s="99">
        <f t="shared" si="155"/>
        <v>0</v>
      </c>
      <c r="Y2051" s="99">
        <f>COUNTIFS(通讯通路门店!$S:$S,$G2051,通讯通路门店!$J:$J,"荣耀体验店")+COUNTIFS(通讯通路门店!$S:$S,$G2051,通讯通路门店!$J:$J,"荣耀授权专卖店")</f>
        <v>0</v>
      </c>
      <c r="Z2051" s="99">
        <f>COUNTIFS(通讯通路门店!$S:$S,$G2051,通讯通路门店!$J:$J,"VIVO体验店")</f>
        <v>0</v>
      </c>
      <c r="AA2051" s="99">
        <f>COUNTIFS(通讯通路门店!$S:$S,$G2051,通讯通路门店!$J:$J,"OPPO体验店")</f>
        <v>0</v>
      </c>
      <c r="AB2051" s="99">
        <f>COUNTIFS(通讯通路门店!$S:$S,$G2051,通讯通路门店!$J:$J,"华为授权体验店")+COUNTIFS(通讯通路门店!$S:$S,$G2051,通讯通路门店!$J:$J,"华为堡垒店")</f>
        <v>0</v>
      </c>
      <c r="AC2051" s="99">
        <f>COUNTIFS(通讯通路门店!$S:$S,$G2051,通讯通路门店!$J:$J,"小米体验店")</f>
        <v>0</v>
      </c>
      <c r="AD2051" s="99">
        <f>COUNTIFS(通讯通路门店!$S:$S,$G2051,通讯通路门店!$J:$J,"苹果体验店")</f>
        <v>0</v>
      </c>
      <c r="AE2051" s="99">
        <f>COUNTIFS(通讯通路门店!$S:$S,$G2051,通讯通路门店!$J:$J,"其他品牌专卖店")</f>
        <v>0</v>
      </c>
      <c r="AF2051" s="99">
        <f>SUMIFS(通讯通路门店!$BI:$BI,通讯通路门店!$S:$S,$G2051)</f>
        <v>0</v>
      </c>
      <c r="AG2051" s="99">
        <f>SUMIFS(通讯通路门店!$BH:$BH,通讯通路门店!$S:$S,$G2051)</f>
        <v>0</v>
      </c>
      <c r="AH2051" s="99">
        <f t="shared" si="156"/>
        <v>0</v>
      </c>
      <c r="AI2051" s="99">
        <f>SUMIFS(通讯通路门店!$BB:$BB,通讯通路门店!$S:$S,$G2051)</f>
        <v>0</v>
      </c>
      <c r="AJ2051" s="99">
        <f>SUMIFS(通讯通路门店!$BE:$BE,通讯通路门店!$S:$S,$G2051)</f>
        <v>0</v>
      </c>
      <c r="AK2051" s="99">
        <f>SUMIFS(通讯通路门店!$BG:$BG,通讯通路门店!$S:$S,$G2051)</f>
        <v>0</v>
      </c>
      <c r="AL2051" s="99">
        <f>SUMIFS(通讯通路门店!$BC:$BC,通讯通路门店!$S:$S,$G2051)</f>
        <v>0</v>
      </c>
      <c r="AM2051" s="99">
        <f>SUMIFS(通讯通路门店!$BD:$BD,通讯通路门店!$S:$S,$G2051)</f>
        <v>0</v>
      </c>
      <c r="AN2051" s="99">
        <f>SUMIFS(通讯通路门店!$BF:$BF,通讯通路门店!$S:$S,$G2051)</f>
        <v>0</v>
      </c>
      <c r="AO2051" s="99">
        <f t="shared" si="157"/>
        <v>0</v>
      </c>
      <c r="AP2051" s="99">
        <f>SUMIFS(通讯通路门店!$K:$K,通讯通路门店!$S:$S,$G2051)</f>
        <v>0</v>
      </c>
      <c r="AQ2051" s="83"/>
      <c r="AR2051" s="99">
        <f>SUMIFS(通讯通路门店!$T:$T,通讯通路门店!$S:$S,$G2051)</f>
        <v>0</v>
      </c>
      <c r="AS2051" s="99">
        <f>SUMIFS(通讯通路门店!$U:$U,通讯通路门店!$S:$S,$G2051)</f>
        <v>0</v>
      </c>
      <c r="AT2051" s="99">
        <f>SUMIFS(通讯通路门店!$V:$V,通讯通路门店!$S:$S,$G2051)</f>
        <v>0</v>
      </c>
      <c r="AU2051" s="99">
        <f>SUMIFS(通讯通路门店!$W:$W,通讯通路门店!$S:$S,$G2051)</f>
        <v>0</v>
      </c>
      <c r="AV2051" s="99">
        <f>SUMIFS(通讯通路门店!$Z:$Z,通讯通路门店!$S:$S,$G2051)</f>
        <v>0</v>
      </c>
      <c r="AW2051" s="99">
        <f>SUMIFS(通讯通路门店!$AB:$AB,通讯通路门店!$S:$S,$G2051)</f>
        <v>0</v>
      </c>
      <c r="AX2051" s="99">
        <f>SUMIFS(通讯通路门店!$X:$X,通讯通路门店!$S:$S,$G2051)</f>
        <v>0</v>
      </c>
      <c r="AY2051" s="99">
        <f>SUMIFS(通讯通路门店!$Y:$Y,通讯通路门店!$S:$S,$G2051)</f>
        <v>0</v>
      </c>
      <c r="AZ2051" s="99">
        <f>SUMIFS(通讯通路门店!$AA:$AA,通讯通路门店!$S:$S,$G2051)</f>
        <v>0</v>
      </c>
      <c r="BA2051" s="99">
        <f t="shared" si="158"/>
        <v>0</v>
      </c>
      <c r="BB2051" s="99">
        <f t="shared" si="159"/>
        <v>0</v>
      </c>
      <c r="BC2051" s="99">
        <f>SUMIFS(通讯通路门店!$W:$W,通讯通路门店!$S:$S,$G2051,通讯通路门店!$J:$J,"荣耀体验店")+SUMIFS(通讯通路门店!$W:$W,通讯通路门店!$S:$S,$G2051,通讯通路门店!$J:$J,"荣耀授权专卖店")</f>
        <v>0</v>
      </c>
      <c r="BD2051" s="99">
        <f>SUMIFS(通讯通路门店!$Z:$Z,通讯通路门店!$S:$S,$G2051,通讯通路门店!$J:$J,"VIVO体验店")</f>
        <v>0</v>
      </c>
      <c r="BE2051" s="99">
        <f>SUMIFS(通讯通路门店!$AB:$AB,通讯通路门店!$S:$S,$G2051,通讯通路门店!$J:$J,"OPPO体验店")</f>
        <v>0</v>
      </c>
      <c r="BF2051" s="99">
        <f>SUMIFS(通讯通路门店!$X:$X,通讯通路门店!$S:$S,$G2051,通讯通路门店!$J:$J,"华为授权体验店")+SUMIFS(通讯通路门店!$AA:$AA,通讯通路门店!$S:$S,$G2051,通讯通路门店!$J:$J,"华为堡垒店")</f>
        <v>0</v>
      </c>
      <c r="BG2051" s="99">
        <f>SUMIFS(通讯通路门店!$Y:$Y,通讯通路门店!$S:$S,$G2051,通讯通路门店!$J:$J,"小米体验店")</f>
        <v>0</v>
      </c>
      <c r="BH2051" s="99">
        <f>SUMIFS(通讯通路门店!$AA:$AA,通讯通路门店!$S:$S,$G2051,通讯通路门店!$J:$J,"苹果体验店")</f>
        <v>0</v>
      </c>
      <c r="BI2051" s="99">
        <f>SUMIFS(通讯通路门店!$K:$K,通讯通路门店!$S:$S,$G2051,通讯通路门店!$J:$J,"其他品牌专卖店")</f>
        <v>0</v>
      </c>
      <c r="BJ2051" s="99">
        <f>SUMIFS(通讯通路门店!$AC:$AC,通讯通路门店!$S:$S,$G2051)</f>
        <v>0</v>
      </c>
      <c r="BK2051" s="99">
        <f>SUMIFS(通讯通路门店!$AD:$AD,通讯通路门店!$S:$S,$G2051)</f>
        <v>0</v>
      </c>
      <c r="BL2051" s="99">
        <f>SUMIFS(通讯通路门店!$AE:$AE,通讯通路门店!$S:$S,$G2051)</f>
        <v>0</v>
      </c>
      <c r="BM2051" s="99">
        <f>SUMIFS(通讯通路门店!$AF:$AF,通讯通路门店!$S:$S,$G2051)</f>
        <v>0</v>
      </c>
      <c r="BN2051" s="99">
        <f>SUMIFS(通讯通路门店!$AG:$AG,通讯通路门店!$S:$S,$G2051)</f>
        <v>0</v>
      </c>
      <c r="BO2051" s="99">
        <f>SUMIFS(通讯通路门店!$AH:$AH,通讯通路门店!$S:$S,$G2051)</f>
        <v>0</v>
      </c>
      <c r="BP2051" s="99">
        <f>SUMIFS(通讯通路门店!$AI:$AI,通讯通路门店!$S:$S,$G2051)</f>
        <v>0</v>
      </c>
      <c r="BQ2051" s="83"/>
    </row>
    <row r="2052" spans="1:69">
      <c r="A2052" s="99" t="str">
        <f>IFERROR(_xlfn.XLOOKUP($G2052,通讯通路门店!$S$4:$S$993933,通讯通路门店!$A$4:$A$993933,0,0),"")</f>
        <v>海南省</v>
      </c>
      <c r="B2052" s="99" t="str">
        <f>IFERROR(_xlfn.XLOOKUP($G2052,通讯通路门店!$S$4:$S$993933,通讯通路门店!$B$4:$B$993933,0,0),"")</f>
        <v>乐东黎族自治县</v>
      </c>
      <c r="C2052" s="99" t="str">
        <f>IFERROR(_xlfn.XLOOKUP($G2052,通讯通路门店!$S$4:$S$993933,通讯通路门店!$C$4:$C$993933,0,0),"")</f>
        <v>乐东黎族自治县</v>
      </c>
      <c r="D2052" s="99" t="str">
        <f>IFERROR(_xlfn.XLOOKUP($G2052,通讯通路门店!$S$4:$S$993933,通讯通路门店!$D$4:$D$993933,0,0),"")</f>
        <v>万冲镇</v>
      </c>
      <c r="E2052" s="83"/>
      <c r="F2052" s="83"/>
      <c r="G2052" s="101"/>
      <c r="H2052" s="102">
        <f>IFERROR(_xlfn.XLOOKUP($G2052,通讯通路门店!$S$4:$S$993933,通讯通路门店!$R$4:$R$993933,0,0),"")</f>
        <v>0</v>
      </c>
      <c r="I2052" s="83"/>
      <c r="J2052" s="83"/>
      <c r="K2052" s="83"/>
      <c r="L2052" s="83"/>
      <c r="M2052" s="83"/>
      <c r="N2052" s="83"/>
      <c r="O2052" s="83"/>
      <c r="P2052" s="83"/>
      <c r="Q2052" s="83"/>
      <c r="R2052" s="83"/>
      <c r="S2052" s="83"/>
      <c r="T2052" s="83"/>
      <c r="U2052" s="99">
        <f>COUNTIF(通讯通路门店!$S:$S,$G2052)</f>
        <v>0</v>
      </c>
      <c r="V2052" s="99">
        <f>COUNTIFS(通讯通路门店!$S:$S,$G2052,通讯通路门店!$J:$J,"综合卖场")</f>
        <v>0</v>
      </c>
      <c r="W2052" s="99">
        <f>SUMIFS(通讯通路门店!$AJ:$AJ,通讯通路门店!$S:$S,通讯客户沙盘!$G2052)</f>
        <v>0</v>
      </c>
      <c r="X2052" s="99">
        <f t="shared" ref="X2052:X2115" si="160">Y2052+Z2052+AA2052+AB2052+AC2052+AD2052+AE2052</f>
        <v>0</v>
      </c>
      <c r="Y2052" s="99">
        <f>COUNTIFS(通讯通路门店!$S:$S,$G2052,通讯通路门店!$J:$J,"荣耀体验店")+COUNTIFS(通讯通路门店!$S:$S,$G2052,通讯通路门店!$J:$J,"荣耀授权专卖店")</f>
        <v>0</v>
      </c>
      <c r="Z2052" s="99">
        <f>COUNTIFS(通讯通路门店!$S:$S,$G2052,通讯通路门店!$J:$J,"VIVO体验店")</f>
        <v>0</v>
      </c>
      <c r="AA2052" s="99">
        <f>COUNTIFS(通讯通路门店!$S:$S,$G2052,通讯通路门店!$J:$J,"OPPO体验店")</f>
        <v>0</v>
      </c>
      <c r="AB2052" s="99">
        <f>COUNTIFS(通讯通路门店!$S:$S,$G2052,通讯通路门店!$J:$J,"华为授权体验店")+COUNTIFS(通讯通路门店!$S:$S,$G2052,通讯通路门店!$J:$J,"华为堡垒店")</f>
        <v>0</v>
      </c>
      <c r="AC2052" s="99">
        <f>COUNTIFS(通讯通路门店!$S:$S,$G2052,通讯通路门店!$J:$J,"小米体验店")</f>
        <v>0</v>
      </c>
      <c r="AD2052" s="99">
        <f>COUNTIFS(通讯通路门店!$S:$S,$G2052,通讯通路门店!$J:$J,"苹果体验店")</f>
        <v>0</v>
      </c>
      <c r="AE2052" s="99">
        <f>COUNTIFS(通讯通路门店!$S:$S,$G2052,通讯通路门店!$J:$J,"其他品牌专卖店")</f>
        <v>0</v>
      </c>
      <c r="AF2052" s="99">
        <f>SUMIFS(通讯通路门店!$BI:$BI,通讯通路门店!$S:$S,$G2052)</f>
        <v>0</v>
      </c>
      <c r="AG2052" s="99">
        <f>SUMIFS(通讯通路门店!$BH:$BH,通讯通路门店!$S:$S,$G2052)</f>
        <v>0</v>
      </c>
      <c r="AH2052" s="99">
        <f t="shared" ref="AH2052:AH2115" si="161">AI2052+AJ2052+AK2052+AL2052+AM2052+AN2052</f>
        <v>0</v>
      </c>
      <c r="AI2052" s="99">
        <f>SUMIFS(通讯通路门店!$BB:$BB,通讯通路门店!$S:$S,$G2052)</f>
        <v>0</v>
      </c>
      <c r="AJ2052" s="99">
        <f>SUMIFS(通讯通路门店!$BE:$BE,通讯通路门店!$S:$S,$G2052)</f>
        <v>0</v>
      </c>
      <c r="AK2052" s="99">
        <f>SUMIFS(通讯通路门店!$BG:$BG,通讯通路门店!$S:$S,$G2052)</f>
        <v>0</v>
      </c>
      <c r="AL2052" s="99">
        <f>SUMIFS(通讯通路门店!$BC:$BC,通讯通路门店!$S:$S,$G2052)</f>
        <v>0</v>
      </c>
      <c r="AM2052" s="99">
        <f>SUMIFS(通讯通路门店!$BD:$BD,通讯通路门店!$S:$S,$G2052)</f>
        <v>0</v>
      </c>
      <c r="AN2052" s="99">
        <f>SUMIFS(通讯通路门店!$BF:$BF,通讯通路门店!$S:$S,$G2052)</f>
        <v>0</v>
      </c>
      <c r="AO2052" s="99">
        <f t="shared" ref="AO2052:AO2115" si="162">AP2052+AQ2052</f>
        <v>0</v>
      </c>
      <c r="AP2052" s="99">
        <f>SUMIFS(通讯通路门店!$K:$K,通讯通路门店!$S:$S,$G2052)</f>
        <v>0</v>
      </c>
      <c r="AQ2052" s="83"/>
      <c r="AR2052" s="99">
        <f>SUMIFS(通讯通路门店!$T:$T,通讯通路门店!$S:$S,$G2052)</f>
        <v>0</v>
      </c>
      <c r="AS2052" s="99">
        <f>SUMIFS(通讯通路门店!$U:$U,通讯通路门店!$S:$S,$G2052)</f>
        <v>0</v>
      </c>
      <c r="AT2052" s="99">
        <f>SUMIFS(通讯通路门店!$V:$V,通讯通路门店!$S:$S,$G2052)</f>
        <v>0</v>
      </c>
      <c r="AU2052" s="99">
        <f>SUMIFS(通讯通路门店!$W:$W,通讯通路门店!$S:$S,$G2052)</f>
        <v>0</v>
      </c>
      <c r="AV2052" s="99">
        <f>SUMIFS(通讯通路门店!$Z:$Z,通讯通路门店!$S:$S,$G2052)</f>
        <v>0</v>
      </c>
      <c r="AW2052" s="99">
        <f>SUMIFS(通讯通路门店!$AB:$AB,通讯通路门店!$S:$S,$G2052)</f>
        <v>0</v>
      </c>
      <c r="AX2052" s="99">
        <f>SUMIFS(通讯通路门店!$X:$X,通讯通路门店!$S:$S,$G2052)</f>
        <v>0</v>
      </c>
      <c r="AY2052" s="99">
        <f>SUMIFS(通讯通路门店!$Y:$Y,通讯通路门店!$S:$S,$G2052)</f>
        <v>0</v>
      </c>
      <c r="AZ2052" s="99">
        <f>SUMIFS(通讯通路门店!$AA:$AA,通讯通路门店!$S:$S,$G2052)</f>
        <v>0</v>
      </c>
      <c r="BA2052" s="99">
        <f t="shared" ref="BA2052:BA2115" si="163">AP2052-BB2052</f>
        <v>0</v>
      </c>
      <c r="BB2052" s="99">
        <f t="shared" ref="BB2052:BB2115" si="164">BC2052+BD2052+BE2052+BF2052+BG2052+BH2052</f>
        <v>0</v>
      </c>
      <c r="BC2052" s="99">
        <f>SUMIFS(通讯通路门店!$W:$W,通讯通路门店!$S:$S,$G2052,通讯通路门店!$J:$J,"荣耀体验店")+SUMIFS(通讯通路门店!$W:$W,通讯通路门店!$S:$S,$G2052,通讯通路门店!$J:$J,"荣耀授权专卖店")</f>
        <v>0</v>
      </c>
      <c r="BD2052" s="99">
        <f>SUMIFS(通讯通路门店!$Z:$Z,通讯通路门店!$S:$S,$G2052,通讯通路门店!$J:$J,"VIVO体验店")</f>
        <v>0</v>
      </c>
      <c r="BE2052" s="99">
        <f>SUMIFS(通讯通路门店!$AB:$AB,通讯通路门店!$S:$S,$G2052,通讯通路门店!$J:$J,"OPPO体验店")</f>
        <v>0</v>
      </c>
      <c r="BF2052" s="99">
        <f>SUMIFS(通讯通路门店!$X:$X,通讯通路门店!$S:$S,$G2052,通讯通路门店!$J:$J,"华为授权体验店")+SUMIFS(通讯通路门店!$AA:$AA,通讯通路门店!$S:$S,$G2052,通讯通路门店!$J:$J,"华为堡垒店")</f>
        <v>0</v>
      </c>
      <c r="BG2052" s="99">
        <f>SUMIFS(通讯通路门店!$Y:$Y,通讯通路门店!$S:$S,$G2052,通讯通路门店!$J:$J,"小米体验店")</f>
        <v>0</v>
      </c>
      <c r="BH2052" s="99">
        <f>SUMIFS(通讯通路门店!$AA:$AA,通讯通路门店!$S:$S,$G2052,通讯通路门店!$J:$J,"苹果体验店")</f>
        <v>0</v>
      </c>
      <c r="BI2052" s="99">
        <f>SUMIFS(通讯通路门店!$K:$K,通讯通路门店!$S:$S,$G2052,通讯通路门店!$J:$J,"其他品牌专卖店")</f>
        <v>0</v>
      </c>
      <c r="BJ2052" s="99">
        <f>SUMIFS(通讯通路门店!$AC:$AC,通讯通路门店!$S:$S,$G2052)</f>
        <v>0</v>
      </c>
      <c r="BK2052" s="99">
        <f>SUMIFS(通讯通路门店!$AD:$AD,通讯通路门店!$S:$S,$G2052)</f>
        <v>0</v>
      </c>
      <c r="BL2052" s="99">
        <f>SUMIFS(通讯通路门店!$AE:$AE,通讯通路门店!$S:$S,$G2052)</f>
        <v>0</v>
      </c>
      <c r="BM2052" s="99">
        <f>SUMIFS(通讯通路门店!$AF:$AF,通讯通路门店!$S:$S,$G2052)</f>
        <v>0</v>
      </c>
      <c r="BN2052" s="99">
        <f>SUMIFS(通讯通路门店!$AG:$AG,通讯通路门店!$S:$S,$G2052)</f>
        <v>0</v>
      </c>
      <c r="BO2052" s="99">
        <f>SUMIFS(通讯通路门店!$AH:$AH,通讯通路门店!$S:$S,$G2052)</f>
        <v>0</v>
      </c>
      <c r="BP2052" s="99">
        <f>SUMIFS(通讯通路门店!$AI:$AI,通讯通路门店!$S:$S,$G2052)</f>
        <v>0</v>
      </c>
      <c r="BQ2052" s="83"/>
    </row>
    <row r="2053" spans="1:69">
      <c r="A2053" s="99" t="str">
        <f>IFERROR(_xlfn.XLOOKUP($G2053,通讯通路门店!$S$4:$S$993933,通讯通路门店!$A$4:$A$993933,0,0),"")</f>
        <v>海南省</v>
      </c>
      <c r="B2053" s="99" t="str">
        <f>IFERROR(_xlfn.XLOOKUP($G2053,通讯通路门店!$S$4:$S$993933,通讯通路门店!$B$4:$B$993933,0,0),"")</f>
        <v>乐东黎族自治县</v>
      </c>
      <c r="C2053" s="99" t="str">
        <f>IFERROR(_xlfn.XLOOKUP($G2053,通讯通路门店!$S$4:$S$993933,通讯通路门店!$C$4:$C$993933,0,0),"")</f>
        <v>乐东黎族自治县</v>
      </c>
      <c r="D2053" s="99" t="str">
        <f>IFERROR(_xlfn.XLOOKUP($G2053,通讯通路门店!$S$4:$S$993933,通讯通路门店!$D$4:$D$993933,0,0),"")</f>
        <v>万冲镇</v>
      </c>
      <c r="E2053" s="83"/>
      <c r="F2053" s="83"/>
      <c r="G2053" s="101"/>
      <c r="H2053" s="102">
        <f>IFERROR(_xlfn.XLOOKUP($G2053,通讯通路门店!$S$4:$S$993933,通讯通路门店!$R$4:$R$993933,0,0),"")</f>
        <v>0</v>
      </c>
      <c r="I2053" s="83"/>
      <c r="J2053" s="83"/>
      <c r="K2053" s="83"/>
      <c r="L2053" s="83"/>
      <c r="M2053" s="83"/>
      <c r="N2053" s="83"/>
      <c r="O2053" s="83"/>
      <c r="P2053" s="83"/>
      <c r="Q2053" s="83"/>
      <c r="R2053" s="83"/>
      <c r="S2053" s="83"/>
      <c r="T2053" s="83"/>
      <c r="U2053" s="99">
        <f>COUNTIF(通讯通路门店!$S:$S,$G2053)</f>
        <v>0</v>
      </c>
      <c r="V2053" s="99">
        <f>COUNTIFS(通讯通路门店!$S:$S,$G2053,通讯通路门店!$J:$J,"综合卖场")</f>
        <v>0</v>
      </c>
      <c r="W2053" s="99">
        <f>SUMIFS(通讯通路门店!$AJ:$AJ,通讯通路门店!$S:$S,通讯客户沙盘!$G2053)</f>
        <v>0</v>
      </c>
      <c r="X2053" s="99">
        <f t="shared" si="160"/>
        <v>0</v>
      </c>
      <c r="Y2053" s="99">
        <f>COUNTIFS(通讯通路门店!$S:$S,$G2053,通讯通路门店!$J:$J,"荣耀体验店")+COUNTIFS(通讯通路门店!$S:$S,$G2053,通讯通路门店!$J:$J,"荣耀授权专卖店")</f>
        <v>0</v>
      </c>
      <c r="Z2053" s="99">
        <f>COUNTIFS(通讯通路门店!$S:$S,$G2053,通讯通路门店!$J:$J,"VIVO体验店")</f>
        <v>0</v>
      </c>
      <c r="AA2053" s="99">
        <f>COUNTIFS(通讯通路门店!$S:$S,$G2053,通讯通路门店!$J:$J,"OPPO体验店")</f>
        <v>0</v>
      </c>
      <c r="AB2053" s="99">
        <f>COUNTIFS(通讯通路门店!$S:$S,$G2053,通讯通路门店!$J:$J,"华为授权体验店")+COUNTIFS(通讯通路门店!$S:$S,$G2053,通讯通路门店!$J:$J,"华为堡垒店")</f>
        <v>0</v>
      </c>
      <c r="AC2053" s="99">
        <f>COUNTIFS(通讯通路门店!$S:$S,$G2053,通讯通路门店!$J:$J,"小米体验店")</f>
        <v>0</v>
      </c>
      <c r="AD2053" s="99">
        <f>COUNTIFS(通讯通路门店!$S:$S,$G2053,通讯通路门店!$J:$J,"苹果体验店")</f>
        <v>0</v>
      </c>
      <c r="AE2053" s="99">
        <f>COUNTIFS(通讯通路门店!$S:$S,$G2053,通讯通路门店!$J:$J,"其他品牌专卖店")</f>
        <v>0</v>
      </c>
      <c r="AF2053" s="99">
        <f>SUMIFS(通讯通路门店!$BI:$BI,通讯通路门店!$S:$S,$G2053)</f>
        <v>0</v>
      </c>
      <c r="AG2053" s="99">
        <f>SUMIFS(通讯通路门店!$BH:$BH,通讯通路门店!$S:$S,$G2053)</f>
        <v>0</v>
      </c>
      <c r="AH2053" s="99">
        <f t="shared" si="161"/>
        <v>0</v>
      </c>
      <c r="AI2053" s="99">
        <f>SUMIFS(通讯通路门店!$BB:$BB,通讯通路门店!$S:$S,$G2053)</f>
        <v>0</v>
      </c>
      <c r="AJ2053" s="99">
        <f>SUMIFS(通讯通路门店!$BE:$BE,通讯通路门店!$S:$S,$G2053)</f>
        <v>0</v>
      </c>
      <c r="AK2053" s="99">
        <f>SUMIFS(通讯通路门店!$BG:$BG,通讯通路门店!$S:$S,$G2053)</f>
        <v>0</v>
      </c>
      <c r="AL2053" s="99">
        <f>SUMIFS(通讯通路门店!$BC:$BC,通讯通路门店!$S:$S,$G2053)</f>
        <v>0</v>
      </c>
      <c r="AM2053" s="99">
        <f>SUMIFS(通讯通路门店!$BD:$BD,通讯通路门店!$S:$S,$G2053)</f>
        <v>0</v>
      </c>
      <c r="AN2053" s="99">
        <f>SUMIFS(通讯通路门店!$BF:$BF,通讯通路门店!$S:$S,$G2053)</f>
        <v>0</v>
      </c>
      <c r="AO2053" s="99">
        <f t="shared" si="162"/>
        <v>0</v>
      </c>
      <c r="AP2053" s="99">
        <f>SUMIFS(通讯通路门店!$K:$K,通讯通路门店!$S:$S,$G2053)</f>
        <v>0</v>
      </c>
      <c r="AQ2053" s="83"/>
      <c r="AR2053" s="99">
        <f>SUMIFS(通讯通路门店!$T:$T,通讯通路门店!$S:$S,$G2053)</f>
        <v>0</v>
      </c>
      <c r="AS2053" s="99">
        <f>SUMIFS(通讯通路门店!$U:$U,通讯通路门店!$S:$S,$G2053)</f>
        <v>0</v>
      </c>
      <c r="AT2053" s="99">
        <f>SUMIFS(通讯通路门店!$V:$V,通讯通路门店!$S:$S,$G2053)</f>
        <v>0</v>
      </c>
      <c r="AU2053" s="99">
        <f>SUMIFS(通讯通路门店!$W:$W,通讯通路门店!$S:$S,$G2053)</f>
        <v>0</v>
      </c>
      <c r="AV2053" s="99">
        <f>SUMIFS(通讯通路门店!$Z:$Z,通讯通路门店!$S:$S,$G2053)</f>
        <v>0</v>
      </c>
      <c r="AW2053" s="99">
        <f>SUMIFS(通讯通路门店!$AB:$AB,通讯通路门店!$S:$S,$G2053)</f>
        <v>0</v>
      </c>
      <c r="AX2053" s="99">
        <f>SUMIFS(通讯通路门店!$X:$X,通讯通路门店!$S:$S,$G2053)</f>
        <v>0</v>
      </c>
      <c r="AY2053" s="99">
        <f>SUMIFS(通讯通路门店!$Y:$Y,通讯通路门店!$S:$S,$G2053)</f>
        <v>0</v>
      </c>
      <c r="AZ2053" s="99">
        <f>SUMIFS(通讯通路门店!$AA:$AA,通讯通路门店!$S:$S,$G2053)</f>
        <v>0</v>
      </c>
      <c r="BA2053" s="99">
        <f t="shared" si="163"/>
        <v>0</v>
      </c>
      <c r="BB2053" s="99">
        <f t="shared" si="164"/>
        <v>0</v>
      </c>
      <c r="BC2053" s="99">
        <f>SUMIFS(通讯通路门店!$W:$W,通讯通路门店!$S:$S,$G2053,通讯通路门店!$J:$J,"荣耀体验店")+SUMIFS(通讯通路门店!$W:$W,通讯通路门店!$S:$S,$G2053,通讯通路门店!$J:$J,"荣耀授权专卖店")</f>
        <v>0</v>
      </c>
      <c r="BD2053" s="99">
        <f>SUMIFS(通讯通路门店!$Z:$Z,通讯通路门店!$S:$S,$G2053,通讯通路门店!$J:$J,"VIVO体验店")</f>
        <v>0</v>
      </c>
      <c r="BE2053" s="99">
        <f>SUMIFS(通讯通路门店!$AB:$AB,通讯通路门店!$S:$S,$G2053,通讯通路门店!$J:$J,"OPPO体验店")</f>
        <v>0</v>
      </c>
      <c r="BF2053" s="99">
        <f>SUMIFS(通讯通路门店!$X:$X,通讯通路门店!$S:$S,$G2053,通讯通路门店!$J:$J,"华为授权体验店")+SUMIFS(通讯通路门店!$AA:$AA,通讯通路门店!$S:$S,$G2053,通讯通路门店!$J:$J,"华为堡垒店")</f>
        <v>0</v>
      </c>
      <c r="BG2053" s="99">
        <f>SUMIFS(通讯通路门店!$Y:$Y,通讯通路门店!$S:$S,$G2053,通讯通路门店!$J:$J,"小米体验店")</f>
        <v>0</v>
      </c>
      <c r="BH2053" s="99">
        <f>SUMIFS(通讯通路门店!$AA:$AA,通讯通路门店!$S:$S,$G2053,通讯通路门店!$J:$J,"苹果体验店")</f>
        <v>0</v>
      </c>
      <c r="BI2053" s="99">
        <f>SUMIFS(通讯通路门店!$K:$K,通讯通路门店!$S:$S,$G2053,通讯通路门店!$J:$J,"其他品牌专卖店")</f>
        <v>0</v>
      </c>
      <c r="BJ2053" s="99">
        <f>SUMIFS(通讯通路门店!$AC:$AC,通讯通路门店!$S:$S,$G2053)</f>
        <v>0</v>
      </c>
      <c r="BK2053" s="99">
        <f>SUMIFS(通讯通路门店!$AD:$AD,通讯通路门店!$S:$S,$G2053)</f>
        <v>0</v>
      </c>
      <c r="BL2053" s="99">
        <f>SUMIFS(通讯通路门店!$AE:$AE,通讯通路门店!$S:$S,$G2053)</f>
        <v>0</v>
      </c>
      <c r="BM2053" s="99">
        <f>SUMIFS(通讯通路门店!$AF:$AF,通讯通路门店!$S:$S,$G2053)</f>
        <v>0</v>
      </c>
      <c r="BN2053" s="99">
        <f>SUMIFS(通讯通路门店!$AG:$AG,通讯通路门店!$S:$S,$G2053)</f>
        <v>0</v>
      </c>
      <c r="BO2053" s="99">
        <f>SUMIFS(通讯通路门店!$AH:$AH,通讯通路门店!$S:$S,$G2053)</f>
        <v>0</v>
      </c>
      <c r="BP2053" s="99">
        <f>SUMIFS(通讯通路门店!$AI:$AI,通讯通路门店!$S:$S,$G2053)</f>
        <v>0</v>
      </c>
      <c r="BQ2053" s="83"/>
    </row>
    <row r="2054" spans="1:69">
      <c r="A2054" s="99" t="str">
        <f>IFERROR(_xlfn.XLOOKUP($G2054,通讯通路门店!$S$4:$S$993933,通讯通路门店!$A$4:$A$993933,0,0),"")</f>
        <v>海南省</v>
      </c>
      <c r="B2054" s="99" t="str">
        <f>IFERROR(_xlfn.XLOOKUP($G2054,通讯通路门店!$S$4:$S$993933,通讯通路门店!$B$4:$B$993933,0,0),"")</f>
        <v>乐东黎族自治县</v>
      </c>
      <c r="C2054" s="99" t="str">
        <f>IFERROR(_xlfn.XLOOKUP($G2054,通讯通路门店!$S$4:$S$993933,通讯通路门店!$C$4:$C$993933,0,0),"")</f>
        <v>乐东黎族自治县</v>
      </c>
      <c r="D2054" s="99" t="str">
        <f>IFERROR(_xlfn.XLOOKUP($G2054,通讯通路门店!$S$4:$S$993933,通讯通路门店!$D$4:$D$993933,0,0),"")</f>
        <v>万冲镇</v>
      </c>
      <c r="E2054" s="83"/>
      <c r="F2054" s="83"/>
      <c r="G2054" s="101"/>
      <c r="H2054" s="102">
        <f>IFERROR(_xlfn.XLOOKUP($G2054,通讯通路门店!$S$4:$S$993933,通讯通路门店!$R$4:$R$993933,0,0),"")</f>
        <v>0</v>
      </c>
      <c r="I2054" s="83"/>
      <c r="J2054" s="83"/>
      <c r="K2054" s="83"/>
      <c r="L2054" s="83"/>
      <c r="M2054" s="83"/>
      <c r="N2054" s="83"/>
      <c r="O2054" s="83"/>
      <c r="P2054" s="83"/>
      <c r="Q2054" s="83"/>
      <c r="R2054" s="83"/>
      <c r="S2054" s="83"/>
      <c r="T2054" s="83"/>
      <c r="U2054" s="99">
        <f>COUNTIF(通讯通路门店!$S:$S,$G2054)</f>
        <v>0</v>
      </c>
      <c r="V2054" s="99">
        <f>COUNTIFS(通讯通路门店!$S:$S,$G2054,通讯通路门店!$J:$J,"综合卖场")</f>
        <v>0</v>
      </c>
      <c r="W2054" s="99">
        <f>SUMIFS(通讯通路门店!$AJ:$AJ,通讯通路门店!$S:$S,通讯客户沙盘!$G2054)</f>
        <v>0</v>
      </c>
      <c r="X2054" s="99">
        <f t="shared" si="160"/>
        <v>0</v>
      </c>
      <c r="Y2054" s="99">
        <f>COUNTIFS(通讯通路门店!$S:$S,$G2054,通讯通路门店!$J:$J,"荣耀体验店")+COUNTIFS(通讯通路门店!$S:$S,$G2054,通讯通路门店!$J:$J,"荣耀授权专卖店")</f>
        <v>0</v>
      </c>
      <c r="Z2054" s="99">
        <f>COUNTIFS(通讯通路门店!$S:$S,$G2054,通讯通路门店!$J:$J,"VIVO体验店")</f>
        <v>0</v>
      </c>
      <c r="AA2054" s="99">
        <f>COUNTIFS(通讯通路门店!$S:$S,$G2054,通讯通路门店!$J:$J,"OPPO体验店")</f>
        <v>0</v>
      </c>
      <c r="AB2054" s="99">
        <f>COUNTIFS(通讯通路门店!$S:$S,$G2054,通讯通路门店!$J:$J,"华为授权体验店")+COUNTIFS(通讯通路门店!$S:$S,$G2054,通讯通路门店!$J:$J,"华为堡垒店")</f>
        <v>0</v>
      </c>
      <c r="AC2054" s="99">
        <f>COUNTIFS(通讯通路门店!$S:$S,$G2054,通讯通路门店!$J:$J,"小米体验店")</f>
        <v>0</v>
      </c>
      <c r="AD2054" s="99">
        <f>COUNTIFS(通讯通路门店!$S:$S,$G2054,通讯通路门店!$J:$J,"苹果体验店")</f>
        <v>0</v>
      </c>
      <c r="AE2054" s="99">
        <f>COUNTIFS(通讯通路门店!$S:$S,$G2054,通讯通路门店!$J:$J,"其他品牌专卖店")</f>
        <v>0</v>
      </c>
      <c r="AF2054" s="99">
        <f>SUMIFS(通讯通路门店!$BI:$BI,通讯通路门店!$S:$S,$G2054)</f>
        <v>0</v>
      </c>
      <c r="AG2054" s="99">
        <f>SUMIFS(通讯通路门店!$BH:$BH,通讯通路门店!$S:$S,$G2054)</f>
        <v>0</v>
      </c>
      <c r="AH2054" s="99">
        <f t="shared" si="161"/>
        <v>0</v>
      </c>
      <c r="AI2054" s="99">
        <f>SUMIFS(通讯通路门店!$BB:$BB,通讯通路门店!$S:$S,$G2054)</f>
        <v>0</v>
      </c>
      <c r="AJ2054" s="99">
        <f>SUMIFS(通讯通路门店!$BE:$BE,通讯通路门店!$S:$S,$G2054)</f>
        <v>0</v>
      </c>
      <c r="AK2054" s="99">
        <f>SUMIFS(通讯通路门店!$BG:$BG,通讯通路门店!$S:$S,$G2054)</f>
        <v>0</v>
      </c>
      <c r="AL2054" s="99">
        <f>SUMIFS(通讯通路门店!$BC:$BC,通讯通路门店!$S:$S,$G2054)</f>
        <v>0</v>
      </c>
      <c r="AM2054" s="99">
        <f>SUMIFS(通讯通路门店!$BD:$BD,通讯通路门店!$S:$S,$G2054)</f>
        <v>0</v>
      </c>
      <c r="AN2054" s="99">
        <f>SUMIFS(通讯通路门店!$BF:$BF,通讯通路门店!$S:$S,$G2054)</f>
        <v>0</v>
      </c>
      <c r="AO2054" s="99">
        <f t="shared" si="162"/>
        <v>0</v>
      </c>
      <c r="AP2054" s="99">
        <f>SUMIFS(通讯通路门店!$K:$K,通讯通路门店!$S:$S,$G2054)</f>
        <v>0</v>
      </c>
      <c r="AQ2054" s="83"/>
      <c r="AR2054" s="99">
        <f>SUMIFS(通讯通路门店!$T:$T,通讯通路门店!$S:$S,$G2054)</f>
        <v>0</v>
      </c>
      <c r="AS2054" s="99">
        <f>SUMIFS(通讯通路门店!$U:$U,通讯通路门店!$S:$S,$G2054)</f>
        <v>0</v>
      </c>
      <c r="AT2054" s="99">
        <f>SUMIFS(通讯通路门店!$V:$V,通讯通路门店!$S:$S,$G2054)</f>
        <v>0</v>
      </c>
      <c r="AU2054" s="99">
        <f>SUMIFS(通讯通路门店!$W:$W,通讯通路门店!$S:$S,$G2054)</f>
        <v>0</v>
      </c>
      <c r="AV2054" s="99">
        <f>SUMIFS(通讯通路门店!$Z:$Z,通讯通路门店!$S:$S,$G2054)</f>
        <v>0</v>
      </c>
      <c r="AW2054" s="99">
        <f>SUMIFS(通讯通路门店!$AB:$AB,通讯通路门店!$S:$S,$G2054)</f>
        <v>0</v>
      </c>
      <c r="AX2054" s="99">
        <f>SUMIFS(通讯通路门店!$X:$X,通讯通路门店!$S:$S,$G2054)</f>
        <v>0</v>
      </c>
      <c r="AY2054" s="99">
        <f>SUMIFS(通讯通路门店!$Y:$Y,通讯通路门店!$S:$S,$G2054)</f>
        <v>0</v>
      </c>
      <c r="AZ2054" s="99">
        <f>SUMIFS(通讯通路门店!$AA:$AA,通讯通路门店!$S:$S,$G2054)</f>
        <v>0</v>
      </c>
      <c r="BA2054" s="99">
        <f t="shared" si="163"/>
        <v>0</v>
      </c>
      <c r="BB2054" s="99">
        <f t="shared" si="164"/>
        <v>0</v>
      </c>
      <c r="BC2054" s="99">
        <f>SUMIFS(通讯通路门店!$W:$W,通讯通路门店!$S:$S,$G2054,通讯通路门店!$J:$J,"荣耀体验店")+SUMIFS(通讯通路门店!$W:$W,通讯通路门店!$S:$S,$G2054,通讯通路门店!$J:$J,"荣耀授权专卖店")</f>
        <v>0</v>
      </c>
      <c r="BD2054" s="99">
        <f>SUMIFS(通讯通路门店!$Z:$Z,通讯通路门店!$S:$S,$G2054,通讯通路门店!$J:$J,"VIVO体验店")</f>
        <v>0</v>
      </c>
      <c r="BE2054" s="99">
        <f>SUMIFS(通讯通路门店!$AB:$AB,通讯通路门店!$S:$S,$G2054,通讯通路门店!$J:$J,"OPPO体验店")</f>
        <v>0</v>
      </c>
      <c r="BF2054" s="99">
        <f>SUMIFS(通讯通路门店!$X:$X,通讯通路门店!$S:$S,$G2054,通讯通路门店!$J:$J,"华为授权体验店")+SUMIFS(通讯通路门店!$AA:$AA,通讯通路门店!$S:$S,$G2054,通讯通路门店!$J:$J,"华为堡垒店")</f>
        <v>0</v>
      </c>
      <c r="BG2054" s="99">
        <f>SUMIFS(通讯通路门店!$Y:$Y,通讯通路门店!$S:$S,$G2054,通讯通路门店!$J:$J,"小米体验店")</f>
        <v>0</v>
      </c>
      <c r="BH2054" s="99">
        <f>SUMIFS(通讯通路门店!$AA:$AA,通讯通路门店!$S:$S,$G2054,通讯通路门店!$J:$J,"苹果体验店")</f>
        <v>0</v>
      </c>
      <c r="BI2054" s="99">
        <f>SUMIFS(通讯通路门店!$K:$K,通讯通路门店!$S:$S,$G2054,通讯通路门店!$J:$J,"其他品牌专卖店")</f>
        <v>0</v>
      </c>
      <c r="BJ2054" s="99">
        <f>SUMIFS(通讯通路门店!$AC:$AC,通讯通路门店!$S:$S,$G2054)</f>
        <v>0</v>
      </c>
      <c r="BK2054" s="99">
        <f>SUMIFS(通讯通路门店!$AD:$AD,通讯通路门店!$S:$S,$G2054)</f>
        <v>0</v>
      </c>
      <c r="BL2054" s="99">
        <f>SUMIFS(通讯通路门店!$AE:$AE,通讯通路门店!$S:$S,$G2054)</f>
        <v>0</v>
      </c>
      <c r="BM2054" s="99">
        <f>SUMIFS(通讯通路门店!$AF:$AF,通讯通路门店!$S:$S,$G2054)</f>
        <v>0</v>
      </c>
      <c r="BN2054" s="99">
        <f>SUMIFS(通讯通路门店!$AG:$AG,通讯通路门店!$S:$S,$G2054)</f>
        <v>0</v>
      </c>
      <c r="BO2054" s="99">
        <f>SUMIFS(通讯通路门店!$AH:$AH,通讯通路门店!$S:$S,$G2054)</f>
        <v>0</v>
      </c>
      <c r="BP2054" s="99">
        <f>SUMIFS(通讯通路门店!$AI:$AI,通讯通路门店!$S:$S,$G2054)</f>
        <v>0</v>
      </c>
      <c r="BQ2054" s="83"/>
    </row>
    <row r="2055" spans="1:69">
      <c r="A2055" s="99" t="str">
        <f>IFERROR(_xlfn.XLOOKUP($G2055,通讯通路门店!$S$4:$S$993933,通讯通路门店!$A$4:$A$993933,0,0),"")</f>
        <v>海南省</v>
      </c>
      <c r="B2055" s="99" t="str">
        <f>IFERROR(_xlfn.XLOOKUP($G2055,通讯通路门店!$S$4:$S$993933,通讯通路门店!$B$4:$B$993933,0,0),"")</f>
        <v>乐东黎族自治县</v>
      </c>
      <c r="C2055" s="99" t="str">
        <f>IFERROR(_xlfn.XLOOKUP($G2055,通讯通路门店!$S$4:$S$993933,通讯通路门店!$C$4:$C$993933,0,0),"")</f>
        <v>乐东黎族自治县</v>
      </c>
      <c r="D2055" s="99" t="str">
        <f>IFERROR(_xlfn.XLOOKUP($G2055,通讯通路门店!$S$4:$S$993933,通讯通路门店!$D$4:$D$993933,0,0),"")</f>
        <v>万冲镇</v>
      </c>
      <c r="E2055" s="83"/>
      <c r="F2055" s="83"/>
      <c r="G2055" s="101"/>
      <c r="H2055" s="102">
        <f>IFERROR(_xlfn.XLOOKUP($G2055,通讯通路门店!$S$4:$S$993933,通讯通路门店!$R$4:$R$993933,0,0),"")</f>
        <v>0</v>
      </c>
      <c r="I2055" s="83"/>
      <c r="J2055" s="83"/>
      <c r="K2055" s="83"/>
      <c r="L2055" s="83"/>
      <c r="M2055" s="83"/>
      <c r="N2055" s="83"/>
      <c r="O2055" s="83"/>
      <c r="P2055" s="83"/>
      <c r="Q2055" s="83"/>
      <c r="R2055" s="83"/>
      <c r="S2055" s="83"/>
      <c r="T2055" s="83"/>
      <c r="U2055" s="99">
        <f>COUNTIF(通讯通路门店!$S:$S,$G2055)</f>
        <v>0</v>
      </c>
      <c r="V2055" s="99">
        <f>COUNTIFS(通讯通路门店!$S:$S,$G2055,通讯通路门店!$J:$J,"综合卖场")</f>
        <v>0</v>
      </c>
      <c r="W2055" s="99">
        <f>SUMIFS(通讯通路门店!$AJ:$AJ,通讯通路门店!$S:$S,通讯客户沙盘!$G2055)</f>
        <v>0</v>
      </c>
      <c r="X2055" s="99">
        <f t="shared" si="160"/>
        <v>0</v>
      </c>
      <c r="Y2055" s="99">
        <f>COUNTIFS(通讯通路门店!$S:$S,$G2055,通讯通路门店!$J:$J,"荣耀体验店")+COUNTIFS(通讯通路门店!$S:$S,$G2055,通讯通路门店!$J:$J,"荣耀授权专卖店")</f>
        <v>0</v>
      </c>
      <c r="Z2055" s="99">
        <f>COUNTIFS(通讯通路门店!$S:$S,$G2055,通讯通路门店!$J:$J,"VIVO体验店")</f>
        <v>0</v>
      </c>
      <c r="AA2055" s="99">
        <f>COUNTIFS(通讯通路门店!$S:$S,$G2055,通讯通路门店!$J:$J,"OPPO体验店")</f>
        <v>0</v>
      </c>
      <c r="AB2055" s="99">
        <f>COUNTIFS(通讯通路门店!$S:$S,$G2055,通讯通路门店!$J:$J,"华为授权体验店")+COUNTIFS(通讯通路门店!$S:$S,$G2055,通讯通路门店!$J:$J,"华为堡垒店")</f>
        <v>0</v>
      </c>
      <c r="AC2055" s="99">
        <f>COUNTIFS(通讯通路门店!$S:$S,$G2055,通讯通路门店!$J:$J,"小米体验店")</f>
        <v>0</v>
      </c>
      <c r="AD2055" s="99">
        <f>COUNTIFS(通讯通路门店!$S:$S,$G2055,通讯通路门店!$J:$J,"苹果体验店")</f>
        <v>0</v>
      </c>
      <c r="AE2055" s="99">
        <f>COUNTIFS(通讯通路门店!$S:$S,$G2055,通讯通路门店!$J:$J,"其他品牌专卖店")</f>
        <v>0</v>
      </c>
      <c r="AF2055" s="99">
        <f>SUMIFS(通讯通路门店!$BI:$BI,通讯通路门店!$S:$S,$G2055)</f>
        <v>0</v>
      </c>
      <c r="AG2055" s="99">
        <f>SUMIFS(通讯通路门店!$BH:$BH,通讯通路门店!$S:$S,$G2055)</f>
        <v>0</v>
      </c>
      <c r="AH2055" s="99">
        <f t="shared" si="161"/>
        <v>0</v>
      </c>
      <c r="AI2055" s="99">
        <f>SUMIFS(通讯通路门店!$BB:$BB,通讯通路门店!$S:$S,$G2055)</f>
        <v>0</v>
      </c>
      <c r="AJ2055" s="99">
        <f>SUMIFS(通讯通路门店!$BE:$BE,通讯通路门店!$S:$S,$G2055)</f>
        <v>0</v>
      </c>
      <c r="AK2055" s="99">
        <f>SUMIFS(通讯通路门店!$BG:$BG,通讯通路门店!$S:$S,$G2055)</f>
        <v>0</v>
      </c>
      <c r="AL2055" s="99">
        <f>SUMIFS(通讯通路门店!$BC:$BC,通讯通路门店!$S:$S,$G2055)</f>
        <v>0</v>
      </c>
      <c r="AM2055" s="99">
        <f>SUMIFS(通讯通路门店!$BD:$BD,通讯通路门店!$S:$S,$G2055)</f>
        <v>0</v>
      </c>
      <c r="AN2055" s="99">
        <f>SUMIFS(通讯通路门店!$BF:$BF,通讯通路门店!$S:$S,$G2055)</f>
        <v>0</v>
      </c>
      <c r="AO2055" s="99">
        <f t="shared" si="162"/>
        <v>0</v>
      </c>
      <c r="AP2055" s="99">
        <f>SUMIFS(通讯通路门店!$K:$K,通讯通路门店!$S:$S,$G2055)</f>
        <v>0</v>
      </c>
      <c r="AQ2055" s="83"/>
      <c r="AR2055" s="99">
        <f>SUMIFS(通讯通路门店!$T:$T,通讯通路门店!$S:$S,$G2055)</f>
        <v>0</v>
      </c>
      <c r="AS2055" s="99">
        <f>SUMIFS(通讯通路门店!$U:$U,通讯通路门店!$S:$S,$G2055)</f>
        <v>0</v>
      </c>
      <c r="AT2055" s="99">
        <f>SUMIFS(通讯通路门店!$V:$V,通讯通路门店!$S:$S,$G2055)</f>
        <v>0</v>
      </c>
      <c r="AU2055" s="99">
        <f>SUMIFS(通讯通路门店!$W:$W,通讯通路门店!$S:$S,$G2055)</f>
        <v>0</v>
      </c>
      <c r="AV2055" s="99">
        <f>SUMIFS(通讯通路门店!$Z:$Z,通讯通路门店!$S:$S,$G2055)</f>
        <v>0</v>
      </c>
      <c r="AW2055" s="99">
        <f>SUMIFS(通讯通路门店!$AB:$AB,通讯通路门店!$S:$S,$G2055)</f>
        <v>0</v>
      </c>
      <c r="AX2055" s="99">
        <f>SUMIFS(通讯通路门店!$X:$X,通讯通路门店!$S:$S,$G2055)</f>
        <v>0</v>
      </c>
      <c r="AY2055" s="99">
        <f>SUMIFS(通讯通路门店!$Y:$Y,通讯通路门店!$S:$S,$G2055)</f>
        <v>0</v>
      </c>
      <c r="AZ2055" s="99">
        <f>SUMIFS(通讯通路门店!$AA:$AA,通讯通路门店!$S:$S,$G2055)</f>
        <v>0</v>
      </c>
      <c r="BA2055" s="99">
        <f t="shared" si="163"/>
        <v>0</v>
      </c>
      <c r="BB2055" s="99">
        <f t="shared" si="164"/>
        <v>0</v>
      </c>
      <c r="BC2055" s="99">
        <f>SUMIFS(通讯通路门店!$W:$W,通讯通路门店!$S:$S,$G2055,通讯通路门店!$J:$J,"荣耀体验店")+SUMIFS(通讯通路门店!$W:$W,通讯通路门店!$S:$S,$G2055,通讯通路门店!$J:$J,"荣耀授权专卖店")</f>
        <v>0</v>
      </c>
      <c r="BD2055" s="99">
        <f>SUMIFS(通讯通路门店!$Z:$Z,通讯通路门店!$S:$S,$G2055,通讯通路门店!$J:$J,"VIVO体验店")</f>
        <v>0</v>
      </c>
      <c r="BE2055" s="99">
        <f>SUMIFS(通讯通路门店!$AB:$AB,通讯通路门店!$S:$S,$G2055,通讯通路门店!$J:$J,"OPPO体验店")</f>
        <v>0</v>
      </c>
      <c r="BF2055" s="99">
        <f>SUMIFS(通讯通路门店!$X:$X,通讯通路门店!$S:$S,$G2055,通讯通路门店!$J:$J,"华为授权体验店")+SUMIFS(通讯通路门店!$AA:$AA,通讯通路门店!$S:$S,$G2055,通讯通路门店!$J:$J,"华为堡垒店")</f>
        <v>0</v>
      </c>
      <c r="BG2055" s="99">
        <f>SUMIFS(通讯通路门店!$Y:$Y,通讯通路门店!$S:$S,$G2055,通讯通路门店!$J:$J,"小米体验店")</f>
        <v>0</v>
      </c>
      <c r="BH2055" s="99">
        <f>SUMIFS(通讯通路门店!$AA:$AA,通讯通路门店!$S:$S,$G2055,通讯通路门店!$J:$J,"苹果体验店")</f>
        <v>0</v>
      </c>
      <c r="BI2055" s="99">
        <f>SUMIFS(通讯通路门店!$K:$K,通讯通路门店!$S:$S,$G2055,通讯通路门店!$J:$J,"其他品牌专卖店")</f>
        <v>0</v>
      </c>
      <c r="BJ2055" s="99">
        <f>SUMIFS(通讯通路门店!$AC:$AC,通讯通路门店!$S:$S,$G2055)</f>
        <v>0</v>
      </c>
      <c r="BK2055" s="99">
        <f>SUMIFS(通讯通路门店!$AD:$AD,通讯通路门店!$S:$S,$G2055)</f>
        <v>0</v>
      </c>
      <c r="BL2055" s="99">
        <f>SUMIFS(通讯通路门店!$AE:$AE,通讯通路门店!$S:$S,$G2055)</f>
        <v>0</v>
      </c>
      <c r="BM2055" s="99">
        <f>SUMIFS(通讯通路门店!$AF:$AF,通讯通路门店!$S:$S,$G2055)</f>
        <v>0</v>
      </c>
      <c r="BN2055" s="99">
        <f>SUMIFS(通讯通路门店!$AG:$AG,通讯通路门店!$S:$S,$G2055)</f>
        <v>0</v>
      </c>
      <c r="BO2055" s="99">
        <f>SUMIFS(通讯通路门店!$AH:$AH,通讯通路门店!$S:$S,$G2055)</f>
        <v>0</v>
      </c>
      <c r="BP2055" s="99">
        <f>SUMIFS(通讯通路门店!$AI:$AI,通讯通路门店!$S:$S,$G2055)</f>
        <v>0</v>
      </c>
      <c r="BQ2055" s="83"/>
    </row>
    <row r="2056" spans="1:69">
      <c r="A2056" s="99" t="str">
        <f>IFERROR(_xlfn.XLOOKUP($G2056,通讯通路门店!$S$4:$S$993933,通讯通路门店!$A$4:$A$993933,0,0),"")</f>
        <v>海南省</v>
      </c>
      <c r="B2056" s="99" t="str">
        <f>IFERROR(_xlfn.XLOOKUP($G2056,通讯通路门店!$S$4:$S$993933,通讯通路门店!$B$4:$B$993933,0,0),"")</f>
        <v>乐东黎族自治县</v>
      </c>
      <c r="C2056" s="99" t="str">
        <f>IFERROR(_xlfn.XLOOKUP($G2056,通讯通路门店!$S$4:$S$993933,通讯通路门店!$C$4:$C$993933,0,0),"")</f>
        <v>乐东黎族自治县</v>
      </c>
      <c r="D2056" s="99" t="str">
        <f>IFERROR(_xlfn.XLOOKUP($G2056,通讯通路门店!$S$4:$S$993933,通讯通路门店!$D$4:$D$993933,0,0),"")</f>
        <v>万冲镇</v>
      </c>
      <c r="E2056" s="83"/>
      <c r="F2056" s="83"/>
      <c r="G2056" s="101"/>
      <c r="H2056" s="102">
        <f>IFERROR(_xlfn.XLOOKUP($G2056,通讯通路门店!$S$4:$S$993933,通讯通路门店!$R$4:$R$993933,0,0),"")</f>
        <v>0</v>
      </c>
      <c r="I2056" s="83"/>
      <c r="J2056" s="83"/>
      <c r="K2056" s="83"/>
      <c r="L2056" s="83"/>
      <c r="M2056" s="83"/>
      <c r="N2056" s="83"/>
      <c r="O2056" s="83"/>
      <c r="P2056" s="83"/>
      <c r="Q2056" s="83"/>
      <c r="R2056" s="83"/>
      <c r="S2056" s="83"/>
      <c r="T2056" s="83"/>
      <c r="U2056" s="99">
        <f>COUNTIF(通讯通路门店!$S:$S,$G2056)</f>
        <v>0</v>
      </c>
      <c r="V2056" s="99">
        <f>COUNTIFS(通讯通路门店!$S:$S,$G2056,通讯通路门店!$J:$J,"综合卖场")</f>
        <v>0</v>
      </c>
      <c r="W2056" s="99">
        <f>SUMIFS(通讯通路门店!$AJ:$AJ,通讯通路门店!$S:$S,通讯客户沙盘!$G2056)</f>
        <v>0</v>
      </c>
      <c r="X2056" s="99">
        <f t="shared" si="160"/>
        <v>0</v>
      </c>
      <c r="Y2056" s="99">
        <f>COUNTIFS(通讯通路门店!$S:$S,$G2056,通讯通路门店!$J:$J,"荣耀体验店")+COUNTIFS(通讯通路门店!$S:$S,$G2056,通讯通路门店!$J:$J,"荣耀授权专卖店")</f>
        <v>0</v>
      </c>
      <c r="Z2056" s="99">
        <f>COUNTIFS(通讯通路门店!$S:$S,$G2056,通讯通路门店!$J:$J,"VIVO体验店")</f>
        <v>0</v>
      </c>
      <c r="AA2056" s="99">
        <f>COUNTIFS(通讯通路门店!$S:$S,$G2056,通讯通路门店!$J:$J,"OPPO体验店")</f>
        <v>0</v>
      </c>
      <c r="AB2056" s="99">
        <f>COUNTIFS(通讯通路门店!$S:$S,$G2056,通讯通路门店!$J:$J,"华为授权体验店")+COUNTIFS(通讯通路门店!$S:$S,$G2056,通讯通路门店!$J:$J,"华为堡垒店")</f>
        <v>0</v>
      </c>
      <c r="AC2056" s="99">
        <f>COUNTIFS(通讯通路门店!$S:$S,$G2056,通讯通路门店!$J:$J,"小米体验店")</f>
        <v>0</v>
      </c>
      <c r="AD2056" s="99">
        <f>COUNTIFS(通讯通路门店!$S:$S,$G2056,通讯通路门店!$J:$J,"苹果体验店")</f>
        <v>0</v>
      </c>
      <c r="AE2056" s="99">
        <f>COUNTIFS(通讯通路门店!$S:$S,$G2056,通讯通路门店!$J:$J,"其他品牌专卖店")</f>
        <v>0</v>
      </c>
      <c r="AF2056" s="99">
        <f>SUMIFS(通讯通路门店!$BI:$BI,通讯通路门店!$S:$S,$G2056)</f>
        <v>0</v>
      </c>
      <c r="AG2056" s="99">
        <f>SUMIFS(通讯通路门店!$BH:$BH,通讯通路门店!$S:$S,$G2056)</f>
        <v>0</v>
      </c>
      <c r="AH2056" s="99">
        <f t="shared" si="161"/>
        <v>0</v>
      </c>
      <c r="AI2056" s="99">
        <f>SUMIFS(通讯通路门店!$BB:$BB,通讯通路门店!$S:$S,$G2056)</f>
        <v>0</v>
      </c>
      <c r="AJ2056" s="99">
        <f>SUMIFS(通讯通路门店!$BE:$BE,通讯通路门店!$S:$S,$G2056)</f>
        <v>0</v>
      </c>
      <c r="AK2056" s="99">
        <f>SUMIFS(通讯通路门店!$BG:$BG,通讯通路门店!$S:$S,$G2056)</f>
        <v>0</v>
      </c>
      <c r="AL2056" s="99">
        <f>SUMIFS(通讯通路门店!$BC:$BC,通讯通路门店!$S:$S,$G2056)</f>
        <v>0</v>
      </c>
      <c r="AM2056" s="99">
        <f>SUMIFS(通讯通路门店!$BD:$BD,通讯通路门店!$S:$S,$G2056)</f>
        <v>0</v>
      </c>
      <c r="AN2056" s="99">
        <f>SUMIFS(通讯通路门店!$BF:$BF,通讯通路门店!$S:$S,$G2056)</f>
        <v>0</v>
      </c>
      <c r="AO2056" s="99">
        <f t="shared" si="162"/>
        <v>0</v>
      </c>
      <c r="AP2056" s="99">
        <f>SUMIFS(通讯通路门店!$K:$K,通讯通路门店!$S:$S,$G2056)</f>
        <v>0</v>
      </c>
      <c r="AQ2056" s="83"/>
      <c r="AR2056" s="99">
        <f>SUMIFS(通讯通路门店!$T:$T,通讯通路门店!$S:$S,$G2056)</f>
        <v>0</v>
      </c>
      <c r="AS2056" s="99">
        <f>SUMIFS(通讯通路门店!$U:$U,通讯通路门店!$S:$S,$G2056)</f>
        <v>0</v>
      </c>
      <c r="AT2056" s="99">
        <f>SUMIFS(通讯通路门店!$V:$V,通讯通路门店!$S:$S,$G2056)</f>
        <v>0</v>
      </c>
      <c r="AU2056" s="99">
        <f>SUMIFS(通讯通路门店!$W:$W,通讯通路门店!$S:$S,$G2056)</f>
        <v>0</v>
      </c>
      <c r="AV2056" s="99">
        <f>SUMIFS(通讯通路门店!$Z:$Z,通讯通路门店!$S:$S,$G2056)</f>
        <v>0</v>
      </c>
      <c r="AW2056" s="99">
        <f>SUMIFS(通讯通路门店!$AB:$AB,通讯通路门店!$S:$S,$G2056)</f>
        <v>0</v>
      </c>
      <c r="AX2056" s="99">
        <f>SUMIFS(通讯通路门店!$X:$X,通讯通路门店!$S:$S,$G2056)</f>
        <v>0</v>
      </c>
      <c r="AY2056" s="99">
        <f>SUMIFS(通讯通路门店!$Y:$Y,通讯通路门店!$S:$S,$G2056)</f>
        <v>0</v>
      </c>
      <c r="AZ2056" s="99">
        <f>SUMIFS(通讯通路门店!$AA:$AA,通讯通路门店!$S:$S,$G2056)</f>
        <v>0</v>
      </c>
      <c r="BA2056" s="99">
        <f t="shared" si="163"/>
        <v>0</v>
      </c>
      <c r="BB2056" s="99">
        <f t="shared" si="164"/>
        <v>0</v>
      </c>
      <c r="BC2056" s="99">
        <f>SUMIFS(通讯通路门店!$W:$W,通讯通路门店!$S:$S,$G2056,通讯通路门店!$J:$J,"荣耀体验店")+SUMIFS(通讯通路门店!$W:$W,通讯通路门店!$S:$S,$G2056,通讯通路门店!$J:$J,"荣耀授权专卖店")</f>
        <v>0</v>
      </c>
      <c r="BD2056" s="99">
        <f>SUMIFS(通讯通路门店!$Z:$Z,通讯通路门店!$S:$S,$G2056,通讯通路门店!$J:$J,"VIVO体验店")</f>
        <v>0</v>
      </c>
      <c r="BE2056" s="99">
        <f>SUMIFS(通讯通路门店!$AB:$AB,通讯通路门店!$S:$S,$G2056,通讯通路门店!$J:$J,"OPPO体验店")</f>
        <v>0</v>
      </c>
      <c r="BF2056" s="99">
        <f>SUMIFS(通讯通路门店!$X:$X,通讯通路门店!$S:$S,$G2056,通讯通路门店!$J:$J,"华为授权体验店")+SUMIFS(通讯通路门店!$AA:$AA,通讯通路门店!$S:$S,$G2056,通讯通路门店!$J:$J,"华为堡垒店")</f>
        <v>0</v>
      </c>
      <c r="BG2056" s="99">
        <f>SUMIFS(通讯通路门店!$Y:$Y,通讯通路门店!$S:$S,$G2056,通讯通路门店!$J:$J,"小米体验店")</f>
        <v>0</v>
      </c>
      <c r="BH2056" s="99">
        <f>SUMIFS(通讯通路门店!$AA:$AA,通讯通路门店!$S:$S,$G2056,通讯通路门店!$J:$J,"苹果体验店")</f>
        <v>0</v>
      </c>
      <c r="BI2056" s="99">
        <f>SUMIFS(通讯通路门店!$K:$K,通讯通路门店!$S:$S,$G2056,通讯通路门店!$J:$J,"其他品牌专卖店")</f>
        <v>0</v>
      </c>
      <c r="BJ2056" s="99">
        <f>SUMIFS(通讯通路门店!$AC:$AC,通讯通路门店!$S:$S,$G2056)</f>
        <v>0</v>
      </c>
      <c r="BK2056" s="99">
        <f>SUMIFS(通讯通路门店!$AD:$AD,通讯通路门店!$S:$S,$G2056)</f>
        <v>0</v>
      </c>
      <c r="BL2056" s="99">
        <f>SUMIFS(通讯通路门店!$AE:$AE,通讯通路门店!$S:$S,$G2056)</f>
        <v>0</v>
      </c>
      <c r="BM2056" s="99">
        <f>SUMIFS(通讯通路门店!$AF:$AF,通讯通路门店!$S:$S,$G2056)</f>
        <v>0</v>
      </c>
      <c r="BN2056" s="99">
        <f>SUMIFS(通讯通路门店!$AG:$AG,通讯通路门店!$S:$S,$G2056)</f>
        <v>0</v>
      </c>
      <c r="BO2056" s="99">
        <f>SUMIFS(通讯通路门店!$AH:$AH,通讯通路门店!$S:$S,$G2056)</f>
        <v>0</v>
      </c>
      <c r="BP2056" s="99">
        <f>SUMIFS(通讯通路门店!$AI:$AI,通讯通路门店!$S:$S,$G2056)</f>
        <v>0</v>
      </c>
      <c r="BQ2056" s="83"/>
    </row>
    <row r="2057" spans="1:69">
      <c r="A2057" s="99" t="str">
        <f>IFERROR(_xlfn.XLOOKUP($G2057,通讯通路门店!$S$4:$S$993933,通讯通路门店!$A$4:$A$993933,0,0),"")</f>
        <v>海南省</v>
      </c>
      <c r="B2057" s="99" t="str">
        <f>IFERROR(_xlfn.XLOOKUP($G2057,通讯通路门店!$S$4:$S$993933,通讯通路门店!$B$4:$B$993933,0,0),"")</f>
        <v>乐东黎族自治县</v>
      </c>
      <c r="C2057" s="99" t="str">
        <f>IFERROR(_xlfn.XLOOKUP($G2057,通讯通路门店!$S$4:$S$993933,通讯通路门店!$C$4:$C$993933,0,0),"")</f>
        <v>乐东黎族自治县</v>
      </c>
      <c r="D2057" s="99" t="str">
        <f>IFERROR(_xlfn.XLOOKUP($G2057,通讯通路门店!$S$4:$S$993933,通讯通路门店!$D$4:$D$993933,0,0),"")</f>
        <v>万冲镇</v>
      </c>
      <c r="E2057" s="83"/>
      <c r="F2057" s="83"/>
      <c r="G2057" s="101"/>
      <c r="H2057" s="102">
        <f>IFERROR(_xlfn.XLOOKUP($G2057,通讯通路门店!$S$4:$S$993933,通讯通路门店!$R$4:$R$993933,0,0),"")</f>
        <v>0</v>
      </c>
      <c r="I2057" s="83"/>
      <c r="J2057" s="83"/>
      <c r="K2057" s="83"/>
      <c r="L2057" s="83"/>
      <c r="M2057" s="83"/>
      <c r="N2057" s="83"/>
      <c r="O2057" s="83"/>
      <c r="P2057" s="83"/>
      <c r="Q2057" s="83"/>
      <c r="R2057" s="83"/>
      <c r="S2057" s="83"/>
      <c r="T2057" s="83"/>
      <c r="U2057" s="99">
        <f>COUNTIF(通讯通路门店!$S:$S,$G2057)</f>
        <v>0</v>
      </c>
      <c r="V2057" s="99">
        <f>COUNTIFS(通讯通路门店!$S:$S,$G2057,通讯通路门店!$J:$J,"综合卖场")</f>
        <v>0</v>
      </c>
      <c r="W2057" s="99">
        <f>SUMIFS(通讯通路门店!$AJ:$AJ,通讯通路门店!$S:$S,通讯客户沙盘!$G2057)</f>
        <v>0</v>
      </c>
      <c r="X2057" s="99">
        <f t="shared" si="160"/>
        <v>0</v>
      </c>
      <c r="Y2057" s="99">
        <f>COUNTIFS(通讯通路门店!$S:$S,$G2057,通讯通路门店!$J:$J,"荣耀体验店")+COUNTIFS(通讯通路门店!$S:$S,$G2057,通讯通路门店!$J:$J,"荣耀授权专卖店")</f>
        <v>0</v>
      </c>
      <c r="Z2057" s="99">
        <f>COUNTIFS(通讯通路门店!$S:$S,$G2057,通讯通路门店!$J:$J,"VIVO体验店")</f>
        <v>0</v>
      </c>
      <c r="AA2057" s="99">
        <f>COUNTIFS(通讯通路门店!$S:$S,$G2057,通讯通路门店!$J:$J,"OPPO体验店")</f>
        <v>0</v>
      </c>
      <c r="AB2057" s="99">
        <f>COUNTIFS(通讯通路门店!$S:$S,$G2057,通讯通路门店!$J:$J,"华为授权体验店")+COUNTIFS(通讯通路门店!$S:$S,$G2057,通讯通路门店!$J:$J,"华为堡垒店")</f>
        <v>0</v>
      </c>
      <c r="AC2057" s="99">
        <f>COUNTIFS(通讯通路门店!$S:$S,$G2057,通讯通路门店!$J:$J,"小米体验店")</f>
        <v>0</v>
      </c>
      <c r="AD2057" s="99">
        <f>COUNTIFS(通讯通路门店!$S:$S,$G2057,通讯通路门店!$J:$J,"苹果体验店")</f>
        <v>0</v>
      </c>
      <c r="AE2057" s="99">
        <f>COUNTIFS(通讯通路门店!$S:$S,$G2057,通讯通路门店!$J:$J,"其他品牌专卖店")</f>
        <v>0</v>
      </c>
      <c r="AF2057" s="99">
        <f>SUMIFS(通讯通路门店!$BI:$BI,通讯通路门店!$S:$S,$G2057)</f>
        <v>0</v>
      </c>
      <c r="AG2057" s="99">
        <f>SUMIFS(通讯通路门店!$BH:$BH,通讯通路门店!$S:$S,$G2057)</f>
        <v>0</v>
      </c>
      <c r="AH2057" s="99">
        <f t="shared" si="161"/>
        <v>0</v>
      </c>
      <c r="AI2057" s="99">
        <f>SUMIFS(通讯通路门店!$BB:$BB,通讯通路门店!$S:$S,$G2057)</f>
        <v>0</v>
      </c>
      <c r="AJ2057" s="99">
        <f>SUMIFS(通讯通路门店!$BE:$BE,通讯通路门店!$S:$S,$G2057)</f>
        <v>0</v>
      </c>
      <c r="AK2057" s="99">
        <f>SUMIFS(通讯通路门店!$BG:$BG,通讯通路门店!$S:$S,$G2057)</f>
        <v>0</v>
      </c>
      <c r="AL2057" s="99">
        <f>SUMIFS(通讯通路门店!$BC:$BC,通讯通路门店!$S:$S,$G2057)</f>
        <v>0</v>
      </c>
      <c r="AM2057" s="99">
        <f>SUMIFS(通讯通路门店!$BD:$BD,通讯通路门店!$S:$S,$G2057)</f>
        <v>0</v>
      </c>
      <c r="AN2057" s="99">
        <f>SUMIFS(通讯通路门店!$BF:$BF,通讯通路门店!$S:$S,$G2057)</f>
        <v>0</v>
      </c>
      <c r="AO2057" s="99">
        <f t="shared" si="162"/>
        <v>0</v>
      </c>
      <c r="AP2057" s="99">
        <f>SUMIFS(通讯通路门店!$K:$K,通讯通路门店!$S:$S,$G2057)</f>
        <v>0</v>
      </c>
      <c r="AQ2057" s="83"/>
      <c r="AR2057" s="99">
        <f>SUMIFS(通讯通路门店!$T:$T,通讯通路门店!$S:$S,$G2057)</f>
        <v>0</v>
      </c>
      <c r="AS2057" s="99">
        <f>SUMIFS(通讯通路门店!$U:$U,通讯通路门店!$S:$S,$G2057)</f>
        <v>0</v>
      </c>
      <c r="AT2057" s="99">
        <f>SUMIFS(通讯通路门店!$V:$V,通讯通路门店!$S:$S,$G2057)</f>
        <v>0</v>
      </c>
      <c r="AU2057" s="99">
        <f>SUMIFS(通讯通路门店!$W:$W,通讯通路门店!$S:$S,$G2057)</f>
        <v>0</v>
      </c>
      <c r="AV2057" s="99">
        <f>SUMIFS(通讯通路门店!$Z:$Z,通讯通路门店!$S:$S,$G2057)</f>
        <v>0</v>
      </c>
      <c r="AW2057" s="99">
        <f>SUMIFS(通讯通路门店!$AB:$AB,通讯通路门店!$S:$S,$G2057)</f>
        <v>0</v>
      </c>
      <c r="AX2057" s="99">
        <f>SUMIFS(通讯通路门店!$X:$X,通讯通路门店!$S:$S,$G2057)</f>
        <v>0</v>
      </c>
      <c r="AY2057" s="99">
        <f>SUMIFS(通讯通路门店!$Y:$Y,通讯通路门店!$S:$S,$G2057)</f>
        <v>0</v>
      </c>
      <c r="AZ2057" s="99">
        <f>SUMIFS(通讯通路门店!$AA:$AA,通讯通路门店!$S:$S,$G2057)</f>
        <v>0</v>
      </c>
      <c r="BA2057" s="99">
        <f t="shared" si="163"/>
        <v>0</v>
      </c>
      <c r="BB2057" s="99">
        <f t="shared" si="164"/>
        <v>0</v>
      </c>
      <c r="BC2057" s="99">
        <f>SUMIFS(通讯通路门店!$W:$W,通讯通路门店!$S:$S,$G2057,通讯通路门店!$J:$J,"荣耀体验店")+SUMIFS(通讯通路门店!$W:$W,通讯通路门店!$S:$S,$G2057,通讯通路门店!$J:$J,"荣耀授权专卖店")</f>
        <v>0</v>
      </c>
      <c r="BD2057" s="99">
        <f>SUMIFS(通讯通路门店!$Z:$Z,通讯通路门店!$S:$S,$G2057,通讯通路门店!$J:$J,"VIVO体验店")</f>
        <v>0</v>
      </c>
      <c r="BE2057" s="99">
        <f>SUMIFS(通讯通路门店!$AB:$AB,通讯通路门店!$S:$S,$G2057,通讯通路门店!$J:$J,"OPPO体验店")</f>
        <v>0</v>
      </c>
      <c r="BF2057" s="99">
        <f>SUMIFS(通讯通路门店!$X:$X,通讯通路门店!$S:$S,$G2057,通讯通路门店!$J:$J,"华为授权体验店")+SUMIFS(通讯通路门店!$AA:$AA,通讯通路门店!$S:$S,$G2057,通讯通路门店!$J:$J,"华为堡垒店")</f>
        <v>0</v>
      </c>
      <c r="BG2057" s="99">
        <f>SUMIFS(通讯通路门店!$Y:$Y,通讯通路门店!$S:$S,$G2057,通讯通路门店!$J:$J,"小米体验店")</f>
        <v>0</v>
      </c>
      <c r="BH2057" s="99">
        <f>SUMIFS(通讯通路门店!$AA:$AA,通讯通路门店!$S:$S,$G2057,通讯通路门店!$J:$J,"苹果体验店")</f>
        <v>0</v>
      </c>
      <c r="BI2057" s="99">
        <f>SUMIFS(通讯通路门店!$K:$K,通讯通路门店!$S:$S,$G2057,通讯通路门店!$J:$J,"其他品牌专卖店")</f>
        <v>0</v>
      </c>
      <c r="BJ2057" s="99">
        <f>SUMIFS(通讯通路门店!$AC:$AC,通讯通路门店!$S:$S,$G2057)</f>
        <v>0</v>
      </c>
      <c r="BK2057" s="99">
        <f>SUMIFS(通讯通路门店!$AD:$AD,通讯通路门店!$S:$S,$G2057)</f>
        <v>0</v>
      </c>
      <c r="BL2057" s="99">
        <f>SUMIFS(通讯通路门店!$AE:$AE,通讯通路门店!$S:$S,$G2057)</f>
        <v>0</v>
      </c>
      <c r="BM2057" s="99">
        <f>SUMIFS(通讯通路门店!$AF:$AF,通讯通路门店!$S:$S,$G2057)</f>
        <v>0</v>
      </c>
      <c r="BN2057" s="99">
        <f>SUMIFS(通讯通路门店!$AG:$AG,通讯通路门店!$S:$S,$G2057)</f>
        <v>0</v>
      </c>
      <c r="BO2057" s="99">
        <f>SUMIFS(通讯通路门店!$AH:$AH,通讯通路门店!$S:$S,$G2057)</f>
        <v>0</v>
      </c>
      <c r="BP2057" s="99">
        <f>SUMIFS(通讯通路门店!$AI:$AI,通讯通路门店!$S:$S,$G2057)</f>
        <v>0</v>
      </c>
      <c r="BQ2057" s="83"/>
    </row>
    <row r="2058" spans="1:69">
      <c r="A2058" s="99" t="str">
        <f>IFERROR(_xlfn.XLOOKUP($G2058,通讯通路门店!$S$4:$S$993933,通讯通路门店!$A$4:$A$993933,0,0),"")</f>
        <v>海南省</v>
      </c>
      <c r="B2058" s="99" t="str">
        <f>IFERROR(_xlfn.XLOOKUP($G2058,通讯通路门店!$S$4:$S$993933,通讯通路门店!$B$4:$B$993933,0,0),"")</f>
        <v>乐东黎族自治县</v>
      </c>
      <c r="C2058" s="99" t="str">
        <f>IFERROR(_xlfn.XLOOKUP($G2058,通讯通路门店!$S$4:$S$993933,通讯通路门店!$C$4:$C$993933,0,0),"")</f>
        <v>乐东黎族自治县</v>
      </c>
      <c r="D2058" s="99" t="str">
        <f>IFERROR(_xlfn.XLOOKUP($G2058,通讯通路门店!$S$4:$S$993933,通讯通路门店!$D$4:$D$993933,0,0),"")</f>
        <v>万冲镇</v>
      </c>
      <c r="E2058" s="83"/>
      <c r="F2058" s="83"/>
      <c r="G2058" s="101"/>
      <c r="H2058" s="102">
        <f>IFERROR(_xlfn.XLOOKUP($G2058,通讯通路门店!$S$4:$S$993933,通讯通路门店!$R$4:$R$993933,0,0),"")</f>
        <v>0</v>
      </c>
      <c r="I2058" s="83"/>
      <c r="J2058" s="83"/>
      <c r="K2058" s="83"/>
      <c r="L2058" s="83"/>
      <c r="M2058" s="83"/>
      <c r="N2058" s="83"/>
      <c r="O2058" s="83"/>
      <c r="P2058" s="83"/>
      <c r="Q2058" s="83"/>
      <c r="R2058" s="83"/>
      <c r="S2058" s="83"/>
      <c r="T2058" s="83"/>
      <c r="U2058" s="99">
        <f>COUNTIF(通讯通路门店!$S:$S,$G2058)</f>
        <v>0</v>
      </c>
      <c r="V2058" s="99">
        <f>COUNTIFS(通讯通路门店!$S:$S,$G2058,通讯通路门店!$J:$J,"综合卖场")</f>
        <v>0</v>
      </c>
      <c r="W2058" s="99">
        <f>SUMIFS(通讯通路门店!$AJ:$AJ,通讯通路门店!$S:$S,通讯客户沙盘!$G2058)</f>
        <v>0</v>
      </c>
      <c r="X2058" s="99">
        <f t="shared" si="160"/>
        <v>0</v>
      </c>
      <c r="Y2058" s="99">
        <f>COUNTIFS(通讯通路门店!$S:$S,$G2058,通讯通路门店!$J:$J,"荣耀体验店")+COUNTIFS(通讯通路门店!$S:$S,$G2058,通讯通路门店!$J:$J,"荣耀授权专卖店")</f>
        <v>0</v>
      </c>
      <c r="Z2058" s="99">
        <f>COUNTIFS(通讯通路门店!$S:$S,$G2058,通讯通路门店!$J:$J,"VIVO体验店")</f>
        <v>0</v>
      </c>
      <c r="AA2058" s="99">
        <f>COUNTIFS(通讯通路门店!$S:$S,$G2058,通讯通路门店!$J:$J,"OPPO体验店")</f>
        <v>0</v>
      </c>
      <c r="AB2058" s="99">
        <f>COUNTIFS(通讯通路门店!$S:$S,$G2058,通讯通路门店!$J:$J,"华为授权体验店")+COUNTIFS(通讯通路门店!$S:$S,$G2058,通讯通路门店!$J:$J,"华为堡垒店")</f>
        <v>0</v>
      </c>
      <c r="AC2058" s="99">
        <f>COUNTIFS(通讯通路门店!$S:$S,$G2058,通讯通路门店!$J:$J,"小米体验店")</f>
        <v>0</v>
      </c>
      <c r="AD2058" s="99">
        <f>COUNTIFS(通讯通路门店!$S:$S,$G2058,通讯通路门店!$J:$J,"苹果体验店")</f>
        <v>0</v>
      </c>
      <c r="AE2058" s="99">
        <f>COUNTIFS(通讯通路门店!$S:$S,$G2058,通讯通路门店!$J:$J,"其他品牌专卖店")</f>
        <v>0</v>
      </c>
      <c r="AF2058" s="99">
        <f>SUMIFS(通讯通路门店!$BI:$BI,通讯通路门店!$S:$S,$G2058)</f>
        <v>0</v>
      </c>
      <c r="AG2058" s="99">
        <f>SUMIFS(通讯通路门店!$BH:$BH,通讯通路门店!$S:$S,$G2058)</f>
        <v>0</v>
      </c>
      <c r="AH2058" s="99">
        <f t="shared" si="161"/>
        <v>0</v>
      </c>
      <c r="AI2058" s="99">
        <f>SUMIFS(通讯通路门店!$BB:$BB,通讯通路门店!$S:$S,$G2058)</f>
        <v>0</v>
      </c>
      <c r="AJ2058" s="99">
        <f>SUMIFS(通讯通路门店!$BE:$BE,通讯通路门店!$S:$S,$G2058)</f>
        <v>0</v>
      </c>
      <c r="AK2058" s="99">
        <f>SUMIFS(通讯通路门店!$BG:$BG,通讯通路门店!$S:$S,$G2058)</f>
        <v>0</v>
      </c>
      <c r="AL2058" s="99">
        <f>SUMIFS(通讯通路门店!$BC:$BC,通讯通路门店!$S:$S,$G2058)</f>
        <v>0</v>
      </c>
      <c r="AM2058" s="99">
        <f>SUMIFS(通讯通路门店!$BD:$BD,通讯通路门店!$S:$S,$G2058)</f>
        <v>0</v>
      </c>
      <c r="AN2058" s="99">
        <f>SUMIFS(通讯通路门店!$BF:$BF,通讯通路门店!$S:$S,$G2058)</f>
        <v>0</v>
      </c>
      <c r="AO2058" s="99">
        <f t="shared" si="162"/>
        <v>0</v>
      </c>
      <c r="AP2058" s="99">
        <f>SUMIFS(通讯通路门店!$K:$K,通讯通路门店!$S:$S,$G2058)</f>
        <v>0</v>
      </c>
      <c r="AQ2058" s="83"/>
      <c r="AR2058" s="99">
        <f>SUMIFS(通讯通路门店!$T:$T,通讯通路门店!$S:$S,$G2058)</f>
        <v>0</v>
      </c>
      <c r="AS2058" s="99">
        <f>SUMIFS(通讯通路门店!$U:$U,通讯通路门店!$S:$S,$G2058)</f>
        <v>0</v>
      </c>
      <c r="AT2058" s="99">
        <f>SUMIFS(通讯通路门店!$V:$V,通讯通路门店!$S:$S,$G2058)</f>
        <v>0</v>
      </c>
      <c r="AU2058" s="99">
        <f>SUMIFS(通讯通路门店!$W:$W,通讯通路门店!$S:$S,$G2058)</f>
        <v>0</v>
      </c>
      <c r="AV2058" s="99">
        <f>SUMIFS(通讯通路门店!$Z:$Z,通讯通路门店!$S:$S,$G2058)</f>
        <v>0</v>
      </c>
      <c r="AW2058" s="99">
        <f>SUMIFS(通讯通路门店!$AB:$AB,通讯通路门店!$S:$S,$G2058)</f>
        <v>0</v>
      </c>
      <c r="AX2058" s="99">
        <f>SUMIFS(通讯通路门店!$X:$X,通讯通路门店!$S:$S,$G2058)</f>
        <v>0</v>
      </c>
      <c r="AY2058" s="99">
        <f>SUMIFS(通讯通路门店!$Y:$Y,通讯通路门店!$S:$S,$G2058)</f>
        <v>0</v>
      </c>
      <c r="AZ2058" s="99">
        <f>SUMIFS(通讯通路门店!$AA:$AA,通讯通路门店!$S:$S,$G2058)</f>
        <v>0</v>
      </c>
      <c r="BA2058" s="99">
        <f t="shared" si="163"/>
        <v>0</v>
      </c>
      <c r="BB2058" s="99">
        <f t="shared" si="164"/>
        <v>0</v>
      </c>
      <c r="BC2058" s="99">
        <f>SUMIFS(通讯通路门店!$W:$W,通讯通路门店!$S:$S,$G2058,通讯通路门店!$J:$J,"荣耀体验店")+SUMIFS(通讯通路门店!$W:$W,通讯通路门店!$S:$S,$G2058,通讯通路门店!$J:$J,"荣耀授权专卖店")</f>
        <v>0</v>
      </c>
      <c r="BD2058" s="99">
        <f>SUMIFS(通讯通路门店!$Z:$Z,通讯通路门店!$S:$S,$G2058,通讯通路门店!$J:$J,"VIVO体验店")</f>
        <v>0</v>
      </c>
      <c r="BE2058" s="99">
        <f>SUMIFS(通讯通路门店!$AB:$AB,通讯通路门店!$S:$S,$G2058,通讯通路门店!$J:$J,"OPPO体验店")</f>
        <v>0</v>
      </c>
      <c r="BF2058" s="99">
        <f>SUMIFS(通讯通路门店!$X:$X,通讯通路门店!$S:$S,$G2058,通讯通路门店!$J:$J,"华为授权体验店")+SUMIFS(通讯通路门店!$AA:$AA,通讯通路门店!$S:$S,$G2058,通讯通路门店!$J:$J,"华为堡垒店")</f>
        <v>0</v>
      </c>
      <c r="BG2058" s="99">
        <f>SUMIFS(通讯通路门店!$Y:$Y,通讯通路门店!$S:$S,$G2058,通讯通路门店!$J:$J,"小米体验店")</f>
        <v>0</v>
      </c>
      <c r="BH2058" s="99">
        <f>SUMIFS(通讯通路门店!$AA:$AA,通讯通路门店!$S:$S,$G2058,通讯通路门店!$J:$J,"苹果体验店")</f>
        <v>0</v>
      </c>
      <c r="BI2058" s="99">
        <f>SUMIFS(通讯通路门店!$K:$K,通讯通路门店!$S:$S,$G2058,通讯通路门店!$J:$J,"其他品牌专卖店")</f>
        <v>0</v>
      </c>
      <c r="BJ2058" s="99">
        <f>SUMIFS(通讯通路门店!$AC:$AC,通讯通路门店!$S:$S,$G2058)</f>
        <v>0</v>
      </c>
      <c r="BK2058" s="99">
        <f>SUMIFS(通讯通路门店!$AD:$AD,通讯通路门店!$S:$S,$G2058)</f>
        <v>0</v>
      </c>
      <c r="BL2058" s="99">
        <f>SUMIFS(通讯通路门店!$AE:$AE,通讯通路门店!$S:$S,$G2058)</f>
        <v>0</v>
      </c>
      <c r="BM2058" s="99">
        <f>SUMIFS(通讯通路门店!$AF:$AF,通讯通路门店!$S:$S,$G2058)</f>
        <v>0</v>
      </c>
      <c r="BN2058" s="99">
        <f>SUMIFS(通讯通路门店!$AG:$AG,通讯通路门店!$S:$S,$G2058)</f>
        <v>0</v>
      </c>
      <c r="BO2058" s="99">
        <f>SUMIFS(通讯通路门店!$AH:$AH,通讯通路门店!$S:$S,$G2058)</f>
        <v>0</v>
      </c>
      <c r="BP2058" s="99">
        <f>SUMIFS(通讯通路门店!$AI:$AI,通讯通路门店!$S:$S,$G2058)</f>
        <v>0</v>
      </c>
      <c r="BQ2058" s="83"/>
    </row>
    <row r="2059" spans="1:69">
      <c r="A2059" s="99" t="str">
        <f>IFERROR(_xlfn.XLOOKUP($G2059,通讯通路门店!$S$4:$S$993933,通讯通路门店!$A$4:$A$993933,0,0),"")</f>
        <v>海南省</v>
      </c>
      <c r="B2059" s="99" t="str">
        <f>IFERROR(_xlfn.XLOOKUP($G2059,通讯通路门店!$S$4:$S$993933,通讯通路门店!$B$4:$B$993933,0,0),"")</f>
        <v>乐东黎族自治县</v>
      </c>
      <c r="C2059" s="99" t="str">
        <f>IFERROR(_xlfn.XLOOKUP($G2059,通讯通路门店!$S$4:$S$993933,通讯通路门店!$C$4:$C$993933,0,0),"")</f>
        <v>乐东黎族自治县</v>
      </c>
      <c r="D2059" s="99" t="str">
        <f>IFERROR(_xlfn.XLOOKUP($G2059,通讯通路门店!$S$4:$S$993933,通讯通路门店!$D$4:$D$993933,0,0),"")</f>
        <v>万冲镇</v>
      </c>
      <c r="E2059" s="83"/>
      <c r="F2059" s="83"/>
      <c r="G2059" s="101"/>
      <c r="H2059" s="102">
        <f>IFERROR(_xlfn.XLOOKUP($G2059,通讯通路门店!$S$4:$S$993933,通讯通路门店!$R$4:$R$993933,0,0),"")</f>
        <v>0</v>
      </c>
      <c r="I2059" s="83"/>
      <c r="J2059" s="83"/>
      <c r="K2059" s="83"/>
      <c r="L2059" s="83"/>
      <c r="M2059" s="83"/>
      <c r="N2059" s="83"/>
      <c r="O2059" s="83"/>
      <c r="P2059" s="83"/>
      <c r="Q2059" s="83"/>
      <c r="R2059" s="83"/>
      <c r="S2059" s="83"/>
      <c r="T2059" s="83"/>
      <c r="U2059" s="99">
        <f>COUNTIF(通讯通路门店!$S:$S,$G2059)</f>
        <v>0</v>
      </c>
      <c r="V2059" s="99">
        <f>COUNTIFS(通讯通路门店!$S:$S,$G2059,通讯通路门店!$J:$J,"综合卖场")</f>
        <v>0</v>
      </c>
      <c r="W2059" s="99">
        <f>SUMIFS(通讯通路门店!$AJ:$AJ,通讯通路门店!$S:$S,通讯客户沙盘!$G2059)</f>
        <v>0</v>
      </c>
      <c r="X2059" s="99">
        <f t="shared" si="160"/>
        <v>0</v>
      </c>
      <c r="Y2059" s="99">
        <f>COUNTIFS(通讯通路门店!$S:$S,$G2059,通讯通路门店!$J:$J,"荣耀体验店")+COUNTIFS(通讯通路门店!$S:$S,$G2059,通讯通路门店!$J:$J,"荣耀授权专卖店")</f>
        <v>0</v>
      </c>
      <c r="Z2059" s="99">
        <f>COUNTIFS(通讯通路门店!$S:$S,$G2059,通讯通路门店!$J:$J,"VIVO体验店")</f>
        <v>0</v>
      </c>
      <c r="AA2059" s="99">
        <f>COUNTIFS(通讯通路门店!$S:$S,$G2059,通讯通路门店!$J:$J,"OPPO体验店")</f>
        <v>0</v>
      </c>
      <c r="AB2059" s="99">
        <f>COUNTIFS(通讯通路门店!$S:$S,$G2059,通讯通路门店!$J:$J,"华为授权体验店")+COUNTIFS(通讯通路门店!$S:$S,$G2059,通讯通路门店!$J:$J,"华为堡垒店")</f>
        <v>0</v>
      </c>
      <c r="AC2059" s="99">
        <f>COUNTIFS(通讯通路门店!$S:$S,$G2059,通讯通路门店!$J:$J,"小米体验店")</f>
        <v>0</v>
      </c>
      <c r="AD2059" s="99">
        <f>COUNTIFS(通讯通路门店!$S:$S,$G2059,通讯通路门店!$J:$J,"苹果体验店")</f>
        <v>0</v>
      </c>
      <c r="AE2059" s="99">
        <f>COUNTIFS(通讯通路门店!$S:$S,$G2059,通讯通路门店!$J:$J,"其他品牌专卖店")</f>
        <v>0</v>
      </c>
      <c r="AF2059" s="99">
        <f>SUMIFS(通讯通路门店!$BI:$BI,通讯通路门店!$S:$S,$G2059)</f>
        <v>0</v>
      </c>
      <c r="AG2059" s="99">
        <f>SUMIFS(通讯通路门店!$BH:$BH,通讯通路门店!$S:$S,$G2059)</f>
        <v>0</v>
      </c>
      <c r="AH2059" s="99">
        <f t="shared" si="161"/>
        <v>0</v>
      </c>
      <c r="AI2059" s="99">
        <f>SUMIFS(通讯通路门店!$BB:$BB,通讯通路门店!$S:$S,$G2059)</f>
        <v>0</v>
      </c>
      <c r="AJ2059" s="99">
        <f>SUMIFS(通讯通路门店!$BE:$BE,通讯通路门店!$S:$S,$G2059)</f>
        <v>0</v>
      </c>
      <c r="AK2059" s="99">
        <f>SUMIFS(通讯通路门店!$BG:$BG,通讯通路门店!$S:$S,$G2059)</f>
        <v>0</v>
      </c>
      <c r="AL2059" s="99">
        <f>SUMIFS(通讯通路门店!$BC:$BC,通讯通路门店!$S:$S,$G2059)</f>
        <v>0</v>
      </c>
      <c r="AM2059" s="99">
        <f>SUMIFS(通讯通路门店!$BD:$BD,通讯通路门店!$S:$S,$G2059)</f>
        <v>0</v>
      </c>
      <c r="AN2059" s="99">
        <f>SUMIFS(通讯通路门店!$BF:$BF,通讯通路门店!$S:$S,$G2059)</f>
        <v>0</v>
      </c>
      <c r="AO2059" s="99">
        <f t="shared" si="162"/>
        <v>0</v>
      </c>
      <c r="AP2059" s="99">
        <f>SUMIFS(通讯通路门店!$K:$K,通讯通路门店!$S:$S,$G2059)</f>
        <v>0</v>
      </c>
      <c r="AQ2059" s="83"/>
      <c r="AR2059" s="99">
        <f>SUMIFS(通讯通路门店!$T:$T,通讯通路门店!$S:$S,$G2059)</f>
        <v>0</v>
      </c>
      <c r="AS2059" s="99">
        <f>SUMIFS(通讯通路门店!$U:$U,通讯通路门店!$S:$S,$G2059)</f>
        <v>0</v>
      </c>
      <c r="AT2059" s="99">
        <f>SUMIFS(通讯通路门店!$V:$V,通讯通路门店!$S:$S,$G2059)</f>
        <v>0</v>
      </c>
      <c r="AU2059" s="99">
        <f>SUMIFS(通讯通路门店!$W:$W,通讯通路门店!$S:$S,$G2059)</f>
        <v>0</v>
      </c>
      <c r="AV2059" s="99">
        <f>SUMIFS(通讯通路门店!$Z:$Z,通讯通路门店!$S:$S,$G2059)</f>
        <v>0</v>
      </c>
      <c r="AW2059" s="99">
        <f>SUMIFS(通讯通路门店!$AB:$AB,通讯通路门店!$S:$S,$G2059)</f>
        <v>0</v>
      </c>
      <c r="AX2059" s="99">
        <f>SUMIFS(通讯通路门店!$X:$X,通讯通路门店!$S:$S,$G2059)</f>
        <v>0</v>
      </c>
      <c r="AY2059" s="99">
        <f>SUMIFS(通讯通路门店!$Y:$Y,通讯通路门店!$S:$S,$G2059)</f>
        <v>0</v>
      </c>
      <c r="AZ2059" s="99">
        <f>SUMIFS(通讯通路门店!$AA:$AA,通讯通路门店!$S:$S,$G2059)</f>
        <v>0</v>
      </c>
      <c r="BA2059" s="99">
        <f t="shared" si="163"/>
        <v>0</v>
      </c>
      <c r="BB2059" s="99">
        <f t="shared" si="164"/>
        <v>0</v>
      </c>
      <c r="BC2059" s="99">
        <f>SUMIFS(通讯通路门店!$W:$W,通讯通路门店!$S:$S,$G2059,通讯通路门店!$J:$J,"荣耀体验店")+SUMIFS(通讯通路门店!$W:$W,通讯通路门店!$S:$S,$G2059,通讯通路门店!$J:$J,"荣耀授权专卖店")</f>
        <v>0</v>
      </c>
      <c r="BD2059" s="99">
        <f>SUMIFS(通讯通路门店!$Z:$Z,通讯通路门店!$S:$S,$G2059,通讯通路门店!$J:$J,"VIVO体验店")</f>
        <v>0</v>
      </c>
      <c r="BE2059" s="99">
        <f>SUMIFS(通讯通路门店!$AB:$AB,通讯通路门店!$S:$S,$G2059,通讯通路门店!$J:$J,"OPPO体验店")</f>
        <v>0</v>
      </c>
      <c r="BF2059" s="99">
        <f>SUMIFS(通讯通路门店!$X:$X,通讯通路门店!$S:$S,$G2059,通讯通路门店!$J:$J,"华为授权体验店")+SUMIFS(通讯通路门店!$AA:$AA,通讯通路门店!$S:$S,$G2059,通讯通路门店!$J:$J,"华为堡垒店")</f>
        <v>0</v>
      </c>
      <c r="BG2059" s="99">
        <f>SUMIFS(通讯通路门店!$Y:$Y,通讯通路门店!$S:$S,$G2059,通讯通路门店!$J:$J,"小米体验店")</f>
        <v>0</v>
      </c>
      <c r="BH2059" s="99">
        <f>SUMIFS(通讯通路门店!$AA:$AA,通讯通路门店!$S:$S,$G2059,通讯通路门店!$J:$J,"苹果体验店")</f>
        <v>0</v>
      </c>
      <c r="BI2059" s="99">
        <f>SUMIFS(通讯通路门店!$K:$K,通讯通路门店!$S:$S,$G2059,通讯通路门店!$J:$J,"其他品牌专卖店")</f>
        <v>0</v>
      </c>
      <c r="BJ2059" s="99">
        <f>SUMIFS(通讯通路门店!$AC:$AC,通讯通路门店!$S:$S,$G2059)</f>
        <v>0</v>
      </c>
      <c r="BK2059" s="99">
        <f>SUMIFS(通讯通路门店!$AD:$AD,通讯通路门店!$S:$S,$G2059)</f>
        <v>0</v>
      </c>
      <c r="BL2059" s="99">
        <f>SUMIFS(通讯通路门店!$AE:$AE,通讯通路门店!$S:$S,$G2059)</f>
        <v>0</v>
      </c>
      <c r="BM2059" s="99">
        <f>SUMIFS(通讯通路门店!$AF:$AF,通讯通路门店!$S:$S,$G2059)</f>
        <v>0</v>
      </c>
      <c r="BN2059" s="99">
        <f>SUMIFS(通讯通路门店!$AG:$AG,通讯通路门店!$S:$S,$G2059)</f>
        <v>0</v>
      </c>
      <c r="BO2059" s="99">
        <f>SUMIFS(通讯通路门店!$AH:$AH,通讯通路门店!$S:$S,$G2059)</f>
        <v>0</v>
      </c>
      <c r="BP2059" s="99">
        <f>SUMIFS(通讯通路门店!$AI:$AI,通讯通路门店!$S:$S,$G2059)</f>
        <v>0</v>
      </c>
      <c r="BQ2059" s="83"/>
    </row>
    <row r="2060" spans="1:69">
      <c r="A2060" s="99" t="str">
        <f>IFERROR(_xlfn.XLOOKUP($G2060,通讯通路门店!$S$4:$S$993933,通讯通路门店!$A$4:$A$993933,0,0),"")</f>
        <v>海南省</v>
      </c>
      <c r="B2060" s="99" t="str">
        <f>IFERROR(_xlfn.XLOOKUP($G2060,通讯通路门店!$S$4:$S$993933,通讯通路门店!$B$4:$B$993933,0,0),"")</f>
        <v>乐东黎族自治县</v>
      </c>
      <c r="C2060" s="99" t="str">
        <f>IFERROR(_xlfn.XLOOKUP($G2060,通讯通路门店!$S$4:$S$993933,通讯通路门店!$C$4:$C$993933,0,0),"")</f>
        <v>乐东黎族自治县</v>
      </c>
      <c r="D2060" s="99" t="str">
        <f>IFERROR(_xlfn.XLOOKUP($G2060,通讯通路门店!$S$4:$S$993933,通讯通路门店!$D$4:$D$993933,0,0),"")</f>
        <v>万冲镇</v>
      </c>
      <c r="E2060" s="83"/>
      <c r="F2060" s="83"/>
      <c r="G2060" s="101"/>
      <c r="H2060" s="102">
        <f>IFERROR(_xlfn.XLOOKUP($G2060,通讯通路门店!$S$4:$S$993933,通讯通路门店!$R$4:$R$993933,0,0),"")</f>
        <v>0</v>
      </c>
      <c r="I2060" s="83"/>
      <c r="J2060" s="83"/>
      <c r="K2060" s="83"/>
      <c r="L2060" s="83"/>
      <c r="M2060" s="83"/>
      <c r="N2060" s="83"/>
      <c r="O2060" s="83"/>
      <c r="P2060" s="83"/>
      <c r="Q2060" s="83"/>
      <c r="R2060" s="83"/>
      <c r="S2060" s="83"/>
      <c r="T2060" s="83"/>
      <c r="U2060" s="99">
        <f>COUNTIF(通讯通路门店!$S:$S,$G2060)</f>
        <v>0</v>
      </c>
      <c r="V2060" s="99">
        <f>COUNTIFS(通讯通路门店!$S:$S,$G2060,通讯通路门店!$J:$J,"综合卖场")</f>
        <v>0</v>
      </c>
      <c r="W2060" s="99">
        <f>SUMIFS(通讯通路门店!$AJ:$AJ,通讯通路门店!$S:$S,通讯客户沙盘!$G2060)</f>
        <v>0</v>
      </c>
      <c r="X2060" s="99">
        <f t="shared" si="160"/>
        <v>0</v>
      </c>
      <c r="Y2060" s="99">
        <f>COUNTIFS(通讯通路门店!$S:$S,$G2060,通讯通路门店!$J:$J,"荣耀体验店")+COUNTIFS(通讯通路门店!$S:$S,$G2060,通讯通路门店!$J:$J,"荣耀授权专卖店")</f>
        <v>0</v>
      </c>
      <c r="Z2060" s="99">
        <f>COUNTIFS(通讯通路门店!$S:$S,$G2060,通讯通路门店!$J:$J,"VIVO体验店")</f>
        <v>0</v>
      </c>
      <c r="AA2060" s="99">
        <f>COUNTIFS(通讯通路门店!$S:$S,$G2060,通讯通路门店!$J:$J,"OPPO体验店")</f>
        <v>0</v>
      </c>
      <c r="AB2060" s="99">
        <f>COUNTIFS(通讯通路门店!$S:$S,$G2060,通讯通路门店!$J:$J,"华为授权体验店")+COUNTIFS(通讯通路门店!$S:$S,$G2060,通讯通路门店!$J:$J,"华为堡垒店")</f>
        <v>0</v>
      </c>
      <c r="AC2060" s="99">
        <f>COUNTIFS(通讯通路门店!$S:$S,$G2060,通讯通路门店!$J:$J,"小米体验店")</f>
        <v>0</v>
      </c>
      <c r="AD2060" s="99">
        <f>COUNTIFS(通讯通路门店!$S:$S,$G2060,通讯通路门店!$J:$J,"苹果体验店")</f>
        <v>0</v>
      </c>
      <c r="AE2060" s="99">
        <f>COUNTIFS(通讯通路门店!$S:$S,$G2060,通讯通路门店!$J:$J,"其他品牌专卖店")</f>
        <v>0</v>
      </c>
      <c r="AF2060" s="99">
        <f>SUMIFS(通讯通路门店!$BI:$BI,通讯通路门店!$S:$S,$G2060)</f>
        <v>0</v>
      </c>
      <c r="AG2060" s="99">
        <f>SUMIFS(通讯通路门店!$BH:$BH,通讯通路门店!$S:$S,$G2060)</f>
        <v>0</v>
      </c>
      <c r="AH2060" s="99">
        <f t="shared" si="161"/>
        <v>0</v>
      </c>
      <c r="AI2060" s="99">
        <f>SUMIFS(通讯通路门店!$BB:$BB,通讯通路门店!$S:$S,$G2060)</f>
        <v>0</v>
      </c>
      <c r="AJ2060" s="99">
        <f>SUMIFS(通讯通路门店!$BE:$BE,通讯通路门店!$S:$S,$G2060)</f>
        <v>0</v>
      </c>
      <c r="AK2060" s="99">
        <f>SUMIFS(通讯通路门店!$BG:$BG,通讯通路门店!$S:$S,$G2060)</f>
        <v>0</v>
      </c>
      <c r="AL2060" s="99">
        <f>SUMIFS(通讯通路门店!$BC:$BC,通讯通路门店!$S:$S,$G2060)</f>
        <v>0</v>
      </c>
      <c r="AM2060" s="99">
        <f>SUMIFS(通讯通路门店!$BD:$BD,通讯通路门店!$S:$S,$G2060)</f>
        <v>0</v>
      </c>
      <c r="AN2060" s="99">
        <f>SUMIFS(通讯通路门店!$BF:$BF,通讯通路门店!$S:$S,$G2060)</f>
        <v>0</v>
      </c>
      <c r="AO2060" s="99">
        <f t="shared" si="162"/>
        <v>0</v>
      </c>
      <c r="AP2060" s="99">
        <f>SUMIFS(通讯通路门店!$K:$K,通讯通路门店!$S:$S,$G2060)</f>
        <v>0</v>
      </c>
      <c r="AQ2060" s="83"/>
      <c r="AR2060" s="99">
        <f>SUMIFS(通讯通路门店!$T:$T,通讯通路门店!$S:$S,$G2060)</f>
        <v>0</v>
      </c>
      <c r="AS2060" s="99">
        <f>SUMIFS(通讯通路门店!$U:$U,通讯通路门店!$S:$S,$G2060)</f>
        <v>0</v>
      </c>
      <c r="AT2060" s="99">
        <f>SUMIFS(通讯通路门店!$V:$V,通讯通路门店!$S:$S,$G2060)</f>
        <v>0</v>
      </c>
      <c r="AU2060" s="99">
        <f>SUMIFS(通讯通路门店!$W:$W,通讯通路门店!$S:$S,$G2060)</f>
        <v>0</v>
      </c>
      <c r="AV2060" s="99">
        <f>SUMIFS(通讯通路门店!$Z:$Z,通讯通路门店!$S:$S,$G2060)</f>
        <v>0</v>
      </c>
      <c r="AW2060" s="99">
        <f>SUMIFS(通讯通路门店!$AB:$AB,通讯通路门店!$S:$S,$G2060)</f>
        <v>0</v>
      </c>
      <c r="AX2060" s="99">
        <f>SUMIFS(通讯通路门店!$X:$X,通讯通路门店!$S:$S,$G2060)</f>
        <v>0</v>
      </c>
      <c r="AY2060" s="99">
        <f>SUMIFS(通讯通路门店!$Y:$Y,通讯通路门店!$S:$S,$G2060)</f>
        <v>0</v>
      </c>
      <c r="AZ2060" s="99">
        <f>SUMIFS(通讯通路门店!$AA:$AA,通讯通路门店!$S:$S,$G2060)</f>
        <v>0</v>
      </c>
      <c r="BA2060" s="99">
        <f t="shared" si="163"/>
        <v>0</v>
      </c>
      <c r="BB2060" s="99">
        <f t="shared" si="164"/>
        <v>0</v>
      </c>
      <c r="BC2060" s="99">
        <f>SUMIFS(通讯通路门店!$W:$W,通讯通路门店!$S:$S,$G2060,通讯通路门店!$J:$J,"荣耀体验店")+SUMIFS(通讯通路门店!$W:$W,通讯通路门店!$S:$S,$G2060,通讯通路门店!$J:$J,"荣耀授权专卖店")</f>
        <v>0</v>
      </c>
      <c r="BD2060" s="99">
        <f>SUMIFS(通讯通路门店!$Z:$Z,通讯通路门店!$S:$S,$G2060,通讯通路门店!$J:$J,"VIVO体验店")</f>
        <v>0</v>
      </c>
      <c r="BE2060" s="99">
        <f>SUMIFS(通讯通路门店!$AB:$AB,通讯通路门店!$S:$S,$G2060,通讯通路门店!$J:$J,"OPPO体验店")</f>
        <v>0</v>
      </c>
      <c r="BF2060" s="99">
        <f>SUMIFS(通讯通路门店!$X:$X,通讯通路门店!$S:$S,$G2060,通讯通路门店!$J:$J,"华为授权体验店")+SUMIFS(通讯通路门店!$AA:$AA,通讯通路门店!$S:$S,$G2060,通讯通路门店!$J:$J,"华为堡垒店")</f>
        <v>0</v>
      </c>
      <c r="BG2060" s="99">
        <f>SUMIFS(通讯通路门店!$Y:$Y,通讯通路门店!$S:$S,$G2060,通讯通路门店!$J:$J,"小米体验店")</f>
        <v>0</v>
      </c>
      <c r="BH2060" s="99">
        <f>SUMIFS(通讯通路门店!$AA:$AA,通讯通路门店!$S:$S,$G2060,通讯通路门店!$J:$J,"苹果体验店")</f>
        <v>0</v>
      </c>
      <c r="BI2060" s="99">
        <f>SUMIFS(通讯通路门店!$K:$K,通讯通路门店!$S:$S,$G2060,通讯通路门店!$J:$J,"其他品牌专卖店")</f>
        <v>0</v>
      </c>
      <c r="BJ2060" s="99">
        <f>SUMIFS(通讯通路门店!$AC:$AC,通讯通路门店!$S:$S,$G2060)</f>
        <v>0</v>
      </c>
      <c r="BK2060" s="99">
        <f>SUMIFS(通讯通路门店!$AD:$AD,通讯通路门店!$S:$S,$G2060)</f>
        <v>0</v>
      </c>
      <c r="BL2060" s="99">
        <f>SUMIFS(通讯通路门店!$AE:$AE,通讯通路门店!$S:$S,$G2060)</f>
        <v>0</v>
      </c>
      <c r="BM2060" s="99">
        <f>SUMIFS(通讯通路门店!$AF:$AF,通讯通路门店!$S:$S,$G2060)</f>
        <v>0</v>
      </c>
      <c r="BN2060" s="99">
        <f>SUMIFS(通讯通路门店!$AG:$AG,通讯通路门店!$S:$S,$G2060)</f>
        <v>0</v>
      </c>
      <c r="BO2060" s="99">
        <f>SUMIFS(通讯通路门店!$AH:$AH,通讯通路门店!$S:$S,$G2060)</f>
        <v>0</v>
      </c>
      <c r="BP2060" s="99">
        <f>SUMIFS(通讯通路门店!$AI:$AI,通讯通路门店!$S:$S,$G2060)</f>
        <v>0</v>
      </c>
      <c r="BQ2060" s="83"/>
    </row>
    <row r="2061" spans="1:69">
      <c r="A2061" s="99" t="str">
        <f>IFERROR(_xlfn.XLOOKUP($G2061,通讯通路门店!$S$4:$S$993933,通讯通路门店!$A$4:$A$993933,0,0),"")</f>
        <v>海南省</v>
      </c>
      <c r="B2061" s="99" t="str">
        <f>IFERROR(_xlfn.XLOOKUP($G2061,通讯通路门店!$S$4:$S$993933,通讯通路门店!$B$4:$B$993933,0,0),"")</f>
        <v>乐东黎族自治县</v>
      </c>
      <c r="C2061" s="99" t="str">
        <f>IFERROR(_xlfn.XLOOKUP($G2061,通讯通路门店!$S$4:$S$993933,通讯通路门店!$C$4:$C$993933,0,0),"")</f>
        <v>乐东黎族自治县</v>
      </c>
      <c r="D2061" s="99" t="str">
        <f>IFERROR(_xlfn.XLOOKUP($G2061,通讯通路门店!$S$4:$S$993933,通讯通路门店!$D$4:$D$993933,0,0),"")</f>
        <v>万冲镇</v>
      </c>
      <c r="E2061" s="83"/>
      <c r="F2061" s="83"/>
      <c r="G2061" s="101"/>
      <c r="H2061" s="102">
        <f>IFERROR(_xlfn.XLOOKUP($G2061,通讯通路门店!$S$4:$S$993933,通讯通路门店!$R$4:$R$993933,0,0),"")</f>
        <v>0</v>
      </c>
      <c r="I2061" s="83"/>
      <c r="J2061" s="83"/>
      <c r="K2061" s="83"/>
      <c r="L2061" s="83"/>
      <c r="M2061" s="83"/>
      <c r="N2061" s="83"/>
      <c r="O2061" s="83"/>
      <c r="P2061" s="83"/>
      <c r="Q2061" s="83"/>
      <c r="R2061" s="83"/>
      <c r="S2061" s="83"/>
      <c r="T2061" s="83"/>
      <c r="U2061" s="99">
        <f>COUNTIF(通讯通路门店!$S:$S,$G2061)</f>
        <v>0</v>
      </c>
      <c r="V2061" s="99">
        <f>COUNTIFS(通讯通路门店!$S:$S,$G2061,通讯通路门店!$J:$J,"综合卖场")</f>
        <v>0</v>
      </c>
      <c r="W2061" s="99">
        <f>SUMIFS(通讯通路门店!$AJ:$AJ,通讯通路门店!$S:$S,通讯客户沙盘!$G2061)</f>
        <v>0</v>
      </c>
      <c r="X2061" s="99">
        <f t="shared" si="160"/>
        <v>0</v>
      </c>
      <c r="Y2061" s="99">
        <f>COUNTIFS(通讯通路门店!$S:$S,$G2061,通讯通路门店!$J:$J,"荣耀体验店")+COUNTIFS(通讯通路门店!$S:$S,$G2061,通讯通路门店!$J:$J,"荣耀授权专卖店")</f>
        <v>0</v>
      </c>
      <c r="Z2061" s="99">
        <f>COUNTIFS(通讯通路门店!$S:$S,$G2061,通讯通路门店!$J:$J,"VIVO体验店")</f>
        <v>0</v>
      </c>
      <c r="AA2061" s="99">
        <f>COUNTIFS(通讯通路门店!$S:$S,$G2061,通讯通路门店!$J:$J,"OPPO体验店")</f>
        <v>0</v>
      </c>
      <c r="AB2061" s="99">
        <f>COUNTIFS(通讯通路门店!$S:$S,$G2061,通讯通路门店!$J:$J,"华为授权体验店")+COUNTIFS(通讯通路门店!$S:$S,$G2061,通讯通路门店!$J:$J,"华为堡垒店")</f>
        <v>0</v>
      </c>
      <c r="AC2061" s="99">
        <f>COUNTIFS(通讯通路门店!$S:$S,$G2061,通讯通路门店!$J:$J,"小米体验店")</f>
        <v>0</v>
      </c>
      <c r="AD2061" s="99">
        <f>COUNTIFS(通讯通路门店!$S:$S,$G2061,通讯通路门店!$J:$J,"苹果体验店")</f>
        <v>0</v>
      </c>
      <c r="AE2061" s="99">
        <f>COUNTIFS(通讯通路门店!$S:$S,$G2061,通讯通路门店!$J:$J,"其他品牌专卖店")</f>
        <v>0</v>
      </c>
      <c r="AF2061" s="99">
        <f>SUMIFS(通讯通路门店!$BI:$BI,通讯通路门店!$S:$S,$G2061)</f>
        <v>0</v>
      </c>
      <c r="AG2061" s="99">
        <f>SUMIFS(通讯通路门店!$BH:$BH,通讯通路门店!$S:$S,$G2061)</f>
        <v>0</v>
      </c>
      <c r="AH2061" s="99">
        <f t="shared" si="161"/>
        <v>0</v>
      </c>
      <c r="AI2061" s="99">
        <f>SUMIFS(通讯通路门店!$BB:$BB,通讯通路门店!$S:$S,$G2061)</f>
        <v>0</v>
      </c>
      <c r="AJ2061" s="99">
        <f>SUMIFS(通讯通路门店!$BE:$BE,通讯通路门店!$S:$S,$G2061)</f>
        <v>0</v>
      </c>
      <c r="AK2061" s="99">
        <f>SUMIFS(通讯通路门店!$BG:$BG,通讯通路门店!$S:$S,$G2061)</f>
        <v>0</v>
      </c>
      <c r="AL2061" s="99">
        <f>SUMIFS(通讯通路门店!$BC:$BC,通讯通路门店!$S:$S,$G2061)</f>
        <v>0</v>
      </c>
      <c r="AM2061" s="99">
        <f>SUMIFS(通讯通路门店!$BD:$BD,通讯通路门店!$S:$S,$G2061)</f>
        <v>0</v>
      </c>
      <c r="AN2061" s="99">
        <f>SUMIFS(通讯通路门店!$BF:$BF,通讯通路门店!$S:$S,$G2061)</f>
        <v>0</v>
      </c>
      <c r="AO2061" s="99">
        <f t="shared" si="162"/>
        <v>0</v>
      </c>
      <c r="AP2061" s="99">
        <f>SUMIFS(通讯通路门店!$K:$K,通讯通路门店!$S:$S,$G2061)</f>
        <v>0</v>
      </c>
      <c r="AQ2061" s="83"/>
      <c r="AR2061" s="99">
        <f>SUMIFS(通讯通路门店!$T:$T,通讯通路门店!$S:$S,$G2061)</f>
        <v>0</v>
      </c>
      <c r="AS2061" s="99">
        <f>SUMIFS(通讯通路门店!$U:$U,通讯通路门店!$S:$S,$G2061)</f>
        <v>0</v>
      </c>
      <c r="AT2061" s="99">
        <f>SUMIFS(通讯通路门店!$V:$V,通讯通路门店!$S:$S,$G2061)</f>
        <v>0</v>
      </c>
      <c r="AU2061" s="99">
        <f>SUMIFS(通讯通路门店!$W:$W,通讯通路门店!$S:$S,$G2061)</f>
        <v>0</v>
      </c>
      <c r="AV2061" s="99">
        <f>SUMIFS(通讯通路门店!$Z:$Z,通讯通路门店!$S:$S,$G2061)</f>
        <v>0</v>
      </c>
      <c r="AW2061" s="99">
        <f>SUMIFS(通讯通路门店!$AB:$AB,通讯通路门店!$S:$S,$G2061)</f>
        <v>0</v>
      </c>
      <c r="AX2061" s="99">
        <f>SUMIFS(通讯通路门店!$X:$X,通讯通路门店!$S:$S,$G2061)</f>
        <v>0</v>
      </c>
      <c r="AY2061" s="99">
        <f>SUMIFS(通讯通路门店!$Y:$Y,通讯通路门店!$S:$S,$G2061)</f>
        <v>0</v>
      </c>
      <c r="AZ2061" s="99">
        <f>SUMIFS(通讯通路门店!$AA:$AA,通讯通路门店!$S:$S,$G2061)</f>
        <v>0</v>
      </c>
      <c r="BA2061" s="99">
        <f t="shared" si="163"/>
        <v>0</v>
      </c>
      <c r="BB2061" s="99">
        <f t="shared" si="164"/>
        <v>0</v>
      </c>
      <c r="BC2061" s="99">
        <f>SUMIFS(通讯通路门店!$W:$W,通讯通路门店!$S:$S,$G2061,通讯通路门店!$J:$J,"荣耀体验店")+SUMIFS(通讯通路门店!$W:$W,通讯通路门店!$S:$S,$G2061,通讯通路门店!$J:$J,"荣耀授权专卖店")</f>
        <v>0</v>
      </c>
      <c r="BD2061" s="99">
        <f>SUMIFS(通讯通路门店!$Z:$Z,通讯通路门店!$S:$S,$G2061,通讯通路门店!$J:$J,"VIVO体验店")</f>
        <v>0</v>
      </c>
      <c r="BE2061" s="99">
        <f>SUMIFS(通讯通路门店!$AB:$AB,通讯通路门店!$S:$S,$G2061,通讯通路门店!$J:$J,"OPPO体验店")</f>
        <v>0</v>
      </c>
      <c r="BF2061" s="99">
        <f>SUMIFS(通讯通路门店!$X:$X,通讯通路门店!$S:$S,$G2061,通讯通路门店!$J:$J,"华为授权体验店")+SUMIFS(通讯通路门店!$AA:$AA,通讯通路门店!$S:$S,$G2061,通讯通路门店!$J:$J,"华为堡垒店")</f>
        <v>0</v>
      </c>
      <c r="BG2061" s="99">
        <f>SUMIFS(通讯通路门店!$Y:$Y,通讯通路门店!$S:$S,$G2061,通讯通路门店!$J:$J,"小米体验店")</f>
        <v>0</v>
      </c>
      <c r="BH2061" s="99">
        <f>SUMIFS(通讯通路门店!$AA:$AA,通讯通路门店!$S:$S,$G2061,通讯通路门店!$J:$J,"苹果体验店")</f>
        <v>0</v>
      </c>
      <c r="BI2061" s="99">
        <f>SUMIFS(通讯通路门店!$K:$K,通讯通路门店!$S:$S,$G2061,通讯通路门店!$J:$J,"其他品牌专卖店")</f>
        <v>0</v>
      </c>
      <c r="BJ2061" s="99">
        <f>SUMIFS(通讯通路门店!$AC:$AC,通讯通路门店!$S:$S,$G2061)</f>
        <v>0</v>
      </c>
      <c r="BK2061" s="99">
        <f>SUMIFS(通讯通路门店!$AD:$AD,通讯通路门店!$S:$S,$G2061)</f>
        <v>0</v>
      </c>
      <c r="BL2061" s="99">
        <f>SUMIFS(通讯通路门店!$AE:$AE,通讯通路门店!$S:$S,$G2061)</f>
        <v>0</v>
      </c>
      <c r="BM2061" s="99">
        <f>SUMIFS(通讯通路门店!$AF:$AF,通讯通路门店!$S:$S,$G2061)</f>
        <v>0</v>
      </c>
      <c r="BN2061" s="99">
        <f>SUMIFS(通讯通路门店!$AG:$AG,通讯通路门店!$S:$S,$G2061)</f>
        <v>0</v>
      </c>
      <c r="BO2061" s="99">
        <f>SUMIFS(通讯通路门店!$AH:$AH,通讯通路门店!$S:$S,$G2061)</f>
        <v>0</v>
      </c>
      <c r="BP2061" s="99">
        <f>SUMIFS(通讯通路门店!$AI:$AI,通讯通路门店!$S:$S,$G2061)</f>
        <v>0</v>
      </c>
      <c r="BQ2061" s="83"/>
    </row>
    <row r="2062" spans="1:69">
      <c r="A2062" s="99" t="str">
        <f>IFERROR(_xlfn.XLOOKUP($G2062,通讯通路门店!$S$4:$S$993933,通讯通路门店!$A$4:$A$993933,0,0),"")</f>
        <v>海南省</v>
      </c>
      <c r="B2062" s="99" t="str">
        <f>IFERROR(_xlfn.XLOOKUP($G2062,通讯通路门店!$S$4:$S$993933,通讯通路门店!$B$4:$B$993933,0,0),"")</f>
        <v>乐东黎族自治县</v>
      </c>
      <c r="C2062" s="99" t="str">
        <f>IFERROR(_xlfn.XLOOKUP($G2062,通讯通路门店!$S$4:$S$993933,通讯通路门店!$C$4:$C$993933,0,0),"")</f>
        <v>乐东黎族自治县</v>
      </c>
      <c r="D2062" s="99" t="str">
        <f>IFERROR(_xlfn.XLOOKUP($G2062,通讯通路门店!$S$4:$S$993933,通讯通路门店!$D$4:$D$993933,0,0),"")</f>
        <v>万冲镇</v>
      </c>
      <c r="E2062" s="83"/>
      <c r="F2062" s="83"/>
      <c r="G2062" s="101"/>
      <c r="H2062" s="102">
        <f>IFERROR(_xlfn.XLOOKUP($G2062,通讯通路门店!$S$4:$S$993933,通讯通路门店!$R$4:$R$993933,0,0),"")</f>
        <v>0</v>
      </c>
      <c r="I2062" s="83"/>
      <c r="J2062" s="83"/>
      <c r="K2062" s="83"/>
      <c r="L2062" s="83"/>
      <c r="M2062" s="83"/>
      <c r="N2062" s="83"/>
      <c r="O2062" s="83"/>
      <c r="P2062" s="83"/>
      <c r="Q2062" s="83"/>
      <c r="R2062" s="83"/>
      <c r="S2062" s="83"/>
      <c r="T2062" s="83"/>
      <c r="U2062" s="99">
        <f>COUNTIF(通讯通路门店!$S:$S,$G2062)</f>
        <v>0</v>
      </c>
      <c r="V2062" s="99">
        <f>COUNTIFS(通讯通路门店!$S:$S,$G2062,通讯通路门店!$J:$J,"综合卖场")</f>
        <v>0</v>
      </c>
      <c r="W2062" s="99">
        <f>SUMIFS(通讯通路门店!$AJ:$AJ,通讯通路门店!$S:$S,通讯客户沙盘!$G2062)</f>
        <v>0</v>
      </c>
      <c r="X2062" s="99">
        <f t="shared" si="160"/>
        <v>0</v>
      </c>
      <c r="Y2062" s="99">
        <f>COUNTIFS(通讯通路门店!$S:$S,$G2062,通讯通路门店!$J:$J,"荣耀体验店")+COUNTIFS(通讯通路门店!$S:$S,$G2062,通讯通路门店!$J:$J,"荣耀授权专卖店")</f>
        <v>0</v>
      </c>
      <c r="Z2062" s="99">
        <f>COUNTIFS(通讯通路门店!$S:$S,$G2062,通讯通路门店!$J:$J,"VIVO体验店")</f>
        <v>0</v>
      </c>
      <c r="AA2062" s="99">
        <f>COUNTIFS(通讯通路门店!$S:$S,$G2062,通讯通路门店!$J:$J,"OPPO体验店")</f>
        <v>0</v>
      </c>
      <c r="AB2062" s="99">
        <f>COUNTIFS(通讯通路门店!$S:$S,$G2062,通讯通路门店!$J:$J,"华为授权体验店")+COUNTIFS(通讯通路门店!$S:$S,$G2062,通讯通路门店!$J:$J,"华为堡垒店")</f>
        <v>0</v>
      </c>
      <c r="AC2062" s="99">
        <f>COUNTIFS(通讯通路门店!$S:$S,$G2062,通讯通路门店!$J:$J,"小米体验店")</f>
        <v>0</v>
      </c>
      <c r="AD2062" s="99">
        <f>COUNTIFS(通讯通路门店!$S:$S,$G2062,通讯通路门店!$J:$J,"苹果体验店")</f>
        <v>0</v>
      </c>
      <c r="AE2062" s="99">
        <f>COUNTIFS(通讯通路门店!$S:$S,$G2062,通讯通路门店!$J:$J,"其他品牌专卖店")</f>
        <v>0</v>
      </c>
      <c r="AF2062" s="99">
        <f>SUMIFS(通讯通路门店!$BI:$BI,通讯通路门店!$S:$S,$G2062)</f>
        <v>0</v>
      </c>
      <c r="AG2062" s="99">
        <f>SUMIFS(通讯通路门店!$BH:$BH,通讯通路门店!$S:$S,$G2062)</f>
        <v>0</v>
      </c>
      <c r="AH2062" s="99">
        <f t="shared" si="161"/>
        <v>0</v>
      </c>
      <c r="AI2062" s="99">
        <f>SUMIFS(通讯通路门店!$BB:$BB,通讯通路门店!$S:$S,$G2062)</f>
        <v>0</v>
      </c>
      <c r="AJ2062" s="99">
        <f>SUMIFS(通讯通路门店!$BE:$BE,通讯通路门店!$S:$S,$G2062)</f>
        <v>0</v>
      </c>
      <c r="AK2062" s="99">
        <f>SUMIFS(通讯通路门店!$BG:$BG,通讯通路门店!$S:$S,$G2062)</f>
        <v>0</v>
      </c>
      <c r="AL2062" s="99">
        <f>SUMIFS(通讯通路门店!$BC:$BC,通讯通路门店!$S:$S,$G2062)</f>
        <v>0</v>
      </c>
      <c r="AM2062" s="99">
        <f>SUMIFS(通讯通路门店!$BD:$BD,通讯通路门店!$S:$S,$G2062)</f>
        <v>0</v>
      </c>
      <c r="AN2062" s="99">
        <f>SUMIFS(通讯通路门店!$BF:$BF,通讯通路门店!$S:$S,$G2062)</f>
        <v>0</v>
      </c>
      <c r="AO2062" s="99">
        <f t="shared" si="162"/>
        <v>0</v>
      </c>
      <c r="AP2062" s="99">
        <f>SUMIFS(通讯通路门店!$K:$K,通讯通路门店!$S:$S,$G2062)</f>
        <v>0</v>
      </c>
      <c r="AQ2062" s="83"/>
      <c r="AR2062" s="99">
        <f>SUMIFS(通讯通路门店!$T:$T,通讯通路门店!$S:$S,$G2062)</f>
        <v>0</v>
      </c>
      <c r="AS2062" s="99">
        <f>SUMIFS(通讯通路门店!$U:$U,通讯通路门店!$S:$S,$G2062)</f>
        <v>0</v>
      </c>
      <c r="AT2062" s="99">
        <f>SUMIFS(通讯通路门店!$V:$V,通讯通路门店!$S:$S,$G2062)</f>
        <v>0</v>
      </c>
      <c r="AU2062" s="99">
        <f>SUMIFS(通讯通路门店!$W:$W,通讯通路门店!$S:$S,$G2062)</f>
        <v>0</v>
      </c>
      <c r="AV2062" s="99">
        <f>SUMIFS(通讯通路门店!$Z:$Z,通讯通路门店!$S:$S,$G2062)</f>
        <v>0</v>
      </c>
      <c r="AW2062" s="99">
        <f>SUMIFS(通讯通路门店!$AB:$AB,通讯通路门店!$S:$S,$G2062)</f>
        <v>0</v>
      </c>
      <c r="AX2062" s="99">
        <f>SUMIFS(通讯通路门店!$X:$X,通讯通路门店!$S:$S,$G2062)</f>
        <v>0</v>
      </c>
      <c r="AY2062" s="99">
        <f>SUMIFS(通讯通路门店!$Y:$Y,通讯通路门店!$S:$S,$G2062)</f>
        <v>0</v>
      </c>
      <c r="AZ2062" s="99">
        <f>SUMIFS(通讯通路门店!$AA:$AA,通讯通路门店!$S:$S,$G2062)</f>
        <v>0</v>
      </c>
      <c r="BA2062" s="99">
        <f t="shared" si="163"/>
        <v>0</v>
      </c>
      <c r="BB2062" s="99">
        <f t="shared" si="164"/>
        <v>0</v>
      </c>
      <c r="BC2062" s="99">
        <f>SUMIFS(通讯通路门店!$W:$W,通讯通路门店!$S:$S,$G2062,通讯通路门店!$J:$J,"荣耀体验店")+SUMIFS(通讯通路门店!$W:$W,通讯通路门店!$S:$S,$G2062,通讯通路门店!$J:$J,"荣耀授权专卖店")</f>
        <v>0</v>
      </c>
      <c r="BD2062" s="99">
        <f>SUMIFS(通讯通路门店!$Z:$Z,通讯通路门店!$S:$S,$G2062,通讯通路门店!$J:$J,"VIVO体验店")</f>
        <v>0</v>
      </c>
      <c r="BE2062" s="99">
        <f>SUMIFS(通讯通路门店!$AB:$AB,通讯通路门店!$S:$S,$G2062,通讯通路门店!$J:$J,"OPPO体验店")</f>
        <v>0</v>
      </c>
      <c r="BF2062" s="99">
        <f>SUMIFS(通讯通路门店!$X:$X,通讯通路门店!$S:$S,$G2062,通讯通路门店!$J:$J,"华为授权体验店")+SUMIFS(通讯通路门店!$AA:$AA,通讯通路门店!$S:$S,$G2062,通讯通路门店!$J:$J,"华为堡垒店")</f>
        <v>0</v>
      </c>
      <c r="BG2062" s="99">
        <f>SUMIFS(通讯通路门店!$Y:$Y,通讯通路门店!$S:$S,$G2062,通讯通路门店!$J:$J,"小米体验店")</f>
        <v>0</v>
      </c>
      <c r="BH2062" s="99">
        <f>SUMIFS(通讯通路门店!$AA:$AA,通讯通路门店!$S:$S,$G2062,通讯通路门店!$J:$J,"苹果体验店")</f>
        <v>0</v>
      </c>
      <c r="BI2062" s="99">
        <f>SUMIFS(通讯通路门店!$K:$K,通讯通路门店!$S:$S,$G2062,通讯通路门店!$J:$J,"其他品牌专卖店")</f>
        <v>0</v>
      </c>
      <c r="BJ2062" s="99">
        <f>SUMIFS(通讯通路门店!$AC:$AC,通讯通路门店!$S:$S,$G2062)</f>
        <v>0</v>
      </c>
      <c r="BK2062" s="99">
        <f>SUMIFS(通讯通路门店!$AD:$AD,通讯通路门店!$S:$S,$G2062)</f>
        <v>0</v>
      </c>
      <c r="BL2062" s="99">
        <f>SUMIFS(通讯通路门店!$AE:$AE,通讯通路门店!$S:$S,$G2062)</f>
        <v>0</v>
      </c>
      <c r="BM2062" s="99">
        <f>SUMIFS(通讯通路门店!$AF:$AF,通讯通路门店!$S:$S,$G2062)</f>
        <v>0</v>
      </c>
      <c r="BN2062" s="99">
        <f>SUMIFS(通讯通路门店!$AG:$AG,通讯通路门店!$S:$S,$G2062)</f>
        <v>0</v>
      </c>
      <c r="BO2062" s="99">
        <f>SUMIFS(通讯通路门店!$AH:$AH,通讯通路门店!$S:$S,$G2062)</f>
        <v>0</v>
      </c>
      <c r="BP2062" s="99">
        <f>SUMIFS(通讯通路门店!$AI:$AI,通讯通路门店!$S:$S,$G2062)</f>
        <v>0</v>
      </c>
      <c r="BQ2062" s="83"/>
    </row>
    <row r="2063" spans="1:69">
      <c r="A2063" s="99" t="str">
        <f>IFERROR(_xlfn.XLOOKUP($G2063,通讯通路门店!$S$4:$S$993933,通讯通路门店!$A$4:$A$993933,0,0),"")</f>
        <v>海南省</v>
      </c>
      <c r="B2063" s="99" t="str">
        <f>IFERROR(_xlfn.XLOOKUP($G2063,通讯通路门店!$S$4:$S$993933,通讯通路门店!$B$4:$B$993933,0,0),"")</f>
        <v>乐东黎族自治县</v>
      </c>
      <c r="C2063" s="99" t="str">
        <f>IFERROR(_xlfn.XLOOKUP($G2063,通讯通路门店!$S$4:$S$993933,通讯通路门店!$C$4:$C$993933,0,0),"")</f>
        <v>乐东黎族自治县</v>
      </c>
      <c r="D2063" s="99" t="str">
        <f>IFERROR(_xlfn.XLOOKUP($G2063,通讯通路门店!$S$4:$S$993933,通讯通路门店!$D$4:$D$993933,0,0),"")</f>
        <v>万冲镇</v>
      </c>
      <c r="E2063" s="83"/>
      <c r="F2063" s="83"/>
      <c r="G2063" s="101"/>
      <c r="H2063" s="102">
        <f>IFERROR(_xlfn.XLOOKUP($G2063,通讯通路门店!$S$4:$S$993933,通讯通路门店!$R$4:$R$993933,0,0),"")</f>
        <v>0</v>
      </c>
      <c r="I2063" s="83"/>
      <c r="J2063" s="83"/>
      <c r="K2063" s="83"/>
      <c r="L2063" s="83"/>
      <c r="M2063" s="83"/>
      <c r="N2063" s="83"/>
      <c r="O2063" s="83"/>
      <c r="P2063" s="83"/>
      <c r="Q2063" s="83"/>
      <c r="R2063" s="83"/>
      <c r="S2063" s="83"/>
      <c r="T2063" s="83"/>
      <c r="U2063" s="99">
        <f>COUNTIF(通讯通路门店!$S:$S,$G2063)</f>
        <v>0</v>
      </c>
      <c r="V2063" s="99">
        <f>COUNTIFS(通讯通路门店!$S:$S,$G2063,通讯通路门店!$J:$J,"综合卖场")</f>
        <v>0</v>
      </c>
      <c r="W2063" s="99">
        <f>SUMIFS(通讯通路门店!$AJ:$AJ,通讯通路门店!$S:$S,通讯客户沙盘!$G2063)</f>
        <v>0</v>
      </c>
      <c r="X2063" s="99">
        <f t="shared" si="160"/>
        <v>0</v>
      </c>
      <c r="Y2063" s="99">
        <f>COUNTIFS(通讯通路门店!$S:$S,$G2063,通讯通路门店!$J:$J,"荣耀体验店")+COUNTIFS(通讯通路门店!$S:$S,$G2063,通讯通路门店!$J:$J,"荣耀授权专卖店")</f>
        <v>0</v>
      </c>
      <c r="Z2063" s="99">
        <f>COUNTIFS(通讯通路门店!$S:$S,$G2063,通讯通路门店!$J:$J,"VIVO体验店")</f>
        <v>0</v>
      </c>
      <c r="AA2063" s="99">
        <f>COUNTIFS(通讯通路门店!$S:$S,$G2063,通讯通路门店!$J:$J,"OPPO体验店")</f>
        <v>0</v>
      </c>
      <c r="AB2063" s="99">
        <f>COUNTIFS(通讯通路门店!$S:$S,$G2063,通讯通路门店!$J:$J,"华为授权体验店")+COUNTIFS(通讯通路门店!$S:$S,$G2063,通讯通路门店!$J:$J,"华为堡垒店")</f>
        <v>0</v>
      </c>
      <c r="AC2063" s="99">
        <f>COUNTIFS(通讯通路门店!$S:$S,$G2063,通讯通路门店!$J:$J,"小米体验店")</f>
        <v>0</v>
      </c>
      <c r="AD2063" s="99">
        <f>COUNTIFS(通讯通路门店!$S:$S,$G2063,通讯通路门店!$J:$J,"苹果体验店")</f>
        <v>0</v>
      </c>
      <c r="AE2063" s="99">
        <f>COUNTIFS(通讯通路门店!$S:$S,$G2063,通讯通路门店!$J:$J,"其他品牌专卖店")</f>
        <v>0</v>
      </c>
      <c r="AF2063" s="99">
        <f>SUMIFS(通讯通路门店!$BI:$BI,通讯通路门店!$S:$S,$G2063)</f>
        <v>0</v>
      </c>
      <c r="AG2063" s="99">
        <f>SUMIFS(通讯通路门店!$BH:$BH,通讯通路门店!$S:$S,$G2063)</f>
        <v>0</v>
      </c>
      <c r="AH2063" s="99">
        <f t="shared" si="161"/>
        <v>0</v>
      </c>
      <c r="AI2063" s="99">
        <f>SUMIFS(通讯通路门店!$BB:$BB,通讯通路门店!$S:$S,$G2063)</f>
        <v>0</v>
      </c>
      <c r="AJ2063" s="99">
        <f>SUMIFS(通讯通路门店!$BE:$BE,通讯通路门店!$S:$S,$G2063)</f>
        <v>0</v>
      </c>
      <c r="AK2063" s="99">
        <f>SUMIFS(通讯通路门店!$BG:$BG,通讯通路门店!$S:$S,$G2063)</f>
        <v>0</v>
      </c>
      <c r="AL2063" s="99">
        <f>SUMIFS(通讯通路门店!$BC:$BC,通讯通路门店!$S:$S,$G2063)</f>
        <v>0</v>
      </c>
      <c r="AM2063" s="99">
        <f>SUMIFS(通讯通路门店!$BD:$BD,通讯通路门店!$S:$S,$G2063)</f>
        <v>0</v>
      </c>
      <c r="AN2063" s="99">
        <f>SUMIFS(通讯通路门店!$BF:$BF,通讯通路门店!$S:$S,$G2063)</f>
        <v>0</v>
      </c>
      <c r="AO2063" s="99">
        <f t="shared" si="162"/>
        <v>0</v>
      </c>
      <c r="AP2063" s="99">
        <f>SUMIFS(通讯通路门店!$K:$K,通讯通路门店!$S:$S,$G2063)</f>
        <v>0</v>
      </c>
      <c r="AQ2063" s="83"/>
      <c r="AR2063" s="99">
        <f>SUMIFS(通讯通路门店!$T:$T,通讯通路门店!$S:$S,$G2063)</f>
        <v>0</v>
      </c>
      <c r="AS2063" s="99">
        <f>SUMIFS(通讯通路门店!$U:$U,通讯通路门店!$S:$S,$G2063)</f>
        <v>0</v>
      </c>
      <c r="AT2063" s="99">
        <f>SUMIFS(通讯通路门店!$V:$V,通讯通路门店!$S:$S,$G2063)</f>
        <v>0</v>
      </c>
      <c r="AU2063" s="99">
        <f>SUMIFS(通讯通路门店!$W:$W,通讯通路门店!$S:$S,$G2063)</f>
        <v>0</v>
      </c>
      <c r="AV2063" s="99">
        <f>SUMIFS(通讯通路门店!$Z:$Z,通讯通路门店!$S:$S,$G2063)</f>
        <v>0</v>
      </c>
      <c r="AW2063" s="99">
        <f>SUMIFS(通讯通路门店!$AB:$AB,通讯通路门店!$S:$S,$G2063)</f>
        <v>0</v>
      </c>
      <c r="AX2063" s="99">
        <f>SUMIFS(通讯通路门店!$X:$X,通讯通路门店!$S:$S,$G2063)</f>
        <v>0</v>
      </c>
      <c r="AY2063" s="99">
        <f>SUMIFS(通讯通路门店!$Y:$Y,通讯通路门店!$S:$S,$G2063)</f>
        <v>0</v>
      </c>
      <c r="AZ2063" s="99">
        <f>SUMIFS(通讯通路门店!$AA:$AA,通讯通路门店!$S:$S,$G2063)</f>
        <v>0</v>
      </c>
      <c r="BA2063" s="99">
        <f t="shared" si="163"/>
        <v>0</v>
      </c>
      <c r="BB2063" s="99">
        <f t="shared" si="164"/>
        <v>0</v>
      </c>
      <c r="BC2063" s="99">
        <f>SUMIFS(通讯通路门店!$W:$W,通讯通路门店!$S:$S,$G2063,通讯通路门店!$J:$J,"荣耀体验店")+SUMIFS(通讯通路门店!$W:$W,通讯通路门店!$S:$S,$G2063,通讯通路门店!$J:$J,"荣耀授权专卖店")</f>
        <v>0</v>
      </c>
      <c r="BD2063" s="99">
        <f>SUMIFS(通讯通路门店!$Z:$Z,通讯通路门店!$S:$S,$G2063,通讯通路门店!$J:$J,"VIVO体验店")</f>
        <v>0</v>
      </c>
      <c r="BE2063" s="99">
        <f>SUMIFS(通讯通路门店!$AB:$AB,通讯通路门店!$S:$S,$G2063,通讯通路门店!$J:$J,"OPPO体验店")</f>
        <v>0</v>
      </c>
      <c r="BF2063" s="99">
        <f>SUMIFS(通讯通路门店!$X:$X,通讯通路门店!$S:$S,$G2063,通讯通路门店!$J:$J,"华为授权体验店")+SUMIFS(通讯通路门店!$AA:$AA,通讯通路门店!$S:$S,$G2063,通讯通路门店!$J:$J,"华为堡垒店")</f>
        <v>0</v>
      </c>
      <c r="BG2063" s="99">
        <f>SUMIFS(通讯通路门店!$Y:$Y,通讯通路门店!$S:$S,$G2063,通讯通路门店!$J:$J,"小米体验店")</f>
        <v>0</v>
      </c>
      <c r="BH2063" s="99">
        <f>SUMIFS(通讯通路门店!$AA:$AA,通讯通路门店!$S:$S,$G2063,通讯通路门店!$J:$J,"苹果体验店")</f>
        <v>0</v>
      </c>
      <c r="BI2063" s="99">
        <f>SUMIFS(通讯通路门店!$K:$K,通讯通路门店!$S:$S,$G2063,通讯通路门店!$J:$J,"其他品牌专卖店")</f>
        <v>0</v>
      </c>
      <c r="BJ2063" s="99">
        <f>SUMIFS(通讯通路门店!$AC:$AC,通讯通路门店!$S:$S,$G2063)</f>
        <v>0</v>
      </c>
      <c r="BK2063" s="99">
        <f>SUMIFS(通讯通路门店!$AD:$AD,通讯通路门店!$S:$S,$G2063)</f>
        <v>0</v>
      </c>
      <c r="BL2063" s="99">
        <f>SUMIFS(通讯通路门店!$AE:$AE,通讯通路门店!$S:$S,$G2063)</f>
        <v>0</v>
      </c>
      <c r="BM2063" s="99">
        <f>SUMIFS(通讯通路门店!$AF:$AF,通讯通路门店!$S:$S,$G2063)</f>
        <v>0</v>
      </c>
      <c r="BN2063" s="99">
        <f>SUMIFS(通讯通路门店!$AG:$AG,通讯通路门店!$S:$S,$G2063)</f>
        <v>0</v>
      </c>
      <c r="BO2063" s="99">
        <f>SUMIFS(通讯通路门店!$AH:$AH,通讯通路门店!$S:$S,$G2063)</f>
        <v>0</v>
      </c>
      <c r="BP2063" s="99">
        <f>SUMIFS(通讯通路门店!$AI:$AI,通讯通路门店!$S:$S,$G2063)</f>
        <v>0</v>
      </c>
      <c r="BQ2063" s="83"/>
    </row>
    <row r="2064" spans="1:69">
      <c r="A2064" s="99" t="str">
        <f>IFERROR(_xlfn.XLOOKUP($G2064,通讯通路门店!$S$4:$S$993933,通讯通路门店!$A$4:$A$993933,0,0),"")</f>
        <v>海南省</v>
      </c>
      <c r="B2064" s="99" t="str">
        <f>IFERROR(_xlfn.XLOOKUP($G2064,通讯通路门店!$S$4:$S$993933,通讯通路门店!$B$4:$B$993933,0,0),"")</f>
        <v>乐东黎族自治县</v>
      </c>
      <c r="C2064" s="99" t="str">
        <f>IFERROR(_xlfn.XLOOKUP($G2064,通讯通路门店!$S$4:$S$993933,通讯通路门店!$C$4:$C$993933,0,0),"")</f>
        <v>乐东黎族自治县</v>
      </c>
      <c r="D2064" s="99" t="str">
        <f>IFERROR(_xlfn.XLOOKUP($G2064,通讯通路门店!$S$4:$S$993933,通讯通路门店!$D$4:$D$993933,0,0),"")</f>
        <v>万冲镇</v>
      </c>
      <c r="E2064" s="83"/>
      <c r="F2064" s="83"/>
      <c r="G2064" s="101"/>
      <c r="H2064" s="102">
        <f>IFERROR(_xlfn.XLOOKUP($G2064,通讯通路门店!$S$4:$S$993933,通讯通路门店!$R$4:$R$993933,0,0),"")</f>
        <v>0</v>
      </c>
      <c r="I2064" s="83"/>
      <c r="J2064" s="83"/>
      <c r="K2064" s="83"/>
      <c r="L2064" s="83"/>
      <c r="M2064" s="83"/>
      <c r="N2064" s="83"/>
      <c r="O2064" s="83"/>
      <c r="P2064" s="83"/>
      <c r="Q2064" s="83"/>
      <c r="R2064" s="83"/>
      <c r="S2064" s="83"/>
      <c r="T2064" s="83"/>
      <c r="U2064" s="99">
        <f>COUNTIF(通讯通路门店!$S:$S,$G2064)</f>
        <v>0</v>
      </c>
      <c r="V2064" s="99">
        <f>COUNTIFS(通讯通路门店!$S:$S,$G2064,通讯通路门店!$J:$J,"综合卖场")</f>
        <v>0</v>
      </c>
      <c r="W2064" s="99">
        <f>SUMIFS(通讯通路门店!$AJ:$AJ,通讯通路门店!$S:$S,通讯客户沙盘!$G2064)</f>
        <v>0</v>
      </c>
      <c r="X2064" s="99">
        <f t="shared" si="160"/>
        <v>0</v>
      </c>
      <c r="Y2064" s="99">
        <f>COUNTIFS(通讯通路门店!$S:$S,$G2064,通讯通路门店!$J:$J,"荣耀体验店")+COUNTIFS(通讯通路门店!$S:$S,$G2064,通讯通路门店!$J:$J,"荣耀授权专卖店")</f>
        <v>0</v>
      </c>
      <c r="Z2064" s="99">
        <f>COUNTIFS(通讯通路门店!$S:$S,$G2064,通讯通路门店!$J:$J,"VIVO体验店")</f>
        <v>0</v>
      </c>
      <c r="AA2064" s="99">
        <f>COUNTIFS(通讯通路门店!$S:$S,$G2064,通讯通路门店!$J:$J,"OPPO体验店")</f>
        <v>0</v>
      </c>
      <c r="AB2064" s="99">
        <f>COUNTIFS(通讯通路门店!$S:$S,$G2064,通讯通路门店!$J:$J,"华为授权体验店")+COUNTIFS(通讯通路门店!$S:$S,$G2064,通讯通路门店!$J:$J,"华为堡垒店")</f>
        <v>0</v>
      </c>
      <c r="AC2064" s="99">
        <f>COUNTIFS(通讯通路门店!$S:$S,$G2064,通讯通路门店!$J:$J,"小米体验店")</f>
        <v>0</v>
      </c>
      <c r="AD2064" s="99">
        <f>COUNTIFS(通讯通路门店!$S:$S,$G2064,通讯通路门店!$J:$J,"苹果体验店")</f>
        <v>0</v>
      </c>
      <c r="AE2064" s="99">
        <f>COUNTIFS(通讯通路门店!$S:$S,$G2064,通讯通路门店!$J:$J,"其他品牌专卖店")</f>
        <v>0</v>
      </c>
      <c r="AF2064" s="99">
        <f>SUMIFS(通讯通路门店!$BI:$BI,通讯通路门店!$S:$S,$G2064)</f>
        <v>0</v>
      </c>
      <c r="AG2064" s="99">
        <f>SUMIFS(通讯通路门店!$BH:$BH,通讯通路门店!$S:$S,$G2064)</f>
        <v>0</v>
      </c>
      <c r="AH2064" s="99">
        <f t="shared" si="161"/>
        <v>0</v>
      </c>
      <c r="AI2064" s="99">
        <f>SUMIFS(通讯通路门店!$BB:$BB,通讯通路门店!$S:$S,$G2064)</f>
        <v>0</v>
      </c>
      <c r="AJ2064" s="99">
        <f>SUMIFS(通讯通路门店!$BE:$BE,通讯通路门店!$S:$S,$G2064)</f>
        <v>0</v>
      </c>
      <c r="AK2064" s="99">
        <f>SUMIFS(通讯通路门店!$BG:$BG,通讯通路门店!$S:$S,$G2064)</f>
        <v>0</v>
      </c>
      <c r="AL2064" s="99">
        <f>SUMIFS(通讯通路门店!$BC:$BC,通讯通路门店!$S:$S,$G2064)</f>
        <v>0</v>
      </c>
      <c r="AM2064" s="99">
        <f>SUMIFS(通讯通路门店!$BD:$BD,通讯通路门店!$S:$S,$G2064)</f>
        <v>0</v>
      </c>
      <c r="AN2064" s="99">
        <f>SUMIFS(通讯通路门店!$BF:$BF,通讯通路门店!$S:$S,$G2064)</f>
        <v>0</v>
      </c>
      <c r="AO2064" s="99">
        <f t="shared" si="162"/>
        <v>0</v>
      </c>
      <c r="AP2064" s="99">
        <f>SUMIFS(通讯通路门店!$K:$K,通讯通路门店!$S:$S,$G2064)</f>
        <v>0</v>
      </c>
      <c r="AQ2064" s="83"/>
      <c r="AR2064" s="99">
        <f>SUMIFS(通讯通路门店!$T:$T,通讯通路门店!$S:$S,$G2064)</f>
        <v>0</v>
      </c>
      <c r="AS2064" s="99">
        <f>SUMIFS(通讯通路门店!$U:$U,通讯通路门店!$S:$S,$G2064)</f>
        <v>0</v>
      </c>
      <c r="AT2064" s="99">
        <f>SUMIFS(通讯通路门店!$V:$V,通讯通路门店!$S:$S,$G2064)</f>
        <v>0</v>
      </c>
      <c r="AU2064" s="99">
        <f>SUMIFS(通讯通路门店!$W:$W,通讯通路门店!$S:$S,$G2064)</f>
        <v>0</v>
      </c>
      <c r="AV2064" s="99">
        <f>SUMIFS(通讯通路门店!$Z:$Z,通讯通路门店!$S:$S,$G2064)</f>
        <v>0</v>
      </c>
      <c r="AW2064" s="99">
        <f>SUMIFS(通讯通路门店!$AB:$AB,通讯通路门店!$S:$S,$G2064)</f>
        <v>0</v>
      </c>
      <c r="AX2064" s="99">
        <f>SUMIFS(通讯通路门店!$X:$X,通讯通路门店!$S:$S,$G2064)</f>
        <v>0</v>
      </c>
      <c r="AY2064" s="99">
        <f>SUMIFS(通讯通路门店!$Y:$Y,通讯通路门店!$S:$S,$G2064)</f>
        <v>0</v>
      </c>
      <c r="AZ2064" s="99">
        <f>SUMIFS(通讯通路门店!$AA:$AA,通讯通路门店!$S:$S,$G2064)</f>
        <v>0</v>
      </c>
      <c r="BA2064" s="99">
        <f t="shared" si="163"/>
        <v>0</v>
      </c>
      <c r="BB2064" s="99">
        <f t="shared" si="164"/>
        <v>0</v>
      </c>
      <c r="BC2064" s="99">
        <f>SUMIFS(通讯通路门店!$W:$W,通讯通路门店!$S:$S,$G2064,通讯通路门店!$J:$J,"荣耀体验店")+SUMIFS(通讯通路门店!$W:$W,通讯通路门店!$S:$S,$G2064,通讯通路门店!$J:$J,"荣耀授权专卖店")</f>
        <v>0</v>
      </c>
      <c r="BD2064" s="99">
        <f>SUMIFS(通讯通路门店!$Z:$Z,通讯通路门店!$S:$S,$G2064,通讯通路门店!$J:$J,"VIVO体验店")</f>
        <v>0</v>
      </c>
      <c r="BE2064" s="99">
        <f>SUMIFS(通讯通路门店!$AB:$AB,通讯通路门店!$S:$S,$G2064,通讯通路门店!$J:$J,"OPPO体验店")</f>
        <v>0</v>
      </c>
      <c r="BF2064" s="99">
        <f>SUMIFS(通讯通路门店!$X:$X,通讯通路门店!$S:$S,$G2064,通讯通路门店!$J:$J,"华为授权体验店")+SUMIFS(通讯通路门店!$AA:$AA,通讯通路门店!$S:$S,$G2064,通讯通路门店!$J:$J,"华为堡垒店")</f>
        <v>0</v>
      </c>
      <c r="BG2064" s="99">
        <f>SUMIFS(通讯通路门店!$Y:$Y,通讯通路门店!$S:$S,$G2064,通讯通路门店!$J:$J,"小米体验店")</f>
        <v>0</v>
      </c>
      <c r="BH2064" s="99">
        <f>SUMIFS(通讯通路门店!$AA:$AA,通讯通路门店!$S:$S,$G2064,通讯通路门店!$J:$J,"苹果体验店")</f>
        <v>0</v>
      </c>
      <c r="BI2064" s="99">
        <f>SUMIFS(通讯通路门店!$K:$K,通讯通路门店!$S:$S,$G2064,通讯通路门店!$J:$J,"其他品牌专卖店")</f>
        <v>0</v>
      </c>
      <c r="BJ2064" s="99">
        <f>SUMIFS(通讯通路门店!$AC:$AC,通讯通路门店!$S:$S,$G2064)</f>
        <v>0</v>
      </c>
      <c r="BK2064" s="99">
        <f>SUMIFS(通讯通路门店!$AD:$AD,通讯通路门店!$S:$S,$G2064)</f>
        <v>0</v>
      </c>
      <c r="BL2064" s="99">
        <f>SUMIFS(通讯通路门店!$AE:$AE,通讯通路门店!$S:$S,$G2064)</f>
        <v>0</v>
      </c>
      <c r="BM2064" s="99">
        <f>SUMIFS(通讯通路门店!$AF:$AF,通讯通路门店!$S:$S,$G2064)</f>
        <v>0</v>
      </c>
      <c r="BN2064" s="99">
        <f>SUMIFS(通讯通路门店!$AG:$AG,通讯通路门店!$S:$S,$G2064)</f>
        <v>0</v>
      </c>
      <c r="BO2064" s="99">
        <f>SUMIFS(通讯通路门店!$AH:$AH,通讯通路门店!$S:$S,$G2064)</f>
        <v>0</v>
      </c>
      <c r="BP2064" s="99">
        <f>SUMIFS(通讯通路门店!$AI:$AI,通讯通路门店!$S:$S,$G2064)</f>
        <v>0</v>
      </c>
      <c r="BQ2064" s="83"/>
    </row>
    <row r="2065" spans="1:69">
      <c r="A2065" s="99" t="str">
        <f>IFERROR(_xlfn.XLOOKUP($G2065,通讯通路门店!$S$4:$S$993933,通讯通路门店!$A$4:$A$993933,0,0),"")</f>
        <v>海南省</v>
      </c>
      <c r="B2065" s="99" t="str">
        <f>IFERROR(_xlfn.XLOOKUP($G2065,通讯通路门店!$S$4:$S$993933,通讯通路门店!$B$4:$B$993933,0,0),"")</f>
        <v>乐东黎族自治县</v>
      </c>
      <c r="C2065" s="99" t="str">
        <f>IFERROR(_xlfn.XLOOKUP($G2065,通讯通路门店!$S$4:$S$993933,通讯通路门店!$C$4:$C$993933,0,0),"")</f>
        <v>乐东黎族自治县</v>
      </c>
      <c r="D2065" s="99" t="str">
        <f>IFERROR(_xlfn.XLOOKUP($G2065,通讯通路门店!$S$4:$S$993933,通讯通路门店!$D$4:$D$993933,0,0),"")</f>
        <v>万冲镇</v>
      </c>
      <c r="E2065" s="83"/>
      <c r="F2065" s="83"/>
      <c r="G2065" s="101"/>
      <c r="H2065" s="102">
        <f>IFERROR(_xlfn.XLOOKUP($G2065,通讯通路门店!$S$4:$S$993933,通讯通路门店!$R$4:$R$993933,0,0),"")</f>
        <v>0</v>
      </c>
      <c r="I2065" s="83"/>
      <c r="J2065" s="83"/>
      <c r="K2065" s="83"/>
      <c r="L2065" s="83"/>
      <c r="M2065" s="83"/>
      <c r="N2065" s="83"/>
      <c r="O2065" s="83"/>
      <c r="P2065" s="83"/>
      <c r="Q2065" s="83"/>
      <c r="R2065" s="83"/>
      <c r="S2065" s="83"/>
      <c r="T2065" s="83"/>
      <c r="U2065" s="99">
        <f>COUNTIF(通讯通路门店!$S:$S,$G2065)</f>
        <v>0</v>
      </c>
      <c r="V2065" s="99">
        <f>COUNTIFS(通讯通路门店!$S:$S,$G2065,通讯通路门店!$J:$J,"综合卖场")</f>
        <v>0</v>
      </c>
      <c r="W2065" s="99">
        <f>SUMIFS(通讯通路门店!$AJ:$AJ,通讯通路门店!$S:$S,通讯客户沙盘!$G2065)</f>
        <v>0</v>
      </c>
      <c r="X2065" s="99">
        <f t="shared" si="160"/>
        <v>0</v>
      </c>
      <c r="Y2065" s="99">
        <f>COUNTIFS(通讯通路门店!$S:$S,$G2065,通讯通路门店!$J:$J,"荣耀体验店")+COUNTIFS(通讯通路门店!$S:$S,$G2065,通讯通路门店!$J:$J,"荣耀授权专卖店")</f>
        <v>0</v>
      </c>
      <c r="Z2065" s="99">
        <f>COUNTIFS(通讯通路门店!$S:$S,$G2065,通讯通路门店!$J:$J,"VIVO体验店")</f>
        <v>0</v>
      </c>
      <c r="AA2065" s="99">
        <f>COUNTIFS(通讯通路门店!$S:$S,$G2065,通讯通路门店!$J:$J,"OPPO体验店")</f>
        <v>0</v>
      </c>
      <c r="AB2065" s="99">
        <f>COUNTIFS(通讯通路门店!$S:$S,$G2065,通讯通路门店!$J:$J,"华为授权体验店")+COUNTIFS(通讯通路门店!$S:$S,$G2065,通讯通路门店!$J:$J,"华为堡垒店")</f>
        <v>0</v>
      </c>
      <c r="AC2065" s="99">
        <f>COUNTIFS(通讯通路门店!$S:$S,$G2065,通讯通路门店!$J:$J,"小米体验店")</f>
        <v>0</v>
      </c>
      <c r="AD2065" s="99">
        <f>COUNTIFS(通讯通路门店!$S:$S,$G2065,通讯通路门店!$J:$J,"苹果体验店")</f>
        <v>0</v>
      </c>
      <c r="AE2065" s="99">
        <f>COUNTIFS(通讯通路门店!$S:$S,$G2065,通讯通路门店!$J:$J,"其他品牌专卖店")</f>
        <v>0</v>
      </c>
      <c r="AF2065" s="99">
        <f>SUMIFS(通讯通路门店!$BI:$BI,通讯通路门店!$S:$S,$G2065)</f>
        <v>0</v>
      </c>
      <c r="AG2065" s="99">
        <f>SUMIFS(通讯通路门店!$BH:$BH,通讯通路门店!$S:$S,$G2065)</f>
        <v>0</v>
      </c>
      <c r="AH2065" s="99">
        <f t="shared" si="161"/>
        <v>0</v>
      </c>
      <c r="AI2065" s="99">
        <f>SUMIFS(通讯通路门店!$BB:$BB,通讯通路门店!$S:$S,$G2065)</f>
        <v>0</v>
      </c>
      <c r="AJ2065" s="99">
        <f>SUMIFS(通讯通路门店!$BE:$BE,通讯通路门店!$S:$S,$G2065)</f>
        <v>0</v>
      </c>
      <c r="AK2065" s="99">
        <f>SUMIFS(通讯通路门店!$BG:$BG,通讯通路门店!$S:$S,$G2065)</f>
        <v>0</v>
      </c>
      <c r="AL2065" s="99">
        <f>SUMIFS(通讯通路门店!$BC:$BC,通讯通路门店!$S:$S,$G2065)</f>
        <v>0</v>
      </c>
      <c r="AM2065" s="99">
        <f>SUMIFS(通讯通路门店!$BD:$BD,通讯通路门店!$S:$S,$G2065)</f>
        <v>0</v>
      </c>
      <c r="AN2065" s="99">
        <f>SUMIFS(通讯通路门店!$BF:$BF,通讯通路门店!$S:$S,$G2065)</f>
        <v>0</v>
      </c>
      <c r="AO2065" s="99">
        <f t="shared" si="162"/>
        <v>0</v>
      </c>
      <c r="AP2065" s="99">
        <f>SUMIFS(通讯通路门店!$K:$K,通讯通路门店!$S:$S,$G2065)</f>
        <v>0</v>
      </c>
      <c r="AQ2065" s="83"/>
      <c r="AR2065" s="99">
        <f>SUMIFS(通讯通路门店!$T:$T,通讯通路门店!$S:$S,$G2065)</f>
        <v>0</v>
      </c>
      <c r="AS2065" s="99">
        <f>SUMIFS(通讯通路门店!$U:$U,通讯通路门店!$S:$S,$G2065)</f>
        <v>0</v>
      </c>
      <c r="AT2065" s="99">
        <f>SUMIFS(通讯通路门店!$V:$V,通讯通路门店!$S:$S,$G2065)</f>
        <v>0</v>
      </c>
      <c r="AU2065" s="99">
        <f>SUMIFS(通讯通路门店!$W:$W,通讯通路门店!$S:$S,$G2065)</f>
        <v>0</v>
      </c>
      <c r="AV2065" s="99">
        <f>SUMIFS(通讯通路门店!$Z:$Z,通讯通路门店!$S:$S,$G2065)</f>
        <v>0</v>
      </c>
      <c r="AW2065" s="99">
        <f>SUMIFS(通讯通路门店!$AB:$AB,通讯通路门店!$S:$S,$G2065)</f>
        <v>0</v>
      </c>
      <c r="AX2065" s="99">
        <f>SUMIFS(通讯通路门店!$X:$X,通讯通路门店!$S:$S,$G2065)</f>
        <v>0</v>
      </c>
      <c r="AY2065" s="99">
        <f>SUMIFS(通讯通路门店!$Y:$Y,通讯通路门店!$S:$S,$G2065)</f>
        <v>0</v>
      </c>
      <c r="AZ2065" s="99">
        <f>SUMIFS(通讯通路门店!$AA:$AA,通讯通路门店!$S:$S,$G2065)</f>
        <v>0</v>
      </c>
      <c r="BA2065" s="99">
        <f t="shared" si="163"/>
        <v>0</v>
      </c>
      <c r="BB2065" s="99">
        <f t="shared" si="164"/>
        <v>0</v>
      </c>
      <c r="BC2065" s="99">
        <f>SUMIFS(通讯通路门店!$W:$W,通讯通路门店!$S:$S,$G2065,通讯通路门店!$J:$J,"荣耀体验店")+SUMIFS(通讯通路门店!$W:$W,通讯通路门店!$S:$S,$G2065,通讯通路门店!$J:$J,"荣耀授权专卖店")</f>
        <v>0</v>
      </c>
      <c r="BD2065" s="99">
        <f>SUMIFS(通讯通路门店!$Z:$Z,通讯通路门店!$S:$S,$G2065,通讯通路门店!$J:$J,"VIVO体验店")</f>
        <v>0</v>
      </c>
      <c r="BE2065" s="99">
        <f>SUMIFS(通讯通路门店!$AB:$AB,通讯通路门店!$S:$S,$G2065,通讯通路门店!$J:$J,"OPPO体验店")</f>
        <v>0</v>
      </c>
      <c r="BF2065" s="99">
        <f>SUMIFS(通讯通路门店!$X:$X,通讯通路门店!$S:$S,$G2065,通讯通路门店!$J:$J,"华为授权体验店")+SUMIFS(通讯通路门店!$AA:$AA,通讯通路门店!$S:$S,$G2065,通讯通路门店!$J:$J,"华为堡垒店")</f>
        <v>0</v>
      </c>
      <c r="BG2065" s="99">
        <f>SUMIFS(通讯通路门店!$Y:$Y,通讯通路门店!$S:$S,$G2065,通讯通路门店!$J:$J,"小米体验店")</f>
        <v>0</v>
      </c>
      <c r="BH2065" s="99">
        <f>SUMIFS(通讯通路门店!$AA:$AA,通讯通路门店!$S:$S,$G2065,通讯通路门店!$J:$J,"苹果体验店")</f>
        <v>0</v>
      </c>
      <c r="BI2065" s="99">
        <f>SUMIFS(通讯通路门店!$K:$K,通讯通路门店!$S:$S,$G2065,通讯通路门店!$J:$J,"其他品牌专卖店")</f>
        <v>0</v>
      </c>
      <c r="BJ2065" s="99">
        <f>SUMIFS(通讯通路门店!$AC:$AC,通讯通路门店!$S:$S,$G2065)</f>
        <v>0</v>
      </c>
      <c r="BK2065" s="99">
        <f>SUMIFS(通讯通路门店!$AD:$AD,通讯通路门店!$S:$S,$G2065)</f>
        <v>0</v>
      </c>
      <c r="BL2065" s="99">
        <f>SUMIFS(通讯通路门店!$AE:$AE,通讯通路门店!$S:$S,$G2065)</f>
        <v>0</v>
      </c>
      <c r="BM2065" s="99">
        <f>SUMIFS(通讯通路门店!$AF:$AF,通讯通路门店!$S:$S,$G2065)</f>
        <v>0</v>
      </c>
      <c r="BN2065" s="99">
        <f>SUMIFS(通讯通路门店!$AG:$AG,通讯通路门店!$S:$S,$G2065)</f>
        <v>0</v>
      </c>
      <c r="BO2065" s="99">
        <f>SUMIFS(通讯通路门店!$AH:$AH,通讯通路门店!$S:$S,$G2065)</f>
        <v>0</v>
      </c>
      <c r="BP2065" s="99">
        <f>SUMIFS(通讯通路门店!$AI:$AI,通讯通路门店!$S:$S,$G2065)</f>
        <v>0</v>
      </c>
      <c r="BQ2065" s="83"/>
    </row>
    <row r="2066" spans="1:69">
      <c r="A2066" s="99" t="str">
        <f>IFERROR(_xlfn.XLOOKUP($G2066,通讯通路门店!$S$4:$S$993933,通讯通路门店!$A$4:$A$993933,0,0),"")</f>
        <v>海南省</v>
      </c>
      <c r="B2066" s="99" t="str">
        <f>IFERROR(_xlfn.XLOOKUP($G2066,通讯通路门店!$S$4:$S$993933,通讯通路门店!$B$4:$B$993933,0,0),"")</f>
        <v>乐东黎族自治县</v>
      </c>
      <c r="C2066" s="99" t="str">
        <f>IFERROR(_xlfn.XLOOKUP($G2066,通讯通路门店!$S$4:$S$993933,通讯通路门店!$C$4:$C$993933,0,0),"")</f>
        <v>乐东黎族自治县</v>
      </c>
      <c r="D2066" s="99" t="str">
        <f>IFERROR(_xlfn.XLOOKUP($G2066,通讯通路门店!$S$4:$S$993933,通讯通路门店!$D$4:$D$993933,0,0),"")</f>
        <v>万冲镇</v>
      </c>
      <c r="E2066" s="83"/>
      <c r="F2066" s="83"/>
      <c r="G2066" s="101"/>
      <c r="H2066" s="102">
        <f>IFERROR(_xlfn.XLOOKUP($G2066,通讯通路门店!$S$4:$S$993933,通讯通路门店!$R$4:$R$993933,0,0),"")</f>
        <v>0</v>
      </c>
      <c r="I2066" s="83"/>
      <c r="J2066" s="83"/>
      <c r="K2066" s="83"/>
      <c r="L2066" s="83"/>
      <c r="M2066" s="83"/>
      <c r="N2066" s="83"/>
      <c r="O2066" s="83"/>
      <c r="P2066" s="83"/>
      <c r="Q2066" s="83"/>
      <c r="R2066" s="83"/>
      <c r="S2066" s="83"/>
      <c r="T2066" s="83"/>
      <c r="U2066" s="99">
        <f>COUNTIF(通讯通路门店!$S:$S,$G2066)</f>
        <v>0</v>
      </c>
      <c r="V2066" s="99">
        <f>COUNTIFS(通讯通路门店!$S:$S,$G2066,通讯通路门店!$J:$J,"综合卖场")</f>
        <v>0</v>
      </c>
      <c r="W2066" s="99">
        <f>SUMIFS(通讯通路门店!$AJ:$AJ,通讯通路门店!$S:$S,通讯客户沙盘!$G2066)</f>
        <v>0</v>
      </c>
      <c r="X2066" s="99">
        <f t="shared" si="160"/>
        <v>0</v>
      </c>
      <c r="Y2066" s="99">
        <f>COUNTIFS(通讯通路门店!$S:$S,$G2066,通讯通路门店!$J:$J,"荣耀体验店")+COUNTIFS(通讯通路门店!$S:$S,$G2066,通讯通路门店!$J:$J,"荣耀授权专卖店")</f>
        <v>0</v>
      </c>
      <c r="Z2066" s="99">
        <f>COUNTIFS(通讯通路门店!$S:$S,$G2066,通讯通路门店!$J:$J,"VIVO体验店")</f>
        <v>0</v>
      </c>
      <c r="AA2066" s="99">
        <f>COUNTIFS(通讯通路门店!$S:$S,$G2066,通讯通路门店!$J:$J,"OPPO体验店")</f>
        <v>0</v>
      </c>
      <c r="AB2066" s="99">
        <f>COUNTIFS(通讯通路门店!$S:$S,$G2066,通讯通路门店!$J:$J,"华为授权体验店")+COUNTIFS(通讯通路门店!$S:$S,$G2066,通讯通路门店!$J:$J,"华为堡垒店")</f>
        <v>0</v>
      </c>
      <c r="AC2066" s="99">
        <f>COUNTIFS(通讯通路门店!$S:$S,$G2066,通讯通路门店!$J:$J,"小米体验店")</f>
        <v>0</v>
      </c>
      <c r="AD2066" s="99">
        <f>COUNTIFS(通讯通路门店!$S:$S,$G2066,通讯通路门店!$J:$J,"苹果体验店")</f>
        <v>0</v>
      </c>
      <c r="AE2066" s="99">
        <f>COUNTIFS(通讯通路门店!$S:$S,$G2066,通讯通路门店!$J:$J,"其他品牌专卖店")</f>
        <v>0</v>
      </c>
      <c r="AF2066" s="99">
        <f>SUMIFS(通讯通路门店!$BI:$BI,通讯通路门店!$S:$S,$G2066)</f>
        <v>0</v>
      </c>
      <c r="AG2066" s="99">
        <f>SUMIFS(通讯通路门店!$BH:$BH,通讯通路门店!$S:$S,$G2066)</f>
        <v>0</v>
      </c>
      <c r="AH2066" s="99">
        <f t="shared" si="161"/>
        <v>0</v>
      </c>
      <c r="AI2066" s="99">
        <f>SUMIFS(通讯通路门店!$BB:$BB,通讯通路门店!$S:$S,$G2066)</f>
        <v>0</v>
      </c>
      <c r="AJ2066" s="99">
        <f>SUMIFS(通讯通路门店!$BE:$BE,通讯通路门店!$S:$S,$G2066)</f>
        <v>0</v>
      </c>
      <c r="AK2066" s="99">
        <f>SUMIFS(通讯通路门店!$BG:$BG,通讯通路门店!$S:$S,$G2066)</f>
        <v>0</v>
      </c>
      <c r="AL2066" s="99">
        <f>SUMIFS(通讯通路门店!$BC:$BC,通讯通路门店!$S:$S,$G2066)</f>
        <v>0</v>
      </c>
      <c r="AM2066" s="99">
        <f>SUMIFS(通讯通路门店!$BD:$BD,通讯通路门店!$S:$S,$G2066)</f>
        <v>0</v>
      </c>
      <c r="AN2066" s="99">
        <f>SUMIFS(通讯通路门店!$BF:$BF,通讯通路门店!$S:$S,$G2066)</f>
        <v>0</v>
      </c>
      <c r="AO2066" s="99">
        <f t="shared" si="162"/>
        <v>0</v>
      </c>
      <c r="AP2066" s="99">
        <f>SUMIFS(通讯通路门店!$K:$K,通讯通路门店!$S:$S,$G2066)</f>
        <v>0</v>
      </c>
      <c r="AQ2066" s="83"/>
      <c r="AR2066" s="99">
        <f>SUMIFS(通讯通路门店!$T:$T,通讯通路门店!$S:$S,$G2066)</f>
        <v>0</v>
      </c>
      <c r="AS2066" s="99">
        <f>SUMIFS(通讯通路门店!$U:$U,通讯通路门店!$S:$S,$G2066)</f>
        <v>0</v>
      </c>
      <c r="AT2066" s="99">
        <f>SUMIFS(通讯通路门店!$V:$V,通讯通路门店!$S:$S,$G2066)</f>
        <v>0</v>
      </c>
      <c r="AU2066" s="99">
        <f>SUMIFS(通讯通路门店!$W:$W,通讯通路门店!$S:$S,$G2066)</f>
        <v>0</v>
      </c>
      <c r="AV2066" s="99">
        <f>SUMIFS(通讯通路门店!$Z:$Z,通讯通路门店!$S:$S,$G2066)</f>
        <v>0</v>
      </c>
      <c r="AW2066" s="99">
        <f>SUMIFS(通讯通路门店!$AB:$AB,通讯通路门店!$S:$S,$G2066)</f>
        <v>0</v>
      </c>
      <c r="AX2066" s="99">
        <f>SUMIFS(通讯通路门店!$X:$X,通讯通路门店!$S:$S,$G2066)</f>
        <v>0</v>
      </c>
      <c r="AY2066" s="99">
        <f>SUMIFS(通讯通路门店!$Y:$Y,通讯通路门店!$S:$S,$G2066)</f>
        <v>0</v>
      </c>
      <c r="AZ2066" s="99">
        <f>SUMIFS(通讯通路门店!$AA:$AA,通讯通路门店!$S:$S,$G2066)</f>
        <v>0</v>
      </c>
      <c r="BA2066" s="99">
        <f t="shared" si="163"/>
        <v>0</v>
      </c>
      <c r="BB2066" s="99">
        <f t="shared" si="164"/>
        <v>0</v>
      </c>
      <c r="BC2066" s="99">
        <f>SUMIFS(通讯通路门店!$W:$W,通讯通路门店!$S:$S,$G2066,通讯通路门店!$J:$J,"荣耀体验店")+SUMIFS(通讯通路门店!$W:$W,通讯通路门店!$S:$S,$G2066,通讯通路门店!$J:$J,"荣耀授权专卖店")</f>
        <v>0</v>
      </c>
      <c r="BD2066" s="99">
        <f>SUMIFS(通讯通路门店!$Z:$Z,通讯通路门店!$S:$S,$G2066,通讯通路门店!$J:$J,"VIVO体验店")</f>
        <v>0</v>
      </c>
      <c r="BE2066" s="99">
        <f>SUMIFS(通讯通路门店!$AB:$AB,通讯通路门店!$S:$S,$G2066,通讯通路门店!$J:$J,"OPPO体验店")</f>
        <v>0</v>
      </c>
      <c r="BF2066" s="99">
        <f>SUMIFS(通讯通路门店!$X:$X,通讯通路门店!$S:$S,$G2066,通讯通路门店!$J:$J,"华为授权体验店")+SUMIFS(通讯通路门店!$AA:$AA,通讯通路门店!$S:$S,$G2066,通讯通路门店!$J:$J,"华为堡垒店")</f>
        <v>0</v>
      </c>
      <c r="BG2066" s="99">
        <f>SUMIFS(通讯通路门店!$Y:$Y,通讯通路门店!$S:$S,$G2066,通讯通路门店!$J:$J,"小米体验店")</f>
        <v>0</v>
      </c>
      <c r="BH2066" s="99">
        <f>SUMIFS(通讯通路门店!$AA:$AA,通讯通路门店!$S:$S,$G2066,通讯通路门店!$J:$J,"苹果体验店")</f>
        <v>0</v>
      </c>
      <c r="BI2066" s="99">
        <f>SUMIFS(通讯通路门店!$K:$K,通讯通路门店!$S:$S,$G2066,通讯通路门店!$J:$J,"其他品牌专卖店")</f>
        <v>0</v>
      </c>
      <c r="BJ2066" s="99">
        <f>SUMIFS(通讯通路门店!$AC:$AC,通讯通路门店!$S:$S,$G2066)</f>
        <v>0</v>
      </c>
      <c r="BK2066" s="99">
        <f>SUMIFS(通讯通路门店!$AD:$AD,通讯通路门店!$S:$S,$G2066)</f>
        <v>0</v>
      </c>
      <c r="BL2066" s="99">
        <f>SUMIFS(通讯通路门店!$AE:$AE,通讯通路门店!$S:$S,$G2066)</f>
        <v>0</v>
      </c>
      <c r="BM2066" s="99">
        <f>SUMIFS(通讯通路门店!$AF:$AF,通讯通路门店!$S:$S,$G2066)</f>
        <v>0</v>
      </c>
      <c r="BN2066" s="99">
        <f>SUMIFS(通讯通路门店!$AG:$AG,通讯通路门店!$S:$S,$G2066)</f>
        <v>0</v>
      </c>
      <c r="BO2066" s="99">
        <f>SUMIFS(通讯通路门店!$AH:$AH,通讯通路门店!$S:$S,$G2066)</f>
        <v>0</v>
      </c>
      <c r="BP2066" s="99">
        <f>SUMIFS(通讯通路门店!$AI:$AI,通讯通路门店!$S:$S,$G2066)</f>
        <v>0</v>
      </c>
      <c r="BQ2066" s="83"/>
    </row>
    <row r="2067" spans="1:69">
      <c r="A2067" s="99" t="str">
        <f>IFERROR(_xlfn.XLOOKUP($G2067,通讯通路门店!$S$4:$S$993933,通讯通路门店!$A$4:$A$993933,0,0),"")</f>
        <v>海南省</v>
      </c>
      <c r="B2067" s="99" t="str">
        <f>IFERROR(_xlfn.XLOOKUP($G2067,通讯通路门店!$S$4:$S$993933,通讯通路门店!$B$4:$B$993933,0,0),"")</f>
        <v>乐东黎族自治县</v>
      </c>
      <c r="C2067" s="99" t="str">
        <f>IFERROR(_xlfn.XLOOKUP($G2067,通讯通路门店!$S$4:$S$993933,通讯通路门店!$C$4:$C$993933,0,0),"")</f>
        <v>乐东黎族自治县</v>
      </c>
      <c r="D2067" s="99" t="str">
        <f>IFERROR(_xlfn.XLOOKUP($G2067,通讯通路门店!$S$4:$S$993933,通讯通路门店!$D$4:$D$993933,0,0),"")</f>
        <v>万冲镇</v>
      </c>
      <c r="E2067" s="83"/>
      <c r="F2067" s="83"/>
      <c r="G2067" s="101"/>
      <c r="H2067" s="102">
        <f>IFERROR(_xlfn.XLOOKUP($G2067,通讯通路门店!$S$4:$S$993933,通讯通路门店!$R$4:$R$993933,0,0),"")</f>
        <v>0</v>
      </c>
      <c r="I2067" s="83"/>
      <c r="J2067" s="83"/>
      <c r="K2067" s="83"/>
      <c r="L2067" s="83"/>
      <c r="M2067" s="83"/>
      <c r="N2067" s="83"/>
      <c r="O2067" s="83"/>
      <c r="P2067" s="83"/>
      <c r="Q2067" s="83"/>
      <c r="R2067" s="83"/>
      <c r="S2067" s="83"/>
      <c r="T2067" s="83"/>
      <c r="U2067" s="99">
        <f>COUNTIF(通讯通路门店!$S:$S,$G2067)</f>
        <v>0</v>
      </c>
      <c r="V2067" s="99">
        <f>COUNTIFS(通讯通路门店!$S:$S,$G2067,通讯通路门店!$J:$J,"综合卖场")</f>
        <v>0</v>
      </c>
      <c r="W2067" s="99">
        <f>SUMIFS(通讯通路门店!$AJ:$AJ,通讯通路门店!$S:$S,通讯客户沙盘!$G2067)</f>
        <v>0</v>
      </c>
      <c r="X2067" s="99">
        <f t="shared" si="160"/>
        <v>0</v>
      </c>
      <c r="Y2067" s="99">
        <f>COUNTIFS(通讯通路门店!$S:$S,$G2067,通讯通路门店!$J:$J,"荣耀体验店")+COUNTIFS(通讯通路门店!$S:$S,$G2067,通讯通路门店!$J:$J,"荣耀授权专卖店")</f>
        <v>0</v>
      </c>
      <c r="Z2067" s="99">
        <f>COUNTIFS(通讯通路门店!$S:$S,$G2067,通讯通路门店!$J:$J,"VIVO体验店")</f>
        <v>0</v>
      </c>
      <c r="AA2067" s="99">
        <f>COUNTIFS(通讯通路门店!$S:$S,$G2067,通讯通路门店!$J:$J,"OPPO体验店")</f>
        <v>0</v>
      </c>
      <c r="AB2067" s="99">
        <f>COUNTIFS(通讯通路门店!$S:$S,$G2067,通讯通路门店!$J:$J,"华为授权体验店")+COUNTIFS(通讯通路门店!$S:$S,$G2067,通讯通路门店!$J:$J,"华为堡垒店")</f>
        <v>0</v>
      </c>
      <c r="AC2067" s="99">
        <f>COUNTIFS(通讯通路门店!$S:$S,$G2067,通讯通路门店!$J:$J,"小米体验店")</f>
        <v>0</v>
      </c>
      <c r="AD2067" s="99">
        <f>COUNTIFS(通讯通路门店!$S:$S,$G2067,通讯通路门店!$J:$J,"苹果体验店")</f>
        <v>0</v>
      </c>
      <c r="AE2067" s="99">
        <f>COUNTIFS(通讯通路门店!$S:$S,$G2067,通讯通路门店!$J:$J,"其他品牌专卖店")</f>
        <v>0</v>
      </c>
      <c r="AF2067" s="99">
        <f>SUMIFS(通讯通路门店!$BI:$BI,通讯通路门店!$S:$S,$G2067)</f>
        <v>0</v>
      </c>
      <c r="AG2067" s="99">
        <f>SUMIFS(通讯通路门店!$BH:$BH,通讯通路门店!$S:$S,$G2067)</f>
        <v>0</v>
      </c>
      <c r="AH2067" s="99">
        <f t="shared" si="161"/>
        <v>0</v>
      </c>
      <c r="AI2067" s="99">
        <f>SUMIFS(通讯通路门店!$BB:$BB,通讯通路门店!$S:$S,$G2067)</f>
        <v>0</v>
      </c>
      <c r="AJ2067" s="99">
        <f>SUMIFS(通讯通路门店!$BE:$BE,通讯通路门店!$S:$S,$G2067)</f>
        <v>0</v>
      </c>
      <c r="AK2067" s="99">
        <f>SUMIFS(通讯通路门店!$BG:$BG,通讯通路门店!$S:$S,$G2067)</f>
        <v>0</v>
      </c>
      <c r="AL2067" s="99">
        <f>SUMIFS(通讯通路门店!$BC:$BC,通讯通路门店!$S:$S,$G2067)</f>
        <v>0</v>
      </c>
      <c r="AM2067" s="99">
        <f>SUMIFS(通讯通路门店!$BD:$BD,通讯通路门店!$S:$S,$G2067)</f>
        <v>0</v>
      </c>
      <c r="AN2067" s="99">
        <f>SUMIFS(通讯通路门店!$BF:$BF,通讯通路门店!$S:$S,$G2067)</f>
        <v>0</v>
      </c>
      <c r="AO2067" s="99">
        <f t="shared" si="162"/>
        <v>0</v>
      </c>
      <c r="AP2067" s="99">
        <f>SUMIFS(通讯通路门店!$K:$K,通讯通路门店!$S:$S,$G2067)</f>
        <v>0</v>
      </c>
      <c r="AQ2067" s="83"/>
      <c r="AR2067" s="99">
        <f>SUMIFS(通讯通路门店!$T:$T,通讯通路门店!$S:$S,$G2067)</f>
        <v>0</v>
      </c>
      <c r="AS2067" s="99">
        <f>SUMIFS(通讯通路门店!$U:$U,通讯通路门店!$S:$S,$G2067)</f>
        <v>0</v>
      </c>
      <c r="AT2067" s="99">
        <f>SUMIFS(通讯通路门店!$V:$V,通讯通路门店!$S:$S,$G2067)</f>
        <v>0</v>
      </c>
      <c r="AU2067" s="99">
        <f>SUMIFS(通讯通路门店!$W:$W,通讯通路门店!$S:$S,$G2067)</f>
        <v>0</v>
      </c>
      <c r="AV2067" s="99">
        <f>SUMIFS(通讯通路门店!$Z:$Z,通讯通路门店!$S:$S,$G2067)</f>
        <v>0</v>
      </c>
      <c r="AW2067" s="99">
        <f>SUMIFS(通讯通路门店!$AB:$AB,通讯通路门店!$S:$S,$G2067)</f>
        <v>0</v>
      </c>
      <c r="AX2067" s="99">
        <f>SUMIFS(通讯通路门店!$X:$X,通讯通路门店!$S:$S,$G2067)</f>
        <v>0</v>
      </c>
      <c r="AY2067" s="99">
        <f>SUMIFS(通讯通路门店!$Y:$Y,通讯通路门店!$S:$S,$G2067)</f>
        <v>0</v>
      </c>
      <c r="AZ2067" s="99">
        <f>SUMIFS(通讯通路门店!$AA:$AA,通讯通路门店!$S:$S,$G2067)</f>
        <v>0</v>
      </c>
      <c r="BA2067" s="99">
        <f t="shared" si="163"/>
        <v>0</v>
      </c>
      <c r="BB2067" s="99">
        <f t="shared" si="164"/>
        <v>0</v>
      </c>
      <c r="BC2067" s="99">
        <f>SUMIFS(通讯通路门店!$W:$W,通讯通路门店!$S:$S,$G2067,通讯通路门店!$J:$J,"荣耀体验店")+SUMIFS(通讯通路门店!$W:$W,通讯通路门店!$S:$S,$G2067,通讯通路门店!$J:$J,"荣耀授权专卖店")</f>
        <v>0</v>
      </c>
      <c r="BD2067" s="99">
        <f>SUMIFS(通讯通路门店!$Z:$Z,通讯通路门店!$S:$S,$G2067,通讯通路门店!$J:$J,"VIVO体验店")</f>
        <v>0</v>
      </c>
      <c r="BE2067" s="99">
        <f>SUMIFS(通讯通路门店!$AB:$AB,通讯通路门店!$S:$S,$G2067,通讯通路门店!$J:$J,"OPPO体验店")</f>
        <v>0</v>
      </c>
      <c r="BF2067" s="99">
        <f>SUMIFS(通讯通路门店!$X:$X,通讯通路门店!$S:$S,$G2067,通讯通路门店!$J:$J,"华为授权体验店")+SUMIFS(通讯通路门店!$AA:$AA,通讯通路门店!$S:$S,$G2067,通讯通路门店!$J:$J,"华为堡垒店")</f>
        <v>0</v>
      </c>
      <c r="BG2067" s="99">
        <f>SUMIFS(通讯通路门店!$Y:$Y,通讯通路门店!$S:$S,$G2067,通讯通路门店!$J:$J,"小米体验店")</f>
        <v>0</v>
      </c>
      <c r="BH2067" s="99">
        <f>SUMIFS(通讯通路门店!$AA:$AA,通讯通路门店!$S:$S,$G2067,通讯通路门店!$J:$J,"苹果体验店")</f>
        <v>0</v>
      </c>
      <c r="BI2067" s="99">
        <f>SUMIFS(通讯通路门店!$K:$K,通讯通路门店!$S:$S,$G2067,通讯通路门店!$J:$J,"其他品牌专卖店")</f>
        <v>0</v>
      </c>
      <c r="BJ2067" s="99">
        <f>SUMIFS(通讯通路门店!$AC:$AC,通讯通路门店!$S:$S,$G2067)</f>
        <v>0</v>
      </c>
      <c r="BK2067" s="99">
        <f>SUMIFS(通讯通路门店!$AD:$AD,通讯通路门店!$S:$S,$G2067)</f>
        <v>0</v>
      </c>
      <c r="BL2067" s="99">
        <f>SUMIFS(通讯通路门店!$AE:$AE,通讯通路门店!$S:$S,$G2067)</f>
        <v>0</v>
      </c>
      <c r="BM2067" s="99">
        <f>SUMIFS(通讯通路门店!$AF:$AF,通讯通路门店!$S:$S,$G2067)</f>
        <v>0</v>
      </c>
      <c r="BN2067" s="99">
        <f>SUMIFS(通讯通路门店!$AG:$AG,通讯通路门店!$S:$S,$G2067)</f>
        <v>0</v>
      </c>
      <c r="BO2067" s="99">
        <f>SUMIFS(通讯通路门店!$AH:$AH,通讯通路门店!$S:$S,$G2067)</f>
        <v>0</v>
      </c>
      <c r="BP2067" s="99">
        <f>SUMIFS(通讯通路门店!$AI:$AI,通讯通路门店!$S:$S,$G2067)</f>
        <v>0</v>
      </c>
      <c r="BQ2067" s="83"/>
    </row>
    <row r="2068" spans="1:69">
      <c r="A2068" s="99" t="str">
        <f>IFERROR(_xlfn.XLOOKUP($G2068,通讯通路门店!$S$4:$S$993933,通讯通路门店!$A$4:$A$993933,0,0),"")</f>
        <v>海南省</v>
      </c>
      <c r="B2068" s="99" t="str">
        <f>IFERROR(_xlfn.XLOOKUP($G2068,通讯通路门店!$S$4:$S$993933,通讯通路门店!$B$4:$B$993933,0,0),"")</f>
        <v>乐东黎族自治县</v>
      </c>
      <c r="C2068" s="99" t="str">
        <f>IFERROR(_xlfn.XLOOKUP($G2068,通讯通路门店!$S$4:$S$993933,通讯通路门店!$C$4:$C$993933,0,0),"")</f>
        <v>乐东黎族自治县</v>
      </c>
      <c r="D2068" s="99" t="str">
        <f>IFERROR(_xlfn.XLOOKUP($G2068,通讯通路门店!$S$4:$S$993933,通讯通路门店!$D$4:$D$993933,0,0),"")</f>
        <v>万冲镇</v>
      </c>
      <c r="E2068" s="83"/>
      <c r="F2068" s="83"/>
      <c r="G2068" s="101"/>
      <c r="H2068" s="102">
        <f>IFERROR(_xlfn.XLOOKUP($G2068,通讯通路门店!$S$4:$S$993933,通讯通路门店!$R$4:$R$993933,0,0),"")</f>
        <v>0</v>
      </c>
      <c r="I2068" s="83"/>
      <c r="J2068" s="83"/>
      <c r="K2068" s="83"/>
      <c r="L2068" s="83"/>
      <c r="M2068" s="83"/>
      <c r="N2068" s="83"/>
      <c r="O2068" s="83"/>
      <c r="P2068" s="83"/>
      <c r="Q2068" s="83"/>
      <c r="R2068" s="83"/>
      <c r="S2068" s="83"/>
      <c r="T2068" s="83"/>
      <c r="U2068" s="99">
        <f>COUNTIF(通讯通路门店!$S:$S,$G2068)</f>
        <v>0</v>
      </c>
      <c r="V2068" s="99">
        <f>COUNTIFS(通讯通路门店!$S:$S,$G2068,通讯通路门店!$J:$J,"综合卖场")</f>
        <v>0</v>
      </c>
      <c r="W2068" s="99">
        <f>SUMIFS(通讯通路门店!$AJ:$AJ,通讯通路门店!$S:$S,通讯客户沙盘!$G2068)</f>
        <v>0</v>
      </c>
      <c r="X2068" s="99">
        <f t="shared" si="160"/>
        <v>0</v>
      </c>
      <c r="Y2068" s="99">
        <f>COUNTIFS(通讯通路门店!$S:$S,$G2068,通讯通路门店!$J:$J,"荣耀体验店")+COUNTIFS(通讯通路门店!$S:$S,$G2068,通讯通路门店!$J:$J,"荣耀授权专卖店")</f>
        <v>0</v>
      </c>
      <c r="Z2068" s="99">
        <f>COUNTIFS(通讯通路门店!$S:$S,$G2068,通讯通路门店!$J:$J,"VIVO体验店")</f>
        <v>0</v>
      </c>
      <c r="AA2068" s="99">
        <f>COUNTIFS(通讯通路门店!$S:$S,$G2068,通讯通路门店!$J:$J,"OPPO体验店")</f>
        <v>0</v>
      </c>
      <c r="AB2068" s="99">
        <f>COUNTIFS(通讯通路门店!$S:$S,$G2068,通讯通路门店!$J:$J,"华为授权体验店")+COUNTIFS(通讯通路门店!$S:$S,$G2068,通讯通路门店!$J:$J,"华为堡垒店")</f>
        <v>0</v>
      </c>
      <c r="AC2068" s="99">
        <f>COUNTIFS(通讯通路门店!$S:$S,$G2068,通讯通路门店!$J:$J,"小米体验店")</f>
        <v>0</v>
      </c>
      <c r="AD2068" s="99">
        <f>COUNTIFS(通讯通路门店!$S:$S,$G2068,通讯通路门店!$J:$J,"苹果体验店")</f>
        <v>0</v>
      </c>
      <c r="AE2068" s="99">
        <f>COUNTIFS(通讯通路门店!$S:$S,$G2068,通讯通路门店!$J:$J,"其他品牌专卖店")</f>
        <v>0</v>
      </c>
      <c r="AF2068" s="99">
        <f>SUMIFS(通讯通路门店!$BI:$BI,通讯通路门店!$S:$S,$G2068)</f>
        <v>0</v>
      </c>
      <c r="AG2068" s="99">
        <f>SUMIFS(通讯通路门店!$BH:$BH,通讯通路门店!$S:$S,$G2068)</f>
        <v>0</v>
      </c>
      <c r="AH2068" s="99">
        <f t="shared" si="161"/>
        <v>0</v>
      </c>
      <c r="AI2068" s="99">
        <f>SUMIFS(通讯通路门店!$BB:$BB,通讯通路门店!$S:$S,$G2068)</f>
        <v>0</v>
      </c>
      <c r="AJ2068" s="99">
        <f>SUMIFS(通讯通路门店!$BE:$BE,通讯通路门店!$S:$S,$G2068)</f>
        <v>0</v>
      </c>
      <c r="AK2068" s="99">
        <f>SUMIFS(通讯通路门店!$BG:$BG,通讯通路门店!$S:$S,$G2068)</f>
        <v>0</v>
      </c>
      <c r="AL2068" s="99">
        <f>SUMIFS(通讯通路门店!$BC:$BC,通讯通路门店!$S:$S,$G2068)</f>
        <v>0</v>
      </c>
      <c r="AM2068" s="99">
        <f>SUMIFS(通讯通路门店!$BD:$BD,通讯通路门店!$S:$S,$G2068)</f>
        <v>0</v>
      </c>
      <c r="AN2068" s="99">
        <f>SUMIFS(通讯通路门店!$BF:$BF,通讯通路门店!$S:$S,$G2068)</f>
        <v>0</v>
      </c>
      <c r="AO2068" s="99">
        <f t="shared" si="162"/>
        <v>0</v>
      </c>
      <c r="AP2068" s="99">
        <f>SUMIFS(通讯通路门店!$K:$K,通讯通路门店!$S:$S,$G2068)</f>
        <v>0</v>
      </c>
      <c r="AQ2068" s="83"/>
      <c r="AR2068" s="99">
        <f>SUMIFS(通讯通路门店!$T:$T,通讯通路门店!$S:$S,$G2068)</f>
        <v>0</v>
      </c>
      <c r="AS2068" s="99">
        <f>SUMIFS(通讯通路门店!$U:$U,通讯通路门店!$S:$S,$G2068)</f>
        <v>0</v>
      </c>
      <c r="AT2068" s="99">
        <f>SUMIFS(通讯通路门店!$V:$V,通讯通路门店!$S:$S,$G2068)</f>
        <v>0</v>
      </c>
      <c r="AU2068" s="99">
        <f>SUMIFS(通讯通路门店!$W:$W,通讯通路门店!$S:$S,$G2068)</f>
        <v>0</v>
      </c>
      <c r="AV2068" s="99">
        <f>SUMIFS(通讯通路门店!$Z:$Z,通讯通路门店!$S:$S,$G2068)</f>
        <v>0</v>
      </c>
      <c r="AW2068" s="99">
        <f>SUMIFS(通讯通路门店!$AB:$AB,通讯通路门店!$S:$S,$G2068)</f>
        <v>0</v>
      </c>
      <c r="AX2068" s="99">
        <f>SUMIFS(通讯通路门店!$X:$X,通讯通路门店!$S:$S,$G2068)</f>
        <v>0</v>
      </c>
      <c r="AY2068" s="99">
        <f>SUMIFS(通讯通路门店!$Y:$Y,通讯通路门店!$S:$S,$G2068)</f>
        <v>0</v>
      </c>
      <c r="AZ2068" s="99">
        <f>SUMIFS(通讯通路门店!$AA:$AA,通讯通路门店!$S:$S,$G2068)</f>
        <v>0</v>
      </c>
      <c r="BA2068" s="99">
        <f t="shared" si="163"/>
        <v>0</v>
      </c>
      <c r="BB2068" s="99">
        <f t="shared" si="164"/>
        <v>0</v>
      </c>
      <c r="BC2068" s="99">
        <f>SUMIFS(通讯通路门店!$W:$W,通讯通路门店!$S:$S,$G2068,通讯通路门店!$J:$J,"荣耀体验店")+SUMIFS(通讯通路门店!$W:$W,通讯通路门店!$S:$S,$G2068,通讯通路门店!$J:$J,"荣耀授权专卖店")</f>
        <v>0</v>
      </c>
      <c r="BD2068" s="99">
        <f>SUMIFS(通讯通路门店!$Z:$Z,通讯通路门店!$S:$S,$G2068,通讯通路门店!$J:$J,"VIVO体验店")</f>
        <v>0</v>
      </c>
      <c r="BE2068" s="99">
        <f>SUMIFS(通讯通路门店!$AB:$AB,通讯通路门店!$S:$S,$G2068,通讯通路门店!$J:$J,"OPPO体验店")</f>
        <v>0</v>
      </c>
      <c r="BF2068" s="99">
        <f>SUMIFS(通讯通路门店!$X:$X,通讯通路门店!$S:$S,$G2068,通讯通路门店!$J:$J,"华为授权体验店")+SUMIFS(通讯通路门店!$AA:$AA,通讯通路门店!$S:$S,$G2068,通讯通路门店!$J:$J,"华为堡垒店")</f>
        <v>0</v>
      </c>
      <c r="BG2068" s="99">
        <f>SUMIFS(通讯通路门店!$Y:$Y,通讯通路门店!$S:$S,$G2068,通讯通路门店!$J:$J,"小米体验店")</f>
        <v>0</v>
      </c>
      <c r="BH2068" s="99">
        <f>SUMIFS(通讯通路门店!$AA:$AA,通讯通路门店!$S:$S,$G2068,通讯通路门店!$J:$J,"苹果体验店")</f>
        <v>0</v>
      </c>
      <c r="BI2068" s="99">
        <f>SUMIFS(通讯通路门店!$K:$K,通讯通路门店!$S:$S,$G2068,通讯通路门店!$J:$J,"其他品牌专卖店")</f>
        <v>0</v>
      </c>
      <c r="BJ2068" s="99">
        <f>SUMIFS(通讯通路门店!$AC:$AC,通讯通路门店!$S:$S,$G2068)</f>
        <v>0</v>
      </c>
      <c r="BK2068" s="99">
        <f>SUMIFS(通讯通路门店!$AD:$AD,通讯通路门店!$S:$S,$G2068)</f>
        <v>0</v>
      </c>
      <c r="BL2068" s="99">
        <f>SUMIFS(通讯通路门店!$AE:$AE,通讯通路门店!$S:$S,$G2068)</f>
        <v>0</v>
      </c>
      <c r="BM2068" s="99">
        <f>SUMIFS(通讯通路门店!$AF:$AF,通讯通路门店!$S:$S,$G2068)</f>
        <v>0</v>
      </c>
      <c r="BN2068" s="99">
        <f>SUMIFS(通讯通路门店!$AG:$AG,通讯通路门店!$S:$S,$G2068)</f>
        <v>0</v>
      </c>
      <c r="BO2068" s="99">
        <f>SUMIFS(通讯通路门店!$AH:$AH,通讯通路门店!$S:$S,$G2068)</f>
        <v>0</v>
      </c>
      <c r="BP2068" s="99">
        <f>SUMIFS(通讯通路门店!$AI:$AI,通讯通路门店!$S:$S,$G2068)</f>
        <v>0</v>
      </c>
      <c r="BQ2068" s="83"/>
    </row>
    <row r="2069" spans="1:69">
      <c r="A2069" s="99" t="str">
        <f>IFERROR(_xlfn.XLOOKUP($G2069,通讯通路门店!$S$4:$S$993933,通讯通路门店!$A$4:$A$993933,0,0),"")</f>
        <v>海南省</v>
      </c>
      <c r="B2069" s="99" t="str">
        <f>IFERROR(_xlfn.XLOOKUP($G2069,通讯通路门店!$S$4:$S$993933,通讯通路门店!$B$4:$B$993933,0,0),"")</f>
        <v>乐东黎族自治县</v>
      </c>
      <c r="C2069" s="99" t="str">
        <f>IFERROR(_xlfn.XLOOKUP($G2069,通讯通路门店!$S$4:$S$993933,通讯通路门店!$C$4:$C$993933,0,0),"")</f>
        <v>乐东黎族自治县</v>
      </c>
      <c r="D2069" s="99" t="str">
        <f>IFERROR(_xlfn.XLOOKUP($G2069,通讯通路门店!$S$4:$S$993933,通讯通路门店!$D$4:$D$993933,0,0),"")</f>
        <v>万冲镇</v>
      </c>
      <c r="E2069" s="83"/>
      <c r="F2069" s="83"/>
      <c r="G2069" s="101"/>
      <c r="H2069" s="102">
        <f>IFERROR(_xlfn.XLOOKUP($G2069,通讯通路门店!$S$4:$S$993933,通讯通路门店!$R$4:$R$993933,0,0),"")</f>
        <v>0</v>
      </c>
      <c r="I2069" s="83"/>
      <c r="J2069" s="83"/>
      <c r="K2069" s="83"/>
      <c r="L2069" s="83"/>
      <c r="M2069" s="83"/>
      <c r="N2069" s="83"/>
      <c r="O2069" s="83"/>
      <c r="P2069" s="83"/>
      <c r="Q2069" s="83"/>
      <c r="R2069" s="83"/>
      <c r="S2069" s="83"/>
      <c r="T2069" s="83"/>
      <c r="U2069" s="99">
        <f>COUNTIF(通讯通路门店!$S:$S,$G2069)</f>
        <v>0</v>
      </c>
      <c r="V2069" s="99">
        <f>COUNTIFS(通讯通路门店!$S:$S,$G2069,通讯通路门店!$J:$J,"综合卖场")</f>
        <v>0</v>
      </c>
      <c r="W2069" s="99">
        <f>SUMIFS(通讯通路门店!$AJ:$AJ,通讯通路门店!$S:$S,通讯客户沙盘!$G2069)</f>
        <v>0</v>
      </c>
      <c r="X2069" s="99">
        <f t="shared" si="160"/>
        <v>0</v>
      </c>
      <c r="Y2069" s="99">
        <f>COUNTIFS(通讯通路门店!$S:$S,$G2069,通讯通路门店!$J:$J,"荣耀体验店")+COUNTIFS(通讯通路门店!$S:$S,$G2069,通讯通路门店!$J:$J,"荣耀授权专卖店")</f>
        <v>0</v>
      </c>
      <c r="Z2069" s="99">
        <f>COUNTIFS(通讯通路门店!$S:$S,$G2069,通讯通路门店!$J:$J,"VIVO体验店")</f>
        <v>0</v>
      </c>
      <c r="AA2069" s="99">
        <f>COUNTIFS(通讯通路门店!$S:$S,$G2069,通讯通路门店!$J:$J,"OPPO体验店")</f>
        <v>0</v>
      </c>
      <c r="AB2069" s="99">
        <f>COUNTIFS(通讯通路门店!$S:$S,$G2069,通讯通路门店!$J:$J,"华为授权体验店")+COUNTIFS(通讯通路门店!$S:$S,$G2069,通讯通路门店!$J:$J,"华为堡垒店")</f>
        <v>0</v>
      </c>
      <c r="AC2069" s="99">
        <f>COUNTIFS(通讯通路门店!$S:$S,$G2069,通讯通路门店!$J:$J,"小米体验店")</f>
        <v>0</v>
      </c>
      <c r="AD2069" s="99">
        <f>COUNTIFS(通讯通路门店!$S:$S,$G2069,通讯通路门店!$J:$J,"苹果体验店")</f>
        <v>0</v>
      </c>
      <c r="AE2069" s="99">
        <f>COUNTIFS(通讯通路门店!$S:$S,$G2069,通讯通路门店!$J:$J,"其他品牌专卖店")</f>
        <v>0</v>
      </c>
      <c r="AF2069" s="99">
        <f>SUMIFS(通讯通路门店!$BI:$BI,通讯通路门店!$S:$S,$G2069)</f>
        <v>0</v>
      </c>
      <c r="AG2069" s="99">
        <f>SUMIFS(通讯通路门店!$BH:$BH,通讯通路门店!$S:$S,$G2069)</f>
        <v>0</v>
      </c>
      <c r="AH2069" s="99">
        <f t="shared" si="161"/>
        <v>0</v>
      </c>
      <c r="AI2069" s="99">
        <f>SUMIFS(通讯通路门店!$BB:$BB,通讯通路门店!$S:$S,$G2069)</f>
        <v>0</v>
      </c>
      <c r="AJ2069" s="99">
        <f>SUMIFS(通讯通路门店!$BE:$BE,通讯通路门店!$S:$S,$G2069)</f>
        <v>0</v>
      </c>
      <c r="AK2069" s="99">
        <f>SUMIFS(通讯通路门店!$BG:$BG,通讯通路门店!$S:$S,$G2069)</f>
        <v>0</v>
      </c>
      <c r="AL2069" s="99">
        <f>SUMIFS(通讯通路门店!$BC:$BC,通讯通路门店!$S:$S,$G2069)</f>
        <v>0</v>
      </c>
      <c r="AM2069" s="99">
        <f>SUMIFS(通讯通路门店!$BD:$BD,通讯通路门店!$S:$S,$G2069)</f>
        <v>0</v>
      </c>
      <c r="AN2069" s="99">
        <f>SUMIFS(通讯通路门店!$BF:$BF,通讯通路门店!$S:$S,$G2069)</f>
        <v>0</v>
      </c>
      <c r="AO2069" s="99">
        <f t="shared" si="162"/>
        <v>0</v>
      </c>
      <c r="AP2069" s="99">
        <f>SUMIFS(通讯通路门店!$K:$K,通讯通路门店!$S:$S,$G2069)</f>
        <v>0</v>
      </c>
      <c r="AQ2069" s="83"/>
      <c r="AR2069" s="99">
        <f>SUMIFS(通讯通路门店!$T:$T,通讯通路门店!$S:$S,$G2069)</f>
        <v>0</v>
      </c>
      <c r="AS2069" s="99">
        <f>SUMIFS(通讯通路门店!$U:$U,通讯通路门店!$S:$S,$G2069)</f>
        <v>0</v>
      </c>
      <c r="AT2069" s="99">
        <f>SUMIFS(通讯通路门店!$V:$V,通讯通路门店!$S:$S,$G2069)</f>
        <v>0</v>
      </c>
      <c r="AU2069" s="99">
        <f>SUMIFS(通讯通路门店!$W:$W,通讯通路门店!$S:$S,$G2069)</f>
        <v>0</v>
      </c>
      <c r="AV2069" s="99">
        <f>SUMIFS(通讯通路门店!$Z:$Z,通讯通路门店!$S:$S,$G2069)</f>
        <v>0</v>
      </c>
      <c r="AW2069" s="99">
        <f>SUMIFS(通讯通路门店!$AB:$AB,通讯通路门店!$S:$S,$G2069)</f>
        <v>0</v>
      </c>
      <c r="AX2069" s="99">
        <f>SUMIFS(通讯通路门店!$X:$X,通讯通路门店!$S:$S,$G2069)</f>
        <v>0</v>
      </c>
      <c r="AY2069" s="99">
        <f>SUMIFS(通讯通路门店!$Y:$Y,通讯通路门店!$S:$S,$G2069)</f>
        <v>0</v>
      </c>
      <c r="AZ2069" s="99">
        <f>SUMIFS(通讯通路门店!$AA:$AA,通讯通路门店!$S:$S,$G2069)</f>
        <v>0</v>
      </c>
      <c r="BA2069" s="99">
        <f t="shared" si="163"/>
        <v>0</v>
      </c>
      <c r="BB2069" s="99">
        <f t="shared" si="164"/>
        <v>0</v>
      </c>
      <c r="BC2069" s="99">
        <f>SUMIFS(通讯通路门店!$W:$W,通讯通路门店!$S:$S,$G2069,通讯通路门店!$J:$J,"荣耀体验店")+SUMIFS(通讯通路门店!$W:$W,通讯通路门店!$S:$S,$G2069,通讯通路门店!$J:$J,"荣耀授权专卖店")</f>
        <v>0</v>
      </c>
      <c r="BD2069" s="99">
        <f>SUMIFS(通讯通路门店!$Z:$Z,通讯通路门店!$S:$S,$G2069,通讯通路门店!$J:$J,"VIVO体验店")</f>
        <v>0</v>
      </c>
      <c r="BE2069" s="99">
        <f>SUMIFS(通讯通路门店!$AB:$AB,通讯通路门店!$S:$S,$G2069,通讯通路门店!$J:$J,"OPPO体验店")</f>
        <v>0</v>
      </c>
      <c r="BF2069" s="99">
        <f>SUMIFS(通讯通路门店!$X:$X,通讯通路门店!$S:$S,$G2069,通讯通路门店!$J:$J,"华为授权体验店")+SUMIFS(通讯通路门店!$AA:$AA,通讯通路门店!$S:$S,$G2069,通讯通路门店!$J:$J,"华为堡垒店")</f>
        <v>0</v>
      </c>
      <c r="BG2069" s="99">
        <f>SUMIFS(通讯通路门店!$Y:$Y,通讯通路门店!$S:$S,$G2069,通讯通路门店!$J:$J,"小米体验店")</f>
        <v>0</v>
      </c>
      <c r="BH2069" s="99">
        <f>SUMIFS(通讯通路门店!$AA:$AA,通讯通路门店!$S:$S,$G2069,通讯通路门店!$J:$J,"苹果体验店")</f>
        <v>0</v>
      </c>
      <c r="BI2069" s="99">
        <f>SUMIFS(通讯通路门店!$K:$K,通讯通路门店!$S:$S,$G2069,通讯通路门店!$J:$J,"其他品牌专卖店")</f>
        <v>0</v>
      </c>
      <c r="BJ2069" s="99">
        <f>SUMIFS(通讯通路门店!$AC:$AC,通讯通路门店!$S:$S,$G2069)</f>
        <v>0</v>
      </c>
      <c r="BK2069" s="99">
        <f>SUMIFS(通讯通路门店!$AD:$AD,通讯通路门店!$S:$S,$G2069)</f>
        <v>0</v>
      </c>
      <c r="BL2069" s="99">
        <f>SUMIFS(通讯通路门店!$AE:$AE,通讯通路门店!$S:$S,$G2069)</f>
        <v>0</v>
      </c>
      <c r="BM2069" s="99">
        <f>SUMIFS(通讯通路门店!$AF:$AF,通讯通路门店!$S:$S,$G2069)</f>
        <v>0</v>
      </c>
      <c r="BN2069" s="99">
        <f>SUMIFS(通讯通路门店!$AG:$AG,通讯通路门店!$S:$S,$G2069)</f>
        <v>0</v>
      </c>
      <c r="BO2069" s="99">
        <f>SUMIFS(通讯通路门店!$AH:$AH,通讯通路门店!$S:$S,$G2069)</f>
        <v>0</v>
      </c>
      <c r="BP2069" s="99">
        <f>SUMIFS(通讯通路门店!$AI:$AI,通讯通路门店!$S:$S,$G2069)</f>
        <v>0</v>
      </c>
      <c r="BQ2069" s="83"/>
    </row>
    <row r="2070" spans="1:69">
      <c r="A2070" s="99" t="str">
        <f>IFERROR(_xlfn.XLOOKUP($G2070,通讯通路门店!$S$4:$S$993933,通讯通路门店!$A$4:$A$993933,0,0),"")</f>
        <v>海南省</v>
      </c>
      <c r="B2070" s="99" t="str">
        <f>IFERROR(_xlfn.XLOOKUP($G2070,通讯通路门店!$S$4:$S$993933,通讯通路门店!$B$4:$B$993933,0,0),"")</f>
        <v>乐东黎族自治县</v>
      </c>
      <c r="C2070" s="99" t="str">
        <f>IFERROR(_xlfn.XLOOKUP($G2070,通讯通路门店!$S$4:$S$993933,通讯通路门店!$C$4:$C$993933,0,0),"")</f>
        <v>乐东黎族自治县</v>
      </c>
      <c r="D2070" s="99" t="str">
        <f>IFERROR(_xlfn.XLOOKUP($G2070,通讯通路门店!$S$4:$S$993933,通讯通路门店!$D$4:$D$993933,0,0),"")</f>
        <v>万冲镇</v>
      </c>
      <c r="E2070" s="83"/>
      <c r="F2070" s="83"/>
      <c r="G2070" s="101"/>
      <c r="H2070" s="102">
        <f>IFERROR(_xlfn.XLOOKUP($G2070,通讯通路门店!$S$4:$S$993933,通讯通路门店!$R$4:$R$993933,0,0),"")</f>
        <v>0</v>
      </c>
      <c r="I2070" s="83"/>
      <c r="J2070" s="83"/>
      <c r="K2070" s="83"/>
      <c r="L2070" s="83"/>
      <c r="M2070" s="83"/>
      <c r="N2070" s="83"/>
      <c r="O2070" s="83"/>
      <c r="P2070" s="83"/>
      <c r="Q2070" s="83"/>
      <c r="R2070" s="83"/>
      <c r="S2070" s="83"/>
      <c r="T2070" s="83"/>
      <c r="U2070" s="99">
        <f>COUNTIF(通讯通路门店!$S:$S,$G2070)</f>
        <v>0</v>
      </c>
      <c r="V2070" s="99">
        <f>COUNTIFS(通讯通路门店!$S:$S,$G2070,通讯通路门店!$J:$J,"综合卖场")</f>
        <v>0</v>
      </c>
      <c r="W2070" s="99">
        <f>SUMIFS(通讯通路门店!$AJ:$AJ,通讯通路门店!$S:$S,通讯客户沙盘!$G2070)</f>
        <v>0</v>
      </c>
      <c r="X2070" s="99">
        <f t="shared" si="160"/>
        <v>0</v>
      </c>
      <c r="Y2070" s="99">
        <f>COUNTIFS(通讯通路门店!$S:$S,$G2070,通讯通路门店!$J:$J,"荣耀体验店")+COUNTIFS(通讯通路门店!$S:$S,$G2070,通讯通路门店!$J:$J,"荣耀授权专卖店")</f>
        <v>0</v>
      </c>
      <c r="Z2070" s="99">
        <f>COUNTIFS(通讯通路门店!$S:$S,$G2070,通讯通路门店!$J:$J,"VIVO体验店")</f>
        <v>0</v>
      </c>
      <c r="AA2070" s="99">
        <f>COUNTIFS(通讯通路门店!$S:$S,$G2070,通讯通路门店!$J:$J,"OPPO体验店")</f>
        <v>0</v>
      </c>
      <c r="AB2070" s="99">
        <f>COUNTIFS(通讯通路门店!$S:$S,$G2070,通讯通路门店!$J:$J,"华为授权体验店")+COUNTIFS(通讯通路门店!$S:$S,$G2070,通讯通路门店!$J:$J,"华为堡垒店")</f>
        <v>0</v>
      </c>
      <c r="AC2070" s="99">
        <f>COUNTIFS(通讯通路门店!$S:$S,$G2070,通讯通路门店!$J:$J,"小米体验店")</f>
        <v>0</v>
      </c>
      <c r="AD2070" s="99">
        <f>COUNTIFS(通讯通路门店!$S:$S,$G2070,通讯通路门店!$J:$J,"苹果体验店")</f>
        <v>0</v>
      </c>
      <c r="AE2070" s="99">
        <f>COUNTIFS(通讯通路门店!$S:$S,$G2070,通讯通路门店!$J:$J,"其他品牌专卖店")</f>
        <v>0</v>
      </c>
      <c r="AF2070" s="99">
        <f>SUMIFS(通讯通路门店!$BI:$BI,通讯通路门店!$S:$S,$G2070)</f>
        <v>0</v>
      </c>
      <c r="AG2070" s="99">
        <f>SUMIFS(通讯通路门店!$BH:$BH,通讯通路门店!$S:$S,$G2070)</f>
        <v>0</v>
      </c>
      <c r="AH2070" s="99">
        <f t="shared" si="161"/>
        <v>0</v>
      </c>
      <c r="AI2070" s="99">
        <f>SUMIFS(通讯通路门店!$BB:$BB,通讯通路门店!$S:$S,$G2070)</f>
        <v>0</v>
      </c>
      <c r="AJ2070" s="99">
        <f>SUMIFS(通讯通路门店!$BE:$BE,通讯通路门店!$S:$S,$G2070)</f>
        <v>0</v>
      </c>
      <c r="AK2070" s="99">
        <f>SUMIFS(通讯通路门店!$BG:$BG,通讯通路门店!$S:$S,$G2070)</f>
        <v>0</v>
      </c>
      <c r="AL2070" s="99">
        <f>SUMIFS(通讯通路门店!$BC:$BC,通讯通路门店!$S:$S,$G2070)</f>
        <v>0</v>
      </c>
      <c r="AM2070" s="99">
        <f>SUMIFS(通讯通路门店!$BD:$BD,通讯通路门店!$S:$S,$G2070)</f>
        <v>0</v>
      </c>
      <c r="AN2070" s="99">
        <f>SUMIFS(通讯通路门店!$BF:$BF,通讯通路门店!$S:$S,$G2070)</f>
        <v>0</v>
      </c>
      <c r="AO2070" s="99">
        <f t="shared" si="162"/>
        <v>0</v>
      </c>
      <c r="AP2070" s="99">
        <f>SUMIFS(通讯通路门店!$K:$K,通讯通路门店!$S:$S,$G2070)</f>
        <v>0</v>
      </c>
      <c r="AQ2070" s="83"/>
      <c r="AR2070" s="99">
        <f>SUMIFS(通讯通路门店!$T:$T,通讯通路门店!$S:$S,$G2070)</f>
        <v>0</v>
      </c>
      <c r="AS2070" s="99">
        <f>SUMIFS(通讯通路门店!$U:$U,通讯通路门店!$S:$S,$G2070)</f>
        <v>0</v>
      </c>
      <c r="AT2070" s="99">
        <f>SUMIFS(通讯通路门店!$V:$V,通讯通路门店!$S:$S,$G2070)</f>
        <v>0</v>
      </c>
      <c r="AU2070" s="99">
        <f>SUMIFS(通讯通路门店!$W:$W,通讯通路门店!$S:$S,$G2070)</f>
        <v>0</v>
      </c>
      <c r="AV2070" s="99">
        <f>SUMIFS(通讯通路门店!$Z:$Z,通讯通路门店!$S:$S,$G2070)</f>
        <v>0</v>
      </c>
      <c r="AW2070" s="99">
        <f>SUMIFS(通讯通路门店!$AB:$AB,通讯通路门店!$S:$S,$G2070)</f>
        <v>0</v>
      </c>
      <c r="AX2070" s="99">
        <f>SUMIFS(通讯通路门店!$X:$X,通讯通路门店!$S:$S,$G2070)</f>
        <v>0</v>
      </c>
      <c r="AY2070" s="99">
        <f>SUMIFS(通讯通路门店!$Y:$Y,通讯通路门店!$S:$S,$G2070)</f>
        <v>0</v>
      </c>
      <c r="AZ2070" s="99">
        <f>SUMIFS(通讯通路门店!$AA:$AA,通讯通路门店!$S:$S,$G2070)</f>
        <v>0</v>
      </c>
      <c r="BA2070" s="99">
        <f t="shared" si="163"/>
        <v>0</v>
      </c>
      <c r="BB2070" s="99">
        <f t="shared" si="164"/>
        <v>0</v>
      </c>
      <c r="BC2070" s="99">
        <f>SUMIFS(通讯通路门店!$W:$W,通讯通路门店!$S:$S,$G2070,通讯通路门店!$J:$J,"荣耀体验店")+SUMIFS(通讯通路门店!$W:$W,通讯通路门店!$S:$S,$G2070,通讯通路门店!$J:$J,"荣耀授权专卖店")</f>
        <v>0</v>
      </c>
      <c r="BD2070" s="99">
        <f>SUMIFS(通讯通路门店!$Z:$Z,通讯通路门店!$S:$S,$G2070,通讯通路门店!$J:$J,"VIVO体验店")</f>
        <v>0</v>
      </c>
      <c r="BE2070" s="99">
        <f>SUMIFS(通讯通路门店!$AB:$AB,通讯通路门店!$S:$S,$G2070,通讯通路门店!$J:$J,"OPPO体验店")</f>
        <v>0</v>
      </c>
      <c r="BF2070" s="99">
        <f>SUMIFS(通讯通路门店!$X:$X,通讯通路门店!$S:$S,$G2070,通讯通路门店!$J:$J,"华为授权体验店")+SUMIFS(通讯通路门店!$AA:$AA,通讯通路门店!$S:$S,$G2070,通讯通路门店!$J:$J,"华为堡垒店")</f>
        <v>0</v>
      </c>
      <c r="BG2070" s="99">
        <f>SUMIFS(通讯通路门店!$Y:$Y,通讯通路门店!$S:$S,$G2070,通讯通路门店!$J:$J,"小米体验店")</f>
        <v>0</v>
      </c>
      <c r="BH2070" s="99">
        <f>SUMIFS(通讯通路门店!$AA:$AA,通讯通路门店!$S:$S,$G2070,通讯通路门店!$J:$J,"苹果体验店")</f>
        <v>0</v>
      </c>
      <c r="BI2070" s="99">
        <f>SUMIFS(通讯通路门店!$K:$K,通讯通路门店!$S:$S,$G2070,通讯通路门店!$J:$J,"其他品牌专卖店")</f>
        <v>0</v>
      </c>
      <c r="BJ2070" s="99">
        <f>SUMIFS(通讯通路门店!$AC:$AC,通讯通路门店!$S:$S,$G2070)</f>
        <v>0</v>
      </c>
      <c r="BK2070" s="99">
        <f>SUMIFS(通讯通路门店!$AD:$AD,通讯通路门店!$S:$S,$G2070)</f>
        <v>0</v>
      </c>
      <c r="BL2070" s="99">
        <f>SUMIFS(通讯通路门店!$AE:$AE,通讯通路门店!$S:$S,$G2070)</f>
        <v>0</v>
      </c>
      <c r="BM2070" s="99">
        <f>SUMIFS(通讯通路门店!$AF:$AF,通讯通路门店!$S:$S,$G2070)</f>
        <v>0</v>
      </c>
      <c r="BN2070" s="99">
        <f>SUMIFS(通讯通路门店!$AG:$AG,通讯通路门店!$S:$S,$G2070)</f>
        <v>0</v>
      </c>
      <c r="BO2070" s="99">
        <f>SUMIFS(通讯通路门店!$AH:$AH,通讯通路门店!$S:$S,$G2070)</f>
        <v>0</v>
      </c>
      <c r="BP2070" s="99">
        <f>SUMIFS(通讯通路门店!$AI:$AI,通讯通路门店!$S:$S,$G2070)</f>
        <v>0</v>
      </c>
      <c r="BQ2070" s="83"/>
    </row>
    <row r="2071" spans="1:69">
      <c r="A2071" s="99" t="str">
        <f>IFERROR(_xlfn.XLOOKUP($G2071,通讯通路门店!$S$4:$S$993933,通讯通路门店!$A$4:$A$993933,0,0),"")</f>
        <v>海南省</v>
      </c>
      <c r="B2071" s="99" t="str">
        <f>IFERROR(_xlfn.XLOOKUP($G2071,通讯通路门店!$S$4:$S$993933,通讯通路门店!$B$4:$B$993933,0,0),"")</f>
        <v>乐东黎族自治县</v>
      </c>
      <c r="C2071" s="99" t="str">
        <f>IFERROR(_xlfn.XLOOKUP($G2071,通讯通路门店!$S$4:$S$993933,通讯通路门店!$C$4:$C$993933,0,0),"")</f>
        <v>乐东黎族自治县</v>
      </c>
      <c r="D2071" s="99" t="str">
        <f>IFERROR(_xlfn.XLOOKUP($G2071,通讯通路门店!$S$4:$S$993933,通讯通路门店!$D$4:$D$993933,0,0),"")</f>
        <v>万冲镇</v>
      </c>
      <c r="E2071" s="83"/>
      <c r="F2071" s="83"/>
      <c r="G2071" s="101"/>
      <c r="H2071" s="102">
        <f>IFERROR(_xlfn.XLOOKUP($G2071,通讯通路门店!$S$4:$S$993933,通讯通路门店!$R$4:$R$993933,0,0),"")</f>
        <v>0</v>
      </c>
      <c r="I2071" s="83"/>
      <c r="J2071" s="83"/>
      <c r="K2071" s="83"/>
      <c r="L2071" s="83"/>
      <c r="M2071" s="83"/>
      <c r="N2071" s="83"/>
      <c r="O2071" s="83"/>
      <c r="P2071" s="83"/>
      <c r="Q2071" s="83"/>
      <c r="R2071" s="83"/>
      <c r="S2071" s="83"/>
      <c r="T2071" s="83"/>
      <c r="U2071" s="99">
        <f>COUNTIF(通讯通路门店!$S:$S,$G2071)</f>
        <v>0</v>
      </c>
      <c r="V2071" s="99">
        <f>COUNTIFS(通讯通路门店!$S:$S,$G2071,通讯通路门店!$J:$J,"综合卖场")</f>
        <v>0</v>
      </c>
      <c r="W2071" s="99">
        <f>SUMIFS(通讯通路门店!$AJ:$AJ,通讯通路门店!$S:$S,通讯客户沙盘!$G2071)</f>
        <v>0</v>
      </c>
      <c r="X2071" s="99">
        <f t="shared" si="160"/>
        <v>0</v>
      </c>
      <c r="Y2071" s="99">
        <f>COUNTIFS(通讯通路门店!$S:$S,$G2071,通讯通路门店!$J:$J,"荣耀体验店")+COUNTIFS(通讯通路门店!$S:$S,$G2071,通讯通路门店!$J:$J,"荣耀授权专卖店")</f>
        <v>0</v>
      </c>
      <c r="Z2071" s="99">
        <f>COUNTIFS(通讯通路门店!$S:$S,$G2071,通讯通路门店!$J:$J,"VIVO体验店")</f>
        <v>0</v>
      </c>
      <c r="AA2071" s="99">
        <f>COUNTIFS(通讯通路门店!$S:$S,$G2071,通讯通路门店!$J:$J,"OPPO体验店")</f>
        <v>0</v>
      </c>
      <c r="AB2071" s="99">
        <f>COUNTIFS(通讯通路门店!$S:$S,$G2071,通讯通路门店!$J:$J,"华为授权体验店")+COUNTIFS(通讯通路门店!$S:$S,$G2071,通讯通路门店!$J:$J,"华为堡垒店")</f>
        <v>0</v>
      </c>
      <c r="AC2071" s="99">
        <f>COUNTIFS(通讯通路门店!$S:$S,$G2071,通讯通路门店!$J:$J,"小米体验店")</f>
        <v>0</v>
      </c>
      <c r="AD2071" s="99">
        <f>COUNTIFS(通讯通路门店!$S:$S,$G2071,通讯通路门店!$J:$J,"苹果体验店")</f>
        <v>0</v>
      </c>
      <c r="AE2071" s="99">
        <f>COUNTIFS(通讯通路门店!$S:$S,$G2071,通讯通路门店!$J:$J,"其他品牌专卖店")</f>
        <v>0</v>
      </c>
      <c r="AF2071" s="99">
        <f>SUMIFS(通讯通路门店!$BI:$BI,通讯通路门店!$S:$S,$G2071)</f>
        <v>0</v>
      </c>
      <c r="AG2071" s="99">
        <f>SUMIFS(通讯通路门店!$BH:$BH,通讯通路门店!$S:$S,$G2071)</f>
        <v>0</v>
      </c>
      <c r="AH2071" s="99">
        <f t="shared" si="161"/>
        <v>0</v>
      </c>
      <c r="AI2071" s="99">
        <f>SUMIFS(通讯通路门店!$BB:$BB,通讯通路门店!$S:$S,$G2071)</f>
        <v>0</v>
      </c>
      <c r="AJ2071" s="99">
        <f>SUMIFS(通讯通路门店!$BE:$BE,通讯通路门店!$S:$S,$G2071)</f>
        <v>0</v>
      </c>
      <c r="AK2071" s="99">
        <f>SUMIFS(通讯通路门店!$BG:$BG,通讯通路门店!$S:$S,$G2071)</f>
        <v>0</v>
      </c>
      <c r="AL2071" s="99">
        <f>SUMIFS(通讯通路门店!$BC:$BC,通讯通路门店!$S:$S,$G2071)</f>
        <v>0</v>
      </c>
      <c r="AM2071" s="99">
        <f>SUMIFS(通讯通路门店!$BD:$BD,通讯通路门店!$S:$S,$G2071)</f>
        <v>0</v>
      </c>
      <c r="AN2071" s="99">
        <f>SUMIFS(通讯通路门店!$BF:$BF,通讯通路门店!$S:$S,$G2071)</f>
        <v>0</v>
      </c>
      <c r="AO2071" s="99">
        <f t="shared" si="162"/>
        <v>0</v>
      </c>
      <c r="AP2071" s="99">
        <f>SUMIFS(通讯通路门店!$K:$K,通讯通路门店!$S:$S,$G2071)</f>
        <v>0</v>
      </c>
      <c r="AQ2071" s="83"/>
      <c r="AR2071" s="99">
        <f>SUMIFS(通讯通路门店!$T:$T,通讯通路门店!$S:$S,$G2071)</f>
        <v>0</v>
      </c>
      <c r="AS2071" s="99">
        <f>SUMIFS(通讯通路门店!$U:$U,通讯通路门店!$S:$S,$G2071)</f>
        <v>0</v>
      </c>
      <c r="AT2071" s="99">
        <f>SUMIFS(通讯通路门店!$V:$V,通讯通路门店!$S:$S,$G2071)</f>
        <v>0</v>
      </c>
      <c r="AU2071" s="99">
        <f>SUMIFS(通讯通路门店!$W:$W,通讯通路门店!$S:$S,$G2071)</f>
        <v>0</v>
      </c>
      <c r="AV2071" s="99">
        <f>SUMIFS(通讯通路门店!$Z:$Z,通讯通路门店!$S:$S,$G2071)</f>
        <v>0</v>
      </c>
      <c r="AW2071" s="99">
        <f>SUMIFS(通讯通路门店!$AB:$AB,通讯通路门店!$S:$S,$G2071)</f>
        <v>0</v>
      </c>
      <c r="AX2071" s="99">
        <f>SUMIFS(通讯通路门店!$X:$X,通讯通路门店!$S:$S,$G2071)</f>
        <v>0</v>
      </c>
      <c r="AY2071" s="99">
        <f>SUMIFS(通讯通路门店!$Y:$Y,通讯通路门店!$S:$S,$G2071)</f>
        <v>0</v>
      </c>
      <c r="AZ2071" s="99">
        <f>SUMIFS(通讯通路门店!$AA:$AA,通讯通路门店!$S:$S,$G2071)</f>
        <v>0</v>
      </c>
      <c r="BA2071" s="99">
        <f t="shared" si="163"/>
        <v>0</v>
      </c>
      <c r="BB2071" s="99">
        <f t="shared" si="164"/>
        <v>0</v>
      </c>
      <c r="BC2071" s="99">
        <f>SUMIFS(通讯通路门店!$W:$W,通讯通路门店!$S:$S,$G2071,通讯通路门店!$J:$J,"荣耀体验店")+SUMIFS(通讯通路门店!$W:$W,通讯通路门店!$S:$S,$G2071,通讯通路门店!$J:$J,"荣耀授权专卖店")</f>
        <v>0</v>
      </c>
      <c r="BD2071" s="99">
        <f>SUMIFS(通讯通路门店!$Z:$Z,通讯通路门店!$S:$S,$G2071,通讯通路门店!$J:$J,"VIVO体验店")</f>
        <v>0</v>
      </c>
      <c r="BE2071" s="99">
        <f>SUMIFS(通讯通路门店!$AB:$AB,通讯通路门店!$S:$S,$G2071,通讯通路门店!$J:$J,"OPPO体验店")</f>
        <v>0</v>
      </c>
      <c r="BF2071" s="99">
        <f>SUMIFS(通讯通路门店!$X:$X,通讯通路门店!$S:$S,$G2071,通讯通路门店!$J:$J,"华为授权体验店")+SUMIFS(通讯通路门店!$AA:$AA,通讯通路门店!$S:$S,$G2071,通讯通路门店!$J:$J,"华为堡垒店")</f>
        <v>0</v>
      </c>
      <c r="BG2071" s="99">
        <f>SUMIFS(通讯通路门店!$Y:$Y,通讯通路门店!$S:$S,$G2071,通讯通路门店!$J:$J,"小米体验店")</f>
        <v>0</v>
      </c>
      <c r="BH2071" s="99">
        <f>SUMIFS(通讯通路门店!$AA:$AA,通讯通路门店!$S:$S,$G2071,通讯通路门店!$J:$J,"苹果体验店")</f>
        <v>0</v>
      </c>
      <c r="BI2071" s="99">
        <f>SUMIFS(通讯通路门店!$K:$K,通讯通路门店!$S:$S,$G2071,通讯通路门店!$J:$J,"其他品牌专卖店")</f>
        <v>0</v>
      </c>
      <c r="BJ2071" s="99">
        <f>SUMIFS(通讯通路门店!$AC:$AC,通讯通路门店!$S:$S,$G2071)</f>
        <v>0</v>
      </c>
      <c r="BK2071" s="99">
        <f>SUMIFS(通讯通路门店!$AD:$AD,通讯通路门店!$S:$S,$G2071)</f>
        <v>0</v>
      </c>
      <c r="BL2071" s="99">
        <f>SUMIFS(通讯通路门店!$AE:$AE,通讯通路门店!$S:$S,$G2071)</f>
        <v>0</v>
      </c>
      <c r="BM2071" s="99">
        <f>SUMIFS(通讯通路门店!$AF:$AF,通讯通路门店!$S:$S,$G2071)</f>
        <v>0</v>
      </c>
      <c r="BN2071" s="99">
        <f>SUMIFS(通讯通路门店!$AG:$AG,通讯通路门店!$S:$S,$G2071)</f>
        <v>0</v>
      </c>
      <c r="BO2071" s="99">
        <f>SUMIFS(通讯通路门店!$AH:$AH,通讯通路门店!$S:$S,$G2071)</f>
        <v>0</v>
      </c>
      <c r="BP2071" s="99">
        <f>SUMIFS(通讯通路门店!$AI:$AI,通讯通路门店!$S:$S,$G2071)</f>
        <v>0</v>
      </c>
      <c r="BQ2071" s="83"/>
    </row>
    <row r="2072" spans="1:69">
      <c r="A2072" s="99" t="str">
        <f>IFERROR(_xlfn.XLOOKUP($G2072,通讯通路门店!$S$4:$S$993933,通讯通路门店!$A$4:$A$993933,0,0),"")</f>
        <v>海南省</v>
      </c>
      <c r="B2072" s="99" t="str">
        <f>IFERROR(_xlfn.XLOOKUP($G2072,通讯通路门店!$S$4:$S$993933,通讯通路门店!$B$4:$B$993933,0,0),"")</f>
        <v>乐东黎族自治县</v>
      </c>
      <c r="C2072" s="99" t="str">
        <f>IFERROR(_xlfn.XLOOKUP($G2072,通讯通路门店!$S$4:$S$993933,通讯通路门店!$C$4:$C$993933,0,0),"")</f>
        <v>乐东黎族自治县</v>
      </c>
      <c r="D2072" s="99" t="str">
        <f>IFERROR(_xlfn.XLOOKUP($G2072,通讯通路门店!$S$4:$S$993933,通讯通路门店!$D$4:$D$993933,0,0),"")</f>
        <v>万冲镇</v>
      </c>
      <c r="E2072" s="83"/>
      <c r="F2072" s="83"/>
      <c r="G2072" s="101"/>
      <c r="H2072" s="102">
        <f>IFERROR(_xlfn.XLOOKUP($G2072,通讯通路门店!$S$4:$S$993933,通讯通路门店!$R$4:$R$993933,0,0),"")</f>
        <v>0</v>
      </c>
      <c r="I2072" s="83"/>
      <c r="J2072" s="83"/>
      <c r="K2072" s="83"/>
      <c r="L2072" s="83"/>
      <c r="M2072" s="83"/>
      <c r="N2072" s="83"/>
      <c r="O2072" s="83"/>
      <c r="P2072" s="83"/>
      <c r="Q2072" s="83"/>
      <c r="R2072" s="83"/>
      <c r="S2072" s="83"/>
      <c r="T2072" s="83"/>
      <c r="U2072" s="99">
        <f>COUNTIF(通讯通路门店!$S:$S,$G2072)</f>
        <v>0</v>
      </c>
      <c r="V2072" s="99">
        <f>COUNTIFS(通讯通路门店!$S:$S,$G2072,通讯通路门店!$J:$J,"综合卖场")</f>
        <v>0</v>
      </c>
      <c r="W2072" s="99">
        <f>SUMIFS(通讯通路门店!$AJ:$AJ,通讯通路门店!$S:$S,通讯客户沙盘!$G2072)</f>
        <v>0</v>
      </c>
      <c r="X2072" s="99">
        <f t="shared" si="160"/>
        <v>0</v>
      </c>
      <c r="Y2072" s="99">
        <f>COUNTIFS(通讯通路门店!$S:$S,$G2072,通讯通路门店!$J:$J,"荣耀体验店")+COUNTIFS(通讯通路门店!$S:$S,$G2072,通讯通路门店!$J:$J,"荣耀授权专卖店")</f>
        <v>0</v>
      </c>
      <c r="Z2072" s="99">
        <f>COUNTIFS(通讯通路门店!$S:$S,$G2072,通讯通路门店!$J:$J,"VIVO体验店")</f>
        <v>0</v>
      </c>
      <c r="AA2072" s="99">
        <f>COUNTIFS(通讯通路门店!$S:$S,$G2072,通讯通路门店!$J:$J,"OPPO体验店")</f>
        <v>0</v>
      </c>
      <c r="AB2072" s="99">
        <f>COUNTIFS(通讯通路门店!$S:$S,$G2072,通讯通路门店!$J:$J,"华为授权体验店")+COUNTIFS(通讯通路门店!$S:$S,$G2072,通讯通路门店!$J:$J,"华为堡垒店")</f>
        <v>0</v>
      </c>
      <c r="AC2072" s="99">
        <f>COUNTIFS(通讯通路门店!$S:$S,$G2072,通讯通路门店!$J:$J,"小米体验店")</f>
        <v>0</v>
      </c>
      <c r="AD2072" s="99">
        <f>COUNTIFS(通讯通路门店!$S:$S,$G2072,通讯通路门店!$J:$J,"苹果体验店")</f>
        <v>0</v>
      </c>
      <c r="AE2072" s="99">
        <f>COUNTIFS(通讯通路门店!$S:$S,$G2072,通讯通路门店!$J:$J,"其他品牌专卖店")</f>
        <v>0</v>
      </c>
      <c r="AF2072" s="99">
        <f>SUMIFS(通讯通路门店!$BI:$BI,通讯通路门店!$S:$S,$G2072)</f>
        <v>0</v>
      </c>
      <c r="AG2072" s="99">
        <f>SUMIFS(通讯通路门店!$BH:$BH,通讯通路门店!$S:$S,$G2072)</f>
        <v>0</v>
      </c>
      <c r="AH2072" s="99">
        <f t="shared" si="161"/>
        <v>0</v>
      </c>
      <c r="AI2072" s="99">
        <f>SUMIFS(通讯通路门店!$BB:$BB,通讯通路门店!$S:$S,$G2072)</f>
        <v>0</v>
      </c>
      <c r="AJ2072" s="99">
        <f>SUMIFS(通讯通路门店!$BE:$BE,通讯通路门店!$S:$S,$G2072)</f>
        <v>0</v>
      </c>
      <c r="AK2072" s="99">
        <f>SUMIFS(通讯通路门店!$BG:$BG,通讯通路门店!$S:$S,$G2072)</f>
        <v>0</v>
      </c>
      <c r="AL2072" s="99">
        <f>SUMIFS(通讯通路门店!$BC:$BC,通讯通路门店!$S:$S,$G2072)</f>
        <v>0</v>
      </c>
      <c r="AM2072" s="99">
        <f>SUMIFS(通讯通路门店!$BD:$BD,通讯通路门店!$S:$S,$G2072)</f>
        <v>0</v>
      </c>
      <c r="AN2072" s="99">
        <f>SUMIFS(通讯通路门店!$BF:$BF,通讯通路门店!$S:$S,$G2072)</f>
        <v>0</v>
      </c>
      <c r="AO2072" s="99">
        <f t="shared" si="162"/>
        <v>0</v>
      </c>
      <c r="AP2072" s="99">
        <f>SUMIFS(通讯通路门店!$K:$K,通讯通路门店!$S:$S,$G2072)</f>
        <v>0</v>
      </c>
      <c r="AQ2072" s="83"/>
      <c r="AR2072" s="99">
        <f>SUMIFS(通讯通路门店!$T:$T,通讯通路门店!$S:$S,$G2072)</f>
        <v>0</v>
      </c>
      <c r="AS2072" s="99">
        <f>SUMIFS(通讯通路门店!$U:$U,通讯通路门店!$S:$S,$G2072)</f>
        <v>0</v>
      </c>
      <c r="AT2072" s="99">
        <f>SUMIFS(通讯通路门店!$V:$V,通讯通路门店!$S:$S,$G2072)</f>
        <v>0</v>
      </c>
      <c r="AU2072" s="99">
        <f>SUMIFS(通讯通路门店!$W:$W,通讯通路门店!$S:$S,$G2072)</f>
        <v>0</v>
      </c>
      <c r="AV2072" s="99">
        <f>SUMIFS(通讯通路门店!$Z:$Z,通讯通路门店!$S:$S,$G2072)</f>
        <v>0</v>
      </c>
      <c r="AW2072" s="99">
        <f>SUMIFS(通讯通路门店!$AB:$AB,通讯通路门店!$S:$S,$G2072)</f>
        <v>0</v>
      </c>
      <c r="AX2072" s="99">
        <f>SUMIFS(通讯通路门店!$X:$X,通讯通路门店!$S:$S,$G2072)</f>
        <v>0</v>
      </c>
      <c r="AY2072" s="99">
        <f>SUMIFS(通讯通路门店!$Y:$Y,通讯通路门店!$S:$S,$G2072)</f>
        <v>0</v>
      </c>
      <c r="AZ2072" s="99">
        <f>SUMIFS(通讯通路门店!$AA:$AA,通讯通路门店!$S:$S,$G2072)</f>
        <v>0</v>
      </c>
      <c r="BA2072" s="99">
        <f t="shared" si="163"/>
        <v>0</v>
      </c>
      <c r="BB2072" s="99">
        <f t="shared" si="164"/>
        <v>0</v>
      </c>
      <c r="BC2072" s="99">
        <f>SUMIFS(通讯通路门店!$W:$W,通讯通路门店!$S:$S,$G2072,通讯通路门店!$J:$J,"荣耀体验店")+SUMIFS(通讯通路门店!$W:$W,通讯通路门店!$S:$S,$G2072,通讯通路门店!$J:$J,"荣耀授权专卖店")</f>
        <v>0</v>
      </c>
      <c r="BD2072" s="99">
        <f>SUMIFS(通讯通路门店!$Z:$Z,通讯通路门店!$S:$S,$G2072,通讯通路门店!$J:$J,"VIVO体验店")</f>
        <v>0</v>
      </c>
      <c r="BE2072" s="99">
        <f>SUMIFS(通讯通路门店!$AB:$AB,通讯通路门店!$S:$S,$G2072,通讯通路门店!$J:$J,"OPPO体验店")</f>
        <v>0</v>
      </c>
      <c r="BF2072" s="99">
        <f>SUMIFS(通讯通路门店!$X:$X,通讯通路门店!$S:$S,$G2072,通讯通路门店!$J:$J,"华为授权体验店")+SUMIFS(通讯通路门店!$AA:$AA,通讯通路门店!$S:$S,$G2072,通讯通路门店!$J:$J,"华为堡垒店")</f>
        <v>0</v>
      </c>
      <c r="BG2072" s="99">
        <f>SUMIFS(通讯通路门店!$Y:$Y,通讯通路门店!$S:$S,$G2072,通讯通路门店!$J:$J,"小米体验店")</f>
        <v>0</v>
      </c>
      <c r="BH2072" s="99">
        <f>SUMIFS(通讯通路门店!$AA:$AA,通讯通路门店!$S:$S,$G2072,通讯通路门店!$J:$J,"苹果体验店")</f>
        <v>0</v>
      </c>
      <c r="BI2072" s="99">
        <f>SUMIFS(通讯通路门店!$K:$K,通讯通路门店!$S:$S,$G2072,通讯通路门店!$J:$J,"其他品牌专卖店")</f>
        <v>0</v>
      </c>
      <c r="BJ2072" s="99">
        <f>SUMIFS(通讯通路门店!$AC:$AC,通讯通路门店!$S:$S,$G2072)</f>
        <v>0</v>
      </c>
      <c r="BK2072" s="99">
        <f>SUMIFS(通讯通路门店!$AD:$AD,通讯通路门店!$S:$S,$G2072)</f>
        <v>0</v>
      </c>
      <c r="BL2072" s="99">
        <f>SUMIFS(通讯通路门店!$AE:$AE,通讯通路门店!$S:$S,$G2072)</f>
        <v>0</v>
      </c>
      <c r="BM2072" s="99">
        <f>SUMIFS(通讯通路门店!$AF:$AF,通讯通路门店!$S:$S,$G2072)</f>
        <v>0</v>
      </c>
      <c r="BN2072" s="99">
        <f>SUMIFS(通讯通路门店!$AG:$AG,通讯通路门店!$S:$S,$G2072)</f>
        <v>0</v>
      </c>
      <c r="BO2072" s="99">
        <f>SUMIFS(通讯通路门店!$AH:$AH,通讯通路门店!$S:$S,$G2072)</f>
        <v>0</v>
      </c>
      <c r="BP2072" s="99">
        <f>SUMIFS(通讯通路门店!$AI:$AI,通讯通路门店!$S:$S,$G2072)</f>
        <v>0</v>
      </c>
      <c r="BQ2072" s="83"/>
    </row>
    <row r="2073" spans="1:69">
      <c r="A2073" s="99" t="str">
        <f>IFERROR(_xlfn.XLOOKUP($G2073,通讯通路门店!$S$4:$S$993933,通讯通路门店!$A$4:$A$993933,0,0),"")</f>
        <v>海南省</v>
      </c>
      <c r="B2073" s="99" t="str">
        <f>IFERROR(_xlfn.XLOOKUP($G2073,通讯通路门店!$S$4:$S$993933,通讯通路门店!$B$4:$B$993933,0,0),"")</f>
        <v>乐东黎族自治县</v>
      </c>
      <c r="C2073" s="99" t="str">
        <f>IFERROR(_xlfn.XLOOKUP($G2073,通讯通路门店!$S$4:$S$993933,通讯通路门店!$C$4:$C$993933,0,0),"")</f>
        <v>乐东黎族自治县</v>
      </c>
      <c r="D2073" s="99" t="str">
        <f>IFERROR(_xlfn.XLOOKUP($G2073,通讯通路门店!$S$4:$S$993933,通讯通路门店!$D$4:$D$993933,0,0),"")</f>
        <v>万冲镇</v>
      </c>
      <c r="E2073" s="83"/>
      <c r="F2073" s="83"/>
      <c r="G2073" s="101"/>
      <c r="H2073" s="102">
        <f>IFERROR(_xlfn.XLOOKUP($G2073,通讯通路门店!$S$4:$S$993933,通讯通路门店!$R$4:$R$993933,0,0),"")</f>
        <v>0</v>
      </c>
      <c r="I2073" s="83"/>
      <c r="J2073" s="83"/>
      <c r="K2073" s="83"/>
      <c r="L2073" s="83"/>
      <c r="M2073" s="83"/>
      <c r="N2073" s="83"/>
      <c r="O2073" s="83"/>
      <c r="P2073" s="83"/>
      <c r="Q2073" s="83"/>
      <c r="R2073" s="83"/>
      <c r="S2073" s="83"/>
      <c r="T2073" s="83"/>
      <c r="U2073" s="99">
        <f>COUNTIF(通讯通路门店!$S:$S,$G2073)</f>
        <v>0</v>
      </c>
      <c r="V2073" s="99">
        <f>COUNTIFS(通讯通路门店!$S:$S,$G2073,通讯通路门店!$J:$J,"综合卖场")</f>
        <v>0</v>
      </c>
      <c r="W2073" s="99">
        <f>SUMIFS(通讯通路门店!$AJ:$AJ,通讯通路门店!$S:$S,通讯客户沙盘!$G2073)</f>
        <v>0</v>
      </c>
      <c r="X2073" s="99">
        <f t="shared" si="160"/>
        <v>0</v>
      </c>
      <c r="Y2073" s="99">
        <f>COUNTIFS(通讯通路门店!$S:$S,$G2073,通讯通路门店!$J:$J,"荣耀体验店")+COUNTIFS(通讯通路门店!$S:$S,$G2073,通讯通路门店!$J:$J,"荣耀授权专卖店")</f>
        <v>0</v>
      </c>
      <c r="Z2073" s="99">
        <f>COUNTIFS(通讯通路门店!$S:$S,$G2073,通讯通路门店!$J:$J,"VIVO体验店")</f>
        <v>0</v>
      </c>
      <c r="AA2073" s="99">
        <f>COUNTIFS(通讯通路门店!$S:$S,$G2073,通讯通路门店!$J:$J,"OPPO体验店")</f>
        <v>0</v>
      </c>
      <c r="AB2073" s="99">
        <f>COUNTIFS(通讯通路门店!$S:$S,$G2073,通讯通路门店!$J:$J,"华为授权体验店")+COUNTIFS(通讯通路门店!$S:$S,$G2073,通讯通路门店!$J:$J,"华为堡垒店")</f>
        <v>0</v>
      </c>
      <c r="AC2073" s="99">
        <f>COUNTIFS(通讯通路门店!$S:$S,$G2073,通讯通路门店!$J:$J,"小米体验店")</f>
        <v>0</v>
      </c>
      <c r="AD2073" s="99">
        <f>COUNTIFS(通讯通路门店!$S:$S,$G2073,通讯通路门店!$J:$J,"苹果体验店")</f>
        <v>0</v>
      </c>
      <c r="AE2073" s="99">
        <f>COUNTIFS(通讯通路门店!$S:$S,$G2073,通讯通路门店!$J:$J,"其他品牌专卖店")</f>
        <v>0</v>
      </c>
      <c r="AF2073" s="99">
        <f>SUMIFS(通讯通路门店!$BI:$BI,通讯通路门店!$S:$S,$G2073)</f>
        <v>0</v>
      </c>
      <c r="AG2073" s="99">
        <f>SUMIFS(通讯通路门店!$BH:$BH,通讯通路门店!$S:$S,$G2073)</f>
        <v>0</v>
      </c>
      <c r="AH2073" s="99">
        <f t="shared" si="161"/>
        <v>0</v>
      </c>
      <c r="AI2073" s="99">
        <f>SUMIFS(通讯通路门店!$BB:$BB,通讯通路门店!$S:$S,$G2073)</f>
        <v>0</v>
      </c>
      <c r="AJ2073" s="99">
        <f>SUMIFS(通讯通路门店!$BE:$BE,通讯通路门店!$S:$S,$G2073)</f>
        <v>0</v>
      </c>
      <c r="AK2073" s="99">
        <f>SUMIFS(通讯通路门店!$BG:$BG,通讯通路门店!$S:$S,$G2073)</f>
        <v>0</v>
      </c>
      <c r="AL2073" s="99">
        <f>SUMIFS(通讯通路门店!$BC:$BC,通讯通路门店!$S:$S,$G2073)</f>
        <v>0</v>
      </c>
      <c r="AM2073" s="99">
        <f>SUMIFS(通讯通路门店!$BD:$BD,通讯通路门店!$S:$S,$G2073)</f>
        <v>0</v>
      </c>
      <c r="AN2073" s="99">
        <f>SUMIFS(通讯通路门店!$BF:$BF,通讯通路门店!$S:$S,$G2073)</f>
        <v>0</v>
      </c>
      <c r="AO2073" s="99">
        <f t="shared" si="162"/>
        <v>0</v>
      </c>
      <c r="AP2073" s="99">
        <f>SUMIFS(通讯通路门店!$K:$K,通讯通路门店!$S:$S,$G2073)</f>
        <v>0</v>
      </c>
      <c r="AQ2073" s="83"/>
      <c r="AR2073" s="99">
        <f>SUMIFS(通讯通路门店!$T:$T,通讯通路门店!$S:$S,$G2073)</f>
        <v>0</v>
      </c>
      <c r="AS2073" s="99">
        <f>SUMIFS(通讯通路门店!$U:$U,通讯通路门店!$S:$S,$G2073)</f>
        <v>0</v>
      </c>
      <c r="AT2073" s="99">
        <f>SUMIFS(通讯通路门店!$V:$V,通讯通路门店!$S:$S,$G2073)</f>
        <v>0</v>
      </c>
      <c r="AU2073" s="99">
        <f>SUMIFS(通讯通路门店!$W:$W,通讯通路门店!$S:$S,$G2073)</f>
        <v>0</v>
      </c>
      <c r="AV2073" s="99">
        <f>SUMIFS(通讯通路门店!$Z:$Z,通讯通路门店!$S:$S,$G2073)</f>
        <v>0</v>
      </c>
      <c r="AW2073" s="99">
        <f>SUMIFS(通讯通路门店!$AB:$AB,通讯通路门店!$S:$S,$G2073)</f>
        <v>0</v>
      </c>
      <c r="AX2073" s="99">
        <f>SUMIFS(通讯通路门店!$X:$X,通讯通路门店!$S:$S,$G2073)</f>
        <v>0</v>
      </c>
      <c r="AY2073" s="99">
        <f>SUMIFS(通讯通路门店!$Y:$Y,通讯通路门店!$S:$S,$G2073)</f>
        <v>0</v>
      </c>
      <c r="AZ2073" s="99">
        <f>SUMIFS(通讯通路门店!$AA:$AA,通讯通路门店!$S:$S,$G2073)</f>
        <v>0</v>
      </c>
      <c r="BA2073" s="99">
        <f t="shared" si="163"/>
        <v>0</v>
      </c>
      <c r="BB2073" s="99">
        <f t="shared" si="164"/>
        <v>0</v>
      </c>
      <c r="BC2073" s="99">
        <f>SUMIFS(通讯通路门店!$W:$W,通讯通路门店!$S:$S,$G2073,通讯通路门店!$J:$J,"荣耀体验店")+SUMIFS(通讯通路门店!$W:$W,通讯通路门店!$S:$S,$G2073,通讯通路门店!$J:$J,"荣耀授权专卖店")</f>
        <v>0</v>
      </c>
      <c r="BD2073" s="99">
        <f>SUMIFS(通讯通路门店!$Z:$Z,通讯通路门店!$S:$S,$G2073,通讯通路门店!$J:$J,"VIVO体验店")</f>
        <v>0</v>
      </c>
      <c r="BE2073" s="99">
        <f>SUMIFS(通讯通路门店!$AB:$AB,通讯通路门店!$S:$S,$G2073,通讯通路门店!$J:$J,"OPPO体验店")</f>
        <v>0</v>
      </c>
      <c r="BF2073" s="99">
        <f>SUMIFS(通讯通路门店!$X:$X,通讯通路门店!$S:$S,$G2073,通讯通路门店!$J:$J,"华为授权体验店")+SUMIFS(通讯通路门店!$AA:$AA,通讯通路门店!$S:$S,$G2073,通讯通路门店!$J:$J,"华为堡垒店")</f>
        <v>0</v>
      </c>
      <c r="BG2073" s="99">
        <f>SUMIFS(通讯通路门店!$Y:$Y,通讯通路门店!$S:$S,$G2073,通讯通路门店!$J:$J,"小米体验店")</f>
        <v>0</v>
      </c>
      <c r="BH2073" s="99">
        <f>SUMIFS(通讯通路门店!$AA:$AA,通讯通路门店!$S:$S,$G2073,通讯通路门店!$J:$J,"苹果体验店")</f>
        <v>0</v>
      </c>
      <c r="BI2073" s="99">
        <f>SUMIFS(通讯通路门店!$K:$K,通讯通路门店!$S:$S,$G2073,通讯通路门店!$J:$J,"其他品牌专卖店")</f>
        <v>0</v>
      </c>
      <c r="BJ2073" s="99">
        <f>SUMIFS(通讯通路门店!$AC:$AC,通讯通路门店!$S:$S,$G2073)</f>
        <v>0</v>
      </c>
      <c r="BK2073" s="99">
        <f>SUMIFS(通讯通路门店!$AD:$AD,通讯通路门店!$S:$S,$G2073)</f>
        <v>0</v>
      </c>
      <c r="BL2073" s="99">
        <f>SUMIFS(通讯通路门店!$AE:$AE,通讯通路门店!$S:$S,$G2073)</f>
        <v>0</v>
      </c>
      <c r="BM2073" s="99">
        <f>SUMIFS(通讯通路门店!$AF:$AF,通讯通路门店!$S:$S,$G2073)</f>
        <v>0</v>
      </c>
      <c r="BN2073" s="99">
        <f>SUMIFS(通讯通路门店!$AG:$AG,通讯通路门店!$S:$S,$G2073)</f>
        <v>0</v>
      </c>
      <c r="BO2073" s="99">
        <f>SUMIFS(通讯通路门店!$AH:$AH,通讯通路门店!$S:$S,$G2073)</f>
        <v>0</v>
      </c>
      <c r="BP2073" s="99">
        <f>SUMIFS(通讯通路门店!$AI:$AI,通讯通路门店!$S:$S,$G2073)</f>
        <v>0</v>
      </c>
      <c r="BQ2073" s="83"/>
    </row>
    <row r="2074" spans="1:69">
      <c r="A2074" s="99" t="str">
        <f>IFERROR(_xlfn.XLOOKUP($G2074,通讯通路门店!$S$4:$S$993933,通讯通路门店!$A$4:$A$993933,0,0),"")</f>
        <v>海南省</v>
      </c>
      <c r="B2074" s="99" t="str">
        <f>IFERROR(_xlfn.XLOOKUP($G2074,通讯通路门店!$S$4:$S$993933,通讯通路门店!$B$4:$B$993933,0,0),"")</f>
        <v>乐东黎族自治县</v>
      </c>
      <c r="C2074" s="99" t="str">
        <f>IFERROR(_xlfn.XLOOKUP($G2074,通讯通路门店!$S$4:$S$993933,通讯通路门店!$C$4:$C$993933,0,0),"")</f>
        <v>乐东黎族自治县</v>
      </c>
      <c r="D2074" s="99" t="str">
        <f>IFERROR(_xlfn.XLOOKUP($G2074,通讯通路门店!$S$4:$S$993933,通讯通路门店!$D$4:$D$993933,0,0),"")</f>
        <v>万冲镇</v>
      </c>
      <c r="E2074" s="83"/>
      <c r="F2074" s="83"/>
      <c r="G2074" s="101"/>
      <c r="H2074" s="102">
        <f>IFERROR(_xlfn.XLOOKUP($G2074,通讯通路门店!$S$4:$S$993933,通讯通路门店!$R$4:$R$993933,0,0),"")</f>
        <v>0</v>
      </c>
      <c r="I2074" s="83"/>
      <c r="J2074" s="83"/>
      <c r="K2074" s="83"/>
      <c r="L2074" s="83"/>
      <c r="M2074" s="83"/>
      <c r="N2074" s="83"/>
      <c r="O2074" s="83"/>
      <c r="P2074" s="83"/>
      <c r="Q2074" s="83"/>
      <c r="R2074" s="83"/>
      <c r="S2074" s="83"/>
      <c r="T2074" s="83"/>
      <c r="U2074" s="99">
        <f>COUNTIF(通讯通路门店!$S:$S,$G2074)</f>
        <v>0</v>
      </c>
      <c r="V2074" s="99">
        <f>COUNTIFS(通讯通路门店!$S:$S,$G2074,通讯通路门店!$J:$J,"综合卖场")</f>
        <v>0</v>
      </c>
      <c r="W2074" s="99">
        <f>SUMIFS(通讯通路门店!$AJ:$AJ,通讯通路门店!$S:$S,通讯客户沙盘!$G2074)</f>
        <v>0</v>
      </c>
      <c r="X2074" s="99">
        <f t="shared" si="160"/>
        <v>0</v>
      </c>
      <c r="Y2074" s="99">
        <f>COUNTIFS(通讯通路门店!$S:$S,$G2074,通讯通路门店!$J:$J,"荣耀体验店")+COUNTIFS(通讯通路门店!$S:$S,$G2074,通讯通路门店!$J:$J,"荣耀授权专卖店")</f>
        <v>0</v>
      </c>
      <c r="Z2074" s="99">
        <f>COUNTIFS(通讯通路门店!$S:$S,$G2074,通讯通路门店!$J:$J,"VIVO体验店")</f>
        <v>0</v>
      </c>
      <c r="AA2074" s="99">
        <f>COUNTIFS(通讯通路门店!$S:$S,$G2074,通讯通路门店!$J:$J,"OPPO体验店")</f>
        <v>0</v>
      </c>
      <c r="AB2074" s="99">
        <f>COUNTIFS(通讯通路门店!$S:$S,$G2074,通讯通路门店!$J:$J,"华为授权体验店")+COUNTIFS(通讯通路门店!$S:$S,$G2074,通讯通路门店!$J:$J,"华为堡垒店")</f>
        <v>0</v>
      </c>
      <c r="AC2074" s="99">
        <f>COUNTIFS(通讯通路门店!$S:$S,$G2074,通讯通路门店!$J:$J,"小米体验店")</f>
        <v>0</v>
      </c>
      <c r="AD2074" s="99">
        <f>COUNTIFS(通讯通路门店!$S:$S,$G2074,通讯通路门店!$J:$J,"苹果体验店")</f>
        <v>0</v>
      </c>
      <c r="AE2074" s="99">
        <f>COUNTIFS(通讯通路门店!$S:$S,$G2074,通讯通路门店!$J:$J,"其他品牌专卖店")</f>
        <v>0</v>
      </c>
      <c r="AF2074" s="99">
        <f>SUMIFS(通讯通路门店!$BI:$BI,通讯通路门店!$S:$S,$G2074)</f>
        <v>0</v>
      </c>
      <c r="AG2074" s="99">
        <f>SUMIFS(通讯通路门店!$BH:$BH,通讯通路门店!$S:$S,$G2074)</f>
        <v>0</v>
      </c>
      <c r="AH2074" s="99">
        <f t="shared" si="161"/>
        <v>0</v>
      </c>
      <c r="AI2074" s="99">
        <f>SUMIFS(通讯通路门店!$BB:$BB,通讯通路门店!$S:$S,$G2074)</f>
        <v>0</v>
      </c>
      <c r="AJ2074" s="99">
        <f>SUMIFS(通讯通路门店!$BE:$BE,通讯通路门店!$S:$S,$G2074)</f>
        <v>0</v>
      </c>
      <c r="AK2074" s="99">
        <f>SUMIFS(通讯通路门店!$BG:$BG,通讯通路门店!$S:$S,$G2074)</f>
        <v>0</v>
      </c>
      <c r="AL2074" s="99">
        <f>SUMIFS(通讯通路门店!$BC:$BC,通讯通路门店!$S:$S,$G2074)</f>
        <v>0</v>
      </c>
      <c r="AM2074" s="99">
        <f>SUMIFS(通讯通路门店!$BD:$BD,通讯通路门店!$S:$S,$G2074)</f>
        <v>0</v>
      </c>
      <c r="AN2074" s="99">
        <f>SUMIFS(通讯通路门店!$BF:$BF,通讯通路门店!$S:$S,$G2074)</f>
        <v>0</v>
      </c>
      <c r="AO2074" s="99">
        <f t="shared" si="162"/>
        <v>0</v>
      </c>
      <c r="AP2074" s="99">
        <f>SUMIFS(通讯通路门店!$K:$K,通讯通路门店!$S:$S,$G2074)</f>
        <v>0</v>
      </c>
      <c r="AQ2074" s="83"/>
      <c r="AR2074" s="99">
        <f>SUMIFS(通讯通路门店!$T:$T,通讯通路门店!$S:$S,$G2074)</f>
        <v>0</v>
      </c>
      <c r="AS2074" s="99">
        <f>SUMIFS(通讯通路门店!$U:$U,通讯通路门店!$S:$S,$G2074)</f>
        <v>0</v>
      </c>
      <c r="AT2074" s="99">
        <f>SUMIFS(通讯通路门店!$V:$V,通讯通路门店!$S:$S,$G2074)</f>
        <v>0</v>
      </c>
      <c r="AU2074" s="99">
        <f>SUMIFS(通讯通路门店!$W:$W,通讯通路门店!$S:$S,$G2074)</f>
        <v>0</v>
      </c>
      <c r="AV2074" s="99">
        <f>SUMIFS(通讯通路门店!$Z:$Z,通讯通路门店!$S:$S,$G2074)</f>
        <v>0</v>
      </c>
      <c r="AW2074" s="99">
        <f>SUMIFS(通讯通路门店!$AB:$AB,通讯通路门店!$S:$S,$G2074)</f>
        <v>0</v>
      </c>
      <c r="AX2074" s="99">
        <f>SUMIFS(通讯通路门店!$X:$X,通讯通路门店!$S:$S,$G2074)</f>
        <v>0</v>
      </c>
      <c r="AY2074" s="99">
        <f>SUMIFS(通讯通路门店!$Y:$Y,通讯通路门店!$S:$S,$G2074)</f>
        <v>0</v>
      </c>
      <c r="AZ2074" s="99">
        <f>SUMIFS(通讯通路门店!$AA:$AA,通讯通路门店!$S:$S,$G2074)</f>
        <v>0</v>
      </c>
      <c r="BA2074" s="99">
        <f t="shared" si="163"/>
        <v>0</v>
      </c>
      <c r="BB2074" s="99">
        <f t="shared" si="164"/>
        <v>0</v>
      </c>
      <c r="BC2074" s="99">
        <f>SUMIFS(通讯通路门店!$W:$W,通讯通路门店!$S:$S,$G2074,通讯通路门店!$J:$J,"荣耀体验店")+SUMIFS(通讯通路门店!$W:$W,通讯通路门店!$S:$S,$G2074,通讯通路门店!$J:$J,"荣耀授权专卖店")</f>
        <v>0</v>
      </c>
      <c r="BD2074" s="99">
        <f>SUMIFS(通讯通路门店!$Z:$Z,通讯通路门店!$S:$S,$G2074,通讯通路门店!$J:$J,"VIVO体验店")</f>
        <v>0</v>
      </c>
      <c r="BE2074" s="99">
        <f>SUMIFS(通讯通路门店!$AB:$AB,通讯通路门店!$S:$S,$G2074,通讯通路门店!$J:$J,"OPPO体验店")</f>
        <v>0</v>
      </c>
      <c r="BF2074" s="99">
        <f>SUMIFS(通讯通路门店!$X:$X,通讯通路门店!$S:$S,$G2074,通讯通路门店!$J:$J,"华为授权体验店")+SUMIFS(通讯通路门店!$AA:$AA,通讯通路门店!$S:$S,$G2074,通讯通路门店!$J:$J,"华为堡垒店")</f>
        <v>0</v>
      </c>
      <c r="BG2074" s="99">
        <f>SUMIFS(通讯通路门店!$Y:$Y,通讯通路门店!$S:$S,$G2074,通讯通路门店!$J:$J,"小米体验店")</f>
        <v>0</v>
      </c>
      <c r="BH2074" s="99">
        <f>SUMIFS(通讯通路门店!$AA:$AA,通讯通路门店!$S:$S,$G2074,通讯通路门店!$J:$J,"苹果体验店")</f>
        <v>0</v>
      </c>
      <c r="BI2074" s="99">
        <f>SUMIFS(通讯通路门店!$K:$K,通讯通路门店!$S:$S,$G2074,通讯通路门店!$J:$J,"其他品牌专卖店")</f>
        <v>0</v>
      </c>
      <c r="BJ2074" s="99">
        <f>SUMIFS(通讯通路门店!$AC:$AC,通讯通路门店!$S:$S,$G2074)</f>
        <v>0</v>
      </c>
      <c r="BK2074" s="99">
        <f>SUMIFS(通讯通路门店!$AD:$AD,通讯通路门店!$S:$S,$G2074)</f>
        <v>0</v>
      </c>
      <c r="BL2074" s="99">
        <f>SUMIFS(通讯通路门店!$AE:$AE,通讯通路门店!$S:$S,$G2074)</f>
        <v>0</v>
      </c>
      <c r="BM2074" s="99">
        <f>SUMIFS(通讯通路门店!$AF:$AF,通讯通路门店!$S:$S,$G2074)</f>
        <v>0</v>
      </c>
      <c r="BN2074" s="99">
        <f>SUMIFS(通讯通路门店!$AG:$AG,通讯通路门店!$S:$S,$G2074)</f>
        <v>0</v>
      </c>
      <c r="BO2074" s="99">
        <f>SUMIFS(通讯通路门店!$AH:$AH,通讯通路门店!$S:$S,$G2074)</f>
        <v>0</v>
      </c>
      <c r="BP2074" s="99">
        <f>SUMIFS(通讯通路门店!$AI:$AI,通讯通路门店!$S:$S,$G2074)</f>
        <v>0</v>
      </c>
      <c r="BQ2074" s="83"/>
    </row>
    <row r="2075" spans="1:69">
      <c r="A2075" s="99" t="str">
        <f>IFERROR(_xlfn.XLOOKUP($G2075,通讯通路门店!$S$4:$S$993933,通讯通路门店!$A$4:$A$993933,0,0),"")</f>
        <v>海南省</v>
      </c>
      <c r="B2075" s="99" t="str">
        <f>IFERROR(_xlfn.XLOOKUP($G2075,通讯通路门店!$S$4:$S$993933,通讯通路门店!$B$4:$B$993933,0,0),"")</f>
        <v>乐东黎族自治县</v>
      </c>
      <c r="C2075" s="99" t="str">
        <f>IFERROR(_xlfn.XLOOKUP($G2075,通讯通路门店!$S$4:$S$993933,通讯通路门店!$C$4:$C$993933,0,0),"")</f>
        <v>乐东黎族自治县</v>
      </c>
      <c r="D2075" s="99" t="str">
        <f>IFERROR(_xlfn.XLOOKUP($G2075,通讯通路门店!$S$4:$S$993933,通讯通路门店!$D$4:$D$993933,0,0),"")</f>
        <v>万冲镇</v>
      </c>
      <c r="E2075" s="83"/>
      <c r="F2075" s="83"/>
      <c r="G2075" s="101"/>
      <c r="H2075" s="102">
        <f>IFERROR(_xlfn.XLOOKUP($G2075,通讯通路门店!$S$4:$S$993933,通讯通路门店!$R$4:$R$993933,0,0),"")</f>
        <v>0</v>
      </c>
      <c r="I2075" s="83"/>
      <c r="J2075" s="83"/>
      <c r="K2075" s="83"/>
      <c r="L2075" s="83"/>
      <c r="M2075" s="83"/>
      <c r="N2075" s="83"/>
      <c r="O2075" s="83"/>
      <c r="P2075" s="83"/>
      <c r="Q2075" s="83"/>
      <c r="R2075" s="83"/>
      <c r="S2075" s="83"/>
      <c r="T2075" s="83"/>
      <c r="U2075" s="99">
        <f>COUNTIF(通讯通路门店!$S:$S,$G2075)</f>
        <v>0</v>
      </c>
      <c r="V2075" s="99">
        <f>COUNTIFS(通讯通路门店!$S:$S,$G2075,通讯通路门店!$J:$J,"综合卖场")</f>
        <v>0</v>
      </c>
      <c r="W2075" s="99">
        <f>SUMIFS(通讯通路门店!$AJ:$AJ,通讯通路门店!$S:$S,通讯客户沙盘!$G2075)</f>
        <v>0</v>
      </c>
      <c r="X2075" s="99">
        <f t="shared" si="160"/>
        <v>0</v>
      </c>
      <c r="Y2075" s="99">
        <f>COUNTIFS(通讯通路门店!$S:$S,$G2075,通讯通路门店!$J:$J,"荣耀体验店")+COUNTIFS(通讯通路门店!$S:$S,$G2075,通讯通路门店!$J:$J,"荣耀授权专卖店")</f>
        <v>0</v>
      </c>
      <c r="Z2075" s="99">
        <f>COUNTIFS(通讯通路门店!$S:$S,$G2075,通讯通路门店!$J:$J,"VIVO体验店")</f>
        <v>0</v>
      </c>
      <c r="AA2075" s="99">
        <f>COUNTIFS(通讯通路门店!$S:$S,$G2075,通讯通路门店!$J:$J,"OPPO体验店")</f>
        <v>0</v>
      </c>
      <c r="AB2075" s="99">
        <f>COUNTIFS(通讯通路门店!$S:$S,$G2075,通讯通路门店!$J:$J,"华为授权体验店")+COUNTIFS(通讯通路门店!$S:$S,$G2075,通讯通路门店!$J:$J,"华为堡垒店")</f>
        <v>0</v>
      </c>
      <c r="AC2075" s="99">
        <f>COUNTIFS(通讯通路门店!$S:$S,$G2075,通讯通路门店!$J:$J,"小米体验店")</f>
        <v>0</v>
      </c>
      <c r="AD2075" s="99">
        <f>COUNTIFS(通讯通路门店!$S:$S,$G2075,通讯通路门店!$J:$J,"苹果体验店")</f>
        <v>0</v>
      </c>
      <c r="AE2075" s="99">
        <f>COUNTIFS(通讯通路门店!$S:$S,$G2075,通讯通路门店!$J:$J,"其他品牌专卖店")</f>
        <v>0</v>
      </c>
      <c r="AF2075" s="99">
        <f>SUMIFS(通讯通路门店!$BI:$BI,通讯通路门店!$S:$S,$G2075)</f>
        <v>0</v>
      </c>
      <c r="AG2075" s="99">
        <f>SUMIFS(通讯通路门店!$BH:$BH,通讯通路门店!$S:$S,$G2075)</f>
        <v>0</v>
      </c>
      <c r="AH2075" s="99">
        <f t="shared" si="161"/>
        <v>0</v>
      </c>
      <c r="AI2075" s="99">
        <f>SUMIFS(通讯通路门店!$BB:$BB,通讯通路门店!$S:$S,$G2075)</f>
        <v>0</v>
      </c>
      <c r="AJ2075" s="99">
        <f>SUMIFS(通讯通路门店!$BE:$BE,通讯通路门店!$S:$S,$G2075)</f>
        <v>0</v>
      </c>
      <c r="AK2075" s="99">
        <f>SUMIFS(通讯通路门店!$BG:$BG,通讯通路门店!$S:$S,$G2075)</f>
        <v>0</v>
      </c>
      <c r="AL2075" s="99">
        <f>SUMIFS(通讯通路门店!$BC:$BC,通讯通路门店!$S:$S,$G2075)</f>
        <v>0</v>
      </c>
      <c r="AM2075" s="99">
        <f>SUMIFS(通讯通路门店!$BD:$BD,通讯通路门店!$S:$S,$G2075)</f>
        <v>0</v>
      </c>
      <c r="AN2075" s="99">
        <f>SUMIFS(通讯通路门店!$BF:$BF,通讯通路门店!$S:$S,$G2075)</f>
        <v>0</v>
      </c>
      <c r="AO2075" s="99">
        <f t="shared" si="162"/>
        <v>0</v>
      </c>
      <c r="AP2075" s="99">
        <f>SUMIFS(通讯通路门店!$K:$K,通讯通路门店!$S:$S,$G2075)</f>
        <v>0</v>
      </c>
      <c r="AQ2075" s="83"/>
      <c r="AR2075" s="99">
        <f>SUMIFS(通讯通路门店!$T:$T,通讯通路门店!$S:$S,$G2075)</f>
        <v>0</v>
      </c>
      <c r="AS2075" s="99">
        <f>SUMIFS(通讯通路门店!$U:$U,通讯通路门店!$S:$S,$G2075)</f>
        <v>0</v>
      </c>
      <c r="AT2075" s="99">
        <f>SUMIFS(通讯通路门店!$V:$V,通讯通路门店!$S:$S,$G2075)</f>
        <v>0</v>
      </c>
      <c r="AU2075" s="99">
        <f>SUMIFS(通讯通路门店!$W:$W,通讯通路门店!$S:$S,$G2075)</f>
        <v>0</v>
      </c>
      <c r="AV2075" s="99">
        <f>SUMIFS(通讯通路门店!$Z:$Z,通讯通路门店!$S:$S,$G2075)</f>
        <v>0</v>
      </c>
      <c r="AW2075" s="99">
        <f>SUMIFS(通讯通路门店!$AB:$AB,通讯通路门店!$S:$S,$G2075)</f>
        <v>0</v>
      </c>
      <c r="AX2075" s="99">
        <f>SUMIFS(通讯通路门店!$X:$X,通讯通路门店!$S:$S,$G2075)</f>
        <v>0</v>
      </c>
      <c r="AY2075" s="99">
        <f>SUMIFS(通讯通路门店!$Y:$Y,通讯通路门店!$S:$S,$G2075)</f>
        <v>0</v>
      </c>
      <c r="AZ2075" s="99">
        <f>SUMIFS(通讯通路门店!$AA:$AA,通讯通路门店!$S:$S,$G2075)</f>
        <v>0</v>
      </c>
      <c r="BA2075" s="99">
        <f t="shared" si="163"/>
        <v>0</v>
      </c>
      <c r="BB2075" s="99">
        <f t="shared" si="164"/>
        <v>0</v>
      </c>
      <c r="BC2075" s="99">
        <f>SUMIFS(通讯通路门店!$W:$W,通讯通路门店!$S:$S,$G2075,通讯通路门店!$J:$J,"荣耀体验店")+SUMIFS(通讯通路门店!$W:$W,通讯通路门店!$S:$S,$G2075,通讯通路门店!$J:$J,"荣耀授权专卖店")</f>
        <v>0</v>
      </c>
      <c r="BD2075" s="99">
        <f>SUMIFS(通讯通路门店!$Z:$Z,通讯通路门店!$S:$S,$G2075,通讯通路门店!$J:$J,"VIVO体验店")</f>
        <v>0</v>
      </c>
      <c r="BE2075" s="99">
        <f>SUMIFS(通讯通路门店!$AB:$AB,通讯通路门店!$S:$S,$G2075,通讯通路门店!$J:$J,"OPPO体验店")</f>
        <v>0</v>
      </c>
      <c r="BF2075" s="99">
        <f>SUMIFS(通讯通路门店!$X:$X,通讯通路门店!$S:$S,$G2075,通讯通路门店!$J:$J,"华为授权体验店")+SUMIFS(通讯通路门店!$AA:$AA,通讯通路门店!$S:$S,$G2075,通讯通路门店!$J:$J,"华为堡垒店")</f>
        <v>0</v>
      </c>
      <c r="BG2075" s="99">
        <f>SUMIFS(通讯通路门店!$Y:$Y,通讯通路门店!$S:$S,$G2075,通讯通路门店!$J:$J,"小米体验店")</f>
        <v>0</v>
      </c>
      <c r="BH2075" s="99">
        <f>SUMIFS(通讯通路门店!$AA:$AA,通讯通路门店!$S:$S,$G2075,通讯通路门店!$J:$J,"苹果体验店")</f>
        <v>0</v>
      </c>
      <c r="BI2075" s="99">
        <f>SUMIFS(通讯通路门店!$K:$K,通讯通路门店!$S:$S,$G2075,通讯通路门店!$J:$J,"其他品牌专卖店")</f>
        <v>0</v>
      </c>
      <c r="BJ2075" s="99">
        <f>SUMIFS(通讯通路门店!$AC:$AC,通讯通路门店!$S:$S,$G2075)</f>
        <v>0</v>
      </c>
      <c r="BK2075" s="99">
        <f>SUMIFS(通讯通路门店!$AD:$AD,通讯通路门店!$S:$S,$G2075)</f>
        <v>0</v>
      </c>
      <c r="BL2075" s="99">
        <f>SUMIFS(通讯通路门店!$AE:$AE,通讯通路门店!$S:$S,$G2075)</f>
        <v>0</v>
      </c>
      <c r="BM2075" s="99">
        <f>SUMIFS(通讯通路门店!$AF:$AF,通讯通路门店!$S:$S,$G2075)</f>
        <v>0</v>
      </c>
      <c r="BN2075" s="99">
        <f>SUMIFS(通讯通路门店!$AG:$AG,通讯通路门店!$S:$S,$G2075)</f>
        <v>0</v>
      </c>
      <c r="BO2075" s="99">
        <f>SUMIFS(通讯通路门店!$AH:$AH,通讯通路门店!$S:$S,$G2075)</f>
        <v>0</v>
      </c>
      <c r="BP2075" s="99">
        <f>SUMIFS(通讯通路门店!$AI:$AI,通讯通路门店!$S:$S,$G2075)</f>
        <v>0</v>
      </c>
      <c r="BQ2075" s="83"/>
    </row>
    <row r="2076" spans="1:69">
      <c r="A2076" s="99" t="str">
        <f>IFERROR(_xlfn.XLOOKUP($G2076,通讯通路门店!$S$4:$S$993933,通讯通路门店!$A$4:$A$993933,0,0),"")</f>
        <v>海南省</v>
      </c>
      <c r="B2076" s="99" t="str">
        <f>IFERROR(_xlfn.XLOOKUP($G2076,通讯通路门店!$S$4:$S$993933,通讯通路门店!$B$4:$B$993933,0,0),"")</f>
        <v>乐东黎族自治县</v>
      </c>
      <c r="C2076" s="99" t="str">
        <f>IFERROR(_xlfn.XLOOKUP($G2076,通讯通路门店!$S$4:$S$993933,通讯通路门店!$C$4:$C$993933,0,0),"")</f>
        <v>乐东黎族自治县</v>
      </c>
      <c r="D2076" s="99" t="str">
        <f>IFERROR(_xlfn.XLOOKUP($G2076,通讯通路门店!$S$4:$S$993933,通讯通路门店!$D$4:$D$993933,0,0),"")</f>
        <v>万冲镇</v>
      </c>
      <c r="E2076" s="83"/>
      <c r="F2076" s="83"/>
      <c r="G2076" s="101"/>
      <c r="H2076" s="102">
        <f>IFERROR(_xlfn.XLOOKUP($G2076,通讯通路门店!$S$4:$S$993933,通讯通路门店!$R$4:$R$993933,0,0),"")</f>
        <v>0</v>
      </c>
      <c r="I2076" s="83"/>
      <c r="J2076" s="83"/>
      <c r="K2076" s="83"/>
      <c r="L2076" s="83"/>
      <c r="M2076" s="83"/>
      <c r="N2076" s="83"/>
      <c r="O2076" s="83"/>
      <c r="P2076" s="83"/>
      <c r="Q2076" s="83"/>
      <c r="R2076" s="83"/>
      <c r="S2076" s="83"/>
      <c r="T2076" s="83"/>
      <c r="U2076" s="99">
        <f>COUNTIF(通讯通路门店!$S:$S,$G2076)</f>
        <v>0</v>
      </c>
      <c r="V2076" s="99">
        <f>COUNTIFS(通讯通路门店!$S:$S,$G2076,通讯通路门店!$J:$J,"综合卖场")</f>
        <v>0</v>
      </c>
      <c r="W2076" s="99">
        <f>SUMIFS(通讯通路门店!$AJ:$AJ,通讯通路门店!$S:$S,通讯客户沙盘!$G2076)</f>
        <v>0</v>
      </c>
      <c r="X2076" s="99">
        <f t="shared" si="160"/>
        <v>0</v>
      </c>
      <c r="Y2076" s="99">
        <f>COUNTIFS(通讯通路门店!$S:$S,$G2076,通讯通路门店!$J:$J,"荣耀体验店")+COUNTIFS(通讯通路门店!$S:$S,$G2076,通讯通路门店!$J:$J,"荣耀授权专卖店")</f>
        <v>0</v>
      </c>
      <c r="Z2076" s="99">
        <f>COUNTIFS(通讯通路门店!$S:$S,$G2076,通讯通路门店!$J:$J,"VIVO体验店")</f>
        <v>0</v>
      </c>
      <c r="AA2076" s="99">
        <f>COUNTIFS(通讯通路门店!$S:$S,$G2076,通讯通路门店!$J:$J,"OPPO体验店")</f>
        <v>0</v>
      </c>
      <c r="AB2076" s="99">
        <f>COUNTIFS(通讯通路门店!$S:$S,$G2076,通讯通路门店!$J:$J,"华为授权体验店")+COUNTIFS(通讯通路门店!$S:$S,$G2076,通讯通路门店!$J:$J,"华为堡垒店")</f>
        <v>0</v>
      </c>
      <c r="AC2076" s="99">
        <f>COUNTIFS(通讯通路门店!$S:$S,$G2076,通讯通路门店!$J:$J,"小米体验店")</f>
        <v>0</v>
      </c>
      <c r="AD2076" s="99">
        <f>COUNTIFS(通讯通路门店!$S:$S,$G2076,通讯通路门店!$J:$J,"苹果体验店")</f>
        <v>0</v>
      </c>
      <c r="AE2076" s="99">
        <f>COUNTIFS(通讯通路门店!$S:$S,$G2076,通讯通路门店!$J:$J,"其他品牌专卖店")</f>
        <v>0</v>
      </c>
      <c r="AF2076" s="99">
        <f>SUMIFS(通讯通路门店!$BI:$BI,通讯通路门店!$S:$S,$G2076)</f>
        <v>0</v>
      </c>
      <c r="AG2076" s="99">
        <f>SUMIFS(通讯通路门店!$BH:$BH,通讯通路门店!$S:$S,$G2076)</f>
        <v>0</v>
      </c>
      <c r="AH2076" s="99">
        <f t="shared" si="161"/>
        <v>0</v>
      </c>
      <c r="AI2076" s="99">
        <f>SUMIFS(通讯通路门店!$BB:$BB,通讯通路门店!$S:$S,$G2076)</f>
        <v>0</v>
      </c>
      <c r="AJ2076" s="99">
        <f>SUMIFS(通讯通路门店!$BE:$BE,通讯通路门店!$S:$S,$G2076)</f>
        <v>0</v>
      </c>
      <c r="AK2076" s="99">
        <f>SUMIFS(通讯通路门店!$BG:$BG,通讯通路门店!$S:$S,$G2076)</f>
        <v>0</v>
      </c>
      <c r="AL2076" s="99">
        <f>SUMIFS(通讯通路门店!$BC:$BC,通讯通路门店!$S:$S,$G2076)</f>
        <v>0</v>
      </c>
      <c r="AM2076" s="99">
        <f>SUMIFS(通讯通路门店!$BD:$BD,通讯通路门店!$S:$S,$G2076)</f>
        <v>0</v>
      </c>
      <c r="AN2076" s="99">
        <f>SUMIFS(通讯通路门店!$BF:$BF,通讯通路门店!$S:$S,$G2076)</f>
        <v>0</v>
      </c>
      <c r="AO2076" s="99">
        <f t="shared" si="162"/>
        <v>0</v>
      </c>
      <c r="AP2076" s="99">
        <f>SUMIFS(通讯通路门店!$K:$K,通讯通路门店!$S:$S,$G2076)</f>
        <v>0</v>
      </c>
      <c r="AQ2076" s="83"/>
      <c r="AR2076" s="99">
        <f>SUMIFS(通讯通路门店!$T:$T,通讯通路门店!$S:$S,$G2076)</f>
        <v>0</v>
      </c>
      <c r="AS2076" s="99">
        <f>SUMIFS(通讯通路门店!$U:$U,通讯通路门店!$S:$S,$G2076)</f>
        <v>0</v>
      </c>
      <c r="AT2076" s="99">
        <f>SUMIFS(通讯通路门店!$V:$V,通讯通路门店!$S:$S,$G2076)</f>
        <v>0</v>
      </c>
      <c r="AU2076" s="99">
        <f>SUMIFS(通讯通路门店!$W:$W,通讯通路门店!$S:$S,$G2076)</f>
        <v>0</v>
      </c>
      <c r="AV2076" s="99">
        <f>SUMIFS(通讯通路门店!$Z:$Z,通讯通路门店!$S:$S,$G2076)</f>
        <v>0</v>
      </c>
      <c r="AW2076" s="99">
        <f>SUMIFS(通讯通路门店!$AB:$AB,通讯通路门店!$S:$S,$G2076)</f>
        <v>0</v>
      </c>
      <c r="AX2076" s="99">
        <f>SUMIFS(通讯通路门店!$X:$X,通讯通路门店!$S:$S,$G2076)</f>
        <v>0</v>
      </c>
      <c r="AY2076" s="99">
        <f>SUMIFS(通讯通路门店!$Y:$Y,通讯通路门店!$S:$S,$G2076)</f>
        <v>0</v>
      </c>
      <c r="AZ2076" s="99">
        <f>SUMIFS(通讯通路门店!$AA:$AA,通讯通路门店!$S:$S,$G2076)</f>
        <v>0</v>
      </c>
      <c r="BA2076" s="99">
        <f t="shared" si="163"/>
        <v>0</v>
      </c>
      <c r="BB2076" s="99">
        <f t="shared" si="164"/>
        <v>0</v>
      </c>
      <c r="BC2076" s="99">
        <f>SUMIFS(通讯通路门店!$W:$W,通讯通路门店!$S:$S,$G2076,通讯通路门店!$J:$J,"荣耀体验店")+SUMIFS(通讯通路门店!$W:$W,通讯通路门店!$S:$S,$G2076,通讯通路门店!$J:$J,"荣耀授权专卖店")</f>
        <v>0</v>
      </c>
      <c r="BD2076" s="99">
        <f>SUMIFS(通讯通路门店!$Z:$Z,通讯通路门店!$S:$S,$G2076,通讯通路门店!$J:$J,"VIVO体验店")</f>
        <v>0</v>
      </c>
      <c r="BE2076" s="99">
        <f>SUMIFS(通讯通路门店!$AB:$AB,通讯通路门店!$S:$S,$G2076,通讯通路门店!$J:$J,"OPPO体验店")</f>
        <v>0</v>
      </c>
      <c r="BF2076" s="99">
        <f>SUMIFS(通讯通路门店!$X:$X,通讯通路门店!$S:$S,$G2076,通讯通路门店!$J:$J,"华为授权体验店")+SUMIFS(通讯通路门店!$AA:$AA,通讯通路门店!$S:$S,$G2076,通讯通路门店!$J:$J,"华为堡垒店")</f>
        <v>0</v>
      </c>
      <c r="BG2076" s="99">
        <f>SUMIFS(通讯通路门店!$Y:$Y,通讯通路门店!$S:$S,$G2076,通讯通路门店!$J:$J,"小米体验店")</f>
        <v>0</v>
      </c>
      <c r="BH2076" s="99">
        <f>SUMIFS(通讯通路门店!$AA:$AA,通讯通路门店!$S:$S,$G2076,通讯通路门店!$J:$J,"苹果体验店")</f>
        <v>0</v>
      </c>
      <c r="BI2076" s="99">
        <f>SUMIFS(通讯通路门店!$K:$K,通讯通路门店!$S:$S,$G2076,通讯通路门店!$J:$J,"其他品牌专卖店")</f>
        <v>0</v>
      </c>
      <c r="BJ2076" s="99">
        <f>SUMIFS(通讯通路门店!$AC:$AC,通讯通路门店!$S:$S,$G2076)</f>
        <v>0</v>
      </c>
      <c r="BK2076" s="99">
        <f>SUMIFS(通讯通路门店!$AD:$AD,通讯通路门店!$S:$S,$G2076)</f>
        <v>0</v>
      </c>
      <c r="BL2076" s="99">
        <f>SUMIFS(通讯通路门店!$AE:$AE,通讯通路门店!$S:$S,$G2076)</f>
        <v>0</v>
      </c>
      <c r="BM2076" s="99">
        <f>SUMIFS(通讯通路门店!$AF:$AF,通讯通路门店!$S:$S,$G2076)</f>
        <v>0</v>
      </c>
      <c r="BN2076" s="99">
        <f>SUMIFS(通讯通路门店!$AG:$AG,通讯通路门店!$S:$S,$G2076)</f>
        <v>0</v>
      </c>
      <c r="BO2076" s="99">
        <f>SUMIFS(通讯通路门店!$AH:$AH,通讯通路门店!$S:$S,$G2076)</f>
        <v>0</v>
      </c>
      <c r="BP2076" s="99">
        <f>SUMIFS(通讯通路门店!$AI:$AI,通讯通路门店!$S:$S,$G2076)</f>
        <v>0</v>
      </c>
      <c r="BQ2076" s="83"/>
    </row>
    <row r="2077" spans="1:69">
      <c r="A2077" s="99" t="str">
        <f>IFERROR(_xlfn.XLOOKUP($G2077,通讯通路门店!$S$4:$S$993933,通讯通路门店!$A$4:$A$993933,0,0),"")</f>
        <v>海南省</v>
      </c>
      <c r="B2077" s="99" t="str">
        <f>IFERROR(_xlfn.XLOOKUP($G2077,通讯通路门店!$S$4:$S$993933,通讯通路门店!$B$4:$B$993933,0,0),"")</f>
        <v>乐东黎族自治县</v>
      </c>
      <c r="C2077" s="99" t="str">
        <f>IFERROR(_xlfn.XLOOKUP($G2077,通讯通路门店!$S$4:$S$993933,通讯通路门店!$C$4:$C$993933,0,0),"")</f>
        <v>乐东黎族自治县</v>
      </c>
      <c r="D2077" s="99" t="str">
        <f>IFERROR(_xlfn.XLOOKUP($G2077,通讯通路门店!$S$4:$S$993933,通讯通路门店!$D$4:$D$993933,0,0),"")</f>
        <v>万冲镇</v>
      </c>
      <c r="E2077" s="83"/>
      <c r="F2077" s="83"/>
      <c r="G2077" s="101"/>
      <c r="H2077" s="102">
        <f>IFERROR(_xlfn.XLOOKUP($G2077,通讯通路门店!$S$4:$S$993933,通讯通路门店!$R$4:$R$993933,0,0),"")</f>
        <v>0</v>
      </c>
      <c r="I2077" s="83"/>
      <c r="J2077" s="83"/>
      <c r="K2077" s="83"/>
      <c r="L2077" s="83"/>
      <c r="M2077" s="83"/>
      <c r="N2077" s="83"/>
      <c r="O2077" s="83"/>
      <c r="P2077" s="83"/>
      <c r="Q2077" s="83"/>
      <c r="R2077" s="83"/>
      <c r="S2077" s="83"/>
      <c r="T2077" s="83"/>
      <c r="U2077" s="99">
        <f>COUNTIF(通讯通路门店!$S:$S,$G2077)</f>
        <v>0</v>
      </c>
      <c r="V2077" s="99">
        <f>COUNTIFS(通讯通路门店!$S:$S,$G2077,通讯通路门店!$J:$J,"综合卖场")</f>
        <v>0</v>
      </c>
      <c r="W2077" s="99">
        <f>SUMIFS(通讯通路门店!$AJ:$AJ,通讯通路门店!$S:$S,通讯客户沙盘!$G2077)</f>
        <v>0</v>
      </c>
      <c r="X2077" s="99">
        <f t="shared" si="160"/>
        <v>0</v>
      </c>
      <c r="Y2077" s="99">
        <f>COUNTIFS(通讯通路门店!$S:$S,$G2077,通讯通路门店!$J:$J,"荣耀体验店")+COUNTIFS(通讯通路门店!$S:$S,$G2077,通讯通路门店!$J:$J,"荣耀授权专卖店")</f>
        <v>0</v>
      </c>
      <c r="Z2077" s="99">
        <f>COUNTIFS(通讯通路门店!$S:$S,$G2077,通讯通路门店!$J:$J,"VIVO体验店")</f>
        <v>0</v>
      </c>
      <c r="AA2077" s="99">
        <f>COUNTIFS(通讯通路门店!$S:$S,$G2077,通讯通路门店!$J:$J,"OPPO体验店")</f>
        <v>0</v>
      </c>
      <c r="AB2077" s="99">
        <f>COUNTIFS(通讯通路门店!$S:$S,$G2077,通讯通路门店!$J:$J,"华为授权体验店")+COUNTIFS(通讯通路门店!$S:$S,$G2077,通讯通路门店!$J:$J,"华为堡垒店")</f>
        <v>0</v>
      </c>
      <c r="AC2077" s="99">
        <f>COUNTIFS(通讯通路门店!$S:$S,$G2077,通讯通路门店!$J:$J,"小米体验店")</f>
        <v>0</v>
      </c>
      <c r="AD2077" s="99">
        <f>COUNTIFS(通讯通路门店!$S:$S,$G2077,通讯通路门店!$J:$J,"苹果体验店")</f>
        <v>0</v>
      </c>
      <c r="AE2077" s="99">
        <f>COUNTIFS(通讯通路门店!$S:$S,$G2077,通讯通路门店!$J:$J,"其他品牌专卖店")</f>
        <v>0</v>
      </c>
      <c r="AF2077" s="99">
        <f>SUMIFS(通讯通路门店!$BI:$BI,通讯通路门店!$S:$S,$G2077)</f>
        <v>0</v>
      </c>
      <c r="AG2077" s="99">
        <f>SUMIFS(通讯通路门店!$BH:$BH,通讯通路门店!$S:$S,$G2077)</f>
        <v>0</v>
      </c>
      <c r="AH2077" s="99">
        <f t="shared" si="161"/>
        <v>0</v>
      </c>
      <c r="AI2077" s="99">
        <f>SUMIFS(通讯通路门店!$BB:$BB,通讯通路门店!$S:$S,$G2077)</f>
        <v>0</v>
      </c>
      <c r="AJ2077" s="99">
        <f>SUMIFS(通讯通路门店!$BE:$BE,通讯通路门店!$S:$S,$G2077)</f>
        <v>0</v>
      </c>
      <c r="AK2077" s="99">
        <f>SUMIFS(通讯通路门店!$BG:$BG,通讯通路门店!$S:$S,$G2077)</f>
        <v>0</v>
      </c>
      <c r="AL2077" s="99">
        <f>SUMIFS(通讯通路门店!$BC:$BC,通讯通路门店!$S:$S,$G2077)</f>
        <v>0</v>
      </c>
      <c r="AM2077" s="99">
        <f>SUMIFS(通讯通路门店!$BD:$BD,通讯通路门店!$S:$S,$G2077)</f>
        <v>0</v>
      </c>
      <c r="AN2077" s="99">
        <f>SUMIFS(通讯通路门店!$BF:$BF,通讯通路门店!$S:$S,$G2077)</f>
        <v>0</v>
      </c>
      <c r="AO2077" s="99">
        <f t="shared" si="162"/>
        <v>0</v>
      </c>
      <c r="AP2077" s="99">
        <f>SUMIFS(通讯通路门店!$K:$K,通讯通路门店!$S:$S,$G2077)</f>
        <v>0</v>
      </c>
      <c r="AQ2077" s="83"/>
      <c r="AR2077" s="99">
        <f>SUMIFS(通讯通路门店!$T:$T,通讯通路门店!$S:$S,$G2077)</f>
        <v>0</v>
      </c>
      <c r="AS2077" s="99">
        <f>SUMIFS(通讯通路门店!$U:$U,通讯通路门店!$S:$S,$G2077)</f>
        <v>0</v>
      </c>
      <c r="AT2077" s="99">
        <f>SUMIFS(通讯通路门店!$V:$V,通讯通路门店!$S:$S,$G2077)</f>
        <v>0</v>
      </c>
      <c r="AU2077" s="99">
        <f>SUMIFS(通讯通路门店!$W:$W,通讯通路门店!$S:$S,$G2077)</f>
        <v>0</v>
      </c>
      <c r="AV2077" s="99">
        <f>SUMIFS(通讯通路门店!$Z:$Z,通讯通路门店!$S:$S,$G2077)</f>
        <v>0</v>
      </c>
      <c r="AW2077" s="99">
        <f>SUMIFS(通讯通路门店!$AB:$AB,通讯通路门店!$S:$S,$G2077)</f>
        <v>0</v>
      </c>
      <c r="AX2077" s="99">
        <f>SUMIFS(通讯通路门店!$X:$X,通讯通路门店!$S:$S,$G2077)</f>
        <v>0</v>
      </c>
      <c r="AY2077" s="99">
        <f>SUMIFS(通讯通路门店!$Y:$Y,通讯通路门店!$S:$S,$G2077)</f>
        <v>0</v>
      </c>
      <c r="AZ2077" s="99">
        <f>SUMIFS(通讯通路门店!$AA:$AA,通讯通路门店!$S:$S,$G2077)</f>
        <v>0</v>
      </c>
      <c r="BA2077" s="99">
        <f t="shared" si="163"/>
        <v>0</v>
      </c>
      <c r="BB2077" s="99">
        <f t="shared" si="164"/>
        <v>0</v>
      </c>
      <c r="BC2077" s="99">
        <f>SUMIFS(通讯通路门店!$W:$W,通讯通路门店!$S:$S,$G2077,通讯通路门店!$J:$J,"荣耀体验店")+SUMIFS(通讯通路门店!$W:$W,通讯通路门店!$S:$S,$G2077,通讯通路门店!$J:$J,"荣耀授权专卖店")</f>
        <v>0</v>
      </c>
      <c r="BD2077" s="99">
        <f>SUMIFS(通讯通路门店!$Z:$Z,通讯通路门店!$S:$S,$G2077,通讯通路门店!$J:$J,"VIVO体验店")</f>
        <v>0</v>
      </c>
      <c r="BE2077" s="99">
        <f>SUMIFS(通讯通路门店!$AB:$AB,通讯通路门店!$S:$S,$G2077,通讯通路门店!$J:$J,"OPPO体验店")</f>
        <v>0</v>
      </c>
      <c r="BF2077" s="99">
        <f>SUMIFS(通讯通路门店!$X:$X,通讯通路门店!$S:$S,$G2077,通讯通路门店!$J:$J,"华为授权体验店")+SUMIFS(通讯通路门店!$AA:$AA,通讯通路门店!$S:$S,$G2077,通讯通路门店!$J:$J,"华为堡垒店")</f>
        <v>0</v>
      </c>
      <c r="BG2077" s="99">
        <f>SUMIFS(通讯通路门店!$Y:$Y,通讯通路门店!$S:$S,$G2077,通讯通路门店!$J:$J,"小米体验店")</f>
        <v>0</v>
      </c>
      <c r="BH2077" s="99">
        <f>SUMIFS(通讯通路门店!$AA:$AA,通讯通路门店!$S:$S,$G2077,通讯通路门店!$J:$J,"苹果体验店")</f>
        <v>0</v>
      </c>
      <c r="BI2077" s="99">
        <f>SUMIFS(通讯通路门店!$K:$K,通讯通路门店!$S:$S,$G2077,通讯通路门店!$J:$J,"其他品牌专卖店")</f>
        <v>0</v>
      </c>
      <c r="BJ2077" s="99">
        <f>SUMIFS(通讯通路门店!$AC:$AC,通讯通路门店!$S:$S,$G2077)</f>
        <v>0</v>
      </c>
      <c r="BK2077" s="99">
        <f>SUMIFS(通讯通路门店!$AD:$AD,通讯通路门店!$S:$S,$G2077)</f>
        <v>0</v>
      </c>
      <c r="BL2077" s="99">
        <f>SUMIFS(通讯通路门店!$AE:$AE,通讯通路门店!$S:$S,$G2077)</f>
        <v>0</v>
      </c>
      <c r="BM2077" s="99">
        <f>SUMIFS(通讯通路门店!$AF:$AF,通讯通路门店!$S:$S,$G2077)</f>
        <v>0</v>
      </c>
      <c r="BN2077" s="99">
        <f>SUMIFS(通讯通路门店!$AG:$AG,通讯通路门店!$S:$S,$G2077)</f>
        <v>0</v>
      </c>
      <c r="BO2077" s="99">
        <f>SUMIFS(通讯通路门店!$AH:$AH,通讯通路门店!$S:$S,$G2077)</f>
        <v>0</v>
      </c>
      <c r="BP2077" s="99">
        <f>SUMIFS(通讯通路门店!$AI:$AI,通讯通路门店!$S:$S,$G2077)</f>
        <v>0</v>
      </c>
      <c r="BQ2077" s="83"/>
    </row>
    <row r="2078" spans="1:69">
      <c r="A2078" s="99" t="str">
        <f>IFERROR(_xlfn.XLOOKUP($G2078,通讯通路门店!$S$4:$S$993933,通讯通路门店!$A$4:$A$993933,0,0),"")</f>
        <v>海南省</v>
      </c>
      <c r="B2078" s="99" t="str">
        <f>IFERROR(_xlfn.XLOOKUP($G2078,通讯通路门店!$S$4:$S$993933,通讯通路门店!$B$4:$B$993933,0,0),"")</f>
        <v>乐东黎族自治县</v>
      </c>
      <c r="C2078" s="99" t="str">
        <f>IFERROR(_xlfn.XLOOKUP($G2078,通讯通路门店!$S$4:$S$993933,通讯通路门店!$C$4:$C$993933,0,0),"")</f>
        <v>乐东黎族自治县</v>
      </c>
      <c r="D2078" s="99" t="str">
        <f>IFERROR(_xlfn.XLOOKUP($G2078,通讯通路门店!$S$4:$S$993933,通讯通路门店!$D$4:$D$993933,0,0),"")</f>
        <v>万冲镇</v>
      </c>
      <c r="E2078" s="83"/>
      <c r="F2078" s="83"/>
      <c r="G2078" s="101"/>
      <c r="H2078" s="102">
        <f>IFERROR(_xlfn.XLOOKUP($G2078,通讯通路门店!$S$4:$S$993933,通讯通路门店!$R$4:$R$993933,0,0),"")</f>
        <v>0</v>
      </c>
      <c r="I2078" s="83"/>
      <c r="J2078" s="83"/>
      <c r="K2078" s="83"/>
      <c r="L2078" s="83"/>
      <c r="M2078" s="83"/>
      <c r="N2078" s="83"/>
      <c r="O2078" s="83"/>
      <c r="P2078" s="83"/>
      <c r="Q2078" s="83"/>
      <c r="R2078" s="83"/>
      <c r="S2078" s="83"/>
      <c r="T2078" s="83"/>
      <c r="U2078" s="99">
        <f>COUNTIF(通讯通路门店!$S:$S,$G2078)</f>
        <v>0</v>
      </c>
      <c r="V2078" s="99">
        <f>COUNTIFS(通讯通路门店!$S:$S,$G2078,通讯通路门店!$J:$J,"综合卖场")</f>
        <v>0</v>
      </c>
      <c r="W2078" s="99">
        <f>SUMIFS(通讯通路门店!$AJ:$AJ,通讯通路门店!$S:$S,通讯客户沙盘!$G2078)</f>
        <v>0</v>
      </c>
      <c r="X2078" s="99">
        <f t="shared" si="160"/>
        <v>0</v>
      </c>
      <c r="Y2078" s="99">
        <f>COUNTIFS(通讯通路门店!$S:$S,$G2078,通讯通路门店!$J:$J,"荣耀体验店")+COUNTIFS(通讯通路门店!$S:$S,$G2078,通讯通路门店!$J:$J,"荣耀授权专卖店")</f>
        <v>0</v>
      </c>
      <c r="Z2078" s="99">
        <f>COUNTIFS(通讯通路门店!$S:$S,$G2078,通讯通路门店!$J:$J,"VIVO体验店")</f>
        <v>0</v>
      </c>
      <c r="AA2078" s="99">
        <f>COUNTIFS(通讯通路门店!$S:$S,$G2078,通讯通路门店!$J:$J,"OPPO体验店")</f>
        <v>0</v>
      </c>
      <c r="AB2078" s="99">
        <f>COUNTIFS(通讯通路门店!$S:$S,$G2078,通讯通路门店!$J:$J,"华为授权体验店")+COUNTIFS(通讯通路门店!$S:$S,$G2078,通讯通路门店!$J:$J,"华为堡垒店")</f>
        <v>0</v>
      </c>
      <c r="AC2078" s="99">
        <f>COUNTIFS(通讯通路门店!$S:$S,$G2078,通讯通路门店!$J:$J,"小米体验店")</f>
        <v>0</v>
      </c>
      <c r="AD2078" s="99">
        <f>COUNTIFS(通讯通路门店!$S:$S,$G2078,通讯通路门店!$J:$J,"苹果体验店")</f>
        <v>0</v>
      </c>
      <c r="AE2078" s="99">
        <f>COUNTIFS(通讯通路门店!$S:$S,$G2078,通讯通路门店!$J:$J,"其他品牌专卖店")</f>
        <v>0</v>
      </c>
      <c r="AF2078" s="99">
        <f>SUMIFS(通讯通路门店!$BI:$BI,通讯通路门店!$S:$S,$G2078)</f>
        <v>0</v>
      </c>
      <c r="AG2078" s="99">
        <f>SUMIFS(通讯通路门店!$BH:$BH,通讯通路门店!$S:$S,$G2078)</f>
        <v>0</v>
      </c>
      <c r="AH2078" s="99">
        <f t="shared" si="161"/>
        <v>0</v>
      </c>
      <c r="AI2078" s="99">
        <f>SUMIFS(通讯通路门店!$BB:$BB,通讯通路门店!$S:$S,$G2078)</f>
        <v>0</v>
      </c>
      <c r="AJ2078" s="99">
        <f>SUMIFS(通讯通路门店!$BE:$BE,通讯通路门店!$S:$S,$G2078)</f>
        <v>0</v>
      </c>
      <c r="AK2078" s="99">
        <f>SUMIFS(通讯通路门店!$BG:$BG,通讯通路门店!$S:$S,$G2078)</f>
        <v>0</v>
      </c>
      <c r="AL2078" s="99">
        <f>SUMIFS(通讯通路门店!$BC:$BC,通讯通路门店!$S:$S,$G2078)</f>
        <v>0</v>
      </c>
      <c r="AM2078" s="99">
        <f>SUMIFS(通讯通路门店!$BD:$BD,通讯通路门店!$S:$S,$G2078)</f>
        <v>0</v>
      </c>
      <c r="AN2078" s="99">
        <f>SUMIFS(通讯通路门店!$BF:$BF,通讯通路门店!$S:$S,$G2078)</f>
        <v>0</v>
      </c>
      <c r="AO2078" s="99">
        <f t="shared" si="162"/>
        <v>0</v>
      </c>
      <c r="AP2078" s="99">
        <f>SUMIFS(通讯通路门店!$K:$K,通讯通路门店!$S:$S,$G2078)</f>
        <v>0</v>
      </c>
      <c r="AQ2078" s="83"/>
      <c r="AR2078" s="99">
        <f>SUMIFS(通讯通路门店!$T:$T,通讯通路门店!$S:$S,$G2078)</f>
        <v>0</v>
      </c>
      <c r="AS2078" s="99">
        <f>SUMIFS(通讯通路门店!$U:$U,通讯通路门店!$S:$S,$G2078)</f>
        <v>0</v>
      </c>
      <c r="AT2078" s="99">
        <f>SUMIFS(通讯通路门店!$V:$V,通讯通路门店!$S:$S,$G2078)</f>
        <v>0</v>
      </c>
      <c r="AU2078" s="99">
        <f>SUMIFS(通讯通路门店!$W:$W,通讯通路门店!$S:$S,$G2078)</f>
        <v>0</v>
      </c>
      <c r="AV2078" s="99">
        <f>SUMIFS(通讯通路门店!$Z:$Z,通讯通路门店!$S:$S,$G2078)</f>
        <v>0</v>
      </c>
      <c r="AW2078" s="99">
        <f>SUMIFS(通讯通路门店!$AB:$AB,通讯通路门店!$S:$S,$G2078)</f>
        <v>0</v>
      </c>
      <c r="AX2078" s="99">
        <f>SUMIFS(通讯通路门店!$X:$X,通讯通路门店!$S:$S,$G2078)</f>
        <v>0</v>
      </c>
      <c r="AY2078" s="99">
        <f>SUMIFS(通讯通路门店!$Y:$Y,通讯通路门店!$S:$S,$G2078)</f>
        <v>0</v>
      </c>
      <c r="AZ2078" s="99">
        <f>SUMIFS(通讯通路门店!$AA:$AA,通讯通路门店!$S:$S,$G2078)</f>
        <v>0</v>
      </c>
      <c r="BA2078" s="99">
        <f t="shared" si="163"/>
        <v>0</v>
      </c>
      <c r="BB2078" s="99">
        <f t="shared" si="164"/>
        <v>0</v>
      </c>
      <c r="BC2078" s="99">
        <f>SUMIFS(通讯通路门店!$W:$W,通讯通路门店!$S:$S,$G2078,通讯通路门店!$J:$J,"荣耀体验店")+SUMIFS(通讯通路门店!$W:$W,通讯通路门店!$S:$S,$G2078,通讯通路门店!$J:$J,"荣耀授权专卖店")</f>
        <v>0</v>
      </c>
      <c r="BD2078" s="99">
        <f>SUMIFS(通讯通路门店!$Z:$Z,通讯通路门店!$S:$S,$G2078,通讯通路门店!$J:$J,"VIVO体验店")</f>
        <v>0</v>
      </c>
      <c r="BE2078" s="99">
        <f>SUMIFS(通讯通路门店!$AB:$AB,通讯通路门店!$S:$S,$G2078,通讯通路门店!$J:$J,"OPPO体验店")</f>
        <v>0</v>
      </c>
      <c r="BF2078" s="99">
        <f>SUMIFS(通讯通路门店!$X:$X,通讯通路门店!$S:$S,$G2078,通讯通路门店!$J:$J,"华为授权体验店")+SUMIFS(通讯通路门店!$AA:$AA,通讯通路门店!$S:$S,$G2078,通讯通路门店!$J:$J,"华为堡垒店")</f>
        <v>0</v>
      </c>
      <c r="BG2078" s="99">
        <f>SUMIFS(通讯通路门店!$Y:$Y,通讯通路门店!$S:$S,$G2078,通讯通路门店!$J:$J,"小米体验店")</f>
        <v>0</v>
      </c>
      <c r="BH2078" s="99">
        <f>SUMIFS(通讯通路门店!$AA:$AA,通讯通路门店!$S:$S,$G2078,通讯通路门店!$J:$J,"苹果体验店")</f>
        <v>0</v>
      </c>
      <c r="BI2078" s="99">
        <f>SUMIFS(通讯通路门店!$K:$K,通讯通路门店!$S:$S,$G2078,通讯通路门店!$J:$J,"其他品牌专卖店")</f>
        <v>0</v>
      </c>
      <c r="BJ2078" s="99">
        <f>SUMIFS(通讯通路门店!$AC:$AC,通讯通路门店!$S:$S,$G2078)</f>
        <v>0</v>
      </c>
      <c r="BK2078" s="99">
        <f>SUMIFS(通讯通路门店!$AD:$AD,通讯通路门店!$S:$S,$G2078)</f>
        <v>0</v>
      </c>
      <c r="BL2078" s="99">
        <f>SUMIFS(通讯通路门店!$AE:$AE,通讯通路门店!$S:$S,$G2078)</f>
        <v>0</v>
      </c>
      <c r="BM2078" s="99">
        <f>SUMIFS(通讯通路门店!$AF:$AF,通讯通路门店!$S:$S,$G2078)</f>
        <v>0</v>
      </c>
      <c r="BN2078" s="99">
        <f>SUMIFS(通讯通路门店!$AG:$AG,通讯通路门店!$S:$S,$G2078)</f>
        <v>0</v>
      </c>
      <c r="BO2078" s="99">
        <f>SUMIFS(通讯通路门店!$AH:$AH,通讯通路门店!$S:$S,$G2078)</f>
        <v>0</v>
      </c>
      <c r="BP2078" s="99">
        <f>SUMIFS(通讯通路门店!$AI:$AI,通讯通路门店!$S:$S,$G2078)</f>
        <v>0</v>
      </c>
      <c r="BQ2078" s="83"/>
    </row>
    <row r="2079" spans="1:69">
      <c r="A2079" s="99" t="str">
        <f>IFERROR(_xlfn.XLOOKUP($G2079,通讯通路门店!$S$4:$S$993933,通讯通路门店!$A$4:$A$993933,0,0),"")</f>
        <v>海南省</v>
      </c>
      <c r="B2079" s="99" t="str">
        <f>IFERROR(_xlfn.XLOOKUP($G2079,通讯通路门店!$S$4:$S$993933,通讯通路门店!$B$4:$B$993933,0,0),"")</f>
        <v>乐东黎族自治县</v>
      </c>
      <c r="C2079" s="99" t="str">
        <f>IFERROR(_xlfn.XLOOKUP($G2079,通讯通路门店!$S$4:$S$993933,通讯通路门店!$C$4:$C$993933,0,0),"")</f>
        <v>乐东黎族自治县</v>
      </c>
      <c r="D2079" s="99" t="str">
        <f>IFERROR(_xlfn.XLOOKUP($G2079,通讯通路门店!$S$4:$S$993933,通讯通路门店!$D$4:$D$993933,0,0),"")</f>
        <v>万冲镇</v>
      </c>
      <c r="E2079" s="83"/>
      <c r="F2079" s="83"/>
      <c r="G2079" s="101"/>
      <c r="H2079" s="102">
        <f>IFERROR(_xlfn.XLOOKUP($G2079,通讯通路门店!$S$4:$S$993933,通讯通路门店!$R$4:$R$993933,0,0),"")</f>
        <v>0</v>
      </c>
      <c r="I2079" s="83"/>
      <c r="J2079" s="83"/>
      <c r="K2079" s="83"/>
      <c r="L2079" s="83"/>
      <c r="M2079" s="83"/>
      <c r="N2079" s="83"/>
      <c r="O2079" s="83"/>
      <c r="P2079" s="83"/>
      <c r="Q2079" s="83"/>
      <c r="R2079" s="83"/>
      <c r="S2079" s="83"/>
      <c r="T2079" s="83"/>
      <c r="U2079" s="99">
        <f>COUNTIF(通讯通路门店!$S:$S,$G2079)</f>
        <v>0</v>
      </c>
      <c r="V2079" s="99">
        <f>COUNTIFS(通讯通路门店!$S:$S,$G2079,通讯通路门店!$J:$J,"综合卖场")</f>
        <v>0</v>
      </c>
      <c r="W2079" s="99">
        <f>SUMIFS(通讯通路门店!$AJ:$AJ,通讯通路门店!$S:$S,通讯客户沙盘!$G2079)</f>
        <v>0</v>
      </c>
      <c r="X2079" s="99">
        <f t="shared" si="160"/>
        <v>0</v>
      </c>
      <c r="Y2079" s="99">
        <f>COUNTIFS(通讯通路门店!$S:$S,$G2079,通讯通路门店!$J:$J,"荣耀体验店")+COUNTIFS(通讯通路门店!$S:$S,$G2079,通讯通路门店!$J:$J,"荣耀授权专卖店")</f>
        <v>0</v>
      </c>
      <c r="Z2079" s="99">
        <f>COUNTIFS(通讯通路门店!$S:$S,$G2079,通讯通路门店!$J:$J,"VIVO体验店")</f>
        <v>0</v>
      </c>
      <c r="AA2079" s="99">
        <f>COUNTIFS(通讯通路门店!$S:$S,$G2079,通讯通路门店!$J:$J,"OPPO体验店")</f>
        <v>0</v>
      </c>
      <c r="AB2079" s="99">
        <f>COUNTIFS(通讯通路门店!$S:$S,$G2079,通讯通路门店!$J:$J,"华为授权体验店")+COUNTIFS(通讯通路门店!$S:$S,$G2079,通讯通路门店!$J:$J,"华为堡垒店")</f>
        <v>0</v>
      </c>
      <c r="AC2079" s="99">
        <f>COUNTIFS(通讯通路门店!$S:$S,$G2079,通讯通路门店!$J:$J,"小米体验店")</f>
        <v>0</v>
      </c>
      <c r="AD2079" s="99">
        <f>COUNTIFS(通讯通路门店!$S:$S,$G2079,通讯通路门店!$J:$J,"苹果体验店")</f>
        <v>0</v>
      </c>
      <c r="AE2079" s="99">
        <f>COUNTIFS(通讯通路门店!$S:$S,$G2079,通讯通路门店!$J:$J,"其他品牌专卖店")</f>
        <v>0</v>
      </c>
      <c r="AF2079" s="99">
        <f>SUMIFS(通讯通路门店!$BI:$BI,通讯通路门店!$S:$S,$G2079)</f>
        <v>0</v>
      </c>
      <c r="AG2079" s="99">
        <f>SUMIFS(通讯通路门店!$BH:$BH,通讯通路门店!$S:$S,$G2079)</f>
        <v>0</v>
      </c>
      <c r="AH2079" s="99">
        <f t="shared" si="161"/>
        <v>0</v>
      </c>
      <c r="AI2079" s="99">
        <f>SUMIFS(通讯通路门店!$BB:$BB,通讯通路门店!$S:$S,$G2079)</f>
        <v>0</v>
      </c>
      <c r="AJ2079" s="99">
        <f>SUMIFS(通讯通路门店!$BE:$BE,通讯通路门店!$S:$S,$G2079)</f>
        <v>0</v>
      </c>
      <c r="AK2079" s="99">
        <f>SUMIFS(通讯通路门店!$BG:$BG,通讯通路门店!$S:$S,$G2079)</f>
        <v>0</v>
      </c>
      <c r="AL2079" s="99">
        <f>SUMIFS(通讯通路门店!$BC:$BC,通讯通路门店!$S:$S,$G2079)</f>
        <v>0</v>
      </c>
      <c r="AM2079" s="99">
        <f>SUMIFS(通讯通路门店!$BD:$BD,通讯通路门店!$S:$S,$G2079)</f>
        <v>0</v>
      </c>
      <c r="AN2079" s="99">
        <f>SUMIFS(通讯通路门店!$BF:$BF,通讯通路门店!$S:$S,$G2079)</f>
        <v>0</v>
      </c>
      <c r="AO2079" s="99">
        <f t="shared" si="162"/>
        <v>0</v>
      </c>
      <c r="AP2079" s="99">
        <f>SUMIFS(通讯通路门店!$K:$K,通讯通路门店!$S:$S,$G2079)</f>
        <v>0</v>
      </c>
      <c r="AQ2079" s="83"/>
      <c r="AR2079" s="99">
        <f>SUMIFS(通讯通路门店!$T:$T,通讯通路门店!$S:$S,$G2079)</f>
        <v>0</v>
      </c>
      <c r="AS2079" s="99">
        <f>SUMIFS(通讯通路门店!$U:$U,通讯通路门店!$S:$S,$G2079)</f>
        <v>0</v>
      </c>
      <c r="AT2079" s="99">
        <f>SUMIFS(通讯通路门店!$V:$V,通讯通路门店!$S:$S,$G2079)</f>
        <v>0</v>
      </c>
      <c r="AU2079" s="99">
        <f>SUMIFS(通讯通路门店!$W:$W,通讯通路门店!$S:$S,$G2079)</f>
        <v>0</v>
      </c>
      <c r="AV2079" s="99">
        <f>SUMIFS(通讯通路门店!$Z:$Z,通讯通路门店!$S:$S,$G2079)</f>
        <v>0</v>
      </c>
      <c r="AW2079" s="99">
        <f>SUMIFS(通讯通路门店!$AB:$AB,通讯通路门店!$S:$S,$G2079)</f>
        <v>0</v>
      </c>
      <c r="AX2079" s="99">
        <f>SUMIFS(通讯通路门店!$X:$X,通讯通路门店!$S:$S,$G2079)</f>
        <v>0</v>
      </c>
      <c r="AY2079" s="99">
        <f>SUMIFS(通讯通路门店!$Y:$Y,通讯通路门店!$S:$S,$G2079)</f>
        <v>0</v>
      </c>
      <c r="AZ2079" s="99">
        <f>SUMIFS(通讯通路门店!$AA:$AA,通讯通路门店!$S:$S,$G2079)</f>
        <v>0</v>
      </c>
      <c r="BA2079" s="99">
        <f t="shared" si="163"/>
        <v>0</v>
      </c>
      <c r="BB2079" s="99">
        <f t="shared" si="164"/>
        <v>0</v>
      </c>
      <c r="BC2079" s="99">
        <f>SUMIFS(通讯通路门店!$W:$W,通讯通路门店!$S:$S,$G2079,通讯通路门店!$J:$J,"荣耀体验店")+SUMIFS(通讯通路门店!$W:$W,通讯通路门店!$S:$S,$G2079,通讯通路门店!$J:$J,"荣耀授权专卖店")</f>
        <v>0</v>
      </c>
      <c r="BD2079" s="99">
        <f>SUMIFS(通讯通路门店!$Z:$Z,通讯通路门店!$S:$S,$G2079,通讯通路门店!$J:$J,"VIVO体验店")</f>
        <v>0</v>
      </c>
      <c r="BE2079" s="99">
        <f>SUMIFS(通讯通路门店!$AB:$AB,通讯通路门店!$S:$S,$G2079,通讯通路门店!$J:$J,"OPPO体验店")</f>
        <v>0</v>
      </c>
      <c r="BF2079" s="99">
        <f>SUMIFS(通讯通路门店!$X:$X,通讯通路门店!$S:$S,$G2079,通讯通路门店!$J:$J,"华为授权体验店")+SUMIFS(通讯通路门店!$AA:$AA,通讯通路门店!$S:$S,$G2079,通讯通路门店!$J:$J,"华为堡垒店")</f>
        <v>0</v>
      </c>
      <c r="BG2079" s="99">
        <f>SUMIFS(通讯通路门店!$Y:$Y,通讯通路门店!$S:$S,$G2079,通讯通路门店!$J:$J,"小米体验店")</f>
        <v>0</v>
      </c>
      <c r="BH2079" s="99">
        <f>SUMIFS(通讯通路门店!$AA:$AA,通讯通路门店!$S:$S,$G2079,通讯通路门店!$J:$J,"苹果体验店")</f>
        <v>0</v>
      </c>
      <c r="BI2079" s="99">
        <f>SUMIFS(通讯通路门店!$K:$K,通讯通路门店!$S:$S,$G2079,通讯通路门店!$J:$J,"其他品牌专卖店")</f>
        <v>0</v>
      </c>
      <c r="BJ2079" s="99">
        <f>SUMIFS(通讯通路门店!$AC:$AC,通讯通路门店!$S:$S,$G2079)</f>
        <v>0</v>
      </c>
      <c r="BK2079" s="99">
        <f>SUMIFS(通讯通路门店!$AD:$AD,通讯通路门店!$S:$S,$G2079)</f>
        <v>0</v>
      </c>
      <c r="BL2079" s="99">
        <f>SUMIFS(通讯通路门店!$AE:$AE,通讯通路门店!$S:$S,$G2079)</f>
        <v>0</v>
      </c>
      <c r="BM2079" s="99">
        <f>SUMIFS(通讯通路门店!$AF:$AF,通讯通路门店!$S:$S,$G2079)</f>
        <v>0</v>
      </c>
      <c r="BN2079" s="99">
        <f>SUMIFS(通讯通路门店!$AG:$AG,通讯通路门店!$S:$S,$G2079)</f>
        <v>0</v>
      </c>
      <c r="BO2079" s="99">
        <f>SUMIFS(通讯通路门店!$AH:$AH,通讯通路门店!$S:$S,$G2079)</f>
        <v>0</v>
      </c>
      <c r="BP2079" s="99">
        <f>SUMIFS(通讯通路门店!$AI:$AI,通讯通路门店!$S:$S,$G2079)</f>
        <v>0</v>
      </c>
      <c r="BQ2079" s="83"/>
    </row>
    <row r="2080" spans="1:69">
      <c r="A2080" s="99" t="str">
        <f>IFERROR(_xlfn.XLOOKUP($G2080,通讯通路门店!$S$4:$S$993933,通讯通路门店!$A$4:$A$993933,0,0),"")</f>
        <v>海南省</v>
      </c>
      <c r="B2080" s="99" t="str">
        <f>IFERROR(_xlfn.XLOOKUP($G2080,通讯通路门店!$S$4:$S$993933,通讯通路门店!$B$4:$B$993933,0,0),"")</f>
        <v>乐东黎族自治县</v>
      </c>
      <c r="C2080" s="99" t="str">
        <f>IFERROR(_xlfn.XLOOKUP($G2080,通讯通路门店!$S$4:$S$993933,通讯通路门店!$C$4:$C$993933,0,0),"")</f>
        <v>乐东黎族自治县</v>
      </c>
      <c r="D2080" s="99" t="str">
        <f>IFERROR(_xlfn.XLOOKUP($G2080,通讯通路门店!$S$4:$S$993933,通讯通路门店!$D$4:$D$993933,0,0),"")</f>
        <v>万冲镇</v>
      </c>
      <c r="E2080" s="83"/>
      <c r="F2080" s="83"/>
      <c r="G2080" s="101"/>
      <c r="H2080" s="102">
        <f>IFERROR(_xlfn.XLOOKUP($G2080,通讯通路门店!$S$4:$S$993933,通讯通路门店!$R$4:$R$993933,0,0),"")</f>
        <v>0</v>
      </c>
      <c r="I2080" s="83"/>
      <c r="J2080" s="83"/>
      <c r="K2080" s="83"/>
      <c r="L2080" s="83"/>
      <c r="M2080" s="83"/>
      <c r="N2080" s="83"/>
      <c r="O2080" s="83"/>
      <c r="P2080" s="83"/>
      <c r="Q2080" s="83"/>
      <c r="R2080" s="83"/>
      <c r="S2080" s="83"/>
      <c r="T2080" s="83"/>
      <c r="U2080" s="99">
        <f>COUNTIF(通讯通路门店!$S:$S,$G2080)</f>
        <v>0</v>
      </c>
      <c r="V2080" s="99">
        <f>COUNTIFS(通讯通路门店!$S:$S,$G2080,通讯通路门店!$J:$J,"综合卖场")</f>
        <v>0</v>
      </c>
      <c r="W2080" s="99">
        <f>SUMIFS(通讯通路门店!$AJ:$AJ,通讯通路门店!$S:$S,通讯客户沙盘!$G2080)</f>
        <v>0</v>
      </c>
      <c r="X2080" s="99">
        <f t="shared" si="160"/>
        <v>0</v>
      </c>
      <c r="Y2080" s="99">
        <f>COUNTIFS(通讯通路门店!$S:$S,$G2080,通讯通路门店!$J:$J,"荣耀体验店")+COUNTIFS(通讯通路门店!$S:$S,$G2080,通讯通路门店!$J:$J,"荣耀授权专卖店")</f>
        <v>0</v>
      </c>
      <c r="Z2080" s="99">
        <f>COUNTIFS(通讯通路门店!$S:$S,$G2080,通讯通路门店!$J:$J,"VIVO体验店")</f>
        <v>0</v>
      </c>
      <c r="AA2080" s="99">
        <f>COUNTIFS(通讯通路门店!$S:$S,$G2080,通讯通路门店!$J:$J,"OPPO体验店")</f>
        <v>0</v>
      </c>
      <c r="AB2080" s="99">
        <f>COUNTIFS(通讯通路门店!$S:$S,$G2080,通讯通路门店!$J:$J,"华为授权体验店")+COUNTIFS(通讯通路门店!$S:$S,$G2080,通讯通路门店!$J:$J,"华为堡垒店")</f>
        <v>0</v>
      </c>
      <c r="AC2080" s="99">
        <f>COUNTIFS(通讯通路门店!$S:$S,$G2080,通讯通路门店!$J:$J,"小米体验店")</f>
        <v>0</v>
      </c>
      <c r="AD2080" s="99">
        <f>COUNTIFS(通讯通路门店!$S:$S,$G2080,通讯通路门店!$J:$J,"苹果体验店")</f>
        <v>0</v>
      </c>
      <c r="AE2080" s="99">
        <f>COUNTIFS(通讯通路门店!$S:$S,$G2080,通讯通路门店!$J:$J,"其他品牌专卖店")</f>
        <v>0</v>
      </c>
      <c r="AF2080" s="99">
        <f>SUMIFS(通讯通路门店!$BI:$BI,通讯通路门店!$S:$S,$G2080)</f>
        <v>0</v>
      </c>
      <c r="AG2080" s="99">
        <f>SUMIFS(通讯通路门店!$BH:$BH,通讯通路门店!$S:$S,$G2080)</f>
        <v>0</v>
      </c>
      <c r="AH2080" s="99">
        <f t="shared" si="161"/>
        <v>0</v>
      </c>
      <c r="AI2080" s="99">
        <f>SUMIFS(通讯通路门店!$BB:$BB,通讯通路门店!$S:$S,$G2080)</f>
        <v>0</v>
      </c>
      <c r="AJ2080" s="99">
        <f>SUMIFS(通讯通路门店!$BE:$BE,通讯通路门店!$S:$S,$G2080)</f>
        <v>0</v>
      </c>
      <c r="AK2080" s="99">
        <f>SUMIFS(通讯通路门店!$BG:$BG,通讯通路门店!$S:$S,$G2080)</f>
        <v>0</v>
      </c>
      <c r="AL2080" s="99">
        <f>SUMIFS(通讯通路门店!$BC:$BC,通讯通路门店!$S:$S,$G2080)</f>
        <v>0</v>
      </c>
      <c r="AM2080" s="99">
        <f>SUMIFS(通讯通路门店!$BD:$BD,通讯通路门店!$S:$S,$G2080)</f>
        <v>0</v>
      </c>
      <c r="AN2080" s="99">
        <f>SUMIFS(通讯通路门店!$BF:$BF,通讯通路门店!$S:$S,$G2080)</f>
        <v>0</v>
      </c>
      <c r="AO2080" s="99">
        <f t="shared" si="162"/>
        <v>0</v>
      </c>
      <c r="AP2080" s="99">
        <f>SUMIFS(通讯通路门店!$K:$K,通讯通路门店!$S:$S,$G2080)</f>
        <v>0</v>
      </c>
      <c r="AQ2080" s="83"/>
      <c r="AR2080" s="99">
        <f>SUMIFS(通讯通路门店!$T:$T,通讯通路门店!$S:$S,$G2080)</f>
        <v>0</v>
      </c>
      <c r="AS2080" s="99">
        <f>SUMIFS(通讯通路门店!$U:$U,通讯通路门店!$S:$S,$G2080)</f>
        <v>0</v>
      </c>
      <c r="AT2080" s="99">
        <f>SUMIFS(通讯通路门店!$V:$V,通讯通路门店!$S:$S,$G2080)</f>
        <v>0</v>
      </c>
      <c r="AU2080" s="99">
        <f>SUMIFS(通讯通路门店!$W:$W,通讯通路门店!$S:$S,$G2080)</f>
        <v>0</v>
      </c>
      <c r="AV2080" s="99">
        <f>SUMIFS(通讯通路门店!$Z:$Z,通讯通路门店!$S:$S,$G2080)</f>
        <v>0</v>
      </c>
      <c r="AW2080" s="99">
        <f>SUMIFS(通讯通路门店!$AB:$AB,通讯通路门店!$S:$S,$G2080)</f>
        <v>0</v>
      </c>
      <c r="AX2080" s="99">
        <f>SUMIFS(通讯通路门店!$X:$X,通讯通路门店!$S:$S,$G2080)</f>
        <v>0</v>
      </c>
      <c r="AY2080" s="99">
        <f>SUMIFS(通讯通路门店!$Y:$Y,通讯通路门店!$S:$S,$G2080)</f>
        <v>0</v>
      </c>
      <c r="AZ2080" s="99">
        <f>SUMIFS(通讯通路门店!$AA:$AA,通讯通路门店!$S:$S,$G2080)</f>
        <v>0</v>
      </c>
      <c r="BA2080" s="99">
        <f t="shared" si="163"/>
        <v>0</v>
      </c>
      <c r="BB2080" s="99">
        <f t="shared" si="164"/>
        <v>0</v>
      </c>
      <c r="BC2080" s="99">
        <f>SUMIFS(通讯通路门店!$W:$W,通讯通路门店!$S:$S,$G2080,通讯通路门店!$J:$J,"荣耀体验店")+SUMIFS(通讯通路门店!$W:$W,通讯通路门店!$S:$S,$G2080,通讯通路门店!$J:$J,"荣耀授权专卖店")</f>
        <v>0</v>
      </c>
      <c r="BD2080" s="99">
        <f>SUMIFS(通讯通路门店!$Z:$Z,通讯通路门店!$S:$S,$G2080,通讯通路门店!$J:$J,"VIVO体验店")</f>
        <v>0</v>
      </c>
      <c r="BE2080" s="99">
        <f>SUMIFS(通讯通路门店!$AB:$AB,通讯通路门店!$S:$S,$G2080,通讯通路门店!$J:$J,"OPPO体验店")</f>
        <v>0</v>
      </c>
      <c r="BF2080" s="99">
        <f>SUMIFS(通讯通路门店!$X:$X,通讯通路门店!$S:$S,$G2080,通讯通路门店!$J:$J,"华为授权体验店")+SUMIFS(通讯通路门店!$AA:$AA,通讯通路门店!$S:$S,$G2080,通讯通路门店!$J:$J,"华为堡垒店")</f>
        <v>0</v>
      </c>
      <c r="BG2080" s="99">
        <f>SUMIFS(通讯通路门店!$Y:$Y,通讯通路门店!$S:$S,$G2080,通讯通路门店!$J:$J,"小米体验店")</f>
        <v>0</v>
      </c>
      <c r="BH2080" s="99">
        <f>SUMIFS(通讯通路门店!$AA:$AA,通讯通路门店!$S:$S,$G2080,通讯通路门店!$J:$J,"苹果体验店")</f>
        <v>0</v>
      </c>
      <c r="BI2080" s="99">
        <f>SUMIFS(通讯通路门店!$K:$K,通讯通路门店!$S:$S,$G2080,通讯通路门店!$J:$J,"其他品牌专卖店")</f>
        <v>0</v>
      </c>
      <c r="BJ2080" s="99">
        <f>SUMIFS(通讯通路门店!$AC:$AC,通讯通路门店!$S:$S,$G2080)</f>
        <v>0</v>
      </c>
      <c r="BK2080" s="99">
        <f>SUMIFS(通讯通路门店!$AD:$AD,通讯通路门店!$S:$S,$G2080)</f>
        <v>0</v>
      </c>
      <c r="BL2080" s="99">
        <f>SUMIFS(通讯通路门店!$AE:$AE,通讯通路门店!$S:$S,$G2080)</f>
        <v>0</v>
      </c>
      <c r="BM2080" s="99">
        <f>SUMIFS(通讯通路门店!$AF:$AF,通讯通路门店!$S:$S,$G2080)</f>
        <v>0</v>
      </c>
      <c r="BN2080" s="99">
        <f>SUMIFS(通讯通路门店!$AG:$AG,通讯通路门店!$S:$S,$G2080)</f>
        <v>0</v>
      </c>
      <c r="BO2080" s="99">
        <f>SUMIFS(通讯通路门店!$AH:$AH,通讯通路门店!$S:$S,$G2080)</f>
        <v>0</v>
      </c>
      <c r="BP2080" s="99">
        <f>SUMIFS(通讯通路门店!$AI:$AI,通讯通路门店!$S:$S,$G2080)</f>
        <v>0</v>
      </c>
      <c r="BQ2080" s="83"/>
    </row>
    <row r="2081" spans="1:69">
      <c r="A2081" s="99" t="str">
        <f>IFERROR(_xlfn.XLOOKUP($G2081,通讯通路门店!$S$4:$S$993933,通讯通路门店!$A$4:$A$993933,0,0),"")</f>
        <v>海南省</v>
      </c>
      <c r="B2081" s="99" t="str">
        <f>IFERROR(_xlfn.XLOOKUP($G2081,通讯通路门店!$S$4:$S$993933,通讯通路门店!$B$4:$B$993933,0,0),"")</f>
        <v>乐东黎族自治县</v>
      </c>
      <c r="C2081" s="99" t="str">
        <f>IFERROR(_xlfn.XLOOKUP($G2081,通讯通路门店!$S$4:$S$993933,通讯通路门店!$C$4:$C$993933,0,0),"")</f>
        <v>乐东黎族自治县</v>
      </c>
      <c r="D2081" s="99" t="str">
        <f>IFERROR(_xlfn.XLOOKUP($G2081,通讯通路门店!$S$4:$S$993933,通讯通路门店!$D$4:$D$993933,0,0),"")</f>
        <v>万冲镇</v>
      </c>
      <c r="E2081" s="83"/>
      <c r="F2081" s="83"/>
      <c r="G2081" s="101"/>
      <c r="H2081" s="102">
        <f>IFERROR(_xlfn.XLOOKUP($G2081,通讯通路门店!$S$4:$S$993933,通讯通路门店!$R$4:$R$993933,0,0),"")</f>
        <v>0</v>
      </c>
      <c r="I2081" s="83"/>
      <c r="J2081" s="83"/>
      <c r="K2081" s="83"/>
      <c r="L2081" s="83"/>
      <c r="M2081" s="83"/>
      <c r="N2081" s="83"/>
      <c r="O2081" s="83"/>
      <c r="P2081" s="83"/>
      <c r="Q2081" s="83"/>
      <c r="R2081" s="83"/>
      <c r="S2081" s="83"/>
      <c r="T2081" s="83"/>
      <c r="U2081" s="99">
        <f>COUNTIF(通讯通路门店!$S:$S,$G2081)</f>
        <v>0</v>
      </c>
      <c r="V2081" s="99">
        <f>COUNTIFS(通讯通路门店!$S:$S,$G2081,通讯通路门店!$J:$J,"综合卖场")</f>
        <v>0</v>
      </c>
      <c r="W2081" s="99">
        <f>SUMIFS(通讯通路门店!$AJ:$AJ,通讯通路门店!$S:$S,通讯客户沙盘!$G2081)</f>
        <v>0</v>
      </c>
      <c r="X2081" s="99">
        <f t="shared" si="160"/>
        <v>0</v>
      </c>
      <c r="Y2081" s="99">
        <f>COUNTIFS(通讯通路门店!$S:$S,$G2081,通讯通路门店!$J:$J,"荣耀体验店")+COUNTIFS(通讯通路门店!$S:$S,$G2081,通讯通路门店!$J:$J,"荣耀授权专卖店")</f>
        <v>0</v>
      </c>
      <c r="Z2081" s="99">
        <f>COUNTIFS(通讯通路门店!$S:$S,$G2081,通讯通路门店!$J:$J,"VIVO体验店")</f>
        <v>0</v>
      </c>
      <c r="AA2081" s="99">
        <f>COUNTIFS(通讯通路门店!$S:$S,$G2081,通讯通路门店!$J:$J,"OPPO体验店")</f>
        <v>0</v>
      </c>
      <c r="AB2081" s="99">
        <f>COUNTIFS(通讯通路门店!$S:$S,$G2081,通讯通路门店!$J:$J,"华为授权体验店")+COUNTIFS(通讯通路门店!$S:$S,$G2081,通讯通路门店!$J:$J,"华为堡垒店")</f>
        <v>0</v>
      </c>
      <c r="AC2081" s="99">
        <f>COUNTIFS(通讯通路门店!$S:$S,$G2081,通讯通路门店!$J:$J,"小米体验店")</f>
        <v>0</v>
      </c>
      <c r="AD2081" s="99">
        <f>COUNTIFS(通讯通路门店!$S:$S,$G2081,通讯通路门店!$J:$J,"苹果体验店")</f>
        <v>0</v>
      </c>
      <c r="AE2081" s="99">
        <f>COUNTIFS(通讯通路门店!$S:$S,$G2081,通讯通路门店!$J:$J,"其他品牌专卖店")</f>
        <v>0</v>
      </c>
      <c r="AF2081" s="99">
        <f>SUMIFS(通讯通路门店!$BI:$BI,通讯通路门店!$S:$S,$G2081)</f>
        <v>0</v>
      </c>
      <c r="AG2081" s="99">
        <f>SUMIFS(通讯通路门店!$BH:$BH,通讯通路门店!$S:$S,$G2081)</f>
        <v>0</v>
      </c>
      <c r="AH2081" s="99">
        <f t="shared" si="161"/>
        <v>0</v>
      </c>
      <c r="AI2081" s="99">
        <f>SUMIFS(通讯通路门店!$BB:$BB,通讯通路门店!$S:$S,$G2081)</f>
        <v>0</v>
      </c>
      <c r="AJ2081" s="99">
        <f>SUMIFS(通讯通路门店!$BE:$BE,通讯通路门店!$S:$S,$G2081)</f>
        <v>0</v>
      </c>
      <c r="AK2081" s="99">
        <f>SUMIFS(通讯通路门店!$BG:$BG,通讯通路门店!$S:$S,$G2081)</f>
        <v>0</v>
      </c>
      <c r="AL2081" s="99">
        <f>SUMIFS(通讯通路门店!$BC:$BC,通讯通路门店!$S:$S,$G2081)</f>
        <v>0</v>
      </c>
      <c r="AM2081" s="99">
        <f>SUMIFS(通讯通路门店!$BD:$BD,通讯通路门店!$S:$S,$G2081)</f>
        <v>0</v>
      </c>
      <c r="AN2081" s="99">
        <f>SUMIFS(通讯通路门店!$BF:$BF,通讯通路门店!$S:$S,$G2081)</f>
        <v>0</v>
      </c>
      <c r="AO2081" s="99">
        <f t="shared" si="162"/>
        <v>0</v>
      </c>
      <c r="AP2081" s="99">
        <f>SUMIFS(通讯通路门店!$K:$K,通讯通路门店!$S:$S,$G2081)</f>
        <v>0</v>
      </c>
      <c r="AQ2081" s="83"/>
      <c r="AR2081" s="99">
        <f>SUMIFS(通讯通路门店!$T:$T,通讯通路门店!$S:$S,$G2081)</f>
        <v>0</v>
      </c>
      <c r="AS2081" s="99">
        <f>SUMIFS(通讯通路门店!$U:$U,通讯通路门店!$S:$S,$G2081)</f>
        <v>0</v>
      </c>
      <c r="AT2081" s="99">
        <f>SUMIFS(通讯通路门店!$V:$V,通讯通路门店!$S:$S,$G2081)</f>
        <v>0</v>
      </c>
      <c r="AU2081" s="99">
        <f>SUMIFS(通讯通路门店!$W:$W,通讯通路门店!$S:$S,$G2081)</f>
        <v>0</v>
      </c>
      <c r="AV2081" s="99">
        <f>SUMIFS(通讯通路门店!$Z:$Z,通讯通路门店!$S:$S,$G2081)</f>
        <v>0</v>
      </c>
      <c r="AW2081" s="99">
        <f>SUMIFS(通讯通路门店!$AB:$AB,通讯通路门店!$S:$S,$G2081)</f>
        <v>0</v>
      </c>
      <c r="AX2081" s="99">
        <f>SUMIFS(通讯通路门店!$X:$X,通讯通路门店!$S:$S,$G2081)</f>
        <v>0</v>
      </c>
      <c r="AY2081" s="99">
        <f>SUMIFS(通讯通路门店!$Y:$Y,通讯通路门店!$S:$S,$G2081)</f>
        <v>0</v>
      </c>
      <c r="AZ2081" s="99">
        <f>SUMIFS(通讯通路门店!$AA:$AA,通讯通路门店!$S:$S,$G2081)</f>
        <v>0</v>
      </c>
      <c r="BA2081" s="99">
        <f t="shared" si="163"/>
        <v>0</v>
      </c>
      <c r="BB2081" s="99">
        <f t="shared" si="164"/>
        <v>0</v>
      </c>
      <c r="BC2081" s="99">
        <f>SUMIFS(通讯通路门店!$W:$W,通讯通路门店!$S:$S,$G2081,通讯通路门店!$J:$J,"荣耀体验店")+SUMIFS(通讯通路门店!$W:$W,通讯通路门店!$S:$S,$G2081,通讯通路门店!$J:$J,"荣耀授权专卖店")</f>
        <v>0</v>
      </c>
      <c r="BD2081" s="99">
        <f>SUMIFS(通讯通路门店!$Z:$Z,通讯通路门店!$S:$S,$G2081,通讯通路门店!$J:$J,"VIVO体验店")</f>
        <v>0</v>
      </c>
      <c r="BE2081" s="99">
        <f>SUMIFS(通讯通路门店!$AB:$AB,通讯通路门店!$S:$S,$G2081,通讯通路门店!$J:$J,"OPPO体验店")</f>
        <v>0</v>
      </c>
      <c r="BF2081" s="99">
        <f>SUMIFS(通讯通路门店!$X:$X,通讯通路门店!$S:$S,$G2081,通讯通路门店!$J:$J,"华为授权体验店")+SUMIFS(通讯通路门店!$AA:$AA,通讯通路门店!$S:$S,$G2081,通讯通路门店!$J:$J,"华为堡垒店")</f>
        <v>0</v>
      </c>
      <c r="BG2081" s="99">
        <f>SUMIFS(通讯通路门店!$Y:$Y,通讯通路门店!$S:$S,$G2081,通讯通路门店!$J:$J,"小米体验店")</f>
        <v>0</v>
      </c>
      <c r="BH2081" s="99">
        <f>SUMIFS(通讯通路门店!$AA:$AA,通讯通路门店!$S:$S,$G2081,通讯通路门店!$J:$J,"苹果体验店")</f>
        <v>0</v>
      </c>
      <c r="BI2081" s="99">
        <f>SUMIFS(通讯通路门店!$K:$K,通讯通路门店!$S:$S,$G2081,通讯通路门店!$J:$J,"其他品牌专卖店")</f>
        <v>0</v>
      </c>
      <c r="BJ2081" s="99">
        <f>SUMIFS(通讯通路门店!$AC:$AC,通讯通路门店!$S:$S,$G2081)</f>
        <v>0</v>
      </c>
      <c r="BK2081" s="99">
        <f>SUMIFS(通讯通路门店!$AD:$AD,通讯通路门店!$S:$S,$G2081)</f>
        <v>0</v>
      </c>
      <c r="BL2081" s="99">
        <f>SUMIFS(通讯通路门店!$AE:$AE,通讯通路门店!$S:$S,$G2081)</f>
        <v>0</v>
      </c>
      <c r="BM2081" s="99">
        <f>SUMIFS(通讯通路门店!$AF:$AF,通讯通路门店!$S:$S,$G2081)</f>
        <v>0</v>
      </c>
      <c r="BN2081" s="99">
        <f>SUMIFS(通讯通路门店!$AG:$AG,通讯通路门店!$S:$S,$G2081)</f>
        <v>0</v>
      </c>
      <c r="BO2081" s="99">
        <f>SUMIFS(通讯通路门店!$AH:$AH,通讯通路门店!$S:$S,$G2081)</f>
        <v>0</v>
      </c>
      <c r="BP2081" s="99">
        <f>SUMIFS(通讯通路门店!$AI:$AI,通讯通路门店!$S:$S,$G2081)</f>
        <v>0</v>
      </c>
      <c r="BQ2081" s="83"/>
    </row>
    <row r="2082" spans="1:69">
      <c r="A2082" s="99" t="str">
        <f>IFERROR(_xlfn.XLOOKUP($G2082,通讯通路门店!$S$4:$S$993933,通讯通路门店!$A$4:$A$993933,0,0),"")</f>
        <v>海南省</v>
      </c>
      <c r="B2082" s="99" t="str">
        <f>IFERROR(_xlfn.XLOOKUP($G2082,通讯通路门店!$S$4:$S$993933,通讯通路门店!$B$4:$B$993933,0,0),"")</f>
        <v>乐东黎族自治县</v>
      </c>
      <c r="C2082" s="99" t="str">
        <f>IFERROR(_xlfn.XLOOKUP($G2082,通讯通路门店!$S$4:$S$993933,通讯通路门店!$C$4:$C$993933,0,0),"")</f>
        <v>乐东黎族自治县</v>
      </c>
      <c r="D2082" s="99" t="str">
        <f>IFERROR(_xlfn.XLOOKUP($G2082,通讯通路门店!$S$4:$S$993933,通讯通路门店!$D$4:$D$993933,0,0),"")</f>
        <v>万冲镇</v>
      </c>
      <c r="E2082" s="83"/>
      <c r="F2082" s="83"/>
      <c r="G2082" s="101"/>
      <c r="H2082" s="102">
        <f>IFERROR(_xlfn.XLOOKUP($G2082,通讯通路门店!$S$4:$S$993933,通讯通路门店!$R$4:$R$993933,0,0),"")</f>
        <v>0</v>
      </c>
      <c r="I2082" s="83"/>
      <c r="J2082" s="83"/>
      <c r="K2082" s="83"/>
      <c r="L2082" s="83"/>
      <c r="M2082" s="83"/>
      <c r="N2082" s="83"/>
      <c r="O2082" s="83"/>
      <c r="P2082" s="83"/>
      <c r="Q2082" s="83"/>
      <c r="R2082" s="83"/>
      <c r="S2082" s="83"/>
      <c r="T2082" s="83"/>
      <c r="U2082" s="99">
        <f>COUNTIF(通讯通路门店!$S:$S,$G2082)</f>
        <v>0</v>
      </c>
      <c r="V2082" s="99">
        <f>COUNTIFS(通讯通路门店!$S:$S,$G2082,通讯通路门店!$J:$J,"综合卖场")</f>
        <v>0</v>
      </c>
      <c r="W2082" s="99">
        <f>SUMIFS(通讯通路门店!$AJ:$AJ,通讯通路门店!$S:$S,通讯客户沙盘!$G2082)</f>
        <v>0</v>
      </c>
      <c r="X2082" s="99">
        <f t="shared" si="160"/>
        <v>0</v>
      </c>
      <c r="Y2082" s="99">
        <f>COUNTIFS(通讯通路门店!$S:$S,$G2082,通讯通路门店!$J:$J,"荣耀体验店")+COUNTIFS(通讯通路门店!$S:$S,$G2082,通讯通路门店!$J:$J,"荣耀授权专卖店")</f>
        <v>0</v>
      </c>
      <c r="Z2082" s="99">
        <f>COUNTIFS(通讯通路门店!$S:$S,$G2082,通讯通路门店!$J:$J,"VIVO体验店")</f>
        <v>0</v>
      </c>
      <c r="AA2082" s="99">
        <f>COUNTIFS(通讯通路门店!$S:$S,$G2082,通讯通路门店!$J:$J,"OPPO体验店")</f>
        <v>0</v>
      </c>
      <c r="AB2082" s="99">
        <f>COUNTIFS(通讯通路门店!$S:$S,$G2082,通讯通路门店!$J:$J,"华为授权体验店")+COUNTIFS(通讯通路门店!$S:$S,$G2082,通讯通路门店!$J:$J,"华为堡垒店")</f>
        <v>0</v>
      </c>
      <c r="AC2082" s="99">
        <f>COUNTIFS(通讯通路门店!$S:$S,$G2082,通讯通路门店!$J:$J,"小米体验店")</f>
        <v>0</v>
      </c>
      <c r="AD2082" s="99">
        <f>COUNTIFS(通讯通路门店!$S:$S,$G2082,通讯通路门店!$J:$J,"苹果体验店")</f>
        <v>0</v>
      </c>
      <c r="AE2082" s="99">
        <f>COUNTIFS(通讯通路门店!$S:$S,$G2082,通讯通路门店!$J:$J,"其他品牌专卖店")</f>
        <v>0</v>
      </c>
      <c r="AF2082" s="99">
        <f>SUMIFS(通讯通路门店!$BI:$BI,通讯通路门店!$S:$S,$G2082)</f>
        <v>0</v>
      </c>
      <c r="AG2082" s="99">
        <f>SUMIFS(通讯通路门店!$BH:$BH,通讯通路门店!$S:$S,$G2082)</f>
        <v>0</v>
      </c>
      <c r="AH2082" s="99">
        <f t="shared" si="161"/>
        <v>0</v>
      </c>
      <c r="AI2082" s="99">
        <f>SUMIFS(通讯通路门店!$BB:$BB,通讯通路门店!$S:$S,$G2082)</f>
        <v>0</v>
      </c>
      <c r="AJ2082" s="99">
        <f>SUMIFS(通讯通路门店!$BE:$BE,通讯通路门店!$S:$S,$G2082)</f>
        <v>0</v>
      </c>
      <c r="AK2082" s="99">
        <f>SUMIFS(通讯通路门店!$BG:$BG,通讯通路门店!$S:$S,$G2082)</f>
        <v>0</v>
      </c>
      <c r="AL2082" s="99">
        <f>SUMIFS(通讯通路门店!$BC:$BC,通讯通路门店!$S:$S,$G2082)</f>
        <v>0</v>
      </c>
      <c r="AM2082" s="99">
        <f>SUMIFS(通讯通路门店!$BD:$BD,通讯通路门店!$S:$S,$G2082)</f>
        <v>0</v>
      </c>
      <c r="AN2082" s="99">
        <f>SUMIFS(通讯通路门店!$BF:$BF,通讯通路门店!$S:$S,$G2082)</f>
        <v>0</v>
      </c>
      <c r="AO2082" s="99">
        <f t="shared" si="162"/>
        <v>0</v>
      </c>
      <c r="AP2082" s="99">
        <f>SUMIFS(通讯通路门店!$K:$K,通讯通路门店!$S:$S,$G2082)</f>
        <v>0</v>
      </c>
      <c r="AQ2082" s="83"/>
      <c r="AR2082" s="99">
        <f>SUMIFS(通讯通路门店!$T:$T,通讯通路门店!$S:$S,$G2082)</f>
        <v>0</v>
      </c>
      <c r="AS2082" s="99">
        <f>SUMIFS(通讯通路门店!$U:$U,通讯通路门店!$S:$S,$G2082)</f>
        <v>0</v>
      </c>
      <c r="AT2082" s="99">
        <f>SUMIFS(通讯通路门店!$V:$V,通讯通路门店!$S:$S,$G2082)</f>
        <v>0</v>
      </c>
      <c r="AU2082" s="99">
        <f>SUMIFS(通讯通路门店!$W:$W,通讯通路门店!$S:$S,$G2082)</f>
        <v>0</v>
      </c>
      <c r="AV2082" s="99">
        <f>SUMIFS(通讯通路门店!$Z:$Z,通讯通路门店!$S:$S,$G2082)</f>
        <v>0</v>
      </c>
      <c r="AW2082" s="99">
        <f>SUMIFS(通讯通路门店!$AB:$AB,通讯通路门店!$S:$S,$G2082)</f>
        <v>0</v>
      </c>
      <c r="AX2082" s="99">
        <f>SUMIFS(通讯通路门店!$X:$X,通讯通路门店!$S:$S,$G2082)</f>
        <v>0</v>
      </c>
      <c r="AY2082" s="99">
        <f>SUMIFS(通讯通路门店!$Y:$Y,通讯通路门店!$S:$S,$G2082)</f>
        <v>0</v>
      </c>
      <c r="AZ2082" s="99">
        <f>SUMIFS(通讯通路门店!$AA:$AA,通讯通路门店!$S:$S,$G2082)</f>
        <v>0</v>
      </c>
      <c r="BA2082" s="99">
        <f t="shared" si="163"/>
        <v>0</v>
      </c>
      <c r="BB2082" s="99">
        <f t="shared" si="164"/>
        <v>0</v>
      </c>
      <c r="BC2082" s="99">
        <f>SUMIFS(通讯通路门店!$W:$W,通讯通路门店!$S:$S,$G2082,通讯通路门店!$J:$J,"荣耀体验店")+SUMIFS(通讯通路门店!$W:$W,通讯通路门店!$S:$S,$G2082,通讯通路门店!$J:$J,"荣耀授权专卖店")</f>
        <v>0</v>
      </c>
      <c r="BD2082" s="99">
        <f>SUMIFS(通讯通路门店!$Z:$Z,通讯通路门店!$S:$S,$G2082,通讯通路门店!$J:$J,"VIVO体验店")</f>
        <v>0</v>
      </c>
      <c r="BE2082" s="99">
        <f>SUMIFS(通讯通路门店!$AB:$AB,通讯通路门店!$S:$S,$G2082,通讯通路门店!$J:$J,"OPPO体验店")</f>
        <v>0</v>
      </c>
      <c r="BF2082" s="99">
        <f>SUMIFS(通讯通路门店!$X:$X,通讯通路门店!$S:$S,$G2082,通讯通路门店!$J:$J,"华为授权体验店")+SUMIFS(通讯通路门店!$AA:$AA,通讯通路门店!$S:$S,$G2082,通讯通路门店!$J:$J,"华为堡垒店")</f>
        <v>0</v>
      </c>
      <c r="BG2082" s="99">
        <f>SUMIFS(通讯通路门店!$Y:$Y,通讯通路门店!$S:$S,$G2082,通讯通路门店!$J:$J,"小米体验店")</f>
        <v>0</v>
      </c>
      <c r="BH2082" s="99">
        <f>SUMIFS(通讯通路门店!$AA:$AA,通讯通路门店!$S:$S,$G2082,通讯通路门店!$J:$J,"苹果体验店")</f>
        <v>0</v>
      </c>
      <c r="BI2082" s="99">
        <f>SUMIFS(通讯通路门店!$K:$K,通讯通路门店!$S:$S,$G2082,通讯通路门店!$J:$J,"其他品牌专卖店")</f>
        <v>0</v>
      </c>
      <c r="BJ2082" s="99">
        <f>SUMIFS(通讯通路门店!$AC:$AC,通讯通路门店!$S:$S,$G2082)</f>
        <v>0</v>
      </c>
      <c r="BK2082" s="99">
        <f>SUMIFS(通讯通路门店!$AD:$AD,通讯通路门店!$S:$S,$G2082)</f>
        <v>0</v>
      </c>
      <c r="BL2082" s="99">
        <f>SUMIFS(通讯通路门店!$AE:$AE,通讯通路门店!$S:$S,$G2082)</f>
        <v>0</v>
      </c>
      <c r="BM2082" s="99">
        <f>SUMIFS(通讯通路门店!$AF:$AF,通讯通路门店!$S:$S,$G2082)</f>
        <v>0</v>
      </c>
      <c r="BN2082" s="99">
        <f>SUMIFS(通讯通路门店!$AG:$AG,通讯通路门店!$S:$S,$G2082)</f>
        <v>0</v>
      </c>
      <c r="BO2082" s="99">
        <f>SUMIFS(通讯通路门店!$AH:$AH,通讯通路门店!$S:$S,$G2082)</f>
        <v>0</v>
      </c>
      <c r="BP2082" s="99">
        <f>SUMIFS(通讯通路门店!$AI:$AI,通讯通路门店!$S:$S,$G2082)</f>
        <v>0</v>
      </c>
      <c r="BQ2082" s="83"/>
    </row>
    <row r="2083" spans="1:69">
      <c r="A2083" s="99" t="str">
        <f>IFERROR(_xlfn.XLOOKUP($G2083,通讯通路门店!$S$4:$S$993933,通讯通路门店!$A$4:$A$993933,0,0),"")</f>
        <v>海南省</v>
      </c>
      <c r="B2083" s="99" t="str">
        <f>IFERROR(_xlfn.XLOOKUP($G2083,通讯通路门店!$S$4:$S$993933,通讯通路门店!$B$4:$B$993933,0,0),"")</f>
        <v>乐东黎族自治县</v>
      </c>
      <c r="C2083" s="99" t="str">
        <f>IFERROR(_xlfn.XLOOKUP($G2083,通讯通路门店!$S$4:$S$993933,通讯通路门店!$C$4:$C$993933,0,0),"")</f>
        <v>乐东黎族自治县</v>
      </c>
      <c r="D2083" s="99" t="str">
        <f>IFERROR(_xlfn.XLOOKUP($G2083,通讯通路门店!$S$4:$S$993933,通讯通路门店!$D$4:$D$993933,0,0),"")</f>
        <v>万冲镇</v>
      </c>
      <c r="E2083" s="83"/>
      <c r="F2083" s="83"/>
      <c r="G2083" s="101"/>
      <c r="H2083" s="102">
        <f>IFERROR(_xlfn.XLOOKUP($G2083,通讯通路门店!$S$4:$S$993933,通讯通路门店!$R$4:$R$993933,0,0),"")</f>
        <v>0</v>
      </c>
      <c r="I2083" s="83"/>
      <c r="J2083" s="83"/>
      <c r="K2083" s="83"/>
      <c r="L2083" s="83"/>
      <c r="M2083" s="83"/>
      <c r="N2083" s="83"/>
      <c r="O2083" s="83"/>
      <c r="P2083" s="83"/>
      <c r="Q2083" s="83"/>
      <c r="R2083" s="83"/>
      <c r="S2083" s="83"/>
      <c r="T2083" s="83"/>
      <c r="U2083" s="99">
        <f>COUNTIF(通讯通路门店!$S:$S,$G2083)</f>
        <v>0</v>
      </c>
      <c r="V2083" s="99">
        <f>COUNTIFS(通讯通路门店!$S:$S,$G2083,通讯通路门店!$J:$J,"综合卖场")</f>
        <v>0</v>
      </c>
      <c r="W2083" s="99">
        <f>SUMIFS(通讯通路门店!$AJ:$AJ,通讯通路门店!$S:$S,通讯客户沙盘!$G2083)</f>
        <v>0</v>
      </c>
      <c r="X2083" s="99">
        <f t="shared" si="160"/>
        <v>0</v>
      </c>
      <c r="Y2083" s="99">
        <f>COUNTIFS(通讯通路门店!$S:$S,$G2083,通讯通路门店!$J:$J,"荣耀体验店")+COUNTIFS(通讯通路门店!$S:$S,$G2083,通讯通路门店!$J:$J,"荣耀授权专卖店")</f>
        <v>0</v>
      </c>
      <c r="Z2083" s="99">
        <f>COUNTIFS(通讯通路门店!$S:$S,$G2083,通讯通路门店!$J:$J,"VIVO体验店")</f>
        <v>0</v>
      </c>
      <c r="AA2083" s="99">
        <f>COUNTIFS(通讯通路门店!$S:$S,$G2083,通讯通路门店!$J:$J,"OPPO体验店")</f>
        <v>0</v>
      </c>
      <c r="AB2083" s="99">
        <f>COUNTIFS(通讯通路门店!$S:$S,$G2083,通讯通路门店!$J:$J,"华为授权体验店")+COUNTIFS(通讯通路门店!$S:$S,$G2083,通讯通路门店!$J:$J,"华为堡垒店")</f>
        <v>0</v>
      </c>
      <c r="AC2083" s="99">
        <f>COUNTIFS(通讯通路门店!$S:$S,$G2083,通讯通路门店!$J:$J,"小米体验店")</f>
        <v>0</v>
      </c>
      <c r="AD2083" s="99">
        <f>COUNTIFS(通讯通路门店!$S:$S,$G2083,通讯通路门店!$J:$J,"苹果体验店")</f>
        <v>0</v>
      </c>
      <c r="AE2083" s="99">
        <f>COUNTIFS(通讯通路门店!$S:$S,$G2083,通讯通路门店!$J:$J,"其他品牌专卖店")</f>
        <v>0</v>
      </c>
      <c r="AF2083" s="99">
        <f>SUMIFS(通讯通路门店!$BI:$BI,通讯通路门店!$S:$S,$G2083)</f>
        <v>0</v>
      </c>
      <c r="AG2083" s="99">
        <f>SUMIFS(通讯通路门店!$BH:$BH,通讯通路门店!$S:$S,$G2083)</f>
        <v>0</v>
      </c>
      <c r="AH2083" s="99">
        <f t="shared" si="161"/>
        <v>0</v>
      </c>
      <c r="AI2083" s="99">
        <f>SUMIFS(通讯通路门店!$BB:$BB,通讯通路门店!$S:$S,$G2083)</f>
        <v>0</v>
      </c>
      <c r="AJ2083" s="99">
        <f>SUMIFS(通讯通路门店!$BE:$BE,通讯通路门店!$S:$S,$G2083)</f>
        <v>0</v>
      </c>
      <c r="AK2083" s="99">
        <f>SUMIFS(通讯通路门店!$BG:$BG,通讯通路门店!$S:$S,$G2083)</f>
        <v>0</v>
      </c>
      <c r="AL2083" s="99">
        <f>SUMIFS(通讯通路门店!$BC:$BC,通讯通路门店!$S:$S,$G2083)</f>
        <v>0</v>
      </c>
      <c r="AM2083" s="99">
        <f>SUMIFS(通讯通路门店!$BD:$BD,通讯通路门店!$S:$S,$G2083)</f>
        <v>0</v>
      </c>
      <c r="AN2083" s="99">
        <f>SUMIFS(通讯通路门店!$BF:$BF,通讯通路门店!$S:$S,$G2083)</f>
        <v>0</v>
      </c>
      <c r="AO2083" s="99">
        <f t="shared" si="162"/>
        <v>0</v>
      </c>
      <c r="AP2083" s="99">
        <f>SUMIFS(通讯通路门店!$K:$K,通讯通路门店!$S:$S,$G2083)</f>
        <v>0</v>
      </c>
      <c r="AQ2083" s="83"/>
      <c r="AR2083" s="99">
        <f>SUMIFS(通讯通路门店!$T:$T,通讯通路门店!$S:$S,$G2083)</f>
        <v>0</v>
      </c>
      <c r="AS2083" s="99">
        <f>SUMIFS(通讯通路门店!$U:$U,通讯通路门店!$S:$S,$G2083)</f>
        <v>0</v>
      </c>
      <c r="AT2083" s="99">
        <f>SUMIFS(通讯通路门店!$V:$V,通讯通路门店!$S:$S,$G2083)</f>
        <v>0</v>
      </c>
      <c r="AU2083" s="99">
        <f>SUMIFS(通讯通路门店!$W:$W,通讯通路门店!$S:$S,$G2083)</f>
        <v>0</v>
      </c>
      <c r="AV2083" s="99">
        <f>SUMIFS(通讯通路门店!$Z:$Z,通讯通路门店!$S:$S,$G2083)</f>
        <v>0</v>
      </c>
      <c r="AW2083" s="99">
        <f>SUMIFS(通讯通路门店!$AB:$AB,通讯通路门店!$S:$S,$G2083)</f>
        <v>0</v>
      </c>
      <c r="AX2083" s="99">
        <f>SUMIFS(通讯通路门店!$X:$X,通讯通路门店!$S:$S,$G2083)</f>
        <v>0</v>
      </c>
      <c r="AY2083" s="99">
        <f>SUMIFS(通讯通路门店!$Y:$Y,通讯通路门店!$S:$S,$G2083)</f>
        <v>0</v>
      </c>
      <c r="AZ2083" s="99">
        <f>SUMIFS(通讯通路门店!$AA:$AA,通讯通路门店!$S:$S,$G2083)</f>
        <v>0</v>
      </c>
      <c r="BA2083" s="99">
        <f t="shared" si="163"/>
        <v>0</v>
      </c>
      <c r="BB2083" s="99">
        <f t="shared" si="164"/>
        <v>0</v>
      </c>
      <c r="BC2083" s="99">
        <f>SUMIFS(通讯通路门店!$W:$W,通讯通路门店!$S:$S,$G2083,通讯通路门店!$J:$J,"荣耀体验店")+SUMIFS(通讯通路门店!$W:$W,通讯通路门店!$S:$S,$G2083,通讯通路门店!$J:$J,"荣耀授权专卖店")</f>
        <v>0</v>
      </c>
      <c r="BD2083" s="99">
        <f>SUMIFS(通讯通路门店!$Z:$Z,通讯通路门店!$S:$S,$G2083,通讯通路门店!$J:$J,"VIVO体验店")</f>
        <v>0</v>
      </c>
      <c r="BE2083" s="99">
        <f>SUMIFS(通讯通路门店!$AB:$AB,通讯通路门店!$S:$S,$G2083,通讯通路门店!$J:$J,"OPPO体验店")</f>
        <v>0</v>
      </c>
      <c r="BF2083" s="99">
        <f>SUMIFS(通讯通路门店!$X:$X,通讯通路门店!$S:$S,$G2083,通讯通路门店!$J:$J,"华为授权体验店")+SUMIFS(通讯通路门店!$AA:$AA,通讯通路门店!$S:$S,$G2083,通讯通路门店!$J:$J,"华为堡垒店")</f>
        <v>0</v>
      </c>
      <c r="BG2083" s="99">
        <f>SUMIFS(通讯通路门店!$Y:$Y,通讯通路门店!$S:$S,$G2083,通讯通路门店!$J:$J,"小米体验店")</f>
        <v>0</v>
      </c>
      <c r="BH2083" s="99">
        <f>SUMIFS(通讯通路门店!$AA:$AA,通讯通路门店!$S:$S,$G2083,通讯通路门店!$J:$J,"苹果体验店")</f>
        <v>0</v>
      </c>
      <c r="BI2083" s="99">
        <f>SUMIFS(通讯通路门店!$K:$K,通讯通路门店!$S:$S,$G2083,通讯通路门店!$J:$J,"其他品牌专卖店")</f>
        <v>0</v>
      </c>
      <c r="BJ2083" s="99">
        <f>SUMIFS(通讯通路门店!$AC:$AC,通讯通路门店!$S:$S,$G2083)</f>
        <v>0</v>
      </c>
      <c r="BK2083" s="99">
        <f>SUMIFS(通讯通路门店!$AD:$AD,通讯通路门店!$S:$S,$G2083)</f>
        <v>0</v>
      </c>
      <c r="BL2083" s="99">
        <f>SUMIFS(通讯通路门店!$AE:$AE,通讯通路门店!$S:$S,$G2083)</f>
        <v>0</v>
      </c>
      <c r="BM2083" s="99">
        <f>SUMIFS(通讯通路门店!$AF:$AF,通讯通路门店!$S:$S,$G2083)</f>
        <v>0</v>
      </c>
      <c r="BN2083" s="99">
        <f>SUMIFS(通讯通路门店!$AG:$AG,通讯通路门店!$S:$S,$G2083)</f>
        <v>0</v>
      </c>
      <c r="BO2083" s="99">
        <f>SUMIFS(通讯通路门店!$AH:$AH,通讯通路门店!$S:$S,$G2083)</f>
        <v>0</v>
      </c>
      <c r="BP2083" s="99">
        <f>SUMIFS(通讯通路门店!$AI:$AI,通讯通路门店!$S:$S,$G2083)</f>
        <v>0</v>
      </c>
      <c r="BQ2083" s="83"/>
    </row>
    <row r="2084" spans="1:69">
      <c r="A2084" s="99" t="str">
        <f>IFERROR(_xlfn.XLOOKUP($G2084,通讯通路门店!$S$4:$S$993933,通讯通路门店!$A$4:$A$993933,0,0),"")</f>
        <v>海南省</v>
      </c>
      <c r="B2084" s="99" t="str">
        <f>IFERROR(_xlfn.XLOOKUP($G2084,通讯通路门店!$S$4:$S$993933,通讯通路门店!$B$4:$B$993933,0,0),"")</f>
        <v>乐东黎族自治县</v>
      </c>
      <c r="C2084" s="99" t="str">
        <f>IFERROR(_xlfn.XLOOKUP($G2084,通讯通路门店!$S$4:$S$993933,通讯通路门店!$C$4:$C$993933,0,0),"")</f>
        <v>乐东黎族自治县</v>
      </c>
      <c r="D2084" s="99" t="str">
        <f>IFERROR(_xlfn.XLOOKUP($G2084,通讯通路门店!$S$4:$S$993933,通讯通路门店!$D$4:$D$993933,0,0),"")</f>
        <v>万冲镇</v>
      </c>
      <c r="E2084" s="83"/>
      <c r="F2084" s="83"/>
      <c r="G2084" s="101"/>
      <c r="H2084" s="102">
        <f>IFERROR(_xlfn.XLOOKUP($G2084,通讯通路门店!$S$4:$S$993933,通讯通路门店!$R$4:$R$993933,0,0),"")</f>
        <v>0</v>
      </c>
      <c r="I2084" s="83"/>
      <c r="J2084" s="83"/>
      <c r="K2084" s="83"/>
      <c r="L2084" s="83"/>
      <c r="M2084" s="83"/>
      <c r="N2084" s="83"/>
      <c r="O2084" s="83"/>
      <c r="P2084" s="83"/>
      <c r="Q2084" s="83"/>
      <c r="R2084" s="83"/>
      <c r="S2084" s="83"/>
      <c r="T2084" s="83"/>
      <c r="U2084" s="99">
        <f>COUNTIF(通讯通路门店!$S:$S,$G2084)</f>
        <v>0</v>
      </c>
      <c r="V2084" s="99">
        <f>COUNTIFS(通讯通路门店!$S:$S,$G2084,通讯通路门店!$J:$J,"综合卖场")</f>
        <v>0</v>
      </c>
      <c r="W2084" s="99">
        <f>SUMIFS(通讯通路门店!$AJ:$AJ,通讯通路门店!$S:$S,通讯客户沙盘!$G2084)</f>
        <v>0</v>
      </c>
      <c r="X2084" s="99">
        <f t="shared" si="160"/>
        <v>0</v>
      </c>
      <c r="Y2084" s="99">
        <f>COUNTIFS(通讯通路门店!$S:$S,$G2084,通讯通路门店!$J:$J,"荣耀体验店")+COUNTIFS(通讯通路门店!$S:$S,$G2084,通讯通路门店!$J:$J,"荣耀授权专卖店")</f>
        <v>0</v>
      </c>
      <c r="Z2084" s="99">
        <f>COUNTIFS(通讯通路门店!$S:$S,$G2084,通讯通路门店!$J:$J,"VIVO体验店")</f>
        <v>0</v>
      </c>
      <c r="AA2084" s="99">
        <f>COUNTIFS(通讯通路门店!$S:$S,$G2084,通讯通路门店!$J:$J,"OPPO体验店")</f>
        <v>0</v>
      </c>
      <c r="AB2084" s="99">
        <f>COUNTIFS(通讯通路门店!$S:$S,$G2084,通讯通路门店!$J:$J,"华为授权体验店")+COUNTIFS(通讯通路门店!$S:$S,$G2084,通讯通路门店!$J:$J,"华为堡垒店")</f>
        <v>0</v>
      </c>
      <c r="AC2084" s="99">
        <f>COUNTIFS(通讯通路门店!$S:$S,$G2084,通讯通路门店!$J:$J,"小米体验店")</f>
        <v>0</v>
      </c>
      <c r="AD2084" s="99">
        <f>COUNTIFS(通讯通路门店!$S:$S,$G2084,通讯通路门店!$J:$J,"苹果体验店")</f>
        <v>0</v>
      </c>
      <c r="AE2084" s="99">
        <f>COUNTIFS(通讯通路门店!$S:$S,$G2084,通讯通路门店!$J:$J,"其他品牌专卖店")</f>
        <v>0</v>
      </c>
      <c r="AF2084" s="99">
        <f>SUMIFS(通讯通路门店!$BI:$BI,通讯通路门店!$S:$S,$G2084)</f>
        <v>0</v>
      </c>
      <c r="AG2084" s="99">
        <f>SUMIFS(通讯通路门店!$BH:$BH,通讯通路门店!$S:$S,$G2084)</f>
        <v>0</v>
      </c>
      <c r="AH2084" s="99">
        <f t="shared" si="161"/>
        <v>0</v>
      </c>
      <c r="AI2084" s="99">
        <f>SUMIFS(通讯通路门店!$BB:$BB,通讯通路门店!$S:$S,$G2084)</f>
        <v>0</v>
      </c>
      <c r="AJ2084" s="99">
        <f>SUMIFS(通讯通路门店!$BE:$BE,通讯通路门店!$S:$S,$G2084)</f>
        <v>0</v>
      </c>
      <c r="AK2084" s="99">
        <f>SUMIFS(通讯通路门店!$BG:$BG,通讯通路门店!$S:$S,$G2084)</f>
        <v>0</v>
      </c>
      <c r="AL2084" s="99">
        <f>SUMIFS(通讯通路门店!$BC:$BC,通讯通路门店!$S:$S,$G2084)</f>
        <v>0</v>
      </c>
      <c r="AM2084" s="99">
        <f>SUMIFS(通讯通路门店!$BD:$BD,通讯通路门店!$S:$S,$G2084)</f>
        <v>0</v>
      </c>
      <c r="AN2084" s="99">
        <f>SUMIFS(通讯通路门店!$BF:$BF,通讯通路门店!$S:$S,$G2084)</f>
        <v>0</v>
      </c>
      <c r="AO2084" s="99">
        <f t="shared" si="162"/>
        <v>0</v>
      </c>
      <c r="AP2084" s="99">
        <f>SUMIFS(通讯通路门店!$K:$K,通讯通路门店!$S:$S,$G2084)</f>
        <v>0</v>
      </c>
      <c r="AQ2084" s="83"/>
      <c r="AR2084" s="99">
        <f>SUMIFS(通讯通路门店!$T:$T,通讯通路门店!$S:$S,$G2084)</f>
        <v>0</v>
      </c>
      <c r="AS2084" s="99">
        <f>SUMIFS(通讯通路门店!$U:$U,通讯通路门店!$S:$S,$G2084)</f>
        <v>0</v>
      </c>
      <c r="AT2084" s="99">
        <f>SUMIFS(通讯通路门店!$V:$V,通讯通路门店!$S:$S,$G2084)</f>
        <v>0</v>
      </c>
      <c r="AU2084" s="99">
        <f>SUMIFS(通讯通路门店!$W:$W,通讯通路门店!$S:$S,$G2084)</f>
        <v>0</v>
      </c>
      <c r="AV2084" s="99">
        <f>SUMIFS(通讯通路门店!$Z:$Z,通讯通路门店!$S:$S,$G2084)</f>
        <v>0</v>
      </c>
      <c r="AW2084" s="99">
        <f>SUMIFS(通讯通路门店!$AB:$AB,通讯通路门店!$S:$S,$G2084)</f>
        <v>0</v>
      </c>
      <c r="AX2084" s="99">
        <f>SUMIFS(通讯通路门店!$X:$X,通讯通路门店!$S:$S,$G2084)</f>
        <v>0</v>
      </c>
      <c r="AY2084" s="99">
        <f>SUMIFS(通讯通路门店!$Y:$Y,通讯通路门店!$S:$S,$G2084)</f>
        <v>0</v>
      </c>
      <c r="AZ2084" s="99">
        <f>SUMIFS(通讯通路门店!$AA:$AA,通讯通路门店!$S:$S,$G2084)</f>
        <v>0</v>
      </c>
      <c r="BA2084" s="99">
        <f t="shared" si="163"/>
        <v>0</v>
      </c>
      <c r="BB2084" s="99">
        <f t="shared" si="164"/>
        <v>0</v>
      </c>
      <c r="BC2084" s="99">
        <f>SUMIFS(通讯通路门店!$W:$W,通讯通路门店!$S:$S,$G2084,通讯通路门店!$J:$J,"荣耀体验店")+SUMIFS(通讯通路门店!$W:$W,通讯通路门店!$S:$S,$G2084,通讯通路门店!$J:$J,"荣耀授权专卖店")</f>
        <v>0</v>
      </c>
      <c r="BD2084" s="99">
        <f>SUMIFS(通讯通路门店!$Z:$Z,通讯通路门店!$S:$S,$G2084,通讯通路门店!$J:$J,"VIVO体验店")</f>
        <v>0</v>
      </c>
      <c r="BE2084" s="99">
        <f>SUMIFS(通讯通路门店!$AB:$AB,通讯通路门店!$S:$S,$G2084,通讯通路门店!$J:$J,"OPPO体验店")</f>
        <v>0</v>
      </c>
      <c r="BF2084" s="99">
        <f>SUMIFS(通讯通路门店!$X:$X,通讯通路门店!$S:$S,$G2084,通讯通路门店!$J:$J,"华为授权体验店")+SUMIFS(通讯通路门店!$AA:$AA,通讯通路门店!$S:$S,$G2084,通讯通路门店!$J:$J,"华为堡垒店")</f>
        <v>0</v>
      </c>
      <c r="BG2084" s="99">
        <f>SUMIFS(通讯通路门店!$Y:$Y,通讯通路门店!$S:$S,$G2084,通讯通路门店!$J:$J,"小米体验店")</f>
        <v>0</v>
      </c>
      <c r="BH2084" s="99">
        <f>SUMIFS(通讯通路门店!$AA:$AA,通讯通路门店!$S:$S,$G2084,通讯通路门店!$J:$J,"苹果体验店")</f>
        <v>0</v>
      </c>
      <c r="BI2084" s="99">
        <f>SUMIFS(通讯通路门店!$K:$K,通讯通路门店!$S:$S,$G2084,通讯通路门店!$J:$J,"其他品牌专卖店")</f>
        <v>0</v>
      </c>
      <c r="BJ2084" s="99">
        <f>SUMIFS(通讯通路门店!$AC:$AC,通讯通路门店!$S:$S,$G2084)</f>
        <v>0</v>
      </c>
      <c r="BK2084" s="99">
        <f>SUMIFS(通讯通路门店!$AD:$AD,通讯通路门店!$S:$S,$G2084)</f>
        <v>0</v>
      </c>
      <c r="BL2084" s="99">
        <f>SUMIFS(通讯通路门店!$AE:$AE,通讯通路门店!$S:$S,$G2084)</f>
        <v>0</v>
      </c>
      <c r="BM2084" s="99">
        <f>SUMIFS(通讯通路门店!$AF:$AF,通讯通路门店!$S:$S,$G2084)</f>
        <v>0</v>
      </c>
      <c r="BN2084" s="99">
        <f>SUMIFS(通讯通路门店!$AG:$AG,通讯通路门店!$S:$S,$G2084)</f>
        <v>0</v>
      </c>
      <c r="BO2084" s="99">
        <f>SUMIFS(通讯通路门店!$AH:$AH,通讯通路门店!$S:$S,$G2084)</f>
        <v>0</v>
      </c>
      <c r="BP2084" s="99">
        <f>SUMIFS(通讯通路门店!$AI:$AI,通讯通路门店!$S:$S,$G2084)</f>
        <v>0</v>
      </c>
      <c r="BQ2084" s="83"/>
    </row>
    <row r="2085" spans="1:69">
      <c r="A2085" s="99" t="str">
        <f>IFERROR(_xlfn.XLOOKUP($G2085,通讯通路门店!$S$4:$S$993933,通讯通路门店!$A$4:$A$993933,0,0),"")</f>
        <v>海南省</v>
      </c>
      <c r="B2085" s="99" t="str">
        <f>IFERROR(_xlfn.XLOOKUP($G2085,通讯通路门店!$S$4:$S$993933,通讯通路门店!$B$4:$B$993933,0,0),"")</f>
        <v>乐东黎族自治县</v>
      </c>
      <c r="C2085" s="99" t="str">
        <f>IFERROR(_xlfn.XLOOKUP($G2085,通讯通路门店!$S$4:$S$993933,通讯通路门店!$C$4:$C$993933,0,0),"")</f>
        <v>乐东黎族自治县</v>
      </c>
      <c r="D2085" s="99" t="str">
        <f>IFERROR(_xlfn.XLOOKUP($G2085,通讯通路门店!$S$4:$S$993933,通讯通路门店!$D$4:$D$993933,0,0),"")</f>
        <v>万冲镇</v>
      </c>
      <c r="E2085" s="83"/>
      <c r="F2085" s="83"/>
      <c r="G2085" s="101"/>
      <c r="H2085" s="102">
        <f>IFERROR(_xlfn.XLOOKUP($G2085,通讯通路门店!$S$4:$S$993933,通讯通路门店!$R$4:$R$993933,0,0),"")</f>
        <v>0</v>
      </c>
      <c r="I2085" s="83"/>
      <c r="J2085" s="83"/>
      <c r="K2085" s="83"/>
      <c r="L2085" s="83"/>
      <c r="M2085" s="83"/>
      <c r="N2085" s="83"/>
      <c r="O2085" s="83"/>
      <c r="P2085" s="83"/>
      <c r="Q2085" s="83"/>
      <c r="R2085" s="83"/>
      <c r="S2085" s="83"/>
      <c r="T2085" s="83"/>
      <c r="U2085" s="99">
        <f>COUNTIF(通讯通路门店!$S:$S,$G2085)</f>
        <v>0</v>
      </c>
      <c r="V2085" s="99">
        <f>COUNTIFS(通讯通路门店!$S:$S,$G2085,通讯通路门店!$J:$J,"综合卖场")</f>
        <v>0</v>
      </c>
      <c r="W2085" s="99">
        <f>SUMIFS(通讯通路门店!$AJ:$AJ,通讯通路门店!$S:$S,通讯客户沙盘!$G2085)</f>
        <v>0</v>
      </c>
      <c r="X2085" s="99">
        <f t="shared" si="160"/>
        <v>0</v>
      </c>
      <c r="Y2085" s="99">
        <f>COUNTIFS(通讯通路门店!$S:$S,$G2085,通讯通路门店!$J:$J,"荣耀体验店")+COUNTIFS(通讯通路门店!$S:$S,$G2085,通讯通路门店!$J:$J,"荣耀授权专卖店")</f>
        <v>0</v>
      </c>
      <c r="Z2085" s="99">
        <f>COUNTIFS(通讯通路门店!$S:$S,$G2085,通讯通路门店!$J:$J,"VIVO体验店")</f>
        <v>0</v>
      </c>
      <c r="AA2085" s="99">
        <f>COUNTIFS(通讯通路门店!$S:$S,$G2085,通讯通路门店!$J:$J,"OPPO体验店")</f>
        <v>0</v>
      </c>
      <c r="AB2085" s="99">
        <f>COUNTIFS(通讯通路门店!$S:$S,$G2085,通讯通路门店!$J:$J,"华为授权体验店")+COUNTIFS(通讯通路门店!$S:$S,$G2085,通讯通路门店!$J:$J,"华为堡垒店")</f>
        <v>0</v>
      </c>
      <c r="AC2085" s="99">
        <f>COUNTIFS(通讯通路门店!$S:$S,$G2085,通讯通路门店!$J:$J,"小米体验店")</f>
        <v>0</v>
      </c>
      <c r="AD2085" s="99">
        <f>COUNTIFS(通讯通路门店!$S:$S,$G2085,通讯通路门店!$J:$J,"苹果体验店")</f>
        <v>0</v>
      </c>
      <c r="AE2085" s="99">
        <f>COUNTIFS(通讯通路门店!$S:$S,$G2085,通讯通路门店!$J:$J,"其他品牌专卖店")</f>
        <v>0</v>
      </c>
      <c r="AF2085" s="99">
        <f>SUMIFS(通讯通路门店!$BI:$BI,通讯通路门店!$S:$S,$G2085)</f>
        <v>0</v>
      </c>
      <c r="AG2085" s="99">
        <f>SUMIFS(通讯通路门店!$BH:$BH,通讯通路门店!$S:$S,$G2085)</f>
        <v>0</v>
      </c>
      <c r="AH2085" s="99">
        <f t="shared" si="161"/>
        <v>0</v>
      </c>
      <c r="AI2085" s="99">
        <f>SUMIFS(通讯通路门店!$BB:$BB,通讯通路门店!$S:$S,$G2085)</f>
        <v>0</v>
      </c>
      <c r="AJ2085" s="99">
        <f>SUMIFS(通讯通路门店!$BE:$BE,通讯通路门店!$S:$S,$G2085)</f>
        <v>0</v>
      </c>
      <c r="AK2085" s="99">
        <f>SUMIFS(通讯通路门店!$BG:$BG,通讯通路门店!$S:$S,$G2085)</f>
        <v>0</v>
      </c>
      <c r="AL2085" s="99">
        <f>SUMIFS(通讯通路门店!$BC:$BC,通讯通路门店!$S:$S,$G2085)</f>
        <v>0</v>
      </c>
      <c r="AM2085" s="99">
        <f>SUMIFS(通讯通路门店!$BD:$BD,通讯通路门店!$S:$S,$G2085)</f>
        <v>0</v>
      </c>
      <c r="AN2085" s="99">
        <f>SUMIFS(通讯通路门店!$BF:$BF,通讯通路门店!$S:$S,$G2085)</f>
        <v>0</v>
      </c>
      <c r="AO2085" s="99">
        <f t="shared" si="162"/>
        <v>0</v>
      </c>
      <c r="AP2085" s="99">
        <f>SUMIFS(通讯通路门店!$K:$K,通讯通路门店!$S:$S,$G2085)</f>
        <v>0</v>
      </c>
      <c r="AQ2085" s="83"/>
      <c r="AR2085" s="99">
        <f>SUMIFS(通讯通路门店!$T:$T,通讯通路门店!$S:$S,$G2085)</f>
        <v>0</v>
      </c>
      <c r="AS2085" s="99">
        <f>SUMIFS(通讯通路门店!$U:$U,通讯通路门店!$S:$S,$G2085)</f>
        <v>0</v>
      </c>
      <c r="AT2085" s="99">
        <f>SUMIFS(通讯通路门店!$V:$V,通讯通路门店!$S:$S,$G2085)</f>
        <v>0</v>
      </c>
      <c r="AU2085" s="99">
        <f>SUMIFS(通讯通路门店!$W:$W,通讯通路门店!$S:$S,$G2085)</f>
        <v>0</v>
      </c>
      <c r="AV2085" s="99">
        <f>SUMIFS(通讯通路门店!$Z:$Z,通讯通路门店!$S:$S,$G2085)</f>
        <v>0</v>
      </c>
      <c r="AW2085" s="99">
        <f>SUMIFS(通讯通路门店!$AB:$AB,通讯通路门店!$S:$S,$G2085)</f>
        <v>0</v>
      </c>
      <c r="AX2085" s="99">
        <f>SUMIFS(通讯通路门店!$X:$X,通讯通路门店!$S:$S,$G2085)</f>
        <v>0</v>
      </c>
      <c r="AY2085" s="99">
        <f>SUMIFS(通讯通路门店!$Y:$Y,通讯通路门店!$S:$S,$G2085)</f>
        <v>0</v>
      </c>
      <c r="AZ2085" s="99">
        <f>SUMIFS(通讯通路门店!$AA:$AA,通讯通路门店!$S:$S,$G2085)</f>
        <v>0</v>
      </c>
      <c r="BA2085" s="99">
        <f t="shared" si="163"/>
        <v>0</v>
      </c>
      <c r="BB2085" s="99">
        <f t="shared" si="164"/>
        <v>0</v>
      </c>
      <c r="BC2085" s="99">
        <f>SUMIFS(通讯通路门店!$W:$W,通讯通路门店!$S:$S,$G2085,通讯通路门店!$J:$J,"荣耀体验店")+SUMIFS(通讯通路门店!$W:$W,通讯通路门店!$S:$S,$G2085,通讯通路门店!$J:$J,"荣耀授权专卖店")</f>
        <v>0</v>
      </c>
      <c r="BD2085" s="99">
        <f>SUMIFS(通讯通路门店!$Z:$Z,通讯通路门店!$S:$S,$G2085,通讯通路门店!$J:$J,"VIVO体验店")</f>
        <v>0</v>
      </c>
      <c r="BE2085" s="99">
        <f>SUMIFS(通讯通路门店!$AB:$AB,通讯通路门店!$S:$S,$G2085,通讯通路门店!$J:$J,"OPPO体验店")</f>
        <v>0</v>
      </c>
      <c r="BF2085" s="99">
        <f>SUMIFS(通讯通路门店!$X:$X,通讯通路门店!$S:$S,$G2085,通讯通路门店!$J:$J,"华为授权体验店")+SUMIFS(通讯通路门店!$AA:$AA,通讯通路门店!$S:$S,$G2085,通讯通路门店!$J:$J,"华为堡垒店")</f>
        <v>0</v>
      </c>
      <c r="BG2085" s="99">
        <f>SUMIFS(通讯通路门店!$Y:$Y,通讯通路门店!$S:$S,$G2085,通讯通路门店!$J:$J,"小米体验店")</f>
        <v>0</v>
      </c>
      <c r="BH2085" s="99">
        <f>SUMIFS(通讯通路门店!$AA:$AA,通讯通路门店!$S:$S,$G2085,通讯通路门店!$J:$J,"苹果体验店")</f>
        <v>0</v>
      </c>
      <c r="BI2085" s="99">
        <f>SUMIFS(通讯通路门店!$K:$K,通讯通路门店!$S:$S,$G2085,通讯通路门店!$J:$J,"其他品牌专卖店")</f>
        <v>0</v>
      </c>
      <c r="BJ2085" s="99">
        <f>SUMIFS(通讯通路门店!$AC:$AC,通讯通路门店!$S:$S,$G2085)</f>
        <v>0</v>
      </c>
      <c r="BK2085" s="99">
        <f>SUMIFS(通讯通路门店!$AD:$AD,通讯通路门店!$S:$S,$G2085)</f>
        <v>0</v>
      </c>
      <c r="BL2085" s="99">
        <f>SUMIFS(通讯通路门店!$AE:$AE,通讯通路门店!$S:$S,$G2085)</f>
        <v>0</v>
      </c>
      <c r="BM2085" s="99">
        <f>SUMIFS(通讯通路门店!$AF:$AF,通讯通路门店!$S:$S,$G2085)</f>
        <v>0</v>
      </c>
      <c r="BN2085" s="99">
        <f>SUMIFS(通讯通路门店!$AG:$AG,通讯通路门店!$S:$S,$G2085)</f>
        <v>0</v>
      </c>
      <c r="BO2085" s="99">
        <f>SUMIFS(通讯通路门店!$AH:$AH,通讯通路门店!$S:$S,$G2085)</f>
        <v>0</v>
      </c>
      <c r="BP2085" s="99">
        <f>SUMIFS(通讯通路门店!$AI:$AI,通讯通路门店!$S:$S,$G2085)</f>
        <v>0</v>
      </c>
      <c r="BQ2085" s="83"/>
    </row>
    <row r="2086" spans="1:69">
      <c r="A2086" s="99" t="str">
        <f>IFERROR(_xlfn.XLOOKUP($G2086,通讯通路门店!$S$4:$S$993933,通讯通路门店!$A$4:$A$993933,0,0),"")</f>
        <v>海南省</v>
      </c>
      <c r="B2086" s="99" t="str">
        <f>IFERROR(_xlfn.XLOOKUP($G2086,通讯通路门店!$S$4:$S$993933,通讯通路门店!$B$4:$B$993933,0,0),"")</f>
        <v>乐东黎族自治县</v>
      </c>
      <c r="C2086" s="99" t="str">
        <f>IFERROR(_xlfn.XLOOKUP($G2086,通讯通路门店!$S$4:$S$993933,通讯通路门店!$C$4:$C$993933,0,0),"")</f>
        <v>乐东黎族自治县</v>
      </c>
      <c r="D2086" s="99" t="str">
        <f>IFERROR(_xlfn.XLOOKUP($G2086,通讯通路门店!$S$4:$S$993933,通讯通路门店!$D$4:$D$993933,0,0),"")</f>
        <v>万冲镇</v>
      </c>
      <c r="E2086" s="83"/>
      <c r="F2086" s="83"/>
      <c r="G2086" s="101"/>
      <c r="H2086" s="102">
        <f>IFERROR(_xlfn.XLOOKUP($G2086,通讯通路门店!$S$4:$S$993933,通讯通路门店!$R$4:$R$993933,0,0),"")</f>
        <v>0</v>
      </c>
      <c r="I2086" s="83"/>
      <c r="J2086" s="83"/>
      <c r="K2086" s="83"/>
      <c r="L2086" s="83"/>
      <c r="M2086" s="83"/>
      <c r="N2086" s="83"/>
      <c r="O2086" s="83"/>
      <c r="P2086" s="83"/>
      <c r="Q2086" s="83"/>
      <c r="R2086" s="83"/>
      <c r="S2086" s="83"/>
      <c r="T2086" s="83"/>
      <c r="U2086" s="99">
        <f>COUNTIF(通讯通路门店!$S:$S,$G2086)</f>
        <v>0</v>
      </c>
      <c r="V2086" s="99">
        <f>COUNTIFS(通讯通路门店!$S:$S,$G2086,通讯通路门店!$J:$J,"综合卖场")</f>
        <v>0</v>
      </c>
      <c r="W2086" s="99">
        <f>SUMIFS(通讯通路门店!$AJ:$AJ,通讯通路门店!$S:$S,通讯客户沙盘!$G2086)</f>
        <v>0</v>
      </c>
      <c r="X2086" s="99">
        <f t="shared" si="160"/>
        <v>0</v>
      </c>
      <c r="Y2086" s="99">
        <f>COUNTIFS(通讯通路门店!$S:$S,$G2086,通讯通路门店!$J:$J,"荣耀体验店")+COUNTIFS(通讯通路门店!$S:$S,$G2086,通讯通路门店!$J:$J,"荣耀授权专卖店")</f>
        <v>0</v>
      </c>
      <c r="Z2086" s="99">
        <f>COUNTIFS(通讯通路门店!$S:$S,$G2086,通讯通路门店!$J:$J,"VIVO体验店")</f>
        <v>0</v>
      </c>
      <c r="AA2086" s="99">
        <f>COUNTIFS(通讯通路门店!$S:$S,$G2086,通讯通路门店!$J:$J,"OPPO体验店")</f>
        <v>0</v>
      </c>
      <c r="AB2086" s="99">
        <f>COUNTIFS(通讯通路门店!$S:$S,$G2086,通讯通路门店!$J:$J,"华为授权体验店")+COUNTIFS(通讯通路门店!$S:$S,$G2086,通讯通路门店!$J:$J,"华为堡垒店")</f>
        <v>0</v>
      </c>
      <c r="AC2086" s="99">
        <f>COUNTIFS(通讯通路门店!$S:$S,$G2086,通讯通路门店!$J:$J,"小米体验店")</f>
        <v>0</v>
      </c>
      <c r="AD2086" s="99">
        <f>COUNTIFS(通讯通路门店!$S:$S,$G2086,通讯通路门店!$J:$J,"苹果体验店")</f>
        <v>0</v>
      </c>
      <c r="AE2086" s="99">
        <f>COUNTIFS(通讯通路门店!$S:$S,$G2086,通讯通路门店!$J:$J,"其他品牌专卖店")</f>
        <v>0</v>
      </c>
      <c r="AF2086" s="99">
        <f>SUMIFS(通讯通路门店!$BI:$BI,通讯通路门店!$S:$S,$G2086)</f>
        <v>0</v>
      </c>
      <c r="AG2086" s="99">
        <f>SUMIFS(通讯通路门店!$BH:$BH,通讯通路门店!$S:$S,$G2086)</f>
        <v>0</v>
      </c>
      <c r="AH2086" s="99">
        <f t="shared" si="161"/>
        <v>0</v>
      </c>
      <c r="AI2086" s="99">
        <f>SUMIFS(通讯通路门店!$BB:$BB,通讯通路门店!$S:$S,$G2086)</f>
        <v>0</v>
      </c>
      <c r="AJ2086" s="99">
        <f>SUMIFS(通讯通路门店!$BE:$BE,通讯通路门店!$S:$S,$G2086)</f>
        <v>0</v>
      </c>
      <c r="AK2086" s="99">
        <f>SUMIFS(通讯通路门店!$BG:$BG,通讯通路门店!$S:$S,$G2086)</f>
        <v>0</v>
      </c>
      <c r="AL2086" s="99">
        <f>SUMIFS(通讯通路门店!$BC:$BC,通讯通路门店!$S:$S,$G2086)</f>
        <v>0</v>
      </c>
      <c r="AM2086" s="99">
        <f>SUMIFS(通讯通路门店!$BD:$BD,通讯通路门店!$S:$S,$G2086)</f>
        <v>0</v>
      </c>
      <c r="AN2086" s="99">
        <f>SUMIFS(通讯通路门店!$BF:$BF,通讯通路门店!$S:$S,$G2086)</f>
        <v>0</v>
      </c>
      <c r="AO2086" s="99">
        <f t="shared" si="162"/>
        <v>0</v>
      </c>
      <c r="AP2086" s="99">
        <f>SUMIFS(通讯通路门店!$K:$K,通讯通路门店!$S:$S,$G2086)</f>
        <v>0</v>
      </c>
      <c r="AQ2086" s="83"/>
      <c r="AR2086" s="99">
        <f>SUMIFS(通讯通路门店!$T:$T,通讯通路门店!$S:$S,$G2086)</f>
        <v>0</v>
      </c>
      <c r="AS2086" s="99">
        <f>SUMIFS(通讯通路门店!$U:$U,通讯通路门店!$S:$S,$G2086)</f>
        <v>0</v>
      </c>
      <c r="AT2086" s="99">
        <f>SUMIFS(通讯通路门店!$V:$V,通讯通路门店!$S:$S,$G2086)</f>
        <v>0</v>
      </c>
      <c r="AU2086" s="99">
        <f>SUMIFS(通讯通路门店!$W:$W,通讯通路门店!$S:$S,$G2086)</f>
        <v>0</v>
      </c>
      <c r="AV2086" s="99">
        <f>SUMIFS(通讯通路门店!$Z:$Z,通讯通路门店!$S:$S,$G2086)</f>
        <v>0</v>
      </c>
      <c r="AW2086" s="99">
        <f>SUMIFS(通讯通路门店!$AB:$AB,通讯通路门店!$S:$S,$G2086)</f>
        <v>0</v>
      </c>
      <c r="AX2086" s="99">
        <f>SUMIFS(通讯通路门店!$X:$X,通讯通路门店!$S:$S,$G2086)</f>
        <v>0</v>
      </c>
      <c r="AY2086" s="99">
        <f>SUMIFS(通讯通路门店!$Y:$Y,通讯通路门店!$S:$S,$G2086)</f>
        <v>0</v>
      </c>
      <c r="AZ2086" s="99">
        <f>SUMIFS(通讯通路门店!$AA:$AA,通讯通路门店!$S:$S,$G2086)</f>
        <v>0</v>
      </c>
      <c r="BA2086" s="99">
        <f t="shared" si="163"/>
        <v>0</v>
      </c>
      <c r="BB2086" s="99">
        <f t="shared" si="164"/>
        <v>0</v>
      </c>
      <c r="BC2086" s="99">
        <f>SUMIFS(通讯通路门店!$W:$W,通讯通路门店!$S:$S,$G2086,通讯通路门店!$J:$J,"荣耀体验店")+SUMIFS(通讯通路门店!$W:$W,通讯通路门店!$S:$S,$G2086,通讯通路门店!$J:$J,"荣耀授权专卖店")</f>
        <v>0</v>
      </c>
      <c r="BD2086" s="99">
        <f>SUMIFS(通讯通路门店!$Z:$Z,通讯通路门店!$S:$S,$G2086,通讯通路门店!$J:$J,"VIVO体验店")</f>
        <v>0</v>
      </c>
      <c r="BE2086" s="99">
        <f>SUMIFS(通讯通路门店!$AB:$AB,通讯通路门店!$S:$S,$G2086,通讯通路门店!$J:$J,"OPPO体验店")</f>
        <v>0</v>
      </c>
      <c r="BF2086" s="99">
        <f>SUMIFS(通讯通路门店!$X:$X,通讯通路门店!$S:$S,$G2086,通讯通路门店!$J:$J,"华为授权体验店")+SUMIFS(通讯通路门店!$AA:$AA,通讯通路门店!$S:$S,$G2086,通讯通路门店!$J:$J,"华为堡垒店")</f>
        <v>0</v>
      </c>
      <c r="BG2086" s="99">
        <f>SUMIFS(通讯通路门店!$Y:$Y,通讯通路门店!$S:$S,$G2086,通讯通路门店!$J:$J,"小米体验店")</f>
        <v>0</v>
      </c>
      <c r="BH2086" s="99">
        <f>SUMIFS(通讯通路门店!$AA:$AA,通讯通路门店!$S:$S,$G2086,通讯通路门店!$J:$J,"苹果体验店")</f>
        <v>0</v>
      </c>
      <c r="BI2086" s="99">
        <f>SUMIFS(通讯通路门店!$K:$K,通讯通路门店!$S:$S,$G2086,通讯通路门店!$J:$J,"其他品牌专卖店")</f>
        <v>0</v>
      </c>
      <c r="BJ2086" s="99">
        <f>SUMIFS(通讯通路门店!$AC:$AC,通讯通路门店!$S:$S,$G2086)</f>
        <v>0</v>
      </c>
      <c r="BK2086" s="99">
        <f>SUMIFS(通讯通路门店!$AD:$AD,通讯通路门店!$S:$S,$G2086)</f>
        <v>0</v>
      </c>
      <c r="BL2086" s="99">
        <f>SUMIFS(通讯通路门店!$AE:$AE,通讯通路门店!$S:$S,$G2086)</f>
        <v>0</v>
      </c>
      <c r="BM2086" s="99">
        <f>SUMIFS(通讯通路门店!$AF:$AF,通讯通路门店!$S:$S,$G2086)</f>
        <v>0</v>
      </c>
      <c r="BN2086" s="99">
        <f>SUMIFS(通讯通路门店!$AG:$AG,通讯通路门店!$S:$S,$G2086)</f>
        <v>0</v>
      </c>
      <c r="BO2086" s="99">
        <f>SUMIFS(通讯通路门店!$AH:$AH,通讯通路门店!$S:$S,$G2086)</f>
        <v>0</v>
      </c>
      <c r="BP2086" s="99">
        <f>SUMIFS(通讯通路门店!$AI:$AI,通讯通路门店!$S:$S,$G2086)</f>
        <v>0</v>
      </c>
      <c r="BQ2086" s="83"/>
    </row>
    <row r="2087" spans="1:69">
      <c r="A2087" s="99" t="str">
        <f>IFERROR(_xlfn.XLOOKUP($G2087,通讯通路门店!$S$4:$S$993933,通讯通路门店!$A$4:$A$993933,0,0),"")</f>
        <v>海南省</v>
      </c>
      <c r="B2087" s="99" t="str">
        <f>IFERROR(_xlfn.XLOOKUP($G2087,通讯通路门店!$S$4:$S$993933,通讯通路门店!$B$4:$B$993933,0,0),"")</f>
        <v>乐东黎族自治县</v>
      </c>
      <c r="C2087" s="99" t="str">
        <f>IFERROR(_xlfn.XLOOKUP($G2087,通讯通路门店!$S$4:$S$993933,通讯通路门店!$C$4:$C$993933,0,0),"")</f>
        <v>乐东黎族自治县</v>
      </c>
      <c r="D2087" s="99" t="str">
        <f>IFERROR(_xlfn.XLOOKUP($G2087,通讯通路门店!$S$4:$S$993933,通讯通路门店!$D$4:$D$993933,0,0),"")</f>
        <v>万冲镇</v>
      </c>
      <c r="E2087" s="83"/>
      <c r="F2087" s="83"/>
      <c r="G2087" s="101"/>
      <c r="H2087" s="102">
        <f>IFERROR(_xlfn.XLOOKUP($G2087,通讯通路门店!$S$4:$S$993933,通讯通路门店!$R$4:$R$993933,0,0),"")</f>
        <v>0</v>
      </c>
      <c r="I2087" s="83"/>
      <c r="J2087" s="83"/>
      <c r="K2087" s="83"/>
      <c r="L2087" s="83"/>
      <c r="M2087" s="83"/>
      <c r="N2087" s="83"/>
      <c r="O2087" s="83"/>
      <c r="P2087" s="83"/>
      <c r="Q2087" s="83"/>
      <c r="R2087" s="83"/>
      <c r="S2087" s="83"/>
      <c r="T2087" s="83"/>
      <c r="U2087" s="99">
        <f>COUNTIF(通讯通路门店!$S:$S,$G2087)</f>
        <v>0</v>
      </c>
      <c r="V2087" s="99">
        <f>COUNTIFS(通讯通路门店!$S:$S,$G2087,通讯通路门店!$J:$J,"综合卖场")</f>
        <v>0</v>
      </c>
      <c r="W2087" s="99">
        <f>SUMIFS(通讯通路门店!$AJ:$AJ,通讯通路门店!$S:$S,通讯客户沙盘!$G2087)</f>
        <v>0</v>
      </c>
      <c r="X2087" s="99">
        <f t="shared" si="160"/>
        <v>0</v>
      </c>
      <c r="Y2087" s="99">
        <f>COUNTIFS(通讯通路门店!$S:$S,$G2087,通讯通路门店!$J:$J,"荣耀体验店")+COUNTIFS(通讯通路门店!$S:$S,$G2087,通讯通路门店!$J:$J,"荣耀授权专卖店")</f>
        <v>0</v>
      </c>
      <c r="Z2087" s="99">
        <f>COUNTIFS(通讯通路门店!$S:$S,$G2087,通讯通路门店!$J:$J,"VIVO体验店")</f>
        <v>0</v>
      </c>
      <c r="AA2087" s="99">
        <f>COUNTIFS(通讯通路门店!$S:$S,$G2087,通讯通路门店!$J:$J,"OPPO体验店")</f>
        <v>0</v>
      </c>
      <c r="AB2087" s="99">
        <f>COUNTIFS(通讯通路门店!$S:$S,$G2087,通讯通路门店!$J:$J,"华为授权体验店")+COUNTIFS(通讯通路门店!$S:$S,$G2087,通讯通路门店!$J:$J,"华为堡垒店")</f>
        <v>0</v>
      </c>
      <c r="AC2087" s="99">
        <f>COUNTIFS(通讯通路门店!$S:$S,$G2087,通讯通路门店!$J:$J,"小米体验店")</f>
        <v>0</v>
      </c>
      <c r="AD2087" s="99">
        <f>COUNTIFS(通讯通路门店!$S:$S,$G2087,通讯通路门店!$J:$J,"苹果体验店")</f>
        <v>0</v>
      </c>
      <c r="AE2087" s="99">
        <f>COUNTIFS(通讯通路门店!$S:$S,$G2087,通讯通路门店!$J:$J,"其他品牌专卖店")</f>
        <v>0</v>
      </c>
      <c r="AF2087" s="99">
        <f>SUMIFS(通讯通路门店!$BI:$BI,通讯通路门店!$S:$S,$G2087)</f>
        <v>0</v>
      </c>
      <c r="AG2087" s="99">
        <f>SUMIFS(通讯通路门店!$BH:$BH,通讯通路门店!$S:$S,$G2087)</f>
        <v>0</v>
      </c>
      <c r="AH2087" s="99">
        <f t="shared" si="161"/>
        <v>0</v>
      </c>
      <c r="AI2087" s="99">
        <f>SUMIFS(通讯通路门店!$BB:$BB,通讯通路门店!$S:$S,$G2087)</f>
        <v>0</v>
      </c>
      <c r="AJ2087" s="99">
        <f>SUMIFS(通讯通路门店!$BE:$BE,通讯通路门店!$S:$S,$G2087)</f>
        <v>0</v>
      </c>
      <c r="AK2087" s="99">
        <f>SUMIFS(通讯通路门店!$BG:$BG,通讯通路门店!$S:$S,$G2087)</f>
        <v>0</v>
      </c>
      <c r="AL2087" s="99">
        <f>SUMIFS(通讯通路门店!$BC:$BC,通讯通路门店!$S:$S,$G2087)</f>
        <v>0</v>
      </c>
      <c r="AM2087" s="99">
        <f>SUMIFS(通讯通路门店!$BD:$BD,通讯通路门店!$S:$S,$G2087)</f>
        <v>0</v>
      </c>
      <c r="AN2087" s="99">
        <f>SUMIFS(通讯通路门店!$BF:$BF,通讯通路门店!$S:$S,$G2087)</f>
        <v>0</v>
      </c>
      <c r="AO2087" s="99">
        <f t="shared" si="162"/>
        <v>0</v>
      </c>
      <c r="AP2087" s="99">
        <f>SUMIFS(通讯通路门店!$K:$K,通讯通路门店!$S:$S,$G2087)</f>
        <v>0</v>
      </c>
      <c r="AQ2087" s="83"/>
      <c r="AR2087" s="99">
        <f>SUMIFS(通讯通路门店!$T:$T,通讯通路门店!$S:$S,$G2087)</f>
        <v>0</v>
      </c>
      <c r="AS2087" s="99">
        <f>SUMIFS(通讯通路门店!$U:$U,通讯通路门店!$S:$S,$G2087)</f>
        <v>0</v>
      </c>
      <c r="AT2087" s="99">
        <f>SUMIFS(通讯通路门店!$V:$V,通讯通路门店!$S:$S,$G2087)</f>
        <v>0</v>
      </c>
      <c r="AU2087" s="99">
        <f>SUMIFS(通讯通路门店!$W:$W,通讯通路门店!$S:$S,$G2087)</f>
        <v>0</v>
      </c>
      <c r="AV2087" s="99">
        <f>SUMIFS(通讯通路门店!$Z:$Z,通讯通路门店!$S:$S,$G2087)</f>
        <v>0</v>
      </c>
      <c r="AW2087" s="99">
        <f>SUMIFS(通讯通路门店!$AB:$AB,通讯通路门店!$S:$S,$G2087)</f>
        <v>0</v>
      </c>
      <c r="AX2087" s="99">
        <f>SUMIFS(通讯通路门店!$X:$X,通讯通路门店!$S:$S,$G2087)</f>
        <v>0</v>
      </c>
      <c r="AY2087" s="99">
        <f>SUMIFS(通讯通路门店!$Y:$Y,通讯通路门店!$S:$S,$G2087)</f>
        <v>0</v>
      </c>
      <c r="AZ2087" s="99">
        <f>SUMIFS(通讯通路门店!$AA:$AA,通讯通路门店!$S:$S,$G2087)</f>
        <v>0</v>
      </c>
      <c r="BA2087" s="99">
        <f t="shared" si="163"/>
        <v>0</v>
      </c>
      <c r="BB2087" s="99">
        <f t="shared" si="164"/>
        <v>0</v>
      </c>
      <c r="BC2087" s="99">
        <f>SUMIFS(通讯通路门店!$W:$W,通讯通路门店!$S:$S,$G2087,通讯通路门店!$J:$J,"荣耀体验店")+SUMIFS(通讯通路门店!$W:$W,通讯通路门店!$S:$S,$G2087,通讯通路门店!$J:$J,"荣耀授权专卖店")</f>
        <v>0</v>
      </c>
      <c r="BD2087" s="99">
        <f>SUMIFS(通讯通路门店!$Z:$Z,通讯通路门店!$S:$S,$G2087,通讯通路门店!$J:$J,"VIVO体验店")</f>
        <v>0</v>
      </c>
      <c r="BE2087" s="99">
        <f>SUMIFS(通讯通路门店!$AB:$AB,通讯通路门店!$S:$S,$G2087,通讯通路门店!$J:$J,"OPPO体验店")</f>
        <v>0</v>
      </c>
      <c r="BF2087" s="99">
        <f>SUMIFS(通讯通路门店!$X:$X,通讯通路门店!$S:$S,$G2087,通讯通路门店!$J:$J,"华为授权体验店")+SUMIFS(通讯通路门店!$AA:$AA,通讯通路门店!$S:$S,$G2087,通讯通路门店!$J:$J,"华为堡垒店")</f>
        <v>0</v>
      </c>
      <c r="BG2087" s="99">
        <f>SUMIFS(通讯通路门店!$Y:$Y,通讯通路门店!$S:$S,$G2087,通讯通路门店!$J:$J,"小米体验店")</f>
        <v>0</v>
      </c>
      <c r="BH2087" s="99">
        <f>SUMIFS(通讯通路门店!$AA:$AA,通讯通路门店!$S:$S,$G2087,通讯通路门店!$J:$J,"苹果体验店")</f>
        <v>0</v>
      </c>
      <c r="BI2087" s="99">
        <f>SUMIFS(通讯通路门店!$K:$K,通讯通路门店!$S:$S,$G2087,通讯通路门店!$J:$J,"其他品牌专卖店")</f>
        <v>0</v>
      </c>
      <c r="BJ2087" s="99">
        <f>SUMIFS(通讯通路门店!$AC:$AC,通讯通路门店!$S:$S,$G2087)</f>
        <v>0</v>
      </c>
      <c r="BK2087" s="99">
        <f>SUMIFS(通讯通路门店!$AD:$AD,通讯通路门店!$S:$S,$G2087)</f>
        <v>0</v>
      </c>
      <c r="BL2087" s="99">
        <f>SUMIFS(通讯通路门店!$AE:$AE,通讯通路门店!$S:$S,$G2087)</f>
        <v>0</v>
      </c>
      <c r="BM2087" s="99">
        <f>SUMIFS(通讯通路门店!$AF:$AF,通讯通路门店!$S:$S,$G2087)</f>
        <v>0</v>
      </c>
      <c r="BN2087" s="99">
        <f>SUMIFS(通讯通路门店!$AG:$AG,通讯通路门店!$S:$S,$G2087)</f>
        <v>0</v>
      </c>
      <c r="BO2087" s="99">
        <f>SUMIFS(通讯通路门店!$AH:$AH,通讯通路门店!$S:$S,$G2087)</f>
        <v>0</v>
      </c>
      <c r="BP2087" s="99">
        <f>SUMIFS(通讯通路门店!$AI:$AI,通讯通路门店!$S:$S,$G2087)</f>
        <v>0</v>
      </c>
      <c r="BQ2087" s="83"/>
    </row>
    <row r="2088" spans="1:69">
      <c r="A2088" s="99" t="str">
        <f>IFERROR(_xlfn.XLOOKUP($G2088,通讯通路门店!$S$4:$S$993933,通讯通路门店!$A$4:$A$993933,0,0),"")</f>
        <v>海南省</v>
      </c>
      <c r="B2088" s="99" t="str">
        <f>IFERROR(_xlfn.XLOOKUP($G2088,通讯通路门店!$S$4:$S$993933,通讯通路门店!$B$4:$B$993933,0,0),"")</f>
        <v>乐东黎族自治县</v>
      </c>
      <c r="C2088" s="99" t="str">
        <f>IFERROR(_xlfn.XLOOKUP($G2088,通讯通路门店!$S$4:$S$993933,通讯通路门店!$C$4:$C$993933,0,0),"")</f>
        <v>乐东黎族自治县</v>
      </c>
      <c r="D2088" s="99" t="str">
        <f>IFERROR(_xlfn.XLOOKUP($G2088,通讯通路门店!$S$4:$S$993933,通讯通路门店!$D$4:$D$993933,0,0),"")</f>
        <v>万冲镇</v>
      </c>
      <c r="E2088" s="83"/>
      <c r="F2088" s="83"/>
      <c r="G2088" s="101"/>
      <c r="H2088" s="102">
        <f>IFERROR(_xlfn.XLOOKUP($G2088,通讯通路门店!$S$4:$S$993933,通讯通路门店!$R$4:$R$993933,0,0),"")</f>
        <v>0</v>
      </c>
      <c r="I2088" s="83"/>
      <c r="J2088" s="83"/>
      <c r="K2088" s="83"/>
      <c r="L2088" s="83"/>
      <c r="M2088" s="83"/>
      <c r="N2088" s="83"/>
      <c r="O2088" s="83"/>
      <c r="P2088" s="83"/>
      <c r="Q2088" s="83"/>
      <c r="R2088" s="83"/>
      <c r="S2088" s="83"/>
      <c r="T2088" s="83"/>
      <c r="U2088" s="99">
        <f>COUNTIF(通讯通路门店!$S:$S,$G2088)</f>
        <v>0</v>
      </c>
      <c r="V2088" s="99">
        <f>COUNTIFS(通讯通路门店!$S:$S,$G2088,通讯通路门店!$J:$J,"综合卖场")</f>
        <v>0</v>
      </c>
      <c r="W2088" s="99">
        <f>SUMIFS(通讯通路门店!$AJ:$AJ,通讯通路门店!$S:$S,通讯客户沙盘!$G2088)</f>
        <v>0</v>
      </c>
      <c r="X2088" s="99">
        <f t="shared" si="160"/>
        <v>0</v>
      </c>
      <c r="Y2088" s="99">
        <f>COUNTIFS(通讯通路门店!$S:$S,$G2088,通讯通路门店!$J:$J,"荣耀体验店")+COUNTIFS(通讯通路门店!$S:$S,$G2088,通讯通路门店!$J:$J,"荣耀授权专卖店")</f>
        <v>0</v>
      </c>
      <c r="Z2088" s="99">
        <f>COUNTIFS(通讯通路门店!$S:$S,$G2088,通讯通路门店!$J:$J,"VIVO体验店")</f>
        <v>0</v>
      </c>
      <c r="AA2088" s="99">
        <f>COUNTIFS(通讯通路门店!$S:$S,$G2088,通讯通路门店!$J:$J,"OPPO体验店")</f>
        <v>0</v>
      </c>
      <c r="AB2088" s="99">
        <f>COUNTIFS(通讯通路门店!$S:$S,$G2088,通讯通路门店!$J:$J,"华为授权体验店")+COUNTIFS(通讯通路门店!$S:$S,$G2088,通讯通路门店!$J:$J,"华为堡垒店")</f>
        <v>0</v>
      </c>
      <c r="AC2088" s="99">
        <f>COUNTIFS(通讯通路门店!$S:$S,$G2088,通讯通路门店!$J:$J,"小米体验店")</f>
        <v>0</v>
      </c>
      <c r="AD2088" s="99">
        <f>COUNTIFS(通讯通路门店!$S:$S,$G2088,通讯通路门店!$J:$J,"苹果体验店")</f>
        <v>0</v>
      </c>
      <c r="AE2088" s="99">
        <f>COUNTIFS(通讯通路门店!$S:$S,$G2088,通讯通路门店!$J:$J,"其他品牌专卖店")</f>
        <v>0</v>
      </c>
      <c r="AF2088" s="99">
        <f>SUMIFS(通讯通路门店!$BI:$BI,通讯通路门店!$S:$S,$G2088)</f>
        <v>0</v>
      </c>
      <c r="AG2088" s="99">
        <f>SUMIFS(通讯通路门店!$BH:$BH,通讯通路门店!$S:$S,$G2088)</f>
        <v>0</v>
      </c>
      <c r="AH2088" s="99">
        <f t="shared" si="161"/>
        <v>0</v>
      </c>
      <c r="AI2088" s="99">
        <f>SUMIFS(通讯通路门店!$BB:$BB,通讯通路门店!$S:$S,$G2088)</f>
        <v>0</v>
      </c>
      <c r="AJ2088" s="99">
        <f>SUMIFS(通讯通路门店!$BE:$BE,通讯通路门店!$S:$S,$G2088)</f>
        <v>0</v>
      </c>
      <c r="AK2088" s="99">
        <f>SUMIFS(通讯通路门店!$BG:$BG,通讯通路门店!$S:$S,$G2088)</f>
        <v>0</v>
      </c>
      <c r="AL2088" s="99">
        <f>SUMIFS(通讯通路门店!$BC:$BC,通讯通路门店!$S:$S,$G2088)</f>
        <v>0</v>
      </c>
      <c r="AM2088" s="99">
        <f>SUMIFS(通讯通路门店!$BD:$BD,通讯通路门店!$S:$S,$G2088)</f>
        <v>0</v>
      </c>
      <c r="AN2088" s="99">
        <f>SUMIFS(通讯通路门店!$BF:$BF,通讯通路门店!$S:$S,$G2088)</f>
        <v>0</v>
      </c>
      <c r="AO2088" s="99">
        <f t="shared" si="162"/>
        <v>0</v>
      </c>
      <c r="AP2088" s="99">
        <f>SUMIFS(通讯通路门店!$K:$K,通讯通路门店!$S:$S,$G2088)</f>
        <v>0</v>
      </c>
      <c r="AQ2088" s="83"/>
      <c r="AR2088" s="99">
        <f>SUMIFS(通讯通路门店!$T:$T,通讯通路门店!$S:$S,$G2088)</f>
        <v>0</v>
      </c>
      <c r="AS2088" s="99">
        <f>SUMIFS(通讯通路门店!$U:$U,通讯通路门店!$S:$S,$G2088)</f>
        <v>0</v>
      </c>
      <c r="AT2088" s="99">
        <f>SUMIFS(通讯通路门店!$V:$V,通讯通路门店!$S:$S,$G2088)</f>
        <v>0</v>
      </c>
      <c r="AU2088" s="99">
        <f>SUMIFS(通讯通路门店!$W:$W,通讯通路门店!$S:$S,$G2088)</f>
        <v>0</v>
      </c>
      <c r="AV2088" s="99">
        <f>SUMIFS(通讯通路门店!$Z:$Z,通讯通路门店!$S:$S,$G2088)</f>
        <v>0</v>
      </c>
      <c r="AW2088" s="99">
        <f>SUMIFS(通讯通路门店!$AB:$AB,通讯通路门店!$S:$S,$G2088)</f>
        <v>0</v>
      </c>
      <c r="AX2088" s="99">
        <f>SUMIFS(通讯通路门店!$X:$X,通讯通路门店!$S:$S,$G2088)</f>
        <v>0</v>
      </c>
      <c r="AY2088" s="99">
        <f>SUMIFS(通讯通路门店!$Y:$Y,通讯通路门店!$S:$S,$G2088)</f>
        <v>0</v>
      </c>
      <c r="AZ2088" s="99">
        <f>SUMIFS(通讯通路门店!$AA:$AA,通讯通路门店!$S:$S,$G2088)</f>
        <v>0</v>
      </c>
      <c r="BA2088" s="99">
        <f t="shared" si="163"/>
        <v>0</v>
      </c>
      <c r="BB2088" s="99">
        <f t="shared" si="164"/>
        <v>0</v>
      </c>
      <c r="BC2088" s="99">
        <f>SUMIFS(通讯通路门店!$W:$W,通讯通路门店!$S:$S,$G2088,通讯通路门店!$J:$J,"荣耀体验店")+SUMIFS(通讯通路门店!$W:$W,通讯通路门店!$S:$S,$G2088,通讯通路门店!$J:$J,"荣耀授权专卖店")</f>
        <v>0</v>
      </c>
      <c r="BD2088" s="99">
        <f>SUMIFS(通讯通路门店!$Z:$Z,通讯通路门店!$S:$S,$G2088,通讯通路门店!$J:$J,"VIVO体验店")</f>
        <v>0</v>
      </c>
      <c r="BE2088" s="99">
        <f>SUMIFS(通讯通路门店!$AB:$AB,通讯通路门店!$S:$S,$G2088,通讯通路门店!$J:$J,"OPPO体验店")</f>
        <v>0</v>
      </c>
      <c r="BF2088" s="99">
        <f>SUMIFS(通讯通路门店!$X:$X,通讯通路门店!$S:$S,$G2088,通讯通路门店!$J:$J,"华为授权体验店")+SUMIFS(通讯通路门店!$AA:$AA,通讯通路门店!$S:$S,$G2088,通讯通路门店!$J:$J,"华为堡垒店")</f>
        <v>0</v>
      </c>
      <c r="BG2088" s="99">
        <f>SUMIFS(通讯通路门店!$Y:$Y,通讯通路门店!$S:$S,$G2088,通讯通路门店!$J:$J,"小米体验店")</f>
        <v>0</v>
      </c>
      <c r="BH2088" s="99">
        <f>SUMIFS(通讯通路门店!$AA:$AA,通讯通路门店!$S:$S,$G2088,通讯通路门店!$J:$J,"苹果体验店")</f>
        <v>0</v>
      </c>
      <c r="BI2088" s="99">
        <f>SUMIFS(通讯通路门店!$K:$K,通讯通路门店!$S:$S,$G2088,通讯通路门店!$J:$J,"其他品牌专卖店")</f>
        <v>0</v>
      </c>
      <c r="BJ2088" s="99">
        <f>SUMIFS(通讯通路门店!$AC:$AC,通讯通路门店!$S:$S,$G2088)</f>
        <v>0</v>
      </c>
      <c r="BK2088" s="99">
        <f>SUMIFS(通讯通路门店!$AD:$AD,通讯通路门店!$S:$S,$G2088)</f>
        <v>0</v>
      </c>
      <c r="BL2088" s="99">
        <f>SUMIFS(通讯通路门店!$AE:$AE,通讯通路门店!$S:$S,$G2088)</f>
        <v>0</v>
      </c>
      <c r="BM2088" s="99">
        <f>SUMIFS(通讯通路门店!$AF:$AF,通讯通路门店!$S:$S,$G2088)</f>
        <v>0</v>
      </c>
      <c r="BN2088" s="99">
        <f>SUMIFS(通讯通路门店!$AG:$AG,通讯通路门店!$S:$S,$G2088)</f>
        <v>0</v>
      </c>
      <c r="BO2088" s="99">
        <f>SUMIFS(通讯通路门店!$AH:$AH,通讯通路门店!$S:$S,$G2088)</f>
        <v>0</v>
      </c>
      <c r="BP2088" s="99">
        <f>SUMIFS(通讯通路门店!$AI:$AI,通讯通路门店!$S:$S,$G2088)</f>
        <v>0</v>
      </c>
      <c r="BQ2088" s="83"/>
    </row>
    <row r="2089" spans="1:69">
      <c r="A2089" s="99" t="str">
        <f>IFERROR(_xlfn.XLOOKUP($G2089,通讯通路门店!$S$4:$S$993933,通讯通路门店!$A$4:$A$993933,0,0),"")</f>
        <v>海南省</v>
      </c>
      <c r="B2089" s="99" t="str">
        <f>IFERROR(_xlfn.XLOOKUP($G2089,通讯通路门店!$S$4:$S$993933,通讯通路门店!$B$4:$B$993933,0,0),"")</f>
        <v>乐东黎族自治县</v>
      </c>
      <c r="C2089" s="99" t="str">
        <f>IFERROR(_xlfn.XLOOKUP($G2089,通讯通路门店!$S$4:$S$993933,通讯通路门店!$C$4:$C$993933,0,0),"")</f>
        <v>乐东黎族自治县</v>
      </c>
      <c r="D2089" s="99" t="str">
        <f>IFERROR(_xlfn.XLOOKUP($G2089,通讯通路门店!$S$4:$S$993933,通讯通路门店!$D$4:$D$993933,0,0),"")</f>
        <v>万冲镇</v>
      </c>
      <c r="E2089" s="83"/>
      <c r="F2089" s="83"/>
      <c r="G2089" s="101"/>
      <c r="H2089" s="102">
        <f>IFERROR(_xlfn.XLOOKUP($G2089,通讯通路门店!$S$4:$S$993933,通讯通路门店!$R$4:$R$993933,0,0),"")</f>
        <v>0</v>
      </c>
      <c r="I2089" s="83"/>
      <c r="J2089" s="83"/>
      <c r="K2089" s="83"/>
      <c r="L2089" s="83"/>
      <c r="M2089" s="83"/>
      <c r="N2089" s="83"/>
      <c r="O2089" s="83"/>
      <c r="P2089" s="83"/>
      <c r="Q2089" s="83"/>
      <c r="R2089" s="83"/>
      <c r="S2089" s="83"/>
      <c r="T2089" s="83"/>
      <c r="U2089" s="99">
        <f>COUNTIF(通讯通路门店!$S:$S,$G2089)</f>
        <v>0</v>
      </c>
      <c r="V2089" s="99">
        <f>COUNTIFS(通讯通路门店!$S:$S,$G2089,通讯通路门店!$J:$J,"综合卖场")</f>
        <v>0</v>
      </c>
      <c r="W2089" s="99">
        <f>SUMIFS(通讯通路门店!$AJ:$AJ,通讯通路门店!$S:$S,通讯客户沙盘!$G2089)</f>
        <v>0</v>
      </c>
      <c r="X2089" s="99">
        <f t="shared" si="160"/>
        <v>0</v>
      </c>
      <c r="Y2089" s="99">
        <f>COUNTIFS(通讯通路门店!$S:$S,$G2089,通讯通路门店!$J:$J,"荣耀体验店")+COUNTIFS(通讯通路门店!$S:$S,$G2089,通讯通路门店!$J:$J,"荣耀授权专卖店")</f>
        <v>0</v>
      </c>
      <c r="Z2089" s="99">
        <f>COUNTIFS(通讯通路门店!$S:$S,$G2089,通讯通路门店!$J:$J,"VIVO体验店")</f>
        <v>0</v>
      </c>
      <c r="AA2089" s="99">
        <f>COUNTIFS(通讯通路门店!$S:$S,$G2089,通讯通路门店!$J:$J,"OPPO体验店")</f>
        <v>0</v>
      </c>
      <c r="AB2089" s="99">
        <f>COUNTIFS(通讯通路门店!$S:$S,$G2089,通讯通路门店!$J:$J,"华为授权体验店")+COUNTIFS(通讯通路门店!$S:$S,$G2089,通讯通路门店!$J:$J,"华为堡垒店")</f>
        <v>0</v>
      </c>
      <c r="AC2089" s="99">
        <f>COUNTIFS(通讯通路门店!$S:$S,$G2089,通讯通路门店!$J:$J,"小米体验店")</f>
        <v>0</v>
      </c>
      <c r="AD2089" s="99">
        <f>COUNTIFS(通讯通路门店!$S:$S,$G2089,通讯通路门店!$J:$J,"苹果体验店")</f>
        <v>0</v>
      </c>
      <c r="AE2089" s="99">
        <f>COUNTIFS(通讯通路门店!$S:$S,$G2089,通讯通路门店!$J:$J,"其他品牌专卖店")</f>
        <v>0</v>
      </c>
      <c r="AF2089" s="99">
        <f>SUMIFS(通讯通路门店!$BI:$BI,通讯通路门店!$S:$S,$G2089)</f>
        <v>0</v>
      </c>
      <c r="AG2089" s="99">
        <f>SUMIFS(通讯通路门店!$BH:$BH,通讯通路门店!$S:$S,$G2089)</f>
        <v>0</v>
      </c>
      <c r="AH2089" s="99">
        <f t="shared" si="161"/>
        <v>0</v>
      </c>
      <c r="AI2089" s="99">
        <f>SUMIFS(通讯通路门店!$BB:$BB,通讯通路门店!$S:$S,$G2089)</f>
        <v>0</v>
      </c>
      <c r="AJ2089" s="99">
        <f>SUMIFS(通讯通路门店!$BE:$BE,通讯通路门店!$S:$S,$G2089)</f>
        <v>0</v>
      </c>
      <c r="AK2089" s="99">
        <f>SUMIFS(通讯通路门店!$BG:$BG,通讯通路门店!$S:$S,$G2089)</f>
        <v>0</v>
      </c>
      <c r="AL2089" s="99">
        <f>SUMIFS(通讯通路门店!$BC:$BC,通讯通路门店!$S:$S,$G2089)</f>
        <v>0</v>
      </c>
      <c r="AM2089" s="99">
        <f>SUMIFS(通讯通路门店!$BD:$BD,通讯通路门店!$S:$S,$G2089)</f>
        <v>0</v>
      </c>
      <c r="AN2089" s="99">
        <f>SUMIFS(通讯通路门店!$BF:$BF,通讯通路门店!$S:$S,$G2089)</f>
        <v>0</v>
      </c>
      <c r="AO2089" s="99">
        <f t="shared" si="162"/>
        <v>0</v>
      </c>
      <c r="AP2089" s="99">
        <f>SUMIFS(通讯通路门店!$K:$K,通讯通路门店!$S:$S,$G2089)</f>
        <v>0</v>
      </c>
      <c r="AQ2089" s="83"/>
      <c r="AR2089" s="99">
        <f>SUMIFS(通讯通路门店!$T:$T,通讯通路门店!$S:$S,$G2089)</f>
        <v>0</v>
      </c>
      <c r="AS2089" s="99">
        <f>SUMIFS(通讯通路门店!$U:$U,通讯通路门店!$S:$S,$G2089)</f>
        <v>0</v>
      </c>
      <c r="AT2089" s="99">
        <f>SUMIFS(通讯通路门店!$V:$V,通讯通路门店!$S:$S,$G2089)</f>
        <v>0</v>
      </c>
      <c r="AU2089" s="99">
        <f>SUMIFS(通讯通路门店!$W:$W,通讯通路门店!$S:$S,$G2089)</f>
        <v>0</v>
      </c>
      <c r="AV2089" s="99">
        <f>SUMIFS(通讯通路门店!$Z:$Z,通讯通路门店!$S:$S,$G2089)</f>
        <v>0</v>
      </c>
      <c r="AW2089" s="99">
        <f>SUMIFS(通讯通路门店!$AB:$AB,通讯通路门店!$S:$S,$G2089)</f>
        <v>0</v>
      </c>
      <c r="AX2089" s="99">
        <f>SUMIFS(通讯通路门店!$X:$X,通讯通路门店!$S:$S,$G2089)</f>
        <v>0</v>
      </c>
      <c r="AY2089" s="99">
        <f>SUMIFS(通讯通路门店!$Y:$Y,通讯通路门店!$S:$S,$G2089)</f>
        <v>0</v>
      </c>
      <c r="AZ2089" s="99">
        <f>SUMIFS(通讯通路门店!$AA:$AA,通讯通路门店!$S:$S,$G2089)</f>
        <v>0</v>
      </c>
      <c r="BA2089" s="99">
        <f t="shared" si="163"/>
        <v>0</v>
      </c>
      <c r="BB2089" s="99">
        <f t="shared" si="164"/>
        <v>0</v>
      </c>
      <c r="BC2089" s="99">
        <f>SUMIFS(通讯通路门店!$W:$W,通讯通路门店!$S:$S,$G2089,通讯通路门店!$J:$J,"荣耀体验店")+SUMIFS(通讯通路门店!$W:$W,通讯通路门店!$S:$S,$G2089,通讯通路门店!$J:$J,"荣耀授权专卖店")</f>
        <v>0</v>
      </c>
      <c r="BD2089" s="99">
        <f>SUMIFS(通讯通路门店!$Z:$Z,通讯通路门店!$S:$S,$G2089,通讯通路门店!$J:$J,"VIVO体验店")</f>
        <v>0</v>
      </c>
      <c r="BE2089" s="99">
        <f>SUMIFS(通讯通路门店!$AB:$AB,通讯通路门店!$S:$S,$G2089,通讯通路门店!$J:$J,"OPPO体验店")</f>
        <v>0</v>
      </c>
      <c r="BF2089" s="99">
        <f>SUMIFS(通讯通路门店!$X:$X,通讯通路门店!$S:$S,$G2089,通讯通路门店!$J:$J,"华为授权体验店")+SUMIFS(通讯通路门店!$AA:$AA,通讯通路门店!$S:$S,$G2089,通讯通路门店!$J:$J,"华为堡垒店")</f>
        <v>0</v>
      </c>
      <c r="BG2089" s="99">
        <f>SUMIFS(通讯通路门店!$Y:$Y,通讯通路门店!$S:$S,$G2089,通讯通路门店!$J:$J,"小米体验店")</f>
        <v>0</v>
      </c>
      <c r="BH2089" s="99">
        <f>SUMIFS(通讯通路门店!$AA:$AA,通讯通路门店!$S:$S,$G2089,通讯通路门店!$J:$J,"苹果体验店")</f>
        <v>0</v>
      </c>
      <c r="BI2089" s="99">
        <f>SUMIFS(通讯通路门店!$K:$K,通讯通路门店!$S:$S,$G2089,通讯通路门店!$J:$J,"其他品牌专卖店")</f>
        <v>0</v>
      </c>
      <c r="BJ2089" s="99">
        <f>SUMIFS(通讯通路门店!$AC:$AC,通讯通路门店!$S:$S,$G2089)</f>
        <v>0</v>
      </c>
      <c r="BK2089" s="99">
        <f>SUMIFS(通讯通路门店!$AD:$AD,通讯通路门店!$S:$S,$G2089)</f>
        <v>0</v>
      </c>
      <c r="BL2089" s="99">
        <f>SUMIFS(通讯通路门店!$AE:$AE,通讯通路门店!$S:$S,$G2089)</f>
        <v>0</v>
      </c>
      <c r="BM2089" s="99">
        <f>SUMIFS(通讯通路门店!$AF:$AF,通讯通路门店!$S:$S,$G2089)</f>
        <v>0</v>
      </c>
      <c r="BN2089" s="99">
        <f>SUMIFS(通讯通路门店!$AG:$AG,通讯通路门店!$S:$S,$G2089)</f>
        <v>0</v>
      </c>
      <c r="BO2089" s="99">
        <f>SUMIFS(通讯通路门店!$AH:$AH,通讯通路门店!$S:$S,$G2089)</f>
        <v>0</v>
      </c>
      <c r="BP2089" s="99">
        <f>SUMIFS(通讯通路门店!$AI:$AI,通讯通路门店!$S:$S,$G2089)</f>
        <v>0</v>
      </c>
      <c r="BQ2089" s="83"/>
    </row>
    <row r="2090" spans="1:69">
      <c r="A2090" s="99" t="str">
        <f>IFERROR(_xlfn.XLOOKUP($G2090,通讯通路门店!$S$4:$S$993933,通讯通路门店!$A$4:$A$993933,0,0),"")</f>
        <v>海南省</v>
      </c>
      <c r="B2090" s="99" t="str">
        <f>IFERROR(_xlfn.XLOOKUP($G2090,通讯通路门店!$S$4:$S$993933,通讯通路门店!$B$4:$B$993933,0,0),"")</f>
        <v>乐东黎族自治县</v>
      </c>
      <c r="C2090" s="99" t="str">
        <f>IFERROR(_xlfn.XLOOKUP($G2090,通讯通路门店!$S$4:$S$993933,通讯通路门店!$C$4:$C$993933,0,0),"")</f>
        <v>乐东黎族自治县</v>
      </c>
      <c r="D2090" s="99" t="str">
        <f>IFERROR(_xlfn.XLOOKUP($G2090,通讯通路门店!$S$4:$S$993933,通讯通路门店!$D$4:$D$993933,0,0),"")</f>
        <v>万冲镇</v>
      </c>
      <c r="E2090" s="83"/>
      <c r="F2090" s="83"/>
      <c r="G2090" s="101"/>
      <c r="H2090" s="102">
        <f>IFERROR(_xlfn.XLOOKUP($G2090,通讯通路门店!$S$4:$S$993933,通讯通路门店!$R$4:$R$993933,0,0),"")</f>
        <v>0</v>
      </c>
      <c r="I2090" s="83"/>
      <c r="J2090" s="83"/>
      <c r="K2090" s="83"/>
      <c r="L2090" s="83"/>
      <c r="M2090" s="83"/>
      <c r="N2090" s="83"/>
      <c r="O2090" s="83"/>
      <c r="P2090" s="83"/>
      <c r="Q2090" s="83"/>
      <c r="R2090" s="83"/>
      <c r="S2090" s="83"/>
      <c r="T2090" s="83"/>
      <c r="U2090" s="99">
        <f>COUNTIF(通讯通路门店!$S:$S,$G2090)</f>
        <v>0</v>
      </c>
      <c r="V2090" s="99">
        <f>COUNTIFS(通讯通路门店!$S:$S,$G2090,通讯通路门店!$J:$J,"综合卖场")</f>
        <v>0</v>
      </c>
      <c r="W2090" s="99">
        <f>SUMIFS(通讯通路门店!$AJ:$AJ,通讯通路门店!$S:$S,通讯客户沙盘!$G2090)</f>
        <v>0</v>
      </c>
      <c r="X2090" s="99">
        <f t="shared" si="160"/>
        <v>0</v>
      </c>
      <c r="Y2090" s="99">
        <f>COUNTIFS(通讯通路门店!$S:$S,$G2090,通讯通路门店!$J:$J,"荣耀体验店")+COUNTIFS(通讯通路门店!$S:$S,$G2090,通讯通路门店!$J:$J,"荣耀授权专卖店")</f>
        <v>0</v>
      </c>
      <c r="Z2090" s="99">
        <f>COUNTIFS(通讯通路门店!$S:$S,$G2090,通讯通路门店!$J:$J,"VIVO体验店")</f>
        <v>0</v>
      </c>
      <c r="AA2090" s="99">
        <f>COUNTIFS(通讯通路门店!$S:$S,$G2090,通讯通路门店!$J:$J,"OPPO体验店")</f>
        <v>0</v>
      </c>
      <c r="AB2090" s="99">
        <f>COUNTIFS(通讯通路门店!$S:$S,$G2090,通讯通路门店!$J:$J,"华为授权体验店")+COUNTIFS(通讯通路门店!$S:$S,$G2090,通讯通路门店!$J:$J,"华为堡垒店")</f>
        <v>0</v>
      </c>
      <c r="AC2090" s="99">
        <f>COUNTIFS(通讯通路门店!$S:$S,$G2090,通讯通路门店!$J:$J,"小米体验店")</f>
        <v>0</v>
      </c>
      <c r="AD2090" s="99">
        <f>COUNTIFS(通讯通路门店!$S:$S,$G2090,通讯通路门店!$J:$J,"苹果体验店")</f>
        <v>0</v>
      </c>
      <c r="AE2090" s="99">
        <f>COUNTIFS(通讯通路门店!$S:$S,$G2090,通讯通路门店!$J:$J,"其他品牌专卖店")</f>
        <v>0</v>
      </c>
      <c r="AF2090" s="99">
        <f>SUMIFS(通讯通路门店!$BI:$BI,通讯通路门店!$S:$S,$G2090)</f>
        <v>0</v>
      </c>
      <c r="AG2090" s="99">
        <f>SUMIFS(通讯通路门店!$BH:$BH,通讯通路门店!$S:$S,$G2090)</f>
        <v>0</v>
      </c>
      <c r="AH2090" s="99">
        <f t="shared" si="161"/>
        <v>0</v>
      </c>
      <c r="AI2090" s="99">
        <f>SUMIFS(通讯通路门店!$BB:$BB,通讯通路门店!$S:$S,$G2090)</f>
        <v>0</v>
      </c>
      <c r="AJ2090" s="99">
        <f>SUMIFS(通讯通路门店!$BE:$BE,通讯通路门店!$S:$S,$G2090)</f>
        <v>0</v>
      </c>
      <c r="AK2090" s="99">
        <f>SUMIFS(通讯通路门店!$BG:$BG,通讯通路门店!$S:$S,$G2090)</f>
        <v>0</v>
      </c>
      <c r="AL2090" s="99">
        <f>SUMIFS(通讯通路门店!$BC:$BC,通讯通路门店!$S:$S,$G2090)</f>
        <v>0</v>
      </c>
      <c r="AM2090" s="99">
        <f>SUMIFS(通讯通路门店!$BD:$BD,通讯通路门店!$S:$S,$G2090)</f>
        <v>0</v>
      </c>
      <c r="AN2090" s="99">
        <f>SUMIFS(通讯通路门店!$BF:$BF,通讯通路门店!$S:$S,$G2090)</f>
        <v>0</v>
      </c>
      <c r="AO2090" s="99">
        <f t="shared" si="162"/>
        <v>0</v>
      </c>
      <c r="AP2090" s="99">
        <f>SUMIFS(通讯通路门店!$K:$K,通讯通路门店!$S:$S,$G2090)</f>
        <v>0</v>
      </c>
      <c r="AQ2090" s="83"/>
      <c r="AR2090" s="99">
        <f>SUMIFS(通讯通路门店!$T:$T,通讯通路门店!$S:$S,$G2090)</f>
        <v>0</v>
      </c>
      <c r="AS2090" s="99">
        <f>SUMIFS(通讯通路门店!$U:$U,通讯通路门店!$S:$S,$G2090)</f>
        <v>0</v>
      </c>
      <c r="AT2090" s="99">
        <f>SUMIFS(通讯通路门店!$V:$V,通讯通路门店!$S:$S,$G2090)</f>
        <v>0</v>
      </c>
      <c r="AU2090" s="99">
        <f>SUMIFS(通讯通路门店!$W:$W,通讯通路门店!$S:$S,$G2090)</f>
        <v>0</v>
      </c>
      <c r="AV2090" s="99">
        <f>SUMIFS(通讯通路门店!$Z:$Z,通讯通路门店!$S:$S,$G2090)</f>
        <v>0</v>
      </c>
      <c r="AW2090" s="99">
        <f>SUMIFS(通讯通路门店!$AB:$AB,通讯通路门店!$S:$S,$G2090)</f>
        <v>0</v>
      </c>
      <c r="AX2090" s="99">
        <f>SUMIFS(通讯通路门店!$X:$X,通讯通路门店!$S:$S,$G2090)</f>
        <v>0</v>
      </c>
      <c r="AY2090" s="99">
        <f>SUMIFS(通讯通路门店!$Y:$Y,通讯通路门店!$S:$S,$G2090)</f>
        <v>0</v>
      </c>
      <c r="AZ2090" s="99">
        <f>SUMIFS(通讯通路门店!$AA:$AA,通讯通路门店!$S:$S,$G2090)</f>
        <v>0</v>
      </c>
      <c r="BA2090" s="99">
        <f t="shared" si="163"/>
        <v>0</v>
      </c>
      <c r="BB2090" s="99">
        <f t="shared" si="164"/>
        <v>0</v>
      </c>
      <c r="BC2090" s="99">
        <f>SUMIFS(通讯通路门店!$W:$W,通讯通路门店!$S:$S,$G2090,通讯通路门店!$J:$J,"荣耀体验店")+SUMIFS(通讯通路门店!$W:$W,通讯通路门店!$S:$S,$G2090,通讯通路门店!$J:$J,"荣耀授权专卖店")</f>
        <v>0</v>
      </c>
      <c r="BD2090" s="99">
        <f>SUMIFS(通讯通路门店!$Z:$Z,通讯通路门店!$S:$S,$G2090,通讯通路门店!$J:$J,"VIVO体验店")</f>
        <v>0</v>
      </c>
      <c r="BE2090" s="99">
        <f>SUMIFS(通讯通路门店!$AB:$AB,通讯通路门店!$S:$S,$G2090,通讯通路门店!$J:$J,"OPPO体验店")</f>
        <v>0</v>
      </c>
      <c r="BF2090" s="99">
        <f>SUMIFS(通讯通路门店!$X:$X,通讯通路门店!$S:$S,$G2090,通讯通路门店!$J:$J,"华为授权体验店")+SUMIFS(通讯通路门店!$AA:$AA,通讯通路门店!$S:$S,$G2090,通讯通路门店!$J:$J,"华为堡垒店")</f>
        <v>0</v>
      </c>
      <c r="BG2090" s="99">
        <f>SUMIFS(通讯通路门店!$Y:$Y,通讯通路门店!$S:$S,$G2090,通讯通路门店!$J:$J,"小米体验店")</f>
        <v>0</v>
      </c>
      <c r="BH2090" s="99">
        <f>SUMIFS(通讯通路门店!$AA:$AA,通讯通路门店!$S:$S,$G2090,通讯通路门店!$J:$J,"苹果体验店")</f>
        <v>0</v>
      </c>
      <c r="BI2090" s="99">
        <f>SUMIFS(通讯通路门店!$K:$K,通讯通路门店!$S:$S,$G2090,通讯通路门店!$J:$J,"其他品牌专卖店")</f>
        <v>0</v>
      </c>
      <c r="BJ2090" s="99">
        <f>SUMIFS(通讯通路门店!$AC:$AC,通讯通路门店!$S:$S,$G2090)</f>
        <v>0</v>
      </c>
      <c r="BK2090" s="99">
        <f>SUMIFS(通讯通路门店!$AD:$AD,通讯通路门店!$S:$S,$G2090)</f>
        <v>0</v>
      </c>
      <c r="BL2090" s="99">
        <f>SUMIFS(通讯通路门店!$AE:$AE,通讯通路门店!$S:$S,$G2090)</f>
        <v>0</v>
      </c>
      <c r="BM2090" s="99">
        <f>SUMIFS(通讯通路门店!$AF:$AF,通讯通路门店!$S:$S,$G2090)</f>
        <v>0</v>
      </c>
      <c r="BN2090" s="99">
        <f>SUMIFS(通讯通路门店!$AG:$AG,通讯通路门店!$S:$S,$G2090)</f>
        <v>0</v>
      </c>
      <c r="BO2090" s="99">
        <f>SUMIFS(通讯通路门店!$AH:$AH,通讯通路门店!$S:$S,$G2090)</f>
        <v>0</v>
      </c>
      <c r="BP2090" s="99">
        <f>SUMIFS(通讯通路门店!$AI:$AI,通讯通路门店!$S:$S,$G2090)</f>
        <v>0</v>
      </c>
      <c r="BQ2090" s="83"/>
    </row>
    <row r="2091" spans="1:69">
      <c r="A2091" s="99" t="str">
        <f>IFERROR(_xlfn.XLOOKUP($G2091,通讯通路门店!$S$4:$S$993933,通讯通路门店!$A$4:$A$993933,0,0),"")</f>
        <v>海南省</v>
      </c>
      <c r="B2091" s="99" t="str">
        <f>IFERROR(_xlfn.XLOOKUP($G2091,通讯通路门店!$S$4:$S$993933,通讯通路门店!$B$4:$B$993933,0,0),"")</f>
        <v>乐东黎族自治县</v>
      </c>
      <c r="C2091" s="99" t="str">
        <f>IFERROR(_xlfn.XLOOKUP($G2091,通讯通路门店!$S$4:$S$993933,通讯通路门店!$C$4:$C$993933,0,0),"")</f>
        <v>乐东黎族自治县</v>
      </c>
      <c r="D2091" s="99" t="str">
        <f>IFERROR(_xlfn.XLOOKUP($G2091,通讯通路门店!$S$4:$S$993933,通讯通路门店!$D$4:$D$993933,0,0),"")</f>
        <v>万冲镇</v>
      </c>
      <c r="E2091" s="83"/>
      <c r="F2091" s="83"/>
      <c r="G2091" s="101"/>
      <c r="H2091" s="102">
        <f>IFERROR(_xlfn.XLOOKUP($G2091,通讯通路门店!$S$4:$S$993933,通讯通路门店!$R$4:$R$993933,0,0),"")</f>
        <v>0</v>
      </c>
      <c r="I2091" s="83"/>
      <c r="J2091" s="83"/>
      <c r="K2091" s="83"/>
      <c r="L2091" s="83"/>
      <c r="M2091" s="83"/>
      <c r="N2091" s="83"/>
      <c r="O2091" s="83"/>
      <c r="P2091" s="83"/>
      <c r="Q2091" s="83"/>
      <c r="R2091" s="83"/>
      <c r="S2091" s="83"/>
      <c r="T2091" s="83"/>
      <c r="U2091" s="99">
        <f>COUNTIF(通讯通路门店!$S:$S,$G2091)</f>
        <v>0</v>
      </c>
      <c r="V2091" s="99">
        <f>COUNTIFS(通讯通路门店!$S:$S,$G2091,通讯通路门店!$J:$J,"综合卖场")</f>
        <v>0</v>
      </c>
      <c r="W2091" s="99">
        <f>SUMIFS(通讯通路门店!$AJ:$AJ,通讯通路门店!$S:$S,通讯客户沙盘!$G2091)</f>
        <v>0</v>
      </c>
      <c r="X2091" s="99">
        <f t="shared" si="160"/>
        <v>0</v>
      </c>
      <c r="Y2091" s="99">
        <f>COUNTIFS(通讯通路门店!$S:$S,$G2091,通讯通路门店!$J:$J,"荣耀体验店")+COUNTIFS(通讯通路门店!$S:$S,$G2091,通讯通路门店!$J:$J,"荣耀授权专卖店")</f>
        <v>0</v>
      </c>
      <c r="Z2091" s="99">
        <f>COUNTIFS(通讯通路门店!$S:$S,$G2091,通讯通路门店!$J:$J,"VIVO体验店")</f>
        <v>0</v>
      </c>
      <c r="AA2091" s="99">
        <f>COUNTIFS(通讯通路门店!$S:$S,$G2091,通讯通路门店!$J:$J,"OPPO体验店")</f>
        <v>0</v>
      </c>
      <c r="AB2091" s="99">
        <f>COUNTIFS(通讯通路门店!$S:$S,$G2091,通讯通路门店!$J:$J,"华为授权体验店")+COUNTIFS(通讯通路门店!$S:$S,$G2091,通讯通路门店!$J:$J,"华为堡垒店")</f>
        <v>0</v>
      </c>
      <c r="AC2091" s="99">
        <f>COUNTIFS(通讯通路门店!$S:$S,$G2091,通讯通路门店!$J:$J,"小米体验店")</f>
        <v>0</v>
      </c>
      <c r="AD2091" s="99">
        <f>COUNTIFS(通讯通路门店!$S:$S,$G2091,通讯通路门店!$J:$J,"苹果体验店")</f>
        <v>0</v>
      </c>
      <c r="AE2091" s="99">
        <f>COUNTIFS(通讯通路门店!$S:$S,$G2091,通讯通路门店!$J:$J,"其他品牌专卖店")</f>
        <v>0</v>
      </c>
      <c r="AF2091" s="99">
        <f>SUMIFS(通讯通路门店!$BI:$BI,通讯通路门店!$S:$S,$G2091)</f>
        <v>0</v>
      </c>
      <c r="AG2091" s="99">
        <f>SUMIFS(通讯通路门店!$BH:$BH,通讯通路门店!$S:$S,$G2091)</f>
        <v>0</v>
      </c>
      <c r="AH2091" s="99">
        <f t="shared" si="161"/>
        <v>0</v>
      </c>
      <c r="AI2091" s="99">
        <f>SUMIFS(通讯通路门店!$BB:$BB,通讯通路门店!$S:$S,$G2091)</f>
        <v>0</v>
      </c>
      <c r="AJ2091" s="99">
        <f>SUMIFS(通讯通路门店!$BE:$BE,通讯通路门店!$S:$S,$G2091)</f>
        <v>0</v>
      </c>
      <c r="AK2091" s="99">
        <f>SUMIFS(通讯通路门店!$BG:$BG,通讯通路门店!$S:$S,$G2091)</f>
        <v>0</v>
      </c>
      <c r="AL2091" s="99">
        <f>SUMIFS(通讯通路门店!$BC:$BC,通讯通路门店!$S:$S,$G2091)</f>
        <v>0</v>
      </c>
      <c r="AM2091" s="99">
        <f>SUMIFS(通讯通路门店!$BD:$BD,通讯通路门店!$S:$S,$G2091)</f>
        <v>0</v>
      </c>
      <c r="AN2091" s="99">
        <f>SUMIFS(通讯通路门店!$BF:$BF,通讯通路门店!$S:$S,$G2091)</f>
        <v>0</v>
      </c>
      <c r="AO2091" s="99">
        <f t="shared" si="162"/>
        <v>0</v>
      </c>
      <c r="AP2091" s="99">
        <f>SUMIFS(通讯通路门店!$K:$K,通讯通路门店!$S:$S,$G2091)</f>
        <v>0</v>
      </c>
      <c r="AQ2091" s="83"/>
      <c r="AR2091" s="99">
        <f>SUMIFS(通讯通路门店!$T:$T,通讯通路门店!$S:$S,$G2091)</f>
        <v>0</v>
      </c>
      <c r="AS2091" s="99">
        <f>SUMIFS(通讯通路门店!$U:$U,通讯通路门店!$S:$S,$G2091)</f>
        <v>0</v>
      </c>
      <c r="AT2091" s="99">
        <f>SUMIFS(通讯通路门店!$V:$V,通讯通路门店!$S:$S,$G2091)</f>
        <v>0</v>
      </c>
      <c r="AU2091" s="99">
        <f>SUMIFS(通讯通路门店!$W:$W,通讯通路门店!$S:$S,$G2091)</f>
        <v>0</v>
      </c>
      <c r="AV2091" s="99">
        <f>SUMIFS(通讯通路门店!$Z:$Z,通讯通路门店!$S:$S,$G2091)</f>
        <v>0</v>
      </c>
      <c r="AW2091" s="99">
        <f>SUMIFS(通讯通路门店!$AB:$AB,通讯通路门店!$S:$S,$G2091)</f>
        <v>0</v>
      </c>
      <c r="AX2091" s="99">
        <f>SUMIFS(通讯通路门店!$X:$X,通讯通路门店!$S:$S,$G2091)</f>
        <v>0</v>
      </c>
      <c r="AY2091" s="99">
        <f>SUMIFS(通讯通路门店!$Y:$Y,通讯通路门店!$S:$S,$G2091)</f>
        <v>0</v>
      </c>
      <c r="AZ2091" s="99">
        <f>SUMIFS(通讯通路门店!$AA:$AA,通讯通路门店!$S:$S,$G2091)</f>
        <v>0</v>
      </c>
      <c r="BA2091" s="99">
        <f t="shared" si="163"/>
        <v>0</v>
      </c>
      <c r="BB2091" s="99">
        <f t="shared" si="164"/>
        <v>0</v>
      </c>
      <c r="BC2091" s="99">
        <f>SUMIFS(通讯通路门店!$W:$W,通讯通路门店!$S:$S,$G2091,通讯通路门店!$J:$J,"荣耀体验店")+SUMIFS(通讯通路门店!$W:$W,通讯通路门店!$S:$S,$G2091,通讯通路门店!$J:$J,"荣耀授权专卖店")</f>
        <v>0</v>
      </c>
      <c r="BD2091" s="99">
        <f>SUMIFS(通讯通路门店!$Z:$Z,通讯通路门店!$S:$S,$G2091,通讯通路门店!$J:$J,"VIVO体验店")</f>
        <v>0</v>
      </c>
      <c r="BE2091" s="99">
        <f>SUMIFS(通讯通路门店!$AB:$AB,通讯通路门店!$S:$S,$G2091,通讯通路门店!$J:$J,"OPPO体验店")</f>
        <v>0</v>
      </c>
      <c r="BF2091" s="99">
        <f>SUMIFS(通讯通路门店!$X:$X,通讯通路门店!$S:$S,$G2091,通讯通路门店!$J:$J,"华为授权体验店")+SUMIFS(通讯通路门店!$AA:$AA,通讯通路门店!$S:$S,$G2091,通讯通路门店!$J:$J,"华为堡垒店")</f>
        <v>0</v>
      </c>
      <c r="BG2091" s="99">
        <f>SUMIFS(通讯通路门店!$Y:$Y,通讯通路门店!$S:$S,$G2091,通讯通路门店!$J:$J,"小米体验店")</f>
        <v>0</v>
      </c>
      <c r="BH2091" s="99">
        <f>SUMIFS(通讯通路门店!$AA:$AA,通讯通路门店!$S:$S,$G2091,通讯通路门店!$J:$J,"苹果体验店")</f>
        <v>0</v>
      </c>
      <c r="BI2091" s="99">
        <f>SUMIFS(通讯通路门店!$K:$K,通讯通路门店!$S:$S,$G2091,通讯通路门店!$J:$J,"其他品牌专卖店")</f>
        <v>0</v>
      </c>
      <c r="BJ2091" s="99">
        <f>SUMIFS(通讯通路门店!$AC:$AC,通讯通路门店!$S:$S,$G2091)</f>
        <v>0</v>
      </c>
      <c r="BK2091" s="99">
        <f>SUMIFS(通讯通路门店!$AD:$AD,通讯通路门店!$S:$S,$G2091)</f>
        <v>0</v>
      </c>
      <c r="BL2091" s="99">
        <f>SUMIFS(通讯通路门店!$AE:$AE,通讯通路门店!$S:$S,$G2091)</f>
        <v>0</v>
      </c>
      <c r="BM2091" s="99">
        <f>SUMIFS(通讯通路门店!$AF:$AF,通讯通路门店!$S:$S,$G2091)</f>
        <v>0</v>
      </c>
      <c r="BN2091" s="99">
        <f>SUMIFS(通讯通路门店!$AG:$AG,通讯通路门店!$S:$S,$G2091)</f>
        <v>0</v>
      </c>
      <c r="BO2091" s="99">
        <f>SUMIFS(通讯通路门店!$AH:$AH,通讯通路门店!$S:$S,$G2091)</f>
        <v>0</v>
      </c>
      <c r="BP2091" s="99">
        <f>SUMIFS(通讯通路门店!$AI:$AI,通讯通路门店!$S:$S,$G2091)</f>
        <v>0</v>
      </c>
      <c r="BQ2091" s="83"/>
    </row>
    <row r="2092" spans="1:69">
      <c r="A2092" s="99" t="str">
        <f>IFERROR(_xlfn.XLOOKUP($G2092,通讯通路门店!$S$4:$S$993933,通讯通路门店!$A$4:$A$993933,0,0),"")</f>
        <v>海南省</v>
      </c>
      <c r="B2092" s="99" t="str">
        <f>IFERROR(_xlfn.XLOOKUP($G2092,通讯通路门店!$S$4:$S$993933,通讯通路门店!$B$4:$B$993933,0,0),"")</f>
        <v>乐东黎族自治县</v>
      </c>
      <c r="C2092" s="99" t="str">
        <f>IFERROR(_xlfn.XLOOKUP($G2092,通讯通路门店!$S$4:$S$993933,通讯通路门店!$C$4:$C$993933,0,0),"")</f>
        <v>乐东黎族自治县</v>
      </c>
      <c r="D2092" s="99" t="str">
        <f>IFERROR(_xlfn.XLOOKUP($G2092,通讯通路门店!$S$4:$S$993933,通讯通路门店!$D$4:$D$993933,0,0),"")</f>
        <v>万冲镇</v>
      </c>
      <c r="E2092" s="83"/>
      <c r="F2092" s="83"/>
      <c r="G2092" s="101"/>
      <c r="H2092" s="102">
        <f>IFERROR(_xlfn.XLOOKUP($G2092,通讯通路门店!$S$4:$S$993933,通讯通路门店!$R$4:$R$993933,0,0),"")</f>
        <v>0</v>
      </c>
      <c r="I2092" s="83"/>
      <c r="J2092" s="83"/>
      <c r="K2092" s="83"/>
      <c r="L2092" s="83"/>
      <c r="M2092" s="83"/>
      <c r="N2092" s="83"/>
      <c r="O2092" s="83"/>
      <c r="P2092" s="83"/>
      <c r="Q2092" s="83"/>
      <c r="R2092" s="83"/>
      <c r="S2092" s="83"/>
      <c r="T2092" s="83"/>
      <c r="U2092" s="99">
        <f>COUNTIF(通讯通路门店!$S:$S,$G2092)</f>
        <v>0</v>
      </c>
      <c r="V2092" s="99">
        <f>COUNTIFS(通讯通路门店!$S:$S,$G2092,通讯通路门店!$J:$J,"综合卖场")</f>
        <v>0</v>
      </c>
      <c r="W2092" s="99">
        <f>SUMIFS(通讯通路门店!$AJ:$AJ,通讯通路门店!$S:$S,通讯客户沙盘!$G2092)</f>
        <v>0</v>
      </c>
      <c r="X2092" s="99">
        <f t="shared" si="160"/>
        <v>0</v>
      </c>
      <c r="Y2092" s="99">
        <f>COUNTIFS(通讯通路门店!$S:$S,$G2092,通讯通路门店!$J:$J,"荣耀体验店")+COUNTIFS(通讯通路门店!$S:$S,$G2092,通讯通路门店!$J:$J,"荣耀授权专卖店")</f>
        <v>0</v>
      </c>
      <c r="Z2092" s="99">
        <f>COUNTIFS(通讯通路门店!$S:$S,$G2092,通讯通路门店!$J:$J,"VIVO体验店")</f>
        <v>0</v>
      </c>
      <c r="AA2092" s="99">
        <f>COUNTIFS(通讯通路门店!$S:$S,$G2092,通讯通路门店!$J:$J,"OPPO体验店")</f>
        <v>0</v>
      </c>
      <c r="AB2092" s="99">
        <f>COUNTIFS(通讯通路门店!$S:$S,$G2092,通讯通路门店!$J:$J,"华为授权体验店")+COUNTIFS(通讯通路门店!$S:$S,$G2092,通讯通路门店!$J:$J,"华为堡垒店")</f>
        <v>0</v>
      </c>
      <c r="AC2092" s="99">
        <f>COUNTIFS(通讯通路门店!$S:$S,$G2092,通讯通路门店!$J:$J,"小米体验店")</f>
        <v>0</v>
      </c>
      <c r="AD2092" s="99">
        <f>COUNTIFS(通讯通路门店!$S:$S,$G2092,通讯通路门店!$J:$J,"苹果体验店")</f>
        <v>0</v>
      </c>
      <c r="AE2092" s="99">
        <f>COUNTIFS(通讯通路门店!$S:$S,$G2092,通讯通路门店!$J:$J,"其他品牌专卖店")</f>
        <v>0</v>
      </c>
      <c r="AF2092" s="99">
        <f>SUMIFS(通讯通路门店!$BI:$BI,通讯通路门店!$S:$S,$G2092)</f>
        <v>0</v>
      </c>
      <c r="AG2092" s="99">
        <f>SUMIFS(通讯通路门店!$BH:$BH,通讯通路门店!$S:$S,$G2092)</f>
        <v>0</v>
      </c>
      <c r="AH2092" s="99">
        <f t="shared" si="161"/>
        <v>0</v>
      </c>
      <c r="AI2092" s="99">
        <f>SUMIFS(通讯通路门店!$BB:$BB,通讯通路门店!$S:$S,$G2092)</f>
        <v>0</v>
      </c>
      <c r="AJ2092" s="99">
        <f>SUMIFS(通讯通路门店!$BE:$BE,通讯通路门店!$S:$S,$G2092)</f>
        <v>0</v>
      </c>
      <c r="AK2092" s="99">
        <f>SUMIFS(通讯通路门店!$BG:$BG,通讯通路门店!$S:$S,$G2092)</f>
        <v>0</v>
      </c>
      <c r="AL2092" s="99">
        <f>SUMIFS(通讯通路门店!$BC:$BC,通讯通路门店!$S:$S,$G2092)</f>
        <v>0</v>
      </c>
      <c r="AM2092" s="99">
        <f>SUMIFS(通讯通路门店!$BD:$BD,通讯通路门店!$S:$S,$G2092)</f>
        <v>0</v>
      </c>
      <c r="AN2092" s="99">
        <f>SUMIFS(通讯通路门店!$BF:$BF,通讯通路门店!$S:$S,$G2092)</f>
        <v>0</v>
      </c>
      <c r="AO2092" s="99">
        <f t="shared" si="162"/>
        <v>0</v>
      </c>
      <c r="AP2092" s="99">
        <f>SUMIFS(通讯通路门店!$K:$K,通讯通路门店!$S:$S,$G2092)</f>
        <v>0</v>
      </c>
      <c r="AQ2092" s="83"/>
      <c r="AR2092" s="99">
        <f>SUMIFS(通讯通路门店!$T:$T,通讯通路门店!$S:$S,$G2092)</f>
        <v>0</v>
      </c>
      <c r="AS2092" s="99">
        <f>SUMIFS(通讯通路门店!$U:$U,通讯通路门店!$S:$S,$G2092)</f>
        <v>0</v>
      </c>
      <c r="AT2092" s="99">
        <f>SUMIFS(通讯通路门店!$V:$V,通讯通路门店!$S:$S,$G2092)</f>
        <v>0</v>
      </c>
      <c r="AU2092" s="99">
        <f>SUMIFS(通讯通路门店!$W:$W,通讯通路门店!$S:$S,$G2092)</f>
        <v>0</v>
      </c>
      <c r="AV2092" s="99">
        <f>SUMIFS(通讯通路门店!$Z:$Z,通讯通路门店!$S:$S,$G2092)</f>
        <v>0</v>
      </c>
      <c r="AW2092" s="99">
        <f>SUMIFS(通讯通路门店!$AB:$AB,通讯通路门店!$S:$S,$G2092)</f>
        <v>0</v>
      </c>
      <c r="AX2092" s="99">
        <f>SUMIFS(通讯通路门店!$X:$X,通讯通路门店!$S:$S,$G2092)</f>
        <v>0</v>
      </c>
      <c r="AY2092" s="99">
        <f>SUMIFS(通讯通路门店!$Y:$Y,通讯通路门店!$S:$S,$G2092)</f>
        <v>0</v>
      </c>
      <c r="AZ2092" s="99">
        <f>SUMIFS(通讯通路门店!$AA:$AA,通讯通路门店!$S:$S,$G2092)</f>
        <v>0</v>
      </c>
      <c r="BA2092" s="99">
        <f t="shared" si="163"/>
        <v>0</v>
      </c>
      <c r="BB2092" s="99">
        <f t="shared" si="164"/>
        <v>0</v>
      </c>
      <c r="BC2092" s="99">
        <f>SUMIFS(通讯通路门店!$W:$W,通讯通路门店!$S:$S,$G2092,通讯通路门店!$J:$J,"荣耀体验店")+SUMIFS(通讯通路门店!$W:$W,通讯通路门店!$S:$S,$G2092,通讯通路门店!$J:$J,"荣耀授权专卖店")</f>
        <v>0</v>
      </c>
      <c r="BD2092" s="99">
        <f>SUMIFS(通讯通路门店!$Z:$Z,通讯通路门店!$S:$S,$G2092,通讯通路门店!$J:$J,"VIVO体验店")</f>
        <v>0</v>
      </c>
      <c r="BE2092" s="99">
        <f>SUMIFS(通讯通路门店!$AB:$AB,通讯通路门店!$S:$S,$G2092,通讯通路门店!$J:$J,"OPPO体验店")</f>
        <v>0</v>
      </c>
      <c r="BF2092" s="99">
        <f>SUMIFS(通讯通路门店!$X:$X,通讯通路门店!$S:$S,$G2092,通讯通路门店!$J:$J,"华为授权体验店")+SUMIFS(通讯通路门店!$AA:$AA,通讯通路门店!$S:$S,$G2092,通讯通路门店!$J:$J,"华为堡垒店")</f>
        <v>0</v>
      </c>
      <c r="BG2092" s="99">
        <f>SUMIFS(通讯通路门店!$Y:$Y,通讯通路门店!$S:$S,$G2092,通讯通路门店!$J:$J,"小米体验店")</f>
        <v>0</v>
      </c>
      <c r="BH2092" s="99">
        <f>SUMIFS(通讯通路门店!$AA:$AA,通讯通路门店!$S:$S,$G2092,通讯通路门店!$J:$J,"苹果体验店")</f>
        <v>0</v>
      </c>
      <c r="BI2092" s="99">
        <f>SUMIFS(通讯通路门店!$K:$K,通讯通路门店!$S:$S,$G2092,通讯通路门店!$J:$J,"其他品牌专卖店")</f>
        <v>0</v>
      </c>
      <c r="BJ2092" s="99">
        <f>SUMIFS(通讯通路门店!$AC:$AC,通讯通路门店!$S:$S,$G2092)</f>
        <v>0</v>
      </c>
      <c r="BK2092" s="99">
        <f>SUMIFS(通讯通路门店!$AD:$AD,通讯通路门店!$S:$S,$G2092)</f>
        <v>0</v>
      </c>
      <c r="BL2092" s="99">
        <f>SUMIFS(通讯通路门店!$AE:$AE,通讯通路门店!$S:$S,$G2092)</f>
        <v>0</v>
      </c>
      <c r="BM2092" s="99">
        <f>SUMIFS(通讯通路门店!$AF:$AF,通讯通路门店!$S:$S,$G2092)</f>
        <v>0</v>
      </c>
      <c r="BN2092" s="99">
        <f>SUMIFS(通讯通路门店!$AG:$AG,通讯通路门店!$S:$S,$G2092)</f>
        <v>0</v>
      </c>
      <c r="BO2092" s="99">
        <f>SUMIFS(通讯通路门店!$AH:$AH,通讯通路门店!$S:$S,$G2092)</f>
        <v>0</v>
      </c>
      <c r="BP2092" s="99">
        <f>SUMIFS(通讯通路门店!$AI:$AI,通讯通路门店!$S:$S,$G2092)</f>
        <v>0</v>
      </c>
      <c r="BQ2092" s="83"/>
    </row>
    <row r="2093" spans="1:69">
      <c r="A2093" s="99" t="str">
        <f>IFERROR(_xlfn.XLOOKUP($G2093,通讯通路门店!$S$4:$S$993933,通讯通路门店!$A$4:$A$993933,0,0),"")</f>
        <v>海南省</v>
      </c>
      <c r="B2093" s="99" t="str">
        <f>IFERROR(_xlfn.XLOOKUP($G2093,通讯通路门店!$S$4:$S$993933,通讯通路门店!$B$4:$B$993933,0,0),"")</f>
        <v>乐东黎族自治县</v>
      </c>
      <c r="C2093" s="99" t="str">
        <f>IFERROR(_xlfn.XLOOKUP($G2093,通讯通路门店!$S$4:$S$993933,通讯通路门店!$C$4:$C$993933,0,0),"")</f>
        <v>乐东黎族自治县</v>
      </c>
      <c r="D2093" s="99" t="str">
        <f>IFERROR(_xlfn.XLOOKUP($G2093,通讯通路门店!$S$4:$S$993933,通讯通路门店!$D$4:$D$993933,0,0),"")</f>
        <v>万冲镇</v>
      </c>
      <c r="E2093" s="83"/>
      <c r="F2093" s="83"/>
      <c r="G2093" s="101"/>
      <c r="H2093" s="102">
        <f>IFERROR(_xlfn.XLOOKUP($G2093,通讯通路门店!$S$4:$S$993933,通讯通路门店!$R$4:$R$993933,0,0),"")</f>
        <v>0</v>
      </c>
      <c r="I2093" s="83"/>
      <c r="J2093" s="83"/>
      <c r="K2093" s="83"/>
      <c r="L2093" s="83"/>
      <c r="M2093" s="83"/>
      <c r="N2093" s="83"/>
      <c r="O2093" s="83"/>
      <c r="P2093" s="83"/>
      <c r="Q2093" s="83"/>
      <c r="R2093" s="83"/>
      <c r="S2093" s="83"/>
      <c r="T2093" s="83"/>
      <c r="U2093" s="99">
        <f>COUNTIF(通讯通路门店!$S:$S,$G2093)</f>
        <v>0</v>
      </c>
      <c r="V2093" s="99">
        <f>COUNTIFS(通讯通路门店!$S:$S,$G2093,通讯通路门店!$J:$J,"综合卖场")</f>
        <v>0</v>
      </c>
      <c r="W2093" s="99">
        <f>SUMIFS(通讯通路门店!$AJ:$AJ,通讯通路门店!$S:$S,通讯客户沙盘!$G2093)</f>
        <v>0</v>
      </c>
      <c r="X2093" s="99">
        <f t="shared" si="160"/>
        <v>0</v>
      </c>
      <c r="Y2093" s="99">
        <f>COUNTIFS(通讯通路门店!$S:$S,$G2093,通讯通路门店!$J:$J,"荣耀体验店")+COUNTIFS(通讯通路门店!$S:$S,$G2093,通讯通路门店!$J:$J,"荣耀授权专卖店")</f>
        <v>0</v>
      </c>
      <c r="Z2093" s="99">
        <f>COUNTIFS(通讯通路门店!$S:$S,$G2093,通讯通路门店!$J:$J,"VIVO体验店")</f>
        <v>0</v>
      </c>
      <c r="AA2093" s="99">
        <f>COUNTIFS(通讯通路门店!$S:$S,$G2093,通讯通路门店!$J:$J,"OPPO体验店")</f>
        <v>0</v>
      </c>
      <c r="AB2093" s="99">
        <f>COUNTIFS(通讯通路门店!$S:$S,$G2093,通讯通路门店!$J:$J,"华为授权体验店")+COUNTIFS(通讯通路门店!$S:$S,$G2093,通讯通路门店!$J:$J,"华为堡垒店")</f>
        <v>0</v>
      </c>
      <c r="AC2093" s="99">
        <f>COUNTIFS(通讯通路门店!$S:$S,$G2093,通讯通路门店!$J:$J,"小米体验店")</f>
        <v>0</v>
      </c>
      <c r="AD2093" s="99">
        <f>COUNTIFS(通讯通路门店!$S:$S,$G2093,通讯通路门店!$J:$J,"苹果体验店")</f>
        <v>0</v>
      </c>
      <c r="AE2093" s="99">
        <f>COUNTIFS(通讯通路门店!$S:$S,$G2093,通讯通路门店!$J:$J,"其他品牌专卖店")</f>
        <v>0</v>
      </c>
      <c r="AF2093" s="99">
        <f>SUMIFS(通讯通路门店!$BI:$BI,通讯通路门店!$S:$S,$G2093)</f>
        <v>0</v>
      </c>
      <c r="AG2093" s="99">
        <f>SUMIFS(通讯通路门店!$BH:$BH,通讯通路门店!$S:$S,$G2093)</f>
        <v>0</v>
      </c>
      <c r="AH2093" s="99">
        <f t="shared" si="161"/>
        <v>0</v>
      </c>
      <c r="AI2093" s="99">
        <f>SUMIFS(通讯通路门店!$BB:$BB,通讯通路门店!$S:$S,$G2093)</f>
        <v>0</v>
      </c>
      <c r="AJ2093" s="99">
        <f>SUMIFS(通讯通路门店!$BE:$BE,通讯通路门店!$S:$S,$G2093)</f>
        <v>0</v>
      </c>
      <c r="AK2093" s="99">
        <f>SUMIFS(通讯通路门店!$BG:$BG,通讯通路门店!$S:$S,$G2093)</f>
        <v>0</v>
      </c>
      <c r="AL2093" s="99">
        <f>SUMIFS(通讯通路门店!$BC:$BC,通讯通路门店!$S:$S,$G2093)</f>
        <v>0</v>
      </c>
      <c r="AM2093" s="99">
        <f>SUMIFS(通讯通路门店!$BD:$BD,通讯通路门店!$S:$S,$G2093)</f>
        <v>0</v>
      </c>
      <c r="AN2093" s="99">
        <f>SUMIFS(通讯通路门店!$BF:$BF,通讯通路门店!$S:$S,$G2093)</f>
        <v>0</v>
      </c>
      <c r="AO2093" s="99">
        <f t="shared" si="162"/>
        <v>0</v>
      </c>
      <c r="AP2093" s="99">
        <f>SUMIFS(通讯通路门店!$K:$K,通讯通路门店!$S:$S,$G2093)</f>
        <v>0</v>
      </c>
      <c r="AQ2093" s="83"/>
      <c r="AR2093" s="99">
        <f>SUMIFS(通讯通路门店!$T:$T,通讯通路门店!$S:$S,$G2093)</f>
        <v>0</v>
      </c>
      <c r="AS2093" s="99">
        <f>SUMIFS(通讯通路门店!$U:$U,通讯通路门店!$S:$S,$G2093)</f>
        <v>0</v>
      </c>
      <c r="AT2093" s="99">
        <f>SUMIFS(通讯通路门店!$V:$V,通讯通路门店!$S:$S,$G2093)</f>
        <v>0</v>
      </c>
      <c r="AU2093" s="99">
        <f>SUMIFS(通讯通路门店!$W:$W,通讯通路门店!$S:$S,$G2093)</f>
        <v>0</v>
      </c>
      <c r="AV2093" s="99">
        <f>SUMIFS(通讯通路门店!$Z:$Z,通讯通路门店!$S:$S,$G2093)</f>
        <v>0</v>
      </c>
      <c r="AW2093" s="99">
        <f>SUMIFS(通讯通路门店!$AB:$AB,通讯通路门店!$S:$S,$G2093)</f>
        <v>0</v>
      </c>
      <c r="AX2093" s="99">
        <f>SUMIFS(通讯通路门店!$X:$X,通讯通路门店!$S:$S,$G2093)</f>
        <v>0</v>
      </c>
      <c r="AY2093" s="99">
        <f>SUMIFS(通讯通路门店!$Y:$Y,通讯通路门店!$S:$S,$G2093)</f>
        <v>0</v>
      </c>
      <c r="AZ2093" s="99">
        <f>SUMIFS(通讯通路门店!$AA:$AA,通讯通路门店!$S:$S,$G2093)</f>
        <v>0</v>
      </c>
      <c r="BA2093" s="99">
        <f t="shared" si="163"/>
        <v>0</v>
      </c>
      <c r="BB2093" s="99">
        <f t="shared" si="164"/>
        <v>0</v>
      </c>
      <c r="BC2093" s="99">
        <f>SUMIFS(通讯通路门店!$W:$W,通讯通路门店!$S:$S,$G2093,通讯通路门店!$J:$J,"荣耀体验店")+SUMIFS(通讯通路门店!$W:$W,通讯通路门店!$S:$S,$G2093,通讯通路门店!$J:$J,"荣耀授权专卖店")</f>
        <v>0</v>
      </c>
      <c r="BD2093" s="99">
        <f>SUMIFS(通讯通路门店!$Z:$Z,通讯通路门店!$S:$S,$G2093,通讯通路门店!$J:$J,"VIVO体验店")</f>
        <v>0</v>
      </c>
      <c r="BE2093" s="99">
        <f>SUMIFS(通讯通路门店!$AB:$AB,通讯通路门店!$S:$S,$G2093,通讯通路门店!$J:$J,"OPPO体验店")</f>
        <v>0</v>
      </c>
      <c r="BF2093" s="99">
        <f>SUMIFS(通讯通路门店!$X:$X,通讯通路门店!$S:$S,$G2093,通讯通路门店!$J:$J,"华为授权体验店")+SUMIFS(通讯通路门店!$AA:$AA,通讯通路门店!$S:$S,$G2093,通讯通路门店!$J:$J,"华为堡垒店")</f>
        <v>0</v>
      </c>
      <c r="BG2093" s="99">
        <f>SUMIFS(通讯通路门店!$Y:$Y,通讯通路门店!$S:$S,$G2093,通讯通路门店!$J:$J,"小米体验店")</f>
        <v>0</v>
      </c>
      <c r="BH2093" s="99">
        <f>SUMIFS(通讯通路门店!$AA:$AA,通讯通路门店!$S:$S,$G2093,通讯通路门店!$J:$J,"苹果体验店")</f>
        <v>0</v>
      </c>
      <c r="BI2093" s="99">
        <f>SUMIFS(通讯通路门店!$K:$K,通讯通路门店!$S:$S,$G2093,通讯通路门店!$J:$J,"其他品牌专卖店")</f>
        <v>0</v>
      </c>
      <c r="BJ2093" s="99">
        <f>SUMIFS(通讯通路门店!$AC:$AC,通讯通路门店!$S:$S,$G2093)</f>
        <v>0</v>
      </c>
      <c r="BK2093" s="99">
        <f>SUMIFS(通讯通路门店!$AD:$AD,通讯通路门店!$S:$S,$G2093)</f>
        <v>0</v>
      </c>
      <c r="BL2093" s="99">
        <f>SUMIFS(通讯通路门店!$AE:$AE,通讯通路门店!$S:$S,$G2093)</f>
        <v>0</v>
      </c>
      <c r="BM2093" s="99">
        <f>SUMIFS(通讯通路门店!$AF:$AF,通讯通路门店!$S:$S,$G2093)</f>
        <v>0</v>
      </c>
      <c r="BN2093" s="99">
        <f>SUMIFS(通讯通路门店!$AG:$AG,通讯通路门店!$S:$S,$G2093)</f>
        <v>0</v>
      </c>
      <c r="BO2093" s="99">
        <f>SUMIFS(通讯通路门店!$AH:$AH,通讯通路门店!$S:$S,$G2093)</f>
        <v>0</v>
      </c>
      <c r="BP2093" s="99">
        <f>SUMIFS(通讯通路门店!$AI:$AI,通讯通路门店!$S:$S,$G2093)</f>
        <v>0</v>
      </c>
      <c r="BQ2093" s="83"/>
    </row>
    <row r="2094" spans="1:69">
      <c r="A2094" s="99" t="str">
        <f>IFERROR(_xlfn.XLOOKUP($G2094,通讯通路门店!$S$4:$S$993933,通讯通路门店!$A$4:$A$993933,0,0),"")</f>
        <v>海南省</v>
      </c>
      <c r="B2094" s="99" t="str">
        <f>IFERROR(_xlfn.XLOOKUP($G2094,通讯通路门店!$S$4:$S$993933,通讯通路门店!$B$4:$B$993933,0,0),"")</f>
        <v>乐东黎族自治县</v>
      </c>
      <c r="C2094" s="99" t="str">
        <f>IFERROR(_xlfn.XLOOKUP($G2094,通讯通路门店!$S$4:$S$993933,通讯通路门店!$C$4:$C$993933,0,0),"")</f>
        <v>乐东黎族自治县</v>
      </c>
      <c r="D2094" s="99" t="str">
        <f>IFERROR(_xlfn.XLOOKUP($G2094,通讯通路门店!$S$4:$S$993933,通讯通路门店!$D$4:$D$993933,0,0),"")</f>
        <v>万冲镇</v>
      </c>
      <c r="E2094" s="83"/>
      <c r="F2094" s="83"/>
      <c r="G2094" s="101"/>
      <c r="H2094" s="102">
        <f>IFERROR(_xlfn.XLOOKUP($G2094,通讯通路门店!$S$4:$S$993933,通讯通路门店!$R$4:$R$993933,0,0),"")</f>
        <v>0</v>
      </c>
      <c r="I2094" s="83"/>
      <c r="J2094" s="83"/>
      <c r="K2094" s="83"/>
      <c r="L2094" s="83"/>
      <c r="M2094" s="83"/>
      <c r="N2094" s="83"/>
      <c r="O2094" s="83"/>
      <c r="P2094" s="83"/>
      <c r="Q2094" s="83"/>
      <c r="R2094" s="83"/>
      <c r="S2094" s="83"/>
      <c r="T2094" s="83"/>
      <c r="U2094" s="99">
        <f>COUNTIF(通讯通路门店!$S:$S,$G2094)</f>
        <v>0</v>
      </c>
      <c r="V2094" s="99">
        <f>COUNTIFS(通讯通路门店!$S:$S,$G2094,通讯通路门店!$J:$J,"综合卖场")</f>
        <v>0</v>
      </c>
      <c r="W2094" s="99">
        <f>SUMIFS(通讯通路门店!$AJ:$AJ,通讯通路门店!$S:$S,通讯客户沙盘!$G2094)</f>
        <v>0</v>
      </c>
      <c r="X2094" s="99">
        <f t="shared" si="160"/>
        <v>0</v>
      </c>
      <c r="Y2094" s="99">
        <f>COUNTIFS(通讯通路门店!$S:$S,$G2094,通讯通路门店!$J:$J,"荣耀体验店")+COUNTIFS(通讯通路门店!$S:$S,$G2094,通讯通路门店!$J:$J,"荣耀授权专卖店")</f>
        <v>0</v>
      </c>
      <c r="Z2094" s="99">
        <f>COUNTIFS(通讯通路门店!$S:$S,$G2094,通讯通路门店!$J:$J,"VIVO体验店")</f>
        <v>0</v>
      </c>
      <c r="AA2094" s="99">
        <f>COUNTIFS(通讯通路门店!$S:$S,$G2094,通讯通路门店!$J:$J,"OPPO体验店")</f>
        <v>0</v>
      </c>
      <c r="AB2094" s="99">
        <f>COUNTIFS(通讯通路门店!$S:$S,$G2094,通讯通路门店!$J:$J,"华为授权体验店")+COUNTIFS(通讯通路门店!$S:$S,$G2094,通讯通路门店!$J:$J,"华为堡垒店")</f>
        <v>0</v>
      </c>
      <c r="AC2094" s="99">
        <f>COUNTIFS(通讯通路门店!$S:$S,$G2094,通讯通路门店!$J:$J,"小米体验店")</f>
        <v>0</v>
      </c>
      <c r="AD2094" s="99">
        <f>COUNTIFS(通讯通路门店!$S:$S,$G2094,通讯通路门店!$J:$J,"苹果体验店")</f>
        <v>0</v>
      </c>
      <c r="AE2094" s="99">
        <f>COUNTIFS(通讯通路门店!$S:$S,$G2094,通讯通路门店!$J:$J,"其他品牌专卖店")</f>
        <v>0</v>
      </c>
      <c r="AF2094" s="99">
        <f>SUMIFS(通讯通路门店!$BI:$BI,通讯通路门店!$S:$S,$G2094)</f>
        <v>0</v>
      </c>
      <c r="AG2094" s="99">
        <f>SUMIFS(通讯通路门店!$BH:$BH,通讯通路门店!$S:$S,$G2094)</f>
        <v>0</v>
      </c>
      <c r="AH2094" s="99">
        <f t="shared" si="161"/>
        <v>0</v>
      </c>
      <c r="AI2094" s="99">
        <f>SUMIFS(通讯通路门店!$BB:$BB,通讯通路门店!$S:$S,$G2094)</f>
        <v>0</v>
      </c>
      <c r="AJ2094" s="99">
        <f>SUMIFS(通讯通路门店!$BE:$BE,通讯通路门店!$S:$S,$G2094)</f>
        <v>0</v>
      </c>
      <c r="AK2094" s="99">
        <f>SUMIFS(通讯通路门店!$BG:$BG,通讯通路门店!$S:$S,$G2094)</f>
        <v>0</v>
      </c>
      <c r="AL2094" s="99">
        <f>SUMIFS(通讯通路门店!$BC:$BC,通讯通路门店!$S:$S,$G2094)</f>
        <v>0</v>
      </c>
      <c r="AM2094" s="99">
        <f>SUMIFS(通讯通路门店!$BD:$BD,通讯通路门店!$S:$S,$G2094)</f>
        <v>0</v>
      </c>
      <c r="AN2094" s="99">
        <f>SUMIFS(通讯通路门店!$BF:$BF,通讯通路门店!$S:$S,$G2094)</f>
        <v>0</v>
      </c>
      <c r="AO2094" s="99">
        <f t="shared" si="162"/>
        <v>0</v>
      </c>
      <c r="AP2094" s="99">
        <f>SUMIFS(通讯通路门店!$K:$K,通讯通路门店!$S:$S,$G2094)</f>
        <v>0</v>
      </c>
      <c r="AQ2094" s="83"/>
      <c r="AR2094" s="99">
        <f>SUMIFS(通讯通路门店!$T:$T,通讯通路门店!$S:$S,$G2094)</f>
        <v>0</v>
      </c>
      <c r="AS2094" s="99">
        <f>SUMIFS(通讯通路门店!$U:$U,通讯通路门店!$S:$S,$G2094)</f>
        <v>0</v>
      </c>
      <c r="AT2094" s="99">
        <f>SUMIFS(通讯通路门店!$V:$V,通讯通路门店!$S:$S,$G2094)</f>
        <v>0</v>
      </c>
      <c r="AU2094" s="99">
        <f>SUMIFS(通讯通路门店!$W:$W,通讯通路门店!$S:$S,$G2094)</f>
        <v>0</v>
      </c>
      <c r="AV2094" s="99">
        <f>SUMIFS(通讯通路门店!$Z:$Z,通讯通路门店!$S:$S,$G2094)</f>
        <v>0</v>
      </c>
      <c r="AW2094" s="99">
        <f>SUMIFS(通讯通路门店!$AB:$AB,通讯通路门店!$S:$S,$G2094)</f>
        <v>0</v>
      </c>
      <c r="AX2094" s="99">
        <f>SUMIFS(通讯通路门店!$X:$X,通讯通路门店!$S:$S,$G2094)</f>
        <v>0</v>
      </c>
      <c r="AY2094" s="99">
        <f>SUMIFS(通讯通路门店!$Y:$Y,通讯通路门店!$S:$S,$G2094)</f>
        <v>0</v>
      </c>
      <c r="AZ2094" s="99">
        <f>SUMIFS(通讯通路门店!$AA:$AA,通讯通路门店!$S:$S,$G2094)</f>
        <v>0</v>
      </c>
      <c r="BA2094" s="99">
        <f t="shared" si="163"/>
        <v>0</v>
      </c>
      <c r="BB2094" s="99">
        <f t="shared" si="164"/>
        <v>0</v>
      </c>
      <c r="BC2094" s="99">
        <f>SUMIFS(通讯通路门店!$W:$W,通讯通路门店!$S:$S,$G2094,通讯通路门店!$J:$J,"荣耀体验店")+SUMIFS(通讯通路门店!$W:$W,通讯通路门店!$S:$S,$G2094,通讯通路门店!$J:$J,"荣耀授权专卖店")</f>
        <v>0</v>
      </c>
      <c r="BD2094" s="99">
        <f>SUMIFS(通讯通路门店!$Z:$Z,通讯通路门店!$S:$S,$G2094,通讯通路门店!$J:$J,"VIVO体验店")</f>
        <v>0</v>
      </c>
      <c r="BE2094" s="99">
        <f>SUMIFS(通讯通路门店!$AB:$AB,通讯通路门店!$S:$S,$G2094,通讯通路门店!$J:$J,"OPPO体验店")</f>
        <v>0</v>
      </c>
      <c r="BF2094" s="99">
        <f>SUMIFS(通讯通路门店!$X:$X,通讯通路门店!$S:$S,$G2094,通讯通路门店!$J:$J,"华为授权体验店")+SUMIFS(通讯通路门店!$AA:$AA,通讯通路门店!$S:$S,$G2094,通讯通路门店!$J:$J,"华为堡垒店")</f>
        <v>0</v>
      </c>
      <c r="BG2094" s="99">
        <f>SUMIFS(通讯通路门店!$Y:$Y,通讯通路门店!$S:$S,$G2094,通讯通路门店!$J:$J,"小米体验店")</f>
        <v>0</v>
      </c>
      <c r="BH2094" s="99">
        <f>SUMIFS(通讯通路门店!$AA:$AA,通讯通路门店!$S:$S,$G2094,通讯通路门店!$J:$J,"苹果体验店")</f>
        <v>0</v>
      </c>
      <c r="BI2094" s="99">
        <f>SUMIFS(通讯通路门店!$K:$K,通讯通路门店!$S:$S,$G2094,通讯通路门店!$J:$J,"其他品牌专卖店")</f>
        <v>0</v>
      </c>
      <c r="BJ2094" s="99">
        <f>SUMIFS(通讯通路门店!$AC:$AC,通讯通路门店!$S:$S,$G2094)</f>
        <v>0</v>
      </c>
      <c r="BK2094" s="99">
        <f>SUMIFS(通讯通路门店!$AD:$AD,通讯通路门店!$S:$S,$G2094)</f>
        <v>0</v>
      </c>
      <c r="BL2094" s="99">
        <f>SUMIFS(通讯通路门店!$AE:$AE,通讯通路门店!$S:$S,$G2094)</f>
        <v>0</v>
      </c>
      <c r="BM2094" s="99">
        <f>SUMIFS(通讯通路门店!$AF:$AF,通讯通路门店!$S:$S,$G2094)</f>
        <v>0</v>
      </c>
      <c r="BN2094" s="99">
        <f>SUMIFS(通讯通路门店!$AG:$AG,通讯通路门店!$S:$S,$G2094)</f>
        <v>0</v>
      </c>
      <c r="BO2094" s="99">
        <f>SUMIFS(通讯通路门店!$AH:$AH,通讯通路门店!$S:$S,$G2094)</f>
        <v>0</v>
      </c>
      <c r="BP2094" s="99">
        <f>SUMIFS(通讯通路门店!$AI:$AI,通讯通路门店!$S:$S,$G2094)</f>
        <v>0</v>
      </c>
      <c r="BQ2094" s="83"/>
    </row>
    <row r="2095" spans="1:69">
      <c r="A2095" s="99" t="str">
        <f>IFERROR(_xlfn.XLOOKUP($G2095,通讯通路门店!$S$4:$S$993933,通讯通路门店!$A$4:$A$993933,0,0),"")</f>
        <v>海南省</v>
      </c>
      <c r="B2095" s="99" t="str">
        <f>IFERROR(_xlfn.XLOOKUP($G2095,通讯通路门店!$S$4:$S$993933,通讯通路门店!$B$4:$B$993933,0,0),"")</f>
        <v>乐东黎族自治县</v>
      </c>
      <c r="C2095" s="99" t="str">
        <f>IFERROR(_xlfn.XLOOKUP($G2095,通讯通路门店!$S$4:$S$993933,通讯通路门店!$C$4:$C$993933,0,0),"")</f>
        <v>乐东黎族自治县</v>
      </c>
      <c r="D2095" s="99" t="str">
        <f>IFERROR(_xlfn.XLOOKUP($G2095,通讯通路门店!$S$4:$S$993933,通讯通路门店!$D$4:$D$993933,0,0),"")</f>
        <v>万冲镇</v>
      </c>
      <c r="E2095" s="83"/>
      <c r="F2095" s="83"/>
      <c r="G2095" s="101"/>
      <c r="H2095" s="102">
        <f>IFERROR(_xlfn.XLOOKUP($G2095,通讯通路门店!$S$4:$S$993933,通讯通路门店!$R$4:$R$993933,0,0),"")</f>
        <v>0</v>
      </c>
      <c r="I2095" s="83"/>
      <c r="J2095" s="83"/>
      <c r="K2095" s="83"/>
      <c r="L2095" s="83"/>
      <c r="M2095" s="83"/>
      <c r="N2095" s="83"/>
      <c r="O2095" s="83"/>
      <c r="P2095" s="83"/>
      <c r="Q2095" s="83"/>
      <c r="R2095" s="83"/>
      <c r="S2095" s="83"/>
      <c r="T2095" s="83"/>
      <c r="U2095" s="99">
        <f>COUNTIF(通讯通路门店!$S:$S,$G2095)</f>
        <v>0</v>
      </c>
      <c r="V2095" s="99">
        <f>COUNTIFS(通讯通路门店!$S:$S,$G2095,通讯通路门店!$J:$J,"综合卖场")</f>
        <v>0</v>
      </c>
      <c r="W2095" s="99">
        <f>SUMIFS(通讯通路门店!$AJ:$AJ,通讯通路门店!$S:$S,通讯客户沙盘!$G2095)</f>
        <v>0</v>
      </c>
      <c r="X2095" s="99">
        <f t="shared" si="160"/>
        <v>0</v>
      </c>
      <c r="Y2095" s="99">
        <f>COUNTIFS(通讯通路门店!$S:$S,$G2095,通讯通路门店!$J:$J,"荣耀体验店")+COUNTIFS(通讯通路门店!$S:$S,$G2095,通讯通路门店!$J:$J,"荣耀授权专卖店")</f>
        <v>0</v>
      </c>
      <c r="Z2095" s="99">
        <f>COUNTIFS(通讯通路门店!$S:$S,$G2095,通讯通路门店!$J:$J,"VIVO体验店")</f>
        <v>0</v>
      </c>
      <c r="AA2095" s="99">
        <f>COUNTIFS(通讯通路门店!$S:$S,$G2095,通讯通路门店!$J:$J,"OPPO体验店")</f>
        <v>0</v>
      </c>
      <c r="AB2095" s="99">
        <f>COUNTIFS(通讯通路门店!$S:$S,$G2095,通讯通路门店!$J:$J,"华为授权体验店")+COUNTIFS(通讯通路门店!$S:$S,$G2095,通讯通路门店!$J:$J,"华为堡垒店")</f>
        <v>0</v>
      </c>
      <c r="AC2095" s="99">
        <f>COUNTIFS(通讯通路门店!$S:$S,$G2095,通讯通路门店!$J:$J,"小米体验店")</f>
        <v>0</v>
      </c>
      <c r="AD2095" s="99">
        <f>COUNTIFS(通讯通路门店!$S:$S,$G2095,通讯通路门店!$J:$J,"苹果体验店")</f>
        <v>0</v>
      </c>
      <c r="AE2095" s="99">
        <f>COUNTIFS(通讯通路门店!$S:$S,$G2095,通讯通路门店!$J:$J,"其他品牌专卖店")</f>
        <v>0</v>
      </c>
      <c r="AF2095" s="99">
        <f>SUMIFS(通讯通路门店!$BI:$BI,通讯通路门店!$S:$S,$G2095)</f>
        <v>0</v>
      </c>
      <c r="AG2095" s="99">
        <f>SUMIFS(通讯通路门店!$BH:$BH,通讯通路门店!$S:$S,$G2095)</f>
        <v>0</v>
      </c>
      <c r="AH2095" s="99">
        <f t="shared" si="161"/>
        <v>0</v>
      </c>
      <c r="AI2095" s="99">
        <f>SUMIFS(通讯通路门店!$BB:$BB,通讯通路门店!$S:$S,$G2095)</f>
        <v>0</v>
      </c>
      <c r="AJ2095" s="99">
        <f>SUMIFS(通讯通路门店!$BE:$BE,通讯通路门店!$S:$S,$G2095)</f>
        <v>0</v>
      </c>
      <c r="AK2095" s="99">
        <f>SUMIFS(通讯通路门店!$BG:$BG,通讯通路门店!$S:$S,$G2095)</f>
        <v>0</v>
      </c>
      <c r="AL2095" s="99">
        <f>SUMIFS(通讯通路门店!$BC:$BC,通讯通路门店!$S:$S,$G2095)</f>
        <v>0</v>
      </c>
      <c r="AM2095" s="99">
        <f>SUMIFS(通讯通路门店!$BD:$BD,通讯通路门店!$S:$S,$G2095)</f>
        <v>0</v>
      </c>
      <c r="AN2095" s="99">
        <f>SUMIFS(通讯通路门店!$BF:$BF,通讯通路门店!$S:$S,$G2095)</f>
        <v>0</v>
      </c>
      <c r="AO2095" s="99">
        <f t="shared" si="162"/>
        <v>0</v>
      </c>
      <c r="AP2095" s="99">
        <f>SUMIFS(通讯通路门店!$K:$K,通讯通路门店!$S:$S,$G2095)</f>
        <v>0</v>
      </c>
      <c r="AQ2095" s="83"/>
      <c r="AR2095" s="99">
        <f>SUMIFS(通讯通路门店!$T:$T,通讯通路门店!$S:$S,$G2095)</f>
        <v>0</v>
      </c>
      <c r="AS2095" s="99">
        <f>SUMIFS(通讯通路门店!$U:$U,通讯通路门店!$S:$S,$G2095)</f>
        <v>0</v>
      </c>
      <c r="AT2095" s="99">
        <f>SUMIFS(通讯通路门店!$V:$V,通讯通路门店!$S:$S,$G2095)</f>
        <v>0</v>
      </c>
      <c r="AU2095" s="99">
        <f>SUMIFS(通讯通路门店!$W:$W,通讯通路门店!$S:$S,$G2095)</f>
        <v>0</v>
      </c>
      <c r="AV2095" s="99">
        <f>SUMIFS(通讯通路门店!$Z:$Z,通讯通路门店!$S:$S,$G2095)</f>
        <v>0</v>
      </c>
      <c r="AW2095" s="99">
        <f>SUMIFS(通讯通路门店!$AB:$AB,通讯通路门店!$S:$S,$G2095)</f>
        <v>0</v>
      </c>
      <c r="AX2095" s="99">
        <f>SUMIFS(通讯通路门店!$X:$X,通讯通路门店!$S:$S,$G2095)</f>
        <v>0</v>
      </c>
      <c r="AY2095" s="99">
        <f>SUMIFS(通讯通路门店!$Y:$Y,通讯通路门店!$S:$S,$G2095)</f>
        <v>0</v>
      </c>
      <c r="AZ2095" s="99">
        <f>SUMIFS(通讯通路门店!$AA:$AA,通讯通路门店!$S:$S,$G2095)</f>
        <v>0</v>
      </c>
      <c r="BA2095" s="99">
        <f t="shared" si="163"/>
        <v>0</v>
      </c>
      <c r="BB2095" s="99">
        <f t="shared" si="164"/>
        <v>0</v>
      </c>
      <c r="BC2095" s="99">
        <f>SUMIFS(通讯通路门店!$W:$W,通讯通路门店!$S:$S,$G2095,通讯通路门店!$J:$J,"荣耀体验店")+SUMIFS(通讯通路门店!$W:$W,通讯通路门店!$S:$S,$G2095,通讯通路门店!$J:$J,"荣耀授权专卖店")</f>
        <v>0</v>
      </c>
      <c r="BD2095" s="99">
        <f>SUMIFS(通讯通路门店!$Z:$Z,通讯通路门店!$S:$S,$G2095,通讯通路门店!$J:$J,"VIVO体验店")</f>
        <v>0</v>
      </c>
      <c r="BE2095" s="99">
        <f>SUMIFS(通讯通路门店!$AB:$AB,通讯通路门店!$S:$S,$G2095,通讯通路门店!$J:$J,"OPPO体验店")</f>
        <v>0</v>
      </c>
      <c r="BF2095" s="99">
        <f>SUMIFS(通讯通路门店!$X:$X,通讯通路门店!$S:$S,$G2095,通讯通路门店!$J:$J,"华为授权体验店")+SUMIFS(通讯通路门店!$AA:$AA,通讯通路门店!$S:$S,$G2095,通讯通路门店!$J:$J,"华为堡垒店")</f>
        <v>0</v>
      </c>
      <c r="BG2095" s="99">
        <f>SUMIFS(通讯通路门店!$Y:$Y,通讯通路门店!$S:$S,$G2095,通讯通路门店!$J:$J,"小米体验店")</f>
        <v>0</v>
      </c>
      <c r="BH2095" s="99">
        <f>SUMIFS(通讯通路门店!$AA:$AA,通讯通路门店!$S:$S,$G2095,通讯通路门店!$J:$J,"苹果体验店")</f>
        <v>0</v>
      </c>
      <c r="BI2095" s="99">
        <f>SUMIFS(通讯通路门店!$K:$K,通讯通路门店!$S:$S,$G2095,通讯通路门店!$J:$J,"其他品牌专卖店")</f>
        <v>0</v>
      </c>
      <c r="BJ2095" s="99">
        <f>SUMIFS(通讯通路门店!$AC:$AC,通讯通路门店!$S:$S,$G2095)</f>
        <v>0</v>
      </c>
      <c r="BK2095" s="99">
        <f>SUMIFS(通讯通路门店!$AD:$AD,通讯通路门店!$S:$S,$G2095)</f>
        <v>0</v>
      </c>
      <c r="BL2095" s="99">
        <f>SUMIFS(通讯通路门店!$AE:$AE,通讯通路门店!$S:$S,$G2095)</f>
        <v>0</v>
      </c>
      <c r="BM2095" s="99">
        <f>SUMIFS(通讯通路门店!$AF:$AF,通讯通路门店!$S:$S,$G2095)</f>
        <v>0</v>
      </c>
      <c r="BN2095" s="99">
        <f>SUMIFS(通讯通路门店!$AG:$AG,通讯通路门店!$S:$S,$G2095)</f>
        <v>0</v>
      </c>
      <c r="BO2095" s="99">
        <f>SUMIFS(通讯通路门店!$AH:$AH,通讯通路门店!$S:$S,$G2095)</f>
        <v>0</v>
      </c>
      <c r="BP2095" s="99">
        <f>SUMIFS(通讯通路门店!$AI:$AI,通讯通路门店!$S:$S,$G2095)</f>
        <v>0</v>
      </c>
      <c r="BQ2095" s="83"/>
    </row>
    <row r="2096" spans="1:69">
      <c r="A2096" s="99" t="str">
        <f>IFERROR(_xlfn.XLOOKUP($G2096,通讯通路门店!$S$4:$S$993933,通讯通路门店!$A$4:$A$993933,0,0),"")</f>
        <v>海南省</v>
      </c>
      <c r="B2096" s="99" t="str">
        <f>IFERROR(_xlfn.XLOOKUP($G2096,通讯通路门店!$S$4:$S$993933,通讯通路门店!$B$4:$B$993933,0,0),"")</f>
        <v>乐东黎族自治县</v>
      </c>
      <c r="C2096" s="99" t="str">
        <f>IFERROR(_xlfn.XLOOKUP($G2096,通讯通路门店!$S$4:$S$993933,通讯通路门店!$C$4:$C$993933,0,0),"")</f>
        <v>乐东黎族自治县</v>
      </c>
      <c r="D2096" s="99" t="str">
        <f>IFERROR(_xlfn.XLOOKUP($G2096,通讯通路门店!$S$4:$S$993933,通讯通路门店!$D$4:$D$993933,0,0),"")</f>
        <v>万冲镇</v>
      </c>
      <c r="E2096" s="83"/>
      <c r="F2096" s="83"/>
      <c r="G2096" s="101"/>
      <c r="H2096" s="102">
        <f>IFERROR(_xlfn.XLOOKUP($G2096,通讯通路门店!$S$4:$S$993933,通讯通路门店!$R$4:$R$993933,0,0),"")</f>
        <v>0</v>
      </c>
      <c r="I2096" s="83"/>
      <c r="J2096" s="83"/>
      <c r="K2096" s="83"/>
      <c r="L2096" s="83"/>
      <c r="M2096" s="83"/>
      <c r="N2096" s="83"/>
      <c r="O2096" s="83"/>
      <c r="P2096" s="83"/>
      <c r="Q2096" s="83"/>
      <c r="R2096" s="83"/>
      <c r="S2096" s="83"/>
      <c r="T2096" s="83"/>
      <c r="U2096" s="99">
        <f>COUNTIF(通讯通路门店!$S:$S,$G2096)</f>
        <v>0</v>
      </c>
      <c r="V2096" s="99">
        <f>COUNTIFS(通讯通路门店!$S:$S,$G2096,通讯通路门店!$J:$J,"综合卖场")</f>
        <v>0</v>
      </c>
      <c r="W2096" s="99">
        <f>SUMIFS(通讯通路门店!$AJ:$AJ,通讯通路门店!$S:$S,通讯客户沙盘!$G2096)</f>
        <v>0</v>
      </c>
      <c r="X2096" s="99">
        <f t="shared" si="160"/>
        <v>0</v>
      </c>
      <c r="Y2096" s="99">
        <f>COUNTIFS(通讯通路门店!$S:$S,$G2096,通讯通路门店!$J:$J,"荣耀体验店")+COUNTIFS(通讯通路门店!$S:$S,$G2096,通讯通路门店!$J:$J,"荣耀授权专卖店")</f>
        <v>0</v>
      </c>
      <c r="Z2096" s="99">
        <f>COUNTIFS(通讯通路门店!$S:$S,$G2096,通讯通路门店!$J:$J,"VIVO体验店")</f>
        <v>0</v>
      </c>
      <c r="AA2096" s="99">
        <f>COUNTIFS(通讯通路门店!$S:$S,$G2096,通讯通路门店!$J:$J,"OPPO体验店")</f>
        <v>0</v>
      </c>
      <c r="AB2096" s="99">
        <f>COUNTIFS(通讯通路门店!$S:$S,$G2096,通讯通路门店!$J:$J,"华为授权体验店")+COUNTIFS(通讯通路门店!$S:$S,$G2096,通讯通路门店!$J:$J,"华为堡垒店")</f>
        <v>0</v>
      </c>
      <c r="AC2096" s="99">
        <f>COUNTIFS(通讯通路门店!$S:$S,$G2096,通讯通路门店!$J:$J,"小米体验店")</f>
        <v>0</v>
      </c>
      <c r="AD2096" s="99">
        <f>COUNTIFS(通讯通路门店!$S:$S,$G2096,通讯通路门店!$J:$J,"苹果体验店")</f>
        <v>0</v>
      </c>
      <c r="AE2096" s="99">
        <f>COUNTIFS(通讯通路门店!$S:$S,$G2096,通讯通路门店!$J:$J,"其他品牌专卖店")</f>
        <v>0</v>
      </c>
      <c r="AF2096" s="99">
        <f>SUMIFS(通讯通路门店!$BI:$BI,通讯通路门店!$S:$S,$G2096)</f>
        <v>0</v>
      </c>
      <c r="AG2096" s="99">
        <f>SUMIFS(通讯通路门店!$BH:$BH,通讯通路门店!$S:$S,$G2096)</f>
        <v>0</v>
      </c>
      <c r="AH2096" s="99">
        <f t="shared" si="161"/>
        <v>0</v>
      </c>
      <c r="AI2096" s="99">
        <f>SUMIFS(通讯通路门店!$BB:$BB,通讯通路门店!$S:$S,$G2096)</f>
        <v>0</v>
      </c>
      <c r="AJ2096" s="99">
        <f>SUMIFS(通讯通路门店!$BE:$BE,通讯通路门店!$S:$S,$G2096)</f>
        <v>0</v>
      </c>
      <c r="AK2096" s="99">
        <f>SUMIFS(通讯通路门店!$BG:$BG,通讯通路门店!$S:$S,$G2096)</f>
        <v>0</v>
      </c>
      <c r="AL2096" s="99">
        <f>SUMIFS(通讯通路门店!$BC:$BC,通讯通路门店!$S:$S,$G2096)</f>
        <v>0</v>
      </c>
      <c r="AM2096" s="99">
        <f>SUMIFS(通讯通路门店!$BD:$BD,通讯通路门店!$S:$S,$G2096)</f>
        <v>0</v>
      </c>
      <c r="AN2096" s="99">
        <f>SUMIFS(通讯通路门店!$BF:$BF,通讯通路门店!$S:$S,$G2096)</f>
        <v>0</v>
      </c>
      <c r="AO2096" s="99">
        <f t="shared" si="162"/>
        <v>0</v>
      </c>
      <c r="AP2096" s="99">
        <f>SUMIFS(通讯通路门店!$K:$K,通讯通路门店!$S:$S,$G2096)</f>
        <v>0</v>
      </c>
      <c r="AQ2096" s="83"/>
      <c r="AR2096" s="99">
        <f>SUMIFS(通讯通路门店!$T:$T,通讯通路门店!$S:$S,$G2096)</f>
        <v>0</v>
      </c>
      <c r="AS2096" s="99">
        <f>SUMIFS(通讯通路门店!$U:$U,通讯通路门店!$S:$S,$G2096)</f>
        <v>0</v>
      </c>
      <c r="AT2096" s="99">
        <f>SUMIFS(通讯通路门店!$V:$V,通讯通路门店!$S:$S,$G2096)</f>
        <v>0</v>
      </c>
      <c r="AU2096" s="99">
        <f>SUMIFS(通讯通路门店!$W:$W,通讯通路门店!$S:$S,$G2096)</f>
        <v>0</v>
      </c>
      <c r="AV2096" s="99">
        <f>SUMIFS(通讯通路门店!$Z:$Z,通讯通路门店!$S:$S,$G2096)</f>
        <v>0</v>
      </c>
      <c r="AW2096" s="99">
        <f>SUMIFS(通讯通路门店!$AB:$AB,通讯通路门店!$S:$S,$G2096)</f>
        <v>0</v>
      </c>
      <c r="AX2096" s="99">
        <f>SUMIFS(通讯通路门店!$X:$X,通讯通路门店!$S:$S,$G2096)</f>
        <v>0</v>
      </c>
      <c r="AY2096" s="99">
        <f>SUMIFS(通讯通路门店!$Y:$Y,通讯通路门店!$S:$S,$G2096)</f>
        <v>0</v>
      </c>
      <c r="AZ2096" s="99">
        <f>SUMIFS(通讯通路门店!$AA:$AA,通讯通路门店!$S:$S,$G2096)</f>
        <v>0</v>
      </c>
      <c r="BA2096" s="99">
        <f t="shared" si="163"/>
        <v>0</v>
      </c>
      <c r="BB2096" s="99">
        <f t="shared" si="164"/>
        <v>0</v>
      </c>
      <c r="BC2096" s="99">
        <f>SUMIFS(通讯通路门店!$W:$W,通讯通路门店!$S:$S,$G2096,通讯通路门店!$J:$J,"荣耀体验店")+SUMIFS(通讯通路门店!$W:$W,通讯通路门店!$S:$S,$G2096,通讯通路门店!$J:$J,"荣耀授权专卖店")</f>
        <v>0</v>
      </c>
      <c r="BD2096" s="99">
        <f>SUMIFS(通讯通路门店!$Z:$Z,通讯通路门店!$S:$S,$G2096,通讯通路门店!$J:$J,"VIVO体验店")</f>
        <v>0</v>
      </c>
      <c r="BE2096" s="99">
        <f>SUMIFS(通讯通路门店!$AB:$AB,通讯通路门店!$S:$S,$G2096,通讯通路门店!$J:$J,"OPPO体验店")</f>
        <v>0</v>
      </c>
      <c r="BF2096" s="99">
        <f>SUMIFS(通讯通路门店!$X:$X,通讯通路门店!$S:$S,$G2096,通讯通路门店!$J:$J,"华为授权体验店")+SUMIFS(通讯通路门店!$AA:$AA,通讯通路门店!$S:$S,$G2096,通讯通路门店!$J:$J,"华为堡垒店")</f>
        <v>0</v>
      </c>
      <c r="BG2096" s="99">
        <f>SUMIFS(通讯通路门店!$Y:$Y,通讯通路门店!$S:$S,$G2096,通讯通路门店!$J:$J,"小米体验店")</f>
        <v>0</v>
      </c>
      <c r="BH2096" s="99">
        <f>SUMIFS(通讯通路门店!$AA:$AA,通讯通路门店!$S:$S,$G2096,通讯通路门店!$J:$J,"苹果体验店")</f>
        <v>0</v>
      </c>
      <c r="BI2096" s="99">
        <f>SUMIFS(通讯通路门店!$K:$K,通讯通路门店!$S:$S,$G2096,通讯通路门店!$J:$J,"其他品牌专卖店")</f>
        <v>0</v>
      </c>
      <c r="BJ2096" s="99">
        <f>SUMIFS(通讯通路门店!$AC:$AC,通讯通路门店!$S:$S,$G2096)</f>
        <v>0</v>
      </c>
      <c r="BK2096" s="99">
        <f>SUMIFS(通讯通路门店!$AD:$AD,通讯通路门店!$S:$S,$G2096)</f>
        <v>0</v>
      </c>
      <c r="BL2096" s="99">
        <f>SUMIFS(通讯通路门店!$AE:$AE,通讯通路门店!$S:$S,$G2096)</f>
        <v>0</v>
      </c>
      <c r="BM2096" s="99">
        <f>SUMIFS(通讯通路门店!$AF:$AF,通讯通路门店!$S:$S,$G2096)</f>
        <v>0</v>
      </c>
      <c r="BN2096" s="99">
        <f>SUMIFS(通讯通路门店!$AG:$AG,通讯通路门店!$S:$S,$G2096)</f>
        <v>0</v>
      </c>
      <c r="BO2096" s="99">
        <f>SUMIFS(通讯通路门店!$AH:$AH,通讯通路门店!$S:$S,$G2096)</f>
        <v>0</v>
      </c>
      <c r="BP2096" s="99">
        <f>SUMIFS(通讯通路门店!$AI:$AI,通讯通路门店!$S:$S,$G2096)</f>
        <v>0</v>
      </c>
      <c r="BQ2096" s="83"/>
    </row>
    <row r="2097" spans="1:69">
      <c r="A2097" s="99" t="str">
        <f>IFERROR(_xlfn.XLOOKUP($G2097,通讯通路门店!$S$4:$S$993933,通讯通路门店!$A$4:$A$993933,0,0),"")</f>
        <v>海南省</v>
      </c>
      <c r="B2097" s="99" t="str">
        <f>IFERROR(_xlfn.XLOOKUP($G2097,通讯通路门店!$S$4:$S$993933,通讯通路门店!$B$4:$B$993933,0,0),"")</f>
        <v>乐东黎族自治县</v>
      </c>
      <c r="C2097" s="99" t="str">
        <f>IFERROR(_xlfn.XLOOKUP($G2097,通讯通路门店!$S$4:$S$993933,通讯通路门店!$C$4:$C$993933,0,0),"")</f>
        <v>乐东黎族自治县</v>
      </c>
      <c r="D2097" s="99" t="str">
        <f>IFERROR(_xlfn.XLOOKUP($G2097,通讯通路门店!$S$4:$S$993933,通讯通路门店!$D$4:$D$993933,0,0),"")</f>
        <v>万冲镇</v>
      </c>
      <c r="E2097" s="83"/>
      <c r="F2097" s="83"/>
      <c r="G2097" s="101"/>
      <c r="H2097" s="102">
        <f>IFERROR(_xlfn.XLOOKUP($G2097,通讯通路门店!$S$4:$S$993933,通讯通路门店!$R$4:$R$993933,0,0),"")</f>
        <v>0</v>
      </c>
      <c r="I2097" s="83"/>
      <c r="J2097" s="83"/>
      <c r="K2097" s="83"/>
      <c r="L2097" s="83"/>
      <c r="M2097" s="83"/>
      <c r="N2097" s="83"/>
      <c r="O2097" s="83"/>
      <c r="P2097" s="83"/>
      <c r="Q2097" s="83"/>
      <c r="R2097" s="83"/>
      <c r="S2097" s="83"/>
      <c r="T2097" s="83"/>
      <c r="U2097" s="99">
        <f>COUNTIF(通讯通路门店!$S:$S,$G2097)</f>
        <v>0</v>
      </c>
      <c r="V2097" s="99">
        <f>COUNTIFS(通讯通路门店!$S:$S,$G2097,通讯通路门店!$J:$J,"综合卖场")</f>
        <v>0</v>
      </c>
      <c r="W2097" s="99">
        <f>SUMIFS(通讯通路门店!$AJ:$AJ,通讯通路门店!$S:$S,通讯客户沙盘!$G2097)</f>
        <v>0</v>
      </c>
      <c r="X2097" s="99">
        <f t="shared" si="160"/>
        <v>0</v>
      </c>
      <c r="Y2097" s="99">
        <f>COUNTIFS(通讯通路门店!$S:$S,$G2097,通讯通路门店!$J:$J,"荣耀体验店")+COUNTIFS(通讯通路门店!$S:$S,$G2097,通讯通路门店!$J:$J,"荣耀授权专卖店")</f>
        <v>0</v>
      </c>
      <c r="Z2097" s="99">
        <f>COUNTIFS(通讯通路门店!$S:$S,$G2097,通讯通路门店!$J:$J,"VIVO体验店")</f>
        <v>0</v>
      </c>
      <c r="AA2097" s="99">
        <f>COUNTIFS(通讯通路门店!$S:$S,$G2097,通讯通路门店!$J:$J,"OPPO体验店")</f>
        <v>0</v>
      </c>
      <c r="AB2097" s="99">
        <f>COUNTIFS(通讯通路门店!$S:$S,$G2097,通讯通路门店!$J:$J,"华为授权体验店")+COUNTIFS(通讯通路门店!$S:$S,$G2097,通讯通路门店!$J:$J,"华为堡垒店")</f>
        <v>0</v>
      </c>
      <c r="AC2097" s="99">
        <f>COUNTIFS(通讯通路门店!$S:$S,$G2097,通讯通路门店!$J:$J,"小米体验店")</f>
        <v>0</v>
      </c>
      <c r="AD2097" s="99">
        <f>COUNTIFS(通讯通路门店!$S:$S,$G2097,通讯通路门店!$J:$J,"苹果体验店")</f>
        <v>0</v>
      </c>
      <c r="AE2097" s="99">
        <f>COUNTIFS(通讯通路门店!$S:$S,$G2097,通讯通路门店!$J:$J,"其他品牌专卖店")</f>
        <v>0</v>
      </c>
      <c r="AF2097" s="99">
        <f>SUMIFS(通讯通路门店!$BI:$BI,通讯通路门店!$S:$S,$G2097)</f>
        <v>0</v>
      </c>
      <c r="AG2097" s="99">
        <f>SUMIFS(通讯通路门店!$BH:$BH,通讯通路门店!$S:$S,$G2097)</f>
        <v>0</v>
      </c>
      <c r="AH2097" s="99">
        <f t="shared" si="161"/>
        <v>0</v>
      </c>
      <c r="AI2097" s="99">
        <f>SUMIFS(通讯通路门店!$BB:$BB,通讯通路门店!$S:$S,$G2097)</f>
        <v>0</v>
      </c>
      <c r="AJ2097" s="99">
        <f>SUMIFS(通讯通路门店!$BE:$BE,通讯通路门店!$S:$S,$G2097)</f>
        <v>0</v>
      </c>
      <c r="AK2097" s="99">
        <f>SUMIFS(通讯通路门店!$BG:$BG,通讯通路门店!$S:$S,$G2097)</f>
        <v>0</v>
      </c>
      <c r="AL2097" s="99">
        <f>SUMIFS(通讯通路门店!$BC:$BC,通讯通路门店!$S:$S,$G2097)</f>
        <v>0</v>
      </c>
      <c r="AM2097" s="99">
        <f>SUMIFS(通讯通路门店!$BD:$BD,通讯通路门店!$S:$S,$G2097)</f>
        <v>0</v>
      </c>
      <c r="AN2097" s="99">
        <f>SUMIFS(通讯通路门店!$BF:$BF,通讯通路门店!$S:$S,$G2097)</f>
        <v>0</v>
      </c>
      <c r="AO2097" s="99">
        <f t="shared" si="162"/>
        <v>0</v>
      </c>
      <c r="AP2097" s="99">
        <f>SUMIFS(通讯通路门店!$K:$K,通讯通路门店!$S:$S,$G2097)</f>
        <v>0</v>
      </c>
      <c r="AQ2097" s="83"/>
      <c r="AR2097" s="99">
        <f>SUMIFS(通讯通路门店!$T:$T,通讯通路门店!$S:$S,$G2097)</f>
        <v>0</v>
      </c>
      <c r="AS2097" s="99">
        <f>SUMIFS(通讯通路门店!$U:$U,通讯通路门店!$S:$S,$G2097)</f>
        <v>0</v>
      </c>
      <c r="AT2097" s="99">
        <f>SUMIFS(通讯通路门店!$V:$V,通讯通路门店!$S:$S,$G2097)</f>
        <v>0</v>
      </c>
      <c r="AU2097" s="99">
        <f>SUMIFS(通讯通路门店!$W:$W,通讯通路门店!$S:$S,$G2097)</f>
        <v>0</v>
      </c>
      <c r="AV2097" s="99">
        <f>SUMIFS(通讯通路门店!$Z:$Z,通讯通路门店!$S:$S,$G2097)</f>
        <v>0</v>
      </c>
      <c r="AW2097" s="99">
        <f>SUMIFS(通讯通路门店!$AB:$AB,通讯通路门店!$S:$S,$G2097)</f>
        <v>0</v>
      </c>
      <c r="AX2097" s="99">
        <f>SUMIFS(通讯通路门店!$X:$X,通讯通路门店!$S:$S,$G2097)</f>
        <v>0</v>
      </c>
      <c r="AY2097" s="99">
        <f>SUMIFS(通讯通路门店!$Y:$Y,通讯通路门店!$S:$S,$G2097)</f>
        <v>0</v>
      </c>
      <c r="AZ2097" s="99">
        <f>SUMIFS(通讯通路门店!$AA:$AA,通讯通路门店!$S:$S,$G2097)</f>
        <v>0</v>
      </c>
      <c r="BA2097" s="99">
        <f t="shared" si="163"/>
        <v>0</v>
      </c>
      <c r="BB2097" s="99">
        <f t="shared" si="164"/>
        <v>0</v>
      </c>
      <c r="BC2097" s="99">
        <f>SUMIFS(通讯通路门店!$W:$W,通讯通路门店!$S:$S,$G2097,通讯通路门店!$J:$J,"荣耀体验店")+SUMIFS(通讯通路门店!$W:$W,通讯通路门店!$S:$S,$G2097,通讯通路门店!$J:$J,"荣耀授权专卖店")</f>
        <v>0</v>
      </c>
      <c r="BD2097" s="99">
        <f>SUMIFS(通讯通路门店!$Z:$Z,通讯通路门店!$S:$S,$G2097,通讯通路门店!$J:$J,"VIVO体验店")</f>
        <v>0</v>
      </c>
      <c r="BE2097" s="99">
        <f>SUMIFS(通讯通路门店!$AB:$AB,通讯通路门店!$S:$S,$G2097,通讯通路门店!$J:$J,"OPPO体验店")</f>
        <v>0</v>
      </c>
      <c r="BF2097" s="99">
        <f>SUMIFS(通讯通路门店!$X:$X,通讯通路门店!$S:$S,$G2097,通讯通路门店!$J:$J,"华为授权体验店")+SUMIFS(通讯通路门店!$AA:$AA,通讯通路门店!$S:$S,$G2097,通讯通路门店!$J:$J,"华为堡垒店")</f>
        <v>0</v>
      </c>
      <c r="BG2097" s="99">
        <f>SUMIFS(通讯通路门店!$Y:$Y,通讯通路门店!$S:$S,$G2097,通讯通路门店!$J:$J,"小米体验店")</f>
        <v>0</v>
      </c>
      <c r="BH2097" s="99">
        <f>SUMIFS(通讯通路门店!$AA:$AA,通讯通路门店!$S:$S,$G2097,通讯通路门店!$J:$J,"苹果体验店")</f>
        <v>0</v>
      </c>
      <c r="BI2097" s="99">
        <f>SUMIFS(通讯通路门店!$K:$K,通讯通路门店!$S:$S,$G2097,通讯通路门店!$J:$J,"其他品牌专卖店")</f>
        <v>0</v>
      </c>
      <c r="BJ2097" s="99">
        <f>SUMIFS(通讯通路门店!$AC:$AC,通讯通路门店!$S:$S,$G2097)</f>
        <v>0</v>
      </c>
      <c r="BK2097" s="99">
        <f>SUMIFS(通讯通路门店!$AD:$AD,通讯通路门店!$S:$S,$G2097)</f>
        <v>0</v>
      </c>
      <c r="BL2097" s="99">
        <f>SUMIFS(通讯通路门店!$AE:$AE,通讯通路门店!$S:$S,$G2097)</f>
        <v>0</v>
      </c>
      <c r="BM2097" s="99">
        <f>SUMIFS(通讯通路门店!$AF:$AF,通讯通路门店!$S:$S,$G2097)</f>
        <v>0</v>
      </c>
      <c r="BN2097" s="99">
        <f>SUMIFS(通讯通路门店!$AG:$AG,通讯通路门店!$S:$S,$G2097)</f>
        <v>0</v>
      </c>
      <c r="BO2097" s="99">
        <f>SUMIFS(通讯通路门店!$AH:$AH,通讯通路门店!$S:$S,$G2097)</f>
        <v>0</v>
      </c>
      <c r="BP2097" s="99">
        <f>SUMIFS(通讯通路门店!$AI:$AI,通讯通路门店!$S:$S,$G2097)</f>
        <v>0</v>
      </c>
      <c r="BQ2097" s="83"/>
    </row>
    <row r="2098" spans="1:69">
      <c r="A2098" s="99" t="str">
        <f>IFERROR(_xlfn.XLOOKUP($G2098,通讯通路门店!$S$4:$S$993933,通讯通路门店!$A$4:$A$993933,0,0),"")</f>
        <v>海南省</v>
      </c>
      <c r="B2098" s="99" t="str">
        <f>IFERROR(_xlfn.XLOOKUP($G2098,通讯通路门店!$S$4:$S$993933,通讯通路门店!$B$4:$B$993933,0,0),"")</f>
        <v>乐东黎族自治县</v>
      </c>
      <c r="C2098" s="99" t="str">
        <f>IFERROR(_xlfn.XLOOKUP($G2098,通讯通路门店!$S$4:$S$993933,通讯通路门店!$C$4:$C$993933,0,0),"")</f>
        <v>乐东黎族自治县</v>
      </c>
      <c r="D2098" s="99" t="str">
        <f>IFERROR(_xlfn.XLOOKUP($G2098,通讯通路门店!$S$4:$S$993933,通讯通路门店!$D$4:$D$993933,0,0),"")</f>
        <v>万冲镇</v>
      </c>
      <c r="E2098" s="83"/>
      <c r="F2098" s="83"/>
      <c r="G2098" s="101"/>
      <c r="H2098" s="102">
        <f>IFERROR(_xlfn.XLOOKUP($G2098,通讯通路门店!$S$4:$S$993933,通讯通路门店!$R$4:$R$993933,0,0),"")</f>
        <v>0</v>
      </c>
      <c r="I2098" s="83"/>
      <c r="J2098" s="83"/>
      <c r="K2098" s="83"/>
      <c r="L2098" s="83"/>
      <c r="M2098" s="83"/>
      <c r="N2098" s="83"/>
      <c r="O2098" s="83"/>
      <c r="P2098" s="83"/>
      <c r="Q2098" s="83"/>
      <c r="R2098" s="83"/>
      <c r="S2098" s="83"/>
      <c r="T2098" s="83"/>
      <c r="U2098" s="99">
        <f>COUNTIF(通讯通路门店!$S:$S,$G2098)</f>
        <v>0</v>
      </c>
      <c r="V2098" s="99">
        <f>COUNTIFS(通讯通路门店!$S:$S,$G2098,通讯通路门店!$J:$J,"综合卖场")</f>
        <v>0</v>
      </c>
      <c r="W2098" s="99">
        <f>SUMIFS(通讯通路门店!$AJ:$AJ,通讯通路门店!$S:$S,通讯客户沙盘!$G2098)</f>
        <v>0</v>
      </c>
      <c r="X2098" s="99">
        <f t="shared" si="160"/>
        <v>0</v>
      </c>
      <c r="Y2098" s="99">
        <f>COUNTIFS(通讯通路门店!$S:$S,$G2098,通讯通路门店!$J:$J,"荣耀体验店")+COUNTIFS(通讯通路门店!$S:$S,$G2098,通讯通路门店!$J:$J,"荣耀授权专卖店")</f>
        <v>0</v>
      </c>
      <c r="Z2098" s="99">
        <f>COUNTIFS(通讯通路门店!$S:$S,$G2098,通讯通路门店!$J:$J,"VIVO体验店")</f>
        <v>0</v>
      </c>
      <c r="AA2098" s="99">
        <f>COUNTIFS(通讯通路门店!$S:$S,$G2098,通讯通路门店!$J:$J,"OPPO体验店")</f>
        <v>0</v>
      </c>
      <c r="AB2098" s="99">
        <f>COUNTIFS(通讯通路门店!$S:$S,$G2098,通讯通路门店!$J:$J,"华为授权体验店")+COUNTIFS(通讯通路门店!$S:$S,$G2098,通讯通路门店!$J:$J,"华为堡垒店")</f>
        <v>0</v>
      </c>
      <c r="AC2098" s="99">
        <f>COUNTIFS(通讯通路门店!$S:$S,$G2098,通讯通路门店!$J:$J,"小米体验店")</f>
        <v>0</v>
      </c>
      <c r="AD2098" s="99">
        <f>COUNTIFS(通讯通路门店!$S:$S,$G2098,通讯通路门店!$J:$J,"苹果体验店")</f>
        <v>0</v>
      </c>
      <c r="AE2098" s="99">
        <f>COUNTIFS(通讯通路门店!$S:$S,$G2098,通讯通路门店!$J:$J,"其他品牌专卖店")</f>
        <v>0</v>
      </c>
      <c r="AF2098" s="99">
        <f>SUMIFS(通讯通路门店!$BI:$BI,通讯通路门店!$S:$S,$G2098)</f>
        <v>0</v>
      </c>
      <c r="AG2098" s="99">
        <f>SUMIFS(通讯通路门店!$BH:$BH,通讯通路门店!$S:$S,$G2098)</f>
        <v>0</v>
      </c>
      <c r="AH2098" s="99">
        <f t="shared" si="161"/>
        <v>0</v>
      </c>
      <c r="AI2098" s="99">
        <f>SUMIFS(通讯通路门店!$BB:$BB,通讯通路门店!$S:$S,$G2098)</f>
        <v>0</v>
      </c>
      <c r="AJ2098" s="99">
        <f>SUMIFS(通讯通路门店!$BE:$BE,通讯通路门店!$S:$S,$G2098)</f>
        <v>0</v>
      </c>
      <c r="AK2098" s="99">
        <f>SUMIFS(通讯通路门店!$BG:$BG,通讯通路门店!$S:$S,$G2098)</f>
        <v>0</v>
      </c>
      <c r="AL2098" s="99">
        <f>SUMIFS(通讯通路门店!$BC:$BC,通讯通路门店!$S:$S,$G2098)</f>
        <v>0</v>
      </c>
      <c r="AM2098" s="99">
        <f>SUMIFS(通讯通路门店!$BD:$BD,通讯通路门店!$S:$S,$G2098)</f>
        <v>0</v>
      </c>
      <c r="AN2098" s="99">
        <f>SUMIFS(通讯通路门店!$BF:$BF,通讯通路门店!$S:$S,$G2098)</f>
        <v>0</v>
      </c>
      <c r="AO2098" s="99">
        <f t="shared" si="162"/>
        <v>0</v>
      </c>
      <c r="AP2098" s="99">
        <f>SUMIFS(通讯通路门店!$K:$K,通讯通路门店!$S:$S,$G2098)</f>
        <v>0</v>
      </c>
      <c r="AQ2098" s="83"/>
      <c r="AR2098" s="99">
        <f>SUMIFS(通讯通路门店!$T:$T,通讯通路门店!$S:$S,$G2098)</f>
        <v>0</v>
      </c>
      <c r="AS2098" s="99">
        <f>SUMIFS(通讯通路门店!$U:$U,通讯通路门店!$S:$S,$G2098)</f>
        <v>0</v>
      </c>
      <c r="AT2098" s="99">
        <f>SUMIFS(通讯通路门店!$V:$V,通讯通路门店!$S:$S,$G2098)</f>
        <v>0</v>
      </c>
      <c r="AU2098" s="99">
        <f>SUMIFS(通讯通路门店!$W:$W,通讯通路门店!$S:$S,$G2098)</f>
        <v>0</v>
      </c>
      <c r="AV2098" s="99">
        <f>SUMIFS(通讯通路门店!$Z:$Z,通讯通路门店!$S:$S,$G2098)</f>
        <v>0</v>
      </c>
      <c r="AW2098" s="99">
        <f>SUMIFS(通讯通路门店!$AB:$AB,通讯通路门店!$S:$S,$G2098)</f>
        <v>0</v>
      </c>
      <c r="AX2098" s="99">
        <f>SUMIFS(通讯通路门店!$X:$X,通讯通路门店!$S:$S,$G2098)</f>
        <v>0</v>
      </c>
      <c r="AY2098" s="99">
        <f>SUMIFS(通讯通路门店!$Y:$Y,通讯通路门店!$S:$S,$G2098)</f>
        <v>0</v>
      </c>
      <c r="AZ2098" s="99">
        <f>SUMIFS(通讯通路门店!$AA:$AA,通讯通路门店!$S:$S,$G2098)</f>
        <v>0</v>
      </c>
      <c r="BA2098" s="99">
        <f t="shared" si="163"/>
        <v>0</v>
      </c>
      <c r="BB2098" s="99">
        <f t="shared" si="164"/>
        <v>0</v>
      </c>
      <c r="BC2098" s="99">
        <f>SUMIFS(通讯通路门店!$W:$W,通讯通路门店!$S:$S,$G2098,通讯通路门店!$J:$J,"荣耀体验店")+SUMIFS(通讯通路门店!$W:$W,通讯通路门店!$S:$S,$G2098,通讯通路门店!$J:$J,"荣耀授权专卖店")</f>
        <v>0</v>
      </c>
      <c r="BD2098" s="99">
        <f>SUMIFS(通讯通路门店!$Z:$Z,通讯通路门店!$S:$S,$G2098,通讯通路门店!$J:$J,"VIVO体验店")</f>
        <v>0</v>
      </c>
      <c r="BE2098" s="99">
        <f>SUMIFS(通讯通路门店!$AB:$AB,通讯通路门店!$S:$S,$G2098,通讯通路门店!$J:$J,"OPPO体验店")</f>
        <v>0</v>
      </c>
      <c r="BF2098" s="99">
        <f>SUMIFS(通讯通路门店!$X:$X,通讯通路门店!$S:$S,$G2098,通讯通路门店!$J:$J,"华为授权体验店")+SUMIFS(通讯通路门店!$AA:$AA,通讯通路门店!$S:$S,$G2098,通讯通路门店!$J:$J,"华为堡垒店")</f>
        <v>0</v>
      </c>
      <c r="BG2098" s="99">
        <f>SUMIFS(通讯通路门店!$Y:$Y,通讯通路门店!$S:$S,$G2098,通讯通路门店!$J:$J,"小米体验店")</f>
        <v>0</v>
      </c>
      <c r="BH2098" s="99">
        <f>SUMIFS(通讯通路门店!$AA:$AA,通讯通路门店!$S:$S,$G2098,通讯通路门店!$J:$J,"苹果体验店")</f>
        <v>0</v>
      </c>
      <c r="BI2098" s="99">
        <f>SUMIFS(通讯通路门店!$K:$K,通讯通路门店!$S:$S,$G2098,通讯通路门店!$J:$J,"其他品牌专卖店")</f>
        <v>0</v>
      </c>
      <c r="BJ2098" s="99">
        <f>SUMIFS(通讯通路门店!$AC:$AC,通讯通路门店!$S:$S,$G2098)</f>
        <v>0</v>
      </c>
      <c r="BK2098" s="99">
        <f>SUMIFS(通讯通路门店!$AD:$AD,通讯通路门店!$S:$S,$G2098)</f>
        <v>0</v>
      </c>
      <c r="BL2098" s="99">
        <f>SUMIFS(通讯通路门店!$AE:$AE,通讯通路门店!$S:$S,$G2098)</f>
        <v>0</v>
      </c>
      <c r="BM2098" s="99">
        <f>SUMIFS(通讯通路门店!$AF:$AF,通讯通路门店!$S:$S,$G2098)</f>
        <v>0</v>
      </c>
      <c r="BN2098" s="99">
        <f>SUMIFS(通讯通路门店!$AG:$AG,通讯通路门店!$S:$S,$G2098)</f>
        <v>0</v>
      </c>
      <c r="BO2098" s="99">
        <f>SUMIFS(通讯通路门店!$AH:$AH,通讯通路门店!$S:$S,$G2098)</f>
        <v>0</v>
      </c>
      <c r="BP2098" s="99">
        <f>SUMIFS(通讯通路门店!$AI:$AI,通讯通路门店!$S:$S,$G2098)</f>
        <v>0</v>
      </c>
      <c r="BQ2098" s="83"/>
    </row>
    <row r="2099" spans="1:69">
      <c r="A2099" s="99" t="str">
        <f>IFERROR(_xlfn.XLOOKUP($G2099,通讯通路门店!$S$4:$S$993933,通讯通路门店!$A$4:$A$993933,0,0),"")</f>
        <v>海南省</v>
      </c>
      <c r="B2099" s="99" t="str">
        <f>IFERROR(_xlfn.XLOOKUP($G2099,通讯通路门店!$S$4:$S$993933,通讯通路门店!$B$4:$B$993933,0,0),"")</f>
        <v>乐东黎族自治县</v>
      </c>
      <c r="C2099" s="99" t="str">
        <f>IFERROR(_xlfn.XLOOKUP($G2099,通讯通路门店!$S$4:$S$993933,通讯通路门店!$C$4:$C$993933,0,0),"")</f>
        <v>乐东黎族自治县</v>
      </c>
      <c r="D2099" s="99" t="str">
        <f>IFERROR(_xlfn.XLOOKUP($G2099,通讯通路门店!$S$4:$S$993933,通讯通路门店!$D$4:$D$993933,0,0),"")</f>
        <v>万冲镇</v>
      </c>
      <c r="E2099" s="83"/>
      <c r="F2099" s="83"/>
      <c r="G2099" s="101"/>
      <c r="H2099" s="102">
        <f>IFERROR(_xlfn.XLOOKUP($G2099,通讯通路门店!$S$4:$S$993933,通讯通路门店!$R$4:$R$993933,0,0),"")</f>
        <v>0</v>
      </c>
      <c r="I2099" s="83"/>
      <c r="J2099" s="83"/>
      <c r="K2099" s="83"/>
      <c r="L2099" s="83"/>
      <c r="M2099" s="83"/>
      <c r="N2099" s="83"/>
      <c r="O2099" s="83"/>
      <c r="P2099" s="83"/>
      <c r="Q2099" s="83"/>
      <c r="R2099" s="83"/>
      <c r="S2099" s="83"/>
      <c r="T2099" s="83"/>
      <c r="U2099" s="99">
        <f>COUNTIF(通讯通路门店!$S:$S,$G2099)</f>
        <v>0</v>
      </c>
      <c r="V2099" s="99">
        <f>COUNTIFS(通讯通路门店!$S:$S,$G2099,通讯通路门店!$J:$J,"综合卖场")</f>
        <v>0</v>
      </c>
      <c r="W2099" s="99">
        <f>SUMIFS(通讯通路门店!$AJ:$AJ,通讯通路门店!$S:$S,通讯客户沙盘!$G2099)</f>
        <v>0</v>
      </c>
      <c r="X2099" s="99">
        <f t="shared" si="160"/>
        <v>0</v>
      </c>
      <c r="Y2099" s="99">
        <f>COUNTIFS(通讯通路门店!$S:$S,$G2099,通讯通路门店!$J:$J,"荣耀体验店")+COUNTIFS(通讯通路门店!$S:$S,$G2099,通讯通路门店!$J:$J,"荣耀授权专卖店")</f>
        <v>0</v>
      </c>
      <c r="Z2099" s="99">
        <f>COUNTIFS(通讯通路门店!$S:$S,$G2099,通讯通路门店!$J:$J,"VIVO体验店")</f>
        <v>0</v>
      </c>
      <c r="AA2099" s="99">
        <f>COUNTIFS(通讯通路门店!$S:$S,$G2099,通讯通路门店!$J:$J,"OPPO体验店")</f>
        <v>0</v>
      </c>
      <c r="AB2099" s="99">
        <f>COUNTIFS(通讯通路门店!$S:$S,$G2099,通讯通路门店!$J:$J,"华为授权体验店")+COUNTIFS(通讯通路门店!$S:$S,$G2099,通讯通路门店!$J:$J,"华为堡垒店")</f>
        <v>0</v>
      </c>
      <c r="AC2099" s="99">
        <f>COUNTIFS(通讯通路门店!$S:$S,$G2099,通讯通路门店!$J:$J,"小米体验店")</f>
        <v>0</v>
      </c>
      <c r="AD2099" s="99">
        <f>COUNTIFS(通讯通路门店!$S:$S,$G2099,通讯通路门店!$J:$J,"苹果体验店")</f>
        <v>0</v>
      </c>
      <c r="AE2099" s="99">
        <f>COUNTIFS(通讯通路门店!$S:$S,$G2099,通讯通路门店!$J:$J,"其他品牌专卖店")</f>
        <v>0</v>
      </c>
      <c r="AF2099" s="99">
        <f>SUMIFS(通讯通路门店!$BI:$BI,通讯通路门店!$S:$S,$G2099)</f>
        <v>0</v>
      </c>
      <c r="AG2099" s="99">
        <f>SUMIFS(通讯通路门店!$BH:$BH,通讯通路门店!$S:$S,$G2099)</f>
        <v>0</v>
      </c>
      <c r="AH2099" s="99">
        <f t="shared" si="161"/>
        <v>0</v>
      </c>
      <c r="AI2099" s="99">
        <f>SUMIFS(通讯通路门店!$BB:$BB,通讯通路门店!$S:$S,$G2099)</f>
        <v>0</v>
      </c>
      <c r="AJ2099" s="99">
        <f>SUMIFS(通讯通路门店!$BE:$BE,通讯通路门店!$S:$S,$G2099)</f>
        <v>0</v>
      </c>
      <c r="AK2099" s="99">
        <f>SUMIFS(通讯通路门店!$BG:$BG,通讯通路门店!$S:$S,$G2099)</f>
        <v>0</v>
      </c>
      <c r="AL2099" s="99">
        <f>SUMIFS(通讯通路门店!$BC:$BC,通讯通路门店!$S:$S,$G2099)</f>
        <v>0</v>
      </c>
      <c r="AM2099" s="99">
        <f>SUMIFS(通讯通路门店!$BD:$BD,通讯通路门店!$S:$S,$G2099)</f>
        <v>0</v>
      </c>
      <c r="AN2099" s="99">
        <f>SUMIFS(通讯通路门店!$BF:$BF,通讯通路门店!$S:$S,$G2099)</f>
        <v>0</v>
      </c>
      <c r="AO2099" s="99">
        <f t="shared" si="162"/>
        <v>0</v>
      </c>
      <c r="AP2099" s="99">
        <f>SUMIFS(通讯通路门店!$K:$K,通讯通路门店!$S:$S,$G2099)</f>
        <v>0</v>
      </c>
      <c r="AQ2099" s="83"/>
      <c r="AR2099" s="99">
        <f>SUMIFS(通讯通路门店!$T:$T,通讯通路门店!$S:$S,$G2099)</f>
        <v>0</v>
      </c>
      <c r="AS2099" s="99">
        <f>SUMIFS(通讯通路门店!$U:$U,通讯通路门店!$S:$S,$G2099)</f>
        <v>0</v>
      </c>
      <c r="AT2099" s="99">
        <f>SUMIFS(通讯通路门店!$V:$V,通讯通路门店!$S:$S,$G2099)</f>
        <v>0</v>
      </c>
      <c r="AU2099" s="99">
        <f>SUMIFS(通讯通路门店!$W:$W,通讯通路门店!$S:$S,$G2099)</f>
        <v>0</v>
      </c>
      <c r="AV2099" s="99">
        <f>SUMIFS(通讯通路门店!$Z:$Z,通讯通路门店!$S:$S,$G2099)</f>
        <v>0</v>
      </c>
      <c r="AW2099" s="99">
        <f>SUMIFS(通讯通路门店!$AB:$AB,通讯通路门店!$S:$S,$G2099)</f>
        <v>0</v>
      </c>
      <c r="AX2099" s="99">
        <f>SUMIFS(通讯通路门店!$X:$X,通讯通路门店!$S:$S,$G2099)</f>
        <v>0</v>
      </c>
      <c r="AY2099" s="99">
        <f>SUMIFS(通讯通路门店!$Y:$Y,通讯通路门店!$S:$S,$G2099)</f>
        <v>0</v>
      </c>
      <c r="AZ2099" s="99">
        <f>SUMIFS(通讯通路门店!$AA:$AA,通讯通路门店!$S:$S,$G2099)</f>
        <v>0</v>
      </c>
      <c r="BA2099" s="99">
        <f t="shared" si="163"/>
        <v>0</v>
      </c>
      <c r="BB2099" s="99">
        <f t="shared" si="164"/>
        <v>0</v>
      </c>
      <c r="BC2099" s="99">
        <f>SUMIFS(通讯通路门店!$W:$W,通讯通路门店!$S:$S,$G2099,通讯通路门店!$J:$J,"荣耀体验店")+SUMIFS(通讯通路门店!$W:$W,通讯通路门店!$S:$S,$G2099,通讯通路门店!$J:$J,"荣耀授权专卖店")</f>
        <v>0</v>
      </c>
      <c r="BD2099" s="99">
        <f>SUMIFS(通讯通路门店!$Z:$Z,通讯通路门店!$S:$S,$G2099,通讯通路门店!$J:$J,"VIVO体验店")</f>
        <v>0</v>
      </c>
      <c r="BE2099" s="99">
        <f>SUMIFS(通讯通路门店!$AB:$AB,通讯通路门店!$S:$S,$G2099,通讯通路门店!$J:$J,"OPPO体验店")</f>
        <v>0</v>
      </c>
      <c r="BF2099" s="99">
        <f>SUMIFS(通讯通路门店!$X:$X,通讯通路门店!$S:$S,$G2099,通讯通路门店!$J:$J,"华为授权体验店")+SUMIFS(通讯通路门店!$AA:$AA,通讯通路门店!$S:$S,$G2099,通讯通路门店!$J:$J,"华为堡垒店")</f>
        <v>0</v>
      </c>
      <c r="BG2099" s="99">
        <f>SUMIFS(通讯通路门店!$Y:$Y,通讯通路门店!$S:$S,$G2099,通讯通路门店!$J:$J,"小米体验店")</f>
        <v>0</v>
      </c>
      <c r="BH2099" s="99">
        <f>SUMIFS(通讯通路门店!$AA:$AA,通讯通路门店!$S:$S,$G2099,通讯通路门店!$J:$J,"苹果体验店")</f>
        <v>0</v>
      </c>
      <c r="BI2099" s="99">
        <f>SUMIFS(通讯通路门店!$K:$K,通讯通路门店!$S:$S,$G2099,通讯通路门店!$J:$J,"其他品牌专卖店")</f>
        <v>0</v>
      </c>
      <c r="BJ2099" s="99">
        <f>SUMIFS(通讯通路门店!$AC:$AC,通讯通路门店!$S:$S,$G2099)</f>
        <v>0</v>
      </c>
      <c r="BK2099" s="99">
        <f>SUMIFS(通讯通路门店!$AD:$AD,通讯通路门店!$S:$S,$G2099)</f>
        <v>0</v>
      </c>
      <c r="BL2099" s="99">
        <f>SUMIFS(通讯通路门店!$AE:$AE,通讯通路门店!$S:$S,$G2099)</f>
        <v>0</v>
      </c>
      <c r="BM2099" s="99">
        <f>SUMIFS(通讯通路门店!$AF:$AF,通讯通路门店!$S:$S,$G2099)</f>
        <v>0</v>
      </c>
      <c r="BN2099" s="99">
        <f>SUMIFS(通讯通路门店!$AG:$AG,通讯通路门店!$S:$S,$G2099)</f>
        <v>0</v>
      </c>
      <c r="BO2099" s="99">
        <f>SUMIFS(通讯通路门店!$AH:$AH,通讯通路门店!$S:$S,$G2099)</f>
        <v>0</v>
      </c>
      <c r="BP2099" s="99">
        <f>SUMIFS(通讯通路门店!$AI:$AI,通讯通路门店!$S:$S,$G2099)</f>
        <v>0</v>
      </c>
      <c r="BQ2099" s="83"/>
    </row>
    <row r="2100" spans="1:69">
      <c r="A2100" s="99" t="str">
        <f>IFERROR(_xlfn.XLOOKUP($G2100,通讯通路门店!$S$4:$S$993933,通讯通路门店!$A$4:$A$993933,0,0),"")</f>
        <v>海南省</v>
      </c>
      <c r="B2100" s="99" t="str">
        <f>IFERROR(_xlfn.XLOOKUP($G2100,通讯通路门店!$S$4:$S$993933,通讯通路门店!$B$4:$B$993933,0,0),"")</f>
        <v>乐东黎族自治县</v>
      </c>
      <c r="C2100" s="99" t="str">
        <f>IFERROR(_xlfn.XLOOKUP($G2100,通讯通路门店!$S$4:$S$993933,通讯通路门店!$C$4:$C$993933,0,0),"")</f>
        <v>乐东黎族自治县</v>
      </c>
      <c r="D2100" s="99" t="str">
        <f>IFERROR(_xlfn.XLOOKUP($G2100,通讯通路门店!$S$4:$S$993933,通讯通路门店!$D$4:$D$993933,0,0),"")</f>
        <v>万冲镇</v>
      </c>
      <c r="E2100" s="83"/>
      <c r="F2100" s="83"/>
      <c r="G2100" s="101"/>
      <c r="H2100" s="102">
        <f>IFERROR(_xlfn.XLOOKUP($G2100,通讯通路门店!$S$4:$S$993933,通讯通路门店!$R$4:$R$993933,0,0),"")</f>
        <v>0</v>
      </c>
      <c r="I2100" s="83"/>
      <c r="J2100" s="83"/>
      <c r="K2100" s="83"/>
      <c r="L2100" s="83"/>
      <c r="M2100" s="83"/>
      <c r="N2100" s="83"/>
      <c r="O2100" s="83"/>
      <c r="P2100" s="83"/>
      <c r="Q2100" s="83"/>
      <c r="R2100" s="83"/>
      <c r="S2100" s="83"/>
      <c r="T2100" s="83"/>
      <c r="U2100" s="99">
        <f>COUNTIF(通讯通路门店!$S:$S,$G2100)</f>
        <v>0</v>
      </c>
      <c r="V2100" s="99">
        <f>COUNTIFS(通讯通路门店!$S:$S,$G2100,通讯通路门店!$J:$J,"综合卖场")</f>
        <v>0</v>
      </c>
      <c r="W2100" s="99">
        <f>SUMIFS(通讯通路门店!$AJ:$AJ,通讯通路门店!$S:$S,通讯客户沙盘!$G2100)</f>
        <v>0</v>
      </c>
      <c r="X2100" s="99">
        <f t="shared" si="160"/>
        <v>0</v>
      </c>
      <c r="Y2100" s="99">
        <f>COUNTIFS(通讯通路门店!$S:$S,$G2100,通讯通路门店!$J:$J,"荣耀体验店")+COUNTIFS(通讯通路门店!$S:$S,$G2100,通讯通路门店!$J:$J,"荣耀授权专卖店")</f>
        <v>0</v>
      </c>
      <c r="Z2100" s="99">
        <f>COUNTIFS(通讯通路门店!$S:$S,$G2100,通讯通路门店!$J:$J,"VIVO体验店")</f>
        <v>0</v>
      </c>
      <c r="AA2100" s="99">
        <f>COUNTIFS(通讯通路门店!$S:$S,$G2100,通讯通路门店!$J:$J,"OPPO体验店")</f>
        <v>0</v>
      </c>
      <c r="AB2100" s="99">
        <f>COUNTIFS(通讯通路门店!$S:$S,$G2100,通讯通路门店!$J:$J,"华为授权体验店")+COUNTIFS(通讯通路门店!$S:$S,$G2100,通讯通路门店!$J:$J,"华为堡垒店")</f>
        <v>0</v>
      </c>
      <c r="AC2100" s="99">
        <f>COUNTIFS(通讯通路门店!$S:$S,$G2100,通讯通路门店!$J:$J,"小米体验店")</f>
        <v>0</v>
      </c>
      <c r="AD2100" s="99">
        <f>COUNTIFS(通讯通路门店!$S:$S,$G2100,通讯通路门店!$J:$J,"苹果体验店")</f>
        <v>0</v>
      </c>
      <c r="AE2100" s="99">
        <f>COUNTIFS(通讯通路门店!$S:$S,$G2100,通讯通路门店!$J:$J,"其他品牌专卖店")</f>
        <v>0</v>
      </c>
      <c r="AF2100" s="99">
        <f>SUMIFS(通讯通路门店!$BI:$BI,通讯通路门店!$S:$S,$G2100)</f>
        <v>0</v>
      </c>
      <c r="AG2100" s="99">
        <f>SUMIFS(通讯通路门店!$BH:$BH,通讯通路门店!$S:$S,$G2100)</f>
        <v>0</v>
      </c>
      <c r="AH2100" s="99">
        <f t="shared" si="161"/>
        <v>0</v>
      </c>
      <c r="AI2100" s="99">
        <f>SUMIFS(通讯通路门店!$BB:$BB,通讯通路门店!$S:$S,$G2100)</f>
        <v>0</v>
      </c>
      <c r="AJ2100" s="99">
        <f>SUMIFS(通讯通路门店!$BE:$BE,通讯通路门店!$S:$S,$G2100)</f>
        <v>0</v>
      </c>
      <c r="AK2100" s="99">
        <f>SUMIFS(通讯通路门店!$BG:$BG,通讯通路门店!$S:$S,$G2100)</f>
        <v>0</v>
      </c>
      <c r="AL2100" s="99">
        <f>SUMIFS(通讯通路门店!$BC:$BC,通讯通路门店!$S:$S,$G2100)</f>
        <v>0</v>
      </c>
      <c r="AM2100" s="99">
        <f>SUMIFS(通讯通路门店!$BD:$BD,通讯通路门店!$S:$S,$G2100)</f>
        <v>0</v>
      </c>
      <c r="AN2100" s="99">
        <f>SUMIFS(通讯通路门店!$BF:$BF,通讯通路门店!$S:$S,$G2100)</f>
        <v>0</v>
      </c>
      <c r="AO2100" s="99">
        <f t="shared" si="162"/>
        <v>0</v>
      </c>
      <c r="AP2100" s="99">
        <f>SUMIFS(通讯通路门店!$K:$K,通讯通路门店!$S:$S,$G2100)</f>
        <v>0</v>
      </c>
      <c r="AQ2100" s="83"/>
      <c r="AR2100" s="99">
        <f>SUMIFS(通讯通路门店!$T:$T,通讯通路门店!$S:$S,$G2100)</f>
        <v>0</v>
      </c>
      <c r="AS2100" s="99">
        <f>SUMIFS(通讯通路门店!$U:$U,通讯通路门店!$S:$S,$G2100)</f>
        <v>0</v>
      </c>
      <c r="AT2100" s="99">
        <f>SUMIFS(通讯通路门店!$V:$V,通讯通路门店!$S:$S,$G2100)</f>
        <v>0</v>
      </c>
      <c r="AU2100" s="99">
        <f>SUMIFS(通讯通路门店!$W:$W,通讯通路门店!$S:$S,$G2100)</f>
        <v>0</v>
      </c>
      <c r="AV2100" s="99">
        <f>SUMIFS(通讯通路门店!$Z:$Z,通讯通路门店!$S:$S,$G2100)</f>
        <v>0</v>
      </c>
      <c r="AW2100" s="99">
        <f>SUMIFS(通讯通路门店!$AB:$AB,通讯通路门店!$S:$S,$G2100)</f>
        <v>0</v>
      </c>
      <c r="AX2100" s="99">
        <f>SUMIFS(通讯通路门店!$X:$X,通讯通路门店!$S:$S,$G2100)</f>
        <v>0</v>
      </c>
      <c r="AY2100" s="99">
        <f>SUMIFS(通讯通路门店!$Y:$Y,通讯通路门店!$S:$S,$G2100)</f>
        <v>0</v>
      </c>
      <c r="AZ2100" s="99">
        <f>SUMIFS(通讯通路门店!$AA:$AA,通讯通路门店!$S:$S,$G2100)</f>
        <v>0</v>
      </c>
      <c r="BA2100" s="99">
        <f t="shared" si="163"/>
        <v>0</v>
      </c>
      <c r="BB2100" s="99">
        <f t="shared" si="164"/>
        <v>0</v>
      </c>
      <c r="BC2100" s="99">
        <f>SUMIFS(通讯通路门店!$W:$W,通讯通路门店!$S:$S,$G2100,通讯通路门店!$J:$J,"荣耀体验店")+SUMIFS(通讯通路门店!$W:$W,通讯通路门店!$S:$S,$G2100,通讯通路门店!$J:$J,"荣耀授权专卖店")</f>
        <v>0</v>
      </c>
      <c r="BD2100" s="99">
        <f>SUMIFS(通讯通路门店!$Z:$Z,通讯通路门店!$S:$S,$G2100,通讯通路门店!$J:$J,"VIVO体验店")</f>
        <v>0</v>
      </c>
      <c r="BE2100" s="99">
        <f>SUMIFS(通讯通路门店!$AB:$AB,通讯通路门店!$S:$S,$G2100,通讯通路门店!$J:$J,"OPPO体验店")</f>
        <v>0</v>
      </c>
      <c r="BF2100" s="99">
        <f>SUMIFS(通讯通路门店!$X:$X,通讯通路门店!$S:$S,$G2100,通讯通路门店!$J:$J,"华为授权体验店")+SUMIFS(通讯通路门店!$AA:$AA,通讯通路门店!$S:$S,$G2100,通讯通路门店!$J:$J,"华为堡垒店")</f>
        <v>0</v>
      </c>
      <c r="BG2100" s="99">
        <f>SUMIFS(通讯通路门店!$Y:$Y,通讯通路门店!$S:$S,$G2100,通讯通路门店!$J:$J,"小米体验店")</f>
        <v>0</v>
      </c>
      <c r="BH2100" s="99">
        <f>SUMIFS(通讯通路门店!$AA:$AA,通讯通路门店!$S:$S,$G2100,通讯通路门店!$J:$J,"苹果体验店")</f>
        <v>0</v>
      </c>
      <c r="BI2100" s="99">
        <f>SUMIFS(通讯通路门店!$K:$K,通讯通路门店!$S:$S,$G2100,通讯通路门店!$J:$J,"其他品牌专卖店")</f>
        <v>0</v>
      </c>
      <c r="BJ2100" s="99">
        <f>SUMIFS(通讯通路门店!$AC:$AC,通讯通路门店!$S:$S,$G2100)</f>
        <v>0</v>
      </c>
      <c r="BK2100" s="99">
        <f>SUMIFS(通讯通路门店!$AD:$AD,通讯通路门店!$S:$S,$G2100)</f>
        <v>0</v>
      </c>
      <c r="BL2100" s="99">
        <f>SUMIFS(通讯通路门店!$AE:$AE,通讯通路门店!$S:$S,$G2100)</f>
        <v>0</v>
      </c>
      <c r="BM2100" s="99">
        <f>SUMIFS(通讯通路门店!$AF:$AF,通讯通路门店!$S:$S,$G2100)</f>
        <v>0</v>
      </c>
      <c r="BN2100" s="99">
        <f>SUMIFS(通讯通路门店!$AG:$AG,通讯通路门店!$S:$S,$G2100)</f>
        <v>0</v>
      </c>
      <c r="BO2100" s="99">
        <f>SUMIFS(通讯通路门店!$AH:$AH,通讯通路门店!$S:$S,$G2100)</f>
        <v>0</v>
      </c>
      <c r="BP2100" s="99">
        <f>SUMIFS(通讯通路门店!$AI:$AI,通讯通路门店!$S:$S,$G2100)</f>
        <v>0</v>
      </c>
      <c r="BQ2100" s="83"/>
    </row>
    <row r="2101" spans="1:69">
      <c r="A2101" s="99" t="str">
        <f>IFERROR(_xlfn.XLOOKUP($G2101,通讯通路门店!$S$4:$S$993933,通讯通路门店!$A$4:$A$993933,0,0),"")</f>
        <v>海南省</v>
      </c>
      <c r="B2101" s="99" t="str">
        <f>IFERROR(_xlfn.XLOOKUP($G2101,通讯通路门店!$S$4:$S$993933,通讯通路门店!$B$4:$B$993933,0,0),"")</f>
        <v>乐东黎族自治县</v>
      </c>
      <c r="C2101" s="99" t="str">
        <f>IFERROR(_xlfn.XLOOKUP($G2101,通讯通路门店!$S$4:$S$993933,通讯通路门店!$C$4:$C$993933,0,0),"")</f>
        <v>乐东黎族自治县</v>
      </c>
      <c r="D2101" s="99" t="str">
        <f>IFERROR(_xlfn.XLOOKUP($G2101,通讯通路门店!$S$4:$S$993933,通讯通路门店!$D$4:$D$993933,0,0),"")</f>
        <v>万冲镇</v>
      </c>
      <c r="E2101" s="83"/>
      <c r="F2101" s="83"/>
      <c r="G2101" s="101"/>
      <c r="H2101" s="102">
        <f>IFERROR(_xlfn.XLOOKUP($G2101,通讯通路门店!$S$4:$S$993933,通讯通路门店!$R$4:$R$993933,0,0),"")</f>
        <v>0</v>
      </c>
      <c r="I2101" s="83"/>
      <c r="J2101" s="83"/>
      <c r="K2101" s="83"/>
      <c r="L2101" s="83"/>
      <c r="M2101" s="83"/>
      <c r="N2101" s="83"/>
      <c r="O2101" s="83"/>
      <c r="P2101" s="83"/>
      <c r="Q2101" s="83"/>
      <c r="R2101" s="83"/>
      <c r="S2101" s="83"/>
      <c r="T2101" s="83"/>
      <c r="U2101" s="99">
        <f>COUNTIF(通讯通路门店!$S:$S,$G2101)</f>
        <v>0</v>
      </c>
      <c r="V2101" s="99">
        <f>COUNTIFS(通讯通路门店!$S:$S,$G2101,通讯通路门店!$J:$J,"综合卖场")</f>
        <v>0</v>
      </c>
      <c r="W2101" s="99">
        <f>SUMIFS(通讯通路门店!$AJ:$AJ,通讯通路门店!$S:$S,通讯客户沙盘!$G2101)</f>
        <v>0</v>
      </c>
      <c r="X2101" s="99">
        <f t="shared" si="160"/>
        <v>0</v>
      </c>
      <c r="Y2101" s="99">
        <f>COUNTIFS(通讯通路门店!$S:$S,$G2101,通讯通路门店!$J:$J,"荣耀体验店")+COUNTIFS(通讯通路门店!$S:$S,$G2101,通讯通路门店!$J:$J,"荣耀授权专卖店")</f>
        <v>0</v>
      </c>
      <c r="Z2101" s="99">
        <f>COUNTIFS(通讯通路门店!$S:$S,$G2101,通讯通路门店!$J:$J,"VIVO体验店")</f>
        <v>0</v>
      </c>
      <c r="AA2101" s="99">
        <f>COUNTIFS(通讯通路门店!$S:$S,$G2101,通讯通路门店!$J:$J,"OPPO体验店")</f>
        <v>0</v>
      </c>
      <c r="AB2101" s="99">
        <f>COUNTIFS(通讯通路门店!$S:$S,$G2101,通讯通路门店!$J:$J,"华为授权体验店")+COUNTIFS(通讯通路门店!$S:$S,$G2101,通讯通路门店!$J:$J,"华为堡垒店")</f>
        <v>0</v>
      </c>
      <c r="AC2101" s="99">
        <f>COUNTIFS(通讯通路门店!$S:$S,$G2101,通讯通路门店!$J:$J,"小米体验店")</f>
        <v>0</v>
      </c>
      <c r="AD2101" s="99">
        <f>COUNTIFS(通讯通路门店!$S:$S,$G2101,通讯通路门店!$J:$J,"苹果体验店")</f>
        <v>0</v>
      </c>
      <c r="AE2101" s="99">
        <f>COUNTIFS(通讯通路门店!$S:$S,$G2101,通讯通路门店!$J:$J,"其他品牌专卖店")</f>
        <v>0</v>
      </c>
      <c r="AF2101" s="99">
        <f>SUMIFS(通讯通路门店!$BI:$BI,通讯通路门店!$S:$S,$G2101)</f>
        <v>0</v>
      </c>
      <c r="AG2101" s="99">
        <f>SUMIFS(通讯通路门店!$BH:$BH,通讯通路门店!$S:$S,$G2101)</f>
        <v>0</v>
      </c>
      <c r="AH2101" s="99">
        <f t="shared" si="161"/>
        <v>0</v>
      </c>
      <c r="AI2101" s="99">
        <f>SUMIFS(通讯通路门店!$BB:$BB,通讯通路门店!$S:$S,$G2101)</f>
        <v>0</v>
      </c>
      <c r="AJ2101" s="99">
        <f>SUMIFS(通讯通路门店!$BE:$BE,通讯通路门店!$S:$S,$G2101)</f>
        <v>0</v>
      </c>
      <c r="AK2101" s="99">
        <f>SUMIFS(通讯通路门店!$BG:$BG,通讯通路门店!$S:$S,$G2101)</f>
        <v>0</v>
      </c>
      <c r="AL2101" s="99">
        <f>SUMIFS(通讯通路门店!$BC:$BC,通讯通路门店!$S:$S,$G2101)</f>
        <v>0</v>
      </c>
      <c r="AM2101" s="99">
        <f>SUMIFS(通讯通路门店!$BD:$BD,通讯通路门店!$S:$S,$G2101)</f>
        <v>0</v>
      </c>
      <c r="AN2101" s="99">
        <f>SUMIFS(通讯通路门店!$BF:$BF,通讯通路门店!$S:$S,$G2101)</f>
        <v>0</v>
      </c>
      <c r="AO2101" s="99">
        <f t="shared" si="162"/>
        <v>0</v>
      </c>
      <c r="AP2101" s="99">
        <f>SUMIFS(通讯通路门店!$K:$K,通讯通路门店!$S:$S,$G2101)</f>
        <v>0</v>
      </c>
      <c r="AQ2101" s="83"/>
      <c r="AR2101" s="99">
        <f>SUMIFS(通讯通路门店!$T:$T,通讯通路门店!$S:$S,$G2101)</f>
        <v>0</v>
      </c>
      <c r="AS2101" s="99">
        <f>SUMIFS(通讯通路门店!$U:$U,通讯通路门店!$S:$S,$G2101)</f>
        <v>0</v>
      </c>
      <c r="AT2101" s="99">
        <f>SUMIFS(通讯通路门店!$V:$V,通讯通路门店!$S:$S,$G2101)</f>
        <v>0</v>
      </c>
      <c r="AU2101" s="99">
        <f>SUMIFS(通讯通路门店!$W:$W,通讯通路门店!$S:$S,$G2101)</f>
        <v>0</v>
      </c>
      <c r="AV2101" s="99">
        <f>SUMIFS(通讯通路门店!$Z:$Z,通讯通路门店!$S:$S,$G2101)</f>
        <v>0</v>
      </c>
      <c r="AW2101" s="99">
        <f>SUMIFS(通讯通路门店!$AB:$AB,通讯通路门店!$S:$S,$G2101)</f>
        <v>0</v>
      </c>
      <c r="AX2101" s="99">
        <f>SUMIFS(通讯通路门店!$X:$X,通讯通路门店!$S:$S,$G2101)</f>
        <v>0</v>
      </c>
      <c r="AY2101" s="99">
        <f>SUMIFS(通讯通路门店!$Y:$Y,通讯通路门店!$S:$S,$G2101)</f>
        <v>0</v>
      </c>
      <c r="AZ2101" s="99">
        <f>SUMIFS(通讯通路门店!$AA:$AA,通讯通路门店!$S:$S,$G2101)</f>
        <v>0</v>
      </c>
      <c r="BA2101" s="99">
        <f t="shared" si="163"/>
        <v>0</v>
      </c>
      <c r="BB2101" s="99">
        <f t="shared" si="164"/>
        <v>0</v>
      </c>
      <c r="BC2101" s="99">
        <f>SUMIFS(通讯通路门店!$W:$W,通讯通路门店!$S:$S,$G2101,通讯通路门店!$J:$J,"荣耀体验店")+SUMIFS(通讯通路门店!$W:$W,通讯通路门店!$S:$S,$G2101,通讯通路门店!$J:$J,"荣耀授权专卖店")</f>
        <v>0</v>
      </c>
      <c r="BD2101" s="99">
        <f>SUMIFS(通讯通路门店!$Z:$Z,通讯通路门店!$S:$S,$G2101,通讯通路门店!$J:$J,"VIVO体验店")</f>
        <v>0</v>
      </c>
      <c r="BE2101" s="99">
        <f>SUMIFS(通讯通路门店!$AB:$AB,通讯通路门店!$S:$S,$G2101,通讯通路门店!$J:$J,"OPPO体验店")</f>
        <v>0</v>
      </c>
      <c r="BF2101" s="99">
        <f>SUMIFS(通讯通路门店!$X:$X,通讯通路门店!$S:$S,$G2101,通讯通路门店!$J:$J,"华为授权体验店")+SUMIFS(通讯通路门店!$AA:$AA,通讯通路门店!$S:$S,$G2101,通讯通路门店!$J:$J,"华为堡垒店")</f>
        <v>0</v>
      </c>
      <c r="BG2101" s="99">
        <f>SUMIFS(通讯通路门店!$Y:$Y,通讯通路门店!$S:$S,$G2101,通讯通路门店!$J:$J,"小米体验店")</f>
        <v>0</v>
      </c>
      <c r="BH2101" s="99">
        <f>SUMIFS(通讯通路门店!$AA:$AA,通讯通路门店!$S:$S,$G2101,通讯通路门店!$J:$J,"苹果体验店")</f>
        <v>0</v>
      </c>
      <c r="BI2101" s="99">
        <f>SUMIFS(通讯通路门店!$K:$K,通讯通路门店!$S:$S,$G2101,通讯通路门店!$J:$J,"其他品牌专卖店")</f>
        <v>0</v>
      </c>
      <c r="BJ2101" s="99">
        <f>SUMIFS(通讯通路门店!$AC:$AC,通讯通路门店!$S:$S,$G2101)</f>
        <v>0</v>
      </c>
      <c r="BK2101" s="99">
        <f>SUMIFS(通讯通路门店!$AD:$AD,通讯通路门店!$S:$S,$G2101)</f>
        <v>0</v>
      </c>
      <c r="BL2101" s="99">
        <f>SUMIFS(通讯通路门店!$AE:$AE,通讯通路门店!$S:$S,$G2101)</f>
        <v>0</v>
      </c>
      <c r="BM2101" s="99">
        <f>SUMIFS(通讯通路门店!$AF:$AF,通讯通路门店!$S:$S,$G2101)</f>
        <v>0</v>
      </c>
      <c r="BN2101" s="99">
        <f>SUMIFS(通讯通路门店!$AG:$AG,通讯通路门店!$S:$S,$G2101)</f>
        <v>0</v>
      </c>
      <c r="BO2101" s="99">
        <f>SUMIFS(通讯通路门店!$AH:$AH,通讯通路门店!$S:$S,$G2101)</f>
        <v>0</v>
      </c>
      <c r="BP2101" s="99">
        <f>SUMIFS(通讯通路门店!$AI:$AI,通讯通路门店!$S:$S,$G2101)</f>
        <v>0</v>
      </c>
      <c r="BQ2101" s="83"/>
    </row>
    <row r="2102" spans="1:69">
      <c r="A2102" s="99" t="str">
        <f>IFERROR(_xlfn.XLOOKUP($G2102,通讯通路门店!$S$4:$S$993933,通讯通路门店!$A$4:$A$993933,0,0),"")</f>
        <v>海南省</v>
      </c>
      <c r="B2102" s="99" t="str">
        <f>IFERROR(_xlfn.XLOOKUP($G2102,通讯通路门店!$S$4:$S$993933,通讯通路门店!$B$4:$B$993933,0,0),"")</f>
        <v>乐东黎族自治县</v>
      </c>
      <c r="C2102" s="99" t="str">
        <f>IFERROR(_xlfn.XLOOKUP($G2102,通讯通路门店!$S$4:$S$993933,通讯通路门店!$C$4:$C$993933,0,0),"")</f>
        <v>乐东黎族自治县</v>
      </c>
      <c r="D2102" s="99" t="str">
        <f>IFERROR(_xlfn.XLOOKUP($G2102,通讯通路门店!$S$4:$S$993933,通讯通路门店!$D$4:$D$993933,0,0),"")</f>
        <v>万冲镇</v>
      </c>
      <c r="E2102" s="83"/>
      <c r="F2102" s="83"/>
      <c r="G2102" s="101"/>
      <c r="H2102" s="102">
        <f>IFERROR(_xlfn.XLOOKUP($G2102,通讯通路门店!$S$4:$S$993933,通讯通路门店!$R$4:$R$993933,0,0),"")</f>
        <v>0</v>
      </c>
      <c r="I2102" s="83"/>
      <c r="J2102" s="83"/>
      <c r="K2102" s="83"/>
      <c r="L2102" s="83"/>
      <c r="M2102" s="83"/>
      <c r="N2102" s="83"/>
      <c r="O2102" s="83"/>
      <c r="P2102" s="83"/>
      <c r="Q2102" s="83"/>
      <c r="R2102" s="83"/>
      <c r="S2102" s="83"/>
      <c r="T2102" s="83"/>
      <c r="U2102" s="99">
        <f>COUNTIF(通讯通路门店!$S:$S,$G2102)</f>
        <v>0</v>
      </c>
      <c r="V2102" s="99">
        <f>COUNTIFS(通讯通路门店!$S:$S,$G2102,通讯通路门店!$J:$J,"综合卖场")</f>
        <v>0</v>
      </c>
      <c r="W2102" s="99">
        <f>SUMIFS(通讯通路门店!$AJ:$AJ,通讯通路门店!$S:$S,通讯客户沙盘!$G2102)</f>
        <v>0</v>
      </c>
      <c r="X2102" s="99">
        <f t="shared" si="160"/>
        <v>0</v>
      </c>
      <c r="Y2102" s="99">
        <f>COUNTIFS(通讯通路门店!$S:$S,$G2102,通讯通路门店!$J:$J,"荣耀体验店")+COUNTIFS(通讯通路门店!$S:$S,$G2102,通讯通路门店!$J:$J,"荣耀授权专卖店")</f>
        <v>0</v>
      </c>
      <c r="Z2102" s="99">
        <f>COUNTIFS(通讯通路门店!$S:$S,$G2102,通讯通路门店!$J:$J,"VIVO体验店")</f>
        <v>0</v>
      </c>
      <c r="AA2102" s="99">
        <f>COUNTIFS(通讯通路门店!$S:$S,$G2102,通讯通路门店!$J:$J,"OPPO体验店")</f>
        <v>0</v>
      </c>
      <c r="AB2102" s="99">
        <f>COUNTIFS(通讯通路门店!$S:$S,$G2102,通讯通路门店!$J:$J,"华为授权体验店")+COUNTIFS(通讯通路门店!$S:$S,$G2102,通讯通路门店!$J:$J,"华为堡垒店")</f>
        <v>0</v>
      </c>
      <c r="AC2102" s="99">
        <f>COUNTIFS(通讯通路门店!$S:$S,$G2102,通讯通路门店!$J:$J,"小米体验店")</f>
        <v>0</v>
      </c>
      <c r="AD2102" s="99">
        <f>COUNTIFS(通讯通路门店!$S:$S,$G2102,通讯通路门店!$J:$J,"苹果体验店")</f>
        <v>0</v>
      </c>
      <c r="AE2102" s="99">
        <f>COUNTIFS(通讯通路门店!$S:$S,$G2102,通讯通路门店!$J:$J,"其他品牌专卖店")</f>
        <v>0</v>
      </c>
      <c r="AF2102" s="99">
        <f>SUMIFS(通讯通路门店!$BI:$BI,通讯通路门店!$S:$S,$G2102)</f>
        <v>0</v>
      </c>
      <c r="AG2102" s="99">
        <f>SUMIFS(通讯通路门店!$BH:$BH,通讯通路门店!$S:$S,$G2102)</f>
        <v>0</v>
      </c>
      <c r="AH2102" s="99">
        <f t="shared" si="161"/>
        <v>0</v>
      </c>
      <c r="AI2102" s="99">
        <f>SUMIFS(通讯通路门店!$BB:$BB,通讯通路门店!$S:$S,$G2102)</f>
        <v>0</v>
      </c>
      <c r="AJ2102" s="99">
        <f>SUMIFS(通讯通路门店!$BE:$BE,通讯通路门店!$S:$S,$G2102)</f>
        <v>0</v>
      </c>
      <c r="AK2102" s="99">
        <f>SUMIFS(通讯通路门店!$BG:$BG,通讯通路门店!$S:$S,$G2102)</f>
        <v>0</v>
      </c>
      <c r="AL2102" s="99">
        <f>SUMIFS(通讯通路门店!$BC:$BC,通讯通路门店!$S:$S,$G2102)</f>
        <v>0</v>
      </c>
      <c r="AM2102" s="99">
        <f>SUMIFS(通讯通路门店!$BD:$BD,通讯通路门店!$S:$S,$G2102)</f>
        <v>0</v>
      </c>
      <c r="AN2102" s="99">
        <f>SUMIFS(通讯通路门店!$BF:$BF,通讯通路门店!$S:$S,$G2102)</f>
        <v>0</v>
      </c>
      <c r="AO2102" s="99">
        <f t="shared" si="162"/>
        <v>0</v>
      </c>
      <c r="AP2102" s="99">
        <f>SUMIFS(通讯通路门店!$K:$K,通讯通路门店!$S:$S,$G2102)</f>
        <v>0</v>
      </c>
      <c r="AQ2102" s="83"/>
      <c r="AR2102" s="99">
        <f>SUMIFS(通讯通路门店!$T:$T,通讯通路门店!$S:$S,$G2102)</f>
        <v>0</v>
      </c>
      <c r="AS2102" s="99">
        <f>SUMIFS(通讯通路门店!$U:$U,通讯通路门店!$S:$S,$G2102)</f>
        <v>0</v>
      </c>
      <c r="AT2102" s="99">
        <f>SUMIFS(通讯通路门店!$V:$V,通讯通路门店!$S:$S,$G2102)</f>
        <v>0</v>
      </c>
      <c r="AU2102" s="99">
        <f>SUMIFS(通讯通路门店!$W:$W,通讯通路门店!$S:$S,$G2102)</f>
        <v>0</v>
      </c>
      <c r="AV2102" s="99">
        <f>SUMIFS(通讯通路门店!$Z:$Z,通讯通路门店!$S:$S,$G2102)</f>
        <v>0</v>
      </c>
      <c r="AW2102" s="99">
        <f>SUMIFS(通讯通路门店!$AB:$AB,通讯通路门店!$S:$S,$G2102)</f>
        <v>0</v>
      </c>
      <c r="AX2102" s="99">
        <f>SUMIFS(通讯通路门店!$X:$X,通讯通路门店!$S:$S,$G2102)</f>
        <v>0</v>
      </c>
      <c r="AY2102" s="99">
        <f>SUMIFS(通讯通路门店!$Y:$Y,通讯通路门店!$S:$S,$G2102)</f>
        <v>0</v>
      </c>
      <c r="AZ2102" s="99">
        <f>SUMIFS(通讯通路门店!$AA:$AA,通讯通路门店!$S:$S,$G2102)</f>
        <v>0</v>
      </c>
      <c r="BA2102" s="99">
        <f t="shared" si="163"/>
        <v>0</v>
      </c>
      <c r="BB2102" s="99">
        <f t="shared" si="164"/>
        <v>0</v>
      </c>
      <c r="BC2102" s="99">
        <f>SUMIFS(通讯通路门店!$W:$W,通讯通路门店!$S:$S,$G2102,通讯通路门店!$J:$J,"荣耀体验店")+SUMIFS(通讯通路门店!$W:$W,通讯通路门店!$S:$S,$G2102,通讯通路门店!$J:$J,"荣耀授权专卖店")</f>
        <v>0</v>
      </c>
      <c r="BD2102" s="99">
        <f>SUMIFS(通讯通路门店!$Z:$Z,通讯通路门店!$S:$S,$G2102,通讯通路门店!$J:$J,"VIVO体验店")</f>
        <v>0</v>
      </c>
      <c r="BE2102" s="99">
        <f>SUMIFS(通讯通路门店!$AB:$AB,通讯通路门店!$S:$S,$G2102,通讯通路门店!$J:$J,"OPPO体验店")</f>
        <v>0</v>
      </c>
      <c r="BF2102" s="99">
        <f>SUMIFS(通讯通路门店!$X:$X,通讯通路门店!$S:$S,$G2102,通讯通路门店!$J:$J,"华为授权体验店")+SUMIFS(通讯通路门店!$AA:$AA,通讯通路门店!$S:$S,$G2102,通讯通路门店!$J:$J,"华为堡垒店")</f>
        <v>0</v>
      </c>
      <c r="BG2102" s="99">
        <f>SUMIFS(通讯通路门店!$Y:$Y,通讯通路门店!$S:$S,$G2102,通讯通路门店!$J:$J,"小米体验店")</f>
        <v>0</v>
      </c>
      <c r="BH2102" s="99">
        <f>SUMIFS(通讯通路门店!$AA:$AA,通讯通路门店!$S:$S,$G2102,通讯通路门店!$J:$J,"苹果体验店")</f>
        <v>0</v>
      </c>
      <c r="BI2102" s="99">
        <f>SUMIFS(通讯通路门店!$K:$K,通讯通路门店!$S:$S,$G2102,通讯通路门店!$J:$J,"其他品牌专卖店")</f>
        <v>0</v>
      </c>
      <c r="BJ2102" s="99">
        <f>SUMIFS(通讯通路门店!$AC:$AC,通讯通路门店!$S:$S,$G2102)</f>
        <v>0</v>
      </c>
      <c r="BK2102" s="99">
        <f>SUMIFS(通讯通路门店!$AD:$AD,通讯通路门店!$S:$S,$G2102)</f>
        <v>0</v>
      </c>
      <c r="BL2102" s="99">
        <f>SUMIFS(通讯通路门店!$AE:$AE,通讯通路门店!$S:$S,$G2102)</f>
        <v>0</v>
      </c>
      <c r="BM2102" s="99">
        <f>SUMIFS(通讯通路门店!$AF:$AF,通讯通路门店!$S:$S,$G2102)</f>
        <v>0</v>
      </c>
      <c r="BN2102" s="99">
        <f>SUMIFS(通讯通路门店!$AG:$AG,通讯通路门店!$S:$S,$G2102)</f>
        <v>0</v>
      </c>
      <c r="BO2102" s="99">
        <f>SUMIFS(通讯通路门店!$AH:$AH,通讯通路门店!$S:$S,$G2102)</f>
        <v>0</v>
      </c>
      <c r="BP2102" s="99">
        <f>SUMIFS(通讯通路门店!$AI:$AI,通讯通路门店!$S:$S,$G2102)</f>
        <v>0</v>
      </c>
      <c r="BQ2102" s="83"/>
    </row>
    <row r="2103" spans="1:69">
      <c r="A2103" s="99" t="str">
        <f>IFERROR(_xlfn.XLOOKUP($G2103,通讯通路门店!$S$4:$S$993933,通讯通路门店!$A$4:$A$993933,0,0),"")</f>
        <v>海南省</v>
      </c>
      <c r="B2103" s="99" t="str">
        <f>IFERROR(_xlfn.XLOOKUP($G2103,通讯通路门店!$S$4:$S$993933,通讯通路门店!$B$4:$B$993933,0,0),"")</f>
        <v>乐东黎族自治县</v>
      </c>
      <c r="C2103" s="99" t="str">
        <f>IFERROR(_xlfn.XLOOKUP($G2103,通讯通路门店!$S$4:$S$993933,通讯通路门店!$C$4:$C$993933,0,0),"")</f>
        <v>乐东黎族自治县</v>
      </c>
      <c r="D2103" s="99" t="str">
        <f>IFERROR(_xlfn.XLOOKUP($G2103,通讯通路门店!$S$4:$S$993933,通讯通路门店!$D$4:$D$993933,0,0),"")</f>
        <v>万冲镇</v>
      </c>
      <c r="E2103" s="83"/>
      <c r="F2103" s="83"/>
      <c r="G2103" s="101"/>
      <c r="H2103" s="102">
        <f>IFERROR(_xlfn.XLOOKUP($G2103,通讯通路门店!$S$4:$S$993933,通讯通路门店!$R$4:$R$993933,0,0),"")</f>
        <v>0</v>
      </c>
      <c r="I2103" s="83"/>
      <c r="J2103" s="83"/>
      <c r="K2103" s="83"/>
      <c r="L2103" s="83"/>
      <c r="M2103" s="83"/>
      <c r="N2103" s="83"/>
      <c r="O2103" s="83"/>
      <c r="P2103" s="83"/>
      <c r="Q2103" s="83"/>
      <c r="R2103" s="83"/>
      <c r="S2103" s="83"/>
      <c r="T2103" s="83"/>
      <c r="U2103" s="99">
        <f>COUNTIF(通讯通路门店!$S:$S,$G2103)</f>
        <v>0</v>
      </c>
      <c r="V2103" s="99">
        <f>COUNTIFS(通讯通路门店!$S:$S,$G2103,通讯通路门店!$J:$J,"综合卖场")</f>
        <v>0</v>
      </c>
      <c r="W2103" s="99">
        <f>SUMIFS(通讯通路门店!$AJ:$AJ,通讯通路门店!$S:$S,通讯客户沙盘!$G2103)</f>
        <v>0</v>
      </c>
      <c r="X2103" s="99">
        <f t="shared" si="160"/>
        <v>0</v>
      </c>
      <c r="Y2103" s="99">
        <f>COUNTIFS(通讯通路门店!$S:$S,$G2103,通讯通路门店!$J:$J,"荣耀体验店")+COUNTIFS(通讯通路门店!$S:$S,$G2103,通讯通路门店!$J:$J,"荣耀授权专卖店")</f>
        <v>0</v>
      </c>
      <c r="Z2103" s="99">
        <f>COUNTIFS(通讯通路门店!$S:$S,$G2103,通讯通路门店!$J:$J,"VIVO体验店")</f>
        <v>0</v>
      </c>
      <c r="AA2103" s="99">
        <f>COUNTIFS(通讯通路门店!$S:$S,$G2103,通讯通路门店!$J:$J,"OPPO体验店")</f>
        <v>0</v>
      </c>
      <c r="AB2103" s="99">
        <f>COUNTIFS(通讯通路门店!$S:$S,$G2103,通讯通路门店!$J:$J,"华为授权体验店")+COUNTIFS(通讯通路门店!$S:$S,$G2103,通讯通路门店!$J:$J,"华为堡垒店")</f>
        <v>0</v>
      </c>
      <c r="AC2103" s="99">
        <f>COUNTIFS(通讯通路门店!$S:$S,$G2103,通讯通路门店!$J:$J,"小米体验店")</f>
        <v>0</v>
      </c>
      <c r="AD2103" s="99">
        <f>COUNTIFS(通讯通路门店!$S:$S,$G2103,通讯通路门店!$J:$J,"苹果体验店")</f>
        <v>0</v>
      </c>
      <c r="AE2103" s="99">
        <f>COUNTIFS(通讯通路门店!$S:$S,$G2103,通讯通路门店!$J:$J,"其他品牌专卖店")</f>
        <v>0</v>
      </c>
      <c r="AF2103" s="99">
        <f>SUMIFS(通讯通路门店!$BI:$BI,通讯通路门店!$S:$S,$G2103)</f>
        <v>0</v>
      </c>
      <c r="AG2103" s="99">
        <f>SUMIFS(通讯通路门店!$BH:$BH,通讯通路门店!$S:$S,$G2103)</f>
        <v>0</v>
      </c>
      <c r="AH2103" s="99">
        <f t="shared" si="161"/>
        <v>0</v>
      </c>
      <c r="AI2103" s="99">
        <f>SUMIFS(通讯通路门店!$BB:$BB,通讯通路门店!$S:$S,$G2103)</f>
        <v>0</v>
      </c>
      <c r="AJ2103" s="99">
        <f>SUMIFS(通讯通路门店!$BE:$BE,通讯通路门店!$S:$S,$G2103)</f>
        <v>0</v>
      </c>
      <c r="AK2103" s="99">
        <f>SUMIFS(通讯通路门店!$BG:$BG,通讯通路门店!$S:$S,$G2103)</f>
        <v>0</v>
      </c>
      <c r="AL2103" s="99">
        <f>SUMIFS(通讯通路门店!$BC:$BC,通讯通路门店!$S:$S,$G2103)</f>
        <v>0</v>
      </c>
      <c r="AM2103" s="99">
        <f>SUMIFS(通讯通路门店!$BD:$BD,通讯通路门店!$S:$S,$G2103)</f>
        <v>0</v>
      </c>
      <c r="AN2103" s="99">
        <f>SUMIFS(通讯通路门店!$BF:$BF,通讯通路门店!$S:$S,$G2103)</f>
        <v>0</v>
      </c>
      <c r="AO2103" s="99">
        <f t="shared" si="162"/>
        <v>0</v>
      </c>
      <c r="AP2103" s="99">
        <f>SUMIFS(通讯通路门店!$K:$K,通讯通路门店!$S:$S,$G2103)</f>
        <v>0</v>
      </c>
      <c r="AQ2103" s="83"/>
      <c r="AR2103" s="99">
        <f>SUMIFS(通讯通路门店!$T:$T,通讯通路门店!$S:$S,$G2103)</f>
        <v>0</v>
      </c>
      <c r="AS2103" s="99">
        <f>SUMIFS(通讯通路门店!$U:$U,通讯通路门店!$S:$S,$G2103)</f>
        <v>0</v>
      </c>
      <c r="AT2103" s="99">
        <f>SUMIFS(通讯通路门店!$V:$V,通讯通路门店!$S:$S,$G2103)</f>
        <v>0</v>
      </c>
      <c r="AU2103" s="99">
        <f>SUMIFS(通讯通路门店!$W:$W,通讯通路门店!$S:$S,$G2103)</f>
        <v>0</v>
      </c>
      <c r="AV2103" s="99">
        <f>SUMIFS(通讯通路门店!$Z:$Z,通讯通路门店!$S:$S,$G2103)</f>
        <v>0</v>
      </c>
      <c r="AW2103" s="99">
        <f>SUMIFS(通讯通路门店!$AB:$AB,通讯通路门店!$S:$S,$G2103)</f>
        <v>0</v>
      </c>
      <c r="AX2103" s="99">
        <f>SUMIFS(通讯通路门店!$X:$X,通讯通路门店!$S:$S,$G2103)</f>
        <v>0</v>
      </c>
      <c r="AY2103" s="99">
        <f>SUMIFS(通讯通路门店!$Y:$Y,通讯通路门店!$S:$S,$G2103)</f>
        <v>0</v>
      </c>
      <c r="AZ2103" s="99">
        <f>SUMIFS(通讯通路门店!$AA:$AA,通讯通路门店!$S:$S,$G2103)</f>
        <v>0</v>
      </c>
      <c r="BA2103" s="99">
        <f t="shared" si="163"/>
        <v>0</v>
      </c>
      <c r="BB2103" s="99">
        <f t="shared" si="164"/>
        <v>0</v>
      </c>
      <c r="BC2103" s="99">
        <f>SUMIFS(通讯通路门店!$W:$W,通讯通路门店!$S:$S,$G2103,通讯通路门店!$J:$J,"荣耀体验店")+SUMIFS(通讯通路门店!$W:$W,通讯通路门店!$S:$S,$G2103,通讯通路门店!$J:$J,"荣耀授权专卖店")</f>
        <v>0</v>
      </c>
      <c r="BD2103" s="99">
        <f>SUMIFS(通讯通路门店!$Z:$Z,通讯通路门店!$S:$S,$G2103,通讯通路门店!$J:$J,"VIVO体验店")</f>
        <v>0</v>
      </c>
      <c r="BE2103" s="99">
        <f>SUMIFS(通讯通路门店!$AB:$AB,通讯通路门店!$S:$S,$G2103,通讯通路门店!$J:$J,"OPPO体验店")</f>
        <v>0</v>
      </c>
      <c r="BF2103" s="99">
        <f>SUMIFS(通讯通路门店!$X:$X,通讯通路门店!$S:$S,$G2103,通讯通路门店!$J:$J,"华为授权体验店")+SUMIFS(通讯通路门店!$AA:$AA,通讯通路门店!$S:$S,$G2103,通讯通路门店!$J:$J,"华为堡垒店")</f>
        <v>0</v>
      </c>
      <c r="BG2103" s="99">
        <f>SUMIFS(通讯通路门店!$Y:$Y,通讯通路门店!$S:$S,$G2103,通讯通路门店!$J:$J,"小米体验店")</f>
        <v>0</v>
      </c>
      <c r="BH2103" s="99">
        <f>SUMIFS(通讯通路门店!$AA:$AA,通讯通路门店!$S:$S,$G2103,通讯通路门店!$J:$J,"苹果体验店")</f>
        <v>0</v>
      </c>
      <c r="BI2103" s="99">
        <f>SUMIFS(通讯通路门店!$K:$K,通讯通路门店!$S:$S,$G2103,通讯通路门店!$J:$J,"其他品牌专卖店")</f>
        <v>0</v>
      </c>
      <c r="BJ2103" s="99">
        <f>SUMIFS(通讯通路门店!$AC:$AC,通讯通路门店!$S:$S,$G2103)</f>
        <v>0</v>
      </c>
      <c r="BK2103" s="99">
        <f>SUMIFS(通讯通路门店!$AD:$AD,通讯通路门店!$S:$S,$G2103)</f>
        <v>0</v>
      </c>
      <c r="BL2103" s="99">
        <f>SUMIFS(通讯通路门店!$AE:$AE,通讯通路门店!$S:$S,$G2103)</f>
        <v>0</v>
      </c>
      <c r="BM2103" s="99">
        <f>SUMIFS(通讯通路门店!$AF:$AF,通讯通路门店!$S:$S,$G2103)</f>
        <v>0</v>
      </c>
      <c r="BN2103" s="99">
        <f>SUMIFS(通讯通路门店!$AG:$AG,通讯通路门店!$S:$S,$G2103)</f>
        <v>0</v>
      </c>
      <c r="BO2103" s="99">
        <f>SUMIFS(通讯通路门店!$AH:$AH,通讯通路门店!$S:$S,$G2103)</f>
        <v>0</v>
      </c>
      <c r="BP2103" s="99">
        <f>SUMIFS(通讯通路门店!$AI:$AI,通讯通路门店!$S:$S,$G2103)</f>
        <v>0</v>
      </c>
      <c r="BQ2103" s="83"/>
    </row>
    <row r="2104" spans="1:69">
      <c r="A2104" s="99" t="str">
        <f>IFERROR(_xlfn.XLOOKUP($G2104,通讯通路门店!$S$4:$S$993933,通讯通路门店!$A$4:$A$993933,0,0),"")</f>
        <v>海南省</v>
      </c>
      <c r="B2104" s="99" t="str">
        <f>IFERROR(_xlfn.XLOOKUP($G2104,通讯通路门店!$S$4:$S$993933,通讯通路门店!$B$4:$B$993933,0,0),"")</f>
        <v>乐东黎族自治县</v>
      </c>
      <c r="C2104" s="99" t="str">
        <f>IFERROR(_xlfn.XLOOKUP($G2104,通讯通路门店!$S$4:$S$993933,通讯通路门店!$C$4:$C$993933,0,0),"")</f>
        <v>乐东黎族自治县</v>
      </c>
      <c r="D2104" s="99" t="str">
        <f>IFERROR(_xlfn.XLOOKUP($G2104,通讯通路门店!$S$4:$S$993933,通讯通路门店!$D$4:$D$993933,0,0),"")</f>
        <v>万冲镇</v>
      </c>
      <c r="E2104" s="83"/>
      <c r="F2104" s="83"/>
      <c r="G2104" s="101"/>
      <c r="H2104" s="102">
        <f>IFERROR(_xlfn.XLOOKUP($G2104,通讯通路门店!$S$4:$S$993933,通讯通路门店!$R$4:$R$993933,0,0),"")</f>
        <v>0</v>
      </c>
      <c r="I2104" s="83"/>
      <c r="J2104" s="83"/>
      <c r="K2104" s="83"/>
      <c r="L2104" s="83"/>
      <c r="M2104" s="83"/>
      <c r="N2104" s="83"/>
      <c r="O2104" s="83"/>
      <c r="P2104" s="83"/>
      <c r="Q2104" s="83"/>
      <c r="R2104" s="83"/>
      <c r="S2104" s="83"/>
      <c r="T2104" s="83"/>
      <c r="U2104" s="99">
        <f>COUNTIF(通讯通路门店!$S:$S,$G2104)</f>
        <v>0</v>
      </c>
      <c r="V2104" s="99">
        <f>COUNTIFS(通讯通路门店!$S:$S,$G2104,通讯通路门店!$J:$J,"综合卖场")</f>
        <v>0</v>
      </c>
      <c r="W2104" s="99">
        <f>SUMIFS(通讯通路门店!$AJ:$AJ,通讯通路门店!$S:$S,通讯客户沙盘!$G2104)</f>
        <v>0</v>
      </c>
      <c r="X2104" s="99">
        <f t="shared" si="160"/>
        <v>0</v>
      </c>
      <c r="Y2104" s="99">
        <f>COUNTIFS(通讯通路门店!$S:$S,$G2104,通讯通路门店!$J:$J,"荣耀体验店")+COUNTIFS(通讯通路门店!$S:$S,$G2104,通讯通路门店!$J:$J,"荣耀授权专卖店")</f>
        <v>0</v>
      </c>
      <c r="Z2104" s="99">
        <f>COUNTIFS(通讯通路门店!$S:$S,$G2104,通讯通路门店!$J:$J,"VIVO体验店")</f>
        <v>0</v>
      </c>
      <c r="AA2104" s="99">
        <f>COUNTIFS(通讯通路门店!$S:$S,$G2104,通讯通路门店!$J:$J,"OPPO体验店")</f>
        <v>0</v>
      </c>
      <c r="AB2104" s="99">
        <f>COUNTIFS(通讯通路门店!$S:$S,$G2104,通讯通路门店!$J:$J,"华为授权体验店")+COUNTIFS(通讯通路门店!$S:$S,$G2104,通讯通路门店!$J:$J,"华为堡垒店")</f>
        <v>0</v>
      </c>
      <c r="AC2104" s="99">
        <f>COUNTIFS(通讯通路门店!$S:$S,$G2104,通讯通路门店!$J:$J,"小米体验店")</f>
        <v>0</v>
      </c>
      <c r="AD2104" s="99">
        <f>COUNTIFS(通讯通路门店!$S:$S,$G2104,通讯通路门店!$J:$J,"苹果体验店")</f>
        <v>0</v>
      </c>
      <c r="AE2104" s="99">
        <f>COUNTIFS(通讯通路门店!$S:$S,$G2104,通讯通路门店!$J:$J,"其他品牌专卖店")</f>
        <v>0</v>
      </c>
      <c r="AF2104" s="99">
        <f>SUMIFS(通讯通路门店!$BI:$BI,通讯通路门店!$S:$S,$G2104)</f>
        <v>0</v>
      </c>
      <c r="AG2104" s="99">
        <f>SUMIFS(通讯通路门店!$BH:$BH,通讯通路门店!$S:$S,$G2104)</f>
        <v>0</v>
      </c>
      <c r="AH2104" s="99">
        <f t="shared" si="161"/>
        <v>0</v>
      </c>
      <c r="AI2104" s="99">
        <f>SUMIFS(通讯通路门店!$BB:$BB,通讯通路门店!$S:$S,$G2104)</f>
        <v>0</v>
      </c>
      <c r="AJ2104" s="99">
        <f>SUMIFS(通讯通路门店!$BE:$BE,通讯通路门店!$S:$S,$G2104)</f>
        <v>0</v>
      </c>
      <c r="AK2104" s="99">
        <f>SUMIFS(通讯通路门店!$BG:$BG,通讯通路门店!$S:$S,$G2104)</f>
        <v>0</v>
      </c>
      <c r="AL2104" s="99">
        <f>SUMIFS(通讯通路门店!$BC:$BC,通讯通路门店!$S:$S,$G2104)</f>
        <v>0</v>
      </c>
      <c r="AM2104" s="99">
        <f>SUMIFS(通讯通路门店!$BD:$BD,通讯通路门店!$S:$S,$G2104)</f>
        <v>0</v>
      </c>
      <c r="AN2104" s="99">
        <f>SUMIFS(通讯通路门店!$BF:$BF,通讯通路门店!$S:$S,$G2104)</f>
        <v>0</v>
      </c>
      <c r="AO2104" s="99">
        <f t="shared" si="162"/>
        <v>0</v>
      </c>
      <c r="AP2104" s="99">
        <f>SUMIFS(通讯通路门店!$K:$K,通讯通路门店!$S:$S,$G2104)</f>
        <v>0</v>
      </c>
      <c r="AQ2104" s="83"/>
      <c r="AR2104" s="99">
        <f>SUMIFS(通讯通路门店!$T:$T,通讯通路门店!$S:$S,$G2104)</f>
        <v>0</v>
      </c>
      <c r="AS2104" s="99">
        <f>SUMIFS(通讯通路门店!$U:$U,通讯通路门店!$S:$S,$G2104)</f>
        <v>0</v>
      </c>
      <c r="AT2104" s="99">
        <f>SUMIFS(通讯通路门店!$V:$V,通讯通路门店!$S:$S,$G2104)</f>
        <v>0</v>
      </c>
      <c r="AU2104" s="99">
        <f>SUMIFS(通讯通路门店!$W:$W,通讯通路门店!$S:$S,$G2104)</f>
        <v>0</v>
      </c>
      <c r="AV2104" s="99">
        <f>SUMIFS(通讯通路门店!$Z:$Z,通讯通路门店!$S:$S,$G2104)</f>
        <v>0</v>
      </c>
      <c r="AW2104" s="99">
        <f>SUMIFS(通讯通路门店!$AB:$AB,通讯通路门店!$S:$S,$G2104)</f>
        <v>0</v>
      </c>
      <c r="AX2104" s="99">
        <f>SUMIFS(通讯通路门店!$X:$X,通讯通路门店!$S:$S,$G2104)</f>
        <v>0</v>
      </c>
      <c r="AY2104" s="99">
        <f>SUMIFS(通讯通路门店!$Y:$Y,通讯通路门店!$S:$S,$G2104)</f>
        <v>0</v>
      </c>
      <c r="AZ2104" s="99">
        <f>SUMIFS(通讯通路门店!$AA:$AA,通讯通路门店!$S:$S,$G2104)</f>
        <v>0</v>
      </c>
      <c r="BA2104" s="99">
        <f t="shared" si="163"/>
        <v>0</v>
      </c>
      <c r="BB2104" s="99">
        <f t="shared" si="164"/>
        <v>0</v>
      </c>
      <c r="BC2104" s="99">
        <f>SUMIFS(通讯通路门店!$W:$W,通讯通路门店!$S:$S,$G2104,通讯通路门店!$J:$J,"荣耀体验店")+SUMIFS(通讯通路门店!$W:$W,通讯通路门店!$S:$S,$G2104,通讯通路门店!$J:$J,"荣耀授权专卖店")</f>
        <v>0</v>
      </c>
      <c r="BD2104" s="99">
        <f>SUMIFS(通讯通路门店!$Z:$Z,通讯通路门店!$S:$S,$G2104,通讯通路门店!$J:$J,"VIVO体验店")</f>
        <v>0</v>
      </c>
      <c r="BE2104" s="99">
        <f>SUMIFS(通讯通路门店!$AB:$AB,通讯通路门店!$S:$S,$G2104,通讯通路门店!$J:$J,"OPPO体验店")</f>
        <v>0</v>
      </c>
      <c r="BF2104" s="99">
        <f>SUMIFS(通讯通路门店!$X:$X,通讯通路门店!$S:$S,$G2104,通讯通路门店!$J:$J,"华为授权体验店")+SUMIFS(通讯通路门店!$AA:$AA,通讯通路门店!$S:$S,$G2104,通讯通路门店!$J:$J,"华为堡垒店")</f>
        <v>0</v>
      </c>
      <c r="BG2104" s="99">
        <f>SUMIFS(通讯通路门店!$Y:$Y,通讯通路门店!$S:$S,$G2104,通讯通路门店!$J:$J,"小米体验店")</f>
        <v>0</v>
      </c>
      <c r="BH2104" s="99">
        <f>SUMIFS(通讯通路门店!$AA:$AA,通讯通路门店!$S:$S,$G2104,通讯通路门店!$J:$J,"苹果体验店")</f>
        <v>0</v>
      </c>
      <c r="BI2104" s="99">
        <f>SUMIFS(通讯通路门店!$K:$K,通讯通路门店!$S:$S,$G2104,通讯通路门店!$J:$J,"其他品牌专卖店")</f>
        <v>0</v>
      </c>
      <c r="BJ2104" s="99">
        <f>SUMIFS(通讯通路门店!$AC:$AC,通讯通路门店!$S:$S,$G2104)</f>
        <v>0</v>
      </c>
      <c r="BK2104" s="99">
        <f>SUMIFS(通讯通路门店!$AD:$AD,通讯通路门店!$S:$S,$G2104)</f>
        <v>0</v>
      </c>
      <c r="BL2104" s="99">
        <f>SUMIFS(通讯通路门店!$AE:$AE,通讯通路门店!$S:$S,$G2104)</f>
        <v>0</v>
      </c>
      <c r="BM2104" s="99">
        <f>SUMIFS(通讯通路门店!$AF:$AF,通讯通路门店!$S:$S,$G2104)</f>
        <v>0</v>
      </c>
      <c r="BN2104" s="99">
        <f>SUMIFS(通讯通路门店!$AG:$AG,通讯通路门店!$S:$S,$G2104)</f>
        <v>0</v>
      </c>
      <c r="BO2104" s="99">
        <f>SUMIFS(通讯通路门店!$AH:$AH,通讯通路门店!$S:$S,$G2104)</f>
        <v>0</v>
      </c>
      <c r="BP2104" s="99">
        <f>SUMIFS(通讯通路门店!$AI:$AI,通讯通路门店!$S:$S,$G2104)</f>
        <v>0</v>
      </c>
      <c r="BQ2104" s="83"/>
    </row>
    <row r="2105" spans="1:69">
      <c r="A2105" s="99" t="str">
        <f>IFERROR(_xlfn.XLOOKUP($G2105,通讯通路门店!$S$4:$S$993933,通讯通路门店!$A$4:$A$993933,0,0),"")</f>
        <v>海南省</v>
      </c>
      <c r="B2105" s="99" t="str">
        <f>IFERROR(_xlfn.XLOOKUP($G2105,通讯通路门店!$S$4:$S$993933,通讯通路门店!$B$4:$B$993933,0,0),"")</f>
        <v>乐东黎族自治县</v>
      </c>
      <c r="C2105" s="99" t="str">
        <f>IFERROR(_xlfn.XLOOKUP($G2105,通讯通路门店!$S$4:$S$993933,通讯通路门店!$C$4:$C$993933,0,0),"")</f>
        <v>乐东黎族自治县</v>
      </c>
      <c r="D2105" s="99" t="str">
        <f>IFERROR(_xlfn.XLOOKUP($G2105,通讯通路门店!$S$4:$S$993933,通讯通路门店!$D$4:$D$993933,0,0),"")</f>
        <v>万冲镇</v>
      </c>
      <c r="E2105" s="83"/>
      <c r="F2105" s="83"/>
      <c r="G2105" s="101"/>
      <c r="H2105" s="102">
        <f>IFERROR(_xlfn.XLOOKUP($G2105,通讯通路门店!$S$4:$S$993933,通讯通路门店!$R$4:$R$993933,0,0),"")</f>
        <v>0</v>
      </c>
      <c r="I2105" s="83"/>
      <c r="J2105" s="83"/>
      <c r="K2105" s="83"/>
      <c r="L2105" s="83"/>
      <c r="M2105" s="83"/>
      <c r="N2105" s="83"/>
      <c r="O2105" s="83"/>
      <c r="P2105" s="83"/>
      <c r="Q2105" s="83"/>
      <c r="R2105" s="83"/>
      <c r="S2105" s="83"/>
      <c r="T2105" s="83"/>
      <c r="U2105" s="99">
        <f>COUNTIF(通讯通路门店!$S:$S,$G2105)</f>
        <v>0</v>
      </c>
      <c r="V2105" s="99">
        <f>COUNTIFS(通讯通路门店!$S:$S,$G2105,通讯通路门店!$J:$J,"综合卖场")</f>
        <v>0</v>
      </c>
      <c r="W2105" s="99">
        <f>SUMIFS(通讯通路门店!$AJ:$AJ,通讯通路门店!$S:$S,通讯客户沙盘!$G2105)</f>
        <v>0</v>
      </c>
      <c r="X2105" s="99">
        <f t="shared" si="160"/>
        <v>0</v>
      </c>
      <c r="Y2105" s="99">
        <f>COUNTIFS(通讯通路门店!$S:$S,$G2105,通讯通路门店!$J:$J,"荣耀体验店")+COUNTIFS(通讯通路门店!$S:$S,$G2105,通讯通路门店!$J:$J,"荣耀授权专卖店")</f>
        <v>0</v>
      </c>
      <c r="Z2105" s="99">
        <f>COUNTIFS(通讯通路门店!$S:$S,$G2105,通讯通路门店!$J:$J,"VIVO体验店")</f>
        <v>0</v>
      </c>
      <c r="AA2105" s="99">
        <f>COUNTIFS(通讯通路门店!$S:$S,$G2105,通讯通路门店!$J:$J,"OPPO体验店")</f>
        <v>0</v>
      </c>
      <c r="AB2105" s="99">
        <f>COUNTIFS(通讯通路门店!$S:$S,$G2105,通讯通路门店!$J:$J,"华为授权体验店")+COUNTIFS(通讯通路门店!$S:$S,$G2105,通讯通路门店!$J:$J,"华为堡垒店")</f>
        <v>0</v>
      </c>
      <c r="AC2105" s="99">
        <f>COUNTIFS(通讯通路门店!$S:$S,$G2105,通讯通路门店!$J:$J,"小米体验店")</f>
        <v>0</v>
      </c>
      <c r="AD2105" s="99">
        <f>COUNTIFS(通讯通路门店!$S:$S,$G2105,通讯通路门店!$J:$J,"苹果体验店")</f>
        <v>0</v>
      </c>
      <c r="AE2105" s="99">
        <f>COUNTIFS(通讯通路门店!$S:$S,$G2105,通讯通路门店!$J:$J,"其他品牌专卖店")</f>
        <v>0</v>
      </c>
      <c r="AF2105" s="99">
        <f>SUMIFS(通讯通路门店!$BI:$BI,通讯通路门店!$S:$S,$G2105)</f>
        <v>0</v>
      </c>
      <c r="AG2105" s="99">
        <f>SUMIFS(通讯通路门店!$BH:$BH,通讯通路门店!$S:$S,$G2105)</f>
        <v>0</v>
      </c>
      <c r="AH2105" s="99">
        <f t="shared" si="161"/>
        <v>0</v>
      </c>
      <c r="AI2105" s="99">
        <f>SUMIFS(通讯通路门店!$BB:$BB,通讯通路门店!$S:$S,$G2105)</f>
        <v>0</v>
      </c>
      <c r="AJ2105" s="99">
        <f>SUMIFS(通讯通路门店!$BE:$BE,通讯通路门店!$S:$S,$G2105)</f>
        <v>0</v>
      </c>
      <c r="AK2105" s="99">
        <f>SUMIFS(通讯通路门店!$BG:$BG,通讯通路门店!$S:$S,$G2105)</f>
        <v>0</v>
      </c>
      <c r="AL2105" s="99">
        <f>SUMIFS(通讯通路门店!$BC:$BC,通讯通路门店!$S:$S,$G2105)</f>
        <v>0</v>
      </c>
      <c r="AM2105" s="99">
        <f>SUMIFS(通讯通路门店!$BD:$BD,通讯通路门店!$S:$S,$G2105)</f>
        <v>0</v>
      </c>
      <c r="AN2105" s="99">
        <f>SUMIFS(通讯通路门店!$BF:$BF,通讯通路门店!$S:$S,$G2105)</f>
        <v>0</v>
      </c>
      <c r="AO2105" s="99">
        <f t="shared" si="162"/>
        <v>0</v>
      </c>
      <c r="AP2105" s="99">
        <f>SUMIFS(通讯通路门店!$K:$K,通讯通路门店!$S:$S,$G2105)</f>
        <v>0</v>
      </c>
      <c r="AQ2105" s="83"/>
      <c r="AR2105" s="99">
        <f>SUMIFS(通讯通路门店!$T:$T,通讯通路门店!$S:$S,$G2105)</f>
        <v>0</v>
      </c>
      <c r="AS2105" s="99">
        <f>SUMIFS(通讯通路门店!$U:$U,通讯通路门店!$S:$S,$G2105)</f>
        <v>0</v>
      </c>
      <c r="AT2105" s="99">
        <f>SUMIFS(通讯通路门店!$V:$V,通讯通路门店!$S:$S,$G2105)</f>
        <v>0</v>
      </c>
      <c r="AU2105" s="99">
        <f>SUMIFS(通讯通路门店!$W:$W,通讯通路门店!$S:$S,$G2105)</f>
        <v>0</v>
      </c>
      <c r="AV2105" s="99">
        <f>SUMIFS(通讯通路门店!$Z:$Z,通讯通路门店!$S:$S,$G2105)</f>
        <v>0</v>
      </c>
      <c r="AW2105" s="99">
        <f>SUMIFS(通讯通路门店!$AB:$AB,通讯通路门店!$S:$S,$G2105)</f>
        <v>0</v>
      </c>
      <c r="AX2105" s="99">
        <f>SUMIFS(通讯通路门店!$X:$X,通讯通路门店!$S:$S,$G2105)</f>
        <v>0</v>
      </c>
      <c r="AY2105" s="99">
        <f>SUMIFS(通讯通路门店!$Y:$Y,通讯通路门店!$S:$S,$G2105)</f>
        <v>0</v>
      </c>
      <c r="AZ2105" s="99">
        <f>SUMIFS(通讯通路门店!$AA:$AA,通讯通路门店!$S:$S,$G2105)</f>
        <v>0</v>
      </c>
      <c r="BA2105" s="99">
        <f t="shared" si="163"/>
        <v>0</v>
      </c>
      <c r="BB2105" s="99">
        <f t="shared" si="164"/>
        <v>0</v>
      </c>
      <c r="BC2105" s="99">
        <f>SUMIFS(通讯通路门店!$W:$W,通讯通路门店!$S:$S,$G2105,通讯通路门店!$J:$J,"荣耀体验店")+SUMIFS(通讯通路门店!$W:$W,通讯通路门店!$S:$S,$G2105,通讯通路门店!$J:$J,"荣耀授权专卖店")</f>
        <v>0</v>
      </c>
      <c r="BD2105" s="99">
        <f>SUMIFS(通讯通路门店!$Z:$Z,通讯通路门店!$S:$S,$G2105,通讯通路门店!$J:$J,"VIVO体验店")</f>
        <v>0</v>
      </c>
      <c r="BE2105" s="99">
        <f>SUMIFS(通讯通路门店!$AB:$AB,通讯通路门店!$S:$S,$G2105,通讯通路门店!$J:$J,"OPPO体验店")</f>
        <v>0</v>
      </c>
      <c r="BF2105" s="99">
        <f>SUMIFS(通讯通路门店!$X:$X,通讯通路门店!$S:$S,$G2105,通讯通路门店!$J:$J,"华为授权体验店")+SUMIFS(通讯通路门店!$AA:$AA,通讯通路门店!$S:$S,$G2105,通讯通路门店!$J:$J,"华为堡垒店")</f>
        <v>0</v>
      </c>
      <c r="BG2105" s="99">
        <f>SUMIFS(通讯通路门店!$Y:$Y,通讯通路门店!$S:$S,$G2105,通讯通路门店!$J:$J,"小米体验店")</f>
        <v>0</v>
      </c>
      <c r="BH2105" s="99">
        <f>SUMIFS(通讯通路门店!$AA:$AA,通讯通路门店!$S:$S,$G2105,通讯通路门店!$J:$J,"苹果体验店")</f>
        <v>0</v>
      </c>
      <c r="BI2105" s="99">
        <f>SUMIFS(通讯通路门店!$K:$K,通讯通路门店!$S:$S,$G2105,通讯通路门店!$J:$J,"其他品牌专卖店")</f>
        <v>0</v>
      </c>
      <c r="BJ2105" s="99">
        <f>SUMIFS(通讯通路门店!$AC:$AC,通讯通路门店!$S:$S,$G2105)</f>
        <v>0</v>
      </c>
      <c r="BK2105" s="99">
        <f>SUMIFS(通讯通路门店!$AD:$AD,通讯通路门店!$S:$S,$G2105)</f>
        <v>0</v>
      </c>
      <c r="BL2105" s="99">
        <f>SUMIFS(通讯通路门店!$AE:$AE,通讯通路门店!$S:$S,$G2105)</f>
        <v>0</v>
      </c>
      <c r="BM2105" s="99">
        <f>SUMIFS(通讯通路门店!$AF:$AF,通讯通路门店!$S:$S,$G2105)</f>
        <v>0</v>
      </c>
      <c r="BN2105" s="99">
        <f>SUMIFS(通讯通路门店!$AG:$AG,通讯通路门店!$S:$S,$G2105)</f>
        <v>0</v>
      </c>
      <c r="BO2105" s="99">
        <f>SUMIFS(通讯通路门店!$AH:$AH,通讯通路门店!$S:$S,$G2105)</f>
        <v>0</v>
      </c>
      <c r="BP2105" s="99">
        <f>SUMIFS(通讯通路门店!$AI:$AI,通讯通路门店!$S:$S,$G2105)</f>
        <v>0</v>
      </c>
      <c r="BQ2105" s="83"/>
    </row>
    <row r="2106" spans="1:69">
      <c r="A2106" s="99" t="str">
        <f>IFERROR(_xlfn.XLOOKUP($G2106,通讯通路门店!$S$4:$S$993933,通讯通路门店!$A$4:$A$993933,0,0),"")</f>
        <v>海南省</v>
      </c>
      <c r="B2106" s="99" t="str">
        <f>IFERROR(_xlfn.XLOOKUP($G2106,通讯通路门店!$S$4:$S$993933,通讯通路门店!$B$4:$B$993933,0,0),"")</f>
        <v>乐东黎族自治县</v>
      </c>
      <c r="C2106" s="99" t="str">
        <f>IFERROR(_xlfn.XLOOKUP($G2106,通讯通路门店!$S$4:$S$993933,通讯通路门店!$C$4:$C$993933,0,0),"")</f>
        <v>乐东黎族自治县</v>
      </c>
      <c r="D2106" s="99" t="str">
        <f>IFERROR(_xlfn.XLOOKUP($G2106,通讯通路门店!$S$4:$S$993933,通讯通路门店!$D$4:$D$993933,0,0),"")</f>
        <v>万冲镇</v>
      </c>
      <c r="E2106" s="83"/>
      <c r="F2106" s="83"/>
      <c r="G2106" s="101"/>
      <c r="H2106" s="102">
        <f>IFERROR(_xlfn.XLOOKUP($G2106,通讯通路门店!$S$4:$S$993933,通讯通路门店!$R$4:$R$993933,0,0),"")</f>
        <v>0</v>
      </c>
      <c r="I2106" s="83"/>
      <c r="J2106" s="83"/>
      <c r="K2106" s="83"/>
      <c r="L2106" s="83"/>
      <c r="M2106" s="83"/>
      <c r="N2106" s="83"/>
      <c r="O2106" s="83"/>
      <c r="P2106" s="83"/>
      <c r="Q2106" s="83"/>
      <c r="R2106" s="83"/>
      <c r="S2106" s="83"/>
      <c r="T2106" s="83"/>
      <c r="U2106" s="99">
        <f>COUNTIF(通讯通路门店!$S:$S,$G2106)</f>
        <v>0</v>
      </c>
      <c r="V2106" s="99">
        <f>COUNTIFS(通讯通路门店!$S:$S,$G2106,通讯通路门店!$J:$J,"综合卖场")</f>
        <v>0</v>
      </c>
      <c r="W2106" s="99">
        <f>SUMIFS(通讯通路门店!$AJ:$AJ,通讯通路门店!$S:$S,通讯客户沙盘!$G2106)</f>
        <v>0</v>
      </c>
      <c r="X2106" s="99">
        <f t="shared" si="160"/>
        <v>0</v>
      </c>
      <c r="Y2106" s="99">
        <f>COUNTIFS(通讯通路门店!$S:$S,$G2106,通讯通路门店!$J:$J,"荣耀体验店")+COUNTIFS(通讯通路门店!$S:$S,$G2106,通讯通路门店!$J:$J,"荣耀授权专卖店")</f>
        <v>0</v>
      </c>
      <c r="Z2106" s="99">
        <f>COUNTIFS(通讯通路门店!$S:$S,$G2106,通讯通路门店!$J:$J,"VIVO体验店")</f>
        <v>0</v>
      </c>
      <c r="AA2106" s="99">
        <f>COUNTIFS(通讯通路门店!$S:$S,$G2106,通讯通路门店!$J:$J,"OPPO体验店")</f>
        <v>0</v>
      </c>
      <c r="AB2106" s="99">
        <f>COUNTIFS(通讯通路门店!$S:$S,$G2106,通讯通路门店!$J:$J,"华为授权体验店")+COUNTIFS(通讯通路门店!$S:$S,$G2106,通讯通路门店!$J:$J,"华为堡垒店")</f>
        <v>0</v>
      </c>
      <c r="AC2106" s="99">
        <f>COUNTIFS(通讯通路门店!$S:$S,$G2106,通讯通路门店!$J:$J,"小米体验店")</f>
        <v>0</v>
      </c>
      <c r="AD2106" s="99">
        <f>COUNTIFS(通讯通路门店!$S:$S,$G2106,通讯通路门店!$J:$J,"苹果体验店")</f>
        <v>0</v>
      </c>
      <c r="AE2106" s="99">
        <f>COUNTIFS(通讯通路门店!$S:$S,$G2106,通讯通路门店!$J:$J,"其他品牌专卖店")</f>
        <v>0</v>
      </c>
      <c r="AF2106" s="99">
        <f>SUMIFS(通讯通路门店!$BI:$BI,通讯通路门店!$S:$S,$G2106)</f>
        <v>0</v>
      </c>
      <c r="AG2106" s="99">
        <f>SUMIFS(通讯通路门店!$BH:$BH,通讯通路门店!$S:$S,$G2106)</f>
        <v>0</v>
      </c>
      <c r="AH2106" s="99">
        <f t="shared" si="161"/>
        <v>0</v>
      </c>
      <c r="AI2106" s="99">
        <f>SUMIFS(通讯通路门店!$BB:$BB,通讯通路门店!$S:$S,$G2106)</f>
        <v>0</v>
      </c>
      <c r="AJ2106" s="99">
        <f>SUMIFS(通讯通路门店!$BE:$BE,通讯通路门店!$S:$S,$G2106)</f>
        <v>0</v>
      </c>
      <c r="AK2106" s="99">
        <f>SUMIFS(通讯通路门店!$BG:$BG,通讯通路门店!$S:$S,$G2106)</f>
        <v>0</v>
      </c>
      <c r="AL2106" s="99">
        <f>SUMIFS(通讯通路门店!$BC:$BC,通讯通路门店!$S:$S,$G2106)</f>
        <v>0</v>
      </c>
      <c r="AM2106" s="99">
        <f>SUMIFS(通讯通路门店!$BD:$BD,通讯通路门店!$S:$S,$G2106)</f>
        <v>0</v>
      </c>
      <c r="AN2106" s="99">
        <f>SUMIFS(通讯通路门店!$BF:$BF,通讯通路门店!$S:$S,$G2106)</f>
        <v>0</v>
      </c>
      <c r="AO2106" s="99">
        <f t="shared" si="162"/>
        <v>0</v>
      </c>
      <c r="AP2106" s="99">
        <f>SUMIFS(通讯通路门店!$K:$K,通讯通路门店!$S:$S,$G2106)</f>
        <v>0</v>
      </c>
      <c r="AQ2106" s="83"/>
      <c r="AR2106" s="99">
        <f>SUMIFS(通讯通路门店!$T:$T,通讯通路门店!$S:$S,$G2106)</f>
        <v>0</v>
      </c>
      <c r="AS2106" s="99">
        <f>SUMIFS(通讯通路门店!$U:$U,通讯通路门店!$S:$S,$G2106)</f>
        <v>0</v>
      </c>
      <c r="AT2106" s="99">
        <f>SUMIFS(通讯通路门店!$V:$V,通讯通路门店!$S:$S,$G2106)</f>
        <v>0</v>
      </c>
      <c r="AU2106" s="99">
        <f>SUMIFS(通讯通路门店!$W:$W,通讯通路门店!$S:$S,$G2106)</f>
        <v>0</v>
      </c>
      <c r="AV2106" s="99">
        <f>SUMIFS(通讯通路门店!$Z:$Z,通讯通路门店!$S:$S,$G2106)</f>
        <v>0</v>
      </c>
      <c r="AW2106" s="99">
        <f>SUMIFS(通讯通路门店!$AB:$AB,通讯通路门店!$S:$S,$G2106)</f>
        <v>0</v>
      </c>
      <c r="AX2106" s="99">
        <f>SUMIFS(通讯通路门店!$X:$X,通讯通路门店!$S:$S,$G2106)</f>
        <v>0</v>
      </c>
      <c r="AY2106" s="99">
        <f>SUMIFS(通讯通路门店!$Y:$Y,通讯通路门店!$S:$S,$G2106)</f>
        <v>0</v>
      </c>
      <c r="AZ2106" s="99">
        <f>SUMIFS(通讯通路门店!$AA:$AA,通讯通路门店!$S:$S,$G2106)</f>
        <v>0</v>
      </c>
      <c r="BA2106" s="99">
        <f t="shared" si="163"/>
        <v>0</v>
      </c>
      <c r="BB2106" s="99">
        <f t="shared" si="164"/>
        <v>0</v>
      </c>
      <c r="BC2106" s="99">
        <f>SUMIFS(通讯通路门店!$W:$W,通讯通路门店!$S:$S,$G2106,通讯通路门店!$J:$J,"荣耀体验店")+SUMIFS(通讯通路门店!$W:$W,通讯通路门店!$S:$S,$G2106,通讯通路门店!$J:$J,"荣耀授权专卖店")</f>
        <v>0</v>
      </c>
      <c r="BD2106" s="99">
        <f>SUMIFS(通讯通路门店!$Z:$Z,通讯通路门店!$S:$S,$G2106,通讯通路门店!$J:$J,"VIVO体验店")</f>
        <v>0</v>
      </c>
      <c r="BE2106" s="99">
        <f>SUMIFS(通讯通路门店!$AB:$AB,通讯通路门店!$S:$S,$G2106,通讯通路门店!$J:$J,"OPPO体验店")</f>
        <v>0</v>
      </c>
      <c r="BF2106" s="99">
        <f>SUMIFS(通讯通路门店!$X:$X,通讯通路门店!$S:$S,$G2106,通讯通路门店!$J:$J,"华为授权体验店")+SUMIFS(通讯通路门店!$AA:$AA,通讯通路门店!$S:$S,$G2106,通讯通路门店!$J:$J,"华为堡垒店")</f>
        <v>0</v>
      </c>
      <c r="BG2106" s="99">
        <f>SUMIFS(通讯通路门店!$Y:$Y,通讯通路门店!$S:$S,$G2106,通讯通路门店!$J:$J,"小米体验店")</f>
        <v>0</v>
      </c>
      <c r="BH2106" s="99">
        <f>SUMIFS(通讯通路门店!$AA:$AA,通讯通路门店!$S:$S,$G2106,通讯通路门店!$J:$J,"苹果体验店")</f>
        <v>0</v>
      </c>
      <c r="BI2106" s="99">
        <f>SUMIFS(通讯通路门店!$K:$K,通讯通路门店!$S:$S,$G2106,通讯通路门店!$J:$J,"其他品牌专卖店")</f>
        <v>0</v>
      </c>
      <c r="BJ2106" s="99">
        <f>SUMIFS(通讯通路门店!$AC:$AC,通讯通路门店!$S:$S,$G2106)</f>
        <v>0</v>
      </c>
      <c r="BK2106" s="99">
        <f>SUMIFS(通讯通路门店!$AD:$AD,通讯通路门店!$S:$S,$G2106)</f>
        <v>0</v>
      </c>
      <c r="BL2106" s="99">
        <f>SUMIFS(通讯通路门店!$AE:$AE,通讯通路门店!$S:$S,$G2106)</f>
        <v>0</v>
      </c>
      <c r="BM2106" s="99">
        <f>SUMIFS(通讯通路门店!$AF:$AF,通讯通路门店!$S:$S,$G2106)</f>
        <v>0</v>
      </c>
      <c r="BN2106" s="99">
        <f>SUMIFS(通讯通路门店!$AG:$AG,通讯通路门店!$S:$S,$G2106)</f>
        <v>0</v>
      </c>
      <c r="BO2106" s="99">
        <f>SUMIFS(通讯通路门店!$AH:$AH,通讯通路门店!$S:$S,$G2106)</f>
        <v>0</v>
      </c>
      <c r="BP2106" s="99">
        <f>SUMIFS(通讯通路门店!$AI:$AI,通讯通路门店!$S:$S,$G2106)</f>
        <v>0</v>
      </c>
      <c r="BQ2106" s="83"/>
    </row>
    <row r="2107" spans="1:69">
      <c r="A2107" s="99" t="str">
        <f>IFERROR(_xlfn.XLOOKUP($G2107,通讯通路门店!$S$4:$S$993933,通讯通路门店!$A$4:$A$993933,0,0),"")</f>
        <v>海南省</v>
      </c>
      <c r="B2107" s="99" t="str">
        <f>IFERROR(_xlfn.XLOOKUP($G2107,通讯通路门店!$S$4:$S$993933,通讯通路门店!$B$4:$B$993933,0,0),"")</f>
        <v>乐东黎族自治县</v>
      </c>
      <c r="C2107" s="99" t="str">
        <f>IFERROR(_xlfn.XLOOKUP($G2107,通讯通路门店!$S$4:$S$993933,通讯通路门店!$C$4:$C$993933,0,0),"")</f>
        <v>乐东黎族自治县</v>
      </c>
      <c r="D2107" s="99" t="str">
        <f>IFERROR(_xlfn.XLOOKUP($G2107,通讯通路门店!$S$4:$S$993933,通讯通路门店!$D$4:$D$993933,0,0),"")</f>
        <v>万冲镇</v>
      </c>
      <c r="E2107" s="83"/>
      <c r="F2107" s="83"/>
      <c r="G2107" s="101"/>
      <c r="H2107" s="102">
        <f>IFERROR(_xlfn.XLOOKUP($G2107,通讯通路门店!$S$4:$S$993933,通讯通路门店!$R$4:$R$993933,0,0),"")</f>
        <v>0</v>
      </c>
      <c r="I2107" s="83"/>
      <c r="J2107" s="83"/>
      <c r="K2107" s="83"/>
      <c r="L2107" s="83"/>
      <c r="M2107" s="83"/>
      <c r="N2107" s="83"/>
      <c r="O2107" s="83"/>
      <c r="P2107" s="83"/>
      <c r="Q2107" s="83"/>
      <c r="R2107" s="83"/>
      <c r="S2107" s="83"/>
      <c r="T2107" s="83"/>
      <c r="U2107" s="99">
        <f>COUNTIF(通讯通路门店!$S:$S,$G2107)</f>
        <v>0</v>
      </c>
      <c r="V2107" s="99">
        <f>COUNTIFS(通讯通路门店!$S:$S,$G2107,通讯通路门店!$J:$J,"综合卖场")</f>
        <v>0</v>
      </c>
      <c r="W2107" s="99">
        <f>SUMIFS(通讯通路门店!$AJ:$AJ,通讯通路门店!$S:$S,通讯客户沙盘!$G2107)</f>
        <v>0</v>
      </c>
      <c r="X2107" s="99">
        <f t="shared" si="160"/>
        <v>0</v>
      </c>
      <c r="Y2107" s="99">
        <f>COUNTIFS(通讯通路门店!$S:$S,$G2107,通讯通路门店!$J:$J,"荣耀体验店")+COUNTIFS(通讯通路门店!$S:$S,$G2107,通讯通路门店!$J:$J,"荣耀授权专卖店")</f>
        <v>0</v>
      </c>
      <c r="Z2107" s="99">
        <f>COUNTIFS(通讯通路门店!$S:$S,$G2107,通讯通路门店!$J:$J,"VIVO体验店")</f>
        <v>0</v>
      </c>
      <c r="AA2107" s="99">
        <f>COUNTIFS(通讯通路门店!$S:$S,$G2107,通讯通路门店!$J:$J,"OPPO体验店")</f>
        <v>0</v>
      </c>
      <c r="AB2107" s="99">
        <f>COUNTIFS(通讯通路门店!$S:$S,$G2107,通讯通路门店!$J:$J,"华为授权体验店")+COUNTIFS(通讯通路门店!$S:$S,$G2107,通讯通路门店!$J:$J,"华为堡垒店")</f>
        <v>0</v>
      </c>
      <c r="AC2107" s="99">
        <f>COUNTIFS(通讯通路门店!$S:$S,$G2107,通讯通路门店!$J:$J,"小米体验店")</f>
        <v>0</v>
      </c>
      <c r="AD2107" s="99">
        <f>COUNTIFS(通讯通路门店!$S:$S,$G2107,通讯通路门店!$J:$J,"苹果体验店")</f>
        <v>0</v>
      </c>
      <c r="AE2107" s="99">
        <f>COUNTIFS(通讯通路门店!$S:$S,$G2107,通讯通路门店!$J:$J,"其他品牌专卖店")</f>
        <v>0</v>
      </c>
      <c r="AF2107" s="99">
        <f>SUMIFS(通讯通路门店!$BI:$BI,通讯通路门店!$S:$S,$G2107)</f>
        <v>0</v>
      </c>
      <c r="AG2107" s="99">
        <f>SUMIFS(通讯通路门店!$BH:$BH,通讯通路门店!$S:$S,$G2107)</f>
        <v>0</v>
      </c>
      <c r="AH2107" s="99">
        <f t="shared" si="161"/>
        <v>0</v>
      </c>
      <c r="AI2107" s="99">
        <f>SUMIFS(通讯通路门店!$BB:$BB,通讯通路门店!$S:$S,$G2107)</f>
        <v>0</v>
      </c>
      <c r="AJ2107" s="99">
        <f>SUMIFS(通讯通路门店!$BE:$BE,通讯通路门店!$S:$S,$G2107)</f>
        <v>0</v>
      </c>
      <c r="AK2107" s="99">
        <f>SUMIFS(通讯通路门店!$BG:$BG,通讯通路门店!$S:$S,$G2107)</f>
        <v>0</v>
      </c>
      <c r="AL2107" s="99">
        <f>SUMIFS(通讯通路门店!$BC:$BC,通讯通路门店!$S:$S,$G2107)</f>
        <v>0</v>
      </c>
      <c r="AM2107" s="99">
        <f>SUMIFS(通讯通路门店!$BD:$BD,通讯通路门店!$S:$S,$G2107)</f>
        <v>0</v>
      </c>
      <c r="AN2107" s="99">
        <f>SUMIFS(通讯通路门店!$BF:$BF,通讯通路门店!$S:$S,$G2107)</f>
        <v>0</v>
      </c>
      <c r="AO2107" s="99">
        <f t="shared" si="162"/>
        <v>0</v>
      </c>
      <c r="AP2107" s="99">
        <f>SUMIFS(通讯通路门店!$K:$K,通讯通路门店!$S:$S,$G2107)</f>
        <v>0</v>
      </c>
      <c r="AQ2107" s="83"/>
      <c r="AR2107" s="99">
        <f>SUMIFS(通讯通路门店!$T:$T,通讯通路门店!$S:$S,$G2107)</f>
        <v>0</v>
      </c>
      <c r="AS2107" s="99">
        <f>SUMIFS(通讯通路门店!$U:$U,通讯通路门店!$S:$S,$G2107)</f>
        <v>0</v>
      </c>
      <c r="AT2107" s="99">
        <f>SUMIFS(通讯通路门店!$V:$V,通讯通路门店!$S:$S,$G2107)</f>
        <v>0</v>
      </c>
      <c r="AU2107" s="99">
        <f>SUMIFS(通讯通路门店!$W:$W,通讯通路门店!$S:$S,$G2107)</f>
        <v>0</v>
      </c>
      <c r="AV2107" s="99">
        <f>SUMIFS(通讯通路门店!$Z:$Z,通讯通路门店!$S:$S,$G2107)</f>
        <v>0</v>
      </c>
      <c r="AW2107" s="99">
        <f>SUMIFS(通讯通路门店!$AB:$AB,通讯通路门店!$S:$S,$G2107)</f>
        <v>0</v>
      </c>
      <c r="AX2107" s="99">
        <f>SUMIFS(通讯通路门店!$X:$X,通讯通路门店!$S:$S,$G2107)</f>
        <v>0</v>
      </c>
      <c r="AY2107" s="99">
        <f>SUMIFS(通讯通路门店!$Y:$Y,通讯通路门店!$S:$S,$G2107)</f>
        <v>0</v>
      </c>
      <c r="AZ2107" s="99">
        <f>SUMIFS(通讯通路门店!$AA:$AA,通讯通路门店!$S:$S,$G2107)</f>
        <v>0</v>
      </c>
      <c r="BA2107" s="99">
        <f t="shared" si="163"/>
        <v>0</v>
      </c>
      <c r="BB2107" s="99">
        <f t="shared" si="164"/>
        <v>0</v>
      </c>
      <c r="BC2107" s="99">
        <f>SUMIFS(通讯通路门店!$W:$W,通讯通路门店!$S:$S,$G2107,通讯通路门店!$J:$J,"荣耀体验店")+SUMIFS(通讯通路门店!$W:$W,通讯通路门店!$S:$S,$G2107,通讯通路门店!$J:$J,"荣耀授权专卖店")</f>
        <v>0</v>
      </c>
      <c r="BD2107" s="99">
        <f>SUMIFS(通讯通路门店!$Z:$Z,通讯通路门店!$S:$S,$G2107,通讯通路门店!$J:$J,"VIVO体验店")</f>
        <v>0</v>
      </c>
      <c r="BE2107" s="99">
        <f>SUMIFS(通讯通路门店!$AB:$AB,通讯通路门店!$S:$S,$G2107,通讯通路门店!$J:$J,"OPPO体验店")</f>
        <v>0</v>
      </c>
      <c r="BF2107" s="99">
        <f>SUMIFS(通讯通路门店!$X:$X,通讯通路门店!$S:$S,$G2107,通讯通路门店!$J:$J,"华为授权体验店")+SUMIFS(通讯通路门店!$AA:$AA,通讯通路门店!$S:$S,$G2107,通讯通路门店!$J:$J,"华为堡垒店")</f>
        <v>0</v>
      </c>
      <c r="BG2107" s="99">
        <f>SUMIFS(通讯通路门店!$Y:$Y,通讯通路门店!$S:$S,$G2107,通讯通路门店!$J:$J,"小米体验店")</f>
        <v>0</v>
      </c>
      <c r="BH2107" s="99">
        <f>SUMIFS(通讯通路门店!$AA:$AA,通讯通路门店!$S:$S,$G2107,通讯通路门店!$J:$J,"苹果体验店")</f>
        <v>0</v>
      </c>
      <c r="BI2107" s="99">
        <f>SUMIFS(通讯通路门店!$K:$K,通讯通路门店!$S:$S,$G2107,通讯通路门店!$J:$J,"其他品牌专卖店")</f>
        <v>0</v>
      </c>
      <c r="BJ2107" s="99">
        <f>SUMIFS(通讯通路门店!$AC:$AC,通讯通路门店!$S:$S,$G2107)</f>
        <v>0</v>
      </c>
      <c r="BK2107" s="99">
        <f>SUMIFS(通讯通路门店!$AD:$AD,通讯通路门店!$S:$S,$G2107)</f>
        <v>0</v>
      </c>
      <c r="BL2107" s="99">
        <f>SUMIFS(通讯通路门店!$AE:$AE,通讯通路门店!$S:$S,$G2107)</f>
        <v>0</v>
      </c>
      <c r="BM2107" s="99">
        <f>SUMIFS(通讯通路门店!$AF:$AF,通讯通路门店!$S:$S,$G2107)</f>
        <v>0</v>
      </c>
      <c r="BN2107" s="99">
        <f>SUMIFS(通讯通路门店!$AG:$AG,通讯通路门店!$S:$S,$G2107)</f>
        <v>0</v>
      </c>
      <c r="BO2107" s="99">
        <f>SUMIFS(通讯通路门店!$AH:$AH,通讯通路门店!$S:$S,$G2107)</f>
        <v>0</v>
      </c>
      <c r="BP2107" s="99">
        <f>SUMIFS(通讯通路门店!$AI:$AI,通讯通路门店!$S:$S,$G2107)</f>
        <v>0</v>
      </c>
      <c r="BQ2107" s="83"/>
    </row>
    <row r="2108" spans="1:69">
      <c r="A2108" s="99" t="str">
        <f>IFERROR(_xlfn.XLOOKUP($G2108,通讯通路门店!$S$4:$S$993933,通讯通路门店!$A$4:$A$993933,0,0),"")</f>
        <v>海南省</v>
      </c>
      <c r="B2108" s="99" t="str">
        <f>IFERROR(_xlfn.XLOOKUP($G2108,通讯通路门店!$S$4:$S$993933,通讯通路门店!$B$4:$B$993933,0,0),"")</f>
        <v>乐东黎族自治县</v>
      </c>
      <c r="C2108" s="99" t="str">
        <f>IFERROR(_xlfn.XLOOKUP($G2108,通讯通路门店!$S$4:$S$993933,通讯通路门店!$C$4:$C$993933,0,0),"")</f>
        <v>乐东黎族自治县</v>
      </c>
      <c r="D2108" s="99" t="str">
        <f>IFERROR(_xlfn.XLOOKUP($G2108,通讯通路门店!$S$4:$S$993933,通讯通路门店!$D$4:$D$993933,0,0),"")</f>
        <v>万冲镇</v>
      </c>
      <c r="E2108" s="83"/>
      <c r="F2108" s="83"/>
      <c r="G2108" s="101"/>
      <c r="H2108" s="102">
        <f>IFERROR(_xlfn.XLOOKUP($G2108,通讯通路门店!$S$4:$S$993933,通讯通路门店!$R$4:$R$993933,0,0),"")</f>
        <v>0</v>
      </c>
      <c r="I2108" s="83"/>
      <c r="J2108" s="83"/>
      <c r="K2108" s="83"/>
      <c r="L2108" s="83"/>
      <c r="M2108" s="83"/>
      <c r="N2108" s="83"/>
      <c r="O2108" s="83"/>
      <c r="P2108" s="83"/>
      <c r="Q2108" s="83"/>
      <c r="R2108" s="83"/>
      <c r="S2108" s="83"/>
      <c r="T2108" s="83"/>
      <c r="U2108" s="99">
        <f>COUNTIF(通讯通路门店!$S:$S,$G2108)</f>
        <v>0</v>
      </c>
      <c r="V2108" s="99">
        <f>COUNTIFS(通讯通路门店!$S:$S,$G2108,通讯通路门店!$J:$J,"综合卖场")</f>
        <v>0</v>
      </c>
      <c r="W2108" s="99">
        <f>SUMIFS(通讯通路门店!$AJ:$AJ,通讯通路门店!$S:$S,通讯客户沙盘!$G2108)</f>
        <v>0</v>
      </c>
      <c r="X2108" s="99">
        <f t="shared" si="160"/>
        <v>0</v>
      </c>
      <c r="Y2108" s="99">
        <f>COUNTIFS(通讯通路门店!$S:$S,$G2108,通讯通路门店!$J:$J,"荣耀体验店")+COUNTIFS(通讯通路门店!$S:$S,$G2108,通讯通路门店!$J:$J,"荣耀授权专卖店")</f>
        <v>0</v>
      </c>
      <c r="Z2108" s="99">
        <f>COUNTIFS(通讯通路门店!$S:$S,$G2108,通讯通路门店!$J:$J,"VIVO体验店")</f>
        <v>0</v>
      </c>
      <c r="AA2108" s="99">
        <f>COUNTIFS(通讯通路门店!$S:$S,$G2108,通讯通路门店!$J:$J,"OPPO体验店")</f>
        <v>0</v>
      </c>
      <c r="AB2108" s="99">
        <f>COUNTIFS(通讯通路门店!$S:$S,$G2108,通讯通路门店!$J:$J,"华为授权体验店")+COUNTIFS(通讯通路门店!$S:$S,$G2108,通讯通路门店!$J:$J,"华为堡垒店")</f>
        <v>0</v>
      </c>
      <c r="AC2108" s="99">
        <f>COUNTIFS(通讯通路门店!$S:$S,$G2108,通讯通路门店!$J:$J,"小米体验店")</f>
        <v>0</v>
      </c>
      <c r="AD2108" s="99">
        <f>COUNTIFS(通讯通路门店!$S:$S,$G2108,通讯通路门店!$J:$J,"苹果体验店")</f>
        <v>0</v>
      </c>
      <c r="AE2108" s="99">
        <f>COUNTIFS(通讯通路门店!$S:$S,$G2108,通讯通路门店!$J:$J,"其他品牌专卖店")</f>
        <v>0</v>
      </c>
      <c r="AF2108" s="99">
        <f>SUMIFS(通讯通路门店!$BI:$BI,通讯通路门店!$S:$S,$G2108)</f>
        <v>0</v>
      </c>
      <c r="AG2108" s="99">
        <f>SUMIFS(通讯通路门店!$BH:$BH,通讯通路门店!$S:$S,$G2108)</f>
        <v>0</v>
      </c>
      <c r="AH2108" s="99">
        <f t="shared" si="161"/>
        <v>0</v>
      </c>
      <c r="AI2108" s="99">
        <f>SUMIFS(通讯通路门店!$BB:$BB,通讯通路门店!$S:$S,$G2108)</f>
        <v>0</v>
      </c>
      <c r="AJ2108" s="99">
        <f>SUMIFS(通讯通路门店!$BE:$BE,通讯通路门店!$S:$S,$G2108)</f>
        <v>0</v>
      </c>
      <c r="AK2108" s="99">
        <f>SUMIFS(通讯通路门店!$BG:$BG,通讯通路门店!$S:$S,$G2108)</f>
        <v>0</v>
      </c>
      <c r="AL2108" s="99">
        <f>SUMIFS(通讯通路门店!$BC:$BC,通讯通路门店!$S:$S,$G2108)</f>
        <v>0</v>
      </c>
      <c r="AM2108" s="99">
        <f>SUMIFS(通讯通路门店!$BD:$BD,通讯通路门店!$S:$S,$G2108)</f>
        <v>0</v>
      </c>
      <c r="AN2108" s="99">
        <f>SUMIFS(通讯通路门店!$BF:$BF,通讯通路门店!$S:$S,$G2108)</f>
        <v>0</v>
      </c>
      <c r="AO2108" s="99">
        <f t="shared" si="162"/>
        <v>0</v>
      </c>
      <c r="AP2108" s="99">
        <f>SUMIFS(通讯通路门店!$K:$K,通讯通路门店!$S:$S,$G2108)</f>
        <v>0</v>
      </c>
      <c r="AQ2108" s="83"/>
      <c r="AR2108" s="99">
        <f>SUMIFS(通讯通路门店!$T:$T,通讯通路门店!$S:$S,$G2108)</f>
        <v>0</v>
      </c>
      <c r="AS2108" s="99">
        <f>SUMIFS(通讯通路门店!$U:$U,通讯通路门店!$S:$S,$G2108)</f>
        <v>0</v>
      </c>
      <c r="AT2108" s="99">
        <f>SUMIFS(通讯通路门店!$V:$V,通讯通路门店!$S:$S,$G2108)</f>
        <v>0</v>
      </c>
      <c r="AU2108" s="99">
        <f>SUMIFS(通讯通路门店!$W:$W,通讯通路门店!$S:$S,$G2108)</f>
        <v>0</v>
      </c>
      <c r="AV2108" s="99">
        <f>SUMIFS(通讯通路门店!$Z:$Z,通讯通路门店!$S:$S,$G2108)</f>
        <v>0</v>
      </c>
      <c r="AW2108" s="99">
        <f>SUMIFS(通讯通路门店!$AB:$AB,通讯通路门店!$S:$S,$G2108)</f>
        <v>0</v>
      </c>
      <c r="AX2108" s="99">
        <f>SUMIFS(通讯通路门店!$X:$X,通讯通路门店!$S:$S,$G2108)</f>
        <v>0</v>
      </c>
      <c r="AY2108" s="99">
        <f>SUMIFS(通讯通路门店!$Y:$Y,通讯通路门店!$S:$S,$G2108)</f>
        <v>0</v>
      </c>
      <c r="AZ2108" s="99">
        <f>SUMIFS(通讯通路门店!$AA:$AA,通讯通路门店!$S:$S,$G2108)</f>
        <v>0</v>
      </c>
      <c r="BA2108" s="99">
        <f t="shared" si="163"/>
        <v>0</v>
      </c>
      <c r="BB2108" s="99">
        <f t="shared" si="164"/>
        <v>0</v>
      </c>
      <c r="BC2108" s="99">
        <f>SUMIFS(通讯通路门店!$W:$W,通讯通路门店!$S:$S,$G2108,通讯通路门店!$J:$J,"荣耀体验店")+SUMIFS(通讯通路门店!$W:$W,通讯通路门店!$S:$S,$G2108,通讯通路门店!$J:$J,"荣耀授权专卖店")</f>
        <v>0</v>
      </c>
      <c r="BD2108" s="99">
        <f>SUMIFS(通讯通路门店!$Z:$Z,通讯通路门店!$S:$S,$G2108,通讯通路门店!$J:$J,"VIVO体验店")</f>
        <v>0</v>
      </c>
      <c r="BE2108" s="99">
        <f>SUMIFS(通讯通路门店!$AB:$AB,通讯通路门店!$S:$S,$G2108,通讯通路门店!$J:$J,"OPPO体验店")</f>
        <v>0</v>
      </c>
      <c r="BF2108" s="99">
        <f>SUMIFS(通讯通路门店!$X:$X,通讯通路门店!$S:$S,$G2108,通讯通路门店!$J:$J,"华为授权体验店")+SUMIFS(通讯通路门店!$AA:$AA,通讯通路门店!$S:$S,$G2108,通讯通路门店!$J:$J,"华为堡垒店")</f>
        <v>0</v>
      </c>
      <c r="BG2108" s="99">
        <f>SUMIFS(通讯通路门店!$Y:$Y,通讯通路门店!$S:$S,$G2108,通讯通路门店!$J:$J,"小米体验店")</f>
        <v>0</v>
      </c>
      <c r="BH2108" s="99">
        <f>SUMIFS(通讯通路门店!$AA:$AA,通讯通路门店!$S:$S,$G2108,通讯通路门店!$J:$J,"苹果体验店")</f>
        <v>0</v>
      </c>
      <c r="BI2108" s="99">
        <f>SUMIFS(通讯通路门店!$K:$K,通讯通路门店!$S:$S,$G2108,通讯通路门店!$J:$J,"其他品牌专卖店")</f>
        <v>0</v>
      </c>
      <c r="BJ2108" s="99">
        <f>SUMIFS(通讯通路门店!$AC:$AC,通讯通路门店!$S:$S,$G2108)</f>
        <v>0</v>
      </c>
      <c r="BK2108" s="99">
        <f>SUMIFS(通讯通路门店!$AD:$AD,通讯通路门店!$S:$S,$G2108)</f>
        <v>0</v>
      </c>
      <c r="BL2108" s="99">
        <f>SUMIFS(通讯通路门店!$AE:$AE,通讯通路门店!$S:$S,$G2108)</f>
        <v>0</v>
      </c>
      <c r="BM2108" s="99">
        <f>SUMIFS(通讯通路门店!$AF:$AF,通讯通路门店!$S:$S,$G2108)</f>
        <v>0</v>
      </c>
      <c r="BN2108" s="99">
        <f>SUMIFS(通讯通路门店!$AG:$AG,通讯通路门店!$S:$S,$G2108)</f>
        <v>0</v>
      </c>
      <c r="BO2108" s="99">
        <f>SUMIFS(通讯通路门店!$AH:$AH,通讯通路门店!$S:$S,$G2108)</f>
        <v>0</v>
      </c>
      <c r="BP2108" s="99">
        <f>SUMIFS(通讯通路门店!$AI:$AI,通讯通路门店!$S:$S,$G2108)</f>
        <v>0</v>
      </c>
      <c r="BQ2108" s="83"/>
    </row>
    <row r="2109" spans="1:69">
      <c r="A2109" s="99" t="str">
        <f>IFERROR(_xlfn.XLOOKUP($G2109,通讯通路门店!$S$4:$S$993933,通讯通路门店!$A$4:$A$993933,0,0),"")</f>
        <v>海南省</v>
      </c>
      <c r="B2109" s="99" t="str">
        <f>IFERROR(_xlfn.XLOOKUP($G2109,通讯通路门店!$S$4:$S$993933,通讯通路门店!$B$4:$B$993933,0,0),"")</f>
        <v>乐东黎族自治县</v>
      </c>
      <c r="C2109" s="99" t="str">
        <f>IFERROR(_xlfn.XLOOKUP($G2109,通讯通路门店!$S$4:$S$993933,通讯通路门店!$C$4:$C$993933,0,0),"")</f>
        <v>乐东黎族自治县</v>
      </c>
      <c r="D2109" s="99" t="str">
        <f>IFERROR(_xlfn.XLOOKUP($G2109,通讯通路门店!$S$4:$S$993933,通讯通路门店!$D$4:$D$993933,0,0),"")</f>
        <v>万冲镇</v>
      </c>
      <c r="E2109" s="83"/>
      <c r="F2109" s="83"/>
      <c r="G2109" s="101"/>
      <c r="H2109" s="102">
        <f>IFERROR(_xlfn.XLOOKUP($G2109,通讯通路门店!$S$4:$S$993933,通讯通路门店!$R$4:$R$993933,0,0),"")</f>
        <v>0</v>
      </c>
      <c r="I2109" s="83"/>
      <c r="J2109" s="83"/>
      <c r="K2109" s="83"/>
      <c r="L2109" s="83"/>
      <c r="M2109" s="83"/>
      <c r="N2109" s="83"/>
      <c r="O2109" s="83"/>
      <c r="P2109" s="83"/>
      <c r="Q2109" s="83"/>
      <c r="R2109" s="83"/>
      <c r="S2109" s="83"/>
      <c r="T2109" s="83"/>
      <c r="U2109" s="99">
        <f>COUNTIF(通讯通路门店!$S:$S,$G2109)</f>
        <v>0</v>
      </c>
      <c r="V2109" s="99">
        <f>COUNTIFS(通讯通路门店!$S:$S,$G2109,通讯通路门店!$J:$J,"综合卖场")</f>
        <v>0</v>
      </c>
      <c r="W2109" s="99">
        <f>SUMIFS(通讯通路门店!$AJ:$AJ,通讯通路门店!$S:$S,通讯客户沙盘!$G2109)</f>
        <v>0</v>
      </c>
      <c r="X2109" s="99">
        <f t="shared" si="160"/>
        <v>0</v>
      </c>
      <c r="Y2109" s="99">
        <f>COUNTIFS(通讯通路门店!$S:$S,$G2109,通讯通路门店!$J:$J,"荣耀体验店")+COUNTIFS(通讯通路门店!$S:$S,$G2109,通讯通路门店!$J:$J,"荣耀授权专卖店")</f>
        <v>0</v>
      </c>
      <c r="Z2109" s="99">
        <f>COUNTIFS(通讯通路门店!$S:$S,$G2109,通讯通路门店!$J:$J,"VIVO体验店")</f>
        <v>0</v>
      </c>
      <c r="AA2109" s="99">
        <f>COUNTIFS(通讯通路门店!$S:$S,$G2109,通讯通路门店!$J:$J,"OPPO体验店")</f>
        <v>0</v>
      </c>
      <c r="AB2109" s="99">
        <f>COUNTIFS(通讯通路门店!$S:$S,$G2109,通讯通路门店!$J:$J,"华为授权体验店")+COUNTIFS(通讯通路门店!$S:$S,$G2109,通讯通路门店!$J:$J,"华为堡垒店")</f>
        <v>0</v>
      </c>
      <c r="AC2109" s="99">
        <f>COUNTIFS(通讯通路门店!$S:$S,$G2109,通讯通路门店!$J:$J,"小米体验店")</f>
        <v>0</v>
      </c>
      <c r="AD2109" s="99">
        <f>COUNTIFS(通讯通路门店!$S:$S,$G2109,通讯通路门店!$J:$J,"苹果体验店")</f>
        <v>0</v>
      </c>
      <c r="AE2109" s="99">
        <f>COUNTIFS(通讯通路门店!$S:$S,$G2109,通讯通路门店!$J:$J,"其他品牌专卖店")</f>
        <v>0</v>
      </c>
      <c r="AF2109" s="99">
        <f>SUMIFS(通讯通路门店!$BI:$BI,通讯通路门店!$S:$S,$G2109)</f>
        <v>0</v>
      </c>
      <c r="AG2109" s="99">
        <f>SUMIFS(通讯通路门店!$BH:$BH,通讯通路门店!$S:$S,$G2109)</f>
        <v>0</v>
      </c>
      <c r="AH2109" s="99">
        <f t="shared" si="161"/>
        <v>0</v>
      </c>
      <c r="AI2109" s="99">
        <f>SUMIFS(通讯通路门店!$BB:$BB,通讯通路门店!$S:$S,$G2109)</f>
        <v>0</v>
      </c>
      <c r="AJ2109" s="99">
        <f>SUMIFS(通讯通路门店!$BE:$BE,通讯通路门店!$S:$S,$G2109)</f>
        <v>0</v>
      </c>
      <c r="AK2109" s="99">
        <f>SUMIFS(通讯通路门店!$BG:$BG,通讯通路门店!$S:$S,$G2109)</f>
        <v>0</v>
      </c>
      <c r="AL2109" s="99">
        <f>SUMIFS(通讯通路门店!$BC:$BC,通讯通路门店!$S:$S,$G2109)</f>
        <v>0</v>
      </c>
      <c r="AM2109" s="99">
        <f>SUMIFS(通讯通路门店!$BD:$BD,通讯通路门店!$S:$S,$G2109)</f>
        <v>0</v>
      </c>
      <c r="AN2109" s="99">
        <f>SUMIFS(通讯通路门店!$BF:$BF,通讯通路门店!$S:$S,$G2109)</f>
        <v>0</v>
      </c>
      <c r="AO2109" s="99">
        <f t="shared" si="162"/>
        <v>0</v>
      </c>
      <c r="AP2109" s="99">
        <f>SUMIFS(通讯通路门店!$K:$K,通讯通路门店!$S:$S,$G2109)</f>
        <v>0</v>
      </c>
      <c r="AQ2109" s="83"/>
      <c r="AR2109" s="99">
        <f>SUMIFS(通讯通路门店!$T:$T,通讯通路门店!$S:$S,$G2109)</f>
        <v>0</v>
      </c>
      <c r="AS2109" s="99">
        <f>SUMIFS(通讯通路门店!$U:$U,通讯通路门店!$S:$S,$G2109)</f>
        <v>0</v>
      </c>
      <c r="AT2109" s="99">
        <f>SUMIFS(通讯通路门店!$V:$V,通讯通路门店!$S:$S,$G2109)</f>
        <v>0</v>
      </c>
      <c r="AU2109" s="99">
        <f>SUMIFS(通讯通路门店!$W:$W,通讯通路门店!$S:$S,$G2109)</f>
        <v>0</v>
      </c>
      <c r="AV2109" s="99">
        <f>SUMIFS(通讯通路门店!$Z:$Z,通讯通路门店!$S:$S,$G2109)</f>
        <v>0</v>
      </c>
      <c r="AW2109" s="99">
        <f>SUMIFS(通讯通路门店!$AB:$AB,通讯通路门店!$S:$S,$G2109)</f>
        <v>0</v>
      </c>
      <c r="AX2109" s="99">
        <f>SUMIFS(通讯通路门店!$X:$X,通讯通路门店!$S:$S,$G2109)</f>
        <v>0</v>
      </c>
      <c r="AY2109" s="99">
        <f>SUMIFS(通讯通路门店!$Y:$Y,通讯通路门店!$S:$S,$G2109)</f>
        <v>0</v>
      </c>
      <c r="AZ2109" s="99">
        <f>SUMIFS(通讯通路门店!$AA:$AA,通讯通路门店!$S:$S,$G2109)</f>
        <v>0</v>
      </c>
      <c r="BA2109" s="99">
        <f t="shared" si="163"/>
        <v>0</v>
      </c>
      <c r="BB2109" s="99">
        <f t="shared" si="164"/>
        <v>0</v>
      </c>
      <c r="BC2109" s="99">
        <f>SUMIFS(通讯通路门店!$W:$W,通讯通路门店!$S:$S,$G2109,通讯通路门店!$J:$J,"荣耀体验店")+SUMIFS(通讯通路门店!$W:$W,通讯通路门店!$S:$S,$G2109,通讯通路门店!$J:$J,"荣耀授权专卖店")</f>
        <v>0</v>
      </c>
      <c r="BD2109" s="99">
        <f>SUMIFS(通讯通路门店!$Z:$Z,通讯通路门店!$S:$S,$G2109,通讯通路门店!$J:$J,"VIVO体验店")</f>
        <v>0</v>
      </c>
      <c r="BE2109" s="99">
        <f>SUMIFS(通讯通路门店!$AB:$AB,通讯通路门店!$S:$S,$G2109,通讯通路门店!$J:$J,"OPPO体验店")</f>
        <v>0</v>
      </c>
      <c r="BF2109" s="99">
        <f>SUMIFS(通讯通路门店!$X:$X,通讯通路门店!$S:$S,$G2109,通讯通路门店!$J:$J,"华为授权体验店")+SUMIFS(通讯通路门店!$AA:$AA,通讯通路门店!$S:$S,$G2109,通讯通路门店!$J:$J,"华为堡垒店")</f>
        <v>0</v>
      </c>
      <c r="BG2109" s="99">
        <f>SUMIFS(通讯通路门店!$Y:$Y,通讯通路门店!$S:$S,$G2109,通讯通路门店!$J:$J,"小米体验店")</f>
        <v>0</v>
      </c>
      <c r="BH2109" s="99">
        <f>SUMIFS(通讯通路门店!$AA:$AA,通讯通路门店!$S:$S,$G2109,通讯通路门店!$J:$J,"苹果体验店")</f>
        <v>0</v>
      </c>
      <c r="BI2109" s="99">
        <f>SUMIFS(通讯通路门店!$K:$K,通讯通路门店!$S:$S,$G2109,通讯通路门店!$J:$J,"其他品牌专卖店")</f>
        <v>0</v>
      </c>
      <c r="BJ2109" s="99">
        <f>SUMIFS(通讯通路门店!$AC:$AC,通讯通路门店!$S:$S,$G2109)</f>
        <v>0</v>
      </c>
      <c r="BK2109" s="99">
        <f>SUMIFS(通讯通路门店!$AD:$AD,通讯通路门店!$S:$S,$G2109)</f>
        <v>0</v>
      </c>
      <c r="BL2109" s="99">
        <f>SUMIFS(通讯通路门店!$AE:$AE,通讯通路门店!$S:$S,$G2109)</f>
        <v>0</v>
      </c>
      <c r="BM2109" s="99">
        <f>SUMIFS(通讯通路门店!$AF:$AF,通讯通路门店!$S:$S,$G2109)</f>
        <v>0</v>
      </c>
      <c r="BN2109" s="99">
        <f>SUMIFS(通讯通路门店!$AG:$AG,通讯通路门店!$S:$S,$G2109)</f>
        <v>0</v>
      </c>
      <c r="BO2109" s="99">
        <f>SUMIFS(通讯通路门店!$AH:$AH,通讯通路门店!$S:$S,$G2109)</f>
        <v>0</v>
      </c>
      <c r="BP2109" s="99">
        <f>SUMIFS(通讯通路门店!$AI:$AI,通讯通路门店!$S:$S,$G2109)</f>
        <v>0</v>
      </c>
      <c r="BQ2109" s="83"/>
    </row>
    <row r="2110" spans="1:69">
      <c r="A2110" s="99" t="str">
        <f>IFERROR(_xlfn.XLOOKUP($G2110,通讯通路门店!$S$4:$S$993933,通讯通路门店!$A$4:$A$993933,0,0),"")</f>
        <v>海南省</v>
      </c>
      <c r="B2110" s="99" t="str">
        <f>IFERROR(_xlfn.XLOOKUP($G2110,通讯通路门店!$S$4:$S$993933,通讯通路门店!$B$4:$B$993933,0,0),"")</f>
        <v>乐东黎族自治县</v>
      </c>
      <c r="C2110" s="99" t="str">
        <f>IFERROR(_xlfn.XLOOKUP($G2110,通讯通路门店!$S$4:$S$993933,通讯通路门店!$C$4:$C$993933,0,0),"")</f>
        <v>乐东黎族自治县</v>
      </c>
      <c r="D2110" s="99" t="str">
        <f>IFERROR(_xlfn.XLOOKUP($G2110,通讯通路门店!$S$4:$S$993933,通讯通路门店!$D$4:$D$993933,0,0),"")</f>
        <v>万冲镇</v>
      </c>
      <c r="E2110" s="83"/>
      <c r="F2110" s="83"/>
      <c r="G2110" s="101"/>
      <c r="H2110" s="102">
        <f>IFERROR(_xlfn.XLOOKUP($G2110,通讯通路门店!$S$4:$S$993933,通讯通路门店!$R$4:$R$993933,0,0),"")</f>
        <v>0</v>
      </c>
      <c r="I2110" s="83"/>
      <c r="J2110" s="83"/>
      <c r="K2110" s="83"/>
      <c r="L2110" s="83"/>
      <c r="M2110" s="83"/>
      <c r="N2110" s="83"/>
      <c r="O2110" s="83"/>
      <c r="P2110" s="83"/>
      <c r="Q2110" s="83"/>
      <c r="R2110" s="83"/>
      <c r="S2110" s="83"/>
      <c r="T2110" s="83"/>
      <c r="U2110" s="99">
        <f>COUNTIF(通讯通路门店!$S:$S,$G2110)</f>
        <v>0</v>
      </c>
      <c r="V2110" s="99">
        <f>COUNTIFS(通讯通路门店!$S:$S,$G2110,通讯通路门店!$J:$J,"综合卖场")</f>
        <v>0</v>
      </c>
      <c r="W2110" s="99">
        <f>SUMIFS(通讯通路门店!$AJ:$AJ,通讯通路门店!$S:$S,通讯客户沙盘!$G2110)</f>
        <v>0</v>
      </c>
      <c r="X2110" s="99">
        <f t="shared" si="160"/>
        <v>0</v>
      </c>
      <c r="Y2110" s="99">
        <f>COUNTIFS(通讯通路门店!$S:$S,$G2110,通讯通路门店!$J:$J,"荣耀体验店")+COUNTIFS(通讯通路门店!$S:$S,$G2110,通讯通路门店!$J:$J,"荣耀授权专卖店")</f>
        <v>0</v>
      </c>
      <c r="Z2110" s="99">
        <f>COUNTIFS(通讯通路门店!$S:$S,$G2110,通讯通路门店!$J:$J,"VIVO体验店")</f>
        <v>0</v>
      </c>
      <c r="AA2110" s="99">
        <f>COUNTIFS(通讯通路门店!$S:$S,$G2110,通讯通路门店!$J:$J,"OPPO体验店")</f>
        <v>0</v>
      </c>
      <c r="AB2110" s="99">
        <f>COUNTIFS(通讯通路门店!$S:$S,$G2110,通讯通路门店!$J:$J,"华为授权体验店")+COUNTIFS(通讯通路门店!$S:$S,$G2110,通讯通路门店!$J:$J,"华为堡垒店")</f>
        <v>0</v>
      </c>
      <c r="AC2110" s="99">
        <f>COUNTIFS(通讯通路门店!$S:$S,$G2110,通讯通路门店!$J:$J,"小米体验店")</f>
        <v>0</v>
      </c>
      <c r="AD2110" s="99">
        <f>COUNTIFS(通讯通路门店!$S:$S,$G2110,通讯通路门店!$J:$J,"苹果体验店")</f>
        <v>0</v>
      </c>
      <c r="AE2110" s="99">
        <f>COUNTIFS(通讯通路门店!$S:$S,$G2110,通讯通路门店!$J:$J,"其他品牌专卖店")</f>
        <v>0</v>
      </c>
      <c r="AF2110" s="99">
        <f>SUMIFS(通讯通路门店!$BI:$BI,通讯通路门店!$S:$S,$G2110)</f>
        <v>0</v>
      </c>
      <c r="AG2110" s="99">
        <f>SUMIFS(通讯通路门店!$BH:$BH,通讯通路门店!$S:$S,$G2110)</f>
        <v>0</v>
      </c>
      <c r="AH2110" s="99">
        <f t="shared" si="161"/>
        <v>0</v>
      </c>
      <c r="AI2110" s="99">
        <f>SUMIFS(通讯通路门店!$BB:$BB,通讯通路门店!$S:$S,$G2110)</f>
        <v>0</v>
      </c>
      <c r="AJ2110" s="99">
        <f>SUMIFS(通讯通路门店!$BE:$BE,通讯通路门店!$S:$S,$G2110)</f>
        <v>0</v>
      </c>
      <c r="AK2110" s="99">
        <f>SUMIFS(通讯通路门店!$BG:$BG,通讯通路门店!$S:$S,$G2110)</f>
        <v>0</v>
      </c>
      <c r="AL2110" s="99">
        <f>SUMIFS(通讯通路门店!$BC:$BC,通讯通路门店!$S:$S,$G2110)</f>
        <v>0</v>
      </c>
      <c r="AM2110" s="99">
        <f>SUMIFS(通讯通路门店!$BD:$BD,通讯通路门店!$S:$S,$G2110)</f>
        <v>0</v>
      </c>
      <c r="AN2110" s="99">
        <f>SUMIFS(通讯通路门店!$BF:$BF,通讯通路门店!$S:$S,$G2110)</f>
        <v>0</v>
      </c>
      <c r="AO2110" s="99">
        <f t="shared" si="162"/>
        <v>0</v>
      </c>
      <c r="AP2110" s="99">
        <f>SUMIFS(通讯通路门店!$K:$K,通讯通路门店!$S:$S,$G2110)</f>
        <v>0</v>
      </c>
      <c r="AQ2110" s="83"/>
      <c r="AR2110" s="99">
        <f>SUMIFS(通讯通路门店!$T:$T,通讯通路门店!$S:$S,$G2110)</f>
        <v>0</v>
      </c>
      <c r="AS2110" s="99">
        <f>SUMIFS(通讯通路门店!$U:$U,通讯通路门店!$S:$S,$G2110)</f>
        <v>0</v>
      </c>
      <c r="AT2110" s="99">
        <f>SUMIFS(通讯通路门店!$V:$V,通讯通路门店!$S:$S,$G2110)</f>
        <v>0</v>
      </c>
      <c r="AU2110" s="99">
        <f>SUMIFS(通讯通路门店!$W:$W,通讯通路门店!$S:$S,$G2110)</f>
        <v>0</v>
      </c>
      <c r="AV2110" s="99">
        <f>SUMIFS(通讯通路门店!$Z:$Z,通讯通路门店!$S:$S,$G2110)</f>
        <v>0</v>
      </c>
      <c r="AW2110" s="99">
        <f>SUMIFS(通讯通路门店!$AB:$AB,通讯通路门店!$S:$S,$G2110)</f>
        <v>0</v>
      </c>
      <c r="AX2110" s="99">
        <f>SUMIFS(通讯通路门店!$X:$X,通讯通路门店!$S:$S,$G2110)</f>
        <v>0</v>
      </c>
      <c r="AY2110" s="99">
        <f>SUMIFS(通讯通路门店!$Y:$Y,通讯通路门店!$S:$S,$G2110)</f>
        <v>0</v>
      </c>
      <c r="AZ2110" s="99">
        <f>SUMIFS(通讯通路门店!$AA:$AA,通讯通路门店!$S:$S,$G2110)</f>
        <v>0</v>
      </c>
      <c r="BA2110" s="99">
        <f t="shared" si="163"/>
        <v>0</v>
      </c>
      <c r="BB2110" s="99">
        <f t="shared" si="164"/>
        <v>0</v>
      </c>
      <c r="BC2110" s="99">
        <f>SUMIFS(通讯通路门店!$W:$W,通讯通路门店!$S:$S,$G2110,通讯通路门店!$J:$J,"荣耀体验店")+SUMIFS(通讯通路门店!$W:$W,通讯通路门店!$S:$S,$G2110,通讯通路门店!$J:$J,"荣耀授权专卖店")</f>
        <v>0</v>
      </c>
      <c r="BD2110" s="99">
        <f>SUMIFS(通讯通路门店!$Z:$Z,通讯通路门店!$S:$S,$G2110,通讯通路门店!$J:$J,"VIVO体验店")</f>
        <v>0</v>
      </c>
      <c r="BE2110" s="99">
        <f>SUMIFS(通讯通路门店!$AB:$AB,通讯通路门店!$S:$S,$G2110,通讯通路门店!$J:$J,"OPPO体验店")</f>
        <v>0</v>
      </c>
      <c r="BF2110" s="99">
        <f>SUMIFS(通讯通路门店!$X:$X,通讯通路门店!$S:$S,$G2110,通讯通路门店!$J:$J,"华为授权体验店")+SUMIFS(通讯通路门店!$AA:$AA,通讯通路门店!$S:$S,$G2110,通讯通路门店!$J:$J,"华为堡垒店")</f>
        <v>0</v>
      </c>
      <c r="BG2110" s="99">
        <f>SUMIFS(通讯通路门店!$Y:$Y,通讯通路门店!$S:$S,$G2110,通讯通路门店!$J:$J,"小米体验店")</f>
        <v>0</v>
      </c>
      <c r="BH2110" s="99">
        <f>SUMIFS(通讯通路门店!$AA:$AA,通讯通路门店!$S:$S,$G2110,通讯通路门店!$J:$J,"苹果体验店")</f>
        <v>0</v>
      </c>
      <c r="BI2110" s="99">
        <f>SUMIFS(通讯通路门店!$K:$K,通讯通路门店!$S:$S,$G2110,通讯通路门店!$J:$J,"其他品牌专卖店")</f>
        <v>0</v>
      </c>
      <c r="BJ2110" s="99">
        <f>SUMIFS(通讯通路门店!$AC:$AC,通讯通路门店!$S:$S,$G2110)</f>
        <v>0</v>
      </c>
      <c r="BK2110" s="99">
        <f>SUMIFS(通讯通路门店!$AD:$AD,通讯通路门店!$S:$S,$G2110)</f>
        <v>0</v>
      </c>
      <c r="BL2110" s="99">
        <f>SUMIFS(通讯通路门店!$AE:$AE,通讯通路门店!$S:$S,$G2110)</f>
        <v>0</v>
      </c>
      <c r="BM2110" s="99">
        <f>SUMIFS(通讯通路门店!$AF:$AF,通讯通路门店!$S:$S,$G2110)</f>
        <v>0</v>
      </c>
      <c r="BN2110" s="99">
        <f>SUMIFS(通讯通路门店!$AG:$AG,通讯通路门店!$S:$S,$G2110)</f>
        <v>0</v>
      </c>
      <c r="BO2110" s="99">
        <f>SUMIFS(通讯通路门店!$AH:$AH,通讯通路门店!$S:$S,$G2110)</f>
        <v>0</v>
      </c>
      <c r="BP2110" s="99">
        <f>SUMIFS(通讯通路门店!$AI:$AI,通讯通路门店!$S:$S,$G2110)</f>
        <v>0</v>
      </c>
      <c r="BQ2110" s="83"/>
    </row>
    <row r="2111" spans="1:69">
      <c r="A2111" s="99" t="str">
        <f>IFERROR(_xlfn.XLOOKUP($G2111,通讯通路门店!$S$4:$S$993933,通讯通路门店!$A$4:$A$993933,0,0),"")</f>
        <v>海南省</v>
      </c>
      <c r="B2111" s="99" t="str">
        <f>IFERROR(_xlfn.XLOOKUP($G2111,通讯通路门店!$S$4:$S$993933,通讯通路门店!$B$4:$B$993933,0,0),"")</f>
        <v>乐东黎族自治县</v>
      </c>
      <c r="C2111" s="99" t="str">
        <f>IFERROR(_xlfn.XLOOKUP($G2111,通讯通路门店!$S$4:$S$993933,通讯通路门店!$C$4:$C$993933,0,0),"")</f>
        <v>乐东黎族自治县</v>
      </c>
      <c r="D2111" s="99" t="str">
        <f>IFERROR(_xlfn.XLOOKUP($G2111,通讯通路门店!$S$4:$S$993933,通讯通路门店!$D$4:$D$993933,0,0),"")</f>
        <v>万冲镇</v>
      </c>
      <c r="E2111" s="83"/>
      <c r="F2111" s="83"/>
      <c r="G2111" s="101"/>
      <c r="H2111" s="102">
        <f>IFERROR(_xlfn.XLOOKUP($G2111,通讯通路门店!$S$4:$S$993933,通讯通路门店!$R$4:$R$993933,0,0),"")</f>
        <v>0</v>
      </c>
      <c r="I2111" s="83"/>
      <c r="J2111" s="83"/>
      <c r="K2111" s="83"/>
      <c r="L2111" s="83"/>
      <c r="M2111" s="83"/>
      <c r="N2111" s="83"/>
      <c r="O2111" s="83"/>
      <c r="P2111" s="83"/>
      <c r="Q2111" s="83"/>
      <c r="R2111" s="83"/>
      <c r="S2111" s="83"/>
      <c r="T2111" s="83"/>
      <c r="U2111" s="99">
        <f>COUNTIF(通讯通路门店!$S:$S,$G2111)</f>
        <v>0</v>
      </c>
      <c r="V2111" s="99">
        <f>COUNTIFS(通讯通路门店!$S:$S,$G2111,通讯通路门店!$J:$J,"综合卖场")</f>
        <v>0</v>
      </c>
      <c r="W2111" s="99">
        <f>SUMIFS(通讯通路门店!$AJ:$AJ,通讯通路门店!$S:$S,通讯客户沙盘!$G2111)</f>
        <v>0</v>
      </c>
      <c r="X2111" s="99">
        <f t="shared" si="160"/>
        <v>0</v>
      </c>
      <c r="Y2111" s="99">
        <f>COUNTIFS(通讯通路门店!$S:$S,$G2111,通讯通路门店!$J:$J,"荣耀体验店")+COUNTIFS(通讯通路门店!$S:$S,$G2111,通讯通路门店!$J:$J,"荣耀授权专卖店")</f>
        <v>0</v>
      </c>
      <c r="Z2111" s="99">
        <f>COUNTIFS(通讯通路门店!$S:$S,$G2111,通讯通路门店!$J:$J,"VIVO体验店")</f>
        <v>0</v>
      </c>
      <c r="AA2111" s="99">
        <f>COUNTIFS(通讯通路门店!$S:$S,$G2111,通讯通路门店!$J:$J,"OPPO体验店")</f>
        <v>0</v>
      </c>
      <c r="AB2111" s="99">
        <f>COUNTIFS(通讯通路门店!$S:$S,$G2111,通讯通路门店!$J:$J,"华为授权体验店")+COUNTIFS(通讯通路门店!$S:$S,$G2111,通讯通路门店!$J:$J,"华为堡垒店")</f>
        <v>0</v>
      </c>
      <c r="AC2111" s="99">
        <f>COUNTIFS(通讯通路门店!$S:$S,$G2111,通讯通路门店!$J:$J,"小米体验店")</f>
        <v>0</v>
      </c>
      <c r="AD2111" s="99">
        <f>COUNTIFS(通讯通路门店!$S:$S,$G2111,通讯通路门店!$J:$J,"苹果体验店")</f>
        <v>0</v>
      </c>
      <c r="AE2111" s="99">
        <f>COUNTIFS(通讯通路门店!$S:$S,$G2111,通讯通路门店!$J:$J,"其他品牌专卖店")</f>
        <v>0</v>
      </c>
      <c r="AF2111" s="99">
        <f>SUMIFS(通讯通路门店!$BI:$BI,通讯通路门店!$S:$S,$G2111)</f>
        <v>0</v>
      </c>
      <c r="AG2111" s="99">
        <f>SUMIFS(通讯通路门店!$BH:$BH,通讯通路门店!$S:$S,$G2111)</f>
        <v>0</v>
      </c>
      <c r="AH2111" s="99">
        <f t="shared" si="161"/>
        <v>0</v>
      </c>
      <c r="AI2111" s="99">
        <f>SUMIFS(通讯通路门店!$BB:$BB,通讯通路门店!$S:$S,$G2111)</f>
        <v>0</v>
      </c>
      <c r="AJ2111" s="99">
        <f>SUMIFS(通讯通路门店!$BE:$BE,通讯通路门店!$S:$S,$G2111)</f>
        <v>0</v>
      </c>
      <c r="AK2111" s="99">
        <f>SUMIFS(通讯通路门店!$BG:$BG,通讯通路门店!$S:$S,$G2111)</f>
        <v>0</v>
      </c>
      <c r="AL2111" s="99">
        <f>SUMIFS(通讯通路门店!$BC:$BC,通讯通路门店!$S:$S,$G2111)</f>
        <v>0</v>
      </c>
      <c r="AM2111" s="99">
        <f>SUMIFS(通讯通路门店!$BD:$BD,通讯通路门店!$S:$S,$G2111)</f>
        <v>0</v>
      </c>
      <c r="AN2111" s="99">
        <f>SUMIFS(通讯通路门店!$BF:$BF,通讯通路门店!$S:$S,$G2111)</f>
        <v>0</v>
      </c>
      <c r="AO2111" s="99">
        <f t="shared" si="162"/>
        <v>0</v>
      </c>
      <c r="AP2111" s="99">
        <f>SUMIFS(通讯通路门店!$K:$K,通讯通路门店!$S:$S,$G2111)</f>
        <v>0</v>
      </c>
      <c r="AQ2111" s="83"/>
      <c r="AR2111" s="99">
        <f>SUMIFS(通讯通路门店!$T:$T,通讯通路门店!$S:$S,$G2111)</f>
        <v>0</v>
      </c>
      <c r="AS2111" s="99">
        <f>SUMIFS(通讯通路门店!$U:$U,通讯通路门店!$S:$S,$G2111)</f>
        <v>0</v>
      </c>
      <c r="AT2111" s="99">
        <f>SUMIFS(通讯通路门店!$V:$V,通讯通路门店!$S:$S,$G2111)</f>
        <v>0</v>
      </c>
      <c r="AU2111" s="99">
        <f>SUMIFS(通讯通路门店!$W:$W,通讯通路门店!$S:$S,$G2111)</f>
        <v>0</v>
      </c>
      <c r="AV2111" s="99">
        <f>SUMIFS(通讯通路门店!$Z:$Z,通讯通路门店!$S:$S,$G2111)</f>
        <v>0</v>
      </c>
      <c r="AW2111" s="99">
        <f>SUMIFS(通讯通路门店!$AB:$AB,通讯通路门店!$S:$S,$G2111)</f>
        <v>0</v>
      </c>
      <c r="AX2111" s="99">
        <f>SUMIFS(通讯通路门店!$X:$X,通讯通路门店!$S:$S,$G2111)</f>
        <v>0</v>
      </c>
      <c r="AY2111" s="99">
        <f>SUMIFS(通讯通路门店!$Y:$Y,通讯通路门店!$S:$S,$G2111)</f>
        <v>0</v>
      </c>
      <c r="AZ2111" s="99">
        <f>SUMIFS(通讯通路门店!$AA:$AA,通讯通路门店!$S:$S,$G2111)</f>
        <v>0</v>
      </c>
      <c r="BA2111" s="99">
        <f t="shared" si="163"/>
        <v>0</v>
      </c>
      <c r="BB2111" s="99">
        <f t="shared" si="164"/>
        <v>0</v>
      </c>
      <c r="BC2111" s="99">
        <f>SUMIFS(通讯通路门店!$W:$W,通讯通路门店!$S:$S,$G2111,通讯通路门店!$J:$J,"荣耀体验店")+SUMIFS(通讯通路门店!$W:$W,通讯通路门店!$S:$S,$G2111,通讯通路门店!$J:$J,"荣耀授权专卖店")</f>
        <v>0</v>
      </c>
      <c r="BD2111" s="99">
        <f>SUMIFS(通讯通路门店!$Z:$Z,通讯通路门店!$S:$S,$G2111,通讯通路门店!$J:$J,"VIVO体验店")</f>
        <v>0</v>
      </c>
      <c r="BE2111" s="99">
        <f>SUMIFS(通讯通路门店!$AB:$AB,通讯通路门店!$S:$S,$G2111,通讯通路门店!$J:$J,"OPPO体验店")</f>
        <v>0</v>
      </c>
      <c r="BF2111" s="99">
        <f>SUMIFS(通讯通路门店!$X:$X,通讯通路门店!$S:$S,$G2111,通讯通路门店!$J:$J,"华为授权体验店")+SUMIFS(通讯通路门店!$AA:$AA,通讯通路门店!$S:$S,$G2111,通讯通路门店!$J:$J,"华为堡垒店")</f>
        <v>0</v>
      </c>
      <c r="BG2111" s="99">
        <f>SUMIFS(通讯通路门店!$Y:$Y,通讯通路门店!$S:$S,$G2111,通讯通路门店!$J:$J,"小米体验店")</f>
        <v>0</v>
      </c>
      <c r="BH2111" s="99">
        <f>SUMIFS(通讯通路门店!$AA:$AA,通讯通路门店!$S:$S,$G2111,通讯通路门店!$J:$J,"苹果体验店")</f>
        <v>0</v>
      </c>
      <c r="BI2111" s="99">
        <f>SUMIFS(通讯通路门店!$K:$K,通讯通路门店!$S:$S,$G2111,通讯通路门店!$J:$J,"其他品牌专卖店")</f>
        <v>0</v>
      </c>
      <c r="BJ2111" s="99">
        <f>SUMIFS(通讯通路门店!$AC:$AC,通讯通路门店!$S:$S,$G2111)</f>
        <v>0</v>
      </c>
      <c r="BK2111" s="99">
        <f>SUMIFS(通讯通路门店!$AD:$AD,通讯通路门店!$S:$S,$G2111)</f>
        <v>0</v>
      </c>
      <c r="BL2111" s="99">
        <f>SUMIFS(通讯通路门店!$AE:$AE,通讯通路门店!$S:$S,$G2111)</f>
        <v>0</v>
      </c>
      <c r="BM2111" s="99">
        <f>SUMIFS(通讯通路门店!$AF:$AF,通讯通路门店!$S:$S,$G2111)</f>
        <v>0</v>
      </c>
      <c r="BN2111" s="99">
        <f>SUMIFS(通讯通路门店!$AG:$AG,通讯通路门店!$S:$S,$G2111)</f>
        <v>0</v>
      </c>
      <c r="BO2111" s="99">
        <f>SUMIFS(通讯通路门店!$AH:$AH,通讯通路门店!$S:$S,$G2111)</f>
        <v>0</v>
      </c>
      <c r="BP2111" s="99">
        <f>SUMIFS(通讯通路门店!$AI:$AI,通讯通路门店!$S:$S,$G2111)</f>
        <v>0</v>
      </c>
      <c r="BQ2111" s="83"/>
    </row>
    <row r="2112" spans="1:69">
      <c r="A2112" s="99" t="str">
        <f>IFERROR(_xlfn.XLOOKUP($G2112,通讯通路门店!$S$4:$S$993933,通讯通路门店!$A$4:$A$993933,0,0),"")</f>
        <v>海南省</v>
      </c>
      <c r="B2112" s="99" t="str">
        <f>IFERROR(_xlfn.XLOOKUP($G2112,通讯通路门店!$S$4:$S$993933,通讯通路门店!$B$4:$B$993933,0,0),"")</f>
        <v>乐东黎族自治县</v>
      </c>
      <c r="C2112" s="99" t="str">
        <f>IFERROR(_xlfn.XLOOKUP($G2112,通讯通路门店!$S$4:$S$993933,通讯通路门店!$C$4:$C$993933,0,0),"")</f>
        <v>乐东黎族自治县</v>
      </c>
      <c r="D2112" s="99" t="str">
        <f>IFERROR(_xlfn.XLOOKUP($G2112,通讯通路门店!$S$4:$S$993933,通讯通路门店!$D$4:$D$993933,0,0),"")</f>
        <v>万冲镇</v>
      </c>
      <c r="E2112" s="83"/>
      <c r="F2112" s="83"/>
      <c r="G2112" s="101"/>
      <c r="H2112" s="102">
        <f>IFERROR(_xlfn.XLOOKUP($G2112,通讯通路门店!$S$4:$S$993933,通讯通路门店!$R$4:$R$993933,0,0),"")</f>
        <v>0</v>
      </c>
      <c r="I2112" s="83"/>
      <c r="J2112" s="83"/>
      <c r="K2112" s="83"/>
      <c r="L2112" s="83"/>
      <c r="M2112" s="83"/>
      <c r="N2112" s="83"/>
      <c r="O2112" s="83"/>
      <c r="P2112" s="83"/>
      <c r="Q2112" s="83"/>
      <c r="R2112" s="83"/>
      <c r="S2112" s="83"/>
      <c r="T2112" s="83"/>
      <c r="U2112" s="99">
        <f>COUNTIF(通讯通路门店!$S:$S,$G2112)</f>
        <v>0</v>
      </c>
      <c r="V2112" s="99">
        <f>COUNTIFS(通讯通路门店!$S:$S,$G2112,通讯通路门店!$J:$J,"综合卖场")</f>
        <v>0</v>
      </c>
      <c r="W2112" s="99">
        <f>SUMIFS(通讯通路门店!$AJ:$AJ,通讯通路门店!$S:$S,通讯客户沙盘!$G2112)</f>
        <v>0</v>
      </c>
      <c r="X2112" s="99">
        <f t="shared" si="160"/>
        <v>0</v>
      </c>
      <c r="Y2112" s="99">
        <f>COUNTIFS(通讯通路门店!$S:$S,$G2112,通讯通路门店!$J:$J,"荣耀体验店")+COUNTIFS(通讯通路门店!$S:$S,$G2112,通讯通路门店!$J:$J,"荣耀授权专卖店")</f>
        <v>0</v>
      </c>
      <c r="Z2112" s="99">
        <f>COUNTIFS(通讯通路门店!$S:$S,$G2112,通讯通路门店!$J:$J,"VIVO体验店")</f>
        <v>0</v>
      </c>
      <c r="AA2112" s="99">
        <f>COUNTIFS(通讯通路门店!$S:$S,$G2112,通讯通路门店!$J:$J,"OPPO体验店")</f>
        <v>0</v>
      </c>
      <c r="AB2112" s="99">
        <f>COUNTIFS(通讯通路门店!$S:$S,$G2112,通讯通路门店!$J:$J,"华为授权体验店")+COUNTIFS(通讯通路门店!$S:$S,$G2112,通讯通路门店!$J:$J,"华为堡垒店")</f>
        <v>0</v>
      </c>
      <c r="AC2112" s="99">
        <f>COUNTIFS(通讯通路门店!$S:$S,$G2112,通讯通路门店!$J:$J,"小米体验店")</f>
        <v>0</v>
      </c>
      <c r="AD2112" s="99">
        <f>COUNTIFS(通讯通路门店!$S:$S,$G2112,通讯通路门店!$J:$J,"苹果体验店")</f>
        <v>0</v>
      </c>
      <c r="AE2112" s="99">
        <f>COUNTIFS(通讯通路门店!$S:$S,$G2112,通讯通路门店!$J:$J,"其他品牌专卖店")</f>
        <v>0</v>
      </c>
      <c r="AF2112" s="99">
        <f>SUMIFS(通讯通路门店!$BI:$BI,通讯通路门店!$S:$S,$G2112)</f>
        <v>0</v>
      </c>
      <c r="AG2112" s="99">
        <f>SUMIFS(通讯通路门店!$BH:$BH,通讯通路门店!$S:$S,$G2112)</f>
        <v>0</v>
      </c>
      <c r="AH2112" s="99">
        <f t="shared" si="161"/>
        <v>0</v>
      </c>
      <c r="AI2112" s="99">
        <f>SUMIFS(通讯通路门店!$BB:$BB,通讯通路门店!$S:$S,$G2112)</f>
        <v>0</v>
      </c>
      <c r="AJ2112" s="99">
        <f>SUMIFS(通讯通路门店!$BE:$BE,通讯通路门店!$S:$S,$G2112)</f>
        <v>0</v>
      </c>
      <c r="AK2112" s="99">
        <f>SUMIFS(通讯通路门店!$BG:$BG,通讯通路门店!$S:$S,$G2112)</f>
        <v>0</v>
      </c>
      <c r="AL2112" s="99">
        <f>SUMIFS(通讯通路门店!$BC:$BC,通讯通路门店!$S:$S,$G2112)</f>
        <v>0</v>
      </c>
      <c r="AM2112" s="99">
        <f>SUMIFS(通讯通路门店!$BD:$BD,通讯通路门店!$S:$S,$G2112)</f>
        <v>0</v>
      </c>
      <c r="AN2112" s="99">
        <f>SUMIFS(通讯通路门店!$BF:$BF,通讯通路门店!$S:$S,$G2112)</f>
        <v>0</v>
      </c>
      <c r="AO2112" s="99">
        <f t="shared" si="162"/>
        <v>0</v>
      </c>
      <c r="AP2112" s="99">
        <f>SUMIFS(通讯通路门店!$K:$K,通讯通路门店!$S:$S,$G2112)</f>
        <v>0</v>
      </c>
      <c r="AQ2112" s="83"/>
      <c r="AR2112" s="99">
        <f>SUMIFS(通讯通路门店!$T:$T,通讯通路门店!$S:$S,$G2112)</f>
        <v>0</v>
      </c>
      <c r="AS2112" s="99">
        <f>SUMIFS(通讯通路门店!$U:$U,通讯通路门店!$S:$S,$G2112)</f>
        <v>0</v>
      </c>
      <c r="AT2112" s="99">
        <f>SUMIFS(通讯通路门店!$V:$V,通讯通路门店!$S:$S,$G2112)</f>
        <v>0</v>
      </c>
      <c r="AU2112" s="99">
        <f>SUMIFS(通讯通路门店!$W:$W,通讯通路门店!$S:$S,$G2112)</f>
        <v>0</v>
      </c>
      <c r="AV2112" s="99">
        <f>SUMIFS(通讯通路门店!$Z:$Z,通讯通路门店!$S:$S,$G2112)</f>
        <v>0</v>
      </c>
      <c r="AW2112" s="99">
        <f>SUMIFS(通讯通路门店!$AB:$AB,通讯通路门店!$S:$S,$G2112)</f>
        <v>0</v>
      </c>
      <c r="AX2112" s="99">
        <f>SUMIFS(通讯通路门店!$X:$X,通讯通路门店!$S:$S,$G2112)</f>
        <v>0</v>
      </c>
      <c r="AY2112" s="99">
        <f>SUMIFS(通讯通路门店!$Y:$Y,通讯通路门店!$S:$S,$G2112)</f>
        <v>0</v>
      </c>
      <c r="AZ2112" s="99">
        <f>SUMIFS(通讯通路门店!$AA:$AA,通讯通路门店!$S:$S,$G2112)</f>
        <v>0</v>
      </c>
      <c r="BA2112" s="99">
        <f t="shared" si="163"/>
        <v>0</v>
      </c>
      <c r="BB2112" s="99">
        <f t="shared" si="164"/>
        <v>0</v>
      </c>
      <c r="BC2112" s="99">
        <f>SUMIFS(通讯通路门店!$W:$W,通讯通路门店!$S:$S,$G2112,通讯通路门店!$J:$J,"荣耀体验店")+SUMIFS(通讯通路门店!$W:$W,通讯通路门店!$S:$S,$G2112,通讯通路门店!$J:$J,"荣耀授权专卖店")</f>
        <v>0</v>
      </c>
      <c r="BD2112" s="99">
        <f>SUMIFS(通讯通路门店!$Z:$Z,通讯通路门店!$S:$S,$G2112,通讯通路门店!$J:$J,"VIVO体验店")</f>
        <v>0</v>
      </c>
      <c r="BE2112" s="99">
        <f>SUMIFS(通讯通路门店!$AB:$AB,通讯通路门店!$S:$S,$G2112,通讯通路门店!$J:$J,"OPPO体验店")</f>
        <v>0</v>
      </c>
      <c r="BF2112" s="99">
        <f>SUMIFS(通讯通路门店!$X:$X,通讯通路门店!$S:$S,$G2112,通讯通路门店!$J:$J,"华为授权体验店")+SUMIFS(通讯通路门店!$AA:$AA,通讯通路门店!$S:$S,$G2112,通讯通路门店!$J:$J,"华为堡垒店")</f>
        <v>0</v>
      </c>
      <c r="BG2112" s="99">
        <f>SUMIFS(通讯通路门店!$Y:$Y,通讯通路门店!$S:$S,$G2112,通讯通路门店!$J:$J,"小米体验店")</f>
        <v>0</v>
      </c>
      <c r="BH2112" s="99">
        <f>SUMIFS(通讯通路门店!$AA:$AA,通讯通路门店!$S:$S,$G2112,通讯通路门店!$J:$J,"苹果体验店")</f>
        <v>0</v>
      </c>
      <c r="BI2112" s="99">
        <f>SUMIFS(通讯通路门店!$K:$K,通讯通路门店!$S:$S,$G2112,通讯通路门店!$J:$J,"其他品牌专卖店")</f>
        <v>0</v>
      </c>
      <c r="BJ2112" s="99">
        <f>SUMIFS(通讯通路门店!$AC:$AC,通讯通路门店!$S:$S,$G2112)</f>
        <v>0</v>
      </c>
      <c r="BK2112" s="99">
        <f>SUMIFS(通讯通路门店!$AD:$AD,通讯通路门店!$S:$S,$G2112)</f>
        <v>0</v>
      </c>
      <c r="BL2112" s="99">
        <f>SUMIFS(通讯通路门店!$AE:$AE,通讯通路门店!$S:$S,$G2112)</f>
        <v>0</v>
      </c>
      <c r="BM2112" s="99">
        <f>SUMIFS(通讯通路门店!$AF:$AF,通讯通路门店!$S:$S,$G2112)</f>
        <v>0</v>
      </c>
      <c r="BN2112" s="99">
        <f>SUMIFS(通讯通路门店!$AG:$AG,通讯通路门店!$S:$S,$G2112)</f>
        <v>0</v>
      </c>
      <c r="BO2112" s="99">
        <f>SUMIFS(通讯通路门店!$AH:$AH,通讯通路门店!$S:$S,$G2112)</f>
        <v>0</v>
      </c>
      <c r="BP2112" s="99">
        <f>SUMIFS(通讯通路门店!$AI:$AI,通讯通路门店!$S:$S,$G2112)</f>
        <v>0</v>
      </c>
      <c r="BQ2112" s="83"/>
    </row>
    <row r="2113" spans="1:69">
      <c r="A2113" s="99" t="str">
        <f>IFERROR(_xlfn.XLOOKUP($G2113,通讯通路门店!$S$4:$S$993933,通讯通路门店!$A$4:$A$993933,0,0),"")</f>
        <v>海南省</v>
      </c>
      <c r="B2113" s="99" t="str">
        <f>IFERROR(_xlfn.XLOOKUP($G2113,通讯通路门店!$S$4:$S$993933,通讯通路门店!$B$4:$B$993933,0,0),"")</f>
        <v>乐东黎族自治县</v>
      </c>
      <c r="C2113" s="99" t="str">
        <f>IFERROR(_xlfn.XLOOKUP($G2113,通讯通路门店!$S$4:$S$993933,通讯通路门店!$C$4:$C$993933,0,0),"")</f>
        <v>乐东黎族自治县</v>
      </c>
      <c r="D2113" s="99" t="str">
        <f>IFERROR(_xlfn.XLOOKUP($G2113,通讯通路门店!$S$4:$S$993933,通讯通路门店!$D$4:$D$993933,0,0),"")</f>
        <v>万冲镇</v>
      </c>
      <c r="E2113" s="83"/>
      <c r="F2113" s="83"/>
      <c r="G2113" s="101"/>
      <c r="H2113" s="102">
        <f>IFERROR(_xlfn.XLOOKUP($G2113,通讯通路门店!$S$4:$S$993933,通讯通路门店!$R$4:$R$993933,0,0),"")</f>
        <v>0</v>
      </c>
      <c r="I2113" s="83"/>
      <c r="J2113" s="83"/>
      <c r="K2113" s="83"/>
      <c r="L2113" s="83"/>
      <c r="M2113" s="83"/>
      <c r="N2113" s="83"/>
      <c r="O2113" s="83"/>
      <c r="P2113" s="83"/>
      <c r="Q2113" s="83"/>
      <c r="R2113" s="83"/>
      <c r="S2113" s="83"/>
      <c r="T2113" s="83"/>
      <c r="U2113" s="99">
        <f>COUNTIF(通讯通路门店!$S:$S,$G2113)</f>
        <v>0</v>
      </c>
      <c r="V2113" s="99">
        <f>COUNTIFS(通讯通路门店!$S:$S,$G2113,通讯通路门店!$J:$J,"综合卖场")</f>
        <v>0</v>
      </c>
      <c r="W2113" s="99">
        <f>SUMIFS(通讯通路门店!$AJ:$AJ,通讯通路门店!$S:$S,通讯客户沙盘!$G2113)</f>
        <v>0</v>
      </c>
      <c r="X2113" s="99">
        <f t="shared" si="160"/>
        <v>0</v>
      </c>
      <c r="Y2113" s="99">
        <f>COUNTIFS(通讯通路门店!$S:$S,$G2113,通讯通路门店!$J:$J,"荣耀体验店")+COUNTIFS(通讯通路门店!$S:$S,$G2113,通讯通路门店!$J:$J,"荣耀授权专卖店")</f>
        <v>0</v>
      </c>
      <c r="Z2113" s="99">
        <f>COUNTIFS(通讯通路门店!$S:$S,$G2113,通讯通路门店!$J:$J,"VIVO体验店")</f>
        <v>0</v>
      </c>
      <c r="AA2113" s="99">
        <f>COUNTIFS(通讯通路门店!$S:$S,$G2113,通讯通路门店!$J:$J,"OPPO体验店")</f>
        <v>0</v>
      </c>
      <c r="AB2113" s="99">
        <f>COUNTIFS(通讯通路门店!$S:$S,$G2113,通讯通路门店!$J:$J,"华为授权体验店")+COUNTIFS(通讯通路门店!$S:$S,$G2113,通讯通路门店!$J:$J,"华为堡垒店")</f>
        <v>0</v>
      </c>
      <c r="AC2113" s="99">
        <f>COUNTIFS(通讯通路门店!$S:$S,$G2113,通讯通路门店!$J:$J,"小米体验店")</f>
        <v>0</v>
      </c>
      <c r="AD2113" s="99">
        <f>COUNTIFS(通讯通路门店!$S:$S,$G2113,通讯通路门店!$J:$J,"苹果体验店")</f>
        <v>0</v>
      </c>
      <c r="AE2113" s="99">
        <f>COUNTIFS(通讯通路门店!$S:$S,$G2113,通讯通路门店!$J:$J,"其他品牌专卖店")</f>
        <v>0</v>
      </c>
      <c r="AF2113" s="99">
        <f>SUMIFS(通讯通路门店!$BI:$BI,通讯通路门店!$S:$S,$G2113)</f>
        <v>0</v>
      </c>
      <c r="AG2113" s="99">
        <f>SUMIFS(通讯通路门店!$BH:$BH,通讯通路门店!$S:$S,$G2113)</f>
        <v>0</v>
      </c>
      <c r="AH2113" s="99">
        <f t="shared" si="161"/>
        <v>0</v>
      </c>
      <c r="AI2113" s="99">
        <f>SUMIFS(通讯通路门店!$BB:$BB,通讯通路门店!$S:$S,$G2113)</f>
        <v>0</v>
      </c>
      <c r="AJ2113" s="99">
        <f>SUMIFS(通讯通路门店!$BE:$BE,通讯通路门店!$S:$S,$G2113)</f>
        <v>0</v>
      </c>
      <c r="AK2113" s="99">
        <f>SUMIFS(通讯通路门店!$BG:$BG,通讯通路门店!$S:$S,$G2113)</f>
        <v>0</v>
      </c>
      <c r="AL2113" s="99">
        <f>SUMIFS(通讯通路门店!$BC:$BC,通讯通路门店!$S:$S,$G2113)</f>
        <v>0</v>
      </c>
      <c r="AM2113" s="99">
        <f>SUMIFS(通讯通路门店!$BD:$BD,通讯通路门店!$S:$S,$G2113)</f>
        <v>0</v>
      </c>
      <c r="AN2113" s="99">
        <f>SUMIFS(通讯通路门店!$BF:$BF,通讯通路门店!$S:$S,$G2113)</f>
        <v>0</v>
      </c>
      <c r="AO2113" s="99">
        <f t="shared" si="162"/>
        <v>0</v>
      </c>
      <c r="AP2113" s="99">
        <f>SUMIFS(通讯通路门店!$K:$K,通讯通路门店!$S:$S,$G2113)</f>
        <v>0</v>
      </c>
      <c r="AQ2113" s="83"/>
      <c r="AR2113" s="99">
        <f>SUMIFS(通讯通路门店!$T:$T,通讯通路门店!$S:$S,$G2113)</f>
        <v>0</v>
      </c>
      <c r="AS2113" s="99">
        <f>SUMIFS(通讯通路门店!$U:$U,通讯通路门店!$S:$S,$G2113)</f>
        <v>0</v>
      </c>
      <c r="AT2113" s="99">
        <f>SUMIFS(通讯通路门店!$V:$V,通讯通路门店!$S:$S,$G2113)</f>
        <v>0</v>
      </c>
      <c r="AU2113" s="99">
        <f>SUMIFS(通讯通路门店!$W:$W,通讯通路门店!$S:$S,$G2113)</f>
        <v>0</v>
      </c>
      <c r="AV2113" s="99">
        <f>SUMIFS(通讯通路门店!$Z:$Z,通讯通路门店!$S:$S,$G2113)</f>
        <v>0</v>
      </c>
      <c r="AW2113" s="99">
        <f>SUMIFS(通讯通路门店!$AB:$AB,通讯通路门店!$S:$S,$G2113)</f>
        <v>0</v>
      </c>
      <c r="AX2113" s="99">
        <f>SUMIFS(通讯通路门店!$X:$X,通讯通路门店!$S:$S,$G2113)</f>
        <v>0</v>
      </c>
      <c r="AY2113" s="99">
        <f>SUMIFS(通讯通路门店!$Y:$Y,通讯通路门店!$S:$S,$G2113)</f>
        <v>0</v>
      </c>
      <c r="AZ2113" s="99">
        <f>SUMIFS(通讯通路门店!$AA:$AA,通讯通路门店!$S:$S,$G2113)</f>
        <v>0</v>
      </c>
      <c r="BA2113" s="99">
        <f t="shared" si="163"/>
        <v>0</v>
      </c>
      <c r="BB2113" s="99">
        <f t="shared" si="164"/>
        <v>0</v>
      </c>
      <c r="BC2113" s="99">
        <f>SUMIFS(通讯通路门店!$W:$W,通讯通路门店!$S:$S,$G2113,通讯通路门店!$J:$J,"荣耀体验店")+SUMIFS(通讯通路门店!$W:$W,通讯通路门店!$S:$S,$G2113,通讯通路门店!$J:$J,"荣耀授权专卖店")</f>
        <v>0</v>
      </c>
      <c r="BD2113" s="99">
        <f>SUMIFS(通讯通路门店!$Z:$Z,通讯通路门店!$S:$S,$G2113,通讯通路门店!$J:$J,"VIVO体验店")</f>
        <v>0</v>
      </c>
      <c r="BE2113" s="99">
        <f>SUMIFS(通讯通路门店!$AB:$AB,通讯通路门店!$S:$S,$G2113,通讯通路门店!$J:$J,"OPPO体验店")</f>
        <v>0</v>
      </c>
      <c r="BF2113" s="99">
        <f>SUMIFS(通讯通路门店!$X:$X,通讯通路门店!$S:$S,$G2113,通讯通路门店!$J:$J,"华为授权体验店")+SUMIFS(通讯通路门店!$AA:$AA,通讯通路门店!$S:$S,$G2113,通讯通路门店!$J:$J,"华为堡垒店")</f>
        <v>0</v>
      </c>
      <c r="BG2113" s="99">
        <f>SUMIFS(通讯通路门店!$Y:$Y,通讯通路门店!$S:$S,$G2113,通讯通路门店!$J:$J,"小米体验店")</f>
        <v>0</v>
      </c>
      <c r="BH2113" s="99">
        <f>SUMIFS(通讯通路门店!$AA:$AA,通讯通路门店!$S:$S,$G2113,通讯通路门店!$J:$J,"苹果体验店")</f>
        <v>0</v>
      </c>
      <c r="BI2113" s="99">
        <f>SUMIFS(通讯通路门店!$K:$K,通讯通路门店!$S:$S,$G2113,通讯通路门店!$J:$J,"其他品牌专卖店")</f>
        <v>0</v>
      </c>
      <c r="BJ2113" s="99">
        <f>SUMIFS(通讯通路门店!$AC:$AC,通讯通路门店!$S:$S,$G2113)</f>
        <v>0</v>
      </c>
      <c r="BK2113" s="99">
        <f>SUMIFS(通讯通路门店!$AD:$AD,通讯通路门店!$S:$S,$G2113)</f>
        <v>0</v>
      </c>
      <c r="BL2113" s="99">
        <f>SUMIFS(通讯通路门店!$AE:$AE,通讯通路门店!$S:$S,$G2113)</f>
        <v>0</v>
      </c>
      <c r="BM2113" s="99">
        <f>SUMIFS(通讯通路门店!$AF:$AF,通讯通路门店!$S:$S,$G2113)</f>
        <v>0</v>
      </c>
      <c r="BN2113" s="99">
        <f>SUMIFS(通讯通路门店!$AG:$AG,通讯通路门店!$S:$S,$G2113)</f>
        <v>0</v>
      </c>
      <c r="BO2113" s="99">
        <f>SUMIFS(通讯通路门店!$AH:$AH,通讯通路门店!$S:$S,$G2113)</f>
        <v>0</v>
      </c>
      <c r="BP2113" s="99">
        <f>SUMIFS(通讯通路门店!$AI:$AI,通讯通路门店!$S:$S,$G2113)</f>
        <v>0</v>
      </c>
      <c r="BQ2113" s="83"/>
    </row>
    <row r="2114" spans="1:69">
      <c r="A2114" s="99" t="str">
        <f>IFERROR(_xlfn.XLOOKUP($G2114,通讯通路门店!$S$4:$S$993933,通讯通路门店!$A$4:$A$993933,0,0),"")</f>
        <v>海南省</v>
      </c>
      <c r="B2114" s="99" t="str">
        <f>IFERROR(_xlfn.XLOOKUP($G2114,通讯通路门店!$S$4:$S$993933,通讯通路门店!$B$4:$B$993933,0,0),"")</f>
        <v>乐东黎族自治县</v>
      </c>
      <c r="C2114" s="99" t="str">
        <f>IFERROR(_xlfn.XLOOKUP($G2114,通讯通路门店!$S$4:$S$993933,通讯通路门店!$C$4:$C$993933,0,0),"")</f>
        <v>乐东黎族自治县</v>
      </c>
      <c r="D2114" s="99" t="str">
        <f>IFERROR(_xlfn.XLOOKUP($G2114,通讯通路门店!$S$4:$S$993933,通讯通路门店!$D$4:$D$993933,0,0),"")</f>
        <v>万冲镇</v>
      </c>
      <c r="E2114" s="83"/>
      <c r="F2114" s="83"/>
      <c r="G2114" s="101"/>
      <c r="H2114" s="102">
        <f>IFERROR(_xlfn.XLOOKUP($G2114,通讯通路门店!$S$4:$S$993933,通讯通路门店!$R$4:$R$993933,0,0),"")</f>
        <v>0</v>
      </c>
      <c r="I2114" s="83"/>
      <c r="J2114" s="83"/>
      <c r="K2114" s="83"/>
      <c r="L2114" s="83"/>
      <c r="M2114" s="83"/>
      <c r="N2114" s="83"/>
      <c r="O2114" s="83"/>
      <c r="P2114" s="83"/>
      <c r="Q2114" s="83"/>
      <c r="R2114" s="83"/>
      <c r="S2114" s="83"/>
      <c r="T2114" s="83"/>
      <c r="U2114" s="99">
        <f>COUNTIF(通讯通路门店!$S:$S,$G2114)</f>
        <v>0</v>
      </c>
      <c r="V2114" s="99">
        <f>COUNTIFS(通讯通路门店!$S:$S,$G2114,通讯通路门店!$J:$J,"综合卖场")</f>
        <v>0</v>
      </c>
      <c r="W2114" s="99">
        <f>SUMIFS(通讯通路门店!$AJ:$AJ,通讯通路门店!$S:$S,通讯客户沙盘!$G2114)</f>
        <v>0</v>
      </c>
      <c r="X2114" s="99">
        <f t="shared" si="160"/>
        <v>0</v>
      </c>
      <c r="Y2114" s="99">
        <f>COUNTIFS(通讯通路门店!$S:$S,$G2114,通讯通路门店!$J:$J,"荣耀体验店")+COUNTIFS(通讯通路门店!$S:$S,$G2114,通讯通路门店!$J:$J,"荣耀授权专卖店")</f>
        <v>0</v>
      </c>
      <c r="Z2114" s="99">
        <f>COUNTIFS(通讯通路门店!$S:$S,$G2114,通讯通路门店!$J:$J,"VIVO体验店")</f>
        <v>0</v>
      </c>
      <c r="AA2114" s="99">
        <f>COUNTIFS(通讯通路门店!$S:$S,$G2114,通讯通路门店!$J:$J,"OPPO体验店")</f>
        <v>0</v>
      </c>
      <c r="AB2114" s="99">
        <f>COUNTIFS(通讯通路门店!$S:$S,$G2114,通讯通路门店!$J:$J,"华为授权体验店")+COUNTIFS(通讯通路门店!$S:$S,$G2114,通讯通路门店!$J:$J,"华为堡垒店")</f>
        <v>0</v>
      </c>
      <c r="AC2114" s="99">
        <f>COUNTIFS(通讯通路门店!$S:$S,$G2114,通讯通路门店!$J:$J,"小米体验店")</f>
        <v>0</v>
      </c>
      <c r="AD2114" s="99">
        <f>COUNTIFS(通讯通路门店!$S:$S,$G2114,通讯通路门店!$J:$J,"苹果体验店")</f>
        <v>0</v>
      </c>
      <c r="AE2114" s="99">
        <f>COUNTIFS(通讯通路门店!$S:$S,$G2114,通讯通路门店!$J:$J,"其他品牌专卖店")</f>
        <v>0</v>
      </c>
      <c r="AF2114" s="99">
        <f>SUMIFS(通讯通路门店!$BI:$BI,通讯通路门店!$S:$S,$G2114)</f>
        <v>0</v>
      </c>
      <c r="AG2114" s="99">
        <f>SUMIFS(通讯通路门店!$BH:$BH,通讯通路门店!$S:$S,$G2114)</f>
        <v>0</v>
      </c>
      <c r="AH2114" s="99">
        <f t="shared" si="161"/>
        <v>0</v>
      </c>
      <c r="AI2114" s="99">
        <f>SUMIFS(通讯通路门店!$BB:$BB,通讯通路门店!$S:$S,$G2114)</f>
        <v>0</v>
      </c>
      <c r="AJ2114" s="99">
        <f>SUMIFS(通讯通路门店!$BE:$BE,通讯通路门店!$S:$S,$G2114)</f>
        <v>0</v>
      </c>
      <c r="AK2114" s="99">
        <f>SUMIFS(通讯通路门店!$BG:$BG,通讯通路门店!$S:$S,$G2114)</f>
        <v>0</v>
      </c>
      <c r="AL2114" s="99">
        <f>SUMIFS(通讯通路门店!$BC:$BC,通讯通路门店!$S:$S,$G2114)</f>
        <v>0</v>
      </c>
      <c r="AM2114" s="99">
        <f>SUMIFS(通讯通路门店!$BD:$BD,通讯通路门店!$S:$S,$G2114)</f>
        <v>0</v>
      </c>
      <c r="AN2114" s="99">
        <f>SUMIFS(通讯通路门店!$BF:$BF,通讯通路门店!$S:$S,$G2114)</f>
        <v>0</v>
      </c>
      <c r="AO2114" s="99">
        <f t="shared" si="162"/>
        <v>0</v>
      </c>
      <c r="AP2114" s="99">
        <f>SUMIFS(通讯通路门店!$K:$K,通讯通路门店!$S:$S,$G2114)</f>
        <v>0</v>
      </c>
      <c r="AQ2114" s="83"/>
      <c r="AR2114" s="99">
        <f>SUMIFS(通讯通路门店!$T:$T,通讯通路门店!$S:$S,$G2114)</f>
        <v>0</v>
      </c>
      <c r="AS2114" s="99">
        <f>SUMIFS(通讯通路门店!$U:$U,通讯通路门店!$S:$S,$G2114)</f>
        <v>0</v>
      </c>
      <c r="AT2114" s="99">
        <f>SUMIFS(通讯通路门店!$V:$V,通讯通路门店!$S:$S,$G2114)</f>
        <v>0</v>
      </c>
      <c r="AU2114" s="99">
        <f>SUMIFS(通讯通路门店!$W:$W,通讯通路门店!$S:$S,$G2114)</f>
        <v>0</v>
      </c>
      <c r="AV2114" s="99">
        <f>SUMIFS(通讯通路门店!$Z:$Z,通讯通路门店!$S:$S,$G2114)</f>
        <v>0</v>
      </c>
      <c r="AW2114" s="99">
        <f>SUMIFS(通讯通路门店!$AB:$AB,通讯通路门店!$S:$S,$G2114)</f>
        <v>0</v>
      </c>
      <c r="AX2114" s="99">
        <f>SUMIFS(通讯通路门店!$X:$X,通讯通路门店!$S:$S,$G2114)</f>
        <v>0</v>
      </c>
      <c r="AY2114" s="99">
        <f>SUMIFS(通讯通路门店!$Y:$Y,通讯通路门店!$S:$S,$G2114)</f>
        <v>0</v>
      </c>
      <c r="AZ2114" s="99">
        <f>SUMIFS(通讯通路门店!$AA:$AA,通讯通路门店!$S:$S,$G2114)</f>
        <v>0</v>
      </c>
      <c r="BA2114" s="99">
        <f t="shared" si="163"/>
        <v>0</v>
      </c>
      <c r="BB2114" s="99">
        <f t="shared" si="164"/>
        <v>0</v>
      </c>
      <c r="BC2114" s="99">
        <f>SUMIFS(通讯通路门店!$W:$W,通讯通路门店!$S:$S,$G2114,通讯通路门店!$J:$J,"荣耀体验店")+SUMIFS(通讯通路门店!$W:$W,通讯通路门店!$S:$S,$G2114,通讯通路门店!$J:$J,"荣耀授权专卖店")</f>
        <v>0</v>
      </c>
      <c r="BD2114" s="99">
        <f>SUMIFS(通讯通路门店!$Z:$Z,通讯通路门店!$S:$S,$G2114,通讯通路门店!$J:$J,"VIVO体验店")</f>
        <v>0</v>
      </c>
      <c r="BE2114" s="99">
        <f>SUMIFS(通讯通路门店!$AB:$AB,通讯通路门店!$S:$S,$G2114,通讯通路门店!$J:$J,"OPPO体验店")</f>
        <v>0</v>
      </c>
      <c r="BF2114" s="99">
        <f>SUMIFS(通讯通路门店!$X:$X,通讯通路门店!$S:$S,$G2114,通讯通路门店!$J:$J,"华为授权体验店")+SUMIFS(通讯通路门店!$AA:$AA,通讯通路门店!$S:$S,$G2114,通讯通路门店!$J:$J,"华为堡垒店")</f>
        <v>0</v>
      </c>
      <c r="BG2114" s="99">
        <f>SUMIFS(通讯通路门店!$Y:$Y,通讯通路门店!$S:$S,$G2114,通讯通路门店!$J:$J,"小米体验店")</f>
        <v>0</v>
      </c>
      <c r="BH2114" s="99">
        <f>SUMIFS(通讯通路门店!$AA:$AA,通讯通路门店!$S:$S,$G2114,通讯通路门店!$J:$J,"苹果体验店")</f>
        <v>0</v>
      </c>
      <c r="BI2114" s="99">
        <f>SUMIFS(通讯通路门店!$K:$K,通讯通路门店!$S:$S,$G2114,通讯通路门店!$J:$J,"其他品牌专卖店")</f>
        <v>0</v>
      </c>
      <c r="BJ2114" s="99">
        <f>SUMIFS(通讯通路门店!$AC:$AC,通讯通路门店!$S:$S,$G2114)</f>
        <v>0</v>
      </c>
      <c r="BK2114" s="99">
        <f>SUMIFS(通讯通路门店!$AD:$AD,通讯通路门店!$S:$S,$G2114)</f>
        <v>0</v>
      </c>
      <c r="BL2114" s="99">
        <f>SUMIFS(通讯通路门店!$AE:$AE,通讯通路门店!$S:$S,$G2114)</f>
        <v>0</v>
      </c>
      <c r="BM2114" s="99">
        <f>SUMIFS(通讯通路门店!$AF:$AF,通讯通路门店!$S:$S,$G2114)</f>
        <v>0</v>
      </c>
      <c r="BN2114" s="99">
        <f>SUMIFS(通讯通路门店!$AG:$AG,通讯通路门店!$S:$S,$G2114)</f>
        <v>0</v>
      </c>
      <c r="BO2114" s="99">
        <f>SUMIFS(通讯通路门店!$AH:$AH,通讯通路门店!$S:$S,$G2114)</f>
        <v>0</v>
      </c>
      <c r="BP2114" s="99">
        <f>SUMIFS(通讯通路门店!$AI:$AI,通讯通路门店!$S:$S,$G2114)</f>
        <v>0</v>
      </c>
      <c r="BQ2114" s="83"/>
    </row>
    <row r="2115" spans="1:69">
      <c r="A2115" s="99" t="str">
        <f>IFERROR(_xlfn.XLOOKUP($G2115,通讯通路门店!$S$4:$S$993933,通讯通路门店!$A$4:$A$993933,0,0),"")</f>
        <v>海南省</v>
      </c>
      <c r="B2115" s="99" t="str">
        <f>IFERROR(_xlfn.XLOOKUP($G2115,通讯通路门店!$S$4:$S$993933,通讯通路门店!$B$4:$B$993933,0,0),"")</f>
        <v>乐东黎族自治县</v>
      </c>
      <c r="C2115" s="99" t="str">
        <f>IFERROR(_xlfn.XLOOKUP($G2115,通讯通路门店!$S$4:$S$993933,通讯通路门店!$C$4:$C$993933,0,0),"")</f>
        <v>乐东黎族自治县</v>
      </c>
      <c r="D2115" s="99" t="str">
        <f>IFERROR(_xlfn.XLOOKUP($G2115,通讯通路门店!$S$4:$S$993933,通讯通路门店!$D$4:$D$993933,0,0),"")</f>
        <v>万冲镇</v>
      </c>
      <c r="E2115" s="83"/>
      <c r="F2115" s="83"/>
      <c r="G2115" s="101"/>
      <c r="H2115" s="102">
        <f>IFERROR(_xlfn.XLOOKUP($G2115,通讯通路门店!$S$4:$S$993933,通讯通路门店!$R$4:$R$993933,0,0),"")</f>
        <v>0</v>
      </c>
      <c r="I2115" s="83"/>
      <c r="J2115" s="83"/>
      <c r="K2115" s="83"/>
      <c r="L2115" s="83"/>
      <c r="M2115" s="83"/>
      <c r="N2115" s="83"/>
      <c r="O2115" s="83"/>
      <c r="P2115" s="83"/>
      <c r="Q2115" s="83"/>
      <c r="R2115" s="83"/>
      <c r="S2115" s="83"/>
      <c r="T2115" s="83"/>
      <c r="U2115" s="99">
        <f>COUNTIF(通讯通路门店!$S:$S,$G2115)</f>
        <v>0</v>
      </c>
      <c r="V2115" s="99">
        <f>COUNTIFS(通讯通路门店!$S:$S,$G2115,通讯通路门店!$J:$J,"综合卖场")</f>
        <v>0</v>
      </c>
      <c r="W2115" s="99">
        <f>SUMIFS(通讯通路门店!$AJ:$AJ,通讯通路门店!$S:$S,通讯客户沙盘!$G2115)</f>
        <v>0</v>
      </c>
      <c r="X2115" s="99">
        <f t="shared" si="160"/>
        <v>0</v>
      </c>
      <c r="Y2115" s="99">
        <f>COUNTIFS(通讯通路门店!$S:$S,$G2115,通讯通路门店!$J:$J,"荣耀体验店")+COUNTIFS(通讯通路门店!$S:$S,$G2115,通讯通路门店!$J:$J,"荣耀授权专卖店")</f>
        <v>0</v>
      </c>
      <c r="Z2115" s="99">
        <f>COUNTIFS(通讯通路门店!$S:$S,$G2115,通讯通路门店!$J:$J,"VIVO体验店")</f>
        <v>0</v>
      </c>
      <c r="AA2115" s="99">
        <f>COUNTIFS(通讯通路门店!$S:$S,$G2115,通讯通路门店!$J:$J,"OPPO体验店")</f>
        <v>0</v>
      </c>
      <c r="AB2115" s="99">
        <f>COUNTIFS(通讯通路门店!$S:$S,$G2115,通讯通路门店!$J:$J,"华为授权体验店")+COUNTIFS(通讯通路门店!$S:$S,$G2115,通讯通路门店!$J:$J,"华为堡垒店")</f>
        <v>0</v>
      </c>
      <c r="AC2115" s="99">
        <f>COUNTIFS(通讯通路门店!$S:$S,$G2115,通讯通路门店!$J:$J,"小米体验店")</f>
        <v>0</v>
      </c>
      <c r="AD2115" s="99">
        <f>COUNTIFS(通讯通路门店!$S:$S,$G2115,通讯通路门店!$J:$J,"苹果体验店")</f>
        <v>0</v>
      </c>
      <c r="AE2115" s="99">
        <f>COUNTIFS(通讯通路门店!$S:$S,$G2115,通讯通路门店!$J:$J,"其他品牌专卖店")</f>
        <v>0</v>
      </c>
      <c r="AF2115" s="99">
        <f>SUMIFS(通讯通路门店!$BI:$BI,通讯通路门店!$S:$S,$G2115)</f>
        <v>0</v>
      </c>
      <c r="AG2115" s="99">
        <f>SUMIFS(通讯通路门店!$BH:$BH,通讯通路门店!$S:$S,$G2115)</f>
        <v>0</v>
      </c>
      <c r="AH2115" s="99">
        <f t="shared" si="161"/>
        <v>0</v>
      </c>
      <c r="AI2115" s="99">
        <f>SUMIFS(通讯通路门店!$BB:$BB,通讯通路门店!$S:$S,$G2115)</f>
        <v>0</v>
      </c>
      <c r="AJ2115" s="99">
        <f>SUMIFS(通讯通路门店!$BE:$BE,通讯通路门店!$S:$S,$G2115)</f>
        <v>0</v>
      </c>
      <c r="AK2115" s="99">
        <f>SUMIFS(通讯通路门店!$BG:$BG,通讯通路门店!$S:$S,$G2115)</f>
        <v>0</v>
      </c>
      <c r="AL2115" s="99">
        <f>SUMIFS(通讯通路门店!$BC:$BC,通讯通路门店!$S:$S,$G2115)</f>
        <v>0</v>
      </c>
      <c r="AM2115" s="99">
        <f>SUMIFS(通讯通路门店!$BD:$BD,通讯通路门店!$S:$S,$G2115)</f>
        <v>0</v>
      </c>
      <c r="AN2115" s="99">
        <f>SUMIFS(通讯通路门店!$BF:$BF,通讯通路门店!$S:$S,$G2115)</f>
        <v>0</v>
      </c>
      <c r="AO2115" s="99">
        <f t="shared" si="162"/>
        <v>0</v>
      </c>
      <c r="AP2115" s="99">
        <f>SUMIFS(通讯通路门店!$K:$K,通讯通路门店!$S:$S,$G2115)</f>
        <v>0</v>
      </c>
      <c r="AQ2115" s="83"/>
      <c r="AR2115" s="99">
        <f>SUMIFS(通讯通路门店!$T:$T,通讯通路门店!$S:$S,$G2115)</f>
        <v>0</v>
      </c>
      <c r="AS2115" s="99">
        <f>SUMIFS(通讯通路门店!$U:$U,通讯通路门店!$S:$S,$G2115)</f>
        <v>0</v>
      </c>
      <c r="AT2115" s="99">
        <f>SUMIFS(通讯通路门店!$V:$V,通讯通路门店!$S:$S,$G2115)</f>
        <v>0</v>
      </c>
      <c r="AU2115" s="99">
        <f>SUMIFS(通讯通路门店!$W:$W,通讯通路门店!$S:$S,$G2115)</f>
        <v>0</v>
      </c>
      <c r="AV2115" s="99">
        <f>SUMIFS(通讯通路门店!$Z:$Z,通讯通路门店!$S:$S,$G2115)</f>
        <v>0</v>
      </c>
      <c r="AW2115" s="99">
        <f>SUMIFS(通讯通路门店!$AB:$AB,通讯通路门店!$S:$S,$G2115)</f>
        <v>0</v>
      </c>
      <c r="AX2115" s="99">
        <f>SUMIFS(通讯通路门店!$X:$X,通讯通路门店!$S:$S,$G2115)</f>
        <v>0</v>
      </c>
      <c r="AY2115" s="99">
        <f>SUMIFS(通讯通路门店!$Y:$Y,通讯通路门店!$S:$S,$G2115)</f>
        <v>0</v>
      </c>
      <c r="AZ2115" s="99">
        <f>SUMIFS(通讯通路门店!$AA:$AA,通讯通路门店!$S:$S,$G2115)</f>
        <v>0</v>
      </c>
      <c r="BA2115" s="99">
        <f t="shared" si="163"/>
        <v>0</v>
      </c>
      <c r="BB2115" s="99">
        <f t="shared" si="164"/>
        <v>0</v>
      </c>
      <c r="BC2115" s="99">
        <f>SUMIFS(通讯通路门店!$W:$W,通讯通路门店!$S:$S,$G2115,通讯通路门店!$J:$J,"荣耀体验店")+SUMIFS(通讯通路门店!$W:$W,通讯通路门店!$S:$S,$G2115,通讯通路门店!$J:$J,"荣耀授权专卖店")</f>
        <v>0</v>
      </c>
      <c r="BD2115" s="99">
        <f>SUMIFS(通讯通路门店!$Z:$Z,通讯通路门店!$S:$S,$G2115,通讯通路门店!$J:$J,"VIVO体验店")</f>
        <v>0</v>
      </c>
      <c r="BE2115" s="99">
        <f>SUMIFS(通讯通路门店!$AB:$AB,通讯通路门店!$S:$S,$G2115,通讯通路门店!$J:$J,"OPPO体验店")</f>
        <v>0</v>
      </c>
      <c r="BF2115" s="99">
        <f>SUMIFS(通讯通路门店!$X:$X,通讯通路门店!$S:$S,$G2115,通讯通路门店!$J:$J,"华为授权体验店")+SUMIFS(通讯通路门店!$AA:$AA,通讯通路门店!$S:$S,$G2115,通讯通路门店!$J:$J,"华为堡垒店")</f>
        <v>0</v>
      </c>
      <c r="BG2115" s="99">
        <f>SUMIFS(通讯通路门店!$Y:$Y,通讯通路门店!$S:$S,$G2115,通讯通路门店!$J:$J,"小米体验店")</f>
        <v>0</v>
      </c>
      <c r="BH2115" s="99">
        <f>SUMIFS(通讯通路门店!$AA:$AA,通讯通路门店!$S:$S,$G2115,通讯通路门店!$J:$J,"苹果体验店")</f>
        <v>0</v>
      </c>
      <c r="BI2115" s="99">
        <f>SUMIFS(通讯通路门店!$K:$K,通讯通路门店!$S:$S,$G2115,通讯通路门店!$J:$J,"其他品牌专卖店")</f>
        <v>0</v>
      </c>
      <c r="BJ2115" s="99">
        <f>SUMIFS(通讯通路门店!$AC:$AC,通讯通路门店!$S:$S,$G2115)</f>
        <v>0</v>
      </c>
      <c r="BK2115" s="99">
        <f>SUMIFS(通讯通路门店!$AD:$AD,通讯通路门店!$S:$S,$G2115)</f>
        <v>0</v>
      </c>
      <c r="BL2115" s="99">
        <f>SUMIFS(通讯通路门店!$AE:$AE,通讯通路门店!$S:$S,$G2115)</f>
        <v>0</v>
      </c>
      <c r="BM2115" s="99">
        <f>SUMIFS(通讯通路门店!$AF:$AF,通讯通路门店!$S:$S,$G2115)</f>
        <v>0</v>
      </c>
      <c r="BN2115" s="99">
        <f>SUMIFS(通讯通路门店!$AG:$AG,通讯通路门店!$S:$S,$G2115)</f>
        <v>0</v>
      </c>
      <c r="BO2115" s="99">
        <f>SUMIFS(通讯通路门店!$AH:$AH,通讯通路门店!$S:$S,$G2115)</f>
        <v>0</v>
      </c>
      <c r="BP2115" s="99">
        <f>SUMIFS(通讯通路门店!$AI:$AI,通讯通路门店!$S:$S,$G2115)</f>
        <v>0</v>
      </c>
      <c r="BQ2115" s="83"/>
    </row>
    <row r="2116" spans="1:69">
      <c r="A2116" s="99" t="str">
        <f>IFERROR(_xlfn.XLOOKUP($G2116,通讯通路门店!$S$4:$S$993933,通讯通路门店!$A$4:$A$993933,0,0),"")</f>
        <v>海南省</v>
      </c>
      <c r="B2116" s="99" t="str">
        <f>IFERROR(_xlfn.XLOOKUP($G2116,通讯通路门店!$S$4:$S$993933,通讯通路门店!$B$4:$B$993933,0,0),"")</f>
        <v>乐东黎族自治县</v>
      </c>
      <c r="C2116" s="99" t="str">
        <f>IFERROR(_xlfn.XLOOKUP($G2116,通讯通路门店!$S$4:$S$993933,通讯通路门店!$C$4:$C$993933,0,0),"")</f>
        <v>乐东黎族自治县</v>
      </c>
      <c r="D2116" s="99" t="str">
        <f>IFERROR(_xlfn.XLOOKUP($G2116,通讯通路门店!$S$4:$S$993933,通讯通路门店!$D$4:$D$993933,0,0),"")</f>
        <v>万冲镇</v>
      </c>
      <c r="E2116" s="83"/>
      <c r="F2116" s="83"/>
      <c r="G2116" s="101"/>
      <c r="H2116" s="102">
        <f>IFERROR(_xlfn.XLOOKUP($G2116,通讯通路门店!$S$4:$S$993933,通讯通路门店!$R$4:$R$993933,0,0),"")</f>
        <v>0</v>
      </c>
      <c r="I2116" s="83"/>
      <c r="J2116" s="83"/>
      <c r="K2116" s="83"/>
      <c r="L2116" s="83"/>
      <c r="M2116" s="83"/>
      <c r="N2116" s="83"/>
      <c r="O2116" s="83"/>
      <c r="P2116" s="83"/>
      <c r="Q2116" s="83"/>
      <c r="R2116" s="83"/>
      <c r="S2116" s="83"/>
      <c r="T2116" s="83"/>
      <c r="U2116" s="99">
        <f>COUNTIF(通讯通路门店!$S:$S,$G2116)</f>
        <v>0</v>
      </c>
      <c r="V2116" s="99">
        <f>COUNTIFS(通讯通路门店!$S:$S,$G2116,通讯通路门店!$J:$J,"综合卖场")</f>
        <v>0</v>
      </c>
      <c r="W2116" s="99">
        <f>SUMIFS(通讯通路门店!$AJ:$AJ,通讯通路门店!$S:$S,通讯客户沙盘!$G2116)</f>
        <v>0</v>
      </c>
      <c r="X2116" s="99">
        <f t="shared" ref="X2116:X2179" si="165">Y2116+Z2116+AA2116+AB2116+AC2116+AD2116+AE2116</f>
        <v>0</v>
      </c>
      <c r="Y2116" s="99">
        <f>COUNTIFS(通讯通路门店!$S:$S,$G2116,通讯通路门店!$J:$J,"荣耀体验店")+COUNTIFS(通讯通路门店!$S:$S,$G2116,通讯通路门店!$J:$J,"荣耀授权专卖店")</f>
        <v>0</v>
      </c>
      <c r="Z2116" s="99">
        <f>COUNTIFS(通讯通路门店!$S:$S,$G2116,通讯通路门店!$J:$J,"VIVO体验店")</f>
        <v>0</v>
      </c>
      <c r="AA2116" s="99">
        <f>COUNTIFS(通讯通路门店!$S:$S,$G2116,通讯通路门店!$J:$J,"OPPO体验店")</f>
        <v>0</v>
      </c>
      <c r="AB2116" s="99">
        <f>COUNTIFS(通讯通路门店!$S:$S,$G2116,通讯通路门店!$J:$J,"华为授权体验店")+COUNTIFS(通讯通路门店!$S:$S,$G2116,通讯通路门店!$J:$J,"华为堡垒店")</f>
        <v>0</v>
      </c>
      <c r="AC2116" s="99">
        <f>COUNTIFS(通讯通路门店!$S:$S,$G2116,通讯通路门店!$J:$J,"小米体验店")</f>
        <v>0</v>
      </c>
      <c r="AD2116" s="99">
        <f>COUNTIFS(通讯通路门店!$S:$S,$G2116,通讯通路门店!$J:$J,"苹果体验店")</f>
        <v>0</v>
      </c>
      <c r="AE2116" s="99">
        <f>COUNTIFS(通讯通路门店!$S:$S,$G2116,通讯通路门店!$J:$J,"其他品牌专卖店")</f>
        <v>0</v>
      </c>
      <c r="AF2116" s="99">
        <f>SUMIFS(通讯通路门店!$BI:$BI,通讯通路门店!$S:$S,$G2116)</f>
        <v>0</v>
      </c>
      <c r="AG2116" s="99">
        <f>SUMIFS(通讯通路门店!$BH:$BH,通讯通路门店!$S:$S,$G2116)</f>
        <v>0</v>
      </c>
      <c r="AH2116" s="99">
        <f t="shared" ref="AH2116:AH2179" si="166">AI2116+AJ2116+AK2116+AL2116+AM2116+AN2116</f>
        <v>0</v>
      </c>
      <c r="AI2116" s="99">
        <f>SUMIFS(通讯通路门店!$BB:$BB,通讯通路门店!$S:$S,$G2116)</f>
        <v>0</v>
      </c>
      <c r="AJ2116" s="99">
        <f>SUMIFS(通讯通路门店!$BE:$BE,通讯通路门店!$S:$S,$G2116)</f>
        <v>0</v>
      </c>
      <c r="AK2116" s="99">
        <f>SUMIFS(通讯通路门店!$BG:$BG,通讯通路门店!$S:$S,$G2116)</f>
        <v>0</v>
      </c>
      <c r="AL2116" s="99">
        <f>SUMIFS(通讯通路门店!$BC:$BC,通讯通路门店!$S:$S,$G2116)</f>
        <v>0</v>
      </c>
      <c r="AM2116" s="99">
        <f>SUMIFS(通讯通路门店!$BD:$BD,通讯通路门店!$S:$S,$G2116)</f>
        <v>0</v>
      </c>
      <c r="AN2116" s="99">
        <f>SUMIFS(通讯通路门店!$BF:$BF,通讯通路门店!$S:$S,$G2116)</f>
        <v>0</v>
      </c>
      <c r="AO2116" s="99">
        <f t="shared" ref="AO2116:AO2179" si="167">AP2116+AQ2116</f>
        <v>0</v>
      </c>
      <c r="AP2116" s="99">
        <f>SUMIFS(通讯通路门店!$K:$K,通讯通路门店!$S:$S,$G2116)</f>
        <v>0</v>
      </c>
      <c r="AQ2116" s="83"/>
      <c r="AR2116" s="99">
        <f>SUMIFS(通讯通路门店!$T:$T,通讯通路门店!$S:$S,$G2116)</f>
        <v>0</v>
      </c>
      <c r="AS2116" s="99">
        <f>SUMIFS(通讯通路门店!$U:$U,通讯通路门店!$S:$S,$G2116)</f>
        <v>0</v>
      </c>
      <c r="AT2116" s="99">
        <f>SUMIFS(通讯通路门店!$V:$V,通讯通路门店!$S:$S,$G2116)</f>
        <v>0</v>
      </c>
      <c r="AU2116" s="99">
        <f>SUMIFS(通讯通路门店!$W:$W,通讯通路门店!$S:$S,$G2116)</f>
        <v>0</v>
      </c>
      <c r="AV2116" s="99">
        <f>SUMIFS(通讯通路门店!$Z:$Z,通讯通路门店!$S:$S,$G2116)</f>
        <v>0</v>
      </c>
      <c r="AW2116" s="99">
        <f>SUMIFS(通讯通路门店!$AB:$AB,通讯通路门店!$S:$S,$G2116)</f>
        <v>0</v>
      </c>
      <c r="AX2116" s="99">
        <f>SUMIFS(通讯通路门店!$X:$X,通讯通路门店!$S:$S,$G2116)</f>
        <v>0</v>
      </c>
      <c r="AY2116" s="99">
        <f>SUMIFS(通讯通路门店!$Y:$Y,通讯通路门店!$S:$S,$G2116)</f>
        <v>0</v>
      </c>
      <c r="AZ2116" s="99">
        <f>SUMIFS(通讯通路门店!$AA:$AA,通讯通路门店!$S:$S,$G2116)</f>
        <v>0</v>
      </c>
      <c r="BA2116" s="99">
        <f t="shared" ref="BA2116:BA2179" si="168">AP2116-BB2116</f>
        <v>0</v>
      </c>
      <c r="BB2116" s="99">
        <f t="shared" ref="BB2116:BB2179" si="169">BC2116+BD2116+BE2116+BF2116+BG2116+BH2116</f>
        <v>0</v>
      </c>
      <c r="BC2116" s="99">
        <f>SUMIFS(通讯通路门店!$W:$W,通讯通路门店!$S:$S,$G2116,通讯通路门店!$J:$J,"荣耀体验店")+SUMIFS(通讯通路门店!$W:$W,通讯通路门店!$S:$S,$G2116,通讯通路门店!$J:$J,"荣耀授权专卖店")</f>
        <v>0</v>
      </c>
      <c r="BD2116" s="99">
        <f>SUMIFS(通讯通路门店!$Z:$Z,通讯通路门店!$S:$S,$G2116,通讯通路门店!$J:$J,"VIVO体验店")</f>
        <v>0</v>
      </c>
      <c r="BE2116" s="99">
        <f>SUMIFS(通讯通路门店!$AB:$AB,通讯通路门店!$S:$S,$G2116,通讯通路门店!$J:$J,"OPPO体验店")</f>
        <v>0</v>
      </c>
      <c r="BF2116" s="99">
        <f>SUMIFS(通讯通路门店!$X:$X,通讯通路门店!$S:$S,$G2116,通讯通路门店!$J:$J,"华为授权体验店")+SUMIFS(通讯通路门店!$AA:$AA,通讯通路门店!$S:$S,$G2116,通讯通路门店!$J:$J,"华为堡垒店")</f>
        <v>0</v>
      </c>
      <c r="BG2116" s="99">
        <f>SUMIFS(通讯通路门店!$Y:$Y,通讯通路门店!$S:$S,$G2116,通讯通路门店!$J:$J,"小米体验店")</f>
        <v>0</v>
      </c>
      <c r="BH2116" s="99">
        <f>SUMIFS(通讯通路门店!$AA:$AA,通讯通路门店!$S:$S,$G2116,通讯通路门店!$J:$J,"苹果体验店")</f>
        <v>0</v>
      </c>
      <c r="BI2116" s="99">
        <f>SUMIFS(通讯通路门店!$K:$K,通讯通路门店!$S:$S,$G2116,通讯通路门店!$J:$J,"其他品牌专卖店")</f>
        <v>0</v>
      </c>
      <c r="BJ2116" s="99">
        <f>SUMIFS(通讯通路门店!$AC:$AC,通讯通路门店!$S:$S,$G2116)</f>
        <v>0</v>
      </c>
      <c r="BK2116" s="99">
        <f>SUMIFS(通讯通路门店!$AD:$AD,通讯通路门店!$S:$S,$G2116)</f>
        <v>0</v>
      </c>
      <c r="BL2116" s="99">
        <f>SUMIFS(通讯通路门店!$AE:$AE,通讯通路门店!$S:$S,$G2116)</f>
        <v>0</v>
      </c>
      <c r="BM2116" s="99">
        <f>SUMIFS(通讯通路门店!$AF:$AF,通讯通路门店!$S:$S,$G2116)</f>
        <v>0</v>
      </c>
      <c r="BN2116" s="99">
        <f>SUMIFS(通讯通路门店!$AG:$AG,通讯通路门店!$S:$S,$G2116)</f>
        <v>0</v>
      </c>
      <c r="BO2116" s="99">
        <f>SUMIFS(通讯通路门店!$AH:$AH,通讯通路门店!$S:$S,$G2116)</f>
        <v>0</v>
      </c>
      <c r="BP2116" s="99">
        <f>SUMIFS(通讯通路门店!$AI:$AI,通讯通路门店!$S:$S,$G2116)</f>
        <v>0</v>
      </c>
      <c r="BQ2116" s="83"/>
    </row>
    <row r="2117" spans="1:69">
      <c r="A2117" s="99" t="str">
        <f>IFERROR(_xlfn.XLOOKUP($G2117,通讯通路门店!$S$4:$S$993933,通讯通路门店!$A$4:$A$993933,0,0),"")</f>
        <v>海南省</v>
      </c>
      <c r="B2117" s="99" t="str">
        <f>IFERROR(_xlfn.XLOOKUP($G2117,通讯通路门店!$S$4:$S$993933,通讯通路门店!$B$4:$B$993933,0,0),"")</f>
        <v>乐东黎族自治县</v>
      </c>
      <c r="C2117" s="99" t="str">
        <f>IFERROR(_xlfn.XLOOKUP($G2117,通讯通路门店!$S$4:$S$993933,通讯通路门店!$C$4:$C$993933,0,0),"")</f>
        <v>乐东黎族自治县</v>
      </c>
      <c r="D2117" s="99" t="str">
        <f>IFERROR(_xlfn.XLOOKUP($G2117,通讯通路门店!$S$4:$S$993933,通讯通路门店!$D$4:$D$993933,0,0),"")</f>
        <v>万冲镇</v>
      </c>
      <c r="E2117" s="83"/>
      <c r="F2117" s="83"/>
      <c r="G2117" s="101"/>
      <c r="H2117" s="102">
        <f>IFERROR(_xlfn.XLOOKUP($G2117,通讯通路门店!$S$4:$S$993933,通讯通路门店!$R$4:$R$993933,0,0),"")</f>
        <v>0</v>
      </c>
      <c r="I2117" s="83"/>
      <c r="J2117" s="83"/>
      <c r="K2117" s="83"/>
      <c r="L2117" s="83"/>
      <c r="M2117" s="83"/>
      <c r="N2117" s="83"/>
      <c r="O2117" s="83"/>
      <c r="P2117" s="83"/>
      <c r="Q2117" s="83"/>
      <c r="R2117" s="83"/>
      <c r="S2117" s="83"/>
      <c r="T2117" s="83"/>
      <c r="U2117" s="99">
        <f>COUNTIF(通讯通路门店!$S:$S,$G2117)</f>
        <v>0</v>
      </c>
      <c r="V2117" s="99">
        <f>COUNTIFS(通讯通路门店!$S:$S,$G2117,通讯通路门店!$J:$J,"综合卖场")</f>
        <v>0</v>
      </c>
      <c r="W2117" s="99">
        <f>SUMIFS(通讯通路门店!$AJ:$AJ,通讯通路门店!$S:$S,通讯客户沙盘!$G2117)</f>
        <v>0</v>
      </c>
      <c r="X2117" s="99">
        <f t="shared" si="165"/>
        <v>0</v>
      </c>
      <c r="Y2117" s="99">
        <f>COUNTIFS(通讯通路门店!$S:$S,$G2117,通讯通路门店!$J:$J,"荣耀体验店")+COUNTIFS(通讯通路门店!$S:$S,$G2117,通讯通路门店!$J:$J,"荣耀授权专卖店")</f>
        <v>0</v>
      </c>
      <c r="Z2117" s="99">
        <f>COUNTIFS(通讯通路门店!$S:$S,$G2117,通讯通路门店!$J:$J,"VIVO体验店")</f>
        <v>0</v>
      </c>
      <c r="AA2117" s="99">
        <f>COUNTIFS(通讯通路门店!$S:$S,$G2117,通讯通路门店!$J:$J,"OPPO体验店")</f>
        <v>0</v>
      </c>
      <c r="AB2117" s="99">
        <f>COUNTIFS(通讯通路门店!$S:$S,$G2117,通讯通路门店!$J:$J,"华为授权体验店")+COUNTIFS(通讯通路门店!$S:$S,$G2117,通讯通路门店!$J:$J,"华为堡垒店")</f>
        <v>0</v>
      </c>
      <c r="AC2117" s="99">
        <f>COUNTIFS(通讯通路门店!$S:$S,$G2117,通讯通路门店!$J:$J,"小米体验店")</f>
        <v>0</v>
      </c>
      <c r="AD2117" s="99">
        <f>COUNTIFS(通讯通路门店!$S:$S,$G2117,通讯通路门店!$J:$J,"苹果体验店")</f>
        <v>0</v>
      </c>
      <c r="AE2117" s="99">
        <f>COUNTIFS(通讯通路门店!$S:$S,$G2117,通讯通路门店!$J:$J,"其他品牌专卖店")</f>
        <v>0</v>
      </c>
      <c r="AF2117" s="99">
        <f>SUMIFS(通讯通路门店!$BI:$BI,通讯通路门店!$S:$S,$G2117)</f>
        <v>0</v>
      </c>
      <c r="AG2117" s="99">
        <f>SUMIFS(通讯通路门店!$BH:$BH,通讯通路门店!$S:$S,$G2117)</f>
        <v>0</v>
      </c>
      <c r="AH2117" s="99">
        <f t="shared" si="166"/>
        <v>0</v>
      </c>
      <c r="AI2117" s="99">
        <f>SUMIFS(通讯通路门店!$BB:$BB,通讯通路门店!$S:$S,$G2117)</f>
        <v>0</v>
      </c>
      <c r="AJ2117" s="99">
        <f>SUMIFS(通讯通路门店!$BE:$BE,通讯通路门店!$S:$S,$G2117)</f>
        <v>0</v>
      </c>
      <c r="AK2117" s="99">
        <f>SUMIFS(通讯通路门店!$BG:$BG,通讯通路门店!$S:$S,$G2117)</f>
        <v>0</v>
      </c>
      <c r="AL2117" s="99">
        <f>SUMIFS(通讯通路门店!$BC:$BC,通讯通路门店!$S:$S,$G2117)</f>
        <v>0</v>
      </c>
      <c r="AM2117" s="99">
        <f>SUMIFS(通讯通路门店!$BD:$BD,通讯通路门店!$S:$S,$G2117)</f>
        <v>0</v>
      </c>
      <c r="AN2117" s="99">
        <f>SUMIFS(通讯通路门店!$BF:$BF,通讯通路门店!$S:$S,$G2117)</f>
        <v>0</v>
      </c>
      <c r="AO2117" s="99">
        <f t="shared" si="167"/>
        <v>0</v>
      </c>
      <c r="AP2117" s="99">
        <f>SUMIFS(通讯通路门店!$K:$K,通讯通路门店!$S:$S,$G2117)</f>
        <v>0</v>
      </c>
      <c r="AQ2117" s="83"/>
      <c r="AR2117" s="99">
        <f>SUMIFS(通讯通路门店!$T:$T,通讯通路门店!$S:$S,$G2117)</f>
        <v>0</v>
      </c>
      <c r="AS2117" s="99">
        <f>SUMIFS(通讯通路门店!$U:$U,通讯通路门店!$S:$S,$G2117)</f>
        <v>0</v>
      </c>
      <c r="AT2117" s="99">
        <f>SUMIFS(通讯通路门店!$V:$V,通讯通路门店!$S:$S,$G2117)</f>
        <v>0</v>
      </c>
      <c r="AU2117" s="99">
        <f>SUMIFS(通讯通路门店!$W:$W,通讯通路门店!$S:$S,$G2117)</f>
        <v>0</v>
      </c>
      <c r="AV2117" s="99">
        <f>SUMIFS(通讯通路门店!$Z:$Z,通讯通路门店!$S:$S,$G2117)</f>
        <v>0</v>
      </c>
      <c r="AW2117" s="99">
        <f>SUMIFS(通讯通路门店!$AB:$AB,通讯通路门店!$S:$S,$G2117)</f>
        <v>0</v>
      </c>
      <c r="AX2117" s="99">
        <f>SUMIFS(通讯通路门店!$X:$X,通讯通路门店!$S:$S,$G2117)</f>
        <v>0</v>
      </c>
      <c r="AY2117" s="99">
        <f>SUMIFS(通讯通路门店!$Y:$Y,通讯通路门店!$S:$S,$G2117)</f>
        <v>0</v>
      </c>
      <c r="AZ2117" s="99">
        <f>SUMIFS(通讯通路门店!$AA:$AA,通讯通路门店!$S:$S,$G2117)</f>
        <v>0</v>
      </c>
      <c r="BA2117" s="99">
        <f t="shared" si="168"/>
        <v>0</v>
      </c>
      <c r="BB2117" s="99">
        <f t="shared" si="169"/>
        <v>0</v>
      </c>
      <c r="BC2117" s="99">
        <f>SUMIFS(通讯通路门店!$W:$W,通讯通路门店!$S:$S,$G2117,通讯通路门店!$J:$J,"荣耀体验店")+SUMIFS(通讯通路门店!$W:$W,通讯通路门店!$S:$S,$G2117,通讯通路门店!$J:$J,"荣耀授权专卖店")</f>
        <v>0</v>
      </c>
      <c r="BD2117" s="99">
        <f>SUMIFS(通讯通路门店!$Z:$Z,通讯通路门店!$S:$S,$G2117,通讯通路门店!$J:$J,"VIVO体验店")</f>
        <v>0</v>
      </c>
      <c r="BE2117" s="99">
        <f>SUMIFS(通讯通路门店!$AB:$AB,通讯通路门店!$S:$S,$G2117,通讯通路门店!$J:$J,"OPPO体验店")</f>
        <v>0</v>
      </c>
      <c r="BF2117" s="99">
        <f>SUMIFS(通讯通路门店!$X:$X,通讯通路门店!$S:$S,$G2117,通讯通路门店!$J:$J,"华为授权体验店")+SUMIFS(通讯通路门店!$AA:$AA,通讯通路门店!$S:$S,$G2117,通讯通路门店!$J:$J,"华为堡垒店")</f>
        <v>0</v>
      </c>
      <c r="BG2117" s="99">
        <f>SUMIFS(通讯通路门店!$Y:$Y,通讯通路门店!$S:$S,$G2117,通讯通路门店!$J:$J,"小米体验店")</f>
        <v>0</v>
      </c>
      <c r="BH2117" s="99">
        <f>SUMIFS(通讯通路门店!$AA:$AA,通讯通路门店!$S:$S,$G2117,通讯通路门店!$J:$J,"苹果体验店")</f>
        <v>0</v>
      </c>
      <c r="BI2117" s="99">
        <f>SUMIFS(通讯通路门店!$K:$K,通讯通路门店!$S:$S,$G2117,通讯通路门店!$J:$J,"其他品牌专卖店")</f>
        <v>0</v>
      </c>
      <c r="BJ2117" s="99">
        <f>SUMIFS(通讯通路门店!$AC:$AC,通讯通路门店!$S:$S,$G2117)</f>
        <v>0</v>
      </c>
      <c r="BK2117" s="99">
        <f>SUMIFS(通讯通路门店!$AD:$AD,通讯通路门店!$S:$S,$G2117)</f>
        <v>0</v>
      </c>
      <c r="BL2117" s="99">
        <f>SUMIFS(通讯通路门店!$AE:$AE,通讯通路门店!$S:$S,$G2117)</f>
        <v>0</v>
      </c>
      <c r="BM2117" s="99">
        <f>SUMIFS(通讯通路门店!$AF:$AF,通讯通路门店!$S:$S,$G2117)</f>
        <v>0</v>
      </c>
      <c r="BN2117" s="99">
        <f>SUMIFS(通讯通路门店!$AG:$AG,通讯通路门店!$S:$S,$G2117)</f>
        <v>0</v>
      </c>
      <c r="BO2117" s="99">
        <f>SUMIFS(通讯通路门店!$AH:$AH,通讯通路门店!$S:$S,$G2117)</f>
        <v>0</v>
      </c>
      <c r="BP2117" s="99">
        <f>SUMIFS(通讯通路门店!$AI:$AI,通讯通路门店!$S:$S,$G2117)</f>
        <v>0</v>
      </c>
      <c r="BQ2117" s="83"/>
    </row>
    <row r="2118" spans="1:69">
      <c r="A2118" s="99" t="str">
        <f>IFERROR(_xlfn.XLOOKUP($G2118,通讯通路门店!$S$4:$S$993933,通讯通路门店!$A$4:$A$993933,0,0),"")</f>
        <v>海南省</v>
      </c>
      <c r="B2118" s="99" t="str">
        <f>IFERROR(_xlfn.XLOOKUP($G2118,通讯通路门店!$S$4:$S$993933,通讯通路门店!$B$4:$B$993933,0,0),"")</f>
        <v>乐东黎族自治县</v>
      </c>
      <c r="C2118" s="99" t="str">
        <f>IFERROR(_xlfn.XLOOKUP($G2118,通讯通路门店!$S$4:$S$993933,通讯通路门店!$C$4:$C$993933,0,0),"")</f>
        <v>乐东黎族自治县</v>
      </c>
      <c r="D2118" s="99" t="str">
        <f>IFERROR(_xlfn.XLOOKUP($G2118,通讯通路门店!$S$4:$S$993933,通讯通路门店!$D$4:$D$993933,0,0),"")</f>
        <v>万冲镇</v>
      </c>
      <c r="E2118" s="83"/>
      <c r="F2118" s="83"/>
      <c r="G2118" s="101"/>
      <c r="H2118" s="102">
        <f>IFERROR(_xlfn.XLOOKUP($G2118,通讯通路门店!$S$4:$S$993933,通讯通路门店!$R$4:$R$993933,0,0),"")</f>
        <v>0</v>
      </c>
      <c r="I2118" s="83"/>
      <c r="J2118" s="83"/>
      <c r="K2118" s="83"/>
      <c r="L2118" s="83"/>
      <c r="M2118" s="83"/>
      <c r="N2118" s="83"/>
      <c r="O2118" s="83"/>
      <c r="P2118" s="83"/>
      <c r="Q2118" s="83"/>
      <c r="R2118" s="83"/>
      <c r="S2118" s="83"/>
      <c r="T2118" s="83"/>
      <c r="U2118" s="99">
        <f>COUNTIF(通讯通路门店!$S:$S,$G2118)</f>
        <v>0</v>
      </c>
      <c r="V2118" s="99">
        <f>COUNTIFS(通讯通路门店!$S:$S,$G2118,通讯通路门店!$J:$J,"综合卖场")</f>
        <v>0</v>
      </c>
      <c r="W2118" s="99">
        <f>SUMIFS(通讯通路门店!$AJ:$AJ,通讯通路门店!$S:$S,通讯客户沙盘!$G2118)</f>
        <v>0</v>
      </c>
      <c r="X2118" s="99">
        <f t="shared" si="165"/>
        <v>0</v>
      </c>
      <c r="Y2118" s="99">
        <f>COUNTIFS(通讯通路门店!$S:$S,$G2118,通讯通路门店!$J:$J,"荣耀体验店")+COUNTIFS(通讯通路门店!$S:$S,$G2118,通讯通路门店!$J:$J,"荣耀授权专卖店")</f>
        <v>0</v>
      </c>
      <c r="Z2118" s="99">
        <f>COUNTIFS(通讯通路门店!$S:$S,$G2118,通讯通路门店!$J:$J,"VIVO体验店")</f>
        <v>0</v>
      </c>
      <c r="AA2118" s="99">
        <f>COUNTIFS(通讯通路门店!$S:$S,$G2118,通讯通路门店!$J:$J,"OPPO体验店")</f>
        <v>0</v>
      </c>
      <c r="AB2118" s="99">
        <f>COUNTIFS(通讯通路门店!$S:$S,$G2118,通讯通路门店!$J:$J,"华为授权体验店")+COUNTIFS(通讯通路门店!$S:$S,$G2118,通讯通路门店!$J:$J,"华为堡垒店")</f>
        <v>0</v>
      </c>
      <c r="AC2118" s="99">
        <f>COUNTIFS(通讯通路门店!$S:$S,$G2118,通讯通路门店!$J:$J,"小米体验店")</f>
        <v>0</v>
      </c>
      <c r="AD2118" s="99">
        <f>COUNTIFS(通讯通路门店!$S:$S,$G2118,通讯通路门店!$J:$J,"苹果体验店")</f>
        <v>0</v>
      </c>
      <c r="AE2118" s="99">
        <f>COUNTIFS(通讯通路门店!$S:$S,$G2118,通讯通路门店!$J:$J,"其他品牌专卖店")</f>
        <v>0</v>
      </c>
      <c r="AF2118" s="99">
        <f>SUMIFS(通讯通路门店!$BI:$BI,通讯通路门店!$S:$S,$G2118)</f>
        <v>0</v>
      </c>
      <c r="AG2118" s="99">
        <f>SUMIFS(通讯通路门店!$BH:$BH,通讯通路门店!$S:$S,$G2118)</f>
        <v>0</v>
      </c>
      <c r="AH2118" s="99">
        <f t="shared" si="166"/>
        <v>0</v>
      </c>
      <c r="AI2118" s="99">
        <f>SUMIFS(通讯通路门店!$BB:$BB,通讯通路门店!$S:$S,$G2118)</f>
        <v>0</v>
      </c>
      <c r="AJ2118" s="99">
        <f>SUMIFS(通讯通路门店!$BE:$BE,通讯通路门店!$S:$S,$G2118)</f>
        <v>0</v>
      </c>
      <c r="AK2118" s="99">
        <f>SUMIFS(通讯通路门店!$BG:$BG,通讯通路门店!$S:$S,$G2118)</f>
        <v>0</v>
      </c>
      <c r="AL2118" s="99">
        <f>SUMIFS(通讯通路门店!$BC:$BC,通讯通路门店!$S:$S,$G2118)</f>
        <v>0</v>
      </c>
      <c r="AM2118" s="99">
        <f>SUMIFS(通讯通路门店!$BD:$BD,通讯通路门店!$S:$S,$G2118)</f>
        <v>0</v>
      </c>
      <c r="AN2118" s="99">
        <f>SUMIFS(通讯通路门店!$BF:$BF,通讯通路门店!$S:$S,$G2118)</f>
        <v>0</v>
      </c>
      <c r="AO2118" s="99">
        <f t="shared" si="167"/>
        <v>0</v>
      </c>
      <c r="AP2118" s="99">
        <f>SUMIFS(通讯通路门店!$K:$K,通讯通路门店!$S:$S,$G2118)</f>
        <v>0</v>
      </c>
      <c r="AQ2118" s="83"/>
      <c r="AR2118" s="99">
        <f>SUMIFS(通讯通路门店!$T:$T,通讯通路门店!$S:$S,$G2118)</f>
        <v>0</v>
      </c>
      <c r="AS2118" s="99">
        <f>SUMIFS(通讯通路门店!$U:$U,通讯通路门店!$S:$S,$G2118)</f>
        <v>0</v>
      </c>
      <c r="AT2118" s="99">
        <f>SUMIFS(通讯通路门店!$V:$V,通讯通路门店!$S:$S,$G2118)</f>
        <v>0</v>
      </c>
      <c r="AU2118" s="99">
        <f>SUMIFS(通讯通路门店!$W:$W,通讯通路门店!$S:$S,$G2118)</f>
        <v>0</v>
      </c>
      <c r="AV2118" s="99">
        <f>SUMIFS(通讯通路门店!$Z:$Z,通讯通路门店!$S:$S,$G2118)</f>
        <v>0</v>
      </c>
      <c r="AW2118" s="99">
        <f>SUMIFS(通讯通路门店!$AB:$AB,通讯通路门店!$S:$S,$G2118)</f>
        <v>0</v>
      </c>
      <c r="AX2118" s="99">
        <f>SUMIFS(通讯通路门店!$X:$X,通讯通路门店!$S:$S,$G2118)</f>
        <v>0</v>
      </c>
      <c r="AY2118" s="99">
        <f>SUMIFS(通讯通路门店!$Y:$Y,通讯通路门店!$S:$S,$G2118)</f>
        <v>0</v>
      </c>
      <c r="AZ2118" s="99">
        <f>SUMIFS(通讯通路门店!$AA:$AA,通讯通路门店!$S:$S,$G2118)</f>
        <v>0</v>
      </c>
      <c r="BA2118" s="99">
        <f t="shared" si="168"/>
        <v>0</v>
      </c>
      <c r="BB2118" s="99">
        <f t="shared" si="169"/>
        <v>0</v>
      </c>
      <c r="BC2118" s="99">
        <f>SUMIFS(通讯通路门店!$W:$W,通讯通路门店!$S:$S,$G2118,通讯通路门店!$J:$J,"荣耀体验店")+SUMIFS(通讯通路门店!$W:$W,通讯通路门店!$S:$S,$G2118,通讯通路门店!$J:$J,"荣耀授权专卖店")</f>
        <v>0</v>
      </c>
      <c r="BD2118" s="99">
        <f>SUMIFS(通讯通路门店!$Z:$Z,通讯通路门店!$S:$S,$G2118,通讯通路门店!$J:$J,"VIVO体验店")</f>
        <v>0</v>
      </c>
      <c r="BE2118" s="99">
        <f>SUMIFS(通讯通路门店!$AB:$AB,通讯通路门店!$S:$S,$G2118,通讯通路门店!$J:$J,"OPPO体验店")</f>
        <v>0</v>
      </c>
      <c r="BF2118" s="99">
        <f>SUMIFS(通讯通路门店!$X:$X,通讯通路门店!$S:$S,$G2118,通讯通路门店!$J:$J,"华为授权体验店")+SUMIFS(通讯通路门店!$AA:$AA,通讯通路门店!$S:$S,$G2118,通讯通路门店!$J:$J,"华为堡垒店")</f>
        <v>0</v>
      </c>
      <c r="BG2118" s="99">
        <f>SUMIFS(通讯通路门店!$Y:$Y,通讯通路门店!$S:$S,$G2118,通讯通路门店!$J:$J,"小米体验店")</f>
        <v>0</v>
      </c>
      <c r="BH2118" s="99">
        <f>SUMIFS(通讯通路门店!$AA:$AA,通讯通路门店!$S:$S,$G2118,通讯通路门店!$J:$J,"苹果体验店")</f>
        <v>0</v>
      </c>
      <c r="BI2118" s="99">
        <f>SUMIFS(通讯通路门店!$K:$K,通讯通路门店!$S:$S,$G2118,通讯通路门店!$J:$J,"其他品牌专卖店")</f>
        <v>0</v>
      </c>
      <c r="BJ2118" s="99">
        <f>SUMIFS(通讯通路门店!$AC:$AC,通讯通路门店!$S:$S,$G2118)</f>
        <v>0</v>
      </c>
      <c r="BK2118" s="99">
        <f>SUMIFS(通讯通路门店!$AD:$AD,通讯通路门店!$S:$S,$G2118)</f>
        <v>0</v>
      </c>
      <c r="BL2118" s="99">
        <f>SUMIFS(通讯通路门店!$AE:$AE,通讯通路门店!$S:$S,$G2118)</f>
        <v>0</v>
      </c>
      <c r="BM2118" s="99">
        <f>SUMIFS(通讯通路门店!$AF:$AF,通讯通路门店!$S:$S,$G2118)</f>
        <v>0</v>
      </c>
      <c r="BN2118" s="99">
        <f>SUMIFS(通讯通路门店!$AG:$AG,通讯通路门店!$S:$S,$G2118)</f>
        <v>0</v>
      </c>
      <c r="BO2118" s="99">
        <f>SUMIFS(通讯通路门店!$AH:$AH,通讯通路门店!$S:$S,$G2118)</f>
        <v>0</v>
      </c>
      <c r="BP2118" s="99">
        <f>SUMIFS(通讯通路门店!$AI:$AI,通讯通路门店!$S:$S,$G2118)</f>
        <v>0</v>
      </c>
      <c r="BQ2118" s="83"/>
    </row>
    <row r="2119" spans="1:69">
      <c r="A2119" s="99" t="str">
        <f>IFERROR(_xlfn.XLOOKUP($G2119,通讯通路门店!$S$4:$S$993933,通讯通路门店!$A$4:$A$993933,0,0),"")</f>
        <v>海南省</v>
      </c>
      <c r="B2119" s="99" t="str">
        <f>IFERROR(_xlfn.XLOOKUP($G2119,通讯通路门店!$S$4:$S$993933,通讯通路门店!$B$4:$B$993933,0,0),"")</f>
        <v>乐东黎族自治县</v>
      </c>
      <c r="C2119" s="99" t="str">
        <f>IFERROR(_xlfn.XLOOKUP($G2119,通讯通路门店!$S$4:$S$993933,通讯通路门店!$C$4:$C$993933,0,0),"")</f>
        <v>乐东黎族自治县</v>
      </c>
      <c r="D2119" s="99" t="str">
        <f>IFERROR(_xlfn.XLOOKUP($G2119,通讯通路门店!$S$4:$S$993933,通讯通路门店!$D$4:$D$993933,0,0),"")</f>
        <v>万冲镇</v>
      </c>
      <c r="E2119" s="83"/>
      <c r="F2119" s="83"/>
      <c r="G2119" s="101"/>
      <c r="H2119" s="102">
        <f>IFERROR(_xlfn.XLOOKUP($G2119,通讯通路门店!$S$4:$S$993933,通讯通路门店!$R$4:$R$993933,0,0),"")</f>
        <v>0</v>
      </c>
      <c r="I2119" s="83"/>
      <c r="J2119" s="83"/>
      <c r="K2119" s="83"/>
      <c r="L2119" s="83"/>
      <c r="M2119" s="83"/>
      <c r="N2119" s="83"/>
      <c r="O2119" s="83"/>
      <c r="P2119" s="83"/>
      <c r="Q2119" s="83"/>
      <c r="R2119" s="83"/>
      <c r="S2119" s="83"/>
      <c r="T2119" s="83"/>
      <c r="U2119" s="99">
        <f>COUNTIF(通讯通路门店!$S:$S,$G2119)</f>
        <v>0</v>
      </c>
      <c r="V2119" s="99">
        <f>COUNTIFS(通讯通路门店!$S:$S,$G2119,通讯通路门店!$J:$J,"综合卖场")</f>
        <v>0</v>
      </c>
      <c r="W2119" s="99">
        <f>SUMIFS(通讯通路门店!$AJ:$AJ,通讯通路门店!$S:$S,通讯客户沙盘!$G2119)</f>
        <v>0</v>
      </c>
      <c r="X2119" s="99">
        <f t="shared" si="165"/>
        <v>0</v>
      </c>
      <c r="Y2119" s="99">
        <f>COUNTIFS(通讯通路门店!$S:$S,$G2119,通讯通路门店!$J:$J,"荣耀体验店")+COUNTIFS(通讯通路门店!$S:$S,$G2119,通讯通路门店!$J:$J,"荣耀授权专卖店")</f>
        <v>0</v>
      </c>
      <c r="Z2119" s="99">
        <f>COUNTIFS(通讯通路门店!$S:$S,$G2119,通讯通路门店!$J:$J,"VIVO体验店")</f>
        <v>0</v>
      </c>
      <c r="AA2119" s="99">
        <f>COUNTIFS(通讯通路门店!$S:$S,$G2119,通讯通路门店!$J:$J,"OPPO体验店")</f>
        <v>0</v>
      </c>
      <c r="AB2119" s="99">
        <f>COUNTIFS(通讯通路门店!$S:$S,$G2119,通讯通路门店!$J:$J,"华为授权体验店")+COUNTIFS(通讯通路门店!$S:$S,$G2119,通讯通路门店!$J:$J,"华为堡垒店")</f>
        <v>0</v>
      </c>
      <c r="AC2119" s="99">
        <f>COUNTIFS(通讯通路门店!$S:$S,$G2119,通讯通路门店!$J:$J,"小米体验店")</f>
        <v>0</v>
      </c>
      <c r="AD2119" s="99">
        <f>COUNTIFS(通讯通路门店!$S:$S,$G2119,通讯通路门店!$J:$J,"苹果体验店")</f>
        <v>0</v>
      </c>
      <c r="AE2119" s="99">
        <f>COUNTIFS(通讯通路门店!$S:$S,$G2119,通讯通路门店!$J:$J,"其他品牌专卖店")</f>
        <v>0</v>
      </c>
      <c r="AF2119" s="99">
        <f>SUMIFS(通讯通路门店!$BI:$BI,通讯通路门店!$S:$S,$G2119)</f>
        <v>0</v>
      </c>
      <c r="AG2119" s="99">
        <f>SUMIFS(通讯通路门店!$BH:$BH,通讯通路门店!$S:$S,$G2119)</f>
        <v>0</v>
      </c>
      <c r="AH2119" s="99">
        <f t="shared" si="166"/>
        <v>0</v>
      </c>
      <c r="AI2119" s="99">
        <f>SUMIFS(通讯通路门店!$BB:$BB,通讯通路门店!$S:$S,$G2119)</f>
        <v>0</v>
      </c>
      <c r="AJ2119" s="99">
        <f>SUMIFS(通讯通路门店!$BE:$BE,通讯通路门店!$S:$S,$G2119)</f>
        <v>0</v>
      </c>
      <c r="AK2119" s="99">
        <f>SUMIFS(通讯通路门店!$BG:$BG,通讯通路门店!$S:$S,$G2119)</f>
        <v>0</v>
      </c>
      <c r="AL2119" s="99">
        <f>SUMIFS(通讯通路门店!$BC:$BC,通讯通路门店!$S:$S,$G2119)</f>
        <v>0</v>
      </c>
      <c r="AM2119" s="99">
        <f>SUMIFS(通讯通路门店!$BD:$BD,通讯通路门店!$S:$S,$G2119)</f>
        <v>0</v>
      </c>
      <c r="AN2119" s="99">
        <f>SUMIFS(通讯通路门店!$BF:$BF,通讯通路门店!$S:$S,$G2119)</f>
        <v>0</v>
      </c>
      <c r="AO2119" s="99">
        <f t="shared" si="167"/>
        <v>0</v>
      </c>
      <c r="AP2119" s="99">
        <f>SUMIFS(通讯通路门店!$K:$K,通讯通路门店!$S:$S,$G2119)</f>
        <v>0</v>
      </c>
      <c r="AQ2119" s="83"/>
      <c r="AR2119" s="99">
        <f>SUMIFS(通讯通路门店!$T:$T,通讯通路门店!$S:$S,$G2119)</f>
        <v>0</v>
      </c>
      <c r="AS2119" s="99">
        <f>SUMIFS(通讯通路门店!$U:$U,通讯通路门店!$S:$S,$G2119)</f>
        <v>0</v>
      </c>
      <c r="AT2119" s="99">
        <f>SUMIFS(通讯通路门店!$V:$V,通讯通路门店!$S:$S,$G2119)</f>
        <v>0</v>
      </c>
      <c r="AU2119" s="99">
        <f>SUMIFS(通讯通路门店!$W:$W,通讯通路门店!$S:$S,$G2119)</f>
        <v>0</v>
      </c>
      <c r="AV2119" s="99">
        <f>SUMIFS(通讯通路门店!$Z:$Z,通讯通路门店!$S:$S,$G2119)</f>
        <v>0</v>
      </c>
      <c r="AW2119" s="99">
        <f>SUMIFS(通讯通路门店!$AB:$AB,通讯通路门店!$S:$S,$G2119)</f>
        <v>0</v>
      </c>
      <c r="AX2119" s="99">
        <f>SUMIFS(通讯通路门店!$X:$X,通讯通路门店!$S:$S,$G2119)</f>
        <v>0</v>
      </c>
      <c r="AY2119" s="99">
        <f>SUMIFS(通讯通路门店!$Y:$Y,通讯通路门店!$S:$S,$G2119)</f>
        <v>0</v>
      </c>
      <c r="AZ2119" s="99">
        <f>SUMIFS(通讯通路门店!$AA:$AA,通讯通路门店!$S:$S,$G2119)</f>
        <v>0</v>
      </c>
      <c r="BA2119" s="99">
        <f t="shared" si="168"/>
        <v>0</v>
      </c>
      <c r="BB2119" s="99">
        <f t="shared" si="169"/>
        <v>0</v>
      </c>
      <c r="BC2119" s="99">
        <f>SUMIFS(通讯通路门店!$W:$W,通讯通路门店!$S:$S,$G2119,通讯通路门店!$J:$J,"荣耀体验店")+SUMIFS(通讯通路门店!$W:$W,通讯通路门店!$S:$S,$G2119,通讯通路门店!$J:$J,"荣耀授权专卖店")</f>
        <v>0</v>
      </c>
      <c r="BD2119" s="99">
        <f>SUMIFS(通讯通路门店!$Z:$Z,通讯通路门店!$S:$S,$G2119,通讯通路门店!$J:$J,"VIVO体验店")</f>
        <v>0</v>
      </c>
      <c r="BE2119" s="99">
        <f>SUMIFS(通讯通路门店!$AB:$AB,通讯通路门店!$S:$S,$G2119,通讯通路门店!$J:$J,"OPPO体验店")</f>
        <v>0</v>
      </c>
      <c r="BF2119" s="99">
        <f>SUMIFS(通讯通路门店!$X:$X,通讯通路门店!$S:$S,$G2119,通讯通路门店!$J:$J,"华为授权体验店")+SUMIFS(通讯通路门店!$AA:$AA,通讯通路门店!$S:$S,$G2119,通讯通路门店!$J:$J,"华为堡垒店")</f>
        <v>0</v>
      </c>
      <c r="BG2119" s="99">
        <f>SUMIFS(通讯通路门店!$Y:$Y,通讯通路门店!$S:$S,$G2119,通讯通路门店!$J:$J,"小米体验店")</f>
        <v>0</v>
      </c>
      <c r="BH2119" s="99">
        <f>SUMIFS(通讯通路门店!$AA:$AA,通讯通路门店!$S:$S,$G2119,通讯通路门店!$J:$J,"苹果体验店")</f>
        <v>0</v>
      </c>
      <c r="BI2119" s="99">
        <f>SUMIFS(通讯通路门店!$K:$K,通讯通路门店!$S:$S,$G2119,通讯通路门店!$J:$J,"其他品牌专卖店")</f>
        <v>0</v>
      </c>
      <c r="BJ2119" s="99">
        <f>SUMIFS(通讯通路门店!$AC:$AC,通讯通路门店!$S:$S,$G2119)</f>
        <v>0</v>
      </c>
      <c r="BK2119" s="99">
        <f>SUMIFS(通讯通路门店!$AD:$AD,通讯通路门店!$S:$S,$G2119)</f>
        <v>0</v>
      </c>
      <c r="BL2119" s="99">
        <f>SUMIFS(通讯通路门店!$AE:$AE,通讯通路门店!$S:$S,$G2119)</f>
        <v>0</v>
      </c>
      <c r="BM2119" s="99">
        <f>SUMIFS(通讯通路门店!$AF:$AF,通讯通路门店!$S:$S,$G2119)</f>
        <v>0</v>
      </c>
      <c r="BN2119" s="99">
        <f>SUMIFS(通讯通路门店!$AG:$AG,通讯通路门店!$S:$S,$G2119)</f>
        <v>0</v>
      </c>
      <c r="BO2119" s="99">
        <f>SUMIFS(通讯通路门店!$AH:$AH,通讯通路门店!$S:$S,$G2119)</f>
        <v>0</v>
      </c>
      <c r="BP2119" s="99">
        <f>SUMIFS(通讯通路门店!$AI:$AI,通讯通路门店!$S:$S,$G2119)</f>
        <v>0</v>
      </c>
      <c r="BQ2119" s="83"/>
    </row>
    <row r="2120" spans="1:69">
      <c r="A2120" s="99" t="str">
        <f>IFERROR(_xlfn.XLOOKUP($G2120,通讯通路门店!$S$4:$S$993933,通讯通路门店!$A$4:$A$993933,0,0),"")</f>
        <v>海南省</v>
      </c>
      <c r="B2120" s="99" t="str">
        <f>IFERROR(_xlfn.XLOOKUP($G2120,通讯通路门店!$S$4:$S$993933,通讯通路门店!$B$4:$B$993933,0,0),"")</f>
        <v>乐东黎族自治县</v>
      </c>
      <c r="C2120" s="99" t="str">
        <f>IFERROR(_xlfn.XLOOKUP($G2120,通讯通路门店!$S$4:$S$993933,通讯通路门店!$C$4:$C$993933,0,0),"")</f>
        <v>乐东黎族自治县</v>
      </c>
      <c r="D2120" s="99" t="str">
        <f>IFERROR(_xlfn.XLOOKUP($G2120,通讯通路门店!$S$4:$S$993933,通讯通路门店!$D$4:$D$993933,0,0),"")</f>
        <v>万冲镇</v>
      </c>
      <c r="E2120" s="83"/>
      <c r="F2120" s="83"/>
      <c r="G2120" s="101"/>
      <c r="H2120" s="102">
        <f>IFERROR(_xlfn.XLOOKUP($G2120,通讯通路门店!$S$4:$S$993933,通讯通路门店!$R$4:$R$993933,0,0),"")</f>
        <v>0</v>
      </c>
      <c r="I2120" s="83"/>
      <c r="J2120" s="83"/>
      <c r="K2120" s="83"/>
      <c r="L2120" s="83"/>
      <c r="M2120" s="83"/>
      <c r="N2120" s="83"/>
      <c r="O2120" s="83"/>
      <c r="P2120" s="83"/>
      <c r="Q2120" s="83"/>
      <c r="R2120" s="83"/>
      <c r="S2120" s="83"/>
      <c r="T2120" s="83"/>
      <c r="U2120" s="99">
        <f>COUNTIF(通讯通路门店!$S:$S,$G2120)</f>
        <v>0</v>
      </c>
      <c r="V2120" s="99">
        <f>COUNTIFS(通讯通路门店!$S:$S,$G2120,通讯通路门店!$J:$J,"综合卖场")</f>
        <v>0</v>
      </c>
      <c r="W2120" s="99">
        <f>SUMIFS(通讯通路门店!$AJ:$AJ,通讯通路门店!$S:$S,通讯客户沙盘!$G2120)</f>
        <v>0</v>
      </c>
      <c r="X2120" s="99">
        <f t="shared" si="165"/>
        <v>0</v>
      </c>
      <c r="Y2120" s="99">
        <f>COUNTIFS(通讯通路门店!$S:$S,$G2120,通讯通路门店!$J:$J,"荣耀体验店")+COUNTIFS(通讯通路门店!$S:$S,$G2120,通讯通路门店!$J:$J,"荣耀授权专卖店")</f>
        <v>0</v>
      </c>
      <c r="Z2120" s="99">
        <f>COUNTIFS(通讯通路门店!$S:$S,$G2120,通讯通路门店!$J:$J,"VIVO体验店")</f>
        <v>0</v>
      </c>
      <c r="AA2120" s="99">
        <f>COUNTIFS(通讯通路门店!$S:$S,$G2120,通讯通路门店!$J:$J,"OPPO体验店")</f>
        <v>0</v>
      </c>
      <c r="AB2120" s="99">
        <f>COUNTIFS(通讯通路门店!$S:$S,$G2120,通讯通路门店!$J:$J,"华为授权体验店")+COUNTIFS(通讯通路门店!$S:$S,$G2120,通讯通路门店!$J:$J,"华为堡垒店")</f>
        <v>0</v>
      </c>
      <c r="AC2120" s="99">
        <f>COUNTIFS(通讯通路门店!$S:$S,$G2120,通讯通路门店!$J:$J,"小米体验店")</f>
        <v>0</v>
      </c>
      <c r="AD2120" s="99">
        <f>COUNTIFS(通讯通路门店!$S:$S,$G2120,通讯通路门店!$J:$J,"苹果体验店")</f>
        <v>0</v>
      </c>
      <c r="AE2120" s="99">
        <f>COUNTIFS(通讯通路门店!$S:$S,$G2120,通讯通路门店!$J:$J,"其他品牌专卖店")</f>
        <v>0</v>
      </c>
      <c r="AF2120" s="99">
        <f>SUMIFS(通讯通路门店!$BI:$BI,通讯通路门店!$S:$S,$G2120)</f>
        <v>0</v>
      </c>
      <c r="AG2120" s="99">
        <f>SUMIFS(通讯通路门店!$BH:$BH,通讯通路门店!$S:$S,$G2120)</f>
        <v>0</v>
      </c>
      <c r="AH2120" s="99">
        <f t="shared" si="166"/>
        <v>0</v>
      </c>
      <c r="AI2120" s="99">
        <f>SUMIFS(通讯通路门店!$BB:$BB,通讯通路门店!$S:$S,$G2120)</f>
        <v>0</v>
      </c>
      <c r="AJ2120" s="99">
        <f>SUMIFS(通讯通路门店!$BE:$BE,通讯通路门店!$S:$S,$G2120)</f>
        <v>0</v>
      </c>
      <c r="AK2120" s="99">
        <f>SUMIFS(通讯通路门店!$BG:$BG,通讯通路门店!$S:$S,$G2120)</f>
        <v>0</v>
      </c>
      <c r="AL2120" s="99">
        <f>SUMIFS(通讯通路门店!$BC:$BC,通讯通路门店!$S:$S,$G2120)</f>
        <v>0</v>
      </c>
      <c r="AM2120" s="99">
        <f>SUMIFS(通讯通路门店!$BD:$BD,通讯通路门店!$S:$S,$G2120)</f>
        <v>0</v>
      </c>
      <c r="AN2120" s="99">
        <f>SUMIFS(通讯通路门店!$BF:$BF,通讯通路门店!$S:$S,$G2120)</f>
        <v>0</v>
      </c>
      <c r="AO2120" s="99">
        <f t="shared" si="167"/>
        <v>0</v>
      </c>
      <c r="AP2120" s="99">
        <f>SUMIFS(通讯通路门店!$K:$K,通讯通路门店!$S:$S,$G2120)</f>
        <v>0</v>
      </c>
      <c r="AQ2120" s="83"/>
      <c r="AR2120" s="99">
        <f>SUMIFS(通讯通路门店!$T:$T,通讯通路门店!$S:$S,$G2120)</f>
        <v>0</v>
      </c>
      <c r="AS2120" s="99">
        <f>SUMIFS(通讯通路门店!$U:$U,通讯通路门店!$S:$S,$G2120)</f>
        <v>0</v>
      </c>
      <c r="AT2120" s="99">
        <f>SUMIFS(通讯通路门店!$V:$V,通讯通路门店!$S:$S,$G2120)</f>
        <v>0</v>
      </c>
      <c r="AU2120" s="99">
        <f>SUMIFS(通讯通路门店!$W:$W,通讯通路门店!$S:$S,$G2120)</f>
        <v>0</v>
      </c>
      <c r="AV2120" s="99">
        <f>SUMIFS(通讯通路门店!$Z:$Z,通讯通路门店!$S:$S,$G2120)</f>
        <v>0</v>
      </c>
      <c r="AW2120" s="99">
        <f>SUMIFS(通讯通路门店!$AB:$AB,通讯通路门店!$S:$S,$G2120)</f>
        <v>0</v>
      </c>
      <c r="AX2120" s="99">
        <f>SUMIFS(通讯通路门店!$X:$X,通讯通路门店!$S:$S,$G2120)</f>
        <v>0</v>
      </c>
      <c r="AY2120" s="99">
        <f>SUMIFS(通讯通路门店!$Y:$Y,通讯通路门店!$S:$S,$G2120)</f>
        <v>0</v>
      </c>
      <c r="AZ2120" s="99">
        <f>SUMIFS(通讯通路门店!$AA:$AA,通讯通路门店!$S:$S,$G2120)</f>
        <v>0</v>
      </c>
      <c r="BA2120" s="99">
        <f t="shared" si="168"/>
        <v>0</v>
      </c>
      <c r="BB2120" s="99">
        <f t="shared" si="169"/>
        <v>0</v>
      </c>
      <c r="BC2120" s="99">
        <f>SUMIFS(通讯通路门店!$W:$W,通讯通路门店!$S:$S,$G2120,通讯通路门店!$J:$J,"荣耀体验店")+SUMIFS(通讯通路门店!$W:$W,通讯通路门店!$S:$S,$G2120,通讯通路门店!$J:$J,"荣耀授权专卖店")</f>
        <v>0</v>
      </c>
      <c r="BD2120" s="99">
        <f>SUMIFS(通讯通路门店!$Z:$Z,通讯通路门店!$S:$S,$G2120,通讯通路门店!$J:$J,"VIVO体验店")</f>
        <v>0</v>
      </c>
      <c r="BE2120" s="99">
        <f>SUMIFS(通讯通路门店!$AB:$AB,通讯通路门店!$S:$S,$G2120,通讯通路门店!$J:$J,"OPPO体验店")</f>
        <v>0</v>
      </c>
      <c r="BF2120" s="99">
        <f>SUMIFS(通讯通路门店!$X:$X,通讯通路门店!$S:$S,$G2120,通讯通路门店!$J:$J,"华为授权体验店")+SUMIFS(通讯通路门店!$AA:$AA,通讯通路门店!$S:$S,$G2120,通讯通路门店!$J:$J,"华为堡垒店")</f>
        <v>0</v>
      </c>
      <c r="BG2120" s="99">
        <f>SUMIFS(通讯通路门店!$Y:$Y,通讯通路门店!$S:$S,$G2120,通讯通路门店!$J:$J,"小米体验店")</f>
        <v>0</v>
      </c>
      <c r="BH2120" s="99">
        <f>SUMIFS(通讯通路门店!$AA:$AA,通讯通路门店!$S:$S,$G2120,通讯通路门店!$J:$J,"苹果体验店")</f>
        <v>0</v>
      </c>
      <c r="BI2120" s="99">
        <f>SUMIFS(通讯通路门店!$K:$K,通讯通路门店!$S:$S,$G2120,通讯通路门店!$J:$J,"其他品牌专卖店")</f>
        <v>0</v>
      </c>
      <c r="BJ2120" s="99">
        <f>SUMIFS(通讯通路门店!$AC:$AC,通讯通路门店!$S:$S,$G2120)</f>
        <v>0</v>
      </c>
      <c r="BK2120" s="99">
        <f>SUMIFS(通讯通路门店!$AD:$AD,通讯通路门店!$S:$S,$G2120)</f>
        <v>0</v>
      </c>
      <c r="BL2120" s="99">
        <f>SUMIFS(通讯通路门店!$AE:$AE,通讯通路门店!$S:$S,$G2120)</f>
        <v>0</v>
      </c>
      <c r="BM2120" s="99">
        <f>SUMIFS(通讯通路门店!$AF:$AF,通讯通路门店!$S:$S,$G2120)</f>
        <v>0</v>
      </c>
      <c r="BN2120" s="99">
        <f>SUMIFS(通讯通路门店!$AG:$AG,通讯通路门店!$S:$S,$G2120)</f>
        <v>0</v>
      </c>
      <c r="BO2120" s="99">
        <f>SUMIFS(通讯通路门店!$AH:$AH,通讯通路门店!$S:$S,$G2120)</f>
        <v>0</v>
      </c>
      <c r="BP2120" s="99">
        <f>SUMIFS(通讯通路门店!$AI:$AI,通讯通路门店!$S:$S,$G2120)</f>
        <v>0</v>
      </c>
      <c r="BQ2120" s="83"/>
    </row>
    <row r="2121" spans="1:69">
      <c r="A2121" s="99" t="str">
        <f>IFERROR(_xlfn.XLOOKUP($G2121,通讯通路门店!$S$4:$S$993933,通讯通路门店!$A$4:$A$993933,0,0),"")</f>
        <v>海南省</v>
      </c>
      <c r="B2121" s="99" t="str">
        <f>IFERROR(_xlfn.XLOOKUP($G2121,通讯通路门店!$S$4:$S$993933,通讯通路门店!$B$4:$B$993933,0,0),"")</f>
        <v>乐东黎族自治县</v>
      </c>
      <c r="C2121" s="99" t="str">
        <f>IFERROR(_xlfn.XLOOKUP($G2121,通讯通路门店!$S$4:$S$993933,通讯通路门店!$C$4:$C$993933,0,0),"")</f>
        <v>乐东黎族自治县</v>
      </c>
      <c r="D2121" s="99" t="str">
        <f>IFERROR(_xlfn.XLOOKUP($G2121,通讯通路门店!$S$4:$S$993933,通讯通路门店!$D$4:$D$993933,0,0),"")</f>
        <v>万冲镇</v>
      </c>
      <c r="E2121" s="83"/>
      <c r="F2121" s="83"/>
      <c r="G2121" s="101"/>
      <c r="H2121" s="102">
        <f>IFERROR(_xlfn.XLOOKUP($G2121,通讯通路门店!$S$4:$S$993933,通讯通路门店!$R$4:$R$993933,0,0),"")</f>
        <v>0</v>
      </c>
      <c r="I2121" s="83"/>
      <c r="J2121" s="83"/>
      <c r="K2121" s="83"/>
      <c r="L2121" s="83"/>
      <c r="M2121" s="83"/>
      <c r="N2121" s="83"/>
      <c r="O2121" s="83"/>
      <c r="P2121" s="83"/>
      <c r="Q2121" s="83"/>
      <c r="R2121" s="83"/>
      <c r="S2121" s="83"/>
      <c r="T2121" s="83"/>
      <c r="U2121" s="99">
        <f>COUNTIF(通讯通路门店!$S:$S,$G2121)</f>
        <v>0</v>
      </c>
      <c r="V2121" s="99">
        <f>COUNTIFS(通讯通路门店!$S:$S,$G2121,通讯通路门店!$J:$J,"综合卖场")</f>
        <v>0</v>
      </c>
      <c r="W2121" s="99">
        <f>SUMIFS(通讯通路门店!$AJ:$AJ,通讯通路门店!$S:$S,通讯客户沙盘!$G2121)</f>
        <v>0</v>
      </c>
      <c r="X2121" s="99">
        <f t="shared" si="165"/>
        <v>0</v>
      </c>
      <c r="Y2121" s="99">
        <f>COUNTIFS(通讯通路门店!$S:$S,$G2121,通讯通路门店!$J:$J,"荣耀体验店")+COUNTIFS(通讯通路门店!$S:$S,$G2121,通讯通路门店!$J:$J,"荣耀授权专卖店")</f>
        <v>0</v>
      </c>
      <c r="Z2121" s="99">
        <f>COUNTIFS(通讯通路门店!$S:$S,$G2121,通讯通路门店!$J:$J,"VIVO体验店")</f>
        <v>0</v>
      </c>
      <c r="AA2121" s="99">
        <f>COUNTIFS(通讯通路门店!$S:$S,$G2121,通讯通路门店!$J:$J,"OPPO体验店")</f>
        <v>0</v>
      </c>
      <c r="AB2121" s="99">
        <f>COUNTIFS(通讯通路门店!$S:$S,$G2121,通讯通路门店!$J:$J,"华为授权体验店")+COUNTIFS(通讯通路门店!$S:$S,$G2121,通讯通路门店!$J:$J,"华为堡垒店")</f>
        <v>0</v>
      </c>
      <c r="AC2121" s="99">
        <f>COUNTIFS(通讯通路门店!$S:$S,$G2121,通讯通路门店!$J:$J,"小米体验店")</f>
        <v>0</v>
      </c>
      <c r="AD2121" s="99">
        <f>COUNTIFS(通讯通路门店!$S:$S,$G2121,通讯通路门店!$J:$J,"苹果体验店")</f>
        <v>0</v>
      </c>
      <c r="AE2121" s="99">
        <f>COUNTIFS(通讯通路门店!$S:$S,$G2121,通讯通路门店!$J:$J,"其他品牌专卖店")</f>
        <v>0</v>
      </c>
      <c r="AF2121" s="99">
        <f>SUMIFS(通讯通路门店!$BI:$BI,通讯通路门店!$S:$S,$G2121)</f>
        <v>0</v>
      </c>
      <c r="AG2121" s="99">
        <f>SUMIFS(通讯通路门店!$BH:$BH,通讯通路门店!$S:$S,$G2121)</f>
        <v>0</v>
      </c>
      <c r="AH2121" s="99">
        <f t="shared" si="166"/>
        <v>0</v>
      </c>
      <c r="AI2121" s="99">
        <f>SUMIFS(通讯通路门店!$BB:$BB,通讯通路门店!$S:$S,$G2121)</f>
        <v>0</v>
      </c>
      <c r="AJ2121" s="99">
        <f>SUMIFS(通讯通路门店!$BE:$BE,通讯通路门店!$S:$S,$G2121)</f>
        <v>0</v>
      </c>
      <c r="AK2121" s="99">
        <f>SUMIFS(通讯通路门店!$BG:$BG,通讯通路门店!$S:$S,$G2121)</f>
        <v>0</v>
      </c>
      <c r="AL2121" s="99">
        <f>SUMIFS(通讯通路门店!$BC:$BC,通讯通路门店!$S:$S,$G2121)</f>
        <v>0</v>
      </c>
      <c r="AM2121" s="99">
        <f>SUMIFS(通讯通路门店!$BD:$BD,通讯通路门店!$S:$S,$G2121)</f>
        <v>0</v>
      </c>
      <c r="AN2121" s="99">
        <f>SUMIFS(通讯通路门店!$BF:$BF,通讯通路门店!$S:$S,$G2121)</f>
        <v>0</v>
      </c>
      <c r="AO2121" s="99">
        <f t="shared" si="167"/>
        <v>0</v>
      </c>
      <c r="AP2121" s="99">
        <f>SUMIFS(通讯通路门店!$K:$K,通讯通路门店!$S:$S,$G2121)</f>
        <v>0</v>
      </c>
      <c r="AQ2121" s="83"/>
      <c r="AR2121" s="99">
        <f>SUMIFS(通讯通路门店!$T:$T,通讯通路门店!$S:$S,$G2121)</f>
        <v>0</v>
      </c>
      <c r="AS2121" s="99">
        <f>SUMIFS(通讯通路门店!$U:$U,通讯通路门店!$S:$S,$G2121)</f>
        <v>0</v>
      </c>
      <c r="AT2121" s="99">
        <f>SUMIFS(通讯通路门店!$V:$V,通讯通路门店!$S:$S,$G2121)</f>
        <v>0</v>
      </c>
      <c r="AU2121" s="99">
        <f>SUMIFS(通讯通路门店!$W:$W,通讯通路门店!$S:$S,$G2121)</f>
        <v>0</v>
      </c>
      <c r="AV2121" s="99">
        <f>SUMIFS(通讯通路门店!$Z:$Z,通讯通路门店!$S:$S,$G2121)</f>
        <v>0</v>
      </c>
      <c r="AW2121" s="99">
        <f>SUMIFS(通讯通路门店!$AB:$AB,通讯通路门店!$S:$S,$G2121)</f>
        <v>0</v>
      </c>
      <c r="AX2121" s="99">
        <f>SUMIFS(通讯通路门店!$X:$X,通讯通路门店!$S:$S,$G2121)</f>
        <v>0</v>
      </c>
      <c r="AY2121" s="99">
        <f>SUMIFS(通讯通路门店!$Y:$Y,通讯通路门店!$S:$S,$G2121)</f>
        <v>0</v>
      </c>
      <c r="AZ2121" s="99">
        <f>SUMIFS(通讯通路门店!$AA:$AA,通讯通路门店!$S:$S,$G2121)</f>
        <v>0</v>
      </c>
      <c r="BA2121" s="99">
        <f t="shared" si="168"/>
        <v>0</v>
      </c>
      <c r="BB2121" s="99">
        <f t="shared" si="169"/>
        <v>0</v>
      </c>
      <c r="BC2121" s="99">
        <f>SUMIFS(通讯通路门店!$W:$W,通讯通路门店!$S:$S,$G2121,通讯通路门店!$J:$J,"荣耀体验店")+SUMIFS(通讯通路门店!$W:$W,通讯通路门店!$S:$S,$G2121,通讯通路门店!$J:$J,"荣耀授权专卖店")</f>
        <v>0</v>
      </c>
      <c r="BD2121" s="99">
        <f>SUMIFS(通讯通路门店!$Z:$Z,通讯通路门店!$S:$S,$G2121,通讯通路门店!$J:$J,"VIVO体验店")</f>
        <v>0</v>
      </c>
      <c r="BE2121" s="99">
        <f>SUMIFS(通讯通路门店!$AB:$AB,通讯通路门店!$S:$S,$G2121,通讯通路门店!$J:$J,"OPPO体验店")</f>
        <v>0</v>
      </c>
      <c r="BF2121" s="99">
        <f>SUMIFS(通讯通路门店!$X:$X,通讯通路门店!$S:$S,$G2121,通讯通路门店!$J:$J,"华为授权体验店")+SUMIFS(通讯通路门店!$AA:$AA,通讯通路门店!$S:$S,$G2121,通讯通路门店!$J:$J,"华为堡垒店")</f>
        <v>0</v>
      </c>
      <c r="BG2121" s="99">
        <f>SUMIFS(通讯通路门店!$Y:$Y,通讯通路门店!$S:$S,$G2121,通讯通路门店!$J:$J,"小米体验店")</f>
        <v>0</v>
      </c>
      <c r="BH2121" s="99">
        <f>SUMIFS(通讯通路门店!$AA:$AA,通讯通路门店!$S:$S,$G2121,通讯通路门店!$J:$J,"苹果体验店")</f>
        <v>0</v>
      </c>
      <c r="BI2121" s="99">
        <f>SUMIFS(通讯通路门店!$K:$K,通讯通路门店!$S:$S,$G2121,通讯通路门店!$J:$J,"其他品牌专卖店")</f>
        <v>0</v>
      </c>
      <c r="BJ2121" s="99">
        <f>SUMIFS(通讯通路门店!$AC:$AC,通讯通路门店!$S:$S,$G2121)</f>
        <v>0</v>
      </c>
      <c r="BK2121" s="99">
        <f>SUMIFS(通讯通路门店!$AD:$AD,通讯通路门店!$S:$S,$G2121)</f>
        <v>0</v>
      </c>
      <c r="BL2121" s="99">
        <f>SUMIFS(通讯通路门店!$AE:$AE,通讯通路门店!$S:$S,$G2121)</f>
        <v>0</v>
      </c>
      <c r="BM2121" s="99">
        <f>SUMIFS(通讯通路门店!$AF:$AF,通讯通路门店!$S:$S,$G2121)</f>
        <v>0</v>
      </c>
      <c r="BN2121" s="99">
        <f>SUMIFS(通讯通路门店!$AG:$AG,通讯通路门店!$S:$S,$G2121)</f>
        <v>0</v>
      </c>
      <c r="BO2121" s="99">
        <f>SUMIFS(通讯通路门店!$AH:$AH,通讯通路门店!$S:$S,$G2121)</f>
        <v>0</v>
      </c>
      <c r="BP2121" s="99">
        <f>SUMIFS(通讯通路门店!$AI:$AI,通讯通路门店!$S:$S,$G2121)</f>
        <v>0</v>
      </c>
      <c r="BQ2121" s="83"/>
    </row>
    <row r="2122" spans="1:69">
      <c r="A2122" s="99" t="str">
        <f>IFERROR(_xlfn.XLOOKUP($G2122,通讯通路门店!$S$4:$S$993933,通讯通路门店!$A$4:$A$993933,0,0),"")</f>
        <v>海南省</v>
      </c>
      <c r="B2122" s="99" t="str">
        <f>IFERROR(_xlfn.XLOOKUP($G2122,通讯通路门店!$S$4:$S$993933,通讯通路门店!$B$4:$B$993933,0,0),"")</f>
        <v>乐东黎族自治县</v>
      </c>
      <c r="C2122" s="99" t="str">
        <f>IFERROR(_xlfn.XLOOKUP($G2122,通讯通路门店!$S$4:$S$993933,通讯通路门店!$C$4:$C$993933,0,0),"")</f>
        <v>乐东黎族自治县</v>
      </c>
      <c r="D2122" s="99" t="str">
        <f>IFERROR(_xlfn.XLOOKUP($G2122,通讯通路门店!$S$4:$S$993933,通讯通路门店!$D$4:$D$993933,0,0),"")</f>
        <v>万冲镇</v>
      </c>
      <c r="E2122" s="83"/>
      <c r="F2122" s="83"/>
      <c r="G2122" s="101"/>
      <c r="H2122" s="102">
        <f>IFERROR(_xlfn.XLOOKUP($G2122,通讯通路门店!$S$4:$S$993933,通讯通路门店!$R$4:$R$993933,0,0),"")</f>
        <v>0</v>
      </c>
      <c r="I2122" s="83"/>
      <c r="J2122" s="83"/>
      <c r="K2122" s="83"/>
      <c r="L2122" s="83"/>
      <c r="M2122" s="83"/>
      <c r="N2122" s="83"/>
      <c r="O2122" s="83"/>
      <c r="P2122" s="83"/>
      <c r="Q2122" s="83"/>
      <c r="R2122" s="83"/>
      <c r="S2122" s="83"/>
      <c r="T2122" s="83"/>
      <c r="U2122" s="99">
        <f>COUNTIF(通讯通路门店!$S:$S,$G2122)</f>
        <v>0</v>
      </c>
      <c r="V2122" s="99">
        <f>COUNTIFS(通讯通路门店!$S:$S,$G2122,通讯通路门店!$J:$J,"综合卖场")</f>
        <v>0</v>
      </c>
      <c r="W2122" s="99">
        <f>SUMIFS(通讯通路门店!$AJ:$AJ,通讯通路门店!$S:$S,通讯客户沙盘!$G2122)</f>
        <v>0</v>
      </c>
      <c r="X2122" s="99">
        <f t="shared" si="165"/>
        <v>0</v>
      </c>
      <c r="Y2122" s="99">
        <f>COUNTIFS(通讯通路门店!$S:$S,$G2122,通讯通路门店!$J:$J,"荣耀体验店")+COUNTIFS(通讯通路门店!$S:$S,$G2122,通讯通路门店!$J:$J,"荣耀授权专卖店")</f>
        <v>0</v>
      </c>
      <c r="Z2122" s="99">
        <f>COUNTIFS(通讯通路门店!$S:$S,$G2122,通讯通路门店!$J:$J,"VIVO体验店")</f>
        <v>0</v>
      </c>
      <c r="AA2122" s="99">
        <f>COUNTIFS(通讯通路门店!$S:$S,$G2122,通讯通路门店!$J:$J,"OPPO体验店")</f>
        <v>0</v>
      </c>
      <c r="AB2122" s="99">
        <f>COUNTIFS(通讯通路门店!$S:$S,$G2122,通讯通路门店!$J:$J,"华为授权体验店")+COUNTIFS(通讯通路门店!$S:$S,$G2122,通讯通路门店!$J:$J,"华为堡垒店")</f>
        <v>0</v>
      </c>
      <c r="AC2122" s="99">
        <f>COUNTIFS(通讯通路门店!$S:$S,$G2122,通讯通路门店!$J:$J,"小米体验店")</f>
        <v>0</v>
      </c>
      <c r="AD2122" s="99">
        <f>COUNTIFS(通讯通路门店!$S:$S,$G2122,通讯通路门店!$J:$J,"苹果体验店")</f>
        <v>0</v>
      </c>
      <c r="AE2122" s="99">
        <f>COUNTIFS(通讯通路门店!$S:$S,$G2122,通讯通路门店!$J:$J,"其他品牌专卖店")</f>
        <v>0</v>
      </c>
      <c r="AF2122" s="99">
        <f>SUMIFS(通讯通路门店!$BI:$BI,通讯通路门店!$S:$S,$G2122)</f>
        <v>0</v>
      </c>
      <c r="AG2122" s="99">
        <f>SUMIFS(通讯通路门店!$BH:$BH,通讯通路门店!$S:$S,$G2122)</f>
        <v>0</v>
      </c>
      <c r="AH2122" s="99">
        <f t="shared" si="166"/>
        <v>0</v>
      </c>
      <c r="AI2122" s="99">
        <f>SUMIFS(通讯通路门店!$BB:$BB,通讯通路门店!$S:$S,$G2122)</f>
        <v>0</v>
      </c>
      <c r="AJ2122" s="99">
        <f>SUMIFS(通讯通路门店!$BE:$BE,通讯通路门店!$S:$S,$G2122)</f>
        <v>0</v>
      </c>
      <c r="AK2122" s="99">
        <f>SUMIFS(通讯通路门店!$BG:$BG,通讯通路门店!$S:$S,$G2122)</f>
        <v>0</v>
      </c>
      <c r="AL2122" s="99">
        <f>SUMIFS(通讯通路门店!$BC:$BC,通讯通路门店!$S:$S,$G2122)</f>
        <v>0</v>
      </c>
      <c r="AM2122" s="99">
        <f>SUMIFS(通讯通路门店!$BD:$BD,通讯通路门店!$S:$S,$G2122)</f>
        <v>0</v>
      </c>
      <c r="AN2122" s="99">
        <f>SUMIFS(通讯通路门店!$BF:$BF,通讯通路门店!$S:$S,$G2122)</f>
        <v>0</v>
      </c>
      <c r="AO2122" s="99">
        <f t="shared" si="167"/>
        <v>0</v>
      </c>
      <c r="AP2122" s="99">
        <f>SUMIFS(通讯通路门店!$K:$K,通讯通路门店!$S:$S,$G2122)</f>
        <v>0</v>
      </c>
      <c r="AQ2122" s="83"/>
      <c r="AR2122" s="99">
        <f>SUMIFS(通讯通路门店!$T:$T,通讯通路门店!$S:$S,$G2122)</f>
        <v>0</v>
      </c>
      <c r="AS2122" s="99">
        <f>SUMIFS(通讯通路门店!$U:$U,通讯通路门店!$S:$S,$G2122)</f>
        <v>0</v>
      </c>
      <c r="AT2122" s="99">
        <f>SUMIFS(通讯通路门店!$V:$V,通讯通路门店!$S:$S,$G2122)</f>
        <v>0</v>
      </c>
      <c r="AU2122" s="99">
        <f>SUMIFS(通讯通路门店!$W:$W,通讯通路门店!$S:$S,$G2122)</f>
        <v>0</v>
      </c>
      <c r="AV2122" s="99">
        <f>SUMIFS(通讯通路门店!$Z:$Z,通讯通路门店!$S:$S,$G2122)</f>
        <v>0</v>
      </c>
      <c r="AW2122" s="99">
        <f>SUMIFS(通讯通路门店!$AB:$AB,通讯通路门店!$S:$S,$G2122)</f>
        <v>0</v>
      </c>
      <c r="AX2122" s="99">
        <f>SUMIFS(通讯通路门店!$X:$X,通讯通路门店!$S:$S,$G2122)</f>
        <v>0</v>
      </c>
      <c r="AY2122" s="99">
        <f>SUMIFS(通讯通路门店!$Y:$Y,通讯通路门店!$S:$S,$G2122)</f>
        <v>0</v>
      </c>
      <c r="AZ2122" s="99">
        <f>SUMIFS(通讯通路门店!$AA:$AA,通讯通路门店!$S:$S,$G2122)</f>
        <v>0</v>
      </c>
      <c r="BA2122" s="99">
        <f t="shared" si="168"/>
        <v>0</v>
      </c>
      <c r="BB2122" s="99">
        <f t="shared" si="169"/>
        <v>0</v>
      </c>
      <c r="BC2122" s="99">
        <f>SUMIFS(通讯通路门店!$W:$W,通讯通路门店!$S:$S,$G2122,通讯通路门店!$J:$J,"荣耀体验店")+SUMIFS(通讯通路门店!$W:$W,通讯通路门店!$S:$S,$G2122,通讯通路门店!$J:$J,"荣耀授权专卖店")</f>
        <v>0</v>
      </c>
      <c r="BD2122" s="99">
        <f>SUMIFS(通讯通路门店!$Z:$Z,通讯通路门店!$S:$S,$G2122,通讯通路门店!$J:$J,"VIVO体验店")</f>
        <v>0</v>
      </c>
      <c r="BE2122" s="99">
        <f>SUMIFS(通讯通路门店!$AB:$AB,通讯通路门店!$S:$S,$G2122,通讯通路门店!$J:$J,"OPPO体验店")</f>
        <v>0</v>
      </c>
      <c r="BF2122" s="99">
        <f>SUMIFS(通讯通路门店!$X:$X,通讯通路门店!$S:$S,$G2122,通讯通路门店!$J:$J,"华为授权体验店")+SUMIFS(通讯通路门店!$AA:$AA,通讯通路门店!$S:$S,$G2122,通讯通路门店!$J:$J,"华为堡垒店")</f>
        <v>0</v>
      </c>
      <c r="BG2122" s="99">
        <f>SUMIFS(通讯通路门店!$Y:$Y,通讯通路门店!$S:$S,$G2122,通讯通路门店!$J:$J,"小米体验店")</f>
        <v>0</v>
      </c>
      <c r="BH2122" s="99">
        <f>SUMIFS(通讯通路门店!$AA:$AA,通讯通路门店!$S:$S,$G2122,通讯通路门店!$J:$J,"苹果体验店")</f>
        <v>0</v>
      </c>
      <c r="BI2122" s="99">
        <f>SUMIFS(通讯通路门店!$K:$K,通讯通路门店!$S:$S,$G2122,通讯通路门店!$J:$J,"其他品牌专卖店")</f>
        <v>0</v>
      </c>
      <c r="BJ2122" s="99">
        <f>SUMIFS(通讯通路门店!$AC:$AC,通讯通路门店!$S:$S,$G2122)</f>
        <v>0</v>
      </c>
      <c r="BK2122" s="99">
        <f>SUMIFS(通讯通路门店!$AD:$AD,通讯通路门店!$S:$S,$G2122)</f>
        <v>0</v>
      </c>
      <c r="BL2122" s="99">
        <f>SUMIFS(通讯通路门店!$AE:$AE,通讯通路门店!$S:$S,$G2122)</f>
        <v>0</v>
      </c>
      <c r="BM2122" s="99">
        <f>SUMIFS(通讯通路门店!$AF:$AF,通讯通路门店!$S:$S,$G2122)</f>
        <v>0</v>
      </c>
      <c r="BN2122" s="99">
        <f>SUMIFS(通讯通路门店!$AG:$AG,通讯通路门店!$S:$S,$G2122)</f>
        <v>0</v>
      </c>
      <c r="BO2122" s="99">
        <f>SUMIFS(通讯通路门店!$AH:$AH,通讯通路门店!$S:$S,$G2122)</f>
        <v>0</v>
      </c>
      <c r="BP2122" s="99">
        <f>SUMIFS(通讯通路门店!$AI:$AI,通讯通路门店!$S:$S,$G2122)</f>
        <v>0</v>
      </c>
      <c r="BQ2122" s="83"/>
    </row>
    <row r="2123" spans="1:69">
      <c r="A2123" s="99" t="str">
        <f>IFERROR(_xlfn.XLOOKUP($G2123,通讯通路门店!$S$4:$S$993933,通讯通路门店!$A$4:$A$993933,0,0),"")</f>
        <v>海南省</v>
      </c>
      <c r="B2123" s="99" t="str">
        <f>IFERROR(_xlfn.XLOOKUP($G2123,通讯通路门店!$S$4:$S$993933,通讯通路门店!$B$4:$B$993933,0,0),"")</f>
        <v>乐东黎族自治县</v>
      </c>
      <c r="C2123" s="99" t="str">
        <f>IFERROR(_xlfn.XLOOKUP($G2123,通讯通路门店!$S$4:$S$993933,通讯通路门店!$C$4:$C$993933,0,0),"")</f>
        <v>乐东黎族自治县</v>
      </c>
      <c r="D2123" s="99" t="str">
        <f>IFERROR(_xlfn.XLOOKUP($G2123,通讯通路门店!$S$4:$S$993933,通讯通路门店!$D$4:$D$993933,0,0),"")</f>
        <v>万冲镇</v>
      </c>
      <c r="E2123" s="83"/>
      <c r="F2123" s="83"/>
      <c r="G2123" s="101"/>
      <c r="H2123" s="102">
        <f>IFERROR(_xlfn.XLOOKUP($G2123,通讯通路门店!$S$4:$S$993933,通讯通路门店!$R$4:$R$993933,0,0),"")</f>
        <v>0</v>
      </c>
      <c r="I2123" s="83"/>
      <c r="J2123" s="83"/>
      <c r="K2123" s="83"/>
      <c r="L2123" s="83"/>
      <c r="M2123" s="83"/>
      <c r="N2123" s="83"/>
      <c r="O2123" s="83"/>
      <c r="P2123" s="83"/>
      <c r="Q2123" s="83"/>
      <c r="R2123" s="83"/>
      <c r="S2123" s="83"/>
      <c r="T2123" s="83"/>
      <c r="U2123" s="99">
        <f>COUNTIF(通讯通路门店!$S:$S,$G2123)</f>
        <v>0</v>
      </c>
      <c r="V2123" s="99">
        <f>COUNTIFS(通讯通路门店!$S:$S,$G2123,通讯通路门店!$J:$J,"综合卖场")</f>
        <v>0</v>
      </c>
      <c r="W2123" s="99">
        <f>SUMIFS(通讯通路门店!$AJ:$AJ,通讯通路门店!$S:$S,通讯客户沙盘!$G2123)</f>
        <v>0</v>
      </c>
      <c r="X2123" s="99">
        <f t="shared" si="165"/>
        <v>0</v>
      </c>
      <c r="Y2123" s="99">
        <f>COUNTIFS(通讯通路门店!$S:$S,$G2123,通讯通路门店!$J:$J,"荣耀体验店")+COUNTIFS(通讯通路门店!$S:$S,$G2123,通讯通路门店!$J:$J,"荣耀授权专卖店")</f>
        <v>0</v>
      </c>
      <c r="Z2123" s="99">
        <f>COUNTIFS(通讯通路门店!$S:$S,$G2123,通讯通路门店!$J:$J,"VIVO体验店")</f>
        <v>0</v>
      </c>
      <c r="AA2123" s="99">
        <f>COUNTIFS(通讯通路门店!$S:$S,$G2123,通讯通路门店!$J:$J,"OPPO体验店")</f>
        <v>0</v>
      </c>
      <c r="AB2123" s="99">
        <f>COUNTIFS(通讯通路门店!$S:$S,$G2123,通讯通路门店!$J:$J,"华为授权体验店")+COUNTIFS(通讯通路门店!$S:$S,$G2123,通讯通路门店!$J:$J,"华为堡垒店")</f>
        <v>0</v>
      </c>
      <c r="AC2123" s="99">
        <f>COUNTIFS(通讯通路门店!$S:$S,$G2123,通讯通路门店!$J:$J,"小米体验店")</f>
        <v>0</v>
      </c>
      <c r="AD2123" s="99">
        <f>COUNTIFS(通讯通路门店!$S:$S,$G2123,通讯通路门店!$J:$J,"苹果体验店")</f>
        <v>0</v>
      </c>
      <c r="AE2123" s="99">
        <f>COUNTIFS(通讯通路门店!$S:$S,$G2123,通讯通路门店!$J:$J,"其他品牌专卖店")</f>
        <v>0</v>
      </c>
      <c r="AF2123" s="99">
        <f>SUMIFS(通讯通路门店!$BI:$BI,通讯通路门店!$S:$S,$G2123)</f>
        <v>0</v>
      </c>
      <c r="AG2123" s="99">
        <f>SUMIFS(通讯通路门店!$BH:$BH,通讯通路门店!$S:$S,$G2123)</f>
        <v>0</v>
      </c>
      <c r="AH2123" s="99">
        <f t="shared" si="166"/>
        <v>0</v>
      </c>
      <c r="AI2123" s="99">
        <f>SUMIFS(通讯通路门店!$BB:$BB,通讯通路门店!$S:$S,$G2123)</f>
        <v>0</v>
      </c>
      <c r="AJ2123" s="99">
        <f>SUMIFS(通讯通路门店!$BE:$BE,通讯通路门店!$S:$S,$G2123)</f>
        <v>0</v>
      </c>
      <c r="AK2123" s="99">
        <f>SUMIFS(通讯通路门店!$BG:$BG,通讯通路门店!$S:$S,$G2123)</f>
        <v>0</v>
      </c>
      <c r="AL2123" s="99">
        <f>SUMIFS(通讯通路门店!$BC:$BC,通讯通路门店!$S:$S,$G2123)</f>
        <v>0</v>
      </c>
      <c r="AM2123" s="99">
        <f>SUMIFS(通讯通路门店!$BD:$BD,通讯通路门店!$S:$S,$G2123)</f>
        <v>0</v>
      </c>
      <c r="AN2123" s="99">
        <f>SUMIFS(通讯通路门店!$BF:$BF,通讯通路门店!$S:$S,$G2123)</f>
        <v>0</v>
      </c>
      <c r="AO2123" s="99">
        <f t="shared" si="167"/>
        <v>0</v>
      </c>
      <c r="AP2123" s="99">
        <f>SUMIFS(通讯通路门店!$K:$K,通讯通路门店!$S:$S,$G2123)</f>
        <v>0</v>
      </c>
      <c r="AQ2123" s="83"/>
      <c r="AR2123" s="99">
        <f>SUMIFS(通讯通路门店!$T:$T,通讯通路门店!$S:$S,$G2123)</f>
        <v>0</v>
      </c>
      <c r="AS2123" s="99">
        <f>SUMIFS(通讯通路门店!$U:$U,通讯通路门店!$S:$S,$G2123)</f>
        <v>0</v>
      </c>
      <c r="AT2123" s="99">
        <f>SUMIFS(通讯通路门店!$V:$V,通讯通路门店!$S:$S,$G2123)</f>
        <v>0</v>
      </c>
      <c r="AU2123" s="99">
        <f>SUMIFS(通讯通路门店!$W:$W,通讯通路门店!$S:$S,$G2123)</f>
        <v>0</v>
      </c>
      <c r="AV2123" s="99">
        <f>SUMIFS(通讯通路门店!$Z:$Z,通讯通路门店!$S:$S,$G2123)</f>
        <v>0</v>
      </c>
      <c r="AW2123" s="99">
        <f>SUMIFS(通讯通路门店!$AB:$AB,通讯通路门店!$S:$S,$G2123)</f>
        <v>0</v>
      </c>
      <c r="AX2123" s="99">
        <f>SUMIFS(通讯通路门店!$X:$X,通讯通路门店!$S:$S,$G2123)</f>
        <v>0</v>
      </c>
      <c r="AY2123" s="99">
        <f>SUMIFS(通讯通路门店!$Y:$Y,通讯通路门店!$S:$S,$G2123)</f>
        <v>0</v>
      </c>
      <c r="AZ2123" s="99">
        <f>SUMIFS(通讯通路门店!$AA:$AA,通讯通路门店!$S:$S,$G2123)</f>
        <v>0</v>
      </c>
      <c r="BA2123" s="99">
        <f t="shared" si="168"/>
        <v>0</v>
      </c>
      <c r="BB2123" s="99">
        <f t="shared" si="169"/>
        <v>0</v>
      </c>
      <c r="BC2123" s="99">
        <f>SUMIFS(通讯通路门店!$W:$W,通讯通路门店!$S:$S,$G2123,通讯通路门店!$J:$J,"荣耀体验店")+SUMIFS(通讯通路门店!$W:$W,通讯通路门店!$S:$S,$G2123,通讯通路门店!$J:$J,"荣耀授权专卖店")</f>
        <v>0</v>
      </c>
      <c r="BD2123" s="99">
        <f>SUMIFS(通讯通路门店!$Z:$Z,通讯通路门店!$S:$S,$G2123,通讯通路门店!$J:$J,"VIVO体验店")</f>
        <v>0</v>
      </c>
      <c r="BE2123" s="99">
        <f>SUMIFS(通讯通路门店!$AB:$AB,通讯通路门店!$S:$S,$G2123,通讯通路门店!$J:$J,"OPPO体验店")</f>
        <v>0</v>
      </c>
      <c r="BF2123" s="99">
        <f>SUMIFS(通讯通路门店!$X:$X,通讯通路门店!$S:$S,$G2123,通讯通路门店!$J:$J,"华为授权体验店")+SUMIFS(通讯通路门店!$AA:$AA,通讯通路门店!$S:$S,$G2123,通讯通路门店!$J:$J,"华为堡垒店")</f>
        <v>0</v>
      </c>
      <c r="BG2123" s="99">
        <f>SUMIFS(通讯通路门店!$Y:$Y,通讯通路门店!$S:$S,$G2123,通讯通路门店!$J:$J,"小米体验店")</f>
        <v>0</v>
      </c>
      <c r="BH2123" s="99">
        <f>SUMIFS(通讯通路门店!$AA:$AA,通讯通路门店!$S:$S,$G2123,通讯通路门店!$J:$J,"苹果体验店")</f>
        <v>0</v>
      </c>
      <c r="BI2123" s="99">
        <f>SUMIFS(通讯通路门店!$K:$K,通讯通路门店!$S:$S,$G2123,通讯通路门店!$J:$J,"其他品牌专卖店")</f>
        <v>0</v>
      </c>
      <c r="BJ2123" s="99">
        <f>SUMIFS(通讯通路门店!$AC:$AC,通讯通路门店!$S:$S,$G2123)</f>
        <v>0</v>
      </c>
      <c r="BK2123" s="99">
        <f>SUMIFS(通讯通路门店!$AD:$AD,通讯通路门店!$S:$S,$G2123)</f>
        <v>0</v>
      </c>
      <c r="BL2123" s="99">
        <f>SUMIFS(通讯通路门店!$AE:$AE,通讯通路门店!$S:$S,$G2123)</f>
        <v>0</v>
      </c>
      <c r="BM2123" s="99">
        <f>SUMIFS(通讯通路门店!$AF:$AF,通讯通路门店!$S:$S,$G2123)</f>
        <v>0</v>
      </c>
      <c r="BN2123" s="99">
        <f>SUMIFS(通讯通路门店!$AG:$AG,通讯通路门店!$S:$S,$G2123)</f>
        <v>0</v>
      </c>
      <c r="BO2123" s="99">
        <f>SUMIFS(通讯通路门店!$AH:$AH,通讯通路门店!$S:$S,$G2123)</f>
        <v>0</v>
      </c>
      <c r="BP2123" s="99">
        <f>SUMIFS(通讯通路门店!$AI:$AI,通讯通路门店!$S:$S,$G2123)</f>
        <v>0</v>
      </c>
      <c r="BQ2123" s="83"/>
    </row>
    <row r="2124" spans="1:69">
      <c r="A2124" s="99" t="str">
        <f>IFERROR(_xlfn.XLOOKUP($G2124,通讯通路门店!$S$4:$S$993933,通讯通路门店!$A$4:$A$993933,0,0),"")</f>
        <v>海南省</v>
      </c>
      <c r="B2124" s="99" t="str">
        <f>IFERROR(_xlfn.XLOOKUP($G2124,通讯通路门店!$S$4:$S$993933,通讯通路门店!$B$4:$B$993933,0,0),"")</f>
        <v>乐东黎族自治县</v>
      </c>
      <c r="C2124" s="99" t="str">
        <f>IFERROR(_xlfn.XLOOKUP($G2124,通讯通路门店!$S$4:$S$993933,通讯通路门店!$C$4:$C$993933,0,0),"")</f>
        <v>乐东黎族自治县</v>
      </c>
      <c r="D2124" s="99" t="str">
        <f>IFERROR(_xlfn.XLOOKUP($G2124,通讯通路门店!$S$4:$S$993933,通讯通路门店!$D$4:$D$993933,0,0),"")</f>
        <v>万冲镇</v>
      </c>
      <c r="E2124" s="83"/>
      <c r="F2124" s="83"/>
      <c r="G2124" s="101"/>
      <c r="H2124" s="102">
        <f>IFERROR(_xlfn.XLOOKUP($G2124,通讯通路门店!$S$4:$S$993933,通讯通路门店!$R$4:$R$993933,0,0),"")</f>
        <v>0</v>
      </c>
      <c r="I2124" s="83"/>
      <c r="J2124" s="83"/>
      <c r="K2124" s="83"/>
      <c r="L2124" s="83"/>
      <c r="M2124" s="83"/>
      <c r="N2124" s="83"/>
      <c r="O2124" s="83"/>
      <c r="P2124" s="83"/>
      <c r="Q2124" s="83"/>
      <c r="R2124" s="83"/>
      <c r="S2124" s="83"/>
      <c r="T2124" s="83"/>
      <c r="U2124" s="99">
        <f>COUNTIF(通讯通路门店!$S:$S,$G2124)</f>
        <v>0</v>
      </c>
      <c r="V2124" s="99">
        <f>COUNTIFS(通讯通路门店!$S:$S,$G2124,通讯通路门店!$J:$J,"综合卖场")</f>
        <v>0</v>
      </c>
      <c r="W2124" s="99">
        <f>SUMIFS(通讯通路门店!$AJ:$AJ,通讯通路门店!$S:$S,通讯客户沙盘!$G2124)</f>
        <v>0</v>
      </c>
      <c r="X2124" s="99">
        <f t="shared" si="165"/>
        <v>0</v>
      </c>
      <c r="Y2124" s="99">
        <f>COUNTIFS(通讯通路门店!$S:$S,$G2124,通讯通路门店!$J:$J,"荣耀体验店")+COUNTIFS(通讯通路门店!$S:$S,$G2124,通讯通路门店!$J:$J,"荣耀授权专卖店")</f>
        <v>0</v>
      </c>
      <c r="Z2124" s="99">
        <f>COUNTIFS(通讯通路门店!$S:$S,$G2124,通讯通路门店!$J:$J,"VIVO体验店")</f>
        <v>0</v>
      </c>
      <c r="AA2124" s="99">
        <f>COUNTIFS(通讯通路门店!$S:$S,$G2124,通讯通路门店!$J:$J,"OPPO体验店")</f>
        <v>0</v>
      </c>
      <c r="AB2124" s="99">
        <f>COUNTIFS(通讯通路门店!$S:$S,$G2124,通讯通路门店!$J:$J,"华为授权体验店")+COUNTIFS(通讯通路门店!$S:$S,$G2124,通讯通路门店!$J:$J,"华为堡垒店")</f>
        <v>0</v>
      </c>
      <c r="AC2124" s="99">
        <f>COUNTIFS(通讯通路门店!$S:$S,$G2124,通讯通路门店!$J:$J,"小米体验店")</f>
        <v>0</v>
      </c>
      <c r="AD2124" s="99">
        <f>COUNTIFS(通讯通路门店!$S:$S,$G2124,通讯通路门店!$J:$J,"苹果体验店")</f>
        <v>0</v>
      </c>
      <c r="AE2124" s="99">
        <f>COUNTIFS(通讯通路门店!$S:$S,$G2124,通讯通路门店!$J:$J,"其他品牌专卖店")</f>
        <v>0</v>
      </c>
      <c r="AF2124" s="99">
        <f>SUMIFS(通讯通路门店!$BI:$BI,通讯通路门店!$S:$S,$G2124)</f>
        <v>0</v>
      </c>
      <c r="AG2124" s="99">
        <f>SUMIFS(通讯通路门店!$BH:$BH,通讯通路门店!$S:$S,$G2124)</f>
        <v>0</v>
      </c>
      <c r="AH2124" s="99">
        <f t="shared" si="166"/>
        <v>0</v>
      </c>
      <c r="AI2124" s="99">
        <f>SUMIFS(通讯通路门店!$BB:$BB,通讯通路门店!$S:$S,$G2124)</f>
        <v>0</v>
      </c>
      <c r="AJ2124" s="99">
        <f>SUMIFS(通讯通路门店!$BE:$BE,通讯通路门店!$S:$S,$G2124)</f>
        <v>0</v>
      </c>
      <c r="AK2124" s="99">
        <f>SUMIFS(通讯通路门店!$BG:$BG,通讯通路门店!$S:$S,$G2124)</f>
        <v>0</v>
      </c>
      <c r="AL2124" s="99">
        <f>SUMIFS(通讯通路门店!$BC:$BC,通讯通路门店!$S:$S,$G2124)</f>
        <v>0</v>
      </c>
      <c r="AM2124" s="99">
        <f>SUMIFS(通讯通路门店!$BD:$BD,通讯通路门店!$S:$S,$G2124)</f>
        <v>0</v>
      </c>
      <c r="AN2124" s="99">
        <f>SUMIFS(通讯通路门店!$BF:$BF,通讯通路门店!$S:$S,$G2124)</f>
        <v>0</v>
      </c>
      <c r="AO2124" s="99">
        <f t="shared" si="167"/>
        <v>0</v>
      </c>
      <c r="AP2124" s="99">
        <f>SUMIFS(通讯通路门店!$K:$K,通讯通路门店!$S:$S,$G2124)</f>
        <v>0</v>
      </c>
      <c r="AQ2124" s="83"/>
      <c r="AR2124" s="99">
        <f>SUMIFS(通讯通路门店!$T:$T,通讯通路门店!$S:$S,$G2124)</f>
        <v>0</v>
      </c>
      <c r="AS2124" s="99">
        <f>SUMIFS(通讯通路门店!$U:$U,通讯通路门店!$S:$S,$G2124)</f>
        <v>0</v>
      </c>
      <c r="AT2124" s="99">
        <f>SUMIFS(通讯通路门店!$V:$V,通讯通路门店!$S:$S,$G2124)</f>
        <v>0</v>
      </c>
      <c r="AU2124" s="99">
        <f>SUMIFS(通讯通路门店!$W:$W,通讯通路门店!$S:$S,$G2124)</f>
        <v>0</v>
      </c>
      <c r="AV2124" s="99">
        <f>SUMIFS(通讯通路门店!$Z:$Z,通讯通路门店!$S:$S,$G2124)</f>
        <v>0</v>
      </c>
      <c r="AW2124" s="99">
        <f>SUMIFS(通讯通路门店!$AB:$AB,通讯通路门店!$S:$S,$G2124)</f>
        <v>0</v>
      </c>
      <c r="AX2124" s="99">
        <f>SUMIFS(通讯通路门店!$X:$X,通讯通路门店!$S:$S,$G2124)</f>
        <v>0</v>
      </c>
      <c r="AY2124" s="99">
        <f>SUMIFS(通讯通路门店!$Y:$Y,通讯通路门店!$S:$S,$G2124)</f>
        <v>0</v>
      </c>
      <c r="AZ2124" s="99">
        <f>SUMIFS(通讯通路门店!$AA:$AA,通讯通路门店!$S:$S,$G2124)</f>
        <v>0</v>
      </c>
      <c r="BA2124" s="99">
        <f t="shared" si="168"/>
        <v>0</v>
      </c>
      <c r="BB2124" s="99">
        <f t="shared" si="169"/>
        <v>0</v>
      </c>
      <c r="BC2124" s="99">
        <f>SUMIFS(通讯通路门店!$W:$W,通讯通路门店!$S:$S,$G2124,通讯通路门店!$J:$J,"荣耀体验店")+SUMIFS(通讯通路门店!$W:$W,通讯通路门店!$S:$S,$G2124,通讯通路门店!$J:$J,"荣耀授权专卖店")</f>
        <v>0</v>
      </c>
      <c r="BD2124" s="99">
        <f>SUMIFS(通讯通路门店!$Z:$Z,通讯通路门店!$S:$S,$G2124,通讯通路门店!$J:$J,"VIVO体验店")</f>
        <v>0</v>
      </c>
      <c r="BE2124" s="99">
        <f>SUMIFS(通讯通路门店!$AB:$AB,通讯通路门店!$S:$S,$G2124,通讯通路门店!$J:$J,"OPPO体验店")</f>
        <v>0</v>
      </c>
      <c r="BF2124" s="99">
        <f>SUMIFS(通讯通路门店!$X:$X,通讯通路门店!$S:$S,$G2124,通讯通路门店!$J:$J,"华为授权体验店")+SUMIFS(通讯通路门店!$AA:$AA,通讯通路门店!$S:$S,$G2124,通讯通路门店!$J:$J,"华为堡垒店")</f>
        <v>0</v>
      </c>
      <c r="BG2124" s="99">
        <f>SUMIFS(通讯通路门店!$Y:$Y,通讯通路门店!$S:$S,$G2124,通讯通路门店!$J:$J,"小米体验店")</f>
        <v>0</v>
      </c>
      <c r="BH2124" s="99">
        <f>SUMIFS(通讯通路门店!$AA:$AA,通讯通路门店!$S:$S,$G2124,通讯通路门店!$J:$J,"苹果体验店")</f>
        <v>0</v>
      </c>
      <c r="BI2124" s="99">
        <f>SUMIFS(通讯通路门店!$K:$K,通讯通路门店!$S:$S,$G2124,通讯通路门店!$J:$J,"其他品牌专卖店")</f>
        <v>0</v>
      </c>
      <c r="BJ2124" s="99">
        <f>SUMIFS(通讯通路门店!$AC:$AC,通讯通路门店!$S:$S,$G2124)</f>
        <v>0</v>
      </c>
      <c r="BK2124" s="99">
        <f>SUMIFS(通讯通路门店!$AD:$AD,通讯通路门店!$S:$S,$G2124)</f>
        <v>0</v>
      </c>
      <c r="BL2124" s="99">
        <f>SUMIFS(通讯通路门店!$AE:$AE,通讯通路门店!$S:$S,$G2124)</f>
        <v>0</v>
      </c>
      <c r="BM2124" s="99">
        <f>SUMIFS(通讯通路门店!$AF:$AF,通讯通路门店!$S:$S,$G2124)</f>
        <v>0</v>
      </c>
      <c r="BN2124" s="99">
        <f>SUMIFS(通讯通路门店!$AG:$AG,通讯通路门店!$S:$S,$G2124)</f>
        <v>0</v>
      </c>
      <c r="BO2124" s="99">
        <f>SUMIFS(通讯通路门店!$AH:$AH,通讯通路门店!$S:$S,$G2124)</f>
        <v>0</v>
      </c>
      <c r="BP2124" s="99">
        <f>SUMIFS(通讯通路门店!$AI:$AI,通讯通路门店!$S:$S,$G2124)</f>
        <v>0</v>
      </c>
      <c r="BQ2124" s="83"/>
    </row>
    <row r="2125" spans="1:69">
      <c r="A2125" s="99" t="str">
        <f>IFERROR(_xlfn.XLOOKUP($G2125,通讯通路门店!$S$4:$S$993933,通讯通路门店!$A$4:$A$993933,0,0),"")</f>
        <v>海南省</v>
      </c>
      <c r="B2125" s="99" t="str">
        <f>IFERROR(_xlfn.XLOOKUP($G2125,通讯通路门店!$S$4:$S$993933,通讯通路门店!$B$4:$B$993933,0,0),"")</f>
        <v>乐东黎族自治县</v>
      </c>
      <c r="C2125" s="99" t="str">
        <f>IFERROR(_xlfn.XLOOKUP($G2125,通讯通路门店!$S$4:$S$993933,通讯通路门店!$C$4:$C$993933,0,0),"")</f>
        <v>乐东黎族自治县</v>
      </c>
      <c r="D2125" s="99" t="str">
        <f>IFERROR(_xlfn.XLOOKUP($G2125,通讯通路门店!$S$4:$S$993933,通讯通路门店!$D$4:$D$993933,0,0),"")</f>
        <v>万冲镇</v>
      </c>
      <c r="E2125" s="83"/>
      <c r="F2125" s="83"/>
      <c r="G2125" s="101"/>
      <c r="H2125" s="102">
        <f>IFERROR(_xlfn.XLOOKUP($G2125,通讯通路门店!$S$4:$S$993933,通讯通路门店!$R$4:$R$993933,0,0),"")</f>
        <v>0</v>
      </c>
      <c r="I2125" s="83"/>
      <c r="J2125" s="83"/>
      <c r="K2125" s="83"/>
      <c r="L2125" s="83"/>
      <c r="M2125" s="83"/>
      <c r="N2125" s="83"/>
      <c r="O2125" s="83"/>
      <c r="P2125" s="83"/>
      <c r="Q2125" s="83"/>
      <c r="R2125" s="83"/>
      <c r="S2125" s="83"/>
      <c r="T2125" s="83"/>
      <c r="U2125" s="99">
        <f>COUNTIF(通讯通路门店!$S:$S,$G2125)</f>
        <v>0</v>
      </c>
      <c r="V2125" s="99">
        <f>COUNTIFS(通讯通路门店!$S:$S,$G2125,通讯通路门店!$J:$J,"综合卖场")</f>
        <v>0</v>
      </c>
      <c r="W2125" s="99">
        <f>SUMIFS(通讯通路门店!$AJ:$AJ,通讯通路门店!$S:$S,通讯客户沙盘!$G2125)</f>
        <v>0</v>
      </c>
      <c r="X2125" s="99">
        <f t="shared" si="165"/>
        <v>0</v>
      </c>
      <c r="Y2125" s="99">
        <f>COUNTIFS(通讯通路门店!$S:$S,$G2125,通讯通路门店!$J:$J,"荣耀体验店")+COUNTIFS(通讯通路门店!$S:$S,$G2125,通讯通路门店!$J:$J,"荣耀授权专卖店")</f>
        <v>0</v>
      </c>
      <c r="Z2125" s="99">
        <f>COUNTIFS(通讯通路门店!$S:$S,$G2125,通讯通路门店!$J:$J,"VIVO体验店")</f>
        <v>0</v>
      </c>
      <c r="AA2125" s="99">
        <f>COUNTIFS(通讯通路门店!$S:$S,$G2125,通讯通路门店!$J:$J,"OPPO体验店")</f>
        <v>0</v>
      </c>
      <c r="AB2125" s="99">
        <f>COUNTIFS(通讯通路门店!$S:$S,$G2125,通讯通路门店!$J:$J,"华为授权体验店")+COUNTIFS(通讯通路门店!$S:$S,$G2125,通讯通路门店!$J:$J,"华为堡垒店")</f>
        <v>0</v>
      </c>
      <c r="AC2125" s="99">
        <f>COUNTIFS(通讯通路门店!$S:$S,$G2125,通讯通路门店!$J:$J,"小米体验店")</f>
        <v>0</v>
      </c>
      <c r="AD2125" s="99">
        <f>COUNTIFS(通讯通路门店!$S:$S,$G2125,通讯通路门店!$J:$J,"苹果体验店")</f>
        <v>0</v>
      </c>
      <c r="AE2125" s="99">
        <f>COUNTIFS(通讯通路门店!$S:$S,$G2125,通讯通路门店!$J:$J,"其他品牌专卖店")</f>
        <v>0</v>
      </c>
      <c r="AF2125" s="99">
        <f>SUMIFS(通讯通路门店!$BI:$BI,通讯通路门店!$S:$S,$G2125)</f>
        <v>0</v>
      </c>
      <c r="AG2125" s="99">
        <f>SUMIFS(通讯通路门店!$BH:$BH,通讯通路门店!$S:$S,$G2125)</f>
        <v>0</v>
      </c>
      <c r="AH2125" s="99">
        <f t="shared" si="166"/>
        <v>0</v>
      </c>
      <c r="AI2125" s="99">
        <f>SUMIFS(通讯通路门店!$BB:$BB,通讯通路门店!$S:$S,$G2125)</f>
        <v>0</v>
      </c>
      <c r="AJ2125" s="99">
        <f>SUMIFS(通讯通路门店!$BE:$BE,通讯通路门店!$S:$S,$G2125)</f>
        <v>0</v>
      </c>
      <c r="AK2125" s="99">
        <f>SUMIFS(通讯通路门店!$BG:$BG,通讯通路门店!$S:$S,$G2125)</f>
        <v>0</v>
      </c>
      <c r="AL2125" s="99">
        <f>SUMIFS(通讯通路门店!$BC:$BC,通讯通路门店!$S:$S,$G2125)</f>
        <v>0</v>
      </c>
      <c r="AM2125" s="99">
        <f>SUMIFS(通讯通路门店!$BD:$BD,通讯通路门店!$S:$S,$G2125)</f>
        <v>0</v>
      </c>
      <c r="AN2125" s="99">
        <f>SUMIFS(通讯通路门店!$BF:$BF,通讯通路门店!$S:$S,$G2125)</f>
        <v>0</v>
      </c>
      <c r="AO2125" s="99">
        <f t="shared" si="167"/>
        <v>0</v>
      </c>
      <c r="AP2125" s="99">
        <f>SUMIFS(通讯通路门店!$K:$K,通讯通路门店!$S:$S,$G2125)</f>
        <v>0</v>
      </c>
      <c r="AQ2125" s="83"/>
      <c r="AR2125" s="99">
        <f>SUMIFS(通讯通路门店!$T:$T,通讯通路门店!$S:$S,$G2125)</f>
        <v>0</v>
      </c>
      <c r="AS2125" s="99">
        <f>SUMIFS(通讯通路门店!$U:$U,通讯通路门店!$S:$S,$G2125)</f>
        <v>0</v>
      </c>
      <c r="AT2125" s="99">
        <f>SUMIFS(通讯通路门店!$V:$V,通讯通路门店!$S:$S,$G2125)</f>
        <v>0</v>
      </c>
      <c r="AU2125" s="99">
        <f>SUMIFS(通讯通路门店!$W:$W,通讯通路门店!$S:$S,$G2125)</f>
        <v>0</v>
      </c>
      <c r="AV2125" s="99">
        <f>SUMIFS(通讯通路门店!$Z:$Z,通讯通路门店!$S:$S,$G2125)</f>
        <v>0</v>
      </c>
      <c r="AW2125" s="99">
        <f>SUMIFS(通讯通路门店!$AB:$AB,通讯通路门店!$S:$S,$G2125)</f>
        <v>0</v>
      </c>
      <c r="AX2125" s="99">
        <f>SUMIFS(通讯通路门店!$X:$X,通讯通路门店!$S:$S,$G2125)</f>
        <v>0</v>
      </c>
      <c r="AY2125" s="99">
        <f>SUMIFS(通讯通路门店!$Y:$Y,通讯通路门店!$S:$S,$G2125)</f>
        <v>0</v>
      </c>
      <c r="AZ2125" s="99">
        <f>SUMIFS(通讯通路门店!$AA:$AA,通讯通路门店!$S:$S,$G2125)</f>
        <v>0</v>
      </c>
      <c r="BA2125" s="99">
        <f t="shared" si="168"/>
        <v>0</v>
      </c>
      <c r="BB2125" s="99">
        <f t="shared" si="169"/>
        <v>0</v>
      </c>
      <c r="BC2125" s="99">
        <f>SUMIFS(通讯通路门店!$W:$W,通讯通路门店!$S:$S,$G2125,通讯通路门店!$J:$J,"荣耀体验店")+SUMIFS(通讯通路门店!$W:$W,通讯通路门店!$S:$S,$G2125,通讯通路门店!$J:$J,"荣耀授权专卖店")</f>
        <v>0</v>
      </c>
      <c r="BD2125" s="99">
        <f>SUMIFS(通讯通路门店!$Z:$Z,通讯通路门店!$S:$S,$G2125,通讯通路门店!$J:$J,"VIVO体验店")</f>
        <v>0</v>
      </c>
      <c r="BE2125" s="99">
        <f>SUMIFS(通讯通路门店!$AB:$AB,通讯通路门店!$S:$S,$G2125,通讯通路门店!$J:$J,"OPPO体验店")</f>
        <v>0</v>
      </c>
      <c r="BF2125" s="99">
        <f>SUMIFS(通讯通路门店!$X:$X,通讯通路门店!$S:$S,$G2125,通讯通路门店!$J:$J,"华为授权体验店")+SUMIFS(通讯通路门店!$AA:$AA,通讯通路门店!$S:$S,$G2125,通讯通路门店!$J:$J,"华为堡垒店")</f>
        <v>0</v>
      </c>
      <c r="BG2125" s="99">
        <f>SUMIFS(通讯通路门店!$Y:$Y,通讯通路门店!$S:$S,$G2125,通讯通路门店!$J:$J,"小米体验店")</f>
        <v>0</v>
      </c>
      <c r="BH2125" s="99">
        <f>SUMIFS(通讯通路门店!$AA:$AA,通讯通路门店!$S:$S,$G2125,通讯通路门店!$J:$J,"苹果体验店")</f>
        <v>0</v>
      </c>
      <c r="BI2125" s="99">
        <f>SUMIFS(通讯通路门店!$K:$K,通讯通路门店!$S:$S,$G2125,通讯通路门店!$J:$J,"其他品牌专卖店")</f>
        <v>0</v>
      </c>
      <c r="BJ2125" s="99">
        <f>SUMIFS(通讯通路门店!$AC:$AC,通讯通路门店!$S:$S,$G2125)</f>
        <v>0</v>
      </c>
      <c r="BK2125" s="99">
        <f>SUMIFS(通讯通路门店!$AD:$AD,通讯通路门店!$S:$S,$G2125)</f>
        <v>0</v>
      </c>
      <c r="BL2125" s="99">
        <f>SUMIFS(通讯通路门店!$AE:$AE,通讯通路门店!$S:$S,$G2125)</f>
        <v>0</v>
      </c>
      <c r="BM2125" s="99">
        <f>SUMIFS(通讯通路门店!$AF:$AF,通讯通路门店!$S:$S,$G2125)</f>
        <v>0</v>
      </c>
      <c r="BN2125" s="99">
        <f>SUMIFS(通讯通路门店!$AG:$AG,通讯通路门店!$S:$S,$G2125)</f>
        <v>0</v>
      </c>
      <c r="BO2125" s="99">
        <f>SUMIFS(通讯通路门店!$AH:$AH,通讯通路门店!$S:$S,$G2125)</f>
        <v>0</v>
      </c>
      <c r="BP2125" s="99">
        <f>SUMIFS(通讯通路门店!$AI:$AI,通讯通路门店!$S:$S,$G2125)</f>
        <v>0</v>
      </c>
      <c r="BQ2125" s="83"/>
    </row>
    <row r="2126" spans="1:69">
      <c r="A2126" s="99" t="str">
        <f>IFERROR(_xlfn.XLOOKUP($G2126,通讯通路门店!$S$4:$S$993933,通讯通路门店!$A$4:$A$993933,0,0),"")</f>
        <v>海南省</v>
      </c>
      <c r="B2126" s="99" t="str">
        <f>IFERROR(_xlfn.XLOOKUP($G2126,通讯通路门店!$S$4:$S$993933,通讯通路门店!$B$4:$B$993933,0,0),"")</f>
        <v>乐东黎族自治县</v>
      </c>
      <c r="C2126" s="99" t="str">
        <f>IFERROR(_xlfn.XLOOKUP($G2126,通讯通路门店!$S$4:$S$993933,通讯通路门店!$C$4:$C$993933,0,0),"")</f>
        <v>乐东黎族自治县</v>
      </c>
      <c r="D2126" s="99" t="str">
        <f>IFERROR(_xlfn.XLOOKUP($G2126,通讯通路门店!$S$4:$S$993933,通讯通路门店!$D$4:$D$993933,0,0),"")</f>
        <v>万冲镇</v>
      </c>
      <c r="E2126" s="83"/>
      <c r="F2126" s="83"/>
      <c r="G2126" s="101"/>
      <c r="H2126" s="102">
        <f>IFERROR(_xlfn.XLOOKUP($G2126,通讯通路门店!$S$4:$S$993933,通讯通路门店!$R$4:$R$993933,0,0),"")</f>
        <v>0</v>
      </c>
      <c r="I2126" s="83"/>
      <c r="J2126" s="83"/>
      <c r="K2126" s="83"/>
      <c r="L2126" s="83"/>
      <c r="M2126" s="83"/>
      <c r="N2126" s="83"/>
      <c r="O2126" s="83"/>
      <c r="P2126" s="83"/>
      <c r="Q2126" s="83"/>
      <c r="R2126" s="83"/>
      <c r="S2126" s="83"/>
      <c r="T2126" s="83"/>
      <c r="U2126" s="99">
        <f>COUNTIF(通讯通路门店!$S:$S,$G2126)</f>
        <v>0</v>
      </c>
      <c r="V2126" s="99">
        <f>COUNTIFS(通讯通路门店!$S:$S,$G2126,通讯通路门店!$J:$J,"综合卖场")</f>
        <v>0</v>
      </c>
      <c r="W2126" s="99">
        <f>SUMIFS(通讯通路门店!$AJ:$AJ,通讯通路门店!$S:$S,通讯客户沙盘!$G2126)</f>
        <v>0</v>
      </c>
      <c r="X2126" s="99">
        <f t="shared" si="165"/>
        <v>0</v>
      </c>
      <c r="Y2126" s="99">
        <f>COUNTIFS(通讯通路门店!$S:$S,$G2126,通讯通路门店!$J:$J,"荣耀体验店")+COUNTIFS(通讯通路门店!$S:$S,$G2126,通讯通路门店!$J:$J,"荣耀授权专卖店")</f>
        <v>0</v>
      </c>
      <c r="Z2126" s="99">
        <f>COUNTIFS(通讯通路门店!$S:$S,$G2126,通讯通路门店!$J:$J,"VIVO体验店")</f>
        <v>0</v>
      </c>
      <c r="AA2126" s="99">
        <f>COUNTIFS(通讯通路门店!$S:$S,$G2126,通讯通路门店!$J:$J,"OPPO体验店")</f>
        <v>0</v>
      </c>
      <c r="AB2126" s="99">
        <f>COUNTIFS(通讯通路门店!$S:$S,$G2126,通讯通路门店!$J:$J,"华为授权体验店")+COUNTIFS(通讯通路门店!$S:$S,$G2126,通讯通路门店!$J:$J,"华为堡垒店")</f>
        <v>0</v>
      </c>
      <c r="AC2126" s="99">
        <f>COUNTIFS(通讯通路门店!$S:$S,$G2126,通讯通路门店!$J:$J,"小米体验店")</f>
        <v>0</v>
      </c>
      <c r="AD2126" s="99">
        <f>COUNTIFS(通讯通路门店!$S:$S,$G2126,通讯通路门店!$J:$J,"苹果体验店")</f>
        <v>0</v>
      </c>
      <c r="AE2126" s="99">
        <f>COUNTIFS(通讯通路门店!$S:$S,$G2126,通讯通路门店!$J:$J,"其他品牌专卖店")</f>
        <v>0</v>
      </c>
      <c r="AF2126" s="99">
        <f>SUMIFS(通讯通路门店!$BI:$BI,通讯通路门店!$S:$S,$G2126)</f>
        <v>0</v>
      </c>
      <c r="AG2126" s="99">
        <f>SUMIFS(通讯通路门店!$BH:$BH,通讯通路门店!$S:$S,$G2126)</f>
        <v>0</v>
      </c>
      <c r="AH2126" s="99">
        <f t="shared" si="166"/>
        <v>0</v>
      </c>
      <c r="AI2126" s="99">
        <f>SUMIFS(通讯通路门店!$BB:$BB,通讯通路门店!$S:$S,$G2126)</f>
        <v>0</v>
      </c>
      <c r="AJ2126" s="99">
        <f>SUMIFS(通讯通路门店!$BE:$BE,通讯通路门店!$S:$S,$G2126)</f>
        <v>0</v>
      </c>
      <c r="AK2126" s="99">
        <f>SUMIFS(通讯通路门店!$BG:$BG,通讯通路门店!$S:$S,$G2126)</f>
        <v>0</v>
      </c>
      <c r="AL2126" s="99">
        <f>SUMIFS(通讯通路门店!$BC:$BC,通讯通路门店!$S:$S,$G2126)</f>
        <v>0</v>
      </c>
      <c r="AM2126" s="99">
        <f>SUMIFS(通讯通路门店!$BD:$BD,通讯通路门店!$S:$S,$G2126)</f>
        <v>0</v>
      </c>
      <c r="AN2126" s="99">
        <f>SUMIFS(通讯通路门店!$BF:$BF,通讯通路门店!$S:$S,$G2126)</f>
        <v>0</v>
      </c>
      <c r="AO2126" s="99">
        <f t="shared" si="167"/>
        <v>0</v>
      </c>
      <c r="AP2126" s="99">
        <f>SUMIFS(通讯通路门店!$K:$K,通讯通路门店!$S:$S,$G2126)</f>
        <v>0</v>
      </c>
      <c r="AQ2126" s="83"/>
      <c r="AR2126" s="99">
        <f>SUMIFS(通讯通路门店!$T:$T,通讯通路门店!$S:$S,$G2126)</f>
        <v>0</v>
      </c>
      <c r="AS2126" s="99">
        <f>SUMIFS(通讯通路门店!$U:$U,通讯通路门店!$S:$S,$G2126)</f>
        <v>0</v>
      </c>
      <c r="AT2126" s="99">
        <f>SUMIFS(通讯通路门店!$V:$V,通讯通路门店!$S:$S,$G2126)</f>
        <v>0</v>
      </c>
      <c r="AU2126" s="99">
        <f>SUMIFS(通讯通路门店!$W:$W,通讯通路门店!$S:$S,$G2126)</f>
        <v>0</v>
      </c>
      <c r="AV2126" s="99">
        <f>SUMIFS(通讯通路门店!$Z:$Z,通讯通路门店!$S:$S,$G2126)</f>
        <v>0</v>
      </c>
      <c r="AW2126" s="99">
        <f>SUMIFS(通讯通路门店!$AB:$AB,通讯通路门店!$S:$S,$G2126)</f>
        <v>0</v>
      </c>
      <c r="AX2126" s="99">
        <f>SUMIFS(通讯通路门店!$X:$X,通讯通路门店!$S:$S,$G2126)</f>
        <v>0</v>
      </c>
      <c r="AY2126" s="99">
        <f>SUMIFS(通讯通路门店!$Y:$Y,通讯通路门店!$S:$S,$G2126)</f>
        <v>0</v>
      </c>
      <c r="AZ2126" s="99">
        <f>SUMIFS(通讯通路门店!$AA:$AA,通讯通路门店!$S:$S,$G2126)</f>
        <v>0</v>
      </c>
      <c r="BA2126" s="99">
        <f t="shared" si="168"/>
        <v>0</v>
      </c>
      <c r="BB2126" s="99">
        <f t="shared" si="169"/>
        <v>0</v>
      </c>
      <c r="BC2126" s="99">
        <f>SUMIFS(通讯通路门店!$W:$W,通讯通路门店!$S:$S,$G2126,通讯通路门店!$J:$J,"荣耀体验店")+SUMIFS(通讯通路门店!$W:$W,通讯通路门店!$S:$S,$G2126,通讯通路门店!$J:$J,"荣耀授权专卖店")</f>
        <v>0</v>
      </c>
      <c r="BD2126" s="99">
        <f>SUMIFS(通讯通路门店!$Z:$Z,通讯通路门店!$S:$S,$G2126,通讯通路门店!$J:$J,"VIVO体验店")</f>
        <v>0</v>
      </c>
      <c r="BE2126" s="99">
        <f>SUMIFS(通讯通路门店!$AB:$AB,通讯通路门店!$S:$S,$G2126,通讯通路门店!$J:$J,"OPPO体验店")</f>
        <v>0</v>
      </c>
      <c r="BF2126" s="99">
        <f>SUMIFS(通讯通路门店!$X:$X,通讯通路门店!$S:$S,$G2126,通讯通路门店!$J:$J,"华为授权体验店")+SUMIFS(通讯通路门店!$AA:$AA,通讯通路门店!$S:$S,$G2126,通讯通路门店!$J:$J,"华为堡垒店")</f>
        <v>0</v>
      </c>
      <c r="BG2126" s="99">
        <f>SUMIFS(通讯通路门店!$Y:$Y,通讯通路门店!$S:$S,$G2126,通讯通路门店!$J:$J,"小米体验店")</f>
        <v>0</v>
      </c>
      <c r="BH2126" s="99">
        <f>SUMIFS(通讯通路门店!$AA:$AA,通讯通路门店!$S:$S,$G2126,通讯通路门店!$J:$J,"苹果体验店")</f>
        <v>0</v>
      </c>
      <c r="BI2126" s="99">
        <f>SUMIFS(通讯通路门店!$K:$K,通讯通路门店!$S:$S,$G2126,通讯通路门店!$J:$J,"其他品牌专卖店")</f>
        <v>0</v>
      </c>
      <c r="BJ2126" s="99">
        <f>SUMIFS(通讯通路门店!$AC:$AC,通讯通路门店!$S:$S,$G2126)</f>
        <v>0</v>
      </c>
      <c r="BK2126" s="99">
        <f>SUMIFS(通讯通路门店!$AD:$AD,通讯通路门店!$S:$S,$G2126)</f>
        <v>0</v>
      </c>
      <c r="BL2126" s="99">
        <f>SUMIFS(通讯通路门店!$AE:$AE,通讯通路门店!$S:$S,$G2126)</f>
        <v>0</v>
      </c>
      <c r="BM2126" s="99">
        <f>SUMIFS(通讯通路门店!$AF:$AF,通讯通路门店!$S:$S,$G2126)</f>
        <v>0</v>
      </c>
      <c r="BN2126" s="99">
        <f>SUMIFS(通讯通路门店!$AG:$AG,通讯通路门店!$S:$S,$G2126)</f>
        <v>0</v>
      </c>
      <c r="BO2126" s="99">
        <f>SUMIFS(通讯通路门店!$AH:$AH,通讯通路门店!$S:$S,$G2126)</f>
        <v>0</v>
      </c>
      <c r="BP2126" s="99">
        <f>SUMIFS(通讯通路门店!$AI:$AI,通讯通路门店!$S:$S,$G2126)</f>
        <v>0</v>
      </c>
      <c r="BQ2126" s="83"/>
    </row>
    <row r="2127" spans="1:69">
      <c r="A2127" s="99" t="str">
        <f>IFERROR(_xlfn.XLOOKUP($G2127,通讯通路门店!$S$4:$S$993933,通讯通路门店!$A$4:$A$993933,0,0),"")</f>
        <v>海南省</v>
      </c>
      <c r="B2127" s="99" t="str">
        <f>IFERROR(_xlfn.XLOOKUP($G2127,通讯通路门店!$S$4:$S$993933,通讯通路门店!$B$4:$B$993933,0,0),"")</f>
        <v>乐东黎族自治县</v>
      </c>
      <c r="C2127" s="99" t="str">
        <f>IFERROR(_xlfn.XLOOKUP($G2127,通讯通路门店!$S$4:$S$993933,通讯通路门店!$C$4:$C$993933,0,0),"")</f>
        <v>乐东黎族自治县</v>
      </c>
      <c r="D2127" s="99" t="str">
        <f>IFERROR(_xlfn.XLOOKUP($G2127,通讯通路门店!$S$4:$S$993933,通讯通路门店!$D$4:$D$993933,0,0),"")</f>
        <v>万冲镇</v>
      </c>
      <c r="E2127" s="83"/>
      <c r="F2127" s="83"/>
      <c r="G2127" s="101"/>
      <c r="H2127" s="102">
        <f>IFERROR(_xlfn.XLOOKUP($G2127,通讯通路门店!$S$4:$S$993933,通讯通路门店!$R$4:$R$993933,0,0),"")</f>
        <v>0</v>
      </c>
      <c r="I2127" s="83"/>
      <c r="J2127" s="83"/>
      <c r="K2127" s="83"/>
      <c r="L2127" s="83"/>
      <c r="M2127" s="83"/>
      <c r="N2127" s="83"/>
      <c r="O2127" s="83"/>
      <c r="P2127" s="83"/>
      <c r="Q2127" s="83"/>
      <c r="R2127" s="83"/>
      <c r="S2127" s="83"/>
      <c r="T2127" s="83"/>
      <c r="U2127" s="99">
        <f>COUNTIF(通讯通路门店!$S:$S,$G2127)</f>
        <v>0</v>
      </c>
      <c r="V2127" s="99">
        <f>COUNTIFS(通讯通路门店!$S:$S,$G2127,通讯通路门店!$J:$J,"综合卖场")</f>
        <v>0</v>
      </c>
      <c r="W2127" s="99">
        <f>SUMIFS(通讯通路门店!$AJ:$AJ,通讯通路门店!$S:$S,通讯客户沙盘!$G2127)</f>
        <v>0</v>
      </c>
      <c r="X2127" s="99">
        <f t="shared" si="165"/>
        <v>0</v>
      </c>
      <c r="Y2127" s="99">
        <f>COUNTIFS(通讯通路门店!$S:$S,$G2127,通讯通路门店!$J:$J,"荣耀体验店")+COUNTIFS(通讯通路门店!$S:$S,$G2127,通讯通路门店!$J:$J,"荣耀授权专卖店")</f>
        <v>0</v>
      </c>
      <c r="Z2127" s="99">
        <f>COUNTIFS(通讯通路门店!$S:$S,$G2127,通讯通路门店!$J:$J,"VIVO体验店")</f>
        <v>0</v>
      </c>
      <c r="AA2127" s="99">
        <f>COUNTIFS(通讯通路门店!$S:$S,$G2127,通讯通路门店!$J:$J,"OPPO体验店")</f>
        <v>0</v>
      </c>
      <c r="AB2127" s="99">
        <f>COUNTIFS(通讯通路门店!$S:$S,$G2127,通讯通路门店!$J:$J,"华为授权体验店")+COUNTIFS(通讯通路门店!$S:$S,$G2127,通讯通路门店!$J:$J,"华为堡垒店")</f>
        <v>0</v>
      </c>
      <c r="AC2127" s="99">
        <f>COUNTIFS(通讯通路门店!$S:$S,$G2127,通讯通路门店!$J:$J,"小米体验店")</f>
        <v>0</v>
      </c>
      <c r="AD2127" s="99">
        <f>COUNTIFS(通讯通路门店!$S:$S,$G2127,通讯通路门店!$J:$J,"苹果体验店")</f>
        <v>0</v>
      </c>
      <c r="AE2127" s="99">
        <f>COUNTIFS(通讯通路门店!$S:$S,$G2127,通讯通路门店!$J:$J,"其他品牌专卖店")</f>
        <v>0</v>
      </c>
      <c r="AF2127" s="99">
        <f>SUMIFS(通讯通路门店!$BI:$BI,通讯通路门店!$S:$S,$G2127)</f>
        <v>0</v>
      </c>
      <c r="AG2127" s="99">
        <f>SUMIFS(通讯通路门店!$BH:$BH,通讯通路门店!$S:$S,$G2127)</f>
        <v>0</v>
      </c>
      <c r="AH2127" s="99">
        <f t="shared" si="166"/>
        <v>0</v>
      </c>
      <c r="AI2127" s="99">
        <f>SUMIFS(通讯通路门店!$BB:$BB,通讯通路门店!$S:$S,$G2127)</f>
        <v>0</v>
      </c>
      <c r="AJ2127" s="99">
        <f>SUMIFS(通讯通路门店!$BE:$BE,通讯通路门店!$S:$S,$G2127)</f>
        <v>0</v>
      </c>
      <c r="AK2127" s="99">
        <f>SUMIFS(通讯通路门店!$BG:$BG,通讯通路门店!$S:$S,$G2127)</f>
        <v>0</v>
      </c>
      <c r="AL2127" s="99">
        <f>SUMIFS(通讯通路门店!$BC:$BC,通讯通路门店!$S:$S,$G2127)</f>
        <v>0</v>
      </c>
      <c r="AM2127" s="99">
        <f>SUMIFS(通讯通路门店!$BD:$BD,通讯通路门店!$S:$S,$G2127)</f>
        <v>0</v>
      </c>
      <c r="AN2127" s="99">
        <f>SUMIFS(通讯通路门店!$BF:$BF,通讯通路门店!$S:$S,$G2127)</f>
        <v>0</v>
      </c>
      <c r="AO2127" s="99">
        <f t="shared" si="167"/>
        <v>0</v>
      </c>
      <c r="AP2127" s="99">
        <f>SUMIFS(通讯通路门店!$K:$K,通讯通路门店!$S:$S,$G2127)</f>
        <v>0</v>
      </c>
      <c r="AQ2127" s="83"/>
      <c r="AR2127" s="99">
        <f>SUMIFS(通讯通路门店!$T:$T,通讯通路门店!$S:$S,$G2127)</f>
        <v>0</v>
      </c>
      <c r="AS2127" s="99">
        <f>SUMIFS(通讯通路门店!$U:$U,通讯通路门店!$S:$S,$G2127)</f>
        <v>0</v>
      </c>
      <c r="AT2127" s="99">
        <f>SUMIFS(通讯通路门店!$V:$V,通讯通路门店!$S:$S,$G2127)</f>
        <v>0</v>
      </c>
      <c r="AU2127" s="99">
        <f>SUMIFS(通讯通路门店!$W:$W,通讯通路门店!$S:$S,$G2127)</f>
        <v>0</v>
      </c>
      <c r="AV2127" s="99">
        <f>SUMIFS(通讯通路门店!$Z:$Z,通讯通路门店!$S:$S,$G2127)</f>
        <v>0</v>
      </c>
      <c r="AW2127" s="99">
        <f>SUMIFS(通讯通路门店!$AB:$AB,通讯通路门店!$S:$S,$G2127)</f>
        <v>0</v>
      </c>
      <c r="AX2127" s="99">
        <f>SUMIFS(通讯通路门店!$X:$X,通讯通路门店!$S:$S,$G2127)</f>
        <v>0</v>
      </c>
      <c r="AY2127" s="99">
        <f>SUMIFS(通讯通路门店!$Y:$Y,通讯通路门店!$S:$S,$G2127)</f>
        <v>0</v>
      </c>
      <c r="AZ2127" s="99">
        <f>SUMIFS(通讯通路门店!$AA:$AA,通讯通路门店!$S:$S,$G2127)</f>
        <v>0</v>
      </c>
      <c r="BA2127" s="99">
        <f t="shared" si="168"/>
        <v>0</v>
      </c>
      <c r="BB2127" s="99">
        <f t="shared" si="169"/>
        <v>0</v>
      </c>
      <c r="BC2127" s="99">
        <f>SUMIFS(通讯通路门店!$W:$W,通讯通路门店!$S:$S,$G2127,通讯通路门店!$J:$J,"荣耀体验店")+SUMIFS(通讯通路门店!$W:$W,通讯通路门店!$S:$S,$G2127,通讯通路门店!$J:$J,"荣耀授权专卖店")</f>
        <v>0</v>
      </c>
      <c r="BD2127" s="99">
        <f>SUMIFS(通讯通路门店!$Z:$Z,通讯通路门店!$S:$S,$G2127,通讯通路门店!$J:$J,"VIVO体验店")</f>
        <v>0</v>
      </c>
      <c r="BE2127" s="99">
        <f>SUMIFS(通讯通路门店!$AB:$AB,通讯通路门店!$S:$S,$G2127,通讯通路门店!$J:$J,"OPPO体验店")</f>
        <v>0</v>
      </c>
      <c r="BF2127" s="99">
        <f>SUMIFS(通讯通路门店!$X:$X,通讯通路门店!$S:$S,$G2127,通讯通路门店!$J:$J,"华为授权体验店")+SUMIFS(通讯通路门店!$AA:$AA,通讯通路门店!$S:$S,$G2127,通讯通路门店!$J:$J,"华为堡垒店")</f>
        <v>0</v>
      </c>
      <c r="BG2127" s="99">
        <f>SUMIFS(通讯通路门店!$Y:$Y,通讯通路门店!$S:$S,$G2127,通讯通路门店!$J:$J,"小米体验店")</f>
        <v>0</v>
      </c>
      <c r="BH2127" s="99">
        <f>SUMIFS(通讯通路门店!$AA:$AA,通讯通路门店!$S:$S,$G2127,通讯通路门店!$J:$J,"苹果体验店")</f>
        <v>0</v>
      </c>
      <c r="BI2127" s="99">
        <f>SUMIFS(通讯通路门店!$K:$K,通讯通路门店!$S:$S,$G2127,通讯通路门店!$J:$J,"其他品牌专卖店")</f>
        <v>0</v>
      </c>
      <c r="BJ2127" s="99">
        <f>SUMIFS(通讯通路门店!$AC:$AC,通讯通路门店!$S:$S,$G2127)</f>
        <v>0</v>
      </c>
      <c r="BK2127" s="99">
        <f>SUMIFS(通讯通路门店!$AD:$AD,通讯通路门店!$S:$S,$G2127)</f>
        <v>0</v>
      </c>
      <c r="BL2127" s="99">
        <f>SUMIFS(通讯通路门店!$AE:$AE,通讯通路门店!$S:$S,$G2127)</f>
        <v>0</v>
      </c>
      <c r="BM2127" s="99">
        <f>SUMIFS(通讯通路门店!$AF:$AF,通讯通路门店!$S:$S,$G2127)</f>
        <v>0</v>
      </c>
      <c r="BN2127" s="99">
        <f>SUMIFS(通讯通路门店!$AG:$AG,通讯通路门店!$S:$S,$G2127)</f>
        <v>0</v>
      </c>
      <c r="BO2127" s="99">
        <f>SUMIFS(通讯通路门店!$AH:$AH,通讯通路门店!$S:$S,$G2127)</f>
        <v>0</v>
      </c>
      <c r="BP2127" s="99">
        <f>SUMIFS(通讯通路门店!$AI:$AI,通讯通路门店!$S:$S,$G2127)</f>
        <v>0</v>
      </c>
      <c r="BQ2127" s="83"/>
    </row>
    <row r="2128" spans="1:69">
      <c r="A2128" s="99" t="str">
        <f>IFERROR(_xlfn.XLOOKUP($G2128,通讯通路门店!$S$4:$S$993933,通讯通路门店!$A$4:$A$993933,0,0),"")</f>
        <v>海南省</v>
      </c>
      <c r="B2128" s="99" t="str">
        <f>IFERROR(_xlfn.XLOOKUP($G2128,通讯通路门店!$S$4:$S$993933,通讯通路门店!$B$4:$B$993933,0,0),"")</f>
        <v>乐东黎族自治县</v>
      </c>
      <c r="C2128" s="99" t="str">
        <f>IFERROR(_xlfn.XLOOKUP($G2128,通讯通路门店!$S$4:$S$993933,通讯通路门店!$C$4:$C$993933,0,0),"")</f>
        <v>乐东黎族自治县</v>
      </c>
      <c r="D2128" s="99" t="str">
        <f>IFERROR(_xlfn.XLOOKUP($G2128,通讯通路门店!$S$4:$S$993933,通讯通路门店!$D$4:$D$993933,0,0),"")</f>
        <v>万冲镇</v>
      </c>
      <c r="E2128" s="83"/>
      <c r="F2128" s="83"/>
      <c r="G2128" s="101"/>
      <c r="H2128" s="102">
        <f>IFERROR(_xlfn.XLOOKUP($G2128,通讯通路门店!$S$4:$S$993933,通讯通路门店!$R$4:$R$993933,0,0),"")</f>
        <v>0</v>
      </c>
      <c r="I2128" s="83"/>
      <c r="J2128" s="83"/>
      <c r="K2128" s="83"/>
      <c r="L2128" s="83"/>
      <c r="M2128" s="83"/>
      <c r="N2128" s="83"/>
      <c r="O2128" s="83"/>
      <c r="P2128" s="83"/>
      <c r="Q2128" s="83"/>
      <c r="R2128" s="83"/>
      <c r="S2128" s="83"/>
      <c r="T2128" s="83"/>
      <c r="U2128" s="99">
        <f>COUNTIF(通讯通路门店!$S:$S,$G2128)</f>
        <v>0</v>
      </c>
      <c r="V2128" s="99">
        <f>COUNTIFS(通讯通路门店!$S:$S,$G2128,通讯通路门店!$J:$J,"综合卖场")</f>
        <v>0</v>
      </c>
      <c r="W2128" s="99">
        <f>SUMIFS(通讯通路门店!$AJ:$AJ,通讯通路门店!$S:$S,通讯客户沙盘!$G2128)</f>
        <v>0</v>
      </c>
      <c r="X2128" s="99">
        <f t="shared" si="165"/>
        <v>0</v>
      </c>
      <c r="Y2128" s="99">
        <f>COUNTIFS(通讯通路门店!$S:$S,$G2128,通讯通路门店!$J:$J,"荣耀体验店")+COUNTIFS(通讯通路门店!$S:$S,$G2128,通讯通路门店!$J:$J,"荣耀授权专卖店")</f>
        <v>0</v>
      </c>
      <c r="Z2128" s="99">
        <f>COUNTIFS(通讯通路门店!$S:$S,$G2128,通讯通路门店!$J:$J,"VIVO体验店")</f>
        <v>0</v>
      </c>
      <c r="AA2128" s="99">
        <f>COUNTIFS(通讯通路门店!$S:$S,$G2128,通讯通路门店!$J:$J,"OPPO体验店")</f>
        <v>0</v>
      </c>
      <c r="AB2128" s="99">
        <f>COUNTIFS(通讯通路门店!$S:$S,$G2128,通讯通路门店!$J:$J,"华为授权体验店")+COUNTIFS(通讯通路门店!$S:$S,$G2128,通讯通路门店!$J:$J,"华为堡垒店")</f>
        <v>0</v>
      </c>
      <c r="AC2128" s="99">
        <f>COUNTIFS(通讯通路门店!$S:$S,$G2128,通讯通路门店!$J:$J,"小米体验店")</f>
        <v>0</v>
      </c>
      <c r="AD2128" s="99">
        <f>COUNTIFS(通讯通路门店!$S:$S,$G2128,通讯通路门店!$J:$J,"苹果体验店")</f>
        <v>0</v>
      </c>
      <c r="AE2128" s="99">
        <f>COUNTIFS(通讯通路门店!$S:$S,$G2128,通讯通路门店!$J:$J,"其他品牌专卖店")</f>
        <v>0</v>
      </c>
      <c r="AF2128" s="99">
        <f>SUMIFS(通讯通路门店!$BI:$BI,通讯通路门店!$S:$S,$G2128)</f>
        <v>0</v>
      </c>
      <c r="AG2128" s="99">
        <f>SUMIFS(通讯通路门店!$BH:$BH,通讯通路门店!$S:$S,$G2128)</f>
        <v>0</v>
      </c>
      <c r="AH2128" s="99">
        <f t="shared" si="166"/>
        <v>0</v>
      </c>
      <c r="AI2128" s="99">
        <f>SUMIFS(通讯通路门店!$BB:$BB,通讯通路门店!$S:$S,$G2128)</f>
        <v>0</v>
      </c>
      <c r="AJ2128" s="99">
        <f>SUMIFS(通讯通路门店!$BE:$BE,通讯通路门店!$S:$S,$G2128)</f>
        <v>0</v>
      </c>
      <c r="AK2128" s="99">
        <f>SUMIFS(通讯通路门店!$BG:$BG,通讯通路门店!$S:$S,$G2128)</f>
        <v>0</v>
      </c>
      <c r="AL2128" s="99">
        <f>SUMIFS(通讯通路门店!$BC:$BC,通讯通路门店!$S:$S,$G2128)</f>
        <v>0</v>
      </c>
      <c r="AM2128" s="99">
        <f>SUMIFS(通讯通路门店!$BD:$BD,通讯通路门店!$S:$S,$G2128)</f>
        <v>0</v>
      </c>
      <c r="AN2128" s="99">
        <f>SUMIFS(通讯通路门店!$BF:$BF,通讯通路门店!$S:$S,$G2128)</f>
        <v>0</v>
      </c>
      <c r="AO2128" s="99">
        <f t="shared" si="167"/>
        <v>0</v>
      </c>
      <c r="AP2128" s="99">
        <f>SUMIFS(通讯通路门店!$K:$K,通讯通路门店!$S:$S,$G2128)</f>
        <v>0</v>
      </c>
      <c r="AQ2128" s="83"/>
      <c r="AR2128" s="99">
        <f>SUMIFS(通讯通路门店!$T:$T,通讯通路门店!$S:$S,$G2128)</f>
        <v>0</v>
      </c>
      <c r="AS2128" s="99">
        <f>SUMIFS(通讯通路门店!$U:$U,通讯通路门店!$S:$S,$G2128)</f>
        <v>0</v>
      </c>
      <c r="AT2128" s="99">
        <f>SUMIFS(通讯通路门店!$V:$V,通讯通路门店!$S:$S,$G2128)</f>
        <v>0</v>
      </c>
      <c r="AU2128" s="99">
        <f>SUMIFS(通讯通路门店!$W:$W,通讯通路门店!$S:$S,$G2128)</f>
        <v>0</v>
      </c>
      <c r="AV2128" s="99">
        <f>SUMIFS(通讯通路门店!$Z:$Z,通讯通路门店!$S:$S,$G2128)</f>
        <v>0</v>
      </c>
      <c r="AW2128" s="99">
        <f>SUMIFS(通讯通路门店!$AB:$AB,通讯通路门店!$S:$S,$G2128)</f>
        <v>0</v>
      </c>
      <c r="AX2128" s="99">
        <f>SUMIFS(通讯通路门店!$X:$X,通讯通路门店!$S:$S,$G2128)</f>
        <v>0</v>
      </c>
      <c r="AY2128" s="99">
        <f>SUMIFS(通讯通路门店!$Y:$Y,通讯通路门店!$S:$S,$G2128)</f>
        <v>0</v>
      </c>
      <c r="AZ2128" s="99">
        <f>SUMIFS(通讯通路门店!$AA:$AA,通讯通路门店!$S:$S,$G2128)</f>
        <v>0</v>
      </c>
      <c r="BA2128" s="99">
        <f t="shared" si="168"/>
        <v>0</v>
      </c>
      <c r="BB2128" s="99">
        <f t="shared" si="169"/>
        <v>0</v>
      </c>
      <c r="BC2128" s="99">
        <f>SUMIFS(通讯通路门店!$W:$W,通讯通路门店!$S:$S,$G2128,通讯通路门店!$J:$J,"荣耀体验店")+SUMIFS(通讯通路门店!$W:$W,通讯通路门店!$S:$S,$G2128,通讯通路门店!$J:$J,"荣耀授权专卖店")</f>
        <v>0</v>
      </c>
      <c r="BD2128" s="99">
        <f>SUMIFS(通讯通路门店!$Z:$Z,通讯通路门店!$S:$S,$G2128,通讯通路门店!$J:$J,"VIVO体验店")</f>
        <v>0</v>
      </c>
      <c r="BE2128" s="99">
        <f>SUMIFS(通讯通路门店!$AB:$AB,通讯通路门店!$S:$S,$G2128,通讯通路门店!$J:$J,"OPPO体验店")</f>
        <v>0</v>
      </c>
      <c r="BF2128" s="99">
        <f>SUMIFS(通讯通路门店!$X:$X,通讯通路门店!$S:$S,$G2128,通讯通路门店!$J:$J,"华为授权体验店")+SUMIFS(通讯通路门店!$AA:$AA,通讯通路门店!$S:$S,$G2128,通讯通路门店!$J:$J,"华为堡垒店")</f>
        <v>0</v>
      </c>
      <c r="BG2128" s="99">
        <f>SUMIFS(通讯通路门店!$Y:$Y,通讯通路门店!$S:$S,$G2128,通讯通路门店!$J:$J,"小米体验店")</f>
        <v>0</v>
      </c>
      <c r="BH2128" s="99">
        <f>SUMIFS(通讯通路门店!$AA:$AA,通讯通路门店!$S:$S,$G2128,通讯通路门店!$J:$J,"苹果体验店")</f>
        <v>0</v>
      </c>
      <c r="BI2128" s="99">
        <f>SUMIFS(通讯通路门店!$K:$K,通讯通路门店!$S:$S,$G2128,通讯通路门店!$J:$J,"其他品牌专卖店")</f>
        <v>0</v>
      </c>
      <c r="BJ2128" s="99">
        <f>SUMIFS(通讯通路门店!$AC:$AC,通讯通路门店!$S:$S,$G2128)</f>
        <v>0</v>
      </c>
      <c r="BK2128" s="99">
        <f>SUMIFS(通讯通路门店!$AD:$AD,通讯通路门店!$S:$S,$G2128)</f>
        <v>0</v>
      </c>
      <c r="BL2128" s="99">
        <f>SUMIFS(通讯通路门店!$AE:$AE,通讯通路门店!$S:$S,$G2128)</f>
        <v>0</v>
      </c>
      <c r="BM2128" s="99">
        <f>SUMIFS(通讯通路门店!$AF:$AF,通讯通路门店!$S:$S,$G2128)</f>
        <v>0</v>
      </c>
      <c r="BN2128" s="99">
        <f>SUMIFS(通讯通路门店!$AG:$AG,通讯通路门店!$S:$S,$G2128)</f>
        <v>0</v>
      </c>
      <c r="BO2128" s="99">
        <f>SUMIFS(通讯通路门店!$AH:$AH,通讯通路门店!$S:$S,$G2128)</f>
        <v>0</v>
      </c>
      <c r="BP2128" s="99">
        <f>SUMIFS(通讯通路门店!$AI:$AI,通讯通路门店!$S:$S,$G2128)</f>
        <v>0</v>
      </c>
      <c r="BQ2128" s="83"/>
    </row>
    <row r="2129" spans="1:69">
      <c r="A2129" s="99" t="str">
        <f>IFERROR(_xlfn.XLOOKUP($G2129,通讯通路门店!$S$4:$S$993933,通讯通路门店!$A$4:$A$993933,0,0),"")</f>
        <v>海南省</v>
      </c>
      <c r="B2129" s="99" t="str">
        <f>IFERROR(_xlfn.XLOOKUP($G2129,通讯通路门店!$S$4:$S$993933,通讯通路门店!$B$4:$B$993933,0,0),"")</f>
        <v>乐东黎族自治县</v>
      </c>
      <c r="C2129" s="99" t="str">
        <f>IFERROR(_xlfn.XLOOKUP($G2129,通讯通路门店!$S$4:$S$993933,通讯通路门店!$C$4:$C$993933,0,0),"")</f>
        <v>乐东黎族自治县</v>
      </c>
      <c r="D2129" s="99" t="str">
        <f>IFERROR(_xlfn.XLOOKUP($G2129,通讯通路门店!$S$4:$S$993933,通讯通路门店!$D$4:$D$993933,0,0),"")</f>
        <v>万冲镇</v>
      </c>
      <c r="E2129" s="83"/>
      <c r="F2129" s="83"/>
      <c r="G2129" s="101"/>
      <c r="H2129" s="102">
        <f>IFERROR(_xlfn.XLOOKUP($G2129,通讯通路门店!$S$4:$S$993933,通讯通路门店!$R$4:$R$993933,0,0),"")</f>
        <v>0</v>
      </c>
      <c r="I2129" s="83"/>
      <c r="J2129" s="83"/>
      <c r="K2129" s="83"/>
      <c r="L2129" s="83"/>
      <c r="M2129" s="83"/>
      <c r="N2129" s="83"/>
      <c r="O2129" s="83"/>
      <c r="P2129" s="83"/>
      <c r="Q2129" s="83"/>
      <c r="R2129" s="83"/>
      <c r="S2129" s="83"/>
      <c r="T2129" s="83"/>
      <c r="U2129" s="99">
        <f>COUNTIF(通讯通路门店!$S:$S,$G2129)</f>
        <v>0</v>
      </c>
      <c r="V2129" s="99">
        <f>COUNTIFS(通讯通路门店!$S:$S,$G2129,通讯通路门店!$J:$J,"综合卖场")</f>
        <v>0</v>
      </c>
      <c r="W2129" s="99">
        <f>SUMIFS(通讯通路门店!$AJ:$AJ,通讯通路门店!$S:$S,通讯客户沙盘!$G2129)</f>
        <v>0</v>
      </c>
      <c r="X2129" s="99">
        <f t="shared" si="165"/>
        <v>0</v>
      </c>
      <c r="Y2129" s="99">
        <f>COUNTIFS(通讯通路门店!$S:$S,$G2129,通讯通路门店!$J:$J,"荣耀体验店")+COUNTIFS(通讯通路门店!$S:$S,$G2129,通讯通路门店!$J:$J,"荣耀授权专卖店")</f>
        <v>0</v>
      </c>
      <c r="Z2129" s="99">
        <f>COUNTIFS(通讯通路门店!$S:$S,$G2129,通讯通路门店!$J:$J,"VIVO体验店")</f>
        <v>0</v>
      </c>
      <c r="AA2129" s="99">
        <f>COUNTIFS(通讯通路门店!$S:$S,$G2129,通讯通路门店!$J:$J,"OPPO体验店")</f>
        <v>0</v>
      </c>
      <c r="AB2129" s="99">
        <f>COUNTIFS(通讯通路门店!$S:$S,$G2129,通讯通路门店!$J:$J,"华为授权体验店")+COUNTIFS(通讯通路门店!$S:$S,$G2129,通讯通路门店!$J:$J,"华为堡垒店")</f>
        <v>0</v>
      </c>
      <c r="AC2129" s="99">
        <f>COUNTIFS(通讯通路门店!$S:$S,$G2129,通讯通路门店!$J:$J,"小米体验店")</f>
        <v>0</v>
      </c>
      <c r="AD2129" s="99">
        <f>COUNTIFS(通讯通路门店!$S:$S,$G2129,通讯通路门店!$J:$J,"苹果体验店")</f>
        <v>0</v>
      </c>
      <c r="AE2129" s="99">
        <f>COUNTIFS(通讯通路门店!$S:$S,$G2129,通讯通路门店!$J:$J,"其他品牌专卖店")</f>
        <v>0</v>
      </c>
      <c r="AF2129" s="99">
        <f>SUMIFS(通讯通路门店!$BI:$BI,通讯通路门店!$S:$S,$G2129)</f>
        <v>0</v>
      </c>
      <c r="AG2129" s="99">
        <f>SUMIFS(通讯通路门店!$BH:$BH,通讯通路门店!$S:$S,$G2129)</f>
        <v>0</v>
      </c>
      <c r="AH2129" s="99">
        <f t="shared" si="166"/>
        <v>0</v>
      </c>
      <c r="AI2129" s="99">
        <f>SUMIFS(通讯通路门店!$BB:$BB,通讯通路门店!$S:$S,$G2129)</f>
        <v>0</v>
      </c>
      <c r="AJ2129" s="99">
        <f>SUMIFS(通讯通路门店!$BE:$BE,通讯通路门店!$S:$S,$G2129)</f>
        <v>0</v>
      </c>
      <c r="AK2129" s="99">
        <f>SUMIFS(通讯通路门店!$BG:$BG,通讯通路门店!$S:$S,$G2129)</f>
        <v>0</v>
      </c>
      <c r="AL2129" s="99">
        <f>SUMIFS(通讯通路门店!$BC:$BC,通讯通路门店!$S:$S,$G2129)</f>
        <v>0</v>
      </c>
      <c r="AM2129" s="99">
        <f>SUMIFS(通讯通路门店!$BD:$BD,通讯通路门店!$S:$S,$G2129)</f>
        <v>0</v>
      </c>
      <c r="AN2129" s="99">
        <f>SUMIFS(通讯通路门店!$BF:$BF,通讯通路门店!$S:$S,$G2129)</f>
        <v>0</v>
      </c>
      <c r="AO2129" s="99">
        <f t="shared" si="167"/>
        <v>0</v>
      </c>
      <c r="AP2129" s="99">
        <f>SUMIFS(通讯通路门店!$K:$K,通讯通路门店!$S:$S,$G2129)</f>
        <v>0</v>
      </c>
      <c r="AQ2129" s="83"/>
      <c r="AR2129" s="99">
        <f>SUMIFS(通讯通路门店!$T:$T,通讯通路门店!$S:$S,$G2129)</f>
        <v>0</v>
      </c>
      <c r="AS2129" s="99">
        <f>SUMIFS(通讯通路门店!$U:$U,通讯通路门店!$S:$S,$G2129)</f>
        <v>0</v>
      </c>
      <c r="AT2129" s="99">
        <f>SUMIFS(通讯通路门店!$V:$V,通讯通路门店!$S:$S,$G2129)</f>
        <v>0</v>
      </c>
      <c r="AU2129" s="99">
        <f>SUMIFS(通讯通路门店!$W:$W,通讯通路门店!$S:$S,$G2129)</f>
        <v>0</v>
      </c>
      <c r="AV2129" s="99">
        <f>SUMIFS(通讯通路门店!$Z:$Z,通讯通路门店!$S:$S,$G2129)</f>
        <v>0</v>
      </c>
      <c r="AW2129" s="99">
        <f>SUMIFS(通讯通路门店!$AB:$AB,通讯通路门店!$S:$S,$G2129)</f>
        <v>0</v>
      </c>
      <c r="AX2129" s="99">
        <f>SUMIFS(通讯通路门店!$X:$X,通讯通路门店!$S:$S,$G2129)</f>
        <v>0</v>
      </c>
      <c r="AY2129" s="99">
        <f>SUMIFS(通讯通路门店!$Y:$Y,通讯通路门店!$S:$S,$G2129)</f>
        <v>0</v>
      </c>
      <c r="AZ2129" s="99">
        <f>SUMIFS(通讯通路门店!$AA:$AA,通讯通路门店!$S:$S,$G2129)</f>
        <v>0</v>
      </c>
      <c r="BA2129" s="99">
        <f t="shared" si="168"/>
        <v>0</v>
      </c>
      <c r="BB2129" s="99">
        <f t="shared" si="169"/>
        <v>0</v>
      </c>
      <c r="BC2129" s="99">
        <f>SUMIFS(通讯通路门店!$W:$W,通讯通路门店!$S:$S,$G2129,通讯通路门店!$J:$J,"荣耀体验店")+SUMIFS(通讯通路门店!$W:$W,通讯通路门店!$S:$S,$G2129,通讯通路门店!$J:$J,"荣耀授权专卖店")</f>
        <v>0</v>
      </c>
      <c r="BD2129" s="99">
        <f>SUMIFS(通讯通路门店!$Z:$Z,通讯通路门店!$S:$S,$G2129,通讯通路门店!$J:$J,"VIVO体验店")</f>
        <v>0</v>
      </c>
      <c r="BE2129" s="99">
        <f>SUMIFS(通讯通路门店!$AB:$AB,通讯通路门店!$S:$S,$G2129,通讯通路门店!$J:$J,"OPPO体验店")</f>
        <v>0</v>
      </c>
      <c r="BF2129" s="99">
        <f>SUMIFS(通讯通路门店!$X:$X,通讯通路门店!$S:$S,$G2129,通讯通路门店!$J:$J,"华为授权体验店")+SUMIFS(通讯通路门店!$AA:$AA,通讯通路门店!$S:$S,$G2129,通讯通路门店!$J:$J,"华为堡垒店")</f>
        <v>0</v>
      </c>
      <c r="BG2129" s="99">
        <f>SUMIFS(通讯通路门店!$Y:$Y,通讯通路门店!$S:$S,$G2129,通讯通路门店!$J:$J,"小米体验店")</f>
        <v>0</v>
      </c>
      <c r="BH2129" s="99">
        <f>SUMIFS(通讯通路门店!$AA:$AA,通讯通路门店!$S:$S,$G2129,通讯通路门店!$J:$J,"苹果体验店")</f>
        <v>0</v>
      </c>
      <c r="BI2129" s="99">
        <f>SUMIFS(通讯通路门店!$K:$K,通讯通路门店!$S:$S,$G2129,通讯通路门店!$J:$J,"其他品牌专卖店")</f>
        <v>0</v>
      </c>
      <c r="BJ2129" s="99">
        <f>SUMIFS(通讯通路门店!$AC:$AC,通讯通路门店!$S:$S,$G2129)</f>
        <v>0</v>
      </c>
      <c r="BK2129" s="99">
        <f>SUMIFS(通讯通路门店!$AD:$AD,通讯通路门店!$S:$S,$G2129)</f>
        <v>0</v>
      </c>
      <c r="BL2129" s="99">
        <f>SUMIFS(通讯通路门店!$AE:$AE,通讯通路门店!$S:$S,$G2129)</f>
        <v>0</v>
      </c>
      <c r="BM2129" s="99">
        <f>SUMIFS(通讯通路门店!$AF:$AF,通讯通路门店!$S:$S,$G2129)</f>
        <v>0</v>
      </c>
      <c r="BN2129" s="99">
        <f>SUMIFS(通讯通路门店!$AG:$AG,通讯通路门店!$S:$S,$G2129)</f>
        <v>0</v>
      </c>
      <c r="BO2129" s="99">
        <f>SUMIFS(通讯通路门店!$AH:$AH,通讯通路门店!$S:$S,$G2129)</f>
        <v>0</v>
      </c>
      <c r="BP2129" s="99">
        <f>SUMIFS(通讯通路门店!$AI:$AI,通讯通路门店!$S:$S,$G2129)</f>
        <v>0</v>
      </c>
      <c r="BQ2129" s="83"/>
    </row>
    <row r="2130" spans="1:69">
      <c r="A2130" s="99" t="str">
        <f>IFERROR(_xlfn.XLOOKUP($G2130,通讯通路门店!$S$4:$S$993933,通讯通路门店!$A$4:$A$993933,0,0),"")</f>
        <v>海南省</v>
      </c>
      <c r="B2130" s="99" t="str">
        <f>IFERROR(_xlfn.XLOOKUP($G2130,通讯通路门店!$S$4:$S$993933,通讯通路门店!$B$4:$B$993933,0,0),"")</f>
        <v>乐东黎族自治县</v>
      </c>
      <c r="C2130" s="99" t="str">
        <f>IFERROR(_xlfn.XLOOKUP($G2130,通讯通路门店!$S$4:$S$993933,通讯通路门店!$C$4:$C$993933,0,0),"")</f>
        <v>乐东黎族自治县</v>
      </c>
      <c r="D2130" s="99" t="str">
        <f>IFERROR(_xlfn.XLOOKUP($G2130,通讯通路门店!$S$4:$S$993933,通讯通路门店!$D$4:$D$993933,0,0),"")</f>
        <v>万冲镇</v>
      </c>
      <c r="E2130" s="83"/>
      <c r="F2130" s="83"/>
      <c r="G2130" s="101"/>
      <c r="H2130" s="102">
        <f>IFERROR(_xlfn.XLOOKUP($G2130,通讯通路门店!$S$4:$S$993933,通讯通路门店!$R$4:$R$993933,0,0),"")</f>
        <v>0</v>
      </c>
      <c r="I2130" s="83"/>
      <c r="J2130" s="83"/>
      <c r="K2130" s="83"/>
      <c r="L2130" s="83"/>
      <c r="M2130" s="83"/>
      <c r="N2130" s="83"/>
      <c r="O2130" s="83"/>
      <c r="P2130" s="83"/>
      <c r="Q2130" s="83"/>
      <c r="R2130" s="83"/>
      <c r="S2130" s="83"/>
      <c r="T2130" s="83"/>
      <c r="U2130" s="99">
        <f>COUNTIF(通讯通路门店!$S:$S,$G2130)</f>
        <v>0</v>
      </c>
      <c r="V2130" s="99">
        <f>COUNTIFS(通讯通路门店!$S:$S,$G2130,通讯通路门店!$J:$J,"综合卖场")</f>
        <v>0</v>
      </c>
      <c r="W2130" s="99">
        <f>SUMIFS(通讯通路门店!$AJ:$AJ,通讯通路门店!$S:$S,通讯客户沙盘!$G2130)</f>
        <v>0</v>
      </c>
      <c r="X2130" s="99">
        <f t="shared" si="165"/>
        <v>0</v>
      </c>
      <c r="Y2130" s="99">
        <f>COUNTIFS(通讯通路门店!$S:$S,$G2130,通讯通路门店!$J:$J,"荣耀体验店")+COUNTIFS(通讯通路门店!$S:$S,$G2130,通讯通路门店!$J:$J,"荣耀授权专卖店")</f>
        <v>0</v>
      </c>
      <c r="Z2130" s="99">
        <f>COUNTIFS(通讯通路门店!$S:$S,$G2130,通讯通路门店!$J:$J,"VIVO体验店")</f>
        <v>0</v>
      </c>
      <c r="AA2130" s="99">
        <f>COUNTIFS(通讯通路门店!$S:$S,$G2130,通讯通路门店!$J:$J,"OPPO体验店")</f>
        <v>0</v>
      </c>
      <c r="AB2130" s="99">
        <f>COUNTIFS(通讯通路门店!$S:$S,$G2130,通讯通路门店!$J:$J,"华为授权体验店")+COUNTIFS(通讯通路门店!$S:$S,$G2130,通讯通路门店!$J:$J,"华为堡垒店")</f>
        <v>0</v>
      </c>
      <c r="AC2130" s="99">
        <f>COUNTIFS(通讯通路门店!$S:$S,$G2130,通讯通路门店!$J:$J,"小米体验店")</f>
        <v>0</v>
      </c>
      <c r="AD2130" s="99">
        <f>COUNTIFS(通讯通路门店!$S:$S,$G2130,通讯通路门店!$J:$J,"苹果体验店")</f>
        <v>0</v>
      </c>
      <c r="AE2130" s="99">
        <f>COUNTIFS(通讯通路门店!$S:$S,$G2130,通讯通路门店!$J:$J,"其他品牌专卖店")</f>
        <v>0</v>
      </c>
      <c r="AF2130" s="99">
        <f>SUMIFS(通讯通路门店!$BI:$BI,通讯通路门店!$S:$S,$G2130)</f>
        <v>0</v>
      </c>
      <c r="AG2130" s="99">
        <f>SUMIFS(通讯通路门店!$BH:$BH,通讯通路门店!$S:$S,$G2130)</f>
        <v>0</v>
      </c>
      <c r="AH2130" s="99">
        <f t="shared" si="166"/>
        <v>0</v>
      </c>
      <c r="AI2130" s="99">
        <f>SUMIFS(通讯通路门店!$BB:$BB,通讯通路门店!$S:$S,$G2130)</f>
        <v>0</v>
      </c>
      <c r="AJ2130" s="99">
        <f>SUMIFS(通讯通路门店!$BE:$BE,通讯通路门店!$S:$S,$G2130)</f>
        <v>0</v>
      </c>
      <c r="AK2130" s="99">
        <f>SUMIFS(通讯通路门店!$BG:$BG,通讯通路门店!$S:$S,$G2130)</f>
        <v>0</v>
      </c>
      <c r="AL2130" s="99">
        <f>SUMIFS(通讯通路门店!$BC:$BC,通讯通路门店!$S:$S,$G2130)</f>
        <v>0</v>
      </c>
      <c r="AM2130" s="99">
        <f>SUMIFS(通讯通路门店!$BD:$BD,通讯通路门店!$S:$S,$G2130)</f>
        <v>0</v>
      </c>
      <c r="AN2130" s="99">
        <f>SUMIFS(通讯通路门店!$BF:$BF,通讯通路门店!$S:$S,$G2130)</f>
        <v>0</v>
      </c>
      <c r="AO2130" s="99">
        <f t="shared" si="167"/>
        <v>0</v>
      </c>
      <c r="AP2130" s="99">
        <f>SUMIFS(通讯通路门店!$K:$K,通讯通路门店!$S:$S,$G2130)</f>
        <v>0</v>
      </c>
      <c r="AQ2130" s="83"/>
      <c r="AR2130" s="99">
        <f>SUMIFS(通讯通路门店!$T:$T,通讯通路门店!$S:$S,$G2130)</f>
        <v>0</v>
      </c>
      <c r="AS2130" s="99">
        <f>SUMIFS(通讯通路门店!$U:$U,通讯通路门店!$S:$S,$G2130)</f>
        <v>0</v>
      </c>
      <c r="AT2130" s="99">
        <f>SUMIFS(通讯通路门店!$V:$V,通讯通路门店!$S:$S,$G2130)</f>
        <v>0</v>
      </c>
      <c r="AU2130" s="99">
        <f>SUMIFS(通讯通路门店!$W:$W,通讯通路门店!$S:$S,$G2130)</f>
        <v>0</v>
      </c>
      <c r="AV2130" s="99">
        <f>SUMIFS(通讯通路门店!$Z:$Z,通讯通路门店!$S:$S,$G2130)</f>
        <v>0</v>
      </c>
      <c r="AW2130" s="99">
        <f>SUMIFS(通讯通路门店!$AB:$AB,通讯通路门店!$S:$S,$G2130)</f>
        <v>0</v>
      </c>
      <c r="AX2130" s="99">
        <f>SUMIFS(通讯通路门店!$X:$X,通讯通路门店!$S:$S,$G2130)</f>
        <v>0</v>
      </c>
      <c r="AY2130" s="99">
        <f>SUMIFS(通讯通路门店!$Y:$Y,通讯通路门店!$S:$S,$G2130)</f>
        <v>0</v>
      </c>
      <c r="AZ2130" s="99">
        <f>SUMIFS(通讯通路门店!$AA:$AA,通讯通路门店!$S:$S,$G2130)</f>
        <v>0</v>
      </c>
      <c r="BA2130" s="99">
        <f t="shared" si="168"/>
        <v>0</v>
      </c>
      <c r="BB2130" s="99">
        <f t="shared" si="169"/>
        <v>0</v>
      </c>
      <c r="BC2130" s="99">
        <f>SUMIFS(通讯通路门店!$W:$W,通讯通路门店!$S:$S,$G2130,通讯通路门店!$J:$J,"荣耀体验店")+SUMIFS(通讯通路门店!$W:$W,通讯通路门店!$S:$S,$G2130,通讯通路门店!$J:$J,"荣耀授权专卖店")</f>
        <v>0</v>
      </c>
      <c r="BD2130" s="99">
        <f>SUMIFS(通讯通路门店!$Z:$Z,通讯通路门店!$S:$S,$G2130,通讯通路门店!$J:$J,"VIVO体验店")</f>
        <v>0</v>
      </c>
      <c r="BE2130" s="99">
        <f>SUMIFS(通讯通路门店!$AB:$AB,通讯通路门店!$S:$S,$G2130,通讯通路门店!$J:$J,"OPPO体验店")</f>
        <v>0</v>
      </c>
      <c r="BF2130" s="99">
        <f>SUMIFS(通讯通路门店!$X:$X,通讯通路门店!$S:$S,$G2130,通讯通路门店!$J:$J,"华为授权体验店")+SUMIFS(通讯通路门店!$AA:$AA,通讯通路门店!$S:$S,$G2130,通讯通路门店!$J:$J,"华为堡垒店")</f>
        <v>0</v>
      </c>
      <c r="BG2130" s="99">
        <f>SUMIFS(通讯通路门店!$Y:$Y,通讯通路门店!$S:$S,$G2130,通讯通路门店!$J:$J,"小米体验店")</f>
        <v>0</v>
      </c>
      <c r="BH2130" s="99">
        <f>SUMIFS(通讯通路门店!$AA:$AA,通讯通路门店!$S:$S,$G2130,通讯通路门店!$J:$J,"苹果体验店")</f>
        <v>0</v>
      </c>
      <c r="BI2130" s="99">
        <f>SUMIFS(通讯通路门店!$K:$K,通讯通路门店!$S:$S,$G2130,通讯通路门店!$J:$J,"其他品牌专卖店")</f>
        <v>0</v>
      </c>
      <c r="BJ2130" s="99">
        <f>SUMIFS(通讯通路门店!$AC:$AC,通讯通路门店!$S:$S,$G2130)</f>
        <v>0</v>
      </c>
      <c r="BK2130" s="99">
        <f>SUMIFS(通讯通路门店!$AD:$AD,通讯通路门店!$S:$S,$G2130)</f>
        <v>0</v>
      </c>
      <c r="BL2130" s="99">
        <f>SUMIFS(通讯通路门店!$AE:$AE,通讯通路门店!$S:$S,$G2130)</f>
        <v>0</v>
      </c>
      <c r="BM2130" s="99">
        <f>SUMIFS(通讯通路门店!$AF:$AF,通讯通路门店!$S:$S,$G2130)</f>
        <v>0</v>
      </c>
      <c r="BN2130" s="99">
        <f>SUMIFS(通讯通路门店!$AG:$AG,通讯通路门店!$S:$S,$G2130)</f>
        <v>0</v>
      </c>
      <c r="BO2130" s="99">
        <f>SUMIFS(通讯通路门店!$AH:$AH,通讯通路门店!$S:$S,$G2130)</f>
        <v>0</v>
      </c>
      <c r="BP2130" s="99">
        <f>SUMIFS(通讯通路门店!$AI:$AI,通讯通路门店!$S:$S,$G2130)</f>
        <v>0</v>
      </c>
      <c r="BQ2130" s="83"/>
    </row>
    <row r="2131" spans="1:69">
      <c r="A2131" s="99" t="str">
        <f>IFERROR(_xlfn.XLOOKUP($G2131,通讯通路门店!$S$4:$S$993933,通讯通路门店!$A$4:$A$993933,0,0),"")</f>
        <v>海南省</v>
      </c>
      <c r="B2131" s="99" t="str">
        <f>IFERROR(_xlfn.XLOOKUP($G2131,通讯通路门店!$S$4:$S$993933,通讯通路门店!$B$4:$B$993933,0,0),"")</f>
        <v>乐东黎族自治县</v>
      </c>
      <c r="C2131" s="99" t="str">
        <f>IFERROR(_xlfn.XLOOKUP($G2131,通讯通路门店!$S$4:$S$993933,通讯通路门店!$C$4:$C$993933,0,0),"")</f>
        <v>乐东黎族自治县</v>
      </c>
      <c r="D2131" s="99" t="str">
        <f>IFERROR(_xlfn.XLOOKUP($G2131,通讯通路门店!$S$4:$S$993933,通讯通路门店!$D$4:$D$993933,0,0),"")</f>
        <v>万冲镇</v>
      </c>
      <c r="E2131" s="83"/>
      <c r="F2131" s="83"/>
      <c r="G2131" s="101"/>
      <c r="H2131" s="102">
        <f>IFERROR(_xlfn.XLOOKUP($G2131,通讯通路门店!$S$4:$S$993933,通讯通路门店!$R$4:$R$993933,0,0),"")</f>
        <v>0</v>
      </c>
      <c r="I2131" s="83"/>
      <c r="J2131" s="83"/>
      <c r="K2131" s="83"/>
      <c r="L2131" s="83"/>
      <c r="M2131" s="83"/>
      <c r="N2131" s="83"/>
      <c r="O2131" s="83"/>
      <c r="P2131" s="83"/>
      <c r="Q2131" s="83"/>
      <c r="R2131" s="83"/>
      <c r="S2131" s="83"/>
      <c r="T2131" s="83"/>
      <c r="U2131" s="99">
        <f>COUNTIF(通讯通路门店!$S:$S,$G2131)</f>
        <v>0</v>
      </c>
      <c r="V2131" s="99">
        <f>COUNTIFS(通讯通路门店!$S:$S,$G2131,通讯通路门店!$J:$J,"综合卖场")</f>
        <v>0</v>
      </c>
      <c r="W2131" s="99">
        <f>SUMIFS(通讯通路门店!$AJ:$AJ,通讯通路门店!$S:$S,通讯客户沙盘!$G2131)</f>
        <v>0</v>
      </c>
      <c r="X2131" s="99">
        <f t="shared" si="165"/>
        <v>0</v>
      </c>
      <c r="Y2131" s="99">
        <f>COUNTIFS(通讯通路门店!$S:$S,$G2131,通讯通路门店!$J:$J,"荣耀体验店")+COUNTIFS(通讯通路门店!$S:$S,$G2131,通讯通路门店!$J:$J,"荣耀授权专卖店")</f>
        <v>0</v>
      </c>
      <c r="Z2131" s="99">
        <f>COUNTIFS(通讯通路门店!$S:$S,$G2131,通讯通路门店!$J:$J,"VIVO体验店")</f>
        <v>0</v>
      </c>
      <c r="AA2131" s="99">
        <f>COUNTIFS(通讯通路门店!$S:$S,$G2131,通讯通路门店!$J:$J,"OPPO体验店")</f>
        <v>0</v>
      </c>
      <c r="AB2131" s="99">
        <f>COUNTIFS(通讯通路门店!$S:$S,$G2131,通讯通路门店!$J:$J,"华为授权体验店")+COUNTIFS(通讯通路门店!$S:$S,$G2131,通讯通路门店!$J:$J,"华为堡垒店")</f>
        <v>0</v>
      </c>
      <c r="AC2131" s="99">
        <f>COUNTIFS(通讯通路门店!$S:$S,$G2131,通讯通路门店!$J:$J,"小米体验店")</f>
        <v>0</v>
      </c>
      <c r="AD2131" s="99">
        <f>COUNTIFS(通讯通路门店!$S:$S,$G2131,通讯通路门店!$J:$J,"苹果体验店")</f>
        <v>0</v>
      </c>
      <c r="AE2131" s="99">
        <f>COUNTIFS(通讯通路门店!$S:$S,$G2131,通讯通路门店!$J:$J,"其他品牌专卖店")</f>
        <v>0</v>
      </c>
      <c r="AF2131" s="99">
        <f>SUMIFS(通讯通路门店!$BI:$BI,通讯通路门店!$S:$S,$G2131)</f>
        <v>0</v>
      </c>
      <c r="AG2131" s="99">
        <f>SUMIFS(通讯通路门店!$BH:$BH,通讯通路门店!$S:$S,$G2131)</f>
        <v>0</v>
      </c>
      <c r="AH2131" s="99">
        <f t="shared" si="166"/>
        <v>0</v>
      </c>
      <c r="AI2131" s="99">
        <f>SUMIFS(通讯通路门店!$BB:$BB,通讯通路门店!$S:$S,$G2131)</f>
        <v>0</v>
      </c>
      <c r="AJ2131" s="99">
        <f>SUMIFS(通讯通路门店!$BE:$BE,通讯通路门店!$S:$S,$G2131)</f>
        <v>0</v>
      </c>
      <c r="AK2131" s="99">
        <f>SUMIFS(通讯通路门店!$BG:$BG,通讯通路门店!$S:$S,$G2131)</f>
        <v>0</v>
      </c>
      <c r="AL2131" s="99">
        <f>SUMIFS(通讯通路门店!$BC:$BC,通讯通路门店!$S:$S,$G2131)</f>
        <v>0</v>
      </c>
      <c r="AM2131" s="99">
        <f>SUMIFS(通讯通路门店!$BD:$BD,通讯通路门店!$S:$S,$G2131)</f>
        <v>0</v>
      </c>
      <c r="AN2131" s="99">
        <f>SUMIFS(通讯通路门店!$BF:$BF,通讯通路门店!$S:$S,$G2131)</f>
        <v>0</v>
      </c>
      <c r="AO2131" s="99">
        <f t="shared" si="167"/>
        <v>0</v>
      </c>
      <c r="AP2131" s="99">
        <f>SUMIFS(通讯通路门店!$K:$K,通讯通路门店!$S:$S,$G2131)</f>
        <v>0</v>
      </c>
      <c r="AQ2131" s="83"/>
      <c r="AR2131" s="99">
        <f>SUMIFS(通讯通路门店!$T:$T,通讯通路门店!$S:$S,$G2131)</f>
        <v>0</v>
      </c>
      <c r="AS2131" s="99">
        <f>SUMIFS(通讯通路门店!$U:$U,通讯通路门店!$S:$S,$G2131)</f>
        <v>0</v>
      </c>
      <c r="AT2131" s="99">
        <f>SUMIFS(通讯通路门店!$V:$V,通讯通路门店!$S:$S,$G2131)</f>
        <v>0</v>
      </c>
      <c r="AU2131" s="99">
        <f>SUMIFS(通讯通路门店!$W:$W,通讯通路门店!$S:$S,$G2131)</f>
        <v>0</v>
      </c>
      <c r="AV2131" s="99">
        <f>SUMIFS(通讯通路门店!$Z:$Z,通讯通路门店!$S:$S,$G2131)</f>
        <v>0</v>
      </c>
      <c r="AW2131" s="99">
        <f>SUMIFS(通讯通路门店!$AB:$AB,通讯通路门店!$S:$S,$G2131)</f>
        <v>0</v>
      </c>
      <c r="AX2131" s="99">
        <f>SUMIFS(通讯通路门店!$X:$X,通讯通路门店!$S:$S,$G2131)</f>
        <v>0</v>
      </c>
      <c r="AY2131" s="99">
        <f>SUMIFS(通讯通路门店!$Y:$Y,通讯通路门店!$S:$S,$G2131)</f>
        <v>0</v>
      </c>
      <c r="AZ2131" s="99">
        <f>SUMIFS(通讯通路门店!$AA:$AA,通讯通路门店!$S:$S,$G2131)</f>
        <v>0</v>
      </c>
      <c r="BA2131" s="99">
        <f t="shared" si="168"/>
        <v>0</v>
      </c>
      <c r="BB2131" s="99">
        <f t="shared" si="169"/>
        <v>0</v>
      </c>
      <c r="BC2131" s="99">
        <f>SUMIFS(通讯通路门店!$W:$W,通讯通路门店!$S:$S,$G2131,通讯通路门店!$J:$J,"荣耀体验店")+SUMIFS(通讯通路门店!$W:$W,通讯通路门店!$S:$S,$G2131,通讯通路门店!$J:$J,"荣耀授权专卖店")</f>
        <v>0</v>
      </c>
      <c r="BD2131" s="99">
        <f>SUMIFS(通讯通路门店!$Z:$Z,通讯通路门店!$S:$S,$G2131,通讯通路门店!$J:$J,"VIVO体验店")</f>
        <v>0</v>
      </c>
      <c r="BE2131" s="99">
        <f>SUMIFS(通讯通路门店!$AB:$AB,通讯通路门店!$S:$S,$G2131,通讯通路门店!$J:$J,"OPPO体验店")</f>
        <v>0</v>
      </c>
      <c r="BF2131" s="99">
        <f>SUMIFS(通讯通路门店!$X:$X,通讯通路门店!$S:$S,$G2131,通讯通路门店!$J:$J,"华为授权体验店")+SUMIFS(通讯通路门店!$AA:$AA,通讯通路门店!$S:$S,$G2131,通讯通路门店!$J:$J,"华为堡垒店")</f>
        <v>0</v>
      </c>
      <c r="BG2131" s="99">
        <f>SUMIFS(通讯通路门店!$Y:$Y,通讯通路门店!$S:$S,$G2131,通讯通路门店!$J:$J,"小米体验店")</f>
        <v>0</v>
      </c>
      <c r="BH2131" s="99">
        <f>SUMIFS(通讯通路门店!$AA:$AA,通讯通路门店!$S:$S,$G2131,通讯通路门店!$J:$J,"苹果体验店")</f>
        <v>0</v>
      </c>
      <c r="BI2131" s="99">
        <f>SUMIFS(通讯通路门店!$K:$K,通讯通路门店!$S:$S,$G2131,通讯通路门店!$J:$J,"其他品牌专卖店")</f>
        <v>0</v>
      </c>
      <c r="BJ2131" s="99">
        <f>SUMIFS(通讯通路门店!$AC:$AC,通讯通路门店!$S:$S,$G2131)</f>
        <v>0</v>
      </c>
      <c r="BK2131" s="99">
        <f>SUMIFS(通讯通路门店!$AD:$AD,通讯通路门店!$S:$S,$G2131)</f>
        <v>0</v>
      </c>
      <c r="BL2131" s="99">
        <f>SUMIFS(通讯通路门店!$AE:$AE,通讯通路门店!$S:$S,$G2131)</f>
        <v>0</v>
      </c>
      <c r="BM2131" s="99">
        <f>SUMIFS(通讯通路门店!$AF:$AF,通讯通路门店!$S:$S,$G2131)</f>
        <v>0</v>
      </c>
      <c r="BN2131" s="99">
        <f>SUMIFS(通讯通路门店!$AG:$AG,通讯通路门店!$S:$S,$G2131)</f>
        <v>0</v>
      </c>
      <c r="BO2131" s="99">
        <f>SUMIFS(通讯通路门店!$AH:$AH,通讯通路门店!$S:$S,$G2131)</f>
        <v>0</v>
      </c>
      <c r="BP2131" s="99">
        <f>SUMIFS(通讯通路门店!$AI:$AI,通讯通路门店!$S:$S,$G2131)</f>
        <v>0</v>
      </c>
      <c r="BQ2131" s="83"/>
    </row>
    <row r="2132" spans="1:69">
      <c r="A2132" s="99" t="str">
        <f>IFERROR(_xlfn.XLOOKUP($G2132,通讯通路门店!$S$4:$S$993933,通讯通路门店!$A$4:$A$993933,0,0),"")</f>
        <v>海南省</v>
      </c>
      <c r="B2132" s="99" t="str">
        <f>IFERROR(_xlfn.XLOOKUP($G2132,通讯通路门店!$S$4:$S$993933,通讯通路门店!$B$4:$B$993933,0,0),"")</f>
        <v>乐东黎族自治县</v>
      </c>
      <c r="C2132" s="99" t="str">
        <f>IFERROR(_xlfn.XLOOKUP($G2132,通讯通路门店!$S$4:$S$993933,通讯通路门店!$C$4:$C$993933,0,0),"")</f>
        <v>乐东黎族自治县</v>
      </c>
      <c r="D2132" s="99" t="str">
        <f>IFERROR(_xlfn.XLOOKUP($G2132,通讯通路门店!$S$4:$S$993933,通讯通路门店!$D$4:$D$993933,0,0),"")</f>
        <v>万冲镇</v>
      </c>
      <c r="E2132" s="83"/>
      <c r="F2132" s="83"/>
      <c r="G2132" s="101"/>
      <c r="H2132" s="102">
        <f>IFERROR(_xlfn.XLOOKUP($G2132,通讯通路门店!$S$4:$S$993933,通讯通路门店!$R$4:$R$993933,0,0),"")</f>
        <v>0</v>
      </c>
      <c r="I2132" s="83"/>
      <c r="J2132" s="83"/>
      <c r="K2132" s="83"/>
      <c r="L2132" s="83"/>
      <c r="M2132" s="83"/>
      <c r="N2132" s="83"/>
      <c r="O2132" s="83"/>
      <c r="P2132" s="83"/>
      <c r="Q2132" s="83"/>
      <c r="R2132" s="83"/>
      <c r="S2132" s="83"/>
      <c r="T2132" s="83"/>
      <c r="U2132" s="99">
        <f>COUNTIF(通讯通路门店!$S:$S,$G2132)</f>
        <v>0</v>
      </c>
      <c r="V2132" s="99">
        <f>COUNTIFS(通讯通路门店!$S:$S,$G2132,通讯通路门店!$J:$J,"综合卖场")</f>
        <v>0</v>
      </c>
      <c r="W2132" s="99">
        <f>SUMIFS(通讯通路门店!$AJ:$AJ,通讯通路门店!$S:$S,通讯客户沙盘!$G2132)</f>
        <v>0</v>
      </c>
      <c r="X2132" s="99">
        <f t="shared" si="165"/>
        <v>0</v>
      </c>
      <c r="Y2132" s="99">
        <f>COUNTIFS(通讯通路门店!$S:$S,$G2132,通讯通路门店!$J:$J,"荣耀体验店")+COUNTIFS(通讯通路门店!$S:$S,$G2132,通讯通路门店!$J:$J,"荣耀授权专卖店")</f>
        <v>0</v>
      </c>
      <c r="Z2132" s="99">
        <f>COUNTIFS(通讯通路门店!$S:$S,$G2132,通讯通路门店!$J:$J,"VIVO体验店")</f>
        <v>0</v>
      </c>
      <c r="AA2132" s="99">
        <f>COUNTIFS(通讯通路门店!$S:$S,$G2132,通讯通路门店!$J:$J,"OPPO体验店")</f>
        <v>0</v>
      </c>
      <c r="AB2132" s="99">
        <f>COUNTIFS(通讯通路门店!$S:$S,$G2132,通讯通路门店!$J:$J,"华为授权体验店")+COUNTIFS(通讯通路门店!$S:$S,$G2132,通讯通路门店!$J:$J,"华为堡垒店")</f>
        <v>0</v>
      </c>
      <c r="AC2132" s="99">
        <f>COUNTIFS(通讯通路门店!$S:$S,$G2132,通讯通路门店!$J:$J,"小米体验店")</f>
        <v>0</v>
      </c>
      <c r="AD2132" s="99">
        <f>COUNTIFS(通讯通路门店!$S:$S,$G2132,通讯通路门店!$J:$J,"苹果体验店")</f>
        <v>0</v>
      </c>
      <c r="AE2132" s="99">
        <f>COUNTIFS(通讯通路门店!$S:$S,$G2132,通讯通路门店!$J:$J,"其他品牌专卖店")</f>
        <v>0</v>
      </c>
      <c r="AF2132" s="99">
        <f>SUMIFS(通讯通路门店!$BI:$BI,通讯通路门店!$S:$S,$G2132)</f>
        <v>0</v>
      </c>
      <c r="AG2132" s="99">
        <f>SUMIFS(通讯通路门店!$BH:$BH,通讯通路门店!$S:$S,$G2132)</f>
        <v>0</v>
      </c>
      <c r="AH2132" s="99">
        <f t="shared" si="166"/>
        <v>0</v>
      </c>
      <c r="AI2132" s="99">
        <f>SUMIFS(通讯通路门店!$BB:$BB,通讯通路门店!$S:$S,$G2132)</f>
        <v>0</v>
      </c>
      <c r="AJ2132" s="99">
        <f>SUMIFS(通讯通路门店!$BE:$BE,通讯通路门店!$S:$S,$G2132)</f>
        <v>0</v>
      </c>
      <c r="AK2132" s="99">
        <f>SUMIFS(通讯通路门店!$BG:$BG,通讯通路门店!$S:$S,$G2132)</f>
        <v>0</v>
      </c>
      <c r="AL2132" s="99">
        <f>SUMIFS(通讯通路门店!$BC:$BC,通讯通路门店!$S:$S,$G2132)</f>
        <v>0</v>
      </c>
      <c r="AM2132" s="99">
        <f>SUMIFS(通讯通路门店!$BD:$BD,通讯通路门店!$S:$S,$G2132)</f>
        <v>0</v>
      </c>
      <c r="AN2132" s="99">
        <f>SUMIFS(通讯通路门店!$BF:$BF,通讯通路门店!$S:$S,$G2132)</f>
        <v>0</v>
      </c>
      <c r="AO2132" s="99">
        <f t="shared" si="167"/>
        <v>0</v>
      </c>
      <c r="AP2132" s="99">
        <f>SUMIFS(通讯通路门店!$K:$K,通讯通路门店!$S:$S,$G2132)</f>
        <v>0</v>
      </c>
      <c r="AQ2132" s="83"/>
      <c r="AR2132" s="99">
        <f>SUMIFS(通讯通路门店!$T:$T,通讯通路门店!$S:$S,$G2132)</f>
        <v>0</v>
      </c>
      <c r="AS2132" s="99">
        <f>SUMIFS(通讯通路门店!$U:$U,通讯通路门店!$S:$S,$G2132)</f>
        <v>0</v>
      </c>
      <c r="AT2132" s="99">
        <f>SUMIFS(通讯通路门店!$V:$V,通讯通路门店!$S:$S,$G2132)</f>
        <v>0</v>
      </c>
      <c r="AU2132" s="99">
        <f>SUMIFS(通讯通路门店!$W:$W,通讯通路门店!$S:$S,$G2132)</f>
        <v>0</v>
      </c>
      <c r="AV2132" s="99">
        <f>SUMIFS(通讯通路门店!$Z:$Z,通讯通路门店!$S:$S,$G2132)</f>
        <v>0</v>
      </c>
      <c r="AW2132" s="99">
        <f>SUMIFS(通讯通路门店!$AB:$AB,通讯通路门店!$S:$S,$G2132)</f>
        <v>0</v>
      </c>
      <c r="AX2132" s="99">
        <f>SUMIFS(通讯通路门店!$X:$X,通讯通路门店!$S:$S,$G2132)</f>
        <v>0</v>
      </c>
      <c r="AY2132" s="99">
        <f>SUMIFS(通讯通路门店!$Y:$Y,通讯通路门店!$S:$S,$G2132)</f>
        <v>0</v>
      </c>
      <c r="AZ2132" s="99">
        <f>SUMIFS(通讯通路门店!$AA:$AA,通讯通路门店!$S:$S,$G2132)</f>
        <v>0</v>
      </c>
      <c r="BA2132" s="99">
        <f t="shared" si="168"/>
        <v>0</v>
      </c>
      <c r="BB2132" s="99">
        <f t="shared" si="169"/>
        <v>0</v>
      </c>
      <c r="BC2132" s="99">
        <f>SUMIFS(通讯通路门店!$W:$W,通讯通路门店!$S:$S,$G2132,通讯通路门店!$J:$J,"荣耀体验店")+SUMIFS(通讯通路门店!$W:$W,通讯通路门店!$S:$S,$G2132,通讯通路门店!$J:$J,"荣耀授权专卖店")</f>
        <v>0</v>
      </c>
      <c r="BD2132" s="99">
        <f>SUMIFS(通讯通路门店!$Z:$Z,通讯通路门店!$S:$S,$G2132,通讯通路门店!$J:$J,"VIVO体验店")</f>
        <v>0</v>
      </c>
      <c r="BE2132" s="99">
        <f>SUMIFS(通讯通路门店!$AB:$AB,通讯通路门店!$S:$S,$G2132,通讯通路门店!$J:$J,"OPPO体验店")</f>
        <v>0</v>
      </c>
      <c r="BF2132" s="99">
        <f>SUMIFS(通讯通路门店!$X:$X,通讯通路门店!$S:$S,$G2132,通讯通路门店!$J:$J,"华为授权体验店")+SUMIFS(通讯通路门店!$AA:$AA,通讯通路门店!$S:$S,$G2132,通讯通路门店!$J:$J,"华为堡垒店")</f>
        <v>0</v>
      </c>
      <c r="BG2132" s="99">
        <f>SUMIFS(通讯通路门店!$Y:$Y,通讯通路门店!$S:$S,$G2132,通讯通路门店!$J:$J,"小米体验店")</f>
        <v>0</v>
      </c>
      <c r="BH2132" s="99">
        <f>SUMIFS(通讯通路门店!$AA:$AA,通讯通路门店!$S:$S,$G2132,通讯通路门店!$J:$J,"苹果体验店")</f>
        <v>0</v>
      </c>
      <c r="BI2132" s="99">
        <f>SUMIFS(通讯通路门店!$K:$K,通讯通路门店!$S:$S,$G2132,通讯通路门店!$J:$J,"其他品牌专卖店")</f>
        <v>0</v>
      </c>
      <c r="BJ2132" s="99">
        <f>SUMIFS(通讯通路门店!$AC:$AC,通讯通路门店!$S:$S,$G2132)</f>
        <v>0</v>
      </c>
      <c r="BK2132" s="99">
        <f>SUMIFS(通讯通路门店!$AD:$AD,通讯通路门店!$S:$S,$G2132)</f>
        <v>0</v>
      </c>
      <c r="BL2132" s="99">
        <f>SUMIFS(通讯通路门店!$AE:$AE,通讯通路门店!$S:$S,$G2132)</f>
        <v>0</v>
      </c>
      <c r="BM2132" s="99">
        <f>SUMIFS(通讯通路门店!$AF:$AF,通讯通路门店!$S:$S,$G2132)</f>
        <v>0</v>
      </c>
      <c r="BN2132" s="99">
        <f>SUMIFS(通讯通路门店!$AG:$AG,通讯通路门店!$S:$S,$G2132)</f>
        <v>0</v>
      </c>
      <c r="BO2132" s="99">
        <f>SUMIFS(通讯通路门店!$AH:$AH,通讯通路门店!$S:$S,$G2132)</f>
        <v>0</v>
      </c>
      <c r="BP2132" s="99">
        <f>SUMIFS(通讯通路门店!$AI:$AI,通讯通路门店!$S:$S,$G2132)</f>
        <v>0</v>
      </c>
      <c r="BQ2132" s="83"/>
    </row>
    <row r="2133" spans="1:69">
      <c r="A2133" s="99" t="str">
        <f>IFERROR(_xlfn.XLOOKUP($G2133,通讯通路门店!$S$4:$S$993933,通讯通路门店!$A$4:$A$993933,0,0),"")</f>
        <v>海南省</v>
      </c>
      <c r="B2133" s="99" t="str">
        <f>IFERROR(_xlfn.XLOOKUP($G2133,通讯通路门店!$S$4:$S$993933,通讯通路门店!$B$4:$B$993933,0,0),"")</f>
        <v>乐东黎族自治县</v>
      </c>
      <c r="C2133" s="99" t="str">
        <f>IFERROR(_xlfn.XLOOKUP($G2133,通讯通路门店!$S$4:$S$993933,通讯通路门店!$C$4:$C$993933,0,0),"")</f>
        <v>乐东黎族自治县</v>
      </c>
      <c r="D2133" s="99" t="str">
        <f>IFERROR(_xlfn.XLOOKUP($G2133,通讯通路门店!$S$4:$S$993933,通讯通路门店!$D$4:$D$993933,0,0),"")</f>
        <v>万冲镇</v>
      </c>
      <c r="E2133" s="83"/>
      <c r="F2133" s="83"/>
      <c r="G2133" s="101"/>
      <c r="H2133" s="102">
        <f>IFERROR(_xlfn.XLOOKUP($G2133,通讯通路门店!$S$4:$S$993933,通讯通路门店!$R$4:$R$993933,0,0),"")</f>
        <v>0</v>
      </c>
      <c r="I2133" s="83"/>
      <c r="J2133" s="83"/>
      <c r="K2133" s="83"/>
      <c r="L2133" s="83"/>
      <c r="M2133" s="83"/>
      <c r="N2133" s="83"/>
      <c r="O2133" s="83"/>
      <c r="P2133" s="83"/>
      <c r="Q2133" s="83"/>
      <c r="R2133" s="83"/>
      <c r="S2133" s="83"/>
      <c r="T2133" s="83"/>
      <c r="U2133" s="99">
        <f>COUNTIF(通讯通路门店!$S:$S,$G2133)</f>
        <v>0</v>
      </c>
      <c r="V2133" s="99">
        <f>COUNTIFS(通讯通路门店!$S:$S,$G2133,通讯通路门店!$J:$J,"综合卖场")</f>
        <v>0</v>
      </c>
      <c r="W2133" s="99">
        <f>SUMIFS(通讯通路门店!$AJ:$AJ,通讯通路门店!$S:$S,通讯客户沙盘!$G2133)</f>
        <v>0</v>
      </c>
      <c r="X2133" s="99">
        <f t="shared" si="165"/>
        <v>0</v>
      </c>
      <c r="Y2133" s="99">
        <f>COUNTIFS(通讯通路门店!$S:$S,$G2133,通讯通路门店!$J:$J,"荣耀体验店")+COUNTIFS(通讯通路门店!$S:$S,$G2133,通讯通路门店!$J:$J,"荣耀授权专卖店")</f>
        <v>0</v>
      </c>
      <c r="Z2133" s="99">
        <f>COUNTIFS(通讯通路门店!$S:$S,$G2133,通讯通路门店!$J:$J,"VIVO体验店")</f>
        <v>0</v>
      </c>
      <c r="AA2133" s="99">
        <f>COUNTIFS(通讯通路门店!$S:$S,$G2133,通讯通路门店!$J:$J,"OPPO体验店")</f>
        <v>0</v>
      </c>
      <c r="AB2133" s="99">
        <f>COUNTIFS(通讯通路门店!$S:$S,$G2133,通讯通路门店!$J:$J,"华为授权体验店")+COUNTIFS(通讯通路门店!$S:$S,$G2133,通讯通路门店!$J:$J,"华为堡垒店")</f>
        <v>0</v>
      </c>
      <c r="AC2133" s="99">
        <f>COUNTIFS(通讯通路门店!$S:$S,$G2133,通讯通路门店!$J:$J,"小米体验店")</f>
        <v>0</v>
      </c>
      <c r="AD2133" s="99">
        <f>COUNTIFS(通讯通路门店!$S:$S,$G2133,通讯通路门店!$J:$J,"苹果体验店")</f>
        <v>0</v>
      </c>
      <c r="AE2133" s="99">
        <f>COUNTIFS(通讯通路门店!$S:$S,$G2133,通讯通路门店!$J:$J,"其他品牌专卖店")</f>
        <v>0</v>
      </c>
      <c r="AF2133" s="99">
        <f>SUMIFS(通讯通路门店!$BI:$BI,通讯通路门店!$S:$S,$G2133)</f>
        <v>0</v>
      </c>
      <c r="AG2133" s="99">
        <f>SUMIFS(通讯通路门店!$BH:$BH,通讯通路门店!$S:$S,$G2133)</f>
        <v>0</v>
      </c>
      <c r="AH2133" s="99">
        <f t="shared" si="166"/>
        <v>0</v>
      </c>
      <c r="AI2133" s="99">
        <f>SUMIFS(通讯通路门店!$BB:$BB,通讯通路门店!$S:$S,$G2133)</f>
        <v>0</v>
      </c>
      <c r="AJ2133" s="99">
        <f>SUMIFS(通讯通路门店!$BE:$BE,通讯通路门店!$S:$S,$G2133)</f>
        <v>0</v>
      </c>
      <c r="AK2133" s="99">
        <f>SUMIFS(通讯通路门店!$BG:$BG,通讯通路门店!$S:$S,$G2133)</f>
        <v>0</v>
      </c>
      <c r="AL2133" s="99">
        <f>SUMIFS(通讯通路门店!$BC:$BC,通讯通路门店!$S:$S,$G2133)</f>
        <v>0</v>
      </c>
      <c r="AM2133" s="99">
        <f>SUMIFS(通讯通路门店!$BD:$BD,通讯通路门店!$S:$S,$G2133)</f>
        <v>0</v>
      </c>
      <c r="AN2133" s="99">
        <f>SUMIFS(通讯通路门店!$BF:$BF,通讯通路门店!$S:$S,$G2133)</f>
        <v>0</v>
      </c>
      <c r="AO2133" s="99">
        <f t="shared" si="167"/>
        <v>0</v>
      </c>
      <c r="AP2133" s="99">
        <f>SUMIFS(通讯通路门店!$K:$K,通讯通路门店!$S:$S,$G2133)</f>
        <v>0</v>
      </c>
      <c r="AQ2133" s="83"/>
      <c r="AR2133" s="99">
        <f>SUMIFS(通讯通路门店!$T:$T,通讯通路门店!$S:$S,$G2133)</f>
        <v>0</v>
      </c>
      <c r="AS2133" s="99">
        <f>SUMIFS(通讯通路门店!$U:$U,通讯通路门店!$S:$S,$G2133)</f>
        <v>0</v>
      </c>
      <c r="AT2133" s="99">
        <f>SUMIFS(通讯通路门店!$V:$V,通讯通路门店!$S:$S,$G2133)</f>
        <v>0</v>
      </c>
      <c r="AU2133" s="99">
        <f>SUMIFS(通讯通路门店!$W:$W,通讯通路门店!$S:$S,$G2133)</f>
        <v>0</v>
      </c>
      <c r="AV2133" s="99">
        <f>SUMIFS(通讯通路门店!$Z:$Z,通讯通路门店!$S:$S,$G2133)</f>
        <v>0</v>
      </c>
      <c r="AW2133" s="99">
        <f>SUMIFS(通讯通路门店!$AB:$AB,通讯通路门店!$S:$S,$G2133)</f>
        <v>0</v>
      </c>
      <c r="AX2133" s="99">
        <f>SUMIFS(通讯通路门店!$X:$X,通讯通路门店!$S:$S,$G2133)</f>
        <v>0</v>
      </c>
      <c r="AY2133" s="99">
        <f>SUMIFS(通讯通路门店!$Y:$Y,通讯通路门店!$S:$S,$G2133)</f>
        <v>0</v>
      </c>
      <c r="AZ2133" s="99">
        <f>SUMIFS(通讯通路门店!$AA:$AA,通讯通路门店!$S:$S,$G2133)</f>
        <v>0</v>
      </c>
      <c r="BA2133" s="99">
        <f t="shared" si="168"/>
        <v>0</v>
      </c>
      <c r="BB2133" s="99">
        <f t="shared" si="169"/>
        <v>0</v>
      </c>
      <c r="BC2133" s="99">
        <f>SUMIFS(通讯通路门店!$W:$W,通讯通路门店!$S:$S,$G2133,通讯通路门店!$J:$J,"荣耀体验店")+SUMIFS(通讯通路门店!$W:$W,通讯通路门店!$S:$S,$G2133,通讯通路门店!$J:$J,"荣耀授权专卖店")</f>
        <v>0</v>
      </c>
      <c r="BD2133" s="99">
        <f>SUMIFS(通讯通路门店!$Z:$Z,通讯通路门店!$S:$S,$G2133,通讯通路门店!$J:$J,"VIVO体验店")</f>
        <v>0</v>
      </c>
      <c r="BE2133" s="99">
        <f>SUMIFS(通讯通路门店!$AB:$AB,通讯通路门店!$S:$S,$G2133,通讯通路门店!$J:$J,"OPPO体验店")</f>
        <v>0</v>
      </c>
      <c r="BF2133" s="99">
        <f>SUMIFS(通讯通路门店!$X:$X,通讯通路门店!$S:$S,$G2133,通讯通路门店!$J:$J,"华为授权体验店")+SUMIFS(通讯通路门店!$AA:$AA,通讯通路门店!$S:$S,$G2133,通讯通路门店!$J:$J,"华为堡垒店")</f>
        <v>0</v>
      </c>
      <c r="BG2133" s="99">
        <f>SUMIFS(通讯通路门店!$Y:$Y,通讯通路门店!$S:$S,$G2133,通讯通路门店!$J:$J,"小米体验店")</f>
        <v>0</v>
      </c>
      <c r="BH2133" s="99">
        <f>SUMIFS(通讯通路门店!$AA:$AA,通讯通路门店!$S:$S,$G2133,通讯通路门店!$J:$J,"苹果体验店")</f>
        <v>0</v>
      </c>
      <c r="BI2133" s="99">
        <f>SUMIFS(通讯通路门店!$K:$K,通讯通路门店!$S:$S,$G2133,通讯通路门店!$J:$J,"其他品牌专卖店")</f>
        <v>0</v>
      </c>
      <c r="BJ2133" s="99">
        <f>SUMIFS(通讯通路门店!$AC:$AC,通讯通路门店!$S:$S,$G2133)</f>
        <v>0</v>
      </c>
      <c r="BK2133" s="99">
        <f>SUMIFS(通讯通路门店!$AD:$AD,通讯通路门店!$S:$S,$G2133)</f>
        <v>0</v>
      </c>
      <c r="BL2133" s="99">
        <f>SUMIFS(通讯通路门店!$AE:$AE,通讯通路门店!$S:$S,$G2133)</f>
        <v>0</v>
      </c>
      <c r="BM2133" s="99">
        <f>SUMIFS(通讯通路门店!$AF:$AF,通讯通路门店!$S:$S,$G2133)</f>
        <v>0</v>
      </c>
      <c r="BN2133" s="99">
        <f>SUMIFS(通讯通路门店!$AG:$AG,通讯通路门店!$S:$S,$G2133)</f>
        <v>0</v>
      </c>
      <c r="BO2133" s="99">
        <f>SUMIFS(通讯通路门店!$AH:$AH,通讯通路门店!$S:$S,$G2133)</f>
        <v>0</v>
      </c>
      <c r="BP2133" s="99">
        <f>SUMIFS(通讯通路门店!$AI:$AI,通讯通路门店!$S:$S,$G2133)</f>
        <v>0</v>
      </c>
      <c r="BQ2133" s="83"/>
    </row>
    <row r="2134" spans="1:69">
      <c r="A2134" s="99" t="str">
        <f>IFERROR(_xlfn.XLOOKUP($G2134,通讯通路门店!$S$4:$S$993933,通讯通路门店!$A$4:$A$993933,0,0),"")</f>
        <v>海南省</v>
      </c>
      <c r="B2134" s="99" t="str">
        <f>IFERROR(_xlfn.XLOOKUP($G2134,通讯通路门店!$S$4:$S$993933,通讯通路门店!$B$4:$B$993933,0,0),"")</f>
        <v>乐东黎族自治县</v>
      </c>
      <c r="C2134" s="99" t="str">
        <f>IFERROR(_xlfn.XLOOKUP($G2134,通讯通路门店!$S$4:$S$993933,通讯通路门店!$C$4:$C$993933,0,0),"")</f>
        <v>乐东黎族自治县</v>
      </c>
      <c r="D2134" s="99" t="str">
        <f>IFERROR(_xlfn.XLOOKUP($G2134,通讯通路门店!$S$4:$S$993933,通讯通路门店!$D$4:$D$993933,0,0),"")</f>
        <v>万冲镇</v>
      </c>
      <c r="E2134" s="83"/>
      <c r="F2134" s="83"/>
      <c r="G2134" s="101"/>
      <c r="H2134" s="102">
        <f>IFERROR(_xlfn.XLOOKUP($G2134,通讯通路门店!$S$4:$S$993933,通讯通路门店!$R$4:$R$993933,0,0),"")</f>
        <v>0</v>
      </c>
      <c r="I2134" s="83"/>
      <c r="J2134" s="83"/>
      <c r="K2134" s="83"/>
      <c r="L2134" s="83"/>
      <c r="M2134" s="83"/>
      <c r="N2134" s="83"/>
      <c r="O2134" s="83"/>
      <c r="P2134" s="83"/>
      <c r="Q2134" s="83"/>
      <c r="R2134" s="83"/>
      <c r="S2134" s="83"/>
      <c r="T2134" s="83"/>
      <c r="U2134" s="99">
        <f>COUNTIF(通讯通路门店!$S:$S,$G2134)</f>
        <v>0</v>
      </c>
      <c r="V2134" s="99">
        <f>COUNTIFS(通讯通路门店!$S:$S,$G2134,通讯通路门店!$J:$J,"综合卖场")</f>
        <v>0</v>
      </c>
      <c r="W2134" s="99">
        <f>SUMIFS(通讯通路门店!$AJ:$AJ,通讯通路门店!$S:$S,通讯客户沙盘!$G2134)</f>
        <v>0</v>
      </c>
      <c r="X2134" s="99">
        <f t="shared" si="165"/>
        <v>0</v>
      </c>
      <c r="Y2134" s="99">
        <f>COUNTIFS(通讯通路门店!$S:$S,$G2134,通讯通路门店!$J:$J,"荣耀体验店")+COUNTIFS(通讯通路门店!$S:$S,$G2134,通讯通路门店!$J:$J,"荣耀授权专卖店")</f>
        <v>0</v>
      </c>
      <c r="Z2134" s="99">
        <f>COUNTIFS(通讯通路门店!$S:$S,$G2134,通讯通路门店!$J:$J,"VIVO体验店")</f>
        <v>0</v>
      </c>
      <c r="AA2134" s="99">
        <f>COUNTIFS(通讯通路门店!$S:$S,$G2134,通讯通路门店!$J:$J,"OPPO体验店")</f>
        <v>0</v>
      </c>
      <c r="AB2134" s="99">
        <f>COUNTIFS(通讯通路门店!$S:$S,$G2134,通讯通路门店!$J:$J,"华为授权体验店")+COUNTIFS(通讯通路门店!$S:$S,$G2134,通讯通路门店!$J:$J,"华为堡垒店")</f>
        <v>0</v>
      </c>
      <c r="AC2134" s="99">
        <f>COUNTIFS(通讯通路门店!$S:$S,$G2134,通讯通路门店!$J:$J,"小米体验店")</f>
        <v>0</v>
      </c>
      <c r="AD2134" s="99">
        <f>COUNTIFS(通讯通路门店!$S:$S,$G2134,通讯通路门店!$J:$J,"苹果体验店")</f>
        <v>0</v>
      </c>
      <c r="AE2134" s="99">
        <f>COUNTIFS(通讯通路门店!$S:$S,$G2134,通讯通路门店!$J:$J,"其他品牌专卖店")</f>
        <v>0</v>
      </c>
      <c r="AF2134" s="99">
        <f>SUMIFS(通讯通路门店!$BI:$BI,通讯通路门店!$S:$S,$G2134)</f>
        <v>0</v>
      </c>
      <c r="AG2134" s="99">
        <f>SUMIFS(通讯通路门店!$BH:$BH,通讯通路门店!$S:$S,$G2134)</f>
        <v>0</v>
      </c>
      <c r="AH2134" s="99">
        <f t="shared" si="166"/>
        <v>0</v>
      </c>
      <c r="AI2134" s="99">
        <f>SUMIFS(通讯通路门店!$BB:$BB,通讯通路门店!$S:$S,$G2134)</f>
        <v>0</v>
      </c>
      <c r="AJ2134" s="99">
        <f>SUMIFS(通讯通路门店!$BE:$BE,通讯通路门店!$S:$S,$G2134)</f>
        <v>0</v>
      </c>
      <c r="AK2134" s="99">
        <f>SUMIFS(通讯通路门店!$BG:$BG,通讯通路门店!$S:$S,$G2134)</f>
        <v>0</v>
      </c>
      <c r="AL2134" s="99">
        <f>SUMIFS(通讯通路门店!$BC:$BC,通讯通路门店!$S:$S,$G2134)</f>
        <v>0</v>
      </c>
      <c r="AM2134" s="99">
        <f>SUMIFS(通讯通路门店!$BD:$BD,通讯通路门店!$S:$S,$G2134)</f>
        <v>0</v>
      </c>
      <c r="AN2134" s="99">
        <f>SUMIFS(通讯通路门店!$BF:$BF,通讯通路门店!$S:$S,$G2134)</f>
        <v>0</v>
      </c>
      <c r="AO2134" s="99">
        <f t="shared" si="167"/>
        <v>0</v>
      </c>
      <c r="AP2134" s="99">
        <f>SUMIFS(通讯通路门店!$K:$K,通讯通路门店!$S:$S,$G2134)</f>
        <v>0</v>
      </c>
      <c r="AQ2134" s="83"/>
      <c r="AR2134" s="99">
        <f>SUMIFS(通讯通路门店!$T:$T,通讯通路门店!$S:$S,$G2134)</f>
        <v>0</v>
      </c>
      <c r="AS2134" s="99">
        <f>SUMIFS(通讯通路门店!$U:$U,通讯通路门店!$S:$S,$G2134)</f>
        <v>0</v>
      </c>
      <c r="AT2134" s="99">
        <f>SUMIFS(通讯通路门店!$V:$V,通讯通路门店!$S:$S,$G2134)</f>
        <v>0</v>
      </c>
      <c r="AU2134" s="99">
        <f>SUMIFS(通讯通路门店!$W:$W,通讯通路门店!$S:$S,$G2134)</f>
        <v>0</v>
      </c>
      <c r="AV2134" s="99">
        <f>SUMIFS(通讯通路门店!$Z:$Z,通讯通路门店!$S:$S,$G2134)</f>
        <v>0</v>
      </c>
      <c r="AW2134" s="99">
        <f>SUMIFS(通讯通路门店!$AB:$AB,通讯通路门店!$S:$S,$G2134)</f>
        <v>0</v>
      </c>
      <c r="AX2134" s="99">
        <f>SUMIFS(通讯通路门店!$X:$X,通讯通路门店!$S:$S,$G2134)</f>
        <v>0</v>
      </c>
      <c r="AY2134" s="99">
        <f>SUMIFS(通讯通路门店!$Y:$Y,通讯通路门店!$S:$S,$G2134)</f>
        <v>0</v>
      </c>
      <c r="AZ2134" s="99">
        <f>SUMIFS(通讯通路门店!$AA:$AA,通讯通路门店!$S:$S,$G2134)</f>
        <v>0</v>
      </c>
      <c r="BA2134" s="99">
        <f t="shared" si="168"/>
        <v>0</v>
      </c>
      <c r="BB2134" s="99">
        <f t="shared" si="169"/>
        <v>0</v>
      </c>
      <c r="BC2134" s="99">
        <f>SUMIFS(通讯通路门店!$W:$W,通讯通路门店!$S:$S,$G2134,通讯通路门店!$J:$J,"荣耀体验店")+SUMIFS(通讯通路门店!$W:$W,通讯通路门店!$S:$S,$G2134,通讯通路门店!$J:$J,"荣耀授权专卖店")</f>
        <v>0</v>
      </c>
      <c r="BD2134" s="99">
        <f>SUMIFS(通讯通路门店!$Z:$Z,通讯通路门店!$S:$S,$G2134,通讯通路门店!$J:$J,"VIVO体验店")</f>
        <v>0</v>
      </c>
      <c r="BE2134" s="99">
        <f>SUMIFS(通讯通路门店!$AB:$AB,通讯通路门店!$S:$S,$G2134,通讯通路门店!$J:$J,"OPPO体验店")</f>
        <v>0</v>
      </c>
      <c r="BF2134" s="99">
        <f>SUMIFS(通讯通路门店!$X:$X,通讯通路门店!$S:$S,$G2134,通讯通路门店!$J:$J,"华为授权体验店")+SUMIFS(通讯通路门店!$AA:$AA,通讯通路门店!$S:$S,$G2134,通讯通路门店!$J:$J,"华为堡垒店")</f>
        <v>0</v>
      </c>
      <c r="BG2134" s="99">
        <f>SUMIFS(通讯通路门店!$Y:$Y,通讯通路门店!$S:$S,$G2134,通讯通路门店!$J:$J,"小米体验店")</f>
        <v>0</v>
      </c>
      <c r="BH2134" s="99">
        <f>SUMIFS(通讯通路门店!$AA:$AA,通讯通路门店!$S:$S,$G2134,通讯通路门店!$J:$J,"苹果体验店")</f>
        <v>0</v>
      </c>
      <c r="BI2134" s="99">
        <f>SUMIFS(通讯通路门店!$K:$K,通讯通路门店!$S:$S,$G2134,通讯通路门店!$J:$J,"其他品牌专卖店")</f>
        <v>0</v>
      </c>
      <c r="BJ2134" s="99">
        <f>SUMIFS(通讯通路门店!$AC:$AC,通讯通路门店!$S:$S,$G2134)</f>
        <v>0</v>
      </c>
      <c r="BK2134" s="99">
        <f>SUMIFS(通讯通路门店!$AD:$AD,通讯通路门店!$S:$S,$G2134)</f>
        <v>0</v>
      </c>
      <c r="BL2134" s="99">
        <f>SUMIFS(通讯通路门店!$AE:$AE,通讯通路门店!$S:$S,$G2134)</f>
        <v>0</v>
      </c>
      <c r="BM2134" s="99">
        <f>SUMIFS(通讯通路门店!$AF:$AF,通讯通路门店!$S:$S,$G2134)</f>
        <v>0</v>
      </c>
      <c r="BN2134" s="99">
        <f>SUMIFS(通讯通路门店!$AG:$AG,通讯通路门店!$S:$S,$G2134)</f>
        <v>0</v>
      </c>
      <c r="BO2134" s="99">
        <f>SUMIFS(通讯通路门店!$AH:$AH,通讯通路门店!$S:$S,$G2134)</f>
        <v>0</v>
      </c>
      <c r="BP2134" s="99">
        <f>SUMIFS(通讯通路门店!$AI:$AI,通讯通路门店!$S:$S,$G2134)</f>
        <v>0</v>
      </c>
      <c r="BQ2134" s="83"/>
    </row>
    <row r="2135" spans="1:69">
      <c r="A2135" s="99" t="str">
        <f>IFERROR(_xlfn.XLOOKUP($G2135,通讯通路门店!$S$4:$S$993933,通讯通路门店!$A$4:$A$993933,0,0),"")</f>
        <v>海南省</v>
      </c>
      <c r="B2135" s="99" t="str">
        <f>IFERROR(_xlfn.XLOOKUP($G2135,通讯通路门店!$S$4:$S$993933,通讯通路门店!$B$4:$B$993933,0,0),"")</f>
        <v>乐东黎族自治县</v>
      </c>
      <c r="C2135" s="99" t="str">
        <f>IFERROR(_xlfn.XLOOKUP($G2135,通讯通路门店!$S$4:$S$993933,通讯通路门店!$C$4:$C$993933,0,0),"")</f>
        <v>乐东黎族自治县</v>
      </c>
      <c r="D2135" s="99" t="str">
        <f>IFERROR(_xlfn.XLOOKUP($G2135,通讯通路门店!$S$4:$S$993933,通讯通路门店!$D$4:$D$993933,0,0),"")</f>
        <v>万冲镇</v>
      </c>
      <c r="E2135" s="83"/>
      <c r="F2135" s="83"/>
      <c r="G2135" s="101"/>
      <c r="H2135" s="102">
        <f>IFERROR(_xlfn.XLOOKUP($G2135,通讯通路门店!$S$4:$S$993933,通讯通路门店!$R$4:$R$993933,0,0),"")</f>
        <v>0</v>
      </c>
      <c r="I2135" s="83"/>
      <c r="J2135" s="83"/>
      <c r="K2135" s="83"/>
      <c r="L2135" s="83"/>
      <c r="M2135" s="83"/>
      <c r="N2135" s="83"/>
      <c r="O2135" s="83"/>
      <c r="P2135" s="83"/>
      <c r="Q2135" s="83"/>
      <c r="R2135" s="83"/>
      <c r="S2135" s="83"/>
      <c r="T2135" s="83"/>
      <c r="U2135" s="99">
        <f>COUNTIF(通讯通路门店!$S:$S,$G2135)</f>
        <v>0</v>
      </c>
      <c r="V2135" s="99">
        <f>COUNTIFS(通讯通路门店!$S:$S,$G2135,通讯通路门店!$J:$J,"综合卖场")</f>
        <v>0</v>
      </c>
      <c r="W2135" s="99">
        <f>SUMIFS(通讯通路门店!$AJ:$AJ,通讯通路门店!$S:$S,通讯客户沙盘!$G2135)</f>
        <v>0</v>
      </c>
      <c r="X2135" s="99">
        <f t="shared" si="165"/>
        <v>0</v>
      </c>
      <c r="Y2135" s="99">
        <f>COUNTIFS(通讯通路门店!$S:$S,$G2135,通讯通路门店!$J:$J,"荣耀体验店")+COUNTIFS(通讯通路门店!$S:$S,$G2135,通讯通路门店!$J:$J,"荣耀授权专卖店")</f>
        <v>0</v>
      </c>
      <c r="Z2135" s="99">
        <f>COUNTIFS(通讯通路门店!$S:$S,$G2135,通讯通路门店!$J:$J,"VIVO体验店")</f>
        <v>0</v>
      </c>
      <c r="AA2135" s="99">
        <f>COUNTIFS(通讯通路门店!$S:$S,$G2135,通讯通路门店!$J:$J,"OPPO体验店")</f>
        <v>0</v>
      </c>
      <c r="AB2135" s="99">
        <f>COUNTIFS(通讯通路门店!$S:$S,$G2135,通讯通路门店!$J:$J,"华为授权体验店")+COUNTIFS(通讯通路门店!$S:$S,$G2135,通讯通路门店!$J:$J,"华为堡垒店")</f>
        <v>0</v>
      </c>
      <c r="AC2135" s="99">
        <f>COUNTIFS(通讯通路门店!$S:$S,$G2135,通讯通路门店!$J:$J,"小米体验店")</f>
        <v>0</v>
      </c>
      <c r="AD2135" s="99">
        <f>COUNTIFS(通讯通路门店!$S:$S,$G2135,通讯通路门店!$J:$J,"苹果体验店")</f>
        <v>0</v>
      </c>
      <c r="AE2135" s="99">
        <f>COUNTIFS(通讯通路门店!$S:$S,$G2135,通讯通路门店!$J:$J,"其他品牌专卖店")</f>
        <v>0</v>
      </c>
      <c r="AF2135" s="99">
        <f>SUMIFS(通讯通路门店!$BI:$BI,通讯通路门店!$S:$S,$G2135)</f>
        <v>0</v>
      </c>
      <c r="AG2135" s="99">
        <f>SUMIFS(通讯通路门店!$BH:$BH,通讯通路门店!$S:$S,$G2135)</f>
        <v>0</v>
      </c>
      <c r="AH2135" s="99">
        <f t="shared" si="166"/>
        <v>0</v>
      </c>
      <c r="AI2135" s="99">
        <f>SUMIFS(通讯通路门店!$BB:$BB,通讯通路门店!$S:$S,$G2135)</f>
        <v>0</v>
      </c>
      <c r="AJ2135" s="99">
        <f>SUMIFS(通讯通路门店!$BE:$BE,通讯通路门店!$S:$S,$G2135)</f>
        <v>0</v>
      </c>
      <c r="AK2135" s="99">
        <f>SUMIFS(通讯通路门店!$BG:$BG,通讯通路门店!$S:$S,$G2135)</f>
        <v>0</v>
      </c>
      <c r="AL2135" s="99">
        <f>SUMIFS(通讯通路门店!$BC:$BC,通讯通路门店!$S:$S,$G2135)</f>
        <v>0</v>
      </c>
      <c r="AM2135" s="99">
        <f>SUMIFS(通讯通路门店!$BD:$BD,通讯通路门店!$S:$S,$G2135)</f>
        <v>0</v>
      </c>
      <c r="AN2135" s="99">
        <f>SUMIFS(通讯通路门店!$BF:$BF,通讯通路门店!$S:$S,$G2135)</f>
        <v>0</v>
      </c>
      <c r="AO2135" s="99">
        <f t="shared" si="167"/>
        <v>0</v>
      </c>
      <c r="AP2135" s="99">
        <f>SUMIFS(通讯通路门店!$K:$K,通讯通路门店!$S:$S,$G2135)</f>
        <v>0</v>
      </c>
      <c r="AQ2135" s="83"/>
      <c r="AR2135" s="99">
        <f>SUMIFS(通讯通路门店!$T:$T,通讯通路门店!$S:$S,$G2135)</f>
        <v>0</v>
      </c>
      <c r="AS2135" s="99">
        <f>SUMIFS(通讯通路门店!$U:$U,通讯通路门店!$S:$S,$G2135)</f>
        <v>0</v>
      </c>
      <c r="AT2135" s="99">
        <f>SUMIFS(通讯通路门店!$V:$V,通讯通路门店!$S:$S,$G2135)</f>
        <v>0</v>
      </c>
      <c r="AU2135" s="99">
        <f>SUMIFS(通讯通路门店!$W:$W,通讯通路门店!$S:$S,$G2135)</f>
        <v>0</v>
      </c>
      <c r="AV2135" s="99">
        <f>SUMIFS(通讯通路门店!$Z:$Z,通讯通路门店!$S:$S,$G2135)</f>
        <v>0</v>
      </c>
      <c r="AW2135" s="99">
        <f>SUMIFS(通讯通路门店!$AB:$AB,通讯通路门店!$S:$S,$G2135)</f>
        <v>0</v>
      </c>
      <c r="AX2135" s="99">
        <f>SUMIFS(通讯通路门店!$X:$X,通讯通路门店!$S:$S,$G2135)</f>
        <v>0</v>
      </c>
      <c r="AY2135" s="99">
        <f>SUMIFS(通讯通路门店!$Y:$Y,通讯通路门店!$S:$S,$G2135)</f>
        <v>0</v>
      </c>
      <c r="AZ2135" s="99">
        <f>SUMIFS(通讯通路门店!$AA:$AA,通讯通路门店!$S:$S,$G2135)</f>
        <v>0</v>
      </c>
      <c r="BA2135" s="99">
        <f t="shared" si="168"/>
        <v>0</v>
      </c>
      <c r="BB2135" s="99">
        <f t="shared" si="169"/>
        <v>0</v>
      </c>
      <c r="BC2135" s="99">
        <f>SUMIFS(通讯通路门店!$W:$W,通讯通路门店!$S:$S,$G2135,通讯通路门店!$J:$J,"荣耀体验店")+SUMIFS(通讯通路门店!$W:$W,通讯通路门店!$S:$S,$G2135,通讯通路门店!$J:$J,"荣耀授权专卖店")</f>
        <v>0</v>
      </c>
      <c r="BD2135" s="99">
        <f>SUMIFS(通讯通路门店!$Z:$Z,通讯通路门店!$S:$S,$G2135,通讯通路门店!$J:$J,"VIVO体验店")</f>
        <v>0</v>
      </c>
      <c r="BE2135" s="99">
        <f>SUMIFS(通讯通路门店!$AB:$AB,通讯通路门店!$S:$S,$G2135,通讯通路门店!$J:$J,"OPPO体验店")</f>
        <v>0</v>
      </c>
      <c r="BF2135" s="99">
        <f>SUMIFS(通讯通路门店!$X:$X,通讯通路门店!$S:$S,$G2135,通讯通路门店!$J:$J,"华为授权体验店")+SUMIFS(通讯通路门店!$AA:$AA,通讯通路门店!$S:$S,$G2135,通讯通路门店!$J:$J,"华为堡垒店")</f>
        <v>0</v>
      </c>
      <c r="BG2135" s="99">
        <f>SUMIFS(通讯通路门店!$Y:$Y,通讯通路门店!$S:$S,$G2135,通讯通路门店!$J:$J,"小米体验店")</f>
        <v>0</v>
      </c>
      <c r="BH2135" s="99">
        <f>SUMIFS(通讯通路门店!$AA:$AA,通讯通路门店!$S:$S,$G2135,通讯通路门店!$J:$J,"苹果体验店")</f>
        <v>0</v>
      </c>
      <c r="BI2135" s="99">
        <f>SUMIFS(通讯通路门店!$K:$K,通讯通路门店!$S:$S,$G2135,通讯通路门店!$J:$J,"其他品牌专卖店")</f>
        <v>0</v>
      </c>
      <c r="BJ2135" s="99">
        <f>SUMIFS(通讯通路门店!$AC:$AC,通讯通路门店!$S:$S,$G2135)</f>
        <v>0</v>
      </c>
      <c r="BK2135" s="99">
        <f>SUMIFS(通讯通路门店!$AD:$AD,通讯通路门店!$S:$S,$G2135)</f>
        <v>0</v>
      </c>
      <c r="BL2135" s="99">
        <f>SUMIFS(通讯通路门店!$AE:$AE,通讯通路门店!$S:$S,$G2135)</f>
        <v>0</v>
      </c>
      <c r="BM2135" s="99">
        <f>SUMIFS(通讯通路门店!$AF:$AF,通讯通路门店!$S:$S,$G2135)</f>
        <v>0</v>
      </c>
      <c r="BN2135" s="99">
        <f>SUMIFS(通讯通路门店!$AG:$AG,通讯通路门店!$S:$S,$G2135)</f>
        <v>0</v>
      </c>
      <c r="BO2135" s="99">
        <f>SUMIFS(通讯通路门店!$AH:$AH,通讯通路门店!$S:$S,$G2135)</f>
        <v>0</v>
      </c>
      <c r="BP2135" s="99">
        <f>SUMIFS(通讯通路门店!$AI:$AI,通讯通路门店!$S:$S,$G2135)</f>
        <v>0</v>
      </c>
      <c r="BQ2135" s="83"/>
    </row>
    <row r="2136" spans="1:69">
      <c r="A2136" s="99" t="str">
        <f>IFERROR(_xlfn.XLOOKUP($G2136,通讯通路门店!$S$4:$S$993933,通讯通路门店!$A$4:$A$993933,0,0),"")</f>
        <v>海南省</v>
      </c>
      <c r="B2136" s="99" t="str">
        <f>IFERROR(_xlfn.XLOOKUP($G2136,通讯通路门店!$S$4:$S$993933,通讯通路门店!$B$4:$B$993933,0,0),"")</f>
        <v>乐东黎族自治县</v>
      </c>
      <c r="C2136" s="99" t="str">
        <f>IFERROR(_xlfn.XLOOKUP($G2136,通讯通路门店!$S$4:$S$993933,通讯通路门店!$C$4:$C$993933,0,0),"")</f>
        <v>乐东黎族自治县</v>
      </c>
      <c r="D2136" s="99" t="str">
        <f>IFERROR(_xlfn.XLOOKUP($G2136,通讯通路门店!$S$4:$S$993933,通讯通路门店!$D$4:$D$993933,0,0),"")</f>
        <v>万冲镇</v>
      </c>
      <c r="E2136" s="83"/>
      <c r="F2136" s="83"/>
      <c r="G2136" s="101"/>
      <c r="H2136" s="102">
        <f>IFERROR(_xlfn.XLOOKUP($G2136,通讯通路门店!$S$4:$S$993933,通讯通路门店!$R$4:$R$993933,0,0),"")</f>
        <v>0</v>
      </c>
      <c r="I2136" s="83"/>
      <c r="J2136" s="83"/>
      <c r="K2136" s="83"/>
      <c r="L2136" s="83"/>
      <c r="M2136" s="83"/>
      <c r="N2136" s="83"/>
      <c r="O2136" s="83"/>
      <c r="P2136" s="83"/>
      <c r="Q2136" s="83"/>
      <c r="R2136" s="83"/>
      <c r="S2136" s="83"/>
      <c r="T2136" s="83"/>
      <c r="U2136" s="99">
        <f>COUNTIF(通讯通路门店!$S:$S,$G2136)</f>
        <v>0</v>
      </c>
      <c r="V2136" s="99">
        <f>COUNTIFS(通讯通路门店!$S:$S,$G2136,通讯通路门店!$J:$J,"综合卖场")</f>
        <v>0</v>
      </c>
      <c r="W2136" s="99">
        <f>SUMIFS(通讯通路门店!$AJ:$AJ,通讯通路门店!$S:$S,通讯客户沙盘!$G2136)</f>
        <v>0</v>
      </c>
      <c r="X2136" s="99">
        <f t="shared" si="165"/>
        <v>0</v>
      </c>
      <c r="Y2136" s="99">
        <f>COUNTIFS(通讯通路门店!$S:$S,$G2136,通讯通路门店!$J:$J,"荣耀体验店")+COUNTIFS(通讯通路门店!$S:$S,$G2136,通讯通路门店!$J:$J,"荣耀授权专卖店")</f>
        <v>0</v>
      </c>
      <c r="Z2136" s="99">
        <f>COUNTIFS(通讯通路门店!$S:$S,$G2136,通讯通路门店!$J:$J,"VIVO体验店")</f>
        <v>0</v>
      </c>
      <c r="AA2136" s="99">
        <f>COUNTIFS(通讯通路门店!$S:$S,$G2136,通讯通路门店!$J:$J,"OPPO体验店")</f>
        <v>0</v>
      </c>
      <c r="AB2136" s="99">
        <f>COUNTIFS(通讯通路门店!$S:$S,$G2136,通讯通路门店!$J:$J,"华为授权体验店")+COUNTIFS(通讯通路门店!$S:$S,$G2136,通讯通路门店!$J:$J,"华为堡垒店")</f>
        <v>0</v>
      </c>
      <c r="AC2136" s="99">
        <f>COUNTIFS(通讯通路门店!$S:$S,$G2136,通讯通路门店!$J:$J,"小米体验店")</f>
        <v>0</v>
      </c>
      <c r="AD2136" s="99">
        <f>COUNTIFS(通讯通路门店!$S:$S,$G2136,通讯通路门店!$J:$J,"苹果体验店")</f>
        <v>0</v>
      </c>
      <c r="AE2136" s="99">
        <f>COUNTIFS(通讯通路门店!$S:$S,$G2136,通讯通路门店!$J:$J,"其他品牌专卖店")</f>
        <v>0</v>
      </c>
      <c r="AF2136" s="99">
        <f>SUMIFS(通讯通路门店!$BI:$BI,通讯通路门店!$S:$S,$G2136)</f>
        <v>0</v>
      </c>
      <c r="AG2136" s="99">
        <f>SUMIFS(通讯通路门店!$BH:$BH,通讯通路门店!$S:$S,$G2136)</f>
        <v>0</v>
      </c>
      <c r="AH2136" s="99">
        <f t="shared" si="166"/>
        <v>0</v>
      </c>
      <c r="AI2136" s="99">
        <f>SUMIFS(通讯通路门店!$BB:$BB,通讯通路门店!$S:$S,$G2136)</f>
        <v>0</v>
      </c>
      <c r="AJ2136" s="99">
        <f>SUMIFS(通讯通路门店!$BE:$BE,通讯通路门店!$S:$S,$G2136)</f>
        <v>0</v>
      </c>
      <c r="AK2136" s="99">
        <f>SUMIFS(通讯通路门店!$BG:$BG,通讯通路门店!$S:$S,$G2136)</f>
        <v>0</v>
      </c>
      <c r="AL2136" s="99">
        <f>SUMIFS(通讯通路门店!$BC:$BC,通讯通路门店!$S:$S,$G2136)</f>
        <v>0</v>
      </c>
      <c r="AM2136" s="99">
        <f>SUMIFS(通讯通路门店!$BD:$BD,通讯通路门店!$S:$S,$G2136)</f>
        <v>0</v>
      </c>
      <c r="AN2136" s="99">
        <f>SUMIFS(通讯通路门店!$BF:$BF,通讯通路门店!$S:$S,$G2136)</f>
        <v>0</v>
      </c>
      <c r="AO2136" s="99">
        <f t="shared" si="167"/>
        <v>0</v>
      </c>
      <c r="AP2136" s="99">
        <f>SUMIFS(通讯通路门店!$K:$K,通讯通路门店!$S:$S,$G2136)</f>
        <v>0</v>
      </c>
      <c r="AQ2136" s="83"/>
      <c r="AR2136" s="99">
        <f>SUMIFS(通讯通路门店!$T:$T,通讯通路门店!$S:$S,$G2136)</f>
        <v>0</v>
      </c>
      <c r="AS2136" s="99">
        <f>SUMIFS(通讯通路门店!$U:$U,通讯通路门店!$S:$S,$G2136)</f>
        <v>0</v>
      </c>
      <c r="AT2136" s="99">
        <f>SUMIFS(通讯通路门店!$V:$V,通讯通路门店!$S:$S,$G2136)</f>
        <v>0</v>
      </c>
      <c r="AU2136" s="99">
        <f>SUMIFS(通讯通路门店!$W:$W,通讯通路门店!$S:$S,$G2136)</f>
        <v>0</v>
      </c>
      <c r="AV2136" s="99">
        <f>SUMIFS(通讯通路门店!$Z:$Z,通讯通路门店!$S:$S,$G2136)</f>
        <v>0</v>
      </c>
      <c r="AW2136" s="99">
        <f>SUMIFS(通讯通路门店!$AB:$AB,通讯通路门店!$S:$S,$G2136)</f>
        <v>0</v>
      </c>
      <c r="AX2136" s="99">
        <f>SUMIFS(通讯通路门店!$X:$X,通讯通路门店!$S:$S,$G2136)</f>
        <v>0</v>
      </c>
      <c r="AY2136" s="99">
        <f>SUMIFS(通讯通路门店!$Y:$Y,通讯通路门店!$S:$S,$G2136)</f>
        <v>0</v>
      </c>
      <c r="AZ2136" s="99">
        <f>SUMIFS(通讯通路门店!$AA:$AA,通讯通路门店!$S:$S,$G2136)</f>
        <v>0</v>
      </c>
      <c r="BA2136" s="99">
        <f t="shared" si="168"/>
        <v>0</v>
      </c>
      <c r="BB2136" s="99">
        <f t="shared" si="169"/>
        <v>0</v>
      </c>
      <c r="BC2136" s="99">
        <f>SUMIFS(通讯通路门店!$W:$W,通讯通路门店!$S:$S,$G2136,通讯通路门店!$J:$J,"荣耀体验店")+SUMIFS(通讯通路门店!$W:$W,通讯通路门店!$S:$S,$G2136,通讯通路门店!$J:$J,"荣耀授权专卖店")</f>
        <v>0</v>
      </c>
      <c r="BD2136" s="99">
        <f>SUMIFS(通讯通路门店!$Z:$Z,通讯通路门店!$S:$S,$G2136,通讯通路门店!$J:$J,"VIVO体验店")</f>
        <v>0</v>
      </c>
      <c r="BE2136" s="99">
        <f>SUMIFS(通讯通路门店!$AB:$AB,通讯通路门店!$S:$S,$G2136,通讯通路门店!$J:$J,"OPPO体验店")</f>
        <v>0</v>
      </c>
      <c r="BF2136" s="99">
        <f>SUMIFS(通讯通路门店!$X:$X,通讯通路门店!$S:$S,$G2136,通讯通路门店!$J:$J,"华为授权体验店")+SUMIFS(通讯通路门店!$AA:$AA,通讯通路门店!$S:$S,$G2136,通讯通路门店!$J:$J,"华为堡垒店")</f>
        <v>0</v>
      </c>
      <c r="BG2136" s="99">
        <f>SUMIFS(通讯通路门店!$Y:$Y,通讯通路门店!$S:$S,$G2136,通讯通路门店!$J:$J,"小米体验店")</f>
        <v>0</v>
      </c>
      <c r="BH2136" s="99">
        <f>SUMIFS(通讯通路门店!$AA:$AA,通讯通路门店!$S:$S,$G2136,通讯通路门店!$J:$J,"苹果体验店")</f>
        <v>0</v>
      </c>
      <c r="BI2136" s="99">
        <f>SUMIFS(通讯通路门店!$K:$K,通讯通路门店!$S:$S,$G2136,通讯通路门店!$J:$J,"其他品牌专卖店")</f>
        <v>0</v>
      </c>
      <c r="BJ2136" s="99">
        <f>SUMIFS(通讯通路门店!$AC:$AC,通讯通路门店!$S:$S,$G2136)</f>
        <v>0</v>
      </c>
      <c r="BK2136" s="99">
        <f>SUMIFS(通讯通路门店!$AD:$AD,通讯通路门店!$S:$S,$G2136)</f>
        <v>0</v>
      </c>
      <c r="BL2136" s="99">
        <f>SUMIFS(通讯通路门店!$AE:$AE,通讯通路门店!$S:$S,$G2136)</f>
        <v>0</v>
      </c>
      <c r="BM2136" s="99">
        <f>SUMIFS(通讯通路门店!$AF:$AF,通讯通路门店!$S:$S,$G2136)</f>
        <v>0</v>
      </c>
      <c r="BN2136" s="99">
        <f>SUMIFS(通讯通路门店!$AG:$AG,通讯通路门店!$S:$S,$G2136)</f>
        <v>0</v>
      </c>
      <c r="BO2136" s="99">
        <f>SUMIFS(通讯通路门店!$AH:$AH,通讯通路门店!$S:$S,$G2136)</f>
        <v>0</v>
      </c>
      <c r="BP2136" s="99">
        <f>SUMIFS(通讯通路门店!$AI:$AI,通讯通路门店!$S:$S,$G2136)</f>
        <v>0</v>
      </c>
      <c r="BQ2136" s="83"/>
    </row>
    <row r="2137" spans="1:69">
      <c r="A2137" s="99" t="str">
        <f>IFERROR(_xlfn.XLOOKUP($G2137,通讯通路门店!$S$4:$S$993933,通讯通路门店!$A$4:$A$993933,0,0),"")</f>
        <v>海南省</v>
      </c>
      <c r="B2137" s="99" t="str">
        <f>IFERROR(_xlfn.XLOOKUP($G2137,通讯通路门店!$S$4:$S$993933,通讯通路门店!$B$4:$B$993933,0,0),"")</f>
        <v>乐东黎族自治县</v>
      </c>
      <c r="C2137" s="99" t="str">
        <f>IFERROR(_xlfn.XLOOKUP($G2137,通讯通路门店!$S$4:$S$993933,通讯通路门店!$C$4:$C$993933,0,0),"")</f>
        <v>乐东黎族自治县</v>
      </c>
      <c r="D2137" s="99" t="str">
        <f>IFERROR(_xlfn.XLOOKUP($G2137,通讯通路门店!$S$4:$S$993933,通讯通路门店!$D$4:$D$993933,0,0),"")</f>
        <v>万冲镇</v>
      </c>
      <c r="E2137" s="83"/>
      <c r="F2137" s="83"/>
      <c r="G2137" s="101"/>
      <c r="H2137" s="102">
        <f>IFERROR(_xlfn.XLOOKUP($G2137,通讯通路门店!$S$4:$S$993933,通讯通路门店!$R$4:$R$993933,0,0),"")</f>
        <v>0</v>
      </c>
      <c r="I2137" s="83"/>
      <c r="J2137" s="83"/>
      <c r="K2137" s="83"/>
      <c r="L2137" s="83"/>
      <c r="M2137" s="83"/>
      <c r="N2137" s="83"/>
      <c r="O2137" s="83"/>
      <c r="P2137" s="83"/>
      <c r="Q2137" s="83"/>
      <c r="R2137" s="83"/>
      <c r="S2137" s="83"/>
      <c r="T2137" s="83"/>
      <c r="U2137" s="99">
        <f>COUNTIF(通讯通路门店!$S:$S,$G2137)</f>
        <v>0</v>
      </c>
      <c r="V2137" s="99">
        <f>COUNTIFS(通讯通路门店!$S:$S,$G2137,通讯通路门店!$J:$J,"综合卖场")</f>
        <v>0</v>
      </c>
      <c r="W2137" s="99">
        <f>SUMIFS(通讯通路门店!$AJ:$AJ,通讯通路门店!$S:$S,通讯客户沙盘!$G2137)</f>
        <v>0</v>
      </c>
      <c r="X2137" s="99">
        <f t="shared" si="165"/>
        <v>0</v>
      </c>
      <c r="Y2137" s="99">
        <f>COUNTIFS(通讯通路门店!$S:$S,$G2137,通讯通路门店!$J:$J,"荣耀体验店")+COUNTIFS(通讯通路门店!$S:$S,$G2137,通讯通路门店!$J:$J,"荣耀授权专卖店")</f>
        <v>0</v>
      </c>
      <c r="Z2137" s="99">
        <f>COUNTIFS(通讯通路门店!$S:$S,$G2137,通讯通路门店!$J:$J,"VIVO体验店")</f>
        <v>0</v>
      </c>
      <c r="AA2137" s="99">
        <f>COUNTIFS(通讯通路门店!$S:$S,$G2137,通讯通路门店!$J:$J,"OPPO体验店")</f>
        <v>0</v>
      </c>
      <c r="AB2137" s="99">
        <f>COUNTIFS(通讯通路门店!$S:$S,$G2137,通讯通路门店!$J:$J,"华为授权体验店")+COUNTIFS(通讯通路门店!$S:$S,$G2137,通讯通路门店!$J:$J,"华为堡垒店")</f>
        <v>0</v>
      </c>
      <c r="AC2137" s="99">
        <f>COUNTIFS(通讯通路门店!$S:$S,$G2137,通讯通路门店!$J:$J,"小米体验店")</f>
        <v>0</v>
      </c>
      <c r="AD2137" s="99">
        <f>COUNTIFS(通讯通路门店!$S:$S,$G2137,通讯通路门店!$J:$J,"苹果体验店")</f>
        <v>0</v>
      </c>
      <c r="AE2137" s="99">
        <f>COUNTIFS(通讯通路门店!$S:$S,$G2137,通讯通路门店!$J:$J,"其他品牌专卖店")</f>
        <v>0</v>
      </c>
      <c r="AF2137" s="99">
        <f>SUMIFS(通讯通路门店!$BI:$BI,通讯通路门店!$S:$S,$G2137)</f>
        <v>0</v>
      </c>
      <c r="AG2137" s="99">
        <f>SUMIFS(通讯通路门店!$BH:$BH,通讯通路门店!$S:$S,$G2137)</f>
        <v>0</v>
      </c>
      <c r="AH2137" s="99">
        <f t="shared" si="166"/>
        <v>0</v>
      </c>
      <c r="AI2137" s="99">
        <f>SUMIFS(通讯通路门店!$BB:$BB,通讯通路门店!$S:$S,$G2137)</f>
        <v>0</v>
      </c>
      <c r="AJ2137" s="99">
        <f>SUMIFS(通讯通路门店!$BE:$BE,通讯通路门店!$S:$S,$G2137)</f>
        <v>0</v>
      </c>
      <c r="AK2137" s="99">
        <f>SUMIFS(通讯通路门店!$BG:$BG,通讯通路门店!$S:$S,$G2137)</f>
        <v>0</v>
      </c>
      <c r="AL2137" s="99">
        <f>SUMIFS(通讯通路门店!$BC:$BC,通讯通路门店!$S:$S,$G2137)</f>
        <v>0</v>
      </c>
      <c r="AM2137" s="99">
        <f>SUMIFS(通讯通路门店!$BD:$BD,通讯通路门店!$S:$S,$G2137)</f>
        <v>0</v>
      </c>
      <c r="AN2137" s="99">
        <f>SUMIFS(通讯通路门店!$BF:$BF,通讯通路门店!$S:$S,$G2137)</f>
        <v>0</v>
      </c>
      <c r="AO2137" s="99">
        <f t="shared" si="167"/>
        <v>0</v>
      </c>
      <c r="AP2137" s="99">
        <f>SUMIFS(通讯通路门店!$K:$K,通讯通路门店!$S:$S,$G2137)</f>
        <v>0</v>
      </c>
      <c r="AQ2137" s="83"/>
      <c r="AR2137" s="99">
        <f>SUMIFS(通讯通路门店!$T:$T,通讯通路门店!$S:$S,$G2137)</f>
        <v>0</v>
      </c>
      <c r="AS2137" s="99">
        <f>SUMIFS(通讯通路门店!$U:$U,通讯通路门店!$S:$S,$G2137)</f>
        <v>0</v>
      </c>
      <c r="AT2137" s="99">
        <f>SUMIFS(通讯通路门店!$V:$V,通讯通路门店!$S:$S,$G2137)</f>
        <v>0</v>
      </c>
      <c r="AU2137" s="99">
        <f>SUMIFS(通讯通路门店!$W:$W,通讯通路门店!$S:$S,$G2137)</f>
        <v>0</v>
      </c>
      <c r="AV2137" s="99">
        <f>SUMIFS(通讯通路门店!$Z:$Z,通讯通路门店!$S:$S,$G2137)</f>
        <v>0</v>
      </c>
      <c r="AW2137" s="99">
        <f>SUMIFS(通讯通路门店!$AB:$AB,通讯通路门店!$S:$S,$G2137)</f>
        <v>0</v>
      </c>
      <c r="AX2137" s="99">
        <f>SUMIFS(通讯通路门店!$X:$X,通讯通路门店!$S:$S,$G2137)</f>
        <v>0</v>
      </c>
      <c r="AY2137" s="99">
        <f>SUMIFS(通讯通路门店!$Y:$Y,通讯通路门店!$S:$S,$G2137)</f>
        <v>0</v>
      </c>
      <c r="AZ2137" s="99">
        <f>SUMIFS(通讯通路门店!$AA:$AA,通讯通路门店!$S:$S,$G2137)</f>
        <v>0</v>
      </c>
      <c r="BA2137" s="99">
        <f t="shared" si="168"/>
        <v>0</v>
      </c>
      <c r="BB2137" s="99">
        <f t="shared" si="169"/>
        <v>0</v>
      </c>
      <c r="BC2137" s="99">
        <f>SUMIFS(通讯通路门店!$W:$W,通讯通路门店!$S:$S,$G2137,通讯通路门店!$J:$J,"荣耀体验店")+SUMIFS(通讯通路门店!$W:$W,通讯通路门店!$S:$S,$G2137,通讯通路门店!$J:$J,"荣耀授权专卖店")</f>
        <v>0</v>
      </c>
      <c r="BD2137" s="99">
        <f>SUMIFS(通讯通路门店!$Z:$Z,通讯通路门店!$S:$S,$G2137,通讯通路门店!$J:$J,"VIVO体验店")</f>
        <v>0</v>
      </c>
      <c r="BE2137" s="99">
        <f>SUMIFS(通讯通路门店!$AB:$AB,通讯通路门店!$S:$S,$G2137,通讯通路门店!$J:$J,"OPPO体验店")</f>
        <v>0</v>
      </c>
      <c r="BF2137" s="99">
        <f>SUMIFS(通讯通路门店!$X:$X,通讯通路门店!$S:$S,$G2137,通讯通路门店!$J:$J,"华为授权体验店")+SUMIFS(通讯通路门店!$AA:$AA,通讯通路门店!$S:$S,$G2137,通讯通路门店!$J:$J,"华为堡垒店")</f>
        <v>0</v>
      </c>
      <c r="BG2137" s="99">
        <f>SUMIFS(通讯通路门店!$Y:$Y,通讯通路门店!$S:$S,$G2137,通讯通路门店!$J:$J,"小米体验店")</f>
        <v>0</v>
      </c>
      <c r="BH2137" s="99">
        <f>SUMIFS(通讯通路门店!$AA:$AA,通讯通路门店!$S:$S,$G2137,通讯通路门店!$J:$J,"苹果体验店")</f>
        <v>0</v>
      </c>
      <c r="BI2137" s="99">
        <f>SUMIFS(通讯通路门店!$K:$K,通讯通路门店!$S:$S,$G2137,通讯通路门店!$J:$J,"其他品牌专卖店")</f>
        <v>0</v>
      </c>
      <c r="BJ2137" s="99">
        <f>SUMIFS(通讯通路门店!$AC:$AC,通讯通路门店!$S:$S,$G2137)</f>
        <v>0</v>
      </c>
      <c r="BK2137" s="99">
        <f>SUMIFS(通讯通路门店!$AD:$AD,通讯通路门店!$S:$S,$G2137)</f>
        <v>0</v>
      </c>
      <c r="BL2137" s="99">
        <f>SUMIFS(通讯通路门店!$AE:$AE,通讯通路门店!$S:$S,$G2137)</f>
        <v>0</v>
      </c>
      <c r="BM2137" s="99">
        <f>SUMIFS(通讯通路门店!$AF:$AF,通讯通路门店!$S:$S,$G2137)</f>
        <v>0</v>
      </c>
      <c r="BN2137" s="99">
        <f>SUMIFS(通讯通路门店!$AG:$AG,通讯通路门店!$S:$S,$G2137)</f>
        <v>0</v>
      </c>
      <c r="BO2137" s="99">
        <f>SUMIFS(通讯通路门店!$AH:$AH,通讯通路门店!$S:$S,$G2137)</f>
        <v>0</v>
      </c>
      <c r="BP2137" s="99">
        <f>SUMIFS(通讯通路门店!$AI:$AI,通讯通路门店!$S:$S,$G2137)</f>
        <v>0</v>
      </c>
      <c r="BQ2137" s="83"/>
    </row>
    <row r="2138" spans="1:69">
      <c r="A2138" s="99" t="str">
        <f>IFERROR(_xlfn.XLOOKUP($G2138,通讯通路门店!$S$4:$S$993933,通讯通路门店!$A$4:$A$993933,0,0),"")</f>
        <v>海南省</v>
      </c>
      <c r="B2138" s="99" t="str">
        <f>IFERROR(_xlfn.XLOOKUP($G2138,通讯通路门店!$S$4:$S$993933,通讯通路门店!$B$4:$B$993933,0,0),"")</f>
        <v>乐东黎族自治县</v>
      </c>
      <c r="C2138" s="99" t="str">
        <f>IFERROR(_xlfn.XLOOKUP($G2138,通讯通路门店!$S$4:$S$993933,通讯通路门店!$C$4:$C$993933,0,0),"")</f>
        <v>乐东黎族自治县</v>
      </c>
      <c r="D2138" s="99" t="str">
        <f>IFERROR(_xlfn.XLOOKUP($G2138,通讯通路门店!$S$4:$S$993933,通讯通路门店!$D$4:$D$993933,0,0),"")</f>
        <v>万冲镇</v>
      </c>
      <c r="E2138" s="83"/>
      <c r="F2138" s="83"/>
      <c r="G2138" s="101"/>
      <c r="H2138" s="102">
        <f>IFERROR(_xlfn.XLOOKUP($G2138,通讯通路门店!$S$4:$S$993933,通讯通路门店!$R$4:$R$993933,0,0),"")</f>
        <v>0</v>
      </c>
      <c r="I2138" s="83"/>
      <c r="J2138" s="83"/>
      <c r="K2138" s="83"/>
      <c r="L2138" s="83"/>
      <c r="M2138" s="83"/>
      <c r="N2138" s="83"/>
      <c r="O2138" s="83"/>
      <c r="P2138" s="83"/>
      <c r="Q2138" s="83"/>
      <c r="R2138" s="83"/>
      <c r="S2138" s="83"/>
      <c r="T2138" s="83"/>
      <c r="U2138" s="99">
        <f>COUNTIF(通讯通路门店!$S:$S,$G2138)</f>
        <v>0</v>
      </c>
      <c r="V2138" s="99">
        <f>COUNTIFS(通讯通路门店!$S:$S,$G2138,通讯通路门店!$J:$J,"综合卖场")</f>
        <v>0</v>
      </c>
      <c r="W2138" s="99">
        <f>SUMIFS(通讯通路门店!$AJ:$AJ,通讯通路门店!$S:$S,通讯客户沙盘!$G2138)</f>
        <v>0</v>
      </c>
      <c r="X2138" s="99">
        <f t="shared" si="165"/>
        <v>0</v>
      </c>
      <c r="Y2138" s="99">
        <f>COUNTIFS(通讯通路门店!$S:$S,$G2138,通讯通路门店!$J:$J,"荣耀体验店")+COUNTIFS(通讯通路门店!$S:$S,$G2138,通讯通路门店!$J:$J,"荣耀授权专卖店")</f>
        <v>0</v>
      </c>
      <c r="Z2138" s="99">
        <f>COUNTIFS(通讯通路门店!$S:$S,$G2138,通讯通路门店!$J:$J,"VIVO体验店")</f>
        <v>0</v>
      </c>
      <c r="AA2138" s="99">
        <f>COUNTIFS(通讯通路门店!$S:$S,$G2138,通讯通路门店!$J:$J,"OPPO体验店")</f>
        <v>0</v>
      </c>
      <c r="AB2138" s="99">
        <f>COUNTIFS(通讯通路门店!$S:$S,$G2138,通讯通路门店!$J:$J,"华为授权体验店")+COUNTIFS(通讯通路门店!$S:$S,$G2138,通讯通路门店!$J:$J,"华为堡垒店")</f>
        <v>0</v>
      </c>
      <c r="AC2138" s="99">
        <f>COUNTIFS(通讯通路门店!$S:$S,$G2138,通讯通路门店!$J:$J,"小米体验店")</f>
        <v>0</v>
      </c>
      <c r="AD2138" s="99">
        <f>COUNTIFS(通讯通路门店!$S:$S,$G2138,通讯通路门店!$J:$J,"苹果体验店")</f>
        <v>0</v>
      </c>
      <c r="AE2138" s="99">
        <f>COUNTIFS(通讯通路门店!$S:$S,$G2138,通讯通路门店!$J:$J,"其他品牌专卖店")</f>
        <v>0</v>
      </c>
      <c r="AF2138" s="99">
        <f>SUMIFS(通讯通路门店!$BI:$BI,通讯通路门店!$S:$S,$G2138)</f>
        <v>0</v>
      </c>
      <c r="AG2138" s="99">
        <f>SUMIFS(通讯通路门店!$BH:$BH,通讯通路门店!$S:$S,$G2138)</f>
        <v>0</v>
      </c>
      <c r="AH2138" s="99">
        <f t="shared" si="166"/>
        <v>0</v>
      </c>
      <c r="AI2138" s="99">
        <f>SUMIFS(通讯通路门店!$BB:$BB,通讯通路门店!$S:$S,$G2138)</f>
        <v>0</v>
      </c>
      <c r="AJ2138" s="99">
        <f>SUMIFS(通讯通路门店!$BE:$BE,通讯通路门店!$S:$S,$G2138)</f>
        <v>0</v>
      </c>
      <c r="AK2138" s="99">
        <f>SUMIFS(通讯通路门店!$BG:$BG,通讯通路门店!$S:$S,$G2138)</f>
        <v>0</v>
      </c>
      <c r="AL2138" s="99">
        <f>SUMIFS(通讯通路门店!$BC:$BC,通讯通路门店!$S:$S,$G2138)</f>
        <v>0</v>
      </c>
      <c r="AM2138" s="99">
        <f>SUMIFS(通讯通路门店!$BD:$BD,通讯通路门店!$S:$S,$G2138)</f>
        <v>0</v>
      </c>
      <c r="AN2138" s="99">
        <f>SUMIFS(通讯通路门店!$BF:$BF,通讯通路门店!$S:$S,$G2138)</f>
        <v>0</v>
      </c>
      <c r="AO2138" s="99">
        <f t="shared" si="167"/>
        <v>0</v>
      </c>
      <c r="AP2138" s="99">
        <f>SUMIFS(通讯通路门店!$K:$K,通讯通路门店!$S:$S,$G2138)</f>
        <v>0</v>
      </c>
      <c r="AQ2138" s="83"/>
      <c r="AR2138" s="99">
        <f>SUMIFS(通讯通路门店!$T:$T,通讯通路门店!$S:$S,$G2138)</f>
        <v>0</v>
      </c>
      <c r="AS2138" s="99">
        <f>SUMIFS(通讯通路门店!$U:$U,通讯通路门店!$S:$S,$G2138)</f>
        <v>0</v>
      </c>
      <c r="AT2138" s="99">
        <f>SUMIFS(通讯通路门店!$V:$V,通讯通路门店!$S:$S,$G2138)</f>
        <v>0</v>
      </c>
      <c r="AU2138" s="99">
        <f>SUMIFS(通讯通路门店!$W:$W,通讯通路门店!$S:$S,$G2138)</f>
        <v>0</v>
      </c>
      <c r="AV2138" s="99">
        <f>SUMIFS(通讯通路门店!$Z:$Z,通讯通路门店!$S:$S,$G2138)</f>
        <v>0</v>
      </c>
      <c r="AW2138" s="99">
        <f>SUMIFS(通讯通路门店!$AB:$AB,通讯通路门店!$S:$S,$G2138)</f>
        <v>0</v>
      </c>
      <c r="AX2138" s="99">
        <f>SUMIFS(通讯通路门店!$X:$X,通讯通路门店!$S:$S,$G2138)</f>
        <v>0</v>
      </c>
      <c r="AY2138" s="99">
        <f>SUMIFS(通讯通路门店!$Y:$Y,通讯通路门店!$S:$S,$G2138)</f>
        <v>0</v>
      </c>
      <c r="AZ2138" s="99">
        <f>SUMIFS(通讯通路门店!$AA:$AA,通讯通路门店!$S:$S,$G2138)</f>
        <v>0</v>
      </c>
      <c r="BA2138" s="99">
        <f t="shared" si="168"/>
        <v>0</v>
      </c>
      <c r="BB2138" s="99">
        <f t="shared" si="169"/>
        <v>0</v>
      </c>
      <c r="BC2138" s="99">
        <f>SUMIFS(通讯通路门店!$W:$W,通讯通路门店!$S:$S,$G2138,通讯通路门店!$J:$J,"荣耀体验店")+SUMIFS(通讯通路门店!$W:$W,通讯通路门店!$S:$S,$G2138,通讯通路门店!$J:$J,"荣耀授权专卖店")</f>
        <v>0</v>
      </c>
      <c r="BD2138" s="99">
        <f>SUMIFS(通讯通路门店!$Z:$Z,通讯通路门店!$S:$S,$G2138,通讯通路门店!$J:$J,"VIVO体验店")</f>
        <v>0</v>
      </c>
      <c r="BE2138" s="99">
        <f>SUMIFS(通讯通路门店!$AB:$AB,通讯通路门店!$S:$S,$G2138,通讯通路门店!$J:$J,"OPPO体验店")</f>
        <v>0</v>
      </c>
      <c r="BF2138" s="99">
        <f>SUMIFS(通讯通路门店!$X:$X,通讯通路门店!$S:$S,$G2138,通讯通路门店!$J:$J,"华为授权体验店")+SUMIFS(通讯通路门店!$AA:$AA,通讯通路门店!$S:$S,$G2138,通讯通路门店!$J:$J,"华为堡垒店")</f>
        <v>0</v>
      </c>
      <c r="BG2138" s="99">
        <f>SUMIFS(通讯通路门店!$Y:$Y,通讯通路门店!$S:$S,$G2138,通讯通路门店!$J:$J,"小米体验店")</f>
        <v>0</v>
      </c>
      <c r="BH2138" s="99">
        <f>SUMIFS(通讯通路门店!$AA:$AA,通讯通路门店!$S:$S,$G2138,通讯通路门店!$J:$J,"苹果体验店")</f>
        <v>0</v>
      </c>
      <c r="BI2138" s="99">
        <f>SUMIFS(通讯通路门店!$K:$K,通讯通路门店!$S:$S,$G2138,通讯通路门店!$J:$J,"其他品牌专卖店")</f>
        <v>0</v>
      </c>
      <c r="BJ2138" s="99">
        <f>SUMIFS(通讯通路门店!$AC:$AC,通讯通路门店!$S:$S,$G2138)</f>
        <v>0</v>
      </c>
      <c r="BK2138" s="99">
        <f>SUMIFS(通讯通路门店!$AD:$AD,通讯通路门店!$S:$S,$G2138)</f>
        <v>0</v>
      </c>
      <c r="BL2138" s="99">
        <f>SUMIFS(通讯通路门店!$AE:$AE,通讯通路门店!$S:$S,$G2138)</f>
        <v>0</v>
      </c>
      <c r="BM2138" s="99">
        <f>SUMIFS(通讯通路门店!$AF:$AF,通讯通路门店!$S:$S,$G2138)</f>
        <v>0</v>
      </c>
      <c r="BN2138" s="99">
        <f>SUMIFS(通讯通路门店!$AG:$AG,通讯通路门店!$S:$S,$G2138)</f>
        <v>0</v>
      </c>
      <c r="BO2138" s="99">
        <f>SUMIFS(通讯通路门店!$AH:$AH,通讯通路门店!$S:$S,$G2138)</f>
        <v>0</v>
      </c>
      <c r="BP2138" s="99">
        <f>SUMIFS(通讯通路门店!$AI:$AI,通讯通路门店!$S:$S,$G2138)</f>
        <v>0</v>
      </c>
      <c r="BQ2138" s="83"/>
    </row>
    <row r="2139" spans="1:69">
      <c r="A2139" s="99" t="str">
        <f>IFERROR(_xlfn.XLOOKUP($G2139,通讯通路门店!$S$4:$S$993933,通讯通路门店!$A$4:$A$993933,0,0),"")</f>
        <v>海南省</v>
      </c>
      <c r="B2139" s="99" t="str">
        <f>IFERROR(_xlfn.XLOOKUP($G2139,通讯通路门店!$S$4:$S$993933,通讯通路门店!$B$4:$B$993933,0,0),"")</f>
        <v>乐东黎族自治县</v>
      </c>
      <c r="C2139" s="99" t="str">
        <f>IFERROR(_xlfn.XLOOKUP($G2139,通讯通路门店!$S$4:$S$993933,通讯通路门店!$C$4:$C$993933,0,0),"")</f>
        <v>乐东黎族自治县</v>
      </c>
      <c r="D2139" s="99" t="str">
        <f>IFERROR(_xlfn.XLOOKUP($G2139,通讯通路门店!$S$4:$S$993933,通讯通路门店!$D$4:$D$993933,0,0),"")</f>
        <v>万冲镇</v>
      </c>
      <c r="E2139" s="83"/>
      <c r="F2139" s="83"/>
      <c r="G2139" s="101"/>
      <c r="H2139" s="102">
        <f>IFERROR(_xlfn.XLOOKUP($G2139,通讯通路门店!$S$4:$S$993933,通讯通路门店!$R$4:$R$993933,0,0),"")</f>
        <v>0</v>
      </c>
      <c r="I2139" s="83"/>
      <c r="J2139" s="83"/>
      <c r="K2139" s="83"/>
      <c r="L2139" s="83"/>
      <c r="M2139" s="83"/>
      <c r="N2139" s="83"/>
      <c r="O2139" s="83"/>
      <c r="P2139" s="83"/>
      <c r="Q2139" s="83"/>
      <c r="R2139" s="83"/>
      <c r="S2139" s="83"/>
      <c r="T2139" s="83"/>
      <c r="U2139" s="99">
        <f>COUNTIF(通讯通路门店!$S:$S,$G2139)</f>
        <v>0</v>
      </c>
      <c r="V2139" s="99">
        <f>COUNTIFS(通讯通路门店!$S:$S,$G2139,通讯通路门店!$J:$J,"综合卖场")</f>
        <v>0</v>
      </c>
      <c r="W2139" s="99">
        <f>SUMIFS(通讯通路门店!$AJ:$AJ,通讯通路门店!$S:$S,通讯客户沙盘!$G2139)</f>
        <v>0</v>
      </c>
      <c r="X2139" s="99">
        <f t="shared" si="165"/>
        <v>0</v>
      </c>
      <c r="Y2139" s="99">
        <f>COUNTIFS(通讯通路门店!$S:$S,$G2139,通讯通路门店!$J:$J,"荣耀体验店")+COUNTIFS(通讯通路门店!$S:$S,$G2139,通讯通路门店!$J:$J,"荣耀授权专卖店")</f>
        <v>0</v>
      </c>
      <c r="Z2139" s="99">
        <f>COUNTIFS(通讯通路门店!$S:$S,$G2139,通讯通路门店!$J:$J,"VIVO体验店")</f>
        <v>0</v>
      </c>
      <c r="AA2139" s="99">
        <f>COUNTIFS(通讯通路门店!$S:$S,$G2139,通讯通路门店!$J:$J,"OPPO体验店")</f>
        <v>0</v>
      </c>
      <c r="AB2139" s="99">
        <f>COUNTIFS(通讯通路门店!$S:$S,$G2139,通讯通路门店!$J:$J,"华为授权体验店")+COUNTIFS(通讯通路门店!$S:$S,$G2139,通讯通路门店!$J:$J,"华为堡垒店")</f>
        <v>0</v>
      </c>
      <c r="AC2139" s="99">
        <f>COUNTIFS(通讯通路门店!$S:$S,$G2139,通讯通路门店!$J:$J,"小米体验店")</f>
        <v>0</v>
      </c>
      <c r="AD2139" s="99">
        <f>COUNTIFS(通讯通路门店!$S:$S,$G2139,通讯通路门店!$J:$J,"苹果体验店")</f>
        <v>0</v>
      </c>
      <c r="AE2139" s="99">
        <f>COUNTIFS(通讯通路门店!$S:$S,$G2139,通讯通路门店!$J:$J,"其他品牌专卖店")</f>
        <v>0</v>
      </c>
      <c r="AF2139" s="99">
        <f>SUMIFS(通讯通路门店!$BI:$BI,通讯通路门店!$S:$S,$G2139)</f>
        <v>0</v>
      </c>
      <c r="AG2139" s="99">
        <f>SUMIFS(通讯通路门店!$BH:$BH,通讯通路门店!$S:$S,$G2139)</f>
        <v>0</v>
      </c>
      <c r="AH2139" s="99">
        <f t="shared" si="166"/>
        <v>0</v>
      </c>
      <c r="AI2139" s="99">
        <f>SUMIFS(通讯通路门店!$BB:$BB,通讯通路门店!$S:$S,$G2139)</f>
        <v>0</v>
      </c>
      <c r="AJ2139" s="99">
        <f>SUMIFS(通讯通路门店!$BE:$BE,通讯通路门店!$S:$S,$G2139)</f>
        <v>0</v>
      </c>
      <c r="AK2139" s="99">
        <f>SUMIFS(通讯通路门店!$BG:$BG,通讯通路门店!$S:$S,$G2139)</f>
        <v>0</v>
      </c>
      <c r="AL2139" s="99">
        <f>SUMIFS(通讯通路门店!$BC:$BC,通讯通路门店!$S:$S,$G2139)</f>
        <v>0</v>
      </c>
      <c r="AM2139" s="99">
        <f>SUMIFS(通讯通路门店!$BD:$BD,通讯通路门店!$S:$S,$G2139)</f>
        <v>0</v>
      </c>
      <c r="AN2139" s="99">
        <f>SUMIFS(通讯通路门店!$BF:$BF,通讯通路门店!$S:$S,$G2139)</f>
        <v>0</v>
      </c>
      <c r="AO2139" s="99">
        <f t="shared" si="167"/>
        <v>0</v>
      </c>
      <c r="AP2139" s="99">
        <f>SUMIFS(通讯通路门店!$K:$K,通讯通路门店!$S:$S,$G2139)</f>
        <v>0</v>
      </c>
      <c r="AQ2139" s="83"/>
      <c r="AR2139" s="99">
        <f>SUMIFS(通讯通路门店!$T:$T,通讯通路门店!$S:$S,$G2139)</f>
        <v>0</v>
      </c>
      <c r="AS2139" s="99">
        <f>SUMIFS(通讯通路门店!$U:$U,通讯通路门店!$S:$S,$G2139)</f>
        <v>0</v>
      </c>
      <c r="AT2139" s="99">
        <f>SUMIFS(通讯通路门店!$V:$V,通讯通路门店!$S:$S,$G2139)</f>
        <v>0</v>
      </c>
      <c r="AU2139" s="99">
        <f>SUMIFS(通讯通路门店!$W:$W,通讯通路门店!$S:$S,$G2139)</f>
        <v>0</v>
      </c>
      <c r="AV2139" s="99">
        <f>SUMIFS(通讯通路门店!$Z:$Z,通讯通路门店!$S:$S,$G2139)</f>
        <v>0</v>
      </c>
      <c r="AW2139" s="99">
        <f>SUMIFS(通讯通路门店!$AB:$AB,通讯通路门店!$S:$S,$G2139)</f>
        <v>0</v>
      </c>
      <c r="AX2139" s="99">
        <f>SUMIFS(通讯通路门店!$X:$X,通讯通路门店!$S:$S,$G2139)</f>
        <v>0</v>
      </c>
      <c r="AY2139" s="99">
        <f>SUMIFS(通讯通路门店!$Y:$Y,通讯通路门店!$S:$S,$G2139)</f>
        <v>0</v>
      </c>
      <c r="AZ2139" s="99">
        <f>SUMIFS(通讯通路门店!$AA:$AA,通讯通路门店!$S:$S,$G2139)</f>
        <v>0</v>
      </c>
      <c r="BA2139" s="99">
        <f t="shared" si="168"/>
        <v>0</v>
      </c>
      <c r="BB2139" s="99">
        <f t="shared" si="169"/>
        <v>0</v>
      </c>
      <c r="BC2139" s="99">
        <f>SUMIFS(通讯通路门店!$W:$W,通讯通路门店!$S:$S,$G2139,通讯通路门店!$J:$J,"荣耀体验店")+SUMIFS(通讯通路门店!$W:$W,通讯通路门店!$S:$S,$G2139,通讯通路门店!$J:$J,"荣耀授权专卖店")</f>
        <v>0</v>
      </c>
      <c r="BD2139" s="99">
        <f>SUMIFS(通讯通路门店!$Z:$Z,通讯通路门店!$S:$S,$G2139,通讯通路门店!$J:$J,"VIVO体验店")</f>
        <v>0</v>
      </c>
      <c r="BE2139" s="99">
        <f>SUMIFS(通讯通路门店!$AB:$AB,通讯通路门店!$S:$S,$G2139,通讯通路门店!$J:$J,"OPPO体验店")</f>
        <v>0</v>
      </c>
      <c r="BF2139" s="99">
        <f>SUMIFS(通讯通路门店!$X:$X,通讯通路门店!$S:$S,$G2139,通讯通路门店!$J:$J,"华为授权体验店")+SUMIFS(通讯通路门店!$AA:$AA,通讯通路门店!$S:$S,$G2139,通讯通路门店!$J:$J,"华为堡垒店")</f>
        <v>0</v>
      </c>
      <c r="BG2139" s="99">
        <f>SUMIFS(通讯通路门店!$Y:$Y,通讯通路门店!$S:$S,$G2139,通讯通路门店!$J:$J,"小米体验店")</f>
        <v>0</v>
      </c>
      <c r="BH2139" s="99">
        <f>SUMIFS(通讯通路门店!$AA:$AA,通讯通路门店!$S:$S,$G2139,通讯通路门店!$J:$J,"苹果体验店")</f>
        <v>0</v>
      </c>
      <c r="BI2139" s="99">
        <f>SUMIFS(通讯通路门店!$K:$K,通讯通路门店!$S:$S,$G2139,通讯通路门店!$J:$J,"其他品牌专卖店")</f>
        <v>0</v>
      </c>
      <c r="BJ2139" s="99">
        <f>SUMIFS(通讯通路门店!$AC:$AC,通讯通路门店!$S:$S,$G2139)</f>
        <v>0</v>
      </c>
      <c r="BK2139" s="99">
        <f>SUMIFS(通讯通路门店!$AD:$AD,通讯通路门店!$S:$S,$G2139)</f>
        <v>0</v>
      </c>
      <c r="BL2139" s="99">
        <f>SUMIFS(通讯通路门店!$AE:$AE,通讯通路门店!$S:$S,$G2139)</f>
        <v>0</v>
      </c>
      <c r="BM2139" s="99">
        <f>SUMIFS(通讯通路门店!$AF:$AF,通讯通路门店!$S:$S,$G2139)</f>
        <v>0</v>
      </c>
      <c r="BN2139" s="99">
        <f>SUMIFS(通讯通路门店!$AG:$AG,通讯通路门店!$S:$S,$G2139)</f>
        <v>0</v>
      </c>
      <c r="BO2139" s="99">
        <f>SUMIFS(通讯通路门店!$AH:$AH,通讯通路门店!$S:$S,$G2139)</f>
        <v>0</v>
      </c>
      <c r="BP2139" s="99">
        <f>SUMIFS(通讯通路门店!$AI:$AI,通讯通路门店!$S:$S,$G2139)</f>
        <v>0</v>
      </c>
      <c r="BQ2139" s="83"/>
    </row>
    <row r="2140" spans="1:69">
      <c r="A2140" s="99" t="str">
        <f>IFERROR(_xlfn.XLOOKUP($G2140,通讯通路门店!$S$4:$S$993933,通讯通路门店!$A$4:$A$993933,0,0),"")</f>
        <v>海南省</v>
      </c>
      <c r="B2140" s="99" t="str">
        <f>IFERROR(_xlfn.XLOOKUP($G2140,通讯通路门店!$S$4:$S$993933,通讯通路门店!$B$4:$B$993933,0,0),"")</f>
        <v>乐东黎族自治县</v>
      </c>
      <c r="C2140" s="99" t="str">
        <f>IFERROR(_xlfn.XLOOKUP($G2140,通讯通路门店!$S$4:$S$993933,通讯通路门店!$C$4:$C$993933,0,0),"")</f>
        <v>乐东黎族自治县</v>
      </c>
      <c r="D2140" s="99" t="str">
        <f>IFERROR(_xlfn.XLOOKUP($G2140,通讯通路门店!$S$4:$S$993933,通讯通路门店!$D$4:$D$993933,0,0),"")</f>
        <v>万冲镇</v>
      </c>
      <c r="E2140" s="83"/>
      <c r="F2140" s="83"/>
      <c r="G2140" s="101"/>
      <c r="H2140" s="102">
        <f>IFERROR(_xlfn.XLOOKUP($G2140,通讯通路门店!$S$4:$S$993933,通讯通路门店!$R$4:$R$993933,0,0),"")</f>
        <v>0</v>
      </c>
      <c r="I2140" s="83"/>
      <c r="J2140" s="83"/>
      <c r="K2140" s="83"/>
      <c r="L2140" s="83"/>
      <c r="M2140" s="83"/>
      <c r="N2140" s="83"/>
      <c r="O2140" s="83"/>
      <c r="P2140" s="83"/>
      <c r="Q2140" s="83"/>
      <c r="R2140" s="83"/>
      <c r="S2140" s="83"/>
      <c r="T2140" s="83"/>
      <c r="U2140" s="99">
        <f>COUNTIF(通讯通路门店!$S:$S,$G2140)</f>
        <v>0</v>
      </c>
      <c r="V2140" s="99">
        <f>COUNTIFS(通讯通路门店!$S:$S,$G2140,通讯通路门店!$J:$J,"综合卖场")</f>
        <v>0</v>
      </c>
      <c r="W2140" s="99">
        <f>SUMIFS(通讯通路门店!$AJ:$AJ,通讯通路门店!$S:$S,通讯客户沙盘!$G2140)</f>
        <v>0</v>
      </c>
      <c r="X2140" s="99">
        <f t="shared" si="165"/>
        <v>0</v>
      </c>
      <c r="Y2140" s="99">
        <f>COUNTIFS(通讯通路门店!$S:$S,$G2140,通讯通路门店!$J:$J,"荣耀体验店")+COUNTIFS(通讯通路门店!$S:$S,$G2140,通讯通路门店!$J:$J,"荣耀授权专卖店")</f>
        <v>0</v>
      </c>
      <c r="Z2140" s="99">
        <f>COUNTIFS(通讯通路门店!$S:$S,$G2140,通讯通路门店!$J:$J,"VIVO体验店")</f>
        <v>0</v>
      </c>
      <c r="AA2140" s="99">
        <f>COUNTIFS(通讯通路门店!$S:$S,$G2140,通讯通路门店!$J:$J,"OPPO体验店")</f>
        <v>0</v>
      </c>
      <c r="AB2140" s="99">
        <f>COUNTIFS(通讯通路门店!$S:$S,$G2140,通讯通路门店!$J:$J,"华为授权体验店")+COUNTIFS(通讯通路门店!$S:$S,$G2140,通讯通路门店!$J:$J,"华为堡垒店")</f>
        <v>0</v>
      </c>
      <c r="AC2140" s="99">
        <f>COUNTIFS(通讯通路门店!$S:$S,$G2140,通讯通路门店!$J:$J,"小米体验店")</f>
        <v>0</v>
      </c>
      <c r="AD2140" s="99">
        <f>COUNTIFS(通讯通路门店!$S:$S,$G2140,通讯通路门店!$J:$J,"苹果体验店")</f>
        <v>0</v>
      </c>
      <c r="AE2140" s="99">
        <f>COUNTIFS(通讯通路门店!$S:$S,$G2140,通讯通路门店!$J:$J,"其他品牌专卖店")</f>
        <v>0</v>
      </c>
      <c r="AF2140" s="99">
        <f>SUMIFS(通讯通路门店!$BI:$BI,通讯通路门店!$S:$S,$G2140)</f>
        <v>0</v>
      </c>
      <c r="AG2140" s="99">
        <f>SUMIFS(通讯通路门店!$BH:$BH,通讯通路门店!$S:$S,$G2140)</f>
        <v>0</v>
      </c>
      <c r="AH2140" s="99">
        <f t="shared" si="166"/>
        <v>0</v>
      </c>
      <c r="AI2140" s="99">
        <f>SUMIFS(通讯通路门店!$BB:$BB,通讯通路门店!$S:$S,$G2140)</f>
        <v>0</v>
      </c>
      <c r="AJ2140" s="99">
        <f>SUMIFS(通讯通路门店!$BE:$BE,通讯通路门店!$S:$S,$G2140)</f>
        <v>0</v>
      </c>
      <c r="AK2140" s="99">
        <f>SUMIFS(通讯通路门店!$BG:$BG,通讯通路门店!$S:$S,$G2140)</f>
        <v>0</v>
      </c>
      <c r="AL2140" s="99">
        <f>SUMIFS(通讯通路门店!$BC:$BC,通讯通路门店!$S:$S,$G2140)</f>
        <v>0</v>
      </c>
      <c r="AM2140" s="99">
        <f>SUMIFS(通讯通路门店!$BD:$BD,通讯通路门店!$S:$S,$G2140)</f>
        <v>0</v>
      </c>
      <c r="AN2140" s="99">
        <f>SUMIFS(通讯通路门店!$BF:$BF,通讯通路门店!$S:$S,$G2140)</f>
        <v>0</v>
      </c>
      <c r="AO2140" s="99">
        <f t="shared" si="167"/>
        <v>0</v>
      </c>
      <c r="AP2140" s="99">
        <f>SUMIFS(通讯通路门店!$K:$K,通讯通路门店!$S:$S,$G2140)</f>
        <v>0</v>
      </c>
      <c r="AQ2140" s="83"/>
      <c r="AR2140" s="99">
        <f>SUMIFS(通讯通路门店!$T:$T,通讯通路门店!$S:$S,$G2140)</f>
        <v>0</v>
      </c>
      <c r="AS2140" s="99">
        <f>SUMIFS(通讯通路门店!$U:$U,通讯通路门店!$S:$S,$G2140)</f>
        <v>0</v>
      </c>
      <c r="AT2140" s="99">
        <f>SUMIFS(通讯通路门店!$V:$V,通讯通路门店!$S:$S,$G2140)</f>
        <v>0</v>
      </c>
      <c r="AU2140" s="99">
        <f>SUMIFS(通讯通路门店!$W:$W,通讯通路门店!$S:$S,$G2140)</f>
        <v>0</v>
      </c>
      <c r="AV2140" s="99">
        <f>SUMIFS(通讯通路门店!$Z:$Z,通讯通路门店!$S:$S,$G2140)</f>
        <v>0</v>
      </c>
      <c r="AW2140" s="99">
        <f>SUMIFS(通讯通路门店!$AB:$AB,通讯通路门店!$S:$S,$G2140)</f>
        <v>0</v>
      </c>
      <c r="AX2140" s="99">
        <f>SUMIFS(通讯通路门店!$X:$X,通讯通路门店!$S:$S,$G2140)</f>
        <v>0</v>
      </c>
      <c r="AY2140" s="99">
        <f>SUMIFS(通讯通路门店!$Y:$Y,通讯通路门店!$S:$S,$G2140)</f>
        <v>0</v>
      </c>
      <c r="AZ2140" s="99">
        <f>SUMIFS(通讯通路门店!$AA:$AA,通讯通路门店!$S:$S,$G2140)</f>
        <v>0</v>
      </c>
      <c r="BA2140" s="99">
        <f t="shared" si="168"/>
        <v>0</v>
      </c>
      <c r="BB2140" s="99">
        <f t="shared" si="169"/>
        <v>0</v>
      </c>
      <c r="BC2140" s="99">
        <f>SUMIFS(通讯通路门店!$W:$W,通讯通路门店!$S:$S,$G2140,通讯通路门店!$J:$J,"荣耀体验店")+SUMIFS(通讯通路门店!$W:$W,通讯通路门店!$S:$S,$G2140,通讯通路门店!$J:$J,"荣耀授权专卖店")</f>
        <v>0</v>
      </c>
      <c r="BD2140" s="99">
        <f>SUMIFS(通讯通路门店!$Z:$Z,通讯通路门店!$S:$S,$G2140,通讯通路门店!$J:$J,"VIVO体验店")</f>
        <v>0</v>
      </c>
      <c r="BE2140" s="99">
        <f>SUMIFS(通讯通路门店!$AB:$AB,通讯通路门店!$S:$S,$G2140,通讯通路门店!$J:$J,"OPPO体验店")</f>
        <v>0</v>
      </c>
      <c r="BF2140" s="99">
        <f>SUMIFS(通讯通路门店!$X:$X,通讯通路门店!$S:$S,$G2140,通讯通路门店!$J:$J,"华为授权体验店")+SUMIFS(通讯通路门店!$AA:$AA,通讯通路门店!$S:$S,$G2140,通讯通路门店!$J:$J,"华为堡垒店")</f>
        <v>0</v>
      </c>
      <c r="BG2140" s="99">
        <f>SUMIFS(通讯通路门店!$Y:$Y,通讯通路门店!$S:$S,$G2140,通讯通路门店!$J:$J,"小米体验店")</f>
        <v>0</v>
      </c>
      <c r="BH2140" s="99">
        <f>SUMIFS(通讯通路门店!$AA:$AA,通讯通路门店!$S:$S,$G2140,通讯通路门店!$J:$J,"苹果体验店")</f>
        <v>0</v>
      </c>
      <c r="BI2140" s="99">
        <f>SUMIFS(通讯通路门店!$K:$K,通讯通路门店!$S:$S,$G2140,通讯通路门店!$J:$J,"其他品牌专卖店")</f>
        <v>0</v>
      </c>
      <c r="BJ2140" s="99">
        <f>SUMIFS(通讯通路门店!$AC:$AC,通讯通路门店!$S:$S,$G2140)</f>
        <v>0</v>
      </c>
      <c r="BK2140" s="99">
        <f>SUMIFS(通讯通路门店!$AD:$AD,通讯通路门店!$S:$S,$G2140)</f>
        <v>0</v>
      </c>
      <c r="BL2140" s="99">
        <f>SUMIFS(通讯通路门店!$AE:$AE,通讯通路门店!$S:$S,$G2140)</f>
        <v>0</v>
      </c>
      <c r="BM2140" s="99">
        <f>SUMIFS(通讯通路门店!$AF:$AF,通讯通路门店!$S:$S,$G2140)</f>
        <v>0</v>
      </c>
      <c r="BN2140" s="99">
        <f>SUMIFS(通讯通路门店!$AG:$AG,通讯通路门店!$S:$S,$G2140)</f>
        <v>0</v>
      </c>
      <c r="BO2140" s="99">
        <f>SUMIFS(通讯通路门店!$AH:$AH,通讯通路门店!$S:$S,$G2140)</f>
        <v>0</v>
      </c>
      <c r="BP2140" s="99">
        <f>SUMIFS(通讯通路门店!$AI:$AI,通讯通路门店!$S:$S,$G2140)</f>
        <v>0</v>
      </c>
      <c r="BQ2140" s="83"/>
    </row>
    <row r="2141" spans="1:69">
      <c r="A2141" s="99" t="str">
        <f>IFERROR(_xlfn.XLOOKUP($G2141,通讯通路门店!$S$4:$S$993933,通讯通路门店!$A$4:$A$993933,0,0),"")</f>
        <v>海南省</v>
      </c>
      <c r="B2141" s="99" t="str">
        <f>IFERROR(_xlfn.XLOOKUP($G2141,通讯通路门店!$S$4:$S$993933,通讯通路门店!$B$4:$B$993933,0,0),"")</f>
        <v>乐东黎族自治县</v>
      </c>
      <c r="C2141" s="99" t="str">
        <f>IFERROR(_xlfn.XLOOKUP($G2141,通讯通路门店!$S$4:$S$993933,通讯通路门店!$C$4:$C$993933,0,0),"")</f>
        <v>乐东黎族自治县</v>
      </c>
      <c r="D2141" s="99" t="str">
        <f>IFERROR(_xlfn.XLOOKUP($G2141,通讯通路门店!$S$4:$S$993933,通讯通路门店!$D$4:$D$993933,0,0),"")</f>
        <v>万冲镇</v>
      </c>
      <c r="E2141" s="83"/>
      <c r="F2141" s="83"/>
      <c r="G2141" s="101"/>
      <c r="H2141" s="102">
        <f>IFERROR(_xlfn.XLOOKUP($G2141,通讯通路门店!$S$4:$S$993933,通讯通路门店!$R$4:$R$993933,0,0),"")</f>
        <v>0</v>
      </c>
      <c r="I2141" s="83"/>
      <c r="J2141" s="83"/>
      <c r="K2141" s="83"/>
      <c r="L2141" s="83"/>
      <c r="M2141" s="83"/>
      <c r="N2141" s="83"/>
      <c r="O2141" s="83"/>
      <c r="P2141" s="83"/>
      <c r="Q2141" s="83"/>
      <c r="R2141" s="83"/>
      <c r="S2141" s="83"/>
      <c r="T2141" s="83"/>
      <c r="U2141" s="99">
        <f>COUNTIF(通讯通路门店!$S:$S,$G2141)</f>
        <v>0</v>
      </c>
      <c r="V2141" s="99">
        <f>COUNTIFS(通讯通路门店!$S:$S,$G2141,通讯通路门店!$J:$J,"综合卖场")</f>
        <v>0</v>
      </c>
      <c r="W2141" s="99">
        <f>SUMIFS(通讯通路门店!$AJ:$AJ,通讯通路门店!$S:$S,通讯客户沙盘!$G2141)</f>
        <v>0</v>
      </c>
      <c r="X2141" s="99">
        <f t="shared" si="165"/>
        <v>0</v>
      </c>
      <c r="Y2141" s="99">
        <f>COUNTIFS(通讯通路门店!$S:$S,$G2141,通讯通路门店!$J:$J,"荣耀体验店")+COUNTIFS(通讯通路门店!$S:$S,$G2141,通讯通路门店!$J:$J,"荣耀授权专卖店")</f>
        <v>0</v>
      </c>
      <c r="Z2141" s="99">
        <f>COUNTIFS(通讯通路门店!$S:$S,$G2141,通讯通路门店!$J:$J,"VIVO体验店")</f>
        <v>0</v>
      </c>
      <c r="AA2141" s="99">
        <f>COUNTIFS(通讯通路门店!$S:$S,$G2141,通讯通路门店!$J:$J,"OPPO体验店")</f>
        <v>0</v>
      </c>
      <c r="AB2141" s="99">
        <f>COUNTIFS(通讯通路门店!$S:$S,$G2141,通讯通路门店!$J:$J,"华为授权体验店")+COUNTIFS(通讯通路门店!$S:$S,$G2141,通讯通路门店!$J:$J,"华为堡垒店")</f>
        <v>0</v>
      </c>
      <c r="AC2141" s="99">
        <f>COUNTIFS(通讯通路门店!$S:$S,$G2141,通讯通路门店!$J:$J,"小米体验店")</f>
        <v>0</v>
      </c>
      <c r="AD2141" s="99">
        <f>COUNTIFS(通讯通路门店!$S:$S,$G2141,通讯通路门店!$J:$J,"苹果体验店")</f>
        <v>0</v>
      </c>
      <c r="AE2141" s="99">
        <f>COUNTIFS(通讯通路门店!$S:$S,$G2141,通讯通路门店!$J:$J,"其他品牌专卖店")</f>
        <v>0</v>
      </c>
      <c r="AF2141" s="99">
        <f>SUMIFS(通讯通路门店!$BI:$BI,通讯通路门店!$S:$S,$G2141)</f>
        <v>0</v>
      </c>
      <c r="AG2141" s="99">
        <f>SUMIFS(通讯通路门店!$BH:$BH,通讯通路门店!$S:$S,$G2141)</f>
        <v>0</v>
      </c>
      <c r="AH2141" s="99">
        <f t="shared" si="166"/>
        <v>0</v>
      </c>
      <c r="AI2141" s="99">
        <f>SUMIFS(通讯通路门店!$BB:$BB,通讯通路门店!$S:$S,$G2141)</f>
        <v>0</v>
      </c>
      <c r="AJ2141" s="99">
        <f>SUMIFS(通讯通路门店!$BE:$BE,通讯通路门店!$S:$S,$G2141)</f>
        <v>0</v>
      </c>
      <c r="AK2141" s="99">
        <f>SUMIFS(通讯通路门店!$BG:$BG,通讯通路门店!$S:$S,$G2141)</f>
        <v>0</v>
      </c>
      <c r="AL2141" s="99">
        <f>SUMIFS(通讯通路门店!$BC:$BC,通讯通路门店!$S:$S,$G2141)</f>
        <v>0</v>
      </c>
      <c r="AM2141" s="99">
        <f>SUMIFS(通讯通路门店!$BD:$BD,通讯通路门店!$S:$S,$G2141)</f>
        <v>0</v>
      </c>
      <c r="AN2141" s="99">
        <f>SUMIFS(通讯通路门店!$BF:$BF,通讯通路门店!$S:$S,$G2141)</f>
        <v>0</v>
      </c>
      <c r="AO2141" s="99">
        <f t="shared" si="167"/>
        <v>0</v>
      </c>
      <c r="AP2141" s="99">
        <f>SUMIFS(通讯通路门店!$K:$K,通讯通路门店!$S:$S,$G2141)</f>
        <v>0</v>
      </c>
      <c r="AQ2141" s="83"/>
      <c r="AR2141" s="99">
        <f>SUMIFS(通讯通路门店!$T:$T,通讯通路门店!$S:$S,$G2141)</f>
        <v>0</v>
      </c>
      <c r="AS2141" s="99">
        <f>SUMIFS(通讯通路门店!$U:$U,通讯通路门店!$S:$S,$G2141)</f>
        <v>0</v>
      </c>
      <c r="AT2141" s="99">
        <f>SUMIFS(通讯通路门店!$V:$V,通讯通路门店!$S:$S,$G2141)</f>
        <v>0</v>
      </c>
      <c r="AU2141" s="99">
        <f>SUMIFS(通讯通路门店!$W:$W,通讯通路门店!$S:$S,$G2141)</f>
        <v>0</v>
      </c>
      <c r="AV2141" s="99">
        <f>SUMIFS(通讯通路门店!$Z:$Z,通讯通路门店!$S:$S,$G2141)</f>
        <v>0</v>
      </c>
      <c r="AW2141" s="99">
        <f>SUMIFS(通讯通路门店!$AB:$AB,通讯通路门店!$S:$S,$G2141)</f>
        <v>0</v>
      </c>
      <c r="AX2141" s="99">
        <f>SUMIFS(通讯通路门店!$X:$X,通讯通路门店!$S:$S,$G2141)</f>
        <v>0</v>
      </c>
      <c r="AY2141" s="99">
        <f>SUMIFS(通讯通路门店!$Y:$Y,通讯通路门店!$S:$S,$G2141)</f>
        <v>0</v>
      </c>
      <c r="AZ2141" s="99">
        <f>SUMIFS(通讯通路门店!$AA:$AA,通讯通路门店!$S:$S,$G2141)</f>
        <v>0</v>
      </c>
      <c r="BA2141" s="99">
        <f t="shared" si="168"/>
        <v>0</v>
      </c>
      <c r="BB2141" s="99">
        <f t="shared" si="169"/>
        <v>0</v>
      </c>
      <c r="BC2141" s="99">
        <f>SUMIFS(通讯通路门店!$W:$W,通讯通路门店!$S:$S,$G2141,通讯通路门店!$J:$J,"荣耀体验店")+SUMIFS(通讯通路门店!$W:$W,通讯通路门店!$S:$S,$G2141,通讯通路门店!$J:$J,"荣耀授权专卖店")</f>
        <v>0</v>
      </c>
      <c r="BD2141" s="99">
        <f>SUMIFS(通讯通路门店!$Z:$Z,通讯通路门店!$S:$S,$G2141,通讯通路门店!$J:$J,"VIVO体验店")</f>
        <v>0</v>
      </c>
      <c r="BE2141" s="99">
        <f>SUMIFS(通讯通路门店!$AB:$AB,通讯通路门店!$S:$S,$G2141,通讯通路门店!$J:$J,"OPPO体验店")</f>
        <v>0</v>
      </c>
      <c r="BF2141" s="99">
        <f>SUMIFS(通讯通路门店!$X:$X,通讯通路门店!$S:$S,$G2141,通讯通路门店!$J:$J,"华为授权体验店")+SUMIFS(通讯通路门店!$AA:$AA,通讯通路门店!$S:$S,$G2141,通讯通路门店!$J:$J,"华为堡垒店")</f>
        <v>0</v>
      </c>
      <c r="BG2141" s="99">
        <f>SUMIFS(通讯通路门店!$Y:$Y,通讯通路门店!$S:$S,$G2141,通讯通路门店!$J:$J,"小米体验店")</f>
        <v>0</v>
      </c>
      <c r="BH2141" s="99">
        <f>SUMIFS(通讯通路门店!$AA:$AA,通讯通路门店!$S:$S,$G2141,通讯通路门店!$J:$J,"苹果体验店")</f>
        <v>0</v>
      </c>
      <c r="BI2141" s="99">
        <f>SUMIFS(通讯通路门店!$K:$K,通讯通路门店!$S:$S,$G2141,通讯通路门店!$J:$J,"其他品牌专卖店")</f>
        <v>0</v>
      </c>
      <c r="BJ2141" s="99">
        <f>SUMIFS(通讯通路门店!$AC:$AC,通讯通路门店!$S:$S,$G2141)</f>
        <v>0</v>
      </c>
      <c r="BK2141" s="99">
        <f>SUMIFS(通讯通路门店!$AD:$AD,通讯通路门店!$S:$S,$G2141)</f>
        <v>0</v>
      </c>
      <c r="BL2141" s="99">
        <f>SUMIFS(通讯通路门店!$AE:$AE,通讯通路门店!$S:$S,$G2141)</f>
        <v>0</v>
      </c>
      <c r="BM2141" s="99">
        <f>SUMIFS(通讯通路门店!$AF:$AF,通讯通路门店!$S:$S,$G2141)</f>
        <v>0</v>
      </c>
      <c r="BN2141" s="99">
        <f>SUMIFS(通讯通路门店!$AG:$AG,通讯通路门店!$S:$S,$G2141)</f>
        <v>0</v>
      </c>
      <c r="BO2141" s="99">
        <f>SUMIFS(通讯通路门店!$AH:$AH,通讯通路门店!$S:$S,$G2141)</f>
        <v>0</v>
      </c>
      <c r="BP2141" s="99">
        <f>SUMIFS(通讯通路门店!$AI:$AI,通讯通路门店!$S:$S,$G2141)</f>
        <v>0</v>
      </c>
      <c r="BQ2141" s="83"/>
    </row>
    <row r="2142" spans="1:69">
      <c r="A2142" s="99" t="str">
        <f>IFERROR(_xlfn.XLOOKUP($G2142,通讯通路门店!$S$4:$S$993933,通讯通路门店!$A$4:$A$993933,0,0),"")</f>
        <v>海南省</v>
      </c>
      <c r="B2142" s="99" t="str">
        <f>IFERROR(_xlfn.XLOOKUP($G2142,通讯通路门店!$S$4:$S$993933,通讯通路门店!$B$4:$B$993933,0,0),"")</f>
        <v>乐东黎族自治县</v>
      </c>
      <c r="C2142" s="99" t="str">
        <f>IFERROR(_xlfn.XLOOKUP($G2142,通讯通路门店!$S$4:$S$993933,通讯通路门店!$C$4:$C$993933,0,0),"")</f>
        <v>乐东黎族自治县</v>
      </c>
      <c r="D2142" s="99" t="str">
        <f>IFERROR(_xlfn.XLOOKUP($G2142,通讯通路门店!$S$4:$S$993933,通讯通路门店!$D$4:$D$993933,0,0),"")</f>
        <v>万冲镇</v>
      </c>
      <c r="E2142" s="83"/>
      <c r="F2142" s="83"/>
      <c r="G2142" s="101"/>
      <c r="H2142" s="102">
        <f>IFERROR(_xlfn.XLOOKUP($G2142,通讯通路门店!$S$4:$S$993933,通讯通路门店!$R$4:$R$993933,0,0),"")</f>
        <v>0</v>
      </c>
      <c r="I2142" s="83"/>
      <c r="J2142" s="83"/>
      <c r="K2142" s="83"/>
      <c r="L2142" s="83"/>
      <c r="M2142" s="83"/>
      <c r="N2142" s="83"/>
      <c r="O2142" s="83"/>
      <c r="P2142" s="83"/>
      <c r="Q2142" s="83"/>
      <c r="R2142" s="83"/>
      <c r="S2142" s="83"/>
      <c r="T2142" s="83"/>
      <c r="U2142" s="99">
        <f>COUNTIF(通讯通路门店!$S:$S,$G2142)</f>
        <v>0</v>
      </c>
      <c r="V2142" s="99">
        <f>COUNTIFS(通讯通路门店!$S:$S,$G2142,通讯通路门店!$J:$J,"综合卖场")</f>
        <v>0</v>
      </c>
      <c r="W2142" s="99">
        <f>SUMIFS(通讯通路门店!$AJ:$AJ,通讯通路门店!$S:$S,通讯客户沙盘!$G2142)</f>
        <v>0</v>
      </c>
      <c r="X2142" s="99">
        <f t="shared" si="165"/>
        <v>0</v>
      </c>
      <c r="Y2142" s="99">
        <f>COUNTIFS(通讯通路门店!$S:$S,$G2142,通讯通路门店!$J:$J,"荣耀体验店")+COUNTIFS(通讯通路门店!$S:$S,$G2142,通讯通路门店!$J:$J,"荣耀授权专卖店")</f>
        <v>0</v>
      </c>
      <c r="Z2142" s="99">
        <f>COUNTIFS(通讯通路门店!$S:$S,$G2142,通讯通路门店!$J:$J,"VIVO体验店")</f>
        <v>0</v>
      </c>
      <c r="AA2142" s="99">
        <f>COUNTIFS(通讯通路门店!$S:$S,$G2142,通讯通路门店!$J:$J,"OPPO体验店")</f>
        <v>0</v>
      </c>
      <c r="AB2142" s="99">
        <f>COUNTIFS(通讯通路门店!$S:$S,$G2142,通讯通路门店!$J:$J,"华为授权体验店")+COUNTIFS(通讯通路门店!$S:$S,$G2142,通讯通路门店!$J:$J,"华为堡垒店")</f>
        <v>0</v>
      </c>
      <c r="AC2142" s="99">
        <f>COUNTIFS(通讯通路门店!$S:$S,$G2142,通讯通路门店!$J:$J,"小米体验店")</f>
        <v>0</v>
      </c>
      <c r="AD2142" s="99">
        <f>COUNTIFS(通讯通路门店!$S:$S,$G2142,通讯通路门店!$J:$J,"苹果体验店")</f>
        <v>0</v>
      </c>
      <c r="AE2142" s="99">
        <f>COUNTIFS(通讯通路门店!$S:$S,$G2142,通讯通路门店!$J:$J,"其他品牌专卖店")</f>
        <v>0</v>
      </c>
      <c r="AF2142" s="99">
        <f>SUMIFS(通讯通路门店!$BI:$BI,通讯通路门店!$S:$S,$G2142)</f>
        <v>0</v>
      </c>
      <c r="AG2142" s="99">
        <f>SUMIFS(通讯通路门店!$BH:$BH,通讯通路门店!$S:$S,$G2142)</f>
        <v>0</v>
      </c>
      <c r="AH2142" s="99">
        <f t="shared" si="166"/>
        <v>0</v>
      </c>
      <c r="AI2142" s="99">
        <f>SUMIFS(通讯通路门店!$BB:$BB,通讯通路门店!$S:$S,$G2142)</f>
        <v>0</v>
      </c>
      <c r="AJ2142" s="99">
        <f>SUMIFS(通讯通路门店!$BE:$BE,通讯通路门店!$S:$S,$G2142)</f>
        <v>0</v>
      </c>
      <c r="AK2142" s="99">
        <f>SUMIFS(通讯通路门店!$BG:$BG,通讯通路门店!$S:$S,$G2142)</f>
        <v>0</v>
      </c>
      <c r="AL2142" s="99">
        <f>SUMIFS(通讯通路门店!$BC:$BC,通讯通路门店!$S:$S,$G2142)</f>
        <v>0</v>
      </c>
      <c r="AM2142" s="99">
        <f>SUMIFS(通讯通路门店!$BD:$BD,通讯通路门店!$S:$S,$G2142)</f>
        <v>0</v>
      </c>
      <c r="AN2142" s="99">
        <f>SUMIFS(通讯通路门店!$BF:$BF,通讯通路门店!$S:$S,$G2142)</f>
        <v>0</v>
      </c>
      <c r="AO2142" s="99">
        <f t="shared" si="167"/>
        <v>0</v>
      </c>
      <c r="AP2142" s="99">
        <f>SUMIFS(通讯通路门店!$K:$K,通讯通路门店!$S:$S,$G2142)</f>
        <v>0</v>
      </c>
      <c r="AQ2142" s="83"/>
      <c r="AR2142" s="99">
        <f>SUMIFS(通讯通路门店!$T:$T,通讯通路门店!$S:$S,$G2142)</f>
        <v>0</v>
      </c>
      <c r="AS2142" s="99">
        <f>SUMIFS(通讯通路门店!$U:$U,通讯通路门店!$S:$S,$G2142)</f>
        <v>0</v>
      </c>
      <c r="AT2142" s="99">
        <f>SUMIFS(通讯通路门店!$V:$V,通讯通路门店!$S:$S,$G2142)</f>
        <v>0</v>
      </c>
      <c r="AU2142" s="99">
        <f>SUMIFS(通讯通路门店!$W:$W,通讯通路门店!$S:$S,$G2142)</f>
        <v>0</v>
      </c>
      <c r="AV2142" s="99">
        <f>SUMIFS(通讯通路门店!$Z:$Z,通讯通路门店!$S:$S,$G2142)</f>
        <v>0</v>
      </c>
      <c r="AW2142" s="99">
        <f>SUMIFS(通讯通路门店!$AB:$AB,通讯通路门店!$S:$S,$G2142)</f>
        <v>0</v>
      </c>
      <c r="AX2142" s="99">
        <f>SUMIFS(通讯通路门店!$X:$X,通讯通路门店!$S:$S,$G2142)</f>
        <v>0</v>
      </c>
      <c r="AY2142" s="99">
        <f>SUMIFS(通讯通路门店!$Y:$Y,通讯通路门店!$S:$S,$G2142)</f>
        <v>0</v>
      </c>
      <c r="AZ2142" s="99">
        <f>SUMIFS(通讯通路门店!$AA:$AA,通讯通路门店!$S:$S,$G2142)</f>
        <v>0</v>
      </c>
      <c r="BA2142" s="99">
        <f t="shared" si="168"/>
        <v>0</v>
      </c>
      <c r="BB2142" s="99">
        <f t="shared" si="169"/>
        <v>0</v>
      </c>
      <c r="BC2142" s="99">
        <f>SUMIFS(通讯通路门店!$W:$W,通讯通路门店!$S:$S,$G2142,通讯通路门店!$J:$J,"荣耀体验店")+SUMIFS(通讯通路门店!$W:$W,通讯通路门店!$S:$S,$G2142,通讯通路门店!$J:$J,"荣耀授权专卖店")</f>
        <v>0</v>
      </c>
      <c r="BD2142" s="99">
        <f>SUMIFS(通讯通路门店!$Z:$Z,通讯通路门店!$S:$S,$G2142,通讯通路门店!$J:$J,"VIVO体验店")</f>
        <v>0</v>
      </c>
      <c r="BE2142" s="99">
        <f>SUMIFS(通讯通路门店!$AB:$AB,通讯通路门店!$S:$S,$G2142,通讯通路门店!$J:$J,"OPPO体验店")</f>
        <v>0</v>
      </c>
      <c r="BF2142" s="99">
        <f>SUMIFS(通讯通路门店!$X:$X,通讯通路门店!$S:$S,$G2142,通讯通路门店!$J:$J,"华为授权体验店")+SUMIFS(通讯通路门店!$AA:$AA,通讯通路门店!$S:$S,$G2142,通讯通路门店!$J:$J,"华为堡垒店")</f>
        <v>0</v>
      </c>
      <c r="BG2142" s="99">
        <f>SUMIFS(通讯通路门店!$Y:$Y,通讯通路门店!$S:$S,$G2142,通讯通路门店!$J:$J,"小米体验店")</f>
        <v>0</v>
      </c>
      <c r="BH2142" s="99">
        <f>SUMIFS(通讯通路门店!$AA:$AA,通讯通路门店!$S:$S,$G2142,通讯通路门店!$J:$J,"苹果体验店")</f>
        <v>0</v>
      </c>
      <c r="BI2142" s="99">
        <f>SUMIFS(通讯通路门店!$K:$K,通讯通路门店!$S:$S,$G2142,通讯通路门店!$J:$J,"其他品牌专卖店")</f>
        <v>0</v>
      </c>
      <c r="BJ2142" s="99">
        <f>SUMIFS(通讯通路门店!$AC:$AC,通讯通路门店!$S:$S,$G2142)</f>
        <v>0</v>
      </c>
      <c r="BK2142" s="99">
        <f>SUMIFS(通讯通路门店!$AD:$AD,通讯通路门店!$S:$S,$G2142)</f>
        <v>0</v>
      </c>
      <c r="BL2142" s="99">
        <f>SUMIFS(通讯通路门店!$AE:$AE,通讯通路门店!$S:$S,$G2142)</f>
        <v>0</v>
      </c>
      <c r="BM2142" s="99">
        <f>SUMIFS(通讯通路门店!$AF:$AF,通讯通路门店!$S:$S,$G2142)</f>
        <v>0</v>
      </c>
      <c r="BN2142" s="99">
        <f>SUMIFS(通讯通路门店!$AG:$AG,通讯通路门店!$S:$S,$G2142)</f>
        <v>0</v>
      </c>
      <c r="BO2142" s="99">
        <f>SUMIFS(通讯通路门店!$AH:$AH,通讯通路门店!$S:$S,$G2142)</f>
        <v>0</v>
      </c>
      <c r="BP2142" s="99">
        <f>SUMIFS(通讯通路门店!$AI:$AI,通讯通路门店!$S:$S,$G2142)</f>
        <v>0</v>
      </c>
      <c r="BQ2142" s="83"/>
    </row>
    <row r="2143" spans="1:69">
      <c r="A2143" s="99" t="str">
        <f>IFERROR(_xlfn.XLOOKUP($G2143,通讯通路门店!$S$4:$S$993933,通讯通路门店!$A$4:$A$993933,0,0),"")</f>
        <v>海南省</v>
      </c>
      <c r="B2143" s="99" t="str">
        <f>IFERROR(_xlfn.XLOOKUP($G2143,通讯通路门店!$S$4:$S$993933,通讯通路门店!$B$4:$B$993933,0,0),"")</f>
        <v>乐东黎族自治县</v>
      </c>
      <c r="C2143" s="99" t="str">
        <f>IFERROR(_xlfn.XLOOKUP($G2143,通讯通路门店!$S$4:$S$993933,通讯通路门店!$C$4:$C$993933,0,0),"")</f>
        <v>乐东黎族自治县</v>
      </c>
      <c r="D2143" s="99" t="str">
        <f>IFERROR(_xlfn.XLOOKUP($G2143,通讯通路门店!$S$4:$S$993933,通讯通路门店!$D$4:$D$993933,0,0),"")</f>
        <v>万冲镇</v>
      </c>
      <c r="E2143" s="83"/>
      <c r="F2143" s="83"/>
      <c r="G2143" s="101"/>
      <c r="H2143" s="102">
        <f>IFERROR(_xlfn.XLOOKUP($G2143,通讯通路门店!$S$4:$S$993933,通讯通路门店!$R$4:$R$993933,0,0),"")</f>
        <v>0</v>
      </c>
      <c r="I2143" s="83"/>
      <c r="J2143" s="83"/>
      <c r="K2143" s="83"/>
      <c r="L2143" s="83"/>
      <c r="M2143" s="83"/>
      <c r="N2143" s="83"/>
      <c r="O2143" s="83"/>
      <c r="P2143" s="83"/>
      <c r="Q2143" s="83"/>
      <c r="R2143" s="83"/>
      <c r="S2143" s="83"/>
      <c r="T2143" s="83"/>
      <c r="U2143" s="99">
        <f>COUNTIF(通讯通路门店!$S:$S,$G2143)</f>
        <v>0</v>
      </c>
      <c r="V2143" s="99">
        <f>COUNTIFS(通讯通路门店!$S:$S,$G2143,通讯通路门店!$J:$J,"综合卖场")</f>
        <v>0</v>
      </c>
      <c r="W2143" s="99">
        <f>SUMIFS(通讯通路门店!$AJ:$AJ,通讯通路门店!$S:$S,通讯客户沙盘!$G2143)</f>
        <v>0</v>
      </c>
      <c r="X2143" s="99">
        <f t="shared" si="165"/>
        <v>0</v>
      </c>
      <c r="Y2143" s="99">
        <f>COUNTIFS(通讯通路门店!$S:$S,$G2143,通讯通路门店!$J:$J,"荣耀体验店")+COUNTIFS(通讯通路门店!$S:$S,$G2143,通讯通路门店!$J:$J,"荣耀授权专卖店")</f>
        <v>0</v>
      </c>
      <c r="Z2143" s="99">
        <f>COUNTIFS(通讯通路门店!$S:$S,$G2143,通讯通路门店!$J:$J,"VIVO体验店")</f>
        <v>0</v>
      </c>
      <c r="AA2143" s="99">
        <f>COUNTIFS(通讯通路门店!$S:$S,$G2143,通讯通路门店!$J:$J,"OPPO体验店")</f>
        <v>0</v>
      </c>
      <c r="AB2143" s="99">
        <f>COUNTIFS(通讯通路门店!$S:$S,$G2143,通讯通路门店!$J:$J,"华为授权体验店")+COUNTIFS(通讯通路门店!$S:$S,$G2143,通讯通路门店!$J:$J,"华为堡垒店")</f>
        <v>0</v>
      </c>
      <c r="AC2143" s="99">
        <f>COUNTIFS(通讯通路门店!$S:$S,$G2143,通讯通路门店!$J:$J,"小米体验店")</f>
        <v>0</v>
      </c>
      <c r="AD2143" s="99">
        <f>COUNTIFS(通讯通路门店!$S:$S,$G2143,通讯通路门店!$J:$J,"苹果体验店")</f>
        <v>0</v>
      </c>
      <c r="AE2143" s="99">
        <f>COUNTIFS(通讯通路门店!$S:$S,$G2143,通讯通路门店!$J:$J,"其他品牌专卖店")</f>
        <v>0</v>
      </c>
      <c r="AF2143" s="99">
        <f>SUMIFS(通讯通路门店!$BI:$BI,通讯通路门店!$S:$S,$G2143)</f>
        <v>0</v>
      </c>
      <c r="AG2143" s="99">
        <f>SUMIFS(通讯通路门店!$BH:$BH,通讯通路门店!$S:$S,$G2143)</f>
        <v>0</v>
      </c>
      <c r="AH2143" s="99">
        <f t="shared" si="166"/>
        <v>0</v>
      </c>
      <c r="AI2143" s="99">
        <f>SUMIFS(通讯通路门店!$BB:$BB,通讯通路门店!$S:$S,$G2143)</f>
        <v>0</v>
      </c>
      <c r="AJ2143" s="99">
        <f>SUMIFS(通讯通路门店!$BE:$BE,通讯通路门店!$S:$S,$G2143)</f>
        <v>0</v>
      </c>
      <c r="AK2143" s="99">
        <f>SUMIFS(通讯通路门店!$BG:$BG,通讯通路门店!$S:$S,$G2143)</f>
        <v>0</v>
      </c>
      <c r="AL2143" s="99">
        <f>SUMIFS(通讯通路门店!$BC:$BC,通讯通路门店!$S:$S,$G2143)</f>
        <v>0</v>
      </c>
      <c r="AM2143" s="99">
        <f>SUMIFS(通讯通路门店!$BD:$BD,通讯通路门店!$S:$S,$G2143)</f>
        <v>0</v>
      </c>
      <c r="AN2143" s="99">
        <f>SUMIFS(通讯通路门店!$BF:$BF,通讯通路门店!$S:$S,$G2143)</f>
        <v>0</v>
      </c>
      <c r="AO2143" s="99">
        <f t="shared" si="167"/>
        <v>0</v>
      </c>
      <c r="AP2143" s="99">
        <f>SUMIFS(通讯通路门店!$K:$K,通讯通路门店!$S:$S,$G2143)</f>
        <v>0</v>
      </c>
      <c r="AQ2143" s="83"/>
      <c r="AR2143" s="99">
        <f>SUMIFS(通讯通路门店!$T:$T,通讯通路门店!$S:$S,$G2143)</f>
        <v>0</v>
      </c>
      <c r="AS2143" s="99">
        <f>SUMIFS(通讯通路门店!$U:$U,通讯通路门店!$S:$S,$G2143)</f>
        <v>0</v>
      </c>
      <c r="AT2143" s="99">
        <f>SUMIFS(通讯通路门店!$V:$V,通讯通路门店!$S:$S,$G2143)</f>
        <v>0</v>
      </c>
      <c r="AU2143" s="99">
        <f>SUMIFS(通讯通路门店!$W:$W,通讯通路门店!$S:$S,$G2143)</f>
        <v>0</v>
      </c>
      <c r="AV2143" s="99">
        <f>SUMIFS(通讯通路门店!$Z:$Z,通讯通路门店!$S:$S,$G2143)</f>
        <v>0</v>
      </c>
      <c r="AW2143" s="99">
        <f>SUMIFS(通讯通路门店!$AB:$AB,通讯通路门店!$S:$S,$G2143)</f>
        <v>0</v>
      </c>
      <c r="AX2143" s="99">
        <f>SUMIFS(通讯通路门店!$X:$X,通讯通路门店!$S:$S,$G2143)</f>
        <v>0</v>
      </c>
      <c r="AY2143" s="99">
        <f>SUMIFS(通讯通路门店!$Y:$Y,通讯通路门店!$S:$S,$G2143)</f>
        <v>0</v>
      </c>
      <c r="AZ2143" s="99">
        <f>SUMIFS(通讯通路门店!$AA:$AA,通讯通路门店!$S:$S,$G2143)</f>
        <v>0</v>
      </c>
      <c r="BA2143" s="99">
        <f t="shared" si="168"/>
        <v>0</v>
      </c>
      <c r="BB2143" s="99">
        <f t="shared" si="169"/>
        <v>0</v>
      </c>
      <c r="BC2143" s="99">
        <f>SUMIFS(通讯通路门店!$W:$W,通讯通路门店!$S:$S,$G2143,通讯通路门店!$J:$J,"荣耀体验店")+SUMIFS(通讯通路门店!$W:$W,通讯通路门店!$S:$S,$G2143,通讯通路门店!$J:$J,"荣耀授权专卖店")</f>
        <v>0</v>
      </c>
      <c r="BD2143" s="99">
        <f>SUMIFS(通讯通路门店!$Z:$Z,通讯通路门店!$S:$S,$G2143,通讯通路门店!$J:$J,"VIVO体验店")</f>
        <v>0</v>
      </c>
      <c r="BE2143" s="99">
        <f>SUMIFS(通讯通路门店!$AB:$AB,通讯通路门店!$S:$S,$G2143,通讯通路门店!$J:$J,"OPPO体验店")</f>
        <v>0</v>
      </c>
      <c r="BF2143" s="99">
        <f>SUMIFS(通讯通路门店!$X:$X,通讯通路门店!$S:$S,$G2143,通讯通路门店!$J:$J,"华为授权体验店")+SUMIFS(通讯通路门店!$AA:$AA,通讯通路门店!$S:$S,$G2143,通讯通路门店!$J:$J,"华为堡垒店")</f>
        <v>0</v>
      </c>
      <c r="BG2143" s="99">
        <f>SUMIFS(通讯通路门店!$Y:$Y,通讯通路门店!$S:$S,$G2143,通讯通路门店!$J:$J,"小米体验店")</f>
        <v>0</v>
      </c>
      <c r="BH2143" s="99">
        <f>SUMIFS(通讯通路门店!$AA:$AA,通讯通路门店!$S:$S,$G2143,通讯通路门店!$J:$J,"苹果体验店")</f>
        <v>0</v>
      </c>
      <c r="BI2143" s="99">
        <f>SUMIFS(通讯通路门店!$K:$K,通讯通路门店!$S:$S,$G2143,通讯通路门店!$J:$J,"其他品牌专卖店")</f>
        <v>0</v>
      </c>
      <c r="BJ2143" s="99">
        <f>SUMIFS(通讯通路门店!$AC:$AC,通讯通路门店!$S:$S,$G2143)</f>
        <v>0</v>
      </c>
      <c r="BK2143" s="99">
        <f>SUMIFS(通讯通路门店!$AD:$AD,通讯通路门店!$S:$S,$G2143)</f>
        <v>0</v>
      </c>
      <c r="BL2143" s="99">
        <f>SUMIFS(通讯通路门店!$AE:$AE,通讯通路门店!$S:$S,$G2143)</f>
        <v>0</v>
      </c>
      <c r="BM2143" s="99">
        <f>SUMIFS(通讯通路门店!$AF:$AF,通讯通路门店!$S:$S,$G2143)</f>
        <v>0</v>
      </c>
      <c r="BN2143" s="99">
        <f>SUMIFS(通讯通路门店!$AG:$AG,通讯通路门店!$S:$S,$G2143)</f>
        <v>0</v>
      </c>
      <c r="BO2143" s="99">
        <f>SUMIFS(通讯通路门店!$AH:$AH,通讯通路门店!$S:$S,$G2143)</f>
        <v>0</v>
      </c>
      <c r="BP2143" s="99">
        <f>SUMIFS(通讯通路门店!$AI:$AI,通讯通路门店!$S:$S,$G2143)</f>
        <v>0</v>
      </c>
      <c r="BQ2143" s="83"/>
    </row>
    <row r="2144" spans="1:69">
      <c r="A2144" s="99" t="str">
        <f>IFERROR(_xlfn.XLOOKUP($G2144,通讯通路门店!$S$4:$S$993933,通讯通路门店!$A$4:$A$993933,0,0),"")</f>
        <v>海南省</v>
      </c>
      <c r="B2144" s="99" t="str">
        <f>IFERROR(_xlfn.XLOOKUP($G2144,通讯通路门店!$S$4:$S$993933,通讯通路门店!$B$4:$B$993933,0,0),"")</f>
        <v>乐东黎族自治县</v>
      </c>
      <c r="C2144" s="99" t="str">
        <f>IFERROR(_xlfn.XLOOKUP($G2144,通讯通路门店!$S$4:$S$993933,通讯通路门店!$C$4:$C$993933,0,0),"")</f>
        <v>乐东黎族自治县</v>
      </c>
      <c r="D2144" s="99" t="str">
        <f>IFERROR(_xlfn.XLOOKUP($G2144,通讯通路门店!$S$4:$S$993933,通讯通路门店!$D$4:$D$993933,0,0),"")</f>
        <v>万冲镇</v>
      </c>
      <c r="E2144" s="83"/>
      <c r="F2144" s="83"/>
      <c r="G2144" s="101"/>
      <c r="H2144" s="102">
        <f>IFERROR(_xlfn.XLOOKUP($G2144,通讯通路门店!$S$4:$S$993933,通讯通路门店!$R$4:$R$993933,0,0),"")</f>
        <v>0</v>
      </c>
      <c r="I2144" s="83"/>
      <c r="J2144" s="83"/>
      <c r="K2144" s="83"/>
      <c r="L2144" s="83"/>
      <c r="M2144" s="83"/>
      <c r="N2144" s="83"/>
      <c r="O2144" s="83"/>
      <c r="P2144" s="83"/>
      <c r="Q2144" s="83"/>
      <c r="R2144" s="83"/>
      <c r="S2144" s="83"/>
      <c r="T2144" s="83"/>
      <c r="U2144" s="99">
        <f>COUNTIF(通讯通路门店!$S:$S,$G2144)</f>
        <v>0</v>
      </c>
      <c r="V2144" s="99">
        <f>COUNTIFS(通讯通路门店!$S:$S,$G2144,通讯通路门店!$J:$J,"综合卖场")</f>
        <v>0</v>
      </c>
      <c r="W2144" s="99">
        <f>SUMIFS(通讯通路门店!$AJ:$AJ,通讯通路门店!$S:$S,通讯客户沙盘!$G2144)</f>
        <v>0</v>
      </c>
      <c r="X2144" s="99">
        <f t="shared" si="165"/>
        <v>0</v>
      </c>
      <c r="Y2144" s="99">
        <f>COUNTIFS(通讯通路门店!$S:$S,$G2144,通讯通路门店!$J:$J,"荣耀体验店")+COUNTIFS(通讯通路门店!$S:$S,$G2144,通讯通路门店!$J:$J,"荣耀授权专卖店")</f>
        <v>0</v>
      </c>
      <c r="Z2144" s="99">
        <f>COUNTIFS(通讯通路门店!$S:$S,$G2144,通讯通路门店!$J:$J,"VIVO体验店")</f>
        <v>0</v>
      </c>
      <c r="AA2144" s="99">
        <f>COUNTIFS(通讯通路门店!$S:$S,$G2144,通讯通路门店!$J:$J,"OPPO体验店")</f>
        <v>0</v>
      </c>
      <c r="AB2144" s="99">
        <f>COUNTIFS(通讯通路门店!$S:$S,$G2144,通讯通路门店!$J:$J,"华为授权体验店")+COUNTIFS(通讯通路门店!$S:$S,$G2144,通讯通路门店!$J:$J,"华为堡垒店")</f>
        <v>0</v>
      </c>
      <c r="AC2144" s="99">
        <f>COUNTIFS(通讯通路门店!$S:$S,$G2144,通讯通路门店!$J:$J,"小米体验店")</f>
        <v>0</v>
      </c>
      <c r="AD2144" s="99">
        <f>COUNTIFS(通讯通路门店!$S:$S,$G2144,通讯通路门店!$J:$J,"苹果体验店")</f>
        <v>0</v>
      </c>
      <c r="AE2144" s="99">
        <f>COUNTIFS(通讯通路门店!$S:$S,$G2144,通讯通路门店!$J:$J,"其他品牌专卖店")</f>
        <v>0</v>
      </c>
      <c r="AF2144" s="99">
        <f>SUMIFS(通讯通路门店!$BI:$BI,通讯通路门店!$S:$S,$G2144)</f>
        <v>0</v>
      </c>
      <c r="AG2144" s="99">
        <f>SUMIFS(通讯通路门店!$BH:$BH,通讯通路门店!$S:$S,$G2144)</f>
        <v>0</v>
      </c>
      <c r="AH2144" s="99">
        <f t="shared" si="166"/>
        <v>0</v>
      </c>
      <c r="AI2144" s="99">
        <f>SUMIFS(通讯通路门店!$BB:$BB,通讯通路门店!$S:$S,$G2144)</f>
        <v>0</v>
      </c>
      <c r="AJ2144" s="99">
        <f>SUMIFS(通讯通路门店!$BE:$BE,通讯通路门店!$S:$S,$G2144)</f>
        <v>0</v>
      </c>
      <c r="AK2144" s="99">
        <f>SUMIFS(通讯通路门店!$BG:$BG,通讯通路门店!$S:$S,$G2144)</f>
        <v>0</v>
      </c>
      <c r="AL2144" s="99">
        <f>SUMIFS(通讯通路门店!$BC:$BC,通讯通路门店!$S:$S,$G2144)</f>
        <v>0</v>
      </c>
      <c r="AM2144" s="99">
        <f>SUMIFS(通讯通路门店!$BD:$BD,通讯通路门店!$S:$S,$G2144)</f>
        <v>0</v>
      </c>
      <c r="AN2144" s="99">
        <f>SUMIFS(通讯通路门店!$BF:$BF,通讯通路门店!$S:$S,$G2144)</f>
        <v>0</v>
      </c>
      <c r="AO2144" s="99">
        <f t="shared" si="167"/>
        <v>0</v>
      </c>
      <c r="AP2144" s="99">
        <f>SUMIFS(通讯通路门店!$K:$K,通讯通路门店!$S:$S,$G2144)</f>
        <v>0</v>
      </c>
      <c r="AQ2144" s="83"/>
      <c r="AR2144" s="99">
        <f>SUMIFS(通讯通路门店!$T:$T,通讯通路门店!$S:$S,$G2144)</f>
        <v>0</v>
      </c>
      <c r="AS2144" s="99">
        <f>SUMIFS(通讯通路门店!$U:$U,通讯通路门店!$S:$S,$G2144)</f>
        <v>0</v>
      </c>
      <c r="AT2144" s="99">
        <f>SUMIFS(通讯通路门店!$V:$V,通讯通路门店!$S:$S,$G2144)</f>
        <v>0</v>
      </c>
      <c r="AU2144" s="99">
        <f>SUMIFS(通讯通路门店!$W:$W,通讯通路门店!$S:$S,$G2144)</f>
        <v>0</v>
      </c>
      <c r="AV2144" s="99">
        <f>SUMIFS(通讯通路门店!$Z:$Z,通讯通路门店!$S:$S,$G2144)</f>
        <v>0</v>
      </c>
      <c r="AW2144" s="99">
        <f>SUMIFS(通讯通路门店!$AB:$AB,通讯通路门店!$S:$S,$G2144)</f>
        <v>0</v>
      </c>
      <c r="AX2144" s="99">
        <f>SUMIFS(通讯通路门店!$X:$X,通讯通路门店!$S:$S,$G2144)</f>
        <v>0</v>
      </c>
      <c r="AY2144" s="99">
        <f>SUMIFS(通讯通路门店!$Y:$Y,通讯通路门店!$S:$S,$G2144)</f>
        <v>0</v>
      </c>
      <c r="AZ2144" s="99">
        <f>SUMIFS(通讯通路门店!$AA:$AA,通讯通路门店!$S:$S,$G2144)</f>
        <v>0</v>
      </c>
      <c r="BA2144" s="99">
        <f t="shared" si="168"/>
        <v>0</v>
      </c>
      <c r="BB2144" s="99">
        <f t="shared" si="169"/>
        <v>0</v>
      </c>
      <c r="BC2144" s="99">
        <f>SUMIFS(通讯通路门店!$W:$W,通讯通路门店!$S:$S,$G2144,通讯通路门店!$J:$J,"荣耀体验店")+SUMIFS(通讯通路门店!$W:$W,通讯通路门店!$S:$S,$G2144,通讯通路门店!$J:$J,"荣耀授权专卖店")</f>
        <v>0</v>
      </c>
      <c r="BD2144" s="99">
        <f>SUMIFS(通讯通路门店!$Z:$Z,通讯通路门店!$S:$S,$G2144,通讯通路门店!$J:$J,"VIVO体验店")</f>
        <v>0</v>
      </c>
      <c r="BE2144" s="99">
        <f>SUMIFS(通讯通路门店!$AB:$AB,通讯通路门店!$S:$S,$G2144,通讯通路门店!$J:$J,"OPPO体验店")</f>
        <v>0</v>
      </c>
      <c r="BF2144" s="99">
        <f>SUMIFS(通讯通路门店!$X:$X,通讯通路门店!$S:$S,$G2144,通讯通路门店!$J:$J,"华为授权体验店")+SUMIFS(通讯通路门店!$AA:$AA,通讯通路门店!$S:$S,$G2144,通讯通路门店!$J:$J,"华为堡垒店")</f>
        <v>0</v>
      </c>
      <c r="BG2144" s="99">
        <f>SUMIFS(通讯通路门店!$Y:$Y,通讯通路门店!$S:$S,$G2144,通讯通路门店!$J:$J,"小米体验店")</f>
        <v>0</v>
      </c>
      <c r="BH2144" s="99">
        <f>SUMIFS(通讯通路门店!$AA:$AA,通讯通路门店!$S:$S,$G2144,通讯通路门店!$J:$J,"苹果体验店")</f>
        <v>0</v>
      </c>
      <c r="BI2144" s="99">
        <f>SUMIFS(通讯通路门店!$K:$K,通讯通路门店!$S:$S,$G2144,通讯通路门店!$J:$J,"其他品牌专卖店")</f>
        <v>0</v>
      </c>
      <c r="BJ2144" s="99">
        <f>SUMIFS(通讯通路门店!$AC:$AC,通讯通路门店!$S:$S,$G2144)</f>
        <v>0</v>
      </c>
      <c r="BK2144" s="99">
        <f>SUMIFS(通讯通路门店!$AD:$AD,通讯通路门店!$S:$S,$G2144)</f>
        <v>0</v>
      </c>
      <c r="BL2144" s="99">
        <f>SUMIFS(通讯通路门店!$AE:$AE,通讯通路门店!$S:$S,$G2144)</f>
        <v>0</v>
      </c>
      <c r="BM2144" s="99">
        <f>SUMIFS(通讯通路门店!$AF:$AF,通讯通路门店!$S:$S,$G2144)</f>
        <v>0</v>
      </c>
      <c r="BN2144" s="99">
        <f>SUMIFS(通讯通路门店!$AG:$AG,通讯通路门店!$S:$S,$G2144)</f>
        <v>0</v>
      </c>
      <c r="BO2144" s="99">
        <f>SUMIFS(通讯通路门店!$AH:$AH,通讯通路门店!$S:$S,$G2144)</f>
        <v>0</v>
      </c>
      <c r="BP2144" s="99">
        <f>SUMIFS(通讯通路门店!$AI:$AI,通讯通路门店!$S:$S,$G2144)</f>
        <v>0</v>
      </c>
      <c r="BQ2144" s="83"/>
    </row>
    <row r="2145" spans="1:69">
      <c r="A2145" s="99" t="str">
        <f>IFERROR(_xlfn.XLOOKUP($G2145,通讯通路门店!$S$4:$S$993933,通讯通路门店!$A$4:$A$993933,0,0),"")</f>
        <v>海南省</v>
      </c>
      <c r="B2145" s="99" t="str">
        <f>IFERROR(_xlfn.XLOOKUP($G2145,通讯通路门店!$S$4:$S$993933,通讯通路门店!$B$4:$B$993933,0,0),"")</f>
        <v>乐东黎族自治县</v>
      </c>
      <c r="C2145" s="99" t="str">
        <f>IFERROR(_xlfn.XLOOKUP($G2145,通讯通路门店!$S$4:$S$993933,通讯通路门店!$C$4:$C$993933,0,0),"")</f>
        <v>乐东黎族自治县</v>
      </c>
      <c r="D2145" s="99" t="str">
        <f>IFERROR(_xlfn.XLOOKUP($G2145,通讯通路门店!$S$4:$S$993933,通讯通路门店!$D$4:$D$993933,0,0),"")</f>
        <v>万冲镇</v>
      </c>
      <c r="E2145" s="83"/>
      <c r="F2145" s="83"/>
      <c r="G2145" s="101"/>
      <c r="H2145" s="102">
        <f>IFERROR(_xlfn.XLOOKUP($G2145,通讯通路门店!$S$4:$S$993933,通讯通路门店!$R$4:$R$993933,0,0),"")</f>
        <v>0</v>
      </c>
      <c r="I2145" s="83"/>
      <c r="J2145" s="83"/>
      <c r="K2145" s="83"/>
      <c r="L2145" s="83"/>
      <c r="M2145" s="83"/>
      <c r="N2145" s="83"/>
      <c r="O2145" s="83"/>
      <c r="P2145" s="83"/>
      <c r="Q2145" s="83"/>
      <c r="R2145" s="83"/>
      <c r="S2145" s="83"/>
      <c r="T2145" s="83"/>
      <c r="U2145" s="99">
        <f>COUNTIF(通讯通路门店!$S:$S,$G2145)</f>
        <v>0</v>
      </c>
      <c r="V2145" s="99">
        <f>COUNTIFS(通讯通路门店!$S:$S,$G2145,通讯通路门店!$J:$J,"综合卖场")</f>
        <v>0</v>
      </c>
      <c r="W2145" s="99">
        <f>SUMIFS(通讯通路门店!$AJ:$AJ,通讯通路门店!$S:$S,通讯客户沙盘!$G2145)</f>
        <v>0</v>
      </c>
      <c r="X2145" s="99">
        <f t="shared" si="165"/>
        <v>0</v>
      </c>
      <c r="Y2145" s="99">
        <f>COUNTIFS(通讯通路门店!$S:$S,$G2145,通讯通路门店!$J:$J,"荣耀体验店")+COUNTIFS(通讯通路门店!$S:$S,$G2145,通讯通路门店!$J:$J,"荣耀授权专卖店")</f>
        <v>0</v>
      </c>
      <c r="Z2145" s="99">
        <f>COUNTIFS(通讯通路门店!$S:$S,$G2145,通讯通路门店!$J:$J,"VIVO体验店")</f>
        <v>0</v>
      </c>
      <c r="AA2145" s="99">
        <f>COUNTIFS(通讯通路门店!$S:$S,$G2145,通讯通路门店!$J:$J,"OPPO体验店")</f>
        <v>0</v>
      </c>
      <c r="AB2145" s="99">
        <f>COUNTIFS(通讯通路门店!$S:$S,$G2145,通讯通路门店!$J:$J,"华为授权体验店")+COUNTIFS(通讯通路门店!$S:$S,$G2145,通讯通路门店!$J:$J,"华为堡垒店")</f>
        <v>0</v>
      </c>
      <c r="AC2145" s="99">
        <f>COUNTIFS(通讯通路门店!$S:$S,$G2145,通讯通路门店!$J:$J,"小米体验店")</f>
        <v>0</v>
      </c>
      <c r="AD2145" s="99">
        <f>COUNTIFS(通讯通路门店!$S:$S,$G2145,通讯通路门店!$J:$J,"苹果体验店")</f>
        <v>0</v>
      </c>
      <c r="AE2145" s="99">
        <f>COUNTIFS(通讯通路门店!$S:$S,$G2145,通讯通路门店!$J:$J,"其他品牌专卖店")</f>
        <v>0</v>
      </c>
      <c r="AF2145" s="99">
        <f>SUMIFS(通讯通路门店!$BI:$BI,通讯通路门店!$S:$S,$G2145)</f>
        <v>0</v>
      </c>
      <c r="AG2145" s="99">
        <f>SUMIFS(通讯通路门店!$BH:$BH,通讯通路门店!$S:$S,$G2145)</f>
        <v>0</v>
      </c>
      <c r="AH2145" s="99">
        <f t="shared" si="166"/>
        <v>0</v>
      </c>
      <c r="AI2145" s="99">
        <f>SUMIFS(通讯通路门店!$BB:$BB,通讯通路门店!$S:$S,$G2145)</f>
        <v>0</v>
      </c>
      <c r="AJ2145" s="99">
        <f>SUMIFS(通讯通路门店!$BE:$BE,通讯通路门店!$S:$S,$G2145)</f>
        <v>0</v>
      </c>
      <c r="AK2145" s="99">
        <f>SUMIFS(通讯通路门店!$BG:$BG,通讯通路门店!$S:$S,$G2145)</f>
        <v>0</v>
      </c>
      <c r="AL2145" s="99">
        <f>SUMIFS(通讯通路门店!$BC:$BC,通讯通路门店!$S:$S,$G2145)</f>
        <v>0</v>
      </c>
      <c r="AM2145" s="99">
        <f>SUMIFS(通讯通路门店!$BD:$BD,通讯通路门店!$S:$S,$G2145)</f>
        <v>0</v>
      </c>
      <c r="AN2145" s="99">
        <f>SUMIFS(通讯通路门店!$BF:$BF,通讯通路门店!$S:$S,$G2145)</f>
        <v>0</v>
      </c>
      <c r="AO2145" s="99">
        <f t="shared" si="167"/>
        <v>0</v>
      </c>
      <c r="AP2145" s="99">
        <f>SUMIFS(通讯通路门店!$K:$K,通讯通路门店!$S:$S,$G2145)</f>
        <v>0</v>
      </c>
      <c r="AQ2145" s="83"/>
      <c r="AR2145" s="99">
        <f>SUMIFS(通讯通路门店!$T:$T,通讯通路门店!$S:$S,$G2145)</f>
        <v>0</v>
      </c>
      <c r="AS2145" s="99">
        <f>SUMIFS(通讯通路门店!$U:$U,通讯通路门店!$S:$S,$G2145)</f>
        <v>0</v>
      </c>
      <c r="AT2145" s="99">
        <f>SUMIFS(通讯通路门店!$V:$V,通讯通路门店!$S:$S,$G2145)</f>
        <v>0</v>
      </c>
      <c r="AU2145" s="99">
        <f>SUMIFS(通讯通路门店!$W:$W,通讯通路门店!$S:$S,$G2145)</f>
        <v>0</v>
      </c>
      <c r="AV2145" s="99">
        <f>SUMIFS(通讯通路门店!$Z:$Z,通讯通路门店!$S:$S,$G2145)</f>
        <v>0</v>
      </c>
      <c r="AW2145" s="99">
        <f>SUMIFS(通讯通路门店!$AB:$AB,通讯通路门店!$S:$S,$G2145)</f>
        <v>0</v>
      </c>
      <c r="AX2145" s="99">
        <f>SUMIFS(通讯通路门店!$X:$X,通讯通路门店!$S:$S,$G2145)</f>
        <v>0</v>
      </c>
      <c r="AY2145" s="99">
        <f>SUMIFS(通讯通路门店!$Y:$Y,通讯通路门店!$S:$S,$G2145)</f>
        <v>0</v>
      </c>
      <c r="AZ2145" s="99">
        <f>SUMIFS(通讯通路门店!$AA:$AA,通讯通路门店!$S:$S,$G2145)</f>
        <v>0</v>
      </c>
      <c r="BA2145" s="99">
        <f t="shared" si="168"/>
        <v>0</v>
      </c>
      <c r="BB2145" s="99">
        <f t="shared" si="169"/>
        <v>0</v>
      </c>
      <c r="BC2145" s="99">
        <f>SUMIFS(通讯通路门店!$W:$W,通讯通路门店!$S:$S,$G2145,通讯通路门店!$J:$J,"荣耀体验店")+SUMIFS(通讯通路门店!$W:$W,通讯通路门店!$S:$S,$G2145,通讯通路门店!$J:$J,"荣耀授权专卖店")</f>
        <v>0</v>
      </c>
      <c r="BD2145" s="99">
        <f>SUMIFS(通讯通路门店!$Z:$Z,通讯通路门店!$S:$S,$G2145,通讯通路门店!$J:$J,"VIVO体验店")</f>
        <v>0</v>
      </c>
      <c r="BE2145" s="99">
        <f>SUMIFS(通讯通路门店!$AB:$AB,通讯通路门店!$S:$S,$G2145,通讯通路门店!$J:$J,"OPPO体验店")</f>
        <v>0</v>
      </c>
      <c r="BF2145" s="99">
        <f>SUMIFS(通讯通路门店!$X:$X,通讯通路门店!$S:$S,$G2145,通讯通路门店!$J:$J,"华为授权体验店")+SUMIFS(通讯通路门店!$AA:$AA,通讯通路门店!$S:$S,$G2145,通讯通路门店!$J:$J,"华为堡垒店")</f>
        <v>0</v>
      </c>
      <c r="BG2145" s="99">
        <f>SUMIFS(通讯通路门店!$Y:$Y,通讯通路门店!$S:$S,$G2145,通讯通路门店!$J:$J,"小米体验店")</f>
        <v>0</v>
      </c>
      <c r="BH2145" s="99">
        <f>SUMIFS(通讯通路门店!$AA:$AA,通讯通路门店!$S:$S,$G2145,通讯通路门店!$J:$J,"苹果体验店")</f>
        <v>0</v>
      </c>
      <c r="BI2145" s="99">
        <f>SUMIFS(通讯通路门店!$K:$K,通讯通路门店!$S:$S,$G2145,通讯通路门店!$J:$J,"其他品牌专卖店")</f>
        <v>0</v>
      </c>
      <c r="BJ2145" s="99">
        <f>SUMIFS(通讯通路门店!$AC:$AC,通讯通路门店!$S:$S,$G2145)</f>
        <v>0</v>
      </c>
      <c r="BK2145" s="99">
        <f>SUMIFS(通讯通路门店!$AD:$AD,通讯通路门店!$S:$S,$G2145)</f>
        <v>0</v>
      </c>
      <c r="BL2145" s="99">
        <f>SUMIFS(通讯通路门店!$AE:$AE,通讯通路门店!$S:$S,$G2145)</f>
        <v>0</v>
      </c>
      <c r="BM2145" s="99">
        <f>SUMIFS(通讯通路门店!$AF:$AF,通讯通路门店!$S:$S,$G2145)</f>
        <v>0</v>
      </c>
      <c r="BN2145" s="99">
        <f>SUMIFS(通讯通路门店!$AG:$AG,通讯通路门店!$S:$S,$G2145)</f>
        <v>0</v>
      </c>
      <c r="BO2145" s="99">
        <f>SUMIFS(通讯通路门店!$AH:$AH,通讯通路门店!$S:$S,$G2145)</f>
        <v>0</v>
      </c>
      <c r="BP2145" s="99">
        <f>SUMIFS(通讯通路门店!$AI:$AI,通讯通路门店!$S:$S,$G2145)</f>
        <v>0</v>
      </c>
      <c r="BQ2145" s="83"/>
    </row>
    <row r="2146" spans="1:69">
      <c r="A2146" s="99" t="str">
        <f>IFERROR(_xlfn.XLOOKUP($G2146,通讯通路门店!$S$4:$S$993933,通讯通路门店!$A$4:$A$993933,0,0),"")</f>
        <v>海南省</v>
      </c>
      <c r="B2146" s="99" t="str">
        <f>IFERROR(_xlfn.XLOOKUP($G2146,通讯通路门店!$S$4:$S$993933,通讯通路门店!$B$4:$B$993933,0,0),"")</f>
        <v>乐东黎族自治县</v>
      </c>
      <c r="C2146" s="99" t="str">
        <f>IFERROR(_xlfn.XLOOKUP($G2146,通讯通路门店!$S$4:$S$993933,通讯通路门店!$C$4:$C$993933,0,0),"")</f>
        <v>乐东黎族自治县</v>
      </c>
      <c r="D2146" s="99" t="str">
        <f>IFERROR(_xlfn.XLOOKUP($G2146,通讯通路门店!$S$4:$S$993933,通讯通路门店!$D$4:$D$993933,0,0),"")</f>
        <v>万冲镇</v>
      </c>
      <c r="E2146" s="83"/>
      <c r="F2146" s="83"/>
      <c r="G2146" s="101"/>
      <c r="H2146" s="102">
        <f>IFERROR(_xlfn.XLOOKUP($G2146,通讯通路门店!$S$4:$S$993933,通讯通路门店!$R$4:$R$993933,0,0),"")</f>
        <v>0</v>
      </c>
      <c r="I2146" s="83"/>
      <c r="J2146" s="83"/>
      <c r="K2146" s="83"/>
      <c r="L2146" s="83"/>
      <c r="M2146" s="83"/>
      <c r="N2146" s="83"/>
      <c r="O2146" s="83"/>
      <c r="P2146" s="83"/>
      <c r="Q2146" s="83"/>
      <c r="R2146" s="83"/>
      <c r="S2146" s="83"/>
      <c r="T2146" s="83"/>
      <c r="U2146" s="99">
        <f>COUNTIF(通讯通路门店!$S:$S,$G2146)</f>
        <v>0</v>
      </c>
      <c r="V2146" s="99">
        <f>COUNTIFS(通讯通路门店!$S:$S,$G2146,通讯通路门店!$J:$J,"综合卖场")</f>
        <v>0</v>
      </c>
      <c r="W2146" s="99">
        <f>SUMIFS(通讯通路门店!$AJ:$AJ,通讯通路门店!$S:$S,通讯客户沙盘!$G2146)</f>
        <v>0</v>
      </c>
      <c r="X2146" s="99">
        <f t="shared" si="165"/>
        <v>0</v>
      </c>
      <c r="Y2146" s="99">
        <f>COUNTIFS(通讯通路门店!$S:$S,$G2146,通讯通路门店!$J:$J,"荣耀体验店")+COUNTIFS(通讯通路门店!$S:$S,$G2146,通讯通路门店!$J:$J,"荣耀授权专卖店")</f>
        <v>0</v>
      </c>
      <c r="Z2146" s="99">
        <f>COUNTIFS(通讯通路门店!$S:$S,$G2146,通讯通路门店!$J:$J,"VIVO体验店")</f>
        <v>0</v>
      </c>
      <c r="AA2146" s="99">
        <f>COUNTIFS(通讯通路门店!$S:$S,$G2146,通讯通路门店!$J:$J,"OPPO体验店")</f>
        <v>0</v>
      </c>
      <c r="AB2146" s="99">
        <f>COUNTIFS(通讯通路门店!$S:$S,$G2146,通讯通路门店!$J:$J,"华为授权体验店")+COUNTIFS(通讯通路门店!$S:$S,$G2146,通讯通路门店!$J:$J,"华为堡垒店")</f>
        <v>0</v>
      </c>
      <c r="AC2146" s="99">
        <f>COUNTIFS(通讯通路门店!$S:$S,$G2146,通讯通路门店!$J:$J,"小米体验店")</f>
        <v>0</v>
      </c>
      <c r="AD2146" s="99">
        <f>COUNTIFS(通讯通路门店!$S:$S,$G2146,通讯通路门店!$J:$J,"苹果体验店")</f>
        <v>0</v>
      </c>
      <c r="AE2146" s="99">
        <f>COUNTIFS(通讯通路门店!$S:$S,$G2146,通讯通路门店!$J:$J,"其他品牌专卖店")</f>
        <v>0</v>
      </c>
      <c r="AF2146" s="99">
        <f>SUMIFS(通讯通路门店!$BI:$BI,通讯通路门店!$S:$S,$G2146)</f>
        <v>0</v>
      </c>
      <c r="AG2146" s="99">
        <f>SUMIFS(通讯通路门店!$BH:$BH,通讯通路门店!$S:$S,$G2146)</f>
        <v>0</v>
      </c>
      <c r="AH2146" s="99">
        <f t="shared" si="166"/>
        <v>0</v>
      </c>
      <c r="AI2146" s="99">
        <f>SUMIFS(通讯通路门店!$BB:$BB,通讯通路门店!$S:$S,$G2146)</f>
        <v>0</v>
      </c>
      <c r="AJ2146" s="99">
        <f>SUMIFS(通讯通路门店!$BE:$BE,通讯通路门店!$S:$S,$G2146)</f>
        <v>0</v>
      </c>
      <c r="AK2146" s="99">
        <f>SUMIFS(通讯通路门店!$BG:$BG,通讯通路门店!$S:$S,$G2146)</f>
        <v>0</v>
      </c>
      <c r="AL2146" s="99">
        <f>SUMIFS(通讯通路门店!$BC:$BC,通讯通路门店!$S:$S,$G2146)</f>
        <v>0</v>
      </c>
      <c r="AM2146" s="99">
        <f>SUMIFS(通讯通路门店!$BD:$BD,通讯通路门店!$S:$S,$G2146)</f>
        <v>0</v>
      </c>
      <c r="AN2146" s="99">
        <f>SUMIFS(通讯通路门店!$BF:$BF,通讯通路门店!$S:$S,$G2146)</f>
        <v>0</v>
      </c>
      <c r="AO2146" s="99">
        <f t="shared" si="167"/>
        <v>0</v>
      </c>
      <c r="AP2146" s="99">
        <f>SUMIFS(通讯通路门店!$K:$K,通讯通路门店!$S:$S,$G2146)</f>
        <v>0</v>
      </c>
      <c r="AQ2146" s="83"/>
      <c r="AR2146" s="99">
        <f>SUMIFS(通讯通路门店!$T:$T,通讯通路门店!$S:$S,$G2146)</f>
        <v>0</v>
      </c>
      <c r="AS2146" s="99">
        <f>SUMIFS(通讯通路门店!$U:$U,通讯通路门店!$S:$S,$G2146)</f>
        <v>0</v>
      </c>
      <c r="AT2146" s="99">
        <f>SUMIFS(通讯通路门店!$V:$V,通讯通路门店!$S:$S,$G2146)</f>
        <v>0</v>
      </c>
      <c r="AU2146" s="99">
        <f>SUMIFS(通讯通路门店!$W:$W,通讯通路门店!$S:$S,$G2146)</f>
        <v>0</v>
      </c>
      <c r="AV2146" s="99">
        <f>SUMIFS(通讯通路门店!$Z:$Z,通讯通路门店!$S:$S,$G2146)</f>
        <v>0</v>
      </c>
      <c r="AW2146" s="99">
        <f>SUMIFS(通讯通路门店!$AB:$AB,通讯通路门店!$S:$S,$G2146)</f>
        <v>0</v>
      </c>
      <c r="AX2146" s="99">
        <f>SUMIFS(通讯通路门店!$X:$X,通讯通路门店!$S:$S,$G2146)</f>
        <v>0</v>
      </c>
      <c r="AY2146" s="99">
        <f>SUMIFS(通讯通路门店!$Y:$Y,通讯通路门店!$S:$S,$G2146)</f>
        <v>0</v>
      </c>
      <c r="AZ2146" s="99">
        <f>SUMIFS(通讯通路门店!$AA:$AA,通讯通路门店!$S:$S,$G2146)</f>
        <v>0</v>
      </c>
      <c r="BA2146" s="99">
        <f t="shared" si="168"/>
        <v>0</v>
      </c>
      <c r="BB2146" s="99">
        <f t="shared" si="169"/>
        <v>0</v>
      </c>
      <c r="BC2146" s="99">
        <f>SUMIFS(通讯通路门店!$W:$W,通讯通路门店!$S:$S,$G2146,通讯通路门店!$J:$J,"荣耀体验店")+SUMIFS(通讯通路门店!$W:$W,通讯通路门店!$S:$S,$G2146,通讯通路门店!$J:$J,"荣耀授权专卖店")</f>
        <v>0</v>
      </c>
      <c r="BD2146" s="99">
        <f>SUMIFS(通讯通路门店!$Z:$Z,通讯通路门店!$S:$S,$G2146,通讯通路门店!$J:$J,"VIVO体验店")</f>
        <v>0</v>
      </c>
      <c r="BE2146" s="99">
        <f>SUMIFS(通讯通路门店!$AB:$AB,通讯通路门店!$S:$S,$G2146,通讯通路门店!$J:$J,"OPPO体验店")</f>
        <v>0</v>
      </c>
      <c r="BF2146" s="99">
        <f>SUMIFS(通讯通路门店!$X:$X,通讯通路门店!$S:$S,$G2146,通讯通路门店!$J:$J,"华为授权体验店")+SUMIFS(通讯通路门店!$AA:$AA,通讯通路门店!$S:$S,$G2146,通讯通路门店!$J:$J,"华为堡垒店")</f>
        <v>0</v>
      </c>
      <c r="BG2146" s="99">
        <f>SUMIFS(通讯通路门店!$Y:$Y,通讯通路门店!$S:$S,$G2146,通讯通路门店!$J:$J,"小米体验店")</f>
        <v>0</v>
      </c>
      <c r="BH2146" s="99">
        <f>SUMIFS(通讯通路门店!$AA:$AA,通讯通路门店!$S:$S,$G2146,通讯通路门店!$J:$J,"苹果体验店")</f>
        <v>0</v>
      </c>
      <c r="BI2146" s="99">
        <f>SUMIFS(通讯通路门店!$K:$K,通讯通路门店!$S:$S,$G2146,通讯通路门店!$J:$J,"其他品牌专卖店")</f>
        <v>0</v>
      </c>
      <c r="BJ2146" s="99">
        <f>SUMIFS(通讯通路门店!$AC:$AC,通讯通路门店!$S:$S,$G2146)</f>
        <v>0</v>
      </c>
      <c r="BK2146" s="99">
        <f>SUMIFS(通讯通路门店!$AD:$AD,通讯通路门店!$S:$S,$G2146)</f>
        <v>0</v>
      </c>
      <c r="BL2146" s="99">
        <f>SUMIFS(通讯通路门店!$AE:$AE,通讯通路门店!$S:$S,$G2146)</f>
        <v>0</v>
      </c>
      <c r="BM2146" s="99">
        <f>SUMIFS(通讯通路门店!$AF:$AF,通讯通路门店!$S:$S,$G2146)</f>
        <v>0</v>
      </c>
      <c r="BN2146" s="99">
        <f>SUMIFS(通讯通路门店!$AG:$AG,通讯通路门店!$S:$S,$G2146)</f>
        <v>0</v>
      </c>
      <c r="BO2146" s="99">
        <f>SUMIFS(通讯通路门店!$AH:$AH,通讯通路门店!$S:$S,$G2146)</f>
        <v>0</v>
      </c>
      <c r="BP2146" s="99">
        <f>SUMIFS(通讯通路门店!$AI:$AI,通讯通路门店!$S:$S,$G2146)</f>
        <v>0</v>
      </c>
      <c r="BQ2146" s="83"/>
    </row>
    <row r="2147" spans="1:69">
      <c r="A2147" s="99" t="str">
        <f>IFERROR(_xlfn.XLOOKUP($G2147,通讯通路门店!$S$4:$S$993933,通讯通路门店!$A$4:$A$993933,0,0),"")</f>
        <v>海南省</v>
      </c>
      <c r="B2147" s="99" t="str">
        <f>IFERROR(_xlfn.XLOOKUP($G2147,通讯通路门店!$S$4:$S$993933,通讯通路门店!$B$4:$B$993933,0,0),"")</f>
        <v>乐东黎族自治县</v>
      </c>
      <c r="C2147" s="99" t="str">
        <f>IFERROR(_xlfn.XLOOKUP($G2147,通讯通路门店!$S$4:$S$993933,通讯通路门店!$C$4:$C$993933,0,0),"")</f>
        <v>乐东黎族自治县</v>
      </c>
      <c r="D2147" s="99" t="str">
        <f>IFERROR(_xlfn.XLOOKUP($G2147,通讯通路门店!$S$4:$S$993933,通讯通路门店!$D$4:$D$993933,0,0),"")</f>
        <v>万冲镇</v>
      </c>
      <c r="E2147" s="83"/>
      <c r="F2147" s="83"/>
      <c r="G2147" s="101"/>
      <c r="H2147" s="102">
        <f>IFERROR(_xlfn.XLOOKUP($G2147,通讯通路门店!$S$4:$S$993933,通讯通路门店!$R$4:$R$993933,0,0),"")</f>
        <v>0</v>
      </c>
      <c r="I2147" s="83"/>
      <c r="J2147" s="83"/>
      <c r="K2147" s="83"/>
      <c r="L2147" s="83"/>
      <c r="M2147" s="83"/>
      <c r="N2147" s="83"/>
      <c r="O2147" s="83"/>
      <c r="P2147" s="83"/>
      <c r="Q2147" s="83"/>
      <c r="R2147" s="83"/>
      <c r="S2147" s="83"/>
      <c r="T2147" s="83"/>
      <c r="U2147" s="99">
        <f>COUNTIF(通讯通路门店!$S:$S,$G2147)</f>
        <v>0</v>
      </c>
      <c r="V2147" s="99">
        <f>COUNTIFS(通讯通路门店!$S:$S,$G2147,通讯通路门店!$J:$J,"综合卖场")</f>
        <v>0</v>
      </c>
      <c r="W2147" s="99">
        <f>SUMIFS(通讯通路门店!$AJ:$AJ,通讯通路门店!$S:$S,通讯客户沙盘!$G2147)</f>
        <v>0</v>
      </c>
      <c r="X2147" s="99">
        <f t="shared" si="165"/>
        <v>0</v>
      </c>
      <c r="Y2147" s="99">
        <f>COUNTIFS(通讯通路门店!$S:$S,$G2147,通讯通路门店!$J:$J,"荣耀体验店")+COUNTIFS(通讯通路门店!$S:$S,$G2147,通讯通路门店!$J:$J,"荣耀授权专卖店")</f>
        <v>0</v>
      </c>
      <c r="Z2147" s="99">
        <f>COUNTIFS(通讯通路门店!$S:$S,$G2147,通讯通路门店!$J:$J,"VIVO体验店")</f>
        <v>0</v>
      </c>
      <c r="AA2147" s="99">
        <f>COUNTIFS(通讯通路门店!$S:$S,$G2147,通讯通路门店!$J:$J,"OPPO体验店")</f>
        <v>0</v>
      </c>
      <c r="AB2147" s="99">
        <f>COUNTIFS(通讯通路门店!$S:$S,$G2147,通讯通路门店!$J:$J,"华为授权体验店")+COUNTIFS(通讯通路门店!$S:$S,$G2147,通讯通路门店!$J:$J,"华为堡垒店")</f>
        <v>0</v>
      </c>
      <c r="AC2147" s="99">
        <f>COUNTIFS(通讯通路门店!$S:$S,$G2147,通讯通路门店!$J:$J,"小米体验店")</f>
        <v>0</v>
      </c>
      <c r="AD2147" s="99">
        <f>COUNTIFS(通讯通路门店!$S:$S,$G2147,通讯通路门店!$J:$J,"苹果体验店")</f>
        <v>0</v>
      </c>
      <c r="AE2147" s="99">
        <f>COUNTIFS(通讯通路门店!$S:$S,$G2147,通讯通路门店!$J:$J,"其他品牌专卖店")</f>
        <v>0</v>
      </c>
      <c r="AF2147" s="99">
        <f>SUMIFS(通讯通路门店!$BI:$BI,通讯通路门店!$S:$S,$G2147)</f>
        <v>0</v>
      </c>
      <c r="AG2147" s="99">
        <f>SUMIFS(通讯通路门店!$BH:$BH,通讯通路门店!$S:$S,$G2147)</f>
        <v>0</v>
      </c>
      <c r="AH2147" s="99">
        <f t="shared" si="166"/>
        <v>0</v>
      </c>
      <c r="AI2147" s="99">
        <f>SUMIFS(通讯通路门店!$BB:$BB,通讯通路门店!$S:$S,$G2147)</f>
        <v>0</v>
      </c>
      <c r="AJ2147" s="99">
        <f>SUMIFS(通讯通路门店!$BE:$BE,通讯通路门店!$S:$S,$G2147)</f>
        <v>0</v>
      </c>
      <c r="AK2147" s="99">
        <f>SUMIFS(通讯通路门店!$BG:$BG,通讯通路门店!$S:$S,$G2147)</f>
        <v>0</v>
      </c>
      <c r="AL2147" s="99">
        <f>SUMIFS(通讯通路门店!$BC:$BC,通讯通路门店!$S:$S,$G2147)</f>
        <v>0</v>
      </c>
      <c r="AM2147" s="99">
        <f>SUMIFS(通讯通路门店!$BD:$BD,通讯通路门店!$S:$S,$G2147)</f>
        <v>0</v>
      </c>
      <c r="AN2147" s="99">
        <f>SUMIFS(通讯通路门店!$BF:$BF,通讯通路门店!$S:$S,$G2147)</f>
        <v>0</v>
      </c>
      <c r="AO2147" s="99">
        <f t="shared" si="167"/>
        <v>0</v>
      </c>
      <c r="AP2147" s="99">
        <f>SUMIFS(通讯通路门店!$K:$K,通讯通路门店!$S:$S,$G2147)</f>
        <v>0</v>
      </c>
      <c r="AQ2147" s="83"/>
      <c r="AR2147" s="99">
        <f>SUMIFS(通讯通路门店!$T:$T,通讯通路门店!$S:$S,$G2147)</f>
        <v>0</v>
      </c>
      <c r="AS2147" s="99">
        <f>SUMIFS(通讯通路门店!$U:$U,通讯通路门店!$S:$S,$G2147)</f>
        <v>0</v>
      </c>
      <c r="AT2147" s="99">
        <f>SUMIFS(通讯通路门店!$V:$V,通讯通路门店!$S:$S,$G2147)</f>
        <v>0</v>
      </c>
      <c r="AU2147" s="99">
        <f>SUMIFS(通讯通路门店!$W:$W,通讯通路门店!$S:$S,$G2147)</f>
        <v>0</v>
      </c>
      <c r="AV2147" s="99">
        <f>SUMIFS(通讯通路门店!$Z:$Z,通讯通路门店!$S:$S,$G2147)</f>
        <v>0</v>
      </c>
      <c r="AW2147" s="99">
        <f>SUMIFS(通讯通路门店!$AB:$AB,通讯通路门店!$S:$S,$G2147)</f>
        <v>0</v>
      </c>
      <c r="AX2147" s="99">
        <f>SUMIFS(通讯通路门店!$X:$X,通讯通路门店!$S:$S,$G2147)</f>
        <v>0</v>
      </c>
      <c r="AY2147" s="99">
        <f>SUMIFS(通讯通路门店!$Y:$Y,通讯通路门店!$S:$S,$G2147)</f>
        <v>0</v>
      </c>
      <c r="AZ2147" s="99">
        <f>SUMIFS(通讯通路门店!$AA:$AA,通讯通路门店!$S:$S,$G2147)</f>
        <v>0</v>
      </c>
      <c r="BA2147" s="99">
        <f t="shared" si="168"/>
        <v>0</v>
      </c>
      <c r="BB2147" s="99">
        <f t="shared" si="169"/>
        <v>0</v>
      </c>
      <c r="BC2147" s="99">
        <f>SUMIFS(通讯通路门店!$W:$W,通讯通路门店!$S:$S,$G2147,通讯通路门店!$J:$J,"荣耀体验店")+SUMIFS(通讯通路门店!$W:$W,通讯通路门店!$S:$S,$G2147,通讯通路门店!$J:$J,"荣耀授权专卖店")</f>
        <v>0</v>
      </c>
      <c r="BD2147" s="99">
        <f>SUMIFS(通讯通路门店!$Z:$Z,通讯通路门店!$S:$S,$G2147,通讯通路门店!$J:$J,"VIVO体验店")</f>
        <v>0</v>
      </c>
      <c r="BE2147" s="99">
        <f>SUMIFS(通讯通路门店!$AB:$AB,通讯通路门店!$S:$S,$G2147,通讯通路门店!$J:$J,"OPPO体验店")</f>
        <v>0</v>
      </c>
      <c r="BF2147" s="99">
        <f>SUMIFS(通讯通路门店!$X:$X,通讯通路门店!$S:$S,$G2147,通讯通路门店!$J:$J,"华为授权体验店")+SUMIFS(通讯通路门店!$AA:$AA,通讯通路门店!$S:$S,$G2147,通讯通路门店!$J:$J,"华为堡垒店")</f>
        <v>0</v>
      </c>
      <c r="BG2147" s="99">
        <f>SUMIFS(通讯通路门店!$Y:$Y,通讯通路门店!$S:$S,$G2147,通讯通路门店!$J:$J,"小米体验店")</f>
        <v>0</v>
      </c>
      <c r="BH2147" s="99">
        <f>SUMIFS(通讯通路门店!$AA:$AA,通讯通路门店!$S:$S,$G2147,通讯通路门店!$J:$J,"苹果体验店")</f>
        <v>0</v>
      </c>
      <c r="BI2147" s="99">
        <f>SUMIFS(通讯通路门店!$K:$K,通讯通路门店!$S:$S,$G2147,通讯通路门店!$J:$J,"其他品牌专卖店")</f>
        <v>0</v>
      </c>
      <c r="BJ2147" s="99">
        <f>SUMIFS(通讯通路门店!$AC:$AC,通讯通路门店!$S:$S,$G2147)</f>
        <v>0</v>
      </c>
      <c r="BK2147" s="99">
        <f>SUMIFS(通讯通路门店!$AD:$AD,通讯通路门店!$S:$S,$G2147)</f>
        <v>0</v>
      </c>
      <c r="BL2147" s="99">
        <f>SUMIFS(通讯通路门店!$AE:$AE,通讯通路门店!$S:$S,$G2147)</f>
        <v>0</v>
      </c>
      <c r="BM2147" s="99">
        <f>SUMIFS(通讯通路门店!$AF:$AF,通讯通路门店!$S:$S,$G2147)</f>
        <v>0</v>
      </c>
      <c r="BN2147" s="99">
        <f>SUMIFS(通讯通路门店!$AG:$AG,通讯通路门店!$S:$S,$G2147)</f>
        <v>0</v>
      </c>
      <c r="BO2147" s="99">
        <f>SUMIFS(通讯通路门店!$AH:$AH,通讯通路门店!$S:$S,$G2147)</f>
        <v>0</v>
      </c>
      <c r="BP2147" s="99">
        <f>SUMIFS(通讯通路门店!$AI:$AI,通讯通路门店!$S:$S,$G2147)</f>
        <v>0</v>
      </c>
      <c r="BQ2147" s="83"/>
    </row>
    <row r="2148" spans="1:69">
      <c r="A2148" s="99" t="str">
        <f>IFERROR(_xlfn.XLOOKUP($G2148,通讯通路门店!$S$4:$S$993933,通讯通路门店!$A$4:$A$993933,0,0),"")</f>
        <v>海南省</v>
      </c>
      <c r="B2148" s="99" t="str">
        <f>IFERROR(_xlfn.XLOOKUP($G2148,通讯通路门店!$S$4:$S$993933,通讯通路门店!$B$4:$B$993933,0,0),"")</f>
        <v>乐东黎族自治县</v>
      </c>
      <c r="C2148" s="99" t="str">
        <f>IFERROR(_xlfn.XLOOKUP($G2148,通讯通路门店!$S$4:$S$993933,通讯通路门店!$C$4:$C$993933,0,0),"")</f>
        <v>乐东黎族自治县</v>
      </c>
      <c r="D2148" s="99" t="str">
        <f>IFERROR(_xlfn.XLOOKUP($G2148,通讯通路门店!$S$4:$S$993933,通讯通路门店!$D$4:$D$993933,0,0),"")</f>
        <v>万冲镇</v>
      </c>
      <c r="E2148" s="83"/>
      <c r="F2148" s="83"/>
      <c r="G2148" s="101"/>
      <c r="H2148" s="102">
        <f>IFERROR(_xlfn.XLOOKUP($G2148,通讯通路门店!$S$4:$S$993933,通讯通路门店!$R$4:$R$993933,0,0),"")</f>
        <v>0</v>
      </c>
      <c r="I2148" s="83"/>
      <c r="J2148" s="83"/>
      <c r="K2148" s="83"/>
      <c r="L2148" s="83"/>
      <c r="M2148" s="83"/>
      <c r="N2148" s="83"/>
      <c r="O2148" s="83"/>
      <c r="P2148" s="83"/>
      <c r="Q2148" s="83"/>
      <c r="R2148" s="83"/>
      <c r="S2148" s="83"/>
      <c r="T2148" s="83"/>
      <c r="U2148" s="99">
        <f>COUNTIF(通讯通路门店!$S:$S,$G2148)</f>
        <v>0</v>
      </c>
      <c r="V2148" s="99">
        <f>COUNTIFS(通讯通路门店!$S:$S,$G2148,通讯通路门店!$J:$J,"综合卖场")</f>
        <v>0</v>
      </c>
      <c r="W2148" s="99">
        <f>SUMIFS(通讯通路门店!$AJ:$AJ,通讯通路门店!$S:$S,通讯客户沙盘!$G2148)</f>
        <v>0</v>
      </c>
      <c r="X2148" s="99">
        <f t="shared" si="165"/>
        <v>0</v>
      </c>
      <c r="Y2148" s="99">
        <f>COUNTIFS(通讯通路门店!$S:$S,$G2148,通讯通路门店!$J:$J,"荣耀体验店")+COUNTIFS(通讯通路门店!$S:$S,$G2148,通讯通路门店!$J:$J,"荣耀授权专卖店")</f>
        <v>0</v>
      </c>
      <c r="Z2148" s="99">
        <f>COUNTIFS(通讯通路门店!$S:$S,$G2148,通讯通路门店!$J:$J,"VIVO体验店")</f>
        <v>0</v>
      </c>
      <c r="AA2148" s="99">
        <f>COUNTIFS(通讯通路门店!$S:$S,$G2148,通讯通路门店!$J:$J,"OPPO体验店")</f>
        <v>0</v>
      </c>
      <c r="AB2148" s="99">
        <f>COUNTIFS(通讯通路门店!$S:$S,$G2148,通讯通路门店!$J:$J,"华为授权体验店")+COUNTIFS(通讯通路门店!$S:$S,$G2148,通讯通路门店!$J:$J,"华为堡垒店")</f>
        <v>0</v>
      </c>
      <c r="AC2148" s="99">
        <f>COUNTIFS(通讯通路门店!$S:$S,$G2148,通讯通路门店!$J:$J,"小米体验店")</f>
        <v>0</v>
      </c>
      <c r="AD2148" s="99">
        <f>COUNTIFS(通讯通路门店!$S:$S,$G2148,通讯通路门店!$J:$J,"苹果体验店")</f>
        <v>0</v>
      </c>
      <c r="AE2148" s="99">
        <f>COUNTIFS(通讯通路门店!$S:$S,$G2148,通讯通路门店!$J:$J,"其他品牌专卖店")</f>
        <v>0</v>
      </c>
      <c r="AF2148" s="99">
        <f>SUMIFS(通讯通路门店!$BI:$BI,通讯通路门店!$S:$S,$G2148)</f>
        <v>0</v>
      </c>
      <c r="AG2148" s="99">
        <f>SUMIFS(通讯通路门店!$BH:$BH,通讯通路门店!$S:$S,$G2148)</f>
        <v>0</v>
      </c>
      <c r="AH2148" s="99">
        <f t="shared" si="166"/>
        <v>0</v>
      </c>
      <c r="AI2148" s="99">
        <f>SUMIFS(通讯通路门店!$BB:$BB,通讯通路门店!$S:$S,$G2148)</f>
        <v>0</v>
      </c>
      <c r="AJ2148" s="99">
        <f>SUMIFS(通讯通路门店!$BE:$BE,通讯通路门店!$S:$S,$G2148)</f>
        <v>0</v>
      </c>
      <c r="AK2148" s="99">
        <f>SUMIFS(通讯通路门店!$BG:$BG,通讯通路门店!$S:$S,$G2148)</f>
        <v>0</v>
      </c>
      <c r="AL2148" s="99">
        <f>SUMIFS(通讯通路门店!$BC:$BC,通讯通路门店!$S:$S,$G2148)</f>
        <v>0</v>
      </c>
      <c r="AM2148" s="99">
        <f>SUMIFS(通讯通路门店!$BD:$BD,通讯通路门店!$S:$S,$G2148)</f>
        <v>0</v>
      </c>
      <c r="AN2148" s="99">
        <f>SUMIFS(通讯通路门店!$BF:$BF,通讯通路门店!$S:$S,$G2148)</f>
        <v>0</v>
      </c>
      <c r="AO2148" s="99">
        <f t="shared" si="167"/>
        <v>0</v>
      </c>
      <c r="AP2148" s="99">
        <f>SUMIFS(通讯通路门店!$K:$K,通讯通路门店!$S:$S,$G2148)</f>
        <v>0</v>
      </c>
      <c r="AQ2148" s="83"/>
      <c r="AR2148" s="99">
        <f>SUMIFS(通讯通路门店!$T:$T,通讯通路门店!$S:$S,$G2148)</f>
        <v>0</v>
      </c>
      <c r="AS2148" s="99">
        <f>SUMIFS(通讯通路门店!$U:$U,通讯通路门店!$S:$S,$G2148)</f>
        <v>0</v>
      </c>
      <c r="AT2148" s="99">
        <f>SUMIFS(通讯通路门店!$V:$V,通讯通路门店!$S:$S,$G2148)</f>
        <v>0</v>
      </c>
      <c r="AU2148" s="99">
        <f>SUMIFS(通讯通路门店!$W:$W,通讯通路门店!$S:$S,$G2148)</f>
        <v>0</v>
      </c>
      <c r="AV2148" s="99">
        <f>SUMIFS(通讯通路门店!$Z:$Z,通讯通路门店!$S:$S,$G2148)</f>
        <v>0</v>
      </c>
      <c r="AW2148" s="99">
        <f>SUMIFS(通讯通路门店!$AB:$AB,通讯通路门店!$S:$S,$G2148)</f>
        <v>0</v>
      </c>
      <c r="AX2148" s="99">
        <f>SUMIFS(通讯通路门店!$X:$X,通讯通路门店!$S:$S,$G2148)</f>
        <v>0</v>
      </c>
      <c r="AY2148" s="99">
        <f>SUMIFS(通讯通路门店!$Y:$Y,通讯通路门店!$S:$S,$G2148)</f>
        <v>0</v>
      </c>
      <c r="AZ2148" s="99">
        <f>SUMIFS(通讯通路门店!$AA:$AA,通讯通路门店!$S:$S,$G2148)</f>
        <v>0</v>
      </c>
      <c r="BA2148" s="99">
        <f t="shared" si="168"/>
        <v>0</v>
      </c>
      <c r="BB2148" s="99">
        <f t="shared" si="169"/>
        <v>0</v>
      </c>
      <c r="BC2148" s="99">
        <f>SUMIFS(通讯通路门店!$W:$W,通讯通路门店!$S:$S,$G2148,通讯通路门店!$J:$J,"荣耀体验店")+SUMIFS(通讯通路门店!$W:$W,通讯通路门店!$S:$S,$G2148,通讯通路门店!$J:$J,"荣耀授权专卖店")</f>
        <v>0</v>
      </c>
      <c r="BD2148" s="99">
        <f>SUMIFS(通讯通路门店!$Z:$Z,通讯通路门店!$S:$S,$G2148,通讯通路门店!$J:$J,"VIVO体验店")</f>
        <v>0</v>
      </c>
      <c r="BE2148" s="99">
        <f>SUMIFS(通讯通路门店!$AB:$AB,通讯通路门店!$S:$S,$G2148,通讯通路门店!$J:$J,"OPPO体验店")</f>
        <v>0</v>
      </c>
      <c r="BF2148" s="99">
        <f>SUMIFS(通讯通路门店!$X:$X,通讯通路门店!$S:$S,$G2148,通讯通路门店!$J:$J,"华为授权体验店")+SUMIFS(通讯通路门店!$AA:$AA,通讯通路门店!$S:$S,$G2148,通讯通路门店!$J:$J,"华为堡垒店")</f>
        <v>0</v>
      </c>
      <c r="BG2148" s="99">
        <f>SUMIFS(通讯通路门店!$Y:$Y,通讯通路门店!$S:$S,$G2148,通讯通路门店!$J:$J,"小米体验店")</f>
        <v>0</v>
      </c>
      <c r="BH2148" s="99">
        <f>SUMIFS(通讯通路门店!$AA:$AA,通讯通路门店!$S:$S,$G2148,通讯通路门店!$J:$J,"苹果体验店")</f>
        <v>0</v>
      </c>
      <c r="BI2148" s="99">
        <f>SUMIFS(通讯通路门店!$K:$K,通讯通路门店!$S:$S,$G2148,通讯通路门店!$J:$J,"其他品牌专卖店")</f>
        <v>0</v>
      </c>
      <c r="BJ2148" s="99">
        <f>SUMIFS(通讯通路门店!$AC:$AC,通讯通路门店!$S:$S,$G2148)</f>
        <v>0</v>
      </c>
      <c r="BK2148" s="99">
        <f>SUMIFS(通讯通路门店!$AD:$AD,通讯通路门店!$S:$S,$G2148)</f>
        <v>0</v>
      </c>
      <c r="BL2148" s="99">
        <f>SUMIFS(通讯通路门店!$AE:$AE,通讯通路门店!$S:$S,$G2148)</f>
        <v>0</v>
      </c>
      <c r="BM2148" s="99">
        <f>SUMIFS(通讯通路门店!$AF:$AF,通讯通路门店!$S:$S,$G2148)</f>
        <v>0</v>
      </c>
      <c r="BN2148" s="99">
        <f>SUMIFS(通讯通路门店!$AG:$AG,通讯通路门店!$S:$S,$G2148)</f>
        <v>0</v>
      </c>
      <c r="BO2148" s="99">
        <f>SUMIFS(通讯通路门店!$AH:$AH,通讯通路门店!$S:$S,$G2148)</f>
        <v>0</v>
      </c>
      <c r="BP2148" s="99">
        <f>SUMIFS(通讯通路门店!$AI:$AI,通讯通路门店!$S:$S,$G2148)</f>
        <v>0</v>
      </c>
      <c r="BQ2148" s="83"/>
    </row>
    <row r="2149" spans="1:69">
      <c r="A2149" s="99" t="str">
        <f>IFERROR(_xlfn.XLOOKUP($G2149,通讯通路门店!$S$4:$S$993933,通讯通路门店!$A$4:$A$993933,0,0),"")</f>
        <v>海南省</v>
      </c>
      <c r="B2149" s="99" t="str">
        <f>IFERROR(_xlfn.XLOOKUP($G2149,通讯通路门店!$S$4:$S$993933,通讯通路门店!$B$4:$B$993933,0,0),"")</f>
        <v>乐东黎族自治县</v>
      </c>
      <c r="C2149" s="99" t="str">
        <f>IFERROR(_xlfn.XLOOKUP($G2149,通讯通路门店!$S$4:$S$993933,通讯通路门店!$C$4:$C$993933,0,0),"")</f>
        <v>乐东黎族自治县</v>
      </c>
      <c r="D2149" s="99" t="str">
        <f>IFERROR(_xlfn.XLOOKUP($G2149,通讯通路门店!$S$4:$S$993933,通讯通路门店!$D$4:$D$993933,0,0),"")</f>
        <v>万冲镇</v>
      </c>
      <c r="E2149" s="83"/>
      <c r="F2149" s="83"/>
      <c r="G2149" s="101"/>
      <c r="H2149" s="102">
        <f>IFERROR(_xlfn.XLOOKUP($G2149,通讯通路门店!$S$4:$S$993933,通讯通路门店!$R$4:$R$993933,0,0),"")</f>
        <v>0</v>
      </c>
      <c r="I2149" s="83"/>
      <c r="J2149" s="83"/>
      <c r="K2149" s="83"/>
      <c r="L2149" s="83"/>
      <c r="M2149" s="83"/>
      <c r="N2149" s="83"/>
      <c r="O2149" s="83"/>
      <c r="P2149" s="83"/>
      <c r="Q2149" s="83"/>
      <c r="R2149" s="83"/>
      <c r="S2149" s="83"/>
      <c r="T2149" s="83"/>
      <c r="U2149" s="99">
        <f>COUNTIF(通讯通路门店!$S:$S,$G2149)</f>
        <v>0</v>
      </c>
      <c r="V2149" s="99">
        <f>COUNTIFS(通讯通路门店!$S:$S,$G2149,通讯通路门店!$J:$J,"综合卖场")</f>
        <v>0</v>
      </c>
      <c r="W2149" s="99">
        <f>SUMIFS(通讯通路门店!$AJ:$AJ,通讯通路门店!$S:$S,通讯客户沙盘!$G2149)</f>
        <v>0</v>
      </c>
      <c r="X2149" s="99">
        <f t="shared" si="165"/>
        <v>0</v>
      </c>
      <c r="Y2149" s="99">
        <f>COUNTIFS(通讯通路门店!$S:$S,$G2149,通讯通路门店!$J:$J,"荣耀体验店")+COUNTIFS(通讯通路门店!$S:$S,$G2149,通讯通路门店!$J:$J,"荣耀授权专卖店")</f>
        <v>0</v>
      </c>
      <c r="Z2149" s="99">
        <f>COUNTIFS(通讯通路门店!$S:$S,$G2149,通讯通路门店!$J:$J,"VIVO体验店")</f>
        <v>0</v>
      </c>
      <c r="AA2149" s="99">
        <f>COUNTIFS(通讯通路门店!$S:$S,$G2149,通讯通路门店!$J:$J,"OPPO体验店")</f>
        <v>0</v>
      </c>
      <c r="AB2149" s="99">
        <f>COUNTIFS(通讯通路门店!$S:$S,$G2149,通讯通路门店!$J:$J,"华为授权体验店")+COUNTIFS(通讯通路门店!$S:$S,$G2149,通讯通路门店!$J:$J,"华为堡垒店")</f>
        <v>0</v>
      </c>
      <c r="AC2149" s="99">
        <f>COUNTIFS(通讯通路门店!$S:$S,$G2149,通讯通路门店!$J:$J,"小米体验店")</f>
        <v>0</v>
      </c>
      <c r="AD2149" s="99">
        <f>COUNTIFS(通讯通路门店!$S:$S,$G2149,通讯通路门店!$J:$J,"苹果体验店")</f>
        <v>0</v>
      </c>
      <c r="AE2149" s="99">
        <f>COUNTIFS(通讯通路门店!$S:$S,$G2149,通讯通路门店!$J:$J,"其他品牌专卖店")</f>
        <v>0</v>
      </c>
      <c r="AF2149" s="99">
        <f>SUMIFS(通讯通路门店!$BI:$BI,通讯通路门店!$S:$S,$G2149)</f>
        <v>0</v>
      </c>
      <c r="AG2149" s="99">
        <f>SUMIFS(通讯通路门店!$BH:$BH,通讯通路门店!$S:$S,$G2149)</f>
        <v>0</v>
      </c>
      <c r="AH2149" s="99">
        <f t="shared" si="166"/>
        <v>0</v>
      </c>
      <c r="AI2149" s="99">
        <f>SUMIFS(通讯通路门店!$BB:$BB,通讯通路门店!$S:$S,$G2149)</f>
        <v>0</v>
      </c>
      <c r="AJ2149" s="99">
        <f>SUMIFS(通讯通路门店!$BE:$BE,通讯通路门店!$S:$S,$G2149)</f>
        <v>0</v>
      </c>
      <c r="AK2149" s="99">
        <f>SUMIFS(通讯通路门店!$BG:$BG,通讯通路门店!$S:$S,$G2149)</f>
        <v>0</v>
      </c>
      <c r="AL2149" s="99">
        <f>SUMIFS(通讯通路门店!$BC:$BC,通讯通路门店!$S:$S,$G2149)</f>
        <v>0</v>
      </c>
      <c r="AM2149" s="99">
        <f>SUMIFS(通讯通路门店!$BD:$BD,通讯通路门店!$S:$S,$G2149)</f>
        <v>0</v>
      </c>
      <c r="AN2149" s="99">
        <f>SUMIFS(通讯通路门店!$BF:$BF,通讯通路门店!$S:$S,$G2149)</f>
        <v>0</v>
      </c>
      <c r="AO2149" s="99">
        <f t="shared" si="167"/>
        <v>0</v>
      </c>
      <c r="AP2149" s="99">
        <f>SUMIFS(通讯通路门店!$K:$K,通讯通路门店!$S:$S,$G2149)</f>
        <v>0</v>
      </c>
      <c r="AQ2149" s="83"/>
      <c r="AR2149" s="99">
        <f>SUMIFS(通讯通路门店!$T:$T,通讯通路门店!$S:$S,$G2149)</f>
        <v>0</v>
      </c>
      <c r="AS2149" s="99">
        <f>SUMIFS(通讯通路门店!$U:$U,通讯通路门店!$S:$S,$G2149)</f>
        <v>0</v>
      </c>
      <c r="AT2149" s="99">
        <f>SUMIFS(通讯通路门店!$V:$V,通讯通路门店!$S:$S,$G2149)</f>
        <v>0</v>
      </c>
      <c r="AU2149" s="99">
        <f>SUMIFS(通讯通路门店!$W:$W,通讯通路门店!$S:$S,$G2149)</f>
        <v>0</v>
      </c>
      <c r="AV2149" s="99">
        <f>SUMIFS(通讯通路门店!$Z:$Z,通讯通路门店!$S:$S,$G2149)</f>
        <v>0</v>
      </c>
      <c r="AW2149" s="99">
        <f>SUMIFS(通讯通路门店!$AB:$AB,通讯通路门店!$S:$S,$G2149)</f>
        <v>0</v>
      </c>
      <c r="AX2149" s="99">
        <f>SUMIFS(通讯通路门店!$X:$X,通讯通路门店!$S:$S,$G2149)</f>
        <v>0</v>
      </c>
      <c r="AY2149" s="99">
        <f>SUMIFS(通讯通路门店!$Y:$Y,通讯通路门店!$S:$S,$G2149)</f>
        <v>0</v>
      </c>
      <c r="AZ2149" s="99">
        <f>SUMIFS(通讯通路门店!$AA:$AA,通讯通路门店!$S:$S,$G2149)</f>
        <v>0</v>
      </c>
      <c r="BA2149" s="99">
        <f t="shared" si="168"/>
        <v>0</v>
      </c>
      <c r="BB2149" s="99">
        <f t="shared" si="169"/>
        <v>0</v>
      </c>
      <c r="BC2149" s="99">
        <f>SUMIFS(通讯通路门店!$W:$W,通讯通路门店!$S:$S,$G2149,通讯通路门店!$J:$J,"荣耀体验店")+SUMIFS(通讯通路门店!$W:$W,通讯通路门店!$S:$S,$G2149,通讯通路门店!$J:$J,"荣耀授权专卖店")</f>
        <v>0</v>
      </c>
      <c r="BD2149" s="99">
        <f>SUMIFS(通讯通路门店!$Z:$Z,通讯通路门店!$S:$S,$G2149,通讯通路门店!$J:$J,"VIVO体验店")</f>
        <v>0</v>
      </c>
      <c r="BE2149" s="99">
        <f>SUMIFS(通讯通路门店!$AB:$AB,通讯通路门店!$S:$S,$G2149,通讯通路门店!$J:$J,"OPPO体验店")</f>
        <v>0</v>
      </c>
      <c r="BF2149" s="99">
        <f>SUMIFS(通讯通路门店!$X:$X,通讯通路门店!$S:$S,$G2149,通讯通路门店!$J:$J,"华为授权体验店")+SUMIFS(通讯通路门店!$AA:$AA,通讯通路门店!$S:$S,$G2149,通讯通路门店!$J:$J,"华为堡垒店")</f>
        <v>0</v>
      </c>
      <c r="BG2149" s="99">
        <f>SUMIFS(通讯通路门店!$Y:$Y,通讯通路门店!$S:$S,$G2149,通讯通路门店!$J:$J,"小米体验店")</f>
        <v>0</v>
      </c>
      <c r="BH2149" s="99">
        <f>SUMIFS(通讯通路门店!$AA:$AA,通讯通路门店!$S:$S,$G2149,通讯通路门店!$J:$J,"苹果体验店")</f>
        <v>0</v>
      </c>
      <c r="BI2149" s="99">
        <f>SUMIFS(通讯通路门店!$K:$K,通讯通路门店!$S:$S,$G2149,通讯通路门店!$J:$J,"其他品牌专卖店")</f>
        <v>0</v>
      </c>
      <c r="BJ2149" s="99">
        <f>SUMIFS(通讯通路门店!$AC:$AC,通讯通路门店!$S:$S,$G2149)</f>
        <v>0</v>
      </c>
      <c r="BK2149" s="99">
        <f>SUMIFS(通讯通路门店!$AD:$AD,通讯通路门店!$S:$S,$G2149)</f>
        <v>0</v>
      </c>
      <c r="BL2149" s="99">
        <f>SUMIFS(通讯通路门店!$AE:$AE,通讯通路门店!$S:$S,$G2149)</f>
        <v>0</v>
      </c>
      <c r="BM2149" s="99">
        <f>SUMIFS(通讯通路门店!$AF:$AF,通讯通路门店!$S:$S,$G2149)</f>
        <v>0</v>
      </c>
      <c r="BN2149" s="99">
        <f>SUMIFS(通讯通路门店!$AG:$AG,通讯通路门店!$S:$S,$G2149)</f>
        <v>0</v>
      </c>
      <c r="BO2149" s="99">
        <f>SUMIFS(通讯通路门店!$AH:$AH,通讯通路门店!$S:$S,$G2149)</f>
        <v>0</v>
      </c>
      <c r="BP2149" s="99">
        <f>SUMIFS(通讯通路门店!$AI:$AI,通讯通路门店!$S:$S,$G2149)</f>
        <v>0</v>
      </c>
      <c r="BQ2149" s="83"/>
    </row>
    <row r="2150" spans="1:69">
      <c r="A2150" s="99" t="str">
        <f>IFERROR(_xlfn.XLOOKUP($G2150,通讯通路门店!$S$4:$S$993933,通讯通路门店!$A$4:$A$993933,0,0),"")</f>
        <v>海南省</v>
      </c>
      <c r="B2150" s="99" t="str">
        <f>IFERROR(_xlfn.XLOOKUP($G2150,通讯通路门店!$S$4:$S$993933,通讯通路门店!$B$4:$B$993933,0,0),"")</f>
        <v>乐东黎族自治县</v>
      </c>
      <c r="C2150" s="99" t="str">
        <f>IFERROR(_xlfn.XLOOKUP($G2150,通讯通路门店!$S$4:$S$993933,通讯通路门店!$C$4:$C$993933,0,0),"")</f>
        <v>乐东黎族自治县</v>
      </c>
      <c r="D2150" s="99" t="str">
        <f>IFERROR(_xlfn.XLOOKUP($G2150,通讯通路门店!$S$4:$S$993933,通讯通路门店!$D$4:$D$993933,0,0),"")</f>
        <v>万冲镇</v>
      </c>
      <c r="E2150" s="83"/>
      <c r="F2150" s="83"/>
      <c r="G2150" s="101"/>
      <c r="H2150" s="102">
        <f>IFERROR(_xlfn.XLOOKUP($G2150,通讯通路门店!$S$4:$S$993933,通讯通路门店!$R$4:$R$993933,0,0),"")</f>
        <v>0</v>
      </c>
      <c r="I2150" s="83"/>
      <c r="J2150" s="83"/>
      <c r="K2150" s="83"/>
      <c r="L2150" s="83"/>
      <c r="M2150" s="83"/>
      <c r="N2150" s="83"/>
      <c r="O2150" s="83"/>
      <c r="P2150" s="83"/>
      <c r="Q2150" s="83"/>
      <c r="R2150" s="83"/>
      <c r="S2150" s="83"/>
      <c r="T2150" s="83"/>
      <c r="U2150" s="99">
        <f>COUNTIF(通讯通路门店!$S:$S,$G2150)</f>
        <v>0</v>
      </c>
      <c r="V2150" s="99">
        <f>COUNTIFS(通讯通路门店!$S:$S,$G2150,通讯通路门店!$J:$J,"综合卖场")</f>
        <v>0</v>
      </c>
      <c r="W2150" s="99">
        <f>SUMIFS(通讯通路门店!$AJ:$AJ,通讯通路门店!$S:$S,通讯客户沙盘!$G2150)</f>
        <v>0</v>
      </c>
      <c r="X2150" s="99">
        <f t="shared" si="165"/>
        <v>0</v>
      </c>
      <c r="Y2150" s="99">
        <f>COUNTIFS(通讯通路门店!$S:$S,$G2150,通讯通路门店!$J:$J,"荣耀体验店")+COUNTIFS(通讯通路门店!$S:$S,$G2150,通讯通路门店!$J:$J,"荣耀授权专卖店")</f>
        <v>0</v>
      </c>
      <c r="Z2150" s="99">
        <f>COUNTIFS(通讯通路门店!$S:$S,$G2150,通讯通路门店!$J:$J,"VIVO体验店")</f>
        <v>0</v>
      </c>
      <c r="AA2150" s="99">
        <f>COUNTIFS(通讯通路门店!$S:$S,$G2150,通讯通路门店!$J:$J,"OPPO体验店")</f>
        <v>0</v>
      </c>
      <c r="AB2150" s="99">
        <f>COUNTIFS(通讯通路门店!$S:$S,$G2150,通讯通路门店!$J:$J,"华为授权体验店")+COUNTIFS(通讯通路门店!$S:$S,$G2150,通讯通路门店!$J:$J,"华为堡垒店")</f>
        <v>0</v>
      </c>
      <c r="AC2150" s="99">
        <f>COUNTIFS(通讯通路门店!$S:$S,$G2150,通讯通路门店!$J:$J,"小米体验店")</f>
        <v>0</v>
      </c>
      <c r="AD2150" s="99">
        <f>COUNTIFS(通讯通路门店!$S:$S,$G2150,通讯通路门店!$J:$J,"苹果体验店")</f>
        <v>0</v>
      </c>
      <c r="AE2150" s="99">
        <f>COUNTIFS(通讯通路门店!$S:$S,$G2150,通讯通路门店!$J:$J,"其他品牌专卖店")</f>
        <v>0</v>
      </c>
      <c r="AF2150" s="99">
        <f>SUMIFS(通讯通路门店!$BI:$BI,通讯通路门店!$S:$S,$G2150)</f>
        <v>0</v>
      </c>
      <c r="AG2150" s="99">
        <f>SUMIFS(通讯通路门店!$BH:$BH,通讯通路门店!$S:$S,$G2150)</f>
        <v>0</v>
      </c>
      <c r="AH2150" s="99">
        <f t="shared" si="166"/>
        <v>0</v>
      </c>
      <c r="AI2150" s="99">
        <f>SUMIFS(通讯通路门店!$BB:$BB,通讯通路门店!$S:$S,$G2150)</f>
        <v>0</v>
      </c>
      <c r="AJ2150" s="99">
        <f>SUMIFS(通讯通路门店!$BE:$BE,通讯通路门店!$S:$S,$G2150)</f>
        <v>0</v>
      </c>
      <c r="AK2150" s="99">
        <f>SUMIFS(通讯通路门店!$BG:$BG,通讯通路门店!$S:$S,$G2150)</f>
        <v>0</v>
      </c>
      <c r="AL2150" s="99">
        <f>SUMIFS(通讯通路门店!$BC:$BC,通讯通路门店!$S:$S,$G2150)</f>
        <v>0</v>
      </c>
      <c r="AM2150" s="99">
        <f>SUMIFS(通讯通路门店!$BD:$BD,通讯通路门店!$S:$S,$G2150)</f>
        <v>0</v>
      </c>
      <c r="AN2150" s="99">
        <f>SUMIFS(通讯通路门店!$BF:$BF,通讯通路门店!$S:$S,$G2150)</f>
        <v>0</v>
      </c>
      <c r="AO2150" s="99">
        <f t="shared" si="167"/>
        <v>0</v>
      </c>
      <c r="AP2150" s="99">
        <f>SUMIFS(通讯通路门店!$K:$K,通讯通路门店!$S:$S,$G2150)</f>
        <v>0</v>
      </c>
      <c r="AQ2150" s="83"/>
      <c r="AR2150" s="99">
        <f>SUMIFS(通讯通路门店!$T:$T,通讯通路门店!$S:$S,$G2150)</f>
        <v>0</v>
      </c>
      <c r="AS2150" s="99">
        <f>SUMIFS(通讯通路门店!$U:$U,通讯通路门店!$S:$S,$G2150)</f>
        <v>0</v>
      </c>
      <c r="AT2150" s="99">
        <f>SUMIFS(通讯通路门店!$V:$V,通讯通路门店!$S:$S,$G2150)</f>
        <v>0</v>
      </c>
      <c r="AU2150" s="99">
        <f>SUMIFS(通讯通路门店!$W:$W,通讯通路门店!$S:$S,$G2150)</f>
        <v>0</v>
      </c>
      <c r="AV2150" s="99">
        <f>SUMIFS(通讯通路门店!$Z:$Z,通讯通路门店!$S:$S,$G2150)</f>
        <v>0</v>
      </c>
      <c r="AW2150" s="99">
        <f>SUMIFS(通讯通路门店!$AB:$AB,通讯通路门店!$S:$S,$G2150)</f>
        <v>0</v>
      </c>
      <c r="AX2150" s="99">
        <f>SUMIFS(通讯通路门店!$X:$X,通讯通路门店!$S:$S,$G2150)</f>
        <v>0</v>
      </c>
      <c r="AY2150" s="99">
        <f>SUMIFS(通讯通路门店!$Y:$Y,通讯通路门店!$S:$S,$G2150)</f>
        <v>0</v>
      </c>
      <c r="AZ2150" s="99">
        <f>SUMIFS(通讯通路门店!$AA:$AA,通讯通路门店!$S:$S,$G2150)</f>
        <v>0</v>
      </c>
      <c r="BA2150" s="99">
        <f t="shared" si="168"/>
        <v>0</v>
      </c>
      <c r="BB2150" s="99">
        <f t="shared" si="169"/>
        <v>0</v>
      </c>
      <c r="BC2150" s="99">
        <f>SUMIFS(通讯通路门店!$W:$W,通讯通路门店!$S:$S,$G2150,通讯通路门店!$J:$J,"荣耀体验店")+SUMIFS(通讯通路门店!$W:$W,通讯通路门店!$S:$S,$G2150,通讯通路门店!$J:$J,"荣耀授权专卖店")</f>
        <v>0</v>
      </c>
      <c r="BD2150" s="99">
        <f>SUMIFS(通讯通路门店!$Z:$Z,通讯通路门店!$S:$S,$G2150,通讯通路门店!$J:$J,"VIVO体验店")</f>
        <v>0</v>
      </c>
      <c r="BE2150" s="99">
        <f>SUMIFS(通讯通路门店!$AB:$AB,通讯通路门店!$S:$S,$G2150,通讯通路门店!$J:$J,"OPPO体验店")</f>
        <v>0</v>
      </c>
      <c r="BF2150" s="99">
        <f>SUMIFS(通讯通路门店!$X:$X,通讯通路门店!$S:$S,$G2150,通讯通路门店!$J:$J,"华为授权体验店")+SUMIFS(通讯通路门店!$AA:$AA,通讯通路门店!$S:$S,$G2150,通讯通路门店!$J:$J,"华为堡垒店")</f>
        <v>0</v>
      </c>
      <c r="BG2150" s="99">
        <f>SUMIFS(通讯通路门店!$Y:$Y,通讯通路门店!$S:$S,$G2150,通讯通路门店!$J:$J,"小米体验店")</f>
        <v>0</v>
      </c>
      <c r="BH2150" s="99">
        <f>SUMIFS(通讯通路门店!$AA:$AA,通讯通路门店!$S:$S,$G2150,通讯通路门店!$J:$J,"苹果体验店")</f>
        <v>0</v>
      </c>
      <c r="BI2150" s="99">
        <f>SUMIFS(通讯通路门店!$K:$K,通讯通路门店!$S:$S,$G2150,通讯通路门店!$J:$J,"其他品牌专卖店")</f>
        <v>0</v>
      </c>
      <c r="BJ2150" s="99">
        <f>SUMIFS(通讯通路门店!$AC:$AC,通讯通路门店!$S:$S,$G2150)</f>
        <v>0</v>
      </c>
      <c r="BK2150" s="99">
        <f>SUMIFS(通讯通路门店!$AD:$AD,通讯通路门店!$S:$S,$G2150)</f>
        <v>0</v>
      </c>
      <c r="BL2150" s="99">
        <f>SUMIFS(通讯通路门店!$AE:$AE,通讯通路门店!$S:$S,$G2150)</f>
        <v>0</v>
      </c>
      <c r="BM2150" s="99">
        <f>SUMIFS(通讯通路门店!$AF:$AF,通讯通路门店!$S:$S,$G2150)</f>
        <v>0</v>
      </c>
      <c r="BN2150" s="99">
        <f>SUMIFS(通讯通路门店!$AG:$AG,通讯通路门店!$S:$S,$G2150)</f>
        <v>0</v>
      </c>
      <c r="BO2150" s="99">
        <f>SUMIFS(通讯通路门店!$AH:$AH,通讯通路门店!$S:$S,$G2150)</f>
        <v>0</v>
      </c>
      <c r="BP2150" s="99">
        <f>SUMIFS(通讯通路门店!$AI:$AI,通讯通路门店!$S:$S,$G2150)</f>
        <v>0</v>
      </c>
      <c r="BQ2150" s="83"/>
    </row>
    <row r="2151" spans="1:69">
      <c r="A2151" s="99" t="str">
        <f>IFERROR(_xlfn.XLOOKUP($G2151,通讯通路门店!$S$4:$S$993933,通讯通路门店!$A$4:$A$993933,0,0),"")</f>
        <v>海南省</v>
      </c>
      <c r="B2151" s="99" t="str">
        <f>IFERROR(_xlfn.XLOOKUP($G2151,通讯通路门店!$S$4:$S$993933,通讯通路门店!$B$4:$B$993933,0,0),"")</f>
        <v>乐东黎族自治县</v>
      </c>
      <c r="C2151" s="99" t="str">
        <f>IFERROR(_xlfn.XLOOKUP($G2151,通讯通路门店!$S$4:$S$993933,通讯通路门店!$C$4:$C$993933,0,0),"")</f>
        <v>乐东黎族自治县</v>
      </c>
      <c r="D2151" s="99" t="str">
        <f>IFERROR(_xlfn.XLOOKUP($G2151,通讯通路门店!$S$4:$S$993933,通讯通路门店!$D$4:$D$993933,0,0),"")</f>
        <v>万冲镇</v>
      </c>
      <c r="E2151" s="83"/>
      <c r="F2151" s="83"/>
      <c r="G2151" s="101"/>
      <c r="H2151" s="102">
        <f>IFERROR(_xlfn.XLOOKUP($G2151,通讯通路门店!$S$4:$S$993933,通讯通路门店!$R$4:$R$993933,0,0),"")</f>
        <v>0</v>
      </c>
      <c r="I2151" s="83"/>
      <c r="J2151" s="83"/>
      <c r="K2151" s="83"/>
      <c r="L2151" s="83"/>
      <c r="M2151" s="83"/>
      <c r="N2151" s="83"/>
      <c r="O2151" s="83"/>
      <c r="P2151" s="83"/>
      <c r="Q2151" s="83"/>
      <c r="R2151" s="83"/>
      <c r="S2151" s="83"/>
      <c r="T2151" s="83"/>
      <c r="U2151" s="99">
        <f>COUNTIF(通讯通路门店!$S:$S,$G2151)</f>
        <v>0</v>
      </c>
      <c r="V2151" s="99">
        <f>COUNTIFS(通讯通路门店!$S:$S,$G2151,通讯通路门店!$J:$J,"综合卖场")</f>
        <v>0</v>
      </c>
      <c r="W2151" s="99">
        <f>SUMIFS(通讯通路门店!$AJ:$AJ,通讯通路门店!$S:$S,通讯客户沙盘!$G2151)</f>
        <v>0</v>
      </c>
      <c r="X2151" s="99">
        <f t="shared" si="165"/>
        <v>0</v>
      </c>
      <c r="Y2151" s="99">
        <f>COUNTIFS(通讯通路门店!$S:$S,$G2151,通讯通路门店!$J:$J,"荣耀体验店")+COUNTIFS(通讯通路门店!$S:$S,$G2151,通讯通路门店!$J:$J,"荣耀授权专卖店")</f>
        <v>0</v>
      </c>
      <c r="Z2151" s="99">
        <f>COUNTIFS(通讯通路门店!$S:$S,$G2151,通讯通路门店!$J:$J,"VIVO体验店")</f>
        <v>0</v>
      </c>
      <c r="AA2151" s="99">
        <f>COUNTIFS(通讯通路门店!$S:$S,$G2151,通讯通路门店!$J:$J,"OPPO体验店")</f>
        <v>0</v>
      </c>
      <c r="AB2151" s="99">
        <f>COUNTIFS(通讯通路门店!$S:$S,$G2151,通讯通路门店!$J:$J,"华为授权体验店")+COUNTIFS(通讯通路门店!$S:$S,$G2151,通讯通路门店!$J:$J,"华为堡垒店")</f>
        <v>0</v>
      </c>
      <c r="AC2151" s="99">
        <f>COUNTIFS(通讯通路门店!$S:$S,$G2151,通讯通路门店!$J:$J,"小米体验店")</f>
        <v>0</v>
      </c>
      <c r="AD2151" s="99">
        <f>COUNTIFS(通讯通路门店!$S:$S,$G2151,通讯通路门店!$J:$J,"苹果体验店")</f>
        <v>0</v>
      </c>
      <c r="AE2151" s="99">
        <f>COUNTIFS(通讯通路门店!$S:$S,$G2151,通讯通路门店!$J:$J,"其他品牌专卖店")</f>
        <v>0</v>
      </c>
      <c r="AF2151" s="99">
        <f>SUMIFS(通讯通路门店!$BI:$BI,通讯通路门店!$S:$S,$G2151)</f>
        <v>0</v>
      </c>
      <c r="AG2151" s="99">
        <f>SUMIFS(通讯通路门店!$BH:$BH,通讯通路门店!$S:$S,$G2151)</f>
        <v>0</v>
      </c>
      <c r="AH2151" s="99">
        <f t="shared" si="166"/>
        <v>0</v>
      </c>
      <c r="AI2151" s="99">
        <f>SUMIFS(通讯通路门店!$BB:$BB,通讯通路门店!$S:$S,$G2151)</f>
        <v>0</v>
      </c>
      <c r="AJ2151" s="99">
        <f>SUMIFS(通讯通路门店!$BE:$BE,通讯通路门店!$S:$S,$G2151)</f>
        <v>0</v>
      </c>
      <c r="AK2151" s="99">
        <f>SUMIFS(通讯通路门店!$BG:$BG,通讯通路门店!$S:$S,$G2151)</f>
        <v>0</v>
      </c>
      <c r="AL2151" s="99">
        <f>SUMIFS(通讯通路门店!$BC:$BC,通讯通路门店!$S:$S,$G2151)</f>
        <v>0</v>
      </c>
      <c r="AM2151" s="99">
        <f>SUMIFS(通讯通路门店!$BD:$BD,通讯通路门店!$S:$S,$G2151)</f>
        <v>0</v>
      </c>
      <c r="AN2151" s="99">
        <f>SUMIFS(通讯通路门店!$BF:$BF,通讯通路门店!$S:$S,$G2151)</f>
        <v>0</v>
      </c>
      <c r="AO2151" s="99">
        <f t="shared" si="167"/>
        <v>0</v>
      </c>
      <c r="AP2151" s="99">
        <f>SUMIFS(通讯通路门店!$K:$K,通讯通路门店!$S:$S,$G2151)</f>
        <v>0</v>
      </c>
      <c r="AQ2151" s="83"/>
      <c r="AR2151" s="99">
        <f>SUMIFS(通讯通路门店!$T:$T,通讯通路门店!$S:$S,$G2151)</f>
        <v>0</v>
      </c>
      <c r="AS2151" s="99">
        <f>SUMIFS(通讯通路门店!$U:$U,通讯通路门店!$S:$S,$G2151)</f>
        <v>0</v>
      </c>
      <c r="AT2151" s="99">
        <f>SUMIFS(通讯通路门店!$V:$V,通讯通路门店!$S:$S,$G2151)</f>
        <v>0</v>
      </c>
      <c r="AU2151" s="99">
        <f>SUMIFS(通讯通路门店!$W:$W,通讯通路门店!$S:$S,$G2151)</f>
        <v>0</v>
      </c>
      <c r="AV2151" s="99">
        <f>SUMIFS(通讯通路门店!$Z:$Z,通讯通路门店!$S:$S,$G2151)</f>
        <v>0</v>
      </c>
      <c r="AW2151" s="99">
        <f>SUMIFS(通讯通路门店!$AB:$AB,通讯通路门店!$S:$S,$G2151)</f>
        <v>0</v>
      </c>
      <c r="AX2151" s="99">
        <f>SUMIFS(通讯通路门店!$X:$X,通讯通路门店!$S:$S,$G2151)</f>
        <v>0</v>
      </c>
      <c r="AY2151" s="99">
        <f>SUMIFS(通讯通路门店!$Y:$Y,通讯通路门店!$S:$S,$G2151)</f>
        <v>0</v>
      </c>
      <c r="AZ2151" s="99">
        <f>SUMIFS(通讯通路门店!$AA:$AA,通讯通路门店!$S:$S,$G2151)</f>
        <v>0</v>
      </c>
      <c r="BA2151" s="99">
        <f t="shared" si="168"/>
        <v>0</v>
      </c>
      <c r="BB2151" s="99">
        <f t="shared" si="169"/>
        <v>0</v>
      </c>
      <c r="BC2151" s="99">
        <f>SUMIFS(通讯通路门店!$W:$W,通讯通路门店!$S:$S,$G2151,通讯通路门店!$J:$J,"荣耀体验店")+SUMIFS(通讯通路门店!$W:$W,通讯通路门店!$S:$S,$G2151,通讯通路门店!$J:$J,"荣耀授权专卖店")</f>
        <v>0</v>
      </c>
      <c r="BD2151" s="99">
        <f>SUMIFS(通讯通路门店!$Z:$Z,通讯通路门店!$S:$S,$G2151,通讯通路门店!$J:$J,"VIVO体验店")</f>
        <v>0</v>
      </c>
      <c r="BE2151" s="99">
        <f>SUMIFS(通讯通路门店!$AB:$AB,通讯通路门店!$S:$S,$G2151,通讯通路门店!$J:$J,"OPPO体验店")</f>
        <v>0</v>
      </c>
      <c r="BF2151" s="99">
        <f>SUMIFS(通讯通路门店!$X:$X,通讯通路门店!$S:$S,$G2151,通讯通路门店!$J:$J,"华为授权体验店")+SUMIFS(通讯通路门店!$AA:$AA,通讯通路门店!$S:$S,$G2151,通讯通路门店!$J:$J,"华为堡垒店")</f>
        <v>0</v>
      </c>
      <c r="BG2151" s="99">
        <f>SUMIFS(通讯通路门店!$Y:$Y,通讯通路门店!$S:$S,$G2151,通讯通路门店!$J:$J,"小米体验店")</f>
        <v>0</v>
      </c>
      <c r="BH2151" s="99">
        <f>SUMIFS(通讯通路门店!$AA:$AA,通讯通路门店!$S:$S,$G2151,通讯通路门店!$J:$J,"苹果体验店")</f>
        <v>0</v>
      </c>
      <c r="BI2151" s="99">
        <f>SUMIFS(通讯通路门店!$K:$K,通讯通路门店!$S:$S,$G2151,通讯通路门店!$J:$J,"其他品牌专卖店")</f>
        <v>0</v>
      </c>
      <c r="BJ2151" s="99">
        <f>SUMIFS(通讯通路门店!$AC:$AC,通讯通路门店!$S:$S,$G2151)</f>
        <v>0</v>
      </c>
      <c r="BK2151" s="99">
        <f>SUMIFS(通讯通路门店!$AD:$AD,通讯通路门店!$S:$S,$G2151)</f>
        <v>0</v>
      </c>
      <c r="BL2151" s="99">
        <f>SUMIFS(通讯通路门店!$AE:$AE,通讯通路门店!$S:$S,$G2151)</f>
        <v>0</v>
      </c>
      <c r="BM2151" s="99">
        <f>SUMIFS(通讯通路门店!$AF:$AF,通讯通路门店!$S:$S,$G2151)</f>
        <v>0</v>
      </c>
      <c r="BN2151" s="99">
        <f>SUMIFS(通讯通路门店!$AG:$AG,通讯通路门店!$S:$S,$G2151)</f>
        <v>0</v>
      </c>
      <c r="BO2151" s="99">
        <f>SUMIFS(通讯通路门店!$AH:$AH,通讯通路门店!$S:$S,$G2151)</f>
        <v>0</v>
      </c>
      <c r="BP2151" s="99">
        <f>SUMIFS(通讯通路门店!$AI:$AI,通讯通路门店!$S:$S,$G2151)</f>
        <v>0</v>
      </c>
      <c r="BQ2151" s="83"/>
    </row>
    <row r="2152" spans="1:69">
      <c r="A2152" s="99" t="str">
        <f>IFERROR(_xlfn.XLOOKUP($G2152,通讯通路门店!$S$4:$S$993933,通讯通路门店!$A$4:$A$993933,0,0),"")</f>
        <v>海南省</v>
      </c>
      <c r="B2152" s="99" t="str">
        <f>IFERROR(_xlfn.XLOOKUP($G2152,通讯通路门店!$S$4:$S$993933,通讯通路门店!$B$4:$B$993933,0,0),"")</f>
        <v>乐东黎族自治县</v>
      </c>
      <c r="C2152" s="99" t="str">
        <f>IFERROR(_xlfn.XLOOKUP($G2152,通讯通路门店!$S$4:$S$993933,通讯通路门店!$C$4:$C$993933,0,0),"")</f>
        <v>乐东黎族自治县</v>
      </c>
      <c r="D2152" s="99" t="str">
        <f>IFERROR(_xlfn.XLOOKUP($G2152,通讯通路门店!$S$4:$S$993933,通讯通路门店!$D$4:$D$993933,0,0),"")</f>
        <v>万冲镇</v>
      </c>
      <c r="E2152" s="83"/>
      <c r="F2152" s="83"/>
      <c r="G2152" s="101"/>
      <c r="H2152" s="102">
        <f>IFERROR(_xlfn.XLOOKUP($G2152,通讯通路门店!$S$4:$S$993933,通讯通路门店!$R$4:$R$993933,0,0),"")</f>
        <v>0</v>
      </c>
      <c r="I2152" s="83"/>
      <c r="J2152" s="83"/>
      <c r="K2152" s="83"/>
      <c r="L2152" s="83"/>
      <c r="M2152" s="83"/>
      <c r="N2152" s="83"/>
      <c r="O2152" s="83"/>
      <c r="P2152" s="83"/>
      <c r="Q2152" s="83"/>
      <c r="R2152" s="83"/>
      <c r="S2152" s="83"/>
      <c r="T2152" s="83"/>
      <c r="U2152" s="99">
        <f>COUNTIF(通讯通路门店!$S:$S,$G2152)</f>
        <v>0</v>
      </c>
      <c r="V2152" s="99">
        <f>COUNTIFS(通讯通路门店!$S:$S,$G2152,通讯通路门店!$J:$J,"综合卖场")</f>
        <v>0</v>
      </c>
      <c r="W2152" s="99">
        <f>SUMIFS(通讯通路门店!$AJ:$AJ,通讯通路门店!$S:$S,通讯客户沙盘!$G2152)</f>
        <v>0</v>
      </c>
      <c r="X2152" s="99">
        <f t="shared" si="165"/>
        <v>0</v>
      </c>
      <c r="Y2152" s="99">
        <f>COUNTIFS(通讯通路门店!$S:$S,$G2152,通讯通路门店!$J:$J,"荣耀体验店")+COUNTIFS(通讯通路门店!$S:$S,$G2152,通讯通路门店!$J:$J,"荣耀授权专卖店")</f>
        <v>0</v>
      </c>
      <c r="Z2152" s="99">
        <f>COUNTIFS(通讯通路门店!$S:$S,$G2152,通讯通路门店!$J:$J,"VIVO体验店")</f>
        <v>0</v>
      </c>
      <c r="AA2152" s="99">
        <f>COUNTIFS(通讯通路门店!$S:$S,$G2152,通讯通路门店!$J:$J,"OPPO体验店")</f>
        <v>0</v>
      </c>
      <c r="AB2152" s="99">
        <f>COUNTIFS(通讯通路门店!$S:$S,$G2152,通讯通路门店!$J:$J,"华为授权体验店")+COUNTIFS(通讯通路门店!$S:$S,$G2152,通讯通路门店!$J:$J,"华为堡垒店")</f>
        <v>0</v>
      </c>
      <c r="AC2152" s="99">
        <f>COUNTIFS(通讯通路门店!$S:$S,$G2152,通讯通路门店!$J:$J,"小米体验店")</f>
        <v>0</v>
      </c>
      <c r="AD2152" s="99">
        <f>COUNTIFS(通讯通路门店!$S:$S,$G2152,通讯通路门店!$J:$J,"苹果体验店")</f>
        <v>0</v>
      </c>
      <c r="AE2152" s="99">
        <f>COUNTIFS(通讯通路门店!$S:$S,$G2152,通讯通路门店!$J:$J,"其他品牌专卖店")</f>
        <v>0</v>
      </c>
      <c r="AF2152" s="99">
        <f>SUMIFS(通讯通路门店!$BI:$BI,通讯通路门店!$S:$S,$G2152)</f>
        <v>0</v>
      </c>
      <c r="AG2152" s="99">
        <f>SUMIFS(通讯通路门店!$BH:$BH,通讯通路门店!$S:$S,$G2152)</f>
        <v>0</v>
      </c>
      <c r="AH2152" s="99">
        <f t="shared" si="166"/>
        <v>0</v>
      </c>
      <c r="AI2152" s="99">
        <f>SUMIFS(通讯通路门店!$BB:$BB,通讯通路门店!$S:$S,$G2152)</f>
        <v>0</v>
      </c>
      <c r="AJ2152" s="99">
        <f>SUMIFS(通讯通路门店!$BE:$BE,通讯通路门店!$S:$S,$G2152)</f>
        <v>0</v>
      </c>
      <c r="AK2152" s="99">
        <f>SUMIFS(通讯通路门店!$BG:$BG,通讯通路门店!$S:$S,$G2152)</f>
        <v>0</v>
      </c>
      <c r="AL2152" s="99">
        <f>SUMIFS(通讯通路门店!$BC:$BC,通讯通路门店!$S:$S,$G2152)</f>
        <v>0</v>
      </c>
      <c r="AM2152" s="99">
        <f>SUMIFS(通讯通路门店!$BD:$BD,通讯通路门店!$S:$S,$G2152)</f>
        <v>0</v>
      </c>
      <c r="AN2152" s="99">
        <f>SUMIFS(通讯通路门店!$BF:$BF,通讯通路门店!$S:$S,$G2152)</f>
        <v>0</v>
      </c>
      <c r="AO2152" s="99">
        <f t="shared" si="167"/>
        <v>0</v>
      </c>
      <c r="AP2152" s="99">
        <f>SUMIFS(通讯通路门店!$K:$K,通讯通路门店!$S:$S,$G2152)</f>
        <v>0</v>
      </c>
      <c r="AQ2152" s="83"/>
      <c r="AR2152" s="99">
        <f>SUMIFS(通讯通路门店!$T:$T,通讯通路门店!$S:$S,$G2152)</f>
        <v>0</v>
      </c>
      <c r="AS2152" s="99">
        <f>SUMIFS(通讯通路门店!$U:$U,通讯通路门店!$S:$S,$G2152)</f>
        <v>0</v>
      </c>
      <c r="AT2152" s="99">
        <f>SUMIFS(通讯通路门店!$V:$V,通讯通路门店!$S:$S,$G2152)</f>
        <v>0</v>
      </c>
      <c r="AU2152" s="99">
        <f>SUMIFS(通讯通路门店!$W:$W,通讯通路门店!$S:$S,$G2152)</f>
        <v>0</v>
      </c>
      <c r="AV2152" s="99">
        <f>SUMIFS(通讯通路门店!$Z:$Z,通讯通路门店!$S:$S,$G2152)</f>
        <v>0</v>
      </c>
      <c r="AW2152" s="99">
        <f>SUMIFS(通讯通路门店!$AB:$AB,通讯通路门店!$S:$S,$G2152)</f>
        <v>0</v>
      </c>
      <c r="AX2152" s="99">
        <f>SUMIFS(通讯通路门店!$X:$X,通讯通路门店!$S:$S,$G2152)</f>
        <v>0</v>
      </c>
      <c r="AY2152" s="99">
        <f>SUMIFS(通讯通路门店!$Y:$Y,通讯通路门店!$S:$S,$G2152)</f>
        <v>0</v>
      </c>
      <c r="AZ2152" s="99">
        <f>SUMIFS(通讯通路门店!$AA:$AA,通讯通路门店!$S:$S,$G2152)</f>
        <v>0</v>
      </c>
      <c r="BA2152" s="99">
        <f t="shared" si="168"/>
        <v>0</v>
      </c>
      <c r="BB2152" s="99">
        <f t="shared" si="169"/>
        <v>0</v>
      </c>
      <c r="BC2152" s="99">
        <f>SUMIFS(通讯通路门店!$W:$W,通讯通路门店!$S:$S,$G2152,通讯通路门店!$J:$J,"荣耀体验店")+SUMIFS(通讯通路门店!$W:$W,通讯通路门店!$S:$S,$G2152,通讯通路门店!$J:$J,"荣耀授权专卖店")</f>
        <v>0</v>
      </c>
      <c r="BD2152" s="99">
        <f>SUMIFS(通讯通路门店!$Z:$Z,通讯通路门店!$S:$S,$G2152,通讯通路门店!$J:$J,"VIVO体验店")</f>
        <v>0</v>
      </c>
      <c r="BE2152" s="99">
        <f>SUMIFS(通讯通路门店!$AB:$AB,通讯通路门店!$S:$S,$G2152,通讯通路门店!$J:$J,"OPPO体验店")</f>
        <v>0</v>
      </c>
      <c r="BF2152" s="99">
        <f>SUMIFS(通讯通路门店!$X:$X,通讯通路门店!$S:$S,$G2152,通讯通路门店!$J:$J,"华为授权体验店")+SUMIFS(通讯通路门店!$AA:$AA,通讯通路门店!$S:$S,$G2152,通讯通路门店!$J:$J,"华为堡垒店")</f>
        <v>0</v>
      </c>
      <c r="BG2152" s="99">
        <f>SUMIFS(通讯通路门店!$Y:$Y,通讯通路门店!$S:$S,$G2152,通讯通路门店!$J:$J,"小米体验店")</f>
        <v>0</v>
      </c>
      <c r="BH2152" s="99">
        <f>SUMIFS(通讯通路门店!$AA:$AA,通讯通路门店!$S:$S,$G2152,通讯通路门店!$J:$J,"苹果体验店")</f>
        <v>0</v>
      </c>
      <c r="BI2152" s="99">
        <f>SUMIFS(通讯通路门店!$K:$K,通讯通路门店!$S:$S,$G2152,通讯通路门店!$J:$J,"其他品牌专卖店")</f>
        <v>0</v>
      </c>
      <c r="BJ2152" s="99">
        <f>SUMIFS(通讯通路门店!$AC:$AC,通讯通路门店!$S:$S,$G2152)</f>
        <v>0</v>
      </c>
      <c r="BK2152" s="99">
        <f>SUMIFS(通讯通路门店!$AD:$AD,通讯通路门店!$S:$S,$G2152)</f>
        <v>0</v>
      </c>
      <c r="BL2152" s="99">
        <f>SUMIFS(通讯通路门店!$AE:$AE,通讯通路门店!$S:$S,$G2152)</f>
        <v>0</v>
      </c>
      <c r="BM2152" s="99">
        <f>SUMIFS(通讯通路门店!$AF:$AF,通讯通路门店!$S:$S,$G2152)</f>
        <v>0</v>
      </c>
      <c r="BN2152" s="99">
        <f>SUMIFS(通讯通路门店!$AG:$AG,通讯通路门店!$S:$S,$G2152)</f>
        <v>0</v>
      </c>
      <c r="BO2152" s="99">
        <f>SUMIFS(通讯通路门店!$AH:$AH,通讯通路门店!$S:$S,$G2152)</f>
        <v>0</v>
      </c>
      <c r="BP2152" s="99">
        <f>SUMIFS(通讯通路门店!$AI:$AI,通讯通路门店!$S:$S,$G2152)</f>
        <v>0</v>
      </c>
      <c r="BQ2152" s="83"/>
    </row>
    <row r="2153" spans="1:69">
      <c r="A2153" s="99" t="str">
        <f>IFERROR(_xlfn.XLOOKUP($G2153,通讯通路门店!$S$4:$S$993933,通讯通路门店!$A$4:$A$993933,0,0),"")</f>
        <v>海南省</v>
      </c>
      <c r="B2153" s="99" t="str">
        <f>IFERROR(_xlfn.XLOOKUP($G2153,通讯通路门店!$S$4:$S$993933,通讯通路门店!$B$4:$B$993933,0,0),"")</f>
        <v>乐东黎族自治县</v>
      </c>
      <c r="C2153" s="99" t="str">
        <f>IFERROR(_xlfn.XLOOKUP($G2153,通讯通路门店!$S$4:$S$993933,通讯通路门店!$C$4:$C$993933,0,0),"")</f>
        <v>乐东黎族自治县</v>
      </c>
      <c r="D2153" s="99" t="str">
        <f>IFERROR(_xlfn.XLOOKUP($G2153,通讯通路门店!$S$4:$S$993933,通讯通路门店!$D$4:$D$993933,0,0),"")</f>
        <v>万冲镇</v>
      </c>
      <c r="E2153" s="83"/>
      <c r="F2153" s="83"/>
      <c r="G2153" s="101"/>
      <c r="H2153" s="102">
        <f>IFERROR(_xlfn.XLOOKUP($G2153,通讯通路门店!$S$4:$S$993933,通讯通路门店!$R$4:$R$993933,0,0),"")</f>
        <v>0</v>
      </c>
      <c r="I2153" s="83"/>
      <c r="J2153" s="83"/>
      <c r="K2153" s="83"/>
      <c r="L2153" s="83"/>
      <c r="M2153" s="83"/>
      <c r="N2153" s="83"/>
      <c r="O2153" s="83"/>
      <c r="P2153" s="83"/>
      <c r="Q2153" s="83"/>
      <c r="R2153" s="83"/>
      <c r="S2153" s="83"/>
      <c r="T2153" s="83"/>
      <c r="U2153" s="99">
        <f>COUNTIF(通讯通路门店!$S:$S,$G2153)</f>
        <v>0</v>
      </c>
      <c r="V2153" s="99">
        <f>COUNTIFS(通讯通路门店!$S:$S,$G2153,通讯通路门店!$J:$J,"综合卖场")</f>
        <v>0</v>
      </c>
      <c r="W2153" s="99">
        <f>SUMIFS(通讯通路门店!$AJ:$AJ,通讯通路门店!$S:$S,通讯客户沙盘!$G2153)</f>
        <v>0</v>
      </c>
      <c r="X2153" s="99">
        <f t="shared" si="165"/>
        <v>0</v>
      </c>
      <c r="Y2153" s="99">
        <f>COUNTIFS(通讯通路门店!$S:$S,$G2153,通讯通路门店!$J:$J,"荣耀体验店")+COUNTIFS(通讯通路门店!$S:$S,$G2153,通讯通路门店!$J:$J,"荣耀授权专卖店")</f>
        <v>0</v>
      </c>
      <c r="Z2153" s="99">
        <f>COUNTIFS(通讯通路门店!$S:$S,$G2153,通讯通路门店!$J:$J,"VIVO体验店")</f>
        <v>0</v>
      </c>
      <c r="AA2153" s="99">
        <f>COUNTIFS(通讯通路门店!$S:$S,$G2153,通讯通路门店!$J:$J,"OPPO体验店")</f>
        <v>0</v>
      </c>
      <c r="AB2153" s="99">
        <f>COUNTIFS(通讯通路门店!$S:$S,$G2153,通讯通路门店!$J:$J,"华为授权体验店")+COUNTIFS(通讯通路门店!$S:$S,$G2153,通讯通路门店!$J:$J,"华为堡垒店")</f>
        <v>0</v>
      </c>
      <c r="AC2153" s="99">
        <f>COUNTIFS(通讯通路门店!$S:$S,$G2153,通讯通路门店!$J:$J,"小米体验店")</f>
        <v>0</v>
      </c>
      <c r="AD2153" s="99">
        <f>COUNTIFS(通讯通路门店!$S:$S,$G2153,通讯通路门店!$J:$J,"苹果体验店")</f>
        <v>0</v>
      </c>
      <c r="AE2153" s="99">
        <f>COUNTIFS(通讯通路门店!$S:$S,$G2153,通讯通路门店!$J:$J,"其他品牌专卖店")</f>
        <v>0</v>
      </c>
      <c r="AF2153" s="99">
        <f>SUMIFS(通讯通路门店!$BI:$BI,通讯通路门店!$S:$S,$G2153)</f>
        <v>0</v>
      </c>
      <c r="AG2153" s="99">
        <f>SUMIFS(通讯通路门店!$BH:$BH,通讯通路门店!$S:$S,$G2153)</f>
        <v>0</v>
      </c>
      <c r="AH2153" s="99">
        <f t="shared" si="166"/>
        <v>0</v>
      </c>
      <c r="AI2153" s="99">
        <f>SUMIFS(通讯通路门店!$BB:$BB,通讯通路门店!$S:$S,$G2153)</f>
        <v>0</v>
      </c>
      <c r="AJ2153" s="99">
        <f>SUMIFS(通讯通路门店!$BE:$BE,通讯通路门店!$S:$S,$G2153)</f>
        <v>0</v>
      </c>
      <c r="AK2153" s="99">
        <f>SUMIFS(通讯通路门店!$BG:$BG,通讯通路门店!$S:$S,$G2153)</f>
        <v>0</v>
      </c>
      <c r="AL2153" s="99">
        <f>SUMIFS(通讯通路门店!$BC:$BC,通讯通路门店!$S:$S,$G2153)</f>
        <v>0</v>
      </c>
      <c r="AM2153" s="99">
        <f>SUMIFS(通讯通路门店!$BD:$BD,通讯通路门店!$S:$S,$G2153)</f>
        <v>0</v>
      </c>
      <c r="AN2153" s="99">
        <f>SUMIFS(通讯通路门店!$BF:$BF,通讯通路门店!$S:$S,$G2153)</f>
        <v>0</v>
      </c>
      <c r="AO2153" s="99">
        <f t="shared" si="167"/>
        <v>0</v>
      </c>
      <c r="AP2153" s="99">
        <f>SUMIFS(通讯通路门店!$K:$K,通讯通路门店!$S:$S,$G2153)</f>
        <v>0</v>
      </c>
      <c r="AQ2153" s="83"/>
      <c r="AR2153" s="99">
        <f>SUMIFS(通讯通路门店!$T:$T,通讯通路门店!$S:$S,$G2153)</f>
        <v>0</v>
      </c>
      <c r="AS2153" s="99">
        <f>SUMIFS(通讯通路门店!$U:$U,通讯通路门店!$S:$S,$G2153)</f>
        <v>0</v>
      </c>
      <c r="AT2153" s="99">
        <f>SUMIFS(通讯通路门店!$V:$V,通讯通路门店!$S:$S,$G2153)</f>
        <v>0</v>
      </c>
      <c r="AU2153" s="99">
        <f>SUMIFS(通讯通路门店!$W:$W,通讯通路门店!$S:$S,$G2153)</f>
        <v>0</v>
      </c>
      <c r="AV2153" s="99">
        <f>SUMIFS(通讯通路门店!$Z:$Z,通讯通路门店!$S:$S,$G2153)</f>
        <v>0</v>
      </c>
      <c r="AW2153" s="99">
        <f>SUMIFS(通讯通路门店!$AB:$AB,通讯通路门店!$S:$S,$G2153)</f>
        <v>0</v>
      </c>
      <c r="AX2153" s="99">
        <f>SUMIFS(通讯通路门店!$X:$X,通讯通路门店!$S:$S,$G2153)</f>
        <v>0</v>
      </c>
      <c r="AY2153" s="99">
        <f>SUMIFS(通讯通路门店!$Y:$Y,通讯通路门店!$S:$S,$G2153)</f>
        <v>0</v>
      </c>
      <c r="AZ2153" s="99">
        <f>SUMIFS(通讯通路门店!$AA:$AA,通讯通路门店!$S:$S,$G2153)</f>
        <v>0</v>
      </c>
      <c r="BA2153" s="99">
        <f t="shared" si="168"/>
        <v>0</v>
      </c>
      <c r="BB2153" s="99">
        <f t="shared" si="169"/>
        <v>0</v>
      </c>
      <c r="BC2153" s="99">
        <f>SUMIFS(通讯通路门店!$W:$W,通讯通路门店!$S:$S,$G2153,通讯通路门店!$J:$J,"荣耀体验店")+SUMIFS(通讯通路门店!$W:$W,通讯通路门店!$S:$S,$G2153,通讯通路门店!$J:$J,"荣耀授权专卖店")</f>
        <v>0</v>
      </c>
      <c r="BD2153" s="99">
        <f>SUMIFS(通讯通路门店!$Z:$Z,通讯通路门店!$S:$S,$G2153,通讯通路门店!$J:$J,"VIVO体验店")</f>
        <v>0</v>
      </c>
      <c r="BE2153" s="99">
        <f>SUMIFS(通讯通路门店!$AB:$AB,通讯通路门店!$S:$S,$G2153,通讯通路门店!$J:$J,"OPPO体验店")</f>
        <v>0</v>
      </c>
      <c r="BF2153" s="99">
        <f>SUMIFS(通讯通路门店!$X:$X,通讯通路门店!$S:$S,$G2153,通讯通路门店!$J:$J,"华为授权体验店")+SUMIFS(通讯通路门店!$AA:$AA,通讯通路门店!$S:$S,$G2153,通讯通路门店!$J:$J,"华为堡垒店")</f>
        <v>0</v>
      </c>
      <c r="BG2153" s="99">
        <f>SUMIFS(通讯通路门店!$Y:$Y,通讯通路门店!$S:$S,$G2153,通讯通路门店!$J:$J,"小米体验店")</f>
        <v>0</v>
      </c>
      <c r="BH2153" s="99">
        <f>SUMIFS(通讯通路门店!$AA:$AA,通讯通路门店!$S:$S,$G2153,通讯通路门店!$J:$J,"苹果体验店")</f>
        <v>0</v>
      </c>
      <c r="BI2153" s="99">
        <f>SUMIFS(通讯通路门店!$K:$K,通讯通路门店!$S:$S,$G2153,通讯通路门店!$J:$J,"其他品牌专卖店")</f>
        <v>0</v>
      </c>
      <c r="BJ2153" s="99">
        <f>SUMIFS(通讯通路门店!$AC:$AC,通讯通路门店!$S:$S,$G2153)</f>
        <v>0</v>
      </c>
      <c r="BK2153" s="99">
        <f>SUMIFS(通讯通路门店!$AD:$AD,通讯通路门店!$S:$S,$G2153)</f>
        <v>0</v>
      </c>
      <c r="BL2153" s="99">
        <f>SUMIFS(通讯通路门店!$AE:$AE,通讯通路门店!$S:$S,$G2153)</f>
        <v>0</v>
      </c>
      <c r="BM2153" s="99">
        <f>SUMIFS(通讯通路门店!$AF:$AF,通讯通路门店!$S:$S,$G2153)</f>
        <v>0</v>
      </c>
      <c r="BN2153" s="99">
        <f>SUMIFS(通讯通路门店!$AG:$AG,通讯通路门店!$S:$S,$G2153)</f>
        <v>0</v>
      </c>
      <c r="BO2153" s="99">
        <f>SUMIFS(通讯通路门店!$AH:$AH,通讯通路门店!$S:$S,$G2153)</f>
        <v>0</v>
      </c>
      <c r="BP2153" s="99">
        <f>SUMIFS(通讯通路门店!$AI:$AI,通讯通路门店!$S:$S,$G2153)</f>
        <v>0</v>
      </c>
      <c r="BQ2153" s="83"/>
    </row>
    <row r="2154" spans="1:69">
      <c r="A2154" s="99" t="str">
        <f>IFERROR(_xlfn.XLOOKUP($G2154,通讯通路门店!$S$4:$S$993933,通讯通路门店!$A$4:$A$993933,0,0),"")</f>
        <v>海南省</v>
      </c>
      <c r="B2154" s="99" t="str">
        <f>IFERROR(_xlfn.XLOOKUP($G2154,通讯通路门店!$S$4:$S$993933,通讯通路门店!$B$4:$B$993933,0,0),"")</f>
        <v>乐东黎族自治县</v>
      </c>
      <c r="C2154" s="99" t="str">
        <f>IFERROR(_xlfn.XLOOKUP($G2154,通讯通路门店!$S$4:$S$993933,通讯通路门店!$C$4:$C$993933,0,0),"")</f>
        <v>乐东黎族自治县</v>
      </c>
      <c r="D2154" s="99" t="str">
        <f>IFERROR(_xlfn.XLOOKUP($G2154,通讯通路门店!$S$4:$S$993933,通讯通路门店!$D$4:$D$993933,0,0),"")</f>
        <v>万冲镇</v>
      </c>
      <c r="E2154" s="83"/>
      <c r="F2154" s="83"/>
      <c r="G2154" s="101"/>
      <c r="H2154" s="102">
        <f>IFERROR(_xlfn.XLOOKUP($G2154,通讯通路门店!$S$4:$S$993933,通讯通路门店!$R$4:$R$993933,0,0),"")</f>
        <v>0</v>
      </c>
      <c r="I2154" s="83"/>
      <c r="J2154" s="83"/>
      <c r="K2154" s="83"/>
      <c r="L2154" s="83"/>
      <c r="M2154" s="83"/>
      <c r="N2154" s="83"/>
      <c r="O2154" s="83"/>
      <c r="P2154" s="83"/>
      <c r="Q2154" s="83"/>
      <c r="R2154" s="83"/>
      <c r="S2154" s="83"/>
      <c r="T2154" s="83"/>
      <c r="U2154" s="99">
        <f>COUNTIF(通讯通路门店!$S:$S,$G2154)</f>
        <v>0</v>
      </c>
      <c r="V2154" s="99">
        <f>COUNTIFS(通讯通路门店!$S:$S,$G2154,通讯通路门店!$J:$J,"综合卖场")</f>
        <v>0</v>
      </c>
      <c r="W2154" s="99">
        <f>SUMIFS(通讯通路门店!$AJ:$AJ,通讯通路门店!$S:$S,通讯客户沙盘!$G2154)</f>
        <v>0</v>
      </c>
      <c r="X2154" s="99">
        <f t="shared" si="165"/>
        <v>0</v>
      </c>
      <c r="Y2154" s="99">
        <f>COUNTIFS(通讯通路门店!$S:$S,$G2154,通讯通路门店!$J:$J,"荣耀体验店")+COUNTIFS(通讯通路门店!$S:$S,$G2154,通讯通路门店!$J:$J,"荣耀授权专卖店")</f>
        <v>0</v>
      </c>
      <c r="Z2154" s="99">
        <f>COUNTIFS(通讯通路门店!$S:$S,$G2154,通讯通路门店!$J:$J,"VIVO体验店")</f>
        <v>0</v>
      </c>
      <c r="AA2154" s="99">
        <f>COUNTIFS(通讯通路门店!$S:$S,$G2154,通讯通路门店!$J:$J,"OPPO体验店")</f>
        <v>0</v>
      </c>
      <c r="AB2154" s="99">
        <f>COUNTIFS(通讯通路门店!$S:$S,$G2154,通讯通路门店!$J:$J,"华为授权体验店")+COUNTIFS(通讯通路门店!$S:$S,$G2154,通讯通路门店!$J:$J,"华为堡垒店")</f>
        <v>0</v>
      </c>
      <c r="AC2154" s="99">
        <f>COUNTIFS(通讯通路门店!$S:$S,$G2154,通讯通路门店!$J:$J,"小米体验店")</f>
        <v>0</v>
      </c>
      <c r="AD2154" s="99">
        <f>COUNTIFS(通讯通路门店!$S:$S,$G2154,通讯通路门店!$J:$J,"苹果体验店")</f>
        <v>0</v>
      </c>
      <c r="AE2154" s="99">
        <f>COUNTIFS(通讯通路门店!$S:$S,$G2154,通讯通路门店!$J:$J,"其他品牌专卖店")</f>
        <v>0</v>
      </c>
      <c r="AF2154" s="99">
        <f>SUMIFS(通讯通路门店!$BI:$BI,通讯通路门店!$S:$S,$G2154)</f>
        <v>0</v>
      </c>
      <c r="AG2154" s="99">
        <f>SUMIFS(通讯通路门店!$BH:$BH,通讯通路门店!$S:$S,$G2154)</f>
        <v>0</v>
      </c>
      <c r="AH2154" s="99">
        <f t="shared" si="166"/>
        <v>0</v>
      </c>
      <c r="AI2154" s="99">
        <f>SUMIFS(通讯通路门店!$BB:$BB,通讯通路门店!$S:$S,$G2154)</f>
        <v>0</v>
      </c>
      <c r="AJ2154" s="99">
        <f>SUMIFS(通讯通路门店!$BE:$BE,通讯通路门店!$S:$S,$G2154)</f>
        <v>0</v>
      </c>
      <c r="AK2154" s="99">
        <f>SUMIFS(通讯通路门店!$BG:$BG,通讯通路门店!$S:$S,$G2154)</f>
        <v>0</v>
      </c>
      <c r="AL2154" s="99">
        <f>SUMIFS(通讯通路门店!$BC:$BC,通讯通路门店!$S:$S,$G2154)</f>
        <v>0</v>
      </c>
      <c r="AM2154" s="99">
        <f>SUMIFS(通讯通路门店!$BD:$BD,通讯通路门店!$S:$S,$G2154)</f>
        <v>0</v>
      </c>
      <c r="AN2154" s="99">
        <f>SUMIFS(通讯通路门店!$BF:$BF,通讯通路门店!$S:$S,$G2154)</f>
        <v>0</v>
      </c>
      <c r="AO2154" s="99">
        <f t="shared" si="167"/>
        <v>0</v>
      </c>
      <c r="AP2154" s="99">
        <f>SUMIFS(通讯通路门店!$K:$K,通讯通路门店!$S:$S,$G2154)</f>
        <v>0</v>
      </c>
      <c r="AQ2154" s="83"/>
      <c r="AR2154" s="99">
        <f>SUMIFS(通讯通路门店!$T:$T,通讯通路门店!$S:$S,$G2154)</f>
        <v>0</v>
      </c>
      <c r="AS2154" s="99">
        <f>SUMIFS(通讯通路门店!$U:$U,通讯通路门店!$S:$S,$G2154)</f>
        <v>0</v>
      </c>
      <c r="AT2154" s="99">
        <f>SUMIFS(通讯通路门店!$V:$V,通讯通路门店!$S:$S,$G2154)</f>
        <v>0</v>
      </c>
      <c r="AU2154" s="99">
        <f>SUMIFS(通讯通路门店!$W:$W,通讯通路门店!$S:$S,$G2154)</f>
        <v>0</v>
      </c>
      <c r="AV2154" s="99">
        <f>SUMIFS(通讯通路门店!$Z:$Z,通讯通路门店!$S:$S,$G2154)</f>
        <v>0</v>
      </c>
      <c r="AW2154" s="99">
        <f>SUMIFS(通讯通路门店!$AB:$AB,通讯通路门店!$S:$S,$G2154)</f>
        <v>0</v>
      </c>
      <c r="AX2154" s="99">
        <f>SUMIFS(通讯通路门店!$X:$X,通讯通路门店!$S:$S,$G2154)</f>
        <v>0</v>
      </c>
      <c r="AY2154" s="99">
        <f>SUMIFS(通讯通路门店!$Y:$Y,通讯通路门店!$S:$S,$G2154)</f>
        <v>0</v>
      </c>
      <c r="AZ2154" s="99">
        <f>SUMIFS(通讯通路门店!$AA:$AA,通讯通路门店!$S:$S,$G2154)</f>
        <v>0</v>
      </c>
      <c r="BA2154" s="99">
        <f t="shared" si="168"/>
        <v>0</v>
      </c>
      <c r="BB2154" s="99">
        <f t="shared" si="169"/>
        <v>0</v>
      </c>
      <c r="BC2154" s="99">
        <f>SUMIFS(通讯通路门店!$W:$W,通讯通路门店!$S:$S,$G2154,通讯通路门店!$J:$J,"荣耀体验店")+SUMIFS(通讯通路门店!$W:$W,通讯通路门店!$S:$S,$G2154,通讯通路门店!$J:$J,"荣耀授权专卖店")</f>
        <v>0</v>
      </c>
      <c r="BD2154" s="99">
        <f>SUMIFS(通讯通路门店!$Z:$Z,通讯通路门店!$S:$S,$G2154,通讯通路门店!$J:$J,"VIVO体验店")</f>
        <v>0</v>
      </c>
      <c r="BE2154" s="99">
        <f>SUMIFS(通讯通路门店!$AB:$AB,通讯通路门店!$S:$S,$G2154,通讯通路门店!$J:$J,"OPPO体验店")</f>
        <v>0</v>
      </c>
      <c r="BF2154" s="99">
        <f>SUMIFS(通讯通路门店!$X:$X,通讯通路门店!$S:$S,$G2154,通讯通路门店!$J:$J,"华为授权体验店")+SUMIFS(通讯通路门店!$AA:$AA,通讯通路门店!$S:$S,$G2154,通讯通路门店!$J:$J,"华为堡垒店")</f>
        <v>0</v>
      </c>
      <c r="BG2154" s="99">
        <f>SUMIFS(通讯通路门店!$Y:$Y,通讯通路门店!$S:$S,$G2154,通讯通路门店!$J:$J,"小米体验店")</f>
        <v>0</v>
      </c>
      <c r="BH2154" s="99">
        <f>SUMIFS(通讯通路门店!$AA:$AA,通讯通路门店!$S:$S,$G2154,通讯通路门店!$J:$J,"苹果体验店")</f>
        <v>0</v>
      </c>
      <c r="BI2154" s="99">
        <f>SUMIFS(通讯通路门店!$K:$K,通讯通路门店!$S:$S,$G2154,通讯通路门店!$J:$J,"其他品牌专卖店")</f>
        <v>0</v>
      </c>
      <c r="BJ2154" s="99">
        <f>SUMIFS(通讯通路门店!$AC:$AC,通讯通路门店!$S:$S,$G2154)</f>
        <v>0</v>
      </c>
      <c r="BK2154" s="99">
        <f>SUMIFS(通讯通路门店!$AD:$AD,通讯通路门店!$S:$S,$G2154)</f>
        <v>0</v>
      </c>
      <c r="BL2154" s="99">
        <f>SUMIFS(通讯通路门店!$AE:$AE,通讯通路门店!$S:$S,$G2154)</f>
        <v>0</v>
      </c>
      <c r="BM2154" s="99">
        <f>SUMIFS(通讯通路门店!$AF:$AF,通讯通路门店!$S:$S,$G2154)</f>
        <v>0</v>
      </c>
      <c r="BN2154" s="99">
        <f>SUMIFS(通讯通路门店!$AG:$AG,通讯通路门店!$S:$S,$G2154)</f>
        <v>0</v>
      </c>
      <c r="BO2154" s="99">
        <f>SUMIFS(通讯通路门店!$AH:$AH,通讯通路门店!$S:$S,$G2154)</f>
        <v>0</v>
      </c>
      <c r="BP2154" s="99">
        <f>SUMIFS(通讯通路门店!$AI:$AI,通讯通路门店!$S:$S,$G2154)</f>
        <v>0</v>
      </c>
      <c r="BQ2154" s="83"/>
    </row>
    <row r="2155" spans="1:69">
      <c r="A2155" s="99" t="str">
        <f>IFERROR(_xlfn.XLOOKUP($G2155,通讯通路门店!$S$4:$S$993933,通讯通路门店!$A$4:$A$993933,0,0),"")</f>
        <v>海南省</v>
      </c>
      <c r="B2155" s="99" t="str">
        <f>IFERROR(_xlfn.XLOOKUP($G2155,通讯通路门店!$S$4:$S$993933,通讯通路门店!$B$4:$B$993933,0,0),"")</f>
        <v>乐东黎族自治县</v>
      </c>
      <c r="C2155" s="99" t="str">
        <f>IFERROR(_xlfn.XLOOKUP($G2155,通讯通路门店!$S$4:$S$993933,通讯通路门店!$C$4:$C$993933,0,0),"")</f>
        <v>乐东黎族自治县</v>
      </c>
      <c r="D2155" s="99" t="str">
        <f>IFERROR(_xlfn.XLOOKUP($G2155,通讯通路门店!$S$4:$S$993933,通讯通路门店!$D$4:$D$993933,0,0),"")</f>
        <v>万冲镇</v>
      </c>
      <c r="E2155" s="83"/>
      <c r="F2155" s="83"/>
      <c r="G2155" s="101"/>
      <c r="H2155" s="102">
        <f>IFERROR(_xlfn.XLOOKUP($G2155,通讯通路门店!$S$4:$S$993933,通讯通路门店!$R$4:$R$993933,0,0),"")</f>
        <v>0</v>
      </c>
      <c r="I2155" s="83"/>
      <c r="J2155" s="83"/>
      <c r="K2155" s="83"/>
      <c r="L2155" s="83"/>
      <c r="M2155" s="83"/>
      <c r="N2155" s="83"/>
      <c r="O2155" s="83"/>
      <c r="P2155" s="83"/>
      <c r="Q2155" s="83"/>
      <c r="R2155" s="83"/>
      <c r="S2155" s="83"/>
      <c r="T2155" s="83"/>
      <c r="U2155" s="99">
        <f>COUNTIF(通讯通路门店!$S:$S,$G2155)</f>
        <v>0</v>
      </c>
      <c r="V2155" s="99">
        <f>COUNTIFS(通讯通路门店!$S:$S,$G2155,通讯通路门店!$J:$J,"综合卖场")</f>
        <v>0</v>
      </c>
      <c r="W2155" s="99">
        <f>SUMIFS(通讯通路门店!$AJ:$AJ,通讯通路门店!$S:$S,通讯客户沙盘!$G2155)</f>
        <v>0</v>
      </c>
      <c r="X2155" s="99">
        <f t="shared" si="165"/>
        <v>0</v>
      </c>
      <c r="Y2155" s="99">
        <f>COUNTIFS(通讯通路门店!$S:$S,$G2155,通讯通路门店!$J:$J,"荣耀体验店")+COUNTIFS(通讯通路门店!$S:$S,$G2155,通讯通路门店!$J:$J,"荣耀授权专卖店")</f>
        <v>0</v>
      </c>
      <c r="Z2155" s="99">
        <f>COUNTIFS(通讯通路门店!$S:$S,$G2155,通讯通路门店!$J:$J,"VIVO体验店")</f>
        <v>0</v>
      </c>
      <c r="AA2155" s="99">
        <f>COUNTIFS(通讯通路门店!$S:$S,$G2155,通讯通路门店!$J:$J,"OPPO体验店")</f>
        <v>0</v>
      </c>
      <c r="AB2155" s="99">
        <f>COUNTIFS(通讯通路门店!$S:$S,$G2155,通讯通路门店!$J:$J,"华为授权体验店")+COUNTIFS(通讯通路门店!$S:$S,$G2155,通讯通路门店!$J:$J,"华为堡垒店")</f>
        <v>0</v>
      </c>
      <c r="AC2155" s="99">
        <f>COUNTIFS(通讯通路门店!$S:$S,$G2155,通讯通路门店!$J:$J,"小米体验店")</f>
        <v>0</v>
      </c>
      <c r="AD2155" s="99">
        <f>COUNTIFS(通讯通路门店!$S:$S,$G2155,通讯通路门店!$J:$J,"苹果体验店")</f>
        <v>0</v>
      </c>
      <c r="AE2155" s="99">
        <f>COUNTIFS(通讯通路门店!$S:$S,$G2155,通讯通路门店!$J:$J,"其他品牌专卖店")</f>
        <v>0</v>
      </c>
      <c r="AF2155" s="99">
        <f>SUMIFS(通讯通路门店!$BI:$BI,通讯通路门店!$S:$S,$G2155)</f>
        <v>0</v>
      </c>
      <c r="AG2155" s="99">
        <f>SUMIFS(通讯通路门店!$BH:$BH,通讯通路门店!$S:$S,$G2155)</f>
        <v>0</v>
      </c>
      <c r="AH2155" s="99">
        <f t="shared" si="166"/>
        <v>0</v>
      </c>
      <c r="AI2155" s="99">
        <f>SUMIFS(通讯通路门店!$BB:$BB,通讯通路门店!$S:$S,$G2155)</f>
        <v>0</v>
      </c>
      <c r="AJ2155" s="99">
        <f>SUMIFS(通讯通路门店!$BE:$BE,通讯通路门店!$S:$S,$G2155)</f>
        <v>0</v>
      </c>
      <c r="AK2155" s="99">
        <f>SUMIFS(通讯通路门店!$BG:$BG,通讯通路门店!$S:$S,$G2155)</f>
        <v>0</v>
      </c>
      <c r="AL2155" s="99">
        <f>SUMIFS(通讯通路门店!$BC:$BC,通讯通路门店!$S:$S,$G2155)</f>
        <v>0</v>
      </c>
      <c r="AM2155" s="99">
        <f>SUMIFS(通讯通路门店!$BD:$BD,通讯通路门店!$S:$S,$G2155)</f>
        <v>0</v>
      </c>
      <c r="AN2155" s="99">
        <f>SUMIFS(通讯通路门店!$BF:$BF,通讯通路门店!$S:$S,$G2155)</f>
        <v>0</v>
      </c>
      <c r="AO2155" s="99">
        <f t="shared" si="167"/>
        <v>0</v>
      </c>
      <c r="AP2155" s="99">
        <f>SUMIFS(通讯通路门店!$K:$K,通讯通路门店!$S:$S,$G2155)</f>
        <v>0</v>
      </c>
      <c r="AQ2155" s="83"/>
      <c r="AR2155" s="99">
        <f>SUMIFS(通讯通路门店!$T:$T,通讯通路门店!$S:$S,$G2155)</f>
        <v>0</v>
      </c>
      <c r="AS2155" s="99">
        <f>SUMIFS(通讯通路门店!$U:$U,通讯通路门店!$S:$S,$G2155)</f>
        <v>0</v>
      </c>
      <c r="AT2155" s="99">
        <f>SUMIFS(通讯通路门店!$V:$V,通讯通路门店!$S:$S,$G2155)</f>
        <v>0</v>
      </c>
      <c r="AU2155" s="99">
        <f>SUMIFS(通讯通路门店!$W:$W,通讯通路门店!$S:$S,$G2155)</f>
        <v>0</v>
      </c>
      <c r="AV2155" s="99">
        <f>SUMIFS(通讯通路门店!$Z:$Z,通讯通路门店!$S:$S,$G2155)</f>
        <v>0</v>
      </c>
      <c r="AW2155" s="99">
        <f>SUMIFS(通讯通路门店!$AB:$AB,通讯通路门店!$S:$S,$G2155)</f>
        <v>0</v>
      </c>
      <c r="AX2155" s="99">
        <f>SUMIFS(通讯通路门店!$X:$X,通讯通路门店!$S:$S,$G2155)</f>
        <v>0</v>
      </c>
      <c r="AY2155" s="99">
        <f>SUMIFS(通讯通路门店!$Y:$Y,通讯通路门店!$S:$S,$G2155)</f>
        <v>0</v>
      </c>
      <c r="AZ2155" s="99">
        <f>SUMIFS(通讯通路门店!$AA:$AA,通讯通路门店!$S:$S,$G2155)</f>
        <v>0</v>
      </c>
      <c r="BA2155" s="99">
        <f t="shared" si="168"/>
        <v>0</v>
      </c>
      <c r="BB2155" s="99">
        <f t="shared" si="169"/>
        <v>0</v>
      </c>
      <c r="BC2155" s="99">
        <f>SUMIFS(通讯通路门店!$W:$W,通讯通路门店!$S:$S,$G2155,通讯通路门店!$J:$J,"荣耀体验店")+SUMIFS(通讯通路门店!$W:$W,通讯通路门店!$S:$S,$G2155,通讯通路门店!$J:$J,"荣耀授权专卖店")</f>
        <v>0</v>
      </c>
      <c r="BD2155" s="99">
        <f>SUMIFS(通讯通路门店!$Z:$Z,通讯通路门店!$S:$S,$G2155,通讯通路门店!$J:$J,"VIVO体验店")</f>
        <v>0</v>
      </c>
      <c r="BE2155" s="99">
        <f>SUMIFS(通讯通路门店!$AB:$AB,通讯通路门店!$S:$S,$G2155,通讯通路门店!$J:$J,"OPPO体验店")</f>
        <v>0</v>
      </c>
      <c r="BF2155" s="99">
        <f>SUMIFS(通讯通路门店!$X:$X,通讯通路门店!$S:$S,$G2155,通讯通路门店!$J:$J,"华为授权体验店")+SUMIFS(通讯通路门店!$AA:$AA,通讯通路门店!$S:$S,$G2155,通讯通路门店!$J:$J,"华为堡垒店")</f>
        <v>0</v>
      </c>
      <c r="BG2155" s="99">
        <f>SUMIFS(通讯通路门店!$Y:$Y,通讯通路门店!$S:$S,$G2155,通讯通路门店!$J:$J,"小米体验店")</f>
        <v>0</v>
      </c>
      <c r="BH2155" s="99">
        <f>SUMIFS(通讯通路门店!$AA:$AA,通讯通路门店!$S:$S,$G2155,通讯通路门店!$J:$J,"苹果体验店")</f>
        <v>0</v>
      </c>
      <c r="BI2155" s="99">
        <f>SUMIFS(通讯通路门店!$K:$K,通讯通路门店!$S:$S,$G2155,通讯通路门店!$J:$J,"其他品牌专卖店")</f>
        <v>0</v>
      </c>
      <c r="BJ2155" s="99">
        <f>SUMIFS(通讯通路门店!$AC:$AC,通讯通路门店!$S:$S,$G2155)</f>
        <v>0</v>
      </c>
      <c r="BK2155" s="99">
        <f>SUMIFS(通讯通路门店!$AD:$AD,通讯通路门店!$S:$S,$G2155)</f>
        <v>0</v>
      </c>
      <c r="BL2155" s="99">
        <f>SUMIFS(通讯通路门店!$AE:$AE,通讯通路门店!$S:$S,$G2155)</f>
        <v>0</v>
      </c>
      <c r="BM2155" s="99">
        <f>SUMIFS(通讯通路门店!$AF:$AF,通讯通路门店!$S:$S,$G2155)</f>
        <v>0</v>
      </c>
      <c r="BN2155" s="99">
        <f>SUMIFS(通讯通路门店!$AG:$AG,通讯通路门店!$S:$S,$G2155)</f>
        <v>0</v>
      </c>
      <c r="BO2155" s="99">
        <f>SUMIFS(通讯通路门店!$AH:$AH,通讯通路门店!$S:$S,$G2155)</f>
        <v>0</v>
      </c>
      <c r="BP2155" s="99">
        <f>SUMIFS(通讯通路门店!$AI:$AI,通讯通路门店!$S:$S,$G2155)</f>
        <v>0</v>
      </c>
      <c r="BQ2155" s="83"/>
    </row>
    <row r="2156" spans="1:69">
      <c r="A2156" s="99" t="str">
        <f>IFERROR(_xlfn.XLOOKUP($G2156,通讯通路门店!$S$4:$S$993933,通讯通路门店!$A$4:$A$993933,0,0),"")</f>
        <v>海南省</v>
      </c>
      <c r="B2156" s="99" t="str">
        <f>IFERROR(_xlfn.XLOOKUP($G2156,通讯通路门店!$S$4:$S$993933,通讯通路门店!$B$4:$B$993933,0,0),"")</f>
        <v>乐东黎族自治县</v>
      </c>
      <c r="C2156" s="99" t="str">
        <f>IFERROR(_xlfn.XLOOKUP($G2156,通讯通路门店!$S$4:$S$993933,通讯通路门店!$C$4:$C$993933,0,0),"")</f>
        <v>乐东黎族自治县</v>
      </c>
      <c r="D2156" s="99" t="str">
        <f>IFERROR(_xlfn.XLOOKUP($G2156,通讯通路门店!$S$4:$S$993933,通讯通路门店!$D$4:$D$993933,0,0),"")</f>
        <v>万冲镇</v>
      </c>
      <c r="E2156" s="83"/>
      <c r="F2156" s="83"/>
      <c r="G2156" s="101"/>
      <c r="H2156" s="102">
        <f>IFERROR(_xlfn.XLOOKUP($G2156,通讯通路门店!$S$4:$S$993933,通讯通路门店!$R$4:$R$993933,0,0),"")</f>
        <v>0</v>
      </c>
      <c r="I2156" s="83"/>
      <c r="J2156" s="83"/>
      <c r="K2156" s="83"/>
      <c r="L2156" s="83"/>
      <c r="M2156" s="83"/>
      <c r="N2156" s="83"/>
      <c r="O2156" s="83"/>
      <c r="P2156" s="83"/>
      <c r="Q2156" s="83"/>
      <c r="R2156" s="83"/>
      <c r="S2156" s="83"/>
      <c r="T2156" s="83"/>
      <c r="U2156" s="99">
        <f>COUNTIF(通讯通路门店!$S:$S,$G2156)</f>
        <v>0</v>
      </c>
      <c r="V2156" s="99">
        <f>COUNTIFS(通讯通路门店!$S:$S,$G2156,通讯通路门店!$J:$J,"综合卖场")</f>
        <v>0</v>
      </c>
      <c r="W2156" s="99">
        <f>SUMIFS(通讯通路门店!$AJ:$AJ,通讯通路门店!$S:$S,通讯客户沙盘!$G2156)</f>
        <v>0</v>
      </c>
      <c r="X2156" s="99">
        <f t="shared" si="165"/>
        <v>0</v>
      </c>
      <c r="Y2156" s="99">
        <f>COUNTIFS(通讯通路门店!$S:$S,$G2156,通讯通路门店!$J:$J,"荣耀体验店")+COUNTIFS(通讯通路门店!$S:$S,$G2156,通讯通路门店!$J:$J,"荣耀授权专卖店")</f>
        <v>0</v>
      </c>
      <c r="Z2156" s="99">
        <f>COUNTIFS(通讯通路门店!$S:$S,$G2156,通讯通路门店!$J:$J,"VIVO体验店")</f>
        <v>0</v>
      </c>
      <c r="AA2156" s="99">
        <f>COUNTIFS(通讯通路门店!$S:$S,$G2156,通讯通路门店!$J:$J,"OPPO体验店")</f>
        <v>0</v>
      </c>
      <c r="AB2156" s="99">
        <f>COUNTIFS(通讯通路门店!$S:$S,$G2156,通讯通路门店!$J:$J,"华为授权体验店")+COUNTIFS(通讯通路门店!$S:$S,$G2156,通讯通路门店!$J:$J,"华为堡垒店")</f>
        <v>0</v>
      </c>
      <c r="AC2156" s="99">
        <f>COUNTIFS(通讯通路门店!$S:$S,$G2156,通讯通路门店!$J:$J,"小米体验店")</f>
        <v>0</v>
      </c>
      <c r="AD2156" s="99">
        <f>COUNTIFS(通讯通路门店!$S:$S,$G2156,通讯通路门店!$J:$J,"苹果体验店")</f>
        <v>0</v>
      </c>
      <c r="AE2156" s="99">
        <f>COUNTIFS(通讯通路门店!$S:$S,$G2156,通讯通路门店!$J:$J,"其他品牌专卖店")</f>
        <v>0</v>
      </c>
      <c r="AF2156" s="99">
        <f>SUMIFS(通讯通路门店!$BI:$BI,通讯通路门店!$S:$S,$G2156)</f>
        <v>0</v>
      </c>
      <c r="AG2156" s="99">
        <f>SUMIFS(通讯通路门店!$BH:$BH,通讯通路门店!$S:$S,$G2156)</f>
        <v>0</v>
      </c>
      <c r="AH2156" s="99">
        <f t="shared" si="166"/>
        <v>0</v>
      </c>
      <c r="AI2156" s="99">
        <f>SUMIFS(通讯通路门店!$BB:$BB,通讯通路门店!$S:$S,$G2156)</f>
        <v>0</v>
      </c>
      <c r="AJ2156" s="99">
        <f>SUMIFS(通讯通路门店!$BE:$BE,通讯通路门店!$S:$S,$G2156)</f>
        <v>0</v>
      </c>
      <c r="AK2156" s="99">
        <f>SUMIFS(通讯通路门店!$BG:$BG,通讯通路门店!$S:$S,$G2156)</f>
        <v>0</v>
      </c>
      <c r="AL2156" s="99">
        <f>SUMIFS(通讯通路门店!$BC:$BC,通讯通路门店!$S:$S,$G2156)</f>
        <v>0</v>
      </c>
      <c r="AM2156" s="99">
        <f>SUMIFS(通讯通路门店!$BD:$BD,通讯通路门店!$S:$S,$G2156)</f>
        <v>0</v>
      </c>
      <c r="AN2156" s="99">
        <f>SUMIFS(通讯通路门店!$BF:$BF,通讯通路门店!$S:$S,$G2156)</f>
        <v>0</v>
      </c>
      <c r="AO2156" s="99">
        <f t="shared" si="167"/>
        <v>0</v>
      </c>
      <c r="AP2156" s="99">
        <f>SUMIFS(通讯通路门店!$K:$K,通讯通路门店!$S:$S,$G2156)</f>
        <v>0</v>
      </c>
      <c r="AQ2156" s="83"/>
      <c r="AR2156" s="99">
        <f>SUMIFS(通讯通路门店!$T:$T,通讯通路门店!$S:$S,$G2156)</f>
        <v>0</v>
      </c>
      <c r="AS2156" s="99">
        <f>SUMIFS(通讯通路门店!$U:$U,通讯通路门店!$S:$S,$G2156)</f>
        <v>0</v>
      </c>
      <c r="AT2156" s="99">
        <f>SUMIFS(通讯通路门店!$V:$V,通讯通路门店!$S:$S,$G2156)</f>
        <v>0</v>
      </c>
      <c r="AU2156" s="99">
        <f>SUMIFS(通讯通路门店!$W:$W,通讯通路门店!$S:$S,$G2156)</f>
        <v>0</v>
      </c>
      <c r="AV2156" s="99">
        <f>SUMIFS(通讯通路门店!$Z:$Z,通讯通路门店!$S:$S,$G2156)</f>
        <v>0</v>
      </c>
      <c r="AW2156" s="99">
        <f>SUMIFS(通讯通路门店!$AB:$AB,通讯通路门店!$S:$S,$G2156)</f>
        <v>0</v>
      </c>
      <c r="AX2156" s="99">
        <f>SUMIFS(通讯通路门店!$X:$X,通讯通路门店!$S:$S,$G2156)</f>
        <v>0</v>
      </c>
      <c r="AY2156" s="99">
        <f>SUMIFS(通讯通路门店!$Y:$Y,通讯通路门店!$S:$S,$G2156)</f>
        <v>0</v>
      </c>
      <c r="AZ2156" s="99">
        <f>SUMIFS(通讯通路门店!$AA:$AA,通讯通路门店!$S:$S,$G2156)</f>
        <v>0</v>
      </c>
      <c r="BA2156" s="99">
        <f t="shared" si="168"/>
        <v>0</v>
      </c>
      <c r="BB2156" s="99">
        <f t="shared" si="169"/>
        <v>0</v>
      </c>
      <c r="BC2156" s="99">
        <f>SUMIFS(通讯通路门店!$W:$W,通讯通路门店!$S:$S,$G2156,通讯通路门店!$J:$J,"荣耀体验店")+SUMIFS(通讯通路门店!$W:$W,通讯通路门店!$S:$S,$G2156,通讯通路门店!$J:$J,"荣耀授权专卖店")</f>
        <v>0</v>
      </c>
      <c r="BD2156" s="99">
        <f>SUMIFS(通讯通路门店!$Z:$Z,通讯通路门店!$S:$S,$G2156,通讯通路门店!$J:$J,"VIVO体验店")</f>
        <v>0</v>
      </c>
      <c r="BE2156" s="99">
        <f>SUMIFS(通讯通路门店!$AB:$AB,通讯通路门店!$S:$S,$G2156,通讯通路门店!$J:$J,"OPPO体验店")</f>
        <v>0</v>
      </c>
      <c r="BF2156" s="99">
        <f>SUMIFS(通讯通路门店!$X:$X,通讯通路门店!$S:$S,$G2156,通讯通路门店!$J:$J,"华为授权体验店")+SUMIFS(通讯通路门店!$AA:$AA,通讯通路门店!$S:$S,$G2156,通讯通路门店!$J:$J,"华为堡垒店")</f>
        <v>0</v>
      </c>
      <c r="BG2156" s="99">
        <f>SUMIFS(通讯通路门店!$Y:$Y,通讯通路门店!$S:$S,$G2156,通讯通路门店!$J:$J,"小米体验店")</f>
        <v>0</v>
      </c>
      <c r="BH2156" s="99">
        <f>SUMIFS(通讯通路门店!$AA:$AA,通讯通路门店!$S:$S,$G2156,通讯通路门店!$J:$J,"苹果体验店")</f>
        <v>0</v>
      </c>
      <c r="BI2156" s="99">
        <f>SUMIFS(通讯通路门店!$K:$K,通讯通路门店!$S:$S,$G2156,通讯通路门店!$J:$J,"其他品牌专卖店")</f>
        <v>0</v>
      </c>
      <c r="BJ2156" s="99">
        <f>SUMIFS(通讯通路门店!$AC:$AC,通讯通路门店!$S:$S,$G2156)</f>
        <v>0</v>
      </c>
      <c r="BK2156" s="99">
        <f>SUMIFS(通讯通路门店!$AD:$AD,通讯通路门店!$S:$S,$G2156)</f>
        <v>0</v>
      </c>
      <c r="BL2156" s="99">
        <f>SUMIFS(通讯通路门店!$AE:$AE,通讯通路门店!$S:$S,$G2156)</f>
        <v>0</v>
      </c>
      <c r="BM2156" s="99">
        <f>SUMIFS(通讯通路门店!$AF:$AF,通讯通路门店!$S:$S,$G2156)</f>
        <v>0</v>
      </c>
      <c r="BN2156" s="99">
        <f>SUMIFS(通讯通路门店!$AG:$AG,通讯通路门店!$S:$S,$G2156)</f>
        <v>0</v>
      </c>
      <c r="BO2156" s="99">
        <f>SUMIFS(通讯通路门店!$AH:$AH,通讯通路门店!$S:$S,$G2156)</f>
        <v>0</v>
      </c>
      <c r="BP2156" s="99">
        <f>SUMIFS(通讯通路门店!$AI:$AI,通讯通路门店!$S:$S,$G2156)</f>
        <v>0</v>
      </c>
      <c r="BQ2156" s="83"/>
    </row>
    <row r="2157" spans="1:69">
      <c r="A2157" s="99" t="str">
        <f>IFERROR(_xlfn.XLOOKUP($G2157,通讯通路门店!$S$4:$S$993933,通讯通路门店!$A$4:$A$993933,0,0),"")</f>
        <v>海南省</v>
      </c>
      <c r="B2157" s="99" t="str">
        <f>IFERROR(_xlfn.XLOOKUP($G2157,通讯通路门店!$S$4:$S$993933,通讯通路门店!$B$4:$B$993933,0,0),"")</f>
        <v>乐东黎族自治县</v>
      </c>
      <c r="C2157" s="99" t="str">
        <f>IFERROR(_xlfn.XLOOKUP($G2157,通讯通路门店!$S$4:$S$993933,通讯通路门店!$C$4:$C$993933,0,0),"")</f>
        <v>乐东黎族自治县</v>
      </c>
      <c r="D2157" s="99" t="str">
        <f>IFERROR(_xlfn.XLOOKUP($G2157,通讯通路门店!$S$4:$S$993933,通讯通路门店!$D$4:$D$993933,0,0),"")</f>
        <v>万冲镇</v>
      </c>
      <c r="E2157" s="83"/>
      <c r="F2157" s="83"/>
      <c r="G2157" s="101"/>
      <c r="H2157" s="102">
        <f>IFERROR(_xlfn.XLOOKUP($G2157,通讯通路门店!$S$4:$S$993933,通讯通路门店!$R$4:$R$993933,0,0),"")</f>
        <v>0</v>
      </c>
      <c r="I2157" s="83"/>
      <c r="J2157" s="83"/>
      <c r="K2157" s="83"/>
      <c r="L2157" s="83"/>
      <c r="M2157" s="83"/>
      <c r="N2157" s="83"/>
      <c r="O2157" s="83"/>
      <c r="P2157" s="83"/>
      <c r="Q2157" s="83"/>
      <c r="R2157" s="83"/>
      <c r="S2157" s="83"/>
      <c r="T2157" s="83"/>
      <c r="U2157" s="99">
        <f>COUNTIF(通讯通路门店!$S:$S,$G2157)</f>
        <v>0</v>
      </c>
      <c r="V2157" s="99">
        <f>COUNTIFS(通讯通路门店!$S:$S,$G2157,通讯通路门店!$J:$J,"综合卖场")</f>
        <v>0</v>
      </c>
      <c r="W2157" s="99">
        <f>SUMIFS(通讯通路门店!$AJ:$AJ,通讯通路门店!$S:$S,通讯客户沙盘!$G2157)</f>
        <v>0</v>
      </c>
      <c r="X2157" s="99">
        <f t="shared" si="165"/>
        <v>0</v>
      </c>
      <c r="Y2157" s="99">
        <f>COUNTIFS(通讯通路门店!$S:$S,$G2157,通讯通路门店!$J:$J,"荣耀体验店")+COUNTIFS(通讯通路门店!$S:$S,$G2157,通讯通路门店!$J:$J,"荣耀授权专卖店")</f>
        <v>0</v>
      </c>
      <c r="Z2157" s="99">
        <f>COUNTIFS(通讯通路门店!$S:$S,$G2157,通讯通路门店!$J:$J,"VIVO体验店")</f>
        <v>0</v>
      </c>
      <c r="AA2157" s="99">
        <f>COUNTIFS(通讯通路门店!$S:$S,$G2157,通讯通路门店!$J:$J,"OPPO体验店")</f>
        <v>0</v>
      </c>
      <c r="AB2157" s="99">
        <f>COUNTIFS(通讯通路门店!$S:$S,$G2157,通讯通路门店!$J:$J,"华为授权体验店")+COUNTIFS(通讯通路门店!$S:$S,$G2157,通讯通路门店!$J:$J,"华为堡垒店")</f>
        <v>0</v>
      </c>
      <c r="AC2157" s="99">
        <f>COUNTIFS(通讯通路门店!$S:$S,$G2157,通讯通路门店!$J:$J,"小米体验店")</f>
        <v>0</v>
      </c>
      <c r="AD2157" s="99">
        <f>COUNTIFS(通讯通路门店!$S:$S,$G2157,通讯通路门店!$J:$J,"苹果体验店")</f>
        <v>0</v>
      </c>
      <c r="AE2157" s="99">
        <f>COUNTIFS(通讯通路门店!$S:$S,$G2157,通讯通路门店!$J:$J,"其他品牌专卖店")</f>
        <v>0</v>
      </c>
      <c r="AF2157" s="99">
        <f>SUMIFS(通讯通路门店!$BI:$BI,通讯通路门店!$S:$S,$G2157)</f>
        <v>0</v>
      </c>
      <c r="AG2157" s="99">
        <f>SUMIFS(通讯通路门店!$BH:$BH,通讯通路门店!$S:$S,$G2157)</f>
        <v>0</v>
      </c>
      <c r="AH2157" s="99">
        <f t="shared" si="166"/>
        <v>0</v>
      </c>
      <c r="AI2157" s="99">
        <f>SUMIFS(通讯通路门店!$BB:$BB,通讯通路门店!$S:$S,$G2157)</f>
        <v>0</v>
      </c>
      <c r="AJ2157" s="99">
        <f>SUMIFS(通讯通路门店!$BE:$BE,通讯通路门店!$S:$S,$G2157)</f>
        <v>0</v>
      </c>
      <c r="AK2157" s="99">
        <f>SUMIFS(通讯通路门店!$BG:$BG,通讯通路门店!$S:$S,$G2157)</f>
        <v>0</v>
      </c>
      <c r="AL2157" s="99">
        <f>SUMIFS(通讯通路门店!$BC:$BC,通讯通路门店!$S:$S,$G2157)</f>
        <v>0</v>
      </c>
      <c r="AM2157" s="99">
        <f>SUMIFS(通讯通路门店!$BD:$BD,通讯通路门店!$S:$S,$G2157)</f>
        <v>0</v>
      </c>
      <c r="AN2157" s="99">
        <f>SUMIFS(通讯通路门店!$BF:$BF,通讯通路门店!$S:$S,$G2157)</f>
        <v>0</v>
      </c>
      <c r="AO2157" s="99">
        <f t="shared" si="167"/>
        <v>0</v>
      </c>
      <c r="AP2157" s="99">
        <f>SUMIFS(通讯通路门店!$K:$K,通讯通路门店!$S:$S,$G2157)</f>
        <v>0</v>
      </c>
      <c r="AQ2157" s="83"/>
      <c r="AR2157" s="99">
        <f>SUMIFS(通讯通路门店!$T:$T,通讯通路门店!$S:$S,$G2157)</f>
        <v>0</v>
      </c>
      <c r="AS2157" s="99">
        <f>SUMIFS(通讯通路门店!$U:$U,通讯通路门店!$S:$S,$G2157)</f>
        <v>0</v>
      </c>
      <c r="AT2157" s="99">
        <f>SUMIFS(通讯通路门店!$V:$V,通讯通路门店!$S:$S,$G2157)</f>
        <v>0</v>
      </c>
      <c r="AU2157" s="99">
        <f>SUMIFS(通讯通路门店!$W:$W,通讯通路门店!$S:$S,$G2157)</f>
        <v>0</v>
      </c>
      <c r="AV2157" s="99">
        <f>SUMIFS(通讯通路门店!$Z:$Z,通讯通路门店!$S:$S,$G2157)</f>
        <v>0</v>
      </c>
      <c r="AW2157" s="99">
        <f>SUMIFS(通讯通路门店!$AB:$AB,通讯通路门店!$S:$S,$G2157)</f>
        <v>0</v>
      </c>
      <c r="AX2157" s="99">
        <f>SUMIFS(通讯通路门店!$X:$X,通讯通路门店!$S:$S,$G2157)</f>
        <v>0</v>
      </c>
      <c r="AY2157" s="99">
        <f>SUMIFS(通讯通路门店!$Y:$Y,通讯通路门店!$S:$S,$G2157)</f>
        <v>0</v>
      </c>
      <c r="AZ2157" s="99">
        <f>SUMIFS(通讯通路门店!$AA:$AA,通讯通路门店!$S:$S,$G2157)</f>
        <v>0</v>
      </c>
      <c r="BA2157" s="99">
        <f t="shared" si="168"/>
        <v>0</v>
      </c>
      <c r="BB2157" s="99">
        <f t="shared" si="169"/>
        <v>0</v>
      </c>
      <c r="BC2157" s="99">
        <f>SUMIFS(通讯通路门店!$W:$W,通讯通路门店!$S:$S,$G2157,通讯通路门店!$J:$J,"荣耀体验店")+SUMIFS(通讯通路门店!$W:$W,通讯通路门店!$S:$S,$G2157,通讯通路门店!$J:$J,"荣耀授权专卖店")</f>
        <v>0</v>
      </c>
      <c r="BD2157" s="99">
        <f>SUMIFS(通讯通路门店!$Z:$Z,通讯通路门店!$S:$S,$G2157,通讯通路门店!$J:$J,"VIVO体验店")</f>
        <v>0</v>
      </c>
      <c r="BE2157" s="99">
        <f>SUMIFS(通讯通路门店!$AB:$AB,通讯通路门店!$S:$S,$G2157,通讯通路门店!$J:$J,"OPPO体验店")</f>
        <v>0</v>
      </c>
      <c r="BF2157" s="99">
        <f>SUMIFS(通讯通路门店!$X:$X,通讯通路门店!$S:$S,$G2157,通讯通路门店!$J:$J,"华为授权体验店")+SUMIFS(通讯通路门店!$AA:$AA,通讯通路门店!$S:$S,$G2157,通讯通路门店!$J:$J,"华为堡垒店")</f>
        <v>0</v>
      </c>
      <c r="BG2157" s="99">
        <f>SUMIFS(通讯通路门店!$Y:$Y,通讯通路门店!$S:$S,$G2157,通讯通路门店!$J:$J,"小米体验店")</f>
        <v>0</v>
      </c>
      <c r="BH2157" s="99">
        <f>SUMIFS(通讯通路门店!$AA:$AA,通讯通路门店!$S:$S,$G2157,通讯通路门店!$J:$J,"苹果体验店")</f>
        <v>0</v>
      </c>
      <c r="BI2157" s="99">
        <f>SUMIFS(通讯通路门店!$K:$K,通讯通路门店!$S:$S,$G2157,通讯通路门店!$J:$J,"其他品牌专卖店")</f>
        <v>0</v>
      </c>
      <c r="BJ2157" s="99">
        <f>SUMIFS(通讯通路门店!$AC:$AC,通讯通路门店!$S:$S,$G2157)</f>
        <v>0</v>
      </c>
      <c r="BK2157" s="99">
        <f>SUMIFS(通讯通路门店!$AD:$AD,通讯通路门店!$S:$S,$G2157)</f>
        <v>0</v>
      </c>
      <c r="BL2157" s="99">
        <f>SUMIFS(通讯通路门店!$AE:$AE,通讯通路门店!$S:$S,$G2157)</f>
        <v>0</v>
      </c>
      <c r="BM2157" s="99">
        <f>SUMIFS(通讯通路门店!$AF:$AF,通讯通路门店!$S:$S,$G2157)</f>
        <v>0</v>
      </c>
      <c r="BN2157" s="99">
        <f>SUMIFS(通讯通路门店!$AG:$AG,通讯通路门店!$S:$S,$G2157)</f>
        <v>0</v>
      </c>
      <c r="BO2157" s="99">
        <f>SUMIFS(通讯通路门店!$AH:$AH,通讯通路门店!$S:$S,$G2157)</f>
        <v>0</v>
      </c>
      <c r="BP2157" s="99">
        <f>SUMIFS(通讯通路门店!$AI:$AI,通讯通路门店!$S:$S,$G2157)</f>
        <v>0</v>
      </c>
      <c r="BQ2157" s="83"/>
    </row>
    <row r="2158" spans="1:69">
      <c r="A2158" s="99" t="str">
        <f>IFERROR(_xlfn.XLOOKUP($G2158,通讯通路门店!$S$4:$S$993933,通讯通路门店!$A$4:$A$993933,0,0),"")</f>
        <v>海南省</v>
      </c>
      <c r="B2158" s="99" t="str">
        <f>IFERROR(_xlfn.XLOOKUP($G2158,通讯通路门店!$S$4:$S$993933,通讯通路门店!$B$4:$B$993933,0,0),"")</f>
        <v>乐东黎族自治县</v>
      </c>
      <c r="C2158" s="99" t="str">
        <f>IFERROR(_xlfn.XLOOKUP($G2158,通讯通路门店!$S$4:$S$993933,通讯通路门店!$C$4:$C$993933,0,0),"")</f>
        <v>乐东黎族自治县</v>
      </c>
      <c r="D2158" s="99" t="str">
        <f>IFERROR(_xlfn.XLOOKUP($G2158,通讯通路门店!$S$4:$S$993933,通讯通路门店!$D$4:$D$993933,0,0),"")</f>
        <v>万冲镇</v>
      </c>
      <c r="E2158" s="83"/>
      <c r="F2158" s="83"/>
      <c r="G2158" s="101"/>
      <c r="H2158" s="102">
        <f>IFERROR(_xlfn.XLOOKUP($G2158,通讯通路门店!$S$4:$S$993933,通讯通路门店!$R$4:$R$993933,0,0),"")</f>
        <v>0</v>
      </c>
      <c r="I2158" s="83"/>
      <c r="J2158" s="83"/>
      <c r="K2158" s="83"/>
      <c r="L2158" s="83"/>
      <c r="M2158" s="83"/>
      <c r="N2158" s="83"/>
      <c r="O2158" s="83"/>
      <c r="P2158" s="83"/>
      <c r="Q2158" s="83"/>
      <c r="R2158" s="83"/>
      <c r="S2158" s="83"/>
      <c r="T2158" s="83"/>
      <c r="U2158" s="99">
        <f>COUNTIF(通讯通路门店!$S:$S,$G2158)</f>
        <v>0</v>
      </c>
      <c r="V2158" s="99">
        <f>COUNTIFS(通讯通路门店!$S:$S,$G2158,通讯通路门店!$J:$J,"综合卖场")</f>
        <v>0</v>
      </c>
      <c r="W2158" s="99">
        <f>SUMIFS(通讯通路门店!$AJ:$AJ,通讯通路门店!$S:$S,通讯客户沙盘!$G2158)</f>
        <v>0</v>
      </c>
      <c r="X2158" s="99">
        <f t="shared" si="165"/>
        <v>0</v>
      </c>
      <c r="Y2158" s="99">
        <f>COUNTIFS(通讯通路门店!$S:$S,$G2158,通讯通路门店!$J:$J,"荣耀体验店")+COUNTIFS(通讯通路门店!$S:$S,$G2158,通讯通路门店!$J:$J,"荣耀授权专卖店")</f>
        <v>0</v>
      </c>
      <c r="Z2158" s="99">
        <f>COUNTIFS(通讯通路门店!$S:$S,$G2158,通讯通路门店!$J:$J,"VIVO体验店")</f>
        <v>0</v>
      </c>
      <c r="AA2158" s="99">
        <f>COUNTIFS(通讯通路门店!$S:$S,$G2158,通讯通路门店!$J:$J,"OPPO体验店")</f>
        <v>0</v>
      </c>
      <c r="AB2158" s="99">
        <f>COUNTIFS(通讯通路门店!$S:$S,$G2158,通讯通路门店!$J:$J,"华为授权体验店")+COUNTIFS(通讯通路门店!$S:$S,$G2158,通讯通路门店!$J:$J,"华为堡垒店")</f>
        <v>0</v>
      </c>
      <c r="AC2158" s="99">
        <f>COUNTIFS(通讯通路门店!$S:$S,$G2158,通讯通路门店!$J:$J,"小米体验店")</f>
        <v>0</v>
      </c>
      <c r="AD2158" s="99">
        <f>COUNTIFS(通讯通路门店!$S:$S,$G2158,通讯通路门店!$J:$J,"苹果体验店")</f>
        <v>0</v>
      </c>
      <c r="AE2158" s="99">
        <f>COUNTIFS(通讯通路门店!$S:$S,$G2158,通讯通路门店!$J:$J,"其他品牌专卖店")</f>
        <v>0</v>
      </c>
      <c r="AF2158" s="99">
        <f>SUMIFS(通讯通路门店!$BI:$BI,通讯通路门店!$S:$S,$G2158)</f>
        <v>0</v>
      </c>
      <c r="AG2158" s="99">
        <f>SUMIFS(通讯通路门店!$BH:$BH,通讯通路门店!$S:$S,$G2158)</f>
        <v>0</v>
      </c>
      <c r="AH2158" s="99">
        <f t="shared" si="166"/>
        <v>0</v>
      </c>
      <c r="AI2158" s="99">
        <f>SUMIFS(通讯通路门店!$BB:$BB,通讯通路门店!$S:$S,$G2158)</f>
        <v>0</v>
      </c>
      <c r="AJ2158" s="99">
        <f>SUMIFS(通讯通路门店!$BE:$BE,通讯通路门店!$S:$S,$G2158)</f>
        <v>0</v>
      </c>
      <c r="AK2158" s="99">
        <f>SUMIFS(通讯通路门店!$BG:$BG,通讯通路门店!$S:$S,$G2158)</f>
        <v>0</v>
      </c>
      <c r="AL2158" s="99">
        <f>SUMIFS(通讯通路门店!$BC:$BC,通讯通路门店!$S:$S,$G2158)</f>
        <v>0</v>
      </c>
      <c r="AM2158" s="99">
        <f>SUMIFS(通讯通路门店!$BD:$BD,通讯通路门店!$S:$S,$G2158)</f>
        <v>0</v>
      </c>
      <c r="AN2158" s="99">
        <f>SUMIFS(通讯通路门店!$BF:$BF,通讯通路门店!$S:$S,$G2158)</f>
        <v>0</v>
      </c>
      <c r="AO2158" s="99">
        <f t="shared" si="167"/>
        <v>0</v>
      </c>
      <c r="AP2158" s="99">
        <f>SUMIFS(通讯通路门店!$K:$K,通讯通路门店!$S:$S,$G2158)</f>
        <v>0</v>
      </c>
      <c r="AQ2158" s="83"/>
      <c r="AR2158" s="99">
        <f>SUMIFS(通讯通路门店!$T:$T,通讯通路门店!$S:$S,$G2158)</f>
        <v>0</v>
      </c>
      <c r="AS2158" s="99">
        <f>SUMIFS(通讯通路门店!$U:$U,通讯通路门店!$S:$S,$G2158)</f>
        <v>0</v>
      </c>
      <c r="AT2158" s="99">
        <f>SUMIFS(通讯通路门店!$V:$V,通讯通路门店!$S:$S,$G2158)</f>
        <v>0</v>
      </c>
      <c r="AU2158" s="99">
        <f>SUMIFS(通讯通路门店!$W:$W,通讯通路门店!$S:$S,$G2158)</f>
        <v>0</v>
      </c>
      <c r="AV2158" s="99">
        <f>SUMIFS(通讯通路门店!$Z:$Z,通讯通路门店!$S:$S,$G2158)</f>
        <v>0</v>
      </c>
      <c r="AW2158" s="99">
        <f>SUMIFS(通讯通路门店!$AB:$AB,通讯通路门店!$S:$S,$G2158)</f>
        <v>0</v>
      </c>
      <c r="AX2158" s="99">
        <f>SUMIFS(通讯通路门店!$X:$X,通讯通路门店!$S:$S,$G2158)</f>
        <v>0</v>
      </c>
      <c r="AY2158" s="99">
        <f>SUMIFS(通讯通路门店!$Y:$Y,通讯通路门店!$S:$S,$G2158)</f>
        <v>0</v>
      </c>
      <c r="AZ2158" s="99">
        <f>SUMIFS(通讯通路门店!$AA:$AA,通讯通路门店!$S:$S,$G2158)</f>
        <v>0</v>
      </c>
      <c r="BA2158" s="99">
        <f t="shared" si="168"/>
        <v>0</v>
      </c>
      <c r="BB2158" s="99">
        <f t="shared" si="169"/>
        <v>0</v>
      </c>
      <c r="BC2158" s="99">
        <f>SUMIFS(通讯通路门店!$W:$W,通讯通路门店!$S:$S,$G2158,通讯通路门店!$J:$J,"荣耀体验店")+SUMIFS(通讯通路门店!$W:$W,通讯通路门店!$S:$S,$G2158,通讯通路门店!$J:$J,"荣耀授权专卖店")</f>
        <v>0</v>
      </c>
      <c r="BD2158" s="99">
        <f>SUMIFS(通讯通路门店!$Z:$Z,通讯通路门店!$S:$S,$G2158,通讯通路门店!$J:$J,"VIVO体验店")</f>
        <v>0</v>
      </c>
      <c r="BE2158" s="99">
        <f>SUMIFS(通讯通路门店!$AB:$AB,通讯通路门店!$S:$S,$G2158,通讯通路门店!$J:$J,"OPPO体验店")</f>
        <v>0</v>
      </c>
      <c r="BF2158" s="99">
        <f>SUMIFS(通讯通路门店!$X:$X,通讯通路门店!$S:$S,$G2158,通讯通路门店!$J:$J,"华为授权体验店")+SUMIFS(通讯通路门店!$AA:$AA,通讯通路门店!$S:$S,$G2158,通讯通路门店!$J:$J,"华为堡垒店")</f>
        <v>0</v>
      </c>
      <c r="BG2158" s="99">
        <f>SUMIFS(通讯通路门店!$Y:$Y,通讯通路门店!$S:$S,$G2158,通讯通路门店!$J:$J,"小米体验店")</f>
        <v>0</v>
      </c>
      <c r="BH2158" s="99">
        <f>SUMIFS(通讯通路门店!$AA:$AA,通讯通路门店!$S:$S,$G2158,通讯通路门店!$J:$J,"苹果体验店")</f>
        <v>0</v>
      </c>
      <c r="BI2158" s="99">
        <f>SUMIFS(通讯通路门店!$K:$K,通讯通路门店!$S:$S,$G2158,通讯通路门店!$J:$J,"其他品牌专卖店")</f>
        <v>0</v>
      </c>
      <c r="BJ2158" s="99">
        <f>SUMIFS(通讯通路门店!$AC:$AC,通讯通路门店!$S:$S,$G2158)</f>
        <v>0</v>
      </c>
      <c r="BK2158" s="99">
        <f>SUMIFS(通讯通路门店!$AD:$AD,通讯通路门店!$S:$S,$G2158)</f>
        <v>0</v>
      </c>
      <c r="BL2158" s="99">
        <f>SUMIFS(通讯通路门店!$AE:$AE,通讯通路门店!$S:$S,$G2158)</f>
        <v>0</v>
      </c>
      <c r="BM2158" s="99">
        <f>SUMIFS(通讯通路门店!$AF:$AF,通讯通路门店!$S:$S,$G2158)</f>
        <v>0</v>
      </c>
      <c r="BN2158" s="99">
        <f>SUMIFS(通讯通路门店!$AG:$AG,通讯通路门店!$S:$S,$G2158)</f>
        <v>0</v>
      </c>
      <c r="BO2158" s="99">
        <f>SUMIFS(通讯通路门店!$AH:$AH,通讯通路门店!$S:$S,$G2158)</f>
        <v>0</v>
      </c>
      <c r="BP2158" s="99">
        <f>SUMIFS(通讯通路门店!$AI:$AI,通讯通路门店!$S:$S,$G2158)</f>
        <v>0</v>
      </c>
      <c r="BQ2158" s="83"/>
    </row>
    <row r="2159" spans="1:69">
      <c r="A2159" s="99" t="str">
        <f>IFERROR(_xlfn.XLOOKUP($G2159,通讯通路门店!$S$4:$S$993933,通讯通路门店!$A$4:$A$993933,0,0),"")</f>
        <v>海南省</v>
      </c>
      <c r="B2159" s="99" t="str">
        <f>IFERROR(_xlfn.XLOOKUP($G2159,通讯通路门店!$S$4:$S$993933,通讯通路门店!$B$4:$B$993933,0,0),"")</f>
        <v>乐东黎族自治县</v>
      </c>
      <c r="C2159" s="99" t="str">
        <f>IFERROR(_xlfn.XLOOKUP($G2159,通讯通路门店!$S$4:$S$993933,通讯通路门店!$C$4:$C$993933,0,0),"")</f>
        <v>乐东黎族自治县</v>
      </c>
      <c r="D2159" s="99" t="str">
        <f>IFERROR(_xlfn.XLOOKUP($G2159,通讯通路门店!$S$4:$S$993933,通讯通路门店!$D$4:$D$993933,0,0),"")</f>
        <v>万冲镇</v>
      </c>
      <c r="E2159" s="83"/>
      <c r="F2159" s="83"/>
      <c r="G2159" s="101"/>
      <c r="H2159" s="102">
        <f>IFERROR(_xlfn.XLOOKUP($G2159,通讯通路门店!$S$4:$S$993933,通讯通路门店!$R$4:$R$993933,0,0),"")</f>
        <v>0</v>
      </c>
      <c r="I2159" s="83"/>
      <c r="J2159" s="83"/>
      <c r="K2159" s="83"/>
      <c r="L2159" s="83"/>
      <c r="M2159" s="83"/>
      <c r="N2159" s="83"/>
      <c r="O2159" s="83"/>
      <c r="P2159" s="83"/>
      <c r="Q2159" s="83"/>
      <c r="R2159" s="83"/>
      <c r="S2159" s="83"/>
      <c r="T2159" s="83"/>
      <c r="U2159" s="99">
        <f>COUNTIF(通讯通路门店!$S:$S,$G2159)</f>
        <v>0</v>
      </c>
      <c r="V2159" s="99">
        <f>COUNTIFS(通讯通路门店!$S:$S,$G2159,通讯通路门店!$J:$J,"综合卖场")</f>
        <v>0</v>
      </c>
      <c r="W2159" s="99">
        <f>SUMIFS(通讯通路门店!$AJ:$AJ,通讯通路门店!$S:$S,通讯客户沙盘!$G2159)</f>
        <v>0</v>
      </c>
      <c r="X2159" s="99">
        <f t="shared" si="165"/>
        <v>0</v>
      </c>
      <c r="Y2159" s="99">
        <f>COUNTIFS(通讯通路门店!$S:$S,$G2159,通讯通路门店!$J:$J,"荣耀体验店")+COUNTIFS(通讯通路门店!$S:$S,$G2159,通讯通路门店!$J:$J,"荣耀授权专卖店")</f>
        <v>0</v>
      </c>
      <c r="Z2159" s="99">
        <f>COUNTIFS(通讯通路门店!$S:$S,$G2159,通讯通路门店!$J:$J,"VIVO体验店")</f>
        <v>0</v>
      </c>
      <c r="AA2159" s="99">
        <f>COUNTIFS(通讯通路门店!$S:$S,$G2159,通讯通路门店!$J:$J,"OPPO体验店")</f>
        <v>0</v>
      </c>
      <c r="AB2159" s="99">
        <f>COUNTIFS(通讯通路门店!$S:$S,$G2159,通讯通路门店!$J:$J,"华为授权体验店")+COUNTIFS(通讯通路门店!$S:$S,$G2159,通讯通路门店!$J:$J,"华为堡垒店")</f>
        <v>0</v>
      </c>
      <c r="AC2159" s="99">
        <f>COUNTIFS(通讯通路门店!$S:$S,$G2159,通讯通路门店!$J:$J,"小米体验店")</f>
        <v>0</v>
      </c>
      <c r="AD2159" s="99">
        <f>COUNTIFS(通讯通路门店!$S:$S,$G2159,通讯通路门店!$J:$J,"苹果体验店")</f>
        <v>0</v>
      </c>
      <c r="AE2159" s="99">
        <f>COUNTIFS(通讯通路门店!$S:$S,$G2159,通讯通路门店!$J:$J,"其他品牌专卖店")</f>
        <v>0</v>
      </c>
      <c r="AF2159" s="99">
        <f>SUMIFS(通讯通路门店!$BI:$BI,通讯通路门店!$S:$S,$G2159)</f>
        <v>0</v>
      </c>
      <c r="AG2159" s="99">
        <f>SUMIFS(通讯通路门店!$BH:$BH,通讯通路门店!$S:$S,$G2159)</f>
        <v>0</v>
      </c>
      <c r="AH2159" s="99">
        <f t="shared" si="166"/>
        <v>0</v>
      </c>
      <c r="AI2159" s="99">
        <f>SUMIFS(通讯通路门店!$BB:$BB,通讯通路门店!$S:$S,$G2159)</f>
        <v>0</v>
      </c>
      <c r="AJ2159" s="99">
        <f>SUMIFS(通讯通路门店!$BE:$BE,通讯通路门店!$S:$S,$G2159)</f>
        <v>0</v>
      </c>
      <c r="AK2159" s="99">
        <f>SUMIFS(通讯通路门店!$BG:$BG,通讯通路门店!$S:$S,$G2159)</f>
        <v>0</v>
      </c>
      <c r="AL2159" s="99">
        <f>SUMIFS(通讯通路门店!$BC:$BC,通讯通路门店!$S:$S,$G2159)</f>
        <v>0</v>
      </c>
      <c r="AM2159" s="99">
        <f>SUMIFS(通讯通路门店!$BD:$BD,通讯通路门店!$S:$S,$G2159)</f>
        <v>0</v>
      </c>
      <c r="AN2159" s="99">
        <f>SUMIFS(通讯通路门店!$BF:$BF,通讯通路门店!$S:$S,$G2159)</f>
        <v>0</v>
      </c>
      <c r="AO2159" s="99">
        <f t="shared" si="167"/>
        <v>0</v>
      </c>
      <c r="AP2159" s="99">
        <f>SUMIFS(通讯通路门店!$K:$K,通讯通路门店!$S:$S,$G2159)</f>
        <v>0</v>
      </c>
      <c r="AQ2159" s="83"/>
      <c r="AR2159" s="99">
        <f>SUMIFS(通讯通路门店!$T:$T,通讯通路门店!$S:$S,$G2159)</f>
        <v>0</v>
      </c>
      <c r="AS2159" s="99">
        <f>SUMIFS(通讯通路门店!$U:$U,通讯通路门店!$S:$S,$G2159)</f>
        <v>0</v>
      </c>
      <c r="AT2159" s="99">
        <f>SUMIFS(通讯通路门店!$V:$V,通讯通路门店!$S:$S,$G2159)</f>
        <v>0</v>
      </c>
      <c r="AU2159" s="99">
        <f>SUMIFS(通讯通路门店!$W:$W,通讯通路门店!$S:$S,$G2159)</f>
        <v>0</v>
      </c>
      <c r="AV2159" s="99">
        <f>SUMIFS(通讯通路门店!$Z:$Z,通讯通路门店!$S:$S,$G2159)</f>
        <v>0</v>
      </c>
      <c r="AW2159" s="99">
        <f>SUMIFS(通讯通路门店!$AB:$AB,通讯通路门店!$S:$S,$G2159)</f>
        <v>0</v>
      </c>
      <c r="AX2159" s="99">
        <f>SUMIFS(通讯通路门店!$X:$X,通讯通路门店!$S:$S,$G2159)</f>
        <v>0</v>
      </c>
      <c r="AY2159" s="99">
        <f>SUMIFS(通讯通路门店!$Y:$Y,通讯通路门店!$S:$S,$G2159)</f>
        <v>0</v>
      </c>
      <c r="AZ2159" s="99">
        <f>SUMIFS(通讯通路门店!$AA:$AA,通讯通路门店!$S:$S,$G2159)</f>
        <v>0</v>
      </c>
      <c r="BA2159" s="99">
        <f t="shared" si="168"/>
        <v>0</v>
      </c>
      <c r="BB2159" s="99">
        <f t="shared" si="169"/>
        <v>0</v>
      </c>
      <c r="BC2159" s="99">
        <f>SUMIFS(通讯通路门店!$W:$W,通讯通路门店!$S:$S,$G2159,通讯通路门店!$J:$J,"荣耀体验店")+SUMIFS(通讯通路门店!$W:$W,通讯通路门店!$S:$S,$G2159,通讯通路门店!$J:$J,"荣耀授权专卖店")</f>
        <v>0</v>
      </c>
      <c r="BD2159" s="99">
        <f>SUMIFS(通讯通路门店!$Z:$Z,通讯通路门店!$S:$S,$G2159,通讯通路门店!$J:$J,"VIVO体验店")</f>
        <v>0</v>
      </c>
      <c r="BE2159" s="99">
        <f>SUMIFS(通讯通路门店!$AB:$AB,通讯通路门店!$S:$S,$G2159,通讯通路门店!$J:$J,"OPPO体验店")</f>
        <v>0</v>
      </c>
      <c r="BF2159" s="99">
        <f>SUMIFS(通讯通路门店!$X:$X,通讯通路门店!$S:$S,$G2159,通讯通路门店!$J:$J,"华为授权体验店")+SUMIFS(通讯通路门店!$AA:$AA,通讯通路门店!$S:$S,$G2159,通讯通路门店!$J:$J,"华为堡垒店")</f>
        <v>0</v>
      </c>
      <c r="BG2159" s="99">
        <f>SUMIFS(通讯通路门店!$Y:$Y,通讯通路门店!$S:$S,$G2159,通讯通路门店!$J:$J,"小米体验店")</f>
        <v>0</v>
      </c>
      <c r="BH2159" s="99">
        <f>SUMIFS(通讯通路门店!$AA:$AA,通讯通路门店!$S:$S,$G2159,通讯通路门店!$J:$J,"苹果体验店")</f>
        <v>0</v>
      </c>
      <c r="BI2159" s="99">
        <f>SUMIFS(通讯通路门店!$K:$K,通讯通路门店!$S:$S,$G2159,通讯通路门店!$J:$J,"其他品牌专卖店")</f>
        <v>0</v>
      </c>
      <c r="BJ2159" s="99">
        <f>SUMIFS(通讯通路门店!$AC:$AC,通讯通路门店!$S:$S,$G2159)</f>
        <v>0</v>
      </c>
      <c r="BK2159" s="99">
        <f>SUMIFS(通讯通路门店!$AD:$AD,通讯通路门店!$S:$S,$G2159)</f>
        <v>0</v>
      </c>
      <c r="BL2159" s="99">
        <f>SUMIFS(通讯通路门店!$AE:$AE,通讯通路门店!$S:$S,$G2159)</f>
        <v>0</v>
      </c>
      <c r="BM2159" s="99">
        <f>SUMIFS(通讯通路门店!$AF:$AF,通讯通路门店!$S:$S,$G2159)</f>
        <v>0</v>
      </c>
      <c r="BN2159" s="99">
        <f>SUMIFS(通讯通路门店!$AG:$AG,通讯通路门店!$S:$S,$G2159)</f>
        <v>0</v>
      </c>
      <c r="BO2159" s="99">
        <f>SUMIFS(通讯通路门店!$AH:$AH,通讯通路门店!$S:$S,$G2159)</f>
        <v>0</v>
      </c>
      <c r="BP2159" s="99">
        <f>SUMIFS(通讯通路门店!$AI:$AI,通讯通路门店!$S:$S,$G2159)</f>
        <v>0</v>
      </c>
      <c r="BQ2159" s="83"/>
    </row>
    <row r="2160" spans="1:69">
      <c r="A2160" s="99" t="str">
        <f>IFERROR(_xlfn.XLOOKUP($G2160,通讯通路门店!$S$4:$S$993933,通讯通路门店!$A$4:$A$993933,0,0),"")</f>
        <v>海南省</v>
      </c>
      <c r="B2160" s="99" t="str">
        <f>IFERROR(_xlfn.XLOOKUP($G2160,通讯通路门店!$S$4:$S$993933,通讯通路门店!$B$4:$B$993933,0,0),"")</f>
        <v>乐东黎族自治县</v>
      </c>
      <c r="C2160" s="99" t="str">
        <f>IFERROR(_xlfn.XLOOKUP($G2160,通讯通路门店!$S$4:$S$993933,通讯通路门店!$C$4:$C$993933,0,0),"")</f>
        <v>乐东黎族自治县</v>
      </c>
      <c r="D2160" s="99" t="str">
        <f>IFERROR(_xlfn.XLOOKUP($G2160,通讯通路门店!$S$4:$S$993933,通讯通路门店!$D$4:$D$993933,0,0),"")</f>
        <v>万冲镇</v>
      </c>
      <c r="E2160" s="83"/>
      <c r="F2160" s="83"/>
      <c r="G2160" s="101"/>
      <c r="H2160" s="102">
        <f>IFERROR(_xlfn.XLOOKUP($G2160,通讯通路门店!$S$4:$S$993933,通讯通路门店!$R$4:$R$993933,0,0),"")</f>
        <v>0</v>
      </c>
      <c r="I2160" s="83"/>
      <c r="J2160" s="83"/>
      <c r="K2160" s="83"/>
      <c r="L2160" s="83"/>
      <c r="M2160" s="83"/>
      <c r="N2160" s="83"/>
      <c r="O2160" s="83"/>
      <c r="P2160" s="83"/>
      <c r="Q2160" s="83"/>
      <c r="R2160" s="83"/>
      <c r="S2160" s="83"/>
      <c r="T2160" s="83"/>
      <c r="U2160" s="99">
        <f>COUNTIF(通讯通路门店!$S:$S,$G2160)</f>
        <v>0</v>
      </c>
      <c r="V2160" s="99">
        <f>COUNTIFS(通讯通路门店!$S:$S,$G2160,通讯通路门店!$J:$J,"综合卖场")</f>
        <v>0</v>
      </c>
      <c r="W2160" s="99">
        <f>SUMIFS(通讯通路门店!$AJ:$AJ,通讯通路门店!$S:$S,通讯客户沙盘!$G2160)</f>
        <v>0</v>
      </c>
      <c r="X2160" s="99">
        <f t="shared" si="165"/>
        <v>0</v>
      </c>
      <c r="Y2160" s="99">
        <f>COUNTIFS(通讯通路门店!$S:$S,$G2160,通讯通路门店!$J:$J,"荣耀体验店")+COUNTIFS(通讯通路门店!$S:$S,$G2160,通讯通路门店!$J:$J,"荣耀授权专卖店")</f>
        <v>0</v>
      </c>
      <c r="Z2160" s="99">
        <f>COUNTIFS(通讯通路门店!$S:$S,$G2160,通讯通路门店!$J:$J,"VIVO体验店")</f>
        <v>0</v>
      </c>
      <c r="AA2160" s="99">
        <f>COUNTIFS(通讯通路门店!$S:$S,$G2160,通讯通路门店!$J:$J,"OPPO体验店")</f>
        <v>0</v>
      </c>
      <c r="AB2160" s="99">
        <f>COUNTIFS(通讯通路门店!$S:$S,$G2160,通讯通路门店!$J:$J,"华为授权体验店")+COUNTIFS(通讯通路门店!$S:$S,$G2160,通讯通路门店!$J:$J,"华为堡垒店")</f>
        <v>0</v>
      </c>
      <c r="AC2160" s="99">
        <f>COUNTIFS(通讯通路门店!$S:$S,$G2160,通讯通路门店!$J:$J,"小米体验店")</f>
        <v>0</v>
      </c>
      <c r="AD2160" s="99">
        <f>COUNTIFS(通讯通路门店!$S:$S,$G2160,通讯通路门店!$J:$J,"苹果体验店")</f>
        <v>0</v>
      </c>
      <c r="AE2160" s="99">
        <f>COUNTIFS(通讯通路门店!$S:$S,$G2160,通讯通路门店!$J:$J,"其他品牌专卖店")</f>
        <v>0</v>
      </c>
      <c r="AF2160" s="99">
        <f>SUMIFS(通讯通路门店!$BI:$BI,通讯通路门店!$S:$S,$G2160)</f>
        <v>0</v>
      </c>
      <c r="AG2160" s="99">
        <f>SUMIFS(通讯通路门店!$BH:$BH,通讯通路门店!$S:$S,$G2160)</f>
        <v>0</v>
      </c>
      <c r="AH2160" s="99">
        <f t="shared" si="166"/>
        <v>0</v>
      </c>
      <c r="AI2160" s="99">
        <f>SUMIFS(通讯通路门店!$BB:$BB,通讯通路门店!$S:$S,$G2160)</f>
        <v>0</v>
      </c>
      <c r="AJ2160" s="99">
        <f>SUMIFS(通讯通路门店!$BE:$BE,通讯通路门店!$S:$S,$G2160)</f>
        <v>0</v>
      </c>
      <c r="AK2160" s="99">
        <f>SUMIFS(通讯通路门店!$BG:$BG,通讯通路门店!$S:$S,$G2160)</f>
        <v>0</v>
      </c>
      <c r="AL2160" s="99">
        <f>SUMIFS(通讯通路门店!$BC:$BC,通讯通路门店!$S:$S,$G2160)</f>
        <v>0</v>
      </c>
      <c r="AM2160" s="99">
        <f>SUMIFS(通讯通路门店!$BD:$BD,通讯通路门店!$S:$S,$G2160)</f>
        <v>0</v>
      </c>
      <c r="AN2160" s="99">
        <f>SUMIFS(通讯通路门店!$BF:$BF,通讯通路门店!$S:$S,$G2160)</f>
        <v>0</v>
      </c>
      <c r="AO2160" s="99">
        <f t="shared" si="167"/>
        <v>0</v>
      </c>
      <c r="AP2160" s="99">
        <f>SUMIFS(通讯通路门店!$K:$K,通讯通路门店!$S:$S,$G2160)</f>
        <v>0</v>
      </c>
      <c r="AQ2160" s="83"/>
      <c r="AR2160" s="99">
        <f>SUMIFS(通讯通路门店!$T:$T,通讯通路门店!$S:$S,$G2160)</f>
        <v>0</v>
      </c>
      <c r="AS2160" s="99">
        <f>SUMIFS(通讯通路门店!$U:$U,通讯通路门店!$S:$S,$G2160)</f>
        <v>0</v>
      </c>
      <c r="AT2160" s="99">
        <f>SUMIFS(通讯通路门店!$V:$V,通讯通路门店!$S:$S,$G2160)</f>
        <v>0</v>
      </c>
      <c r="AU2160" s="99">
        <f>SUMIFS(通讯通路门店!$W:$W,通讯通路门店!$S:$S,$G2160)</f>
        <v>0</v>
      </c>
      <c r="AV2160" s="99">
        <f>SUMIFS(通讯通路门店!$Z:$Z,通讯通路门店!$S:$S,$G2160)</f>
        <v>0</v>
      </c>
      <c r="AW2160" s="99">
        <f>SUMIFS(通讯通路门店!$AB:$AB,通讯通路门店!$S:$S,$G2160)</f>
        <v>0</v>
      </c>
      <c r="AX2160" s="99">
        <f>SUMIFS(通讯通路门店!$X:$X,通讯通路门店!$S:$S,$G2160)</f>
        <v>0</v>
      </c>
      <c r="AY2160" s="99">
        <f>SUMIFS(通讯通路门店!$Y:$Y,通讯通路门店!$S:$S,$G2160)</f>
        <v>0</v>
      </c>
      <c r="AZ2160" s="99">
        <f>SUMIFS(通讯通路门店!$AA:$AA,通讯通路门店!$S:$S,$G2160)</f>
        <v>0</v>
      </c>
      <c r="BA2160" s="99">
        <f t="shared" si="168"/>
        <v>0</v>
      </c>
      <c r="BB2160" s="99">
        <f t="shared" si="169"/>
        <v>0</v>
      </c>
      <c r="BC2160" s="99">
        <f>SUMIFS(通讯通路门店!$W:$W,通讯通路门店!$S:$S,$G2160,通讯通路门店!$J:$J,"荣耀体验店")+SUMIFS(通讯通路门店!$W:$W,通讯通路门店!$S:$S,$G2160,通讯通路门店!$J:$J,"荣耀授权专卖店")</f>
        <v>0</v>
      </c>
      <c r="BD2160" s="99">
        <f>SUMIFS(通讯通路门店!$Z:$Z,通讯通路门店!$S:$S,$G2160,通讯通路门店!$J:$J,"VIVO体验店")</f>
        <v>0</v>
      </c>
      <c r="BE2160" s="99">
        <f>SUMIFS(通讯通路门店!$AB:$AB,通讯通路门店!$S:$S,$G2160,通讯通路门店!$J:$J,"OPPO体验店")</f>
        <v>0</v>
      </c>
      <c r="BF2160" s="99">
        <f>SUMIFS(通讯通路门店!$X:$X,通讯通路门店!$S:$S,$G2160,通讯通路门店!$J:$J,"华为授权体验店")+SUMIFS(通讯通路门店!$AA:$AA,通讯通路门店!$S:$S,$G2160,通讯通路门店!$J:$J,"华为堡垒店")</f>
        <v>0</v>
      </c>
      <c r="BG2160" s="99">
        <f>SUMIFS(通讯通路门店!$Y:$Y,通讯通路门店!$S:$S,$G2160,通讯通路门店!$J:$J,"小米体验店")</f>
        <v>0</v>
      </c>
      <c r="BH2160" s="99">
        <f>SUMIFS(通讯通路门店!$AA:$AA,通讯通路门店!$S:$S,$G2160,通讯通路门店!$J:$J,"苹果体验店")</f>
        <v>0</v>
      </c>
      <c r="BI2160" s="99">
        <f>SUMIFS(通讯通路门店!$K:$K,通讯通路门店!$S:$S,$G2160,通讯通路门店!$J:$J,"其他品牌专卖店")</f>
        <v>0</v>
      </c>
      <c r="BJ2160" s="99">
        <f>SUMIFS(通讯通路门店!$AC:$AC,通讯通路门店!$S:$S,$G2160)</f>
        <v>0</v>
      </c>
      <c r="BK2160" s="99">
        <f>SUMIFS(通讯通路门店!$AD:$AD,通讯通路门店!$S:$S,$G2160)</f>
        <v>0</v>
      </c>
      <c r="BL2160" s="99">
        <f>SUMIFS(通讯通路门店!$AE:$AE,通讯通路门店!$S:$S,$G2160)</f>
        <v>0</v>
      </c>
      <c r="BM2160" s="99">
        <f>SUMIFS(通讯通路门店!$AF:$AF,通讯通路门店!$S:$S,$G2160)</f>
        <v>0</v>
      </c>
      <c r="BN2160" s="99">
        <f>SUMIFS(通讯通路门店!$AG:$AG,通讯通路门店!$S:$S,$G2160)</f>
        <v>0</v>
      </c>
      <c r="BO2160" s="99">
        <f>SUMIFS(通讯通路门店!$AH:$AH,通讯通路门店!$S:$S,$G2160)</f>
        <v>0</v>
      </c>
      <c r="BP2160" s="99">
        <f>SUMIFS(通讯通路门店!$AI:$AI,通讯通路门店!$S:$S,$G2160)</f>
        <v>0</v>
      </c>
      <c r="BQ2160" s="83"/>
    </row>
    <row r="2161" spans="1:69">
      <c r="A2161" s="99" t="str">
        <f>IFERROR(_xlfn.XLOOKUP($G2161,通讯通路门店!$S$4:$S$993933,通讯通路门店!$A$4:$A$993933,0,0),"")</f>
        <v>海南省</v>
      </c>
      <c r="B2161" s="99" t="str">
        <f>IFERROR(_xlfn.XLOOKUP($G2161,通讯通路门店!$S$4:$S$993933,通讯通路门店!$B$4:$B$993933,0,0),"")</f>
        <v>乐东黎族自治县</v>
      </c>
      <c r="C2161" s="99" t="str">
        <f>IFERROR(_xlfn.XLOOKUP($G2161,通讯通路门店!$S$4:$S$993933,通讯通路门店!$C$4:$C$993933,0,0),"")</f>
        <v>乐东黎族自治县</v>
      </c>
      <c r="D2161" s="99" t="str">
        <f>IFERROR(_xlfn.XLOOKUP($G2161,通讯通路门店!$S$4:$S$993933,通讯通路门店!$D$4:$D$993933,0,0),"")</f>
        <v>万冲镇</v>
      </c>
      <c r="E2161" s="83"/>
      <c r="F2161" s="83"/>
      <c r="G2161" s="101"/>
      <c r="H2161" s="102">
        <f>IFERROR(_xlfn.XLOOKUP($G2161,通讯通路门店!$S$4:$S$993933,通讯通路门店!$R$4:$R$993933,0,0),"")</f>
        <v>0</v>
      </c>
      <c r="I2161" s="83"/>
      <c r="J2161" s="83"/>
      <c r="K2161" s="83"/>
      <c r="L2161" s="83"/>
      <c r="M2161" s="83"/>
      <c r="N2161" s="83"/>
      <c r="O2161" s="83"/>
      <c r="P2161" s="83"/>
      <c r="Q2161" s="83"/>
      <c r="R2161" s="83"/>
      <c r="S2161" s="83"/>
      <c r="T2161" s="83"/>
      <c r="U2161" s="99">
        <f>COUNTIF(通讯通路门店!$S:$S,$G2161)</f>
        <v>0</v>
      </c>
      <c r="V2161" s="99">
        <f>COUNTIFS(通讯通路门店!$S:$S,$G2161,通讯通路门店!$J:$J,"综合卖场")</f>
        <v>0</v>
      </c>
      <c r="W2161" s="99">
        <f>SUMIFS(通讯通路门店!$AJ:$AJ,通讯通路门店!$S:$S,通讯客户沙盘!$G2161)</f>
        <v>0</v>
      </c>
      <c r="X2161" s="99">
        <f t="shared" si="165"/>
        <v>0</v>
      </c>
      <c r="Y2161" s="99">
        <f>COUNTIFS(通讯通路门店!$S:$S,$G2161,通讯通路门店!$J:$J,"荣耀体验店")+COUNTIFS(通讯通路门店!$S:$S,$G2161,通讯通路门店!$J:$J,"荣耀授权专卖店")</f>
        <v>0</v>
      </c>
      <c r="Z2161" s="99">
        <f>COUNTIFS(通讯通路门店!$S:$S,$G2161,通讯通路门店!$J:$J,"VIVO体验店")</f>
        <v>0</v>
      </c>
      <c r="AA2161" s="99">
        <f>COUNTIFS(通讯通路门店!$S:$S,$G2161,通讯通路门店!$J:$J,"OPPO体验店")</f>
        <v>0</v>
      </c>
      <c r="AB2161" s="99">
        <f>COUNTIFS(通讯通路门店!$S:$S,$G2161,通讯通路门店!$J:$J,"华为授权体验店")+COUNTIFS(通讯通路门店!$S:$S,$G2161,通讯通路门店!$J:$J,"华为堡垒店")</f>
        <v>0</v>
      </c>
      <c r="AC2161" s="99">
        <f>COUNTIFS(通讯通路门店!$S:$S,$G2161,通讯通路门店!$J:$J,"小米体验店")</f>
        <v>0</v>
      </c>
      <c r="AD2161" s="99">
        <f>COUNTIFS(通讯通路门店!$S:$S,$G2161,通讯通路门店!$J:$J,"苹果体验店")</f>
        <v>0</v>
      </c>
      <c r="AE2161" s="99">
        <f>COUNTIFS(通讯通路门店!$S:$S,$G2161,通讯通路门店!$J:$J,"其他品牌专卖店")</f>
        <v>0</v>
      </c>
      <c r="AF2161" s="99">
        <f>SUMIFS(通讯通路门店!$BI:$BI,通讯通路门店!$S:$S,$G2161)</f>
        <v>0</v>
      </c>
      <c r="AG2161" s="99">
        <f>SUMIFS(通讯通路门店!$BH:$BH,通讯通路门店!$S:$S,$G2161)</f>
        <v>0</v>
      </c>
      <c r="AH2161" s="99">
        <f t="shared" si="166"/>
        <v>0</v>
      </c>
      <c r="AI2161" s="99">
        <f>SUMIFS(通讯通路门店!$BB:$BB,通讯通路门店!$S:$S,$G2161)</f>
        <v>0</v>
      </c>
      <c r="AJ2161" s="99">
        <f>SUMIFS(通讯通路门店!$BE:$BE,通讯通路门店!$S:$S,$G2161)</f>
        <v>0</v>
      </c>
      <c r="AK2161" s="99">
        <f>SUMIFS(通讯通路门店!$BG:$BG,通讯通路门店!$S:$S,$G2161)</f>
        <v>0</v>
      </c>
      <c r="AL2161" s="99">
        <f>SUMIFS(通讯通路门店!$BC:$BC,通讯通路门店!$S:$S,$G2161)</f>
        <v>0</v>
      </c>
      <c r="AM2161" s="99">
        <f>SUMIFS(通讯通路门店!$BD:$BD,通讯通路门店!$S:$S,$G2161)</f>
        <v>0</v>
      </c>
      <c r="AN2161" s="99">
        <f>SUMIFS(通讯通路门店!$BF:$BF,通讯通路门店!$S:$S,$G2161)</f>
        <v>0</v>
      </c>
      <c r="AO2161" s="99">
        <f t="shared" si="167"/>
        <v>0</v>
      </c>
      <c r="AP2161" s="99">
        <f>SUMIFS(通讯通路门店!$K:$K,通讯通路门店!$S:$S,$G2161)</f>
        <v>0</v>
      </c>
      <c r="AQ2161" s="83"/>
      <c r="AR2161" s="99">
        <f>SUMIFS(通讯通路门店!$T:$T,通讯通路门店!$S:$S,$G2161)</f>
        <v>0</v>
      </c>
      <c r="AS2161" s="99">
        <f>SUMIFS(通讯通路门店!$U:$U,通讯通路门店!$S:$S,$G2161)</f>
        <v>0</v>
      </c>
      <c r="AT2161" s="99">
        <f>SUMIFS(通讯通路门店!$V:$V,通讯通路门店!$S:$S,$G2161)</f>
        <v>0</v>
      </c>
      <c r="AU2161" s="99">
        <f>SUMIFS(通讯通路门店!$W:$W,通讯通路门店!$S:$S,$G2161)</f>
        <v>0</v>
      </c>
      <c r="AV2161" s="99">
        <f>SUMIFS(通讯通路门店!$Z:$Z,通讯通路门店!$S:$S,$G2161)</f>
        <v>0</v>
      </c>
      <c r="AW2161" s="99">
        <f>SUMIFS(通讯通路门店!$AB:$AB,通讯通路门店!$S:$S,$G2161)</f>
        <v>0</v>
      </c>
      <c r="AX2161" s="99">
        <f>SUMIFS(通讯通路门店!$X:$X,通讯通路门店!$S:$S,$G2161)</f>
        <v>0</v>
      </c>
      <c r="AY2161" s="99">
        <f>SUMIFS(通讯通路门店!$Y:$Y,通讯通路门店!$S:$S,$G2161)</f>
        <v>0</v>
      </c>
      <c r="AZ2161" s="99">
        <f>SUMIFS(通讯通路门店!$AA:$AA,通讯通路门店!$S:$S,$G2161)</f>
        <v>0</v>
      </c>
      <c r="BA2161" s="99">
        <f t="shared" si="168"/>
        <v>0</v>
      </c>
      <c r="BB2161" s="99">
        <f t="shared" si="169"/>
        <v>0</v>
      </c>
      <c r="BC2161" s="99">
        <f>SUMIFS(通讯通路门店!$W:$W,通讯通路门店!$S:$S,$G2161,通讯通路门店!$J:$J,"荣耀体验店")+SUMIFS(通讯通路门店!$W:$W,通讯通路门店!$S:$S,$G2161,通讯通路门店!$J:$J,"荣耀授权专卖店")</f>
        <v>0</v>
      </c>
      <c r="BD2161" s="99">
        <f>SUMIFS(通讯通路门店!$Z:$Z,通讯通路门店!$S:$S,$G2161,通讯通路门店!$J:$J,"VIVO体验店")</f>
        <v>0</v>
      </c>
      <c r="BE2161" s="99">
        <f>SUMIFS(通讯通路门店!$AB:$AB,通讯通路门店!$S:$S,$G2161,通讯通路门店!$J:$J,"OPPO体验店")</f>
        <v>0</v>
      </c>
      <c r="BF2161" s="99">
        <f>SUMIFS(通讯通路门店!$X:$X,通讯通路门店!$S:$S,$G2161,通讯通路门店!$J:$J,"华为授权体验店")+SUMIFS(通讯通路门店!$AA:$AA,通讯通路门店!$S:$S,$G2161,通讯通路门店!$J:$J,"华为堡垒店")</f>
        <v>0</v>
      </c>
      <c r="BG2161" s="99">
        <f>SUMIFS(通讯通路门店!$Y:$Y,通讯通路门店!$S:$S,$G2161,通讯通路门店!$J:$J,"小米体验店")</f>
        <v>0</v>
      </c>
      <c r="BH2161" s="99">
        <f>SUMIFS(通讯通路门店!$AA:$AA,通讯通路门店!$S:$S,$G2161,通讯通路门店!$J:$J,"苹果体验店")</f>
        <v>0</v>
      </c>
      <c r="BI2161" s="99">
        <f>SUMIFS(通讯通路门店!$K:$K,通讯通路门店!$S:$S,$G2161,通讯通路门店!$J:$J,"其他品牌专卖店")</f>
        <v>0</v>
      </c>
      <c r="BJ2161" s="99">
        <f>SUMIFS(通讯通路门店!$AC:$AC,通讯通路门店!$S:$S,$G2161)</f>
        <v>0</v>
      </c>
      <c r="BK2161" s="99">
        <f>SUMIFS(通讯通路门店!$AD:$AD,通讯通路门店!$S:$S,$G2161)</f>
        <v>0</v>
      </c>
      <c r="BL2161" s="99">
        <f>SUMIFS(通讯通路门店!$AE:$AE,通讯通路门店!$S:$S,$G2161)</f>
        <v>0</v>
      </c>
      <c r="BM2161" s="99">
        <f>SUMIFS(通讯通路门店!$AF:$AF,通讯通路门店!$S:$S,$G2161)</f>
        <v>0</v>
      </c>
      <c r="BN2161" s="99">
        <f>SUMIFS(通讯通路门店!$AG:$AG,通讯通路门店!$S:$S,$G2161)</f>
        <v>0</v>
      </c>
      <c r="BO2161" s="99">
        <f>SUMIFS(通讯通路门店!$AH:$AH,通讯通路门店!$S:$S,$G2161)</f>
        <v>0</v>
      </c>
      <c r="BP2161" s="99">
        <f>SUMIFS(通讯通路门店!$AI:$AI,通讯通路门店!$S:$S,$G2161)</f>
        <v>0</v>
      </c>
      <c r="BQ2161" s="83"/>
    </row>
    <row r="2162" spans="1:69">
      <c r="A2162" s="99" t="str">
        <f>IFERROR(_xlfn.XLOOKUP($G2162,通讯通路门店!$S$4:$S$993933,通讯通路门店!$A$4:$A$993933,0,0),"")</f>
        <v>海南省</v>
      </c>
      <c r="B2162" s="99" t="str">
        <f>IFERROR(_xlfn.XLOOKUP($G2162,通讯通路门店!$S$4:$S$993933,通讯通路门店!$B$4:$B$993933,0,0),"")</f>
        <v>乐东黎族自治县</v>
      </c>
      <c r="C2162" s="99" t="str">
        <f>IFERROR(_xlfn.XLOOKUP($G2162,通讯通路门店!$S$4:$S$993933,通讯通路门店!$C$4:$C$993933,0,0),"")</f>
        <v>乐东黎族自治县</v>
      </c>
      <c r="D2162" s="99" t="str">
        <f>IFERROR(_xlfn.XLOOKUP($G2162,通讯通路门店!$S$4:$S$993933,通讯通路门店!$D$4:$D$993933,0,0),"")</f>
        <v>万冲镇</v>
      </c>
      <c r="E2162" s="83"/>
      <c r="F2162" s="83"/>
      <c r="G2162" s="101"/>
      <c r="H2162" s="102">
        <f>IFERROR(_xlfn.XLOOKUP($G2162,通讯通路门店!$S$4:$S$993933,通讯通路门店!$R$4:$R$993933,0,0),"")</f>
        <v>0</v>
      </c>
      <c r="I2162" s="83"/>
      <c r="J2162" s="83"/>
      <c r="K2162" s="83"/>
      <c r="L2162" s="83"/>
      <c r="M2162" s="83"/>
      <c r="N2162" s="83"/>
      <c r="O2162" s="83"/>
      <c r="P2162" s="83"/>
      <c r="Q2162" s="83"/>
      <c r="R2162" s="83"/>
      <c r="S2162" s="83"/>
      <c r="T2162" s="83"/>
      <c r="U2162" s="99">
        <f>COUNTIF(通讯通路门店!$S:$S,$G2162)</f>
        <v>0</v>
      </c>
      <c r="V2162" s="99">
        <f>COUNTIFS(通讯通路门店!$S:$S,$G2162,通讯通路门店!$J:$J,"综合卖场")</f>
        <v>0</v>
      </c>
      <c r="W2162" s="99">
        <f>SUMIFS(通讯通路门店!$AJ:$AJ,通讯通路门店!$S:$S,通讯客户沙盘!$G2162)</f>
        <v>0</v>
      </c>
      <c r="X2162" s="99">
        <f t="shared" si="165"/>
        <v>0</v>
      </c>
      <c r="Y2162" s="99">
        <f>COUNTIFS(通讯通路门店!$S:$S,$G2162,通讯通路门店!$J:$J,"荣耀体验店")+COUNTIFS(通讯通路门店!$S:$S,$G2162,通讯通路门店!$J:$J,"荣耀授权专卖店")</f>
        <v>0</v>
      </c>
      <c r="Z2162" s="99">
        <f>COUNTIFS(通讯通路门店!$S:$S,$G2162,通讯通路门店!$J:$J,"VIVO体验店")</f>
        <v>0</v>
      </c>
      <c r="AA2162" s="99">
        <f>COUNTIFS(通讯通路门店!$S:$S,$G2162,通讯通路门店!$J:$J,"OPPO体验店")</f>
        <v>0</v>
      </c>
      <c r="AB2162" s="99">
        <f>COUNTIFS(通讯通路门店!$S:$S,$G2162,通讯通路门店!$J:$J,"华为授权体验店")+COUNTIFS(通讯通路门店!$S:$S,$G2162,通讯通路门店!$J:$J,"华为堡垒店")</f>
        <v>0</v>
      </c>
      <c r="AC2162" s="99">
        <f>COUNTIFS(通讯通路门店!$S:$S,$G2162,通讯通路门店!$J:$J,"小米体验店")</f>
        <v>0</v>
      </c>
      <c r="AD2162" s="99">
        <f>COUNTIFS(通讯通路门店!$S:$S,$G2162,通讯通路门店!$J:$J,"苹果体验店")</f>
        <v>0</v>
      </c>
      <c r="AE2162" s="99">
        <f>COUNTIFS(通讯通路门店!$S:$S,$G2162,通讯通路门店!$J:$J,"其他品牌专卖店")</f>
        <v>0</v>
      </c>
      <c r="AF2162" s="99">
        <f>SUMIFS(通讯通路门店!$BI:$BI,通讯通路门店!$S:$S,$G2162)</f>
        <v>0</v>
      </c>
      <c r="AG2162" s="99">
        <f>SUMIFS(通讯通路门店!$BH:$BH,通讯通路门店!$S:$S,$G2162)</f>
        <v>0</v>
      </c>
      <c r="AH2162" s="99">
        <f t="shared" si="166"/>
        <v>0</v>
      </c>
      <c r="AI2162" s="99">
        <f>SUMIFS(通讯通路门店!$BB:$BB,通讯通路门店!$S:$S,$G2162)</f>
        <v>0</v>
      </c>
      <c r="AJ2162" s="99">
        <f>SUMIFS(通讯通路门店!$BE:$BE,通讯通路门店!$S:$S,$G2162)</f>
        <v>0</v>
      </c>
      <c r="AK2162" s="99">
        <f>SUMIFS(通讯通路门店!$BG:$BG,通讯通路门店!$S:$S,$G2162)</f>
        <v>0</v>
      </c>
      <c r="AL2162" s="99">
        <f>SUMIFS(通讯通路门店!$BC:$BC,通讯通路门店!$S:$S,$G2162)</f>
        <v>0</v>
      </c>
      <c r="AM2162" s="99">
        <f>SUMIFS(通讯通路门店!$BD:$BD,通讯通路门店!$S:$S,$G2162)</f>
        <v>0</v>
      </c>
      <c r="AN2162" s="99">
        <f>SUMIFS(通讯通路门店!$BF:$BF,通讯通路门店!$S:$S,$G2162)</f>
        <v>0</v>
      </c>
      <c r="AO2162" s="99">
        <f t="shared" si="167"/>
        <v>0</v>
      </c>
      <c r="AP2162" s="99">
        <f>SUMIFS(通讯通路门店!$K:$K,通讯通路门店!$S:$S,$G2162)</f>
        <v>0</v>
      </c>
      <c r="AQ2162" s="83"/>
      <c r="AR2162" s="99">
        <f>SUMIFS(通讯通路门店!$T:$T,通讯通路门店!$S:$S,$G2162)</f>
        <v>0</v>
      </c>
      <c r="AS2162" s="99">
        <f>SUMIFS(通讯通路门店!$U:$U,通讯通路门店!$S:$S,$G2162)</f>
        <v>0</v>
      </c>
      <c r="AT2162" s="99">
        <f>SUMIFS(通讯通路门店!$V:$V,通讯通路门店!$S:$S,$G2162)</f>
        <v>0</v>
      </c>
      <c r="AU2162" s="99">
        <f>SUMIFS(通讯通路门店!$W:$W,通讯通路门店!$S:$S,$G2162)</f>
        <v>0</v>
      </c>
      <c r="AV2162" s="99">
        <f>SUMIFS(通讯通路门店!$Z:$Z,通讯通路门店!$S:$S,$G2162)</f>
        <v>0</v>
      </c>
      <c r="AW2162" s="99">
        <f>SUMIFS(通讯通路门店!$AB:$AB,通讯通路门店!$S:$S,$G2162)</f>
        <v>0</v>
      </c>
      <c r="AX2162" s="99">
        <f>SUMIFS(通讯通路门店!$X:$X,通讯通路门店!$S:$S,$G2162)</f>
        <v>0</v>
      </c>
      <c r="AY2162" s="99">
        <f>SUMIFS(通讯通路门店!$Y:$Y,通讯通路门店!$S:$S,$G2162)</f>
        <v>0</v>
      </c>
      <c r="AZ2162" s="99">
        <f>SUMIFS(通讯通路门店!$AA:$AA,通讯通路门店!$S:$S,$G2162)</f>
        <v>0</v>
      </c>
      <c r="BA2162" s="99">
        <f t="shared" si="168"/>
        <v>0</v>
      </c>
      <c r="BB2162" s="99">
        <f t="shared" si="169"/>
        <v>0</v>
      </c>
      <c r="BC2162" s="99">
        <f>SUMIFS(通讯通路门店!$W:$W,通讯通路门店!$S:$S,$G2162,通讯通路门店!$J:$J,"荣耀体验店")+SUMIFS(通讯通路门店!$W:$W,通讯通路门店!$S:$S,$G2162,通讯通路门店!$J:$J,"荣耀授权专卖店")</f>
        <v>0</v>
      </c>
      <c r="BD2162" s="99">
        <f>SUMIFS(通讯通路门店!$Z:$Z,通讯通路门店!$S:$S,$G2162,通讯通路门店!$J:$J,"VIVO体验店")</f>
        <v>0</v>
      </c>
      <c r="BE2162" s="99">
        <f>SUMIFS(通讯通路门店!$AB:$AB,通讯通路门店!$S:$S,$G2162,通讯通路门店!$J:$J,"OPPO体验店")</f>
        <v>0</v>
      </c>
      <c r="BF2162" s="99">
        <f>SUMIFS(通讯通路门店!$X:$X,通讯通路门店!$S:$S,$G2162,通讯通路门店!$J:$J,"华为授权体验店")+SUMIFS(通讯通路门店!$AA:$AA,通讯通路门店!$S:$S,$G2162,通讯通路门店!$J:$J,"华为堡垒店")</f>
        <v>0</v>
      </c>
      <c r="BG2162" s="99">
        <f>SUMIFS(通讯通路门店!$Y:$Y,通讯通路门店!$S:$S,$G2162,通讯通路门店!$J:$J,"小米体验店")</f>
        <v>0</v>
      </c>
      <c r="BH2162" s="99">
        <f>SUMIFS(通讯通路门店!$AA:$AA,通讯通路门店!$S:$S,$G2162,通讯通路门店!$J:$J,"苹果体验店")</f>
        <v>0</v>
      </c>
      <c r="BI2162" s="99">
        <f>SUMIFS(通讯通路门店!$K:$K,通讯通路门店!$S:$S,$G2162,通讯通路门店!$J:$J,"其他品牌专卖店")</f>
        <v>0</v>
      </c>
      <c r="BJ2162" s="99">
        <f>SUMIFS(通讯通路门店!$AC:$AC,通讯通路门店!$S:$S,$G2162)</f>
        <v>0</v>
      </c>
      <c r="BK2162" s="99">
        <f>SUMIFS(通讯通路门店!$AD:$AD,通讯通路门店!$S:$S,$G2162)</f>
        <v>0</v>
      </c>
      <c r="BL2162" s="99">
        <f>SUMIFS(通讯通路门店!$AE:$AE,通讯通路门店!$S:$S,$G2162)</f>
        <v>0</v>
      </c>
      <c r="BM2162" s="99">
        <f>SUMIFS(通讯通路门店!$AF:$AF,通讯通路门店!$S:$S,$G2162)</f>
        <v>0</v>
      </c>
      <c r="BN2162" s="99">
        <f>SUMIFS(通讯通路门店!$AG:$AG,通讯通路门店!$S:$S,$G2162)</f>
        <v>0</v>
      </c>
      <c r="BO2162" s="99">
        <f>SUMIFS(通讯通路门店!$AH:$AH,通讯通路门店!$S:$S,$G2162)</f>
        <v>0</v>
      </c>
      <c r="BP2162" s="99">
        <f>SUMIFS(通讯通路门店!$AI:$AI,通讯通路门店!$S:$S,$G2162)</f>
        <v>0</v>
      </c>
      <c r="BQ2162" s="83"/>
    </row>
    <row r="2163" spans="1:69">
      <c r="A2163" s="99" t="str">
        <f>IFERROR(_xlfn.XLOOKUP($G2163,通讯通路门店!$S$4:$S$993933,通讯通路门店!$A$4:$A$993933,0,0),"")</f>
        <v>海南省</v>
      </c>
      <c r="B2163" s="99" t="str">
        <f>IFERROR(_xlfn.XLOOKUP($G2163,通讯通路门店!$S$4:$S$993933,通讯通路门店!$B$4:$B$993933,0,0),"")</f>
        <v>乐东黎族自治县</v>
      </c>
      <c r="C2163" s="99" t="str">
        <f>IFERROR(_xlfn.XLOOKUP($G2163,通讯通路门店!$S$4:$S$993933,通讯通路门店!$C$4:$C$993933,0,0),"")</f>
        <v>乐东黎族自治县</v>
      </c>
      <c r="D2163" s="99" t="str">
        <f>IFERROR(_xlfn.XLOOKUP($G2163,通讯通路门店!$S$4:$S$993933,通讯通路门店!$D$4:$D$993933,0,0),"")</f>
        <v>万冲镇</v>
      </c>
      <c r="E2163" s="83"/>
      <c r="F2163" s="83"/>
      <c r="G2163" s="101"/>
      <c r="H2163" s="102">
        <f>IFERROR(_xlfn.XLOOKUP($G2163,通讯通路门店!$S$4:$S$993933,通讯通路门店!$R$4:$R$993933,0,0),"")</f>
        <v>0</v>
      </c>
      <c r="I2163" s="83"/>
      <c r="J2163" s="83"/>
      <c r="K2163" s="83"/>
      <c r="L2163" s="83"/>
      <c r="M2163" s="83"/>
      <c r="N2163" s="83"/>
      <c r="O2163" s="83"/>
      <c r="P2163" s="83"/>
      <c r="Q2163" s="83"/>
      <c r="R2163" s="83"/>
      <c r="S2163" s="83"/>
      <c r="T2163" s="83"/>
      <c r="U2163" s="99">
        <f>COUNTIF(通讯通路门店!$S:$S,$G2163)</f>
        <v>0</v>
      </c>
      <c r="V2163" s="99">
        <f>COUNTIFS(通讯通路门店!$S:$S,$G2163,通讯通路门店!$J:$J,"综合卖场")</f>
        <v>0</v>
      </c>
      <c r="W2163" s="99">
        <f>SUMIFS(通讯通路门店!$AJ:$AJ,通讯通路门店!$S:$S,通讯客户沙盘!$G2163)</f>
        <v>0</v>
      </c>
      <c r="X2163" s="99">
        <f t="shared" si="165"/>
        <v>0</v>
      </c>
      <c r="Y2163" s="99">
        <f>COUNTIFS(通讯通路门店!$S:$S,$G2163,通讯通路门店!$J:$J,"荣耀体验店")+COUNTIFS(通讯通路门店!$S:$S,$G2163,通讯通路门店!$J:$J,"荣耀授权专卖店")</f>
        <v>0</v>
      </c>
      <c r="Z2163" s="99">
        <f>COUNTIFS(通讯通路门店!$S:$S,$G2163,通讯通路门店!$J:$J,"VIVO体验店")</f>
        <v>0</v>
      </c>
      <c r="AA2163" s="99">
        <f>COUNTIFS(通讯通路门店!$S:$S,$G2163,通讯通路门店!$J:$J,"OPPO体验店")</f>
        <v>0</v>
      </c>
      <c r="AB2163" s="99">
        <f>COUNTIFS(通讯通路门店!$S:$S,$G2163,通讯通路门店!$J:$J,"华为授权体验店")+COUNTIFS(通讯通路门店!$S:$S,$G2163,通讯通路门店!$J:$J,"华为堡垒店")</f>
        <v>0</v>
      </c>
      <c r="AC2163" s="99">
        <f>COUNTIFS(通讯通路门店!$S:$S,$G2163,通讯通路门店!$J:$J,"小米体验店")</f>
        <v>0</v>
      </c>
      <c r="AD2163" s="99">
        <f>COUNTIFS(通讯通路门店!$S:$S,$G2163,通讯通路门店!$J:$J,"苹果体验店")</f>
        <v>0</v>
      </c>
      <c r="AE2163" s="99">
        <f>COUNTIFS(通讯通路门店!$S:$S,$G2163,通讯通路门店!$J:$J,"其他品牌专卖店")</f>
        <v>0</v>
      </c>
      <c r="AF2163" s="99">
        <f>SUMIFS(通讯通路门店!$BI:$BI,通讯通路门店!$S:$S,$G2163)</f>
        <v>0</v>
      </c>
      <c r="AG2163" s="99">
        <f>SUMIFS(通讯通路门店!$BH:$BH,通讯通路门店!$S:$S,$G2163)</f>
        <v>0</v>
      </c>
      <c r="AH2163" s="99">
        <f t="shared" si="166"/>
        <v>0</v>
      </c>
      <c r="AI2163" s="99">
        <f>SUMIFS(通讯通路门店!$BB:$BB,通讯通路门店!$S:$S,$G2163)</f>
        <v>0</v>
      </c>
      <c r="AJ2163" s="99">
        <f>SUMIFS(通讯通路门店!$BE:$BE,通讯通路门店!$S:$S,$G2163)</f>
        <v>0</v>
      </c>
      <c r="AK2163" s="99">
        <f>SUMIFS(通讯通路门店!$BG:$BG,通讯通路门店!$S:$S,$G2163)</f>
        <v>0</v>
      </c>
      <c r="AL2163" s="99">
        <f>SUMIFS(通讯通路门店!$BC:$BC,通讯通路门店!$S:$S,$G2163)</f>
        <v>0</v>
      </c>
      <c r="AM2163" s="99">
        <f>SUMIFS(通讯通路门店!$BD:$BD,通讯通路门店!$S:$S,$G2163)</f>
        <v>0</v>
      </c>
      <c r="AN2163" s="99">
        <f>SUMIFS(通讯通路门店!$BF:$BF,通讯通路门店!$S:$S,$G2163)</f>
        <v>0</v>
      </c>
      <c r="AO2163" s="99">
        <f t="shared" si="167"/>
        <v>0</v>
      </c>
      <c r="AP2163" s="99">
        <f>SUMIFS(通讯通路门店!$K:$K,通讯通路门店!$S:$S,$G2163)</f>
        <v>0</v>
      </c>
      <c r="AQ2163" s="83"/>
      <c r="AR2163" s="99">
        <f>SUMIFS(通讯通路门店!$T:$T,通讯通路门店!$S:$S,$G2163)</f>
        <v>0</v>
      </c>
      <c r="AS2163" s="99">
        <f>SUMIFS(通讯通路门店!$U:$U,通讯通路门店!$S:$S,$G2163)</f>
        <v>0</v>
      </c>
      <c r="AT2163" s="99">
        <f>SUMIFS(通讯通路门店!$V:$V,通讯通路门店!$S:$S,$G2163)</f>
        <v>0</v>
      </c>
      <c r="AU2163" s="99">
        <f>SUMIFS(通讯通路门店!$W:$W,通讯通路门店!$S:$S,$G2163)</f>
        <v>0</v>
      </c>
      <c r="AV2163" s="99">
        <f>SUMIFS(通讯通路门店!$Z:$Z,通讯通路门店!$S:$S,$G2163)</f>
        <v>0</v>
      </c>
      <c r="AW2163" s="99">
        <f>SUMIFS(通讯通路门店!$AB:$AB,通讯通路门店!$S:$S,$G2163)</f>
        <v>0</v>
      </c>
      <c r="AX2163" s="99">
        <f>SUMIFS(通讯通路门店!$X:$X,通讯通路门店!$S:$S,$G2163)</f>
        <v>0</v>
      </c>
      <c r="AY2163" s="99">
        <f>SUMIFS(通讯通路门店!$Y:$Y,通讯通路门店!$S:$S,$G2163)</f>
        <v>0</v>
      </c>
      <c r="AZ2163" s="99">
        <f>SUMIFS(通讯通路门店!$AA:$AA,通讯通路门店!$S:$S,$G2163)</f>
        <v>0</v>
      </c>
      <c r="BA2163" s="99">
        <f t="shared" si="168"/>
        <v>0</v>
      </c>
      <c r="BB2163" s="99">
        <f t="shared" si="169"/>
        <v>0</v>
      </c>
      <c r="BC2163" s="99">
        <f>SUMIFS(通讯通路门店!$W:$W,通讯通路门店!$S:$S,$G2163,通讯通路门店!$J:$J,"荣耀体验店")+SUMIFS(通讯通路门店!$W:$W,通讯通路门店!$S:$S,$G2163,通讯通路门店!$J:$J,"荣耀授权专卖店")</f>
        <v>0</v>
      </c>
      <c r="BD2163" s="99">
        <f>SUMIFS(通讯通路门店!$Z:$Z,通讯通路门店!$S:$S,$G2163,通讯通路门店!$J:$J,"VIVO体验店")</f>
        <v>0</v>
      </c>
      <c r="BE2163" s="99">
        <f>SUMIFS(通讯通路门店!$AB:$AB,通讯通路门店!$S:$S,$G2163,通讯通路门店!$J:$J,"OPPO体验店")</f>
        <v>0</v>
      </c>
      <c r="BF2163" s="99">
        <f>SUMIFS(通讯通路门店!$X:$X,通讯通路门店!$S:$S,$G2163,通讯通路门店!$J:$J,"华为授权体验店")+SUMIFS(通讯通路门店!$AA:$AA,通讯通路门店!$S:$S,$G2163,通讯通路门店!$J:$J,"华为堡垒店")</f>
        <v>0</v>
      </c>
      <c r="BG2163" s="99">
        <f>SUMIFS(通讯通路门店!$Y:$Y,通讯通路门店!$S:$S,$G2163,通讯通路门店!$J:$J,"小米体验店")</f>
        <v>0</v>
      </c>
      <c r="BH2163" s="99">
        <f>SUMIFS(通讯通路门店!$AA:$AA,通讯通路门店!$S:$S,$G2163,通讯通路门店!$J:$J,"苹果体验店")</f>
        <v>0</v>
      </c>
      <c r="BI2163" s="99">
        <f>SUMIFS(通讯通路门店!$K:$K,通讯通路门店!$S:$S,$G2163,通讯通路门店!$J:$J,"其他品牌专卖店")</f>
        <v>0</v>
      </c>
      <c r="BJ2163" s="99">
        <f>SUMIFS(通讯通路门店!$AC:$AC,通讯通路门店!$S:$S,$G2163)</f>
        <v>0</v>
      </c>
      <c r="BK2163" s="99">
        <f>SUMIFS(通讯通路门店!$AD:$AD,通讯通路门店!$S:$S,$G2163)</f>
        <v>0</v>
      </c>
      <c r="BL2163" s="99">
        <f>SUMIFS(通讯通路门店!$AE:$AE,通讯通路门店!$S:$S,$G2163)</f>
        <v>0</v>
      </c>
      <c r="BM2163" s="99">
        <f>SUMIFS(通讯通路门店!$AF:$AF,通讯通路门店!$S:$S,$G2163)</f>
        <v>0</v>
      </c>
      <c r="BN2163" s="99">
        <f>SUMIFS(通讯通路门店!$AG:$AG,通讯通路门店!$S:$S,$G2163)</f>
        <v>0</v>
      </c>
      <c r="BO2163" s="99">
        <f>SUMIFS(通讯通路门店!$AH:$AH,通讯通路门店!$S:$S,$G2163)</f>
        <v>0</v>
      </c>
      <c r="BP2163" s="99">
        <f>SUMIFS(通讯通路门店!$AI:$AI,通讯通路门店!$S:$S,$G2163)</f>
        <v>0</v>
      </c>
      <c r="BQ2163" s="83"/>
    </row>
    <row r="2164" spans="1:69">
      <c r="A2164" s="99" t="str">
        <f>IFERROR(_xlfn.XLOOKUP($G2164,通讯通路门店!$S$4:$S$993933,通讯通路门店!$A$4:$A$993933,0,0),"")</f>
        <v>海南省</v>
      </c>
      <c r="B2164" s="99" t="str">
        <f>IFERROR(_xlfn.XLOOKUP($G2164,通讯通路门店!$S$4:$S$993933,通讯通路门店!$B$4:$B$993933,0,0),"")</f>
        <v>乐东黎族自治县</v>
      </c>
      <c r="C2164" s="99" t="str">
        <f>IFERROR(_xlfn.XLOOKUP($G2164,通讯通路门店!$S$4:$S$993933,通讯通路门店!$C$4:$C$993933,0,0),"")</f>
        <v>乐东黎族自治县</v>
      </c>
      <c r="D2164" s="99" t="str">
        <f>IFERROR(_xlfn.XLOOKUP($G2164,通讯通路门店!$S$4:$S$993933,通讯通路门店!$D$4:$D$993933,0,0),"")</f>
        <v>万冲镇</v>
      </c>
      <c r="E2164" s="83"/>
      <c r="F2164" s="83"/>
      <c r="G2164" s="101"/>
      <c r="H2164" s="102">
        <f>IFERROR(_xlfn.XLOOKUP($G2164,通讯通路门店!$S$4:$S$993933,通讯通路门店!$R$4:$R$993933,0,0),"")</f>
        <v>0</v>
      </c>
      <c r="I2164" s="83"/>
      <c r="J2164" s="83"/>
      <c r="K2164" s="83"/>
      <c r="L2164" s="83"/>
      <c r="M2164" s="83"/>
      <c r="N2164" s="83"/>
      <c r="O2164" s="83"/>
      <c r="P2164" s="83"/>
      <c r="Q2164" s="83"/>
      <c r="R2164" s="83"/>
      <c r="S2164" s="83"/>
      <c r="T2164" s="83"/>
      <c r="U2164" s="99">
        <f>COUNTIF(通讯通路门店!$S:$S,$G2164)</f>
        <v>0</v>
      </c>
      <c r="V2164" s="99">
        <f>COUNTIFS(通讯通路门店!$S:$S,$G2164,通讯通路门店!$J:$J,"综合卖场")</f>
        <v>0</v>
      </c>
      <c r="W2164" s="99">
        <f>SUMIFS(通讯通路门店!$AJ:$AJ,通讯通路门店!$S:$S,通讯客户沙盘!$G2164)</f>
        <v>0</v>
      </c>
      <c r="X2164" s="99">
        <f t="shared" si="165"/>
        <v>0</v>
      </c>
      <c r="Y2164" s="99">
        <f>COUNTIFS(通讯通路门店!$S:$S,$G2164,通讯通路门店!$J:$J,"荣耀体验店")+COUNTIFS(通讯通路门店!$S:$S,$G2164,通讯通路门店!$J:$J,"荣耀授权专卖店")</f>
        <v>0</v>
      </c>
      <c r="Z2164" s="99">
        <f>COUNTIFS(通讯通路门店!$S:$S,$G2164,通讯通路门店!$J:$J,"VIVO体验店")</f>
        <v>0</v>
      </c>
      <c r="AA2164" s="99">
        <f>COUNTIFS(通讯通路门店!$S:$S,$G2164,通讯通路门店!$J:$J,"OPPO体验店")</f>
        <v>0</v>
      </c>
      <c r="AB2164" s="99">
        <f>COUNTIFS(通讯通路门店!$S:$S,$G2164,通讯通路门店!$J:$J,"华为授权体验店")+COUNTIFS(通讯通路门店!$S:$S,$G2164,通讯通路门店!$J:$J,"华为堡垒店")</f>
        <v>0</v>
      </c>
      <c r="AC2164" s="99">
        <f>COUNTIFS(通讯通路门店!$S:$S,$G2164,通讯通路门店!$J:$J,"小米体验店")</f>
        <v>0</v>
      </c>
      <c r="AD2164" s="99">
        <f>COUNTIFS(通讯通路门店!$S:$S,$G2164,通讯通路门店!$J:$J,"苹果体验店")</f>
        <v>0</v>
      </c>
      <c r="AE2164" s="99">
        <f>COUNTIFS(通讯通路门店!$S:$S,$G2164,通讯通路门店!$J:$J,"其他品牌专卖店")</f>
        <v>0</v>
      </c>
      <c r="AF2164" s="99">
        <f>SUMIFS(通讯通路门店!$BI:$BI,通讯通路门店!$S:$S,$G2164)</f>
        <v>0</v>
      </c>
      <c r="AG2164" s="99">
        <f>SUMIFS(通讯通路门店!$BH:$BH,通讯通路门店!$S:$S,$G2164)</f>
        <v>0</v>
      </c>
      <c r="AH2164" s="99">
        <f t="shared" si="166"/>
        <v>0</v>
      </c>
      <c r="AI2164" s="99">
        <f>SUMIFS(通讯通路门店!$BB:$BB,通讯通路门店!$S:$S,$G2164)</f>
        <v>0</v>
      </c>
      <c r="AJ2164" s="99">
        <f>SUMIFS(通讯通路门店!$BE:$BE,通讯通路门店!$S:$S,$G2164)</f>
        <v>0</v>
      </c>
      <c r="AK2164" s="99">
        <f>SUMIFS(通讯通路门店!$BG:$BG,通讯通路门店!$S:$S,$G2164)</f>
        <v>0</v>
      </c>
      <c r="AL2164" s="99">
        <f>SUMIFS(通讯通路门店!$BC:$BC,通讯通路门店!$S:$S,$G2164)</f>
        <v>0</v>
      </c>
      <c r="AM2164" s="99">
        <f>SUMIFS(通讯通路门店!$BD:$BD,通讯通路门店!$S:$S,$G2164)</f>
        <v>0</v>
      </c>
      <c r="AN2164" s="99">
        <f>SUMIFS(通讯通路门店!$BF:$BF,通讯通路门店!$S:$S,$G2164)</f>
        <v>0</v>
      </c>
      <c r="AO2164" s="99">
        <f t="shared" si="167"/>
        <v>0</v>
      </c>
      <c r="AP2164" s="99">
        <f>SUMIFS(通讯通路门店!$K:$K,通讯通路门店!$S:$S,$G2164)</f>
        <v>0</v>
      </c>
      <c r="AQ2164" s="83"/>
      <c r="AR2164" s="99">
        <f>SUMIFS(通讯通路门店!$T:$T,通讯通路门店!$S:$S,$G2164)</f>
        <v>0</v>
      </c>
      <c r="AS2164" s="99">
        <f>SUMIFS(通讯通路门店!$U:$U,通讯通路门店!$S:$S,$G2164)</f>
        <v>0</v>
      </c>
      <c r="AT2164" s="99">
        <f>SUMIFS(通讯通路门店!$V:$V,通讯通路门店!$S:$S,$G2164)</f>
        <v>0</v>
      </c>
      <c r="AU2164" s="99">
        <f>SUMIFS(通讯通路门店!$W:$W,通讯通路门店!$S:$S,$G2164)</f>
        <v>0</v>
      </c>
      <c r="AV2164" s="99">
        <f>SUMIFS(通讯通路门店!$Z:$Z,通讯通路门店!$S:$S,$G2164)</f>
        <v>0</v>
      </c>
      <c r="AW2164" s="99">
        <f>SUMIFS(通讯通路门店!$AB:$AB,通讯通路门店!$S:$S,$G2164)</f>
        <v>0</v>
      </c>
      <c r="AX2164" s="99">
        <f>SUMIFS(通讯通路门店!$X:$X,通讯通路门店!$S:$S,$G2164)</f>
        <v>0</v>
      </c>
      <c r="AY2164" s="99">
        <f>SUMIFS(通讯通路门店!$Y:$Y,通讯通路门店!$S:$S,$G2164)</f>
        <v>0</v>
      </c>
      <c r="AZ2164" s="99">
        <f>SUMIFS(通讯通路门店!$AA:$AA,通讯通路门店!$S:$S,$G2164)</f>
        <v>0</v>
      </c>
      <c r="BA2164" s="99">
        <f t="shared" si="168"/>
        <v>0</v>
      </c>
      <c r="BB2164" s="99">
        <f t="shared" si="169"/>
        <v>0</v>
      </c>
      <c r="BC2164" s="99">
        <f>SUMIFS(通讯通路门店!$W:$W,通讯通路门店!$S:$S,$G2164,通讯通路门店!$J:$J,"荣耀体验店")+SUMIFS(通讯通路门店!$W:$W,通讯通路门店!$S:$S,$G2164,通讯通路门店!$J:$J,"荣耀授权专卖店")</f>
        <v>0</v>
      </c>
      <c r="BD2164" s="99">
        <f>SUMIFS(通讯通路门店!$Z:$Z,通讯通路门店!$S:$S,$G2164,通讯通路门店!$J:$J,"VIVO体验店")</f>
        <v>0</v>
      </c>
      <c r="BE2164" s="99">
        <f>SUMIFS(通讯通路门店!$AB:$AB,通讯通路门店!$S:$S,$G2164,通讯通路门店!$J:$J,"OPPO体验店")</f>
        <v>0</v>
      </c>
      <c r="BF2164" s="99">
        <f>SUMIFS(通讯通路门店!$X:$X,通讯通路门店!$S:$S,$G2164,通讯通路门店!$J:$J,"华为授权体验店")+SUMIFS(通讯通路门店!$AA:$AA,通讯通路门店!$S:$S,$G2164,通讯通路门店!$J:$J,"华为堡垒店")</f>
        <v>0</v>
      </c>
      <c r="BG2164" s="99">
        <f>SUMIFS(通讯通路门店!$Y:$Y,通讯通路门店!$S:$S,$G2164,通讯通路门店!$J:$J,"小米体验店")</f>
        <v>0</v>
      </c>
      <c r="BH2164" s="99">
        <f>SUMIFS(通讯通路门店!$AA:$AA,通讯通路门店!$S:$S,$G2164,通讯通路门店!$J:$J,"苹果体验店")</f>
        <v>0</v>
      </c>
      <c r="BI2164" s="99">
        <f>SUMIFS(通讯通路门店!$K:$K,通讯通路门店!$S:$S,$G2164,通讯通路门店!$J:$J,"其他品牌专卖店")</f>
        <v>0</v>
      </c>
      <c r="BJ2164" s="99">
        <f>SUMIFS(通讯通路门店!$AC:$AC,通讯通路门店!$S:$S,$G2164)</f>
        <v>0</v>
      </c>
      <c r="BK2164" s="99">
        <f>SUMIFS(通讯通路门店!$AD:$AD,通讯通路门店!$S:$S,$G2164)</f>
        <v>0</v>
      </c>
      <c r="BL2164" s="99">
        <f>SUMIFS(通讯通路门店!$AE:$AE,通讯通路门店!$S:$S,$G2164)</f>
        <v>0</v>
      </c>
      <c r="BM2164" s="99">
        <f>SUMIFS(通讯通路门店!$AF:$AF,通讯通路门店!$S:$S,$G2164)</f>
        <v>0</v>
      </c>
      <c r="BN2164" s="99">
        <f>SUMIFS(通讯通路门店!$AG:$AG,通讯通路门店!$S:$S,$G2164)</f>
        <v>0</v>
      </c>
      <c r="BO2164" s="99">
        <f>SUMIFS(通讯通路门店!$AH:$AH,通讯通路门店!$S:$S,$G2164)</f>
        <v>0</v>
      </c>
      <c r="BP2164" s="99">
        <f>SUMIFS(通讯通路门店!$AI:$AI,通讯通路门店!$S:$S,$G2164)</f>
        <v>0</v>
      </c>
      <c r="BQ2164" s="83"/>
    </row>
    <row r="2165" spans="1:69">
      <c r="A2165" s="99" t="str">
        <f>IFERROR(_xlfn.XLOOKUP($G2165,通讯通路门店!$S$4:$S$993933,通讯通路门店!$A$4:$A$993933,0,0),"")</f>
        <v>海南省</v>
      </c>
      <c r="B2165" s="99" t="str">
        <f>IFERROR(_xlfn.XLOOKUP($G2165,通讯通路门店!$S$4:$S$993933,通讯通路门店!$B$4:$B$993933,0,0),"")</f>
        <v>乐东黎族自治县</v>
      </c>
      <c r="C2165" s="99" t="str">
        <f>IFERROR(_xlfn.XLOOKUP($G2165,通讯通路门店!$S$4:$S$993933,通讯通路门店!$C$4:$C$993933,0,0),"")</f>
        <v>乐东黎族自治县</v>
      </c>
      <c r="D2165" s="99" t="str">
        <f>IFERROR(_xlfn.XLOOKUP($G2165,通讯通路门店!$S$4:$S$993933,通讯通路门店!$D$4:$D$993933,0,0),"")</f>
        <v>万冲镇</v>
      </c>
      <c r="E2165" s="83"/>
      <c r="F2165" s="83"/>
      <c r="G2165" s="101"/>
      <c r="H2165" s="102">
        <f>IFERROR(_xlfn.XLOOKUP($G2165,通讯通路门店!$S$4:$S$993933,通讯通路门店!$R$4:$R$993933,0,0),"")</f>
        <v>0</v>
      </c>
      <c r="I2165" s="83"/>
      <c r="J2165" s="83"/>
      <c r="K2165" s="83"/>
      <c r="L2165" s="83"/>
      <c r="M2165" s="83"/>
      <c r="N2165" s="83"/>
      <c r="O2165" s="83"/>
      <c r="P2165" s="83"/>
      <c r="Q2165" s="83"/>
      <c r="R2165" s="83"/>
      <c r="S2165" s="83"/>
      <c r="T2165" s="83"/>
      <c r="U2165" s="99">
        <f>COUNTIF(通讯通路门店!$S:$S,$G2165)</f>
        <v>0</v>
      </c>
      <c r="V2165" s="99">
        <f>COUNTIFS(通讯通路门店!$S:$S,$G2165,通讯通路门店!$J:$J,"综合卖场")</f>
        <v>0</v>
      </c>
      <c r="W2165" s="99">
        <f>SUMIFS(通讯通路门店!$AJ:$AJ,通讯通路门店!$S:$S,通讯客户沙盘!$G2165)</f>
        <v>0</v>
      </c>
      <c r="X2165" s="99">
        <f t="shared" si="165"/>
        <v>0</v>
      </c>
      <c r="Y2165" s="99">
        <f>COUNTIFS(通讯通路门店!$S:$S,$G2165,通讯通路门店!$J:$J,"荣耀体验店")+COUNTIFS(通讯通路门店!$S:$S,$G2165,通讯通路门店!$J:$J,"荣耀授权专卖店")</f>
        <v>0</v>
      </c>
      <c r="Z2165" s="99">
        <f>COUNTIFS(通讯通路门店!$S:$S,$G2165,通讯通路门店!$J:$J,"VIVO体验店")</f>
        <v>0</v>
      </c>
      <c r="AA2165" s="99">
        <f>COUNTIFS(通讯通路门店!$S:$S,$G2165,通讯通路门店!$J:$J,"OPPO体验店")</f>
        <v>0</v>
      </c>
      <c r="AB2165" s="99">
        <f>COUNTIFS(通讯通路门店!$S:$S,$G2165,通讯通路门店!$J:$J,"华为授权体验店")+COUNTIFS(通讯通路门店!$S:$S,$G2165,通讯通路门店!$J:$J,"华为堡垒店")</f>
        <v>0</v>
      </c>
      <c r="AC2165" s="99">
        <f>COUNTIFS(通讯通路门店!$S:$S,$G2165,通讯通路门店!$J:$J,"小米体验店")</f>
        <v>0</v>
      </c>
      <c r="AD2165" s="99">
        <f>COUNTIFS(通讯通路门店!$S:$S,$G2165,通讯通路门店!$J:$J,"苹果体验店")</f>
        <v>0</v>
      </c>
      <c r="AE2165" s="99">
        <f>COUNTIFS(通讯通路门店!$S:$S,$G2165,通讯通路门店!$J:$J,"其他品牌专卖店")</f>
        <v>0</v>
      </c>
      <c r="AF2165" s="99">
        <f>SUMIFS(通讯通路门店!$BI:$BI,通讯通路门店!$S:$S,$G2165)</f>
        <v>0</v>
      </c>
      <c r="AG2165" s="99">
        <f>SUMIFS(通讯通路门店!$BH:$BH,通讯通路门店!$S:$S,$G2165)</f>
        <v>0</v>
      </c>
      <c r="AH2165" s="99">
        <f t="shared" si="166"/>
        <v>0</v>
      </c>
      <c r="AI2165" s="99">
        <f>SUMIFS(通讯通路门店!$BB:$BB,通讯通路门店!$S:$S,$G2165)</f>
        <v>0</v>
      </c>
      <c r="AJ2165" s="99">
        <f>SUMIFS(通讯通路门店!$BE:$BE,通讯通路门店!$S:$S,$G2165)</f>
        <v>0</v>
      </c>
      <c r="AK2165" s="99">
        <f>SUMIFS(通讯通路门店!$BG:$BG,通讯通路门店!$S:$S,$G2165)</f>
        <v>0</v>
      </c>
      <c r="AL2165" s="99">
        <f>SUMIFS(通讯通路门店!$BC:$BC,通讯通路门店!$S:$S,$G2165)</f>
        <v>0</v>
      </c>
      <c r="AM2165" s="99">
        <f>SUMIFS(通讯通路门店!$BD:$BD,通讯通路门店!$S:$S,$G2165)</f>
        <v>0</v>
      </c>
      <c r="AN2165" s="99">
        <f>SUMIFS(通讯通路门店!$BF:$BF,通讯通路门店!$S:$S,$G2165)</f>
        <v>0</v>
      </c>
      <c r="AO2165" s="99">
        <f t="shared" si="167"/>
        <v>0</v>
      </c>
      <c r="AP2165" s="99">
        <f>SUMIFS(通讯通路门店!$K:$K,通讯通路门店!$S:$S,$G2165)</f>
        <v>0</v>
      </c>
      <c r="AQ2165" s="83"/>
      <c r="AR2165" s="99">
        <f>SUMIFS(通讯通路门店!$T:$T,通讯通路门店!$S:$S,$G2165)</f>
        <v>0</v>
      </c>
      <c r="AS2165" s="99">
        <f>SUMIFS(通讯通路门店!$U:$U,通讯通路门店!$S:$S,$G2165)</f>
        <v>0</v>
      </c>
      <c r="AT2165" s="99">
        <f>SUMIFS(通讯通路门店!$V:$V,通讯通路门店!$S:$S,$G2165)</f>
        <v>0</v>
      </c>
      <c r="AU2165" s="99">
        <f>SUMIFS(通讯通路门店!$W:$W,通讯通路门店!$S:$S,$G2165)</f>
        <v>0</v>
      </c>
      <c r="AV2165" s="99">
        <f>SUMIFS(通讯通路门店!$Z:$Z,通讯通路门店!$S:$S,$G2165)</f>
        <v>0</v>
      </c>
      <c r="AW2165" s="99">
        <f>SUMIFS(通讯通路门店!$AB:$AB,通讯通路门店!$S:$S,$G2165)</f>
        <v>0</v>
      </c>
      <c r="AX2165" s="99">
        <f>SUMIFS(通讯通路门店!$X:$X,通讯通路门店!$S:$S,$G2165)</f>
        <v>0</v>
      </c>
      <c r="AY2165" s="99">
        <f>SUMIFS(通讯通路门店!$Y:$Y,通讯通路门店!$S:$S,$G2165)</f>
        <v>0</v>
      </c>
      <c r="AZ2165" s="99">
        <f>SUMIFS(通讯通路门店!$AA:$AA,通讯通路门店!$S:$S,$G2165)</f>
        <v>0</v>
      </c>
      <c r="BA2165" s="99">
        <f t="shared" si="168"/>
        <v>0</v>
      </c>
      <c r="BB2165" s="99">
        <f t="shared" si="169"/>
        <v>0</v>
      </c>
      <c r="BC2165" s="99">
        <f>SUMIFS(通讯通路门店!$W:$W,通讯通路门店!$S:$S,$G2165,通讯通路门店!$J:$J,"荣耀体验店")+SUMIFS(通讯通路门店!$W:$W,通讯通路门店!$S:$S,$G2165,通讯通路门店!$J:$J,"荣耀授权专卖店")</f>
        <v>0</v>
      </c>
      <c r="BD2165" s="99">
        <f>SUMIFS(通讯通路门店!$Z:$Z,通讯通路门店!$S:$S,$G2165,通讯通路门店!$J:$J,"VIVO体验店")</f>
        <v>0</v>
      </c>
      <c r="BE2165" s="99">
        <f>SUMIFS(通讯通路门店!$AB:$AB,通讯通路门店!$S:$S,$G2165,通讯通路门店!$J:$J,"OPPO体验店")</f>
        <v>0</v>
      </c>
      <c r="BF2165" s="99">
        <f>SUMIFS(通讯通路门店!$X:$X,通讯通路门店!$S:$S,$G2165,通讯通路门店!$J:$J,"华为授权体验店")+SUMIFS(通讯通路门店!$AA:$AA,通讯通路门店!$S:$S,$G2165,通讯通路门店!$J:$J,"华为堡垒店")</f>
        <v>0</v>
      </c>
      <c r="BG2165" s="99">
        <f>SUMIFS(通讯通路门店!$Y:$Y,通讯通路门店!$S:$S,$G2165,通讯通路门店!$J:$J,"小米体验店")</f>
        <v>0</v>
      </c>
      <c r="BH2165" s="99">
        <f>SUMIFS(通讯通路门店!$AA:$AA,通讯通路门店!$S:$S,$G2165,通讯通路门店!$J:$J,"苹果体验店")</f>
        <v>0</v>
      </c>
      <c r="BI2165" s="99">
        <f>SUMIFS(通讯通路门店!$K:$K,通讯通路门店!$S:$S,$G2165,通讯通路门店!$J:$J,"其他品牌专卖店")</f>
        <v>0</v>
      </c>
      <c r="BJ2165" s="99">
        <f>SUMIFS(通讯通路门店!$AC:$AC,通讯通路门店!$S:$S,$G2165)</f>
        <v>0</v>
      </c>
      <c r="BK2165" s="99">
        <f>SUMIFS(通讯通路门店!$AD:$AD,通讯通路门店!$S:$S,$G2165)</f>
        <v>0</v>
      </c>
      <c r="BL2165" s="99">
        <f>SUMIFS(通讯通路门店!$AE:$AE,通讯通路门店!$S:$S,$G2165)</f>
        <v>0</v>
      </c>
      <c r="BM2165" s="99">
        <f>SUMIFS(通讯通路门店!$AF:$AF,通讯通路门店!$S:$S,$G2165)</f>
        <v>0</v>
      </c>
      <c r="BN2165" s="99">
        <f>SUMIFS(通讯通路门店!$AG:$AG,通讯通路门店!$S:$S,$G2165)</f>
        <v>0</v>
      </c>
      <c r="BO2165" s="99">
        <f>SUMIFS(通讯通路门店!$AH:$AH,通讯通路门店!$S:$S,$G2165)</f>
        <v>0</v>
      </c>
      <c r="BP2165" s="99">
        <f>SUMIFS(通讯通路门店!$AI:$AI,通讯通路门店!$S:$S,$G2165)</f>
        <v>0</v>
      </c>
      <c r="BQ2165" s="83"/>
    </row>
    <row r="2166" spans="1:69">
      <c r="A2166" s="99" t="str">
        <f>IFERROR(_xlfn.XLOOKUP($G2166,通讯通路门店!$S$4:$S$993933,通讯通路门店!$A$4:$A$993933,0,0),"")</f>
        <v>海南省</v>
      </c>
      <c r="B2166" s="99" t="str">
        <f>IFERROR(_xlfn.XLOOKUP($G2166,通讯通路门店!$S$4:$S$993933,通讯通路门店!$B$4:$B$993933,0,0),"")</f>
        <v>乐东黎族自治县</v>
      </c>
      <c r="C2166" s="99" t="str">
        <f>IFERROR(_xlfn.XLOOKUP($G2166,通讯通路门店!$S$4:$S$993933,通讯通路门店!$C$4:$C$993933,0,0),"")</f>
        <v>乐东黎族自治县</v>
      </c>
      <c r="D2166" s="99" t="str">
        <f>IFERROR(_xlfn.XLOOKUP($G2166,通讯通路门店!$S$4:$S$993933,通讯通路门店!$D$4:$D$993933,0,0),"")</f>
        <v>万冲镇</v>
      </c>
      <c r="E2166" s="83"/>
      <c r="F2166" s="83"/>
      <c r="G2166" s="101"/>
      <c r="H2166" s="102">
        <f>IFERROR(_xlfn.XLOOKUP($G2166,通讯通路门店!$S$4:$S$993933,通讯通路门店!$R$4:$R$993933,0,0),"")</f>
        <v>0</v>
      </c>
      <c r="I2166" s="83"/>
      <c r="J2166" s="83"/>
      <c r="K2166" s="83"/>
      <c r="L2166" s="83"/>
      <c r="M2166" s="83"/>
      <c r="N2166" s="83"/>
      <c r="O2166" s="83"/>
      <c r="P2166" s="83"/>
      <c r="Q2166" s="83"/>
      <c r="R2166" s="83"/>
      <c r="S2166" s="83"/>
      <c r="T2166" s="83"/>
      <c r="U2166" s="99">
        <f>COUNTIF(通讯通路门店!$S:$S,$G2166)</f>
        <v>0</v>
      </c>
      <c r="V2166" s="99">
        <f>COUNTIFS(通讯通路门店!$S:$S,$G2166,通讯通路门店!$J:$J,"综合卖场")</f>
        <v>0</v>
      </c>
      <c r="W2166" s="99">
        <f>SUMIFS(通讯通路门店!$AJ:$AJ,通讯通路门店!$S:$S,通讯客户沙盘!$G2166)</f>
        <v>0</v>
      </c>
      <c r="X2166" s="99">
        <f t="shared" si="165"/>
        <v>0</v>
      </c>
      <c r="Y2166" s="99">
        <f>COUNTIFS(通讯通路门店!$S:$S,$G2166,通讯通路门店!$J:$J,"荣耀体验店")+COUNTIFS(通讯通路门店!$S:$S,$G2166,通讯通路门店!$J:$J,"荣耀授权专卖店")</f>
        <v>0</v>
      </c>
      <c r="Z2166" s="99">
        <f>COUNTIFS(通讯通路门店!$S:$S,$G2166,通讯通路门店!$J:$J,"VIVO体验店")</f>
        <v>0</v>
      </c>
      <c r="AA2166" s="99">
        <f>COUNTIFS(通讯通路门店!$S:$S,$G2166,通讯通路门店!$J:$J,"OPPO体验店")</f>
        <v>0</v>
      </c>
      <c r="AB2166" s="99">
        <f>COUNTIFS(通讯通路门店!$S:$S,$G2166,通讯通路门店!$J:$J,"华为授权体验店")+COUNTIFS(通讯通路门店!$S:$S,$G2166,通讯通路门店!$J:$J,"华为堡垒店")</f>
        <v>0</v>
      </c>
      <c r="AC2166" s="99">
        <f>COUNTIFS(通讯通路门店!$S:$S,$G2166,通讯通路门店!$J:$J,"小米体验店")</f>
        <v>0</v>
      </c>
      <c r="AD2166" s="99">
        <f>COUNTIFS(通讯通路门店!$S:$S,$G2166,通讯通路门店!$J:$J,"苹果体验店")</f>
        <v>0</v>
      </c>
      <c r="AE2166" s="99">
        <f>COUNTIFS(通讯通路门店!$S:$S,$G2166,通讯通路门店!$J:$J,"其他品牌专卖店")</f>
        <v>0</v>
      </c>
      <c r="AF2166" s="99">
        <f>SUMIFS(通讯通路门店!$BI:$BI,通讯通路门店!$S:$S,$G2166)</f>
        <v>0</v>
      </c>
      <c r="AG2166" s="99">
        <f>SUMIFS(通讯通路门店!$BH:$BH,通讯通路门店!$S:$S,$G2166)</f>
        <v>0</v>
      </c>
      <c r="AH2166" s="99">
        <f t="shared" si="166"/>
        <v>0</v>
      </c>
      <c r="AI2166" s="99">
        <f>SUMIFS(通讯通路门店!$BB:$BB,通讯通路门店!$S:$S,$G2166)</f>
        <v>0</v>
      </c>
      <c r="AJ2166" s="99">
        <f>SUMIFS(通讯通路门店!$BE:$BE,通讯通路门店!$S:$S,$G2166)</f>
        <v>0</v>
      </c>
      <c r="AK2166" s="99">
        <f>SUMIFS(通讯通路门店!$BG:$BG,通讯通路门店!$S:$S,$G2166)</f>
        <v>0</v>
      </c>
      <c r="AL2166" s="99">
        <f>SUMIFS(通讯通路门店!$BC:$BC,通讯通路门店!$S:$S,$G2166)</f>
        <v>0</v>
      </c>
      <c r="AM2166" s="99">
        <f>SUMIFS(通讯通路门店!$BD:$BD,通讯通路门店!$S:$S,$G2166)</f>
        <v>0</v>
      </c>
      <c r="AN2166" s="99">
        <f>SUMIFS(通讯通路门店!$BF:$BF,通讯通路门店!$S:$S,$G2166)</f>
        <v>0</v>
      </c>
      <c r="AO2166" s="99">
        <f t="shared" si="167"/>
        <v>0</v>
      </c>
      <c r="AP2166" s="99">
        <f>SUMIFS(通讯通路门店!$K:$K,通讯通路门店!$S:$S,$G2166)</f>
        <v>0</v>
      </c>
      <c r="AQ2166" s="83"/>
      <c r="AR2166" s="99">
        <f>SUMIFS(通讯通路门店!$T:$T,通讯通路门店!$S:$S,$G2166)</f>
        <v>0</v>
      </c>
      <c r="AS2166" s="99">
        <f>SUMIFS(通讯通路门店!$U:$U,通讯通路门店!$S:$S,$G2166)</f>
        <v>0</v>
      </c>
      <c r="AT2166" s="99">
        <f>SUMIFS(通讯通路门店!$V:$V,通讯通路门店!$S:$S,$G2166)</f>
        <v>0</v>
      </c>
      <c r="AU2166" s="99">
        <f>SUMIFS(通讯通路门店!$W:$W,通讯通路门店!$S:$S,$G2166)</f>
        <v>0</v>
      </c>
      <c r="AV2166" s="99">
        <f>SUMIFS(通讯通路门店!$Z:$Z,通讯通路门店!$S:$S,$G2166)</f>
        <v>0</v>
      </c>
      <c r="AW2166" s="99">
        <f>SUMIFS(通讯通路门店!$AB:$AB,通讯通路门店!$S:$S,$G2166)</f>
        <v>0</v>
      </c>
      <c r="AX2166" s="99">
        <f>SUMIFS(通讯通路门店!$X:$X,通讯通路门店!$S:$S,$G2166)</f>
        <v>0</v>
      </c>
      <c r="AY2166" s="99">
        <f>SUMIFS(通讯通路门店!$Y:$Y,通讯通路门店!$S:$S,$G2166)</f>
        <v>0</v>
      </c>
      <c r="AZ2166" s="99">
        <f>SUMIFS(通讯通路门店!$AA:$AA,通讯通路门店!$S:$S,$G2166)</f>
        <v>0</v>
      </c>
      <c r="BA2166" s="99">
        <f t="shared" si="168"/>
        <v>0</v>
      </c>
      <c r="BB2166" s="99">
        <f t="shared" si="169"/>
        <v>0</v>
      </c>
      <c r="BC2166" s="99">
        <f>SUMIFS(通讯通路门店!$W:$W,通讯通路门店!$S:$S,$G2166,通讯通路门店!$J:$J,"荣耀体验店")+SUMIFS(通讯通路门店!$W:$W,通讯通路门店!$S:$S,$G2166,通讯通路门店!$J:$J,"荣耀授权专卖店")</f>
        <v>0</v>
      </c>
      <c r="BD2166" s="99">
        <f>SUMIFS(通讯通路门店!$Z:$Z,通讯通路门店!$S:$S,$G2166,通讯通路门店!$J:$J,"VIVO体验店")</f>
        <v>0</v>
      </c>
      <c r="BE2166" s="99">
        <f>SUMIFS(通讯通路门店!$AB:$AB,通讯通路门店!$S:$S,$G2166,通讯通路门店!$J:$J,"OPPO体验店")</f>
        <v>0</v>
      </c>
      <c r="BF2166" s="99">
        <f>SUMIFS(通讯通路门店!$X:$X,通讯通路门店!$S:$S,$G2166,通讯通路门店!$J:$J,"华为授权体验店")+SUMIFS(通讯通路门店!$AA:$AA,通讯通路门店!$S:$S,$G2166,通讯通路门店!$J:$J,"华为堡垒店")</f>
        <v>0</v>
      </c>
      <c r="BG2166" s="99">
        <f>SUMIFS(通讯通路门店!$Y:$Y,通讯通路门店!$S:$S,$G2166,通讯通路门店!$J:$J,"小米体验店")</f>
        <v>0</v>
      </c>
      <c r="BH2166" s="99">
        <f>SUMIFS(通讯通路门店!$AA:$AA,通讯通路门店!$S:$S,$G2166,通讯通路门店!$J:$J,"苹果体验店")</f>
        <v>0</v>
      </c>
      <c r="BI2166" s="99">
        <f>SUMIFS(通讯通路门店!$K:$K,通讯通路门店!$S:$S,$G2166,通讯通路门店!$J:$J,"其他品牌专卖店")</f>
        <v>0</v>
      </c>
      <c r="BJ2166" s="99">
        <f>SUMIFS(通讯通路门店!$AC:$AC,通讯通路门店!$S:$S,$G2166)</f>
        <v>0</v>
      </c>
      <c r="BK2166" s="99">
        <f>SUMIFS(通讯通路门店!$AD:$AD,通讯通路门店!$S:$S,$G2166)</f>
        <v>0</v>
      </c>
      <c r="BL2166" s="99">
        <f>SUMIFS(通讯通路门店!$AE:$AE,通讯通路门店!$S:$S,$G2166)</f>
        <v>0</v>
      </c>
      <c r="BM2166" s="99">
        <f>SUMIFS(通讯通路门店!$AF:$AF,通讯通路门店!$S:$S,$G2166)</f>
        <v>0</v>
      </c>
      <c r="BN2166" s="99">
        <f>SUMIFS(通讯通路门店!$AG:$AG,通讯通路门店!$S:$S,$G2166)</f>
        <v>0</v>
      </c>
      <c r="BO2166" s="99">
        <f>SUMIFS(通讯通路门店!$AH:$AH,通讯通路门店!$S:$S,$G2166)</f>
        <v>0</v>
      </c>
      <c r="BP2166" s="99">
        <f>SUMIFS(通讯通路门店!$AI:$AI,通讯通路门店!$S:$S,$G2166)</f>
        <v>0</v>
      </c>
      <c r="BQ2166" s="83"/>
    </row>
    <row r="2167" spans="1:69">
      <c r="A2167" s="99" t="str">
        <f>IFERROR(_xlfn.XLOOKUP($G2167,通讯通路门店!$S$4:$S$993933,通讯通路门店!$A$4:$A$993933,0,0),"")</f>
        <v>海南省</v>
      </c>
      <c r="B2167" s="99" t="str">
        <f>IFERROR(_xlfn.XLOOKUP($G2167,通讯通路门店!$S$4:$S$993933,通讯通路门店!$B$4:$B$993933,0,0),"")</f>
        <v>乐东黎族自治县</v>
      </c>
      <c r="C2167" s="99" t="str">
        <f>IFERROR(_xlfn.XLOOKUP($G2167,通讯通路门店!$S$4:$S$993933,通讯通路门店!$C$4:$C$993933,0,0),"")</f>
        <v>乐东黎族自治县</v>
      </c>
      <c r="D2167" s="99" t="str">
        <f>IFERROR(_xlfn.XLOOKUP($G2167,通讯通路门店!$S$4:$S$993933,通讯通路门店!$D$4:$D$993933,0,0),"")</f>
        <v>万冲镇</v>
      </c>
      <c r="E2167" s="83"/>
      <c r="F2167" s="83"/>
      <c r="G2167" s="101"/>
      <c r="H2167" s="102">
        <f>IFERROR(_xlfn.XLOOKUP($G2167,通讯通路门店!$S$4:$S$993933,通讯通路门店!$R$4:$R$993933,0,0),"")</f>
        <v>0</v>
      </c>
      <c r="I2167" s="83"/>
      <c r="J2167" s="83"/>
      <c r="K2167" s="83"/>
      <c r="L2167" s="83"/>
      <c r="M2167" s="83"/>
      <c r="N2167" s="83"/>
      <c r="O2167" s="83"/>
      <c r="P2167" s="83"/>
      <c r="Q2167" s="83"/>
      <c r="R2167" s="83"/>
      <c r="S2167" s="83"/>
      <c r="T2167" s="83"/>
      <c r="U2167" s="99">
        <f>COUNTIF(通讯通路门店!$S:$S,$G2167)</f>
        <v>0</v>
      </c>
      <c r="V2167" s="99">
        <f>COUNTIFS(通讯通路门店!$S:$S,$G2167,通讯通路门店!$J:$J,"综合卖场")</f>
        <v>0</v>
      </c>
      <c r="W2167" s="99">
        <f>SUMIFS(通讯通路门店!$AJ:$AJ,通讯通路门店!$S:$S,通讯客户沙盘!$G2167)</f>
        <v>0</v>
      </c>
      <c r="X2167" s="99">
        <f t="shared" si="165"/>
        <v>0</v>
      </c>
      <c r="Y2167" s="99">
        <f>COUNTIFS(通讯通路门店!$S:$S,$G2167,通讯通路门店!$J:$J,"荣耀体验店")+COUNTIFS(通讯通路门店!$S:$S,$G2167,通讯通路门店!$J:$J,"荣耀授权专卖店")</f>
        <v>0</v>
      </c>
      <c r="Z2167" s="99">
        <f>COUNTIFS(通讯通路门店!$S:$S,$G2167,通讯通路门店!$J:$J,"VIVO体验店")</f>
        <v>0</v>
      </c>
      <c r="AA2167" s="99">
        <f>COUNTIFS(通讯通路门店!$S:$S,$G2167,通讯通路门店!$J:$J,"OPPO体验店")</f>
        <v>0</v>
      </c>
      <c r="AB2167" s="99">
        <f>COUNTIFS(通讯通路门店!$S:$S,$G2167,通讯通路门店!$J:$J,"华为授权体验店")+COUNTIFS(通讯通路门店!$S:$S,$G2167,通讯通路门店!$J:$J,"华为堡垒店")</f>
        <v>0</v>
      </c>
      <c r="AC2167" s="99">
        <f>COUNTIFS(通讯通路门店!$S:$S,$G2167,通讯通路门店!$J:$J,"小米体验店")</f>
        <v>0</v>
      </c>
      <c r="AD2167" s="99">
        <f>COUNTIFS(通讯通路门店!$S:$S,$G2167,通讯通路门店!$J:$J,"苹果体验店")</f>
        <v>0</v>
      </c>
      <c r="AE2167" s="99">
        <f>COUNTIFS(通讯通路门店!$S:$S,$G2167,通讯通路门店!$J:$J,"其他品牌专卖店")</f>
        <v>0</v>
      </c>
      <c r="AF2167" s="99">
        <f>SUMIFS(通讯通路门店!$BI:$BI,通讯通路门店!$S:$S,$G2167)</f>
        <v>0</v>
      </c>
      <c r="AG2167" s="99">
        <f>SUMIFS(通讯通路门店!$BH:$BH,通讯通路门店!$S:$S,$G2167)</f>
        <v>0</v>
      </c>
      <c r="AH2167" s="99">
        <f t="shared" si="166"/>
        <v>0</v>
      </c>
      <c r="AI2167" s="99">
        <f>SUMIFS(通讯通路门店!$BB:$BB,通讯通路门店!$S:$S,$G2167)</f>
        <v>0</v>
      </c>
      <c r="AJ2167" s="99">
        <f>SUMIFS(通讯通路门店!$BE:$BE,通讯通路门店!$S:$S,$G2167)</f>
        <v>0</v>
      </c>
      <c r="AK2167" s="99">
        <f>SUMIFS(通讯通路门店!$BG:$BG,通讯通路门店!$S:$S,$G2167)</f>
        <v>0</v>
      </c>
      <c r="AL2167" s="99">
        <f>SUMIFS(通讯通路门店!$BC:$BC,通讯通路门店!$S:$S,$G2167)</f>
        <v>0</v>
      </c>
      <c r="AM2167" s="99">
        <f>SUMIFS(通讯通路门店!$BD:$BD,通讯通路门店!$S:$S,$G2167)</f>
        <v>0</v>
      </c>
      <c r="AN2167" s="99">
        <f>SUMIFS(通讯通路门店!$BF:$BF,通讯通路门店!$S:$S,$G2167)</f>
        <v>0</v>
      </c>
      <c r="AO2167" s="99">
        <f t="shared" si="167"/>
        <v>0</v>
      </c>
      <c r="AP2167" s="99">
        <f>SUMIFS(通讯通路门店!$K:$K,通讯通路门店!$S:$S,$G2167)</f>
        <v>0</v>
      </c>
      <c r="AQ2167" s="83"/>
      <c r="AR2167" s="99">
        <f>SUMIFS(通讯通路门店!$T:$T,通讯通路门店!$S:$S,$G2167)</f>
        <v>0</v>
      </c>
      <c r="AS2167" s="99">
        <f>SUMIFS(通讯通路门店!$U:$U,通讯通路门店!$S:$S,$G2167)</f>
        <v>0</v>
      </c>
      <c r="AT2167" s="99">
        <f>SUMIFS(通讯通路门店!$V:$V,通讯通路门店!$S:$S,$G2167)</f>
        <v>0</v>
      </c>
      <c r="AU2167" s="99">
        <f>SUMIFS(通讯通路门店!$W:$W,通讯通路门店!$S:$S,$G2167)</f>
        <v>0</v>
      </c>
      <c r="AV2167" s="99">
        <f>SUMIFS(通讯通路门店!$Z:$Z,通讯通路门店!$S:$S,$G2167)</f>
        <v>0</v>
      </c>
      <c r="AW2167" s="99">
        <f>SUMIFS(通讯通路门店!$AB:$AB,通讯通路门店!$S:$S,$G2167)</f>
        <v>0</v>
      </c>
      <c r="AX2167" s="99">
        <f>SUMIFS(通讯通路门店!$X:$X,通讯通路门店!$S:$S,$G2167)</f>
        <v>0</v>
      </c>
      <c r="AY2167" s="99">
        <f>SUMIFS(通讯通路门店!$Y:$Y,通讯通路门店!$S:$S,$G2167)</f>
        <v>0</v>
      </c>
      <c r="AZ2167" s="99">
        <f>SUMIFS(通讯通路门店!$AA:$AA,通讯通路门店!$S:$S,$G2167)</f>
        <v>0</v>
      </c>
      <c r="BA2167" s="99">
        <f t="shared" si="168"/>
        <v>0</v>
      </c>
      <c r="BB2167" s="99">
        <f t="shared" si="169"/>
        <v>0</v>
      </c>
      <c r="BC2167" s="99">
        <f>SUMIFS(通讯通路门店!$W:$W,通讯通路门店!$S:$S,$G2167,通讯通路门店!$J:$J,"荣耀体验店")+SUMIFS(通讯通路门店!$W:$W,通讯通路门店!$S:$S,$G2167,通讯通路门店!$J:$J,"荣耀授权专卖店")</f>
        <v>0</v>
      </c>
      <c r="BD2167" s="99">
        <f>SUMIFS(通讯通路门店!$Z:$Z,通讯通路门店!$S:$S,$G2167,通讯通路门店!$J:$J,"VIVO体验店")</f>
        <v>0</v>
      </c>
      <c r="BE2167" s="99">
        <f>SUMIFS(通讯通路门店!$AB:$AB,通讯通路门店!$S:$S,$G2167,通讯通路门店!$J:$J,"OPPO体验店")</f>
        <v>0</v>
      </c>
      <c r="BF2167" s="99">
        <f>SUMIFS(通讯通路门店!$X:$X,通讯通路门店!$S:$S,$G2167,通讯通路门店!$J:$J,"华为授权体验店")+SUMIFS(通讯通路门店!$AA:$AA,通讯通路门店!$S:$S,$G2167,通讯通路门店!$J:$J,"华为堡垒店")</f>
        <v>0</v>
      </c>
      <c r="BG2167" s="99">
        <f>SUMIFS(通讯通路门店!$Y:$Y,通讯通路门店!$S:$S,$G2167,通讯通路门店!$J:$J,"小米体验店")</f>
        <v>0</v>
      </c>
      <c r="BH2167" s="99">
        <f>SUMIFS(通讯通路门店!$AA:$AA,通讯通路门店!$S:$S,$G2167,通讯通路门店!$J:$J,"苹果体验店")</f>
        <v>0</v>
      </c>
      <c r="BI2167" s="99">
        <f>SUMIFS(通讯通路门店!$K:$K,通讯通路门店!$S:$S,$G2167,通讯通路门店!$J:$J,"其他品牌专卖店")</f>
        <v>0</v>
      </c>
      <c r="BJ2167" s="99">
        <f>SUMIFS(通讯通路门店!$AC:$AC,通讯通路门店!$S:$S,$G2167)</f>
        <v>0</v>
      </c>
      <c r="BK2167" s="99">
        <f>SUMIFS(通讯通路门店!$AD:$AD,通讯通路门店!$S:$S,$G2167)</f>
        <v>0</v>
      </c>
      <c r="BL2167" s="99">
        <f>SUMIFS(通讯通路门店!$AE:$AE,通讯通路门店!$S:$S,$G2167)</f>
        <v>0</v>
      </c>
      <c r="BM2167" s="99">
        <f>SUMIFS(通讯通路门店!$AF:$AF,通讯通路门店!$S:$S,$G2167)</f>
        <v>0</v>
      </c>
      <c r="BN2167" s="99">
        <f>SUMIFS(通讯通路门店!$AG:$AG,通讯通路门店!$S:$S,$G2167)</f>
        <v>0</v>
      </c>
      <c r="BO2167" s="99">
        <f>SUMIFS(通讯通路门店!$AH:$AH,通讯通路门店!$S:$S,$G2167)</f>
        <v>0</v>
      </c>
      <c r="BP2167" s="99">
        <f>SUMIFS(通讯通路门店!$AI:$AI,通讯通路门店!$S:$S,$G2167)</f>
        <v>0</v>
      </c>
      <c r="BQ2167" s="83"/>
    </row>
    <row r="2168" spans="1:69">
      <c r="A2168" s="99" t="str">
        <f>IFERROR(_xlfn.XLOOKUP($G2168,通讯通路门店!$S$4:$S$993933,通讯通路门店!$A$4:$A$993933,0,0),"")</f>
        <v>海南省</v>
      </c>
      <c r="B2168" s="99" t="str">
        <f>IFERROR(_xlfn.XLOOKUP($G2168,通讯通路门店!$S$4:$S$993933,通讯通路门店!$B$4:$B$993933,0,0),"")</f>
        <v>乐东黎族自治县</v>
      </c>
      <c r="C2168" s="99" t="str">
        <f>IFERROR(_xlfn.XLOOKUP($G2168,通讯通路门店!$S$4:$S$993933,通讯通路门店!$C$4:$C$993933,0,0),"")</f>
        <v>乐东黎族自治县</v>
      </c>
      <c r="D2168" s="99" t="str">
        <f>IFERROR(_xlfn.XLOOKUP($G2168,通讯通路门店!$S$4:$S$993933,通讯通路门店!$D$4:$D$993933,0,0),"")</f>
        <v>万冲镇</v>
      </c>
      <c r="E2168" s="83"/>
      <c r="F2168" s="83"/>
      <c r="G2168" s="101"/>
      <c r="H2168" s="102">
        <f>IFERROR(_xlfn.XLOOKUP($G2168,通讯通路门店!$S$4:$S$993933,通讯通路门店!$R$4:$R$993933,0,0),"")</f>
        <v>0</v>
      </c>
      <c r="I2168" s="83"/>
      <c r="J2168" s="83"/>
      <c r="K2168" s="83"/>
      <c r="L2168" s="83"/>
      <c r="M2168" s="83"/>
      <c r="N2168" s="83"/>
      <c r="O2168" s="83"/>
      <c r="P2168" s="83"/>
      <c r="Q2168" s="83"/>
      <c r="R2168" s="83"/>
      <c r="S2168" s="83"/>
      <c r="T2168" s="83"/>
      <c r="U2168" s="99">
        <f>COUNTIF(通讯通路门店!$S:$S,$G2168)</f>
        <v>0</v>
      </c>
      <c r="V2168" s="99">
        <f>COUNTIFS(通讯通路门店!$S:$S,$G2168,通讯通路门店!$J:$J,"综合卖场")</f>
        <v>0</v>
      </c>
      <c r="W2168" s="99">
        <f>SUMIFS(通讯通路门店!$AJ:$AJ,通讯通路门店!$S:$S,通讯客户沙盘!$G2168)</f>
        <v>0</v>
      </c>
      <c r="X2168" s="99">
        <f t="shared" si="165"/>
        <v>0</v>
      </c>
      <c r="Y2168" s="99">
        <f>COUNTIFS(通讯通路门店!$S:$S,$G2168,通讯通路门店!$J:$J,"荣耀体验店")+COUNTIFS(通讯通路门店!$S:$S,$G2168,通讯通路门店!$J:$J,"荣耀授权专卖店")</f>
        <v>0</v>
      </c>
      <c r="Z2168" s="99">
        <f>COUNTIFS(通讯通路门店!$S:$S,$G2168,通讯通路门店!$J:$J,"VIVO体验店")</f>
        <v>0</v>
      </c>
      <c r="AA2168" s="99">
        <f>COUNTIFS(通讯通路门店!$S:$S,$G2168,通讯通路门店!$J:$J,"OPPO体验店")</f>
        <v>0</v>
      </c>
      <c r="AB2168" s="99">
        <f>COUNTIFS(通讯通路门店!$S:$S,$G2168,通讯通路门店!$J:$J,"华为授权体验店")+COUNTIFS(通讯通路门店!$S:$S,$G2168,通讯通路门店!$J:$J,"华为堡垒店")</f>
        <v>0</v>
      </c>
      <c r="AC2168" s="99">
        <f>COUNTIFS(通讯通路门店!$S:$S,$G2168,通讯通路门店!$J:$J,"小米体验店")</f>
        <v>0</v>
      </c>
      <c r="AD2168" s="99">
        <f>COUNTIFS(通讯通路门店!$S:$S,$G2168,通讯通路门店!$J:$J,"苹果体验店")</f>
        <v>0</v>
      </c>
      <c r="AE2168" s="99">
        <f>COUNTIFS(通讯通路门店!$S:$S,$G2168,通讯通路门店!$J:$J,"其他品牌专卖店")</f>
        <v>0</v>
      </c>
      <c r="AF2168" s="99">
        <f>SUMIFS(通讯通路门店!$BI:$BI,通讯通路门店!$S:$S,$G2168)</f>
        <v>0</v>
      </c>
      <c r="AG2168" s="99">
        <f>SUMIFS(通讯通路门店!$BH:$BH,通讯通路门店!$S:$S,$G2168)</f>
        <v>0</v>
      </c>
      <c r="AH2168" s="99">
        <f t="shared" si="166"/>
        <v>0</v>
      </c>
      <c r="AI2168" s="99">
        <f>SUMIFS(通讯通路门店!$BB:$BB,通讯通路门店!$S:$S,$G2168)</f>
        <v>0</v>
      </c>
      <c r="AJ2168" s="99">
        <f>SUMIFS(通讯通路门店!$BE:$BE,通讯通路门店!$S:$S,$G2168)</f>
        <v>0</v>
      </c>
      <c r="AK2168" s="99">
        <f>SUMIFS(通讯通路门店!$BG:$BG,通讯通路门店!$S:$S,$G2168)</f>
        <v>0</v>
      </c>
      <c r="AL2168" s="99">
        <f>SUMIFS(通讯通路门店!$BC:$BC,通讯通路门店!$S:$S,$G2168)</f>
        <v>0</v>
      </c>
      <c r="AM2168" s="99">
        <f>SUMIFS(通讯通路门店!$BD:$BD,通讯通路门店!$S:$S,$G2168)</f>
        <v>0</v>
      </c>
      <c r="AN2168" s="99">
        <f>SUMIFS(通讯通路门店!$BF:$BF,通讯通路门店!$S:$S,$G2168)</f>
        <v>0</v>
      </c>
      <c r="AO2168" s="99">
        <f t="shared" si="167"/>
        <v>0</v>
      </c>
      <c r="AP2168" s="99">
        <f>SUMIFS(通讯通路门店!$K:$K,通讯通路门店!$S:$S,$G2168)</f>
        <v>0</v>
      </c>
      <c r="AQ2168" s="83"/>
      <c r="AR2168" s="99">
        <f>SUMIFS(通讯通路门店!$T:$T,通讯通路门店!$S:$S,$G2168)</f>
        <v>0</v>
      </c>
      <c r="AS2168" s="99">
        <f>SUMIFS(通讯通路门店!$U:$U,通讯通路门店!$S:$S,$G2168)</f>
        <v>0</v>
      </c>
      <c r="AT2168" s="99">
        <f>SUMIFS(通讯通路门店!$V:$V,通讯通路门店!$S:$S,$G2168)</f>
        <v>0</v>
      </c>
      <c r="AU2168" s="99">
        <f>SUMIFS(通讯通路门店!$W:$W,通讯通路门店!$S:$S,$G2168)</f>
        <v>0</v>
      </c>
      <c r="AV2168" s="99">
        <f>SUMIFS(通讯通路门店!$Z:$Z,通讯通路门店!$S:$S,$G2168)</f>
        <v>0</v>
      </c>
      <c r="AW2168" s="99">
        <f>SUMIFS(通讯通路门店!$AB:$AB,通讯通路门店!$S:$S,$G2168)</f>
        <v>0</v>
      </c>
      <c r="AX2168" s="99">
        <f>SUMIFS(通讯通路门店!$X:$X,通讯通路门店!$S:$S,$G2168)</f>
        <v>0</v>
      </c>
      <c r="AY2168" s="99">
        <f>SUMIFS(通讯通路门店!$Y:$Y,通讯通路门店!$S:$S,$G2168)</f>
        <v>0</v>
      </c>
      <c r="AZ2168" s="99">
        <f>SUMIFS(通讯通路门店!$AA:$AA,通讯通路门店!$S:$S,$G2168)</f>
        <v>0</v>
      </c>
      <c r="BA2168" s="99">
        <f t="shared" si="168"/>
        <v>0</v>
      </c>
      <c r="BB2168" s="99">
        <f t="shared" si="169"/>
        <v>0</v>
      </c>
      <c r="BC2168" s="99">
        <f>SUMIFS(通讯通路门店!$W:$W,通讯通路门店!$S:$S,$G2168,通讯通路门店!$J:$J,"荣耀体验店")+SUMIFS(通讯通路门店!$W:$W,通讯通路门店!$S:$S,$G2168,通讯通路门店!$J:$J,"荣耀授权专卖店")</f>
        <v>0</v>
      </c>
      <c r="BD2168" s="99">
        <f>SUMIFS(通讯通路门店!$Z:$Z,通讯通路门店!$S:$S,$G2168,通讯通路门店!$J:$J,"VIVO体验店")</f>
        <v>0</v>
      </c>
      <c r="BE2168" s="99">
        <f>SUMIFS(通讯通路门店!$AB:$AB,通讯通路门店!$S:$S,$G2168,通讯通路门店!$J:$J,"OPPO体验店")</f>
        <v>0</v>
      </c>
      <c r="BF2168" s="99">
        <f>SUMIFS(通讯通路门店!$X:$X,通讯通路门店!$S:$S,$G2168,通讯通路门店!$J:$J,"华为授权体验店")+SUMIFS(通讯通路门店!$AA:$AA,通讯通路门店!$S:$S,$G2168,通讯通路门店!$J:$J,"华为堡垒店")</f>
        <v>0</v>
      </c>
      <c r="BG2168" s="99">
        <f>SUMIFS(通讯通路门店!$Y:$Y,通讯通路门店!$S:$S,$G2168,通讯通路门店!$J:$J,"小米体验店")</f>
        <v>0</v>
      </c>
      <c r="BH2168" s="99">
        <f>SUMIFS(通讯通路门店!$AA:$AA,通讯通路门店!$S:$S,$G2168,通讯通路门店!$J:$J,"苹果体验店")</f>
        <v>0</v>
      </c>
      <c r="BI2168" s="99">
        <f>SUMIFS(通讯通路门店!$K:$K,通讯通路门店!$S:$S,$G2168,通讯通路门店!$J:$J,"其他品牌专卖店")</f>
        <v>0</v>
      </c>
      <c r="BJ2168" s="99">
        <f>SUMIFS(通讯通路门店!$AC:$AC,通讯通路门店!$S:$S,$G2168)</f>
        <v>0</v>
      </c>
      <c r="BK2168" s="99">
        <f>SUMIFS(通讯通路门店!$AD:$AD,通讯通路门店!$S:$S,$G2168)</f>
        <v>0</v>
      </c>
      <c r="BL2168" s="99">
        <f>SUMIFS(通讯通路门店!$AE:$AE,通讯通路门店!$S:$S,$G2168)</f>
        <v>0</v>
      </c>
      <c r="BM2168" s="99">
        <f>SUMIFS(通讯通路门店!$AF:$AF,通讯通路门店!$S:$S,$G2168)</f>
        <v>0</v>
      </c>
      <c r="BN2168" s="99">
        <f>SUMIFS(通讯通路门店!$AG:$AG,通讯通路门店!$S:$S,$G2168)</f>
        <v>0</v>
      </c>
      <c r="BO2168" s="99">
        <f>SUMIFS(通讯通路门店!$AH:$AH,通讯通路门店!$S:$S,$G2168)</f>
        <v>0</v>
      </c>
      <c r="BP2168" s="99">
        <f>SUMIFS(通讯通路门店!$AI:$AI,通讯通路门店!$S:$S,$G2168)</f>
        <v>0</v>
      </c>
      <c r="BQ2168" s="83"/>
    </row>
    <row r="2169" spans="1:69">
      <c r="A2169" s="99" t="str">
        <f>IFERROR(_xlfn.XLOOKUP($G2169,通讯通路门店!$S$4:$S$993933,通讯通路门店!$A$4:$A$993933,0,0),"")</f>
        <v>海南省</v>
      </c>
      <c r="B2169" s="99" t="str">
        <f>IFERROR(_xlfn.XLOOKUP($G2169,通讯通路门店!$S$4:$S$993933,通讯通路门店!$B$4:$B$993933,0,0),"")</f>
        <v>乐东黎族自治县</v>
      </c>
      <c r="C2169" s="99" t="str">
        <f>IFERROR(_xlfn.XLOOKUP($G2169,通讯通路门店!$S$4:$S$993933,通讯通路门店!$C$4:$C$993933,0,0),"")</f>
        <v>乐东黎族自治县</v>
      </c>
      <c r="D2169" s="99" t="str">
        <f>IFERROR(_xlfn.XLOOKUP($G2169,通讯通路门店!$S$4:$S$993933,通讯通路门店!$D$4:$D$993933,0,0),"")</f>
        <v>万冲镇</v>
      </c>
      <c r="E2169" s="83"/>
      <c r="F2169" s="83"/>
      <c r="G2169" s="101"/>
      <c r="H2169" s="102">
        <f>IFERROR(_xlfn.XLOOKUP($G2169,通讯通路门店!$S$4:$S$993933,通讯通路门店!$R$4:$R$993933,0,0),"")</f>
        <v>0</v>
      </c>
      <c r="I2169" s="83"/>
      <c r="J2169" s="83"/>
      <c r="K2169" s="83"/>
      <c r="L2169" s="83"/>
      <c r="M2169" s="83"/>
      <c r="N2169" s="83"/>
      <c r="O2169" s="83"/>
      <c r="P2169" s="83"/>
      <c r="Q2169" s="83"/>
      <c r="R2169" s="83"/>
      <c r="S2169" s="83"/>
      <c r="T2169" s="83"/>
      <c r="U2169" s="99">
        <f>COUNTIF(通讯通路门店!$S:$S,$G2169)</f>
        <v>0</v>
      </c>
      <c r="V2169" s="99">
        <f>COUNTIFS(通讯通路门店!$S:$S,$G2169,通讯通路门店!$J:$J,"综合卖场")</f>
        <v>0</v>
      </c>
      <c r="W2169" s="99">
        <f>SUMIFS(通讯通路门店!$AJ:$AJ,通讯通路门店!$S:$S,通讯客户沙盘!$G2169)</f>
        <v>0</v>
      </c>
      <c r="X2169" s="99">
        <f t="shared" si="165"/>
        <v>0</v>
      </c>
      <c r="Y2169" s="99">
        <f>COUNTIFS(通讯通路门店!$S:$S,$G2169,通讯通路门店!$J:$J,"荣耀体验店")+COUNTIFS(通讯通路门店!$S:$S,$G2169,通讯通路门店!$J:$J,"荣耀授权专卖店")</f>
        <v>0</v>
      </c>
      <c r="Z2169" s="99">
        <f>COUNTIFS(通讯通路门店!$S:$S,$G2169,通讯通路门店!$J:$J,"VIVO体验店")</f>
        <v>0</v>
      </c>
      <c r="AA2169" s="99">
        <f>COUNTIFS(通讯通路门店!$S:$S,$G2169,通讯通路门店!$J:$J,"OPPO体验店")</f>
        <v>0</v>
      </c>
      <c r="AB2169" s="99">
        <f>COUNTIFS(通讯通路门店!$S:$S,$G2169,通讯通路门店!$J:$J,"华为授权体验店")+COUNTIFS(通讯通路门店!$S:$S,$G2169,通讯通路门店!$J:$J,"华为堡垒店")</f>
        <v>0</v>
      </c>
      <c r="AC2169" s="99">
        <f>COUNTIFS(通讯通路门店!$S:$S,$G2169,通讯通路门店!$J:$J,"小米体验店")</f>
        <v>0</v>
      </c>
      <c r="AD2169" s="99">
        <f>COUNTIFS(通讯通路门店!$S:$S,$G2169,通讯通路门店!$J:$J,"苹果体验店")</f>
        <v>0</v>
      </c>
      <c r="AE2169" s="99">
        <f>COUNTIFS(通讯通路门店!$S:$S,$G2169,通讯通路门店!$J:$J,"其他品牌专卖店")</f>
        <v>0</v>
      </c>
      <c r="AF2169" s="99">
        <f>SUMIFS(通讯通路门店!$BI:$BI,通讯通路门店!$S:$S,$G2169)</f>
        <v>0</v>
      </c>
      <c r="AG2169" s="99">
        <f>SUMIFS(通讯通路门店!$BH:$BH,通讯通路门店!$S:$S,$G2169)</f>
        <v>0</v>
      </c>
      <c r="AH2169" s="99">
        <f t="shared" si="166"/>
        <v>0</v>
      </c>
      <c r="AI2169" s="99">
        <f>SUMIFS(通讯通路门店!$BB:$BB,通讯通路门店!$S:$S,$G2169)</f>
        <v>0</v>
      </c>
      <c r="AJ2169" s="99">
        <f>SUMIFS(通讯通路门店!$BE:$BE,通讯通路门店!$S:$S,$G2169)</f>
        <v>0</v>
      </c>
      <c r="AK2169" s="99">
        <f>SUMIFS(通讯通路门店!$BG:$BG,通讯通路门店!$S:$S,$G2169)</f>
        <v>0</v>
      </c>
      <c r="AL2169" s="99">
        <f>SUMIFS(通讯通路门店!$BC:$BC,通讯通路门店!$S:$S,$G2169)</f>
        <v>0</v>
      </c>
      <c r="AM2169" s="99">
        <f>SUMIFS(通讯通路门店!$BD:$BD,通讯通路门店!$S:$S,$G2169)</f>
        <v>0</v>
      </c>
      <c r="AN2169" s="99">
        <f>SUMIFS(通讯通路门店!$BF:$BF,通讯通路门店!$S:$S,$G2169)</f>
        <v>0</v>
      </c>
      <c r="AO2169" s="99">
        <f t="shared" si="167"/>
        <v>0</v>
      </c>
      <c r="AP2169" s="99">
        <f>SUMIFS(通讯通路门店!$K:$K,通讯通路门店!$S:$S,$G2169)</f>
        <v>0</v>
      </c>
      <c r="AQ2169" s="83"/>
      <c r="AR2169" s="99">
        <f>SUMIFS(通讯通路门店!$T:$T,通讯通路门店!$S:$S,$G2169)</f>
        <v>0</v>
      </c>
      <c r="AS2169" s="99">
        <f>SUMIFS(通讯通路门店!$U:$U,通讯通路门店!$S:$S,$G2169)</f>
        <v>0</v>
      </c>
      <c r="AT2169" s="99">
        <f>SUMIFS(通讯通路门店!$V:$V,通讯通路门店!$S:$S,$G2169)</f>
        <v>0</v>
      </c>
      <c r="AU2169" s="99">
        <f>SUMIFS(通讯通路门店!$W:$W,通讯通路门店!$S:$S,$G2169)</f>
        <v>0</v>
      </c>
      <c r="AV2169" s="99">
        <f>SUMIFS(通讯通路门店!$Z:$Z,通讯通路门店!$S:$S,$G2169)</f>
        <v>0</v>
      </c>
      <c r="AW2169" s="99">
        <f>SUMIFS(通讯通路门店!$AB:$AB,通讯通路门店!$S:$S,$G2169)</f>
        <v>0</v>
      </c>
      <c r="AX2169" s="99">
        <f>SUMIFS(通讯通路门店!$X:$X,通讯通路门店!$S:$S,$G2169)</f>
        <v>0</v>
      </c>
      <c r="AY2169" s="99">
        <f>SUMIFS(通讯通路门店!$Y:$Y,通讯通路门店!$S:$S,$G2169)</f>
        <v>0</v>
      </c>
      <c r="AZ2169" s="99">
        <f>SUMIFS(通讯通路门店!$AA:$AA,通讯通路门店!$S:$S,$G2169)</f>
        <v>0</v>
      </c>
      <c r="BA2169" s="99">
        <f t="shared" si="168"/>
        <v>0</v>
      </c>
      <c r="BB2169" s="99">
        <f t="shared" si="169"/>
        <v>0</v>
      </c>
      <c r="BC2169" s="99">
        <f>SUMIFS(通讯通路门店!$W:$W,通讯通路门店!$S:$S,$G2169,通讯通路门店!$J:$J,"荣耀体验店")+SUMIFS(通讯通路门店!$W:$W,通讯通路门店!$S:$S,$G2169,通讯通路门店!$J:$J,"荣耀授权专卖店")</f>
        <v>0</v>
      </c>
      <c r="BD2169" s="99">
        <f>SUMIFS(通讯通路门店!$Z:$Z,通讯通路门店!$S:$S,$G2169,通讯通路门店!$J:$J,"VIVO体验店")</f>
        <v>0</v>
      </c>
      <c r="BE2169" s="99">
        <f>SUMIFS(通讯通路门店!$AB:$AB,通讯通路门店!$S:$S,$G2169,通讯通路门店!$J:$J,"OPPO体验店")</f>
        <v>0</v>
      </c>
      <c r="BF2169" s="99">
        <f>SUMIFS(通讯通路门店!$X:$X,通讯通路门店!$S:$S,$G2169,通讯通路门店!$J:$J,"华为授权体验店")+SUMIFS(通讯通路门店!$AA:$AA,通讯通路门店!$S:$S,$G2169,通讯通路门店!$J:$J,"华为堡垒店")</f>
        <v>0</v>
      </c>
      <c r="BG2169" s="99">
        <f>SUMIFS(通讯通路门店!$Y:$Y,通讯通路门店!$S:$S,$G2169,通讯通路门店!$J:$J,"小米体验店")</f>
        <v>0</v>
      </c>
      <c r="BH2169" s="99">
        <f>SUMIFS(通讯通路门店!$AA:$AA,通讯通路门店!$S:$S,$G2169,通讯通路门店!$J:$J,"苹果体验店")</f>
        <v>0</v>
      </c>
      <c r="BI2169" s="99">
        <f>SUMIFS(通讯通路门店!$K:$K,通讯通路门店!$S:$S,$G2169,通讯通路门店!$J:$J,"其他品牌专卖店")</f>
        <v>0</v>
      </c>
      <c r="BJ2169" s="99">
        <f>SUMIFS(通讯通路门店!$AC:$AC,通讯通路门店!$S:$S,$G2169)</f>
        <v>0</v>
      </c>
      <c r="BK2169" s="99">
        <f>SUMIFS(通讯通路门店!$AD:$AD,通讯通路门店!$S:$S,$G2169)</f>
        <v>0</v>
      </c>
      <c r="BL2169" s="99">
        <f>SUMIFS(通讯通路门店!$AE:$AE,通讯通路门店!$S:$S,$G2169)</f>
        <v>0</v>
      </c>
      <c r="BM2169" s="99">
        <f>SUMIFS(通讯通路门店!$AF:$AF,通讯通路门店!$S:$S,$G2169)</f>
        <v>0</v>
      </c>
      <c r="BN2169" s="99">
        <f>SUMIFS(通讯通路门店!$AG:$AG,通讯通路门店!$S:$S,$G2169)</f>
        <v>0</v>
      </c>
      <c r="BO2169" s="99">
        <f>SUMIFS(通讯通路门店!$AH:$AH,通讯通路门店!$S:$S,$G2169)</f>
        <v>0</v>
      </c>
      <c r="BP2169" s="99">
        <f>SUMIFS(通讯通路门店!$AI:$AI,通讯通路门店!$S:$S,$G2169)</f>
        <v>0</v>
      </c>
      <c r="BQ2169" s="83"/>
    </row>
    <row r="2170" spans="1:69">
      <c r="A2170" s="99" t="str">
        <f>IFERROR(_xlfn.XLOOKUP($G2170,通讯通路门店!$S$4:$S$993933,通讯通路门店!$A$4:$A$993933,0,0),"")</f>
        <v>海南省</v>
      </c>
      <c r="B2170" s="99" t="str">
        <f>IFERROR(_xlfn.XLOOKUP($G2170,通讯通路门店!$S$4:$S$993933,通讯通路门店!$B$4:$B$993933,0,0),"")</f>
        <v>乐东黎族自治县</v>
      </c>
      <c r="C2170" s="99" t="str">
        <f>IFERROR(_xlfn.XLOOKUP($G2170,通讯通路门店!$S$4:$S$993933,通讯通路门店!$C$4:$C$993933,0,0),"")</f>
        <v>乐东黎族自治县</v>
      </c>
      <c r="D2170" s="99" t="str">
        <f>IFERROR(_xlfn.XLOOKUP($G2170,通讯通路门店!$S$4:$S$993933,通讯通路门店!$D$4:$D$993933,0,0),"")</f>
        <v>万冲镇</v>
      </c>
      <c r="E2170" s="83"/>
      <c r="F2170" s="83"/>
      <c r="G2170" s="101"/>
      <c r="H2170" s="102">
        <f>IFERROR(_xlfn.XLOOKUP($G2170,通讯通路门店!$S$4:$S$993933,通讯通路门店!$R$4:$R$993933,0,0),"")</f>
        <v>0</v>
      </c>
      <c r="I2170" s="83"/>
      <c r="J2170" s="83"/>
      <c r="K2170" s="83"/>
      <c r="L2170" s="83"/>
      <c r="M2170" s="83"/>
      <c r="N2170" s="83"/>
      <c r="O2170" s="83"/>
      <c r="P2170" s="83"/>
      <c r="Q2170" s="83"/>
      <c r="R2170" s="83"/>
      <c r="S2170" s="83"/>
      <c r="T2170" s="83"/>
      <c r="U2170" s="99">
        <f>COUNTIF(通讯通路门店!$S:$S,$G2170)</f>
        <v>0</v>
      </c>
      <c r="V2170" s="99">
        <f>COUNTIFS(通讯通路门店!$S:$S,$G2170,通讯通路门店!$J:$J,"综合卖场")</f>
        <v>0</v>
      </c>
      <c r="W2170" s="99">
        <f>SUMIFS(通讯通路门店!$AJ:$AJ,通讯通路门店!$S:$S,通讯客户沙盘!$G2170)</f>
        <v>0</v>
      </c>
      <c r="X2170" s="99">
        <f t="shared" si="165"/>
        <v>0</v>
      </c>
      <c r="Y2170" s="99">
        <f>COUNTIFS(通讯通路门店!$S:$S,$G2170,通讯通路门店!$J:$J,"荣耀体验店")+COUNTIFS(通讯通路门店!$S:$S,$G2170,通讯通路门店!$J:$J,"荣耀授权专卖店")</f>
        <v>0</v>
      </c>
      <c r="Z2170" s="99">
        <f>COUNTIFS(通讯通路门店!$S:$S,$G2170,通讯通路门店!$J:$J,"VIVO体验店")</f>
        <v>0</v>
      </c>
      <c r="AA2170" s="99">
        <f>COUNTIFS(通讯通路门店!$S:$S,$G2170,通讯通路门店!$J:$J,"OPPO体验店")</f>
        <v>0</v>
      </c>
      <c r="AB2170" s="99">
        <f>COUNTIFS(通讯通路门店!$S:$S,$G2170,通讯通路门店!$J:$J,"华为授权体验店")+COUNTIFS(通讯通路门店!$S:$S,$G2170,通讯通路门店!$J:$J,"华为堡垒店")</f>
        <v>0</v>
      </c>
      <c r="AC2170" s="99">
        <f>COUNTIFS(通讯通路门店!$S:$S,$G2170,通讯通路门店!$J:$J,"小米体验店")</f>
        <v>0</v>
      </c>
      <c r="AD2170" s="99">
        <f>COUNTIFS(通讯通路门店!$S:$S,$G2170,通讯通路门店!$J:$J,"苹果体验店")</f>
        <v>0</v>
      </c>
      <c r="AE2170" s="99">
        <f>COUNTIFS(通讯通路门店!$S:$S,$G2170,通讯通路门店!$J:$J,"其他品牌专卖店")</f>
        <v>0</v>
      </c>
      <c r="AF2170" s="99">
        <f>SUMIFS(通讯通路门店!$BI:$BI,通讯通路门店!$S:$S,$G2170)</f>
        <v>0</v>
      </c>
      <c r="AG2170" s="99">
        <f>SUMIFS(通讯通路门店!$BH:$BH,通讯通路门店!$S:$S,$G2170)</f>
        <v>0</v>
      </c>
      <c r="AH2170" s="99">
        <f t="shared" si="166"/>
        <v>0</v>
      </c>
      <c r="AI2170" s="99">
        <f>SUMIFS(通讯通路门店!$BB:$BB,通讯通路门店!$S:$S,$G2170)</f>
        <v>0</v>
      </c>
      <c r="AJ2170" s="99">
        <f>SUMIFS(通讯通路门店!$BE:$BE,通讯通路门店!$S:$S,$G2170)</f>
        <v>0</v>
      </c>
      <c r="AK2170" s="99">
        <f>SUMIFS(通讯通路门店!$BG:$BG,通讯通路门店!$S:$S,$G2170)</f>
        <v>0</v>
      </c>
      <c r="AL2170" s="99">
        <f>SUMIFS(通讯通路门店!$BC:$BC,通讯通路门店!$S:$S,$G2170)</f>
        <v>0</v>
      </c>
      <c r="AM2170" s="99">
        <f>SUMIFS(通讯通路门店!$BD:$BD,通讯通路门店!$S:$S,$G2170)</f>
        <v>0</v>
      </c>
      <c r="AN2170" s="99">
        <f>SUMIFS(通讯通路门店!$BF:$BF,通讯通路门店!$S:$S,$G2170)</f>
        <v>0</v>
      </c>
      <c r="AO2170" s="99">
        <f t="shared" si="167"/>
        <v>0</v>
      </c>
      <c r="AP2170" s="99">
        <f>SUMIFS(通讯通路门店!$K:$K,通讯通路门店!$S:$S,$G2170)</f>
        <v>0</v>
      </c>
      <c r="AQ2170" s="83"/>
      <c r="AR2170" s="99">
        <f>SUMIFS(通讯通路门店!$T:$T,通讯通路门店!$S:$S,$G2170)</f>
        <v>0</v>
      </c>
      <c r="AS2170" s="99">
        <f>SUMIFS(通讯通路门店!$U:$U,通讯通路门店!$S:$S,$G2170)</f>
        <v>0</v>
      </c>
      <c r="AT2170" s="99">
        <f>SUMIFS(通讯通路门店!$V:$V,通讯通路门店!$S:$S,$G2170)</f>
        <v>0</v>
      </c>
      <c r="AU2170" s="99">
        <f>SUMIFS(通讯通路门店!$W:$W,通讯通路门店!$S:$S,$G2170)</f>
        <v>0</v>
      </c>
      <c r="AV2170" s="99">
        <f>SUMIFS(通讯通路门店!$Z:$Z,通讯通路门店!$S:$S,$G2170)</f>
        <v>0</v>
      </c>
      <c r="AW2170" s="99">
        <f>SUMIFS(通讯通路门店!$AB:$AB,通讯通路门店!$S:$S,$G2170)</f>
        <v>0</v>
      </c>
      <c r="AX2170" s="99">
        <f>SUMIFS(通讯通路门店!$X:$X,通讯通路门店!$S:$S,$G2170)</f>
        <v>0</v>
      </c>
      <c r="AY2170" s="99">
        <f>SUMIFS(通讯通路门店!$Y:$Y,通讯通路门店!$S:$S,$G2170)</f>
        <v>0</v>
      </c>
      <c r="AZ2170" s="99">
        <f>SUMIFS(通讯通路门店!$AA:$AA,通讯通路门店!$S:$S,$G2170)</f>
        <v>0</v>
      </c>
      <c r="BA2170" s="99">
        <f t="shared" si="168"/>
        <v>0</v>
      </c>
      <c r="BB2170" s="99">
        <f t="shared" si="169"/>
        <v>0</v>
      </c>
      <c r="BC2170" s="99">
        <f>SUMIFS(通讯通路门店!$W:$W,通讯通路门店!$S:$S,$G2170,通讯通路门店!$J:$J,"荣耀体验店")+SUMIFS(通讯通路门店!$W:$W,通讯通路门店!$S:$S,$G2170,通讯通路门店!$J:$J,"荣耀授权专卖店")</f>
        <v>0</v>
      </c>
      <c r="BD2170" s="99">
        <f>SUMIFS(通讯通路门店!$Z:$Z,通讯通路门店!$S:$S,$G2170,通讯通路门店!$J:$J,"VIVO体验店")</f>
        <v>0</v>
      </c>
      <c r="BE2170" s="99">
        <f>SUMIFS(通讯通路门店!$AB:$AB,通讯通路门店!$S:$S,$G2170,通讯通路门店!$J:$J,"OPPO体验店")</f>
        <v>0</v>
      </c>
      <c r="BF2170" s="99">
        <f>SUMIFS(通讯通路门店!$X:$X,通讯通路门店!$S:$S,$G2170,通讯通路门店!$J:$J,"华为授权体验店")+SUMIFS(通讯通路门店!$AA:$AA,通讯通路门店!$S:$S,$G2170,通讯通路门店!$J:$J,"华为堡垒店")</f>
        <v>0</v>
      </c>
      <c r="BG2170" s="99">
        <f>SUMIFS(通讯通路门店!$Y:$Y,通讯通路门店!$S:$S,$G2170,通讯通路门店!$J:$J,"小米体验店")</f>
        <v>0</v>
      </c>
      <c r="BH2170" s="99">
        <f>SUMIFS(通讯通路门店!$AA:$AA,通讯通路门店!$S:$S,$G2170,通讯通路门店!$J:$J,"苹果体验店")</f>
        <v>0</v>
      </c>
      <c r="BI2170" s="99">
        <f>SUMIFS(通讯通路门店!$K:$K,通讯通路门店!$S:$S,$G2170,通讯通路门店!$J:$J,"其他品牌专卖店")</f>
        <v>0</v>
      </c>
      <c r="BJ2170" s="99">
        <f>SUMIFS(通讯通路门店!$AC:$AC,通讯通路门店!$S:$S,$G2170)</f>
        <v>0</v>
      </c>
      <c r="BK2170" s="99">
        <f>SUMIFS(通讯通路门店!$AD:$AD,通讯通路门店!$S:$S,$G2170)</f>
        <v>0</v>
      </c>
      <c r="BL2170" s="99">
        <f>SUMIFS(通讯通路门店!$AE:$AE,通讯通路门店!$S:$S,$G2170)</f>
        <v>0</v>
      </c>
      <c r="BM2170" s="99">
        <f>SUMIFS(通讯通路门店!$AF:$AF,通讯通路门店!$S:$S,$G2170)</f>
        <v>0</v>
      </c>
      <c r="BN2170" s="99">
        <f>SUMIFS(通讯通路门店!$AG:$AG,通讯通路门店!$S:$S,$G2170)</f>
        <v>0</v>
      </c>
      <c r="BO2170" s="99">
        <f>SUMIFS(通讯通路门店!$AH:$AH,通讯通路门店!$S:$S,$G2170)</f>
        <v>0</v>
      </c>
      <c r="BP2170" s="99">
        <f>SUMIFS(通讯通路门店!$AI:$AI,通讯通路门店!$S:$S,$G2170)</f>
        <v>0</v>
      </c>
      <c r="BQ2170" s="83"/>
    </row>
    <row r="2171" spans="1:69">
      <c r="A2171" s="99" t="str">
        <f>IFERROR(_xlfn.XLOOKUP($G2171,通讯通路门店!$S$4:$S$993933,通讯通路门店!$A$4:$A$993933,0,0),"")</f>
        <v>海南省</v>
      </c>
      <c r="B2171" s="99" t="str">
        <f>IFERROR(_xlfn.XLOOKUP($G2171,通讯通路门店!$S$4:$S$993933,通讯通路门店!$B$4:$B$993933,0,0),"")</f>
        <v>乐东黎族自治县</v>
      </c>
      <c r="C2171" s="99" t="str">
        <f>IFERROR(_xlfn.XLOOKUP($G2171,通讯通路门店!$S$4:$S$993933,通讯通路门店!$C$4:$C$993933,0,0),"")</f>
        <v>乐东黎族自治县</v>
      </c>
      <c r="D2171" s="99" t="str">
        <f>IFERROR(_xlfn.XLOOKUP($G2171,通讯通路门店!$S$4:$S$993933,通讯通路门店!$D$4:$D$993933,0,0),"")</f>
        <v>万冲镇</v>
      </c>
      <c r="E2171" s="83"/>
      <c r="F2171" s="83"/>
      <c r="G2171" s="101"/>
      <c r="H2171" s="102">
        <f>IFERROR(_xlfn.XLOOKUP($G2171,通讯通路门店!$S$4:$S$993933,通讯通路门店!$R$4:$R$993933,0,0),"")</f>
        <v>0</v>
      </c>
      <c r="I2171" s="83"/>
      <c r="J2171" s="83"/>
      <c r="K2171" s="83"/>
      <c r="L2171" s="83"/>
      <c r="M2171" s="83"/>
      <c r="N2171" s="83"/>
      <c r="O2171" s="83"/>
      <c r="P2171" s="83"/>
      <c r="Q2171" s="83"/>
      <c r="R2171" s="83"/>
      <c r="S2171" s="83"/>
      <c r="T2171" s="83"/>
      <c r="U2171" s="99">
        <f>COUNTIF(通讯通路门店!$S:$S,$G2171)</f>
        <v>0</v>
      </c>
      <c r="V2171" s="99">
        <f>COUNTIFS(通讯通路门店!$S:$S,$G2171,通讯通路门店!$J:$J,"综合卖场")</f>
        <v>0</v>
      </c>
      <c r="W2171" s="99">
        <f>SUMIFS(通讯通路门店!$AJ:$AJ,通讯通路门店!$S:$S,通讯客户沙盘!$G2171)</f>
        <v>0</v>
      </c>
      <c r="X2171" s="99">
        <f t="shared" si="165"/>
        <v>0</v>
      </c>
      <c r="Y2171" s="99">
        <f>COUNTIFS(通讯通路门店!$S:$S,$G2171,通讯通路门店!$J:$J,"荣耀体验店")+COUNTIFS(通讯通路门店!$S:$S,$G2171,通讯通路门店!$J:$J,"荣耀授权专卖店")</f>
        <v>0</v>
      </c>
      <c r="Z2171" s="99">
        <f>COUNTIFS(通讯通路门店!$S:$S,$G2171,通讯通路门店!$J:$J,"VIVO体验店")</f>
        <v>0</v>
      </c>
      <c r="AA2171" s="99">
        <f>COUNTIFS(通讯通路门店!$S:$S,$G2171,通讯通路门店!$J:$J,"OPPO体验店")</f>
        <v>0</v>
      </c>
      <c r="AB2171" s="99">
        <f>COUNTIFS(通讯通路门店!$S:$S,$G2171,通讯通路门店!$J:$J,"华为授权体验店")+COUNTIFS(通讯通路门店!$S:$S,$G2171,通讯通路门店!$J:$J,"华为堡垒店")</f>
        <v>0</v>
      </c>
      <c r="AC2171" s="99">
        <f>COUNTIFS(通讯通路门店!$S:$S,$G2171,通讯通路门店!$J:$J,"小米体验店")</f>
        <v>0</v>
      </c>
      <c r="AD2171" s="99">
        <f>COUNTIFS(通讯通路门店!$S:$S,$G2171,通讯通路门店!$J:$J,"苹果体验店")</f>
        <v>0</v>
      </c>
      <c r="AE2171" s="99">
        <f>COUNTIFS(通讯通路门店!$S:$S,$G2171,通讯通路门店!$J:$J,"其他品牌专卖店")</f>
        <v>0</v>
      </c>
      <c r="AF2171" s="99">
        <f>SUMIFS(通讯通路门店!$BI:$BI,通讯通路门店!$S:$S,$G2171)</f>
        <v>0</v>
      </c>
      <c r="AG2171" s="99">
        <f>SUMIFS(通讯通路门店!$BH:$BH,通讯通路门店!$S:$S,$G2171)</f>
        <v>0</v>
      </c>
      <c r="AH2171" s="99">
        <f t="shared" si="166"/>
        <v>0</v>
      </c>
      <c r="AI2171" s="99">
        <f>SUMIFS(通讯通路门店!$BB:$BB,通讯通路门店!$S:$S,$G2171)</f>
        <v>0</v>
      </c>
      <c r="AJ2171" s="99">
        <f>SUMIFS(通讯通路门店!$BE:$BE,通讯通路门店!$S:$S,$G2171)</f>
        <v>0</v>
      </c>
      <c r="AK2171" s="99">
        <f>SUMIFS(通讯通路门店!$BG:$BG,通讯通路门店!$S:$S,$G2171)</f>
        <v>0</v>
      </c>
      <c r="AL2171" s="99">
        <f>SUMIFS(通讯通路门店!$BC:$BC,通讯通路门店!$S:$S,$G2171)</f>
        <v>0</v>
      </c>
      <c r="AM2171" s="99">
        <f>SUMIFS(通讯通路门店!$BD:$BD,通讯通路门店!$S:$S,$G2171)</f>
        <v>0</v>
      </c>
      <c r="AN2171" s="99">
        <f>SUMIFS(通讯通路门店!$BF:$BF,通讯通路门店!$S:$S,$G2171)</f>
        <v>0</v>
      </c>
      <c r="AO2171" s="99">
        <f t="shared" si="167"/>
        <v>0</v>
      </c>
      <c r="AP2171" s="99">
        <f>SUMIFS(通讯通路门店!$K:$K,通讯通路门店!$S:$S,$G2171)</f>
        <v>0</v>
      </c>
      <c r="AQ2171" s="83"/>
      <c r="AR2171" s="99">
        <f>SUMIFS(通讯通路门店!$T:$T,通讯通路门店!$S:$S,$G2171)</f>
        <v>0</v>
      </c>
      <c r="AS2171" s="99">
        <f>SUMIFS(通讯通路门店!$U:$U,通讯通路门店!$S:$S,$G2171)</f>
        <v>0</v>
      </c>
      <c r="AT2171" s="99">
        <f>SUMIFS(通讯通路门店!$V:$V,通讯通路门店!$S:$S,$G2171)</f>
        <v>0</v>
      </c>
      <c r="AU2171" s="99">
        <f>SUMIFS(通讯通路门店!$W:$W,通讯通路门店!$S:$S,$G2171)</f>
        <v>0</v>
      </c>
      <c r="AV2171" s="99">
        <f>SUMIFS(通讯通路门店!$Z:$Z,通讯通路门店!$S:$S,$G2171)</f>
        <v>0</v>
      </c>
      <c r="AW2171" s="99">
        <f>SUMIFS(通讯通路门店!$AB:$AB,通讯通路门店!$S:$S,$G2171)</f>
        <v>0</v>
      </c>
      <c r="AX2171" s="99">
        <f>SUMIFS(通讯通路门店!$X:$X,通讯通路门店!$S:$S,$G2171)</f>
        <v>0</v>
      </c>
      <c r="AY2171" s="99">
        <f>SUMIFS(通讯通路门店!$Y:$Y,通讯通路门店!$S:$S,$G2171)</f>
        <v>0</v>
      </c>
      <c r="AZ2171" s="99">
        <f>SUMIFS(通讯通路门店!$AA:$AA,通讯通路门店!$S:$S,$G2171)</f>
        <v>0</v>
      </c>
      <c r="BA2171" s="99">
        <f t="shared" si="168"/>
        <v>0</v>
      </c>
      <c r="BB2171" s="99">
        <f t="shared" si="169"/>
        <v>0</v>
      </c>
      <c r="BC2171" s="99">
        <f>SUMIFS(通讯通路门店!$W:$W,通讯通路门店!$S:$S,$G2171,通讯通路门店!$J:$J,"荣耀体验店")+SUMIFS(通讯通路门店!$W:$W,通讯通路门店!$S:$S,$G2171,通讯通路门店!$J:$J,"荣耀授权专卖店")</f>
        <v>0</v>
      </c>
      <c r="BD2171" s="99">
        <f>SUMIFS(通讯通路门店!$Z:$Z,通讯通路门店!$S:$S,$G2171,通讯通路门店!$J:$J,"VIVO体验店")</f>
        <v>0</v>
      </c>
      <c r="BE2171" s="99">
        <f>SUMIFS(通讯通路门店!$AB:$AB,通讯通路门店!$S:$S,$G2171,通讯通路门店!$J:$J,"OPPO体验店")</f>
        <v>0</v>
      </c>
      <c r="BF2171" s="99">
        <f>SUMIFS(通讯通路门店!$X:$X,通讯通路门店!$S:$S,$G2171,通讯通路门店!$J:$J,"华为授权体验店")+SUMIFS(通讯通路门店!$AA:$AA,通讯通路门店!$S:$S,$G2171,通讯通路门店!$J:$J,"华为堡垒店")</f>
        <v>0</v>
      </c>
      <c r="BG2171" s="99">
        <f>SUMIFS(通讯通路门店!$Y:$Y,通讯通路门店!$S:$S,$G2171,通讯通路门店!$J:$J,"小米体验店")</f>
        <v>0</v>
      </c>
      <c r="BH2171" s="99">
        <f>SUMIFS(通讯通路门店!$AA:$AA,通讯通路门店!$S:$S,$G2171,通讯通路门店!$J:$J,"苹果体验店")</f>
        <v>0</v>
      </c>
      <c r="BI2171" s="99">
        <f>SUMIFS(通讯通路门店!$K:$K,通讯通路门店!$S:$S,$G2171,通讯通路门店!$J:$J,"其他品牌专卖店")</f>
        <v>0</v>
      </c>
      <c r="BJ2171" s="99">
        <f>SUMIFS(通讯通路门店!$AC:$AC,通讯通路门店!$S:$S,$G2171)</f>
        <v>0</v>
      </c>
      <c r="BK2171" s="99">
        <f>SUMIFS(通讯通路门店!$AD:$AD,通讯通路门店!$S:$S,$G2171)</f>
        <v>0</v>
      </c>
      <c r="BL2171" s="99">
        <f>SUMIFS(通讯通路门店!$AE:$AE,通讯通路门店!$S:$S,$G2171)</f>
        <v>0</v>
      </c>
      <c r="BM2171" s="99">
        <f>SUMIFS(通讯通路门店!$AF:$AF,通讯通路门店!$S:$S,$G2171)</f>
        <v>0</v>
      </c>
      <c r="BN2171" s="99">
        <f>SUMIFS(通讯通路门店!$AG:$AG,通讯通路门店!$S:$S,$G2171)</f>
        <v>0</v>
      </c>
      <c r="BO2171" s="99">
        <f>SUMIFS(通讯通路门店!$AH:$AH,通讯通路门店!$S:$S,$G2171)</f>
        <v>0</v>
      </c>
      <c r="BP2171" s="99">
        <f>SUMIFS(通讯通路门店!$AI:$AI,通讯通路门店!$S:$S,$G2171)</f>
        <v>0</v>
      </c>
      <c r="BQ2171" s="83"/>
    </row>
    <row r="2172" spans="1:69">
      <c r="A2172" s="99" t="str">
        <f>IFERROR(_xlfn.XLOOKUP($G2172,通讯通路门店!$S$4:$S$993933,通讯通路门店!$A$4:$A$993933,0,0),"")</f>
        <v>海南省</v>
      </c>
      <c r="B2172" s="99" t="str">
        <f>IFERROR(_xlfn.XLOOKUP($G2172,通讯通路门店!$S$4:$S$993933,通讯通路门店!$B$4:$B$993933,0,0),"")</f>
        <v>乐东黎族自治县</v>
      </c>
      <c r="C2172" s="99" t="str">
        <f>IFERROR(_xlfn.XLOOKUP($G2172,通讯通路门店!$S$4:$S$993933,通讯通路门店!$C$4:$C$993933,0,0),"")</f>
        <v>乐东黎族自治县</v>
      </c>
      <c r="D2172" s="99" t="str">
        <f>IFERROR(_xlfn.XLOOKUP($G2172,通讯通路门店!$S$4:$S$993933,通讯通路门店!$D$4:$D$993933,0,0),"")</f>
        <v>万冲镇</v>
      </c>
      <c r="E2172" s="83"/>
      <c r="F2172" s="83"/>
      <c r="G2172" s="101"/>
      <c r="H2172" s="102">
        <f>IFERROR(_xlfn.XLOOKUP($G2172,通讯通路门店!$S$4:$S$993933,通讯通路门店!$R$4:$R$993933,0,0),"")</f>
        <v>0</v>
      </c>
      <c r="I2172" s="83"/>
      <c r="J2172" s="83"/>
      <c r="K2172" s="83"/>
      <c r="L2172" s="83"/>
      <c r="M2172" s="83"/>
      <c r="N2172" s="83"/>
      <c r="O2172" s="83"/>
      <c r="P2172" s="83"/>
      <c r="Q2172" s="83"/>
      <c r="R2172" s="83"/>
      <c r="S2172" s="83"/>
      <c r="T2172" s="83"/>
      <c r="U2172" s="99">
        <f>COUNTIF(通讯通路门店!$S:$S,$G2172)</f>
        <v>0</v>
      </c>
      <c r="V2172" s="99">
        <f>COUNTIFS(通讯通路门店!$S:$S,$G2172,通讯通路门店!$J:$J,"综合卖场")</f>
        <v>0</v>
      </c>
      <c r="W2172" s="99">
        <f>SUMIFS(通讯通路门店!$AJ:$AJ,通讯通路门店!$S:$S,通讯客户沙盘!$G2172)</f>
        <v>0</v>
      </c>
      <c r="X2172" s="99">
        <f t="shared" si="165"/>
        <v>0</v>
      </c>
      <c r="Y2172" s="99">
        <f>COUNTIFS(通讯通路门店!$S:$S,$G2172,通讯通路门店!$J:$J,"荣耀体验店")+COUNTIFS(通讯通路门店!$S:$S,$G2172,通讯通路门店!$J:$J,"荣耀授权专卖店")</f>
        <v>0</v>
      </c>
      <c r="Z2172" s="99">
        <f>COUNTIFS(通讯通路门店!$S:$S,$G2172,通讯通路门店!$J:$J,"VIVO体验店")</f>
        <v>0</v>
      </c>
      <c r="AA2172" s="99">
        <f>COUNTIFS(通讯通路门店!$S:$S,$G2172,通讯通路门店!$J:$J,"OPPO体验店")</f>
        <v>0</v>
      </c>
      <c r="AB2172" s="99">
        <f>COUNTIFS(通讯通路门店!$S:$S,$G2172,通讯通路门店!$J:$J,"华为授权体验店")+COUNTIFS(通讯通路门店!$S:$S,$G2172,通讯通路门店!$J:$J,"华为堡垒店")</f>
        <v>0</v>
      </c>
      <c r="AC2172" s="99">
        <f>COUNTIFS(通讯通路门店!$S:$S,$G2172,通讯通路门店!$J:$J,"小米体验店")</f>
        <v>0</v>
      </c>
      <c r="AD2172" s="99">
        <f>COUNTIFS(通讯通路门店!$S:$S,$G2172,通讯通路门店!$J:$J,"苹果体验店")</f>
        <v>0</v>
      </c>
      <c r="AE2172" s="99">
        <f>COUNTIFS(通讯通路门店!$S:$S,$G2172,通讯通路门店!$J:$J,"其他品牌专卖店")</f>
        <v>0</v>
      </c>
      <c r="AF2172" s="99">
        <f>SUMIFS(通讯通路门店!$BI:$BI,通讯通路门店!$S:$S,$G2172)</f>
        <v>0</v>
      </c>
      <c r="AG2172" s="99">
        <f>SUMIFS(通讯通路门店!$BH:$BH,通讯通路门店!$S:$S,$G2172)</f>
        <v>0</v>
      </c>
      <c r="AH2172" s="99">
        <f t="shared" si="166"/>
        <v>0</v>
      </c>
      <c r="AI2172" s="99">
        <f>SUMIFS(通讯通路门店!$BB:$BB,通讯通路门店!$S:$S,$G2172)</f>
        <v>0</v>
      </c>
      <c r="AJ2172" s="99">
        <f>SUMIFS(通讯通路门店!$BE:$BE,通讯通路门店!$S:$S,$G2172)</f>
        <v>0</v>
      </c>
      <c r="AK2172" s="99">
        <f>SUMIFS(通讯通路门店!$BG:$BG,通讯通路门店!$S:$S,$G2172)</f>
        <v>0</v>
      </c>
      <c r="AL2172" s="99">
        <f>SUMIFS(通讯通路门店!$BC:$BC,通讯通路门店!$S:$S,$G2172)</f>
        <v>0</v>
      </c>
      <c r="AM2172" s="99">
        <f>SUMIFS(通讯通路门店!$BD:$BD,通讯通路门店!$S:$S,$G2172)</f>
        <v>0</v>
      </c>
      <c r="AN2172" s="99">
        <f>SUMIFS(通讯通路门店!$BF:$BF,通讯通路门店!$S:$S,$G2172)</f>
        <v>0</v>
      </c>
      <c r="AO2172" s="99">
        <f t="shared" si="167"/>
        <v>0</v>
      </c>
      <c r="AP2172" s="99">
        <f>SUMIFS(通讯通路门店!$K:$K,通讯通路门店!$S:$S,$G2172)</f>
        <v>0</v>
      </c>
      <c r="AQ2172" s="83"/>
      <c r="AR2172" s="99">
        <f>SUMIFS(通讯通路门店!$T:$T,通讯通路门店!$S:$S,$G2172)</f>
        <v>0</v>
      </c>
      <c r="AS2172" s="99">
        <f>SUMIFS(通讯通路门店!$U:$U,通讯通路门店!$S:$S,$G2172)</f>
        <v>0</v>
      </c>
      <c r="AT2172" s="99">
        <f>SUMIFS(通讯通路门店!$V:$V,通讯通路门店!$S:$S,$G2172)</f>
        <v>0</v>
      </c>
      <c r="AU2172" s="99">
        <f>SUMIFS(通讯通路门店!$W:$W,通讯通路门店!$S:$S,$G2172)</f>
        <v>0</v>
      </c>
      <c r="AV2172" s="99">
        <f>SUMIFS(通讯通路门店!$Z:$Z,通讯通路门店!$S:$S,$G2172)</f>
        <v>0</v>
      </c>
      <c r="AW2172" s="99">
        <f>SUMIFS(通讯通路门店!$AB:$AB,通讯通路门店!$S:$S,$G2172)</f>
        <v>0</v>
      </c>
      <c r="AX2172" s="99">
        <f>SUMIFS(通讯通路门店!$X:$X,通讯通路门店!$S:$S,$G2172)</f>
        <v>0</v>
      </c>
      <c r="AY2172" s="99">
        <f>SUMIFS(通讯通路门店!$Y:$Y,通讯通路门店!$S:$S,$G2172)</f>
        <v>0</v>
      </c>
      <c r="AZ2172" s="99">
        <f>SUMIFS(通讯通路门店!$AA:$AA,通讯通路门店!$S:$S,$G2172)</f>
        <v>0</v>
      </c>
      <c r="BA2172" s="99">
        <f t="shared" si="168"/>
        <v>0</v>
      </c>
      <c r="BB2172" s="99">
        <f t="shared" si="169"/>
        <v>0</v>
      </c>
      <c r="BC2172" s="99">
        <f>SUMIFS(通讯通路门店!$W:$W,通讯通路门店!$S:$S,$G2172,通讯通路门店!$J:$J,"荣耀体验店")+SUMIFS(通讯通路门店!$W:$W,通讯通路门店!$S:$S,$G2172,通讯通路门店!$J:$J,"荣耀授权专卖店")</f>
        <v>0</v>
      </c>
      <c r="BD2172" s="99">
        <f>SUMIFS(通讯通路门店!$Z:$Z,通讯通路门店!$S:$S,$G2172,通讯通路门店!$J:$J,"VIVO体验店")</f>
        <v>0</v>
      </c>
      <c r="BE2172" s="99">
        <f>SUMIFS(通讯通路门店!$AB:$AB,通讯通路门店!$S:$S,$G2172,通讯通路门店!$J:$J,"OPPO体验店")</f>
        <v>0</v>
      </c>
      <c r="BF2172" s="99">
        <f>SUMIFS(通讯通路门店!$X:$X,通讯通路门店!$S:$S,$G2172,通讯通路门店!$J:$J,"华为授权体验店")+SUMIFS(通讯通路门店!$AA:$AA,通讯通路门店!$S:$S,$G2172,通讯通路门店!$J:$J,"华为堡垒店")</f>
        <v>0</v>
      </c>
      <c r="BG2172" s="99">
        <f>SUMIFS(通讯通路门店!$Y:$Y,通讯通路门店!$S:$S,$G2172,通讯通路门店!$J:$J,"小米体验店")</f>
        <v>0</v>
      </c>
      <c r="BH2172" s="99">
        <f>SUMIFS(通讯通路门店!$AA:$AA,通讯通路门店!$S:$S,$G2172,通讯通路门店!$J:$J,"苹果体验店")</f>
        <v>0</v>
      </c>
      <c r="BI2172" s="99">
        <f>SUMIFS(通讯通路门店!$K:$K,通讯通路门店!$S:$S,$G2172,通讯通路门店!$J:$J,"其他品牌专卖店")</f>
        <v>0</v>
      </c>
      <c r="BJ2172" s="99">
        <f>SUMIFS(通讯通路门店!$AC:$AC,通讯通路门店!$S:$S,$G2172)</f>
        <v>0</v>
      </c>
      <c r="BK2172" s="99">
        <f>SUMIFS(通讯通路门店!$AD:$AD,通讯通路门店!$S:$S,$G2172)</f>
        <v>0</v>
      </c>
      <c r="BL2172" s="99">
        <f>SUMIFS(通讯通路门店!$AE:$AE,通讯通路门店!$S:$S,$G2172)</f>
        <v>0</v>
      </c>
      <c r="BM2172" s="99">
        <f>SUMIFS(通讯通路门店!$AF:$AF,通讯通路门店!$S:$S,$G2172)</f>
        <v>0</v>
      </c>
      <c r="BN2172" s="99">
        <f>SUMIFS(通讯通路门店!$AG:$AG,通讯通路门店!$S:$S,$G2172)</f>
        <v>0</v>
      </c>
      <c r="BO2172" s="99">
        <f>SUMIFS(通讯通路门店!$AH:$AH,通讯通路门店!$S:$S,$G2172)</f>
        <v>0</v>
      </c>
      <c r="BP2172" s="99">
        <f>SUMIFS(通讯通路门店!$AI:$AI,通讯通路门店!$S:$S,$G2172)</f>
        <v>0</v>
      </c>
      <c r="BQ2172" s="83"/>
    </row>
    <row r="2173" spans="1:69">
      <c r="A2173" s="99" t="str">
        <f>IFERROR(_xlfn.XLOOKUP($G2173,通讯通路门店!$S$4:$S$993933,通讯通路门店!$A$4:$A$993933,0,0),"")</f>
        <v>海南省</v>
      </c>
      <c r="B2173" s="99" t="str">
        <f>IFERROR(_xlfn.XLOOKUP($G2173,通讯通路门店!$S$4:$S$993933,通讯通路门店!$B$4:$B$993933,0,0),"")</f>
        <v>乐东黎族自治县</v>
      </c>
      <c r="C2173" s="99" t="str">
        <f>IFERROR(_xlfn.XLOOKUP($G2173,通讯通路门店!$S$4:$S$993933,通讯通路门店!$C$4:$C$993933,0,0),"")</f>
        <v>乐东黎族自治县</v>
      </c>
      <c r="D2173" s="99" t="str">
        <f>IFERROR(_xlfn.XLOOKUP($G2173,通讯通路门店!$S$4:$S$993933,通讯通路门店!$D$4:$D$993933,0,0),"")</f>
        <v>万冲镇</v>
      </c>
      <c r="E2173" s="83"/>
      <c r="F2173" s="83"/>
      <c r="G2173" s="101"/>
      <c r="H2173" s="102">
        <f>IFERROR(_xlfn.XLOOKUP($G2173,通讯通路门店!$S$4:$S$993933,通讯通路门店!$R$4:$R$993933,0,0),"")</f>
        <v>0</v>
      </c>
      <c r="I2173" s="83"/>
      <c r="J2173" s="83"/>
      <c r="K2173" s="83"/>
      <c r="L2173" s="83"/>
      <c r="M2173" s="83"/>
      <c r="N2173" s="83"/>
      <c r="O2173" s="83"/>
      <c r="P2173" s="83"/>
      <c r="Q2173" s="83"/>
      <c r="R2173" s="83"/>
      <c r="S2173" s="83"/>
      <c r="T2173" s="83"/>
      <c r="U2173" s="99">
        <f>COUNTIF(通讯通路门店!$S:$S,$G2173)</f>
        <v>0</v>
      </c>
      <c r="V2173" s="99">
        <f>COUNTIFS(通讯通路门店!$S:$S,$G2173,通讯通路门店!$J:$J,"综合卖场")</f>
        <v>0</v>
      </c>
      <c r="W2173" s="99">
        <f>SUMIFS(通讯通路门店!$AJ:$AJ,通讯通路门店!$S:$S,通讯客户沙盘!$G2173)</f>
        <v>0</v>
      </c>
      <c r="X2173" s="99">
        <f t="shared" si="165"/>
        <v>0</v>
      </c>
      <c r="Y2173" s="99">
        <f>COUNTIFS(通讯通路门店!$S:$S,$G2173,通讯通路门店!$J:$J,"荣耀体验店")+COUNTIFS(通讯通路门店!$S:$S,$G2173,通讯通路门店!$J:$J,"荣耀授权专卖店")</f>
        <v>0</v>
      </c>
      <c r="Z2173" s="99">
        <f>COUNTIFS(通讯通路门店!$S:$S,$G2173,通讯通路门店!$J:$J,"VIVO体验店")</f>
        <v>0</v>
      </c>
      <c r="AA2173" s="99">
        <f>COUNTIFS(通讯通路门店!$S:$S,$G2173,通讯通路门店!$J:$J,"OPPO体验店")</f>
        <v>0</v>
      </c>
      <c r="AB2173" s="99">
        <f>COUNTIFS(通讯通路门店!$S:$S,$G2173,通讯通路门店!$J:$J,"华为授权体验店")+COUNTIFS(通讯通路门店!$S:$S,$G2173,通讯通路门店!$J:$J,"华为堡垒店")</f>
        <v>0</v>
      </c>
      <c r="AC2173" s="99">
        <f>COUNTIFS(通讯通路门店!$S:$S,$G2173,通讯通路门店!$J:$J,"小米体验店")</f>
        <v>0</v>
      </c>
      <c r="AD2173" s="99">
        <f>COUNTIFS(通讯通路门店!$S:$S,$G2173,通讯通路门店!$J:$J,"苹果体验店")</f>
        <v>0</v>
      </c>
      <c r="AE2173" s="99">
        <f>COUNTIFS(通讯通路门店!$S:$S,$G2173,通讯通路门店!$J:$J,"其他品牌专卖店")</f>
        <v>0</v>
      </c>
      <c r="AF2173" s="99">
        <f>SUMIFS(通讯通路门店!$BI:$BI,通讯通路门店!$S:$S,$G2173)</f>
        <v>0</v>
      </c>
      <c r="AG2173" s="99">
        <f>SUMIFS(通讯通路门店!$BH:$BH,通讯通路门店!$S:$S,$G2173)</f>
        <v>0</v>
      </c>
      <c r="AH2173" s="99">
        <f t="shared" si="166"/>
        <v>0</v>
      </c>
      <c r="AI2173" s="99">
        <f>SUMIFS(通讯通路门店!$BB:$BB,通讯通路门店!$S:$S,$G2173)</f>
        <v>0</v>
      </c>
      <c r="AJ2173" s="99">
        <f>SUMIFS(通讯通路门店!$BE:$BE,通讯通路门店!$S:$S,$G2173)</f>
        <v>0</v>
      </c>
      <c r="AK2173" s="99">
        <f>SUMIFS(通讯通路门店!$BG:$BG,通讯通路门店!$S:$S,$G2173)</f>
        <v>0</v>
      </c>
      <c r="AL2173" s="99">
        <f>SUMIFS(通讯通路门店!$BC:$BC,通讯通路门店!$S:$S,$G2173)</f>
        <v>0</v>
      </c>
      <c r="AM2173" s="99">
        <f>SUMIFS(通讯通路门店!$BD:$BD,通讯通路门店!$S:$S,$G2173)</f>
        <v>0</v>
      </c>
      <c r="AN2173" s="99">
        <f>SUMIFS(通讯通路门店!$BF:$BF,通讯通路门店!$S:$S,$G2173)</f>
        <v>0</v>
      </c>
      <c r="AO2173" s="99">
        <f t="shared" si="167"/>
        <v>0</v>
      </c>
      <c r="AP2173" s="99">
        <f>SUMIFS(通讯通路门店!$K:$K,通讯通路门店!$S:$S,$G2173)</f>
        <v>0</v>
      </c>
      <c r="AQ2173" s="83"/>
      <c r="AR2173" s="99">
        <f>SUMIFS(通讯通路门店!$T:$T,通讯通路门店!$S:$S,$G2173)</f>
        <v>0</v>
      </c>
      <c r="AS2173" s="99">
        <f>SUMIFS(通讯通路门店!$U:$U,通讯通路门店!$S:$S,$G2173)</f>
        <v>0</v>
      </c>
      <c r="AT2173" s="99">
        <f>SUMIFS(通讯通路门店!$V:$V,通讯通路门店!$S:$S,$G2173)</f>
        <v>0</v>
      </c>
      <c r="AU2173" s="99">
        <f>SUMIFS(通讯通路门店!$W:$W,通讯通路门店!$S:$S,$G2173)</f>
        <v>0</v>
      </c>
      <c r="AV2173" s="99">
        <f>SUMIFS(通讯通路门店!$Z:$Z,通讯通路门店!$S:$S,$G2173)</f>
        <v>0</v>
      </c>
      <c r="AW2173" s="99">
        <f>SUMIFS(通讯通路门店!$AB:$AB,通讯通路门店!$S:$S,$G2173)</f>
        <v>0</v>
      </c>
      <c r="AX2173" s="99">
        <f>SUMIFS(通讯通路门店!$X:$X,通讯通路门店!$S:$S,$G2173)</f>
        <v>0</v>
      </c>
      <c r="AY2173" s="99">
        <f>SUMIFS(通讯通路门店!$Y:$Y,通讯通路门店!$S:$S,$G2173)</f>
        <v>0</v>
      </c>
      <c r="AZ2173" s="99">
        <f>SUMIFS(通讯通路门店!$AA:$AA,通讯通路门店!$S:$S,$G2173)</f>
        <v>0</v>
      </c>
      <c r="BA2173" s="99">
        <f t="shared" si="168"/>
        <v>0</v>
      </c>
      <c r="BB2173" s="99">
        <f t="shared" si="169"/>
        <v>0</v>
      </c>
      <c r="BC2173" s="99">
        <f>SUMIFS(通讯通路门店!$W:$W,通讯通路门店!$S:$S,$G2173,通讯通路门店!$J:$J,"荣耀体验店")+SUMIFS(通讯通路门店!$W:$W,通讯通路门店!$S:$S,$G2173,通讯通路门店!$J:$J,"荣耀授权专卖店")</f>
        <v>0</v>
      </c>
      <c r="BD2173" s="99">
        <f>SUMIFS(通讯通路门店!$Z:$Z,通讯通路门店!$S:$S,$G2173,通讯通路门店!$J:$J,"VIVO体验店")</f>
        <v>0</v>
      </c>
      <c r="BE2173" s="99">
        <f>SUMIFS(通讯通路门店!$AB:$AB,通讯通路门店!$S:$S,$G2173,通讯通路门店!$J:$J,"OPPO体验店")</f>
        <v>0</v>
      </c>
      <c r="BF2173" s="99">
        <f>SUMIFS(通讯通路门店!$X:$X,通讯通路门店!$S:$S,$G2173,通讯通路门店!$J:$J,"华为授权体验店")+SUMIFS(通讯通路门店!$AA:$AA,通讯通路门店!$S:$S,$G2173,通讯通路门店!$J:$J,"华为堡垒店")</f>
        <v>0</v>
      </c>
      <c r="BG2173" s="99">
        <f>SUMIFS(通讯通路门店!$Y:$Y,通讯通路门店!$S:$S,$G2173,通讯通路门店!$J:$J,"小米体验店")</f>
        <v>0</v>
      </c>
      <c r="BH2173" s="99">
        <f>SUMIFS(通讯通路门店!$AA:$AA,通讯通路门店!$S:$S,$G2173,通讯通路门店!$J:$J,"苹果体验店")</f>
        <v>0</v>
      </c>
      <c r="BI2173" s="99">
        <f>SUMIFS(通讯通路门店!$K:$K,通讯通路门店!$S:$S,$G2173,通讯通路门店!$J:$J,"其他品牌专卖店")</f>
        <v>0</v>
      </c>
      <c r="BJ2173" s="99">
        <f>SUMIFS(通讯通路门店!$AC:$AC,通讯通路门店!$S:$S,$G2173)</f>
        <v>0</v>
      </c>
      <c r="BK2173" s="99">
        <f>SUMIFS(通讯通路门店!$AD:$AD,通讯通路门店!$S:$S,$G2173)</f>
        <v>0</v>
      </c>
      <c r="BL2173" s="99">
        <f>SUMIFS(通讯通路门店!$AE:$AE,通讯通路门店!$S:$S,$G2173)</f>
        <v>0</v>
      </c>
      <c r="BM2173" s="99">
        <f>SUMIFS(通讯通路门店!$AF:$AF,通讯通路门店!$S:$S,$G2173)</f>
        <v>0</v>
      </c>
      <c r="BN2173" s="99">
        <f>SUMIFS(通讯通路门店!$AG:$AG,通讯通路门店!$S:$S,$G2173)</f>
        <v>0</v>
      </c>
      <c r="BO2173" s="99">
        <f>SUMIFS(通讯通路门店!$AH:$AH,通讯通路门店!$S:$S,$G2173)</f>
        <v>0</v>
      </c>
      <c r="BP2173" s="99">
        <f>SUMIFS(通讯通路门店!$AI:$AI,通讯通路门店!$S:$S,$G2173)</f>
        <v>0</v>
      </c>
      <c r="BQ2173" s="83"/>
    </row>
    <row r="2174" spans="1:69">
      <c r="A2174" s="99" t="str">
        <f>IFERROR(_xlfn.XLOOKUP($G2174,通讯通路门店!$S$4:$S$993933,通讯通路门店!$A$4:$A$993933,0,0),"")</f>
        <v>海南省</v>
      </c>
      <c r="B2174" s="99" t="str">
        <f>IFERROR(_xlfn.XLOOKUP($G2174,通讯通路门店!$S$4:$S$993933,通讯通路门店!$B$4:$B$993933,0,0),"")</f>
        <v>乐东黎族自治县</v>
      </c>
      <c r="C2174" s="99" t="str">
        <f>IFERROR(_xlfn.XLOOKUP($G2174,通讯通路门店!$S$4:$S$993933,通讯通路门店!$C$4:$C$993933,0,0),"")</f>
        <v>乐东黎族自治县</v>
      </c>
      <c r="D2174" s="99" t="str">
        <f>IFERROR(_xlfn.XLOOKUP($G2174,通讯通路门店!$S$4:$S$993933,通讯通路门店!$D$4:$D$993933,0,0),"")</f>
        <v>万冲镇</v>
      </c>
      <c r="E2174" s="83"/>
      <c r="F2174" s="83"/>
      <c r="G2174" s="101"/>
      <c r="H2174" s="102">
        <f>IFERROR(_xlfn.XLOOKUP($G2174,通讯通路门店!$S$4:$S$993933,通讯通路门店!$R$4:$R$993933,0,0),"")</f>
        <v>0</v>
      </c>
      <c r="I2174" s="83"/>
      <c r="J2174" s="83"/>
      <c r="K2174" s="83"/>
      <c r="L2174" s="83"/>
      <c r="M2174" s="83"/>
      <c r="N2174" s="83"/>
      <c r="O2174" s="83"/>
      <c r="P2174" s="83"/>
      <c r="Q2174" s="83"/>
      <c r="R2174" s="83"/>
      <c r="S2174" s="83"/>
      <c r="T2174" s="83"/>
      <c r="U2174" s="99">
        <f>COUNTIF(通讯通路门店!$S:$S,$G2174)</f>
        <v>0</v>
      </c>
      <c r="V2174" s="99">
        <f>COUNTIFS(通讯通路门店!$S:$S,$G2174,通讯通路门店!$J:$J,"综合卖场")</f>
        <v>0</v>
      </c>
      <c r="W2174" s="99">
        <f>SUMIFS(通讯通路门店!$AJ:$AJ,通讯通路门店!$S:$S,通讯客户沙盘!$G2174)</f>
        <v>0</v>
      </c>
      <c r="X2174" s="99">
        <f t="shared" si="165"/>
        <v>0</v>
      </c>
      <c r="Y2174" s="99">
        <f>COUNTIFS(通讯通路门店!$S:$S,$G2174,通讯通路门店!$J:$J,"荣耀体验店")+COUNTIFS(通讯通路门店!$S:$S,$G2174,通讯通路门店!$J:$J,"荣耀授权专卖店")</f>
        <v>0</v>
      </c>
      <c r="Z2174" s="99">
        <f>COUNTIFS(通讯通路门店!$S:$S,$G2174,通讯通路门店!$J:$J,"VIVO体验店")</f>
        <v>0</v>
      </c>
      <c r="AA2174" s="99">
        <f>COUNTIFS(通讯通路门店!$S:$S,$G2174,通讯通路门店!$J:$J,"OPPO体验店")</f>
        <v>0</v>
      </c>
      <c r="AB2174" s="99">
        <f>COUNTIFS(通讯通路门店!$S:$S,$G2174,通讯通路门店!$J:$J,"华为授权体验店")+COUNTIFS(通讯通路门店!$S:$S,$G2174,通讯通路门店!$J:$J,"华为堡垒店")</f>
        <v>0</v>
      </c>
      <c r="AC2174" s="99">
        <f>COUNTIFS(通讯通路门店!$S:$S,$G2174,通讯通路门店!$J:$J,"小米体验店")</f>
        <v>0</v>
      </c>
      <c r="AD2174" s="99">
        <f>COUNTIFS(通讯通路门店!$S:$S,$G2174,通讯通路门店!$J:$J,"苹果体验店")</f>
        <v>0</v>
      </c>
      <c r="AE2174" s="99">
        <f>COUNTIFS(通讯通路门店!$S:$S,$G2174,通讯通路门店!$J:$J,"其他品牌专卖店")</f>
        <v>0</v>
      </c>
      <c r="AF2174" s="99">
        <f>SUMIFS(通讯通路门店!$BI:$BI,通讯通路门店!$S:$S,$G2174)</f>
        <v>0</v>
      </c>
      <c r="AG2174" s="99">
        <f>SUMIFS(通讯通路门店!$BH:$BH,通讯通路门店!$S:$S,$G2174)</f>
        <v>0</v>
      </c>
      <c r="AH2174" s="99">
        <f t="shared" si="166"/>
        <v>0</v>
      </c>
      <c r="AI2174" s="99">
        <f>SUMIFS(通讯通路门店!$BB:$BB,通讯通路门店!$S:$S,$G2174)</f>
        <v>0</v>
      </c>
      <c r="AJ2174" s="99">
        <f>SUMIFS(通讯通路门店!$BE:$BE,通讯通路门店!$S:$S,$G2174)</f>
        <v>0</v>
      </c>
      <c r="AK2174" s="99">
        <f>SUMIFS(通讯通路门店!$BG:$BG,通讯通路门店!$S:$S,$G2174)</f>
        <v>0</v>
      </c>
      <c r="AL2174" s="99">
        <f>SUMIFS(通讯通路门店!$BC:$BC,通讯通路门店!$S:$S,$G2174)</f>
        <v>0</v>
      </c>
      <c r="AM2174" s="99">
        <f>SUMIFS(通讯通路门店!$BD:$BD,通讯通路门店!$S:$S,$G2174)</f>
        <v>0</v>
      </c>
      <c r="AN2174" s="99">
        <f>SUMIFS(通讯通路门店!$BF:$BF,通讯通路门店!$S:$S,$G2174)</f>
        <v>0</v>
      </c>
      <c r="AO2174" s="99">
        <f t="shared" si="167"/>
        <v>0</v>
      </c>
      <c r="AP2174" s="99">
        <f>SUMIFS(通讯通路门店!$K:$K,通讯通路门店!$S:$S,$G2174)</f>
        <v>0</v>
      </c>
      <c r="AQ2174" s="83"/>
      <c r="AR2174" s="99">
        <f>SUMIFS(通讯通路门店!$T:$T,通讯通路门店!$S:$S,$G2174)</f>
        <v>0</v>
      </c>
      <c r="AS2174" s="99">
        <f>SUMIFS(通讯通路门店!$U:$U,通讯通路门店!$S:$S,$G2174)</f>
        <v>0</v>
      </c>
      <c r="AT2174" s="99">
        <f>SUMIFS(通讯通路门店!$V:$V,通讯通路门店!$S:$S,$G2174)</f>
        <v>0</v>
      </c>
      <c r="AU2174" s="99">
        <f>SUMIFS(通讯通路门店!$W:$W,通讯通路门店!$S:$S,$G2174)</f>
        <v>0</v>
      </c>
      <c r="AV2174" s="99">
        <f>SUMIFS(通讯通路门店!$Z:$Z,通讯通路门店!$S:$S,$G2174)</f>
        <v>0</v>
      </c>
      <c r="AW2174" s="99">
        <f>SUMIFS(通讯通路门店!$AB:$AB,通讯通路门店!$S:$S,$G2174)</f>
        <v>0</v>
      </c>
      <c r="AX2174" s="99">
        <f>SUMIFS(通讯通路门店!$X:$X,通讯通路门店!$S:$S,$G2174)</f>
        <v>0</v>
      </c>
      <c r="AY2174" s="99">
        <f>SUMIFS(通讯通路门店!$Y:$Y,通讯通路门店!$S:$S,$G2174)</f>
        <v>0</v>
      </c>
      <c r="AZ2174" s="99">
        <f>SUMIFS(通讯通路门店!$AA:$AA,通讯通路门店!$S:$S,$G2174)</f>
        <v>0</v>
      </c>
      <c r="BA2174" s="99">
        <f t="shared" si="168"/>
        <v>0</v>
      </c>
      <c r="BB2174" s="99">
        <f t="shared" si="169"/>
        <v>0</v>
      </c>
      <c r="BC2174" s="99">
        <f>SUMIFS(通讯通路门店!$W:$W,通讯通路门店!$S:$S,$G2174,通讯通路门店!$J:$J,"荣耀体验店")+SUMIFS(通讯通路门店!$W:$W,通讯通路门店!$S:$S,$G2174,通讯通路门店!$J:$J,"荣耀授权专卖店")</f>
        <v>0</v>
      </c>
      <c r="BD2174" s="99">
        <f>SUMIFS(通讯通路门店!$Z:$Z,通讯通路门店!$S:$S,$G2174,通讯通路门店!$J:$J,"VIVO体验店")</f>
        <v>0</v>
      </c>
      <c r="BE2174" s="99">
        <f>SUMIFS(通讯通路门店!$AB:$AB,通讯通路门店!$S:$S,$G2174,通讯通路门店!$J:$J,"OPPO体验店")</f>
        <v>0</v>
      </c>
      <c r="BF2174" s="99">
        <f>SUMIFS(通讯通路门店!$X:$X,通讯通路门店!$S:$S,$G2174,通讯通路门店!$J:$J,"华为授权体验店")+SUMIFS(通讯通路门店!$AA:$AA,通讯通路门店!$S:$S,$G2174,通讯通路门店!$J:$J,"华为堡垒店")</f>
        <v>0</v>
      </c>
      <c r="BG2174" s="99">
        <f>SUMIFS(通讯通路门店!$Y:$Y,通讯通路门店!$S:$S,$G2174,通讯通路门店!$J:$J,"小米体验店")</f>
        <v>0</v>
      </c>
      <c r="BH2174" s="99">
        <f>SUMIFS(通讯通路门店!$AA:$AA,通讯通路门店!$S:$S,$G2174,通讯通路门店!$J:$J,"苹果体验店")</f>
        <v>0</v>
      </c>
      <c r="BI2174" s="99">
        <f>SUMIFS(通讯通路门店!$K:$K,通讯通路门店!$S:$S,$G2174,通讯通路门店!$J:$J,"其他品牌专卖店")</f>
        <v>0</v>
      </c>
      <c r="BJ2174" s="99">
        <f>SUMIFS(通讯通路门店!$AC:$AC,通讯通路门店!$S:$S,$G2174)</f>
        <v>0</v>
      </c>
      <c r="BK2174" s="99">
        <f>SUMIFS(通讯通路门店!$AD:$AD,通讯通路门店!$S:$S,$G2174)</f>
        <v>0</v>
      </c>
      <c r="BL2174" s="99">
        <f>SUMIFS(通讯通路门店!$AE:$AE,通讯通路门店!$S:$S,$G2174)</f>
        <v>0</v>
      </c>
      <c r="BM2174" s="99">
        <f>SUMIFS(通讯通路门店!$AF:$AF,通讯通路门店!$S:$S,$G2174)</f>
        <v>0</v>
      </c>
      <c r="BN2174" s="99">
        <f>SUMIFS(通讯通路门店!$AG:$AG,通讯通路门店!$S:$S,$G2174)</f>
        <v>0</v>
      </c>
      <c r="BO2174" s="99">
        <f>SUMIFS(通讯通路门店!$AH:$AH,通讯通路门店!$S:$S,$G2174)</f>
        <v>0</v>
      </c>
      <c r="BP2174" s="99">
        <f>SUMIFS(通讯通路门店!$AI:$AI,通讯通路门店!$S:$S,$G2174)</f>
        <v>0</v>
      </c>
      <c r="BQ2174" s="83"/>
    </row>
    <row r="2175" spans="1:69">
      <c r="A2175" s="99" t="str">
        <f>IFERROR(_xlfn.XLOOKUP($G2175,通讯通路门店!$S$4:$S$993933,通讯通路门店!$A$4:$A$993933,0,0),"")</f>
        <v>海南省</v>
      </c>
      <c r="B2175" s="99" t="str">
        <f>IFERROR(_xlfn.XLOOKUP($G2175,通讯通路门店!$S$4:$S$993933,通讯通路门店!$B$4:$B$993933,0,0),"")</f>
        <v>乐东黎族自治县</v>
      </c>
      <c r="C2175" s="99" t="str">
        <f>IFERROR(_xlfn.XLOOKUP($G2175,通讯通路门店!$S$4:$S$993933,通讯通路门店!$C$4:$C$993933,0,0),"")</f>
        <v>乐东黎族自治县</v>
      </c>
      <c r="D2175" s="99" t="str">
        <f>IFERROR(_xlfn.XLOOKUP($G2175,通讯通路门店!$S$4:$S$993933,通讯通路门店!$D$4:$D$993933,0,0),"")</f>
        <v>万冲镇</v>
      </c>
      <c r="E2175" s="83"/>
      <c r="F2175" s="83"/>
      <c r="G2175" s="101"/>
      <c r="H2175" s="102">
        <f>IFERROR(_xlfn.XLOOKUP($G2175,通讯通路门店!$S$4:$S$993933,通讯通路门店!$R$4:$R$993933,0,0),"")</f>
        <v>0</v>
      </c>
      <c r="I2175" s="83"/>
      <c r="J2175" s="83"/>
      <c r="K2175" s="83"/>
      <c r="L2175" s="83"/>
      <c r="M2175" s="83"/>
      <c r="N2175" s="83"/>
      <c r="O2175" s="83"/>
      <c r="P2175" s="83"/>
      <c r="Q2175" s="83"/>
      <c r="R2175" s="83"/>
      <c r="S2175" s="83"/>
      <c r="T2175" s="83"/>
      <c r="U2175" s="99">
        <f>COUNTIF(通讯通路门店!$S:$S,$G2175)</f>
        <v>0</v>
      </c>
      <c r="V2175" s="99">
        <f>COUNTIFS(通讯通路门店!$S:$S,$G2175,通讯通路门店!$J:$J,"综合卖场")</f>
        <v>0</v>
      </c>
      <c r="W2175" s="99">
        <f>SUMIFS(通讯通路门店!$AJ:$AJ,通讯通路门店!$S:$S,通讯客户沙盘!$G2175)</f>
        <v>0</v>
      </c>
      <c r="X2175" s="99">
        <f t="shared" si="165"/>
        <v>0</v>
      </c>
      <c r="Y2175" s="99">
        <f>COUNTIFS(通讯通路门店!$S:$S,$G2175,通讯通路门店!$J:$J,"荣耀体验店")+COUNTIFS(通讯通路门店!$S:$S,$G2175,通讯通路门店!$J:$J,"荣耀授权专卖店")</f>
        <v>0</v>
      </c>
      <c r="Z2175" s="99">
        <f>COUNTIFS(通讯通路门店!$S:$S,$G2175,通讯通路门店!$J:$J,"VIVO体验店")</f>
        <v>0</v>
      </c>
      <c r="AA2175" s="99">
        <f>COUNTIFS(通讯通路门店!$S:$S,$G2175,通讯通路门店!$J:$J,"OPPO体验店")</f>
        <v>0</v>
      </c>
      <c r="AB2175" s="99">
        <f>COUNTIFS(通讯通路门店!$S:$S,$G2175,通讯通路门店!$J:$J,"华为授权体验店")+COUNTIFS(通讯通路门店!$S:$S,$G2175,通讯通路门店!$J:$J,"华为堡垒店")</f>
        <v>0</v>
      </c>
      <c r="AC2175" s="99">
        <f>COUNTIFS(通讯通路门店!$S:$S,$G2175,通讯通路门店!$J:$J,"小米体验店")</f>
        <v>0</v>
      </c>
      <c r="AD2175" s="99">
        <f>COUNTIFS(通讯通路门店!$S:$S,$G2175,通讯通路门店!$J:$J,"苹果体验店")</f>
        <v>0</v>
      </c>
      <c r="AE2175" s="99">
        <f>COUNTIFS(通讯通路门店!$S:$S,$G2175,通讯通路门店!$J:$J,"其他品牌专卖店")</f>
        <v>0</v>
      </c>
      <c r="AF2175" s="99">
        <f>SUMIFS(通讯通路门店!$BI:$BI,通讯通路门店!$S:$S,$G2175)</f>
        <v>0</v>
      </c>
      <c r="AG2175" s="99">
        <f>SUMIFS(通讯通路门店!$BH:$BH,通讯通路门店!$S:$S,$G2175)</f>
        <v>0</v>
      </c>
      <c r="AH2175" s="99">
        <f t="shared" si="166"/>
        <v>0</v>
      </c>
      <c r="AI2175" s="99">
        <f>SUMIFS(通讯通路门店!$BB:$BB,通讯通路门店!$S:$S,$G2175)</f>
        <v>0</v>
      </c>
      <c r="AJ2175" s="99">
        <f>SUMIFS(通讯通路门店!$BE:$BE,通讯通路门店!$S:$S,$G2175)</f>
        <v>0</v>
      </c>
      <c r="AK2175" s="99">
        <f>SUMIFS(通讯通路门店!$BG:$BG,通讯通路门店!$S:$S,$G2175)</f>
        <v>0</v>
      </c>
      <c r="AL2175" s="99">
        <f>SUMIFS(通讯通路门店!$BC:$BC,通讯通路门店!$S:$S,$G2175)</f>
        <v>0</v>
      </c>
      <c r="AM2175" s="99">
        <f>SUMIFS(通讯通路门店!$BD:$BD,通讯通路门店!$S:$S,$G2175)</f>
        <v>0</v>
      </c>
      <c r="AN2175" s="99">
        <f>SUMIFS(通讯通路门店!$BF:$BF,通讯通路门店!$S:$S,$G2175)</f>
        <v>0</v>
      </c>
      <c r="AO2175" s="99">
        <f t="shared" si="167"/>
        <v>0</v>
      </c>
      <c r="AP2175" s="99">
        <f>SUMIFS(通讯通路门店!$K:$K,通讯通路门店!$S:$S,$G2175)</f>
        <v>0</v>
      </c>
      <c r="AQ2175" s="83"/>
      <c r="AR2175" s="99">
        <f>SUMIFS(通讯通路门店!$T:$T,通讯通路门店!$S:$S,$G2175)</f>
        <v>0</v>
      </c>
      <c r="AS2175" s="99">
        <f>SUMIFS(通讯通路门店!$U:$U,通讯通路门店!$S:$S,$G2175)</f>
        <v>0</v>
      </c>
      <c r="AT2175" s="99">
        <f>SUMIFS(通讯通路门店!$V:$V,通讯通路门店!$S:$S,$G2175)</f>
        <v>0</v>
      </c>
      <c r="AU2175" s="99">
        <f>SUMIFS(通讯通路门店!$W:$W,通讯通路门店!$S:$S,$G2175)</f>
        <v>0</v>
      </c>
      <c r="AV2175" s="99">
        <f>SUMIFS(通讯通路门店!$Z:$Z,通讯通路门店!$S:$S,$G2175)</f>
        <v>0</v>
      </c>
      <c r="AW2175" s="99">
        <f>SUMIFS(通讯通路门店!$AB:$AB,通讯通路门店!$S:$S,$G2175)</f>
        <v>0</v>
      </c>
      <c r="AX2175" s="99">
        <f>SUMIFS(通讯通路门店!$X:$X,通讯通路门店!$S:$S,$G2175)</f>
        <v>0</v>
      </c>
      <c r="AY2175" s="99">
        <f>SUMIFS(通讯通路门店!$Y:$Y,通讯通路门店!$S:$S,$G2175)</f>
        <v>0</v>
      </c>
      <c r="AZ2175" s="99">
        <f>SUMIFS(通讯通路门店!$AA:$AA,通讯通路门店!$S:$S,$G2175)</f>
        <v>0</v>
      </c>
      <c r="BA2175" s="99">
        <f t="shared" si="168"/>
        <v>0</v>
      </c>
      <c r="BB2175" s="99">
        <f t="shared" si="169"/>
        <v>0</v>
      </c>
      <c r="BC2175" s="99">
        <f>SUMIFS(通讯通路门店!$W:$W,通讯通路门店!$S:$S,$G2175,通讯通路门店!$J:$J,"荣耀体验店")+SUMIFS(通讯通路门店!$W:$W,通讯通路门店!$S:$S,$G2175,通讯通路门店!$J:$J,"荣耀授权专卖店")</f>
        <v>0</v>
      </c>
      <c r="BD2175" s="99">
        <f>SUMIFS(通讯通路门店!$Z:$Z,通讯通路门店!$S:$S,$G2175,通讯通路门店!$J:$J,"VIVO体验店")</f>
        <v>0</v>
      </c>
      <c r="BE2175" s="99">
        <f>SUMIFS(通讯通路门店!$AB:$AB,通讯通路门店!$S:$S,$G2175,通讯通路门店!$J:$J,"OPPO体验店")</f>
        <v>0</v>
      </c>
      <c r="BF2175" s="99">
        <f>SUMIFS(通讯通路门店!$X:$X,通讯通路门店!$S:$S,$G2175,通讯通路门店!$J:$J,"华为授权体验店")+SUMIFS(通讯通路门店!$AA:$AA,通讯通路门店!$S:$S,$G2175,通讯通路门店!$J:$J,"华为堡垒店")</f>
        <v>0</v>
      </c>
      <c r="BG2175" s="99">
        <f>SUMIFS(通讯通路门店!$Y:$Y,通讯通路门店!$S:$S,$G2175,通讯通路门店!$J:$J,"小米体验店")</f>
        <v>0</v>
      </c>
      <c r="BH2175" s="99">
        <f>SUMIFS(通讯通路门店!$AA:$AA,通讯通路门店!$S:$S,$G2175,通讯通路门店!$J:$J,"苹果体验店")</f>
        <v>0</v>
      </c>
      <c r="BI2175" s="99">
        <f>SUMIFS(通讯通路门店!$K:$K,通讯通路门店!$S:$S,$G2175,通讯通路门店!$J:$J,"其他品牌专卖店")</f>
        <v>0</v>
      </c>
      <c r="BJ2175" s="99">
        <f>SUMIFS(通讯通路门店!$AC:$AC,通讯通路门店!$S:$S,$G2175)</f>
        <v>0</v>
      </c>
      <c r="BK2175" s="99">
        <f>SUMIFS(通讯通路门店!$AD:$AD,通讯通路门店!$S:$S,$G2175)</f>
        <v>0</v>
      </c>
      <c r="BL2175" s="99">
        <f>SUMIFS(通讯通路门店!$AE:$AE,通讯通路门店!$S:$S,$G2175)</f>
        <v>0</v>
      </c>
      <c r="BM2175" s="99">
        <f>SUMIFS(通讯通路门店!$AF:$AF,通讯通路门店!$S:$S,$G2175)</f>
        <v>0</v>
      </c>
      <c r="BN2175" s="99">
        <f>SUMIFS(通讯通路门店!$AG:$AG,通讯通路门店!$S:$S,$G2175)</f>
        <v>0</v>
      </c>
      <c r="BO2175" s="99">
        <f>SUMIFS(通讯通路门店!$AH:$AH,通讯通路门店!$S:$S,$G2175)</f>
        <v>0</v>
      </c>
      <c r="BP2175" s="99">
        <f>SUMIFS(通讯通路门店!$AI:$AI,通讯通路门店!$S:$S,$G2175)</f>
        <v>0</v>
      </c>
      <c r="BQ2175" s="83"/>
    </row>
    <row r="2176" spans="1:69">
      <c r="A2176" s="99" t="str">
        <f>IFERROR(_xlfn.XLOOKUP($G2176,通讯通路门店!$S$4:$S$993933,通讯通路门店!$A$4:$A$993933,0,0),"")</f>
        <v>海南省</v>
      </c>
      <c r="B2176" s="99" t="str">
        <f>IFERROR(_xlfn.XLOOKUP($G2176,通讯通路门店!$S$4:$S$993933,通讯通路门店!$B$4:$B$993933,0,0),"")</f>
        <v>乐东黎族自治县</v>
      </c>
      <c r="C2176" s="99" t="str">
        <f>IFERROR(_xlfn.XLOOKUP($G2176,通讯通路门店!$S$4:$S$993933,通讯通路门店!$C$4:$C$993933,0,0),"")</f>
        <v>乐东黎族自治县</v>
      </c>
      <c r="D2176" s="99" t="str">
        <f>IFERROR(_xlfn.XLOOKUP($G2176,通讯通路门店!$S$4:$S$993933,通讯通路门店!$D$4:$D$993933,0,0),"")</f>
        <v>万冲镇</v>
      </c>
      <c r="E2176" s="83"/>
      <c r="F2176" s="83"/>
      <c r="G2176" s="101"/>
      <c r="H2176" s="102">
        <f>IFERROR(_xlfn.XLOOKUP($G2176,通讯通路门店!$S$4:$S$993933,通讯通路门店!$R$4:$R$993933,0,0),"")</f>
        <v>0</v>
      </c>
      <c r="I2176" s="83"/>
      <c r="J2176" s="83"/>
      <c r="K2176" s="83"/>
      <c r="L2176" s="83"/>
      <c r="M2176" s="83"/>
      <c r="N2176" s="83"/>
      <c r="O2176" s="83"/>
      <c r="P2176" s="83"/>
      <c r="Q2176" s="83"/>
      <c r="R2176" s="83"/>
      <c r="S2176" s="83"/>
      <c r="T2176" s="83"/>
      <c r="U2176" s="99">
        <f>COUNTIF(通讯通路门店!$S:$S,$G2176)</f>
        <v>0</v>
      </c>
      <c r="V2176" s="99">
        <f>COUNTIFS(通讯通路门店!$S:$S,$G2176,通讯通路门店!$J:$J,"综合卖场")</f>
        <v>0</v>
      </c>
      <c r="W2176" s="99">
        <f>SUMIFS(通讯通路门店!$AJ:$AJ,通讯通路门店!$S:$S,通讯客户沙盘!$G2176)</f>
        <v>0</v>
      </c>
      <c r="X2176" s="99">
        <f t="shared" si="165"/>
        <v>0</v>
      </c>
      <c r="Y2176" s="99">
        <f>COUNTIFS(通讯通路门店!$S:$S,$G2176,通讯通路门店!$J:$J,"荣耀体验店")+COUNTIFS(通讯通路门店!$S:$S,$G2176,通讯通路门店!$J:$J,"荣耀授权专卖店")</f>
        <v>0</v>
      </c>
      <c r="Z2176" s="99">
        <f>COUNTIFS(通讯通路门店!$S:$S,$G2176,通讯通路门店!$J:$J,"VIVO体验店")</f>
        <v>0</v>
      </c>
      <c r="AA2176" s="99">
        <f>COUNTIFS(通讯通路门店!$S:$S,$G2176,通讯通路门店!$J:$J,"OPPO体验店")</f>
        <v>0</v>
      </c>
      <c r="AB2176" s="99">
        <f>COUNTIFS(通讯通路门店!$S:$S,$G2176,通讯通路门店!$J:$J,"华为授权体验店")+COUNTIFS(通讯通路门店!$S:$S,$G2176,通讯通路门店!$J:$J,"华为堡垒店")</f>
        <v>0</v>
      </c>
      <c r="AC2176" s="99">
        <f>COUNTIFS(通讯通路门店!$S:$S,$G2176,通讯通路门店!$J:$J,"小米体验店")</f>
        <v>0</v>
      </c>
      <c r="AD2176" s="99">
        <f>COUNTIFS(通讯通路门店!$S:$S,$G2176,通讯通路门店!$J:$J,"苹果体验店")</f>
        <v>0</v>
      </c>
      <c r="AE2176" s="99">
        <f>COUNTIFS(通讯通路门店!$S:$S,$G2176,通讯通路门店!$J:$J,"其他品牌专卖店")</f>
        <v>0</v>
      </c>
      <c r="AF2176" s="99">
        <f>SUMIFS(通讯通路门店!$BI:$BI,通讯通路门店!$S:$S,$G2176)</f>
        <v>0</v>
      </c>
      <c r="AG2176" s="99">
        <f>SUMIFS(通讯通路门店!$BH:$BH,通讯通路门店!$S:$S,$G2176)</f>
        <v>0</v>
      </c>
      <c r="AH2176" s="99">
        <f t="shared" si="166"/>
        <v>0</v>
      </c>
      <c r="AI2176" s="99">
        <f>SUMIFS(通讯通路门店!$BB:$BB,通讯通路门店!$S:$S,$G2176)</f>
        <v>0</v>
      </c>
      <c r="AJ2176" s="99">
        <f>SUMIFS(通讯通路门店!$BE:$BE,通讯通路门店!$S:$S,$G2176)</f>
        <v>0</v>
      </c>
      <c r="AK2176" s="99">
        <f>SUMIFS(通讯通路门店!$BG:$BG,通讯通路门店!$S:$S,$G2176)</f>
        <v>0</v>
      </c>
      <c r="AL2176" s="99">
        <f>SUMIFS(通讯通路门店!$BC:$BC,通讯通路门店!$S:$S,$G2176)</f>
        <v>0</v>
      </c>
      <c r="AM2176" s="99">
        <f>SUMIFS(通讯通路门店!$BD:$BD,通讯通路门店!$S:$S,$G2176)</f>
        <v>0</v>
      </c>
      <c r="AN2176" s="99">
        <f>SUMIFS(通讯通路门店!$BF:$BF,通讯通路门店!$S:$S,$G2176)</f>
        <v>0</v>
      </c>
      <c r="AO2176" s="99">
        <f t="shared" si="167"/>
        <v>0</v>
      </c>
      <c r="AP2176" s="99">
        <f>SUMIFS(通讯通路门店!$K:$K,通讯通路门店!$S:$S,$G2176)</f>
        <v>0</v>
      </c>
      <c r="AQ2176" s="83"/>
      <c r="AR2176" s="99">
        <f>SUMIFS(通讯通路门店!$T:$T,通讯通路门店!$S:$S,$G2176)</f>
        <v>0</v>
      </c>
      <c r="AS2176" s="99">
        <f>SUMIFS(通讯通路门店!$U:$U,通讯通路门店!$S:$S,$G2176)</f>
        <v>0</v>
      </c>
      <c r="AT2176" s="99">
        <f>SUMIFS(通讯通路门店!$V:$V,通讯通路门店!$S:$S,$G2176)</f>
        <v>0</v>
      </c>
      <c r="AU2176" s="99">
        <f>SUMIFS(通讯通路门店!$W:$W,通讯通路门店!$S:$S,$G2176)</f>
        <v>0</v>
      </c>
      <c r="AV2176" s="99">
        <f>SUMIFS(通讯通路门店!$Z:$Z,通讯通路门店!$S:$S,$G2176)</f>
        <v>0</v>
      </c>
      <c r="AW2176" s="99">
        <f>SUMIFS(通讯通路门店!$AB:$AB,通讯通路门店!$S:$S,$G2176)</f>
        <v>0</v>
      </c>
      <c r="AX2176" s="99">
        <f>SUMIFS(通讯通路门店!$X:$X,通讯通路门店!$S:$S,$G2176)</f>
        <v>0</v>
      </c>
      <c r="AY2176" s="99">
        <f>SUMIFS(通讯通路门店!$Y:$Y,通讯通路门店!$S:$S,$G2176)</f>
        <v>0</v>
      </c>
      <c r="AZ2176" s="99">
        <f>SUMIFS(通讯通路门店!$AA:$AA,通讯通路门店!$S:$S,$G2176)</f>
        <v>0</v>
      </c>
      <c r="BA2176" s="99">
        <f t="shared" si="168"/>
        <v>0</v>
      </c>
      <c r="BB2176" s="99">
        <f t="shared" si="169"/>
        <v>0</v>
      </c>
      <c r="BC2176" s="99">
        <f>SUMIFS(通讯通路门店!$W:$W,通讯通路门店!$S:$S,$G2176,通讯通路门店!$J:$J,"荣耀体验店")+SUMIFS(通讯通路门店!$W:$W,通讯通路门店!$S:$S,$G2176,通讯通路门店!$J:$J,"荣耀授权专卖店")</f>
        <v>0</v>
      </c>
      <c r="BD2176" s="99">
        <f>SUMIFS(通讯通路门店!$Z:$Z,通讯通路门店!$S:$S,$G2176,通讯通路门店!$J:$J,"VIVO体验店")</f>
        <v>0</v>
      </c>
      <c r="BE2176" s="99">
        <f>SUMIFS(通讯通路门店!$AB:$AB,通讯通路门店!$S:$S,$G2176,通讯通路门店!$J:$J,"OPPO体验店")</f>
        <v>0</v>
      </c>
      <c r="BF2176" s="99">
        <f>SUMIFS(通讯通路门店!$X:$X,通讯通路门店!$S:$S,$G2176,通讯通路门店!$J:$J,"华为授权体验店")+SUMIFS(通讯通路门店!$AA:$AA,通讯通路门店!$S:$S,$G2176,通讯通路门店!$J:$J,"华为堡垒店")</f>
        <v>0</v>
      </c>
      <c r="BG2176" s="99">
        <f>SUMIFS(通讯通路门店!$Y:$Y,通讯通路门店!$S:$S,$G2176,通讯通路门店!$J:$J,"小米体验店")</f>
        <v>0</v>
      </c>
      <c r="BH2176" s="99">
        <f>SUMIFS(通讯通路门店!$AA:$AA,通讯通路门店!$S:$S,$G2176,通讯通路门店!$J:$J,"苹果体验店")</f>
        <v>0</v>
      </c>
      <c r="BI2176" s="99">
        <f>SUMIFS(通讯通路门店!$K:$K,通讯通路门店!$S:$S,$G2176,通讯通路门店!$J:$J,"其他品牌专卖店")</f>
        <v>0</v>
      </c>
      <c r="BJ2176" s="99">
        <f>SUMIFS(通讯通路门店!$AC:$AC,通讯通路门店!$S:$S,$G2176)</f>
        <v>0</v>
      </c>
      <c r="BK2176" s="99">
        <f>SUMIFS(通讯通路门店!$AD:$AD,通讯通路门店!$S:$S,$G2176)</f>
        <v>0</v>
      </c>
      <c r="BL2176" s="99">
        <f>SUMIFS(通讯通路门店!$AE:$AE,通讯通路门店!$S:$S,$G2176)</f>
        <v>0</v>
      </c>
      <c r="BM2176" s="99">
        <f>SUMIFS(通讯通路门店!$AF:$AF,通讯通路门店!$S:$S,$G2176)</f>
        <v>0</v>
      </c>
      <c r="BN2176" s="99">
        <f>SUMIFS(通讯通路门店!$AG:$AG,通讯通路门店!$S:$S,$G2176)</f>
        <v>0</v>
      </c>
      <c r="BO2176" s="99">
        <f>SUMIFS(通讯通路门店!$AH:$AH,通讯通路门店!$S:$S,$G2176)</f>
        <v>0</v>
      </c>
      <c r="BP2176" s="99">
        <f>SUMIFS(通讯通路门店!$AI:$AI,通讯通路门店!$S:$S,$G2176)</f>
        <v>0</v>
      </c>
      <c r="BQ2176" s="83"/>
    </row>
    <row r="2177" spans="1:69">
      <c r="A2177" s="99" t="str">
        <f>IFERROR(_xlfn.XLOOKUP($G2177,通讯通路门店!$S$4:$S$993933,通讯通路门店!$A$4:$A$993933,0,0),"")</f>
        <v>海南省</v>
      </c>
      <c r="B2177" s="99" t="str">
        <f>IFERROR(_xlfn.XLOOKUP($G2177,通讯通路门店!$S$4:$S$993933,通讯通路门店!$B$4:$B$993933,0,0),"")</f>
        <v>乐东黎族自治县</v>
      </c>
      <c r="C2177" s="99" t="str">
        <f>IFERROR(_xlfn.XLOOKUP($G2177,通讯通路门店!$S$4:$S$993933,通讯通路门店!$C$4:$C$993933,0,0),"")</f>
        <v>乐东黎族自治县</v>
      </c>
      <c r="D2177" s="99" t="str">
        <f>IFERROR(_xlfn.XLOOKUP($G2177,通讯通路门店!$S$4:$S$993933,通讯通路门店!$D$4:$D$993933,0,0),"")</f>
        <v>万冲镇</v>
      </c>
      <c r="E2177" s="83"/>
      <c r="F2177" s="83"/>
      <c r="G2177" s="101"/>
      <c r="H2177" s="102">
        <f>IFERROR(_xlfn.XLOOKUP($G2177,通讯通路门店!$S$4:$S$993933,通讯通路门店!$R$4:$R$993933,0,0),"")</f>
        <v>0</v>
      </c>
      <c r="I2177" s="83"/>
      <c r="J2177" s="83"/>
      <c r="K2177" s="83"/>
      <c r="L2177" s="83"/>
      <c r="M2177" s="83"/>
      <c r="N2177" s="83"/>
      <c r="O2177" s="83"/>
      <c r="P2177" s="83"/>
      <c r="Q2177" s="83"/>
      <c r="R2177" s="83"/>
      <c r="S2177" s="83"/>
      <c r="T2177" s="83"/>
      <c r="U2177" s="99">
        <f>COUNTIF(通讯通路门店!$S:$S,$G2177)</f>
        <v>0</v>
      </c>
      <c r="V2177" s="99">
        <f>COUNTIFS(通讯通路门店!$S:$S,$G2177,通讯通路门店!$J:$J,"综合卖场")</f>
        <v>0</v>
      </c>
      <c r="W2177" s="99">
        <f>SUMIFS(通讯通路门店!$AJ:$AJ,通讯通路门店!$S:$S,通讯客户沙盘!$G2177)</f>
        <v>0</v>
      </c>
      <c r="X2177" s="99">
        <f t="shared" si="165"/>
        <v>0</v>
      </c>
      <c r="Y2177" s="99">
        <f>COUNTIFS(通讯通路门店!$S:$S,$G2177,通讯通路门店!$J:$J,"荣耀体验店")+COUNTIFS(通讯通路门店!$S:$S,$G2177,通讯通路门店!$J:$J,"荣耀授权专卖店")</f>
        <v>0</v>
      </c>
      <c r="Z2177" s="99">
        <f>COUNTIFS(通讯通路门店!$S:$S,$G2177,通讯通路门店!$J:$J,"VIVO体验店")</f>
        <v>0</v>
      </c>
      <c r="AA2177" s="99">
        <f>COUNTIFS(通讯通路门店!$S:$S,$G2177,通讯通路门店!$J:$J,"OPPO体验店")</f>
        <v>0</v>
      </c>
      <c r="AB2177" s="99">
        <f>COUNTIFS(通讯通路门店!$S:$S,$G2177,通讯通路门店!$J:$J,"华为授权体验店")+COUNTIFS(通讯通路门店!$S:$S,$G2177,通讯通路门店!$J:$J,"华为堡垒店")</f>
        <v>0</v>
      </c>
      <c r="AC2177" s="99">
        <f>COUNTIFS(通讯通路门店!$S:$S,$G2177,通讯通路门店!$J:$J,"小米体验店")</f>
        <v>0</v>
      </c>
      <c r="AD2177" s="99">
        <f>COUNTIFS(通讯通路门店!$S:$S,$G2177,通讯通路门店!$J:$J,"苹果体验店")</f>
        <v>0</v>
      </c>
      <c r="AE2177" s="99">
        <f>COUNTIFS(通讯通路门店!$S:$S,$G2177,通讯通路门店!$J:$J,"其他品牌专卖店")</f>
        <v>0</v>
      </c>
      <c r="AF2177" s="99">
        <f>SUMIFS(通讯通路门店!$BI:$BI,通讯通路门店!$S:$S,$G2177)</f>
        <v>0</v>
      </c>
      <c r="AG2177" s="99">
        <f>SUMIFS(通讯通路门店!$BH:$BH,通讯通路门店!$S:$S,$G2177)</f>
        <v>0</v>
      </c>
      <c r="AH2177" s="99">
        <f t="shared" si="166"/>
        <v>0</v>
      </c>
      <c r="AI2177" s="99">
        <f>SUMIFS(通讯通路门店!$BB:$BB,通讯通路门店!$S:$S,$G2177)</f>
        <v>0</v>
      </c>
      <c r="AJ2177" s="99">
        <f>SUMIFS(通讯通路门店!$BE:$BE,通讯通路门店!$S:$S,$G2177)</f>
        <v>0</v>
      </c>
      <c r="AK2177" s="99">
        <f>SUMIFS(通讯通路门店!$BG:$BG,通讯通路门店!$S:$S,$G2177)</f>
        <v>0</v>
      </c>
      <c r="AL2177" s="99">
        <f>SUMIFS(通讯通路门店!$BC:$BC,通讯通路门店!$S:$S,$G2177)</f>
        <v>0</v>
      </c>
      <c r="AM2177" s="99">
        <f>SUMIFS(通讯通路门店!$BD:$BD,通讯通路门店!$S:$S,$G2177)</f>
        <v>0</v>
      </c>
      <c r="AN2177" s="99">
        <f>SUMIFS(通讯通路门店!$BF:$BF,通讯通路门店!$S:$S,$G2177)</f>
        <v>0</v>
      </c>
      <c r="AO2177" s="99">
        <f t="shared" si="167"/>
        <v>0</v>
      </c>
      <c r="AP2177" s="99">
        <f>SUMIFS(通讯通路门店!$K:$K,通讯通路门店!$S:$S,$G2177)</f>
        <v>0</v>
      </c>
      <c r="AQ2177" s="83"/>
      <c r="AR2177" s="99">
        <f>SUMIFS(通讯通路门店!$T:$T,通讯通路门店!$S:$S,$G2177)</f>
        <v>0</v>
      </c>
      <c r="AS2177" s="99">
        <f>SUMIFS(通讯通路门店!$U:$U,通讯通路门店!$S:$S,$G2177)</f>
        <v>0</v>
      </c>
      <c r="AT2177" s="99">
        <f>SUMIFS(通讯通路门店!$V:$V,通讯通路门店!$S:$S,$G2177)</f>
        <v>0</v>
      </c>
      <c r="AU2177" s="99">
        <f>SUMIFS(通讯通路门店!$W:$W,通讯通路门店!$S:$S,$G2177)</f>
        <v>0</v>
      </c>
      <c r="AV2177" s="99">
        <f>SUMIFS(通讯通路门店!$Z:$Z,通讯通路门店!$S:$S,$G2177)</f>
        <v>0</v>
      </c>
      <c r="AW2177" s="99">
        <f>SUMIFS(通讯通路门店!$AB:$AB,通讯通路门店!$S:$S,$G2177)</f>
        <v>0</v>
      </c>
      <c r="AX2177" s="99">
        <f>SUMIFS(通讯通路门店!$X:$X,通讯通路门店!$S:$S,$G2177)</f>
        <v>0</v>
      </c>
      <c r="AY2177" s="99">
        <f>SUMIFS(通讯通路门店!$Y:$Y,通讯通路门店!$S:$S,$G2177)</f>
        <v>0</v>
      </c>
      <c r="AZ2177" s="99">
        <f>SUMIFS(通讯通路门店!$AA:$AA,通讯通路门店!$S:$S,$G2177)</f>
        <v>0</v>
      </c>
      <c r="BA2177" s="99">
        <f t="shared" si="168"/>
        <v>0</v>
      </c>
      <c r="BB2177" s="99">
        <f t="shared" si="169"/>
        <v>0</v>
      </c>
      <c r="BC2177" s="99">
        <f>SUMIFS(通讯通路门店!$W:$W,通讯通路门店!$S:$S,$G2177,通讯通路门店!$J:$J,"荣耀体验店")+SUMIFS(通讯通路门店!$W:$W,通讯通路门店!$S:$S,$G2177,通讯通路门店!$J:$J,"荣耀授权专卖店")</f>
        <v>0</v>
      </c>
      <c r="BD2177" s="99">
        <f>SUMIFS(通讯通路门店!$Z:$Z,通讯通路门店!$S:$S,$G2177,通讯通路门店!$J:$J,"VIVO体验店")</f>
        <v>0</v>
      </c>
      <c r="BE2177" s="99">
        <f>SUMIFS(通讯通路门店!$AB:$AB,通讯通路门店!$S:$S,$G2177,通讯通路门店!$J:$J,"OPPO体验店")</f>
        <v>0</v>
      </c>
      <c r="BF2177" s="99">
        <f>SUMIFS(通讯通路门店!$X:$X,通讯通路门店!$S:$S,$G2177,通讯通路门店!$J:$J,"华为授权体验店")+SUMIFS(通讯通路门店!$AA:$AA,通讯通路门店!$S:$S,$G2177,通讯通路门店!$J:$J,"华为堡垒店")</f>
        <v>0</v>
      </c>
      <c r="BG2177" s="99">
        <f>SUMIFS(通讯通路门店!$Y:$Y,通讯通路门店!$S:$S,$G2177,通讯通路门店!$J:$J,"小米体验店")</f>
        <v>0</v>
      </c>
      <c r="BH2177" s="99">
        <f>SUMIFS(通讯通路门店!$AA:$AA,通讯通路门店!$S:$S,$G2177,通讯通路门店!$J:$J,"苹果体验店")</f>
        <v>0</v>
      </c>
      <c r="BI2177" s="99">
        <f>SUMIFS(通讯通路门店!$K:$K,通讯通路门店!$S:$S,$G2177,通讯通路门店!$J:$J,"其他品牌专卖店")</f>
        <v>0</v>
      </c>
      <c r="BJ2177" s="99">
        <f>SUMIFS(通讯通路门店!$AC:$AC,通讯通路门店!$S:$S,$G2177)</f>
        <v>0</v>
      </c>
      <c r="BK2177" s="99">
        <f>SUMIFS(通讯通路门店!$AD:$AD,通讯通路门店!$S:$S,$G2177)</f>
        <v>0</v>
      </c>
      <c r="BL2177" s="99">
        <f>SUMIFS(通讯通路门店!$AE:$AE,通讯通路门店!$S:$S,$G2177)</f>
        <v>0</v>
      </c>
      <c r="BM2177" s="99">
        <f>SUMIFS(通讯通路门店!$AF:$AF,通讯通路门店!$S:$S,$G2177)</f>
        <v>0</v>
      </c>
      <c r="BN2177" s="99">
        <f>SUMIFS(通讯通路门店!$AG:$AG,通讯通路门店!$S:$S,$G2177)</f>
        <v>0</v>
      </c>
      <c r="BO2177" s="99">
        <f>SUMIFS(通讯通路门店!$AH:$AH,通讯通路门店!$S:$S,$G2177)</f>
        <v>0</v>
      </c>
      <c r="BP2177" s="99">
        <f>SUMIFS(通讯通路门店!$AI:$AI,通讯通路门店!$S:$S,$G2177)</f>
        <v>0</v>
      </c>
      <c r="BQ2177" s="83"/>
    </row>
    <row r="2178" spans="1:69">
      <c r="A2178" s="99" t="str">
        <f>IFERROR(_xlfn.XLOOKUP($G2178,通讯通路门店!$S$4:$S$993933,通讯通路门店!$A$4:$A$993933,0,0),"")</f>
        <v>海南省</v>
      </c>
      <c r="B2178" s="99" t="str">
        <f>IFERROR(_xlfn.XLOOKUP($G2178,通讯通路门店!$S$4:$S$993933,通讯通路门店!$B$4:$B$993933,0,0),"")</f>
        <v>乐东黎族自治县</v>
      </c>
      <c r="C2178" s="99" t="str">
        <f>IFERROR(_xlfn.XLOOKUP($G2178,通讯通路门店!$S$4:$S$993933,通讯通路门店!$C$4:$C$993933,0,0),"")</f>
        <v>乐东黎族自治县</v>
      </c>
      <c r="D2178" s="99" t="str">
        <f>IFERROR(_xlfn.XLOOKUP($G2178,通讯通路门店!$S$4:$S$993933,通讯通路门店!$D$4:$D$993933,0,0),"")</f>
        <v>万冲镇</v>
      </c>
      <c r="E2178" s="83"/>
      <c r="F2178" s="83"/>
      <c r="G2178" s="101"/>
      <c r="H2178" s="102">
        <f>IFERROR(_xlfn.XLOOKUP($G2178,通讯通路门店!$S$4:$S$993933,通讯通路门店!$R$4:$R$993933,0,0),"")</f>
        <v>0</v>
      </c>
      <c r="I2178" s="83"/>
      <c r="J2178" s="83"/>
      <c r="K2178" s="83"/>
      <c r="L2178" s="83"/>
      <c r="M2178" s="83"/>
      <c r="N2178" s="83"/>
      <c r="O2178" s="83"/>
      <c r="P2178" s="83"/>
      <c r="Q2178" s="83"/>
      <c r="R2178" s="83"/>
      <c r="S2178" s="83"/>
      <c r="T2178" s="83"/>
      <c r="U2178" s="99">
        <f>COUNTIF(通讯通路门店!$S:$S,$G2178)</f>
        <v>0</v>
      </c>
      <c r="V2178" s="99">
        <f>COUNTIFS(通讯通路门店!$S:$S,$G2178,通讯通路门店!$J:$J,"综合卖场")</f>
        <v>0</v>
      </c>
      <c r="W2178" s="99">
        <f>SUMIFS(通讯通路门店!$AJ:$AJ,通讯通路门店!$S:$S,通讯客户沙盘!$G2178)</f>
        <v>0</v>
      </c>
      <c r="X2178" s="99">
        <f t="shared" si="165"/>
        <v>0</v>
      </c>
      <c r="Y2178" s="99">
        <f>COUNTIFS(通讯通路门店!$S:$S,$G2178,通讯通路门店!$J:$J,"荣耀体验店")+COUNTIFS(通讯通路门店!$S:$S,$G2178,通讯通路门店!$J:$J,"荣耀授权专卖店")</f>
        <v>0</v>
      </c>
      <c r="Z2178" s="99">
        <f>COUNTIFS(通讯通路门店!$S:$S,$G2178,通讯通路门店!$J:$J,"VIVO体验店")</f>
        <v>0</v>
      </c>
      <c r="AA2178" s="99">
        <f>COUNTIFS(通讯通路门店!$S:$S,$G2178,通讯通路门店!$J:$J,"OPPO体验店")</f>
        <v>0</v>
      </c>
      <c r="AB2178" s="99">
        <f>COUNTIFS(通讯通路门店!$S:$S,$G2178,通讯通路门店!$J:$J,"华为授权体验店")+COUNTIFS(通讯通路门店!$S:$S,$G2178,通讯通路门店!$J:$J,"华为堡垒店")</f>
        <v>0</v>
      </c>
      <c r="AC2178" s="99">
        <f>COUNTIFS(通讯通路门店!$S:$S,$G2178,通讯通路门店!$J:$J,"小米体验店")</f>
        <v>0</v>
      </c>
      <c r="AD2178" s="99">
        <f>COUNTIFS(通讯通路门店!$S:$S,$G2178,通讯通路门店!$J:$J,"苹果体验店")</f>
        <v>0</v>
      </c>
      <c r="AE2178" s="99">
        <f>COUNTIFS(通讯通路门店!$S:$S,$G2178,通讯通路门店!$J:$J,"其他品牌专卖店")</f>
        <v>0</v>
      </c>
      <c r="AF2178" s="99">
        <f>SUMIFS(通讯通路门店!$BI:$BI,通讯通路门店!$S:$S,$G2178)</f>
        <v>0</v>
      </c>
      <c r="AG2178" s="99">
        <f>SUMIFS(通讯通路门店!$BH:$BH,通讯通路门店!$S:$S,$G2178)</f>
        <v>0</v>
      </c>
      <c r="AH2178" s="99">
        <f t="shared" si="166"/>
        <v>0</v>
      </c>
      <c r="AI2178" s="99">
        <f>SUMIFS(通讯通路门店!$BB:$BB,通讯通路门店!$S:$S,$G2178)</f>
        <v>0</v>
      </c>
      <c r="AJ2178" s="99">
        <f>SUMIFS(通讯通路门店!$BE:$BE,通讯通路门店!$S:$S,$G2178)</f>
        <v>0</v>
      </c>
      <c r="AK2178" s="99">
        <f>SUMIFS(通讯通路门店!$BG:$BG,通讯通路门店!$S:$S,$G2178)</f>
        <v>0</v>
      </c>
      <c r="AL2178" s="99">
        <f>SUMIFS(通讯通路门店!$BC:$BC,通讯通路门店!$S:$S,$G2178)</f>
        <v>0</v>
      </c>
      <c r="AM2178" s="99">
        <f>SUMIFS(通讯通路门店!$BD:$BD,通讯通路门店!$S:$S,$G2178)</f>
        <v>0</v>
      </c>
      <c r="AN2178" s="99">
        <f>SUMIFS(通讯通路门店!$BF:$BF,通讯通路门店!$S:$S,$G2178)</f>
        <v>0</v>
      </c>
      <c r="AO2178" s="99">
        <f t="shared" si="167"/>
        <v>0</v>
      </c>
      <c r="AP2178" s="99">
        <f>SUMIFS(通讯通路门店!$K:$K,通讯通路门店!$S:$S,$G2178)</f>
        <v>0</v>
      </c>
      <c r="AQ2178" s="83"/>
      <c r="AR2178" s="99">
        <f>SUMIFS(通讯通路门店!$T:$T,通讯通路门店!$S:$S,$G2178)</f>
        <v>0</v>
      </c>
      <c r="AS2178" s="99">
        <f>SUMIFS(通讯通路门店!$U:$U,通讯通路门店!$S:$S,$G2178)</f>
        <v>0</v>
      </c>
      <c r="AT2178" s="99">
        <f>SUMIFS(通讯通路门店!$V:$V,通讯通路门店!$S:$S,$G2178)</f>
        <v>0</v>
      </c>
      <c r="AU2178" s="99">
        <f>SUMIFS(通讯通路门店!$W:$W,通讯通路门店!$S:$S,$G2178)</f>
        <v>0</v>
      </c>
      <c r="AV2178" s="99">
        <f>SUMIFS(通讯通路门店!$Z:$Z,通讯通路门店!$S:$S,$G2178)</f>
        <v>0</v>
      </c>
      <c r="AW2178" s="99">
        <f>SUMIFS(通讯通路门店!$AB:$AB,通讯通路门店!$S:$S,$G2178)</f>
        <v>0</v>
      </c>
      <c r="AX2178" s="99">
        <f>SUMIFS(通讯通路门店!$X:$X,通讯通路门店!$S:$S,$G2178)</f>
        <v>0</v>
      </c>
      <c r="AY2178" s="99">
        <f>SUMIFS(通讯通路门店!$Y:$Y,通讯通路门店!$S:$S,$G2178)</f>
        <v>0</v>
      </c>
      <c r="AZ2178" s="99">
        <f>SUMIFS(通讯通路门店!$AA:$AA,通讯通路门店!$S:$S,$G2178)</f>
        <v>0</v>
      </c>
      <c r="BA2178" s="99">
        <f t="shared" si="168"/>
        <v>0</v>
      </c>
      <c r="BB2178" s="99">
        <f t="shared" si="169"/>
        <v>0</v>
      </c>
      <c r="BC2178" s="99">
        <f>SUMIFS(通讯通路门店!$W:$W,通讯通路门店!$S:$S,$G2178,通讯通路门店!$J:$J,"荣耀体验店")+SUMIFS(通讯通路门店!$W:$W,通讯通路门店!$S:$S,$G2178,通讯通路门店!$J:$J,"荣耀授权专卖店")</f>
        <v>0</v>
      </c>
      <c r="BD2178" s="99">
        <f>SUMIFS(通讯通路门店!$Z:$Z,通讯通路门店!$S:$S,$G2178,通讯通路门店!$J:$J,"VIVO体验店")</f>
        <v>0</v>
      </c>
      <c r="BE2178" s="99">
        <f>SUMIFS(通讯通路门店!$AB:$AB,通讯通路门店!$S:$S,$G2178,通讯通路门店!$J:$J,"OPPO体验店")</f>
        <v>0</v>
      </c>
      <c r="BF2178" s="99">
        <f>SUMIFS(通讯通路门店!$X:$X,通讯通路门店!$S:$S,$G2178,通讯通路门店!$J:$J,"华为授权体验店")+SUMIFS(通讯通路门店!$AA:$AA,通讯通路门店!$S:$S,$G2178,通讯通路门店!$J:$J,"华为堡垒店")</f>
        <v>0</v>
      </c>
      <c r="BG2178" s="99">
        <f>SUMIFS(通讯通路门店!$Y:$Y,通讯通路门店!$S:$S,$G2178,通讯通路门店!$J:$J,"小米体验店")</f>
        <v>0</v>
      </c>
      <c r="BH2178" s="99">
        <f>SUMIFS(通讯通路门店!$AA:$AA,通讯通路门店!$S:$S,$G2178,通讯通路门店!$J:$J,"苹果体验店")</f>
        <v>0</v>
      </c>
      <c r="BI2178" s="99">
        <f>SUMIFS(通讯通路门店!$K:$K,通讯通路门店!$S:$S,$G2178,通讯通路门店!$J:$J,"其他品牌专卖店")</f>
        <v>0</v>
      </c>
      <c r="BJ2178" s="99">
        <f>SUMIFS(通讯通路门店!$AC:$AC,通讯通路门店!$S:$S,$G2178)</f>
        <v>0</v>
      </c>
      <c r="BK2178" s="99">
        <f>SUMIFS(通讯通路门店!$AD:$AD,通讯通路门店!$S:$S,$G2178)</f>
        <v>0</v>
      </c>
      <c r="BL2178" s="99">
        <f>SUMIFS(通讯通路门店!$AE:$AE,通讯通路门店!$S:$S,$G2178)</f>
        <v>0</v>
      </c>
      <c r="BM2178" s="99">
        <f>SUMIFS(通讯通路门店!$AF:$AF,通讯通路门店!$S:$S,$G2178)</f>
        <v>0</v>
      </c>
      <c r="BN2178" s="99">
        <f>SUMIFS(通讯通路门店!$AG:$AG,通讯通路门店!$S:$S,$G2178)</f>
        <v>0</v>
      </c>
      <c r="BO2178" s="99">
        <f>SUMIFS(通讯通路门店!$AH:$AH,通讯通路门店!$S:$S,$G2178)</f>
        <v>0</v>
      </c>
      <c r="BP2178" s="99">
        <f>SUMIFS(通讯通路门店!$AI:$AI,通讯通路门店!$S:$S,$G2178)</f>
        <v>0</v>
      </c>
      <c r="BQ2178" s="83"/>
    </row>
    <row r="2179" spans="1:69">
      <c r="A2179" s="99" t="str">
        <f>IFERROR(_xlfn.XLOOKUP($G2179,通讯通路门店!$S$4:$S$993933,通讯通路门店!$A$4:$A$993933,0,0),"")</f>
        <v>海南省</v>
      </c>
      <c r="B2179" s="99" t="str">
        <f>IFERROR(_xlfn.XLOOKUP($G2179,通讯通路门店!$S$4:$S$993933,通讯通路门店!$B$4:$B$993933,0,0),"")</f>
        <v>乐东黎族自治县</v>
      </c>
      <c r="C2179" s="99" t="str">
        <f>IFERROR(_xlfn.XLOOKUP($G2179,通讯通路门店!$S$4:$S$993933,通讯通路门店!$C$4:$C$993933,0,0),"")</f>
        <v>乐东黎族自治县</v>
      </c>
      <c r="D2179" s="99" t="str">
        <f>IFERROR(_xlfn.XLOOKUP($G2179,通讯通路门店!$S$4:$S$993933,通讯通路门店!$D$4:$D$993933,0,0),"")</f>
        <v>万冲镇</v>
      </c>
      <c r="E2179" s="83"/>
      <c r="F2179" s="83"/>
      <c r="G2179" s="101"/>
      <c r="H2179" s="102">
        <f>IFERROR(_xlfn.XLOOKUP($G2179,通讯通路门店!$S$4:$S$993933,通讯通路门店!$R$4:$R$993933,0,0),"")</f>
        <v>0</v>
      </c>
      <c r="I2179" s="83"/>
      <c r="J2179" s="83"/>
      <c r="K2179" s="83"/>
      <c r="L2179" s="83"/>
      <c r="M2179" s="83"/>
      <c r="N2179" s="83"/>
      <c r="O2179" s="83"/>
      <c r="P2179" s="83"/>
      <c r="Q2179" s="83"/>
      <c r="R2179" s="83"/>
      <c r="S2179" s="83"/>
      <c r="T2179" s="83"/>
      <c r="U2179" s="99">
        <f>COUNTIF(通讯通路门店!$S:$S,$G2179)</f>
        <v>0</v>
      </c>
      <c r="V2179" s="99">
        <f>COUNTIFS(通讯通路门店!$S:$S,$G2179,通讯通路门店!$J:$J,"综合卖场")</f>
        <v>0</v>
      </c>
      <c r="W2179" s="99">
        <f>SUMIFS(通讯通路门店!$AJ:$AJ,通讯通路门店!$S:$S,通讯客户沙盘!$G2179)</f>
        <v>0</v>
      </c>
      <c r="X2179" s="99">
        <f t="shared" si="165"/>
        <v>0</v>
      </c>
      <c r="Y2179" s="99">
        <f>COUNTIFS(通讯通路门店!$S:$S,$G2179,通讯通路门店!$J:$J,"荣耀体验店")+COUNTIFS(通讯通路门店!$S:$S,$G2179,通讯通路门店!$J:$J,"荣耀授权专卖店")</f>
        <v>0</v>
      </c>
      <c r="Z2179" s="99">
        <f>COUNTIFS(通讯通路门店!$S:$S,$G2179,通讯通路门店!$J:$J,"VIVO体验店")</f>
        <v>0</v>
      </c>
      <c r="AA2179" s="99">
        <f>COUNTIFS(通讯通路门店!$S:$S,$G2179,通讯通路门店!$J:$J,"OPPO体验店")</f>
        <v>0</v>
      </c>
      <c r="AB2179" s="99">
        <f>COUNTIFS(通讯通路门店!$S:$S,$G2179,通讯通路门店!$J:$J,"华为授权体验店")+COUNTIFS(通讯通路门店!$S:$S,$G2179,通讯通路门店!$J:$J,"华为堡垒店")</f>
        <v>0</v>
      </c>
      <c r="AC2179" s="99">
        <f>COUNTIFS(通讯通路门店!$S:$S,$G2179,通讯通路门店!$J:$J,"小米体验店")</f>
        <v>0</v>
      </c>
      <c r="AD2179" s="99">
        <f>COUNTIFS(通讯通路门店!$S:$S,$G2179,通讯通路门店!$J:$J,"苹果体验店")</f>
        <v>0</v>
      </c>
      <c r="AE2179" s="99">
        <f>COUNTIFS(通讯通路门店!$S:$S,$G2179,通讯通路门店!$J:$J,"其他品牌专卖店")</f>
        <v>0</v>
      </c>
      <c r="AF2179" s="99">
        <f>SUMIFS(通讯通路门店!$BI:$BI,通讯通路门店!$S:$S,$G2179)</f>
        <v>0</v>
      </c>
      <c r="AG2179" s="99">
        <f>SUMIFS(通讯通路门店!$BH:$BH,通讯通路门店!$S:$S,$G2179)</f>
        <v>0</v>
      </c>
      <c r="AH2179" s="99">
        <f t="shared" si="166"/>
        <v>0</v>
      </c>
      <c r="AI2179" s="99">
        <f>SUMIFS(通讯通路门店!$BB:$BB,通讯通路门店!$S:$S,$G2179)</f>
        <v>0</v>
      </c>
      <c r="AJ2179" s="99">
        <f>SUMIFS(通讯通路门店!$BE:$BE,通讯通路门店!$S:$S,$G2179)</f>
        <v>0</v>
      </c>
      <c r="AK2179" s="99">
        <f>SUMIFS(通讯通路门店!$BG:$BG,通讯通路门店!$S:$S,$G2179)</f>
        <v>0</v>
      </c>
      <c r="AL2179" s="99">
        <f>SUMIFS(通讯通路门店!$BC:$BC,通讯通路门店!$S:$S,$G2179)</f>
        <v>0</v>
      </c>
      <c r="AM2179" s="99">
        <f>SUMIFS(通讯通路门店!$BD:$BD,通讯通路门店!$S:$S,$G2179)</f>
        <v>0</v>
      </c>
      <c r="AN2179" s="99">
        <f>SUMIFS(通讯通路门店!$BF:$BF,通讯通路门店!$S:$S,$G2179)</f>
        <v>0</v>
      </c>
      <c r="AO2179" s="99">
        <f t="shared" si="167"/>
        <v>0</v>
      </c>
      <c r="AP2179" s="99">
        <f>SUMIFS(通讯通路门店!$K:$K,通讯通路门店!$S:$S,$G2179)</f>
        <v>0</v>
      </c>
      <c r="AQ2179" s="83"/>
      <c r="AR2179" s="99">
        <f>SUMIFS(通讯通路门店!$T:$T,通讯通路门店!$S:$S,$G2179)</f>
        <v>0</v>
      </c>
      <c r="AS2179" s="99">
        <f>SUMIFS(通讯通路门店!$U:$U,通讯通路门店!$S:$S,$G2179)</f>
        <v>0</v>
      </c>
      <c r="AT2179" s="99">
        <f>SUMIFS(通讯通路门店!$V:$V,通讯通路门店!$S:$S,$G2179)</f>
        <v>0</v>
      </c>
      <c r="AU2179" s="99">
        <f>SUMIFS(通讯通路门店!$W:$W,通讯通路门店!$S:$S,$G2179)</f>
        <v>0</v>
      </c>
      <c r="AV2179" s="99">
        <f>SUMIFS(通讯通路门店!$Z:$Z,通讯通路门店!$S:$S,$G2179)</f>
        <v>0</v>
      </c>
      <c r="AW2179" s="99">
        <f>SUMIFS(通讯通路门店!$AB:$AB,通讯通路门店!$S:$S,$G2179)</f>
        <v>0</v>
      </c>
      <c r="AX2179" s="99">
        <f>SUMIFS(通讯通路门店!$X:$X,通讯通路门店!$S:$S,$G2179)</f>
        <v>0</v>
      </c>
      <c r="AY2179" s="99">
        <f>SUMIFS(通讯通路门店!$Y:$Y,通讯通路门店!$S:$S,$G2179)</f>
        <v>0</v>
      </c>
      <c r="AZ2179" s="99">
        <f>SUMIFS(通讯通路门店!$AA:$AA,通讯通路门店!$S:$S,$G2179)</f>
        <v>0</v>
      </c>
      <c r="BA2179" s="99">
        <f t="shared" si="168"/>
        <v>0</v>
      </c>
      <c r="BB2179" s="99">
        <f t="shared" si="169"/>
        <v>0</v>
      </c>
      <c r="BC2179" s="99">
        <f>SUMIFS(通讯通路门店!$W:$W,通讯通路门店!$S:$S,$G2179,通讯通路门店!$J:$J,"荣耀体验店")+SUMIFS(通讯通路门店!$W:$W,通讯通路门店!$S:$S,$G2179,通讯通路门店!$J:$J,"荣耀授权专卖店")</f>
        <v>0</v>
      </c>
      <c r="BD2179" s="99">
        <f>SUMIFS(通讯通路门店!$Z:$Z,通讯通路门店!$S:$S,$G2179,通讯通路门店!$J:$J,"VIVO体验店")</f>
        <v>0</v>
      </c>
      <c r="BE2179" s="99">
        <f>SUMIFS(通讯通路门店!$AB:$AB,通讯通路门店!$S:$S,$G2179,通讯通路门店!$J:$J,"OPPO体验店")</f>
        <v>0</v>
      </c>
      <c r="BF2179" s="99">
        <f>SUMIFS(通讯通路门店!$X:$X,通讯通路门店!$S:$S,$G2179,通讯通路门店!$J:$J,"华为授权体验店")+SUMIFS(通讯通路门店!$AA:$AA,通讯通路门店!$S:$S,$G2179,通讯通路门店!$J:$J,"华为堡垒店")</f>
        <v>0</v>
      </c>
      <c r="BG2179" s="99">
        <f>SUMIFS(通讯通路门店!$Y:$Y,通讯通路门店!$S:$S,$G2179,通讯通路门店!$J:$J,"小米体验店")</f>
        <v>0</v>
      </c>
      <c r="BH2179" s="99">
        <f>SUMIFS(通讯通路门店!$AA:$AA,通讯通路门店!$S:$S,$G2179,通讯通路门店!$J:$J,"苹果体验店")</f>
        <v>0</v>
      </c>
      <c r="BI2179" s="99">
        <f>SUMIFS(通讯通路门店!$K:$K,通讯通路门店!$S:$S,$G2179,通讯通路门店!$J:$J,"其他品牌专卖店")</f>
        <v>0</v>
      </c>
      <c r="BJ2179" s="99">
        <f>SUMIFS(通讯通路门店!$AC:$AC,通讯通路门店!$S:$S,$G2179)</f>
        <v>0</v>
      </c>
      <c r="BK2179" s="99">
        <f>SUMIFS(通讯通路门店!$AD:$AD,通讯通路门店!$S:$S,$G2179)</f>
        <v>0</v>
      </c>
      <c r="BL2179" s="99">
        <f>SUMIFS(通讯通路门店!$AE:$AE,通讯通路门店!$S:$S,$G2179)</f>
        <v>0</v>
      </c>
      <c r="BM2179" s="99">
        <f>SUMIFS(通讯通路门店!$AF:$AF,通讯通路门店!$S:$S,$G2179)</f>
        <v>0</v>
      </c>
      <c r="BN2179" s="99">
        <f>SUMIFS(通讯通路门店!$AG:$AG,通讯通路门店!$S:$S,$G2179)</f>
        <v>0</v>
      </c>
      <c r="BO2179" s="99">
        <f>SUMIFS(通讯通路门店!$AH:$AH,通讯通路门店!$S:$S,$G2179)</f>
        <v>0</v>
      </c>
      <c r="BP2179" s="99">
        <f>SUMIFS(通讯通路门店!$AI:$AI,通讯通路门店!$S:$S,$G2179)</f>
        <v>0</v>
      </c>
      <c r="BQ2179" s="83"/>
    </row>
    <row r="2180" spans="1:69">
      <c r="A2180" s="99" t="str">
        <f>IFERROR(_xlfn.XLOOKUP($G2180,通讯通路门店!$S$4:$S$993933,通讯通路门店!$A$4:$A$993933,0,0),"")</f>
        <v>海南省</v>
      </c>
      <c r="B2180" s="99" t="str">
        <f>IFERROR(_xlfn.XLOOKUP($G2180,通讯通路门店!$S$4:$S$993933,通讯通路门店!$B$4:$B$993933,0,0),"")</f>
        <v>乐东黎族自治县</v>
      </c>
      <c r="C2180" s="99" t="str">
        <f>IFERROR(_xlfn.XLOOKUP($G2180,通讯通路门店!$S$4:$S$993933,通讯通路门店!$C$4:$C$993933,0,0),"")</f>
        <v>乐东黎族自治县</v>
      </c>
      <c r="D2180" s="99" t="str">
        <f>IFERROR(_xlfn.XLOOKUP($G2180,通讯通路门店!$S$4:$S$993933,通讯通路门店!$D$4:$D$993933,0,0),"")</f>
        <v>万冲镇</v>
      </c>
      <c r="E2180" s="83"/>
      <c r="F2180" s="83"/>
      <c r="G2180" s="101"/>
      <c r="H2180" s="102">
        <f>IFERROR(_xlfn.XLOOKUP($G2180,通讯通路门店!$S$4:$S$993933,通讯通路门店!$R$4:$R$993933,0,0),"")</f>
        <v>0</v>
      </c>
      <c r="I2180" s="83"/>
      <c r="J2180" s="83"/>
      <c r="K2180" s="83"/>
      <c r="L2180" s="83"/>
      <c r="M2180" s="83"/>
      <c r="N2180" s="83"/>
      <c r="O2180" s="83"/>
      <c r="P2180" s="83"/>
      <c r="Q2180" s="83"/>
      <c r="R2180" s="83"/>
      <c r="S2180" s="83"/>
      <c r="T2180" s="83"/>
      <c r="U2180" s="99">
        <f>COUNTIF(通讯通路门店!$S:$S,$G2180)</f>
        <v>0</v>
      </c>
      <c r="V2180" s="99">
        <f>COUNTIFS(通讯通路门店!$S:$S,$G2180,通讯通路门店!$J:$J,"综合卖场")</f>
        <v>0</v>
      </c>
      <c r="W2180" s="99">
        <f>SUMIFS(通讯通路门店!$AJ:$AJ,通讯通路门店!$S:$S,通讯客户沙盘!$G2180)</f>
        <v>0</v>
      </c>
      <c r="X2180" s="99">
        <f t="shared" ref="X2180:X2243" si="170">Y2180+Z2180+AA2180+AB2180+AC2180+AD2180+AE2180</f>
        <v>0</v>
      </c>
      <c r="Y2180" s="99">
        <f>COUNTIFS(通讯通路门店!$S:$S,$G2180,通讯通路门店!$J:$J,"荣耀体验店")+COUNTIFS(通讯通路门店!$S:$S,$G2180,通讯通路门店!$J:$J,"荣耀授权专卖店")</f>
        <v>0</v>
      </c>
      <c r="Z2180" s="99">
        <f>COUNTIFS(通讯通路门店!$S:$S,$G2180,通讯通路门店!$J:$J,"VIVO体验店")</f>
        <v>0</v>
      </c>
      <c r="AA2180" s="99">
        <f>COUNTIFS(通讯通路门店!$S:$S,$G2180,通讯通路门店!$J:$J,"OPPO体验店")</f>
        <v>0</v>
      </c>
      <c r="AB2180" s="99">
        <f>COUNTIFS(通讯通路门店!$S:$S,$G2180,通讯通路门店!$J:$J,"华为授权体验店")+COUNTIFS(通讯通路门店!$S:$S,$G2180,通讯通路门店!$J:$J,"华为堡垒店")</f>
        <v>0</v>
      </c>
      <c r="AC2180" s="99">
        <f>COUNTIFS(通讯通路门店!$S:$S,$G2180,通讯通路门店!$J:$J,"小米体验店")</f>
        <v>0</v>
      </c>
      <c r="AD2180" s="99">
        <f>COUNTIFS(通讯通路门店!$S:$S,$G2180,通讯通路门店!$J:$J,"苹果体验店")</f>
        <v>0</v>
      </c>
      <c r="AE2180" s="99">
        <f>COUNTIFS(通讯通路门店!$S:$S,$G2180,通讯通路门店!$J:$J,"其他品牌专卖店")</f>
        <v>0</v>
      </c>
      <c r="AF2180" s="99">
        <f>SUMIFS(通讯通路门店!$BI:$BI,通讯通路门店!$S:$S,$G2180)</f>
        <v>0</v>
      </c>
      <c r="AG2180" s="99">
        <f>SUMIFS(通讯通路门店!$BH:$BH,通讯通路门店!$S:$S,$G2180)</f>
        <v>0</v>
      </c>
      <c r="AH2180" s="99">
        <f t="shared" ref="AH2180:AH2243" si="171">AI2180+AJ2180+AK2180+AL2180+AM2180+AN2180</f>
        <v>0</v>
      </c>
      <c r="AI2180" s="99">
        <f>SUMIFS(通讯通路门店!$BB:$BB,通讯通路门店!$S:$S,$G2180)</f>
        <v>0</v>
      </c>
      <c r="AJ2180" s="99">
        <f>SUMIFS(通讯通路门店!$BE:$BE,通讯通路门店!$S:$S,$G2180)</f>
        <v>0</v>
      </c>
      <c r="AK2180" s="99">
        <f>SUMIFS(通讯通路门店!$BG:$BG,通讯通路门店!$S:$S,$G2180)</f>
        <v>0</v>
      </c>
      <c r="AL2180" s="99">
        <f>SUMIFS(通讯通路门店!$BC:$BC,通讯通路门店!$S:$S,$G2180)</f>
        <v>0</v>
      </c>
      <c r="AM2180" s="99">
        <f>SUMIFS(通讯通路门店!$BD:$BD,通讯通路门店!$S:$S,$G2180)</f>
        <v>0</v>
      </c>
      <c r="AN2180" s="99">
        <f>SUMIFS(通讯通路门店!$BF:$BF,通讯通路门店!$S:$S,$G2180)</f>
        <v>0</v>
      </c>
      <c r="AO2180" s="99">
        <f t="shared" ref="AO2180:AO2243" si="172">AP2180+AQ2180</f>
        <v>0</v>
      </c>
      <c r="AP2180" s="99">
        <f>SUMIFS(通讯通路门店!$K:$K,通讯通路门店!$S:$S,$G2180)</f>
        <v>0</v>
      </c>
      <c r="AQ2180" s="83"/>
      <c r="AR2180" s="99">
        <f>SUMIFS(通讯通路门店!$T:$T,通讯通路门店!$S:$S,$G2180)</f>
        <v>0</v>
      </c>
      <c r="AS2180" s="99">
        <f>SUMIFS(通讯通路门店!$U:$U,通讯通路门店!$S:$S,$G2180)</f>
        <v>0</v>
      </c>
      <c r="AT2180" s="99">
        <f>SUMIFS(通讯通路门店!$V:$V,通讯通路门店!$S:$S,$G2180)</f>
        <v>0</v>
      </c>
      <c r="AU2180" s="99">
        <f>SUMIFS(通讯通路门店!$W:$W,通讯通路门店!$S:$S,$G2180)</f>
        <v>0</v>
      </c>
      <c r="AV2180" s="99">
        <f>SUMIFS(通讯通路门店!$Z:$Z,通讯通路门店!$S:$S,$G2180)</f>
        <v>0</v>
      </c>
      <c r="AW2180" s="99">
        <f>SUMIFS(通讯通路门店!$AB:$AB,通讯通路门店!$S:$S,$G2180)</f>
        <v>0</v>
      </c>
      <c r="AX2180" s="99">
        <f>SUMIFS(通讯通路门店!$X:$X,通讯通路门店!$S:$S,$G2180)</f>
        <v>0</v>
      </c>
      <c r="AY2180" s="99">
        <f>SUMIFS(通讯通路门店!$Y:$Y,通讯通路门店!$S:$S,$G2180)</f>
        <v>0</v>
      </c>
      <c r="AZ2180" s="99">
        <f>SUMIFS(通讯通路门店!$AA:$AA,通讯通路门店!$S:$S,$G2180)</f>
        <v>0</v>
      </c>
      <c r="BA2180" s="99">
        <f t="shared" ref="BA2180:BA2243" si="173">AP2180-BB2180</f>
        <v>0</v>
      </c>
      <c r="BB2180" s="99">
        <f t="shared" ref="BB2180:BB2243" si="174">BC2180+BD2180+BE2180+BF2180+BG2180+BH2180</f>
        <v>0</v>
      </c>
      <c r="BC2180" s="99">
        <f>SUMIFS(通讯通路门店!$W:$W,通讯通路门店!$S:$S,$G2180,通讯通路门店!$J:$J,"荣耀体验店")+SUMIFS(通讯通路门店!$W:$W,通讯通路门店!$S:$S,$G2180,通讯通路门店!$J:$J,"荣耀授权专卖店")</f>
        <v>0</v>
      </c>
      <c r="BD2180" s="99">
        <f>SUMIFS(通讯通路门店!$Z:$Z,通讯通路门店!$S:$S,$G2180,通讯通路门店!$J:$J,"VIVO体验店")</f>
        <v>0</v>
      </c>
      <c r="BE2180" s="99">
        <f>SUMIFS(通讯通路门店!$AB:$AB,通讯通路门店!$S:$S,$G2180,通讯通路门店!$J:$J,"OPPO体验店")</f>
        <v>0</v>
      </c>
      <c r="BF2180" s="99">
        <f>SUMIFS(通讯通路门店!$X:$X,通讯通路门店!$S:$S,$G2180,通讯通路门店!$J:$J,"华为授权体验店")+SUMIFS(通讯通路门店!$AA:$AA,通讯通路门店!$S:$S,$G2180,通讯通路门店!$J:$J,"华为堡垒店")</f>
        <v>0</v>
      </c>
      <c r="BG2180" s="99">
        <f>SUMIFS(通讯通路门店!$Y:$Y,通讯通路门店!$S:$S,$G2180,通讯通路门店!$J:$J,"小米体验店")</f>
        <v>0</v>
      </c>
      <c r="BH2180" s="99">
        <f>SUMIFS(通讯通路门店!$AA:$AA,通讯通路门店!$S:$S,$G2180,通讯通路门店!$J:$J,"苹果体验店")</f>
        <v>0</v>
      </c>
      <c r="BI2180" s="99">
        <f>SUMIFS(通讯通路门店!$K:$K,通讯通路门店!$S:$S,$G2180,通讯通路门店!$J:$J,"其他品牌专卖店")</f>
        <v>0</v>
      </c>
      <c r="BJ2180" s="99">
        <f>SUMIFS(通讯通路门店!$AC:$AC,通讯通路门店!$S:$S,$G2180)</f>
        <v>0</v>
      </c>
      <c r="BK2180" s="99">
        <f>SUMIFS(通讯通路门店!$AD:$AD,通讯通路门店!$S:$S,$G2180)</f>
        <v>0</v>
      </c>
      <c r="BL2180" s="99">
        <f>SUMIFS(通讯通路门店!$AE:$AE,通讯通路门店!$S:$S,$G2180)</f>
        <v>0</v>
      </c>
      <c r="BM2180" s="99">
        <f>SUMIFS(通讯通路门店!$AF:$AF,通讯通路门店!$S:$S,$G2180)</f>
        <v>0</v>
      </c>
      <c r="BN2180" s="99">
        <f>SUMIFS(通讯通路门店!$AG:$AG,通讯通路门店!$S:$S,$G2180)</f>
        <v>0</v>
      </c>
      <c r="BO2180" s="99">
        <f>SUMIFS(通讯通路门店!$AH:$AH,通讯通路门店!$S:$S,$G2180)</f>
        <v>0</v>
      </c>
      <c r="BP2180" s="99">
        <f>SUMIFS(通讯通路门店!$AI:$AI,通讯通路门店!$S:$S,$G2180)</f>
        <v>0</v>
      </c>
      <c r="BQ2180" s="83"/>
    </row>
    <row r="2181" spans="1:69">
      <c r="A2181" s="99" t="str">
        <f>IFERROR(_xlfn.XLOOKUP($G2181,通讯通路门店!$S$4:$S$993933,通讯通路门店!$A$4:$A$993933,0,0),"")</f>
        <v>海南省</v>
      </c>
      <c r="B2181" s="99" t="str">
        <f>IFERROR(_xlfn.XLOOKUP($G2181,通讯通路门店!$S$4:$S$993933,通讯通路门店!$B$4:$B$993933,0,0),"")</f>
        <v>乐东黎族自治县</v>
      </c>
      <c r="C2181" s="99" t="str">
        <f>IFERROR(_xlfn.XLOOKUP($G2181,通讯通路门店!$S$4:$S$993933,通讯通路门店!$C$4:$C$993933,0,0),"")</f>
        <v>乐东黎族自治县</v>
      </c>
      <c r="D2181" s="99" t="str">
        <f>IFERROR(_xlfn.XLOOKUP($G2181,通讯通路门店!$S$4:$S$993933,通讯通路门店!$D$4:$D$993933,0,0),"")</f>
        <v>万冲镇</v>
      </c>
      <c r="E2181" s="83"/>
      <c r="F2181" s="83"/>
      <c r="G2181" s="101"/>
      <c r="H2181" s="102">
        <f>IFERROR(_xlfn.XLOOKUP($G2181,通讯通路门店!$S$4:$S$993933,通讯通路门店!$R$4:$R$993933,0,0),"")</f>
        <v>0</v>
      </c>
      <c r="I2181" s="83"/>
      <c r="J2181" s="83"/>
      <c r="K2181" s="83"/>
      <c r="L2181" s="83"/>
      <c r="M2181" s="83"/>
      <c r="N2181" s="83"/>
      <c r="O2181" s="83"/>
      <c r="P2181" s="83"/>
      <c r="Q2181" s="83"/>
      <c r="R2181" s="83"/>
      <c r="S2181" s="83"/>
      <c r="T2181" s="83"/>
      <c r="U2181" s="99">
        <f>COUNTIF(通讯通路门店!$S:$S,$G2181)</f>
        <v>0</v>
      </c>
      <c r="V2181" s="99">
        <f>COUNTIFS(通讯通路门店!$S:$S,$G2181,通讯通路门店!$J:$J,"综合卖场")</f>
        <v>0</v>
      </c>
      <c r="W2181" s="99">
        <f>SUMIFS(通讯通路门店!$AJ:$AJ,通讯通路门店!$S:$S,通讯客户沙盘!$G2181)</f>
        <v>0</v>
      </c>
      <c r="X2181" s="99">
        <f t="shared" si="170"/>
        <v>0</v>
      </c>
      <c r="Y2181" s="99">
        <f>COUNTIFS(通讯通路门店!$S:$S,$G2181,通讯通路门店!$J:$J,"荣耀体验店")+COUNTIFS(通讯通路门店!$S:$S,$G2181,通讯通路门店!$J:$J,"荣耀授权专卖店")</f>
        <v>0</v>
      </c>
      <c r="Z2181" s="99">
        <f>COUNTIFS(通讯通路门店!$S:$S,$G2181,通讯通路门店!$J:$J,"VIVO体验店")</f>
        <v>0</v>
      </c>
      <c r="AA2181" s="99">
        <f>COUNTIFS(通讯通路门店!$S:$S,$G2181,通讯通路门店!$J:$J,"OPPO体验店")</f>
        <v>0</v>
      </c>
      <c r="AB2181" s="99">
        <f>COUNTIFS(通讯通路门店!$S:$S,$G2181,通讯通路门店!$J:$J,"华为授权体验店")+COUNTIFS(通讯通路门店!$S:$S,$G2181,通讯通路门店!$J:$J,"华为堡垒店")</f>
        <v>0</v>
      </c>
      <c r="AC2181" s="99">
        <f>COUNTIFS(通讯通路门店!$S:$S,$G2181,通讯通路门店!$J:$J,"小米体验店")</f>
        <v>0</v>
      </c>
      <c r="AD2181" s="99">
        <f>COUNTIFS(通讯通路门店!$S:$S,$G2181,通讯通路门店!$J:$J,"苹果体验店")</f>
        <v>0</v>
      </c>
      <c r="AE2181" s="99">
        <f>COUNTIFS(通讯通路门店!$S:$S,$G2181,通讯通路门店!$J:$J,"其他品牌专卖店")</f>
        <v>0</v>
      </c>
      <c r="AF2181" s="99">
        <f>SUMIFS(通讯通路门店!$BI:$BI,通讯通路门店!$S:$S,$G2181)</f>
        <v>0</v>
      </c>
      <c r="AG2181" s="99">
        <f>SUMIFS(通讯通路门店!$BH:$BH,通讯通路门店!$S:$S,$G2181)</f>
        <v>0</v>
      </c>
      <c r="AH2181" s="99">
        <f t="shared" si="171"/>
        <v>0</v>
      </c>
      <c r="AI2181" s="99">
        <f>SUMIFS(通讯通路门店!$BB:$BB,通讯通路门店!$S:$S,$G2181)</f>
        <v>0</v>
      </c>
      <c r="AJ2181" s="99">
        <f>SUMIFS(通讯通路门店!$BE:$BE,通讯通路门店!$S:$S,$G2181)</f>
        <v>0</v>
      </c>
      <c r="AK2181" s="99">
        <f>SUMIFS(通讯通路门店!$BG:$BG,通讯通路门店!$S:$S,$G2181)</f>
        <v>0</v>
      </c>
      <c r="AL2181" s="99">
        <f>SUMIFS(通讯通路门店!$BC:$BC,通讯通路门店!$S:$S,$G2181)</f>
        <v>0</v>
      </c>
      <c r="AM2181" s="99">
        <f>SUMIFS(通讯通路门店!$BD:$BD,通讯通路门店!$S:$S,$G2181)</f>
        <v>0</v>
      </c>
      <c r="AN2181" s="99">
        <f>SUMIFS(通讯通路门店!$BF:$BF,通讯通路门店!$S:$S,$G2181)</f>
        <v>0</v>
      </c>
      <c r="AO2181" s="99">
        <f t="shared" si="172"/>
        <v>0</v>
      </c>
      <c r="AP2181" s="99">
        <f>SUMIFS(通讯通路门店!$K:$K,通讯通路门店!$S:$S,$G2181)</f>
        <v>0</v>
      </c>
      <c r="AQ2181" s="83"/>
      <c r="AR2181" s="99">
        <f>SUMIFS(通讯通路门店!$T:$T,通讯通路门店!$S:$S,$G2181)</f>
        <v>0</v>
      </c>
      <c r="AS2181" s="99">
        <f>SUMIFS(通讯通路门店!$U:$U,通讯通路门店!$S:$S,$G2181)</f>
        <v>0</v>
      </c>
      <c r="AT2181" s="99">
        <f>SUMIFS(通讯通路门店!$V:$V,通讯通路门店!$S:$S,$G2181)</f>
        <v>0</v>
      </c>
      <c r="AU2181" s="99">
        <f>SUMIFS(通讯通路门店!$W:$W,通讯通路门店!$S:$S,$G2181)</f>
        <v>0</v>
      </c>
      <c r="AV2181" s="99">
        <f>SUMIFS(通讯通路门店!$Z:$Z,通讯通路门店!$S:$S,$G2181)</f>
        <v>0</v>
      </c>
      <c r="AW2181" s="99">
        <f>SUMIFS(通讯通路门店!$AB:$AB,通讯通路门店!$S:$S,$G2181)</f>
        <v>0</v>
      </c>
      <c r="AX2181" s="99">
        <f>SUMIFS(通讯通路门店!$X:$X,通讯通路门店!$S:$S,$G2181)</f>
        <v>0</v>
      </c>
      <c r="AY2181" s="99">
        <f>SUMIFS(通讯通路门店!$Y:$Y,通讯通路门店!$S:$S,$G2181)</f>
        <v>0</v>
      </c>
      <c r="AZ2181" s="99">
        <f>SUMIFS(通讯通路门店!$AA:$AA,通讯通路门店!$S:$S,$G2181)</f>
        <v>0</v>
      </c>
      <c r="BA2181" s="99">
        <f t="shared" si="173"/>
        <v>0</v>
      </c>
      <c r="BB2181" s="99">
        <f t="shared" si="174"/>
        <v>0</v>
      </c>
      <c r="BC2181" s="99">
        <f>SUMIFS(通讯通路门店!$W:$W,通讯通路门店!$S:$S,$G2181,通讯通路门店!$J:$J,"荣耀体验店")+SUMIFS(通讯通路门店!$W:$W,通讯通路门店!$S:$S,$G2181,通讯通路门店!$J:$J,"荣耀授权专卖店")</f>
        <v>0</v>
      </c>
      <c r="BD2181" s="99">
        <f>SUMIFS(通讯通路门店!$Z:$Z,通讯通路门店!$S:$S,$G2181,通讯通路门店!$J:$J,"VIVO体验店")</f>
        <v>0</v>
      </c>
      <c r="BE2181" s="99">
        <f>SUMIFS(通讯通路门店!$AB:$AB,通讯通路门店!$S:$S,$G2181,通讯通路门店!$J:$J,"OPPO体验店")</f>
        <v>0</v>
      </c>
      <c r="BF2181" s="99">
        <f>SUMIFS(通讯通路门店!$X:$X,通讯通路门店!$S:$S,$G2181,通讯通路门店!$J:$J,"华为授权体验店")+SUMIFS(通讯通路门店!$AA:$AA,通讯通路门店!$S:$S,$G2181,通讯通路门店!$J:$J,"华为堡垒店")</f>
        <v>0</v>
      </c>
      <c r="BG2181" s="99">
        <f>SUMIFS(通讯通路门店!$Y:$Y,通讯通路门店!$S:$S,$G2181,通讯通路门店!$J:$J,"小米体验店")</f>
        <v>0</v>
      </c>
      <c r="BH2181" s="99">
        <f>SUMIFS(通讯通路门店!$AA:$AA,通讯通路门店!$S:$S,$G2181,通讯通路门店!$J:$J,"苹果体验店")</f>
        <v>0</v>
      </c>
      <c r="BI2181" s="99">
        <f>SUMIFS(通讯通路门店!$K:$K,通讯通路门店!$S:$S,$G2181,通讯通路门店!$J:$J,"其他品牌专卖店")</f>
        <v>0</v>
      </c>
      <c r="BJ2181" s="99">
        <f>SUMIFS(通讯通路门店!$AC:$AC,通讯通路门店!$S:$S,$G2181)</f>
        <v>0</v>
      </c>
      <c r="BK2181" s="99">
        <f>SUMIFS(通讯通路门店!$AD:$AD,通讯通路门店!$S:$S,$G2181)</f>
        <v>0</v>
      </c>
      <c r="BL2181" s="99">
        <f>SUMIFS(通讯通路门店!$AE:$AE,通讯通路门店!$S:$S,$G2181)</f>
        <v>0</v>
      </c>
      <c r="BM2181" s="99">
        <f>SUMIFS(通讯通路门店!$AF:$AF,通讯通路门店!$S:$S,$G2181)</f>
        <v>0</v>
      </c>
      <c r="BN2181" s="99">
        <f>SUMIFS(通讯通路门店!$AG:$AG,通讯通路门店!$S:$S,$G2181)</f>
        <v>0</v>
      </c>
      <c r="BO2181" s="99">
        <f>SUMIFS(通讯通路门店!$AH:$AH,通讯通路门店!$S:$S,$G2181)</f>
        <v>0</v>
      </c>
      <c r="BP2181" s="99">
        <f>SUMIFS(通讯通路门店!$AI:$AI,通讯通路门店!$S:$S,$G2181)</f>
        <v>0</v>
      </c>
      <c r="BQ2181" s="83"/>
    </row>
    <row r="2182" spans="1:69">
      <c r="A2182" s="99" t="str">
        <f>IFERROR(_xlfn.XLOOKUP($G2182,通讯通路门店!$S$4:$S$993933,通讯通路门店!$A$4:$A$993933,0,0),"")</f>
        <v>海南省</v>
      </c>
      <c r="B2182" s="99" t="str">
        <f>IFERROR(_xlfn.XLOOKUP($G2182,通讯通路门店!$S$4:$S$993933,通讯通路门店!$B$4:$B$993933,0,0),"")</f>
        <v>乐东黎族自治县</v>
      </c>
      <c r="C2182" s="99" t="str">
        <f>IFERROR(_xlfn.XLOOKUP($G2182,通讯通路门店!$S$4:$S$993933,通讯通路门店!$C$4:$C$993933,0,0),"")</f>
        <v>乐东黎族自治县</v>
      </c>
      <c r="D2182" s="99" t="str">
        <f>IFERROR(_xlfn.XLOOKUP($G2182,通讯通路门店!$S$4:$S$993933,通讯通路门店!$D$4:$D$993933,0,0),"")</f>
        <v>万冲镇</v>
      </c>
      <c r="E2182" s="83"/>
      <c r="F2182" s="83"/>
      <c r="G2182" s="101"/>
      <c r="H2182" s="102">
        <f>IFERROR(_xlfn.XLOOKUP($G2182,通讯通路门店!$S$4:$S$993933,通讯通路门店!$R$4:$R$993933,0,0),"")</f>
        <v>0</v>
      </c>
      <c r="I2182" s="83"/>
      <c r="J2182" s="83"/>
      <c r="K2182" s="83"/>
      <c r="L2182" s="83"/>
      <c r="M2182" s="83"/>
      <c r="N2182" s="83"/>
      <c r="O2182" s="83"/>
      <c r="P2182" s="83"/>
      <c r="Q2182" s="83"/>
      <c r="R2182" s="83"/>
      <c r="S2182" s="83"/>
      <c r="T2182" s="83"/>
      <c r="U2182" s="99">
        <f>COUNTIF(通讯通路门店!$S:$S,$G2182)</f>
        <v>0</v>
      </c>
      <c r="V2182" s="99">
        <f>COUNTIFS(通讯通路门店!$S:$S,$G2182,通讯通路门店!$J:$J,"综合卖场")</f>
        <v>0</v>
      </c>
      <c r="W2182" s="99">
        <f>SUMIFS(通讯通路门店!$AJ:$AJ,通讯通路门店!$S:$S,通讯客户沙盘!$G2182)</f>
        <v>0</v>
      </c>
      <c r="X2182" s="99">
        <f t="shared" si="170"/>
        <v>0</v>
      </c>
      <c r="Y2182" s="99">
        <f>COUNTIFS(通讯通路门店!$S:$S,$G2182,通讯通路门店!$J:$J,"荣耀体验店")+COUNTIFS(通讯通路门店!$S:$S,$G2182,通讯通路门店!$J:$J,"荣耀授权专卖店")</f>
        <v>0</v>
      </c>
      <c r="Z2182" s="99">
        <f>COUNTIFS(通讯通路门店!$S:$S,$G2182,通讯通路门店!$J:$J,"VIVO体验店")</f>
        <v>0</v>
      </c>
      <c r="AA2182" s="99">
        <f>COUNTIFS(通讯通路门店!$S:$S,$G2182,通讯通路门店!$J:$J,"OPPO体验店")</f>
        <v>0</v>
      </c>
      <c r="AB2182" s="99">
        <f>COUNTIFS(通讯通路门店!$S:$S,$G2182,通讯通路门店!$J:$J,"华为授权体验店")+COUNTIFS(通讯通路门店!$S:$S,$G2182,通讯通路门店!$J:$J,"华为堡垒店")</f>
        <v>0</v>
      </c>
      <c r="AC2182" s="99">
        <f>COUNTIFS(通讯通路门店!$S:$S,$G2182,通讯通路门店!$J:$J,"小米体验店")</f>
        <v>0</v>
      </c>
      <c r="AD2182" s="99">
        <f>COUNTIFS(通讯通路门店!$S:$S,$G2182,通讯通路门店!$J:$J,"苹果体验店")</f>
        <v>0</v>
      </c>
      <c r="AE2182" s="99">
        <f>COUNTIFS(通讯通路门店!$S:$S,$G2182,通讯通路门店!$J:$J,"其他品牌专卖店")</f>
        <v>0</v>
      </c>
      <c r="AF2182" s="99">
        <f>SUMIFS(通讯通路门店!$BI:$BI,通讯通路门店!$S:$S,$G2182)</f>
        <v>0</v>
      </c>
      <c r="AG2182" s="99">
        <f>SUMIFS(通讯通路门店!$BH:$BH,通讯通路门店!$S:$S,$G2182)</f>
        <v>0</v>
      </c>
      <c r="AH2182" s="99">
        <f t="shared" si="171"/>
        <v>0</v>
      </c>
      <c r="AI2182" s="99">
        <f>SUMIFS(通讯通路门店!$BB:$BB,通讯通路门店!$S:$S,$G2182)</f>
        <v>0</v>
      </c>
      <c r="AJ2182" s="99">
        <f>SUMIFS(通讯通路门店!$BE:$BE,通讯通路门店!$S:$S,$G2182)</f>
        <v>0</v>
      </c>
      <c r="AK2182" s="99">
        <f>SUMIFS(通讯通路门店!$BG:$BG,通讯通路门店!$S:$S,$G2182)</f>
        <v>0</v>
      </c>
      <c r="AL2182" s="99">
        <f>SUMIFS(通讯通路门店!$BC:$BC,通讯通路门店!$S:$S,$G2182)</f>
        <v>0</v>
      </c>
      <c r="AM2182" s="99">
        <f>SUMIFS(通讯通路门店!$BD:$BD,通讯通路门店!$S:$S,$G2182)</f>
        <v>0</v>
      </c>
      <c r="AN2182" s="99">
        <f>SUMIFS(通讯通路门店!$BF:$BF,通讯通路门店!$S:$S,$G2182)</f>
        <v>0</v>
      </c>
      <c r="AO2182" s="99">
        <f t="shared" si="172"/>
        <v>0</v>
      </c>
      <c r="AP2182" s="99">
        <f>SUMIFS(通讯通路门店!$K:$K,通讯通路门店!$S:$S,$G2182)</f>
        <v>0</v>
      </c>
      <c r="AQ2182" s="83"/>
      <c r="AR2182" s="99">
        <f>SUMIFS(通讯通路门店!$T:$T,通讯通路门店!$S:$S,$G2182)</f>
        <v>0</v>
      </c>
      <c r="AS2182" s="99">
        <f>SUMIFS(通讯通路门店!$U:$U,通讯通路门店!$S:$S,$G2182)</f>
        <v>0</v>
      </c>
      <c r="AT2182" s="99">
        <f>SUMIFS(通讯通路门店!$V:$V,通讯通路门店!$S:$S,$G2182)</f>
        <v>0</v>
      </c>
      <c r="AU2182" s="99">
        <f>SUMIFS(通讯通路门店!$W:$W,通讯通路门店!$S:$S,$G2182)</f>
        <v>0</v>
      </c>
      <c r="AV2182" s="99">
        <f>SUMIFS(通讯通路门店!$Z:$Z,通讯通路门店!$S:$S,$G2182)</f>
        <v>0</v>
      </c>
      <c r="AW2182" s="99">
        <f>SUMIFS(通讯通路门店!$AB:$AB,通讯通路门店!$S:$S,$G2182)</f>
        <v>0</v>
      </c>
      <c r="AX2182" s="99">
        <f>SUMIFS(通讯通路门店!$X:$X,通讯通路门店!$S:$S,$G2182)</f>
        <v>0</v>
      </c>
      <c r="AY2182" s="99">
        <f>SUMIFS(通讯通路门店!$Y:$Y,通讯通路门店!$S:$S,$G2182)</f>
        <v>0</v>
      </c>
      <c r="AZ2182" s="99">
        <f>SUMIFS(通讯通路门店!$AA:$AA,通讯通路门店!$S:$S,$G2182)</f>
        <v>0</v>
      </c>
      <c r="BA2182" s="99">
        <f t="shared" si="173"/>
        <v>0</v>
      </c>
      <c r="BB2182" s="99">
        <f t="shared" si="174"/>
        <v>0</v>
      </c>
      <c r="BC2182" s="99">
        <f>SUMIFS(通讯通路门店!$W:$W,通讯通路门店!$S:$S,$G2182,通讯通路门店!$J:$J,"荣耀体验店")+SUMIFS(通讯通路门店!$W:$W,通讯通路门店!$S:$S,$G2182,通讯通路门店!$J:$J,"荣耀授权专卖店")</f>
        <v>0</v>
      </c>
      <c r="BD2182" s="99">
        <f>SUMIFS(通讯通路门店!$Z:$Z,通讯通路门店!$S:$S,$G2182,通讯通路门店!$J:$J,"VIVO体验店")</f>
        <v>0</v>
      </c>
      <c r="BE2182" s="99">
        <f>SUMIFS(通讯通路门店!$AB:$AB,通讯通路门店!$S:$S,$G2182,通讯通路门店!$J:$J,"OPPO体验店")</f>
        <v>0</v>
      </c>
      <c r="BF2182" s="99">
        <f>SUMIFS(通讯通路门店!$X:$X,通讯通路门店!$S:$S,$G2182,通讯通路门店!$J:$J,"华为授权体验店")+SUMIFS(通讯通路门店!$AA:$AA,通讯通路门店!$S:$S,$G2182,通讯通路门店!$J:$J,"华为堡垒店")</f>
        <v>0</v>
      </c>
      <c r="BG2182" s="99">
        <f>SUMIFS(通讯通路门店!$Y:$Y,通讯通路门店!$S:$S,$G2182,通讯通路门店!$J:$J,"小米体验店")</f>
        <v>0</v>
      </c>
      <c r="BH2182" s="99">
        <f>SUMIFS(通讯通路门店!$AA:$AA,通讯通路门店!$S:$S,$G2182,通讯通路门店!$J:$J,"苹果体验店")</f>
        <v>0</v>
      </c>
      <c r="BI2182" s="99">
        <f>SUMIFS(通讯通路门店!$K:$K,通讯通路门店!$S:$S,$G2182,通讯通路门店!$J:$J,"其他品牌专卖店")</f>
        <v>0</v>
      </c>
      <c r="BJ2182" s="99">
        <f>SUMIFS(通讯通路门店!$AC:$AC,通讯通路门店!$S:$S,$G2182)</f>
        <v>0</v>
      </c>
      <c r="BK2182" s="99">
        <f>SUMIFS(通讯通路门店!$AD:$AD,通讯通路门店!$S:$S,$G2182)</f>
        <v>0</v>
      </c>
      <c r="BL2182" s="99">
        <f>SUMIFS(通讯通路门店!$AE:$AE,通讯通路门店!$S:$S,$G2182)</f>
        <v>0</v>
      </c>
      <c r="BM2182" s="99">
        <f>SUMIFS(通讯通路门店!$AF:$AF,通讯通路门店!$S:$S,$G2182)</f>
        <v>0</v>
      </c>
      <c r="BN2182" s="99">
        <f>SUMIFS(通讯通路门店!$AG:$AG,通讯通路门店!$S:$S,$G2182)</f>
        <v>0</v>
      </c>
      <c r="BO2182" s="99">
        <f>SUMIFS(通讯通路门店!$AH:$AH,通讯通路门店!$S:$S,$G2182)</f>
        <v>0</v>
      </c>
      <c r="BP2182" s="99">
        <f>SUMIFS(通讯通路门店!$AI:$AI,通讯通路门店!$S:$S,$G2182)</f>
        <v>0</v>
      </c>
      <c r="BQ2182" s="83"/>
    </row>
    <row r="2183" spans="1:69">
      <c r="A2183" s="99" t="str">
        <f>IFERROR(_xlfn.XLOOKUP($G2183,通讯通路门店!$S$4:$S$993933,通讯通路门店!$A$4:$A$993933,0,0),"")</f>
        <v>海南省</v>
      </c>
      <c r="B2183" s="99" t="str">
        <f>IFERROR(_xlfn.XLOOKUP($G2183,通讯通路门店!$S$4:$S$993933,通讯通路门店!$B$4:$B$993933,0,0),"")</f>
        <v>乐东黎族自治县</v>
      </c>
      <c r="C2183" s="99" t="str">
        <f>IFERROR(_xlfn.XLOOKUP($G2183,通讯通路门店!$S$4:$S$993933,通讯通路门店!$C$4:$C$993933,0,0),"")</f>
        <v>乐东黎族自治县</v>
      </c>
      <c r="D2183" s="99" t="str">
        <f>IFERROR(_xlfn.XLOOKUP($G2183,通讯通路门店!$S$4:$S$993933,通讯通路门店!$D$4:$D$993933,0,0),"")</f>
        <v>万冲镇</v>
      </c>
      <c r="E2183" s="83"/>
      <c r="F2183" s="83"/>
      <c r="G2183" s="101"/>
      <c r="H2183" s="102">
        <f>IFERROR(_xlfn.XLOOKUP($G2183,通讯通路门店!$S$4:$S$993933,通讯通路门店!$R$4:$R$993933,0,0),"")</f>
        <v>0</v>
      </c>
      <c r="I2183" s="83"/>
      <c r="J2183" s="83"/>
      <c r="K2183" s="83"/>
      <c r="L2183" s="83"/>
      <c r="M2183" s="83"/>
      <c r="N2183" s="83"/>
      <c r="O2183" s="83"/>
      <c r="P2183" s="83"/>
      <c r="Q2183" s="83"/>
      <c r="R2183" s="83"/>
      <c r="S2183" s="83"/>
      <c r="T2183" s="83"/>
      <c r="U2183" s="99">
        <f>COUNTIF(通讯通路门店!$S:$S,$G2183)</f>
        <v>0</v>
      </c>
      <c r="V2183" s="99">
        <f>COUNTIFS(通讯通路门店!$S:$S,$G2183,通讯通路门店!$J:$J,"综合卖场")</f>
        <v>0</v>
      </c>
      <c r="W2183" s="99">
        <f>SUMIFS(通讯通路门店!$AJ:$AJ,通讯通路门店!$S:$S,通讯客户沙盘!$G2183)</f>
        <v>0</v>
      </c>
      <c r="X2183" s="99">
        <f t="shared" si="170"/>
        <v>0</v>
      </c>
      <c r="Y2183" s="99">
        <f>COUNTIFS(通讯通路门店!$S:$S,$G2183,通讯通路门店!$J:$J,"荣耀体验店")+COUNTIFS(通讯通路门店!$S:$S,$G2183,通讯通路门店!$J:$J,"荣耀授权专卖店")</f>
        <v>0</v>
      </c>
      <c r="Z2183" s="99">
        <f>COUNTIFS(通讯通路门店!$S:$S,$G2183,通讯通路门店!$J:$J,"VIVO体验店")</f>
        <v>0</v>
      </c>
      <c r="AA2183" s="99">
        <f>COUNTIFS(通讯通路门店!$S:$S,$G2183,通讯通路门店!$J:$J,"OPPO体验店")</f>
        <v>0</v>
      </c>
      <c r="AB2183" s="99">
        <f>COUNTIFS(通讯通路门店!$S:$S,$G2183,通讯通路门店!$J:$J,"华为授权体验店")+COUNTIFS(通讯通路门店!$S:$S,$G2183,通讯通路门店!$J:$J,"华为堡垒店")</f>
        <v>0</v>
      </c>
      <c r="AC2183" s="99">
        <f>COUNTIFS(通讯通路门店!$S:$S,$G2183,通讯通路门店!$J:$J,"小米体验店")</f>
        <v>0</v>
      </c>
      <c r="AD2183" s="99">
        <f>COUNTIFS(通讯通路门店!$S:$S,$G2183,通讯通路门店!$J:$J,"苹果体验店")</f>
        <v>0</v>
      </c>
      <c r="AE2183" s="99">
        <f>COUNTIFS(通讯通路门店!$S:$S,$G2183,通讯通路门店!$J:$J,"其他品牌专卖店")</f>
        <v>0</v>
      </c>
      <c r="AF2183" s="99">
        <f>SUMIFS(通讯通路门店!$BI:$BI,通讯通路门店!$S:$S,$G2183)</f>
        <v>0</v>
      </c>
      <c r="AG2183" s="99">
        <f>SUMIFS(通讯通路门店!$BH:$BH,通讯通路门店!$S:$S,$G2183)</f>
        <v>0</v>
      </c>
      <c r="AH2183" s="99">
        <f t="shared" si="171"/>
        <v>0</v>
      </c>
      <c r="AI2183" s="99">
        <f>SUMIFS(通讯通路门店!$BB:$BB,通讯通路门店!$S:$S,$G2183)</f>
        <v>0</v>
      </c>
      <c r="AJ2183" s="99">
        <f>SUMIFS(通讯通路门店!$BE:$BE,通讯通路门店!$S:$S,$G2183)</f>
        <v>0</v>
      </c>
      <c r="AK2183" s="99">
        <f>SUMIFS(通讯通路门店!$BG:$BG,通讯通路门店!$S:$S,$G2183)</f>
        <v>0</v>
      </c>
      <c r="AL2183" s="99">
        <f>SUMIFS(通讯通路门店!$BC:$BC,通讯通路门店!$S:$S,$G2183)</f>
        <v>0</v>
      </c>
      <c r="AM2183" s="99">
        <f>SUMIFS(通讯通路门店!$BD:$BD,通讯通路门店!$S:$S,$G2183)</f>
        <v>0</v>
      </c>
      <c r="AN2183" s="99">
        <f>SUMIFS(通讯通路门店!$BF:$BF,通讯通路门店!$S:$S,$G2183)</f>
        <v>0</v>
      </c>
      <c r="AO2183" s="99">
        <f t="shared" si="172"/>
        <v>0</v>
      </c>
      <c r="AP2183" s="99">
        <f>SUMIFS(通讯通路门店!$K:$K,通讯通路门店!$S:$S,$G2183)</f>
        <v>0</v>
      </c>
      <c r="AQ2183" s="83"/>
      <c r="AR2183" s="99">
        <f>SUMIFS(通讯通路门店!$T:$T,通讯通路门店!$S:$S,$G2183)</f>
        <v>0</v>
      </c>
      <c r="AS2183" s="99">
        <f>SUMIFS(通讯通路门店!$U:$U,通讯通路门店!$S:$S,$G2183)</f>
        <v>0</v>
      </c>
      <c r="AT2183" s="99">
        <f>SUMIFS(通讯通路门店!$V:$V,通讯通路门店!$S:$S,$G2183)</f>
        <v>0</v>
      </c>
      <c r="AU2183" s="99">
        <f>SUMIFS(通讯通路门店!$W:$W,通讯通路门店!$S:$S,$G2183)</f>
        <v>0</v>
      </c>
      <c r="AV2183" s="99">
        <f>SUMIFS(通讯通路门店!$Z:$Z,通讯通路门店!$S:$S,$G2183)</f>
        <v>0</v>
      </c>
      <c r="AW2183" s="99">
        <f>SUMIFS(通讯通路门店!$AB:$AB,通讯通路门店!$S:$S,$G2183)</f>
        <v>0</v>
      </c>
      <c r="AX2183" s="99">
        <f>SUMIFS(通讯通路门店!$X:$X,通讯通路门店!$S:$S,$G2183)</f>
        <v>0</v>
      </c>
      <c r="AY2183" s="99">
        <f>SUMIFS(通讯通路门店!$Y:$Y,通讯通路门店!$S:$S,$G2183)</f>
        <v>0</v>
      </c>
      <c r="AZ2183" s="99">
        <f>SUMIFS(通讯通路门店!$AA:$AA,通讯通路门店!$S:$S,$G2183)</f>
        <v>0</v>
      </c>
      <c r="BA2183" s="99">
        <f t="shared" si="173"/>
        <v>0</v>
      </c>
      <c r="BB2183" s="99">
        <f t="shared" si="174"/>
        <v>0</v>
      </c>
      <c r="BC2183" s="99">
        <f>SUMIFS(通讯通路门店!$W:$W,通讯通路门店!$S:$S,$G2183,通讯通路门店!$J:$J,"荣耀体验店")+SUMIFS(通讯通路门店!$W:$W,通讯通路门店!$S:$S,$G2183,通讯通路门店!$J:$J,"荣耀授权专卖店")</f>
        <v>0</v>
      </c>
      <c r="BD2183" s="99">
        <f>SUMIFS(通讯通路门店!$Z:$Z,通讯通路门店!$S:$S,$G2183,通讯通路门店!$J:$J,"VIVO体验店")</f>
        <v>0</v>
      </c>
      <c r="BE2183" s="99">
        <f>SUMIFS(通讯通路门店!$AB:$AB,通讯通路门店!$S:$S,$G2183,通讯通路门店!$J:$J,"OPPO体验店")</f>
        <v>0</v>
      </c>
      <c r="BF2183" s="99">
        <f>SUMIFS(通讯通路门店!$X:$X,通讯通路门店!$S:$S,$G2183,通讯通路门店!$J:$J,"华为授权体验店")+SUMIFS(通讯通路门店!$AA:$AA,通讯通路门店!$S:$S,$G2183,通讯通路门店!$J:$J,"华为堡垒店")</f>
        <v>0</v>
      </c>
      <c r="BG2183" s="99">
        <f>SUMIFS(通讯通路门店!$Y:$Y,通讯通路门店!$S:$S,$G2183,通讯通路门店!$J:$J,"小米体验店")</f>
        <v>0</v>
      </c>
      <c r="BH2183" s="99">
        <f>SUMIFS(通讯通路门店!$AA:$AA,通讯通路门店!$S:$S,$G2183,通讯通路门店!$J:$J,"苹果体验店")</f>
        <v>0</v>
      </c>
      <c r="BI2183" s="99">
        <f>SUMIFS(通讯通路门店!$K:$K,通讯通路门店!$S:$S,$G2183,通讯通路门店!$J:$J,"其他品牌专卖店")</f>
        <v>0</v>
      </c>
      <c r="BJ2183" s="99">
        <f>SUMIFS(通讯通路门店!$AC:$AC,通讯通路门店!$S:$S,$G2183)</f>
        <v>0</v>
      </c>
      <c r="BK2183" s="99">
        <f>SUMIFS(通讯通路门店!$AD:$AD,通讯通路门店!$S:$S,$G2183)</f>
        <v>0</v>
      </c>
      <c r="BL2183" s="99">
        <f>SUMIFS(通讯通路门店!$AE:$AE,通讯通路门店!$S:$S,$G2183)</f>
        <v>0</v>
      </c>
      <c r="BM2183" s="99">
        <f>SUMIFS(通讯通路门店!$AF:$AF,通讯通路门店!$S:$S,$G2183)</f>
        <v>0</v>
      </c>
      <c r="BN2183" s="99">
        <f>SUMIFS(通讯通路门店!$AG:$AG,通讯通路门店!$S:$S,$G2183)</f>
        <v>0</v>
      </c>
      <c r="BO2183" s="99">
        <f>SUMIFS(通讯通路门店!$AH:$AH,通讯通路门店!$S:$S,$G2183)</f>
        <v>0</v>
      </c>
      <c r="BP2183" s="99">
        <f>SUMIFS(通讯通路门店!$AI:$AI,通讯通路门店!$S:$S,$G2183)</f>
        <v>0</v>
      </c>
      <c r="BQ2183" s="83"/>
    </row>
    <row r="2184" spans="1:69">
      <c r="A2184" s="99" t="str">
        <f>IFERROR(_xlfn.XLOOKUP($G2184,通讯通路门店!$S$4:$S$993933,通讯通路门店!$A$4:$A$993933,0,0),"")</f>
        <v>海南省</v>
      </c>
      <c r="B2184" s="99" t="str">
        <f>IFERROR(_xlfn.XLOOKUP($G2184,通讯通路门店!$S$4:$S$993933,通讯通路门店!$B$4:$B$993933,0,0),"")</f>
        <v>乐东黎族自治县</v>
      </c>
      <c r="C2184" s="99" t="str">
        <f>IFERROR(_xlfn.XLOOKUP($G2184,通讯通路门店!$S$4:$S$993933,通讯通路门店!$C$4:$C$993933,0,0),"")</f>
        <v>乐东黎族自治县</v>
      </c>
      <c r="D2184" s="99" t="str">
        <f>IFERROR(_xlfn.XLOOKUP($G2184,通讯通路门店!$S$4:$S$993933,通讯通路门店!$D$4:$D$993933,0,0),"")</f>
        <v>万冲镇</v>
      </c>
      <c r="E2184" s="83"/>
      <c r="F2184" s="83"/>
      <c r="G2184" s="101"/>
      <c r="H2184" s="102">
        <f>IFERROR(_xlfn.XLOOKUP($G2184,通讯通路门店!$S$4:$S$993933,通讯通路门店!$R$4:$R$993933,0,0),"")</f>
        <v>0</v>
      </c>
      <c r="I2184" s="83"/>
      <c r="J2184" s="83"/>
      <c r="K2184" s="83"/>
      <c r="L2184" s="83"/>
      <c r="M2184" s="83"/>
      <c r="N2184" s="83"/>
      <c r="O2184" s="83"/>
      <c r="P2184" s="83"/>
      <c r="Q2184" s="83"/>
      <c r="R2184" s="83"/>
      <c r="S2184" s="83"/>
      <c r="T2184" s="83"/>
      <c r="U2184" s="99">
        <f>COUNTIF(通讯通路门店!$S:$S,$G2184)</f>
        <v>0</v>
      </c>
      <c r="V2184" s="99">
        <f>COUNTIFS(通讯通路门店!$S:$S,$G2184,通讯通路门店!$J:$J,"综合卖场")</f>
        <v>0</v>
      </c>
      <c r="W2184" s="99">
        <f>SUMIFS(通讯通路门店!$AJ:$AJ,通讯通路门店!$S:$S,通讯客户沙盘!$G2184)</f>
        <v>0</v>
      </c>
      <c r="X2184" s="99">
        <f t="shared" si="170"/>
        <v>0</v>
      </c>
      <c r="Y2184" s="99">
        <f>COUNTIFS(通讯通路门店!$S:$S,$G2184,通讯通路门店!$J:$J,"荣耀体验店")+COUNTIFS(通讯通路门店!$S:$S,$G2184,通讯通路门店!$J:$J,"荣耀授权专卖店")</f>
        <v>0</v>
      </c>
      <c r="Z2184" s="99">
        <f>COUNTIFS(通讯通路门店!$S:$S,$G2184,通讯通路门店!$J:$J,"VIVO体验店")</f>
        <v>0</v>
      </c>
      <c r="AA2184" s="99">
        <f>COUNTIFS(通讯通路门店!$S:$S,$G2184,通讯通路门店!$J:$J,"OPPO体验店")</f>
        <v>0</v>
      </c>
      <c r="AB2184" s="99">
        <f>COUNTIFS(通讯通路门店!$S:$S,$G2184,通讯通路门店!$J:$J,"华为授权体验店")+COUNTIFS(通讯通路门店!$S:$S,$G2184,通讯通路门店!$J:$J,"华为堡垒店")</f>
        <v>0</v>
      </c>
      <c r="AC2184" s="99">
        <f>COUNTIFS(通讯通路门店!$S:$S,$G2184,通讯通路门店!$J:$J,"小米体验店")</f>
        <v>0</v>
      </c>
      <c r="AD2184" s="99">
        <f>COUNTIFS(通讯通路门店!$S:$S,$G2184,通讯通路门店!$J:$J,"苹果体验店")</f>
        <v>0</v>
      </c>
      <c r="AE2184" s="99">
        <f>COUNTIFS(通讯通路门店!$S:$S,$G2184,通讯通路门店!$J:$J,"其他品牌专卖店")</f>
        <v>0</v>
      </c>
      <c r="AF2184" s="99">
        <f>SUMIFS(通讯通路门店!$BI:$BI,通讯通路门店!$S:$S,$G2184)</f>
        <v>0</v>
      </c>
      <c r="AG2184" s="99">
        <f>SUMIFS(通讯通路门店!$BH:$BH,通讯通路门店!$S:$S,$G2184)</f>
        <v>0</v>
      </c>
      <c r="AH2184" s="99">
        <f t="shared" si="171"/>
        <v>0</v>
      </c>
      <c r="AI2184" s="99">
        <f>SUMIFS(通讯通路门店!$BB:$BB,通讯通路门店!$S:$S,$G2184)</f>
        <v>0</v>
      </c>
      <c r="AJ2184" s="99">
        <f>SUMIFS(通讯通路门店!$BE:$BE,通讯通路门店!$S:$S,$G2184)</f>
        <v>0</v>
      </c>
      <c r="AK2184" s="99">
        <f>SUMIFS(通讯通路门店!$BG:$BG,通讯通路门店!$S:$S,$G2184)</f>
        <v>0</v>
      </c>
      <c r="AL2184" s="99">
        <f>SUMIFS(通讯通路门店!$BC:$BC,通讯通路门店!$S:$S,$G2184)</f>
        <v>0</v>
      </c>
      <c r="AM2184" s="99">
        <f>SUMIFS(通讯通路门店!$BD:$BD,通讯通路门店!$S:$S,$G2184)</f>
        <v>0</v>
      </c>
      <c r="AN2184" s="99">
        <f>SUMIFS(通讯通路门店!$BF:$BF,通讯通路门店!$S:$S,$G2184)</f>
        <v>0</v>
      </c>
      <c r="AO2184" s="99">
        <f t="shared" si="172"/>
        <v>0</v>
      </c>
      <c r="AP2184" s="99">
        <f>SUMIFS(通讯通路门店!$K:$K,通讯通路门店!$S:$S,$G2184)</f>
        <v>0</v>
      </c>
      <c r="AQ2184" s="83"/>
      <c r="AR2184" s="99">
        <f>SUMIFS(通讯通路门店!$T:$T,通讯通路门店!$S:$S,$G2184)</f>
        <v>0</v>
      </c>
      <c r="AS2184" s="99">
        <f>SUMIFS(通讯通路门店!$U:$U,通讯通路门店!$S:$S,$G2184)</f>
        <v>0</v>
      </c>
      <c r="AT2184" s="99">
        <f>SUMIFS(通讯通路门店!$V:$V,通讯通路门店!$S:$S,$G2184)</f>
        <v>0</v>
      </c>
      <c r="AU2184" s="99">
        <f>SUMIFS(通讯通路门店!$W:$W,通讯通路门店!$S:$S,$G2184)</f>
        <v>0</v>
      </c>
      <c r="AV2184" s="99">
        <f>SUMIFS(通讯通路门店!$Z:$Z,通讯通路门店!$S:$S,$G2184)</f>
        <v>0</v>
      </c>
      <c r="AW2184" s="99">
        <f>SUMIFS(通讯通路门店!$AB:$AB,通讯通路门店!$S:$S,$G2184)</f>
        <v>0</v>
      </c>
      <c r="AX2184" s="99">
        <f>SUMIFS(通讯通路门店!$X:$X,通讯通路门店!$S:$S,$G2184)</f>
        <v>0</v>
      </c>
      <c r="AY2184" s="99">
        <f>SUMIFS(通讯通路门店!$Y:$Y,通讯通路门店!$S:$S,$G2184)</f>
        <v>0</v>
      </c>
      <c r="AZ2184" s="99">
        <f>SUMIFS(通讯通路门店!$AA:$AA,通讯通路门店!$S:$S,$G2184)</f>
        <v>0</v>
      </c>
      <c r="BA2184" s="99">
        <f t="shared" si="173"/>
        <v>0</v>
      </c>
      <c r="BB2184" s="99">
        <f t="shared" si="174"/>
        <v>0</v>
      </c>
      <c r="BC2184" s="99">
        <f>SUMIFS(通讯通路门店!$W:$W,通讯通路门店!$S:$S,$G2184,通讯通路门店!$J:$J,"荣耀体验店")+SUMIFS(通讯通路门店!$W:$W,通讯通路门店!$S:$S,$G2184,通讯通路门店!$J:$J,"荣耀授权专卖店")</f>
        <v>0</v>
      </c>
      <c r="BD2184" s="99">
        <f>SUMIFS(通讯通路门店!$Z:$Z,通讯通路门店!$S:$S,$G2184,通讯通路门店!$J:$J,"VIVO体验店")</f>
        <v>0</v>
      </c>
      <c r="BE2184" s="99">
        <f>SUMIFS(通讯通路门店!$AB:$AB,通讯通路门店!$S:$S,$G2184,通讯通路门店!$J:$J,"OPPO体验店")</f>
        <v>0</v>
      </c>
      <c r="BF2184" s="99">
        <f>SUMIFS(通讯通路门店!$X:$X,通讯通路门店!$S:$S,$G2184,通讯通路门店!$J:$J,"华为授权体验店")+SUMIFS(通讯通路门店!$AA:$AA,通讯通路门店!$S:$S,$G2184,通讯通路门店!$J:$J,"华为堡垒店")</f>
        <v>0</v>
      </c>
      <c r="BG2184" s="99">
        <f>SUMIFS(通讯通路门店!$Y:$Y,通讯通路门店!$S:$S,$G2184,通讯通路门店!$J:$J,"小米体验店")</f>
        <v>0</v>
      </c>
      <c r="BH2184" s="99">
        <f>SUMIFS(通讯通路门店!$AA:$AA,通讯通路门店!$S:$S,$G2184,通讯通路门店!$J:$J,"苹果体验店")</f>
        <v>0</v>
      </c>
      <c r="BI2184" s="99">
        <f>SUMIFS(通讯通路门店!$K:$K,通讯通路门店!$S:$S,$G2184,通讯通路门店!$J:$J,"其他品牌专卖店")</f>
        <v>0</v>
      </c>
      <c r="BJ2184" s="99">
        <f>SUMIFS(通讯通路门店!$AC:$AC,通讯通路门店!$S:$S,$G2184)</f>
        <v>0</v>
      </c>
      <c r="BK2184" s="99">
        <f>SUMIFS(通讯通路门店!$AD:$AD,通讯通路门店!$S:$S,$G2184)</f>
        <v>0</v>
      </c>
      <c r="BL2184" s="99">
        <f>SUMIFS(通讯通路门店!$AE:$AE,通讯通路门店!$S:$S,$G2184)</f>
        <v>0</v>
      </c>
      <c r="BM2184" s="99">
        <f>SUMIFS(通讯通路门店!$AF:$AF,通讯通路门店!$S:$S,$G2184)</f>
        <v>0</v>
      </c>
      <c r="BN2184" s="99">
        <f>SUMIFS(通讯通路门店!$AG:$AG,通讯通路门店!$S:$S,$G2184)</f>
        <v>0</v>
      </c>
      <c r="BO2184" s="99">
        <f>SUMIFS(通讯通路门店!$AH:$AH,通讯通路门店!$S:$S,$G2184)</f>
        <v>0</v>
      </c>
      <c r="BP2184" s="99">
        <f>SUMIFS(通讯通路门店!$AI:$AI,通讯通路门店!$S:$S,$G2184)</f>
        <v>0</v>
      </c>
      <c r="BQ2184" s="83"/>
    </row>
    <row r="2185" spans="1:69">
      <c r="A2185" s="99" t="str">
        <f>IFERROR(_xlfn.XLOOKUP($G2185,通讯通路门店!$S$4:$S$993933,通讯通路门店!$A$4:$A$993933,0,0),"")</f>
        <v>海南省</v>
      </c>
      <c r="B2185" s="99" t="str">
        <f>IFERROR(_xlfn.XLOOKUP($G2185,通讯通路门店!$S$4:$S$993933,通讯通路门店!$B$4:$B$993933,0,0),"")</f>
        <v>乐东黎族自治县</v>
      </c>
      <c r="C2185" s="99" t="str">
        <f>IFERROR(_xlfn.XLOOKUP($G2185,通讯通路门店!$S$4:$S$993933,通讯通路门店!$C$4:$C$993933,0,0),"")</f>
        <v>乐东黎族自治县</v>
      </c>
      <c r="D2185" s="99" t="str">
        <f>IFERROR(_xlfn.XLOOKUP($G2185,通讯通路门店!$S$4:$S$993933,通讯通路门店!$D$4:$D$993933,0,0),"")</f>
        <v>万冲镇</v>
      </c>
      <c r="E2185" s="83"/>
      <c r="F2185" s="83"/>
      <c r="G2185" s="101"/>
      <c r="H2185" s="102">
        <f>IFERROR(_xlfn.XLOOKUP($G2185,通讯通路门店!$S$4:$S$993933,通讯通路门店!$R$4:$R$993933,0,0),"")</f>
        <v>0</v>
      </c>
      <c r="I2185" s="83"/>
      <c r="J2185" s="83"/>
      <c r="K2185" s="83"/>
      <c r="L2185" s="83"/>
      <c r="M2185" s="83"/>
      <c r="N2185" s="83"/>
      <c r="O2185" s="83"/>
      <c r="P2185" s="83"/>
      <c r="Q2185" s="83"/>
      <c r="R2185" s="83"/>
      <c r="S2185" s="83"/>
      <c r="T2185" s="83"/>
      <c r="U2185" s="99">
        <f>COUNTIF(通讯通路门店!$S:$S,$G2185)</f>
        <v>0</v>
      </c>
      <c r="V2185" s="99">
        <f>COUNTIFS(通讯通路门店!$S:$S,$G2185,通讯通路门店!$J:$J,"综合卖场")</f>
        <v>0</v>
      </c>
      <c r="W2185" s="99">
        <f>SUMIFS(通讯通路门店!$AJ:$AJ,通讯通路门店!$S:$S,通讯客户沙盘!$G2185)</f>
        <v>0</v>
      </c>
      <c r="X2185" s="99">
        <f t="shared" si="170"/>
        <v>0</v>
      </c>
      <c r="Y2185" s="99">
        <f>COUNTIFS(通讯通路门店!$S:$S,$G2185,通讯通路门店!$J:$J,"荣耀体验店")+COUNTIFS(通讯通路门店!$S:$S,$G2185,通讯通路门店!$J:$J,"荣耀授权专卖店")</f>
        <v>0</v>
      </c>
      <c r="Z2185" s="99">
        <f>COUNTIFS(通讯通路门店!$S:$S,$G2185,通讯通路门店!$J:$J,"VIVO体验店")</f>
        <v>0</v>
      </c>
      <c r="AA2185" s="99">
        <f>COUNTIFS(通讯通路门店!$S:$S,$G2185,通讯通路门店!$J:$J,"OPPO体验店")</f>
        <v>0</v>
      </c>
      <c r="AB2185" s="99">
        <f>COUNTIFS(通讯通路门店!$S:$S,$G2185,通讯通路门店!$J:$J,"华为授权体验店")+COUNTIFS(通讯通路门店!$S:$S,$G2185,通讯通路门店!$J:$J,"华为堡垒店")</f>
        <v>0</v>
      </c>
      <c r="AC2185" s="99">
        <f>COUNTIFS(通讯通路门店!$S:$S,$G2185,通讯通路门店!$J:$J,"小米体验店")</f>
        <v>0</v>
      </c>
      <c r="AD2185" s="99">
        <f>COUNTIFS(通讯通路门店!$S:$S,$G2185,通讯通路门店!$J:$J,"苹果体验店")</f>
        <v>0</v>
      </c>
      <c r="AE2185" s="99">
        <f>COUNTIFS(通讯通路门店!$S:$S,$G2185,通讯通路门店!$J:$J,"其他品牌专卖店")</f>
        <v>0</v>
      </c>
      <c r="AF2185" s="99">
        <f>SUMIFS(通讯通路门店!$BI:$BI,通讯通路门店!$S:$S,$G2185)</f>
        <v>0</v>
      </c>
      <c r="AG2185" s="99">
        <f>SUMIFS(通讯通路门店!$BH:$BH,通讯通路门店!$S:$S,$G2185)</f>
        <v>0</v>
      </c>
      <c r="AH2185" s="99">
        <f t="shared" si="171"/>
        <v>0</v>
      </c>
      <c r="AI2185" s="99">
        <f>SUMIFS(通讯通路门店!$BB:$BB,通讯通路门店!$S:$S,$G2185)</f>
        <v>0</v>
      </c>
      <c r="AJ2185" s="99">
        <f>SUMIFS(通讯通路门店!$BE:$BE,通讯通路门店!$S:$S,$G2185)</f>
        <v>0</v>
      </c>
      <c r="AK2185" s="99">
        <f>SUMIFS(通讯通路门店!$BG:$BG,通讯通路门店!$S:$S,$G2185)</f>
        <v>0</v>
      </c>
      <c r="AL2185" s="99">
        <f>SUMIFS(通讯通路门店!$BC:$BC,通讯通路门店!$S:$S,$G2185)</f>
        <v>0</v>
      </c>
      <c r="AM2185" s="99">
        <f>SUMIFS(通讯通路门店!$BD:$BD,通讯通路门店!$S:$S,$G2185)</f>
        <v>0</v>
      </c>
      <c r="AN2185" s="99">
        <f>SUMIFS(通讯通路门店!$BF:$BF,通讯通路门店!$S:$S,$G2185)</f>
        <v>0</v>
      </c>
      <c r="AO2185" s="99">
        <f t="shared" si="172"/>
        <v>0</v>
      </c>
      <c r="AP2185" s="99">
        <f>SUMIFS(通讯通路门店!$K:$K,通讯通路门店!$S:$S,$G2185)</f>
        <v>0</v>
      </c>
      <c r="AQ2185" s="83"/>
      <c r="AR2185" s="99">
        <f>SUMIFS(通讯通路门店!$T:$T,通讯通路门店!$S:$S,$G2185)</f>
        <v>0</v>
      </c>
      <c r="AS2185" s="99">
        <f>SUMIFS(通讯通路门店!$U:$U,通讯通路门店!$S:$S,$G2185)</f>
        <v>0</v>
      </c>
      <c r="AT2185" s="99">
        <f>SUMIFS(通讯通路门店!$V:$V,通讯通路门店!$S:$S,$G2185)</f>
        <v>0</v>
      </c>
      <c r="AU2185" s="99">
        <f>SUMIFS(通讯通路门店!$W:$W,通讯通路门店!$S:$S,$G2185)</f>
        <v>0</v>
      </c>
      <c r="AV2185" s="99">
        <f>SUMIFS(通讯通路门店!$Z:$Z,通讯通路门店!$S:$S,$G2185)</f>
        <v>0</v>
      </c>
      <c r="AW2185" s="99">
        <f>SUMIFS(通讯通路门店!$AB:$AB,通讯通路门店!$S:$S,$G2185)</f>
        <v>0</v>
      </c>
      <c r="AX2185" s="99">
        <f>SUMIFS(通讯通路门店!$X:$X,通讯通路门店!$S:$S,$G2185)</f>
        <v>0</v>
      </c>
      <c r="AY2185" s="99">
        <f>SUMIFS(通讯通路门店!$Y:$Y,通讯通路门店!$S:$S,$G2185)</f>
        <v>0</v>
      </c>
      <c r="AZ2185" s="99">
        <f>SUMIFS(通讯通路门店!$AA:$AA,通讯通路门店!$S:$S,$G2185)</f>
        <v>0</v>
      </c>
      <c r="BA2185" s="99">
        <f t="shared" si="173"/>
        <v>0</v>
      </c>
      <c r="BB2185" s="99">
        <f t="shared" si="174"/>
        <v>0</v>
      </c>
      <c r="BC2185" s="99">
        <f>SUMIFS(通讯通路门店!$W:$W,通讯通路门店!$S:$S,$G2185,通讯通路门店!$J:$J,"荣耀体验店")+SUMIFS(通讯通路门店!$W:$W,通讯通路门店!$S:$S,$G2185,通讯通路门店!$J:$J,"荣耀授权专卖店")</f>
        <v>0</v>
      </c>
      <c r="BD2185" s="99">
        <f>SUMIFS(通讯通路门店!$Z:$Z,通讯通路门店!$S:$S,$G2185,通讯通路门店!$J:$J,"VIVO体验店")</f>
        <v>0</v>
      </c>
      <c r="BE2185" s="99">
        <f>SUMIFS(通讯通路门店!$AB:$AB,通讯通路门店!$S:$S,$G2185,通讯通路门店!$J:$J,"OPPO体验店")</f>
        <v>0</v>
      </c>
      <c r="BF2185" s="99">
        <f>SUMIFS(通讯通路门店!$X:$X,通讯通路门店!$S:$S,$G2185,通讯通路门店!$J:$J,"华为授权体验店")+SUMIFS(通讯通路门店!$AA:$AA,通讯通路门店!$S:$S,$G2185,通讯通路门店!$J:$J,"华为堡垒店")</f>
        <v>0</v>
      </c>
      <c r="BG2185" s="99">
        <f>SUMIFS(通讯通路门店!$Y:$Y,通讯通路门店!$S:$S,$G2185,通讯通路门店!$J:$J,"小米体验店")</f>
        <v>0</v>
      </c>
      <c r="BH2185" s="99">
        <f>SUMIFS(通讯通路门店!$AA:$AA,通讯通路门店!$S:$S,$G2185,通讯通路门店!$J:$J,"苹果体验店")</f>
        <v>0</v>
      </c>
      <c r="BI2185" s="99">
        <f>SUMIFS(通讯通路门店!$K:$K,通讯通路门店!$S:$S,$G2185,通讯通路门店!$J:$J,"其他品牌专卖店")</f>
        <v>0</v>
      </c>
      <c r="BJ2185" s="99">
        <f>SUMIFS(通讯通路门店!$AC:$AC,通讯通路门店!$S:$S,$G2185)</f>
        <v>0</v>
      </c>
      <c r="BK2185" s="99">
        <f>SUMIFS(通讯通路门店!$AD:$AD,通讯通路门店!$S:$S,$G2185)</f>
        <v>0</v>
      </c>
      <c r="BL2185" s="99">
        <f>SUMIFS(通讯通路门店!$AE:$AE,通讯通路门店!$S:$S,$G2185)</f>
        <v>0</v>
      </c>
      <c r="BM2185" s="99">
        <f>SUMIFS(通讯通路门店!$AF:$AF,通讯通路门店!$S:$S,$G2185)</f>
        <v>0</v>
      </c>
      <c r="BN2185" s="99">
        <f>SUMIFS(通讯通路门店!$AG:$AG,通讯通路门店!$S:$S,$G2185)</f>
        <v>0</v>
      </c>
      <c r="BO2185" s="99">
        <f>SUMIFS(通讯通路门店!$AH:$AH,通讯通路门店!$S:$S,$G2185)</f>
        <v>0</v>
      </c>
      <c r="BP2185" s="99">
        <f>SUMIFS(通讯通路门店!$AI:$AI,通讯通路门店!$S:$S,$G2185)</f>
        <v>0</v>
      </c>
      <c r="BQ2185" s="83"/>
    </row>
    <row r="2186" spans="1:69">
      <c r="A2186" s="99" t="str">
        <f>IFERROR(_xlfn.XLOOKUP($G2186,通讯通路门店!$S$4:$S$993933,通讯通路门店!$A$4:$A$993933,0,0),"")</f>
        <v>海南省</v>
      </c>
      <c r="B2186" s="99" t="str">
        <f>IFERROR(_xlfn.XLOOKUP($G2186,通讯通路门店!$S$4:$S$993933,通讯通路门店!$B$4:$B$993933,0,0),"")</f>
        <v>乐东黎族自治县</v>
      </c>
      <c r="C2186" s="99" t="str">
        <f>IFERROR(_xlfn.XLOOKUP($G2186,通讯通路门店!$S$4:$S$993933,通讯通路门店!$C$4:$C$993933,0,0),"")</f>
        <v>乐东黎族自治县</v>
      </c>
      <c r="D2186" s="99" t="str">
        <f>IFERROR(_xlfn.XLOOKUP($G2186,通讯通路门店!$S$4:$S$993933,通讯通路门店!$D$4:$D$993933,0,0),"")</f>
        <v>万冲镇</v>
      </c>
      <c r="E2186" s="83"/>
      <c r="F2186" s="83"/>
      <c r="G2186" s="101"/>
      <c r="H2186" s="102">
        <f>IFERROR(_xlfn.XLOOKUP($G2186,通讯通路门店!$S$4:$S$993933,通讯通路门店!$R$4:$R$993933,0,0),"")</f>
        <v>0</v>
      </c>
      <c r="I2186" s="83"/>
      <c r="J2186" s="83"/>
      <c r="K2186" s="83"/>
      <c r="L2186" s="83"/>
      <c r="M2186" s="83"/>
      <c r="N2186" s="83"/>
      <c r="O2186" s="83"/>
      <c r="P2186" s="83"/>
      <c r="Q2186" s="83"/>
      <c r="R2186" s="83"/>
      <c r="S2186" s="83"/>
      <c r="T2186" s="83"/>
      <c r="U2186" s="99">
        <f>COUNTIF(通讯通路门店!$S:$S,$G2186)</f>
        <v>0</v>
      </c>
      <c r="V2186" s="99">
        <f>COUNTIFS(通讯通路门店!$S:$S,$G2186,通讯通路门店!$J:$J,"综合卖场")</f>
        <v>0</v>
      </c>
      <c r="W2186" s="99">
        <f>SUMIFS(通讯通路门店!$AJ:$AJ,通讯通路门店!$S:$S,通讯客户沙盘!$G2186)</f>
        <v>0</v>
      </c>
      <c r="X2186" s="99">
        <f t="shared" si="170"/>
        <v>0</v>
      </c>
      <c r="Y2186" s="99">
        <f>COUNTIFS(通讯通路门店!$S:$S,$G2186,通讯通路门店!$J:$J,"荣耀体验店")+COUNTIFS(通讯通路门店!$S:$S,$G2186,通讯通路门店!$J:$J,"荣耀授权专卖店")</f>
        <v>0</v>
      </c>
      <c r="Z2186" s="99">
        <f>COUNTIFS(通讯通路门店!$S:$S,$G2186,通讯通路门店!$J:$J,"VIVO体验店")</f>
        <v>0</v>
      </c>
      <c r="AA2186" s="99">
        <f>COUNTIFS(通讯通路门店!$S:$S,$G2186,通讯通路门店!$J:$J,"OPPO体验店")</f>
        <v>0</v>
      </c>
      <c r="AB2186" s="99">
        <f>COUNTIFS(通讯通路门店!$S:$S,$G2186,通讯通路门店!$J:$J,"华为授权体验店")+COUNTIFS(通讯通路门店!$S:$S,$G2186,通讯通路门店!$J:$J,"华为堡垒店")</f>
        <v>0</v>
      </c>
      <c r="AC2186" s="99">
        <f>COUNTIFS(通讯通路门店!$S:$S,$G2186,通讯通路门店!$J:$J,"小米体验店")</f>
        <v>0</v>
      </c>
      <c r="AD2186" s="99">
        <f>COUNTIFS(通讯通路门店!$S:$S,$G2186,通讯通路门店!$J:$J,"苹果体验店")</f>
        <v>0</v>
      </c>
      <c r="AE2186" s="99">
        <f>COUNTIFS(通讯通路门店!$S:$S,$G2186,通讯通路门店!$J:$J,"其他品牌专卖店")</f>
        <v>0</v>
      </c>
      <c r="AF2186" s="99">
        <f>SUMIFS(通讯通路门店!$BI:$BI,通讯通路门店!$S:$S,$G2186)</f>
        <v>0</v>
      </c>
      <c r="AG2186" s="99">
        <f>SUMIFS(通讯通路门店!$BH:$BH,通讯通路门店!$S:$S,$G2186)</f>
        <v>0</v>
      </c>
      <c r="AH2186" s="99">
        <f t="shared" si="171"/>
        <v>0</v>
      </c>
      <c r="AI2186" s="99">
        <f>SUMIFS(通讯通路门店!$BB:$BB,通讯通路门店!$S:$S,$G2186)</f>
        <v>0</v>
      </c>
      <c r="AJ2186" s="99">
        <f>SUMIFS(通讯通路门店!$BE:$BE,通讯通路门店!$S:$S,$G2186)</f>
        <v>0</v>
      </c>
      <c r="AK2186" s="99">
        <f>SUMIFS(通讯通路门店!$BG:$BG,通讯通路门店!$S:$S,$G2186)</f>
        <v>0</v>
      </c>
      <c r="AL2186" s="99">
        <f>SUMIFS(通讯通路门店!$BC:$BC,通讯通路门店!$S:$S,$G2186)</f>
        <v>0</v>
      </c>
      <c r="AM2186" s="99">
        <f>SUMIFS(通讯通路门店!$BD:$BD,通讯通路门店!$S:$S,$G2186)</f>
        <v>0</v>
      </c>
      <c r="AN2186" s="99">
        <f>SUMIFS(通讯通路门店!$BF:$BF,通讯通路门店!$S:$S,$G2186)</f>
        <v>0</v>
      </c>
      <c r="AO2186" s="99">
        <f t="shared" si="172"/>
        <v>0</v>
      </c>
      <c r="AP2186" s="99">
        <f>SUMIFS(通讯通路门店!$K:$K,通讯通路门店!$S:$S,$G2186)</f>
        <v>0</v>
      </c>
      <c r="AQ2186" s="83"/>
      <c r="AR2186" s="99">
        <f>SUMIFS(通讯通路门店!$T:$T,通讯通路门店!$S:$S,$G2186)</f>
        <v>0</v>
      </c>
      <c r="AS2186" s="99">
        <f>SUMIFS(通讯通路门店!$U:$U,通讯通路门店!$S:$S,$G2186)</f>
        <v>0</v>
      </c>
      <c r="AT2186" s="99">
        <f>SUMIFS(通讯通路门店!$V:$V,通讯通路门店!$S:$S,$G2186)</f>
        <v>0</v>
      </c>
      <c r="AU2186" s="99">
        <f>SUMIFS(通讯通路门店!$W:$W,通讯通路门店!$S:$S,$G2186)</f>
        <v>0</v>
      </c>
      <c r="AV2186" s="99">
        <f>SUMIFS(通讯通路门店!$Z:$Z,通讯通路门店!$S:$S,$G2186)</f>
        <v>0</v>
      </c>
      <c r="AW2186" s="99">
        <f>SUMIFS(通讯通路门店!$AB:$AB,通讯通路门店!$S:$S,$G2186)</f>
        <v>0</v>
      </c>
      <c r="AX2186" s="99">
        <f>SUMIFS(通讯通路门店!$X:$X,通讯通路门店!$S:$S,$G2186)</f>
        <v>0</v>
      </c>
      <c r="AY2186" s="99">
        <f>SUMIFS(通讯通路门店!$Y:$Y,通讯通路门店!$S:$S,$G2186)</f>
        <v>0</v>
      </c>
      <c r="AZ2186" s="99">
        <f>SUMIFS(通讯通路门店!$AA:$AA,通讯通路门店!$S:$S,$G2186)</f>
        <v>0</v>
      </c>
      <c r="BA2186" s="99">
        <f t="shared" si="173"/>
        <v>0</v>
      </c>
      <c r="BB2186" s="99">
        <f t="shared" si="174"/>
        <v>0</v>
      </c>
      <c r="BC2186" s="99">
        <f>SUMIFS(通讯通路门店!$W:$W,通讯通路门店!$S:$S,$G2186,通讯通路门店!$J:$J,"荣耀体验店")+SUMIFS(通讯通路门店!$W:$W,通讯通路门店!$S:$S,$G2186,通讯通路门店!$J:$J,"荣耀授权专卖店")</f>
        <v>0</v>
      </c>
      <c r="BD2186" s="99">
        <f>SUMIFS(通讯通路门店!$Z:$Z,通讯通路门店!$S:$S,$G2186,通讯通路门店!$J:$J,"VIVO体验店")</f>
        <v>0</v>
      </c>
      <c r="BE2186" s="99">
        <f>SUMIFS(通讯通路门店!$AB:$AB,通讯通路门店!$S:$S,$G2186,通讯通路门店!$J:$J,"OPPO体验店")</f>
        <v>0</v>
      </c>
      <c r="BF2186" s="99">
        <f>SUMIFS(通讯通路门店!$X:$X,通讯通路门店!$S:$S,$G2186,通讯通路门店!$J:$J,"华为授权体验店")+SUMIFS(通讯通路门店!$AA:$AA,通讯通路门店!$S:$S,$G2186,通讯通路门店!$J:$J,"华为堡垒店")</f>
        <v>0</v>
      </c>
      <c r="BG2186" s="99">
        <f>SUMIFS(通讯通路门店!$Y:$Y,通讯通路门店!$S:$S,$G2186,通讯通路门店!$J:$J,"小米体验店")</f>
        <v>0</v>
      </c>
      <c r="BH2186" s="99">
        <f>SUMIFS(通讯通路门店!$AA:$AA,通讯通路门店!$S:$S,$G2186,通讯通路门店!$J:$J,"苹果体验店")</f>
        <v>0</v>
      </c>
      <c r="BI2186" s="99">
        <f>SUMIFS(通讯通路门店!$K:$K,通讯通路门店!$S:$S,$G2186,通讯通路门店!$J:$J,"其他品牌专卖店")</f>
        <v>0</v>
      </c>
      <c r="BJ2186" s="99">
        <f>SUMIFS(通讯通路门店!$AC:$AC,通讯通路门店!$S:$S,$G2186)</f>
        <v>0</v>
      </c>
      <c r="BK2186" s="99">
        <f>SUMIFS(通讯通路门店!$AD:$AD,通讯通路门店!$S:$S,$G2186)</f>
        <v>0</v>
      </c>
      <c r="BL2186" s="99">
        <f>SUMIFS(通讯通路门店!$AE:$AE,通讯通路门店!$S:$S,$G2186)</f>
        <v>0</v>
      </c>
      <c r="BM2186" s="99">
        <f>SUMIFS(通讯通路门店!$AF:$AF,通讯通路门店!$S:$S,$G2186)</f>
        <v>0</v>
      </c>
      <c r="BN2186" s="99">
        <f>SUMIFS(通讯通路门店!$AG:$AG,通讯通路门店!$S:$S,$G2186)</f>
        <v>0</v>
      </c>
      <c r="BO2186" s="99">
        <f>SUMIFS(通讯通路门店!$AH:$AH,通讯通路门店!$S:$S,$G2186)</f>
        <v>0</v>
      </c>
      <c r="BP2186" s="99">
        <f>SUMIFS(通讯通路门店!$AI:$AI,通讯通路门店!$S:$S,$G2186)</f>
        <v>0</v>
      </c>
      <c r="BQ2186" s="83"/>
    </row>
    <row r="2187" spans="1:69">
      <c r="A2187" s="99" t="str">
        <f>IFERROR(_xlfn.XLOOKUP($G2187,通讯通路门店!$S$4:$S$993933,通讯通路门店!$A$4:$A$993933,0,0),"")</f>
        <v>海南省</v>
      </c>
      <c r="B2187" s="99" t="str">
        <f>IFERROR(_xlfn.XLOOKUP($G2187,通讯通路门店!$S$4:$S$993933,通讯通路门店!$B$4:$B$993933,0,0),"")</f>
        <v>乐东黎族自治县</v>
      </c>
      <c r="C2187" s="99" t="str">
        <f>IFERROR(_xlfn.XLOOKUP($G2187,通讯通路门店!$S$4:$S$993933,通讯通路门店!$C$4:$C$993933,0,0),"")</f>
        <v>乐东黎族自治县</v>
      </c>
      <c r="D2187" s="99" t="str">
        <f>IFERROR(_xlfn.XLOOKUP($G2187,通讯通路门店!$S$4:$S$993933,通讯通路门店!$D$4:$D$993933,0,0),"")</f>
        <v>万冲镇</v>
      </c>
      <c r="E2187" s="83"/>
      <c r="F2187" s="83"/>
      <c r="G2187" s="101"/>
      <c r="H2187" s="102">
        <f>IFERROR(_xlfn.XLOOKUP($G2187,通讯通路门店!$S$4:$S$993933,通讯通路门店!$R$4:$R$993933,0,0),"")</f>
        <v>0</v>
      </c>
      <c r="I2187" s="83"/>
      <c r="J2187" s="83"/>
      <c r="K2187" s="83"/>
      <c r="L2187" s="83"/>
      <c r="M2187" s="83"/>
      <c r="N2187" s="83"/>
      <c r="O2187" s="83"/>
      <c r="P2187" s="83"/>
      <c r="Q2187" s="83"/>
      <c r="R2187" s="83"/>
      <c r="S2187" s="83"/>
      <c r="T2187" s="83"/>
      <c r="U2187" s="99">
        <f>COUNTIF(通讯通路门店!$S:$S,$G2187)</f>
        <v>0</v>
      </c>
      <c r="V2187" s="99">
        <f>COUNTIFS(通讯通路门店!$S:$S,$G2187,通讯通路门店!$J:$J,"综合卖场")</f>
        <v>0</v>
      </c>
      <c r="W2187" s="99">
        <f>SUMIFS(通讯通路门店!$AJ:$AJ,通讯通路门店!$S:$S,通讯客户沙盘!$G2187)</f>
        <v>0</v>
      </c>
      <c r="X2187" s="99">
        <f t="shared" si="170"/>
        <v>0</v>
      </c>
      <c r="Y2187" s="99">
        <f>COUNTIFS(通讯通路门店!$S:$S,$G2187,通讯通路门店!$J:$J,"荣耀体验店")+COUNTIFS(通讯通路门店!$S:$S,$G2187,通讯通路门店!$J:$J,"荣耀授权专卖店")</f>
        <v>0</v>
      </c>
      <c r="Z2187" s="99">
        <f>COUNTIFS(通讯通路门店!$S:$S,$G2187,通讯通路门店!$J:$J,"VIVO体验店")</f>
        <v>0</v>
      </c>
      <c r="AA2187" s="99">
        <f>COUNTIFS(通讯通路门店!$S:$S,$G2187,通讯通路门店!$J:$J,"OPPO体验店")</f>
        <v>0</v>
      </c>
      <c r="AB2187" s="99">
        <f>COUNTIFS(通讯通路门店!$S:$S,$G2187,通讯通路门店!$J:$J,"华为授权体验店")+COUNTIFS(通讯通路门店!$S:$S,$G2187,通讯通路门店!$J:$J,"华为堡垒店")</f>
        <v>0</v>
      </c>
      <c r="AC2187" s="99">
        <f>COUNTIFS(通讯通路门店!$S:$S,$G2187,通讯通路门店!$J:$J,"小米体验店")</f>
        <v>0</v>
      </c>
      <c r="AD2187" s="99">
        <f>COUNTIFS(通讯通路门店!$S:$S,$G2187,通讯通路门店!$J:$J,"苹果体验店")</f>
        <v>0</v>
      </c>
      <c r="AE2187" s="99">
        <f>COUNTIFS(通讯通路门店!$S:$S,$G2187,通讯通路门店!$J:$J,"其他品牌专卖店")</f>
        <v>0</v>
      </c>
      <c r="AF2187" s="99">
        <f>SUMIFS(通讯通路门店!$BI:$BI,通讯通路门店!$S:$S,$G2187)</f>
        <v>0</v>
      </c>
      <c r="AG2187" s="99">
        <f>SUMIFS(通讯通路门店!$BH:$BH,通讯通路门店!$S:$S,$G2187)</f>
        <v>0</v>
      </c>
      <c r="AH2187" s="99">
        <f t="shared" si="171"/>
        <v>0</v>
      </c>
      <c r="AI2187" s="99">
        <f>SUMIFS(通讯通路门店!$BB:$BB,通讯通路门店!$S:$S,$G2187)</f>
        <v>0</v>
      </c>
      <c r="AJ2187" s="99">
        <f>SUMIFS(通讯通路门店!$BE:$BE,通讯通路门店!$S:$S,$G2187)</f>
        <v>0</v>
      </c>
      <c r="AK2187" s="99">
        <f>SUMIFS(通讯通路门店!$BG:$BG,通讯通路门店!$S:$S,$G2187)</f>
        <v>0</v>
      </c>
      <c r="AL2187" s="99">
        <f>SUMIFS(通讯通路门店!$BC:$BC,通讯通路门店!$S:$S,$G2187)</f>
        <v>0</v>
      </c>
      <c r="AM2187" s="99">
        <f>SUMIFS(通讯通路门店!$BD:$BD,通讯通路门店!$S:$S,$G2187)</f>
        <v>0</v>
      </c>
      <c r="AN2187" s="99">
        <f>SUMIFS(通讯通路门店!$BF:$BF,通讯通路门店!$S:$S,$G2187)</f>
        <v>0</v>
      </c>
      <c r="AO2187" s="99">
        <f t="shared" si="172"/>
        <v>0</v>
      </c>
      <c r="AP2187" s="99">
        <f>SUMIFS(通讯通路门店!$K:$K,通讯通路门店!$S:$S,$G2187)</f>
        <v>0</v>
      </c>
      <c r="AQ2187" s="83"/>
      <c r="AR2187" s="99">
        <f>SUMIFS(通讯通路门店!$T:$T,通讯通路门店!$S:$S,$G2187)</f>
        <v>0</v>
      </c>
      <c r="AS2187" s="99">
        <f>SUMIFS(通讯通路门店!$U:$U,通讯通路门店!$S:$S,$G2187)</f>
        <v>0</v>
      </c>
      <c r="AT2187" s="99">
        <f>SUMIFS(通讯通路门店!$V:$V,通讯通路门店!$S:$S,$G2187)</f>
        <v>0</v>
      </c>
      <c r="AU2187" s="99">
        <f>SUMIFS(通讯通路门店!$W:$W,通讯通路门店!$S:$S,$G2187)</f>
        <v>0</v>
      </c>
      <c r="AV2187" s="99">
        <f>SUMIFS(通讯通路门店!$Z:$Z,通讯通路门店!$S:$S,$G2187)</f>
        <v>0</v>
      </c>
      <c r="AW2187" s="99">
        <f>SUMIFS(通讯通路门店!$AB:$AB,通讯通路门店!$S:$S,$G2187)</f>
        <v>0</v>
      </c>
      <c r="AX2187" s="99">
        <f>SUMIFS(通讯通路门店!$X:$X,通讯通路门店!$S:$S,$G2187)</f>
        <v>0</v>
      </c>
      <c r="AY2187" s="99">
        <f>SUMIFS(通讯通路门店!$Y:$Y,通讯通路门店!$S:$S,$G2187)</f>
        <v>0</v>
      </c>
      <c r="AZ2187" s="99">
        <f>SUMIFS(通讯通路门店!$AA:$AA,通讯通路门店!$S:$S,$G2187)</f>
        <v>0</v>
      </c>
      <c r="BA2187" s="99">
        <f t="shared" si="173"/>
        <v>0</v>
      </c>
      <c r="BB2187" s="99">
        <f t="shared" si="174"/>
        <v>0</v>
      </c>
      <c r="BC2187" s="99">
        <f>SUMIFS(通讯通路门店!$W:$W,通讯通路门店!$S:$S,$G2187,通讯通路门店!$J:$J,"荣耀体验店")+SUMIFS(通讯通路门店!$W:$W,通讯通路门店!$S:$S,$G2187,通讯通路门店!$J:$J,"荣耀授权专卖店")</f>
        <v>0</v>
      </c>
      <c r="BD2187" s="99">
        <f>SUMIFS(通讯通路门店!$Z:$Z,通讯通路门店!$S:$S,$G2187,通讯通路门店!$J:$J,"VIVO体验店")</f>
        <v>0</v>
      </c>
      <c r="BE2187" s="99">
        <f>SUMIFS(通讯通路门店!$AB:$AB,通讯通路门店!$S:$S,$G2187,通讯通路门店!$J:$J,"OPPO体验店")</f>
        <v>0</v>
      </c>
      <c r="BF2187" s="99">
        <f>SUMIFS(通讯通路门店!$X:$X,通讯通路门店!$S:$S,$G2187,通讯通路门店!$J:$J,"华为授权体验店")+SUMIFS(通讯通路门店!$AA:$AA,通讯通路门店!$S:$S,$G2187,通讯通路门店!$J:$J,"华为堡垒店")</f>
        <v>0</v>
      </c>
      <c r="BG2187" s="99">
        <f>SUMIFS(通讯通路门店!$Y:$Y,通讯通路门店!$S:$S,$G2187,通讯通路门店!$J:$J,"小米体验店")</f>
        <v>0</v>
      </c>
      <c r="BH2187" s="99">
        <f>SUMIFS(通讯通路门店!$AA:$AA,通讯通路门店!$S:$S,$G2187,通讯通路门店!$J:$J,"苹果体验店")</f>
        <v>0</v>
      </c>
      <c r="BI2187" s="99">
        <f>SUMIFS(通讯通路门店!$K:$K,通讯通路门店!$S:$S,$G2187,通讯通路门店!$J:$J,"其他品牌专卖店")</f>
        <v>0</v>
      </c>
      <c r="BJ2187" s="99">
        <f>SUMIFS(通讯通路门店!$AC:$AC,通讯通路门店!$S:$S,$G2187)</f>
        <v>0</v>
      </c>
      <c r="BK2187" s="99">
        <f>SUMIFS(通讯通路门店!$AD:$AD,通讯通路门店!$S:$S,$G2187)</f>
        <v>0</v>
      </c>
      <c r="BL2187" s="99">
        <f>SUMIFS(通讯通路门店!$AE:$AE,通讯通路门店!$S:$S,$G2187)</f>
        <v>0</v>
      </c>
      <c r="BM2187" s="99">
        <f>SUMIFS(通讯通路门店!$AF:$AF,通讯通路门店!$S:$S,$G2187)</f>
        <v>0</v>
      </c>
      <c r="BN2187" s="99">
        <f>SUMIFS(通讯通路门店!$AG:$AG,通讯通路门店!$S:$S,$G2187)</f>
        <v>0</v>
      </c>
      <c r="BO2187" s="99">
        <f>SUMIFS(通讯通路门店!$AH:$AH,通讯通路门店!$S:$S,$G2187)</f>
        <v>0</v>
      </c>
      <c r="BP2187" s="99">
        <f>SUMIFS(通讯通路门店!$AI:$AI,通讯通路门店!$S:$S,$G2187)</f>
        <v>0</v>
      </c>
      <c r="BQ2187" s="83"/>
    </row>
    <row r="2188" spans="1:69">
      <c r="A2188" s="99" t="str">
        <f>IFERROR(_xlfn.XLOOKUP($G2188,通讯通路门店!$S$4:$S$993933,通讯通路门店!$A$4:$A$993933,0,0),"")</f>
        <v>海南省</v>
      </c>
      <c r="B2188" s="99" t="str">
        <f>IFERROR(_xlfn.XLOOKUP($G2188,通讯通路门店!$S$4:$S$993933,通讯通路门店!$B$4:$B$993933,0,0),"")</f>
        <v>乐东黎族自治县</v>
      </c>
      <c r="C2188" s="99" t="str">
        <f>IFERROR(_xlfn.XLOOKUP($G2188,通讯通路门店!$S$4:$S$993933,通讯通路门店!$C$4:$C$993933,0,0),"")</f>
        <v>乐东黎族自治县</v>
      </c>
      <c r="D2188" s="99" t="str">
        <f>IFERROR(_xlfn.XLOOKUP($G2188,通讯通路门店!$S$4:$S$993933,通讯通路门店!$D$4:$D$993933,0,0),"")</f>
        <v>万冲镇</v>
      </c>
      <c r="E2188" s="83"/>
      <c r="F2188" s="83"/>
      <c r="G2188" s="101"/>
      <c r="H2188" s="102">
        <f>IFERROR(_xlfn.XLOOKUP($G2188,通讯通路门店!$S$4:$S$993933,通讯通路门店!$R$4:$R$993933,0,0),"")</f>
        <v>0</v>
      </c>
      <c r="I2188" s="83"/>
      <c r="J2188" s="83"/>
      <c r="K2188" s="83"/>
      <c r="L2188" s="83"/>
      <c r="M2188" s="83"/>
      <c r="N2188" s="83"/>
      <c r="O2188" s="83"/>
      <c r="P2188" s="83"/>
      <c r="Q2188" s="83"/>
      <c r="R2188" s="83"/>
      <c r="S2188" s="83"/>
      <c r="T2188" s="83"/>
      <c r="U2188" s="99">
        <f>COUNTIF(通讯通路门店!$S:$S,$G2188)</f>
        <v>0</v>
      </c>
      <c r="V2188" s="99">
        <f>COUNTIFS(通讯通路门店!$S:$S,$G2188,通讯通路门店!$J:$J,"综合卖场")</f>
        <v>0</v>
      </c>
      <c r="W2188" s="99">
        <f>SUMIFS(通讯通路门店!$AJ:$AJ,通讯通路门店!$S:$S,通讯客户沙盘!$G2188)</f>
        <v>0</v>
      </c>
      <c r="X2188" s="99">
        <f t="shared" si="170"/>
        <v>0</v>
      </c>
      <c r="Y2188" s="99">
        <f>COUNTIFS(通讯通路门店!$S:$S,$G2188,通讯通路门店!$J:$J,"荣耀体验店")+COUNTIFS(通讯通路门店!$S:$S,$G2188,通讯通路门店!$J:$J,"荣耀授权专卖店")</f>
        <v>0</v>
      </c>
      <c r="Z2188" s="99">
        <f>COUNTIFS(通讯通路门店!$S:$S,$G2188,通讯通路门店!$J:$J,"VIVO体验店")</f>
        <v>0</v>
      </c>
      <c r="AA2188" s="99">
        <f>COUNTIFS(通讯通路门店!$S:$S,$G2188,通讯通路门店!$J:$J,"OPPO体验店")</f>
        <v>0</v>
      </c>
      <c r="AB2188" s="99">
        <f>COUNTIFS(通讯通路门店!$S:$S,$G2188,通讯通路门店!$J:$J,"华为授权体验店")+COUNTIFS(通讯通路门店!$S:$S,$G2188,通讯通路门店!$J:$J,"华为堡垒店")</f>
        <v>0</v>
      </c>
      <c r="AC2188" s="99">
        <f>COUNTIFS(通讯通路门店!$S:$S,$G2188,通讯通路门店!$J:$J,"小米体验店")</f>
        <v>0</v>
      </c>
      <c r="AD2188" s="99">
        <f>COUNTIFS(通讯通路门店!$S:$S,$G2188,通讯通路门店!$J:$J,"苹果体验店")</f>
        <v>0</v>
      </c>
      <c r="AE2188" s="99">
        <f>COUNTIFS(通讯通路门店!$S:$S,$G2188,通讯通路门店!$J:$J,"其他品牌专卖店")</f>
        <v>0</v>
      </c>
      <c r="AF2188" s="99">
        <f>SUMIFS(通讯通路门店!$BI:$BI,通讯通路门店!$S:$S,$G2188)</f>
        <v>0</v>
      </c>
      <c r="AG2188" s="99">
        <f>SUMIFS(通讯通路门店!$BH:$BH,通讯通路门店!$S:$S,$G2188)</f>
        <v>0</v>
      </c>
      <c r="AH2188" s="99">
        <f t="shared" si="171"/>
        <v>0</v>
      </c>
      <c r="AI2188" s="99">
        <f>SUMIFS(通讯通路门店!$BB:$BB,通讯通路门店!$S:$S,$G2188)</f>
        <v>0</v>
      </c>
      <c r="AJ2188" s="99">
        <f>SUMIFS(通讯通路门店!$BE:$BE,通讯通路门店!$S:$S,$G2188)</f>
        <v>0</v>
      </c>
      <c r="AK2188" s="99">
        <f>SUMIFS(通讯通路门店!$BG:$BG,通讯通路门店!$S:$S,$G2188)</f>
        <v>0</v>
      </c>
      <c r="AL2188" s="99">
        <f>SUMIFS(通讯通路门店!$BC:$BC,通讯通路门店!$S:$S,$G2188)</f>
        <v>0</v>
      </c>
      <c r="AM2188" s="99">
        <f>SUMIFS(通讯通路门店!$BD:$BD,通讯通路门店!$S:$S,$G2188)</f>
        <v>0</v>
      </c>
      <c r="AN2188" s="99">
        <f>SUMIFS(通讯通路门店!$BF:$BF,通讯通路门店!$S:$S,$G2188)</f>
        <v>0</v>
      </c>
      <c r="AO2188" s="99">
        <f t="shared" si="172"/>
        <v>0</v>
      </c>
      <c r="AP2188" s="99">
        <f>SUMIFS(通讯通路门店!$K:$K,通讯通路门店!$S:$S,$G2188)</f>
        <v>0</v>
      </c>
      <c r="AQ2188" s="83"/>
      <c r="AR2188" s="99">
        <f>SUMIFS(通讯通路门店!$T:$T,通讯通路门店!$S:$S,$G2188)</f>
        <v>0</v>
      </c>
      <c r="AS2188" s="99">
        <f>SUMIFS(通讯通路门店!$U:$U,通讯通路门店!$S:$S,$G2188)</f>
        <v>0</v>
      </c>
      <c r="AT2188" s="99">
        <f>SUMIFS(通讯通路门店!$V:$V,通讯通路门店!$S:$S,$G2188)</f>
        <v>0</v>
      </c>
      <c r="AU2188" s="99">
        <f>SUMIFS(通讯通路门店!$W:$W,通讯通路门店!$S:$S,$G2188)</f>
        <v>0</v>
      </c>
      <c r="AV2188" s="99">
        <f>SUMIFS(通讯通路门店!$Z:$Z,通讯通路门店!$S:$S,$G2188)</f>
        <v>0</v>
      </c>
      <c r="AW2188" s="99">
        <f>SUMIFS(通讯通路门店!$AB:$AB,通讯通路门店!$S:$S,$G2188)</f>
        <v>0</v>
      </c>
      <c r="AX2188" s="99">
        <f>SUMIFS(通讯通路门店!$X:$X,通讯通路门店!$S:$S,$G2188)</f>
        <v>0</v>
      </c>
      <c r="AY2188" s="99">
        <f>SUMIFS(通讯通路门店!$Y:$Y,通讯通路门店!$S:$S,$G2188)</f>
        <v>0</v>
      </c>
      <c r="AZ2188" s="99">
        <f>SUMIFS(通讯通路门店!$AA:$AA,通讯通路门店!$S:$S,$G2188)</f>
        <v>0</v>
      </c>
      <c r="BA2188" s="99">
        <f t="shared" si="173"/>
        <v>0</v>
      </c>
      <c r="BB2188" s="99">
        <f t="shared" si="174"/>
        <v>0</v>
      </c>
      <c r="BC2188" s="99">
        <f>SUMIFS(通讯通路门店!$W:$W,通讯通路门店!$S:$S,$G2188,通讯通路门店!$J:$J,"荣耀体验店")+SUMIFS(通讯通路门店!$W:$W,通讯通路门店!$S:$S,$G2188,通讯通路门店!$J:$J,"荣耀授权专卖店")</f>
        <v>0</v>
      </c>
      <c r="BD2188" s="99">
        <f>SUMIFS(通讯通路门店!$Z:$Z,通讯通路门店!$S:$S,$G2188,通讯通路门店!$J:$J,"VIVO体验店")</f>
        <v>0</v>
      </c>
      <c r="BE2188" s="99">
        <f>SUMIFS(通讯通路门店!$AB:$AB,通讯通路门店!$S:$S,$G2188,通讯通路门店!$J:$J,"OPPO体验店")</f>
        <v>0</v>
      </c>
      <c r="BF2188" s="99">
        <f>SUMIFS(通讯通路门店!$X:$X,通讯通路门店!$S:$S,$G2188,通讯通路门店!$J:$J,"华为授权体验店")+SUMIFS(通讯通路门店!$AA:$AA,通讯通路门店!$S:$S,$G2188,通讯通路门店!$J:$J,"华为堡垒店")</f>
        <v>0</v>
      </c>
      <c r="BG2188" s="99">
        <f>SUMIFS(通讯通路门店!$Y:$Y,通讯通路门店!$S:$S,$G2188,通讯通路门店!$J:$J,"小米体验店")</f>
        <v>0</v>
      </c>
      <c r="BH2188" s="99">
        <f>SUMIFS(通讯通路门店!$AA:$AA,通讯通路门店!$S:$S,$G2188,通讯通路门店!$J:$J,"苹果体验店")</f>
        <v>0</v>
      </c>
      <c r="BI2188" s="99">
        <f>SUMIFS(通讯通路门店!$K:$K,通讯通路门店!$S:$S,$G2188,通讯通路门店!$J:$J,"其他品牌专卖店")</f>
        <v>0</v>
      </c>
      <c r="BJ2188" s="99">
        <f>SUMIFS(通讯通路门店!$AC:$AC,通讯通路门店!$S:$S,$G2188)</f>
        <v>0</v>
      </c>
      <c r="BK2188" s="99">
        <f>SUMIFS(通讯通路门店!$AD:$AD,通讯通路门店!$S:$S,$G2188)</f>
        <v>0</v>
      </c>
      <c r="BL2188" s="99">
        <f>SUMIFS(通讯通路门店!$AE:$AE,通讯通路门店!$S:$S,$G2188)</f>
        <v>0</v>
      </c>
      <c r="BM2188" s="99">
        <f>SUMIFS(通讯通路门店!$AF:$AF,通讯通路门店!$S:$S,$G2188)</f>
        <v>0</v>
      </c>
      <c r="BN2188" s="99">
        <f>SUMIFS(通讯通路门店!$AG:$AG,通讯通路门店!$S:$S,$G2188)</f>
        <v>0</v>
      </c>
      <c r="BO2188" s="99">
        <f>SUMIFS(通讯通路门店!$AH:$AH,通讯通路门店!$S:$S,$G2188)</f>
        <v>0</v>
      </c>
      <c r="BP2188" s="99">
        <f>SUMIFS(通讯通路门店!$AI:$AI,通讯通路门店!$S:$S,$G2188)</f>
        <v>0</v>
      </c>
      <c r="BQ2188" s="83"/>
    </row>
    <row r="2189" spans="1:69">
      <c r="A2189" s="99" t="str">
        <f>IFERROR(_xlfn.XLOOKUP($G2189,通讯通路门店!$S$4:$S$993933,通讯通路门店!$A$4:$A$993933,0,0),"")</f>
        <v>海南省</v>
      </c>
      <c r="B2189" s="99" t="str">
        <f>IFERROR(_xlfn.XLOOKUP($G2189,通讯通路门店!$S$4:$S$993933,通讯通路门店!$B$4:$B$993933,0,0),"")</f>
        <v>乐东黎族自治县</v>
      </c>
      <c r="C2189" s="99" t="str">
        <f>IFERROR(_xlfn.XLOOKUP($G2189,通讯通路门店!$S$4:$S$993933,通讯通路门店!$C$4:$C$993933,0,0),"")</f>
        <v>乐东黎族自治县</v>
      </c>
      <c r="D2189" s="99" t="str">
        <f>IFERROR(_xlfn.XLOOKUP($G2189,通讯通路门店!$S$4:$S$993933,通讯通路门店!$D$4:$D$993933,0,0),"")</f>
        <v>万冲镇</v>
      </c>
      <c r="E2189" s="83"/>
      <c r="F2189" s="83"/>
      <c r="G2189" s="101"/>
      <c r="H2189" s="102">
        <f>IFERROR(_xlfn.XLOOKUP($G2189,通讯通路门店!$S$4:$S$993933,通讯通路门店!$R$4:$R$993933,0,0),"")</f>
        <v>0</v>
      </c>
      <c r="I2189" s="83"/>
      <c r="J2189" s="83"/>
      <c r="K2189" s="83"/>
      <c r="L2189" s="83"/>
      <c r="M2189" s="83"/>
      <c r="N2189" s="83"/>
      <c r="O2189" s="83"/>
      <c r="P2189" s="83"/>
      <c r="Q2189" s="83"/>
      <c r="R2189" s="83"/>
      <c r="S2189" s="83"/>
      <c r="T2189" s="83"/>
      <c r="U2189" s="99">
        <f>COUNTIF(通讯通路门店!$S:$S,$G2189)</f>
        <v>0</v>
      </c>
      <c r="V2189" s="99">
        <f>COUNTIFS(通讯通路门店!$S:$S,$G2189,通讯通路门店!$J:$J,"综合卖场")</f>
        <v>0</v>
      </c>
      <c r="W2189" s="99">
        <f>SUMIFS(通讯通路门店!$AJ:$AJ,通讯通路门店!$S:$S,通讯客户沙盘!$G2189)</f>
        <v>0</v>
      </c>
      <c r="X2189" s="99">
        <f t="shared" si="170"/>
        <v>0</v>
      </c>
      <c r="Y2189" s="99">
        <f>COUNTIFS(通讯通路门店!$S:$S,$G2189,通讯通路门店!$J:$J,"荣耀体验店")+COUNTIFS(通讯通路门店!$S:$S,$G2189,通讯通路门店!$J:$J,"荣耀授权专卖店")</f>
        <v>0</v>
      </c>
      <c r="Z2189" s="99">
        <f>COUNTIFS(通讯通路门店!$S:$S,$G2189,通讯通路门店!$J:$J,"VIVO体验店")</f>
        <v>0</v>
      </c>
      <c r="AA2189" s="99">
        <f>COUNTIFS(通讯通路门店!$S:$S,$G2189,通讯通路门店!$J:$J,"OPPO体验店")</f>
        <v>0</v>
      </c>
      <c r="AB2189" s="99">
        <f>COUNTIFS(通讯通路门店!$S:$S,$G2189,通讯通路门店!$J:$J,"华为授权体验店")+COUNTIFS(通讯通路门店!$S:$S,$G2189,通讯通路门店!$J:$J,"华为堡垒店")</f>
        <v>0</v>
      </c>
      <c r="AC2189" s="99">
        <f>COUNTIFS(通讯通路门店!$S:$S,$G2189,通讯通路门店!$J:$J,"小米体验店")</f>
        <v>0</v>
      </c>
      <c r="AD2189" s="99">
        <f>COUNTIFS(通讯通路门店!$S:$S,$G2189,通讯通路门店!$J:$J,"苹果体验店")</f>
        <v>0</v>
      </c>
      <c r="AE2189" s="99">
        <f>COUNTIFS(通讯通路门店!$S:$S,$G2189,通讯通路门店!$J:$J,"其他品牌专卖店")</f>
        <v>0</v>
      </c>
      <c r="AF2189" s="99">
        <f>SUMIFS(通讯通路门店!$BI:$BI,通讯通路门店!$S:$S,$G2189)</f>
        <v>0</v>
      </c>
      <c r="AG2189" s="99">
        <f>SUMIFS(通讯通路门店!$BH:$BH,通讯通路门店!$S:$S,$G2189)</f>
        <v>0</v>
      </c>
      <c r="AH2189" s="99">
        <f t="shared" si="171"/>
        <v>0</v>
      </c>
      <c r="AI2189" s="99">
        <f>SUMIFS(通讯通路门店!$BB:$BB,通讯通路门店!$S:$S,$G2189)</f>
        <v>0</v>
      </c>
      <c r="AJ2189" s="99">
        <f>SUMIFS(通讯通路门店!$BE:$BE,通讯通路门店!$S:$S,$G2189)</f>
        <v>0</v>
      </c>
      <c r="AK2189" s="99">
        <f>SUMIFS(通讯通路门店!$BG:$BG,通讯通路门店!$S:$S,$G2189)</f>
        <v>0</v>
      </c>
      <c r="AL2189" s="99">
        <f>SUMIFS(通讯通路门店!$BC:$BC,通讯通路门店!$S:$S,$G2189)</f>
        <v>0</v>
      </c>
      <c r="AM2189" s="99">
        <f>SUMIFS(通讯通路门店!$BD:$BD,通讯通路门店!$S:$S,$G2189)</f>
        <v>0</v>
      </c>
      <c r="AN2189" s="99">
        <f>SUMIFS(通讯通路门店!$BF:$BF,通讯通路门店!$S:$S,$G2189)</f>
        <v>0</v>
      </c>
      <c r="AO2189" s="99">
        <f t="shared" si="172"/>
        <v>0</v>
      </c>
      <c r="AP2189" s="99">
        <f>SUMIFS(通讯通路门店!$K:$K,通讯通路门店!$S:$S,$G2189)</f>
        <v>0</v>
      </c>
      <c r="AQ2189" s="83"/>
      <c r="AR2189" s="99">
        <f>SUMIFS(通讯通路门店!$T:$T,通讯通路门店!$S:$S,$G2189)</f>
        <v>0</v>
      </c>
      <c r="AS2189" s="99">
        <f>SUMIFS(通讯通路门店!$U:$U,通讯通路门店!$S:$S,$G2189)</f>
        <v>0</v>
      </c>
      <c r="AT2189" s="99">
        <f>SUMIFS(通讯通路门店!$V:$V,通讯通路门店!$S:$S,$G2189)</f>
        <v>0</v>
      </c>
      <c r="AU2189" s="99">
        <f>SUMIFS(通讯通路门店!$W:$W,通讯通路门店!$S:$S,$G2189)</f>
        <v>0</v>
      </c>
      <c r="AV2189" s="99">
        <f>SUMIFS(通讯通路门店!$Z:$Z,通讯通路门店!$S:$S,$G2189)</f>
        <v>0</v>
      </c>
      <c r="AW2189" s="99">
        <f>SUMIFS(通讯通路门店!$AB:$AB,通讯通路门店!$S:$S,$G2189)</f>
        <v>0</v>
      </c>
      <c r="AX2189" s="99">
        <f>SUMIFS(通讯通路门店!$X:$X,通讯通路门店!$S:$S,$G2189)</f>
        <v>0</v>
      </c>
      <c r="AY2189" s="99">
        <f>SUMIFS(通讯通路门店!$Y:$Y,通讯通路门店!$S:$S,$G2189)</f>
        <v>0</v>
      </c>
      <c r="AZ2189" s="99">
        <f>SUMIFS(通讯通路门店!$AA:$AA,通讯通路门店!$S:$S,$G2189)</f>
        <v>0</v>
      </c>
      <c r="BA2189" s="99">
        <f t="shared" si="173"/>
        <v>0</v>
      </c>
      <c r="BB2189" s="99">
        <f t="shared" si="174"/>
        <v>0</v>
      </c>
      <c r="BC2189" s="99">
        <f>SUMIFS(通讯通路门店!$W:$W,通讯通路门店!$S:$S,$G2189,通讯通路门店!$J:$J,"荣耀体验店")+SUMIFS(通讯通路门店!$W:$W,通讯通路门店!$S:$S,$G2189,通讯通路门店!$J:$J,"荣耀授权专卖店")</f>
        <v>0</v>
      </c>
      <c r="BD2189" s="99">
        <f>SUMIFS(通讯通路门店!$Z:$Z,通讯通路门店!$S:$S,$G2189,通讯通路门店!$J:$J,"VIVO体验店")</f>
        <v>0</v>
      </c>
      <c r="BE2189" s="99">
        <f>SUMIFS(通讯通路门店!$AB:$AB,通讯通路门店!$S:$S,$G2189,通讯通路门店!$J:$J,"OPPO体验店")</f>
        <v>0</v>
      </c>
      <c r="BF2189" s="99">
        <f>SUMIFS(通讯通路门店!$X:$X,通讯通路门店!$S:$S,$G2189,通讯通路门店!$J:$J,"华为授权体验店")+SUMIFS(通讯通路门店!$AA:$AA,通讯通路门店!$S:$S,$G2189,通讯通路门店!$J:$J,"华为堡垒店")</f>
        <v>0</v>
      </c>
      <c r="BG2189" s="99">
        <f>SUMIFS(通讯通路门店!$Y:$Y,通讯通路门店!$S:$S,$G2189,通讯通路门店!$J:$J,"小米体验店")</f>
        <v>0</v>
      </c>
      <c r="BH2189" s="99">
        <f>SUMIFS(通讯通路门店!$AA:$AA,通讯通路门店!$S:$S,$G2189,通讯通路门店!$J:$J,"苹果体验店")</f>
        <v>0</v>
      </c>
      <c r="BI2189" s="99">
        <f>SUMIFS(通讯通路门店!$K:$K,通讯通路门店!$S:$S,$G2189,通讯通路门店!$J:$J,"其他品牌专卖店")</f>
        <v>0</v>
      </c>
      <c r="BJ2189" s="99">
        <f>SUMIFS(通讯通路门店!$AC:$AC,通讯通路门店!$S:$S,$G2189)</f>
        <v>0</v>
      </c>
      <c r="BK2189" s="99">
        <f>SUMIFS(通讯通路门店!$AD:$AD,通讯通路门店!$S:$S,$G2189)</f>
        <v>0</v>
      </c>
      <c r="BL2189" s="99">
        <f>SUMIFS(通讯通路门店!$AE:$AE,通讯通路门店!$S:$S,$G2189)</f>
        <v>0</v>
      </c>
      <c r="BM2189" s="99">
        <f>SUMIFS(通讯通路门店!$AF:$AF,通讯通路门店!$S:$S,$G2189)</f>
        <v>0</v>
      </c>
      <c r="BN2189" s="99">
        <f>SUMIFS(通讯通路门店!$AG:$AG,通讯通路门店!$S:$S,$G2189)</f>
        <v>0</v>
      </c>
      <c r="BO2189" s="99">
        <f>SUMIFS(通讯通路门店!$AH:$AH,通讯通路门店!$S:$S,$G2189)</f>
        <v>0</v>
      </c>
      <c r="BP2189" s="99">
        <f>SUMIFS(通讯通路门店!$AI:$AI,通讯通路门店!$S:$S,$G2189)</f>
        <v>0</v>
      </c>
      <c r="BQ2189" s="83"/>
    </row>
    <row r="2190" spans="1:69">
      <c r="A2190" s="99" t="str">
        <f>IFERROR(_xlfn.XLOOKUP($G2190,通讯通路门店!$S$4:$S$993933,通讯通路门店!$A$4:$A$993933,0,0),"")</f>
        <v>海南省</v>
      </c>
      <c r="B2190" s="99" t="str">
        <f>IFERROR(_xlfn.XLOOKUP($G2190,通讯通路门店!$S$4:$S$993933,通讯通路门店!$B$4:$B$993933,0,0),"")</f>
        <v>乐东黎族自治县</v>
      </c>
      <c r="C2190" s="99" t="str">
        <f>IFERROR(_xlfn.XLOOKUP($G2190,通讯通路门店!$S$4:$S$993933,通讯通路门店!$C$4:$C$993933,0,0),"")</f>
        <v>乐东黎族自治县</v>
      </c>
      <c r="D2190" s="99" t="str">
        <f>IFERROR(_xlfn.XLOOKUP($G2190,通讯通路门店!$S$4:$S$993933,通讯通路门店!$D$4:$D$993933,0,0),"")</f>
        <v>万冲镇</v>
      </c>
      <c r="E2190" s="83"/>
      <c r="F2190" s="83"/>
      <c r="G2190" s="101"/>
      <c r="H2190" s="102">
        <f>IFERROR(_xlfn.XLOOKUP($G2190,通讯通路门店!$S$4:$S$993933,通讯通路门店!$R$4:$R$993933,0,0),"")</f>
        <v>0</v>
      </c>
      <c r="I2190" s="83"/>
      <c r="J2190" s="83"/>
      <c r="K2190" s="83"/>
      <c r="L2190" s="83"/>
      <c r="M2190" s="83"/>
      <c r="N2190" s="83"/>
      <c r="O2190" s="83"/>
      <c r="P2190" s="83"/>
      <c r="Q2190" s="83"/>
      <c r="R2190" s="83"/>
      <c r="S2190" s="83"/>
      <c r="T2190" s="83"/>
      <c r="U2190" s="99">
        <f>COUNTIF(通讯通路门店!$S:$S,$G2190)</f>
        <v>0</v>
      </c>
      <c r="V2190" s="99">
        <f>COUNTIFS(通讯通路门店!$S:$S,$G2190,通讯通路门店!$J:$J,"综合卖场")</f>
        <v>0</v>
      </c>
      <c r="W2190" s="99">
        <f>SUMIFS(通讯通路门店!$AJ:$AJ,通讯通路门店!$S:$S,通讯客户沙盘!$G2190)</f>
        <v>0</v>
      </c>
      <c r="X2190" s="99">
        <f t="shared" si="170"/>
        <v>0</v>
      </c>
      <c r="Y2190" s="99">
        <f>COUNTIFS(通讯通路门店!$S:$S,$G2190,通讯通路门店!$J:$J,"荣耀体验店")+COUNTIFS(通讯通路门店!$S:$S,$G2190,通讯通路门店!$J:$J,"荣耀授权专卖店")</f>
        <v>0</v>
      </c>
      <c r="Z2190" s="99">
        <f>COUNTIFS(通讯通路门店!$S:$S,$G2190,通讯通路门店!$J:$J,"VIVO体验店")</f>
        <v>0</v>
      </c>
      <c r="AA2190" s="99">
        <f>COUNTIFS(通讯通路门店!$S:$S,$G2190,通讯通路门店!$J:$J,"OPPO体验店")</f>
        <v>0</v>
      </c>
      <c r="AB2190" s="99">
        <f>COUNTIFS(通讯通路门店!$S:$S,$G2190,通讯通路门店!$J:$J,"华为授权体验店")+COUNTIFS(通讯通路门店!$S:$S,$G2190,通讯通路门店!$J:$J,"华为堡垒店")</f>
        <v>0</v>
      </c>
      <c r="AC2190" s="99">
        <f>COUNTIFS(通讯通路门店!$S:$S,$G2190,通讯通路门店!$J:$J,"小米体验店")</f>
        <v>0</v>
      </c>
      <c r="AD2190" s="99">
        <f>COUNTIFS(通讯通路门店!$S:$S,$G2190,通讯通路门店!$J:$J,"苹果体验店")</f>
        <v>0</v>
      </c>
      <c r="AE2190" s="99">
        <f>COUNTIFS(通讯通路门店!$S:$S,$G2190,通讯通路门店!$J:$J,"其他品牌专卖店")</f>
        <v>0</v>
      </c>
      <c r="AF2190" s="99">
        <f>SUMIFS(通讯通路门店!$BI:$BI,通讯通路门店!$S:$S,$G2190)</f>
        <v>0</v>
      </c>
      <c r="AG2190" s="99">
        <f>SUMIFS(通讯通路门店!$BH:$BH,通讯通路门店!$S:$S,$G2190)</f>
        <v>0</v>
      </c>
      <c r="AH2190" s="99">
        <f t="shared" si="171"/>
        <v>0</v>
      </c>
      <c r="AI2190" s="99">
        <f>SUMIFS(通讯通路门店!$BB:$BB,通讯通路门店!$S:$S,$G2190)</f>
        <v>0</v>
      </c>
      <c r="AJ2190" s="99">
        <f>SUMIFS(通讯通路门店!$BE:$BE,通讯通路门店!$S:$S,$G2190)</f>
        <v>0</v>
      </c>
      <c r="AK2190" s="99">
        <f>SUMIFS(通讯通路门店!$BG:$BG,通讯通路门店!$S:$S,$G2190)</f>
        <v>0</v>
      </c>
      <c r="AL2190" s="99">
        <f>SUMIFS(通讯通路门店!$BC:$BC,通讯通路门店!$S:$S,$G2190)</f>
        <v>0</v>
      </c>
      <c r="AM2190" s="99">
        <f>SUMIFS(通讯通路门店!$BD:$BD,通讯通路门店!$S:$S,$G2190)</f>
        <v>0</v>
      </c>
      <c r="AN2190" s="99">
        <f>SUMIFS(通讯通路门店!$BF:$BF,通讯通路门店!$S:$S,$G2190)</f>
        <v>0</v>
      </c>
      <c r="AO2190" s="99">
        <f t="shared" si="172"/>
        <v>0</v>
      </c>
      <c r="AP2190" s="99">
        <f>SUMIFS(通讯通路门店!$K:$K,通讯通路门店!$S:$S,$G2190)</f>
        <v>0</v>
      </c>
      <c r="AQ2190" s="83"/>
      <c r="AR2190" s="99">
        <f>SUMIFS(通讯通路门店!$T:$T,通讯通路门店!$S:$S,$G2190)</f>
        <v>0</v>
      </c>
      <c r="AS2190" s="99">
        <f>SUMIFS(通讯通路门店!$U:$U,通讯通路门店!$S:$S,$G2190)</f>
        <v>0</v>
      </c>
      <c r="AT2190" s="99">
        <f>SUMIFS(通讯通路门店!$V:$V,通讯通路门店!$S:$S,$G2190)</f>
        <v>0</v>
      </c>
      <c r="AU2190" s="99">
        <f>SUMIFS(通讯通路门店!$W:$W,通讯通路门店!$S:$S,$G2190)</f>
        <v>0</v>
      </c>
      <c r="AV2190" s="99">
        <f>SUMIFS(通讯通路门店!$Z:$Z,通讯通路门店!$S:$S,$G2190)</f>
        <v>0</v>
      </c>
      <c r="AW2190" s="99">
        <f>SUMIFS(通讯通路门店!$AB:$AB,通讯通路门店!$S:$S,$G2190)</f>
        <v>0</v>
      </c>
      <c r="AX2190" s="99">
        <f>SUMIFS(通讯通路门店!$X:$X,通讯通路门店!$S:$S,$G2190)</f>
        <v>0</v>
      </c>
      <c r="AY2190" s="99">
        <f>SUMIFS(通讯通路门店!$Y:$Y,通讯通路门店!$S:$S,$G2190)</f>
        <v>0</v>
      </c>
      <c r="AZ2190" s="99">
        <f>SUMIFS(通讯通路门店!$AA:$AA,通讯通路门店!$S:$S,$G2190)</f>
        <v>0</v>
      </c>
      <c r="BA2190" s="99">
        <f t="shared" si="173"/>
        <v>0</v>
      </c>
      <c r="BB2190" s="99">
        <f t="shared" si="174"/>
        <v>0</v>
      </c>
      <c r="BC2190" s="99">
        <f>SUMIFS(通讯通路门店!$W:$W,通讯通路门店!$S:$S,$G2190,通讯通路门店!$J:$J,"荣耀体验店")+SUMIFS(通讯通路门店!$W:$W,通讯通路门店!$S:$S,$G2190,通讯通路门店!$J:$J,"荣耀授权专卖店")</f>
        <v>0</v>
      </c>
      <c r="BD2190" s="99">
        <f>SUMIFS(通讯通路门店!$Z:$Z,通讯通路门店!$S:$S,$G2190,通讯通路门店!$J:$J,"VIVO体验店")</f>
        <v>0</v>
      </c>
      <c r="BE2190" s="99">
        <f>SUMIFS(通讯通路门店!$AB:$AB,通讯通路门店!$S:$S,$G2190,通讯通路门店!$J:$J,"OPPO体验店")</f>
        <v>0</v>
      </c>
      <c r="BF2190" s="99">
        <f>SUMIFS(通讯通路门店!$X:$X,通讯通路门店!$S:$S,$G2190,通讯通路门店!$J:$J,"华为授权体验店")+SUMIFS(通讯通路门店!$AA:$AA,通讯通路门店!$S:$S,$G2190,通讯通路门店!$J:$J,"华为堡垒店")</f>
        <v>0</v>
      </c>
      <c r="BG2190" s="99">
        <f>SUMIFS(通讯通路门店!$Y:$Y,通讯通路门店!$S:$S,$G2190,通讯通路门店!$J:$J,"小米体验店")</f>
        <v>0</v>
      </c>
      <c r="BH2190" s="99">
        <f>SUMIFS(通讯通路门店!$AA:$AA,通讯通路门店!$S:$S,$G2190,通讯通路门店!$J:$J,"苹果体验店")</f>
        <v>0</v>
      </c>
      <c r="BI2190" s="99">
        <f>SUMIFS(通讯通路门店!$K:$K,通讯通路门店!$S:$S,$G2190,通讯通路门店!$J:$J,"其他品牌专卖店")</f>
        <v>0</v>
      </c>
      <c r="BJ2190" s="99">
        <f>SUMIFS(通讯通路门店!$AC:$AC,通讯通路门店!$S:$S,$G2190)</f>
        <v>0</v>
      </c>
      <c r="BK2190" s="99">
        <f>SUMIFS(通讯通路门店!$AD:$AD,通讯通路门店!$S:$S,$G2190)</f>
        <v>0</v>
      </c>
      <c r="BL2190" s="99">
        <f>SUMIFS(通讯通路门店!$AE:$AE,通讯通路门店!$S:$S,$G2190)</f>
        <v>0</v>
      </c>
      <c r="BM2190" s="99">
        <f>SUMIFS(通讯通路门店!$AF:$AF,通讯通路门店!$S:$S,$G2190)</f>
        <v>0</v>
      </c>
      <c r="BN2190" s="99">
        <f>SUMIFS(通讯通路门店!$AG:$AG,通讯通路门店!$S:$S,$G2190)</f>
        <v>0</v>
      </c>
      <c r="BO2190" s="99">
        <f>SUMIFS(通讯通路门店!$AH:$AH,通讯通路门店!$S:$S,$G2190)</f>
        <v>0</v>
      </c>
      <c r="BP2190" s="99">
        <f>SUMIFS(通讯通路门店!$AI:$AI,通讯通路门店!$S:$S,$G2190)</f>
        <v>0</v>
      </c>
      <c r="BQ2190" s="83"/>
    </row>
    <row r="2191" spans="1:69">
      <c r="A2191" s="99" t="str">
        <f>IFERROR(_xlfn.XLOOKUP($G2191,通讯通路门店!$S$4:$S$993933,通讯通路门店!$A$4:$A$993933,0,0),"")</f>
        <v>海南省</v>
      </c>
      <c r="B2191" s="99" t="str">
        <f>IFERROR(_xlfn.XLOOKUP($G2191,通讯通路门店!$S$4:$S$993933,通讯通路门店!$B$4:$B$993933,0,0),"")</f>
        <v>乐东黎族自治县</v>
      </c>
      <c r="C2191" s="99" t="str">
        <f>IFERROR(_xlfn.XLOOKUP($G2191,通讯通路门店!$S$4:$S$993933,通讯通路门店!$C$4:$C$993933,0,0),"")</f>
        <v>乐东黎族自治县</v>
      </c>
      <c r="D2191" s="99" t="str">
        <f>IFERROR(_xlfn.XLOOKUP($G2191,通讯通路门店!$S$4:$S$993933,通讯通路门店!$D$4:$D$993933,0,0),"")</f>
        <v>万冲镇</v>
      </c>
      <c r="E2191" s="83"/>
      <c r="F2191" s="83"/>
      <c r="G2191" s="101"/>
      <c r="H2191" s="102">
        <f>IFERROR(_xlfn.XLOOKUP($G2191,通讯通路门店!$S$4:$S$993933,通讯通路门店!$R$4:$R$993933,0,0),"")</f>
        <v>0</v>
      </c>
      <c r="I2191" s="83"/>
      <c r="J2191" s="83"/>
      <c r="K2191" s="83"/>
      <c r="L2191" s="83"/>
      <c r="M2191" s="83"/>
      <c r="N2191" s="83"/>
      <c r="O2191" s="83"/>
      <c r="P2191" s="83"/>
      <c r="Q2191" s="83"/>
      <c r="R2191" s="83"/>
      <c r="S2191" s="83"/>
      <c r="T2191" s="83"/>
      <c r="U2191" s="99">
        <f>COUNTIF(通讯通路门店!$S:$S,$G2191)</f>
        <v>0</v>
      </c>
      <c r="V2191" s="99">
        <f>COUNTIFS(通讯通路门店!$S:$S,$G2191,通讯通路门店!$J:$J,"综合卖场")</f>
        <v>0</v>
      </c>
      <c r="W2191" s="99">
        <f>SUMIFS(通讯通路门店!$AJ:$AJ,通讯通路门店!$S:$S,通讯客户沙盘!$G2191)</f>
        <v>0</v>
      </c>
      <c r="X2191" s="99">
        <f t="shared" si="170"/>
        <v>0</v>
      </c>
      <c r="Y2191" s="99">
        <f>COUNTIFS(通讯通路门店!$S:$S,$G2191,通讯通路门店!$J:$J,"荣耀体验店")+COUNTIFS(通讯通路门店!$S:$S,$G2191,通讯通路门店!$J:$J,"荣耀授权专卖店")</f>
        <v>0</v>
      </c>
      <c r="Z2191" s="99">
        <f>COUNTIFS(通讯通路门店!$S:$S,$G2191,通讯通路门店!$J:$J,"VIVO体验店")</f>
        <v>0</v>
      </c>
      <c r="AA2191" s="99">
        <f>COUNTIFS(通讯通路门店!$S:$S,$G2191,通讯通路门店!$J:$J,"OPPO体验店")</f>
        <v>0</v>
      </c>
      <c r="AB2191" s="99">
        <f>COUNTIFS(通讯通路门店!$S:$S,$G2191,通讯通路门店!$J:$J,"华为授权体验店")+COUNTIFS(通讯通路门店!$S:$S,$G2191,通讯通路门店!$J:$J,"华为堡垒店")</f>
        <v>0</v>
      </c>
      <c r="AC2191" s="99">
        <f>COUNTIFS(通讯通路门店!$S:$S,$G2191,通讯通路门店!$J:$J,"小米体验店")</f>
        <v>0</v>
      </c>
      <c r="AD2191" s="99">
        <f>COUNTIFS(通讯通路门店!$S:$S,$G2191,通讯通路门店!$J:$J,"苹果体验店")</f>
        <v>0</v>
      </c>
      <c r="AE2191" s="99">
        <f>COUNTIFS(通讯通路门店!$S:$S,$G2191,通讯通路门店!$J:$J,"其他品牌专卖店")</f>
        <v>0</v>
      </c>
      <c r="AF2191" s="99">
        <f>SUMIFS(通讯通路门店!$BI:$BI,通讯通路门店!$S:$S,$G2191)</f>
        <v>0</v>
      </c>
      <c r="AG2191" s="99">
        <f>SUMIFS(通讯通路门店!$BH:$BH,通讯通路门店!$S:$S,$G2191)</f>
        <v>0</v>
      </c>
      <c r="AH2191" s="99">
        <f t="shared" si="171"/>
        <v>0</v>
      </c>
      <c r="AI2191" s="99">
        <f>SUMIFS(通讯通路门店!$BB:$BB,通讯通路门店!$S:$S,$G2191)</f>
        <v>0</v>
      </c>
      <c r="AJ2191" s="99">
        <f>SUMIFS(通讯通路门店!$BE:$BE,通讯通路门店!$S:$S,$G2191)</f>
        <v>0</v>
      </c>
      <c r="AK2191" s="99">
        <f>SUMIFS(通讯通路门店!$BG:$BG,通讯通路门店!$S:$S,$G2191)</f>
        <v>0</v>
      </c>
      <c r="AL2191" s="99">
        <f>SUMIFS(通讯通路门店!$BC:$BC,通讯通路门店!$S:$S,$G2191)</f>
        <v>0</v>
      </c>
      <c r="AM2191" s="99">
        <f>SUMIFS(通讯通路门店!$BD:$BD,通讯通路门店!$S:$S,$G2191)</f>
        <v>0</v>
      </c>
      <c r="AN2191" s="99">
        <f>SUMIFS(通讯通路门店!$BF:$BF,通讯通路门店!$S:$S,$G2191)</f>
        <v>0</v>
      </c>
      <c r="AO2191" s="99">
        <f t="shared" si="172"/>
        <v>0</v>
      </c>
      <c r="AP2191" s="99">
        <f>SUMIFS(通讯通路门店!$K:$K,通讯通路门店!$S:$S,$G2191)</f>
        <v>0</v>
      </c>
      <c r="AQ2191" s="83"/>
      <c r="AR2191" s="99">
        <f>SUMIFS(通讯通路门店!$T:$T,通讯通路门店!$S:$S,$G2191)</f>
        <v>0</v>
      </c>
      <c r="AS2191" s="99">
        <f>SUMIFS(通讯通路门店!$U:$U,通讯通路门店!$S:$S,$G2191)</f>
        <v>0</v>
      </c>
      <c r="AT2191" s="99">
        <f>SUMIFS(通讯通路门店!$V:$V,通讯通路门店!$S:$S,$G2191)</f>
        <v>0</v>
      </c>
      <c r="AU2191" s="99">
        <f>SUMIFS(通讯通路门店!$W:$W,通讯通路门店!$S:$S,$G2191)</f>
        <v>0</v>
      </c>
      <c r="AV2191" s="99">
        <f>SUMIFS(通讯通路门店!$Z:$Z,通讯通路门店!$S:$S,$G2191)</f>
        <v>0</v>
      </c>
      <c r="AW2191" s="99">
        <f>SUMIFS(通讯通路门店!$AB:$AB,通讯通路门店!$S:$S,$G2191)</f>
        <v>0</v>
      </c>
      <c r="AX2191" s="99">
        <f>SUMIFS(通讯通路门店!$X:$X,通讯通路门店!$S:$S,$G2191)</f>
        <v>0</v>
      </c>
      <c r="AY2191" s="99">
        <f>SUMIFS(通讯通路门店!$Y:$Y,通讯通路门店!$S:$S,$G2191)</f>
        <v>0</v>
      </c>
      <c r="AZ2191" s="99">
        <f>SUMIFS(通讯通路门店!$AA:$AA,通讯通路门店!$S:$S,$G2191)</f>
        <v>0</v>
      </c>
      <c r="BA2191" s="99">
        <f t="shared" si="173"/>
        <v>0</v>
      </c>
      <c r="BB2191" s="99">
        <f t="shared" si="174"/>
        <v>0</v>
      </c>
      <c r="BC2191" s="99">
        <f>SUMIFS(通讯通路门店!$W:$W,通讯通路门店!$S:$S,$G2191,通讯通路门店!$J:$J,"荣耀体验店")+SUMIFS(通讯通路门店!$W:$W,通讯通路门店!$S:$S,$G2191,通讯通路门店!$J:$J,"荣耀授权专卖店")</f>
        <v>0</v>
      </c>
      <c r="BD2191" s="99">
        <f>SUMIFS(通讯通路门店!$Z:$Z,通讯通路门店!$S:$S,$G2191,通讯通路门店!$J:$J,"VIVO体验店")</f>
        <v>0</v>
      </c>
      <c r="BE2191" s="99">
        <f>SUMIFS(通讯通路门店!$AB:$AB,通讯通路门店!$S:$S,$G2191,通讯通路门店!$J:$J,"OPPO体验店")</f>
        <v>0</v>
      </c>
      <c r="BF2191" s="99">
        <f>SUMIFS(通讯通路门店!$X:$X,通讯通路门店!$S:$S,$G2191,通讯通路门店!$J:$J,"华为授权体验店")+SUMIFS(通讯通路门店!$AA:$AA,通讯通路门店!$S:$S,$G2191,通讯通路门店!$J:$J,"华为堡垒店")</f>
        <v>0</v>
      </c>
      <c r="BG2191" s="99">
        <f>SUMIFS(通讯通路门店!$Y:$Y,通讯通路门店!$S:$S,$G2191,通讯通路门店!$J:$J,"小米体验店")</f>
        <v>0</v>
      </c>
      <c r="BH2191" s="99">
        <f>SUMIFS(通讯通路门店!$AA:$AA,通讯通路门店!$S:$S,$G2191,通讯通路门店!$J:$J,"苹果体验店")</f>
        <v>0</v>
      </c>
      <c r="BI2191" s="99">
        <f>SUMIFS(通讯通路门店!$K:$K,通讯通路门店!$S:$S,$G2191,通讯通路门店!$J:$J,"其他品牌专卖店")</f>
        <v>0</v>
      </c>
      <c r="BJ2191" s="99">
        <f>SUMIFS(通讯通路门店!$AC:$AC,通讯通路门店!$S:$S,$G2191)</f>
        <v>0</v>
      </c>
      <c r="BK2191" s="99">
        <f>SUMIFS(通讯通路门店!$AD:$AD,通讯通路门店!$S:$S,$G2191)</f>
        <v>0</v>
      </c>
      <c r="BL2191" s="99">
        <f>SUMIFS(通讯通路门店!$AE:$AE,通讯通路门店!$S:$S,$G2191)</f>
        <v>0</v>
      </c>
      <c r="BM2191" s="99">
        <f>SUMIFS(通讯通路门店!$AF:$AF,通讯通路门店!$S:$S,$G2191)</f>
        <v>0</v>
      </c>
      <c r="BN2191" s="99">
        <f>SUMIFS(通讯通路门店!$AG:$AG,通讯通路门店!$S:$S,$G2191)</f>
        <v>0</v>
      </c>
      <c r="BO2191" s="99">
        <f>SUMIFS(通讯通路门店!$AH:$AH,通讯通路门店!$S:$S,$G2191)</f>
        <v>0</v>
      </c>
      <c r="BP2191" s="99">
        <f>SUMIFS(通讯通路门店!$AI:$AI,通讯通路门店!$S:$S,$G2191)</f>
        <v>0</v>
      </c>
      <c r="BQ2191" s="83"/>
    </row>
    <row r="2192" spans="1:69">
      <c r="A2192" s="99" t="str">
        <f>IFERROR(_xlfn.XLOOKUP($G2192,通讯通路门店!$S$4:$S$993933,通讯通路门店!$A$4:$A$993933,0,0),"")</f>
        <v>海南省</v>
      </c>
      <c r="B2192" s="99" t="str">
        <f>IFERROR(_xlfn.XLOOKUP($G2192,通讯通路门店!$S$4:$S$993933,通讯通路门店!$B$4:$B$993933,0,0),"")</f>
        <v>乐东黎族自治县</v>
      </c>
      <c r="C2192" s="99" t="str">
        <f>IFERROR(_xlfn.XLOOKUP($G2192,通讯通路门店!$S$4:$S$993933,通讯通路门店!$C$4:$C$993933,0,0),"")</f>
        <v>乐东黎族自治县</v>
      </c>
      <c r="D2192" s="99" t="str">
        <f>IFERROR(_xlfn.XLOOKUP($G2192,通讯通路门店!$S$4:$S$993933,通讯通路门店!$D$4:$D$993933,0,0),"")</f>
        <v>万冲镇</v>
      </c>
      <c r="E2192" s="83"/>
      <c r="F2192" s="83"/>
      <c r="G2192" s="101"/>
      <c r="H2192" s="102">
        <f>IFERROR(_xlfn.XLOOKUP($G2192,通讯通路门店!$S$4:$S$993933,通讯通路门店!$R$4:$R$993933,0,0),"")</f>
        <v>0</v>
      </c>
      <c r="I2192" s="83"/>
      <c r="J2192" s="83"/>
      <c r="K2192" s="83"/>
      <c r="L2192" s="83"/>
      <c r="M2192" s="83"/>
      <c r="N2192" s="83"/>
      <c r="O2192" s="83"/>
      <c r="P2192" s="83"/>
      <c r="Q2192" s="83"/>
      <c r="R2192" s="83"/>
      <c r="S2192" s="83"/>
      <c r="T2192" s="83"/>
      <c r="U2192" s="99">
        <f>COUNTIF(通讯通路门店!$S:$S,$G2192)</f>
        <v>0</v>
      </c>
      <c r="V2192" s="99">
        <f>COUNTIFS(通讯通路门店!$S:$S,$G2192,通讯通路门店!$J:$J,"综合卖场")</f>
        <v>0</v>
      </c>
      <c r="W2192" s="99">
        <f>SUMIFS(通讯通路门店!$AJ:$AJ,通讯通路门店!$S:$S,通讯客户沙盘!$G2192)</f>
        <v>0</v>
      </c>
      <c r="X2192" s="99">
        <f t="shared" si="170"/>
        <v>0</v>
      </c>
      <c r="Y2192" s="99">
        <f>COUNTIFS(通讯通路门店!$S:$S,$G2192,通讯通路门店!$J:$J,"荣耀体验店")+COUNTIFS(通讯通路门店!$S:$S,$G2192,通讯通路门店!$J:$J,"荣耀授权专卖店")</f>
        <v>0</v>
      </c>
      <c r="Z2192" s="99">
        <f>COUNTIFS(通讯通路门店!$S:$S,$G2192,通讯通路门店!$J:$J,"VIVO体验店")</f>
        <v>0</v>
      </c>
      <c r="AA2192" s="99">
        <f>COUNTIFS(通讯通路门店!$S:$S,$G2192,通讯通路门店!$J:$J,"OPPO体验店")</f>
        <v>0</v>
      </c>
      <c r="AB2192" s="99">
        <f>COUNTIFS(通讯通路门店!$S:$S,$G2192,通讯通路门店!$J:$J,"华为授权体验店")+COUNTIFS(通讯通路门店!$S:$S,$G2192,通讯通路门店!$J:$J,"华为堡垒店")</f>
        <v>0</v>
      </c>
      <c r="AC2192" s="99">
        <f>COUNTIFS(通讯通路门店!$S:$S,$G2192,通讯通路门店!$J:$J,"小米体验店")</f>
        <v>0</v>
      </c>
      <c r="AD2192" s="99">
        <f>COUNTIFS(通讯通路门店!$S:$S,$G2192,通讯通路门店!$J:$J,"苹果体验店")</f>
        <v>0</v>
      </c>
      <c r="AE2192" s="99">
        <f>COUNTIFS(通讯通路门店!$S:$S,$G2192,通讯通路门店!$J:$J,"其他品牌专卖店")</f>
        <v>0</v>
      </c>
      <c r="AF2192" s="99">
        <f>SUMIFS(通讯通路门店!$BI:$BI,通讯通路门店!$S:$S,$G2192)</f>
        <v>0</v>
      </c>
      <c r="AG2192" s="99">
        <f>SUMIFS(通讯通路门店!$BH:$BH,通讯通路门店!$S:$S,$G2192)</f>
        <v>0</v>
      </c>
      <c r="AH2192" s="99">
        <f t="shared" si="171"/>
        <v>0</v>
      </c>
      <c r="AI2192" s="99">
        <f>SUMIFS(通讯通路门店!$BB:$BB,通讯通路门店!$S:$S,$G2192)</f>
        <v>0</v>
      </c>
      <c r="AJ2192" s="99">
        <f>SUMIFS(通讯通路门店!$BE:$BE,通讯通路门店!$S:$S,$G2192)</f>
        <v>0</v>
      </c>
      <c r="AK2192" s="99">
        <f>SUMIFS(通讯通路门店!$BG:$BG,通讯通路门店!$S:$S,$G2192)</f>
        <v>0</v>
      </c>
      <c r="AL2192" s="99">
        <f>SUMIFS(通讯通路门店!$BC:$BC,通讯通路门店!$S:$S,$G2192)</f>
        <v>0</v>
      </c>
      <c r="AM2192" s="99">
        <f>SUMIFS(通讯通路门店!$BD:$BD,通讯通路门店!$S:$S,$G2192)</f>
        <v>0</v>
      </c>
      <c r="AN2192" s="99">
        <f>SUMIFS(通讯通路门店!$BF:$BF,通讯通路门店!$S:$S,$G2192)</f>
        <v>0</v>
      </c>
      <c r="AO2192" s="99">
        <f t="shared" si="172"/>
        <v>0</v>
      </c>
      <c r="AP2192" s="99">
        <f>SUMIFS(通讯通路门店!$K:$K,通讯通路门店!$S:$S,$G2192)</f>
        <v>0</v>
      </c>
      <c r="AQ2192" s="83"/>
      <c r="AR2192" s="99">
        <f>SUMIFS(通讯通路门店!$T:$T,通讯通路门店!$S:$S,$G2192)</f>
        <v>0</v>
      </c>
      <c r="AS2192" s="99">
        <f>SUMIFS(通讯通路门店!$U:$U,通讯通路门店!$S:$S,$G2192)</f>
        <v>0</v>
      </c>
      <c r="AT2192" s="99">
        <f>SUMIFS(通讯通路门店!$V:$V,通讯通路门店!$S:$S,$G2192)</f>
        <v>0</v>
      </c>
      <c r="AU2192" s="99">
        <f>SUMIFS(通讯通路门店!$W:$W,通讯通路门店!$S:$S,$G2192)</f>
        <v>0</v>
      </c>
      <c r="AV2192" s="99">
        <f>SUMIFS(通讯通路门店!$Z:$Z,通讯通路门店!$S:$S,$G2192)</f>
        <v>0</v>
      </c>
      <c r="AW2192" s="99">
        <f>SUMIFS(通讯通路门店!$AB:$AB,通讯通路门店!$S:$S,$G2192)</f>
        <v>0</v>
      </c>
      <c r="AX2192" s="99">
        <f>SUMIFS(通讯通路门店!$X:$X,通讯通路门店!$S:$S,$G2192)</f>
        <v>0</v>
      </c>
      <c r="AY2192" s="99">
        <f>SUMIFS(通讯通路门店!$Y:$Y,通讯通路门店!$S:$S,$G2192)</f>
        <v>0</v>
      </c>
      <c r="AZ2192" s="99">
        <f>SUMIFS(通讯通路门店!$AA:$AA,通讯通路门店!$S:$S,$G2192)</f>
        <v>0</v>
      </c>
      <c r="BA2192" s="99">
        <f t="shared" si="173"/>
        <v>0</v>
      </c>
      <c r="BB2192" s="99">
        <f t="shared" si="174"/>
        <v>0</v>
      </c>
      <c r="BC2192" s="99">
        <f>SUMIFS(通讯通路门店!$W:$W,通讯通路门店!$S:$S,$G2192,通讯通路门店!$J:$J,"荣耀体验店")+SUMIFS(通讯通路门店!$W:$W,通讯通路门店!$S:$S,$G2192,通讯通路门店!$J:$J,"荣耀授权专卖店")</f>
        <v>0</v>
      </c>
      <c r="BD2192" s="99">
        <f>SUMIFS(通讯通路门店!$Z:$Z,通讯通路门店!$S:$S,$G2192,通讯通路门店!$J:$J,"VIVO体验店")</f>
        <v>0</v>
      </c>
      <c r="BE2192" s="99">
        <f>SUMIFS(通讯通路门店!$AB:$AB,通讯通路门店!$S:$S,$G2192,通讯通路门店!$J:$J,"OPPO体验店")</f>
        <v>0</v>
      </c>
      <c r="BF2192" s="99">
        <f>SUMIFS(通讯通路门店!$X:$X,通讯通路门店!$S:$S,$G2192,通讯通路门店!$J:$J,"华为授权体验店")+SUMIFS(通讯通路门店!$AA:$AA,通讯通路门店!$S:$S,$G2192,通讯通路门店!$J:$J,"华为堡垒店")</f>
        <v>0</v>
      </c>
      <c r="BG2192" s="99">
        <f>SUMIFS(通讯通路门店!$Y:$Y,通讯通路门店!$S:$S,$G2192,通讯通路门店!$J:$J,"小米体验店")</f>
        <v>0</v>
      </c>
      <c r="BH2192" s="99">
        <f>SUMIFS(通讯通路门店!$AA:$AA,通讯通路门店!$S:$S,$G2192,通讯通路门店!$J:$J,"苹果体验店")</f>
        <v>0</v>
      </c>
      <c r="BI2192" s="99">
        <f>SUMIFS(通讯通路门店!$K:$K,通讯通路门店!$S:$S,$G2192,通讯通路门店!$J:$J,"其他品牌专卖店")</f>
        <v>0</v>
      </c>
      <c r="BJ2192" s="99">
        <f>SUMIFS(通讯通路门店!$AC:$AC,通讯通路门店!$S:$S,$G2192)</f>
        <v>0</v>
      </c>
      <c r="BK2192" s="99">
        <f>SUMIFS(通讯通路门店!$AD:$AD,通讯通路门店!$S:$S,$G2192)</f>
        <v>0</v>
      </c>
      <c r="BL2192" s="99">
        <f>SUMIFS(通讯通路门店!$AE:$AE,通讯通路门店!$S:$S,$G2192)</f>
        <v>0</v>
      </c>
      <c r="BM2192" s="99">
        <f>SUMIFS(通讯通路门店!$AF:$AF,通讯通路门店!$S:$S,$G2192)</f>
        <v>0</v>
      </c>
      <c r="BN2192" s="99">
        <f>SUMIFS(通讯通路门店!$AG:$AG,通讯通路门店!$S:$S,$G2192)</f>
        <v>0</v>
      </c>
      <c r="BO2192" s="99">
        <f>SUMIFS(通讯通路门店!$AH:$AH,通讯通路门店!$S:$S,$G2192)</f>
        <v>0</v>
      </c>
      <c r="BP2192" s="99">
        <f>SUMIFS(通讯通路门店!$AI:$AI,通讯通路门店!$S:$S,$G2192)</f>
        <v>0</v>
      </c>
      <c r="BQ2192" s="83"/>
    </row>
    <row r="2193" spans="1:69">
      <c r="A2193" s="99" t="str">
        <f>IFERROR(_xlfn.XLOOKUP($G2193,通讯通路门店!$S$4:$S$993933,通讯通路门店!$A$4:$A$993933,0,0),"")</f>
        <v>海南省</v>
      </c>
      <c r="B2193" s="99" t="str">
        <f>IFERROR(_xlfn.XLOOKUP($G2193,通讯通路门店!$S$4:$S$993933,通讯通路门店!$B$4:$B$993933,0,0),"")</f>
        <v>乐东黎族自治县</v>
      </c>
      <c r="C2193" s="99" t="str">
        <f>IFERROR(_xlfn.XLOOKUP($G2193,通讯通路门店!$S$4:$S$993933,通讯通路门店!$C$4:$C$993933,0,0),"")</f>
        <v>乐东黎族自治县</v>
      </c>
      <c r="D2193" s="99" t="str">
        <f>IFERROR(_xlfn.XLOOKUP($G2193,通讯通路门店!$S$4:$S$993933,通讯通路门店!$D$4:$D$993933,0,0),"")</f>
        <v>万冲镇</v>
      </c>
      <c r="E2193" s="83"/>
      <c r="F2193" s="83"/>
      <c r="G2193" s="101"/>
      <c r="H2193" s="102">
        <f>IFERROR(_xlfn.XLOOKUP($G2193,通讯通路门店!$S$4:$S$993933,通讯通路门店!$R$4:$R$993933,0,0),"")</f>
        <v>0</v>
      </c>
      <c r="I2193" s="83"/>
      <c r="J2193" s="83"/>
      <c r="K2193" s="83"/>
      <c r="L2193" s="83"/>
      <c r="M2193" s="83"/>
      <c r="N2193" s="83"/>
      <c r="O2193" s="83"/>
      <c r="P2193" s="83"/>
      <c r="Q2193" s="83"/>
      <c r="R2193" s="83"/>
      <c r="S2193" s="83"/>
      <c r="T2193" s="83"/>
      <c r="U2193" s="99">
        <f>COUNTIF(通讯通路门店!$S:$S,$G2193)</f>
        <v>0</v>
      </c>
      <c r="V2193" s="99">
        <f>COUNTIFS(通讯通路门店!$S:$S,$G2193,通讯通路门店!$J:$J,"综合卖场")</f>
        <v>0</v>
      </c>
      <c r="W2193" s="99">
        <f>SUMIFS(通讯通路门店!$AJ:$AJ,通讯通路门店!$S:$S,通讯客户沙盘!$G2193)</f>
        <v>0</v>
      </c>
      <c r="X2193" s="99">
        <f t="shared" si="170"/>
        <v>0</v>
      </c>
      <c r="Y2193" s="99">
        <f>COUNTIFS(通讯通路门店!$S:$S,$G2193,通讯通路门店!$J:$J,"荣耀体验店")+COUNTIFS(通讯通路门店!$S:$S,$G2193,通讯通路门店!$J:$J,"荣耀授权专卖店")</f>
        <v>0</v>
      </c>
      <c r="Z2193" s="99">
        <f>COUNTIFS(通讯通路门店!$S:$S,$G2193,通讯通路门店!$J:$J,"VIVO体验店")</f>
        <v>0</v>
      </c>
      <c r="AA2193" s="99">
        <f>COUNTIFS(通讯通路门店!$S:$S,$G2193,通讯通路门店!$J:$J,"OPPO体验店")</f>
        <v>0</v>
      </c>
      <c r="AB2193" s="99">
        <f>COUNTIFS(通讯通路门店!$S:$S,$G2193,通讯通路门店!$J:$J,"华为授权体验店")+COUNTIFS(通讯通路门店!$S:$S,$G2193,通讯通路门店!$J:$J,"华为堡垒店")</f>
        <v>0</v>
      </c>
      <c r="AC2193" s="99">
        <f>COUNTIFS(通讯通路门店!$S:$S,$G2193,通讯通路门店!$J:$J,"小米体验店")</f>
        <v>0</v>
      </c>
      <c r="AD2193" s="99">
        <f>COUNTIFS(通讯通路门店!$S:$S,$G2193,通讯通路门店!$J:$J,"苹果体验店")</f>
        <v>0</v>
      </c>
      <c r="AE2193" s="99">
        <f>COUNTIFS(通讯通路门店!$S:$S,$G2193,通讯通路门店!$J:$J,"其他品牌专卖店")</f>
        <v>0</v>
      </c>
      <c r="AF2193" s="99">
        <f>SUMIFS(通讯通路门店!$BI:$BI,通讯通路门店!$S:$S,$G2193)</f>
        <v>0</v>
      </c>
      <c r="AG2193" s="99">
        <f>SUMIFS(通讯通路门店!$BH:$BH,通讯通路门店!$S:$S,$G2193)</f>
        <v>0</v>
      </c>
      <c r="AH2193" s="99">
        <f t="shared" si="171"/>
        <v>0</v>
      </c>
      <c r="AI2193" s="99">
        <f>SUMIFS(通讯通路门店!$BB:$BB,通讯通路门店!$S:$S,$G2193)</f>
        <v>0</v>
      </c>
      <c r="AJ2193" s="99">
        <f>SUMIFS(通讯通路门店!$BE:$BE,通讯通路门店!$S:$S,$G2193)</f>
        <v>0</v>
      </c>
      <c r="AK2193" s="99">
        <f>SUMIFS(通讯通路门店!$BG:$BG,通讯通路门店!$S:$S,$G2193)</f>
        <v>0</v>
      </c>
      <c r="AL2193" s="99">
        <f>SUMIFS(通讯通路门店!$BC:$BC,通讯通路门店!$S:$S,$G2193)</f>
        <v>0</v>
      </c>
      <c r="AM2193" s="99">
        <f>SUMIFS(通讯通路门店!$BD:$BD,通讯通路门店!$S:$S,$G2193)</f>
        <v>0</v>
      </c>
      <c r="AN2193" s="99">
        <f>SUMIFS(通讯通路门店!$BF:$BF,通讯通路门店!$S:$S,$G2193)</f>
        <v>0</v>
      </c>
      <c r="AO2193" s="99">
        <f t="shared" si="172"/>
        <v>0</v>
      </c>
      <c r="AP2193" s="99">
        <f>SUMIFS(通讯通路门店!$K:$K,通讯通路门店!$S:$S,$G2193)</f>
        <v>0</v>
      </c>
      <c r="AQ2193" s="83"/>
      <c r="AR2193" s="99">
        <f>SUMIFS(通讯通路门店!$T:$T,通讯通路门店!$S:$S,$G2193)</f>
        <v>0</v>
      </c>
      <c r="AS2193" s="99">
        <f>SUMIFS(通讯通路门店!$U:$U,通讯通路门店!$S:$S,$G2193)</f>
        <v>0</v>
      </c>
      <c r="AT2193" s="99">
        <f>SUMIFS(通讯通路门店!$V:$V,通讯通路门店!$S:$S,$G2193)</f>
        <v>0</v>
      </c>
      <c r="AU2193" s="99">
        <f>SUMIFS(通讯通路门店!$W:$W,通讯通路门店!$S:$S,$G2193)</f>
        <v>0</v>
      </c>
      <c r="AV2193" s="99">
        <f>SUMIFS(通讯通路门店!$Z:$Z,通讯通路门店!$S:$S,$G2193)</f>
        <v>0</v>
      </c>
      <c r="AW2193" s="99">
        <f>SUMIFS(通讯通路门店!$AB:$AB,通讯通路门店!$S:$S,$G2193)</f>
        <v>0</v>
      </c>
      <c r="AX2193" s="99">
        <f>SUMIFS(通讯通路门店!$X:$X,通讯通路门店!$S:$S,$G2193)</f>
        <v>0</v>
      </c>
      <c r="AY2193" s="99">
        <f>SUMIFS(通讯通路门店!$Y:$Y,通讯通路门店!$S:$S,$G2193)</f>
        <v>0</v>
      </c>
      <c r="AZ2193" s="99">
        <f>SUMIFS(通讯通路门店!$AA:$AA,通讯通路门店!$S:$S,$G2193)</f>
        <v>0</v>
      </c>
      <c r="BA2193" s="99">
        <f t="shared" si="173"/>
        <v>0</v>
      </c>
      <c r="BB2193" s="99">
        <f t="shared" si="174"/>
        <v>0</v>
      </c>
      <c r="BC2193" s="99">
        <f>SUMIFS(通讯通路门店!$W:$W,通讯通路门店!$S:$S,$G2193,通讯通路门店!$J:$J,"荣耀体验店")+SUMIFS(通讯通路门店!$W:$W,通讯通路门店!$S:$S,$G2193,通讯通路门店!$J:$J,"荣耀授权专卖店")</f>
        <v>0</v>
      </c>
      <c r="BD2193" s="99">
        <f>SUMIFS(通讯通路门店!$Z:$Z,通讯通路门店!$S:$S,$G2193,通讯通路门店!$J:$J,"VIVO体验店")</f>
        <v>0</v>
      </c>
      <c r="BE2193" s="99">
        <f>SUMIFS(通讯通路门店!$AB:$AB,通讯通路门店!$S:$S,$G2193,通讯通路门店!$J:$J,"OPPO体验店")</f>
        <v>0</v>
      </c>
      <c r="BF2193" s="99">
        <f>SUMIFS(通讯通路门店!$X:$X,通讯通路门店!$S:$S,$G2193,通讯通路门店!$J:$J,"华为授权体验店")+SUMIFS(通讯通路门店!$AA:$AA,通讯通路门店!$S:$S,$G2193,通讯通路门店!$J:$J,"华为堡垒店")</f>
        <v>0</v>
      </c>
      <c r="BG2193" s="99">
        <f>SUMIFS(通讯通路门店!$Y:$Y,通讯通路门店!$S:$S,$G2193,通讯通路门店!$J:$J,"小米体验店")</f>
        <v>0</v>
      </c>
      <c r="BH2193" s="99">
        <f>SUMIFS(通讯通路门店!$AA:$AA,通讯通路门店!$S:$S,$G2193,通讯通路门店!$J:$J,"苹果体验店")</f>
        <v>0</v>
      </c>
      <c r="BI2193" s="99">
        <f>SUMIFS(通讯通路门店!$K:$K,通讯通路门店!$S:$S,$G2193,通讯通路门店!$J:$J,"其他品牌专卖店")</f>
        <v>0</v>
      </c>
      <c r="BJ2193" s="99">
        <f>SUMIFS(通讯通路门店!$AC:$AC,通讯通路门店!$S:$S,$G2193)</f>
        <v>0</v>
      </c>
      <c r="BK2193" s="99">
        <f>SUMIFS(通讯通路门店!$AD:$AD,通讯通路门店!$S:$S,$G2193)</f>
        <v>0</v>
      </c>
      <c r="BL2193" s="99">
        <f>SUMIFS(通讯通路门店!$AE:$AE,通讯通路门店!$S:$S,$G2193)</f>
        <v>0</v>
      </c>
      <c r="BM2193" s="99">
        <f>SUMIFS(通讯通路门店!$AF:$AF,通讯通路门店!$S:$S,$G2193)</f>
        <v>0</v>
      </c>
      <c r="BN2193" s="99">
        <f>SUMIFS(通讯通路门店!$AG:$AG,通讯通路门店!$S:$S,$G2193)</f>
        <v>0</v>
      </c>
      <c r="BO2193" s="99">
        <f>SUMIFS(通讯通路门店!$AH:$AH,通讯通路门店!$S:$S,$G2193)</f>
        <v>0</v>
      </c>
      <c r="BP2193" s="99">
        <f>SUMIFS(通讯通路门店!$AI:$AI,通讯通路门店!$S:$S,$G2193)</f>
        <v>0</v>
      </c>
      <c r="BQ2193" s="83"/>
    </row>
    <row r="2194" spans="1:69">
      <c r="A2194" s="99" t="str">
        <f>IFERROR(_xlfn.XLOOKUP($G2194,通讯通路门店!$S$4:$S$993933,通讯通路门店!$A$4:$A$993933,0,0),"")</f>
        <v>海南省</v>
      </c>
      <c r="B2194" s="99" t="str">
        <f>IFERROR(_xlfn.XLOOKUP($G2194,通讯通路门店!$S$4:$S$993933,通讯通路门店!$B$4:$B$993933,0,0),"")</f>
        <v>乐东黎族自治县</v>
      </c>
      <c r="C2194" s="99" t="str">
        <f>IFERROR(_xlfn.XLOOKUP($G2194,通讯通路门店!$S$4:$S$993933,通讯通路门店!$C$4:$C$993933,0,0),"")</f>
        <v>乐东黎族自治县</v>
      </c>
      <c r="D2194" s="99" t="str">
        <f>IFERROR(_xlfn.XLOOKUP($G2194,通讯通路门店!$S$4:$S$993933,通讯通路门店!$D$4:$D$993933,0,0),"")</f>
        <v>万冲镇</v>
      </c>
      <c r="E2194" s="83"/>
      <c r="F2194" s="83"/>
      <c r="G2194" s="101"/>
      <c r="H2194" s="102">
        <f>IFERROR(_xlfn.XLOOKUP($G2194,通讯通路门店!$S$4:$S$993933,通讯通路门店!$R$4:$R$993933,0,0),"")</f>
        <v>0</v>
      </c>
      <c r="I2194" s="83"/>
      <c r="J2194" s="83"/>
      <c r="K2194" s="83"/>
      <c r="L2194" s="83"/>
      <c r="M2194" s="83"/>
      <c r="N2194" s="83"/>
      <c r="O2194" s="83"/>
      <c r="P2194" s="83"/>
      <c r="Q2194" s="83"/>
      <c r="R2194" s="83"/>
      <c r="S2194" s="83"/>
      <c r="T2194" s="83"/>
      <c r="U2194" s="99">
        <f>COUNTIF(通讯通路门店!$S:$S,$G2194)</f>
        <v>0</v>
      </c>
      <c r="V2194" s="99">
        <f>COUNTIFS(通讯通路门店!$S:$S,$G2194,通讯通路门店!$J:$J,"综合卖场")</f>
        <v>0</v>
      </c>
      <c r="W2194" s="99">
        <f>SUMIFS(通讯通路门店!$AJ:$AJ,通讯通路门店!$S:$S,通讯客户沙盘!$G2194)</f>
        <v>0</v>
      </c>
      <c r="X2194" s="99">
        <f t="shared" si="170"/>
        <v>0</v>
      </c>
      <c r="Y2194" s="99">
        <f>COUNTIFS(通讯通路门店!$S:$S,$G2194,通讯通路门店!$J:$J,"荣耀体验店")+COUNTIFS(通讯通路门店!$S:$S,$G2194,通讯通路门店!$J:$J,"荣耀授权专卖店")</f>
        <v>0</v>
      </c>
      <c r="Z2194" s="99">
        <f>COUNTIFS(通讯通路门店!$S:$S,$G2194,通讯通路门店!$J:$J,"VIVO体验店")</f>
        <v>0</v>
      </c>
      <c r="AA2194" s="99">
        <f>COUNTIFS(通讯通路门店!$S:$S,$G2194,通讯通路门店!$J:$J,"OPPO体验店")</f>
        <v>0</v>
      </c>
      <c r="AB2194" s="99">
        <f>COUNTIFS(通讯通路门店!$S:$S,$G2194,通讯通路门店!$J:$J,"华为授权体验店")+COUNTIFS(通讯通路门店!$S:$S,$G2194,通讯通路门店!$J:$J,"华为堡垒店")</f>
        <v>0</v>
      </c>
      <c r="AC2194" s="99">
        <f>COUNTIFS(通讯通路门店!$S:$S,$G2194,通讯通路门店!$J:$J,"小米体验店")</f>
        <v>0</v>
      </c>
      <c r="AD2194" s="99">
        <f>COUNTIFS(通讯通路门店!$S:$S,$G2194,通讯通路门店!$J:$J,"苹果体验店")</f>
        <v>0</v>
      </c>
      <c r="AE2194" s="99">
        <f>COUNTIFS(通讯通路门店!$S:$S,$G2194,通讯通路门店!$J:$J,"其他品牌专卖店")</f>
        <v>0</v>
      </c>
      <c r="AF2194" s="99">
        <f>SUMIFS(通讯通路门店!$BI:$BI,通讯通路门店!$S:$S,$G2194)</f>
        <v>0</v>
      </c>
      <c r="AG2194" s="99">
        <f>SUMIFS(通讯通路门店!$BH:$BH,通讯通路门店!$S:$S,$G2194)</f>
        <v>0</v>
      </c>
      <c r="AH2194" s="99">
        <f t="shared" si="171"/>
        <v>0</v>
      </c>
      <c r="AI2194" s="99">
        <f>SUMIFS(通讯通路门店!$BB:$BB,通讯通路门店!$S:$S,$G2194)</f>
        <v>0</v>
      </c>
      <c r="AJ2194" s="99">
        <f>SUMIFS(通讯通路门店!$BE:$BE,通讯通路门店!$S:$S,$G2194)</f>
        <v>0</v>
      </c>
      <c r="AK2194" s="99">
        <f>SUMIFS(通讯通路门店!$BG:$BG,通讯通路门店!$S:$S,$G2194)</f>
        <v>0</v>
      </c>
      <c r="AL2194" s="99">
        <f>SUMIFS(通讯通路门店!$BC:$BC,通讯通路门店!$S:$S,$G2194)</f>
        <v>0</v>
      </c>
      <c r="AM2194" s="99">
        <f>SUMIFS(通讯通路门店!$BD:$BD,通讯通路门店!$S:$S,$G2194)</f>
        <v>0</v>
      </c>
      <c r="AN2194" s="99">
        <f>SUMIFS(通讯通路门店!$BF:$BF,通讯通路门店!$S:$S,$G2194)</f>
        <v>0</v>
      </c>
      <c r="AO2194" s="99">
        <f t="shared" si="172"/>
        <v>0</v>
      </c>
      <c r="AP2194" s="99">
        <f>SUMIFS(通讯通路门店!$K:$K,通讯通路门店!$S:$S,$G2194)</f>
        <v>0</v>
      </c>
      <c r="AQ2194" s="83"/>
      <c r="AR2194" s="99">
        <f>SUMIFS(通讯通路门店!$T:$T,通讯通路门店!$S:$S,$G2194)</f>
        <v>0</v>
      </c>
      <c r="AS2194" s="99">
        <f>SUMIFS(通讯通路门店!$U:$U,通讯通路门店!$S:$S,$G2194)</f>
        <v>0</v>
      </c>
      <c r="AT2194" s="99">
        <f>SUMIFS(通讯通路门店!$V:$V,通讯通路门店!$S:$S,$G2194)</f>
        <v>0</v>
      </c>
      <c r="AU2194" s="99">
        <f>SUMIFS(通讯通路门店!$W:$W,通讯通路门店!$S:$S,$G2194)</f>
        <v>0</v>
      </c>
      <c r="AV2194" s="99">
        <f>SUMIFS(通讯通路门店!$Z:$Z,通讯通路门店!$S:$S,$G2194)</f>
        <v>0</v>
      </c>
      <c r="AW2194" s="99">
        <f>SUMIFS(通讯通路门店!$AB:$AB,通讯通路门店!$S:$S,$G2194)</f>
        <v>0</v>
      </c>
      <c r="AX2194" s="99">
        <f>SUMIFS(通讯通路门店!$X:$X,通讯通路门店!$S:$S,$G2194)</f>
        <v>0</v>
      </c>
      <c r="AY2194" s="99">
        <f>SUMIFS(通讯通路门店!$Y:$Y,通讯通路门店!$S:$S,$G2194)</f>
        <v>0</v>
      </c>
      <c r="AZ2194" s="99">
        <f>SUMIFS(通讯通路门店!$AA:$AA,通讯通路门店!$S:$S,$G2194)</f>
        <v>0</v>
      </c>
      <c r="BA2194" s="99">
        <f t="shared" si="173"/>
        <v>0</v>
      </c>
      <c r="BB2194" s="99">
        <f t="shared" si="174"/>
        <v>0</v>
      </c>
      <c r="BC2194" s="99">
        <f>SUMIFS(通讯通路门店!$W:$W,通讯通路门店!$S:$S,$G2194,通讯通路门店!$J:$J,"荣耀体验店")+SUMIFS(通讯通路门店!$W:$W,通讯通路门店!$S:$S,$G2194,通讯通路门店!$J:$J,"荣耀授权专卖店")</f>
        <v>0</v>
      </c>
      <c r="BD2194" s="99">
        <f>SUMIFS(通讯通路门店!$Z:$Z,通讯通路门店!$S:$S,$G2194,通讯通路门店!$J:$J,"VIVO体验店")</f>
        <v>0</v>
      </c>
      <c r="BE2194" s="99">
        <f>SUMIFS(通讯通路门店!$AB:$AB,通讯通路门店!$S:$S,$G2194,通讯通路门店!$J:$J,"OPPO体验店")</f>
        <v>0</v>
      </c>
      <c r="BF2194" s="99">
        <f>SUMIFS(通讯通路门店!$X:$X,通讯通路门店!$S:$S,$G2194,通讯通路门店!$J:$J,"华为授权体验店")+SUMIFS(通讯通路门店!$AA:$AA,通讯通路门店!$S:$S,$G2194,通讯通路门店!$J:$J,"华为堡垒店")</f>
        <v>0</v>
      </c>
      <c r="BG2194" s="99">
        <f>SUMIFS(通讯通路门店!$Y:$Y,通讯通路门店!$S:$S,$G2194,通讯通路门店!$J:$J,"小米体验店")</f>
        <v>0</v>
      </c>
      <c r="BH2194" s="99">
        <f>SUMIFS(通讯通路门店!$AA:$AA,通讯通路门店!$S:$S,$G2194,通讯通路门店!$J:$J,"苹果体验店")</f>
        <v>0</v>
      </c>
      <c r="BI2194" s="99">
        <f>SUMIFS(通讯通路门店!$K:$K,通讯通路门店!$S:$S,$G2194,通讯通路门店!$J:$J,"其他品牌专卖店")</f>
        <v>0</v>
      </c>
      <c r="BJ2194" s="99">
        <f>SUMIFS(通讯通路门店!$AC:$AC,通讯通路门店!$S:$S,$G2194)</f>
        <v>0</v>
      </c>
      <c r="BK2194" s="99">
        <f>SUMIFS(通讯通路门店!$AD:$AD,通讯通路门店!$S:$S,$G2194)</f>
        <v>0</v>
      </c>
      <c r="BL2194" s="99">
        <f>SUMIFS(通讯通路门店!$AE:$AE,通讯通路门店!$S:$S,$G2194)</f>
        <v>0</v>
      </c>
      <c r="BM2194" s="99">
        <f>SUMIFS(通讯通路门店!$AF:$AF,通讯通路门店!$S:$S,$G2194)</f>
        <v>0</v>
      </c>
      <c r="BN2194" s="99">
        <f>SUMIFS(通讯通路门店!$AG:$AG,通讯通路门店!$S:$S,$G2194)</f>
        <v>0</v>
      </c>
      <c r="BO2194" s="99">
        <f>SUMIFS(通讯通路门店!$AH:$AH,通讯通路门店!$S:$S,$G2194)</f>
        <v>0</v>
      </c>
      <c r="BP2194" s="99">
        <f>SUMIFS(通讯通路门店!$AI:$AI,通讯通路门店!$S:$S,$G2194)</f>
        <v>0</v>
      </c>
      <c r="BQ2194" s="83"/>
    </row>
    <row r="2195" spans="1:69">
      <c r="A2195" s="99" t="str">
        <f>IFERROR(_xlfn.XLOOKUP($G2195,通讯通路门店!$S$4:$S$993933,通讯通路门店!$A$4:$A$993933,0,0),"")</f>
        <v>海南省</v>
      </c>
      <c r="B2195" s="99" t="str">
        <f>IFERROR(_xlfn.XLOOKUP($G2195,通讯通路门店!$S$4:$S$993933,通讯通路门店!$B$4:$B$993933,0,0),"")</f>
        <v>乐东黎族自治县</v>
      </c>
      <c r="C2195" s="99" t="str">
        <f>IFERROR(_xlfn.XLOOKUP($G2195,通讯通路门店!$S$4:$S$993933,通讯通路门店!$C$4:$C$993933,0,0),"")</f>
        <v>乐东黎族自治县</v>
      </c>
      <c r="D2195" s="99" t="str">
        <f>IFERROR(_xlfn.XLOOKUP($G2195,通讯通路门店!$S$4:$S$993933,通讯通路门店!$D$4:$D$993933,0,0),"")</f>
        <v>万冲镇</v>
      </c>
      <c r="E2195" s="83"/>
      <c r="F2195" s="83"/>
      <c r="G2195" s="101"/>
      <c r="H2195" s="102">
        <f>IFERROR(_xlfn.XLOOKUP($G2195,通讯通路门店!$S$4:$S$993933,通讯通路门店!$R$4:$R$993933,0,0),"")</f>
        <v>0</v>
      </c>
      <c r="I2195" s="83"/>
      <c r="J2195" s="83"/>
      <c r="K2195" s="83"/>
      <c r="L2195" s="83"/>
      <c r="M2195" s="83"/>
      <c r="N2195" s="83"/>
      <c r="O2195" s="83"/>
      <c r="P2195" s="83"/>
      <c r="Q2195" s="83"/>
      <c r="R2195" s="83"/>
      <c r="S2195" s="83"/>
      <c r="T2195" s="83"/>
      <c r="U2195" s="99">
        <f>COUNTIF(通讯通路门店!$S:$S,$G2195)</f>
        <v>0</v>
      </c>
      <c r="V2195" s="99">
        <f>COUNTIFS(通讯通路门店!$S:$S,$G2195,通讯通路门店!$J:$J,"综合卖场")</f>
        <v>0</v>
      </c>
      <c r="W2195" s="99">
        <f>SUMIFS(通讯通路门店!$AJ:$AJ,通讯通路门店!$S:$S,通讯客户沙盘!$G2195)</f>
        <v>0</v>
      </c>
      <c r="X2195" s="99">
        <f t="shared" si="170"/>
        <v>0</v>
      </c>
      <c r="Y2195" s="99">
        <f>COUNTIFS(通讯通路门店!$S:$S,$G2195,通讯通路门店!$J:$J,"荣耀体验店")+COUNTIFS(通讯通路门店!$S:$S,$G2195,通讯通路门店!$J:$J,"荣耀授权专卖店")</f>
        <v>0</v>
      </c>
      <c r="Z2195" s="99">
        <f>COUNTIFS(通讯通路门店!$S:$S,$G2195,通讯通路门店!$J:$J,"VIVO体验店")</f>
        <v>0</v>
      </c>
      <c r="AA2195" s="99">
        <f>COUNTIFS(通讯通路门店!$S:$S,$G2195,通讯通路门店!$J:$J,"OPPO体验店")</f>
        <v>0</v>
      </c>
      <c r="AB2195" s="99">
        <f>COUNTIFS(通讯通路门店!$S:$S,$G2195,通讯通路门店!$J:$J,"华为授权体验店")+COUNTIFS(通讯通路门店!$S:$S,$G2195,通讯通路门店!$J:$J,"华为堡垒店")</f>
        <v>0</v>
      </c>
      <c r="AC2195" s="99">
        <f>COUNTIFS(通讯通路门店!$S:$S,$G2195,通讯通路门店!$J:$J,"小米体验店")</f>
        <v>0</v>
      </c>
      <c r="AD2195" s="99">
        <f>COUNTIFS(通讯通路门店!$S:$S,$G2195,通讯通路门店!$J:$J,"苹果体验店")</f>
        <v>0</v>
      </c>
      <c r="AE2195" s="99">
        <f>COUNTIFS(通讯通路门店!$S:$S,$G2195,通讯通路门店!$J:$J,"其他品牌专卖店")</f>
        <v>0</v>
      </c>
      <c r="AF2195" s="99">
        <f>SUMIFS(通讯通路门店!$BI:$BI,通讯通路门店!$S:$S,$G2195)</f>
        <v>0</v>
      </c>
      <c r="AG2195" s="99">
        <f>SUMIFS(通讯通路门店!$BH:$BH,通讯通路门店!$S:$S,$G2195)</f>
        <v>0</v>
      </c>
      <c r="AH2195" s="99">
        <f t="shared" si="171"/>
        <v>0</v>
      </c>
      <c r="AI2195" s="99">
        <f>SUMIFS(通讯通路门店!$BB:$BB,通讯通路门店!$S:$S,$G2195)</f>
        <v>0</v>
      </c>
      <c r="AJ2195" s="99">
        <f>SUMIFS(通讯通路门店!$BE:$BE,通讯通路门店!$S:$S,$G2195)</f>
        <v>0</v>
      </c>
      <c r="AK2195" s="99">
        <f>SUMIFS(通讯通路门店!$BG:$BG,通讯通路门店!$S:$S,$G2195)</f>
        <v>0</v>
      </c>
      <c r="AL2195" s="99">
        <f>SUMIFS(通讯通路门店!$BC:$BC,通讯通路门店!$S:$S,$G2195)</f>
        <v>0</v>
      </c>
      <c r="AM2195" s="99">
        <f>SUMIFS(通讯通路门店!$BD:$BD,通讯通路门店!$S:$S,$G2195)</f>
        <v>0</v>
      </c>
      <c r="AN2195" s="99">
        <f>SUMIFS(通讯通路门店!$BF:$BF,通讯通路门店!$S:$S,$G2195)</f>
        <v>0</v>
      </c>
      <c r="AO2195" s="99">
        <f t="shared" si="172"/>
        <v>0</v>
      </c>
      <c r="AP2195" s="99">
        <f>SUMIFS(通讯通路门店!$K:$K,通讯通路门店!$S:$S,$G2195)</f>
        <v>0</v>
      </c>
      <c r="AQ2195" s="83"/>
      <c r="AR2195" s="99">
        <f>SUMIFS(通讯通路门店!$T:$T,通讯通路门店!$S:$S,$G2195)</f>
        <v>0</v>
      </c>
      <c r="AS2195" s="99">
        <f>SUMIFS(通讯通路门店!$U:$U,通讯通路门店!$S:$S,$G2195)</f>
        <v>0</v>
      </c>
      <c r="AT2195" s="99">
        <f>SUMIFS(通讯通路门店!$V:$V,通讯通路门店!$S:$S,$G2195)</f>
        <v>0</v>
      </c>
      <c r="AU2195" s="99">
        <f>SUMIFS(通讯通路门店!$W:$W,通讯通路门店!$S:$S,$G2195)</f>
        <v>0</v>
      </c>
      <c r="AV2195" s="99">
        <f>SUMIFS(通讯通路门店!$Z:$Z,通讯通路门店!$S:$S,$G2195)</f>
        <v>0</v>
      </c>
      <c r="AW2195" s="99">
        <f>SUMIFS(通讯通路门店!$AB:$AB,通讯通路门店!$S:$S,$G2195)</f>
        <v>0</v>
      </c>
      <c r="AX2195" s="99">
        <f>SUMIFS(通讯通路门店!$X:$X,通讯通路门店!$S:$S,$G2195)</f>
        <v>0</v>
      </c>
      <c r="AY2195" s="99">
        <f>SUMIFS(通讯通路门店!$Y:$Y,通讯通路门店!$S:$S,$G2195)</f>
        <v>0</v>
      </c>
      <c r="AZ2195" s="99">
        <f>SUMIFS(通讯通路门店!$AA:$AA,通讯通路门店!$S:$S,$G2195)</f>
        <v>0</v>
      </c>
      <c r="BA2195" s="99">
        <f t="shared" si="173"/>
        <v>0</v>
      </c>
      <c r="BB2195" s="99">
        <f t="shared" si="174"/>
        <v>0</v>
      </c>
      <c r="BC2195" s="99">
        <f>SUMIFS(通讯通路门店!$W:$W,通讯通路门店!$S:$S,$G2195,通讯通路门店!$J:$J,"荣耀体验店")+SUMIFS(通讯通路门店!$W:$W,通讯通路门店!$S:$S,$G2195,通讯通路门店!$J:$J,"荣耀授权专卖店")</f>
        <v>0</v>
      </c>
      <c r="BD2195" s="99">
        <f>SUMIFS(通讯通路门店!$Z:$Z,通讯通路门店!$S:$S,$G2195,通讯通路门店!$J:$J,"VIVO体验店")</f>
        <v>0</v>
      </c>
      <c r="BE2195" s="99">
        <f>SUMIFS(通讯通路门店!$AB:$AB,通讯通路门店!$S:$S,$G2195,通讯通路门店!$J:$J,"OPPO体验店")</f>
        <v>0</v>
      </c>
      <c r="BF2195" s="99">
        <f>SUMIFS(通讯通路门店!$X:$X,通讯通路门店!$S:$S,$G2195,通讯通路门店!$J:$J,"华为授权体验店")+SUMIFS(通讯通路门店!$AA:$AA,通讯通路门店!$S:$S,$G2195,通讯通路门店!$J:$J,"华为堡垒店")</f>
        <v>0</v>
      </c>
      <c r="BG2195" s="99">
        <f>SUMIFS(通讯通路门店!$Y:$Y,通讯通路门店!$S:$S,$G2195,通讯通路门店!$J:$J,"小米体验店")</f>
        <v>0</v>
      </c>
      <c r="BH2195" s="99">
        <f>SUMIFS(通讯通路门店!$AA:$AA,通讯通路门店!$S:$S,$G2195,通讯通路门店!$J:$J,"苹果体验店")</f>
        <v>0</v>
      </c>
      <c r="BI2195" s="99">
        <f>SUMIFS(通讯通路门店!$K:$K,通讯通路门店!$S:$S,$G2195,通讯通路门店!$J:$J,"其他品牌专卖店")</f>
        <v>0</v>
      </c>
      <c r="BJ2195" s="99">
        <f>SUMIFS(通讯通路门店!$AC:$AC,通讯通路门店!$S:$S,$G2195)</f>
        <v>0</v>
      </c>
      <c r="BK2195" s="99">
        <f>SUMIFS(通讯通路门店!$AD:$AD,通讯通路门店!$S:$S,$G2195)</f>
        <v>0</v>
      </c>
      <c r="BL2195" s="99">
        <f>SUMIFS(通讯通路门店!$AE:$AE,通讯通路门店!$S:$S,$G2195)</f>
        <v>0</v>
      </c>
      <c r="BM2195" s="99">
        <f>SUMIFS(通讯通路门店!$AF:$AF,通讯通路门店!$S:$S,$G2195)</f>
        <v>0</v>
      </c>
      <c r="BN2195" s="99">
        <f>SUMIFS(通讯通路门店!$AG:$AG,通讯通路门店!$S:$S,$G2195)</f>
        <v>0</v>
      </c>
      <c r="BO2195" s="99">
        <f>SUMIFS(通讯通路门店!$AH:$AH,通讯通路门店!$S:$S,$G2195)</f>
        <v>0</v>
      </c>
      <c r="BP2195" s="99">
        <f>SUMIFS(通讯通路门店!$AI:$AI,通讯通路门店!$S:$S,$G2195)</f>
        <v>0</v>
      </c>
      <c r="BQ2195" s="83"/>
    </row>
    <row r="2196" spans="1:69">
      <c r="A2196" s="99" t="str">
        <f>IFERROR(_xlfn.XLOOKUP($G2196,通讯通路门店!$S$4:$S$993933,通讯通路门店!$A$4:$A$993933,0,0),"")</f>
        <v>海南省</v>
      </c>
      <c r="B2196" s="99" t="str">
        <f>IFERROR(_xlfn.XLOOKUP($G2196,通讯通路门店!$S$4:$S$993933,通讯通路门店!$B$4:$B$993933,0,0),"")</f>
        <v>乐东黎族自治县</v>
      </c>
      <c r="C2196" s="99" t="str">
        <f>IFERROR(_xlfn.XLOOKUP($G2196,通讯通路门店!$S$4:$S$993933,通讯通路门店!$C$4:$C$993933,0,0),"")</f>
        <v>乐东黎族自治县</v>
      </c>
      <c r="D2196" s="99" t="str">
        <f>IFERROR(_xlfn.XLOOKUP($G2196,通讯通路门店!$S$4:$S$993933,通讯通路门店!$D$4:$D$993933,0,0),"")</f>
        <v>万冲镇</v>
      </c>
      <c r="E2196" s="83"/>
      <c r="F2196" s="83"/>
      <c r="G2196" s="101"/>
      <c r="H2196" s="102">
        <f>IFERROR(_xlfn.XLOOKUP($G2196,通讯通路门店!$S$4:$S$993933,通讯通路门店!$R$4:$R$993933,0,0),"")</f>
        <v>0</v>
      </c>
      <c r="I2196" s="83"/>
      <c r="J2196" s="83"/>
      <c r="K2196" s="83"/>
      <c r="L2196" s="83"/>
      <c r="M2196" s="83"/>
      <c r="N2196" s="83"/>
      <c r="O2196" s="83"/>
      <c r="P2196" s="83"/>
      <c r="Q2196" s="83"/>
      <c r="R2196" s="83"/>
      <c r="S2196" s="83"/>
      <c r="T2196" s="83"/>
      <c r="U2196" s="99">
        <f>COUNTIF(通讯通路门店!$S:$S,$G2196)</f>
        <v>0</v>
      </c>
      <c r="V2196" s="99">
        <f>COUNTIFS(通讯通路门店!$S:$S,$G2196,通讯通路门店!$J:$J,"综合卖场")</f>
        <v>0</v>
      </c>
      <c r="W2196" s="99">
        <f>SUMIFS(通讯通路门店!$AJ:$AJ,通讯通路门店!$S:$S,通讯客户沙盘!$G2196)</f>
        <v>0</v>
      </c>
      <c r="X2196" s="99">
        <f t="shared" si="170"/>
        <v>0</v>
      </c>
      <c r="Y2196" s="99">
        <f>COUNTIFS(通讯通路门店!$S:$S,$G2196,通讯通路门店!$J:$J,"荣耀体验店")+COUNTIFS(通讯通路门店!$S:$S,$G2196,通讯通路门店!$J:$J,"荣耀授权专卖店")</f>
        <v>0</v>
      </c>
      <c r="Z2196" s="99">
        <f>COUNTIFS(通讯通路门店!$S:$S,$G2196,通讯通路门店!$J:$J,"VIVO体验店")</f>
        <v>0</v>
      </c>
      <c r="AA2196" s="99">
        <f>COUNTIFS(通讯通路门店!$S:$S,$G2196,通讯通路门店!$J:$J,"OPPO体验店")</f>
        <v>0</v>
      </c>
      <c r="AB2196" s="99">
        <f>COUNTIFS(通讯通路门店!$S:$S,$G2196,通讯通路门店!$J:$J,"华为授权体验店")+COUNTIFS(通讯通路门店!$S:$S,$G2196,通讯通路门店!$J:$J,"华为堡垒店")</f>
        <v>0</v>
      </c>
      <c r="AC2196" s="99">
        <f>COUNTIFS(通讯通路门店!$S:$S,$G2196,通讯通路门店!$J:$J,"小米体验店")</f>
        <v>0</v>
      </c>
      <c r="AD2196" s="99">
        <f>COUNTIFS(通讯通路门店!$S:$S,$G2196,通讯通路门店!$J:$J,"苹果体验店")</f>
        <v>0</v>
      </c>
      <c r="AE2196" s="99">
        <f>COUNTIFS(通讯通路门店!$S:$S,$G2196,通讯通路门店!$J:$J,"其他品牌专卖店")</f>
        <v>0</v>
      </c>
      <c r="AF2196" s="99">
        <f>SUMIFS(通讯通路门店!$BI:$BI,通讯通路门店!$S:$S,$G2196)</f>
        <v>0</v>
      </c>
      <c r="AG2196" s="99">
        <f>SUMIFS(通讯通路门店!$BH:$BH,通讯通路门店!$S:$S,$G2196)</f>
        <v>0</v>
      </c>
      <c r="AH2196" s="99">
        <f t="shared" si="171"/>
        <v>0</v>
      </c>
      <c r="AI2196" s="99">
        <f>SUMIFS(通讯通路门店!$BB:$BB,通讯通路门店!$S:$S,$G2196)</f>
        <v>0</v>
      </c>
      <c r="AJ2196" s="99">
        <f>SUMIFS(通讯通路门店!$BE:$BE,通讯通路门店!$S:$S,$G2196)</f>
        <v>0</v>
      </c>
      <c r="AK2196" s="99">
        <f>SUMIFS(通讯通路门店!$BG:$BG,通讯通路门店!$S:$S,$G2196)</f>
        <v>0</v>
      </c>
      <c r="AL2196" s="99">
        <f>SUMIFS(通讯通路门店!$BC:$BC,通讯通路门店!$S:$S,$G2196)</f>
        <v>0</v>
      </c>
      <c r="AM2196" s="99">
        <f>SUMIFS(通讯通路门店!$BD:$BD,通讯通路门店!$S:$S,$G2196)</f>
        <v>0</v>
      </c>
      <c r="AN2196" s="99">
        <f>SUMIFS(通讯通路门店!$BF:$BF,通讯通路门店!$S:$S,$G2196)</f>
        <v>0</v>
      </c>
      <c r="AO2196" s="99">
        <f t="shared" si="172"/>
        <v>0</v>
      </c>
      <c r="AP2196" s="99">
        <f>SUMIFS(通讯通路门店!$K:$K,通讯通路门店!$S:$S,$G2196)</f>
        <v>0</v>
      </c>
      <c r="AQ2196" s="83"/>
      <c r="AR2196" s="99">
        <f>SUMIFS(通讯通路门店!$T:$T,通讯通路门店!$S:$S,$G2196)</f>
        <v>0</v>
      </c>
      <c r="AS2196" s="99">
        <f>SUMIFS(通讯通路门店!$U:$U,通讯通路门店!$S:$S,$G2196)</f>
        <v>0</v>
      </c>
      <c r="AT2196" s="99">
        <f>SUMIFS(通讯通路门店!$V:$V,通讯通路门店!$S:$S,$G2196)</f>
        <v>0</v>
      </c>
      <c r="AU2196" s="99">
        <f>SUMIFS(通讯通路门店!$W:$W,通讯通路门店!$S:$S,$G2196)</f>
        <v>0</v>
      </c>
      <c r="AV2196" s="99">
        <f>SUMIFS(通讯通路门店!$Z:$Z,通讯通路门店!$S:$S,$G2196)</f>
        <v>0</v>
      </c>
      <c r="AW2196" s="99">
        <f>SUMIFS(通讯通路门店!$AB:$AB,通讯通路门店!$S:$S,$G2196)</f>
        <v>0</v>
      </c>
      <c r="AX2196" s="99">
        <f>SUMIFS(通讯通路门店!$X:$X,通讯通路门店!$S:$S,$G2196)</f>
        <v>0</v>
      </c>
      <c r="AY2196" s="99">
        <f>SUMIFS(通讯通路门店!$Y:$Y,通讯通路门店!$S:$S,$G2196)</f>
        <v>0</v>
      </c>
      <c r="AZ2196" s="99">
        <f>SUMIFS(通讯通路门店!$AA:$AA,通讯通路门店!$S:$S,$G2196)</f>
        <v>0</v>
      </c>
      <c r="BA2196" s="99">
        <f t="shared" si="173"/>
        <v>0</v>
      </c>
      <c r="BB2196" s="99">
        <f t="shared" si="174"/>
        <v>0</v>
      </c>
      <c r="BC2196" s="99">
        <f>SUMIFS(通讯通路门店!$W:$W,通讯通路门店!$S:$S,$G2196,通讯通路门店!$J:$J,"荣耀体验店")+SUMIFS(通讯通路门店!$W:$W,通讯通路门店!$S:$S,$G2196,通讯通路门店!$J:$J,"荣耀授权专卖店")</f>
        <v>0</v>
      </c>
      <c r="BD2196" s="99">
        <f>SUMIFS(通讯通路门店!$Z:$Z,通讯通路门店!$S:$S,$G2196,通讯通路门店!$J:$J,"VIVO体验店")</f>
        <v>0</v>
      </c>
      <c r="BE2196" s="99">
        <f>SUMIFS(通讯通路门店!$AB:$AB,通讯通路门店!$S:$S,$G2196,通讯通路门店!$J:$J,"OPPO体验店")</f>
        <v>0</v>
      </c>
      <c r="BF2196" s="99">
        <f>SUMIFS(通讯通路门店!$X:$X,通讯通路门店!$S:$S,$G2196,通讯通路门店!$J:$J,"华为授权体验店")+SUMIFS(通讯通路门店!$AA:$AA,通讯通路门店!$S:$S,$G2196,通讯通路门店!$J:$J,"华为堡垒店")</f>
        <v>0</v>
      </c>
      <c r="BG2196" s="99">
        <f>SUMIFS(通讯通路门店!$Y:$Y,通讯通路门店!$S:$S,$G2196,通讯通路门店!$J:$J,"小米体验店")</f>
        <v>0</v>
      </c>
      <c r="BH2196" s="99">
        <f>SUMIFS(通讯通路门店!$AA:$AA,通讯通路门店!$S:$S,$G2196,通讯通路门店!$J:$J,"苹果体验店")</f>
        <v>0</v>
      </c>
      <c r="BI2196" s="99">
        <f>SUMIFS(通讯通路门店!$K:$K,通讯通路门店!$S:$S,$G2196,通讯通路门店!$J:$J,"其他品牌专卖店")</f>
        <v>0</v>
      </c>
      <c r="BJ2196" s="99">
        <f>SUMIFS(通讯通路门店!$AC:$AC,通讯通路门店!$S:$S,$G2196)</f>
        <v>0</v>
      </c>
      <c r="BK2196" s="99">
        <f>SUMIFS(通讯通路门店!$AD:$AD,通讯通路门店!$S:$S,$G2196)</f>
        <v>0</v>
      </c>
      <c r="BL2196" s="99">
        <f>SUMIFS(通讯通路门店!$AE:$AE,通讯通路门店!$S:$S,$G2196)</f>
        <v>0</v>
      </c>
      <c r="BM2196" s="99">
        <f>SUMIFS(通讯通路门店!$AF:$AF,通讯通路门店!$S:$S,$G2196)</f>
        <v>0</v>
      </c>
      <c r="BN2196" s="99">
        <f>SUMIFS(通讯通路门店!$AG:$AG,通讯通路门店!$S:$S,$G2196)</f>
        <v>0</v>
      </c>
      <c r="BO2196" s="99">
        <f>SUMIFS(通讯通路门店!$AH:$AH,通讯通路门店!$S:$S,$G2196)</f>
        <v>0</v>
      </c>
      <c r="BP2196" s="99">
        <f>SUMIFS(通讯通路门店!$AI:$AI,通讯通路门店!$S:$S,$G2196)</f>
        <v>0</v>
      </c>
      <c r="BQ2196" s="83"/>
    </row>
    <row r="2197" spans="1:69">
      <c r="A2197" s="99" t="str">
        <f>IFERROR(_xlfn.XLOOKUP($G2197,通讯通路门店!$S$4:$S$993933,通讯通路门店!$A$4:$A$993933,0,0),"")</f>
        <v>海南省</v>
      </c>
      <c r="B2197" s="99" t="str">
        <f>IFERROR(_xlfn.XLOOKUP($G2197,通讯通路门店!$S$4:$S$993933,通讯通路门店!$B$4:$B$993933,0,0),"")</f>
        <v>乐东黎族自治县</v>
      </c>
      <c r="C2197" s="99" t="str">
        <f>IFERROR(_xlfn.XLOOKUP($G2197,通讯通路门店!$S$4:$S$993933,通讯通路门店!$C$4:$C$993933,0,0),"")</f>
        <v>乐东黎族自治县</v>
      </c>
      <c r="D2197" s="99" t="str">
        <f>IFERROR(_xlfn.XLOOKUP($G2197,通讯通路门店!$S$4:$S$993933,通讯通路门店!$D$4:$D$993933,0,0),"")</f>
        <v>万冲镇</v>
      </c>
      <c r="E2197" s="83"/>
      <c r="F2197" s="83"/>
      <c r="G2197" s="101"/>
      <c r="H2197" s="102">
        <f>IFERROR(_xlfn.XLOOKUP($G2197,通讯通路门店!$S$4:$S$993933,通讯通路门店!$R$4:$R$993933,0,0),"")</f>
        <v>0</v>
      </c>
      <c r="I2197" s="83"/>
      <c r="J2197" s="83"/>
      <c r="K2197" s="83"/>
      <c r="L2197" s="83"/>
      <c r="M2197" s="83"/>
      <c r="N2197" s="83"/>
      <c r="O2197" s="83"/>
      <c r="P2197" s="83"/>
      <c r="Q2197" s="83"/>
      <c r="R2197" s="83"/>
      <c r="S2197" s="83"/>
      <c r="T2197" s="83"/>
      <c r="U2197" s="99">
        <f>COUNTIF(通讯通路门店!$S:$S,$G2197)</f>
        <v>0</v>
      </c>
      <c r="V2197" s="99">
        <f>COUNTIFS(通讯通路门店!$S:$S,$G2197,通讯通路门店!$J:$J,"综合卖场")</f>
        <v>0</v>
      </c>
      <c r="W2197" s="99">
        <f>SUMIFS(通讯通路门店!$AJ:$AJ,通讯通路门店!$S:$S,通讯客户沙盘!$G2197)</f>
        <v>0</v>
      </c>
      <c r="X2197" s="99">
        <f t="shared" si="170"/>
        <v>0</v>
      </c>
      <c r="Y2197" s="99">
        <f>COUNTIFS(通讯通路门店!$S:$S,$G2197,通讯通路门店!$J:$J,"荣耀体验店")+COUNTIFS(通讯通路门店!$S:$S,$G2197,通讯通路门店!$J:$J,"荣耀授权专卖店")</f>
        <v>0</v>
      </c>
      <c r="Z2197" s="99">
        <f>COUNTIFS(通讯通路门店!$S:$S,$G2197,通讯通路门店!$J:$J,"VIVO体验店")</f>
        <v>0</v>
      </c>
      <c r="AA2197" s="99">
        <f>COUNTIFS(通讯通路门店!$S:$S,$G2197,通讯通路门店!$J:$J,"OPPO体验店")</f>
        <v>0</v>
      </c>
      <c r="AB2197" s="99">
        <f>COUNTIFS(通讯通路门店!$S:$S,$G2197,通讯通路门店!$J:$J,"华为授权体验店")+COUNTIFS(通讯通路门店!$S:$S,$G2197,通讯通路门店!$J:$J,"华为堡垒店")</f>
        <v>0</v>
      </c>
      <c r="AC2197" s="99">
        <f>COUNTIFS(通讯通路门店!$S:$S,$G2197,通讯通路门店!$J:$J,"小米体验店")</f>
        <v>0</v>
      </c>
      <c r="AD2197" s="99">
        <f>COUNTIFS(通讯通路门店!$S:$S,$G2197,通讯通路门店!$J:$J,"苹果体验店")</f>
        <v>0</v>
      </c>
      <c r="AE2197" s="99">
        <f>COUNTIFS(通讯通路门店!$S:$S,$G2197,通讯通路门店!$J:$J,"其他品牌专卖店")</f>
        <v>0</v>
      </c>
      <c r="AF2197" s="99">
        <f>SUMIFS(通讯通路门店!$BI:$BI,通讯通路门店!$S:$S,$G2197)</f>
        <v>0</v>
      </c>
      <c r="AG2197" s="99">
        <f>SUMIFS(通讯通路门店!$BH:$BH,通讯通路门店!$S:$S,$G2197)</f>
        <v>0</v>
      </c>
      <c r="AH2197" s="99">
        <f t="shared" si="171"/>
        <v>0</v>
      </c>
      <c r="AI2197" s="99">
        <f>SUMIFS(通讯通路门店!$BB:$BB,通讯通路门店!$S:$S,$G2197)</f>
        <v>0</v>
      </c>
      <c r="AJ2197" s="99">
        <f>SUMIFS(通讯通路门店!$BE:$BE,通讯通路门店!$S:$S,$G2197)</f>
        <v>0</v>
      </c>
      <c r="AK2197" s="99">
        <f>SUMIFS(通讯通路门店!$BG:$BG,通讯通路门店!$S:$S,$G2197)</f>
        <v>0</v>
      </c>
      <c r="AL2197" s="99">
        <f>SUMIFS(通讯通路门店!$BC:$BC,通讯通路门店!$S:$S,$G2197)</f>
        <v>0</v>
      </c>
      <c r="AM2197" s="99">
        <f>SUMIFS(通讯通路门店!$BD:$BD,通讯通路门店!$S:$S,$G2197)</f>
        <v>0</v>
      </c>
      <c r="AN2197" s="99">
        <f>SUMIFS(通讯通路门店!$BF:$BF,通讯通路门店!$S:$S,$G2197)</f>
        <v>0</v>
      </c>
      <c r="AO2197" s="99">
        <f t="shared" si="172"/>
        <v>0</v>
      </c>
      <c r="AP2197" s="99">
        <f>SUMIFS(通讯通路门店!$K:$K,通讯通路门店!$S:$S,$G2197)</f>
        <v>0</v>
      </c>
      <c r="AQ2197" s="83"/>
      <c r="AR2197" s="99">
        <f>SUMIFS(通讯通路门店!$T:$T,通讯通路门店!$S:$S,$G2197)</f>
        <v>0</v>
      </c>
      <c r="AS2197" s="99">
        <f>SUMIFS(通讯通路门店!$U:$U,通讯通路门店!$S:$S,$G2197)</f>
        <v>0</v>
      </c>
      <c r="AT2197" s="99">
        <f>SUMIFS(通讯通路门店!$V:$V,通讯通路门店!$S:$S,$G2197)</f>
        <v>0</v>
      </c>
      <c r="AU2197" s="99">
        <f>SUMIFS(通讯通路门店!$W:$W,通讯通路门店!$S:$S,$G2197)</f>
        <v>0</v>
      </c>
      <c r="AV2197" s="99">
        <f>SUMIFS(通讯通路门店!$Z:$Z,通讯通路门店!$S:$S,$G2197)</f>
        <v>0</v>
      </c>
      <c r="AW2197" s="99">
        <f>SUMIFS(通讯通路门店!$AB:$AB,通讯通路门店!$S:$S,$G2197)</f>
        <v>0</v>
      </c>
      <c r="AX2197" s="99">
        <f>SUMIFS(通讯通路门店!$X:$X,通讯通路门店!$S:$S,$G2197)</f>
        <v>0</v>
      </c>
      <c r="AY2197" s="99">
        <f>SUMIFS(通讯通路门店!$Y:$Y,通讯通路门店!$S:$S,$G2197)</f>
        <v>0</v>
      </c>
      <c r="AZ2197" s="99">
        <f>SUMIFS(通讯通路门店!$AA:$AA,通讯通路门店!$S:$S,$G2197)</f>
        <v>0</v>
      </c>
      <c r="BA2197" s="99">
        <f t="shared" si="173"/>
        <v>0</v>
      </c>
      <c r="BB2197" s="99">
        <f t="shared" si="174"/>
        <v>0</v>
      </c>
      <c r="BC2197" s="99">
        <f>SUMIFS(通讯通路门店!$W:$W,通讯通路门店!$S:$S,$G2197,通讯通路门店!$J:$J,"荣耀体验店")+SUMIFS(通讯通路门店!$W:$W,通讯通路门店!$S:$S,$G2197,通讯通路门店!$J:$J,"荣耀授权专卖店")</f>
        <v>0</v>
      </c>
      <c r="BD2197" s="99">
        <f>SUMIFS(通讯通路门店!$Z:$Z,通讯通路门店!$S:$S,$G2197,通讯通路门店!$J:$J,"VIVO体验店")</f>
        <v>0</v>
      </c>
      <c r="BE2197" s="99">
        <f>SUMIFS(通讯通路门店!$AB:$AB,通讯通路门店!$S:$S,$G2197,通讯通路门店!$J:$J,"OPPO体验店")</f>
        <v>0</v>
      </c>
      <c r="BF2197" s="99">
        <f>SUMIFS(通讯通路门店!$X:$X,通讯通路门店!$S:$S,$G2197,通讯通路门店!$J:$J,"华为授权体验店")+SUMIFS(通讯通路门店!$AA:$AA,通讯通路门店!$S:$S,$G2197,通讯通路门店!$J:$J,"华为堡垒店")</f>
        <v>0</v>
      </c>
      <c r="BG2197" s="99">
        <f>SUMIFS(通讯通路门店!$Y:$Y,通讯通路门店!$S:$S,$G2197,通讯通路门店!$J:$J,"小米体验店")</f>
        <v>0</v>
      </c>
      <c r="BH2197" s="99">
        <f>SUMIFS(通讯通路门店!$AA:$AA,通讯通路门店!$S:$S,$G2197,通讯通路门店!$J:$J,"苹果体验店")</f>
        <v>0</v>
      </c>
      <c r="BI2197" s="99">
        <f>SUMIFS(通讯通路门店!$K:$K,通讯通路门店!$S:$S,$G2197,通讯通路门店!$J:$J,"其他品牌专卖店")</f>
        <v>0</v>
      </c>
      <c r="BJ2197" s="99">
        <f>SUMIFS(通讯通路门店!$AC:$AC,通讯通路门店!$S:$S,$G2197)</f>
        <v>0</v>
      </c>
      <c r="BK2197" s="99">
        <f>SUMIFS(通讯通路门店!$AD:$AD,通讯通路门店!$S:$S,$G2197)</f>
        <v>0</v>
      </c>
      <c r="BL2197" s="99">
        <f>SUMIFS(通讯通路门店!$AE:$AE,通讯通路门店!$S:$S,$G2197)</f>
        <v>0</v>
      </c>
      <c r="BM2197" s="99">
        <f>SUMIFS(通讯通路门店!$AF:$AF,通讯通路门店!$S:$S,$G2197)</f>
        <v>0</v>
      </c>
      <c r="BN2197" s="99">
        <f>SUMIFS(通讯通路门店!$AG:$AG,通讯通路门店!$S:$S,$G2197)</f>
        <v>0</v>
      </c>
      <c r="BO2197" s="99">
        <f>SUMIFS(通讯通路门店!$AH:$AH,通讯通路门店!$S:$S,$G2197)</f>
        <v>0</v>
      </c>
      <c r="BP2197" s="99">
        <f>SUMIFS(通讯通路门店!$AI:$AI,通讯通路门店!$S:$S,$G2197)</f>
        <v>0</v>
      </c>
      <c r="BQ2197" s="83"/>
    </row>
    <row r="2198" spans="1:69">
      <c r="A2198" s="99" t="str">
        <f>IFERROR(_xlfn.XLOOKUP($G2198,通讯通路门店!$S$4:$S$993933,通讯通路门店!$A$4:$A$993933,0,0),"")</f>
        <v>海南省</v>
      </c>
      <c r="B2198" s="99" t="str">
        <f>IFERROR(_xlfn.XLOOKUP($G2198,通讯通路门店!$S$4:$S$993933,通讯通路门店!$B$4:$B$993933,0,0),"")</f>
        <v>乐东黎族自治县</v>
      </c>
      <c r="C2198" s="99" t="str">
        <f>IFERROR(_xlfn.XLOOKUP($G2198,通讯通路门店!$S$4:$S$993933,通讯通路门店!$C$4:$C$993933,0,0),"")</f>
        <v>乐东黎族自治县</v>
      </c>
      <c r="D2198" s="99" t="str">
        <f>IFERROR(_xlfn.XLOOKUP($G2198,通讯通路门店!$S$4:$S$993933,通讯通路门店!$D$4:$D$993933,0,0),"")</f>
        <v>万冲镇</v>
      </c>
      <c r="E2198" s="83"/>
      <c r="F2198" s="83"/>
      <c r="G2198" s="101"/>
      <c r="H2198" s="102">
        <f>IFERROR(_xlfn.XLOOKUP($G2198,通讯通路门店!$S$4:$S$993933,通讯通路门店!$R$4:$R$993933,0,0),"")</f>
        <v>0</v>
      </c>
      <c r="I2198" s="83"/>
      <c r="J2198" s="83"/>
      <c r="K2198" s="83"/>
      <c r="L2198" s="83"/>
      <c r="M2198" s="83"/>
      <c r="N2198" s="83"/>
      <c r="O2198" s="83"/>
      <c r="P2198" s="83"/>
      <c r="Q2198" s="83"/>
      <c r="R2198" s="83"/>
      <c r="S2198" s="83"/>
      <c r="T2198" s="83"/>
      <c r="U2198" s="99">
        <f>COUNTIF(通讯通路门店!$S:$S,$G2198)</f>
        <v>0</v>
      </c>
      <c r="V2198" s="99">
        <f>COUNTIFS(通讯通路门店!$S:$S,$G2198,通讯通路门店!$J:$J,"综合卖场")</f>
        <v>0</v>
      </c>
      <c r="W2198" s="99">
        <f>SUMIFS(通讯通路门店!$AJ:$AJ,通讯通路门店!$S:$S,通讯客户沙盘!$G2198)</f>
        <v>0</v>
      </c>
      <c r="X2198" s="99">
        <f t="shared" si="170"/>
        <v>0</v>
      </c>
      <c r="Y2198" s="99">
        <f>COUNTIFS(通讯通路门店!$S:$S,$G2198,通讯通路门店!$J:$J,"荣耀体验店")+COUNTIFS(通讯通路门店!$S:$S,$G2198,通讯通路门店!$J:$J,"荣耀授权专卖店")</f>
        <v>0</v>
      </c>
      <c r="Z2198" s="99">
        <f>COUNTIFS(通讯通路门店!$S:$S,$G2198,通讯通路门店!$J:$J,"VIVO体验店")</f>
        <v>0</v>
      </c>
      <c r="AA2198" s="99">
        <f>COUNTIFS(通讯通路门店!$S:$S,$G2198,通讯通路门店!$J:$J,"OPPO体验店")</f>
        <v>0</v>
      </c>
      <c r="AB2198" s="99">
        <f>COUNTIFS(通讯通路门店!$S:$S,$G2198,通讯通路门店!$J:$J,"华为授权体验店")+COUNTIFS(通讯通路门店!$S:$S,$G2198,通讯通路门店!$J:$J,"华为堡垒店")</f>
        <v>0</v>
      </c>
      <c r="AC2198" s="99">
        <f>COUNTIFS(通讯通路门店!$S:$S,$G2198,通讯通路门店!$J:$J,"小米体验店")</f>
        <v>0</v>
      </c>
      <c r="AD2198" s="99">
        <f>COUNTIFS(通讯通路门店!$S:$S,$G2198,通讯通路门店!$J:$J,"苹果体验店")</f>
        <v>0</v>
      </c>
      <c r="AE2198" s="99">
        <f>COUNTIFS(通讯通路门店!$S:$S,$G2198,通讯通路门店!$J:$J,"其他品牌专卖店")</f>
        <v>0</v>
      </c>
      <c r="AF2198" s="99">
        <f>SUMIFS(通讯通路门店!$BI:$BI,通讯通路门店!$S:$S,$G2198)</f>
        <v>0</v>
      </c>
      <c r="AG2198" s="99">
        <f>SUMIFS(通讯通路门店!$BH:$BH,通讯通路门店!$S:$S,$G2198)</f>
        <v>0</v>
      </c>
      <c r="AH2198" s="99">
        <f t="shared" si="171"/>
        <v>0</v>
      </c>
      <c r="AI2198" s="99">
        <f>SUMIFS(通讯通路门店!$BB:$BB,通讯通路门店!$S:$S,$G2198)</f>
        <v>0</v>
      </c>
      <c r="AJ2198" s="99">
        <f>SUMIFS(通讯通路门店!$BE:$BE,通讯通路门店!$S:$S,$G2198)</f>
        <v>0</v>
      </c>
      <c r="AK2198" s="99">
        <f>SUMIFS(通讯通路门店!$BG:$BG,通讯通路门店!$S:$S,$G2198)</f>
        <v>0</v>
      </c>
      <c r="AL2198" s="99">
        <f>SUMIFS(通讯通路门店!$BC:$BC,通讯通路门店!$S:$S,$G2198)</f>
        <v>0</v>
      </c>
      <c r="AM2198" s="99">
        <f>SUMIFS(通讯通路门店!$BD:$BD,通讯通路门店!$S:$S,$G2198)</f>
        <v>0</v>
      </c>
      <c r="AN2198" s="99">
        <f>SUMIFS(通讯通路门店!$BF:$BF,通讯通路门店!$S:$S,$G2198)</f>
        <v>0</v>
      </c>
      <c r="AO2198" s="99">
        <f t="shared" si="172"/>
        <v>0</v>
      </c>
      <c r="AP2198" s="99">
        <f>SUMIFS(通讯通路门店!$K:$K,通讯通路门店!$S:$S,$G2198)</f>
        <v>0</v>
      </c>
      <c r="AQ2198" s="83"/>
      <c r="AR2198" s="99">
        <f>SUMIFS(通讯通路门店!$T:$T,通讯通路门店!$S:$S,$G2198)</f>
        <v>0</v>
      </c>
      <c r="AS2198" s="99">
        <f>SUMIFS(通讯通路门店!$U:$U,通讯通路门店!$S:$S,$G2198)</f>
        <v>0</v>
      </c>
      <c r="AT2198" s="99">
        <f>SUMIFS(通讯通路门店!$V:$V,通讯通路门店!$S:$S,$G2198)</f>
        <v>0</v>
      </c>
      <c r="AU2198" s="99">
        <f>SUMIFS(通讯通路门店!$W:$W,通讯通路门店!$S:$S,$G2198)</f>
        <v>0</v>
      </c>
      <c r="AV2198" s="99">
        <f>SUMIFS(通讯通路门店!$Z:$Z,通讯通路门店!$S:$S,$G2198)</f>
        <v>0</v>
      </c>
      <c r="AW2198" s="99">
        <f>SUMIFS(通讯通路门店!$AB:$AB,通讯通路门店!$S:$S,$G2198)</f>
        <v>0</v>
      </c>
      <c r="AX2198" s="99">
        <f>SUMIFS(通讯通路门店!$X:$X,通讯通路门店!$S:$S,$G2198)</f>
        <v>0</v>
      </c>
      <c r="AY2198" s="99">
        <f>SUMIFS(通讯通路门店!$Y:$Y,通讯通路门店!$S:$S,$G2198)</f>
        <v>0</v>
      </c>
      <c r="AZ2198" s="99">
        <f>SUMIFS(通讯通路门店!$AA:$AA,通讯通路门店!$S:$S,$G2198)</f>
        <v>0</v>
      </c>
      <c r="BA2198" s="99">
        <f t="shared" si="173"/>
        <v>0</v>
      </c>
      <c r="BB2198" s="99">
        <f t="shared" si="174"/>
        <v>0</v>
      </c>
      <c r="BC2198" s="99">
        <f>SUMIFS(通讯通路门店!$W:$W,通讯通路门店!$S:$S,$G2198,通讯通路门店!$J:$J,"荣耀体验店")+SUMIFS(通讯通路门店!$W:$W,通讯通路门店!$S:$S,$G2198,通讯通路门店!$J:$J,"荣耀授权专卖店")</f>
        <v>0</v>
      </c>
      <c r="BD2198" s="99">
        <f>SUMIFS(通讯通路门店!$Z:$Z,通讯通路门店!$S:$S,$G2198,通讯通路门店!$J:$J,"VIVO体验店")</f>
        <v>0</v>
      </c>
      <c r="BE2198" s="99">
        <f>SUMIFS(通讯通路门店!$AB:$AB,通讯通路门店!$S:$S,$G2198,通讯通路门店!$J:$J,"OPPO体验店")</f>
        <v>0</v>
      </c>
      <c r="BF2198" s="99">
        <f>SUMIFS(通讯通路门店!$X:$X,通讯通路门店!$S:$S,$G2198,通讯通路门店!$J:$J,"华为授权体验店")+SUMIFS(通讯通路门店!$AA:$AA,通讯通路门店!$S:$S,$G2198,通讯通路门店!$J:$J,"华为堡垒店")</f>
        <v>0</v>
      </c>
      <c r="BG2198" s="99">
        <f>SUMIFS(通讯通路门店!$Y:$Y,通讯通路门店!$S:$S,$G2198,通讯通路门店!$J:$J,"小米体验店")</f>
        <v>0</v>
      </c>
      <c r="BH2198" s="99">
        <f>SUMIFS(通讯通路门店!$AA:$AA,通讯通路门店!$S:$S,$G2198,通讯通路门店!$J:$J,"苹果体验店")</f>
        <v>0</v>
      </c>
      <c r="BI2198" s="99">
        <f>SUMIFS(通讯通路门店!$K:$K,通讯通路门店!$S:$S,$G2198,通讯通路门店!$J:$J,"其他品牌专卖店")</f>
        <v>0</v>
      </c>
      <c r="BJ2198" s="99">
        <f>SUMIFS(通讯通路门店!$AC:$AC,通讯通路门店!$S:$S,$G2198)</f>
        <v>0</v>
      </c>
      <c r="BK2198" s="99">
        <f>SUMIFS(通讯通路门店!$AD:$AD,通讯通路门店!$S:$S,$G2198)</f>
        <v>0</v>
      </c>
      <c r="BL2198" s="99">
        <f>SUMIFS(通讯通路门店!$AE:$AE,通讯通路门店!$S:$S,$G2198)</f>
        <v>0</v>
      </c>
      <c r="BM2198" s="99">
        <f>SUMIFS(通讯通路门店!$AF:$AF,通讯通路门店!$S:$S,$G2198)</f>
        <v>0</v>
      </c>
      <c r="BN2198" s="99">
        <f>SUMIFS(通讯通路门店!$AG:$AG,通讯通路门店!$S:$S,$G2198)</f>
        <v>0</v>
      </c>
      <c r="BO2198" s="99">
        <f>SUMIFS(通讯通路门店!$AH:$AH,通讯通路门店!$S:$S,$G2198)</f>
        <v>0</v>
      </c>
      <c r="BP2198" s="99">
        <f>SUMIFS(通讯通路门店!$AI:$AI,通讯通路门店!$S:$S,$G2198)</f>
        <v>0</v>
      </c>
      <c r="BQ2198" s="83"/>
    </row>
    <row r="2199" spans="1:69">
      <c r="A2199" s="99" t="str">
        <f>IFERROR(_xlfn.XLOOKUP($G2199,通讯通路门店!$S$4:$S$993933,通讯通路门店!$A$4:$A$993933,0,0),"")</f>
        <v>海南省</v>
      </c>
      <c r="B2199" s="99" t="str">
        <f>IFERROR(_xlfn.XLOOKUP($G2199,通讯通路门店!$S$4:$S$993933,通讯通路门店!$B$4:$B$993933,0,0),"")</f>
        <v>乐东黎族自治县</v>
      </c>
      <c r="C2199" s="99" t="str">
        <f>IFERROR(_xlfn.XLOOKUP($G2199,通讯通路门店!$S$4:$S$993933,通讯通路门店!$C$4:$C$993933,0,0),"")</f>
        <v>乐东黎族自治县</v>
      </c>
      <c r="D2199" s="99" t="str">
        <f>IFERROR(_xlfn.XLOOKUP($G2199,通讯通路门店!$S$4:$S$993933,通讯通路门店!$D$4:$D$993933,0,0),"")</f>
        <v>万冲镇</v>
      </c>
      <c r="E2199" s="83"/>
      <c r="F2199" s="83"/>
      <c r="G2199" s="101"/>
      <c r="H2199" s="102">
        <f>IFERROR(_xlfn.XLOOKUP($G2199,通讯通路门店!$S$4:$S$993933,通讯通路门店!$R$4:$R$993933,0,0),"")</f>
        <v>0</v>
      </c>
      <c r="I2199" s="83"/>
      <c r="J2199" s="83"/>
      <c r="K2199" s="83"/>
      <c r="L2199" s="83"/>
      <c r="M2199" s="83"/>
      <c r="N2199" s="83"/>
      <c r="O2199" s="83"/>
      <c r="P2199" s="83"/>
      <c r="Q2199" s="83"/>
      <c r="R2199" s="83"/>
      <c r="S2199" s="83"/>
      <c r="T2199" s="83"/>
      <c r="U2199" s="99">
        <f>COUNTIF(通讯通路门店!$S:$S,$G2199)</f>
        <v>0</v>
      </c>
      <c r="V2199" s="99">
        <f>COUNTIFS(通讯通路门店!$S:$S,$G2199,通讯通路门店!$J:$J,"综合卖场")</f>
        <v>0</v>
      </c>
      <c r="W2199" s="99">
        <f>SUMIFS(通讯通路门店!$AJ:$AJ,通讯通路门店!$S:$S,通讯客户沙盘!$G2199)</f>
        <v>0</v>
      </c>
      <c r="X2199" s="99">
        <f t="shared" si="170"/>
        <v>0</v>
      </c>
      <c r="Y2199" s="99">
        <f>COUNTIFS(通讯通路门店!$S:$S,$G2199,通讯通路门店!$J:$J,"荣耀体验店")+COUNTIFS(通讯通路门店!$S:$S,$G2199,通讯通路门店!$J:$J,"荣耀授权专卖店")</f>
        <v>0</v>
      </c>
      <c r="Z2199" s="99">
        <f>COUNTIFS(通讯通路门店!$S:$S,$G2199,通讯通路门店!$J:$J,"VIVO体验店")</f>
        <v>0</v>
      </c>
      <c r="AA2199" s="99">
        <f>COUNTIFS(通讯通路门店!$S:$S,$G2199,通讯通路门店!$J:$J,"OPPO体验店")</f>
        <v>0</v>
      </c>
      <c r="AB2199" s="99">
        <f>COUNTIFS(通讯通路门店!$S:$S,$G2199,通讯通路门店!$J:$J,"华为授权体验店")+COUNTIFS(通讯通路门店!$S:$S,$G2199,通讯通路门店!$J:$J,"华为堡垒店")</f>
        <v>0</v>
      </c>
      <c r="AC2199" s="99">
        <f>COUNTIFS(通讯通路门店!$S:$S,$G2199,通讯通路门店!$J:$J,"小米体验店")</f>
        <v>0</v>
      </c>
      <c r="AD2199" s="99">
        <f>COUNTIFS(通讯通路门店!$S:$S,$G2199,通讯通路门店!$J:$J,"苹果体验店")</f>
        <v>0</v>
      </c>
      <c r="AE2199" s="99">
        <f>COUNTIFS(通讯通路门店!$S:$S,$G2199,通讯通路门店!$J:$J,"其他品牌专卖店")</f>
        <v>0</v>
      </c>
      <c r="AF2199" s="99">
        <f>SUMIFS(通讯通路门店!$BI:$BI,通讯通路门店!$S:$S,$G2199)</f>
        <v>0</v>
      </c>
      <c r="AG2199" s="99">
        <f>SUMIFS(通讯通路门店!$BH:$BH,通讯通路门店!$S:$S,$G2199)</f>
        <v>0</v>
      </c>
      <c r="AH2199" s="99">
        <f t="shared" si="171"/>
        <v>0</v>
      </c>
      <c r="AI2199" s="99">
        <f>SUMIFS(通讯通路门店!$BB:$BB,通讯通路门店!$S:$S,$G2199)</f>
        <v>0</v>
      </c>
      <c r="AJ2199" s="99">
        <f>SUMIFS(通讯通路门店!$BE:$BE,通讯通路门店!$S:$S,$G2199)</f>
        <v>0</v>
      </c>
      <c r="AK2199" s="99">
        <f>SUMIFS(通讯通路门店!$BG:$BG,通讯通路门店!$S:$S,$G2199)</f>
        <v>0</v>
      </c>
      <c r="AL2199" s="99">
        <f>SUMIFS(通讯通路门店!$BC:$BC,通讯通路门店!$S:$S,$G2199)</f>
        <v>0</v>
      </c>
      <c r="AM2199" s="99">
        <f>SUMIFS(通讯通路门店!$BD:$BD,通讯通路门店!$S:$S,$G2199)</f>
        <v>0</v>
      </c>
      <c r="AN2199" s="99">
        <f>SUMIFS(通讯通路门店!$BF:$BF,通讯通路门店!$S:$S,$G2199)</f>
        <v>0</v>
      </c>
      <c r="AO2199" s="99">
        <f t="shared" si="172"/>
        <v>0</v>
      </c>
      <c r="AP2199" s="99">
        <f>SUMIFS(通讯通路门店!$K:$K,通讯通路门店!$S:$S,$G2199)</f>
        <v>0</v>
      </c>
      <c r="AQ2199" s="83"/>
      <c r="AR2199" s="99">
        <f>SUMIFS(通讯通路门店!$T:$T,通讯通路门店!$S:$S,$G2199)</f>
        <v>0</v>
      </c>
      <c r="AS2199" s="99">
        <f>SUMIFS(通讯通路门店!$U:$U,通讯通路门店!$S:$S,$G2199)</f>
        <v>0</v>
      </c>
      <c r="AT2199" s="99">
        <f>SUMIFS(通讯通路门店!$V:$V,通讯通路门店!$S:$S,$G2199)</f>
        <v>0</v>
      </c>
      <c r="AU2199" s="99">
        <f>SUMIFS(通讯通路门店!$W:$W,通讯通路门店!$S:$S,$G2199)</f>
        <v>0</v>
      </c>
      <c r="AV2199" s="99">
        <f>SUMIFS(通讯通路门店!$Z:$Z,通讯通路门店!$S:$S,$G2199)</f>
        <v>0</v>
      </c>
      <c r="AW2199" s="99">
        <f>SUMIFS(通讯通路门店!$AB:$AB,通讯通路门店!$S:$S,$G2199)</f>
        <v>0</v>
      </c>
      <c r="AX2199" s="99">
        <f>SUMIFS(通讯通路门店!$X:$X,通讯通路门店!$S:$S,$G2199)</f>
        <v>0</v>
      </c>
      <c r="AY2199" s="99">
        <f>SUMIFS(通讯通路门店!$Y:$Y,通讯通路门店!$S:$S,$G2199)</f>
        <v>0</v>
      </c>
      <c r="AZ2199" s="99">
        <f>SUMIFS(通讯通路门店!$AA:$AA,通讯通路门店!$S:$S,$G2199)</f>
        <v>0</v>
      </c>
      <c r="BA2199" s="99">
        <f t="shared" si="173"/>
        <v>0</v>
      </c>
      <c r="BB2199" s="99">
        <f t="shared" si="174"/>
        <v>0</v>
      </c>
      <c r="BC2199" s="99">
        <f>SUMIFS(通讯通路门店!$W:$W,通讯通路门店!$S:$S,$G2199,通讯通路门店!$J:$J,"荣耀体验店")+SUMIFS(通讯通路门店!$W:$W,通讯通路门店!$S:$S,$G2199,通讯通路门店!$J:$J,"荣耀授权专卖店")</f>
        <v>0</v>
      </c>
      <c r="BD2199" s="99">
        <f>SUMIFS(通讯通路门店!$Z:$Z,通讯通路门店!$S:$S,$G2199,通讯通路门店!$J:$J,"VIVO体验店")</f>
        <v>0</v>
      </c>
      <c r="BE2199" s="99">
        <f>SUMIFS(通讯通路门店!$AB:$AB,通讯通路门店!$S:$S,$G2199,通讯通路门店!$J:$J,"OPPO体验店")</f>
        <v>0</v>
      </c>
      <c r="BF2199" s="99">
        <f>SUMIFS(通讯通路门店!$X:$X,通讯通路门店!$S:$S,$G2199,通讯通路门店!$J:$J,"华为授权体验店")+SUMIFS(通讯通路门店!$AA:$AA,通讯通路门店!$S:$S,$G2199,通讯通路门店!$J:$J,"华为堡垒店")</f>
        <v>0</v>
      </c>
      <c r="BG2199" s="99">
        <f>SUMIFS(通讯通路门店!$Y:$Y,通讯通路门店!$S:$S,$G2199,通讯通路门店!$J:$J,"小米体验店")</f>
        <v>0</v>
      </c>
      <c r="BH2199" s="99">
        <f>SUMIFS(通讯通路门店!$AA:$AA,通讯通路门店!$S:$S,$G2199,通讯通路门店!$J:$J,"苹果体验店")</f>
        <v>0</v>
      </c>
      <c r="BI2199" s="99">
        <f>SUMIFS(通讯通路门店!$K:$K,通讯通路门店!$S:$S,$G2199,通讯通路门店!$J:$J,"其他品牌专卖店")</f>
        <v>0</v>
      </c>
      <c r="BJ2199" s="99">
        <f>SUMIFS(通讯通路门店!$AC:$AC,通讯通路门店!$S:$S,$G2199)</f>
        <v>0</v>
      </c>
      <c r="BK2199" s="99">
        <f>SUMIFS(通讯通路门店!$AD:$AD,通讯通路门店!$S:$S,$G2199)</f>
        <v>0</v>
      </c>
      <c r="BL2199" s="99">
        <f>SUMIFS(通讯通路门店!$AE:$AE,通讯通路门店!$S:$S,$G2199)</f>
        <v>0</v>
      </c>
      <c r="BM2199" s="99">
        <f>SUMIFS(通讯通路门店!$AF:$AF,通讯通路门店!$S:$S,$G2199)</f>
        <v>0</v>
      </c>
      <c r="BN2199" s="99">
        <f>SUMIFS(通讯通路门店!$AG:$AG,通讯通路门店!$S:$S,$G2199)</f>
        <v>0</v>
      </c>
      <c r="BO2199" s="99">
        <f>SUMIFS(通讯通路门店!$AH:$AH,通讯通路门店!$S:$S,$G2199)</f>
        <v>0</v>
      </c>
      <c r="BP2199" s="99">
        <f>SUMIFS(通讯通路门店!$AI:$AI,通讯通路门店!$S:$S,$G2199)</f>
        <v>0</v>
      </c>
      <c r="BQ2199" s="83"/>
    </row>
    <row r="2200" spans="1:69">
      <c r="A2200" s="99" t="str">
        <f>IFERROR(_xlfn.XLOOKUP($G2200,通讯通路门店!$S$4:$S$993933,通讯通路门店!$A$4:$A$993933,0,0),"")</f>
        <v>海南省</v>
      </c>
      <c r="B2200" s="99" t="str">
        <f>IFERROR(_xlfn.XLOOKUP($G2200,通讯通路门店!$S$4:$S$993933,通讯通路门店!$B$4:$B$993933,0,0),"")</f>
        <v>乐东黎族自治县</v>
      </c>
      <c r="C2200" s="99" t="str">
        <f>IFERROR(_xlfn.XLOOKUP($G2200,通讯通路门店!$S$4:$S$993933,通讯通路门店!$C$4:$C$993933,0,0),"")</f>
        <v>乐东黎族自治县</v>
      </c>
      <c r="D2200" s="99" t="str">
        <f>IFERROR(_xlfn.XLOOKUP($G2200,通讯通路门店!$S$4:$S$993933,通讯通路门店!$D$4:$D$993933,0,0),"")</f>
        <v>万冲镇</v>
      </c>
      <c r="E2200" s="83"/>
      <c r="F2200" s="83"/>
      <c r="G2200" s="101"/>
      <c r="H2200" s="102">
        <f>IFERROR(_xlfn.XLOOKUP($G2200,通讯通路门店!$S$4:$S$993933,通讯通路门店!$R$4:$R$993933,0,0),"")</f>
        <v>0</v>
      </c>
      <c r="I2200" s="83"/>
      <c r="J2200" s="83"/>
      <c r="K2200" s="83"/>
      <c r="L2200" s="83"/>
      <c r="M2200" s="83"/>
      <c r="N2200" s="83"/>
      <c r="O2200" s="83"/>
      <c r="P2200" s="83"/>
      <c r="Q2200" s="83"/>
      <c r="R2200" s="83"/>
      <c r="S2200" s="83"/>
      <c r="T2200" s="83"/>
      <c r="U2200" s="99">
        <f>COUNTIF(通讯通路门店!$S:$S,$G2200)</f>
        <v>0</v>
      </c>
      <c r="V2200" s="99">
        <f>COUNTIFS(通讯通路门店!$S:$S,$G2200,通讯通路门店!$J:$J,"综合卖场")</f>
        <v>0</v>
      </c>
      <c r="W2200" s="99">
        <f>SUMIFS(通讯通路门店!$AJ:$AJ,通讯通路门店!$S:$S,通讯客户沙盘!$G2200)</f>
        <v>0</v>
      </c>
      <c r="X2200" s="99">
        <f t="shared" si="170"/>
        <v>0</v>
      </c>
      <c r="Y2200" s="99">
        <f>COUNTIFS(通讯通路门店!$S:$S,$G2200,通讯通路门店!$J:$J,"荣耀体验店")+COUNTIFS(通讯通路门店!$S:$S,$G2200,通讯通路门店!$J:$J,"荣耀授权专卖店")</f>
        <v>0</v>
      </c>
      <c r="Z2200" s="99">
        <f>COUNTIFS(通讯通路门店!$S:$S,$G2200,通讯通路门店!$J:$J,"VIVO体验店")</f>
        <v>0</v>
      </c>
      <c r="AA2200" s="99">
        <f>COUNTIFS(通讯通路门店!$S:$S,$G2200,通讯通路门店!$J:$J,"OPPO体验店")</f>
        <v>0</v>
      </c>
      <c r="AB2200" s="99">
        <f>COUNTIFS(通讯通路门店!$S:$S,$G2200,通讯通路门店!$J:$J,"华为授权体验店")+COUNTIFS(通讯通路门店!$S:$S,$G2200,通讯通路门店!$J:$J,"华为堡垒店")</f>
        <v>0</v>
      </c>
      <c r="AC2200" s="99">
        <f>COUNTIFS(通讯通路门店!$S:$S,$G2200,通讯通路门店!$J:$J,"小米体验店")</f>
        <v>0</v>
      </c>
      <c r="AD2200" s="99">
        <f>COUNTIFS(通讯通路门店!$S:$S,$G2200,通讯通路门店!$J:$J,"苹果体验店")</f>
        <v>0</v>
      </c>
      <c r="AE2200" s="99">
        <f>COUNTIFS(通讯通路门店!$S:$S,$G2200,通讯通路门店!$J:$J,"其他品牌专卖店")</f>
        <v>0</v>
      </c>
      <c r="AF2200" s="99">
        <f>SUMIFS(通讯通路门店!$BI:$BI,通讯通路门店!$S:$S,$G2200)</f>
        <v>0</v>
      </c>
      <c r="AG2200" s="99">
        <f>SUMIFS(通讯通路门店!$BH:$BH,通讯通路门店!$S:$S,$G2200)</f>
        <v>0</v>
      </c>
      <c r="AH2200" s="99">
        <f t="shared" si="171"/>
        <v>0</v>
      </c>
      <c r="AI2200" s="99">
        <f>SUMIFS(通讯通路门店!$BB:$BB,通讯通路门店!$S:$S,$G2200)</f>
        <v>0</v>
      </c>
      <c r="AJ2200" s="99">
        <f>SUMIFS(通讯通路门店!$BE:$BE,通讯通路门店!$S:$S,$G2200)</f>
        <v>0</v>
      </c>
      <c r="AK2200" s="99">
        <f>SUMIFS(通讯通路门店!$BG:$BG,通讯通路门店!$S:$S,$G2200)</f>
        <v>0</v>
      </c>
      <c r="AL2200" s="99">
        <f>SUMIFS(通讯通路门店!$BC:$BC,通讯通路门店!$S:$S,$G2200)</f>
        <v>0</v>
      </c>
      <c r="AM2200" s="99">
        <f>SUMIFS(通讯通路门店!$BD:$BD,通讯通路门店!$S:$S,$G2200)</f>
        <v>0</v>
      </c>
      <c r="AN2200" s="99">
        <f>SUMIFS(通讯通路门店!$BF:$BF,通讯通路门店!$S:$S,$G2200)</f>
        <v>0</v>
      </c>
      <c r="AO2200" s="99">
        <f t="shared" si="172"/>
        <v>0</v>
      </c>
      <c r="AP2200" s="99">
        <f>SUMIFS(通讯通路门店!$K:$K,通讯通路门店!$S:$S,$G2200)</f>
        <v>0</v>
      </c>
      <c r="AQ2200" s="83"/>
      <c r="AR2200" s="99">
        <f>SUMIFS(通讯通路门店!$T:$T,通讯通路门店!$S:$S,$G2200)</f>
        <v>0</v>
      </c>
      <c r="AS2200" s="99">
        <f>SUMIFS(通讯通路门店!$U:$U,通讯通路门店!$S:$S,$G2200)</f>
        <v>0</v>
      </c>
      <c r="AT2200" s="99">
        <f>SUMIFS(通讯通路门店!$V:$V,通讯通路门店!$S:$S,$G2200)</f>
        <v>0</v>
      </c>
      <c r="AU2200" s="99">
        <f>SUMIFS(通讯通路门店!$W:$W,通讯通路门店!$S:$S,$G2200)</f>
        <v>0</v>
      </c>
      <c r="AV2200" s="99">
        <f>SUMIFS(通讯通路门店!$Z:$Z,通讯通路门店!$S:$S,$G2200)</f>
        <v>0</v>
      </c>
      <c r="AW2200" s="99">
        <f>SUMIFS(通讯通路门店!$AB:$AB,通讯通路门店!$S:$S,$G2200)</f>
        <v>0</v>
      </c>
      <c r="AX2200" s="99">
        <f>SUMIFS(通讯通路门店!$X:$X,通讯通路门店!$S:$S,$G2200)</f>
        <v>0</v>
      </c>
      <c r="AY2200" s="99">
        <f>SUMIFS(通讯通路门店!$Y:$Y,通讯通路门店!$S:$S,$G2200)</f>
        <v>0</v>
      </c>
      <c r="AZ2200" s="99">
        <f>SUMIFS(通讯通路门店!$AA:$AA,通讯通路门店!$S:$S,$G2200)</f>
        <v>0</v>
      </c>
      <c r="BA2200" s="99">
        <f t="shared" si="173"/>
        <v>0</v>
      </c>
      <c r="BB2200" s="99">
        <f t="shared" si="174"/>
        <v>0</v>
      </c>
      <c r="BC2200" s="99">
        <f>SUMIFS(通讯通路门店!$W:$W,通讯通路门店!$S:$S,$G2200,通讯通路门店!$J:$J,"荣耀体验店")+SUMIFS(通讯通路门店!$W:$W,通讯通路门店!$S:$S,$G2200,通讯通路门店!$J:$J,"荣耀授权专卖店")</f>
        <v>0</v>
      </c>
      <c r="BD2200" s="99">
        <f>SUMIFS(通讯通路门店!$Z:$Z,通讯通路门店!$S:$S,$G2200,通讯通路门店!$J:$J,"VIVO体验店")</f>
        <v>0</v>
      </c>
      <c r="BE2200" s="99">
        <f>SUMIFS(通讯通路门店!$AB:$AB,通讯通路门店!$S:$S,$G2200,通讯通路门店!$J:$J,"OPPO体验店")</f>
        <v>0</v>
      </c>
      <c r="BF2200" s="99">
        <f>SUMIFS(通讯通路门店!$X:$X,通讯通路门店!$S:$S,$G2200,通讯通路门店!$J:$J,"华为授权体验店")+SUMIFS(通讯通路门店!$AA:$AA,通讯通路门店!$S:$S,$G2200,通讯通路门店!$J:$J,"华为堡垒店")</f>
        <v>0</v>
      </c>
      <c r="BG2200" s="99">
        <f>SUMIFS(通讯通路门店!$Y:$Y,通讯通路门店!$S:$S,$G2200,通讯通路门店!$J:$J,"小米体验店")</f>
        <v>0</v>
      </c>
      <c r="BH2200" s="99">
        <f>SUMIFS(通讯通路门店!$AA:$AA,通讯通路门店!$S:$S,$G2200,通讯通路门店!$J:$J,"苹果体验店")</f>
        <v>0</v>
      </c>
      <c r="BI2200" s="99">
        <f>SUMIFS(通讯通路门店!$K:$K,通讯通路门店!$S:$S,$G2200,通讯通路门店!$J:$J,"其他品牌专卖店")</f>
        <v>0</v>
      </c>
      <c r="BJ2200" s="99">
        <f>SUMIFS(通讯通路门店!$AC:$AC,通讯通路门店!$S:$S,$G2200)</f>
        <v>0</v>
      </c>
      <c r="BK2200" s="99">
        <f>SUMIFS(通讯通路门店!$AD:$AD,通讯通路门店!$S:$S,$G2200)</f>
        <v>0</v>
      </c>
      <c r="BL2200" s="99">
        <f>SUMIFS(通讯通路门店!$AE:$AE,通讯通路门店!$S:$S,$G2200)</f>
        <v>0</v>
      </c>
      <c r="BM2200" s="99">
        <f>SUMIFS(通讯通路门店!$AF:$AF,通讯通路门店!$S:$S,$G2200)</f>
        <v>0</v>
      </c>
      <c r="BN2200" s="99">
        <f>SUMIFS(通讯通路门店!$AG:$AG,通讯通路门店!$S:$S,$G2200)</f>
        <v>0</v>
      </c>
      <c r="BO2200" s="99">
        <f>SUMIFS(通讯通路门店!$AH:$AH,通讯通路门店!$S:$S,$G2200)</f>
        <v>0</v>
      </c>
      <c r="BP2200" s="99">
        <f>SUMIFS(通讯通路门店!$AI:$AI,通讯通路门店!$S:$S,$G2200)</f>
        <v>0</v>
      </c>
      <c r="BQ2200" s="83"/>
    </row>
    <row r="2201" spans="1:69">
      <c r="A2201" s="99" t="str">
        <f>IFERROR(_xlfn.XLOOKUP($G2201,通讯通路门店!$S$4:$S$993933,通讯通路门店!$A$4:$A$993933,0,0),"")</f>
        <v>海南省</v>
      </c>
      <c r="B2201" s="99" t="str">
        <f>IFERROR(_xlfn.XLOOKUP($G2201,通讯通路门店!$S$4:$S$993933,通讯通路门店!$B$4:$B$993933,0,0),"")</f>
        <v>乐东黎族自治县</v>
      </c>
      <c r="C2201" s="99" t="str">
        <f>IFERROR(_xlfn.XLOOKUP($G2201,通讯通路门店!$S$4:$S$993933,通讯通路门店!$C$4:$C$993933,0,0),"")</f>
        <v>乐东黎族自治县</v>
      </c>
      <c r="D2201" s="99" t="str">
        <f>IFERROR(_xlfn.XLOOKUP($G2201,通讯通路门店!$S$4:$S$993933,通讯通路门店!$D$4:$D$993933,0,0),"")</f>
        <v>万冲镇</v>
      </c>
      <c r="E2201" s="83"/>
      <c r="F2201" s="83"/>
      <c r="G2201" s="101"/>
      <c r="H2201" s="102">
        <f>IFERROR(_xlfn.XLOOKUP($G2201,通讯通路门店!$S$4:$S$993933,通讯通路门店!$R$4:$R$993933,0,0),"")</f>
        <v>0</v>
      </c>
      <c r="I2201" s="83"/>
      <c r="J2201" s="83"/>
      <c r="K2201" s="83"/>
      <c r="L2201" s="83"/>
      <c r="M2201" s="83"/>
      <c r="N2201" s="83"/>
      <c r="O2201" s="83"/>
      <c r="P2201" s="83"/>
      <c r="Q2201" s="83"/>
      <c r="R2201" s="83"/>
      <c r="S2201" s="83"/>
      <c r="T2201" s="83"/>
      <c r="U2201" s="99">
        <f>COUNTIF(通讯通路门店!$S:$S,$G2201)</f>
        <v>0</v>
      </c>
      <c r="V2201" s="99">
        <f>COUNTIFS(通讯通路门店!$S:$S,$G2201,通讯通路门店!$J:$J,"综合卖场")</f>
        <v>0</v>
      </c>
      <c r="W2201" s="99">
        <f>SUMIFS(通讯通路门店!$AJ:$AJ,通讯通路门店!$S:$S,通讯客户沙盘!$G2201)</f>
        <v>0</v>
      </c>
      <c r="X2201" s="99">
        <f t="shared" si="170"/>
        <v>0</v>
      </c>
      <c r="Y2201" s="99">
        <f>COUNTIFS(通讯通路门店!$S:$S,$G2201,通讯通路门店!$J:$J,"荣耀体验店")+COUNTIFS(通讯通路门店!$S:$S,$G2201,通讯通路门店!$J:$J,"荣耀授权专卖店")</f>
        <v>0</v>
      </c>
      <c r="Z2201" s="99">
        <f>COUNTIFS(通讯通路门店!$S:$S,$G2201,通讯通路门店!$J:$J,"VIVO体验店")</f>
        <v>0</v>
      </c>
      <c r="AA2201" s="99">
        <f>COUNTIFS(通讯通路门店!$S:$S,$G2201,通讯通路门店!$J:$J,"OPPO体验店")</f>
        <v>0</v>
      </c>
      <c r="AB2201" s="99">
        <f>COUNTIFS(通讯通路门店!$S:$S,$G2201,通讯通路门店!$J:$J,"华为授权体验店")+COUNTIFS(通讯通路门店!$S:$S,$G2201,通讯通路门店!$J:$J,"华为堡垒店")</f>
        <v>0</v>
      </c>
      <c r="AC2201" s="99">
        <f>COUNTIFS(通讯通路门店!$S:$S,$G2201,通讯通路门店!$J:$J,"小米体验店")</f>
        <v>0</v>
      </c>
      <c r="AD2201" s="99">
        <f>COUNTIFS(通讯通路门店!$S:$S,$G2201,通讯通路门店!$J:$J,"苹果体验店")</f>
        <v>0</v>
      </c>
      <c r="AE2201" s="99">
        <f>COUNTIFS(通讯通路门店!$S:$S,$G2201,通讯通路门店!$J:$J,"其他品牌专卖店")</f>
        <v>0</v>
      </c>
      <c r="AF2201" s="99">
        <f>SUMIFS(通讯通路门店!$BI:$BI,通讯通路门店!$S:$S,$G2201)</f>
        <v>0</v>
      </c>
      <c r="AG2201" s="99">
        <f>SUMIFS(通讯通路门店!$BH:$BH,通讯通路门店!$S:$S,$G2201)</f>
        <v>0</v>
      </c>
      <c r="AH2201" s="99">
        <f t="shared" si="171"/>
        <v>0</v>
      </c>
      <c r="AI2201" s="99">
        <f>SUMIFS(通讯通路门店!$BB:$BB,通讯通路门店!$S:$S,$G2201)</f>
        <v>0</v>
      </c>
      <c r="AJ2201" s="99">
        <f>SUMIFS(通讯通路门店!$BE:$BE,通讯通路门店!$S:$S,$G2201)</f>
        <v>0</v>
      </c>
      <c r="AK2201" s="99">
        <f>SUMIFS(通讯通路门店!$BG:$BG,通讯通路门店!$S:$S,$G2201)</f>
        <v>0</v>
      </c>
      <c r="AL2201" s="99">
        <f>SUMIFS(通讯通路门店!$BC:$BC,通讯通路门店!$S:$S,$G2201)</f>
        <v>0</v>
      </c>
      <c r="AM2201" s="99">
        <f>SUMIFS(通讯通路门店!$BD:$BD,通讯通路门店!$S:$S,$G2201)</f>
        <v>0</v>
      </c>
      <c r="AN2201" s="99">
        <f>SUMIFS(通讯通路门店!$BF:$BF,通讯通路门店!$S:$S,$G2201)</f>
        <v>0</v>
      </c>
      <c r="AO2201" s="99">
        <f t="shared" si="172"/>
        <v>0</v>
      </c>
      <c r="AP2201" s="99">
        <f>SUMIFS(通讯通路门店!$K:$K,通讯通路门店!$S:$S,$G2201)</f>
        <v>0</v>
      </c>
      <c r="AQ2201" s="83"/>
      <c r="AR2201" s="99">
        <f>SUMIFS(通讯通路门店!$T:$T,通讯通路门店!$S:$S,$G2201)</f>
        <v>0</v>
      </c>
      <c r="AS2201" s="99">
        <f>SUMIFS(通讯通路门店!$U:$U,通讯通路门店!$S:$S,$G2201)</f>
        <v>0</v>
      </c>
      <c r="AT2201" s="99">
        <f>SUMIFS(通讯通路门店!$V:$V,通讯通路门店!$S:$S,$G2201)</f>
        <v>0</v>
      </c>
      <c r="AU2201" s="99">
        <f>SUMIFS(通讯通路门店!$W:$W,通讯通路门店!$S:$S,$G2201)</f>
        <v>0</v>
      </c>
      <c r="AV2201" s="99">
        <f>SUMIFS(通讯通路门店!$Z:$Z,通讯通路门店!$S:$S,$G2201)</f>
        <v>0</v>
      </c>
      <c r="AW2201" s="99">
        <f>SUMIFS(通讯通路门店!$AB:$AB,通讯通路门店!$S:$S,$G2201)</f>
        <v>0</v>
      </c>
      <c r="AX2201" s="99">
        <f>SUMIFS(通讯通路门店!$X:$X,通讯通路门店!$S:$S,$G2201)</f>
        <v>0</v>
      </c>
      <c r="AY2201" s="99">
        <f>SUMIFS(通讯通路门店!$Y:$Y,通讯通路门店!$S:$S,$G2201)</f>
        <v>0</v>
      </c>
      <c r="AZ2201" s="99">
        <f>SUMIFS(通讯通路门店!$AA:$AA,通讯通路门店!$S:$S,$G2201)</f>
        <v>0</v>
      </c>
      <c r="BA2201" s="99">
        <f t="shared" si="173"/>
        <v>0</v>
      </c>
      <c r="BB2201" s="99">
        <f t="shared" si="174"/>
        <v>0</v>
      </c>
      <c r="BC2201" s="99">
        <f>SUMIFS(通讯通路门店!$W:$W,通讯通路门店!$S:$S,$G2201,通讯通路门店!$J:$J,"荣耀体验店")+SUMIFS(通讯通路门店!$W:$W,通讯通路门店!$S:$S,$G2201,通讯通路门店!$J:$J,"荣耀授权专卖店")</f>
        <v>0</v>
      </c>
      <c r="BD2201" s="99">
        <f>SUMIFS(通讯通路门店!$Z:$Z,通讯通路门店!$S:$S,$G2201,通讯通路门店!$J:$J,"VIVO体验店")</f>
        <v>0</v>
      </c>
      <c r="BE2201" s="99">
        <f>SUMIFS(通讯通路门店!$AB:$AB,通讯通路门店!$S:$S,$G2201,通讯通路门店!$J:$J,"OPPO体验店")</f>
        <v>0</v>
      </c>
      <c r="BF2201" s="99">
        <f>SUMIFS(通讯通路门店!$X:$X,通讯通路门店!$S:$S,$G2201,通讯通路门店!$J:$J,"华为授权体验店")+SUMIFS(通讯通路门店!$AA:$AA,通讯通路门店!$S:$S,$G2201,通讯通路门店!$J:$J,"华为堡垒店")</f>
        <v>0</v>
      </c>
      <c r="BG2201" s="99">
        <f>SUMIFS(通讯通路门店!$Y:$Y,通讯通路门店!$S:$S,$G2201,通讯通路门店!$J:$J,"小米体验店")</f>
        <v>0</v>
      </c>
      <c r="BH2201" s="99">
        <f>SUMIFS(通讯通路门店!$AA:$AA,通讯通路门店!$S:$S,$G2201,通讯通路门店!$J:$J,"苹果体验店")</f>
        <v>0</v>
      </c>
      <c r="BI2201" s="99">
        <f>SUMIFS(通讯通路门店!$K:$K,通讯通路门店!$S:$S,$G2201,通讯通路门店!$J:$J,"其他品牌专卖店")</f>
        <v>0</v>
      </c>
      <c r="BJ2201" s="99">
        <f>SUMIFS(通讯通路门店!$AC:$AC,通讯通路门店!$S:$S,$G2201)</f>
        <v>0</v>
      </c>
      <c r="BK2201" s="99">
        <f>SUMIFS(通讯通路门店!$AD:$AD,通讯通路门店!$S:$S,$G2201)</f>
        <v>0</v>
      </c>
      <c r="BL2201" s="99">
        <f>SUMIFS(通讯通路门店!$AE:$AE,通讯通路门店!$S:$S,$G2201)</f>
        <v>0</v>
      </c>
      <c r="BM2201" s="99">
        <f>SUMIFS(通讯通路门店!$AF:$AF,通讯通路门店!$S:$S,$G2201)</f>
        <v>0</v>
      </c>
      <c r="BN2201" s="99">
        <f>SUMIFS(通讯通路门店!$AG:$AG,通讯通路门店!$S:$S,$G2201)</f>
        <v>0</v>
      </c>
      <c r="BO2201" s="99">
        <f>SUMIFS(通讯通路门店!$AH:$AH,通讯通路门店!$S:$S,$G2201)</f>
        <v>0</v>
      </c>
      <c r="BP2201" s="99">
        <f>SUMIFS(通讯通路门店!$AI:$AI,通讯通路门店!$S:$S,$G2201)</f>
        <v>0</v>
      </c>
      <c r="BQ2201" s="83"/>
    </row>
    <row r="2202" spans="1:69">
      <c r="A2202" s="99" t="str">
        <f>IFERROR(_xlfn.XLOOKUP($G2202,通讯通路门店!$S$4:$S$993933,通讯通路门店!$A$4:$A$993933,0,0),"")</f>
        <v>海南省</v>
      </c>
      <c r="B2202" s="99" t="str">
        <f>IFERROR(_xlfn.XLOOKUP($G2202,通讯通路门店!$S$4:$S$993933,通讯通路门店!$B$4:$B$993933,0,0),"")</f>
        <v>乐东黎族自治县</v>
      </c>
      <c r="C2202" s="99" t="str">
        <f>IFERROR(_xlfn.XLOOKUP($G2202,通讯通路门店!$S$4:$S$993933,通讯通路门店!$C$4:$C$993933,0,0),"")</f>
        <v>乐东黎族自治县</v>
      </c>
      <c r="D2202" s="99" t="str">
        <f>IFERROR(_xlfn.XLOOKUP($G2202,通讯通路门店!$S$4:$S$993933,通讯通路门店!$D$4:$D$993933,0,0),"")</f>
        <v>万冲镇</v>
      </c>
      <c r="E2202" s="83"/>
      <c r="F2202" s="83"/>
      <c r="G2202" s="101"/>
      <c r="H2202" s="102">
        <f>IFERROR(_xlfn.XLOOKUP($G2202,通讯通路门店!$S$4:$S$993933,通讯通路门店!$R$4:$R$993933,0,0),"")</f>
        <v>0</v>
      </c>
      <c r="I2202" s="83"/>
      <c r="J2202" s="83"/>
      <c r="K2202" s="83"/>
      <c r="L2202" s="83"/>
      <c r="M2202" s="83"/>
      <c r="N2202" s="83"/>
      <c r="O2202" s="83"/>
      <c r="P2202" s="83"/>
      <c r="Q2202" s="83"/>
      <c r="R2202" s="83"/>
      <c r="S2202" s="83"/>
      <c r="T2202" s="83"/>
      <c r="U2202" s="99">
        <f>COUNTIF(通讯通路门店!$S:$S,$G2202)</f>
        <v>0</v>
      </c>
      <c r="V2202" s="99">
        <f>COUNTIFS(通讯通路门店!$S:$S,$G2202,通讯通路门店!$J:$J,"综合卖场")</f>
        <v>0</v>
      </c>
      <c r="W2202" s="99">
        <f>SUMIFS(通讯通路门店!$AJ:$AJ,通讯通路门店!$S:$S,通讯客户沙盘!$G2202)</f>
        <v>0</v>
      </c>
      <c r="X2202" s="99">
        <f t="shared" si="170"/>
        <v>0</v>
      </c>
      <c r="Y2202" s="99">
        <f>COUNTIFS(通讯通路门店!$S:$S,$G2202,通讯通路门店!$J:$J,"荣耀体验店")+COUNTIFS(通讯通路门店!$S:$S,$G2202,通讯通路门店!$J:$J,"荣耀授权专卖店")</f>
        <v>0</v>
      </c>
      <c r="Z2202" s="99">
        <f>COUNTIFS(通讯通路门店!$S:$S,$G2202,通讯通路门店!$J:$J,"VIVO体验店")</f>
        <v>0</v>
      </c>
      <c r="AA2202" s="99">
        <f>COUNTIFS(通讯通路门店!$S:$S,$G2202,通讯通路门店!$J:$J,"OPPO体验店")</f>
        <v>0</v>
      </c>
      <c r="AB2202" s="99">
        <f>COUNTIFS(通讯通路门店!$S:$S,$G2202,通讯通路门店!$J:$J,"华为授权体验店")+COUNTIFS(通讯通路门店!$S:$S,$G2202,通讯通路门店!$J:$J,"华为堡垒店")</f>
        <v>0</v>
      </c>
      <c r="AC2202" s="99">
        <f>COUNTIFS(通讯通路门店!$S:$S,$G2202,通讯通路门店!$J:$J,"小米体验店")</f>
        <v>0</v>
      </c>
      <c r="AD2202" s="99">
        <f>COUNTIFS(通讯通路门店!$S:$S,$G2202,通讯通路门店!$J:$J,"苹果体验店")</f>
        <v>0</v>
      </c>
      <c r="AE2202" s="99">
        <f>COUNTIFS(通讯通路门店!$S:$S,$G2202,通讯通路门店!$J:$J,"其他品牌专卖店")</f>
        <v>0</v>
      </c>
      <c r="AF2202" s="99">
        <f>SUMIFS(通讯通路门店!$BI:$BI,通讯通路门店!$S:$S,$G2202)</f>
        <v>0</v>
      </c>
      <c r="AG2202" s="99">
        <f>SUMIFS(通讯通路门店!$BH:$BH,通讯通路门店!$S:$S,$G2202)</f>
        <v>0</v>
      </c>
      <c r="AH2202" s="99">
        <f t="shared" si="171"/>
        <v>0</v>
      </c>
      <c r="AI2202" s="99">
        <f>SUMIFS(通讯通路门店!$BB:$BB,通讯通路门店!$S:$S,$G2202)</f>
        <v>0</v>
      </c>
      <c r="AJ2202" s="99">
        <f>SUMIFS(通讯通路门店!$BE:$BE,通讯通路门店!$S:$S,$G2202)</f>
        <v>0</v>
      </c>
      <c r="AK2202" s="99">
        <f>SUMIFS(通讯通路门店!$BG:$BG,通讯通路门店!$S:$S,$G2202)</f>
        <v>0</v>
      </c>
      <c r="AL2202" s="99">
        <f>SUMIFS(通讯通路门店!$BC:$BC,通讯通路门店!$S:$S,$G2202)</f>
        <v>0</v>
      </c>
      <c r="AM2202" s="99">
        <f>SUMIFS(通讯通路门店!$BD:$BD,通讯通路门店!$S:$S,$G2202)</f>
        <v>0</v>
      </c>
      <c r="AN2202" s="99">
        <f>SUMIFS(通讯通路门店!$BF:$BF,通讯通路门店!$S:$S,$G2202)</f>
        <v>0</v>
      </c>
      <c r="AO2202" s="99">
        <f t="shared" si="172"/>
        <v>0</v>
      </c>
      <c r="AP2202" s="99">
        <f>SUMIFS(通讯通路门店!$K:$K,通讯通路门店!$S:$S,$G2202)</f>
        <v>0</v>
      </c>
      <c r="AQ2202" s="83"/>
      <c r="AR2202" s="99">
        <f>SUMIFS(通讯通路门店!$T:$T,通讯通路门店!$S:$S,$G2202)</f>
        <v>0</v>
      </c>
      <c r="AS2202" s="99">
        <f>SUMIFS(通讯通路门店!$U:$U,通讯通路门店!$S:$S,$G2202)</f>
        <v>0</v>
      </c>
      <c r="AT2202" s="99">
        <f>SUMIFS(通讯通路门店!$V:$V,通讯通路门店!$S:$S,$G2202)</f>
        <v>0</v>
      </c>
      <c r="AU2202" s="99">
        <f>SUMIFS(通讯通路门店!$W:$W,通讯通路门店!$S:$S,$G2202)</f>
        <v>0</v>
      </c>
      <c r="AV2202" s="99">
        <f>SUMIFS(通讯通路门店!$Z:$Z,通讯通路门店!$S:$S,$G2202)</f>
        <v>0</v>
      </c>
      <c r="AW2202" s="99">
        <f>SUMIFS(通讯通路门店!$AB:$AB,通讯通路门店!$S:$S,$G2202)</f>
        <v>0</v>
      </c>
      <c r="AX2202" s="99">
        <f>SUMIFS(通讯通路门店!$X:$X,通讯通路门店!$S:$S,$G2202)</f>
        <v>0</v>
      </c>
      <c r="AY2202" s="99">
        <f>SUMIFS(通讯通路门店!$Y:$Y,通讯通路门店!$S:$S,$G2202)</f>
        <v>0</v>
      </c>
      <c r="AZ2202" s="99">
        <f>SUMIFS(通讯通路门店!$AA:$AA,通讯通路门店!$S:$S,$G2202)</f>
        <v>0</v>
      </c>
      <c r="BA2202" s="99">
        <f t="shared" si="173"/>
        <v>0</v>
      </c>
      <c r="BB2202" s="99">
        <f t="shared" si="174"/>
        <v>0</v>
      </c>
      <c r="BC2202" s="99">
        <f>SUMIFS(通讯通路门店!$W:$W,通讯通路门店!$S:$S,$G2202,通讯通路门店!$J:$J,"荣耀体验店")+SUMIFS(通讯通路门店!$W:$W,通讯通路门店!$S:$S,$G2202,通讯通路门店!$J:$J,"荣耀授权专卖店")</f>
        <v>0</v>
      </c>
      <c r="BD2202" s="99">
        <f>SUMIFS(通讯通路门店!$Z:$Z,通讯通路门店!$S:$S,$G2202,通讯通路门店!$J:$J,"VIVO体验店")</f>
        <v>0</v>
      </c>
      <c r="BE2202" s="99">
        <f>SUMIFS(通讯通路门店!$AB:$AB,通讯通路门店!$S:$S,$G2202,通讯通路门店!$J:$J,"OPPO体验店")</f>
        <v>0</v>
      </c>
      <c r="BF2202" s="99">
        <f>SUMIFS(通讯通路门店!$X:$X,通讯通路门店!$S:$S,$G2202,通讯通路门店!$J:$J,"华为授权体验店")+SUMIFS(通讯通路门店!$AA:$AA,通讯通路门店!$S:$S,$G2202,通讯通路门店!$J:$J,"华为堡垒店")</f>
        <v>0</v>
      </c>
      <c r="BG2202" s="99">
        <f>SUMIFS(通讯通路门店!$Y:$Y,通讯通路门店!$S:$S,$G2202,通讯通路门店!$J:$J,"小米体验店")</f>
        <v>0</v>
      </c>
      <c r="BH2202" s="99">
        <f>SUMIFS(通讯通路门店!$AA:$AA,通讯通路门店!$S:$S,$G2202,通讯通路门店!$J:$J,"苹果体验店")</f>
        <v>0</v>
      </c>
      <c r="BI2202" s="99">
        <f>SUMIFS(通讯通路门店!$K:$K,通讯通路门店!$S:$S,$G2202,通讯通路门店!$J:$J,"其他品牌专卖店")</f>
        <v>0</v>
      </c>
      <c r="BJ2202" s="99">
        <f>SUMIFS(通讯通路门店!$AC:$AC,通讯通路门店!$S:$S,$G2202)</f>
        <v>0</v>
      </c>
      <c r="BK2202" s="99">
        <f>SUMIFS(通讯通路门店!$AD:$AD,通讯通路门店!$S:$S,$G2202)</f>
        <v>0</v>
      </c>
      <c r="BL2202" s="99">
        <f>SUMIFS(通讯通路门店!$AE:$AE,通讯通路门店!$S:$S,$G2202)</f>
        <v>0</v>
      </c>
      <c r="BM2202" s="99">
        <f>SUMIFS(通讯通路门店!$AF:$AF,通讯通路门店!$S:$S,$G2202)</f>
        <v>0</v>
      </c>
      <c r="BN2202" s="99">
        <f>SUMIFS(通讯通路门店!$AG:$AG,通讯通路门店!$S:$S,$G2202)</f>
        <v>0</v>
      </c>
      <c r="BO2202" s="99">
        <f>SUMIFS(通讯通路门店!$AH:$AH,通讯通路门店!$S:$S,$G2202)</f>
        <v>0</v>
      </c>
      <c r="BP2202" s="99">
        <f>SUMIFS(通讯通路门店!$AI:$AI,通讯通路门店!$S:$S,$G2202)</f>
        <v>0</v>
      </c>
      <c r="BQ2202" s="83"/>
    </row>
    <row r="2203" spans="1:69">
      <c r="A2203" s="99" t="str">
        <f>IFERROR(_xlfn.XLOOKUP($G2203,通讯通路门店!$S$4:$S$993933,通讯通路门店!$A$4:$A$993933,0,0),"")</f>
        <v>海南省</v>
      </c>
      <c r="B2203" s="99" t="str">
        <f>IFERROR(_xlfn.XLOOKUP($G2203,通讯通路门店!$S$4:$S$993933,通讯通路门店!$B$4:$B$993933,0,0),"")</f>
        <v>乐东黎族自治县</v>
      </c>
      <c r="C2203" s="99" t="str">
        <f>IFERROR(_xlfn.XLOOKUP($G2203,通讯通路门店!$S$4:$S$993933,通讯通路门店!$C$4:$C$993933,0,0),"")</f>
        <v>乐东黎族自治县</v>
      </c>
      <c r="D2203" s="99" t="str">
        <f>IFERROR(_xlfn.XLOOKUP($G2203,通讯通路门店!$S$4:$S$993933,通讯通路门店!$D$4:$D$993933,0,0),"")</f>
        <v>万冲镇</v>
      </c>
      <c r="E2203" s="83"/>
      <c r="F2203" s="83"/>
      <c r="G2203" s="101"/>
      <c r="H2203" s="102">
        <f>IFERROR(_xlfn.XLOOKUP($G2203,通讯通路门店!$S$4:$S$993933,通讯通路门店!$R$4:$R$993933,0,0),"")</f>
        <v>0</v>
      </c>
      <c r="I2203" s="83"/>
      <c r="J2203" s="83"/>
      <c r="K2203" s="83"/>
      <c r="L2203" s="83"/>
      <c r="M2203" s="83"/>
      <c r="N2203" s="83"/>
      <c r="O2203" s="83"/>
      <c r="P2203" s="83"/>
      <c r="Q2203" s="83"/>
      <c r="R2203" s="83"/>
      <c r="S2203" s="83"/>
      <c r="T2203" s="83"/>
      <c r="U2203" s="99">
        <f>COUNTIF(通讯通路门店!$S:$S,$G2203)</f>
        <v>0</v>
      </c>
      <c r="V2203" s="99">
        <f>COUNTIFS(通讯通路门店!$S:$S,$G2203,通讯通路门店!$J:$J,"综合卖场")</f>
        <v>0</v>
      </c>
      <c r="W2203" s="99">
        <f>SUMIFS(通讯通路门店!$AJ:$AJ,通讯通路门店!$S:$S,通讯客户沙盘!$G2203)</f>
        <v>0</v>
      </c>
      <c r="X2203" s="99">
        <f t="shared" si="170"/>
        <v>0</v>
      </c>
      <c r="Y2203" s="99">
        <f>COUNTIFS(通讯通路门店!$S:$S,$G2203,通讯通路门店!$J:$J,"荣耀体验店")+COUNTIFS(通讯通路门店!$S:$S,$G2203,通讯通路门店!$J:$J,"荣耀授权专卖店")</f>
        <v>0</v>
      </c>
      <c r="Z2203" s="99">
        <f>COUNTIFS(通讯通路门店!$S:$S,$G2203,通讯通路门店!$J:$J,"VIVO体验店")</f>
        <v>0</v>
      </c>
      <c r="AA2203" s="99">
        <f>COUNTIFS(通讯通路门店!$S:$S,$G2203,通讯通路门店!$J:$J,"OPPO体验店")</f>
        <v>0</v>
      </c>
      <c r="AB2203" s="99">
        <f>COUNTIFS(通讯通路门店!$S:$S,$G2203,通讯通路门店!$J:$J,"华为授权体验店")+COUNTIFS(通讯通路门店!$S:$S,$G2203,通讯通路门店!$J:$J,"华为堡垒店")</f>
        <v>0</v>
      </c>
      <c r="AC2203" s="99">
        <f>COUNTIFS(通讯通路门店!$S:$S,$G2203,通讯通路门店!$J:$J,"小米体验店")</f>
        <v>0</v>
      </c>
      <c r="AD2203" s="99">
        <f>COUNTIFS(通讯通路门店!$S:$S,$G2203,通讯通路门店!$J:$J,"苹果体验店")</f>
        <v>0</v>
      </c>
      <c r="AE2203" s="99">
        <f>COUNTIFS(通讯通路门店!$S:$S,$G2203,通讯通路门店!$J:$J,"其他品牌专卖店")</f>
        <v>0</v>
      </c>
      <c r="AF2203" s="99">
        <f>SUMIFS(通讯通路门店!$BI:$BI,通讯通路门店!$S:$S,$G2203)</f>
        <v>0</v>
      </c>
      <c r="AG2203" s="99">
        <f>SUMIFS(通讯通路门店!$BH:$BH,通讯通路门店!$S:$S,$G2203)</f>
        <v>0</v>
      </c>
      <c r="AH2203" s="99">
        <f t="shared" si="171"/>
        <v>0</v>
      </c>
      <c r="AI2203" s="99">
        <f>SUMIFS(通讯通路门店!$BB:$BB,通讯通路门店!$S:$S,$G2203)</f>
        <v>0</v>
      </c>
      <c r="AJ2203" s="99">
        <f>SUMIFS(通讯通路门店!$BE:$BE,通讯通路门店!$S:$S,$G2203)</f>
        <v>0</v>
      </c>
      <c r="AK2203" s="99">
        <f>SUMIFS(通讯通路门店!$BG:$BG,通讯通路门店!$S:$S,$G2203)</f>
        <v>0</v>
      </c>
      <c r="AL2203" s="99">
        <f>SUMIFS(通讯通路门店!$BC:$BC,通讯通路门店!$S:$S,$G2203)</f>
        <v>0</v>
      </c>
      <c r="AM2203" s="99">
        <f>SUMIFS(通讯通路门店!$BD:$BD,通讯通路门店!$S:$S,$G2203)</f>
        <v>0</v>
      </c>
      <c r="AN2203" s="99">
        <f>SUMIFS(通讯通路门店!$BF:$BF,通讯通路门店!$S:$S,$G2203)</f>
        <v>0</v>
      </c>
      <c r="AO2203" s="99">
        <f t="shared" si="172"/>
        <v>0</v>
      </c>
      <c r="AP2203" s="99">
        <f>SUMIFS(通讯通路门店!$K:$K,通讯通路门店!$S:$S,$G2203)</f>
        <v>0</v>
      </c>
      <c r="AQ2203" s="83"/>
      <c r="AR2203" s="99">
        <f>SUMIFS(通讯通路门店!$T:$T,通讯通路门店!$S:$S,$G2203)</f>
        <v>0</v>
      </c>
      <c r="AS2203" s="99">
        <f>SUMIFS(通讯通路门店!$U:$U,通讯通路门店!$S:$S,$G2203)</f>
        <v>0</v>
      </c>
      <c r="AT2203" s="99">
        <f>SUMIFS(通讯通路门店!$V:$V,通讯通路门店!$S:$S,$G2203)</f>
        <v>0</v>
      </c>
      <c r="AU2203" s="99">
        <f>SUMIFS(通讯通路门店!$W:$W,通讯通路门店!$S:$S,$G2203)</f>
        <v>0</v>
      </c>
      <c r="AV2203" s="99">
        <f>SUMIFS(通讯通路门店!$Z:$Z,通讯通路门店!$S:$S,$G2203)</f>
        <v>0</v>
      </c>
      <c r="AW2203" s="99">
        <f>SUMIFS(通讯通路门店!$AB:$AB,通讯通路门店!$S:$S,$G2203)</f>
        <v>0</v>
      </c>
      <c r="AX2203" s="99">
        <f>SUMIFS(通讯通路门店!$X:$X,通讯通路门店!$S:$S,$G2203)</f>
        <v>0</v>
      </c>
      <c r="AY2203" s="99">
        <f>SUMIFS(通讯通路门店!$Y:$Y,通讯通路门店!$S:$S,$G2203)</f>
        <v>0</v>
      </c>
      <c r="AZ2203" s="99">
        <f>SUMIFS(通讯通路门店!$AA:$AA,通讯通路门店!$S:$S,$G2203)</f>
        <v>0</v>
      </c>
      <c r="BA2203" s="99">
        <f t="shared" si="173"/>
        <v>0</v>
      </c>
      <c r="BB2203" s="99">
        <f t="shared" si="174"/>
        <v>0</v>
      </c>
      <c r="BC2203" s="99">
        <f>SUMIFS(通讯通路门店!$W:$W,通讯通路门店!$S:$S,$G2203,通讯通路门店!$J:$J,"荣耀体验店")+SUMIFS(通讯通路门店!$W:$W,通讯通路门店!$S:$S,$G2203,通讯通路门店!$J:$J,"荣耀授权专卖店")</f>
        <v>0</v>
      </c>
      <c r="BD2203" s="99">
        <f>SUMIFS(通讯通路门店!$Z:$Z,通讯通路门店!$S:$S,$G2203,通讯通路门店!$J:$J,"VIVO体验店")</f>
        <v>0</v>
      </c>
      <c r="BE2203" s="99">
        <f>SUMIFS(通讯通路门店!$AB:$AB,通讯通路门店!$S:$S,$G2203,通讯通路门店!$J:$J,"OPPO体验店")</f>
        <v>0</v>
      </c>
      <c r="BF2203" s="99">
        <f>SUMIFS(通讯通路门店!$X:$X,通讯通路门店!$S:$S,$G2203,通讯通路门店!$J:$J,"华为授权体验店")+SUMIFS(通讯通路门店!$AA:$AA,通讯通路门店!$S:$S,$G2203,通讯通路门店!$J:$J,"华为堡垒店")</f>
        <v>0</v>
      </c>
      <c r="BG2203" s="99">
        <f>SUMIFS(通讯通路门店!$Y:$Y,通讯通路门店!$S:$S,$G2203,通讯通路门店!$J:$J,"小米体验店")</f>
        <v>0</v>
      </c>
      <c r="BH2203" s="99">
        <f>SUMIFS(通讯通路门店!$AA:$AA,通讯通路门店!$S:$S,$G2203,通讯通路门店!$J:$J,"苹果体验店")</f>
        <v>0</v>
      </c>
      <c r="BI2203" s="99">
        <f>SUMIFS(通讯通路门店!$K:$K,通讯通路门店!$S:$S,$G2203,通讯通路门店!$J:$J,"其他品牌专卖店")</f>
        <v>0</v>
      </c>
      <c r="BJ2203" s="99">
        <f>SUMIFS(通讯通路门店!$AC:$AC,通讯通路门店!$S:$S,$G2203)</f>
        <v>0</v>
      </c>
      <c r="BK2203" s="99">
        <f>SUMIFS(通讯通路门店!$AD:$AD,通讯通路门店!$S:$S,$G2203)</f>
        <v>0</v>
      </c>
      <c r="BL2203" s="99">
        <f>SUMIFS(通讯通路门店!$AE:$AE,通讯通路门店!$S:$S,$G2203)</f>
        <v>0</v>
      </c>
      <c r="BM2203" s="99">
        <f>SUMIFS(通讯通路门店!$AF:$AF,通讯通路门店!$S:$S,$G2203)</f>
        <v>0</v>
      </c>
      <c r="BN2203" s="99">
        <f>SUMIFS(通讯通路门店!$AG:$AG,通讯通路门店!$S:$S,$G2203)</f>
        <v>0</v>
      </c>
      <c r="BO2203" s="99">
        <f>SUMIFS(通讯通路门店!$AH:$AH,通讯通路门店!$S:$S,$G2203)</f>
        <v>0</v>
      </c>
      <c r="BP2203" s="99">
        <f>SUMIFS(通讯通路门店!$AI:$AI,通讯通路门店!$S:$S,$G2203)</f>
        <v>0</v>
      </c>
      <c r="BQ2203" s="83"/>
    </row>
    <row r="2204" spans="1:69">
      <c r="A2204" s="99" t="str">
        <f>IFERROR(_xlfn.XLOOKUP($G2204,通讯通路门店!$S$4:$S$993933,通讯通路门店!$A$4:$A$993933,0,0),"")</f>
        <v>海南省</v>
      </c>
      <c r="B2204" s="99" t="str">
        <f>IFERROR(_xlfn.XLOOKUP($G2204,通讯通路门店!$S$4:$S$993933,通讯通路门店!$B$4:$B$993933,0,0),"")</f>
        <v>乐东黎族自治县</v>
      </c>
      <c r="C2204" s="99" t="str">
        <f>IFERROR(_xlfn.XLOOKUP($G2204,通讯通路门店!$S$4:$S$993933,通讯通路门店!$C$4:$C$993933,0,0),"")</f>
        <v>乐东黎族自治县</v>
      </c>
      <c r="D2204" s="99" t="str">
        <f>IFERROR(_xlfn.XLOOKUP($G2204,通讯通路门店!$S$4:$S$993933,通讯通路门店!$D$4:$D$993933,0,0),"")</f>
        <v>万冲镇</v>
      </c>
      <c r="E2204" s="83"/>
      <c r="F2204" s="83"/>
      <c r="G2204" s="101"/>
      <c r="H2204" s="102">
        <f>IFERROR(_xlfn.XLOOKUP($G2204,通讯通路门店!$S$4:$S$993933,通讯通路门店!$R$4:$R$993933,0,0),"")</f>
        <v>0</v>
      </c>
      <c r="I2204" s="83"/>
      <c r="J2204" s="83"/>
      <c r="K2204" s="83"/>
      <c r="L2204" s="83"/>
      <c r="M2204" s="83"/>
      <c r="N2204" s="83"/>
      <c r="O2204" s="83"/>
      <c r="P2204" s="83"/>
      <c r="Q2204" s="83"/>
      <c r="R2204" s="83"/>
      <c r="S2204" s="83"/>
      <c r="T2204" s="83"/>
      <c r="U2204" s="99">
        <f>COUNTIF(通讯通路门店!$S:$S,$G2204)</f>
        <v>0</v>
      </c>
      <c r="V2204" s="99">
        <f>COUNTIFS(通讯通路门店!$S:$S,$G2204,通讯通路门店!$J:$J,"综合卖场")</f>
        <v>0</v>
      </c>
      <c r="W2204" s="99">
        <f>SUMIFS(通讯通路门店!$AJ:$AJ,通讯通路门店!$S:$S,通讯客户沙盘!$G2204)</f>
        <v>0</v>
      </c>
      <c r="X2204" s="99">
        <f t="shared" si="170"/>
        <v>0</v>
      </c>
      <c r="Y2204" s="99">
        <f>COUNTIFS(通讯通路门店!$S:$S,$G2204,通讯通路门店!$J:$J,"荣耀体验店")+COUNTIFS(通讯通路门店!$S:$S,$G2204,通讯通路门店!$J:$J,"荣耀授权专卖店")</f>
        <v>0</v>
      </c>
      <c r="Z2204" s="99">
        <f>COUNTIFS(通讯通路门店!$S:$S,$G2204,通讯通路门店!$J:$J,"VIVO体验店")</f>
        <v>0</v>
      </c>
      <c r="AA2204" s="99">
        <f>COUNTIFS(通讯通路门店!$S:$S,$G2204,通讯通路门店!$J:$J,"OPPO体验店")</f>
        <v>0</v>
      </c>
      <c r="AB2204" s="99">
        <f>COUNTIFS(通讯通路门店!$S:$S,$G2204,通讯通路门店!$J:$J,"华为授权体验店")+COUNTIFS(通讯通路门店!$S:$S,$G2204,通讯通路门店!$J:$J,"华为堡垒店")</f>
        <v>0</v>
      </c>
      <c r="AC2204" s="99">
        <f>COUNTIFS(通讯通路门店!$S:$S,$G2204,通讯通路门店!$J:$J,"小米体验店")</f>
        <v>0</v>
      </c>
      <c r="AD2204" s="99">
        <f>COUNTIFS(通讯通路门店!$S:$S,$G2204,通讯通路门店!$J:$J,"苹果体验店")</f>
        <v>0</v>
      </c>
      <c r="AE2204" s="99">
        <f>COUNTIFS(通讯通路门店!$S:$S,$G2204,通讯通路门店!$J:$J,"其他品牌专卖店")</f>
        <v>0</v>
      </c>
      <c r="AF2204" s="99">
        <f>SUMIFS(通讯通路门店!$BI:$BI,通讯通路门店!$S:$S,$G2204)</f>
        <v>0</v>
      </c>
      <c r="AG2204" s="99">
        <f>SUMIFS(通讯通路门店!$BH:$BH,通讯通路门店!$S:$S,$G2204)</f>
        <v>0</v>
      </c>
      <c r="AH2204" s="99">
        <f t="shared" si="171"/>
        <v>0</v>
      </c>
      <c r="AI2204" s="99">
        <f>SUMIFS(通讯通路门店!$BB:$BB,通讯通路门店!$S:$S,$G2204)</f>
        <v>0</v>
      </c>
      <c r="AJ2204" s="99">
        <f>SUMIFS(通讯通路门店!$BE:$BE,通讯通路门店!$S:$S,$G2204)</f>
        <v>0</v>
      </c>
      <c r="AK2204" s="99">
        <f>SUMIFS(通讯通路门店!$BG:$BG,通讯通路门店!$S:$S,$G2204)</f>
        <v>0</v>
      </c>
      <c r="AL2204" s="99">
        <f>SUMIFS(通讯通路门店!$BC:$BC,通讯通路门店!$S:$S,$G2204)</f>
        <v>0</v>
      </c>
      <c r="AM2204" s="99">
        <f>SUMIFS(通讯通路门店!$BD:$BD,通讯通路门店!$S:$S,$G2204)</f>
        <v>0</v>
      </c>
      <c r="AN2204" s="99">
        <f>SUMIFS(通讯通路门店!$BF:$BF,通讯通路门店!$S:$S,$G2204)</f>
        <v>0</v>
      </c>
      <c r="AO2204" s="99">
        <f t="shared" si="172"/>
        <v>0</v>
      </c>
      <c r="AP2204" s="99">
        <f>SUMIFS(通讯通路门店!$K:$K,通讯通路门店!$S:$S,$G2204)</f>
        <v>0</v>
      </c>
      <c r="AQ2204" s="83"/>
      <c r="AR2204" s="99">
        <f>SUMIFS(通讯通路门店!$T:$T,通讯通路门店!$S:$S,$G2204)</f>
        <v>0</v>
      </c>
      <c r="AS2204" s="99">
        <f>SUMIFS(通讯通路门店!$U:$U,通讯通路门店!$S:$S,$G2204)</f>
        <v>0</v>
      </c>
      <c r="AT2204" s="99">
        <f>SUMIFS(通讯通路门店!$V:$V,通讯通路门店!$S:$S,$G2204)</f>
        <v>0</v>
      </c>
      <c r="AU2204" s="99">
        <f>SUMIFS(通讯通路门店!$W:$W,通讯通路门店!$S:$S,$G2204)</f>
        <v>0</v>
      </c>
      <c r="AV2204" s="99">
        <f>SUMIFS(通讯通路门店!$Z:$Z,通讯通路门店!$S:$S,$G2204)</f>
        <v>0</v>
      </c>
      <c r="AW2204" s="99">
        <f>SUMIFS(通讯通路门店!$AB:$AB,通讯通路门店!$S:$S,$G2204)</f>
        <v>0</v>
      </c>
      <c r="AX2204" s="99">
        <f>SUMIFS(通讯通路门店!$X:$X,通讯通路门店!$S:$S,$G2204)</f>
        <v>0</v>
      </c>
      <c r="AY2204" s="99">
        <f>SUMIFS(通讯通路门店!$Y:$Y,通讯通路门店!$S:$S,$G2204)</f>
        <v>0</v>
      </c>
      <c r="AZ2204" s="99">
        <f>SUMIFS(通讯通路门店!$AA:$AA,通讯通路门店!$S:$S,$G2204)</f>
        <v>0</v>
      </c>
      <c r="BA2204" s="99">
        <f t="shared" si="173"/>
        <v>0</v>
      </c>
      <c r="BB2204" s="99">
        <f t="shared" si="174"/>
        <v>0</v>
      </c>
      <c r="BC2204" s="99">
        <f>SUMIFS(通讯通路门店!$W:$W,通讯通路门店!$S:$S,$G2204,通讯通路门店!$J:$J,"荣耀体验店")+SUMIFS(通讯通路门店!$W:$W,通讯通路门店!$S:$S,$G2204,通讯通路门店!$J:$J,"荣耀授权专卖店")</f>
        <v>0</v>
      </c>
      <c r="BD2204" s="99">
        <f>SUMIFS(通讯通路门店!$Z:$Z,通讯通路门店!$S:$S,$G2204,通讯通路门店!$J:$J,"VIVO体验店")</f>
        <v>0</v>
      </c>
      <c r="BE2204" s="99">
        <f>SUMIFS(通讯通路门店!$AB:$AB,通讯通路门店!$S:$S,$G2204,通讯通路门店!$J:$J,"OPPO体验店")</f>
        <v>0</v>
      </c>
      <c r="BF2204" s="99">
        <f>SUMIFS(通讯通路门店!$X:$X,通讯通路门店!$S:$S,$G2204,通讯通路门店!$J:$J,"华为授权体验店")+SUMIFS(通讯通路门店!$AA:$AA,通讯通路门店!$S:$S,$G2204,通讯通路门店!$J:$J,"华为堡垒店")</f>
        <v>0</v>
      </c>
      <c r="BG2204" s="99">
        <f>SUMIFS(通讯通路门店!$Y:$Y,通讯通路门店!$S:$S,$G2204,通讯通路门店!$J:$J,"小米体验店")</f>
        <v>0</v>
      </c>
      <c r="BH2204" s="99">
        <f>SUMIFS(通讯通路门店!$AA:$AA,通讯通路门店!$S:$S,$G2204,通讯通路门店!$J:$J,"苹果体验店")</f>
        <v>0</v>
      </c>
      <c r="BI2204" s="99">
        <f>SUMIFS(通讯通路门店!$K:$K,通讯通路门店!$S:$S,$G2204,通讯通路门店!$J:$J,"其他品牌专卖店")</f>
        <v>0</v>
      </c>
      <c r="BJ2204" s="99">
        <f>SUMIFS(通讯通路门店!$AC:$AC,通讯通路门店!$S:$S,$G2204)</f>
        <v>0</v>
      </c>
      <c r="BK2204" s="99">
        <f>SUMIFS(通讯通路门店!$AD:$AD,通讯通路门店!$S:$S,$G2204)</f>
        <v>0</v>
      </c>
      <c r="BL2204" s="99">
        <f>SUMIFS(通讯通路门店!$AE:$AE,通讯通路门店!$S:$S,$G2204)</f>
        <v>0</v>
      </c>
      <c r="BM2204" s="99">
        <f>SUMIFS(通讯通路门店!$AF:$AF,通讯通路门店!$S:$S,$G2204)</f>
        <v>0</v>
      </c>
      <c r="BN2204" s="99">
        <f>SUMIFS(通讯通路门店!$AG:$AG,通讯通路门店!$S:$S,$G2204)</f>
        <v>0</v>
      </c>
      <c r="BO2204" s="99">
        <f>SUMIFS(通讯通路门店!$AH:$AH,通讯通路门店!$S:$S,$G2204)</f>
        <v>0</v>
      </c>
      <c r="BP2204" s="99">
        <f>SUMIFS(通讯通路门店!$AI:$AI,通讯通路门店!$S:$S,$G2204)</f>
        <v>0</v>
      </c>
      <c r="BQ2204" s="83"/>
    </row>
    <row r="2205" spans="1:69">
      <c r="A2205" s="99" t="str">
        <f>IFERROR(_xlfn.XLOOKUP($G2205,通讯通路门店!$S$4:$S$993933,通讯通路门店!$A$4:$A$993933,0,0),"")</f>
        <v>海南省</v>
      </c>
      <c r="B2205" s="99" t="str">
        <f>IFERROR(_xlfn.XLOOKUP($G2205,通讯通路门店!$S$4:$S$993933,通讯通路门店!$B$4:$B$993933,0,0),"")</f>
        <v>乐东黎族自治县</v>
      </c>
      <c r="C2205" s="99" t="str">
        <f>IFERROR(_xlfn.XLOOKUP($G2205,通讯通路门店!$S$4:$S$993933,通讯通路门店!$C$4:$C$993933,0,0),"")</f>
        <v>乐东黎族自治县</v>
      </c>
      <c r="D2205" s="99" t="str">
        <f>IFERROR(_xlfn.XLOOKUP($G2205,通讯通路门店!$S$4:$S$993933,通讯通路门店!$D$4:$D$993933,0,0),"")</f>
        <v>万冲镇</v>
      </c>
      <c r="E2205" s="83"/>
      <c r="F2205" s="83"/>
      <c r="G2205" s="101"/>
      <c r="H2205" s="102">
        <f>IFERROR(_xlfn.XLOOKUP($G2205,通讯通路门店!$S$4:$S$993933,通讯通路门店!$R$4:$R$993933,0,0),"")</f>
        <v>0</v>
      </c>
      <c r="I2205" s="83"/>
      <c r="J2205" s="83"/>
      <c r="K2205" s="83"/>
      <c r="L2205" s="83"/>
      <c r="M2205" s="83"/>
      <c r="N2205" s="83"/>
      <c r="O2205" s="83"/>
      <c r="P2205" s="83"/>
      <c r="Q2205" s="83"/>
      <c r="R2205" s="83"/>
      <c r="S2205" s="83"/>
      <c r="T2205" s="83"/>
      <c r="U2205" s="99">
        <f>COUNTIF(通讯通路门店!$S:$S,$G2205)</f>
        <v>0</v>
      </c>
      <c r="V2205" s="99">
        <f>COUNTIFS(通讯通路门店!$S:$S,$G2205,通讯通路门店!$J:$J,"综合卖场")</f>
        <v>0</v>
      </c>
      <c r="W2205" s="99">
        <f>SUMIFS(通讯通路门店!$AJ:$AJ,通讯通路门店!$S:$S,通讯客户沙盘!$G2205)</f>
        <v>0</v>
      </c>
      <c r="X2205" s="99">
        <f t="shared" si="170"/>
        <v>0</v>
      </c>
      <c r="Y2205" s="99">
        <f>COUNTIFS(通讯通路门店!$S:$S,$G2205,通讯通路门店!$J:$J,"荣耀体验店")+COUNTIFS(通讯通路门店!$S:$S,$G2205,通讯通路门店!$J:$J,"荣耀授权专卖店")</f>
        <v>0</v>
      </c>
      <c r="Z2205" s="99">
        <f>COUNTIFS(通讯通路门店!$S:$S,$G2205,通讯通路门店!$J:$J,"VIVO体验店")</f>
        <v>0</v>
      </c>
      <c r="AA2205" s="99">
        <f>COUNTIFS(通讯通路门店!$S:$S,$G2205,通讯通路门店!$J:$J,"OPPO体验店")</f>
        <v>0</v>
      </c>
      <c r="AB2205" s="99">
        <f>COUNTIFS(通讯通路门店!$S:$S,$G2205,通讯通路门店!$J:$J,"华为授权体验店")+COUNTIFS(通讯通路门店!$S:$S,$G2205,通讯通路门店!$J:$J,"华为堡垒店")</f>
        <v>0</v>
      </c>
      <c r="AC2205" s="99">
        <f>COUNTIFS(通讯通路门店!$S:$S,$G2205,通讯通路门店!$J:$J,"小米体验店")</f>
        <v>0</v>
      </c>
      <c r="AD2205" s="99">
        <f>COUNTIFS(通讯通路门店!$S:$S,$G2205,通讯通路门店!$J:$J,"苹果体验店")</f>
        <v>0</v>
      </c>
      <c r="AE2205" s="99">
        <f>COUNTIFS(通讯通路门店!$S:$S,$G2205,通讯通路门店!$J:$J,"其他品牌专卖店")</f>
        <v>0</v>
      </c>
      <c r="AF2205" s="99">
        <f>SUMIFS(通讯通路门店!$BI:$BI,通讯通路门店!$S:$S,$G2205)</f>
        <v>0</v>
      </c>
      <c r="AG2205" s="99">
        <f>SUMIFS(通讯通路门店!$BH:$BH,通讯通路门店!$S:$S,$G2205)</f>
        <v>0</v>
      </c>
      <c r="AH2205" s="99">
        <f t="shared" si="171"/>
        <v>0</v>
      </c>
      <c r="AI2205" s="99">
        <f>SUMIFS(通讯通路门店!$BB:$BB,通讯通路门店!$S:$S,$G2205)</f>
        <v>0</v>
      </c>
      <c r="AJ2205" s="99">
        <f>SUMIFS(通讯通路门店!$BE:$BE,通讯通路门店!$S:$S,$G2205)</f>
        <v>0</v>
      </c>
      <c r="AK2205" s="99">
        <f>SUMIFS(通讯通路门店!$BG:$BG,通讯通路门店!$S:$S,$G2205)</f>
        <v>0</v>
      </c>
      <c r="AL2205" s="99">
        <f>SUMIFS(通讯通路门店!$BC:$BC,通讯通路门店!$S:$S,$G2205)</f>
        <v>0</v>
      </c>
      <c r="AM2205" s="99">
        <f>SUMIFS(通讯通路门店!$BD:$BD,通讯通路门店!$S:$S,$G2205)</f>
        <v>0</v>
      </c>
      <c r="AN2205" s="99">
        <f>SUMIFS(通讯通路门店!$BF:$BF,通讯通路门店!$S:$S,$G2205)</f>
        <v>0</v>
      </c>
      <c r="AO2205" s="99">
        <f t="shared" si="172"/>
        <v>0</v>
      </c>
      <c r="AP2205" s="99">
        <f>SUMIFS(通讯通路门店!$K:$K,通讯通路门店!$S:$S,$G2205)</f>
        <v>0</v>
      </c>
      <c r="AQ2205" s="83"/>
      <c r="AR2205" s="99">
        <f>SUMIFS(通讯通路门店!$T:$T,通讯通路门店!$S:$S,$G2205)</f>
        <v>0</v>
      </c>
      <c r="AS2205" s="99">
        <f>SUMIFS(通讯通路门店!$U:$U,通讯通路门店!$S:$S,$G2205)</f>
        <v>0</v>
      </c>
      <c r="AT2205" s="99">
        <f>SUMIFS(通讯通路门店!$V:$V,通讯通路门店!$S:$S,$G2205)</f>
        <v>0</v>
      </c>
      <c r="AU2205" s="99">
        <f>SUMIFS(通讯通路门店!$W:$W,通讯通路门店!$S:$S,$G2205)</f>
        <v>0</v>
      </c>
      <c r="AV2205" s="99">
        <f>SUMIFS(通讯通路门店!$Z:$Z,通讯通路门店!$S:$S,$G2205)</f>
        <v>0</v>
      </c>
      <c r="AW2205" s="99">
        <f>SUMIFS(通讯通路门店!$AB:$AB,通讯通路门店!$S:$S,$G2205)</f>
        <v>0</v>
      </c>
      <c r="AX2205" s="99">
        <f>SUMIFS(通讯通路门店!$X:$X,通讯通路门店!$S:$S,$G2205)</f>
        <v>0</v>
      </c>
      <c r="AY2205" s="99">
        <f>SUMIFS(通讯通路门店!$Y:$Y,通讯通路门店!$S:$S,$G2205)</f>
        <v>0</v>
      </c>
      <c r="AZ2205" s="99">
        <f>SUMIFS(通讯通路门店!$AA:$AA,通讯通路门店!$S:$S,$G2205)</f>
        <v>0</v>
      </c>
      <c r="BA2205" s="99">
        <f t="shared" si="173"/>
        <v>0</v>
      </c>
      <c r="BB2205" s="99">
        <f t="shared" si="174"/>
        <v>0</v>
      </c>
      <c r="BC2205" s="99">
        <f>SUMIFS(通讯通路门店!$W:$W,通讯通路门店!$S:$S,$G2205,通讯通路门店!$J:$J,"荣耀体验店")+SUMIFS(通讯通路门店!$W:$W,通讯通路门店!$S:$S,$G2205,通讯通路门店!$J:$J,"荣耀授权专卖店")</f>
        <v>0</v>
      </c>
      <c r="BD2205" s="99">
        <f>SUMIFS(通讯通路门店!$Z:$Z,通讯通路门店!$S:$S,$G2205,通讯通路门店!$J:$J,"VIVO体验店")</f>
        <v>0</v>
      </c>
      <c r="BE2205" s="99">
        <f>SUMIFS(通讯通路门店!$AB:$AB,通讯通路门店!$S:$S,$G2205,通讯通路门店!$J:$J,"OPPO体验店")</f>
        <v>0</v>
      </c>
      <c r="BF2205" s="99">
        <f>SUMIFS(通讯通路门店!$X:$X,通讯通路门店!$S:$S,$G2205,通讯通路门店!$J:$J,"华为授权体验店")+SUMIFS(通讯通路门店!$AA:$AA,通讯通路门店!$S:$S,$G2205,通讯通路门店!$J:$J,"华为堡垒店")</f>
        <v>0</v>
      </c>
      <c r="BG2205" s="99">
        <f>SUMIFS(通讯通路门店!$Y:$Y,通讯通路门店!$S:$S,$G2205,通讯通路门店!$J:$J,"小米体验店")</f>
        <v>0</v>
      </c>
      <c r="BH2205" s="99">
        <f>SUMIFS(通讯通路门店!$AA:$AA,通讯通路门店!$S:$S,$G2205,通讯通路门店!$J:$J,"苹果体验店")</f>
        <v>0</v>
      </c>
      <c r="BI2205" s="99">
        <f>SUMIFS(通讯通路门店!$K:$K,通讯通路门店!$S:$S,$G2205,通讯通路门店!$J:$J,"其他品牌专卖店")</f>
        <v>0</v>
      </c>
      <c r="BJ2205" s="99">
        <f>SUMIFS(通讯通路门店!$AC:$AC,通讯通路门店!$S:$S,$G2205)</f>
        <v>0</v>
      </c>
      <c r="BK2205" s="99">
        <f>SUMIFS(通讯通路门店!$AD:$AD,通讯通路门店!$S:$S,$G2205)</f>
        <v>0</v>
      </c>
      <c r="BL2205" s="99">
        <f>SUMIFS(通讯通路门店!$AE:$AE,通讯通路门店!$S:$S,$G2205)</f>
        <v>0</v>
      </c>
      <c r="BM2205" s="99">
        <f>SUMIFS(通讯通路门店!$AF:$AF,通讯通路门店!$S:$S,$G2205)</f>
        <v>0</v>
      </c>
      <c r="BN2205" s="99">
        <f>SUMIFS(通讯通路门店!$AG:$AG,通讯通路门店!$S:$S,$G2205)</f>
        <v>0</v>
      </c>
      <c r="BO2205" s="99">
        <f>SUMIFS(通讯通路门店!$AH:$AH,通讯通路门店!$S:$S,$G2205)</f>
        <v>0</v>
      </c>
      <c r="BP2205" s="99">
        <f>SUMIFS(通讯通路门店!$AI:$AI,通讯通路门店!$S:$S,$G2205)</f>
        <v>0</v>
      </c>
      <c r="BQ2205" s="83"/>
    </row>
    <row r="2206" spans="1:69">
      <c r="A2206" s="99" t="str">
        <f>IFERROR(_xlfn.XLOOKUP($G2206,通讯通路门店!$S$4:$S$993933,通讯通路门店!$A$4:$A$993933,0,0),"")</f>
        <v>海南省</v>
      </c>
      <c r="B2206" s="99" t="str">
        <f>IFERROR(_xlfn.XLOOKUP($G2206,通讯通路门店!$S$4:$S$993933,通讯通路门店!$B$4:$B$993933,0,0),"")</f>
        <v>乐东黎族自治县</v>
      </c>
      <c r="C2206" s="99" t="str">
        <f>IFERROR(_xlfn.XLOOKUP($G2206,通讯通路门店!$S$4:$S$993933,通讯通路门店!$C$4:$C$993933,0,0),"")</f>
        <v>乐东黎族自治县</v>
      </c>
      <c r="D2206" s="99" t="str">
        <f>IFERROR(_xlfn.XLOOKUP($G2206,通讯通路门店!$S$4:$S$993933,通讯通路门店!$D$4:$D$993933,0,0),"")</f>
        <v>万冲镇</v>
      </c>
      <c r="E2206" s="83"/>
      <c r="F2206" s="83"/>
      <c r="G2206" s="101"/>
      <c r="H2206" s="102">
        <f>IFERROR(_xlfn.XLOOKUP($G2206,通讯通路门店!$S$4:$S$993933,通讯通路门店!$R$4:$R$993933,0,0),"")</f>
        <v>0</v>
      </c>
      <c r="I2206" s="83"/>
      <c r="J2206" s="83"/>
      <c r="K2206" s="83"/>
      <c r="L2206" s="83"/>
      <c r="M2206" s="83"/>
      <c r="N2206" s="83"/>
      <c r="O2206" s="83"/>
      <c r="P2206" s="83"/>
      <c r="Q2206" s="83"/>
      <c r="R2206" s="83"/>
      <c r="S2206" s="83"/>
      <c r="T2206" s="83"/>
      <c r="U2206" s="99">
        <f>COUNTIF(通讯通路门店!$S:$S,$G2206)</f>
        <v>0</v>
      </c>
      <c r="V2206" s="99">
        <f>COUNTIFS(通讯通路门店!$S:$S,$G2206,通讯通路门店!$J:$J,"综合卖场")</f>
        <v>0</v>
      </c>
      <c r="W2206" s="99">
        <f>SUMIFS(通讯通路门店!$AJ:$AJ,通讯通路门店!$S:$S,通讯客户沙盘!$G2206)</f>
        <v>0</v>
      </c>
      <c r="X2206" s="99">
        <f t="shared" si="170"/>
        <v>0</v>
      </c>
      <c r="Y2206" s="99">
        <f>COUNTIFS(通讯通路门店!$S:$S,$G2206,通讯通路门店!$J:$J,"荣耀体验店")+COUNTIFS(通讯通路门店!$S:$S,$G2206,通讯通路门店!$J:$J,"荣耀授权专卖店")</f>
        <v>0</v>
      </c>
      <c r="Z2206" s="99">
        <f>COUNTIFS(通讯通路门店!$S:$S,$G2206,通讯通路门店!$J:$J,"VIVO体验店")</f>
        <v>0</v>
      </c>
      <c r="AA2206" s="99">
        <f>COUNTIFS(通讯通路门店!$S:$S,$G2206,通讯通路门店!$J:$J,"OPPO体验店")</f>
        <v>0</v>
      </c>
      <c r="AB2206" s="99">
        <f>COUNTIFS(通讯通路门店!$S:$S,$G2206,通讯通路门店!$J:$J,"华为授权体验店")+COUNTIFS(通讯通路门店!$S:$S,$G2206,通讯通路门店!$J:$J,"华为堡垒店")</f>
        <v>0</v>
      </c>
      <c r="AC2206" s="99">
        <f>COUNTIFS(通讯通路门店!$S:$S,$G2206,通讯通路门店!$J:$J,"小米体验店")</f>
        <v>0</v>
      </c>
      <c r="AD2206" s="99">
        <f>COUNTIFS(通讯通路门店!$S:$S,$G2206,通讯通路门店!$J:$J,"苹果体验店")</f>
        <v>0</v>
      </c>
      <c r="AE2206" s="99">
        <f>COUNTIFS(通讯通路门店!$S:$S,$G2206,通讯通路门店!$J:$J,"其他品牌专卖店")</f>
        <v>0</v>
      </c>
      <c r="AF2206" s="99">
        <f>SUMIFS(通讯通路门店!$BI:$BI,通讯通路门店!$S:$S,$G2206)</f>
        <v>0</v>
      </c>
      <c r="AG2206" s="99">
        <f>SUMIFS(通讯通路门店!$BH:$BH,通讯通路门店!$S:$S,$G2206)</f>
        <v>0</v>
      </c>
      <c r="AH2206" s="99">
        <f t="shared" si="171"/>
        <v>0</v>
      </c>
      <c r="AI2206" s="99">
        <f>SUMIFS(通讯通路门店!$BB:$BB,通讯通路门店!$S:$S,$G2206)</f>
        <v>0</v>
      </c>
      <c r="AJ2206" s="99">
        <f>SUMIFS(通讯通路门店!$BE:$BE,通讯通路门店!$S:$S,$G2206)</f>
        <v>0</v>
      </c>
      <c r="AK2206" s="99">
        <f>SUMIFS(通讯通路门店!$BG:$BG,通讯通路门店!$S:$S,$G2206)</f>
        <v>0</v>
      </c>
      <c r="AL2206" s="99">
        <f>SUMIFS(通讯通路门店!$BC:$BC,通讯通路门店!$S:$S,$G2206)</f>
        <v>0</v>
      </c>
      <c r="AM2206" s="99">
        <f>SUMIFS(通讯通路门店!$BD:$BD,通讯通路门店!$S:$S,$G2206)</f>
        <v>0</v>
      </c>
      <c r="AN2206" s="99">
        <f>SUMIFS(通讯通路门店!$BF:$BF,通讯通路门店!$S:$S,$G2206)</f>
        <v>0</v>
      </c>
      <c r="AO2206" s="99">
        <f t="shared" si="172"/>
        <v>0</v>
      </c>
      <c r="AP2206" s="99">
        <f>SUMIFS(通讯通路门店!$K:$K,通讯通路门店!$S:$S,$G2206)</f>
        <v>0</v>
      </c>
      <c r="AQ2206" s="83"/>
      <c r="AR2206" s="99">
        <f>SUMIFS(通讯通路门店!$T:$T,通讯通路门店!$S:$S,$G2206)</f>
        <v>0</v>
      </c>
      <c r="AS2206" s="99">
        <f>SUMIFS(通讯通路门店!$U:$U,通讯通路门店!$S:$S,$G2206)</f>
        <v>0</v>
      </c>
      <c r="AT2206" s="99">
        <f>SUMIFS(通讯通路门店!$V:$V,通讯通路门店!$S:$S,$G2206)</f>
        <v>0</v>
      </c>
      <c r="AU2206" s="99">
        <f>SUMIFS(通讯通路门店!$W:$W,通讯通路门店!$S:$S,$G2206)</f>
        <v>0</v>
      </c>
      <c r="AV2206" s="99">
        <f>SUMIFS(通讯通路门店!$Z:$Z,通讯通路门店!$S:$S,$G2206)</f>
        <v>0</v>
      </c>
      <c r="AW2206" s="99">
        <f>SUMIFS(通讯通路门店!$AB:$AB,通讯通路门店!$S:$S,$G2206)</f>
        <v>0</v>
      </c>
      <c r="AX2206" s="99">
        <f>SUMIFS(通讯通路门店!$X:$X,通讯通路门店!$S:$S,$G2206)</f>
        <v>0</v>
      </c>
      <c r="AY2206" s="99">
        <f>SUMIFS(通讯通路门店!$Y:$Y,通讯通路门店!$S:$S,$G2206)</f>
        <v>0</v>
      </c>
      <c r="AZ2206" s="99">
        <f>SUMIFS(通讯通路门店!$AA:$AA,通讯通路门店!$S:$S,$G2206)</f>
        <v>0</v>
      </c>
      <c r="BA2206" s="99">
        <f t="shared" si="173"/>
        <v>0</v>
      </c>
      <c r="BB2206" s="99">
        <f t="shared" si="174"/>
        <v>0</v>
      </c>
      <c r="BC2206" s="99">
        <f>SUMIFS(通讯通路门店!$W:$W,通讯通路门店!$S:$S,$G2206,通讯通路门店!$J:$J,"荣耀体验店")+SUMIFS(通讯通路门店!$W:$W,通讯通路门店!$S:$S,$G2206,通讯通路门店!$J:$J,"荣耀授权专卖店")</f>
        <v>0</v>
      </c>
      <c r="BD2206" s="99">
        <f>SUMIFS(通讯通路门店!$Z:$Z,通讯通路门店!$S:$S,$G2206,通讯通路门店!$J:$J,"VIVO体验店")</f>
        <v>0</v>
      </c>
      <c r="BE2206" s="99">
        <f>SUMIFS(通讯通路门店!$AB:$AB,通讯通路门店!$S:$S,$G2206,通讯通路门店!$J:$J,"OPPO体验店")</f>
        <v>0</v>
      </c>
      <c r="BF2206" s="99">
        <f>SUMIFS(通讯通路门店!$X:$X,通讯通路门店!$S:$S,$G2206,通讯通路门店!$J:$J,"华为授权体验店")+SUMIFS(通讯通路门店!$AA:$AA,通讯通路门店!$S:$S,$G2206,通讯通路门店!$J:$J,"华为堡垒店")</f>
        <v>0</v>
      </c>
      <c r="BG2206" s="99">
        <f>SUMIFS(通讯通路门店!$Y:$Y,通讯通路门店!$S:$S,$G2206,通讯通路门店!$J:$J,"小米体验店")</f>
        <v>0</v>
      </c>
      <c r="BH2206" s="99">
        <f>SUMIFS(通讯通路门店!$AA:$AA,通讯通路门店!$S:$S,$G2206,通讯通路门店!$J:$J,"苹果体验店")</f>
        <v>0</v>
      </c>
      <c r="BI2206" s="99">
        <f>SUMIFS(通讯通路门店!$K:$K,通讯通路门店!$S:$S,$G2206,通讯通路门店!$J:$J,"其他品牌专卖店")</f>
        <v>0</v>
      </c>
      <c r="BJ2206" s="99">
        <f>SUMIFS(通讯通路门店!$AC:$AC,通讯通路门店!$S:$S,$G2206)</f>
        <v>0</v>
      </c>
      <c r="BK2206" s="99">
        <f>SUMIFS(通讯通路门店!$AD:$AD,通讯通路门店!$S:$S,$G2206)</f>
        <v>0</v>
      </c>
      <c r="BL2206" s="99">
        <f>SUMIFS(通讯通路门店!$AE:$AE,通讯通路门店!$S:$S,$G2206)</f>
        <v>0</v>
      </c>
      <c r="BM2206" s="99">
        <f>SUMIFS(通讯通路门店!$AF:$AF,通讯通路门店!$S:$S,$G2206)</f>
        <v>0</v>
      </c>
      <c r="BN2206" s="99">
        <f>SUMIFS(通讯通路门店!$AG:$AG,通讯通路门店!$S:$S,$G2206)</f>
        <v>0</v>
      </c>
      <c r="BO2206" s="99">
        <f>SUMIFS(通讯通路门店!$AH:$AH,通讯通路门店!$S:$S,$G2206)</f>
        <v>0</v>
      </c>
      <c r="BP2206" s="99">
        <f>SUMIFS(通讯通路门店!$AI:$AI,通讯通路门店!$S:$S,$G2206)</f>
        <v>0</v>
      </c>
      <c r="BQ2206" s="83"/>
    </row>
    <row r="2207" spans="1:69">
      <c r="A2207" s="99" t="str">
        <f>IFERROR(_xlfn.XLOOKUP($G2207,通讯通路门店!$S$4:$S$993933,通讯通路门店!$A$4:$A$993933,0,0),"")</f>
        <v>海南省</v>
      </c>
      <c r="B2207" s="99" t="str">
        <f>IFERROR(_xlfn.XLOOKUP($G2207,通讯通路门店!$S$4:$S$993933,通讯通路门店!$B$4:$B$993933,0,0),"")</f>
        <v>乐东黎族自治县</v>
      </c>
      <c r="C2207" s="99" t="str">
        <f>IFERROR(_xlfn.XLOOKUP($G2207,通讯通路门店!$S$4:$S$993933,通讯通路门店!$C$4:$C$993933,0,0),"")</f>
        <v>乐东黎族自治县</v>
      </c>
      <c r="D2207" s="99" t="str">
        <f>IFERROR(_xlfn.XLOOKUP($G2207,通讯通路门店!$S$4:$S$993933,通讯通路门店!$D$4:$D$993933,0,0),"")</f>
        <v>万冲镇</v>
      </c>
      <c r="E2207" s="83"/>
      <c r="F2207" s="83"/>
      <c r="G2207" s="101"/>
      <c r="H2207" s="102">
        <f>IFERROR(_xlfn.XLOOKUP($G2207,通讯通路门店!$S$4:$S$993933,通讯通路门店!$R$4:$R$993933,0,0),"")</f>
        <v>0</v>
      </c>
      <c r="I2207" s="83"/>
      <c r="J2207" s="83"/>
      <c r="K2207" s="83"/>
      <c r="L2207" s="83"/>
      <c r="M2207" s="83"/>
      <c r="N2207" s="83"/>
      <c r="O2207" s="83"/>
      <c r="P2207" s="83"/>
      <c r="Q2207" s="83"/>
      <c r="R2207" s="83"/>
      <c r="S2207" s="83"/>
      <c r="T2207" s="83"/>
      <c r="U2207" s="99">
        <f>COUNTIF(通讯通路门店!$S:$S,$G2207)</f>
        <v>0</v>
      </c>
      <c r="V2207" s="99">
        <f>COUNTIFS(通讯通路门店!$S:$S,$G2207,通讯通路门店!$J:$J,"综合卖场")</f>
        <v>0</v>
      </c>
      <c r="W2207" s="99">
        <f>SUMIFS(通讯通路门店!$AJ:$AJ,通讯通路门店!$S:$S,通讯客户沙盘!$G2207)</f>
        <v>0</v>
      </c>
      <c r="X2207" s="99">
        <f t="shared" si="170"/>
        <v>0</v>
      </c>
      <c r="Y2207" s="99">
        <f>COUNTIFS(通讯通路门店!$S:$S,$G2207,通讯通路门店!$J:$J,"荣耀体验店")+COUNTIFS(通讯通路门店!$S:$S,$G2207,通讯通路门店!$J:$J,"荣耀授权专卖店")</f>
        <v>0</v>
      </c>
      <c r="Z2207" s="99">
        <f>COUNTIFS(通讯通路门店!$S:$S,$G2207,通讯通路门店!$J:$J,"VIVO体验店")</f>
        <v>0</v>
      </c>
      <c r="AA2207" s="99">
        <f>COUNTIFS(通讯通路门店!$S:$S,$G2207,通讯通路门店!$J:$J,"OPPO体验店")</f>
        <v>0</v>
      </c>
      <c r="AB2207" s="99">
        <f>COUNTIFS(通讯通路门店!$S:$S,$G2207,通讯通路门店!$J:$J,"华为授权体验店")+COUNTIFS(通讯通路门店!$S:$S,$G2207,通讯通路门店!$J:$J,"华为堡垒店")</f>
        <v>0</v>
      </c>
      <c r="AC2207" s="99">
        <f>COUNTIFS(通讯通路门店!$S:$S,$G2207,通讯通路门店!$J:$J,"小米体验店")</f>
        <v>0</v>
      </c>
      <c r="AD2207" s="99">
        <f>COUNTIFS(通讯通路门店!$S:$S,$G2207,通讯通路门店!$J:$J,"苹果体验店")</f>
        <v>0</v>
      </c>
      <c r="AE2207" s="99">
        <f>COUNTIFS(通讯通路门店!$S:$S,$G2207,通讯通路门店!$J:$J,"其他品牌专卖店")</f>
        <v>0</v>
      </c>
      <c r="AF2207" s="99">
        <f>SUMIFS(通讯通路门店!$BI:$BI,通讯通路门店!$S:$S,$G2207)</f>
        <v>0</v>
      </c>
      <c r="AG2207" s="99">
        <f>SUMIFS(通讯通路门店!$BH:$BH,通讯通路门店!$S:$S,$G2207)</f>
        <v>0</v>
      </c>
      <c r="AH2207" s="99">
        <f t="shared" si="171"/>
        <v>0</v>
      </c>
      <c r="AI2207" s="99">
        <f>SUMIFS(通讯通路门店!$BB:$BB,通讯通路门店!$S:$S,$G2207)</f>
        <v>0</v>
      </c>
      <c r="AJ2207" s="99">
        <f>SUMIFS(通讯通路门店!$BE:$BE,通讯通路门店!$S:$S,$G2207)</f>
        <v>0</v>
      </c>
      <c r="AK2207" s="99">
        <f>SUMIFS(通讯通路门店!$BG:$BG,通讯通路门店!$S:$S,$G2207)</f>
        <v>0</v>
      </c>
      <c r="AL2207" s="99">
        <f>SUMIFS(通讯通路门店!$BC:$BC,通讯通路门店!$S:$S,$G2207)</f>
        <v>0</v>
      </c>
      <c r="AM2207" s="99">
        <f>SUMIFS(通讯通路门店!$BD:$BD,通讯通路门店!$S:$S,$G2207)</f>
        <v>0</v>
      </c>
      <c r="AN2207" s="99">
        <f>SUMIFS(通讯通路门店!$BF:$BF,通讯通路门店!$S:$S,$G2207)</f>
        <v>0</v>
      </c>
      <c r="AO2207" s="99">
        <f t="shared" si="172"/>
        <v>0</v>
      </c>
      <c r="AP2207" s="99">
        <f>SUMIFS(通讯通路门店!$K:$K,通讯通路门店!$S:$S,$G2207)</f>
        <v>0</v>
      </c>
      <c r="AQ2207" s="83"/>
      <c r="AR2207" s="99">
        <f>SUMIFS(通讯通路门店!$T:$T,通讯通路门店!$S:$S,$G2207)</f>
        <v>0</v>
      </c>
      <c r="AS2207" s="99">
        <f>SUMIFS(通讯通路门店!$U:$U,通讯通路门店!$S:$S,$G2207)</f>
        <v>0</v>
      </c>
      <c r="AT2207" s="99">
        <f>SUMIFS(通讯通路门店!$V:$V,通讯通路门店!$S:$S,$G2207)</f>
        <v>0</v>
      </c>
      <c r="AU2207" s="99">
        <f>SUMIFS(通讯通路门店!$W:$W,通讯通路门店!$S:$S,$G2207)</f>
        <v>0</v>
      </c>
      <c r="AV2207" s="99">
        <f>SUMIFS(通讯通路门店!$Z:$Z,通讯通路门店!$S:$S,$G2207)</f>
        <v>0</v>
      </c>
      <c r="AW2207" s="99">
        <f>SUMIFS(通讯通路门店!$AB:$AB,通讯通路门店!$S:$S,$G2207)</f>
        <v>0</v>
      </c>
      <c r="AX2207" s="99">
        <f>SUMIFS(通讯通路门店!$X:$X,通讯通路门店!$S:$S,$G2207)</f>
        <v>0</v>
      </c>
      <c r="AY2207" s="99">
        <f>SUMIFS(通讯通路门店!$Y:$Y,通讯通路门店!$S:$S,$G2207)</f>
        <v>0</v>
      </c>
      <c r="AZ2207" s="99">
        <f>SUMIFS(通讯通路门店!$AA:$AA,通讯通路门店!$S:$S,$G2207)</f>
        <v>0</v>
      </c>
      <c r="BA2207" s="99">
        <f t="shared" si="173"/>
        <v>0</v>
      </c>
      <c r="BB2207" s="99">
        <f t="shared" si="174"/>
        <v>0</v>
      </c>
      <c r="BC2207" s="99">
        <f>SUMIFS(通讯通路门店!$W:$W,通讯通路门店!$S:$S,$G2207,通讯通路门店!$J:$J,"荣耀体验店")+SUMIFS(通讯通路门店!$W:$W,通讯通路门店!$S:$S,$G2207,通讯通路门店!$J:$J,"荣耀授权专卖店")</f>
        <v>0</v>
      </c>
      <c r="BD2207" s="99">
        <f>SUMIFS(通讯通路门店!$Z:$Z,通讯通路门店!$S:$S,$G2207,通讯通路门店!$J:$J,"VIVO体验店")</f>
        <v>0</v>
      </c>
      <c r="BE2207" s="99">
        <f>SUMIFS(通讯通路门店!$AB:$AB,通讯通路门店!$S:$S,$G2207,通讯通路门店!$J:$J,"OPPO体验店")</f>
        <v>0</v>
      </c>
      <c r="BF2207" s="99">
        <f>SUMIFS(通讯通路门店!$X:$X,通讯通路门店!$S:$S,$G2207,通讯通路门店!$J:$J,"华为授权体验店")+SUMIFS(通讯通路门店!$AA:$AA,通讯通路门店!$S:$S,$G2207,通讯通路门店!$J:$J,"华为堡垒店")</f>
        <v>0</v>
      </c>
      <c r="BG2207" s="99">
        <f>SUMIFS(通讯通路门店!$Y:$Y,通讯通路门店!$S:$S,$G2207,通讯通路门店!$J:$J,"小米体验店")</f>
        <v>0</v>
      </c>
      <c r="BH2207" s="99">
        <f>SUMIFS(通讯通路门店!$AA:$AA,通讯通路门店!$S:$S,$G2207,通讯通路门店!$J:$J,"苹果体验店")</f>
        <v>0</v>
      </c>
      <c r="BI2207" s="99">
        <f>SUMIFS(通讯通路门店!$K:$K,通讯通路门店!$S:$S,$G2207,通讯通路门店!$J:$J,"其他品牌专卖店")</f>
        <v>0</v>
      </c>
      <c r="BJ2207" s="99">
        <f>SUMIFS(通讯通路门店!$AC:$AC,通讯通路门店!$S:$S,$G2207)</f>
        <v>0</v>
      </c>
      <c r="BK2207" s="99">
        <f>SUMIFS(通讯通路门店!$AD:$AD,通讯通路门店!$S:$S,$G2207)</f>
        <v>0</v>
      </c>
      <c r="BL2207" s="99">
        <f>SUMIFS(通讯通路门店!$AE:$AE,通讯通路门店!$S:$S,$G2207)</f>
        <v>0</v>
      </c>
      <c r="BM2207" s="99">
        <f>SUMIFS(通讯通路门店!$AF:$AF,通讯通路门店!$S:$S,$G2207)</f>
        <v>0</v>
      </c>
      <c r="BN2207" s="99">
        <f>SUMIFS(通讯通路门店!$AG:$AG,通讯通路门店!$S:$S,$G2207)</f>
        <v>0</v>
      </c>
      <c r="BO2207" s="99">
        <f>SUMIFS(通讯通路门店!$AH:$AH,通讯通路门店!$S:$S,$G2207)</f>
        <v>0</v>
      </c>
      <c r="BP2207" s="99">
        <f>SUMIFS(通讯通路门店!$AI:$AI,通讯通路门店!$S:$S,$G2207)</f>
        <v>0</v>
      </c>
      <c r="BQ2207" s="83"/>
    </row>
    <row r="2208" spans="1:69">
      <c r="A2208" s="99" t="str">
        <f>IFERROR(_xlfn.XLOOKUP($G2208,通讯通路门店!$S$4:$S$993933,通讯通路门店!$A$4:$A$993933,0,0),"")</f>
        <v>海南省</v>
      </c>
      <c r="B2208" s="99" t="str">
        <f>IFERROR(_xlfn.XLOOKUP($G2208,通讯通路门店!$S$4:$S$993933,通讯通路门店!$B$4:$B$993933,0,0),"")</f>
        <v>乐东黎族自治县</v>
      </c>
      <c r="C2208" s="99" t="str">
        <f>IFERROR(_xlfn.XLOOKUP($G2208,通讯通路门店!$S$4:$S$993933,通讯通路门店!$C$4:$C$993933,0,0),"")</f>
        <v>乐东黎族自治县</v>
      </c>
      <c r="D2208" s="99" t="str">
        <f>IFERROR(_xlfn.XLOOKUP($G2208,通讯通路门店!$S$4:$S$993933,通讯通路门店!$D$4:$D$993933,0,0),"")</f>
        <v>万冲镇</v>
      </c>
      <c r="E2208" s="83"/>
      <c r="F2208" s="83"/>
      <c r="G2208" s="101"/>
      <c r="H2208" s="102">
        <f>IFERROR(_xlfn.XLOOKUP($G2208,通讯通路门店!$S$4:$S$993933,通讯通路门店!$R$4:$R$993933,0,0),"")</f>
        <v>0</v>
      </c>
      <c r="I2208" s="83"/>
      <c r="J2208" s="83"/>
      <c r="K2208" s="83"/>
      <c r="L2208" s="83"/>
      <c r="M2208" s="83"/>
      <c r="N2208" s="83"/>
      <c r="O2208" s="83"/>
      <c r="P2208" s="83"/>
      <c r="Q2208" s="83"/>
      <c r="R2208" s="83"/>
      <c r="S2208" s="83"/>
      <c r="T2208" s="83"/>
      <c r="U2208" s="99">
        <f>COUNTIF(通讯通路门店!$S:$S,$G2208)</f>
        <v>0</v>
      </c>
      <c r="V2208" s="99">
        <f>COUNTIFS(通讯通路门店!$S:$S,$G2208,通讯通路门店!$J:$J,"综合卖场")</f>
        <v>0</v>
      </c>
      <c r="W2208" s="99">
        <f>SUMIFS(通讯通路门店!$AJ:$AJ,通讯通路门店!$S:$S,通讯客户沙盘!$G2208)</f>
        <v>0</v>
      </c>
      <c r="X2208" s="99">
        <f t="shared" si="170"/>
        <v>0</v>
      </c>
      <c r="Y2208" s="99">
        <f>COUNTIFS(通讯通路门店!$S:$S,$G2208,通讯通路门店!$J:$J,"荣耀体验店")+COUNTIFS(通讯通路门店!$S:$S,$G2208,通讯通路门店!$J:$J,"荣耀授权专卖店")</f>
        <v>0</v>
      </c>
      <c r="Z2208" s="99">
        <f>COUNTIFS(通讯通路门店!$S:$S,$G2208,通讯通路门店!$J:$J,"VIVO体验店")</f>
        <v>0</v>
      </c>
      <c r="AA2208" s="99">
        <f>COUNTIFS(通讯通路门店!$S:$S,$G2208,通讯通路门店!$J:$J,"OPPO体验店")</f>
        <v>0</v>
      </c>
      <c r="AB2208" s="99">
        <f>COUNTIFS(通讯通路门店!$S:$S,$G2208,通讯通路门店!$J:$J,"华为授权体验店")+COUNTIFS(通讯通路门店!$S:$S,$G2208,通讯通路门店!$J:$J,"华为堡垒店")</f>
        <v>0</v>
      </c>
      <c r="AC2208" s="99">
        <f>COUNTIFS(通讯通路门店!$S:$S,$G2208,通讯通路门店!$J:$J,"小米体验店")</f>
        <v>0</v>
      </c>
      <c r="AD2208" s="99">
        <f>COUNTIFS(通讯通路门店!$S:$S,$G2208,通讯通路门店!$J:$J,"苹果体验店")</f>
        <v>0</v>
      </c>
      <c r="AE2208" s="99">
        <f>COUNTIFS(通讯通路门店!$S:$S,$G2208,通讯通路门店!$J:$J,"其他品牌专卖店")</f>
        <v>0</v>
      </c>
      <c r="AF2208" s="99">
        <f>SUMIFS(通讯通路门店!$BI:$BI,通讯通路门店!$S:$S,$G2208)</f>
        <v>0</v>
      </c>
      <c r="AG2208" s="99">
        <f>SUMIFS(通讯通路门店!$BH:$BH,通讯通路门店!$S:$S,$G2208)</f>
        <v>0</v>
      </c>
      <c r="AH2208" s="99">
        <f t="shared" si="171"/>
        <v>0</v>
      </c>
      <c r="AI2208" s="99">
        <f>SUMIFS(通讯通路门店!$BB:$BB,通讯通路门店!$S:$S,$G2208)</f>
        <v>0</v>
      </c>
      <c r="AJ2208" s="99">
        <f>SUMIFS(通讯通路门店!$BE:$BE,通讯通路门店!$S:$S,$G2208)</f>
        <v>0</v>
      </c>
      <c r="AK2208" s="99">
        <f>SUMIFS(通讯通路门店!$BG:$BG,通讯通路门店!$S:$S,$G2208)</f>
        <v>0</v>
      </c>
      <c r="AL2208" s="99">
        <f>SUMIFS(通讯通路门店!$BC:$BC,通讯通路门店!$S:$S,$G2208)</f>
        <v>0</v>
      </c>
      <c r="AM2208" s="99">
        <f>SUMIFS(通讯通路门店!$BD:$BD,通讯通路门店!$S:$S,$G2208)</f>
        <v>0</v>
      </c>
      <c r="AN2208" s="99">
        <f>SUMIFS(通讯通路门店!$BF:$BF,通讯通路门店!$S:$S,$G2208)</f>
        <v>0</v>
      </c>
      <c r="AO2208" s="99">
        <f t="shared" si="172"/>
        <v>0</v>
      </c>
      <c r="AP2208" s="99">
        <f>SUMIFS(通讯通路门店!$K:$K,通讯通路门店!$S:$S,$G2208)</f>
        <v>0</v>
      </c>
      <c r="AQ2208" s="83"/>
      <c r="AR2208" s="99">
        <f>SUMIFS(通讯通路门店!$T:$T,通讯通路门店!$S:$S,$G2208)</f>
        <v>0</v>
      </c>
      <c r="AS2208" s="99">
        <f>SUMIFS(通讯通路门店!$U:$U,通讯通路门店!$S:$S,$G2208)</f>
        <v>0</v>
      </c>
      <c r="AT2208" s="99">
        <f>SUMIFS(通讯通路门店!$V:$V,通讯通路门店!$S:$S,$G2208)</f>
        <v>0</v>
      </c>
      <c r="AU2208" s="99">
        <f>SUMIFS(通讯通路门店!$W:$W,通讯通路门店!$S:$S,$G2208)</f>
        <v>0</v>
      </c>
      <c r="AV2208" s="99">
        <f>SUMIFS(通讯通路门店!$Z:$Z,通讯通路门店!$S:$S,$G2208)</f>
        <v>0</v>
      </c>
      <c r="AW2208" s="99">
        <f>SUMIFS(通讯通路门店!$AB:$AB,通讯通路门店!$S:$S,$G2208)</f>
        <v>0</v>
      </c>
      <c r="AX2208" s="99">
        <f>SUMIFS(通讯通路门店!$X:$X,通讯通路门店!$S:$S,$G2208)</f>
        <v>0</v>
      </c>
      <c r="AY2208" s="99">
        <f>SUMIFS(通讯通路门店!$Y:$Y,通讯通路门店!$S:$S,$G2208)</f>
        <v>0</v>
      </c>
      <c r="AZ2208" s="99">
        <f>SUMIFS(通讯通路门店!$AA:$AA,通讯通路门店!$S:$S,$G2208)</f>
        <v>0</v>
      </c>
      <c r="BA2208" s="99">
        <f t="shared" si="173"/>
        <v>0</v>
      </c>
      <c r="BB2208" s="99">
        <f t="shared" si="174"/>
        <v>0</v>
      </c>
      <c r="BC2208" s="99">
        <f>SUMIFS(通讯通路门店!$W:$W,通讯通路门店!$S:$S,$G2208,通讯通路门店!$J:$J,"荣耀体验店")+SUMIFS(通讯通路门店!$W:$W,通讯通路门店!$S:$S,$G2208,通讯通路门店!$J:$J,"荣耀授权专卖店")</f>
        <v>0</v>
      </c>
      <c r="BD2208" s="99">
        <f>SUMIFS(通讯通路门店!$Z:$Z,通讯通路门店!$S:$S,$G2208,通讯通路门店!$J:$J,"VIVO体验店")</f>
        <v>0</v>
      </c>
      <c r="BE2208" s="99">
        <f>SUMIFS(通讯通路门店!$AB:$AB,通讯通路门店!$S:$S,$G2208,通讯通路门店!$J:$J,"OPPO体验店")</f>
        <v>0</v>
      </c>
      <c r="BF2208" s="99">
        <f>SUMIFS(通讯通路门店!$X:$X,通讯通路门店!$S:$S,$G2208,通讯通路门店!$J:$J,"华为授权体验店")+SUMIFS(通讯通路门店!$AA:$AA,通讯通路门店!$S:$S,$G2208,通讯通路门店!$J:$J,"华为堡垒店")</f>
        <v>0</v>
      </c>
      <c r="BG2208" s="99">
        <f>SUMIFS(通讯通路门店!$Y:$Y,通讯通路门店!$S:$S,$G2208,通讯通路门店!$J:$J,"小米体验店")</f>
        <v>0</v>
      </c>
      <c r="BH2208" s="99">
        <f>SUMIFS(通讯通路门店!$AA:$AA,通讯通路门店!$S:$S,$G2208,通讯通路门店!$J:$J,"苹果体验店")</f>
        <v>0</v>
      </c>
      <c r="BI2208" s="99">
        <f>SUMIFS(通讯通路门店!$K:$K,通讯通路门店!$S:$S,$G2208,通讯通路门店!$J:$J,"其他品牌专卖店")</f>
        <v>0</v>
      </c>
      <c r="BJ2208" s="99">
        <f>SUMIFS(通讯通路门店!$AC:$AC,通讯通路门店!$S:$S,$G2208)</f>
        <v>0</v>
      </c>
      <c r="BK2208" s="99">
        <f>SUMIFS(通讯通路门店!$AD:$AD,通讯通路门店!$S:$S,$G2208)</f>
        <v>0</v>
      </c>
      <c r="BL2208" s="99">
        <f>SUMIFS(通讯通路门店!$AE:$AE,通讯通路门店!$S:$S,$G2208)</f>
        <v>0</v>
      </c>
      <c r="BM2208" s="99">
        <f>SUMIFS(通讯通路门店!$AF:$AF,通讯通路门店!$S:$S,$G2208)</f>
        <v>0</v>
      </c>
      <c r="BN2208" s="99">
        <f>SUMIFS(通讯通路门店!$AG:$AG,通讯通路门店!$S:$S,$G2208)</f>
        <v>0</v>
      </c>
      <c r="BO2208" s="99">
        <f>SUMIFS(通讯通路门店!$AH:$AH,通讯通路门店!$S:$S,$G2208)</f>
        <v>0</v>
      </c>
      <c r="BP2208" s="99">
        <f>SUMIFS(通讯通路门店!$AI:$AI,通讯通路门店!$S:$S,$G2208)</f>
        <v>0</v>
      </c>
      <c r="BQ2208" s="83"/>
    </row>
    <row r="2209" spans="1:69">
      <c r="A2209" s="99" t="str">
        <f>IFERROR(_xlfn.XLOOKUP($G2209,通讯通路门店!$S$4:$S$993933,通讯通路门店!$A$4:$A$993933,0,0),"")</f>
        <v>海南省</v>
      </c>
      <c r="B2209" s="99" t="str">
        <f>IFERROR(_xlfn.XLOOKUP($G2209,通讯通路门店!$S$4:$S$993933,通讯通路门店!$B$4:$B$993933,0,0),"")</f>
        <v>乐东黎族自治县</v>
      </c>
      <c r="C2209" s="99" t="str">
        <f>IFERROR(_xlfn.XLOOKUP($G2209,通讯通路门店!$S$4:$S$993933,通讯通路门店!$C$4:$C$993933,0,0),"")</f>
        <v>乐东黎族自治县</v>
      </c>
      <c r="D2209" s="99" t="str">
        <f>IFERROR(_xlfn.XLOOKUP($G2209,通讯通路门店!$S$4:$S$993933,通讯通路门店!$D$4:$D$993933,0,0),"")</f>
        <v>万冲镇</v>
      </c>
      <c r="E2209" s="83"/>
      <c r="F2209" s="83"/>
      <c r="G2209" s="101"/>
      <c r="H2209" s="102">
        <f>IFERROR(_xlfn.XLOOKUP($G2209,通讯通路门店!$S$4:$S$993933,通讯通路门店!$R$4:$R$993933,0,0),"")</f>
        <v>0</v>
      </c>
      <c r="I2209" s="83"/>
      <c r="J2209" s="83"/>
      <c r="K2209" s="83"/>
      <c r="L2209" s="83"/>
      <c r="M2209" s="83"/>
      <c r="N2209" s="83"/>
      <c r="O2209" s="83"/>
      <c r="P2209" s="83"/>
      <c r="Q2209" s="83"/>
      <c r="R2209" s="83"/>
      <c r="S2209" s="83"/>
      <c r="T2209" s="83"/>
      <c r="U2209" s="99">
        <f>COUNTIF(通讯通路门店!$S:$S,$G2209)</f>
        <v>0</v>
      </c>
      <c r="V2209" s="99">
        <f>COUNTIFS(通讯通路门店!$S:$S,$G2209,通讯通路门店!$J:$J,"综合卖场")</f>
        <v>0</v>
      </c>
      <c r="W2209" s="99">
        <f>SUMIFS(通讯通路门店!$AJ:$AJ,通讯通路门店!$S:$S,通讯客户沙盘!$G2209)</f>
        <v>0</v>
      </c>
      <c r="X2209" s="99">
        <f t="shared" si="170"/>
        <v>0</v>
      </c>
      <c r="Y2209" s="99">
        <f>COUNTIFS(通讯通路门店!$S:$S,$G2209,通讯通路门店!$J:$J,"荣耀体验店")+COUNTIFS(通讯通路门店!$S:$S,$G2209,通讯通路门店!$J:$J,"荣耀授权专卖店")</f>
        <v>0</v>
      </c>
      <c r="Z2209" s="99">
        <f>COUNTIFS(通讯通路门店!$S:$S,$G2209,通讯通路门店!$J:$J,"VIVO体验店")</f>
        <v>0</v>
      </c>
      <c r="AA2209" s="99">
        <f>COUNTIFS(通讯通路门店!$S:$S,$G2209,通讯通路门店!$J:$J,"OPPO体验店")</f>
        <v>0</v>
      </c>
      <c r="AB2209" s="99">
        <f>COUNTIFS(通讯通路门店!$S:$S,$G2209,通讯通路门店!$J:$J,"华为授权体验店")+COUNTIFS(通讯通路门店!$S:$S,$G2209,通讯通路门店!$J:$J,"华为堡垒店")</f>
        <v>0</v>
      </c>
      <c r="AC2209" s="99">
        <f>COUNTIFS(通讯通路门店!$S:$S,$G2209,通讯通路门店!$J:$J,"小米体验店")</f>
        <v>0</v>
      </c>
      <c r="AD2209" s="99">
        <f>COUNTIFS(通讯通路门店!$S:$S,$G2209,通讯通路门店!$J:$J,"苹果体验店")</f>
        <v>0</v>
      </c>
      <c r="AE2209" s="99">
        <f>COUNTIFS(通讯通路门店!$S:$S,$G2209,通讯通路门店!$J:$J,"其他品牌专卖店")</f>
        <v>0</v>
      </c>
      <c r="AF2209" s="99">
        <f>SUMIFS(通讯通路门店!$BI:$BI,通讯通路门店!$S:$S,$G2209)</f>
        <v>0</v>
      </c>
      <c r="AG2209" s="99">
        <f>SUMIFS(通讯通路门店!$BH:$BH,通讯通路门店!$S:$S,$G2209)</f>
        <v>0</v>
      </c>
      <c r="AH2209" s="99">
        <f t="shared" si="171"/>
        <v>0</v>
      </c>
      <c r="AI2209" s="99">
        <f>SUMIFS(通讯通路门店!$BB:$BB,通讯通路门店!$S:$S,$G2209)</f>
        <v>0</v>
      </c>
      <c r="AJ2209" s="99">
        <f>SUMIFS(通讯通路门店!$BE:$BE,通讯通路门店!$S:$S,$G2209)</f>
        <v>0</v>
      </c>
      <c r="AK2209" s="99">
        <f>SUMIFS(通讯通路门店!$BG:$BG,通讯通路门店!$S:$S,$G2209)</f>
        <v>0</v>
      </c>
      <c r="AL2209" s="99">
        <f>SUMIFS(通讯通路门店!$BC:$BC,通讯通路门店!$S:$S,$G2209)</f>
        <v>0</v>
      </c>
      <c r="AM2209" s="99">
        <f>SUMIFS(通讯通路门店!$BD:$BD,通讯通路门店!$S:$S,$G2209)</f>
        <v>0</v>
      </c>
      <c r="AN2209" s="99">
        <f>SUMIFS(通讯通路门店!$BF:$BF,通讯通路门店!$S:$S,$G2209)</f>
        <v>0</v>
      </c>
      <c r="AO2209" s="99">
        <f t="shared" si="172"/>
        <v>0</v>
      </c>
      <c r="AP2209" s="99">
        <f>SUMIFS(通讯通路门店!$K:$K,通讯通路门店!$S:$S,$G2209)</f>
        <v>0</v>
      </c>
      <c r="AQ2209" s="83"/>
      <c r="AR2209" s="99">
        <f>SUMIFS(通讯通路门店!$T:$T,通讯通路门店!$S:$S,$G2209)</f>
        <v>0</v>
      </c>
      <c r="AS2209" s="99">
        <f>SUMIFS(通讯通路门店!$U:$U,通讯通路门店!$S:$S,$G2209)</f>
        <v>0</v>
      </c>
      <c r="AT2209" s="99">
        <f>SUMIFS(通讯通路门店!$V:$V,通讯通路门店!$S:$S,$G2209)</f>
        <v>0</v>
      </c>
      <c r="AU2209" s="99">
        <f>SUMIFS(通讯通路门店!$W:$W,通讯通路门店!$S:$S,$G2209)</f>
        <v>0</v>
      </c>
      <c r="AV2209" s="99">
        <f>SUMIFS(通讯通路门店!$Z:$Z,通讯通路门店!$S:$S,$G2209)</f>
        <v>0</v>
      </c>
      <c r="AW2209" s="99">
        <f>SUMIFS(通讯通路门店!$AB:$AB,通讯通路门店!$S:$S,$G2209)</f>
        <v>0</v>
      </c>
      <c r="AX2209" s="99">
        <f>SUMIFS(通讯通路门店!$X:$X,通讯通路门店!$S:$S,$G2209)</f>
        <v>0</v>
      </c>
      <c r="AY2209" s="99">
        <f>SUMIFS(通讯通路门店!$Y:$Y,通讯通路门店!$S:$S,$G2209)</f>
        <v>0</v>
      </c>
      <c r="AZ2209" s="99">
        <f>SUMIFS(通讯通路门店!$AA:$AA,通讯通路门店!$S:$S,$G2209)</f>
        <v>0</v>
      </c>
      <c r="BA2209" s="99">
        <f t="shared" si="173"/>
        <v>0</v>
      </c>
      <c r="BB2209" s="99">
        <f t="shared" si="174"/>
        <v>0</v>
      </c>
      <c r="BC2209" s="99">
        <f>SUMIFS(通讯通路门店!$W:$W,通讯通路门店!$S:$S,$G2209,通讯通路门店!$J:$J,"荣耀体验店")+SUMIFS(通讯通路门店!$W:$W,通讯通路门店!$S:$S,$G2209,通讯通路门店!$J:$J,"荣耀授权专卖店")</f>
        <v>0</v>
      </c>
      <c r="BD2209" s="99">
        <f>SUMIFS(通讯通路门店!$Z:$Z,通讯通路门店!$S:$S,$G2209,通讯通路门店!$J:$J,"VIVO体验店")</f>
        <v>0</v>
      </c>
      <c r="BE2209" s="99">
        <f>SUMIFS(通讯通路门店!$AB:$AB,通讯通路门店!$S:$S,$G2209,通讯通路门店!$J:$J,"OPPO体验店")</f>
        <v>0</v>
      </c>
      <c r="BF2209" s="99">
        <f>SUMIFS(通讯通路门店!$X:$X,通讯通路门店!$S:$S,$G2209,通讯通路门店!$J:$J,"华为授权体验店")+SUMIFS(通讯通路门店!$AA:$AA,通讯通路门店!$S:$S,$G2209,通讯通路门店!$J:$J,"华为堡垒店")</f>
        <v>0</v>
      </c>
      <c r="BG2209" s="99">
        <f>SUMIFS(通讯通路门店!$Y:$Y,通讯通路门店!$S:$S,$G2209,通讯通路门店!$J:$J,"小米体验店")</f>
        <v>0</v>
      </c>
      <c r="BH2209" s="99">
        <f>SUMIFS(通讯通路门店!$AA:$AA,通讯通路门店!$S:$S,$G2209,通讯通路门店!$J:$J,"苹果体验店")</f>
        <v>0</v>
      </c>
      <c r="BI2209" s="99">
        <f>SUMIFS(通讯通路门店!$K:$K,通讯通路门店!$S:$S,$G2209,通讯通路门店!$J:$J,"其他品牌专卖店")</f>
        <v>0</v>
      </c>
      <c r="BJ2209" s="99">
        <f>SUMIFS(通讯通路门店!$AC:$AC,通讯通路门店!$S:$S,$G2209)</f>
        <v>0</v>
      </c>
      <c r="BK2209" s="99">
        <f>SUMIFS(通讯通路门店!$AD:$AD,通讯通路门店!$S:$S,$G2209)</f>
        <v>0</v>
      </c>
      <c r="BL2209" s="99">
        <f>SUMIFS(通讯通路门店!$AE:$AE,通讯通路门店!$S:$S,$G2209)</f>
        <v>0</v>
      </c>
      <c r="BM2209" s="99">
        <f>SUMIFS(通讯通路门店!$AF:$AF,通讯通路门店!$S:$S,$G2209)</f>
        <v>0</v>
      </c>
      <c r="BN2209" s="99">
        <f>SUMIFS(通讯通路门店!$AG:$AG,通讯通路门店!$S:$S,$G2209)</f>
        <v>0</v>
      </c>
      <c r="BO2209" s="99">
        <f>SUMIFS(通讯通路门店!$AH:$AH,通讯通路门店!$S:$S,$G2209)</f>
        <v>0</v>
      </c>
      <c r="BP2209" s="99">
        <f>SUMIFS(通讯通路门店!$AI:$AI,通讯通路门店!$S:$S,$G2209)</f>
        <v>0</v>
      </c>
      <c r="BQ2209" s="83"/>
    </row>
    <row r="2210" spans="1:69">
      <c r="A2210" s="99" t="str">
        <f>IFERROR(_xlfn.XLOOKUP($G2210,通讯通路门店!$S$4:$S$993933,通讯通路门店!$A$4:$A$993933,0,0),"")</f>
        <v>海南省</v>
      </c>
      <c r="B2210" s="99" t="str">
        <f>IFERROR(_xlfn.XLOOKUP($G2210,通讯通路门店!$S$4:$S$993933,通讯通路门店!$B$4:$B$993933,0,0),"")</f>
        <v>乐东黎族自治县</v>
      </c>
      <c r="C2210" s="99" t="str">
        <f>IFERROR(_xlfn.XLOOKUP($G2210,通讯通路门店!$S$4:$S$993933,通讯通路门店!$C$4:$C$993933,0,0),"")</f>
        <v>乐东黎族自治县</v>
      </c>
      <c r="D2210" s="99" t="str">
        <f>IFERROR(_xlfn.XLOOKUP($G2210,通讯通路门店!$S$4:$S$993933,通讯通路门店!$D$4:$D$993933,0,0),"")</f>
        <v>万冲镇</v>
      </c>
      <c r="E2210" s="83"/>
      <c r="F2210" s="83"/>
      <c r="G2210" s="101"/>
      <c r="H2210" s="102">
        <f>IFERROR(_xlfn.XLOOKUP($G2210,通讯通路门店!$S$4:$S$993933,通讯通路门店!$R$4:$R$993933,0,0),"")</f>
        <v>0</v>
      </c>
      <c r="I2210" s="83"/>
      <c r="J2210" s="83"/>
      <c r="K2210" s="83"/>
      <c r="L2210" s="83"/>
      <c r="M2210" s="83"/>
      <c r="N2210" s="83"/>
      <c r="O2210" s="83"/>
      <c r="P2210" s="83"/>
      <c r="Q2210" s="83"/>
      <c r="R2210" s="83"/>
      <c r="S2210" s="83"/>
      <c r="T2210" s="83"/>
      <c r="U2210" s="99">
        <f>COUNTIF(通讯通路门店!$S:$S,$G2210)</f>
        <v>0</v>
      </c>
      <c r="V2210" s="99">
        <f>COUNTIFS(通讯通路门店!$S:$S,$G2210,通讯通路门店!$J:$J,"综合卖场")</f>
        <v>0</v>
      </c>
      <c r="W2210" s="99">
        <f>SUMIFS(通讯通路门店!$AJ:$AJ,通讯通路门店!$S:$S,通讯客户沙盘!$G2210)</f>
        <v>0</v>
      </c>
      <c r="X2210" s="99">
        <f t="shared" si="170"/>
        <v>0</v>
      </c>
      <c r="Y2210" s="99">
        <f>COUNTIFS(通讯通路门店!$S:$S,$G2210,通讯通路门店!$J:$J,"荣耀体验店")+COUNTIFS(通讯通路门店!$S:$S,$G2210,通讯通路门店!$J:$J,"荣耀授权专卖店")</f>
        <v>0</v>
      </c>
      <c r="Z2210" s="99">
        <f>COUNTIFS(通讯通路门店!$S:$S,$G2210,通讯通路门店!$J:$J,"VIVO体验店")</f>
        <v>0</v>
      </c>
      <c r="AA2210" s="99">
        <f>COUNTIFS(通讯通路门店!$S:$S,$G2210,通讯通路门店!$J:$J,"OPPO体验店")</f>
        <v>0</v>
      </c>
      <c r="AB2210" s="99">
        <f>COUNTIFS(通讯通路门店!$S:$S,$G2210,通讯通路门店!$J:$J,"华为授权体验店")+COUNTIFS(通讯通路门店!$S:$S,$G2210,通讯通路门店!$J:$J,"华为堡垒店")</f>
        <v>0</v>
      </c>
      <c r="AC2210" s="99">
        <f>COUNTIFS(通讯通路门店!$S:$S,$G2210,通讯通路门店!$J:$J,"小米体验店")</f>
        <v>0</v>
      </c>
      <c r="AD2210" s="99">
        <f>COUNTIFS(通讯通路门店!$S:$S,$G2210,通讯通路门店!$J:$J,"苹果体验店")</f>
        <v>0</v>
      </c>
      <c r="AE2210" s="99">
        <f>COUNTIFS(通讯通路门店!$S:$S,$G2210,通讯通路门店!$J:$J,"其他品牌专卖店")</f>
        <v>0</v>
      </c>
      <c r="AF2210" s="99">
        <f>SUMIFS(通讯通路门店!$BI:$BI,通讯通路门店!$S:$S,$G2210)</f>
        <v>0</v>
      </c>
      <c r="AG2210" s="99">
        <f>SUMIFS(通讯通路门店!$BH:$BH,通讯通路门店!$S:$S,$G2210)</f>
        <v>0</v>
      </c>
      <c r="AH2210" s="99">
        <f t="shared" si="171"/>
        <v>0</v>
      </c>
      <c r="AI2210" s="99">
        <f>SUMIFS(通讯通路门店!$BB:$BB,通讯通路门店!$S:$S,$G2210)</f>
        <v>0</v>
      </c>
      <c r="AJ2210" s="99">
        <f>SUMIFS(通讯通路门店!$BE:$BE,通讯通路门店!$S:$S,$G2210)</f>
        <v>0</v>
      </c>
      <c r="AK2210" s="99">
        <f>SUMIFS(通讯通路门店!$BG:$BG,通讯通路门店!$S:$S,$G2210)</f>
        <v>0</v>
      </c>
      <c r="AL2210" s="99">
        <f>SUMIFS(通讯通路门店!$BC:$BC,通讯通路门店!$S:$S,$G2210)</f>
        <v>0</v>
      </c>
      <c r="AM2210" s="99">
        <f>SUMIFS(通讯通路门店!$BD:$BD,通讯通路门店!$S:$S,$G2210)</f>
        <v>0</v>
      </c>
      <c r="AN2210" s="99">
        <f>SUMIFS(通讯通路门店!$BF:$BF,通讯通路门店!$S:$S,$G2210)</f>
        <v>0</v>
      </c>
      <c r="AO2210" s="99">
        <f t="shared" si="172"/>
        <v>0</v>
      </c>
      <c r="AP2210" s="99">
        <f>SUMIFS(通讯通路门店!$K:$K,通讯通路门店!$S:$S,$G2210)</f>
        <v>0</v>
      </c>
      <c r="AQ2210" s="83"/>
      <c r="AR2210" s="99">
        <f>SUMIFS(通讯通路门店!$T:$T,通讯通路门店!$S:$S,$G2210)</f>
        <v>0</v>
      </c>
      <c r="AS2210" s="99">
        <f>SUMIFS(通讯通路门店!$U:$U,通讯通路门店!$S:$S,$G2210)</f>
        <v>0</v>
      </c>
      <c r="AT2210" s="99">
        <f>SUMIFS(通讯通路门店!$V:$V,通讯通路门店!$S:$S,$G2210)</f>
        <v>0</v>
      </c>
      <c r="AU2210" s="99">
        <f>SUMIFS(通讯通路门店!$W:$W,通讯通路门店!$S:$S,$G2210)</f>
        <v>0</v>
      </c>
      <c r="AV2210" s="99">
        <f>SUMIFS(通讯通路门店!$Z:$Z,通讯通路门店!$S:$S,$G2210)</f>
        <v>0</v>
      </c>
      <c r="AW2210" s="99">
        <f>SUMIFS(通讯通路门店!$AB:$AB,通讯通路门店!$S:$S,$G2210)</f>
        <v>0</v>
      </c>
      <c r="AX2210" s="99">
        <f>SUMIFS(通讯通路门店!$X:$X,通讯通路门店!$S:$S,$G2210)</f>
        <v>0</v>
      </c>
      <c r="AY2210" s="99">
        <f>SUMIFS(通讯通路门店!$Y:$Y,通讯通路门店!$S:$S,$G2210)</f>
        <v>0</v>
      </c>
      <c r="AZ2210" s="99">
        <f>SUMIFS(通讯通路门店!$AA:$AA,通讯通路门店!$S:$S,$G2210)</f>
        <v>0</v>
      </c>
      <c r="BA2210" s="99">
        <f t="shared" si="173"/>
        <v>0</v>
      </c>
      <c r="BB2210" s="99">
        <f t="shared" si="174"/>
        <v>0</v>
      </c>
      <c r="BC2210" s="99">
        <f>SUMIFS(通讯通路门店!$W:$W,通讯通路门店!$S:$S,$G2210,通讯通路门店!$J:$J,"荣耀体验店")+SUMIFS(通讯通路门店!$W:$W,通讯通路门店!$S:$S,$G2210,通讯通路门店!$J:$J,"荣耀授权专卖店")</f>
        <v>0</v>
      </c>
      <c r="BD2210" s="99">
        <f>SUMIFS(通讯通路门店!$Z:$Z,通讯通路门店!$S:$S,$G2210,通讯通路门店!$J:$J,"VIVO体验店")</f>
        <v>0</v>
      </c>
      <c r="BE2210" s="99">
        <f>SUMIFS(通讯通路门店!$AB:$AB,通讯通路门店!$S:$S,$G2210,通讯通路门店!$J:$J,"OPPO体验店")</f>
        <v>0</v>
      </c>
      <c r="BF2210" s="99">
        <f>SUMIFS(通讯通路门店!$X:$X,通讯通路门店!$S:$S,$G2210,通讯通路门店!$J:$J,"华为授权体验店")+SUMIFS(通讯通路门店!$AA:$AA,通讯通路门店!$S:$S,$G2210,通讯通路门店!$J:$J,"华为堡垒店")</f>
        <v>0</v>
      </c>
      <c r="BG2210" s="99">
        <f>SUMIFS(通讯通路门店!$Y:$Y,通讯通路门店!$S:$S,$G2210,通讯通路门店!$J:$J,"小米体验店")</f>
        <v>0</v>
      </c>
      <c r="BH2210" s="99">
        <f>SUMIFS(通讯通路门店!$AA:$AA,通讯通路门店!$S:$S,$G2210,通讯通路门店!$J:$J,"苹果体验店")</f>
        <v>0</v>
      </c>
      <c r="BI2210" s="99">
        <f>SUMIFS(通讯通路门店!$K:$K,通讯通路门店!$S:$S,$G2210,通讯通路门店!$J:$J,"其他品牌专卖店")</f>
        <v>0</v>
      </c>
      <c r="BJ2210" s="99">
        <f>SUMIFS(通讯通路门店!$AC:$AC,通讯通路门店!$S:$S,$G2210)</f>
        <v>0</v>
      </c>
      <c r="BK2210" s="99">
        <f>SUMIFS(通讯通路门店!$AD:$AD,通讯通路门店!$S:$S,$G2210)</f>
        <v>0</v>
      </c>
      <c r="BL2210" s="99">
        <f>SUMIFS(通讯通路门店!$AE:$AE,通讯通路门店!$S:$S,$G2210)</f>
        <v>0</v>
      </c>
      <c r="BM2210" s="99">
        <f>SUMIFS(通讯通路门店!$AF:$AF,通讯通路门店!$S:$S,$G2210)</f>
        <v>0</v>
      </c>
      <c r="BN2210" s="99">
        <f>SUMIFS(通讯通路门店!$AG:$AG,通讯通路门店!$S:$S,$G2210)</f>
        <v>0</v>
      </c>
      <c r="BO2210" s="99">
        <f>SUMIFS(通讯通路门店!$AH:$AH,通讯通路门店!$S:$S,$G2210)</f>
        <v>0</v>
      </c>
      <c r="BP2210" s="99">
        <f>SUMIFS(通讯通路门店!$AI:$AI,通讯通路门店!$S:$S,$G2210)</f>
        <v>0</v>
      </c>
      <c r="BQ2210" s="83"/>
    </row>
    <row r="2211" spans="1:69">
      <c r="A2211" s="99" t="str">
        <f>IFERROR(_xlfn.XLOOKUP($G2211,通讯通路门店!$S$4:$S$993933,通讯通路门店!$A$4:$A$993933,0,0),"")</f>
        <v>海南省</v>
      </c>
      <c r="B2211" s="99" t="str">
        <f>IFERROR(_xlfn.XLOOKUP($G2211,通讯通路门店!$S$4:$S$993933,通讯通路门店!$B$4:$B$993933,0,0),"")</f>
        <v>乐东黎族自治县</v>
      </c>
      <c r="C2211" s="99" t="str">
        <f>IFERROR(_xlfn.XLOOKUP($G2211,通讯通路门店!$S$4:$S$993933,通讯通路门店!$C$4:$C$993933,0,0),"")</f>
        <v>乐东黎族自治县</v>
      </c>
      <c r="D2211" s="99" t="str">
        <f>IFERROR(_xlfn.XLOOKUP($G2211,通讯通路门店!$S$4:$S$993933,通讯通路门店!$D$4:$D$993933,0,0),"")</f>
        <v>万冲镇</v>
      </c>
      <c r="E2211" s="83"/>
      <c r="F2211" s="83"/>
      <c r="G2211" s="101"/>
      <c r="H2211" s="102">
        <f>IFERROR(_xlfn.XLOOKUP($G2211,通讯通路门店!$S$4:$S$993933,通讯通路门店!$R$4:$R$993933,0,0),"")</f>
        <v>0</v>
      </c>
      <c r="I2211" s="83"/>
      <c r="J2211" s="83"/>
      <c r="K2211" s="83"/>
      <c r="L2211" s="83"/>
      <c r="M2211" s="83"/>
      <c r="N2211" s="83"/>
      <c r="O2211" s="83"/>
      <c r="P2211" s="83"/>
      <c r="Q2211" s="83"/>
      <c r="R2211" s="83"/>
      <c r="S2211" s="83"/>
      <c r="T2211" s="83"/>
      <c r="U2211" s="99">
        <f>COUNTIF(通讯通路门店!$S:$S,$G2211)</f>
        <v>0</v>
      </c>
      <c r="V2211" s="99">
        <f>COUNTIFS(通讯通路门店!$S:$S,$G2211,通讯通路门店!$J:$J,"综合卖场")</f>
        <v>0</v>
      </c>
      <c r="W2211" s="99">
        <f>SUMIFS(通讯通路门店!$AJ:$AJ,通讯通路门店!$S:$S,通讯客户沙盘!$G2211)</f>
        <v>0</v>
      </c>
      <c r="X2211" s="99">
        <f t="shared" si="170"/>
        <v>0</v>
      </c>
      <c r="Y2211" s="99">
        <f>COUNTIFS(通讯通路门店!$S:$S,$G2211,通讯通路门店!$J:$J,"荣耀体验店")+COUNTIFS(通讯通路门店!$S:$S,$G2211,通讯通路门店!$J:$J,"荣耀授权专卖店")</f>
        <v>0</v>
      </c>
      <c r="Z2211" s="99">
        <f>COUNTIFS(通讯通路门店!$S:$S,$G2211,通讯通路门店!$J:$J,"VIVO体验店")</f>
        <v>0</v>
      </c>
      <c r="AA2211" s="99">
        <f>COUNTIFS(通讯通路门店!$S:$S,$G2211,通讯通路门店!$J:$J,"OPPO体验店")</f>
        <v>0</v>
      </c>
      <c r="AB2211" s="99">
        <f>COUNTIFS(通讯通路门店!$S:$S,$G2211,通讯通路门店!$J:$J,"华为授权体验店")+COUNTIFS(通讯通路门店!$S:$S,$G2211,通讯通路门店!$J:$J,"华为堡垒店")</f>
        <v>0</v>
      </c>
      <c r="AC2211" s="99">
        <f>COUNTIFS(通讯通路门店!$S:$S,$G2211,通讯通路门店!$J:$J,"小米体验店")</f>
        <v>0</v>
      </c>
      <c r="AD2211" s="99">
        <f>COUNTIFS(通讯通路门店!$S:$S,$G2211,通讯通路门店!$J:$J,"苹果体验店")</f>
        <v>0</v>
      </c>
      <c r="AE2211" s="99">
        <f>COUNTIFS(通讯通路门店!$S:$S,$G2211,通讯通路门店!$J:$J,"其他品牌专卖店")</f>
        <v>0</v>
      </c>
      <c r="AF2211" s="99">
        <f>SUMIFS(通讯通路门店!$BI:$BI,通讯通路门店!$S:$S,$G2211)</f>
        <v>0</v>
      </c>
      <c r="AG2211" s="99">
        <f>SUMIFS(通讯通路门店!$BH:$BH,通讯通路门店!$S:$S,$G2211)</f>
        <v>0</v>
      </c>
      <c r="AH2211" s="99">
        <f t="shared" si="171"/>
        <v>0</v>
      </c>
      <c r="AI2211" s="99">
        <f>SUMIFS(通讯通路门店!$BB:$BB,通讯通路门店!$S:$S,$G2211)</f>
        <v>0</v>
      </c>
      <c r="AJ2211" s="99">
        <f>SUMIFS(通讯通路门店!$BE:$BE,通讯通路门店!$S:$S,$G2211)</f>
        <v>0</v>
      </c>
      <c r="AK2211" s="99">
        <f>SUMIFS(通讯通路门店!$BG:$BG,通讯通路门店!$S:$S,$G2211)</f>
        <v>0</v>
      </c>
      <c r="AL2211" s="99">
        <f>SUMIFS(通讯通路门店!$BC:$BC,通讯通路门店!$S:$S,$G2211)</f>
        <v>0</v>
      </c>
      <c r="AM2211" s="99">
        <f>SUMIFS(通讯通路门店!$BD:$BD,通讯通路门店!$S:$S,$G2211)</f>
        <v>0</v>
      </c>
      <c r="AN2211" s="99">
        <f>SUMIFS(通讯通路门店!$BF:$BF,通讯通路门店!$S:$S,$G2211)</f>
        <v>0</v>
      </c>
      <c r="AO2211" s="99">
        <f t="shared" si="172"/>
        <v>0</v>
      </c>
      <c r="AP2211" s="99">
        <f>SUMIFS(通讯通路门店!$K:$K,通讯通路门店!$S:$S,$G2211)</f>
        <v>0</v>
      </c>
      <c r="AQ2211" s="83"/>
      <c r="AR2211" s="99">
        <f>SUMIFS(通讯通路门店!$T:$T,通讯通路门店!$S:$S,$G2211)</f>
        <v>0</v>
      </c>
      <c r="AS2211" s="99">
        <f>SUMIFS(通讯通路门店!$U:$U,通讯通路门店!$S:$S,$G2211)</f>
        <v>0</v>
      </c>
      <c r="AT2211" s="99">
        <f>SUMIFS(通讯通路门店!$V:$V,通讯通路门店!$S:$S,$G2211)</f>
        <v>0</v>
      </c>
      <c r="AU2211" s="99">
        <f>SUMIFS(通讯通路门店!$W:$W,通讯通路门店!$S:$S,$G2211)</f>
        <v>0</v>
      </c>
      <c r="AV2211" s="99">
        <f>SUMIFS(通讯通路门店!$Z:$Z,通讯通路门店!$S:$S,$G2211)</f>
        <v>0</v>
      </c>
      <c r="AW2211" s="99">
        <f>SUMIFS(通讯通路门店!$AB:$AB,通讯通路门店!$S:$S,$G2211)</f>
        <v>0</v>
      </c>
      <c r="AX2211" s="99">
        <f>SUMIFS(通讯通路门店!$X:$X,通讯通路门店!$S:$S,$G2211)</f>
        <v>0</v>
      </c>
      <c r="AY2211" s="99">
        <f>SUMIFS(通讯通路门店!$Y:$Y,通讯通路门店!$S:$S,$G2211)</f>
        <v>0</v>
      </c>
      <c r="AZ2211" s="99">
        <f>SUMIFS(通讯通路门店!$AA:$AA,通讯通路门店!$S:$S,$G2211)</f>
        <v>0</v>
      </c>
      <c r="BA2211" s="99">
        <f t="shared" si="173"/>
        <v>0</v>
      </c>
      <c r="BB2211" s="99">
        <f t="shared" si="174"/>
        <v>0</v>
      </c>
      <c r="BC2211" s="99">
        <f>SUMIFS(通讯通路门店!$W:$W,通讯通路门店!$S:$S,$G2211,通讯通路门店!$J:$J,"荣耀体验店")+SUMIFS(通讯通路门店!$W:$W,通讯通路门店!$S:$S,$G2211,通讯通路门店!$J:$J,"荣耀授权专卖店")</f>
        <v>0</v>
      </c>
      <c r="BD2211" s="99">
        <f>SUMIFS(通讯通路门店!$Z:$Z,通讯通路门店!$S:$S,$G2211,通讯通路门店!$J:$J,"VIVO体验店")</f>
        <v>0</v>
      </c>
      <c r="BE2211" s="99">
        <f>SUMIFS(通讯通路门店!$AB:$AB,通讯通路门店!$S:$S,$G2211,通讯通路门店!$J:$J,"OPPO体验店")</f>
        <v>0</v>
      </c>
      <c r="BF2211" s="99">
        <f>SUMIFS(通讯通路门店!$X:$X,通讯通路门店!$S:$S,$G2211,通讯通路门店!$J:$J,"华为授权体验店")+SUMIFS(通讯通路门店!$AA:$AA,通讯通路门店!$S:$S,$G2211,通讯通路门店!$J:$J,"华为堡垒店")</f>
        <v>0</v>
      </c>
      <c r="BG2211" s="99">
        <f>SUMIFS(通讯通路门店!$Y:$Y,通讯通路门店!$S:$S,$G2211,通讯通路门店!$J:$J,"小米体验店")</f>
        <v>0</v>
      </c>
      <c r="BH2211" s="99">
        <f>SUMIFS(通讯通路门店!$AA:$AA,通讯通路门店!$S:$S,$G2211,通讯通路门店!$J:$J,"苹果体验店")</f>
        <v>0</v>
      </c>
      <c r="BI2211" s="99">
        <f>SUMIFS(通讯通路门店!$K:$K,通讯通路门店!$S:$S,$G2211,通讯通路门店!$J:$J,"其他品牌专卖店")</f>
        <v>0</v>
      </c>
      <c r="BJ2211" s="99">
        <f>SUMIFS(通讯通路门店!$AC:$AC,通讯通路门店!$S:$S,$G2211)</f>
        <v>0</v>
      </c>
      <c r="BK2211" s="99">
        <f>SUMIFS(通讯通路门店!$AD:$AD,通讯通路门店!$S:$S,$G2211)</f>
        <v>0</v>
      </c>
      <c r="BL2211" s="99">
        <f>SUMIFS(通讯通路门店!$AE:$AE,通讯通路门店!$S:$S,$G2211)</f>
        <v>0</v>
      </c>
      <c r="BM2211" s="99">
        <f>SUMIFS(通讯通路门店!$AF:$AF,通讯通路门店!$S:$S,$G2211)</f>
        <v>0</v>
      </c>
      <c r="BN2211" s="99">
        <f>SUMIFS(通讯通路门店!$AG:$AG,通讯通路门店!$S:$S,$G2211)</f>
        <v>0</v>
      </c>
      <c r="BO2211" s="99">
        <f>SUMIFS(通讯通路门店!$AH:$AH,通讯通路门店!$S:$S,$G2211)</f>
        <v>0</v>
      </c>
      <c r="BP2211" s="99">
        <f>SUMIFS(通讯通路门店!$AI:$AI,通讯通路门店!$S:$S,$G2211)</f>
        <v>0</v>
      </c>
      <c r="BQ2211" s="83"/>
    </row>
    <row r="2212" spans="1:69">
      <c r="A2212" s="99" t="str">
        <f>IFERROR(_xlfn.XLOOKUP($G2212,通讯通路门店!$S$4:$S$993933,通讯通路门店!$A$4:$A$993933,0,0),"")</f>
        <v>海南省</v>
      </c>
      <c r="B2212" s="99" t="str">
        <f>IFERROR(_xlfn.XLOOKUP($G2212,通讯通路门店!$S$4:$S$993933,通讯通路门店!$B$4:$B$993933,0,0),"")</f>
        <v>乐东黎族自治县</v>
      </c>
      <c r="C2212" s="99" t="str">
        <f>IFERROR(_xlfn.XLOOKUP($G2212,通讯通路门店!$S$4:$S$993933,通讯通路门店!$C$4:$C$993933,0,0),"")</f>
        <v>乐东黎族自治县</v>
      </c>
      <c r="D2212" s="99" t="str">
        <f>IFERROR(_xlfn.XLOOKUP($G2212,通讯通路门店!$S$4:$S$993933,通讯通路门店!$D$4:$D$993933,0,0),"")</f>
        <v>万冲镇</v>
      </c>
      <c r="E2212" s="83"/>
      <c r="F2212" s="83"/>
      <c r="G2212" s="101"/>
      <c r="H2212" s="102">
        <f>IFERROR(_xlfn.XLOOKUP($G2212,通讯通路门店!$S$4:$S$993933,通讯通路门店!$R$4:$R$993933,0,0),"")</f>
        <v>0</v>
      </c>
      <c r="I2212" s="83"/>
      <c r="J2212" s="83"/>
      <c r="K2212" s="83"/>
      <c r="L2212" s="83"/>
      <c r="M2212" s="83"/>
      <c r="N2212" s="83"/>
      <c r="O2212" s="83"/>
      <c r="P2212" s="83"/>
      <c r="Q2212" s="83"/>
      <c r="R2212" s="83"/>
      <c r="S2212" s="83"/>
      <c r="T2212" s="83"/>
      <c r="U2212" s="99">
        <f>COUNTIF(通讯通路门店!$S:$S,$G2212)</f>
        <v>0</v>
      </c>
      <c r="V2212" s="99">
        <f>COUNTIFS(通讯通路门店!$S:$S,$G2212,通讯通路门店!$J:$J,"综合卖场")</f>
        <v>0</v>
      </c>
      <c r="W2212" s="99">
        <f>SUMIFS(通讯通路门店!$AJ:$AJ,通讯通路门店!$S:$S,通讯客户沙盘!$G2212)</f>
        <v>0</v>
      </c>
      <c r="X2212" s="99">
        <f t="shared" si="170"/>
        <v>0</v>
      </c>
      <c r="Y2212" s="99">
        <f>COUNTIFS(通讯通路门店!$S:$S,$G2212,通讯通路门店!$J:$J,"荣耀体验店")+COUNTIFS(通讯通路门店!$S:$S,$G2212,通讯通路门店!$J:$J,"荣耀授权专卖店")</f>
        <v>0</v>
      </c>
      <c r="Z2212" s="99">
        <f>COUNTIFS(通讯通路门店!$S:$S,$G2212,通讯通路门店!$J:$J,"VIVO体验店")</f>
        <v>0</v>
      </c>
      <c r="AA2212" s="99">
        <f>COUNTIFS(通讯通路门店!$S:$S,$G2212,通讯通路门店!$J:$J,"OPPO体验店")</f>
        <v>0</v>
      </c>
      <c r="AB2212" s="99">
        <f>COUNTIFS(通讯通路门店!$S:$S,$G2212,通讯通路门店!$J:$J,"华为授权体验店")+COUNTIFS(通讯通路门店!$S:$S,$G2212,通讯通路门店!$J:$J,"华为堡垒店")</f>
        <v>0</v>
      </c>
      <c r="AC2212" s="99">
        <f>COUNTIFS(通讯通路门店!$S:$S,$G2212,通讯通路门店!$J:$J,"小米体验店")</f>
        <v>0</v>
      </c>
      <c r="AD2212" s="99">
        <f>COUNTIFS(通讯通路门店!$S:$S,$G2212,通讯通路门店!$J:$J,"苹果体验店")</f>
        <v>0</v>
      </c>
      <c r="AE2212" s="99">
        <f>COUNTIFS(通讯通路门店!$S:$S,$G2212,通讯通路门店!$J:$J,"其他品牌专卖店")</f>
        <v>0</v>
      </c>
      <c r="AF2212" s="99">
        <f>SUMIFS(通讯通路门店!$BI:$BI,通讯通路门店!$S:$S,$G2212)</f>
        <v>0</v>
      </c>
      <c r="AG2212" s="99">
        <f>SUMIFS(通讯通路门店!$BH:$BH,通讯通路门店!$S:$S,$G2212)</f>
        <v>0</v>
      </c>
      <c r="AH2212" s="99">
        <f t="shared" si="171"/>
        <v>0</v>
      </c>
      <c r="AI2212" s="99">
        <f>SUMIFS(通讯通路门店!$BB:$BB,通讯通路门店!$S:$S,$G2212)</f>
        <v>0</v>
      </c>
      <c r="AJ2212" s="99">
        <f>SUMIFS(通讯通路门店!$BE:$BE,通讯通路门店!$S:$S,$G2212)</f>
        <v>0</v>
      </c>
      <c r="AK2212" s="99">
        <f>SUMIFS(通讯通路门店!$BG:$BG,通讯通路门店!$S:$S,$G2212)</f>
        <v>0</v>
      </c>
      <c r="AL2212" s="99">
        <f>SUMIFS(通讯通路门店!$BC:$BC,通讯通路门店!$S:$S,$G2212)</f>
        <v>0</v>
      </c>
      <c r="AM2212" s="99">
        <f>SUMIFS(通讯通路门店!$BD:$BD,通讯通路门店!$S:$S,$G2212)</f>
        <v>0</v>
      </c>
      <c r="AN2212" s="99">
        <f>SUMIFS(通讯通路门店!$BF:$BF,通讯通路门店!$S:$S,$G2212)</f>
        <v>0</v>
      </c>
      <c r="AO2212" s="99">
        <f t="shared" si="172"/>
        <v>0</v>
      </c>
      <c r="AP2212" s="99">
        <f>SUMIFS(通讯通路门店!$K:$K,通讯通路门店!$S:$S,$G2212)</f>
        <v>0</v>
      </c>
      <c r="AQ2212" s="83"/>
      <c r="AR2212" s="99">
        <f>SUMIFS(通讯通路门店!$T:$T,通讯通路门店!$S:$S,$G2212)</f>
        <v>0</v>
      </c>
      <c r="AS2212" s="99">
        <f>SUMIFS(通讯通路门店!$U:$U,通讯通路门店!$S:$S,$G2212)</f>
        <v>0</v>
      </c>
      <c r="AT2212" s="99">
        <f>SUMIFS(通讯通路门店!$V:$V,通讯通路门店!$S:$S,$G2212)</f>
        <v>0</v>
      </c>
      <c r="AU2212" s="99">
        <f>SUMIFS(通讯通路门店!$W:$W,通讯通路门店!$S:$S,$G2212)</f>
        <v>0</v>
      </c>
      <c r="AV2212" s="99">
        <f>SUMIFS(通讯通路门店!$Z:$Z,通讯通路门店!$S:$S,$G2212)</f>
        <v>0</v>
      </c>
      <c r="AW2212" s="99">
        <f>SUMIFS(通讯通路门店!$AB:$AB,通讯通路门店!$S:$S,$G2212)</f>
        <v>0</v>
      </c>
      <c r="AX2212" s="99">
        <f>SUMIFS(通讯通路门店!$X:$X,通讯通路门店!$S:$S,$G2212)</f>
        <v>0</v>
      </c>
      <c r="AY2212" s="99">
        <f>SUMIFS(通讯通路门店!$Y:$Y,通讯通路门店!$S:$S,$G2212)</f>
        <v>0</v>
      </c>
      <c r="AZ2212" s="99">
        <f>SUMIFS(通讯通路门店!$AA:$AA,通讯通路门店!$S:$S,$G2212)</f>
        <v>0</v>
      </c>
      <c r="BA2212" s="99">
        <f t="shared" si="173"/>
        <v>0</v>
      </c>
      <c r="BB2212" s="99">
        <f t="shared" si="174"/>
        <v>0</v>
      </c>
      <c r="BC2212" s="99">
        <f>SUMIFS(通讯通路门店!$W:$W,通讯通路门店!$S:$S,$G2212,通讯通路门店!$J:$J,"荣耀体验店")+SUMIFS(通讯通路门店!$W:$W,通讯通路门店!$S:$S,$G2212,通讯通路门店!$J:$J,"荣耀授权专卖店")</f>
        <v>0</v>
      </c>
      <c r="BD2212" s="99">
        <f>SUMIFS(通讯通路门店!$Z:$Z,通讯通路门店!$S:$S,$G2212,通讯通路门店!$J:$J,"VIVO体验店")</f>
        <v>0</v>
      </c>
      <c r="BE2212" s="99">
        <f>SUMIFS(通讯通路门店!$AB:$AB,通讯通路门店!$S:$S,$G2212,通讯通路门店!$J:$J,"OPPO体验店")</f>
        <v>0</v>
      </c>
      <c r="BF2212" s="99">
        <f>SUMIFS(通讯通路门店!$X:$X,通讯通路门店!$S:$S,$G2212,通讯通路门店!$J:$J,"华为授权体验店")+SUMIFS(通讯通路门店!$AA:$AA,通讯通路门店!$S:$S,$G2212,通讯通路门店!$J:$J,"华为堡垒店")</f>
        <v>0</v>
      </c>
      <c r="BG2212" s="99">
        <f>SUMIFS(通讯通路门店!$Y:$Y,通讯通路门店!$S:$S,$G2212,通讯通路门店!$J:$J,"小米体验店")</f>
        <v>0</v>
      </c>
      <c r="BH2212" s="99">
        <f>SUMIFS(通讯通路门店!$AA:$AA,通讯通路门店!$S:$S,$G2212,通讯通路门店!$J:$J,"苹果体验店")</f>
        <v>0</v>
      </c>
      <c r="BI2212" s="99">
        <f>SUMIFS(通讯通路门店!$K:$K,通讯通路门店!$S:$S,$G2212,通讯通路门店!$J:$J,"其他品牌专卖店")</f>
        <v>0</v>
      </c>
      <c r="BJ2212" s="99">
        <f>SUMIFS(通讯通路门店!$AC:$AC,通讯通路门店!$S:$S,$G2212)</f>
        <v>0</v>
      </c>
      <c r="BK2212" s="99">
        <f>SUMIFS(通讯通路门店!$AD:$AD,通讯通路门店!$S:$S,$G2212)</f>
        <v>0</v>
      </c>
      <c r="BL2212" s="99">
        <f>SUMIFS(通讯通路门店!$AE:$AE,通讯通路门店!$S:$S,$G2212)</f>
        <v>0</v>
      </c>
      <c r="BM2212" s="99">
        <f>SUMIFS(通讯通路门店!$AF:$AF,通讯通路门店!$S:$S,$G2212)</f>
        <v>0</v>
      </c>
      <c r="BN2212" s="99">
        <f>SUMIFS(通讯通路门店!$AG:$AG,通讯通路门店!$S:$S,$G2212)</f>
        <v>0</v>
      </c>
      <c r="BO2212" s="99">
        <f>SUMIFS(通讯通路门店!$AH:$AH,通讯通路门店!$S:$S,$G2212)</f>
        <v>0</v>
      </c>
      <c r="BP2212" s="99">
        <f>SUMIFS(通讯通路门店!$AI:$AI,通讯通路门店!$S:$S,$G2212)</f>
        <v>0</v>
      </c>
      <c r="BQ2212" s="83"/>
    </row>
    <row r="2213" spans="1:69">
      <c r="A2213" s="99" t="str">
        <f>IFERROR(_xlfn.XLOOKUP($G2213,通讯通路门店!$S$4:$S$993933,通讯通路门店!$A$4:$A$993933,0,0),"")</f>
        <v>海南省</v>
      </c>
      <c r="B2213" s="99" t="str">
        <f>IFERROR(_xlfn.XLOOKUP($G2213,通讯通路门店!$S$4:$S$993933,通讯通路门店!$B$4:$B$993933,0,0),"")</f>
        <v>乐东黎族自治县</v>
      </c>
      <c r="C2213" s="99" t="str">
        <f>IFERROR(_xlfn.XLOOKUP($G2213,通讯通路门店!$S$4:$S$993933,通讯通路门店!$C$4:$C$993933,0,0),"")</f>
        <v>乐东黎族自治县</v>
      </c>
      <c r="D2213" s="99" t="str">
        <f>IFERROR(_xlfn.XLOOKUP($G2213,通讯通路门店!$S$4:$S$993933,通讯通路门店!$D$4:$D$993933,0,0),"")</f>
        <v>万冲镇</v>
      </c>
      <c r="E2213" s="83"/>
      <c r="F2213" s="83"/>
      <c r="G2213" s="101"/>
      <c r="H2213" s="102">
        <f>IFERROR(_xlfn.XLOOKUP($G2213,通讯通路门店!$S$4:$S$993933,通讯通路门店!$R$4:$R$993933,0,0),"")</f>
        <v>0</v>
      </c>
      <c r="I2213" s="83"/>
      <c r="J2213" s="83"/>
      <c r="K2213" s="83"/>
      <c r="L2213" s="83"/>
      <c r="M2213" s="83"/>
      <c r="N2213" s="83"/>
      <c r="O2213" s="83"/>
      <c r="P2213" s="83"/>
      <c r="Q2213" s="83"/>
      <c r="R2213" s="83"/>
      <c r="S2213" s="83"/>
      <c r="T2213" s="83"/>
      <c r="U2213" s="99">
        <f>COUNTIF(通讯通路门店!$S:$S,$G2213)</f>
        <v>0</v>
      </c>
      <c r="V2213" s="99">
        <f>COUNTIFS(通讯通路门店!$S:$S,$G2213,通讯通路门店!$J:$J,"综合卖场")</f>
        <v>0</v>
      </c>
      <c r="W2213" s="99">
        <f>SUMIFS(通讯通路门店!$AJ:$AJ,通讯通路门店!$S:$S,通讯客户沙盘!$G2213)</f>
        <v>0</v>
      </c>
      <c r="X2213" s="99">
        <f t="shared" si="170"/>
        <v>0</v>
      </c>
      <c r="Y2213" s="99">
        <f>COUNTIFS(通讯通路门店!$S:$S,$G2213,通讯通路门店!$J:$J,"荣耀体验店")+COUNTIFS(通讯通路门店!$S:$S,$G2213,通讯通路门店!$J:$J,"荣耀授权专卖店")</f>
        <v>0</v>
      </c>
      <c r="Z2213" s="99">
        <f>COUNTIFS(通讯通路门店!$S:$S,$G2213,通讯通路门店!$J:$J,"VIVO体验店")</f>
        <v>0</v>
      </c>
      <c r="AA2213" s="99">
        <f>COUNTIFS(通讯通路门店!$S:$S,$G2213,通讯通路门店!$J:$J,"OPPO体验店")</f>
        <v>0</v>
      </c>
      <c r="AB2213" s="99">
        <f>COUNTIFS(通讯通路门店!$S:$S,$G2213,通讯通路门店!$J:$J,"华为授权体验店")+COUNTIFS(通讯通路门店!$S:$S,$G2213,通讯通路门店!$J:$J,"华为堡垒店")</f>
        <v>0</v>
      </c>
      <c r="AC2213" s="99">
        <f>COUNTIFS(通讯通路门店!$S:$S,$G2213,通讯通路门店!$J:$J,"小米体验店")</f>
        <v>0</v>
      </c>
      <c r="AD2213" s="99">
        <f>COUNTIFS(通讯通路门店!$S:$S,$G2213,通讯通路门店!$J:$J,"苹果体验店")</f>
        <v>0</v>
      </c>
      <c r="AE2213" s="99">
        <f>COUNTIFS(通讯通路门店!$S:$S,$G2213,通讯通路门店!$J:$J,"其他品牌专卖店")</f>
        <v>0</v>
      </c>
      <c r="AF2213" s="99">
        <f>SUMIFS(通讯通路门店!$BI:$BI,通讯通路门店!$S:$S,$G2213)</f>
        <v>0</v>
      </c>
      <c r="AG2213" s="99">
        <f>SUMIFS(通讯通路门店!$BH:$BH,通讯通路门店!$S:$S,$G2213)</f>
        <v>0</v>
      </c>
      <c r="AH2213" s="99">
        <f t="shared" si="171"/>
        <v>0</v>
      </c>
      <c r="AI2213" s="99">
        <f>SUMIFS(通讯通路门店!$BB:$BB,通讯通路门店!$S:$S,$G2213)</f>
        <v>0</v>
      </c>
      <c r="AJ2213" s="99">
        <f>SUMIFS(通讯通路门店!$BE:$BE,通讯通路门店!$S:$S,$G2213)</f>
        <v>0</v>
      </c>
      <c r="AK2213" s="99">
        <f>SUMIFS(通讯通路门店!$BG:$BG,通讯通路门店!$S:$S,$G2213)</f>
        <v>0</v>
      </c>
      <c r="AL2213" s="99">
        <f>SUMIFS(通讯通路门店!$BC:$BC,通讯通路门店!$S:$S,$G2213)</f>
        <v>0</v>
      </c>
      <c r="AM2213" s="99">
        <f>SUMIFS(通讯通路门店!$BD:$BD,通讯通路门店!$S:$S,$G2213)</f>
        <v>0</v>
      </c>
      <c r="AN2213" s="99">
        <f>SUMIFS(通讯通路门店!$BF:$BF,通讯通路门店!$S:$S,$G2213)</f>
        <v>0</v>
      </c>
      <c r="AO2213" s="99">
        <f t="shared" si="172"/>
        <v>0</v>
      </c>
      <c r="AP2213" s="99">
        <f>SUMIFS(通讯通路门店!$K:$K,通讯通路门店!$S:$S,$G2213)</f>
        <v>0</v>
      </c>
      <c r="AQ2213" s="83"/>
      <c r="AR2213" s="99">
        <f>SUMIFS(通讯通路门店!$T:$T,通讯通路门店!$S:$S,$G2213)</f>
        <v>0</v>
      </c>
      <c r="AS2213" s="99">
        <f>SUMIFS(通讯通路门店!$U:$U,通讯通路门店!$S:$S,$G2213)</f>
        <v>0</v>
      </c>
      <c r="AT2213" s="99">
        <f>SUMIFS(通讯通路门店!$V:$V,通讯通路门店!$S:$S,$G2213)</f>
        <v>0</v>
      </c>
      <c r="AU2213" s="99">
        <f>SUMIFS(通讯通路门店!$W:$W,通讯通路门店!$S:$S,$G2213)</f>
        <v>0</v>
      </c>
      <c r="AV2213" s="99">
        <f>SUMIFS(通讯通路门店!$Z:$Z,通讯通路门店!$S:$S,$G2213)</f>
        <v>0</v>
      </c>
      <c r="AW2213" s="99">
        <f>SUMIFS(通讯通路门店!$AB:$AB,通讯通路门店!$S:$S,$G2213)</f>
        <v>0</v>
      </c>
      <c r="AX2213" s="99">
        <f>SUMIFS(通讯通路门店!$X:$X,通讯通路门店!$S:$S,$G2213)</f>
        <v>0</v>
      </c>
      <c r="AY2213" s="99">
        <f>SUMIFS(通讯通路门店!$Y:$Y,通讯通路门店!$S:$S,$G2213)</f>
        <v>0</v>
      </c>
      <c r="AZ2213" s="99">
        <f>SUMIFS(通讯通路门店!$AA:$AA,通讯通路门店!$S:$S,$G2213)</f>
        <v>0</v>
      </c>
      <c r="BA2213" s="99">
        <f t="shared" si="173"/>
        <v>0</v>
      </c>
      <c r="BB2213" s="99">
        <f t="shared" si="174"/>
        <v>0</v>
      </c>
      <c r="BC2213" s="99">
        <f>SUMIFS(通讯通路门店!$W:$W,通讯通路门店!$S:$S,$G2213,通讯通路门店!$J:$J,"荣耀体验店")+SUMIFS(通讯通路门店!$W:$W,通讯通路门店!$S:$S,$G2213,通讯通路门店!$J:$J,"荣耀授权专卖店")</f>
        <v>0</v>
      </c>
      <c r="BD2213" s="99">
        <f>SUMIFS(通讯通路门店!$Z:$Z,通讯通路门店!$S:$S,$G2213,通讯通路门店!$J:$J,"VIVO体验店")</f>
        <v>0</v>
      </c>
      <c r="BE2213" s="99">
        <f>SUMIFS(通讯通路门店!$AB:$AB,通讯通路门店!$S:$S,$G2213,通讯通路门店!$J:$J,"OPPO体验店")</f>
        <v>0</v>
      </c>
      <c r="BF2213" s="99">
        <f>SUMIFS(通讯通路门店!$X:$X,通讯通路门店!$S:$S,$G2213,通讯通路门店!$J:$J,"华为授权体验店")+SUMIFS(通讯通路门店!$AA:$AA,通讯通路门店!$S:$S,$G2213,通讯通路门店!$J:$J,"华为堡垒店")</f>
        <v>0</v>
      </c>
      <c r="BG2213" s="99">
        <f>SUMIFS(通讯通路门店!$Y:$Y,通讯通路门店!$S:$S,$G2213,通讯通路门店!$J:$J,"小米体验店")</f>
        <v>0</v>
      </c>
      <c r="BH2213" s="99">
        <f>SUMIFS(通讯通路门店!$AA:$AA,通讯通路门店!$S:$S,$G2213,通讯通路门店!$J:$J,"苹果体验店")</f>
        <v>0</v>
      </c>
      <c r="BI2213" s="99">
        <f>SUMIFS(通讯通路门店!$K:$K,通讯通路门店!$S:$S,$G2213,通讯通路门店!$J:$J,"其他品牌专卖店")</f>
        <v>0</v>
      </c>
      <c r="BJ2213" s="99">
        <f>SUMIFS(通讯通路门店!$AC:$AC,通讯通路门店!$S:$S,$G2213)</f>
        <v>0</v>
      </c>
      <c r="BK2213" s="99">
        <f>SUMIFS(通讯通路门店!$AD:$AD,通讯通路门店!$S:$S,$G2213)</f>
        <v>0</v>
      </c>
      <c r="BL2213" s="99">
        <f>SUMIFS(通讯通路门店!$AE:$AE,通讯通路门店!$S:$S,$G2213)</f>
        <v>0</v>
      </c>
      <c r="BM2213" s="99">
        <f>SUMIFS(通讯通路门店!$AF:$AF,通讯通路门店!$S:$S,$G2213)</f>
        <v>0</v>
      </c>
      <c r="BN2213" s="99">
        <f>SUMIFS(通讯通路门店!$AG:$AG,通讯通路门店!$S:$S,$G2213)</f>
        <v>0</v>
      </c>
      <c r="BO2213" s="99">
        <f>SUMIFS(通讯通路门店!$AH:$AH,通讯通路门店!$S:$S,$G2213)</f>
        <v>0</v>
      </c>
      <c r="BP2213" s="99">
        <f>SUMIFS(通讯通路门店!$AI:$AI,通讯通路门店!$S:$S,$G2213)</f>
        <v>0</v>
      </c>
      <c r="BQ2213" s="83"/>
    </row>
    <row r="2214" spans="1:69">
      <c r="A2214" s="99" t="str">
        <f>IFERROR(_xlfn.XLOOKUP($G2214,通讯通路门店!$S$4:$S$993933,通讯通路门店!$A$4:$A$993933,0,0),"")</f>
        <v>海南省</v>
      </c>
      <c r="B2214" s="99" t="str">
        <f>IFERROR(_xlfn.XLOOKUP($G2214,通讯通路门店!$S$4:$S$993933,通讯通路门店!$B$4:$B$993933,0,0),"")</f>
        <v>乐东黎族自治县</v>
      </c>
      <c r="C2214" s="99" t="str">
        <f>IFERROR(_xlfn.XLOOKUP($G2214,通讯通路门店!$S$4:$S$993933,通讯通路门店!$C$4:$C$993933,0,0),"")</f>
        <v>乐东黎族自治县</v>
      </c>
      <c r="D2214" s="99" t="str">
        <f>IFERROR(_xlfn.XLOOKUP($G2214,通讯通路门店!$S$4:$S$993933,通讯通路门店!$D$4:$D$993933,0,0),"")</f>
        <v>万冲镇</v>
      </c>
      <c r="E2214" s="83"/>
      <c r="F2214" s="83"/>
      <c r="G2214" s="101"/>
      <c r="H2214" s="102">
        <f>IFERROR(_xlfn.XLOOKUP($G2214,通讯通路门店!$S$4:$S$993933,通讯通路门店!$R$4:$R$993933,0,0),"")</f>
        <v>0</v>
      </c>
      <c r="I2214" s="83"/>
      <c r="J2214" s="83"/>
      <c r="K2214" s="83"/>
      <c r="L2214" s="83"/>
      <c r="M2214" s="83"/>
      <c r="N2214" s="83"/>
      <c r="O2214" s="83"/>
      <c r="P2214" s="83"/>
      <c r="Q2214" s="83"/>
      <c r="R2214" s="83"/>
      <c r="S2214" s="83"/>
      <c r="T2214" s="83"/>
      <c r="U2214" s="99">
        <f>COUNTIF(通讯通路门店!$S:$S,$G2214)</f>
        <v>0</v>
      </c>
      <c r="V2214" s="99">
        <f>COUNTIFS(通讯通路门店!$S:$S,$G2214,通讯通路门店!$J:$J,"综合卖场")</f>
        <v>0</v>
      </c>
      <c r="W2214" s="99">
        <f>SUMIFS(通讯通路门店!$AJ:$AJ,通讯通路门店!$S:$S,通讯客户沙盘!$G2214)</f>
        <v>0</v>
      </c>
      <c r="X2214" s="99">
        <f t="shared" si="170"/>
        <v>0</v>
      </c>
      <c r="Y2214" s="99">
        <f>COUNTIFS(通讯通路门店!$S:$S,$G2214,通讯通路门店!$J:$J,"荣耀体验店")+COUNTIFS(通讯通路门店!$S:$S,$G2214,通讯通路门店!$J:$J,"荣耀授权专卖店")</f>
        <v>0</v>
      </c>
      <c r="Z2214" s="99">
        <f>COUNTIFS(通讯通路门店!$S:$S,$G2214,通讯通路门店!$J:$J,"VIVO体验店")</f>
        <v>0</v>
      </c>
      <c r="AA2214" s="99">
        <f>COUNTIFS(通讯通路门店!$S:$S,$G2214,通讯通路门店!$J:$J,"OPPO体验店")</f>
        <v>0</v>
      </c>
      <c r="AB2214" s="99">
        <f>COUNTIFS(通讯通路门店!$S:$S,$G2214,通讯通路门店!$J:$J,"华为授权体验店")+COUNTIFS(通讯通路门店!$S:$S,$G2214,通讯通路门店!$J:$J,"华为堡垒店")</f>
        <v>0</v>
      </c>
      <c r="AC2214" s="99">
        <f>COUNTIFS(通讯通路门店!$S:$S,$G2214,通讯通路门店!$J:$J,"小米体验店")</f>
        <v>0</v>
      </c>
      <c r="AD2214" s="99">
        <f>COUNTIFS(通讯通路门店!$S:$S,$G2214,通讯通路门店!$J:$J,"苹果体验店")</f>
        <v>0</v>
      </c>
      <c r="AE2214" s="99">
        <f>COUNTIFS(通讯通路门店!$S:$S,$G2214,通讯通路门店!$J:$J,"其他品牌专卖店")</f>
        <v>0</v>
      </c>
      <c r="AF2214" s="99">
        <f>SUMIFS(通讯通路门店!$BI:$BI,通讯通路门店!$S:$S,$G2214)</f>
        <v>0</v>
      </c>
      <c r="AG2214" s="99">
        <f>SUMIFS(通讯通路门店!$BH:$BH,通讯通路门店!$S:$S,$G2214)</f>
        <v>0</v>
      </c>
      <c r="AH2214" s="99">
        <f t="shared" si="171"/>
        <v>0</v>
      </c>
      <c r="AI2214" s="99">
        <f>SUMIFS(通讯通路门店!$BB:$BB,通讯通路门店!$S:$S,$G2214)</f>
        <v>0</v>
      </c>
      <c r="AJ2214" s="99">
        <f>SUMIFS(通讯通路门店!$BE:$BE,通讯通路门店!$S:$S,$G2214)</f>
        <v>0</v>
      </c>
      <c r="AK2214" s="99">
        <f>SUMIFS(通讯通路门店!$BG:$BG,通讯通路门店!$S:$S,$G2214)</f>
        <v>0</v>
      </c>
      <c r="AL2214" s="99">
        <f>SUMIFS(通讯通路门店!$BC:$BC,通讯通路门店!$S:$S,$G2214)</f>
        <v>0</v>
      </c>
      <c r="AM2214" s="99">
        <f>SUMIFS(通讯通路门店!$BD:$BD,通讯通路门店!$S:$S,$G2214)</f>
        <v>0</v>
      </c>
      <c r="AN2214" s="99">
        <f>SUMIFS(通讯通路门店!$BF:$BF,通讯通路门店!$S:$S,$G2214)</f>
        <v>0</v>
      </c>
      <c r="AO2214" s="99">
        <f t="shared" si="172"/>
        <v>0</v>
      </c>
      <c r="AP2214" s="99">
        <f>SUMIFS(通讯通路门店!$K:$K,通讯通路门店!$S:$S,$G2214)</f>
        <v>0</v>
      </c>
      <c r="AQ2214" s="83"/>
      <c r="AR2214" s="99">
        <f>SUMIFS(通讯通路门店!$T:$T,通讯通路门店!$S:$S,$G2214)</f>
        <v>0</v>
      </c>
      <c r="AS2214" s="99">
        <f>SUMIFS(通讯通路门店!$U:$U,通讯通路门店!$S:$S,$G2214)</f>
        <v>0</v>
      </c>
      <c r="AT2214" s="99">
        <f>SUMIFS(通讯通路门店!$V:$V,通讯通路门店!$S:$S,$G2214)</f>
        <v>0</v>
      </c>
      <c r="AU2214" s="99">
        <f>SUMIFS(通讯通路门店!$W:$W,通讯通路门店!$S:$S,$G2214)</f>
        <v>0</v>
      </c>
      <c r="AV2214" s="99">
        <f>SUMIFS(通讯通路门店!$Z:$Z,通讯通路门店!$S:$S,$G2214)</f>
        <v>0</v>
      </c>
      <c r="AW2214" s="99">
        <f>SUMIFS(通讯通路门店!$AB:$AB,通讯通路门店!$S:$S,$G2214)</f>
        <v>0</v>
      </c>
      <c r="AX2214" s="99">
        <f>SUMIFS(通讯通路门店!$X:$X,通讯通路门店!$S:$S,$G2214)</f>
        <v>0</v>
      </c>
      <c r="AY2214" s="99">
        <f>SUMIFS(通讯通路门店!$Y:$Y,通讯通路门店!$S:$S,$G2214)</f>
        <v>0</v>
      </c>
      <c r="AZ2214" s="99">
        <f>SUMIFS(通讯通路门店!$AA:$AA,通讯通路门店!$S:$S,$G2214)</f>
        <v>0</v>
      </c>
      <c r="BA2214" s="99">
        <f t="shared" si="173"/>
        <v>0</v>
      </c>
      <c r="BB2214" s="99">
        <f t="shared" si="174"/>
        <v>0</v>
      </c>
      <c r="BC2214" s="99">
        <f>SUMIFS(通讯通路门店!$W:$W,通讯通路门店!$S:$S,$G2214,通讯通路门店!$J:$J,"荣耀体验店")+SUMIFS(通讯通路门店!$W:$W,通讯通路门店!$S:$S,$G2214,通讯通路门店!$J:$J,"荣耀授权专卖店")</f>
        <v>0</v>
      </c>
      <c r="BD2214" s="99">
        <f>SUMIFS(通讯通路门店!$Z:$Z,通讯通路门店!$S:$S,$G2214,通讯通路门店!$J:$J,"VIVO体验店")</f>
        <v>0</v>
      </c>
      <c r="BE2214" s="99">
        <f>SUMIFS(通讯通路门店!$AB:$AB,通讯通路门店!$S:$S,$G2214,通讯通路门店!$J:$J,"OPPO体验店")</f>
        <v>0</v>
      </c>
      <c r="BF2214" s="99">
        <f>SUMIFS(通讯通路门店!$X:$X,通讯通路门店!$S:$S,$G2214,通讯通路门店!$J:$J,"华为授权体验店")+SUMIFS(通讯通路门店!$AA:$AA,通讯通路门店!$S:$S,$G2214,通讯通路门店!$J:$J,"华为堡垒店")</f>
        <v>0</v>
      </c>
      <c r="BG2214" s="99">
        <f>SUMIFS(通讯通路门店!$Y:$Y,通讯通路门店!$S:$S,$G2214,通讯通路门店!$J:$J,"小米体验店")</f>
        <v>0</v>
      </c>
      <c r="BH2214" s="99">
        <f>SUMIFS(通讯通路门店!$AA:$AA,通讯通路门店!$S:$S,$G2214,通讯通路门店!$J:$J,"苹果体验店")</f>
        <v>0</v>
      </c>
      <c r="BI2214" s="99">
        <f>SUMIFS(通讯通路门店!$K:$K,通讯通路门店!$S:$S,$G2214,通讯通路门店!$J:$J,"其他品牌专卖店")</f>
        <v>0</v>
      </c>
      <c r="BJ2214" s="99">
        <f>SUMIFS(通讯通路门店!$AC:$AC,通讯通路门店!$S:$S,$G2214)</f>
        <v>0</v>
      </c>
      <c r="BK2214" s="99">
        <f>SUMIFS(通讯通路门店!$AD:$AD,通讯通路门店!$S:$S,$G2214)</f>
        <v>0</v>
      </c>
      <c r="BL2214" s="99">
        <f>SUMIFS(通讯通路门店!$AE:$AE,通讯通路门店!$S:$S,$G2214)</f>
        <v>0</v>
      </c>
      <c r="BM2214" s="99">
        <f>SUMIFS(通讯通路门店!$AF:$AF,通讯通路门店!$S:$S,$G2214)</f>
        <v>0</v>
      </c>
      <c r="BN2214" s="99">
        <f>SUMIFS(通讯通路门店!$AG:$AG,通讯通路门店!$S:$S,$G2214)</f>
        <v>0</v>
      </c>
      <c r="BO2214" s="99">
        <f>SUMIFS(通讯通路门店!$AH:$AH,通讯通路门店!$S:$S,$G2214)</f>
        <v>0</v>
      </c>
      <c r="BP2214" s="99">
        <f>SUMIFS(通讯通路门店!$AI:$AI,通讯通路门店!$S:$S,$G2214)</f>
        <v>0</v>
      </c>
      <c r="BQ2214" s="83"/>
    </row>
    <row r="2215" spans="1:69">
      <c r="A2215" s="99" t="str">
        <f>IFERROR(_xlfn.XLOOKUP($G2215,通讯通路门店!$S$4:$S$993933,通讯通路门店!$A$4:$A$993933,0,0),"")</f>
        <v>海南省</v>
      </c>
      <c r="B2215" s="99" t="str">
        <f>IFERROR(_xlfn.XLOOKUP($G2215,通讯通路门店!$S$4:$S$993933,通讯通路门店!$B$4:$B$993933,0,0),"")</f>
        <v>乐东黎族自治县</v>
      </c>
      <c r="C2215" s="99" t="str">
        <f>IFERROR(_xlfn.XLOOKUP($G2215,通讯通路门店!$S$4:$S$993933,通讯通路门店!$C$4:$C$993933,0,0),"")</f>
        <v>乐东黎族自治县</v>
      </c>
      <c r="D2215" s="99" t="str">
        <f>IFERROR(_xlfn.XLOOKUP($G2215,通讯通路门店!$S$4:$S$993933,通讯通路门店!$D$4:$D$993933,0,0),"")</f>
        <v>万冲镇</v>
      </c>
      <c r="E2215" s="83"/>
      <c r="F2215" s="83"/>
      <c r="G2215" s="101"/>
      <c r="H2215" s="102">
        <f>IFERROR(_xlfn.XLOOKUP($G2215,通讯通路门店!$S$4:$S$993933,通讯通路门店!$R$4:$R$993933,0,0),"")</f>
        <v>0</v>
      </c>
      <c r="I2215" s="83"/>
      <c r="J2215" s="83"/>
      <c r="K2215" s="83"/>
      <c r="L2215" s="83"/>
      <c r="M2215" s="83"/>
      <c r="N2215" s="83"/>
      <c r="O2215" s="83"/>
      <c r="P2215" s="83"/>
      <c r="Q2215" s="83"/>
      <c r="R2215" s="83"/>
      <c r="S2215" s="83"/>
      <c r="T2215" s="83"/>
      <c r="U2215" s="99">
        <f>COUNTIF(通讯通路门店!$S:$S,$G2215)</f>
        <v>0</v>
      </c>
      <c r="V2215" s="99">
        <f>COUNTIFS(通讯通路门店!$S:$S,$G2215,通讯通路门店!$J:$J,"综合卖场")</f>
        <v>0</v>
      </c>
      <c r="W2215" s="99">
        <f>SUMIFS(通讯通路门店!$AJ:$AJ,通讯通路门店!$S:$S,通讯客户沙盘!$G2215)</f>
        <v>0</v>
      </c>
      <c r="X2215" s="99">
        <f t="shared" si="170"/>
        <v>0</v>
      </c>
      <c r="Y2215" s="99">
        <f>COUNTIFS(通讯通路门店!$S:$S,$G2215,通讯通路门店!$J:$J,"荣耀体验店")+COUNTIFS(通讯通路门店!$S:$S,$G2215,通讯通路门店!$J:$J,"荣耀授权专卖店")</f>
        <v>0</v>
      </c>
      <c r="Z2215" s="99">
        <f>COUNTIFS(通讯通路门店!$S:$S,$G2215,通讯通路门店!$J:$J,"VIVO体验店")</f>
        <v>0</v>
      </c>
      <c r="AA2215" s="99">
        <f>COUNTIFS(通讯通路门店!$S:$S,$G2215,通讯通路门店!$J:$J,"OPPO体验店")</f>
        <v>0</v>
      </c>
      <c r="AB2215" s="99">
        <f>COUNTIFS(通讯通路门店!$S:$S,$G2215,通讯通路门店!$J:$J,"华为授权体验店")+COUNTIFS(通讯通路门店!$S:$S,$G2215,通讯通路门店!$J:$J,"华为堡垒店")</f>
        <v>0</v>
      </c>
      <c r="AC2215" s="99">
        <f>COUNTIFS(通讯通路门店!$S:$S,$G2215,通讯通路门店!$J:$J,"小米体验店")</f>
        <v>0</v>
      </c>
      <c r="AD2215" s="99">
        <f>COUNTIFS(通讯通路门店!$S:$S,$G2215,通讯通路门店!$J:$J,"苹果体验店")</f>
        <v>0</v>
      </c>
      <c r="AE2215" s="99">
        <f>COUNTIFS(通讯通路门店!$S:$S,$G2215,通讯通路门店!$J:$J,"其他品牌专卖店")</f>
        <v>0</v>
      </c>
      <c r="AF2215" s="99">
        <f>SUMIFS(通讯通路门店!$BI:$BI,通讯通路门店!$S:$S,$G2215)</f>
        <v>0</v>
      </c>
      <c r="AG2215" s="99">
        <f>SUMIFS(通讯通路门店!$BH:$BH,通讯通路门店!$S:$S,$G2215)</f>
        <v>0</v>
      </c>
      <c r="AH2215" s="99">
        <f t="shared" si="171"/>
        <v>0</v>
      </c>
      <c r="AI2215" s="99">
        <f>SUMIFS(通讯通路门店!$BB:$BB,通讯通路门店!$S:$S,$G2215)</f>
        <v>0</v>
      </c>
      <c r="AJ2215" s="99">
        <f>SUMIFS(通讯通路门店!$BE:$BE,通讯通路门店!$S:$S,$G2215)</f>
        <v>0</v>
      </c>
      <c r="AK2215" s="99">
        <f>SUMIFS(通讯通路门店!$BG:$BG,通讯通路门店!$S:$S,$G2215)</f>
        <v>0</v>
      </c>
      <c r="AL2215" s="99">
        <f>SUMIFS(通讯通路门店!$BC:$BC,通讯通路门店!$S:$S,$G2215)</f>
        <v>0</v>
      </c>
      <c r="AM2215" s="99">
        <f>SUMIFS(通讯通路门店!$BD:$BD,通讯通路门店!$S:$S,$G2215)</f>
        <v>0</v>
      </c>
      <c r="AN2215" s="99">
        <f>SUMIFS(通讯通路门店!$BF:$BF,通讯通路门店!$S:$S,$G2215)</f>
        <v>0</v>
      </c>
      <c r="AO2215" s="99">
        <f t="shared" si="172"/>
        <v>0</v>
      </c>
      <c r="AP2215" s="99">
        <f>SUMIFS(通讯通路门店!$K:$K,通讯通路门店!$S:$S,$G2215)</f>
        <v>0</v>
      </c>
      <c r="AQ2215" s="83"/>
      <c r="AR2215" s="99">
        <f>SUMIFS(通讯通路门店!$T:$T,通讯通路门店!$S:$S,$G2215)</f>
        <v>0</v>
      </c>
      <c r="AS2215" s="99">
        <f>SUMIFS(通讯通路门店!$U:$U,通讯通路门店!$S:$S,$G2215)</f>
        <v>0</v>
      </c>
      <c r="AT2215" s="99">
        <f>SUMIFS(通讯通路门店!$V:$V,通讯通路门店!$S:$S,$G2215)</f>
        <v>0</v>
      </c>
      <c r="AU2215" s="99">
        <f>SUMIFS(通讯通路门店!$W:$W,通讯通路门店!$S:$S,$G2215)</f>
        <v>0</v>
      </c>
      <c r="AV2215" s="99">
        <f>SUMIFS(通讯通路门店!$Z:$Z,通讯通路门店!$S:$S,$G2215)</f>
        <v>0</v>
      </c>
      <c r="AW2215" s="99">
        <f>SUMIFS(通讯通路门店!$AB:$AB,通讯通路门店!$S:$S,$G2215)</f>
        <v>0</v>
      </c>
      <c r="AX2215" s="99">
        <f>SUMIFS(通讯通路门店!$X:$X,通讯通路门店!$S:$S,$G2215)</f>
        <v>0</v>
      </c>
      <c r="AY2215" s="99">
        <f>SUMIFS(通讯通路门店!$Y:$Y,通讯通路门店!$S:$S,$G2215)</f>
        <v>0</v>
      </c>
      <c r="AZ2215" s="99">
        <f>SUMIFS(通讯通路门店!$AA:$AA,通讯通路门店!$S:$S,$G2215)</f>
        <v>0</v>
      </c>
      <c r="BA2215" s="99">
        <f t="shared" si="173"/>
        <v>0</v>
      </c>
      <c r="BB2215" s="99">
        <f t="shared" si="174"/>
        <v>0</v>
      </c>
      <c r="BC2215" s="99">
        <f>SUMIFS(通讯通路门店!$W:$W,通讯通路门店!$S:$S,$G2215,通讯通路门店!$J:$J,"荣耀体验店")+SUMIFS(通讯通路门店!$W:$W,通讯通路门店!$S:$S,$G2215,通讯通路门店!$J:$J,"荣耀授权专卖店")</f>
        <v>0</v>
      </c>
      <c r="BD2215" s="99">
        <f>SUMIFS(通讯通路门店!$Z:$Z,通讯通路门店!$S:$S,$G2215,通讯通路门店!$J:$J,"VIVO体验店")</f>
        <v>0</v>
      </c>
      <c r="BE2215" s="99">
        <f>SUMIFS(通讯通路门店!$AB:$AB,通讯通路门店!$S:$S,$G2215,通讯通路门店!$J:$J,"OPPO体验店")</f>
        <v>0</v>
      </c>
      <c r="BF2215" s="99">
        <f>SUMIFS(通讯通路门店!$X:$X,通讯通路门店!$S:$S,$G2215,通讯通路门店!$J:$J,"华为授权体验店")+SUMIFS(通讯通路门店!$AA:$AA,通讯通路门店!$S:$S,$G2215,通讯通路门店!$J:$J,"华为堡垒店")</f>
        <v>0</v>
      </c>
      <c r="BG2215" s="99">
        <f>SUMIFS(通讯通路门店!$Y:$Y,通讯通路门店!$S:$S,$G2215,通讯通路门店!$J:$J,"小米体验店")</f>
        <v>0</v>
      </c>
      <c r="BH2215" s="99">
        <f>SUMIFS(通讯通路门店!$AA:$AA,通讯通路门店!$S:$S,$G2215,通讯通路门店!$J:$J,"苹果体验店")</f>
        <v>0</v>
      </c>
      <c r="BI2215" s="99">
        <f>SUMIFS(通讯通路门店!$K:$K,通讯通路门店!$S:$S,$G2215,通讯通路门店!$J:$J,"其他品牌专卖店")</f>
        <v>0</v>
      </c>
      <c r="BJ2215" s="99">
        <f>SUMIFS(通讯通路门店!$AC:$AC,通讯通路门店!$S:$S,$G2215)</f>
        <v>0</v>
      </c>
      <c r="BK2215" s="99">
        <f>SUMIFS(通讯通路门店!$AD:$AD,通讯通路门店!$S:$S,$G2215)</f>
        <v>0</v>
      </c>
      <c r="BL2215" s="99">
        <f>SUMIFS(通讯通路门店!$AE:$AE,通讯通路门店!$S:$S,$G2215)</f>
        <v>0</v>
      </c>
      <c r="BM2215" s="99">
        <f>SUMIFS(通讯通路门店!$AF:$AF,通讯通路门店!$S:$S,$G2215)</f>
        <v>0</v>
      </c>
      <c r="BN2215" s="99">
        <f>SUMIFS(通讯通路门店!$AG:$AG,通讯通路门店!$S:$S,$G2215)</f>
        <v>0</v>
      </c>
      <c r="BO2215" s="99">
        <f>SUMIFS(通讯通路门店!$AH:$AH,通讯通路门店!$S:$S,$G2215)</f>
        <v>0</v>
      </c>
      <c r="BP2215" s="99">
        <f>SUMIFS(通讯通路门店!$AI:$AI,通讯通路门店!$S:$S,$G2215)</f>
        <v>0</v>
      </c>
      <c r="BQ2215" s="83"/>
    </row>
    <row r="2216" spans="1:69">
      <c r="A2216" s="99" t="str">
        <f>IFERROR(_xlfn.XLOOKUP($G2216,通讯通路门店!$S$4:$S$993933,通讯通路门店!$A$4:$A$993933,0,0),"")</f>
        <v>海南省</v>
      </c>
      <c r="B2216" s="99" t="str">
        <f>IFERROR(_xlfn.XLOOKUP($G2216,通讯通路门店!$S$4:$S$993933,通讯通路门店!$B$4:$B$993933,0,0),"")</f>
        <v>乐东黎族自治县</v>
      </c>
      <c r="C2216" s="99" t="str">
        <f>IFERROR(_xlfn.XLOOKUP($G2216,通讯通路门店!$S$4:$S$993933,通讯通路门店!$C$4:$C$993933,0,0),"")</f>
        <v>乐东黎族自治县</v>
      </c>
      <c r="D2216" s="99" t="str">
        <f>IFERROR(_xlfn.XLOOKUP($G2216,通讯通路门店!$S$4:$S$993933,通讯通路门店!$D$4:$D$993933,0,0),"")</f>
        <v>万冲镇</v>
      </c>
      <c r="E2216" s="83"/>
      <c r="F2216" s="83"/>
      <c r="G2216" s="101"/>
      <c r="H2216" s="102">
        <f>IFERROR(_xlfn.XLOOKUP($G2216,通讯通路门店!$S$4:$S$993933,通讯通路门店!$R$4:$R$993933,0,0),"")</f>
        <v>0</v>
      </c>
      <c r="I2216" s="83"/>
      <c r="J2216" s="83"/>
      <c r="K2216" s="83"/>
      <c r="L2216" s="83"/>
      <c r="M2216" s="83"/>
      <c r="N2216" s="83"/>
      <c r="O2216" s="83"/>
      <c r="P2216" s="83"/>
      <c r="Q2216" s="83"/>
      <c r="R2216" s="83"/>
      <c r="S2216" s="83"/>
      <c r="T2216" s="83"/>
      <c r="U2216" s="99">
        <f>COUNTIF(通讯通路门店!$S:$S,$G2216)</f>
        <v>0</v>
      </c>
      <c r="V2216" s="99">
        <f>COUNTIFS(通讯通路门店!$S:$S,$G2216,通讯通路门店!$J:$J,"综合卖场")</f>
        <v>0</v>
      </c>
      <c r="W2216" s="99">
        <f>SUMIFS(通讯通路门店!$AJ:$AJ,通讯通路门店!$S:$S,通讯客户沙盘!$G2216)</f>
        <v>0</v>
      </c>
      <c r="X2216" s="99">
        <f t="shared" si="170"/>
        <v>0</v>
      </c>
      <c r="Y2216" s="99">
        <f>COUNTIFS(通讯通路门店!$S:$S,$G2216,通讯通路门店!$J:$J,"荣耀体验店")+COUNTIFS(通讯通路门店!$S:$S,$G2216,通讯通路门店!$J:$J,"荣耀授权专卖店")</f>
        <v>0</v>
      </c>
      <c r="Z2216" s="99">
        <f>COUNTIFS(通讯通路门店!$S:$S,$G2216,通讯通路门店!$J:$J,"VIVO体验店")</f>
        <v>0</v>
      </c>
      <c r="AA2216" s="99">
        <f>COUNTIFS(通讯通路门店!$S:$S,$G2216,通讯通路门店!$J:$J,"OPPO体验店")</f>
        <v>0</v>
      </c>
      <c r="AB2216" s="99">
        <f>COUNTIFS(通讯通路门店!$S:$S,$G2216,通讯通路门店!$J:$J,"华为授权体验店")+COUNTIFS(通讯通路门店!$S:$S,$G2216,通讯通路门店!$J:$J,"华为堡垒店")</f>
        <v>0</v>
      </c>
      <c r="AC2216" s="99">
        <f>COUNTIFS(通讯通路门店!$S:$S,$G2216,通讯通路门店!$J:$J,"小米体验店")</f>
        <v>0</v>
      </c>
      <c r="AD2216" s="99">
        <f>COUNTIFS(通讯通路门店!$S:$S,$G2216,通讯通路门店!$J:$J,"苹果体验店")</f>
        <v>0</v>
      </c>
      <c r="AE2216" s="99">
        <f>COUNTIFS(通讯通路门店!$S:$S,$G2216,通讯通路门店!$J:$J,"其他品牌专卖店")</f>
        <v>0</v>
      </c>
      <c r="AF2216" s="99">
        <f>SUMIFS(通讯通路门店!$BI:$BI,通讯通路门店!$S:$S,$G2216)</f>
        <v>0</v>
      </c>
      <c r="AG2216" s="99">
        <f>SUMIFS(通讯通路门店!$BH:$BH,通讯通路门店!$S:$S,$G2216)</f>
        <v>0</v>
      </c>
      <c r="AH2216" s="99">
        <f t="shared" si="171"/>
        <v>0</v>
      </c>
      <c r="AI2216" s="99">
        <f>SUMIFS(通讯通路门店!$BB:$BB,通讯通路门店!$S:$S,$G2216)</f>
        <v>0</v>
      </c>
      <c r="AJ2216" s="99">
        <f>SUMIFS(通讯通路门店!$BE:$BE,通讯通路门店!$S:$S,$G2216)</f>
        <v>0</v>
      </c>
      <c r="AK2216" s="99">
        <f>SUMIFS(通讯通路门店!$BG:$BG,通讯通路门店!$S:$S,$G2216)</f>
        <v>0</v>
      </c>
      <c r="AL2216" s="99">
        <f>SUMIFS(通讯通路门店!$BC:$BC,通讯通路门店!$S:$S,$G2216)</f>
        <v>0</v>
      </c>
      <c r="AM2216" s="99">
        <f>SUMIFS(通讯通路门店!$BD:$BD,通讯通路门店!$S:$S,$G2216)</f>
        <v>0</v>
      </c>
      <c r="AN2216" s="99">
        <f>SUMIFS(通讯通路门店!$BF:$BF,通讯通路门店!$S:$S,$G2216)</f>
        <v>0</v>
      </c>
      <c r="AO2216" s="99">
        <f t="shared" si="172"/>
        <v>0</v>
      </c>
      <c r="AP2216" s="99">
        <f>SUMIFS(通讯通路门店!$K:$K,通讯通路门店!$S:$S,$G2216)</f>
        <v>0</v>
      </c>
      <c r="AQ2216" s="83"/>
      <c r="AR2216" s="99">
        <f>SUMIFS(通讯通路门店!$T:$T,通讯通路门店!$S:$S,$G2216)</f>
        <v>0</v>
      </c>
      <c r="AS2216" s="99">
        <f>SUMIFS(通讯通路门店!$U:$U,通讯通路门店!$S:$S,$G2216)</f>
        <v>0</v>
      </c>
      <c r="AT2216" s="99">
        <f>SUMIFS(通讯通路门店!$V:$V,通讯通路门店!$S:$S,$G2216)</f>
        <v>0</v>
      </c>
      <c r="AU2216" s="99">
        <f>SUMIFS(通讯通路门店!$W:$W,通讯通路门店!$S:$S,$G2216)</f>
        <v>0</v>
      </c>
      <c r="AV2216" s="99">
        <f>SUMIFS(通讯通路门店!$Z:$Z,通讯通路门店!$S:$S,$G2216)</f>
        <v>0</v>
      </c>
      <c r="AW2216" s="99">
        <f>SUMIFS(通讯通路门店!$AB:$AB,通讯通路门店!$S:$S,$G2216)</f>
        <v>0</v>
      </c>
      <c r="AX2216" s="99">
        <f>SUMIFS(通讯通路门店!$X:$X,通讯通路门店!$S:$S,$G2216)</f>
        <v>0</v>
      </c>
      <c r="AY2216" s="99">
        <f>SUMIFS(通讯通路门店!$Y:$Y,通讯通路门店!$S:$S,$G2216)</f>
        <v>0</v>
      </c>
      <c r="AZ2216" s="99">
        <f>SUMIFS(通讯通路门店!$AA:$AA,通讯通路门店!$S:$S,$G2216)</f>
        <v>0</v>
      </c>
      <c r="BA2216" s="99">
        <f t="shared" si="173"/>
        <v>0</v>
      </c>
      <c r="BB2216" s="99">
        <f t="shared" si="174"/>
        <v>0</v>
      </c>
      <c r="BC2216" s="99">
        <f>SUMIFS(通讯通路门店!$W:$W,通讯通路门店!$S:$S,$G2216,通讯通路门店!$J:$J,"荣耀体验店")+SUMIFS(通讯通路门店!$W:$W,通讯通路门店!$S:$S,$G2216,通讯通路门店!$J:$J,"荣耀授权专卖店")</f>
        <v>0</v>
      </c>
      <c r="BD2216" s="99">
        <f>SUMIFS(通讯通路门店!$Z:$Z,通讯通路门店!$S:$S,$G2216,通讯通路门店!$J:$J,"VIVO体验店")</f>
        <v>0</v>
      </c>
      <c r="BE2216" s="99">
        <f>SUMIFS(通讯通路门店!$AB:$AB,通讯通路门店!$S:$S,$G2216,通讯通路门店!$J:$J,"OPPO体验店")</f>
        <v>0</v>
      </c>
      <c r="BF2216" s="99">
        <f>SUMIFS(通讯通路门店!$X:$X,通讯通路门店!$S:$S,$G2216,通讯通路门店!$J:$J,"华为授权体验店")+SUMIFS(通讯通路门店!$AA:$AA,通讯通路门店!$S:$S,$G2216,通讯通路门店!$J:$J,"华为堡垒店")</f>
        <v>0</v>
      </c>
      <c r="BG2216" s="99">
        <f>SUMIFS(通讯通路门店!$Y:$Y,通讯通路门店!$S:$S,$G2216,通讯通路门店!$J:$J,"小米体验店")</f>
        <v>0</v>
      </c>
      <c r="BH2216" s="99">
        <f>SUMIFS(通讯通路门店!$AA:$AA,通讯通路门店!$S:$S,$G2216,通讯通路门店!$J:$J,"苹果体验店")</f>
        <v>0</v>
      </c>
      <c r="BI2216" s="99">
        <f>SUMIFS(通讯通路门店!$K:$K,通讯通路门店!$S:$S,$G2216,通讯通路门店!$J:$J,"其他品牌专卖店")</f>
        <v>0</v>
      </c>
      <c r="BJ2216" s="99">
        <f>SUMIFS(通讯通路门店!$AC:$AC,通讯通路门店!$S:$S,$G2216)</f>
        <v>0</v>
      </c>
      <c r="BK2216" s="99">
        <f>SUMIFS(通讯通路门店!$AD:$AD,通讯通路门店!$S:$S,$G2216)</f>
        <v>0</v>
      </c>
      <c r="BL2216" s="99">
        <f>SUMIFS(通讯通路门店!$AE:$AE,通讯通路门店!$S:$S,$G2216)</f>
        <v>0</v>
      </c>
      <c r="BM2216" s="99">
        <f>SUMIFS(通讯通路门店!$AF:$AF,通讯通路门店!$S:$S,$G2216)</f>
        <v>0</v>
      </c>
      <c r="BN2216" s="99">
        <f>SUMIFS(通讯通路门店!$AG:$AG,通讯通路门店!$S:$S,$G2216)</f>
        <v>0</v>
      </c>
      <c r="BO2216" s="99">
        <f>SUMIFS(通讯通路门店!$AH:$AH,通讯通路门店!$S:$S,$G2216)</f>
        <v>0</v>
      </c>
      <c r="BP2216" s="99">
        <f>SUMIFS(通讯通路门店!$AI:$AI,通讯通路门店!$S:$S,$G2216)</f>
        <v>0</v>
      </c>
      <c r="BQ2216" s="83"/>
    </row>
    <row r="2217" spans="1:69">
      <c r="A2217" s="99" t="str">
        <f>IFERROR(_xlfn.XLOOKUP($G2217,通讯通路门店!$S$4:$S$993933,通讯通路门店!$A$4:$A$993933,0,0),"")</f>
        <v>海南省</v>
      </c>
      <c r="B2217" s="99" t="str">
        <f>IFERROR(_xlfn.XLOOKUP($G2217,通讯通路门店!$S$4:$S$993933,通讯通路门店!$B$4:$B$993933,0,0),"")</f>
        <v>乐东黎族自治县</v>
      </c>
      <c r="C2217" s="99" t="str">
        <f>IFERROR(_xlfn.XLOOKUP($G2217,通讯通路门店!$S$4:$S$993933,通讯通路门店!$C$4:$C$993933,0,0),"")</f>
        <v>乐东黎族自治县</v>
      </c>
      <c r="D2217" s="99" t="str">
        <f>IFERROR(_xlfn.XLOOKUP($G2217,通讯通路门店!$S$4:$S$993933,通讯通路门店!$D$4:$D$993933,0,0),"")</f>
        <v>万冲镇</v>
      </c>
      <c r="E2217" s="83"/>
      <c r="F2217" s="83"/>
      <c r="G2217" s="101"/>
      <c r="H2217" s="102">
        <f>IFERROR(_xlfn.XLOOKUP($G2217,通讯通路门店!$S$4:$S$993933,通讯通路门店!$R$4:$R$993933,0,0),"")</f>
        <v>0</v>
      </c>
      <c r="I2217" s="83"/>
      <c r="J2217" s="83"/>
      <c r="K2217" s="83"/>
      <c r="L2217" s="83"/>
      <c r="M2217" s="83"/>
      <c r="N2217" s="83"/>
      <c r="O2217" s="83"/>
      <c r="P2217" s="83"/>
      <c r="Q2217" s="83"/>
      <c r="R2217" s="83"/>
      <c r="S2217" s="83"/>
      <c r="T2217" s="83"/>
      <c r="U2217" s="99">
        <f>COUNTIF(通讯通路门店!$S:$S,$G2217)</f>
        <v>0</v>
      </c>
      <c r="V2217" s="99">
        <f>COUNTIFS(通讯通路门店!$S:$S,$G2217,通讯通路门店!$J:$J,"综合卖场")</f>
        <v>0</v>
      </c>
      <c r="W2217" s="99">
        <f>SUMIFS(通讯通路门店!$AJ:$AJ,通讯通路门店!$S:$S,通讯客户沙盘!$G2217)</f>
        <v>0</v>
      </c>
      <c r="X2217" s="99">
        <f t="shared" si="170"/>
        <v>0</v>
      </c>
      <c r="Y2217" s="99">
        <f>COUNTIFS(通讯通路门店!$S:$S,$G2217,通讯通路门店!$J:$J,"荣耀体验店")+COUNTIFS(通讯通路门店!$S:$S,$G2217,通讯通路门店!$J:$J,"荣耀授权专卖店")</f>
        <v>0</v>
      </c>
      <c r="Z2217" s="99">
        <f>COUNTIFS(通讯通路门店!$S:$S,$G2217,通讯通路门店!$J:$J,"VIVO体验店")</f>
        <v>0</v>
      </c>
      <c r="AA2217" s="99">
        <f>COUNTIFS(通讯通路门店!$S:$S,$G2217,通讯通路门店!$J:$J,"OPPO体验店")</f>
        <v>0</v>
      </c>
      <c r="AB2217" s="99">
        <f>COUNTIFS(通讯通路门店!$S:$S,$G2217,通讯通路门店!$J:$J,"华为授权体验店")+COUNTIFS(通讯通路门店!$S:$S,$G2217,通讯通路门店!$J:$J,"华为堡垒店")</f>
        <v>0</v>
      </c>
      <c r="AC2217" s="99">
        <f>COUNTIFS(通讯通路门店!$S:$S,$G2217,通讯通路门店!$J:$J,"小米体验店")</f>
        <v>0</v>
      </c>
      <c r="AD2217" s="99">
        <f>COUNTIFS(通讯通路门店!$S:$S,$G2217,通讯通路门店!$J:$J,"苹果体验店")</f>
        <v>0</v>
      </c>
      <c r="AE2217" s="99">
        <f>COUNTIFS(通讯通路门店!$S:$S,$G2217,通讯通路门店!$J:$J,"其他品牌专卖店")</f>
        <v>0</v>
      </c>
      <c r="AF2217" s="99">
        <f>SUMIFS(通讯通路门店!$BI:$BI,通讯通路门店!$S:$S,$G2217)</f>
        <v>0</v>
      </c>
      <c r="AG2217" s="99">
        <f>SUMIFS(通讯通路门店!$BH:$BH,通讯通路门店!$S:$S,$G2217)</f>
        <v>0</v>
      </c>
      <c r="AH2217" s="99">
        <f t="shared" si="171"/>
        <v>0</v>
      </c>
      <c r="AI2217" s="99">
        <f>SUMIFS(通讯通路门店!$BB:$BB,通讯通路门店!$S:$S,$G2217)</f>
        <v>0</v>
      </c>
      <c r="AJ2217" s="99">
        <f>SUMIFS(通讯通路门店!$BE:$BE,通讯通路门店!$S:$S,$G2217)</f>
        <v>0</v>
      </c>
      <c r="AK2217" s="99">
        <f>SUMIFS(通讯通路门店!$BG:$BG,通讯通路门店!$S:$S,$G2217)</f>
        <v>0</v>
      </c>
      <c r="AL2217" s="99">
        <f>SUMIFS(通讯通路门店!$BC:$BC,通讯通路门店!$S:$S,$G2217)</f>
        <v>0</v>
      </c>
      <c r="AM2217" s="99">
        <f>SUMIFS(通讯通路门店!$BD:$BD,通讯通路门店!$S:$S,$G2217)</f>
        <v>0</v>
      </c>
      <c r="AN2217" s="99">
        <f>SUMIFS(通讯通路门店!$BF:$BF,通讯通路门店!$S:$S,$G2217)</f>
        <v>0</v>
      </c>
      <c r="AO2217" s="99">
        <f t="shared" si="172"/>
        <v>0</v>
      </c>
      <c r="AP2217" s="99">
        <f>SUMIFS(通讯通路门店!$K:$K,通讯通路门店!$S:$S,$G2217)</f>
        <v>0</v>
      </c>
      <c r="AQ2217" s="83"/>
      <c r="AR2217" s="99">
        <f>SUMIFS(通讯通路门店!$T:$T,通讯通路门店!$S:$S,$G2217)</f>
        <v>0</v>
      </c>
      <c r="AS2217" s="99">
        <f>SUMIFS(通讯通路门店!$U:$U,通讯通路门店!$S:$S,$G2217)</f>
        <v>0</v>
      </c>
      <c r="AT2217" s="99">
        <f>SUMIFS(通讯通路门店!$V:$V,通讯通路门店!$S:$S,$G2217)</f>
        <v>0</v>
      </c>
      <c r="AU2217" s="99">
        <f>SUMIFS(通讯通路门店!$W:$W,通讯通路门店!$S:$S,$G2217)</f>
        <v>0</v>
      </c>
      <c r="AV2217" s="99">
        <f>SUMIFS(通讯通路门店!$Z:$Z,通讯通路门店!$S:$S,$G2217)</f>
        <v>0</v>
      </c>
      <c r="AW2217" s="99">
        <f>SUMIFS(通讯通路门店!$AB:$AB,通讯通路门店!$S:$S,$G2217)</f>
        <v>0</v>
      </c>
      <c r="AX2217" s="99">
        <f>SUMIFS(通讯通路门店!$X:$X,通讯通路门店!$S:$S,$G2217)</f>
        <v>0</v>
      </c>
      <c r="AY2217" s="99">
        <f>SUMIFS(通讯通路门店!$Y:$Y,通讯通路门店!$S:$S,$G2217)</f>
        <v>0</v>
      </c>
      <c r="AZ2217" s="99">
        <f>SUMIFS(通讯通路门店!$AA:$AA,通讯通路门店!$S:$S,$G2217)</f>
        <v>0</v>
      </c>
      <c r="BA2217" s="99">
        <f t="shared" si="173"/>
        <v>0</v>
      </c>
      <c r="BB2217" s="99">
        <f t="shared" si="174"/>
        <v>0</v>
      </c>
      <c r="BC2217" s="99">
        <f>SUMIFS(通讯通路门店!$W:$W,通讯通路门店!$S:$S,$G2217,通讯通路门店!$J:$J,"荣耀体验店")+SUMIFS(通讯通路门店!$W:$W,通讯通路门店!$S:$S,$G2217,通讯通路门店!$J:$J,"荣耀授权专卖店")</f>
        <v>0</v>
      </c>
      <c r="BD2217" s="99">
        <f>SUMIFS(通讯通路门店!$Z:$Z,通讯通路门店!$S:$S,$G2217,通讯通路门店!$J:$J,"VIVO体验店")</f>
        <v>0</v>
      </c>
      <c r="BE2217" s="99">
        <f>SUMIFS(通讯通路门店!$AB:$AB,通讯通路门店!$S:$S,$G2217,通讯通路门店!$J:$J,"OPPO体验店")</f>
        <v>0</v>
      </c>
      <c r="BF2217" s="99">
        <f>SUMIFS(通讯通路门店!$X:$X,通讯通路门店!$S:$S,$G2217,通讯通路门店!$J:$J,"华为授权体验店")+SUMIFS(通讯通路门店!$AA:$AA,通讯通路门店!$S:$S,$G2217,通讯通路门店!$J:$J,"华为堡垒店")</f>
        <v>0</v>
      </c>
      <c r="BG2217" s="99">
        <f>SUMIFS(通讯通路门店!$Y:$Y,通讯通路门店!$S:$S,$G2217,通讯通路门店!$J:$J,"小米体验店")</f>
        <v>0</v>
      </c>
      <c r="BH2217" s="99">
        <f>SUMIFS(通讯通路门店!$AA:$AA,通讯通路门店!$S:$S,$G2217,通讯通路门店!$J:$J,"苹果体验店")</f>
        <v>0</v>
      </c>
      <c r="BI2217" s="99">
        <f>SUMIFS(通讯通路门店!$K:$K,通讯通路门店!$S:$S,$G2217,通讯通路门店!$J:$J,"其他品牌专卖店")</f>
        <v>0</v>
      </c>
      <c r="BJ2217" s="99">
        <f>SUMIFS(通讯通路门店!$AC:$AC,通讯通路门店!$S:$S,$G2217)</f>
        <v>0</v>
      </c>
      <c r="BK2217" s="99">
        <f>SUMIFS(通讯通路门店!$AD:$AD,通讯通路门店!$S:$S,$G2217)</f>
        <v>0</v>
      </c>
      <c r="BL2217" s="99">
        <f>SUMIFS(通讯通路门店!$AE:$AE,通讯通路门店!$S:$S,$G2217)</f>
        <v>0</v>
      </c>
      <c r="BM2217" s="99">
        <f>SUMIFS(通讯通路门店!$AF:$AF,通讯通路门店!$S:$S,$G2217)</f>
        <v>0</v>
      </c>
      <c r="BN2217" s="99">
        <f>SUMIFS(通讯通路门店!$AG:$AG,通讯通路门店!$S:$S,$G2217)</f>
        <v>0</v>
      </c>
      <c r="BO2217" s="99">
        <f>SUMIFS(通讯通路门店!$AH:$AH,通讯通路门店!$S:$S,$G2217)</f>
        <v>0</v>
      </c>
      <c r="BP2217" s="99">
        <f>SUMIFS(通讯通路门店!$AI:$AI,通讯通路门店!$S:$S,$G2217)</f>
        <v>0</v>
      </c>
      <c r="BQ2217" s="83"/>
    </row>
    <row r="2218" spans="1:69">
      <c r="A2218" s="99" t="str">
        <f>IFERROR(_xlfn.XLOOKUP($G2218,通讯通路门店!$S$4:$S$993933,通讯通路门店!$A$4:$A$993933,0,0),"")</f>
        <v>海南省</v>
      </c>
      <c r="B2218" s="99" t="str">
        <f>IFERROR(_xlfn.XLOOKUP($G2218,通讯通路门店!$S$4:$S$993933,通讯通路门店!$B$4:$B$993933,0,0),"")</f>
        <v>乐东黎族自治县</v>
      </c>
      <c r="C2218" s="99" t="str">
        <f>IFERROR(_xlfn.XLOOKUP($G2218,通讯通路门店!$S$4:$S$993933,通讯通路门店!$C$4:$C$993933,0,0),"")</f>
        <v>乐东黎族自治县</v>
      </c>
      <c r="D2218" s="99" t="str">
        <f>IFERROR(_xlfn.XLOOKUP($G2218,通讯通路门店!$S$4:$S$993933,通讯通路门店!$D$4:$D$993933,0,0),"")</f>
        <v>万冲镇</v>
      </c>
      <c r="E2218" s="83"/>
      <c r="F2218" s="83"/>
      <c r="G2218" s="101"/>
      <c r="H2218" s="102">
        <f>IFERROR(_xlfn.XLOOKUP($G2218,通讯通路门店!$S$4:$S$993933,通讯通路门店!$R$4:$R$993933,0,0),"")</f>
        <v>0</v>
      </c>
      <c r="I2218" s="83"/>
      <c r="J2218" s="83"/>
      <c r="K2218" s="83"/>
      <c r="L2218" s="83"/>
      <c r="M2218" s="83"/>
      <c r="N2218" s="83"/>
      <c r="O2218" s="83"/>
      <c r="P2218" s="83"/>
      <c r="Q2218" s="83"/>
      <c r="R2218" s="83"/>
      <c r="S2218" s="83"/>
      <c r="T2218" s="83"/>
      <c r="U2218" s="99">
        <f>COUNTIF(通讯通路门店!$S:$S,$G2218)</f>
        <v>0</v>
      </c>
      <c r="V2218" s="99">
        <f>COUNTIFS(通讯通路门店!$S:$S,$G2218,通讯通路门店!$J:$J,"综合卖场")</f>
        <v>0</v>
      </c>
      <c r="W2218" s="99">
        <f>SUMIFS(通讯通路门店!$AJ:$AJ,通讯通路门店!$S:$S,通讯客户沙盘!$G2218)</f>
        <v>0</v>
      </c>
      <c r="X2218" s="99">
        <f t="shared" si="170"/>
        <v>0</v>
      </c>
      <c r="Y2218" s="99">
        <f>COUNTIFS(通讯通路门店!$S:$S,$G2218,通讯通路门店!$J:$J,"荣耀体验店")+COUNTIFS(通讯通路门店!$S:$S,$G2218,通讯通路门店!$J:$J,"荣耀授权专卖店")</f>
        <v>0</v>
      </c>
      <c r="Z2218" s="99">
        <f>COUNTIFS(通讯通路门店!$S:$S,$G2218,通讯通路门店!$J:$J,"VIVO体验店")</f>
        <v>0</v>
      </c>
      <c r="AA2218" s="99">
        <f>COUNTIFS(通讯通路门店!$S:$S,$G2218,通讯通路门店!$J:$J,"OPPO体验店")</f>
        <v>0</v>
      </c>
      <c r="AB2218" s="99">
        <f>COUNTIFS(通讯通路门店!$S:$S,$G2218,通讯通路门店!$J:$J,"华为授权体验店")+COUNTIFS(通讯通路门店!$S:$S,$G2218,通讯通路门店!$J:$J,"华为堡垒店")</f>
        <v>0</v>
      </c>
      <c r="AC2218" s="99">
        <f>COUNTIFS(通讯通路门店!$S:$S,$G2218,通讯通路门店!$J:$J,"小米体验店")</f>
        <v>0</v>
      </c>
      <c r="AD2218" s="99">
        <f>COUNTIFS(通讯通路门店!$S:$S,$G2218,通讯通路门店!$J:$J,"苹果体验店")</f>
        <v>0</v>
      </c>
      <c r="AE2218" s="99">
        <f>COUNTIFS(通讯通路门店!$S:$S,$G2218,通讯通路门店!$J:$J,"其他品牌专卖店")</f>
        <v>0</v>
      </c>
      <c r="AF2218" s="99">
        <f>SUMIFS(通讯通路门店!$BI:$BI,通讯通路门店!$S:$S,$G2218)</f>
        <v>0</v>
      </c>
      <c r="AG2218" s="99">
        <f>SUMIFS(通讯通路门店!$BH:$BH,通讯通路门店!$S:$S,$G2218)</f>
        <v>0</v>
      </c>
      <c r="AH2218" s="99">
        <f t="shared" si="171"/>
        <v>0</v>
      </c>
      <c r="AI2218" s="99">
        <f>SUMIFS(通讯通路门店!$BB:$BB,通讯通路门店!$S:$S,$G2218)</f>
        <v>0</v>
      </c>
      <c r="AJ2218" s="99">
        <f>SUMIFS(通讯通路门店!$BE:$BE,通讯通路门店!$S:$S,$G2218)</f>
        <v>0</v>
      </c>
      <c r="AK2218" s="99">
        <f>SUMIFS(通讯通路门店!$BG:$BG,通讯通路门店!$S:$S,$G2218)</f>
        <v>0</v>
      </c>
      <c r="AL2218" s="99">
        <f>SUMIFS(通讯通路门店!$BC:$BC,通讯通路门店!$S:$S,$G2218)</f>
        <v>0</v>
      </c>
      <c r="AM2218" s="99">
        <f>SUMIFS(通讯通路门店!$BD:$BD,通讯通路门店!$S:$S,$G2218)</f>
        <v>0</v>
      </c>
      <c r="AN2218" s="99">
        <f>SUMIFS(通讯通路门店!$BF:$BF,通讯通路门店!$S:$S,$G2218)</f>
        <v>0</v>
      </c>
      <c r="AO2218" s="99">
        <f t="shared" si="172"/>
        <v>0</v>
      </c>
      <c r="AP2218" s="99">
        <f>SUMIFS(通讯通路门店!$K:$K,通讯通路门店!$S:$S,$G2218)</f>
        <v>0</v>
      </c>
      <c r="AQ2218" s="83"/>
      <c r="AR2218" s="99">
        <f>SUMIFS(通讯通路门店!$T:$T,通讯通路门店!$S:$S,$G2218)</f>
        <v>0</v>
      </c>
      <c r="AS2218" s="99">
        <f>SUMIFS(通讯通路门店!$U:$U,通讯通路门店!$S:$S,$G2218)</f>
        <v>0</v>
      </c>
      <c r="AT2218" s="99">
        <f>SUMIFS(通讯通路门店!$V:$V,通讯通路门店!$S:$S,$G2218)</f>
        <v>0</v>
      </c>
      <c r="AU2218" s="99">
        <f>SUMIFS(通讯通路门店!$W:$W,通讯通路门店!$S:$S,$G2218)</f>
        <v>0</v>
      </c>
      <c r="AV2218" s="99">
        <f>SUMIFS(通讯通路门店!$Z:$Z,通讯通路门店!$S:$S,$G2218)</f>
        <v>0</v>
      </c>
      <c r="AW2218" s="99">
        <f>SUMIFS(通讯通路门店!$AB:$AB,通讯通路门店!$S:$S,$G2218)</f>
        <v>0</v>
      </c>
      <c r="AX2218" s="99">
        <f>SUMIFS(通讯通路门店!$X:$X,通讯通路门店!$S:$S,$G2218)</f>
        <v>0</v>
      </c>
      <c r="AY2218" s="99">
        <f>SUMIFS(通讯通路门店!$Y:$Y,通讯通路门店!$S:$S,$G2218)</f>
        <v>0</v>
      </c>
      <c r="AZ2218" s="99">
        <f>SUMIFS(通讯通路门店!$AA:$AA,通讯通路门店!$S:$S,$G2218)</f>
        <v>0</v>
      </c>
      <c r="BA2218" s="99">
        <f t="shared" si="173"/>
        <v>0</v>
      </c>
      <c r="BB2218" s="99">
        <f t="shared" si="174"/>
        <v>0</v>
      </c>
      <c r="BC2218" s="99">
        <f>SUMIFS(通讯通路门店!$W:$W,通讯通路门店!$S:$S,$G2218,通讯通路门店!$J:$J,"荣耀体验店")+SUMIFS(通讯通路门店!$W:$W,通讯通路门店!$S:$S,$G2218,通讯通路门店!$J:$J,"荣耀授权专卖店")</f>
        <v>0</v>
      </c>
      <c r="BD2218" s="99">
        <f>SUMIFS(通讯通路门店!$Z:$Z,通讯通路门店!$S:$S,$G2218,通讯通路门店!$J:$J,"VIVO体验店")</f>
        <v>0</v>
      </c>
      <c r="BE2218" s="99">
        <f>SUMIFS(通讯通路门店!$AB:$AB,通讯通路门店!$S:$S,$G2218,通讯通路门店!$J:$J,"OPPO体验店")</f>
        <v>0</v>
      </c>
      <c r="BF2218" s="99">
        <f>SUMIFS(通讯通路门店!$X:$X,通讯通路门店!$S:$S,$G2218,通讯通路门店!$J:$J,"华为授权体验店")+SUMIFS(通讯通路门店!$AA:$AA,通讯通路门店!$S:$S,$G2218,通讯通路门店!$J:$J,"华为堡垒店")</f>
        <v>0</v>
      </c>
      <c r="BG2218" s="99">
        <f>SUMIFS(通讯通路门店!$Y:$Y,通讯通路门店!$S:$S,$G2218,通讯通路门店!$J:$J,"小米体验店")</f>
        <v>0</v>
      </c>
      <c r="BH2218" s="99">
        <f>SUMIFS(通讯通路门店!$AA:$AA,通讯通路门店!$S:$S,$G2218,通讯通路门店!$J:$J,"苹果体验店")</f>
        <v>0</v>
      </c>
      <c r="BI2218" s="99">
        <f>SUMIFS(通讯通路门店!$K:$K,通讯通路门店!$S:$S,$G2218,通讯通路门店!$J:$J,"其他品牌专卖店")</f>
        <v>0</v>
      </c>
      <c r="BJ2218" s="99">
        <f>SUMIFS(通讯通路门店!$AC:$AC,通讯通路门店!$S:$S,$G2218)</f>
        <v>0</v>
      </c>
      <c r="BK2218" s="99">
        <f>SUMIFS(通讯通路门店!$AD:$AD,通讯通路门店!$S:$S,$G2218)</f>
        <v>0</v>
      </c>
      <c r="BL2218" s="99">
        <f>SUMIFS(通讯通路门店!$AE:$AE,通讯通路门店!$S:$S,$G2218)</f>
        <v>0</v>
      </c>
      <c r="BM2218" s="99">
        <f>SUMIFS(通讯通路门店!$AF:$AF,通讯通路门店!$S:$S,$G2218)</f>
        <v>0</v>
      </c>
      <c r="BN2218" s="99">
        <f>SUMIFS(通讯通路门店!$AG:$AG,通讯通路门店!$S:$S,$G2218)</f>
        <v>0</v>
      </c>
      <c r="BO2218" s="99">
        <f>SUMIFS(通讯通路门店!$AH:$AH,通讯通路门店!$S:$S,$G2218)</f>
        <v>0</v>
      </c>
      <c r="BP2218" s="99">
        <f>SUMIFS(通讯通路门店!$AI:$AI,通讯通路门店!$S:$S,$G2218)</f>
        <v>0</v>
      </c>
      <c r="BQ2218" s="83"/>
    </row>
    <row r="2219" spans="1:69">
      <c r="A2219" s="99" t="str">
        <f>IFERROR(_xlfn.XLOOKUP($G2219,通讯通路门店!$S$4:$S$993933,通讯通路门店!$A$4:$A$993933,0,0),"")</f>
        <v>海南省</v>
      </c>
      <c r="B2219" s="99" t="str">
        <f>IFERROR(_xlfn.XLOOKUP($G2219,通讯通路门店!$S$4:$S$993933,通讯通路门店!$B$4:$B$993933,0,0),"")</f>
        <v>乐东黎族自治县</v>
      </c>
      <c r="C2219" s="99" t="str">
        <f>IFERROR(_xlfn.XLOOKUP($G2219,通讯通路门店!$S$4:$S$993933,通讯通路门店!$C$4:$C$993933,0,0),"")</f>
        <v>乐东黎族自治县</v>
      </c>
      <c r="D2219" s="99" t="str">
        <f>IFERROR(_xlfn.XLOOKUP($G2219,通讯通路门店!$S$4:$S$993933,通讯通路门店!$D$4:$D$993933,0,0),"")</f>
        <v>万冲镇</v>
      </c>
      <c r="E2219" s="83"/>
      <c r="F2219" s="83"/>
      <c r="G2219" s="101"/>
      <c r="H2219" s="102">
        <f>IFERROR(_xlfn.XLOOKUP($G2219,通讯通路门店!$S$4:$S$993933,通讯通路门店!$R$4:$R$993933,0,0),"")</f>
        <v>0</v>
      </c>
      <c r="I2219" s="83"/>
      <c r="J2219" s="83"/>
      <c r="K2219" s="83"/>
      <c r="L2219" s="83"/>
      <c r="M2219" s="83"/>
      <c r="N2219" s="83"/>
      <c r="O2219" s="83"/>
      <c r="P2219" s="83"/>
      <c r="Q2219" s="83"/>
      <c r="R2219" s="83"/>
      <c r="S2219" s="83"/>
      <c r="T2219" s="83"/>
      <c r="U2219" s="99">
        <f>COUNTIF(通讯通路门店!$S:$S,$G2219)</f>
        <v>0</v>
      </c>
      <c r="V2219" s="99">
        <f>COUNTIFS(通讯通路门店!$S:$S,$G2219,通讯通路门店!$J:$J,"综合卖场")</f>
        <v>0</v>
      </c>
      <c r="W2219" s="99">
        <f>SUMIFS(通讯通路门店!$AJ:$AJ,通讯通路门店!$S:$S,通讯客户沙盘!$G2219)</f>
        <v>0</v>
      </c>
      <c r="X2219" s="99">
        <f t="shared" si="170"/>
        <v>0</v>
      </c>
      <c r="Y2219" s="99">
        <f>COUNTIFS(通讯通路门店!$S:$S,$G2219,通讯通路门店!$J:$J,"荣耀体验店")+COUNTIFS(通讯通路门店!$S:$S,$G2219,通讯通路门店!$J:$J,"荣耀授权专卖店")</f>
        <v>0</v>
      </c>
      <c r="Z2219" s="99">
        <f>COUNTIFS(通讯通路门店!$S:$S,$G2219,通讯通路门店!$J:$J,"VIVO体验店")</f>
        <v>0</v>
      </c>
      <c r="AA2219" s="99">
        <f>COUNTIFS(通讯通路门店!$S:$S,$G2219,通讯通路门店!$J:$J,"OPPO体验店")</f>
        <v>0</v>
      </c>
      <c r="AB2219" s="99">
        <f>COUNTIFS(通讯通路门店!$S:$S,$G2219,通讯通路门店!$J:$J,"华为授权体验店")+COUNTIFS(通讯通路门店!$S:$S,$G2219,通讯通路门店!$J:$J,"华为堡垒店")</f>
        <v>0</v>
      </c>
      <c r="AC2219" s="99">
        <f>COUNTIFS(通讯通路门店!$S:$S,$G2219,通讯通路门店!$J:$J,"小米体验店")</f>
        <v>0</v>
      </c>
      <c r="AD2219" s="99">
        <f>COUNTIFS(通讯通路门店!$S:$S,$G2219,通讯通路门店!$J:$J,"苹果体验店")</f>
        <v>0</v>
      </c>
      <c r="AE2219" s="99">
        <f>COUNTIFS(通讯通路门店!$S:$S,$G2219,通讯通路门店!$J:$J,"其他品牌专卖店")</f>
        <v>0</v>
      </c>
      <c r="AF2219" s="99">
        <f>SUMIFS(通讯通路门店!$BI:$BI,通讯通路门店!$S:$S,$G2219)</f>
        <v>0</v>
      </c>
      <c r="AG2219" s="99">
        <f>SUMIFS(通讯通路门店!$BH:$BH,通讯通路门店!$S:$S,$G2219)</f>
        <v>0</v>
      </c>
      <c r="AH2219" s="99">
        <f t="shared" si="171"/>
        <v>0</v>
      </c>
      <c r="AI2219" s="99">
        <f>SUMIFS(通讯通路门店!$BB:$BB,通讯通路门店!$S:$S,$G2219)</f>
        <v>0</v>
      </c>
      <c r="AJ2219" s="99">
        <f>SUMIFS(通讯通路门店!$BE:$BE,通讯通路门店!$S:$S,$G2219)</f>
        <v>0</v>
      </c>
      <c r="AK2219" s="99">
        <f>SUMIFS(通讯通路门店!$BG:$BG,通讯通路门店!$S:$S,$G2219)</f>
        <v>0</v>
      </c>
      <c r="AL2219" s="99">
        <f>SUMIFS(通讯通路门店!$BC:$BC,通讯通路门店!$S:$S,$G2219)</f>
        <v>0</v>
      </c>
      <c r="AM2219" s="99">
        <f>SUMIFS(通讯通路门店!$BD:$BD,通讯通路门店!$S:$S,$G2219)</f>
        <v>0</v>
      </c>
      <c r="AN2219" s="99">
        <f>SUMIFS(通讯通路门店!$BF:$BF,通讯通路门店!$S:$S,$G2219)</f>
        <v>0</v>
      </c>
      <c r="AO2219" s="99">
        <f t="shared" si="172"/>
        <v>0</v>
      </c>
      <c r="AP2219" s="99">
        <f>SUMIFS(通讯通路门店!$K:$K,通讯通路门店!$S:$S,$G2219)</f>
        <v>0</v>
      </c>
      <c r="AQ2219" s="83"/>
      <c r="AR2219" s="99">
        <f>SUMIFS(通讯通路门店!$T:$T,通讯通路门店!$S:$S,$G2219)</f>
        <v>0</v>
      </c>
      <c r="AS2219" s="99">
        <f>SUMIFS(通讯通路门店!$U:$U,通讯通路门店!$S:$S,$G2219)</f>
        <v>0</v>
      </c>
      <c r="AT2219" s="99">
        <f>SUMIFS(通讯通路门店!$V:$V,通讯通路门店!$S:$S,$G2219)</f>
        <v>0</v>
      </c>
      <c r="AU2219" s="99">
        <f>SUMIFS(通讯通路门店!$W:$W,通讯通路门店!$S:$S,$G2219)</f>
        <v>0</v>
      </c>
      <c r="AV2219" s="99">
        <f>SUMIFS(通讯通路门店!$Z:$Z,通讯通路门店!$S:$S,$G2219)</f>
        <v>0</v>
      </c>
      <c r="AW2219" s="99">
        <f>SUMIFS(通讯通路门店!$AB:$AB,通讯通路门店!$S:$S,$G2219)</f>
        <v>0</v>
      </c>
      <c r="AX2219" s="99">
        <f>SUMIFS(通讯通路门店!$X:$X,通讯通路门店!$S:$S,$G2219)</f>
        <v>0</v>
      </c>
      <c r="AY2219" s="99">
        <f>SUMIFS(通讯通路门店!$Y:$Y,通讯通路门店!$S:$S,$G2219)</f>
        <v>0</v>
      </c>
      <c r="AZ2219" s="99">
        <f>SUMIFS(通讯通路门店!$AA:$AA,通讯通路门店!$S:$S,$G2219)</f>
        <v>0</v>
      </c>
      <c r="BA2219" s="99">
        <f t="shared" si="173"/>
        <v>0</v>
      </c>
      <c r="BB2219" s="99">
        <f t="shared" si="174"/>
        <v>0</v>
      </c>
      <c r="BC2219" s="99">
        <f>SUMIFS(通讯通路门店!$W:$W,通讯通路门店!$S:$S,$G2219,通讯通路门店!$J:$J,"荣耀体验店")+SUMIFS(通讯通路门店!$W:$W,通讯通路门店!$S:$S,$G2219,通讯通路门店!$J:$J,"荣耀授权专卖店")</f>
        <v>0</v>
      </c>
      <c r="BD2219" s="99">
        <f>SUMIFS(通讯通路门店!$Z:$Z,通讯通路门店!$S:$S,$G2219,通讯通路门店!$J:$J,"VIVO体验店")</f>
        <v>0</v>
      </c>
      <c r="BE2219" s="99">
        <f>SUMIFS(通讯通路门店!$AB:$AB,通讯通路门店!$S:$S,$G2219,通讯通路门店!$J:$J,"OPPO体验店")</f>
        <v>0</v>
      </c>
      <c r="BF2219" s="99">
        <f>SUMIFS(通讯通路门店!$X:$X,通讯通路门店!$S:$S,$G2219,通讯通路门店!$J:$J,"华为授权体验店")+SUMIFS(通讯通路门店!$AA:$AA,通讯通路门店!$S:$S,$G2219,通讯通路门店!$J:$J,"华为堡垒店")</f>
        <v>0</v>
      </c>
      <c r="BG2219" s="99">
        <f>SUMIFS(通讯通路门店!$Y:$Y,通讯通路门店!$S:$S,$G2219,通讯通路门店!$J:$J,"小米体验店")</f>
        <v>0</v>
      </c>
      <c r="BH2219" s="99">
        <f>SUMIFS(通讯通路门店!$AA:$AA,通讯通路门店!$S:$S,$G2219,通讯通路门店!$J:$J,"苹果体验店")</f>
        <v>0</v>
      </c>
      <c r="BI2219" s="99">
        <f>SUMIFS(通讯通路门店!$K:$K,通讯通路门店!$S:$S,$G2219,通讯通路门店!$J:$J,"其他品牌专卖店")</f>
        <v>0</v>
      </c>
      <c r="BJ2219" s="99">
        <f>SUMIFS(通讯通路门店!$AC:$AC,通讯通路门店!$S:$S,$G2219)</f>
        <v>0</v>
      </c>
      <c r="BK2219" s="99">
        <f>SUMIFS(通讯通路门店!$AD:$AD,通讯通路门店!$S:$S,$G2219)</f>
        <v>0</v>
      </c>
      <c r="BL2219" s="99">
        <f>SUMIFS(通讯通路门店!$AE:$AE,通讯通路门店!$S:$S,$G2219)</f>
        <v>0</v>
      </c>
      <c r="BM2219" s="99">
        <f>SUMIFS(通讯通路门店!$AF:$AF,通讯通路门店!$S:$S,$G2219)</f>
        <v>0</v>
      </c>
      <c r="BN2219" s="99">
        <f>SUMIFS(通讯通路门店!$AG:$AG,通讯通路门店!$S:$S,$G2219)</f>
        <v>0</v>
      </c>
      <c r="BO2219" s="99">
        <f>SUMIFS(通讯通路门店!$AH:$AH,通讯通路门店!$S:$S,$G2219)</f>
        <v>0</v>
      </c>
      <c r="BP2219" s="99">
        <f>SUMIFS(通讯通路门店!$AI:$AI,通讯通路门店!$S:$S,$G2219)</f>
        <v>0</v>
      </c>
      <c r="BQ2219" s="83"/>
    </row>
    <row r="2220" spans="1:69">
      <c r="A2220" s="99" t="str">
        <f>IFERROR(_xlfn.XLOOKUP($G2220,通讯通路门店!$S$4:$S$993933,通讯通路门店!$A$4:$A$993933,0,0),"")</f>
        <v>海南省</v>
      </c>
      <c r="B2220" s="99" t="str">
        <f>IFERROR(_xlfn.XLOOKUP($G2220,通讯通路门店!$S$4:$S$993933,通讯通路门店!$B$4:$B$993933,0,0),"")</f>
        <v>乐东黎族自治县</v>
      </c>
      <c r="C2220" s="99" t="str">
        <f>IFERROR(_xlfn.XLOOKUP($G2220,通讯通路门店!$S$4:$S$993933,通讯通路门店!$C$4:$C$993933,0,0),"")</f>
        <v>乐东黎族自治县</v>
      </c>
      <c r="D2220" s="99" t="str">
        <f>IFERROR(_xlfn.XLOOKUP($G2220,通讯通路门店!$S$4:$S$993933,通讯通路门店!$D$4:$D$993933,0,0),"")</f>
        <v>万冲镇</v>
      </c>
      <c r="E2220" s="83"/>
      <c r="F2220" s="83"/>
      <c r="G2220" s="101"/>
      <c r="H2220" s="102">
        <f>IFERROR(_xlfn.XLOOKUP($G2220,通讯通路门店!$S$4:$S$993933,通讯通路门店!$R$4:$R$993933,0,0),"")</f>
        <v>0</v>
      </c>
      <c r="I2220" s="83"/>
      <c r="J2220" s="83"/>
      <c r="K2220" s="83"/>
      <c r="L2220" s="83"/>
      <c r="M2220" s="83"/>
      <c r="N2220" s="83"/>
      <c r="O2220" s="83"/>
      <c r="P2220" s="83"/>
      <c r="Q2220" s="83"/>
      <c r="R2220" s="83"/>
      <c r="S2220" s="83"/>
      <c r="T2220" s="83"/>
      <c r="U2220" s="99">
        <f>COUNTIF(通讯通路门店!$S:$S,$G2220)</f>
        <v>0</v>
      </c>
      <c r="V2220" s="99">
        <f>COUNTIFS(通讯通路门店!$S:$S,$G2220,通讯通路门店!$J:$J,"综合卖场")</f>
        <v>0</v>
      </c>
      <c r="W2220" s="99">
        <f>SUMIFS(通讯通路门店!$AJ:$AJ,通讯通路门店!$S:$S,通讯客户沙盘!$G2220)</f>
        <v>0</v>
      </c>
      <c r="X2220" s="99">
        <f t="shared" si="170"/>
        <v>0</v>
      </c>
      <c r="Y2220" s="99">
        <f>COUNTIFS(通讯通路门店!$S:$S,$G2220,通讯通路门店!$J:$J,"荣耀体验店")+COUNTIFS(通讯通路门店!$S:$S,$G2220,通讯通路门店!$J:$J,"荣耀授权专卖店")</f>
        <v>0</v>
      </c>
      <c r="Z2220" s="99">
        <f>COUNTIFS(通讯通路门店!$S:$S,$G2220,通讯通路门店!$J:$J,"VIVO体验店")</f>
        <v>0</v>
      </c>
      <c r="AA2220" s="99">
        <f>COUNTIFS(通讯通路门店!$S:$S,$G2220,通讯通路门店!$J:$J,"OPPO体验店")</f>
        <v>0</v>
      </c>
      <c r="AB2220" s="99">
        <f>COUNTIFS(通讯通路门店!$S:$S,$G2220,通讯通路门店!$J:$J,"华为授权体验店")+COUNTIFS(通讯通路门店!$S:$S,$G2220,通讯通路门店!$J:$J,"华为堡垒店")</f>
        <v>0</v>
      </c>
      <c r="AC2220" s="99">
        <f>COUNTIFS(通讯通路门店!$S:$S,$G2220,通讯通路门店!$J:$J,"小米体验店")</f>
        <v>0</v>
      </c>
      <c r="AD2220" s="99">
        <f>COUNTIFS(通讯通路门店!$S:$S,$G2220,通讯通路门店!$J:$J,"苹果体验店")</f>
        <v>0</v>
      </c>
      <c r="AE2220" s="99">
        <f>COUNTIFS(通讯通路门店!$S:$S,$G2220,通讯通路门店!$J:$J,"其他品牌专卖店")</f>
        <v>0</v>
      </c>
      <c r="AF2220" s="99">
        <f>SUMIFS(通讯通路门店!$BI:$BI,通讯通路门店!$S:$S,$G2220)</f>
        <v>0</v>
      </c>
      <c r="AG2220" s="99">
        <f>SUMIFS(通讯通路门店!$BH:$BH,通讯通路门店!$S:$S,$G2220)</f>
        <v>0</v>
      </c>
      <c r="AH2220" s="99">
        <f t="shared" si="171"/>
        <v>0</v>
      </c>
      <c r="AI2220" s="99">
        <f>SUMIFS(通讯通路门店!$BB:$BB,通讯通路门店!$S:$S,$G2220)</f>
        <v>0</v>
      </c>
      <c r="AJ2220" s="99">
        <f>SUMIFS(通讯通路门店!$BE:$BE,通讯通路门店!$S:$S,$G2220)</f>
        <v>0</v>
      </c>
      <c r="AK2220" s="99">
        <f>SUMIFS(通讯通路门店!$BG:$BG,通讯通路门店!$S:$S,$G2220)</f>
        <v>0</v>
      </c>
      <c r="AL2220" s="99">
        <f>SUMIFS(通讯通路门店!$BC:$BC,通讯通路门店!$S:$S,$G2220)</f>
        <v>0</v>
      </c>
      <c r="AM2220" s="99">
        <f>SUMIFS(通讯通路门店!$BD:$BD,通讯通路门店!$S:$S,$G2220)</f>
        <v>0</v>
      </c>
      <c r="AN2220" s="99">
        <f>SUMIFS(通讯通路门店!$BF:$BF,通讯通路门店!$S:$S,$G2220)</f>
        <v>0</v>
      </c>
      <c r="AO2220" s="99">
        <f t="shared" si="172"/>
        <v>0</v>
      </c>
      <c r="AP2220" s="99">
        <f>SUMIFS(通讯通路门店!$K:$K,通讯通路门店!$S:$S,$G2220)</f>
        <v>0</v>
      </c>
      <c r="AQ2220" s="83"/>
      <c r="AR2220" s="99">
        <f>SUMIFS(通讯通路门店!$T:$T,通讯通路门店!$S:$S,$G2220)</f>
        <v>0</v>
      </c>
      <c r="AS2220" s="99">
        <f>SUMIFS(通讯通路门店!$U:$U,通讯通路门店!$S:$S,$G2220)</f>
        <v>0</v>
      </c>
      <c r="AT2220" s="99">
        <f>SUMIFS(通讯通路门店!$V:$V,通讯通路门店!$S:$S,$G2220)</f>
        <v>0</v>
      </c>
      <c r="AU2220" s="99">
        <f>SUMIFS(通讯通路门店!$W:$W,通讯通路门店!$S:$S,$G2220)</f>
        <v>0</v>
      </c>
      <c r="AV2220" s="99">
        <f>SUMIFS(通讯通路门店!$Z:$Z,通讯通路门店!$S:$S,$G2220)</f>
        <v>0</v>
      </c>
      <c r="AW2220" s="99">
        <f>SUMIFS(通讯通路门店!$AB:$AB,通讯通路门店!$S:$S,$G2220)</f>
        <v>0</v>
      </c>
      <c r="AX2220" s="99">
        <f>SUMIFS(通讯通路门店!$X:$X,通讯通路门店!$S:$S,$G2220)</f>
        <v>0</v>
      </c>
      <c r="AY2220" s="99">
        <f>SUMIFS(通讯通路门店!$Y:$Y,通讯通路门店!$S:$S,$G2220)</f>
        <v>0</v>
      </c>
      <c r="AZ2220" s="99">
        <f>SUMIFS(通讯通路门店!$AA:$AA,通讯通路门店!$S:$S,$G2220)</f>
        <v>0</v>
      </c>
      <c r="BA2220" s="99">
        <f t="shared" si="173"/>
        <v>0</v>
      </c>
      <c r="BB2220" s="99">
        <f t="shared" si="174"/>
        <v>0</v>
      </c>
      <c r="BC2220" s="99">
        <f>SUMIFS(通讯通路门店!$W:$W,通讯通路门店!$S:$S,$G2220,通讯通路门店!$J:$J,"荣耀体验店")+SUMIFS(通讯通路门店!$W:$W,通讯通路门店!$S:$S,$G2220,通讯通路门店!$J:$J,"荣耀授权专卖店")</f>
        <v>0</v>
      </c>
      <c r="BD2220" s="99">
        <f>SUMIFS(通讯通路门店!$Z:$Z,通讯通路门店!$S:$S,$G2220,通讯通路门店!$J:$J,"VIVO体验店")</f>
        <v>0</v>
      </c>
      <c r="BE2220" s="99">
        <f>SUMIFS(通讯通路门店!$AB:$AB,通讯通路门店!$S:$S,$G2220,通讯通路门店!$J:$J,"OPPO体验店")</f>
        <v>0</v>
      </c>
      <c r="BF2220" s="99">
        <f>SUMIFS(通讯通路门店!$X:$X,通讯通路门店!$S:$S,$G2220,通讯通路门店!$J:$J,"华为授权体验店")+SUMIFS(通讯通路门店!$AA:$AA,通讯通路门店!$S:$S,$G2220,通讯通路门店!$J:$J,"华为堡垒店")</f>
        <v>0</v>
      </c>
      <c r="BG2220" s="99">
        <f>SUMIFS(通讯通路门店!$Y:$Y,通讯通路门店!$S:$S,$G2220,通讯通路门店!$J:$J,"小米体验店")</f>
        <v>0</v>
      </c>
      <c r="BH2220" s="99">
        <f>SUMIFS(通讯通路门店!$AA:$AA,通讯通路门店!$S:$S,$G2220,通讯通路门店!$J:$J,"苹果体验店")</f>
        <v>0</v>
      </c>
      <c r="BI2220" s="99">
        <f>SUMIFS(通讯通路门店!$K:$K,通讯通路门店!$S:$S,$G2220,通讯通路门店!$J:$J,"其他品牌专卖店")</f>
        <v>0</v>
      </c>
      <c r="BJ2220" s="99">
        <f>SUMIFS(通讯通路门店!$AC:$AC,通讯通路门店!$S:$S,$G2220)</f>
        <v>0</v>
      </c>
      <c r="BK2220" s="99">
        <f>SUMIFS(通讯通路门店!$AD:$AD,通讯通路门店!$S:$S,$G2220)</f>
        <v>0</v>
      </c>
      <c r="BL2220" s="99">
        <f>SUMIFS(通讯通路门店!$AE:$AE,通讯通路门店!$S:$S,$G2220)</f>
        <v>0</v>
      </c>
      <c r="BM2220" s="99">
        <f>SUMIFS(通讯通路门店!$AF:$AF,通讯通路门店!$S:$S,$G2220)</f>
        <v>0</v>
      </c>
      <c r="BN2220" s="99">
        <f>SUMIFS(通讯通路门店!$AG:$AG,通讯通路门店!$S:$S,$G2220)</f>
        <v>0</v>
      </c>
      <c r="BO2220" s="99">
        <f>SUMIFS(通讯通路门店!$AH:$AH,通讯通路门店!$S:$S,$G2220)</f>
        <v>0</v>
      </c>
      <c r="BP2220" s="99">
        <f>SUMIFS(通讯通路门店!$AI:$AI,通讯通路门店!$S:$S,$G2220)</f>
        <v>0</v>
      </c>
      <c r="BQ2220" s="83"/>
    </row>
    <row r="2221" spans="1:69">
      <c r="A2221" s="99" t="str">
        <f>IFERROR(_xlfn.XLOOKUP($G2221,通讯通路门店!$S$4:$S$993933,通讯通路门店!$A$4:$A$993933,0,0),"")</f>
        <v>海南省</v>
      </c>
      <c r="B2221" s="99" t="str">
        <f>IFERROR(_xlfn.XLOOKUP($G2221,通讯通路门店!$S$4:$S$993933,通讯通路门店!$B$4:$B$993933,0,0),"")</f>
        <v>乐东黎族自治县</v>
      </c>
      <c r="C2221" s="99" t="str">
        <f>IFERROR(_xlfn.XLOOKUP($G2221,通讯通路门店!$S$4:$S$993933,通讯通路门店!$C$4:$C$993933,0,0),"")</f>
        <v>乐东黎族自治县</v>
      </c>
      <c r="D2221" s="99" t="str">
        <f>IFERROR(_xlfn.XLOOKUP($G2221,通讯通路门店!$S$4:$S$993933,通讯通路门店!$D$4:$D$993933,0,0),"")</f>
        <v>万冲镇</v>
      </c>
      <c r="E2221" s="83"/>
      <c r="F2221" s="83"/>
      <c r="G2221" s="101"/>
      <c r="H2221" s="102">
        <f>IFERROR(_xlfn.XLOOKUP($G2221,通讯通路门店!$S$4:$S$993933,通讯通路门店!$R$4:$R$993933,0,0),"")</f>
        <v>0</v>
      </c>
      <c r="I2221" s="83"/>
      <c r="J2221" s="83"/>
      <c r="K2221" s="83"/>
      <c r="L2221" s="83"/>
      <c r="M2221" s="83"/>
      <c r="N2221" s="83"/>
      <c r="O2221" s="83"/>
      <c r="P2221" s="83"/>
      <c r="Q2221" s="83"/>
      <c r="R2221" s="83"/>
      <c r="S2221" s="83"/>
      <c r="T2221" s="83"/>
      <c r="U2221" s="99">
        <f>COUNTIF(通讯通路门店!$S:$S,$G2221)</f>
        <v>0</v>
      </c>
      <c r="V2221" s="99">
        <f>COUNTIFS(通讯通路门店!$S:$S,$G2221,通讯通路门店!$J:$J,"综合卖场")</f>
        <v>0</v>
      </c>
      <c r="W2221" s="99">
        <f>SUMIFS(通讯通路门店!$AJ:$AJ,通讯通路门店!$S:$S,通讯客户沙盘!$G2221)</f>
        <v>0</v>
      </c>
      <c r="X2221" s="99">
        <f t="shared" si="170"/>
        <v>0</v>
      </c>
      <c r="Y2221" s="99">
        <f>COUNTIFS(通讯通路门店!$S:$S,$G2221,通讯通路门店!$J:$J,"荣耀体验店")+COUNTIFS(通讯通路门店!$S:$S,$G2221,通讯通路门店!$J:$J,"荣耀授权专卖店")</f>
        <v>0</v>
      </c>
      <c r="Z2221" s="99">
        <f>COUNTIFS(通讯通路门店!$S:$S,$G2221,通讯通路门店!$J:$J,"VIVO体验店")</f>
        <v>0</v>
      </c>
      <c r="AA2221" s="99">
        <f>COUNTIFS(通讯通路门店!$S:$S,$G2221,通讯通路门店!$J:$J,"OPPO体验店")</f>
        <v>0</v>
      </c>
      <c r="AB2221" s="99">
        <f>COUNTIFS(通讯通路门店!$S:$S,$G2221,通讯通路门店!$J:$J,"华为授权体验店")+COUNTIFS(通讯通路门店!$S:$S,$G2221,通讯通路门店!$J:$J,"华为堡垒店")</f>
        <v>0</v>
      </c>
      <c r="AC2221" s="99">
        <f>COUNTIFS(通讯通路门店!$S:$S,$G2221,通讯通路门店!$J:$J,"小米体验店")</f>
        <v>0</v>
      </c>
      <c r="AD2221" s="99">
        <f>COUNTIFS(通讯通路门店!$S:$S,$G2221,通讯通路门店!$J:$J,"苹果体验店")</f>
        <v>0</v>
      </c>
      <c r="AE2221" s="99">
        <f>COUNTIFS(通讯通路门店!$S:$S,$G2221,通讯通路门店!$J:$J,"其他品牌专卖店")</f>
        <v>0</v>
      </c>
      <c r="AF2221" s="99">
        <f>SUMIFS(通讯通路门店!$BI:$BI,通讯通路门店!$S:$S,$G2221)</f>
        <v>0</v>
      </c>
      <c r="AG2221" s="99">
        <f>SUMIFS(通讯通路门店!$BH:$BH,通讯通路门店!$S:$S,$G2221)</f>
        <v>0</v>
      </c>
      <c r="AH2221" s="99">
        <f t="shared" si="171"/>
        <v>0</v>
      </c>
      <c r="AI2221" s="99">
        <f>SUMIFS(通讯通路门店!$BB:$BB,通讯通路门店!$S:$S,$G2221)</f>
        <v>0</v>
      </c>
      <c r="AJ2221" s="99">
        <f>SUMIFS(通讯通路门店!$BE:$BE,通讯通路门店!$S:$S,$G2221)</f>
        <v>0</v>
      </c>
      <c r="AK2221" s="99">
        <f>SUMIFS(通讯通路门店!$BG:$BG,通讯通路门店!$S:$S,$G2221)</f>
        <v>0</v>
      </c>
      <c r="AL2221" s="99">
        <f>SUMIFS(通讯通路门店!$BC:$BC,通讯通路门店!$S:$S,$G2221)</f>
        <v>0</v>
      </c>
      <c r="AM2221" s="99">
        <f>SUMIFS(通讯通路门店!$BD:$BD,通讯通路门店!$S:$S,$G2221)</f>
        <v>0</v>
      </c>
      <c r="AN2221" s="99">
        <f>SUMIFS(通讯通路门店!$BF:$BF,通讯通路门店!$S:$S,$G2221)</f>
        <v>0</v>
      </c>
      <c r="AO2221" s="99">
        <f t="shared" si="172"/>
        <v>0</v>
      </c>
      <c r="AP2221" s="99">
        <f>SUMIFS(通讯通路门店!$K:$K,通讯通路门店!$S:$S,$G2221)</f>
        <v>0</v>
      </c>
      <c r="AQ2221" s="83"/>
      <c r="AR2221" s="99">
        <f>SUMIFS(通讯通路门店!$T:$T,通讯通路门店!$S:$S,$G2221)</f>
        <v>0</v>
      </c>
      <c r="AS2221" s="99">
        <f>SUMIFS(通讯通路门店!$U:$U,通讯通路门店!$S:$S,$G2221)</f>
        <v>0</v>
      </c>
      <c r="AT2221" s="99">
        <f>SUMIFS(通讯通路门店!$V:$V,通讯通路门店!$S:$S,$G2221)</f>
        <v>0</v>
      </c>
      <c r="AU2221" s="99">
        <f>SUMIFS(通讯通路门店!$W:$W,通讯通路门店!$S:$S,$G2221)</f>
        <v>0</v>
      </c>
      <c r="AV2221" s="99">
        <f>SUMIFS(通讯通路门店!$Z:$Z,通讯通路门店!$S:$S,$G2221)</f>
        <v>0</v>
      </c>
      <c r="AW2221" s="99">
        <f>SUMIFS(通讯通路门店!$AB:$AB,通讯通路门店!$S:$S,$G2221)</f>
        <v>0</v>
      </c>
      <c r="AX2221" s="99">
        <f>SUMIFS(通讯通路门店!$X:$X,通讯通路门店!$S:$S,$G2221)</f>
        <v>0</v>
      </c>
      <c r="AY2221" s="99">
        <f>SUMIFS(通讯通路门店!$Y:$Y,通讯通路门店!$S:$S,$G2221)</f>
        <v>0</v>
      </c>
      <c r="AZ2221" s="99">
        <f>SUMIFS(通讯通路门店!$AA:$AA,通讯通路门店!$S:$S,$G2221)</f>
        <v>0</v>
      </c>
      <c r="BA2221" s="99">
        <f t="shared" si="173"/>
        <v>0</v>
      </c>
      <c r="BB2221" s="99">
        <f t="shared" si="174"/>
        <v>0</v>
      </c>
      <c r="BC2221" s="99">
        <f>SUMIFS(通讯通路门店!$W:$W,通讯通路门店!$S:$S,$G2221,通讯通路门店!$J:$J,"荣耀体验店")+SUMIFS(通讯通路门店!$W:$W,通讯通路门店!$S:$S,$G2221,通讯通路门店!$J:$J,"荣耀授权专卖店")</f>
        <v>0</v>
      </c>
      <c r="BD2221" s="99">
        <f>SUMIFS(通讯通路门店!$Z:$Z,通讯通路门店!$S:$S,$G2221,通讯通路门店!$J:$J,"VIVO体验店")</f>
        <v>0</v>
      </c>
      <c r="BE2221" s="99">
        <f>SUMIFS(通讯通路门店!$AB:$AB,通讯通路门店!$S:$S,$G2221,通讯通路门店!$J:$J,"OPPO体验店")</f>
        <v>0</v>
      </c>
      <c r="BF2221" s="99">
        <f>SUMIFS(通讯通路门店!$X:$X,通讯通路门店!$S:$S,$G2221,通讯通路门店!$J:$J,"华为授权体验店")+SUMIFS(通讯通路门店!$AA:$AA,通讯通路门店!$S:$S,$G2221,通讯通路门店!$J:$J,"华为堡垒店")</f>
        <v>0</v>
      </c>
      <c r="BG2221" s="99">
        <f>SUMIFS(通讯通路门店!$Y:$Y,通讯通路门店!$S:$S,$G2221,通讯通路门店!$J:$J,"小米体验店")</f>
        <v>0</v>
      </c>
      <c r="BH2221" s="99">
        <f>SUMIFS(通讯通路门店!$AA:$AA,通讯通路门店!$S:$S,$G2221,通讯通路门店!$J:$J,"苹果体验店")</f>
        <v>0</v>
      </c>
      <c r="BI2221" s="99">
        <f>SUMIFS(通讯通路门店!$K:$K,通讯通路门店!$S:$S,$G2221,通讯通路门店!$J:$J,"其他品牌专卖店")</f>
        <v>0</v>
      </c>
      <c r="BJ2221" s="99">
        <f>SUMIFS(通讯通路门店!$AC:$AC,通讯通路门店!$S:$S,$G2221)</f>
        <v>0</v>
      </c>
      <c r="BK2221" s="99">
        <f>SUMIFS(通讯通路门店!$AD:$AD,通讯通路门店!$S:$S,$G2221)</f>
        <v>0</v>
      </c>
      <c r="BL2221" s="99">
        <f>SUMIFS(通讯通路门店!$AE:$AE,通讯通路门店!$S:$S,$G2221)</f>
        <v>0</v>
      </c>
      <c r="BM2221" s="99">
        <f>SUMIFS(通讯通路门店!$AF:$AF,通讯通路门店!$S:$S,$G2221)</f>
        <v>0</v>
      </c>
      <c r="BN2221" s="99">
        <f>SUMIFS(通讯通路门店!$AG:$AG,通讯通路门店!$S:$S,$G2221)</f>
        <v>0</v>
      </c>
      <c r="BO2221" s="99">
        <f>SUMIFS(通讯通路门店!$AH:$AH,通讯通路门店!$S:$S,$G2221)</f>
        <v>0</v>
      </c>
      <c r="BP2221" s="99">
        <f>SUMIFS(通讯通路门店!$AI:$AI,通讯通路门店!$S:$S,$G2221)</f>
        <v>0</v>
      </c>
      <c r="BQ2221" s="83"/>
    </row>
    <row r="2222" spans="1:69">
      <c r="A2222" s="99" t="str">
        <f>IFERROR(_xlfn.XLOOKUP($G2222,通讯通路门店!$S$4:$S$993933,通讯通路门店!$A$4:$A$993933,0,0),"")</f>
        <v>海南省</v>
      </c>
      <c r="B2222" s="99" t="str">
        <f>IFERROR(_xlfn.XLOOKUP($G2222,通讯通路门店!$S$4:$S$993933,通讯通路门店!$B$4:$B$993933,0,0),"")</f>
        <v>乐东黎族自治县</v>
      </c>
      <c r="C2222" s="99" t="str">
        <f>IFERROR(_xlfn.XLOOKUP($G2222,通讯通路门店!$S$4:$S$993933,通讯通路门店!$C$4:$C$993933,0,0),"")</f>
        <v>乐东黎族自治县</v>
      </c>
      <c r="D2222" s="99" t="str">
        <f>IFERROR(_xlfn.XLOOKUP($G2222,通讯通路门店!$S$4:$S$993933,通讯通路门店!$D$4:$D$993933,0,0),"")</f>
        <v>万冲镇</v>
      </c>
      <c r="E2222" s="83"/>
      <c r="F2222" s="83"/>
      <c r="G2222" s="101"/>
      <c r="H2222" s="102">
        <f>IFERROR(_xlfn.XLOOKUP($G2222,通讯通路门店!$S$4:$S$993933,通讯通路门店!$R$4:$R$993933,0,0),"")</f>
        <v>0</v>
      </c>
      <c r="I2222" s="83"/>
      <c r="J2222" s="83"/>
      <c r="K2222" s="83"/>
      <c r="L2222" s="83"/>
      <c r="M2222" s="83"/>
      <c r="N2222" s="83"/>
      <c r="O2222" s="83"/>
      <c r="P2222" s="83"/>
      <c r="Q2222" s="83"/>
      <c r="R2222" s="83"/>
      <c r="S2222" s="83"/>
      <c r="T2222" s="83"/>
      <c r="U2222" s="99">
        <f>COUNTIF(通讯通路门店!$S:$S,$G2222)</f>
        <v>0</v>
      </c>
      <c r="V2222" s="99">
        <f>COUNTIFS(通讯通路门店!$S:$S,$G2222,通讯通路门店!$J:$J,"综合卖场")</f>
        <v>0</v>
      </c>
      <c r="W2222" s="99">
        <f>SUMIFS(通讯通路门店!$AJ:$AJ,通讯通路门店!$S:$S,通讯客户沙盘!$G2222)</f>
        <v>0</v>
      </c>
      <c r="X2222" s="99">
        <f t="shared" si="170"/>
        <v>0</v>
      </c>
      <c r="Y2222" s="99">
        <f>COUNTIFS(通讯通路门店!$S:$S,$G2222,通讯通路门店!$J:$J,"荣耀体验店")+COUNTIFS(通讯通路门店!$S:$S,$G2222,通讯通路门店!$J:$J,"荣耀授权专卖店")</f>
        <v>0</v>
      </c>
      <c r="Z2222" s="99">
        <f>COUNTIFS(通讯通路门店!$S:$S,$G2222,通讯通路门店!$J:$J,"VIVO体验店")</f>
        <v>0</v>
      </c>
      <c r="AA2222" s="99">
        <f>COUNTIFS(通讯通路门店!$S:$S,$G2222,通讯通路门店!$J:$J,"OPPO体验店")</f>
        <v>0</v>
      </c>
      <c r="AB2222" s="99">
        <f>COUNTIFS(通讯通路门店!$S:$S,$G2222,通讯通路门店!$J:$J,"华为授权体验店")+COUNTIFS(通讯通路门店!$S:$S,$G2222,通讯通路门店!$J:$J,"华为堡垒店")</f>
        <v>0</v>
      </c>
      <c r="AC2222" s="99">
        <f>COUNTIFS(通讯通路门店!$S:$S,$G2222,通讯通路门店!$J:$J,"小米体验店")</f>
        <v>0</v>
      </c>
      <c r="AD2222" s="99">
        <f>COUNTIFS(通讯通路门店!$S:$S,$G2222,通讯通路门店!$J:$J,"苹果体验店")</f>
        <v>0</v>
      </c>
      <c r="AE2222" s="99">
        <f>COUNTIFS(通讯通路门店!$S:$S,$G2222,通讯通路门店!$J:$J,"其他品牌专卖店")</f>
        <v>0</v>
      </c>
      <c r="AF2222" s="99">
        <f>SUMIFS(通讯通路门店!$BI:$BI,通讯通路门店!$S:$S,$G2222)</f>
        <v>0</v>
      </c>
      <c r="AG2222" s="99">
        <f>SUMIFS(通讯通路门店!$BH:$BH,通讯通路门店!$S:$S,$G2222)</f>
        <v>0</v>
      </c>
      <c r="AH2222" s="99">
        <f t="shared" si="171"/>
        <v>0</v>
      </c>
      <c r="AI2222" s="99">
        <f>SUMIFS(通讯通路门店!$BB:$BB,通讯通路门店!$S:$S,$G2222)</f>
        <v>0</v>
      </c>
      <c r="AJ2222" s="99">
        <f>SUMIFS(通讯通路门店!$BE:$BE,通讯通路门店!$S:$S,$G2222)</f>
        <v>0</v>
      </c>
      <c r="AK2222" s="99">
        <f>SUMIFS(通讯通路门店!$BG:$BG,通讯通路门店!$S:$S,$G2222)</f>
        <v>0</v>
      </c>
      <c r="AL2222" s="99">
        <f>SUMIFS(通讯通路门店!$BC:$BC,通讯通路门店!$S:$S,$G2222)</f>
        <v>0</v>
      </c>
      <c r="AM2222" s="99">
        <f>SUMIFS(通讯通路门店!$BD:$BD,通讯通路门店!$S:$S,$G2222)</f>
        <v>0</v>
      </c>
      <c r="AN2222" s="99">
        <f>SUMIFS(通讯通路门店!$BF:$BF,通讯通路门店!$S:$S,$G2222)</f>
        <v>0</v>
      </c>
      <c r="AO2222" s="99">
        <f t="shared" si="172"/>
        <v>0</v>
      </c>
      <c r="AP2222" s="99">
        <f>SUMIFS(通讯通路门店!$K:$K,通讯通路门店!$S:$S,$G2222)</f>
        <v>0</v>
      </c>
      <c r="AQ2222" s="83"/>
      <c r="AR2222" s="99">
        <f>SUMIFS(通讯通路门店!$T:$T,通讯通路门店!$S:$S,$G2222)</f>
        <v>0</v>
      </c>
      <c r="AS2222" s="99">
        <f>SUMIFS(通讯通路门店!$U:$U,通讯通路门店!$S:$S,$G2222)</f>
        <v>0</v>
      </c>
      <c r="AT2222" s="99">
        <f>SUMIFS(通讯通路门店!$V:$V,通讯通路门店!$S:$S,$G2222)</f>
        <v>0</v>
      </c>
      <c r="AU2222" s="99">
        <f>SUMIFS(通讯通路门店!$W:$W,通讯通路门店!$S:$S,$G2222)</f>
        <v>0</v>
      </c>
      <c r="AV2222" s="99">
        <f>SUMIFS(通讯通路门店!$Z:$Z,通讯通路门店!$S:$S,$G2222)</f>
        <v>0</v>
      </c>
      <c r="AW2222" s="99">
        <f>SUMIFS(通讯通路门店!$AB:$AB,通讯通路门店!$S:$S,$G2222)</f>
        <v>0</v>
      </c>
      <c r="AX2222" s="99">
        <f>SUMIFS(通讯通路门店!$X:$X,通讯通路门店!$S:$S,$G2222)</f>
        <v>0</v>
      </c>
      <c r="AY2222" s="99">
        <f>SUMIFS(通讯通路门店!$Y:$Y,通讯通路门店!$S:$S,$G2222)</f>
        <v>0</v>
      </c>
      <c r="AZ2222" s="99">
        <f>SUMIFS(通讯通路门店!$AA:$AA,通讯通路门店!$S:$S,$G2222)</f>
        <v>0</v>
      </c>
      <c r="BA2222" s="99">
        <f t="shared" si="173"/>
        <v>0</v>
      </c>
      <c r="BB2222" s="99">
        <f t="shared" si="174"/>
        <v>0</v>
      </c>
      <c r="BC2222" s="99">
        <f>SUMIFS(通讯通路门店!$W:$W,通讯通路门店!$S:$S,$G2222,通讯通路门店!$J:$J,"荣耀体验店")+SUMIFS(通讯通路门店!$W:$W,通讯通路门店!$S:$S,$G2222,通讯通路门店!$J:$J,"荣耀授权专卖店")</f>
        <v>0</v>
      </c>
      <c r="BD2222" s="99">
        <f>SUMIFS(通讯通路门店!$Z:$Z,通讯通路门店!$S:$S,$G2222,通讯通路门店!$J:$J,"VIVO体验店")</f>
        <v>0</v>
      </c>
      <c r="BE2222" s="99">
        <f>SUMIFS(通讯通路门店!$AB:$AB,通讯通路门店!$S:$S,$G2222,通讯通路门店!$J:$J,"OPPO体验店")</f>
        <v>0</v>
      </c>
      <c r="BF2222" s="99">
        <f>SUMIFS(通讯通路门店!$X:$X,通讯通路门店!$S:$S,$G2222,通讯通路门店!$J:$J,"华为授权体验店")+SUMIFS(通讯通路门店!$AA:$AA,通讯通路门店!$S:$S,$G2222,通讯通路门店!$J:$J,"华为堡垒店")</f>
        <v>0</v>
      </c>
      <c r="BG2222" s="99">
        <f>SUMIFS(通讯通路门店!$Y:$Y,通讯通路门店!$S:$S,$G2222,通讯通路门店!$J:$J,"小米体验店")</f>
        <v>0</v>
      </c>
      <c r="BH2222" s="99">
        <f>SUMIFS(通讯通路门店!$AA:$AA,通讯通路门店!$S:$S,$G2222,通讯通路门店!$J:$J,"苹果体验店")</f>
        <v>0</v>
      </c>
      <c r="BI2222" s="99">
        <f>SUMIFS(通讯通路门店!$K:$K,通讯通路门店!$S:$S,$G2222,通讯通路门店!$J:$J,"其他品牌专卖店")</f>
        <v>0</v>
      </c>
      <c r="BJ2222" s="99">
        <f>SUMIFS(通讯通路门店!$AC:$AC,通讯通路门店!$S:$S,$G2222)</f>
        <v>0</v>
      </c>
      <c r="BK2222" s="99">
        <f>SUMIFS(通讯通路门店!$AD:$AD,通讯通路门店!$S:$S,$G2222)</f>
        <v>0</v>
      </c>
      <c r="BL2222" s="99">
        <f>SUMIFS(通讯通路门店!$AE:$AE,通讯通路门店!$S:$S,$G2222)</f>
        <v>0</v>
      </c>
      <c r="BM2222" s="99">
        <f>SUMIFS(通讯通路门店!$AF:$AF,通讯通路门店!$S:$S,$G2222)</f>
        <v>0</v>
      </c>
      <c r="BN2222" s="99">
        <f>SUMIFS(通讯通路门店!$AG:$AG,通讯通路门店!$S:$S,$G2222)</f>
        <v>0</v>
      </c>
      <c r="BO2222" s="99">
        <f>SUMIFS(通讯通路门店!$AH:$AH,通讯通路门店!$S:$S,$G2222)</f>
        <v>0</v>
      </c>
      <c r="BP2222" s="99">
        <f>SUMIFS(通讯通路门店!$AI:$AI,通讯通路门店!$S:$S,$G2222)</f>
        <v>0</v>
      </c>
      <c r="BQ2222" s="83"/>
    </row>
    <row r="2223" spans="1:69">
      <c r="A2223" s="99" t="str">
        <f>IFERROR(_xlfn.XLOOKUP($G2223,通讯通路门店!$S$4:$S$993933,通讯通路门店!$A$4:$A$993933,0,0),"")</f>
        <v>海南省</v>
      </c>
      <c r="B2223" s="99" t="str">
        <f>IFERROR(_xlfn.XLOOKUP($G2223,通讯通路门店!$S$4:$S$993933,通讯通路门店!$B$4:$B$993933,0,0),"")</f>
        <v>乐东黎族自治县</v>
      </c>
      <c r="C2223" s="99" t="str">
        <f>IFERROR(_xlfn.XLOOKUP($G2223,通讯通路门店!$S$4:$S$993933,通讯通路门店!$C$4:$C$993933,0,0),"")</f>
        <v>乐东黎族自治县</v>
      </c>
      <c r="D2223" s="99" t="str">
        <f>IFERROR(_xlfn.XLOOKUP($G2223,通讯通路门店!$S$4:$S$993933,通讯通路门店!$D$4:$D$993933,0,0),"")</f>
        <v>万冲镇</v>
      </c>
      <c r="E2223" s="83"/>
      <c r="F2223" s="83"/>
      <c r="G2223" s="101"/>
      <c r="H2223" s="102">
        <f>IFERROR(_xlfn.XLOOKUP($G2223,通讯通路门店!$S$4:$S$993933,通讯通路门店!$R$4:$R$993933,0,0),"")</f>
        <v>0</v>
      </c>
      <c r="I2223" s="83"/>
      <c r="J2223" s="83"/>
      <c r="K2223" s="83"/>
      <c r="L2223" s="83"/>
      <c r="M2223" s="83"/>
      <c r="N2223" s="83"/>
      <c r="O2223" s="83"/>
      <c r="P2223" s="83"/>
      <c r="Q2223" s="83"/>
      <c r="R2223" s="83"/>
      <c r="S2223" s="83"/>
      <c r="T2223" s="83"/>
      <c r="U2223" s="99">
        <f>COUNTIF(通讯通路门店!$S:$S,$G2223)</f>
        <v>0</v>
      </c>
      <c r="V2223" s="99">
        <f>COUNTIFS(通讯通路门店!$S:$S,$G2223,通讯通路门店!$J:$J,"综合卖场")</f>
        <v>0</v>
      </c>
      <c r="W2223" s="99">
        <f>SUMIFS(通讯通路门店!$AJ:$AJ,通讯通路门店!$S:$S,通讯客户沙盘!$G2223)</f>
        <v>0</v>
      </c>
      <c r="X2223" s="99">
        <f t="shared" si="170"/>
        <v>0</v>
      </c>
      <c r="Y2223" s="99">
        <f>COUNTIFS(通讯通路门店!$S:$S,$G2223,通讯通路门店!$J:$J,"荣耀体验店")+COUNTIFS(通讯通路门店!$S:$S,$G2223,通讯通路门店!$J:$J,"荣耀授权专卖店")</f>
        <v>0</v>
      </c>
      <c r="Z2223" s="99">
        <f>COUNTIFS(通讯通路门店!$S:$S,$G2223,通讯通路门店!$J:$J,"VIVO体验店")</f>
        <v>0</v>
      </c>
      <c r="AA2223" s="99">
        <f>COUNTIFS(通讯通路门店!$S:$S,$G2223,通讯通路门店!$J:$J,"OPPO体验店")</f>
        <v>0</v>
      </c>
      <c r="AB2223" s="99">
        <f>COUNTIFS(通讯通路门店!$S:$S,$G2223,通讯通路门店!$J:$J,"华为授权体验店")+COUNTIFS(通讯通路门店!$S:$S,$G2223,通讯通路门店!$J:$J,"华为堡垒店")</f>
        <v>0</v>
      </c>
      <c r="AC2223" s="99">
        <f>COUNTIFS(通讯通路门店!$S:$S,$G2223,通讯通路门店!$J:$J,"小米体验店")</f>
        <v>0</v>
      </c>
      <c r="AD2223" s="99">
        <f>COUNTIFS(通讯通路门店!$S:$S,$G2223,通讯通路门店!$J:$J,"苹果体验店")</f>
        <v>0</v>
      </c>
      <c r="AE2223" s="99">
        <f>COUNTIFS(通讯通路门店!$S:$S,$G2223,通讯通路门店!$J:$J,"其他品牌专卖店")</f>
        <v>0</v>
      </c>
      <c r="AF2223" s="99">
        <f>SUMIFS(通讯通路门店!$BI:$BI,通讯通路门店!$S:$S,$G2223)</f>
        <v>0</v>
      </c>
      <c r="AG2223" s="99">
        <f>SUMIFS(通讯通路门店!$BH:$BH,通讯通路门店!$S:$S,$G2223)</f>
        <v>0</v>
      </c>
      <c r="AH2223" s="99">
        <f t="shared" si="171"/>
        <v>0</v>
      </c>
      <c r="AI2223" s="99">
        <f>SUMIFS(通讯通路门店!$BB:$BB,通讯通路门店!$S:$S,$G2223)</f>
        <v>0</v>
      </c>
      <c r="AJ2223" s="99">
        <f>SUMIFS(通讯通路门店!$BE:$BE,通讯通路门店!$S:$S,$G2223)</f>
        <v>0</v>
      </c>
      <c r="AK2223" s="99">
        <f>SUMIFS(通讯通路门店!$BG:$BG,通讯通路门店!$S:$S,$G2223)</f>
        <v>0</v>
      </c>
      <c r="AL2223" s="99">
        <f>SUMIFS(通讯通路门店!$BC:$BC,通讯通路门店!$S:$S,$G2223)</f>
        <v>0</v>
      </c>
      <c r="AM2223" s="99">
        <f>SUMIFS(通讯通路门店!$BD:$BD,通讯通路门店!$S:$S,$G2223)</f>
        <v>0</v>
      </c>
      <c r="AN2223" s="99">
        <f>SUMIFS(通讯通路门店!$BF:$BF,通讯通路门店!$S:$S,$G2223)</f>
        <v>0</v>
      </c>
      <c r="AO2223" s="99">
        <f t="shared" si="172"/>
        <v>0</v>
      </c>
      <c r="AP2223" s="99">
        <f>SUMIFS(通讯通路门店!$K:$K,通讯通路门店!$S:$S,$G2223)</f>
        <v>0</v>
      </c>
      <c r="AQ2223" s="83"/>
      <c r="AR2223" s="99">
        <f>SUMIFS(通讯通路门店!$T:$T,通讯通路门店!$S:$S,$G2223)</f>
        <v>0</v>
      </c>
      <c r="AS2223" s="99">
        <f>SUMIFS(通讯通路门店!$U:$U,通讯通路门店!$S:$S,$G2223)</f>
        <v>0</v>
      </c>
      <c r="AT2223" s="99">
        <f>SUMIFS(通讯通路门店!$V:$V,通讯通路门店!$S:$S,$G2223)</f>
        <v>0</v>
      </c>
      <c r="AU2223" s="99">
        <f>SUMIFS(通讯通路门店!$W:$W,通讯通路门店!$S:$S,$G2223)</f>
        <v>0</v>
      </c>
      <c r="AV2223" s="99">
        <f>SUMIFS(通讯通路门店!$Z:$Z,通讯通路门店!$S:$S,$G2223)</f>
        <v>0</v>
      </c>
      <c r="AW2223" s="99">
        <f>SUMIFS(通讯通路门店!$AB:$AB,通讯通路门店!$S:$S,$G2223)</f>
        <v>0</v>
      </c>
      <c r="AX2223" s="99">
        <f>SUMIFS(通讯通路门店!$X:$X,通讯通路门店!$S:$S,$G2223)</f>
        <v>0</v>
      </c>
      <c r="AY2223" s="99">
        <f>SUMIFS(通讯通路门店!$Y:$Y,通讯通路门店!$S:$S,$G2223)</f>
        <v>0</v>
      </c>
      <c r="AZ2223" s="99">
        <f>SUMIFS(通讯通路门店!$AA:$AA,通讯通路门店!$S:$S,$G2223)</f>
        <v>0</v>
      </c>
      <c r="BA2223" s="99">
        <f t="shared" si="173"/>
        <v>0</v>
      </c>
      <c r="BB2223" s="99">
        <f t="shared" si="174"/>
        <v>0</v>
      </c>
      <c r="BC2223" s="99">
        <f>SUMIFS(通讯通路门店!$W:$W,通讯通路门店!$S:$S,$G2223,通讯通路门店!$J:$J,"荣耀体验店")+SUMIFS(通讯通路门店!$W:$W,通讯通路门店!$S:$S,$G2223,通讯通路门店!$J:$J,"荣耀授权专卖店")</f>
        <v>0</v>
      </c>
      <c r="BD2223" s="99">
        <f>SUMIFS(通讯通路门店!$Z:$Z,通讯通路门店!$S:$S,$G2223,通讯通路门店!$J:$J,"VIVO体验店")</f>
        <v>0</v>
      </c>
      <c r="BE2223" s="99">
        <f>SUMIFS(通讯通路门店!$AB:$AB,通讯通路门店!$S:$S,$G2223,通讯通路门店!$J:$J,"OPPO体验店")</f>
        <v>0</v>
      </c>
      <c r="BF2223" s="99">
        <f>SUMIFS(通讯通路门店!$X:$X,通讯通路门店!$S:$S,$G2223,通讯通路门店!$J:$J,"华为授权体验店")+SUMIFS(通讯通路门店!$AA:$AA,通讯通路门店!$S:$S,$G2223,通讯通路门店!$J:$J,"华为堡垒店")</f>
        <v>0</v>
      </c>
      <c r="BG2223" s="99">
        <f>SUMIFS(通讯通路门店!$Y:$Y,通讯通路门店!$S:$S,$G2223,通讯通路门店!$J:$J,"小米体验店")</f>
        <v>0</v>
      </c>
      <c r="BH2223" s="99">
        <f>SUMIFS(通讯通路门店!$AA:$AA,通讯通路门店!$S:$S,$G2223,通讯通路门店!$J:$J,"苹果体验店")</f>
        <v>0</v>
      </c>
      <c r="BI2223" s="99">
        <f>SUMIFS(通讯通路门店!$K:$K,通讯通路门店!$S:$S,$G2223,通讯通路门店!$J:$J,"其他品牌专卖店")</f>
        <v>0</v>
      </c>
      <c r="BJ2223" s="99">
        <f>SUMIFS(通讯通路门店!$AC:$AC,通讯通路门店!$S:$S,$G2223)</f>
        <v>0</v>
      </c>
      <c r="BK2223" s="99">
        <f>SUMIFS(通讯通路门店!$AD:$AD,通讯通路门店!$S:$S,$G2223)</f>
        <v>0</v>
      </c>
      <c r="BL2223" s="99">
        <f>SUMIFS(通讯通路门店!$AE:$AE,通讯通路门店!$S:$S,$G2223)</f>
        <v>0</v>
      </c>
      <c r="BM2223" s="99">
        <f>SUMIFS(通讯通路门店!$AF:$AF,通讯通路门店!$S:$S,$G2223)</f>
        <v>0</v>
      </c>
      <c r="BN2223" s="99">
        <f>SUMIFS(通讯通路门店!$AG:$AG,通讯通路门店!$S:$S,$G2223)</f>
        <v>0</v>
      </c>
      <c r="BO2223" s="99">
        <f>SUMIFS(通讯通路门店!$AH:$AH,通讯通路门店!$S:$S,$G2223)</f>
        <v>0</v>
      </c>
      <c r="BP2223" s="99">
        <f>SUMIFS(通讯通路门店!$AI:$AI,通讯通路门店!$S:$S,$G2223)</f>
        <v>0</v>
      </c>
      <c r="BQ2223" s="83"/>
    </row>
    <row r="2224" spans="1:69">
      <c r="A2224" s="99" t="str">
        <f>IFERROR(_xlfn.XLOOKUP($G2224,通讯通路门店!$S$4:$S$993933,通讯通路门店!$A$4:$A$993933,0,0),"")</f>
        <v>海南省</v>
      </c>
      <c r="B2224" s="99" t="str">
        <f>IFERROR(_xlfn.XLOOKUP($G2224,通讯通路门店!$S$4:$S$993933,通讯通路门店!$B$4:$B$993933,0,0),"")</f>
        <v>乐东黎族自治县</v>
      </c>
      <c r="C2224" s="99" t="str">
        <f>IFERROR(_xlfn.XLOOKUP($G2224,通讯通路门店!$S$4:$S$993933,通讯通路门店!$C$4:$C$993933,0,0),"")</f>
        <v>乐东黎族自治县</v>
      </c>
      <c r="D2224" s="99" t="str">
        <f>IFERROR(_xlfn.XLOOKUP($G2224,通讯通路门店!$S$4:$S$993933,通讯通路门店!$D$4:$D$993933,0,0),"")</f>
        <v>万冲镇</v>
      </c>
      <c r="E2224" s="83"/>
      <c r="F2224" s="83"/>
      <c r="G2224" s="101"/>
      <c r="H2224" s="102">
        <f>IFERROR(_xlfn.XLOOKUP($G2224,通讯通路门店!$S$4:$S$993933,通讯通路门店!$R$4:$R$993933,0,0),"")</f>
        <v>0</v>
      </c>
      <c r="I2224" s="83"/>
      <c r="J2224" s="83"/>
      <c r="K2224" s="83"/>
      <c r="L2224" s="83"/>
      <c r="M2224" s="83"/>
      <c r="N2224" s="83"/>
      <c r="O2224" s="83"/>
      <c r="P2224" s="83"/>
      <c r="Q2224" s="83"/>
      <c r="R2224" s="83"/>
      <c r="S2224" s="83"/>
      <c r="T2224" s="83"/>
      <c r="U2224" s="99">
        <f>COUNTIF(通讯通路门店!$S:$S,$G2224)</f>
        <v>0</v>
      </c>
      <c r="V2224" s="99">
        <f>COUNTIFS(通讯通路门店!$S:$S,$G2224,通讯通路门店!$J:$J,"综合卖场")</f>
        <v>0</v>
      </c>
      <c r="W2224" s="99">
        <f>SUMIFS(通讯通路门店!$AJ:$AJ,通讯通路门店!$S:$S,通讯客户沙盘!$G2224)</f>
        <v>0</v>
      </c>
      <c r="X2224" s="99">
        <f t="shared" si="170"/>
        <v>0</v>
      </c>
      <c r="Y2224" s="99">
        <f>COUNTIFS(通讯通路门店!$S:$S,$G2224,通讯通路门店!$J:$J,"荣耀体验店")+COUNTIFS(通讯通路门店!$S:$S,$G2224,通讯通路门店!$J:$J,"荣耀授权专卖店")</f>
        <v>0</v>
      </c>
      <c r="Z2224" s="99">
        <f>COUNTIFS(通讯通路门店!$S:$S,$G2224,通讯通路门店!$J:$J,"VIVO体验店")</f>
        <v>0</v>
      </c>
      <c r="AA2224" s="99">
        <f>COUNTIFS(通讯通路门店!$S:$S,$G2224,通讯通路门店!$J:$J,"OPPO体验店")</f>
        <v>0</v>
      </c>
      <c r="AB2224" s="99">
        <f>COUNTIFS(通讯通路门店!$S:$S,$G2224,通讯通路门店!$J:$J,"华为授权体验店")+COUNTIFS(通讯通路门店!$S:$S,$G2224,通讯通路门店!$J:$J,"华为堡垒店")</f>
        <v>0</v>
      </c>
      <c r="AC2224" s="99">
        <f>COUNTIFS(通讯通路门店!$S:$S,$G2224,通讯通路门店!$J:$J,"小米体验店")</f>
        <v>0</v>
      </c>
      <c r="AD2224" s="99">
        <f>COUNTIFS(通讯通路门店!$S:$S,$G2224,通讯通路门店!$J:$J,"苹果体验店")</f>
        <v>0</v>
      </c>
      <c r="AE2224" s="99">
        <f>COUNTIFS(通讯通路门店!$S:$S,$G2224,通讯通路门店!$J:$J,"其他品牌专卖店")</f>
        <v>0</v>
      </c>
      <c r="AF2224" s="99">
        <f>SUMIFS(通讯通路门店!$BI:$BI,通讯通路门店!$S:$S,$G2224)</f>
        <v>0</v>
      </c>
      <c r="AG2224" s="99">
        <f>SUMIFS(通讯通路门店!$BH:$BH,通讯通路门店!$S:$S,$G2224)</f>
        <v>0</v>
      </c>
      <c r="AH2224" s="99">
        <f t="shared" si="171"/>
        <v>0</v>
      </c>
      <c r="AI2224" s="99">
        <f>SUMIFS(通讯通路门店!$BB:$BB,通讯通路门店!$S:$S,$G2224)</f>
        <v>0</v>
      </c>
      <c r="AJ2224" s="99">
        <f>SUMIFS(通讯通路门店!$BE:$BE,通讯通路门店!$S:$S,$G2224)</f>
        <v>0</v>
      </c>
      <c r="AK2224" s="99">
        <f>SUMIFS(通讯通路门店!$BG:$BG,通讯通路门店!$S:$S,$G2224)</f>
        <v>0</v>
      </c>
      <c r="AL2224" s="99">
        <f>SUMIFS(通讯通路门店!$BC:$BC,通讯通路门店!$S:$S,$G2224)</f>
        <v>0</v>
      </c>
      <c r="AM2224" s="99">
        <f>SUMIFS(通讯通路门店!$BD:$BD,通讯通路门店!$S:$S,$G2224)</f>
        <v>0</v>
      </c>
      <c r="AN2224" s="99">
        <f>SUMIFS(通讯通路门店!$BF:$BF,通讯通路门店!$S:$S,$G2224)</f>
        <v>0</v>
      </c>
      <c r="AO2224" s="99">
        <f t="shared" si="172"/>
        <v>0</v>
      </c>
      <c r="AP2224" s="99">
        <f>SUMIFS(通讯通路门店!$K:$K,通讯通路门店!$S:$S,$G2224)</f>
        <v>0</v>
      </c>
      <c r="AQ2224" s="83"/>
      <c r="AR2224" s="99">
        <f>SUMIFS(通讯通路门店!$T:$T,通讯通路门店!$S:$S,$G2224)</f>
        <v>0</v>
      </c>
      <c r="AS2224" s="99">
        <f>SUMIFS(通讯通路门店!$U:$U,通讯通路门店!$S:$S,$G2224)</f>
        <v>0</v>
      </c>
      <c r="AT2224" s="99">
        <f>SUMIFS(通讯通路门店!$V:$V,通讯通路门店!$S:$S,$G2224)</f>
        <v>0</v>
      </c>
      <c r="AU2224" s="99">
        <f>SUMIFS(通讯通路门店!$W:$W,通讯通路门店!$S:$S,$G2224)</f>
        <v>0</v>
      </c>
      <c r="AV2224" s="99">
        <f>SUMIFS(通讯通路门店!$Z:$Z,通讯通路门店!$S:$S,$G2224)</f>
        <v>0</v>
      </c>
      <c r="AW2224" s="99">
        <f>SUMIFS(通讯通路门店!$AB:$AB,通讯通路门店!$S:$S,$G2224)</f>
        <v>0</v>
      </c>
      <c r="AX2224" s="99">
        <f>SUMIFS(通讯通路门店!$X:$X,通讯通路门店!$S:$S,$G2224)</f>
        <v>0</v>
      </c>
      <c r="AY2224" s="99">
        <f>SUMIFS(通讯通路门店!$Y:$Y,通讯通路门店!$S:$S,$G2224)</f>
        <v>0</v>
      </c>
      <c r="AZ2224" s="99">
        <f>SUMIFS(通讯通路门店!$AA:$AA,通讯通路门店!$S:$S,$G2224)</f>
        <v>0</v>
      </c>
      <c r="BA2224" s="99">
        <f t="shared" si="173"/>
        <v>0</v>
      </c>
      <c r="BB2224" s="99">
        <f t="shared" si="174"/>
        <v>0</v>
      </c>
      <c r="BC2224" s="99">
        <f>SUMIFS(通讯通路门店!$W:$W,通讯通路门店!$S:$S,$G2224,通讯通路门店!$J:$J,"荣耀体验店")+SUMIFS(通讯通路门店!$W:$W,通讯通路门店!$S:$S,$G2224,通讯通路门店!$J:$J,"荣耀授权专卖店")</f>
        <v>0</v>
      </c>
      <c r="BD2224" s="99">
        <f>SUMIFS(通讯通路门店!$Z:$Z,通讯通路门店!$S:$S,$G2224,通讯通路门店!$J:$J,"VIVO体验店")</f>
        <v>0</v>
      </c>
      <c r="BE2224" s="99">
        <f>SUMIFS(通讯通路门店!$AB:$AB,通讯通路门店!$S:$S,$G2224,通讯通路门店!$J:$J,"OPPO体验店")</f>
        <v>0</v>
      </c>
      <c r="BF2224" s="99">
        <f>SUMIFS(通讯通路门店!$X:$X,通讯通路门店!$S:$S,$G2224,通讯通路门店!$J:$J,"华为授权体验店")+SUMIFS(通讯通路门店!$AA:$AA,通讯通路门店!$S:$S,$G2224,通讯通路门店!$J:$J,"华为堡垒店")</f>
        <v>0</v>
      </c>
      <c r="BG2224" s="99">
        <f>SUMIFS(通讯通路门店!$Y:$Y,通讯通路门店!$S:$S,$G2224,通讯通路门店!$J:$J,"小米体验店")</f>
        <v>0</v>
      </c>
      <c r="BH2224" s="99">
        <f>SUMIFS(通讯通路门店!$AA:$AA,通讯通路门店!$S:$S,$G2224,通讯通路门店!$J:$J,"苹果体验店")</f>
        <v>0</v>
      </c>
      <c r="BI2224" s="99">
        <f>SUMIFS(通讯通路门店!$K:$K,通讯通路门店!$S:$S,$G2224,通讯通路门店!$J:$J,"其他品牌专卖店")</f>
        <v>0</v>
      </c>
      <c r="BJ2224" s="99">
        <f>SUMIFS(通讯通路门店!$AC:$AC,通讯通路门店!$S:$S,$G2224)</f>
        <v>0</v>
      </c>
      <c r="BK2224" s="99">
        <f>SUMIFS(通讯通路门店!$AD:$AD,通讯通路门店!$S:$S,$G2224)</f>
        <v>0</v>
      </c>
      <c r="BL2224" s="99">
        <f>SUMIFS(通讯通路门店!$AE:$AE,通讯通路门店!$S:$S,$G2224)</f>
        <v>0</v>
      </c>
      <c r="BM2224" s="99">
        <f>SUMIFS(通讯通路门店!$AF:$AF,通讯通路门店!$S:$S,$G2224)</f>
        <v>0</v>
      </c>
      <c r="BN2224" s="99">
        <f>SUMIFS(通讯通路门店!$AG:$AG,通讯通路门店!$S:$S,$G2224)</f>
        <v>0</v>
      </c>
      <c r="BO2224" s="99">
        <f>SUMIFS(通讯通路门店!$AH:$AH,通讯通路门店!$S:$S,$G2224)</f>
        <v>0</v>
      </c>
      <c r="BP2224" s="99">
        <f>SUMIFS(通讯通路门店!$AI:$AI,通讯通路门店!$S:$S,$G2224)</f>
        <v>0</v>
      </c>
      <c r="BQ2224" s="83"/>
    </row>
    <row r="2225" spans="1:69">
      <c r="A2225" s="99" t="str">
        <f>IFERROR(_xlfn.XLOOKUP($G2225,通讯通路门店!$S$4:$S$993933,通讯通路门店!$A$4:$A$993933,0,0),"")</f>
        <v>海南省</v>
      </c>
      <c r="B2225" s="99" t="str">
        <f>IFERROR(_xlfn.XLOOKUP($G2225,通讯通路门店!$S$4:$S$993933,通讯通路门店!$B$4:$B$993933,0,0),"")</f>
        <v>乐东黎族自治县</v>
      </c>
      <c r="C2225" s="99" t="str">
        <f>IFERROR(_xlfn.XLOOKUP($G2225,通讯通路门店!$S$4:$S$993933,通讯通路门店!$C$4:$C$993933,0,0),"")</f>
        <v>乐东黎族自治县</v>
      </c>
      <c r="D2225" s="99" t="str">
        <f>IFERROR(_xlfn.XLOOKUP($G2225,通讯通路门店!$S$4:$S$993933,通讯通路门店!$D$4:$D$993933,0,0),"")</f>
        <v>万冲镇</v>
      </c>
      <c r="E2225" s="83"/>
      <c r="F2225" s="83"/>
      <c r="G2225" s="101"/>
      <c r="H2225" s="102">
        <f>IFERROR(_xlfn.XLOOKUP($G2225,通讯通路门店!$S$4:$S$993933,通讯通路门店!$R$4:$R$993933,0,0),"")</f>
        <v>0</v>
      </c>
      <c r="I2225" s="83"/>
      <c r="J2225" s="83"/>
      <c r="K2225" s="83"/>
      <c r="L2225" s="83"/>
      <c r="M2225" s="83"/>
      <c r="N2225" s="83"/>
      <c r="O2225" s="83"/>
      <c r="P2225" s="83"/>
      <c r="Q2225" s="83"/>
      <c r="R2225" s="83"/>
      <c r="S2225" s="83"/>
      <c r="T2225" s="83"/>
      <c r="U2225" s="99">
        <f>COUNTIF(通讯通路门店!$S:$S,$G2225)</f>
        <v>0</v>
      </c>
      <c r="V2225" s="99">
        <f>COUNTIFS(通讯通路门店!$S:$S,$G2225,通讯通路门店!$J:$J,"综合卖场")</f>
        <v>0</v>
      </c>
      <c r="W2225" s="99">
        <f>SUMIFS(通讯通路门店!$AJ:$AJ,通讯通路门店!$S:$S,通讯客户沙盘!$G2225)</f>
        <v>0</v>
      </c>
      <c r="X2225" s="99">
        <f t="shared" si="170"/>
        <v>0</v>
      </c>
      <c r="Y2225" s="99">
        <f>COUNTIFS(通讯通路门店!$S:$S,$G2225,通讯通路门店!$J:$J,"荣耀体验店")+COUNTIFS(通讯通路门店!$S:$S,$G2225,通讯通路门店!$J:$J,"荣耀授权专卖店")</f>
        <v>0</v>
      </c>
      <c r="Z2225" s="99">
        <f>COUNTIFS(通讯通路门店!$S:$S,$G2225,通讯通路门店!$J:$J,"VIVO体验店")</f>
        <v>0</v>
      </c>
      <c r="AA2225" s="99">
        <f>COUNTIFS(通讯通路门店!$S:$S,$G2225,通讯通路门店!$J:$J,"OPPO体验店")</f>
        <v>0</v>
      </c>
      <c r="AB2225" s="99">
        <f>COUNTIFS(通讯通路门店!$S:$S,$G2225,通讯通路门店!$J:$J,"华为授权体验店")+COUNTIFS(通讯通路门店!$S:$S,$G2225,通讯通路门店!$J:$J,"华为堡垒店")</f>
        <v>0</v>
      </c>
      <c r="AC2225" s="99">
        <f>COUNTIFS(通讯通路门店!$S:$S,$G2225,通讯通路门店!$J:$J,"小米体验店")</f>
        <v>0</v>
      </c>
      <c r="AD2225" s="99">
        <f>COUNTIFS(通讯通路门店!$S:$S,$G2225,通讯通路门店!$J:$J,"苹果体验店")</f>
        <v>0</v>
      </c>
      <c r="AE2225" s="99">
        <f>COUNTIFS(通讯通路门店!$S:$S,$G2225,通讯通路门店!$J:$J,"其他品牌专卖店")</f>
        <v>0</v>
      </c>
      <c r="AF2225" s="99">
        <f>SUMIFS(通讯通路门店!$BI:$BI,通讯通路门店!$S:$S,$G2225)</f>
        <v>0</v>
      </c>
      <c r="AG2225" s="99">
        <f>SUMIFS(通讯通路门店!$BH:$BH,通讯通路门店!$S:$S,$G2225)</f>
        <v>0</v>
      </c>
      <c r="AH2225" s="99">
        <f t="shared" si="171"/>
        <v>0</v>
      </c>
      <c r="AI2225" s="99">
        <f>SUMIFS(通讯通路门店!$BB:$BB,通讯通路门店!$S:$S,$G2225)</f>
        <v>0</v>
      </c>
      <c r="AJ2225" s="99">
        <f>SUMIFS(通讯通路门店!$BE:$BE,通讯通路门店!$S:$S,$G2225)</f>
        <v>0</v>
      </c>
      <c r="AK2225" s="99">
        <f>SUMIFS(通讯通路门店!$BG:$BG,通讯通路门店!$S:$S,$G2225)</f>
        <v>0</v>
      </c>
      <c r="AL2225" s="99">
        <f>SUMIFS(通讯通路门店!$BC:$BC,通讯通路门店!$S:$S,$G2225)</f>
        <v>0</v>
      </c>
      <c r="AM2225" s="99">
        <f>SUMIFS(通讯通路门店!$BD:$BD,通讯通路门店!$S:$S,$G2225)</f>
        <v>0</v>
      </c>
      <c r="AN2225" s="99">
        <f>SUMIFS(通讯通路门店!$BF:$BF,通讯通路门店!$S:$S,$G2225)</f>
        <v>0</v>
      </c>
      <c r="AO2225" s="99">
        <f t="shared" si="172"/>
        <v>0</v>
      </c>
      <c r="AP2225" s="99">
        <f>SUMIFS(通讯通路门店!$K:$K,通讯通路门店!$S:$S,$G2225)</f>
        <v>0</v>
      </c>
      <c r="AQ2225" s="83"/>
      <c r="AR2225" s="99">
        <f>SUMIFS(通讯通路门店!$T:$T,通讯通路门店!$S:$S,$G2225)</f>
        <v>0</v>
      </c>
      <c r="AS2225" s="99">
        <f>SUMIFS(通讯通路门店!$U:$U,通讯通路门店!$S:$S,$G2225)</f>
        <v>0</v>
      </c>
      <c r="AT2225" s="99">
        <f>SUMIFS(通讯通路门店!$V:$V,通讯通路门店!$S:$S,$G2225)</f>
        <v>0</v>
      </c>
      <c r="AU2225" s="99">
        <f>SUMIFS(通讯通路门店!$W:$W,通讯通路门店!$S:$S,$G2225)</f>
        <v>0</v>
      </c>
      <c r="AV2225" s="99">
        <f>SUMIFS(通讯通路门店!$Z:$Z,通讯通路门店!$S:$S,$G2225)</f>
        <v>0</v>
      </c>
      <c r="AW2225" s="99">
        <f>SUMIFS(通讯通路门店!$AB:$AB,通讯通路门店!$S:$S,$G2225)</f>
        <v>0</v>
      </c>
      <c r="AX2225" s="99">
        <f>SUMIFS(通讯通路门店!$X:$X,通讯通路门店!$S:$S,$G2225)</f>
        <v>0</v>
      </c>
      <c r="AY2225" s="99">
        <f>SUMIFS(通讯通路门店!$Y:$Y,通讯通路门店!$S:$S,$G2225)</f>
        <v>0</v>
      </c>
      <c r="AZ2225" s="99">
        <f>SUMIFS(通讯通路门店!$AA:$AA,通讯通路门店!$S:$S,$G2225)</f>
        <v>0</v>
      </c>
      <c r="BA2225" s="99">
        <f t="shared" si="173"/>
        <v>0</v>
      </c>
      <c r="BB2225" s="99">
        <f t="shared" si="174"/>
        <v>0</v>
      </c>
      <c r="BC2225" s="99">
        <f>SUMIFS(通讯通路门店!$W:$W,通讯通路门店!$S:$S,$G2225,通讯通路门店!$J:$J,"荣耀体验店")+SUMIFS(通讯通路门店!$W:$W,通讯通路门店!$S:$S,$G2225,通讯通路门店!$J:$J,"荣耀授权专卖店")</f>
        <v>0</v>
      </c>
      <c r="BD2225" s="99">
        <f>SUMIFS(通讯通路门店!$Z:$Z,通讯通路门店!$S:$S,$G2225,通讯通路门店!$J:$J,"VIVO体验店")</f>
        <v>0</v>
      </c>
      <c r="BE2225" s="99">
        <f>SUMIFS(通讯通路门店!$AB:$AB,通讯通路门店!$S:$S,$G2225,通讯通路门店!$J:$J,"OPPO体验店")</f>
        <v>0</v>
      </c>
      <c r="BF2225" s="99">
        <f>SUMIFS(通讯通路门店!$X:$X,通讯通路门店!$S:$S,$G2225,通讯通路门店!$J:$J,"华为授权体验店")+SUMIFS(通讯通路门店!$AA:$AA,通讯通路门店!$S:$S,$G2225,通讯通路门店!$J:$J,"华为堡垒店")</f>
        <v>0</v>
      </c>
      <c r="BG2225" s="99">
        <f>SUMIFS(通讯通路门店!$Y:$Y,通讯通路门店!$S:$S,$G2225,通讯通路门店!$J:$J,"小米体验店")</f>
        <v>0</v>
      </c>
      <c r="BH2225" s="99">
        <f>SUMIFS(通讯通路门店!$AA:$AA,通讯通路门店!$S:$S,$G2225,通讯通路门店!$J:$J,"苹果体验店")</f>
        <v>0</v>
      </c>
      <c r="BI2225" s="99">
        <f>SUMIFS(通讯通路门店!$K:$K,通讯通路门店!$S:$S,$G2225,通讯通路门店!$J:$J,"其他品牌专卖店")</f>
        <v>0</v>
      </c>
      <c r="BJ2225" s="99">
        <f>SUMIFS(通讯通路门店!$AC:$AC,通讯通路门店!$S:$S,$G2225)</f>
        <v>0</v>
      </c>
      <c r="BK2225" s="99">
        <f>SUMIFS(通讯通路门店!$AD:$AD,通讯通路门店!$S:$S,$G2225)</f>
        <v>0</v>
      </c>
      <c r="BL2225" s="99">
        <f>SUMIFS(通讯通路门店!$AE:$AE,通讯通路门店!$S:$S,$G2225)</f>
        <v>0</v>
      </c>
      <c r="BM2225" s="99">
        <f>SUMIFS(通讯通路门店!$AF:$AF,通讯通路门店!$S:$S,$G2225)</f>
        <v>0</v>
      </c>
      <c r="BN2225" s="99">
        <f>SUMIFS(通讯通路门店!$AG:$AG,通讯通路门店!$S:$S,$G2225)</f>
        <v>0</v>
      </c>
      <c r="BO2225" s="99">
        <f>SUMIFS(通讯通路门店!$AH:$AH,通讯通路门店!$S:$S,$G2225)</f>
        <v>0</v>
      </c>
      <c r="BP2225" s="99">
        <f>SUMIFS(通讯通路门店!$AI:$AI,通讯通路门店!$S:$S,$G2225)</f>
        <v>0</v>
      </c>
      <c r="BQ2225" s="83"/>
    </row>
    <row r="2226" spans="1:69">
      <c r="A2226" s="99" t="str">
        <f>IFERROR(_xlfn.XLOOKUP($G2226,通讯通路门店!$S$4:$S$993933,通讯通路门店!$A$4:$A$993933,0,0),"")</f>
        <v>海南省</v>
      </c>
      <c r="B2226" s="99" t="str">
        <f>IFERROR(_xlfn.XLOOKUP($G2226,通讯通路门店!$S$4:$S$993933,通讯通路门店!$B$4:$B$993933,0,0),"")</f>
        <v>乐东黎族自治县</v>
      </c>
      <c r="C2226" s="99" t="str">
        <f>IFERROR(_xlfn.XLOOKUP($G2226,通讯通路门店!$S$4:$S$993933,通讯通路门店!$C$4:$C$993933,0,0),"")</f>
        <v>乐东黎族自治县</v>
      </c>
      <c r="D2226" s="99" t="str">
        <f>IFERROR(_xlfn.XLOOKUP($G2226,通讯通路门店!$S$4:$S$993933,通讯通路门店!$D$4:$D$993933,0,0),"")</f>
        <v>万冲镇</v>
      </c>
      <c r="E2226" s="83"/>
      <c r="F2226" s="83"/>
      <c r="G2226" s="101"/>
      <c r="H2226" s="102">
        <f>IFERROR(_xlfn.XLOOKUP($G2226,通讯通路门店!$S$4:$S$993933,通讯通路门店!$R$4:$R$993933,0,0),"")</f>
        <v>0</v>
      </c>
      <c r="I2226" s="83"/>
      <c r="J2226" s="83"/>
      <c r="K2226" s="83"/>
      <c r="L2226" s="83"/>
      <c r="M2226" s="83"/>
      <c r="N2226" s="83"/>
      <c r="O2226" s="83"/>
      <c r="P2226" s="83"/>
      <c r="Q2226" s="83"/>
      <c r="R2226" s="83"/>
      <c r="S2226" s="83"/>
      <c r="T2226" s="83"/>
      <c r="U2226" s="99">
        <f>COUNTIF(通讯通路门店!$S:$S,$G2226)</f>
        <v>0</v>
      </c>
      <c r="V2226" s="99">
        <f>COUNTIFS(通讯通路门店!$S:$S,$G2226,通讯通路门店!$J:$J,"综合卖场")</f>
        <v>0</v>
      </c>
      <c r="W2226" s="99">
        <f>SUMIFS(通讯通路门店!$AJ:$AJ,通讯通路门店!$S:$S,通讯客户沙盘!$G2226)</f>
        <v>0</v>
      </c>
      <c r="X2226" s="99">
        <f t="shared" si="170"/>
        <v>0</v>
      </c>
      <c r="Y2226" s="99">
        <f>COUNTIFS(通讯通路门店!$S:$S,$G2226,通讯通路门店!$J:$J,"荣耀体验店")+COUNTIFS(通讯通路门店!$S:$S,$G2226,通讯通路门店!$J:$J,"荣耀授权专卖店")</f>
        <v>0</v>
      </c>
      <c r="Z2226" s="99">
        <f>COUNTIFS(通讯通路门店!$S:$S,$G2226,通讯通路门店!$J:$J,"VIVO体验店")</f>
        <v>0</v>
      </c>
      <c r="AA2226" s="99">
        <f>COUNTIFS(通讯通路门店!$S:$S,$G2226,通讯通路门店!$J:$J,"OPPO体验店")</f>
        <v>0</v>
      </c>
      <c r="AB2226" s="99">
        <f>COUNTIFS(通讯通路门店!$S:$S,$G2226,通讯通路门店!$J:$J,"华为授权体验店")+COUNTIFS(通讯通路门店!$S:$S,$G2226,通讯通路门店!$J:$J,"华为堡垒店")</f>
        <v>0</v>
      </c>
      <c r="AC2226" s="99">
        <f>COUNTIFS(通讯通路门店!$S:$S,$G2226,通讯通路门店!$J:$J,"小米体验店")</f>
        <v>0</v>
      </c>
      <c r="AD2226" s="99">
        <f>COUNTIFS(通讯通路门店!$S:$S,$G2226,通讯通路门店!$J:$J,"苹果体验店")</f>
        <v>0</v>
      </c>
      <c r="AE2226" s="99">
        <f>COUNTIFS(通讯通路门店!$S:$S,$G2226,通讯通路门店!$J:$J,"其他品牌专卖店")</f>
        <v>0</v>
      </c>
      <c r="AF2226" s="99">
        <f>SUMIFS(通讯通路门店!$BI:$BI,通讯通路门店!$S:$S,$G2226)</f>
        <v>0</v>
      </c>
      <c r="AG2226" s="99">
        <f>SUMIFS(通讯通路门店!$BH:$BH,通讯通路门店!$S:$S,$G2226)</f>
        <v>0</v>
      </c>
      <c r="AH2226" s="99">
        <f t="shared" si="171"/>
        <v>0</v>
      </c>
      <c r="AI2226" s="99">
        <f>SUMIFS(通讯通路门店!$BB:$BB,通讯通路门店!$S:$S,$G2226)</f>
        <v>0</v>
      </c>
      <c r="AJ2226" s="99">
        <f>SUMIFS(通讯通路门店!$BE:$BE,通讯通路门店!$S:$S,$G2226)</f>
        <v>0</v>
      </c>
      <c r="AK2226" s="99">
        <f>SUMIFS(通讯通路门店!$BG:$BG,通讯通路门店!$S:$S,$G2226)</f>
        <v>0</v>
      </c>
      <c r="AL2226" s="99">
        <f>SUMIFS(通讯通路门店!$BC:$BC,通讯通路门店!$S:$S,$G2226)</f>
        <v>0</v>
      </c>
      <c r="AM2226" s="99">
        <f>SUMIFS(通讯通路门店!$BD:$BD,通讯通路门店!$S:$S,$G2226)</f>
        <v>0</v>
      </c>
      <c r="AN2226" s="99">
        <f>SUMIFS(通讯通路门店!$BF:$BF,通讯通路门店!$S:$S,$G2226)</f>
        <v>0</v>
      </c>
      <c r="AO2226" s="99">
        <f t="shared" si="172"/>
        <v>0</v>
      </c>
      <c r="AP2226" s="99">
        <f>SUMIFS(通讯通路门店!$K:$K,通讯通路门店!$S:$S,$G2226)</f>
        <v>0</v>
      </c>
      <c r="AQ2226" s="83"/>
      <c r="AR2226" s="99">
        <f>SUMIFS(通讯通路门店!$T:$T,通讯通路门店!$S:$S,$G2226)</f>
        <v>0</v>
      </c>
      <c r="AS2226" s="99">
        <f>SUMIFS(通讯通路门店!$U:$U,通讯通路门店!$S:$S,$G2226)</f>
        <v>0</v>
      </c>
      <c r="AT2226" s="99">
        <f>SUMIFS(通讯通路门店!$V:$V,通讯通路门店!$S:$S,$G2226)</f>
        <v>0</v>
      </c>
      <c r="AU2226" s="99">
        <f>SUMIFS(通讯通路门店!$W:$W,通讯通路门店!$S:$S,$G2226)</f>
        <v>0</v>
      </c>
      <c r="AV2226" s="99">
        <f>SUMIFS(通讯通路门店!$Z:$Z,通讯通路门店!$S:$S,$G2226)</f>
        <v>0</v>
      </c>
      <c r="AW2226" s="99">
        <f>SUMIFS(通讯通路门店!$AB:$AB,通讯通路门店!$S:$S,$G2226)</f>
        <v>0</v>
      </c>
      <c r="AX2226" s="99">
        <f>SUMIFS(通讯通路门店!$X:$X,通讯通路门店!$S:$S,$G2226)</f>
        <v>0</v>
      </c>
      <c r="AY2226" s="99">
        <f>SUMIFS(通讯通路门店!$Y:$Y,通讯通路门店!$S:$S,$G2226)</f>
        <v>0</v>
      </c>
      <c r="AZ2226" s="99">
        <f>SUMIFS(通讯通路门店!$AA:$AA,通讯通路门店!$S:$S,$G2226)</f>
        <v>0</v>
      </c>
      <c r="BA2226" s="99">
        <f t="shared" si="173"/>
        <v>0</v>
      </c>
      <c r="BB2226" s="99">
        <f t="shared" si="174"/>
        <v>0</v>
      </c>
      <c r="BC2226" s="99">
        <f>SUMIFS(通讯通路门店!$W:$W,通讯通路门店!$S:$S,$G2226,通讯通路门店!$J:$J,"荣耀体验店")+SUMIFS(通讯通路门店!$W:$W,通讯通路门店!$S:$S,$G2226,通讯通路门店!$J:$J,"荣耀授权专卖店")</f>
        <v>0</v>
      </c>
      <c r="BD2226" s="99">
        <f>SUMIFS(通讯通路门店!$Z:$Z,通讯通路门店!$S:$S,$G2226,通讯通路门店!$J:$J,"VIVO体验店")</f>
        <v>0</v>
      </c>
      <c r="BE2226" s="99">
        <f>SUMIFS(通讯通路门店!$AB:$AB,通讯通路门店!$S:$S,$G2226,通讯通路门店!$J:$J,"OPPO体验店")</f>
        <v>0</v>
      </c>
      <c r="BF2226" s="99">
        <f>SUMIFS(通讯通路门店!$X:$X,通讯通路门店!$S:$S,$G2226,通讯通路门店!$J:$J,"华为授权体验店")+SUMIFS(通讯通路门店!$AA:$AA,通讯通路门店!$S:$S,$G2226,通讯通路门店!$J:$J,"华为堡垒店")</f>
        <v>0</v>
      </c>
      <c r="BG2226" s="99">
        <f>SUMIFS(通讯通路门店!$Y:$Y,通讯通路门店!$S:$S,$G2226,通讯通路门店!$J:$J,"小米体验店")</f>
        <v>0</v>
      </c>
      <c r="BH2226" s="99">
        <f>SUMIFS(通讯通路门店!$AA:$AA,通讯通路门店!$S:$S,$G2226,通讯通路门店!$J:$J,"苹果体验店")</f>
        <v>0</v>
      </c>
      <c r="BI2226" s="99">
        <f>SUMIFS(通讯通路门店!$K:$K,通讯通路门店!$S:$S,$G2226,通讯通路门店!$J:$J,"其他品牌专卖店")</f>
        <v>0</v>
      </c>
      <c r="BJ2226" s="99">
        <f>SUMIFS(通讯通路门店!$AC:$AC,通讯通路门店!$S:$S,$G2226)</f>
        <v>0</v>
      </c>
      <c r="BK2226" s="99">
        <f>SUMIFS(通讯通路门店!$AD:$AD,通讯通路门店!$S:$S,$G2226)</f>
        <v>0</v>
      </c>
      <c r="BL2226" s="99">
        <f>SUMIFS(通讯通路门店!$AE:$AE,通讯通路门店!$S:$S,$G2226)</f>
        <v>0</v>
      </c>
      <c r="BM2226" s="99">
        <f>SUMIFS(通讯通路门店!$AF:$AF,通讯通路门店!$S:$S,$G2226)</f>
        <v>0</v>
      </c>
      <c r="BN2226" s="99">
        <f>SUMIFS(通讯通路门店!$AG:$AG,通讯通路门店!$S:$S,$G2226)</f>
        <v>0</v>
      </c>
      <c r="BO2226" s="99">
        <f>SUMIFS(通讯通路门店!$AH:$AH,通讯通路门店!$S:$S,$G2226)</f>
        <v>0</v>
      </c>
      <c r="BP2226" s="99">
        <f>SUMIFS(通讯通路门店!$AI:$AI,通讯通路门店!$S:$S,$G2226)</f>
        <v>0</v>
      </c>
      <c r="BQ2226" s="83"/>
    </row>
    <row r="2227" spans="1:69">
      <c r="A2227" s="99" t="str">
        <f>IFERROR(_xlfn.XLOOKUP($G2227,通讯通路门店!$S$4:$S$993933,通讯通路门店!$A$4:$A$993933,0,0),"")</f>
        <v>海南省</v>
      </c>
      <c r="B2227" s="99" t="str">
        <f>IFERROR(_xlfn.XLOOKUP($G2227,通讯通路门店!$S$4:$S$993933,通讯通路门店!$B$4:$B$993933,0,0),"")</f>
        <v>乐东黎族自治县</v>
      </c>
      <c r="C2227" s="99" t="str">
        <f>IFERROR(_xlfn.XLOOKUP($G2227,通讯通路门店!$S$4:$S$993933,通讯通路门店!$C$4:$C$993933,0,0),"")</f>
        <v>乐东黎族自治县</v>
      </c>
      <c r="D2227" s="99" t="str">
        <f>IFERROR(_xlfn.XLOOKUP($G2227,通讯通路门店!$S$4:$S$993933,通讯通路门店!$D$4:$D$993933,0,0),"")</f>
        <v>万冲镇</v>
      </c>
      <c r="E2227" s="83"/>
      <c r="F2227" s="83"/>
      <c r="G2227" s="101"/>
      <c r="H2227" s="102">
        <f>IFERROR(_xlfn.XLOOKUP($G2227,通讯通路门店!$S$4:$S$993933,通讯通路门店!$R$4:$R$993933,0,0),"")</f>
        <v>0</v>
      </c>
      <c r="I2227" s="83"/>
      <c r="J2227" s="83"/>
      <c r="K2227" s="83"/>
      <c r="L2227" s="83"/>
      <c r="M2227" s="83"/>
      <c r="N2227" s="83"/>
      <c r="O2227" s="83"/>
      <c r="P2227" s="83"/>
      <c r="Q2227" s="83"/>
      <c r="R2227" s="83"/>
      <c r="S2227" s="83"/>
      <c r="T2227" s="83"/>
      <c r="U2227" s="99">
        <f>COUNTIF(通讯通路门店!$S:$S,$G2227)</f>
        <v>0</v>
      </c>
      <c r="V2227" s="99">
        <f>COUNTIFS(通讯通路门店!$S:$S,$G2227,通讯通路门店!$J:$J,"综合卖场")</f>
        <v>0</v>
      </c>
      <c r="W2227" s="99">
        <f>SUMIFS(通讯通路门店!$AJ:$AJ,通讯通路门店!$S:$S,通讯客户沙盘!$G2227)</f>
        <v>0</v>
      </c>
      <c r="X2227" s="99">
        <f t="shared" si="170"/>
        <v>0</v>
      </c>
      <c r="Y2227" s="99">
        <f>COUNTIFS(通讯通路门店!$S:$S,$G2227,通讯通路门店!$J:$J,"荣耀体验店")+COUNTIFS(通讯通路门店!$S:$S,$G2227,通讯通路门店!$J:$J,"荣耀授权专卖店")</f>
        <v>0</v>
      </c>
      <c r="Z2227" s="99">
        <f>COUNTIFS(通讯通路门店!$S:$S,$G2227,通讯通路门店!$J:$J,"VIVO体验店")</f>
        <v>0</v>
      </c>
      <c r="AA2227" s="99">
        <f>COUNTIFS(通讯通路门店!$S:$S,$G2227,通讯通路门店!$J:$J,"OPPO体验店")</f>
        <v>0</v>
      </c>
      <c r="AB2227" s="99">
        <f>COUNTIFS(通讯通路门店!$S:$S,$G2227,通讯通路门店!$J:$J,"华为授权体验店")+COUNTIFS(通讯通路门店!$S:$S,$G2227,通讯通路门店!$J:$J,"华为堡垒店")</f>
        <v>0</v>
      </c>
      <c r="AC2227" s="99">
        <f>COUNTIFS(通讯通路门店!$S:$S,$G2227,通讯通路门店!$J:$J,"小米体验店")</f>
        <v>0</v>
      </c>
      <c r="AD2227" s="99">
        <f>COUNTIFS(通讯通路门店!$S:$S,$G2227,通讯通路门店!$J:$J,"苹果体验店")</f>
        <v>0</v>
      </c>
      <c r="AE2227" s="99">
        <f>COUNTIFS(通讯通路门店!$S:$S,$G2227,通讯通路门店!$J:$J,"其他品牌专卖店")</f>
        <v>0</v>
      </c>
      <c r="AF2227" s="99">
        <f>SUMIFS(通讯通路门店!$BI:$BI,通讯通路门店!$S:$S,$G2227)</f>
        <v>0</v>
      </c>
      <c r="AG2227" s="99">
        <f>SUMIFS(通讯通路门店!$BH:$BH,通讯通路门店!$S:$S,$G2227)</f>
        <v>0</v>
      </c>
      <c r="AH2227" s="99">
        <f t="shared" si="171"/>
        <v>0</v>
      </c>
      <c r="AI2227" s="99">
        <f>SUMIFS(通讯通路门店!$BB:$BB,通讯通路门店!$S:$S,$G2227)</f>
        <v>0</v>
      </c>
      <c r="AJ2227" s="99">
        <f>SUMIFS(通讯通路门店!$BE:$BE,通讯通路门店!$S:$S,$G2227)</f>
        <v>0</v>
      </c>
      <c r="AK2227" s="99">
        <f>SUMIFS(通讯通路门店!$BG:$BG,通讯通路门店!$S:$S,$G2227)</f>
        <v>0</v>
      </c>
      <c r="AL2227" s="99">
        <f>SUMIFS(通讯通路门店!$BC:$BC,通讯通路门店!$S:$S,$G2227)</f>
        <v>0</v>
      </c>
      <c r="AM2227" s="99">
        <f>SUMIFS(通讯通路门店!$BD:$BD,通讯通路门店!$S:$S,$G2227)</f>
        <v>0</v>
      </c>
      <c r="AN2227" s="99">
        <f>SUMIFS(通讯通路门店!$BF:$BF,通讯通路门店!$S:$S,$G2227)</f>
        <v>0</v>
      </c>
      <c r="AO2227" s="99">
        <f t="shared" si="172"/>
        <v>0</v>
      </c>
      <c r="AP2227" s="99">
        <f>SUMIFS(通讯通路门店!$K:$K,通讯通路门店!$S:$S,$G2227)</f>
        <v>0</v>
      </c>
      <c r="AQ2227" s="83"/>
      <c r="AR2227" s="99">
        <f>SUMIFS(通讯通路门店!$T:$T,通讯通路门店!$S:$S,$G2227)</f>
        <v>0</v>
      </c>
      <c r="AS2227" s="99">
        <f>SUMIFS(通讯通路门店!$U:$U,通讯通路门店!$S:$S,$G2227)</f>
        <v>0</v>
      </c>
      <c r="AT2227" s="99">
        <f>SUMIFS(通讯通路门店!$V:$V,通讯通路门店!$S:$S,$G2227)</f>
        <v>0</v>
      </c>
      <c r="AU2227" s="99">
        <f>SUMIFS(通讯通路门店!$W:$W,通讯通路门店!$S:$S,$G2227)</f>
        <v>0</v>
      </c>
      <c r="AV2227" s="99">
        <f>SUMIFS(通讯通路门店!$Z:$Z,通讯通路门店!$S:$S,$G2227)</f>
        <v>0</v>
      </c>
      <c r="AW2227" s="99">
        <f>SUMIFS(通讯通路门店!$AB:$AB,通讯通路门店!$S:$S,$G2227)</f>
        <v>0</v>
      </c>
      <c r="AX2227" s="99">
        <f>SUMIFS(通讯通路门店!$X:$X,通讯通路门店!$S:$S,$G2227)</f>
        <v>0</v>
      </c>
      <c r="AY2227" s="99">
        <f>SUMIFS(通讯通路门店!$Y:$Y,通讯通路门店!$S:$S,$G2227)</f>
        <v>0</v>
      </c>
      <c r="AZ2227" s="99">
        <f>SUMIFS(通讯通路门店!$AA:$AA,通讯通路门店!$S:$S,$G2227)</f>
        <v>0</v>
      </c>
      <c r="BA2227" s="99">
        <f t="shared" si="173"/>
        <v>0</v>
      </c>
      <c r="BB2227" s="99">
        <f t="shared" si="174"/>
        <v>0</v>
      </c>
      <c r="BC2227" s="99">
        <f>SUMIFS(通讯通路门店!$W:$W,通讯通路门店!$S:$S,$G2227,通讯通路门店!$J:$J,"荣耀体验店")+SUMIFS(通讯通路门店!$W:$W,通讯通路门店!$S:$S,$G2227,通讯通路门店!$J:$J,"荣耀授权专卖店")</f>
        <v>0</v>
      </c>
      <c r="BD2227" s="99">
        <f>SUMIFS(通讯通路门店!$Z:$Z,通讯通路门店!$S:$S,$G2227,通讯通路门店!$J:$J,"VIVO体验店")</f>
        <v>0</v>
      </c>
      <c r="BE2227" s="99">
        <f>SUMIFS(通讯通路门店!$AB:$AB,通讯通路门店!$S:$S,$G2227,通讯通路门店!$J:$J,"OPPO体验店")</f>
        <v>0</v>
      </c>
      <c r="BF2227" s="99">
        <f>SUMIFS(通讯通路门店!$X:$X,通讯通路门店!$S:$S,$G2227,通讯通路门店!$J:$J,"华为授权体验店")+SUMIFS(通讯通路门店!$AA:$AA,通讯通路门店!$S:$S,$G2227,通讯通路门店!$J:$J,"华为堡垒店")</f>
        <v>0</v>
      </c>
      <c r="BG2227" s="99">
        <f>SUMIFS(通讯通路门店!$Y:$Y,通讯通路门店!$S:$S,$G2227,通讯通路门店!$J:$J,"小米体验店")</f>
        <v>0</v>
      </c>
      <c r="BH2227" s="99">
        <f>SUMIFS(通讯通路门店!$AA:$AA,通讯通路门店!$S:$S,$G2227,通讯通路门店!$J:$J,"苹果体验店")</f>
        <v>0</v>
      </c>
      <c r="BI2227" s="99">
        <f>SUMIFS(通讯通路门店!$K:$K,通讯通路门店!$S:$S,$G2227,通讯通路门店!$J:$J,"其他品牌专卖店")</f>
        <v>0</v>
      </c>
      <c r="BJ2227" s="99">
        <f>SUMIFS(通讯通路门店!$AC:$AC,通讯通路门店!$S:$S,$G2227)</f>
        <v>0</v>
      </c>
      <c r="BK2227" s="99">
        <f>SUMIFS(通讯通路门店!$AD:$AD,通讯通路门店!$S:$S,$G2227)</f>
        <v>0</v>
      </c>
      <c r="BL2227" s="99">
        <f>SUMIFS(通讯通路门店!$AE:$AE,通讯通路门店!$S:$S,$G2227)</f>
        <v>0</v>
      </c>
      <c r="BM2227" s="99">
        <f>SUMIFS(通讯通路门店!$AF:$AF,通讯通路门店!$S:$S,$G2227)</f>
        <v>0</v>
      </c>
      <c r="BN2227" s="99">
        <f>SUMIFS(通讯通路门店!$AG:$AG,通讯通路门店!$S:$S,$G2227)</f>
        <v>0</v>
      </c>
      <c r="BO2227" s="99">
        <f>SUMIFS(通讯通路门店!$AH:$AH,通讯通路门店!$S:$S,$G2227)</f>
        <v>0</v>
      </c>
      <c r="BP2227" s="99">
        <f>SUMIFS(通讯通路门店!$AI:$AI,通讯通路门店!$S:$S,$G2227)</f>
        <v>0</v>
      </c>
      <c r="BQ2227" s="83"/>
    </row>
    <row r="2228" spans="1:69">
      <c r="A2228" s="99" t="str">
        <f>IFERROR(_xlfn.XLOOKUP($G2228,通讯通路门店!$S$4:$S$993933,通讯通路门店!$A$4:$A$993933,0,0),"")</f>
        <v>海南省</v>
      </c>
      <c r="B2228" s="99" t="str">
        <f>IFERROR(_xlfn.XLOOKUP($G2228,通讯通路门店!$S$4:$S$993933,通讯通路门店!$B$4:$B$993933,0,0),"")</f>
        <v>乐东黎族自治县</v>
      </c>
      <c r="C2228" s="99" t="str">
        <f>IFERROR(_xlfn.XLOOKUP($G2228,通讯通路门店!$S$4:$S$993933,通讯通路门店!$C$4:$C$993933,0,0),"")</f>
        <v>乐东黎族自治县</v>
      </c>
      <c r="D2228" s="99" t="str">
        <f>IFERROR(_xlfn.XLOOKUP($G2228,通讯通路门店!$S$4:$S$993933,通讯通路门店!$D$4:$D$993933,0,0),"")</f>
        <v>万冲镇</v>
      </c>
      <c r="E2228" s="83"/>
      <c r="F2228" s="83"/>
      <c r="G2228" s="101"/>
      <c r="H2228" s="102">
        <f>IFERROR(_xlfn.XLOOKUP($G2228,通讯通路门店!$S$4:$S$993933,通讯通路门店!$R$4:$R$993933,0,0),"")</f>
        <v>0</v>
      </c>
      <c r="I2228" s="83"/>
      <c r="J2228" s="83"/>
      <c r="K2228" s="83"/>
      <c r="L2228" s="83"/>
      <c r="M2228" s="83"/>
      <c r="N2228" s="83"/>
      <c r="O2228" s="83"/>
      <c r="P2228" s="83"/>
      <c r="Q2228" s="83"/>
      <c r="R2228" s="83"/>
      <c r="S2228" s="83"/>
      <c r="T2228" s="83"/>
      <c r="U2228" s="99">
        <f>COUNTIF(通讯通路门店!$S:$S,$G2228)</f>
        <v>0</v>
      </c>
      <c r="V2228" s="99">
        <f>COUNTIFS(通讯通路门店!$S:$S,$G2228,通讯通路门店!$J:$J,"综合卖场")</f>
        <v>0</v>
      </c>
      <c r="W2228" s="99">
        <f>SUMIFS(通讯通路门店!$AJ:$AJ,通讯通路门店!$S:$S,通讯客户沙盘!$G2228)</f>
        <v>0</v>
      </c>
      <c r="X2228" s="99">
        <f t="shared" si="170"/>
        <v>0</v>
      </c>
      <c r="Y2228" s="99">
        <f>COUNTIFS(通讯通路门店!$S:$S,$G2228,通讯通路门店!$J:$J,"荣耀体验店")+COUNTIFS(通讯通路门店!$S:$S,$G2228,通讯通路门店!$J:$J,"荣耀授权专卖店")</f>
        <v>0</v>
      </c>
      <c r="Z2228" s="99">
        <f>COUNTIFS(通讯通路门店!$S:$S,$G2228,通讯通路门店!$J:$J,"VIVO体验店")</f>
        <v>0</v>
      </c>
      <c r="AA2228" s="99">
        <f>COUNTIFS(通讯通路门店!$S:$S,$G2228,通讯通路门店!$J:$J,"OPPO体验店")</f>
        <v>0</v>
      </c>
      <c r="AB2228" s="99">
        <f>COUNTIFS(通讯通路门店!$S:$S,$G2228,通讯通路门店!$J:$J,"华为授权体验店")+COUNTIFS(通讯通路门店!$S:$S,$G2228,通讯通路门店!$J:$J,"华为堡垒店")</f>
        <v>0</v>
      </c>
      <c r="AC2228" s="99">
        <f>COUNTIFS(通讯通路门店!$S:$S,$G2228,通讯通路门店!$J:$J,"小米体验店")</f>
        <v>0</v>
      </c>
      <c r="AD2228" s="99">
        <f>COUNTIFS(通讯通路门店!$S:$S,$G2228,通讯通路门店!$J:$J,"苹果体验店")</f>
        <v>0</v>
      </c>
      <c r="AE2228" s="99">
        <f>COUNTIFS(通讯通路门店!$S:$S,$G2228,通讯通路门店!$J:$J,"其他品牌专卖店")</f>
        <v>0</v>
      </c>
      <c r="AF2228" s="99">
        <f>SUMIFS(通讯通路门店!$BI:$BI,通讯通路门店!$S:$S,$G2228)</f>
        <v>0</v>
      </c>
      <c r="AG2228" s="99">
        <f>SUMIFS(通讯通路门店!$BH:$BH,通讯通路门店!$S:$S,$G2228)</f>
        <v>0</v>
      </c>
      <c r="AH2228" s="99">
        <f t="shared" si="171"/>
        <v>0</v>
      </c>
      <c r="AI2228" s="99">
        <f>SUMIFS(通讯通路门店!$BB:$BB,通讯通路门店!$S:$S,$G2228)</f>
        <v>0</v>
      </c>
      <c r="AJ2228" s="99">
        <f>SUMIFS(通讯通路门店!$BE:$BE,通讯通路门店!$S:$S,$G2228)</f>
        <v>0</v>
      </c>
      <c r="AK2228" s="99">
        <f>SUMIFS(通讯通路门店!$BG:$BG,通讯通路门店!$S:$S,$G2228)</f>
        <v>0</v>
      </c>
      <c r="AL2228" s="99">
        <f>SUMIFS(通讯通路门店!$BC:$BC,通讯通路门店!$S:$S,$G2228)</f>
        <v>0</v>
      </c>
      <c r="AM2228" s="99">
        <f>SUMIFS(通讯通路门店!$BD:$BD,通讯通路门店!$S:$S,$G2228)</f>
        <v>0</v>
      </c>
      <c r="AN2228" s="99">
        <f>SUMIFS(通讯通路门店!$BF:$BF,通讯通路门店!$S:$S,$G2228)</f>
        <v>0</v>
      </c>
      <c r="AO2228" s="99">
        <f t="shared" si="172"/>
        <v>0</v>
      </c>
      <c r="AP2228" s="99">
        <f>SUMIFS(通讯通路门店!$K:$K,通讯通路门店!$S:$S,$G2228)</f>
        <v>0</v>
      </c>
      <c r="AQ2228" s="83"/>
      <c r="AR2228" s="99">
        <f>SUMIFS(通讯通路门店!$T:$T,通讯通路门店!$S:$S,$G2228)</f>
        <v>0</v>
      </c>
      <c r="AS2228" s="99">
        <f>SUMIFS(通讯通路门店!$U:$U,通讯通路门店!$S:$S,$G2228)</f>
        <v>0</v>
      </c>
      <c r="AT2228" s="99">
        <f>SUMIFS(通讯通路门店!$V:$V,通讯通路门店!$S:$S,$G2228)</f>
        <v>0</v>
      </c>
      <c r="AU2228" s="99">
        <f>SUMIFS(通讯通路门店!$W:$W,通讯通路门店!$S:$S,$G2228)</f>
        <v>0</v>
      </c>
      <c r="AV2228" s="99">
        <f>SUMIFS(通讯通路门店!$Z:$Z,通讯通路门店!$S:$S,$G2228)</f>
        <v>0</v>
      </c>
      <c r="AW2228" s="99">
        <f>SUMIFS(通讯通路门店!$AB:$AB,通讯通路门店!$S:$S,$G2228)</f>
        <v>0</v>
      </c>
      <c r="AX2228" s="99">
        <f>SUMIFS(通讯通路门店!$X:$X,通讯通路门店!$S:$S,$G2228)</f>
        <v>0</v>
      </c>
      <c r="AY2228" s="99">
        <f>SUMIFS(通讯通路门店!$Y:$Y,通讯通路门店!$S:$S,$G2228)</f>
        <v>0</v>
      </c>
      <c r="AZ2228" s="99">
        <f>SUMIFS(通讯通路门店!$AA:$AA,通讯通路门店!$S:$S,$G2228)</f>
        <v>0</v>
      </c>
      <c r="BA2228" s="99">
        <f t="shared" si="173"/>
        <v>0</v>
      </c>
      <c r="BB2228" s="99">
        <f t="shared" si="174"/>
        <v>0</v>
      </c>
      <c r="BC2228" s="99">
        <f>SUMIFS(通讯通路门店!$W:$W,通讯通路门店!$S:$S,$G2228,通讯通路门店!$J:$J,"荣耀体验店")+SUMIFS(通讯通路门店!$W:$W,通讯通路门店!$S:$S,$G2228,通讯通路门店!$J:$J,"荣耀授权专卖店")</f>
        <v>0</v>
      </c>
      <c r="BD2228" s="99">
        <f>SUMIFS(通讯通路门店!$Z:$Z,通讯通路门店!$S:$S,$G2228,通讯通路门店!$J:$J,"VIVO体验店")</f>
        <v>0</v>
      </c>
      <c r="BE2228" s="99">
        <f>SUMIFS(通讯通路门店!$AB:$AB,通讯通路门店!$S:$S,$G2228,通讯通路门店!$J:$J,"OPPO体验店")</f>
        <v>0</v>
      </c>
      <c r="BF2228" s="99">
        <f>SUMIFS(通讯通路门店!$X:$X,通讯通路门店!$S:$S,$G2228,通讯通路门店!$J:$J,"华为授权体验店")+SUMIFS(通讯通路门店!$AA:$AA,通讯通路门店!$S:$S,$G2228,通讯通路门店!$J:$J,"华为堡垒店")</f>
        <v>0</v>
      </c>
      <c r="BG2228" s="99">
        <f>SUMIFS(通讯通路门店!$Y:$Y,通讯通路门店!$S:$S,$G2228,通讯通路门店!$J:$J,"小米体验店")</f>
        <v>0</v>
      </c>
      <c r="BH2228" s="99">
        <f>SUMIFS(通讯通路门店!$AA:$AA,通讯通路门店!$S:$S,$G2228,通讯通路门店!$J:$J,"苹果体验店")</f>
        <v>0</v>
      </c>
      <c r="BI2228" s="99">
        <f>SUMIFS(通讯通路门店!$K:$K,通讯通路门店!$S:$S,$G2228,通讯通路门店!$J:$J,"其他品牌专卖店")</f>
        <v>0</v>
      </c>
      <c r="BJ2228" s="99">
        <f>SUMIFS(通讯通路门店!$AC:$AC,通讯通路门店!$S:$S,$G2228)</f>
        <v>0</v>
      </c>
      <c r="BK2228" s="99">
        <f>SUMIFS(通讯通路门店!$AD:$AD,通讯通路门店!$S:$S,$G2228)</f>
        <v>0</v>
      </c>
      <c r="BL2228" s="99">
        <f>SUMIFS(通讯通路门店!$AE:$AE,通讯通路门店!$S:$S,$G2228)</f>
        <v>0</v>
      </c>
      <c r="BM2228" s="99">
        <f>SUMIFS(通讯通路门店!$AF:$AF,通讯通路门店!$S:$S,$G2228)</f>
        <v>0</v>
      </c>
      <c r="BN2228" s="99">
        <f>SUMIFS(通讯通路门店!$AG:$AG,通讯通路门店!$S:$S,$G2228)</f>
        <v>0</v>
      </c>
      <c r="BO2228" s="99">
        <f>SUMIFS(通讯通路门店!$AH:$AH,通讯通路门店!$S:$S,$G2228)</f>
        <v>0</v>
      </c>
      <c r="BP2228" s="99">
        <f>SUMIFS(通讯通路门店!$AI:$AI,通讯通路门店!$S:$S,$G2228)</f>
        <v>0</v>
      </c>
      <c r="BQ2228" s="83"/>
    </row>
    <row r="2229" spans="1:69">
      <c r="A2229" s="99" t="str">
        <f>IFERROR(_xlfn.XLOOKUP($G2229,通讯通路门店!$S$4:$S$993933,通讯通路门店!$A$4:$A$993933,0,0),"")</f>
        <v>海南省</v>
      </c>
      <c r="B2229" s="99" t="str">
        <f>IFERROR(_xlfn.XLOOKUP($G2229,通讯通路门店!$S$4:$S$993933,通讯通路门店!$B$4:$B$993933,0,0),"")</f>
        <v>乐东黎族自治县</v>
      </c>
      <c r="C2229" s="99" t="str">
        <f>IFERROR(_xlfn.XLOOKUP($G2229,通讯通路门店!$S$4:$S$993933,通讯通路门店!$C$4:$C$993933,0,0),"")</f>
        <v>乐东黎族自治县</v>
      </c>
      <c r="D2229" s="99" t="str">
        <f>IFERROR(_xlfn.XLOOKUP($G2229,通讯通路门店!$S$4:$S$993933,通讯通路门店!$D$4:$D$993933,0,0),"")</f>
        <v>万冲镇</v>
      </c>
      <c r="E2229" s="83"/>
      <c r="F2229" s="83"/>
      <c r="G2229" s="101"/>
      <c r="H2229" s="102">
        <f>IFERROR(_xlfn.XLOOKUP($G2229,通讯通路门店!$S$4:$S$993933,通讯通路门店!$R$4:$R$993933,0,0),"")</f>
        <v>0</v>
      </c>
      <c r="I2229" s="83"/>
      <c r="J2229" s="83"/>
      <c r="K2229" s="83"/>
      <c r="L2229" s="83"/>
      <c r="M2229" s="83"/>
      <c r="N2229" s="83"/>
      <c r="O2229" s="83"/>
      <c r="P2229" s="83"/>
      <c r="Q2229" s="83"/>
      <c r="R2229" s="83"/>
      <c r="S2229" s="83"/>
      <c r="T2229" s="83"/>
      <c r="U2229" s="99">
        <f>COUNTIF(通讯通路门店!$S:$S,$G2229)</f>
        <v>0</v>
      </c>
      <c r="V2229" s="99">
        <f>COUNTIFS(通讯通路门店!$S:$S,$G2229,通讯通路门店!$J:$J,"综合卖场")</f>
        <v>0</v>
      </c>
      <c r="W2229" s="99">
        <f>SUMIFS(通讯通路门店!$AJ:$AJ,通讯通路门店!$S:$S,通讯客户沙盘!$G2229)</f>
        <v>0</v>
      </c>
      <c r="X2229" s="99">
        <f t="shared" si="170"/>
        <v>0</v>
      </c>
      <c r="Y2229" s="99">
        <f>COUNTIFS(通讯通路门店!$S:$S,$G2229,通讯通路门店!$J:$J,"荣耀体验店")+COUNTIFS(通讯通路门店!$S:$S,$G2229,通讯通路门店!$J:$J,"荣耀授权专卖店")</f>
        <v>0</v>
      </c>
      <c r="Z2229" s="99">
        <f>COUNTIFS(通讯通路门店!$S:$S,$G2229,通讯通路门店!$J:$J,"VIVO体验店")</f>
        <v>0</v>
      </c>
      <c r="AA2229" s="99">
        <f>COUNTIFS(通讯通路门店!$S:$S,$G2229,通讯通路门店!$J:$J,"OPPO体验店")</f>
        <v>0</v>
      </c>
      <c r="AB2229" s="99">
        <f>COUNTIFS(通讯通路门店!$S:$S,$G2229,通讯通路门店!$J:$J,"华为授权体验店")+COUNTIFS(通讯通路门店!$S:$S,$G2229,通讯通路门店!$J:$J,"华为堡垒店")</f>
        <v>0</v>
      </c>
      <c r="AC2229" s="99">
        <f>COUNTIFS(通讯通路门店!$S:$S,$G2229,通讯通路门店!$J:$J,"小米体验店")</f>
        <v>0</v>
      </c>
      <c r="AD2229" s="99">
        <f>COUNTIFS(通讯通路门店!$S:$S,$G2229,通讯通路门店!$J:$J,"苹果体验店")</f>
        <v>0</v>
      </c>
      <c r="AE2229" s="99">
        <f>COUNTIFS(通讯通路门店!$S:$S,$G2229,通讯通路门店!$J:$J,"其他品牌专卖店")</f>
        <v>0</v>
      </c>
      <c r="AF2229" s="99">
        <f>SUMIFS(通讯通路门店!$BI:$BI,通讯通路门店!$S:$S,$G2229)</f>
        <v>0</v>
      </c>
      <c r="AG2229" s="99">
        <f>SUMIFS(通讯通路门店!$BH:$BH,通讯通路门店!$S:$S,$G2229)</f>
        <v>0</v>
      </c>
      <c r="AH2229" s="99">
        <f t="shared" si="171"/>
        <v>0</v>
      </c>
      <c r="AI2229" s="99">
        <f>SUMIFS(通讯通路门店!$BB:$BB,通讯通路门店!$S:$S,$G2229)</f>
        <v>0</v>
      </c>
      <c r="AJ2229" s="99">
        <f>SUMIFS(通讯通路门店!$BE:$BE,通讯通路门店!$S:$S,$G2229)</f>
        <v>0</v>
      </c>
      <c r="AK2229" s="99">
        <f>SUMIFS(通讯通路门店!$BG:$BG,通讯通路门店!$S:$S,$G2229)</f>
        <v>0</v>
      </c>
      <c r="AL2229" s="99">
        <f>SUMIFS(通讯通路门店!$BC:$BC,通讯通路门店!$S:$S,$G2229)</f>
        <v>0</v>
      </c>
      <c r="AM2229" s="99">
        <f>SUMIFS(通讯通路门店!$BD:$BD,通讯通路门店!$S:$S,$G2229)</f>
        <v>0</v>
      </c>
      <c r="AN2229" s="99">
        <f>SUMIFS(通讯通路门店!$BF:$BF,通讯通路门店!$S:$S,$G2229)</f>
        <v>0</v>
      </c>
      <c r="AO2229" s="99">
        <f t="shared" si="172"/>
        <v>0</v>
      </c>
      <c r="AP2229" s="99">
        <f>SUMIFS(通讯通路门店!$K:$K,通讯通路门店!$S:$S,$G2229)</f>
        <v>0</v>
      </c>
      <c r="AQ2229" s="83"/>
      <c r="AR2229" s="99">
        <f>SUMIFS(通讯通路门店!$T:$T,通讯通路门店!$S:$S,$G2229)</f>
        <v>0</v>
      </c>
      <c r="AS2229" s="99">
        <f>SUMIFS(通讯通路门店!$U:$U,通讯通路门店!$S:$S,$G2229)</f>
        <v>0</v>
      </c>
      <c r="AT2229" s="99">
        <f>SUMIFS(通讯通路门店!$V:$V,通讯通路门店!$S:$S,$G2229)</f>
        <v>0</v>
      </c>
      <c r="AU2229" s="99">
        <f>SUMIFS(通讯通路门店!$W:$W,通讯通路门店!$S:$S,$G2229)</f>
        <v>0</v>
      </c>
      <c r="AV2229" s="99">
        <f>SUMIFS(通讯通路门店!$Z:$Z,通讯通路门店!$S:$S,$G2229)</f>
        <v>0</v>
      </c>
      <c r="AW2229" s="99">
        <f>SUMIFS(通讯通路门店!$AB:$AB,通讯通路门店!$S:$S,$G2229)</f>
        <v>0</v>
      </c>
      <c r="AX2229" s="99">
        <f>SUMIFS(通讯通路门店!$X:$X,通讯通路门店!$S:$S,$G2229)</f>
        <v>0</v>
      </c>
      <c r="AY2229" s="99">
        <f>SUMIFS(通讯通路门店!$Y:$Y,通讯通路门店!$S:$S,$G2229)</f>
        <v>0</v>
      </c>
      <c r="AZ2229" s="99">
        <f>SUMIFS(通讯通路门店!$AA:$AA,通讯通路门店!$S:$S,$G2229)</f>
        <v>0</v>
      </c>
      <c r="BA2229" s="99">
        <f t="shared" si="173"/>
        <v>0</v>
      </c>
      <c r="BB2229" s="99">
        <f t="shared" si="174"/>
        <v>0</v>
      </c>
      <c r="BC2229" s="99">
        <f>SUMIFS(通讯通路门店!$W:$W,通讯通路门店!$S:$S,$G2229,通讯通路门店!$J:$J,"荣耀体验店")+SUMIFS(通讯通路门店!$W:$W,通讯通路门店!$S:$S,$G2229,通讯通路门店!$J:$J,"荣耀授权专卖店")</f>
        <v>0</v>
      </c>
      <c r="BD2229" s="99">
        <f>SUMIFS(通讯通路门店!$Z:$Z,通讯通路门店!$S:$S,$G2229,通讯通路门店!$J:$J,"VIVO体验店")</f>
        <v>0</v>
      </c>
      <c r="BE2229" s="99">
        <f>SUMIFS(通讯通路门店!$AB:$AB,通讯通路门店!$S:$S,$G2229,通讯通路门店!$J:$J,"OPPO体验店")</f>
        <v>0</v>
      </c>
      <c r="BF2229" s="99">
        <f>SUMIFS(通讯通路门店!$X:$X,通讯通路门店!$S:$S,$G2229,通讯通路门店!$J:$J,"华为授权体验店")+SUMIFS(通讯通路门店!$AA:$AA,通讯通路门店!$S:$S,$G2229,通讯通路门店!$J:$J,"华为堡垒店")</f>
        <v>0</v>
      </c>
      <c r="BG2229" s="99">
        <f>SUMIFS(通讯通路门店!$Y:$Y,通讯通路门店!$S:$S,$G2229,通讯通路门店!$J:$J,"小米体验店")</f>
        <v>0</v>
      </c>
      <c r="BH2229" s="99">
        <f>SUMIFS(通讯通路门店!$AA:$AA,通讯通路门店!$S:$S,$G2229,通讯通路门店!$J:$J,"苹果体验店")</f>
        <v>0</v>
      </c>
      <c r="BI2229" s="99">
        <f>SUMIFS(通讯通路门店!$K:$K,通讯通路门店!$S:$S,$G2229,通讯通路门店!$J:$J,"其他品牌专卖店")</f>
        <v>0</v>
      </c>
      <c r="BJ2229" s="99">
        <f>SUMIFS(通讯通路门店!$AC:$AC,通讯通路门店!$S:$S,$G2229)</f>
        <v>0</v>
      </c>
      <c r="BK2229" s="99">
        <f>SUMIFS(通讯通路门店!$AD:$AD,通讯通路门店!$S:$S,$G2229)</f>
        <v>0</v>
      </c>
      <c r="BL2229" s="99">
        <f>SUMIFS(通讯通路门店!$AE:$AE,通讯通路门店!$S:$S,$G2229)</f>
        <v>0</v>
      </c>
      <c r="BM2229" s="99">
        <f>SUMIFS(通讯通路门店!$AF:$AF,通讯通路门店!$S:$S,$G2229)</f>
        <v>0</v>
      </c>
      <c r="BN2229" s="99">
        <f>SUMIFS(通讯通路门店!$AG:$AG,通讯通路门店!$S:$S,$G2229)</f>
        <v>0</v>
      </c>
      <c r="BO2229" s="99">
        <f>SUMIFS(通讯通路门店!$AH:$AH,通讯通路门店!$S:$S,$G2229)</f>
        <v>0</v>
      </c>
      <c r="BP2229" s="99">
        <f>SUMIFS(通讯通路门店!$AI:$AI,通讯通路门店!$S:$S,$G2229)</f>
        <v>0</v>
      </c>
      <c r="BQ2229" s="83"/>
    </row>
    <row r="2230" spans="1:69">
      <c r="A2230" s="99" t="str">
        <f>IFERROR(_xlfn.XLOOKUP($G2230,通讯通路门店!$S$4:$S$993933,通讯通路门店!$A$4:$A$993933,0,0),"")</f>
        <v>海南省</v>
      </c>
      <c r="B2230" s="99" t="str">
        <f>IFERROR(_xlfn.XLOOKUP($G2230,通讯通路门店!$S$4:$S$993933,通讯通路门店!$B$4:$B$993933,0,0),"")</f>
        <v>乐东黎族自治县</v>
      </c>
      <c r="C2230" s="99" t="str">
        <f>IFERROR(_xlfn.XLOOKUP($G2230,通讯通路门店!$S$4:$S$993933,通讯通路门店!$C$4:$C$993933,0,0),"")</f>
        <v>乐东黎族自治县</v>
      </c>
      <c r="D2230" s="99" t="str">
        <f>IFERROR(_xlfn.XLOOKUP($G2230,通讯通路门店!$S$4:$S$993933,通讯通路门店!$D$4:$D$993933,0,0),"")</f>
        <v>万冲镇</v>
      </c>
      <c r="E2230" s="83"/>
      <c r="F2230" s="83"/>
      <c r="G2230" s="101"/>
      <c r="H2230" s="102">
        <f>IFERROR(_xlfn.XLOOKUP($G2230,通讯通路门店!$S$4:$S$993933,通讯通路门店!$R$4:$R$993933,0,0),"")</f>
        <v>0</v>
      </c>
      <c r="I2230" s="83"/>
      <c r="J2230" s="83"/>
      <c r="K2230" s="83"/>
      <c r="L2230" s="83"/>
      <c r="M2230" s="83"/>
      <c r="N2230" s="83"/>
      <c r="O2230" s="83"/>
      <c r="P2230" s="83"/>
      <c r="Q2230" s="83"/>
      <c r="R2230" s="83"/>
      <c r="S2230" s="83"/>
      <c r="T2230" s="83"/>
      <c r="U2230" s="99">
        <f>COUNTIF(通讯通路门店!$S:$S,$G2230)</f>
        <v>0</v>
      </c>
      <c r="V2230" s="99">
        <f>COUNTIFS(通讯通路门店!$S:$S,$G2230,通讯通路门店!$J:$J,"综合卖场")</f>
        <v>0</v>
      </c>
      <c r="W2230" s="99">
        <f>SUMIFS(通讯通路门店!$AJ:$AJ,通讯通路门店!$S:$S,通讯客户沙盘!$G2230)</f>
        <v>0</v>
      </c>
      <c r="X2230" s="99">
        <f t="shared" si="170"/>
        <v>0</v>
      </c>
      <c r="Y2230" s="99">
        <f>COUNTIFS(通讯通路门店!$S:$S,$G2230,通讯通路门店!$J:$J,"荣耀体验店")+COUNTIFS(通讯通路门店!$S:$S,$G2230,通讯通路门店!$J:$J,"荣耀授权专卖店")</f>
        <v>0</v>
      </c>
      <c r="Z2230" s="99">
        <f>COUNTIFS(通讯通路门店!$S:$S,$G2230,通讯通路门店!$J:$J,"VIVO体验店")</f>
        <v>0</v>
      </c>
      <c r="AA2230" s="99">
        <f>COUNTIFS(通讯通路门店!$S:$S,$G2230,通讯通路门店!$J:$J,"OPPO体验店")</f>
        <v>0</v>
      </c>
      <c r="AB2230" s="99">
        <f>COUNTIFS(通讯通路门店!$S:$S,$G2230,通讯通路门店!$J:$J,"华为授权体验店")+COUNTIFS(通讯通路门店!$S:$S,$G2230,通讯通路门店!$J:$J,"华为堡垒店")</f>
        <v>0</v>
      </c>
      <c r="AC2230" s="99">
        <f>COUNTIFS(通讯通路门店!$S:$S,$G2230,通讯通路门店!$J:$J,"小米体验店")</f>
        <v>0</v>
      </c>
      <c r="AD2230" s="99">
        <f>COUNTIFS(通讯通路门店!$S:$S,$G2230,通讯通路门店!$J:$J,"苹果体验店")</f>
        <v>0</v>
      </c>
      <c r="AE2230" s="99">
        <f>COUNTIFS(通讯通路门店!$S:$S,$G2230,通讯通路门店!$J:$J,"其他品牌专卖店")</f>
        <v>0</v>
      </c>
      <c r="AF2230" s="99">
        <f>SUMIFS(通讯通路门店!$BI:$BI,通讯通路门店!$S:$S,$G2230)</f>
        <v>0</v>
      </c>
      <c r="AG2230" s="99">
        <f>SUMIFS(通讯通路门店!$BH:$BH,通讯通路门店!$S:$S,$G2230)</f>
        <v>0</v>
      </c>
      <c r="AH2230" s="99">
        <f t="shared" si="171"/>
        <v>0</v>
      </c>
      <c r="AI2230" s="99">
        <f>SUMIFS(通讯通路门店!$BB:$BB,通讯通路门店!$S:$S,$G2230)</f>
        <v>0</v>
      </c>
      <c r="AJ2230" s="99">
        <f>SUMIFS(通讯通路门店!$BE:$BE,通讯通路门店!$S:$S,$G2230)</f>
        <v>0</v>
      </c>
      <c r="AK2230" s="99">
        <f>SUMIFS(通讯通路门店!$BG:$BG,通讯通路门店!$S:$S,$G2230)</f>
        <v>0</v>
      </c>
      <c r="AL2230" s="99">
        <f>SUMIFS(通讯通路门店!$BC:$BC,通讯通路门店!$S:$S,$G2230)</f>
        <v>0</v>
      </c>
      <c r="AM2230" s="99">
        <f>SUMIFS(通讯通路门店!$BD:$BD,通讯通路门店!$S:$S,$G2230)</f>
        <v>0</v>
      </c>
      <c r="AN2230" s="99">
        <f>SUMIFS(通讯通路门店!$BF:$BF,通讯通路门店!$S:$S,$G2230)</f>
        <v>0</v>
      </c>
      <c r="AO2230" s="99">
        <f t="shared" si="172"/>
        <v>0</v>
      </c>
      <c r="AP2230" s="99">
        <f>SUMIFS(通讯通路门店!$K:$K,通讯通路门店!$S:$S,$G2230)</f>
        <v>0</v>
      </c>
      <c r="AQ2230" s="83"/>
      <c r="AR2230" s="99">
        <f>SUMIFS(通讯通路门店!$T:$T,通讯通路门店!$S:$S,$G2230)</f>
        <v>0</v>
      </c>
      <c r="AS2230" s="99">
        <f>SUMIFS(通讯通路门店!$U:$U,通讯通路门店!$S:$S,$G2230)</f>
        <v>0</v>
      </c>
      <c r="AT2230" s="99">
        <f>SUMIFS(通讯通路门店!$V:$V,通讯通路门店!$S:$S,$G2230)</f>
        <v>0</v>
      </c>
      <c r="AU2230" s="99">
        <f>SUMIFS(通讯通路门店!$W:$W,通讯通路门店!$S:$S,$G2230)</f>
        <v>0</v>
      </c>
      <c r="AV2230" s="99">
        <f>SUMIFS(通讯通路门店!$Z:$Z,通讯通路门店!$S:$S,$G2230)</f>
        <v>0</v>
      </c>
      <c r="AW2230" s="99">
        <f>SUMIFS(通讯通路门店!$AB:$AB,通讯通路门店!$S:$S,$G2230)</f>
        <v>0</v>
      </c>
      <c r="AX2230" s="99">
        <f>SUMIFS(通讯通路门店!$X:$X,通讯通路门店!$S:$S,$G2230)</f>
        <v>0</v>
      </c>
      <c r="AY2230" s="99">
        <f>SUMIFS(通讯通路门店!$Y:$Y,通讯通路门店!$S:$S,$G2230)</f>
        <v>0</v>
      </c>
      <c r="AZ2230" s="99">
        <f>SUMIFS(通讯通路门店!$AA:$AA,通讯通路门店!$S:$S,$G2230)</f>
        <v>0</v>
      </c>
      <c r="BA2230" s="99">
        <f t="shared" si="173"/>
        <v>0</v>
      </c>
      <c r="BB2230" s="99">
        <f t="shared" si="174"/>
        <v>0</v>
      </c>
      <c r="BC2230" s="99">
        <f>SUMIFS(通讯通路门店!$W:$W,通讯通路门店!$S:$S,$G2230,通讯通路门店!$J:$J,"荣耀体验店")+SUMIFS(通讯通路门店!$W:$W,通讯通路门店!$S:$S,$G2230,通讯通路门店!$J:$J,"荣耀授权专卖店")</f>
        <v>0</v>
      </c>
      <c r="BD2230" s="99">
        <f>SUMIFS(通讯通路门店!$Z:$Z,通讯通路门店!$S:$S,$G2230,通讯通路门店!$J:$J,"VIVO体验店")</f>
        <v>0</v>
      </c>
      <c r="BE2230" s="99">
        <f>SUMIFS(通讯通路门店!$AB:$AB,通讯通路门店!$S:$S,$G2230,通讯通路门店!$J:$J,"OPPO体验店")</f>
        <v>0</v>
      </c>
      <c r="BF2230" s="99">
        <f>SUMIFS(通讯通路门店!$X:$X,通讯通路门店!$S:$S,$G2230,通讯通路门店!$J:$J,"华为授权体验店")+SUMIFS(通讯通路门店!$AA:$AA,通讯通路门店!$S:$S,$G2230,通讯通路门店!$J:$J,"华为堡垒店")</f>
        <v>0</v>
      </c>
      <c r="BG2230" s="99">
        <f>SUMIFS(通讯通路门店!$Y:$Y,通讯通路门店!$S:$S,$G2230,通讯通路门店!$J:$J,"小米体验店")</f>
        <v>0</v>
      </c>
      <c r="BH2230" s="99">
        <f>SUMIFS(通讯通路门店!$AA:$AA,通讯通路门店!$S:$S,$G2230,通讯通路门店!$J:$J,"苹果体验店")</f>
        <v>0</v>
      </c>
      <c r="BI2230" s="99">
        <f>SUMIFS(通讯通路门店!$K:$K,通讯通路门店!$S:$S,$G2230,通讯通路门店!$J:$J,"其他品牌专卖店")</f>
        <v>0</v>
      </c>
      <c r="BJ2230" s="99">
        <f>SUMIFS(通讯通路门店!$AC:$AC,通讯通路门店!$S:$S,$G2230)</f>
        <v>0</v>
      </c>
      <c r="BK2230" s="99">
        <f>SUMIFS(通讯通路门店!$AD:$AD,通讯通路门店!$S:$S,$G2230)</f>
        <v>0</v>
      </c>
      <c r="BL2230" s="99">
        <f>SUMIFS(通讯通路门店!$AE:$AE,通讯通路门店!$S:$S,$G2230)</f>
        <v>0</v>
      </c>
      <c r="BM2230" s="99">
        <f>SUMIFS(通讯通路门店!$AF:$AF,通讯通路门店!$S:$S,$G2230)</f>
        <v>0</v>
      </c>
      <c r="BN2230" s="99">
        <f>SUMIFS(通讯通路门店!$AG:$AG,通讯通路门店!$S:$S,$G2230)</f>
        <v>0</v>
      </c>
      <c r="BO2230" s="99">
        <f>SUMIFS(通讯通路门店!$AH:$AH,通讯通路门店!$S:$S,$G2230)</f>
        <v>0</v>
      </c>
      <c r="BP2230" s="99">
        <f>SUMIFS(通讯通路门店!$AI:$AI,通讯通路门店!$S:$S,$G2230)</f>
        <v>0</v>
      </c>
      <c r="BQ2230" s="83"/>
    </row>
    <row r="2231" spans="1:69">
      <c r="A2231" s="99" t="str">
        <f>IFERROR(_xlfn.XLOOKUP($G2231,通讯通路门店!$S$4:$S$993933,通讯通路门店!$A$4:$A$993933,0,0),"")</f>
        <v>海南省</v>
      </c>
      <c r="B2231" s="99" t="str">
        <f>IFERROR(_xlfn.XLOOKUP($G2231,通讯通路门店!$S$4:$S$993933,通讯通路门店!$B$4:$B$993933,0,0),"")</f>
        <v>乐东黎族自治县</v>
      </c>
      <c r="C2231" s="99" t="str">
        <f>IFERROR(_xlfn.XLOOKUP($G2231,通讯通路门店!$S$4:$S$993933,通讯通路门店!$C$4:$C$993933,0,0),"")</f>
        <v>乐东黎族自治县</v>
      </c>
      <c r="D2231" s="99" t="str">
        <f>IFERROR(_xlfn.XLOOKUP($G2231,通讯通路门店!$S$4:$S$993933,通讯通路门店!$D$4:$D$993933,0,0),"")</f>
        <v>万冲镇</v>
      </c>
      <c r="E2231" s="83"/>
      <c r="F2231" s="83"/>
      <c r="G2231" s="101"/>
      <c r="H2231" s="102">
        <f>IFERROR(_xlfn.XLOOKUP($G2231,通讯通路门店!$S$4:$S$993933,通讯通路门店!$R$4:$R$993933,0,0),"")</f>
        <v>0</v>
      </c>
      <c r="I2231" s="83"/>
      <c r="J2231" s="83"/>
      <c r="K2231" s="83"/>
      <c r="L2231" s="83"/>
      <c r="M2231" s="83"/>
      <c r="N2231" s="83"/>
      <c r="O2231" s="83"/>
      <c r="P2231" s="83"/>
      <c r="Q2231" s="83"/>
      <c r="R2231" s="83"/>
      <c r="S2231" s="83"/>
      <c r="T2231" s="83"/>
      <c r="U2231" s="99">
        <f>COUNTIF(通讯通路门店!$S:$S,$G2231)</f>
        <v>0</v>
      </c>
      <c r="V2231" s="99">
        <f>COUNTIFS(通讯通路门店!$S:$S,$G2231,通讯通路门店!$J:$J,"综合卖场")</f>
        <v>0</v>
      </c>
      <c r="W2231" s="99">
        <f>SUMIFS(通讯通路门店!$AJ:$AJ,通讯通路门店!$S:$S,通讯客户沙盘!$G2231)</f>
        <v>0</v>
      </c>
      <c r="X2231" s="99">
        <f t="shared" si="170"/>
        <v>0</v>
      </c>
      <c r="Y2231" s="99">
        <f>COUNTIFS(通讯通路门店!$S:$S,$G2231,通讯通路门店!$J:$J,"荣耀体验店")+COUNTIFS(通讯通路门店!$S:$S,$G2231,通讯通路门店!$J:$J,"荣耀授权专卖店")</f>
        <v>0</v>
      </c>
      <c r="Z2231" s="99">
        <f>COUNTIFS(通讯通路门店!$S:$S,$G2231,通讯通路门店!$J:$J,"VIVO体验店")</f>
        <v>0</v>
      </c>
      <c r="AA2231" s="99">
        <f>COUNTIFS(通讯通路门店!$S:$S,$G2231,通讯通路门店!$J:$J,"OPPO体验店")</f>
        <v>0</v>
      </c>
      <c r="AB2231" s="99">
        <f>COUNTIFS(通讯通路门店!$S:$S,$G2231,通讯通路门店!$J:$J,"华为授权体验店")+COUNTIFS(通讯通路门店!$S:$S,$G2231,通讯通路门店!$J:$J,"华为堡垒店")</f>
        <v>0</v>
      </c>
      <c r="AC2231" s="99">
        <f>COUNTIFS(通讯通路门店!$S:$S,$G2231,通讯通路门店!$J:$J,"小米体验店")</f>
        <v>0</v>
      </c>
      <c r="AD2231" s="99">
        <f>COUNTIFS(通讯通路门店!$S:$S,$G2231,通讯通路门店!$J:$J,"苹果体验店")</f>
        <v>0</v>
      </c>
      <c r="AE2231" s="99">
        <f>COUNTIFS(通讯通路门店!$S:$S,$G2231,通讯通路门店!$J:$J,"其他品牌专卖店")</f>
        <v>0</v>
      </c>
      <c r="AF2231" s="99">
        <f>SUMIFS(通讯通路门店!$BI:$BI,通讯通路门店!$S:$S,$G2231)</f>
        <v>0</v>
      </c>
      <c r="AG2231" s="99">
        <f>SUMIFS(通讯通路门店!$BH:$BH,通讯通路门店!$S:$S,$G2231)</f>
        <v>0</v>
      </c>
      <c r="AH2231" s="99">
        <f t="shared" si="171"/>
        <v>0</v>
      </c>
      <c r="AI2231" s="99">
        <f>SUMIFS(通讯通路门店!$BB:$BB,通讯通路门店!$S:$S,$G2231)</f>
        <v>0</v>
      </c>
      <c r="AJ2231" s="99">
        <f>SUMIFS(通讯通路门店!$BE:$BE,通讯通路门店!$S:$S,$G2231)</f>
        <v>0</v>
      </c>
      <c r="AK2231" s="99">
        <f>SUMIFS(通讯通路门店!$BG:$BG,通讯通路门店!$S:$S,$G2231)</f>
        <v>0</v>
      </c>
      <c r="AL2231" s="99">
        <f>SUMIFS(通讯通路门店!$BC:$BC,通讯通路门店!$S:$S,$G2231)</f>
        <v>0</v>
      </c>
      <c r="AM2231" s="99">
        <f>SUMIFS(通讯通路门店!$BD:$BD,通讯通路门店!$S:$S,$G2231)</f>
        <v>0</v>
      </c>
      <c r="AN2231" s="99">
        <f>SUMIFS(通讯通路门店!$BF:$BF,通讯通路门店!$S:$S,$G2231)</f>
        <v>0</v>
      </c>
      <c r="AO2231" s="99">
        <f t="shared" si="172"/>
        <v>0</v>
      </c>
      <c r="AP2231" s="99">
        <f>SUMIFS(通讯通路门店!$K:$K,通讯通路门店!$S:$S,$G2231)</f>
        <v>0</v>
      </c>
      <c r="AQ2231" s="83"/>
      <c r="AR2231" s="99">
        <f>SUMIFS(通讯通路门店!$T:$T,通讯通路门店!$S:$S,$G2231)</f>
        <v>0</v>
      </c>
      <c r="AS2231" s="99">
        <f>SUMIFS(通讯通路门店!$U:$U,通讯通路门店!$S:$S,$G2231)</f>
        <v>0</v>
      </c>
      <c r="AT2231" s="99">
        <f>SUMIFS(通讯通路门店!$V:$V,通讯通路门店!$S:$S,$G2231)</f>
        <v>0</v>
      </c>
      <c r="AU2231" s="99">
        <f>SUMIFS(通讯通路门店!$W:$W,通讯通路门店!$S:$S,$G2231)</f>
        <v>0</v>
      </c>
      <c r="AV2231" s="99">
        <f>SUMIFS(通讯通路门店!$Z:$Z,通讯通路门店!$S:$S,$G2231)</f>
        <v>0</v>
      </c>
      <c r="AW2231" s="99">
        <f>SUMIFS(通讯通路门店!$AB:$AB,通讯通路门店!$S:$S,$G2231)</f>
        <v>0</v>
      </c>
      <c r="AX2231" s="99">
        <f>SUMIFS(通讯通路门店!$X:$X,通讯通路门店!$S:$S,$G2231)</f>
        <v>0</v>
      </c>
      <c r="AY2231" s="99">
        <f>SUMIFS(通讯通路门店!$Y:$Y,通讯通路门店!$S:$S,$G2231)</f>
        <v>0</v>
      </c>
      <c r="AZ2231" s="99">
        <f>SUMIFS(通讯通路门店!$AA:$AA,通讯通路门店!$S:$S,$G2231)</f>
        <v>0</v>
      </c>
      <c r="BA2231" s="99">
        <f t="shared" si="173"/>
        <v>0</v>
      </c>
      <c r="BB2231" s="99">
        <f t="shared" si="174"/>
        <v>0</v>
      </c>
      <c r="BC2231" s="99">
        <f>SUMIFS(通讯通路门店!$W:$W,通讯通路门店!$S:$S,$G2231,通讯通路门店!$J:$J,"荣耀体验店")+SUMIFS(通讯通路门店!$W:$W,通讯通路门店!$S:$S,$G2231,通讯通路门店!$J:$J,"荣耀授权专卖店")</f>
        <v>0</v>
      </c>
      <c r="BD2231" s="99">
        <f>SUMIFS(通讯通路门店!$Z:$Z,通讯通路门店!$S:$S,$G2231,通讯通路门店!$J:$J,"VIVO体验店")</f>
        <v>0</v>
      </c>
      <c r="BE2231" s="99">
        <f>SUMIFS(通讯通路门店!$AB:$AB,通讯通路门店!$S:$S,$G2231,通讯通路门店!$J:$J,"OPPO体验店")</f>
        <v>0</v>
      </c>
      <c r="BF2231" s="99">
        <f>SUMIFS(通讯通路门店!$X:$X,通讯通路门店!$S:$S,$G2231,通讯通路门店!$J:$J,"华为授权体验店")+SUMIFS(通讯通路门店!$AA:$AA,通讯通路门店!$S:$S,$G2231,通讯通路门店!$J:$J,"华为堡垒店")</f>
        <v>0</v>
      </c>
      <c r="BG2231" s="99">
        <f>SUMIFS(通讯通路门店!$Y:$Y,通讯通路门店!$S:$S,$G2231,通讯通路门店!$J:$J,"小米体验店")</f>
        <v>0</v>
      </c>
      <c r="BH2231" s="99">
        <f>SUMIFS(通讯通路门店!$AA:$AA,通讯通路门店!$S:$S,$G2231,通讯通路门店!$J:$J,"苹果体验店")</f>
        <v>0</v>
      </c>
      <c r="BI2231" s="99">
        <f>SUMIFS(通讯通路门店!$K:$K,通讯通路门店!$S:$S,$G2231,通讯通路门店!$J:$J,"其他品牌专卖店")</f>
        <v>0</v>
      </c>
      <c r="BJ2231" s="99">
        <f>SUMIFS(通讯通路门店!$AC:$AC,通讯通路门店!$S:$S,$G2231)</f>
        <v>0</v>
      </c>
      <c r="BK2231" s="99">
        <f>SUMIFS(通讯通路门店!$AD:$AD,通讯通路门店!$S:$S,$G2231)</f>
        <v>0</v>
      </c>
      <c r="BL2231" s="99">
        <f>SUMIFS(通讯通路门店!$AE:$AE,通讯通路门店!$S:$S,$G2231)</f>
        <v>0</v>
      </c>
      <c r="BM2231" s="99">
        <f>SUMIFS(通讯通路门店!$AF:$AF,通讯通路门店!$S:$S,$G2231)</f>
        <v>0</v>
      </c>
      <c r="BN2231" s="99">
        <f>SUMIFS(通讯通路门店!$AG:$AG,通讯通路门店!$S:$S,$G2231)</f>
        <v>0</v>
      </c>
      <c r="BO2231" s="99">
        <f>SUMIFS(通讯通路门店!$AH:$AH,通讯通路门店!$S:$S,$G2231)</f>
        <v>0</v>
      </c>
      <c r="BP2231" s="99">
        <f>SUMIFS(通讯通路门店!$AI:$AI,通讯通路门店!$S:$S,$G2231)</f>
        <v>0</v>
      </c>
      <c r="BQ2231" s="83"/>
    </row>
    <row r="2232" spans="1:69">
      <c r="A2232" s="99" t="str">
        <f>IFERROR(_xlfn.XLOOKUP($G2232,通讯通路门店!$S$4:$S$993933,通讯通路门店!$A$4:$A$993933,0,0),"")</f>
        <v>海南省</v>
      </c>
      <c r="B2232" s="99" t="str">
        <f>IFERROR(_xlfn.XLOOKUP($G2232,通讯通路门店!$S$4:$S$993933,通讯通路门店!$B$4:$B$993933,0,0),"")</f>
        <v>乐东黎族自治县</v>
      </c>
      <c r="C2232" s="99" t="str">
        <f>IFERROR(_xlfn.XLOOKUP($G2232,通讯通路门店!$S$4:$S$993933,通讯通路门店!$C$4:$C$993933,0,0),"")</f>
        <v>乐东黎族自治县</v>
      </c>
      <c r="D2232" s="99" t="str">
        <f>IFERROR(_xlfn.XLOOKUP($G2232,通讯通路门店!$S$4:$S$993933,通讯通路门店!$D$4:$D$993933,0,0),"")</f>
        <v>万冲镇</v>
      </c>
      <c r="E2232" s="83"/>
      <c r="F2232" s="83"/>
      <c r="G2232" s="101"/>
      <c r="H2232" s="102">
        <f>IFERROR(_xlfn.XLOOKUP($G2232,通讯通路门店!$S$4:$S$993933,通讯通路门店!$R$4:$R$993933,0,0),"")</f>
        <v>0</v>
      </c>
      <c r="I2232" s="83"/>
      <c r="J2232" s="83"/>
      <c r="K2232" s="83"/>
      <c r="L2232" s="83"/>
      <c r="M2232" s="83"/>
      <c r="N2232" s="83"/>
      <c r="O2232" s="83"/>
      <c r="P2232" s="83"/>
      <c r="Q2232" s="83"/>
      <c r="R2232" s="83"/>
      <c r="S2232" s="83"/>
      <c r="T2232" s="83"/>
      <c r="U2232" s="99">
        <f>COUNTIF(通讯通路门店!$S:$S,$G2232)</f>
        <v>0</v>
      </c>
      <c r="V2232" s="99">
        <f>COUNTIFS(通讯通路门店!$S:$S,$G2232,通讯通路门店!$J:$J,"综合卖场")</f>
        <v>0</v>
      </c>
      <c r="W2232" s="99">
        <f>SUMIFS(通讯通路门店!$AJ:$AJ,通讯通路门店!$S:$S,通讯客户沙盘!$G2232)</f>
        <v>0</v>
      </c>
      <c r="X2232" s="99">
        <f t="shared" si="170"/>
        <v>0</v>
      </c>
      <c r="Y2232" s="99">
        <f>COUNTIFS(通讯通路门店!$S:$S,$G2232,通讯通路门店!$J:$J,"荣耀体验店")+COUNTIFS(通讯通路门店!$S:$S,$G2232,通讯通路门店!$J:$J,"荣耀授权专卖店")</f>
        <v>0</v>
      </c>
      <c r="Z2232" s="99">
        <f>COUNTIFS(通讯通路门店!$S:$S,$G2232,通讯通路门店!$J:$J,"VIVO体验店")</f>
        <v>0</v>
      </c>
      <c r="AA2232" s="99">
        <f>COUNTIFS(通讯通路门店!$S:$S,$G2232,通讯通路门店!$J:$J,"OPPO体验店")</f>
        <v>0</v>
      </c>
      <c r="AB2232" s="99">
        <f>COUNTIFS(通讯通路门店!$S:$S,$G2232,通讯通路门店!$J:$J,"华为授权体验店")+COUNTIFS(通讯通路门店!$S:$S,$G2232,通讯通路门店!$J:$J,"华为堡垒店")</f>
        <v>0</v>
      </c>
      <c r="AC2232" s="99">
        <f>COUNTIFS(通讯通路门店!$S:$S,$G2232,通讯通路门店!$J:$J,"小米体验店")</f>
        <v>0</v>
      </c>
      <c r="AD2232" s="99">
        <f>COUNTIFS(通讯通路门店!$S:$S,$G2232,通讯通路门店!$J:$J,"苹果体验店")</f>
        <v>0</v>
      </c>
      <c r="AE2232" s="99">
        <f>COUNTIFS(通讯通路门店!$S:$S,$G2232,通讯通路门店!$J:$J,"其他品牌专卖店")</f>
        <v>0</v>
      </c>
      <c r="AF2232" s="99">
        <f>SUMIFS(通讯通路门店!$BI:$BI,通讯通路门店!$S:$S,$G2232)</f>
        <v>0</v>
      </c>
      <c r="AG2232" s="99">
        <f>SUMIFS(通讯通路门店!$BH:$BH,通讯通路门店!$S:$S,$G2232)</f>
        <v>0</v>
      </c>
      <c r="AH2232" s="99">
        <f t="shared" si="171"/>
        <v>0</v>
      </c>
      <c r="AI2232" s="99">
        <f>SUMIFS(通讯通路门店!$BB:$BB,通讯通路门店!$S:$S,$G2232)</f>
        <v>0</v>
      </c>
      <c r="AJ2232" s="99">
        <f>SUMIFS(通讯通路门店!$BE:$BE,通讯通路门店!$S:$S,$G2232)</f>
        <v>0</v>
      </c>
      <c r="AK2232" s="99">
        <f>SUMIFS(通讯通路门店!$BG:$BG,通讯通路门店!$S:$S,$G2232)</f>
        <v>0</v>
      </c>
      <c r="AL2232" s="99">
        <f>SUMIFS(通讯通路门店!$BC:$BC,通讯通路门店!$S:$S,$G2232)</f>
        <v>0</v>
      </c>
      <c r="AM2232" s="99">
        <f>SUMIFS(通讯通路门店!$BD:$BD,通讯通路门店!$S:$S,$G2232)</f>
        <v>0</v>
      </c>
      <c r="AN2232" s="99">
        <f>SUMIFS(通讯通路门店!$BF:$BF,通讯通路门店!$S:$S,$G2232)</f>
        <v>0</v>
      </c>
      <c r="AO2232" s="99">
        <f t="shared" si="172"/>
        <v>0</v>
      </c>
      <c r="AP2232" s="99">
        <f>SUMIFS(通讯通路门店!$K:$K,通讯通路门店!$S:$S,$G2232)</f>
        <v>0</v>
      </c>
      <c r="AQ2232" s="83"/>
      <c r="AR2232" s="99">
        <f>SUMIFS(通讯通路门店!$T:$T,通讯通路门店!$S:$S,$G2232)</f>
        <v>0</v>
      </c>
      <c r="AS2232" s="99">
        <f>SUMIFS(通讯通路门店!$U:$U,通讯通路门店!$S:$S,$G2232)</f>
        <v>0</v>
      </c>
      <c r="AT2232" s="99">
        <f>SUMIFS(通讯通路门店!$V:$V,通讯通路门店!$S:$S,$G2232)</f>
        <v>0</v>
      </c>
      <c r="AU2232" s="99">
        <f>SUMIFS(通讯通路门店!$W:$W,通讯通路门店!$S:$S,$G2232)</f>
        <v>0</v>
      </c>
      <c r="AV2232" s="99">
        <f>SUMIFS(通讯通路门店!$Z:$Z,通讯通路门店!$S:$S,$G2232)</f>
        <v>0</v>
      </c>
      <c r="AW2232" s="99">
        <f>SUMIFS(通讯通路门店!$AB:$AB,通讯通路门店!$S:$S,$G2232)</f>
        <v>0</v>
      </c>
      <c r="AX2232" s="99">
        <f>SUMIFS(通讯通路门店!$X:$X,通讯通路门店!$S:$S,$G2232)</f>
        <v>0</v>
      </c>
      <c r="AY2232" s="99">
        <f>SUMIFS(通讯通路门店!$Y:$Y,通讯通路门店!$S:$S,$G2232)</f>
        <v>0</v>
      </c>
      <c r="AZ2232" s="99">
        <f>SUMIFS(通讯通路门店!$AA:$AA,通讯通路门店!$S:$S,$G2232)</f>
        <v>0</v>
      </c>
      <c r="BA2232" s="99">
        <f t="shared" si="173"/>
        <v>0</v>
      </c>
      <c r="BB2232" s="99">
        <f t="shared" si="174"/>
        <v>0</v>
      </c>
      <c r="BC2232" s="99">
        <f>SUMIFS(通讯通路门店!$W:$W,通讯通路门店!$S:$S,$G2232,通讯通路门店!$J:$J,"荣耀体验店")+SUMIFS(通讯通路门店!$W:$W,通讯通路门店!$S:$S,$G2232,通讯通路门店!$J:$J,"荣耀授权专卖店")</f>
        <v>0</v>
      </c>
      <c r="BD2232" s="99">
        <f>SUMIFS(通讯通路门店!$Z:$Z,通讯通路门店!$S:$S,$G2232,通讯通路门店!$J:$J,"VIVO体验店")</f>
        <v>0</v>
      </c>
      <c r="BE2232" s="99">
        <f>SUMIFS(通讯通路门店!$AB:$AB,通讯通路门店!$S:$S,$G2232,通讯通路门店!$J:$J,"OPPO体验店")</f>
        <v>0</v>
      </c>
      <c r="BF2232" s="99">
        <f>SUMIFS(通讯通路门店!$X:$X,通讯通路门店!$S:$S,$G2232,通讯通路门店!$J:$J,"华为授权体验店")+SUMIFS(通讯通路门店!$AA:$AA,通讯通路门店!$S:$S,$G2232,通讯通路门店!$J:$J,"华为堡垒店")</f>
        <v>0</v>
      </c>
      <c r="BG2232" s="99">
        <f>SUMIFS(通讯通路门店!$Y:$Y,通讯通路门店!$S:$S,$G2232,通讯通路门店!$J:$J,"小米体验店")</f>
        <v>0</v>
      </c>
      <c r="BH2232" s="99">
        <f>SUMIFS(通讯通路门店!$AA:$AA,通讯通路门店!$S:$S,$G2232,通讯通路门店!$J:$J,"苹果体验店")</f>
        <v>0</v>
      </c>
      <c r="BI2232" s="99">
        <f>SUMIFS(通讯通路门店!$K:$K,通讯通路门店!$S:$S,$G2232,通讯通路门店!$J:$J,"其他品牌专卖店")</f>
        <v>0</v>
      </c>
      <c r="BJ2232" s="99">
        <f>SUMIFS(通讯通路门店!$AC:$AC,通讯通路门店!$S:$S,$G2232)</f>
        <v>0</v>
      </c>
      <c r="BK2232" s="99">
        <f>SUMIFS(通讯通路门店!$AD:$AD,通讯通路门店!$S:$S,$G2232)</f>
        <v>0</v>
      </c>
      <c r="BL2232" s="99">
        <f>SUMIFS(通讯通路门店!$AE:$AE,通讯通路门店!$S:$S,$G2232)</f>
        <v>0</v>
      </c>
      <c r="BM2232" s="99">
        <f>SUMIFS(通讯通路门店!$AF:$AF,通讯通路门店!$S:$S,$G2232)</f>
        <v>0</v>
      </c>
      <c r="BN2232" s="99">
        <f>SUMIFS(通讯通路门店!$AG:$AG,通讯通路门店!$S:$S,$G2232)</f>
        <v>0</v>
      </c>
      <c r="BO2232" s="99">
        <f>SUMIFS(通讯通路门店!$AH:$AH,通讯通路门店!$S:$S,$G2232)</f>
        <v>0</v>
      </c>
      <c r="BP2232" s="99">
        <f>SUMIFS(通讯通路门店!$AI:$AI,通讯通路门店!$S:$S,$G2232)</f>
        <v>0</v>
      </c>
      <c r="BQ2232" s="83"/>
    </row>
    <row r="2233" spans="1:69">
      <c r="A2233" s="99" t="str">
        <f>IFERROR(_xlfn.XLOOKUP($G2233,通讯通路门店!$S$4:$S$993933,通讯通路门店!$A$4:$A$993933,0,0),"")</f>
        <v>海南省</v>
      </c>
      <c r="B2233" s="99" t="str">
        <f>IFERROR(_xlfn.XLOOKUP($G2233,通讯通路门店!$S$4:$S$993933,通讯通路门店!$B$4:$B$993933,0,0),"")</f>
        <v>乐东黎族自治县</v>
      </c>
      <c r="C2233" s="99" t="str">
        <f>IFERROR(_xlfn.XLOOKUP($G2233,通讯通路门店!$S$4:$S$993933,通讯通路门店!$C$4:$C$993933,0,0),"")</f>
        <v>乐东黎族自治县</v>
      </c>
      <c r="D2233" s="99" t="str">
        <f>IFERROR(_xlfn.XLOOKUP($G2233,通讯通路门店!$S$4:$S$993933,通讯通路门店!$D$4:$D$993933,0,0),"")</f>
        <v>万冲镇</v>
      </c>
      <c r="E2233" s="83"/>
      <c r="F2233" s="83"/>
      <c r="G2233" s="101"/>
      <c r="H2233" s="102">
        <f>IFERROR(_xlfn.XLOOKUP($G2233,通讯通路门店!$S$4:$S$993933,通讯通路门店!$R$4:$R$993933,0,0),"")</f>
        <v>0</v>
      </c>
      <c r="I2233" s="83"/>
      <c r="J2233" s="83"/>
      <c r="K2233" s="83"/>
      <c r="L2233" s="83"/>
      <c r="M2233" s="83"/>
      <c r="N2233" s="83"/>
      <c r="O2233" s="83"/>
      <c r="P2233" s="83"/>
      <c r="Q2233" s="83"/>
      <c r="R2233" s="83"/>
      <c r="S2233" s="83"/>
      <c r="T2233" s="83"/>
      <c r="U2233" s="99">
        <f>COUNTIF(通讯通路门店!$S:$S,$G2233)</f>
        <v>0</v>
      </c>
      <c r="V2233" s="99">
        <f>COUNTIFS(通讯通路门店!$S:$S,$G2233,通讯通路门店!$J:$J,"综合卖场")</f>
        <v>0</v>
      </c>
      <c r="W2233" s="99">
        <f>SUMIFS(通讯通路门店!$AJ:$AJ,通讯通路门店!$S:$S,通讯客户沙盘!$G2233)</f>
        <v>0</v>
      </c>
      <c r="X2233" s="99">
        <f t="shared" si="170"/>
        <v>0</v>
      </c>
      <c r="Y2233" s="99">
        <f>COUNTIFS(通讯通路门店!$S:$S,$G2233,通讯通路门店!$J:$J,"荣耀体验店")+COUNTIFS(通讯通路门店!$S:$S,$G2233,通讯通路门店!$J:$J,"荣耀授权专卖店")</f>
        <v>0</v>
      </c>
      <c r="Z2233" s="99">
        <f>COUNTIFS(通讯通路门店!$S:$S,$G2233,通讯通路门店!$J:$J,"VIVO体验店")</f>
        <v>0</v>
      </c>
      <c r="AA2233" s="99">
        <f>COUNTIFS(通讯通路门店!$S:$S,$G2233,通讯通路门店!$J:$J,"OPPO体验店")</f>
        <v>0</v>
      </c>
      <c r="AB2233" s="99">
        <f>COUNTIFS(通讯通路门店!$S:$S,$G2233,通讯通路门店!$J:$J,"华为授权体验店")+COUNTIFS(通讯通路门店!$S:$S,$G2233,通讯通路门店!$J:$J,"华为堡垒店")</f>
        <v>0</v>
      </c>
      <c r="AC2233" s="99">
        <f>COUNTIFS(通讯通路门店!$S:$S,$G2233,通讯通路门店!$J:$J,"小米体验店")</f>
        <v>0</v>
      </c>
      <c r="AD2233" s="99">
        <f>COUNTIFS(通讯通路门店!$S:$S,$G2233,通讯通路门店!$J:$J,"苹果体验店")</f>
        <v>0</v>
      </c>
      <c r="AE2233" s="99">
        <f>COUNTIFS(通讯通路门店!$S:$S,$G2233,通讯通路门店!$J:$J,"其他品牌专卖店")</f>
        <v>0</v>
      </c>
      <c r="AF2233" s="99">
        <f>SUMIFS(通讯通路门店!$BI:$BI,通讯通路门店!$S:$S,$G2233)</f>
        <v>0</v>
      </c>
      <c r="AG2233" s="99">
        <f>SUMIFS(通讯通路门店!$BH:$BH,通讯通路门店!$S:$S,$G2233)</f>
        <v>0</v>
      </c>
      <c r="AH2233" s="99">
        <f t="shared" si="171"/>
        <v>0</v>
      </c>
      <c r="AI2233" s="99">
        <f>SUMIFS(通讯通路门店!$BB:$BB,通讯通路门店!$S:$S,$G2233)</f>
        <v>0</v>
      </c>
      <c r="AJ2233" s="99">
        <f>SUMIFS(通讯通路门店!$BE:$BE,通讯通路门店!$S:$S,$G2233)</f>
        <v>0</v>
      </c>
      <c r="AK2233" s="99">
        <f>SUMIFS(通讯通路门店!$BG:$BG,通讯通路门店!$S:$S,$G2233)</f>
        <v>0</v>
      </c>
      <c r="AL2233" s="99">
        <f>SUMIFS(通讯通路门店!$BC:$BC,通讯通路门店!$S:$S,$G2233)</f>
        <v>0</v>
      </c>
      <c r="AM2233" s="99">
        <f>SUMIFS(通讯通路门店!$BD:$BD,通讯通路门店!$S:$S,$G2233)</f>
        <v>0</v>
      </c>
      <c r="AN2233" s="99">
        <f>SUMIFS(通讯通路门店!$BF:$BF,通讯通路门店!$S:$S,$G2233)</f>
        <v>0</v>
      </c>
      <c r="AO2233" s="99">
        <f t="shared" si="172"/>
        <v>0</v>
      </c>
      <c r="AP2233" s="99">
        <f>SUMIFS(通讯通路门店!$K:$K,通讯通路门店!$S:$S,$G2233)</f>
        <v>0</v>
      </c>
      <c r="AQ2233" s="83"/>
      <c r="AR2233" s="99">
        <f>SUMIFS(通讯通路门店!$T:$T,通讯通路门店!$S:$S,$G2233)</f>
        <v>0</v>
      </c>
      <c r="AS2233" s="99">
        <f>SUMIFS(通讯通路门店!$U:$U,通讯通路门店!$S:$S,$G2233)</f>
        <v>0</v>
      </c>
      <c r="AT2233" s="99">
        <f>SUMIFS(通讯通路门店!$V:$V,通讯通路门店!$S:$S,$G2233)</f>
        <v>0</v>
      </c>
      <c r="AU2233" s="99">
        <f>SUMIFS(通讯通路门店!$W:$W,通讯通路门店!$S:$S,$G2233)</f>
        <v>0</v>
      </c>
      <c r="AV2233" s="99">
        <f>SUMIFS(通讯通路门店!$Z:$Z,通讯通路门店!$S:$S,$G2233)</f>
        <v>0</v>
      </c>
      <c r="AW2233" s="99">
        <f>SUMIFS(通讯通路门店!$AB:$AB,通讯通路门店!$S:$S,$G2233)</f>
        <v>0</v>
      </c>
      <c r="AX2233" s="99">
        <f>SUMIFS(通讯通路门店!$X:$X,通讯通路门店!$S:$S,$G2233)</f>
        <v>0</v>
      </c>
      <c r="AY2233" s="99">
        <f>SUMIFS(通讯通路门店!$Y:$Y,通讯通路门店!$S:$S,$G2233)</f>
        <v>0</v>
      </c>
      <c r="AZ2233" s="99">
        <f>SUMIFS(通讯通路门店!$AA:$AA,通讯通路门店!$S:$S,$G2233)</f>
        <v>0</v>
      </c>
      <c r="BA2233" s="99">
        <f t="shared" si="173"/>
        <v>0</v>
      </c>
      <c r="BB2233" s="99">
        <f t="shared" si="174"/>
        <v>0</v>
      </c>
      <c r="BC2233" s="99">
        <f>SUMIFS(通讯通路门店!$W:$W,通讯通路门店!$S:$S,$G2233,通讯通路门店!$J:$J,"荣耀体验店")+SUMIFS(通讯通路门店!$W:$W,通讯通路门店!$S:$S,$G2233,通讯通路门店!$J:$J,"荣耀授权专卖店")</f>
        <v>0</v>
      </c>
      <c r="BD2233" s="99">
        <f>SUMIFS(通讯通路门店!$Z:$Z,通讯通路门店!$S:$S,$G2233,通讯通路门店!$J:$J,"VIVO体验店")</f>
        <v>0</v>
      </c>
      <c r="BE2233" s="99">
        <f>SUMIFS(通讯通路门店!$AB:$AB,通讯通路门店!$S:$S,$G2233,通讯通路门店!$J:$J,"OPPO体验店")</f>
        <v>0</v>
      </c>
      <c r="BF2233" s="99">
        <f>SUMIFS(通讯通路门店!$X:$X,通讯通路门店!$S:$S,$G2233,通讯通路门店!$J:$J,"华为授权体验店")+SUMIFS(通讯通路门店!$AA:$AA,通讯通路门店!$S:$S,$G2233,通讯通路门店!$J:$J,"华为堡垒店")</f>
        <v>0</v>
      </c>
      <c r="BG2233" s="99">
        <f>SUMIFS(通讯通路门店!$Y:$Y,通讯通路门店!$S:$S,$G2233,通讯通路门店!$J:$J,"小米体验店")</f>
        <v>0</v>
      </c>
      <c r="BH2233" s="99">
        <f>SUMIFS(通讯通路门店!$AA:$AA,通讯通路门店!$S:$S,$G2233,通讯通路门店!$J:$J,"苹果体验店")</f>
        <v>0</v>
      </c>
      <c r="BI2233" s="99">
        <f>SUMIFS(通讯通路门店!$K:$K,通讯通路门店!$S:$S,$G2233,通讯通路门店!$J:$J,"其他品牌专卖店")</f>
        <v>0</v>
      </c>
      <c r="BJ2233" s="99">
        <f>SUMIFS(通讯通路门店!$AC:$AC,通讯通路门店!$S:$S,$G2233)</f>
        <v>0</v>
      </c>
      <c r="BK2233" s="99">
        <f>SUMIFS(通讯通路门店!$AD:$AD,通讯通路门店!$S:$S,$G2233)</f>
        <v>0</v>
      </c>
      <c r="BL2233" s="99">
        <f>SUMIFS(通讯通路门店!$AE:$AE,通讯通路门店!$S:$S,$G2233)</f>
        <v>0</v>
      </c>
      <c r="BM2233" s="99">
        <f>SUMIFS(通讯通路门店!$AF:$AF,通讯通路门店!$S:$S,$G2233)</f>
        <v>0</v>
      </c>
      <c r="BN2233" s="99">
        <f>SUMIFS(通讯通路门店!$AG:$AG,通讯通路门店!$S:$S,$G2233)</f>
        <v>0</v>
      </c>
      <c r="BO2233" s="99">
        <f>SUMIFS(通讯通路门店!$AH:$AH,通讯通路门店!$S:$S,$G2233)</f>
        <v>0</v>
      </c>
      <c r="BP2233" s="99">
        <f>SUMIFS(通讯通路门店!$AI:$AI,通讯通路门店!$S:$S,$G2233)</f>
        <v>0</v>
      </c>
      <c r="BQ2233" s="83"/>
    </row>
    <row r="2234" spans="1:69">
      <c r="A2234" s="99" t="str">
        <f>IFERROR(_xlfn.XLOOKUP($G2234,通讯通路门店!$S$4:$S$993933,通讯通路门店!$A$4:$A$993933,0,0),"")</f>
        <v>海南省</v>
      </c>
      <c r="B2234" s="99" t="str">
        <f>IFERROR(_xlfn.XLOOKUP($G2234,通讯通路门店!$S$4:$S$993933,通讯通路门店!$B$4:$B$993933,0,0),"")</f>
        <v>乐东黎族自治县</v>
      </c>
      <c r="C2234" s="99" t="str">
        <f>IFERROR(_xlfn.XLOOKUP($G2234,通讯通路门店!$S$4:$S$993933,通讯通路门店!$C$4:$C$993933,0,0),"")</f>
        <v>乐东黎族自治县</v>
      </c>
      <c r="D2234" s="99" t="str">
        <f>IFERROR(_xlfn.XLOOKUP($G2234,通讯通路门店!$S$4:$S$993933,通讯通路门店!$D$4:$D$993933,0,0),"")</f>
        <v>万冲镇</v>
      </c>
      <c r="E2234" s="83"/>
      <c r="F2234" s="83"/>
      <c r="G2234" s="101"/>
      <c r="H2234" s="102">
        <f>IFERROR(_xlfn.XLOOKUP($G2234,通讯通路门店!$S$4:$S$993933,通讯通路门店!$R$4:$R$993933,0,0),"")</f>
        <v>0</v>
      </c>
      <c r="I2234" s="83"/>
      <c r="J2234" s="83"/>
      <c r="K2234" s="83"/>
      <c r="L2234" s="83"/>
      <c r="M2234" s="83"/>
      <c r="N2234" s="83"/>
      <c r="O2234" s="83"/>
      <c r="P2234" s="83"/>
      <c r="Q2234" s="83"/>
      <c r="R2234" s="83"/>
      <c r="S2234" s="83"/>
      <c r="T2234" s="83"/>
      <c r="U2234" s="99">
        <f>COUNTIF(通讯通路门店!$S:$S,$G2234)</f>
        <v>0</v>
      </c>
      <c r="V2234" s="99">
        <f>COUNTIFS(通讯通路门店!$S:$S,$G2234,通讯通路门店!$J:$J,"综合卖场")</f>
        <v>0</v>
      </c>
      <c r="W2234" s="99">
        <f>SUMIFS(通讯通路门店!$AJ:$AJ,通讯通路门店!$S:$S,通讯客户沙盘!$G2234)</f>
        <v>0</v>
      </c>
      <c r="X2234" s="99">
        <f t="shared" si="170"/>
        <v>0</v>
      </c>
      <c r="Y2234" s="99">
        <f>COUNTIFS(通讯通路门店!$S:$S,$G2234,通讯通路门店!$J:$J,"荣耀体验店")+COUNTIFS(通讯通路门店!$S:$S,$G2234,通讯通路门店!$J:$J,"荣耀授权专卖店")</f>
        <v>0</v>
      </c>
      <c r="Z2234" s="99">
        <f>COUNTIFS(通讯通路门店!$S:$S,$G2234,通讯通路门店!$J:$J,"VIVO体验店")</f>
        <v>0</v>
      </c>
      <c r="AA2234" s="99">
        <f>COUNTIFS(通讯通路门店!$S:$S,$G2234,通讯通路门店!$J:$J,"OPPO体验店")</f>
        <v>0</v>
      </c>
      <c r="AB2234" s="99">
        <f>COUNTIFS(通讯通路门店!$S:$S,$G2234,通讯通路门店!$J:$J,"华为授权体验店")+COUNTIFS(通讯通路门店!$S:$S,$G2234,通讯通路门店!$J:$J,"华为堡垒店")</f>
        <v>0</v>
      </c>
      <c r="AC2234" s="99">
        <f>COUNTIFS(通讯通路门店!$S:$S,$G2234,通讯通路门店!$J:$J,"小米体验店")</f>
        <v>0</v>
      </c>
      <c r="AD2234" s="99">
        <f>COUNTIFS(通讯通路门店!$S:$S,$G2234,通讯通路门店!$J:$J,"苹果体验店")</f>
        <v>0</v>
      </c>
      <c r="AE2234" s="99">
        <f>COUNTIFS(通讯通路门店!$S:$S,$G2234,通讯通路门店!$J:$J,"其他品牌专卖店")</f>
        <v>0</v>
      </c>
      <c r="AF2234" s="99">
        <f>SUMIFS(通讯通路门店!$BI:$BI,通讯通路门店!$S:$S,$G2234)</f>
        <v>0</v>
      </c>
      <c r="AG2234" s="99">
        <f>SUMIFS(通讯通路门店!$BH:$BH,通讯通路门店!$S:$S,$G2234)</f>
        <v>0</v>
      </c>
      <c r="AH2234" s="99">
        <f t="shared" si="171"/>
        <v>0</v>
      </c>
      <c r="AI2234" s="99">
        <f>SUMIFS(通讯通路门店!$BB:$BB,通讯通路门店!$S:$S,$G2234)</f>
        <v>0</v>
      </c>
      <c r="AJ2234" s="99">
        <f>SUMIFS(通讯通路门店!$BE:$BE,通讯通路门店!$S:$S,$G2234)</f>
        <v>0</v>
      </c>
      <c r="AK2234" s="99">
        <f>SUMIFS(通讯通路门店!$BG:$BG,通讯通路门店!$S:$S,$G2234)</f>
        <v>0</v>
      </c>
      <c r="AL2234" s="99">
        <f>SUMIFS(通讯通路门店!$BC:$BC,通讯通路门店!$S:$S,$G2234)</f>
        <v>0</v>
      </c>
      <c r="AM2234" s="99">
        <f>SUMIFS(通讯通路门店!$BD:$BD,通讯通路门店!$S:$S,$G2234)</f>
        <v>0</v>
      </c>
      <c r="AN2234" s="99">
        <f>SUMIFS(通讯通路门店!$BF:$BF,通讯通路门店!$S:$S,$G2234)</f>
        <v>0</v>
      </c>
      <c r="AO2234" s="99">
        <f t="shared" si="172"/>
        <v>0</v>
      </c>
      <c r="AP2234" s="99">
        <f>SUMIFS(通讯通路门店!$K:$K,通讯通路门店!$S:$S,$G2234)</f>
        <v>0</v>
      </c>
      <c r="AQ2234" s="83"/>
      <c r="AR2234" s="99">
        <f>SUMIFS(通讯通路门店!$T:$T,通讯通路门店!$S:$S,$G2234)</f>
        <v>0</v>
      </c>
      <c r="AS2234" s="99">
        <f>SUMIFS(通讯通路门店!$U:$U,通讯通路门店!$S:$S,$G2234)</f>
        <v>0</v>
      </c>
      <c r="AT2234" s="99">
        <f>SUMIFS(通讯通路门店!$V:$V,通讯通路门店!$S:$S,$G2234)</f>
        <v>0</v>
      </c>
      <c r="AU2234" s="99">
        <f>SUMIFS(通讯通路门店!$W:$W,通讯通路门店!$S:$S,$G2234)</f>
        <v>0</v>
      </c>
      <c r="AV2234" s="99">
        <f>SUMIFS(通讯通路门店!$Z:$Z,通讯通路门店!$S:$S,$G2234)</f>
        <v>0</v>
      </c>
      <c r="AW2234" s="99">
        <f>SUMIFS(通讯通路门店!$AB:$AB,通讯通路门店!$S:$S,$G2234)</f>
        <v>0</v>
      </c>
      <c r="AX2234" s="99">
        <f>SUMIFS(通讯通路门店!$X:$X,通讯通路门店!$S:$S,$G2234)</f>
        <v>0</v>
      </c>
      <c r="AY2234" s="99">
        <f>SUMIFS(通讯通路门店!$Y:$Y,通讯通路门店!$S:$S,$G2234)</f>
        <v>0</v>
      </c>
      <c r="AZ2234" s="99">
        <f>SUMIFS(通讯通路门店!$AA:$AA,通讯通路门店!$S:$S,$G2234)</f>
        <v>0</v>
      </c>
      <c r="BA2234" s="99">
        <f t="shared" si="173"/>
        <v>0</v>
      </c>
      <c r="BB2234" s="99">
        <f t="shared" si="174"/>
        <v>0</v>
      </c>
      <c r="BC2234" s="99">
        <f>SUMIFS(通讯通路门店!$W:$W,通讯通路门店!$S:$S,$G2234,通讯通路门店!$J:$J,"荣耀体验店")+SUMIFS(通讯通路门店!$W:$W,通讯通路门店!$S:$S,$G2234,通讯通路门店!$J:$J,"荣耀授权专卖店")</f>
        <v>0</v>
      </c>
      <c r="BD2234" s="99">
        <f>SUMIFS(通讯通路门店!$Z:$Z,通讯通路门店!$S:$S,$G2234,通讯通路门店!$J:$J,"VIVO体验店")</f>
        <v>0</v>
      </c>
      <c r="BE2234" s="99">
        <f>SUMIFS(通讯通路门店!$AB:$AB,通讯通路门店!$S:$S,$G2234,通讯通路门店!$J:$J,"OPPO体验店")</f>
        <v>0</v>
      </c>
      <c r="BF2234" s="99">
        <f>SUMIFS(通讯通路门店!$X:$X,通讯通路门店!$S:$S,$G2234,通讯通路门店!$J:$J,"华为授权体验店")+SUMIFS(通讯通路门店!$AA:$AA,通讯通路门店!$S:$S,$G2234,通讯通路门店!$J:$J,"华为堡垒店")</f>
        <v>0</v>
      </c>
      <c r="BG2234" s="99">
        <f>SUMIFS(通讯通路门店!$Y:$Y,通讯通路门店!$S:$S,$G2234,通讯通路门店!$J:$J,"小米体验店")</f>
        <v>0</v>
      </c>
      <c r="BH2234" s="99">
        <f>SUMIFS(通讯通路门店!$AA:$AA,通讯通路门店!$S:$S,$G2234,通讯通路门店!$J:$J,"苹果体验店")</f>
        <v>0</v>
      </c>
      <c r="BI2234" s="99">
        <f>SUMIFS(通讯通路门店!$K:$K,通讯通路门店!$S:$S,$G2234,通讯通路门店!$J:$J,"其他品牌专卖店")</f>
        <v>0</v>
      </c>
      <c r="BJ2234" s="99">
        <f>SUMIFS(通讯通路门店!$AC:$AC,通讯通路门店!$S:$S,$G2234)</f>
        <v>0</v>
      </c>
      <c r="BK2234" s="99">
        <f>SUMIFS(通讯通路门店!$AD:$AD,通讯通路门店!$S:$S,$G2234)</f>
        <v>0</v>
      </c>
      <c r="BL2234" s="99">
        <f>SUMIFS(通讯通路门店!$AE:$AE,通讯通路门店!$S:$S,$G2234)</f>
        <v>0</v>
      </c>
      <c r="BM2234" s="99">
        <f>SUMIFS(通讯通路门店!$AF:$AF,通讯通路门店!$S:$S,$G2234)</f>
        <v>0</v>
      </c>
      <c r="BN2234" s="99">
        <f>SUMIFS(通讯通路门店!$AG:$AG,通讯通路门店!$S:$S,$G2234)</f>
        <v>0</v>
      </c>
      <c r="BO2234" s="99">
        <f>SUMIFS(通讯通路门店!$AH:$AH,通讯通路门店!$S:$S,$G2234)</f>
        <v>0</v>
      </c>
      <c r="BP2234" s="99">
        <f>SUMIFS(通讯通路门店!$AI:$AI,通讯通路门店!$S:$S,$G2234)</f>
        <v>0</v>
      </c>
      <c r="BQ2234" s="83"/>
    </row>
    <row r="2235" spans="1:69">
      <c r="A2235" s="99" t="str">
        <f>IFERROR(_xlfn.XLOOKUP($G2235,通讯通路门店!$S$4:$S$993933,通讯通路门店!$A$4:$A$993933,0,0),"")</f>
        <v>海南省</v>
      </c>
      <c r="B2235" s="99" t="str">
        <f>IFERROR(_xlfn.XLOOKUP($G2235,通讯通路门店!$S$4:$S$993933,通讯通路门店!$B$4:$B$993933,0,0),"")</f>
        <v>乐东黎族自治县</v>
      </c>
      <c r="C2235" s="99" t="str">
        <f>IFERROR(_xlfn.XLOOKUP($G2235,通讯通路门店!$S$4:$S$993933,通讯通路门店!$C$4:$C$993933,0,0),"")</f>
        <v>乐东黎族自治县</v>
      </c>
      <c r="D2235" s="99" t="str">
        <f>IFERROR(_xlfn.XLOOKUP($G2235,通讯通路门店!$S$4:$S$993933,通讯通路门店!$D$4:$D$993933,0,0),"")</f>
        <v>万冲镇</v>
      </c>
      <c r="E2235" s="83"/>
      <c r="F2235" s="83"/>
      <c r="G2235" s="101"/>
      <c r="H2235" s="102">
        <f>IFERROR(_xlfn.XLOOKUP($G2235,通讯通路门店!$S$4:$S$993933,通讯通路门店!$R$4:$R$993933,0,0),"")</f>
        <v>0</v>
      </c>
      <c r="I2235" s="83"/>
      <c r="J2235" s="83"/>
      <c r="K2235" s="83"/>
      <c r="L2235" s="83"/>
      <c r="M2235" s="83"/>
      <c r="N2235" s="83"/>
      <c r="O2235" s="83"/>
      <c r="P2235" s="83"/>
      <c r="Q2235" s="83"/>
      <c r="R2235" s="83"/>
      <c r="S2235" s="83"/>
      <c r="T2235" s="83"/>
      <c r="U2235" s="99">
        <f>COUNTIF(通讯通路门店!$S:$S,$G2235)</f>
        <v>0</v>
      </c>
      <c r="V2235" s="99">
        <f>COUNTIFS(通讯通路门店!$S:$S,$G2235,通讯通路门店!$J:$J,"综合卖场")</f>
        <v>0</v>
      </c>
      <c r="W2235" s="99">
        <f>SUMIFS(通讯通路门店!$AJ:$AJ,通讯通路门店!$S:$S,通讯客户沙盘!$G2235)</f>
        <v>0</v>
      </c>
      <c r="X2235" s="99">
        <f t="shared" si="170"/>
        <v>0</v>
      </c>
      <c r="Y2235" s="99">
        <f>COUNTIFS(通讯通路门店!$S:$S,$G2235,通讯通路门店!$J:$J,"荣耀体验店")+COUNTIFS(通讯通路门店!$S:$S,$G2235,通讯通路门店!$J:$J,"荣耀授权专卖店")</f>
        <v>0</v>
      </c>
      <c r="Z2235" s="99">
        <f>COUNTIFS(通讯通路门店!$S:$S,$G2235,通讯通路门店!$J:$J,"VIVO体验店")</f>
        <v>0</v>
      </c>
      <c r="AA2235" s="99">
        <f>COUNTIFS(通讯通路门店!$S:$S,$G2235,通讯通路门店!$J:$J,"OPPO体验店")</f>
        <v>0</v>
      </c>
      <c r="AB2235" s="99">
        <f>COUNTIFS(通讯通路门店!$S:$S,$G2235,通讯通路门店!$J:$J,"华为授权体验店")+COUNTIFS(通讯通路门店!$S:$S,$G2235,通讯通路门店!$J:$J,"华为堡垒店")</f>
        <v>0</v>
      </c>
      <c r="AC2235" s="99">
        <f>COUNTIFS(通讯通路门店!$S:$S,$G2235,通讯通路门店!$J:$J,"小米体验店")</f>
        <v>0</v>
      </c>
      <c r="AD2235" s="99">
        <f>COUNTIFS(通讯通路门店!$S:$S,$G2235,通讯通路门店!$J:$J,"苹果体验店")</f>
        <v>0</v>
      </c>
      <c r="AE2235" s="99">
        <f>COUNTIFS(通讯通路门店!$S:$S,$G2235,通讯通路门店!$J:$J,"其他品牌专卖店")</f>
        <v>0</v>
      </c>
      <c r="AF2235" s="99">
        <f>SUMIFS(通讯通路门店!$BI:$BI,通讯通路门店!$S:$S,$G2235)</f>
        <v>0</v>
      </c>
      <c r="AG2235" s="99">
        <f>SUMIFS(通讯通路门店!$BH:$BH,通讯通路门店!$S:$S,$G2235)</f>
        <v>0</v>
      </c>
      <c r="AH2235" s="99">
        <f t="shared" si="171"/>
        <v>0</v>
      </c>
      <c r="AI2235" s="99">
        <f>SUMIFS(通讯通路门店!$BB:$BB,通讯通路门店!$S:$S,$G2235)</f>
        <v>0</v>
      </c>
      <c r="AJ2235" s="99">
        <f>SUMIFS(通讯通路门店!$BE:$BE,通讯通路门店!$S:$S,$G2235)</f>
        <v>0</v>
      </c>
      <c r="AK2235" s="99">
        <f>SUMIFS(通讯通路门店!$BG:$BG,通讯通路门店!$S:$S,$G2235)</f>
        <v>0</v>
      </c>
      <c r="AL2235" s="99">
        <f>SUMIFS(通讯通路门店!$BC:$BC,通讯通路门店!$S:$S,$G2235)</f>
        <v>0</v>
      </c>
      <c r="AM2235" s="99">
        <f>SUMIFS(通讯通路门店!$BD:$BD,通讯通路门店!$S:$S,$G2235)</f>
        <v>0</v>
      </c>
      <c r="AN2235" s="99">
        <f>SUMIFS(通讯通路门店!$BF:$BF,通讯通路门店!$S:$S,$G2235)</f>
        <v>0</v>
      </c>
      <c r="AO2235" s="99">
        <f t="shared" si="172"/>
        <v>0</v>
      </c>
      <c r="AP2235" s="99">
        <f>SUMIFS(通讯通路门店!$K:$K,通讯通路门店!$S:$S,$G2235)</f>
        <v>0</v>
      </c>
      <c r="AQ2235" s="83"/>
      <c r="AR2235" s="99">
        <f>SUMIFS(通讯通路门店!$T:$T,通讯通路门店!$S:$S,$G2235)</f>
        <v>0</v>
      </c>
      <c r="AS2235" s="99">
        <f>SUMIFS(通讯通路门店!$U:$U,通讯通路门店!$S:$S,$G2235)</f>
        <v>0</v>
      </c>
      <c r="AT2235" s="99">
        <f>SUMIFS(通讯通路门店!$V:$V,通讯通路门店!$S:$S,$G2235)</f>
        <v>0</v>
      </c>
      <c r="AU2235" s="99">
        <f>SUMIFS(通讯通路门店!$W:$W,通讯通路门店!$S:$S,$G2235)</f>
        <v>0</v>
      </c>
      <c r="AV2235" s="99">
        <f>SUMIFS(通讯通路门店!$Z:$Z,通讯通路门店!$S:$S,$G2235)</f>
        <v>0</v>
      </c>
      <c r="AW2235" s="99">
        <f>SUMIFS(通讯通路门店!$AB:$AB,通讯通路门店!$S:$S,$G2235)</f>
        <v>0</v>
      </c>
      <c r="AX2235" s="99">
        <f>SUMIFS(通讯通路门店!$X:$X,通讯通路门店!$S:$S,$G2235)</f>
        <v>0</v>
      </c>
      <c r="AY2235" s="99">
        <f>SUMIFS(通讯通路门店!$Y:$Y,通讯通路门店!$S:$S,$G2235)</f>
        <v>0</v>
      </c>
      <c r="AZ2235" s="99">
        <f>SUMIFS(通讯通路门店!$AA:$AA,通讯通路门店!$S:$S,$G2235)</f>
        <v>0</v>
      </c>
      <c r="BA2235" s="99">
        <f t="shared" si="173"/>
        <v>0</v>
      </c>
      <c r="BB2235" s="99">
        <f t="shared" si="174"/>
        <v>0</v>
      </c>
      <c r="BC2235" s="99">
        <f>SUMIFS(通讯通路门店!$W:$W,通讯通路门店!$S:$S,$G2235,通讯通路门店!$J:$J,"荣耀体验店")+SUMIFS(通讯通路门店!$W:$W,通讯通路门店!$S:$S,$G2235,通讯通路门店!$J:$J,"荣耀授权专卖店")</f>
        <v>0</v>
      </c>
      <c r="BD2235" s="99">
        <f>SUMIFS(通讯通路门店!$Z:$Z,通讯通路门店!$S:$S,$G2235,通讯通路门店!$J:$J,"VIVO体验店")</f>
        <v>0</v>
      </c>
      <c r="BE2235" s="99">
        <f>SUMIFS(通讯通路门店!$AB:$AB,通讯通路门店!$S:$S,$G2235,通讯通路门店!$J:$J,"OPPO体验店")</f>
        <v>0</v>
      </c>
      <c r="BF2235" s="99">
        <f>SUMIFS(通讯通路门店!$X:$X,通讯通路门店!$S:$S,$G2235,通讯通路门店!$J:$J,"华为授权体验店")+SUMIFS(通讯通路门店!$AA:$AA,通讯通路门店!$S:$S,$G2235,通讯通路门店!$J:$J,"华为堡垒店")</f>
        <v>0</v>
      </c>
      <c r="BG2235" s="99">
        <f>SUMIFS(通讯通路门店!$Y:$Y,通讯通路门店!$S:$S,$G2235,通讯通路门店!$J:$J,"小米体验店")</f>
        <v>0</v>
      </c>
      <c r="BH2235" s="99">
        <f>SUMIFS(通讯通路门店!$AA:$AA,通讯通路门店!$S:$S,$G2235,通讯通路门店!$J:$J,"苹果体验店")</f>
        <v>0</v>
      </c>
      <c r="BI2235" s="99">
        <f>SUMIFS(通讯通路门店!$K:$K,通讯通路门店!$S:$S,$G2235,通讯通路门店!$J:$J,"其他品牌专卖店")</f>
        <v>0</v>
      </c>
      <c r="BJ2235" s="99">
        <f>SUMIFS(通讯通路门店!$AC:$AC,通讯通路门店!$S:$S,$G2235)</f>
        <v>0</v>
      </c>
      <c r="BK2235" s="99">
        <f>SUMIFS(通讯通路门店!$AD:$AD,通讯通路门店!$S:$S,$G2235)</f>
        <v>0</v>
      </c>
      <c r="BL2235" s="99">
        <f>SUMIFS(通讯通路门店!$AE:$AE,通讯通路门店!$S:$S,$G2235)</f>
        <v>0</v>
      </c>
      <c r="BM2235" s="99">
        <f>SUMIFS(通讯通路门店!$AF:$AF,通讯通路门店!$S:$S,$G2235)</f>
        <v>0</v>
      </c>
      <c r="BN2235" s="99">
        <f>SUMIFS(通讯通路门店!$AG:$AG,通讯通路门店!$S:$S,$G2235)</f>
        <v>0</v>
      </c>
      <c r="BO2235" s="99">
        <f>SUMIFS(通讯通路门店!$AH:$AH,通讯通路门店!$S:$S,$G2235)</f>
        <v>0</v>
      </c>
      <c r="BP2235" s="99">
        <f>SUMIFS(通讯通路门店!$AI:$AI,通讯通路门店!$S:$S,$G2235)</f>
        <v>0</v>
      </c>
      <c r="BQ2235" s="83"/>
    </row>
    <row r="2236" spans="1:69">
      <c r="A2236" s="99" t="str">
        <f>IFERROR(_xlfn.XLOOKUP($G2236,通讯通路门店!$S$4:$S$993933,通讯通路门店!$A$4:$A$993933,0,0),"")</f>
        <v>海南省</v>
      </c>
      <c r="B2236" s="99" t="str">
        <f>IFERROR(_xlfn.XLOOKUP($G2236,通讯通路门店!$S$4:$S$993933,通讯通路门店!$B$4:$B$993933,0,0),"")</f>
        <v>乐东黎族自治县</v>
      </c>
      <c r="C2236" s="99" t="str">
        <f>IFERROR(_xlfn.XLOOKUP($G2236,通讯通路门店!$S$4:$S$993933,通讯通路门店!$C$4:$C$993933,0,0),"")</f>
        <v>乐东黎族自治县</v>
      </c>
      <c r="D2236" s="99" t="str">
        <f>IFERROR(_xlfn.XLOOKUP($G2236,通讯通路门店!$S$4:$S$993933,通讯通路门店!$D$4:$D$993933,0,0),"")</f>
        <v>万冲镇</v>
      </c>
      <c r="E2236" s="83"/>
      <c r="F2236" s="83"/>
      <c r="G2236" s="101"/>
      <c r="H2236" s="102">
        <f>IFERROR(_xlfn.XLOOKUP($G2236,通讯通路门店!$S$4:$S$993933,通讯通路门店!$R$4:$R$993933,0,0),"")</f>
        <v>0</v>
      </c>
      <c r="I2236" s="83"/>
      <c r="J2236" s="83"/>
      <c r="K2236" s="83"/>
      <c r="L2236" s="83"/>
      <c r="M2236" s="83"/>
      <c r="N2236" s="83"/>
      <c r="O2236" s="83"/>
      <c r="P2236" s="83"/>
      <c r="Q2236" s="83"/>
      <c r="R2236" s="83"/>
      <c r="S2236" s="83"/>
      <c r="T2236" s="83"/>
      <c r="U2236" s="99">
        <f>COUNTIF(通讯通路门店!$S:$S,$G2236)</f>
        <v>0</v>
      </c>
      <c r="V2236" s="99">
        <f>COUNTIFS(通讯通路门店!$S:$S,$G2236,通讯通路门店!$J:$J,"综合卖场")</f>
        <v>0</v>
      </c>
      <c r="W2236" s="99">
        <f>SUMIFS(通讯通路门店!$AJ:$AJ,通讯通路门店!$S:$S,通讯客户沙盘!$G2236)</f>
        <v>0</v>
      </c>
      <c r="X2236" s="99">
        <f t="shared" si="170"/>
        <v>0</v>
      </c>
      <c r="Y2236" s="99">
        <f>COUNTIFS(通讯通路门店!$S:$S,$G2236,通讯通路门店!$J:$J,"荣耀体验店")+COUNTIFS(通讯通路门店!$S:$S,$G2236,通讯通路门店!$J:$J,"荣耀授权专卖店")</f>
        <v>0</v>
      </c>
      <c r="Z2236" s="99">
        <f>COUNTIFS(通讯通路门店!$S:$S,$G2236,通讯通路门店!$J:$J,"VIVO体验店")</f>
        <v>0</v>
      </c>
      <c r="AA2236" s="99">
        <f>COUNTIFS(通讯通路门店!$S:$S,$G2236,通讯通路门店!$J:$J,"OPPO体验店")</f>
        <v>0</v>
      </c>
      <c r="AB2236" s="99">
        <f>COUNTIFS(通讯通路门店!$S:$S,$G2236,通讯通路门店!$J:$J,"华为授权体验店")+COUNTIFS(通讯通路门店!$S:$S,$G2236,通讯通路门店!$J:$J,"华为堡垒店")</f>
        <v>0</v>
      </c>
      <c r="AC2236" s="99">
        <f>COUNTIFS(通讯通路门店!$S:$S,$G2236,通讯通路门店!$J:$J,"小米体验店")</f>
        <v>0</v>
      </c>
      <c r="AD2236" s="99">
        <f>COUNTIFS(通讯通路门店!$S:$S,$G2236,通讯通路门店!$J:$J,"苹果体验店")</f>
        <v>0</v>
      </c>
      <c r="AE2236" s="99">
        <f>COUNTIFS(通讯通路门店!$S:$S,$G2236,通讯通路门店!$J:$J,"其他品牌专卖店")</f>
        <v>0</v>
      </c>
      <c r="AF2236" s="99">
        <f>SUMIFS(通讯通路门店!$BI:$BI,通讯通路门店!$S:$S,$G2236)</f>
        <v>0</v>
      </c>
      <c r="AG2236" s="99">
        <f>SUMIFS(通讯通路门店!$BH:$BH,通讯通路门店!$S:$S,$G2236)</f>
        <v>0</v>
      </c>
      <c r="AH2236" s="99">
        <f t="shared" si="171"/>
        <v>0</v>
      </c>
      <c r="AI2236" s="99">
        <f>SUMIFS(通讯通路门店!$BB:$BB,通讯通路门店!$S:$S,$G2236)</f>
        <v>0</v>
      </c>
      <c r="AJ2236" s="99">
        <f>SUMIFS(通讯通路门店!$BE:$BE,通讯通路门店!$S:$S,$G2236)</f>
        <v>0</v>
      </c>
      <c r="AK2236" s="99">
        <f>SUMIFS(通讯通路门店!$BG:$BG,通讯通路门店!$S:$S,$G2236)</f>
        <v>0</v>
      </c>
      <c r="AL2236" s="99">
        <f>SUMIFS(通讯通路门店!$BC:$BC,通讯通路门店!$S:$S,$G2236)</f>
        <v>0</v>
      </c>
      <c r="AM2236" s="99">
        <f>SUMIFS(通讯通路门店!$BD:$BD,通讯通路门店!$S:$S,$G2236)</f>
        <v>0</v>
      </c>
      <c r="AN2236" s="99">
        <f>SUMIFS(通讯通路门店!$BF:$BF,通讯通路门店!$S:$S,$G2236)</f>
        <v>0</v>
      </c>
      <c r="AO2236" s="99">
        <f t="shared" si="172"/>
        <v>0</v>
      </c>
      <c r="AP2236" s="99">
        <f>SUMIFS(通讯通路门店!$K:$K,通讯通路门店!$S:$S,$G2236)</f>
        <v>0</v>
      </c>
      <c r="AQ2236" s="83"/>
      <c r="AR2236" s="99">
        <f>SUMIFS(通讯通路门店!$T:$T,通讯通路门店!$S:$S,$G2236)</f>
        <v>0</v>
      </c>
      <c r="AS2236" s="99">
        <f>SUMIFS(通讯通路门店!$U:$U,通讯通路门店!$S:$S,$G2236)</f>
        <v>0</v>
      </c>
      <c r="AT2236" s="99">
        <f>SUMIFS(通讯通路门店!$V:$V,通讯通路门店!$S:$S,$G2236)</f>
        <v>0</v>
      </c>
      <c r="AU2236" s="99">
        <f>SUMIFS(通讯通路门店!$W:$W,通讯通路门店!$S:$S,$G2236)</f>
        <v>0</v>
      </c>
      <c r="AV2236" s="99">
        <f>SUMIFS(通讯通路门店!$Z:$Z,通讯通路门店!$S:$S,$G2236)</f>
        <v>0</v>
      </c>
      <c r="AW2236" s="99">
        <f>SUMIFS(通讯通路门店!$AB:$AB,通讯通路门店!$S:$S,$G2236)</f>
        <v>0</v>
      </c>
      <c r="AX2236" s="99">
        <f>SUMIFS(通讯通路门店!$X:$X,通讯通路门店!$S:$S,$G2236)</f>
        <v>0</v>
      </c>
      <c r="AY2236" s="99">
        <f>SUMIFS(通讯通路门店!$Y:$Y,通讯通路门店!$S:$S,$G2236)</f>
        <v>0</v>
      </c>
      <c r="AZ2236" s="99">
        <f>SUMIFS(通讯通路门店!$AA:$AA,通讯通路门店!$S:$S,$G2236)</f>
        <v>0</v>
      </c>
      <c r="BA2236" s="99">
        <f t="shared" si="173"/>
        <v>0</v>
      </c>
      <c r="BB2236" s="99">
        <f t="shared" si="174"/>
        <v>0</v>
      </c>
      <c r="BC2236" s="99">
        <f>SUMIFS(通讯通路门店!$W:$W,通讯通路门店!$S:$S,$G2236,通讯通路门店!$J:$J,"荣耀体验店")+SUMIFS(通讯通路门店!$W:$W,通讯通路门店!$S:$S,$G2236,通讯通路门店!$J:$J,"荣耀授权专卖店")</f>
        <v>0</v>
      </c>
      <c r="BD2236" s="99">
        <f>SUMIFS(通讯通路门店!$Z:$Z,通讯通路门店!$S:$S,$G2236,通讯通路门店!$J:$J,"VIVO体验店")</f>
        <v>0</v>
      </c>
      <c r="BE2236" s="99">
        <f>SUMIFS(通讯通路门店!$AB:$AB,通讯通路门店!$S:$S,$G2236,通讯通路门店!$J:$J,"OPPO体验店")</f>
        <v>0</v>
      </c>
      <c r="BF2236" s="99">
        <f>SUMIFS(通讯通路门店!$X:$X,通讯通路门店!$S:$S,$G2236,通讯通路门店!$J:$J,"华为授权体验店")+SUMIFS(通讯通路门店!$AA:$AA,通讯通路门店!$S:$S,$G2236,通讯通路门店!$J:$J,"华为堡垒店")</f>
        <v>0</v>
      </c>
      <c r="BG2236" s="99">
        <f>SUMIFS(通讯通路门店!$Y:$Y,通讯通路门店!$S:$S,$G2236,通讯通路门店!$J:$J,"小米体验店")</f>
        <v>0</v>
      </c>
      <c r="BH2236" s="99">
        <f>SUMIFS(通讯通路门店!$AA:$AA,通讯通路门店!$S:$S,$G2236,通讯通路门店!$J:$J,"苹果体验店")</f>
        <v>0</v>
      </c>
      <c r="BI2236" s="99">
        <f>SUMIFS(通讯通路门店!$K:$K,通讯通路门店!$S:$S,$G2236,通讯通路门店!$J:$J,"其他品牌专卖店")</f>
        <v>0</v>
      </c>
      <c r="BJ2236" s="99">
        <f>SUMIFS(通讯通路门店!$AC:$AC,通讯通路门店!$S:$S,$G2236)</f>
        <v>0</v>
      </c>
      <c r="BK2236" s="99">
        <f>SUMIFS(通讯通路门店!$AD:$AD,通讯通路门店!$S:$S,$G2236)</f>
        <v>0</v>
      </c>
      <c r="BL2236" s="99">
        <f>SUMIFS(通讯通路门店!$AE:$AE,通讯通路门店!$S:$S,$G2236)</f>
        <v>0</v>
      </c>
      <c r="BM2236" s="99">
        <f>SUMIFS(通讯通路门店!$AF:$AF,通讯通路门店!$S:$S,$G2236)</f>
        <v>0</v>
      </c>
      <c r="BN2236" s="99">
        <f>SUMIFS(通讯通路门店!$AG:$AG,通讯通路门店!$S:$S,$G2236)</f>
        <v>0</v>
      </c>
      <c r="BO2236" s="99">
        <f>SUMIFS(通讯通路门店!$AH:$AH,通讯通路门店!$S:$S,$G2236)</f>
        <v>0</v>
      </c>
      <c r="BP2236" s="99">
        <f>SUMIFS(通讯通路门店!$AI:$AI,通讯通路门店!$S:$S,$G2236)</f>
        <v>0</v>
      </c>
      <c r="BQ2236" s="83"/>
    </row>
    <row r="2237" spans="1:69">
      <c r="A2237" s="99" t="str">
        <f>IFERROR(_xlfn.XLOOKUP($G2237,通讯通路门店!$S$4:$S$993933,通讯通路门店!$A$4:$A$993933,0,0),"")</f>
        <v>海南省</v>
      </c>
      <c r="B2237" s="99" t="str">
        <f>IFERROR(_xlfn.XLOOKUP($G2237,通讯通路门店!$S$4:$S$993933,通讯通路门店!$B$4:$B$993933,0,0),"")</f>
        <v>乐东黎族自治县</v>
      </c>
      <c r="C2237" s="99" t="str">
        <f>IFERROR(_xlfn.XLOOKUP($G2237,通讯通路门店!$S$4:$S$993933,通讯通路门店!$C$4:$C$993933,0,0),"")</f>
        <v>乐东黎族自治县</v>
      </c>
      <c r="D2237" s="99" t="str">
        <f>IFERROR(_xlfn.XLOOKUP($G2237,通讯通路门店!$S$4:$S$993933,通讯通路门店!$D$4:$D$993933,0,0),"")</f>
        <v>万冲镇</v>
      </c>
      <c r="E2237" s="83"/>
      <c r="F2237" s="83"/>
      <c r="G2237" s="101"/>
      <c r="H2237" s="102">
        <f>IFERROR(_xlfn.XLOOKUP($G2237,通讯通路门店!$S$4:$S$993933,通讯通路门店!$R$4:$R$993933,0,0),"")</f>
        <v>0</v>
      </c>
      <c r="I2237" s="83"/>
      <c r="J2237" s="83"/>
      <c r="K2237" s="83"/>
      <c r="L2237" s="83"/>
      <c r="M2237" s="83"/>
      <c r="N2237" s="83"/>
      <c r="O2237" s="83"/>
      <c r="P2237" s="83"/>
      <c r="Q2237" s="83"/>
      <c r="R2237" s="83"/>
      <c r="S2237" s="83"/>
      <c r="T2237" s="83"/>
      <c r="U2237" s="99">
        <f>COUNTIF(通讯通路门店!$S:$S,$G2237)</f>
        <v>0</v>
      </c>
      <c r="V2237" s="99">
        <f>COUNTIFS(通讯通路门店!$S:$S,$G2237,通讯通路门店!$J:$J,"综合卖场")</f>
        <v>0</v>
      </c>
      <c r="W2237" s="99">
        <f>SUMIFS(通讯通路门店!$AJ:$AJ,通讯通路门店!$S:$S,通讯客户沙盘!$G2237)</f>
        <v>0</v>
      </c>
      <c r="X2237" s="99">
        <f t="shared" si="170"/>
        <v>0</v>
      </c>
      <c r="Y2237" s="99">
        <f>COUNTIFS(通讯通路门店!$S:$S,$G2237,通讯通路门店!$J:$J,"荣耀体验店")+COUNTIFS(通讯通路门店!$S:$S,$G2237,通讯通路门店!$J:$J,"荣耀授权专卖店")</f>
        <v>0</v>
      </c>
      <c r="Z2237" s="99">
        <f>COUNTIFS(通讯通路门店!$S:$S,$G2237,通讯通路门店!$J:$J,"VIVO体验店")</f>
        <v>0</v>
      </c>
      <c r="AA2237" s="99">
        <f>COUNTIFS(通讯通路门店!$S:$S,$G2237,通讯通路门店!$J:$J,"OPPO体验店")</f>
        <v>0</v>
      </c>
      <c r="AB2237" s="99">
        <f>COUNTIFS(通讯通路门店!$S:$S,$G2237,通讯通路门店!$J:$J,"华为授权体验店")+COUNTIFS(通讯通路门店!$S:$S,$G2237,通讯通路门店!$J:$J,"华为堡垒店")</f>
        <v>0</v>
      </c>
      <c r="AC2237" s="99">
        <f>COUNTIFS(通讯通路门店!$S:$S,$G2237,通讯通路门店!$J:$J,"小米体验店")</f>
        <v>0</v>
      </c>
      <c r="AD2237" s="99">
        <f>COUNTIFS(通讯通路门店!$S:$S,$G2237,通讯通路门店!$J:$J,"苹果体验店")</f>
        <v>0</v>
      </c>
      <c r="AE2237" s="99">
        <f>COUNTIFS(通讯通路门店!$S:$S,$G2237,通讯通路门店!$J:$J,"其他品牌专卖店")</f>
        <v>0</v>
      </c>
      <c r="AF2237" s="99">
        <f>SUMIFS(通讯通路门店!$BI:$BI,通讯通路门店!$S:$S,$G2237)</f>
        <v>0</v>
      </c>
      <c r="AG2237" s="99">
        <f>SUMIFS(通讯通路门店!$BH:$BH,通讯通路门店!$S:$S,$G2237)</f>
        <v>0</v>
      </c>
      <c r="AH2237" s="99">
        <f t="shared" si="171"/>
        <v>0</v>
      </c>
      <c r="AI2237" s="99">
        <f>SUMIFS(通讯通路门店!$BB:$BB,通讯通路门店!$S:$S,$G2237)</f>
        <v>0</v>
      </c>
      <c r="AJ2237" s="99">
        <f>SUMIFS(通讯通路门店!$BE:$BE,通讯通路门店!$S:$S,$G2237)</f>
        <v>0</v>
      </c>
      <c r="AK2237" s="99">
        <f>SUMIFS(通讯通路门店!$BG:$BG,通讯通路门店!$S:$S,$G2237)</f>
        <v>0</v>
      </c>
      <c r="AL2237" s="99">
        <f>SUMIFS(通讯通路门店!$BC:$BC,通讯通路门店!$S:$S,$G2237)</f>
        <v>0</v>
      </c>
      <c r="AM2237" s="99">
        <f>SUMIFS(通讯通路门店!$BD:$BD,通讯通路门店!$S:$S,$G2237)</f>
        <v>0</v>
      </c>
      <c r="AN2237" s="99">
        <f>SUMIFS(通讯通路门店!$BF:$BF,通讯通路门店!$S:$S,$G2237)</f>
        <v>0</v>
      </c>
      <c r="AO2237" s="99">
        <f t="shared" si="172"/>
        <v>0</v>
      </c>
      <c r="AP2237" s="99">
        <f>SUMIFS(通讯通路门店!$K:$K,通讯通路门店!$S:$S,$G2237)</f>
        <v>0</v>
      </c>
      <c r="AQ2237" s="83"/>
      <c r="AR2237" s="99">
        <f>SUMIFS(通讯通路门店!$T:$T,通讯通路门店!$S:$S,$G2237)</f>
        <v>0</v>
      </c>
      <c r="AS2237" s="99">
        <f>SUMIFS(通讯通路门店!$U:$U,通讯通路门店!$S:$S,$G2237)</f>
        <v>0</v>
      </c>
      <c r="AT2237" s="99">
        <f>SUMIFS(通讯通路门店!$V:$V,通讯通路门店!$S:$S,$G2237)</f>
        <v>0</v>
      </c>
      <c r="AU2237" s="99">
        <f>SUMIFS(通讯通路门店!$W:$W,通讯通路门店!$S:$S,$G2237)</f>
        <v>0</v>
      </c>
      <c r="AV2237" s="99">
        <f>SUMIFS(通讯通路门店!$Z:$Z,通讯通路门店!$S:$S,$G2237)</f>
        <v>0</v>
      </c>
      <c r="AW2237" s="99">
        <f>SUMIFS(通讯通路门店!$AB:$AB,通讯通路门店!$S:$S,$G2237)</f>
        <v>0</v>
      </c>
      <c r="AX2237" s="99">
        <f>SUMIFS(通讯通路门店!$X:$X,通讯通路门店!$S:$S,$G2237)</f>
        <v>0</v>
      </c>
      <c r="AY2237" s="99">
        <f>SUMIFS(通讯通路门店!$Y:$Y,通讯通路门店!$S:$S,$G2237)</f>
        <v>0</v>
      </c>
      <c r="AZ2237" s="99">
        <f>SUMIFS(通讯通路门店!$AA:$AA,通讯通路门店!$S:$S,$G2237)</f>
        <v>0</v>
      </c>
      <c r="BA2237" s="99">
        <f t="shared" si="173"/>
        <v>0</v>
      </c>
      <c r="BB2237" s="99">
        <f t="shared" si="174"/>
        <v>0</v>
      </c>
      <c r="BC2237" s="99">
        <f>SUMIFS(通讯通路门店!$W:$W,通讯通路门店!$S:$S,$G2237,通讯通路门店!$J:$J,"荣耀体验店")+SUMIFS(通讯通路门店!$W:$W,通讯通路门店!$S:$S,$G2237,通讯通路门店!$J:$J,"荣耀授权专卖店")</f>
        <v>0</v>
      </c>
      <c r="BD2237" s="99">
        <f>SUMIFS(通讯通路门店!$Z:$Z,通讯通路门店!$S:$S,$G2237,通讯通路门店!$J:$J,"VIVO体验店")</f>
        <v>0</v>
      </c>
      <c r="BE2237" s="99">
        <f>SUMIFS(通讯通路门店!$AB:$AB,通讯通路门店!$S:$S,$G2237,通讯通路门店!$J:$J,"OPPO体验店")</f>
        <v>0</v>
      </c>
      <c r="BF2237" s="99">
        <f>SUMIFS(通讯通路门店!$X:$X,通讯通路门店!$S:$S,$G2237,通讯通路门店!$J:$J,"华为授权体验店")+SUMIFS(通讯通路门店!$AA:$AA,通讯通路门店!$S:$S,$G2237,通讯通路门店!$J:$J,"华为堡垒店")</f>
        <v>0</v>
      </c>
      <c r="BG2237" s="99">
        <f>SUMIFS(通讯通路门店!$Y:$Y,通讯通路门店!$S:$S,$G2237,通讯通路门店!$J:$J,"小米体验店")</f>
        <v>0</v>
      </c>
      <c r="BH2237" s="99">
        <f>SUMIFS(通讯通路门店!$AA:$AA,通讯通路门店!$S:$S,$G2237,通讯通路门店!$J:$J,"苹果体验店")</f>
        <v>0</v>
      </c>
      <c r="BI2237" s="99">
        <f>SUMIFS(通讯通路门店!$K:$K,通讯通路门店!$S:$S,$G2237,通讯通路门店!$J:$J,"其他品牌专卖店")</f>
        <v>0</v>
      </c>
      <c r="BJ2237" s="99">
        <f>SUMIFS(通讯通路门店!$AC:$AC,通讯通路门店!$S:$S,$G2237)</f>
        <v>0</v>
      </c>
      <c r="BK2237" s="99">
        <f>SUMIFS(通讯通路门店!$AD:$AD,通讯通路门店!$S:$S,$G2237)</f>
        <v>0</v>
      </c>
      <c r="BL2237" s="99">
        <f>SUMIFS(通讯通路门店!$AE:$AE,通讯通路门店!$S:$S,$G2237)</f>
        <v>0</v>
      </c>
      <c r="BM2237" s="99">
        <f>SUMIFS(通讯通路门店!$AF:$AF,通讯通路门店!$S:$S,$G2237)</f>
        <v>0</v>
      </c>
      <c r="BN2237" s="99">
        <f>SUMIFS(通讯通路门店!$AG:$AG,通讯通路门店!$S:$S,$G2237)</f>
        <v>0</v>
      </c>
      <c r="BO2237" s="99">
        <f>SUMIFS(通讯通路门店!$AH:$AH,通讯通路门店!$S:$S,$G2237)</f>
        <v>0</v>
      </c>
      <c r="BP2237" s="99">
        <f>SUMIFS(通讯通路门店!$AI:$AI,通讯通路门店!$S:$S,$G2237)</f>
        <v>0</v>
      </c>
      <c r="BQ2237" s="83"/>
    </row>
    <row r="2238" spans="1:69">
      <c r="A2238" s="99" t="str">
        <f>IFERROR(_xlfn.XLOOKUP($G2238,通讯通路门店!$S$4:$S$993933,通讯通路门店!$A$4:$A$993933,0,0),"")</f>
        <v>海南省</v>
      </c>
      <c r="B2238" s="99" t="str">
        <f>IFERROR(_xlfn.XLOOKUP($G2238,通讯通路门店!$S$4:$S$993933,通讯通路门店!$B$4:$B$993933,0,0),"")</f>
        <v>乐东黎族自治县</v>
      </c>
      <c r="C2238" s="99" t="str">
        <f>IFERROR(_xlfn.XLOOKUP($G2238,通讯通路门店!$S$4:$S$993933,通讯通路门店!$C$4:$C$993933,0,0),"")</f>
        <v>乐东黎族自治县</v>
      </c>
      <c r="D2238" s="99" t="str">
        <f>IFERROR(_xlfn.XLOOKUP($G2238,通讯通路门店!$S$4:$S$993933,通讯通路门店!$D$4:$D$993933,0,0),"")</f>
        <v>万冲镇</v>
      </c>
      <c r="E2238" s="83"/>
      <c r="F2238" s="83"/>
      <c r="G2238" s="101"/>
      <c r="H2238" s="102">
        <f>IFERROR(_xlfn.XLOOKUP($G2238,通讯通路门店!$S$4:$S$993933,通讯通路门店!$R$4:$R$993933,0,0),"")</f>
        <v>0</v>
      </c>
      <c r="I2238" s="83"/>
      <c r="J2238" s="83"/>
      <c r="K2238" s="83"/>
      <c r="L2238" s="83"/>
      <c r="M2238" s="83"/>
      <c r="N2238" s="83"/>
      <c r="O2238" s="83"/>
      <c r="P2238" s="83"/>
      <c r="Q2238" s="83"/>
      <c r="R2238" s="83"/>
      <c r="S2238" s="83"/>
      <c r="T2238" s="83"/>
      <c r="U2238" s="99">
        <f>COUNTIF(通讯通路门店!$S:$S,$G2238)</f>
        <v>0</v>
      </c>
      <c r="V2238" s="99">
        <f>COUNTIFS(通讯通路门店!$S:$S,$G2238,通讯通路门店!$J:$J,"综合卖场")</f>
        <v>0</v>
      </c>
      <c r="W2238" s="99">
        <f>SUMIFS(通讯通路门店!$AJ:$AJ,通讯通路门店!$S:$S,通讯客户沙盘!$G2238)</f>
        <v>0</v>
      </c>
      <c r="X2238" s="99">
        <f t="shared" si="170"/>
        <v>0</v>
      </c>
      <c r="Y2238" s="99">
        <f>COUNTIFS(通讯通路门店!$S:$S,$G2238,通讯通路门店!$J:$J,"荣耀体验店")+COUNTIFS(通讯通路门店!$S:$S,$G2238,通讯通路门店!$J:$J,"荣耀授权专卖店")</f>
        <v>0</v>
      </c>
      <c r="Z2238" s="99">
        <f>COUNTIFS(通讯通路门店!$S:$S,$G2238,通讯通路门店!$J:$J,"VIVO体验店")</f>
        <v>0</v>
      </c>
      <c r="AA2238" s="99">
        <f>COUNTIFS(通讯通路门店!$S:$S,$G2238,通讯通路门店!$J:$J,"OPPO体验店")</f>
        <v>0</v>
      </c>
      <c r="AB2238" s="99">
        <f>COUNTIFS(通讯通路门店!$S:$S,$G2238,通讯通路门店!$J:$J,"华为授权体验店")+COUNTIFS(通讯通路门店!$S:$S,$G2238,通讯通路门店!$J:$J,"华为堡垒店")</f>
        <v>0</v>
      </c>
      <c r="AC2238" s="99">
        <f>COUNTIFS(通讯通路门店!$S:$S,$G2238,通讯通路门店!$J:$J,"小米体验店")</f>
        <v>0</v>
      </c>
      <c r="AD2238" s="99">
        <f>COUNTIFS(通讯通路门店!$S:$S,$G2238,通讯通路门店!$J:$J,"苹果体验店")</f>
        <v>0</v>
      </c>
      <c r="AE2238" s="99">
        <f>COUNTIFS(通讯通路门店!$S:$S,$G2238,通讯通路门店!$J:$J,"其他品牌专卖店")</f>
        <v>0</v>
      </c>
      <c r="AF2238" s="99">
        <f>SUMIFS(通讯通路门店!$BI:$BI,通讯通路门店!$S:$S,$G2238)</f>
        <v>0</v>
      </c>
      <c r="AG2238" s="99">
        <f>SUMIFS(通讯通路门店!$BH:$BH,通讯通路门店!$S:$S,$G2238)</f>
        <v>0</v>
      </c>
      <c r="AH2238" s="99">
        <f t="shared" si="171"/>
        <v>0</v>
      </c>
      <c r="AI2238" s="99">
        <f>SUMIFS(通讯通路门店!$BB:$BB,通讯通路门店!$S:$S,$G2238)</f>
        <v>0</v>
      </c>
      <c r="AJ2238" s="99">
        <f>SUMIFS(通讯通路门店!$BE:$BE,通讯通路门店!$S:$S,$G2238)</f>
        <v>0</v>
      </c>
      <c r="AK2238" s="99">
        <f>SUMIFS(通讯通路门店!$BG:$BG,通讯通路门店!$S:$S,$G2238)</f>
        <v>0</v>
      </c>
      <c r="AL2238" s="99">
        <f>SUMIFS(通讯通路门店!$BC:$BC,通讯通路门店!$S:$S,$G2238)</f>
        <v>0</v>
      </c>
      <c r="AM2238" s="99">
        <f>SUMIFS(通讯通路门店!$BD:$BD,通讯通路门店!$S:$S,$G2238)</f>
        <v>0</v>
      </c>
      <c r="AN2238" s="99">
        <f>SUMIFS(通讯通路门店!$BF:$BF,通讯通路门店!$S:$S,$G2238)</f>
        <v>0</v>
      </c>
      <c r="AO2238" s="99">
        <f t="shared" si="172"/>
        <v>0</v>
      </c>
      <c r="AP2238" s="99">
        <f>SUMIFS(通讯通路门店!$K:$K,通讯通路门店!$S:$S,$G2238)</f>
        <v>0</v>
      </c>
      <c r="AQ2238" s="83"/>
      <c r="AR2238" s="99">
        <f>SUMIFS(通讯通路门店!$T:$T,通讯通路门店!$S:$S,$G2238)</f>
        <v>0</v>
      </c>
      <c r="AS2238" s="99">
        <f>SUMIFS(通讯通路门店!$U:$U,通讯通路门店!$S:$S,$G2238)</f>
        <v>0</v>
      </c>
      <c r="AT2238" s="99">
        <f>SUMIFS(通讯通路门店!$V:$V,通讯通路门店!$S:$S,$G2238)</f>
        <v>0</v>
      </c>
      <c r="AU2238" s="99">
        <f>SUMIFS(通讯通路门店!$W:$W,通讯通路门店!$S:$S,$G2238)</f>
        <v>0</v>
      </c>
      <c r="AV2238" s="99">
        <f>SUMIFS(通讯通路门店!$Z:$Z,通讯通路门店!$S:$S,$G2238)</f>
        <v>0</v>
      </c>
      <c r="AW2238" s="99">
        <f>SUMIFS(通讯通路门店!$AB:$AB,通讯通路门店!$S:$S,$G2238)</f>
        <v>0</v>
      </c>
      <c r="AX2238" s="99">
        <f>SUMIFS(通讯通路门店!$X:$X,通讯通路门店!$S:$S,$G2238)</f>
        <v>0</v>
      </c>
      <c r="AY2238" s="99">
        <f>SUMIFS(通讯通路门店!$Y:$Y,通讯通路门店!$S:$S,$G2238)</f>
        <v>0</v>
      </c>
      <c r="AZ2238" s="99">
        <f>SUMIFS(通讯通路门店!$AA:$AA,通讯通路门店!$S:$S,$G2238)</f>
        <v>0</v>
      </c>
      <c r="BA2238" s="99">
        <f t="shared" si="173"/>
        <v>0</v>
      </c>
      <c r="BB2238" s="99">
        <f t="shared" si="174"/>
        <v>0</v>
      </c>
      <c r="BC2238" s="99">
        <f>SUMIFS(通讯通路门店!$W:$W,通讯通路门店!$S:$S,$G2238,通讯通路门店!$J:$J,"荣耀体验店")+SUMIFS(通讯通路门店!$W:$W,通讯通路门店!$S:$S,$G2238,通讯通路门店!$J:$J,"荣耀授权专卖店")</f>
        <v>0</v>
      </c>
      <c r="BD2238" s="99">
        <f>SUMIFS(通讯通路门店!$Z:$Z,通讯通路门店!$S:$S,$G2238,通讯通路门店!$J:$J,"VIVO体验店")</f>
        <v>0</v>
      </c>
      <c r="BE2238" s="99">
        <f>SUMIFS(通讯通路门店!$AB:$AB,通讯通路门店!$S:$S,$G2238,通讯通路门店!$J:$J,"OPPO体验店")</f>
        <v>0</v>
      </c>
      <c r="BF2238" s="99">
        <f>SUMIFS(通讯通路门店!$X:$X,通讯通路门店!$S:$S,$G2238,通讯通路门店!$J:$J,"华为授权体验店")+SUMIFS(通讯通路门店!$AA:$AA,通讯通路门店!$S:$S,$G2238,通讯通路门店!$J:$J,"华为堡垒店")</f>
        <v>0</v>
      </c>
      <c r="BG2238" s="99">
        <f>SUMIFS(通讯通路门店!$Y:$Y,通讯通路门店!$S:$S,$G2238,通讯通路门店!$J:$J,"小米体验店")</f>
        <v>0</v>
      </c>
      <c r="BH2238" s="99">
        <f>SUMIFS(通讯通路门店!$AA:$AA,通讯通路门店!$S:$S,$G2238,通讯通路门店!$J:$J,"苹果体验店")</f>
        <v>0</v>
      </c>
      <c r="BI2238" s="99">
        <f>SUMIFS(通讯通路门店!$K:$K,通讯通路门店!$S:$S,$G2238,通讯通路门店!$J:$J,"其他品牌专卖店")</f>
        <v>0</v>
      </c>
      <c r="BJ2238" s="99">
        <f>SUMIFS(通讯通路门店!$AC:$AC,通讯通路门店!$S:$S,$G2238)</f>
        <v>0</v>
      </c>
      <c r="BK2238" s="99">
        <f>SUMIFS(通讯通路门店!$AD:$AD,通讯通路门店!$S:$S,$G2238)</f>
        <v>0</v>
      </c>
      <c r="BL2238" s="99">
        <f>SUMIFS(通讯通路门店!$AE:$AE,通讯通路门店!$S:$S,$G2238)</f>
        <v>0</v>
      </c>
      <c r="BM2238" s="99">
        <f>SUMIFS(通讯通路门店!$AF:$AF,通讯通路门店!$S:$S,$G2238)</f>
        <v>0</v>
      </c>
      <c r="BN2238" s="99">
        <f>SUMIFS(通讯通路门店!$AG:$AG,通讯通路门店!$S:$S,$G2238)</f>
        <v>0</v>
      </c>
      <c r="BO2238" s="99">
        <f>SUMIFS(通讯通路门店!$AH:$AH,通讯通路门店!$S:$S,$G2238)</f>
        <v>0</v>
      </c>
      <c r="BP2238" s="99">
        <f>SUMIFS(通讯通路门店!$AI:$AI,通讯通路门店!$S:$S,$G2238)</f>
        <v>0</v>
      </c>
      <c r="BQ2238" s="83"/>
    </row>
    <row r="2239" spans="1:69">
      <c r="A2239" s="99" t="str">
        <f>IFERROR(_xlfn.XLOOKUP($G2239,通讯通路门店!$S$4:$S$993933,通讯通路门店!$A$4:$A$993933,0,0),"")</f>
        <v>海南省</v>
      </c>
      <c r="B2239" s="99" t="str">
        <f>IFERROR(_xlfn.XLOOKUP($G2239,通讯通路门店!$S$4:$S$993933,通讯通路门店!$B$4:$B$993933,0,0),"")</f>
        <v>乐东黎族自治县</v>
      </c>
      <c r="C2239" s="99" t="str">
        <f>IFERROR(_xlfn.XLOOKUP($G2239,通讯通路门店!$S$4:$S$993933,通讯通路门店!$C$4:$C$993933,0,0),"")</f>
        <v>乐东黎族自治县</v>
      </c>
      <c r="D2239" s="99" t="str">
        <f>IFERROR(_xlfn.XLOOKUP($G2239,通讯通路门店!$S$4:$S$993933,通讯通路门店!$D$4:$D$993933,0,0),"")</f>
        <v>万冲镇</v>
      </c>
      <c r="E2239" s="83"/>
      <c r="F2239" s="83"/>
      <c r="G2239" s="101"/>
      <c r="H2239" s="102">
        <f>IFERROR(_xlfn.XLOOKUP($G2239,通讯通路门店!$S$4:$S$993933,通讯通路门店!$R$4:$R$993933,0,0),"")</f>
        <v>0</v>
      </c>
      <c r="I2239" s="83"/>
      <c r="J2239" s="83"/>
      <c r="K2239" s="83"/>
      <c r="L2239" s="83"/>
      <c r="M2239" s="83"/>
      <c r="N2239" s="83"/>
      <c r="O2239" s="83"/>
      <c r="P2239" s="83"/>
      <c r="Q2239" s="83"/>
      <c r="R2239" s="83"/>
      <c r="S2239" s="83"/>
      <c r="T2239" s="83"/>
      <c r="U2239" s="99">
        <f>COUNTIF(通讯通路门店!$S:$S,$G2239)</f>
        <v>0</v>
      </c>
      <c r="V2239" s="99">
        <f>COUNTIFS(通讯通路门店!$S:$S,$G2239,通讯通路门店!$J:$J,"综合卖场")</f>
        <v>0</v>
      </c>
      <c r="W2239" s="99">
        <f>SUMIFS(通讯通路门店!$AJ:$AJ,通讯通路门店!$S:$S,通讯客户沙盘!$G2239)</f>
        <v>0</v>
      </c>
      <c r="X2239" s="99">
        <f t="shared" si="170"/>
        <v>0</v>
      </c>
      <c r="Y2239" s="99">
        <f>COUNTIFS(通讯通路门店!$S:$S,$G2239,通讯通路门店!$J:$J,"荣耀体验店")+COUNTIFS(通讯通路门店!$S:$S,$G2239,通讯通路门店!$J:$J,"荣耀授权专卖店")</f>
        <v>0</v>
      </c>
      <c r="Z2239" s="99">
        <f>COUNTIFS(通讯通路门店!$S:$S,$G2239,通讯通路门店!$J:$J,"VIVO体验店")</f>
        <v>0</v>
      </c>
      <c r="AA2239" s="99">
        <f>COUNTIFS(通讯通路门店!$S:$S,$G2239,通讯通路门店!$J:$J,"OPPO体验店")</f>
        <v>0</v>
      </c>
      <c r="AB2239" s="99">
        <f>COUNTIFS(通讯通路门店!$S:$S,$G2239,通讯通路门店!$J:$J,"华为授权体验店")+COUNTIFS(通讯通路门店!$S:$S,$G2239,通讯通路门店!$J:$J,"华为堡垒店")</f>
        <v>0</v>
      </c>
      <c r="AC2239" s="99">
        <f>COUNTIFS(通讯通路门店!$S:$S,$G2239,通讯通路门店!$J:$J,"小米体验店")</f>
        <v>0</v>
      </c>
      <c r="AD2239" s="99">
        <f>COUNTIFS(通讯通路门店!$S:$S,$G2239,通讯通路门店!$J:$J,"苹果体验店")</f>
        <v>0</v>
      </c>
      <c r="AE2239" s="99">
        <f>COUNTIFS(通讯通路门店!$S:$S,$G2239,通讯通路门店!$J:$J,"其他品牌专卖店")</f>
        <v>0</v>
      </c>
      <c r="AF2239" s="99">
        <f>SUMIFS(通讯通路门店!$BI:$BI,通讯通路门店!$S:$S,$G2239)</f>
        <v>0</v>
      </c>
      <c r="AG2239" s="99">
        <f>SUMIFS(通讯通路门店!$BH:$BH,通讯通路门店!$S:$S,$G2239)</f>
        <v>0</v>
      </c>
      <c r="AH2239" s="99">
        <f t="shared" si="171"/>
        <v>0</v>
      </c>
      <c r="AI2239" s="99">
        <f>SUMIFS(通讯通路门店!$BB:$BB,通讯通路门店!$S:$S,$G2239)</f>
        <v>0</v>
      </c>
      <c r="AJ2239" s="99">
        <f>SUMIFS(通讯通路门店!$BE:$BE,通讯通路门店!$S:$S,$G2239)</f>
        <v>0</v>
      </c>
      <c r="AK2239" s="99">
        <f>SUMIFS(通讯通路门店!$BG:$BG,通讯通路门店!$S:$S,$G2239)</f>
        <v>0</v>
      </c>
      <c r="AL2239" s="99">
        <f>SUMIFS(通讯通路门店!$BC:$BC,通讯通路门店!$S:$S,$G2239)</f>
        <v>0</v>
      </c>
      <c r="AM2239" s="99">
        <f>SUMIFS(通讯通路门店!$BD:$BD,通讯通路门店!$S:$S,$G2239)</f>
        <v>0</v>
      </c>
      <c r="AN2239" s="99">
        <f>SUMIFS(通讯通路门店!$BF:$BF,通讯通路门店!$S:$S,$G2239)</f>
        <v>0</v>
      </c>
      <c r="AO2239" s="99">
        <f t="shared" si="172"/>
        <v>0</v>
      </c>
      <c r="AP2239" s="99">
        <f>SUMIFS(通讯通路门店!$K:$K,通讯通路门店!$S:$S,$G2239)</f>
        <v>0</v>
      </c>
      <c r="AQ2239" s="83"/>
      <c r="AR2239" s="99">
        <f>SUMIFS(通讯通路门店!$T:$T,通讯通路门店!$S:$S,$G2239)</f>
        <v>0</v>
      </c>
      <c r="AS2239" s="99">
        <f>SUMIFS(通讯通路门店!$U:$U,通讯通路门店!$S:$S,$G2239)</f>
        <v>0</v>
      </c>
      <c r="AT2239" s="99">
        <f>SUMIFS(通讯通路门店!$V:$V,通讯通路门店!$S:$S,$G2239)</f>
        <v>0</v>
      </c>
      <c r="AU2239" s="99">
        <f>SUMIFS(通讯通路门店!$W:$W,通讯通路门店!$S:$S,$G2239)</f>
        <v>0</v>
      </c>
      <c r="AV2239" s="99">
        <f>SUMIFS(通讯通路门店!$Z:$Z,通讯通路门店!$S:$S,$G2239)</f>
        <v>0</v>
      </c>
      <c r="AW2239" s="99">
        <f>SUMIFS(通讯通路门店!$AB:$AB,通讯通路门店!$S:$S,$G2239)</f>
        <v>0</v>
      </c>
      <c r="AX2239" s="99">
        <f>SUMIFS(通讯通路门店!$X:$X,通讯通路门店!$S:$S,$G2239)</f>
        <v>0</v>
      </c>
      <c r="AY2239" s="99">
        <f>SUMIFS(通讯通路门店!$Y:$Y,通讯通路门店!$S:$S,$G2239)</f>
        <v>0</v>
      </c>
      <c r="AZ2239" s="99">
        <f>SUMIFS(通讯通路门店!$AA:$AA,通讯通路门店!$S:$S,$G2239)</f>
        <v>0</v>
      </c>
      <c r="BA2239" s="99">
        <f t="shared" si="173"/>
        <v>0</v>
      </c>
      <c r="BB2239" s="99">
        <f t="shared" si="174"/>
        <v>0</v>
      </c>
      <c r="BC2239" s="99">
        <f>SUMIFS(通讯通路门店!$W:$W,通讯通路门店!$S:$S,$G2239,通讯通路门店!$J:$J,"荣耀体验店")+SUMIFS(通讯通路门店!$W:$W,通讯通路门店!$S:$S,$G2239,通讯通路门店!$J:$J,"荣耀授权专卖店")</f>
        <v>0</v>
      </c>
      <c r="BD2239" s="99">
        <f>SUMIFS(通讯通路门店!$Z:$Z,通讯通路门店!$S:$S,$G2239,通讯通路门店!$J:$J,"VIVO体验店")</f>
        <v>0</v>
      </c>
      <c r="BE2239" s="99">
        <f>SUMIFS(通讯通路门店!$AB:$AB,通讯通路门店!$S:$S,$G2239,通讯通路门店!$J:$J,"OPPO体验店")</f>
        <v>0</v>
      </c>
      <c r="BF2239" s="99">
        <f>SUMIFS(通讯通路门店!$X:$X,通讯通路门店!$S:$S,$G2239,通讯通路门店!$J:$J,"华为授权体验店")+SUMIFS(通讯通路门店!$AA:$AA,通讯通路门店!$S:$S,$G2239,通讯通路门店!$J:$J,"华为堡垒店")</f>
        <v>0</v>
      </c>
      <c r="BG2239" s="99">
        <f>SUMIFS(通讯通路门店!$Y:$Y,通讯通路门店!$S:$S,$G2239,通讯通路门店!$J:$J,"小米体验店")</f>
        <v>0</v>
      </c>
      <c r="BH2239" s="99">
        <f>SUMIFS(通讯通路门店!$AA:$AA,通讯通路门店!$S:$S,$G2239,通讯通路门店!$J:$J,"苹果体验店")</f>
        <v>0</v>
      </c>
      <c r="BI2239" s="99">
        <f>SUMIFS(通讯通路门店!$K:$K,通讯通路门店!$S:$S,$G2239,通讯通路门店!$J:$J,"其他品牌专卖店")</f>
        <v>0</v>
      </c>
      <c r="BJ2239" s="99">
        <f>SUMIFS(通讯通路门店!$AC:$AC,通讯通路门店!$S:$S,$G2239)</f>
        <v>0</v>
      </c>
      <c r="BK2239" s="99">
        <f>SUMIFS(通讯通路门店!$AD:$AD,通讯通路门店!$S:$S,$G2239)</f>
        <v>0</v>
      </c>
      <c r="BL2239" s="99">
        <f>SUMIFS(通讯通路门店!$AE:$AE,通讯通路门店!$S:$S,$G2239)</f>
        <v>0</v>
      </c>
      <c r="BM2239" s="99">
        <f>SUMIFS(通讯通路门店!$AF:$AF,通讯通路门店!$S:$S,$G2239)</f>
        <v>0</v>
      </c>
      <c r="BN2239" s="99">
        <f>SUMIFS(通讯通路门店!$AG:$AG,通讯通路门店!$S:$S,$G2239)</f>
        <v>0</v>
      </c>
      <c r="BO2239" s="99">
        <f>SUMIFS(通讯通路门店!$AH:$AH,通讯通路门店!$S:$S,$G2239)</f>
        <v>0</v>
      </c>
      <c r="BP2239" s="99">
        <f>SUMIFS(通讯通路门店!$AI:$AI,通讯通路门店!$S:$S,$G2239)</f>
        <v>0</v>
      </c>
      <c r="BQ2239" s="83"/>
    </row>
    <row r="2240" spans="1:69">
      <c r="A2240" s="99" t="str">
        <f>IFERROR(_xlfn.XLOOKUP($G2240,通讯通路门店!$S$4:$S$993933,通讯通路门店!$A$4:$A$993933,0,0),"")</f>
        <v>海南省</v>
      </c>
      <c r="B2240" s="99" t="str">
        <f>IFERROR(_xlfn.XLOOKUP($G2240,通讯通路门店!$S$4:$S$993933,通讯通路门店!$B$4:$B$993933,0,0),"")</f>
        <v>乐东黎族自治县</v>
      </c>
      <c r="C2240" s="99" t="str">
        <f>IFERROR(_xlfn.XLOOKUP($G2240,通讯通路门店!$S$4:$S$993933,通讯通路门店!$C$4:$C$993933,0,0),"")</f>
        <v>乐东黎族自治县</v>
      </c>
      <c r="D2240" s="99" t="str">
        <f>IFERROR(_xlfn.XLOOKUP($G2240,通讯通路门店!$S$4:$S$993933,通讯通路门店!$D$4:$D$993933,0,0),"")</f>
        <v>万冲镇</v>
      </c>
      <c r="E2240" s="83"/>
      <c r="F2240" s="83"/>
      <c r="G2240" s="101"/>
      <c r="H2240" s="102">
        <f>IFERROR(_xlfn.XLOOKUP($G2240,通讯通路门店!$S$4:$S$993933,通讯通路门店!$R$4:$R$993933,0,0),"")</f>
        <v>0</v>
      </c>
      <c r="I2240" s="83"/>
      <c r="J2240" s="83"/>
      <c r="K2240" s="83"/>
      <c r="L2240" s="83"/>
      <c r="M2240" s="83"/>
      <c r="N2240" s="83"/>
      <c r="O2240" s="83"/>
      <c r="P2240" s="83"/>
      <c r="Q2240" s="83"/>
      <c r="R2240" s="83"/>
      <c r="S2240" s="83"/>
      <c r="T2240" s="83"/>
      <c r="U2240" s="99">
        <f>COUNTIF(通讯通路门店!$S:$S,$G2240)</f>
        <v>0</v>
      </c>
      <c r="V2240" s="99">
        <f>COUNTIFS(通讯通路门店!$S:$S,$G2240,通讯通路门店!$J:$J,"综合卖场")</f>
        <v>0</v>
      </c>
      <c r="W2240" s="99">
        <f>SUMIFS(通讯通路门店!$AJ:$AJ,通讯通路门店!$S:$S,通讯客户沙盘!$G2240)</f>
        <v>0</v>
      </c>
      <c r="X2240" s="99">
        <f t="shared" si="170"/>
        <v>0</v>
      </c>
      <c r="Y2240" s="99">
        <f>COUNTIFS(通讯通路门店!$S:$S,$G2240,通讯通路门店!$J:$J,"荣耀体验店")+COUNTIFS(通讯通路门店!$S:$S,$G2240,通讯通路门店!$J:$J,"荣耀授权专卖店")</f>
        <v>0</v>
      </c>
      <c r="Z2240" s="99">
        <f>COUNTIFS(通讯通路门店!$S:$S,$G2240,通讯通路门店!$J:$J,"VIVO体验店")</f>
        <v>0</v>
      </c>
      <c r="AA2240" s="99">
        <f>COUNTIFS(通讯通路门店!$S:$S,$G2240,通讯通路门店!$J:$J,"OPPO体验店")</f>
        <v>0</v>
      </c>
      <c r="AB2240" s="99">
        <f>COUNTIFS(通讯通路门店!$S:$S,$G2240,通讯通路门店!$J:$J,"华为授权体验店")+COUNTIFS(通讯通路门店!$S:$S,$G2240,通讯通路门店!$J:$J,"华为堡垒店")</f>
        <v>0</v>
      </c>
      <c r="AC2240" s="99">
        <f>COUNTIFS(通讯通路门店!$S:$S,$G2240,通讯通路门店!$J:$J,"小米体验店")</f>
        <v>0</v>
      </c>
      <c r="AD2240" s="99">
        <f>COUNTIFS(通讯通路门店!$S:$S,$G2240,通讯通路门店!$J:$J,"苹果体验店")</f>
        <v>0</v>
      </c>
      <c r="AE2240" s="99">
        <f>COUNTIFS(通讯通路门店!$S:$S,$G2240,通讯通路门店!$J:$J,"其他品牌专卖店")</f>
        <v>0</v>
      </c>
      <c r="AF2240" s="99">
        <f>SUMIFS(通讯通路门店!$BI:$BI,通讯通路门店!$S:$S,$G2240)</f>
        <v>0</v>
      </c>
      <c r="AG2240" s="99">
        <f>SUMIFS(通讯通路门店!$BH:$BH,通讯通路门店!$S:$S,$G2240)</f>
        <v>0</v>
      </c>
      <c r="AH2240" s="99">
        <f t="shared" si="171"/>
        <v>0</v>
      </c>
      <c r="AI2240" s="99">
        <f>SUMIFS(通讯通路门店!$BB:$BB,通讯通路门店!$S:$S,$G2240)</f>
        <v>0</v>
      </c>
      <c r="AJ2240" s="99">
        <f>SUMIFS(通讯通路门店!$BE:$BE,通讯通路门店!$S:$S,$G2240)</f>
        <v>0</v>
      </c>
      <c r="AK2240" s="99">
        <f>SUMIFS(通讯通路门店!$BG:$BG,通讯通路门店!$S:$S,$G2240)</f>
        <v>0</v>
      </c>
      <c r="AL2240" s="99">
        <f>SUMIFS(通讯通路门店!$BC:$BC,通讯通路门店!$S:$S,$G2240)</f>
        <v>0</v>
      </c>
      <c r="AM2240" s="99">
        <f>SUMIFS(通讯通路门店!$BD:$BD,通讯通路门店!$S:$S,$G2240)</f>
        <v>0</v>
      </c>
      <c r="AN2240" s="99">
        <f>SUMIFS(通讯通路门店!$BF:$BF,通讯通路门店!$S:$S,$G2240)</f>
        <v>0</v>
      </c>
      <c r="AO2240" s="99">
        <f t="shared" si="172"/>
        <v>0</v>
      </c>
      <c r="AP2240" s="99">
        <f>SUMIFS(通讯通路门店!$K:$K,通讯通路门店!$S:$S,$G2240)</f>
        <v>0</v>
      </c>
      <c r="AQ2240" s="83"/>
      <c r="AR2240" s="99">
        <f>SUMIFS(通讯通路门店!$T:$T,通讯通路门店!$S:$S,$G2240)</f>
        <v>0</v>
      </c>
      <c r="AS2240" s="99">
        <f>SUMIFS(通讯通路门店!$U:$U,通讯通路门店!$S:$S,$G2240)</f>
        <v>0</v>
      </c>
      <c r="AT2240" s="99">
        <f>SUMIFS(通讯通路门店!$V:$V,通讯通路门店!$S:$S,$G2240)</f>
        <v>0</v>
      </c>
      <c r="AU2240" s="99">
        <f>SUMIFS(通讯通路门店!$W:$W,通讯通路门店!$S:$S,$G2240)</f>
        <v>0</v>
      </c>
      <c r="AV2240" s="99">
        <f>SUMIFS(通讯通路门店!$Z:$Z,通讯通路门店!$S:$S,$G2240)</f>
        <v>0</v>
      </c>
      <c r="AW2240" s="99">
        <f>SUMIFS(通讯通路门店!$AB:$AB,通讯通路门店!$S:$S,$G2240)</f>
        <v>0</v>
      </c>
      <c r="AX2240" s="99">
        <f>SUMIFS(通讯通路门店!$X:$X,通讯通路门店!$S:$S,$G2240)</f>
        <v>0</v>
      </c>
      <c r="AY2240" s="99">
        <f>SUMIFS(通讯通路门店!$Y:$Y,通讯通路门店!$S:$S,$G2240)</f>
        <v>0</v>
      </c>
      <c r="AZ2240" s="99">
        <f>SUMIFS(通讯通路门店!$AA:$AA,通讯通路门店!$S:$S,$G2240)</f>
        <v>0</v>
      </c>
      <c r="BA2240" s="99">
        <f t="shared" si="173"/>
        <v>0</v>
      </c>
      <c r="BB2240" s="99">
        <f t="shared" si="174"/>
        <v>0</v>
      </c>
      <c r="BC2240" s="99">
        <f>SUMIFS(通讯通路门店!$W:$W,通讯通路门店!$S:$S,$G2240,通讯通路门店!$J:$J,"荣耀体验店")+SUMIFS(通讯通路门店!$W:$W,通讯通路门店!$S:$S,$G2240,通讯通路门店!$J:$J,"荣耀授权专卖店")</f>
        <v>0</v>
      </c>
      <c r="BD2240" s="99">
        <f>SUMIFS(通讯通路门店!$Z:$Z,通讯通路门店!$S:$S,$G2240,通讯通路门店!$J:$J,"VIVO体验店")</f>
        <v>0</v>
      </c>
      <c r="BE2240" s="99">
        <f>SUMIFS(通讯通路门店!$AB:$AB,通讯通路门店!$S:$S,$G2240,通讯通路门店!$J:$J,"OPPO体验店")</f>
        <v>0</v>
      </c>
      <c r="BF2240" s="99">
        <f>SUMIFS(通讯通路门店!$X:$X,通讯通路门店!$S:$S,$G2240,通讯通路门店!$J:$J,"华为授权体验店")+SUMIFS(通讯通路门店!$AA:$AA,通讯通路门店!$S:$S,$G2240,通讯通路门店!$J:$J,"华为堡垒店")</f>
        <v>0</v>
      </c>
      <c r="BG2240" s="99">
        <f>SUMIFS(通讯通路门店!$Y:$Y,通讯通路门店!$S:$S,$G2240,通讯通路门店!$J:$J,"小米体验店")</f>
        <v>0</v>
      </c>
      <c r="BH2240" s="99">
        <f>SUMIFS(通讯通路门店!$AA:$AA,通讯通路门店!$S:$S,$G2240,通讯通路门店!$J:$J,"苹果体验店")</f>
        <v>0</v>
      </c>
      <c r="BI2240" s="99">
        <f>SUMIFS(通讯通路门店!$K:$K,通讯通路门店!$S:$S,$G2240,通讯通路门店!$J:$J,"其他品牌专卖店")</f>
        <v>0</v>
      </c>
      <c r="BJ2240" s="99">
        <f>SUMIFS(通讯通路门店!$AC:$AC,通讯通路门店!$S:$S,$G2240)</f>
        <v>0</v>
      </c>
      <c r="BK2240" s="99">
        <f>SUMIFS(通讯通路门店!$AD:$AD,通讯通路门店!$S:$S,$G2240)</f>
        <v>0</v>
      </c>
      <c r="BL2240" s="99">
        <f>SUMIFS(通讯通路门店!$AE:$AE,通讯通路门店!$S:$S,$G2240)</f>
        <v>0</v>
      </c>
      <c r="BM2240" s="99">
        <f>SUMIFS(通讯通路门店!$AF:$AF,通讯通路门店!$S:$S,$G2240)</f>
        <v>0</v>
      </c>
      <c r="BN2240" s="99">
        <f>SUMIFS(通讯通路门店!$AG:$AG,通讯通路门店!$S:$S,$G2240)</f>
        <v>0</v>
      </c>
      <c r="BO2240" s="99">
        <f>SUMIFS(通讯通路门店!$AH:$AH,通讯通路门店!$S:$S,$G2240)</f>
        <v>0</v>
      </c>
      <c r="BP2240" s="99">
        <f>SUMIFS(通讯通路门店!$AI:$AI,通讯通路门店!$S:$S,$G2240)</f>
        <v>0</v>
      </c>
      <c r="BQ2240" s="83"/>
    </row>
    <row r="2241" spans="1:69">
      <c r="A2241" s="99" t="str">
        <f>IFERROR(_xlfn.XLOOKUP($G2241,通讯通路门店!$S$4:$S$993933,通讯通路门店!$A$4:$A$993933,0,0),"")</f>
        <v>海南省</v>
      </c>
      <c r="B2241" s="99" t="str">
        <f>IFERROR(_xlfn.XLOOKUP($G2241,通讯通路门店!$S$4:$S$993933,通讯通路门店!$B$4:$B$993933,0,0),"")</f>
        <v>乐东黎族自治县</v>
      </c>
      <c r="C2241" s="99" t="str">
        <f>IFERROR(_xlfn.XLOOKUP($G2241,通讯通路门店!$S$4:$S$993933,通讯通路门店!$C$4:$C$993933,0,0),"")</f>
        <v>乐东黎族自治县</v>
      </c>
      <c r="D2241" s="99" t="str">
        <f>IFERROR(_xlfn.XLOOKUP($G2241,通讯通路门店!$S$4:$S$993933,通讯通路门店!$D$4:$D$993933,0,0),"")</f>
        <v>万冲镇</v>
      </c>
      <c r="E2241" s="83"/>
      <c r="F2241" s="83"/>
      <c r="G2241" s="101"/>
      <c r="H2241" s="102">
        <f>IFERROR(_xlfn.XLOOKUP($G2241,通讯通路门店!$S$4:$S$993933,通讯通路门店!$R$4:$R$993933,0,0),"")</f>
        <v>0</v>
      </c>
      <c r="I2241" s="83"/>
      <c r="J2241" s="83"/>
      <c r="K2241" s="83"/>
      <c r="L2241" s="83"/>
      <c r="M2241" s="83"/>
      <c r="N2241" s="83"/>
      <c r="O2241" s="83"/>
      <c r="P2241" s="83"/>
      <c r="Q2241" s="83"/>
      <c r="R2241" s="83"/>
      <c r="S2241" s="83"/>
      <c r="T2241" s="83"/>
      <c r="U2241" s="99">
        <f>COUNTIF(通讯通路门店!$S:$S,$G2241)</f>
        <v>0</v>
      </c>
      <c r="V2241" s="99">
        <f>COUNTIFS(通讯通路门店!$S:$S,$G2241,通讯通路门店!$J:$J,"综合卖场")</f>
        <v>0</v>
      </c>
      <c r="W2241" s="99">
        <f>SUMIFS(通讯通路门店!$AJ:$AJ,通讯通路门店!$S:$S,通讯客户沙盘!$G2241)</f>
        <v>0</v>
      </c>
      <c r="X2241" s="99">
        <f t="shared" si="170"/>
        <v>0</v>
      </c>
      <c r="Y2241" s="99">
        <f>COUNTIFS(通讯通路门店!$S:$S,$G2241,通讯通路门店!$J:$J,"荣耀体验店")+COUNTIFS(通讯通路门店!$S:$S,$G2241,通讯通路门店!$J:$J,"荣耀授权专卖店")</f>
        <v>0</v>
      </c>
      <c r="Z2241" s="99">
        <f>COUNTIFS(通讯通路门店!$S:$S,$G2241,通讯通路门店!$J:$J,"VIVO体验店")</f>
        <v>0</v>
      </c>
      <c r="AA2241" s="99">
        <f>COUNTIFS(通讯通路门店!$S:$S,$G2241,通讯通路门店!$J:$J,"OPPO体验店")</f>
        <v>0</v>
      </c>
      <c r="AB2241" s="99">
        <f>COUNTIFS(通讯通路门店!$S:$S,$G2241,通讯通路门店!$J:$J,"华为授权体验店")+COUNTIFS(通讯通路门店!$S:$S,$G2241,通讯通路门店!$J:$J,"华为堡垒店")</f>
        <v>0</v>
      </c>
      <c r="AC2241" s="99">
        <f>COUNTIFS(通讯通路门店!$S:$S,$G2241,通讯通路门店!$J:$J,"小米体验店")</f>
        <v>0</v>
      </c>
      <c r="AD2241" s="99">
        <f>COUNTIFS(通讯通路门店!$S:$S,$G2241,通讯通路门店!$J:$J,"苹果体验店")</f>
        <v>0</v>
      </c>
      <c r="AE2241" s="99">
        <f>COUNTIFS(通讯通路门店!$S:$S,$G2241,通讯通路门店!$J:$J,"其他品牌专卖店")</f>
        <v>0</v>
      </c>
      <c r="AF2241" s="99">
        <f>SUMIFS(通讯通路门店!$BI:$BI,通讯通路门店!$S:$S,$G2241)</f>
        <v>0</v>
      </c>
      <c r="AG2241" s="99">
        <f>SUMIFS(通讯通路门店!$BH:$BH,通讯通路门店!$S:$S,$G2241)</f>
        <v>0</v>
      </c>
      <c r="AH2241" s="99">
        <f t="shared" si="171"/>
        <v>0</v>
      </c>
      <c r="AI2241" s="99">
        <f>SUMIFS(通讯通路门店!$BB:$BB,通讯通路门店!$S:$S,$G2241)</f>
        <v>0</v>
      </c>
      <c r="AJ2241" s="99">
        <f>SUMIFS(通讯通路门店!$BE:$BE,通讯通路门店!$S:$S,$G2241)</f>
        <v>0</v>
      </c>
      <c r="AK2241" s="99">
        <f>SUMIFS(通讯通路门店!$BG:$BG,通讯通路门店!$S:$S,$G2241)</f>
        <v>0</v>
      </c>
      <c r="AL2241" s="99">
        <f>SUMIFS(通讯通路门店!$BC:$BC,通讯通路门店!$S:$S,$G2241)</f>
        <v>0</v>
      </c>
      <c r="AM2241" s="99">
        <f>SUMIFS(通讯通路门店!$BD:$BD,通讯通路门店!$S:$S,$G2241)</f>
        <v>0</v>
      </c>
      <c r="AN2241" s="99">
        <f>SUMIFS(通讯通路门店!$BF:$BF,通讯通路门店!$S:$S,$G2241)</f>
        <v>0</v>
      </c>
      <c r="AO2241" s="99">
        <f t="shared" si="172"/>
        <v>0</v>
      </c>
      <c r="AP2241" s="99">
        <f>SUMIFS(通讯通路门店!$K:$K,通讯通路门店!$S:$S,$G2241)</f>
        <v>0</v>
      </c>
      <c r="AQ2241" s="83"/>
      <c r="AR2241" s="99">
        <f>SUMIFS(通讯通路门店!$T:$T,通讯通路门店!$S:$S,$G2241)</f>
        <v>0</v>
      </c>
      <c r="AS2241" s="99">
        <f>SUMIFS(通讯通路门店!$U:$U,通讯通路门店!$S:$S,$G2241)</f>
        <v>0</v>
      </c>
      <c r="AT2241" s="99">
        <f>SUMIFS(通讯通路门店!$V:$V,通讯通路门店!$S:$S,$G2241)</f>
        <v>0</v>
      </c>
      <c r="AU2241" s="99">
        <f>SUMIFS(通讯通路门店!$W:$W,通讯通路门店!$S:$S,$G2241)</f>
        <v>0</v>
      </c>
      <c r="AV2241" s="99">
        <f>SUMIFS(通讯通路门店!$Z:$Z,通讯通路门店!$S:$S,$G2241)</f>
        <v>0</v>
      </c>
      <c r="AW2241" s="99">
        <f>SUMIFS(通讯通路门店!$AB:$AB,通讯通路门店!$S:$S,$G2241)</f>
        <v>0</v>
      </c>
      <c r="AX2241" s="99">
        <f>SUMIFS(通讯通路门店!$X:$X,通讯通路门店!$S:$S,$G2241)</f>
        <v>0</v>
      </c>
      <c r="AY2241" s="99">
        <f>SUMIFS(通讯通路门店!$Y:$Y,通讯通路门店!$S:$S,$G2241)</f>
        <v>0</v>
      </c>
      <c r="AZ2241" s="99">
        <f>SUMIFS(通讯通路门店!$AA:$AA,通讯通路门店!$S:$S,$G2241)</f>
        <v>0</v>
      </c>
      <c r="BA2241" s="99">
        <f t="shared" si="173"/>
        <v>0</v>
      </c>
      <c r="BB2241" s="99">
        <f t="shared" si="174"/>
        <v>0</v>
      </c>
      <c r="BC2241" s="99">
        <f>SUMIFS(通讯通路门店!$W:$W,通讯通路门店!$S:$S,$G2241,通讯通路门店!$J:$J,"荣耀体验店")+SUMIFS(通讯通路门店!$W:$W,通讯通路门店!$S:$S,$G2241,通讯通路门店!$J:$J,"荣耀授权专卖店")</f>
        <v>0</v>
      </c>
      <c r="BD2241" s="99">
        <f>SUMIFS(通讯通路门店!$Z:$Z,通讯通路门店!$S:$S,$G2241,通讯通路门店!$J:$J,"VIVO体验店")</f>
        <v>0</v>
      </c>
      <c r="BE2241" s="99">
        <f>SUMIFS(通讯通路门店!$AB:$AB,通讯通路门店!$S:$S,$G2241,通讯通路门店!$J:$J,"OPPO体验店")</f>
        <v>0</v>
      </c>
      <c r="BF2241" s="99">
        <f>SUMIFS(通讯通路门店!$X:$X,通讯通路门店!$S:$S,$G2241,通讯通路门店!$J:$J,"华为授权体验店")+SUMIFS(通讯通路门店!$AA:$AA,通讯通路门店!$S:$S,$G2241,通讯通路门店!$J:$J,"华为堡垒店")</f>
        <v>0</v>
      </c>
      <c r="BG2241" s="99">
        <f>SUMIFS(通讯通路门店!$Y:$Y,通讯通路门店!$S:$S,$G2241,通讯通路门店!$J:$J,"小米体验店")</f>
        <v>0</v>
      </c>
      <c r="BH2241" s="99">
        <f>SUMIFS(通讯通路门店!$AA:$AA,通讯通路门店!$S:$S,$G2241,通讯通路门店!$J:$J,"苹果体验店")</f>
        <v>0</v>
      </c>
      <c r="BI2241" s="99">
        <f>SUMIFS(通讯通路门店!$K:$K,通讯通路门店!$S:$S,$G2241,通讯通路门店!$J:$J,"其他品牌专卖店")</f>
        <v>0</v>
      </c>
      <c r="BJ2241" s="99">
        <f>SUMIFS(通讯通路门店!$AC:$AC,通讯通路门店!$S:$S,$G2241)</f>
        <v>0</v>
      </c>
      <c r="BK2241" s="99">
        <f>SUMIFS(通讯通路门店!$AD:$AD,通讯通路门店!$S:$S,$G2241)</f>
        <v>0</v>
      </c>
      <c r="BL2241" s="99">
        <f>SUMIFS(通讯通路门店!$AE:$AE,通讯通路门店!$S:$S,$G2241)</f>
        <v>0</v>
      </c>
      <c r="BM2241" s="99">
        <f>SUMIFS(通讯通路门店!$AF:$AF,通讯通路门店!$S:$S,$G2241)</f>
        <v>0</v>
      </c>
      <c r="BN2241" s="99">
        <f>SUMIFS(通讯通路门店!$AG:$AG,通讯通路门店!$S:$S,$G2241)</f>
        <v>0</v>
      </c>
      <c r="BO2241" s="99">
        <f>SUMIFS(通讯通路门店!$AH:$AH,通讯通路门店!$S:$S,$G2241)</f>
        <v>0</v>
      </c>
      <c r="BP2241" s="99">
        <f>SUMIFS(通讯通路门店!$AI:$AI,通讯通路门店!$S:$S,$G2241)</f>
        <v>0</v>
      </c>
      <c r="BQ2241" s="83"/>
    </row>
    <row r="2242" spans="1:69">
      <c r="A2242" s="99" t="str">
        <f>IFERROR(_xlfn.XLOOKUP($G2242,通讯通路门店!$S$4:$S$993933,通讯通路门店!$A$4:$A$993933,0,0),"")</f>
        <v>海南省</v>
      </c>
      <c r="B2242" s="99" t="str">
        <f>IFERROR(_xlfn.XLOOKUP($G2242,通讯通路门店!$S$4:$S$993933,通讯通路门店!$B$4:$B$993933,0,0),"")</f>
        <v>乐东黎族自治县</v>
      </c>
      <c r="C2242" s="99" t="str">
        <f>IFERROR(_xlfn.XLOOKUP($G2242,通讯通路门店!$S$4:$S$993933,通讯通路门店!$C$4:$C$993933,0,0),"")</f>
        <v>乐东黎族自治县</v>
      </c>
      <c r="D2242" s="99" t="str">
        <f>IFERROR(_xlfn.XLOOKUP($G2242,通讯通路门店!$S$4:$S$993933,通讯通路门店!$D$4:$D$993933,0,0),"")</f>
        <v>万冲镇</v>
      </c>
      <c r="E2242" s="83"/>
      <c r="F2242" s="83"/>
      <c r="G2242" s="101"/>
      <c r="H2242" s="102">
        <f>IFERROR(_xlfn.XLOOKUP($G2242,通讯通路门店!$S$4:$S$993933,通讯通路门店!$R$4:$R$993933,0,0),"")</f>
        <v>0</v>
      </c>
      <c r="I2242" s="83"/>
      <c r="J2242" s="83"/>
      <c r="K2242" s="83"/>
      <c r="L2242" s="83"/>
      <c r="M2242" s="83"/>
      <c r="N2242" s="83"/>
      <c r="O2242" s="83"/>
      <c r="P2242" s="83"/>
      <c r="Q2242" s="83"/>
      <c r="R2242" s="83"/>
      <c r="S2242" s="83"/>
      <c r="T2242" s="83"/>
      <c r="U2242" s="99">
        <f>COUNTIF(通讯通路门店!$S:$S,$G2242)</f>
        <v>0</v>
      </c>
      <c r="V2242" s="99">
        <f>COUNTIFS(通讯通路门店!$S:$S,$G2242,通讯通路门店!$J:$J,"综合卖场")</f>
        <v>0</v>
      </c>
      <c r="W2242" s="99">
        <f>SUMIFS(通讯通路门店!$AJ:$AJ,通讯通路门店!$S:$S,通讯客户沙盘!$G2242)</f>
        <v>0</v>
      </c>
      <c r="X2242" s="99">
        <f t="shared" si="170"/>
        <v>0</v>
      </c>
      <c r="Y2242" s="99">
        <f>COUNTIFS(通讯通路门店!$S:$S,$G2242,通讯通路门店!$J:$J,"荣耀体验店")+COUNTIFS(通讯通路门店!$S:$S,$G2242,通讯通路门店!$J:$J,"荣耀授权专卖店")</f>
        <v>0</v>
      </c>
      <c r="Z2242" s="99">
        <f>COUNTIFS(通讯通路门店!$S:$S,$G2242,通讯通路门店!$J:$J,"VIVO体验店")</f>
        <v>0</v>
      </c>
      <c r="AA2242" s="99">
        <f>COUNTIFS(通讯通路门店!$S:$S,$G2242,通讯通路门店!$J:$J,"OPPO体验店")</f>
        <v>0</v>
      </c>
      <c r="AB2242" s="99">
        <f>COUNTIFS(通讯通路门店!$S:$S,$G2242,通讯通路门店!$J:$J,"华为授权体验店")+COUNTIFS(通讯通路门店!$S:$S,$G2242,通讯通路门店!$J:$J,"华为堡垒店")</f>
        <v>0</v>
      </c>
      <c r="AC2242" s="99">
        <f>COUNTIFS(通讯通路门店!$S:$S,$G2242,通讯通路门店!$J:$J,"小米体验店")</f>
        <v>0</v>
      </c>
      <c r="AD2242" s="99">
        <f>COUNTIFS(通讯通路门店!$S:$S,$G2242,通讯通路门店!$J:$J,"苹果体验店")</f>
        <v>0</v>
      </c>
      <c r="AE2242" s="99">
        <f>COUNTIFS(通讯通路门店!$S:$S,$G2242,通讯通路门店!$J:$J,"其他品牌专卖店")</f>
        <v>0</v>
      </c>
      <c r="AF2242" s="99">
        <f>SUMIFS(通讯通路门店!$BI:$BI,通讯通路门店!$S:$S,$G2242)</f>
        <v>0</v>
      </c>
      <c r="AG2242" s="99">
        <f>SUMIFS(通讯通路门店!$BH:$BH,通讯通路门店!$S:$S,$G2242)</f>
        <v>0</v>
      </c>
      <c r="AH2242" s="99">
        <f t="shared" si="171"/>
        <v>0</v>
      </c>
      <c r="AI2242" s="99">
        <f>SUMIFS(通讯通路门店!$BB:$BB,通讯通路门店!$S:$S,$G2242)</f>
        <v>0</v>
      </c>
      <c r="AJ2242" s="99">
        <f>SUMIFS(通讯通路门店!$BE:$BE,通讯通路门店!$S:$S,$G2242)</f>
        <v>0</v>
      </c>
      <c r="AK2242" s="99">
        <f>SUMIFS(通讯通路门店!$BG:$BG,通讯通路门店!$S:$S,$G2242)</f>
        <v>0</v>
      </c>
      <c r="AL2242" s="99">
        <f>SUMIFS(通讯通路门店!$BC:$BC,通讯通路门店!$S:$S,$G2242)</f>
        <v>0</v>
      </c>
      <c r="AM2242" s="99">
        <f>SUMIFS(通讯通路门店!$BD:$BD,通讯通路门店!$S:$S,$G2242)</f>
        <v>0</v>
      </c>
      <c r="AN2242" s="99">
        <f>SUMIFS(通讯通路门店!$BF:$BF,通讯通路门店!$S:$S,$G2242)</f>
        <v>0</v>
      </c>
      <c r="AO2242" s="99">
        <f t="shared" si="172"/>
        <v>0</v>
      </c>
      <c r="AP2242" s="99">
        <f>SUMIFS(通讯通路门店!$K:$K,通讯通路门店!$S:$S,$G2242)</f>
        <v>0</v>
      </c>
      <c r="AQ2242" s="83"/>
      <c r="AR2242" s="99">
        <f>SUMIFS(通讯通路门店!$T:$T,通讯通路门店!$S:$S,$G2242)</f>
        <v>0</v>
      </c>
      <c r="AS2242" s="99">
        <f>SUMIFS(通讯通路门店!$U:$U,通讯通路门店!$S:$S,$G2242)</f>
        <v>0</v>
      </c>
      <c r="AT2242" s="99">
        <f>SUMIFS(通讯通路门店!$V:$V,通讯通路门店!$S:$S,$G2242)</f>
        <v>0</v>
      </c>
      <c r="AU2242" s="99">
        <f>SUMIFS(通讯通路门店!$W:$W,通讯通路门店!$S:$S,$G2242)</f>
        <v>0</v>
      </c>
      <c r="AV2242" s="99">
        <f>SUMIFS(通讯通路门店!$Z:$Z,通讯通路门店!$S:$S,$G2242)</f>
        <v>0</v>
      </c>
      <c r="AW2242" s="99">
        <f>SUMIFS(通讯通路门店!$AB:$AB,通讯通路门店!$S:$S,$G2242)</f>
        <v>0</v>
      </c>
      <c r="AX2242" s="99">
        <f>SUMIFS(通讯通路门店!$X:$X,通讯通路门店!$S:$S,$G2242)</f>
        <v>0</v>
      </c>
      <c r="AY2242" s="99">
        <f>SUMIFS(通讯通路门店!$Y:$Y,通讯通路门店!$S:$S,$G2242)</f>
        <v>0</v>
      </c>
      <c r="AZ2242" s="99">
        <f>SUMIFS(通讯通路门店!$AA:$AA,通讯通路门店!$S:$S,$G2242)</f>
        <v>0</v>
      </c>
      <c r="BA2242" s="99">
        <f t="shared" si="173"/>
        <v>0</v>
      </c>
      <c r="BB2242" s="99">
        <f t="shared" si="174"/>
        <v>0</v>
      </c>
      <c r="BC2242" s="99">
        <f>SUMIFS(通讯通路门店!$W:$W,通讯通路门店!$S:$S,$G2242,通讯通路门店!$J:$J,"荣耀体验店")+SUMIFS(通讯通路门店!$W:$W,通讯通路门店!$S:$S,$G2242,通讯通路门店!$J:$J,"荣耀授权专卖店")</f>
        <v>0</v>
      </c>
      <c r="BD2242" s="99">
        <f>SUMIFS(通讯通路门店!$Z:$Z,通讯通路门店!$S:$S,$G2242,通讯通路门店!$J:$J,"VIVO体验店")</f>
        <v>0</v>
      </c>
      <c r="BE2242" s="99">
        <f>SUMIFS(通讯通路门店!$AB:$AB,通讯通路门店!$S:$S,$G2242,通讯通路门店!$J:$J,"OPPO体验店")</f>
        <v>0</v>
      </c>
      <c r="BF2242" s="99">
        <f>SUMIFS(通讯通路门店!$X:$X,通讯通路门店!$S:$S,$G2242,通讯通路门店!$J:$J,"华为授权体验店")+SUMIFS(通讯通路门店!$AA:$AA,通讯通路门店!$S:$S,$G2242,通讯通路门店!$J:$J,"华为堡垒店")</f>
        <v>0</v>
      </c>
      <c r="BG2242" s="99">
        <f>SUMIFS(通讯通路门店!$Y:$Y,通讯通路门店!$S:$S,$G2242,通讯通路门店!$J:$J,"小米体验店")</f>
        <v>0</v>
      </c>
      <c r="BH2242" s="99">
        <f>SUMIFS(通讯通路门店!$AA:$AA,通讯通路门店!$S:$S,$G2242,通讯通路门店!$J:$J,"苹果体验店")</f>
        <v>0</v>
      </c>
      <c r="BI2242" s="99">
        <f>SUMIFS(通讯通路门店!$K:$K,通讯通路门店!$S:$S,$G2242,通讯通路门店!$J:$J,"其他品牌专卖店")</f>
        <v>0</v>
      </c>
      <c r="BJ2242" s="99">
        <f>SUMIFS(通讯通路门店!$AC:$AC,通讯通路门店!$S:$S,$G2242)</f>
        <v>0</v>
      </c>
      <c r="BK2242" s="99">
        <f>SUMIFS(通讯通路门店!$AD:$AD,通讯通路门店!$S:$S,$G2242)</f>
        <v>0</v>
      </c>
      <c r="BL2242" s="99">
        <f>SUMIFS(通讯通路门店!$AE:$AE,通讯通路门店!$S:$S,$G2242)</f>
        <v>0</v>
      </c>
      <c r="BM2242" s="99">
        <f>SUMIFS(通讯通路门店!$AF:$AF,通讯通路门店!$S:$S,$G2242)</f>
        <v>0</v>
      </c>
      <c r="BN2242" s="99">
        <f>SUMIFS(通讯通路门店!$AG:$AG,通讯通路门店!$S:$S,$G2242)</f>
        <v>0</v>
      </c>
      <c r="BO2242" s="99">
        <f>SUMIFS(通讯通路门店!$AH:$AH,通讯通路门店!$S:$S,$G2242)</f>
        <v>0</v>
      </c>
      <c r="BP2242" s="99">
        <f>SUMIFS(通讯通路门店!$AI:$AI,通讯通路门店!$S:$S,$G2242)</f>
        <v>0</v>
      </c>
      <c r="BQ2242" s="83"/>
    </row>
    <row r="2243" spans="1:69">
      <c r="A2243" s="99" t="str">
        <f>IFERROR(_xlfn.XLOOKUP($G2243,通讯通路门店!$S$4:$S$993933,通讯通路门店!$A$4:$A$993933,0,0),"")</f>
        <v>海南省</v>
      </c>
      <c r="B2243" s="99" t="str">
        <f>IFERROR(_xlfn.XLOOKUP($G2243,通讯通路门店!$S$4:$S$993933,通讯通路门店!$B$4:$B$993933,0,0),"")</f>
        <v>乐东黎族自治县</v>
      </c>
      <c r="C2243" s="99" t="str">
        <f>IFERROR(_xlfn.XLOOKUP($G2243,通讯通路门店!$S$4:$S$993933,通讯通路门店!$C$4:$C$993933,0,0),"")</f>
        <v>乐东黎族自治县</v>
      </c>
      <c r="D2243" s="99" t="str">
        <f>IFERROR(_xlfn.XLOOKUP($G2243,通讯通路门店!$S$4:$S$993933,通讯通路门店!$D$4:$D$993933,0,0),"")</f>
        <v>万冲镇</v>
      </c>
      <c r="E2243" s="83"/>
      <c r="F2243" s="83"/>
      <c r="G2243" s="101"/>
      <c r="H2243" s="102">
        <f>IFERROR(_xlfn.XLOOKUP($G2243,通讯通路门店!$S$4:$S$993933,通讯通路门店!$R$4:$R$993933,0,0),"")</f>
        <v>0</v>
      </c>
      <c r="I2243" s="83"/>
      <c r="J2243" s="83"/>
      <c r="K2243" s="83"/>
      <c r="L2243" s="83"/>
      <c r="M2243" s="83"/>
      <c r="N2243" s="83"/>
      <c r="O2243" s="83"/>
      <c r="P2243" s="83"/>
      <c r="Q2243" s="83"/>
      <c r="R2243" s="83"/>
      <c r="S2243" s="83"/>
      <c r="T2243" s="83"/>
      <c r="U2243" s="99">
        <f>COUNTIF(通讯通路门店!$S:$S,$G2243)</f>
        <v>0</v>
      </c>
      <c r="V2243" s="99">
        <f>COUNTIFS(通讯通路门店!$S:$S,$G2243,通讯通路门店!$J:$J,"综合卖场")</f>
        <v>0</v>
      </c>
      <c r="W2243" s="99">
        <f>SUMIFS(通讯通路门店!$AJ:$AJ,通讯通路门店!$S:$S,通讯客户沙盘!$G2243)</f>
        <v>0</v>
      </c>
      <c r="X2243" s="99">
        <f t="shared" si="170"/>
        <v>0</v>
      </c>
      <c r="Y2243" s="99">
        <f>COUNTIFS(通讯通路门店!$S:$S,$G2243,通讯通路门店!$J:$J,"荣耀体验店")+COUNTIFS(通讯通路门店!$S:$S,$G2243,通讯通路门店!$J:$J,"荣耀授权专卖店")</f>
        <v>0</v>
      </c>
      <c r="Z2243" s="99">
        <f>COUNTIFS(通讯通路门店!$S:$S,$G2243,通讯通路门店!$J:$J,"VIVO体验店")</f>
        <v>0</v>
      </c>
      <c r="AA2243" s="99">
        <f>COUNTIFS(通讯通路门店!$S:$S,$G2243,通讯通路门店!$J:$J,"OPPO体验店")</f>
        <v>0</v>
      </c>
      <c r="AB2243" s="99">
        <f>COUNTIFS(通讯通路门店!$S:$S,$G2243,通讯通路门店!$J:$J,"华为授权体验店")+COUNTIFS(通讯通路门店!$S:$S,$G2243,通讯通路门店!$J:$J,"华为堡垒店")</f>
        <v>0</v>
      </c>
      <c r="AC2243" s="99">
        <f>COUNTIFS(通讯通路门店!$S:$S,$G2243,通讯通路门店!$J:$J,"小米体验店")</f>
        <v>0</v>
      </c>
      <c r="AD2243" s="99">
        <f>COUNTIFS(通讯通路门店!$S:$S,$G2243,通讯通路门店!$J:$J,"苹果体验店")</f>
        <v>0</v>
      </c>
      <c r="AE2243" s="99">
        <f>COUNTIFS(通讯通路门店!$S:$S,$G2243,通讯通路门店!$J:$J,"其他品牌专卖店")</f>
        <v>0</v>
      </c>
      <c r="AF2243" s="99">
        <f>SUMIFS(通讯通路门店!$BI:$BI,通讯通路门店!$S:$S,$G2243)</f>
        <v>0</v>
      </c>
      <c r="AG2243" s="99">
        <f>SUMIFS(通讯通路门店!$BH:$BH,通讯通路门店!$S:$S,$G2243)</f>
        <v>0</v>
      </c>
      <c r="AH2243" s="99">
        <f t="shared" si="171"/>
        <v>0</v>
      </c>
      <c r="AI2243" s="99">
        <f>SUMIFS(通讯通路门店!$BB:$BB,通讯通路门店!$S:$S,$G2243)</f>
        <v>0</v>
      </c>
      <c r="AJ2243" s="99">
        <f>SUMIFS(通讯通路门店!$BE:$BE,通讯通路门店!$S:$S,$G2243)</f>
        <v>0</v>
      </c>
      <c r="AK2243" s="99">
        <f>SUMIFS(通讯通路门店!$BG:$BG,通讯通路门店!$S:$S,$G2243)</f>
        <v>0</v>
      </c>
      <c r="AL2243" s="99">
        <f>SUMIFS(通讯通路门店!$BC:$BC,通讯通路门店!$S:$S,$G2243)</f>
        <v>0</v>
      </c>
      <c r="AM2243" s="99">
        <f>SUMIFS(通讯通路门店!$BD:$BD,通讯通路门店!$S:$S,$G2243)</f>
        <v>0</v>
      </c>
      <c r="AN2243" s="99">
        <f>SUMIFS(通讯通路门店!$BF:$BF,通讯通路门店!$S:$S,$G2243)</f>
        <v>0</v>
      </c>
      <c r="AO2243" s="99">
        <f t="shared" si="172"/>
        <v>0</v>
      </c>
      <c r="AP2243" s="99">
        <f>SUMIFS(通讯通路门店!$K:$K,通讯通路门店!$S:$S,$G2243)</f>
        <v>0</v>
      </c>
      <c r="AQ2243" s="83"/>
      <c r="AR2243" s="99">
        <f>SUMIFS(通讯通路门店!$T:$T,通讯通路门店!$S:$S,$G2243)</f>
        <v>0</v>
      </c>
      <c r="AS2243" s="99">
        <f>SUMIFS(通讯通路门店!$U:$U,通讯通路门店!$S:$S,$G2243)</f>
        <v>0</v>
      </c>
      <c r="AT2243" s="99">
        <f>SUMIFS(通讯通路门店!$V:$V,通讯通路门店!$S:$S,$G2243)</f>
        <v>0</v>
      </c>
      <c r="AU2243" s="99">
        <f>SUMIFS(通讯通路门店!$W:$W,通讯通路门店!$S:$S,$G2243)</f>
        <v>0</v>
      </c>
      <c r="AV2243" s="99">
        <f>SUMIFS(通讯通路门店!$Z:$Z,通讯通路门店!$S:$S,$G2243)</f>
        <v>0</v>
      </c>
      <c r="AW2243" s="99">
        <f>SUMIFS(通讯通路门店!$AB:$AB,通讯通路门店!$S:$S,$G2243)</f>
        <v>0</v>
      </c>
      <c r="AX2243" s="99">
        <f>SUMIFS(通讯通路门店!$X:$X,通讯通路门店!$S:$S,$G2243)</f>
        <v>0</v>
      </c>
      <c r="AY2243" s="99">
        <f>SUMIFS(通讯通路门店!$Y:$Y,通讯通路门店!$S:$S,$G2243)</f>
        <v>0</v>
      </c>
      <c r="AZ2243" s="99">
        <f>SUMIFS(通讯通路门店!$AA:$AA,通讯通路门店!$S:$S,$G2243)</f>
        <v>0</v>
      </c>
      <c r="BA2243" s="99">
        <f t="shared" si="173"/>
        <v>0</v>
      </c>
      <c r="BB2243" s="99">
        <f t="shared" si="174"/>
        <v>0</v>
      </c>
      <c r="BC2243" s="99">
        <f>SUMIFS(通讯通路门店!$W:$W,通讯通路门店!$S:$S,$G2243,通讯通路门店!$J:$J,"荣耀体验店")+SUMIFS(通讯通路门店!$W:$W,通讯通路门店!$S:$S,$G2243,通讯通路门店!$J:$J,"荣耀授权专卖店")</f>
        <v>0</v>
      </c>
      <c r="BD2243" s="99">
        <f>SUMIFS(通讯通路门店!$Z:$Z,通讯通路门店!$S:$S,$G2243,通讯通路门店!$J:$J,"VIVO体验店")</f>
        <v>0</v>
      </c>
      <c r="BE2243" s="99">
        <f>SUMIFS(通讯通路门店!$AB:$AB,通讯通路门店!$S:$S,$G2243,通讯通路门店!$J:$J,"OPPO体验店")</f>
        <v>0</v>
      </c>
      <c r="BF2243" s="99">
        <f>SUMIFS(通讯通路门店!$X:$X,通讯通路门店!$S:$S,$G2243,通讯通路门店!$J:$J,"华为授权体验店")+SUMIFS(通讯通路门店!$AA:$AA,通讯通路门店!$S:$S,$G2243,通讯通路门店!$J:$J,"华为堡垒店")</f>
        <v>0</v>
      </c>
      <c r="BG2243" s="99">
        <f>SUMIFS(通讯通路门店!$Y:$Y,通讯通路门店!$S:$S,$G2243,通讯通路门店!$J:$J,"小米体验店")</f>
        <v>0</v>
      </c>
      <c r="BH2243" s="99">
        <f>SUMIFS(通讯通路门店!$AA:$AA,通讯通路门店!$S:$S,$G2243,通讯通路门店!$J:$J,"苹果体验店")</f>
        <v>0</v>
      </c>
      <c r="BI2243" s="99">
        <f>SUMIFS(通讯通路门店!$K:$K,通讯通路门店!$S:$S,$G2243,通讯通路门店!$J:$J,"其他品牌专卖店")</f>
        <v>0</v>
      </c>
      <c r="BJ2243" s="99">
        <f>SUMIFS(通讯通路门店!$AC:$AC,通讯通路门店!$S:$S,$G2243)</f>
        <v>0</v>
      </c>
      <c r="BK2243" s="99">
        <f>SUMIFS(通讯通路门店!$AD:$AD,通讯通路门店!$S:$S,$G2243)</f>
        <v>0</v>
      </c>
      <c r="BL2243" s="99">
        <f>SUMIFS(通讯通路门店!$AE:$AE,通讯通路门店!$S:$S,$G2243)</f>
        <v>0</v>
      </c>
      <c r="BM2243" s="99">
        <f>SUMIFS(通讯通路门店!$AF:$AF,通讯通路门店!$S:$S,$G2243)</f>
        <v>0</v>
      </c>
      <c r="BN2243" s="99">
        <f>SUMIFS(通讯通路门店!$AG:$AG,通讯通路门店!$S:$S,$G2243)</f>
        <v>0</v>
      </c>
      <c r="BO2243" s="99">
        <f>SUMIFS(通讯通路门店!$AH:$AH,通讯通路门店!$S:$S,$G2243)</f>
        <v>0</v>
      </c>
      <c r="BP2243" s="99">
        <f>SUMIFS(通讯通路门店!$AI:$AI,通讯通路门店!$S:$S,$G2243)</f>
        <v>0</v>
      </c>
      <c r="BQ2243" s="83"/>
    </row>
    <row r="2244" spans="1:69">
      <c r="A2244" s="99" t="str">
        <f>IFERROR(_xlfn.XLOOKUP($G2244,通讯通路门店!$S$4:$S$993933,通讯通路门店!$A$4:$A$993933,0,0),"")</f>
        <v>海南省</v>
      </c>
      <c r="B2244" s="99" t="str">
        <f>IFERROR(_xlfn.XLOOKUP($G2244,通讯通路门店!$S$4:$S$993933,通讯通路门店!$B$4:$B$993933,0,0),"")</f>
        <v>乐东黎族自治县</v>
      </c>
      <c r="C2244" s="99" t="str">
        <f>IFERROR(_xlfn.XLOOKUP($G2244,通讯通路门店!$S$4:$S$993933,通讯通路门店!$C$4:$C$993933,0,0),"")</f>
        <v>乐东黎族自治县</v>
      </c>
      <c r="D2244" s="99" t="str">
        <f>IFERROR(_xlfn.XLOOKUP($G2244,通讯通路门店!$S$4:$S$993933,通讯通路门店!$D$4:$D$993933,0,0),"")</f>
        <v>万冲镇</v>
      </c>
      <c r="E2244" s="83"/>
      <c r="F2244" s="83"/>
      <c r="G2244" s="101"/>
      <c r="H2244" s="102">
        <f>IFERROR(_xlfn.XLOOKUP($G2244,通讯通路门店!$S$4:$S$993933,通讯通路门店!$R$4:$R$993933,0,0),"")</f>
        <v>0</v>
      </c>
      <c r="I2244" s="83"/>
      <c r="J2244" s="83"/>
      <c r="K2244" s="83"/>
      <c r="L2244" s="83"/>
      <c r="M2244" s="83"/>
      <c r="N2244" s="83"/>
      <c r="O2244" s="83"/>
      <c r="P2244" s="83"/>
      <c r="Q2244" s="83"/>
      <c r="R2244" s="83"/>
      <c r="S2244" s="83"/>
      <c r="T2244" s="83"/>
      <c r="U2244" s="99">
        <f>COUNTIF(通讯通路门店!$S:$S,$G2244)</f>
        <v>0</v>
      </c>
      <c r="V2244" s="99">
        <f>COUNTIFS(通讯通路门店!$S:$S,$G2244,通讯通路门店!$J:$J,"综合卖场")</f>
        <v>0</v>
      </c>
      <c r="W2244" s="99">
        <f>SUMIFS(通讯通路门店!$AJ:$AJ,通讯通路门店!$S:$S,通讯客户沙盘!$G2244)</f>
        <v>0</v>
      </c>
      <c r="X2244" s="99">
        <f t="shared" ref="X2244:X2307" si="175">Y2244+Z2244+AA2244+AB2244+AC2244+AD2244+AE2244</f>
        <v>0</v>
      </c>
      <c r="Y2244" s="99">
        <f>COUNTIFS(通讯通路门店!$S:$S,$G2244,通讯通路门店!$J:$J,"荣耀体验店")+COUNTIFS(通讯通路门店!$S:$S,$G2244,通讯通路门店!$J:$J,"荣耀授权专卖店")</f>
        <v>0</v>
      </c>
      <c r="Z2244" s="99">
        <f>COUNTIFS(通讯通路门店!$S:$S,$G2244,通讯通路门店!$J:$J,"VIVO体验店")</f>
        <v>0</v>
      </c>
      <c r="AA2244" s="99">
        <f>COUNTIFS(通讯通路门店!$S:$S,$G2244,通讯通路门店!$J:$J,"OPPO体验店")</f>
        <v>0</v>
      </c>
      <c r="AB2244" s="99">
        <f>COUNTIFS(通讯通路门店!$S:$S,$G2244,通讯通路门店!$J:$J,"华为授权体验店")+COUNTIFS(通讯通路门店!$S:$S,$G2244,通讯通路门店!$J:$J,"华为堡垒店")</f>
        <v>0</v>
      </c>
      <c r="AC2244" s="99">
        <f>COUNTIFS(通讯通路门店!$S:$S,$G2244,通讯通路门店!$J:$J,"小米体验店")</f>
        <v>0</v>
      </c>
      <c r="AD2244" s="99">
        <f>COUNTIFS(通讯通路门店!$S:$S,$G2244,通讯通路门店!$J:$J,"苹果体验店")</f>
        <v>0</v>
      </c>
      <c r="AE2244" s="99">
        <f>COUNTIFS(通讯通路门店!$S:$S,$G2244,通讯通路门店!$J:$J,"其他品牌专卖店")</f>
        <v>0</v>
      </c>
      <c r="AF2244" s="99">
        <f>SUMIFS(通讯通路门店!$BI:$BI,通讯通路门店!$S:$S,$G2244)</f>
        <v>0</v>
      </c>
      <c r="AG2244" s="99">
        <f>SUMIFS(通讯通路门店!$BH:$BH,通讯通路门店!$S:$S,$G2244)</f>
        <v>0</v>
      </c>
      <c r="AH2244" s="99">
        <f t="shared" ref="AH2244:AH2307" si="176">AI2244+AJ2244+AK2244+AL2244+AM2244+AN2244</f>
        <v>0</v>
      </c>
      <c r="AI2244" s="99">
        <f>SUMIFS(通讯通路门店!$BB:$BB,通讯通路门店!$S:$S,$G2244)</f>
        <v>0</v>
      </c>
      <c r="AJ2244" s="99">
        <f>SUMIFS(通讯通路门店!$BE:$BE,通讯通路门店!$S:$S,$G2244)</f>
        <v>0</v>
      </c>
      <c r="AK2244" s="99">
        <f>SUMIFS(通讯通路门店!$BG:$BG,通讯通路门店!$S:$S,$G2244)</f>
        <v>0</v>
      </c>
      <c r="AL2244" s="99">
        <f>SUMIFS(通讯通路门店!$BC:$BC,通讯通路门店!$S:$S,$G2244)</f>
        <v>0</v>
      </c>
      <c r="AM2244" s="99">
        <f>SUMIFS(通讯通路门店!$BD:$BD,通讯通路门店!$S:$S,$G2244)</f>
        <v>0</v>
      </c>
      <c r="AN2244" s="99">
        <f>SUMIFS(通讯通路门店!$BF:$BF,通讯通路门店!$S:$S,$G2244)</f>
        <v>0</v>
      </c>
      <c r="AO2244" s="99">
        <f t="shared" ref="AO2244:AO2307" si="177">AP2244+AQ2244</f>
        <v>0</v>
      </c>
      <c r="AP2244" s="99">
        <f>SUMIFS(通讯通路门店!$K:$K,通讯通路门店!$S:$S,$G2244)</f>
        <v>0</v>
      </c>
      <c r="AQ2244" s="83"/>
      <c r="AR2244" s="99">
        <f>SUMIFS(通讯通路门店!$T:$T,通讯通路门店!$S:$S,$G2244)</f>
        <v>0</v>
      </c>
      <c r="AS2244" s="99">
        <f>SUMIFS(通讯通路门店!$U:$U,通讯通路门店!$S:$S,$G2244)</f>
        <v>0</v>
      </c>
      <c r="AT2244" s="99">
        <f>SUMIFS(通讯通路门店!$V:$V,通讯通路门店!$S:$S,$G2244)</f>
        <v>0</v>
      </c>
      <c r="AU2244" s="99">
        <f>SUMIFS(通讯通路门店!$W:$W,通讯通路门店!$S:$S,$G2244)</f>
        <v>0</v>
      </c>
      <c r="AV2244" s="99">
        <f>SUMIFS(通讯通路门店!$Z:$Z,通讯通路门店!$S:$S,$G2244)</f>
        <v>0</v>
      </c>
      <c r="AW2244" s="99">
        <f>SUMIFS(通讯通路门店!$AB:$AB,通讯通路门店!$S:$S,$G2244)</f>
        <v>0</v>
      </c>
      <c r="AX2244" s="99">
        <f>SUMIFS(通讯通路门店!$X:$X,通讯通路门店!$S:$S,$G2244)</f>
        <v>0</v>
      </c>
      <c r="AY2244" s="99">
        <f>SUMIFS(通讯通路门店!$Y:$Y,通讯通路门店!$S:$S,$G2244)</f>
        <v>0</v>
      </c>
      <c r="AZ2244" s="99">
        <f>SUMIFS(通讯通路门店!$AA:$AA,通讯通路门店!$S:$S,$G2244)</f>
        <v>0</v>
      </c>
      <c r="BA2244" s="99">
        <f t="shared" ref="BA2244:BA2307" si="178">AP2244-BB2244</f>
        <v>0</v>
      </c>
      <c r="BB2244" s="99">
        <f t="shared" ref="BB2244:BB2307" si="179">BC2244+BD2244+BE2244+BF2244+BG2244+BH2244</f>
        <v>0</v>
      </c>
      <c r="BC2244" s="99">
        <f>SUMIFS(通讯通路门店!$W:$W,通讯通路门店!$S:$S,$G2244,通讯通路门店!$J:$J,"荣耀体验店")+SUMIFS(通讯通路门店!$W:$W,通讯通路门店!$S:$S,$G2244,通讯通路门店!$J:$J,"荣耀授权专卖店")</f>
        <v>0</v>
      </c>
      <c r="BD2244" s="99">
        <f>SUMIFS(通讯通路门店!$Z:$Z,通讯通路门店!$S:$S,$G2244,通讯通路门店!$J:$J,"VIVO体验店")</f>
        <v>0</v>
      </c>
      <c r="BE2244" s="99">
        <f>SUMIFS(通讯通路门店!$AB:$AB,通讯通路门店!$S:$S,$G2244,通讯通路门店!$J:$J,"OPPO体验店")</f>
        <v>0</v>
      </c>
      <c r="BF2244" s="99">
        <f>SUMIFS(通讯通路门店!$X:$X,通讯通路门店!$S:$S,$G2244,通讯通路门店!$J:$J,"华为授权体验店")+SUMIFS(通讯通路门店!$AA:$AA,通讯通路门店!$S:$S,$G2244,通讯通路门店!$J:$J,"华为堡垒店")</f>
        <v>0</v>
      </c>
      <c r="BG2244" s="99">
        <f>SUMIFS(通讯通路门店!$Y:$Y,通讯通路门店!$S:$S,$G2244,通讯通路门店!$J:$J,"小米体验店")</f>
        <v>0</v>
      </c>
      <c r="BH2244" s="99">
        <f>SUMIFS(通讯通路门店!$AA:$AA,通讯通路门店!$S:$S,$G2244,通讯通路门店!$J:$J,"苹果体验店")</f>
        <v>0</v>
      </c>
      <c r="BI2244" s="99">
        <f>SUMIFS(通讯通路门店!$K:$K,通讯通路门店!$S:$S,$G2244,通讯通路门店!$J:$J,"其他品牌专卖店")</f>
        <v>0</v>
      </c>
      <c r="BJ2244" s="99">
        <f>SUMIFS(通讯通路门店!$AC:$AC,通讯通路门店!$S:$S,$G2244)</f>
        <v>0</v>
      </c>
      <c r="BK2244" s="99">
        <f>SUMIFS(通讯通路门店!$AD:$AD,通讯通路门店!$S:$S,$G2244)</f>
        <v>0</v>
      </c>
      <c r="BL2244" s="99">
        <f>SUMIFS(通讯通路门店!$AE:$AE,通讯通路门店!$S:$S,$G2244)</f>
        <v>0</v>
      </c>
      <c r="BM2244" s="99">
        <f>SUMIFS(通讯通路门店!$AF:$AF,通讯通路门店!$S:$S,$G2244)</f>
        <v>0</v>
      </c>
      <c r="BN2244" s="99">
        <f>SUMIFS(通讯通路门店!$AG:$AG,通讯通路门店!$S:$S,$G2244)</f>
        <v>0</v>
      </c>
      <c r="BO2244" s="99">
        <f>SUMIFS(通讯通路门店!$AH:$AH,通讯通路门店!$S:$S,$G2244)</f>
        <v>0</v>
      </c>
      <c r="BP2244" s="99">
        <f>SUMIFS(通讯通路门店!$AI:$AI,通讯通路门店!$S:$S,$G2244)</f>
        <v>0</v>
      </c>
      <c r="BQ2244" s="83"/>
    </row>
    <row r="2245" spans="1:69">
      <c r="A2245" s="99" t="str">
        <f>IFERROR(_xlfn.XLOOKUP($G2245,通讯通路门店!$S$4:$S$993933,通讯通路门店!$A$4:$A$993933,0,0),"")</f>
        <v>海南省</v>
      </c>
      <c r="B2245" s="99" t="str">
        <f>IFERROR(_xlfn.XLOOKUP($G2245,通讯通路门店!$S$4:$S$993933,通讯通路门店!$B$4:$B$993933,0,0),"")</f>
        <v>乐东黎族自治县</v>
      </c>
      <c r="C2245" s="99" t="str">
        <f>IFERROR(_xlfn.XLOOKUP($G2245,通讯通路门店!$S$4:$S$993933,通讯通路门店!$C$4:$C$993933,0,0),"")</f>
        <v>乐东黎族自治县</v>
      </c>
      <c r="D2245" s="99" t="str">
        <f>IFERROR(_xlfn.XLOOKUP($G2245,通讯通路门店!$S$4:$S$993933,通讯通路门店!$D$4:$D$993933,0,0),"")</f>
        <v>万冲镇</v>
      </c>
      <c r="E2245" s="83"/>
      <c r="F2245" s="83"/>
      <c r="G2245" s="101"/>
      <c r="H2245" s="102">
        <f>IFERROR(_xlfn.XLOOKUP($G2245,通讯通路门店!$S$4:$S$993933,通讯通路门店!$R$4:$R$993933,0,0),"")</f>
        <v>0</v>
      </c>
      <c r="I2245" s="83"/>
      <c r="J2245" s="83"/>
      <c r="K2245" s="83"/>
      <c r="L2245" s="83"/>
      <c r="M2245" s="83"/>
      <c r="N2245" s="83"/>
      <c r="O2245" s="83"/>
      <c r="P2245" s="83"/>
      <c r="Q2245" s="83"/>
      <c r="R2245" s="83"/>
      <c r="S2245" s="83"/>
      <c r="T2245" s="83"/>
      <c r="U2245" s="99">
        <f>COUNTIF(通讯通路门店!$S:$S,$G2245)</f>
        <v>0</v>
      </c>
      <c r="V2245" s="99">
        <f>COUNTIFS(通讯通路门店!$S:$S,$G2245,通讯通路门店!$J:$J,"综合卖场")</f>
        <v>0</v>
      </c>
      <c r="W2245" s="99">
        <f>SUMIFS(通讯通路门店!$AJ:$AJ,通讯通路门店!$S:$S,通讯客户沙盘!$G2245)</f>
        <v>0</v>
      </c>
      <c r="X2245" s="99">
        <f t="shared" si="175"/>
        <v>0</v>
      </c>
      <c r="Y2245" s="99">
        <f>COUNTIFS(通讯通路门店!$S:$S,$G2245,通讯通路门店!$J:$J,"荣耀体验店")+COUNTIFS(通讯通路门店!$S:$S,$G2245,通讯通路门店!$J:$J,"荣耀授权专卖店")</f>
        <v>0</v>
      </c>
      <c r="Z2245" s="99">
        <f>COUNTIFS(通讯通路门店!$S:$S,$G2245,通讯通路门店!$J:$J,"VIVO体验店")</f>
        <v>0</v>
      </c>
      <c r="AA2245" s="99">
        <f>COUNTIFS(通讯通路门店!$S:$S,$G2245,通讯通路门店!$J:$J,"OPPO体验店")</f>
        <v>0</v>
      </c>
      <c r="AB2245" s="99">
        <f>COUNTIFS(通讯通路门店!$S:$S,$G2245,通讯通路门店!$J:$J,"华为授权体验店")+COUNTIFS(通讯通路门店!$S:$S,$G2245,通讯通路门店!$J:$J,"华为堡垒店")</f>
        <v>0</v>
      </c>
      <c r="AC2245" s="99">
        <f>COUNTIFS(通讯通路门店!$S:$S,$G2245,通讯通路门店!$J:$J,"小米体验店")</f>
        <v>0</v>
      </c>
      <c r="AD2245" s="99">
        <f>COUNTIFS(通讯通路门店!$S:$S,$G2245,通讯通路门店!$J:$J,"苹果体验店")</f>
        <v>0</v>
      </c>
      <c r="AE2245" s="99">
        <f>COUNTIFS(通讯通路门店!$S:$S,$G2245,通讯通路门店!$J:$J,"其他品牌专卖店")</f>
        <v>0</v>
      </c>
      <c r="AF2245" s="99">
        <f>SUMIFS(通讯通路门店!$BI:$BI,通讯通路门店!$S:$S,$G2245)</f>
        <v>0</v>
      </c>
      <c r="AG2245" s="99">
        <f>SUMIFS(通讯通路门店!$BH:$BH,通讯通路门店!$S:$S,$G2245)</f>
        <v>0</v>
      </c>
      <c r="AH2245" s="99">
        <f t="shared" si="176"/>
        <v>0</v>
      </c>
      <c r="AI2245" s="99">
        <f>SUMIFS(通讯通路门店!$BB:$BB,通讯通路门店!$S:$S,$G2245)</f>
        <v>0</v>
      </c>
      <c r="AJ2245" s="99">
        <f>SUMIFS(通讯通路门店!$BE:$BE,通讯通路门店!$S:$S,$G2245)</f>
        <v>0</v>
      </c>
      <c r="AK2245" s="99">
        <f>SUMIFS(通讯通路门店!$BG:$BG,通讯通路门店!$S:$S,$G2245)</f>
        <v>0</v>
      </c>
      <c r="AL2245" s="99">
        <f>SUMIFS(通讯通路门店!$BC:$BC,通讯通路门店!$S:$S,$G2245)</f>
        <v>0</v>
      </c>
      <c r="AM2245" s="99">
        <f>SUMIFS(通讯通路门店!$BD:$BD,通讯通路门店!$S:$S,$G2245)</f>
        <v>0</v>
      </c>
      <c r="AN2245" s="99">
        <f>SUMIFS(通讯通路门店!$BF:$BF,通讯通路门店!$S:$S,$G2245)</f>
        <v>0</v>
      </c>
      <c r="AO2245" s="99">
        <f t="shared" si="177"/>
        <v>0</v>
      </c>
      <c r="AP2245" s="99">
        <f>SUMIFS(通讯通路门店!$K:$K,通讯通路门店!$S:$S,$G2245)</f>
        <v>0</v>
      </c>
      <c r="AQ2245" s="83"/>
      <c r="AR2245" s="99">
        <f>SUMIFS(通讯通路门店!$T:$T,通讯通路门店!$S:$S,$G2245)</f>
        <v>0</v>
      </c>
      <c r="AS2245" s="99">
        <f>SUMIFS(通讯通路门店!$U:$U,通讯通路门店!$S:$S,$G2245)</f>
        <v>0</v>
      </c>
      <c r="AT2245" s="99">
        <f>SUMIFS(通讯通路门店!$V:$V,通讯通路门店!$S:$S,$G2245)</f>
        <v>0</v>
      </c>
      <c r="AU2245" s="99">
        <f>SUMIFS(通讯通路门店!$W:$W,通讯通路门店!$S:$S,$G2245)</f>
        <v>0</v>
      </c>
      <c r="AV2245" s="99">
        <f>SUMIFS(通讯通路门店!$Z:$Z,通讯通路门店!$S:$S,$G2245)</f>
        <v>0</v>
      </c>
      <c r="AW2245" s="99">
        <f>SUMIFS(通讯通路门店!$AB:$AB,通讯通路门店!$S:$S,$G2245)</f>
        <v>0</v>
      </c>
      <c r="AX2245" s="99">
        <f>SUMIFS(通讯通路门店!$X:$X,通讯通路门店!$S:$S,$G2245)</f>
        <v>0</v>
      </c>
      <c r="AY2245" s="99">
        <f>SUMIFS(通讯通路门店!$Y:$Y,通讯通路门店!$S:$S,$G2245)</f>
        <v>0</v>
      </c>
      <c r="AZ2245" s="99">
        <f>SUMIFS(通讯通路门店!$AA:$AA,通讯通路门店!$S:$S,$G2245)</f>
        <v>0</v>
      </c>
      <c r="BA2245" s="99">
        <f t="shared" si="178"/>
        <v>0</v>
      </c>
      <c r="BB2245" s="99">
        <f t="shared" si="179"/>
        <v>0</v>
      </c>
      <c r="BC2245" s="99">
        <f>SUMIFS(通讯通路门店!$W:$W,通讯通路门店!$S:$S,$G2245,通讯通路门店!$J:$J,"荣耀体验店")+SUMIFS(通讯通路门店!$W:$W,通讯通路门店!$S:$S,$G2245,通讯通路门店!$J:$J,"荣耀授权专卖店")</f>
        <v>0</v>
      </c>
      <c r="BD2245" s="99">
        <f>SUMIFS(通讯通路门店!$Z:$Z,通讯通路门店!$S:$S,$G2245,通讯通路门店!$J:$J,"VIVO体验店")</f>
        <v>0</v>
      </c>
      <c r="BE2245" s="99">
        <f>SUMIFS(通讯通路门店!$AB:$AB,通讯通路门店!$S:$S,$G2245,通讯通路门店!$J:$J,"OPPO体验店")</f>
        <v>0</v>
      </c>
      <c r="BF2245" s="99">
        <f>SUMIFS(通讯通路门店!$X:$X,通讯通路门店!$S:$S,$G2245,通讯通路门店!$J:$J,"华为授权体验店")+SUMIFS(通讯通路门店!$AA:$AA,通讯通路门店!$S:$S,$G2245,通讯通路门店!$J:$J,"华为堡垒店")</f>
        <v>0</v>
      </c>
      <c r="BG2245" s="99">
        <f>SUMIFS(通讯通路门店!$Y:$Y,通讯通路门店!$S:$S,$G2245,通讯通路门店!$J:$J,"小米体验店")</f>
        <v>0</v>
      </c>
      <c r="BH2245" s="99">
        <f>SUMIFS(通讯通路门店!$AA:$AA,通讯通路门店!$S:$S,$G2245,通讯通路门店!$J:$J,"苹果体验店")</f>
        <v>0</v>
      </c>
      <c r="BI2245" s="99">
        <f>SUMIFS(通讯通路门店!$K:$K,通讯通路门店!$S:$S,$G2245,通讯通路门店!$J:$J,"其他品牌专卖店")</f>
        <v>0</v>
      </c>
      <c r="BJ2245" s="99">
        <f>SUMIFS(通讯通路门店!$AC:$AC,通讯通路门店!$S:$S,$G2245)</f>
        <v>0</v>
      </c>
      <c r="BK2245" s="99">
        <f>SUMIFS(通讯通路门店!$AD:$AD,通讯通路门店!$S:$S,$G2245)</f>
        <v>0</v>
      </c>
      <c r="BL2245" s="99">
        <f>SUMIFS(通讯通路门店!$AE:$AE,通讯通路门店!$S:$S,$G2245)</f>
        <v>0</v>
      </c>
      <c r="BM2245" s="99">
        <f>SUMIFS(通讯通路门店!$AF:$AF,通讯通路门店!$S:$S,$G2245)</f>
        <v>0</v>
      </c>
      <c r="BN2245" s="99">
        <f>SUMIFS(通讯通路门店!$AG:$AG,通讯通路门店!$S:$S,$G2245)</f>
        <v>0</v>
      </c>
      <c r="BO2245" s="99">
        <f>SUMIFS(通讯通路门店!$AH:$AH,通讯通路门店!$S:$S,$G2245)</f>
        <v>0</v>
      </c>
      <c r="BP2245" s="99">
        <f>SUMIFS(通讯通路门店!$AI:$AI,通讯通路门店!$S:$S,$G2245)</f>
        <v>0</v>
      </c>
      <c r="BQ2245" s="83"/>
    </row>
    <row r="2246" spans="1:69">
      <c r="A2246" s="99" t="str">
        <f>IFERROR(_xlfn.XLOOKUP($G2246,通讯通路门店!$S$4:$S$993933,通讯通路门店!$A$4:$A$993933,0,0),"")</f>
        <v>海南省</v>
      </c>
      <c r="B2246" s="99" t="str">
        <f>IFERROR(_xlfn.XLOOKUP($G2246,通讯通路门店!$S$4:$S$993933,通讯通路门店!$B$4:$B$993933,0,0),"")</f>
        <v>乐东黎族自治县</v>
      </c>
      <c r="C2246" s="99" t="str">
        <f>IFERROR(_xlfn.XLOOKUP($G2246,通讯通路门店!$S$4:$S$993933,通讯通路门店!$C$4:$C$993933,0,0),"")</f>
        <v>乐东黎族自治县</v>
      </c>
      <c r="D2246" s="99" t="str">
        <f>IFERROR(_xlfn.XLOOKUP($G2246,通讯通路门店!$S$4:$S$993933,通讯通路门店!$D$4:$D$993933,0,0),"")</f>
        <v>万冲镇</v>
      </c>
      <c r="E2246" s="83"/>
      <c r="F2246" s="83"/>
      <c r="G2246" s="101"/>
      <c r="H2246" s="102">
        <f>IFERROR(_xlfn.XLOOKUP($G2246,通讯通路门店!$S$4:$S$993933,通讯通路门店!$R$4:$R$993933,0,0),"")</f>
        <v>0</v>
      </c>
      <c r="I2246" s="83"/>
      <c r="J2246" s="83"/>
      <c r="K2246" s="83"/>
      <c r="L2246" s="83"/>
      <c r="M2246" s="83"/>
      <c r="N2246" s="83"/>
      <c r="O2246" s="83"/>
      <c r="P2246" s="83"/>
      <c r="Q2246" s="83"/>
      <c r="R2246" s="83"/>
      <c r="S2246" s="83"/>
      <c r="T2246" s="83"/>
      <c r="U2246" s="99">
        <f>COUNTIF(通讯通路门店!$S:$S,$G2246)</f>
        <v>0</v>
      </c>
      <c r="V2246" s="99">
        <f>COUNTIFS(通讯通路门店!$S:$S,$G2246,通讯通路门店!$J:$J,"综合卖场")</f>
        <v>0</v>
      </c>
      <c r="W2246" s="99">
        <f>SUMIFS(通讯通路门店!$AJ:$AJ,通讯通路门店!$S:$S,通讯客户沙盘!$G2246)</f>
        <v>0</v>
      </c>
      <c r="X2246" s="99">
        <f t="shared" si="175"/>
        <v>0</v>
      </c>
      <c r="Y2246" s="99">
        <f>COUNTIFS(通讯通路门店!$S:$S,$G2246,通讯通路门店!$J:$J,"荣耀体验店")+COUNTIFS(通讯通路门店!$S:$S,$G2246,通讯通路门店!$J:$J,"荣耀授权专卖店")</f>
        <v>0</v>
      </c>
      <c r="Z2246" s="99">
        <f>COUNTIFS(通讯通路门店!$S:$S,$G2246,通讯通路门店!$J:$J,"VIVO体验店")</f>
        <v>0</v>
      </c>
      <c r="AA2246" s="99">
        <f>COUNTIFS(通讯通路门店!$S:$S,$G2246,通讯通路门店!$J:$J,"OPPO体验店")</f>
        <v>0</v>
      </c>
      <c r="AB2246" s="99">
        <f>COUNTIFS(通讯通路门店!$S:$S,$G2246,通讯通路门店!$J:$J,"华为授权体验店")+COUNTIFS(通讯通路门店!$S:$S,$G2246,通讯通路门店!$J:$J,"华为堡垒店")</f>
        <v>0</v>
      </c>
      <c r="AC2246" s="99">
        <f>COUNTIFS(通讯通路门店!$S:$S,$G2246,通讯通路门店!$J:$J,"小米体验店")</f>
        <v>0</v>
      </c>
      <c r="AD2246" s="99">
        <f>COUNTIFS(通讯通路门店!$S:$S,$G2246,通讯通路门店!$J:$J,"苹果体验店")</f>
        <v>0</v>
      </c>
      <c r="AE2246" s="99">
        <f>COUNTIFS(通讯通路门店!$S:$S,$G2246,通讯通路门店!$J:$J,"其他品牌专卖店")</f>
        <v>0</v>
      </c>
      <c r="AF2246" s="99">
        <f>SUMIFS(通讯通路门店!$BI:$BI,通讯通路门店!$S:$S,$G2246)</f>
        <v>0</v>
      </c>
      <c r="AG2246" s="99">
        <f>SUMIFS(通讯通路门店!$BH:$BH,通讯通路门店!$S:$S,$G2246)</f>
        <v>0</v>
      </c>
      <c r="AH2246" s="99">
        <f t="shared" si="176"/>
        <v>0</v>
      </c>
      <c r="AI2246" s="99">
        <f>SUMIFS(通讯通路门店!$BB:$BB,通讯通路门店!$S:$S,$G2246)</f>
        <v>0</v>
      </c>
      <c r="AJ2246" s="99">
        <f>SUMIFS(通讯通路门店!$BE:$BE,通讯通路门店!$S:$S,$G2246)</f>
        <v>0</v>
      </c>
      <c r="AK2246" s="99">
        <f>SUMIFS(通讯通路门店!$BG:$BG,通讯通路门店!$S:$S,$G2246)</f>
        <v>0</v>
      </c>
      <c r="AL2246" s="99">
        <f>SUMIFS(通讯通路门店!$BC:$BC,通讯通路门店!$S:$S,$G2246)</f>
        <v>0</v>
      </c>
      <c r="AM2246" s="99">
        <f>SUMIFS(通讯通路门店!$BD:$BD,通讯通路门店!$S:$S,$G2246)</f>
        <v>0</v>
      </c>
      <c r="AN2246" s="99">
        <f>SUMIFS(通讯通路门店!$BF:$BF,通讯通路门店!$S:$S,$G2246)</f>
        <v>0</v>
      </c>
      <c r="AO2246" s="99">
        <f t="shared" si="177"/>
        <v>0</v>
      </c>
      <c r="AP2246" s="99">
        <f>SUMIFS(通讯通路门店!$K:$K,通讯通路门店!$S:$S,$G2246)</f>
        <v>0</v>
      </c>
      <c r="AQ2246" s="83"/>
      <c r="AR2246" s="99">
        <f>SUMIFS(通讯通路门店!$T:$T,通讯通路门店!$S:$S,$G2246)</f>
        <v>0</v>
      </c>
      <c r="AS2246" s="99">
        <f>SUMIFS(通讯通路门店!$U:$U,通讯通路门店!$S:$S,$G2246)</f>
        <v>0</v>
      </c>
      <c r="AT2246" s="99">
        <f>SUMIFS(通讯通路门店!$V:$V,通讯通路门店!$S:$S,$G2246)</f>
        <v>0</v>
      </c>
      <c r="AU2246" s="99">
        <f>SUMIFS(通讯通路门店!$W:$W,通讯通路门店!$S:$S,$G2246)</f>
        <v>0</v>
      </c>
      <c r="AV2246" s="99">
        <f>SUMIFS(通讯通路门店!$Z:$Z,通讯通路门店!$S:$S,$G2246)</f>
        <v>0</v>
      </c>
      <c r="AW2246" s="99">
        <f>SUMIFS(通讯通路门店!$AB:$AB,通讯通路门店!$S:$S,$G2246)</f>
        <v>0</v>
      </c>
      <c r="AX2246" s="99">
        <f>SUMIFS(通讯通路门店!$X:$X,通讯通路门店!$S:$S,$G2246)</f>
        <v>0</v>
      </c>
      <c r="AY2246" s="99">
        <f>SUMIFS(通讯通路门店!$Y:$Y,通讯通路门店!$S:$S,$G2246)</f>
        <v>0</v>
      </c>
      <c r="AZ2246" s="99">
        <f>SUMIFS(通讯通路门店!$AA:$AA,通讯通路门店!$S:$S,$G2246)</f>
        <v>0</v>
      </c>
      <c r="BA2246" s="99">
        <f t="shared" si="178"/>
        <v>0</v>
      </c>
      <c r="BB2246" s="99">
        <f t="shared" si="179"/>
        <v>0</v>
      </c>
      <c r="BC2246" s="99">
        <f>SUMIFS(通讯通路门店!$W:$W,通讯通路门店!$S:$S,$G2246,通讯通路门店!$J:$J,"荣耀体验店")+SUMIFS(通讯通路门店!$W:$W,通讯通路门店!$S:$S,$G2246,通讯通路门店!$J:$J,"荣耀授权专卖店")</f>
        <v>0</v>
      </c>
      <c r="BD2246" s="99">
        <f>SUMIFS(通讯通路门店!$Z:$Z,通讯通路门店!$S:$S,$G2246,通讯通路门店!$J:$J,"VIVO体验店")</f>
        <v>0</v>
      </c>
      <c r="BE2246" s="99">
        <f>SUMIFS(通讯通路门店!$AB:$AB,通讯通路门店!$S:$S,$G2246,通讯通路门店!$J:$J,"OPPO体验店")</f>
        <v>0</v>
      </c>
      <c r="BF2246" s="99">
        <f>SUMIFS(通讯通路门店!$X:$X,通讯通路门店!$S:$S,$G2246,通讯通路门店!$J:$J,"华为授权体验店")+SUMIFS(通讯通路门店!$AA:$AA,通讯通路门店!$S:$S,$G2246,通讯通路门店!$J:$J,"华为堡垒店")</f>
        <v>0</v>
      </c>
      <c r="BG2246" s="99">
        <f>SUMIFS(通讯通路门店!$Y:$Y,通讯通路门店!$S:$S,$G2246,通讯通路门店!$J:$J,"小米体验店")</f>
        <v>0</v>
      </c>
      <c r="BH2246" s="99">
        <f>SUMIFS(通讯通路门店!$AA:$AA,通讯通路门店!$S:$S,$G2246,通讯通路门店!$J:$J,"苹果体验店")</f>
        <v>0</v>
      </c>
      <c r="BI2246" s="99">
        <f>SUMIFS(通讯通路门店!$K:$K,通讯通路门店!$S:$S,$G2246,通讯通路门店!$J:$J,"其他品牌专卖店")</f>
        <v>0</v>
      </c>
      <c r="BJ2246" s="99">
        <f>SUMIFS(通讯通路门店!$AC:$AC,通讯通路门店!$S:$S,$G2246)</f>
        <v>0</v>
      </c>
      <c r="BK2246" s="99">
        <f>SUMIFS(通讯通路门店!$AD:$AD,通讯通路门店!$S:$S,$G2246)</f>
        <v>0</v>
      </c>
      <c r="BL2246" s="99">
        <f>SUMIFS(通讯通路门店!$AE:$AE,通讯通路门店!$S:$S,$G2246)</f>
        <v>0</v>
      </c>
      <c r="BM2246" s="99">
        <f>SUMIFS(通讯通路门店!$AF:$AF,通讯通路门店!$S:$S,$G2246)</f>
        <v>0</v>
      </c>
      <c r="BN2246" s="99">
        <f>SUMIFS(通讯通路门店!$AG:$AG,通讯通路门店!$S:$S,$G2246)</f>
        <v>0</v>
      </c>
      <c r="BO2246" s="99">
        <f>SUMIFS(通讯通路门店!$AH:$AH,通讯通路门店!$S:$S,$G2246)</f>
        <v>0</v>
      </c>
      <c r="BP2246" s="99">
        <f>SUMIFS(通讯通路门店!$AI:$AI,通讯通路门店!$S:$S,$G2246)</f>
        <v>0</v>
      </c>
      <c r="BQ2246" s="83"/>
    </row>
    <row r="2247" spans="1:69">
      <c r="A2247" s="99" t="str">
        <f>IFERROR(_xlfn.XLOOKUP($G2247,通讯通路门店!$S$4:$S$993933,通讯通路门店!$A$4:$A$993933,0,0),"")</f>
        <v>海南省</v>
      </c>
      <c r="B2247" s="99" t="str">
        <f>IFERROR(_xlfn.XLOOKUP($G2247,通讯通路门店!$S$4:$S$993933,通讯通路门店!$B$4:$B$993933,0,0),"")</f>
        <v>乐东黎族自治县</v>
      </c>
      <c r="C2247" s="99" t="str">
        <f>IFERROR(_xlfn.XLOOKUP($G2247,通讯通路门店!$S$4:$S$993933,通讯通路门店!$C$4:$C$993933,0,0),"")</f>
        <v>乐东黎族自治县</v>
      </c>
      <c r="D2247" s="99" t="str">
        <f>IFERROR(_xlfn.XLOOKUP($G2247,通讯通路门店!$S$4:$S$993933,通讯通路门店!$D$4:$D$993933,0,0),"")</f>
        <v>万冲镇</v>
      </c>
      <c r="E2247" s="83"/>
      <c r="F2247" s="83"/>
      <c r="G2247" s="101"/>
      <c r="H2247" s="102">
        <f>IFERROR(_xlfn.XLOOKUP($G2247,通讯通路门店!$S$4:$S$993933,通讯通路门店!$R$4:$R$993933,0,0),"")</f>
        <v>0</v>
      </c>
      <c r="I2247" s="83"/>
      <c r="J2247" s="83"/>
      <c r="K2247" s="83"/>
      <c r="L2247" s="83"/>
      <c r="M2247" s="83"/>
      <c r="N2247" s="83"/>
      <c r="O2247" s="83"/>
      <c r="P2247" s="83"/>
      <c r="Q2247" s="83"/>
      <c r="R2247" s="83"/>
      <c r="S2247" s="83"/>
      <c r="T2247" s="83"/>
      <c r="U2247" s="99">
        <f>COUNTIF(通讯通路门店!$S:$S,$G2247)</f>
        <v>0</v>
      </c>
      <c r="V2247" s="99">
        <f>COUNTIFS(通讯通路门店!$S:$S,$G2247,通讯通路门店!$J:$J,"综合卖场")</f>
        <v>0</v>
      </c>
      <c r="W2247" s="99">
        <f>SUMIFS(通讯通路门店!$AJ:$AJ,通讯通路门店!$S:$S,通讯客户沙盘!$G2247)</f>
        <v>0</v>
      </c>
      <c r="X2247" s="99">
        <f t="shared" si="175"/>
        <v>0</v>
      </c>
      <c r="Y2247" s="99">
        <f>COUNTIFS(通讯通路门店!$S:$S,$G2247,通讯通路门店!$J:$J,"荣耀体验店")+COUNTIFS(通讯通路门店!$S:$S,$G2247,通讯通路门店!$J:$J,"荣耀授权专卖店")</f>
        <v>0</v>
      </c>
      <c r="Z2247" s="99">
        <f>COUNTIFS(通讯通路门店!$S:$S,$G2247,通讯通路门店!$J:$J,"VIVO体验店")</f>
        <v>0</v>
      </c>
      <c r="AA2247" s="99">
        <f>COUNTIFS(通讯通路门店!$S:$S,$G2247,通讯通路门店!$J:$J,"OPPO体验店")</f>
        <v>0</v>
      </c>
      <c r="AB2247" s="99">
        <f>COUNTIFS(通讯通路门店!$S:$S,$G2247,通讯通路门店!$J:$J,"华为授权体验店")+COUNTIFS(通讯通路门店!$S:$S,$G2247,通讯通路门店!$J:$J,"华为堡垒店")</f>
        <v>0</v>
      </c>
      <c r="AC2247" s="99">
        <f>COUNTIFS(通讯通路门店!$S:$S,$G2247,通讯通路门店!$J:$J,"小米体验店")</f>
        <v>0</v>
      </c>
      <c r="AD2247" s="99">
        <f>COUNTIFS(通讯通路门店!$S:$S,$G2247,通讯通路门店!$J:$J,"苹果体验店")</f>
        <v>0</v>
      </c>
      <c r="AE2247" s="99">
        <f>COUNTIFS(通讯通路门店!$S:$S,$G2247,通讯通路门店!$J:$J,"其他品牌专卖店")</f>
        <v>0</v>
      </c>
      <c r="AF2247" s="99">
        <f>SUMIFS(通讯通路门店!$BI:$BI,通讯通路门店!$S:$S,$G2247)</f>
        <v>0</v>
      </c>
      <c r="AG2247" s="99">
        <f>SUMIFS(通讯通路门店!$BH:$BH,通讯通路门店!$S:$S,$G2247)</f>
        <v>0</v>
      </c>
      <c r="AH2247" s="99">
        <f t="shared" si="176"/>
        <v>0</v>
      </c>
      <c r="AI2247" s="99">
        <f>SUMIFS(通讯通路门店!$BB:$BB,通讯通路门店!$S:$S,$G2247)</f>
        <v>0</v>
      </c>
      <c r="AJ2247" s="99">
        <f>SUMIFS(通讯通路门店!$BE:$BE,通讯通路门店!$S:$S,$G2247)</f>
        <v>0</v>
      </c>
      <c r="AK2247" s="99">
        <f>SUMIFS(通讯通路门店!$BG:$BG,通讯通路门店!$S:$S,$G2247)</f>
        <v>0</v>
      </c>
      <c r="AL2247" s="99">
        <f>SUMIFS(通讯通路门店!$BC:$BC,通讯通路门店!$S:$S,$G2247)</f>
        <v>0</v>
      </c>
      <c r="AM2247" s="99">
        <f>SUMIFS(通讯通路门店!$BD:$BD,通讯通路门店!$S:$S,$G2247)</f>
        <v>0</v>
      </c>
      <c r="AN2247" s="99">
        <f>SUMIFS(通讯通路门店!$BF:$BF,通讯通路门店!$S:$S,$G2247)</f>
        <v>0</v>
      </c>
      <c r="AO2247" s="99">
        <f t="shared" si="177"/>
        <v>0</v>
      </c>
      <c r="AP2247" s="99">
        <f>SUMIFS(通讯通路门店!$K:$K,通讯通路门店!$S:$S,$G2247)</f>
        <v>0</v>
      </c>
      <c r="AQ2247" s="83"/>
      <c r="AR2247" s="99">
        <f>SUMIFS(通讯通路门店!$T:$T,通讯通路门店!$S:$S,$G2247)</f>
        <v>0</v>
      </c>
      <c r="AS2247" s="99">
        <f>SUMIFS(通讯通路门店!$U:$U,通讯通路门店!$S:$S,$G2247)</f>
        <v>0</v>
      </c>
      <c r="AT2247" s="99">
        <f>SUMIFS(通讯通路门店!$V:$V,通讯通路门店!$S:$S,$G2247)</f>
        <v>0</v>
      </c>
      <c r="AU2247" s="99">
        <f>SUMIFS(通讯通路门店!$W:$W,通讯通路门店!$S:$S,$G2247)</f>
        <v>0</v>
      </c>
      <c r="AV2247" s="99">
        <f>SUMIFS(通讯通路门店!$Z:$Z,通讯通路门店!$S:$S,$G2247)</f>
        <v>0</v>
      </c>
      <c r="AW2247" s="99">
        <f>SUMIFS(通讯通路门店!$AB:$AB,通讯通路门店!$S:$S,$G2247)</f>
        <v>0</v>
      </c>
      <c r="AX2247" s="99">
        <f>SUMIFS(通讯通路门店!$X:$X,通讯通路门店!$S:$S,$G2247)</f>
        <v>0</v>
      </c>
      <c r="AY2247" s="99">
        <f>SUMIFS(通讯通路门店!$Y:$Y,通讯通路门店!$S:$S,$G2247)</f>
        <v>0</v>
      </c>
      <c r="AZ2247" s="99">
        <f>SUMIFS(通讯通路门店!$AA:$AA,通讯通路门店!$S:$S,$G2247)</f>
        <v>0</v>
      </c>
      <c r="BA2247" s="99">
        <f t="shared" si="178"/>
        <v>0</v>
      </c>
      <c r="BB2247" s="99">
        <f t="shared" si="179"/>
        <v>0</v>
      </c>
      <c r="BC2247" s="99">
        <f>SUMIFS(通讯通路门店!$W:$W,通讯通路门店!$S:$S,$G2247,通讯通路门店!$J:$J,"荣耀体验店")+SUMIFS(通讯通路门店!$W:$W,通讯通路门店!$S:$S,$G2247,通讯通路门店!$J:$J,"荣耀授权专卖店")</f>
        <v>0</v>
      </c>
      <c r="BD2247" s="99">
        <f>SUMIFS(通讯通路门店!$Z:$Z,通讯通路门店!$S:$S,$G2247,通讯通路门店!$J:$J,"VIVO体验店")</f>
        <v>0</v>
      </c>
      <c r="BE2247" s="99">
        <f>SUMIFS(通讯通路门店!$AB:$AB,通讯通路门店!$S:$S,$G2247,通讯通路门店!$J:$J,"OPPO体验店")</f>
        <v>0</v>
      </c>
      <c r="BF2247" s="99">
        <f>SUMIFS(通讯通路门店!$X:$X,通讯通路门店!$S:$S,$G2247,通讯通路门店!$J:$J,"华为授权体验店")+SUMIFS(通讯通路门店!$AA:$AA,通讯通路门店!$S:$S,$G2247,通讯通路门店!$J:$J,"华为堡垒店")</f>
        <v>0</v>
      </c>
      <c r="BG2247" s="99">
        <f>SUMIFS(通讯通路门店!$Y:$Y,通讯通路门店!$S:$S,$G2247,通讯通路门店!$J:$J,"小米体验店")</f>
        <v>0</v>
      </c>
      <c r="BH2247" s="99">
        <f>SUMIFS(通讯通路门店!$AA:$AA,通讯通路门店!$S:$S,$G2247,通讯通路门店!$J:$J,"苹果体验店")</f>
        <v>0</v>
      </c>
      <c r="BI2247" s="99">
        <f>SUMIFS(通讯通路门店!$K:$K,通讯通路门店!$S:$S,$G2247,通讯通路门店!$J:$J,"其他品牌专卖店")</f>
        <v>0</v>
      </c>
      <c r="BJ2247" s="99">
        <f>SUMIFS(通讯通路门店!$AC:$AC,通讯通路门店!$S:$S,$G2247)</f>
        <v>0</v>
      </c>
      <c r="BK2247" s="99">
        <f>SUMIFS(通讯通路门店!$AD:$AD,通讯通路门店!$S:$S,$G2247)</f>
        <v>0</v>
      </c>
      <c r="BL2247" s="99">
        <f>SUMIFS(通讯通路门店!$AE:$AE,通讯通路门店!$S:$S,$G2247)</f>
        <v>0</v>
      </c>
      <c r="BM2247" s="99">
        <f>SUMIFS(通讯通路门店!$AF:$AF,通讯通路门店!$S:$S,$G2247)</f>
        <v>0</v>
      </c>
      <c r="BN2247" s="99">
        <f>SUMIFS(通讯通路门店!$AG:$AG,通讯通路门店!$S:$S,$G2247)</f>
        <v>0</v>
      </c>
      <c r="BO2247" s="99">
        <f>SUMIFS(通讯通路门店!$AH:$AH,通讯通路门店!$S:$S,$G2247)</f>
        <v>0</v>
      </c>
      <c r="BP2247" s="99">
        <f>SUMIFS(通讯通路门店!$AI:$AI,通讯通路门店!$S:$S,$G2247)</f>
        <v>0</v>
      </c>
      <c r="BQ2247" s="83"/>
    </row>
    <row r="2248" spans="1:69">
      <c r="A2248" s="99" t="str">
        <f>IFERROR(_xlfn.XLOOKUP($G2248,通讯通路门店!$S$4:$S$993933,通讯通路门店!$A$4:$A$993933,0,0),"")</f>
        <v>海南省</v>
      </c>
      <c r="B2248" s="99" t="str">
        <f>IFERROR(_xlfn.XLOOKUP($G2248,通讯通路门店!$S$4:$S$993933,通讯通路门店!$B$4:$B$993933,0,0),"")</f>
        <v>乐东黎族自治县</v>
      </c>
      <c r="C2248" s="99" t="str">
        <f>IFERROR(_xlfn.XLOOKUP($G2248,通讯通路门店!$S$4:$S$993933,通讯通路门店!$C$4:$C$993933,0,0),"")</f>
        <v>乐东黎族自治县</v>
      </c>
      <c r="D2248" s="99" t="str">
        <f>IFERROR(_xlfn.XLOOKUP($G2248,通讯通路门店!$S$4:$S$993933,通讯通路门店!$D$4:$D$993933,0,0),"")</f>
        <v>万冲镇</v>
      </c>
      <c r="E2248" s="83"/>
      <c r="F2248" s="83"/>
      <c r="G2248" s="101"/>
      <c r="H2248" s="102">
        <f>IFERROR(_xlfn.XLOOKUP($G2248,通讯通路门店!$S$4:$S$993933,通讯通路门店!$R$4:$R$993933,0,0),"")</f>
        <v>0</v>
      </c>
      <c r="I2248" s="83"/>
      <c r="J2248" s="83"/>
      <c r="K2248" s="83"/>
      <c r="L2248" s="83"/>
      <c r="M2248" s="83"/>
      <c r="N2248" s="83"/>
      <c r="O2248" s="83"/>
      <c r="P2248" s="83"/>
      <c r="Q2248" s="83"/>
      <c r="R2248" s="83"/>
      <c r="S2248" s="83"/>
      <c r="T2248" s="83"/>
      <c r="U2248" s="99">
        <f>COUNTIF(通讯通路门店!$S:$S,$G2248)</f>
        <v>0</v>
      </c>
      <c r="V2248" s="99">
        <f>COUNTIFS(通讯通路门店!$S:$S,$G2248,通讯通路门店!$J:$J,"综合卖场")</f>
        <v>0</v>
      </c>
      <c r="W2248" s="99">
        <f>SUMIFS(通讯通路门店!$AJ:$AJ,通讯通路门店!$S:$S,通讯客户沙盘!$G2248)</f>
        <v>0</v>
      </c>
      <c r="X2248" s="99">
        <f t="shared" si="175"/>
        <v>0</v>
      </c>
      <c r="Y2248" s="99">
        <f>COUNTIFS(通讯通路门店!$S:$S,$G2248,通讯通路门店!$J:$J,"荣耀体验店")+COUNTIFS(通讯通路门店!$S:$S,$G2248,通讯通路门店!$J:$J,"荣耀授权专卖店")</f>
        <v>0</v>
      </c>
      <c r="Z2248" s="99">
        <f>COUNTIFS(通讯通路门店!$S:$S,$G2248,通讯通路门店!$J:$J,"VIVO体验店")</f>
        <v>0</v>
      </c>
      <c r="AA2248" s="99">
        <f>COUNTIFS(通讯通路门店!$S:$S,$G2248,通讯通路门店!$J:$J,"OPPO体验店")</f>
        <v>0</v>
      </c>
      <c r="AB2248" s="99">
        <f>COUNTIFS(通讯通路门店!$S:$S,$G2248,通讯通路门店!$J:$J,"华为授权体验店")+COUNTIFS(通讯通路门店!$S:$S,$G2248,通讯通路门店!$J:$J,"华为堡垒店")</f>
        <v>0</v>
      </c>
      <c r="AC2248" s="99">
        <f>COUNTIFS(通讯通路门店!$S:$S,$G2248,通讯通路门店!$J:$J,"小米体验店")</f>
        <v>0</v>
      </c>
      <c r="AD2248" s="99">
        <f>COUNTIFS(通讯通路门店!$S:$S,$G2248,通讯通路门店!$J:$J,"苹果体验店")</f>
        <v>0</v>
      </c>
      <c r="AE2248" s="99">
        <f>COUNTIFS(通讯通路门店!$S:$S,$G2248,通讯通路门店!$J:$J,"其他品牌专卖店")</f>
        <v>0</v>
      </c>
      <c r="AF2248" s="99">
        <f>SUMIFS(通讯通路门店!$BI:$BI,通讯通路门店!$S:$S,$G2248)</f>
        <v>0</v>
      </c>
      <c r="AG2248" s="99">
        <f>SUMIFS(通讯通路门店!$BH:$BH,通讯通路门店!$S:$S,$G2248)</f>
        <v>0</v>
      </c>
      <c r="AH2248" s="99">
        <f t="shared" si="176"/>
        <v>0</v>
      </c>
      <c r="AI2248" s="99">
        <f>SUMIFS(通讯通路门店!$BB:$BB,通讯通路门店!$S:$S,$G2248)</f>
        <v>0</v>
      </c>
      <c r="AJ2248" s="99">
        <f>SUMIFS(通讯通路门店!$BE:$BE,通讯通路门店!$S:$S,$G2248)</f>
        <v>0</v>
      </c>
      <c r="AK2248" s="99">
        <f>SUMIFS(通讯通路门店!$BG:$BG,通讯通路门店!$S:$S,$G2248)</f>
        <v>0</v>
      </c>
      <c r="AL2248" s="99">
        <f>SUMIFS(通讯通路门店!$BC:$BC,通讯通路门店!$S:$S,$G2248)</f>
        <v>0</v>
      </c>
      <c r="AM2248" s="99">
        <f>SUMIFS(通讯通路门店!$BD:$BD,通讯通路门店!$S:$S,$G2248)</f>
        <v>0</v>
      </c>
      <c r="AN2248" s="99">
        <f>SUMIFS(通讯通路门店!$BF:$BF,通讯通路门店!$S:$S,$G2248)</f>
        <v>0</v>
      </c>
      <c r="AO2248" s="99">
        <f t="shared" si="177"/>
        <v>0</v>
      </c>
      <c r="AP2248" s="99">
        <f>SUMIFS(通讯通路门店!$K:$K,通讯通路门店!$S:$S,$G2248)</f>
        <v>0</v>
      </c>
      <c r="AQ2248" s="83"/>
      <c r="AR2248" s="99">
        <f>SUMIFS(通讯通路门店!$T:$T,通讯通路门店!$S:$S,$G2248)</f>
        <v>0</v>
      </c>
      <c r="AS2248" s="99">
        <f>SUMIFS(通讯通路门店!$U:$U,通讯通路门店!$S:$S,$G2248)</f>
        <v>0</v>
      </c>
      <c r="AT2248" s="99">
        <f>SUMIFS(通讯通路门店!$V:$V,通讯通路门店!$S:$S,$G2248)</f>
        <v>0</v>
      </c>
      <c r="AU2248" s="99">
        <f>SUMIFS(通讯通路门店!$W:$W,通讯通路门店!$S:$S,$G2248)</f>
        <v>0</v>
      </c>
      <c r="AV2248" s="99">
        <f>SUMIFS(通讯通路门店!$Z:$Z,通讯通路门店!$S:$S,$G2248)</f>
        <v>0</v>
      </c>
      <c r="AW2248" s="99">
        <f>SUMIFS(通讯通路门店!$AB:$AB,通讯通路门店!$S:$S,$G2248)</f>
        <v>0</v>
      </c>
      <c r="AX2248" s="99">
        <f>SUMIFS(通讯通路门店!$X:$X,通讯通路门店!$S:$S,$G2248)</f>
        <v>0</v>
      </c>
      <c r="AY2248" s="99">
        <f>SUMIFS(通讯通路门店!$Y:$Y,通讯通路门店!$S:$S,$G2248)</f>
        <v>0</v>
      </c>
      <c r="AZ2248" s="99">
        <f>SUMIFS(通讯通路门店!$AA:$AA,通讯通路门店!$S:$S,$G2248)</f>
        <v>0</v>
      </c>
      <c r="BA2248" s="99">
        <f t="shared" si="178"/>
        <v>0</v>
      </c>
      <c r="BB2248" s="99">
        <f t="shared" si="179"/>
        <v>0</v>
      </c>
      <c r="BC2248" s="99">
        <f>SUMIFS(通讯通路门店!$W:$W,通讯通路门店!$S:$S,$G2248,通讯通路门店!$J:$J,"荣耀体验店")+SUMIFS(通讯通路门店!$W:$W,通讯通路门店!$S:$S,$G2248,通讯通路门店!$J:$J,"荣耀授权专卖店")</f>
        <v>0</v>
      </c>
      <c r="BD2248" s="99">
        <f>SUMIFS(通讯通路门店!$Z:$Z,通讯通路门店!$S:$S,$G2248,通讯通路门店!$J:$J,"VIVO体验店")</f>
        <v>0</v>
      </c>
      <c r="BE2248" s="99">
        <f>SUMIFS(通讯通路门店!$AB:$AB,通讯通路门店!$S:$S,$G2248,通讯通路门店!$J:$J,"OPPO体验店")</f>
        <v>0</v>
      </c>
      <c r="BF2248" s="99">
        <f>SUMIFS(通讯通路门店!$X:$X,通讯通路门店!$S:$S,$G2248,通讯通路门店!$J:$J,"华为授权体验店")+SUMIFS(通讯通路门店!$AA:$AA,通讯通路门店!$S:$S,$G2248,通讯通路门店!$J:$J,"华为堡垒店")</f>
        <v>0</v>
      </c>
      <c r="BG2248" s="99">
        <f>SUMIFS(通讯通路门店!$Y:$Y,通讯通路门店!$S:$S,$G2248,通讯通路门店!$J:$J,"小米体验店")</f>
        <v>0</v>
      </c>
      <c r="BH2248" s="99">
        <f>SUMIFS(通讯通路门店!$AA:$AA,通讯通路门店!$S:$S,$G2248,通讯通路门店!$J:$J,"苹果体验店")</f>
        <v>0</v>
      </c>
      <c r="BI2248" s="99">
        <f>SUMIFS(通讯通路门店!$K:$K,通讯通路门店!$S:$S,$G2248,通讯通路门店!$J:$J,"其他品牌专卖店")</f>
        <v>0</v>
      </c>
      <c r="BJ2248" s="99">
        <f>SUMIFS(通讯通路门店!$AC:$AC,通讯通路门店!$S:$S,$G2248)</f>
        <v>0</v>
      </c>
      <c r="BK2248" s="99">
        <f>SUMIFS(通讯通路门店!$AD:$AD,通讯通路门店!$S:$S,$G2248)</f>
        <v>0</v>
      </c>
      <c r="BL2248" s="99">
        <f>SUMIFS(通讯通路门店!$AE:$AE,通讯通路门店!$S:$S,$G2248)</f>
        <v>0</v>
      </c>
      <c r="BM2248" s="99">
        <f>SUMIFS(通讯通路门店!$AF:$AF,通讯通路门店!$S:$S,$G2248)</f>
        <v>0</v>
      </c>
      <c r="BN2248" s="99">
        <f>SUMIFS(通讯通路门店!$AG:$AG,通讯通路门店!$S:$S,$G2248)</f>
        <v>0</v>
      </c>
      <c r="BO2248" s="99">
        <f>SUMIFS(通讯通路门店!$AH:$AH,通讯通路门店!$S:$S,$G2248)</f>
        <v>0</v>
      </c>
      <c r="BP2248" s="99">
        <f>SUMIFS(通讯通路门店!$AI:$AI,通讯通路门店!$S:$S,$G2248)</f>
        <v>0</v>
      </c>
      <c r="BQ2248" s="83"/>
    </row>
    <row r="2249" spans="1:69">
      <c r="A2249" s="99" t="str">
        <f>IFERROR(_xlfn.XLOOKUP($G2249,通讯通路门店!$S$4:$S$993933,通讯通路门店!$A$4:$A$993933,0,0),"")</f>
        <v>海南省</v>
      </c>
      <c r="B2249" s="99" t="str">
        <f>IFERROR(_xlfn.XLOOKUP($G2249,通讯通路门店!$S$4:$S$993933,通讯通路门店!$B$4:$B$993933,0,0),"")</f>
        <v>乐东黎族自治县</v>
      </c>
      <c r="C2249" s="99" t="str">
        <f>IFERROR(_xlfn.XLOOKUP($G2249,通讯通路门店!$S$4:$S$993933,通讯通路门店!$C$4:$C$993933,0,0),"")</f>
        <v>乐东黎族自治县</v>
      </c>
      <c r="D2249" s="99" t="str">
        <f>IFERROR(_xlfn.XLOOKUP($G2249,通讯通路门店!$S$4:$S$993933,通讯通路门店!$D$4:$D$993933,0,0),"")</f>
        <v>万冲镇</v>
      </c>
      <c r="E2249" s="83"/>
      <c r="F2249" s="83"/>
      <c r="G2249" s="101"/>
      <c r="H2249" s="102">
        <f>IFERROR(_xlfn.XLOOKUP($G2249,通讯通路门店!$S$4:$S$993933,通讯通路门店!$R$4:$R$993933,0,0),"")</f>
        <v>0</v>
      </c>
      <c r="I2249" s="83"/>
      <c r="J2249" s="83"/>
      <c r="K2249" s="83"/>
      <c r="L2249" s="83"/>
      <c r="M2249" s="83"/>
      <c r="N2249" s="83"/>
      <c r="O2249" s="83"/>
      <c r="P2249" s="83"/>
      <c r="Q2249" s="83"/>
      <c r="R2249" s="83"/>
      <c r="S2249" s="83"/>
      <c r="T2249" s="83"/>
      <c r="U2249" s="99">
        <f>COUNTIF(通讯通路门店!$S:$S,$G2249)</f>
        <v>0</v>
      </c>
      <c r="V2249" s="99">
        <f>COUNTIFS(通讯通路门店!$S:$S,$G2249,通讯通路门店!$J:$J,"综合卖场")</f>
        <v>0</v>
      </c>
      <c r="W2249" s="99">
        <f>SUMIFS(通讯通路门店!$AJ:$AJ,通讯通路门店!$S:$S,通讯客户沙盘!$G2249)</f>
        <v>0</v>
      </c>
      <c r="X2249" s="99">
        <f t="shared" si="175"/>
        <v>0</v>
      </c>
      <c r="Y2249" s="99">
        <f>COUNTIFS(通讯通路门店!$S:$S,$G2249,通讯通路门店!$J:$J,"荣耀体验店")+COUNTIFS(通讯通路门店!$S:$S,$G2249,通讯通路门店!$J:$J,"荣耀授权专卖店")</f>
        <v>0</v>
      </c>
      <c r="Z2249" s="99">
        <f>COUNTIFS(通讯通路门店!$S:$S,$G2249,通讯通路门店!$J:$J,"VIVO体验店")</f>
        <v>0</v>
      </c>
      <c r="AA2249" s="99">
        <f>COUNTIFS(通讯通路门店!$S:$S,$G2249,通讯通路门店!$J:$J,"OPPO体验店")</f>
        <v>0</v>
      </c>
      <c r="AB2249" s="99">
        <f>COUNTIFS(通讯通路门店!$S:$S,$G2249,通讯通路门店!$J:$J,"华为授权体验店")+COUNTIFS(通讯通路门店!$S:$S,$G2249,通讯通路门店!$J:$J,"华为堡垒店")</f>
        <v>0</v>
      </c>
      <c r="AC2249" s="99">
        <f>COUNTIFS(通讯通路门店!$S:$S,$G2249,通讯通路门店!$J:$J,"小米体验店")</f>
        <v>0</v>
      </c>
      <c r="AD2249" s="99">
        <f>COUNTIFS(通讯通路门店!$S:$S,$G2249,通讯通路门店!$J:$J,"苹果体验店")</f>
        <v>0</v>
      </c>
      <c r="AE2249" s="99">
        <f>COUNTIFS(通讯通路门店!$S:$S,$G2249,通讯通路门店!$J:$J,"其他品牌专卖店")</f>
        <v>0</v>
      </c>
      <c r="AF2249" s="99">
        <f>SUMIFS(通讯通路门店!$BI:$BI,通讯通路门店!$S:$S,$G2249)</f>
        <v>0</v>
      </c>
      <c r="AG2249" s="99">
        <f>SUMIFS(通讯通路门店!$BH:$BH,通讯通路门店!$S:$S,$G2249)</f>
        <v>0</v>
      </c>
      <c r="AH2249" s="99">
        <f t="shared" si="176"/>
        <v>0</v>
      </c>
      <c r="AI2249" s="99">
        <f>SUMIFS(通讯通路门店!$BB:$BB,通讯通路门店!$S:$S,$G2249)</f>
        <v>0</v>
      </c>
      <c r="AJ2249" s="99">
        <f>SUMIFS(通讯通路门店!$BE:$BE,通讯通路门店!$S:$S,$G2249)</f>
        <v>0</v>
      </c>
      <c r="AK2249" s="99">
        <f>SUMIFS(通讯通路门店!$BG:$BG,通讯通路门店!$S:$S,$G2249)</f>
        <v>0</v>
      </c>
      <c r="AL2249" s="99">
        <f>SUMIFS(通讯通路门店!$BC:$BC,通讯通路门店!$S:$S,$G2249)</f>
        <v>0</v>
      </c>
      <c r="AM2249" s="99">
        <f>SUMIFS(通讯通路门店!$BD:$BD,通讯通路门店!$S:$S,$G2249)</f>
        <v>0</v>
      </c>
      <c r="AN2249" s="99">
        <f>SUMIFS(通讯通路门店!$BF:$BF,通讯通路门店!$S:$S,$G2249)</f>
        <v>0</v>
      </c>
      <c r="AO2249" s="99">
        <f t="shared" si="177"/>
        <v>0</v>
      </c>
      <c r="AP2249" s="99">
        <f>SUMIFS(通讯通路门店!$K:$K,通讯通路门店!$S:$S,$G2249)</f>
        <v>0</v>
      </c>
      <c r="AQ2249" s="83"/>
      <c r="AR2249" s="99">
        <f>SUMIFS(通讯通路门店!$T:$T,通讯通路门店!$S:$S,$G2249)</f>
        <v>0</v>
      </c>
      <c r="AS2249" s="99">
        <f>SUMIFS(通讯通路门店!$U:$U,通讯通路门店!$S:$S,$G2249)</f>
        <v>0</v>
      </c>
      <c r="AT2249" s="99">
        <f>SUMIFS(通讯通路门店!$V:$V,通讯通路门店!$S:$S,$G2249)</f>
        <v>0</v>
      </c>
      <c r="AU2249" s="99">
        <f>SUMIFS(通讯通路门店!$W:$W,通讯通路门店!$S:$S,$G2249)</f>
        <v>0</v>
      </c>
      <c r="AV2249" s="99">
        <f>SUMIFS(通讯通路门店!$Z:$Z,通讯通路门店!$S:$S,$G2249)</f>
        <v>0</v>
      </c>
      <c r="AW2249" s="99">
        <f>SUMIFS(通讯通路门店!$AB:$AB,通讯通路门店!$S:$S,$G2249)</f>
        <v>0</v>
      </c>
      <c r="AX2249" s="99">
        <f>SUMIFS(通讯通路门店!$X:$X,通讯通路门店!$S:$S,$G2249)</f>
        <v>0</v>
      </c>
      <c r="AY2249" s="99">
        <f>SUMIFS(通讯通路门店!$Y:$Y,通讯通路门店!$S:$S,$G2249)</f>
        <v>0</v>
      </c>
      <c r="AZ2249" s="99">
        <f>SUMIFS(通讯通路门店!$AA:$AA,通讯通路门店!$S:$S,$G2249)</f>
        <v>0</v>
      </c>
      <c r="BA2249" s="99">
        <f t="shared" si="178"/>
        <v>0</v>
      </c>
      <c r="BB2249" s="99">
        <f t="shared" si="179"/>
        <v>0</v>
      </c>
      <c r="BC2249" s="99">
        <f>SUMIFS(通讯通路门店!$W:$W,通讯通路门店!$S:$S,$G2249,通讯通路门店!$J:$J,"荣耀体验店")+SUMIFS(通讯通路门店!$W:$W,通讯通路门店!$S:$S,$G2249,通讯通路门店!$J:$J,"荣耀授权专卖店")</f>
        <v>0</v>
      </c>
      <c r="BD2249" s="99">
        <f>SUMIFS(通讯通路门店!$Z:$Z,通讯通路门店!$S:$S,$G2249,通讯通路门店!$J:$J,"VIVO体验店")</f>
        <v>0</v>
      </c>
      <c r="BE2249" s="99">
        <f>SUMIFS(通讯通路门店!$AB:$AB,通讯通路门店!$S:$S,$G2249,通讯通路门店!$J:$J,"OPPO体验店")</f>
        <v>0</v>
      </c>
      <c r="BF2249" s="99">
        <f>SUMIFS(通讯通路门店!$X:$X,通讯通路门店!$S:$S,$G2249,通讯通路门店!$J:$J,"华为授权体验店")+SUMIFS(通讯通路门店!$AA:$AA,通讯通路门店!$S:$S,$G2249,通讯通路门店!$J:$J,"华为堡垒店")</f>
        <v>0</v>
      </c>
      <c r="BG2249" s="99">
        <f>SUMIFS(通讯通路门店!$Y:$Y,通讯通路门店!$S:$S,$G2249,通讯通路门店!$J:$J,"小米体验店")</f>
        <v>0</v>
      </c>
      <c r="BH2249" s="99">
        <f>SUMIFS(通讯通路门店!$AA:$AA,通讯通路门店!$S:$S,$G2249,通讯通路门店!$J:$J,"苹果体验店")</f>
        <v>0</v>
      </c>
      <c r="BI2249" s="99">
        <f>SUMIFS(通讯通路门店!$K:$K,通讯通路门店!$S:$S,$G2249,通讯通路门店!$J:$J,"其他品牌专卖店")</f>
        <v>0</v>
      </c>
      <c r="BJ2249" s="99">
        <f>SUMIFS(通讯通路门店!$AC:$AC,通讯通路门店!$S:$S,$G2249)</f>
        <v>0</v>
      </c>
      <c r="BK2249" s="99">
        <f>SUMIFS(通讯通路门店!$AD:$AD,通讯通路门店!$S:$S,$G2249)</f>
        <v>0</v>
      </c>
      <c r="BL2249" s="99">
        <f>SUMIFS(通讯通路门店!$AE:$AE,通讯通路门店!$S:$S,$G2249)</f>
        <v>0</v>
      </c>
      <c r="BM2249" s="99">
        <f>SUMIFS(通讯通路门店!$AF:$AF,通讯通路门店!$S:$S,$G2249)</f>
        <v>0</v>
      </c>
      <c r="BN2249" s="99">
        <f>SUMIFS(通讯通路门店!$AG:$AG,通讯通路门店!$S:$S,$G2249)</f>
        <v>0</v>
      </c>
      <c r="BO2249" s="99">
        <f>SUMIFS(通讯通路门店!$AH:$AH,通讯通路门店!$S:$S,$G2249)</f>
        <v>0</v>
      </c>
      <c r="BP2249" s="99">
        <f>SUMIFS(通讯通路门店!$AI:$AI,通讯通路门店!$S:$S,$G2249)</f>
        <v>0</v>
      </c>
      <c r="BQ2249" s="83"/>
    </row>
    <row r="2250" spans="1:69">
      <c r="A2250" s="99" t="str">
        <f>IFERROR(_xlfn.XLOOKUP($G2250,通讯通路门店!$S$4:$S$993933,通讯通路门店!$A$4:$A$993933,0,0),"")</f>
        <v>海南省</v>
      </c>
      <c r="B2250" s="99" t="str">
        <f>IFERROR(_xlfn.XLOOKUP($G2250,通讯通路门店!$S$4:$S$993933,通讯通路门店!$B$4:$B$993933,0,0),"")</f>
        <v>乐东黎族自治县</v>
      </c>
      <c r="C2250" s="99" t="str">
        <f>IFERROR(_xlfn.XLOOKUP($G2250,通讯通路门店!$S$4:$S$993933,通讯通路门店!$C$4:$C$993933,0,0),"")</f>
        <v>乐东黎族自治县</v>
      </c>
      <c r="D2250" s="99" t="str">
        <f>IFERROR(_xlfn.XLOOKUP($G2250,通讯通路门店!$S$4:$S$993933,通讯通路门店!$D$4:$D$993933,0,0),"")</f>
        <v>万冲镇</v>
      </c>
      <c r="E2250" s="83"/>
      <c r="F2250" s="83"/>
      <c r="G2250" s="101"/>
      <c r="H2250" s="102">
        <f>IFERROR(_xlfn.XLOOKUP($G2250,通讯通路门店!$S$4:$S$993933,通讯通路门店!$R$4:$R$993933,0,0),"")</f>
        <v>0</v>
      </c>
      <c r="I2250" s="83"/>
      <c r="J2250" s="83"/>
      <c r="K2250" s="83"/>
      <c r="L2250" s="83"/>
      <c r="M2250" s="83"/>
      <c r="N2250" s="83"/>
      <c r="O2250" s="83"/>
      <c r="P2250" s="83"/>
      <c r="Q2250" s="83"/>
      <c r="R2250" s="83"/>
      <c r="S2250" s="83"/>
      <c r="T2250" s="83"/>
      <c r="U2250" s="99">
        <f>COUNTIF(通讯通路门店!$S:$S,$G2250)</f>
        <v>0</v>
      </c>
      <c r="V2250" s="99">
        <f>COUNTIFS(通讯通路门店!$S:$S,$G2250,通讯通路门店!$J:$J,"综合卖场")</f>
        <v>0</v>
      </c>
      <c r="W2250" s="99">
        <f>SUMIFS(通讯通路门店!$AJ:$AJ,通讯通路门店!$S:$S,通讯客户沙盘!$G2250)</f>
        <v>0</v>
      </c>
      <c r="X2250" s="99">
        <f t="shared" si="175"/>
        <v>0</v>
      </c>
      <c r="Y2250" s="99">
        <f>COUNTIFS(通讯通路门店!$S:$S,$G2250,通讯通路门店!$J:$J,"荣耀体验店")+COUNTIFS(通讯通路门店!$S:$S,$G2250,通讯通路门店!$J:$J,"荣耀授权专卖店")</f>
        <v>0</v>
      </c>
      <c r="Z2250" s="99">
        <f>COUNTIFS(通讯通路门店!$S:$S,$G2250,通讯通路门店!$J:$J,"VIVO体验店")</f>
        <v>0</v>
      </c>
      <c r="AA2250" s="99">
        <f>COUNTIFS(通讯通路门店!$S:$S,$G2250,通讯通路门店!$J:$J,"OPPO体验店")</f>
        <v>0</v>
      </c>
      <c r="AB2250" s="99">
        <f>COUNTIFS(通讯通路门店!$S:$S,$G2250,通讯通路门店!$J:$J,"华为授权体验店")+COUNTIFS(通讯通路门店!$S:$S,$G2250,通讯通路门店!$J:$J,"华为堡垒店")</f>
        <v>0</v>
      </c>
      <c r="AC2250" s="99">
        <f>COUNTIFS(通讯通路门店!$S:$S,$G2250,通讯通路门店!$J:$J,"小米体验店")</f>
        <v>0</v>
      </c>
      <c r="AD2250" s="99">
        <f>COUNTIFS(通讯通路门店!$S:$S,$G2250,通讯通路门店!$J:$J,"苹果体验店")</f>
        <v>0</v>
      </c>
      <c r="AE2250" s="99">
        <f>COUNTIFS(通讯通路门店!$S:$S,$G2250,通讯通路门店!$J:$J,"其他品牌专卖店")</f>
        <v>0</v>
      </c>
      <c r="AF2250" s="99">
        <f>SUMIFS(通讯通路门店!$BI:$BI,通讯通路门店!$S:$S,$G2250)</f>
        <v>0</v>
      </c>
      <c r="AG2250" s="99">
        <f>SUMIFS(通讯通路门店!$BH:$BH,通讯通路门店!$S:$S,$G2250)</f>
        <v>0</v>
      </c>
      <c r="AH2250" s="99">
        <f t="shared" si="176"/>
        <v>0</v>
      </c>
      <c r="AI2250" s="99">
        <f>SUMIFS(通讯通路门店!$BB:$BB,通讯通路门店!$S:$S,$G2250)</f>
        <v>0</v>
      </c>
      <c r="AJ2250" s="99">
        <f>SUMIFS(通讯通路门店!$BE:$BE,通讯通路门店!$S:$S,$G2250)</f>
        <v>0</v>
      </c>
      <c r="AK2250" s="99">
        <f>SUMIFS(通讯通路门店!$BG:$BG,通讯通路门店!$S:$S,$G2250)</f>
        <v>0</v>
      </c>
      <c r="AL2250" s="99">
        <f>SUMIFS(通讯通路门店!$BC:$BC,通讯通路门店!$S:$S,$G2250)</f>
        <v>0</v>
      </c>
      <c r="AM2250" s="99">
        <f>SUMIFS(通讯通路门店!$BD:$BD,通讯通路门店!$S:$S,$G2250)</f>
        <v>0</v>
      </c>
      <c r="AN2250" s="99">
        <f>SUMIFS(通讯通路门店!$BF:$BF,通讯通路门店!$S:$S,$G2250)</f>
        <v>0</v>
      </c>
      <c r="AO2250" s="99">
        <f t="shared" si="177"/>
        <v>0</v>
      </c>
      <c r="AP2250" s="99">
        <f>SUMIFS(通讯通路门店!$K:$K,通讯通路门店!$S:$S,$G2250)</f>
        <v>0</v>
      </c>
      <c r="AQ2250" s="83"/>
      <c r="AR2250" s="99">
        <f>SUMIFS(通讯通路门店!$T:$T,通讯通路门店!$S:$S,$G2250)</f>
        <v>0</v>
      </c>
      <c r="AS2250" s="99">
        <f>SUMIFS(通讯通路门店!$U:$U,通讯通路门店!$S:$S,$G2250)</f>
        <v>0</v>
      </c>
      <c r="AT2250" s="99">
        <f>SUMIFS(通讯通路门店!$V:$V,通讯通路门店!$S:$S,$G2250)</f>
        <v>0</v>
      </c>
      <c r="AU2250" s="99">
        <f>SUMIFS(通讯通路门店!$W:$W,通讯通路门店!$S:$S,$G2250)</f>
        <v>0</v>
      </c>
      <c r="AV2250" s="99">
        <f>SUMIFS(通讯通路门店!$Z:$Z,通讯通路门店!$S:$S,$G2250)</f>
        <v>0</v>
      </c>
      <c r="AW2250" s="99">
        <f>SUMIFS(通讯通路门店!$AB:$AB,通讯通路门店!$S:$S,$G2250)</f>
        <v>0</v>
      </c>
      <c r="AX2250" s="99">
        <f>SUMIFS(通讯通路门店!$X:$X,通讯通路门店!$S:$S,$G2250)</f>
        <v>0</v>
      </c>
      <c r="AY2250" s="99">
        <f>SUMIFS(通讯通路门店!$Y:$Y,通讯通路门店!$S:$S,$G2250)</f>
        <v>0</v>
      </c>
      <c r="AZ2250" s="99">
        <f>SUMIFS(通讯通路门店!$AA:$AA,通讯通路门店!$S:$S,$G2250)</f>
        <v>0</v>
      </c>
      <c r="BA2250" s="99">
        <f t="shared" si="178"/>
        <v>0</v>
      </c>
      <c r="BB2250" s="99">
        <f t="shared" si="179"/>
        <v>0</v>
      </c>
      <c r="BC2250" s="99">
        <f>SUMIFS(通讯通路门店!$W:$W,通讯通路门店!$S:$S,$G2250,通讯通路门店!$J:$J,"荣耀体验店")+SUMIFS(通讯通路门店!$W:$W,通讯通路门店!$S:$S,$G2250,通讯通路门店!$J:$J,"荣耀授权专卖店")</f>
        <v>0</v>
      </c>
      <c r="BD2250" s="99">
        <f>SUMIFS(通讯通路门店!$Z:$Z,通讯通路门店!$S:$S,$G2250,通讯通路门店!$J:$J,"VIVO体验店")</f>
        <v>0</v>
      </c>
      <c r="BE2250" s="99">
        <f>SUMIFS(通讯通路门店!$AB:$AB,通讯通路门店!$S:$S,$G2250,通讯通路门店!$J:$J,"OPPO体验店")</f>
        <v>0</v>
      </c>
      <c r="BF2250" s="99">
        <f>SUMIFS(通讯通路门店!$X:$X,通讯通路门店!$S:$S,$G2250,通讯通路门店!$J:$J,"华为授权体验店")+SUMIFS(通讯通路门店!$AA:$AA,通讯通路门店!$S:$S,$G2250,通讯通路门店!$J:$J,"华为堡垒店")</f>
        <v>0</v>
      </c>
      <c r="BG2250" s="99">
        <f>SUMIFS(通讯通路门店!$Y:$Y,通讯通路门店!$S:$S,$G2250,通讯通路门店!$J:$J,"小米体验店")</f>
        <v>0</v>
      </c>
      <c r="BH2250" s="99">
        <f>SUMIFS(通讯通路门店!$AA:$AA,通讯通路门店!$S:$S,$G2250,通讯通路门店!$J:$J,"苹果体验店")</f>
        <v>0</v>
      </c>
      <c r="BI2250" s="99">
        <f>SUMIFS(通讯通路门店!$K:$K,通讯通路门店!$S:$S,$G2250,通讯通路门店!$J:$J,"其他品牌专卖店")</f>
        <v>0</v>
      </c>
      <c r="BJ2250" s="99">
        <f>SUMIFS(通讯通路门店!$AC:$AC,通讯通路门店!$S:$S,$G2250)</f>
        <v>0</v>
      </c>
      <c r="BK2250" s="99">
        <f>SUMIFS(通讯通路门店!$AD:$AD,通讯通路门店!$S:$S,$G2250)</f>
        <v>0</v>
      </c>
      <c r="BL2250" s="99">
        <f>SUMIFS(通讯通路门店!$AE:$AE,通讯通路门店!$S:$S,$G2250)</f>
        <v>0</v>
      </c>
      <c r="BM2250" s="99">
        <f>SUMIFS(通讯通路门店!$AF:$AF,通讯通路门店!$S:$S,$G2250)</f>
        <v>0</v>
      </c>
      <c r="BN2250" s="99">
        <f>SUMIFS(通讯通路门店!$AG:$AG,通讯通路门店!$S:$S,$G2250)</f>
        <v>0</v>
      </c>
      <c r="BO2250" s="99">
        <f>SUMIFS(通讯通路门店!$AH:$AH,通讯通路门店!$S:$S,$G2250)</f>
        <v>0</v>
      </c>
      <c r="BP2250" s="99">
        <f>SUMIFS(通讯通路门店!$AI:$AI,通讯通路门店!$S:$S,$G2250)</f>
        <v>0</v>
      </c>
      <c r="BQ2250" s="83"/>
    </row>
    <row r="2251" spans="1:69">
      <c r="A2251" s="99" t="str">
        <f>IFERROR(_xlfn.XLOOKUP($G2251,通讯通路门店!$S$4:$S$993933,通讯通路门店!$A$4:$A$993933,0,0),"")</f>
        <v>海南省</v>
      </c>
      <c r="B2251" s="99" t="str">
        <f>IFERROR(_xlfn.XLOOKUP($G2251,通讯通路门店!$S$4:$S$993933,通讯通路门店!$B$4:$B$993933,0,0),"")</f>
        <v>乐东黎族自治县</v>
      </c>
      <c r="C2251" s="99" t="str">
        <f>IFERROR(_xlfn.XLOOKUP($G2251,通讯通路门店!$S$4:$S$993933,通讯通路门店!$C$4:$C$993933,0,0),"")</f>
        <v>乐东黎族自治县</v>
      </c>
      <c r="D2251" s="99" t="str">
        <f>IFERROR(_xlfn.XLOOKUP($G2251,通讯通路门店!$S$4:$S$993933,通讯通路门店!$D$4:$D$993933,0,0),"")</f>
        <v>万冲镇</v>
      </c>
      <c r="E2251" s="83"/>
      <c r="F2251" s="83"/>
      <c r="G2251" s="101"/>
      <c r="H2251" s="102">
        <f>IFERROR(_xlfn.XLOOKUP($G2251,通讯通路门店!$S$4:$S$993933,通讯通路门店!$R$4:$R$993933,0,0),"")</f>
        <v>0</v>
      </c>
      <c r="I2251" s="83"/>
      <c r="J2251" s="83"/>
      <c r="K2251" s="83"/>
      <c r="L2251" s="83"/>
      <c r="M2251" s="83"/>
      <c r="N2251" s="83"/>
      <c r="O2251" s="83"/>
      <c r="P2251" s="83"/>
      <c r="Q2251" s="83"/>
      <c r="R2251" s="83"/>
      <c r="S2251" s="83"/>
      <c r="T2251" s="83"/>
      <c r="U2251" s="99">
        <f>COUNTIF(通讯通路门店!$S:$S,$G2251)</f>
        <v>0</v>
      </c>
      <c r="V2251" s="99">
        <f>COUNTIFS(通讯通路门店!$S:$S,$G2251,通讯通路门店!$J:$J,"综合卖场")</f>
        <v>0</v>
      </c>
      <c r="W2251" s="99">
        <f>SUMIFS(通讯通路门店!$AJ:$AJ,通讯通路门店!$S:$S,通讯客户沙盘!$G2251)</f>
        <v>0</v>
      </c>
      <c r="X2251" s="99">
        <f t="shared" si="175"/>
        <v>0</v>
      </c>
      <c r="Y2251" s="99">
        <f>COUNTIFS(通讯通路门店!$S:$S,$G2251,通讯通路门店!$J:$J,"荣耀体验店")+COUNTIFS(通讯通路门店!$S:$S,$G2251,通讯通路门店!$J:$J,"荣耀授权专卖店")</f>
        <v>0</v>
      </c>
      <c r="Z2251" s="99">
        <f>COUNTIFS(通讯通路门店!$S:$S,$G2251,通讯通路门店!$J:$J,"VIVO体验店")</f>
        <v>0</v>
      </c>
      <c r="AA2251" s="99">
        <f>COUNTIFS(通讯通路门店!$S:$S,$G2251,通讯通路门店!$J:$J,"OPPO体验店")</f>
        <v>0</v>
      </c>
      <c r="AB2251" s="99">
        <f>COUNTIFS(通讯通路门店!$S:$S,$G2251,通讯通路门店!$J:$J,"华为授权体验店")+COUNTIFS(通讯通路门店!$S:$S,$G2251,通讯通路门店!$J:$J,"华为堡垒店")</f>
        <v>0</v>
      </c>
      <c r="AC2251" s="99">
        <f>COUNTIFS(通讯通路门店!$S:$S,$G2251,通讯通路门店!$J:$J,"小米体验店")</f>
        <v>0</v>
      </c>
      <c r="AD2251" s="99">
        <f>COUNTIFS(通讯通路门店!$S:$S,$G2251,通讯通路门店!$J:$J,"苹果体验店")</f>
        <v>0</v>
      </c>
      <c r="AE2251" s="99">
        <f>COUNTIFS(通讯通路门店!$S:$S,$G2251,通讯通路门店!$J:$J,"其他品牌专卖店")</f>
        <v>0</v>
      </c>
      <c r="AF2251" s="99">
        <f>SUMIFS(通讯通路门店!$BI:$BI,通讯通路门店!$S:$S,$G2251)</f>
        <v>0</v>
      </c>
      <c r="AG2251" s="99">
        <f>SUMIFS(通讯通路门店!$BH:$BH,通讯通路门店!$S:$S,$G2251)</f>
        <v>0</v>
      </c>
      <c r="AH2251" s="99">
        <f t="shared" si="176"/>
        <v>0</v>
      </c>
      <c r="AI2251" s="99">
        <f>SUMIFS(通讯通路门店!$BB:$BB,通讯通路门店!$S:$S,$G2251)</f>
        <v>0</v>
      </c>
      <c r="AJ2251" s="99">
        <f>SUMIFS(通讯通路门店!$BE:$BE,通讯通路门店!$S:$S,$G2251)</f>
        <v>0</v>
      </c>
      <c r="AK2251" s="99">
        <f>SUMIFS(通讯通路门店!$BG:$BG,通讯通路门店!$S:$S,$G2251)</f>
        <v>0</v>
      </c>
      <c r="AL2251" s="99">
        <f>SUMIFS(通讯通路门店!$BC:$BC,通讯通路门店!$S:$S,$G2251)</f>
        <v>0</v>
      </c>
      <c r="AM2251" s="99">
        <f>SUMIFS(通讯通路门店!$BD:$BD,通讯通路门店!$S:$S,$G2251)</f>
        <v>0</v>
      </c>
      <c r="AN2251" s="99">
        <f>SUMIFS(通讯通路门店!$BF:$BF,通讯通路门店!$S:$S,$G2251)</f>
        <v>0</v>
      </c>
      <c r="AO2251" s="99">
        <f t="shared" si="177"/>
        <v>0</v>
      </c>
      <c r="AP2251" s="99">
        <f>SUMIFS(通讯通路门店!$K:$K,通讯通路门店!$S:$S,$G2251)</f>
        <v>0</v>
      </c>
      <c r="AQ2251" s="83"/>
      <c r="AR2251" s="99">
        <f>SUMIFS(通讯通路门店!$T:$T,通讯通路门店!$S:$S,$G2251)</f>
        <v>0</v>
      </c>
      <c r="AS2251" s="99">
        <f>SUMIFS(通讯通路门店!$U:$U,通讯通路门店!$S:$S,$G2251)</f>
        <v>0</v>
      </c>
      <c r="AT2251" s="99">
        <f>SUMIFS(通讯通路门店!$V:$V,通讯通路门店!$S:$S,$G2251)</f>
        <v>0</v>
      </c>
      <c r="AU2251" s="99">
        <f>SUMIFS(通讯通路门店!$W:$W,通讯通路门店!$S:$S,$G2251)</f>
        <v>0</v>
      </c>
      <c r="AV2251" s="99">
        <f>SUMIFS(通讯通路门店!$Z:$Z,通讯通路门店!$S:$S,$G2251)</f>
        <v>0</v>
      </c>
      <c r="AW2251" s="99">
        <f>SUMIFS(通讯通路门店!$AB:$AB,通讯通路门店!$S:$S,$G2251)</f>
        <v>0</v>
      </c>
      <c r="AX2251" s="99">
        <f>SUMIFS(通讯通路门店!$X:$X,通讯通路门店!$S:$S,$G2251)</f>
        <v>0</v>
      </c>
      <c r="AY2251" s="99">
        <f>SUMIFS(通讯通路门店!$Y:$Y,通讯通路门店!$S:$S,$G2251)</f>
        <v>0</v>
      </c>
      <c r="AZ2251" s="99">
        <f>SUMIFS(通讯通路门店!$AA:$AA,通讯通路门店!$S:$S,$G2251)</f>
        <v>0</v>
      </c>
      <c r="BA2251" s="99">
        <f t="shared" si="178"/>
        <v>0</v>
      </c>
      <c r="BB2251" s="99">
        <f t="shared" si="179"/>
        <v>0</v>
      </c>
      <c r="BC2251" s="99">
        <f>SUMIFS(通讯通路门店!$W:$W,通讯通路门店!$S:$S,$G2251,通讯通路门店!$J:$J,"荣耀体验店")+SUMIFS(通讯通路门店!$W:$W,通讯通路门店!$S:$S,$G2251,通讯通路门店!$J:$J,"荣耀授权专卖店")</f>
        <v>0</v>
      </c>
      <c r="BD2251" s="99">
        <f>SUMIFS(通讯通路门店!$Z:$Z,通讯通路门店!$S:$S,$G2251,通讯通路门店!$J:$J,"VIVO体验店")</f>
        <v>0</v>
      </c>
      <c r="BE2251" s="99">
        <f>SUMIFS(通讯通路门店!$AB:$AB,通讯通路门店!$S:$S,$G2251,通讯通路门店!$J:$J,"OPPO体验店")</f>
        <v>0</v>
      </c>
      <c r="BF2251" s="99">
        <f>SUMIFS(通讯通路门店!$X:$X,通讯通路门店!$S:$S,$G2251,通讯通路门店!$J:$J,"华为授权体验店")+SUMIFS(通讯通路门店!$AA:$AA,通讯通路门店!$S:$S,$G2251,通讯通路门店!$J:$J,"华为堡垒店")</f>
        <v>0</v>
      </c>
      <c r="BG2251" s="99">
        <f>SUMIFS(通讯通路门店!$Y:$Y,通讯通路门店!$S:$S,$G2251,通讯通路门店!$J:$J,"小米体验店")</f>
        <v>0</v>
      </c>
      <c r="BH2251" s="99">
        <f>SUMIFS(通讯通路门店!$AA:$AA,通讯通路门店!$S:$S,$G2251,通讯通路门店!$J:$J,"苹果体验店")</f>
        <v>0</v>
      </c>
      <c r="BI2251" s="99">
        <f>SUMIFS(通讯通路门店!$K:$K,通讯通路门店!$S:$S,$G2251,通讯通路门店!$J:$J,"其他品牌专卖店")</f>
        <v>0</v>
      </c>
      <c r="BJ2251" s="99">
        <f>SUMIFS(通讯通路门店!$AC:$AC,通讯通路门店!$S:$S,$G2251)</f>
        <v>0</v>
      </c>
      <c r="BK2251" s="99">
        <f>SUMIFS(通讯通路门店!$AD:$AD,通讯通路门店!$S:$S,$G2251)</f>
        <v>0</v>
      </c>
      <c r="BL2251" s="99">
        <f>SUMIFS(通讯通路门店!$AE:$AE,通讯通路门店!$S:$S,$G2251)</f>
        <v>0</v>
      </c>
      <c r="BM2251" s="99">
        <f>SUMIFS(通讯通路门店!$AF:$AF,通讯通路门店!$S:$S,$G2251)</f>
        <v>0</v>
      </c>
      <c r="BN2251" s="99">
        <f>SUMIFS(通讯通路门店!$AG:$AG,通讯通路门店!$S:$S,$G2251)</f>
        <v>0</v>
      </c>
      <c r="BO2251" s="99">
        <f>SUMIFS(通讯通路门店!$AH:$AH,通讯通路门店!$S:$S,$G2251)</f>
        <v>0</v>
      </c>
      <c r="BP2251" s="99">
        <f>SUMIFS(通讯通路门店!$AI:$AI,通讯通路门店!$S:$S,$G2251)</f>
        <v>0</v>
      </c>
      <c r="BQ2251" s="83"/>
    </row>
    <row r="2252" spans="1:69">
      <c r="A2252" s="99" t="str">
        <f>IFERROR(_xlfn.XLOOKUP($G2252,通讯通路门店!$S$4:$S$993933,通讯通路门店!$A$4:$A$993933,0,0),"")</f>
        <v>海南省</v>
      </c>
      <c r="B2252" s="99" t="str">
        <f>IFERROR(_xlfn.XLOOKUP($G2252,通讯通路门店!$S$4:$S$993933,通讯通路门店!$B$4:$B$993933,0,0),"")</f>
        <v>乐东黎族自治县</v>
      </c>
      <c r="C2252" s="99" t="str">
        <f>IFERROR(_xlfn.XLOOKUP($G2252,通讯通路门店!$S$4:$S$993933,通讯通路门店!$C$4:$C$993933,0,0),"")</f>
        <v>乐东黎族自治县</v>
      </c>
      <c r="D2252" s="99" t="str">
        <f>IFERROR(_xlfn.XLOOKUP($G2252,通讯通路门店!$S$4:$S$993933,通讯通路门店!$D$4:$D$993933,0,0),"")</f>
        <v>万冲镇</v>
      </c>
      <c r="E2252" s="83"/>
      <c r="F2252" s="83"/>
      <c r="G2252" s="101"/>
      <c r="H2252" s="102">
        <f>IFERROR(_xlfn.XLOOKUP($G2252,通讯通路门店!$S$4:$S$993933,通讯通路门店!$R$4:$R$993933,0,0),"")</f>
        <v>0</v>
      </c>
      <c r="I2252" s="83"/>
      <c r="J2252" s="83"/>
      <c r="K2252" s="83"/>
      <c r="L2252" s="83"/>
      <c r="M2252" s="83"/>
      <c r="N2252" s="83"/>
      <c r="O2252" s="83"/>
      <c r="P2252" s="83"/>
      <c r="Q2252" s="83"/>
      <c r="R2252" s="83"/>
      <c r="S2252" s="83"/>
      <c r="T2252" s="83"/>
      <c r="U2252" s="99">
        <f>COUNTIF(通讯通路门店!$S:$S,$G2252)</f>
        <v>0</v>
      </c>
      <c r="V2252" s="99">
        <f>COUNTIFS(通讯通路门店!$S:$S,$G2252,通讯通路门店!$J:$J,"综合卖场")</f>
        <v>0</v>
      </c>
      <c r="W2252" s="99">
        <f>SUMIFS(通讯通路门店!$AJ:$AJ,通讯通路门店!$S:$S,通讯客户沙盘!$G2252)</f>
        <v>0</v>
      </c>
      <c r="X2252" s="99">
        <f t="shared" si="175"/>
        <v>0</v>
      </c>
      <c r="Y2252" s="99">
        <f>COUNTIFS(通讯通路门店!$S:$S,$G2252,通讯通路门店!$J:$J,"荣耀体验店")+COUNTIFS(通讯通路门店!$S:$S,$G2252,通讯通路门店!$J:$J,"荣耀授权专卖店")</f>
        <v>0</v>
      </c>
      <c r="Z2252" s="99">
        <f>COUNTIFS(通讯通路门店!$S:$S,$G2252,通讯通路门店!$J:$J,"VIVO体验店")</f>
        <v>0</v>
      </c>
      <c r="AA2252" s="99">
        <f>COUNTIFS(通讯通路门店!$S:$S,$G2252,通讯通路门店!$J:$J,"OPPO体验店")</f>
        <v>0</v>
      </c>
      <c r="AB2252" s="99">
        <f>COUNTIFS(通讯通路门店!$S:$S,$G2252,通讯通路门店!$J:$J,"华为授权体验店")+COUNTIFS(通讯通路门店!$S:$S,$G2252,通讯通路门店!$J:$J,"华为堡垒店")</f>
        <v>0</v>
      </c>
      <c r="AC2252" s="99">
        <f>COUNTIFS(通讯通路门店!$S:$S,$G2252,通讯通路门店!$J:$J,"小米体验店")</f>
        <v>0</v>
      </c>
      <c r="AD2252" s="99">
        <f>COUNTIFS(通讯通路门店!$S:$S,$G2252,通讯通路门店!$J:$J,"苹果体验店")</f>
        <v>0</v>
      </c>
      <c r="AE2252" s="99">
        <f>COUNTIFS(通讯通路门店!$S:$S,$G2252,通讯通路门店!$J:$J,"其他品牌专卖店")</f>
        <v>0</v>
      </c>
      <c r="AF2252" s="99">
        <f>SUMIFS(通讯通路门店!$BI:$BI,通讯通路门店!$S:$S,$G2252)</f>
        <v>0</v>
      </c>
      <c r="AG2252" s="99">
        <f>SUMIFS(通讯通路门店!$BH:$BH,通讯通路门店!$S:$S,$G2252)</f>
        <v>0</v>
      </c>
      <c r="AH2252" s="99">
        <f t="shared" si="176"/>
        <v>0</v>
      </c>
      <c r="AI2252" s="99">
        <f>SUMIFS(通讯通路门店!$BB:$BB,通讯通路门店!$S:$S,$G2252)</f>
        <v>0</v>
      </c>
      <c r="AJ2252" s="99">
        <f>SUMIFS(通讯通路门店!$BE:$BE,通讯通路门店!$S:$S,$G2252)</f>
        <v>0</v>
      </c>
      <c r="AK2252" s="99">
        <f>SUMIFS(通讯通路门店!$BG:$BG,通讯通路门店!$S:$S,$G2252)</f>
        <v>0</v>
      </c>
      <c r="AL2252" s="99">
        <f>SUMIFS(通讯通路门店!$BC:$BC,通讯通路门店!$S:$S,$G2252)</f>
        <v>0</v>
      </c>
      <c r="AM2252" s="99">
        <f>SUMIFS(通讯通路门店!$BD:$BD,通讯通路门店!$S:$S,$G2252)</f>
        <v>0</v>
      </c>
      <c r="AN2252" s="99">
        <f>SUMIFS(通讯通路门店!$BF:$BF,通讯通路门店!$S:$S,$G2252)</f>
        <v>0</v>
      </c>
      <c r="AO2252" s="99">
        <f t="shared" si="177"/>
        <v>0</v>
      </c>
      <c r="AP2252" s="99">
        <f>SUMIFS(通讯通路门店!$K:$K,通讯通路门店!$S:$S,$G2252)</f>
        <v>0</v>
      </c>
      <c r="AQ2252" s="83"/>
      <c r="AR2252" s="99">
        <f>SUMIFS(通讯通路门店!$T:$T,通讯通路门店!$S:$S,$G2252)</f>
        <v>0</v>
      </c>
      <c r="AS2252" s="99">
        <f>SUMIFS(通讯通路门店!$U:$U,通讯通路门店!$S:$S,$G2252)</f>
        <v>0</v>
      </c>
      <c r="AT2252" s="99">
        <f>SUMIFS(通讯通路门店!$V:$V,通讯通路门店!$S:$S,$G2252)</f>
        <v>0</v>
      </c>
      <c r="AU2252" s="99">
        <f>SUMIFS(通讯通路门店!$W:$W,通讯通路门店!$S:$S,$G2252)</f>
        <v>0</v>
      </c>
      <c r="AV2252" s="99">
        <f>SUMIFS(通讯通路门店!$Z:$Z,通讯通路门店!$S:$S,$G2252)</f>
        <v>0</v>
      </c>
      <c r="AW2252" s="99">
        <f>SUMIFS(通讯通路门店!$AB:$AB,通讯通路门店!$S:$S,$G2252)</f>
        <v>0</v>
      </c>
      <c r="AX2252" s="99">
        <f>SUMIFS(通讯通路门店!$X:$X,通讯通路门店!$S:$S,$G2252)</f>
        <v>0</v>
      </c>
      <c r="AY2252" s="99">
        <f>SUMIFS(通讯通路门店!$Y:$Y,通讯通路门店!$S:$S,$G2252)</f>
        <v>0</v>
      </c>
      <c r="AZ2252" s="99">
        <f>SUMIFS(通讯通路门店!$AA:$AA,通讯通路门店!$S:$S,$G2252)</f>
        <v>0</v>
      </c>
      <c r="BA2252" s="99">
        <f t="shared" si="178"/>
        <v>0</v>
      </c>
      <c r="BB2252" s="99">
        <f t="shared" si="179"/>
        <v>0</v>
      </c>
      <c r="BC2252" s="99">
        <f>SUMIFS(通讯通路门店!$W:$W,通讯通路门店!$S:$S,$G2252,通讯通路门店!$J:$J,"荣耀体验店")+SUMIFS(通讯通路门店!$W:$W,通讯通路门店!$S:$S,$G2252,通讯通路门店!$J:$J,"荣耀授权专卖店")</f>
        <v>0</v>
      </c>
      <c r="BD2252" s="99">
        <f>SUMIFS(通讯通路门店!$Z:$Z,通讯通路门店!$S:$S,$G2252,通讯通路门店!$J:$J,"VIVO体验店")</f>
        <v>0</v>
      </c>
      <c r="BE2252" s="99">
        <f>SUMIFS(通讯通路门店!$AB:$AB,通讯通路门店!$S:$S,$G2252,通讯通路门店!$J:$J,"OPPO体验店")</f>
        <v>0</v>
      </c>
      <c r="BF2252" s="99">
        <f>SUMIFS(通讯通路门店!$X:$X,通讯通路门店!$S:$S,$G2252,通讯通路门店!$J:$J,"华为授权体验店")+SUMIFS(通讯通路门店!$AA:$AA,通讯通路门店!$S:$S,$G2252,通讯通路门店!$J:$J,"华为堡垒店")</f>
        <v>0</v>
      </c>
      <c r="BG2252" s="99">
        <f>SUMIFS(通讯通路门店!$Y:$Y,通讯通路门店!$S:$S,$G2252,通讯通路门店!$J:$J,"小米体验店")</f>
        <v>0</v>
      </c>
      <c r="BH2252" s="99">
        <f>SUMIFS(通讯通路门店!$AA:$AA,通讯通路门店!$S:$S,$G2252,通讯通路门店!$J:$J,"苹果体验店")</f>
        <v>0</v>
      </c>
      <c r="BI2252" s="99">
        <f>SUMIFS(通讯通路门店!$K:$K,通讯通路门店!$S:$S,$G2252,通讯通路门店!$J:$J,"其他品牌专卖店")</f>
        <v>0</v>
      </c>
      <c r="BJ2252" s="99">
        <f>SUMIFS(通讯通路门店!$AC:$AC,通讯通路门店!$S:$S,$G2252)</f>
        <v>0</v>
      </c>
      <c r="BK2252" s="99">
        <f>SUMIFS(通讯通路门店!$AD:$AD,通讯通路门店!$S:$S,$G2252)</f>
        <v>0</v>
      </c>
      <c r="BL2252" s="99">
        <f>SUMIFS(通讯通路门店!$AE:$AE,通讯通路门店!$S:$S,$G2252)</f>
        <v>0</v>
      </c>
      <c r="BM2252" s="99">
        <f>SUMIFS(通讯通路门店!$AF:$AF,通讯通路门店!$S:$S,$G2252)</f>
        <v>0</v>
      </c>
      <c r="BN2252" s="99">
        <f>SUMIFS(通讯通路门店!$AG:$AG,通讯通路门店!$S:$S,$G2252)</f>
        <v>0</v>
      </c>
      <c r="BO2252" s="99">
        <f>SUMIFS(通讯通路门店!$AH:$AH,通讯通路门店!$S:$S,$G2252)</f>
        <v>0</v>
      </c>
      <c r="BP2252" s="99">
        <f>SUMIFS(通讯通路门店!$AI:$AI,通讯通路门店!$S:$S,$G2252)</f>
        <v>0</v>
      </c>
      <c r="BQ2252" s="83"/>
    </row>
    <row r="2253" spans="1:69">
      <c r="A2253" s="99" t="str">
        <f>IFERROR(_xlfn.XLOOKUP($G2253,通讯通路门店!$S$4:$S$993933,通讯通路门店!$A$4:$A$993933,0,0),"")</f>
        <v>海南省</v>
      </c>
      <c r="B2253" s="99" t="str">
        <f>IFERROR(_xlfn.XLOOKUP($G2253,通讯通路门店!$S$4:$S$993933,通讯通路门店!$B$4:$B$993933,0,0),"")</f>
        <v>乐东黎族自治县</v>
      </c>
      <c r="C2253" s="99" t="str">
        <f>IFERROR(_xlfn.XLOOKUP($G2253,通讯通路门店!$S$4:$S$993933,通讯通路门店!$C$4:$C$993933,0,0),"")</f>
        <v>乐东黎族自治县</v>
      </c>
      <c r="D2253" s="99" t="str">
        <f>IFERROR(_xlfn.XLOOKUP($G2253,通讯通路门店!$S$4:$S$993933,通讯通路门店!$D$4:$D$993933,0,0),"")</f>
        <v>万冲镇</v>
      </c>
      <c r="E2253" s="83"/>
      <c r="F2253" s="83"/>
      <c r="G2253" s="101"/>
      <c r="H2253" s="102">
        <f>IFERROR(_xlfn.XLOOKUP($G2253,通讯通路门店!$S$4:$S$993933,通讯通路门店!$R$4:$R$993933,0,0),"")</f>
        <v>0</v>
      </c>
      <c r="I2253" s="83"/>
      <c r="J2253" s="83"/>
      <c r="K2253" s="83"/>
      <c r="L2253" s="83"/>
      <c r="M2253" s="83"/>
      <c r="N2253" s="83"/>
      <c r="O2253" s="83"/>
      <c r="P2253" s="83"/>
      <c r="Q2253" s="83"/>
      <c r="R2253" s="83"/>
      <c r="S2253" s="83"/>
      <c r="T2253" s="83"/>
      <c r="U2253" s="99">
        <f>COUNTIF(通讯通路门店!$S:$S,$G2253)</f>
        <v>0</v>
      </c>
      <c r="V2253" s="99">
        <f>COUNTIFS(通讯通路门店!$S:$S,$G2253,通讯通路门店!$J:$J,"综合卖场")</f>
        <v>0</v>
      </c>
      <c r="W2253" s="99">
        <f>SUMIFS(通讯通路门店!$AJ:$AJ,通讯通路门店!$S:$S,通讯客户沙盘!$G2253)</f>
        <v>0</v>
      </c>
      <c r="X2253" s="99">
        <f t="shared" si="175"/>
        <v>0</v>
      </c>
      <c r="Y2253" s="99">
        <f>COUNTIFS(通讯通路门店!$S:$S,$G2253,通讯通路门店!$J:$J,"荣耀体验店")+COUNTIFS(通讯通路门店!$S:$S,$G2253,通讯通路门店!$J:$J,"荣耀授权专卖店")</f>
        <v>0</v>
      </c>
      <c r="Z2253" s="99">
        <f>COUNTIFS(通讯通路门店!$S:$S,$G2253,通讯通路门店!$J:$J,"VIVO体验店")</f>
        <v>0</v>
      </c>
      <c r="AA2253" s="99">
        <f>COUNTIFS(通讯通路门店!$S:$S,$G2253,通讯通路门店!$J:$J,"OPPO体验店")</f>
        <v>0</v>
      </c>
      <c r="AB2253" s="99">
        <f>COUNTIFS(通讯通路门店!$S:$S,$G2253,通讯通路门店!$J:$J,"华为授权体验店")+COUNTIFS(通讯通路门店!$S:$S,$G2253,通讯通路门店!$J:$J,"华为堡垒店")</f>
        <v>0</v>
      </c>
      <c r="AC2253" s="99">
        <f>COUNTIFS(通讯通路门店!$S:$S,$G2253,通讯通路门店!$J:$J,"小米体验店")</f>
        <v>0</v>
      </c>
      <c r="AD2253" s="99">
        <f>COUNTIFS(通讯通路门店!$S:$S,$G2253,通讯通路门店!$J:$J,"苹果体验店")</f>
        <v>0</v>
      </c>
      <c r="AE2253" s="99">
        <f>COUNTIFS(通讯通路门店!$S:$S,$G2253,通讯通路门店!$J:$J,"其他品牌专卖店")</f>
        <v>0</v>
      </c>
      <c r="AF2253" s="99">
        <f>SUMIFS(通讯通路门店!$BI:$BI,通讯通路门店!$S:$S,$G2253)</f>
        <v>0</v>
      </c>
      <c r="AG2253" s="99">
        <f>SUMIFS(通讯通路门店!$BH:$BH,通讯通路门店!$S:$S,$G2253)</f>
        <v>0</v>
      </c>
      <c r="AH2253" s="99">
        <f t="shared" si="176"/>
        <v>0</v>
      </c>
      <c r="AI2253" s="99">
        <f>SUMIFS(通讯通路门店!$BB:$BB,通讯通路门店!$S:$S,$G2253)</f>
        <v>0</v>
      </c>
      <c r="AJ2253" s="99">
        <f>SUMIFS(通讯通路门店!$BE:$BE,通讯通路门店!$S:$S,$G2253)</f>
        <v>0</v>
      </c>
      <c r="AK2253" s="99">
        <f>SUMIFS(通讯通路门店!$BG:$BG,通讯通路门店!$S:$S,$G2253)</f>
        <v>0</v>
      </c>
      <c r="AL2253" s="99">
        <f>SUMIFS(通讯通路门店!$BC:$BC,通讯通路门店!$S:$S,$G2253)</f>
        <v>0</v>
      </c>
      <c r="AM2253" s="99">
        <f>SUMIFS(通讯通路门店!$BD:$BD,通讯通路门店!$S:$S,$G2253)</f>
        <v>0</v>
      </c>
      <c r="AN2253" s="99">
        <f>SUMIFS(通讯通路门店!$BF:$BF,通讯通路门店!$S:$S,$G2253)</f>
        <v>0</v>
      </c>
      <c r="AO2253" s="99">
        <f t="shared" si="177"/>
        <v>0</v>
      </c>
      <c r="AP2253" s="99">
        <f>SUMIFS(通讯通路门店!$K:$K,通讯通路门店!$S:$S,$G2253)</f>
        <v>0</v>
      </c>
      <c r="AQ2253" s="83"/>
      <c r="AR2253" s="99">
        <f>SUMIFS(通讯通路门店!$T:$T,通讯通路门店!$S:$S,$G2253)</f>
        <v>0</v>
      </c>
      <c r="AS2253" s="99">
        <f>SUMIFS(通讯通路门店!$U:$U,通讯通路门店!$S:$S,$G2253)</f>
        <v>0</v>
      </c>
      <c r="AT2253" s="99">
        <f>SUMIFS(通讯通路门店!$V:$V,通讯通路门店!$S:$S,$G2253)</f>
        <v>0</v>
      </c>
      <c r="AU2253" s="99">
        <f>SUMIFS(通讯通路门店!$W:$W,通讯通路门店!$S:$S,$G2253)</f>
        <v>0</v>
      </c>
      <c r="AV2253" s="99">
        <f>SUMIFS(通讯通路门店!$Z:$Z,通讯通路门店!$S:$S,$G2253)</f>
        <v>0</v>
      </c>
      <c r="AW2253" s="99">
        <f>SUMIFS(通讯通路门店!$AB:$AB,通讯通路门店!$S:$S,$G2253)</f>
        <v>0</v>
      </c>
      <c r="AX2253" s="99">
        <f>SUMIFS(通讯通路门店!$X:$X,通讯通路门店!$S:$S,$G2253)</f>
        <v>0</v>
      </c>
      <c r="AY2253" s="99">
        <f>SUMIFS(通讯通路门店!$Y:$Y,通讯通路门店!$S:$S,$G2253)</f>
        <v>0</v>
      </c>
      <c r="AZ2253" s="99">
        <f>SUMIFS(通讯通路门店!$AA:$AA,通讯通路门店!$S:$S,$G2253)</f>
        <v>0</v>
      </c>
      <c r="BA2253" s="99">
        <f t="shared" si="178"/>
        <v>0</v>
      </c>
      <c r="BB2253" s="99">
        <f t="shared" si="179"/>
        <v>0</v>
      </c>
      <c r="BC2253" s="99">
        <f>SUMIFS(通讯通路门店!$W:$W,通讯通路门店!$S:$S,$G2253,通讯通路门店!$J:$J,"荣耀体验店")+SUMIFS(通讯通路门店!$W:$W,通讯通路门店!$S:$S,$G2253,通讯通路门店!$J:$J,"荣耀授权专卖店")</f>
        <v>0</v>
      </c>
      <c r="BD2253" s="99">
        <f>SUMIFS(通讯通路门店!$Z:$Z,通讯通路门店!$S:$S,$G2253,通讯通路门店!$J:$J,"VIVO体验店")</f>
        <v>0</v>
      </c>
      <c r="BE2253" s="99">
        <f>SUMIFS(通讯通路门店!$AB:$AB,通讯通路门店!$S:$S,$G2253,通讯通路门店!$J:$J,"OPPO体验店")</f>
        <v>0</v>
      </c>
      <c r="BF2253" s="99">
        <f>SUMIFS(通讯通路门店!$X:$X,通讯通路门店!$S:$S,$G2253,通讯通路门店!$J:$J,"华为授权体验店")+SUMIFS(通讯通路门店!$AA:$AA,通讯通路门店!$S:$S,$G2253,通讯通路门店!$J:$J,"华为堡垒店")</f>
        <v>0</v>
      </c>
      <c r="BG2253" s="99">
        <f>SUMIFS(通讯通路门店!$Y:$Y,通讯通路门店!$S:$S,$G2253,通讯通路门店!$J:$J,"小米体验店")</f>
        <v>0</v>
      </c>
      <c r="BH2253" s="99">
        <f>SUMIFS(通讯通路门店!$AA:$AA,通讯通路门店!$S:$S,$G2253,通讯通路门店!$J:$J,"苹果体验店")</f>
        <v>0</v>
      </c>
      <c r="BI2253" s="99">
        <f>SUMIFS(通讯通路门店!$K:$K,通讯通路门店!$S:$S,$G2253,通讯通路门店!$J:$J,"其他品牌专卖店")</f>
        <v>0</v>
      </c>
      <c r="BJ2253" s="99">
        <f>SUMIFS(通讯通路门店!$AC:$AC,通讯通路门店!$S:$S,$G2253)</f>
        <v>0</v>
      </c>
      <c r="BK2253" s="99">
        <f>SUMIFS(通讯通路门店!$AD:$AD,通讯通路门店!$S:$S,$G2253)</f>
        <v>0</v>
      </c>
      <c r="BL2253" s="99">
        <f>SUMIFS(通讯通路门店!$AE:$AE,通讯通路门店!$S:$S,$G2253)</f>
        <v>0</v>
      </c>
      <c r="BM2253" s="99">
        <f>SUMIFS(通讯通路门店!$AF:$AF,通讯通路门店!$S:$S,$G2253)</f>
        <v>0</v>
      </c>
      <c r="BN2253" s="99">
        <f>SUMIFS(通讯通路门店!$AG:$AG,通讯通路门店!$S:$S,$G2253)</f>
        <v>0</v>
      </c>
      <c r="BO2253" s="99">
        <f>SUMIFS(通讯通路门店!$AH:$AH,通讯通路门店!$S:$S,$G2253)</f>
        <v>0</v>
      </c>
      <c r="BP2253" s="99">
        <f>SUMIFS(通讯通路门店!$AI:$AI,通讯通路门店!$S:$S,$G2253)</f>
        <v>0</v>
      </c>
      <c r="BQ2253" s="83"/>
    </row>
    <row r="2254" spans="1:69">
      <c r="A2254" s="99" t="str">
        <f>IFERROR(_xlfn.XLOOKUP($G2254,通讯通路门店!$S$4:$S$993933,通讯通路门店!$A$4:$A$993933,0,0),"")</f>
        <v>海南省</v>
      </c>
      <c r="B2254" s="99" t="str">
        <f>IFERROR(_xlfn.XLOOKUP($G2254,通讯通路门店!$S$4:$S$993933,通讯通路门店!$B$4:$B$993933,0,0),"")</f>
        <v>乐东黎族自治县</v>
      </c>
      <c r="C2254" s="99" t="str">
        <f>IFERROR(_xlfn.XLOOKUP($G2254,通讯通路门店!$S$4:$S$993933,通讯通路门店!$C$4:$C$993933,0,0),"")</f>
        <v>乐东黎族自治县</v>
      </c>
      <c r="D2254" s="99" t="str">
        <f>IFERROR(_xlfn.XLOOKUP($G2254,通讯通路门店!$S$4:$S$993933,通讯通路门店!$D$4:$D$993933,0,0),"")</f>
        <v>万冲镇</v>
      </c>
      <c r="E2254" s="83"/>
      <c r="F2254" s="83"/>
      <c r="G2254" s="101"/>
      <c r="H2254" s="102">
        <f>IFERROR(_xlfn.XLOOKUP($G2254,通讯通路门店!$S$4:$S$993933,通讯通路门店!$R$4:$R$993933,0,0),"")</f>
        <v>0</v>
      </c>
      <c r="I2254" s="83"/>
      <c r="J2254" s="83"/>
      <c r="K2254" s="83"/>
      <c r="L2254" s="83"/>
      <c r="M2254" s="83"/>
      <c r="N2254" s="83"/>
      <c r="O2254" s="83"/>
      <c r="P2254" s="83"/>
      <c r="Q2254" s="83"/>
      <c r="R2254" s="83"/>
      <c r="S2254" s="83"/>
      <c r="T2254" s="83"/>
      <c r="U2254" s="99">
        <f>COUNTIF(通讯通路门店!$S:$S,$G2254)</f>
        <v>0</v>
      </c>
      <c r="V2254" s="99">
        <f>COUNTIFS(通讯通路门店!$S:$S,$G2254,通讯通路门店!$J:$J,"综合卖场")</f>
        <v>0</v>
      </c>
      <c r="W2254" s="99">
        <f>SUMIFS(通讯通路门店!$AJ:$AJ,通讯通路门店!$S:$S,通讯客户沙盘!$G2254)</f>
        <v>0</v>
      </c>
      <c r="X2254" s="99">
        <f t="shared" si="175"/>
        <v>0</v>
      </c>
      <c r="Y2254" s="99">
        <f>COUNTIFS(通讯通路门店!$S:$S,$G2254,通讯通路门店!$J:$J,"荣耀体验店")+COUNTIFS(通讯通路门店!$S:$S,$G2254,通讯通路门店!$J:$J,"荣耀授权专卖店")</f>
        <v>0</v>
      </c>
      <c r="Z2254" s="99">
        <f>COUNTIFS(通讯通路门店!$S:$S,$G2254,通讯通路门店!$J:$J,"VIVO体验店")</f>
        <v>0</v>
      </c>
      <c r="AA2254" s="99">
        <f>COUNTIFS(通讯通路门店!$S:$S,$G2254,通讯通路门店!$J:$J,"OPPO体验店")</f>
        <v>0</v>
      </c>
      <c r="AB2254" s="99">
        <f>COUNTIFS(通讯通路门店!$S:$S,$G2254,通讯通路门店!$J:$J,"华为授权体验店")+COUNTIFS(通讯通路门店!$S:$S,$G2254,通讯通路门店!$J:$J,"华为堡垒店")</f>
        <v>0</v>
      </c>
      <c r="AC2254" s="99">
        <f>COUNTIFS(通讯通路门店!$S:$S,$G2254,通讯通路门店!$J:$J,"小米体验店")</f>
        <v>0</v>
      </c>
      <c r="AD2254" s="99">
        <f>COUNTIFS(通讯通路门店!$S:$S,$G2254,通讯通路门店!$J:$J,"苹果体验店")</f>
        <v>0</v>
      </c>
      <c r="AE2254" s="99">
        <f>COUNTIFS(通讯通路门店!$S:$S,$G2254,通讯通路门店!$J:$J,"其他品牌专卖店")</f>
        <v>0</v>
      </c>
      <c r="AF2254" s="99">
        <f>SUMIFS(通讯通路门店!$BI:$BI,通讯通路门店!$S:$S,$G2254)</f>
        <v>0</v>
      </c>
      <c r="AG2254" s="99">
        <f>SUMIFS(通讯通路门店!$BH:$BH,通讯通路门店!$S:$S,$G2254)</f>
        <v>0</v>
      </c>
      <c r="AH2254" s="99">
        <f t="shared" si="176"/>
        <v>0</v>
      </c>
      <c r="AI2254" s="99">
        <f>SUMIFS(通讯通路门店!$BB:$BB,通讯通路门店!$S:$S,$G2254)</f>
        <v>0</v>
      </c>
      <c r="AJ2254" s="99">
        <f>SUMIFS(通讯通路门店!$BE:$BE,通讯通路门店!$S:$S,$G2254)</f>
        <v>0</v>
      </c>
      <c r="AK2254" s="99">
        <f>SUMIFS(通讯通路门店!$BG:$BG,通讯通路门店!$S:$S,$G2254)</f>
        <v>0</v>
      </c>
      <c r="AL2254" s="99">
        <f>SUMIFS(通讯通路门店!$BC:$BC,通讯通路门店!$S:$S,$G2254)</f>
        <v>0</v>
      </c>
      <c r="AM2254" s="99">
        <f>SUMIFS(通讯通路门店!$BD:$BD,通讯通路门店!$S:$S,$G2254)</f>
        <v>0</v>
      </c>
      <c r="AN2254" s="99">
        <f>SUMIFS(通讯通路门店!$BF:$BF,通讯通路门店!$S:$S,$G2254)</f>
        <v>0</v>
      </c>
      <c r="AO2254" s="99">
        <f t="shared" si="177"/>
        <v>0</v>
      </c>
      <c r="AP2254" s="99">
        <f>SUMIFS(通讯通路门店!$K:$K,通讯通路门店!$S:$S,$G2254)</f>
        <v>0</v>
      </c>
      <c r="AQ2254" s="83"/>
      <c r="AR2254" s="99">
        <f>SUMIFS(通讯通路门店!$T:$T,通讯通路门店!$S:$S,$G2254)</f>
        <v>0</v>
      </c>
      <c r="AS2254" s="99">
        <f>SUMIFS(通讯通路门店!$U:$U,通讯通路门店!$S:$S,$G2254)</f>
        <v>0</v>
      </c>
      <c r="AT2254" s="99">
        <f>SUMIFS(通讯通路门店!$V:$V,通讯通路门店!$S:$S,$G2254)</f>
        <v>0</v>
      </c>
      <c r="AU2254" s="99">
        <f>SUMIFS(通讯通路门店!$W:$W,通讯通路门店!$S:$S,$G2254)</f>
        <v>0</v>
      </c>
      <c r="AV2254" s="99">
        <f>SUMIFS(通讯通路门店!$Z:$Z,通讯通路门店!$S:$S,$G2254)</f>
        <v>0</v>
      </c>
      <c r="AW2254" s="99">
        <f>SUMIFS(通讯通路门店!$AB:$AB,通讯通路门店!$S:$S,$G2254)</f>
        <v>0</v>
      </c>
      <c r="AX2254" s="99">
        <f>SUMIFS(通讯通路门店!$X:$X,通讯通路门店!$S:$S,$G2254)</f>
        <v>0</v>
      </c>
      <c r="AY2254" s="99">
        <f>SUMIFS(通讯通路门店!$Y:$Y,通讯通路门店!$S:$S,$G2254)</f>
        <v>0</v>
      </c>
      <c r="AZ2254" s="99">
        <f>SUMIFS(通讯通路门店!$AA:$AA,通讯通路门店!$S:$S,$G2254)</f>
        <v>0</v>
      </c>
      <c r="BA2254" s="99">
        <f t="shared" si="178"/>
        <v>0</v>
      </c>
      <c r="BB2254" s="99">
        <f t="shared" si="179"/>
        <v>0</v>
      </c>
      <c r="BC2254" s="99">
        <f>SUMIFS(通讯通路门店!$W:$W,通讯通路门店!$S:$S,$G2254,通讯通路门店!$J:$J,"荣耀体验店")+SUMIFS(通讯通路门店!$W:$W,通讯通路门店!$S:$S,$G2254,通讯通路门店!$J:$J,"荣耀授权专卖店")</f>
        <v>0</v>
      </c>
      <c r="BD2254" s="99">
        <f>SUMIFS(通讯通路门店!$Z:$Z,通讯通路门店!$S:$S,$G2254,通讯通路门店!$J:$J,"VIVO体验店")</f>
        <v>0</v>
      </c>
      <c r="BE2254" s="99">
        <f>SUMIFS(通讯通路门店!$AB:$AB,通讯通路门店!$S:$S,$G2254,通讯通路门店!$J:$J,"OPPO体验店")</f>
        <v>0</v>
      </c>
      <c r="BF2254" s="99">
        <f>SUMIFS(通讯通路门店!$X:$X,通讯通路门店!$S:$S,$G2254,通讯通路门店!$J:$J,"华为授权体验店")+SUMIFS(通讯通路门店!$AA:$AA,通讯通路门店!$S:$S,$G2254,通讯通路门店!$J:$J,"华为堡垒店")</f>
        <v>0</v>
      </c>
      <c r="BG2254" s="99">
        <f>SUMIFS(通讯通路门店!$Y:$Y,通讯通路门店!$S:$S,$G2254,通讯通路门店!$J:$J,"小米体验店")</f>
        <v>0</v>
      </c>
      <c r="BH2254" s="99">
        <f>SUMIFS(通讯通路门店!$AA:$AA,通讯通路门店!$S:$S,$G2254,通讯通路门店!$J:$J,"苹果体验店")</f>
        <v>0</v>
      </c>
      <c r="BI2254" s="99">
        <f>SUMIFS(通讯通路门店!$K:$K,通讯通路门店!$S:$S,$G2254,通讯通路门店!$J:$J,"其他品牌专卖店")</f>
        <v>0</v>
      </c>
      <c r="BJ2254" s="99">
        <f>SUMIFS(通讯通路门店!$AC:$AC,通讯通路门店!$S:$S,$G2254)</f>
        <v>0</v>
      </c>
      <c r="BK2254" s="99">
        <f>SUMIFS(通讯通路门店!$AD:$AD,通讯通路门店!$S:$S,$G2254)</f>
        <v>0</v>
      </c>
      <c r="BL2254" s="99">
        <f>SUMIFS(通讯通路门店!$AE:$AE,通讯通路门店!$S:$S,$G2254)</f>
        <v>0</v>
      </c>
      <c r="BM2254" s="99">
        <f>SUMIFS(通讯通路门店!$AF:$AF,通讯通路门店!$S:$S,$G2254)</f>
        <v>0</v>
      </c>
      <c r="BN2254" s="99">
        <f>SUMIFS(通讯通路门店!$AG:$AG,通讯通路门店!$S:$S,$G2254)</f>
        <v>0</v>
      </c>
      <c r="BO2254" s="99">
        <f>SUMIFS(通讯通路门店!$AH:$AH,通讯通路门店!$S:$S,$G2254)</f>
        <v>0</v>
      </c>
      <c r="BP2254" s="99">
        <f>SUMIFS(通讯通路门店!$AI:$AI,通讯通路门店!$S:$S,$G2254)</f>
        <v>0</v>
      </c>
      <c r="BQ2254" s="83"/>
    </row>
    <row r="2255" spans="1:69">
      <c r="A2255" s="99" t="str">
        <f>IFERROR(_xlfn.XLOOKUP($G2255,通讯通路门店!$S$4:$S$993933,通讯通路门店!$A$4:$A$993933,0,0),"")</f>
        <v>海南省</v>
      </c>
      <c r="B2255" s="99" t="str">
        <f>IFERROR(_xlfn.XLOOKUP($G2255,通讯通路门店!$S$4:$S$993933,通讯通路门店!$B$4:$B$993933,0,0),"")</f>
        <v>乐东黎族自治县</v>
      </c>
      <c r="C2255" s="99" t="str">
        <f>IFERROR(_xlfn.XLOOKUP($G2255,通讯通路门店!$S$4:$S$993933,通讯通路门店!$C$4:$C$993933,0,0),"")</f>
        <v>乐东黎族自治县</v>
      </c>
      <c r="D2255" s="99" t="str">
        <f>IFERROR(_xlfn.XLOOKUP($G2255,通讯通路门店!$S$4:$S$993933,通讯通路门店!$D$4:$D$993933,0,0),"")</f>
        <v>万冲镇</v>
      </c>
      <c r="E2255" s="83"/>
      <c r="F2255" s="83"/>
      <c r="G2255" s="101"/>
      <c r="H2255" s="102">
        <f>IFERROR(_xlfn.XLOOKUP($G2255,通讯通路门店!$S$4:$S$993933,通讯通路门店!$R$4:$R$993933,0,0),"")</f>
        <v>0</v>
      </c>
      <c r="I2255" s="83"/>
      <c r="J2255" s="83"/>
      <c r="K2255" s="83"/>
      <c r="L2255" s="83"/>
      <c r="M2255" s="83"/>
      <c r="N2255" s="83"/>
      <c r="O2255" s="83"/>
      <c r="P2255" s="83"/>
      <c r="Q2255" s="83"/>
      <c r="R2255" s="83"/>
      <c r="S2255" s="83"/>
      <c r="T2255" s="83"/>
      <c r="U2255" s="99">
        <f>COUNTIF(通讯通路门店!$S:$S,$G2255)</f>
        <v>0</v>
      </c>
      <c r="V2255" s="99">
        <f>COUNTIFS(通讯通路门店!$S:$S,$G2255,通讯通路门店!$J:$J,"综合卖场")</f>
        <v>0</v>
      </c>
      <c r="W2255" s="99">
        <f>SUMIFS(通讯通路门店!$AJ:$AJ,通讯通路门店!$S:$S,通讯客户沙盘!$G2255)</f>
        <v>0</v>
      </c>
      <c r="X2255" s="99">
        <f t="shared" si="175"/>
        <v>0</v>
      </c>
      <c r="Y2255" s="99">
        <f>COUNTIFS(通讯通路门店!$S:$S,$G2255,通讯通路门店!$J:$J,"荣耀体验店")+COUNTIFS(通讯通路门店!$S:$S,$G2255,通讯通路门店!$J:$J,"荣耀授权专卖店")</f>
        <v>0</v>
      </c>
      <c r="Z2255" s="99">
        <f>COUNTIFS(通讯通路门店!$S:$S,$G2255,通讯通路门店!$J:$J,"VIVO体验店")</f>
        <v>0</v>
      </c>
      <c r="AA2255" s="99">
        <f>COUNTIFS(通讯通路门店!$S:$S,$G2255,通讯通路门店!$J:$J,"OPPO体验店")</f>
        <v>0</v>
      </c>
      <c r="AB2255" s="99">
        <f>COUNTIFS(通讯通路门店!$S:$S,$G2255,通讯通路门店!$J:$J,"华为授权体验店")+COUNTIFS(通讯通路门店!$S:$S,$G2255,通讯通路门店!$J:$J,"华为堡垒店")</f>
        <v>0</v>
      </c>
      <c r="AC2255" s="99">
        <f>COUNTIFS(通讯通路门店!$S:$S,$G2255,通讯通路门店!$J:$J,"小米体验店")</f>
        <v>0</v>
      </c>
      <c r="AD2255" s="99">
        <f>COUNTIFS(通讯通路门店!$S:$S,$G2255,通讯通路门店!$J:$J,"苹果体验店")</f>
        <v>0</v>
      </c>
      <c r="AE2255" s="99">
        <f>COUNTIFS(通讯通路门店!$S:$S,$G2255,通讯通路门店!$J:$J,"其他品牌专卖店")</f>
        <v>0</v>
      </c>
      <c r="AF2255" s="99">
        <f>SUMIFS(通讯通路门店!$BI:$BI,通讯通路门店!$S:$S,$G2255)</f>
        <v>0</v>
      </c>
      <c r="AG2255" s="99">
        <f>SUMIFS(通讯通路门店!$BH:$BH,通讯通路门店!$S:$S,$G2255)</f>
        <v>0</v>
      </c>
      <c r="AH2255" s="99">
        <f t="shared" si="176"/>
        <v>0</v>
      </c>
      <c r="AI2255" s="99">
        <f>SUMIFS(通讯通路门店!$BB:$BB,通讯通路门店!$S:$S,$G2255)</f>
        <v>0</v>
      </c>
      <c r="AJ2255" s="99">
        <f>SUMIFS(通讯通路门店!$BE:$BE,通讯通路门店!$S:$S,$G2255)</f>
        <v>0</v>
      </c>
      <c r="AK2255" s="99">
        <f>SUMIFS(通讯通路门店!$BG:$BG,通讯通路门店!$S:$S,$G2255)</f>
        <v>0</v>
      </c>
      <c r="AL2255" s="99">
        <f>SUMIFS(通讯通路门店!$BC:$BC,通讯通路门店!$S:$S,$G2255)</f>
        <v>0</v>
      </c>
      <c r="AM2255" s="99">
        <f>SUMIFS(通讯通路门店!$BD:$BD,通讯通路门店!$S:$S,$G2255)</f>
        <v>0</v>
      </c>
      <c r="AN2255" s="99">
        <f>SUMIFS(通讯通路门店!$BF:$BF,通讯通路门店!$S:$S,$G2255)</f>
        <v>0</v>
      </c>
      <c r="AO2255" s="99">
        <f t="shared" si="177"/>
        <v>0</v>
      </c>
      <c r="AP2255" s="99">
        <f>SUMIFS(通讯通路门店!$K:$K,通讯通路门店!$S:$S,$G2255)</f>
        <v>0</v>
      </c>
      <c r="AQ2255" s="83"/>
      <c r="AR2255" s="99">
        <f>SUMIFS(通讯通路门店!$T:$T,通讯通路门店!$S:$S,$G2255)</f>
        <v>0</v>
      </c>
      <c r="AS2255" s="99">
        <f>SUMIFS(通讯通路门店!$U:$U,通讯通路门店!$S:$S,$G2255)</f>
        <v>0</v>
      </c>
      <c r="AT2255" s="99">
        <f>SUMIFS(通讯通路门店!$V:$V,通讯通路门店!$S:$S,$G2255)</f>
        <v>0</v>
      </c>
      <c r="AU2255" s="99">
        <f>SUMIFS(通讯通路门店!$W:$W,通讯通路门店!$S:$S,$G2255)</f>
        <v>0</v>
      </c>
      <c r="AV2255" s="99">
        <f>SUMIFS(通讯通路门店!$Z:$Z,通讯通路门店!$S:$S,$G2255)</f>
        <v>0</v>
      </c>
      <c r="AW2255" s="99">
        <f>SUMIFS(通讯通路门店!$AB:$AB,通讯通路门店!$S:$S,$G2255)</f>
        <v>0</v>
      </c>
      <c r="AX2255" s="99">
        <f>SUMIFS(通讯通路门店!$X:$X,通讯通路门店!$S:$S,$G2255)</f>
        <v>0</v>
      </c>
      <c r="AY2255" s="99">
        <f>SUMIFS(通讯通路门店!$Y:$Y,通讯通路门店!$S:$S,$G2255)</f>
        <v>0</v>
      </c>
      <c r="AZ2255" s="99">
        <f>SUMIFS(通讯通路门店!$AA:$AA,通讯通路门店!$S:$S,$G2255)</f>
        <v>0</v>
      </c>
      <c r="BA2255" s="99">
        <f t="shared" si="178"/>
        <v>0</v>
      </c>
      <c r="BB2255" s="99">
        <f t="shared" si="179"/>
        <v>0</v>
      </c>
      <c r="BC2255" s="99">
        <f>SUMIFS(通讯通路门店!$W:$W,通讯通路门店!$S:$S,$G2255,通讯通路门店!$J:$J,"荣耀体验店")+SUMIFS(通讯通路门店!$W:$W,通讯通路门店!$S:$S,$G2255,通讯通路门店!$J:$J,"荣耀授权专卖店")</f>
        <v>0</v>
      </c>
      <c r="BD2255" s="99">
        <f>SUMIFS(通讯通路门店!$Z:$Z,通讯通路门店!$S:$S,$G2255,通讯通路门店!$J:$J,"VIVO体验店")</f>
        <v>0</v>
      </c>
      <c r="BE2255" s="99">
        <f>SUMIFS(通讯通路门店!$AB:$AB,通讯通路门店!$S:$S,$G2255,通讯通路门店!$J:$J,"OPPO体验店")</f>
        <v>0</v>
      </c>
      <c r="BF2255" s="99">
        <f>SUMIFS(通讯通路门店!$X:$X,通讯通路门店!$S:$S,$G2255,通讯通路门店!$J:$J,"华为授权体验店")+SUMIFS(通讯通路门店!$AA:$AA,通讯通路门店!$S:$S,$G2255,通讯通路门店!$J:$J,"华为堡垒店")</f>
        <v>0</v>
      </c>
      <c r="BG2255" s="99">
        <f>SUMIFS(通讯通路门店!$Y:$Y,通讯通路门店!$S:$S,$G2255,通讯通路门店!$J:$J,"小米体验店")</f>
        <v>0</v>
      </c>
      <c r="BH2255" s="99">
        <f>SUMIFS(通讯通路门店!$AA:$AA,通讯通路门店!$S:$S,$G2255,通讯通路门店!$J:$J,"苹果体验店")</f>
        <v>0</v>
      </c>
      <c r="BI2255" s="99">
        <f>SUMIFS(通讯通路门店!$K:$K,通讯通路门店!$S:$S,$G2255,通讯通路门店!$J:$J,"其他品牌专卖店")</f>
        <v>0</v>
      </c>
      <c r="BJ2255" s="99">
        <f>SUMIFS(通讯通路门店!$AC:$AC,通讯通路门店!$S:$S,$G2255)</f>
        <v>0</v>
      </c>
      <c r="BK2255" s="99">
        <f>SUMIFS(通讯通路门店!$AD:$AD,通讯通路门店!$S:$S,$G2255)</f>
        <v>0</v>
      </c>
      <c r="BL2255" s="99">
        <f>SUMIFS(通讯通路门店!$AE:$AE,通讯通路门店!$S:$S,$G2255)</f>
        <v>0</v>
      </c>
      <c r="BM2255" s="99">
        <f>SUMIFS(通讯通路门店!$AF:$AF,通讯通路门店!$S:$S,$G2255)</f>
        <v>0</v>
      </c>
      <c r="BN2255" s="99">
        <f>SUMIFS(通讯通路门店!$AG:$AG,通讯通路门店!$S:$S,$G2255)</f>
        <v>0</v>
      </c>
      <c r="BO2255" s="99">
        <f>SUMIFS(通讯通路门店!$AH:$AH,通讯通路门店!$S:$S,$G2255)</f>
        <v>0</v>
      </c>
      <c r="BP2255" s="99">
        <f>SUMIFS(通讯通路门店!$AI:$AI,通讯通路门店!$S:$S,$G2255)</f>
        <v>0</v>
      </c>
      <c r="BQ2255" s="83"/>
    </row>
    <row r="2256" spans="1:69">
      <c r="A2256" s="99" t="str">
        <f>IFERROR(_xlfn.XLOOKUP($G2256,通讯通路门店!$S$4:$S$993933,通讯通路门店!$A$4:$A$993933,0,0),"")</f>
        <v>海南省</v>
      </c>
      <c r="B2256" s="99" t="str">
        <f>IFERROR(_xlfn.XLOOKUP($G2256,通讯通路门店!$S$4:$S$993933,通讯通路门店!$B$4:$B$993933,0,0),"")</f>
        <v>乐东黎族自治县</v>
      </c>
      <c r="C2256" s="99" t="str">
        <f>IFERROR(_xlfn.XLOOKUP($G2256,通讯通路门店!$S$4:$S$993933,通讯通路门店!$C$4:$C$993933,0,0),"")</f>
        <v>乐东黎族自治县</v>
      </c>
      <c r="D2256" s="99" t="str">
        <f>IFERROR(_xlfn.XLOOKUP($G2256,通讯通路门店!$S$4:$S$993933,通讯通路门店!$D$4:$D$993933,0,0),"")</f>
        <v>万冲镇</v>
      </c>
      <c r="E2256" s="83"/>
      <c r="F2256" s="83"/>
      <c r="G2256" s="101"/>
      <c r="H2256" s="102">
        <f>IFERROR(_xlfn.XLOOKUP($G2256,通讯通路门店!$S$4:$S$993933,通讯通路门店!$R$4:$R$993933,0,0),"")</f>
        <v>0</v>
      </c>
      <c r="I2256" s="83"/>
      <c r="J2256" s="83"/>
      <c r="K2256" s="83"/>
      <c r="L2256" s="83"/>
      <c r="M2256" s="83"/>
      <c r="N2256" s="83"/>
      <c r="O2256" s="83"/>
      <c r="P2256" s="83"/>
      <c r="Q2256" s="83"/>
      <c r="R2256" s="83"/>
      <c r="S2256" s="83"/>
      <c r="T2256" s="83"/>
      <c r="U2256" s="99">
        <f>COUNTIF(通讯通路门店!$S:$S,$G2256)</f>
        <v>0</v>
      </c>
      <c r="V2256" s="99">
        <f>COUNTIFS(通讯通路门店!$S:$S,$G2256,通讯通路门店!$J:$J,"综合卖场")</f>
        <v>0</v>
      </c>
      <c r="W2256" s="99">
        <f>SUMIFS(通讯通路门店!$AJ:$AJ,通讯通路门店!$S:$S,通讯客户沙盘!$G2256)</f>
        <v>0</v>
      </c>
      <c r="X2256" s="99">
        <f t="shared" si="175"/>
        <v>0</v>
      </c>
      <c r="Y2256" s="99">
        <f>COUNTIFS(通讯通路门店!$S:$S,$G2256,通讯通路门店!$J:$J,"荣耀体验店")+COUNTIFS(通讯通路门店!$S:$S,$G2256,通讯通路门店!$J:$J,"荣耀授权专卖店")</f>
        <v>0</v>
      </c>
      <c r="Z2256" s="99">
        <f>COUNTIFS(通讯通路门店!$S:$S,$G2256,通讯通路门店!$J:$J,"VIVO体验店")</f>
        <v>0</v>
      </c>
      <c r="AA2256" s="99">
        <f>COUNTIFS(通讯通路门店!$S:$S,$G2256,通讯通路门店!$J:$J,"OPPO体验店")</f>
        <v>0</v>
      </c>
      <c r="AB2256" s="99">
        <f>COUNTIFS(通讯通路门店!$S:$S,$G2256,通讯通路门店!$J:$J,"华为授权体验店")+COUNTIFS(通讯通路门店!$S:$S,$G2256,通讯通路门店!$J:$J,"华为堡垒店")</f>
        <v>0</v>
      </c>
      <c r="AC2256" s="99">
        <f>COUNTIFS(通讯通路门店!$S:$S,$G2256,通讯通路门店!$J:$J,"小米体验店")</f>
        <v>0</v>
      </c>
      <c r="AD2256" s="99">
        <f>COUNTIFS(通讯通路门店!$S:$S,$G2256,通讯通路门店!$J:$J,"苹果体验店")</f>
        <v>0</v>
      </c>
      <c r="AE2256" s="99">
        <f>COUNTIFS(通讯通路门店!$S:$S,$G2256,通讯通路门店!$J:$J,"其他品牌专卖店")</f>
        <v>0</v>
      </c>
      <c r="AF2256" s="99">
        <f>SUMIFS(通讯通路门店!$BI:$BI,通讯通路门店!$S:$S,$G2256)</f>
        <v>0</v>
      </c>
      <c r="AG2256" s="99">
        <f>SUMIFS(通讯通路门店!$BH:$BH,通讯通路门店!$S:$S,$G2256)</f>
        <v>0</v>
      </c>
      <c r="AH2256" s="99">
        <f t="shared" si="176"/>
        <v>0</v>
      </c>
      <c r="AI2256" s="99">
        <f>SUMIFS(通讯通路门店!$BB:$BB,通讯通路门店!$S:$S,$G2256)</f>
        <v>0</v>
      </c>
      <c r="AJ2256" s="99">
        <f>SUMIFS(通讯通路门店!$BE:$BE,通讯通路门店!$S:$S,$G2256)</f>
        <v>0</v>
      </c>
      <c r="AK2256" s="99">
        <f>SUMIFS(通讯通路门店!$BG:$BG,通讯通路门店!$S:$S,$G2256)</f>
        <v>0</v>
      </c>
      <c r="AL2256" s="99">
        <f>SUMIFS(通讯通路门店!$BC:$BC,通讯通路门店!$S:$S,$G2256)</f>
        <v>0</v>
      </c>
      <c r="AM2256" s="99">
        <f>SUMIFS(通讯通路门店!$BD:$BD,通讯通路门店!$S:$S,$G2256)</f>
        <v>0</v>
      </c>
      <c r="AN2256" s="99">
        <f>SUMIFS(通讯通路门店!$BF:$BF,通讯通路门店!$S:$S,$G2256)</f>
        <v>0</v>
      </c>
      <c r="AO2256" s="99">
        <f t="shared" si="177"/>
        <v>0</v>
      </c>
      <c r="AP2256" s="99">
        <f>SUMIFS(通讯通路门店!$K:$K,通讯通路门店!$S:$S,$G2256)</f>
        <v>0</v>
      </c>
      <c r="AQ2256" s="83"/>
      <c r="AR2256" s="99">
        <f>SUMIFS(通讯通路门店!$T:$T,通讯通路门店!$S:$S,$G2256)</f>
        <v>0</v>
      </c>
      <c r="AS2256" s="99">
        <f>SUMIFS(通讯通路门店!$U:$U,通讯通路门店!$S:$S,$G2256)</f>
        <v>0</v>
      </c>
      <c r="AT2256" s="99">
        <f>SUMIFS(通讯通路门店!$V:$V,通讯通路门店!$S:$S,$G2256)</f>
        <v>0</v>
      </c>
      <c r="AU2256" s="99">
        <f>SUMIFS(通讯通路门店!$W:$W,通讯通路门店!$S:$S,$G2256)</f>
        <v>0</v>
      </c>
      <c r="AV2256" s="99">
        <f>SUMIFS(通讯通路门店!$Z:$Z,通讯通路门店!$S:$S,$G2256)</f>
        <v>0</v>
      </c>
      <c r="AW2256" s="99">
        <f>SUMIFS(通讯通路门店!$AB:$AB,通讯通路门店!$S:$S,$G2256)</f>
        <v>0</v>
      </c>
      <c r="AX2256" s="99">
        <f>SUMIFS(通讯通路门店!$X:$X,通讯通路门店!$S:$S,$G2256)</f>
        <v>0</v>
      </c>
      <c r="AY2256" s="99">
        <f>SUMIFS(通讯通路门店!$Y:$Y,通讯通路门店!$S:$S,$G2256)</f>
        <v>0</v>
      </c>
      <c r="AZ2256" s="99">
        <f>SUMIFS(通讯通路门店!$AA:$AA,通讯通路门店!$S:$S,$G2256)</f>
        <v>0</v>
      </c>
      <c r="BA2256" s="99">
        <f t="shared" si="178"/>
        <v>0</v>
      </c>
      <c r="BB2256" s="99">
        <f t="shared" si="179"/>
        <v>0</v>
      </c>
      <c r="BC2256" s="99">
        <f>SUMIFS(通讯通路门店!$W:$W,通讯通路门店!$S:$S,$G2256,通讯通路门店!$J:$J,"荣耀体验店")+SUMIFS(通讯通路门店!$W:$W,通讯通路门店!$S:$S,$G2256,通讯通路门店!$J:$J,"荣耀授权专卖店")</f>
        <v>0</v>
      </c>
      <c r="BD2256" s="99">
        <f>SUMIFS(通讯通路门店!$Z:$Z,通讯通路门店!$S:$S,$G2256,通讯通路门店!$J:$J,"VIVO体验店")</f>
        <v>0</v>
      </c>
      <c r="BE2256" s="99">
        <f>SUMIFS(通讯通路门店!$AB:$AB,通讯通路门店!$S:$S,$G2256,通讯通路门店!$J:$J,"OPPO体验店")</f>
        <v>0</v>
      </c>
      <c r="BF2256" s="99">
        <f>SUMIFS(通讯通路门店!$X:$X,通讯通路门店!$S:$S,$G2256,通讯通路门店!$J:$J,"华为授权体验店")+SUMIFS(通讯通路门店!$AA:$AA,通讯通路门店!$S:$S,$G2256,通讯通路门店!$J:$J,"华为堡垒店")</f>
        <v>0</v>
      </c>
      <c r="BG2256" s="99">
        <f>SUMIFS(通讯通路门店!$Y:$Y,通讯通路门店!$S:$S,$G2256,通讯通路门店!$J:$J,"小米体验店")</f>
        <v>0</v>
      </c>
      <c r="BH2256" s="99">
        <f>SUMIFS(通讯通路门店!$AA:$AA,通讯通路门店!$S:$S,$G2256,通讯通路门店!$J:$J,"苹果体验店")</f>
        <v>0</v>
      </c>
      <c r="BI2256" s="99">
        <f>SUMIFS(通讯通路门店!$K:$K,通讯通路门店!$S:$S,$G2256,通讯通路门店!$J:$J,"其他品牌专卖店")</f>
        <v>0</v>
      </c>
      <c r="BJ2256" s="99">
        <f>SUMIFS(通讯通路门店!$AC:$AC,通讯通路门店!$S:$S,$G2256)</f>
        <v>0</v>
      </c>
      <c r="BK2256" s="99">
        <f>SUMIFS(通讯通路门店!$AD:$AD,通讯通路门店!$S:$S,$G2256)</f>
        <v>0</v>
      </c>
      <c r="BL2256" s="99">
        <f>SUMIFS(通讯通路门店!$AE:$AE,通讯通路门店!$S:$S,$G2256)</f>
        <v>0</v>
      </c>
      <c r="BM2256" s="99">
        <f>SUMIFS(通讯通路门店!$AF:$AF,通讯通路门店!$S:$S,$G2256)</f>
        <v>0</v>
      </c>
      <c r="BN2256" s="99">
        <f>SUMIFS(通讯通路门店!$AG:$AG,通讯通路门店!$S:$S,$G2256)</f>
        <v>0</v>
      </c>
      <c r="BO2256" s="99">
        <f>SUMIFS(通讯通路门店!$AH:$AH,通讯通路门店!$S:$S,$G2256)</f>
        <v>0</v>
      </c>
      <c r="BP2256" s="99">
        <f>SUMIFS(通讯通路门店!$AI:$AI,通讯通路门店!$S:$S,$G2256)</f>
        <v>0</v>
      </c>
      <c r="BQ2256" s="83"/>
    </row>
    <row r="2257" spans="1:69">
      <c r="A2257" s="99" t="str">
        <f>IFERROR(_xlfn.XLOOKUP($G2257,通讯通路门店!$S$4:$S$993933,通讯通路门店!$A$4:$A$993933,0,0),"")</f>
        <v>海南省</v>
      </c>
      <c r="B2257" s="99" t="str">
        <f>IFERROR(_xlfn.XLOOKUP($G2257,通讯通路门店!$S$4:$S$993933,通讯通路门店!$B$4:$B$993933,0,0),"")</f>
        <v>乐东黎族自治县</v>
      </c>
      <c r="C2257" s="99" t="str">
        <f>IFERROR(_xlfn.XLOOKUP($G2257,通讯通路门店!$S$4:$S$993933,通讯通路门店!$C$4:$C$993933,0,0),"")</f>
        <v>乐东黎族自治县</v>
      </c>
      <c r="D2257" s="99" t="str">
        <f>IFERROR(_xlfn.XLOOKUP($G2257,通讯通路门店!$S$4:$S$993933,通讯通路门店!$D$4:$D$993933,0,0),"")</f>
        <v>万冲镇</v>
      </c>
      <c r="E2257" s="83"/>
      <c r="F2257" s="83"/>
      <c r="G2257" s="101"/>
      <c r="H2257" s="102">
        <f>IFERROR(_xlfn.XLOOKUP($G2257,通讯通路门店!$S$4:$S$993933,通讯通路门店!$R$4:$R$993933,0,0),"")</f>
        <v>0</v>
      </c>
      <c r="I2257" s="83"/>
      <c r="J2257" s="83"/>
      <c r="K2257" s="83"/>
      <c r="L2257" s="83"/>
      <c r="M2257" s="83"/>
      <c r="N2257" s="83"/>
      <c r="O2257" s="83"/>
      <c r="P2257" s="83"/>
      <c r="Q2257" s="83"/>
      <c r="R2257" s="83"/>
      <c r="S2257" s="83"/>
      <c r="T2257" s="83"/>
      <c r="U2257" s="99">
        <f>COUNTIF(通讯通路门店!$S:$S,$G2257)</f>
        <v>0</v>
      </c>
      <c r="V2257" s="99">
        <f>COUNTIFS(通讯通路门店!$S:$S,$G2257,通讯通路门店!$J:$J,"综合卖场")</f>
        <v>0</v>
      </c>
      <c r="W2257" s="99">
        <f>SUMIFS(通讯通路门店!$AJ:$AJ,通讯通路门店!$S:$S,通讯客户沙盘!$G2257)</f>
        <v>0</v>
      </c>
      <c r="X2257" s="99">
        <f t="shared" si="175"/>
        <v>0</v>
      </c>
      <c r="Y2257" s="99">
        <f>COUNTIFS(通讯通路门店!$S:$S,$G2257,通讯通路门店!$J:$J,"荣耀体验店")+COUNTIFS(通讯通路门店!$S:$S,$G2257,通讯通路门店!$J:$J,"荣耀授权专卖店")</f>
        <v>0</v>
      </c>
      <c r="Z2257" s="99">
        <f>COUNTIFS(通讯通路门店!$S:$S,$G2257,通讯通路门店!$J:$J,"VIVO体验店")</f>
        <v>0</v>
      </c>
      <c r="AA2257" s="99">
        <f>COUNTIFS(通讯通路门店!$S:$S,$G2257,通讯通路门店!$J:$J,"OPPO体验店")</f>
        <v>0</v>
      </c>
      <c r="AB2257" s="99">
        <f>COUNTIFS(通讯通路门店!$S:$S,$G2257,通讯通路门店!$J:$J,"华为授权体验店")+COUNTIFS(通讯通路门店!$S:$S,$G2257,通讯通路门店!$J:$J,"华为堡垒店")</f>
        <v>0</v>
      </c>
      <c r="AC2257" s="99">
        <f>COUNTIFS(通讯通路门店!$S:$S,$G2257,通讯通路门店!$J:$J,"小米体验店")</f>
        <v>0</v>
      </c>
      <c r="AD2257" s="99">
        <f>COUNTIFS(通讯通路门店!$S:$S,$G2257,通讯通路门店!$J:$J,"苹果体验店")</f>
        <v>0</v>
      </c>
      <c r="AE2257" s="99">
        <f>COUNTIFS(通讯通路门店!$S:$S,$G2257,通讯通路门店!$J:$J,"其他品牌专卖店")</f>
        <v>0</v>
      </c>
      <c r="AF2257" s="99">
        <f>SUMIFS(通讯通路门店!$BI:$BI,通讯通路门店!$S:$S,$G2257)</f>
        <v>0</v>
      </c>
      <c r="AG2257" s="99">
        <f>SUMIFS(通讯通路门店!$BH:$BH,通讯通路门店!$S:$S,$G2257)</f>
        <v>0</v>
      </c>
      <c r="AH2257" s="99">
        <f t="shared" si="176"/>
        <v>0</v>
      </c>
      <c r="AI2257" s="99">
        <f>SUMIFS(通讯通路门店!$BB:$BB,通讯通路门店!$S:$S,$G2257)</f>
        <v>0</v>
      </c>
      <c r="AJ2257" s="99">
        <f>SUMIFS(通讯通路门店!$BE:$BE,通讯通路门店!$S:$S,$G2257)</f>
        <v>0</v>
      </c>
      <c r="AK2257" s="99">
        <f>SUMIFS(通讯通路门店!$BG:$BG,通讯通路门店!$S:$S,$G2257)</f>
        <v>0</v>
      </c>
      <c r="AL2257" s="99">
        <f>SUMIFS(通讯通路门店!$BC:$BC,通讯通路门店!$S:$S,$G2257)</f>
        <v>0</v>
      </c>
      <c r="AM2257" s="99">
        <f>SUMIFS(通讯通路门店!$BD:$BD,通讯通路门店!$S:$S,$G2257)</f>
        <v>0</v>
      </c>
      <c r="AN2257" s="99">
        <f>SUMIFS(通讯通路门店!$BF:$BF,通讯通路门店!$S:$S,$G2257)</f>
        <v>0</v>
      </c>
      <c r="AO2257" s="99">
        <f t="shared" si="177"/>
        <v>0</v>
      </c>
      <c r="AP2257" s="99">
        <f>SUMIFS(通讯通路门店!$K:$K,通讯通路门店!$S:$S,$G2257)</f>
        <v>0</v>
      </c>
      <c r="AQ2257" s="83"/>
      <c r="AR2257" s="99">
        <f>SUMIFS(通讯通路门店!$T:$T,通讯通路门店!$S:$S,$G2257)</f>
        <v>0</v>
      </c>
      <c r="AS2257" s="99">
        <f>SUMIFS(通讯通路门店!$U:$U,通讯通路门店!$S:$S,$G2257)</f>
        <v>0</v>
      </c>
      <c r="AT2257" s="99">
        <f>SUMIFS(通讯通路门店!$V:$V,通讯通路门店!$S:$S,$G2257)</f>
        <v>0</v>
      </c>
      <c r="AU2257" s="99">
        <f>SUMIFS(通讯通路门店!$W:$W,通讯通路门店!$S:$S,$G2257)</f>
        <v>0</v>
      </c>
      <c r="AV2257" s="99">
        <f>SUMIFS(通讯通路门店!$Z:$Z,通讯通路门店!$S:$S,$G2257)</f>
        <v>0</v>
      </c>
      <c r="AW2257" s="99">
        <f>SUMIFS(通讯通路门店!$AB:$AB,通讯通路门店!$S:$S,$G2257)</f>
        <v>0</v>
      </c>
      <c r="AX2257" s="99">
        <f>SUMIFS(通讯通路门店!$X:$X,通讯通路门店!$S:$S,$G2257)</f>
        <v>0</v>
      </c>
      <c r="AY2257" s="99">
        <f>SUMIFS(通讯通路门店!$Y:$Y,通讯通路门店!$S:$S,$G2257)</f>
        <v>0</v>
      </c>
      <c r="AZ2257" s="99">
        <f>SUMIFS(通讯通路门店!$AA:$AA,通讯通路门店!$S:$S,$G2257)</f>
        <v>0</v>
      </c>
      <c r="BA2257" s="99">
        <f t="shared" si="178"/>
        <v>0</v>
      </c>
      <c r="BB2257" s="99">
        <f t="shared" si="179"/>
        <v>0</v>
      </c>
      <c r="BC2257" s="99">
        <f>SUMIFS(通讯通路门店!$W:$W,通讯通路门店!$S:$S,$G2257,通讯通路门店!$J:$J,"荣耀体验店")+SUMIFS(通讯通路门店!$W:$W,通讯通路门店!$S:$S,$G2257,通讯通路门店!$J:$J,"荣耀授权专卖店")</f>
        <v>0</v>
      </c>
      <c r="BD2257" s="99">
        <f>SUMIFS(通讯通路门店!$Z:$Z,通讯通路门店!$S:$S,$G2257,通讯通路门店!$J:$J,"VIVO体验店")</f>
        <v>0</v>
      </c>
      <c r="BE2257" s="99">
        <f>SUMIFS(通讯通路门店!$AB:$AB,通讯通路门店!$S:$S,$G2257,通讯通路门店!$J:$J,"OPPO体验店")</f>
        <v>0</v>
      </c>
      <c r="BF2257" s="99">
        <f>SUMIFS(通讯通路门店!$X:$X,通讯通路门店!$S:$S,$G2257,通讯通路门店!$J:$J,"华为授权体验店")+SUMIFS(通讯通路门店!$AA:$AA,通讯通路门店!$S:$S,$G2257,通讯通路门店!$J:$J,"华为堡垒店")</f>
        <v>0</v>
      </c>
      <c r="BG2257" s="99">
        <f>SUMIFS(通讯通路门店!$Y:$Y,通讯通路门店!$S:$S,$G2257,通讯通路门店!$J:$J,"小米体验店")</f>
        <v>0</v>
      </c>
      <c r="BH2257" s="99">
        <f>SUMIFS(通讯通路门店!$AA:$AA,通讯通路门店!$S:$S,$G2257,通讯通路门店!$J:$J,"苹果体验店")</f>
        <v>0</v>
      </c>
      <c r="BI2257" s="99">
        <f>SUMIFS(通讯通路门店!$K:$K,通讯通路门店!$S:$S,$G2257,通讯通路门店!$J:$J,"其他品牌专卖店")</f>
        <v>0</v>
      </c>
      <c r="BJ2257" s="99">
        <f>SUMIFS(通讯通路门店!$AC:$AC,通讯通路门店!$S:$S,$G2257)</f>
        <v>0</v>
      </c>
      <c r="BK2257" s="99">
        <f>SUMIFS(通讯通路门店!$AD:$AD,通讯通路门店!$S:$S,$G2257)</f>
        <v>0</v>
      </c>
      <c r="BL2257" s="99">
        <f>SUMIFS(通讯通路门店!$AE:$AE,通讯通路门店!$S:$S,$G2257)</f>
        <v>0</v>
      </c>
      <c r="BM2257" s="99">
        <f>SUMIFS(通讯通路门店!$AF:$AF,通讯通路门店!$S:$S,$G2257)</f>
        <v>0</v>
      </c>
      <c r="BN2257" s="99">
        <f>SUMIFS(通讯通路门店!$AG:$AG,通讯通路门店!$S:$S,$G2257)</f>
        <v>0</v>
      </c>
      <c r="BO2257" s="99">
        <f>SUMIFS(通讯通路门店!$AH:$AH,通讯通路门店!$S:$S,$G2257)</f>
        <v>0</v>
      </c>
      <c r="BP2257" s="99">
        <f>SUMIFS(通讯通路门店!$AI:$AI,通讯通路门店!$S:$S,$G2257)</f>
        <v>0</v>
      </c>
      <c r="BQ2257" s="83"/>
    </row>
    <row r="2258" spans="1:69">
      <c r="A2258" s="99" t="str">
        <f>IFERROR(_xlfn.XLOOKUP($G2258,通讯通路门店!$S$4:$S$993933,通讯通路门店!$A$4:$A$993933,0,0),"")</f>
        <v>海南省</v>
      </c>
      <c r="B2258" s="99" t="str">
        <f>IFERROR(_xlfn.XLOOKUP($G2258,通讯通路门店!$S$4:$S$993933,通讯通路门店!$B$4:$B$993933,0,0),"")</f>
        <v>乐东黎族自治县</v>
      </c>
      <c r="C2258" s="99" t="str">
        <f>IFERROR(_xlfn.XLOOKUP($G2258,通讯通路门店!$S$4:$S$993933,通讯通路门店!$C$4:$C$993933,0,0),"")</f>
        <v>乐东黎族自治县</v>
      </c>
      <c r="D2258" s="99" t="str">
        <f>IFERROR(_xlfn.XLOOKUP($G2258,通讯通路门店!$S$4:$S$993933,通讯通路门店!$D$4:$D$993933,0,0),"")</f>
        <v>万冲镇</v>
      </c>
      <c r="E2258" s="83"/>
      <c r="F2258" s="83"/>
      <c r="G2258" s="101"/>
      <c r="H2258" s="102">
        <f>IFERROR(_xlfn.XLOOKUP($G2258,通讯通路门店!$S$4:$S$993933,通讯通路门店!$R$4:$R$993933,0,0),"")</f>
        <v>0</v>
      </c>
      <c r="I2258" s="83"/>
      <c r="J2258" s="83"/>
      <c r="K2258" s="83"/>
      <c r="L2258" s="83"/>
      <c r="M2258" s="83"/>
      <c r="N2258" s="83"/>
      <c r="O2258" s="83"/>
      <c r="P2258" s="83"/>
      <c r="Q2258" s="83"/>
      <c r="R2258" s="83"/>
      <c r="S2258" s="83"/>
      <c r="T2258" s="83"/>
      <c r="U2258" s="99">
        <f>COUNTIF(通讯通路门店!$S:$S,$G2258)</f>
        <v>0</v>
      </c>
      <c r="V2258" s="99">
        <f>COUNTIFS(通讯通路门店!$S:$S,$G2258,通讯通路门店!$J:$J,"综合卖场")</f>
        <v>0</v>
      </c>
      <c r="W2258" s="99">
        <f>SUMIFS(通讯通路门店!$AJ:$AJ,通讯通路门店!$S:$S,通讯客户沙盘!$G2258)</f>
        <v>0</v>
      </c>
      <c r="X2258" s="99">
        <f t="shared" si="175"/>
        <v>0</v>
      </c>
      <c r="Y2258" s="99">
        <f>COUNTIFS(通讯通路门店!$S:$S,$G2258,通讯通路门店!$J:$J,"荣耀体验店")+COUNTIFS(通讯通路门店!$S:$S,$G2258,通讯通路门店!$J:$J,"荣耀授权专卖店")</f>
        <v>0</v>
      </c>
      <c r="Z2258" s="99">
        <f>COUNTIFS(通讯通路门店!$S:$S,$G2258,通讯通路门店!$J:$J,"VIVO体验店")</f>
        <v>0</v>
      </c>
      <c r="AA2258" s="99">
        <f>COUNTIFS(通讯通路门店!$S:$S,$G2258,通讯通路门店!$J:$J,"OPPO体验店")</f>
        <v>0</v>
      </c>
      <c r="AB2258" s="99">
        <f>COUNTIFS(通讯通路门店!$S:$S,$G2258,通讯通路门店!$J:$J,"华为授权体验店")+COUNTIFS(通讯通路门店!$S:$S,$G2258,通讯通路门店!$J:$J,"华为堡垒店")</f>
        <v>0</v>
      </c>
      <c r="AC2258" s="99">
        <f>COUNTIFS(通讯通路门店!$S:$S,$G2258,通讯通路门店!$J:$J,"小米体验店")</f>
        <v>0</v>
      </c>
      <c r="AD2258" s="99">
        <f>COUNTIFS(通讯通路门店!$S:$S,$G2258,通讯通路门店!$J:$J,"苹果体验店")</f>
        <v>0</v>
      </c>
      <c r="AE2258" s="99">
        <f>COUNTIFS(通讯通路门店!$S:$S,$G2258,通讯通路门店!$J:$J,"其他品牌专卖店")</f>
        <v>0</v>
      </c>
      <c r="AF2258" s="99">
        <f>SUMIFS(通讯通路门店!$BI:$BI,通讯通路门店!$S:$S,$G2258)</f>
        <v>0</v>
      </c>
      <c r="AG2258" s="99">
        <f>SUMIFS(通讯通路门店!$BH:$BH,通讯通路门店!$S:$S,$G2258)</f>
        <v>0</v>
      </c>
      <c r="AH2258" s="99">
        <f t="shared" si="176"/>
        <v>0</v>
      </c>
      <c r="AI2258" s="99">
        <f>SUMIFS(通讯通路门店!$BB:$BB,通讯通路门店!$S:$S,$G2258)</f>
        <v>0</v>
      </c>
      <c r="AJ2258" s="99">
        <f>SUMIFS(通讯通路门店!$BE:$BE,通讯通路门店!$S:$S,$G2258)</f>
        <v>0</v>
      </c>
      <c r="AK2258" s="99">
        <f>SUMIFS(通讯通路门店!$BG:$BG,通讯通路门店!$S:$S,$G2258)</f>
        <v>0</v>
      </c>
      <c r="AL2258" s="99">
        <f>SUMIFS(通讯通路门店!$BC:$BC,通讯通路门店!$S:$S,$G2258)</f>
        <v>0</v>
      </c>
      <c r="AM2258" s="99">
        <f>SUMIFS(通讯通路门店!$BD:$BD,通讯通路门店!$S:$S,$G2258)</f>
        <v>0</v>
      </c>
      <c r="AN2258" s="99">
        <f>SUMIFS(通讯通路门店!$BF:$BF,通讯通路门店!$S:$S,$G2258)</f>
        <v>0</v>
      </c>
      <c r="AO2258" s="99">
        <f t="shared" si="177"/>
        <v>0</v>
      </c>
      <c r="AP2258" s="99">
        <f>SUMIFS(通讯通路门店!$K:$K,通讯通路门店!$S:$S,$G2258)</f>
        <v>0</v>
      </c>
      <c r="AQ2258" s="83"/>
      <c r="AR2258" s="99">
        <f>SUMIFS(通讯通路门店!$T:$T,通讯通路门店!$S:$S,$G2258)</f>
        <v>0</v>
      </c>
      <c r="AS2258" s="99">
        <f>SUMIFS(通讯通路门店!$U:$U,通讯通路门店!$S:$S,$G2258)</f>
        <v>0</v>
      </c>
      <c r="AT2258" s="99">
        <f>SUMIFS(通讯通路门店!$V:$V,通讯通路门店!$S:$S,$G2258)</f>
        <v>0</v>
      </c>
      <c r="AU2258" s="99">
        <f>SUMIFS(通讯通路门店!$W:$W,通讯通路门店!$S:$S,$G2258)</f>
        <v>0</v>
      </c>
      <c r="AV2258" s="99">
        <f>SUMIFS(通讯通路门店!$Z:$Z,通讯通路门店!$S:$S,$G2258)</f>
        <v>0</v>
      </c>
      <c r="AW2258" s="99">
        <f>SUMIFS(通讯通路门店!$AB:$AB,通讯通路门店!$S:$S,$G2258)</f>
        <v>0</v>
      </c>
      <c r="AX2258" s="99">
        <f>SUMIFS(通讯通路门店!$X:$X,通讯通路门店!$S:$S,$G2258)</f>
        <v>0</v>
      </c>
      <c r="AY2258" s="99">
        <f>SUMIFS(通讯通路门店!$Y:$Y,通讯通路门店!$S:$S,$G2258)</f>
        <v>0</v>
      </c>
      <c r="AZ2258" s="99">
        <f>SUMIFS(通讯通路门店!$AA:$AA,通讯通路门店!$S:$S,$G2258)</f>
        <v>0</v>
      </c>
      <c r="BA2258" s="99">
        <f t="shared" si="178"/>
        <v>0</v>
      </c>
      <c r="BB2258" s="99">
        <f t="shared" si="179"/>
        <v>0</v>
      </c>
      <c r="BC2258" s="99">
        <f>SUMIFS(通讯通路门店!$W:$W,通讯通路门店!$S:$S,$G2258,通讯通路门店!$J:$J,"荣耀体验店")+SUMIFS(通讯通路门店!$W:$W,通讯通路门店!$S:$S,$G2258,通讯通路门店!$J:$J,"荣耀授权专卖店")</f>
        <v>0</v>
      </c>
      <c r="BD2258" s="99">
        <f>SUMIFS(通讯通路门店!$Z:$Z,通讯通路门店!$S:$S,$G2258,通讯通路门店!$J:$J,"VIVO体验店")</f>
        <v>0</v>
      </c>
      <c r="BE2258" s="99">
        <f>SUMIFS(通讯通路门店!$AB:$AB,通讯通路门店!$S:$S,$G2258,通讯通路门店!$J:$J,"OPPO体验店")</f>
        <v>0</v>
      </c>
      <c r="BF2258" s="99">
        <f>SUMIFS(通讯通路门店!$X:$X,通讯通路门店!$S:$S,$G2258,通讯通路门店!$J:$J,"华为授权体验店")+SUMIFS(通讯通路门店!$AA:$AA,通讯通路门店!$S:$S,$G2258,通讯通路门店!$J:$J,"华为堡垒店")</f>
        <v>0</v>
      </c>
      <c r="BG2258" s="99">
        <f>SUMIFS(通讯通路门店!$Y:$Y,通讯通路门店!$S:$S,$G2258,通讯通路门店!$J:$J,"小米体验店")</f>
        <v>0</v>
      </c>
      <c r="BH2258" s="99">
        <f>SUMIFS(通讯通路门店!$AA:$AA,通讯通路门店!$S:$S,$G2258,通讯通路门店!$J:$J,"苹果体验店")</f>
        <v>0</v>
      </c>
      <c r="BI2258" s="99">
        <f>SUMIFS(通讯通路门店!$K:$K,通讯通路门店!$S:$S,$G2258,通讯通路门店!$J:$J,"其他品牌专卖店")</f>
        <v>0</v>
      </c>
      <c r="BJ2258" s="99">
        <f>SUMIFS(通讯通路门店!$AC:$AC,通讯通路门店!$S:$S,$G2258)</f>
        <v>0</v>
      </c>
      <c r="BK2258" s="99">
        <f>SUMIFS(通讯通路门店!$AD:$AD,通讯通路门店!$S:$S,$G2258)</f>
        <v>0</v>
      </c>
      <c r="BL2258" s="99">
        <f>SUMIFS(通讯通路门店!$AE:$AE,通讯通路门店!$S:$S,$G2258)</f>
        <v>0</v>
      </c>
      <c r="BM2258" s="99">
        <f>SUMIFS(通讯通路门店!$AF:$AF,通讯通路门店!$S:$S,$G2258)</f>
        <v>0</v>
      </c>
      <c r="BN2258" s="99">
        <f>SUMIFS(通讯通路门店!$AG:$AG,通讯通路门店!$S:$S,$G2258)</f>
        <v>0</v>
      </c>
      <c r="BO2258" s="99">
        <f>SUMIFS(通讯通路门店!$AH:$AH,通讯通路门店!$S:$S,$G2258)</f>
        <v>0</v>
      </c>
      <c r="BP2258" s="99">
        <f>SUMIFS(通讯通路门店!$AI:$AI,通讯通路门店!$S:$S,$G2258)</f>
        <v>0</v>
      </c>
      <c r="BQ2258" s="83"/>
    </row>
    <row r="2259" spans="1:69">
      <c r="A2259" s="99" t="str">
        <f>IFERROR(_xlfn.XLOOKUP($G2259,通讯通路门店!$S$4:$S$993933,通讯通路门店!$A$4:$A$993933,0,0),"")</f>
        <v>海南省</v>
      </c>
      <c r="B2259" s="99" t="str">
        <f>IFERROR(_xlfn.XLOOKUP($G2259,通讯通路门店!$S$4:$S$993933,通讯通路门店!$B$4:$B$993933,0,0),"")</f>
        <v>乐东黎族自治县</v>
      </c>
      <c r="C2259" s="99" t="str">
        <f>IFERROR(_xlfn.XLOOKUP($G2259,通讯通路门店!$S$4:$S$993933,通讯通路门店!$C$4:$C$993933,0,0),"")</f>
        <v>乐东黎族自治县</v>
      </c>
      <c r="D2259" s="99" t="str">
        <f>IFERROR(_xlfn.XLOOKUP($G2259,通讯通路门店!$S$4:$S$993933,通讯通路门店!$D$4:$D$993933,0,0),"")</f>
        <v>万冲镇</v>
      </c>
      <c r="E2259" s="83"/>
      <c r="F2259" s="83"/>
      <c r="G2259" s="101"/>
      <c r="H2259" s="102">
        <f>IFERROR(_xlfn.XLOOKUP($G2259,通讯通路门店!$S$4:$S$993933,通讯通路门店!$R$4:$R$993933,0,0),"")</f>
        <v>0</v>
      </c>
      <c r="I2259" s="83"/>
      <c r="J2259" s="83"/>
      <c r="K2259" s="83"/>
      <c r="L2259" s="83"/>
      <c r="M2259" s="83"/>
      <c r="N2259" s="83"/>
      <c r="O2259" s="83"/>
      <c r="P2259" s="83"/>
      <c r="Q2259" s="83"/>
      <c r="R2259" s="83"/>
      <c r="S2259" s="83"/>
      <c r="T2259" s="83"/>
      <c r="U2259" s="99">
        <f>COUNTIF(通讯通路门店!$S:$S,$G2259)</f>
        <v>0</v>
      </c>
      <c r="V2259" s="99">
        <f>COUNTIFS(通讯通路门店!$S:$S,$G2259,通讯通路门店!$J:$J,"综合卖场")</f>
        <v>0</v>
      </c>
      <c r="W2259" s="99">
        <f>SUMIFS(通讯通路门店!$AJ:$AJ,通讯通路门店!$S:$S,通讯客户沙盘!$G2259)</f>
        <v>0</v>
      </c>
      <c r="X2259" s="99">
        <f t="shared" si="175"/>
        <v>0</v>
      </c>
      <c r="Y2259" s="99">
        <f>COUNTIFS(通讯通路门店!$S:$S,$G2259,通讯通路门店!$J:$J,"荣耀体验店")+COUNTIFS(通讯通路门店!$S:$S,$G2259,通讯通路门店!$J:$J,"荣耀授权专卖店")</f>
        <v>0</v>
      </c>
      <c r="Z2259" s="99">
        <f>COUNTIFS(通讯通路门店!$S:$S,$G2259,通讯通路门店!$J:$J,"VIVO体验店")</f>
        <v>0</v>
      </c>
      <c r="AA2259" s="99">
        <f>COUNTIFS(通讯通路门店!$S:$S,$G2259,通讯通路门店!$J:$J,"OPPO体验店")</f>
        <v>0</v>
      </c>
      <c r="AB2259" s="99">
        <f>COUNTIFS(通讯通路门店!$S:$S,$G2259,通讯通路门店!$J:$J,"华为授权体验店")+COUNTIFS(通讯通路门店!$S:$S,$G2259,通讯通路门店!$J:$J,"华为堡垒店")</f>
        <v>0</v>
      </c>
      <c r="AC2259" s="99">
        <f>COUNTIFS(通讯通路门店!$S:$S,$G2259,通讯通路门店!$J:$J,"小米体验店")</f>
        <v>0</v>
      </c>
      <c r="AD2259" s="99">
        <f>COUNTIFS(通讯通路门店!$S:$S,$G2259,通讯通路门店!$J:$J,"苹果体验店")</f>
        <v>0</v>
      </c>
      <c r="AE2259" s="99">
        <f>COUNTIFS(通讯通路门店!$S:$S,$G2259,通讯通路门店!$J:$J,"其他品牌专卖店")</f>
        <v>0</v>
      </c>
      <c r="AF2259" s="99">
        <f>SUMIFS(通讯通路门店!$BI:$BI,通讯通路门店!$S:$S,$G2259)</f>
        <v>0</v>
      </c>
      <c r="AG2259" s="99">
        <f>SUMIFS(通讯通路门店!$BH:$BH,通讯通路门店!$S:$S,$G2259)</f>
        <v>0</v>
      </c>
      <c r="AH2259" s="99">
        <f t="shared" si="176"/>
        <v>0</v>
      </c>
      <c r="AI2259" s="99">
        <f>SUMIFS(通讯通路门店!$BB:$BB,通讯通路门店!$S:$S,$G2259)</f>
        <v>0</v>
      </c>
      <c r="AJ2259" s="99">
        <f>SUMIFS(通讯通路门店!$BE:$BE,通讯通路门店!$S:$S,$G2259)</f>
        <v>0</v>
      </c>
      <c r="AK2259" s="99">
        <f>SUMIFS(通讯通路门店!$BG:$BG,通讯通路门店!$S:$S,$G2259)</f>
        <v>0</v>
      </c>
      <c r="AL2259" s="99">
        <f>SUMIFS(通讯通路门店!$BC:$BC,通讯通路门店!$S:$S,$G2259)</f>
        <v>0</v>
      </c>
      <c r="AM2259" s="99">
        <f>SUMIFS(通讯通路门店!$BD:$BD,通讯通路门店!$S:$S,$G2259)</f>
        <v>0</v>
      </c>
      <c r="AN2259" s="99">
        <f>SUMIFS(通讯通路门店!$BF:$BF,通讯通路门店!$S:$S,$G2259)</f>
        <v>0</v>
      </c>
      <c r="AO2259" s="99">
        <f t="shared" si="177"/>
        <v>0</v>
      </c>
      <c r="AP2259" s="99">
        <f>SUMIFS(通讯通路门店!$K:$K,通讯通路门店!$S:$S,$G2259)</f>
        <v>0</v>
      </c>
      <c r="AQ2259" s="83"/>
      <c r="AR2259" s="99">
        <f>SUMIFS(通讯通路门店!$T:$T,通讯通路门店!$S:$S,$G2259)</f>
        <v>0</v>
      </c>
      <c r="AS2259" s="99">
        <f>SUMIFS(通讯通路门店!$U:$U,通讯通路门店!$S:$S,$G2259)</f>
        <v>0</v>
      </c>
      <c r="AT2259" s="99">
        <f>SUMIFS(通讯通路门店!$V:$V,通讯通路门店!$S:$S,$G2259)</f>
        <v>0</v>
      </c>
      <c r="AU2259" s="99">
        <f>SUMIFS(通讯通路门店!$W:$W,通讯通路门店!$S:$S,$G2259)</f>
        <v>0</v>
      </c>
      <c r="AV2259" s="99">
        <f>SUMIFS(通讯通路门店!$Z:$Z,通讯通路门店!$S:$S,$G2259)</f>
        <v>0</v>
      </c>
      <c r="AW2259" s="99">
        <f>SUMIFS(通讯通路门店!$AB:$AB,通讯通路门店!$S:$S,$G2259)</f>
        <v>0</v>
      </c>
      <c r="AX2259" s="99">
        <f>SUMIFS(通讯通路门店!$X:$X,通讯通路门店!$S:$S,$G2259)</f>
        <v>0</v>
      </c>
      <c r="AY2259" s="99">
        <f>SUMIFS(通讯通路门店!$Y:$Y,通讯通路门店!$S:$S,$G2259)</f>
        <v>0</v>
      </c>
      <c r="AZ2259" s="99">
        <f>SUMIFS(通讯通路门店!$AA:$AA,通讯通路门店!$S:$S,$G2259)</f>
        <v>0</v>
      </c>
      <c r="BA2259" s="99">
        <f t="shared" si="178"/>
        <v>0</v>
      </c>
      <c r="BB2259" s="99">
        <f t="shared" si="179"/>
        <v>0</v>
      </c>
      <c r="BC2259" s="99">
        <f>SUMIFS(通讯通路门店!$W:$W,通讯通路门店!$S:$S,$G2259,通讯通路门店!$J:$J,"荣耀体验店")+SUMIFS(通讯通路门店!$W:$W,通讯通路门店!$S:$S,$G2259,通讯通路门店!$J:$J,"荣耀授权专卖店")</f>
        <v>0</v>
      </c>
      <c r="BD2259" s="99">
        <f>SUMIFS(通讯通路门店!$Z:$Z,通讯通路门店!$S:$S,$G2259,通讯通路门店!$J:$J,"VIVO体验店")</f>
        <v>0</v>
      </c>
      <c r="BE2259" s="99">
        <f>SUMIFS(通讯通路门店!$AB:$AB,通讯通路门店!$S:$S,$G2259,通讯通路门店!$J:$J,"OPPO体验店")</f>
        <v>0</v>
      </c>
      <c r="BF2259" s="99">
        <f>SUMIFS(通讯通路门店!$X:$X,通讯通路门店!$S:$S,$G2259,通讯通路门店!$J:$J,"华为授权体验店")+SUMIFS(通讯通路门店!$AA:$AA,通讯通路门店!$S:$S,$G2259,通讯通路门店!$J:$J,"华为堡垒店")</f>
        <v>0</v>
      </c>
      <c r="BG2259" s="99">
        <f>SUMIFS(通讯通路门店!$Y:$Y,通讯通路门店!$S:$S,$G2259,通讯通路门店!$J:$J,"小米体验店")</f>
        <v>0</v>
      </c>
      <c r="BH2259" s="99">
        <f>SUMIFS(通讯通路门店!$AA:$AA,通讯通路门店!$S:$S,$G2259,通讯通路门店!$J:$J,"苹果体验店")</f>
        <v>0</v>
      </c>
      <c r="BI2259" s="99">
        <f>SUMIFS(通讯通路门店!$K:$K,通讯通路门店!$S:$S,$G2259,通讯通路门店!$J:$J,"其他品牌专卖店")</f>
        <v>0</v>
      </c>
      <c r="BJ2259" s="99">
        <f>SUMIFS(通讯通路门店!$AC:$AC,通讯通路门店!$S:$S,$G2259)</f>
        <v>0</v>
      </c>
      <c r="BK2259" s="99">
        <f>SUMIFS(通讯通路门店!$AD:$AD,通讯通路门店!$S:$S,$G2259)</f>
        <v>0</v>
      </c>
      <c r="BL2259" s="99">
        <f>SUMIFS(通讯通路门店!$AE:$AE,通讯通路门店!$S:$S,$G2259)</f>
        <v>0</v>
      </c>
      <c r="BM2259" s="99">
        <f>SUMIFS(通讯通路门店!$AF:$AF,通讯通路门店!$S:$S,$G2259)</f>
        <v>0</v>
      </c>
      <c r="BN2259" s="99">
        <f>SUMIFS(通讯通路门店!$AG:$AG,通讯通路门店!$S:$S,$G2259)</f>
        <v>0</v>
      </c>
      <c r="BO2259" s="99">
        <f>SUMIFS(通讯通路门店!$AH:$AH,通讯通路门店!$S:$S,$G2259)</f>
        <v>0</v>
      </c>
      <c r="BP2259" s="99">
        <f>SUMIFS(通讯通路门店!$AI:$AI,通讯通路门店!$S:$S,$G2259)</f>
        <v>0</v>
      </c>
      <c r="BQ2259" s="83"/>
    </row>
    <row r="2260" spans="1:69">
      <c r="A2260" s="99" t="str">
        <f>IFERROR(_xlfn.XLOOKUP($G2260,通讯通路门店!$S$4:$S$993933,通讯通路门店!$A$4:$A$993933,0,0),"")</f>
        <v>海南省</v>
      </c>
      <c r="B2260" s="99" t="str">
        <f>IFERROR(_xlfn.XLOOKUP($G2260,通讯通路门店!$S$4:$S$993933,通讯通路门店!$B$4:$B$993933,0,0),"")</f>
        <v>乐东黎族自治县</v>
      </c>
      <c r="C2260" s="99" t="str">
        <f>IFERROR(_xlfn.XLOOKUP($G2260,通讯通路门店!$S$4:$S$993933,通讯通路门店!$C$4:$C$993933,0,0),"")</f>
        <v>乐东黎族自治县</v>
      </c>
      <c r="D2260" s="99" t="str">
        <f>IFERROR(_xlfn.XLOOKUP($G2260,通讯通路门店!$S$4:$S$993933,通讯通路门店!$D$4:$D$993933,0,0),"")</f>
        <v>万冲镇</v>
      </c>
      <c r="E2260" s="83"/>
      <c r="F2260" s="83"/>
      <c r="G2260" s="101"/>
      <c r="H2260" s="102">
        <f>IFERROR(_xlfn.XLOOKUP($G2260,通讯通路门店!$S$4:$S$993933,通讯通路门店!$R$4:$R$993933,0,0),"")</f>
        <v>0</v>
      </c>
      <c r="I2260" s="83"/>
      <c r="J2260" s="83"/>
      <c r="K2260" s="83"/>
      <c r="L2260" s="83"/>
      <c r="M2260" s="83"/>
      <c r="N2260" s="83"/>
      <c r="O2260" s="83"/>
      <c r="P2260" s="83"/>
      <c r="Q2260" s="83"/>
      <c r="R2260" s="83"/>
      <c r="S2260" s="83"/>
      <c r="T2260" s="83"/>
      <c r="U2260" s="99">
        <f>COUNTIF(通讯通路门店!$S:$S,$G2260)</f>
        <v>0</v>
      </c>
      <c r="V2260" s="99">
        <f>COUNTIFS(通讯通路门店!$S:$S,$G2260,通讯通路门店!$J:$J,"综合卖场")</f>
        <v>0</v>
      </c>
      <c r="W2260" s="99">
        <f>SUMIFS(通讯通路门店!$AJ:$AJ,通讯通路门店!$S:$S,通讯客户沙盘!$G2260)</f>
        <v>0</v>
      </c>
      <c r="X2260" s="99">
        <f t="shared" si="175"/>
        <v>0</v>
      </c>
      <c r="Y2260" s="99">
        <f>COUNTIFS(通讯通路门店!$S:$S,$G2260,通讯通路门店!$J:$J,"荣耀体验店")+COUNTIFS(通讯通路门店!$S:$S,$G2260,通讯通路门店!$J:$J,"荣耀授权专卖店")</f>
        <v>0</v>
      </c>
      <c r="Z2260" s="99">
        <f>COUNTIFS(通讯通路门店!$S:$S,$G2260,通讯通路门店!$J:$J,"VIVO体验店")</f>
        <v>0</v>
      </c>
      <c r="AA2260" s="99">
        <f>COUNTIFS(通讯通路门店!$S:$S,$G2260,通讯通路门店!$J:$J,"OPPO体验店")</f>
        <v>0</v>
      </c>
      <c r="AB2260" s="99">
        <f>COUNTIFS(通讯通路门店!$S:$S,$G2260,通讯通路门店!$J:$J,"华为授权体验店")+COUNTIFS(通讯通路门店!$S:$S,$G2260,通讯通路门店!$J:$J,"华为堡垒店")</f>
        <v>0</v>
      </c>
      <c r="AC2260" s="99">
        <f>COUNTIFS(通讯通路门店!$S:$S,$G2260,通讯通路门店!$J:$J,"小米体验店")</f>
        <v>0</v>
      </c>
      <c r="AD2260" s="99">
        <f>COUNTIFS(通讯通路门店!$S:$S,$G2260,通讯通路门店!$J:$J,"苹果体验店")</f>
        <v>0</v>
      </c>
      <c r="AE2260" s="99">
        <f>COUNTIFS(通讯通路门店!$S:$S,$G2260,通讯通路门店!$J:$J,"其他品牌专卖店")</f>
        <v>0</v>
      </c>
      <c r="AF2260" s="99">
        <f>SUMIFS(通讯通路门店!$BI:$BI,通讯通路门店!$S:$S,$G2260)</f>
        <v>0</v>
      </c>
      <c r="AG2260" s="99">
        <f>SUMIFS(通讯通路门店!$BH:$BH,通讯通路门店!$S:$S,$G2260)</f>
        <v>0</v>
      </c>
      <c r="AH2260" s="99">
        <f t="shared" si="176"/>
        <v>0</v>
      </c>
      <c r="AI2260" s="99">
        <f>SUMIFS(通讯通路门店!$BB:$BB,通讯通路门店!$S:$S,$G2260)</f>
        <v>0</v>
      </c>
      <c r="AJ2260" s="99">
        <f>SUMIFS(通讯通路门店!$BE:$BE,通讯通路门店!$S:$S,$G2260)</f>
        <v>0</v>
      </c>
      <c r="AK2260" s="99">
        <f>SUMIFS(通讯通路门店!$BG:$BG,通讯通路门店!$S:$S,$G2260)</f>
        <v>0</v>
      </c>
      <c r="AL2260" s="99">
        <f>SUMIFS(通讯通路门店!$BC:$BC,通讯通路门店!$S:$S,$G2260)</f>
        <v>0</v>
      </c>
      <c r="AM2260" s="99">
        <f>SUMIFS(通讯通路门店!$BD:$BD,通讯通路门店!$S:$S,$G2260)</f>
        <v>0</v>
      </c>
      <c r="AN2260" s="99">
        <f>SUMIFS(通讯通路门店!$BF:$BF,通讯通路门店!$S:$S,$G2260)</f>
        <v>0</v>
      </c>
      <c r="AO2260" s="99">
        <f t="shared" si="177"/>
        <v>0</v>
      </c>
      <c r="AP2260" s="99">
        <f>SUMIFS(通讯通路门店!$K:$K,通讯通路门店!$S:$S,$G2260)</f>
        <v>0</v>
      </c>
      <c r="AQ2260" s="83"/>
      <c r="AR2260" s="99">
        <f>SUMIFS(通讯通路门店!$T:$T,通讯通路门店!$S:$S,$G2260)</f>
        <v>0</v>
      </c>
      <c r="AS2260" s="99">
        <f>SUMIFS(通讯通路门店!$U:$U,通讯通路门店!$S:$S,$G2260)</f>
        <v>0</v>
      </c>
      <c r="AT2260" s="99">
        <f>SUMIFS(通讯通路门店!$V:$V,通讯通路门店!$S:$S,$G2260)</f>
        <v>0</v>
      </c>
      <c r="AU2260" s="99">
        <f>SUMIFS(通讯通路门店!$W:$W,通讯通路门店!$S:$S,$G2260)</f>
        <v>0</v>
      </c>
      <c r="AV2260" s="99">
        <f>SUMIFS(通讯通路门店!$Z:$Z,通讯通路门店!$S:$S,$G2260)</f>
        <v>0</v>
      </c>
      <c r="AW2260" s="99">
        <f>SUMIFS(通讯通路门店!$AB:$AB,通讯通路门店!$S:$S,$G2260)</f>
        <v>0</v>
      </c>
      <c r="AX2260" s="99">
        <f>SUMIFS(通讯通路门店!$X:$X,通讯通路门店!$S:$S,$G2260)</f>
        <v>0</v>
      </c>
      <c r="AY2260" s="99">
        <f>SUMIFS(通讯通路门店!$Y:$Y,通讯通路门店!$S:$S,$G2260)</f>
        <v>0</v>
      </c>
      <c r="AZ2260" s="99">
        <f>SUMIFS(通讯通路门店!$AA:$AA,通讯通路门店!$S:$S,$G2260)</f>
        <v>0</v>
      </c>
      <c r="BA2260" s="99">
        <f t="shared" si="178"/>
        <v>0</v>
      </c>
      <c r="BB2260" s="99">
        <f t="shared" si="179"/>
        <v>0</v>
      </c>
      <c r="BC2260" s="99">
        <f>SUMIFS(通讯通路门店!$W:$W,通讯通路门店!$S:$S,$G2260,通讯通路门店!$J:$J,"荣耀体验店")+SUMIFS(通讯通路门店!$W:$W,通讯通路门店!$S:$S,$G2260,通讯通路门店!$J:$J,"荣耀授权专卖店")</f>
        <v>0</v>
      </c>
      <c r="BD2260" s="99">
        <f>SUMIFS(通讯通路门店!$Z:$Z,通讯通路门店!$S:$S,$G2260,通讯通路门店!$J:$J,"VIVO体验店")</f>
        <v>0</v>
      </c>
      <c r="BE2260" s="99">
        <f>SUMIFS(通讯通路门店!$AB:$AB,通讯通路门店!$S:$S,$G2260,通讯通路门店!$J:$J,"OPPO体验店")</f>
        <v>0</v>
      </c>
      <c r="BF2260" s="99">
        <f>SUMIFS(通讯通路门店!$X:$X,通讯通路门店!$S:$S,$G2260,通讯通路门店!$J:$J,"华为授权体验店")+SUMIFS(通讯通路门店!$AA:$AA,通讯通路门店!$S:$S,$G2260,通讯通路门店!$J:$J,"华为堡垒店")</f>
        <v>0</v>
      </c>
      <c r="BG2260" s="99">
        <f>SUMIFS(通讯通路门店!$Y:$Y,通讯通路门店!$S:$S,$G2260,通讯通路门店!$J:$J,"小米体验店")</f>
        <v>0</v>
      </c>
      <c r="BH2260" s="99">
        <f>SUMIFS(通讯通路门店!$AA:$AA,通讯通路门店!$S:$S,$G2260,通讯通路门店!$J:$J,"苹果体验店")</f>
        <v>0</v>
      </c>
      <c r="BI2260" s="99">
        <f>SUMIFS(通讯通路门店!$K:$K,通讯通路门店!$S:$S,$G2260,通讯通路门店!$J:$J,"其他品牌专卖店")</f>
        <v>0</v>
      </c>
      <c r="BJ2260" s="99">
        <f>SUMIFS(通讯通路门店!$AC:$AC,通讯通路门店!$S:$S,$G2260)</f>
        <v>0</v>
      </c>
      <c r="BK2260" s="99">
        <f>SUMIFS(通讯通路门店!$AD:$AD,通讯通路门店!$S:$S,$G2260)</f>
        <v>0</v>
      </c>
      <c r="BL2260" s="99">
        <f>SUMIFS(通讯通路门店!$AE:$AE,通讯通路门店!$S:$S,$G2260)</f>
        <v>0</v>
      </c>
      <c r="BM2260" s="99">
        <f>SUMIFS(通讯通路门店!$AF:$AF,通讯通路门店!$S:$S,$G2260)</f>
        <v>0</v>
      </c>
      <c r="BN2260" s="99">
        <f>SUMIFS(通讯通路门店!$AG:$AG,通讯通路门店!$S:$S,$G2260)</f>
        <v>0</v>
      </c>
      <c r="BO2260" s="99">
        <f>SUMIFS(通讯通路门店!$AH:$AH,通讯通路门店!$S:$S,$G2260)</f>
        <v>0</v>
      </c>
      <c r="BP2260" s="99">
        <f>SUMIFS(通讯通路门店!$AI:$AI,通讯通路门店!$S:$S,$G2260)</f>
        <v>0</v>
      </c>
      <c r="BQ2260" s="83"/>
    </row>
    <row r="2261" spans="1:69">
      <c r="A2261" s="99" t="str">
        <f>IFERROR(_xlfn.XLOOKUP($G2261,通讯通路门店!$S$4:$S$993933,通讯通路门店!$A$4:$A$993933,0,0),"")</f>
        <v>海南省</v>
      </c>
      <c r="B2261" s="99" t="str">
        <f>IFERROR(_xlfn.XLOOKUP($G2261,通讯通路门店!$S$4:$S$993933,通讯通路门店!$B$4:$B$993933,0,0),"")</f>
        <v>乐东黎族自治县</v>
      </c>
      <c r="C2261" s="99" t="str">
        <f>IFERROR(_xlfn.XLOOKUP($G2261,通讯通路门店!$S$4:$S$993933,通讯通路门店!$C$4:$C$993933,0,0),"")</f>
        <v>乐东黎族自治县</v>
      </c>
      <c r="D2261" s="99" t="str">
        <f>IFERROR(_xlfn.XLOOKUP($G2261,通讯通路门店!$S$4:$S$993933,通讯通路门店!$D$4:$D$993933,0,0),"")</f>
        <v>万冲镇</v>
      </c>
      <c r="E2261" s="83"/>
      <c r="F2261" s="83"/>
      <c r="G2261" s="101"/>
      <c r="H2261" s="102">
        <f>IFERROR(_xlfn.XLOOKUP($G2261,通讯通路门店!$S$4:$S$993933,通讯通路门店!$R$4:$R$993933,0,0),"")</f>
        <v>0</v>
      </c>
      <c r="I2261" s="83"/>
      <c r="J2261" s="83"/>
      <c r="K2261" s="83"/>
      <c r="L2261" s="83"/>
      <c r="M2261" s="83"/>
      <c r="N2261" s="83"/>
      <c r="O2261" s="83"/>
      <c r="P2261" s="83"/>
      <c r="Q2261" s="83"/>
      <c r="R2261" s="83"/>
      <c r="S2261" s="83"/>
      <c r="T2261" s="83"/>
      <c r="U2261" s="99">
        <f>COUNTIF(通讯通路门店!$S:$S,$G2261)</f>
        <v>0</v>
      </c>
      <c r="V2261" s="99">
        <f>COUNTIFS(通讯通路门店!$S:$S,$G2261,通讯通路门店!$J:$J,"综合卖场")</f>
        <v>0</v>
      </c>
      <c r="W2261" s="99">
        <f>SUMIFS(通讯通路门店!$AJ:$AJ,通讯通路门店!$S:$S,通讯客户沙盘!$G2261)</f>
        <v>0</v>
      </c>
      <c r="X2261" s="99">
        <f t="shared" si="175"/>
        <v>0</v>
      </c>
      <c r="Y2261" s="99">
        <f>COUNTIFS(通讯通路门店!$S:$S,$G2261,通讯通路门店!$J:$J,"荣耀体验店")+COUNTIFS(通讯通路门店!$S:$S,$G2261,通讯通路门店!$J:$J,"荣耀授权专卖店")</f>
        <v>0</v>
      </c>
      <c r="Z2261" s="99">
        <f>COUNTIFS(通讯通路门店!$S:$S,$G2261,通讯通路门店!$J:$J,"VIVO体验店")</f>
        <v>0</v>
      </c>
      <c r="AA2261" s="99">
        <f>COUNTIFS(通讯通路门店!$S:$S,$G2261,通讯通路门店!$J:$J,"OPPO体验店")</f>
        <v>0</v>
      </c>
      <c r="AB2261" s="99">
        <f>COUNTIFS(通讯通路门店!$S:$S,$G2261,通讯通路门店!$J:$J,"华为授权体验店")+COUNTIFS(通讯通路门店!$S:$S,$G2261,通讯通路门店!$J:$J,"华为堡垒店")</f>
        <v>0</v>
      </c>
      <c r="AC2261" s="99">
        <f>COUNTIFS(通讯通路门店!$S:$S,$G2261,通讯通路门店!$J:$J,"小米体验店")</f>
        <v>0</v>
      </c>
      <c r="AD2261" s="99">
        <f>COUNTIFS(通讯通路门店!$S:$S,$G2261,通讯通路门店!$J:$J,"苹果体验店")</f>
        <v>0</v>
      </c>
      <c r="AE2261" s="99">
        <f>COUNTIFS(通讯通路门店!$S:$S,$G2261,通讯通路门店!$J:$J,"其他品牌专卖店")</f>
        <v>0</v>
      </c>
      <c r="AF2261" s="99">
        <f>SUMIFS(通讯通路门店!$BI:$BI,通讯通路门店!$S:$S,$G2261)</f>
        <v>0</v>
      </c>
      <c r="AG2261" s="99">
        <f>SUMIFS(通讯通路门店!$BH:$BH,通讯通路门店!$S:$S,$G2261)</f>
        <v>0</v>
      </c>
      <c r="AH2261" s="99">
        <f t="shared" si="176"/>
        <v>0</v>
      </c>
      <c r="AI2261" s="99">
        <f>SUMIFS(通讯通路门店!$BB:$BB,通讯通路门店!$S:$S,$G2261)</f>
        <v>0</v>
      </c>
      <c r="AJ2261" s="99">
        <f>SUMIFS(通讯通路门店!$BE:$BE,通讯通路门店!$S:$S,$G2261)</f>
        <v>0</v>
      </c>
      <c r="AK2261" s="99">
        <f>SUMIFS(通讯通路门店!$BG:$BG,通讯通路门店!$S:$S,$G2261)</f>
        <v>0</v>
      </c>
      <c r="AL2261" s="99">
        <f>SUMIFS(通讯通路门店!$BC:$BC,通讯通路门店!$S:$S,$G2261)</f>
        <v>0</v>
      </c>
      <c r="AM2261" s="99">
        <f>SUMIFS(通讯通路门店!$BD:$BD,通讯通路门店!$S:$S,$G2261)</f>
        <v>0</v>
      </c>
      <c r="AN2261" s="99">
        <f>SUMIFS(通讯通路门店!$BF:$BF,通讯通路门店!$S:$S,$G2261)</f>
        <v>0</v>
      </c>
      <c r="AO2261" s="99">
        <f t="shared" si="177"/>
        <v>0</v>
      </c>
      <c r="AP2261" s="99">
        <f>SUMIFS(通讯通路门店!$K:$K,通讯通路门店!$S:$S,$G2261)</f>
        <v>0</v>
      </c>
      <c r="AQ2261" s="83"/>
      <c r="AR2261" s="99">
        <f>SUMIFS(通讯通路门店!$T:$T,通讯通路门店!$S:$S,$G2261)</f>
        <v>0</v>
      </c>
      <c r="AS2261" s="99">
        <f>SUMIFS(通讯通路门店!$U:$U,通讯通路门店!$S:$S,$G2261)</f>
        <v>0</v>
      </c>
      <c r="AT2261" s="99">
        <f>SUMIFS(通讯通路门店!$V:$V,通讯通路门店!$S:$S,$G2261)</f>
        <v>0</v>
      </c>
      <c r="AU2261" s="99">
        <f>SUMIFS(通讯通路门店!$W:$W,通讯通路门店!$S:$S,$G2261)</f>
        <v>0</v>
      </c>
      <c r="AV2261" s="99">
        <f>SUMIFS(通讯通路门店!$Z:$Z,通讯通路门店!$S:$S,$G2261)</f>
        <v>0</v>
      </c>
      <c r="AW2261" s="99">
        <f>SUMIFS(通讯通路门店!$AB:$AB,通讯通路门店!$S:$S,$G2261)</f>
        <v>0</v>
      </c>
      <c r="AX2261" s="99">
        <f>SUMIFS(通讯通路门店!$X:$X,通讯通路门店!$S:$S,$G2261)</f>
        <v>0</v>
      </c>
      <c r="AY2261" s="99">
        <f>SUMIFS(通讯通路门店!$Y:$Y,通讯通路门店!$S:$S,$G2261)</f>
        <v>0</v>
      </c>
      <c r="AZ2261" s="99">
        <f>SUMIFS(通讯通路门店!$AA:$AA,通讯通路门店!$S:$S,$G2261)</f>
        <v>0</v>
      </c>
      <c r="BA2261" s="99">
        <f t="shared" si="178"/>
        <v>0</v>
      </c>
      <c r="BB2261" s="99">
        <f t="shared" si="179"/>
        <v>0</v>
      </c>
      <c r="BC2261" s="99">
        <f>SUMIFS(通讯通路门店!$W:$W,通讯通路门店!$S:$S,$G2261,通讯通路门店!$J:$J,"荣耀体验店")+SUMIFS(通讯通路门店!$W:$W,通讯通路门店!$S:$S,$G2261,通讯通路门店!$J:$J,"荣耀授权专卖店")</f>
        <v>0</v>
      </c>
      <c r="BD2261" s="99">
        <f>SUMIFS(通讯通路门店!$Z:$Z,通讯通路门店!$S:$S,$G2261,通讯通路门店!$J:$J,"VIVO体验店")</f>
        <v>0</v>
      </c>
      <c r="BE2261" s="99">
        <f>SUMIFS(通讯通路门店!$AB:$AB,通讯通路门店!$S:$S,$G2261,通讯通路门店!$J:$J,"OPPO体验店")</f>
        <v>0</v>
      </c>
      <c r="BF2261" s="99">
        <f>SUMIFS(通讯通路门店!$X:$X,通讯通路门店!$S:$S,$G2261,通讯通路门店!$J:$J,"华为授权体验店")+SUMIFS(通讯通路门店!$AA:$AA,通讯通路门店!$S:$S,$G2261,通讯通路门店!$J:$J,"华为堡垒店")</f>
        <v>0</v>
      </c>
      <c r="BG2261" s="99">
        <f>SUMIFS(通讯通路门店!$Y:$Y,通讯通路门店!$S:$S,$G2261,通讯通路门店!$J:$J,"小米体验店")</f>
        <v>0</v>
      </c>
      <c r="BH2261" s="99">
        <f>SUMIFS(通讯通路门店!$AA:$AA,通讯通路门店!$S:$S,$G2261,通讯通路门店!$J:$J,"苹果体验店")</f>
        <v>0</v>
      </c>
      <c r="BI2261" s="99">
        <f>SUMIFS(通讯通路门店!$K:$K,通讯通路门店!$S:$S,$G2261,通讯通路门店!$J:$J,"其他品牌专卖店")</f>
        <v>0</v>
      </c>
      <c r="BJ2261" s="99">
        <f>SUMIFS(通讯通路门店!$AC:$AC,通讯通路门店!$S:$S,$G2261)</f>
        <v>0</v>
      </c>
      <c r="BK2261" s="99">
        <f>SUMIFS(通讯通路门店!$AD:$AD,通讯通路门店!$S:$S,$G2261)</f>
        <v>0</v>
      </c>
      <c r="BL2261" s="99">
        <f>SUMIFS(通讯通路门店!$AE:$AE,通讯通路门店!$S:$S,$G2261)</f>
        <v>0</v>
      </c>
      <c r="BM2261" s="99">
        <f>SUMIFS(通讯通路门店!$AF:$AF,通讯通路门店!$S:$S,$G2261)</f>
        <v>0</v>
      </c>
      <c r="BN2261" s="99">
        <f>SUMIFS(通讯通路门店!$AG:$AG,通讯通路门店!$S:$S,$G2261)</f>
        <v>0</v>
      </c>
      <c r="BO2261" s="99">
        <f>SUMIFS(通讯通路门店!$AH:$AH,通讯通路门店!$S:$S,$G2261)</f>
        <v>0</v>
      </c>
      <c r="BP2261" s="99">
        <f>SUMIFS(通讯通路门店!$AI:$AI,通讯通路门店!$S:$S,$G2261)</f>
        <v>0</v>
      </c>
      <c r="BQ2261" s="83"/>
    </row>
    <row r="2262" spans="1:69">
      <c r="A2262" s="99" t="str">
        <f>IFERROR(_xlfn.XLOOKUP($G2262,通讯通路门店!$S$4:$S$993933,通讯通路门店!$A$4:$A$993933,0,0),"")</f>
        <v>海南省</v>
      </c>
      <c r="B2262" s="99" t="str">
        <f>IFERROR(_xlfn.XLOOKUP($G2262,通讯通路门店!$S$4:$S$993933,通讯通路门店!$B$4:$B$993933,0,0),"")</f>
        <v>乐东黎族自治县</v>
      </c>
      <c r="C2262" s="99" t="str">
        <f>IFERROR(_xlfn.XLOOKUP($G2262,通讯通路门店!$S$4:$S$993933,通讯通路门店!$C$4:$C$993933,0,0),"")</f>
        <v>乐东黎族自治县</v>
      </c>
      <c r="D2262" s="99" t="str">
        <f>IFERROR(_xlfn.XLOOKUP($G2262,通讯通路门店!$S$4:$S$993933,通讯通路门店!$D$4:$D$993933,0,0),"")</f>
        <v>万冲镇</v>
      </c>
      <c r="E2262" s="83"/>
      <c r="F2262" s="83"/>
      <c r="G2262" s="101"/>
      <c r="H2262" s="102">
        <f>IFERROR(_xlfn.XLOOKUP($G2262,通讯通路门店!$S$4:$S$993933,通讯通路门店!$R$4:$R$993933,0,0),"")</f>
        <v>0</v>
      </c>
      <c r="I2262" s="83"/>
      <c r="J2262" s="83"/>
      <c r="K2262" s="83"/>
      <c r="L2262" s="83"/>
      <c r="M2262" s="83"/>
      <c r="N2262" s="83"/>
      <c r="O2262" s="83"/>
      <c r="P2262" s="83"/>
      <c r="Q2262" s="83"/>
      <c r="R2262" s="83"/>
      <c r="S2262" s="83"/>
      <c r="T2262" s="83"/>
      <c r="U2262" s="99">
        <f>COUNTIF(通讯通路门店!$S:$S,$G2262)</f>
        <v>0</v>
      </c>
      <c r="V2262" s="99">
        <f>COUNTIFS(通讯通路门店!$S:$S,$G2262,通讯通路门店!$J:$J,"综合卖场")</f>
        <v>0</v>
      </c>
      <c r="W2262" s="99">
        <f>SUMIFS(通讯通路门店!$AJ:$AJ,通讯通路门店!$S:$S,通讯客户沙盘!$G2262)</f>
        <v>0</v>
      </c>
      <c r="X2262" s="99">
        <f t="shared" si="175"/>
        <v>0</v>
      </c>
      <c r="Y2262" s="99">
        <f>COUNTIFS(通讯通路门店!$S:$S,$G2262,通讯通路门店!$J:$J,"荣耀体验店")+COUNTIFS(通讯通路门店!$S:$S,$G2262,通讯通路门店!$J:$J,"荣耀授权专卖店")</f>
        <v>0</v>
      </c>
      <c r="Z2262" s="99">
        <f>COUNTIFS(通讯通路门店!$S:$S,$G2262,通讯通路门店!$J:$J,"VIVO体验店")</f>
        <v>0</v>
      </c>
      <c r="AA2262" s="99">
        <f>COUNTIFS(通讯通路门店!$S:$S,$G2262,通讯通路门店!$J:$J,"OPPO体验店")</f>
        <v>0</v>
      </c>
      <c r="AB2262" s="99">
        <f>COUNTIFS(通讯通路门店!$S:$S,$G2262,通讯通路门店!$J:$J,"华为授权体验店")+COUNTIFS(通讯通路门店!$S:$S,$G2262,通讯通路门店!$J:$J,"华为堡垒店")</f>
        <v>0</v>
      </c>
      <c r="AC2262" s="99">
        <f>COUNTIFS(通讯通路门店!$S:$S,$G2262,通讯通路门店!$J:$J,"小米体验店")</f>
        <v>0</v>
      </c>
      <c r="AD2262" s="99">
        <f>COUNTIFS(通讯通路门店!$S:$S,$G2262,通讯通路门店!$J:$J,"苹果体验店")</f>
        <v>0</v>
      </c>
      <c r="AE2262" s="99">
        <f>COUNTIFS(通讯通路门店!$S:$S,$G2262,通讯通路门店!$J:$J,"其他品牌专卖店")</f>
        <v>0</v>
      </c>
      <c r="AF2262" s="99">
        <f>SUMIFS(通讯通路门店!$BI:$BI,通讯通路门店!$S:$S,$G2262)</f>
        <v>0</v>
      </c>
      <c r="AG2262" s="99">
        <f>SUMIFS(通讯通路门店!$BH:$BH,通讯通路门店!$S:$S,$G2262)</f>
        <v>0</v>
      </c>
      <c r="AH2262" s="99">
        <f t="shared" si="176"/>
        <v>0</v>
      </c>
      <c r="AI2262" s="99">
        <f>SUMIFS(通讯通路门店!$BB:$BB,通讯通路门店!$S:$S,$G2262)</f>
        <v>0</v>
      </c>
      <c r="AJ2262" s="99">
        <f>SUMIFS(通讯通路门店!$BE:$BE,通讯通路门店!$S:$S,$G2262)</f>
        <v>0</v>
      </c>
      <c r="AK2262" s="99">
        <f>SUMIFS(通讯通路门店!$BG:$BG,通讯通路门店!$S:$S,$G2262)</f>
        <v>0</v>
      </c>
      <c r="AL2262" s="99">
        <f>SUMIFS(通讯通路门店!$BC:$BC,通讯通路门店!$S:$S,$G2262)</f>
        <v>0</v>
      </c>
      <c r="AM2262" s="99">
        <f>SUMIFS(通讯通路门店!$BD:$BD,通讯通路门店!$S:$S,$G2262)</f>
        <v>0</v>
      </c>
      <c r="AN2262" s="99">
        <f>SUMIFS(通讯通路门店!$BF:$BF,通讯通路门店!$S:$S,$G2262)</f>
        <v>0</v>
      </c>
      <c r="AO2262" s="99">
        <f t="shared" si="177"/>
        <v>0</v>
      </c>
      <c r="AP2262" s="99">
        <f>SUMIFS(通讯通路门店!$K:$K,通讯通路门店!$S:$S,$G2262)</f>
        <v>0</v>
      </c>
      <c r="AQ2262" s="83"/>
      <c r="AR2262" s="99">
        <f>SUMIFS(通讯通路门店!$T:$T,通讯通路门店!$S:$S,$G2262)</f>
        <v>0</v>
      </c>
      <c r="AS2262" s="99">
        <f>SUMIFS(通讯通路门店!$U:$U,通讯通路门店!$S:$S,$G2262)</f>
        <v>0</v>
      </c>
      <c r="AT2262" s="99">
        <f>SUMIFS(通讯通路门店!$V:$V,通讯通路门店!$S:$S,$G2262)</f>
        <v>0</v>
      </c>
      <c r="AU2262" s="99">
        <f>SUMIFS(通讯通路门店!$W:$W,通讯通路门店!$S:$S,$G2262)</f>
        <v>0</v>
      </c>
      <c r="AV2262" s="99">
        <f>SUMIFS(通讯通路门店!$Z:$Z,通讯通路门店!$S:$S,$G2262)</f>
        <v>0</v>
      </c>
      <c r="AW2262" s="99">
        <f>SUMIFS(通讯通路门店!$AB:$AB,通讯通路门店!$S:$S,$G2262)</f>
        <v>0</v>
      </c>
      <c r="AX2262" s="99">
        <f>SUMIFS(通讯通路门店!$X:$X,通讯通路门店!$S:$S,$G2262)</f>
        <v>0</v>
      </c>
      <c r="AY2262" s="99">
        <f>SUMIFS(通讯通路门店!$Y:$Y,通讯通路门店!$S:$S,$G2262)</f>
        <v>0</v>
      </c>
      <c r="AZ2262" s="99">
        <f>SUMIFS(通讯通路门店!$AA:$AA,通讯通路门店!$S:$S,$G2262)</f>
        <v>0</v>
      </c>
      <c r="BA2262" s="99">
        <f t="shared" si="178"/>
        <v>0</v>
      </c>
      <c r="BB2262" s="99">
        <f t="shared" si="179"/>
        <v>0</v>
      </c>
      <c r="BC2262" s="99">
        <f>SUMIFS(通讯通路门店!$W:$W,通讯通路门店!$S:$S,$G2262,通讯通路门店!$J:$J,"荣耀体验店")+SUMIFS(通讯通路门店!$W:$W,通讯通路门店!$S:$S,$G2262,通讯通路门店!$J:$J,"荣耀授权专卖店")</f>
        <v>0</v>
      </c>
      <c r="BD2262" s="99">
        <f>SUMIFS(通讯通路门店!$Z:$Z,通讯通路门店!$S:$S,$G2262,通讯通路门店!$J:$J,"VIVO体验店")</f>
        <v>0</v>
      </c>
      <c r="BE2262" s="99">
        <f>SUMIFS(通讯通路门店!$AB:$AB,通讯通路门店!$S:$S,$G2262,通讯通路门店!$J:$J,"OPPO体验店")</f>
        <v>0</v>
      </c>
      <c r="BF2262" s="99">
        <f>SUMIFS(通讯通路门店!$X:$X,通讯通路门店!$S:$S,$G2262,通讯通路门店!$J:$J,"华为授权体验店")+SUMIFS(通讯通路门店!$AA:$AA,通讯通路门店!$S:$S,$G2262,通讯通路门店!$J:$J,"华为堡垒店")</f>
        <v>0</v>
      </c>
      <c r="BG2262" s="99">
        <f>SUMIFS(通讯通路门店!$Y:$Y,通讯通路门店!$S:$S,$G2262,通讯通路门店!$J:$J,"小米体验店")</f>
        <v>0</v>
      </c>
      <c r="BH2262" s="99">
        <f>SUMIFS(通讯通路门店!$AA:$AA,通讯通路门店!$S:$S,$G2262,通讯通路门店!$J:$J,"苹果体验店")</f>
        <v>0</v>
      </c>
      <c r="BI2262" s="99">
        <f>SUMIFS(通讯通路门店!$K:$K,通讯通路门店!$S:$S,$G2262,通讯通路门店!$J:$J,"其他品牌专卖店")</f>
        <v>0</v>
      </c>
      <c r="BJ2262" s="99">
        <f>SUMIFS(通讯通路门店!$AC:$AC,通讯通路门店!$S:$S,$G2262)</f>
        <v>0</v>
      </c>
      <c r="BK2262" s="99">
        <f>SUMIFS(通讯通路门店!$AD:$AD,通讯通路门店!$S:$S,$G2262)</f>
        <v>0</v>
      </c>
      <c r="BL2262" s="99">
        <f>SUMIFS(通讯通路门店!$AE:$AE,通讯通路门店!$S:$S,$G2262)</f>
        <v>0</v>
      </c>
      <c r="BM2262" s="99">
        <f>SUMIFS(通讯通路门店!$AF:$AF,通讯通路门店!$S:$S,$G2262)</f>
        <v>0</v>
      </c>
      <c r="BN2262" s="99">
        <f>SUMIFS(通讯通路门店!$AG:$AG,通讯通路门店!$S:$S,$G2262)</f>
        <v>0</v>
      </c>
      <c r="BO2262" s="99">
        <f>SUMIFS(通讯通路门店!$AH:$AH,通讯通路门店!$S:$S,$G2262)</f>
        <v>0</v>
      </c>
      <c r="BP2262" s="99">
        <f>SUMIFS(通讯通路门店!$AI:$AI,通讯通路门店!$S:$S,$G2262)</f>
        <v>0</v>
      </c>
      <c r="BQ2262" s="83"/>
    </row>
    <row r="2263" spans="1:69">
      <c r="A2263" s="99" t="str">
        <f>IFERROR(_xlfn.XLOOKUP($G2263,通讯通路门店!$S$4:$S$993933,通讯通路门店!$A$4:$A$993933,0,0),"")</f>
        <v>海南省</v>
      </c>
      <c r="B2263" s="99" t="str">
        <f>IFERROR(_xlfn.XLOOKUP($G2263,通讯通路门店!$S$4:$S$993933,通讯通路门店!$B$4:$B$993933,0,0),"")</f>
        <v>乐东黎族自治县</v>
      </c>
      <c r="C2263" s="99" t="str">
        <f>IFERROR(_xlfn.XLOOKUP($G2263,通讯通路门店!$S$4:$S$993933,通讯通路门店!$C$4:$C$993933,0,0),"")</f>
        <v>乐东黎族自治县</v>
      </c>
      <c r="D2263" s="99" t="str">
        <f>IFERROR(_xlfn.XLOOKUP($G2263,通讯通路门店!$S$4:$S$993933,通讯通路门店!$D$4:$D$993933,0,0),"")</f>
        <v>万冲镇</v>
      </c>
      <c r="E2263" s="83"/>
      <c r="F2263" s="83"/>
      <c r="G2263" s="101"/>
      <c r="H2263" s="102">
        <f>IFERROR(_xlfn.XLOOKUP($G2263,通讯通路门店!$S$4:$S$993933,通讯通路门店!$R$4:$R$993933,0,0),"")</f>
        <v>0</v>
      </c>
      <c r="I2263" s="83"/>
      <c r="J2263" s="83"/>
      <c r="K2263" s="83"/>
      <c r="L2263" s="83"/>
      <c r="M2263" s="83"/>
      <c r="N2263" s="83"/>
      <c r="O2263" s="83"/>
      <c r="P2263" s="83"/>
      <c r="Q2263" s="83"/>
      <c r="R2263" s="83"/>
      <c r="S2263" s="83"/>
      <c r="T2263" s="83"/>
      <c r="U2263" s="99">
        <f>COUNTIF(通讯通路门店!$S:$S,$G2263)</f>
        <v>0</v>
      </c>
      <c r="V2263" s="99">
        <f>COUNTIFS(通讯通路门店!$S:$S,$G2263,通讯通路门店!$J:$J,"综合卖场")</f>
        <v>0</v>
      </c>
      <c r="W2263" s="99">
        <f>SUMIFS(通讯通路门店!$AJ:$AJ,通讯通路门店!$S:$S,通讯客户沙盘!$G2263)</f>
        <v>0</v>
      </c>
      <c r="X2263" s="99">
        <f t="shared" si="175"/>
        <v>0</v>
      </c>
      <c r="Y2263" s="99">
        <f>COUNTIFS(通讯通路门店!$S:$S,$G2263,通讯通路门店!$J:$J,"荣耀体验店")+COUNTIFS(通讯通路门店!$S:$S,$G2263,通讯通路门店!$J:$J,"荣耀授权专卖店")</f>
        <v>0</v>
      </c>
      <c r="Z2263" s="99">
        <f>COUNTIFS(通讯通路门店!$S:$S,$G2263,通讯通路门店!$J:$J,"VIVO体验店")</f>
        <v>0</v>
      </c>
      <c r="AA2263" s="99">
        <f>COUNTIFS(通讯通路门店!$S:$S,$G2263,通讯通路门店!$J:$J,"OPPO体验店")</f>
        <v>0</v>
      </c>
      <c r="AB2263" s="99">
        <f>COUNTIFS(通讯通路门店!$S:$S,$G2263,通讯通路门店!$J:$J,"华为授权体验店")+COUNTIFS(通讯通路门店!$S:$S,$G2263,通讯通路门店!$J:$J,"华为堡垒店")</f>
        <v>0</v>
      </c>
      <c r="AC2263" s="99">
        <f>COUNTIFS(通讯通路门店!$S:$S,$G2263,通讯通路门店!$J:$J,"小米体验店")</f>
        <v>0</v>
      </c>
      <c r="AD2263" s="99">
        <f>COUNTIFS(通讯通路门店!$S:$S,$G2263,通讯通路门店!$J:$J,"苹果体验店")</f>
        <v>0</v>
      </c>
      <c r="AE2263" s="99">
        <f>COUNTIFS(通讯通路门店!$S:$S,$G2263,通讯通路门店!$J:$J,"其他品牌专卖店")</f>
        <v>0</v>
      </c>
      <c r="AF2263" s="99">
        <f>SUMIFS(通讯通路门店!$BI:$BI,通讯通路门店!$S:$S,$G2263)</f>
        <v>0</v>
      </c>
      <c r="AG2263" s="99">
        <f>SUMIFS(通讯通路门店!$BH:$BH,通讯通路门店!$S:$S,$G2263)</f>
        <v>0</v>
      </c>
      <c r="AH2263" s="99">
        <f t="shared" si="176"/>
        <v>0</v>
      </c>
      <c r="AI2263" s="99">
        <f>SUMIFS(通讯通路门店!$BB:$BB,通讯通路门店!$S:$S,$G2263)</f>
        <v>0</v>
      </c>
      <c r="AJ2263" s="99">
        <f>SUMIFS(通讯通路门店!$BE:$BE,通讯通路门店!$S:$S,$G2263)</f>
        <v>0</v>
      </c>
      <c r="AK2263" s="99">
        <f>SUMIFS(通讯通路门店!$BG:$BG,通讯通路门店!$S:$S,$G2263)</f>
        <v>0</v>
      </c>
      <c r="AL2263" s="99">
        <f>SUMIFS(通讯通路门店!$BC:$BC,通讯通路门店!$S:$S,$G2263)</f>
        <v>0</v>
      </c>
      <c r="AM2263" s="99">
        <f>SUMIFS(通讯通路门店!$BD:$BD,通讯通路门店!$S:$S,$G2263)</f>
        <v>0</v>
      </c>
      <c r="AN2263" s="99">
        <f>SUMIFS(通讯通路门店!$BF:$BF,通讯通路门店!$S:$S,$G2263)</f>
        <v>0</v>
      </c>
      <c r="AO2263" s="99">
        <f t="shared" si="177"/>
        <v>0</v>
      </c>
      <c r="AP2263" s="99">
        <f>SUMIFS(通讯通路门店!$K:$K,通讯通路门店!$S:$S,$G2263)</f>
        <v>0</v>
      </c>
      <c r="AQ2263" s="83"/>
      <c r="AR2263" s="99">
        <f>SUMIFS(通讯通路门店!$T:$T,通讯通路门店!$S:$S,$G2263)</f>
        <v>0</v>
      </c>
      <c r="AS2263" s="99">
        <f>SUMIFS(通讯通路门店!$U:$U,通讯通路门店!$S:$S,$G2263)</f>
        <v>0</v>
      </c>
      <c r="AT2263" s="99">
        <f>SUMIFS(通讯通路门店!$V:$V,通讯通路门店!$S:$S,$G2263)</f>
        <v>0</v>
      </c>
      <c r="AU2263" s="99">
        <f>SUMIFS(通讯通路门店!$W:$W,通讯通路门店!$S:$S,$G2263)</f>
        <v>0</v>
      </c>
      <c r="AV2263" s="99">
        <f>SUMIFS(通讯通路门店!$Z:$Z,通讯通路门店!$S:$S,$G2263)</f>
        <v>0</v>
      </c>
      <c r="AW2263" s="99">
        <f>SUMIFS(通讯通路门店!$AB:$AB,通讯通路门店!$S:$S,$G2263)</f>
        <v>0</v>
      </c>
      <c r="AX2263" s="99">
        <f>SUMIFS(通讯通路门店!$X:$X,通讯通路门店!$S:$S,$G2263)</f>
        <v>0</v>
      </c>
      <c r="AY2263" s="99">
        <f>SUMIFS(通讯通路门店!$Y:$Y,通讯通路门店!$S:$S,$G2263)</f>
        <v>0</v>
      </c>
      <c r="AZ2263" s="99">
        <f>SUMIFS(通讯通路门店!$AA:$AA,通讯通路门店!$S:$S,$G2263)</f>
        <v>0</v>
      </c>
      <c r="BA2263" s="99">
        <f t="shared" si="178"/>
        <v>0</v>
      </c>
      <c r="BB2263" s="99">
        <f t="shared" si="179"/>
        <v>0</v>
      </c>
      <c r="BC2263" s="99">
        <f>SUMIFS(通讯通路门店!$W:$W,通讯通路门店!$S:$S,$G2263,通讯通路门店!$J:$J,"荣耀体验店")+SUMIFS(通讯通路门店!$W:$W,通讯通路门店!$S:$S,$G2263,通讯通路门店!$J:$J,"荣耀授权专卖店")</f>
        <v>0</v>
      </c>
      <c r="BD2263" s="99">
        <f>SUMIFS(通讯通路门店!$Z:$Z,通讯通路门店!$S:$S,$G2263,通讯通路门店!$J:$J,"VIVO体验店")</f>
        <v>0</v>
      </c>
      <c r="BE2263" s="99">
        <f>SUMIFS(通讯通路门店!$AB:$AB,通讯通路门店!$S:$S,$G2263,通讯通路门店!$J:$J,"OPPO体验店")</f>
        <v>0</v>
      </c>
      <c r="BF2263" s="99">
        <f>SUMIFS(通讯通路门店!$X:$X,通讯通路门店!$S:$S,$G2263,通讯通路门店!$J:$J,"华为授权体验店")+SUMIFS(通讯通路门店!$AA:$AA,通讯通路门店!$S:$S,$G2263,通讯通路门店!$J:$J,"华为堡垒店")</f>
        <v>0</v>
      </c>
      <c r="BG2263" s="99">
        <f>SUMIFS(通讯通路门店!$Y:$Y,通讯通路门店!$S:$S,$G2263,通讯通路门店!$J:$J,"小米体验店")</f>
        <v>0</v>
      </c>
      <c r="BH2263" s="99">
        <f>SUMIFS(通讯通路门店!$AA:$AA,通讯通路门店!$S:$S,$G2263,通讯通路门店!$J:$J,"苹果体验店")</f>
        <v>0</v>
      </c>
      <c r="BI2263" s="99">
        <f>SUMIFS(通讯通路门店!$K:$K,通讯通路门店!$S:$S,$G2263,通讯通路门店!$J:$J,"其他品牌专卖店")</f>
        <v>0</v>
      </c>
      <c r="BJ2263" s="99">
        <f>SUMIFS(通讯通路门店!$AC:$AC,通讯通路门店!$S:$S,$G2263)</f>
        <v>0</v>
      </c>
      <c r="BK2263" s="99">
        <f>SUMIFS(通讯通路门店!$AD:$AD,通讯通路门店!$S:$S,$G2263)</f>
        <v>0</v>
      </c>
      <c r="BL2263" s="99">
        <f>SUMIFS(通讯通路门店!$AE:$AE,通讯通路门店!$S:$S,$G2263)</f>
        <v>0</v>
      </c>
      <c r="BM2263" s="99">
        <f>SUMIFS(通讯通路门店!$AF:$AF,通讯通路门店!$S:$S,$G2263)</f>
        <v>0</v>
      </c>
      <c r="BN2263" s="99">
        <f>SUMIFS(通讯通路门店!$AG:$AG,通讯通路门店!$S:$S,$G2263)</f>
        <v>0</v>
      </c>
      <c r="BO2263" s="99">
        <f>SUMIFS(通讯通路门店!$AH:$AH,通讯通路门店!$S:$S,$G2263)</f>
        <v>0</v>
      </c>
      <c r="BP2263" s="99">
        <f>SUMIFS(通讯通路门店!$AI:$AI,通讯通路门店!$S:$S,$G2263)</f>
        <v>0</v>
      </c>
      <c r="BQ2263" s="83"/>
    </row>
    <row r="2264" spans="1:69">
      <c r="A2264" s="99" t="str">
        <f>IFERROR(_xlfn.XLOOKUP($G2264,通讯通路门店!$S$4:$S$993933,通讯通路门店!$A$4:$A$993933,0,0),"")</f>
        <v>海南省</v>
      </c>
      <c r="B2264" s="99" t="str">
        <f>IFERROR(_xlfn.XLOOKUP($G2264,通讯通路门店!$S$4:$S$993933,通讯通路门店!$B$4:$B$993933,0,0),"")</f>
        <v>乐东黎族自治县</v>
      </c>
      <c r="C2264" s="99" t="str">
        <f>IFERROR(_xlfn.XLOOKUP($G2264,通讯通路门店!$S$4:$S$993933,通讯通路门店!$C$4:$C$993933,0,0),"")</f>
        <v>乐东黎族自治县</v>
      </c>
      <c r="D2264" s="99" t="str">
        <f>IFERROR(_xlfn.XLOOKUP($G2264,通讯通路门店!$S$4:$S$993933,通讯通路门店!$D$4:$D$993933,0,0),"")</f>
        <v>万冲镇</v>
      </c>
      <c r="E2264" s="83"/>
      <c r="F2264" s="83"/>
      <c r="G2264" s="101"/>
      <c r="H2264" s="102">
        <f>IFERROR(_xlfn.XLOOKUP($G2264,通讯通路门店!$S$4:$S$993933,通讯通路门店!$R$4:$R$993933,0,0),"")</f>
        <v>0</v>
      </c>
      <c r="I2264" s="83"/>
      <c r="J2264" s="83"/>
      <c r="K2264" s="83"/>
      <c r="L2264" s="83"/>
      <c r="M2264" s="83"/>
      <c r="N2264" s="83"/>
      <c r="O2264" s="83"/>
      <c r="P2264" s="83"/>
      <c r="Q2264" s="83"/>
      <c r="R2264" s="83"/>
      <c r="S2264" s="83"/>
      <c r="T2264" s="83"/>
      <c r="U2264" s="99">
        <f>COUNTIF(通讯通路门店!$S:$S,$G2264)</f>
        <v>0</v>
      </c>
      <c r="V2264" s="99">
        <f>COUNTIFS(通讯通路门店!$S:$S,$G2264,通讯通路门店!$J:$J,"综合卖场")</f>
        <v>0</v>
      </c>
      <c r="W2264" s="99">
        <f>SUMIFS(通讯通路门店!$AJ:$AJ,通讯通路门店!$S:$S,通讯客户沙盘!$G2264)</f>
        <v>0</v>
      </c>
      <c r="X2264" s="99">
        <f t="shared" si="175"/>
        <v>0</v>
      </c>
      <c r="Y2264" s="99">
        <f>COUNTIFS(通讯通路门店!$S:$S,$G2264,通讯通路门店!$J:$J,"荣耀体验店")+COUNTIFS(通讯通路门店!$S:$S,$G2264,通讯通路门店!$J:$J,"荣耀授权专卖店")</f>
        <v>0</v>
      </c>
      <c r="Z2264" s="99">
        <f>COUNTIFS(通讯通路门店!$S:$S,$G2264,通讯通路门店!$J:$J,"VIVO体验店")</f>
        <v>0</v>
      </c>
      <c r="AA2264" s="99">
        <f>COUNTIFS(通讯通路门店!$S:$S,$G2264,通讯通路门店!$J:$J,"OPPO体验店")</f>
        <v>0</v>
      </c>
      <c r="AB2264" s="99">
        <f>COUNTIFS(通讯通路门店!$S:$S,$G2264,通讯通路门店!$J:$J,"华为授权体验店")+COUNTIFS(通讯通路门店!$S:$S,$G2264,通讯通路门店!$J:$J,"华为堡垒店")</f>
        <v>0</v>
      </c>
      <c r="AC2264" s="99">
        <f>COUNTIFS(通讯通路门店!$S:$S,$G2264,通讯通路门店!$J:$J,"小米体验店")</f>
        <v>0</v>
      </c>
      <c r="AD2264" s="99">
        <f>COUNTIFS(通讯通路门店!$S:$S,$G2264,通讯通路门店!$J:$J,"苹果体验店")</f>
        <v>0</v>
      </c>
      <c r="AE2264" s="99">
        <f>COUNTIFS(通讯通路门店!$S:$S,$G2264,通讯通路门店!$J:$J,"其他品牌专卖店")</f>
        <v>0</v>
      </c>
      <c r="AF2264" s="99">
        <f>SUMIFS(通讯通路门店!$BI:$BI,通讯通路门店!$S:$S,$G2264)</f>
        <v>0</v>
      </c>
      <c r="AG2264" s="99">
        <f>SUMIFS(通讯通路门店!$BH:$BH,通讯通路门店!$S:$S,$G2264)</f>
        <v>0</v>
      </c>
      <c r="AH2264" s="99">
        <f t="shared" si="176"/>
        <v>0</v>
      </c>
      <c r="AI2264" s="99">
        <f>SUMIFS(通讯通路门店!$BB:$BB,通讯通路门店!$S:$S,$G2264)</f>
        <v>0</v>
      </c>
      <c r="AJ2264" s="99">
        <f>SUMIFS(通讯通路门店!$BE:$BE,通讯通路门店!$S:$S,$G2264)</f>
        <v>0</v>
      </c>
      <c r="AK2264" s="99">
        <f>SUMIFS(通讯通路门店!$BG:$BG,通讯通路门店!$S:$S,$G2264)</f>
        <v>0</v>
      </c>
      <c r="AL2264" s="99">
        <f>SUMIFS(通讯通路门店!$BC:$BC,通讯通路门店!$S:$S,$G2264)</f>
        <v>0</v>
      </c>
      <c r="AM2264" s="99">
        <f>SUMIFS(通讯通路门店!$BD:$BD,通讯通路门店!$S:$S,$G2264)</f>
        <v>0</v>
      </c>
      <c r="AN2264" s="99">
        <f>SUMIFS(通讯通路门店!$BF:$BF,通讯通路门店!$S:$S,$G2264)</f>
        <v>0</v>
      </c>
      <c r="AO2264" s="99">
        <f t="shared" si="177"/>
        <v>0</v>
      </c>
      <c r="AP2264" s="99">
        <f>SUMIFS(通讯通路门店!$K:$K,通讯通路门店!$S:$S,$G2264)</f>
        <v>0</v>
      </c>
      <c r="AQ2264" s="83"/>
      <c r="AR2264" s="99">
        <f>SUMIFS(通讯通路门店!$T:$T,通讯通路门店!$S:$S,$G2264)</f>
        <v>0</v>
      </c>
      <c r="AS2264" s="99">
        <f>SUMIFS(通讯通路门店!$U:$U,通讯通路门店!$S:$S,$G2264)</f>
        <v>0</v>
      </c>
      <c r="AT2264" s="99">
        <f>SUMIFS(通讯通路门店!$V:$V,通讯通路门店!$S:$S,$G2264)</f>
        <v>0</v>
      </c>
      <c r="AU2264" s="99">
        <f>SUMIFS(通讯通路门店!$W:$W,通讯通路门店!$S:$S,$G2264)</f>
        <v>0</v>
      </c>
      <c r="AV2264" s="99">
        <f>SUMIFS(通讯通路门店!$Z:$Z,通讯通路门店!$S:$S,$G2264)</f>
        <v>0</v>
      </c>
      <c r="AW2264" s="99">
        <f>SUMIFS(通讯通路门店!$AB:$AB,通讯通路门店!$S:$S,$G2264)</f>
        <v>0</v>
      </c>
      <c r="AX2264" s="99">
        <f>SUMIFS(通讯通路门店!$X:$X,通讯通路门店!$S:$S,$G2264)</f>
        <v>0</v>
      </c>
      <c r="AY2264" s="99">
        <f>SUMIFS(通讯通路门店!$Y:$Y,通讯通路门店!$S:$S,$G2264)</f>
        <v>0</v>
      </c>
      <c r="AZ2264" s="99">
        <f>SUMIFS(通讯通路门店!$AA:$AA,通讯通路门店!$S:$S,$G2264)</f>
        <v>0</v>
      </c>
      <c r="BA2264" s="99">
        <f t="shared" si="178"/>
        <v>0</v>
      </c>
      <c r="BB2264" s="99">
        <f t="shared" si="179"/>
        <v>0</v>
      </c>
      <c r="BC2264" s="99">
        <f>SUMIFS(通讯通路门店!$W:$W,通讯通路门店!$S:$S,$G2264,通讯通路门店!$J:$J,"荣耀体验店")+SUMIFS(通讯通路门店!$W:$W,通讯通路门店!$S:$S,$G2264,通讯通路门店!$J:$J,"荣耀授权专卖店")</f>
        <v>0</v>
      </c>
      <c r="BD2264" s="99">
        <f>SUMIFS(通讯通路门店!$Z:$Z,通讯通路门店!$S:$S,$G2264,通讯通路门店!$J:$J,"VIVO体验店")</f>
        <v>0</v>
      </c>
      <c r="BE2264" s="99">
        <f>SUMIFS(通讯通路门店!$AB:$AB,通讯通路门店!$S:$S,$G2264,通讯通路门店!$J:$J,"OPPO体验店")</f>
        <v>0</v>
      </c>
      <c r="BF2264" s="99">
        <f>SUMIFS(通讯通路门店!$X:$X,通讯通路门店!$S:$S,$G2264,通讯通路门店!$J:$J,"华为授权体验店")+SUMIFS(通讯通路门店!$AA:$AA,通讯通路门店!$S:$S,$G2264,通讯通路门店!$J:$J,"华为堡垒店")</f>
        <v>0</v>
      </c>
      <c r="BG2264" s="99">
        <f>SUMIFS(通讯通路门店!$Y:$Y,通讯通路门店!$S:$S,$G2264,通讯通路门店!$J:$J,"小米体验店")</f>
        <v>0</v>
      </c>
      <c r="BH2264" s="99">
        <f>SUMIFS(通讯通路门店!$AA:$AA,通讯通路门店!$S:$S,$G2264,通讯通路门店!$J:$J,"苹果体验店")</f>
        <v>0</v>
      </c>
      <c r="BI2264" s="99">
        <f>SUMIFS(通讯通路门店!$K:$K,通讯通路门店!$S:$S,$G2264,通讯通路门店!$J:$J,"其他品牌专卖店")</f>
        <v>0</v>
      </c>
      <c r="BJ2264" s="99">
        <f>SUMIFS(通讯通路门店!$AC:$AC,通讯通路门店!$S:$S,$G2264)</f>
        <v>0</v>
      </c>
      <c r="BK2264" s="99">
        <f>SUMIFS(通讯通路门店!$AD:$AD,通讯通路门店!$S:$S,$G2264)</f>
        <v>0</v>
      </c>
      <c r="BL2264" s="99">
        <f>SUMIFS(通讯通路门店!$AE:$AE,通讯通路门店!$S:$S,$G2264)</f>
        <v>0</v>
      </c>
      <c r="BM2264" s="99">
        <f>SUMIFS(通讯通路门店!$AF:$AF,通讯通路门店!$S:$S,$G2264)</f>
        <v>0</v>
      </c>
      <c r="BN2264" s="99">
        <f>SUMIFS(通讯通路门店!$AG:$AG,通讯通路门店!$S:$S,$G2264)</f>
        <v>0</v>
      </c>
      <c r="BO2264" s="99">
        <f>SUMIFS(通讯通路门店!$AH:$AH,通讯通路门店!$S:$S,$G2264)</f>
        <v>0</v>
      </c>
      <c r="BP2264" s="99">
        <f>SUMIFS(通讯通路门店!$AI:$AI,通讯通路门店!$S:$S,$G2264)</f>
        <v>0</v>
      </c>
      <c r="BQ2264" s="83"/>
    </row>
    <row r="2265" spans="1:69">
      <c r="A2265" s="99" t="str">
        <f>IFERROR(_xlfn.XLOOKUP($G2265,通讯通路门店!$S$4:$S$993933,通讯通路门店!$A$4:$A$993933,0,0),"")</f>
        <v>海南省</v>
      </c>
      <c r="B2265" s="99" t="str">
        <f>IFERROR(_xlfn.XLOOKUP($G2265,通讯通路门店!$S$4:$S$993933,通讯通路门店!$B$4:$B$993933,0,0),"")</f>
        <v>乐东黎族自治县</v>
      </c>
      <c r="C2265" s="99" t="str">
        <f>IFERROR(_xlfn.XLOOKUP($G2265,通讯通路门店!$S$4:$S$993933,通讯通路门店!$C$4:$C$993933,0,0),"")</f>
        <v>乐东黎族自治县</v>
      </c>
      <c r="D2265" s="99" t="str">
        <f>IFERROR(_xlfn.XLOOKUP($G2265,通讯通路门店!$S$4:$S$993933,通讯通路门店!$D$4:$D$993933,0,0),"")</f>
        <v>万冲镇</v>
      </c>
      <c r="E2265" s="83"/>
      <c r="F2265" s="83"/>
      <c r="G2265" s="101"/>
      <c r="H2265" s="102">
        <f>IFERROR(_xlfn.XLOOKUP($G2265,通讯通路门店!$S$4:$S$993933,通讯通路门店!$R$4:$R$993933,0,0),"")</f>
        <v>0</v>
      </c>
      <c r="I2265" s="83"/>
      <c r="J2265" s="83"/>
      <c r="K2265" s="83"/>
      <c r="L2265" s="83"/>
      <c r="M2265" s="83"/>
      <c r="N2265" s="83"/>
      <c r="O2265" s="83"/>
      <c r="P2265" s="83"/>
      <c r="Q2265" s="83"/>
      <c r="R2265" s="83"/>
      <c r="S2265" s="83"/>
      <c r="T2265" s="83"/>
      <c r="U2265" s="99">
        <f>COUNTIF(通讯通路门店!$S:$S,$G2265)</f>
        <v>0</v>
      </c>
      <c r="V2265" s="99">
        <f>COUNTIFS(通讯通路门店!$S:$S,$G2265,通讯通路门店!$J:$J,"综合卖场")</f>
        <v>0</v>
      </c>
      <c r="W2265" s="99">
        <f>SUMIFS(通讯通路门店!$AJ:$AJ,通讯通路门店!$S:$S,通讯客户沙盘!$G2265)</f>
        <v>0</v>
      </c>
      <c r="X2265" s="99">
        <f t="shared" si="175"/>
        <v>0</v>
      </c>
      <c r="Y2265" s="99">
        <f>COUNTIFS(通讯通路门店!$S:$S,$G2265,通讯通路门店!$J:$J,"荣耀体验店")+COUNTIFS(通讯通路门店!$S:$S,$G2265,通讯通路门店!$J:$J,"荣耀授权专卖店")</f>
        <v>0</v>
      </c>
      <c r="Z2265" s="99">
        <f>COUNTIFS(通讯通路门店!$S:$S,$G2265,通讯通路门店!$J:$J,"VIVO体验店")</f>
        <v>0</v>
      </c>
      <c r="AA2265" s="99">
        <f>COUNTIFS(通讯通路门店!$S:$S,$G2265,通讯通路门店!$J:$J,"OPPO体验店")</f>
        <v>0</v>
      </c>
      <c r="AB2265" s="99">
        <f>COUNTIFS(通讯通路门店!$S:$S,$G2265,通讯通路门店!$J:$J,"华为授权体验店")+COUNTIFS(通讯通路门店!$S:$S,$G2265,通讯通路门店!$J:$J,"华为堡垒店")</f>
        <v>0</v>
      </c>
      <c r="AC2265" s="99">
        <f>COUNTIFS(通讯通路门店!$S:$S,$G2265,通讯通路门店!$J:$J,"小米体验店")</f>
        <v>0</v>
      </c>
      <c r="AD2265" s="99">
        <f>COUNTIFS(通讯通路门店!$S:$S,$G2265,通讯通路门店!$J:$J,"苹果体验店")</f>
        <v>0</v>
      </c>
      <c r="AE2265" s="99">
        <f>COUNTIFS(通讯通路门店!$S:$S,$G2265,通讯通路门店!$J:$J,"其他品牌专卖店")</f>
        <v>0</v>
      </c>
      <c r="AF2265" s="99">
        <f>SUMIFS(通讯通路门店!$BI:$BI,通讯通路门店!$S:$S,$G2265)</f>
        <v>0</v>
      </c>
      <c r="AG2265" s="99">
        <f>SUMIFS(通讯通路门店!$BH:$BH,通讯通路门店!$S:$S,$G2265)</f>
        <v>0</v>
      </c>
      <c r="AH2265" s="99">
        <f t="shared" si="176"/>
        <v>0</v>
      </c>
      <c r="AI2265" s="99">
        <f>SUMIFS(通讯通路门店!$BB:$BB,通讯通路门店!$S:$S,$G2265)</f>
        <v>0</v>
      </c>
      <c r="AJ2265" s="99">
        <f>SUMIFS(通讯通路门店!$BE:$BE,通讯通路门店!$S:$S,$G2265)</f>
        <v>0</v>
      </c>
      <c r="AK2265" s="99">
        <f>SUMIFS(通讯通路门店!$BG:$BG,通讯通路门店!$S:$S,$G2265)</f>
        <v>0</v>
      </c>
      <c r="AL2265" s="99">
        <f>SUMIFS(通讯通路门店!$BC:$BC,通讯通路门店!$S:$S,$G2265)</f>
        <v>0</v>
      </c>
      <c r="AM2265" s="99">
        <f>SUMIFS(通讯通路门店!$BD:$BD,通讯通路门店!$S:$S,$G2265)</f>
        <v>0</v>
      </c>
      <c r="AN2265" s="99">
        <f>SUMIFS(通讯通路门店!$BF:$BF,通讯通路门店!$S:$S,$G2265)</f>
        <v>0</v>
      </c>
      <c r="AO2265" s="99">
        <f t="shared" si="177"/>
        <v>0</v>
      </c>
      <c r="AP2265" s="99">
        <f>SUMIFS(通讯通路门店!$K:$K,通讯通路门店!$S:$S,$G2265)</f>
        <v>0</v>
      </c>
      <c r="AQ2265" s="83"/>
      <c r="AR2265" s="99">
        <f>SUMIFS(通讯通路门店!$T:$T,通讯通路门店!$S:$S,$G2265)</f>
        <v>0</v>
      </c>
      <c r="AS2265" s="99">
        <f>SUMIFS(通讯通路门店!$U:$U,通讯通路门店!$S:$S,$G2265)</f>
        <v>0</v>
      </c>
      <c r="AT2265" s="99">
        <f>SUMIFS(通讯通路门店!$V:$V,通讯通路门店!$S:$S,$G2265)</f>
        <v>0</v>
      </c>
      <c r="AU2265" s="99">
        <f>SUMIFS(通讯通路门店!$W:$W,通讯通路门店!$S:$S,$G2265)</f>
        <v>0</v>
      </c>
      <c r="AV2265" s="99">
        <f>SUMIFS(通讯通路门店!$Z:$Z,通讯通路门店!$S:$S,$G2265)</f>
        <v>0</v>
      </c>
      <c r="AW2265" s="99">
        <f>SUMIFS(通讯通路门店!$AB:$AB,通讯通路门店!$S:$S,$G2265)</f>
        <v>0</v>
      </c>
      <c r="AX2265" s="99">
        <f>SUMIFS(通讯通路门店!$X:$X,通讯通路门店!$S:$S,$G2265)</f>
        <v>0</v>
      </c>
      <c r="AY2265" s="99">
        <f>SUMIFS(通讯通路门店!$Y:$Y,通讯通路门店!$S:$S,$G2265)</f>
        <v>0</v>
      </c>
      <c r="AZ2265" s="99">
        <f>SUMIFS(通讯通路门店!$AA:$AA,通讯通路门店!$S:$S,$G2265)</f>
        <v>0</v>
      </c>
      <c r="BA2265" s="99">
        <f t="shared" si="178"/>
        <v>0</v>
      </c>
      <c r="BB2265" s="99">
        <f t="shared" si="179"/>
        <v>0</v>
      </c>
      <c r="BC2265" s="99">
        <f>SUMIFS(通讯通路门店!$W:$W,通讯通路门店!$S:$S,$G2265,通讯通路门店!$J:$J,"荣耀体验店")+SUMIFS(通讯通路门店!$W:$W,通讯通路门店!$S:$S,$G2265,通讯通路门店!$J:$J,"荣耀授权专卖店")</f>
        <v>0</v>
      </c>
      <c r="BD2265" s="99">
        <f>SUMIFS(通讯通路门店!$Z:$Z,通讯通路门店!$S:$S,$G2265,通讯通路门店!$J:$J,"VIVO体验店")</f>
        <v>0</v>
      </c>
      <c r="BE2265" s="99">
        <f>SUMIFS(通讯通路门店!$AB:$AB,通讯通路门店!$S:$S,$G2265,通讯通路门店!$J:$J,"OPPO体验店")</f>
        <v>0</v>
      </c>
      <c r="BF2265" s="99">
        <f>SUMIFS(通讯通路门店!$X:$X,通讯通路门店!$S:$S,$G2265,通讯通路门店!$J:$J,"华为授权体验店")+SUMIFS(通讯通路门店!$AA:$AA,通讯通路门店!$S:$S,$G2265,通讯通路门店!$J:$J,"华为堡垒店")</f>
        <v>0</v>
      </c>
      <c r="BG2265" s="99">
        <f>SUMIFS(通讯通路门店!$Y:$Y,通讯通路门店!$S:$S,$G2265,通讯通路门店!$J:$J,"小米体验店")</f>
        <v>0</v>
      </c>
      <c r="BH2265" s="99">
        <f>SUMIFS(通讯通路门店!$AA:$AA,通讯通路门店!$S:$S,$G2265,通讯通路门店!$J:$J,"苹果体验店")</f>
        <v>0</v>
      </c>
      <c r="BI2265" s="99">
        <f>SUMIFS(通讯通路门店!$K:$K,通讯通路门店!$S:$S,$G2265,通讯通路门店!$J:$J,"其他品牌专卖店")</f>
        <v>0</v>
      </c>
      <c r="BJ2265" s="99">
        <f>SUMIFS(通讯通路门店!$AC:$AC,通讯通路门店!$S:$S,$G2265)</f>
        <v>0</v>
      </c>
      <c r="BK2265" s="99">
        <f>SUMIFS(通讯通路门店!$AD:$AD,通讯通路门店!$S:$S,$G2265)</f>
        <v>0</v>
      </c>
      <c r="BL2265" s="99">
        <f>SUMIFS(通讯通路门店!$AE:$AE,通讯通路门店!$S:$S,$G2265)</f>
        <v>0</v>
      </c>
      <c r="BM2265" s="99">
        <f>SUMIFS(通讯通路门店!$AF:$AF,通讯通路门店!$S:$S,$G2265)</f>
        <v>0</v>
      </c>
      <c r="BN2265" s="99">
        <f>SUMIFS(通讯通路门店!$AG:$AG,通讯通路门店!$S:$S,$G2265)</f>
        <v>0</v>
      </c>
      <c r="BO2265" s="99">
        <f>SUMIFS(通讯通路门店!$AH:$AH,通讯通路门店!$S:$S,$G2265)</f>
        <v>0</v>
      </c>
      <c r="BP2265" s="99">
        <f>SUMIFS(通讯通路门店!$AI:$AI,通讯通路门店!$S:$S,$G2265)</f>
        <v>0</v>
      </c>
      <c r="BQ2265" s="83"/>
    </row>
    <row r="2266" spans="1:69">
      <c r="A2266" s="99" t="str">
        <f>IFERROR(_xlfn.XLOOKUP($G2266,通讯通路门店!$S$4:$S$993933,通讯通路门店!$A$4:$A$993933,0,0),"")</f>
        <v>海南省</v>
      </c>
      <c r="B2266" s="99" t="str">
        <f>IFERROR(_xlfn.XLOOKUP($G2266,通讯通路门店!$S$4:$S$993933,通讯通路门店!$B$4:$B$993933,0,0),"")</f>
        <v>乐东黎族自治县</v>
      </c>
      <c r="C2266" s="99" t="str">
        <f>IFERROR(_xlfn.XLOOKUP($G2266,通讯通路门店!$S$4:$S$993933,通讯通路门店!$C$4:$C$993933,0,0),"")</f>
        <v>乐东黎族自治县</v>
      </c>
      <c r="D2266" s="99" t="str">
        <f>IFERROR(_xlfn.XLOOKUP($G2266,通讯通路门店!$S$4:$S$993933,通讯通路门店!$D$4:$D$993933,0,0),"")</f>
        <v>万冲镇</v>
      </c>
      <c r="E2266" s="83"/>
      <c r="F2266" s="83"/>
      <c r="G2266" s="101"/>
      <c r="H2266" s="102">
        <f>IFERROR(_xlfn.XLOOKUP($G2266,通讯通路门店!$S$4:$S$993933,通讯通路门店!$R$4:$R$993933,0,0),"")</f>
        <v>0</v>
      </c>
      <c r="I2266" s="83"/>
      <c r="J2266" s="83"/>
      <c r="K2266" s="83"/>
      <c r="L2266" s="83"/>
      <c r="M2266" s="83"/>
      <c r="N2266" s="83"/>
      <c r="O2266" s="83"/>
      <c r="P2266" s="83"/>
      <c r="Q2266" s="83"/>
      <c r="R2266" s="83"/>
      <c r="S2266" s="83"/>
      <c r="T2266" s="83"/>
      <c r="U2266" s="99">
        <f>COUNTIF(通讯通路门店!$S:$S,$G2266)</f>
        <v>0</v>
      </c>
      <c r="V2266" s="99">
        <f>COUNTIFS(通讯通路门店!$S:$S,$G2266,通讯通路门店!$J:$J,"综合卖场")</f>
        <v>0</v>
      </c>
      <c r="W2266" s="99">
        <f>SUMIFS(通讯通路门店!$AJ:$AJ,通讯通路门店!$S:$S,通讯客户沙盘!$G2266)</f>
        <v>0</v>
      </c>
      <c r="X2266" s="99">
        <f t="shared" si="175"/>
        <v>0</v>
      </c>
      <c r="Y2266" s="99">
        <f>COUNTIFS(通讯通路门店!$S:$S,$G2266,通讯通路门店!$J:$J,"荣耀体验店")+COUNTIFS(通讯通路门店!$S:$S,$G2266,通讯通路门店!$J:$J,"荣耀授权专卖店")</f>
        <v>0</v>
      </c>
      <c r="Z2266" s="99">
        <f>COUNTIFS(通讯通路门店!$S:$S,$G2266,通讯通路门店!$J:$J,"VIVO体验店")</f>
        <v>0</v>
      </c>
      <c r="AA2266" s="99">
        <f>COUNTIFS(通讯通路门店!$S:$S,$G2266,通讯通路门店!$J:$J,"OPPO体验店")</f>
        <v>0</v>
      </c>
      <c r="AB2266" s="99">
        <f>COUNTIFS(通讯通路门店!$S:$S,$G2266,通讯通路门店!$J:$J,"华为授权体验店")+COUNTIFS(通讯通路门店!$S:$S,$G2266,通讯通路门店!$J:$J,"华为堡垒店")</f>
        <v>0</v>
      </c>
      <c r="AC2266" s="99">
        <f>COUNTIFS(通讯通路门店!$S:$S,$G2266,通讯通路门店!$J:$J,"小米体验店")</f>
        <v>0</v>
      </c>
      <c r="AD2266" s="99">
        <f>COUNTIFS(通讯通路门店!$S:$S,$G2266,通讯通路门店!$J:$J,"苹果体验店")</f>
        <v>0</v>
      </c>
      <c r="AE2266" s="99">
        <f>COUNTIFS(通讯通路门店!$S:$S,$G2266,通讯通路门店!$J:$J,"其他品牌专卖店")</f>
        <v>0</v>
      </c>
      <c r="AF2266" s="99">
        <f>SUMIFS(通讯通路门店!$BI:$BI,通讯通路门店!$S:$S,$G2266)</f>
        <v>0</v>
      </c>
      <c r="AG2266" s="99">
        <f>SUMIFS(通讯通路门店!$BH:$BH,通讯通路门店!$S:$S,$G2266)</f>
        <v>0</v>
      </c>
      <c r="AH2266" s="99">
        <f t="shared" si="176"/>
        <v>0</v>
      </c>
      <c r="AI2266" s="99">
        <f>SUMIFS(通讯通路门店!$BB:$BB,通讯通路门店!$S:$S,$G2266)</f>
        <v>0</v>
      </c>
      <c r="AJ2266" s="99">
        <f>SUMIFS(通讯通路门店!$BE:$BE,通讯通路门店!$S:$S,$G2266)</f>
        <v>0</v>
      </c>
      <c r="AK2266" s="99">
        <f>SUMIFS(通讯通路门店!$BG:$BG,通讯通路门店!$S:$S,$G2266)</f>
        <v>0</v>
      </c>
      <c r="AL2266" s="99">
        <f>SUMIFS(通讯通路门店!$BC:$BC,通讯通路门店!$S:$S,$G2266)</f>
        <v>0</v>
      </c>
      <c r="AM2266" s="99">
        <f>SUMIFS(通讯通路门店!$BD:$BD,通讯通路门店!$S:$S,$G2266)</f>
        <v>0</v>
      </c>
      <c r="AN2266" s="99">
        <f>SUMIFS(通讯通路门店!$BF:$BF,通讯通路门店!$S:$S,$G2266)</f>
        <v>0</v>
      </c>
      <c r="AO2266" s="99">
        <f t="shared" si="177"/>
        <v>0</v>
      </c>
      <c r="AP2266" s="99">
        <f>SUMIFS(通讯通路门店!$K:$K,通讯通路门店!$S:$S,$G2266)</f>
        <v>0</v>
      </c>
      <c r="AQ2266" s="83"/>
      <c r="AR2266" s="99">
        <f>SUMIFS(通讯通路门店!$T:$T,通讯通路门店!$S:$S,$G2266)</f>
        <v>0</v>
      </c>
      <c r="AS2266" s="99">
        <f>SUMIFS(通讯通路门店!$U:$U,通讯通路门店!$S:$S,$G2266)</f>
        <v>0</v>
      </c>
      <c r="AT2266" s="99">
        <f>SUMIFS(通讯通路门店!$V:$V,通讯通路门店!$S:$S,$G2266)</f>
        <v>0</v>
      </c>
      <c r="AU2266" s="99">
        <f>SUMIFS(通讯通路门店!$W:$W,通讯通路门店!$S:$S,$G2266)</f>
        <v>0</v>
      </c>
      <c r="AV2266" s="99">
        <f>SUMIFS(通讯通路门店!$Z:$Z,通讯通路门店!$S:$S,$G2266)</f>
        <v>0</v>
      </c>
      <c r="AW2266" s="99">
        <f>SUMIFS(通讯通路门店!$AB:$AB,通讯通路门店!$S:$S,$G2266)</f>
        <v>0</v>
      </c>
      <c r="AX2266" s="99">
        <f>SUMIFS(通讯通路门店!$X:$X,通讯通路门店!$S:$S,$G2266)</f>
        <v>0</v>
      </c>
      <c r="AY2266" s="99">
        <f>SUMIFS(通讯通路门店!$Y:$Y,通讯通路门店!$S:$S,$G2266)</f>
        <v>0</v>
      </c>
      <c r="AZ2266" s="99">
        <f>SUMIFS(通讯通路门店!$AA:$AA,通讯通路门店!$S:$S,$G2266)</f>
        <v>0</v>
      </c>
      <c r="BA2266" s="99">
        <f t="shared" si="178"/>
        <v>0</v>
      </c>
      <c r="BB2266" s="99">
        <f t="shared" si="179"/>
        <v>0</v>
      </c>
      <c r="BC2266" s="99">
        <f>SUMIFS(通讯通路门店!$W:$W,通讯通路门店!$S:$S,$G2266,通讯通路门店!$J:$J,"荣耀体验店")+SUMIFS(通讯通路门店!$W:$W,通讯通路门店!$S:$S,$G2266,通讯通路门店!$J:$J,"荣耀授权专卖店")</f>
        <v>0</v>
      </c>
      <c r="BD2266" s="99">
        <f>SUMIFS(通讯通路门店!$Z:$Z,通讯通路门店!$S:$S,$G2266,通讯通路门店!$J:$J,"VIVO体验店")</f>
        <v>0</v>
      </c>
      <c r="BE2266" s="99">
        <f>SUMIFS(通讯通路门店!$AB:$AB,通讯通路门店!$S:$S,$G2266,通讯通路门店!$J:$J,"OPPO体验店")</f>
        <v>0</v>
      </c>
      <c r="BF2266" s="99">
        <f>SUMIFS(通讯通路门店!$X:$X,通讯通路门店!$S:$S,$G2266,通讯通路门店!$J:$J,"华为授权体验店")+SUMIFS(通讯通路门店!$AA:$AA,通讯通路门店!$S:$S,$G2266,通讯通路门店!$J:$J,"华为堡垒店")</f>
        <v>0</v>
      </c>
      <c r="BG2266" s="99">
        <f>SUMIFS(通讯通路门店!$Y:$Y,通讯通路门店!$S:$S,$G2266,通讯通路门店!$J:$J,"小米体验店")</f>
        <v>0</v>
      </c>
      <c r="BH2266" s="99">
        <f>SUMIFS(通讯通路门店!$AA:$AA,通讯通路门店!$S:$S,$G2266,通讯通路门店!$J:$J,"苹果体验店")</f>
        <v>0</v>
      </c>
      <c r="BI2266" s="99">
        <f>SUMIFS(通讯通路门店!$K:$K,通讯通路门店!$S:$S,$G2266,通讯通路门店!$J:$J,"其他品牌专卖店")</f>
        <v>0</v>
      </c>
      <c r="BJ2266" s="99">
        <f>SUMIFS(通讯通路门店!$AC:$AC,通讯通路门店!$S:$S,$G2266)</f>
        <v>0</v>
      </c>
      <c r="BK2266" s="99">
        <f>SUMIFS(通讯通路门店!$AD:$AD,通讯通路门店!$S:$S,$G2266)</f>
        <v>0</v>
      </c>
      <c r="BL2266" s="99">
        <f>SUMIFS(通讯通路门店!$AE:$AE,通讯通路门店!$S:$S,$G2266)</f>
        <v>0</v>
      </c>
      <c r="BM2266" s="99">
        <f>SUMIFS(通讯通路门店!$AF:$AF,通讯通路门店!$S:$S,$G2266)</f>
        <v>0</v>
      </c>
      <c r="BN2266" s="99">
        <f>SUMIFS(通讯通路门店!$AG:$AG,通讯通路门店!$S:$S,$G2266)</f>
        <v>0</v>
      </c>
      <c r="BO2266" s="99">
        <f>SUMIFS(通讯通路门店!$AH:$AH,通讯通路门店!$S:$S,$G2266)</f>
        <v>0</v>
      </c>
      <c r="BP2266" s="99">
        <f>SUMIFS(通讯通路门店!$AI:$AI,通讯通路门店!$S:$S,$G2266)</f>
        <v>0</v>
      </c>
      <c r="BQ2266" s="83"/>
    </row>
    <row r="2267" spans="1:69">
      <c r="A2267" s="99" t="str">
        <f>IFERROR(_xlfn.XLOOKUP($G2267,通讯通路门店!$S$4:$S$993933,通讯通路门店!$A$4:$A$993933,0,0),"")</f>
        <v>海南省</v>
      </c>
      <c r="B2267" s="99" t="str">
        <f>IFERROR(_xlfn.XLOOKUP($G2267,通讯通路门店!$S$4:$S$993933,通讯通路门店!$B$4:$B$993933,0,0),"")</f>
        <v>乐东黎族自治县</v>
      </c>
      <c r="C2267" s="99" t="str">
        <f>IFERROR(_xlfn.XLOOKUP($G2267,通讯通路门店!$S$4:$S$993933,通讯通路门店!$C$4:$C$993933,0,0),"")</f>
        <v>乐东黎族自治县</v>
      </c>
      <c r="D2267" s="99" t="str">
        <f>IFERROR(_xlfn.XLOOKUP($G2267,通讯通路门店!$S$4:$S$993933,通讯通路门店!$D$4:$D$993933,0,0),"")</f>
        <v>万冲镇</v>
      </c>
      <c r="E2267" s="83"/>
      <c r="F2267" s="83"/>
      <c r="G2267" s="101"/>
      <c r="H2267" s="102">
        <f>IFERROR(_xlfn.XLOOKUP($G2267,通讯通路门店!$S$4:$S$993933,通讯通路门店!$R$4:$R$993933,0,0),"")</f>
        <v>0</v>
      </c>
      <c r="I2267" s="83"/>
      <c r="J2267" s="83"/>
      <c r="K2267" s="83"/>
      <c r="L2267" s="83"/>
      <c r="M2267" s="83"/>
      <c r="N2267" s="83"/>
      <c r="O2267" s="83"/>
      <c r="P2267" s="83"/>
      <c r="Q2267" s="83"/>
      <c r="R2267" s="83"/>
      <c r="S2267" s="83"/>
      <c r="T2267" s="83"/>
      <c r="U2267" s="99">
        <f>COUNTIF(通讯通路门店!$S:$S,$G2267)</f>
        <v>0</v>
      </c>
      <c r="V2267" s="99">
        <f>COUNTIFS(通讯通路门店!$S:$S,$G2267,通讯通路门店!$J:$J,"综合卖场")</f>
        <v>0</v>
      </c>
      <c r="W2267" s="99">
        <f>SUMIFS(通讯通路门店!$AJ:$AJ,通讯通路门店!$S:$S,通讯客户沙盘!$G2267)</f>
        <v>0</v>
      </c>
      <c r="X2267" s="99">
        <f t="shared" si="175"/>
        <v>0</v>
      </c>
      <c r="Y2267" s="99">
        <f>COUNTIFS(通讯通路门店!$S:$S,$G2267,通讯通路门店!$J:$J,"荣耀体验店")+COUNTIFS(通讯通路门店!$S:$S,$G2267,通讯通路门店!$J:$J,"荣耀授权专卖店")</f>
        <v>0</v>
      </c>
      <c r="Z2267" s="99">
        <f>COUNTIFS(通讯通路门店!$S:$S,$G2267,通讯通路门店!$J:$J,"VIVO体验店")</f>
        <v>0</v>
      </c>
      <c r="AA2267" s="99">
        <f>COUNTIFS(通讯通路门店!$S:$S,$G2267,通讯通路门店!$J:$J,"OPPO体验店")</f>
        <v>0</v>
      </c>
      <c r="AB2267" s="99">
        <f>COUNTIFS(通讯通路门店!$S:$S,$G2267,通讯通路门店!$J:$J,"华为授权体验店")+COUNTIFS(通讯通路门店!$S:$S,$G2267,通讯通路门店!$J:$J,"华为堡垒店")</f>
        <v>0</v>
      </c>
      <c r="AC2267" s="99">
        <f>COUNTIFS(通讯通路门店!$S:$S,$G2267,通讯通路门店!$J:$J,"小米体验店")</f>
        <v>0</v>
      </c>
      <c r="AD2267" s="99">
        <f>COUNTIFS(通讯通路门店!$S:$S,$G2267,通讯通路门店!$J:$J,"苹果体验店")</f>
        <v>0</v>
      </c>
      <c r="AE2267" s="99">
        <f>COUNTIFS(通讯通路门店!$S:$S,$G2267,通讯通路门店!$J:$J,"其他品牌专卖店")</f>
        <v>0</v>
      </c>
      <c r="AF2267" s="99">
        <f>SUMIFS(通讯通路门店!$BI:$BI,通讯通路门店!$S:$S,$G2267)</f>
        <v>0</v>
      </c>
      <c r="AG2267" s="99">
        <f>SUMIFS(通讯通路门店!$BH:$BH,通讯通路门店!$S:$S,$G2267)</f>
        <v>0</v>
      </c>
      <c r="AH2267" s="99">
        <f t="shared" si="176"/>
        <v>0</v>
      </c>
      <c r="AI2267" s="99">
        <f>SUMIFS(通讯通路门店!$BB:$BB,通讯通路门店!$S:$S,$G2267)</f>
        <v>0</v>
      </c>
      <c r="AJ2267" s="99">
        <f>SUMIFS(通讯通路门店!$BE:$BE,通讯通路门店!$S:$S,$G2267)</f>
        <v>0</v>
      </c>
      <c r="AK2267" s="99">
        <f>SUMIFS(通讯通路门店!$BG:$BG,通讯通路门店!$S:$S,$G2267)</f>
        <v>0</v>
      </c>
      <c r="AL2267" s="99">
        <f>SUMIFS(通讯通路门店!$BC:$BC,通讯通路门店!$S:$S,$G2267)</f>
        <v>0</v>
      </c>
      <c r="AM2267" s="99">
        <f>SUMIFS(通讯通路门店!$BD:$BD,通讯通路门店!$S:$S,$G2267)</f>
        <v>0</v>
      </c>
      <c r="AN2267" s="99">
        <f>SUMIFS(通讯通路门店!$BF:$BF,通讯通路门店!$S:$S,$G2267)</f>
        <v>0</v>
      </c>
      <c r="AO2267" s="99">
        <f t="shared" si="177"/>
        <v>0</v>
      </c>
      <c r="AP2267" s="99">
        <f>SUMIFS(通讯通路门店!$K:$K,通讯通路门店!$S:$S,$G2267)</f>
        <v>0</v>
      </c>
      <c r="AQ2267" s="83"/>
      <c r="AR2267" s="99">
        <f>SUMIFS(通讯通路门店!$T:$T,通讯通路门店!$S:$S,$G2267)</f>
        <v>0</v>
      </c>
      <c r="AS2267" s="99">
        <f>SUMIFS(通讯通路门店!$U:$U,通讯通路门店!$S:$S,$G2267)</f>
        <v>0</v>
      </c>
      <c r="AT2267" s="99">
        <f>SUMIFS(通讯通路门店!$V:$V,通讯通路门店!$S:$S,$G2267)</f>
        <v>0</v>
      </c>
      <c r="AU2267" s="99">
        <f>SUMIFS(通讯通路门店!$W:$W,通讯通路门店!$S:$S,$G2267)</f>
        <v>0</v>
      </c>
      <c r="AV2267" s="99">
        <f>SUMIFS(通讯通路门店!$Z:$Z,通讯通路门店!$S:$S,$G2267)</f>
        <v>0</v>
      </c>
      <c r="AW2267" s="99">
        <f>SUMIFS(通讯通路门店!$AB:$AB,通讯通路门店!$S:$S,$G2267)</f>
        <v>0</v>
      </c>
      <c r="AX2267" s="99">
        <f>SUMIFS(通讯通路门店!$X:$X,通讯通路门店!$S:$S,$G2267)</f>
        <v>0</v>
      </c>
      <c r="AY2267" s="99">
        <f>SUMIFS(通讯通路门店!$Y:$Y,通讯通路门店!$S:$S,$G2267)</f>
        <v>0</v>
      </c>
      <c r="AZ2267" s="99">
        <f>SUMIFS(通讯通路门店!$AA:$AA,通讯通路门店!$S:$S,$G2267)</f>
        <v>0</v>
      </c>
      <c r="BA2267" s="99">
        <f t="shared" si="178"/>
        <v>0</v>
      </c>
      <c r="BB2267" s="99">
        <f t="shared" si="179"/>
        <v>0</v>
      </c>
      <c r="BC2267" s="99">
        <f>SUMIFS(通讯通路门店!$W:$W,通讯通路门店!$S:$S,$G2267,通讯通路门店!$J:$J,"荣耀体验店")+SUMIFS(通讯通路门店!$W:$W,通讯通路门店!$S:$S,$G2267,通讯通路门店!$J:$J,"荣耀授权专卖店")</f>
        <v>0</v>
      </c>
      <c r="BD2267" s="99">
        <f>SUMIFS(通讯通路门店!$Z:$Z,通讯通路门店!$S:$S,$G2267,通讯通路门店!$J:$J,"VIVO体验店")</f>
        <v>0</v>
      </c>
      <c r="BE2267" s="99">
        <f>SUMIFS(通讯通路门店!$AB:$AB,通讯通路门店!$S:$S,$G2267,通讯通路门店!$J:$J,"OPPO体验店")</f>
        <v>0</v>
      </c>
      <c r="BF2267" s="99">
        <f>SUMIFS(通讯通路门店!$X:$X,通讯通路门店!$S:$S,$G2267,通讯通路门店!$J:$J,"华为授权体验店")+SUMIFS(通讯通路门店!$AA:$AA,通讯通路门店!$S:$S,$G2267,通讯通路门店!$J:$J,"华为堡垒店")</f>
        <v>0</v>
      </c>
      <c r="BG2267" s="99">
        <f>SUMIFS(通讯通路门店!$Y:$Y,通讯通路门店!$S:$S,$G2267,通讯通路门店!$J:$J,"小米体验店")</f>
        <v>0</v>
      </c>
      <c r="BH2267" s="99">
        <f>SUMIFS(通讯通路门店!$AA:$AA,通讯通路门店!$S:$S,$G2267,通讯通路门店!$J:$J,"苹果体验店")</f>
        <v>0</v>
      </c>
      <c r="BI2267" s="99">
        <f>SUMIFS(通讯通路门店!$K:$K,通讯通路门店!$S:$S,$G2267,通讯通路门店!$J:$J,"其他品牌专卖店")</f>
        <v>0</v>
      </c>
      <c r="BJ2267" s="99">
        <f>SUMIFS(通讯通路门店!$AC:$AC,通讯通路门店!$S:$S,$G2267)</f>
        <v>0</v>
      </c>
      <c r="BK2267" s="99">
        <f>SUMIFS(通讯通路门店!$AD:$AD,通讯通路门店!$S:$S,$G2267)</f>
        <v>0</v>
      </c>
      <c r="BL2267" s="99">
        <f>SUMIFS(通讯通路门店!$AE:$AE,通讯通路门店!$S:$S,$G2267)</f>
        <v>0</v>
      </c>
      <c r="BM2267" s="99">
        <f>SUMIFS(通讯通路门店!$AF:$AF,通讯通路门店!$S:$S,$G2267)</f>
        <v>0</v>
      </c>
      <c r="BN2267" s="99">
        <f>SUMIFS(通讯通路门店!$AG:$AG,通讯通路门店!$S:$S,$G2267)</f>
        <v>0</v>
      </c>
      <c r="BO2267" s="99">
        <f>SUMIFS(通讯通路门店!$AH:$AH,通讯通路门店!$S:$S,$G2267)</f>
        <v>0</v>
      </c>
      <c r="BP2267" s="99">
        <f>SUMIFS(通讯通路门店!$AI:$AI,通讯通路门店!$S:$S,$G2267)</f>
        <v>0</v>
      </c>
      <c r="BQ2267" s="83"/>
    </row>
    <row r="2268" spans="1:69">
      <c r="A2268" s="99" t="str">
        <f>IFERROR(_xlfn.XLOOKUP($G2268,通讯通路门店!$S$4:$S$993933,通讯通路门店!$A$4:$A$993933,0,0),"")</f>
        <v>海南省</v>
      </c>
      <c r="B2268" s="99" t="str">
        <f>IFERROR(_xlfn.XLOOKUP($G2268,通讯通路门店!$S$4:$S$993933,通讯通路门店!$B$4:$B$993933,0,0),"")</f>
        <v>乐东黎族自治县</v>
      </c>
      <c r="C2268" s="99" t="str">
        <f>IFERROR(_xlfn.XLOOKUP($G2268,通讯通路门店!$S$4:$S$993933,通讯通路门店!$C$4:$C$993933,0,0),"")</f>
        <v>乐东黎族自治县</v>
      </c>
      <c r="D2268" s="99" t="str">
        <f>IFERROR(_xlfn.XLOOKUP($G2268,通讯通路门店!$S$4:$S$993933,通讯通路门店!$D$4:$D$993933,0,0),"")</f>
        <v>万冲镇</v>
      </c>
      <c r="E2268" s="83"/>
      <c r="F2268" s="83"/>
      <c r="G2268" s="101"/>
      <c r="H2268" s="102">
        <f>IFERROR(_xlfn.XLOOKUP($G2268,通讯通路门店!$S$4:$S$993933,通讯通路门店!$R$4:$R$993933,0,0),"")</f>
        <v>0</v>
      </c>
      <c r="I2268" s="83"/>
      <c r="J2268" s="83"/>
      <c r="K2268" s="83"/>
      <c r="L2268" s="83"/>
      <c r="M2268" s="83"/>
      <c r="N2268" s="83"/>
      <c r="O2268" s="83"/>
      <c r="P2268" s="83"/>
      <c r="Q2268" s="83"/>
      <c r="R2268" s="83"/>
      <c r="S2268" s="83"/>
      <c r="T2268" s="83"/>
      <c r="U2268" s="99">
        <f>COUNTIF(通讯通路门店!$S:$S,$G2268)</f>
        <v>0</v>
      </c>
      <c r="V2268" s="99">
        <f>COUNTIFS(通讯通路门店!$S:$S,$G2268,通讯通路门店!$J:$J,"综合卖场")</f>
        <v>0</v>
      </c>
      <c r="W2268" s="99">
        <f>SUMIFS(通讯通路门店!$AJ:$AJ,通讯通路门店!$S:$S,通讯客户沙盘!$G2268)</f>
        <v>0</v>
      </c>
      <c r="X2268" s="99">
        <f t="shared" si="175"/>
        <v>0</v>
      </c>
      <c r="Y2268" s="99">
        <f>COUNTIFS(通讯通路门店!$S:$S,$G2268,通讯通路门店!$J:$J,"荣耀体验店")+COUNTIFS(通讯通路门店!$S:$S,$G2268,通讯通路门店!$J:$J,"荣耀授权专卖店")</f>
        <v>0</v>
      </c>
      <c r="Z2268" s="99">
        <f>COUNTIFS(通讯通路门店!$S:$S,$G2268,通讯通路门店!$J:$J,"VIVO体验店")</f>
        <v>0</v>
      </c>
      <c r="AA2268" s="99">
        <f>COUNTIFS(通讯通路门店!$S:$S,$G2268,通讯通路门店!$J:$J,"OPPO体验店")</f>
        <v>0</v>
      </c>
      <c r="AB2268" s="99">
        <f>COUNTIFS(通讯通路门店!$S:$S,$G2268,通讯通路门店!$J:$J,"华为授权体验店")+COUNTIFS(通讯通路门店!$S:$S,$G2268,通讯通路门店!$J:$J,"华为堡垒店")</f>
        <v>0</v>
      </c>
      <c r="AC2268" s="99">
        <f>COUNTIFS(通讯通路门店!$S:$S,$G2268,通讯通路门店!$J:$J,"小米体验店")</f>
        <v>0</v>
      </c>
      <c r="AD2268" s="99">
        <f>COUNTIFS(通讯通路门店!$S:$S,$G2268,通讯通路门店!$J:$J,"苹果体验店")</f>
        <v>0</v>
      </c>
      <c r="AE2268" s="99">
        <f>COUNTIFS(通讯通路门店!$S:$S,$G2268,通讯通路门店!$J:$J,"其他品牌专卖店")</f>
        <v>0</v>
      </c>
      <c r="AF2268" s="99">
        <f>SUMIFS(通讯通路门店!$BI:$BI,通讯通路门店!$S:$S,$G2268)</f>
        <v>0</v>
      </c>
      <c r="AG2268" s="99">
        <f>SUMIFS(通讯通路门店!$BH:$BH,通讯通路门店!$S:$S,$G2268)</f>
        <v>0</v>
      </c>
      <c r="AH2268" s="99">
        <f t="shared" si="176"/>
        <v>0</v>
      </c>
      <c r="AI2268" s="99">
        <f>SUMIFS(通讯通路门店!$BB:$BB,通讯通路门店!$S:$S,$G2268)</f>
        <v>0</v>
      </c>
      <c r="AJ2268" s="99">
        <f>SUMIFS(通讯通路门店!$BE:$BE,通讯通路门店!$S:$S,$G2268)</f>
        <v>0</v>
      </c>
      <c r="AK2268" s="99">
        <f>SUMIFS(通讯通路门店!$BG:$BG,通讯通路门店!$S:$S,$G2268)</f>
        <v>0</v>
      </c>
      <c r="AL2268" s="99">
        <f>SUMIFS(通讯通路门店!$BC:$BC,通讯通路门店!$S:$S,$G2268)</f>
        <v>0</v>
      </c>
      <c r="AM2268" s="99">
        <f>SUMIFS(通讯通路门店!$BD:$BD,通讯通路门店!$S:$S,$G2268)</f>
        <v>0</v>
      </c>
      <c r="AN2268" s="99">
        <f>SUMIFS(通讯通路门店!$BF:$BF,通讯通路门店!$S:$S,$G2268)</f>
        <v>0</v>
      </c>
      <c r="AO2268" s="99">
        <f t="shared" si="177"/>
        <v>0</v>
      </c>
      <c r="AP2268" s="99">
        <f>SUMIFS(通讯通路门店!$K:$K,通讯通路门店!$S:$S,$G2268)</f>
        <v>0</v>
      </c>
      <c r="AQ2268" s="83"/>
      <c r="AR2268" s="99">
        <f>SUMIFS(通讯通路门店!$T:$T,通讯通路门店!$S:$S,$G2268)</f>
        <v>0</v>
      </c>
      <c r="AS2268" s="99">
        <f>SUMIFS(通讯通路门店!$U:$U,通讯通路门店!$S:$S,$G2268)</f>
        <v>0</v>
      </c>
      <c r="AT2268" s="99">
        <f>SUMIFS(通讯通路门店!$V:$V,通讯通路门店!$S:$S,$G2268)</f>
        <v>0</v>
      </c>
      <c r="AU2268" s="99">
        <f>SUMIFS(通讯通路门店!$W:$W,通讯通路门店!$S:$S,$G2268)</f>
        <v>0</v>
      </c>
      <c r="AV2268" s="99">
        <f>SUMIFS(通讯通路门店!$Z:$Z,通讯通路门店!$S:$S,$G2268)</f>
        <v>0</v>
      </c>
      <c r="AW2268" s="99">
        <f>SUMIFS(通讯通路门店!$AB:$AB,通讯通路门店!$S:$S,$G2268)</f>
        <v>0</v>
      </c>
      <c r="AX2268" s="99">
        <f>SUMIFS(通讯通路门店!$X:$X,通讯通路门店!$S:$S,$G2268)</f>
        <v>0</v>
      </c>
      <c r="AY2268" s="99">
        <f>SUMIFS(通讯通路门店!$Y:$Y,通讯通路门店!$S:$S,$G2268)</f>
        <v>0</v>
      </c>
      <c r="AZ2268" s="99">
        <f>SUMIFS(通讯通路门店!$AA:$AA,通讯通路门店!$S:$S,$G2268)</f>
        <v>0</v>
      </c>
      <c r="BA2268" s="99">
        <f t="shared" si="178"/>
        <v>0</v>
      </c>
      <c r="BB2268" s="99">
        <f t="shared" si="179"/>
        <v>0</v>
      </c>
      <c r="BC2268" s="99">
        <f>SUMIFS(通讯通路门店!$W:$W,通讯通路门店!$S:$S,$G2268,通讯通路门店!$J:$J,"荣耀体验店")+SUMIFS(通讯通路门店!$W:$W,通讯通路门店!$S:$S,$G2268,通讯通路门店!$J:$J,"荣耀授权专卖店")</f>
        <v>0</v>
      </c>
      <c r="BD2268" s="99">
        <f>SUMIFS(通讯通路门店!$Z:$Z,通讯通路门店!$S:$S,$G2268,通讯通路门店!$J:$J,"VIVO体验店")</f>
        <v>0</v>
      </c>
      <c r="BE2268" s="99">
        <f>SUMIFS(通讯通路门店!$AB:$AB,通讯通路门店!$S:$S,$G2268,通讯通路门店!$J:$J,"OPPO体验店")</f>
        <v>0</v>
      </c>
      <c r="BF2268" s="99">
        <f>SUMIFS(通讯通路门店!$X:$X,通讯通路门店!$S:$S,$G2268,通讯通路门店!$J:$J,"华为授权体验店")+SUMIFS(通讯通路门店!$AA:$AA,通讯通路门店!$S:$S,$G2268,通讯通路门店!$J:$J,"华为堡垒店")</f>
        <v>0</v>
      </c>
      <c r="BG2268" s="99">
        <f>SUMIFS(通讯通路门店!$Y:$Y,通讯通路门店!$S:$S,$G2268,通讯通路门店!$J:$J,"小米体验店")</f>
        <v>0</v>
      </c>
      <c r="BH2268" s="99">
        <f>SUMIFS(通讯通路门店!$AA:$AA,通讯通路门店!$S:$S,$G2268,通讯通路门店!$J:$J,"苹果体验店")</f>
        <v>0</v>
      </c>
      <c r="BI2268" s="99">
        <f>SUMIFS(通讯通路门店!$K:$K,通讯通路门店!$S:$S,$G2268,通讯通路门店!$J:$J,"其他品牌专卖店")</f>
        <v>0</v>
      </c>
      <c r="BJ2268" s="99">
        <f>SUMIFS(通讯通路门店!$AC:$AC,通讯通路门店!$S:$S,$G2268)</f>
        <v>0</v>
      </c>
      <c r="BK2268" s="99">
        <f>SUMIFS(通讯通路门店!$AD:$AD,通讯通路门店!$S:$S,$G2268)</f>
        <v>0</v>
      </c>
      <c r="BL2268" s="99">
        <f>SUMIFS(通讯通路门店!$AE:$AE,通讯通路门店!$S:$S,$G2268)</f>
        <v>0</v>
      </c>
      <c r="BM2268" s="99">
        <f>SUMIFS(通讯通路门店!$AF:$AF,通讯通路门店!$S:$S,$G2268)</f>
        <v>0</v>
      </c>
      <c r="BN2268" s="99">
        <f>SUMIFS(通讯通路门店!$AG:$AG,通讯通路门店!$S:$S,$G2268)</f>
        <v>0</v>
      </c>
      <c r="BO2268" s="99">
        <f>SUMIFS(通讯通路门店!$AH:$AH,通讯通路门店!$S:$S,$G2268)</f>
        <v>0</v>
      </c>
      <c r="BP2268" s="99">
        <f>SUMIFS(通讯通路门店!$AI:$AI,通讯通路门店!$S:$S,$G2268)</f>
        <v>0</v>
      </c>
      <c r="BQ2268" s="83"/>
    </row>
    <row r="2269" spans="1:69">
      <c r="A2269" s="99" t="str">
        <f>IFERROR(_xlfn.XLOOKUP($G2269,通讯通路门店!$S$4:$S$993933,通讯通路门店!$A$4:$A$993933,0,0),"")</f>
        <v>海南省</v>
      </c>
      <c r="B2269" s="99" t="str">
        <f>IFERROR(_xlfn.XLOOKUP($G2269,通讯通路门店!$S$4:$S$993933,通讯通路门店!$B$4:$B$993933,0,0),"")</f>
        <v>乐东黎族自治县</v>
      </c>
      <c r="C2269" s="99" t="str">
        <f>IFERROR(_xlfn.XLOOKUP($G2269,通讯通路门店!$S$4:$S$993933,通讯通路门店!$C$4:$C$993933,0,0),"")</f>
        <v>乐东黎族自治县</v>
      </c>
      <c r="D2269" s="99" t="str">
        <f>IFERROR(_xlfn.XLOOKUP($G2269,通讯通路门店!$S$4:$S$993933,通讯通路门店!$D$4:$D$993933,0,0),"")</f>
        <v>万冲镇</v>
      </c>
      <c r="E2269" s="83"/>
      <c r="F2269" s="83"/>
      <c r="G2269" s="101"/>
      <c r="H2269" s="102">
        <f>IFERROR(_xlfn.XLOOKUP($G2269,通讯通路门店!$S$4:$S$993933,通讯通路门店!$R$4:$R$993933,0,0),"")</f>
        <v>0</v>
      </c>
      <c r="I2269" s="83"/>
      <c r="J2269" s="83"/>
      <c r="K2269" s="83"/>
      <c r="L2269" s="83"/>
      <c r="M2269" s="83"/>
      <c r="N2269" s="83"/>
      <c r="O2269" s="83"/>
      <c r="P2269" s="83"/>
      <c r="Q2269" s="83"/>
      <c r="R2269" s="83"/>
      <c r="S2269" s="83"/>
      <c r="T2269" s="83"/>
      <c r="U2269" s="99">
        <f>COUNTIF(通讯通路门店!$S:$S,$G2269)</f>
        <v>0</v>
      </c>
      <c r="V2269" s="99">
        <f>COUNTIFS(通讯通路门店!$S:$S,$G2269,通讯通路门店!$J:$J,"综合卖场")</f>
        <v>0</v>
      </c>
      <c r="W2269" s="99">
        <f>SUMIFS(通讯通路门店!$AJ:$AJ,通讯通路门店!$S:$S,通讯客户沙盘!$G2269)</f>
        <v>0</v>
      </c>
      <c r="X2269" s="99">
        <f t="shared" si="175"/>
        <v>0</v>
      </c>
      <c r="Y2269" s="99">
        <f>COUNTIFS(通讯通路门店!$S:$S,$G2269,通讯通路门店!$J:$J,"荣耀体验店")+COUNTIFS(通讯通路门店!$S:$S,$G2269,通讯通路门店!$J:$J,"荣耀授权专卖店")</f>
        <v>0</v>
      </c>
      <c r="Z2269" s="99">
        <f>COUNTIFS(通讯通路门店!$S:$S,$G2269,通讯通路门店!$J:$J,"VIVO体验店")</f>
        <v>0</v>
      </c>
      <c r="AA2269" s="99">
        <f>COUNTIFS(通讯通路门店!$S:$S,$G2269,通讯通路门店!$J:$J,"OPPO体验店")</f>
        <v>0</v>
      </c>
      <c r="AB2269" s="99">
        <f>COUNTIFS(通讯通路门店!$S:$S,$G2269,通讯通路门店!$J:$J,"华为授权体验店")+COUNTIFS(通讯通路门店!$S:$S,$G2269,通讯通路门店!$J:$J,"华为堡垒店")</f>
        <v>0</v>
      </c>
      <c r="AC2269" s="99">
        <f>COUNTIFS(通讯通路门店!$S:$S,$G2269,通讯通路门店!$J:$J,"小米体验店")</f>
        <v>0</v>
      </c>
      <c r="AD2269" s="99">
        <f>COUNTIFS(通讯通路门店!$S:$S,$G2269,通讯通路门店!$J:$J,"苹果体验店")</f>
        <v>0</v>
      </c>
      <c r="AE2269" s="99">
        <f>COUNTIFS(通讯通路门店!$S:$S,$G2269,通讯通路门店!$J:$J,"其他品牌专卖店")</f>
        <v>0</v>
      </c>
      <c r="AF2269" s="99">
        <f>SUMIFS(通讯通路门店!$BI:$BI,通讯通路门店!$S:$S,$G2269)</f>
        <v>0</v>
      </c>
      <c r="AG2269" s="99">
        <f>SUMIFS(通讯通路门店!$BH:$BH,通讯通路门店!$S:$S,$G2269)</f>
        <v>0</v>
      </c>
      <c r="AH2269" s="99">
        <f t="shared" si="176"/>
        <v>0</v>
      </c>
      <c r="AI2269" s="99">
        <f>SUMIFS(通讯通路门店!$BB:$BB,通讯通路门店!$S:$S,$G2269)</f>
        <v>0</v>
      </c>
      <c r="AJ2269" s="99">
        <f>SUMIFS(通讯通路门店!$BE:$BE,通讯通路门店!$S:$S,$G2269)</f>
        <v>0</v>
      </c>
      <c r="AK2269" s="99">
        <f>SUMIFS(通讯通路门店!$BG:$BG,通讯通路门店!$S:$S,$G2269)</f>
        <v>0</v>
      </c>
      <c r="AL2269" s="99">
        <f>SUMIFS(通讯通路门店!$BC:$BC,通讯通路门店!$S:$S,$G2269)</f>
        <v>0</v>
      </c>
      <c r="AM2269" s="99">
        <f>SUMIFS(通讯通路门店!$BD:$BD,通讯通路门店!$S:$S,$G2269)</f>
        <v>0</v>
      </c>
      <c r="AN2269" s="99">
        <f>SUMIFS(通讯通路门店!$BF:$BF,通讯通路门店!$S:$S,$G2269)</f>
        <v>0</v>
      </c>
      <c r="AO2269" s="99">
        <f t="shared" si="177"/>
        <v>0</v>
      </c>
      <c r="AP2269" s="99">
        <f>SUMIFS(通讯通路门店!$K:$K,通讯通路门店!$S:$S,$G2269)</f>
        <v>0</v>
      </c>
      <c r="AQ2269" s="83"/>
      <c r="AR2269" s="99">
        <f>SUMIFS(通讯通路门店!$T:$T,通讯通路门店!$S:$S,$G2269)</f>
        <v>0</v>
      </c>
      <c r="AS2269" s="99">
        <f>SUMIFS(通讯通路门店!$U:$U,通讯通路门店!$S:$S,$G2269)</f>
        <v>0</v>
      </c>
      <c r="AT2269" s="99">
        <f>SUMIFS(通讯通路门店!$V:$V,通讯通路门店!$S:$S,$G2269)</f>
        <v>0</v>
      </c>
      <c r="AU2269" s="99">
        <f>SUMIFS(通讯通路门店!$W:$W,通讯通路门店!$S:$S,$G2269)</f>
        <v>0</v>
      </c>
      <c r="AV2269" s="99">
        <f>SUMIFS(通讯通路门店!$Z:$Z,通讯通路门店!$S:$S,$G2269)</f>
        <v>0</v>
      </c>
      <c r="AW2269" s="99">
        <f>SUMIFS(通讯通路门店!$AB:$AB,通讯通路门店!$S:$S,$G2269)</f>
        <v>0</v>
      </c>
      <c r="AX2269" s="99">
        <f>SUMIFS(通讯通路门店!$X:$X,通讯通路门店!$S:$S,$G2269)</f>
        <v>0</v>
      </c>
      <c r="AY2269" s="99">
        <f>SUMIFS(通讯通路门店!$Y:$Y,通讯通路门店!$S:$S,$G2269)</f>
        <v>0</v>
      </c>
      <c r="AZ2269" s="99">
        <f>SUMIFS(通讯通路门店!$AA:$AA,通讯通路门店!$S:$S,$G2269)</f>
        <v>0</v>
      </c>
      <c r="BA2269" s="99">
        <f t="shared" si="178"/>
        <v>0</v>
      </c>
      <c r="BB2269" s="99">
        <f t="shared" si="179"/>
        <v>0</v>
      </c>
      <c r="BC2269" s="99">
        <f>SUMIFS(通讯通路门店!$W:$W,通讯通路门店!$S:$S,$G2269,通讯通路门店!$J:$J,"荣耀体验店")+SUMIFS(通讯通路门店!$W:$W,通讯通路门店!$S:$S,$G2269,通讯通路门店!$J:$J,"荣耀授权专卖店")</f>
        <v>0</v>
      </c>
      <c r="BD2269" s="99">
        <f>SUMIFS(通讯通路门店!$Z:$Z,通讯通路门店!$S:$S,$G2269,通讯通路门店!$J:$J,"VIVO体验店")</f>
        <v>0</v>
      </c>
      <c r="BE2269" s="99">
        <f>SUMIFS(通讯通路门店!$AB:$AB,通讯通路门店!$S:$S,$G2269,通讯通路门店!$J:$J,"OPPO体验店")</f>
        <v>0</v>
      </c>
      <c r="BF2269" s="99">
        <f>SUMIFS(通讯通路门店!$X:$X,通讯通路门店!$S:$S,$G2269,通讯通路门店!$J:$J,"华为授权体验店")+SUMIFS(通讯通路门店!$AA:$AA,通讯通路门店!$S:$S,$G2269,通讯通路门店!$J:$J,"华为堡垒店")</f>
        <v>0</v>
      </c>
      <c r="BG2269" s="99">
        <f>SUMIFS(通讯通路门店!$Y:$Y,通讯通路门店!$S:$S,$G2269,通讯通路门店!$J:$J,"小米体验店")</f>
        <v>0</v>
      </c>
      <c r="BH2269" s="99">
        <f>SUMIFS(通讯通路门店!$AA:$AA,通讯通路门店!$S:$S,$G2269,通讯通路门店!$J:$J,"苹果体验店")</f>
        <v>0</v>
      </c>
      <c r="BI2269" s="99">
        <f>SUMIFS(通讯通路门店!$K:$K,通讯通路门店!$S:$S,$G2269,通讯通路门店!$J:$J,"其他品牌专卖店")</f>
        <v>0</v>
      </c>
      <c r="BJ2269" s="99">
        <f>SUMIFS(通讯通路门店!$AC:$AC,通讯通路门店!$S:$S,$G2269)</f>
        <v>0</v>
      </c>
      <c r="BK2269" s="99">
        <f>SUMIFS(通讯通路门店!$AD:$AD,通讯通路门店!$S:$S,$G2269)</f>
        <v>0</v>
      </c>
      <c r="BL2269" s="99">
        <f>SUMIFS(通讯通路门店!$AE:$AE,通讯通路门店!$S:$S,$G2269)</f>
        <v>0</v>
      </c>
      <c r="BM2269" s="99">
        <f>SUMIFS(通讯通路门店!$AF:$AF,通讯通路门店!$S:$S,$G2269)</f>
        <v>0</v>
      </c>
      <c r="BN2269" s="99">
        <f>SUMIFS(通讯通路门店!$AG:$AG,通讯通路门店!$S:$S,$G2269)</f>
        <v>0</v>
      </c>
      <c r="BO2269" s="99">
        <f>SUMIFS(通讯通路门店!$AH:$AH,通讯通路门店!$S:$S,$G2269)</f>
        <v>0</v>
      </c>
      <c r="BP2269" s="99">
        <f>SUMIFS(通讯通路门店!$AI:$AI,通讯通路门店!$S:$S,$G2269)</f>
        <v>0</v>
      </c>
      <c r="BQ2269" s="83"/>
    </row>
    <row r="2270" spans="1:69">
      <c r="A2270" s="99" t="str">
        <f>IFERROR(_xlfn.XLOOKUP($G2270,通讯通路门店!$S$4:$S$993933,通讯通路门店!$A$4:$A$993933,0,0),"")</f>
        <v>海南省</v>
      </c>
      <c r="B2270" s="99" t="str">
        <f>IFERROR(_xlfn.XLOOKUP($G2270,通讯通路门店!$S$4:$S$993933,通讯通路门店!$B$4:$B$993933,0,0),"")</f>
        <v>乐东黎族自治县</v>
      </c>
      <c r="C2270" s="99" t="str">
        <f>IFERROR(_xlfn.XLOOKUP($G2270,通讯通路门店!$S$4:$S$993933,通讯通路门店!$C$4:$C$993933,0,0),"")</f>
        <v>乐东黎族自治县</v>
      </c>
      <c r="D2270" s="99" t="str">
        <f>IFERROR(_xlfn.XLOOKUP($G2270,通讯通路门店!$S$4:$S$993933,通讯通路门店!$D$4:$D$993933,0,0),"")</f>
        <v>万冲镇</v>
      </c>
      <c r="E2270" s="83"/>
      <c r="F2270" s="83"/>
      <c r="G2270" s="101"/>
      <c r="H2270" s="102">
        <f>IFERROR(_xlfn.XLOOKUP($G2270,通讯通路门店!$S$4:$S$993933,通讯通路门店!$R$4:$R$993933,0,0),"")</f>
        <v>0</v>
      </c>
      <c r="I2270" s="83"/>
      <c r="J2270" s="83"/>
      <c r="K2270" s="83"/>
      <c r="L2270" s="83"/>
      <c r="M2270" s="83"/>
      <c r="N2270" s="83"/>
      <c r="O2270" s="83"/>
      <c r="P2270" s="83"/>
      <c r="Q2270" s="83"/>
      <c r="R2270" s="83"/>
      <c r="S2270" s="83"/>
      <c r="T2270" s="83"/>
      <c r="U2270" s="99">
        <f>COUNTIF(通讯通路门店!$S:$S,$G2270)</f>
        <v>0</v>
      </c>
      <c r="V2270" s="99">
        <f>COUNTIFS(通讯通路门店!$S:$S,$G2270,通讯通路门店!$J:$J,"综合卖场")</f>
        <v>0</v>
      </c>
      <c r="W2270" s="99">
        <f>SUMIFS(通讯通路门店!$AJ:$AJ,通讯通路门店!$S:$S,通讯客户沙盘!$G2270)</f>
        <v>0</v>
      </c>
      <c r="X2270" s="99">
        <f t="shared" si="175"/>
        <v>0</v>
      </c>
      <c r="Y2270" s="99">
        <f>COUNTIFS(通讯通路门店!$S:$S,$G2270,通讯通路门店!$J:$J,"荣耀体验店")+COUNTIFS(通讯通路门店!$S:$S,$G2270,通讯通路门店!$J:$J,"荣耀授权专卖店")</f>
        <v>0</v>
      </c>
      <c r="Z2270" s="99">
        <f>COUNTIFS(通讯通路门店!$S:$S,$G2270,通讯通路门店!$J:$J,"VIVO体验店")</f>
        <v>0</v>
      </c>
      <c r="AA2270" s="99">
        <f>COUNTIFS(通讯通路门店!$S:$S,$G2270,通讯通路门店!$J:$J,"OPPO体验店")</f>
        <v>0</v>
      </c>
      <c r="AB2270" s="99">
        <f>COUNTIFS(通讯通路门店!$S:$S,$G2270,通讯通路门店!$J:$J,"华为授权体验店")+COUNTIFS(通讯通路门店!$S:$S,$G2270,通讯通路门店!$J:$J,"华为堡垒店")</f>
        <v>0</v>
      </c>
      <c r="AC2270" s="99">
        <f>COUNTIFS(通讯通路门店!$S:$S,$G2270,通讯通路门店!$J:$J,"小米体验店")</f>
        <v>0</v>
      </c>
      <c r="AD2270" s="99">
        <f>COUNTIFS(通讯通路门店!$S:$S,$G2270,通讯通路门店!$J:$J,"苹果体验店")</f>
        <v>0</v>
      </c>
      <c r="AE2270" s="99">
        <f>COUNTIFS(通讯通路门店!$S:$S,$G2270,通讯通路门店!$J:$J,"其他品牌专卖店")</f>
        <v>0</v>
      </c>
      <c r="AF2270" s="99">
        <f>SUMIFS(通讯通路门店!$BI:$BI,通讯通路门店!$S:$S,$G2270)</f>
        <v>0</v>
      </c>
      <c r="AG2270" s="99">
        <f>SUMIFS(通讯通路门店!$BH:$BH,通讯通路门店!$S:$S,$G2270)</f>
        <v>0</v>
      </c>
      <c r="AH2270" s="99">
        <f t="shared" si="176"/>
        <v>0</v>
      </c>
      <c r="AI2270" s="99">
        <f>SUMIFS(通讯通路门店!$BB:$BB,通讯通路门店!$S:$S,$G2270)</f>
        <v>0</v>
      </c>
      <c r="AJ2270" s="99">
        <f>SUMIFS(通讯通路门店!$BE:$BE,通讯通路门店!$S:$S,$G2270)</f>
        <v>0</v>
      </c>
      <c r="AK2270" s="99">
        <f>SUMIFS(通讯通路门店!$BG:$BG,通讯通路门店!$S:$S,$G2270)</f>
        <v>0</v>
      </c>
      <c r="AL2270" s="99">
        <f>SUMIFS(通讯通路门店!$BC:$BC,通讯通路门店!$S:$S,$G2270)</f>
        <v>0</v>
      </c>
      <c r="AM2270" s="99">
        <f>SUMIFS(通讯通路门店!$BD:$BD,通讯通路门店!$S:$S,$G2270)</f>
        <v>0</v>
      </c>
      <c r="AN2270" s="99">
        <f>SUMIFS(通讯通路门店!$BF:$BF,通讯通路门店!$S:$S,$G2270)</f>
        <v>0</v>
      </c>
      <c r="AO2270" s="99">
        <f t="shared" si="177"/>
        <v>0</v>
      </c>
      <c r="AP2270" s="99">
        <f>SUMIFS(通讯通路门店!$K:$K,通讯通路门店!$S:$S,$G2270)</f>
        <v>0</v>
      </c>
      <c r="AQ2270" s="83"/>
      <c r="AR2270" s="99">
        <f>SUMIFS(通讯通路门店!$T:$T,通讯通路门店!$S:$S,$G2270)</f>
        <v>0</v>
      </c>
      <c r="AS2270" s="99">
        <f>SUMIFS(通讯通路门店!$U:$U,通讯通路门店!$S:$S,$G2270)</f>
        <v>0</v>
      </c>
      <c r="AT2270" s="99">
        <f>SUMIFS(通讯通路门店!$V:$V,通讯通路门店!$S:$S,$G2270)</f>
        <v>0</v>
      </c>
      <c r="AU2270" s="99">
        <f>SUMIFS(通讯通路门店!$W:$W,通讯通路门店!$S:$S,$G2270)</f>
        <v>0</v>
      </c>
      <c r="AV2270" s="99">
        <f>SUMIFS(通讯通路门店!$Z:$Z,通讯通路门店!$S:$S,$G2270)</f>
        <v>0</v>
      </c>
      <c r="AW2270" s="99">
        <f>SUMIFS(通讯通路门店!$AB:$AB,通讯通路门店!$S:$S,$G2270)</f>
        <v>0</v>
      </c>
      <c r="AX2270" s="99">
        <f>SUMIFS(通讯通路门店!$X:$X,通讯通路门店!$S:$S,$G2270)</f>
        <v>0</v>
      </c>
      <c r="AY2270" s="99">
        <f>SUMIFS(通讯通路门店!$Y:$Y,通讯通路门店!$S:$S,$G2270)</f>
        <v>0</v>
      </c>
      <c r="AZ2270" s="99">
        <f>SUMIFS(通讯通路门店!$AA:$AA,通讯通路门店!$S:$S,$G2270)</f>
        <v>0</v>
      </c>
      <c r="BA2270" s="99">
        <f t="shared" si="178"/>
        <v>0</v>
      </c>
      <c r="BB2270" s="99">
        <f t="shared" si="179"/>
        <v>0</v>
      </c>
      <c r="BC2270" s="99">
        <f>SUMIFS(通讯通路门店!$W:$W,通讯通路门店!$S:$S,$G2270,通讯通路门店!$J:$J,"荣耀体验店")+SUMIFS(通讯通路门店!$W:$W,通讯通路门店!$S:$S,$G2270,通讯通路门店!$J:$J,"荣耀授权专卖店")</f>
        <v>0</v>
      </c>
      <c r="BD2270" s="99">
        <f>SUMIFS(通讯通路门店!$Z:$Z,通讯通路门店!$S:$S,$G2270,通讯通路门店!$J:$J,"VIVO体验店")</f>
        <v>0</v>
      </c>
      <c r="BE2270" s="99">
        <f>SUMIFS(通讯通路门店!$AB:$AB,通讯通路门店!$S:$S,$G2270,通讯通路门店!$J:$J,"OPPO体验店")</f>
        <v>0</v>
      </c>
      <c r="BF2270" s="99">
        <f>SUMIFS(通讯通路门店!$X:$X,通讯通路门店!$S:$S,$G2270,通讯通路门店!$J:$J,"华为授权体验店")+SUMIFS(通讯通路门店!$AA:$AA,通讯通路门店!$S:$S,$G2270,通讯通路门店!$J:$J,"华为堡垒店")</f>
        <v>0</v>
      </c>
      <c r="BG2270" s="99">
        <f>SUMIFS(通讯通路门店!$Y:$Y,通讯通路门店!$S:$S,$G2270,通讯通路门店!$J:$J,"小米体验店")</f>
        <v>0</v>
      </c>
      <c r="BH2270" s="99">
        <f>SUMIFS(通讯通路门店!$AA:$AA,通讯通路门店!$S:$S,$G2270,通讯通路门店!$J:$J,"苹果体验店")</f>
        <v>0</v>
      </c>
      <c r="BI2270" s="99">
        <f>SUMIFS(通讯通路门店!$K:$K,通讯通路门店!$S:$S,$G2270,通讯通路门店!$J:$J,"其他品牌专卖店")</f>
        <v>0</v>
      </c>
      <c r="BJ2270" s="99">
        <f>SUMIFS(通讯通路门店!$AC:$AC,通讯通路门店!$S:$S,$G2270)</f>
        <v>0</v>
      </c>
      <c r="BK2270" s="99">
        <f>SUMIFS(通讯通路门店!$AD:$AD,通讯通路门店!$S:$S,$G2270)</f>
        <v>0</v>
      </c>
      <c r="BL2270" s="99">
        <f>SUMIFS(通讯通路门店!$AE:$AE,通讯通路门店!$S:$S,$G2270)</f>
        <v>0</v>
      </c>
      <c r="BM2270" s="99">
        <f>SUMIFS(通讯通路门店!$AF:$AF,通讯通路门店!$S:$S,$G2270)</f>
        <v>0</v>
      </c>
      <c r="BN2270" s="99">
        <f>SUMIFS(通讯通路门店!$AG:$AG,通讯通路门店!$S:$S,$G2270)</f>
        <v>0</v>
      </c>
      <c r="BO2270" s="99">
        <f>SUMIFS(通讯通路门店!$AH:$AH,通讯通路门店!$S:$S,$G2270)</f>
        <v>0</v>
      </c>
      <c r="BP2270" s="99">
        <f>SUMIFS(通讯通路门店!$AI:$AI,通讯通路门店!$S:$S,$G2270)</f>
        <v>0</v>
      </c>
      <c r="BQ2270" s="83"/>
    </row>
    <row r="2271" spans="1:69">
      <c r="A2271" s="99" t="str">
        <f>IFERROR(_xlfn.XLOOKUP($G2271,通讯通路门店!$S$4:$S$993933,通讯通路门店!$A$4:$A$993933,0,0),"")</f>
        <v>海南省</v>
      </c>
      <c r="B2271" s="99" t="str">
        <f>IFERROR(_xlfn.XLOOKUP($G2271,通讯通路门店!$S$4:$S$993933,通讯通路门店!$B$4:$B$993933,0,0),"")</f>
        <v>乐东黎族自治县</v>
      </c>
      <c r="C2271" s="99" t="str">
        <f>IFERROR(_xlfn.XLOOKUP($G2271,通讯通路门店!$S$4:$S$993933,通讯通路门店!$C$4:$C$993933,0,0),"")</f>
        <v>乐东黎族自治县</v>
      </c>
      <c r="D2271" s="99" t="str">
        <f>IFERROR(_xlfn.XLOOKUP($G2271,通讯通路门店!$S$4:$S$993933,通讯通路门店!$D$4:$D$993933,0,0),"")</f>
        <v>万冲镇</v>
      </c>
      <c r="E2271" s="83"/>
      <c r="F2271" s="83"/>
      <c r="G2271" s="101"/>
      <c r="H2271" s="102">
        <f>IFERROR(_xlfn.XLOOKUP($G2271,通讯通路门店!$S$4:$S$993933,通讯通路门店!$R$4:$R$993933,0,0),"")</f>
        <v>0</v>
      </c>
      <c r="I2271" s="83"/>
      <c r="J2271" s="83"/>
      <c r="K2271" s="83"/>
      <c r="L2271" s="83"/>
      <c r="M2271" s="83"/>
      <c r="N2271" s="83"/>
      <c r="O2271" s="83"/>
      <c r="P2271" s="83"/>
      <c r="Q2271" s="83"/>
      <c r="R2271" s="83"/>
      <c r="S2271" s="83"/>
      <c r="T2271" s="83"/>
      <c r="U2271" s="99">
        <f>COUNTIF(通讯通路门店!$S:$S,$G2271)</f>
        <v>0</v>
      </c>
      <c r="V2271" s="99">
        <f>COUNTIFS(通讯通路门店!$S:$S,$G2271,通讯通路门店!$J:$J,"综合卖场")</f>
        <v>0</v>
      </c>
      <c r="W2271" s="99">
        <f>SUMIFS(通讯通路门店!$AJ:$AJ,通讯通路门店!$S:$S,通讯客户沙盘!$G2271)</f>
        <v>0</v>
      </c>
      <c r="X2271" s="99">
        <f t="shared" si="175"/>
        <v>0</v>
      </c>
      <c r="Y2271" s="99">
        <f>COUNTIFS(通讯通路门店!$S:$S,$G2271,通讯通路门店!$J:$J,"荣耀体验店")+COUNTIFS(通讯通路门店!$S:$S,$G2271,通讯通路门店!$J:$J,"荣耀授权专卖店")</f>
        <v>0</v>
      </c>
      <c r="Z2271" s="99">
        <f>COUNTIFS(通讯通路门店!$S:$S,$G2271,通讯通路门店!$J:$J,"VIVO体验店")</f>
        <v>0</v>
      </c>
      <c r="AA2271" s="99">
        <f>COUNTIFS(通讯通路门店!$S:$S,$G2271,通讯通路门店!$J:$J,"OPPO体验店")</f>
        <v>0</v>
      </c>
      <c r="AB2271" s="99">
        <f>COUNTIFS(通讯通路门店!$S:$S,$G2271,通讯通路门店!$J:$J,"华为授权体验店")+COUNTIFS(通讯通路门店!$S:$S,$G2271,通讯通路门店!$J:$J,"华为堡垒店")</f>
        <v>0</v>
      </c>
      <c r="AC2271" s="99">
        <f>COUNTIFS(通讯通路门店!$S:$S,$G2271,通讯通路门店!$J:$J,"小米体验店")</f>
        <v>0</v>
      </c>
      <c r="AD2271" s="99">
        <f>COUNTIFS(通讯通路门店!$S:$S,$G2271,通讯通路门店!$J:$J,"苹果体验店")</f>
        <v>0</v>
      </c>
      <c r="AE2271" s="99">
        <f>COUNTIFS(通讯通路门店!$S:$S,$G2271,通讯通路门店!$J:$J,"其他品牌专卖店")</f>
        <v>0</v>
      </c>
      <c r="AF2271" s="99">
        <f>SUMIFS(通讯通路门店!$BI:$BI,通讯通路门店!$S:$S,$G2271)</f>
        <v>0</v>
      </c>
      <c r="AG2271" s="99">
        <f>SUMIFS(通讯通路门店!$BH:$BH,通讯通路门店!$S:$S,$G2271)</f>
        <v>0</v>
      </c>
      <c r="AH2271" s="99">
        <f t="shared" si="176"/>
        <v>0</v>
      </c>
      <c r="AI2271" s="99">
        <f>SUMIFS(通讯通路门店!$BB:$BB,通讯通路门店!$S:$S,$G2271)</f>
        <v>0</v>
      </c>
      <c r="AJ2271" s="99">
        <f>SUMIFS(通讯通路门店!$BE:$BE,通讯通路门店!$S:$S,$G2271)</f>
        <v>0</v>
      </c>
      <c r="AK2271" s="99">
        <f>SUMIFS(通讯通路门店!$BG:$BG,通讯通路门店!$S:$S,$G2271)</f>
        <v>0</v>
      </c>
      <c r="AL2271" s="99">
        <f>SUMIFS(通讯通路门店!$BC:$BC,通讯通路门店!$S:$S,$G2271)</f>
        <v>0</v>
      </c>
      <c r="AM2271" s="99">
        <f>SUMIFS(通讯通路门店!$BD:$BD,通讯通路门店!$S:$S,$G2271)</f>
        <v>0</v>
      </c>
      <c r="AN2271" s="99">
        <f>SUMIFS(通讯通路门店!$BF:$BF,通讯通路门店!$S:$S,$G2271)</f>
        <v>0</v>
      </c>
      <c r="AO2271" s="99">
        <f t="shared" si="177"/>
        <v>0</v>
      </c>
      <c r="AP2271" s="99">
        <f>SUMIFS(通讯通路门店!$K:$K,通讯通路门店!$S:$S,$G2271)</f>
        <v>0</v>
      </c>
      <c r="AQ2271" s="83"/>
      <c r="AR2271" s="99">
        <f>SUMIFS(通讯通路门店!$T:$T,通讯通路门店!$S:$S,$G2271)</f>
        <v>0</v>
      </c>
      <c r="AS2271" s="99">
        <f>SUMIFS(通讯通路门店!$U:$U,通讯通路门店!$S:$S,$G2271)</f>
        <v>0</v>
      </c>
      <c r="AT2271" s="99">
        <f>SUMIFS(通讯通路门店!$V:$V,通讯通路门店!$S:$S,$G2271)</f>
        <v>0</v>
      </c>
      <c r="AU2271" s="99">
        <f>SUMIFS(通讯通路门店!$W:$W,通讯通路门店!$S:$S,$G2271)</f>
        <v>0</v>
      </c>
      <c r="AV2271" s="99">
        <f>SUMIFS(通讯通路门店!$Z:$Z,通讯通路门店!$S:$S,$G2271)</f>
        <v>0</v>
      </c>
      <c r="AW2271" s="99">
        <f>SUMIFS(通讯通路门店!$AB:$AB,通讯通路门店!$S:$S,$G2271)</f>
        <v>0</v>
      </c>
      <c r="AX2271" s="99">
        <f>SUMIFS(通讯通路门店!$X:$X,通讯通路门店!$S:$S,$G2271)</f>
        <v>0</v>
      </c>
      <c r="AY2271" s="99">
        <f>SUMIFS(通讯通路门店!$Y:$Y,通讯通路门店!$S:$S,$G2271)</f>
        <v>0</v>
      </c>
      <c r="AZ2271" s="99">
        <f>SUMIFS(通讯通路门店!$AA:$AA,通讯通路门店!$S:$S,$G2271)</f>
        <v>0</v>
      </c>
      <c r="BA2271" s="99">
        <f t="shared" si="178"/>
        <v>0</v>
      </c>
      <c r="BB2271" s="99">
        <f t="shared" si="179"/>
        <v>0</v>
      </c>
      <c r="BC2271" s="99">
        <f>SUMIFS(通讯通路门店!$W:$W,通讯通路门店!$S:$S,$G2271,通讯通路门店!$J:$J,"荣耀体验店")+SUMIFS(通讯通路门店!$W:$W,通讯通路门店!$S:$S,$G2271,通讯通路门店!$J:$J,"荣耀授权专卖店")</f>
        <v>0</v>
      </c>
      <c r="BD2271" s="99">
        <f>SUMIFS(通讯通路门店!$Z:$Z,通讯通路门店!$S:$S,$G2271,通讯通路门店!$J:$J,"VIVO体验店")</f>
        <v>0</v>
      </c>
      <c r="BE2271" s="99">
        <f>SUMIFS(通讯通路门店!$AB:$AB,通讯通路门店!$S:$S,$G2271,通讯通路门店!$J:$J,"OPPO体验店")</f>
        <v>0</v>
      </c>
      <c r="BF2271" s="99">
        <f>SUMIFS(通讯通路门店!$X:$X,通讯通路门店!$S:$S,$G2271,通讯通路门店!$J:$J,"华为授权体验店")+SUMIFS(通讯通路门店!$AA:$AA,通讯通路门店!$S:$S,$G2271,通讯通路门店!$J:$J,"华为堡垒店")</f>
        <v>0</v>
      </c>
      <c r="BG2271" s="99">
        <f>SUMIFS(通讯通路门店!$Y:$Y,通讯通路门店!$S:$S,$G2271,通讯通路门店!$J:$J,"小米体验店")</f>
        <v>0</v>
      </c>
      <c r="BH2271" s="99">
        <f>SUMIFS(通讯通路门店!$AA:$AA,通讯通路门店!$S:$S,$G2271,通讯通路门店!$J:$J,"苹果体验店")</f>
        <v>0</v>
      </c>
      <c r="BI2271" s="99">
        <f>SUMIFS(通讯通路门店!$K:$K,通讯通路门店!$S:$S,$G2271,通讯通路门店!$J:$J,"其他品牌专卖店")</f>
        <v>0</v>
      </c>
      <c r="BJ2271" s="99">
        <f>SUMIFS(通讯通路门店!$AC:$AC,通讯通路门店!$S:$S,$G2271)</f>
        <v>0</v>
      </c>
      <c r="BK2271" s="99">
        <f>SUMIFS(通讯通路门店!$AD:$AD,通讯通路门店!$S:$S,$G2271)</f>
        <v>0</v>
      </c>
      <c r="BL2271" s="99">
        <f>SUMIFS(通讯通路门店!$AE:$AE,通讯通路门店!$S:$S,$G2271)</f>
        <v>0</v>
      </c>
      <c r="BM2271" s="99">
        <f>SUMIFS(通讯通路门店!$AF:$AF,通讯通路门店!$S:$S,$G2271)</f>
        <v>0</v>
      </c>
      <c r="BN2271" s="99">
        <f>SUMIFS(通讯通路门店!$AG:$AG,通讯通路门店!$S:$S,$G2271)</f>
        <v>0</v>
      </c>
      <c r="BO2271" s="99">
        <f>SUMIFS(通讯通路门店!$AH:$AH,通讯通路门店!$S:$S,$G2271)</f>
        <v>0</v>
      </c>
      <c r="BP2271" s="99">
        <f>SUMIFS(通讯通路门店!$AI:$AI,通讯通路门店!$S:$S,$G2271)</f>
        <v>0</v>
      </c>
      <c r="BQ2271" s="83"/>
    </row>
    <row r="2272" spans="1:69">
      <c r="A2272" s="99" t="str">
        <f>IFERROR(_xlfn.XLOOKUP($G2272,通讯通路门店!$S$4:$S$993933,通讯通路门店!$A$4:$A$993933,0,0),"")</f>
        <v>海南省</v>
      </c>
      <c r="B2272" s="99" t="str">
        <f>IFERROR(_xlfn.XLOOKUP($G2272,通讯通路门店!$S$4:$S$993933,通讯通路门店!$B$4:$B$993933,0,0),"")</f>
        <v>乐东黎族自治县</v>
      </c>
      <c r="C2272" s="99" t="str">
        <f>IFERROR(_xlfn.XLOOKUP($G2272,通讯通路门店!$S$4:$S$993933,通讯通路门店!$C$4:$C$993933,0,0),"")</f>
        <v>乐东黎族自治县</v>
      </c>
      <c r="D2272" s="99" t="str">
        <f>IFERROR(_xlfn.XLOOKUP($G2272,通讯通路门店!$S$4:$S$993933,通讯通路门店!$D$4:$D$993933,0,0),"")</f>
        <v>万冲镇</v>
      </c>
      <c r="E2272" s="83"/>
      <c r="F2272" s="83"/>
      <c r="G2272" s="101"/>
      <c r="H2272" s="102">
        <f>IFERROR(_xlfn.XLOOKUP($G2272,通讯通路门店!$S$4:$S$993933,通讯通路门店!$R$4:$R$993933,0,0),"")</f>
        <v>0</v>
      </c>
      <c r="I2272" s="83"/>
      <c r="J2272" s="83"/>
      <c r="K2272" s="83"/>
      <c r="L2272" s="83"/>
      <c r="M2272" s="83"/>
      <c r="N2272" s="83"/>
      <c r="O2272" s="83"/>
      <c r="P2272" s="83"/>
      <c r="Q2272" s="83"/>
      <c r="R2272" s="83"/>
      <c r="S2272" s="83"/>
      <c r="T2272" s="83"/>
      <c r="U2272" s="99">
        <f>COUNTIF(通讯通路门店!$S:$S,$G2272)</f>
        <v>0</v>
      </c>
      <c r="V2272" s="99">
        <f>COUNTIFS(通讯通路门店!$S:$S,$G2272,通讯通路门店!$J:$J,"综合卖场")</f>
        <v>0</v>
      </c>
      <c r="W2272" s="99">
        <f>SUMIFS(通讯通路门店!$AJ:$AJ,通讯通路门店!$S:$S,通讯客户沙盘!$G2272)</f>
        <v>0</v>
      </c>
      <c r="X2272" s="99">
        <f t="shared" si="175"/>
        <v>0</v>
      </c>
      <c r="Y2272" s="99">
        <f>COUNTIFS(通讯通路门店!$S:$S,$G2272,通讯通路门店!$J:$J,"荣耀体验店")+COUNTIFS(通讯通路门店!$S:$S,$G2272,通讯通路门店!$J:$J,"荣耀授权专卖店")</f>
        <v>0</v>
      </c>
      <c r="Z2272" s="99">
        <f>COUNTIFS(通讯通路门店!$S:$S,$G2272,通讯通路门店!$J:$J,"VIVO体验店")</f>
        <v>0</v>
      </c>
      <c r="AA2272" s="99">
        <f>COUNTIFS(通讯通路门店!$S:$S,$G2272,通讯通路门店!$J:$J,"OPPO体验店")</f>
        <v>0</v>
      </c>
      <c r="AB2272" s="99">
        <f>COUNTIFS(通讯通路门店!$S:$S,$G2272,通讯通路门店!$J:$J,"华为授权体验店")+COUNTIFS(通讯通路门店!$S:$S,$G2272,通讯通路门店!$J:$J,"华为堡垒店")</f>
        <v>0</v>
      </c>
      <c r="AC2272" s="99">
        <f>COUNTIFS(通讯通路门店!$S:$S,$G2272,通讯通路门店!$J:$J,"小米体验店")</f>
        <v>0</v>
      </c>
      <c r="AD2272" s="99">
        <f>COUNTIFS(通讯通路门店!$S:$S,$G2272,通讯通路门店!$J:$J,"苹果体验店")</f>
        <v>0</v>
      </c>
      <c r="AE2272" s="99">
        <f>COUNTIFS(通讯通路门店!$S:$S,$G2272,通讯通路门店!$J:$J,"其他品牌专卖店")</f>
        <v>0</v>
      </c>
      <c r="AF2272" s="99">
        <f>SUMIFS(通讯通路门店!$BI:$BI,通讯通路门店!$S:$S,$G2272)</f>
        <v>0</v>
      </c>
      <c r="AG2272" s="99">
        <f>SUMIFS(通讯通路门店!$BH:$BH,通讯通路门店!$S:$S,$G2272)</f>
        <v>0</v>
      </c>
      <c r="AH2272" s="99">
        <f t="shared" si="176"/>
        <v>0</v>
      </c>
      <c r="AI2272" s="99">
        <f>SUMIFS(通讯通路门店!$BB:$BB,通讯通路门店!$S:$S,$G2272)</f>
        <v>0</v>
      </c>
      <c r="AJ2272" s="99">
        <f>SUMIFS(通讯通路门店!$BE:$BE,通讯通路门店!$S:$S,$G2272)</f>
        <v>0</v>
      </c>
      <c r="AK2272" s="99">
        <f>SUMIFS(通讯通路门店!$BG:$BG,通讯通路门店!$S:$S,$G2272)</f>
        <v>0</v>
      </c>
      <c r="AL2272" s="99">
        <f>SUMIFS(通讯通路门店!$BC:$BC,通讯通路门店!$S:$S,$G2272)</f>
        <v>0</v>
      </c>
      <c r="AM2272" s="99">
        <f>SUMIFS(通讯通路门店!$BD:$BD,通讯通路门店!$S:$S,$G2272)</f>
        <v>0</v>
      </c>
      <c r="AN2272" s="99">
        <f>SUMIFS(通讯通路门店!$BF:$BF,通讯通路门店!$S:$S,$G2272)</f>
        <v>0</v>
      </c>
      <c r="AO2272" s="99">
        <f t="shared" si="177"/>
        <v>0</v>
      </c>
      <c r="AP2272" s="99">
        <f>SUMIFS(通讯通路门店!$K:$K,通讯通路门店!$S:$S,$G2272)</f>
        <v>0</v>
      </c>
      <c r="AQ2272" s="83"/>
      <c r="AR2272" s="99">
        <f>SUMIFS(通讯通路门店!$T:$T,通讯通路门店!$S:$S,$G2272)</f>
        <v>0</v>
      </c>
      <c r="AS2272" s="99">
        <f>SUMIFS(通讯通路门店!$U:$U,通讯通路门店!$S:$S,$G2272)</f>
        <v>0</v>
      </c>
      <c r="AT2272" s="99">
        <f>SUMIFS(通讯通路门店!$V:$V,通讯通路门店!$S:$S,$G2272)</f>
        <v>0</v>
      </c>
      <c r="AU2272" s="99">
        <f>SUMIFS(通讯通路门店!$W:$W,通讯通路门店!$S:$S,$G2272)</f>
        <v>0</v>
      </c>
      <c r="AV2272" s="99">
        <f>SUMIFS(通讯通路门店!$Z:$Z,通讯通路门店!$S:$S,$G2272)</f>
        <v>0</v>
      </c>
      <c r="AW2272" s="99">
        <f>SUMIFS(通讯通路门店!$AB:$AB,通讯通路门店!$S:$S,$G2272)</f>
        <v>0</v>
      </c>
      <c r="AX2272" s="99">
        <f>SUMIFS(通讯通路门店!$X:$X,通讯通路门店!$S:$S,$G2272)</f>
        <v>0</v>
      </c>
      <c r="AY2272" s="99">
        <f>SUMIFS(通讯通路门店!$Y:$Y,通讯通路门店!$S:$S,$G2272)</f>
        <v>0</v>
      </c>
      <c r="AZ2272" s="99">
        <f>SUMIFS(通讯通路门店!$AA:$AA,通讯通路门店!$S:$S,$G2272)</f>
        <v>0</v>
      </c>
      <c r="BA2272" s="99">
        <f t="shared" si="178"/>
        <v>0</v>
      </c>
      <c r="BB2272" s="99">
        <f t="shared" si="179"/>
        <v>0</v>
      </c>
      <c r="BC2272" s="99">
        <f>SUMIFS(通讯通路门店!$W:$W,通讯通路门店!$S:$S,$G2272,通讯通路门店!$J:$J,"荣耀体验店")+SUMIFS(通讯通路门店!$W:$W,通讯通路门店!$S:$S,$G2272,通讯通路门店!$J:$J,"荣耀授权专卖店")</f>
        <v>0</v>
      </c>
      <c r="BD2272" s="99">
        <f>SUMIFS(通讯通路门店!$Z:$Z,通讯通路门店!$S:$S,$G2272,通讯通路门店!$J:$J,"VIVO体验店")</f>
        <v>0</v>
      </c>
      <c r="BE2272" s="99">
        <f>SUMIFS(通讯通路门店!$AB:$AB,通讯通路门店!$S:$S,$G2272,通讯通路门店!$J:$J,"OPPO体验店")</f>
        <v>0</v>
      </c>
      <c r="BF2272" s="99">
        <f>SUMIFS(通讯通路门店!$X:$X,通讯通路门店!$S:$S,$G2272,通讯通路门店!$J:$J,"华为授权体验店")+SUMIFS(通讯通路门店!$AA:$AA,通讯通路门店!$S:$S,$G2272,通讯通路门店!$J:$J,"华为堡垒店")</f>
        <v>0</v>
      </c>
      <c r="BG2272" s="99">
        <f>SUMIFS(通讯通路门店!$Y:$Y,通讯通路门店!$S:$S,$G2272,通讯通路门店!$J:$J,"小米体验店")</f>
        <v>0</v>
      </c>
      <c r="BH2272" s="99">
        <f>SUMIFS(通讯通路门店!$AA:$AA,通讯通路门店!$S:$S,$G2272,通讯通路门店!$J:$J,"苹果体验店")</f>
        <v>0</v>
      </c>
      <c r="BI2272" s="99">
        <f>SUMIFS(通讯通路门店!$K:$K,通讯通路门店!$S:$S,$G2272,通讯通路门店!$J:$J,"其他品牌专卖店")</f>
        <v>0</v>
      </c>
      <c r="BJ2272" s="99">
        <f>SUMIFS(通讯通路门店!$AC:$AC,通讯通路门店!$S:$S,$G2272)</f>
        <v>0</v>
      </c>
      <c r="BK2272" s="99">
        <f>SUMIFS(通讯通路门店!$AD:$AD,通讯通路门店!$S:$S,$G2272)</f>
        <v>0</v>
      </c>
      <c r="BL2272" s="99">
        <f>SUMIFS(通讯通路门店!$AE:$AE,通讯通路门店!$S:$S,$G2272)</f>
        <v>0</v>
      </c>
      <c r="BM2272" s="99">
        <f>SUMIFS(通讯通路门店!$AF:$AF,通讯通路门店!$S:$S,$G2272)</f>
        <v>0</v>
      </c>
      <c r="BN2272" s="99">
        <f>SUMIFS(通讯通路门店!$AG:$AG,通讯通路门店!$S:$S,$G2272)</f>
        <v>0</v>
      </c>
      <c r="BO2272" s="99">
        <f>SUMIFS(通讯通路门店!$AH:$AH,通讯通路门店!$S:$S,$G2272)</f>
        <v>0</v>
      </c>
      <c r="BP2272" s="99">
        <f>SUMIFS(通讯通路门店!$AI:$AI,通讯通路门店!$S:$S,$G2272)</f>
        <v>0</v>
      </c>
      <c r="BQ2272" s="83"/>
    </row>
    <row r="2273" spans="1:69">
      <c r="A2273" s="99" t="str">
        <f>IFERROR(_xlfn.XLOOKUP($G2273,通讯通路门店!$S$4:$S$993933,通讯通路门店!$A$4:$A$993933,0,0),"")</f>
        <v>海南省</v>
      </c>
      <c r="B2273" s="99" t="str">
        <f>IFERROR(_xlfn.XLOOKUP($G2273,通讯通路门店!$S$4:$S$993933,通讯通路门店!$B$4:$B$993933,0,0),"")</f>
        <v>乐东黎族自治县</v>
      </c>
      <c r="C2273" s="99" t="str">
        <f>IFERROR(_xlfn.XLOOKUP($G2273,通讯通路门店!$S$4:$S$993933,通讯通路门店!$C$4:$C$993933,0,0),"")</f>
        <v>乐东黎族自治县</v>
      </c>
      <c r="D2273" s="99" t="str">
        <f>IFERROR(_xlfn.XLOOKUP($G2273,通讯通路门店!$S$4:$S$993933,通讯通路门店!$D$4:$D$993933,0,0),"")</f>
        <v>万冲镇</v>
      </c>
      <c r="E2273" s="83"/>
      <c r="F2273" s="83"/>
      <c r="G2273" s="101"/>
      <c r="H2273" s="102">
        <f>IFERROR(_xlfn.XLOOKUP($G2273,通讯通路门店!$S$4:$S$993933,通讯通路门店!$R$4:$R$993933,0,0),"")</f>
        <v>0</v>
      </c>
      <c r="I2273" s="83"/>
      <c r="J2273" s="83"/>
      <c r="K2273" s="83"/>
      <c r="L2273" s="83"/>
      <c r="M2273" s="83"/>
      <c r="N2273" s="83"/>
      <c r="O2273" s="83"/>
      <c r="P2273" s="83"/>
      <c r="Q2273" s="83"/>
      <c r="R2273" s="83"/>
      <c r="S2273" s="83"/>
      <c r="T2273" s="83"/>
      <c r="U2273" s="99">
        <f>COUNTIF(通讯通路门店!$S:$S,$G2273)</f>
        <v>0</v>
      </c>
      <c r="V2273" s="99">
        <f>COUNTIFS(通讯通路门店!$S:$S,$G2273,通讯通路门店!$J:$J,"综合卖场")</f>
        <v>0</v>
      </c>
      <c r="W2273" s="99">
        <f>SUMIFS(通讯通路门店!$AJ:$AJ,通讯通路门店!$S:$S,通讯客户沙盘!$G2273)</f>
        <v>0</v>
      </c>
      <c r="X2273" s="99">
        <f t="shared" si="175"/>
        <v>0</v>
      </c>
      <c r="Y2273" s="99">
        <f>COUNTIFS(通讯通路门店!$S:$S,$G2273,通讯通路门店!$J:$J,"荣耀体验店")+COUNTIFS(通讯通路门店!$S:$S,$G2273,通讯通路门店!$J:$J,"荣耀授权专卖店")</f>
        <v>0</v>
      </c>
      <c r="Z2273" s="99">
        <f>COUNTIFS(通讯通路门店!$S:$S,$G2273,通讯通路门店!$J:$J,"VIVO体验店")</f>
        <v>0</v>
      </c>
      <c r="AA2273" s="99">
        <f>COUNTIFS(通讯通路门店!$S:$S,$G2273,通讯通路门店!$J:$J,"OPPO体验店")</f>
        <v>0</v>
      </c>
      <c r="AB2273" s="99">
        <f>COUNTIFS(通讯通路门店!$S:$S,$G2273,通讯通路门店!$J:$J,"华为授权体验店")+COUNTIFS(通讯通路门店!$S:$S,$G2273,通讯通路门店!$J:$J,"华为堡垒店")</f>
        <v>0</v>
      </c>
      <c r="AC2273" s="99">
        <f>COUNTIFS(通讯通路门店!$S:$S,$G2273,通讯通路门店!$J:$J,"小米体验店")</f>
        <v>0</v>
      </c>
      <c r="AD2273" s="99">
        <f>COUNTIFS(通讯通路门店!$S:$S,$G2273,通讯通路门店!$J:$J,"苹果体验店")</f>
        <v>0</v>
      </c>
      <c r="AE2273" s="99">
        <f>COUNTIFS(通讯通路门店!$S:$S,$G2273,通讯通路门店!$J:$J,"其他品牌专卖店")</f>
        <v>0</v>
      </c>
      <c r="AF2273" s="99">
        <f>SUMIFS(通讯通路门店!$BI:$BI,通讯通路门店!$S:$S,$G2273)</f>
        <v>0</v>
      </c>
      <c r="AG2273" s="99">
        <f>SUMIFS(通讯通路门店!$BH:$BH,通讯通路门店!$S:$S,$G2273)</f>
        <v>0</v>
      </c>
      <c r="AH2273" s="99">
        <f t="shared" si="176"/>
        <v>0</v>
      </c>
      <c r="AI2273" s="99">
        <f>SUMIFS(通讯通路门店!$BB:$BB,通讯通路门店!$S:$S,$G2273)</f>
        <v>0</v>
      </c>
      <c r="AJ2273" s="99">
        <f>SUMIFS(通讯通路门店!$BE:$BE,通讯通路门店!$S:$S,$G2273)</f>
        <v>0</v>
      </c>
      <c r="AK2273" s="99">
        <f>SUMIFS(通讯通路门店!$BG:$BG,通讯通路门店!$S:$S,$G2273)</f>
        <v>0</v>
      </c>
      <c r="AL2273" s="99">
        <f>SUMIFS(通讯通路门店!$BC:$BC,通讯通路门店!$S:$S,$G2273)</f>
        <v>0</v>
      </c>
      <c r="AM2273" s="99">
        <f>SUMIFS(通讯通路门店!$BD:$BD,通讯通路门店!$S:$S,$G2273)</f>
        <v>0</v>
      </c>
      <c r="AN2273" s="99">
        <f>SUMIFS(通讯通路门店!$BF:$BF,通讯通路门店!$S:$S,$G2273)</f>
        <v>0</v>
      </c>
      <c r="AO2273" s="99">
        <f t="shared" si="177"/>
        <v>0</v>
      </c>
      <c r="AP2273" s="99">
        <f>SUMIFS(通讯通路门店!$K:$K,通讯通路门店!$S:$S,$G2273)</f>
        <v>0</v>
      </c>
      <c r="AQ2273" s="83"/>
      <c r="AR2273" s="99">
        <f>SUMIFS(通讯通路门店!$T:$T,通讯通路门店!$S:$S,$G2273)</f>
        <v>0</v>
      </c>
      <c r="AS2273" s="99">
        <f>SUMIFS(通讯通路门店!$U:$U,通讯通路门店!$S:$S,$G2273)</f>
        <v>0</v>
      </c>
      <c r="AT2273" s="99">
        <f>SUMIFS(通讯通路门店!$V:$V,通讯通路门店!$S:$S,$G2273)</f>
        <v>0</v>
      </c>
      <c r="AU2273" s="99">
        <f>SUMIFS(通讯通路门店!$W:$W,通讯通路门店!$S:$S,$G2273)</f>
        <v>0</v>
      </c>
      <c r="AV2273" s="99">
        <f>SUMIFS(通讯通路门店!$Z:$Z,通讯通路门店!$S:$S,$G2273)</f>
        <v>0</v>
      </c>
      <c r="AW2273" s="99">
        <f>SUMIFS(通讯通路门店!$AB:$AB,通讯通路门店!$S:$S,$G2273)</f>
        <v>0</v>
      </c>
      <c r="AX2273" s="99">
        <f>SUMIFS(通讯通路门店!$X:$X,通讯通路门店!$S:$S,$G2273)</f>
        <v>0</v>
      </c>
      <c r="AY2273" s="99">
        <f>SUMIFS(通讯通路门店!$Y:$Y,通讯通路门店!$S:$S,$G2273)</f>
        <v>0</v>
      </c>
      <c r="AZ2273" s="99">
        <f>SUMIFS(通讯通路门店!$AA:$AA,通讯通路门店!$S:$S,$G2273)</f>
        <v>0</v>
      </c>
      <c r="BA2273" s="99">
        <f t="shared" si="178"/>
        <v>0</v>
      </c>
      <c r="BB2273" s="99">
        <f t="shared" si="179"/>
        <v>0</v>
      </c>
      <c r="BC2273" s="99">
        <f>SUMIFS(通讯通路门店!$W:$W,通讯通路门店!$S:$S,$G2273,通讯通路门店!$J:$J,"荣耀体验店")+SUMIFS(通讯通路门店!$W:$W,通讯通路门店!$S:$S,$G2273,通讯通路门店!$J:$J,"荣耀授权专卖店")</f>
        <v>0</v>
      </c>
      <c r="BD2273" s="99">
        <f>SUMIFS(通讯通路门店!$Z:$Z,通讯通路门店!$S:$S,$G2273,通讯通路门店!$J:$J,"VIVO体验店")</f>
        <v>0</v>
      </c>
      <c r="BE2273" s="99">
        <f>SUMIFS(通讯通路门店!$AB:$AB,通讯通路门店!$S:$S,$G2273,通讯通路门店!$J:$J,"OPPO体验店")</f>
        <v>0</v>
      </c>
      <c r="BF2273" s="99">
        <f>SUMIFS(通讯通路门店!$X:$X,通讯通路门店!$S:$S,$G2273,通讯通路门店!$J:$J,"华为授权体验店")+SUMIFS(通讯通路门店!$AA:$AA,通讯通路门店!$S:$S,$G2273,通讯通路门店!$J:$J,"华为堡垒店")</f>
        <v>0</v>
      </c>
      <c r="BG2273" s="99">
        <f>SUMIFS(通讯通路门店!$Y:$Y,通讯通路门店!$S:$S,$G2273,通讯通路门店!$J:$J,"小米体验店")</f>
        <v>0</v>
      </c>
      <c r="BH2273" s="99">
        <f>SUMIFS(通讯通路门店!$AA:$AA,通讯通路门店!$S:$S,$G2273,通讯通路门店!$J:$J,"苹果体验店")</f>
        <v>0</v>
      </c>
      <c r="BI2273" s="99">
        <f>SUMIFS(通讯通路门店!$K:$K,通讯通路门店!$S:$S,$G2273,通讯通路门店!$J:$J,"其他品牌专卖店")</f>
        <v>0</v>
      </c>
      <c r="BJ2273" s="99">
        <f>SUMIFS(通讯通路门店!$AC:$AC,通讯通路门店!$S:$S,$G2273)</f>
        <v>0</v>
      </c>
      <c r="BK2273" s="99">
        <f>SUMIFS(通讯通路门店!$AD:$AD,通讯通路门店!$S:$S,$G2273)</f>
        <v>0</v>
      </c>
      <c r="BL2273" s="99">
        <f>SUMIFS(通讯通路门店!$AE:$AE,通讯通路门店!$S:$S,$G2273)</f>
        <v>0</v>
      </c>
      <c r="BM2273" s="99">
        <f>SUMIFS(通讯通路门店!$AF:$AF,通讯通路门店!$S:$S,$G2273)</f>
        <v>0</v>
      </c>
      <c r="BN2273" s="99">
        <f>SUMIFS(通讯通路门店!$AG:$AG,通讯通路门店!$S:$S,$G2273)</f>
        <v>0</v>
      </c>
      <c r="BO2273" s="99">
        <f>SUMIFS(通讯通路门店!$AH:$AH,通讯通路门店!$S:$S,$G2273)</f>
        <v>0</v>
      </c>
      <c r="BP2273" s="99">
        <f>SUMIFS(通讯通路门店!$AI:$AI,通讯通路门店!$S:$S,$G2273)</f>
        <v>0</v>
      </c>
      <c r="BQ2273" s="83"/>
    </row>
    <row r="2274" spans="1:69">
      <c r="A2274" s="99" t="str">
        <f>IFERROR(_xlfn.XLOOKUP($G2274,通讯通路门店!$S$4:$S$993933,通讯通路门店!$A$4:$A$993933,0,0),"")</f>
        <v>海南省</v>
      </c>
      <c r="B2274" s="99" t="str">
        <f>IFERROR(_xlfn.XLOOKUP($G2274,通讯通路门店!$S$4:$S$993933,通讯通路门店!$B$4:$B$993933,0,0),"")</f>
        <v>乐东黎族自治县</v>
      </c>
      <c r="C2274" s="99" t="str">
        <f>IFERROR(_xlfn.XLOOKUP($G2274,通讯通路门店!$S$4:$S$993933,通讯通路门店!$C$4:$C$993933,0,0),"")</f>
        <v>乐东黎族自治县</v>
      </c>
      <c r="D2274" s="99" t="str">
        <f>IFERROR(_xlfn.XLOOKUP($G2274,通讯通路门店!$S$4:$S$993933,通讯通路门店!$D$4:$D$993933,0,0),"")</f>
        <v>万冲镇</v>
      </c>
      <c r="E2274" s="83"/>
      <c r="F2274" s="83"/>
      <c r="G2274" s="101"/>
      <c r="H2274" s="102">
        <f>IFERROR(_xlfn.XLOOKUP($G2274,通讯通路门店!$S$4:$S$993933,通讯通路门店!$R$4:$R$993933,0,0),"")</f>
        <v>0</v>
      </c>
      <c r="I2274" s="83"/>
      <c r="J2274" s="83"/>
      <c r="K2274" s="83"/>
      <c r="L2274" s="83"/>
      <c r="M2274" s="83"/>
      <c r="N2274" s="83"/>
      <c r="O2274" s="83"/>
      <c r="P2274" s="83"/>
      <c r="Q2274" s="83"/>
      <c r="R2274" s="83"/>
      <c r="S2274" s="83"/>
      <c r="T2274" s="83"/>
      <c r="U2274" s="99">
        <f>COUNTIF(通讯通路门店!$S:$S,$G2274)</f>
        <v>0</v>
      </c>
      <c r="V2274" s="99">
        <f>COUNTIFS(通讯通路门店!$S:$S,$G2274,通讯通路门店!$J:$J,"综合卖场")</f>
        <v>0</v>
      </c>
      <c r="W2274" s="99">
        <f>SUMIFS(通讯通路门店!$AJ:$AJ,通讯通路门店!$S:$S,通讯客户沙盘!$G2274)</f>
        <v>0</v>
      </c>
      <c r="X2274" s="99">
        <f t="shared" si="175"/>
        <v>0</v>
      </c>
      <c r="Y2274" s="99">
        <f>COUNTIFS(通讯通路门店!$S:$S,$G2274,通讯通路门店!$J:$J,"荣耀体验店")+COUNTIFS(通讯通路门店!$S:$S,$G2274,通讯通路门店!$J:$J,"荣耀授权专卖店")</f>
        <v>0</v>
      </c>
      <c r="Z2274" s="99">
        <f>COUNTIFS(通讯通路门店!$S:$S,$G2274,通讯通路门店!$J:$J,"VIVO体验店")</f>
        <v>0</v>
      </c>
      <c r="AA2274" s="99">
        <f>COUNTIFS(通讯通路门店!$S:$S,$G2274,通讯通路门店!$J:$J,"OPPO体验店")</f>
        <v>0</v>
      </c>
      <c r="AB2274" s="99">
        <f>COUNTIFS(通讯通路门店!$S:$S,$G2274,通讯通路门店!$J:$J,"华为授权体验店")+COUNTIFS(通讯通路门店!$S:$S,$G2274,通讯通路门店!$J:$J,"华为堡垒店")</f>
        <v>0</v>
      </c>
      <c r="AC2274" s="99">
        <f>COUNTIFS(通讯通路门店!$S:$S,$G2274,通讯通路门店!$J:$J,"小米体验店")</f>
        <v>0</v>
      </c>
      <c r="AD2274" s="99">
        <f>COUNTIFS(通讯通路门店!$S:$S,$G2274,通讯通路门店!$J:$J,"苹果体验店")</f>
        <v>0</v>
      </c>
      <c r="AE2274" s="99">
        <f>COUNTIFS(通讯通路门店!$S:$S,$G2274,通讯通路门店!$J:$J,"其他品牌专卖店")</f>
        <v>0</v>
      </c>
      <c r="AF2274" s="99">
        <f>SUMIFS(通讯通路门店!$BI:$BI,通讯通路门店!$S:$S,$G2274)</f>
        <v>0</v>
      </c>
      <c r="AG2274" s="99">
        <f>SUMIFS(通讯通路门店!$BH:$BH,通讯通路门店!$S:$S,$G2274)</f>
        <v>0</v>
      </c>
      <c r="AH2274" s="99">
        <f t="shared" si="176"/>
        <v>0</v>
      </c>
      <c r="AI2274" s="99">
        <f>SUMIFS(通讯通路门店!$BB:$BB,通讯通路门店!$S:$S,$G2274)</f>
        <v>0</v>
      </c>
      <c r="AJ2274" s="99">
        <f>SUMIFS(通讯通路门店!$BE:$BE,通讯通路门店!$S:$S,$G2274)</f>
        <v>0</v>
      </c>
      <c r="AK2274" s="99">
        <f>SUMIFS(通讯通路门店!$BG:$BG,通讯通路门店!$S:$S,$G2274)</f>
        <v>0</v>
      </c>
      <c r="AL2274" s="99">
        <f>SUMIFS(通讯通路门店!$BC:$BC,通讯通路门店!$S:$S,$G2274)</f>
        <v>0</v>
      </c>
      <c r="AM2274" s="99">
        <f>SUMIFS(通讯通路门店!$BD:$BD,通讯通路门店!$S:$S,$G2274)</f>
        <v>0</v>
      </c>
      <c r="AN2274" s="99">
        <f>SUMIFS(通讯通路门店!$BF:$BF,通讯通路门店!$S:$S,$G2274)</f>
        <v>0</v>
      </c>
      <c r="AO2274" s="99">
        <f t="shared" si="177"/>
        <v>0</v>
      </c>
      <c r="AP2274" s="99">
        <f>SUMIFS(通讯通路门店!$K:$K,通讯通路门店!$S:$S,$G2274)</f>
        <v>0</v>
      </c>
      <c r="AQ2274" s="83"/>
      <c r="AR2274" s="99">
        <f>SUMIFS(通讯通路门店!$T:$T,通讯通路门店!$S:$S,$G2274)</f>
        <v>0</v>
      </c>
      <c r="AS2274" s="99">
        <f>SUMIFS(通讯通路门店!$U:$U,通讯通路门店!$S:$S,$G2274)</f>
        <v>0</v>
      </c>
      <c r="AT2274" s="99">
        <f>SUMIFS(通讯通路门店!$V:$V,通讯通路门店!$S:$S,$G2274)</f>
        <v>0</v>
      </c>
      <c r="AU2274" s="99">
        <f>SUMIFS(通讯通路门店!$W:$W,通讯通路门店!$S:$S,$G2274)</f>
        <v>0</v>
      </c>
      <c r="AV2274" s="99">
        <f>SUMIFS(通讯通路门店!$Z:$Z,通讯通路门店!$S:$S,$G2274)</f>
        <v>0</v>
      </c>
      <c r="AW2274" s="99">
        <f>SUMIFS(通讯通路门店!$AB:$AB,通讯通路门店!$S:$S,$G2274)</f>
        <v>0</v>
      </c>
      <c r="AX2274" s="99">
        <f>SUMIFS(通讯通路门店!$X:$X,通讯通路门店!$S:$S,$G2274)</f>
        <v>0</v>
      </c>
      <c r="AY2274" s="99">
        <f>SUMIFS(通讯通路门店!$Y:$Y,通讯通路门店!$S:$S,$G2274)</f>
        <v>0</v>
      </c>
      <c r="AZ2274" s="99">
        <f>SUMIFS(通讯通路门店!$AA:$AA,通讯通路门店!$S:$S,$G2274)</f>
        <v>0</v>
      </c>
      <c r="BA2274" s="99">
        <f t="shared" si="178"/>
        <v>0</v>
      </c>
      <c r="BB2274" s="99">
        <f t="shared" si="179"/>
        <v>0</v>
      </c>
      <c r="BC2274" s="99">
        <f>SUMIFS(通讯通路门店!$W:$W,通讯通路门店!$S:$S,$G2274,通讯通路门店!$J:$J,"荣耀体验店")+SUMIFS(通讯通路门店!$W:$W,通讯通路门店!$S:$S,$G2274,通讯通路门店!$J:$J,"荣耀授权专卖店")</f>
        <v>0</v>
      </c>
      <c r="BD2274" s="99">
        <f>SUMIFS(通讯通路门店!$Z:$Z,通讯通路门店!$S:$S,$G2274,通讯通路门店!$J:$J,"VIVO体验店")</f>
        <v>0</v>
      </c>
      <c r="BE2274" s="99">
        <f>SUMIFS(通讯通路门店!$AB:$AB,通讯通路门店!$S:$S,$G2274,通讯通路门店!$J:$J,"OPPO体验店")</f>
        <v>0</v>
      </c>
      <c r="BF2274" s="99">
        <f>SUMIFS(通讯通路门店!$X:$X,通讯通路门店!$S:$S,$G2274,通讯通路门店!$J:$J,"华为授权体验店")+SUMIFS(通讯通路门店!$AA:$AA,通讯通路门店!$S:$S,$G2274,通讯通路门店!$J:$J,"华为堡垒店")</f>
        <v>0</v>
      </c>
      <c r="BG2274" s="99">
        <f>SUMIFS(通讯通路门店!$Y:$Y,通讯通路门店!$S:$S,$G2274,通讯通路门店!$J:$J,"小米体验店")</f>
        <v>0</v>
      </c>
      <c r="BH2274" s="99">
        <f>SUMIFS(通讯通路门店!$AA:$AA,通讯通路门店!$S:$S,$G2274,通讯通路门店!$J:$J,"苹果体验店")</f>
        <v>0</v>
      </c>
      <c r="BI2274" s="99">
        <f>SUMIFS(通讯通路门店!$K:$K,通讯通路门店!$S:$S,$G2274,通讯通路门店!$J:$J,"其他品牌专卖店")</f>
        <v>0</v>
      </c>
      <c r="BJ2274" s="99">
        <f>SUMIFS(通讯通路门店!$AC:$AC,通讯通路门店!$S:$S,$G2274)</f>
        <v>0</v>
      </c>
      <c r="BK2274" s="99">
        <f>SUMIFS(通讯通路门店!$AD:$AD,通讯通路门店!$S:$S,$G2274)</f>
        <v>0</v>
      </c>
      <c r="BL2274" s="99">
        <f>SUMIFS(通讯通路门店!$AE:$AE,通讯通路门店!$S:$S,$G2274)</f>
        <v>0</v>
      </c>
      <c r="BM2274" s="99">
        <f>SUMIFS(通讯通路门店!$AF:$AF,通讯通路门店!$S:$S,$G2274)</f>
        <v>0</v>
      </c>
      <c r="BN2274" s="99">
        <f>SUMIFS(通讯通路门店!$AG:$AG,通讯通路门店!$S:$S,$G2274)</f>
        <v>0</v>
      </c>
      <c r="BO2274" s="99">
        <f>SUMIFS(通讯通路门店!$AH:$AH,通讯通路门店!$S:$S,$G2274)</f>
        <v>0</v>
      </c>
      <c r="BP2274" s="99">
        <f>SUMIFS(通讯通路门店!$AI:$AI,通讯通路门店!$S:$S,$G2274)</f>
        <v>0</v>
      </c>
      <c r="BQ2274" s="83"/>
    </row>
    <row r="2275" spans="1:69">
      <c r="A2275" s="99" t="str">
        <f>IFERROR(_xlfn.XLOOKUP($G2275,通讯通路门店!$S$4:$S$993933,通讯通路门店!$A$4:$A$993933,0,0),"")</f>
        <v>海南省</v>
      </c>
      <c r="B2275" s="99" t="str">
        <f>IFERROR(_xlfn.XLOOKUP($G2275,通讯通路门店!$S$4:$S$993933,通讯通路门店!$B$4:$B$993933,0,0),"")</f>
        <v>乐东黎族自治县</v>
      </c>
      <c r="C2275" s="99" t="str">
        <f>IFERROR(_xlfn.XLOOKUP($G2275,通讯通路门店!$S$4:$S$993933,通讯通路门店!$C$4:$C$993933,0,0),"")</f>
        <v>乐东黎族自治县</v>
      </c>
      <c r="D2275" s="99" t="str">
        <f>IFERROR(_xlfn.XLOOKUP($G2275,通讯通路门店!$S$4:$S$993933,通讯通路门店!$D$4:$D$993933,0,0),"")</f>
        <v>万冲镇</v>
      </c>
      <c r="E2275" s="83"/>
      <c r="F2275" s="83"/>
      <c r="G2275" s="101"/>
      <c r="H2275" s="102">
        <f>IFERROR(_xlfn.XLOOKUP($G2275,通讯通路门店!$S$4:$S$993933,通讯通路门店!$R$4:$R$993933,0,0),"")</f>
        <v>0</v>
      </c>
      <c r="I2275" s="83"/>
      <c r="J2275" s="83"/>
      <c r="K2275" s="83"/>
      <c r="L2275" s="83"/>
      <c r="M2275" s="83"/>
      <c r="N2275" s="83"/>
      <c r="O2275" s="83"/>
      <c r="P2275" s="83"/>
      <c r="Q2275" s="83"/>
      <c r="R2275" s="83"/>
      <c r="S2275" s="83"/>
      <c r="T2275" s="83"/>
      <c r="U2275" s="99">
        <f>COUNTIF(通讯通路门店!$S:$S,$G2275)</f>
        <v>0</v>
      </c>
      <c r="V2275" s="99">
        <f>COUNTIFS(通讯通路门店!$S:$S,$G2275,通讯通路门店!$J:$J,"综合卖场")</f>
        <v>0</v>
      </c>
      <c r="W2275" s="99">
        <f>SUMIFS(通讯通路门店!$AJ:$AJ,通讯通路门店!$S:$S,通讯客户沙盘!$G2275)</f>
        <v>0</v>
      </c>
      <c r="X2275" s="99">
        <f t="shared" si="175"/>
        <v>0</v>
      </c>
      <c r="Y2275" s="99">
        <f>COUNTIFS(通讯通路门店!$S:$S,$G2275,通讯通路门店!$J:$J,"荣耀体验店")+COUNTIFS(通讯通路门店!$S:$S,$G2275,通讯通路门店!$J:$J,"荣耀授权专卖店")</f>
        <v>0</v>
      </c>
      <c r="Z2275" s="99">
        <f>COUNTIFS(通讯通路门店!$S:$S,$G2275,通讯通路门店!$J:$J,"VIVO体验店")</f>
        <v>0</v>
      </c>
      <c r="AA2275" s="99">
        <f>COUNTIFS(通讯通路门店!$S:$S,$G2275,通讯通路门店!$J:$J,"OPPO体验店")</f>
        <v>0</v>
      </c>
      <c r="AB2275" s="99">
        <f>COUNTIFS(通讯通路门店!$S:$S,$G2275,通讯通路门店!$J:$J,"华为授权体验店")+COUNTIFS(通讯通路门店!$S:$S,$G2275,通讯通路门店!$J:$J,"华为堡垒店")</f>
        <v>0</v>
      </c>
      <c r="AC2275" s="99">
        <f>COUNTIFS(通讯通路门店!$S:$S,$G2275,通讯通路门店!$J:$J,"小米体验店")</f>
        <v>0</v>
      </c>
      <c r="AD2275" s="99">
        <f>COUNTIFS(通讯通路门店!$S:$S,$G2275,通讯通路门店!$J:$J,"苹果体验店")</f>
        <v>0</v>
      </c>
      <c r="AE2275" s="99">
        <f>COUNTIFS(通讯通路门店!$S:$S,$G2275,通讯通路门店!$J:$J,"其他品牌专卖店")</f>
        <v>0</v>
      </c>
      <c r="AF2275" s="99">
        <f>SUMIFS(通讯通路门店!$BI:$BI,通讯通路门店!$S:$S,$G2275)</f>
        <v>0</v>
      </c>
      <c r="AG2275" s="99">
        <f>SUMIFS(通讯通路门店!$BH:$BH,通讯通路门店!$S:$S,$G2275)</f>
        <v>0</v>
      </c>
      <c r="AH2275" s="99">
        <f t="shared" si="176"/>
        <v>0</v>
      </c>
      <c r="AI2275" s="99">
        <f>SUMIFS(通讯通路门店!$BB:$BB,通讯通路门店!$S:$S,$G2275)</f>
        <v>0</v>
      </c>
      <c r="AJ2275" s="99">
        <f>SUMIFS(通讯通路门店!$BE:$BE,通讯通路门店!$S:$S,$G2275)</f>
        <v>0</v>
      </c>
      <c r="AK2275" s="99">
        <f>SUMIFS(通讯通路门店!$BG:$BG,通讯通路门店!$S:$S,$G2275)</f>
        <v>0</v>
      </c>
      <c r="AL2275" s="99">
        <f>SUMIFS(通讯通路门店!$BC:$BC,通讯通路门店!$S:$S,$G2275)</f>
        <v>0</v>
      </c>
      <c r="AM2275" s="99">
        <f>SUMIFS(通讯通路门店!$BD:$BD,通讯通路门店!$S:$S,$G2275)</f>
        <v>0</v>
      </c>
      <c r="AN2275" s="99">
        <f>SUMIFS(通讯通路门店!$BF:$BF,通讯通路门店!$S:$S,$G2275)</f>
        <v>0</v>
      </c>
      <c r="AO2275" s="99">
        <f t="shared" si="177"/>
        <v>0</v>
      </c>
      <c r="AP2275" s="99">
        <f>SUMIFS(通讯通路门店!$K:$K,通讯通路门店!$S:$S,$G2275)</f>
        <v>0</v>
      </c>
      <c r="AQ2275" s="83"/>
      <c r="AR2275" s="99">
        <f>SUMIFS(通讯通路门店!$T:$T,通讯通路门店!$S:$S,$G2275)</f>
        <v>0</v>
      </c>
      <c r="AS2275" s="99">
        <f>SUMIFS(通讯通路门店!$U:$U,通讯通路门店!$S:$S,$G2275)</f>
        <v>0</v>
      </c>
      <c r="AT2275" s="99">
        <f>SUMIFS(通讯通路门店!$V:$V,通讯通路门店!$S:$S,$G2275)</f>
        <v>0</v>
      </c>
      <c r="AU2275" s="99">
        <f>SUMIFS(通讯通路门店!$W:$W,通讯通路门店!$S:$S,$G2275)</f>
        <v>0</v>
      </c>
      <c r="AV2275" s="99">
        <f>SUMIFS(通讯通路门店!$Z:$Z,通讯通路门店!$S:$S,$G2275)</f>
        <v>0</v>
      </c>
      <c r="AW2275" s="99">
        <f>SUMIFS(通讯通路门店!$AB:$AB,通讯通路门店!$S:$S,$G2275)</f>
        <v>0</v>
      </c>
      <c r="AX2275" s="99">
        <f>SUMIFS(通讯通路门店!$X:$X,通讯通路门店!$S:$S,$G2275)</f>
        <v>0</v>
      </c>
      <c r="AY2275" s="99">
        <f>SUMIFS(通讯通路门店!$Y:$Y,通讯通路门店!$S:$S,$G2275)</f>
        <v>0</v>
      </c>
      <c r="AZ2275" s="99">
        <f>SUMIFS(通讯通路门店!$AA:$AA,通讯通路门店!$S:$S,$G2275)</f>
        <v>0</v>
      </c>
      <c r="BA2275" s="99">
        <f t="shared" si="178"/>
        <v>0</v>
      </c>
      <c r="BB2275" s="99">
        <f t="shared" si="179"/>
        <v>0</v>
      </c>
      <c r="BC2275" s="99">
        <f>SUMIFS(通讯通路门店!$W:$W,通讯通路门店!$S:$S,$G2275,通讯通路门店!$J:$J,"荣耀体验店")+SUMIFS(通讯通路门店!$W:$W,通讯通路门店!$S:$S,$G2275,通讯通路门店!$J:$J,"荣耀授权专卖店")</f>
        <v>0</v>
      </c>
      <c r="BD2275" s="99">
        <f>SUMIFS(通讯通路门店!$Z:$Z,通讯通路门店!$S:$S,$G2275,通讯通路门店!$J:$J,"VIVO体验店")</f>
        <v>0</v>
      </c>
      <c r="BE2275" s="99">
        <f>SUMIFS(通讯通路门店!$AB:$AB,通讯通路门店!$S:$S,$G2275,通讯通路门店!$J:$J,"OPPO体验店")</f>
        <v>0</v>
      </c>
      <c r="BF2275" s="99">
        <f>SUMIFS(通讯通路门店!$X:$X,通讯通路门店!$S:$S,$G2275,通讯通路门店!$J:$J,"华为授权体验店")+SUMIFS(通讯通路门店!$AA:$AA,通讯通路门店!$S:$S,$G2275,通讯通路门店!$J:$J,"华为堡垒店")</f>
        <v>0</v>
      </c>
      <c r="BG2275" s="99">
        <f>SUMIFS(通讯通路门店!$Y:$Y,通讯通路门店!$S:$S,$G2275,通讯通路门店!$J:$J,"小米体验店")</f>
        <v>0</v>
      </c>
      <c r="BH2275" s="99">
        <f>SUMIFS(通讯通路门店!$AA:$AA,通讯通路门店!$S:$S,$G2275,通讯通路门店!$J:$J,"苹果体验店")</f>
        <v>0</v>
      </c>
      <c r="BI2275" s="99">
        <f>SUMIFS(通讯通路门店!$K:$K,通讯通路门店!$S:$S,$G2275,通讯通路门店!$J:$J,"其他品牌专卖店")</f>
        <v>0</v>
      </c>
      <c r="BJ2275" s="99">
        <f>SUMIFS(通讯通路门店!$AC:$AC,通讯通路门店!$S:$S,$G2275)</f>
        <v>0</v>
      </c>
      <c r="BK2275" s="99">
        <f>SUMIFS(通讯通路门店!$AD:$AD,通讯通路门店!$S:$S,$G2275)</f>
        <v>0</v>
      </c>
      <c r="BL2275" s="99">
        <f>SUMIFS(通讯通路门店!$AE:$AE,通讯通路门店!$S:$S,$G2275)</f>
        <v>0</v>
      </c>
      <c r="BM2275" s="99">
        <f>SUMIFS(通讯通路门店!$AF:$AF,通讯通路门店!$S:$S,$G2275)</f>
        <v>0</v>
      </c>
      <c r="BN2275" s="99">
        <f>SUMIFS(通讯通路门店!$AG:$AG,通讯通路门店!$S:$S,$G2275)</f>
        <v>0</v>
      </c>
      <c r="BO2275" s="99">
        <f>SUMIFS(通讯通路门店!$AH:$AH,通讯通路门店!$S:$S,$G2275)</f>
        <v>0</v>
      </c>
      <c r="BP2275" s="99">
        <f>SUMIFS(通讯通路门店!$AI:$AI,通讯通路门店!$S:$S,$G2275)</f>
        <v>0</v>
      </c>
      <c r="BQ2275" s="83"/>
    </row>
    <row r="2276" spans="1:69">
      <c r="A2276" s="99" t="str">
        <f>IFERROR(_xlfn.XLOOKUP($G2276,通讯通路门店!$S$4:$S$993933,通讯通路门店!$A$4:$A$993933,0,0),"")</f>
        <v>海南省</v>
      </c>
      <c r="B2276" s="99" t="str">
        <f>IFERROR(_xlfn.XLOOKUP($G2276,通讯通路门店!$S$4:$S$993933,通讯通路门店!$B$4:$B$993933,0,0),"")</f>
        <v>乐东黎族自治县</v>
      </c>
      <c r="C2276" s="99" t="str">
        <f>IFERROR(_xlfn.XLOOKUP($G2276,通讯通路门店!$S$4:$S$993933,通讯通路门店!$C$4:$C$993933,0,0),"")</f>
        <v>乐东黎族自治县</v>
      </c>
      <c r="D2276" s="99" t="str">
        <f>IFERROR(_xlfn.XLOOKUP($G2276,通讯通路门店!$S$4:$S$993933,通讯通路门店!$D$4:$D$993933,0,0),"")</f>
        <v>万冲镇</v>
      </c>
      <c r="E2276" s="83"/>
      <c r="F2276" s="83"/>
      <c r="G2276" s="101"/>
      <c r="H2276" s="102">
        <f>IFERROR(_xlfn.XLOOKUP($G2276,通讯通路门店!$S$4:$S$993933,通讯通路门店!$R$4:$R$993933,0,0),"")</f>
        <v>0</v>
      </c>
      <c r="I2276" s="83"/>
      <c r="J2276" s="83"/>
      <c r="K2276" s="83"/>
      <c r="L2276" s="83"/>
      <c r="M2276" s="83"/>
      <c r="N2276" s="83"/>
      <c r="O2276" s="83"/>
      <c r="P2276" s="83"/>
      <c r="Q2276" s="83"/>
      <c r="R2276" s="83"/>
      <c r="S2276" s="83"/>
      <c r="T2276" s="83"/>
      <c r="U2276" s="99">
        <f>COUNTIF(通讯通路门店!$S:$S,$G2276)</f>
        <v>0</v>
      </c>
      <c r="V2276" s="99">
        <f>COUNTIFS(通讯通路门店!$S:$S,$G2276,通讯通路门店!$J:$J,"综合卖场")</f>
        <v>0</v>
      </c>
      <c r="W2276" s="99">
        <f>SUMIFS(通讯通路门店!$AJ:$AJ,通讯通路门店!$S:$S,通讯客户沙盘!$G2276)</f>
        <v>0</v>
      </c>
      <c r="X2276" s="99">
        <f t="shared" si="175"/>
        <v>0</v>
      </c>
      <c r="Y2276" s="99">
        <f>COUNTIFS(通讯通路门店!$S:$S,$G2276,通讯通路门店!$J:$J,"荣耀体验店")+COUNTIFS(通讯通路门店!$S:$S,$G2276,通讯通路门店!$J:$J,"荣耀授权专卖店")</f>
        <v>0</v>
      </c>
      <c r="Z2276" s="99">
        <f>COUNTIFS(通讯通路门店!$S:$S,$G2276,通讯通路门店!$J:$J,"VIVO体验店")</f>
        <v>0</v>
      </c>
      <c r="AA2276" s="99">
        <f>COUNTIFS(通讯通路门店!$S:$S,$G2276,通讯通路门店!$J:$J,"OPPO体验店")</f>
        <v>0</v>
      </c>
      <c r="AB2276" s="99">
        <f>COUNTIFS(通讯通路门店!$S:$S,$G2276,通讯通路门店!$J:$J,"华为授权体验店")+COUNTIFS(通讯通路门店!$S:$S,$G2276,通讯通路门店!$J:$J,"华为堡垒店")</f>
        <v>0</v>
      </c>
      <c r="AC2276" s="99">
        <f>COUNTIFS(通讯通路门店!$S:$S,$G2276,通讯通路门店!$J:$J,"小米体验店")</f>
        <v>0</v>
      </c>
      <c r="AD2276" s="99">
        <f>COUNTIFS(通讯通路门店!$S:$S,$G2276,通讯通路门店!$J:$J,"苹果体验店")</f>
        <v>0</v>
      </c>
      <c r="AE2276" s="99">
        <f>COUNTIFS(通讯通路门店!$S:$S,$G2276,通讯通路门店!$J:$J,"其他品牌专卖店")</f>
        <v>0</v>
      </c>
      <c r="AF2276" s="99">
        <f>SUMIFS(通讯通路门店!$BI:$BI,通讯通路门店!$S:$S,$G2276)</f>
        <v>0</v>
      </c>
      <c r="AG2276" s="99">
        <f>SUMIFS(通讯通路门店!$BH:$BH,通讯通路门店!$S:$S,$G2276)</f>
        <v>0</v>
      </c>
      <c r="AH2276" s="99">
        <f t="shared" si="176"/>
        <v>0</v>
      </c>
      <c r="AI2276" s="99">
        <f>SUMIFS(通讯通路门店!$BB:$BB,通讯通路门店!$S:$S,$G2276)</f>
        <v>0</v>
      </c>
      <c r="AJ2276" s="99">
        <f>SUMIFS(通讯通路门店!$BE:$BE,通讯通路门店!$S:$S,$G2276)</f>
        <v>0</v>
      </c>
      <c r="AK2276" s="99">
        <f>SUMIFS(通讯通路门店!$BG:$BG,通讯通路门店!$S:$S,$G2276)</f>
        <v>0</v>
      </c>
      <c r="AL2276" s="99">
        <f>SUMIFS(通讯通路门店!$BC:$BC,通讯通路门店!$S:$S,$G2276)</f>
        <v>0</v>
      </c>
      <c r="AM2276" s="99">
        <f>SUMIFS(通讯通路门店!$BD:$BD,通讯通路门店!$S:$S,$G2276)</f>
        <v>0</v>
      </c>
      <c r="AN2276" s="99">
        <f>SUMIFS(通讯通路门店!$BF:$BF,通讯通路门店!$S:$S,$G2276)</f>
        <v>0</v>
      </c>
      <c r="AO2276" s="99">
        <f t="shared" si="177"/>
        <v>0</v>
      </c>
      <c r="AP2276" s="99">
        <f>SUMIFS(通讯通路门店!$K:$K,通讯通路门店!$S:$S,$G2276)</f>
        <v>0</v>
      </c>
      <c r="AQ2276" s="83"/>
      <c r="AR2276" s="99">
        <f>SUMIFS(通讯通路门店!$T:$T,通讯通路门店!$S:$S,$G2276)</f>
        <v>0</v>
      </c>
      <c r="AS2276" s="99">
        <f>SUMIFS(通讯通路门店!$U:$U,通讯通路门店!$S:$S,$G2276)</f>
        <v>0</v>
      </c>
      <c r="AT2276" s="99">
        <f>SUMIFS(通讯通路门店!$V:$V,通讯通路门店!$S:$S,$G2276)</f>
        <v>0</v>
      </c>
      <c r="AU2276" s="99">
        <f>SUMIFS(通讯通路门店!$W:$W,通讯通路门店!$S:$S,$G2276)</f>
        <v>0</v>
      </c>
      <c r="AV2276" s="99">
        <f>SUMIFS(通讯通路门店!$Z:$Z,通讯通路门店!$S:$S,$G2276)</f>
        <v>0</v>
      </c>
      <c r="AW2276" s="99">
        <f>SUMIFS(通讯通路门店!$AB:$AB,通讯通路门店!$S:$S,$G2276)</f>
        <v>0</v>
      </c>
      <c r="AX2276" s="99">
        <f>SUMIFS(通讯通路门店!$X:$X,通讯通路门店!$S:$S,$G2276)</f>
        <v>0</v>
      </c>
      <c r="AY2276" s="99">
        <f>SUMIFS(通讯通路门店!$Y:$Y,通讯通路门店!$S:$S,$G2276)</f>
        <v>0</v>
      </c>
      <c r="AZ2276" s="99">
        <f>SUMIFS(通讯通路门店!$AA:$AA,通讯通路门店!$S:$S,$G2276)</f>
        <v>0</v>
      </c>
      <c r="BA2276" s="99">
        <f t="shared" si="178"/>
        <v>0</v>
      </c>
      <c r="BB2276" s="99">
        <f t="shared" si="179"/>
        <v>0</v>
      </c>
      <c r="BC2276" s="99">
        <f>SUMIFS(通讯通路门店!$W:$W,通讯通路门店!$S:$S,$G2276,通讯通路门店!$J:$J,"荣耀体验店")+SUMIFS(通讯通路门店!$W:$W,通讯通路门店!$S:$S,$G2276,通讯通路门店!$J:$J,"荣耀授权专卖店")</f>
        <v>0</v>
      </c>
      <c r="BD2276" s="99">
        <f>SUMIFS(通讯通路门店!$Z:$Z,通讯通路门店!$S:$S,$G2276,通讯通路门店!$J:$J,"VIVO体验店")</f>
        <v>0</v>
      </c>
      <c r="BE2276" s="99">
        <f>SUMIFS(通讯通路门店!$AB:$AB,通讯通路门店!$S:$S,$G2276,通讯通路门店!$J:$J,"OPPO体验店")</f>
        <v>0</v>
      </c>
      <c r="BF2276" s="99">
        <f>SUMIFS(通讯通路门店!$X:$X,通讯通路门店!$S:$S,$G2276,通讯通路门店!$J:$J,"华为授权体验店")+SUMIFS(通讯通路门店!$AA:$AA,通讯通路门店!$S:$S,$G2276,通讯通路门店!$J:$J,"华为堡垒店")</f>
        <v>0</v>
      </c>
      <c r="BG2276" s="99">
        <f>SUMIFS(通讯通路门店!$Y:$Y,通讯通路门店!$S:$S,$G2276,通讯通路门店!$J:$J,"小米体验店")</f>
        <v>0</v>
      </c>
      <c r="BH2276" s="99">
        <f>SUMIFS(通讯通路门店!$AA:$AA,通讯通路门店!$S:$S,$G2276,通讯通路门店!$J:$J,"苹果体验店")</f>
        <v>0</v>
      </c>
      <c r="BI2276" s="99">
        <f>SUMIFS(通讯通路门店!$K:$K,通讯通路门店!$S:$S,$G2276,通讯通路门店!$J:$J,"其他品牌专卖店")</f>
        <v>0</v>
      </c>
      <c r="BJ2276" s="99">
        <f>SUMIFS(通讯通路门店!$AC:$AC,通讯通路门店!$S:$S,$G2276)</f>
        <v>0</v>
      </c>
      <c r="BK2276" s="99">
        <f>SUMIFS(通讯通路门店!$AD:$AD,通讯通路门店!$S:$S,$G2276)</f>
        <v>0</v>
      </c>
      <c r="BL2276" s="99">
        <f>SUMIFS(通讯通路门店!$AE:$AE,通讯通路门店!$S:$S,$G2276)</f>
        <v>0</v>
      </c>
      <c r="BM2276" s="99">
        <f>SUMIFS(通讯通路门店!$AF:$AF,通讯通路门店!$S:$S,$G2276)</f>
        <v>0</v>
      </c>
      <c r="BN2276" s="99">
        <f>SUMIFS(通讯通路门店!$AG:$AG,通讯通路门店!$S:$S,$G2276)</f>
        <v>0</v>
      </c>
      <c r="BO2276" s="99">
        <f>SUMIFS(通讯通路门店!$AH:$AH,通讯通路门店!$S:$S,$G2276)</f>
        <v>0</v>
      </c>
      <c r="BP2276" s="99">
        <f>SUMIFS(通讯通路门店!$AI:$AI,通讯通路门店!$S:$S,$G2276)</f>
        <v>0</v>
      </c>
      <c r="BQ2276" s="83"/>
    </row>
    <row r="2277" spans="1:69">
      <c r="A2277" s="99" t="str">
        <f>IFERROR(_xlfn.XLOOKUP($G2277,通讯通路门店!$S$4:$S$993933,通讯通路门店!$A$4:$A$993933,0,0),"")</f>
        <v>海南省</v>
      </c>
      <c r="B2277" s="99" t="str">
        <f>IFERROR(_xlfn.XLOOKUP($G2277,通讯通路门店!$S$4:$S$993933,通讯通路门店!$B$4:$B$993933,0,0),"")</f>
        <v>乐东黎族自治县</v>
      </c>
      <c r="C2277" s="99" t="str">
        <f>IFERROR(_xlfn.XLOOKUP($G2277,通讯通路门店!$S$4:$S$993933,通讯通路门店!$C$4:$C$993933,0,0),"")</f>
        <v>乐东黎族自治县</v>
      </c>
      <c r="D2277" s="99" t="str">
        <f>IFERROR(_xlfn.XLOOKUP($G2277,通讯通路门店!$S$4:$S$993933,通讯通路门店!$D$4:$D$993933,0,0),"")</f>
        <v>万冲镇</v>
      </c>
      <c r="E2277" s="83"/>
      <c r="F2277" s="83"/>
      <c r="G2277" s="101"/>
      <c r="H2277" s="102">
        <f>IFERROR(_xlfn.XLOOKUP($G2277,通讯通路门店!$S$4:$S$993933,通讯通路门店!$R$4:$R$993933,0,0),"")</f>
        <v>0</v>
      </c>
      <c r="I2277" s="83"/>
      <c r="J2277" s="83"/>
      <c r="K2277" s="83"/>
      <c r="L2277" s="83"/>
      <c r="M2277" s="83"/>
      <c r="N2277" s="83"/>
      <c r="O2277" s="83"/>
      <c r="P2277" s="83"/>
      <c r="Q2277" s="83"/>
      <c r="R2277" s="83"/>
      <c r="S2277" s="83"/>
      <c r="T2277" s="83"/>
      <c r="U2277" s="99">
        <f>COUNTIF(通讯通路门店!$S:$S,$G2277)</f>
        <v>0</v>
      </c>
      <c r="V2277" s="99">
        <f>COUNTIFS(通讯通路门店!$S:$S,$G2277,通讯通路门店!$J:$J,"综合卖场")</f>
        <v>0</v>
      </c>
      <c r="W2277" s="99">
        <f>SUMIFS(通讯通路门店!$AJ:$AJ,通讯通路门店!$S:$S,通讯客户沙盘!$G2277)</f>
        <v>0</v>
      </c>
      <c r="X2277" s="99">
        <f t="shared" si="175"/>
        <v>0</v>
      </c>
      <c r="Y2277" s="99">
        <f>COUNTIFS(通讯通路门店!$S:$S,$G2277,通讯通路门店!$J:$J,"荣耀体验店")+COUNTIFS(通讯通路门店!$S:$S,$G2277,通讯通路门店!$J:$J,"荣耀授权专卖店")</f>
        <v>0</v>
      </c>
      <c r="Z2277" s="99">
        <f>COUNTIFS(通讯通路门店!$S:$S,$G2277,通讯通路门店!$J:$J,"VIVO体验店")</f>
        <v>0</v>
      </c>
      <c r="AA2277" s="99">
        <f>COUNTIFS(通讯通路门店!$S:$S,$G2277,通讯通路门店!$J:$J,"OPPO体验店")</f>
        <v>0</v>
      </c>
      <c r="AB2277" s="99">
        <f>COUNTIFS(通讯通路门店!$S:$S,$G2277,通讯通路门店!$J:$J,"华为授权体验店")+COUNTIFS(通讯通路门店!$S:$S,$G2277,通讯通路门店!$J:$J,"华为堡垒店")</f>
        <v>0</v>
      </c>
      <c r="AC2277" s="99">
        <f>COUNTIFS(通讯通路门店!$S:$S,$G2277,通讯通路门店!$J:$J,"小米体验店")</f>
        <v>0</v>
      </c>
      <c r="AD2277" s="99">
        <f>COUNTIFS(通讯通路门店!$S:$S,$G2277,通讯通路门店!$J:$J,"苹果体验店")</f>
        <v>0</v>
      </c>
      <c r="AE2277" s="99">
        <f>COUNTIFS(通讯通路门店!$S:$S,$G2277,通讯通路门店!$J:$J,"其他品牌专卖店")</f>
        <v>0</v>
      </c>
      <c r="AF2277" s="99">
        <f>SUMIFS(通讯通路门店!$BI:$BI,通讯通路门店!$S:$S,$G2277)</f>
        <v>0</v>
      </c>
      <c r="AG2277" s="99">
        <f>SUMIFS(通讯通路门店!$BH:$BH,通讯通路门店!$S:$S,$G2277)</f>
        <v>0</v>
      </c>
      <c r="AH2277" s="99">
        <f t="shared" si="176"/>
        <v>0</v>
      </c>
      <c r="AI2277" s="99">
        <f>SUMIFS(通讯通路门店!$BB:$BB,通讯通路门店!$S:$S,$G2277)</f>
        <v>0</v>
      </c>
      <c r="AJ2277" s="99">
        <f>SUMIFS(通讯通路门店!$BE:$BE,通讯通路门店!$S:$S,$G2277)</f>
        <v>0</v>
      </c>
      <c r="AK2277" s="99">
        <f>SUMIFS(通讯通路门店!$BG:$BG,通讯通路门店!$S:$S,$G2277)</f>
        <v>0</v>
      </c>
      <c r="AL2277" s="99">
        <f>SUMIFS(通讯通路门店!$BC:$BC,通讯通路门店!$S:$S,$G2277)</f>
        <v>0</v>
      </c>
      <c r="AM2277" s="99">
        <f>SUMIFS(通讯通路门店!$BD:$BD,通讯通路门店!$S:$S,$G2277)</f>
        <v>0</v>
      </c>
      <c r="AN2277" s="99">
        <f>SUMIFS(通讯通路门店!$BF:$BF,通讯通路门店!$S:$S,$G2277)</f>
        <v>0</v>
      </c>
      <c r="AO2277" s="99">
        <f t="shared" si="177"/>
        <v>0</v>
      </c>
      <c r="AP2277" s="99">
        <f>SUMIFS(通讯通路门店!$K:$K,通讯通路门店!$S:$S,$G2277)</f>
        <v>0</v>
      </c>
      <c r="AQ2277" s="83"/>
      <c r="AR2277" s="99">
        <f>SUMIFS(通讯通路门店!$T:$T,通讯通路门店!$S:$S,$G2277)</f>
        <v>0</v>
      </c>
      <c r="AS2277" s="99">
        <f>SUMIFS(通讯通路门店!$U:$U,通讯通路门店!$S:$S,$G2277)</f>
        <v>0</v>
      </c>
      <c r="AT2277" s="99">
        <f>SUMIFS(通讯通路门店!$V:$V,通讯通路门店!$S:$S,$G2277)</f>
        <v>0</v>
      </c>
      <c r="AU2277" s="99">
        <f>SUMIFS(通讯通路门店!$W:$W,通讯通路门店!$S:$S,$G2277)</f>
        <v>0</v>
      </c>
      <c r="AV2277" s="99">
        <f>SUMIFS(通讯通路门店!$Z:$Z,通讯通路门店!$S:$S,$G2277)</f>
        <v>0</v>
      </c>
      <c r="AW2277" s="99">
        <f>SUMIFS(通讯通路门店!$AB:$AB,通讯通路门店!$S:$S,$G2277)</f>
        <v>0</v>
      </c>
      <c r="AX2277" s="99">
        <f>SUMIFS(通讯通路门店!$X:$X,通讯通路门店!$S:$S,$G2277)</f>
        <v>0</v>
      </c>
      <c r="AY2277" s="99">
        <f>SUMIFS(通讯通路门店!$Y:$Y,通讯通路门店!$S:$S,$G2277)</f>
        <v>0</v>
      </c>
      <c r="AZ2277" s="99">
        <f>SUMIFS(通讯通路门店!$AA:$AA,通讯通路门店!$S:$S,$G2277)</f>
        <v>0</v>
      </c>
      <c r="BA2277" s="99">
        <f t="shared" si="178"/>
        <v>0</v>
      </c>
      <c r="BB2277" s="99">
        <f t="shared" si="179"/>
        <v>0</v>
      </c>
      <c r="BC2277" s="99">
        <f>SUMIFS(通讯通路门店!$W:$W,通讯通路门店!$S:$S,$G2277,通讯通路门店!$J:$J,"荣耀体验店")+SUMIFS(通讯通路门店!$W:$W,通讯通路门店!$S:$S,$G2277,通讯通路门店!$J:$J,"荣耀授权专卖店")</f>
        <v>0</v>
      </c>
      <c r="BD2277" s="99">
        <f>SUMIFS(通讯通路门店!$Z:$Z,通讯通路门店!$S:$S,$G2277,通讯通路门店!$J:$J,"VIVO体验店")</f>
        <v>0</v>
      </c>
      <c r="BE2277" s="99">
        <f>SUMIFS(通讯通路门店!$AB:$AB,通讯通路门店!$S:$S,$G2277,通讯通路门店!$J:$J,"OPPO体验店")</f>
        <v>0</v>
      </c>
      <c r="BF2277" s="99">
        <f>SUMIFS(通讯通路门店!$X:$X,通讯通路门店!$S:$S,$G2277,通讯通路门店!$J:$J,"华为授权体验店")+SUMIFS(通讯通路门店!$AA:$AA,通讯通路门店!$S:$S,$G2277,通讯通路门店!$J:$J,"华为堡垒店")</f>
        <v>0</v>
      </c>
      <c r="BG2277" s="99">
        <f>SUMIFS(通讯通路门店!$Y:$Y,通讯通路门店!$S:$S,$G2277,通讯通路门店!$J:$J,"小米体验店")</f>
        <v>0</v>
      </c>
      <c r="BH2277" s="99">
        <f>SUMIFS(通讯通路门店!$AA:$AA,通讯通路门店!$S:$S,$G2277,通讯通路门店!$J:$J,"苹果体验店")</f>
        <v>0</v>
      </c>
      <c r="BI2277" s="99">
        <f>SUMIFS(通讯通路门店!$K:$K,通讯通路门店!$S:$S,$G2277,通讯通路门店!$J:$J,"其他品牌专卖店")</f>
        <v>0</v>
      </c>
      <c r="BJ2277" s="99">
        <f>SUMIFS(通讯通路门店!$AC:$AC,通讯通路门店!$S:$S,$G2277)</f>
        <v>0</v>
      </c>
      <c r="BK2277" s="99">
        <f>SUMIFS(通讯通路门店!$AD:$AD,通讯通路门店!$S:$S,$G2277)</f>
        <v>0</v>
      </c>
      <c r="BL2277" s="99">
        <f>SUMIFS(通讯通路门店!$AE:$AE,通讯通路门店!$S:$S,$G2277)</f>
        <v>0</v>
      </c>
      <c r="BM2277" s="99">
        <f>SUMIFS(通讯通路门店!$AF:$AF,通讯通路门店!$S:$S,$G2277)</f>
        <v>0</v>
      </c>
      <c r="BN2277" s="99">
        <f>SUMIFS(通讯通路门店!$AG:$AG,通讯通路门店!$S:$S,$G2277)</f>
        <v>0</v>
      </c>
      <c r="BO2277" s="99">
        <f>SUMIFS(通讯通路门店!$AH:$AH,通讯通路门店!$S:$S,$G2277)</f>
        <v>0</v>
      </c>
      <c r="BP2277" s="99">
        <f>SUMIFS(通讯通路门店!$AI:$AI,通讯通路门店!$S:$S,$G2277)</f>
        <v>0</v>
      </c>
      <c r="BQ2277" s="83"/>
    </row>
    <row r="2278" spans="1:69">
      <c r="A2278" s="99" t="str">
        <f>IFERROR(_xlfn.XLOOKUP($G2278,通讯通路门店!$S$4:$S$993933,通讯通路门店!$A$4:$A$993933,0,0),"")</f>
        <v>海南省</v>
      </c>
      <c r="B2278" s="99" t="str">
        <f>IFERROR(_xlfn.XLOOKUP($G2278,通讯通路门店!$S$4:$S$993933,通讯通路门店!$B$4:$B$993933,0,0),"")</f>
        <v>乐东黎族自治县</v>
      </c>
      <c r="C2278" s="99" t="str">
        <f>IFERROR(_xlfn.XLOOKUP($G2278,通讯通路门店!$S$4:$S$993933,通讯通路门店!$C$4:$C$993933,0,0),"")</f>
        <v>乐东黎族自治县</v>
      </c>
      <c r="D2278" s="99" t="str">
        <f>IFERROR(_xlfn.XLOOKUP($G2278,通讯通路门店!$S$4:$S$993933,通讯通路门店!$D$4:$D$993933,0,0),"")</f>
        <v>万冲镇</v>
      </c>
      <c r="E2278" s="83"/>
      <c r="F2278" s="83"/>
      <c r="G2278" s="101"/>
      <c r="H2278" s="102">
        <f>IFERROR(_xlfn.XLOOKUP($G2278,通讯通路门店!$S$4:$S$993933,通讯通路门店!$R$4:$R$993933,0,0),"")</f>
        <v>0</v>
      </c>
      <c r="I2278" s="83"/>
      <c r="J2278" s="83"/>
      <c r="K2278" s="83"/>
      <c r="L2278" s="83"/>
      <c r="M2278" s="83"/>
      <c r="N2278" s="83"/>
      <c r="O2278" s="83"/>
      <c r="P2278" s="83"/>
      <c r="Q2278" s="83"/>
      <c r="R2278" s="83"/>
      <c r="S2278" s="83"/>
      <c r="T2278" s="83"/>
      <c r="U2278" s="99">
        <f>COUNTIF(通讯通路门店!$S:$S,$G2278)</f>
        <v>0</v>
      </c>
      <c r="V2278" s="99">
        <f>COUNTIFS(通讯通路门店!$S:$S,$G2278,通讯通路门店!$J:$J,"综合卖场")</f>
        <v>0</v>
      </c>
      <c r="W2278" s="99">
        <f>SUMIFS(通讯通路门店!$AJ:$AJ,通讯通路门店!$S:$S,通讯客户沙盘!$G2278)</f>
        <v>0</v>
      </c>
      <c r="X2278" s="99">
        <f t="shared" si="175"/>
        <v>0</v>
      </c>
      <c r="Y2278" s="99">
        <f>COUNTIFS(通讯通路门店!$S:$S,$G2278,通讯通路门店!$J:$J,"荣耀体验店")+COUNTIFS(通讯通路门店!$S:$S,$G2278,通讯通路门店!$J:$J,"荣耀授权专卖店")</f>
        <v>0</v>
      </c>
      <c r="Z2278" s="99">
        <f>COUNTIFS(通讯通路门店!$S:$S,$G2278,通讯通路门店!$J:$J,"VIVO体验店")</f>
        <v>0</v>
      </c>
      <c r="AA2278" s="99">
        <f>COUNTIFS(通讯通路门店!$S:$S,$G2278,通讯通路门店!$J:$J,"OPPO体验店")</f>
        <v>0</v>
      </c>
      <c r="AB2278" s="99">
        <f>COUNTIFS(通讯通路门店!$S:$S,$G2278,通讯通路门店!$J:$J,"华为授权体验店")+COUNTIFS(通讯通路门店!$S:$S,$G2278,通讯通路门店!$J:$J,"华为堡垒店")</f>
        <v>0</v>
      </c>
      <c r="AC2278" s="99">
        <f>COUNTIFS(通讯通路门店!$S:$S,$G2278,通讯通路门店!$J:$J,"小米体验店")</f>
        <v>0</v>
      </c>
      <c r="AD2278" s="99">
        <f>COUNTIFS(通讯通路门店!$S:$S,$G2278,通讯通路门店!$J:$J,"苹果体验店")</f>
        <v>0</v>
      </c>
      <c r="AE2278" s="99">
        <f>COUNTIFS(通讯通路门店!$S:$S,$G2278,通讯通路门店!$J:$J,"其他品牌专卖店")</f>
        <v>0</v>
      </c>
      <c r="AF2278" s="99">
        <f>SUMIFS(通讯通路门店!$BI:$BI,通讯通路门店!$S:$S,$G2278)</f>
        <v>0</v>
      </c>
      <c r="AG2278" s="99">
        <f>SUMIFS(通讯通路门店!$BH:$BH,通讯通路门店!$S:$S,$G2278)</f>
        <v>0</v>
      </c>
      <c r="AH2278" s="99">
        <f t="shared" si="176"/>
        <v>0</v>
      </c>
      <c r="AI2278" s="99">
        <f>SUMIFS(通讯通路门店!$BB:$BB,通讯通路门店!$S:$S,$G2278)</f>
        <v>0</v>
      </c>
      <c r="AJ2278" s="99">
        <f>SUMIFS(通讯通路门店!$BE:$BE,通讯通路门店!$S:$S,$G2278)</f>
        <v>0</v>
      </c>
      <c r="AK2278" s="99">
        <f>SUMIFS(通讯通路门店!$BG:$BG,通讯通路门店!$S:$S,$G2278)</f>
        <v>0</v>
      </c>
      <c r="AL2278" s="99">
        <f>SUMIFS(通讯通路门店!$BC:$BC,通讯通路门店!$S:$S,$G2278)</f>
        <v>0</v>
      </c>
      <c r="AM2278" s="99">
        <f>SUMIFS(通讯通路门店!$BD:$BD,通讯通路门店!$S:$S,$G2278)</f>
        <v>0</v>
      </c>
      <c r="AN2278" s="99">
        <f>SUMIFS(通讯通路门店!$BF:$BF,通讯通路门店!$S:$S,$G2278)</f>
        <v>0</v>
      </c>
      <c r="AO2278" s="99">
        <f t="shared" si="177"/>
        <v>0</v>
      </c>
      <c r="AP2278" s="99">
        <f>SUMIFS(通讯通路门店!$K:$K,通讯通路门店!$S:$S,$G2278)</f>
        <v>0</v>
      </c>
      <c r="AQ2278" s="83"/>
      <c r="AR2278" s="99">
        <f>SUMIFS(通讯通路门店!$T:$T,通讯通路门店!$S:$S,$G2278)</f>
        <v>0</v>
      </c>
      <c r="AS2278" s="99">
        <f>SUMIFS(通讯通路门店!$U:$U,通讯通路门店!$S:$S,$G2278)</f>
        <v>0</v>
      </c>
      <c r="AT2278" s="99">
        <f>SUMIFS(通讯通路门店!$V:$V,通讯通路门店!$S:$S,$G2278)</f>
        <v>0</v>
      </c>
      <c r="AU2278" s="99">
        <f>SUMIFS(通讯通路门店!$W:$W,通讯通路门店!$S:$S,$G2278)</f>
        <v>0</v>
      </c>
      <c r="AV2278" s="99">
        <f>SUMIFS(通讯通路门店!$Z:$Z,通讯通路门店!$S:$S,$G2278)</f>
        <v>0</v>
      </c>
      <c r="AW2278" s="99">
        <f>SUMIFS(通讯通路门店!$AB:$AB,通讯通路门店!$S:$S,$G2278)</f>
        <v>0</v>
      </c>
      <c r="AX2278" s="99">
        <f>SUMIFS(通讯通路门店!$X:$X,通讯通路门店!$S:$S,$G2278)</f>
        <v>0</v>
      </c>
      <c r="AY2278" s="99">
        <f>SUMIFS(通讯通路门店!$Y:$Y,通讯通路门店!$S:$S,$G2278)</f>
        <v>0</v>
      </c>
      <c r="AZ2278" s="99">
        <f>SUMIFS(通讯通路门店!$AA:$AA,通讯通路门店!$S:$S,$G2278)</f>
        <v>0</v>
      </c>
      <c r="BA2278" s="99">
        <f t="shared" si="178"/>
        <v>0</v>
      </c>
      <c r="BB2278" s="99">
        <f t="shared" si="179"/>
        <v>0</v>
      </c>
      <c r="BC2278" s="99">
        <f>SUMIFS(通讯通路门店!$W:$W,通讯通路门店!$S:$S,$G2278,通讯通路门店!$J:$J,"荣耀体验店")+SUMIFS(通讯通路门店!$W:$W,通讯通路门店!$S:$S,$G2278,通讯通路门店!$J:$J,"荣耀授权专卖店")</f>
        <v>0</v>
      </c>
      <c r="BD2278" s="99">
        <f>SUMIFS(通讯通路门店!$Z:$Z,通讯通路门店!$S:$S,$G2278,通讯通路门店!$J:$J,"VIVO体验店")</f>
        <v>0</v>
      </c>
      <c r="BE2278" s="99">
        <f>SUMIFS(通讯通路门店!$AB:$AB,通讯通路门店!$S:$S,$G2278,通讯通路门店!$J:$J,"OPPO体验店")</f>
        <v>0</v>
      </c>
      <c r="BF2278" s="99">
        <f>SUMIFS(通讯通路门店!$X:$X,通讯通路门店!$S:$S,$G2278,通讯通路门店!$J:$J,"华为授权体验店")+SUMIFS(通讯通路门店!$AA:$AA,通讯通路门店!$S:$S,$G2278,通讯通路门店!$J:$J,"华为堡垒店")</f>
        <v>0</v>
      </c>
      <c r="BG2278" s="99">
        <f>SUMIFS(通讯通路门店!$Y:$Y,通讯通路门店!$S:$S,$G2278,通讯通路门店!$J:$J,"小米体验店")</f>
        <v>0</v>
      </c>
      <c r="BH2278" s="99">
        <f>SUMIFS(通讯通路门店!$AA:$AA,通讯通路门店!$S:$S,$G2278,通讯通路门店!$J:$J,"苹果体验店")</f>
        <v>0</v>
      </c>
      <c r="BI2278" s="99">
        <f>SUMIFS(通讯通路门店!$K:$K,通讯通路门店!$S:$S,$G2278,通讯通路门店!$J:$J,"其他品牌专卖店")</f>
        <v>0</v>
      </c>
      <c r="BJ2278" s="99">
        <f>SUMIFS(通讯通路门店!$AC:$AC,通讯通路门店!$S:$S,$G2278)</f>
        <v>0</v>
      </c>
      <c r="BK2278" s="99">
        <f>SUMIFS(通讯通路门店!$AD:$AD,通讯通路门店!$S:$S,$G2278)</f>
        <v>0</v>
      </c>
      <c r="BL2278" s="99">
        <f>SUMIFS(通讯通路门店!$AE:$AE,通讯通路门店!$S:$S,$G2278)</f>
        <v>0</v>
      </c>
      <c r="BM2278" s="99">
        <f>SUMIFS(通讯通路门店!$AF:$AF,通讯通路门店!$S:$S,$G2278)</f>
        <v>0</v>
      </c>
      <c r="BN2278" s="99">
        <f>SUMIFS(通讯通路门店!$AG:$AG,通讯通路门店!$S:$S,$G2278)</f>
        <v>0</v>
      </c>
      <c r="BO2278" s="99">
        <f>SUMIFS(通讯通路门店!$AH:$AH,通讯通路门店!$S:$S,$G2278)</f>
        <v>0</v>
      </c>
      <c r="BP2278" s="99">
        <f>SUMIFS(通讯通路门店!$AI:$AI,通讯通路门店!$S:$S,$G2278)</f>
        <v>0</v>
      </c>
      <c r="BQ2278" s="83"/>
    </row>
    <row r="2279" spans="1:69">
      <c r="A2279" s="99" t="str">
        <f>IFERROR(_xlfn.XLOOKUP($G2279,通讯通路门店!$S$4:$S$993933,通讯通路门店!$A$4:$A$993933,0,0),"")</f>
        <v>海南省</v>
      </c>
      <c r="B2279" s="99" t="str">
        <f>IFERROR(_xlfn.XLOOKUP($G2279,通讯通路门店!$S$4:$S$993933,通讯通路门店!$B$4:$B$993933,0,0),"")</f>
        <v>乐东黎族自治县</v>
      </c>
      <c r="C2279" s="99" t="str">
        <f>IFERROR(_xlfn.XLOOKUP($G2279,通讯通路门店!$S$4:$S$993933,通讯通路门店!$C$4:$C$993933,0,0),"")</f>
        <v>乐东黎族自治县</v>
      </c>
      <c r="D2279" s="99" t="str">
        <f>IFERROR(_xlfn.XLOOKUP($G2279,通讯通路门店!$S$4:$S$993933,通讯通路门店!$D$4:$D$993933,0,0),"")</f>
        <v>万冲镇</v>
      </c>
      <c r="E2279" s="83"/>
      <c r="F2279" s="83"/>
      <c r="G2279" s="101"/>
      <c r="H2279" s="102">
        <f>IFERROR(_xlfn.XLOOKUP($G2279,通讯通路门店!$S$4:$S$993933,通讯通路门店!$R$4:$R$993933,0,0),"")</f>
        <v>0</v>
      </c>
      <c r="I2279" s="83"/>
      <c r="J2279" s="83"/>
      <c r="K2279" s="83"/>
      <c r="L2279" s="83"/>
      <c r="M2279" s="83"/>
      <c r="N2279" s="83"/>
      <c r="O2279" s="83"/>
      <c r="P2279" s="83"/>
      <c r="Q2279" s="83"/>
      <c r="R2279" s="83"/>
      <c r="S2279" s="83"/>
      <c r="T2279" s="83"/>
      <c r="U2279" s="99">
        <f>COUNTIF(通讯通路门店!$S:$S,$G2279)</f>
        <v>0</v>
      </c>
      <c r="V2279" s="99">
        <f>COUNTIFS(通讯通路门店!$S:$S,$G2279,通讯通路门店!$J:$J,"综合卖场")</f>
        <v>0</v>
      </c>
      <c r="W2279" s="99">
        <f>SUMIFS(通讯通路门店!$AJ:$AJ,通讯通路门店!$S:$S,通讯客户沙盘!$G2279)</f>
        <v>0</v>
      </c>
      <c r="X2279" s="99">
        <f t="shared" si="175"/>
        <v>0</v>
      </c>
      <c r="Y2279" s="99">
        <f>COUNTIFS(通讯通路门店!$S:$S,$G2279,通讯通路门店!$J:$J,"荣耀体验店")+COUNTIFS(通讯通路门店!$S:$S,$G2279,通讯通路门店!$J:$J,"荣耀授权专卖店")</f>
        <v>0</v>
      </c>
      <c r="Z2279" s="99">
        <f>COUNTIFS(通讯通路门店!$S:$S,$G2279,通讯通路门店!$J:$J,"VIVO体验店")</f>
        <v>0</v>
      </c>
      <c r="AA2279" s="99">
        <f>COUNTIFS(通讯通路门店!$S:$S,$G2279,通讯通路门店!$J:$J,"OPPO体验店")</f>
        <v>0</v>
      </c>
      <c r="AB2279" s="99">
        <f>COUNTIFS(通讯通路门店!$S:$S,$G2279,通讯通路门店!$J:$J,"华为授权体验店")+COUNTIFS(通讯通路门店!$S:$S,$G2279,通讯通路门店!$J:$J,"华为堡垒店")</f>
        <v>0</v>
      </c>
      <c r="AC2279" s="99">
        <f>COUNTIFS(通讯通路门店!$S:$S,$G2279,通讯通路门店!$J:$J,"小米体验店")</f>
        <v>0</v>
      </c>
      <c r="AD2279" s="99">
        <f>COUNTIFS(通讯通路门店!$S:$S,$G2279,通讯通路门店!$J:$J,"苹果体验店")</f>
        <v>0</v>
      </c>
      <c r="AE2279" s="99">
        <f>COUNTIFS(通讯通路门店!$S:$S,$G2279,通讯通路门店!$J:$J,"其他品牌专卖店")</f>
        <v>0</v>
      </c>
      <c r="AF2279" s="99">
        <f>SUMIFS(通讯通路门店!$BI:$BI,通讯通路门店!$S:$S,$G2279)</f>
        <v>0</v>
      </c>
      <c r="AG2279" s="99">
        <f>SUMIFS(通讯通路门店!$BH:$BH,通讯通路门店!$S:$S,$G2279)</f>
        <v>0</v>
      </c>
      <c r="AH2279" s="99">
        <f t="shared" si="176"/>
        <v>0</v>
      </c>
      <c r="AI2279" s="99">
        <f>SUMIFS(通讯通路门店!$BB:$BB,通讯通路门店!$S:$S,$G2279)</f>
        <v>0</v>
      </c>
      <c r="AJ2279" s="99">
        <f>SUMIFS(通讯通路门店!$BE:$BE,通讯通路门店!$S:$S,$G2279)</f>
        <v>0</v>
      </c>
      <c r="AK2279" s="99">
        <f>SUMIFS(通讯通路门店!$BG:$BG,通讯通路门店!$S:$S,$G2279)</f>
        <v>0</v>
      </c>
      <c r="AL2279" s="99">
        <f>SUMIFS(通讯通路门店!$BC:$BC,通讯通路门店!$S:$S,$G2279)</f>
        <v>0</v>
      </c>
      <c r="AM2279" s="99">
        <f>SUMIFS(通讯通路门店!$BD:$BD,通讯通路门店!$S:$S,$G2279)</f>
        <v>0</v>
      </c>
      <c r="AN2279" s="99">
        <f>SUMIFS(通讯通路门店!$BF:$BF,通讯通路门店!$S:$S,$G2279)</f>
        <v>0</v>
      </c>
      <c r="AO2279" s="99">
        <f t="shared" si="177"/>
        <v>0</v>
      </c>
      <c r="AP2279" s="99">
        <f>SUMIFS(通讯通路门店!$K:$K,通讯通路门店!$S:$S,$G2279)</f>
        <v>0</v>
      </c>
      <c r="AQ2279" s="83"/>
      <c r="AR2279" s="99">
        <f>SUMIFS(通讯通路门店!$T:$T,通讯通路门店!$S:$S,$G2279)</f>
        <v>0</v>
      </c>
      <c r="AS2279" s="99">
        <f>SUMIFS(通讯通路门店!$U:$U,通讯通路门店!$S:$S,$G2279)</f>
        <v>0</v>
      </c>
      <c r="AT2279" s="99">
        <f>SUMIFS(通讯通路门店!$V:$V,通讯通路门店!$S:$S,$G2279)</f>
        <v>0</v>
      </c>
      <c r="AU2279" s="99">
        <f>SUMIFS(通讯通路门店!$W:$W,通讯通路门店!$S:$S,$G2279)</f>
        <v>0</v>
      </c>
      <c r="AV2279" s="99">
        <f>SUMIFS(通讯通路门店!$Z:$Z,通讯通路门店!$S:$S,$G2279)</f>
        <v>0</v>
      </c>
      <c r="AW2279" s="99">
        <f>SUMIFS(通讯通路门店!$AB:$AB,通讯通路门店!$S:$S,$G2279)</f>
        <v>0</v>
      </c>
      <c r="AX2279" s="99">
        <f>SUMIFS(通讯通路门店!$X:$X,通讯通路门店!$S:$S,$G2279)</f>
        <v>0</v>
      </c>
      <c r="AY2279" s="99">
        <f>SUMIFS(通讯通路门店!$Y:$Y,通讯通路门店!$S:$S,$G2279)</f>
        <v>0</v>
      </c>
      <c r="AZ2279" s="99">
        <f>SUMIFS(通讯通路门店!$AA:$AA,通讯通路门店!$S:$S,$G2279)</f>
        <v>0</v>
      </c>
      <c r="BA2279" s="99">
        <f t="shared" si="178"/>
        <v>0</v>
      </c>
      <c r="BB2279" s="99">
        <f t="shared" si="179"/>
        <v>0</v>
      </c>
      <c r="BC2279" s="99">
        <f>SUMIFS(通讯通路门店!$W:$W,通讯通路门店!$S:$S,$G2279,通讯通路门店!$J:$J,"荣耀体验店")+SUMIFS(通讯通路门店!$W:$W,通讯通路门店!$S:$S,$G2279,通讯通路门店!$J:$J,"荣耀授权专卖店")</f>
        <v>0</v>
      </c>
      <c r="BD2279" s="99">
        <f>SUMIFS(通讯通路门店!$Z:$Z,通讯通路门店!$S:$S,$G2279,通讯通路门店!$J:$J,"VIVO体验店")</f>
        <v>0</v>
      </c>
      <c r="BE2279" s="99">
        <f>SUMIFS(通讯通路门店!$AB:$AB,通讯通路门店!$S:$S,$G2279,通讯通路门店!$J:$J,"OPPO体验店")</f>
        <v>0</v>
      </c>
      <c r="BF2279" s="99">
        <f>SUMIFS(通讯通路门店!$X:$X,通讯通路门店!$S:$S,$G2279,通讯通路门店!$J:$J,"华为授权体验店")+SUMIFS(通讯通路门店!$AA:$AA,通讯通路门店!$S:$S,$G2279,通讯通路门店!$J:$J,"华为堡垒店")</f>
        <v>0</v>
      </c>
      <c r="BG2279" s="99">
        <f>SUMIFS(通讯通路门店!$Y:$Y,通讯通路门店!$S:$S,$G2279,通讯通路门店!$J:$J,"小米体验店")</f>
        <v>0</v>
      </c>
      <c r="BH2279" s="99">
        <f>SUMIFS(通讯通路门店!$AA:$AA,通讯通路门店!$S:$S,$G2279,通讯通路门店!$J:$J,"苹果体验店")</f>
        <v>0</v>
      </c>
      <c r="BI2279" s="99">
        <f>SUMIFS(通讯通路门店!$K:$K,通讯通路门店!$S:$S,$G2279,通讯通路门店!$J:$J,"其他品牌专卖店")</f>
        <v>0</v>
      </c>
      <c r="BJ2279" s="99">
        <f>SUMIFS(通讯通路门店!$AC:$AC,通讯通路门店!$S:$S,$G2279)</f>
        <v>0</v>
      </c>
      <c r="BK2279" s="99">
        <f>SUMIFS(通讯通路门店!$AD:$AD,通讯通路门店!$S:$S,$G2279)</f>
        <v>0</v>
      </c>
      <c r="BL2279" s="99">
        <f>SUMIFS(通讯通路门店!$AE:$AE,通讯通路门店!$S:$S,$G2279)</f>
        <v>0</v>
      </c>
      <c r="BM2279" s="99">
        <f>SUMIFS(通讯通路门店!$AF:$AF,通讯通路门店!$S:$S,$G2279)</f>
        <v>0</v>
      </c>
      <c r="BN2279" s="99">
        <f>SUMIFS(通讯通路门店!$AG:$AG,通讯通路门店!$S:$S,$G2279)</f>
        <v>0</v>
      </c>
      <c r="BO2279" s="99">
        <f>SUMIFS(通讯通路门店!$AH:$AH,通讯通路门店!$S:$S,$G2279)</f>
        <v>0</v>
      </c>
      <c r="BP2279" s="99">
        <f>SUMIFS(通讯通路门店!$AI:$AI,通讯通路门店!$S:$S,$G2279)</f>
        <v>0</v>
      </c>
      <c r="BQ2279" s="83"/>
    </row>
    <row r="2280" spans="1:69">
      <c r="A2280" s="99" t="str">
        <f>IFERROR(_xlfn.XLOOKUP($G2280,通讯通路门店!$S$4:$S$993933,通讯通路门店!$A$4:$A$993933,0,0),"")</f>
        <v>海南省</v>
      </c>
      <c r="B2280" s="99" t="str">
        <f>IFERROR(_xlfn.XLOOKUP($G2280,通讯通路门店!$S$4:$S$993933,通讯通路门店!$B$4:$B$993933,0,0),"")</f>
        <v>乐东黎族自治县</v>
      </c>
      <c r="C2280" s="99" t="str">
        <f>IFERROR(_xlfn.XLOOKUP($G2280,通讯通路门店!$S$4:$S$993933,通讯通路门店!$C$4:$C$993933,0,0),"")</f>
        <v>乐东黎族自治县</v>
      </c>
      <c r="D2280" s="99" t="str">
        <f>IFERROR(_xlfn.XLOOKUP($G2280,通讯通路门店!$S$4:$S$993933,通讯通路门店!$D$4:$D$993933,0,0),"")</f>
        <v>万冲镇</v>
      </c>
      <c r="E2280" s="83"/>
      <c r="F2280" s="83"/>
      <c r="G2280" s="101"/>
      <c r="H2280" s="102">
        <f>IFERROR(_xlfn.XLOOKUP($G2280,通讯通路门店!$S$4:$S$993933,通讯通路门店!$R$4:$R$993933,0,0),"")</f>
        <v>0</v>
      </c>
      <c r="I2280" s="83"/>
      <c r="J2280" s="83"/>
      <c r="K2280" s="83"/>
      <c r="L2280" s="83"/>
      <c r="M2280" s="83"/>
      <c r="N2280" s="83"/>
      <c r="O2280" s="83"/>
      <c r="P2280" s="83"/>
      <c r="Q2280" s="83"/>
      <c r="R2280" s="83"/>
      <c r="S2280" s="83"/>
      <c r="T2280" s="83"/>
      <c r="U2280" s="99">
        <f>COUNTIF(通讯通路门店!$S:$S,$G2280)</f>
        <v>0</v>
      </c>
      <c r="V2280" s="99">
        <f>COUNTIFS(通讯通路门店!$S:$S,$G2280,通讯通路门店!$J:$J,"综合卖场")</f>
        <v>0</v>
      </c>
      <c r="W2280" s="99">
        <f>SUMIFS(通讯通路门店!$AJ:$AJ,通讯通路门店!$S:$S,通讯客户沙盘!$G2280)</f>
        <v>0</v>
      </c>
      <c r="X2280" s="99">
        <f t="shared" si="175"/>
        <v>0</v>
      </c>
      <c r="Y2280" s="99">
        <f>COUNTIFS(通讯通路门店!$S:$S,$G2280,通讯通路门店!$J:$J,"荣耀体验店")+COUNTIFS(通讯通路门店!$S:$S,$G2280,通讯通路门店!$J:$J,"荣耀授权专卖店")</f>
        <v>0</v>
      </c>
      <c r="Z2280" s="99">
        <f>COUNTIFS(通讯通路门店!$S:$S,$G2280,通讯通路门店!$J:$J,"VIVO体验店")</f>
        <v>0</v>
      </c>
      <c r="AA2280" s="99">
        <f>COUNTIFS(通讯通路门店!$S:$S,$G2280,通讯通路门店!$J:$J,"OPPO体验店")</f>
        <v>0</v>
      </c>
      <c r="AB2280" s="99">
        <f>COUNTIFS(通讯通路门店!$S:$S,$G2280,通讯通路门店!$J:$J,"华为授权体验店")+COUNTIFS(通讯通路门店!$S:$S,$G2280,通讯通路门店!$J:$J,"华为堡垒店")</f>
        <v>0</v>
      </c>
      <c r="AC2280" s="99">
        <f>COUNTIFS(通讯通路门店!$S:$S,$G2280,通讯通路门店!$J:$J,"小米体验店")</f>
        <v>0</v>
      </c>
      <c r="AD2280" s="99">
        <f>COUNTIFS(通讯通路门店!$S:$S,$G2280,通讯通路门店!$J:$J,"苹果体验店")</f>
        <v>0</v>
      </c>
      <c r="AE2280" s="99">
        <f>COUNTIFS(通讯通路门店!$S:$S,$G2280,通讯通路门店!$J:$J,"其他品牌专卖店")</f>
        <v>0</v>
      </c>
      <c r="AF2280" s="99">
        <f>SUMIFS(通讯通路门店!$BI:$BI,通讯通路门店!$S:$S,$G2280)</f>
        <v>0</v>
      </c>
      <c r="AG2280" s="99">
        <f>SUMIFS(通讯通路门店!$BH:$BH,通讯通路门店!$S:$S,$G2280)</f>
        <v>0</v>
      </c>
      <c r="AH2280" s="99">
        <f t="shared" si="176"/>
        <v>0</v>
      </c>
      <c r="AI2280" s="99">
        <f>SUMIFS(通讯通路门店!$BB:$BB,通讯通路门店!$S:$S,$G2280)</f>
        <v>0</v>
      </c>
      <c r="AJ2280" s="99">
        <f>SUMIFS(通讯通路门店!$BE:$BE,通讯通路门店!$S:$S,$G2280)</f>
        <v>0</v>
      </c>
      <c r="AK2280" s="99">
        <f>SUMIFS(通讯通路门店!$BG:$BG,通讯通路门店!$S:$S,$G2280)</f>
        <v>0</v>
      </c>
      <c r="AL2280" s="99">
        <f>SUMIFS(通讯通路门店!$BC:$BC,通讯通路门店!$S:$S,$G2280)</f>
        <v>0</v>
      </c>
      <c r="AM2280" s="99">
        <f>SUMIFS(通讯通路门店!$BD:$BD,通讯通路门店!$S:$S,$G2280)</f>
        <v>0</v>
      </c>
      <c r="AN2280" s="99">
        <f>SUMIFS(通讯通路门店!$BF:$BF,通讯通路门店!$S:$S,$G2280)</f>
        <v>0</v>
      </c>
      <c r="AO2280" s="99">
        <f t="shared" si="177"/>
        <v>0</v>
      </c>
      <c r="AP2280" s="99">
        <f>SUMIFS(通讯通路门店!$K:$K,通讯通路门店!$S:$S,$G2280)</f>
        <v>0</v>
      </c>
      <c r="AQ2280" s="83"/>
      <c r="AR2280" s="99">
        <f>SUMIFS(通讯通路门店!$T:$T,通讯通路门店!$S:$S,$G2280)</f>
        <v>0</v>
      </c>
      <c r="AS2280" s="99">
        <f>SUMIFS(通讯通路门店!$U:$U,通讯通路门店!$S:$S,$G2280)</f>
        <v>0</v>
      </c>
      <c r="AT2280" s="99">
        <f>SUMIFS(通讯通路门店!$V:$V,通讯通路门店!$S:$S,$G2280)</f>
        <v>0</v>
      </c>
      <c r="AU2280" s="99">
        <f>SUMIFS(通讯通路门店!$W:$W,通讯通路门店!$S:$S,$G2280)</f>
        <v>0</v>
      </c>
      <c r="AV2280" s="99">
        <f>SUMIFS(通讯通路门店!$Z:$Z,通讯通路门店!$S:$S,$G2280)</f>
        <v>0</v>
      </c>
      <c r="AW2280" s="99">
        <f>SUMIFS(通讯通路门店!$AB:$AB,通讯通路门店!$S:$S,$G2280)</f>
        <v>0</v>
      </c>
      <c r="AX2280" s="99">
        <f>SUMIFS(通讯通路门店!$X:$X,通讯通路门店!$S:$S,$G2280)</f>
        <v>0</v>
      </c>
      <c r="AY2280" s="99">
        <f>SUMIFS(通讯通路门店!$Y:$Y,通讯通路门店!$S:$S,$G2280)</f>
        <v>0</v>
      </c>
      <c r="AZ2280" s="99">
        <f>SUMIFS(通讯通路门店!$AA:$AA,通讯通路门店!$S:$S,$G2280)</f>
        <v>0</v>
      </c>
      <c r="BA2280" s="99">
        <f t="shared" si="178"/>
        <v>0</v>
      </c>
      <c r="BB2280" s="99">
        <f t="shared" si="179"/>
        <v>0</v>
      </c>
      <c r="BC2280" s="99">
        <f>SUMIFS(通讯通路门店!$W:$W,通讯通路门店!$S:$S,$G2280,通讯通路门店!$J:$J,"荣耀体验店")+SUMIFS(通讯通路门店!$W:$W,通讯通路门店!$S:$S,$G2280,通讯通路门店!$J:$J,"荣耀授权专卖店")</f>
        <v>0</v>
      </c>
      <c r="BD2280" s="99">
        <f>SUMIFS(通讯通路门店!$Z:$Z,通讯通路门店!$S:$S,$G2280,通讯通路门店!$J:$J,"VIVO体验店")</f>
        <v>0</v>
      </c>
      <c r="BE2280" s="99">
        <f>SUMIFS(通讯通路门店!$AB:$AB,通讯通路门店!$S:$S,$G2280,通讯通路门店!$J:$J,"OPPO体验店")</f>
        <v>0</v>
      </c>
      <c r="BF2280" s="99">
        <f>SUMIFS(通讯通路门店!$X:$X,通讯通路门店!$S:$S,$G2280,通讯通路门店!$J:$J,"华为授权体验店")+SUMIFS(通讯通路门店!$AA:$AA,通讯通路门店!$S:$S,$G2280,通讯通路门店!$J:$J,"华为堡垒店")</f>
        <v>0</v>
      </c>
      <c r="BG2280" s="99">
        <f>SUMIFS(通讯通路门店!$Y:$Y,通讯通路门店!$S:$S,$G2280,通讯通路门店!$J:$J,"小米体验店")</f>
        <v>0</v>
      </c>
      <c r="BH2280" s="99">
        <f>SUMIFS(通讯通路门店!$AA:$AA,通讯通路门店!$S:$S,$G2280,通讯通路门店!$J:$J,"苹果体验店")</f>
        <v>0</v>
      </c>
      <c r="BI2280" s="99">
        <f>SUMIFS(通讯通路门店!$K:$K,通讯通路门店!$S:$S,$G2280,通讯通路门店!$J:$J,"其他品牌专卖店")</f>
        <v>0</v>
      </c>
      <c r="BJ2280" s="99">
        <f>SUMIFS(通讯通路门店!$AC:$AC,通讯通路门店!$S:$S,$G2280)</f>
        <v>0</v>
      </c>
      <c r="BK2280" s="99">
        <f>SUMIFS(通讯通路门店!$AD:$AD,通讯通路门店!$S:$S,$G2280)</f>
        <v>0</v>
      </c>
      <c r="BL2280" s="99">
        <f>SUMIFS(通讯通路门店!$AE:$AE,通讯通路门店!$S:$S,$G2280)</f>
        <v>0</v>
      </c>
      <c r="BM2280" s="99">
        <f>SUMIFS(通讯通路门店!$AF:$AF,通讯通路门店!$S:$S,$G2280)</f>
        <v>0</v>
      </c>
      <c r="BN2280" s="99">
        <f>SUMIFS(通讯通路门店!$AG:$AG,通讯通路门店!$S:$S,$G2280)</f>
        <v>0</v>
      </c>
      <c r="BO2280" s="99">
        <f>SUMIFS(通讯通路门店!$AH:$AH,通讯通路门店!$S:$S,$G2280)</f>
        <v>0</v>
      </c>
      <c r="BP2280" s="99">
        <f>SUMIFS(通讯通路门店!$AI:$AI,通讯通路门店!$S:$S,$G2280)</f>
        <v>0</v>
      </c>
      <c r="BQ2280" s="83"/>
    </row>
    <row r="2281" spans="1:69">
      <c r="A2281" s="99" t="str">
        <f>IFERROR(_xlfn.XLOOKUP($G2281,通讯通路门店!$S$4:$S$993933,通讯通路门店!$A$4:$A$993933,0,0),"")</f>
        <v>海南省</v>
      </c>
      <c r="B2281" s="99" t="str">
        <f>IFERROR(_xlfn.XLOOKUP($G2281,通讯通路门店!$S$4:$S$993933,通讯通路门店!$B$4:$B$993933,0,0),"")</f>
        <v>乐东黎族自治县</v>
      </c>
      <c r="C2281" s="99" t="str">
        <f>IFERROR(_xlfn.XLOOKUP($G2281,通讯通路门店!$S$4:$S$993933,通讯通路门店!$C$4:$C$993933,0,0),"")</f>
        <v>乐东黎族自治县</v>
      </c>
      <c r="D2281" s="99" t="str">
        <f>IFERROR(_xlfn.XLOOKUP($G2281,通讯通路门店!$S$4:$S$993933,通讯通路门店!$D$4:$D$993933,0,0),"")</f>
        <v>万冲镇</v>
      </c>
      <c r="E2281" s="83"/>
      <c r="F2281" s="83"/>
      <c r="G2281" s="101"/>
      <c r="H2281" s="102">
        <f>IFERROR(_xlfn.XLOOKUP($G2281,通讯通路门店!$S$4:$S$993933,通讯通路门店!$R$4:$R$993933,0,0),"")</f>
        <v>0</v>
      </c>
      <c r="I2281" s="83"/>
      <c r="J2281" s="83"/>
      <c r="K2281" s="83"/>
      <c r="L2281" s="83"/>
      <c r="M2281" s="83"/>
      <c r="N2281" s="83"/>
      <c r="O2281" s="83"/>
      <c r="P2281" s="83"/>
      <c r="Q2281" s="83"/>
      <c r="R2281" s="83"/>
      <c r="S2281" s="83"/>
      <c r="T2281" s="83"/>
      <c r="U2281" s="99">
        <f>COUNTIF(通讯通路门店!$S:$S,$G2281)</f>
        <v>0</v>
      </c>
      <c r="V2281" s="99">
        <f>COUNTIFS(通讯通路门店!$S:$S,$G2281,通讯通路门店!$J:$J,"综合卖场")</f>
        <v>0</v>
      </c>
      <c r="W2281" s="99">
        <f>SUMIFS(通讯通路门店!$AJ:$AJ,通讯通路门店!$S:$S,通讯客户沙盘!$G2281)</f>
        <v>0</v>
      </c>
      <c r="X2281" s="99">
        <f t="shared" si="175"/>
        <v>0</v>
      </c>
      <c r="Y2281" s="99">
        <f>COUNTIFS(通讯通路门店!$S:$S,$G2281,通讯通路门店!$J:$J,"荣耀体验店")+COUNTIFS(通讯通路门店!$S:$S,$G2281,通讯通路门店!$J:$J,"荣耀授权专卖店")</f>
        <v>0</v>
      </c>
      <c r="Z2281" s="99">
        <f>COUNTIFS(通讯通路门店!$S:$S,$G2281,通讯通路门店!$J:$J,"VIVO体验店")</f>
        <v>0</v>
      </c>
      <c r="AA2281" s="99">
        <f>COUNTIFS(通讯通路门店!$S:$S,$G2281,通讯通路门店!$J:$J,"OPPO体验店")</f>
        <v>0</v>
      </c>
      <c r="AB2281" s="99">
        <f>COUNTIFS(通讯通路门店!$S:$S,$G2281,通讯通路门店!$J:$J,"华为授权体验店")+COUNTIFS(通讯通路门店!$S:$S,$G2281,通讯通路门店!$J:$J,"华为堡垒店")</f>
        <v>0</v>
      </c>
      <c r="AC2281" s="99">
        <f>COUNTIFS(通讯通路门店!$S:$S,$G2281,通讯通路门店!$J:$J,"小米体验店")</f>
        <v>0</v>
      </c>
      <c r="AD2281" s="99">
        <f>COUNTIFS(通讯通路门店!$S:$S,$G2281,通讯通路门店!$J:$J,"苹果体验店")</f>
        <v>0</v>
      </c>
      <c r="AE2281" s="99">
        <f>COUNTIFS(通讯通路门店!$S:$S,$G2281,通讯通路门店!$J:$J,"其他品牌专卖店")</f>
        <v>0</v>
      </c>
      <c r="AF2281" s="99">
        <f>SUMIFS(通讯通路门店!$BI:$BI,通讯通路门店!$S:$S,$G2281)</f>
        <v>0</v>
      </c>
      <c r="AG2281" s="99">
        <f>SUMIFS(通讯通路门店!$BH:$BH,通讯通路门店!$S:$S,$G2281)</f>
        <v>0</v>
      </c>
      <c r="AH2281" s="99">
        <f t="shared" si="176"/>
        <v>0</v>
      </c>
      <c r="AI2281" s="99">
        <f>SUMIFS(通讯通路门店!$BB:$BB,通讯通路门店!$S:$S,$G2281)</f>
        <v>0</v>
      </c>
      <c r="AJ2281" s="99">
        <f>SUMIFS(通讯通路门店!$BE:$BE,通讯通路门店!$S:$S,$G2281)</f>
        <v>0</v>
      </c>
      <c r="AK2281" s="99">
        <f>SUMIFS(通讯通路门店!$BG:$BG,通讯通路门店!$S:$S,$G2281)</f>
        <v>0</v>
      </c>
      <c r="AL2281" s="99">
        <f>SUMIFS(通讯通路门店!$BC:$BC,通讯通路门店!$S:$S,$G2281)</f>
        <v>0</v>
      </c>
      <c r="AM2281" s="99">
        <f>SUMIFS(通讯通路门店!$BD:$BD,通讯通路门店!$S:$S,$G2281)</f>
        <v>0</v>
      </c>
      <c r="AN2281" s="99">
        <f>SUMIFS(通讯通路门店!$BF:$BF,通讯通路门店!$S:$S,$G2281)</f>
        <v>0</v>
      </c>
      <c r="AO2281" s="99">
        <f t="shared" si="177"/>
        <v>0</v>
      </c>
      <c r="AP2281" s="99">
        <f>SUMIFS(通讯通路门店!$K:$K,通讯通路门店!$S:$S,$G2281)</f>
        <v>0</v>
      </c>
      <c r="AQ2281" s="83"/>
      <c r="AR2281" s="99">
        <f>SUMIFS(通讯通路门店!$T:$T,通讯通路门店!$S:$S,$G2281)</f>
        <v>0</v>
      </c>
      <c r="AS2281" s="99">
        <f>SUMIFS(通讯通路门店!$U:$U,通讯通路门店!$S:$S,$G2281)</f>
        <v>0</v>
      </c>
      <c r="AT2281" s="99">
        <f>SUMIFS(通讯通路门店!$V:$V,通讯通路门店!$S:$S,$G2281)</f>
        <v>0</v>
      </c>
      <c r="AU2281" s="99">
        <f>SUMIFS(通讯通路门店!$W:$W,通讯通路门店!$S:$S,$G2281)</f>
        <v>0</v>
      </c>
      <c r="AV2281" s="99">
        <f>SUMIFS(通讯通路门店!$Z:$Z,通讯通路门店!$S:$S,$G2281)</f>
        <v>0</v>
      </c>
      <c r="AW2281" s="99">
        <f>SUMIFS(通讯通路门店!$AB:$AB,通讯通路门店!$S:$S,$G2281)</f>
        <v>0</v>
      </c>
      <c r="AX2281" s="99">
        <f>SUMIFS(通讯通路门店!$X:$X,通讯通路门店!$S:$S,$G2281)</f>
        <v>0</v>
      </c>
      <c r="AY2281" s="99">
        <f>SUMIFS(通讯通路门店!$Y:$Y,通讯通路门店!$S:$S,$G2281)</f>
        <v>0</v>
      </c>
      <c r="AZ2281" s="99">
        <f>SUMIFS(通讯通路门店!$AA:$AA,通讯通路门店!$S:$S,$G2281)</f>
        <v>0</v>
      </c>
      <c r="BA2281" s="99">
        <f t="shared" si="178"/>
        <v>0</v>
      </c>
      <c r="BB2281" s="99">
        <f t="shared" si="179"/>
        <v>0</v>
      </c>
      <c r="BC2281" s="99">
        <f>SUMIFS(通讯通路门店!$W:$W,通讯通路门店!$S:$S,$G2281,通讯通路门店!$J:$J,"荣耀体验店")+SUMIFS(通讯通路门店!$W:$W,通讯通路门店!$S:$S,$G2281,通讯通路门店!$J:$J,"荣耀授权专卖店")</f>
        <v>0</v>
      </c>
      <c r="BD2281" s="99">
        <f>SUMIFS(通讯通路门店!$Z:$Z,通讯通路门店!$S:$S,$G2281,通讯通路门店!$J:$J,"VIVO体验店")</f>
        <v>0</v>
      </c>
      <c r="BE2281" s="99">
        <f>SUMIFS(通讯通路门店!$AB:$AB,通讯通路门店!$S:$S,$G2281,通讯通路门店!$J:$J,"OPPO体验店")</f>
        <v>0</v>
      </c>
      <c r="BF2281" s="99">
        <f>SUMIFS(通讯通路门店!$X:$X,通讯通路门店!$S:$S,$G2281,通讯通路门店!$J:$J,"华为授权体验店")+SUMIFS(通讯通路门店!$AA:$AA,通讯通路门店!$S:$S,$G2281,通讯通路门店!$J:$J,"华为堡垒店")</f>
        <v>0</v>
      </c>
      <c r="BG2281" s="99">
        <f>SUMIFS(通讯通路门店!$Y:$Y,通讯通路门店!$S:$S,$G2281,通讯通路门店!$J:$J,"小米体验店")</f>
        <v>0</v>
      </c>
      <c r="BH2281" s="99">
        <f>SUMIFS(通讯通路门店!$AA:$AA,通讯通路门店!$S:$S,$G2281,通讯通路门店!$J:$J,"苹果体验店")</f>
        <v>0</v>
      </c>
      <c r="BI2281" s="99">
        <f>SUMIFS(通讯通路门店!$K:$K,通讯通路门店!$S:$S,$G2281,通讯通路门店!$J:$J,"其他品牌专卖店")</f>
        <v>0</v>
      </c>
      <c r="BJ2281" s="99">
        <f>SUMIFS(通讯通路门店!$AC:$AC,通讯通路门店!$S:$S,$G2281)</f>
        <v>0</v>
      </c>
      <c r="BK2281" s="99">
        <f>SUMIFS(通讯通路门店!$AD:$AD,通讯通路门店!$S:$S,$G2281)</f>
        <v>0</v>
      </c>
      <c r="BL2281" s="99">
        <f>SUMIFS(通讯通路门店!$AE:$AE,通讯通路门店!$S:$S,$G2281)</f>
        <v>0</v>
      </c>
      <c r="BM2281" s="99">
        <f>SUMIFS(通讯通路门店!$AF:$AF,通讯通路门店!$S:$S,$G2281)</f>
        <v>0</v>
      </c>
      <c r="BN2281" s="99">
        <f>SUMIFS(通讯通路门店!$AG:$AG,通讯通路门店!$S:$S,$G2281)</f>
        <v>0</v>
      </c>
      <c r="BO2281" s="99">
        <f>SUMIFS(通讯通路门店!$AH:$AH,通讯通路门店!$S:$S,$G2281)</f>
        <v>0</v>
      </c>
      <c r="BP2281" s="99">
        <f>SUMIFS(通讯通路门店!$AI:$AI,通讯通路门店!$S:$S,$G2281)</f>
        <v>0</v>
      </c>
      <c r="BQ2281" s="83"/>
    </row>
    <row r="2282" spans="1:69">
      <c r="A2282" s="99" t="str">
        <f>IFERROR(_xlfn.XLOOKUP($G2282,通讯通路门店!$S$4:$S$993933,通讯通路门店!$A$4:$A$993933,0,0),"")</f>
        <v>海南省</v>
      </c>
      <c r="B2282" s="99" t="str">
        <f>IFERROR(_xlfn.XLOOKUP($G2282,通讯通路门店!$S$4:$S$993933,通讯通路门店!$B$4:$B$993933,0,0),"")</f>
        <v>乐东黎族自治县</v>
      </c>
      <c r="C2282" s="99" t="str">
        <f>IFERROR(_xlfn.XLOOKUP($G2282,通讯通路门店!$S$4:$S$993933,通讯通路门店!$C$4:$C$993933,0,0),"")</f>
        <v>乐东黎族自治县</v>
      </c>
      <c r="D2282" s="99" t="str">
        <f>IFERROR(_xlfn.XLOOKUP($G2282,通讯通路门店!$S$4:$S$993933,通讯通路门店!$D$4:$D$993933,0,0),"")</f>
        <v>万冲镇</v>
      </c>
      <c r="E2282" s="83"/>
      <c r="F2282" s="83"/>
      <c r="G2282" s="101"/>
      <c r="H2282" s="102">
        <f>IFERROR(_xlfn.XLOOKUP($G2282,通讯通路门店!$S$4:$S$993933,通讯通路门店!$R$4:$R$993933,0,0),"")</f>
        <v>0</v>
      </c>
      <c r="I2282" s="83"/>
      <c r="J2282" s="83"/>
      <c r="K2282" s="83"/>
      <c r="L2282" s="83"/>
      <c r="M2282" s="83"/>
      <c r="N2282" s="83"/>
      <c r="O2282" s="83"/>
      <c r="P2282" s="83"/>
      <c r="Q2282" s="83"/>
      <c r="R2282" s="83"/>
      <c r="S2282" s="83"/>
      <c r="T2282" s="83"/>
      <c r="U2282" s="99">
        <f>COUNTIF(通讯通路门店!$S:$S,$G2282)</f>
        <v>0</v>
      </c>
      <c r="V2282" s="99">
        <f>COUNTIFS(通讯通路门店!$S:$S,$G2282,通讯通路门店!$J:$J,"综合卖场")</f>
        <v>0</v>
      </c>
      <c r="W2282" s="99">
        <f>SUMIFS(通讯通路门店!$AJ:$AJ,通讯通路门店!$S:$S,通讯客户沙盘!$G2282)</f>
        <v>0</v>
      </c>
      <c r="X2282" s="99">
        <f t="shared" si="175"/>
        <v>0</v>
      </c>
      <c r="Y2282" s="99">
        <f>COUNTIFS(通讯通路门店!$S:$S,$G2282,通讯通路门店!$J:$J,"荣耀体验店")+COUNTIFS(通讯通路门店!$S:$S,$G2282,通讯通路门店!$J:$J,"荣耀授权专卖店")</f>
        <v>0</v>
      </c>
      <c r="Z2282" s="99">
        <f>COUNTIFS(通讯通路门店!$S:$S,$G2282,通讯通路门店!$J:$J,"VIVO体验店")</f>
        <v>0</v>
      </c>
      <c r="AA2282" s="99">
        <f>COUNTIFS(通讯通路门店!$S:$S,$G2282,通讯通路门店!$J:$J,"OPPO体验店")</f>
        <v>0</v>
      </c>
      <c r="AB2282" s="99">
        <f>COUNTIFS(通讯通路门店!$S:$S,$G2282,通讯通路门店!$J:$J,"华为授权体验店")+COUNTIFS(通讯通路门店!$S:$S,$G2282,通讯通路门店!$J:$J,"华为堡垒店")</f>
        <v>0</v>
      </c>
      <c r="AC2282" s="99">
        <f>COUNTIFS(通讯通路门店!$S:$S,$G2282,通讯通路门店!$J:$J,"小米体验店")</f>
        <v>0</v>
      </c>
      <c r="AD2282" s="99">
        <f>COUNTIFS(通讯通路门店!$S:$S,$G2282,通讯通路门店!$J:$J,"苹果体验店")</f>
        <v>0</v>
      </c>
      <c r="AE2282" s="99">
        <f>COUNTIFS(通讯通路门店!$S:$S,$G2282,通讯通路门店!$J:$J,"其他品牌专卖店")</f>
        <v>0</v>
      </c>
      <c r="AF2282" s="99">
        <f>SUMIFS(通讯通路门店!$BI:$BI,通讯通路门店!$S:$S,$G2282)</f>
        <v>0</v>
      </c>
      <c r="AG2282" s="99">
        <f>SUMIFS(通讯通路门店!$BH:$BH,通讯通路门店!$S:$S,$G2282)</f>
        <v>0</v>
      </c>
      <c r="AH2282" s="99">
        <f t="shared" si="176"/>
        <v>0</v>
      </c>
      <c r="AI2282" s="99">
        <f>SUMIFS(通讯通路门店!$BB:$BB,通讯通路门店!$S:$S,$G2282)</f>
        <v>0</v>
      </c>
      <c r="AJ2282" s="99">
        <f>SUMIFS(通讯通路门店!$BE:$BE,通讯通路门店!$S:$S,$G2282)</f>
        <v>0</v>
      </c>
      <c r="AK2282" s="99">
        <f>SUMIFS(通讯通路门店!$BG:$BG,通讯通路门店!$S:$S,$G2282)</f>
        <v>0</v>
      </c>
      <c r="AL2282" s="99">
        <f>SUMIFS(通讯通路门店!$BC:$BC,通讯通路门店!$S:$S,$G2282)</f>
        <v>0</v>
      </c>
      <c r="AM2282" s="99">
        <f>SUMIFS(通讯通路门店!$BD:$BD,通讯通路门店!$S:$S,$G2282)</f>
        <v>0</v>
      </c>
      <c r="AN2282" s="99">
        <f>SUMIFS(通讯通路门店!$BF:$BF,通讯通路门店!$S:$S,$G2282)</f>
        <v>0</v>
      </c>
      <c r="AO2282" s="99">
        <f t="shared" si="177"/>
        <v>0</v>
      </c>
      <c r="AP2282" s="99">
        <f>SUMIFS(通讯通路门店!$K:$K,通讯通路门店!$S:$S,$G2282)</f>
        <v>0</v>
      </c>
      <c r="AQ2282" s="83"/>
      <c r="AR2282" s="99">
        <f>SUMIFS(通讯通路门店!$T:$T,通讯通路门店!$S:$S,$G2282)</f>
        <v>0</v>
      </c>
      <c r="AS2282" s="99">
        <f>SUMIFS(通讯通路门店!$U:$U,通讯通路门店!$S:$S,$G2282)</f>
        <v>0</v>
      </c>
      <c r="AT2282" s="99">
        <f>SUMIFS(通讯通路门店!$V:$V,通讯通路门店!$S:$S,$G2282)</f>
        <v>0</v>
      </c>
      <c r="AU2282" s="99">
        <f>SUMIFS(通讯通路门店!$W:$W,通讯通路门店!$S:$S,$G2282)</f>
        <v>0</v>
      </c>
      <c r="AV2282" s="99">
        <f>SUMIFS(通讯通路门店!$Z:$Z,通讯通路门店!$S:$S,$G2282)</f>
        <v>0</v>
      </c>
      <c r="AW2282" s="99">
        <f>SUMIFS(通讯通路门店!$AB:$AB,通讯通路门店!$S:$S,$G2282)</f>
        <v>0</v>
      </c>
      <c r="AX2282" s="99">
        <f>SUMIFS(通讯通路门店!$X:$X,通讯通路门店!$S:$S,$G2282)</f>
        <v>0</v>
      </c>
      <c r="AY2282" s="99">
        <f>SUMIFS(通讯通路门店!$Y:$Y,通讯通路门店!$S:$S,$G2282)</f>
        <v>0</v>
      </c>
      <c r="AZ2282" s="99">
        <f>SUMIFS(通讯通路门店!$AA:$AA,通讯通路门店!$S:$S,$G2282)</f>
        <v>0</v>
      </c>
      <c r="BA2282" s="99">
        <f t="shared" si="178"/>
        <v>0</v>
      </c>
      <c r="BB2282" s="99">
        <f t="shared" si="179"/>
        <v>0</v>
      </c>
      <c r="BC2282" s="99">
        <f>SUMIFS(通讯通路门店!$W:$W,通讯通路门店!$S:$S,$G2282,通讯通路门店!$J:$J,"荣耀体验店")+SUMIFS(通讯通路门店!$W:$W,通讯通路门店!$S:$S,$G2282,通讯通路门店!$J:$J,"荣耀授权专卖店")</f>
        <v>0</v>
      </c>
      <c r="BD2282" s="99">
        <f>SUMIFS(通讯通路门店!$Z:$Z,通讯通路门店!$S:$S,$G2282,通讯通路门店!$J:$J,"VIVO体验店")</f>
        <v>0</v>
      </c>
      <c r="BE2282" s="99">
        <f>SUMIFS(通讯通路门店!$AB:$AB,通讯通路门店!$S:$S,$G2282,通讯通路门店!$J:$J,"OPPO体验店")</f>
        <v>0</v>
      </c>
      <c r="BF2282" s="99">
        <f>SUMIFS(通讯通路门店!$X:$X,通讯通路门店!$S:$S,$G2282,通讯通路门店!$J:$J,"华为授权体验店")+SUMIFS(通讯通路门店!$AA:$AA,通讯通路门店!$S:$S,$G2282,通讯通路门店!$J:$J,"华为堡垒店")</f>
        <v>0</v>
      </c>
      <c r="BG2282" s="99">
        <f>SUMIFS(通讯通路门店!$Y:$Y,通讯通路门店!$S:$S,$G2282,通讯通路门店!$J:$J,"小米体验店")</f>
        <v>0</v>
      </c>
      <c r="BH2282" s="99">
        <f>SUMIFS(通讯通路门店!$AA:$AA,通讯通路门店!$S:$S,$G2282,通讯通路门店!$J:$J,"苹果体验店")</f>
        <v>0</v>
      </c>
      <c r="BI2282" s="99">
        <f>SUMIFS(通讯通路门店!$K:$K,通讯通路门店!$S:$S,$G2282,通讯通路门店!$J:$J,"其他品牌专卖店")</f>
        <v>0</v>
      </c>
      <c r="BJ2282" s="99">
        <f>SUMIFS(通讯通路门店!$AC:$AC,通讯通路门店!$S:$S,$G2282)</f>
        <v>0</v>
      </c>
      <c r="BK2282" s="99">
        <f>SUMIFS(通讯通路门店!$AD:$AD,通讯通路门店!$S:$S,$G2282)</f>
        <v>0</v>
      </c>
      <c r="BL2282" s="99">
        <f>SUMIFS(通讯通路门店!$AE:$AE,通讯通路门店!$S:$S,$G2282)</f>
        <v>0</v>
      </c>
      <c r="BM2282" s="99">
        <f>SUMIFS(通讯通路门店!$AF:$AF,通讯通路门店!$S:$S,$G2282)</f>
        <v>0</v>
      </c>
      <c r="BN2282" s="99">
        <f>SUMIFS(通讯通路门店!$AG:$AG,通讯通路门店!$S:$S,$G2282)</f>
        <v>0</v>
      </c>
      <c r="BO2282" s="99">
        <f>SUMIFS(通讯通路门店!$AH:$AH,通讯通路门店!$S:$S,$G2282)</f>
        <v>0</v>
      </c>
      <c r="BP2282" s="99">
        <f>SUMIFS(通讯通路门店!$AI:$AI,通讯通路门店!$S:$S,$G2282)</f>
        <v>0</v>
      </c>
      <c r="BQ2282" s="83"/>
    </row>
    <row r="2283" spans="1:69">
      <c r="A2283" s="99" t="str">
        <f>IFERROR(_xlfn.XLOOKUP($G2283,通讯通路门店!$S$4:$S$993933,通讯通路门店!$A$4:$A$993933,0,0),"")</f>
        <v>海南省</v>
      </c>
      <c r="B2283" s="99" t="str">
        <f>IFERROR(_xlfn.XLOOKUP($G2283,通讯通路门店!$S$4:$S$993933,通讯通路门店!$B$4:$B$993933,0,0),"")</f>
        <v>乐东黎族自治县</v>
      </c>
      <c r="C2283" s="99" t="str">
        <f>IFERROR(_xlfn.XLOOKUP($G2283,通讯通路门店!$S$4:$S$993933,通讯通路门店!$C$4:$C$993933,0,0),"")</f>
        <v>乐东黎族自治县</v>
      </c>
      <c r="D2283" s="99" t="str">
        <f>IFERROR(_xlfn.XLOOKUP($G2283,通讯通路门店!$S$4:$S$993933,通讯通路门店!$D$4:$D$993933,0,0),"")</f>
        <v>万冲镇</v>
      </c>
      <c r="E2283" s="83"/>
      <c r="F2283" s="83"/>
      <c r="G2283" s="101"/>
      <c r="H2283" s="102">
        <f>IFERROR(_xlfn.XLOOKUP($G2283,通讯通路门店!$S$4:$S$993933,通讯通路门店!$R$4:$R$993933,0,0),"")</f>
        <v>0</v>
      </c>
      <c r="I2283" s="83"/>
      <c r="J2283" s="83"/>
      <c r="K2283" s="83"/>
      <c r="L2283" s="83"/>
      <c r="M2283" s="83"/>
      <c r="N2283" s="83"/>
      <c r="O2283" s="83"/>
      <c r="P2283" s="83"/>
      <c r="Q2283" s="83"/>
      <c r="R2283" s="83"/>
      <c r="S2283" s="83"/>
      <c r="T2283" s="83"/>
      <c r="U2283" s="99">
        <f>COUNTIF(通讯通路门店!$S:$S,$G2283)</f>
        <v>0</v>
      </c>
      <c r="V2283" s="99">
        <f>COUNTIFS(通讯通路门店!$S:$S,$G2283,通讯通路门店!$J:$J,"综合卖场")</f>
        <v>0</v>
      </c>
      <c r="W2283" s="99">
        <f>SUMIFS(通讯通路门店!$AJ:$AJ,通讯通路门店!$S:$S,通讯客户沙盘!$G2283)</f>
        <v>0</v>
      </c>
      <c r="X2283" s="99">
        <f t="shared" si="175"/>
        <v>0</v>
      </c>
      <c r="Y2283" s="99">
        <f>COUNTIFS(通讯通路门店!$S:$S,$G2283,通讯通路门店!$J:$J,"荣耀体验店")+COUNTIFS(通讯通路门店!$S:$S,$G2283,通讯通路门店!$J:$J,"荣耀授权专卖店")</f>
        <v>0</v>
      </c>
      <c r="Z2283" s="99">
        <f>COUNTIFS(通讯通路门店!$S:$S,$G2283,通讯通路门店!$J:$J,"VIVO体验店")</f>
        <v>0</v>
      </c>
      <c r="AA2283" s="99">
        <f>COUNTIFS(通讯通路门店!$S:$S,$G2283,通讯通路门店!$J:$J,"OPPO体验店")</f>
        <v>0</v>
      </c>
      <c r="AB2283" s="99">
        <f>COUNTIFS(通讯通路门店!$S:$S,$G2283,通讯通路门店!$J:$J,"华为授权体验店")+COUNTIFS(通讯通路门店!$S:$S,$G2283,通讯通路门店!$J:$J,"华为堡垒店")</f>
        <v>0</v>
      </c>
      <c r="AC2283" s="99">
        <f>COUNTIFS(通讯通路门店!$S:$S,$G2283,通讯通路门店!$J:$J,"小米体验店")</f>
        <v>0</v>
      </c>
      <c r="AD2283" s="99">
        <f>COUNTIFS(通讯通路门店!$S:$S,$G2283,通讯通路门店!$J:$J,"苹果体验店")</f>
        <v>0</v>
      </c>
      <c r="AE2283" s="99">
        <f>COUNTIFS(通讯通路门店!$S:$S,$G2283,通讯通路门店!$J:$J,"其他品牌专卖店")</f>
        <v>0</v>
      </c>
      <c r="AF2283" s="99">
        <f>SUMIFS(通讯通路门店!$BI:$BI,通讯通路门店!$S:$S,$G2283)</f>
        <v>0</v>
      </c>
      <c r="AG2283" s="99">
        <f>SUMIFS(通讯通路门店!$BH:$BH,通讯通路门店!$S:$S,$G2283)</f>
        <v>0</v>
      </c>
      <c r="AH2283" s="99">
        <f t="shared" si="176"/>
        <v>0</v>
      </c>
      <c r="AI2283" s="99">
        <f>SUMIFS(通讯通路门店!$BB:$BB,通讯通路门店!$S:$S,$G2283)</f>
        <v>0</v>
      </c>
      <c r="AJ2283" s="99">
        <f>SUMIFS(通讯通路门店!$BE:$BE,通讯通路门店!$S:$S,$G2283)</f>
        <v>0</v>
      </c>
      <c r="AK2283" s="99">
        <f>SUMIFS(通讯通路门店!$BG:$BG,通讯通路门店!$S:$S,$G2283)</f>
        <v>0</v>
      </c>
      <c r="AL2283" s="99">
        <f>SUMIFS(通讯通路门店!$BC:$BC,通讯通路门店!$S:$S,$G2283)</f>
        <v>0</v>
      </c>
      <c r="AM2283" s="99">
        <f>SUMIFS(通讯通路门店!$BD:$BD,通讯通路门店!$S:$S,$G2283)</f>
        <v>0</v>
      </c>
      <c r="AN2283" s="99">
        <f>SUMIFS(通讯通路门店!$BF:$BF,通讯通路门店!$S:$S,$G2283)</f>
        <v>0</v>
      </c>
      <c r="AO2283" s="99">
        <f t="shared" si="177"/>
        <v>0</v>
      </c>
      <c r="AP2283" s="99">
        <f>SUMIFS(通讯通路门店!$K:$K,通讯通路门店!$S:$S,$G2283)</f>
        <v>0</v>
      </c>
      <c r="AQ2283" s="83"/>
      <c r="AR2283" s="99">
        <f>SUMIFS(通讯通路门店!$T:$T,通讯通路门店!$S:$S,$G2283)</f>
        <v>0</v>
      </c>
      <c r="AS2283" s="99">
        <f>SUMIFS(通讯通路门店!$U:$U,通讯通路门店!$S:$S,$G2283)</f>
        <v>0</v>
      </c>
      <c r="AT2283" s="99">
        <f>SUMIFS(通讯通路门店!$V:$V,通讯通路门店!$S:$S,$G2283)</f>
        <v>0</v>
      </c>
      <c r="AU2283" s="99">
        <f>SUMIFS(通讯通路门店!$W:$W,通讯通路门店!$S:$S,$G2283)</f>
        <v>0</v>
      </c>
      <c r="AV2283" s="99">
        <f>SUMIFS(通讯通路门店!$Z:$Z,通讯通路门店!$S:$S,$G2283)</f>
        <v>0</v>
      </c>
      <c r="AW2283" s="99">
        <f>SUMIFS(通讯通路门店!$AB:$AB,通讯通路门店!$S:$S,$G2283)</f>
        <v>0</v>
      </c>
      <c r="AX2283" s="99">
        <f>SUMIFS(通讯通路门店!$X:$X,通讯通路门店!$S:$S,$G2283)</f>
        <v>0</v>
      </c>
      <c r="AY2283" s="99">
        <f>SUMIFS(通讯通路门店!$Y:$Y,通讯通路门店!$S:$S,$G2283)</f>
        <v>0</v>
      </c>
      <c r="AZ2283" s="99">
        <f>SUMIFS(通讯通路门店!$AA:$AA,通讯通路门店!$S:$S,$G2283)</f>
        <v>0</v>
      </c>
      <c r="BA2283" s="99">
        <f t="shared" si="178"/>
        <v>0</v>
      </c>
      <c r="BB2283" s="99">
        <f t="shared" si="179"/>
        <v>0</v>
      </c>
      <c r="BC2283" s="99">
        <f>SUMIFS(通讯通路门店!$W:$W,通讯通路门店!$S:$S,$G2283,通讯通路门店!$J:$J,"荣耀体验店")+SUMIFS(通讯通路门店!$W:$W,通讯通路门店!$S:$S,$G2283,通讯通路门店!$J:$J,"荣耀授权专卖店")</f>
        <v>0</v>
      </c>
      <c r="BD2283" s="99">
        <f>SUMIFS(通讯通路门店!$Z:$Z,通讯通路门店!$S:$S,$G2283,通讯通路门店!$J:$J,"VIVO体验店")</f>
        <v>0</v>
      </c>
      <c r="BE2283" s="99">
        <f>SUMIFS(通讯通路门店!$AB:$AB,通讯通路门店!$S:$S,$G2283,通讯通路门店!$J:$J,"OPPO体验店")</f>
        <v>0</v>
      </c>
      <c r="BF2283" s="99">
        <f>SUMIFS(通讯通路门店!$X:$X,通讯通路门店!$S:$S,$G2283,通讯通路门店!$J:$J,"华为授权体验店")+SUMIFS(通讯通路门店!$AA:$AA,通讯通路门店!$S:$S,$G2283,通讯通路门店!$J:$J,"华为堡垒店")</f>
        <v>0</v>
      </c>
      <c r="BG2283" s="99">
        <f>SUMIFS(通讯通路门店!$Y:$Y,通讯通路门店!$S:$S,$G2283,通讯通路门店!$J:$J,"小米体验店")</f>
        <v>0</v>
      </c>
      <c r="BH2283" s="99">
        <f>SUMIFS(通讯通路门店!$AA:$AA,通讯通路门店!$S:$S,$G2283,通讯通路门店!$J:$J,"苹果体验店")</f>
        <v>0</v>
      </c>
      <c r="BI2283" s="99">
        <f>SUMIFS(通讯通路门店!$K:$K,通讯通路门店!$S:$S,$G2283,通讯通路门店!$J:$J,"其他品牌专卖店")</f>
        <v>0</v>
      </c>
      <c r="BJ2283" s="99">
        <f>SUMIFS(通讯通路门店!$AC:$AC,通讯通路门店!$S:$S,$G2283)</f>
        <v>0</v>
      </c>
      <c r="BK2283" s="99">
        <f>SUMIFS(通讯通路门店!$AD:$AD,通讯通路门店!$S:$S,$G2283)</f>
        <v>0</v>
      </c>
      <c r="BL2283" s="99">
        <f>SUMIFS(通讯通路门店!$AE:$AE,通讯通路门店!$S:$S,$G2283)</f>
        <v>0</v>
      </c>
      <c r="BM2283" s="99">
        <f>SUMIFS(通讯通路门店!$AF:$AF,通讯通路门店!$S:$S,$G2283)</f>
        <v>0</v>
      </c>
      <c r="BN2283" s="99">
        <f>SUMIFS(通讯通路门店!$AG:$AG,通讯通路门店!$S:$S,$G2283)</f>
        <v>0</v>
      </c>
      <c r="BO2283" s="99">
        <f>SUMIFS(通讯通路门店!$AH:$AH,通讯通路门店!$S:$S,$G2283)</f>
        <v>0</v>
      </c>
      <c r="BP2283" s="99">
        <f>SUMIFS(通讯通路门店!$AI:$AI,通讯通路门店!$S:$S,$G2283)</f>
        <v>0</v>
      </c>
      <c r="BQ2283" s="83"/>
    </row>
    <row r="2284" spans="1:69">
      <c r="A2284" s="99" t="str">
        <f>IFERROR(_xlfn.XLOOKUP($G2284,通讯通路门店!$S$4:$S$993933,通讯通路门店!$A$4:$A$993933,0,0),"")</f>
        <v>海南省</v>
      </c>
      <c r="B2284" s="99" t="str">
        <f>IFERROR(_xlfn.XLOOKUP($G2284,通讯通路门店!$S$4:$S$993933,通讯通路门店!$B$4:$B$993933,0,0),"")</f>
        <v>乐东黎族自治县</v>
      </c>
      <c r="C2284" s="99" t="str">
        <f>IFERROR(_xlfn.XLOOKUP($G2284,通讯通路门店!$S$4:$S$993933,通讯通路门店!$C$4:$C$993933,0,0),"")</f>
        <v>乐东黎族自治县</v>
      </c>
      <c r="D2284" s="99" t="str">
        <f>IFERROR(_xlfn.XLOOKUP($G2284,通讯通路门店!$S$4:$S$993933,通讯通路门店!$D$4:$D$993933,0,0),"")</f>
        <v>万冲镇</v>
      </c>
      <c r="E2284" s="83"/>
      <c r="F2284" s="83"/>
      <c r="G2284" s="101"/>
      <c r="H2284" s="102">
        <f>IFERROR(_xlfn.XLOOKUP($G2284,通讯通路门店!$S$4:$S$993933,通讯通路门店!$R$4:$R$993933,0,0),"")</f>
        <v>0</v>
      </c>
      <c r="I2284" s="83"/>
      <c r="J2284" s="83"/>
      <c r="K2284" s="83"/>
      <c r="L2284" s="83"/>
      <c r="M2284" s="83"/>
      <c r="N2284" s="83"/>
      <c r="O2284" s="83"/>
      <c r="P2284" s="83"/>
      <c r="Q2284" s="83"/>
      <c r="R2284" s="83"/>
      <c r="S2284" s="83"/>
      <c r="T2284" s="83"/>
      <c r="U2284" s="99">
        <f>COUNTIF(通讯通路门店!$S:$S,$G2284)</f>
        <v>0</v>
      </c>
      <c r="V2284" s="99">
        <f>COUNTIFS(通讯通路门店!$S:$S,$G2284,通讯通路门店!$J:$J,"综合卖场")</f>
        <v>0</v>
      </c>
      <c r="W2284" s="99">
        <f>SUMIFS(通讯通路门店!$AJ:$AJ,通讯通路门店!$S:$S,通讯客户沙盘!$G2284)</f>
        <v>0</v>
      </c>
      <c r="X2284" s="99">
        <f t="shared" si="175"/>
        <v>0</v>
      </c>
      <c r="Y2284" s="99">
        <f>COUNTIFS(通讯通路门店!$S:$S,$G2284,通讯通路门店!$J:$J,"荣耀体验店")+COUNTIFS(通讯通路门店!$S:$S,$G2284,通讯通路门店!$J:$J,"荣耀授权专卖店")</f>
        <v>0</v>
      </c>
      <c r="Z2284" s="99">
        <f>COUNTIFS(通讯通路门店!$S:$S,$G2284,通讯通路门店!$J:$J,"VIVO体验店")</f>
        <v>0</v>
      </c>
      <c r="AA2284" s="99">
        <f>COUNTIFS(通讯通路门店!$S:$S,$G2284,通讯通路门店!$J:$J,"OPPO体验店")</f>
        <v>0</v>
      </c>
      <c r="AB2284" s="99">
        <f>COUNTIFS(通讯通路门店!$S:$S,$G2284,通讯通路门店!$J:$J,"华为授权体验店")+COUNTIFS(通讯通路门店!$S:$S,$G2284,通讯通路门店!$J:$J,"华为堡垒店")</f>
        <v>0</v>
      </c>
      <c r="AC2284" s="99">
        <f>COUNTIFS(通讯通路门店!$S:$S,$G2284,通讯通路门店!$J:$J,"小米体验店")</f>
        <v>0</v>
      </c>
      <c r="AD2284" s="99">
        <f>COUNTIFS(通讯通路门店!$S:$S,$G2284,通讯通路门店!$J:$J,"苹果体验店")</f>
        <v>0</v>
      </c>
      <c r="AE2284" s="99">
        <f>COUNTIFS(通讯通路门店!$S:$S,$G2284,通讯通路门店!$J:$J,"其他品牌专卖店")</f>
        <v>0</v>
      </c>
      <c r="AF2284" s="99">
        <f>SUMIFS(通讯通路门店!$BI:$BI,通讯通路门店!$S:$S,$G2284)</f>
        <v>0</v>
      </c>
      <c r="AG2284" s="99">
        <f>SUMIFS(通讯通路门店!$BH:$BH,通讯通路门店!$S:$S,$G2284)</f>
        <v>0</v>
      </c>
      <c r="AH2284" s="99">
        <f t="shared" si="176"/>
        <v>0</v>
      </c>
      <c r="AI2284" s="99">
        <f>SUMIFS(通讯通路门店!$BB:$BB,通讯通路门店!$S:$S,$G2284)</f>
        <v>0</v>
      </c>
      <c r="AJ2284" s="99">
        <f>SUMIFS(通讯通路门店!$BE:$BE,通讯通路门店!$S:$S,$G2284)</f>
        <v>0</v>
      </c>
      <c r="AK2284" s="99">
        <f>SUMIFS(通讯通路门店!$BG:$BG,通讯通路门店!$S:$S,$G2284)</f>
        <v>0</v>
      </c>
      <c r="AL2284" s="99">
        <f>SUMIFS(通讯通路门店!$BC:$BC,通讯通路门店!$S:$S,$G2284)</f>
        <v>0</v>
      </c>
      <c r="AM2284" s="99">
        <f>SUMIFS(通讯通路门店!$BD:$BD,通讯通路门店!$S:$S,$G2284)</f>
        <v>0</v>
      </c>
      <c r="AN2284" s="99">
        <f>SUMIFS(通讯通路门店!$BF:$BF,通讯通路门店!$S:$S,$G2284)</f>
        <v>0</v>
      </c>
      <c r="AO2284" s="99">
        <f t="shared" si="177"/>
        <v>0</v>
      </c>
      <c r="AP2284" s="99">
        <f>SUMIFS(通讯通路门店!$K:$K,通讯通路门店!$S:$S,$G2284)</f>
        <v>0</v>
      </c>
      <c r="AQ2284" s="83"/>
      <c r="AR2284" s="99">
        <f>SUMIFS(通讯通路门店!$T:$T,通讯通路门店!$S:$S,$G2284)</f>
        <v>0</v>
      </c>
      <c r="AS2284" s="99">
        <f>SUMIFS(通讯通路门店!$U:$U,通讯通路门店!$S:$S,$G2284)</f>
        <v>0</v>
      </c>
      <c r="AT2284" s="99">
        <f>SUMIFS(通讯通路门店!$V:$V,通讯通路门店!$S:$S,$G2284)</f>
        <v>0</v>
      </c>
      <c r="AU2284" s="99">
        <f>SUMIFS(通讯通路门店!$W:$W,通讯通路门店!$S:$S,$G2284)</f>
        <v>0</v>
      </c>
      <c r="AV2284" s="99">
        <f>SUMIFS(通讯通路门店!$Z:$Z,通讯通路门店!$S:$S,$G2284)</f>
        <v>0</v>
      </c>
      <c r="AW2284" s="99">
        <f>SUMIFS(通讯通路门店!$AB:$AB,通讯通路门店!$S:$S,$G2284)</f>
        <v>0</v>
      </c>
      <c r="AX2284" s="99">
        <f>SUMIFS(通讯通路门店!$X:$X,通讯通路门店!$S:$S,$G2284)</f>
        <v>0</v>
      </c>
      <c r="AY2284" s="99">
        <f>SUMIFS(通讯通路门店!$Y:$Y,通讯通路门店!$S:$S,$G2284)</f>
        <v>0</v>
      </c>
      <c r="AZ2284" s="99">
        <f>SUMIFS(通讯通路门店!$AA:$AA,通讯通路门店!$S:$S,$G2284)</f>
        <v>0</v>
      </c>
      <c r="BA2284" s="99">
        <f t="shared" si="178"/>
        <v>0</v>
      </c>
      <c r="BB2284" s="99">
        <f t="shared" si="179"/>
        <v>0</v>
      </c>
      <c r="BC2284" s="99">
        <f>SUMIFS(通讯通路门店!$W:$W,通讯通路门店!$S:$S,$G2284,通讯通路门店!$J:$J,"荣耀体验店")+SUMIFS(通讯通路门店!$W:$W,通讯通路门店!$S:$S,$G2284,通讯通路门店!$J:$J,"荣耀授权专卖店")</f>
        <v>0</v>
      </c>
      <c r="BD2284" s="99">
        <f>SUMIFS(通讯通路门店!$Z:$Z,通讯通路门店!$S:$S,$G2284,通讯通路门店!$J:$J,"VIVO体验店")</f>
        <v>0</v>
      </c>
      <c r="BE2284" s="99">
        <f>SUMIFS(通讯通路门店!$AB:$AB,通讯通路门店!$S:$S,$G2284,通讯通路门店!$J:$J,"OPPO体验店")</f>
        <v>0</v>
      </c>
      <c r="BF2284" s="99">
        <f>SUMIFS(通讯通路门店!$X:$X,通讯通路门店!$S:$S,$G2284,通讯通路门店!$J:$J,"华为授权体验店")+SUMIFS(通讯通路门店!$AA:$AA,通讯通路门店!$S:$S,$G2284,通讯通路门店!$J:$J,"华为堡垒店")</f>
        <v>0</v>
      </c>
      <c r="BG2284" s="99">
        <f>SUMIFS(通讯通路门店!$Y:$Y,通讯通路门店!$S:$S,$G2284,通讯通路门店!$J:$J,"小米体验店")</f>
        <v>0</v>
      </c>
      <c r="BH2284" s="99">
        <f>SUMIFS(通讯通路门店!$AA:$AA,通讯通路门店!$S:$S,$G2284,通讯通路门店!$J:$J,"苹果体验店")</f>
        <v>0</v>
      </c>
      <c r="BI2284" s="99">
        <f>SUMIFS(通讯通路门店!$K:$K,通讯通路门店!$S:$S,$G2284,通讯通路门店!$J:$J,"其他品牌专卖店")</f>
        <v>0</v>
      </c>
      <c r="BJ2284" s="99">
        <f>SUMIFS(通讯通路门店!$AC:$AC,通讯通路门店!$S:$S,$G2284)</f>
        <v>0</v>
      </c>
      <c r="BK2284" s="99">
        <f>SUMIFS(通讯通路门店!$AD:$AD,通讯通路门店!$S:$S,$G2284)</f>
        <v>0</v>
      </c>
      <c r="BL2284" s="99">
        <f>SUMIFS(通讯通路门店!$AE:$AE,通讯通路门店!$S:$S,$G2284)</f>
        <v>0</v>
      </c>
      <c r="BM2284" s="99">
        <f>SUMIFS(通讯通路门店!$AF:$AF,通讯通路门店!$S:$S,$G2284)</f>
        <v>0</v>
      </c>
      <c r="BN2284" s="99">
        <f>SUMIFS(通讯通路门店!$AG:$AG,通讯通路门店!$S:$S,$G2284)</f>
        <v>0</v>
      </c>
      <c r="BO2284" s="99">
        <f>SUMIFS(通讯通路门店!$AH:$AH,通讯通路门店!$S:$S,$G2284)</f>
        <v>0</v>
      </c>
      <c r="BP2284" s="99">
        <f>SUMIFS(通讯通路门店!$AI:$AI,通讯通路门店!$S:$S,$G2284)</f>
        <v>0</v>
      </c>
      <c r="BQ2284" s="83"/>
    </row>
    <row r="2285" spans="1:69">
      <c r="A2285" s="99" t="str">
        <f>IFERROR(_xlfn.XLOOKUP($G2285,通讯通路门店!$S$4:$S$993933,通讯通路门店!$A$4:$A$993933,0,0),"")</f>
        <v>海南省</v>
      </c>
      <c r="B2285" s="99" t="str">
        <f>IFERROR(_xlfn.XLOOKUP($G2285,通讯通路门店!$S$4:$S$993933,通讯通路门店!$B$4:$B$993933,0,0),"")</f>
        <v>乐东黎族自治县</v>
      </c>
      <c r="C2285" s="99" t="str">
        <f>IFERROR(_xlfn.XLOOKUP($G2285,通讯通路门店!$S$4:$S$993933,通讯通路门店!$C$4:$C$993933,0,0),"")</f>
        <v>乐东黎族自治县</v>
      </c>
      <c r="D2285" s="99" t="str">
        <f>IFERROR(_xlfn.XLOOKUP($G2285,通讯通路门店!$S$4:$S$993933,通讯通路门店!$D$4:$D$993933,0,0),"")</f>
        <v>万冲镇</v>
      </c>
      <c r="E2285" s="83"/>
      <c r="F2285" s="83"/>
      <c r="G2285" s="101"/>
      <c r="H2285" s="102">
        <f>IFERROR(_xlfn.XLOOKUP($G2285,通讯通路门店!$S$4:$S$993933,通讯通路门店!$R$4:$R$993933,0,0),"")</f>
        <v>0</v>
      </c>
      <c r="I2285" s="83"/>
      <c r="J2285" s="83"/>
      <c r="K2285" s="83"/>
      <c r="L2285" s="83"/>
      <c r="M2285" s="83"/>
      <c r="N2285" s="83"/>
      <c r="O2285" s="83"/>
      <c r="P2285" s="83"/>
      <c r="Q2285" s="83"/>
      <c r="R2285" s="83"/>
      <c r="S2285" s="83"/>
      <c r="T2285" s="83"/>
      <c r="U2285" s="99">
        <f>COUNTIF(通讯通路门店!$S:$S,$G2285)</f>
        <v>0</v>
      </c>
      <c r="V2285" s="99">
        <f>COUNTIFS(通讯通路门店!$S:$S,$G2285,通讯通路门店!$J:$J,"综合卖场")</f>
        <v>0</v>
      </c>
      <c r="W2285" s="99">
        <f>SUMIFS(通讯通路门店!$AJ:$AJ,通讯通路门店!$S:$S,通讯客户沙盘!$G2285)</f>
        <v>0</v>
      </c>
      <c r="X2285" s="99">
        <f t="shared" si="175"/>
        <v>0</v>
      </c>
      <c r="Y2285" s="99">
        <f>COUNTIFS(通讯通路门店!$S:$S,$G2285,通讯通路门店!$J:$J,"荣耀体验店")+COUNTIFS(通讯通路门店!$S:$S,$G2285,通讯通路门店!$J:$J,"荣耀授权专卖店")</f>
        <v>0</v>
      </c>
      <c r="Z2285" s="99">
        <f>COUNTIFS(通讯通路门店!$S:$S,$G2285,通讯通路门店!$J:$J,"VIVO体验店")</f>
        <v>0</v>
      </c>
      <c r="AA2285" s="99">
        <f>COUNTIFS(通讯通路门店!$S:$S,$G2285,通讯通路门店!$J:$J,"OPPO体验店")</f>
        <v>0</v>
      </c>
      <c r="AB2285" s="99">
        <f>COUNTIFS(通讯通路门店!$S:$S,$G2285,通讯通路门店!$J:$J,"华为授权体验店")+COUNTIFS(通讯通路门店!$S:$S,$G2285,通讯通路门店!$J:$J,"华为堡垒店")</f>
        <v>0</v>
      </c>
      <c r="AC2285" s="99">
        <f>COUNTIFS(通讯通路门店!$S:$S,$G2285,通讯通路门店!$J:$J,"小米体验店")</f>
        <v>0</v>
      </c>
      <c r="AD2285" s="99">
        <f>COUNTIFS(通讯通路门店!$S:$S,$G2285,通讯通路门店!$J:$J,"苹果体验店")</f>
        <v>0</v>
      </c>
      <c r="AE2285" s="99">
        <f>COUNTIFS(通讯通路门店!$S:$S,$G2285,通讯通路门店!$J:$J,"其他品牌专卖店")</f>
        <v>0</v>
      </c>
      <c r="AF2285" s="99">
        <f>SUMIFS(通讯通路门店!$BI:$BI,通讯通路门店!$S:$S,$G2285)</f>
        <v>0</v>
      </c>
      <c r="AG2285" s="99">
        <f>SUMIFS(通讯通路门店!$BH:$BH,通讯通路门店!$S:$S,$G2285)</f>
        <v>0</v>
      </c>
      <c r="AH2285" s="99">
        <f t="shared" si="176"/>
        <v>0</v>
      </c>
      <c r="AI2285" s="99">
        <f>SUMIFS(通讯通路门店!$BB:$BB,通讯通路门店!$S:$S,$G2285)</f>
        <v>0</v>
      </c>
      <c r="AJ2285" s="99">
        <f>SUMIFS(通讯通路门店!$BE:$BE,通讯通路门店!$S:$S,$G2285)</f>
        <v>0</v>
      </c>
      <c r="AK2285" s="99">
        <f>SUMIFS(通讯通路门店!$BG:$BG,通讯通路门店!$S:$S,$G2285)</f>
        <v>0</v>
      </c>
      <c r="AL2285" s="99">
        <f>SUMIFS(通讯通路门店!$BC:$BC,通讯通路门店!$S:$S,$G2285)</f>
        <v>0</v>
      </c>
      <c r="AM2285" s="99">
        <f>SUMIFS(通讯通路门店!$BD:$BD,通讯通路门店!$S:$S,$G2285)</f>
        <v>0</v>
      </c>
      <c r="AN2285" s="99">
        <f>SUMIFS(通讯通路门店!$BF:$BF,通讯通路门店!$S:$S,$G2285)</f>
        <v>0</v>
      </c>
      <c r="AO2285" s="99">
        <f t="shared" si="177"/>
        <v>0</v>
      </c>
      <c r="AP2285" s="99">
        <f>SUMIFS(通讯通路门店!$K:$K,通讯通路门店!$S:$S,$G2285)</f>
        <v>0</v>
      </c>
      <c r="AQ2285" s="83"/>
      <c r="AR2285" s="99">
        <f>SUMIFS(通讯通路门店!$T:$T,通讯通路门店!$S:$S,$G2285)</f>
        <v>0</v>
      </c>
      <c r="AS2285" s="99">
        <f>SUMIFS(通讯通路门店!$U:$U,通讯通路门店!$S:$S,$G2285)</f>
        <v>0</v>
      </c>
      <c r="AT2285" s="99">
        <f>SUMIFS(通讯通路门店!$V:$V,通讯通路门店!$S:$S,$G2285)</f>
        <v>0</v>
      </c>
      <c r="AU2285" s="99">
        <f>SUMIFS(通讯通路门店!$W:$W,通讯通路门店!$S:$S,$G2285)</f>
        <v>0</v>
      </c>
      <c r="AV2285" s="99">
        <f>SUMIFS(通讯通路门店!$Z:$Z,通讯通路门店!$S:$S,$G2285)</f>
        <v>0</v>
      </c>
      <c r="AW2285" s="99">
        <f>SUMIFS(通讯通路门店!$AB:$AB,通讯通路门店!$S:$S,$G2285)</f>
        <v>0</v>
      </c>
      <c r="AX2285" s="99">
        <f>SUMIFS(通讯通路门店!$X:$X,通讯通路门店!$S:$S,$G2285)</f>
        <v>0</v>
      </c>
      <c r="AY2285" s="99">
        <f>SUMIFS(通讯通路门店!$Y:$Y,通讯通路门店!$S:$S,$G2285)</f>
        <v>0</v>
      </c>
      <c r="AZ2285" s="99">
        <f>SUMIFS(通讯通路门店!$AA:$AA,通讯通路门店!$S:$S,$G2285)</f>
        <v>0</v>
      </c>
      <c r="BA2285" s="99">
        <f t="shared" si="178"/>
        <v>0</v>
      </c>
      <c r="BB2285" s="99">
        <f t="shared" si="179"/>
        <v>0</v>
      </c>
      <c r="BC2285" s="99">
        <f>SUMIFS(通讯通路门店!$W:$W,通讯通路门店!$S:$S,$G2285,通讯通路门店!$J:$J,"荣耀体验店")+SUMIFS(通讯通路门店!$W:$W,通讯通路门店!$S:$S,$G2285,通讯通路门店!$J:$J,"荣耀授权专卖店")</f>
        <v>0</v>
      </c>
      <c r="BD2285" s="99">
        <f>SUMIFS(通讯通路门店!$Z:$Z,通讯通路门店!$S:$S,$G2285,通讯通路门店!$J:$J,"VIVO体验店")</f>
        <v>0</v>
      </c>
      <c r="BE2285" s="99">
        <f>SUMIFS(通讯通路门店!$AB:$AB,通讯通路门店!$S:$S,$G2285,通讯通路门店!$J:$J,"OPPO体验店")</f>
        <v>0</v>
      </c>
      <c r="BF2285" s="99">
        <f>SUMIFS(通讯通路门店!$X:$X,通讯通路门店!$S:$S,$G2285,通讯通路门店!$J:$J,"华为授权体验店")+SUMIFS(通讯通路门店!$AA:$AA,通讯通路门店!$S:$S,$G2285,通讯通路门店!$J:$J,"华为堡垒店")</f>
        <v>0</v>
      </c>
      <c r="BG2285" s="99">
        <f>SUMIFS(通讯通路门店!$Y:$Y,通讯通路门店!$S:$S,$G2285,通讯通路门店!$J:$J,"小米体验店")</f>
        <v>0</v>
      </c>
      <c r="BH2285" s="99">
        <f>SUMIFS(通讯通路门店!$AA:$AA,通讯通路门店!$S:$S,$G2285,通讯通路门店!$J:$J,"苹果体验店")</f>
        <v>0</v>
      </c>
      <c r="BI2285" s="99">
        <f>SUMIFS(通讯通路门店!$K:$K,通讯通路门店!$S:$S,$G2285,通讯通路门店!$J:$J,"其他品牌专卖店")</f>
        <v>0</v>
      </c>
      <c r="BJ2285" s="99">
        <f>SUMIFS(通讯通路门店!$AC:$AC,通讯通路门店!$S:$S,$G2285)</f>
        <v>0</v>
      </c>
      <c r="BK2285" s="99">
        <f>SUMIFS(通讯通路门店!$AD:$AD,通讯通路门店!$S:$S,$G2285)</f>
        <v>0</v>
      </c>
      <c r="BL2285" s="99">
        <f>SUMIFS(通讯通路门店!$AE:$AE,通讯通路门店!$S:$S,$G2285)</f>
        <v>0</v>
      </c>
      <c r="BM2285" s="99">
        <f>SUMIFS(通讯通路门店!$AF:$AF,通讯通路门店!$S:$S,$G2285)</f>
        <v>0</v>
      </c>
      <c r="BN2285" s="99">
        <f>SUMIFS(通讯通路门店!$AG:$AG,通讯通路门店!$S:$S,$G2285)</f>
        <v>0</v>
      </c>
      <c r="BO2285" s="99">
        <f>SUMIFS(通讯通路门店!$AH:$AH,通讯通路门店!$S:$S,$G2285)</f>
        <v>0</v>
      </c>
      <c r="BP2285" s="99">
        <f>SUMIFS(通讯通路门店!$AI:$AI,通讯通路门店!$S:$S,$G2285)</f>
        <v>0</v>
      </c>
      <c r="BQ2285" s="83"/>
    </row>
    <row r="2286" spans="1:69">
      <c r="A2286" s="99" t="str">
        <f>IFERROR(_xlfn.XLOOKUP($G2286,通讯通路门店!$S$4:$S$993933,通讯通路门店!$A$4:$A$993933,0,0),"")</f>
        <v>海南省</v>
      </c>
      <c r="B2286" s="99" t="str">
        <f>IFERROR(_xlfn.XLOOKUP($G2286,通讯通路门店!$S$4:$S$993933,通讯通路门店!$B$4:$B$993933,0,0),"")</f>
        <v>乐东黎族自治县</v>
      </c>
      <c r="C2286" s="99" t="str">
        <f>IFERROR(_xlfn.XLOOKUP($G2286,通讯通路门店!$S$4:$S$993933,通讯通路门店!$C$4:$C$993933,0,0),"")</f>
        <v>乐东黎族自治县</v>
      </c>
      <c r="D2286" s="99" t="str">
        <f>IFERROR(_xlfn.XLOOKUP($G2286,通讯通路门店!$S$4:$S$993933,通讯通路门店!$D$4:$D$993933,0,0),"")</f>
        <v>万冲镇</v>
      </c>
      <c r="E2286" s="83"/>
      <c r="F2286" s="83"/>
      <c r="G2286" s="101"/>
      <c r="H2286" s="102">
        <f>IFERROR(_xlfn.XLOOKUP($G2286,通讯通路门店!$S$4:$S$993933,通讯通路门店!$R$4:$R$993933,0,0),"")</f>
        <v>0</v>
      </c>
      <c r="I2286" s="83"/>
      <c r="J2286" s="83"/>
      <c r="K2286" s="83"/>
      <c r="L2286" s="83"/>
      <c r="M2286" s="83"/>
      <c r="N2286" s="83"/>
      <c r="O2286" s="83"/>
      <c r="P2286" s="83"/>
      <c r="Q2286" s="83"/>
      <c r="R2286" s="83"/>
      <c r="S2286" s="83"/>
      <c r="T2286" s="83"/>
      <c r="U2286" s="99">
        <f>COUNTIF(通讯通路门店!$S:$S,$G2286)</f>
        <v>0</v>
      </c>
      <c r="V2286" s="99">
        <f>COUNTIFS(通讯通路门店!$S:$S,$G2286,通讯通路门店!$J:$J,"综合卖场")</f>
        <v>0</v>
      </c>
      <c r="W2286" s="99">
        <f>SUMIFS(通讯通路门店!$AJ:$AJ,通讯通路门店!$S:$S,通讯客户沙盘!$G2286)</f>
        <v>0</v>
      </c>
      <c r="X2286" s="99">
        <f t="shared" si="175"/>
        <v>0</v>
      </c>
      <c r="Y2286" s="99">
        <f>COUNTIFS(通讯通路门店!$S:$S,$G2286,通讯通路门店!$J:$J,"荣耀体验店")+COUNTIFS(通讯通路门店!$S:$S,$G2286,通讯通路门店!$J:$J,"荣耀授权专卖店")</f>
        <v>0</v>
      </c>
      <c r="Z2286" s="99">
        <f>COUNTIFS(通讯通路门店!$S:$S,$G2286,通讯通路门店!$J:$J,"VIVO体验店")</f>
        <v>0</v>
      </c>
      <c r="AA2286" s="99">
        <f>COUNTIFS(通讯通路门店!$S:$S,$G2286,通讯通路门店!$J:$J,"OPPO体验店")</f>
        <v>0</v>
      </c>
      <c r="AB2286" s="99">
        <f>COUNTIFS(通讯通路门店!$S:$S,$G2286,通讯通路门店!$J:$J,"华为授权体验店")+COUNTIFS(通讯通路门店!$S:$S,$G2286,通讯通路门店!$J:$J,"华为堡垒店")</f>
        <v>0</v>
      </c>
      <c r="AC2286" s="99">
        <f>COUNTIFS(通讯通路门店!$S:$S,$G2286,通讯通路门店!$J:$J,"小米体验店")</f>
        <v>0</v>
      </c>
      <c r="AD2286" s="99">
        <f>COUNTIFS(通讯通路门店!$S:$S,$G2286,通讯通路门店!$J:$J,"苹果体验店")</f>
        <v>0</v>
      </c>
      <c r="AE2286" s="99">
        <f>COUNTIFS(通讯通路门店!$S:$S,$G2286,通讯通路门店!$J:$J,"其他品牌专卖店")</f>
        <v>0</v>
      </c>
      <c r="AF2286" s="99">
        <f>SUMIFS(通讯通路门店!$BI:$BI,通讯通路门店!$S:$S,$G2286)</f>
        <v>0</v>
      </c>
      <c r="AG2286" s="99">
        <f>SUMIFS(通讯通路门店!$BH:$BH,通讯通路门店!$S:$S,$G2286)</f>
        <v>0</v>
      </c>
      <c r="AH2286" s="99">
        <f t="shared" si="176"/>
        <v>0</v>
      </c>
      <c r="AI2286" s="99">
        <f>SUMIFS(通讯通路门店!$BB:$BB,通讯通路门店!$S:$S,$G2286)</f>
        <v>0</v>
      </c>
      <c r="AJ2286" s="99">
        <f>SUMIFS(通讯通路门店!$BE:$BE,通讯通路门店!$S:$S,$G2286)</f>
        <v>0</v>
      </c>
      <c r="AK2286" s="99">
        <f>SUMIFS(通讯通路门店!$BG:$BG,通讯通路门店!$S:$S,$G2286)</f>
        <v>0</v>
      </c>
      <c r="AL2286" s="99">
        <f>SUMIFS(通讯通路门店!$BC:$BC,通讯通路门店!$S:$S,$G2286)</f>
        <v>0</v>
      </c>
      <c r="AM2286" s="99">
        <f>SUMIFS(通讯通路门店!$BD:$BD,通讯通路门店!$S:$S,$G2286)</f>
        <v>0</v>
      </c>
      <c r="AN2286" s="99">
        <f>SUMIFS(通讯通路门店!$BF:$BF,通讯通路门店!$S:$S,$G2286)</f>
        <v>0</v>
      </c>
      <c r="AO2286" s="99">
        <f t="shared" si="177"/>
        <v>0</v>
      </c>
      <c r="AP2286" s="99">
        <f>SUMIFS(通讯通路门店!$K:$K,通讯通路门店!$S:$S,$G2286)</f>
        <v>0</v>
      </c>
      <c r="AQ2286" s="83"/>
      <c r="AR2286" s="99">
        <f>SUMIFS(通讯通路门店!$T:$T,通讯通路门店!$S:$S,$G2286)</f>
        <v>0</v>
      </c>
      <c r="AS2286" s="99">
        <f>SUMIFS(通讯通路门店!$U:$U,通讯通路门店!$S:$S,$G2286)</f>
        <v>0</v>
      </c>
      <c r="AT2286" s="99">
        <f>SUMIFS(通讯通路门店!$V:$V,通讯通路门店!$S:$S,$G2286)</f>
        <v>0</v>
      </c>
      <c r="AU2286" s="99">
        <f>SUMIFS(通讯通路门店!$W:$W,通讯通路门店!$S:$S,$G2286)</f>
        <v>0</v>
      </c>
      <c r="AV2286" s="99">
        <f>SUMIFS(通讯通路门店!$Z:$Z,通讯通路门店!$S:$S,$G2286)</f>
        <v>0</v>
      </c>
      <c r="AW2286" s="99">
        <f>SUMIFS(通讯通路门店!$AB:$AB,通讯通路门店!$S:$S,$G2286)</f>
        <v>0</v>
      </c>
      <c r="AX2286" s="99">
        <f>SUMIFS(通讯通路门店!$X:$X,通讯通路门店!$S:$S,$G2286)</f>
        <v>0</v>
      </c>
      <c r="AY2286" s="99">
        <f>SUMIFS(通讯通路门店!$Y:$Y,通讯通路门店!$S:$S,$G2286)</f>
        <v>0</v>
      </c>
      <c r="AZ2286" s="99">
        <f>SUMIFS(通讯通路门店!$AA:$AA,通讯通路门店!$S:$S,$G2286)</f>
        <v>0</v>
      </c>
      <c r="BA2286" s="99">
        <f t="shared" si="178"/>
        <v>0</v>
      </c>
      <c r="BB2286" s="99">
        <f t="shared" si="179"/>
        <v>0</v>
      </c>
      <c r="BC2286" s="99">
        <f>SUMIFS(通讯通路门店!$W:$W,通讯通路门店!$S:$S,$G2286,通讯通路门店!$J:$J,"荣耀体验店")+SUMIFS(通讯通路门店!$W:$W,通讯通路门店!$S:$S,$G2286,通讯通路门店!$J:$J,"荣耀授权专卖店")</f>
        <v>0</v>
      </c>
      <c r="BD2286" s="99">
        <f>SUMIFS(通讯通路门店!$Z:$Z,通讯通路门店!$S:$S,$G2286,通讯通路门店!$J:$J,"VIVO体验店")</f>
        <v>0</v>
      </c>
      <c r="BE2286" s="99">
        <f>SUMIFS(通讯通路门店!$AB:$AB,通讯通路门店!$S:$S,$G2286,通讯通路门店!$J:$J,"OPPO体验店")</f>
        <v>0</v>
      </c>
      <c r="BF2286" s="99">
        <f>SUMIFS(通讯通路门店!$X:$X,通讯通路门店!$S:$S,$G2286,通讯通路门店!$J:$J,"华为授权体验店")+SUMIFS(通讯通路门店!$AA:$AA,通讯通路门店!$S:$S,$G2286,通讯通路门店!$J:$J,"华为堡垒店")</f>
        <v>0</v>
      </c>
      <c r="BG2286" s="99">
        <f>SUMIFS(通讯通路门店!$Y:$Y,通讯通路门店!$S:$S,$G2286,通讯通路门店!$J:$J,"小米体验店")</f>
        <v>0</v>
      </c>
      <c r="BH2286" s="99">
        <f>SUMIFS(通讯通路门店!$AA:$AA,通讯通路门店!$S:$S,$G2286,通讯通路门店!$J:$J,"苹果体验店")</f>
        <v>0</v>
      </c>
      <c r="BI2286" s="99">
        <f>SUMIFS(通讯通路门店!$K:$K,通讯通路门店!$S:$S,$G2286,通讯通路门店!$J:$J,"其他品牌专卖店")</f>
        <v>0</v>
      </c>
      <c r="BJ2286" s="99">
        <f>SUMIFS(通讯通路门店!$AC:$AC,通讯通路门店!$S:$S,$G2286)</f>
        <v>0</v>
      </c>
      <c r="BK2286" s="99">
        <f>SUMIFS(通讯通路门店!$AD:$AD,通讯通路门店!$S:$S,$G2286)</f>
        <v>0</v>
      </c>
      <c r="BL2286" s="99">
        <f>SUMIFS(通讯通路门店!$AE:$AE,通讯通路门店!$S:$S,$G2286)</f>
        <v>0</v>
      </c>
      <c r="BM2286" s="99">
        <f>SUMIFS(通讯通路门店!$AF:$AF,通讯通路门店!$S:$S,$G2286)</f>
        <v>0</v>
      </c>
      <c r="BN2286" s="99">
        <f>SUMIFS(通讯通路门店!$AG:$AG,通讯通路门店!$S:$S,$G2286)</f>
        <v>0</v>
      </c>
      <c r="BO2286" s="99">
        <f>SUMIFS(通讯通路门店!$AH:$AH,通讯通路门店!$S:$S,$G2286)</f>
        <v>0</v>
      </c>
      <c r="BP2286" s="99">
        <f>SUMIFS(通讯通路门店!$AI:$AI,通讯通路门店!$S:$S,$G2286)</f>
        <v>0</v>
      </c>
      <c r="BQ2286" s="83"/>
    </row>
    <row r="2287" spans="1:69">
      <c r="A2287" s="99" t="str">
        <f>IFERROR(_xlfn.XLOOKUP($G2287,通讯通路门店!$S$4:$S$993933,通讯通路门店!$A$4:$A$993933,0,0),"")</f>
        <v>海南省</v>
      </c>
      <c r="B2287" s="99" t="str">
        <f>IFERROR(_xlfn.XLOOKUP($G2287,通讯通路门店!$S$4:$S$993933,通讯通路门店!$B$4:$B$993933,0,0),"")</f>
        <v>乐东黎族自治县</v>
      </c>
      <c r="C2287" s="99" t="str">
        <f>IFERROR(_xlfn.XLOOKUP($G2287,通讯通路门店!$S$4:$S$993933,通讯通路门店!$C$4:$C$993933,0,0),"")</f>
        <v>乐东黎族自治县</v>
      </c>
      <c r="D2287" s="99" t="str">
        <f>IFERROR(_xlfn.XLOOKUP($G2287,通讯通路门店!$S$4:$S$993933,通讯通路门店!$D$4:$D$993933,0,0),"")</f>
        <v>万冲镇</v>
      </c>
      <c r="E2287" s="83"/>
      <c r="F2287" s="83"/>
      <c r="G2287" s="101"/>
      <c r="H2287" s="102">
        <f>IFERROR(_xlfn.XLOOKUP($G2287,通讯通路门店!$S$4:$S$993933,通讯通路门店!$R$4:$R$993933,0,0),"")</f>
        <v>0</v>
      </c>
      <c r="I2287" s="83"/>
      <c r="J2287" s="83"/>
      <c r="K2287" s="83"/>
      <c r="L2287" s="83"/>
      <c r="M2287" s="83"/>
      <c r="N2287" s="83"/>
      <c r="O2287" s="83"/>
      <c r="P2287" s="83"/>
      <c r="Q2287" s="83"/>
      <c r="R2287" s="83"/>
      <c r="S2287" s="83"/>
      <c r="T2287" s="83"/>
      <c r="U2287" s="99">
        <f>COUNTIF(通讯通路门店!$S:$S,$G2287)</f>
        <v>0</v>
      </c>
      <c r="V2287" s="99">
        <f>COUNTIFS(通讯通路门店!$S:$S,$G2287,通讯通路门店!$J:$J,"综合卖场")</f>
        <v>0</v>
      </c>
      <c r="W2287" s="99">
        <f>SUMIFS(通讯通路门店!$AJ:$AJ,通讯通路门店!$S:$S,通讯客户沙盘!$G2287)</f>
        <v>0</v>
      </c>
      <c r="X2287" s="99">
        <f t="shared" si="175"/>
        <v>0</v>
      </c>
      <c r="Y2287" s="99">
        <f>COUNTIFS(通讯通路门店!$S:$S,$G2287,通讯通路门店!$J:$J,"荣耀体验店")+COUNTIFS(通讯通路门店!$S:$S,$G2287,通讯通路门店!$J:$J,"荣耀授权专卖店")</f>
        <v>0</v>
      </c>
      <c r="Z2287" s="99">
        <f>COUNTIFS(通讯通路门店!$S:$S,$G2287,通讯通路门店!$J:$J,"VIVO体验店")</f>
        <v>0</v>
      </c>
      <c r="AA2287" s="99">
        <f>COUNTIFS(通讯通路门店!$S:$S,$G2287,通讯通路门店!$J:$J,"OPPO体验店")</f>
        <v>0</v>
      </c>
      <c r="AB2287" s="99">
        <f>COUNTIFS(通讯通路门店!$S:$S,$G2287,通讯通路门店!$J:$J,"华为授权体验店")+COUNTIFS(通讯通路门店!$S:$S,$G2287,通讯通路门店!$J:$J,"华为堡垒店")</f>
        <v>0</v>
      </c>
      <c r="AC2287" s="99">
        <f>COUNTIFS(通讯通路门店!$S:$S,$G2287,通讯通路门店!$J:$J,"小米体验店")</f>
        <v>0</v>
      </c>
      <c r="AD2287" s="99">
        <f>COUNTIFS(通讯通路门店!$S:$S,$G2287,通讯通路门店!$J:$J,"苹果体验店")</f>
        <v>0</v>
      </c>
      <c r="AE2287" s="99">
        <f>COUNTIFS(通讯通路门店!$S:$S,$G2287,通讯通路门店!$J:$J,"其他品牌专卖店")</f>
        <v>0</v>
      </c>
      <c r="AF2287" s="99">
        <f>SUMIFS(通讯通路门店!$BI:$BI,通讯通路门店!$S:$S,$G2287)</f>
        <v>0</v>
      </c>
      <c r="AG2287" s="99">
        <f>SUMIFS(通讯通路门店!$BH:$BH,通讯通路门店!$S:$S,$G2287)</f>
        <v>0</v>
      </c>
      <c r="AH2287" s="99">
        <f t="shared" si="176"/>
        <v>0</v>
      </c>
      <c r="AI2287" s="99">
        <f>SUMIFS(通讯通路门店!$BB:$BB,通讯通路门店!$S:$S,$G2287)</f>
        <v>0</v>
      </c>
      <c r="AJ2287" s="99">
        <f>SUMIFS(通讯通路门店!$BE:$BE,通讯通路门店!$S:$S,$G2287)</f>
        <v>0</v>
      </c>
      <c r="AK2287" s="99">
        <f>SUMIFS(通讯通路门店!$BG:$BG,通讯通路门店!$S:$S,$G2287)</f>
        <v>0</v>
      </c>
      <c r="AL2287" s="99">
        <f>SUMIFS(通讯通路门店!$BC:$BC,通讯通路门店!$S:$S,$G2287)</f>
        <v>0</v>
      </c>
      <c r="AM2287" s="99">
        <f>SUMIFS(通讯通路门店!$BD:$BD,通讯通路门店!$S:$S,$G2287)</f>
        <v>0</v>
      </c>
      <c r="AN2287" s="99">
        <f>SUMIFS(通讯通路门店!$BF:$BF,通讯通路门店!$S:$S,$G2287)</f>
        <v>0</v>
      </c>
      <c r="AO2287" s="99">
        <f t="shared" si="177"/>
        <v>0</v>
      </c>
      <c r="AP2287" s="99">
        <f>SUMIFS(通讯通路门店!$K:$K,通讯通路门店!$S:$S,$G2287)</f>
        <v>0</v>
      </c>
      <c r="AQ2287" s="83"/>
      <c r="AR2287" s="99">
        <f>SUMIFS(通讯通路门店!$T:$T,通讯通路门店!$S:$S,$G2287)</f>
        <v>0</v>
      </c>
      <c r="AS2287" s="99">
        <f>SUMIFS(通讯通路门店!$U:$U,通讯通路门店!$S:$S,$G2287)</f>
        <v>0</v>
      </c>
      <c r="AT2287" s="99">
        <f>SUMIFS(通讯通路门店!$V:$V,通讯通路门店!$S:$S,$G2287)</f>
        <v>0</v>
      </c>
      <c r="AU2287" s="99">
        <f>SUMIFS(通讯通路门店!$W:$W,通讯通路门店!$S:$S,$G2287)</f>
        <v>0</v>
      </c>
      <c r="AV2287" s="99">
        <f>SUMIFS(通讯通路门店!$Z:$Z,通讯通路门店!$S:$S,$G2287)</f>
        <v>0</v>
      </c>
      <c r="AW2287" s="99">
        <f>SUMIFS(通讯通路门店!$AB:$AB,通讯通路门店!$S:$S,$G2287)</f>
        <v>0</v>
      </c>
      <c r="AX2287" s="99">
        <f>SUMIFS(通讯通路门店!$X:$X,通讯通路门店!$S:$S,$G2287)</f>
        <v>0</v>
      </c>
      <c r="AY2287" s="99">
        <f>SUMIFS(通讯通路门店!$Y:$Y,通讯通路门店!$S:$S,$G2287)</f>
        <v>0</v>
      </c>
      <c r="AZ2287" s="99">
        <f>SUMIFS(通讯通路门店!$AA:$AA,通讯通路门店!$S:$S,$G2287)</f>
        <v>0</v>
      </c>
      <c r="BA2287" s="99">
        <f t="shared" si="178"/>
        <v>0</v>
      </c>
      <c r="BB2287" s="99">
        <f t="shared" si="179"/>
        <v>0</v>
      </c>
      <c r="BC2287" s="99">
        <f>SUMIFS(通讯通路门店!$W:$W,通讯通路门店!$S:$S,$G2287,通讯通路门店!$J:$J,"荣耀体验店")+SUMIFS(通讯通路门店!$W:$W,通讯通路门店!$S:$S,$G2287,通讯通路门店!$J:$J,"荣耀授权专卖店")</f>
        <v>0</v>
      </c>
      <c r="BD2287" s="99">
        <f>SUMIFS(通讯通路门店!$Z:$Z,通讯通路门店!$S:$S,$G2287,通讯通路门店!$J:$J,"VIVO体验店")</f>
        <v>0</v>
      </c>
      <c r="BE2287" s="99">
        <f>SUMIFS(通讯通路门店!$AB:$AB,通讯通路门店!$S:$S,$G2287,通讯通路门店!$J:$J,"OPPO体验店")</f>
        <v>0</v>
      </c>
      <c r="BF2287" s="99">
        <f>SUMIFS(通讯通路门店!$X:$X,通讯通路门店!$S:$S,$G2287,通讯通路门店!$J:$J,"华为授权体验店")+SUMIFS(通讯通路门店!$AA:$AA,通讯通路门店!$S:$S,$G2287,通讯通路门店!$J:$J,"华为堡垒店")</f>
        <v>0</v>
      </c>
      <c r="BG2287" s="99">
        <f>SUMIFS(通讯通路门店!$Y:$Y,通讯通路门店!$S:$S,$G2287,通讯通路门店!$J:$J,"小米体验店")</f>
        <v>0</v>
      </c>
      <c r="BH2287" s="99">
        <f>SUMIFS(通讯通路门店!$AA:$AA,通讯通路门店!$S:$S,$G2287,通讯通路门店!$J:$J,"苹果体验店")</f>
        <v>0</v>
      </c>
      <c r="BI2287" s="99">
        <f>SUMIFS(通讯通路门店!$K:$K,通讯通路门店!$S:$S,$G2287,通讯通路门店!$J:$J,"其他品牌专卖店")</f>
        <v>0</v>
      </c>
      <c r="BJ2287" s="99">
        <f>SUMIFS(通讯通路门店!$AC:$AC,通讯通路门店!$S:$S,$G2287)</f>
        <v>0</v>
      </c>
      <c r="BK2287" s="99">
        <f>SUMIFS(通讯通路门店!$AD:$AD,通讯通路门店!$S:$S,$G2287)</f>
        <v>0</v>
      </c>
      <c r="BL2287" s="99">
        <f>SUMIFS(通讯通路门店!$AE:$AE,通讯通路门店!$S:$S,$G2287)</f>
        <v>0</v>
      </c>
      <c r="BM2287" s="99">
        <f>SUMIFS(通讯通路门店!$AF:$AF,通讯通路门店!$S:$S,$G2287)</f>
        <v>0</v>
      </c>
      <c r="BN2287" s="99">
        <f>SUMIFS(通讯通路门店!$AG:$AG,通讯通路门店!$S:$S,$G2287)</f>
        <v>0</v>
      </c>
      <c r="BO2287" s="99">
        <f>SUMIFS(通讯通路门店!$AH:$AH,通讯通路门店!$S:$S,$G2287)</f>
        <v>0</v>
      </c>
      <c r="BP2287" s="99">
        <f>SUMIFS(通讯通路门店!$AI:$AI,通讯通路门店!$S:$S,$G2287)</f>
        <v>0</v>
      </c>
      <c r="BQ2287" s="83"/>
    </row>
    <row r="2288" spans="1:69">
      <c r="A2288" s="99" t="str">
        <f>IFERROR(_xlfn.XLOOKUP($G2288,通讯通路门店!$S$4:$S$993933,通讯通路门店!$A$4:$A$993933,0,0),"")</f>
        <v>海南省</v>
      </c>
      <c r="B2288" s="99" t="str">
        <f>IFERROR(_xlfn.XLOOKUP($G2288,通讯通路门店!$S$4:$S$993933,通讯通路门店!$B$4:$B$993933,0,0),"")</f>
        <v>乐东黎族自治县</v>
      </c>
      <c r="C2288" s="99" t="str">
        <f>IFERROR(_xlfn.XLOOKUP($G2288,通讯通路门店!$S$4:$S$993933,通讯通路门店!$C$4:$C$993933,0,0),"")</f>
        <v>乐东黎族自治县</v>
      </c>
      <c r="D2288" s="99" t="str">
        <f>IFERROR(_xlfn.XLOOKUP($G2288,通讯通路门店!$S$4:$S$993933,通讯通路门店!$D$4:$D$993933,0,0),"")</f>
        <v>万冲镇</v>
      </c>
      <c r="E2288" s="83"/>
      <c r="F2288" s="83"/>
      <c r="G2288" s="101"/>
      <c r="H2288" s="102">
        <f>IFERROR(_xlfn.XLOOKUP($G2288,通讯通路门店!$S$4:$S$993933,通讯通路门店!$R$4:$R$993933,0,0),"")</f>
        <v>0</v>
      </c>
      <c r="I2288" s="83"/>
      <c r="J2288" s="83"/>
      <c r="K2288" s="83"/>
      <c r="L2288" s="83"/>
      <c r="M2288" s="83"/>
      <c r="N2288" s="83"/>
      <c r="O2288" s="83"/>
      <c r="P2288" s="83"/>
      <c r="Q2288" s="83"/>
      <c r="R2288" s="83"/>
      <c r="S2288" s="83"/>
      <c r="T2288" s="83"/>
      <c r="U2288" s="99">
        <f>COUNTIF(通讯通路门店!$S:$S,$G2288)</f>
        <v>0</v>
      </c>
      <c r="V2288" s="99">
        <f>COUNTIFS(通讯通路门店!$S:$S,$G2288,通讯通路门店!$J:$J,"综合卖场")</f>
        <v>0</v>
      </c>
      <c r="W2288" s="99">
        <f>SUMIFS(通讯通路门店!$AJ:$AJ,通讯通路门店!$S:$S,通讯客户沙盘!$G2288)</f>
        <v>0</v>
      </c>
      <c r="X2288" s="99">
        <f t="shared" si="175"/>
        <v>0</v>
      </c>
      <c r="Y2288" s="99">
        <f>COUNTIFS(通讯通路门店!$S:$S,$G2288,通讯通路门店!$J:$J,"荣耀体验店")+COUNTIFS(通讯通路门店!$S:$S,$G2288,通讯通路门店!$J:$J,"荣耀授权专卖店")</f>
        <v>0</v>
      </c>
      <c r="Z2288" s="99">
        <f>COUNTIFS(通讯通路门店!$S:$S,$G2288,通讯通路门店!$J:$J,"VIVO体验店")</f>
        <v>0</v>
      </c>
      <c r="AA2288" s="99">
        <f>COUNTIFS(通讯通路门店!$S:$S,$G2288,通讯通路门店!$J:$J,"OPPO体验店")</f>
        <v>0</v>
      </c>
      <c r="AB2288" s="99">
        <f>COUNTIFS(通讯通路门店!$S:$S,$G2288,通讯通路门店!$J:$J,"华为授权体验店")+COUNTIFS(通讯通路门店!$S:$S,$G2288,通讯通路门店!$J:$J,"华为堡垒店")</f>
        <v>0</v>
      </c>
      <c r="AC2288" s="99">
        <f>COUNTIFS(通讯通路门店!$S:$S,$G2288,通讯通路门店!$J:$J,"小米体验店")</f>
        <v>0</v>
      </c>
      <c r="AD2288" s="99">
        <f>COUNTIFS(通讯通路门店!$S:$S,$G2288,通讯通路门店!$J:$J,"苹果体验店")</f>
        <v>0</v>
      </c>
      <c r="AE2288" s="99">
        <f>COUNTIFS(通讯通路门店!$S:$S,$G2288,通讯通路门店!$J:$J,"其他品牌专卖店")</f>
        <v>0</v>
      </c>
      <c r="AF2288" s="99">
        <f>SUMIFS(通讯通路门店!$BI:$BI,通讯通路门店!$S:$S,$G2288)</f>
        <v>0</v>
      </c>
      <c r="AG2288" s="99">
        <f>SUMIFS(通讯通路门店!$BH:$BH,通讯通路门店!$S:$S,$G2288)</f>
        <v>0</v>
      </c>
      <c r="AH2288" s="99">
        <f t="shared" si="176"/>
        <v>0</v>
      </c>
      <c r="AI2288" s="99">
        <f>SUMIFS(通讯通路门店!$BB:$BB,通讯通路门店!$S:$S,$G2288)</f>
        <v>0</v>
      </c>
      <c r="AJ2288" s="99">
        <f>SUMIFS(通讯通路门店!$BE:$BE,通讯通路门店!$S:$S,$G2288)</f>
        <v>0</v>
      </c>
      <c r="AK2288" s="99">
        <f>SUMIFS(通讯通路门店!$BG:$BG,通讯通路门店!$S:$S,$G2288)</f>
        <v>0</v>
      </c>
      <c r="AL2288" s="99">
        <f>SUMIFS(通讯通路门店!$BC:$BC,通讯通路门店!$S:$S,$G2288)</f>
        <v>0</v>
      </c>
      <c r="AM2288" s="99">
        <f>SUMIFS(通讯通路门店!$BD:$BD,通讯通路门店!$S:$S,$G2288)</f>
        <v>0</v>
      </c>
      <c r="AN2288" s="99">
        <f>SUMIFS(通讯通路门店!$BF:$BF,通讯通路门店!$S:$S,$G2288)</f>
        <v>0</v>
      </c>
      <c r="AO2288" s="99">
        <f t="shared" si="177"/>
        <v>0</v>
      </c>
      <c r="AP2288" s="99">
        <f>SUMIFS(通讯通路门店!$K:$K,通讯通路门店!$S:$S,$G2288)</f>
        <v>0</v>
      </c>
      <c r="AQ2288" s="83"/>
      <c r="AR2288" s="99">
        <f>SUMIFS(通讯通路门店!$T:$T,通讯通路门店!$S:$S,$G2288)</f>
        <v>0</v>
      </c>
      <c r="AS2288" s="99">
        <f>SUMIFS(通讯通路门店!$U:$U,通讯通路门店!$S:$S,$G2288)</f>
        <v>0</v>
      </c>
      <c r="AT2288" s="99">
        <f>SUMIFS(通讯通路门店!$V:$V,通讯通路门店!$S:$S,$G2288)</f>
        <v>0</v>
      </c>
      <c r="AU2288" s="99">
        <f>SUMIFS(通讯通路门店!$W:$W,通讯通路门店!$S:$S,$G2288)</f>
        <v>0</v>
      </c>
      <c r="AV2288" s="99">
        <f>SUMIFS(通讯通路门店!$Z:$Z,通讯通路门店!$S:$S,$G2288)</f>
        <v>0</v>
      </c>
      <c r="AW2288" s="99">
        <f>SUMIFS(通讯通路门店!$AB:$AB,通讯通路门店!$S:$S,$G2288)</f>
        <v>0</v>
      </c>
      <c r="AX2288" s="99">
        <f>SUMIFS(通讯通路门店!$X:$X,通讯通路门店!$S:$S,$G2288)</f>
        <v>0</v>
      </c>
      <c r="AY2288" s="99">
        <f>SUMIFS(通讯通路门店!$Y:$Y,通讯通路门店!$S:$S,$G2288)</f>
        <v>0</v>
      </c>
      <c r="AZ2288" s="99">
        <f>SUMIFS(通讯通路门店!$AA:$AA,通讯通路门店!$S:$S,$G2288)</f>
        <v>0</v>
      </c>
      <c r="BA2288" s="99">
        <f t="shared" si="178"/>
        <v>0</v>
      </c>
      <c r="BB2288" s="99">
        <f t="shared" si="179"/>
        <v>0</v>
      </c>
      <c r="BC2288" s="99">
        <f>SUMIFS(通讯通路门店!$W:$W,通讯通路门店!$S:$S,$G2288,通讯通路门店!$J:$J,"荣耀体验店")+SUMIFS(通讯通路门店!$W:$W,通讯通路门店!$S:$S,$G2288,通讯通路门店!$J:$J,"荣耀授权专卖店")</f>
        <v>0</v>
      </c>
      <c r="BD2288" s="99">
        <f>SUMIFS(通讯通路门店!$Z:$Z,通讯通路门店!$S:$S,$G2288,通讯通路门店!$J:$J,"VIVO体验店")</f>
        <v>0</v>
      </c>
      <c r="BE2288" s="99">
        <f>SUMIFS(通讯通路门店!$AB:$AB,通讯通路门店!$S:$S,$G2288,通讯通路门店!$J:$J,"OPPO体验店")</f>
        <v>0</v>
      </c>
      <c r="BF2288" s="99">
        <f>SUMIFS(通讯通路门店!$X:$X,通讯通路门店!$S:$S,$G2288,通讯通路门店!$J:$J,"华为授权体验店")+SUMIFS(通讯通路门店!$AA:$AA,通讯通路门店!$S:$S,$G2288,通讯通路门店!$J:$J,"华为堡垒店")</f>
        <v>0</v>
      </c>
      <c r="BG2288" s="99">
        <f>SUMIFS(通讯通路门店!$Y:$Y,通讯通路门店!$S:$S,$G2288,通讯通路门店!$J:$J,"小米体验店")</f>
        <v>0</v>
      </c>
      <c r="BH2288" s="99">
        <f>SUMIFS(通讯通路门店!$AA:$AA,通讯通路门店!$S:$S,$G2288,通讯通路门店!$J:$J,"苹果体验店")</f>
        <v>0</v>
      </c>
      <c r="BI2288" s="99">
        <f>SUMIFS(通讯通路门店!$K:$K,通讯通路门店!$S:$S,$G2288,通讯通路门店!$J:$J,"其他品牌专卖店")</f>
        <v>0</v>
      </c>
      <c r="BJ2288" s="99">
        <f>SUMIFS(通讯通路门店!$AC:$AC,通讯通路门店!$S:$S,$G2288)</f>
        <v>0</v>
      </c>
      <c r="BK2288" s="99">
        <f>SUMIFS(通讯通路门店!$AD:$AD,通讯通路门店!$S:$S,$G2288)</f>
        <v>0</v>
      </c>
      <c r="BL2288" s="99">
        <f>SUMIFS(通讯通路门店!$AE:$AE,通讯通路门店!$S:$S,$G2288)</f>
        <v>0</v>
      </c>
      <c r="BM2288" s="99">
        <f>SUMIFS(通讯通路门店!$AF:$AF,通讯通路门店!$S:$S,$G2288)</f>
        <v>0</v>
      </c>
      <c r="BN2288" s="99">
        <f>SUMIFS(通讯通路门店!$AG:$AG,通讯通路门店!$S:$S,$G2288)</f>
        <v>0</v>
      </c>
      <c r="BO2288" s="99">
        <f>SUMIFS(通讯通路门店!$AH:$AH,通讯通路门店!$S:$S,$G2288)</f>
        <v>0</v>
      </c>
      <c r="BP2288" s="99">
        <f>SUMIFS(通讯通路门店!$AI:$AI,通讯通路门店!$S:$S,$G2288)</f>
        <v>0</v>
      </c>
      <c r="BQ2288" s="83"/>
    </row>
    <row r="2289" spans="1:69">
      <c r="A2289" s="99" t="str">
        <f>IFERROR(_xlfn.XLOOKUP($G2289,通讯通路门店!$S$4:$S$993933,通讯通路门店!$A$4:$A$993933,0,0),"")</f>
        <v>海南省</v>
      </c>
      <c r="B2289" s="99" t="str">
        <f>IFERROR(_xlfn.XLOOKUP($G2289,通讯通路门店!$S$4:$S$993933,通讯通路门店!$B$4:$B$993933,0,0),"")</f>
        <v>乐东黎族自治县</v>
      </c>
      <c r="C2289" s="99" t="str">
        <f>IFERROR(_xlfn.XLOOKUP($G2289,通讯通路门店!$S$4:$S$993933,通讯通路门店!$C$4:$C$993933,0,0),"")</f>
        <v>乐东黎族自治县</v>
      </c>
      <c r="D2289" s="99" t="str">
        <f>IFERROR(_xlfn.XLOOKUP($G2289,通讯通路门店!$S$4:$S$993933,通讯通路门店!$D$4:$D$993933,0,0),"")</f>
        <v>万冲镇</v>
      </c>
      <c r="E2289" s="83"/>
      <c r="F2289" s="83"/>
      <c r="G2289" s="101"/>
      <c r="H2289" s="102">
        <f>IFERROR(_xlfn.XLOOKUP($G2289,通讯通路门店!$S$4:$S$993933,通讯通路门店!$R$4:$R$993933,0,0),"")</f>
        <v>0</v>
      </c>
      <c r="I2289" s="83"/>
      <c r="J2289" s="83"/>
      <c r="K2289" s="83"/>
      <c r="L2289" s="83"/>
      <c r="M2289" s="83"/>
      <c r="N2289" s="83"/>
      <c r="O2289" s="83"/>
      <c r="P2289" s="83"/>
      <c r="Q2289" s="83"/>
      <c r="R2289" s="83"/>
      <c r="S2289" s="83"/>
      <c r="T2289" s="83"/>
      <c r="U2289" s="99">
        <f>COUNTIF(通讯通路门店!$S:$S,$G2289)</f>
        <v>0</v>
      </c>
      <c r="V2289" s="99">
        <f>COUNTIFS(通讯通路门店!$S:$S,$G2289,通讯通路门店!$J:$J,"综合卖场")</f>
        <v>0</v>
      </c>
      <c r="W2289" s="99">
        <f>SUMIFS(通讯通路门店!$AJ:$AJ,通讯通路门店!$S:$S,通讯客户沙盘!$G2289)</f>
        <v>0</v>
      </c>
      <c r="X2289" s="99">
        <f t="shared" si="175"/>
        <v>0</v>
      </c>
      <c r="Y2289" s="99">
        <f>COUNTIFS(通讯通路门店!$S:$S,$G2289,通讯通路门店!$J:$J,"荣耀体验店")+COUNTIFS(通讯通路门店!$S:$S,$G2289,通讯通路门店!$J:$J,"荣耀授权专卖店")</f>
        <v>0</v>
      </c>
      <c r="Z2289" s="99">
        <f>COUNTIFS(通讯通路门店!$S:$S,$G2289,通讯通路门店!$J:$J,"VIVO体验店")</f>
        <v>0</v>
      </c>
      <c r="AA2289" s="99">
        <f>COUNTIFS(通讯通路门店!$S:$S,$G2289,通讯通路门店!$J:$J,"OPPO体验店")</f>
        <v>0</v>
      </c>
      <c r="AB2289" s="99">
        <f>COUNTIFS(通讯通路门店!$S:$S,$G2289,通讯通路门店!$J:$J,"华为授权体验店")+COUNTIFS(通讯通路门店!$S:$S,$G2289,通讯通路门店!$J:$J,"华为堡垒店")</f>
        <v>0</v>
      </c>
      <c r="AC2289" s="99">
        <f>COUNTIFS(通讯通路门店!$S:$S,$G2289,通讯通路门店!$J:$J,"小米体验店")</f>
        <v>0</v>
      </c>
      <c r="AD2289" s="99">
        <f>COUNTIFS(通讯通路门店!$S:$S,$G2289,通讯通路门店!$J:$J,"苹果体验店")</f>
        <v>0</v>
      </c>
      <c r="AE2289" s="99">
        <f>COUNTIFS(通讯通路门店!$S:$S,$G2289,通讯通路门店!$J:$J,"其他品牌专卖店")</f>
        <v>0</v>
      </c>
      <c r="AF2289" s="99">
        <f>SUMIFS(通讯通路门店!$BI:$BI,通讯通路门店!$S:$S,$G2289)</f>
        <v>0</v>
      </c>
      <c r="AG2289" s="99">
        <f>SUMIFS(通讯通路门店!$BH:$BH,通讯通路门店!$S:$S,$G2289)</f>
        <v>0</v>
      </c>
      <c r="AH2289" s="99">
        <f t="shared" si="176"/>
        <v>0</v>
      </c>
      <c r="AI2289" s="99">
        <f>SUMIFS(通讯通路门店!$BB:$BB,通讯通路门店!$S:$S,$G2289)</f>
        <v>0</v>
      </c>
      <c r="AJ2289" s="99">
        <f>SUMIFS(通讯通路门店!$BE:$BE,通讯通路门店!$S:$S,$G2289)</f>
        <v>0</v>
      </c>
      <c r="AK2289" s="99">
        <f>SUMIFS(通讯通路门店!$BG:$BG,通讯通路门店!$S:$S,$G2289)</f>
        <v>0</v>
      </c>
      <c r="AL2289" s="99">
        <f>SUMIFS(通讯通路门店!$BC:$BC,通讯通路门店!$S:$S,$G2289)</f>
        <v>0</v>
      </c>
      <c r="AM2289" s="99">
        <f>SUMIFS(通讯通路门店!$BD:$BD,通讯通路门店!$S:$S,$G2289)</f>
        <v>0</v>
      </c>
      <c r="AN2289" s="99">
        <f>SUMIFS(通讯通路门店!$BF:$BF,通讯通路门店!$S:$S,$G2289)</f>
        <v>0</v>
      </c>
      <c r="AO2289" s="99">
        <f t="shared" si="177"/>
        <v>0</v>
      </c>
      <c r="AP2289" s="99">
        <f>SUMIFS(通讯通路门店!$K:$K,通讯通路门店!$S:$S,$G2289)</f>
        <v>0</v>
      </c>
      <c r="AQ2289" s="83"/>
      <c r="AR2289" s="99">
        <f>SUMIFS(通讯通路门店!$T:$T,通讯通路门店!$S:$S,$G2289)</f>
        <v>0</v>
      </c>
      <c r="AS2289" s="99">
        <f>SUMIFS(通讯通路门店!$U:$U,通讯通路门店!$S:$S,$G2289)</f>
        <v>0</v>
      </c>
      <c r="AT2289" s="99">
        <f>SUMIFS(通讯通路门店!$V:$V,通讯通路门店!$S:$S,$G2289)</f>
        <v>0</v>
      </c>
      <c r="AU2289" s="99">
        <f>SUMIFS(通讯通路门店!$W:$W,通讯通路门店!$S:$S,$G2289)</f>
        <v>0</v>
      </c>
      <c r="AV2289" s="99">
        <f>SUMIFS(通讯通路门店!$Z:$Z,通讯通路门店!$S:$S,$G2289)</f>
        <v>0</v>
      </c>
      <c r="AW2289" s="99">
        <f>SUMIFS(通讯通路门店!$AB:$AB,通讯通路门店!$S:$S,$G2289)</f>
        <v>0</v>
      </c>
      <c r="AX2289" s="99">
        <f>SUMIFS(通讯通路门店!$X:$X,通讯通路门店!$S:$S,$G2289)</f>
        <v>0</v>
      </c>
      <c r="AY2289" s="99">
        <f>SUMIFS(通讯通路门店!$Y:$Y,通讯通路门店!$S:$S,$G2289)</f>
        <v>0</v>
      </c>
      <c r="AZ2289" s="99">
        <f>SUMIFS(通讯通路门店!$AA:$AA,通讯通路门店!$S:$S,$G2289)</f>
        <v>0</v>
      </c>
      <c r="BA2289" s="99">
        <f t="shared" si="178"/>
        <v>0</v>
      </c>
      <c r="BB2289" s="99">
        <f t="shared" si="179"/>
        <v>0</v>
      </c>
      <c r="BC2289" s="99">
        <f>SUMIFS(通讯通路门店!$W:$W,通讯通路门店!$S:$S,$G2289,通讯通路门店!$J:$J,"荣耀体验店")+SUMIFS(通讯通路门店!$W:$W,通讯通路门店!$S:$S,$G2289,通讯通路门店!$J:$J,"荣耀授权专卖店")</f>
        <v>0</v>
      </c>
      <c r="BD2289" s="99">
        <f>SUMIFS(通讯通路门店!$Z:$Z,通讯通路门店!$S:$S,$G2289,通讯通路门店!$J:$J,"VIVO体验店")</f>
        <v>0</v>
      </c>
      <c r="BE2289" s="99">
        <f>SUMIFS(通讯通路门店!$AB:$AB,通讯通路门店!$S:$S,$G2289,通讯通路门店!$J:$J,"OPPO体验店")</f>
        <v>0</v>
      </c>
      <c r="BF2289" s="99">
        <f>SUMIFS(通讯通路门店!$X:$X,通讯通路门店!$S:$S,$G2289,通讯通路门店!$J:$J,"华为授权体验店")+SUMIFS(通讯通路门店!$AA:$AA,通讯通路门店!$S:$S,$G2289,通讯通路门店!$J:$J,"华为堡垒店")</f>
        <v>0</v>
      </c>
      <c r="BG2289" s="99">
        <f>SUMIFS(通讯通路门店!$Y:$Y,通讯通路门店!$S:$S,$G2289,通讯通路门店!$J:$J,"小米体验店")</f>
        <v>0</v>
      </c>
      <c r="BH2289" s="99">
        <f>SUMIFS(通讯通路门店!$AA:$AA,通讯通路门店!$S:$S,$G2289,通讯通路门店!$J:$J,"苹果体验店")</f>
        <v>0</v>
      </c>
      <c r="BI2289" s="99">
        <f>SUMIFS(通讯通路门店!$K:$K,通讯通路门店!$S:$S,$G2289,通讯通路门店!$J:$J,"其他品牌专卖店")</f>
        <v>0</v>
      </c>
      <c r="BJ2289" s="99">
        <f>SUMIFS(通讯通路门店!$AC:$AC,通讯通路门店!$S:$S,$G2289)</f>
        <v>0</v>
      </c>
      <c r="BK2289" s="99">
        <f>SUMIFS(通讯通路门店!$AD:$AD,通讯通路门店!$S:$S,$G2289)</f>
        <v>0</v>
      </c>
      <c r="BL2289" s="99">
        <f>SUMIFS(通讯通路门店!$AE:$AE,通讯通路门店!$S:$S,$G2289)</f>
        <v>0</v>
      </c>
      <c r="BM2289" s="99">
        <f>SUMIFS(通讯通路门店!$AF:$AF,通讯通路门店!$S:$S,$G2289)</f>
        <v>0</v>
      </c>
      <c r="BN2289" s="99">
        <f>SUMIFS(通讯通路门店!$AG:$AG,通讯通路门店!$S:$S,$G2289)</f>
        <v>0</v>
      </c>
      <c r="BO2289" s="99">
        <f>SUMIFS(通讯通路门店!$AH:$AH,通讯通路门店!$S:$S,$G2289)</f>
        <v>0</v>
      </c>
      <c r="BP2289" s="99">
        <f>SUMIFS(通讯通路门店!$AI:$AI,通讯通路门店!$S:$S,$G2289)</f>
        <v>0</v>
      </c>
      <c r="BQ2289" s="83"/>
    </row>
    <row r="2290" spans="1:69">
      <c r="A2290" s="99" t="str">
        <f>IFERROR(_xlfn.XLOOKUP($G2290,通讯通路门店!$S$4:$S$993933,通讯通路门店!$A$4:$A$993933,0,0),"")</f>
        <v>海南省</v>
      </c>
      <c r="B2290" s="99" t="str">
        <f>IFERROR(_xlfn.XLOOKUP($G2290,通讯通路门店!$S$4:$S$993933,通讯通路门店!$B$4:$B$993933,0,0),"")</f>
        <v>乐东黎族自治县</v>
      </c>
      <c r="C2290" s="99" t="str">
        <f>IFERROR(_xlfn.XLOOKUP($G2290,通讯通路门店!$S$4:$S$993933,通讯通路门店!$C$4:$C$993933,0,0),"")</f>
        <v>乐东黎族自治县</v>
      </c>
      <c r="D2290" s="99" t="str">
        <f>IFERROR(_xlfn.XLOOKUP($G2290,通讯通路门店!$S$4:$S$993933,通讯通路门店!$D$4:$D$993933,0,0),"")</f>
        <v>万冲镇</v>
      </c>
      <c r="E2290" s="83"/>
      <c r="F2290" s="83"/>
      <c r="G2290" s="101"/>
      <c r="H2290" s="102">
        <f>IFERROR(_xlfn.XLOOKUP($G2290,通讯通路门店!$S$4:$S$993933,通讯通路门店!$R$4:$R$993933,0,0),"")</f>
        <v>0</v>
      </c>
      <c r="I2290" s="83"/>
      <c r="J2290" s="83"/>
      <c r="K2290" s="83"/>
      <c r="L2290" s="83"/>
      <c r="M2290" s="83"/>
      <c r="N2290" s="83"/>
      <c r="O2290" s="83"/>
      <c r="P2290" s="83"/>
      <c r="Q2290" s="83"/>
      <c r="R2290" s="83"/>
      <c r="S2290" s="83"/>
      <c r="T2290" s="83"/>
      <c r="U2290" s="99">
        <f>COUNTIF(通讯通路门店!$S:$S,$G2290)</f>
        <v>0</v>
      </c>
      <c r="V2290" s="99">
        <f>COUNTIFS(通讯通路门店!$S:$S,$G2290,通讯通路门店!$J:$J,"综合卖场")</f>
        <v>0</v>
      </c>
      <c r="W2290" s="99">
        <f>SUMIFS(通讯通路门店!$AJ:$AJ,通讯通路门店!$S:$S,通讯客户沙盘!$G2290)</f>
        <v>0</v>
      </c>
      <c r="X2290" s="99">
        <f t="shared" si="175"/>
        <v>0</v>
      </c>
      <c r="Y2290" s="99">
        <f>COUNTIFS(通讯通路门店!$S:$S,$G2290,通讯通路门店!$J:$J,"荣耀体验店")+COUNTIFS(通讯通路门店!$S:$S,$G2290,通讯通路门店!$J:$J,"荣耀授权专卖店")</f>
        <v>0</v>
      </c>
      <c r="Z2290" s="99">
        <f>COUNTIFS(通讯通路门店!$S:$S,$G2290,通讯通路门店!$J:$J,"VIVO体验店")</f>
        <v>0</v>
      </c>
      <c r="AA2290" s="99">
        <f>COUNTIFS(通讯通路门店!$S:$S,$G2290,通讯通路门店!$J:$J,"OPPO体验店")</f>
        <v>0</v>
      </c>
      <c r="AB2290" s="99">
        <f>COUNTIFS(通讯通路门店!$S:$S,$G2290,通讯通路门店!$J:$J,"华为授权体验店")+COUNTIFS(通讯通路门店!$S:$S,$G2290,通讯通路门店!$J:$J,"华为堡垒店")</f>
        <v>0</v>
      </c>
      <c r="AC2290" s="99">
        <f>COUNTIFS(通讯通路门店!$S:$S,$G2290,通讯通路门店!$J:$J,"小米体验店")</f>
        <v>0</v>
      </c>
      <c r="AD2290" s="99">
        <f>COUNTIFS(通讯通路门店!$S:$S,$G2290,通讯通路门店!$J:$J,"苹果体验店")</f>
        <v>0</v>
      </c>
      <c r="AE2290" s="99">
        <f>COUNTIFS(通讯通路门店!$S:$S,$G2290,通讯通路门店!$J:$J,"其他品牌专卖店")</f>
        <v>0</v>
      </c>
      <c r="AF2290" s="99">
        <f>SUMIFS(通讯通路门店!$BI:$BI,通讯通路门店!$S:$S,$G2290)</f>
        <v>0</v>
      </c>
      <c r="AG2290" s="99">
        <f>SUMIFS(通讯通路门店!$BH:$BH,通讯通路门店!$S:$S,$G2290)</f>
        <v>0</v>
      </c>
      <c r="AH2290" s="99">
        <f t="shared" si="176"/>
        <v>0</v>
      </c>
      <c r="AI2290" s="99">
        <f>SUMIFS(通讯通路门店!$BB:$BB,通讯通路门店!$S:$S,$G2290)</f>
        <v>0</v>
      </c>
      <c r="AJ2290" s="99">
        <f>SUMIFS(通讯通路门店!$BE:$BE,通讯通路门店!$S:$S,$G2290)</f>
        <v>0</v>
      </c>
      <c r="AK2290" s="99">
        <f>SUMIFS(通讯通路门店!$BG:$BG,通讯通路门店!$S:$S,$G2290)</f>
        <v>0</v>
      </c>
      <c r="AL2290" s="99">
        <f>SUMIFS(通讯通路门店!$BC:$BC,通讯通路门店!$S:$S,$G2290)</f>
        <v>0</v>
      </c>
      <c r="AM2290" s="99">
        <f>SUMIFS(通讯通路门店!$BD:$BD,通讯通路门店!$S:$S,$G2290)</f>
        <v>0</v>
      </c>
      <c r="AN2290" s="99">
        <f>SUMIFS(通讯通路门店!$BF:$BF,通讯通路门店!$S:$S,$G2290)</f>
        <v>0</v>
      </c>
      <c r="AO2290" s="99">
        <f t="shared" si="177"/>
        <v>0</v>
      </c>
      <c r="AP2290" s="99">
        <f>SUMIFS(通讯通路门店!$K:$K,通讯通路门店!$S:$S,$G2290)</f>
        <v>0</v>
      </c>
      <c r="AQ2290" s="83"/>
      <c r="AR2290" s="99">
        <f>SUMIFS(通讯通路门店!$T:$T,通讯通路门店!$S:$S,$G2290)</f>
        <v>0</v>
      </c>
      <c r="AS2290" s="99">
        <f>SUMIFS(通讯通路门店!$U:$U,通讯通路门店!$S:$S,$G2290)</f>
        <v>0</v>
      </c>
      <c r="AT2290" s="99">
        <f>SUMIFS(通讯通路门店!$V:$V,通讯通路门店!$S:$S,$G2290)</f>
        <v>0</v>
      </c>
      <c r="AU2290" s="99">
        <f>SUMIFS(通讯通路门店!$W:$W,通讯通路门店!$S:$S,$G2290)</f>
        <v>0</v>
      </c>
      <c r="AV2290" s="99">
        <f>SUMIFS(通讯通路门店!$Z:$Z,通讯通路门店!$S:$S,$G2290)</f>
        <v>0</v>
      </c>
      <c r="AW2290" s="99">
        <f>SUMIFS(通讯通路门店!$AB:$AB,通讯通路门店!$S:$S,$G2290)</f>
        <v>0</v>
      </c>
      <c r="AX2290" s="99">
        <f>SUMIFS(通讯通路门店!$X:$X,通讯通路门店!$S:$S,$G2290)</f>
        <v>0</v>
      </c>
      <c r="AY2290" s="99">
        <f>SUMIFS(通讯通路门店!$Y:$Y,通讯通路门店!$S:$S,$G2290)</f>
        <v>0</v>
      </c>
      <c r="AZ2290" s="99">
        <f>SUMIFS(通讯通路门店!$AA:$AA,通讯通路门店!$S:$S,$G2290)</f>
        <v>0</v>
      </c>
      <c r="BA2290" s="99">
        <f t="shared" si="178"/>
        <v>0</v>
      </c>
      <c r="BB2290" s="99">
        <f t="shared" si="179"/>
        <v>0</v>
      </c>
      <c r="BC2290" s="99">
        <f>SUMIFS(通讯通路门店!$W:$W,通讯通路门店!$S:$S,$G2290,通讯通路门店!$J:$J,"荣耀体验店")+SUMIFS(通讯通路门店!$W:$W,通讯通路门店!$S:$S,$G2290,通讯通路门店!$J:$J,"荣耀授权专卖店")</f>
        <v>0</v>
      </c>
      <c r="BD2290" s="99">
        <f>SUMIFS(通讯通路门店!$Z:$Z,通讯通路门店!$S:$S,$G2290,通讯通路门店!$J:$J,"VIVO体验店")</f>
        <v>0</v>
      </c>
      <c r="BE2290" s="99">
        <f>SUMIFS(通讯通路门店!$AB:$AB,通讯通路门店!$S:$S,$G2290,通讯通路门店!$J:$J,"OPPO体验店")</f>
        <v>0</v>
      </c>
      <c r="BF2290" s="99">
        <f>SUMIFS(通讯通路门店!$X:$X,通讯通路门店!$S:$S,$G2290,通讯通路门店!$J:$J,"华为授权体验店")+SUMIFS(通讯通路门店!$AA:$AA,通讯通路门店!$S:$S,$G2290,通讯通路门店!$J:$J,"华为堡垒店")</f>
        <v>0</v>
      </c>
      <c r="BG2290" s="99">
        <f>SUMIFS(通讯通路门店!$Y:$Y,通讯通路门店!$S:$S,$G2290,通讯通路门店!$J:$J,"小米体验店")</f>
        <v>0</v>
      </c>
      <c r="BH2290" s="99">
        <f>SUMIFS(通讯通路门店!$AA:$AA,通讯通路门店!$S:$S,$G2290,通讯通路门店!$J:$J,"苹果体验店")</f>
        <v>0</v>
      </c>
      <c r="BI2290" s="99">
        <f>SUMIFS(通讯通路门店!$K:$K,通讯通路门店!$S:$S,$G2290,通讯通路门店!$J:$J,"其他品牌专卖店")</f>
        <v>0</v>
      </c>
      <c r="BJ2290" s="99">
        <f>SUMIFS(通讯通路门店!$AC:$AC,通讯通路门店!$S:$S,$G2290)</f>
        <v>0</v>
      </c>
      <c r="BK2290" s="99">
        <f>SUMIFS(通讯通路门店!$AD:$AD,通讯通路门店!$S:$S,$G2290)</f>
        <v>0</v>
      </c>
      <c r="BL2290" s="99">
        <f>SUMIFS(通讯通路门店!$AE:$AE,通讯通路门店!$S:$S,$G2290)</f>
        <v>0</v>
      </c>
      <c r="BM2290" s="99">
        <f>SUMIFS(通讯通路门店!$AF:$AF,通讯通路门店!$S:$S,$G2290)</f>
        <v>0</v>
      </c>
      <c r="BN2290" s="99">
        <f>SUMIFS(通讯通路门店!$AG:$AG,通讯通路门店!$S:$S,$G2290)</f>
        <v>0</v>
      </c>
      <c r="BO2290" s="99">
        <f>SUMIFS(通讯通路门店!$AH:$AH,通讯通路门店!$S:$S,$G2290)</f>
        <v>0</v>
      </c>
      <c r="BP2290" s="99">
        <f>SUMIFS(通讯通路门店!$AI:$AI,通讯通路门店!$S:$S,$G2290)</f>
        <v>0</v>
      </c>
      <c r="BQ2290" s="83"/>
    </row>
    <row r="2291" spans="1:69">
      <c r="A2291" s="99" t="str">
        <f>IFERROR(_xlfn.XLOOKUP($G2291,通讯通路门店!$S$4:$S$993933,通讯通路门店!$A$4:$A$993933,0,0),"")</f>
        <v>海南省</v>
      </c>
      <c r="B2291" s="99" t="str">
        <f>IFERROR(_xlfn.XLOOKUP($G2291,通讯通路门店!$S$4:$S$993933,通讯通路门店!$B$4:$B$993933,0,0),"")</f>
        <v>乐东黎族自治县</v>
      </c>
      <c r="C2291" s="99" t="str">
        <f>IFERROR(_xlfn.XLOOKUP($G2291,通讯通路门店!$S$4:$S$993933,通讯通路门店!$C$4:$C$993933,0,0),"")</f>
        <v>乐东黎族自治县</v>
      </c>
      <c r="D2291" s="99" t="str">
        <f>IFERROR(_xlfn.XLOOKUP($G2291,通讯通路门店!$S$4:$S$993933,通讯通路门店!$D$4:$D$993933,0,0),"")</f>
        <v>万冲镇</v>
      </c>
      <c r="E2291" s="83"/>
      <c r="F2291" s="83"/>
      <c r="G2291" s="101"/>
      <c r="H2291" s="102">
        <f>IFERROR(_xlfn.XLOOKUP($G2291,通讯通路门店!$S$4:$S$993933,通讯通路门店!$R$4:$R$993933,0,0),"")</f>
        <v>0</v>
      </c>
      <c r="I2291" s="83"/>
      <c r="J2291" s="83"/>
      <c r="K2291" s="83"/>
      <c r="L2291" s="83"/>
      <c r="M2291" s="83"/>
      <c r="N2291" s="83"/>
      <c r="O2291" s="83"/>
      <c r="P2291" s="83"/>
      <c r="Q2291" s="83"/>
      <c r="R2291" s="83"/>
      <c r="S2291" s="83"/>
      <c r="T2291" s="83"/>
      <c r="U2291" s="99">
        <f>COUNTIF(通讯通路门店!$S:$S,$G2291)</f>
        <v>0</v>
      </c>
      <c r="V2291" s="99">
        <f>COUNTIFS(通讯通路门店!$S:$S,$G2291,通讯通路门店!$J:$J,"综合卖场")</f>
        <v>0</v>
      </c>
      <c r="W2291" s="99">
        <f>SUMIFS(通讯通路门店!$AJ:$AJ,通讯通路门店!$S:$S,通讯客户沙盘!$G2291)</f>
        <v>0</v>
      </c>
      <c r="X2291" s="99">
        <f t="shared" si="175"/>
        <v>0</v>
      </c>
      <c r="Y2291" s="99">
        <f>COUNTIFS(通讯通路门店!$S:$S,$G2291,通讯通路门店!$J:$J,"荣耀体验店")+COUNTIFS(通讯通路门店!$S:$S,$G2291,通讯通路门店!$J:$J,"荣耀授权专卖店")</f>
        <v>0</v>
      </c>
      <c r="Z2291" s="99">
        <f>COUNTIFS(通讯通路门店!$S:$S,$G2291,通讯通路门店!$J:$J,"VIVO体验店")</f>
        <v>0</v>
      </c>
      <c r="AA2291" s="99">
        <f>COUNTIFS(通讯通路门店!$S:$S,$G2291,通讯通路门店!$J:$J,"OPPO体验店")</f>
        <v>0</v>
      </c>
      <c r="AB2291" s="99">
        <f>COUNTIFS(通讯通路门店!$S:$S,$G2291,通讯通路门店!$J:$J,"华为授权体验店")+COUNTIFS(通讯通路门店!$S:$S,$G2291,通讯通路门店!$J:$J,"华为堡垒店")</f>
        <v>0</v>
      </c>
      <c r="AC2291" s="99">
        <f>COUNTIFS(通讯通路门店!$S:$S,$G2291,通讯通路门店!$J:$J,"小米体验店")</f>
        <v>0</v>
      </c>
      <c r="AD2291" s="99">
        <f>COUNTIFS(通讯通路门店!$S:$S,$G2291,通讯通路门店!$J:$J,"苹果体验店")</f>
        <v>0</v>
      </c>
      <c r="AE2291" s="99">
        <f>COUNTIFS(通讯通路门店!$S:$S,$G2291,通讯通路门店!$J:$J,"其他品牌专卖店")</f>
        <v>0</v>
      </c>
      <c r="AF2291" s="99">
        <f>SUMIFS(通讯通路门店!$BI:$BI,通讯通路门店!$S:$S,$G2291)</f>
        <v>0</v>
      </c>
      <c r="AG2291" s="99">
        <f>SUMIFS(通讯通路门店!$BH:$BH,通讯通路门店!$S:$S,$G2291)</f>
        <v>0</v>
      </c>
      <c r="AH2291" s="99">
        <f t="shared" si="176"/>
        <v>0</v>
      </c>
      <c r="AI2291" s="99">
        <f>SUMIFS(通讯通路门店!$BB:$BB,通讯通路门店!$S:$S,$G2291)</f>
        <v>0</v>
      </c>
      <c r="AJ2291" s="99">
        <f>SUMIFS(通讯通路门店!$BE:$BE,通讯通路门店!$S:$S,$G2291)</f>
        <v>0</v>
      </c>
      <c r="AK2291" s="99">
        <f>SUMIFS(通讯通路门店!$BG:$BG,通讯通路门店!$S:$S,$G2291)</f>
        <v>0</v>
      </c>
      <c r="AL2291" s="99">
        <f>SUMIFS(通讯通路门店!$BC:$BC,通讯通路门店!$S:$S,$G2291)</f>
        <v>0</v>
      </c>
      <c r="AM2291" s="99">
        <f>SUMIFS(通讯通路门店!$BD:$BD,通讯通路门店!$S:$S,$G2291)</f>
        <v>0</v>
      </c>
      <c r="AN2291" s="99">
        <f>SUMIFS(通讯通路门店!$BF:$BF,通讯通路门店!$S:$S,$G2291)</f>
        <v>0</v>
      </c>
      <c r="AO2291" s="99">
        <f t="shared" si="177"/>
        <v>0</v>
      </c>
      <c r="AP2291" s="99">
        <f>SUMIFS(通讯通路门店!$K:$K,通讯通路门店!$S:$S,$G2291)</f>
        <v>0</v>
      </c>
      <c r="AQ2291" s="83"/>
      <c r="AR2291" s="99">
        <f>SUMIFS(通讯通路门店!$T:$T,通讯通路门店!$S:$S,$G2291)</f>
        <v>0</v>
      </c>
      <c r="AS2291" s="99">
        <f>SUMIFS(通讯通路门店!$U:$U,通讯通路门店!$S:$S,$G2291)</f>
        <v>0</v>
      </c>
      <c r="AT2291" s="99">
        <f>SUMIFS(通讯通路门店!$V:$V,通讯通路门店!$S:$S,$G2291)</f>
        <v>0</v>
      </c>
      <c r="AU2291" s="99">
        <f>SUMIFS(通讯通路门店!$W:$W,通讯通路门店!$S:$S,$G2291)</f>
        <v>0</v>
      </c>
      <c r="AV2291" s="99">
        <f>SUMIFS(通讯通路门店!$Z:$Z,通讯通路门店!$S:$S,$G2291)</f>
        <v>0</v>
      </c>
      <c r="AW2291" s="99">
        <f>SUMIFS(通讯通路门店!$AB:$AB,通讯通路门店!$S:$S,$G2291)</f>
        <v>0</v>
      </c>
      <c r="AX2291" s="99">
        <f>SUMIFS(通讯通路门店!$X:$X,通讯通路门店!$S:$S,$G2291)</f>
        <v>0</v>
      </c>
      <c r="AY2291" s="99">
        <f>SUMIFS(通讯通路门店!$Y:$Y,通讯通路门店!$S:$S,$G2291)</f>
        <v>0</v>
      </c>
      <c r="AZ2291" s="99">
        <f>SUMIFS(通讯通路门店!$AA:$AA,通讯通路门店!$S:$S,$G2291)</f>
        <v>0</v>
      </c>
      <c r="BA2291" s="99">
        <f t="shared" si="178"/>
        <v>0</v>
      </c>
      <c r="BB2291" s="99">
        <f t="shared" si="179"/>
        <v>0</v>
      </c>
      <c r="BC2291" s="99">
        <f>SUMIFS(通讯通路门店!$W:$W,通讯通路门店!$S:$S,$G2291,通讯通路门店!$J:$J,"荣耀体验店")+SUMIFS(通讯通路门店!$W:$W,通讯通路门店!$S:$S,$G2291,通讯通路门店!$J:$J,"荣耀授权专卖店")</f>
        <v>0</v>
      </c>
      <c r="BD2291" s="99">
        <f>SUMIFS(通讯通路门店!$Z:$Z,通讯通路门店!$S:$S,$G2291,通讯通路门店!$J:$J,"VIVO体验店")</f>
        <v>0</v>
      </c>
      <c r="BE2291" s="99">
        <f>SUMIFS(通讯通路门店!$AB:$AB,通讯通路门店!$S:$S,$G2291,通讯通路门店!$J:$J,"OPPO体验店")</f>
        <v>0</v>
      </c>
      <c r="BF2291" s="99">
        <f>SUMIFS(通讯通路门店!$X:$X,通讯通路门店!$S:$S,$G2291,通讯通路门店!$J:$J,"华为授权体验店")+SUMIFS(通讯通路门店!$AA:$AA,通讯通路门店!$S:$S,$G2291,通讯通路门店!$J:$J,"华为堡垒店")</f>
        <v>0</v>
      </c>
      <c r="BG2291" s="99">
        <f>SUMIFS(通讯通路门店!$Y:$Y,通讯通路门店!$S:$S,$G2291,通讯通路门店!$J:$J,"小米体验店")</f>
        <v>0</v>
      </c>
      <c r="BH2291" s="99">
        <f>SUMIFS(通讯通路门店!$AA:$AA,通讯通路门店!$S:$S,$G2291,通讯通路门店!$J:$J,"苹果体验店")</f>
        <v>0</v>
      </c>
      <c r="BI2291" s="99">
        <f>SUMIFS(通讯通路门店!$K:$K,通讯通路门店!$S:$S,$G2291,通讯通路门店!$J:$J,"其他品牌专卖店")</f>
        <v>0</v>
      </c>
      <c r="BJ2291" s="99">
        <f>SUMIFS(通讯通路门店!$AC:$AC,通讯通路门店!$S:$S,$G2291)</f>
        <v>0</v>
      </c>
      <c r="BK2291" s="99">
        <f>SUMIFS(通讯通路门店!$AD:$AD,通讯通路门店!$S:$S,$G2291)</f>
        <v>0</v>
      </c>
      <c r="BL2291" s="99">
        <f>SUMIFS(通讯通路门店!$AE:$AE,通讯通路门店!$S:$S,$G2291)</f>
        <v>0</v>
      </c>
      <c r="BM2291" s="99">
        <f>SUMIFS(通讯通路门店!$AF:$AF,通讯通路门店!$S:$S,$G2291)</f>
        <v>0</v>
      </c>
      <c r="BN2291" s="99">
        <f>SUMIFS(通讯通路门店!$AG:$AG,通讯通路门店!$S:$S,$G2291)</f>
        <v>0</v>
      </c>
      <c r="BO2291" s="99">
        <f>SUMIFS(通讯通路门店!$AH:$AH,通讯通路门店!$S:$S,$G2291)</f>
        <v>0</v>
      </c>
      <c r="BP2291" s="99">
        <f>SUMIFS(通讯通路门店!$AI:$AI,通讯通路门店!$S:$S,$G2291)</f>
        <v>0</v>
      </c>
      <c r="BQ2291" s="83"/>
    </row>
    <row r="2292" spans="1:69">
      <c r="A2292" s="99" t="str">
        <f>IFERROR(_xlfn.XLOOKUP($G2292,通讯通路门店!$S$4:$S$993933,通讯通路门店!$A$4:$A$993933,0,0),"")</f>
        <v>海南省</v>
      </c>
      <c r="B2292" s="99" t="str">
        <f>IFERROR(_xlfn.XLOOKUP($G2292,通讯通路门店!$S$4:$S$993933,通讯通路门店!$B$4:$B$993933,0,0),"")</f>
        <v>乐东黎族自治县</v>
      </c>
      <c r="C2292" s="99" t="str">
        <f>IFERROR(_xlfn.XLOOKUP($G2292,通讯通路门店!$S$4:$S$993933,通讯通路门店!$C$4:$C$993933,0,0),"")</f>
        <v>乐东黎族自治县</v>
      </c>
      <c r="D2292" s="99" t="str">
        <f>IFERROR(_xlfn.XLOOKUP($G2292,通讯通路门店!$S$4:$S$993933,通讯通路门店!$D$4:$D$993933,0,0),"")</f>
        <v>万冲镇</v>
      </c>
      <c r="E2292" s="83"/>
      <c r="F2292" s="83"/>
      <c r="G2292" s="101"/>
      <c r="H2292" s="102">
        <f>IFERROR(_xlfn.XLOOKUP($G2292,通讯通路门店!$S$4:$S$993933,通讯通路门店!$R$4:$R$993933,0,0),"")</f>
        <v>0</v>
      </c>
      <c r="I2292" s="83"/>
      <c r="J2292" s="83"/>
      <c r="K2292" s="83"/>
      <c r="L2292" s="83"/>
      <c r="M2292" s="83"/>
      <c r="N2292" s="83"/>
      <c r="O2292" s="83"/>
      <c r="P2292" s="83"/>
      <c r="Q2292" s="83"/>
      <c r="R2292" s="83"/>
      <c r="S2292" s="83"/>
      <c r="T2292" s="83"/>
      <c r="U2292" s="99">
        <f>COUNTIF(通讯通路门店!$S:$S,$G2292)</f>
        <v>0</v>
      </c>
      <c r="V2292" s="99">
        <f>COUNTIFS(通讯通路门店!$S:$S,$G2292,通讯通路门店!$J:$J,"综合卖场")</f>
        <v>0</v>
      </c>
      <c r="W2292" s="99">
        <f>SUMIFS(通讯通路门店!$AJ:$AJ,通讯通路门店!$S:$S,通讯客户沙盘!$G2292)</f>
        <v>0</v>
      </c>
      <c r="X2292" s="99">
        <f t="shared" si="175"/>
        <v>0</v>
      </c>
      <c r="Y2292" s="99">
        <f>COUNTIFS(通讯通路门店!$S:$S,$G2292,通讯通路门店!$J:$J,"荣耀体验店")+COUNTIFS(通讯通路门店!$S:$S,$G2292,通讯通路门店!$J:$J,"荣耀授权专卖店")</f>
        <v>0</v>
      </c>
      <c r="Z2292" s="99">
        <f>COUNTIFS(通讯通路门店!$S:$S,$G2292,通讯通路门店!$J:$J,"VIVO体验店")</f>
        <v>0</v>
      </c>
      <c r="AA2292" s="99">
        <f>COUNTIFS(通讯通路门店!$S:$S,$G2292,通讯通路门店!$J:$J,"OPPO体验店")</f>
        <v>0</v>
      </c>
      <c r="AB2292" s="99">
        <f>COUNTIFS(通讯通路门店!$S:$S,$G2292,通讯通路门店!$J:$J,"华为授权体验店")+COUNTIFS(通讯通路门店!$S:$S,$G2292,通讯通路门店!$J:$J,"华为堡垒店")</f>
        <v>0</v>
      </c>
      <c r="AC2292" s="99">
        <f>COUNTIFS(通讯通路门店!$S:$S,$G2292,通讯通路门店!$J:$J,"小米体验店")</f>
        <v>0</v>
      </c>
      <c r="AD2292" s="99">
        <f>COUNTIFS(通讯通路门店!$S:$S,$G2292,通讯通路门店!$J:$J,"苹果体验店")</f>
        <v>0</v>
      </c>
      <c r="AE2292" s="99">
        <f>COUNTIFS(通讯通路门店!$S:$S,$G2292,通讯通路门店!$J:$J,"其他品牌专卖店")</f>
        <v>0</v>
      </c>
      <c r="AF2292" s="99">
        <f>SUMIFS(通讯通路门店!$BI:$BI,通讯通路门店!$S:$S,$G2292)</f>
        <v>0</v>
      </c>
      <c r="AG2292" s="99">
        <f>SUMIFS(通讯通路门店!$BH:$BH,通讯通路门店!$S:$S,$G2292)</f>
        <v>0</v>
      </c>
      <c r="AH2292" s="99">
        <f t="shared" si="176"/>
        <v>0</v>
      </c>
      <c r="AI2292" s="99">
        <f>SUMIFS(通讯通路门店!$BB:$BB,通讯通路门店!$S:$S,$G2292)</f>
        <v>0</v>
      </c>
      <c r="AJ2292" s="99">
        <f>SUMIFS(通讯通路门店!$BE:$BE,通讯通路门店!$S:$S,$G2292)</f>
        <v>0</v>
      </c>
      <c r="AK2292" s="99">
        <f>SUMIFS(通讯通路门店!$BG:$BG,通讯通路门店!$S:$S,$G2292)</f>
        <v>0</v>
      </c>
      <c r="AL2292" s="99">
        <f>SUMIFS(通讯通路门店!$BC:$BC,通讯通路门店!$S:$S,$G2292)</f>
        <v>0</v>
      </c>
      <c r="AM2292" s="99">
        <f>SUMIFS(通讯通路门店!$BD:$BD,通讯通路门店!$S:$S,$G2292)</f>
        <v>0</v>
      </c>
      <c r="AN2292" s="99">
        <f>SUMIFS(通讯通路门店!$BF:$BF,通讯通路门店!$S:$S,$G2292)</f>
        <v>0</v>
      </c>
      <c r="AO2292" s="99">
        <f t="shared" si="177"/>
        <v>0</v>
      </c>
      <c r="AP2292" s="99">
        <f>SUMIFS(通讯通路门店!$K:$K,通讯通路门店!$S:$S,$G2292)</f>
        <v>0</v>
      </c>
      <c r="AQ2292" s="83"/>
      <c r="AR2292" s="99">
        <f>SUMIFS(通讯通路门店!$T:$T,通讯通路门店!$S:$S,$G2292)</f>
        <v>0</v>
      </c>
      <c r="AS2292" s="99">
        <f>SUMIFS(通讯通路门店!$U:$U,通讯通路门店!$S:$S,$G2292)</f>
        <v>0</v>
      </c>
      <c r="AT2292" s="99">
        <f>SUMIFS(通讯通路门店!$V:$V,通讯通路门店!$S:$S,$G2292)</f>
        <v>0</v>
      </c>
      <c r="AU2292" s="99">
        <f>SUMIFS(通讯通路门店!$W:$W,通讯通路门店!$S:$S,$G2292)</f>
        <v>0</v>
      </c>
      <c r="AV2292" s="99">
        <f>SUMIFS(通讯通路门店!$Z:$Z,通讯通路门店!$S:$S,$G2292)</f>
        <v>0</v>
      </c>
      <c r="AW2292" s="99">
        <f>SUMIFS(通讯通路门店!$AB:$AB,通讯通路门店!$S:$S,$G2292)</f>
        <v>0</v>
      </c>
      <c r="AX2292" s="99">
        <f>SUMIFS(通讯通路门店!$X:$X,通讯通路门店!$S:$S,$G2292)</f>
        <v>0</v>
      </c>
      <c r="AY2292" s="99">
        <f>SUMIFS(通讯通路门店!$Y:$Y,通讯通路门店!$S:$S,$G2292)</f>
        <v>0</v>
      </c>
      <c r="AZ2292" s="99">
        <f>SUMIFS(通讯通路门店!$AA:$AA,通讯通路门店!$S:$S,$G2292)</f>
        <v>0</v>
      </c>
      <c r="BA2292" s="99">
        <f t="shared" si="178"/>
        <v>0</v>
      </c>
      <c r="BB2292" s="99">
        <f t="shared" si="179"/>
        <v>0</v>
      </c>
      <c r="BC2292" s="99">
        <f>SUMIFS(通讯通路门店!$W:$W,通讯通路门店!$S:$S,$G2292,通讯通路门店!$J:$J,"荣耀体验店")+SUMIFS(通讯通路门店!$W:$W,通讯通路门店!$S:$S,$G2292,通讯通路门店!$J:$J,"荣耀授权专卖店")</f>
        <v>0</v>
      </c>
      <c r="BD2292" s="99">
        <f>SUMIFS(通讯通路门店!$Z:$Z,通讯通路门店!$S:$S,$G2292,通讯通路门店!$J:$J,"VIVO体验店")</f>
        <v>0</v>
      </c>
      <c r="BE2292" s="99">
        <f>SUMIFS(通讯通路门店!$AB:$AB,通讯通路门店!$S:$S,$G2292,通讯通路门店!$J:$J,"OPPO体验店")</f>
        <v>0</v>
      </c>
      <c r="BF2292" s="99">
        <f>SUMIFS(通讯通路门店!$X:$X,通讯通路门店!$S:$S,$G2292,通讯通路门店!$J:$J,"华为授权体验店")+SUMIFS(通讯通路门店!$AA:$AA,通讯通路门店!$S:$S,$G2292,通讯通路门店!$J:$J,"华为堡垒店")</f>
        <v>0</v>
      </c>
      <c r="BG2292" s="99">
        <f>SUMIFS(通讯通路门店!$Y:$Y,通讯通路门店!$S:$S,$G2292,通讯通路门店!$J:$J,"小米体验店")</f>
        <v>0</v>
      </c>
      <c r="BH2292" s="99">
        <f>SUMIFS(通讯通路门店!$AA:$AA,通讯通路门店!$S:$S,$G2292,通讯通路门店!$J:$J,"苹果体验店")</f>
        <v>0</v>
      </c>
      <c r="BI2292" s="99">
        <f>SUMIFS(通讯通路门店!$K:$K,通讯通路门店!$S:$S,$G2292,通讯通路门店!$J:$J,"其他品牌专卖店")</f>
        <v>0</v>
      </c>
      <c r="BJ2292" s="99">
        <f>SUMIFS(通讯通路门店!$AC:$AC,通讯通路门店!$S:$S,$G2292)</f>
        <v>0</v>
      </c>
      <c r="BK2292" s="99">
        <f>SUMIFS(通讯通路门店!$AD:$AD,通讯通路门店!$S:$S,$G2292)</f>
        <v>0</v>
      </c>
      <c r="BL2292" s="99">
        <f>SUMIFS(通讯通路门店!$AE:$AE,通讯通路门店!$S:$S,$G2292)</f>
        <v>0</v>
      </c>
      <c r="BM2292" s="99">
        <f>SUMIFS(通讯通路门店!$AF:$AF,通讯通路门店!$S:$S,$G2292)</f>
        <v>0</v>
      </c>
      <c r="BN2292" s="99">
        <f>SUMIFS(通讯通路门店!$AG:$AG,通讯通路门店!$S:$S,$G2292)</f>
        <v>0</v>
      </c>
      <c r="BO2292" s="99">
        <f>SUMIFS(通讯通路门店!$AH:$AH,通讯通路门店!$S:$S,$G2292)</f>
        <v>0</v>
      </c>
      <c r="BP2292" s="99">
        <f>SUMIFS(通讯通路门店!$AI:$AI,通讯通路门店!$S:$S,$G2292)</f>
        <v>0</v>
      </c>
      <c r="BQ2292" s="83"/>
    </row>
    <row r="2293" spans="1:69">
      <c r="A2293" s="99" t="str">
        <f>IFERROR(_xlfn.XLOOKUP($G2293,通讯通路门店!$S$4:$S$993933,通讯通路门店!$A$4:$A$993933,0,0),"")</f>
        <v>海南省</v>
      </c>
      <c r="B2293" s="99" t="str">
        <f>IFERROR(_xlfn.XLOOKUP($G2293,通讯通路门店!$S$4:$S$993933,通讯通路门店!$B$4:$B$993933,0,0),"")</f>
        <v>乐东黎族自治县</v>
      </c>
      <c r="C2293" s="99" t="str">
        <f>IFERROR(_xlfn.XLOOKUP($G2293,通讯通路门店!$S$4:$S$993933,通讯通路门店!$C$4:$C$993933,0,0),"")</f>
        <v>乐东黎族自治县</v>
      </c>
      <c r="D2293" s="99" t="str">
        <f>IFERROR(_xlfn.XLOOKUP($G2293,通讯通路门店!$S$4:$S$993933,通讯通路门店!$D$4:$D$993933,0,0),"")</f>
        <v>万冲镇</v>
      </c>
      <c r="E2293" s="83"/>
      <c r="F2293" s="83"/>
      <c r="G2293" s="101"/>
      <c r="H2293" s="102">
        <f>IFERROR(_xlfn.XLOOKUP($G2293,通讯通路门店!$S$4:$S$993933,通讯通路门店!$R$4:$R$993933,0,0),"")</f>
        <v>0</v>
      </c>
      <c r="I2293" s="83"/>
      <c r="J2293" s="83"/>
      <c r="K2293" s="83"/>
      <c r="L2293" s="83"/>
      <c r="M2293" s="83"/>
      <c r="N2293" s="83"/>
      <c r="O2293" s="83"/>
      <c r="P2293" s="83"/>
      <c r="Q2293" s="83"/>
      <c r="R2293" s="83"/>
      <c r="S2293" s="83"/>
      <c r="T2293" s="83"/>
      <c r="U2293" s="99">
        <f>COUNTIF(通讯通路门店!$S:$S,$G2293)</f>
        <v>0</v>
      </c>
      <c r="V2293" s="99">
        <f>COUNTIFS(通讯通路门店!$S:$S,$G2293,通讯通路门店!$J:$J,"综合卖场")</f>
        <v>0</v>
      </c>
      <c r="W2293" s="99">
        <f>SUMIFS(通讯通路门店!$AJ:$AJ,通讯通路门店!$S:$S,通讯客户沙盘!$G2293)</f>
        <v>0</v>
      </c>
      <c r="X2293" s="99">
        <f t="shared" si="175"/>
        <v>0</v>
      </c>
      <c r="Y2293" s="99">
        <f>COUNTIFS(通讯通路门店!$S:$S,$G2293,通讯通路门店!$J:$J,"荣耀体验店")+COUNTIFS(通讯通路门店!$S:$S,$G2293,通讯通路门店!$J:$J,"荣耀授权专卖店")</f>
        <v>0</v>
      </c>
      <c r="Z2293" s="99">
        <f>COUNTIFS(通讯通路门店!$S:$S,$G2293,通讯通路门店!$J:$J,"VIVO体验店")</f>
        <v>0</v>
      </c>
      <c r="AA2293" s="99">
        <f>COUNTIFS(通讯通路门店!$S:$S,$G2293,通讯通路门店!$J:$J,"OPPO体验店")</f>
        <v>0</v>
      </c>
      <c r="AB2293" s="99">
        <f>COUNTIFS(通讯通路门店!$S:$S,$G2293,通讯通路门店!$J:$J,"华为授权体验店")+COUNTIFS(通讯通路门店!$S:$S,$G2293,通讯通路门店!$J:$J,"华为堡垒店")</f>
        <v>0</v>
      </c>
      <c r="AC2293" s="99">
        <f>COUNTIFS(通讯通路门店!$S:$S,$G2293,通讯通路门店!$J:$J,"小米体验店")</f>
        <v>0</v>
      </c>
      <c r="AD2293" s="99">
        <f>COUNTIFS(通讯通路门店!$S:$S,$G2293,通讯通路门店!$J:$J,"苹果体验店")</f>
        <v>0</v>
      </c>
      <c r="AE2293" s="99">
        <f>COUNTIFS(通讯通路门店!$S:$S,$G2293,通讯通路门店!$J:$J,"其他品牌专卖店")</f>
        <v>0</v>
      </c>
      <c r="AF2293" s="99">
        <f>SUMIFS(通讯通路门店!$BI:$BI,通讯通路门店!$S:$S,$G2293)</f>
        <v>0</v>
      </c>
      <c r="AG2293" s="99">
        <f>SUMIFS(通讯通路门店!$BH:$BH,通讯通路门店!$S:$S,$G2293)</f>
        <v>0</v>
      </c>
      <c r="AH2293" s="99">
        <f t="shared" si="176"/>
        <v>0</v>
      </c>
      <c r="AI2293" s="99">
        <f>SUMIFS(通讯通路门店!$BB:$BB,通讯通路门店!$S:$S,$G2293)</f>
        <v>0</v>
      </c>
      <c r="AJ2293" s="99">
        <f>SUMIFS(通讯通路门店!$BE:$BE,通讯通路门店!$S:$S,$G2293)</f>
        <v>0</v>
      </c>
      <c r="AK2293" s="99">
        <f>SUMIFS(通讯通路门店!$BG:$BG,通讯通路门店!$S:$S,$G2293)</f>
        <v>0</v>
      </c>
      <c r="AL2293" s="99">
        <f>SUMIFS(通讯通路门店!$BC:$BC,通讯通路门店!$S:$S,$G2293)</f>
        <v>0</v>
      </c>
      <c r="AM2293" s="99">
        <f>SUMIFS(通讯通路门店!$BD:$BD,通讯通路门店!$S:$S,$G2293)</f>
        <v>0</v>
      </c>
      <c r="AN2293" s="99">
        <f>SUMIFS(通讯通路门店!$BF:$BF,通讯通路门店!$S:$S,$G2293)</f>
        <v>0</v>
      </c>
      <c r="AO2293" s="99">
        <f t="shared" si="177"/>
        <v>0</v>
      </c>
      <c r="AP2293" s="99">
        <f>SUMIFS(通讯通路门店!$K:$K,通讯通路门店!$S:$S,$G2293)</f>
        <v>0</v>
      </c>
      <c r="AQ2293" s="83"/>
      <c r="AR2293" s="99">
        <f>SUMIFS(通讯通路门店!$T:$T,通讯通路门店!$S:$S,$G2293)</f>
        <v>0</v>
      </c>
      <c r="AS2293" s="99">
        <f>SUMIFS(通讯通路门店!$U:$U,通讯通路门店!$S:$S,$G2293)</f>
        <v>0</v>
      </c>
      <c r="AT2293" s="99">
        <f>SUMIFS(通讯通路门店!$V:$V,通讯通路门店!$S:$S,$G2293)</f>
        <v>0</v>
      </c>
      <c r="AU2293" s="99">
        <f>SUMIFS(通讯通路门店!$W:$W,通讯通路门店!$S:$S,$G2293)</f>
        <v>0</v>
      </c>
      <c r="AV2293" s="99">
        <f>SUMIFS(通讯通路门店!$Z:$Z,通讯通路门店!$S:$S,$G2293)</f>
        <v>0</v>
      </c>
      <c r="AW2293" s="99">
        <f>SUMIFS(通讯通路门店!$AB:$AB,通讯通路门店!$S:$S,$G2293)</f>
        <v>0</v>
      </c>
      <c r="AX2293" s="99">
        <f>SUMIFS(通讯通路门店!$X:$X,通讯通路门店!$S:$S,$G2293)</f>
        <v>0</v>
      </c>
      <c r="AY2293" s="99">
        <f>SUMIFS(通讯通路门店!$Y:$Y,通讯通路门店!$S:$S,$G2293)</f>
        <v>0</v>
      </c>
      <c r="AZ2293" s="99">
        <f>SUMIFS(通讯通路门店!$AA:$AA,通讯通路门店!$S:$S,$G2293)</f>
        <v>0</v>
      </c>
      <c r="BA2293" s="99">
        <f t="shared" si="178"/>
        <v>0</v>
      </c>
      <c r="BB2293" s="99">
        <f t="shared" si="179"/>
        <v>0</v>
      </c>
      <c r="BC2293" s="99">
        <f>SUMIFS(通讯通路门店!$W:$W,通讯通路门店!$S:$S,$G2293,通讯通路门店!$J:$J,"荣耀体验店")+SUMIFS(通讯通路门店!$W:$W,通讯通路门店!$S:$S,$G2293,通讯通路门店!$J:$J,"荣耀授权专卖店")</f>
        <v>0</v>
      </c>
      <c r="BD2293" s="99">
        <f>SUMIFS(通讯通路门店!$Z:$Z,通讯通路门店!$S:$S,$G2293,通讯通路门店!$J:$J,"VIVO体验店")</f>
        <v>0</v>
      </c>
      <c r="BE2293" s="99">
        <f>SUMIFS(通讯通路门店!$AB:$AB,通讯通路门店!$S:$S,$G2293,通讯通路门店!$J:$J,"OPPO体验店")</f>
        <v>0</v>
      </c>
      <c r="BF2293" s="99">
        <f>SUMIFS(通讯通路门店!$X:$X,通讯通路门店!$S:$S,$G2293,通讯通路门店!$J:$J,"华为授权体验店")+SUMIFS(通讯通路门店!$AA:$AA,通讯通路门店!$S:$S,$G2293,通讯通路门店!$J:$J,"华为堡垒店")</f>
        <v>0</v>
      </c>
      <c r="BG2293" s="99">
        <f>SUMIFS(通讯通路门店!$Y:$Y,通讯通路门店!$S:$S,$G2293,通讯通路门店!$J:$J,"小米体验店")</f>
        <v>0</v>
      </c>
      <c r="BH2293" s="99">
        <f>SUMIFS(通讯通路门店!$AA:$AA,通讯通路门店!$S:$S,$G2293,通讯通路门店!$J:$J,"苹果体验店")</f>
        <v>0</v>
      </c>
      <c r="BI2293" s="99">
        <f>SUMIFS(通讯通路门店!$K:$K,通讯通路门店!$S:$S,$G2293,通讯通路门店!$J:$J,"其他品牌专卖店")</f>
        <v>0</v>
      </c>
      <c r="BJ2293" s="99">
        <f>SUMIFS(通讯通路门店!$AC:$AC,通讯通路门店!$S:$S,$G2293)</f>
        <v>0</v>
      </c>
      <c r="BK2293" s="99">
        <f>SUMIFS(通讯通路门店!$AD:$AD,通讯通路门店!$S:$S,$G2293)</f>
        <v>0</v>
      </c>
      <c r="BL2293" s="99">
        <f>SUMIFS(通讯通路门店!$AE:$AE,通讯通路门店!$S:$S,$G2293)</f>
        <v>0</v>
      </c>
      <c r="BM2293" s="99">
        <f>SUMIFS(通讯通路门店!$AF:$AF,通讯通路门店!$S:$S,$G2293)</f>
        <v>0</v>
      </c>
      <c r="BN2293" s="99">
        <f>SUMIFS(通讯通路门店!$AG:$AG,通讯通路门店!$S:$S,$G2293)</f>
        <v>0</v>
      </c>
      <c r="BO2293" s="99">
        <f>SUMIFS(通讯通路门店!$AH:$AH,通讯通路门店!$S:$S,$G2293)</f>
        <v>0</v>
      </c>
      <c r="BP2293" s="99">
        <f>SUMIFS(通讯通路门店!$AI:$AI,通讯通路门店!$S:$S,$G2293)</f>
        <v>0</v>
      </c>
      <c r="BQ2293" s="83"/>
    </row>
    <row r="2294" spans="1:69">
      <c r="A2294" s="99" t="str">
        <f>IFERROR(_xlfn.XLOOKUP($G2294,通讯通路门店!$S$4:$S$993933,通讯通路门店!$A$4:$A$993933,0,0),"")</f>
        <v>海南省</v>
      </c>
      <c r="B2294" s="99" t="str">
        <f>IFERROR(_xlfn.XLOOKUP($G2294,通讯通路门店!$S$4:$S$993933,通讯通路门店!$B$4:$B$993933,0,0),"")</f>
        <v>乐东黎族自治县</v>
      </c>
      <c r="C2294" s="99" t="str">
        <f>IFERROR(_xlfn.XLOOKUP($G2294,通讯通路门店!$S$4:$S$993933,通讯通路门店!$C$4:$C$993933,0,0),"")</f>
        <v>乐东黎族自治县</v>
      </c>
      <c r="D2294" s="99" t="str">
        <f>IFERROR(_xlfn.XLOOKUP($G2294,通讯通路门店!$S$4:$S$993933,通讯通路门店!$D$4:$D$993933,0,0),"")</f>
        <v>万冲镇</v>
      </c>
      <c r="E2294" s="83"/>
      <c r="F2294" s="83"/>
      <c r="G2294" s="101"/>
      <c r="H2294" s="102">
        <f>IFERROR(_xlfn.XLOOKUP($G2294,通讯通路门店!$S$4:$S$993933,通讯通路门店!$R$4:$R$993933,0,0),"")</f>
        <v>0</v>
      </c>
      <c r="I2294" s="83"/>
      <c r="J2294" s="83"/>
      <c r="K2294" s="83"/>
      <c r="L2294" s="83"/>
      <c r="M2294" s="83"/>
      <c r="N2294" s="83"/>
      <c r="O2294" s="83"/>
      <c r="P2294" s="83"/>
      <c r="Q2294" s="83"/>
      <c r="R2294" s="83"/>
      <c r="S2294" s="83"/>
      <c r="T2294" s="83"/>
      <c r="U2294" s="99">
        <f>COUNTIF(通讯通路门店!$S:$S,$G2294)</f>
        <v>0</v>
      </c>
      <c r="V2294" s="99">
        <f>COUNTIFS(通讯通路门店!$S:$S,$G2294,通讯通路门店!$J:$J,"综合卖场")</f>
        <v>0</v>
      </c>
      <c r="W2294" s="99">
        <f>SUMIFS(通讯通路门店!$AJ:$AJ,通讯通路门店!$S:$S,通讯客户沙盘!$G2294)</f>
        <v>0</v>
      </c>
      <c r="X2294" s="99">
        <f t="shared" si="175"/>
        <v>0</v>
      </c>
      <c r="Y2294" s="99">
        <f>COUNTIFS(通讯通路门店!$S:$S,$G2294,通讯通路门店!$J:$J,"荣耀体验店")+COUNTIFS(通讯通路门店!$S:$S,$G2294,通讯通路门店!$J:$J,"荣耀授权专卖店")</f>
        <v>0</v>
      </c>
      <c r="Z2294" s="99">
        <f>COUNTIFS(通讯通路门店!$S:$S,$G2294,通讯通路门店!$J:$J,"VIVO体验店")</f>
        <v>0</v>
      </c>
      <c r="AA2294" s="99">
        <f>COUNTIFS(通讯通路门店!$S:$S,$G2294,通讯通路门店!$J:$J,"OPPO体验店")</f>
        <v>0</v>
      </c>
      <c r="AB2294" s="99">
        <f>COUNTIFS(通讯通路门店!$S:$S,$G2294,通讯通路门店!$J:$J,"华为授权体验店")+COUNTIFS(通讯通路门店!$S:$S,$G2294,通讯通路门店!$J:$J,"华为堡垒店")</f>
        <v>0</v>
      </c>
      <c r="AC2294" s="99">
        <f>COUNTIFS(通讯通路门店!$S:$S,$G2294,通讯通路门店!$J:$J,"小米体验店")</f>
        <v>0</v>
      </c>
      <c r="AD2294" s="99">
        <f>COUNTIFS(通讯通路门店!$S:$S,$G2294,通讯通路门店!$J:$J,"苹果体验店")</f>
        <v>0</v>
      </c>
      <c r="AE2294" s="99">
        <f>COUNTIFS(通讯通路门店!$S:$S,$G2294,通讯通路门店!$J:$J,"其他品牌专卖店")</f>
        <v>0</v>
      </c>
      <c r="AF2294" s="99">
        <f>SUMIFS(通讯通路门店!$BI:$BI,通讯通路门店!$S:$S,$G2294)</f>
        <v>0</v>
      </c>
      <c r="AG2294" s="99">
        <f>SUMIFS(通讯通路门店!$BH:$BH,通讯通路门店!$S:$S,$G2294)</f>
        <v>0</v>
      </c>
      <c r="AH2294" s="99">
        <f t="shared" si="176"/>
        <v>0</v>
      </c>
      <c r="AI2294" s="99">
        <f>SUMIFS(通讯通路门店!$BB:$BB,通讯通路门店!$S:$S,$G2294)</f>
        <v>0</v>
      </c>
      <c r="AJ2294" s="99">
        <f>SUMIFS(通讯通路门店!$BE:$BE,通讯通路门店!$S:$S,$G2294)</f>
        <v>0</v>
      </c>
      <c r="AK2294" s="99">
        <f>SUMIFS(通讯通路门店!$BG:$BG,通讯通路门店!$S:$S,$G2294)</f>
        <v>0</v>
      </c>
      <c r="AL2294" s="99">
        <f>SUMIFS(通讯通路门店!$BC:$BC,通讯通路门店!$S:$S,$G2294)</f>
        <v>0</v>
      </c>
      <c r="AM2294" s="99">
        <f>SUMIFS(通讯通路门店!$BD:$BD,通讯通路门店!$S:$S,$G2294)</f>
        <v>0</v>
      </c>
      <c r="AN2294" s="99">
        <f>SUMIFS(通讯通路门店!$BF:$BF,通讯通路门店!$S:$S,$G2294)</f>
        <v>0</v>
      </c>
      <c r="AO2294" s="99">
        <f t="shared" si="177"/>
        <v>0</v>
      </c>
      <c r="AP2294" s="99">
        <f>SUMIFS(通讯通路门店!$K:$K,通讯通路门店!$S:$S,$G2294)</f>
        <v>0</v>
      </c>
      <c r="AQ2294" s="83"/>
      <c r="AR2294" s="99">
        <f>SUMIFS(通讯通路门店!$T:$T,通讯通路门店!$S:$S,$G2294)</f>
        <v>0</v>
      </c>
      <c r="AS2294" s="99">
        <f>SUMIFS(通讯通路门店!$U:$U,通讯通路门店!$S:$S,$G2294)</f>
        <v>0</v>
      </c>
      <c r="AT2294" s="99">
        <f>SUMIFS(通讯通路门店!$V:$V,通讯通路门店!$S:$S,$G2294)</f>
        <v>0</v>
      </c>
      <c r="AU2294" s="99">
        <f>SUMIFS(通讯通路门店!$W:$W,通讯通路门店!$S:$S,$G2294)</f>
        <v>0</v>
      </c>
      <c r="AV2294" s="99">
        <f>SUMIFS(通讯通路门店!$Z:$Z,通讯通路门店!$S:$S,$G2294)</f>
        <v>0</v>
      </c>
      <c r="AW2294" s="99">
        <f>SUMIFS(通讯通路门店!$AB:$AB,通讯通路门店!$S:$S,$G2294)</f>
        <v>0</v>
      </c>
      <c r="AX2294" s="99">
        <f>SUMIFS(通讯通路门店!$X:$X,通讯通路门店!$S:$S,$G2294)</f>
        <v>0</v>
      </c>
      <c r="AY2294" s="99">
        <f>SUMIFS(通讯通路门店!$Y:$Y,通讯通路门店!$S:$S,$G2294)</f>
        <v>0</v>
      </c>
      <c r="AZ2294" s="99">
        <f>SUMIFS(通讯通路门店!$AA:$AA,通讯通路门店!$S:$S,$G2294)</f>
        <v>0</v>
      </c>
      <c r="BA2294" s="99">
        <f t="shared" si="178"/>
        <v>0</v>
      </c>
      <c r="BB2294" s="99">
        <f t="shared" si="179"/>
        <v>0</v>
      </c>
      <c r="BC2294" s="99">
        <f>SUMIFS(通讯通路门店!$W:$W,通讯通路门店!$S:$S,$G2294,通讯通路门店!$J:$J,"荣耀体验店")+SUMIFS(通讯通路门店!$W:$W,通讯通路门店!$S:$S,$G2294,通讯通路门店!$J:$J,"荣耀授权专卖店")</f>
        <v>0</v>
      </c>
      <c r="BD2294" s="99">
        <f>SUMIFS(通讯通路门店!$Z:$Z,通讯通路门店!$S:$S,$G2294,通讯通路门店!$J:$J,"VIVO体验店")</f>
        <v>0</v>
      </c>
      <c r="BE2294" s="99">
        <f>SUMIFS(通讯通路门店!$AB:$AB,通讯通路门店!$S:$S,$G2294,通讯通路门店!$J:$J,"OPPO体验店")</f>
        <v>0</v>
      </c>
      <c r="BF2294" s="99">
        <f>SUMIFS(通讯通路门店!$X:$X,通讯通路门店!$S:$S,$G2294,通讯通路门店!$J:$J,"华为授权体验店")+SUMIFS(通讯通路门店!$AA:$AA,通讯通路门店!$S:$S,$G2294,通讯通路门店!$J:$J,"华为堡垒店")</f>
        <v>0</v>
      </c>
      <c r="BG2294" s="99">
        <f>SUMIFS(通讯通路门店!$Y:$Y,通讯通路门店!$S:$S,$G2294,通讯通路门店!$J:$J,"小米体验店")</f>
        <v>0</v>
      </c>
      <c r="BH2294" s="99">
        <f>SUMIFS(通讯通路门店!$AA:$AA,通讯通路门店!$S:$S,$G2294,通讯通路门店!$J:$J,"苹果体验店")</f>
        <v>0</v>
      </c>
      <c r="BI2294" s="99">
        <f>SUMIFS(通讯通路门店!$K:$K,通讯通路门店!$S:$S,$G2294,通讯通路门店!$J:$J,"其他品牌专卖店")</f>
        <v>0</v>
      </c>
      <c r="BJ2294" s="99">
        <f>SUMIFS(通讯通路门店!$AC:$AC,通讯通路门店!$S:$S,$G2294)</f>
        <v>0</v>
      </c>
      <c r="BK2294" s="99">
        <f>SUMIFS(通讯通路门店!$AD:$AD,通讯通路门店!$S:$S,$G2294)</f>
        <v>0</v>
      </c>
      <c r="BL2294" s="99">
        <f>SUMIFS(通讯通路门店!$AE:$AE,通讯通路门店!$S:$S,$G2294)</f>
        <v>0</v>
      </c>
      <c r="BM2294" s="99">
        <f>SUMIFS(通讯通路门店!$AF:$AF,通讯通路门店!$S:$S,$G2294)</f>
        <v>0</v>
      </c>
      <c r="BN2294" s="99">
        <f>SUMIFS(通讯通路门店!$AG:$AG,通讯通路门店!$S:$S,$G2294)</f>
        <v>0</v>
      </c>
      <c r="BO2294" s="99">
        <f>SUMIFS(通讯通路门店!$AH:$AH,通讯通路门店!$S:$S,$G2294)</f>
        <v>0</v>
      </c>
      <c r="BP2294" s="99">
        <f>SUMIFS(通讯通路门店!$AI:$AI,通讯通路门店!$S:$S,$G2294)</f>
        <v>0</v>
      </c>
      <c r="BQ2294" s="83"/>
    </row>
    <row r="2295" spans="1:69">
      <c r="A2295" s="99" t="str">
        <f>IFERROR(_xlfn.XLOOKUP($G2295,通讯通路门店!$S$4:$S$993933,通讯通路门店!$A$4:$A$993933,0,0),"")</f>
        <v>海南省</v>
      </c>
      <c r="B2295" s="99" t="str">
        <f>IFERROR(_xlfn.XLOOKUP($G2295,通讯通路门店!$S$4:$S$993933,通讯通路门店!$B$4:$B$993933,0,0),"")</f>
        <v>乐东黎族自治县</v>
      </c>
      <c r="C2295" s="99" t="str">
        <f>IFERROR(_xlfn.XLOOKUP($G2295,通讯通路门店!$S$4:$S$993933,通讯通路门店!$C$4:$C$993933,0,0),"")</f>
        <v>乐东黎族自治县</v>
      </c>
      <c r="D2295" s="99" t="str">
        <f>IFERROR(_xlfn.XLOOKUP($G2295,通讯通路门店!$S$4:$S$993933,通讯通路门店!$D$4:$D$993933,0,0),"")</f>
        <v>万冲镇</v>
      </c>
      <c r="E2295" s="83"/>
      <c r="F2295" s="83"/>
      <c r="G2295" s="101"/>
      <c r="H2295" s="102">
        <f>IFERROR(_xlfn.XLOOKUP($G2295,通讯通路门店!$S$4:$S$993933,通讯通路门店!$R$4:$R$993933,0,0),"")</f>
        <v>0</v>
      </c>
      <c r="I2295" s="83"/>
      <c r="J2295" s="83"/>
      <c r="K2295" s="83"/>
      <c r="L2295" s="83"/>
      <c r="M2295" s="83"/>
      <c r="N2295" s="83"/>
      <c r="O2295" s="83"/>
      <c r="P2295" s="83"/>
      <c r="Q2295" s="83"/>
      <c r="R2295" s="83"/>
      <c r="S2295" s="83"/>
      <c r="T2295" s="83"/>
      <c r="U2295" s="99">
        <f>COUNTIF(通讯通路门店!$S:$S,$G2295)</f>
        <v>0</v>
      </c>
      <c r="V2295" s="99">
        <f>COUNTIFS(通讯通路门店!$S:$S,$G2295,通讯通路门店!$J:$J,"综合卖场")</f>
        <v>0</v>
      </c>
      <c r="W2295" s="99">
        <f>SUMIFS(通讯通路门店!$AJ:$AJ,通讯通路门店!$S:$S,通讯客户沙盘!$G2295)</f>
        <v>0</v>
      </c>
      <c r="X2295" s="99">
        <f t="shared" si="175"/>
        <v>0</v>
      </c>
      <c r="Y2295" s="99">
        <f>COUNTIFS(通讯通路门店!$S:$S,$G2295,通讯通路门店!$J:$J,"荣耀体验店")+COUNTIFS(通讯通路门店!$S:$S,$G2295,通讯通路门店!$J:$J,"荣耀授权专卖店")</f>
        <v>0</v>
      </c>
      <c r="Z2295" s="99">
        <f>COUNTIFS(通讯通路门店!$S:$S,$G2295,通讯通路门店!$J:$J,"VIVO体验店")</f>
        <v>0</v>
      </c>
      <c r="AA2295" s="99">
        <f>COUNTIFS(通讯通路门店!$S:$S,$G2295,通讯通路门店!$J:$J,"OPPO体验店")</f>
        <v>0</v>
      </c>
      <c r="AB2295" s="99">
        <f>COUNTIFS(通讯通路门店!$S:$S,$G2295,通讯通路门店!$J:$J,"华为授权体验店")+COUNTIFS(通讯通路门店!$S:$S,$G2295,通讯通路门店!$J:$J,"华为堡垒店")</f>
        <v>0</v>
      </c>
      <c r="AC2295" s="99">
        <f>COUNTIFS(通讯通路门店!$S:$S,$G2295,通讯通路门店!$J:$J,"小米体验店")</f>
        <v>0</v>
      </c>
      <c r="AD2295" s="99">
        <f>COUNTIFS(通讯通路门店!$S:$S,$G2295,通讯通路门店!$J:$J,"苹果体验店")</f>
        <v>0</v>
      </c>
      <c r="AE2295" s="99">
        <f>COUNTIFS(通讯通路门店!$S:$S,$G2295,通讯通路门店!$J:$J,"其他品牌专卖店")</f>
        <v>0</v>
      </c>
      <c r="AF2295" s="99">
        <f>SUMIFS(通讯通路门店!$BI:$BI,通讯通路门店!$S:$S,$G2295)</f>
        <v>0</v>
      </c>
      <c r="AG2295" s="99">
        <f>SUMIFS(通讯通路门店!$BH:$BH,通讯通路门店!$S:$S,$G2295)</f>
        <v>0</v>
      </c>
      <c r="AH2295" s="99">
        <f t="shared" si="176"/>
        <v>0</v>
      </c>
      <c r="AI2295" s="99">
        <f>SUMIFS(通讯通路门店!$BB:$BB,通讯通路门店!$S:$S,$G2295)</f>
        <v>0</v>
      </c>
      <c r="AJ2295" s="99">
        <f>SUMIFS(通讯通路门店!$BE:$BE,通讯通路门店!$S:$S,$G2295)</f>
        <v>0</v>
      </c>
      <c r="AK2295" s="99">
        <f>SUMIFS(通讯通路门店!$BG:$BG,通讯通路门店!$S:$S,$G2295)</f>
        <v>0</v>
      </c>
      <c r="AL2295" s="99">
        <f>SUMIFS(通讯通路门店!$BC:$BC,通讯通路门店!$S:$S,$G2295)</f>
        <v>0</v>
      </c>
      <c r="AM2295" s="99">
        <f>SUMIFS(通讯通路门店!$BD:$BD,通讯通路门店!$S:$S,$G2295)</f>
        <v>0</v>
      </c>
      <c r="AN2295" s="99">
        <f>SUMIFS(通讯通路门店!$BF:$BF,通讯通路门店!$S:$S,$G2295)</f>
        <v>0</v>
      </c>
      <c r="AO2295" s="99">
        <f t="shared" si="177"/>
        <v>0</v>
      </c>
      <c r="AP2295" s="99">
        <f>SUMIFS(通讯通路门店!$K:$K,通讯通路门店!$S:$S,$G2295)</f>
        <v>0</v>
      </c>
      <c r="AQ2295" s="83"/>
      <c r="AR2295" s="99">
        <f>SUMIFS(通讯通路门店!$T:$T,通讯通路门店!$S:$S,$G2295)</f>
        <v>0</v>
      </c>
      <c r="AS2295" s="99">
        <f>SUMIFS(通讯通路门店!$U:$U,通讯通路门店!$S:$S,$G2295)</f>
        <v>0</v>
      </c>
      <c r="AT2295" s="99">
        <f>SUMIFS(通讯通路门店!$V:$V,通讯通路门店!$S:$S,$G2295)</f>
        <v>0</v>
      </c>
      <c r="AU2295" s="99">
        <f>SUMIFS(通讯通路门店!$W:$W,通讯通路门店!$S:$S,$G2295)</f>
        <v>0</v>
      </c>
      <c r="AV2295" s="99">
        <f>SUMIFS(通讯通路门店!$Z:$Z,通讯通路门店!$S:$S,$G2295)</f>
        <v>0</v>
      </c>
      <c r="AW2295" s="99">
        <f>SUMIFS(通讯通路门店!$AB:$AB,通讯通路门店!$S:$S,$G2295)</f>
        <v>0</v>
      </c>
      <c r="AX2295" s="99">
        <f>SUMIFS(通讯通路门店!$X:$X,通讯通路门店!$S:$S,$G2295)</f>
        <v>0</v>
      </c>
      <c r="AY2295" s="99">
        <f>SUMIFS(通讯通路门店!$Y:$Y,通讯通路门店!$S:$S,$G2295)</f>
        <v>0</v>
      </c>
      <c r="AZ2295" s="99">
        <f>SUMIFS(通讯通路门店!$AA:$AA,通讯通路门店!$S:$S,$G2295)</f>
        <v>0</v>
      </c>
      <c r="BA2295" s="99">
        <f t="shared" si="178"/>
        <v>0</v>
      </c>
      <c r="BB2295" s="99">
        <f t="shared" si="179"/>
        <v>0</v>
      </c>
      <c r="BC2295" s="99">
        <f>SUMIFS(通讯通路门店!$W:$W,通讯通路门店!$S:$S,$G2295,通讯通路门店!$J:$J,"荣耀体验店")+SUMIFS(通讯通路门店!$W:$W,通讯通路门店!$S:$S,$G2295,通讯通路门店!$J:$J,"荣耀授权专卖店")</f>
        <v>0</v>
      </c>
      <c r="BD2295" s="99">
        <f>SUMIFS(通讯通路门店!$Z:$Z,通讯通路门店!$S:$S,$G2295,通讯通路门店!$J:$J,"VIVO体验店")</f>
        <v>0</v>
      </c>
      <c r="BE2295" s="99">
        <f>SUMIFS(通讯通路门店!$AB:$AB,通讯通路门店!$S:$S,$G2295,通讯通路门店!$J:$J,"OPPO体验店")</f>
        <v>0</v>
      </c>
      <c r="BF2295" s="99">
        <f>SUMIFS(通讯通路门店!$X:$X,通讯通路门店!$S:$S,$G2295,通讯通路门店!$J:$J,"华为授权体验店")+SUMIFS(通讯通路门店!$AA:$AA,通讯通路门店!$S:$S,$G2295,通讯通路门店!$J:$J,"华为堡垒店")</f>
        <v>0</v>
      </c>
      <c r="BG2295" s="99">
        <f>SUMIFS(通讯通路门店!$Y:$Y,通讯通路门店!$S:$S,$G2295,通讯通路门店!$J:$J,"小米体验店")</f>
        <v>0</v>
      </c>
      <c r="BH2295" s="99">
        <f>SUMIFS(通讯通路门店!$AA:$AA,通讯通路门店!$S:$S,$G2295,通讯通路门店!$J:$J,"苹果体验店")</f>
        <v>0</v>
      </c>
      <c r="BI2295" s="99">
        <f>SUMIFS(通讯通路门店!$K:$K,通讯通路门店!$S:$S,$G2295,通讯通路门店!$J:$J,"其他品牌专卖店")</f>
        <v>0</v>
      </c>
      <c r="BJ2295" s="99">
        <f>SUMIFS(通讯通路门店!$AC:$AC,通讯通路门店!$S:$S,$G2295)</f>
        <v>0</v>
      </c>
      <c r="BK2295" s="99">
        <f>SUMIFS(通讯通路门店!$AD:$AD,通讯通路门店!$S:$S,$G2295)</f>
        <v>0</v>
      </c>
      <c r="BL2295" s="99">
        <f>SUMIFS(通讯通路门店!$AE:$AE,通讯通路门店!$S:$S,$G2295)</f>
        <v>0</v>
      </c>
      <c r="BM2295" s="99">
        <f>SUMIFS(通讯通路门店!$AF:$AF,通讯通路门店!$S:$S,$G2295)</f>
        <v>0</v>
      </c>
      <c r="BN2295" s="99">
        <f>SUMIFS(通讯通路门店!$AG:$AG,通讯通路门店!$S:$S,$G2295)</f>
        <v>0</v>
      </c>
      <c r="BO2295" s="99">
        <f>SUMIFS(通讯通路门店!$AH:$AH,通讯通路门店!$S:$S,$G2295)</f>
        <v>0</v>
      </c>
      <c r="BP2295" s="99">
        <f>SUMIFS(通讯通路门店!$AI:$AI,通讯通路门店!$S:$S,$G2295)</f>
        <v>0</v>
      </c>
      <c r="BQ2295" s="83"/>
    </row>
    <row r="2296" spans="1:69">
      <c r="A2296" s="99" t="str">
        <f>IFERROR(_xlfn.XLOOKUP($G2296,通讯通路门店!$S$4:$S$993933,通讯通路门店!$A$4:$A$993933,0,0),"")</f>
        <v>海南省</v>
      </c>
      <c r="B2296" s="99" t="str">
        <f>IFERROR(_xlfn.XLOOKUP($G2296,通讯通路门店!$S$4:$S$993933,通讯通路门店!$B$4:$B$993933,0,0),"")</f>
        <v>乐东黎族自治县</v>
      </c>
      <c r="C2296" s="99" t="str">
        <f>IFERROR(_xlfn.XLOOKUP($G2296,通讯通路门店!$S$4:$S$993933,通讯通路门店!$C$4:$C$993933,0,0),"")</f>
        <v>乐东黎族自治县</v>
      </c>
      <c r="D2296" s="99" t="str">
        <f>IFERROR(_xlfn.XLOOKUP($G2296,通讯通路门店!$S$4:$S$993933,通讯通路门店!$D$4:$D$993933,0,0),"")</f>
        <v>万冲镇</v>
      </c>
      <c r="E2296" s="83"/>
      <c r="F2296" s="83"/>
      <c r="G2296" s="101"/>
      <c r="H2296" s="102">
        <f>IFERROR(_xlfn.XLOOKUP($G2296,通讯通路门店!$S$4:$S$993933,通讯通路门店!$R$4:$R$993933,0,0),"")</f>
        <v>0</v>
      </c>
      <c r="I2296" s="83"/>
      <c r="J2296" s="83"/>
      <c r="K2296" s="83"/>
      <c r="L2296" s="83"/>
      <c r="M2296" s="83"/>
      <c r="N2296" s="83"/>
      <c r="O2296" s="83"/>
      <c r="P2296" s="83"/>
      <c r="Q2296" s="83"/>
      <c r="R2296" s="83"/>
      <c r="S2296" s="83"/>
      <c r="T2296" s="83"/>
      <c r="U2296" s="99">
        <f>COUNTIF(通讯通路门店!$S:$S,$G2296)</f>
        <v>0</v>
      </c>
      <c r="V2296" s="99">
        <f>COUNTIFS(通讯通路门店!$S:$S,$G2296,通讯通路门店!$J:$J,"综合卖场")</f>
        <v>0</v>
      </c>
      <c r="W2296" s="99">
        <f>SUMIFS(通讯通路门店!$AJ:$AJ,通讯通路门店!$S:$S,通讯客户沙盘!$G2296)</f>
        <v>0</v>
      </c>
      <c r="X2296" s="99">
        <f t="shared" si="175"/>
        <v>0</v>
      </c>
      <c r="Y2296" s="99">
        <f>COUNTIFS(通讯通路门店!$S:$S,$G2296,通讯通路门店!$J:$J,"荣耀体验店")+COUNTIFS(通讯通路门店!$S:$S,$G2296,通讯通路门店!$J:$J,"荣耀授权专卖店")</f>
        <v>0</v>
      </c>
      <c r="Z2296" s="99">
        <f>COUNTIFS(通讯通路门店!$S:$S,$G2296,通讯通路门店!$J:$J,"VIVO体验店")</f>
        <v>0</v>
      </c>
      <c r="AA2296" s="99">
        <f>COUNTIFS(通讯通路门店!$S:$S,$G2296,通讯通路门店!$J:$J,"OPPO体验店")</f>
        <v>0</v>
      </c>
      <c r="AB2296" s="99">
        <f>COUNTIFS(通讯通路门店!$S:$S,$G2296,通讯通路门店!$J:$J,"华为授权体验店")+COUNTIFS(通讯通路门店!$S:$S,$G2296,通讯通路门店!$J:$J,"华为堡垒店")</f>
        <v>0</v>
      </c>
      <c r="AC2296" s="99">
        <f>COUNTIFS(通讯通路门店!$S:$S,$G2296,通讯通路门店!$J:$J,"小米体验店")</f>
        <v>0</v>
      </c>
      <c r="AD2296" s="99">
        <f>COUNTIFS(通讯通路门店!$S:$S,$G2296,通讯通路门店!$J:$J,"苹果体验店")</f>
        <v>0</v>
      </c>
      <c r="AE2296" s="99">
        <f>COUNTIFS(通讯通路门店!$S:$S,$G2296,通讯通路门店!$J:$J,"其他品牌专卖店")</f>
        <v>0</v>
      </c>
      <c r="AF2296" s="99">
        <f>SUMIFS(通讯通路门店!$BI:$BI,通讯通路门店!$S:$S,$G2296)</f>
        <v>0</v>
      </c>
      <c r="AG2296" s="99">
        <f>SUMIFS(通讯通路门店!$BH:$BH,通讯通路门店!$S:$S,$G2296)</f>
        <v>0</v>
      </c>
      <c r="AH2296" s="99">
        <f t="shared" si="176"/>
        <v>0</v>
      </c>
      <c r="AI2296" s="99">
        <f>SUMIFS(通讯通路门店!$BB:$BB,通讯通路门店!$S:$S,$G2296)</f>
        <v>0</v>
      </c>
      <c r="AJ2296" s="99">
        <f>SUMIFS(通讯通路门店!$BE:$BE,通讯通路门店!$S:$S,$G2296)</f>
        <v>0</v>
      </c>
      <c r="AK2296" s="99">
        <f>SUMIFS(通讯通路门店!$BG:$BG,通讯通路门店!$S:$S,$G2296)</f>
        <v>0</v>
      </c>
      <c r="AL2296" s="99">
        <f>SUMIFS(通讯通路门店!$BC:$BC,通讯通路门店!$S:$S,$G2296)</f>
        <v>0</v>
      </c>
      <c r="AM2296" s="99">
        <f>SUMIFS(通讯通路门店!$BD:$BD,通讯通路门店!$S:$S,$G2296)</f>
        <v>0</v>
      </c>
      <c r="AN2296" s="99">
        <f>SUMIFS(通讯通路门店!$BF:$BF,通讯通路门店!$S:$S,$G2296)</f>
        <v>0</v>
      </c>
      <c r="AO2296" s="99">
        <f t="shared" si="177"/>
        <v>0</v>
      </c>
      <c r="AP2296" s="99">
        <f>SUMIFS(通讯通路门店!$K:$K,通讯通路门店!$S:$S,$G2296)</f>
        <v>0</v>
      </c>
      <c r="AQ2296" s="83"/>
      <c r="AR2296" s="99">
        <f>SUMIFS(通讯通路门店!$T:$T,通讯通路门店!$S:$S,$G2296)</f>
        <v>0</v>
      </c>
      <c r="AS2296" s="99">
        <f>SUMIFS(通讯通路门店!$U:$U,通讯通路门店!$S:$S,$G2296)</f>
        <v>0</v>
      </c>
      <c r="AT2296" s="99">
        <f>SUMIFS(通讯通路门店!$V:$V,通讯通路门店!$S:$S,$G2296)</f>
        <v>0</v>
      </c>
      <c r="AU2296" s="99">
        <f>SUMIFS(通讯通路门店!$W:$W,通讯通路门店!$S:$S,$G2296)</f>
        <v>0</v>
      </c>
      <c r="AV2296" s="99">
        <f>SUMIFS(通讯通路门店!$Z:$Z,通讯通路门店!$S:$S,$G2296)</f>
        <v>0</v>
      </c>
      <c r="AW2296" s="99">
        <f>SUMIFS(通讯通路门店!$AB:$AB,通讯通路门店!$S:$S,$G2296)</f>
        <v>0</v>
      </c>
      <c r="AX2296" s="99">
        <f>SUMIFS(通讯通路门店!$X:$X,通讯通路门店!$S:$S,$G2296)</f>
        <v>0</v>
      </c>
      <c r="AY2296" s="99">
        <f>SUMIFS(通讯通路门店!$Y:$Y,通讯通路门店!$S:$S,$G2296)</f>
        <v>0</v>
      </c>
      <c r="AZ2296" s="99">
        <f>SUMIFS(通讯通路门店!$AA:$AA,通讯通路门店!$S:$S,$G2296)</f>
        <v>0</v>
      </c>
      <c r="BA2296" s="99">
        <f t="shared" si="178"/>
        <v>0</v>
      </c>
      <c r="BB2296" s="99">
        <f t="shared" si="179"/>
        <v>0</v>
      </c>
      <c r="BC2296" s="99">
        <f>SUMIFS(通讯通路门店!$W:$W,通讯通路门店!$S:$S,$G2296,通讯通路门店!$J:$J,"荣耀体验店")+SUMIFS(通讯通路门店!$W:$W,通讯通路门店!$S:$S,$G2296,通讯通路门店!$J:$J,"荣耀授权专卖店")</f>
        <v>0</v>
      </c>
      <c r="BD2296" s="99">
        <f>SUMIFS(通讯通路门店!$Z:$Z,通讯通路门店!$S:$S,$G2296,通讯通路门店!$J:$J,"VIVO体验店")</f>
        <v>0</v>
      </c>
      <c r="BE2296" s="99">
        <f>SUMIFS(通讯通路门店!$AB:$AB,通讯通路门店!$S:$S,$G2296,通讯通路门店!$J:$J,"OPPO体验店")</f>
        <v>0</v>
      </c>
      <c r="BF2296" s="99">
        <f>SUMIFS(通讯通路门店!$X:$X,通讯通路门店!$S:$S,$G2296,通讯通路门店!$J:$J,"华为授权体验店")+SUMIFS(通讯通路门店!$AA:$AA,通讯通路门店!$S:$S,$G2296,通讯通路门店!$J:$J,"华为堡垒店")</f>
        <v>0</v>
      </c>
      <c r="BG2296" s="99">
        <f>SUMIFS(通讯通路门店!$Y:$Y,通讯通路门店!$S:$S,$G2296,通讯通路门店!$J:$J,"小米体验店")</f>
        <v>0</v>
      </c>
      <c r="BH2296" s="99">
        <f>SUMIFS(通讯通路门店!$AA:$AA,通讯通路门店!$S:$S,$G2296,通讯通路门店!$J:$J,"苹果体验店")</f>
        <v>0</v>
      </c>
      <c r="BI2296" s="99">
        <f>SUMIFS(通讯通路门店!$K:$K,通讯通路门店!$S:$S,$G2296,通讯通路门店!$J:$J,"其他品牌专卖店")</f>
        <v>0</v>
      </c>
      <c r="BJ2296" s="99">
        <f>SUMIFS(通讯通路门店!$AC:$AC,通讯通路门店!$S:$S,$G2296)</f>
        <v>0</v>
      </c>
      <c r="BK2296" s="99">
        <f>SUMIFS(通讯通路门店!$AD:$AD,通讯通路门店!$S:$S,$G2296)</f>
        <v>0</v>
      </c>
      <c r="BL2296" s="99">
        <f>SUMIFS(通讯通路门店!$AE:$AE,通讯通路门店!$S:$S,$G2296)</f>
        <v>0</v>
      </c>
      <c r="BM2296" s="99">
        <f>SUMIFS(通讯通路门店!$AF:$AF,通讯通路门店!$S:$S,$G2296)</f>
        <v>0</v>
      </c>
      <c r="BN2296" s="99">
        <f>SUMIFS(通讯通路门店!$AG:$AG,通讯通路门店!$S:$S,$G2296)</f>
        <v>0</v>
      </c>
      <c r="BO2296" s="99">
        <f>SUMIFS(通讯通路门店!$AH:$AH,通讯通路门店!$S:$S,$G2296)</f>
        <v>0</v>
      </c>
      <c r="BP2296" s="99">
        <f>SUMIFS(通讯通路门店!$AI:$AI,通讯通路门店!$S:$S,$G2296)</f>
        <v>0</v>
      </c>
      <c r="BQ2296" s="83"/>
    </row>
    <row r="2297" spans="1:69">
      <c r="A2297" s="99" t="str">
        <f>IFERROR(_xlfn.XLOOKUP($G2297,通讯通路门店!$S$4:$S$993933,通讯通路门店!$A$4:$A$993933,0,0),"")</f>
        <v>海南省</v>
      </c>
      <c r="B2297" s="99" t="str">
        <f>IFERROR(_xlfn.XLOOKUP($G2297,通讯通路门店!$S$4:$S$993933,通讯通路门店!$B$4:$B$993933,0,0),"")</f>
        <v>乐东黎族自治县</v>
      </c>
      <c r="C2297" s="99" t="str">
        <f>IFERROR(_xlfn.XLOOKUP($G2297,通讯通路门店!$S$4:$S$993933,通讯通路门店!$C$4:$C$993933,0,0),"")</f>
        <v>乐东黎族自治县</v>
      </c>
      <c r="D2297" s="99" t="str">
        <f>IFERROR(_xlfn.XLOOKUP($G2297,通讯通路门店!$S$4:$S$993933,通讯通路门店!$D$4:$D$993933,0,0),"")</f>
        <v>万冲镇</v>
      </c>
      <c r="E2297" s="83"/>
      <c r="F2297" s="83"/>
      <c r="G2297" s="101"/>
      <c r="H2297" s="102">
        <f>IFERROR(_xlfn.XLOOKUP($G2297,通讯通路门店!$S$4:$S$993933,通讯通路门店!$R$4:$R$993933,0,0),"")</f>
        <v>0</v>
      </c>
      <c r="I2297" s="83"/>
      <c r="J2297" s="83"/>
      <c r="K2297" s="83"/>
      <c r="L2297" s="83"/>
      <c r="M2297" s="83"/>
      <c r="N2297" s="83"/>
      <c r="O2297" s="83"/>
      <c r="P2297" s="83"/>
      <c r="Q2297" s="83"/>
      <c r="R2297" s="83"/>
      <c r="S2297" s="83"/>
      <c r="T2297" s="83"/>
      <c r="U2297" s="99">
        <f>COUNTIF(通讯通路门店!$S:$S,$G2297)</f>
        <v>0</v>
      </c>
      <c r="V2297" s="99">
        <f>COUNTIFS(通讯通路门店!$S:$S,$G2297,通讯通路门店!$J:$J,"综合卖场")</f>
        <v>0</v>
      </c>
      <c r="W2297" s="99">
        <f>SUMIFS(通讯通路门店!$AJ:$AJ,通讯通路门店!$S:$S,通讯客户沙盘!$G2297)</f>
        <v>0</v>
      </c>
      <c r="X2297" s="99">
        <f t="shared" si="175"/>
        <v>0</v>
      </c>
      <c r="Y2297" s="99">
        <f>COUNTIFS(通讯通路门店!$S:$S,$G2297,通讯通路门店!$J:$J,"荣耀体验店")+COUNTIFS(通讯通路门店!$S:$S,$G2297,通讯通路门店!$J:$J,"荣耀授权专卖店")</f>
        <v>0</v>
      </c>
      <c r="Z2297" s="99">
        <f>COUNTIFS(通讯通路门店!$S:$S,$G2297,通讯通路门店!$J:$J,"VIVO体验店")</f>
        <v>0</v>
      </c>
      <c r="AA2297" s="99">
        <f>COUNTIFS(通讯通路门店!$S:$S,$G2297,通讯通路门店!$J:$J,"OPPO体验店")</f>
        <v>0</v>
      </c>
      <c r="AB2297" s="99">
        <f>COUNTIFS(通讯通路门店!$S:$S,$G2297,通讯通路门店!$J:$J,"华为授权体验店")+COUNTIFS(通讯通路门店!$S:$S,$G2297,通讯通路门店!$J:$J,"华为堡垒店")</f>
        <v>0</v>
      </c>
      <c r="AC2297" s="99">
        <f>COUNTIFS(通讯通路门店!$S:$S,$G2297,通讯通路门店!$J:$J,"小米体验店")</f>
        <v>0</v>
      </c>
      <c r="AD2297" s="99">
        <f>COUNTIFS(通讯通路门店!$S:$S,$G2297,通讯通路门店!$J:$J,"苹果体验店")</f>
        <v>0</v>
      </c>
      <c r="AE2297" s="99">
        <f>COUNTIFS(通讯通路门店!$S:$S,$G2297,通讯通路门店!$J:$J,"其他品牌专卖店")</f>
        <v>0</v>
      </c>
      <c r="AF2297" s="99">
        <f>SUMIFS(通讯通路门店!$BI:$BI,通讯通路门店!$S:$S,$G2297)</f>
        <v>0</v>
      </c>
      <c r="AG2297" s="99">
        <f>SUMIFS(通讯通路门店!$BH:$BH,通讯通路门店!$S:$S,$G2297)</f>
        <v>0</v>
      </c>
      <c r="AH2297" s="99">
        <f t="shared" si="176"/>
        <v>0</v>
      </c>
      <c r="AI2297" s="99">
        <f>SUMIFS(通讯通路门店!$BB:$BB,通讯通路门店!$S:$S,$G2297)</f>
        <v>0</v>
      </c>
      <c r="AJ2297" s="99">
        <f>SUMIFS(通讯通路门店!$BE:$BE,通讯通路门店!$S:$S,$G2297)</f>
        <v>0</v>
      </c>
      <c r="AK2297" s="99">
        <f>SUMIFS(通讯通路门店!$BG:$BG,通讯通路门店!$S:$S,$G2297)</f>
        <v>0</v>
      </c>
      <c r="AL2297" s="99">
        <f>SUMIFS(通讯通路门店!$BC:$BC,通讯通路门店!$S:$S,$G2297)</f>
        <v>0</v>
      </c>
      <c r="AM2297" s="99">
        <f>SUMIFS(通讯通路门店!$BD:$BD,通讯通路门店!$S:$S,$G2297)</f>
        <v>0</v>
      </c>
      <c r="AN2297" s="99">
        <f>SUMIFS(通讯通路门店!$BF:$BF,通讯通路门店!$S:$S,$G2297)</f>
        <v>0</v>
      </c>
      <c r="AO2297" s="99">
        <f t="shared" si="177"/>
        <v>0</v>
      </c>
      <c r="AP2297" s="99">
        <f>SUMIFS(通讯通路门店!$K:$K,通讯通路门店!$S:$S,$G2297)</f>
        <v>0</v>
      </c>
      <c r="AQ2297" s="83"/>
      <c r="AR2297" s="99">
        <f>SUMIFS(通讯通路门店!$T:$T,通讯通路门店!$S:$S,$G2297)</f>
        <v>0</v>
      </c>
      <c r="AS2297" s="99">
        <f>SUMIFS(通讯通路门店!$U:$U,通讯通路门店!$S:$S,$G2297)</f>
        <v>0</v>
      </c>
      <c r="AT2297" s="99">
        <f>SUMIFS(通讯通路门店!$V:$V,通讯通路门店!$S:$S,$G2297)</f>
        <v>0</v>
      </c>
      <c r="AU2297" s="99">
        <f>SUMIFS(通讯通路门店!$W:$W,通讯通路门店!$S:$S,$G2297)</f>
        <v>0</v>
      </c>
      <c r="AV2297" s="99">
        <f>SUMIFS(通讯通路门店!$Z:$Z,通讯通路门店!$S:$S,$G2297)</f>
        <v>0</v>
      </c>
      <c r="AW2297" s="99">
        <f>SUMIFS(通讯通路门店!$AB:$AB,通讯通路门店!$S:$S,$G2297)</f>
        <v>0</v>
      </c>
      <c r="AX2297" s="99">
        <f>SUMIFS(通讯通路门店!$X:$X,通讯通路门店!$S:$S,$G2297)</f>
        <v>0</v>
      </c>
      <c r="AY2297" s="99">
        <f>SUMIFS(通讯通路门店!$Y:$Y,通讯通路门店!$S:$S,$G2297)</f>
        <v>0</v>
      </c>
      <c r="AZ2297" s="99">
        <f>SUMIFS(通讯通路门店!$AA:$AA,通讯通路门店!$S:$S,$G2297)</f>
        <v>0</v>
      </c>
      <c r="BA2297" s="99">
        <f t="shared" si="178"/>
        <v>0</v>
      </c>
      <c r="BB2297" s="99">
        <f t="shared" si="179"/>
        <v>0</v>
      </c>
      <c r="BC2297" s="99">
        <f>SUMIFS(通讯通路门店!$W:$W,通讯通路门店!$S:$S,$G2297,通讯通路门店!$J:$J,"荣耀体验店")+SUMIFS(通讯通路门店!$W:$W,通讯通路门店!$S:$S,$G2297,通讯通路门店!$J:$J,"荣耀授权专卖店")</f>
        <v>0</v>
      </c>
      <c r="BD2297" s="99">
        <f>SUMIFS(通讯通路门店!$Z:$Z,通讯通路门店!$S:$S,$G2297,通讯通路门店!$J:$J,"VIVO体验店")</f>
        <v>0</v>
      </c>
      <c r="BE2297" s="99">
        <f>SUMIFS(通讯通路门店!$AB:$AB,通讯通路门店!$S:$S,$G2297,通讯通路门店!$J:$J,"OPPO体验店")</f>
        <v>0</v>
      </c>
      <c r="BF2297" s="99">
        <f>SUMIFS(通讯通路门店!$X:$X,通讯通路门店!$S:$S,$G2297,通讯通路门店!$J:$J,"华为授权体验店")+SUMIFS(通讯通路门店!$AA:$AA,通讯通路门店!$S:$S,$G2297,通讯通路门店!$J:$J,"华为堡垒店")</f>
        <v>0</v>
      </c>
      <c r="BG2297" s="99">
        <f>SUMIFS(通讯通路门店!$Y:$Y,通讯通路门店!$S:$S,$G2297,通讯通路门店!$J:$J,"小米体验店")</f>
        <v>0</v>
      </c>
      <c r="BH2297" s="99">
        <f>SUMIFS(通讯通路门店!$AA:$AA,通讯通路门店!$S:$S,$G2297,通讯通路门店!$J:$J,"苹果体验店")</f>
        <v>0</v>
      </c>
      <c r="BI2297" s="99">
        <f>SUMIFS(通讯通路门店!$K:$K,通讯通路门店!$S:$S,$G2297,通讯通路门店!$J:$J,"其他品牌专卖店")</f>
        <v>0</v>
      </c>
      <c r="BJ2297" s="99">
        <f>SUMIFS(通讯通路门店!$AC:$AC,通讯通路门店!$S:$S,$G2297)</f>
        <v>0</v>
      </c>
      <c r="BK2297" s="99">
        <f>SUMIFS(通讯通路门店!$AD:$AD,通讯通路门店!$S:$S,$G2297)</f>
        <v>0</v>
      </c>
      <c r="BL2297" s="99">
        <f>SUMIFS(通讯通路门店!$AE:$AE,通讯通路门店!$S:$S,$G2297)</f>
        <v>0</v>
      </c>
      <c r="BM2297" s="99">
        <f>SUMIFS(通讯通路门店!$AF:$AF,通讯通路门店!$S:$S,$G2297)</f>
        <v>0</v>
      </c>
      <c r="BN2297" s="99">
        <f>SUMIFS(通讯通路门店!$AG:$AG,通讯通路门店!$S:$S,$G2297)</f>
        <v>0</v>
      </c>
      <c r="BO2297" s="99">
        <f>SUMIFS(通讯通路门店!$AH:$AH,通讯通路门店!$S:$S,$G2297)</f>
        <v>0</v>
      </c>
      <c r="BP2297" s="99">
        <f>SUMIFS(通讯通路门店!$AI:$AI,通讯通路门店!$S:$S,$G2297)</f>
        <v>0</v>
      </c>
      <c r="BQ2297" s="83"/>
    </row>
    <row r="2298" spans="1:69">
      <c r="A2298" s="99" t="str">
        <f>IFERROR(_xlfn.XLOOKUP($G2298,通讯通路门店!$S$4:$S$993933,通讯通路门店!$A$4:$A$993933,0,0),"")</f>
        <v>海南省</v>
      </c>
      <c r="B2298" s="99" t="str">
        <f>IFERROR(_xlfn.XLOOKUP($G2298,通讯通路门店!$S$4:$S$993933,通讯通路门店!$B$4:$B$993933,0,0),"")</f>
        <v>乐东黎族自治县</v>
      </c>
      <c r="C2298" s="99" t="str">
        <f>IFERROR(_xlfn.XLOOKUP($G2298,通讯通路门店!$S$4:$S$993933,通讯通路门店!$C$4:$C$993933,0,0),"")</f>
        <v>乐东黎族自治县</v>
      </c>
      <c r="D2298" s="99" t="str">
        <f>IFERROR(_xlfn.XLOOKUP($G2298,通讯通路门店!$S$4:$S$993933,通讯通路门店!$D$4:$D$993933,0,0),"")</f>
        <v>万冲镇</v>
      </c>
      <c r="E2298" s="83"/>
      <c r="F2298" s="83"/>
      <c r="G2298" s="101"/>
      <c r="H2298" s="102">
        <f>IFERROR(_xlfn.XLOOKUP($G2298,通讯通路门店!$S$4:$S$993933,通讯通路门店!$R$4:$R$993933,0,0),"")</f>
        <v>0</v>
      </c>
      <c r="I2298" s="83"/>
      <c r="J2298" s="83"/>
      <c r="K2298" s="83"/>
      <c r="L2298" s="83"/>
      <c r="M2298" s="83"/>
      <c r="N2298" s="83"/>
      <c r="O2298" s="83"/>
      <c r="P2298" s="83"/>
      <c r="Q2298" s="83"/>
      <c r="R2298" s="83"/>
      <c r="S2298" s="83"/>
      <c r="T2298" s="83"/>
      <c r="U2298" s="99">
        <f>COUNTIF(通讯通路门店!$S:$S,$G2298)</f>
        <v>0</v>
      </c>
      <c r="V2298" s="99">
        <f>COUNTIFS(通讯通路门店!$S:$S,$G2298,通讯通路门店!$J:$J,"综合卖场")</f>
        <v>0</v>
      </c>
      <c r="W2298" s="99">
        <f>SUMIFS(通讯通路门店!$AJ:$AJ,通讯通路门店!$S:$S,通讯客户沙盘!$G2298)</f>
        <v>0</v>
      </c>
      <c r="X2298" s="99">
        <f t="shared" si="175"/>
        <v>0</v>
      </c>
      <c r="Y2298" s="99">
        <f>COUNTIFS(通讯通路门店!$S:$S,$G2298,通讯通路门店!$J:$J,"荣耀体验店")+COUNTIFS(通讯通路门店!$S:$S,$G2298,通讯通路门店!$J:$J,"荣耀授权专卖店")</f>
        <v>0</v>
      </c>
      <c r="Z2298" s="99">
        <f>COUNTIFS(通讯通路门店!$S:$S,$G2298,通讯通路门店!$J:$J,"VIVO体验店")</f>
        <v>0</v>
      </c>
      <c r="AA2298" s="99">
        <f>COUNTIFS(通讯通路门店!$S:$S,$G2298,通讯通路门店!$J:$J,"OPPO体验店")</f>
        <v>0</v>
      </c>
      <c r="AB2298" s="99">
        <f>COUNTIFS(通讯通路门店!$S:$S,$G2298,通讯通路门店!$J:$J,"华为授权体验店")+COUNTIFS(通讯通路门店!$S:$S,$G2298,通讯通路门店!$J:$J,"华为堡垒店")</f>
        <v>0</v>
      </c>
      <c r="AC2298" s="99">
        <f>COUNTIFS(通讯通路门店!$S:$S,$G2298,通讯通路门店!$J:$J,"小米体验店")</f>
        <v>0</v>
      </c>
      <c r="AD2298" s="99">
        <f>COUNTIFS(通讯通路门店!$S:$S,$G2298,通讯通路门店!$J:$J,"苹果体验店")</f>
        <v>0</v>
      </c>
      <c r="AE2298" s="99">
        <f>COUNTIFS(通讯通路门店!$S:$S,$G2298,通讯通路门店!$J:$J,"其他品牌专卖店")</f>
        <v>0</v>
      </c>
      <c r="AF2298" s="99">
        <f>SUMIFS(通讯通路门店!$BI:$BI,通讯通路门店!$S:$S,$G2298)</f>
        <v>0</v>
      </c>
      <c r="AG2298" s="99">
        <f>SUMIFS(通讯通路门店!$BH:$BH,通讯通路门店!$S:$S,$G2298)</f>
        <v>0</v>
      </c>
      <c r="AH2298" s="99">
        <f t="shared" si="176"/>
        <v>0</v>
      </c>
      <c r="AI2298" s="99">
        <f>SUMIFS(通讯通路门店!$BB:$BB,通讯通路门店!$S:$S,$G2298)</f>
        <v>0</v>
      </c>
      <c r="AJ2298" s="99">
        <f>SUMIFS(通讯通路门店!$BE:$BE,通讯通路门店!$S:$S,$G2298)</f>
        <v>0</v>
      </c>
      <c r="AK2298" s="99">
        <f>SUMIFS(通讯通路门店!$BG:$BG,通讯通路门店!$S:$S,$G2298)</f>
        <v>0</v>
      </c>
      <c r="AL2298" s="99">
        <f>SUMIFS(通讯通路门店!$BC:$BC,通讯通路门店!$S:$S,$G2298)</f>
        <v>0</v>
      </c>
      <c r="AM2298" s="99">
        <f>SUMIFS(通讯通路门店!$BD:$BD,通讯通路门店!$S:$S,$G2298)</f>
        <v>0</v>
      </c>
      <c r="AN2298" s="99">
        <f>SUMIFS(通讯通路门店!$BF:$BF,通讯通路门店!$S:$S,$G2298)</f>
        <v>0</v>
      </c>
      <c r="AO2298" s="99">
        <f t="shared" si="177"/>
        <v>0</v>
      </c>
      <c r="AP2298" s="99">
        <f>SUMIFS(通讯通路门店!$K:$K,通讯通路门店!$S:$S,$G2298)</f>
        <v>0</v>
      </c>
      <c r="AQ2298" s="83"/>
      <c r="AR2298" s="99">
        <f>SUMIFS(通讯通路门店!$T:$T,通讯通路门店!$S:$S,$G2298)</f>
        <v>0</v>
      </c>
      <c r="AS2298" s="99">
        <f>SUMIFS(通讯通路门店!$U:$U,通讯通路门店!$S:$S,$G2298)</f>
        <v>0</v>
      </c>
      <c r="AT2298" s="99">
        <f>SUMIFS(通讯通路门店!$V:$V,通讯通路门店!$S:$S,$G2298)</f>
        <v>0</v>
      </c>
      <c r="AU2298" s="99">
        <f>SUMIFS(通讯通路门店!$W:$W,通讯通路门店!$S:$S,$G2298)</f>
        <v>0</v>
      </c>
      <c r="AV2298" s="99">
        <f>SUMIFS(通讯通路门店!$Z:$Z,通讯通路门店!$S:$S,$G2298)</f>
        <v>0</v>
      </c>
      <c r="AW2298" s="99">
        <f>SUMIFS(通讯通路门店!$AB:$AB,通讯通路门店!$S:$S,$G2298)</f>
        <v>0</v>
      </c>
      <c r="AX2298" s="99">
        <f>SUMIFS(通讯通路门店!$X:$X,通讯通路门店!$S:$S,$G2298)</f>
        <v>0</v>
      </c>
      <c r="AY2298" s="99">
        <f>SUMIFS(通讯通路门店!$Y:$Y,通讯通路门店!$S:$S,$G2298)</f>
        <v>0</v>
      </c>
      <c r="AZ2298" s="99">
        <f>SUMIFS(通讯通路门店!$AA:$AA,通讯通路门店!$S:$S,$G2298)</f>
        <v>0</v>
      </c>
      <c r="BA2298" s="99">
        <f t="shared" si="178"/>
        <v>0</v>
      </c>
      <c r="BB2298" s="99">
        <f t="shared" si="179"/>
        <v>0</v>
      </c>
      <c r="BC2298" s="99">
        <f>SUMIFS(通讯通路门店!$W:$W,通讯通路门店!$S:$S,$G2298,通讯通路门店!$J:$J,"荣耀体验店")+SUMIFS(通讯通路门店!$W:$W,通讯通路门店!$S:$S,$G2298,通讯通路门店!$J:$J,"荣耀授权专卖店")</f>
        <v>0</v>
      </c>
      <c r="BD2298" s="99">
        <f>SUMIFS(通讯通路门店!$Z:$Z,通讯通路门店!$S:$S,$G2298,通讯通路门店!$J:$J,"VIVO体验店")</f>
        <v>0</v>
      </c>
      <c r="BE2298" s="99">
        <f>SUMIFS(通讯通路门店!$AB:$AB,通讯通路门店!$S:$S,$G2298,通讯通路门店!$J:$J,"OPPO体验店")</f>
        <v>0</v>
      </c>
      <c r="BF2298" s="99">
        <f>SUMIFS(通讯通路门店!$X:$X,通讯通路门店!$S:$S,$G2298,通讯通路门店!$J:$J,"华为授权体验店")+SUMIFS(通讯通路门店!$AA:$AA,通讯通路门店!$S:$S,$G2298,通讯通路门店!$J:$J,"华为堡垒店")</f>
        <v>0</v>
      </c>
      <c r="BG2298" s="99">
        <f>SUMIFS(通讯通路门店!$Y:$Y,通讯通路门店!$S:$S,$G2298,通讯通路门店!$J:$J,"小米体验店")</f>
        <v>0</v>
      </c>
      <c r="BH2298" s="99">
        <f>SUMIFS(通讯通路门店!$AA:$AA,通讯通路门店!$S:$S,$G2298,通讯通路门店!$J:$J,"苹果体验店")</f>
        <v>0</v>
      </c>
      <c r="BI2298" s="99">
        <f>SUMIFS(通讯通路门店!$K:$K,通讯通路门店!$S:$S,$G2298,通讯通路门店!$J:$J,"其他品牌专卖店")</f>
        <v>0</v>
      </c>
      <c r="BJ2298" s="99">
        <f>SUMIFS(通讯通路门店!$AC:$AC,通讯通路门店!$S:$S,$G2298)</f>
        <v>0</v>
      </c>
      <c r="BK2298" s="99">
        <f>SUMIFS(通讯通路门店!$AD:$AD,通讯通路门店!$S:$S,$G2298)</f>
        <v>0</v>
      </c>
      <c r="BL2298" s="99">
        <f>SUMIFS(通讯通路门店!$AE:$AE,通讯通路门店!$S:$S,$G2298)</f>
        <v>0</v>
      </c>
      <c r="BM2298" s="99">
        <f>SUMIFS(通讯通路门店!$AF:$AF,通讯通路门店!$S:$S,$G2298)</f>
        <v>0</v>
      </c>
      <c r="BN2298" s="99">
        <f>SUMIFS(通讯通路门店!$AG:$AG,通讯通路门店!$S:$S,$G2298)</f>
        <v>0</v>
      </c>
      <c r="BO2298" s="99">
        <f>SUMIFS(通讯通路门店!$AH:$AH,通讯通路门店!$S:$S,$G2298)</f>
        <v>0</v>
      </c>
      <c r="BP2298" s="99">
        <f>SUMIFS(通讯通路门店!$AI:$AI,通讯通路门店!$S:$S,$G2298)</f>
        <v>0</v>
      </c>
      <c r="BQ2298" s="83"/>
    </row>
    <row r="2299" spans="1:69">
      <c r="A2299" s="99" t="str">
        <f>IFERROR(_xlfn.XLOOKUP($G2299,通讯通路门店!$S$4:$S$993933,通讯通路门店!$A$4:$A$993933,0,0),"")</f>
        <v>海南省</v>
      </c>
      <c r="B2299" s="99" t="str">
        <f>IFERROR(_xlfn.XLOOKUP($G2299,通讯通路门店!$S$4:$S$993933,通讯通路门店!$B$4:$B$993933,0,0),"")</f>
        <v>乐东黎族自治县</v>
      </c>
      <c r="C2299" s="99" t="str">
        <f>IFERROR(_xlfn.XLOOKUP($G2299,通讯通路门店!$S$4:$S$993933,通讯通路门店!$C$4:$C$993933,0,0),"")</f>
        <v>乐东黎族自治县</v>
      </c>
      <c r="D2299" s="99" t="str">
        <f>IFERROR(_xlfn.XLOOKUP($G2299,通讯通路门店!$S$4:$S$993933,通讯通路门店!$D$4:$D$993933,0,0),"")</f>
        <v>万冲镇</v>
      </c>
      <c r="E2299" s="83"/>
      <c r="F2299" s="83"/>
      <c r="G2299" s="101"/>
      <c r="H2299" s="102">
        <f>IFERROR(_xlfn.XLOOKUP($G2299,通讯通路门店!$S$4:$S$993933,通讯通路门店!$R$4:$R$993933,0,0),"")</f>
        <v>0</v>
      </c>
      <c r="I2299" s="83"/>
      <c r="J2299" s="83"/>
      <c r="K2299" s="83"/>
      <c r="L2299" s="83"/>
      <c r="M2299" s="83"/>
      <c r="N2299" s="83"/>
      <c r="O2299" s="83"/>
      <c r="P2299" s="83"/>
      <c r="Q2299" s="83"/>
      <c r="R2299" s="83"/>
      <c r="S2299" s="83"/>
      <c r="T2299" s="83"/>
      <c r="U2299" s="99">
        <f>COUNTIF(通讯通路门店!$S:$S,$G2299)</f>
        <v>0</v>
      </c>
      <c r="V2299" s="99">
        <f>COUNTIFS(通讯通路门店!$S:$S,$G2299,通讯通路门店!$J:$J,"综合卖场")</f>
        <v>0</v>
      </c>
      <c r="W2299" s="99">
        <f>SUMIFS(通讯通路门店!$AJ:$AJ,通讯通路门店!$S:$S,通讯客户沙盘!$G2299)</f>
        <v>0</v>
      </c>
      <c r="X2299" s="99">
        <f t="shared" si="175"/>
        <v>0</v>
      </c>
      <c r="Y2299" s="99">
        <f>COUNTIFS(通讯通路门店!$S:$S,$G2299,通讯通路门店!$J:$J,"荣耀体验店")+COUNTIFS(通讯通路门店!$S:$S,$G2299,通讯通路门店!$J:$J,"荣耀授权专卖店")</f>
        <v>0</v>
      </c>
      <c r="Z2299" s="99">
        <f>COUNTIFS(通讯通路门店!$S:$S,$G2299,通讯通路门店!$J:$J,"VIVO体验店")</f>
        <v>0</v>
      </c>
      <c r="AA2299" s="99">
        <f>COUNTIFS(通讯通路门店!$S:$S,$G2299,通讯通路门店!$J:$J,"OPPO体验店")</f>
        <v>0</v>
      </c>
      <c r="AB2299" s="99">
        <f>COUNTIFS(通讯通路门店!$S:$S,$G2299,通讯通路门店!$J:$J,"华为授权体验店")+COUNTIFS(通讯通路门店!$S:$S,$G2299,通讯通路门店!$J:$J,"华为堡垒店")</f>
        <v>0</v>
      </c>
      <c r="AC2299" s="99">
        <f>COUNTIFS(通讯通路门店!$S:$S,$G2299,通讯通路门店!$J:$J,"小米体验店")</f>
        <v>0</v>
      </c>
      <c r="AD2299" s="99">
        <f>COUNTIFS(通讯通路门店!$S:$S,$G2299,通讯通路门店!$J:$J,"苹果体验店")</f>
        <v>0</v>
      </c>
      <c r="AE2299" s="99">
        <f>COUNTIFS(通讯通路门店!$S:$S,$G2299,通讯通路门店!$J:$J,"其他品牌专卖店")</f>
        <v>0</v>
      </c>
      <c r="AF2299" s="99">
        <f>SUMIFS(通讯通路门店!$BI:$BI,通讯通路门店!$S:$S,$G2299)</f>
        <v>0</v>
      </c>
      <c r="AG2299" s="99">
        <f>SUMIFS(通讯通路门店!$BH:$BH,通讯通路门店!$S:$S,$G2299)</f>
        <v>0</v>
      </c>
      <c r="AH2299" s="99">
        <f t="shared" si="176"/>
        <v>0</v>
      </c>
      <c r="AI2299" s="99">
        <f>SUMIFS(通讯通路门店!$BB:$BB,通讯通路门店!$S:$S,$G2299)</f>
        <v>0</v>
      </c>
      <c r="AJ2299" s="99">
        <f>SUMIFS(通讯通路门店!$BE:$BE,通讯通路门店!$S:$S,$G2299)</f>
        <v>0</v>
      </c>
      <c r="AK2299" s="99">
        <f>SUMIFS(通讯通路门店!$BG:$BG,通讯通路门店!$S:$S,$G2299)</f>
        <v>0</v>
      </c>
      <c r="AL2299" s="99">
        <f>SUMIFS(通讯通路门店!$BC:$BC,通讯通路门店!$S:$S,$G2299)</f>
        <v>0</v>
      </c>
      <c r="AM2299" s="99">
        <f>SUMIFS(通讯通路门店!$BD:$BD,通讯通路门店!$S:$S,$G2299)</f>
        <v>0</v>
      </c>
      <c r="AN2299" s="99">
        <f>SUMIFS(通讯通路门店!$BF:$BF,通讯通路门店!$S:$S,$G2299)</f>
        <v>0</v>
      </c>
      <c r="AO2299" s="99">
        <f t="shared" si="177"/>
        <v>0</v>
      </c>
      <c r="AP2299" s="99">
        <f>SUMIFS(通讯通路门店!$K:$K,通讯通路门店!$S:$S,$G2299)</f>
        <v>0</v>
      </c>
      <c r="AQ2299" s="83"/>
      <c r="AR2299" s="99">
        <f>SUMIFS(通讯通路门店!$T:$T,通讯通路门店!$S:$S,$G2299)</f>
        <v>0</v>
      </c>
      <c r="AS2299" s="99">
        <f>SUMIFS(通讯通路门店!$U:$U,通讯通路门店!$S:$S,$G2299)</f>
        <v>0</v>
      </c>
      <c r="AT2299" s="99">
        <f>SUMIFS(通讯通路门店!$V:$V,通讯通路门店!$S:$S,$G2299)</f>
        <v>0</v>
      </c>
      <c r="AU2299" s="99">
        <f>SUMIFS(通讯通路门店!$W:$W,通讯通路门店!$S:$S,$G2299)</f>
        <v>0</v>
      </c>
      <c r="AV2299" s="99">
        <f>SUMIFS(通讯通路门店!$Z:$Z,通讯通路门店!$S:$S,$G2299)</f>
        <v>0</v>
      </c>
      <c r="AW2299" s="99">
        <f>SUMIFS(通讯通路门店!$AB:$AB,通讯通路门店!$S:$S,$G2299)</f>
        <v>0</v>
      </c>
      <c r="AX2299" s="99">
        <f>SUMIFS(通讯通路门店!$X:$X,通讯通路门店!$S:$S,$G2299)</f>
        <v>0</v>
      </c>
      <c r="AY2299" s="99">
        <f>SUMIFS(通讯通路门店!$Y:$Y,通讯通路门店!$S:$S,$G2299)</f>
        <v>0</v>
      </c>
      <c r="AZ2299" s="99">
        <f>SUMIFS(通讯通路门店!$AA:$AA,通讯通路门店!$S:$S,$G2299)</f>
        <v>0</v>
      </c>
      <c r="BA2299" s="99">
        <f t="shared" si="178"/>
        <v>0</v>
      </c>
      <c r="BB2299" s="99">
        <f t="shared" si="179"/>
        <v>0</v>
      </c>
      <c r="BC2299" s="99">
        <f>SUMIFS(通讯通路门店!$W:$W,通讯通路门店!$S:$S,$G2299,通讯通路门店!$J:$J,"荣耀体验店")+SUMIFS(通讯通路门店!$W:$W,通讯通路门店!$S:$S,$G2299,通讯通路门店!$J:$J,"荣耀授权专卖店")</f>
        <v>0</v>
      </c>
      <c r="BD2299" s="99">
        <f>SUMIFS(通讯通路门店!$Z:$Z,通讯通路门店!$S:$S,$G2299,通讯通路门店!$J:$J,"VIVO体验店")</f>
        <v>0</v>
      </c>
      <c r="BE2299" s="99">
        <f>SUMIFS(通讯通路门店!$AB:$AB,通讯通路门店!$S:$S,$G2299,通讯通路门店!$J:$J,"OPPO体验店")</f>
        <v>0</v>
      </c>
      <c r="BF2299" s="99">
        <f>SUMIFS(通讯通路门店!$X:$X,通讯通路门店!$S:$S,$G2299,通讯通路门店!$J:$J,"华为授权体验店")+SUMIFS(通讯通路门店!$AA:$AA,通讯通路门店!$S:$S,$G2299,通讯通路门店!$J:$J,"华为堡垒店")</f>
        <v>0</v>
      </c>
      <c r="BG2299" s="99">
        <f>SUMIFS(通讯通路门店!$Y:$Y,通讯通路门店!$S:$S,$G2299,通讯通路门店!$J:$J,"小米体验店")</f>
        <v>0</v>
      </c>
      <c r="BH2299" s="99">
        <f>SUMIFS(通讯通路门店!$AA:$AA,通讯通路门店!$S:$S,$G2299,通讯通路门店!$J:$J,"苹果体验店")</f>
        <v>0</v>
      </c>
      <c r="BI2299" s="99">
        <f>SUMIFS(通讯通路门店!$K:$K,通讯通路门店!$S:$S,$G2299,通讯通路门店!$J:$J,"其他品牌专卖店")</f>
        <v>0</v>
      </c>
      <c r="BJ2299" s="99">
        <f>SUMIFS(通讯通路门店!$AC:$AC,通讯通路门店!$S:$S,$G2299)</f>
        <v>0</v>
      </c>
      <c r="BK2299" s="99">
        <f>SUMIFS(通讯通路门店!$AD:$AD,通讯通路门店!$S:$S,$G2299)</f>
        <v>0</v>
      </c>
      <c r="BL2299" s="99">
        <f>SUMIFS(通讯通路门店!$AE:$AE,通讯通路门店!$S:$S,$G2299)</f>
        <v>0</v>
      </c>
      <c r="BM2299" s="99">
        <f>SUMIFS(通讯通路门店!$AF:$AF,通讯通路门店!$S:$S,$G2299)</f>
        <v>0</v>
      </c>
      <c r="BN2299" s="99">
        <f>SUMIFS(通讯通路门店!$AG:$AG,通讯通路门店!$S:$S,$G2299)</f>
        <v>0</v>
      </c>
      <c r="BO2299" s="99">
        <f>SUMIFS(通讯通路门店!$AH:$AH,通讯通路门店!$S:$S,$G2299)</f>
        <v>0</v>
      </c>
      <c r="BP2299" s="99">
        <f>SUMIFS(通讯通路门店!$AI:$AI,通讯通路门店!$S:$S,$G2299)</f>
        <v>0</v>
      </c>
      <c r="BQ2299" s="83"/>
    </row>
    <row r="2300" spans="1:69">
      <c r="A2300" s="99" t="str">
        <f>IFERROR(_xlfn.XLOOKUP($G2300,通讯通路门店!$S$4:$S$993933,通讯通路门店!$A$4:$A$993933,0,0),"")</f>
        <v>海南省</v>
      </c>
      <c r="B2300" s="99" t="str">
        <f>IFERROR(_xlfn.XLOOKUP($G2300,通讯通路门店!$S$4:$S$993933,通讯通路门店!$B$4:$B$993933,0,0),"")</f>
        <v>乐东黎族自治县</v>
      </c>
      <c r="C2300" s="99" t="str">
        <f>IFERROR(_xlfn.XLOOKUP($G2300,通讯通路门店!$S$4:$S$993933,通讯通路门店!$C$4:$C$993933,0,0),"")</f>
        <v>乐东黎族自治县</v>
      </c>
      <c r="D2300" s="99" t="str">
        <f>IFERROR(_xlfn.XLOOKUP($G2300,通讯通路门店!$S$4:$S$993933,通讯通路门店!$D$4:$D$993933,0,0),"")</f>
        <v>万冲镇</v>
      </c>
      <c r="E2300" s="83"/>
      <c r="F2300" s="83"/>
      <c r="G2300" s="101"/>
      <c r="H2300" s="102">
        <f>IFERROR(_xlfn.XLOOKUP($G2300,通讯通路门店!$S$4:$S$993933,通讯通路门店!$R$4:$R$993933,0,0),"")</f>
        <v>0</v>
      </c>
      <c r="I2300" s="83"/>
      <c r="J2300" s="83"/>
      <c r="K2300" s="83"/>
      <c r="L2300" s="83"/>
      <c r="M2300" s="83"/>
      <c r="N2300" s="83"/>
      <c r="O2300" s="83"/>
      <c r="P2300" s="83"/>
      <c r="Q2300" s="83"/>
      <c r="R2300" s="83"/>
      <c r="S2300" s="83"/>
      <c r="T2300" s="83"/>
      <c r="U2300" s="99">
        <f>COUNTIF(通讯通路门店!$S:$S,$G2300)</f>
        <v>0</v>
      </c>
      <c r="V2300" s="99">
        <f>COUNTIFS(通讯通路门店!$S:$S,$G2300,通讯通路门店!$J:$J,"综合卖场")</f>
        <v>0</v>
      </c>
      <c r="W2300" s="99">
        <f>SUMIFS(通讯通路门店!$AJ:$AJ,通讯通路门店!$S:$S,通讯客户沙盘!$G2300)</f>
        <v>0</v>
      </c>
      <c r="X2300" s="99">
        <f t="shared" si="175"/>
        <v>0</v>
      </c>
      <c r="Y2300" s="99">
        <f>COUNTIFS(通讯通路门店!$S:$S,$G2300,通讯通路门店!$J:$J,"荣耀体验店")+COUNTIFS(通讯通路门店!$S:$S,$G2300,通讯通路门店!$J:$J,"荣耀授权专卖店")</f>
        <v>0</v>
      </c>
      <c r="Z2300" s="99">
        <f>COUNTIFS(通讯通路门店!$S:$S,$G2300,通讯通路门店!$J:$J,"VIVO体验店")</f>
        <v>0</v>
      </c>
      <c r="AA2300" s="99">
        <f>COUNTIFS(通讯通路门店!$S:$S,$G2300,通讯通路门店!$J:$J,"OPPO体验店")</f>
        <v>0</v>
      </c>
      <c r="AB2300" s="99">
        <f>COUNTIFS(通讯通路门店!$S:$S,$G2300,通讯通路门店!$J:$J,"华为授权体验店")+COUNTIFS(通讯通路门店!$S:$S,$G2300,通讯通路门店!$J:$J,"华为堡垒店")</f>
        <v>0</v>
      </c>
      <c r="AC2300" s="99">
        <f>COUNTIFS(通讯通路门店!$S:$S,$G2300,通讯通路门店!$J:$J,"小米体验店")</f>
        <v>0</v>
      </c>
      <c r="AD2300" s="99">
        <f>COUNTIFS(通讯通路门店!$S:$S,$G2300,通讯通路门店!$J:$J,"苹果体验店")</f>
        <v>0</v>
      </c>
      <c r="AE2300" s="99">
        <f>COUNTIFS(通讯通路门店!$S:$S,$G2300,通讯通路门店!$J:$J,"其他品牌专卖店")</f>
        <v>0</v>
      </c>
      <c r="AF2300" s="99">
        <f>SUMIFS(通讯通路门店!$BI:$BI,通讯通路门店!$S:$S,$G2300)</f>
        <v>0</v>
      </c>
      <c r="AG2300" s="99">
        <f>SUMIFS(通讯通路门店!$BH:$BH,通讯通路门店!$S:$S,$G2300)</f>
        <v>0</v>
      </c>
      <c r="AH2300" s="99">
        <f t="shared" si="176"/>
        <v>0</v>
      </c>
      <c r="AI2300" s="99">
        <f>SUMIFS(通讯通路门店!$BB:$BB,通讯通路门店!$S:$S,$G2300)</f>
        <v>0</v>
      </c>
      <c r="AJ2300" s="99">
        <f>SUMIFS(通讯通路门店!$BE:$BE,通讯通路门店!$S:$S,$G2300)</f>
        <v>0</v>
      </c>
      <c r="AK2300" s="99">
        <f>SUMIFS(通讯通路门店!$BG:$BG,通讯通路门店!$S:$S,$G2300)</f>
        <v>0</v>
      </c>
      <c r="AL2300" s="99">
        <f>SUMIFS(通讯通路门店!$BC:$BC,通讯通路门店!$S:$S,$G2300)</f>
        <v>0</v>
      </c>
      <c r="AM2300" s="99">
        <f>SUMIFS(通讯通路门店!$BD:$BD,通讯通路门店!$S:$S,$G2300)</f>
        <v>0</v>
      </c>
      <c r="AN2300" s="99">
        <f>SUMIFS(通讯通路门店!$BF:$BF,通讯通路门店!$S:$S,$G2300)</f>
        <v>0</v>
      </c>
      <c r="AO2300" s="99">
        <f t="shared" si="177"/>
        <v>0</v>
      </c>
      <c r="AP2300" s="99">
        <f>SUMIFS(通讯通路门店!$K:$K,通讯通路门店!$S:$S,$G2300)</f>
        <v>0</v>
      </c>
      <c r="AQ2300" s="83"/>
      <c r="AR2300" s="99">
        <f>SUMIFS(通讯通路门店!$T:$T,通讯通路门店!$S:$S,$G2300)</f>
        <v>0</v>
      </c>
      <c r="AS2300" s="99">
        <f>SUMIFS(通讯通路门店!$U:$U,通讯通路门店!$S:$S,$G2300)</f>
        <v>0</v>
      </c>
      <c r="AT2300" s="99">
        <f>SUMIFS(通讯通路门店!$V:$V,通讯通路门店!$S:$S,$G2300)</f>
        <v>0</v>
      </c>
      <c r="AU2300" s="99">
        <f>SUMIFS(通讯通路门店!$W:$W,通讯通路门店!$S:$S,$G2300)</f>
        <v>0</v>
      </c>
      <c r="AV2300" s="99">
        <f>SUMIFS(通讯通路门店!$Z:$Z,通讯通路门店!$S:$S,$G2300)</f>
        <v>0</v>
      </c>
      <c r="AW2300" s="99">
        <f>SUMIFS(通讯通路门店!$AB:$AB,通讯通路门店!$S:$S,$G2300)</f>
        <v>0</v>
      </c>
      <c r="AX2300" s="99">
        <f>SUMIFS(通讯通路门店!$X:$X,通讯通路门店!$S:$S,$G2300)</f>
        <v>0</v>
      </c>
      <c r="AY2300" s="99">
        <f>SUMIFS(通讯通路门店!$Y:$Y,通讯通路门店!$S:$S,$G2300)</f>
        <v>0</v>
      </c>
      <c r="AZ2300" s="99">
        <f>SUMIFS(通讯通路门店!$AA:$AA,通讯通路门店!$S:$S,$G2300)</f>
        <v>0</v>
      </c>
      <c r="BA2300" s="99">
        <f t="shared" si="178"/>
        <v>0</v>
      </c>
      <c r="BB2300" s="99">
        <f t="shared" si="179"/>
        <v>0</v>
      </c>
      <c r="BC2300" s="99">
        <f>SUMIFS(通讯通路门店!$W:$W,通讯通路门店!$S:$S,$G2300,通讯通路门店!$J:$J,"荣耀体验店")+SUMIFS(通讯通路门店!$W:$W,通讯通路门店!$S:$S,$G2300,通讯通路门店!$J:$J,"荣耀授权专卖店")</f>
        <v>0</v>
      </c>
      <c r="BD2300" s="99">
        <f>SUMIFS(通讯通路门店!$Z:$Z,通讯通路门店!$S:$S,$G2300,通讯通路门店!$J:$J,"VIVO体验店")</f>
        <v>0</v>
      </c>
      <c r="BE2300" s="99">
        <f>SUMIFS(通讯通路门店!$AB:$AB,通讯通路门店!$S:$S,$G2300,通讯通路门店!$J:$J,"OPPO体验店")</f>
        <v>0</v>
      </c>
      <c r="BF2300" s="99">
        <f>SUMIFS(通讯通路门店!$X:$X,通讯通路门店!$S:$S,$G2300,通讯通路门店!$J:$J,"华为授权体验店")+SUMIFS(通讯通路门店!$AA:$AA,通讯通路门店!$S:$S,$G2300,通讯通路门店!$J:$J,"华为堡垒店")</f>
        <v>0</v>
      </c>
      <c r="BG2300" s="99">
        <f>SUMIFS(通讯通路门店!$Y:$Y,通讯通路门店!$S:$S,$G2300,通讯通路门店!$J:$J,"小米体验店")</f>
        <v>0</v>
      </c>
      <c r="BH2300" s="99">
        <f>SUMIFS(通讯通路门店!$AA:$AA,通讯通路门店!$S:$S,$G2300,通讯通路门店!$J:$J,"苹果体验店")</f>
        <v>0</v>
      </c>
      <c r="BI2300" s="99">
        <f>SUMIFS(通讯通路门店!$K:$K,通讯通路门店!$S:$S,$G2300,通讯通路门店!$J:$J,"其他品牌专卖店")</f>
        <v>0</v>
      </c>
      <c r="BJ2300" s="99">
        <f>SUMIFS(通讯通路门店!$AC:$AC,通讯通路门店!$S:$S,$G2300)</f>
        <v>0</v>
      </c>
      <c r="BK2300" s="99">
        <f>SUMIFS(通讯通路门店!$AD:$AD,通讯通路门店!$S:$S,$G2300)</f>
        <v>0</v>
      </c>
      <c r="BL2300" s="99">
        <f>SUMIFS(通讯通路门店!$AE:$AE,通讯通路门店!$S:$S,$G2300)</f>
        <v>0</v>
      </c>
      <c r="BM2300" s="99">
        <f>SUMIFS(通讯通路门店!$AF:$AF,通讯通路门店!$S:$S,$G2300)</f>
        <v>0</v>
      </c>
      <c r="BN2300" s="99">
        <f>SUMIFS(通讯通路门店!$AG:$AG,通讯通路门店!$S:$S,$G2300)</f>
        <v>0</v>
      </c>
      <c r="BO2300" s="99">
        <f>SUMIFS(通讯通路门店!$AH:$AH,通讯通路门店!$S:$S,$G2300)</f>
        <v>0</v>
      </c>
      <c r="BP2300" s="99">
        <f>SUMIFS(通讯通路门店!$AI:$AI,通讯通路门店!$S:$S,$G2300)</f>
        <v>0</v>
      </c>
      <c r="BQ2300" s="83"/>
    </row>
    <row r="2301" spans="1:69">
      <c r="A2301" s="99" t="str">
        <f>IFERROR(_xlfn.XLOOKUP($G2301,通讯通路门店!$S$4:$S$993933,通讯通路门店!$A$4:$A$993933,0,0),"")</f>
        <v>海南省</v>
      </c>
      <c r="B2301" s="99" t="str">
        <f>IFERROR(_xlfn.XLOOKUP($G2301,通讯通路门店!$S$4:$S$993933,通讯通路门店!$B$4:$B$993933,0,0),"")</f>
        <v>乐东黎族自治县</v>
      </c>
      <c r="C2301" s="99" t="str">
        <f>IFERROR(_xlfn.XLOOKUP($G2301,通讯通路门店!$S$4:$S$993933,通讯通路门店!$C$4:$C$993933,0,0),"")</f>
        <v>乐东黎族自治县</v>
      </c>
      <c r="D2301" s="99" t="str">
        <f>IFERROR(_xlfn.XLOOKUP($G2301,通讯通路门店!$S$4:$S$993933,通讯通路门店!$D$4:$D$993933,0,0),"")</f>
        <v>万冲镇</v>
      </c>
      <c r="E2301" s="83"/>
      <c r="F2301" s="83"/>
      <c r="G2301" s="101"/>
      <c r="H2301" s="102">
        <f>IFERROR(_xlfn.XLOOKUP($G2301,通讯通路门店!$S$4:$S$993933,通讯通路门店!$R$4:$R$993933,0,0),"")</f>
        <v>0</v>
      </c>
      <c r="I2301" s="83"/>
      <c r="J2301" s="83"/>
      <c r="K2301" s="83"/>
      <c r="L2301" s="83"/>
      <c r="M2301" s="83"/>
      <c r="N2301" s="83"/>
      <c r="O2301" s="83"/>
      <c r="P2301" s="83"/>
      <c r="Q2301" s="83"/>
      <c r="R2301" s="83"/>
      <c r="S2301" s="83"/>
      <c r="T2301" s="83"/>
      <c r="U2301" s="99">
        <f>COUNTIF(通讯通路门店!$S:$S,$G2301)</f>
        <v>0</v>
      </c>
      <c r="V2301" s="99">
        <f>COUNTIFS(通讯通路门店!$S:$S,$G2301,通讯通路门店!$J:$J,"综合卖场")</f>
        <v>0</v>
      </c>
      <c r="W2301" s="99">
        <f>SUMIFS(通讯通路门店!$AJ:$AJ,通讯通路门店!$S:$S,通讯客户沙盘!$G2301)</f>
        <v>0</v>
      </c>
      <c r="X2301" s="99">
        <f t="shared" si="175"/>
        <v>0</v>
      </c>
      <c r="Y2301" s="99">
        <f>COUNTIFS(通讯通路门店!$S:$S,$G2301,通讯通路门店!$J:$J,"荣耀体验店")+COUNTIFS(通讯通路门店!$S:$S,$G2301,通讯通路门店!$J:$J,"荣耀授权专卖店")</f>
        <v>0</v>
      </c>
      <c r="Z2301" s="99">
        <f>COUNTIFS(通讯通路门店!$S:$S,$G2301,通讯通路门店!$J:$J,"VIVO体验店")</f>
        <v>0</v>
      </c>
      <c r="AA2301" s="99">
        <f>COUNTIFS(通讯通路门店!$S:$S,$G2301,通讯通路门店!$J:$J,"OPPO体验店")</f>
        <v>0</v>
      </c>
      <c r="AB2301" s="99">
        <f>COUNTIFS(通讯通路门店!$S:$S,$G2301,通讯通路门店!$J:$J,"华为授权体验店")+COUNTIFS(通讯通路门店!$S:$S,$G2301,通讯通路门店!$J:$J,"华为堡垒店")</f>
        <v>0</v>
      </c>
      <c r="AC2301" s="99">
        <f>COUNTIFS(通讯通路门店!$S:$S,$G2301,通讯通路门店!$J:$J,"小米体验店")</f>
        <v>0</v>
      </c>
      <c r="AD2301" s="99">
        <f>COUNTIFS(通讯通路门店!$S:$S,$G2301,通讯通路门店!$J:$J,"苹果体验店")</f>
        <v>0</v>
      </c>
      <c r="AE2301" s="99">
        <f>COUNTIFS(通讯通路门店!$S:$S,$G2301,通讯通路门店!$J:$J,"其他品牌专卖店")</f>
        <v>0</v>
      </c>
      <c r="AF2301" s="99">
        <f>SUMIFS(通讯通路门店!$BI:$BI,通讯通路门店!$S:$S,$G2301)</f>
        <v>0</v>
      </c>
      <c r="AG2301" s="99">
        <f>SUMIFS(通讯通路门店!$BH:$BH,通讯通路门店!$S:$S,$G2301)</f>
        <v>0</v>
      </c>
      <c r="AH2301" s="99">
        <f t="shared" si="176"/>
        <v>0</v>
      </c>
      <c r="AI2301" s="99">
        <f>SUMIFS(通讯通路门店!$BB:$BB,通讯通路门店!$S:$S,$G2301)</f>
        <v>0</v>
      </c>
      <c r="AJ2301" s="99">
        <f>SUMIFS(通讯通路门店!$BE:$BE,通讯通路门店!$S:$S,$G2301)</f>
        <v>0</v>
      </c>
      <c r="AK2301" s="99">
        <f>SUMIFS(通讯通路门店!$BG:$BG,通讯通路门店!$S:$S,$G2301)</f>
        <v>0</v>
      </c>
      <c r="AL2301" s="99">
        <f>SUMIFS(通讯通路门店!$BC:$BC,通讯通路门店!$S:$S,$G2301)</f>
        <v>0</v>
      </c>
      <c r="AM2301" s="99">
        <f>SUMIFS(通讯通路门店!$BD:$BD,通讯通路门店!$S:$S,$G2301)</f>
        <v>0</v>
      </c>
      <c r="AN2301" s="99">
        <f>SUMIFS(通讯通路门店!$BF:$BF,通讯通路门店!$S:$S,$G2301)</f>
        <v>0</v>
      </c>
      <c r="AO2301" s="99">
        <f t="shared" si="177"/>
        <v>0</v>
      </c>
      <c r="AP2301" s="99">
        <f>SUMIFS(通讯通路门店!$K:$K,通讯通路门店!$S:$S,$G2301)</f>
        <v>0</v>
      </c>
      <c r="AQ2301" s="83"/>
      <c r="AR2301" s="99">
        <f>SUMIFS(通讯通路门店!$T:$T,通讯通路门店!$S:$S,$G2301)</f>
        <v>0</v>
      </c>
      <c r="AS2301" s="99">
        <f>SUMIFS(通讯通路门店!$U:$U,通讯通路门店!$S:$S,$G2301)</f>
        <v>0</v>
      </c>
      <c r="AT2301" s="99">
        <f>SUMIFS(通讯通路门店!$V:$V,通讯通路门店!$S:$S,$G2301)</f>
        <v>0</v>
      </c>
      <c r="AU2301" s="99">
        <f>SUMIFS(通讯通路门店!$W:$W,通讯通路门店!$S:$S,$G2301)</f>
        <v>0</v>
      </c>
      <c r="AV2301" s="99">
        <f>SUMIFS(通讯通路门店!$Z:$Z,通讯通路门店!$S:$S,$G2301)</f>
        <v>0</v>
      </c>
      <c r="AW2301" s="99">
        <f>SUMIFS(通讯通路门店!$AB:$AB,通讯通路门店!$S:$S,$G2301)</f>
        <v>0</v>
      </c>
      <c r="AX2301" s="99">
        <f>SUMIFS(通讯通路门店!$X:$X,通讯通路门店!$S:$S,$G2301)</f>
        <v>0</v>
      </c>
      <c r="AY2301" s="99">
        <f>SUMIFS(通讯通路门店!$Y:$Y,通讯通路门店!$S:$S,$G2301)</f>
        <v>0</v>
      </c>
      <c r="AZ2301" s="99">
        <f>SUMIFS(通讯通路门店!$AA:$AA,通讯通路门店!$S:$S,$G2301)</f>
        <v>0</v>
      </c>
      <c r="BA2301" s="99">
        <f t="shared" si="178"/>
        <v>0</v>
      </c>
      <c r="BB2301" s="99">
        <f t="shared" si="179"/>
        <v>0</v>
      </c>
      <c r="BC2301" s="99">
        <f>SUMIFS(通讯通路门店!$W:$W,通讯通路门店!$S:$S,$G2301,通讯通路门店!$J:$J,"荣耀体验店")+SUMIFS(通讯通路门店!$W:$W,通讯通路门店!$S:$S,$G2301,通讯通路门店!$J:$J,"荣耀授权专卖店")</f>
        <v>0</v>
      </c>
      <c r="BD2301" s="99">
        <f>SUMIFS(通讯通路门店!$Z:$Z,通讯通路门店!$S:$S,$G2301,通讯通路门店!$J:$J,"VIVO体验店")</f>
        <v>0</v>
      </c>
      <c r="BE2301" s="99">
        <f>SUMIFS(通讯通路门店!$AB:$AB,通讯通路门店!$S:$S,$G2301,通讯通路门店!$J:$J,"OPPO体验店")</f>
        <v>0</v>
      </c>
      <c r="BF2301" s="99">
        <f>SUMIFS(通讯通路门店!$X:$X,通讯通路门店!$S:$S,$G2301,通讯通路门店!$J:$J,"华为授权体验店")+SUMIFS(通讯通路门店!$AA:$AA,通讯通路门店!$S:$S,$G2301,通讯通路门店!$J:$J,"华为堡垒店")</f>
        <v>0</v>
      </c>
      <c r="BG2301" s="99">
        <f>SUMIFS(通讯通路门店!$Y:$Y,通讯通路门店!$S:$S,$G2301,通讯通路门店!$J:$J,"小米体验店")</f>
        <v>0</v>
      </c>
      <c r="BH2301" s="99">
        <f>SUMIFS(通讯通路门店!$AA:$AA,通讯通路门店!$S:$S,$G2301,通讯通路门店!$J:$J,"苹果体验店")</f>
        <v>0</v>
      </c>
      <c r="BI2301" s="99">
        <f>SUMIFS(通讯通路门店!$K:$K,通讯通路门店!$S:$S,$G2301,通讯通路门店!$J:$J,"其他品牌专卖店")</f>
        <v>0</v>
      </c>
      <c r="BJ2301" s="99">
        <f>SUMIFS(通讯通路门店!$AC:$AC,通讯通路门店!$S:$S,$G2301)</f>
        <v>0</v>
      </c>
      <c r="BK2301" s="99">
        <f>SUMIFS(通讯通路门店!$AD:$AD,通讯通路门店!$S:$S,$G2301)</f>
        <v>0</v>
      </c>
      <c r="BL2301" s="99">
        <f>SUMIFS(通讯通路门店!$AE:$AE,通讯通路门店!$S:$S,$G2301)</f>
        <v>0</v>
      </c>
      <c r="BM2301" s="99">
        <f>SUMIFS(通讯通路门店!$AF:$AF,通讯通路门店!$S:$S,$G2301)</f>
        <v>0</v>
      </c>
      <c r="BN2301" s="99">
        <f>SUMIFS(通讯通路门店!$AG:$AG,通讯通路门店!$S:$S,$G2301)</f>
        <v>0</v>
      </c>
      <c r="BO2301" s="99">
        <f>SUMIFS(通讯通路门店!$AH:$AH,通讯通路门店!$S:$S,$G2301)</f>
        <v>0</v>
      </c>
      <c r="BP2301" s="99">
        <f>SUMIFS(通讯通路门店!$AI:$AI,通讯通路门店!$S:$S,$G2301)</f>
        <v>0</v>
      </c>
      <c r="BQ2301" s="83"/>
    </row>
    <row r="2302" spans="1:69">
      <c r="A2302" s="99" t="str">
        <f>IFERROR(_xlfn.XLOOKUP($G2302,通讯通路门店!$S$4:$S$993933,通讯通路门店!$A$4:$A$993933,0,0),"")</f>
        <v>海南省</v>
      </c>
      <c r="B2302" s="99" t="str">
        <f>IFERROR(_xlfn.XLOOKUP($G2302,通讯通路门店!$S$4:$S$993933,通讯通路门店!$B$4:$B$993933,0,0),"")</f>
        <v>乐东黎族自治县</v>
      </c>
      <c r="C2302" s="99" t="str">
        <f>IFERROR(_xlfn.XLOOKUP($G2302,通讯通路门店!$S$4:$S$993933,通讯通路门店!$C$4:$C$993933,0,0),"")</f>
        <v>乐东黎族自治县</v>
      </c>
      <c r="D2302" s="99" t="str">
        <f>IFERROR(_xlfn.XLOOKUP($G2302,通讯通路门店!$S$4:$S$993933,通讯通路门店!$D$4:$D$993933,0,0),"")</f>
        <v>万冲镇</v>
      </c>
      <c r="E2302" s="83"/>
      <c r="F2302" s="83"/>
      <c r="G2302" s="101"/>
      <c r="H2302" s="102">
        <f>IFERROR(_xlfn.XLOOKUP($G2302,通讯通路门店!$S$4:$S$993933,通讯通路门店!$R$4:$R$993933,0,0),"")</f>
        <v>0</v>
      </c>
      <c r="I2302" s="83"/>
      <c r="J2302" s="83"/>
      <c r="K2302" s="83"/>
      <c r="L2302" s="83"/>
      <c r="M2302" s="83"/>
      <c r="N2302" s="83"/>
      <c r="O2302" s="83"/>
      <c r="P2302" s="83"/>
      <c r="Q2302" s="83"/>
      <c r="R2302" s="83"/>
      <c r="S2302" s="83"/>
      <c r="T2302" s="83"/>
      <c r="U2302" s="99">
        <f>COUNTIF(通讯通路门店!$S:$S,$G2302)</f>
        <v>0</v>
      </c>
      <c r="V2302" s="99">
        <f>COUNTIFS(通讯通路门店!$S:$S,$G2302,通讯通路门店!$J:$J,"综合卖场")</f>
        <v>0</v>
      </c>
      <c r="W2302" s="99">
        <f>SUMIFS(通讯通路门店!$AJ:$AJ,通讯通路门店!$S:$S,通讯客户沙盘!$G2302)</f>
        <v>0</v>
      </c>
      <c r="X2302" s="99">
        <f t="shared" si="175"/>
        <v>0</v>
      </c>
      <c r="Y2302" s="99">
        <f>COUNTIFS(通讯通路门店!$S:$S,$G2302,通讯通路门店!$J:$J,"荣耀体验店")+COUNTIFS(通讯通路门店!$S:$S,$G2302,通讯通路门店!$J:$J,"荣耀授权专卖店")</f>
        <v>0</v>
      </c>
      <c r="Z2302" s="99">
        <f>COUNTIFS(通讯通路门店!$S:$S,$G2302,通讯通路门店!$J:$J,"VIVO体验店")</f>
        <v>0</v>
      </c>
      <c r="AA2302" s="99">
        <f>COUNTIFS(通讯通路门店!$S:$S,$G2302,通讯通路门店!$J:$J,"OPPO体验店")</f>
        <v>0</v>
      </c>
      <c r="AB2302" s="99">
        <f>COUNTIFS(通讯通路门店!$S:$S,$G2302,通讯通路门店!$J:$J,"华为授权体验店")+COUNTIFS(通讯通路门店!$S:$S,$G2302,通讯通路门店!$J:$J,"华为堡垒店")</f>
        <v>0</v>
      </c>
      <c r="AC2302" s="99">
        <f>COUNTIFS(通讯通路门店!$S:$S,$G2302,通讯通路门店!$J:$J,"小米体验店")</f>
        <v>0</v>
      </c>
      <c r="AD2302" s="99">
        <f>COUNTIFS(通讯通路门店!$S:$S,$G2302,通讯通路门店!$J:$J,"苹果体验店")</f>
        <v>0</v>
      </c>
      <c r="AE2302" s="99">
        <f>COUNTIFS(通讯通路门店!$S:$S,$G2302,通讯通路门店!$J:$J,"其他品牌专卖店")</f>
        <v>0</v>
      </c>
      <c r="AF2302" s="99">
        <f>SUMIFS(通讯通路门店!$BI:$BI,通讯通路门店!$S:$S,$G2302)</f>
        <v>0</v>
      </c>
      <c r="AG2302" s="99">
        <f>SUMIFS(通讯通路门店!$BH:$BH,通讯通路门店!$S:$S,$G2302)</f>
        <v>0</v>
      </c>
      <c r="AH2302" s="99">
        <f t="shared" si="176"/>
        <v>0</v>
      </c>
      <c r="AI2302" s="99">
        <f>SUMIFS(通讯通路门店!$BB:$BB,通讯通路门店!$S:$S,$G2302)</f>
        <v>0</v>
      </c>
      <c r="AJ2302" s="99">
        <f>SUMIFS(通讯通路门店!$BE:$BE,通讯通路门店!$S:$S,$G2302)</f>
        <v>0</v>
      </c>
      <c r="AK2302" s="99">
        <f>SUMIFS(通讯通路门店!$BG:$BG,通讯通路门店!$S:$S,$G2302)</f>
        <v>0</v>
      </c>
      <c r="AL2302" s="99">
        <f>SUMIFS(通讯通路门店!$BC:$BC,通讯通路门店!$S:$S,$G2302)</f>
        <v>0</v>
      </c>
      <c r="AM2302" s="99">
        <f>SUMIFS(通讯通路门店!$BD:$BD,通讯通路门店!$S:$S,$G2302)</f>
        <v>0</v>
      </c>
      <c r="AN2302" s="99">
        <f>SUMIFS(通讯通路门店!$BF:$BF,通讯通路门店!$S:$S,$G2302)</f>
        <v>0</v>
      </c>
      <c r="AO2302" s="99">
        <f t="shared" si="177"/>
        <v>0</v>
      </c>
      <c r="AP2302" s="99">
        <f>SUMIFS(通讯通路门店!$K:$K,通讯通路门店!$S:$S,$G2302)</f>
        <v>0</v>
      </c>
      <c r="AQ2302" s="83"/>
      <c r="AR2302" s="99">
        <f>SUMIFS(通讯通路门店!$T:$T,通讯通路门店!$S:$S,$G2302)</f>
        <v>0</v>
      </c>
      <c r="AS2302" s="99">
        <f>SUMIFS(通讯通路门店!$U:$U,通讯通路门店!$S:$S,$G2302)</f>
        <v>0</v>
      </c>
      <c r="AT2302" s="99">
        <f>SUMIFS(通讯通路门店!$V:$V,通讯通路门店!$S:$S,$G2302)</f>
        <v>0</v>
      </c>
      <c r="AU2302" s="99">
        <f>SUMIFS(通讯通路门店!$W:$W,通讯通路门店!$S:$S,$G2302)</f>
        <v>0</v>
      </c>
      <c r="AV2302" s="99">
        <f>SUMIFS(通讯通路门店!$Z:$Z,通讯通路门店!$S:$S,$G2302)</f>
        <v>0</v>
      </c>
      <c r="AW2302" s="99">
        <f>SUMIFS(通讯通路门店!$AB:$AB,通讯通路门店!$S:$S,$G2302)</f>
        <v>0</v>
      </c>
      <c r="AX2302" s="99">
        <f>SUMIFS(通讯通路门店!$X:$X,通讯通路门店!$S:$S,$G2302)</f>
        <v>0</v>
      </c>
      <c r="AY2302" s="99">
        <f>SUMIFS(通讯通路门店!$Y:$Y,通讯通路门店!$S:$S,$G2302)</f>
        <v>0</v>
      </c>
      <c r="AZ2302" s="99">
        <f>SUMIFS(通讯通路门店!$AA:$AA,通讯通路门店!$S:$S,$G2302)</f>
        <v>0</v>
      </c>
      <c r="BA2302" s="99">
        <f t="shared" si="178"/>
        <v>0</v>
      </c>
      <c r="BB2302" s="99">
        <f t="shared" si="179"/>
        <v>0</v>
      </c>
      <c r="BC2302" s="99">
        <f>SUMIFS(通讯通路门店!$W:$W,通讯通路门店!$S:$S,$G2302,通讯通路门店!$J:$J,"荣耀体验店")+SUMIFS(通讯通路门店!$W:$W,通讯通路门店!$S:$S,$G2302,通讯通路门店!$J:$J,"荣耀授权专卖店")</f>
        <v>0</v>
      </c>
      <c r="BD2302" s="99">
        <f>SUMIFS(通讯通路门店!$Z:$Z,通讯通路门店!$S:$S,$G2302,通讯通路门店!$J:$J,"VIVO体验店")</f>
        <v>0</v>
      </c>
      <c r="BE2302" s="99">
        <f>SUMIFS(通讯通路门店!$AB:$AB,通讯通路门店!$S:$S,$G2302,通讯通路门店!$J:$J,"OPPO体验店")</f>
        <v>0</v>
      </c>
      <c r="BF2302" s="99">
        <f>SUMIFS(通讯通路门店!$X:$X,通讯通路门店!$S:$S,$G2302,通讯通路门店!$J:$J,"华为授权体验店")+SUMIFS(通讯通路门店!$AA:$AA,通讯通路门店!$S:$S,$G2302,通讯通路门店!$J:$J,"华为堡垒店")</f>
        <v>0</v>
      </c>
      <c r="BG2302" s="99">
        <f>SUMIFS(通讯通路门店!$Y:$Y,通讯通路门店!$S:$S,$G2302,通讯通路门店!$J:$J,"小米体验店")</f>
        <v>0</v>
      </c>
      <c r="BH2302" s="99">
        <f>SUMIFS(通讯通路门店!$AA:$AA,通讯通路门店!$S:$S,$G2302,通讯通路门店!$J:$J,"苹果体验店")</f>
        <v>0</v>
      </c>
      <c r="BI2302" s="99">
        <f>SUMIFS(通讯通路门店!$K:$K,通讯通路门店!$S:$S,$G2302,通讯通路门店!$J:$J,"其他品牌专卖店")</f>
        <v>0</v>
      </c>
      <c r="BJ2302" s="99">
        <f>SUMIFS(通讯通路门店!$AC:$AC,通讯通路门店!$S:$S,$G2302)</f>
        <v>0</v>
      </c>
      <c r="BK2302" s="99">
        <f>SUMIFS(通讯通路门店!$AD:$AD,通讯通路门店!$S:$S,$G2302)</f>
        <v>0</v>
      </c>
      <c r="BL2302" s="99">
        <f>SUMIFS(通讯通路门店!$AE:$AE,通讯通路门店!$S:$S,$G2302)</f>
        <v>0</v>
      </c>
      <c r="BM2302" s="99">
        <f>SUMIFS(通讯通路门店!$AF:$AF,通讯通路门店!$S:$S,$G2302)</f>
        <v>0</v>
      </c>
      <c r="BN2302" s="99">
        <f>SUMIFS(通讯通路门店!$AG:$AG,通讯通路门店!$S:$S,$G2302)</f>
        <v>0</v>
      </c>
      <c r="BO2302" s="99">
        <f>SUMIFS(通讯通路门店!$AH:$AH,通讯通路门店!$S:$S,$G2302)</f>
        <v>0</v>
      </c>
      <c r="BP2302" s="99">
        <f>SUMIFS(通讯通路门店!$AI:$AI,通讯通路门店!$S:$S,$G2302)</f>
        <v>0</v>
      </c>
      <c r="BQ2302" s="83"/>
    </row>
    <row r="2303" spans="1:69">
      <c r="A2303" s="99" t="str">
        <f>IFERROR(_xlfn.XLOOKUP($G2303,通讯通路门店!$S$4:$S$993933,通讯通路门店!$A$4:$A$993933,0,0),"")</f>
        <v>海南省</v>
      </c>
      <c r="B2303" s="99" t="str">
        <f>IFERROR(_xlfn.XLOOKUP($G2303,通讯通路门店!$S$4:$S$993933,通讯通路门店!$B$4:$B$993933,0,0),"")</f>
        <v>乐东黎族自治县</v>
      </c>
      <c r="C2303" s="99" t="str">
        <f>IFERROR(_xlfn.XLOOKUP($G2303,通讯通路门店!$S$4:$S$993933,通讯通路门店!$C$4:$C$993933,0,0),"")</f>
        <v>乐东黎族自治县</v>
      </c>
      <c r="D2303" s="99" t="str">
        <f>IFERROR(_xlfn.XLOOKUP($G2303,通讯通路门店!$S$4:$S$993933,通讯通路门店!$D$4:$D$993933,0,0),"")</f>
        <v>万冲镇</v>
      </c>
      <c r="E2303" s="83"/>
      <c r="F2303" s="83"/>
      <c r="G2303" s="101"/>
      <c r="H2303" s="102">
        <f>IFERROR(_xlfn.XLOOKUP($G2303,通讯通路门店!$S$4:$S$993933,通讯通路门店!$R$4:$R$993933,0,0),"")</f>
        <v>0</v>
      </c>
      <c r="I2303" s="83"/>
      <c r="J2303" s="83"/>
      <c r="K2303" s="83"/>
      <c r="L2303" s="83"/>
      <c r="M2303" s="83"/>
      <c r="N2303" s="83"/>
      <c r="O2303" s="83"/>
      <c r="P2303" s="83"/>
      <c r="Q2303" s="83"/>
      <c r="R2303" s="83"/>
      <c r="S2303" s="83"/>
      <c r="T2303" s="83"/>
      <c r="U2303" s="99">
        <f>COUNTIF(通讯通路门店!$S:$S,$G2303)</f>
        <v>0</v>
      </c>
      <c r="V2303" s="99">
        <f>COUNTIFS(通讯通路门店!$S:$S,$G2303,通讯通路门店!$J:$J,"综合卖场")</f>
        <v>0</v>
      </c>
      <c r="W2303" s="99">
        <f>SUMIFS(通讯通路门店!$AJ:$AJ,通讯通路门店!$S:$S,通讯客户沙盘!$G2303)</f>
        <v>0</v>
      </c>
      <c r="X2303" s="99">
        <f t="shared" si="175"/>
        <v>0</v>
      </c>
      <c r="Y2303" s="99">
        <f>COUNTIFS(通讯通路门店!$S:$S,$G2303,通讯通路门店!$J:$J,"荣耀体验店")+COUNTIFS(通讯通路门店!$S:$S,$G2303,通讯通路门店!$J:$J,"荣耀授权专卖店")</f>
        <v>0</v>
      </c>
      <c r="Z2303" s="99">
        <f>COUNTIFS(通讯通路门店!$S:$S,$G2303,通讯通路门店!$J:$J,"VIVO体验店")</f>
        <v>0</v>
      </c>
      <c r="AA2303" s="99">
        <f>COUNTIFS(通讯通路门店!$S:$S,$G2303,通讯通路门店!$J:$J,"OPPO体验店")</f>
        <v>0</v>
      </c>
      <c r="AB2303" s="99">
        <f>COUNTIFS(通讯通路门店!$S:$S,$G2303,通讯通路门店!$J:$J,"华为授权体验店")+COUNTIFS(通讯通路门店!$S:$S,$G2303,通讯通路门店!$J:$J,"华为堡垒店")</f>
        <v>0</v>
      </c>
      <c r="AC2303" s="99">
        <f>COUNTIFS(通讯通路门店!$S:$S,$G2303,通讯通路门店!$J:$J,"小米体验店")</f>
        <v>0</v>
      </c>
      <c r="AD2303" s="99">
        <f>COUNTIFS(通讯通路门店!$S:$S,$G2303,通讯通路门店!$J:$J,"苹果体验店")</f>
        <v>0</v>
      </c>
      <c r="AE2303" s="99">
        <f>COUNTIFS(通讯通路门店!$S:$S,$G2303,通讯通路门店!$J:$J,"其他品牌专卖店")</f>
        <v>0</v>
      </c>
      <c r="AF2303" s="99">
        <f>SUMIFS(通讯通路门店!$BI:$BI,通讯通路门店!$S:$S,$G2303)</f>
        <v>0</v>
      </c>
      <c r="AG2303" s="99">
        <f>SUMIFS(通讯通路门店!$BH:$BH,通讯通路门店!$S:$S,$G2303)</f>
        <v>0</v>
      </c>
      <c r="AH2303" s="99">
        <f t="shared" si="176"/>
        <v>0</v>
      </c>
      <c r="AI2303" s="99">
        <f>SUMIFS(通讯通路门店!$BB:$BB,通讯通路门店!$S:$S,$G2303)</f>
        <v>0</v>
      </c>
      <c r="AJ2303" s="99">
        <f>SUMIFS(通讯通路门店!$BE:$BE,通讯通路门店!$S:$S,$G2303)</f>
        <v>0</v>
      </c>
      <c r="AK2303" s="99">
        <f>SUMIFS(通讯通路门店!$BG:$BG,通讯通路门店!$S:$S,$G2303)</f>
        <v>0</v>
      </c>
      <c r="AL2303" s="99">
        <f>SUMIFS(通讯通路门店!$BC:$BC,通讯通路门店!$S:$S,$G2303)</f>
        <v>0</v>
      </c>
      <c r="AM2303" s="99">
        <f>SUMIFS(通讯通路门店!$BD:$BD,通讯通路门店!$S:$S,$G2303)</f>
        <v>0</v>
      </c>
      <c r="AN2303" s="99">
        <f>SUMIFS(通讯通路门店!$BF:$BF,通讯通路门店!$S:$S,$G2303)</f>
        <v>0</v>
      </c>
      <c r="AO2303" s="99">
        <f t="shared" si="177"/>
        <v>0</v>
      </c>
      <c r="AP2303" s="99">
        <f>SUMIFS(通讯通路门店!$K:$K,通讯通路门店!$S:$S,$G2303)</f>
        <v>0</v>
      </c>
      <c r="AQ2303" s="83"/>
      <c r="AR2303" s="99">
        <f>SUMIFS(通讯通路门店!$T:$T,通讯通路门店!$S:$S,$G2303)</f>
        <v>0</v>
      </c>
      <c r="AS2303" s="99">
        <f>SUMIFS(通讯通路门店!$U:$U,通讯通路门店!$S:$S,$G2303)</f>
        <v>0</v>
      </c>
      <c r="AT2303" s="99">
        <f>SUMIFS(通讯通路门店!$V:$V,通讯通路门店!$S:$S,$G2303)</f>
        <v>0</v>
      </c>
      <c r="AU2303" s="99">
        <f>SUMIFS(通讯通路门店!$W:$W,通讯通路门店!$S:$S,$G2303)</f>
        <v>0</v>
      </c>
      <c r="AV2303" s="99">
        <f>SUMIFS(通讯通路门店!$Z:$Z,通讯通路门店!$S:$S,$G2303)</f>
        <v>0</v>
      </c>
      <c r="AW2303" s="99">
        <f>SUMIFS(通讯通路门店!$AB:$AB,通讯通路门店!$S:$S,$G2303)</f>
        <v>0</v>
      </c>
      <c r="AX2303" s="99">
        <f>SUMIFS(通讯通路门店!$X:$X,通讯通路门店!$S:$S,$G2303)</f>
        <v>0</v>
      </c>
      <c r="AY2303" s="99">
        <f>SUMIFS(通讯通路门店!$Y:$Y,通讯通路门店!$S:$S,$G2303)</f>
        <v>0</v>
      </c>
      <c r="AZ2303" s="99">
        <f>SUMIFS(通讯通路门店!$AA:$AA,通讯通路门店!$S:$S,$G2303)</f>
        <v>0</v>
      </c>
      <c r="BA2303" s="99">
        <f t="shared" si="178"/>
        <v>0</v>
      </c>
      <c r="BB2303" s="99">
        <f t="shared" si="179"/>
        <v>0</v>
      </c>
      <c r="BC2303" s="99">
        <f>SUMIFS(通讯通路门店!$W:$W,通讯通路门店!$S:$S,$G2303,通讯通路门店!$J:$J,"荣耀体验店")+SUMIFS(通讯通路门店!$W:$W,通讯通路门店!$S:$S,$G2303,通讯通路门店!$J:$J,"荣耀授权专卖店")</f>
        <v>0</v>
      </c>
      <c r="BD2303" s="99">
        <f>SUMIFS(通讯通路门店!$Z:$Z,通讯通路门店!$S:$S,$G2303,通讯通路门店!$J:$J,"VIVO体验店")</f>
        <v>0</v>
      </c>
      <c r="BE2303" s="99">
        <f>SUMIFS(通讯通路门店!$AB:$AB,通讯通路门店!$S:$S,$G2303,通讯通路门店!$J:$J,"OPPO体验店")</f>
        <v>0</v>
      </c>
      <c r="BF2303" s="99">
        <f>SUMIFS(通讯通路门店!$X:$X,通讯通路门店!$S:$S,$G2303,通讯通路门店!$J:$J,"华为授权体验店")+SUMIFS(通讯通路门店!$AA:$AA,通讯通路门店!$S:$S,$G2303,通讯通路门店!$J:$J,"华为堡垒店")</f>
        <v>0</v>
      </c>
      <c r="BG2303" s="99">
        <f>SUMIFS(通讯通路门店!$Y:$Y,通讯通路门店!$S:$S,$G2303,通讯通路门店!$J:$J,"小米体验店")</f>
        <v>0</v>
      </c>
      <c r="BH2303" s="99">
        <f>SUMIFS(通讯通路门店!$AA:$AA,通讯通路门店!$S:$S,$G2303,通讯通路门店!$J:$J,"苹果体验店")</f>
        <v>0</v>
      </c>
      <c r="BI2303" s="99">
        <f>SUMIFS(通讯通路门店!$K:$K,通讯通路门店!$S:$S,$G2303,通讯通路门店!$J:$J,"其他品牌专卖店")</f>
        <v>0</v>
      </c>
      <c r="BJ2303" s="99">
        <f>SUMIFS(通讯通路门店!$AC:$AC,通讯通路门店!$S:$S,$G2303)</f>
        <v>0</v>
      </c>
      <c r="BK2303" s="99">
        <f>SUMIFS(通讯通路门店!$AD:$AD,通讯通路门店!$S:$S,$G2303)</f>
        <v>0</v>
      </c>
      <c r="BL2303" s="99">
        <f>SUMIFS(通讯通路门店!$AE:$AE,通讯通路门店!$S:$S,$G2303)</f>
        <v>0</v>
      </c>
      <c r="BM2303" s="99">
        <f>SUMIFS(通讯通路门店!$AF:$AF,通讯通路门店!$S:$S,$G2303)</f>
        <v>0</v>
      </c>
      <c r="BN2303" s="99">
        <f>SUMIFS(通讯通路门店!$AG:$AG,通讯通路门店!$S:$S,$G2303)</f>
        <v>0</v>
      </c>
      <c r="BO2303" s="99">
        <f>SUMIFS(通讯通路门店!$AH:$AH,通讯通路门店!$S:$S,$G2303)</f>
        <v>0</v>
      </c>
      <c r="BP2303" s="99">
        <f>SUMIFS(通讯通路门店!$AI:$AI,通讯通路门店!$S:$S,$G2303)</f>
        <v>0</v>
      </c>
      <c r="BQ2303" s="83"/>
    </row>
    <row r="2304" spans="1:69">
      <c r="A2304" s="99" t="str">
        <f>IFERROR(_xlfn.XLOOKUP($G2304,通讯通路门店!$S$4:$S$993933,通讯通路门店!$A$4:$A$993933,0,0),"")</f>
        <v>海南省</v>
      </c>
      <c r="B2304" s="99" t="str">
        <f>IFERROR(_xlfn.XLOOKUP($G2304,通讯通路门店!$S$4:$S$993933,通讯通路门店!$B$4:$B$993933,0,0),"")</f>
        <v>乐东黎族自治县</v>
      </c>
      <c r="C2304" s="99" t="str">
        <f>IFERROR(_xlfn.XLOOKUP($G2304,通讯通路门店!$S$4:$S$993933,通讯通路门店!$C$4:$C$993933,0,0),"")</f>
        <v>乐东黎族自治县</v>
      </c>
      <c r="D2304" s="99" t="str">
        <f>IFERROR(_xlfn.XLOOKUP($G2304,通讯通路门店!$S$4:$S$993933,通讯通路门店!$D$4:$D$993933,0,0),"")</f>
        <v>万冲镇</v>
      </c>
      <c r="E2304" s="83"/>
      <c r="F2304" s="83"/>
      <c r="G2304" s="101"/>
      <c r="H2304" s="102">
        <f>IFERROR(_xlfn.XLOOKUP($G2304,通讯通路门店!$S$4:$S$993933,通讯通路门店!$R$4:$R$993933,0,0),"")</f>
        <v>0</v>
      </c>
      <c r="I2304" s="83"/>
      <c r="J2304" s="83"/>
      <c r="K2304" s="83"/>
      <c r="L2304" s="83"/>
      <c r="M2304" s="83"/>
      <c r="N2304" s="83"/>
      <c r="O2304" s="83"/>
      <c r="P2304" s="83"/>
      <c r="Q2304" s="83"/>
      <c r="R2304" s="83"/>
      <c r="S2304" s="83"/>
      <c r="T2304" s="83"/>
      <c r="U2304" s="99">
        <f>COUNTIF(通讯通路门店!$S:$S,$G2304)</f>
        <v>0</v>
      </c>
      <c r="V2304" s="99">
        <f>COUNTIFS(通讯通路门店!$S:$S,$G2304,通讯通路门店!$J:$J,"综合卖场")</f>
        <v>0</v>
      </c>
      <c r="W2304" s="99">
        <f>SUMIFS(通讯通路门店!$AJ:$AJ,通讯通路门店!$S:$S,通讯客户沙盘!$G2304)</f>
        <v>0</v>
      </c>
      <c r="X2304" s="99">
        <f t="shared" si="175"/>
        <v>0</v>
      </c>
      <c r="Y2304" s="99">
        <f>COUNTIFS(通讯通路门店!$S:$S,$G2304,通讯通路门店!$J:$J,"荣耀体验店")+COUNTIFS(通讯通路门店!$S:$S,$G2304,通讯通路门店!$J:$J,"荣耀授权专卖店")</f>
        <v>0</v>
      </c>
      <c r="Z2304" s="99">
        <f>COUNTIFS(通讯通路门店!$S:$S,$G2304,通讯通路门店!$J:$J,"VIVO体验店")</f>
        <v>0</v>
      </c>
      <c r="AA2304" s="99">
        <f>COUNTIFS(通讯通路门店!$S:$S,$G2304,通讯通路门店!$J:$J,"OPPO体验店")</f>
        <v>0</v>
      </c>
      <c r="AB2304" s="99">
        <f>COUNTIFS(通讯通路门店!$S:$S,$G2304,通讯通路门店!$J:$J,"华为授权体验店")+COUNTIFS(通讯通路门店!$S:$S,$G2304,通讯通路门店!$J:$J,"华为堡垒店")</f>
        <v>0</v>
      </c>
      <c r="AC2304" s="99">
        <f>COUNTIFS(通讯通路门店!$S:$S,$G2304,通讯通路门店!$J:$J,"小米体验店")</f>
        <v>0</v>
      </c>
      <c r="AD2304" s="99">
        <f>COUNTIFS(通讯通路门店!$S:$S,$G2304,通讯通路门店!$J:$J,"苹果体验店")</f>
        <v>0</v>
      </c>
      <c r="AE2304" s="99">
        <f>COUNTIFS(通讯通路门店!$S:$S,$G2304,通讯通路门店!$J:$J,"其他品牌专卖店")</f>
        <v>0</v>
      </c>
      <c r="AF2304" s="99">
        <f>SUMIFS(通讯通路门店!$BI:$BI,通讯通路门店!$S:$S,$G2304)</f>
        <v>0</v>
      </c>
      <c r="AG2304" s="99">
        <f>SUMIFS(通讯通路门店!$BH:$BH,通讯通路门店!$S:$S,$G2304)</f>
        <v>0</v>
      </c>
      <c r="AH2304" s="99">
        <f t="shared" si="176"/>
        <v>0</v>
      </c>
      <c r="AI2304" s="99">
        <f>SUMIFS(通讯通路门店!$BB:$BB,通讯通路门店!$S:$S,$G2304)</f>
        <v>0</v>
      </c>
      <c r="AJ2304" s="99">
        <f>SUMIFS(通讯通路门店!$BE:$BE,通讯通路门店!$S:$S,$G2304)</f>
        <v>0</v>
      </c>
      <c r="AK2304" s="99">
        <f>SUMIFS(通讯通路门店!$BG:$BG,通讯通路门店!$S:$S,$G2304)</f>
        <v>0</v>
      </c>
      <c r="AL2304" s="99">
        <f>SUMIFS(通讯通路门店!$BC:$BC,通讯通路门店!$S:$S,$G2304)</f>
        <v>0</v>
      </c>
      <c r="AM2304" s="99">
        <f>SUMIFS(通讯通路门店!$BD:$BD,通讯通路门店!$S:$S,$G2304)</f>
        <v>0</v>
      </c>
      <c r="AN2304" s="99">
        <f>SUMIFS(通讯通路门店!$BF:$BF,通讯通路门店!$S:$S,$G2304)</f>
        <v>0</v>
      </c>
      <c r="AO2304" s="99">
        <f t="shared" si="177"/>
        <v>0</v>
      </c>
      <c r="AP2304" s="99">
        <f>SUMIFS(通讯通路门店!$K:$K,通讯通路门店!$S:$S,$G2304)</f>
        <v>0</v>
      </c>
      <c r="AQ2304" s="83"/>
      <c r="AR2304" s="99">
        <f>SUMIFS(通讯通路门店!$T:$T,通讯通路门店!$S:$S,$G2304)</f>
        <v>0</v>
      </c>
      <c r="AS2304" s="99">
        <f>SUMIFS(通讯通路门店!$U:$U,通讯通路门店!$S:$S,$G2304)</f>
        <v>0</v>
      </c>
      <c r="AT2304" s="99">
        <f>SUMIFS(通讯通路门店!$V:$V,通讯通路门店!$S:$S,$G2304)</f>
        <v>0</v>
      </c>
      <c r="AU2304" s="99">
        <f>SUMIFS(通讯通路门店!$W:$W,通讯通路门店!$S:$S,$G2304)</f>
        <v>0</v>
      </c>
      <c r="AV2304" s="99">
        <f>SUMIFS(通讯通路门店!$Z:$Z,通讯通路门店!$S:$S,$G2304)</f>
        <v>0</v>
      </c>
      <c r="AW2304" s="99">
        <f>SUMIFS(通讯通路门店!$AB:$AB,通讯通路门店!$S:$S,$G2304)</f>
        <v>0</v>
      </c>
      <c r="AX2304" s="99">
        <f>SUMIFS(通讯通路门店!$X:$X,通讯通路门店!$S:$S,$G2304)</f>
        <v>0</v>
      </c>
      <c r="AY2304" s="99">
        <f>SUMIFS(通讯通路门店!$Y:$Y,通讯通路门店!$S:$S,$G2304)</f>
        <v>0</v>
      </c>
      <c r="AZ2304" s="99">
        <f>SUMIFS(通讯通路门店!$AA:$AA,通讯通路门店!$S:$S,$G2304)</f>
        <v>0</v>
      </c>
      <c r="BA2304" s="99">
        <f t="shared" si="178"/>
        <v>0</v>
      </c>
      <c r="BB2304" s="99">
        <f t="shared" si="179"/>
        <v>0</v>
      </c>
      <c r="BC2304" s="99">
        <f>SUMIFS(通讯通路门店!$W:$W,通讯通路门店!$S:$S,$G2304,通讯通路门店!$J:$J,"荣耀体验店")+SUMIFS(通讯通路门店!$W:$W,通讯通路门店!$S:$S,$G2304,通讯通路门店!$J:$J,"荣耀授权专卖店")</f>
        <v>0</v>
      </c>
      <c r="BD2304" s="99">
        <f>SUMIFS(通讯通路门店!$Z:$Z,通讯通路门店!$S:$S,$G2304,通讯通路门店!$J:$J,"VIVO体验店")</f>
        <v>0</v>
      </c>
      <c r="BE2304" s="99">
        <f>SUMIFS(通讯通路门店!$AB:$AB,通讯通路门店!$S:$S,$G2304,通讯通路门店!$J:$J,"OPPO体验店")</f>
        <v>0</v>
      </c>
      <c r="BF2304" s="99">
        <f>SUMIFS(通讯通路门店!$X:$X,通讯通路门店!$S:$S,$G2304,通讯通路门店!$J:$J,"华为授权体验店")+SUMIFS(通讯通路门店!$AA:$AA,通讯通路门店!$S:$S,$G2304,通讯通路门店!$J:$J,"华为堡垒店")</f>
        <v>0</v>
      </c>
      <c r="BG2304" s="99">
        <f>SUMIFS(通讯通路门店!$Y:$Y,通讯通路门店!$S:$S,$G2304,通讯通路门店!$J:$J,"小米体验店")</f>
        <v>0</v>
      </c>
      <c r="BH2304" s="99">
        <f>SUMIFS(通讯通路门店!$AA:$AA,通讯通路门店!$S:$S,$G2304,通讯通路门店!$J:$J,"苹果体验店")</f>
        <v>0</v>
      </c>
      <c r="BI2304" s="99">
        <f>SUMIFS(通讯通路门店!$K:$K,通讯通路门店!$S:$S,$G2304,通讯通路门店!$J:$J,"其他品牌专卖店")</f>
        <v>0</v>
      </c>
      <c r="BJ2304" s="99">
        <f>SUMIFS(通讯通路门店!$AC:$AC,通讯通路门店!$S:$S,$G2304)</f>
        <v>0</v>
      </c>
      <c r="BK2304" s="99">
        <f>SUMIFS(通讯通路门店!$AD:$AD,通讯通路门店!$S:$S,$G2304)</f>
        <v>0</v>
      </c>
      <c r="BL2304" s="99">
        <f>SUMIFS(通讯通路门店!$AE:$AE,通讯通路门店!$S:$S,$G2304)</f>
        <v>0</v>
      </c>
      <c r="BM2304" s="99">
        <f>SUMIFS(通讯通路门店!$AF:$AF,通讯通路门店!$S:$S,$G2304)</f>
        <v>0</v>
      </c>
      <c r="BN2304" s="99">
        <f>SUMIFS(通讯通路门店!$AG:$AG,通讯通路门店!$S:$S,$G2304)</f>
        <v>0</v>
      </c>
      <c r="BO2304" s="99">
        <f>SUMIFS(通讯通路门店!$AH:$AH,通讯通路门店!$S:$S,$G2304)</f>
        <v>0</v>
      </c>
      <c r="BP2304" s="99">
        <f>SUMIFS(通讯通路门店!$AI:$AI,通讯通路门店!$S:$S,$G2304)</f>
        <v>0</v>
      </c>
      <c r="BQ2304" s="83"/>
    </row>
    <row r="2305" spans="1:69">
      <c r="A2305" s="99" t="str">
        <f>IFERROR(_xlfn.XLOOKUP($G2305,通讯通路门店!$S$4:$S$993933,通讯通路门店!$A$4:$A$993933,0,0),"")</f>
        <v>海南省</v>
      </c>
      <c r="B2305" s="99" t="str">
        <f>IFERROR(_xlfn.XLOOKUP($G2305,通讯通路门店!$S$4:$S$993933,通讯通路门店!$B$4:$B$993933,0,0),"")</f>
        <v>乐东黎族自治县</v>
      </c>
      <c r="C2305" s="99" t="str">
        <f>IFERROR(_xlfn.XLOOKUP($G2305,通讯通路门店!$S$4:$S$993933,通讯通路门店!$C$4:$C$993933,0,0),"")</f>
        <v>乐东黎族自治县</v>
      </c>
      <c r="D2305" s="99" t="str">
        <f>IFERROR(_xlfn.XLOOKUP($G2305,通讯通路门店!$S$4:$S$993933,通讯通路门店!$D$4:$D$993933,0,0),"")</f>
        <v>万冲镇</v>
      </c>
      <c r="E2305" s="83"/>
      <c r="F2305" s="83"/>
      <c r="G2305" s="101"/>
      <c r="H2305" s="102">
        <f>IFERROR(_xlfn.XLOOKUP($G2305,通讯通路门店!$S$4:$S$993933,通讯通路门店!$R$4:$R$993933,0,0),"")</f>
        <v>0</v>
      </c>
      <c r="I2305" s="83"/>
      <c r="J2305" s="83"/>
      <c r="K2305" s="83"/>
      <c r="L2305" s="83"/>
      <c r="M2305" s="83"/>
      <c r="N2305" s="83"/>
      <c r="O2305" s="83"/>
      <c r="P2305" s="83"/>
      <c r="Q2305" s="83"/>
      <c r="R2305" s="83"/>
      <c r="S2305" s="83"/>
      <c r="T2305" s="83"/>
      <c r="U2305" s="99">
        <f>COUNTIF(通讯通路门店!$S:$S,$G2305)</f>
        <v>0</v>
      </c>
      <c r="V2305" s="99">
        <f>COUNTIFS(通讯通路门店!$S:$S,$G2305,通讯通路门店!$J:$J,"综合卖场")</f>
        <v>0</v>
      </c>
      <c r="W2305" s="99">
        <f>SUMIFS(通讯通路门店!$AJ:$AJ,通讯通路门店!$S:$S,通讯客户沙盘!$G2305)</f>
        <v>0</v>
      </c>
      <c r="X2305" s="99">
        <f t="shared" si="175"/>
        <v>0</v>
      </c>
      <c r="Y2305" s="99">
        <f>COUNTIFS(通讯通路门店!$S:$S,$G2305,通讯通路门店!$J:$J,"荣耀体验店")+COUNTIFS(通讯通路门店!$S:$S,$G2305,通讯通路门店!$J:$J,"荣耀授权专卖店")</f>
        <v>0</v>
      </c>
      <c r="Z2305" s="99">
        <f>COUNTIFS(通讯通路门店!$S:$S,$G2305,通讯通路门店!$J:$J,"VIVO体验店")</f>
        <v>0</v>
      </c>
      <c r="AA2305" s="99">
        <f>COUNTIFS(通讯通路门店!$S:$S,$G2305,通讯通路门店!$J:$J,"OPPO体验店")</f>
        <v>0</v>
      </c>
      <c r="AB2305" s="99">
        <f>COUNTIFS(通讯通路门店!$S:$S,$G2305,通讯通路门店!$J:$J,"华为授权体验店")+COUNTIFS(通讯通路门店!$S:$S,$G2305,通讯通路门店!$J:$J,"华为堡垒店")</f>
        <v>0</v>
      </c>
      <c r="AC2305" s="99">
        <f>COUNTIFS(通讯通路门店!$S:$S,$G2305,通讯通路门店!$J:$J,"小米体验店")</f>
        <v>0</v>
      </c>
      <c r="AD2305" s="99">
        <f>COUNTIFS(通讯通路门店!$S:$S,$G2305,通讯通路门店!$J:$J,"苹果体验店")</f>
        <v>0</v>
      </c>
      <c r="AE2305" s="99">
        <f>COUNTIFS(通讯通路门店!$S:$S,$G2305,通讯通路门店!$J:$J,"其他品牌专卖店")</f>
        <v>0</v>
      </c>
      <c r="AF2305" s="99">
        <f>SUMIFS(通讯通路门店!$BI:$BI,通讯通路门店!$S:$S,$G2305)</f>
        <v>0</v>
      </c>
      <c r="AG2305" s="99">
        <f>SUMIFS(通讯通路门店!$BH:$BH,通讯通路门店!$S:$S,$G2305)</f>
        <v>0</v>
      </c>
      <c r="AH2305" s="99">
        <f t="shared" si="176"/>
        <v>0</v>
      </c>
      <c r="AI2305" s="99">
        <f>SUMIFS(通讯通路门店!$BB:$BB,通讯通路门店!$S:$S,$G2305)</f>
        <v>0</v>
      </c>
      <c r="AJ2305" s="99">
        <f>SUMIFS(通讯通路门店!$BE:$BE,通讯通路门店!$S:$S,$G2305)</f>
        <v>0</v>
      </c>
      <c r="AK2305" s="99">
        <f>SUMIFS(通讯通路门店!$BG:$BG,通讯通路门店!$S:$S,$G2305)</f>
        <v>0</v>
      </c>
      <c r="AL2305" s="99">
        <f>SUMIFS(通讯通路门店!$BC:$BC,通讯通路门店!$S:$S,$G2305)</f>
        <v>0</v>
      </c>
      <c r="AM2305" s="99">
        <f>SUMIFS(通讯通路门店!$BD:$BD,通讯通路门店!$S:$S,$G2305)</f>
        <v>0</v>
      </c>
      <c r="AN2305" s="99">
        <f>SUMIFS(通讯通路门店!$BF:$BF,通讯通路门店!$S:$S,$G2305)</f>
        <v>0</v>
      </c>
      <c r="AO2305" s="99">
        <f t="shared" si="177"/>
        <v>0</v>
      </c>
      <c r="AP2305" s="99">
        <f>SUMIFS(通讯通路门店!$K:$K,通讯通路门店!$S:$S,$G2305)</f>
        <v>0</v>
      </c>
      <c r="AQ2305" s="83"/>
      <c r="AR2305" s="99">
        <f>SUMIFS(通讯通路门店!$T:$T,通讯通路门店!$S:$S,$G2305)</f>
        <v>0</v>
      </c>
      <c r="AS2305" s="99">
        <f>SUMIFS(通讯通路门店!$U:$U,通讯通路门店!$S:$S,$G2305)</f>
        <v>0</v>
      </c>
      <c r="AT2305" s="99">
        <f>SUMIFS(通讯通路门店!$V:$V,通讯通路门店!$S:$S,$G2305)</f>
        <v>0</v>
      </c>
      <c r="AU2305" s="99">
        <f>SUMIFS(通讯通路门店!$W:$W,通讯通路门店!$S:$S,$G2305)</f>
        <v>0</v>
      </c>
      <c r="AV2305" s="99">
        <f>SUMIFS(通讯通路门店!$Z:$Z,通讯通路门店!$S:$S,$G2305)</f>
        <v>0</v>
      </c>
      <c r="AW2305" s="99">
        <f>SUMIFS(通讯通路门店!$AB:$AB,通讯通路门店!$S:$S,$G2305)</f>
        <v>0</v>
      </c>
      <c r="AX2305" s="99">
        <f>SUMIFS(通讯通路门店!$X:$X,通讯通路门店!$S:$S,$G2305)</f>
        <v>0</v>
      </c>
      <c r="AY2305" s="99">
        <f>SUMIFS(通讯通路门店!$Y:$Y,通讯通路门店!$S:$S,$G2305)</f>
        <v>0</v>
      </c>
      <c r="AZ2305" s="99">
        <f>SUMIFS(通讯通路门店!$AA:$AA,通讯通路门店!$S:$S,$G2305)</f>
        <v>0</v>
      </c>
      <c r="BA2305" s="99">
        <f t="shared" si="178"/>
        <v>0</v>
      </c>
      <c r="BB2305" s="99">
        <f t="shared" si="179"/>
        <v>0</v>
      </c>
      <c r="BC2305" s="99">
        <f>SUMIFS(通讯通路门店!$W:$W,通讯通路门店!$S:$S,$G2305,通讯通路门店!$J:$J,"荣耀体验店")+SUMIFS(通讯通路门店!$W:$W,通讯通路门店!$S:$S,$G2305,通讯通路门店!$J:$J,"荣耀授权专卖店")</f>
        <v>0</v>
      </c>
      <c r="BD2305" s="99">
        <f>SUMIFS(通讯通路门店!$Z:$Z,通讯通路门店!$S:$S,$G2305,通讯通路门店!$J:$J,"VIVO体验店")</f>
        <v>0</v>
      </c>
      <c r="BE2305" s="99">
        <f>SUMIFS(通讯通路门店!$AB:$AB,通讯通路门店!$S:$S,$G2305,通讯通路门店!$J:$J,"OPPO体验店")</f>
        <v>0</v>
      </c>
      <c r="BF2305" s="99">
        <f>SUMIFS(通讯通路门店!$X:$X,通讯通路门店!$S:$S,$G2305,通讯通路门店!$J:$J,"华为授权体验店")+SUMIFS(通讯通路门店!$AA:$AA,通讯通路门店!$S:$S,$G2305,通讯通路门店!$J:$J,"华为堡垒店")</f>
        <v>0</v>
      </c>
      <c r="BG2305" s="99">
        <f>SUMIFS(通讯通路门店!$Y:$Y,通讯通路门店!$S:$S,$G2305,通讯通路门店!$J:$J,"小米体验店")</f>
        <v>0</v>
      </c>
      <c r="BH2305" s="99">
        <f>SUMIFS(通讯通路门店!$AA:$AA,通讯通路门店!$S:$S,$G2305,通讯通路门店!$J:$J,"苹果体验店")</f>
        <v>0</v>
      </c>
      <c r="BI2305" s="99">
        <f>SUMIFS(通讯通路门店!$K:$K,通讯通路门店!$S:$S,$G2305,通讯通路门店!$J:$J,"其他品牌专卖店")</f>
        <v>0</v>
      </c>
      <c r="BJ2305" s="99">
        <f>SUMIFS(通讯通路门店!$AC:$AC,通讯通路门店!$S:$S,$G2305)</f>
        <v>0</v>
      </c>
      <c r="BK2305" s="99">
        <f>SUMIFS(通讯通路门店!$AD:$AD,通讯通路门店!$S:$S,$G2305)</f>
        <v>0</v>
      </c>
      <c r="BL2305" s="99">
        <f>SUMIFS(通讯通路门店!$AE:$AE,通讯通路门店!$S:$S,$G2305)</f>
        <v>0</v>
      </c>
      <c r="BM2305" s="99">
        <f>SUMIFS(通讯通路门店!$AF:$AF,通讯通路门店!$S:$S,$G2305)</f>
        <v>0</v>
      </c>
      <c r="BN2305" s="99">
        <f>SUMIFS(通讯通路门店!$AG:$AG,通讯通路门店!$S:$S,$G2305)</f>
        <v>0</v>
      </c>
      <c r="BO2305" s="99">
        <f>SUMIFS(通讯通路门店!$AH:$AH,通讯通路门店!$S:$S,$G2305)</f>
        <v>0</v>
      </c>
      <c r="BP2305" s="99">
        <f>SUMIFS(通讯通路门店!$AI:$AI,通讯通路门店!$S:$S,$G2305)</f>
        <v>0</v>
      </c>
      <c r="BQ2305" s="83"/>
    </row>
    <row r="2306" spans="1:69">
      <c r="A2306" s="99" t="str">
        <f>IFERROR(_xlfn.XLOOKUP($G2306,通讯通路门店!$S$4:$S$993933,通讯通路门店!$A$4:$A$993933,0,0),"")</f>
        <v>海南省</v>
      </c>
      <c r="B2306" s="99" t="str">
        <f>IFERROR(_xlfn.XLOOKUP($G2306,通讯通路门店!$S$4:$S$993933,通讯通路门店!$B$4:$B$993933,0,0),"")</f>
        <v>乐东黎族自治县</v>
      </c>
      <c r="C2306" s="99" t="str">
        <f>IFERROR(_xlfn.XLOOKUP($G2306,通讯通路门店!$S$4:$S$993933,通讯通路门店!$C$4:$C$993933,0,0),"")</f>
        <v>乐东黎族自治县</v>
      </c>
      <c r="D2306" s="99" t="str">
        <f>IFERROR(_xlfn.XLOOKUP($G2306,通讯通路门店!$S$4:$S$993933,通讯通路门店!$D$4:$D$993933,0,0),"")</f>
        <v>万冲镇</v>
      </c>
      <c r="E2306" s="83"/>
      <c r="F2306" s="83"/>
      <c r="G2306" s="101"/>
      <c r="H2306" s="102">
        <f>IFERROR(_xlfn.XLOOKUP($G2306,通讯通路门店!$S$4:$S$993933,通讯通路门店!$R$4:$R$993933,0,0),"")</f>
        <v>0</v>
      </c>
      <c r="I2306" s="83"/>
      <c r="J2306" s="83"/>
      <c r="K2306" s="83"/>
      <c r="L2306" s="83"/>
      <c r="M2306" s="83"/>
      <c r="N2306" s="83"/>
      <c r="O2306" s="83"/>
      <c r="P2306" s="83"/>
      <c r="Q2306" s="83"/>
      <c r="R2306" s="83"/>
      <c r="S2306" s="83"/>
      <c r="T2306" s="83"/>
      <c r="U2306" s="99">
        <f>COUNTIF(通讯通路门店!$S:$S,$G2306)</f>
        <v>0</v>
      </c>
      <c r="V2306" s="99">
        <f>COUNTIFS(通讯通路门店!$S:$S,$G2306,通讯通路门店!$J:$J,"综合卖场")</f>
        <v>0</v>
      </c>
      <c r="W2306" s="99">
        <f>SUMIFS(通讯通路门店!$AJ:$AJ,通讯通路门店!$S:$S,通讯客户沙盘!$G2306)</f>
        <v>0</v>
      </c>
      <c r="X2306" s="99">
        <f t="shared" si="175"/>
        <v>0</v>
      </c>
      <c r="Y2306" s="99">
        <f>COUNTIFS(通讯通路门店!$S:$S,$G2306,通讯通路门店!$J:$J,"荣耀体验店")+COUNTIFS(通讯通路门店!$S:$S,$G2306,通讯通路门店!$J:$J,"荣耀授权专卖店")</f>
        <v>0</v>
      </c>
      <c r="Z2306" s="99">
        <f>COUNTIFS(通讯通路门店!$S:$S,$G2306,通讯通路门店!$J:$J,"VIVO体验店")</f>
        <v>0</v>
      </c>
      <c r="AA2306" s="99">
        <f>COUNTIFS(通讯通路门店!$S:$S,$G2306,通讯通路门店!$J:$J,"OPPO体验店")</f>
        <v>0</v>
      </c>
      <c r="AB2306" s="99">
        <f>COUNTIFS(通讯通路门店!$S:$S,$G2306,通讯通路门店!$J:$J,"华为授权体验店")+COUNTIFS(通讯通路门店!$S:$S,$G2306,通讯通路门店!$J:$J,"华为堡垒店")</f>
        <v>0</v>
      </c>
      <c r="AC2306" s="99">
        <f>COUNTIFS(通讯通路门店!$S:$S,$G2306,通讯通路门店!$J:$J,"小米体验店")</f>
        <v>0</v>
      </c>
      <c r="AD2306" s="99">
        <f>COUNTIFS(通讯通路门店!$S:$S,$G2306,通讯通路门店!$J:$J,"苹果体验店")</f>
        <v>0</v>
      </c>
      <c r="AE2306" s="99">
        <f>COUNTIFS(通讯通路门店!$S:$S,$G2306,通讯通路门店!$J:$J,"其他品牌专卖店")</f>
        <v>0</v>
      </c>
      <c r="AF2306" s="99">
        <f>SUMIFS(通讯通路门店!$BI:$BI,通讯通路门店!$S:$S,$G2306)</f>
        <v>0</v>
      </c>
      <c r="AG2306" s="99">
        <f>SUMIFS(通讯通路门店!$BH:$BH,通讯通路门店!$S:$S,$G2306)</f>
        <v>0</v>
      </c>
      <c r="AH2306" s="99">
        <f t="shared" si="176"/>
        <v>0</v>
      </c>
      <c r="AI2306" s="99">
        <f>SUMIFS(通讯通路门店!$BB:$BB,通讯通路门店!$S:$S,$G2306)</f>
        <v>0</v>
      </c>
      <c r="AJ2306" s="99">
        <f>SUMIFS(通讯通路门店!$BE:$BE,通讯通路门店!$S:$S,$G2306)</f>
        <v>0</v>
      </c>
      <c r="AK2306" s="99">
        <f>SUMIFS(通讯通路门店!$BG:$BG,通讯通路门店!$S:$S,$G2306)</f>
        <v>0</v>
      </c>
      <c r="AL2306" s="99">
        <f>SUMIFS(通讯通路门店!$BC:$BC,通讯通路门店!$S:$S,$G2306)</f>
        <v>0</v>
      </c>
      <c r="AM2306" s="99">
        <f>SUMIFS(通讯通路门店!$BD:$BD,通讯通路门店!$S:$S,$G2306)</f>
        <v>0</v>
      </c>
      <c r="AN2306" s="99">
        <f>SUMIFS(通讯通路门店!$BF:$BF,通讯通路门店!$S:$S,$G2306)</f>
        <v>0</v>
      </c>
      <c r="AO2306" s="99">
        <f t="shared" si="177"/>
        <v>0</v>
      </c>
      <c r="AP2306" s="99">
        <f>SUMIFS(通讯通路门店!$K:$K,通讯通路门店!$S:$S,$G2306)</f>
        <v>0</v>
      </c>
      <c r="AQ2306" s="83"/>
      <c r="AR2306" s="99">
        <f>SUMIFS(通讯通路门店!$T:$T,通讯通路门店!$S:$S,$G2306)</f>
        <v>0</v>
      </c>
      <c r="AS2306" s="99">
        <f>SUMIFS(通讯通路门店!$U:$U,通讯通路门店!$S:$S,$G2306)</f>
        <v>0</v>
      </c>
      <c r="AT2306" s="99">
        <f>SUMIFS(通讯通路门店!$V:$V,通讯通路门店!$S:$S,$G2306)</f>
        <v>0</v>
      </c>
      <c r="AU2306" s="99">
        <f>SUMIFS(通讯通路门店!$W:$W,通讯通路门店!$S:$S,$G2306)</f>
        <v>0</v>
      </c>
      <c r="AV2306" s="99">
        <f>SUMIFS(通讯通路门店!$Z:$Z,通讯通路门店!$S:$S,$G2306)</f>
        <v>0</v>
      </c>
      <c r="AW2306" s="99">
        <f>SUMIFS(通讯通路门店!$AB:$AB,通讯通路门店!$S:$S,$G2306)</f>
        <v>0</v>
      </c>
      <c r="AX2306" s="99">
        <f>SUMIFS(通讯通路门店!$X:$X,通讯通路门店!$S:$S,$G2306)</f>
        <v>0</v>
      </c>
      <c r="AY2306" s="99">
        <f>SUMIFS(通讯通路门店!$Y:$Y,通讯通路门店!$S:$S,$G2306)</f>
        <v>0</v>
      </c>
      <c r="AZ2306" s="99">
        <f>SUMIFS(通讯通路门店!$AA:$AA,通讯通路门店!$S:$S,$G2306)</f>
        <v>0</v>
      </c>
      <c r="BA2306" s="99">
        <f t="shared" si="178"/>
        <v>0</v>
      </c>
      <c r="BB2306" s="99">
        <f t="shared" si="179"/>
        <v>0</v>
      </c>
      <c r="BC2306" s="99">
        <f>SUMIFS(通讯通路门店!$W:$W,通讯通路门店!$S:$S,$G2306,通讯通路门店!$J:$J,"荣耀体验店")+SUMIFS(通讯通路门店!$W:$W,通讯通路门店!$S:$S,$G2306,通讯通路门店!$J:$J,"荣耀授权专卖店")</f>
        <v>0</v>
      </c>
      <c r="BD2306" s="99">
        <f>SUMIFS(通讯通路门店!$Z:$Z,通讯通路门店!$S:$S,$G2306,通讯通路门店!$J:$J,"VIVO体验店")</f>
        <v>0</v>
      </c>
      <c r="BE2306" s="99">
        <f>SUMIFS(通讯通路门店!$AB:$AB,通讯通路门店!$S:$S,$G2306,通讯通路门店!$J:$J,"OPPO体验店")</f>
        <v>0</v>
      </c>
      <c r="BF2306" s="99">
        <f>SUMIFS(通讯通路门店!$X:$X,通讯通路门店!$S:$S,$G2306,通讯通路门店!$J:$J,"华为授权体验店")+SUMIFS(通讯通路门店!$AA:$AA,通讯通路门店!$S:$S,$G2306,通讯通路门店!$J:$J,"华为堡垒店")</f>
        <v>0</v>
      </c>
      <c r="BG2306" s="99">
        <f>SUMIFS(通讯通路门店!$Y:$Y,通讯通路门店!$S:$S,$G2306,通讯通路门店!$J:$J,"小米体验店")</f>
        <v>0</v>
      </c>
      <c r="BH2306" s="99">
        <f>SUMIFS(通讯通路门店!$AA:$AA,通讯通路门店!$S:$S,$G2306,通讯通路门店!$J:$J,"苹果体验店")</f>
        <v>0</v>
      </c>
      <c r="BI2306" s="99">
        <f>SUMIFS(通讯通路门店!$K:$K,通讯通路门店!$S:$S,$G2306,通讯通路门店!$J:$J,"其他品牌专卖店")</f>
        <v>0</v>
      </c>
      <c r="BJ2306" s="99">
        <f>SUMIFS(通讯通路门店!$AC:$AC,通讯通路门店!$S:$S,$G2306)</f>
        <v>0</v>
      </c>
      <c r="BK2306" s="99">
        <f>SUMIFS(通讯通路门店!$AD:$AD,通讯通路门店!$S:$S,$G2306)</f>
        <v>0</v>
      </c>
      <c r="BL2306" s="99">
        <f>SUMIFS(通讯通路门店!$AE:$AE,通讯通路门店!$S:$S,$G2306)</f>
        <v>0</v>
      </c>
      <c r="BM2306" s="99">
        <f>SUMIFS(通讯通路门店!$AF:$AF,通讯通路门店!$S:$S,$G2306)</f>
        <v>0</v>
      </c>
      <c r="BN2306" s="99">
        <f>SUMIFS(通讯通路门店!$AG:$AG,通讯通路门店!$S:$S,$G2306)</f>
        <v>0</v>
      </c>
      <c r="BO2306" s="99">
        <f>SUMIFS(通讯通路门店!$AH:$AH,通讯通路门店!$S:$S,$G2306)</f>
        <v>0</v>
      </c>
      <c r="BP2306" s="99">
        <f>SUMIFS(通讯通路门店!$AI:$AI,通讯通路门店!$S:$S,$G2306)</f>
        <v>0</v>
      </c>
      <c r="BQ2306" s="83"/>
    </row>
    <row r="2307" spans="1:69">
      <c r="A2307" s="99" t="str">
        <f>IFERROR(_xlfn.XLOOKUP($G2307,通讯通路门店!$S$4:$S$993933,通讯通路门店!$A$4:$A$993933,0,0),"")</f>
        <v>海南省</v>
      </c>
      <c r="B2307" s="99" t="str">
        <f>IFERROR(_xlfn.XLOOKUP($G2307,通讯通路门店!$S$4:$S$993933,通讯通路门店!$B$4:$B$993933,0,0),"")</f>
        <v>乐东黎族自治县</v>
      </c>
      <c r="C2307" s="99" t="str">
        <f>IFERROR(_xlfn.XLOOKUP($G2307,通讯通路门店!$S$4:$S$993933,通讯通路门店!$C$4:$C$993933,0,0),"")</f>
        <v>乐东黎族自治县</v>
      </c>
      <c r="D2307" s="99" t="str">
        <f>IFERROR(_xlfn.XLOOKUP($G2307,通讯通路门店!$S$4:$S$993933,通讯通路门店!$D$4:$D$993933,0,0),"")</f>
        <v>万冲镇</v>
      </c>
      <c r="E2307" s="83"/>
      <c r="F2307" s="83"/>
      <c r="G2307" s="101"/>
      <c r="H2307" s="102">
        <f>IFERROR(_xlfn.XLOOKUP($G2307,通讯通路门店!$S$4:$S$993933,通讯通路门店!$R$4:$R$993933,0,0),"")</f>
        <v>0</v>
      </c>
      <c r="I2307" s="83"/>
      <c r="J2307" s="83"/>
      <c r="K2307" s="83"/>
      <c r="L2307" s="83"/>
      <c r="M2307" s="83"/>
      <c r="N2307" s="83"/>
      <c r="O2307" s="83"/>
      <c r="P2307" s="83"/>
      <c r="Q2307" s="83"/>
      <c r="R2307" s="83"/>
      <c r="S2307" s="83"/>
      <c r="T2307" s="83"/>
      <c r="U2307" s="99">
        <f>COUNTIF(通讯通路门店!$S:$S,$G2307)</f>
        <v>0</v>
      </c>
      <c r="V2307" s="99">
        <f>COUNTIFS(通讯通路门店!$S:$S,$G2307,通讯通路门店!$J:$J,"综合卖场")</f>
        <v>0</v>
      </c>
      <c r="W2307" s="99">
        <f>SUMIFS(通讯通路门店!$AJ:$AJ,通讯通路门店!$S:$S,通讯客户沙盘!$G2307)</f>
        <v>0</v>
      </c>
      <c r="X2307" s="99">
        <f t="shared" si="175"/>
        <v>0</v>
      </c>
      <c r="Y2307" s="99">
        <f>COUNTIFS(通讯通路门店!$S:$S,$G2307,通讯通路门店!$J:$J,"荣耀体验店")+COUNTIFS(通讯通路门店!$S:$S,$G2307,通讯通路门店!$J:$J,"荣耀授权专卖店")</f>
        <v>0</v>
      </c>
      <c r="Z2307" s="99">
        <f>COUNTIFS(通讯通路门店!$S:$S,$G2307,通讯通路门店!$J:$J,"VIVO体验店")</f>
        <v>0</v>
      </c>
      <c r="AA2307" s="99">
        <f>COUNTIFS(通讯通路门店!$S:$S,$G2307,通讯通路门店!$J:$J,"OPPO体验店")</f>
        <v>0</v>
      </c>
      <c r="AB2307" s="99">
        <f>COUNTIFS(通讯通路门店!$S:$S,$G2307,通讯通路门店!$J:$J,"华为授权体验店")+COUNTIFS(通讯通路门店!$S:$S,$G2307,通讯通路门店!$J:$J,"华为堡垒店")</f>
        <v>0</v>
      </c>
      <c r="AC2307" s="99">
        <f>COUNTIFS(通讯通路门店!$S:$S,$G2307,通讯通路门店!$J:$J,"小米体验店")</f>
        <v>0</v>
      </c>
      <c r="AD2307" s="99">
        <f>COUNTIFS(通讯通路门店!$S:$S,$G2307,通讯通路门店!$J:$J,"苹果体验店")</f>
        <v>0</v>
      </c>
      <c r="AE2307" s="99">
        <f>COUNTIFS(通讯通路门店!$S:$S,$G2307,通讯通路门店!$J:$J,"其他品牌专卖店")</f>
        <v>0</v>
      </c>
      <c r="AF2307" s="99">
        <f>SUMIFS(通讯通路门店!$BI:$BI,通讯通路门店!$S:$S,$G2307)</f>
        <v>0</v>
      </c>
      <c r="AG2307" s="99">
        <f>SUMIFS(通讯通路门店!$BH:$BH,通讯通路门店!$S:$S,$G2307)</f>
        <v>0</v>
      </c>
      <c r="AH2307" s="99">
        <f t="shared" si="176"/>
        <v>0</v>
      </c>
      <c r="AI2307" s="99">
        <f>SUMIFS(通讯通路门店!$BB:$BB,通讯通路门店!$S:$S,$G2307)</f>
        <v>0</v>
      </c>
      <c r="AJ2307" s="99">
        <f>SUMIFS(通讯通路门店!$BE:$BE,通讯通路门店!$S:$S,$G2307)</f>
        <v>0</v>
      </c>
      <c r="AK2307" s="99">
        <f>SUMIFS(通讯通路门店!$BG:$BG,通讯通路门店!$S:$S,$G2307)</f>
        <v>0</v>
      </c>
      <c r="AL2307" s="99">
        <f>SUMIFS(通讯通路门店!$BC:$BC,通讯通路门店!$S:$S,$G2307)</f>
        <v>0</v>
      </c>
      <c r="AM2307" s="99">
        <f>SUMIFS(通讯通路门店!$BD:$BD,通讯通路门店!$S:$S,$G2307)</f>
        <v>0</v>
      </c>
      <c r="AN2307" s="99">
        <f>SUMIFS(通讯通路门店!$BF:$BF,通讯通路门店!$S:$S,$G2307)</f>
        <v>0</v>
      </c>
      <c r="AO2307" s="99">
        <f t="shared" si="177"/>
        <v>0</v>
      </c>
      <c r="AP2307" s="99">
        <f>SUMIFS(通讯通路门店!$K:$K,通讯通路门店!$S:$S,$G2307)</f>
        <v>0</v>
      </c>
      <c r="AQ2307" s="83"/>
      <c r="AR2307" s="99">
        <f>SUMIFS(通讯通路门店!$T:$T,通讯通路门店!$S:$S,$G2307)</f>
        <v>0</v>
      </c>
      <c r="AS2307" s="99">
        <f>SUMIFS(通讯通路门店!$U:$U,通讯通路门店!$S:$S,$G2307)</f>
        <v>0</v>
      </c>
      <c r="AT2307" s="99">
        <f>SUMIFS(通讯通路门店!$V:$V,通讯通路门店!$S:$S,$G2307)</f>
        <v>0</v>
      </c>
      <c r="AU2307" s="99">
        <f>SUMIFS(通讯通路门店!$W:$W,通讯通路门店!$S:$S,$G2307)</f>
        <v>0</v>
      </c>
      <c r="AV2307" s="99">
        <f>SUMIFS(通讯通路门店!$Z:$Z,通讯通路门店!$S:$S,$G2307)</f>
        <v>0</v>
      </c>
      <c r="AW2307" s="99">
        <f>SUMIFS(通讯通路门店!$AB:$AB,通讯通路门店!$S:$S,$G2307)</f>
        <v>0</v>
      </c>
      <c r="AX2307" s="99">
        <f>SUMIFS(通讯通路门店!$X:$X,通讯通路门店!$S:$S,$G2307)</f>
        <v>0</v>
      </c>
      <c r="AY2307" s="99">
        <f>SUMIFS(通讯通路门店!$Y:$Y,通讯通路门店!$S:$S,$G2307)</f>
        <v>0</v>
      </c>
      <c r="AZ2307" s="99">
        <f>SUMIFS(通讯通路门店!$AA:$AA,通讯通路门店!$S:$S,$G2307)</f>
        <v>0</v>
      </c>
      <c r="BA2307" s="99">
        <f t="shared" si="178"/>
        <v>0</v>
      </c>
      <c r="BB2307" s="99">
        <f t="shared" si="179"/>
        <v>0</v>
      </c>
      <c r="BC2307" s="99">
        <f>SUMIFS(通讯通路门店!$W:$W,通讯通路门店!$S:$S,$G2307,通讯通路门店!$J:$J,"荣耀体验店")+SUMIFS(通讯通路门店!$W:$W,通讯通路门店!$S:$S,$G2307,通讯通路门店!$J:$J,"荣耀授权专卖店")</f>
        <v>0</v>
      </c>
      <c r="BD2307" s="99">
        <f>SUMIFS(通讯通路门店!$Z:$Z,通讯通路门店!$S:$S,$G2307,通讯通路门店!$J:$J,"VIVO体验店")</f>
        <v>0</v>
      </c>
      <c r="BE2307" s="99">
        <f>SUMIFS(通讯通路门店!$AB:$AB,通讯通路门店!$S:$S,$G2307,通讯通路门店!$J:$J,"OPPO体验店")</f>
        <v>0</v>
      </c>
      <c r="BF2307" s="99">
        <f>SUMIFS(通讯通路门店!$X:$X,通讯通路门店!$S:$S,$G2307,通讯通路门店!$J:$J,"华为授权体验店")+SUMIFS(通讯通路门店!$AA:$AA,通讯通路门店!$S:$S,$G2307,通讯通路门店!$J:$J,"华为堡垒店")</f>
        <v>0</v>
      </c>
      <c r="BG2307" s="99">
        <f>SUMIFS(通讯通路门店!$Y:$Y,通讯通路门店!$S:$S,$G2307,通讯通路门店!$J:$J,"小米体验店")</f>
        <v>0</v>
      </c>
      <c r="BH2307" s="99">
        <f>SUMIFS(通讯通路门店!$AA:$AA,通讯通路门店!$S:$S,$G2307,通讯通路门店!$J:$J,"苹果体验店")</f>
        <v>0</v>
      </c>
      <c r="BI2307" s="99">
        <f>SUMIFS(通讯通路门店!$K:$K,通讯通路门店!$S:$S,$G2307,通讯通路门店!$J:$J,"其他品牌专卖店")</f>
        <v>0</v>
      </c>
      <c r="BJ2307" s="99">
        <f>SUMIFS(通讯通路门店!$AC:$AC,通讯通路门店!$S:$S,$G2307)</f>
        <v>0</v>
      </c>
      <c r="BK2307" s="99">
        <f>SUMIFS(通讯通路门店!$AD:$AD,通讯通路门店!$S:$S,$G2307)</f>
        <v>0</v>
      </c>
      <c r="BL2307" s="99">
        <f>SUMIFS(通讯通路门店!$AE:$AE,通讯通路门店!$S:$S,$G2307)</f>
        <v>0</v>
      </c>
      <c r="BM2307" s="99">
        <f>SUMIFS(通讯通路门店!$AF:$AF,通讯通路门店!$S:$S,$G2307)</f>
        <v>0</v>
      </c>
      <c r="BN2307" s="99">
        <f>SUMIFS(通讯通路门店!$AG:$AG,通讯通路门店!$S:$S,$G2307)</f>
        <v>0</v>
      </c>
      <c r="BO2307" s="99">
        <f>SUMIFS(通讯通路门店!$AH:$AH,通讯通路门店!$S:$S,$G2307)</f>
        <v>0</v>
      </c>
      <c r="BP2307" s="99">
        <f>SUMIFS(通讯通路门店!$AI:$AI,通讯通路门店!$S:$S,$G2307)</f>
        <v>0</v>
      </c>
      <c r="BQ2307" s="83"/>
    </row>
    <row r="2308" spans="1:69">
      <c r="A2308" s="99" t="str">
        <f>IFERROR(_xlfn.XLOOKUP($G2308,通讯通路门店!$S$4:$S$993933,通讯通路门店!$A$4:$A$993933,0,0),"")</f>
        <v>海南省</v>
      </c>
      <c r="B2308" s="99" t="str">
        <f>IFERROR(_xlfn.XLOOKUP($G2308,通讯通路门店!$S$4:$S$993933,通讯通路门店!$B$4:$B$993933,0,0),"")</f>
        <v>乐东黎族自治县</v>
      </c>
      <c r="C2308" s="99" t="str">
        <f>IFERROR(_xlfn.XLOOKUP($G2308,通讯通路门店!$S$4:$S$993933,通讯通路门店!$C$4:$C$993933,0,0),"")</f>
        <v>乐东黎族自治县</v>
      </c>
      <c r="D2308" s="99" t="str">
        <f>IFERROR(_xlfn.XLOOKUP($G2308,通讯通路门店!$S$4:$S$993933,通讯通路门店!$D$4:$D$993933,0,0),"")</f>
        <v>万冲镇</v>
      </c>
      <c r="E2308" s="83"/>
      <c r="F2308" s="83"/>
      <c r="G2308" s="101"/>
      <c r="H2308" s="102">
        <f>IFERROR(_xlfn.XLOOKUP($G2308,通讯通路门店!$S$4:$S$993933,通讯通路门店!$R$4:$R$993933,0,0),"")</f>
        <v>0</v>
      </c>
      <c r="I2308" s="83"/>
      <c r="J2308" s="83"/>
      <c r="K2308" s="83"/>
      <c r="L2308" s="83"/>
      <c r="M2308" s="83"/>
      <c r="N2308" s="83"/>
      <c r="O2308" s="83"/>
      <c r="P2308" s="83"/>
      <c r="Q2308" s="83"/>
      <c r="R2308" s="83"/>
      <c r="S2308" s="83"/>
      <c r="T2308" s="83"/>
      <c r="U2308" s="99">
        <f>COUNTIF(通讯通路门店!$S:$S,$G2308)</f>
        <v>0</v>
      </c>
      <c r="V2308" s="99">
        <f>COUNTIFS(通讯通路门店!$S:$S,$G2308,通讯通路门店!$J:$J,"综合卖场")</f>
        <v>0</v>
      </c>
      <c r="W2308" s="99">
        <f>SUMIFS(通讯通路门店!$AJ:$AJ,通讯通路门店!$S:$S,通讯客户沙盘!$G2308)</f>
        <v>0</v>
      </c>
      <c r="X2308" s="99">
        <f t="shared" ref="X2308:X2336" si="180">Y2308+Z2308+AA2308+AB2308+AC2308+AD2308+AE2308</f>
        <v>0</v>
      </c>
      <c r="Y2308" s="99">
        <f>COUNTIFS(通讯通路门店!$S:$S,$G2308,通讯通路门店!$J:$J,"荣耀体验店")+COUNTIFS(通讯通路门店!$S:$S,$G2308,通讯通路门店!$J:$J,"荣耀授权专卖店")</f>
        <v>0</v>
      </c>
      <c r="Z2308" s="99">
        <f>COUNTIFS(通讯通路门店!$S:$S,$G2308,通讯通路门店!$J:$J,"VIVO体验店")</f>
        <v>0</v>
      </c>
      <c r="AA2308" s="99">
        <f>COUNTIFS(通讯通路门店!$S:$S,$G2308,通讯通路门店!$J:$J,"OPPO体验店")</f>
        <v>0</v>
      </c>
      <c r="AB2308" s="99">
        <f>COUNTIFS(通讯通路门店!$S:$S,$G2308,通讯通路门店!$J:$J,"华为授权体验店")+COUNTIFS(通讯通路门店!$S:$S,$G2308,通讯通路门店!$J:$J,"华为堡垒店")</f>
        <v>0</v>
      </c>
      <c r="AC2308" s="99">
        <f>COUNTIFS(通讯通路门店!$S:$S,$G2308,通讯通路门店!$J:$J,"小米体验店")</f>
        <v>0</v>
      </c>
      <c r="AD2308" s="99">
        <f>COUNTIFS(通讯通路门店!$S:$S,$G2308,通讯通路门店!$J:$J,"苹果体验店")</f>
        <v>0</v>
      </c>
      <c r="AE2308" s="99">
        <f>COUNTIFS(通讯通路门店!$S:$S,$G2308,通讯通路门店!$J:$J,"其他品牌专卖店")</f>
        <v>0</v>
      </c>
      <c r="AF2308" s="99">
        <f>SUMIFS(通讯通路门店!$BI:$BI,通讯通路门店!$S:$S,$G2308)</f>
        <v>0</v>
      </c>
      <c r="AG2308" s="99">
        <f>SUMIFS(通讯通路门店!$BH:$BH,通讯通路门店!$S:$S,$G2308)</f>
        <v>0</v>
      </c>
      <c r="AH2308" s="99">
        <f t="shared" ref="AH2308:AH2336" si="181">AI2308+AJ2308+AK2308+AL2308+AM2308+AN2308</f>
        <v>0</v>
      </c>
      <c r="AI2308" s="99">
        <f>SUMIFS(通讯通路门店!$BB:$BB,通讯通路门店!$S:$S,$G2308)</f>
        <v>0</v>
      </c>
      <c r="AJ2308" s="99">
        <f>SUMIFS(通讯通路门店!$BE:$BE,通讯通路门店!$S:$S,$G2308)</f>
        <v>0</v>
      </c>
      <c r="AK2308" s="99">
        <f>SUMIFS(通讯通路门店!$BG:$BG,通讯通路门店!$S:$S,$G2308)</f>
        <v>0</v>
      </c>
      <c r="AL2308" s="99">
        <f>SUMIFS(通讯通路门店!$BC:$BC,通讯通路门店!$S:$S,$G2308)</f>
        <v>0</v>
      </c>
      <c r="AM2308" s="99">
        <f>SUMIFS(通讯通路门店!$BD:$BD,通讯通路门店!$S:$S,$G2308)</f>
        <v>0</v>
      </c>
      <c r="AN2308" s="99">
        <f>SUMIFS(通讯通路门店!$BF:$BF,通讯通路门店!$S:$S,$G2308)</f>
        <v>0</v>
      </c>
      <c r="AO2308" s="99">
        <f t="shared" ref="AO2308:AO2336" si="182">AP2308+AQ2308</f>
        <v>0</v>
      </c>
      <c r="AP2308" s="99">
        <f>SUMIFS(通讯通路门店!$K:$K,通讯通路门店!$S:$S,$G2308)</f>
        <v>0</v>
      </c>
      <c r="AQ2308" s="83"/>
      <c r="AR2308" s="99">
        <f>SUMIFS(通讯通路门店!$T:$T,通讯通路门店!$S:$S,$G2308)</f>
        <v>0</v>
      </c>
      <c r="AS2308" s="99">
        <f>SUMIFS(通讯通路门店!$U:$U,通讯通路门店!$S:$S,$G2308)</f>
        <v>0</v>
      </c>
      <c r="AT2308" s="99">
        <f>SUMIFS(通讯通路门店!$V:$V,通讯通路门店!$S:$S,$G2308)</f>
        <v>0</v>
      </c>
      <c r="AU2308" s="99">
        <f>SUMIFS(通讯通路门店!$W:$W,通讯通路门店!$S:$S,$G2308)</f>
        <v>0</v>
      </c>
      <c r="AV2308" s="99">
        <f>SUMIFS(通讯通路门店!$Z:$Z,通讯通路门店!$S:$S,$G2308)</f>
        <v>0</v>
      </c>
      <c r="AW2308" s="99">
        <f>SUMIFS(通讯通路门店!$AB:$AB,通讯通路门店!$S:$S,$G2308)</f>
        <v>0</v>
      </c>
      <c r="AX2308" s="99">
        <f>SUMIFS(通讯通路门店!$X:$X,通讯通路门店!$S:$S,$G2308)</f>
        <v>0</v>
      </c>
      <c r="AY2308" s="99">
        <f>SUMIFS(通讯通路门店!$Y:$Y,通讯通路门店!$S:$S,$G2308)</f>
        <v>0</v>
      </c>
      <c r="AZ2308" s="99">
        <f>SUMIFS(通讯通路门店!$AA:$AA,通讯通路门店!$S:$S,$G2308)</f>
        <v>0</v>
      </c>
      <c r="BA2308" s="99">
        <f t="shared" ref="BA2308:BA2336" si="183">AP2308-BB2308</f>
        <v>0</v>
      </c>
      <c r="BB2308" s="99">
        <f t="shared" ref="BB2308:BB2336" si="184">BC2308+BD2308+BE2308+BF2308+BG2308+BH2308</f>
        <v>0</v>
      </c>
      <c r="BC2308" s="99">
        <f>SUMIFS(通讯通路门店!$W:$W,通讯通路门店!$S:$S,$G2308,通讯通路门店!$J:$J,"荣耀体验店")+SUMIFS(通讯通路门店!$W:$W,通讯通路门店!$S:$S,$G2308,通讯通路门店!$J:$J,"荣耀授权专卖店")</f>
        <v>0</v>
      </c>
      <c r="BD2308" s="99">
        <f>SUMIFS(通讯通路门店!$Z:$Z,通讯通路门店!$S:$S,$G2308,通讯通路门店!$J:$J,"VIVO体验店")</f>
        <v>0</v>
      </c>
      <c r="BE2308" s="99">
        <f>SUMIFS(通讯通路门店!$AB:$AB,通讯通路门店!$S:$S,$G2308,通讯通路门店!$J:$J,"OPPO体验店")</f>
        <v>0</v>
      </c>
      <c r="BF2308" s="99">
        <f>SUMIFS(通讯通路门店!$X:$X,通讯通路门店!$S:$S,$G2308,通讯通路门店!$J:$J,"华为授权体验店")+SUMIFS(通讯通路门店!$AA:$AA,通讯通路门店!$S:$S,$G2308,通讯通路门店!$J:$J,"华为堡垒店")</f>
        <v>0</v>
      </c>
      <c r="BG2308" s="99">
        <f>SUMIFS(通讯通路门店!$Y:$Y,通讯通路门店!$S:$S,$G2308,通讯通路门店!$J:$J,"小米体验店")</f>
        <v>0</v>
      </c>
      <c r="BH2308" s="99">
        <f>SUMIFS(通讯通路门店!$AA:$AA,通讯通路门店!$S:$S,$G2308,通讯通路门店!$J:$J,"苹果体验店")</f>
        <v>0</v>
      </c>
      <c r="BI2308" s="99">
        <f>SUMIFS(通讯通路门店!$K:$K,通讯通路门店!$S:$S,$G2308,通讯通路门店!$J:$J,"其他品牌专卖店")</f>
        <v>0</v>
      </c>
      <c r="BJ2308" s="99">
        <f>SUMIFS(通讯通路门店!$AC:$AC,通讯通路门店!$S:$S,$G2308)</f>
        <v>0</v>
      </c>
      <c r="BK2308" s="99">
        <f>SUMIFS(通讯通路门店!$AD:$AD,通讯通路门店!$S:$S,$G2308)</f>
        <v>0</v>
      </c>
      <c r="BL2308" s="99">
        <f>SUMIFS(通讯通路门店!$AE:$AE,通讯通路门店!$S:$S,$G2308)</f>
        <v>0</v>
      </c>
      <c r="BM2308" s="99">
        <f>SUMIFS(通讯通路门店!$AF:$AF,通讯通路门店!$S:$S,$G2308)</f>
        <v>0</v>
      </c>
      <c r="BN2308" s="99">
        <f>SUMIFS(通讯通路门店!$AG:$AG,通讯通路门店!$S:$S,$G2308)</f>
        <v>0</v>
      </c>
      <c r="BO2308" s="99">
        <f>SUMIFS(通讯通路门店!$AH:$AH,通讯通路门店!$S:$S,$G2308)</f>
        <v>0</v>
      </c>
      <c r="BP2308" s="99">
        <f>SUMIFS(通讯通路门店!$AI:$AI,通讯通路门店!$S:$S,$G2308)</f>
        <v>0</v>
      </c>
      <c r="BQ2308" s="83"/>
    </row>
    <row r="2309" spans="1:69">
      <c r="A2309" s="99" t="str">
        <f>IFERROR(_xlfn.XLOOKUP($G2309,通讯通路门店!$S$4:$S$993933,通讯通路门店!$A$4:$A$993933,0,0),"")</f>
        <v>海南省</v>
      </c>
      <c r="B2309" s="99" t="str">
        <f>IFERROR(_xlfn.XLOOKUP($G2309,通讯通路门店!$S$4:$S$993933,通讯通路门店!$B$4:$B$993933,0,0),"")</f>
        <v>乐东黎族自治县</v>
      </c>
      <c r="C2309" s="99" t="str">
        <f>IFERROR(_xlfn.XLOOKUP($G2309,通讯通路门店!$S$4:$S$993933,通讯通路门店!$C$4:$C$993933,0,0),"")</f>
        <v>乐东黎族自治县</v>
      </c>
      <c r="D2309" s="99" t="str">
        <f>IFERROR(_xlfn.XLOOKUP($G2309,通讯通路门店!$S$4:$S$993933,通讯通路门店!$D$4:$D$993933,0,0),"")</f>
        <v>万冲镇</v>
      </c>
      <c r="E2309" s="83"/>
      <c r="F2309" s="83"/>
      <c r="G2309" s="101"/>
      <c r="H2309" s="102">
        <f>IFERROR(_xlfn.XLOOKUP($G2309,通讯通路门店!$S$4:$S$993933,通讯通路门店!$R$4:$R$993933,0,0),"")</f>
        <v>0</v>
      </c>
      <c r="I2309" s="83"/>
      <c r="J2309" s="83"/>
      <c r="K2309" s="83"/>
      <c r="L2309" s="83"/>
      <c r="M2309" s="83"/>
      <c r="N2309" s="83"/>
      <c r="O2309" s="83"/>
      <c r="P2309" s="83"/>
      <c r="Q2309" s="83"/>
      <c r="R2309" s="83"/>
      <c r="S2309" s="83"/>
      <c r="T2309" s="83"/>
      <c r="U2309" s="99">
        <f>COUNTIF(通讯通路门店!$S:$S,$G2309)</f>
        <v>0</v>
      </c>
      <c r="V2309" s="99">
        <f>COUNTIFS(通讯通路门店!$S:$S,$G2309,通讯通路门店!$J:$J,"综合卖场")</f>
        <v>0</v>
      </c>
      <c r="W2309" s="99">
        <f>SUMIFS(通讯通路门店!$AJ:$AJ,通讯通路门店!$S:$S,通讯客户沙盘!$G2309)</f>
        <v>0</v>
      </c>
      <c r="X2309" s="99">
        <f t="shared" si="180"/>
        <v>0</v>
      </c>
      <c r="Y2309" s="99">
        <f>COUNTIFS(通讯通路门店!$S:$S,$G2309,通讯通路门店!$J:$J,"荣耀体验店")+COUNTIFS(通讯通路门店!$S:$S,$G2309,通讯通路门店!$J:$J,"荣耀授权专卖店")</f>
        <v>0</v>
      </c>
      <c r="Z2309" s="99">
        <f>COUNTIFS(通讯通路门店!$S:$S,$G2309,通讯通路门店!$J:$J,"VIVO体验店")</f>
        <v>0</v>
      </c>
      <c r="AA2309" s="99">
        <f>COUNTIFS(通讯通路门店!$S:$S,$G2309,通讯通路门店!$J:$J,"OPPO体验店")</f>
        <v>0</v>
      </c>
      <c r="AB2309" s="99">
        <f>COUNTIFS(通讯通路门店!$S:$S,$G2309,通讯通路门店!$J:$J,"华为授权体验店")+COUNTIFS(通讯通路门店!$S:$S,$G2309,通讯通路门店!$J:$J,"华为堡垒店")</f>
        <v>0</v>
      </c>
      <c r="AC2309" s="99">
        <f>COUNTIFS(通讯通路门店!$S:$S,$G2309,通讯通路门店!$J:$J,"小米体验店")</f>
        <v>0</v>
      </c>
      <c r="AD2309" s="99">
        <f>COUNTIFS(通讯通路门店!$S:$S,$G2309,通讯通路门店!$J:$J,"苹果体验店")</f>
        <v>0</v>
      </c>
      <c r="AE2309" s="99">
        <f>COUNTIFS(通讯通路门店!$S:$S,$G2309,通讯通路门店!$J:$J,"其他品牌专卖店")</f>
        <v>0</v>
      </c>
      <c r="AF2309" s="99">
        <f>SUMIFS(通讯通路门店!$BI:$BI,通讯通路门店!$S:$S,$G2309)</f>
        <v>0</v>
      </c>
      <c r="AG2309" s="99">
        <f>SUMIFS(通讯通路门店!$BH:$BH,通讯通路门店!$S:$S,$G2309)</f>
        <v>0</v>
      </c>
      <c r="AH2309" s="99">
        <f t="shared" si="181"/>
        <v>0</v>
      </c>
      <c r="AI2309" s="99">
        <f>SUMIFS(通讯通路门店!$BB:$BB,通讯通路门店!$S:$S,$G2309)</f>
        <v>0</v>
      </c>
      <c r="AJ2309" s="99">
        <f>SUMIFS(通讯通路门店!$BE:$BE,通讯通路门店!$S:$S,$G2309)</f>
        <v>0</v>
      </c>
      <c r="AK2309" s="99">
        <f>SUMIFS(通讯通路门店!$BG:$BG,通讯通路门店!$S:$S,$G2309)</f>
        <v>0</v>
      </c>
      <c r="AL2309" s="99">
        <f>SUMIFS(通讯通路门店!$BC:$BC,通讯通路门店!$S:$S,$G2309)</f>
        <v>0</v>
      </c>
      <c r="AM2309" s="99">
        <f>SUMIFS(通讯通路门店!$BD:$BD,通讯通路门店!$S:$S,$G2309)</f>
        <v>0</v>
      </c>
      <c r="AN2309" s="99">
        <f>SUMIFS(通讯通路门店!$BF:$BF,通讯通路门店!$S:$S,$G2309)</f>
        <v>0</v>
      </c>
      <c r="AO2309" s="99">
        <f t="shared" si="182"/>
        <v>0</v>
      </c>
      <c r="AP2309" s="99">
        <f>SUMIFS(通讯通路门店!$K:$K,通讯通路门店!$S:$S,$G2309)</f>
        <v>0</v>
      </c>
      <c r="AQ2309" s="83"/>
      <c r="AR2309" s="99">
        <f>SUMIFS(通讯通路门店!$T:$T,通讯通路门店!$S:$S,$G2309)</f>
        <v>0</v>
      </c>
      <c r="AS2309" s="99">
        <f>SUMIFS(通讯通路门店!$U:$U,通讯通路门店!$S:$S,$G2309)</f>
        <v>0</v>
      </c>
      <c r="AT2309" s="99">
        <f>SUMIFS(通讯通路门店!$V:$V,通讯通路门店!$S:$S,$G2309)</f>
        <v>0</v>
      </c>
      <c r="AU2309" s="99">
        <f>SUMIFS(通讯通路门店!$W:$W,通讯通路门店!$S:$S,$G2309)</f>
        <v>0</v>
      </c>
      <c r="AV2309" s="99">
        <f>SUMIFS(通讯通路门店!$Z:$Z,通讯通路门店!$S:$S,$G2309)</f>
        <v>0</v>
      </c>
      <c r="AW2309" s="99">
        <f>SUMIFS(通讯通路门店!$AB:$AB,通讯通路门店!$S:$S,$G2309)</f>
        <v>0</v>
      </c>
      <c r="AX2309" s="99">
        <f>SUMIFS(通讯通路门店!$X:$X,通讯通路门店!$S:$S,$G2309)</f>
        <v>0</v>
      </c>
      <c r="AY2309" s="99">
        <f>SUMIFS(通讯通路门店!$Y:$Y,通讯通路门店!$S:$S,$G2309)</f>
        <v>0</v>
      </c>
      <c r="AZ2309" s="99">
        <f>SUMIFS(通讯通路门店!$AA:$AA,通讯通路门店!$S:$S,$G2309)</f>
        <v>0</v>
      </c>
      <c r="BA2309" s="99">
        <f t="shared" si="183"/>
        <v>0</v>
      </c>
      <c r="BB2309" s="99">
        <f t="shared" si="184"/>
        <v>0</v>
      </c>
      <c r="BC2309" s="99">
        <f>SUMIFS(通讯通路门店!$W:$W,通讯通路门店!$S:$S,$G2309,通讯通路门店!$J:$J,"荣耀体验店")+SUMIFS(通讯通路门店!$W:$W,通讯通路门店!$S:$S,$G2309,通讯通路门店!$J:$J,"荣耀授权专卖店")</f>
        <v>0</v>
      </c>
      <c r="BD2309" s="99">
        <f>SUMIFS(通讯通路门店!$Z:$Z,通讯通路门店!$S:$S,$G2309,通讯通路门店!$J:$J,"VIVO体验店")</f>
        <v>0</v>
      </c>
      <c r="BE2309" s="99">
        <f>SUMIFS(通讯通路门店!$AB:$AB,通讯通路门店!$S:$S,$G2309,通讯通路门店!$J:$J,"OPPO体验店")</f>
        <v>0</v>
      </c>
      <c r="BF2309" s="99">
        <f>SUMIFS(通讯通路门店!$X:$X,通讯通路门店!$S:$S,$G2309,通讯通路门店!$J:$J,"华为授权体验店")+SUMIFS(通讯通路门店!$AA:$AA,通讯通路门店!$S:$S,$G2309,通讯通路门店!$J:$J,"华为堡垒店")</f>
        <v>0</v>
      </c>
      <c r="BG2309" s="99">
        <f>SUMIFS(通讯通路门店!$Y:$Y,通讯通路门店!$S:$S,$G2309,通讯通路门店!$J:$J,"小米体验店")</f>
        <v>0</v>
      </c>
      <c r="BH2309" s="99">
        <f>SUMIFS(通讯通路门店!$AA:$AA,通讯通路门店!$S:$S,$G2309,通讯通路门店!$J:$J,"苹果体验店")</f>
        <v>0</v>
      </c>
      <c r="BI2309" s="99">
        <f>SUMIFS(通讯通路门店!$K:$K,通讯通路门店!$S:$S,$G2309,通讯通路门店!$J:$J,"其他品牌专卖店")</f>
        <v>0</v>
      </c>
      <c r="BJ2309" s="99">
        <f>SUMIFS(通讯通路门店!$AC:$AC,通讯通路门店!$S:$S,$G2309)</f>
        <v>0</v>
      </c>
      <c r="BK2309" s="99">
        <f>SUMIFS(通讯通路门店!$AD:$AD,通讯通路门店!$S:$S,$G2309)</f>
        <v>0</v>
      </c>
      <c r="BL2309" s="99">
        <f>SUMIFS(通讯通路门店!$AE:$AE,通讯通路门店!$S:$S,$G2309)</f>
        <v>0</v>
      </c>
      <c r="BM2309" s="99">
        <f>SUMIFS(通讯通路门店!$AF:$AF,通讯通路门店!$S:$S,$G2309)</f>
        <v>0</v>
      </c>
      <c r="BN2309" s="99">
        <f>SUMIFS(通讯通路门店!$AG:$AG,通讯通路门店!$S:$S,$G2309)</f>
        <v>0</v>
      </c>
      <c r="BO2309" s="99">
        <f>SUMIFS(通讯通路门店!$AH:$AH,通讯通路门店!$S:$S,$G2309)</f>
        <v>0</v>
      </c>
      <c r="BP2309" s="99">
        <f>SUMIFS(通讯通路门店!$AI:$AI,通讯通路门店!$S:$S,$G2309)</f>
        <v>0</v>
      </c>
      <c r="BQ2309" s="83"/>
    </row>
    <row r="2310" spans="1:69">
      <c r="A2310" s="99" t="str">
        <f>IFERROR(_xlfn.XLOOKUP($G2310,通讯通路门店!$S$4:$S$993933,通讯通路门店!$A$4:$A$993933,0,0),"")</f>
        <v>海南省</v>
      </c>
      <c r="B2310" s="99" t="str">
        <f>IFERROR(_xlfn.XLOOKUP($G2310,通讯通路门店!$S$4:$S$993933,通讯通路门店!$B$4:$B$993933,0,0),"")</f>
        <v>乐东黎族自治县</v>
      </c>
      <c r="C2310" s="99" t="str">
        <f>IFERROR(_xlfn.XLOOKUP($G2310,通讯通路门店!$S$4:$S$993933,通讯通路门店!$C$4:$C$993933,0,0),"")</f>
        <v>乐东黎族自治县</v>
      </c>
      <c r="D2310" s="99" t="str">
        <f>IFERROR(_xlfn.XLOOKUP($G2310,通讯通路门店!$S$4:$S$993933,通讯通路门店!$D$4:$D$993933,0,0),"")</f>
        <v>万冲镇</v>
      </c>
      <c r="E2310" s="83"/>
      <c r="F2310" s="83"/>
      <c r="G2310" s="101"/>
      <c r="H2310" s="102">
        <f>IFERROR(_xlfn.XLOOKUP($G2310,通讯通路门店!$S$4:$S$993933,通讯通路门店!$R$4:$R$993933,0,0),"")</f>
        <v>0</v>
      </c>
      <c r="I2310" s="83"/>
      <c r="J2310" s="83"/>
      <c r="K2310" s="83"/>
      <c r="L2310" s="83"/>
      <c r="M2310" s="83"/>
      <c r="N2310" s="83"/>
      <c r="O2310" s="83"/>
      <c r="P2310" s="83"/>
      <c r="Q2310" s="83"/>
      <c r="R2310" s="83"/>
      <c r="S2310" s="83"/>
      <c r="T2310" s="83"/>
      <c r="U2310" s="99">
        <f>COUNTIF(通讯通路门店!$S:$S,$G2310)</f>
        <v>0</v>
      </c>
      <c r="V2310" s="99">
        <f>COUNTIFS(通讯通路门店!$S:$S,$G2310,通讯通路门店!$J:$J,"综合卖场")</f>
        <v>0</v>
      </c>
      <c r="W2310" s="99">
        <f>SUMIFS(通讯通路门店!$AJ:$AJ,通讯通路门店!$S:$S,通讯客户沙盘!$G2310)</f>
        <v>0</v>
      </c>
      <c r="X2310" s="99">
        <f t="shared" si="180"/>
        <v>0</v>
      </c>
      <c r="Y2310" s="99">
        <f>COUNTIFS(通讯通路门店!$S:$S,$G2310,通讯通路门店!$J:$J,"荣耀体验店")+COUNTIFS(通讯通路门店!$S:$S,$G2310,通讯通路门店!$J:$J,"荣耀授权专卖店")</f>
        <v>0</v>
      </c>
      <c r="Z2310" s="99">
        <f>COUNTIFS(通讯通路门店!$S:$S,$G2310,通讯通路门店!$J:$J,"VIVO体验店")</f>
        <v>0</v>
      </c>
      <c r="AA2310" s="99">
        <f>COUNTIFS(通讯通路门店!$S:$S,$G2310,通讯通路门店!$J:$J,"OPPO体验店")</f>
        <v>0</v>
      </c>
      <c r="AB2310" s="99">
        <f>COUNTIFS(通讯通路门店!$S:$S,$G2310,通讯通路门店!$J:$J,"华为授权体验店")+COUNTIFS(通讯通路门店!$S:$S,$G2310,通讯通路门店!$J:$J,"华为堡垒店")</f>
        <v>0</v>
      </c>
      <c r="AC2310" s="99">
        <f>COUNTIFS(通讯通路门店!$S:$S,$G2310,通讯通路门店!$J:$J,"小米体验店")</f>
        <v>0</v>
      </c>
      <c r="AD2310" s="99">
        <f>COUNTIFS(通讯通路门店!$S:$S,$G2310,通讯通路门店!$J:$J,"苹果体验店")</f>
        <v>0</v>
      </c>
      <c r="AE2310" s="99">
        <f>COUNTIFS(通讯通路门店!$S:$S,$G2310,通讯通路门店!$J:$J,"其他品牌专卖店")</f>
        <v>0</v>
      </c>
      <c r="AF2310" s="99">
        <f>SUMIFS(通讯通路门店!$BI:$BI,通讯通路门店!$S:$S,$G2310)</f>
        <v>0</v>
      </c>
      <c r="AG2310" s="99">
        <f>SUMIFS(通讯通路门店!$BH:$BH,通讯通路门店!$S:$S,$G2310)</f>
        <v>0</v>
      </c>
      <c r="AH2310" s="99">
        <f t="shared" si="181"/>
        <v>0</v>
      </c>
      <c r="AI2310" s="99">
        <f>SUMIFS(通讯通路门店!$BB:$BB,通讯通路门店!$S:$S,$G2310)</f>
        <v>0</v>
      </c>
      <c r="AJ2310" s="99">
        <f>SUMIFS(通讯通路门店!$BE:$BE,通讯通路门店!$S:$S,$G2310)</f>
        <v>0</v>
      </c>
      <c r="AK2310" s="99">
        <f>SUMIFS(通讯通路门店!$BG:$BG,通讯通路门店!$S:$S,$G2310)</f>
        <v>0</v>
      </c>
      <c r="AL2310" s="99">
        <f>SUMIFS(通讯通路门店!$BC:$BC,通讯通路门店!$S:$S,$G2310)</f>
        <v>0</v>
      </c>
      <c r="AM2310" s="99">
        <f>SUMIFS(通讯通路门店!$BD:$BD,通讯通路门店!$S:$S,$G2310)</f>
        <v>0</v>
      </c>
      <c r="AN2310" s="99">
        <f>SUMIFS(通讯通路门店!$BF:$BF,通讯通路门店!$S:$S,$G2310)</f>
        <v>0</v>
      </c>
      <c r="AO2310" s="99">
        <f t="shared" si="182"/>
        <v>0</v>
      </c>
      <c r="AP2310" s="99">
        <f>SUMIFS(通讯通路门店!$K:$K,通讯通路门店!$S:$S,$G2310)</f>
        <v>0</v>
      </c>
      <c r="AQ2310" s="83"/>
      <c r="AR2310" s="99">
        <f>SUMIFS(通讯通路门店!$T:$T,通讯通路门店!$S:$S,$G2310)</f>
        <v>0</v>
      </c>
      <c r="AS2310" s="99">
        <f>SUMIFS(通讯通路门店!$U:$U,通讯通路门店!$S:$S,$G2310)</f>
        <v>0</v>
      </c>
      <c r="AT2310" s="99">
        <f>SUMIFS(通讯通路门店!$V:$V,通讯通路门店!$S:$S,$G2310)</f>
        <v>0</v>
      </c>
      <c r="AU2310" s="99">
        <f>SUMIFS(通讯通路门店!$W:$W,通讯通路门店!$S:$S,$G2310)</f>
        <v>0</v>
      </c>
      <c r="AV2310" s="99">
        <f>SUMIFS(通讯通路门店!$Z:$Z,通讯通路门店!$S:$S,$G2310)</f>
        <v>0</v>
      </c>
      <c r="AW2310" s="99">
        <f>SUMIFS(通讯通路门店!$AB:$AB,通讯通路门店!$S:$S,$G2310)</f>
        <v>0</v>
      </c>
      <c r="AX2310" s="99">
        <f>SUMIFS(通讯通路门店!$X:$X,通讯通路门店!$S:$S,$G2310)</f>
        <v>0</v>
      </c>
      <c r="AY2310" s="99">
        <f>SUMIFS(通讯通路门店!$Y:$Y,通讯通路门店!$S:$S,$G2310)</f>
        <v>0</v>
      </c>
      <c r="AZ2310" s="99">
        <f>SUMIFS(通讯通路门店!$AA:$AA,通讯通路门店!$S:$S,$G2310)</f>
        <v>0</v>
      </c>
      <c r="BA2310" s="99">
        <f t="shared" si="183"/>
        <v>0</v>
      </c>
      <c r="BB2310" s="99">
        <f t="shared" si="184"/>
        <v>0</v>
      </c>
      <c r="BC2310" s="99">
        <f>SUMIFS(通讯通路门店!$W:$W,通讯通路门店!$S:$S,$G2310,通讯通路门店!$J:$J,"荣耀体验店")+SUMIFS(通讯通路门店!$W:$W,通讯通路门店!$S:$S,$G2310,通讯通路门店!$J:$J,"荣耀授权专卖店")</f>
        <v>0</v>
      </c>
      <c r="BD2310" s="99">
        <f>SUMIFS(通讯通路门店!$Z:$Z,通讯通路门店!$S:$S,$G2310,通讯通路门店!$J:$J,"VIVO体验店")</f>
        <v>0</v>
      </c>
      <c r="BE2310" s="99">
        <f>SUMIFS(通讯通路门店!$AB:$AB,通讯通路门店!$S:$S,$G2310,通讯通路门店!$J:$J,"OPPO体验店")</f>
        <v>0</v>
      </c>
      <c r="BF2310" s="99">
        <f>SUMIFS(通讯通路门店!$X:$X,通讯通路门店!$S:$S,$G2310,通讯通路门店!$J:$J,"华为授权体验店")+SUMIFS(通讯通路门店!$AA:$AA,通讯通路门店!$S:$S,$G2310,通讯通路门店!$J:$J,"华为堡垒店")</f>
        <v>0</v>
      </c>
      <c r="BG2310" s="99">
        <f>SUMIFS(通讯通路门店!$Y:$Y,通讯通路门店!$S:$S,$G2310,通讯通路门店!$J:$J,"小米体验店")</f>
        <v>0</v>
      </c>
      <c r="BH2310" s="99">
        <f>SUMIFS(通讯通路门店!$AA:$AA,通讯通路门店!$S:$S,$G2310,通讯通路门店!$J:$J,"苹果体验店")</f>
        <v>0</v>
      </c>
      <c r="BI2310" s="99">
        <f>SUMIFS(通讯通路门店!$K:$K,通讯通路门店!$S:$S,$G2310,通讯通路门店!$J:$J,"其他品牌专卖店")</f>
        <v>0</v>
      </c>
      <c r="BJ2310" s="99">
        <f>SUMIFS(通讯通路门店!$AC:$AC,通讯通路门店!$S:$S,$G2310)</f>
        <v>0</v>
      </c>
      <c r="BK2310" s="99">
        <f>SUMIFS(通讯通路门店!$AD:$AD,通讯通路门店!$S:$S,$G2310)</f>
        <v>0</v>
      </c>
      <c r="BL2310" s="99">
        <f>SUMIFS(通讯通路门店!$AE:$AE,通讯通路门店!$S:$S,$G2310)</f>
        <v>0</v>
      </c>
      <c r="BM2310" s="99">
        <f>SUMIFS(通讯通路门店!$AF:$AF,通讯通路门店!$S:$S,$G2310)</f>
        <v>0</v>
      </c>
      <c r="BN2310" s="99">
        <f>SUMIFS(通讯通路门店!$AG:$AG,通讯通路门店!$S:$S,$G2310)</f>
        <v>0</v>
      </c>
      <c r="BO2310" s="99">
        <f>SUMIFS(通讯通路门店!$AH:$AH,通讯通路门店!$S:$S,$G2310)</f>
        <v>0</v>
      </c>
      <c r="BP2310" s="99">
        <f>SUMIFS(通讯通路门店!$AI:$AI,通讯通路门店!$S:$S,$G2310)</f>
        <v>0</v>
      </c>
      <c r="BQ2310" s="83"/>
    </row>
    <row r="2311" spans="1:69">
      <c r="A2311" s="99" t="str">
        <f>IFERROR(_xlfn.XLOOKUP($G2311,通讯通路门店!$S$4:$S$993933,通讯通路门店!$A$4:$A$993933,0,0),"")</f>
        <v>海南省</v>
      </c>
      <c r="B2311" s="99" t="str">
        <f>IFERROR(_xlfn.XLOOKUP($G2311,通讯通路门店!$S$4:$S$993933,通讯通路门店!$B$4:$B$993933,0,0),"")</f>
        <v>乐东黎族自治县</v>
      </c>
      <c r="C2311" s="99" t="str">
        <f>IFERROR(_xlfn.XLOOKUP($G2311,通讯通路门店!$S$4:$S$993933,通讯通路门店!$C$4:$C$993933,0,0),"")</f>
        <v>乐东黎族自治县</v>
      </c>
      <c r="D2311" s="99" t="str">
        <f>IFERROR(_xlfn.XLOOKUP($G2311,通讯通路门店!$S$4:$S$993933,通讯通路门店!$D$4:$D$993933,0,0),"")</f>
        <v>万冲镇</v>
      </c>
      <c r="E2311" s="83"/>
      <c r="F2311" s="83"/>
      <c r="G2311" s="101"/>
      <c r="H2311" s="102">
        <f>IFERROR(_xlfn.XLOOKUP($G2311,通讯通路门店!$S$4:$S$993933,通讯通路门店!$R$4:$R$993933,0,0),"")</f>
        <v>0</v>
      </c>
      <c r="I2311" s="83"/>
      <c r="J2311" s="83"/>
      <c r="K2311" s="83"/>
      <c r="L2311" s="83"/>
      <c r="M2311" s="83"/>
      <c r="N2311" s="83"/>
      <c r="O2311" s="83"/>
      <c r="P2311" s="83"/>
      <c r="Q2311" s="83"/>
      <c r="R2311" s="83"/>
      <c r="S2311" s="83"/>
      <c r="T2311" s="83"/>
      <c r="U2311" s="99">
        <f>COUNTIF(通讯通路门店!$S:$S,$G2311)</f>
        <v>0</v>
      </c>
      <c r="V2311" s="99">
        <f>COUNTIFS(通讯通路门店!$S:$S,$G2311,通讯通路门店!$J:$J,"综合卖场")</f>
        <v>0</v>
      </c>
      <c r="W2311" s="99">
        <f>SUMIFS(通讯通路门店!$AJ:$AJ,通讯通路门店!$S:$S,通讯客户沙盘!$G2311)</f>
        <v>0</v>
      </c>
      <c r="X2311" s="99">
        <f t="shared" si="180"/>
        <v>0</v>
      </c>
      <c r="Y2311" s="99">
        <f>COUNTIFS(通讯通路门店!$S:$S,$G2311,通讯通路门店!$J:$J,"荣耀体验店")+COUNTIFS(通讯通路门店!$S:$S,$G2311,通讯通路门店!$J:$J,"荣耀授权专卖店")</f>
        <v>0</v>
      </c>
      <c r="Z2311" s="99">
        <f>COUNTIFS(通讯通路门店!$S:$S,$G2311,通讯通路门店!$J:$J,"VIVO体验店")</f>
        <v>0</v>
      </c>
      <c r="AA2311" s="99">
        <f>COUNTIFS(通讯通路门店!$S:$S,$G2311,通讯通路门店!$J:$J,"OPPO体验店")</f>
        <v>0</v>
      </c>
      <c r="AB2311" s="99">
        <f>COUNTIFS(通讯通路门店!$S:$S,$G2311,通讯通路门店!$J:$J,"华为授权体验店")+COUNTIFS(通讯通路门店!$S:$S,$G2311,通讯通路门店!$J:$J,"华为堡垒店")</f>
        <v>0</v>
      </c>
      <c r="AC2311" s="99">
        <f>COUNTIFS(通讯通路门店!$S:$S,$G2311,通讯通路门店!$J:$J,"小米体验店")</f>
        <v>0</v>
      </c>
      <c r="AD2311" s="99">
        <f>COUNTIFS(通讯通路门店!$S:$S,$G2311,通讯通路门店!$J:$J,"苹果体验店")</f>
        <v>0</v>
      </c>
      <c r="AE2311" s="99">
        <f>COUNTIFS(通讯通路门店!$S:$S,$G2311,通讯通路门店!$J:$J,"其他品牌专卖店")</f>
        <v>0</v>
      </c>
      <c r="AF2311" s="99">
        <f>SUMIFS(通讯通路门店!$BI:$BI,通讯通路门店!$S:$S,$G2311)</f>
        <v>0</v>
      </c>
      <c r="AG2311" s="99">
        <f>SUMIFS(通讯通路门店!$BH:$BH,通讯通路门店!$S:$S,$G2311)</f>
        <v>0</v>
      </c>
      <c r="AH2311" s="99">
        <f t="shared" si="181"/>
        <v>0</v>
      </c>
      <c r="AI2311" s="99">
        <f>SUMIFS(通讯通路门店!$BB:$BB,通讯通路门店!$S:$S,$G2311)</f>
        <v>0</v>
      </c>
      <c r="AJ2311" s="99">
        <f>SUMIFS(通讯通路门店!$BE:$BE,通讯通路门店!$S:$S,$G2311)</f>
        <v>0</v>
      </c>
      <c r="AK2311" s="99">
        <f>SUMIFS(通讯通路门店!$BG:$BG,通讯通路门店!$S:$S,$G2311)</f>
        <v>0</v>
      </c>
      <c r="AL2311" s="99">
        <f>SUMIFS(通讯通路门店!$BC:$BC,通讯通路门店!$S:$S,$G2311)</f>
        <v>0</v>
      </c>
      <c r="AM2311" s="99">
        <f>SUMIFS(通讯通路门店!$BD:$BD,通讯通路门店!$S:$S,$G2311)</f>
        <v>0</v>
      </c>
      <c r="AN2311" s="99">
        <f>SUMIFS(通讯通路门店!$BF:$BF,通讯通路门店!$S:$S,$G2311)</f>
        <v>0</v>
      </c>
      <c r="AO2311" s="99">
        <f t="shared" si="182"/>
        <v>0</v>
      </c>
      <c r="AP2311" s="99">
        <f>SUMIFS(通讯通路门店!$K:$K,通讯通路门店!$S:$S,$G2311)</f>
        <v>0</v>
      </c>
      <c r="AQ2311" s="83"/>
      <c r="AR2311" s="99">
        <f>SUMIFS(通讯通路门店!$T:$T,通讯通路门店!$S:$S,$G2311)</f>
        <v>0</v>
      </c>
      <c r="AS2311" s="99">
        <f>SUMIFS(通讯通路门店!$U:$U,通讯通路门店!$S:$S,$G2311)</f>
        <v>0</v>
      </c>
      <c r="AT2311" s="99">
        <f>SUMIFS(通讯通路门店!$V:$V,通讯通路门店!$S:$S,$G2311)</f>
        <v>0</v>
      </c>
      <c r="AU2311" s="99">
        <f>SUMIFS(通讯通路门店!$W:$W,通讯通路门店!$S:$S,$G2311)</f>
        <v>0</v>
      </c>
      <c r="AV2311" s="99">
        <f>SUMIFS(通讯通路门店!$Z:$Z,通讯通路门店!$S:$S,$G2311)</f>
        <v>0</v>
      </c>
      <c r="AW2311" s="99">
        <f>SUMIFS(通讯通路门店!$AB:$AB,通讯通路门店!$S:$S,$G2311)</f>
        <v>0</v>
      </c>
      <c r="AX2311" s="99">
        <f>SUMIFS(通讯通路门店!$X:$X,通讯通路门店!$S:$S,$G2311)</f>
        <v>0</v>
      </c>
      <c r="AY2311" s="99">
        <f>SUMIFS(通讯通路门店!$Y:$Y,通讯通路门店!$S:$S,$G2311)</f>
        <v>0</v>
      </c>
      <c r="AZ2311" s="99">
        <f>SUMIFS(通讯通路门店!$AA:$AA,通讯通路门店!$S:$S,$G2311)</f>
        <v>0</v>
      </c>
      <c r="BA2311" s="99">
        <f t="shared" si="183"/>
        <v>0</v>
      </c>
      <c r="BB2311" s="99">
        <f t="shared" si="184"/>
        <v>0</v>
      </c>
      <c r="BC2311" s="99">
        <f>SUMIFS(通讯通路门店!$W:$W,通讯通路门店!$S:$S,$G2311,通讯通路门店!$J:$J,"荣耀体验店")+SUMIFS(通讯通路门店!$W:$W,通讯通路门店!$S:$S,$G2311,通讯通路门店!$J:$J,"荣耀授权专卖店")</f>
        <v>0</v>
      </c>
      <c r="BD2311" s="99">
        <f>SUMIFS(通讯通路门店!$Z:$Z,通讯通路门店!$S:$S,$G2311,通讯通路门店!$J:$J,"VIVO体验店")</f>
        <v>0</v>
      </c>
      <c r="BE2311" s="99">
        <f>SUMIFS(通讯通路门店!$AB:$AB,通讯通路门店!$S:$S,$G2311,通讯通路门店!$J:$J,"OPPO体验店")</f>
        <v>0</v>
      </c>
      <c r="BF2311" s="99">
        <f>SUMIFS(通讯通路门店!$X:$X,通讯通路门店!$S:$S,$G2311,通讯通路门店!$J:$J,"华为授权体验店")+SUMIFS(通讯通路门店!$AA:$AA,通讯通路门店!$S:$S,$G2311,通讯通路门店!$J:$J,"华为堡垒店")</f>
        <v>0</v>
      </c>
      <c r="BG2311" s="99">
        <f>SUMIFS(通讯通路门店!$Y:$Y,通讯通路门店!$S:$S,$G2311,通讯通路门店!$J:$J,"小米体验店")</f>
        <v>0</v>
      </c>
      <c r="BH2311" s="99">
        <f>SUMIFS(通讯通路门店!$AA:$AA,通讯通路门店!$S:$S,$G2311,通讯通路门店!$J:$J,"苹果体验店")</f>
        <v>0</v>
      </c>
      <c r="BI2311" s="99">
        <f>SUMIFS(通讯通路门店!$K:$K,通讯通路门店!$S:$S,$G2311,通讯通路门店!$J:$J,"其他品牌专卖店")</f>
        <v>0</v>
      </c>
      <c r="BJ2311" s="99">
        <f>SUMIFS(通讯通路门店!$AC:$AC,通讯通路门店!$S:$S,$G2311)</f>
        <v>0</v>
      </c>
      <c r="BK2311" s="99">
        <f>SUMIFS(通讯通路门店!$AD:$AD,通讯通路门店!$S:$S,$G2311)</f>
        <v>0</v>
      </c>
      <c r="BL2311" s="99">
        <f>SUMIFS(通讯通路门店!$AE:$AE,通讯通路门店!$S:$S,$G2311)</f>
        <v>0</v>
      </c>
      <c r="BM2311" s="99">
        <f>SUMIFS(通讯通路门店!$AF:$AF,通讯通路门店!$S:$S,$G2311)</f>
        <v>0</v>
      </c>
      <c r="BN2311" s="99">
        <f>SUMIFS(通讯通路门店!$AG:$AG,通讯通路门店!$S:$S,$G2311)</f>
        <v>0</v>
      </c>
      <c r="BO2311" s="99">
        <f>SUMIFS(通讯通路门店!$AH:$AH,通讯通路门店!$S:$S,$G2311)</f>
        <v>0</v>
      </c>
      <c r="BP2311" s="99">
        <f>SUMIFS(通讯通路门店!$AI:$AI,通讯通路门店!$S:$S,$G2311)</f>
        <v>0</v>
      </c>
      <c r="BQ2311" s="83"/>
    </row>
    <row r="2312" spans="1:69">
      <c r="A2312" s="99" t="str">
        <f>IFERROR(_xlfn.XLOOKUP($G2312,通讯通路门店!$S$4:$S$993933,通讯通路门店!$A$4:$A$993933,0,0),"")</f>
        <v>海南省</v>
      </c>
      <c r="B2312" s="99" t="str">
        <f>IFERROR(_xlfn.XLOOKUP($G2312,通讯通路门店!$S$4:$S$993933,通讯通路门店!$B$4:$B$993933,0,0),"")</f>
        <v>乐东黎族自治县</v>
      </c>
      <c r="C2312" s="99" t="str">
        <f>IFERROR(_xlfn.XLOOKUP($G2312,通讯通路门店!$S$4:$S$993933,通讯通路门店!$C$4:$C$993933,0,0),"")</f>
        <v>乐东黎族自治县</v>
      </c>
      <c r="D2312" s="99" t="str">
        <f>IFERROR(_xlfn.XLOOKUP($G2312,通讯通路门店!$S$4:$S$993933,通讯通路门店!$D$4:$D$993933,0,0),"")</f>
        <v>万冲镇</v>
      </c>
      <c r="E2312" s="83"/>
      <c r="F2312" s="83"/>
      <c r="G2312" s="101"/>
      <c r="H2312" s="102">
        <f>IFERROR(_xlfn.XLOOKUP($G2312,通讯通路门店!$S$4:$S$993933,通讯通路门店!$R$4:$R$993933,0,0),"")</f>
        <v>0</v>
      </c>
      <c r="I2312" s="83"/>
      <c r="J2312" s="83"/>
      <c r="K2312" s="83"/>
      <c r="L2312" s="83"/>
      <c r="M2312" s="83"/>
      <c r="N2312" s="83"/>
      <c r="O2312" s="83"/>
      <c r="P2312" s="83"/>
      <c r="Q2312" s="83"/>
      <c r="R2312" s="83"/>
      <c r="S2312" s="83"/>
      <c r="T2312" s="83"/>
      <c r="U2312" s="99">
        <f>COUNTIF(通讯通路门店!$S:$S,$G2312)</f>
        <v>0</v>
      </c>
      <c r="V2312" s="99">
        <f>COUNTIFS(通讯通路门店!$S:$S,$G2312,通讯通路门店!$J:$J,"综合卖场")</f>
        <v>0</v>
      </c>
      <c r="W2312" s="99">
        <f>SUMIFS(通讯通路门店!$AJ:$AJ,通讯通路门店!$S:$S,通讯客户沙盘!$G2312)</f>
        <v>0</v>
      </c>
      <c r="X2312" s="99">
        <f t="shared" si="180"/>
        <v>0</v>
      </c>
      <c r="Y2312" s="99">
        <f>COUNTIFS(通讯通路门店!$S:$S,$G2312,通讯通路门店!$J:$J,"荣耀体验店")+COUNTIFS(通讯通路门店!$S:$S,$G2312,通讯通路门店!$J:$J,"荣耀授权专卖店")</f>
        <v>0</v>
      </c>
      <c r="Z2312" s="99">
        <f>COUNTIFS(通讯通路门店!$S:$S,$G2312,通讯通路门店!$J:$J,"VIVO体验店")</f>
        <v>0</v>
      </c>
      <c r="AA2312" s="99">
        <f>COUNTIFS(通讯通路门店!$S:$S,$G2312,通讯通路门店!$J:$J,"OPPO体验店")</f>
        <v>0</v>
      </c>
      <c r="AB2312" s="99">
        <f>COUNTIFS(通讯通路门店!$S:$S,$G2312,通讯通路门店!$J:$J,"华为授权体验店")+COUNTIFS(通讯通路门店!$S:$S,$G2312,通讯通路门店!$J:$J,"华为堡垒店")</f>
        <v>0</v>
      </c>
      <c r="AC2312" s="99">
        <f>COUNTIFS(通讯通路门店!$S:$S,$G2312,通讯通路门店!$J:$J,"小米体验店")</f>
        <v>0</v>
      </c>
      <c r="AD2312" s="99">
        <f>COUNTIFS(通讯通路门店!$S:$S,$G2312,通讯通路门店!$J:$J,"苹果体验店")</f>
        <v>0</v>
      </c>
      <c r="AE2312" s="99">
        <f>COUNTIFS(通讯通路门店!$S:$S,$G2312,通讯通路门店!$J:$J,"其他品牌专卖店")</f>
        <v>0</v>
      </c>
      <c r="AF2312" s="99">
        <f>SUMIFS(通讯通路门店!$BI:$BI,通讯通路门店!$S:$S,$G2312)</f>
        <v>0</v>
      </c>
      <c r="AG2312" s="99">
        <f>SUMIFS(通讯通路门店!$BH:$BH,通讯通路门店!$S:$S,$G2312)</f>
        <v>0</v>
      </c>
      <c r="AH2312" s="99">
        <f t="shared" si="181"/>
        <v>0</v>
      </c>
      <c r="AI2312" s="99">
        <f>SUMIFS(通讯通路门店!$BB:$BB,通讯通路门店!$S:$S,$G2312)</f>
        <v>0</v>
      </c>
      <c r="AJ2312" s="99">
        <f>SUMIFS(通讯通路门店!$BE:$BE,通讯通路门店!$S:$S,$G2312)</f>
        <v>0</v>
      </c>
      <c r="AK2312" s="99">
        <f>SUMIFS(通讯通路门店!$BG:$BG,通讯通路门店!$S:$S,$G2312)</f>
        <v>0</v>
      </c>
      <c r="AL2312" s="99">
        <f>SUMIFS(通讯通路门店!$BC:$BC,通讯通路门店!$S:$S,$G2312)</f>
        <v>0</v>
      </c>
      <c r="AM2312" s="99">
        <f>SUMIFS(通讯通路门店!$BD:$BD,通讯通路门店!$S:$S,$G2312)</f>
        <v>0</v>
      </c>
      <c r="AN2312" s="99">
        <f>SUMIFS(通讯通路门店!$BF:$BF,通讯通路门店!$S:$S,$G2312)</f>
        <v>0</v>
      </c>
      <c r="AO2312" s="99">
        <f t="shared" si="182"/>
        <v>0</v>
      </c>
      <c r="AP2312" s="99">
        <f>SUMIFS(通讯通路门店!$K:$K,通讯通路门店!$S:$S,$G2312)</f>
        <v>0</v>
      </c>
      <c r="AQ2312" s="83"/>
      <c r="AR2312" s="99">
        <f>SUMIFS(通讯通路门店!$T:$T,通讯通路门店!$S:$S,$G2312)</f>
        <v>0</v>
      </c>
      <c r="AS2312" s="99">
        <f>SUMIFS(通讯通路门店!$U:$U,通讯通路门店!$S:$S,$G2312)</f>
        <v>0</v>
      </c>
      <c r="AT2312" s="99">
        <f>SUMIFS(通讯通路门店!$V:$V,通讯通路门店!$S:$S,$G2312)</f>
        <v>0</v>
      </c>
      <c r="AU2312" s="99">
        <f>SUMIFS(通讯通路门店!$W:$W,通讯通路门店!$S:$S,$G2312)</f>
        <v>0</v>
      </c>
      <c r="AV2312" s="99">
        <f>SUMIFS(通讯通路门店!$Z:$Z,通讯通路门店!$S:$S,$G2312)</f>
        <v>0</v>
      </c>
      <c r="AW2312" s="99">
        <f>SUMIFS(通讯通路门店!$AB:$AB,通讯通路门店!$S:$S,$G2312)</f>
        <v>0</v>
      </c>
      <c r="AX2312" s="99">
        <f>SUMIFS(通讯通路门店!$X:$X,通讯通路门店!$S:$S,$G2312)</f>
        <v>0</v>
      </c>
      <c r="AY2312" s="99">
        <f>SUMIFS(通讯通路门店!$Y:$Y,通讯通路门店!$S:$S,$G2312)</f>
        <v>0</v>
      </c>
      <c r="AZ2312" s="99">
        <f>SUMIFS(通讯通路门店!$AA:$AA,通讯通路门店!$S:$S,$G2312)</f>
        <v>0</v>
      </c>
      <c r="BA2312" s="99">
        <f t="shared" si="183"/>
        <v>0</v>
      </c>
      <c r="BB2312" s="99">
        <f t="shared" si="184"/>
        <v>0</v>
      </c>
      <c r="BC2312" s="99">
        <f>SUMIFS(通讯通路门店!$W:$W,通讯通路门店!$S:$S,$G2312,通讯通路门店!$J:$J,"荣耀体验店")+SUMIFS(通讯通路门店!$W:$W,通讯通路门店!$S:$S,$G2312,通讯通路门店!$J:$J,"荣耀授权专卖店")</f>
        <v>0</v>
      </c>
      <c r="BD2312" s="99">
        <f>SUMIFS(通讯通路门店!$Z:$Z,通讯通路门店!$S:$S,$G2312,通讯通路门店!$J:$J,"VIVO体验店")</f>
        <v>0</v>
      </c>
      <c r="BE2312" s="99">
        <f>SUMIFS(通讯通路门店!$AB:$AB,通讯通路门店!$S:$S,$G2312,通讯通路门店!$J:$J,"OPPO体验店")</f>
        <v>0</v>
      </c>
      <c r="BF2312" s="99">
        <f>SUMIFS(通讯通路门店!$X:$X,通讯通路门店!$S:$S,$G2312,通讯通路门店!$J:$J,"华为授权体验店")+SUMIFS(通讯通路门店!$AA:$AA,通讯通路门店!$S:$S,$G2312,通讯通路门店!$J:$J,"华为堡垒店")</f>
        <v>0</v>
      </c>
      <c r="BG2312" s="99">
        <f>SUMIFS(通讯通路门店!$Y:$Y,通讯通路门店!$S:$S,$G2312,通讯通路门店!$J:$J,"小米体验店")</f>
        <v>0</v>
      </c>
      <c r="BH2312" s="99">
        <f>SUMIFS(通讯通路门店!$AA:$AA,通讯通路门店!$S:$S,$G2312,通讯通路门店!$J:$J,"苹果体验店")</f>
        <v>0</v>
      </c>
      <c r="BI2312" s="99">
        <f>SUMIFS(通讯通路门店!$K:$K,通讯通路门店!$S:$S,$G2312,通讯通路门店!$J:$J,"其他品牌专卖店")</f>
        <v>0</v>
      </c>
      <c r="BJ2312" s="99">
        <f>SUMIFS(通讯通路门店!$AC:$AC,通讯通路门店!$S:$S,$G2312)</f>
        <v>0</v>
      </c>
      <c r="BK2312" s="99">
        <f>SUMIFS(通讯通路门店!$AD:$AD,通讯通路门店!$S:$S,$G2312)</f>
        <v>0</v>
      </c>
      <c r="BL2312" s="99">
        <f>SUMIFS(通讯通路门店!$AE:$AE,通讯通路门店!$S:$S,$G2312)</f>
        <v>0</v>
      </c>
      <c r="BM2312" s="99">
        <f>SUMIFS(通讯通路门店!$AF:$AF,通讯通路门店!$S:$S,$G2312)</f>
        <v>0</v>
      </c>
      <c r="BN2312" s="99">
        <f>SUMIFS(通讯通路门店!$AG:$AG,通讯通路门店!$S:$S,$G2312)</f>
        <v>0</v>
      </c>
      <c r="BO2312" s="99">
        <f>SUMIFS(通讯通路门店!$AH:$AH,通讯通路门店!$S:$S,$G2312)</f>
        <v>0</v>
      </c>
      <c r="BP2312" s="99">
        <f>SUMIFS(通讯通路门店!$AI:$AI,通讯通路门店!$S:$S,$G2312)</f>
        <v>0</v>
      </c>
      <c r="BQ2312" s="83"/>
    </row>
    <row r="2313" spans="1:69">
      <c r="A2313" s="99" t="str">
        <f>IFERROR(_xlfn.XLOOKUP($G2313,通讯通路门店!$S$4:$S$993933,通讯通路门店!$A$4:$A$993933,0,0),"")</f>
        <v>海南省</v>
      </c>
      <c r="B2313" s="99" t="str">
        <f>IFERROR(_xlfn.XLOOKUP($G2313,通讯通路门店!$S$4:$S$993933,通讯通路门店!$B$4:$B$993933,0,0),"")</f>
        <v>乐东黎族自治县</v>
      </c>
      <c r="C2313" s="99" t="str">
        <f>IFERROR(_xlfn.XLOOKUP($G2313,通讯通路门店!$S$4:$S$993933,通讯通路门店!$C$4:$C$993933,0,0),"")</f>
        <v>乐东黎族自治县</v>
      </c>
      <c r="D2313" s="99" t="str">
        <f>IFERROR(_xlfn.XLOOKUP($G2313,通讯通路门店!$S$4:$S$993933,通讯通路门店!$D$4:$D$993933,0,0),"")</f>
        <v>万冲镇</v>
      </c>
      <c r="E2313" s="83"/>
      <c r="F2313" s="83"/>
      <c r="G2313" s="101"/>
      <c r="H2313" s="102">
        <f>IFERROR(_xlfn.XLOOKUP($G2313,通讯通路门店!$S$4:$S$993933,通讯通路门店!$R$4:$R$993933,0,0),"")</f>
        <v>0</v>
      </c>
      <c r="I2313" s="83"/>
      <c r="J2313" s="83"/>
      <c r="K2313" s="83"/>
      <c r="L2313" s="83"/>
      <c r="M2313" s="83"/>
      <c r="N2313" s="83"/>
      <c r="O2313" s="83"/>
      <c r="P2313" s="83"/>
      <c r="Q2313" s="83"/>
      <c r="R2313" s="83"/>
      <c r="S2313" s="83"/>
      <c r="T2313" s="83"/>
      <c r="U2313" s="99">
        <f>COUNTIF(通讯通路门店!$S:$S,$G2313)</f>
        <v>0</v>
      </c>
      <c r="V2313" s="99">
        <f>COUNTIFS(通讯通路门店!$S:$S,$G2313,通讯通路门店!$J:$J,"综合卖场")</f>
        <v>0</v>
      </c>
      <c r="W2313" s="99">
        <f>SUMIFS(通讯通路门店!$AJ:$AJ,通讯通路门店!$S:$S,通讯客户沙盘!$G2313)</f>
        <v>0</v>
      </c>
      <c r="X2313" s="99">
        <f t="shared" si="180"/>
        <v>0</v>
      </c>
      <c r="Y2313" s="99">
        <f>COUNTIFS(通讯通路门店!$S:$S,$G2313,通讯通路门店!$J:$J,"荣耀体验店")+COUNTIFS(通讯通路门店!$S:$S,$G2313,通讯通路门店!$J:$J,"荣耀授权专卖店")</f>
        <v>0</v>
      </c>
      <c r="Z2313" s="99">
        <f>COUNTIFS(通讯通路门店!$S:$S,$G2313,通讯通路门店!$J:$J,"VIVO体验店")</f>
        <v>0</v>
      </c>
      <c r="AA2313" s="99">
        <f>COUNTIFS(通讯通路门店!$S:$S,$G2313,通讯通路门店!$J:$J,"OPPO体验店")</f>
        <v>0</v>
      </c>
      <c r="AB2313" s="99">
        <f>COUNTIFS(通讯通路门店!$S:$S,$G2313,通讯通路门店!$J:$J,"华为授权体验店")+COUNTIFS(通讯通路门店!$S:$S,$G2313,通讯通路门店!$J:$J,"华为堡垒店")</f>
        <v>0</v>
      </c>
      <c r="AC2313" s="99">
        <f>COUNTIFS(通讯通路门店!$S:$S,$G2313,通讯通路门店!$J:$J,"小米体验店")</f>
        <v>0</v>
      </c>
      <c r="AD2313" s="99">
        <f>COUNTIFS(通讯通路门店!$S:$S,$G2313,通讯通路门店!$J:$J,"苹果体验店")</f>
        <v>0</v>
      </c>
      <c r="AE2313" s="99">
        <f>COUNTIFS(通讯通路门店!$S:$S,$G2313,通讯通路门店!$J:$J,"其他品牌专卖店")</f>
        <v>0</v>
      </c>
      <c r="AF2313" s="99">
        <f>SUMIFS(通讯通路门店!$BI:$BI,通讯通路门店!$S:$S,$G2313)</f>
        <v>0</v>
      </c>
      <c r="AG2313" s="99">
        <f>SUMIFS(通讯通路门店!$BH:$BH,通讯通路门店!$S:$S,$G2313)</f>
        <v>0</v>
      </c>
      <c r="AH2313" s="99">
        <f t="shared" si="181"/>
        <v>0</v>
      </c>
      <c r="AI2313" s="99">
        <f>SUMIFS(通讯通路门店!$BB:$BB,通讯通路门店!$S:$S,$G2313)</f>
        <v>0</v>
      </c>
      <c r="AJ2313" s="99">
        <f>SUMIFS(通讯通路门店!$BE:$BE,通讯通路门店!$S:$S,$G2313)</f>
        <v>0</v>
      </c>
      <c r="AK2313" s="99">
        <f>SUMIFS(通讯通路门店!$BG:$BG,通讯通路门店!$S:$S,$G2313)</f>
        <v>0</v>
      </c>
      <c r="AL2313" s="99">
        <f>SUMIFS(通讯通路门店!$BC:$BC,通讯通路门店!$S:$S,$G2313)</f>
        <v>0</v>
      </c>
      <c r="AM2313" s="99">
        <f>SUMIFS(通讯通路门店!$BD:$BD,通讯通路门店!$S:$S,$G2313)</f>
        <v>0</v>
      </c>
      <c r="AN2313" s="99">
        <f>SUMIFS(通讯通路门店!$BF:$BF,通讯通路门店!$S:$S,$G2313)</f>
        <v>0</v>
      </c>
      <c r="AO2313" s="99">
        <f t="shared" si="182"/>
        <v>0</v>
      </c>
      <c r="AP2313" s="99">
        <f>SUMIFS(通讯通路门店!$K:$K,通讯通路门店!$S:$S,$G2313)</f>
        <v>0</v>
      </c>
      <c r="AQ2313" s="83"/>
      <c r="AR2313" s="99">
        <f>SUMIFS(通讯通路门店!$T:$T,通讯通路门店!$S:$S,$G2313)</f>
        <v>0</v>
      </c>
      <c r="AS2313" s="99">
        <f>SUMIFS(通讯通路门店!$U:$U,通讯通路门店!$S:$S,$G2313)</f>
        <v>0</v>
      </c>
      <c r="AT2313" s="99">
        <f>SUMIFS(通讯通路门店!$V:$V,通讯通路门店!$S:$S,$G2313)</f>
        <v>0</v>
      </c>
      <c r="AU2313" s="99">
        <f>SUMIFS(通讯通路门店!$W:$W,通讯通路门店!$S:$S,$G2313)</f>
        <v>0</v>
      </c>
      <c r="AV2313" s="99">
        <f>SUMIFS(通讯通路门店!$Z:$Z,通讯通路门店!$S:$S,$G2313)</f>
        <v>0</v>
      </c>
      <c r="AW2313" s="99">
        <f>SUMIFS(通讯通路门店!$AB:$AB,通讯通路门店!$S:$S,$G2313)</f>
        <v>0</v>
      </c>
      <c r="AX2313" s="99">
        <f>SUMIFS(通讯通路门店!$X:$X,通讯通路门店!$S:$S,$G2313)</f>
        <v>0</v>
      </c>
      <c r="AY2313" s="99">
        <f>SUMIFS(通讯通路门店!$Y:$Y,通讯通路门店!$S:$S,$G2313)</f>
        <v>0</v>
      </c>
      <c r="AZ2313" s="99">
        <f>SUMIFS(通讯通路门店!$AA:$AA,通讯通路门店!$S:$S,$G2313)</f>
        <v>0</v>
      </c>
      <c r="BA2313" s="99">
        <f t="shared" si="183"/>
        <v>0</v>
      </c>
      <c r="BB2313" s="99">
        <f t="shared" si="184"/>
        <v>0</v>
      </c>
      <c r="BC2313" s="99">
        <f>SUMIFS(通讯通路门店!$W:$W,通讯通路门店!$S:$S,$G2313,通讯通路门店!$J:$J,"荣耀体验店")+SUMIFS(通讯通路门店!$W:$W,通讯通路门店!$S:$S,$G2313,通讯通路门店!$J:$J,"荣耀授权专卖店")</f>
        <v>0</v>
      </c>
      <c r="BD2313" s="99">
        <f>SUMIFS(通讯通路门店!$Z:$Z,通讯通路门店!$S:$S,$G2313,通讯通路门店!$J:$J,"VIVO体验店")</f>
        <v>0</v>
      </c>
      <c r="BE2313" s="99">
        <f>SUMIFS(通讯通路门店!$AB:$AB,通讯通路门店!$S:$S,$G2313,通讯通路门店!$J:$J,"OPPO体验店")</f>
        <v>0</v>
      </c>
      <c r="BF2313" s="99">
        <f>SUMIFS(通讯通路门店!$X:$X,通讯通路门店!$S:$S,$G2313,通讯通路门店!$J:$J,"华为授权体验店")+SUMIFS(通讯通路门店!$AA:$AA,通讯通路门店!$S:$S,$G2313,通讯通路门店!$J:$J,"华为堡垒店")</f>
        <v>0</v>
      </c>
      <c r="BG2313" s="99">
        <f>SUMIFS(通讯通路门店!$Y:$Y,通讯通路门店!$S:$S,$G2313,通讯通路门店!$J:$J,"小米体验店")</f>
        <v>0</v>
      </c>
      <c r="BH2313" s="99">
        <f>SUMIFS(通讯通路门店!$AA:$AA,通讯通路门店!$S:$S,$G2313,通讯通路门店!$J:$J,"苹果体验店")</f>
        <v>0</v>
      </c>
      <c r="BI2313" s="99">
        <f>SUMIFS(通讯通路门店!$K:$K,通讯通路门店!$S:$S,$G2313,通讯通路门店!$J:$J,"其他品牌专卖店")</f>
        <v>0</v>
      </c>
      <c r="BJ2313" s="99">
        <f>SUMIFS(通讯通路门店!$AC:$AC,通讯通路门店!$S:$S,$G2313)</f>
        <v>0</v>
      </c>
      <c r="BK2313" s="99">
        <f>SUMIFS(通讯通路门店!$AD:$AD,通讯通路门店!$S:$S,$G2313)</f>
        <v>0</v>
      </c>
      <c r="BL2313" s="99">
        <f>SUMIFS(通讯通路门店!$AE:$AE,通讯通路门店!$S:$S,$G2313)</f>
        <v>0</v>
      </c>
      <c r="BM2313" s="99">
        <f>SUMIFS(通讯通路门店!$AF:$AF,通讯通路门店!$S:$S,$G2313)</f>
        <v>0</v>
      </c>
      <c r="BN2313" s="99">
        <f>SUMIFS(通讯通路门店!$AG:$AG,通讯通路门店!$S:$S,$G2313)</f>
        <v>0</v>
      </c>
      <c r="BO2313" s="99">
        <f>SUMIFS(通讯通路门店!$AH:$AH,通讯通路门店!$S:$S,$G2313)</f>
        <v>0</v>
      </c>
      <c r="BP2313" s="99">
        <f>SUMIFS(通讯通路门店!$AI:$AI,通讯通路门店!$S:$S,$G2313)</f>
        <v>0</v>
      </c>
      <c r="BQ2313" s="83"/>
    </row>
    <row r="2314" spans="1:69">
      <c r="A2314" s="99" t="str">
        <f>IFERROR(_xlfn.XLOOKUP($G2314,通讯通路门店!$S$4:$S$993933,通讯通路门店!$A$4:$A$993933,0,0),"")</f>
        <v>海南省</v>
      </c>
      <c r="B2314" s="99" t="str">
        <f>IFERROR(_xlfn.XLOOKUP($G2314,通讯通路门店!$S$4:$S$993933,通讯通路门店!$B$4:$B$993933,0,0),"")</f>
        <v>乐东黎族自治县</v>
      </c>
      <c r="C2314" s="99" t="str">
        <f>IFERROR(_xlfn.XLOOKUP($G2314,通讯通路门店!$S$4:$S$993933,通讯通路门店!$C$4:$C$993933,0,0),"")</f>
        <v>乐东黎族自治县</v>
      </c>
      <c r="D2314" s="99" t="str">
        <f>IFERROR(_xlfn.XLOOKUP($G2314,通讯通路门店!$S$4:$S$993933,通讯通路门店!$D$4:$D$993933,0,0),"")</f>
        <v>万冲镇</v>
      </c>
      <c r="E2314" s="83"/>
      <c r="F2314" s="83"/>
      <c r="G2314" s="101"/>
      <c r="H2314" s="102">
        <f>IFERROR(_xlfn.XLOOKUP($G2314,通讯通路门店!$S$4:$S$993933,通讯通路门店!$R$4:$R$993933,0,0),"")</f>
        <v>0</v>
      </c>
      <c r="I2314" s="83"/>
      <c r="J2314" s="83"/>
      <c r="K2314" s="83"/>
      <c r="L2314" s="83"/>
      <c r="M2314" s="83"/>
      <c r="N2314" s="83"/>
      <c r="O2314" s="83"/>
      <c r="P2314" s="83"/>
      <c r="Q2314" s="83"/>
      <c r="R2314" s="83"/>
      <c r="S2314" s="83"/>
      <c r="T2314" s="83"/>
      <c r="U2314" s="99">
        <f>COUNTIF(通讯通路门店!$S:$S,$G2314)</f>
        <v>0</v>
      </c>
      <c r="V2314" s="99">
        <f>COUNTIFS(通讯通路门店!$S:$S,$G2314,通讯通路门店!$J:$J,"综合卖场")</f>
        <v>0</v>
      </c>
      <c r="W2314" s="99">
        <f>SUMIFS(通讯通路门店!$AJ:$AJ,通讯通路门店!$S:$S,通讯客户沙盘!$G2314)</f>
        <v>0</v>
      </c>
      <c r="X2314" s="99">
        <f t="shared" si="180"/>
        <v>0</v>
      </c>
      <c r="Y2314" s="99">
        <f>COUNTIFS(通讯通路门店!$S:$S,$G2314,通讯通路门店!$J:$J,"荣耀体验店")+COUNTIFS(通讯通路门店!$S:$S,$G2314,通讯通路门店!$J:$J,"荣耀授权专卖店")</f>
        <v>0</v>
      </c>
      <c r="Z2314" s="99">
        <f>COUNTIFS(通讯通路门店!$S:$S,$G2314,通讯通路门店!$J:$J,"VIVO体验店")</f>
        <v>0</v>
      </c>
      <c r="AA2314" s="99">
        <f>COUNTIFS(通讯通路门店!$S:$S,$G2314,通讯通路门店!$J:$J,"OPPO体验店")</f>
        <v>0</v>
      </c>
      <c r="AB2314" s="99">
        <f>COUNTIFS(通讯通路门店!$S:$S,$G2314,通讯通路门店!$J:$J,"华为授权体验店")+COUNTIFS(通讯通路门店!$S:$S,$G2314,通讯通路门店!$J:$J,"华为堡垒店")</f>
        <v>0</v>
      </c>
      <c r="AC2314" s="99">
        <f>COUNTIFS(通讯通路门店!$S:$S,$G2314,通讯通路门店!$J:$J,"小米体验店")</f>
        <v>0</v>
      </c>
      <c r="AD2314" s="99">
        <f>COUNTIFS(通讯通路门店!$S:$S,$G2314,通讯通路门店!$J:$J,"苹果体验店")</f>
        <v>0</v>
      </c>
      <c r="AE2314" s="99">
        <f>COUNTIFS(通讯通路门店!$S:$S,$G2314,通讯通路门店!$J:$J,"其他品牌专卖店")</f>
        <v>0</v>
      </c>
      <c r="AF2314" s="99">
        <f>SUMIFS(通讯通路门店!$BI:$BI,通讯通路门店!$S:$S,$G2314)</f>
        <v>0</v>
      </c>
      <c r="AG2314" s="99">
        <f>SUMIFS(通讯通路门店!$BH:$BH,通讯通路门店!$S:$S,$G2314)</f>
        <v>0</v>
      </c>
      <c r="AH2314" s="99">
        <f t="shared" si="181"/>
        <v>0</v>
      </c>
      <c r="AI2314" s="99">
        <f>SUMIFS(通讯通路门店!$BB:$BB,通讯通路门店!$S:$S,$G2314)</f>
        <v>0</v>
      </c>
      <c r="AJ2314" s="99">
        <f>SUMIFS(通讯通路门店!$BE:$BE,通讯通路门店!$S:$S,$G2314)</f>
        <v>0</v>
      </c>
      <c r="AK2314" s="99">
        <f>SUMIFS(通讯通路门店!$BG:$BG,通讯通路门店!$S:$S,$G2314)</f>
        <v>0</v>
      </c>
      <c r="AL2314" s="99">
        <f>SUMIFS(通讯通路门店!$BC:$BC,通讯通路门店!$S:$S,$G2314)</f>
        <v>0</v>
      </c>
      <c r="AM2314" s="99">
        <f>SUMIFS(通讯通路门店!$BD:$BD,通讯通路门店!$S:$S,$G2314)</f>
        <v>0</v>
      </c>
      <c r="AN2314" s="99">
        <f>SUMIFS(通讯通路门店!$BF:$BF,通讯通路门店!$S:$S,$G2314)</f>
        <v>0</v>
      </c>
      <c r="AO2314" s="99">
        <f t="shared" si="182"/>
        <v>0</v>
      </c>
      <c r="AP2314" s="99">
        <f>SUMIFS(通讯通路门店!$K:$K,通讯通路门店!$S:$S,$G2314)</f>
        <v>0</v>
      </c>
      <c r="AQ2314" s="83"/>
      <c r="AR2314" s="99">
        <f>SUMIFS(通讯通路门店!$T:$T,通讯通路门店!$S:$S,$G2314)</f>
        <v>0</v>
      </c>
      <c r="AS2314" s="99">
        <f>SUMIFS(通讯通路门店!$U:$U,通讯通路门店!$S:$S,$G2314)</f>
        <v>0</v>
      </c>
      <c r="AT2314" s="99">
        <f>SUMIFS(通讯通路门店!$V:$V,通讯通路门店!$S:$S,$G2314)</f>
        <v>0</v>
      </c>
      <c r="AU2314" s="99">
        <f>SUMIFS(通讯通路门店!$W:$W,通讯通路门店!$S:$S,$G2314)</f>
        <v>0</v>
      </c>
      <c r="AV2314" s="99">
        <f>SUMIFS(通讯通路门店!$Z:$Z,通讯通路门店!$S:$S,$G2314)</f>
        <v>0</v>
      </c>
      <c r="AW2314" s="99">
        <f>SUMIFS(通讯通路门店!$AB:$AB,通讯通路门店!$S:$S,$G2314)</f>
        <v>0</v>
      </c>
      <c r="AX2314" s="99">
        <f>SUMIFS(通讯通路门店!$X:$X,通讯通路门店!$S:$S,$G2314)</f>
        <v>0</v>
      </c>
      <c r="AY2314" s="99">
        <f>SUMIFS(通讯通路门店!$Y:$Y,通讯通路门店!$S:$S,$G2314)</f>
        <v>0</v>
      </c>
      <c r="AZ2314" s="99">
        <f>SUMIFS(通讯通路门店!$AA:$AA,通讯通路门店!$S:$S,$G2314)</f>
        <v>0</v>
      </c>
      <c r="BA2314" s="99">
        <f t="shared" si="183"/>
        <v>0</v>
      </c>
      <c r="BB2314" s="99">
        <f t="shared" si="184"/>
        <v>0</v>
      </c>
      <c r="BC2314" s="99">
        <f>SUMIFS(通讯通路门店!$W:$W,通讯通路门店!$S:$S,$G2314,通讯通路门店!$J:$J,"荣耀体验店")+SUMIFS(通讯通路门店!$W:$W,通讯通路门店!$S:$S,$G2314,通讯通路门店!$J:$J,"荣耀授权专卖店")</f>
        <v>0</v>
      </c>
      <c r="BD2314" s="99">
        <f>SUMIFS(通讯通路门店!$Z:$Z,通讯通路门店!$S:$S,$G2314,通讯通路门店!$J:$J,"VIVO体验店")</f>
        <v>0</v>
      </c>
      <c r="BE2314" s="99">
        <f>SUMIFS(通讯通路门店!$AB:$AB,通讯通路门店!$S:$S,$G2314,通讯通路门店!$J:$J,"OPPO体验店")</f>
        <v>0</v>
      </c>
      <c r="BF2314" s="99">
        <f>SUMIFS(通讯通路门店!$X:$X,通讯通路门店!$S:$S,$G2314,通讯通路门店!$J:$J,"华为授权体验店")+SUMIFS(通讯通路门店!$AA:$AA,通讯通路门店!$S:$S,$G2314,通讯通路门店!$J:$J,"华为堡垒店")</f>
        <v>0</v>
      </c>
      <c r="BG2314" s="99">
        <f>SUMIFS(通讯通路门店!$Y:$Y,通讯通路门店!$S:$S,$G2314,通讯通路门店!$J:$J,"小米体验店")</f>
        <v>0</v>
      </c>
      <c r="BH2314" s="99">
        <f>SUMIFS(通讯通路门店!$AA:$AA,通讯通路门店!$S:$S,$G2314,通讯通路门店!$J:$J,"苹果体验店")</f>
        <v>0</v>
      </c>
      <c r="BI2314" s="99">
        <f>SUMIFS(通讯通路门店!$K:$K,通讯通路门店!$S:$S,$G2314,通讯通路门店!$J:$J,"其他品牌专卖店")</f>
        <v>0</v>
      </c>
      <c r="BJ2314" s="99">
        <f>SUMIFS(通讯通路门店!$AC:$AC,通讯通路门店!$S:$S,$G2314)</f>
        <v>0</v>
      </c>
      <c r="BK2314" s="99">
        <f>SUMIFS(通讯通路门店!$AD:$AD,通讯通路门店!$S:$S,$G2314)</f>
        <v>0</v>
      </c>
      <c r="BL2314" s="99">
        <f>SUMIFS(通讯通路门店!$AE:$AE,通讯通路门店!$S:$S,$G2314)</f>
        <v>0</v>
      </c>
      <c r="BM2314" s="99">
        <f>SUMIFS(通讯通路门店!$AF:$AF,通讯通路门店!$S:$S,$G2314)</f>
        <v>0</v>
      </c>
      <c r="BN2314" s="99">
        <f>SUMIFS(通讯通路门店!$AG:$AG,通讯通路门店!$S:$S,$G2314)</f>
        <v>0</v>
      </c>
      <c r="BO2314" s="99">
        <f>SUMIFS(通讯通路门店!$AH:$AH,通讯通路门店!$S:$S,$G2314)</f>
        <v>0</v>
      </c>
      <c r="BP2314" s="99">
        <f>SUMIFS(通讯通路门店!$AI:$AI,通讯通路门店!$S:$S,$G2314)</f>
        <v>0</v>
      </c>
      <c r="BQ2314" s="83"/>
    </row>
    <row r="2315" spans="1:69">
      <c r="A2315" s="99" t="str">
        <f>IFERROR(_xlfn.XLOOKUP($G2315,通讯通路门店!$S$4:$S$993933,通讯通路门店!$A$4:$A$993933,0,0),"")</f>
        <v>海南省</v>
      </c>
      <c r="B2315" s="99" t="str">
        <f>IFERROR(_xlfn.XLOOKUP($G2315,通讯通路门店!$S$4:$S$993933,通讯通路门店!$B$4:$B$993933,0,0),"")</f>
        <v>乐东黎族自治县</v>
      </c>
      <c r="C2315" s="99" t="str">
        <f>IFERROR(_xlfn.XLOOKUP($G2315,通讯通路门店!$S$4:$S$993933,通讯通路门店!$C$4:$C$993933,0,0),"")</f>
        <v>乐东黎族自治县</v>
      </c>
      <c r="D2315" s="99" t="str">
        <f>IFERROR(_xlfn.XLOOKUP($G2315,通讯通路门店!$S$4:$S$993933,通讯通路门店!$D$4:$D$993933,0,0),"")</f>
        <v>万冲镇</v>
      </c>
      <c r="E2315" s="83"/>
      <c r="F2315" s="83"/>
      <c r="G2315" s="101"/>
      <c r="H2315" s="102">
        <f>IFERROR(_xlfn.XLOOKUP($G2315,通讯通路门店!$S$4:$S$993933,通讯通路门店!$R$4:$R$993933,0,0),"")</f>
        <v>0</v>
      </c>
      <c r="I2315" s="83"/>
      <c r="J2315" s="83"/>
      <c r="K2315" s="83"/>
      <c r="L2315" s="83"/>
      <c r="M2315" s="83"/>
      <c r="N2315" s="83"/>
      <c r="O2315" s="83"/>
      <c r="P2315" s="83"/>
      <c r="Q2315" s="83"/>
      <c r="R2315" s="83"/>
      <c r="S2315" s="83"/>
      <c r="T2315" s="83"/>
      <c r="U2315" s="99">
        <f>COUNTIF(通讯通路门店!$S:$S,$G2315)</f>
        <v>0</v>
      </c>
      <c r="V2315" s="99">
        <f>COUNTIFS(通讯通路门店!$S:$S,$G2315,通讯通路门店!$J:$J,"综合卖场")</f>
        <v>0</v>
      </c>
      <c r="W2315" s="99">
        <f>SUMIFS(通讯通路门店!$AJ:$AJ,通讯通路门店!$S:$S,通讯客户沙盘!$G2315)</f>
        <v>0</v>
      </c>
      <c r="X2315" s="99">
        <f t="shared" si="180"/>
        <v>0</v>
      </c>
      <c r="Y2315" s="99">
        <f>COUNTIFS(通讯通路门店!$S:$S,$G2315,通讯通路门店!$J:$J,"荣耀体验店")+COUNTIFS(通讯通路门店!$S:$S,$G2315,通讯通路门店!$J:$J,"荣耀授权专卖店")</f>
        <v>0</v>
      </c>
      <c r="Z2315" s="99">
        <f>COUNTIFS(通讯通路门店!$S:$S,$G2315,通讯通路门店!$J:$J,"VIVO体验店")</f>
        <v>0</v>
      </c>
      <c r="AA2315" s="99">
        <f>COUNTIFS(通讯通路门店!$S:$S,$G2315,通讯通路门店!$J:$J,"OPPO体验店")</f>
        <v>0</v>
      </c>
      <c r="AB2315" s="99">
        <f>COUNTIFS(通讯通路门店!$S:$S,$G2315,通讯通路门店!$J:$J,"华为授权体验店")+COUNTIFS(通讯通路门店!$S:$S,$G2315,通讯通路门店!$J:$J,"华为堡垒店")</f>
        <v>0</v>
      </c>
      <c r="AC2315" s="99">
        <f>COUNTIFS(通讯通路门店!$S:$S,$G2315,通讯通路门店!$J:$J,"小米体验店")</f>
        <v>0</v>
      </c>
      <c r="AD2315" s="99">
        <f>COUNTIFS(通讯通路门店!$S:$S,$G2315,通讯通路门店!$J:$J,"苹果体验店")</f>
        <v>0</v>
      </c>
      <c r="AE2315" s="99">
        <f>COUNTIFS(通讯通路门店!$S:$S,$G2315,通讯通路门店!$J:$J,"其他品牌专卖店")</f>
        <v>0</v>
      </c>
      <c r="AF2315" s="99">
        <f>SUMIFS(通讯通路门店!$BI:$BI,通讯通路门店!$S:$S,$G2315)</f>
        <v>0</v>
      </c>
      <c r="AG2315" s="99">
        <f>SUMIFS(通讯通路门店!$BH:$BH,通讯通路门店!$S:$S,$G2315)</f>
        <v>0</v>
      </c>
      <c r="AH2315" s="99">
        <f t="shared" si="181"/>
        <v>0</v>
      </c>
      <c r="AI2315" s="99">
        <f>SUMIFS(通讯通路门店!$BB:$BB,通讯通路门店!$S:$S,$G2315)</f>
        <v>0</v>
      </c>
      <c r="AJ2315" s="99">
        <f>SUMIFS(通讯通路门店!$BE:$BE,通讯通路门店!$S:$S,$G2315)</f>
        <v>0</v>
      </c>
      <c r="AK2315" s="99">
        <f>SUMIFS(通讯通路门店!$BG:$BG,通讯通路门店!$S:$S,$G2315)</f>
        <v>0</v>
      </c>
      <c r="AL2315" s="99">
        <f>SUMIFS(通讯通路门店!$BC:$BC,通讯通路门店!$S:$S,$G2315)</f>
        <v>0</v>
      </c>
      <c r="AM2315" s="99">
        <f>SUMIFS(通讯通路门店!$BD:$BD,通讯通路门店!$S:$S,$G2315)</f>
        <v>0</v>
      </c>
      <c r="AN2315" s="99">
        <f>SUMIFS(通讯通路门店!$BF:$BF,通讯通路门店!$S:$S,$G2315)</f>
        <v>0</v>
      </c>
      <c r="AO2315" s="99">
        <f t="shared" si="182"/>
        <v>0</v>
      </c>
      <c r="AP2315" s="99">
        <f>SUMIFS(通讯通路门店!$K:$K,通讯通路门店!$S:$S,$G2315)</f>
        <v>0</v>
      </c>
      <c r="AQ2315" s="83"/>
      <c r="AR2315" s="99">
        <f>SUMIFS(通讯通路门店!$T:$T,通讯通路门店!$S:$S,$G2315)</f>
        <v>0</v>
      </c>
      <c r="AS2315" s="99">
        <f>SUMIFS(通讯通路门店!$U:$U,通讯通路门店!$S:$S,$G2315)</f>
        <v>0</v>
      </c>
      <c r="AT2315" s="99">
        <f>SUMIFS(通讯通路门店!$V:$V,通讯通路门店!$S:$S,$G2315)</f>
        <v>0</v>
      </c>
      <c r="AU2315" s="99">
        <f>SUMIFS(通讯通路门店!$W:$W,通讯通路门店!$S:$S,$G2315)</f>
        <v>0</v>
      </c>
      <c r="AV2315" s="99">
        <f>SUMIFS(通讯通路门店!$Z:$Z,通讯通路门店!$S:$S,$G2315)</f>
        <v>0</v>
      </c>
      <c r="AW2315" s="99">
        <f>SUMIFS(通讯通路门店!$AB:$AB,通讯通路门店!$S:$S,$G2315)</f>
        <v>0</v>
      </c>
      <c r="AX2315" s="99">
        <f>SUMIFS(通讯通路门店!$X:$X,通讯通路门店!$S:$S,$G2315)</f>
        <v>0</v>
      </c>
      <c r="AY2315" s="99">
        <f>SUMIFS(通讯通路门店!$Y:$Y,通讯通路门店!$S:$S,$G2315)</f>
        <v>0</v>
      </c>
      <c r="AZ2315" s="99">
        <f>SUMIFS(通讯通路门店!$AA:$AA,通讯通路门店!$S:$S,$G2315)</f>
        <v>0</v>
      </c>
      <c r="BA2315" s="99">
        <f t="shared" si="183"/>
        <v>0</v>
      </c>
      <c r="BB2315" s="99">
        <f t="shared" si="184"/>
        <v>0</v>
      </c>
      <c r="BC2315" s="99">
        <f>SUMIFS(通讯通路门店!$W:$W,通讯通路门店!$S:$S,$G2315,通讯通路门店!$J:$J,"荣耀体验店")+SUMIFS(通讯通路门店!$W:$W,通讯通路门店!$S:$S,$G2315,通讯通路门店!$J:$J,"荣耀授权专卖店")</f>
        <v>0</v>
      </c>
      <c r="BD2315" s="99">
        <f>SUMIFS(通讯通路门店!$Z:$Z,通讯通路门店!$S:$S,$G2315,通讯通路门店!$J:$J,"VIVO体验店")</f>
        <v>0</v>
      </c>
      <c r="BE2315" s="99">
        <f>SUMIFS(通讯通路门店!$AB:$AB,通讯通路门店!$S:$S,$G2315,通讯通路门店!$J:$J,"OPPO体验店")</f>
        <v>0</v>
      </c>
      <c r="BF2315" s="99">
        <f>SUMIFS(通讯通路门店!$X:$X,通讯通路门店!$S:$S,$G2315,通讯通路门店!$J:$J,"华为授权体验店")+SUMIFS(通讯通路门店!$AA:$AA,通讯通路门店!$S:$S,$G2315,通讯通路门店!$J:$J,"华为堡垒店")</f>
        <v>0</v>
      </c>
      <c r="BG2315" s="99">
        <f>SUMIFS(通讯通路门店!$Y:$Y,通讯通路门店!$S:$S,$G2315,通讯通路门店!$J:$J,"小米体验店")</f>
        <v>0</v>
      </c>
      <c r="BH2315" s="99">
        <f>SUMIFS(通讯通路门店!$AA:$AA,通讯通路门店!$S:$S,$G2315,通讯通路门店!$J:$J,"苹果体验店")</f>
        <v>0</v>
      </c>
      <c r="BI2315" s="99">
        <f>SUMIFS(通讯通路门店!$K:$K,通讯通路门店!$S:$S,$G2315,通讯通路门店!$J:$J,"其他品牌专卖店")</f>
        <v>0</v>
      </c>
      <c r="BJ2315" s="99">
        <f>SUMIFS(通讯通路门店!$AC:$AC,通讯通路门店!$S:$S,$G2315)</f>
        <v>0</v>
      </c>
      <c r="BK2315" s="99">
        <f>SUMIFS(通讯通路门店!$AD:$AD,通讯通路门店!$S:$S,$G2315)</f>
        <v>0</v>
      </c>
      <c r="BL2315" s="99">
        <f>SUMIFS(通讯通路门店!$AE:$AE,通讯通路门店!$S:$S,$G2315)</f>
        <v>0</v>
      </c>
      <c r="BM2315" s="99">
        <f>SUMIFS(通讯通路门店!$AF:$AF,通讯通路门店!$S:$S,$G2315)</f>
        <v>0</v>
      </c>
      <c r="BN2315" s="99">
        <f>SUMIFS(通讯通路门店!$AG:$AG,通讯通路门店!$S:$S,$G2315)</f>
        <v>0</v>
      </c>
      <c r="BO2315" s="99">
        <f>SUMIFS(通讯通路门店!$AH:$AH,通讯通路门店!$S:$S,$G2315)</f>
        <v>0</v>
      </c>
      <c r="BP2315" s="99">
        <f>SUMIFS(通讯通路门店!$AI:$AI,通讯通路门店!$S:$S,$G2315)</f>
        <v>0</v>
      </c>
      <c r="BQ2315" s="83"/>
    </row>
    <row r="2316" spans="1:69">
      <c r="A2316" s="99" t="str">
        <f>IFERROR(_xlfn.XLOOKUP($G2316,通讯通路门店!$S$4:$S$993933,通讯通路门店!$A$4:$A$993933,0,0),"")</f>
        <v>海南省</v>
      </c>
      <c r="B2316" s="99" t="str">
        <f>IFERROR(_xlfn.XLOOKUP($G2316,通讯通路门店!$S$4:$S$993933,通讯通路门店!$B$4:$B$993933,0,0),"")</f>
        <v>乐东黎族自治县</v>
      </c>
      <c r="C2316" s="99" t="str">
        <f>IFERROR(_xlfn.XLOOKUP($G2316,通讯通路门店!$S$4:$S$993933,通讯通路门店!$C$4:$C$993933,0,0),"")</f>
        <v>乐东黎族自治县</v>
      </c>
      <c r="D2316" s="99" t="str">
        <f>IFERROR(_xlfn.XLOOKUP($G2316,通讯通路门店!$S$4:$S$993933,通讯通路门店!$D$4:$D$993933,0,0),"")</f>
        <v>万冲镇</v>
      </c>
      <c r="E2316" s="83"/>
      <c r="F2316" s="83"/>
      <c r="G2316" s="101"/>
      <c r="H2316" s="102">
        <f>IFERROR(_xlfn.XLOOKUP($G2316,通讯通路门店!$S$4:$S$993933,通讯通路门店!$R$4:$R$993933,0,0),"")</f>
        <v>0</v>
      </c>
      <c r="I2316" s="83"/>
      <c r="J2316" s="83"/>
      <c r="K2316" s="83"/>
      <c r="L2316" s="83"/>
      <c r="M2316" s="83"/>
      <c r="N2316" s="83"/>
      <c r="O2316" s="83"/>
      <c r="P2316" s="83"/>
      <c r="Q2316" s="83"/>
      <c r="R2316" s="83"/>
      <c r="S2316" s="83"/>
      <c r="T2316" s="83"/>
      <c r="U2316" s="99">
        <f>COUNTIF(通讯通路门店!$S:$S,$G2316)</f>
        <v>0</v>
      </c>
      <c r="V2316" s="99">
        <f>COUNTIFS(通讯通路门店!$S:$S,$G2316,通讯通路门店!$J:$J,"综合卖场")</f>
        <v>0</v>
      </c>
      <c r="W2316" s="99">
        <f>SUMIFS(通讯通路门店!$AJ:$AJ,通讯通路门店!$S:$S,通讯客户沙盘!$G2316)</f>
        <v>0</v>
      </c>
      <c r="X2316" s="99">
        <f t="shared" si="180"/>
        <v>0</v>
      </c>
      <c r="Y2316" s="99">
        <f>COUNTIFS(通讯通路门店!$S:$S,$G2316,通讯通路门店!$J:$J,"荣耀体验店")+COUNTIFS(通讯通路门店!$S:$S,$G2316,通讯通路门店!$J:$J,"荣耀授权专卖店")</f>
        <v>0</v>
      </c>
      <c r="Z2316" s="99">
        <f>COUNTIFS(通讯通路门店!$S:$S,$G2316,通讯通路门店!$J:$J,"VIVO体验店")</f>
        <v>0</v>
      </c>
      <c r="AA2316" s="99">
        <f>COUNTIFS(通讯通路门店!$S:$S,$G2316,通讯通路门店!$J:$J,"OPPO体验店")</f>
        <v>0</v>
      </c>
      <c r="AB2316" s="99">
        <f>COUNTIFS(通讯通路门店!$S:$S,$G2316,通讯通路门店!$J:$J,"华为授权体验店")+COUNTIFS(通讯通路门店!$S:$S,$G2316,通讯通路门店!$J:$J,"华为堡垒店")</f>
        <v>0</v>
      </c>
      <c r="AC2316" s="99">
        <f>COUNTIFS(通讯通路门店!$S:$S,$G2316,通讯通路门店!$J:$J,"小米体验店")</f>
        <v>0</v>
      </c>
      <c r="AD2316" s="99">
        <f>COUNTIFS(通讯通路门店!$S:$S,$G2316,通讯通路门店!$J:$J,"苹果体验店")</f>
        <v>0</v>
      </c>
      <c r="AE2316" s="99">
        <f>COUNTIFS(通讯通路门店!$S:$S,$G2316,通讯通路门店!$J:$J,"其他品牌专卖店")</f>
        <v>0</v>
      </c>
      <c r="AF2316" s="99">
        <f>SUMIFS(通讯通路门店!$BI:$BI,通讯通路门店!$S:$S,$G2316)</f>
        <v>0</v>
      </c>
      <c r="AG2316" s="99">
        <f>SUMIFS(通讯通路门店!$BH:$BH,通讯通路门店!$S:$S,$G2316)</f>
        <v>0</v>
      </c>
      <c r="AH2316" s="99">
        <f t="shared" si="181"/>
        <v>0</v>
      </c>
      <c r="AI2316" s="99">
        <f>SUMIFS(通讯通路门店!$BB:$BB,通讯通路门店!$S:$S,$G2316)</f>
        <v>0</v>
      </c>
      <c r="AJ2316" s="99">
        <f>SUMIFS(通讯通路门店!$BE:$BE,通讯通路门店!$S:$S,$G2316)</f>
        <v>0</v>
      </c>
      <c r="AK2316" s="99">
        <f>SUMIFS(通讯通路门店!$BG:$BG,通讯通路门店!$S:$S,$G2316)</f>
        <v>0</v>
      </c>
      <c r="AL2316" s="99">
        <f>SUMIFS(通讯通路门店!$BC:$BC,通讯通路门店!$S:$S,$G2316)</f>
        <v>0</v>
      </c>
      <c r="AM2316" s="99">
        <f>SUMIFS(通讯通路门店!$BD:$BD,通讯通路门店!$S:$S,$G2316)</f>
        <v>0</v>
      </c>
      <c r="AN2316" s="99">
        <f>SUMIFS(通讯通路门店!$BF:$BF,通讯通路门店!$S:$S,$G2316)</f>
        <v>0</v>
      </c>
      <c r="AO2316" s="99">
        <f t="shared" si="182"/>
        <v>0</v>
      </c>
      <c r="AP2316" s="99">
        <f>SUMIFS(通讯通路门店!$K:$K,通讯通路门店!$S:$S,$G2316)</f>
        <v>0</v>
      </c>
      <c r="AQ2316" s="83"/>
      <c r="AR2316" s="99">
        <f>SUMIFS(通讯通路门店!$T:$T,通讯通路门店!$S:$S,$G2316)</f>
        <v>0</v>
      </c>
      <c r="AS2316" s="99">
        <f>SUMIFS(通讯通路门店!$U:$U,通讯通路门店!$S:$S,$G2316)</f>
        <v>0</v>
      </c>
      <c r="AT2316" s="99">
        <f>SUMIFS(通讯通路门店!$V:$V,通讯通路门店!$S:$S,$G2316)</f>
        <v>0</v>
      </c>
      <c r="AU2316" s="99">
        <f>SUMIFS(通讯通路门店!$W:$W,通讯通路门店!$S:$S,$G2316)</f>
        <v>0</v>
      </c>
      <c r="AV2316" s="99">
        <f>SUMIFS(通讯通路门店!$Z:$Z,通讯通路门店!$S:$S,$G2316)</f>
        <v>0</v>
      </c>
      <c r="AW2316" s="99">
        <f>SUMIFS(通讯通路门店!$AB:$AB,通讯通路门店!$S:$S,$G2316)</f>
        <v>0</v>
      </c>
      <c r="AX2316" s="99">
        <f>SUMIFS(通讯通路门店!$X:$X,通讯通路门店!$S:$S,$G2316)</f>
        <v>0</v>
      </c>
      <c r="AY2316" s="99">
        <f>SUMIFS(通讯通路门店!$Y:$Y,通讯通路门店!$S:$S,$G2316)</f>
        <v>0</v>
      </c>
      <c r="AZ2316" s="99">
        <f>SUMIFS(通讯通路门店!$AA:$AA,通讯通路门店!$S:$S,$G2316)</f>
        <v>0</v>
      </c>
      <c r="BA2316" s="99">
        <f t="shared" si="183"/>
        <v>0</v>
      </c>
      <c r="BB2316" s="99">
        <f t="shared" si="184"/>
        <v>0</v>
      </c>
      <c r="BC2316" s="99">
        <f>SUMIFS(通讯通路门店!$W:$W,通讯通路门店!$S:$S,$G2316,通讯通路门店!$J:$J,"荣耀体验店")+SUMIFS(通讯通路门店!$W:$W,通讯通路门店!$S:$S,$G2316,通讯通路门店!$J:$J,"荣耀授权专卖店")</f>
        <v>0</v>
      </c>
      <c r="BD2316" s="99">
        <f>SUMIFS(通讯通路门店!$Z:$Z,通讯通路门店!$S:$S,$G2316,通讯通路门店!$J:$J,"VIVO体验店")</f>
        <v>0</v>
      </c>
      <c r="BE2316" s="99">
        <f>SUMIFS(通讯通路门店!$AB:$AB,通讯通路门店!$S:$S,$G2316,通讯通路门店!$J:$J,"OPPO体验店")</f>
        <v>0</v>
      </c>
      <c r="BF2316" s="99">
        <f>SUMIFS(通讯通路门店!$X:$X,通讯通路门店!$S:$S,$G2316,通讯通路门店!$J:$J,"华为授权体验店")+SUMIFS(通讯通路门店!$AA:$AA,通讯通路门店!$S:$S,$G2316,通讯通路门店!$J:$J,"华为堡垒店")</f>
        <v>0</v>
      </c>
      <c r="BG2316" s="99">
        <f>SUMIFS(通讯通路门店!$Y:$Y,通讯通路门店!$S:$S,$G2316,通讯通路门店!$J:$J,"小米体验店")</f>
        <v>0</v>
      </c>
      <c r="BH2316" s="99">
        <f>SUMIFS(通讯通路门店!$AA:$AA,通讯通路门店!$S:$S,$G2316,通讯通路门店!$J:$J,"苹果体验店")</f>
        <v>0</v>
      </c>
      <c r="BI2316" s="99">
        <f>SUMIFS(通讯通路门店!$K:$K,通讯通路门店!$S:$S,$G2316,通讯通路门店!$J:$J,"其他品牌专卖店")</f>
        <v>0</v>
      </c>
      <c r="BJ2316" s="99">
        <f>SUMIFS(通讯通路门店!$AC:$AC,通讯通路门店!$S:$S,$G2316)</f>
        <v>0</v>
      </c>
      <c r="BK2316" s="99">
        <f>SUMIFS(通讯通路门店!$AD:$AD,通讯通路门店!$S:$S,$G2316)</f>
        <v>0</v>
      </c>
      <c r="BL2316" s="99">
        <f>SUMIFS(通讯通路门店!$AE:$AE,通讯通路门店!$S:$S,$G2316)</f>
        <v>0</v>
      </c>
      <c r="BM2316" s="99">
        <f>SUMIFS(通讯通路门店!$AF:$AF,通讯通路门店!$S:$S,$G2316)</f>
        <v>0</v>
      </c>
      <c r="BN2316" s="99">
        <f>SUMIFS(通讯通路门店!$AG:$AG,通讯通路门店!$S:$S,$G2316)</f>
        <v>0</v>
      </c>
      <c r="BO2316" s="99">
        <f>SUMIFS(通讯通路门店!$AH:$AH,通讯通路门店!$S:$S,$G2316)</f>
        <v>0</v>
      </c>
      <c r="BP2316" s="99">
        <f>SUMIFS(通讯通路门店!$AI:$AI,通讯通路门店!$S:$S,$G2316)</f>
        <v>0</v>
      </c>
      <c r="BQ2316" s="83"/>
    </row>
    <row r="2317" spans="1:69">
      <c r="A2317" s="99" t="str">
        <f>IFERROR(_xlfn.XLOOKUP($G2317,通讯通路门店!$S$4:$S$993933,通讯通路门店!$A$4:$A$993933,0,0),"")</f>
        <v>海南省</v>
      </c>
      <c r="B2317" s="99" t="str">
        <f>IFERROR(_xlfn.XLOOKUP($G2317,通讯通路门店!$S$4:$S$993933,通讯通路门店!$B$4:$B$993933,0,0),"")</f>
        <v>乐东黎族自治县</v>
      </c>
      <c r="C2317" s="99" t="str">
        <f>IFERROR(_xlfn.XLOOKUP($G2317,通讯通路门店!$S$4:$S$993933,通讯通路门店!$C$4:$C$993933,0,0),"")</f>
        <v>乐东黎族自治县</v>
      </c>
      <c r="D2317" s="99" t="str">
        <f>IFERROR(_xlfn.XLOOKUP($G2317,通讯通路门店!$S$4:$S$993933,通讯通路门店!$D$4:$D$993933,0,0),"")</f>
        <v>万冲镇</v>
      </c>
      <c r="E2317" s="83"/>
      <c r="F2317" s="83"/>
      <c r="G2317" s="101"/>
      <c r="H2317" s="102">
        <f>IFERROR(_xlfn.XLOOKUP($G2317,通讯通路门店!$S$4:$S$993933,通讯通路门店!$R$4:$R$993933,0,0),"")</f>
        <v>0</v>
      </c>
      <c r="I2317" s="83"/>
      <c r="J2317" s="83"/>
      <c r="K2317" s="83"/>
      <c r="L2317" s="83"/>
      <c r="M2317" s="83"/>
      <c r="N2317" s="83"/>
      <c r="O2317" s="83"/>
      <c r="P2317" s="83"/>
      <c r="Q2317" s="83"/>
      <c r="R2317" s="83"/>
      <c r="S2317" s="83"/>
      <c r="T2317" s="83"/>
      <c r="U2317" s="99">
        <f>COUNTIF(通讯通路门店!$S:$S,$G2317)</f>
        <v>0</v>
      </c>
      <c r="V2317" s="99">
        <f>COUNTIFS(通讯通路门店!$S:$S,$G2317,通讯通路门店!$J:$J,"综合卖场")</f>
        <v>0</v>
      </c>
      <c r="W2317" s="99">
        <f>SUMIFS(通讯通路门店!$AJ:$AJ,通讯通路门店!$S:$S,通讯客户沙盘!$G2317)</f>
        <v>0</v>
      </c>
      <c r="X2317" s="99">
        <f t="shared" si="180"/>
        <v>0</v>
      </c>
      <c r="Y2317" s="99">
        <f>COUNTIFS(通讯通路门店!$S:$S,$G2317,通讯通路门店!$J:$J,"荣耀体验店")+COUNTIFS(通讯通路门店!$S:$S,$G2317,通讯通路门店!$J:$J,"荣耀授权专卖店")</f>
        <v>0</v>
      </c>
      <c r="Z2317" s="99">
        <f>COUNTIFS(通讯通路门店!$S:$S,$G2317,通讯通路门店!$J:$J,"VIVO体验店")</f>
        <v>0</v>
      </c>
      <c r="AA2317" s="99">
        <f>COUNTIFS(通讯通路门店!$S:$S,$G2317,通讯通路门店!$J:$J,"OPPO体验店")</f>
        <v>0</v>
      </c>
      <c r="AB2317" s="99">
        <f>COUNTIFS(通讯通路门店!$S:$S,$G2317,通讯通路门店!$J:$J,"华为授权体验店")+COUNTIFS(通讯通路门店!$S:$S,$G2317,通讯通路门店!$J:$J,"华为堡垒店")</f>
        <v>0</v>
      </c>
      <c r="AC2317" s="99">
        <f>COUNTIFS(通讯通路门店!$S:$S,$G2317,通讯通路门店!$J:$J,"小米体验店")</f>
        <v>0</v>
      </c>
      <c r="AD2317" s="99">
        <f>COUNTIFS(通讯通路门店!$S:$S,$G2317,通讯通路门店!$J:$J,"苹果体验店")</f>
        <v>0</v>
      </c>
      <c r="AE2317" s="99">
        <f>COUNTIFS(通讯通路门店!$S:$S,$G2317,通讯通路门店!$J:$J,"其他品牌专卖店")</f>
        <v>0</v>
      </c>
      <c r="AF2317" s="99">
        <f>SUMIFS(通讯通路门店!$BI:$BI,通讯通路门店!$S:$S,$G2317)</f>
        <v>0</v>
      </c>
      <c r="AG2317" s="99">
        <f>SUMIFS(通讯通路门店!$BH:$BH,通讯通路门店!$S:$S,$G2317)</f>
        <v>0</v>
      </c>
      <c r="AH2317" s="99">
        <f t="shared" si="181"/>
        <v>0</v>
      </c>
      <c r="AI2317" s="99">
        <f>SUMIFS(通讯通路门店!$BB:$BB,通讯通路门店!$S:$S,$G2317)</f>
        <v>0</v>
      </c>
      <c r="AJ2317" s="99">
        <f>SUMIFS(通讯通路门店!$BE:$BE,通讯通路门店!$S:$S,$G2317)</f>
        <v>0</v>
      </c>
      <c r="AK2317" s="99">
        <f>SUMIFS(通讯通路门店!$BG:$BG,通讯通路门店!$S:$S,$G2317)</f>
        <v>0</v>
      </c>
      <c r="AL2317" s="99">
        <f>SUMIFS(通讯通路门店!$BC:$BC,通讯通路门店!$S:$S,$G2317)</f>
        <v>0</v>
      </c>
      <c r="AM2317" s="99">
        <f>SUMIFS(通讯通路门店!$BD:$BD,通讯通路门店!$S:$S,$G2317)</f>
        <v>0</v>
      </c>
      <c r="AN2317" s="99">
        <f>SUMIFS(通讯通路门店!$BF:$BF,通讯通路门店!$S:$S,$G2317)</f>
        <v>0</v>
      </c>
      <c r="AO2317" s="99">
        <f t="shared" si="182"/>
        <v>0</v>
      </c>
      <c r="AP2317" s="99">
        <f>SUMIFS(通讯通路门店!$K:$K,通讯通路门店!$S:$S,$G2317)</f>
        <v>0</v>
      </c>
      <c r="AQ2317" s="83"/>
      <c r="AR2317" s="99">
        <f>SUMIFS(通讯通路门店!$T:$T,通讯通路门店!$S:$S,$G2317)</f>
        <v>0</v>
      </c>
      <c r="AS2317" s="99">
        <f>SUMIFS(通讯通路门店!$U:$U,通讯通路门店!$S:$S,$G2317)</f>
        <v>0</v>
      </c>
      <c r="AT2317" s="99">
        <f>SUMIFS(通讯通路门店!$V:$V,通讯通路门店!$S:$S,$G2317)</f>
        <v>0</v>
      </c>
      <c r="AU2317" s="99">
        <f>SUMIFS(通讯通路门店!$W:$W,通讯通路门店!$S:$S,$G2317)</f>
        <v>0</v>
      </c>
      <c r="AV2317" s="99">
        <f>SUMIFS(通讯通路门店!$Z:$Z,通讯通路门店!$S:$S,$G2317)</f>
        <v>0</v>
      </c>
      <c r="AW2317" s="99">
        <f>SUMIFS(通讯通路门店!$AB:$AB,通讯通路门店!$S:$S,$G2317)</f>
        <v>0</v>
      </c>
      <c r="AX2317" s="99">
        <f>SUMIFS(通讯通路门店!$X:$X,通讯通路门店!$S:$S,$G2317)</f>
        <v>0</v>
      </c>
      <c r="AY2317" s="99">
        <f>SUMIFS(通讯通路门店!$Y:$Y,通讯通路门店!$S:$S,$G2317)</f>
        <v>0</v>
      </c>
      <c r="AZ2317" s="99">
        <f>SUMIFS(通讯通路门店!$AA:$AA,通讯通路门店!$S:$S,$G2317)</f>
        <v>0</v>
      </c>
      <c r="BA2317" s="99">
        <f t="shared" si="183"/>
        <v>0</v>
      </c>
      <c r="BB2317" s="99">
        <f t="shared" si="184"/>
        <v>0</v>
      </c>
      <c r="BC2317" s="99">
        <f>SUMIFS(通讯通路门店!$W:$W,通讯通路门店!$S:$S,$G2317,通讯通路门店!$J:$J,"荣耀体验店")+SUMIFS(通讯通路门店!$W:$W,通讯通路门店!$S:$S,$G2317,通讯通路门店!$J:$J,"荣耀授权专卖店")</f>
        <v>0</v>
      </c>
      <c r="BD2317" s="99">
        <f>SUMIFS(通讯通路门店!$Z:$Z,通讯通路门店!$S:$S,$G2317,通讯通路门店!$J:$J,"VIVO体验店")</f>
        <v>0</v>
      </c>
      <c r="BE2317" s="99">
        <f>SUMIFS(通讯通路门店!$AB:$AB,通讯通路门店!$S:$S,$G2317,通讯通路门店!$J:$J,"OPPO体验店")</f>
        <v>0</v>
      </c>
      <c r="BF2317" s="99">
        <f>SUMIFS(通讯通路门店!$X:$X,通讯通路门店!$S:$S,$G2317,通讯通路门店!$J:$J,"华为授权体验店")+SUMIFS(通讯通路门店!$AA:$AA,通讯通路门店!$S:$S,$G2317,通讯通路门店!$J:$J,"华为堡垒店")</f>
        <v>0</v>
      </c>
      <c r="BG2317" s="99">
        <f>SUMIFS(通讯通路门店!$Y:$Y,通讯通路门店!$S:$S,$G2317,通讯通路门店!$J:$J,"小米体验店")</f>
        <v>0</v>
      </c>
      <c r="BH2317" s="99">
        <f>SUMIFS(通讯通路门店!$AA:$AA,通讯通路门店!$S:$S,$G2317,通讯通路门店!$J:$J,"苹果体验店")</f>
        <v>0</v>
      </c>
      <c r="BI2317" s="99">
        <f>SUMIFS(通讯通路门店!$K:$K,通讯通路门店!$S:$S,$G2317,通讯通路门店!$J:$J,"其他品牌专卖店")</f>
        <v>0</v>
      </c>
      <c r="BJ2317" s="99">
        <f>SUMIFS(通讯通路门店!$AC:$AC,通讯通路门店!$S:$S,$G2317)</f>
        <v>0</v>
      </c>
      <c r="BK2317" s="99">
        <f>SUMIFS(通讯通路门店!$AD:$AD,通讯通路门店!$S:$S,$G2317)</f>
        <v>0</v>
      </c>
      <c r="BL2317" s="99">
        <f>SUMIFS(通讯通路门店!$AE:$AE,通讯通路门店!$S:$S,$G2317)</f>
        <v>0</v>
      </c>
      <c r="BM2317" s="99">
        <f>SUMIFS(通讯通路门店!$AF:$AF,通讯通路门店!$S:$S,$G2317)</f>
        <v>0</v>
      </c>
      <c r="BN2317" s="99">
        <f>SUMIFS(通讯通路门店!$AG:$AG,通讯通路门店!$S:$S,$G2317)</f>
        <v>0</v>
      </c>
      <c r="BO2317" s="99">
        <f>SUMIFS(通讯通路门店!$AH:$AH,通讯通路门店!$S:$S,$G2317)</f>
        <v>0</v>
      </c>
      <c r="BP2317" s="99">
        <f>SUMIFS(通讯通路门店!$AI:$AI,通讯通路门店!$S:$S,$G2317)</f>
        <v>0</v>
      </c>
      <c r="BQ2317" s="83"/>
    </row>
    <row r="2318" spans="1:69">
      <c r="A2318" s="99" t="str">
        <f>IFERROR(_xlfn.XLOOKUP($G2318,通讯通路门店!$S$4:$S$993933,通讯通路门店!$A$4:$A$993933,0,0),"")</f>
        <v>海南省</v>
      </c>
      <c r="B2318" s="99" t="str">
        <f>IFERROR(_xlfn.XLOOKUP($G2318,通讯通路门店!$S$4:$S$993933,通讯通路门店!$B$4:$B$993933,0,0),"")</f>
        <v>乐东黎族自治县</v>
      </c>
      <c r="C2318" s="99" t="str">
        <f>IFERROR(_xlfn.XLOOKUP($G2318,通讯通路门店!$S$4:$S$993933,通讯通路门店!$C$4:$C$993933,0,0),"")</f>
        <v>乐东黎族自治县</v>
      </c>
      <c r="D2318" s="99" t="str">
        <f>IFERROR(_xlfn.XLOOKUP($G2318,通讯通路门店!$S$4:$S$993933,通讯通路门店!$D$4:$D$993933,0,0),"")</f>
        <v>万冲镇</v>
      </c>
      <c r="E2318" s="83"/>
      <c r="F2318" s="83"/>
      <c r="G2318" s="101"/>
      <c r="H2318" s="102">
        <f>IFERROR(_xlfn.XLOOKUP($G2318,通讯通路门店!$S$4:$S$993933,通讯通路门店!$R$4:$R$993933,0,0),"")</f>
        <v>0</v>
      </c>
      <c r="I2318" s="83"/>
      <c r="J2318" s="83"/>
      <c r="K2318" s="83"/>
      <c r="L2318" s="83"/>
      <c r="M2318" s="83"/>
      <c r="N2318" s="83"/>
      <c r="O2318" s="83"/>
      <c r="P2318" s="83"/>
      <c r="Q2318" s="83"/>
      <c r="R2318" s="83"/>
      <c r="S2318" s="83"/>
      <c r="T2318" s="83"/>
      <c r="U2318" s="99">
        <f>COUNTIF(通讯通路门店!$S:$S,$G2318)</f>
        <v>0</v>
      </c>
      <c r="V2318" s="99">
        <f>COUNTIFS(通讯通路门店!$S:$S,$G2318,通讯通路门店!$J:$J,"综合卖场")</f>
        <v>0</v>
      </c>
      <c r="W2318" s="99">
        <f>SUMIFS(通讯通路门店!$AJ:$AJ,通讯通路门店!$S:$S,通讯客户沙盘!$G2318)</f>
        <v>0</v>
      </c>
      <c r="X2318" s="99">
        <f t="shared" si="180"/>
        <v>0</v>
      </c>
      <c r="Y2318" s="99">
        <f>COUNTIFS(通讯通路门店!$S:$S,$G2318,通讯通路门店!$J:$J,"荣耀体验店")+COUNTIFS(通讯通路门店!$S:$S,$G2318,通讯通路门店!$J:$J,"荣耀授权专卖店")</f>
        <v>0</v>
      </c>
      <c r="Z2318" s="99">
        <f>COUNTIFS(通讯通路门店!$S:$S,$G2318,通讯通路门店!$J:$J,"VIVO体验店")</f>
        <v>0</v>
      </c>
      <c r="AA2318" s="99">
        <f>COUNTIFS(通讯通路门店!$S:$S,$G2318,通讯通路门店!$J:$J,"OPPO体验店")</f>
        <v>0</v>
      </c>
      <c r="AB2318" s="99">
        <f>COUNTIFS(通讯通路门店!$S:$S,$G2318,通讯通路门店!$J:$J,"华为授权体验店")+COUNTIFS(通讯通路门店!$S:$S,$G2318,通讯通路门店!$J:$J,"华为堡垒店")</f>
        <v>0</v>
      </c>
      <c r="AC2318" s="99">
        <f>COUNTIFS(通讯通路门店!$S:$S,$G2318,通讯通路门店!$J:$J,"小米体验店")</f>
        <v>0</v>
      </c>
      <c r="AD2318" s="99">
        <f>COUNTIFS(通讯通路门店!$S:$S,$G2318,通讯通路门店!$J:$J,"苹果体验店")</f>
        <v>0</v>
      </c>
      <c r="AE2318" s="99">
        <f>COUNTIFS(通讯通路门店!$S:$S,$G2318,通讯通路门店!$J:$J,"其他品牌专卖店")</f>
        <v>0</v>
      </c>
      <c r="AF2318" s="99">
        <f>SUMIFS(通讯通路门店!$BI:$BI,通讯通路门店!$S:$S,$G2318)</f>
        <v>0</v>
      </c>
      <c r="AG2318" s="99">
        <f>SUMIFS(通讯通路门店!$BH:$BH,通讯通路门店!$S:$S,$G2318)</f>
        <v>0</v>
      </c>
      <c r="AH2318" s="99">
        <f t="shared" si="181"/>
        <v>0</v>
      </c>
      <c r="AI2318" s="99">
        <f>SUMIFS(通讯通路门店!$BB:$BB,通讯通路门店!$S:$S,$G2318)</f>
        <v>0</v>
      </c>
      <c r="AJ2318" s="99">
        <f>SUMIFS(通讯通路门店!$BE:$BE,通讯通路门店!$S:$S,$G2318)</f>
        <v>0</v>
      </c>
      <c r="AK2318" s="99">
        <f>SUMIFS(通讯通路门店!$BG:$BG,通讯通路门店!$S:$S,$G2318)</f>
        <v>0</v>
      </c>
      <c r="AL2318" s="99">
        <f>SUMIFS(通讯通路门店!$BC:$BC,通讯通路门店!$S:$S,$G2318)</f>
        <v>0</v>
      </c>
      <c r="AM2318" s="99">
        <f>SUMIFS(通讯通路门店!$BD:$BD,通讯通路门店!$S:$S,$G2318)</f>
        <v>0</v>
      </c>
      <c r="AN2318" s="99">
        <f>SUMIFS(通讯通路门店!$BF:$BF,通讯通路门店!$S:$S,$G2318)</f>
        <v>0</v>
      </c>
      <c r="AO2318" s="99">
        <f t="shared" si="182"/>
        <v>0</v>
      </c>
      <c r="AP2318" s="99">
        <f>SUMIFS(通讯通路门店!$K:$K,通讯通路门店!$S:$S,$G2318)</f>
        <v>0</v>
      </c>
      <c r="AQ2318" s="83"/>
      <c r="AR2318" s="99">
        <f>SUMIFS(通讯通路门店!$T:$T,通讯通路门店!$S:$S,$G2318)</f>
        <v>0</v>
      </c>
      <c r="AS2318" s="99">
        <f>SUMIFS(通讯通路门店!$U:$U,通讯通路门店!$S:$S,$G2318)</f>
        <v>0</v>
      </c>
      <c r="AT2318" s="99">
        <f>SUMIFS(通讯通路门店!$V:$V,通讯通路门店!$S:$S,$G2318)</f>
        <v>0</v>
      </c>
      <c r="AU2318" s="99">
        <f>SUMIFS(通讯通路门店!$W:$W,通讯通路门店!$S:$S,$G2318)</f>
        <v>0</v>
      </c>
      <c r="AV2318" s="99">
        <f>SUMIFS(通讯通路门店!$Z:$Z,通讯通路门店!$S:$S,$G2318)</f>
        <v>0</v>
      </c>
      <c r="AW2318" s="99">
        <f>SUMIFS(通讯通路门店!$AB:$AB,通讯通路门店!$S:$S,$G2318)</f>
        <v>0</v>
      </c>
      <c r="AX2318" s="99">
        <f>SUMIFS(通讯通路门店!$X:$X,通讯通路门店!$S:$S,$G2318)</f>
        <v>0</v>
      </c>
      <c r="AY2318" s="99">
        <f>SUMIFS(通讯通路门店!$Y:$Y,通讯通路门店!$S:$S,$G2318)</f>
        <v>0</v>
      </c>
      <c r="AZ2318" s="99">
        <f>SUMIFS(通讯通路门店!$AA:$AA,通讯通路门店!$S:$S,$G2318)</f>
        <v>0</v>
      </c>
      <c r="BA2318" s="99">
        <f t="shared" si="183"/>
        <v>0</v>
      </c>
      <c r="BB2318" s="99">
        <f t="shared" si="184"/>
        <v>0</v>
      </c>
      <c r="BC2318" s="99">
        <f>SUMIFS(通讯通路门店!$W:$W,通讯通路门店!$S:$S,$G2318,通讯通路门店!$J:$J,"荣耀体验店")+SUMIFS(通讯通路门店!$W:$W,通讯通路门店!$S:$S,$G2318,通讯通路门店!$J:$J,"荣耀授权专卖店")</f>
        <v>0</v>
      </c>
      <c r="BD2318" s="99">
        <f>SUMIFS(通讯通路门店!$Z:$Z,通讯通路门店!$S:$S,$G2318,通讯通路门店!$J:$J,"VIVO体验店")</f>
        <v>0</v>
      </c>
      <c r="BE2318" s="99">
        <f>SUMIFS(通讯通路门店!$AB:$AB,通讯通路门店!$S:$S,$G2318,通讯通路门店!$J:$J,"OPPO体验店")</f>
        <v>0</v>
      </c>
      <c r="BF2318" s="99">
        <f>SUMIFS(通讯通路门店!$X:$X,通讯通路门店!$S:$S,$G2318,通讯通路门店!$J:$J,"华为授权体验店")+SUMIFS(通讯通路门店!$AA:$AA,通讯通路门店!$S:$S,$G2318,通讯通路门店!$J:$J,"华为堡垒店")</f>
        <v>0</v>
      </c>
      <c r="BG2318" s="99">
        <f>SUMIFS(通讯通路门店!$Y:$Y,通讯通路门店!$S:$S,$G2318,通讯通路门店!$J:$J,"小米体验店")</f>
        <v>0</v>
      </c>
      <c r="BH2318" s="99">
        <f>SUMIFS(通讯通路门店!$AA:$AA,通讯通路门店!$S:$S,$G2318,通讯通路门店!$J:$J,"苹果体验店")</f>
        <v>0</v>
      </c>
      <c r="BI2318" s="99">
        <f>SUMIFS(通讯通路门店!$K:$K,通讯通路门店!$S:$S,$G2318,通讯通路门店!$J:$J,"其他品牌专卖店")</f>
        <v>0</v>
      </c>
      <c r="BJ2318" s="99">
        <f>SUMIFS(通讯通路门店!$AC:$AC,通讯通路门店!$S:$S,$G2318)</f>
        <v>0</v>
      </c>
      <c r="BK2318" s="99">
        <f>SUMIFS(通讯通路门店!$AD:$AD,通讯通路门店!$S:$S,$G2318)</f>
        <v>0</v>
      </c>
      <c r="BL2318" s="99">
        <f>SUMIFS(通讯通路门店!$AE:$AE,通讯通路门店!$S:$S,$G2318)</f>
        <v>0</v>
      </c>
      <c r="BM2318" s="99">
        <f>SUMIFS(通讯通路门店!$AF:$AF,通讯通路门店!$S:$S,$G2318)</f>
        <v>0</v>
      </c>
      <c r="BN2318" s="99">
        <f>SUMIFS(通讯通路门店!$AG:$AG,通讯通路门店!$S:$S,$G2318)</f>
        <v>0</v>
      </c>
      <c r="BO2318" s="99">
        <f>SUMIFS(通讯通路门店!$AH:$AH,通讯通路门店!$S:$S,$G2318)</f>
        <v>0</v>
      </c>
      <c r="BP2318" s="99">
        <f>SUMIFS(通讯通路门店!$AI:$AI,通讯通路门店!$S:$S,$G2318)</f>
        <v>0</v>
      </c>
      <c r="BQ2318" s="83"/>
    </row>
    <row r="2319" spans="1:69">
      <c r="A2319" s="99" t="str">
        <f>IFERROR(_xlfn.XLOOKUP($G2319,通讯通路门店!$S$4:$S$993933,通讯通路门店!$A$4:$A$993933,0,0),"")</f>
        <v>海南省</v>
      </c>
      <c r="B2319" s="99" t="str">
        <f>IFERROR(_xlfn.XLOOKUP($G2319,通讯通路门店!$S$4:$S$993933,通讯通路门店!$B$4:$B$993933,0,0),"")</f>
        <v>乐东黎族自治县</v>
      </c>
      <c r="C2319" s="99" t="str">
        <f>IFERROR(_xlfn.XLOOKUP($G2319,通讯通路门店!$S$4:$S$993933,通讯通路门店!$C$4:$C$993933,0,0),"")</f>
        <v>乐东黎族自治县</v>
      </c>
      <c r="D2319" s="99" t="str">
        <f>IFERROR(_xlfn.XLOOKUP($G2319,通讯通路门店!$S$4:$S$993933,通讯通路门店!$D$4:$D$993933,0,0),"")</f>
        <v>万冲镇</v>
      </c>
      <c r="E2319" s="83"/>
      <c r="F2319" s="83"/>
      <c r="G2319" s="101"/>
      <c r="H2319" s="102">
        <f>IFERROR(_xlfn.XLOOKUP($G2319,通讯通路门店!$S$4:$S$993933,通讯通路门店!$R$4:$R$993933,0,0),"")</f>
        <v>0</v>
      </c>
      <c r="I2319" s="83"/>
      <c r="J2319" s="83"/>
      <c r="K2319" s="83"/>
      <c r="L2319" s="83"/>
      <c r="M2319" s="83"/>
      <c r="N2319" s="83"/>
      <c r="O2319" s="83"/>
      <c r="P2319" s="83"/>
      <c r="Q2319" s="83"/>
      <c r="R2319" s="83"/>
      <c r="S2319" s="83"/>
      <c r="T2319" s="83"/>
      <c r="U2319" s="99">
        <f>COUNTIF(通讯通路门店!$S:$S,$G2319)</f>
        <v>0</v>
      </c>
      <c r="V2319" s="99">
        <f>COUNTIFS(通讯通路门店!$S:$S,$G2319,通讯通路门店!$J:$J,"综合卖场")</f>
        <v>0</v>
      </c>
      <c r="W2319" s="99">
        <f>SUMIFS(通讯通路门店!$AJ:$AJ,通讯通路门店!$S:$S,通讯客户沙盘!$G2319)</f>
        <v>0</v>
      </c>
      <c r="X2319" s="99">
        <f t="shared" si="180"/>
        <v>0</v>
      </c>
      <c r="Y2319" s="99">
        <f>COUNTIFS(通讯通路门店!$S:$S,$G2319,通讯通路门店!$J:$J,"荣耀体验店")+COUNTIFS(通讯通路门店!$S:$S,$G2319,通讯通路门店!$J:$J,"荣耀授权专卖店")</f>
        <v>0</v>
      </c>
      <c r="Z2319" s="99">
        <f>COUNTIFS(通讯通路门店!$S:$S,$G2319,通讯通路门店!$J:$J,"VIVO体验店")</f>
        <v>0</v>
      </c>
      <c r="AA2319" s="99">
        <f>COUNTIFS(通讯通路门店!$S:$S,$G2319,通讯通路门店!$J:$J,"OPPO体验店")</f>
        <v>0</v>
      </c>
      <c r="AB2319" s="99">
        <f>COUNTIFS(通讯通路门店!$S:$S,$G2319,通讯通路门店!$J:$J,"华为授权体验店")+COUNTIFS(通讯通路门店!$S:$S,$G2319,通讯通路门店!$J:$J,"华为堡垒店")</f>
        <v>0</v>
      </c>
      <c r="AC2319" s="99">
        <f>COUNTIFS(通讯通路门店!$S:$S,$G2319,通讯通路门店!$J:$J,"小米体验店")</f>
        <v>0</v>
      </c>
      <c r="AD2319" s="99">
        <f>COUNTIFS(通讯通路门店!$S:$S,$G2319,通讯通路门店!$J:$J,"苹果体验店")</f>
        <v>0</v>
      </c>
      <c r="AE2319" s="99">
        <f>COUNTIFS(通讯通路门店!$S:$S,$G2319,通讯通路门店!$J:$J,"其他品牌专卖店")</f>
        <v>0</v>
      </c>
      <c r="AF2319" s="99">
        <f>SUMIFS(通讯通路门店!$BI:$BI,通讯通路门店!$S:$S,$G2319)</f>
        <v>0</v>
      </c>
      <c r="AG2319" s="99">
        <f>SUMIFS(通讯通路门店!$BH:$BH,通讯通路门店!$S:$S,$G2319)</f>
        <v>0</v>
      </c>
      <c r="AH2319" s="99">
        <f t="shared" si="181"/>
        <v>0</v>
      </c>
      <c r="AI2319" s="99">
        <f>SUMIFS(通讯通路门店!$BB:$BB,通讯通路门店!$S:$S,$G2319)</f>
        <v>0</v>
      </c>
      <c r="AJ2319" s="99">
        <f>SUMIFS(通讯通路门店!$BE:$BE,通讯通路门店!$S:$S,$G2319)</f>
        <v>0</v>
      </c>
      <c r="AK2319" s="99">
        <f>SUMIFS(通讯通路门店!$BG:$BG,通讯通路门店!$S:$S,$G2319)</f>
        <v>0</v>
      </c>
      <c r="AL2319" s="99">
        <f>SUMIFS(通讯通路门店!$BC:$BC,通讯通路门店!$S:$S,$G2319)</f>
        <v>0</v>
      </c>
      <c r="AM2319" s="99">
        <f>SUMIFS(通讯通路门店!$BD:$BD,通讯通路门店!$S:$S,$G2319)</f>
        <v>0</v>
      </c>
      <c r="AN2319" s="99">
        <f>SUMIFS(通讯通路门店!$BF:$BF,通讯通路门店!$S:$S,$G2319)</f>
        <v>0</v>
      </c>
      <c r="AO2319" s="99">
        <f t="shared" si="182"/>
        <v>0</v>
      </c>
      <c r="AP2319" s="99">
        <f>SUMIFS(通讯通路门店!$K:$K,通讯通路门店!$S:$S,$G2319)</f>
        <v>0</v>
      </c>
      <c r="AQ2319" s="83"/>
      <c r="AR2319" s="99">
        <f>SUMIFS(通讯通路门店!$T:$T,通讯通路门店!$S:$S,$G2319)</f>
        <v>0</v>
      </c>
      <c r="AS2319" s="99">
        <f>SUMIFS(通讯通路门店!$U:$U,通讯通路门店!$S:$S,$G2319)</f>
        <v>0</v>
      </c>
      <c r="AT2319" s="99">
        <f>SUMIFS(通讯通路门店!$V:$V,通讯通路门店!$S:$S,$G2319)</f>
        <v>0</v>
      </c>
      <c r="AU2319" s="99">
        <f>SUMIFS(通讯通路门店!$W:$W,通讯通路门店!$S:$S,$G2319)</f>
        <v>0</v>
      </c>
      <c r="AV2319" s="99">
        <f>SUMIFS(通讯通路门店!$Z:$Z,通讯通路门店!$S:$S,$G2319)</f>
        <v>0</v>
      </c>
      <c r="AW2319" s="99">
        <f>SUMIFS(通讯通路门店!$AB:$AB,通讯通路门店!$S:$S,$G2319)</f>
        <v>0</v>
      </c>
      <c r="AX2319" s="99">
        <f>SUMIFS(通讯通路门店!$X:$X,通讯通路门店!$S:$S,$G2319)</f>
        <v>0</v>
      </c>
      <c r="AY2319" s="99">
        <f>SUMIFS(通讯通路门店!$Y:$Y,通讯通路门店!$S:$S,$G2319)</f>
        <v>0</v>
      </c>
      <c r="AZ2319" s="99">
        <f>SUMIFS(通讯通路门店!$AA:$AA,通讯通路门店!$S:$S,$G2319)</f>
        <v>0</v>
      </c>
      <c r="BA2319" s="99">
        <f t="shared" si="183"/>
        <v>0</v>
      </c>
      <c r="BB2319" s="99">
        <f t="shared" si="184"/>
        <v>0</v>
      </c>
      <c r="BC2319" s="99">
        <f>SUMIFS(通讯通路门店!$W:$W,通讯通路门店!$S:$S,$G2319,通讯通路门店!$J:$J,"荣耀体验店")+SUMIFS(通讯通路门店!$W:$W,通讯通路门店!$S:$S,$G2319,通讯通路门店!$J:$J,"荣耀授权专卖店")</f>
        <v>0</v>
      </c>
      <c r="BD2319" s="99">
        <f>SUMIFS(通讯通路门店!$Z:$Z,通讯通路门店!$S:$S,$G2319,通讯通路门店!$J:$J,"VIVO体验店")</f>
        <v>0</v>
      </c>
      <c r="BE2319" s="99">
        <f>SUMIFS(通讯通路门店!$AB:$AB,通讯通路门店!$S:$S,$G2319,通讯通路门店!$J:$J,"OPPO体验店")</f>
        <v>0</v>
      </c>
      <c r="BF2319" s="99">
        <f>SUMIFS(通讯通路门店!$X:$X,通讯通路门店!$S:$S,$G2319,通讯通路门店!$J:$J,"华为授权体验店")+SUMIFS(通讯通路门店!$AA:$AA,通讯通路门店!$S:$S,$G2319,通讯通路门店!$J:$J,"华为堡垒店")</f>
        <v>0</v>
      </c>
      <c r="BG2319" s="99">
        <f>SUMIFS(通讯通路门店!$Y:$Y,通讯通路门店!$S:$S,$G2319,通讯通路门店!$J:$J,"小米体验店")</f>
        <v>0</v>
      </c>
      <c r="BH2319" s="99">
        <f>SUMIFS(通讯通路门店!$AA:$AA,通讯通路门店!$S:$S,$G2319,通讯通路门店!$J:$J,"苹果体验店")</f>
        <v>0</v>
      </c>
      <c r="BI2319" s="99">
        <f>SUMIFS(通讯通路门店!$K:$K,通讯通路门店!$S:$S,$G2319,通讯通路门店!$J:$J,"其他品牌专卖店")</f>
        <v>0</v>
      </c>
      <c r="BJ2319" s="99">
        <f>SUMIFS(通讯通路门店!$AC:$AC,通讯通路门店!$S:$S,$G2319)</f>
        <v>0</v>
      </c>
      <c r="BK2319" s="99">
        <f>SUMIFS(通讯通路门店!$AD:$AD,通讯通路门店!$S:$S,$G2319)</f>
        <v>0</v>
      </c>
      <c r="BL2319" s="99">
        <f>SUMIFS(通讯通路门店!$AE:$AE,通讯通路门店!$S:$S,$G2319)</f>
        <v>0</v>
      </c>
      <c r="BM2319" s="99">
        <f>SUMIFS(通讯通路门店!$AF:$AF,通讯通路门店!$S:$S,$G2319)</f>
        <v>0</v>
      </c>
      <c r="BN2319" s="99">
        <f>SUMIFS(通讯通路门店!$AG:$AG,通讯通路门店!$S:$S,$G2319)</f>
        <v>0</v>
      </c>
      <c r="BO2319" s="99">
        <f>SUMIFS(通讯通路门店!$AH:$AH,通讯通路门店!$S:$S,$G2319)</f>
        <v>0</v>
      </c>
      <c r="BP2319" s="99">
        <f>SUMIFS(通讯通路门店!$AI:$AI,通讯通路门店!$S:$S,$G2319)</f>
        <v>0</v>
      </c>
      <c r="BQ2319" s="83"/>
    </row>
    <row r="2320" spans="1:69">
      <c r="A2320" s="99" t="str">
        <f>IFERROR(_xlfn.XLOOKUP($G2320,通讯通路门店!$S$4:$S$993933,通讯通路门店!$A$4:$A$993933,0,0),"")</f>
        <v>海南省</v>
      </c>
      <c r="B2320" s="99" t="str">
        <f>IFERROR(_xlfn.XLOOKUP($G2320,通讯通路门店!$S$4:$S$993933,通讯通路门店!$B$4:$B$993933,0,0),"")</f>
        <v>乐东黎族自治县</v>
      </c>
      <c r="C2320" s="99" t="str">
        <f>IFERROR(_xlfn.XLOOKUP($G2320,通讯通路门店!$S$4:$S$993933,通讯通路门店!$C$4:$C$993933,0,0),"")</f>
        <v>乐东黎族自治县</v>
      </c>
      <c r="D2320" s="99" t="str">
        <f>IFERROR(_xlfn.XLOOKUP($G2320,通讯通路门店!$S$4:$S$993933,通讯通路门店!$D$4:$D$993933,0,0),"")</f>
        <v>万冲镇</v>
      </c>
      <c r="E2320" s="83"/>
      <c r="F2320" s="83"/>
      <c r="G2320" s="101"/>
      <c r="H2320" s="102">
        <f>IFERROR(_xlfn.XLOOKUP($G2320,通讯通路门店!$S$4:$S$993933,通讯通路门店!$R$4:$R$993933,0,0),"")</f>
        <v>0</v>
      </c>
      <c r="I2320" s="83"/>
      <c r="J2320" s="83"/>
      <c r="K2320" s="83"/>
      <c r="L2320" s="83"/>
      <c r="M2320" s="83"/>
      <c r="N2320" s="83"/>
      <c r="O2320" s="83"/>
      <c r="P2320" s="83"/>
      <c r="Q2320" s="83"/>
      <c r="R2320" s="83"/>
      <c r="S2320" s="83"/>
      <c r="T2320" s="83"/>
      <c r="U2320" s="99">
        <f>COUNTIF(通讯通路门店!$S:$S,$G2320)</f>
        <v>0</v>
      </c>
      <c r="V2320" s="99">
        <f>COUNTIFS(通讯通路门店!$S:$S,$G2320,通讯通路门店!$J:$J,"综合卖场")</f>
        <v>0</v>
      </c>
      <c r="W2320" s="99">
        <f>SUMIFS(通讯通路门店!$AJ:$AJ,通讯通路门店!$S:$S,通讯客户沙盘!$G2320)</f>
        <v>0</v>
      </c>
      <c r="X2320" s="99">
        <f t="shared" si="180"/>
        <v>0</v>
      </c>
      <c r="Y2320" s="99">
        <f>COUNTIFS(通讯通路门店!$S:$S,$G2320,通讯通路门店!$J:$J,"荣耀体验店")+COUNTIFS(通讯通路门店!$S:$S,$G2320,通讯通路门店!$J:$J,"荣耀授权专卖店")</f>
        <v>0</v>
      </c>
      <c r="Z2320" s="99">
        <f>COUNTIFS(通讯通路门店!$S:$S,$G2320,通讯通路门店!$J:$J,"VIVO体验店")</f>
        <v>0</v>
      </c>
      <c r="AA2320" s="99">
        <f>COUNTIFS(通讯通路门店!$S:$S,$G2320,通讯通路门店!$J:$J,"OPPO体验店")</f>
        <v>0</v>
      </c>
      <c r="AB2320" s="99">
        <f>COUNTIFS(通讯通路门店!$S:$S,$G2320,通讯通路门店!$J:$J,"华为授权体验店")+COUNTIFS(通讯通路门店!$S:$S,$G2320,通讯通路门店!$J:$J,"华为堡垒店")</f>
        <v>0</v>
      </c>
      <c r="AC2320" s="99">
        <f>COUNTIFS(通讯通路门店!$S:$S,$G2320,通讯通路门店!$J:$J,"小米体验店")</f>
        <v>0</v>
      </c>
      <c r="AD2320" s="99">
        <f>COUNTIFS(通讯通路门店!$S:$S,$G2320,通讯通路门店!$J:$J,"苹果体验店")</f>
        <v>0</v>
      </c>
      <c r="AE2320" s="99">
        <f>COUNTIFS(通讯通路门店!$S:$S,$G2320,通讯通路门店!$J:$J,"其他品牌专卖店")</f>
        <v>0</v>
      </c>
      <c r="AF2320" s="99">
        <f>SUMIFS(通讯通路门店!$BI:$BI,通讯通路门店!$S:$S,$G2320)</f>
        <v>0</v>
      </c>
      <c r="AG2320" s="99">
        <f>SUMIFS(通讯通路门店!$BH:$BH,通讯通路门店!$S:$S,$G2320)</f>
        <v>0</v>
      </c>
      <c r="AH2320" s="99">
        <f t="shared" si="181"/>
        <v>0</v>
      </c>
      <c r="AI2320" s="99">
        <f>SUMIFS(通讯通路门店!$BB:$BB,通讯通路门店!$S:$S,$G2320)</f>
        <v>0</v>
      </c>
      <c r="AJ2320" s="99">
        <f>SUMIFS(通讯通路门店!$BE:$BE,通讯通路门店!$S:$S,$G2320)</f>
        <v>0</v>
      </c>
      <c r="AK2320" s="99">
        <f>SUMIFS(通讯通路门店!$BG:$BG,通讯通路门店!$S:$S,$G2320)</f>
        <v>0</v>
      </c>
      <c r="AL2320" s="99">
        <f>SUMIFS(通讯通路门店!$BC:$BC,通讯通路门店!$S:$S,$G2320)</f>
        <v>0</v>
      </c>
      <c r="AM2320" s="99">
        <f>SUMIFS(通讯通路门店!$BD:$BD,通讯通路门店!$S:$S,$G2320)</f>
        <v>0</v>
      </c>
      <c r="AN2320" s="99">
        <f>SUMIFS(通讯通路门店!$BF:$BF,通讯通路门店!$S:$S,$G2320)</f>
        <v>0</v>
      </c>
      <c r="AO2320" s="99">
        <f t="shared" si="182"/>
        <v>0</v>
      </c>
      <c r="AP2320" s="99">
        <f>SUMIFS(通讯通路门店!$K:$K,通讯通路门店!$S:$S,$G2320)</f>
        <v>0</v>
      </c>
      <c r="AQ2320" s="83"/>
      <c r="AR2320" s="99">
        <f>SUMIFS(通讯通路门店!$T:$T,通讯通路门店!$S:$S,$G2320)</f>
        <v>0</v>
      </c>
      <c r="AS2320" s="99">
        <f>SUMIFS(通讯通路门店!$U:$U,通讯通路门店!$S:$S,$G2320)</f>
        <v>0</v>
      </c>
      <c r="AT2320" s="99">
        <f>SUMIFS(通讯通路门店!$V:$V,通讯通路门店!$S:$S,$G2320)</f>
        <v>0</v>
      </c>
      <c r="AU2320" s="99">
        <f>SUMIFS(通讯通路门店!$W:$W,通讯通路门店!$S:$S,$G2320)</f>
        <v>0</v>
      </c>
      <c r="AV2320" s="99">
        <f>SUMIFS(通讯通路门店!$Z:$Z,通讯通路门店!$S:$S,$G2320)</f>
        <v>0</v>
      </c>
      <c r="AW2320" s="99">
        <f>SUMIFS(通讯通路门店!$AB:$AB,通讯通路门店!$S:$S,$G2320)</f>
        <v>0</v>
      </c>
      <c r="AX2320" s="99">
        <f>SUMIFS(通讯通路门店!$X:$X,通讯通路门店!$S:$S,$G2320)</f>
        <v>0</v>
      </c>
      <c r="AY2320" s="99">
        <f>SUMIFS(通讯通路门店!$Y:$Y,通讯通路门店!$S:$S,$G2320)</f>
        <v>0</v>
      </c>
      <c r="AZ2320" s="99">
        <f>SUMIFS(通讯通路门店!$AA:$AA,通讯通路门店!$S:$S,$G2320)</f>
        <v>0</v>
      </c>
      <c r="BA2320" s="99">
        <f t="shared" si="183"/>
        <v>0</v>
      </c>
      <c r="BB2320" s="99">
        <f t="shared" si="184"/>
        <v>0</v>
      </c>
      <c r="BC2320" s="99">
        <f>SUMIFS(通讯通路门店!$W:$W,通讯通路门店!$S:$S,$G2320,通讯通路门店!$J:$J,"荣耀体验店")+SUMIFS(通讯通路门店!$W:$W,通讯通路门店!$S:$S,$G2320,通讯通路门店!$J:$J,"荣耀授权专卖店")</f>
        <v>0</v>
      </c>
      <c r="BD2320" s="99">
        <f>SUMIFS(通讯通路门店!$Z:$Z,通讯通路门店!$S:$S,$G2320,通讯通路门店!$J:$J,"VIVO体验店")</f>
        <v>0</v>
      </c>
      <c r="BE2320" s="99">
        <f>SUMIFS(通讯通路门店!$AB:$AB,通讯通路门店!$S:$S,$G2320,通讯通路门店!$J:$J,"OPPO体验店")</f>
        <v>0</v>
      </c>
      <c r="BF2320" s="99">
        <f>SUMIFS(通讯通路门店!$X:$X,通讯通路门店!$S:$S,$G2320,通讯通路门店!$J:$J,"华为授权体验店")+SUMIFS(通讯通路门店!$AA:$AA,通讯通路门店!$S:$S,$G2320,通讯通路门店!$J:$J,"华为堡垒店")</f>
        <v>0</v>
      </c>
      <c r="BG2320" s="99">
        <f>SUMIFS(通讯通路门店!$Y:$Y,通讯通路门店!$S:$S,$G2320,通讯通路门店!$J:$J,"小米体验店")</f>
        <v>0</v>
      </c>
      <c r="BH2320" s="99">
        <f>SUMIFS(通讯通路门店!$AA:$AA,通讯通路门店!$S:$S,$G2320,通讯通路门店!$J:$J,"苹果体验店")</f>
        <v>0</v>
      </c>
      <c r="BI2320" s="99">
        <f>SUMIFS(通讯通路门店!$K:$K,通讯通路门店!$S:$S,$G2320,通讯通路门店!$J:$J,"其他品牌专卖店")</f>
        <v>0</v>
      </c>
      <c r="BJ2320" s="99">
        <f>SUMIFS(通讯通路门店!$AC:$AC,通讯通路门店!$S:$S,$G2320)</f>
        <v>0</v>
      </c>
      <c r="BK2320" s="99">
        <f>SUMIFS(通讯通路门店!$AD:$AD,通讯通路门店!$S:$S,$G2320)</f>
        <v>0</v>
      </c>
      <c r="BL2320" s="99">
        <f>SUMIFS(通讯通路门店!$AE:$AE,通讯通路门店!$S:$S,$G2320)</f>
        <v>0</v>
      </c>
      <c r="BM2320" s="99">
        <f>SUMIFS(通讯通路门店!$AF:$AF,通讯通路门店!$S:$S,$G2320)</f>
        <v>0</v>
      </c>
      <c r="BN2320" s="99">
        <f>SUMIFS(通讯通路门店!$AG:$AG,通讯通路门店!$S:$S,$G2320)</f>
        <v>0</v>
      </c>
      <c r="BO2320" s="99">
        <f>SUMIFS(通讯通路门店!$AH:$AH,通讯通路门店!$S:$S,$G2320)</f>
        <v>0</v>
      </c>
      <c r="BP2320" s="99">
        <f>SUMIFS(通讯通路门店!$AI:$AI,通讯通路门店!$S:$S,$G2320)</f>
        <v>0</v>
      </c>
      <c r="BQ2320" s="83"/>
    </row>
    <row r="2321" spans="1:69">
      <c r="A2321" s="99" t="str">
        <f>IFERROR(_xlfn.XLOOKUP($G2321,通讯通路门店!$S$4:$S$993933,通讯通路门店!$A$4:$A$993933,0,0),"")</f>
        <v>海南省</v>
      </c>
      <c r="B2321" s="99" t="str">
        <f>IFERROR(_xlfn.XLOOKUP($G2321,通讯通路门店!$S$4:$S$993933,通讯通路门店!$B$4:$B$993933,0,0),"")</f>
        <v>乐东黎族自治县</v>
      </c>
      <c r="C2321" s="99" t="str">
        <f>IFERROR(_xlfn.XLOOKUP($G2321,通讯通路门店!$S$4:$S$993933,通讯通路门店!$C$4:$C$993933,0,0),"")</f>
        <v>乐东黎族自治县</v>
      </c>
      <c r="D2321" s="99" t="str">
        <f>IFERROR(_xlfn.XLOOKUP($G2321,通讯通路门店!$S$4:$S$993933,通讯通路门店!$D$4:$D$993933,0,0),"")</f>
        <v>万冲镇</v>
      </c>
      <c r="E2321" s="83"/>
      <c r="F2321" s="83"/>
      <c r="G2321" s="101"/>
      <c r="H2321" s="102">
        <f>IFERROR(_xlfn.XLOOKUP($G2321,通讯通路门店!$S$4:$S$993933,通讯通路门店!$R$4:$R$993933,0,0),"")</f>
        <v>0</v>
      </c>
      <c r="I2321" s="83"/>
      <c r="J2321" s="83"/>
      <c r="K2321" s="83"/>
      <c r="L2321" s="83"/>
      <c r="M2321" s="83"/>
      <c r="N2321" s="83"/>
      <c r="O2321" s="83"/>
      <c r="P2321" s="83"/>
      <c r="Q2321" s="83"/>
      <c r="R2321" s="83"/>
      <c r="S2321" s="83"/>
      <c r="T2321" s="83"/>
      <c r="U2321" s="99">
        <f>COUNTIF(通讯通路门店!$S:$S,$G2321)</f>
        <v>0</v>
      </c>
      <c r="V2321" s="99">
        <f>COUNTIFS(通讯通路门店!$S:$S,$G2321,通讯通路门店!$J:$J,"综合卖场")</f>
        <v>0</v>
      </c>
      <c r="W2321" s="99">
        <f>SUMIFS(通讯通路门店!$AJ:$AJ,通讯通路门店!$S:$S,通讯客户沙盘!$G2321)</f>
        <v>0</v>
      </c>
      <c r="X2321" s="99">
        <f t="shared" si="180"/>
        <v>0</v>
      </c>
      <c r="Y2321" s="99">
        <f>COUNTIFS(通讯通路门店!$S:$S,$G2321,通讯通路门店!$J:$J,"荣耀体验店")+COUNTIFS(通讯通路门店!$S:$S,$G2321,通讯通路门店!$J:$J,"荣耀授权专卖店")</f>
        <v>0</v>
      </c>
      <c r="Z2321" s="99">
        <f>COUNTIFS(通讯通路门店!$S:$S,$G2321,通讯通路门店!$J:$J,"VIVO体验店")</f>
        <v>0</v>
      </c>
      <c r="AA2321" s="99">
        <f>COUNTIFS(通讯通路门店!$S:$S,$G2321,通讯通路门店!$J:$J,"OPPO体验店")</f>
        <v>0</v>
      </c>
      <c r="AB2321" s="99">
        <f>COUNTIFS(通讯通路门店!$S:$S,$G2321,通讯通路门店!$J:$J,"华为授权体验店")+COUNTIFS(通讯通路门店!$S:$S,$G2321,通讯通路门店!$J:$J,"华为堡垒店")</f>
        <v>0</v>
      </c>
      <c r="AC2321" s="99">
        <f>COUNTIFS(通讯通路门店!$S:$S,$G2321,通讯通路门店!$J:$J,"小米体验店")</f>
        <v>0</v>
      </c>
      <c r="AD2321" s="99">
        <f>COUNTIFS(通讯通路门店!$S:$S,$G2321,通讯通路门店!$J:$J,"苹果体验店")</f>
        <v>0</v>
      </c>
      <c r="AE2321" s="99">
        <f>COUNTIFS(通讯通路门店!$S:$S,$G2321,通讯通路门店!$J:$J,"其他品牌专卖店")</f>
        <v>0</v>
      </c>
      <c r="AF2321" s="99">
        <f>SUMIFS(通讯通路门店!$BI:$BI,通讯通路门店!$S:$S,$G2321)</f>
        <v>0</v>
      </c>
      <c r="AG2321" s="99">
        <f>SUMIFS(通讯通路门店!$BH:$BH,通讯通路门店!$S:$S,$G2321)</f>
        <v>0</v>
      </c>
      <c r="AH2321" s="99">
        <f t="shared" si="181"/>
        <v>0</v>
      </c>
      <c r="AI2321" s="99">
        <f>SUMIFS(通讯通路门店!$BB:$BB,通讯通路门店!$S:$S,$G2321)</f>
        <v>0</v>
      </c>
      <c r="AJ2321" s="99">
        <f>SUMIFS(通讯通路门店!$BE:$BE,通讯通路门店!$S:$S,$G2321)</f>
        <v>0</v>
      </c>
      <c r="AK2321" s="99">
        <f>SUMIFS(通讯通路门店!$BG:$BG,通讯通路门店!$S:$S,$G2321)</f>
        <v>0</v>
      </c>
      <c r="AL2321" s="99">
        <f>SUMIFS(通讯通路门店!$BC:$BC,通讯通路门店!$S:$S,$G2321)</f>
        <v>0</v>
      </c>
      <c r="AM2321" s="99">
        <f>SUMIFS(通讯通路门店!$BD:$BD,通讯通路门店!$S:$S,$G2321)</f>
        <v>0</v>
      </c>
      <c r="AN2321" s="99">
        <f>SUMIFS(通讯通路门店!$BF:$BF,通讯通路门店!$S:$S,$G2321)</f>
        <v>0</v>
      </c>
      <c r="AO2321" s="99">
        <f t="shared" si="182"/>
        <v>0</v>
      </c>
      <c r="AP2321" s="99">
        <f>SUMIFS(通讯通路门店!$K:$K,通讯通路门店!$S:$S,$G2321)</f>
        <v>0</v>
      </c>
      <c r="AQ2321" s="83"/>
      <c r="AR2321" s="99">
        <f>SUMIFS(通讯通路门店!$T:$T,通讯通路门店!$S:$S,$G2321)</f>
        <v>0</v>
      </c>
      <c r="AS2321" s="99">
        <f>SUMIFS(通讯通路门店!$U:$U,通讯通路门店!$S:$S,$G2321)</f>
        <v>0</v>
      </c>
      <c r="AT2321" s="99">
        <f>SUMIFS(通讯通路门店!$V:$V,通讯通路门店!$S:$S,$G2321)</f>
        <v>0</v>
      </c>
      <c r="AU2321" s="99">
        <f>SUMIFS(通讯通路门店!$W:$W,通讯通路门店!$S:$S,$G2321)</f>
        <v>0</v>
      </c>
      <c r="AV2321" s="99">
        <f>SUMIFS(通讯通路门店!$Z:$Z,通讯通路门店!$S:$S,$G2321)</f>
        <v>0</v>
      </c>
      <c r="AW2321" s="99">
        <f>SUMIFS(通讯通路门店!$AB:$AB,通讯通路门店!$S:$S,$G2321)</f>
        <v>0</v>
      </c>
      <c r="AX2321" s="99">
        <f>SUMIFS(通讯通路门店!$X:$X,通讯通路门店!$S:$S,$G2321)</f>
        <v>0</v>
      </c>
      <c r="AY2321" s="99">
        <f>SUMIFS(通讯通路门店!$Y:$Y,通讯通路门店!$S:$S,$G2321)</f>
        <v>0</v>
      </c>
      <c r="AZ2321" s="99">
        <f>SUMIFS(通讯通路门店!$AA:$AA,通讯通路门店!$S:$S,$G2321)</f>
        <v>0</v>
      </c>
      <c r="BA2321" s="99">
        <f t="shared" si="183"/>
        <v>0</v>
      </c>
      <c r="BB2321" s="99">
        <f t="shared" si="184"/>
        <v>0</v>
      </c>
      <c r="BC2321" s="99">
        <f>SUMIFS(通讯通路门店!$W:$W,通讯通路门店!$S:$S,$G2321,通讯通路门店!$J:$J,"荣耀体验店")+SUMIFS(通讯通路门店!$W:$W,通讯通路门店!$S:$S,$G2321,通讯通路门店!$J:$J,"荣耀授权专卖店")</f>
        <v>0</v>
      </c>
      <c r="BD2321" s="99">
        <f>SUMIFS(通讯通路门店!$Z:$Z,通讯通路门店!$S:$S,$G2321,通讯通路门店!$J:$J,"VIVO体验店")</f>
        <v>0</v>
      </c>
      <c r="BE2321" s="99">
        <f>SUMIFS(通讯通路门店!$AB:$AB,通讯通路门店!$S:$S,$G2321,通讯通路门店!$J:$J,"OPPO体验店")</f>
        <v>0</v>
      </c>
      <c r="BF2321" s="99">
        <f>SUMIFS(通讯通路门店!$X:$X,通讯通路门店!$S:$S,$G2321,通讯通路门店!$J:$J,"华为授权体验店")+SUMIFS(通讯通路门店!$AA:$AA,通讯通路门店!$S:$S,$G2321,通讯通路门店!$J:$J,"华为堡垒店")</f>
        <v>0</v>
      </c>
      <c r="BG2321" s="99">
        <f>SUMIFS(通讯通路门店!$Y:$Y,通讯通路门店!$S:$S,$G2321,通讯通路门店!$J:$J,"小米体验店")</f>
        <v>0</v>
      </c>
      <c r="BH2321" s="99">
        <f>SUMIFS(通讯通路门店!$AA:$AA,通讯通路门店!$S:$S,$G2321,通讯通路门店!$J:$J,"苹果体验店")</f>
        <v>0</v>
      </c>
      <c r="BI2321" s="99">
        <f>SUMIFS(通讯通路门店!$K:$K,通讯通路门店!$S:$S,$G2321,通讯通路门店!$J:$J,"其他品牌专卖店")</f>
        <v>0</v>
      </c>
      <c r="BJ2321" s="99">
        <f>SUMIFS(通讯通路门店!$AC:$AC,通讯通路门店!$S:$S,$G2321)</f>
        <v>0</v>
      </c>
      <c r="BK2321" s="99">
        <f>SUMIFS(通讯通路门店!$AD:$AD,通讯通路门店!$S:$S,$G2321)</f>
        <v>0</v>
      </c>
      <c r="BL2321" s="99">
        <f>SUMIFS(通讯通路门店!$AE:$AE,通讯通路门店!$S:$S,$G2321)</f>
        <v>0</v>
      </c>
      <c r="BM2321" s="99">
        <f>SUMIFS(通讯通路门店!$AF:$AF,通讯通路门店!$S:$S,$G2321)</f>
        <v>0</v>
      </c>
      <c r="BN2321" s="99">
        <f>SUMIFS(通讯通路门店!$AG:$AG,通讯通路门店!$S:$S,$G2321)</f>
        <v>0</v>
      </c>
      <c r="BO2321" s="99">
        <f>SUMIFS(通讯通路门店!$AH:$AH,通讯通路门店!$S:$S,$G2321)</f>
        <v>0</v>
      </c>
      <c r="BP2321" s="99">
        <f>SUMIFS(通讯通路门店!$AI:$AI,通讯通路门店!$S:$S,$G2321)</f>
        <v>0</v>
      </c>
      <c r="BQ2321" s="83"/>
    </row>
    <row r="2322" spans="1:69">
      <c r="A2322" s="99" t="str">
        <f>IFERROR(_xlfn.XLOOKUP($G2322,通讯通路门店!$S$4:$S$993933,通讯通路门店!$A$4:$A$993933,0,0),"")</f>
        <v>海南省</v>
      </c>
      <c r="B2322" s="99" t="str">
        <f>IFERROR(_xlfn.XLOOKUP($G2322,通讯通路门店!$S$4:$S$993933,通讯通路门店!$B$4:$B$993933,0,0),"")</f>
        <v>乐东黎族自治县</v>
      </c>
      <c r="C2322" s="99" t="str">
        <f>IFERROR(_xlfn.XLOOKUP($G2322,通讯通路门店!$S$4:$S$993933,通讯通路门店!$C$4:$C$993933,0,0),"")</f>
        <v>乐东黎族自治县</v>
      </c>
      <c r="D2322" s="99" t="str">
        <f>IFERROR(_xlfn.XLOOKUP($G2322,通讯通路门店!$S$4:$S$993933,通讯通路门店!$D$4:$D$993933,0,0),"")</f>
        <v>万冲镇</v>
      </c>
      <c r="E2322" s="83"/>
      <c r="F2322" s="83"/>
      <c r="G2322" s="101"/>
      <c r="H2322" s="102">
        <f>IFERROR(_xlfn.XLOOKUP($G2322,通讯通路门店!$S$4:$S$993933,通讯通路门店!$R$4:$R$993933,0,0),"")</f>
        <v>0</v>
      </c>
      <c r="I2322" s="83"/>
      <c r="J2322" s="83"/>
      <c r="K2322" s="83"/>
      <c r="L2322" s="83"/>
      <c r="M2322" s="83"/>
      <c r="N2322" s="83"/>
      <c r="O2322" s="83"/>
      <c r="P2322" s="83"/>
      <c r="Q2322" s="83"/>
      <c r="R2322" s="83"/>
      <c r="S2322" s="83"/>
      <c r="T2322" s="83"/>
      <c r="U2322" s="99">
        <f>COUNTIF(通讯通路门店!$S:$S,$G2322)</f>
        <v>0</v>
      </c>
      <c r="V2322" s="99">
        <f>COUNTIFS(通讯通路门店!$S:$S,$G2322,通讯通路门店!$J:$J,"综合卖场")</f>
        <v>0</v>
      </c>
      <c r="W2322" s="99">
        <f>SUMIFS(通讯通路门店!$AJ:$AJ,通讯通路门店!$S:$S,通讯客户沙盘!$G2322)</f>
        <v>0</v>
      </c>
      <c r="X2322" s="99">
        <f t="shared" si="180"/>
        <v>0</v>
      </c>
      <c r="Y2322" s="99">
        <f>COUNTIFS(通讯通路门店!$S:$S,$G2322,通讯通路门店!$J:$J,"荣耀体验店")+COUNTIFS(通讯通路门店!$S:$S,$G2322,通讯通路门店!$J:$J,"荣耀授权专卖店")</f>
        <v>0</v>
      </c>
      <c r="Z2322" s="99">
        <f>COUNTIFS(通讯通路门店!$S:$S,$G2322,通讯通路门店!$J:$J,"VIVO体验店")</f>
        <v>0</v>
      </c>
      <c r="AA2322" s="99">
        <f>COUNTIFS(通讯通路门店!$S:$S,$G2322,通讯通路门店!$J:$J,"OPPO体验店")</f>
        <v>0</v>
      </c>
      <c r="AB2322" s="99">
        <f>COUNTIFS(通讯通路门店!$S:$S,$G2322,通讯通路门店!$J:$J,"华为授权体验店")+COUNTIFS(通讯通路门店!$S:$S,$G2322,通讯通路门店!$J:$J,"华为堡垒店")</f>
        <v>0</v>
      </c>
      <c r="AC2322" s="99">
        <f>COUNTIFS(通讯通路门店!$S:$S,$G2322,通讯通路门店!$J:$J,"小米体验店")</f>
        <v>0</v>
      </c>
      <c r="AD2322" s="99">
        <f>COUNTIFS(通讯通路门店!$S:$S,$G2322,通讯通路门店!$J:$J,"苹果体验店")</f>
        <v>0</v>
      </c>
      <c r="AE2322" s="99">
        <f>COUNTIFS(通讯通路门店!$S:$S,$G2322,通讯通路门店!$J:$J,"其他品牌专卖店")</f>
        <v>0</v>
      </c>
      <c r="AF2322" s="99">
        <f>SUMIFS(通讯通路门店!$BI:$BI,通讯通路门店!$S:$S,$G2322)</f>
        <v>0</v>
      </c>
      <c r="AG2322" s="99">
        <f>SUMIFS(通讯通路门店!$BH:$BH,通讯通路门店!$S:$S,$G2322)</f>
        <v>0</v>
      </c>
      <c r="AH2322" s="99">
        <f t="shared" si="181"/>
        <v>0</v>
      </c>
      <c r="AI2322" s="99">
        <f>SUMIFS(通讯通路门店!$BB:$BB,通讯通路门店!$S:$S,$G2322)</f>
        <v>0</v>
      </c>
      <c r="AJ2322" s="99">
        <f>SUMIFS(通讯通路门店!$BE:$BE,通讯通路门店!$S:$S,$G2322)</f>
        <v>0</v>
      </c>
      <c r="AK2322" s="99">
        <f>SUMIFS(通讯通路门店!$BG:$BG,通讯通路门店!$S:$S,$G2322)</f>
        <v>0</v>
      </c>
      <c r="AL2322" s="99">
        <f>SUMIFS(通讯通路门店!$BC:$BC,通讯通路门店!$S:$S,$G2322)</f>
        <v>0</v>
      </c>
      <c r="AM2322" s="99">
        <f>SUMIFS(通讯通路门店!$BD:$BD,通讯通路门店!$S:$S,$G2322)</f>
        <v>0</v>
      </c>
      <c r="AN2322" s="99">
        <f>SUMIFS(通讯通路门店!$BF:$BF,通讯通路门店!$S:$S,$G2322)</f>
        <v>0</v>
      </c>
      <c r="AO2322" s="99">
        <f t="shared" si="182"/>
        <v>0</v>
      </c>
      <c r="AP2322" s="99">
        <f>SUMIFS(通讯通路门店!$K:$K,通讯通路门店!$S:$S,$G2322)</f>
        <v>0</v>
      </c>
      <c r="AQ2322" s="83"/>
      <c r="AR2322" s="99">
        <f>SUMIFS(通讯通路门店!$T:$T,通讯通路门店!$S:$S,$G2322)</f>
        <v>0</v>
      </c>
      <c r="AS2322" s="99">
        <f>SUMIFS(通讯通路门店!$U:$U,通讯通路门店!$S:$S,$G2322)</f>
        <v>0</v>
      </c>
      <c r="AT2322" s="99">
        <f>SUMIFS(通讯通路门店!$V:$V,通讯通路门店!$S:$S,$G2322)</f>
        <v>0</v>
      </c>
      <c r="AU2322" s="99">
        <f>SUMIFS(通讯通路门店!$W:$W,通讯通路门店!$S:$S,$G2322)</f>
        <v>0</v>
      </c>
      <c r="AV2322" s="99">
        <f>SUMIFS(通讯通路门店!$Z:$Z,通讯通路门店!$S:$S,$G2322)</f>
        <v>0</v>
      </c>
      <c r="AW2322" s="99">
        <f>SUMIFS(通讯通路门店!$AB:$AB,通讯通路门店!$S:$S,$G2322)</f>
        <v>0</v>
      </c>
      <c r="AX2322" s="99">
        <f>SUMIFS(通讯通路门店!$X:$X,通讯通路门店!$S:$S,$G2322)</f>
        <v>0</v>
      </c>
      <c r="AY2322" s="99">
        <f>SUMIFS(通讯通路门店!$Y:$Y,通讯通路门店!$S:$S,$G2322)</f>
        <v>0</v>
      </c>
      <c r="AZ2322" s="99">
        <f>SUMIFS(通讯通路门店!$AA:$AA,通讯通路门店!$S:$S,$G2322)</f>
        <v>0</v>
      </c>
      <c r="BA2322" s="99">
        <f t="shared" si="183"/>
        <v>0</v>
      </c>
      <c r="BB2322" s="99">
        <f t="shared" si="184"/>
        <v>0</v>
      </c>
      <c r="BC2322" s="99">
        <f>SUMIFS(通讯通路门店!$W:$W,通讯通路门店!$S:$S,$G2322,通讯通路门店!$J:$J,"荣耀体验店")+SUMIFS(通讯通路门店!$W:$W,通讯通路门店!$S:$S,$G2322,通讯通路门店!$J:$J,"荣耀授权专卖店")</f>
        <v>0</v>
      </c>
      <c r="BD2322" s="99">
        <f>SUMIFS(通讯通路门店!$Z:$Z,通讯通路门店!$S:$S,$G2322,通讯通路门店!$J:$J,"VIVO体验店")</f>
        <v>0</v>
      </c>
      <c r="BE2322" s="99">
        <f>SUMIFS(通讯通路门店!$AB:$AB,通讯通路门店!$S:$S,$G2322,通讯通路门店!$J:$J,"OPPO体验店")</f>
        <v>0</v>
      </c>
      <c r="BF2322" s="99">
        <f>SUMIFS(通讯通路门店!$X:$X,通讯通路门店!$S:$S,$G2322,通讯通路门店!$J:$J,"华为授权体验店")+SUMIFS(通讯通路门店!$AA:$AA,通讯通路门店!$S:$S,$G2322,通讯通路门店!$J:$J,"华为堡垒店")</f>
        <v>0</v>
      </c>
      <c r="BG2322" s="99">
        <f>SUMIFS(通讯通路门店!$Y:$Y,通讯通路门店!$S:$S,$G2322,通讯通路门店!$J:$J,"小米体验店")</f>
        <v>0</v>
      </c>
      <c r="BH2322" s="99">
        <f>SUMIFS(通讯通路门店!$AA:$AA,通讯通路门店!$S:$S,$G2322,通讯通路门店!$J:$J,"苹果体验店")</f>
        <v>0</v>
      </c>
      <c r="BI2322" s="99">
        <f>SUMIFS(通讯通路门店!$K:$K,通讯通路门店!$S:$S,$G2322,通讯通路门店!$J:$J,"其他品牌专卖店")</f>
        <v>0</v>
      </c>
      <c r="BJ2322" s="99">
        <f>SUMIFS(通讯通路门店!$AC:$AC,通讯通路门店!$S:$S,$G2322)</f>
        <v>0</v>
      </c>
      <c r="BK2322" s="99">
        <f>SUMIFS(通讯通路门店!$AD:$AD,通讯通路门店!$S:$S,$G2322)</f>
        <v>0</v>
      </c>
      <c r="BL2322" s="99">
        <f>SUMIFS(通讯通路门店!$AE:$AE,通讯通路门店!$S:$S,$G2322)</f>
        <v>0</v>
      </c>
      <c r="BM2322" s="99">
        <f>SUMIFS(通讯通路门店!$AF:$AF,通讯通路门店!$S:$S,$G2322)</f>
        <v>0</v>
      </c>
      <c r="BN2322" s="99">
        <f>SUMIFS(通讯通路门店!$AG:$AG,通讯通路门店!$S:$S,$G2322)</f>
        <v>0</v>
      </c>
      <c r="BO2322" s="99">
        <f>SUMIFS(通讯通路门店!$AH:$AH,通讯通路门店!$S:$S,$G2322)</f>
        <v>0</v>
      </c>
      <c r="BP2322" s="99">
        <f>SUMIFS(通讯通路门店!$AI:$AI,通讯通路门店!$S:$S,$G2322)</f>
        <v>0</v>
      </c>
      <c r="BQ2322" s="83"/>
    </row>
    <row r="2323" spans="1:69">
      <c r="A2323" s="99" t="str">
        <f>IFERROR(_xlfn.XLOOKUP($G2323,通讯通路门店!$S$4:$S$993933,通讯通路门店!$A$4:$A$993933,0,0),"")</f>
        <v>海南省</v>
      </c>
      <c r="B2323" s="99" t="str">
        <f>IFERROR(_xlfn.XLOOKUP($G2323,通讯通路门店!$S$4:$S$993933,通讯通路门店!$B$4:$B$993933,0,0),"")</f>
        <v>乐东黎族自治县</v>
      </c>
      <c r="C2323" s="99" t="str">
        <f>IFERROR(_xlfn.XLOOKUP($G2323,通讯通路门店!$S$4:$S$993933,通讯通路门店!$C$4:$C$993933,0,0),"")</f>
        <v>乐东黎族自治县</v>
      </c>
      <c r="D2323" s="99" t="str">
        <f>IFERROR(_xlfn.XLOOKUP($G2323,通讯通路门店!$S$4:$S$993933,通讯通路门店!$D$4:$D$993933,0,0),"")</f>
        <v>万冲镇</v>
      </c>
      <c r="E2323" s="83"/>
      <c r="F2323" s="83"/>
      <c r="G2323" s="101"/>
      <c r="H2323" s="102">
        <f>IFERROR(_xlfn.XLOOKUP($G2323,通讯通路门店!$S$4:$S$993933,通讯通路门店!$R$4:$R$993933,0,0),"")</f>
        <v>0</v>
      </c>
      <c r="I2323" s="83"/>
      <c r="J2323" s="83"/>
      <c r="K2323" s="83"/>
      <c r="L2323" s="83"/>
      <c r="M2323" s="83"/>
      <c r="N2323" s="83"/>
      <c r="O2323" s="83"/>
      <c r="P2323" s="83"/>
      <c r="Q2323" s="83"/>
      <c r="R2323" s="83"/>
      <c r="S2323" s="83"/>
      <c r="T2323" s="83"/>
      <c r="U2323" s="99">
        <f>COUNTIF(通讯通路门店!$S:$S,$G2323)</f>
        <v>0</v>
      </c>
      <c r="V2323" s="99">
        <f>COUNTIFS(通讯通路门店!$S:$S,$G2323,通讯通路门店!$J:$J,"综合卖场")</f>
        <v>0</v>
      </c>
      <c r="W2323" s="99">
        <f>SUMIFS(通讯通路门店!$AJ:$AJ,通讯通路门店!$S:$S,通讯客户沙盘!$G2323)</f>
        <v>0</v>
      </c>
      <c r="X2323" s="99">
        <f t="shared" si="180"/>
        <v>0</v>
      </c>
      <c r="Y2323" s="99">
        <f>COUNTIFS(通讯通路门店!$S:$S,$G2323,通讯通路门店!$J:$J,"荣耀体验店")+COUNTIFS(通讯通路门店!$S:$S,$G2323,通讯通路门店!$J:$J,"荣耀授权专卖店")</f>
        <v>0</v>
      </c>
      <c r="Z2323" s="99">
        <f>COUNTIFS(通讯通路门店!$S:$S,$G2323,通讯通路门店!$J:$J,"VIVO体验店")</f>
        <v>0</v>
      </c>
      <c r="AA2323" s="99">
        <f>COUNTIFS(通讯通路门店!$S:$S,$G2323,通讯通路门店!$J:$J,"OPPO体验店")</f>
        <v>0</v>
      </c>
      <c r="AB2323" s="99">
        <f>COUNTIFS(通讯通路门店!$S:$S,$G2323,通讯通路门店!$J:$J,"华为授权体验店")+COUNTIFS(通讯通路门店!$S:$S,$G2323,通讯通路门店!$J:$J,"华为堡垒店")</f>
        <v>0</v>
      </c>
      <c r="AC2323" s="99">
        <f>COUNTIFS(通讯通路门店!$S:$S,$G2323,通讯通路门店!$J:$J,"小米体验店")</f>
        <v>0</v>
      </c>
      <c r="AD2323" s="99">
        <f>COUNTIFS(通讯通路门店!$S:$S,$G2323,通讯通路门店!$J:$J,"苹果体验店")</f>
        <v>0</v>
      </c>
      <c r="AE2323" s="99">
        <f>COUNTIFS(通讯通路门店!$S:$S,$G2323,通讯通路门店!$J:$J,"其他品牌专卖店")</f>
        <v>0</v>
      </c>
      <c r="AF2323" s="99">
        <f>SUMIFS(通讯通路门店!$BI:$BI,通讯通路门店!$S:$S,$G2323)</f>
        <v>0</v>
      </c>
      <c r="AG2323" s="99">
        <f>SUMIFS(通讯通路门店!$BH:$BH,通讯通路门店!$S:$S,$G2323)</f>
        <v>0</v>
      </c>
      <c r="AH2323" s="99">
        <f t="shared" si="181"/>
        <v>0</v>
      </c>
      <c r="AI2323" s="99">
        <f>SUMIFS(通讯通路门店!$BB:$BB,通讯通路门店!$S:$S,$G2323)</f>
        <v>0</v>
      </c>
      <c r="AJ2323" s="99">
        <f>SUMIFS(通讯通路门店!$BE:$BE,通讯通路门店!$S:$S,$G2323)</f>
        <v>0</v>
      </c>
      <c r="AK2323" s="99">
        <f>SUMIFS(通讯通路门店!$BG:$BG,通讯通路门店!$S:$S,$G2323)</f>
        <v>0</v>
      </c>
      <c r="AL2323" s="99">
        <f>SUMIFS(通讯通路门店!$BC:$BC,通讯通路门店!$S:$S,$G2323)</f>
        <v>0</v>
      </c>
      <c r="AM2323" s="99">
        <f>SUMIFS(通讯通路门店!$BD:$BD,通讯通路门店!$S:$S,$G2323)</f>
        <v>0</v>
      </c>
      <c r="AN2323" s="99">
        <f>SUMIFS(通讯通路门店!$BF:$BF,通讯通路门店!$S:$S,$G2323)</f>
        <v>0</v>
      </c>
      <c r="AO2323" s="99">
        <f t="shared" si="182"/>
        <v>0</v>
      </c>
      <c r="AP2323" s="99">
        <f>SUMIFS(通讯通路门店!$K:$K,通讯通路门店!$S:$S,$G2323)</f>
        <v>0</v>
      </c>
      <c r="AQ2323" s="83"/>
      <c r="AR2323" s="99">
        <f>SUMIFS(通讯通路门店!$T:$T,通讯通路门店!$S:$S,$G2323)</f>
        <v>0</v>
      </c>
      <c r="AS2323" s="99">
        <f>SUMIFS(通讯通路门店!$U:$U,通讯通路门店!$S:$S,$G2323)</f>
        <v>0</v>
      </c>
      <c r="AT2323" s="99">
        <f>SUMIFS(通讯通路门店!$V:$V,通讯通路门店!$S:$S,$G2323)</f>
        <v>0</v>
      </c>
      <c r="AU2323" s="99">
        <f>SUMIFS(通讯通路门店!$W:$W,通讯通路门店!$S:$S,$G2323)</f>
        <v>0</v>
      </c>
      <c r="AV2323" s="99">
        <f>SUMIFS(通讯通路门店!$Z:$Z,通讯通路门店!$S:$S,$G2323)</f>
        <v>0</v>
      </c>
      <c r="AW2323" s="99">
        <f>SUMIFS(通讯通路门店!$AB:$AB,通讯通路门店!$S:$S,$G2323)</f>
        <v>0</v>
      </c>
      <c r="AX2323" s="99">
        <f>SUMIFS(通讯通路门店!$X:$X,通讯通路门店!$S:$S,$G2323)</f>
        <v>0</v>
      </c>
      <c r="AY2323" s="99">
        <f>SUMIFS(通讯通路门店!$Y:$Y,通讯通路门店!$S:$S,$G2323)</f>
        <v>0</v>
      </c>
      <c r="AZ2323" s="99">
        <f>SUMIFS(通讯通路门店!$AA:$AA,通讯通路门店!$S:$S,$G2323)</f>
        <v>0</v>
      </c>
      <c r="BA2323" s="99">
        <f t="shared" si="183"/>
        <v>0</v>
      </c>
      <c r="BB2323" s="99">
        <f t="shared" si="184"/>
        <v>0</v>
      </c>
      <c r="BC2323" s="99">
        <f>SUMIFS(通讯通路门店!$W:$W,通讯通路门店!$S:$S,$G2323,通讯通路门店!$J:$J,"荣耀体验店")+SUMIFS(通讯通路门店!$W:$W,通讯通路门店!$S:$S,$G2323,通讯通路门店!$J:$J,"荣耀授权专卖店")</f>
        <v>0</v>
      </c>
      <c r="BD2323" s="99">
        <f>SUMIFS(通讯通路门店!$Z:$Z,通讯通路门店!$S:$S,$G2323,通讯通路门店!$J:$J,"VIVO体验店")</f>
        <v>0</v>
      </c>
      <c r="BE2323" s="99">
        <f>SUMIFS(通讯通路门店!$AB:$AB,通讯通路门店!$S:$S,$G2323,通讯通路门店!$J:$J,"OPPO体验店")</f>
        <v>0</v>
      </c>
      <c r="BF2323" s="99">
        <f>SUMIFS(通讯通路门店!$X:$X,通讯通路门店!$S:$S,$G2323,通讯通路门店!$J:$J,"华为授权体验店")+SUMIFS(通讯通路门店!$AA:$AA,通讯通路门店!$S:$S,$G2323,通讯通路门店!$J:$J,"华为堡垒店")</f>
        <v>0</v>
      </c>
      <c r="BG2323" s="99">
        <f>SUMIFS(通讯通路门店!$Y:$Y,通讯通路门店!$S:$S,$G2323,通讯通路门店!$J:$J,"小米体验店")</f>
        <v>0</v>
      </c>
      <c r="BH2323" s="99">
        <f>SUMIFS(通讯通路门店!$AA:$AA,通讯通路门店!$S:$S,$G2323,通讯通路门店!$J:$J,"苹果体验店")</f>
        <v>0</v>
      </c>
      <c r="BI2323" s="99">
        <f>SUMIFS(通讯通路门店!$K:$K,通讯通路门店!$S:$S,$G2323,通讯通路门店!$J:$J,"其他品牌专卖店")</f>
        <v>0</v>
      </c>
      <c r="BJ2323" s="99">
        <f>SUMIFS(通讯通路门店!$AC:$AC,通讯通路门店!$S:$S,$G2323)</f>
        <v>0</v>
      </c>
      <c r="BK2323" s="99">
        <f>SUMIFS(通讯通路门店!$AD:$AD,通讯通路门店!$S:$S,$G2323)</f>
        <v>0</v>
      </c>
      <c r="BL2323" s="99">
        <f>SUMIFS(通讯通路门店!$AE:$AE,通讯通路门店!$S:$S,$G2323)</f>
        <v>0</v>
      </c>
      <c r="BM2323" s="99">
        <f>SUMIFS(通讯通路门店!$AF:$AF,通讯通路门店!$S:$S,$G2323)</f>
        <v>0</v>
      </c>
      <c r="BN2323" s="99">
        <f>SUMIFS(通讯通路门店!$AG:$AG,通讯通路门店!$S:$S,$G2323)</f>
        <v>0</v>
      </c>
      <c r="BO2323" s="99">
        <f>SUMIFS(通讯通路门店!$AH:$AH,通讯通路门店!$S:$S,$G2323)</f>
        <v>0</v>
      </c>
      <c r="BP2323" s="99">
        <f>SUMIFS(通讯通路门店!$AI:$AI,通讯通路门店!$S:$S,$G2323)</f>
        <v>0</v>
      </c>
      <c r="BQ2323" s="83"/>
    </row>
    <row r="2324" spans="1:69">
      <c r="A2324" s="99" t="str">
        <f>IFERROR(_xlfn.XLOOKUP($G2324,通讯通路门店!$S$4:$S$993933,通讯通路门店!$A$4:$A$993933,0,0),"")</f>
        <v>海南省</v>
      </c>
      <c r="B2324" s="99" t="str">
        <f>IFERROR(_xlfn.XLOOKUP($G2324,通讯通路门店!$S$4:$S$993933,通讯通路门店!$B$4:$B$993933,0,0),"")</f>
        <v>乐东黎族自治县</v>
      </c>
      <c r="C2324" s="99" t="str">
        <f>IFERROR(_xlfn.XLOOKUP($G2324,通讯通路门店!$S$4:$S$993933,通讯通路门店!$C$4:$C$993933,0,0),"")</f>
        <v>乐东黎族自治县</v>
      </c>
      <c r="D2324" s="99" t="str">
        <f>IFERROR(_xlfn.XLOOKUP($G2324,通讯通路门店!$S$4:$S$993933,通讯通路门店!$D$4:$D$993933,0,0),"")</f>
        <v>万冲镇</v>
      </c>
      <c r="E2324" s="83"/>
      <c r="F2324" s="83"/>
      <c r="G2324" s="101"/>
      <c r="H2324" s="102">
        <f>IFERROR(_xlfn.XLOOKUP($G2324,通讯通路门店!$S$4:$S$993933,通讯通路门店!$R$4:$R$993933,0,0),"")</f>
        <v>0</v>
      </c>
      <c r="I2324" s="83"/>
      <c r="J2324" s="83"/>
      <c r="K2324" s="83"/>
      <c r="L2324" s="83"/>
      <c r="M2324" s="83"/>
      <c r="N2324" s="83"/>
      <c r="O2324" s="83"/>
      <c r="P2324" s="83"/>
      <c r="Q2324" s="83"/>
      <c r="R2324" s="83"/>
      <c r="S2324" s="83"/>
      <c r="T2324" s="83"/>
      <c r="U2324" s="99">
        <f>COUNTIF(通讯通路门店!$S:$S,$G2324)</f>
        <v>0</v>
      </c>
      <c r="V2324" s="99">
        <f>COUNTIFS(通讯通路门店!$S:$S,$G2324,通讯通路门店!$J:$J,"综合卖场")</f>
        <v>0</v>
      </c>
      <c r="W2324" s="99">
        <f>SUMIFS(通讯通路门店!$AJ:$AJ,通讯通路门店!$S:$S,通讯客户沙盘!$G2324)</f>
        <v>0</v>
      </c>
      <c r="X2324" s="99">
        <f t="shared" si="180"/>
        <v>0</v>
      </c>
      <c r="Y2324" s="99">
        <f>COUNTIFS(通讯通路门店!$S:$S,$G2324,通讯通路门店!$J:$J,"荣耀体验店")+COUNTIFS(通讯通路门店!$S:$S,$G2324,通讯通路门店!$J:$J,"荣耀授权专卖店")</f>
        <v>0</v>
      </c>
      <c r="Z2324" s="99">
        <f>COUNTIFS(通讯通路门店!$S:$S,$G2324,通讯通路门店!$J:$J,"VIVO体验店")</f>
        <v>0</v>
      </c>
      <c r="AA2324" s="99">
        <f>COUNTIFS(通讯通路门店!$S:$S,$G2324,通讯通路门店!$J:$J,"OPPO体验店")</f>
        <v>0</v>
      </c>
      <c r="AB2324" s="99">
        <f>COUNTIFS(通讯通路门店!$S:$S,$G2324,通讯通路门店!$J:$J,"华为授权体验店")+COUNTIFS(通讯通路门店!$S:$S,$G2324,通讯通路门店!$J:$J,"华为堡垒店")</f>
        <v>0</v>
      </c>
      <c r="AC2324" s="99">
        <f>COUNTIFS(通讯通路门店!$S:$S,$G2324,通讯通路门店!$J:$J,"小米体验店")</f>
        <v>0</v>
      </c>
      <c r="AD2324" s="99">
        <f>COUNTIFS(通讯通路门店!$S:$S,$G2324,通讯通路门店!$J:$J,"苹果体验店")</f>
        <v>0</v>
      </c>
      <c r="AE2324" s="99">
        <f>COUNTIFS(通讯通路门店!$S:$S,$G2324,通讯通路门店!$J:$J,"其他品牌专卖店")</f>
        <v>0</v>
      </c>
      <c r="AF2324" s="99">
        <f>SUMIFS(通讯通路门店!$BI:$BI,通讯通路门店!$S:$S,$G2324)</f>
        <v>0</v>
      </c>
      <c r="AG2324" s="99">
        <f>SUMIFS(通讯通路门店!$BH:$BH,通讯通路门店!$S:$S,$G2324)</f>
        <v>0</v>
      </c>
      <c r="AH2324" s="99">
        <f t="shared" si="181"/>
        <v>0</v>
      </c>
      <c r="AI2324" s="99">
        <f>SUMIFS(通讯通路门店!$BB:$BB,通讯通路门店!$S:$S,$G2324)</f>
        <v>0</v>
      </c>
      <c r="AJ2324" s="99">
        <f>SUMIFS(通讯通路门店!$BE:$BE,通讯通路门店!$S:$S,$G2324)</f>
        <v>0</v>
      </c>
      <c r="AK2324" s="99">
        <f>SUMIFS(通讯通路门店!$BG:$BG,通讯通路门店!$S:$S,$G2324)</f>
        <v>0</v>
      </c>
      <c r="AL2324" s="99">
        <f>SUMIFS(通讯通路门店!$BC:$BC,通讯通路门店!$S:$S,$G2324)</f>
        <v>0</v>
      </c>
      <c r="AM2324" s="99">
        <f>SUMIFS(通讯通路门店!$BD:$BD,通讯通路门店!$S:$S,$G2324)</f>
        <v>0</v>
      </c>
      <c r="AN2324" s="99">
        <f>SUMIFS(通讯通路门店!$BF:$BF,通讯通路门店!$S:$S,$G2324)</f>
        <v>0</v>
      </c>
      <c r="AO2324" s="99">
        <f t="shared" si="182"/>
        <v>0</v>
      </c>
      <c r="AP2324" s="99">
        <f>SUMIFS(通讯通路门店!$K:$K,通讯通路门店!$S:$S,$G2324)</f>
        <v>0</v>
      </c>
      <c r="AQ2324" s="83"/>
      <c r="AR2324" s="99">
        <f>SUMIFS(通讯通路门店!$T:$T,通讯通路门店!$S:$S,$G2324)</f>
        <v>0</v>
      </c>
      <c r="AS2324" s="99">
        <f>SUMIFS(通讯通路门店!$U:$U,通讯通路门店!$S:$S,$G2324)</f>
        <v>0</v>
      </c>
      <c r="AT2324" s="99">
        <f>SUMIFS(通讯通路门店!$V:$V,通讯通路门店!$S:$S,$G2324)</f>
        <v>0</v>
      </c>
      <c r="AU2324" s="99">
        <f>SUMIFS(通讯通路门店!$W:$W,通讯通路门店!$S:$S,$G2324)</f>
        <v>0</v>
      </c>
      <c r="AV2324" s="99">
        <f>SUMIFS(通讯通路门店!$Z:$Z,通讯通路门店!$S:$S,$G2324)</f>
        <v>0</v>
      </c>
      <c r="AW2324" s="99">
        <f>SUMIFS(通讯通路门店!$AB:$AB,通讯通路门店!$S:$S,$G2324)</f>
        <v>0</v>
      </c>
      <c r="AX2324" s="99">
        <f>SUMIFS(通讯通路门店!$X:$X,通讯通路门店!$S:$S,$G2324)</f>
        <v>0</v>
      </c>
      <c r="AY2324" s="99">
        <f>SUMIFS(通讯通路门店!$Y:$Y,通讯通路门店!$S:$S,$G2324)</f>
        <v>0</v>
      </c>
      <c r="AZ2324" s="99">
        <f>SUMIFS(通讯通路门店!$AA:$AA,通讯通路门店!$S:$S,$G2324)</f>
        <v>0</v>
      </c>
      <c r="BA2324" s="99">
        <f t="shared" si="183"/>
        <v>0</v>
      </c>
      <c r="BB2324" s="99">
        <f t="shared" si="184"/>
        <v>0</v>
      </c>
      <c r="BC2324" s="99">
        <f>SUMIFS(通讯通路门店!$W:$W,通讯通路门店!$S:$S,$G2324,通讯通路门店!$J:$J,"荣耀体验店")+SUMIFS(通讯通路门店!$W:$W,通讯通路门店!$S:$S,$G2324,通讯通路门店!$J:$J,"荣耀授权专卖店")</f>
        <v>0</v>
      </c>
      <c r="BD2324" s="99">
        <f>SUMIFS(通讯通路门店!$Z:$Z,通讯通路门店!$S:$S,$G2324,通讯通路门店!$J:$J,"VIVO体验店")</f>
        <v>0</v>
      </c>
      <c r="BE2324" s="99">
        <f>SUMIFS(通讯通路门店!$AB:$AB,通讯通路门店!$S:$S,$G2324,通讯通路门店!$J:$J,"OPPO体验店")</f>
        <v>0</v>
      </c>
      <c r="BF2324" s="99">
        <f>SUMIFS(通讯通路门店!$X:$X,通讯通路门店!$S:$S,$G2324,通讯通路门店!$J:$J,"华为授权体验店")+SUMIFS(通讯通路门店!$AA:$AA,通讯通路门店!$S:$S,$G2324,通讯通路门店!$J:$J,"华为堡垒店")</f>
        <v>0</v>
      </c>
      <c r="BG2324" s="99">
        <f>SUMIFS(通讯通路门店!$Y:$Y,通讯通路门店!$S:$S,$G2324,通讯通路门店!$J:$J,"小米体验店")</f>
        <v>0</v>
      </c>
      <c r="BH2324" s="99">
        <f>SUMIFS(通讯通路门店!$AA:$AA,通讯通路门店!$S:$S,$G2324,通讯通路门店!$J:$J,"苹果体验店")</f>
        <v>0</v>
      </c>
      <c r="BI2324" s="99">
        <f>SUMIFS(通讯通路门店!$K:$K,通讯通路门店!$S:$S,$G2324,通讯通路门店!$J:$J,"其他品牌专卖店")</f>
        <v>0</v>
      </c>
      <c r="BJ2324" s="99">
        <f>SUMIFS(通讯通路门店!$AC:$AC,通讯通路门店!$S:$S,$G2324)</f>
        <v>0</v>
      </c>
      <c r="BK2324" s="99">
        <f>SUMIFS(通讯通路门店!$AD:$AD,通讯通路门店!$S:$S,$G2324)</f>
        <v>0</v>
      </c>
      <c r="BL2324" s="99">
        <f>SUMIFS(通讯通路门店!$AE:$AE,通讯通路门店!$S:$S,$G2324)</f>
        <v>0</v>
      </c>
      <c r="BM2324" s="99">
        <f>SUMIFS(通讯通路门店!$AF:$AF,通讯通路门店!$S:$S,$G2324)</f>
        <v>0</v>
      </c>
      <c r="BN2324" s="99">
        <f>SUMIFS(通讯通路门店!$AG:$AG,通讯通路门店!$S:$S,$G2324)</f>
        <v>0</v>
      </c>
      <c r="BO2324" s="99">
        <f>SUMIFS(通讯通路门店!$AH:$AH,通讯通路门店!$S:$S,$G2324)</f>
        <v>0</v>
      </c>
      <c r="BP2324" s="99">
        <f>SUMIFS(通讯通路门店!$AI:$AI,通讯通路门店!$S:$S,$G2324)</f>
        <v>0</v>
      </c>
      <c r="BQ2324" s="83"/>
    </row>
    <row r="2325" spans="1:69">
      <c r="A2325" s="99" t="str">
        <f>IFERROR(_xlfn.XLOOKUP($G2325,通讯通路门店!$S$4:$S$993933,通讯通路门店!$A$4:$A$993933,0,0),"")</f>
        <v>海南省</v>
      </c>
      <c r="B2325" s="99" t="str">
        <f>IFERROR(_xlfn.XLOOKUP($G2325,通讯通路门店!$S$4:$S$993933,通讯通路门店!$B$4:$B$993933,0,0),"")</f>
        <v>乐东黎族自治县</v>
      </c>
      <c r="C2325" s="99" t="str">
        <f>IFERROR(_xlfn.XLOOKUP($G2325,通讯通路门店!$S$4:$S$993933,通讯通路门店!$C$4:$C$993933,0,0),"")</f>
        <v>乐东黎族自治县</v>
      </c>
      <c r="D2325" s="99" t="str">
        <f>IFERROR(_xlfn.XLOOKUP($G2325,通讯通路门店!$S$4:$S$993933,通讯通路门店!$D$4:$D$993933,0,0),"")</f>
        <v>万冲镇</v>
      </c>
      <c r="E2325" s="83"/>
      <c r="F2325" s="83"/>
      <c r="G2325" s="101"/>
      <c r="H2325" s="102">
        <f>IFERROR(_xlfn.XLOOKUP($G2325,通讯通路门店!$S$4:$S$993933,通讯通路门店!$R$4:$R$993933,0,0),"")</f>
        <v>0</v>
      </c>
      <c r="I2325" s="83"/>
      <c r="J2325" s="83"/>
      <c r="K2325" s="83"/>
      <c r="L2325" s="83"/>
      <c r="M2325" s="83"/>
      <c r="N2325" s="83"/>
      <c r="O2325" s="83"/>
      <c r="P2325" s="83"/>
      <c r="Q2325" s="83"/>
      <c r="R2325" s="83"/>
      <c r="S2325" s="83"/>
      <c r="T2325" s="83"/>
      <c r="U2325" s="99">
        <f>COUNTIF(通讯通路门店!$S:$S,$G2325)</f>
        <v>0</v>
      </c>
      <c r="V2325" s="99">
        <f>COUNTIFS(通讯通路门店!$S:$S,$G2325,通讯通路门店!$J:$J,"综合卖场")</f>
        <v>0</v>
      </c>
      <c r="W2325" s="99">
        <f>SUMIFS(通讯通路门店!$AJ:$AJ,通讯通路门店!$S:$S,通讯客户沙盘!$G2325)</f>
        <v>0</v>
      </c>
      <c r="X2325" s="99">
        <f t="shared" si="180"/>
        <v>0</v>
      </c>
      <c r="Y2325" s="99">
        <f>COUNTIFS(通讯通路门店!$S:$S,$G2325,通讯通路门店!$J:$J,"荣耀体验店")+COUNTIFS(通讯通路门店!$S:$S,$G2325,通讯通路门店!$J:$J,"荣耀授权专卖店")</f>
        <v>0</v>
      </c>
      <c r="Z2325" s="99">
        <f>COUNTIFS(通讯通路门店!$S:$S,$G2325,通讯通路门店!$J:$J,"VIVO体验店")</f>
        <v>0</v>
      </c>
      <c r="AA2325" s="99">
        <f>COUNTIFS(通讯通路门店!$S:$S,$G2325,通讯通路门店!$J:$J,"OPPO体验店")</f>
        <v>0</v>
      </c>
      <c r="AB2325" s="99">
        <f>COUNTIFS(通讯通路门店!$S:$S,$G2325,通讯通路门店!$J:$J,"华为授权体验店")+COUNTIFS(通讯通路门店!$S:$S,$G2325,通讯通路门店!$J:$J,"华为堡垒店")</f>
        <v>0</v>
      </c>
      <c r="AC2325" s="99">
        <f>COUNTIFS(通讯通路门店!$S:$S,$G2325,通讯通路门店!$J:$J,"小米体验店")</f>
        <v>0</v>
      </c>
      <c r="AD2325" s="99">
        <f>COUNTIFS(通讯通路门店!$S:$S,$G2325,通讯通路门店!$J:$J,"苹果体验店")</f>
        <v>0</v>
      </c>
      <c r="AE2325" s="99">
        <f>COUNTIFS(通讯通路门店!$S:$S,$G2325,通讯通路门店!$J:$J,"其他品牌专卖店")</f>
        <v>0</v>
      </c>
      <c r="AF2325" s="99">
        <f>SUMIFS(通讯通路门店!$BI:$BI,通讯通路门店!$S:$S,$G2325)</f>
        <v>0</v>
      </c>
      <c r="AG2325" s="99">
        <f>SUMIFS(通讯通路门店!$BH:$BH,通讯通路门店!$S:$S,$G2325)</f>
        <v>0</v>
      </c>
      <c r="AH2325" s="99">
        <f t="shared" si="181"/>
        <v>0</v>
      </c>
      <c r="AI2325" s="99">
        <f>SUMIFS(通讯通路门店!$BB:$BB,通讯通路门店!$S:$S,$G2325)</f>
        <v>0</v>
      </c>
      <c r="AJ2325" s="99">
        <f>SUMIFS(通讯通路门店!$BE:$BE,通讯通路门店!$S:$S,$G2325)</f>
        <v>0</v>
      </c>
      <c r="AK2325" s="99">
        <f>SUMIFS(通讯通路门店!$BG:$BG,通讯通路门店!$S:$S,$G2325)</f>
        <v>0</v>
      </c>
      <c r="AL2325" s="99">
        <f>SUMIFS(通讯通路门店!$BC:$BC,通讯通路门店!$S:$S,$G2325)</f>
        <v>0</v>
      </c>
      <c r="AM2325" s="99">
        <f>SUMIFS(通讯通路门店!$BD:$BD,通讯通路门店!$S:$S,$G2325)</f>
        <v>0</v>
      </c>
      <c r="AN2325" s="99">
        <f>SUMIFS(通讯通路门店!$BF:$BF,通讯通路门店!$S:$S,$G2325)</f>
        <v>0</v>
      </c>
      <c r="AO2325" s="99">
        <f t="shared" si="182"/>
        <v>0</v>
      </c>
      <c r="AP2325" s="99">
        <f>SUMIFS(通讯通路门店!$K:$K,通讯通路门店!$S:$S,$G2325)</f>
        <v>0</v>
      </c>
      <c r="AQ2325" s="83"/>
      <c r="AR2325" s="99">
        <f>SUMIFS(通讯通路门店!$T:$T,通讯通路门店!$S:$S,$G2325)</f>
        <v>0</v>
      </c>
      <c r="AS2325" s="99">
        <f>SUMIFS(通讯通路门店!$U:$U,通讯通路门店!$S:$S,$G2325)</f>
        <v>0</v>
      </c>
      <c r="AT2325" s="99">
        <f>SUMIFS(通讯通路门店!$V:$V,通讯通路门店!$S:$S,$G2325)</f>
        <v>0</v>
      </c>
      <c r="AU2325" s="99">
        <f>SUMIFS(通讯通路门店!$W:$W,通讯通路门店!$S:$S,$G2325)</f>
        <v>0</v>
      </c>
      <c r="AV2325" s="99">
        <f>SUMIFS(通讯通路门店!$Z:$Z,通讯通路门店!$S:$S,$G2325)</f>
        <v>0</v>
      </c>
      <c r="AW2325" s="99">
        <f>SUMIFS(通讯通路门店!$AB:$AB,通讯通路门店!$S:$S,$G2325)</f>
        <v>0</v>
      </c>
      <c r="AX2325" s="99">
        <f>SUMIFS(通讯通路门店!$X:$X,通讯通路门店!$S:$S,$G2325)</f>
        <v>0</v>
      </c>
      <c r="AY2325" s="99">
        <f>SUMIFS(通讯通路门店!$Y:$Y,通讯通路门店!$S:$S,$G2325)</f>
        <v>0</v>
      </c>
      <c r="AZ2325" s="99">
        <f>SUMIFS(通讯通路门店!$AA:$AA,通讯通路门店!$S:$S,$G2325)</f>
        <v>0</v>
      </c>
      <c r="BA2325" s="99">
        <f t="shared" si="183"/>
        <v>0</v>
      </c>
      <c r="BB2325" s="99">
        <f t="shared" si="184"/>
        <v>0</v>
      </c>
      <c r="BC2325" s="99">
        <f>SUMIFS(通讯通路门店!$W:$W,通讯通路门店!$S:$S,$G2325,通讯通路门店!$J:$J,"荣耀体验店")+SUMIFS(通讯通路门店!$W:$W,通讯通路门店!$S:$S,$G2325,通讯通路门店!$J:$J,"荣耀授权专卖店")</f>
        <v>0</v>
      </c>
      <c r="BD2325" s="99">
        <f>SUMIFS(通讯通路门店!$Z:$Z,通讯通路门店!$S:$S,$G2325,通讯通路门店!$J:$J,"VIVO体验店")</f>
        <v>0</v>
      </c>
      <c r="BE2325" s="99">
        <f>SUMIFS(通讯通路门店!$AB:$AB,通讯通路门店!$S:$S,$G2325,通讯通路门店!$J:$J,"OPPO体验店")</f>
        <v>0</v>
      </c>
      <c r="BF2325" s="99">
        <f>SUMIFS(通讯通路门店!$X:$X,通讯通路门店!$S:$S,$G2325,通讯通路门店!$J:$J,"华为授权体验店")+SUMIFS(通讯通路门店!$AA:$AA,通讯通路门店!$S:$S,$G2325,通讯通路门店!$J:$J,"华为堡垒店")</f>
        <v>0</v>
      </c>
      <c r="BG2325" s="99">
        <f>SUMIFS(通讯通路门店!$Y:$Y,通讯通路门店!$S:$S,$G2325,通讯通路门店!$J:$J,"小米体验店")</f>
        <v>0</v>
      </c>
      <c r="BH2325" s="99">
        <f>SUMIFS(通讯通路门店!$AA:$AA,通讯通路门店!$S:$S,$G2325,通讯通路门店!$J:$J,"苹果体验店")</f>
        <v>0</v>
      </c>
      <c r="BI2325" s="99">
        <f>SUMIFS(通讯通路门店!$K:$K,通讯通路门店!$S:$S,$G2325,通讯通路门店!$J:$J,"其他品牌专卖店")</f>
        <v>0</v>
      </c>
      <c r="BJ2325" s="99">
        <f>SUMIFS(通讯通路门店!$AC:$AC,通讯通路门店!$S:$S,$G2325)</f>
        <v>0</v>
      </c>
      <c r="BK2325" s="99">
        <f>SUMIFS(通讯通路门店!$AD:$AD,通讯通路门店!$S:$S,$G2325)</f>
        <v>0</v>
      </c>
      <c r="BL2325" s="99">
        <f>SUMIFS(通讯通路门店!$AE:$AE,通讯通路门店!$S:$S,$G2325)</f>
        <v>0</v>
      </c>
      <c r="BM2325" s="99">
        <f>SUMIFS(通讯通路门店!$AF:$AF,通讯通路门店!$S:$S,$G2325)</f>
        <v>0</v>
      </c>
      <c r="BN2325" s="99">
        <f>SUMIFS(通讯通路门店!$AG:$AG,通讯通路门店!$S:$S,$G2325)</f>
        <v>0</v>
      </c>
      <c r="BO2325" s="99">
        <f>SUMIFS(通讯通路门店!$AH:$AH,通讯通路门店!$S:$S,$G2325)</f>
        <v>0</v>
      </c>
      <c r="BP2325" s="99">
        <f>SUMIFS(通讯通路门店!$AI:$AI,通讯通路门店!$S:$S,$G2325)</f>
        <v>0</v>
      </c>
      <c r="BQ2325" s="83"/>
    </row>
    <row r="2326" spans="1:69">
      <c r="A2326" s="99" t="str">
        <f>IFERROR(_xlfn.XLOOKUP($G2326,通讯通路门店!$S$4:$S$993933,通讯通路门店!$A$4:$A$993933,0,0),"")</f>
        <v>海南省</v>
      </c>
      <c r="B2326" s="99" t="str">
        <f>IFERROR(_xlfn.XLOOKUP($G2326,通讯通路门店!$S$4:$S$993933,通讯通路门店!$B$4:$B$993933,0,0),"")</f>
        <v>乐东黎族自治县</v>
      </c>
      <c r="C2326" s="99" t="str">
        <f>IFERROR(_xlfn.XLOOKUP($G2326,通讯通路门店!$S$4:$S$993933,通讯通路门店!$C$4:$C$993933,0,0),"")</f>
        <v>乐东黎族自治县</v>
      </c>
      <c r="D2326" s="99" t="str">
        <f>IFERROR(_xlfn.XLOOKUP($G2326,通讯通路门店!$S$4:$S$993933,通讯通路门店!$D$4:$D$993933,0,0),"")</f>
        <v>万冲镇</v>
      </c>
      <c r="E2326" s="83"/>
      <c r="F2326" s="83"/>
      <c r="G2326" s="101"/>
      <c r="H2326" s="102">
        <f>IFERROR(_xlfn.XLOOKUP($G2326,通讯通路门店!$S$4:$S$993933,通讯通路门店!$R$4:$R$993933,0,0),"")</f>
        <v>0</v>
      </c>
      <c r="I2326" s="83"/>
      <c r="J2326" s="83"/>
      <c r="K2326" s="83"/>
      <c r="L2326" s="83"/>
      <c r="M2326" s="83"/>
      <c r="N2326" s="83"/>
      <c r="O2326" s="83"/>
      <c r="P2326" s="83"/>
      <c r="Q2326" s="83"/>
      <c r="R2326" s="83"/>
      <c r="S2326" s="83"/>
      <c r="T2326" s="83"/>
      <c r="U2326" s="99">
        <f>COUNTIF(通讯通路门店!$S:$S,$G2326)</f>
        <v>0</v>
      </c>
      <c r="V2326" s="99">
        <f>COUNTIFS(通讯通路门店!$S:$S,$G2326,通讯通路门店!$J:$J,"综合卖场")</f>
        <v>0</v>
      </c>
      <c r="W2326" s="99">
        <f>SUMIFS(通讯通路门店!$AJ:$AJ,通讯通路门店!$S:$S,通讯客户沙盘!$G2326)</f>
        <v>0</v>
      </c>
      <c r="X2326" s="99">
        <f t="shared" si="180"/>
        <v>0</v>
      </c>
      <c r="Y2326" s="99">
        <f>COUNTIFS(通讯通路门店!$S:$S,$G2326,通讯通路门店!$J:$J,"荣耀体验店")+COUNTIFS(通讯通路门店!$S:$S,$G2326,通讯通路门店!$J:$J,"荣耀授权专卖店")</f>
        <v>0</v>
      </c>
      <c r="Z2326" s="99">
        <f>COUNTIFS(通讯通路门店!$S:$S,$G2326,通讯通路门店!$J:$J,"VIVO体验店")</f>
        <v>0</v>
      </c>
      <c r="AA2326" s="99">
        <f>COUNTIFS(通讯通路门店!$S:$S,$G2326,通讯通路门店!$J:$J,"OPPO体验店")</f>
        <v>0</v>
      </c>
      <c r="AB2326" s="99">
        <f>COUNTIFS(通讯通路门店!$S:$S,$G2326,通讯通路门店!$J:$J,"华为授权体验店")+COUNTIFS(通讯通路门店!$S:$S,$G2326,通讯通路门店!$J:$J,"华为堡垒店")</f>
        <v>0</v>
      </c>
      <c r="AC2326" s="99">
        <f>COUNTIFS(通讯通路门店!$S:$S,$G2326,通讯通路门店!$J:$J,"小米体验店")</f>
        <v>0</v>
      </c>
      <c r="AD2326" s="99">
        <f>COUNTIFS(通讯通路门店!$S:$S,$G2326,通讯通路门店!$J:$J,"苹果体验店")</f>
        <v>0</v>
      </c>
      <c r="AE2326" s="99">
        <f>COUNTIFS(通讯通路门店!$S:$S,$G2326,通讯通路门店!$J:$J,"其他品牌专卖店")</f>
        <v>0</v>
      </c>
      <c r="AF2326" s="99">
        <f>SUMIFS(通讯通路门店!$BI:$BI,通讯通路门店!$S:$S,$G2326)</f>
        <v>0</v>
      </c>
      <c r="AG2326" s="99">
        <f>SUMIFS(通讯通路门店!$BH:$BH,通讯通路门店!$S:$S,$G2326)</f>
        <v>0</v>
      </c>
      <c r="AH2326" s="99">
        <f t="shared" si="181"/>
        <v>0</v>
      </c>
      <c r="AI2326" s="99">
        <f>SUMIFS(通讯通路门店!$BB:$BB,通讯通路门店!$S:$S,$G2326)</f>
        <v>0</v>
      </c>
      <c r="AJ2326" s="99">
        <f>SUMIFS(通讯通路门店!$BE:$BE,通讯通路门店!$S:$S,$G2326)</f>
        <v>0</v>
      </c>
      <c r="AK2326" s="99">
        <f>SUMIFS(通讯通路门店!$BG:$BG,通讯通路门店!$S:$S,$G2326)</f>
        <v>0</v>
      </c>
      <c r="AL2326" s="99">
        <f>SUMIFS(通讯通路门店!$BC:$BC,通讯通路门店!$S:$S,$G2326)</f>
        <v>0</v>
      </c>
      <c r="AM2326" s="99">
        <f>SUMIFS(通讯通路门店!$BD:$BD,通讯通路门店!$S:$S,$G2326)</f>
        <v>0</v>
      </c>
      <c r="AN2326" s="99">
        <f>SUMIFS(通讯通路门店!$BF:$BF,通讯通路门店!$S:$S,$G2326)</f>
        <v>0</v>
      </c>
      <c r="AO2326" s="99">
        <f t="shared" si="182"/>
        <v>0</v>
      </c>
      <c r="AP2326" s="99">
        <f>SUMIFS(通讯通路门店!$K:$K,通讯通路门店!$S:$S,$G2326)</f>
        <v>0</v>
      </c>
      <c r="AQ2326" s="83"/>
      <c r="AR2326" s="99">
        <f>SUMIFS(通讯通路门店!$T:$T,通讯通路门店!$S:$S,$G2326)</f>
        <v>0</v>
      </c>
      <c r="AS2326" s="99">
        <f>SUMIFS(通讯通路门店!$U:$U,通讯通路门店!$S:$S,$G2326)</f>
        <v>0</v>
      </c>
      <c r="AT2326" s="99">
        <f>SUMIFS(通讯通路门店!$V:$V,通讯通路门店!$S:$S,$G2326)</f>
        <v>0</v>
      </c>
      <c r="AU2326" s="99">
        <f>SUMIFS(通讯通路门店!$W:$W,通讯通路门店!$S:$S,$G2326)</f>
        <v>0</v>
      </c>
      <c r="AV2326" s="99">
        <f>SUMIFS(通讯通路门店!$Z:$Z,通讯通路门店!$S:$S,$G2326)</f>
        <v>0</v>
      </c>
      <c r="AW2326" s="99">
        <f>SUMIFS(通讯通路门店!$AB:$AB,通讯通路门店!$S:$S,$G2326)</f>
        <v>0</v>
      </c>
      <c r="AX2326" s="99">
        <f>SUMIFS(通讯通路门店!$X:$X,通讯通路门店!$S:$S,$G2326)</f>
        <v>0</v>
      </c>
      <c r="AY2326" s="99">
        <f>SUMIFS(通讯通路门店!$Y:$Y,通讯通路门店!$S:$S,$G2326)</f>
        <v>0</v>
      </c>
      <c r="AZ2326" s="99">
        <f>SUMIFS(通讯通路门店!$AA:$AA,通讯通路门店!$S:$S,$G2326)</f>
        <v>0</v>
      </c>
      <c r="BA2326" s="99">
        <f t="shared" si="183"/>
        <v>0</v>
      </c>
      <c r="BB2326" s="99">
        <f t="shared" si="184"/>
        <v>0</v>
      </c>
      <c r="BC2326" s="99">
        <f>SUMIFS(通讯通路门店!$W:$W,通讯通路门店!$S:$S,$G2326,通讯通路门店!$J:$J,"荣耀体验店")+SUMIFS(通讯通路门店!$W:$W,通讯通路门店!$S:$S,$G2326,通讯通路门店!$J:$J,"荣耀授权专卖店")</f>
        <v>0</v>
      </c>
      <c r="BD2326" s="99">
        <f>SUMIFS(通讯通路门店!$Z:$Z,通讯通路门店!$S:$S,$G2326,通讯通路门店!$J:$J,"VIVO体验店")</f>
        <v>0</v>
      </c>
      <c r="BE2326" s="99">
        <f>SUMIFS(通讯通路门店!$AB:$AB,通讯通路门店!$S:$S,$G2326,通讯通路门店!$J:$J,"OPPO体验店")</f>
        <v>0</v>
      </c>
      <c r="BF2326" s="99">
        <f>SUMIFS(通讯通路门店!$X:$X,通讯通路门店!$S:$S,$G2326,通讯通路门店!$J:$J,"华为授权体验店")+SUMIFS(通讯通路门店!$AA:$AA,通讯通路门店!$S:$S,$G2326,通讯通路门店!$J:$J,"华为堡垒店")</f>
        <v>0</v>
      </c>
      <c r="BG2326" s="99">
        <f>SUMIFS(通讯通路门店!$Y:$Y,通讯通路门店!$S:$S,$G2326,通讯通路门店!$J:$J,"小米体验店")</f>
        <v>0</v>
      </c>
      <c r="BH2326" s="99">
        <f>SUMIFS(通讯通路门店!$AA:$AA,通讯通路门店!$S:$S,$G2326,通讯通路门店!$J:$J,"苹果体验店")</f>
        <v>0</v>
      </c>
      <c r="BI2326" s="99">
        <f>SUMIFS(通讯通路门店!$K:$K,通讯通路门店!$S:$S,$G2326,通讯通路门店!$J:$J,"其他品牌专卖店")</f>
        <v>0</v>
      </c>
      <c r="BJ2326" s="99">
        <f>SUMIFS(通讯通路门店!$AC:$AC,通讯通路门店!$S:$S,$G2326)</f>
        <v>0</v>
      </c>
      <c r="BK2326" s="99">
        <f>SUMIFS(通讯通路门店!$AD:$AD,通讯通路门店!$S:$S,$G2326)</f>
        <v>0</v>
      </c>
      <c r="BL2326" s="99">
        <f>SUMIFS(通讯通路门店!$AE:$AE,通讯通路门店!$S:$S,$G2326)</f>
        <v>0</v>
      </c>
      <c r="BM2326" s="99">
        <f>SUMIFS(通讯通路门店!$AF:$AF,通讯通路门店!$S:$S,$G2326)</f>
        <v>0</v>
      </c>
      <c r="BN2326" s="99">
        <f>SUMIFS(通讯通路门店!$AG:$AG,通讯通路门店!$S:$S,$G2326)</f>
        <v>0</v>
      </c>
      <c r="BO2326" s="99">
        <f>SUMIFS(通讯通路门店!$AH:$AH,通讯通路门店!$S:$S,$G2326)</f>
        <v>0</v>
      </c>
      <c r="BP2326" s="99">
        <f>SUMIFS(通讯通路门店!$AI:$AI,通讯通路门店!$S:$S,$G2326)</f>
        <v>0</v>
      </c>
      <c r="BQ2326" s="83"/>
    </row>
    <row r="2327" spans="1:69">
      <c r="A2327" s="99" t="str">
        <f>IFERROR(_xlfn.XLOOKUP($G2327,通讯通路门店!$S$4:$S$993933,通讯通路门店!$A$4:$A$993933,0,0),"")</f>
        <v>海南省</v>
      </c>
      <c r="B2327" s="99" t="str">
        <f>IFERROR(_xlfn.XLOOKUP($G2327,通讯通路门店!$S$4:$S$993933,通讯通路门店!$B$4:$B$993933,0,0),"")</f>
        <v>乐东黎族自治县</v>
      </c>
      <c r="C2327" s="99" t="str">
        <f>IFERROR(_xlfn.XLOOKUP($G2327,通讯通路门店!$S$4:$S$993933,通讯通路门店!$C$4:$C$993933,0,0),"")</f>
        <v>乐东黎族自治县</v>
      </c>
      <c r="D2327" s="99" t="str">
        <f>IFERROR(_xlfn.XLOOKUP($G2327,通讯通路门店!$S$4:$S$993933,通讯通路门店!$D$4:$D$993933,0,0),"")</f>
        <v>万冲镇</v>
      </c>
      <c r="E2327" s="83"/>
      <c r="F2327" s="83"/>
      <c r="G2327" s="101"/>
      <c r="H2327" s="102">
        <f>IFERROR(_xlfn.XLOOKUP($G2327,通讯通路门店!$S$4:$S$993933,通讯通路门店!$R$4:$R$993933,0,0),"")</f>
        <v>0</v>
      </c>
      <c r="I2327" s="83"/>
      <c r="J2327" s="83"/>
      <c r="K2327" s="83"/>
      <c r="L2327" s="83"/>
      <c r="M2327" s="83"/>
      <c r="N2327" s="83"/>
      <c r="O2327" s="83"/>
      <c r="P2327" s="83"/>
      <c r="Q2327" s="83"/>
      <c r="R2327" s="83"/>
      <c r="S2327" s="83"/>
      <c r="T2327" s="83"/>
      <c r="U2327" s="99">
        <f>COUNTIF(通讯通路门店!$S:$S,$G2327)</f>
        <v>0</v>
      </c>
      <c r="V2327" s="99">
        <f>COUNTIFS(通讯通路门店!$S:$S,$G2327,通讯通路门店!$J:$J,"综合卖场")</f>
        <v>0</v>
      </c>
      <c r="W2327" s="99">
        <f>SUMIFS(通讯通路门店!$AJ:$AJ,通讯通路门店!$S:$S,通讯客户沙盘!$G2327)</f>
        <v>0</v>
      </c>
      <c r="X2327" s="99">
        <f t="shared" si="180"/>
        <v>0</v>
      </c>
      <c r="Y2327" s="99">
        <f>COUNTIFS(通讯通路门店!$S:$S,$G2327,通讯通路门店!$J:$J,"荣耀体验店")+COUNTIFS(通讯通路门店!$S:$S,$G2327,通讯通路门店!$J:$J,"荣耀授权专卖店")</f>
        <v>0</v>
      </c>
      <c r="Z2327" s="99">
        <f>COUNTIFS(通讯通路门店!$S:$S,$G2327,通讯通路门店!$J:$J,"VIVO体验店")</f>
        <v>0</v>
      </c>
      <c r="AA2327" s="99">
        <f>COUNTIFS(通讯通路门店!$S:$S,$G2327,通讯通路门店!$J:$J,"OPPO体验店")</f>
        <v>0</v>
      </c>
      <c r="AB2327" s="99">
        <f>COUNTIFS(通讯通路门店!$S:$S,$G2327,通讯通路门店!$J:$J,"华为授权体验店")+COUNTIFS(通讯通路门店!$S:$S,$G2327,通讯通路门店!$J:$J,"华为堡垒店")</f>
        <v>0</v>
      </c>
      <c r="AC2327" s="99">
        <f>COUNTIFS(通讯通路门店!$S:$S,$G2327,通讯通路门店!$J:$J,"小米体验店")</f>
        <v>0</v>
      </c>
      <c r="AD2327" s="99">
        <f>COUNTIFS(通讯通路门店!$S:$S,$G2327,通讯通路门店!$J:$J,"苹果体验店")</f>
        <v>0</v>
      </c>
      <c r="AE2327" s="99">
        <f>COUNTIFS(通讯通路门店!$S:$S,$G2327,通讯通路门店!$J:$J,"其他品牌专卖店")</f>
        <v>0</v>
      </c>
      <c r="AF2327" s="99">
        <f>SUMIFS(通讯通路门店!$BI:$BI,通讯通路门店!$S:$S,$G2327)</f>
        <v>0</v>
      </c>
      <c r="AG2327" s="99">
        <f>SUMIFS(通讯通路门店!$BH:$BH,通讯通路门店!$S:$S,$G2327)</f>
        <v>0</v>
      </c>
      <c r="AH2327" s="99">
        <f t="shared" si="181"/>
        <v>0</v>
      </c>
      <c r="AI2327" s="99">
        <f>SUMIFS(通讯通路门店!$BB:$BB,通讯通路门店!$S:$S,$G2327)</f>
        <v>0</v>
      </c>
      <c r="AJ2327" s="99">
        <f>SUMIFS(通讯通路门店!$BE:$BE,通讯通路门店!$S:$S,$G2327)</f>
        <v>0</v>
      </c>
      <c r="AK2327" s="99">
        <f>SUMIFS(通讯通路门店!$BG:$BG,通讯通路门店!$S:$S,$G2327)</f>
        <v>0</v>
      </c>
      <c r="AL2327" s="99">
        <f>SUMIFS(通讯通路门店!$BC:$BC,通讯通路门店!$S:$S,$G2327)</f>
        <v>0</v>
      </c>
      <c r="AM2327" s="99">
        <f>SUMIFS(通讯通路门店!$BD:$BD,通讯通路门店!$S:$S,$G2327)</f>
        <v>0</v>
      </c>
      <c r="AN2327" s="99">
        <f>SUMIFS(通讯通路门店!$BF:$BF,通讯通路门店!$S:$S,$G2327)</f>
        <v>0</v>
      </c>
      <c r="AO2327" s="99">
        <f t="shared" si="182"/>
        <v>0</v>
      </c>
      <c r="AP2327" s="99">
        <f>SUMIFS(通讯通路门店!$K:$K,通讯通路门店!$S:$S,$G2327)</f>
        <v>0</v>
      </c>
      <c r="AQ2327" s="83"/>
      <c r="AR2327" s="99">
        <f>SUMIFS(通讯通路门店!$T:$T,通讯通路门店!$S:$S,$G2327)</f>
        <v>0</v>
      </c>
      <c r="AS2327" s="99">
        <f>SUMIFS(通讯通路门店!$U:$U,通讯通路门店!$S:$S,$G2327)</f>
        <v>0</v>
      </c>
      <c r="AT2327" s="99">
        <f>SUMIFS(通讯通路门店!$V:$V,通讯通路门店!$S:$S,$G2327)</f>
        <v>0</v>
      </c>
      <c r="AU2327" s="99">
        <f>SUMIFS(通讯通路门店!$W:$W,通讯通路门店!$S:$S,$G2327)</f>
        <v>0</v>
      </c>
      <c r="AV2327" s="99">
        <f>SUMIFS(通讯通路门店!$Z:$Z,通讯通路门店!$S:$S,$G2327)</f>
        <v>0</v>
      </c>
      <c r="AW2327" s="99">
        <f>SUMIFS(通讯通路门店!$AB:$AB,通讯通路门店!$S:$S,$G2327)</f>
        <v>0</v>
      </c>
      <c r="AX2327" s="99">
        <f>SUMIFS(通讯通路门店!$X:$X,通讯通路门店!$S:$S,$G2327)</f>
        <v>0</v>
      </c>
      <c r="AY2327" s="99">
        <f>SUMIFS(通讯通路门店!$Y:$Y,通讯通路门店!$S:$S,$G2327)</f>
        <v>0</v>
      </c>
      <c r="AZ2327" s="99">
        <f>SUMIFS(通讯通路门店!$AA:$AA,通讯通路门店!$S:$S,$G2327)</f>
        <v>0</v>
      </c>
      <c r="BA2327" s="99">
        <f t="shared" si="183"/>
        <v>0</v>
      </c>
      <c r="BB2327" s="99">
        <f t="shared" si="184"/>
        <v>0</v>
      </c>
      <c r="BC2327" s="99">
        <f>SUMIFS(通讯通路门店!$W:$W,通讯通路门店!$S:$S,$G2327,通讯通路门店!$J:$J,"荣耀体验店")+SUMIFS(通讯通路门店!$W:$W,通讯通路门店!$S:$S,$G2327,通讯通路门店!$J:$J,"荣耀授权专卖店")</f>
        <v>0</v>
      </c>
      <c r="BD2327" s="99">
        <f>SUMIFS(通讯通路门店!$Z:$Z,通讯通路门店!$S:$S,$G2327,通讯通路门店!$J:$J,"VIVO体验店")</f>
        <v>0</v>
      </c>
      <c r="BE2327" s="99">
        <f>SUMIFS(通讯通路门店!$AB:$AB,通讯通路门店!$S:$S,$G2327,通讯通路门店!$J:$J,"OPPO体验店")</f>
        <v>0</v>
      </c>
      <c r="BF2327" s="99">
        <f>SUMIFS(通讯通路门店!$X:$X,通讯通路门店!$S:$S,$G2327,通讯通路门店!$J:$J,"华为授权体验店")+SUMIFS(通讯通路门店!$AA:$AA,通讯通路门店!$S:$S,$G2327,通讯通路门店!$J:$J,"华为堡垒店")</f>
        <v>0</v>
      </c>
      <c r="BG2327" s="99">
        <f>SUMIFS(通讯通路门店!$Y:$Y,通讯通路门店!$S:$S,$G2327,通讯通路门店!$J:$J,"小米体验店")</f>
        <v>0</v>
      </c>
      <c r="BH2327" s="99">
        <f>SUMIFS(通讯通路门店!$AA:$AA,通讯通路门店!$S:$S,$G2327,通讯通路门店!$J:$J,"苹果体验店")</f>
        <v>0</v>
      </c>
      <c r="BI2327" s="99">
        <f>SUMIFS(通讯通路门店!$K:$K,通讯通路门店!$S:$S,$G2327,通讯通路门店!$J:$J,"其他品牌专卖店")</f>
        <v>0</v>
      </c>
      <c r="BJ2327" s="99">
        <f>SUMIFS(通讯通路门店!$AC:$AC,通讯通路门店!$S:$S,$G2327)</f>
        <v>0</v>
      </c>
      <c r="BK2327" s="99">
        <f>SUMIFS(通讯通路门店!$AD:$AD,通讯通路门店!$S:$S,$G2327)</f>
        <v>0</v>
      </c>
      <c r="BL2327" s="99">
        <f>SUMIFS(通讯通路门店!$AE:$AE,通讯通路门店!$S:$S,$G2327)</f>
        <v>0</v>
      </c>
      <c r="BM2327" s="99">
        <f>SUMIFS(通讯通路门店!$AF:$AF,通讯通路门店!$S:$S,$G2327)</f>
        <v>0</v>
      </c>
      <c r="BN2327" s="99">
        <f>SUMIFS(通讯通路门店!$AG:$AG,通讯通路门店!$S:$S,$G2327)</f>
        <v>0</v>
      </c>
      <c r="BO2327" s="99">
        <f>SUMIFS(通讯通路门店!$AH:$AH,通讯通路门店!$S:$S,$G2327)</f>
        <v>0</v>
      </c>
      <c r="BP2327" s="99">
        <f>SUMIFS(通讯通路门店!$AI:$AI,通讯通路门店!$S:$S,$G2327)</f>
        <v>0</v>
      </c>
      <c r="BQ2327" s="83"/>
    </row>
    <row r="2328" spans="1:69">
      <c r="A2328" s="99" t="str">
        <f>IFERROR(_xlfn.XLOOKUP($G2328,通讯通路门店!$S$4:$S$993933,通讯通路门店!$A$4:$A$993933,0,0),"")</f>
        <v>海南省</v>
      </c>
      <c r="B2328" s="99" t="str">
        <f>IFERROR(_xlfn.XLOOKUP($G2328,通讯通路门店!$S$4:$S$993933,通讯通路门店!$B$4:$B$993933,0,0),"")</f>
        <v>乐东黎族自治县</v>
      </c>
      <c r="C2328" s="99" t="str">
        <f>IFERROR(_xlfn.XLOOKUP($G2328,通讯通路门店!$S$4:$S$993933,通讯通路门店!$C$4:$C$993933,0,0),"")</f>
        <v>乐东黎族自治县</v>
      </c>
      <c r="D2328" s="99" t="str">
        <f>IFERROR(_xlfn.XLOOKUP($G2328,通讯通路门店!$S$4:$S$993933,通讯通路门店!$D$4:$D$993933,0,0),"")</f>
        <v>万冲镇</v>
      </c>
      <c r="E2328" s="83"/>
      <c r="F2328" s="83"/>
      <c r="G2328" s="101"/>
      <c r="H2328" s="102">
        <f>IFERROR(_xlfn.XLOOKUP($G2328,通讯通路门店!$S$4:$S$993933,通讯通路门店!$R$4:$R$993933,0,0),"")</f>
        <v>0</v>
      </c>
      <c r="I2328" s="83"/>
      <c r="J2328" s="83"/>
      <c r="K2328" s="83"/>
      <c r="L2328" s="83"/>
      <c r="M2328" s="83"/>
      <c r="N2328" s="83"/>
      <c r="O2328" s="83"/>
      <c r="P2328" s="83"/>
      <c r="Q2328" s="83"/>
      <c r="R2328" s="83"/>
      <c r="S2328" s="83"/>
      <c r="T2328" s="83"/>
      <c r="U2328" s="99">
        <f>COUNTIF(通讯通路门店!$S:$S,$G2328)</f>
        <v>0</v>
      </c>
      <c r="V2328" s="99">
        <f>COUNTIFS(通讯通路门店!$S:$S,$G2328,通讯通路门店!$J:$J,"综合卖场")</f>
        <v>0</v>
      </c>
      <c r="W2328" s="99">
        <f>SUMIFS(通讯通路门店!$AJ:$AJ,通讯通路门店!$S:$S,通讯客户沙盘!$G2328)</f>
        <v>0</v>
      </c>
      <c r="X2328" s="99">
        <f t="shared" si="180"/>
        <v>0</v>
      </c>
      <c r="Y2328" s="99">
        <f>COUNTIFS(通讯通路门店!$S:$S,$G2328,通讯通路门店!$J:$J,"荣耀体验店")+COUNTIFS(通讯通路门店!$S:$S,$G2328,通讯通路门店!$J:$J,"荣耀授权专卖店")</f>
        <v>0</v>
      </c>
      <c r="Z2328" s="99">
        <f>COUNTIFS(通讯通路门店!$S:$S,$G2328,通讯通路门店!$J:$J,"VIVO体验店")</f>
        <v>0</v>
      </c>
      <c r="AA2328" s="99">
        <f>COUNTIFS(通讯通路门店!$S:$S,$G2328,通讯通路门店!$J:$J,"OPPO体验店")</f>
        <v>0</v>
      </c>
      <c r="AB2328" s="99">
        <f>COUNTIFS(通讯通路门店!$S:$S,$G2328,通讯通路门店!$J:$J,"华为授权体验店")+COUNTIFS(通讯通路门店!$S:$S,$G2328,通讯通路门店!$J:$J,"华为堡垒店")</f>
        <v>0</v>
      </c>
      <c r="AC2328" s="99">
        <f>COUNTIFS(通讯通路门店!$S:$S,$G2328,通讯通路门店!$J:$J,"小米体验店")</f>
        <v>0</v>
      </c>
      <c r="AD2328" s="99">
        <f>COUNTIFS(通讯通路门店!$S:$S,$G2328,通讯通路门店!$J:$J,"苹果体验店")</f>
        <v>0</v>
      </c>
      <c r="AE2328" s="99">
        <f>COUNTIFS(通讯通路门店!$S:$S,$G2328,通讯通路门店!$J:$J,"其他品牌专卖店")</f>
        <v>0</v>
      </c>
      <c r="AF2328" s="99">
        <f>SUMIFS(通讯通路门店!$BI:$BI,通讯通路门店!$S:$S,$G2328)</f>
        <v>0</v>
      </c>
      <c r="AG2328" s="99">
        <f>SUMIFS(通讯通路门店!$BH:$BH,通讯通路门店!$S:$S,$G2328)</f>
        <v>0</v>
      </c>
      <c r="AH2328" s="99">
        <f t="shared" si="181"/>
        <v>0</v>
      </c>
      <c r="AI2328" s="99">
        <f>SUMIFS(通讯通路门店!$BB:$BB,通讯通路门店!$S:$S,$G2328)</f>
        <v>0</v>
      </c>
      <c r="AJ2328" s="99">
        <f>SUMIFS(通讯通路门店!$BE:$BE,通讯通路门店!$S:$S,$G2328)</f>
        <v>0</v>
      </c>
      <c r="AK2328" s="99">
        <f>SUMIFS(通讯通路门店!$BG:$BG,通讯通路门店!$S:$S,$G2328)</f>
        <v>0</v>
      </c>
      <c r="AL2328" s="99">
        <f>SUMIFS(通讯通路门店!$BC:$BC,通讯通路门店!$S:$S,$G2328)</f>
        <v>0</v>
      </c>
      <c r="AM2328" s="99">
        <f>SUMIFS(通讯通路门店!$BD:$BD,通讯通路门店!$S:$S,$G2328)</f>
        <v>0</v>
      </c>
      <c r="AN2328" s="99">
        <f>SUMIFS(通讯通路门店!$BF:$BF,通讯通路门店!$S:$S,$G2328)</f>
        <v>0</v>
      </c>
      <c r="AO2328" s="99">
        <f t="shared" si="182"/>
        <v>0</v>
      </c>
      <c r="AP2328" s="99">
        <f>SUMIFS(通讯通路门店!$K:$K,通讯通路门店!$S:$S,$G2328)</f>
        <v>0</v>
      </c>
      <c r="AQ2328" s="83"/>
      <c r="AR2328" s="99">
        <f>SUMIFS(通讯通路门店!$T:$T,通讯通路门店!$S:$S,$G2328)</f>
        <v>0</v>
      </c>
      <c r="AS2328" s="99">
        <f>SUMIFS(通讯通路门店!$U:$U,通讯通路门店!$S:$S,$G2328)</f>
        <v>0</v>
      </c>
      <c r="AT2328" s="99">
        <f>SUMIFS(通讯通路门店!$V:$V,通讯通路门店!$S:$S,$G2328)</f>
        <v>0</v>
      </c>
      <c r="AU2328" s="99">
        <f>SUMIFS(通讯通路门店!$W:$W,通讯通路门店!$S:$S,$G2328)</f>
        <v>0</v>
      </c>
      <c r="AV2328" s="99">
        <f>SUMIFS(通讯通路门店!$Z:$Z,通讯通路门店!$S:$S,$G2328)</f>
        <v>0</v>
      </c>
      <c r="AW2328" s="99">
        <f>SUMIFS(通讯通路门店!$AB:$AB,通讯通路门店!$S:$S,$G2328)</f>
        <v>0</v>
      </c>
      <c r="AX2328" s="99">
        <f>SUMIFS(通讯通路门店!$X:$X,通讯通路门店!$S:$S,$G2328)</f>
        <v>0</v>
      </c>
      <c r="AY2328" s="99">
        <f>SUMIFS(通讯通路门店!$Y:$Y,通讯通路门店!$S:$S,$G2328)</f>
        <v>0</v>
      </c>
      <c r="AZ2328" s="99">
        <f>SUMIFS(通讯通路门店!$AA:$AA,通讯通路门店!$S:$S,$G2328)</f>
        <v>0</v>
      </c>
      <c r="BA2328" s="99">
        <f t="shared" si="183"/>
        <v>0</v>
      </c>
      <c r="BB2328" s="99">
        <f t="shared" si="184"/>
        <v>0</v>
      </c>
      <c r="BC2328" s="99">
        <f>SUMIFS(通讯通路门店!$W:$W,通讯通路门店!$S:$S,$G2328,通讯通路门店!$J:$J,"荣耀体验店")+SUMIFS(通讯通路门店!$W:$W,通讯通路门店!$S:$S,$G2328,通讯通路门店!$J:$J,"荣耀授权专卖店")</f>
        <v>0</v>
      </c>
      <c r="BD2328" s="99">
        <f>SUMIFS(通讯通路门店!$Z:$Z,通讯通路门店!$S:$S,$G2328,通讯通路门店!$J:$J,"VIVO体验店")</f>
        <v>0</v>
      </c>
      <c r="BE2328" s="99">
        <f>SUMIFS(通讯通路门店!$AB:$AB,通讯通路门店!$S:$S,$G2328,通讯通路门店!$J:$J,"OPPO体验店")</f>
        <v>0</v>
      </c>
      <c r="BF2328" s="99">
        <f>SUMIFS(通讯通路门店!$X:$X,通讯通路门店!$S:$S,$G2328,通讯通路门店!$J:$J,"华为授权体验店")+SUMIFS(通讯通路门店!$AA:$AA,通讯通路门店!$S:$S,$G2328,通讯通路门店!$J:$J,"华为堡垒店")</f>
        <v>0</v>
      </c>
      <c r="BG2328" s="99">
        <f>SUMIFS(通讯通路门店!$Y:$Y,通讯通路门店!$S:$S,$G2328,通讯通路门店!$J:$J,"小米体验店")</f>
        <v>0</v>
      </c>
      <c r="BH2328" s="99">
        <f>SUMIFS(通讯通路门店!$AA:$AA,通讯通路门店!$S:$S,$G2328,通讯通路门店!$J:$J,"苹果体验店")</f>
        <v>0</v>
      </c>
      <c r="BI2328" s="99">
        <f>SUMIFS(通讯通路门店!$K:$K,通讯通路门店!$S:$S,$G2328,通讯通路门店!$J:$J,"其他品牌专卖店")</f>
        <v>0</v>
      </c>
      <c r="BJ2328" s="99">
        <f>SUMIFS(通讯通路门店!$AC:$AC,通讯通路门店!$S:$S,$G2328)</f>
        <v>0</v>
      </c>
      <c r="BK2328" s="99">
        <f>SUMIFS(通讯通路门店!$AD:$AD,通讯通路门店!$S:$S,$G2328)</f>
        <v>0</v>
      </c>
      <c r="BL2328" s="99">
        <f>SUMIFS(通讯通路门店!$AE:$AE,通讯通路门店!$S:$S,$G2328)</f>
        <v>0</v>
      </c>
      <c r="BM2328" s="99">
        <f>SUMIFS(通讯通路门店!$AF:$AF,通讯通路门店!$S:$S,$G2328)</f>
        <v>0</v>
      </c>
      <c r="BN2328" s="99">
        <f>SUMIFS(通讯通路门店!$AG:$AG,通讯通路门店!$S:$S,$G2328)</f>
        <v>0</v>
      </c>
      <c r="BO2328" s="99">
        <f>SUMIFS(通讯通路门店!$AH:$AH,通讯通路门店!$S:$S,$G2328)</f>
        <v>0</v>
      </c>
      <c r="BP2328" s="99">
        <f>SUMIFS(通讯通路门店!$AI:$AI,通讯通路门店!$S:$S,$G2328)</f>
        <v>0</v>
      </c>
      <c r="BQ2328" s="83"/>
    </row>
    <row r="2329" spans="1:69">
      <c r="A2329" s="99" t="str">
        <f>IFERROR(_xlfn.XLOOKUP($G2329,通讯通路门店!$S$4:$S$993933,通讯通路门店!$A$4:$A$993933,0,0),"")</f>
        <v>海南省</v>
      </c>
      <c r="B2329" s="99" t="str">
        <f>IFERROR(_xlfn.XLOOKUP($G2329,通讯通路门店!$S$4:$S$993933,通讯通路门店!$B$4:$B$993933,0,0),"")</f>
        <v>乐东黎族自治县</v>
      </c>
      <c r="C2329" s="99" t="str">
        <f>IFERROR(_xlfn.XLOOKUP($G2329,通讯通路门店!$S$4:$S$993933,通讯通路门店!$C$4:$C$993933,0,0),"")</f>
        <v>乐东黎族自治县</v>
      </c>
      <c r="D2329" s="99" t="str">
        <f>IFERROR(_xlfn.XLOOKUP($G2329,通讯通路门店!$S$4:$S$993933,通讯通路门店!$D$4:$D$993933,0,0),"")</f>
        <v>万冲镇</v>
      </c>
      <c r="E2329" s="83"/>
      <c r="F2329" s="83"/>
      <c r="G2329" s="101"/>
      <c r="H2329" s="102">
        <f>IFERROR(_xlfn.XLOOKUP($G2329,通讯通路门店!$S$4:$S$993933,通讯通路门店!$R$4:$R$993933,0,0),"")</f>
        <v>0</v>
      </c>
      <c r="I2329" s="83"/>
      <c r="J2329" s="83"/>
      <c r="K2329" s="83"/>
      <c r="L2329" s="83"/>
      <c r="M2329" s="83"/>
      <c r="N2329" s="83"/>
      <c r="O2329" s="83"/>
      <c r="P2329" s="83"/>
      <c r="Q2329" s="83"/>
      <c r="R2329" s="83"/>
      <c r="S2329" s="83"/>
      <c r="T2329" s="83"/>
      <c r="U2329" s="99">
        <f>COUNTIF(通讯通路门店!$S:$S,$G2329)</f>
        <v>0</v>
      </c>
      <c r="V2329" s="99">
        <f>COUNTIFS(通讯通路门店!$S:$S,$G2329,通讯通路门店!$J:$J,"综合卖场")</f>
        <v>0</v>
      </c>
      <c r="W2329" s="99">
        <f>SUMIFS(通讯通路门店!$AJ:$AJ,通讯通路门店!$S:$S,通讯客户沙盘!$G2329)</f>
        <v>0</v>
      </c>
      <c r="X2329" s="99">
        <f t="shared" si="180"/>
        <v>0</v>
      </c>
      <c r="Y2329" s="99">
        <f>COUNTIFS(通讯通路门店!$S:$S,$G2329,通讯通路门店!$J:$J,"荣耀体验店")+COUNTIFS(通讯通路门店!$S:$S,$G2329,通讯通路门店!$J:$J,"荣耀授权专卖店")</f>
        <v>0</v>
      </c>
      <c r="Z2329" s="99">
        <f>COUNTIFS(通讯通路门店!$S:$S,$G2329,通讯通路门店!$J:$J,"VIVO体验店")</f>
        <v>0</v>
      </c>
      <c r="AA2329" s="99">
        <f>COUNTIFS(通讯通路门店!$S:$S,$G2329,通讯通路门店!$J:$J,"OPPO体验店")</f>
        <v>0</v>
      </c>
      <c r="AB2329" s="99">
        <f>COUNTIFS(通讯通路门店!$S:$S,$G2329,通讯通路门店!$J:$J,"华为授权体验店")+COUNTIFS(通讯通路门店!$S:$S,$G2329,通讯通路门店!$J:$J,"华为堡垒店")</f>
        <v>0</v>
      </c>
      <c r="AC2329" s="99">
        <f>COUNTIFS(通讯通路门店!$S:$S,$G2329,通讯通路门店!$J:$J,"小米体验店")</f>
        <v>0</v>
      </c>
      <c r="AD2329" s="99">
        <f>COUNTIFS(通讯通路门店!$S:$S,$G2329,通讯通路门店!$J:$J,"苹果体验店")</f>
        <v>0</v>
      </c>
      <c r="AE2329" s="99">
        <f>COUNTIFS(通讯通路门店!$S:$S,$G2329,通讯通路门店!$J:$J,"其他品牌专卖店")</f>
        <v>0</v>
      </c>
      <c r="AF2329" s="99">
        <f>SUMIFS(通讯通路门店!$BI:$BI,通讯通路门店!$S:$S,$G2329)</f>
        <v>0</v>
      </c>
      <c r="AG2329" s="99">
        <f>SUMIFS(通讯通路门店!$BH:$BH,通讯通路门店!$S:$S,$G2329)</f>
        <v>0</v>
      </c>
      <c r="AH2329" s="99">
        <f t="shared" si="181"/>
        <v>0</v>
      </c>
      <c r="AI2329" s="99">
        <f>SUMIFS(通讯通路门店!$BB:$BB,通讯通路门店!$S:$S,$G2329)</f>
        <v>0</v>
      </c>
      <c r="AJ2329" s="99">
        <f>SUMIFS(通讯通路门店!$BE:$BE,通讯通路门店!$S:$S,$G2329)</f>
        <v>0</v>
      </c>
      <c r="AK2329" s="99">
        <f>SUMIFS(通讯通路门店!$BG:$BG,通讯通路门店!$S:$S,$G2329)</f>
        <v>0</v>
      </c>
      <c r="AL2329" s="99">
        <f>SUMIFS(通讯通路门店!$BC:$BC,通讯通路门店!$S:$S,$G2329)</f>
        <v>0</v>
      </c>
      <c r="AM2329" s="99">
        <f>SUMIFS(通讯通路门店!$BD:$BD,通讯通路门店!$S:$S,$G2329)</f>
        <v>0</v>
      </c>
      <c r="AN2329" s="99">
        <f>SUMIFS(通讯通路门店!$BF:$BF,通讯通路门店!$S:$S,$G2329)</f>
        <v>0</v>
      </c>
      <c r="AO2329" s="99">
        <f t="shared" si="182"/>
        <v>0</v>
      </c>
      <c r="AP2329" s="99">
        <f>SUMIFS(通讯通路门店!$K:$K,通讯通路门店!$S:$S,$G2329)</f>
        <v>0</v>
      </c>
      <c r="AQ2329" s="83"/>
      <c r="AR2329" s="99">
        <f>SUMIFS(通讯通路门店!$T:$T,通讯通路门店!$S:$S,$G2329)</f>
        <v>0</v>
      </c>
      <c r="AS2329" s="99">
        <f>SUMIFS(通讯通路门店!$U:$U,通讯通路门店!$S:$S,$G2329)</f>
        <v>0</v>
      </c>
      <c r="AT2329" s="99">
        <f>SUMIFS(通讯通路门店!$V:$V,通讯通路门店!$S:$S,$G2329)</f>
        <v>0</v>
      </c>
      <c r="AU2329" s="99">
        <f>SUMIFS(通讯通路门店!$W:$W,通讯通路门店!$S:$S,$G2329)</f>
        <v>0</v>
      </c>
      <c r="AV2329" s="99">
        <f>SUMIFS(通讯通路门店!$Z:$Z,通讯通路门店!$S:$S,$G2329)</f>
        <v>0</v>
      </c>
      <c r="AW2329" s="99">
        <f>SUMIFS(通讯通路门店!$AB:$AB,通讯通路门店!$S:$S,$G2329)</f>
        <v>0</v>
      </c>
      <c r="AX2329" s="99">
        <f>SUMIFS(通讯通路门店!$X:$X,通讯通路门店!$S:$S,$G2329)</f>
        <v>0</v>
      </c>
      <c r="AY2329" s="99">
        <f>SUMIFS(通讯通路门店!$Y:$Y,通讯通路门店!$S:$S,$G2329)</f>
        <v>0</v>
      </c>
      <c r="AZ2329" s="99">
        <f>SUMIFS(通讯通路门店!$AA:$AA,通讯通路门店!$S:$S,$G2329)</f>
        <v>0</v>
      </c>
      <c r="BA2329" s="99">
        <f t="shared" si="183"/>
        <v>0</v>
      </c>
      <c r="BB2329" s="99">
        <f t="shared" si="184"/>
        <v>0</v>
      </c>
      <c r="BC2329" s="99">
        <f>SUMIFS(通讯通路门店!$W:$W,通讯通路门店!$S:$S,$G2329,通讯通路门店!$J:$J,"荣耀体验店")+SUMIFS(通讯通路门店!$W:$W,通讯通路门店!$S:$S,$G2329,通讯通路门店!$J:$J,"荣耀授权专卖店")</f>
        <v>0</v>
      </c>
      <c r="BD2329" s="99">
        <f>SUMIFS(通讯通路门店!$Z:$Z,通讯通路门店!$S:$S,$G2329,通讯通路门店!$J:$J,"VIVO体验店")</f>
        <v>0</v>
      </c>
      <c r="BE2329" s="99">
        <f>SUMIFS(通讯通路门店!$AB:$AB,通讯通路门店!$S:$S,$G2329,通讯通路门店!$J:$J,"OPPO体验店")</f>
        <v>0</v>
      </c>
      <c r="BF2329" s="99">
        <f>SUMIFS(通讯通路门店!$X:$X,通讯通路门店!$S:$S,$G2329,通讯通路门店!$J:$J,"华为授权体验店")+SUMIFS(通讯通路门店!$AA:$AA,通讯通路门店!$S:$S,$G2329,通讯通路门店!$J:$J,"华为堡垒店")</f>
        <v>0</v>
      </c>
      <c r="BG2329" s="99">
        <f>SUMIFS(通讯通路门店!$Y:$Y,通讯通路门店!$S:$S,$G2329,通讯通路门店!$J:$J,"小米体验店")</f>
        <v>0</v>
      </c>
      <c r="BH2329" s="99">
        <f>SUMIFS(通讯通路门店!$AA:$AA,通讯通路门店!$S:$S,$G2329,通讯通路门店!$J:$J,"苹果体验店")</f>
        <v>0</v>
      </c>
      <c r="BI2329" s="99">
        <f>SUMIFS(通讯通路门店!$K:$K,通讯通路门店!$S:$S,$G2329,通讯通路门店!$J:$J,"其他品牌专卖店")</f>
        <v>0</v>
      </c>
      <c r="BJ2329" s="99">
        <f>SUMIFS(通讯通路门店!$AC:$AC,通讯通路门店!$S:$S,$G2329)</f>
        <v>0</v>
      </c>
      <c r="BK2329" s="99">
        <f>SUMIFS(通讯通路门店!$AD:$AD,通讯通路门店!$S:$S,$G2329)</f>
        <v>0</v>
      </c>
      <c r="BL2329" s="99">
        <f>SUMIFS(通讯通路门店!$AE:$AE,通讯通路门店!$S:$S,$G2329)</f>
        <v>0</v>
      </c>
      <c r="BM2329" s="99">
        <f>SUMIFS(通讯通路门店!$AF:$AF,通讯通路门店!$S:$S,$G2329)</f>
        <v>0</v>
      </c>
      <c r="BN2329" s="99">
        <f>SUMIFS(通讯通路门店!$AG:$AG,通讯通路门店!$S:$S,$G2329)</f>
        <v>0</v>
      </c>
      <c r="BO2329" s="99">
        <f>SUMIFS(通讯通路门店!$AH:$AH,通讯通路门店!$S:$S,$G2329)</f>
        <v>0</v>
      </c>
      <c r="BP2329" s="99">
        <f>SUMIFS(通讯通路门店!$AI:$AI,通讯通路门店!$S:$S,$G2329)</f>
        <v>0</v>
      </c>
      <c r="BQ2329" s="83"/>
    </row>
    <row r="2330" spans="1:69">
      <c r="A2330" s="99" t="str">
        <f>IFERROR(_xlfn.XLOOKUP($G2330,通讯通路门店!$S$4:$S$993933,通讯通路门店!$A$4:$A$993933,0,0),"")</f>
        <v>海南省</v>
      </c>
      <c r="B2330" s="99" t="str">
        <f>IFERROR(_xlfn.XLOOKUP($G2330,通讯通路门店!$S$4:$S$993933,通讯通路门店!$B$4:$B$993933,0,0),"")</f>
        <v>乐东黎族自治县</v>
      </c>
      <c r="C2330" s="99" t="str">
        <f>IFERROR(_xlfn.XLOOKUP($G2330,通讯通路门店!$S$4:$S$993933,通讯通路门店!$C$4:$C$993933,0,0),"")</f>
        <v>乐东黎族自治县</v>
      </c>
      <c r="D2330" s="99" t="str">
        <f>IFERROR(_xlfn.XLOOKUP($G2330,通讯通路门店!$S$4:$S$993933,通讯通路门店!$D$4:$D$993933,0,0),"")</f>
        <v>万冲镇</v>
      </c>
      <c r="E2330" s="83"/>
      <c r="F2330" s="83"/>
      <c r="G2330" s="101"/>
      <c r="H2330" s="102">
        <f>IFERROR(_xlfn.XLOOKUP($G2330,通讯通路门店!$S$4:$S$993933,通讯通路门店!$R$4:$R$993933,0,0),"")</f>
        <v>0</v>
      </c>
      <c r="I2330" s="83"/>
      <c r="J2330" s="83"/>
      <c r="K2330" s="83"/>
      <c r="L2330" s="83"/>
      <c r="M2330" s="83"/>
      <c r="N2330" s="83"/>
      <c r="O2330" s="83"/>
      <c r="P2330" s="83"/>
      <c r="Q2330" s="83"/>
      <c r="R2330" s="83"/>
      <c r="S2330" s="83"/>
      <c r="T2330" s="83"/>
      <c r="U2330" s="99">
        <f>COUNTIF(通讯通路门店!$S:$S,$G2330)</f>
        <v>0</v>
      </c>
      <c r="V2330" s="99">
        <f>COUNTIFS(通讯通路门店!$S:$S,$G2330,通讯通路门店!$J:$J,"综合卖场")</f>
        <v>0</v>
      </c>
      <c r="W2330" s="99">
        <f>SUMIFS(通讯通路门店!$AJ:$AJ,通讯通路门店!$S:$S,通讯客户沙盘!$G2330)</f>
        <v>0</v>
      </c>
      <c r="X2330" s="99">
        <f t="shared" si="180"/>
        <v>0</v>
      </c>
      <c r="Y2330" s="99">
        <f>COUNTIFS(通讯通路门店!$S:$S,$G2330,通讯通路门店!$J:$J,"荣耀体验店")+COUNTIFS(通讯通路门店!$S:$S,$G2330,通讯通路门店!$J:$J,"荣耀授权专卖店")</f>
        <v>0</v>
      </c>
      <c r="Z2330" s="99">
        <f>COUNTIFS(通讯通路门店!$S:$S,$G2330,通讯通路门店!$J:$J,"VIVO体验店")</f>
        <v>0</v>
      </c>
      <c r="AA2330" s="99">
        <f>COUNTIFS(通讯通路门店!$S:$S,$G2330,通讯通路门店!$J:$J,"OPPO体验店")</f>
        <v>0</v>
      </c>
      <c r="AB2330" s="99">
        <f>COUNTIFS(通讯通路门店!$S:$S,$G2330,通讯通路门店!$J:$J,"华为授权体验店")+COUNTIFS(通讯通路门店!$S:$S,$G2330,通讯通路门店!$J:$J,"华为堡垒店")</f>
        <v>0</v>
      </c>
      <c r="AC2330" s="99">
        <f>COUNTIFS(通讯通路门店!$S:$S,$G2330,通讯通路门店!$J:$J,"小米体验店")</f>
        <v>0</v>
      </c>
      <c r="AD2330" s="99">
        <f>COUNTIFS(通讯通路门店!$S:$S,$G2330,通讯通路门店!$J:$J,"苹果体验店")</f>
        <v>0</v>
      </c>
      <c r="AE2330" s="99">
        <f>COUNTIFS(通讯通路门店!$S:$S,$G2330,通讯通路门店!$J:$J,"其他品牌专卖店")</f>
        <v>0</v>
      </c>
      <c r="AF2330" s="99">
        <f>SUMIFS(通讯通路门店!$BI:$BI,通讯通路门店!$S:$S,$G2330)</f>
        <v>0</v>
      </c>
      <c r="AG2330" s="99">
        <f>SUMIFS(通讯通路门店!$BH:$BH,通讯通路门店!$S:$S,$G2330)</f>
        <v>0</v>
      </c>
      <c r="AH2330" s="99">
        <f t="shared" si="181"/>
        <v>0</v>
      </c>
      <c r="AI2330" s="99">
        <f>SUMIFS(通讯通路门店!$BB:$BB,通讯通路门店!$S:$S,$G2330)</f>
        <v>0</v>
      </c>
      <c r="AJ2330" s="99">
        <f>SUMIFS(通讯通路门店!$BE:$BE,通讯通路门店!$S:$S,$G2330)</f>
        <v>0</v>
      </c>
      <c r="AK2330" s="99">
        <f>SUMIFS(通讯通路门店!$BG:$BG,通讯通路门店!$S:$S,$G2330)</f>
        <v>0</v>
      </c>
      <c r="AL2330" s="99">
        <f>SUMIFS(通讯通路门店!$BC:$BC,通讯通路门店!$S:$S,$G2330)</f>
        <v>0</v>
      </c>
      <c r="AM2330" s="99">
        <f>SUMIFS(通讯通路门店!$BD:$BD,通讯通路门店!$S:$S,$G2330)</f>
        <v>0</v>
      </c>
      <c r="AN2330" s="99">
        <f>SUMIFS(通讯通路门店!$BF:$BF,通讯通路门店!$S:$S,$G2330)</f>
        <v>0</v>
      </c>
      <c r="AO2330" s="99">
        <f t="shared" si="182"/>
        <v>0</v>
      </c>
      <c r="AP2330" s="99">
        <f>SUMIFS(通讯通路门店!$K:$K,通讯通路门店!$S:$S,$G2330)</f>
        <v>0</v>
      </c>
      <c r="AQ2330" s="83"/>
      <c r="AR2330" s="99">
        <f>SUMIFS(通讯通路门店!$T:$T,通讯通路门店!$S:$S,$G2330)</f>
        <v>0</v>
      </c>
      <c r="AS2330" s="99">
        <f>SUMIFS(通讯通路门店!$U:$U,通讯通路门店!$S:$S,$G2330)</f>
        <v>0</v>
      </c>
      <c r="AT2330" s="99">
        <f>SUMIFS(通讯通路门店!$V:$V,通讯通路门店!$S:$S,$G2330)</f>
        <v>0</v>
      </c>
      <c r="AU2330" s="99">
        <f>SUMIFS(通讯通路门店!$W:$W,通讯通路门店!$S:$S,$G2330)</f>
        <v>0</v>
      </c>
      <c r="AV2330" s="99">
        <f>SUMIFS(通讯通路门店!$Z:$Z,通讯通路门店!$S:$S,$G2330)</f>
        <v>0</v>
      </c>
      <c r="AW2330" s="99">
        <f>SUMIFS(通讯通路门店!$AB:$AB,通讯通路门店!$S:$S,$G2330)</f>
        <v>0</v>
      </c>
      <c r="AX2330" s="99">
        <f>SUMIFS(通讯通路门店!$X:$X,通讯通路门店!$S:$S,$G2330)</f>
        <v>0</v>
      </c>
      <c r="AY2330" s="99">
        <f>SUMIFS(通讯通路门店!$Y:$Y,通讯通路门店!$S:$S,$G2330)</f>
        <v>0</v>
      </c>
      <c r="AZ2330" s="99">
        <f>SUMIFS(通讯通路门店!$AA:$AA,通讯通路门店!$S:$S,$G2330)</f>
        <v>0</v>
      </c>
      <c r="BA2330" s="99">
        <f t="shared" si="183"/>
        <v>0</v>
      </c>
      <c r="BB2330" s="99">
        <f t="shared" si="184"/>
        <v>0</v>
      </c>
      <c r="BC2330" s="99">
        <f>SUMIFS(通讯通路门店!$W:$W,通讯通路门店!$S:$S,$G2330,通讯通路门店!$J:$J,"荣耀体验店")+SUMIFS(通讯通路门店!$W:$W,通讯通路门店!$S:$S,$G2330,通讯通路门店!$J:$J,"荣耀授权专卖店")</f>
        <v>0</v>
      </c>
      <c r="BD2330" s="99">
        <f>SUMIFS(通讯通路门店!$Z:$Z,通讯通路门店!$S:$S,$G2330,通讯通路门店!$J:$J,"VIVO体验店")</f>
        <v>0</v>
      </c>
      <c r="BE2330" s="99">
        <f>SUMIFS(通讯通路门店!$AB:$AB,通讯通路门店!$S:$S,$G2330,通讯通路门店!$J:$J,"OPPO体验店")</f>
        <v>0</v>
      </c>
      <c r="BF2330" s="99">
        <f>SUMIFS(通讯通路门店!$X:$X,通讯通路门店!$S:$S,$G2330,通讯通路门店!$J:$J,"华为授权体验店")+SUMIFS(通讯通路门店!$AA:$AA,通讯通路门店!$S:$S,$G2330,通讯通路门店!$J:$J,"华为堡垒店")</f>
        <v>0</v>
      </c>
      <c r="BG2330" s="99">
        <f>SUMIFS(通讯通路门店!$Y:$Y,通讯通路门店!$S:$S,$G2330,通讯通路门店!$J:$J,"小米体验店")</f>
        <v>0</v>
      </c>
      <c r="BH2330" s="99">
        <f>SUMIFS(通讯通路门店!$AA:$AA,通讯通路门店!$S:$S,$G2330,通讯通路门店!$J:$J,"苹果体验店")</f>
        <v>0</v>
      </c>
      <c r="BI2330" s="99">
        <f>SUMIFS(通讯通路门店!$K:$K,通讯通路门店!$S:$S,$G2330,通讯通路门店!$J:$J,"其他品牌专卖店")</f>
        <v>0</v>
      </c>
      <c r="BJ2330" s="99">
        <f>SUMIFS(通讯通路门店!$AC:$AC,通讯通路门店!$S:$S,$G2330)</f>
        <v>0</v>
      </c>
      <c r="BK2330" s="99">
        <f>SUMIFS(通讯通路门店!$AD:$AD,通讯通路门店!$S:$S,$G2330)</f>
        <v>0</v>
      </c>
      <c r="BL2330" s="99">
        <f>SUMIFS(通讯通路门店!$AE:$AE,通讯通路门店!$S:$S,$G2330)</f>
        <v>0</v>
      </c>
      <c r="BM2330" s="99">
        <f>SUMIFS(通讯通路门店!$AF:$AF,通讯通路门店!$S:$S,$G2330)</f>
        <v>0</v>
      </c>
      <c r="BN2330" s="99">
        <f>SUMIFS(通讯通路门店!$AG:$AG,通讯通路门店!$S:$S,$G2330)</f>
        <v>0</v>
      </c>
      <c r="BO2330" s="99">
        <f>SUMIFS(通讯通路门店!$AH:$AH,通讯通路门店!$S:$S,$G2330)</f>
        <v>0</v>
      </c>
      <c r="BP2330" s="99">
        <f>SUMIFS(通讯通路门店!$AI:$AI,通讯通路门店!$S:$S,$G2330)</f>
        <v>0</v>
      </c>
      <c r="BQ2330" s="83"/>
    </row>
    <row r="2331" spans="1:69">
      <c r="A2331" s="99" t="str">
        <f>IFERROR(_xlfn.XLOOKUP($G2331,通讯通路门店!$S$4:$S$993933,通讯通路门店!$A$4:$A$993933,0,0),"")</f>
        <v>海南省</v>
      </c>
      <c r="B2331" s="99" t="str">
        <f>IFERROR(_xlfn.XLOOKUP($G2331,通讯通路门店!$S$4:$S$993933,通讯通路门店!$B$4:$B$993933,0,0),"")</f>
        <v>乐东黎族自治县</v>
      </c>
      <c r="C2331" s="99" t="str">
        <f>IFERROR(_xlfn.XLOOKUP($G2331,通讯通路门店!$S$4:$S$993933,通讯通路门店!$C$4:$C$993933,0,0),"")</f>
        <v>乐东黎族自治县</v>
      </c>
      <c r="D2331" s="99" t="str">
        <f>IFERROR(_xlfn.XLOOKUP($G2331,通讯通路门店!$S$4:$S$993933,通讯通路门店!$D$4:$D$993933,0,0),"")</f>
        <v>万冲镇</v>
      </c>
      <c r="E2331" s="83"/>
      <c r="F2331" s="83"/>
      <c r="G2331" s="101"/>
      <c r="H2331" s="102">
        <f>IFERROR(_xlfn.XLOOKUP($G2331,通讯通路门店!$S$4:$S$993933,通讯通路门店!$R$4:$R$993933,0,0),"")</f>
        <v>0</v>
      </c>
      <c r="I2331" s="83"/>
      <c r="J2331" s="83"/>
      <c r="K2331" s="83"/>
      <c r="L2331" s="83"/>
      <c r="M2331" s="83"/>
      <c r="N2331" s="83"/>
      <c r="O2331" s="83"/>
      <c r="P2331" s="83"/>
      <c r="Q2331" s="83"/>
      <c r="R2331" s="83"/>
      <c r="S2331" s="83"/>
      <c r="T2331" s="83"/>
      <c r="U2331" s="99">
        <f>COUNTIF(通讯通路门店!$S:$S,$G2331)</f>
        <v>0</v>
      </c>
      <c r="V2331" s="99">
        <f>COUNTIFS(通讯通路门店!$S:$S,$G2331,通讯通路门店!$J:$J,"综合卖场")</f>
        <v>0</v>
      </c>
      <c r="W2331" s="99">
        <f>SUMIFS(通讯通路门店!$AJ:$AJ,通讯通路门店!$S:$S,通讯客户沙盘!$G2331)</f>
        <v>0</v>
      </c>
      <c r="X2331" s="99">
        <f t="shared" si="180"/>
        <v>0</v>
      </c>
      <c r="Y2331" s="99">
        <f>COUNTIFS(通讯通路门店!$S:$S,$G2331,通讯通路门店!$J:$J,"荣耀体验店")+COUNTIFS(通讯通路门店!$S:$S,$G2331,通讯通路门店!$J:$J,"荣耀授权专卖店")</f>
        <v>0</v>
      </c>
      <c r="Z2331" s="99">
        <f>COUNTIFS(通讯通路门店!$S:$S,$G2331,通讯通路门店!$J:$J,"VIVO体验店")</f>
        <v>0</v>
      </c>
      <c r="AA2331" s="99">
        <f>COUNTIFS(通讯通路门店!$S:$S,$G2331,通讯通路门店!$J:$J,"OPPO体验店")</f>
        <v>0</v>
      </c>
      <c r="AB2331" s="99">
        <f>COUNTIFS(通讯通路门店!$S:$S,$G2331,通讯通路门店!$J:$J,"华为授权体验店")+COUNTIFS(通讯通路门店!$S:$S,$G2331,通讯通路门店!$J:$J,"华为堡垒店")</f>
        <v>0</v>
      </c>
      <c r="AC2331" s="99">
        <f>COUNTIFS(通讯通路门店!$S:$S,$G2331,通讯通路门店!$J:$J,"小米体验店")</f>
        <v>0</v>
      </c>
      <c r="AD2331" s="99">
        <f>COUNTIFS(通讯通路门店!$S:$S,$G2331,通讯通路门店!$J:$J,"苹果体验店")</f>
        <v>0</v>
      </c>
      <c r="AE2331" s="99">
        <f>COUNTIFS(通讯通路门店!$S:$S,$G2331,通讯通路门店!$J:$J,"其他品牌专卖店")</f>
        <v>0</v>
      </c>
      <c r="AF2331" s="99">
        <f>SUMIFS(通讯通路门店!$BI:$BI,通讯通路门店!$S:$S,$G2331)</f>
        <v>0</v>
      </c>
      <c r="AG2331" s="99">
        <f>SUMIFS(通讯通路门店!$BH:$BH,通讯通路门店!$S:$S,$G2331)</f>
        <v>0</v>
      </c>
      <c r="AH2331" s="99">
        <f t="shared" si="181"/>
        <v>0</v>
      </c>
      <c r="AI2331" s="99">
        <f>SUMIFS(通讯通路门店!$BB:$BB,通讯通路门店!$S:$S,$G2331)</f>
        <v>0</v>
      </c>
      <c r="AJ2331" s="99">
        <f>SUMIFS(通讯通路门店!$BE:$BE,通讯通路门店!$S:$S,$G2331)</f>
        <v>0</v>
      </c>
      <c r="AK2331" s="99">
        <f>SUMIFS(通讯通路门店!$BG:$BG,通讯通路门店!$S:$S,$G2331)</f>
        <v>0</v>
      </c>
      <c r="AL2331" s="99">
        <f>SUMIFS(通讯通路门店!$BC:$BC,通讯通路门店!$S:$S,$G2331)</f>
        <v>0</v>
      </c>
      <c r="AM2331" s="99">
        <f>SUMIFS(通讯通路门店!$BD:$BD,通讯通路门店!$S:$S,$G2331)</f>
        <v>0</v>
      </c>
      <c r="AN2331" s="99">
        <f>SUMIFS(通讯通路门店!$BF:$BF,通讯通路门店!$S:$S,$G2331)</f>
        <v>0</v>
      </c>
      <c r="AO2331" s="99">
        <f t="shared" si="182"/>
        <v>0</v>
      </c>
      <c r="AP2331" s="99">
        <f>SUMIFS(通讯通路门店!$K:$K,通讯通路门店!$S:$S,$G2331)</f>
        <v>0</v>
      </c>
      <c r="AQ2331" s="83"/>
      <c r="AR2331" s="99">
        <f>SUMIFS(通讯通路门店!$T:$T,通讯通路门店!$S:$S,$G2331)</f>
        <v>0</v>
      </c>
      <c r="AS2331" s="99">
        <f>SUMIFS(通讯通路门店!$U:$U,通讯通路门店!$S:$S,$G2331)</f>
        <v>0</v>
      </c>
      <c r="AT2331" s="99">
        <f>SUMIFS(通讯通路门店!$V:$V,通讯通路门店!$S:$S,$G2331)</f>
        <v>0</v>
      </c>
      <c r="AU2331" s="99">
        <f>SUMIFS(通讯通路门店!$W:$W,通讯通路门店!$S:$S,$G2331)</f>
        <v>0</v>
      </c>
      <c r="AV2331" s="99">
        <f>SUMIFS(通讯通路门店!$Z:$Z,通讯通路门店!$S:$S,$G2331)</f>
        <v>0</v>
      </c>
      <c r="AW2331" s="99">
        <f>SUMIFS(通讯通路门店!$AB:$AB,通讯通路门店!$S:$S,$G2331)</f>
        <v>0</v>
      </c>
      <c r="AX2331" s="99">
        <f>SUMIFS(通讯通路门店!$X:$X,通讯通路门店!$S:$S,$G2331)</f>
        <v>0</v>
      </c>
      <c r="AY2331" s="99">
        <f>SUMIFS(通讯通路门店!$Y:$Y,通讯通路门店!$S:$S,$G2331)</f>
        <v>0</v>
      </c>
      <c r="AZ2331" s="99">
        <f>SUMIFS(通讯通路门店!$AA:$AA,通讯通路门店!$S:$S,$G2331)</f>
        <v>0</v>
      </c>
      <c r="BA2331" s="99">
        <f t="shared" si="183"/>
        <v>0</v>
      </c>
      <c r="BB2331" s="99">
        <f t="shared" si="184"/>
        <v>0</v>
      </c>
      <c r="BC2331" s="99">
        <f>SUMIFS(通讯通路门店!$W:$W,通讯通路门店!$S:$S,$G2331,通讯通路门店!$J:$J,"荣耀体验店")+SUMIFS(通讯通路门店!$W:$W,通讯通路门店!$S:$S,$G2331,通讯通路门店!$J:$J,"荣耀授权专卖店")</f>
        <v>0</v>
      </c>
      <c r="BD2331" s="99">
        <f>SUMIFS(通讯通路门店!$Z:$Z,通讯通路门店!$S:$S,$G2331,通讯通路门店!$J:$J,"VIVO体验店")</f>
        <v>0</v>
      </c>
      <c r="BE2331" s="99">
        <f>SUMIFS(通讯通路门店!$AB:$AB,通讯通路门店!$S:$S,$G2331,通讯通路门店!$J:$J,"OPPO体验店")</f>
        <v>0</v>
      </c>
      <c r="BF2331" s="99">
        <f>SUMIFS(通讯通路门店!$X:$X,通讯通路门店!$S:$S,$G2331,通讯通路门店!$J:$J,"华为授权体验店")+SUMIFS(通讯通路门店!$AA:$AA,通讯通路门店!$S:$S,$G2331,通讯通路门店!$J:$J,"华为堡垒店")</f>
        <v>0</v>
      </c>
      <c r="BG2331" s="99">
        <f>SUMIFS(通讯通路门店!$Y:$Y,通讯通路门店!$S:$S,$G2331,通讯通路门店!$J:$J,"小米体验店")</f>
        <v>0</v>
      </c>
      <c r="BH2331" s="99">
        <f>SUMIFS(通讯通路门店!$AA:$AA,通讯通路门店!$S:$S,$G2331,通讯通路门店!$J:$J,"苹果体验店")</f>
        <v>0</v>
      </c>
      <c r="BI2331" s="99">
        <f>SUMIFS(通讯通路门店!$K:$K,通讯通路门店!$S:$S,$G2331,通讯通路门店!$J:$J,"其他品牌专卖店")</f>
        <v>0</v>
      </c>
      <c r="BJ2331" s="99">
        <f>SUMIFS(通讯通路门店!$AC:$AC,通讯通路门店!$S:$S,$G2331)</f>
        <v>0</v>
      </c>
      <c r="BK2331" s="99">
        <f>SUMIFS(通讯通路门店!$AD:$AD,通讯通路门店!$S:$S,$G2331)</f>
        <v>0</v>
      </c>
      <c r="BL2331" s="99">
        <f>SUMIFS(通讯通路门店!$AE:$AE,通讯通路门店!$S:$S,$G2331)</f>
        <v>0</v>
      </c>
      <c r="BM2331" s="99">
        <f>SUMIFS(通讯通路门店!$AF:$AF,通讯通路门店!$S:$S,$G2331)</f>
        <v>0</v>
      </c>
      <c r="BN2331" s="99">
        <f>SUMIFS(通讯通路门店!$AG:$AG,通讯通路门店!$S:$S,$G2331)</f>
        <v>0</v>
      </c>
      <c r="BO2331" s="99">
        <f>SUMIFS(通讯通路门店!$AH:$AH,通讯通路门店!$S:$S,$G2331)</f>
        <v>0</v>
      </c>
      <c r="BP2331" s="99">
        <f>SUMIFS(通讯通路门店!$AI:$AI,通讯通路门店!$S:$S,$G2331)</f>
        <v>0</v>
      </c>
      <c r="BQ2331" s="83"/>
    </row>
    <row r="2332" spans="1:69">
      <c r="A2332" s="99" t="str">
        <f>IFERROR(_xlfn.XLOOKUP($G2332,通讯通路门店!$S$4:$S$993933,通讯通路门店!$A$4:$A$993933,0,0),"")</f>
        <v>海南省</v>
      </c>
      <c r="B2332" s="99" t="str">
        <f>IFERROR(_xlfn.XLOOKUP($G2332,通讯通路门店!$S$4:$S$993933,通讯通路门店!$B$4:$B$993933,0,0),"")</f>
        <v>乐东黎族自治县</v>
      </c>
      <c r="C2332" s="99" t="str">
        <f>IFERROR(_xlfn.XLOOKUP($G2332,通讯通路门店!$S$4:$S$993933,通讯通路门店!$C$4:$C$993933,0,0),"")</f>
        <v>乐东黎族自治县</v>
      </c>
      <c r="D2332" s="99" t="str">
        <f>IFERROR(_xlfn.XLOOKUP($G2332,通讯通路门店!$S$4:$S$993933,通讯通路门店!$D$4:$D$993933,0,0),"")</f>
        <v>万冲镇</v>
      </c>
      <c r="E2332" s="83"/>
      <c r="F2332" s="83"/>
      <c r="G2332" s="101"/>
      <c r="H2332" s="102">
        <f>IFERROR(_xlfn.XLOOKUP($G2332,通讯通路门店!$S$4:$S$993933,通讯通路门店!$R$4:$R$993933,0,0),"")</f>
        <v>0</v>
      </c>
      <c r="I2332" s="83"/>
      <c r="J2332" s="83"/>
      <c r="K2332" s="83"/>
      <c r="L2332" s="83"/>
      <c r="M2332" s="83"/>
      <c r="N2332" s="83"/>
      <c r="O2332" s="83"/>
      <c r="P2332" s="83"/>
      <c r="Q2332" s="83"/>
      <c r="R2332" s="83"/>
      <c r="S2332" s="83"/>
      <c r="T2332" s="83"/>
      <c r="U2332" s="99">
        <f>COUNTIF(通讯通路门店!$S:$S,$G2332)</f>
        <v>0</v>
      </c>
      <c r="V2332" s="99">
        <f>COUNTIFS(通讯通路门店!$S:$S,$G2332,通讯通路门店!$J:$J,"综合卖场")</f>
        <v>0</v>
      </c>
      <c r="W2332" s="99">
        <f>SUMIFS(通讯通路门店!$AJ:$AJ,通讯通路门店!$S:$S,通讯客户沙盘!$G2332)</f>
        <v>0</v>
      </c>
      <c r="X2332" s="99">
        <f t="shared" si="180"/>
        <v>0</v>
      </c>
      <c r="Y2332" s="99">
        <f>COUNTIFS(通讯通路门店!$S:$S,$G2332,通讯通路门店!$J:$J,"荣耀体验店")+COUNTIFS(通讯通路门店!$S:$S,$G2332,通讯通路门店!$J:$J,"荣耀授权专卖店")</f>
        <v>0</v>
      </c>
      <c r="Z2332" s="99">
        <f>COUNTIFS(通讯通路门店!$S:$S,$G2332,通讯通路门店!$J:$J,"VIVO体验店")</f>
        <v>0</v>
      </c>
      <c r="AA2332" s="99">
        <f>COUNTIFS(通讯通路门店!$S:$S,$G2332,通讯通路门店!$J:$J,"OPPO体验店")</f>
        <v>0</v>
      </c>
      <c r="AB2332" s="99">
        <f>COUNTIFS(通讯通路门店!$S:$S,$G2332,通讯通路门店!$J:$J,"华为授权体验店")+COUNTIFS(通讯通路门店!$S:$S,$G2332,通讯通路门店!$J:$J,"华为堡垒店")</f>
        <v>0</v>
      </c>
      <c r="AC2332" s="99">
        <f>COUNTIFS(通讯通路门店!$S:$S,$G2332,通讯通路门店!$J:$J,"小米体验店")</f>
        <v>0</v>
      </c>
      <c r="AD2332" s="99">
        <f>COUNTIFS(通讯通路门店!$S:$S,$G2332,通讯通路门店!$J:$J,"苹果体验店")</f>
        <v>0</v>
      </c>
      <c r="AE2332" s="99">
        <f>COUNTIFS(通讯通路门店!$S:$S,$G2332,通讯通路门店!$J:$J,"其他品牌专卖店")</f>
        <v>0</v>
      </c>
      <c r="AF2332" s="99">
        <f>SUMIFS(通讯通路门店!$BI:$BI,通讯通路门店!$S:$S,$G2332)</f>
        <v>0</v>
      </c>
      <c r="AG2332" s="99">
        <f>SUMIFS(通讯通路门店!$BH:$BH,通讯通路门店!$S:$S,$G2332)</f>
        <v>0</v>
      </c>
      <c r="AH2332" s="99">
        <f t="shared" si="181"/>
        <v>0</v>
      </c>
      <c r="AI2332" s="99">
        <f>SUMIFS(通讯通路门店!$BB:$BB,通讯通路门店!$S:$S,$G2332)</f>
        <v>0</v>
      </c>
      <c r="AJ2332" s="99">
        <f>SUMIFS(通讯通路门店!$BE:$BE,通讯通路门店!$S:$S,$G2332)</f>
        <v>0</v>
      </c>
      <c r="AK2332" s="99">
        <f>SUMIFS(通讯通路门店!$BG:$BG,通讯通路门店!$S:$S,$G2332)</f>
        <v>0</v>
      </c>
      <c r="AL2332" s="99">
        <f>SUMIFS(通讯通路门店!$BC:$BC,通讯通路门店!$S:$S,$G2332)</f>
        <v>0</v>
      </c>
      <c r="AM2332" s="99">
        <f>SUMIFS(通讯通路门店!$BD:$BD,通讯通路门店!$S:$S,$G2332)</f>
        <v>0</v>
      </c>
      <c r="AN2332" s="99">
        <f>SUMIFS(通讯通路门店!$BF:$BF,通讯通路门店!$S:$S,$G2332)</f>
        <v>0</v>
      </c>
      <c r="AO2332" s="99">
        <f t="shared" si="182"/>
        <v>0</v>
      </c>
      <c r="AP2332" s="99">
        <f>SUMIFS(通讯通路门店!$K:$K,通讯通路门店!$S:$S,$G2332)</f>
        <v>0</v>
      </c>
      <c r="AQ2332" s="83"/>
      <c r="AR2332" s="99">
        <f>SUMIFS(通讯通路门店!$T:$T,通讯通路门店!$S:$S,$G2332)</f>
        <v>0</v>
      </c>
      <c r="AS2332" s="99">
        <f>SUMIFS(通讯通路门店!$U:$U,通讯通路门店!$S:$S,$G2332)</f>
        <v>0</v>
      </c>
      <c r="AT2332" s="99">
        <f>SUMIFS(通讯通路门店!$V:$V,通讯通路门店!$S:$S,$G2332)</f>
        <v>0</v>
      </c>
      <c r="AU2332" s="99">
        <f>SUMIFS(通讯通路门店!$W:$W,通讯通路门店!$S:$S,$G2332)</f>
        <v>0</v>
      </c>
      <c r="AV2332" s="99">
        <f>SUMIFS(通讯通路门店!$Z:$Z,通讯通路门店!$S:$S,$G2332)</f>
        <v>0</v>
      </c>
      <c r="AW2332" s="99">
        <f>SUMIFS(通讯通路门店!$AB:$AB,通讯通路门店!$S:$S,$G2332)</f>
        <v>0</v>
      </c>
      <c r="AX2332" s="99">
        <f>SUMIFS(通讯通路门店!$X:$X,通讯通路门店!$S:$S,$G2332)</f>
        <v>0</v>
      </c>
      <c r="AY2332" s="99">
        <f>SUMIFS(通讯通路门店!$Y:$Y,通讯通路门店!$S:$S,$G2332)</f>
        <v>0</v>
      </c>
      <c r="AZ2332" s="99">
        <f>SUMIFS(通讯通路门店!$AA:$AA,通讯通路门店!$S:$S,$G2332)</f>
        <v>0</v>
      </c>
      <c r="BA2332" s="99">
        <f t="shared" si="183"/>
        <v>0</v>
      </c>
      <c r="BB2332" s="99">
        <f t="shared" si="184"/>
        <v>0</v>
      </c>
      <c r="BC2332" s="99">
        <f>SUMIFS(通讯通路门店!$W:$W,通讯通路门店!$S:$S,$G2332,通讯通路门店!$J:$J,"荣耀体验店")+SUMIFS(通讯通路门店!$W:$W,通讯通路门店!$S:$S,$G2332,通讯通路门店!$J:$J,"荣耀授权专卖店")</f>
        <v>0</v>
      </c>
      <c r="BD2332" s="99">
        <f>SUMIFS(通讯通路门店!$Z:$Z,通讯通路门店!$S:$S,$G2332,通讯通路门店!$J:$J,"VIVO体验店")</f>
        <v>0</v>
      </c>
      <c r="BE2332" s="99">
        <f>SUMIFS(通讯通路门店!$AB:$AB,通讯通路门店!$S:$S,$G2332,通讯通路门店!$J:$J,"OPPO体验店")</f>
        <v>0</v>
      </c>
      <c r="BF2332" s="99">
        <f>SUMIFS(通讯通路门店!$X:$X,通讯通路门店!$S:$S,$G2332,通讯通路门店!$J:$J,"华为授权体验店")+SUMIFS(通讯通路门店!$AA:$AA,通讯通路门店!$S:$S,$G2332,通讯通路门店!$J:$J,"华为堡垒店")</f>
        <v>0</v>
      </c>
      <c r="BG2332" s="99">
        <f>SUMIFS(通讯通路门店!$Y:$Y,通讯通路门店!$S:$S,$G2332,通讯通路门店!$J:$J,"小米体验店")</f>
        <v>0</v>
      </c>
      <c r="BH2332" s="99">
        <f>SUMIFS(通讯通路门店!$AA:$AA,通讯通路门店!$S:$S,$G2332,通讯通路门店!$J:$J,"苹果体验店")</f>
        <v>0</v>
      </c>
      <c r="BI2332" s="99">
        <f>SUMIFS(通讯通路门店!$K:$K,通讯通路门店!$S:$S,$G2332,通讯通路门店!$J:$J,"其他品牌专卖店")</f>
        <v>0</v>
      </c>
      <c r="BJ2332" s="99">
        <f>SUMIFS(通讯通路门店!$AC:$AC,通讯通路门店!$S:$S,$G2332)</f>
        <v>0</v>
      </c>
      <c r="BK2332" s="99">
        <f>SUMIFS(通讯通路门店!$AD:$AD,通讯通路门店!$S:$S,$G2332)</f>
        <v>0</v>
      </c>
      <c r="BL2332" s="99">
        <f>SUMIFS(通讯通路门店!$AE:$AE,通讯通路门店!$S:$S,$G2332)</f>
        <v>0</v>
      </c>
      <c r="BM2332" s="99">
        <f>SUMIFS(通讯通路门店!$AF:$AF,通讯通路门店!$S:$S,$G2332)</f>
        <v>0</v>
      </c>
      <c r="BN2332" s="99">
        <f>SUMIFS(通讯通路门店!$AG:$AG,通讯通路门店!$S:$S,$G2332)</f>
        <v>0</v>
      </c>
      <c r="BO2332" s="99">
        <f>SUMIFS(通讯通路门店!$AH:$AH,通讯通路门店!$S:$S,$G2332)</f>
        <v>0</v>
      </c>
      <c r="BP2332" s="99">
        <f>SUMIFS(通讯通路门店!$AI:$AI,通讯通路门店!$S:$S,$G2332)</f>
        <v>0</v>
      </c>
      <c r="BQ2332" s="83"/>
    </row>
    <row r="2333" spans="1:69">
      <c r="A2333" s="99" t="str">
        <f>IFERROR(_xlfn.XLOOKUP($G2333,通讯通路门店!$S$4:$S$993933,通讯通路门店!$A$4:$A$993933,0,0),"")</f>
        <v>海南省</v>
      </c>
      <c r="B2333" s="99" t="str">
        <f>IFERROR(_xlfn.XLOOKUP($G2333,通讯通路门店!$S$4:$S$993933,通讯通路门店!$B$4:$B$993933,0,0),"")</f>
        <v>乐东黎族自治县</v>
      </c>
      <c r="C2333" s="99" t="str">
        <f>IFERROR(_xlfn.XLOOKUP($G2333,通讯通路门店!$S$4:$S$993933,通讯通路门店!$C$4:$C$993933,0,0),"")</f>
        <v>乐东黎族自治县</v>
      </c>
      <c r="D2333" s="99" t="str">
        <f>IFERROR(_xlfn.XLOOKUP($G2333,通讯通路门店!$S$4:$S$993933,通讯通路门店!$D$4:$D$993933,0,0),"")</f>
        <v>万冲镇</v>
      </c>
      <c r="E2333" s="83"/>
      <c r="F2333" s="83"/>
      <c r="G2333" s="101"/>
      <c r="H2333" s="102">
        <f>IFERROR(_xlfn.XLOOKUP($G2333,通讯通路门店!$S$4:$S$993933,通讯通路门店!$R$4:$R$993933,0,0),"")</f>
        <v>0</v>
      </c>
      <c r="I2333" s="83"/>
      <c r="J2333" s="83"/>
      <c r="K2333" s="83"/>
      <c r="L2333" s="83"/>
      <c r="M2333" s="83"/>
      <c r="N2333" s="83"/>
      <c r="O2333" s="83"/>
      <c r="P2333" s="83"/>
      <c r="Q2333" s="83"/>
      <c r="R2333" s="83"/>
      <c r="S2333" s="83"/>
      <c r="T2333" s="83"/>
      <c r="U2333" s="99">
        <f>COUNTIF(通讯通路门店!$S:$S,$G2333)</f>
        <v>0</v>
      </c>
      <c r="V2333" s="99">
        <f>COUNTIFS(通讯通路门店!$S:$S,$G2333,通讯通路门店!$J:$J,"综合卖场")</f>
        <v>0</v>
      </c>
      <c r="W2333" s="99">
        <f>SUMIFS(通讯通路门店!$AJ:$AJ,通讯通路门店!$S:$S,通讯客户沙盘!$G2333)</f>
        <v>0</v>
      </c>
      <c r="X2333" s="99">
        <f t="shared" si="180"/>
        <v>0</v>
      </c>
      <c r="Y2333" s="99">
        <f>COUNTIFS(通讯通路门店!$S:$S,$G2333,通讯通路门店!$J:$J,"荣耀体验店")+COUNTIFS(通讯通路门店!$S:$S,$G2333,通讯通路门店!$J:$J,"荣耀授权专卖店")</f>
        <v>0</v>
      </c>
      <c r="Z2333" s="99">
        <f>COUNTIFS(通讯通路门店!$S:$S,$G2333,通讯通路门店!$J:$J,"VIVO体验店")</f>
        <v>0</v>
      </c>
      <c r="AA2333" s="99">
        <f>COUNTIFS(通讯通路门店!$S:$S,$G2333,通讯通路门店!$J:$J,"OPPO体验店")</f>
        <v>0</v>
      </c>
      <c r="AB2333" s="99">
        <f>COUNTIFS(通讯通路门店!$S:$S,$G2333,通讯通路门店!$J:$J,"华为授权体验店")+COUNTIFS(通讯通路门店!$S:$S,$G2333,通讯通路门店!$J:$J,"华为堡垒店")</f>
        <v>0</v>
      </c>
      <c r="AC2333" s="99">
        <f>COUNTIFS(通讯通路门店!$S:$S,$G2333,通讯通路门店!$J:$J,"小米体验店")</f>
        <v>0</v>
      </c>
      <c r="AD2333" s="99">
        <f>COUNTIFS(通讯通路门店!$S:$S,$G2333,通讯通路门店!$J:$J,"苹果体验店")</f>
        <v>0</v>
      </c>
      <c r="AE2333" s="99">
        <f>COUNTIFS(通讯通路门店!$S:$S,$G2333,通讯通路门店!$J:$J,"其他品牌专卖店")</f>
        <v>0</v>
      </c>
      <c r="AF2333" s="99">
        <f>SUMIFS(通讯通路门店!$BI:$BI,通讯通路门店!$S:$S,$G2333)</f>
        <v>0</v>
      </c>
      <c r="AG2333" s="99">
        <f>SUMIFS(通讯通路门店!$BH:$BH,通讯通路门店!$S:$S,$G2333)</f>
        <v>0</v>
      </c>
      <c r="AH2333" s="99">
        <f t="shared" si="181"/>
        <v>0</v>
      </c>
      <c r="AI2333" s="99">
        <f>SUMIFS(通讯通路门店!$BB:$BB,通讯通路门店!$S:$S,$G2333)</f>
        <v>0</v>
      </c>
      <c r="AJ2333" s="99">
        <f>SUMIFS(通讯通路门店!$BE:$BE,通讯通路门店!$S:$S,$G2333)</f>
        <v>0</v>
      </c>
      <c r="AK2333" s="99">
        <f>SUMIFS(通讯通路门店!$BG:$BG,通讯通路门店!$S:$S,$G2333)</f>
        <v>0</v>
      </c>
      <c r="AL2333" s="99">
        <f>SUMIFS(通讯通路门店!$BC:$BC,通讯通路门店!$S:$S,$G2333)</f>
        <v>0</v>
      </c>
      <c r="AM2333" s="99">
        <f>SUMIFS(通讯通路门店!$BD:$BD,通讯通路门店!$S:$S,$G2333)</f>
        <v>0</v>
      </c>
      <c r="AN2333" s="99">
        <f>SUMIFS(通讯通路门店!$BF:$BF,通讯通路门店!$S:$S,$G2333)</f>
        <v>0</v>
      </c>
      <c r="AO2333" s="99">
        <f t="shared" si="182"/>
        <v>0</v>
      </c>
      <c r="AP2333" s="99">
        <f>SUMIFS(通讯通路门店!$K:$K,通讯通路门店!$S:$S,$G2333)</f>
        <v>0</v>
      </c>
      <c r="AQ2333" s="83"/>
      <c r="AR2333" s="99">
        <f>SUMIFS(通讯通路门店!$T:$T,通讯通路门店!$S:$S,$G2333)</f>
        <v>0</v>
      </c>
      <c r="AS2333" s="99">
        <f>SUMIFS(通讯通路门店!$U:$U,通讯通路门店!$S:$S,$G2333)</f>
        <v>0</v>
      </c>
      <c r="AT2333" s="99">
        <f>SUMIFS(通讯通路门店!$V:$V,通讯通路门店!$S:$S,$G2333)</f>
        <v>0</v>
      </c>
      <c r="AU2333" s="99">
        <f>SUMIFS(通讯通路门店!$W:$W,通讯通路门店!$S:$S,$G2333)</f>
        <v>0</v>
      </c>
      <c r="AV2333" s="99">
        <f>SUMIFS(通讯通路门店!$Z:$Z,通讯通路门店!$S:$S,$G2333)</f>
        <v>0</v>
      </c>
      <c r="AW2333" s="99">
        <f>SUMIFS(通讯通路门店!$AB:$AB,通讯通路门店!$S:$S,$G2333)</f>
        <v>0</v>
      </c>
      <c r="AX2333" s="99">
        <f>SUMIFS(通讯通路门店!$X:$X,通讯通路门店!$S:$S,$G2333)</f>
        <v>0</v>
      </c>
      <c r="AY2333" s="99">
        <f>SUMIFS(通讯通路门店!$Y:$Y,通讯通路门店!$S:$S,$G2333)</f>
        <v>0</v>
      </c>
      <c r="AZ2333" s="99">
        <f>SUMIFS(通讯通路门店!$AA:$AA,通讯通路门店!$S:$S,$G2333)</f>
        <v>0</v>
      </c>
      <c r="BA2333" s="99">
        <f t="shared" si="183"/>
        <v>0</v>
      </c>
      <c r="BB2333" s="99">
        <f t="shared" si="184"/>
        <v>0</v>
      </c>
      <c r="BC2333" s="99">
        <f>SUMIFS(通讯通路门店!$W:$W,通讯通路门店!$S:$S,$G2333,通讯通路门店!$J:$J,"荣耀体验店")+SUMIFS(通讯通路门店!$W:$W,通讯通路门店!$S:$S,$G2333,通讯通路门店!$J:$J,"荣耀授权专卖店")</f>
        <v>0</v>
      </c>
      <c r="BD2333" s="99">
        <f>SUMIFS(通讯通路门店!$Z:$Z,通讯通路门店!$S:$S,$G2333,通讯通路门店!$J:$J,"VIVO体验店")</f>
        <v>0</v>
      </c>
      <c r="BE2333" s="99">
        <f>SUMIFS(通讯通路门店!$AB:$AB,通讯通路门店!$S:$S,$G2333,通讯通路门店!$J:$J,"OPPO体验店")</f>
        <v>0</v>
      </c>
      <c r="BF2333" s="99">
        <f>SUMIFS(通讯通路门店!$X:$X,通讯通路门店!$S:$S,$G2333,通讯通路门店!$J:$J,"华为授权体验店")+SUMIFS(通讯通路门店!$AA:$AA,通讯通路门店!$S:$S,$G2333,通讯通路门店!$J:$J,"华为堡垒店")</f>
        <v>0</v>
      </c>
      <c r="BG2333" s="99">
        <f>SUMIFS(通讯通路门店!$Y:$Y,通讯通路门店!$S:$S,$G2333,通讯通路门店!$J:$J,"小米体验店")</f>
        <v>0</v>
      </c>
      <c r="BH2333" s="99">
        <f>SUMIFS(通讯通路门店!$AA:$AA,通讯通路门店!$S:$S,$G2333,通讯通路门店!$J:$J,"苹果体验店")</f>
        <v>0</v>
      </c>
      <c r="BI2333" s="99">
        <f>SUMIFS(通讯通路门店!$K:$K,通讯通路门店!$S:$S,$G2333,通讯通路门店!$J:$J,"其他品牌专卖店")</f>
        <v>0</v>
      </c>
      <c r="BJ2333" s="99">
        <f>SUMIFS(通讯通路门店!$AC:$AC,通讯通路门店!$S:$S,$G2333)</f>
        <v>0</v>
      </c>
      <c r="BK2333" s="99">
        <f>SUMIFS(通讯通路门店!$AD:$AD,通讯通路门店!$S:$S,$G2333)</f>
        <v>0</v>
      </c>
      <c r="BL2333" s="99">
        <f>SUMIFS(通讯通路门店!$AE:$AE,通讯通路门店!$S:$S,$G2333)</f>
        <v>0</v>
      </c>
      <c r="BM2333" s="99">
        <f>SUMIFS(通讯通路门店!$AF:$AF,通讯通路门店!$S:$S,$G2333)</f>
        <v>0</v>
      </c>
      <c r="BN2333" s="99">
        <f>SUMIFS(通讯通路门店!$AG:$AG,通讯通路门店!$S:$S,$G2333)</f>
        <v>0</v>
      </c>
      <c r="BO2333" s="99">
        <f>SUMIFS(通讯通路门店!$AH:$AH,通讯通路门店!$S:$S,$G2333)</f>
        <v>0</v>
      </c>
      <c r="BP2333" s="99">
        <f>SUMIFS(通讯通路门店!$AI:$AI,通讯通路门店!$S:$S,$G2333)</f>
        <v>0</v>
      </c>
      <c r="BQ2333" s="83"/>
    </row>
    <row r="2334" spans="1:69">
      <c r="A2334" s="99" t="str">
        <f>IFERROR(_xlfn.XLOOKUP($G2334,通讯通路门店!$S$4:$S$993933,通讯通路门店!$A$4:$A$993933,0,0),"")</f>
        <v>海南省</v>
      </c>
      <c r="B2334" s="99" t="str">
        <f>IFERROR(_xlfn.XLOOKUP($G2334,通讯通路门店!$S$4:$S$993933,通讯通路门店!$B$4:$B$993933,0,0),"")</f>
        <v>乐东黎族自治县</v>
      </c>
      <c r="C2334" s="99" t="str">
        <f>IFERROR(_xlfn.XLOOKUP($G2334,通讯通路门店!$S$4:$S$993933,通讯通路门店!$C$4:$C$993933,0,0),"")</f>
        <v>乐东黎族自治县</v>
      </c>
      <c r="D2334" s="99" t="str">
        <f>IFERROR(_xlfn.XLOOKUP($G2334,通讯通路门店!$S$4:$S$993933,通讯通路门店!$D$4:$D$993933,0,0),"")</f>
        <v>万冲镇</v>
      </c>
      <c r="E2334" s="83"/>
      <c r="F2334" s="83"/>
      <c r="G2334" s="101"/>
      <c r="H2334" s="102">
        <f>IFERROR(_xlfn.XLOOKUP($G2334,通讯通路门店!$S$4:$S$993933,通讯通路门店!$R$4:$R$993933,0,0),"")</f>
        <v>0</v>
      </c>
      <c r="I2334" s="83"/>
      <c r="J2334" s="83"/>
      <c r="K2334" s="83"/>
      <c r="L2334" s="83"/>
      <c r="M2334" s="83"/>
      <c r="N2334" s="83"/>
      <c r="O2334" s="83"/>
      <c r="P2334" s="83"/>
      <c r="Q2334" s="83"/>
      <c r="R2334" s="83"/>
      <c r="S2334" s="83"/>
      <c r="T2334" s="83"/>
      <c r="U2334" s="99">
        <f>COUNTIF(通讯通路门店!$S:$S,$G2334)</f>
        <v>0</v>
      </c>
      <c r="V2334" s="99">
        <f>COUNTIFS(通讯通路门店!$S:$S,$G2334,通讯通路门店!$J:$J,"综合卖场")</f>
        <v>0</v>
      </c>
      <c r="W2334" s="99">
        <f>SUMIFS(通讯通路门店!$AJ:$AJ,通讯通路门店!$S:$S,通讯客户沙盘!$G2334)</f>
        <v>0</v>
      </c>
      <c r="X2334" s="99">
        <f t="shared" si="180"/>
        <v>0</v>
      </c>
      <c r="Y2334" s="99">
        <f>COUNTIFS(通讯通路门店!$S:$S,$G2334,通讯通路门店!$J:$J,"荣耀体验店")+COUNTIFS(通讯通路门店!$S:$S,$G2334,通讯通路门店!$J:$J,"荣耀授权专卖店")</f>
        <v>0</v>
      </c>
      <c r="Z2334" s="99">
        <f>COUNTIFS(通讯通路门店!$S:$S,$G2334,通讯通路门店!$J:$J,"VIVO体验店")</f>
        <v>0</v>
      </c>
      <c r="AA2334" s="99">
        <f>COUNTIFS(通讯通路门店!$S:$S,$G2334,通讯通路门店!$J:$J,"OPPO体验店")</f>
        <v>0</v>
      </c>
      <c r="AB2334" s="99">
        <f>COUNTIFS(通讯通路门店!$S:$S,$G2334,通讯通路门店!$J:$J,"华为授权体验店")+COUNTIFS(通讯通路门店!$S:$S,$G2334,通讯通路门店!$J:$J,"华为堡垒店")</f>
        <v>0</v>
      </c>
      <c r="AC2334" s="99">
        <f>COUNTIFS(通讯通路门店!$S:$S,$G2334,通讯通路门店!$J:$J,"小米体验店")</f>
        <v>0</v>
      </c>
      <c r="AD2334" s="99">
        <f>COUNTIFS(通讯通路门店!$S:$S,$G2334,通讯通路门店!$J:$J,"苹果体验店")</f>
        <v>0</v>
      </c>
      <c r="AE2334" s="99">
        <f>COUNTIFS(通讯通路门店!$S:$S,$G2334,通讯通路门店!$J:$J,"其他品牌专卖店")</f>
        <v>0</v>
      </c>
      <c r="AF2334" s="99">
        <f>SUMIFS(通讯通路门店!$BI:$BI,通讯通路门店!$S:$S,$G2334)</f>
        <v>0</v>
      </c>
      <c r="AG2334" s="99">
        <f>SUMIFS(通讯通路门店!$BH:$BH,通讯通路门店!$S:$S,$G2334)</f>
        <v>0</v>
      </c>
      <c r="AH2334" s="99">
        <f t="shared" si="181"/>
        <v>0</v>
      </c>
      <c r="AI2334" s="99">
        <f>SUMIFS(通讯通路门店!$BB:$BB,通讯通路门店!$S:$S,$G2334)</f>
        <v>0</v>
      </c>
      <c r="AJ2334" s="99">
        <f>SUMIFS(通讯通路门店!$BE:$BE,通讯通路门店!$S:$S,$G2334)</f>
        <v>0</v>
      </c>
      <c r="AK2334" s="99">
        <f>SUMIFS(通讯通路门店!$BG:$BG,通讯通路门店!$S:$S,$G2334)</f>
        <v>0</v>
      </c>
      <c r="AL2334" s="99">
        <f>SUMIFS(通讯通路门店!$BC:$BC,通讯通路门店!$S:$S,$G2334)</f>
        <v>0</v>
      </c>
      <c r="AM2334" s="99">
        <f>SUMIFS(通讯通路门店!$BD:$BD,通讯通路门店!$S:$S,$G2334)</f>
        <v>0</v>
      </c>
      <c r="AN2334" s="99">
        <f>SUMIFS(通讯通路门店!$BF:$BF,通讯通路门店!$S:$S,$G2334)</f>
        <v>0</v>
      </c>
      <c r="AO2334" s="99">
        <f t="shared" si="182"/>
        <v>0</v>
      </c>
      <c r="AP2334" s="99">
        <f>SUMIFS(通讯通路门店!$K:$K,通讯通路门店!$S:$S,$G2334)</f>
        <v>0</v>
      </c>
      <c r="AQ2334" s="83"/>
      <c r="AR2334" s="99">
        <f>SUMIFS(通讯通路门店!$T:$T,通讯通路门店!$S:$S,$G2334)</f>
        <v>0</v>
      </c>
      <c r="AS2334" s="99">
        <f>SUMIFS(通讯通路门店!$U:$U,通讯通路门店!$S:$S,$G2334)</f>
        <v>0</v>
      </c>
      <c r="AT2334" s="99">
        <f>SUMIFS(通讯通路门店!$V:$V,通讯通路门店!$S:$S,$G2334)</f>
        <v>0</v>
      </c>
      <c r="AU2334" s="99">
        <f>SUMIFS(通讯通路门店!$W:$W,通讯通路门店!$S:$S,$G2334)</f>
        <v>0</v>
      </c>
      <c r="AV2334" s="99">
        <f>SUMIFS(通讯通路门店!$Z:$Z,通讯通路门店!$S:$S,$G2334)</f>
        <v>0</v>
      </c>
      <c r="AW2334" s="99">
        <f>SUMIFS(通讯通路门店!$AB:$AB,通讯通路门店!$S:$S,$G2334)</f>
        <v>0</v>
      </c>
      <c r="AX2334" s="99">
        <f>SUMIFS(通讯通路门店!$X:$X,通讯通路门店!$S:$S,$G2334)</f>
        <v>0</v>
      </c>
      <c r="AY2334" s="99">
        <f>SUMIFS(通讯通路门店!$Y:$Y,通讯通路门店!$S:$S,$G2334)</f>
        <v>0</v>
      </c>
      <c r="AZ2334" s="99">
        <f>SUMIFS(通讯通路门店!$AA:$AA,通讯通路门店!$S:$S,$G2334)</f>
        <v>0</v>
      </c>
      <c r="BA2334" s="99">
        <f t="shared" si="183"/>
        <v>0</v>
      </c>
      <c r="BB2334" s="99">
        <f t="shared" si="184"/>
        <v>0</v>
      </c>
      <c r="BC2334" s="99">
        <f>SUMIFS(通讯通路门店!$W:$W,通讯通路门店!$S:$S,$G2334,通讯通路门店!$J:$J,"荣耀体验店")+SUMIFS(通讯通路门店!$W:$W,通讯通路门店!$S:$S,$G2334,通讯通路门店!$J:$J,"荣耀授权专卖店")</f>
        <v>0</v>
      </c>
      <c r="BD2334" s="99">
        <f>SUMIFS(通讯通路门店!$Z:$Z,通讯通路门店!$S:$S,$G2334,通讯通路门店!$J:$J,"VIVO体验店")</f>
        <v>0</v>
      </c>
      <c r="BE2334" s="99">
        <f>SUMIFS(通讯通路门店!$AB:$AB,通讯通路门店!$S:$S,$G2334,通讯通路门店!$J:$J,"OPPO体验店")</f>
        <v>0</v>
      </c>
      <c r="BF2334" s="99">
        <f>SUMIFS(通讯通路门店!$X:$X,通讯通路门店!$S:$S,$G2334,通讯通路门店!$J:$J,"华为授权体验店")+SUMIFS(通讯通路门店!$AA:$AA,通讯通路门店!$S:$S,$G2334,通讯通路门店!$J:$J,"华为堡垒店")</f>
        <v>0</v>
      </c>
      <c r="BG2334" s="99">
        <f>SUMIFS(通讯通路门店!$Y:$Y,通讯通路门店!$S:$S,$G2334,通讯通路门店!$J:$J,"小米体验店")</f>
        <v>0</v>
      </c>
      <c r="BH2334" s="99">
        <f>SUMIFS(通讯通路门店!$AA:$AA,通讯通路门店!$S:$S,$G2334,通讯通路门店!$J:$J,"苹果体验店")</f>
        <v>0</v>
      </c>
      <c r="BI2334" s="99">
        <f>SUMIFS(通讯通路门店!$K:$K,通讯通路门店!$S:$S,$G2334,通讯通路门店!$J:$J,"其他品牌专卖店")</f>
        <v>0</v>
      </c>
      <c r="BJ2334" s="99">
        <f>SUMIFS(通讯通路门店!$AC:$AC,通讯通路门店!$S:$S,$G2334)</f>
        <v>0</v>
      </c>
      <c r="BK2334" s="99">
        <f>SUMIFS(通讯通路门店!$AD:$AD,通讯通路门店!$S:$S,$G2334)</f>
        <v>0</v>
      </c>
      <c r="BL2334" s="99">
        <f>SUMIFS(通讯通路门店!$AE:$AE,通讯通路门店!$S:$S,$G2334)</f>
        <v>0</v>
      </c>
      <c r="BM2334" s="99">
        <f>SUMIFS(通讯通路门店!$AF:$AF,通讯通路门店!$S:$S,$G2334)</f>
        <v>0</v>
      </c>
      <c r="BN2334" s="99">
        <f>SUMIFS(通讯通路门店!$AG:$AG,通讯通路门店!$S:$S,$G2334)</f>
        <v>0</v>
      </c>
      <c r="BO2334" s="99">
        <f>SUMIFS(通讯通路门店!$AH:$AH,通讯通路门店!$S:$S,$G2334)</f>
        <v>0</v>
      </c>
      <c r="BP2334" s="99">
        <f>SUMIFS(通讯通路门店!$AI:$AI,通讯通路门店!$S:$S,$G2334)</f>
        <v>0</v>
      </c>
      <c r="BQ2334" s="83"/>
    </row>
    <row r="2335" spans="1:69">
      <c r="A2335" s="99" t="str">
        <f>IFERROR(_xlfn.XLOOKUP($G2335,通讯通路门店!$S$4:$S$993933,通讯通路门店!$A$4:$A$993933,0,0),"")</f>
        <v>海南省</v>
      </c>
      <c r="B2335" s="99" t="str">
        <f>IFERROR(_xlfn.XLOOKUP($G2335,通讯通路门店!$S$4:$S$993933,通讯通路门店!$B$4:$B$993933,0,0),"")</f>
        <v>乐东黎族自治县</v>
      </c>
      <c r="C2335" s="99" t="str">
        <f>IFERROR(_xlfn.XLOOKUP($G2335,通讯通路门店!$S$4:$S$993933,通讯通路门店!$C$4:$C$993933,0,0),"")</f>
        <v>乐东黎族自治县</v>
      </c>
      <c r="D2335" s="99" t="str">
        <f>IFERROR(_xlfn.XLOOKUP($G2335,通讯通路门店!$S$4:$S$993933,通讯通路门店!$D$4:$D$993933,0,0),"")</f>
        <v>万冲镇</v>
      </c>
      <c r="E2335" s="83"/>
      <c r="F2335" s="83"/>
      <c r="G2335" s="101"/>
      <c r="H2335" s="102">
        <f>IFERROR(_xlfn.XLOOKUP($G2335,通讯通路门店!$S$4:$S$993933,通讯通路门店!$R$4:$R$993933,0,0),"")</f>
        <v>0</v>
      </c>
      <c r="I2335" s="83"/>
      <c r="J2335" s="83"/>
      <c r="K2335" s="83"/>
      <c r="L2335" s="83"/>
      <c r="M2335" s="83"/>
      <c r="N2335" s="83"/>
      <c r="O2335" s="83"/>
      <c r="P2335" s="83"/>
      <c r="Q2335" s="83"/>
      <c r="R2335" s="83"/>
      <c r="S2335" s="83"/>
      <c r="T2335" s="83"/>
      <c r="U2335" s="99">
        <f>COUNTIF(通讯通路门店!$S:$S,$G2335)</f>
        <v>0</v>
      </c>
      <c r="V2335" s="99">
        <f>COUNTIFS(通讯通路门店!$S:$S,$G2335,通讯通路门店!$J:$J,"综合卖场")</f>
        <v>0</v>
      </c>
      <c r="W2335" s="99">
        <f>SUMIFS(通讯通路门店!$AJ:$AJ,通讯通路门店!$S:$S,通讯客户沙盘!$G2335)</f>
        <v>0</v>
      </c>
      <c r="X2335" s="99">
        <f t="shared" si="180"/>
        <v>0</v>
      </c>
      <c r="Y2335" s="99">
        <f>COUNTIFS(通讯通路门店!$S:$S,$G2335,通讯通路门店!$J:$J,"荣耀体验店")+COUNTIFS(通讯通路门店!$S:$S,$G2335,通讯通路门店!$J:$J,"荣耀授权专卖店")</f>
        <v>0</v>
      </c>
      <c r="Z2335" s="99">
        <f>COUNTIFS(通讯通路门店!$S:$S,$G2335,通讯通路门店!$J:$J,"VIVO体验店")</f>
        <v>0</v>
      </c>
      <c r="AA2335" s="99">
        <f>COUNTIFS(通讯通路门店!$S:$S,$G2335,通讯通路门店!$J:$J,"OPPO体验店")</f>
        <v>0</v>
      </c>
      <c r="AB2335" s="99">
        <f>COUNTIFS(通讯通路门店!$S:$S,$G2335,通讯通路门店!$J:$J,"华为授权体验店")+COUNTIFS(通讯通路门店!$S:$S,$G2335,通讯通路门店!$J:$J,"华为堡垒店")</f>
        <v>0</v>
      </c>
      <c r="AC2335" s="99">
        <f>COUNTIFS(通讯通路门店!$S:$S,$G2335,通讯通路门店!$J:$J,"小米体验店")</f>
        <v>0</v>
      </c>
      <c r="AD2335" s="99">
        <f>COUNTIFS(通讯通路门店!$S:$S,$G2335,通讯通路门店!$J:$J,"苹果体验店")</f>
        <v>0</v>
      </c>
      <c r="AE2335" s="99">
        <f>COUNTIFS(通讯通路门店!$S:$S,$G2335,通讯通路门店!$J:$J,"其他品牌专卖店")</f>
        <v>0</v>
      </c>
      <c r="AF2335" s="99">
        <f>SUMIFS(通讯通路门店!$BI:$BI,通讯通路门店!$S:$S,$G2335)</f>
        <v>0</v>
      </c>
      <c r="AG2335" s="99">
        <f>SUMIFS(通讯通路门店!$BH:$BH,通讯通路门店!$S:$S,$G2335)</f>
        <v>0</v>
      </c>
      <c r="AH2335" s="99">
        <f t="shared" si="181"/>
        <v>0</v>
      </c>
      <c r="AI2335" s="99">
        <f>SUMIFS(通讯通路门店!$BB:$BB,通讯通路门店!$S:$S,$G2335)</f>
        <v>0</v>
      </c>
      <c r="AJ2335" s="99">
        <f>SUMIFS(通讯通路门店!$BE:$BE,通讯通路门店!$S:$S,$G2335)</f>
        <v>0</v>
      </c>
      <c r="AK2335" s="99">
        <f>SUMIFS(通讯通路门店!$BG:$BG,通讯通路门店!$S:$S,$G2335)</f>
        <v>0</v>
      </c>
      <c r="AL2335" s="99">
        <f>SUMIFS(通讯通路门店!$BC:$BC,通讯通路门店!$S:$S,$G2335)</f>
        <v>0</v>
      </c>
      <c r="AM2335" s="99">
        <f>SUMIFS(通讯通路门店!$BD:$BD,通讯通路门店!$S:$S,$G2335)</f>
        <v>0</v>
      </c>
      <c r="AN2335" s="99">
        <f>SUMIFS(通讯通路门店!$BF:$BF,通讯通路门店!$S:$S,$G2335)</f>
        <v>0</v>
      </c>
      <c r="AO2335" s="99">
        <f t="shared" si="182"/>
        <v>0</v>
      </c>
      <c r="AP2335" s="99">
        <f>SUMIFS(通讯通路门店!$K:$K,通讯通路门店!$S:$S,$G2335)</f>
        <v>0</v>
      </c>
      <c r="AQ2335" s="83"/>
      <c r="AR2335" s="99">
        <f>SUMIFS(通讯通路门店!$T:$T,通讯通路门店!$S:$S,$G2335)</f>
        <v>0</v>
      </c>
      <c r="AS2335" s="99">
        <f>SUMIFS(通讯通路门店!$U:$U,通讯通路门店!$S:$S,$G2335)</f>
        <v>0</v>
      </c>
      <c r="AT2335" s="99">
        <f>SUMIFS(通讯通路门店!$V:$V,通讯通路门店!$S:$S,$G2335)</f>
        <v>0</v>
      </c>
      <c r="AU2335" s="99">
        <f>SUMIFS(通讯通路门店!$W:$W,通讯通路门店!$S:$S,$G2335)</f>
        <v>0</v>
      </c>
      <c r="AV2335" s="99">
        <f>SUMIFS(通讯通路门店!$Z:$Z,通讯通路门店!$S:$S,$G2335)</f>
        <v>0</v>
      </c>
      <c r="AW2335" s="99">
        <f>SUMIFS(通讯通路门店!$AB:$AB,通讯通路门店!$S:$S,$G2335)</f>
        <v>0</v>
      </c>
      <c r="AX2335" s="99">
        <f>SUMIFS(通讯通路门店!$X:$X,通讯通路门店!$S:$S,$G2335)</f>
        <v>0</v>
      </c>
      <c r="AY2335" s="99">
        <f>SUMIFS(通讯通路门店!$Y:$Y,通讯通路门店!$S:$S,$G2335)</f>
        <v>0</v>
      </c>
      <c r="AZ2335" s="99">
        <f>SUMIFS(通讯通路门店!$AA:$AA,通讯通路门店!$S:$S,$G2335)</f>
        <v>0</v>
      </c>
      <c r="BA2335" s="99">
        <f t="shared" si="183"/>
        <v>0</v>
      </c>
      <c r="BB2335" s="99">
        <f t="shared" si="184"/>
        <v>0</v>
      </c>
      <c r="BC2335" s="99">
        <f>SUMIFS(通讯通路门店!$W:$W,通讯通路门店!$S:$S,$G2335,通讯通路门店!$J:$J,"荣耀体验店")+SUMIFS(通讯通路门店!$W:$W,通讯通路门店!$S:$S,$G2335,通讯通路门店!$J:$J,"荣耀授权专卖店")</f>
        <v>0</v>
      </c>
      <c r="BD2335" s="99">
        <f>SUMIFS(通讯通路门店!$Z:$Z,通讯通路门店!$S:$S,$G2335,通讯通路门店!$J:$J,"VIVO体验店")</f>
        <v>0</v>
      </c>
      <c r="BE2335" s="99">
        <f>SUMIFS(通讯通路门店!$AB:$AB,通讯通路门店!$S:$S,$G2335,通讯通路门店!$J:$J,"OPPO体验店")</f>
        <v>0</v>
      </c>
      <c r="BF2335" s="99">
        <f>SUMIFS(通讯通路门店!$X:$X,通讯通路门店!$S:$S,$G2335,通讯通路门店!$J:$J,"华为授权体验店")+SUMIFS(通讯通路门店!$AA:$AA,通讯通路门店!$S:$S,$G2335,通讯通路门店!$J:$J,"华为堡垒店")</f>
        <v>0</v>
      </c>
      <c r="BG2335" s="99">
        <f>SUMIFS(通讯通路门店!$Y:$Y,通讯通路门店!$S:$S,$G2335,通讯通路门店!$J:$J,"小米体验店")</f>
        <v>0</v>
      </c>
      <c r="BH2335" s="99">
        <f>SUMIFS(通讯通路门店!$AA:$AA,通讯通路门店!$S:$S,$G2335,通讯通路门店!$J:$J,"苹果体验店")</f>
        <v>0</v>
      </c>
      <c r="BI2335" s="99">
        <f>SUMIFS(通讯通路门店!$K:$K,通讯通路门店!$S:$S,$G2335,通讯通路门店!$J:$J,"其他品牌专卖店")</f>
        <v>0</v>
      </c>
      <c r="BJ2335" s="99">
        <f>SUMIFS(通讯通路门店!$AC:$AC,通讯通路门店!$S:$S,$G2335)</f>
        <v>0</v>
      </c>
      <c r="BK2335" s="99">
        <f>SUMIFS(通讯通路门店!$AD:$AD,通讯通路门店!$S:$S,$G2335)</f>
        <v>0</v>
      </c>
      <c r="BL2335" s="99">
        <f>SUMIFS(通讯通路门店!$AE:$AE,通讯通路门店!$S:$S,$G2335)</f>
        <v>0</v>
      </c>
      <c r="BM2335" s="99">
        <f>SUMIFS(通讯通路门店!$AF:$AF,通讯通路门店!$S:$S,$G2335)</f>
        <v>0</v>
      </c>
      <c r="BN2335" s="99">
        <f>SUMIFS(通讯通路门店!$AG:$AG,通讯通路门店!$S:$S,$G2335)</f>
        <v>0</v>
      </c>
      <c r="BO2335" s="99">
        <f>SUMIFS(通讯通路门店!$AH:$AH,通讯通路门店!$S:$S,$G2335)</f>
        <v>0</v>
      </c>
      <c r="BP2335" s="99">
        <f>SUMIFS(通讯通路门店!$AI:$AI,通讯通路门店!$S:$S,$G2335)</f>
        <v>0</v>
      </c>
      <c r="BQ2335" s="83"/>
    </row>
    <row r="2336" spans="1:69">
      <c r="A2336" s="99" t="str">
        <f>IFERROR(_xlfn.XLOOKUP($G2336,通讯通路门店!$S$4:$S$993933,通讯通路门店!$A$4:$A$993933,0,0),"")</f>
        <v>海南省</v>
      </c>
      <c r="B2336" s="99" t="str">
        <f>IFERROR(_xlfn.XLOOKUP($G2336,通讯通路门店!$S$4:$S$993933,通讯通路门店!$B$4:$B$993933,0,0),"")</f>
        <v>乐东黎族自治县</v>
      </c>
      <c r="C2336" s="99" t="str">
        <f>IFERROR(_xlfn.XLOOKUP($G2336,通讯通路门店!$S$4:$S$993933,通讯通路门店!$C$4:$C$993933,0,0),"")</f>
        <v>乐东黎族自治县</v>
      </c>
      <c r="D2336" s="99" t="str">
        <f>IFERROR(_xlfn.XLOOKUP($G2336,通讯通路门店!$S$4:$S$993933,通讯通路门店!$D$4:$D$993933,0,0),"")</f>
        <v>万冲镇</v>
      </c>
      <c r="E2336" s="83"/>
      <c r="F2336" s="83"/>
      <c r="G2336" s="101"/>
      <c r="H2336" s="102">
        <f>IFERROR(_xlfn.XLOOKUP($G2336,通讯通路门店!$S$4:$S$993933,通讯通路门店!$R$4:$R$993933,0,0),"")</f>
        <v>0</v>
      </c>
      <c r="I2336" s="83"/>
      <c r="J2336" s="83"/>
      <c r="K2336" s="83"/>
      <c r="L2336" s="83"/>
      <c r="M2336" s="83"/>
      <c r="N2336" s="83"/>
      <c r="O2336" s="83"/>
      <c r="P2336" s="83"/>
      <c r="Q2336" s="83"/>
      <c r="R2336" s="83"/>
      <c r="S2336" s="83"/>
      <c r="T2336" s="83"/>
      <c r="U2336" s="99">
        <f>COUNTIF(通讯通路门店!$S:$S,$G2336)</f>
        <v>0</v>
      </c>
      <c r="V2336" s="99">
        <f>COUNTIFS(通讯通路门店!$S:$S,$G2336,通讯通路门店!$J:$J,"综合卖场")</f>
        <v>0</v>
      </c>
      <c r="W2336" s="99">
        <f>SUMIFS(通讯通路门店!$AJ:$AJ,通讯通路门店!$S:$S,通讯客户沙盘!$G2336)</f>
        <v>0</v>
      </c>
      <c r="X2336" s="99">
        <f t="shared" si="180"/>
        <v>0</v>
      </c>
      <c r="Y2336" s="99">
        <f>COUNTIFS(通讯通路门店!$S:$S,$G2336,通讯通路门店!$J:$J,"荣耀体验店")+COUNTIFS(通讯通路门店!$S:$S,$G2336,通讯通路门店!$J:$J,"荣耀授权专卖店")</f>
        <v>0</v>
      </c>
      <c r="Z2336" s="99">
        <f>COUNTIFS(通讯通路门店!$S:$S,$G2336,通讯通路门店!$J:$J,"VIVO体验店")</f>
        <v>0</v>
      </c>
      <c r="AA2336" s="99">
        <f>COUNTIFS(通讯通路门店!$S:$S,$G2336,通讯通路门店!$J:$J,"OPPO体验店")</f>
        <v>0</v>
      </c>
      <c r="AB2336" s="99">
        <f>COUNTIFS(通讯通路门店!$S:$S,$G2336,通讯通路门店!$J:$J,"华为授权体验店")+COUNTIFS(通讯通路门店!$S:$S,$G2336,通讯通路门店!$J:$J,"华为堡垒店")</f>
        <v>0</v>
      </c>
      <c r="AC2336" s="99">
        <f>COUNTIFS(通讯通路门店!$S:$S,$G2336,通讯通路门店!$J:$J,"小米体验店")</f>
        <v>0</v>
      </c>
      <c r="AD2336" s="99">
        <f>COUNTIFS(通讯通路门店!$S:$S,$G2336,通讯通路门店!$J:$J,"苹果体验店")</f>
        <v>0</v>
      </c>
      <c r="AE2336" s="99">
        <f>COUNTIFS(通讯通路门店!$S:$S,$G2336,通讯通路门店!$J:$J,"其他品牌专卖店")</f>
        <v>0</v>
      </c>
      <c r="AF2336" s="99">
        <f>SUMIFS(通讯通路门店!$BI:$BI,通讯通路门店!$S:$S,$G2336)</f>
        <v>0</v>
      </c>
      <c r="AG2336" s="99">
        <f>SUMIFS(通讯通路门店!$BH:$BH,通讯通路门店!$S:$S,$G2336)</f>
        <v>0</v>
      </c>
      <c r="AH2336" s="99">
        <f t="shared" si="181"/>
        <v>0</v>
      </c>
      <c r="AI2336" s="99">
        <f>SUMIFS(通讯通路门店!$BB:$BB,通讯通路门店!$S:$S,$G2336)</f>
        <v>0</v>
      </c>
      <c r="AJ2336" s="99">
        <f>SUMIFS(通讯通路门店!$BE:$BE,通讯通路门店!$S:$S,$G2336)</f>
        <v>0</v>
      </c>
      <c r="AK2336" s="99">
        <f>SUMIFS(通讯通路门店!$BG:$BG,通讯通路门店!$S:$S,$G2336)</f>
        <v>0</v>
      </c>
      <c r="AL2336" s="99">
        <f>SUMIFS(通讯通路门店!$BC:$BC,通讯通路门店!$S:$S,$G2336)</f>
        <v>0</v>
      </c>
      <c r="AM2336" s="99">
        <f>SUMIFS(通讯通路门店!$BD:$BD,通讯通路门店!$S:$S,$G2336)</f>
        <v>0</v>
      </c>
      <c r="AN2336" s="99">
        <f>SUMIFS(通讯通路门店!$BF:$BF,通讯通路门店!$S:$S,$G2336)</f>
        <v>0</v>
      </c>
      <c r="AO2336" s="99">
        <f t="shared" si="182"/>
        <v>0</v>
      </c>
      <c r="AP2336" s="99">
        <f>SUMIFS(通讯通路门店!$K:$K,通讯通路门店!$S:$S,$G2336)</f>
        <v>0</v>
      </c>
      <c r="AQ2336" s="83"/>
      <c r="AR2336" s="99">
        <f>SUMIFS(通讯通路门店!$T:$T,通讯通路门店!$S:$S,$G2336)</f>
        <v>0</v>
      </c>
      <c r="AS2336" s="99">
        <f>SUMIFS(通讯通路门店!$U:$U,通讯通路门店!$S:$S,$G2336)</f>
        <v>0</v>
      </c>
      <c r="AT2336" s="99">
        <f>SUMIFS(通讯通路门店!$V:$V,通讯通路门店!$S:$S,$G2336)</f>
        <v>0</v>
      </c>
      <c r="AU2336" s="99">
        <f>SUMIFS(通讯通路门店!$W:$W,通讯通路门店!$S:$S,$G2336)</f>
        <v>0</v>
      </c>
      <c r="AV2336" s="99">
        <f>SUMIFS(通讯通路门店!$Z:$Z,通讯通路门店!$S:$S,$G2336)</f>
        <v>0</v>
      </c>
      <c r="AW2336" s="99">
        <f>SUMIFS(通讯通路门店!$AB:$AB,通讯通路门店!$S:$S,$G2336)</f>
        <v>0</v>
      </c>
      <c r="AX2336" s="99">
        <f>SUMIFS(通讯通路门店!$X:$X,通讯通路门店!$S:$S,$G2336)</f>
        <v>0</v>
      </c>
      <c r="AY2336" s="99">
        <f>SUMIFS(通讯通路门店!$Y:$Y,通讯通路门店!$S:$S,$G2336)</f>
        <v>0</v>
      </c>
      <c r="AZ2336" s="99">
        <f>SUMIFS(通讯通路门店!$AA:$AA,通讯通路门店!$S:$S,$G2336)</f>
        <v>0</v>
      </c>
      <c r="BA2336" s="99">
        <f t="shared" si="183"/>
        <v>0</v>
      </c>
      <c r="BB2336" s="99">
        <f t="shared" si="184"/>
        <v>0</v>
      </c>
      <c r="BC2336" s="99">
        <f>SUMIFS(通讯通路门店!$W:$W,通讯通路门店!$S:$S,$G2336,通讯通路门店!$J:$J,"荣耀体验店")+SUMIFS(通讯通路门店!$W:$W,通讯通路门店!$S:$S,$G2336,通讯通路门店!$J:$J,"荣耀授权专卖店")</f>
        <v>0</v>
      </c>
      <c r="BD2336" s="99">
        <f>SUMIFS(通讯通路门店!$Z:$Z,通讯通路门店!$S:$S,$G2336,通讯通路门店!$J:$J,"VIVO体验店")</f>
        <v>0</v>
      </c>
      <c r="BE2336" s="99">
        <f>SUMIFS(通讯通路门店!$AB:$AB,通讯通路门店!$S:$S,$G2336,通讯通路门店!$J:$J,"OPPO体验店")</f>
        <v>0</v>
      </c>
      <c r="BF2336" s="99">
        <f>SUMIFS(通讯通路门店!$X:$X,通讯通路门店!$S:$S,$G2336,通讯通路门店!$J:$J,"华为授权体验店")+SUMIFS(通讯通路门店!$AA:$AA,通讯通路门店!$S:$S,$G2336,通讯通路门店!$J:$J,"华为堡垒店")</f>
        <v>0</v>
      </c>
      <c r="BG2336" s="99">
        <f>SUMIFS(通讯通路门店!$Y:$Y,通讯通路门店!$S:$S,$G2336,通讯通路门店!$J:$J,"小米体验店")</f>
        <v>0</v>
      </c>
      <c r="BH2336" s="99">
        <f>SUMIFS(通讯通路门店!$AA:$AA,通讯通路门店!$S:$S,$G2336,通讯通路门店!$J:$J,"苹果体验店")</f>
        <v>0</v>
      </c>
      <c r="BI2336" s="99">
        <f>SUMIFS(通讯通路门店!$K:$K,通讯通路门店!$S:$S,$G2336,通讯通路门店!$J:$J,"其他品牌专卖店")</f>
        <v>0</v>
      </c>
      <c r="BJ2336" s="99">
        <f>SUMIFS(通讯通路门店!$AC:$AC,通讯通路门店!$S:$S,$G2336)</f>
        <v>0</v>
      </c>
      <c r="BK2336" s="99">
        <f>SUMIFS(通讯通路门店!$AD:$AD,通讯通路门店!$S:$S,$G2336)</f>
        <v>0</v>
      </c>
      <c r="BL2336" s="99">
        <f>SUMIFS(通讯通路门店!$AE:$AE,通讯通路门店!$S:$S,$G2336)</f>
        <v>0</v>
      </c>
      <c r="BM2336" s="99">
        <f>SUMIFS(通讯通路门店!$AF:$AF,通讯通路门店!$S:$S,$G2336)</f>
        <v>0</v>
      </c>
      <c r="BN2336" s="99">
        <f>SUMIFS(通讯通路门店!$AG:$AG,通讯通路门店!$S:$S,$G2336)</f>
        <v>0</v>
      </c>
      <c r="BO2336" s="99">
        <f>SUMIFS(通讯通路门店!$AH:$AH,通讯通路门店!$S:$S,$G2336)</f>
        <v>0</v>
      </c>
      <c r="BP2336" s="99">
        <f>SUMIFS(通讯通路门店!$AI:$AI,通讯通路门店!$S:$S,$G2336)</f>
        <v>0</v>
      </c>
      <c r="BQ2336" s="83"/>
    </row>
  </sheetData>
  <mergeCells count="6">
    <mergeCell ref="A1:D1"/>
    <mergeCell ref="E1:T1"/>
    <mergeCell ref="U1:AE1"/>
    <mergeCell ref="AF1:AN1"/>
    <mergeCell ref="AO1:BI1"/>
    <mergeCell ref="BJ1:BP1"/>
  </mergeCells>
  <pageMargins left="0.7" right="0.7" top="0.75" bottom="0.75" header="0.3" footer="0.3"/>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L1200"/>
  <sheetViews>
    <sheetView zoomScale="85" zoomScaleNormal="85" workbookViewId="0">
      <selection activeCell="AA12" sqref="AA12"/>
    </sheetView>
  </sheetViews>
  <sheetFormatPr defaultColWidth="19.6018518518519" defaultRowHeight="15"/>
  <cols>
    <col min="1" max="5" width="19.6018518518519" style="29" customWidth="1"/>
    <col min="6" max="6" width="38.6018518518519" style="29" customWidth="1"/>
    <col min="7" max="8" width="27.7962962962963" style="29" customWidth="1"/>
    <col min="9" max="10" width="19.6018518518519" style="29" customWidth="1"/>
    <col min="11" max="11" width="36.2037037037037" style="29" customWidth="1"/>
    <col min="12" max="13" width="19.6018518518519" style="29" customWidth="1"/>
    <col min="14" max="14" width="34.7962962962963" style="29" customWidth="1"/>
    <col min="15" max="15" width="19.6018518518519" style="29" customWidth="1"/>
    <col min="16" max="16" width="28.7962962962963" style="29" customWidth="1"/>
    <col min="17" max="17" width="24.6018518518519" style="29" customWidth="1"/>
    <col min="18" max="16384" width="19.6018518518519" style="29" customWidth="1"/>
  </cols>
  <sheetData>
    <row r="1" s="23" customFormat="1" ht="14.65" customHeight="1" spans="1:38">
      <c r="A1" s="30" t="s">
        <v>0</v>
      </c>
      <c r="B1" s="12"/>
      <c r="C1" s="13"/>
      <c r="D1" s="31" t="s">
        <v>650</v>
      </c>
      <c r="E1" s="12"/>
      <c r="F1" s="12"/>
      <c r="G1" s="12"/>
      <c r="H1" s="12"/>
      <c r="I1" s="12"/>
      <c r="J1" s="12"/>
      <c r="K1" s="12"/>
      <c r="L1" s="12"/>
      <c r="M1" s="12"/>
      <c r="N1" s="12"/>
      <c r="O1" s="13"/>
      <c r="P1" s="32" t="s">
        <v>2</v>
      </c>
      <c r="Q1" s="13"/>
      <c r="R1" s="33" t="s">
        <v>651</v>
      </c>
      <c r="S1" s="12"/>
      <c r="T1" s="12"/>
      <c r="U1" s="12"/>
      <c r="V1" s="13"/>
      <c r="W1" s="34" t="s">
        <v>652</v>
      </c>
      <c r="X1" s="12"/>
      <c r="Y1" s="12"/>
      <c r="Z1" s="12"/>
      <c r="AA1" s="13"/>
      <c r="AB1" s="35" t="s">
        <v>653</v>
      </c>
      <c r="AC1" s="12"/>
      <c r="AD1" s="12"/>
      <c r="AE1" s="12"/>
      <c r="AF1" s="13"/>
      <c r="AG1" s="36" t="s">
        <v>654</v>
      </c>
      <c r="AH1" s="12"/>
      <c r="AI1" s="12"/>
      <c r="AJ1" s="13"/>
      <c r="AK1" s="37" t="s">
        <v>7</v>
      </c>
      <c r="AL1" s="13"/>
    </row>
    <row r="2" s="24" customFormat="1" ht="17.25" customHeight="1" spans="1:38">
      <c r="A2" s="38" t="s">
        <v>655</v>
      </c>
      <c r="B2" s="38" t="s">
        <v>655</v>
      </c>
      <c r="C2" s="38" t="s">
        <v>655</v>
      </c>
      <c r="D2" s="39"/>
      <c r="E2" s="40" t="s">
        <v>656</v>
      </c>
      <c r="F2" s="41" t="s">
        <v>657</v>
      </c>
      <c r="G2" s="38"/>
      <c r="H2" s="38"/>
      <c r="I2" s="38"/>
      <c r="J2" s="38"/>
      <c r="K2" s="38" t="s">
        <v>658</v>
      </c>
      <c r="L2" s="38" t="s">
        <v>658</v>
      </c>
      <c r="M2" s="38"/>
      <c r="N2" s="38" t="s">
        <v>658</v>
      </c>
      <c r="O2" s="38"/>
      <c r="P2" s="38" t="s">
        <v>659</v>
      </c>
      <c r="Q2" s="42" t="s">
        <v>659</v>
      </c>
      <c r="R2" s="43"/>
      <c r="S2" s="43"/>
      <c r="T2" s="43"/>
      <c r="U2" s="43"/>
      <c r="V2" s="43"/>
      <c r="W2" s="38" t="s">
        <v>660</v>
      </c>
      <c r="X2" s="43"/>
      <c r="Y2" s="43"/>
      <c r="Z2" s="38"/>
      <c r="AA2" s="41"/>
      <c r="AB2" s="41"/>
      <c r="AC2" s="41"/>
      <c r="AD2" s="41"/>
      <c r="AE2" s="41"/>
      <c r="AF2" s="41"/>
      <c r="AG2" s="38" t="s">
        <v>660</v>
      </c>
      <c r="AH2" s="38" t="s">
        <v>660</v>
      </c>
      <c r="AI2" s="38" t="s">
        <v>660</v>
      </c>
      <c r="AJ2" s="38" t="s">
        <v>660</v>
      </c>
      <c r="AK2" s="43"/>
      <c r="AL2" s="38"/>
    </row>
    <row r="3" s="24" customFormat="1" ht="17.25" customHeight="1" spans="1:38">
      <c r="A3" s="38"/>
      <c r="B3" s="38"/>
      <c r="C3" s="38"/>
      <c r="D3" s="43" t="s">
        <v>661</v>
      </c>
      <c r="E3" s="44" t="s">
        <v>662</v>
      </c>
      <c r="F3" s="45"/>
      <c r="G3" s="38"/>
      <c r="H3" s="38"/>
      <c r="I3" s="38"/>
      <c r="J3" s="43" t="s">
        <v>661</v>
      </c>
      <c r="K3" s="38"/>
      <c r="L3" s="38"/>
      <c r="M3" s="46"/>
      <c r="N3" s="38"/>
      <c r="O3" s="43" t="s">
        <v>661</v>
      </c>
      <c r="P3" s="38"/>
      <c r="Q3" s="47"/>
      <c r="R3" s="48"/>
      <c r="S3" s="49"/>
      <c r="T3" s="49"/>
      <c r="U3" s="50"/>
      <c r="V3" s="51"/>
      <c r="W3" s="52"/>
      <c r="X3" s="49"/>
      <c r="Y3" s="49"/>
      <c r="Z3" s="52"/>
      <c r="AA3" s="53"/>
      <c r="AB3" s="54" t="s">
        <v>661</v>
      </c>
      <c r="AC3" s="54" t="s">
        <v>661</v>
      </c>
      <c r="AD3" s="54" t="s">
        <v>661</v>
      </c>
      <c r="AE3" s="54" t="s">
        <v>661</v>
      </c>
      <c r="AF3" s="55"/>
      <c r="AG3" s="56"/>
      <c r="AH3" s="56"/>
      <c r="AI3" s="56"/>
      <c r="AJ3" s="56"/>
      <c r="AK3" s="49"/>
      <c r="AL3" s="56"/>
    </row>
    <row r="4" s="25" customFormat="1" ht="43.15" customHeight="1" spans="1:38">
      <c r="A4" s="57" t="s">
        <v>663</v>
      </c>
      <c r="B4" s="57" t="s">
        <v>664</v>
      </c>
      <c r="C4" s="57" t="s">
        <v>665</v>
      </c>
      <c r="D4" s="58" t="s">
        <v>78</v>
      </c>
      <c r="E4" s="59" t="s">
        <v>666</v>
      </c>
      <c r="F4" s="60" t="s">
        <v>667</v>
      </c>
      <c r="G4" s="61" t="s">
        <v>81</v>
      </c>
      <c r="H4" s="61" t="s">
        <v>82</v>
      </c>
      <c r="I4" s="57" t="s">
        <v>85</v>
      </c>
      <c r="J4" s="62" t="s">
        <v>86</v>
      </c>
      <c r="K4" s="63" t="s">
        <v>668</v>
      </c>
      <c r="L4" s="63" t="s">
        <v>669</v>
      </c>
      <c r="M4" s="64" t="s">
        <v>670</v>
      </c>
      <c r="N4" s="57" t="s">
        <v>671</v>
      </c>
      <c r="O4" s="65" t="s">
        <v>672</v>
      </c>
      <c r="P4" s="66" t="s">
        <v>673</v>
      </c>
      <c r="Q4" s="66" t="s">
        <v>674</v>
      </c>
      <c r="R4" s="67" t="s">
        <v>675</v>
      </c>
      <c r="S4" s="12"/>
      <c r="T4" s="12"/>
      <c r="U4" s="12"/>
      <c r="V4" s="13"/>
      <c r="W4" s="68" t="s">
        <v>676</v>
      </c>
      <c r="X4" s="12"/>
      <c r="Y4" s="12"/>
      <c r="Z4" s="12"/>
      <c r="AA4" s="13"/>
      <c r="AB4" s="69" t="s">
        <v>677</v>
      </c>
      <c r="AC4" s="12"/>
      <c r="AD4" s="12"/>
      <c r="AE4" s="12"/>
      <c r="AF4" s="13"/>
      <c r="AG4" s="68" t="s">
        <v>678</v>
      </c>
      <c r="AH4" s="68" t="s">
        <v>679</v>
      </c>
      <c r="AI4" s="68" t="s">
        <v>680</v>
      </c>
      <c r="AJ4" s="68" t="s">
        <v>681</v>
      </c>
      <c r="AK4" s="68"/>
      <c r="AL4" s="68"/>
    </row>
    <row r="5" s="26" customFormat="1" ht="29.25" customHeight="1" spans="1:38">
      <c r="A5" s="70" t="s">
        <v>585</v>
      </c>
      <c r="B5" s="70" t="s">
        <v>586</v>
      </c>
      <c r="C5" s="70" t="s">
        <v>682</v>
      </c>
      <c r="D5" s="71" t="s">
        <v>13</v>
      </c>
      <c r="E5" s="71" t="s">
        <v>14</v>
      </c>
      <c r="F5" s="72" t="s">
        <v>683</v>
      </c>
      <c r="G5" s="70" t="s">
        <v>16</v>
      </c>
      <c r="H5" s="70" t="s">
        <v>17</v>
      </c>
      <c r="I5" s="72" t="s">
        <v>684</v>
      </c>
      <c r="J5" s="73" t="s">
        <v>21</v>
      </c>
      <c r="K5" s="74" t="s">
        <v>23</v>
      </c>
      <c r="L5" s="74" t="s">
        <v>685</v>
      </c>
      <c r="M5" s="72" t="s">
        <v>686</v>
      </c>
      <c r="N5" s="72" t="s">
        <v>25</v>
      </c>
      <c r="O5" s="75" t="s">
        <v>687</v>
      </c>
      <c r="P5" s="70" t="s">
        <v>688</v>
      </c>
      <c r="Q5" s="74" t="s">
        <v>592</v>
      </c>
      <c r="R5" s="76" t="s">
        <v>37</v>
      </c>
      <c r="S5" s="76" t="s">
        <v>38</v>
      </c>
      <c r="T5" s="76" t="s">
        <v>689</v>
      </c>
      <c r="U5" s="76" t="s">
        <v>690</v>
      </c>
      <c r="V5" s="77" t="s">
        <v>691</v>
      </c>
      <c r="W5" s="77" t="s">
        <v>44</v>
      </c>
      <c r="X5" s="77" t="s">
        <v>47</v>
      </c>
      <c r="Y5" s="77" t="s">
        <v>692</v>
      </c>
      <c r="Z5" s="77" t="s">
        <v>693</v>
      </c>
      <c r="AA5" s="78" t="s">
        <v>694</v>
      </c>
      <c r="AB5" s="79" t="s">
        <v>695</v>
      </c>
      <c r="AC5" s="79" t="s">
        <v>696</v>
      </c>
      <c r="AD5" s="79" t="s">
        <v>697</v>
      </c>
      <c r="AE5" s="79" t="s">
        <v>698</v>
      </c>
      <c r="AF5" s="79" t="s">
        <v>699</v>
      </c>
      <c r="AG5" s="78" t="s">
        <v>700</v>
      </c>
      <c r="AH5" s="78" t="s">
        <v>701</v>
      </c>
      <c r="AI5" s="78" t="s">
        <v>702</v>
      </c>
      <c r="AJ5" s="78" t="s">
        <v>703</v>
      </c>
      <c r="AK5" s="78" t="s">
        <v>68</v>
      </c>
      <c r="AL5" s="78" t="s">
        <v>704</v>
      </c>
    </row>
    <row r="6" s="27" customFormat="1" spans="1:38">
      <c r="D6" s="27" t="s">
        <v>705</v>
      </c>
      <c r="E6" s="27" t="s">
        <v>706</v>
      </c>
      <c r="F6" s="27" t="s">
        <v>707</v>
      </c>
      <c r="G6" s="27" t="s">
        <v>708</v>
      </c>
      <c r="H6" s="27" t="s">
        <v>709</v>
      </c>
      <c r="I6" s="27" t="s">
        <v>710</v>
      </c>
      <c r="J6" s="27" t="s">
        <v>115</v>
      </c>
      <c r="K6" s="27" t="s">
        <v>711</v>
      </c>
      <c r="L6" s="27" t="s">
        <v>712</v>
      </c>
      <c r="M6" s="27">
        <v>0</v>
      </c>
      <c r="N6" s="27" t="s">
        <v>713</v>
      </c>
      <c r="O6" s="27" t="s">
        <v>121</v>
      </c>
      <c r="P6" s="27" t="s">
        <v>714</v>
      </c>
      <c r="Q6" s="27" t="s">
        <v>715</v>
      </c>
      <c r="R6" s="80">
        <v>0</v>
      </c>
      <c r="S6" s="27">
        <v>3</v>
      </c>
      <c r="T6" s="27">
        <v>2</v>
      </c>
      <c r="U6" s="27">
        <v>0</v>
      </c>
      <c r="V6" s="27">
        <v>0</v>
      </c>
      <c r="W6" s="27">
        <v>0</v>
      </c>
      <c r="X6" s="27">
        <v>0</v>
      </c>
      <c r="Y6" s="27">
        <v>1</v>
      </c>
      <c r="Z6" s="27">
        <v>0</v>
      </c>
      <c r="AA6" s="27">
        <v>0</v>
      </c>
      <c r="AB6" s="27" t="s">
        <v>122</v>
      </c>
      <c r="AC6" s="27" t="s">
        <v>122</v>
      </c>
      <c r="AD6" s="27" t="s">
        <v>123</v>
      </c>
      <c r="AE6" s="27" t="s">
        <v>122</v>
      </c>
      <c r="AF6" s="27" t="s">
        <v>527</v>
      </c>
      <c r="AG6" s="27">
        <v>0</v>
      </c>
      <c r="AH6" s="27">
        <v>0</v>
      </c>
      <c r="AI6" s="27">
        <v>0</v>
      </c>
      <c r="AJ6" s="27">
        <v>2</v>
      </c>
      <c r="AK6" s="27">
        <v>2</v>
      </c>
      <c r="AL6" s="27">
        <v>0</v>
      </c>
    </row>
    <row r="7" s="27" customFormat="1" spans="1:38">
      <c r="R7" s="80"/>
    </row>
    <row r="8" s="27" customFormat="1" spans="1:38">
      <c r="R8" s="80"/>
    </row>
    <row r="9" s="27" customFormat="1" spans="1:38">
      <c r="R9" s="80"/>
    </row>
    <row r="10" s="27" customFormat="1" spans="1:38">
      <c r="R10" s="80"/>
    </row>
    <row r="11" s="27" customFormat="1" spans="1:38">
      <c r="R11" s="80"/>
    </row>
    <row r="12" s="27" customFormat="1" spans="1:38">
      <c r="R12" s="80"/>
    </row>
    <row r="13" s="27" customFormat="1" spans="1:38">
      <c r="R13" s="80"/>
    </row>
    <row r="14" s="27" customFormat="1" spans="1:38">
      <c r="R14" s="80"/>
    </row>
    <row r="15" s="27" customFormat="1" spans="1:38">
      <c r="R15" s="80"/>
    </row>
    <row r="16" s="27" customFormat="1" spans="1:38">
      <c r="R16" s="80"/>
    </row>
    <row r="17" s="28" customFormat="1" spans="1:38">
      <c r="A17" s="27"/>
      <c r="B17" s="27"/>
      <c r="C17" s="27"/>
      <c r="D17" s="27"/>
      <c r="E17" s="27"/>
      <c r="F17" s="27"/>
      <c r="G17" s="27"/>
      <c r="H17" s="27"/>
      <c r="I17" s="27"/>
      <c r="J17" s="27"/>
      <c r="K17" s="27"/>
      <c r="L17" s="27"/>
      <c r="M17" s="27"/>
      <c r="N17" s="27"/>
      <c r="O17" s="27"/>
      <c r="P17" s="27"/>
      <c r="Q17" s="27"/>
      <c r="R17" s="80"/>
      <c r="S17" s="27"/>
      <c r="T17" s="27"/>
      <c r="U17" s="27"/>
      <c r="V17" s="27"/>
      <c r="W17" s="27"/>
      <c r="X17" s="27"/>
      <c r="Y17" s="27"/>
      <c r="Z17" s="27"/>
      <c r="AA17" s="27"/>
      <c r="AB17" s="27"/>
      <c r="AC17" s="27"/>
      <c r="AD17" s="27"/>
      <c r="AE17" s="27"/>
      <c r="AF17" s="27"/>
      <c r="AG17" s="27"/>
      <c r="AH17" s="27"/>
      <c r="AI17" s="27"/>
      <c r="AJ17" s="27"/>
      <c r="AK17" s="27"/>
      <c r="AL17" s="27"/>
    </row>
    <row r="18" s="28" customFormat="1" spans="1:38">
      <c r="A18" s="27"/>
      <c r="B18" s="27"/>
      <c r="C18" s="27"/>
      <c r="D18" s="27"/>
      <c r="E18" s="27"/>
      <c r="F18" s="27"/>
      <c r="G18" s="27"/>
      <c r="H18" s="27"/>
      <c r="I18" s="27"/>
      <c r="J18" s="27"/>
      <c r="K18" s="27"/>
      <c r="L18" s="27"/>
      <c r="M18" s="27"/>
      <c r="N18" s="27"/>
      <c r="O18" s="27"/>
      <c r="P18" s="27"/>
      <c r="Q18" s="27"/>
      <c r="R18" s="80"/>
      <c r="S18" s="27"/>
      <c r="T18" s="27"/>
      <c r="U18" s="27"/>
      <c r="V18" s="27"/>
      <c r="W18" s="27"/>
      <c r="X18" s="27"/>
      <c r="Y18" s="27"/>
      <c r="Z18" s="27"/>
      <c r="AA18" s="27"/>
      <c r="AB18" s="27"/>
      <c r="AC18" s="27"/>
      <c r="AD18" s="27"/>
      <c r="AE18" s="27"/>
      <c r="AF18" s="27"/>
      <c r="AG18" s="27"/>
      <c r="AH18" s="27"/>
      <c r="AI18" s="27"/>
      <c r="AJ18" s="27"/>
      <c r="AK18" s="27"/>
      <c r="AL18" s="27"/>
    </row>
    <row r="19" s="28" customFormat="1" spans="1:38">
      <c r="A19" s="27"/>
      <c r="B19" s="27"/>
      <c r="C19" s="27"/>
      <c r="D19" s="27"/>
      <c r="E19" s="27"/>
      <c r="F19" s="27"/>
      <c r="G19" s="27"/>
      <c r="H19" s="27"/>
      <c r="I19" s="27"/>
      <c r="J19" s="27"/>
      <c r="K19" s="27"/>
      <c r="L19" s="27"/>
      <c r="M19" s="27"/>
      <c r="N19" s="27"/>
      <c r="O19" s="27"/>
      <c r="P19" s="27"/>
      <c r="Q19" s="27"/>
      <c r="R19" s="80"/>
      <c r="S19" s="27"/>
      <c r="T19" s="27"/>
      <c r="U19" s="27"/>
      <c r="V19" s="27"/>
      <c r="W19" s="27"/>
      <c r="X19" s="27"/>
      <c r="Y19" s="27"/>
      <c r="Z19" s="27"/>
      <c r="AA19" s="27"/>
      <c r="AB19" s="27"/>
      <c r="AC19" s="27"/>
      <c r="AD19" s="27"/>
      <c r="AE19" s="27"/>
      <c r="AF19" s="27"/>
      <c r="AG19" s="27"/>
      <c r="AH19" s="27"/>
      <c r="AI19" s="27"/>
      <c r="AJ19" s="27"/>
      <c r="AK19" s="27"/>
      <c r="AL19" s="27"/>
    </row>
    <row r="20" s="28" customFormat="1" spans="1:38">
      <c r="A20" s="27"/>
      <c r="B20" s="27"/>
      <c r="C20" s="27"/>
      <c r="D20" s="27"/>
      <c r="E20" s="27"/>
      <c r="F20" s="27"/>
      <c r="G20" s="27"/>
      <c r="H20" s="27"/>
      <c r="I20" s="27"/>
      <c r="J20" s="27"/>
      <c r="K20" s="27"/>
      <c r="L20" s="27"/>
      <c r="M20" s="27"/>
      <c r="N20" s="27"/>
      <c r="O20" s="27"/>
      <c r="P20" s="27"/>
      <c r="Q20" s="27"/>
      <c r="R20" s="80"/>
      <c r="S20" s="27"/>
      <c r="T20" s="27"/>
      <c r="U20" s="27"/>
      <c r="V20" s="27"/>
      <c r="W20" s="27"/>
      <c r="X20" s="27"/>
      <c r="Y20" s="27"/>
      <c r="Z20" s="27"/>
      <c r="AA20" s="27"/>
      <c r="AB20" s="27"/>
      <c r="AC20" s="27"/>
      <c r="AD20" s="27"/>
      <c r="AE20" s="27"/>
      <c r="AF20" s="27"/>
      <c r="AG20" s="27"/>
      <c r="AH20" s="27"/>
      <c r="AI20" s="27"/>
      <c r="AJ20" s="27"/>
      <c r="AK20" s="27"/>
      <c r="AL20" s="27"/>
    </row>
    <row r="21" s="28" customFormat="1" spans="1:38">
      <c r="A21" s="27"/>
      <c r="B21" s="27"/>
      <c r="C21" s="27"/>
      <c r="D21" s="27"/>
      <c r="E21" s="27"/>
      <c r="F21" s="27"/>
      <c r="G21" s="27"/>
      <c r="H21" s="27"/>
      <c r="I21" s="27"/>
      <c r="J21" s="27"/>
      <c r="K21" s="27"/>
      <c r="L21" s="27"/>
      <c r="M21" s="27"/>
      <c r="N21" s="27"/>
      <c r="O21" s="27"/>
      <c r="P21" s="27"/>
      <c r="Q21" s="27"/>
      <c r="R21" s="80"/>
      <c r="S21" s="27"/>
      <c r="T21" s="27"/>
      <c r="U21" s="27"/>
      <c r="V21" s="27"/>
      <c r="W21" s="27"/>
      <c r="X21" s="27"/>
      <c r="Y21" s="27"/>
      <c r="Z21" s="27"/>
      <c r="AA21" s="27"/>
      <c r="AB21" s="27"/>
      <c r="AC21" s="27"/>
      <c r="AD21" s="27"/>
      <c r="AE21" s="27"/>
      <c r="AF21" s="27"/>
      <c r="AG21" s="27"/>
      <c r="AH21" s="27"/>
      <c r="AI21" s="27"/>
      <c r="AJ21" s="27"/>
      <c r="AK21" s="27"/>
      <c r="AL21" s="27"/>
    </row>
    <row r="22" s="28" customFormat="1" spans="1:38">
      <c r="A22" s="27"/>
      <c r="B22" s="27"/>
      <c r="C22" s="27"/>
      <c r="D22" s="27"/>
      <c r="E22" s="27"/>
      <c r="F22" s="27"/>
      <c r="G22" s="27"/>
      <c r="H22" s="27"/>
      <c r="I22" s="27"/>
      <c r="J22" s="27"/>
      <c r="K22" s="27"/>
      <c r="L22" s="27"/>
      <c r="M22" s="27"/>
      <c r="N22" s="27"/>
      <c r="O22" s="27"/>
      <c r="P22" s="27"/>
      <c r="Q22" s="27"/>
      <c r="R22" s="80"/>
      <c r="S22" s="27"/>
      <c r="T22" s="27"/>
      <c r="U22" s="27"/>
      <c r="V22" s="27"/>
      <c r="W22" s="27"/>
      <c r="X22" s="27"/>
      <c r="Y22" s="27"/>
      <c r="Z22" s="27"/>
      <c r="AA22" s="27"/>
      <c r="AB22" s="27"/>
      <c r="AC22" s="27"/>
      <c r="AD22" s="27"/>
      <c r="AE22" s="27"/>
      <c r="AF22" s="27"/>
      <c r="AG22" s="27"/>
      <c r="AH22" s="27"/>
      <c r="AI22" s="27"/>
      <c r="AJ22" s="27"/>
      <c r="AK22" s="27"/>
      <c r="AL22" s="27"/>
    </row>
    <row r="23" s="28" customFormat="1" spans="1:38">
      <c r="A23" s="27"/>
      <c r="B23" s="27"/>
      <c r="C23" s="27"/>
      <c r="D23" s="27"/>
      <c r="E23" s="27"/>
      <c r="F23" s="27"/>
      <c r="G23" s="27"/>
      <c r="H23" s="27"/>
      <c r="I23" s="27"/>
      <c r="J23" s="27"/>
      <c r="K23" s="27"/>
      <c r="L23" s="27"/>
      <c r="M23" s="27"/>
      <c r="N23" s="27"/>
      <c r="O23" s="27"/>
      <c r="P23" s="27"/>
      <c r="Q23" s="27"/>
      <c r="R23" s="80"/>
      <c r="S23" s="27"/>
      <c r="T23" s="27"/>
      <c r="U23" s="27"/>
      <c r="V23" s="27"/>
      <c r="W23" s="27"/>
      <c r="X23" s="27"/>
      <c r="Y23" s="27"/>
      <c r="Z23" s="27"/>
      <c r="AA23" s="27"/>
      <c r="AB23" s="27"/>
      <c r="AC23" s="27"/>
      <c r="AD23" s="27"/>
      <c r="AE23" s="27"/>
      <c r="AF23" s="27"/>
      <c r="AG23" s="27"/>
      <c r="AH23" s="27"/>
      <c r="AI23" s="27"/>
      <c r="AJ23" s="27"/>
      <c r="AK23" s="27"/>
      <c r="AL23" s="27"/>
    </row>
    <row r="24" s="28" customFormat="1" spans="1:38">
      <c r="A24" s="27"/>
      <c r="B24" s="27"/>
      <c r="C24" s="27"/>
      <c r="D24" s="27"/>
      <c r="E24" s="27"/>
      <c r="F24" s="27"/>
      <c r="G24" s="27"/>
      <c r="H24" s="27"/>
      <c r="I24" s="27"/>
      <c r="J24" s="27"/>
      <c r="K24" s="27"/>
      <c r="L24" s="27"/>
      <c r="M24" s="27"/>
      <c r="N24" s="27"/>
      <c r="O24" s="27"/>
      <c r="P24" s="27"/>
      <c r="Q24" s="27"/>
      <c r="R24" s="80"/>
      <c r="S24" s="27"/>
      <c r="T24" s="27"/>
      <c r="U24" s="27"/>
      <c r="V24" s="27"/>
      <c r="W24" s="27"/>
      <c r="X24" s="27"/>
      <c r="Y24" s="27"/>
      <c r="Z24" s="27"/>
      <c r="AA24" s="27"/>
      <c r="AB24" s="27"/>
      <c r="AC24" s="27"/>
      <c r="AD24" s="27"/>
      <c r="AE24" s="27"/>
      <c r="AF24" s="27"/>
      <c r="AG24" s="27"/>
      <c r="AH24" s="27"/>
      <c r="AI24" s="27"/>
      <c r="AJ24" s="27"/>
      <c r="AK24" s="27"/>
      <c r="AL24" s="27"/>
    </row>
    <row r="25" s="28" customFormat="1" spans="1:38">
      <c r="A25" s="27"/>
      <c r="B25" s="27"/>
      <c r="C25" s="27"/>
      <c r="D25" s="27"/>
      <c r="E25" s="27"/>
      <c r="F25" s="27"/>
      <c r="G25" s="27"/>
      <c r="H25" s="27"/>
      <c r="I25" s="27"/>
      <c r="J25" s="27"/>
      <c r="K25" s="27"/>
      <c r="L25" s="27"/>
      <c r="M25" s="27"/>
      <c r="N25" s="27"/>
      <c r="O25" s="27"/>
      <c r="P25" s="27"/>
      <c r="Q25" s="27"/>
      <c r="R25" s="80"/>
      <c r="S25" s="27"/>
      <c r="T25" s="27"/>
      <c r="U25" s="27"/>
      <c r="V25" s="27"/>
      <c r="W25" s="27"/>
      <c r="X25" s="27"/>
      <c r="Y25" s="27"/>
      <c r="Z25" s="27"/>
      <c r="AA25" s="27"/>
      <c r="AB25" s="27"/>
      <c r="AC25" s="27"/>
      <c r="AD25" s="27"/>
      <c r="AE25" s="27"/>
      <c r="AF25" s="27"/>
      <c r="AG25" s="27"/>
      <c r="AH25" s="27"/>
      <c r="AI25" s="27"/>
      <c r="AJ25" s="27"/>
      <c r="AK25" s="27"/>
      <c r="AL25" s="27"/>
    </row>
    <row r="26" s="28" customFormat="1" spans="1:38">
      <c r="A26" s="27"/>
      <c r="B26" s="27"/>
      <c r="C26" s="27"/>
      <c r="D26" s="27"/>
      <c r="E26" s="27"/>
      <c r="F26" s="27"/>
      <c r="G26" s="27"/>
      <c r="H26" s="27"/>
      <c r="I26" s="27"/>
      <c r="J26" s="27"/>
      <c r="K26" s="27"/>
      <c r="L26" s="27"/>
      <c r="M26" s="27"/>
      <c r="N26" s="27"/>
      <c r="O26" s="27"/>
      <c r="P26" s="27"/>
      <c r="Q26" s="27"/>
      <c r="R26" s="80"/>
      <c r="S26" s="27"/>
      <c r="T26" s="27"/>
      <c r="U26" s="27"/>
      <c r="V26" s="27"/>
      <c r="W26" s="27"/>
      <c r="X26" s="27"/>
      <c r="Y26" s="27"/>
      <c r="Z26" s="27"/>
      <c r="AA26" s="27"/>
      <c r="AB26" s="27"/>
      <c r="AC26" s="27"/>
      <c r="AD26" s="27"/>
      <c r="AE26" s="27"/>
      <c r="AF26" s="27"/>
      <c r="AG26" s="27"/>
      <c r="AH26" s="27"/>
      <c r="AI26" s="27"/>
      <c r="AJ26" s="27"/>
      <c r="AK26" s="27"/>
      <c r="AL26" s="27"/>
    </row>
    <row r="27" s="28" customFormat="1" spans="1:38">
      <c r="A27" s="27"/>
      <c r="B27" s="27"/>
      <c r="C27" s="27"/>
      <c r="D27" s="27"/>
      <c r="E27" s="27"/>
      <c r="F27" s="27"/>
      <c r="G27" s="27"/>
      <c r="H27" s="27"/>
      <c r="I27" s="27"/>
      <c r="J27" s="27"/>
      <c r="K27" s="27"/>
      <c r="L27" s="27"/>
      <c r="M27" s="27"/>
      <c r="N27" s="27"/>
      <c r="O27" s="27"/>
      <c r="P27" s="27"/>
      <c r="Q27" s="27"/>
      <c r="R27" s="80"/>
      <c r="S27" s="27"/>
      <c r="T27" s="27"/>
      <c r="U27" s="27"/>
      <c r="V27" s="27"/>
      <c r="W27" s="27"/>
      <c r="X27" s="27"/>
      <c r="Y27" s="27"/>
      <c r="Z27" s="27"/>
      <c r="AA27" s="27"/>
      <c r="AB27" s="27"/>
      <c r="AC27" s="27"/>
      <c r="AD27" s="27"/>
      <c r="AE27" s="27"/>
      <c r="AF27" s="27"/>
      <c r="AG27" s="27"/>
      <c r="AH27" s="27"/>
      <c r="AI27" s="27"/>
      <c r="AJ27" s="27"/>
      <c r="AK27" s="27"/>
      <c r="AL27" s="27"/>
    </row>
    <row r="28" s="28" customFormat="1" spans="1:38">
      <c r="A28" s="27"/>
      <c r="B28" s="27"/>
      <c r="C28" s="27"/>
      <c r="D28" s="27"/>
      <c r="E28" s="27"/>
      <c r="F28" s="27"/>
      <c r="G28" s="27"/>
      <c r="H28" s="27"/>
      <c r="I28" s="27"/>
      <c r="J28" s="27"/>
      <c r="K28" s="27"/>
      <c r="L28" s="27"/>
      <c r="M28" s="27"/>
      <c r="N28" s="27"/>
      <c r="O28" s="27"/>
      <c r="P28" s="27"/>
      <c r="Q28" s="27"/>
      <c r="R28" s="80"/>
      <c r="S28" s="27"/>
      <c r="T28" s="27"/>
      <c r="U28" s="27"/>
      <c r="V28" s="27"/>
      <c r="W28" s="27"/>
      <c r="X28" s="27"/>
      <c r="Y28" s="27"/>
      <c r="Z28" s="27"/>
      <c r="AA28" s="27"/>
      <c r="AB28" s="27"/>
      <c r="AC28" s="27"/>
      <c r="AD28" s="27"/>
      <c r="AE28" s="27"/>
      <c r="AF28" s="27"/>
      <c r="AG28" s="27"/>
      <c r="AH28" s="27"/>
      <c r="AI28" s="27"/>
      <c r="AJ28" s="27"/>
      <c r="AK28" s="27"/>
      <c r="AL28" s="27"/>
    </row>
    <row r="29" s="28" customFormat="1" spans="1:38">
      <c r="A29" s="27"/>
      <c r="B29" s="27"/>
      <c r="C29" s="27"/>
      <c r="D29" s="27"/>
      <c r="E29" s="27"/>
      <c r="F29" s="27"/>
      <c r="G29" s="27"/>
      <c r="H29" s="27"/>
      <c r="I29" s="27"/>
      <c r="J29" s="27"/>
      <c r="K29" s="27"/>
      <c r="L29" s="27"/>
      <c r="M29" s="27"/>
      <c r="N29" s="27"/>
      <c r="O29" s="27"/>
      <c r="P29" s="27"/>
      <c r="Q29" s="27"/>
      <c r="R29" s="80"/>
      <c r="S29" s="27"/>
      <c r="T29" s="27"/>
      <c r="U29" s="27"/>
      <c r="V29" s="27"/>
      <c r="W29" s="27"/>
      <c r="X29" s="27"/>
      <c r="Y29" s="27"/>
      <c r="Z29" s="27"/>
      <c r="AA29" s="27"/>
      <c r="AB29" s="27"/>
      <c r="AC29" s="27"/>
      <c r="AD29" s="27"/>
      <c r="AE29" s="27"/>
      <c r="AF29" s="27"/>
      <c r="AG29" s="27"/>
      <c r="AH29" s="27"/>
      <c r="AI29" s="27"/>
      <c r="AJ29" s="27"/>
      <c r="AK29" s="27"/>
      <c r="AL29" s="27"/>
    </row>
    <row r="30" s="28" customFormat="1" spans="1:38">
      <c r="A30" s="27"/>
      <c r="B30" s="27"/>
      <c r="C30" s="27"/>
      <c r="D30" s="27"/>
      <c r="E30" s="27"/>
      <c r="F30" s="27"/>
      <c r="G30" s="27"/>
      <c r="H30" s="27"/>
      <c r="I30" s="27"/>
      <c r="J30" s="27"/>
      <c r="K30" s="27"/>
      <c r="L30" s="27"/>
      <c r="M30" s="27"/>
      <c r="N30" s="27"/>
      <c r="O30" s="27"/>
      <c r="P30" s="27"/>
      <c r="Q30" s="27"/>
      <c r="R30" s="80"/>
      <c r="S30" s="27"/>
      <c r="T30" s="27"/>
      <c r="U30" s="27"/>
      <c r="V30" s="27"/>
      <c r="W30" s="27"/>
      <c r="X30" s="27"/>
      <c r="Y30" s="27"/>
      <c r="Z30" s="27"/>
      <c r="AA30" s="27"/>
      <c r="AB30" s="27"/>
      <c r="AC30" s="27"/>
      <c r="AD30" s="27"/>
      <c r="AE30" s="27"/>
      <c r="AF30" s="27"/>
      <c r="AG30" s="27"/>
      <c r="AH30" s="27"/>
      <c r="AI30" s="27"/>
      <c r="AJ30" s="27"/>
      <c r="AK30" s="27"/>
      <c r="AL30" s="27"/>
    </row>
    <row r="31" s="28" customFormat="1" spans="1:38">
      <c r="A31" s="27"/>
      <c r="B31" s="27"/>
      <c r="C31" s="27"/>
      <c r="D31" s="27"/>
      <c r="E31" s="27"/>
      <c r="F31" s="27"/>
      <c r="G31" s="27"/>
      <c r="H31" s="27"/>
      <c r="I31" s="27"/>
      <c r="J31" s="27"/>
      <c r="K31" s="27"/>
      <c r="L31" s="27"/>
      <c r="M31" s="27"/>
      <c r="N31" s="27"/>
      <c r="O31" s="27"/>
      <c r="P31" s="27"/>
      <c r="Q31" s="27"/>
      <c r="R31" s="80"/>
      <c r="S31" s="27"/>
      <c r="T31" s="27"/>
      <c r="U31" s="27"/>
      <c r="V31" s="27"/>
      <c r="W31" s="27"/>
      <c r="X31" s="27"/>
      <c r="Y31" s="27"/>
      <c r="Z31" s="27"/>
      <c r="AA31" s="27"/>
      <c r="AB31" s="27"/>
      <c r="AC31" s="27"/>
      <c r="AD31" s="27"/>
      <c r="AE31" s="27"/>
      <c r="AF31" s="27"/>
      <c r="AG31" s="27"/>
      <c r="AH31" s="27"/>
      <c r="AI31" s="27"/>
      <c r="AJ31" s="27"/>
      <c r="AK31" s="27"/>
      <c r="AL31" s="27"/>
    </row>
    <row r="32" s="28" customFormat="1" spans="1:38">
      <c r="A32" s="27"/>
      <c r="B32" s="27"/>
      <c r="C32" s="27"/>
      <c r="D32" s="27"/>
      <c r="E32" s="27"/>
      <c r="F32" s="27"/>
      <c r="G32" s="27"/>
      <c r="H32" s="27"/>
      <c r="I32" s="27"/>
      <c r="J32" s="27"/>
      <c r="K32" s="27"/>
      <c r="L32" s="27"/>
      <c r="M32" s="27"/>
      <c r="N32" s="27"/>
      <c r="O32" s="27"/>
      <c r="P32" s="27"/>
      <c r="Q32" s="27"/>
      <c r="R32" s="80"/>
      <c r="S32" s="27"/>
      <c r="T32" s="27"/>
      <c r="U32" s="27"/>
      <c r="V32" s="27"/>
      <c r="W32" s="27"/>
      <c r="X32" s="27"/>
      <c r="Y32" s="27"/>
      <c r="Z32" s="27"/>
      <c r="AA32" s="27"/>
      <c r="AB32" s="27"/>
      <c r="AC32" s="27"/>
      <c r="AD32" s="27"/>
      <c r="AE32" s="27"/>
      <c r="AF32" s="27"/>
      <c r="AG32" s="27"/>
      <c r="AH32" s="27"/>
      <c r="AI32" s="27"/>
      <c r="AJ32" s="27"/>
      <c r="AK32" s="27"/>
      <c r="AL32" s="27"/>
    </row>
    <row r="33" s="28" customFormat="1" spans="1:38">
      <c r="A33" s="27"/>
      <c r="B33" s="27"/>
      <c r="C33" s="27"/>
      <c r="D33" s="27"/>
      <c r="E33" s="27"/>
      <c r="F33" s="27"/>
      <c r="G33" s="27"/>
      <c r="H33" s="27"/>
      <c r="I33" s="27"/>
      <c r="J33" s="27"/>
      <c r="K33" s="27"/>
      <c r="L33" s="27"/>
      <c r="M33" s="27"/>
      <c r="N33" s="27"/>
      <c r="O33" s="27"/>
      <c r="P33" s="27"/>
      <c r="Q33" s="27"/>
      <c r="R33" s="80"/>
      <c r="S33" s="27"/>
      <c r="T33" s="27"/>
      <c r="U33" s="27"/>
      <c r="V33" s="27"/>
      <c r="W33" s="27"/>
      <c r="X33" s="27"/>
      <c r="Y33" s="27"/>
      <c r="Z33" s="27"/>
      <c r="AA33" s="27"/>
      <c r="AB33" s="27"/>
      <c r="AC33" s="27"/>
      <c r="AD33" s="27"/>
      <c r="AE33" s="27"/>
      <c r="AF33" s="27"/>
      <c r="AG33" s="27"/>
      <c r="AH33" s="27"/>
      <c r="AI33" s="27"/>
      <c r="AJ33" s="27"/>
      <c r="AK33" s="27"/>
      <c r="AL33" s="27"/>
    </row>
    <row r="34" s="28" customFormat="1" spans="1:38">
      <c r="A34" s="27"/>
      <c r="B34" s="27"/>
      <c r="C34" s="27"/>
      <c r="D34" s="27"/>
      <c r="E34" s="27"/>
      <c r="F34" s="27"/>
      <c r="G34" s="27"/>
      <c r="H34" s="27"/>
      <c r="I34" s="27"/>
      <c r="J34" s="27"/>
      <c r="K34" s="27"/>
      <c r="L34" s="27"/>
      <c r="M34" s="27"/>
      <c r="N34" s="27"/>
      <c r="O34" s="27"/>
      <c r="P34" s="27"/>
      <c r="Q34" s="27"/>
      <c r="R34" s="80"/>
      <c r="S34" s="27"/>
      <c r="T34" s="27"/>
      <c r="U34" s="27"/>
      <c r="V34" s="27"/>
      <c r="W34" s="27"/>
      <c r="X34" s="27"/>
      <c r="Y34" s="27"/>
      <c r="Z34" s="27"/>
      <c r="AA34" s="27"/>
      <c r="AB34" s="27"/>
      <c r="AC34" s="27"/>
      <c r="AD34" s="27"/>
      <c r="AE34" s="27"/>
      <c r="AF34" s="27"/>
      <c r="AG34" s="27"/>
      <c r="AH34" s="27"/>
      <c r="AI34" s="27"/>
      <c r="AJ34" s="27"/>
      <c r="AK34" s="27"/>
      <c r="AL34" s="27"/>
    </row>
    <row r="35" s="28" customFormat="1" spans="1:38">
      <c r="A35" s="27"/>
      <c r="B35" s="27"/>
      <c r="C35" s="27"/>
      <c r="D35" s="27"/>
      <c r="E35" s="27"/>
      <c r="F35" s="27"/>
      <c r="G35" s="27"/>
      <c r="H35" s="27"/>
      <c r="I35" s="27"/>
      <c r="J35" s="27"/>
      <c r="K35" s="27"/>
      <c r="L35" s="27"/>
      <c r="M35" s="27"/>
      <c r="N35" s="27"/>
      <c r="O35" s="27"/>
      <c r="P35" s="27"/>
      <c r="Q35" s="27"/>
      <c r="R35" s="80"/>
      <c r="S35" s="27"/>
      <c r="T35" s="27"/>
      <c r="U35" s="27"/>
      <c r="V35" s="27"/>
      <c r="W35" s="27"/>
      <c r="X35" s="27"/>
      <c r="Y35" s="27"/>
      <c r="Z35" s="27"/>
      <c r="AA35" s="27"/>
      <c r="AB35" s="27"/>
      <c r="AC35" s="27"/>
      <c r="AD35" s="27"/>
      <c r="AE35" s="27"/>
      <c r="AF35" s="27"/>
      <c r="AG35" s="27"/>
      <c r="AH35" s="27"/>
      <c r="AI35" s="27"/>
      <c r="AJ35" s="27"/>
      <c r="AK35" s="27"/>
      <c r="AL35" s="27"/>
    </row>
    <row r="36" s="28" customFormat="1" spans="1:38">
      <c r="A36" s="27"/>
      <c r="B36" s="27"/>
      <c r="C36" s="27"/>
      <c r="D36" s="27"/>
      <c r="E36" s="27"/>
      <c r="F36" s="27"/>
      <c r="G36" s="27"/>
      <c r="H36" s="27"/>
      <c r="I36" s="27"/>
      <c r="J36" s="27"/>
      <c r="K36" s="27"/>
      <c r="L36" s="27"/>
      <c r="M36" s="27"/>
      <c r="N36" s="27"/>
      <c r="O36" s="27"/>
      <c r="P36" s="27"/>
      <c r="Q36" s="27"/>
      <c r="R36" s="80"/>
      <c r="S36" s="27"/>
      <c r="T36" s="27"/>
      <c r="U36" s="27"/>
      <c r="V36" s="27"/>
      <c r="W36" s="27"/>
      <c r="X36" s="27"/>
      <c r="Y36" s="27"/>
      <c r="Z36" s="27"/>
      <c r="AA36" s="27"/>
      <c r="AB36" s="27"/>
      <c r="AC36" s="27"/>
      <c r="AD36" s="27"/>
      <c r="AE36" s="27"/>
      <c r="AF36" s="27"/>
      <c r="AG36" s="27"/>
      <c r="AH36" s="27"/>
      <c r="AI36" s="27"/>
      <c r="AJ36" s="27"/>
      <c r="AK36" s="27"/>
      <c r="AL36" s="27"/>
    </row>
    <row r="37" s="28" customFormat="1" spans="1:38">
      <c r="A37" s="27"/>
      <c r="B37" s="27"/>
      <c r="C37" s="27"/>
      <c r="D37" s="27"/>
      <c r="E37" s="27"/>
      <c r="F37" s="27"/>
      <c r="G37" s="27"/>
      <c r="H37" s="27"/>
      <c r="I37" s="27"/>
      <c r="J37" s="27"/>
      <c r="K37" s="27"/>
      <c r="L37" s="27"/>
      <c r="M37" s="27"/>
      <c r="N37" s="27"/>
      <c r="O37" s="27"/>
      <c r="P37" s="27"/>
      <c r="Q37" s="27"/>
      <c r="R37" s="80"/>
      <c r="S37" s="27"/>
      <c r="T37" s="27"/>
      <c r="U37" s="27"/>
      <c r="V37" s="27"/>
      <c r="W37" s="27"/>
      <c r="X37" s="27"/>
      <c r="Y37" s="27"/>
      <c r="Z37" s="27"/>
      <c r="AA37" s="27"/>
      <c r="AB37" s="27"/>
      <c r="AC37" s="27"/>
      <c r="AD37" s="27"/>
      <c r="AE37" s="27"/>
      <c r="AF37" s="27"/>
      <c r="AG37" s="27"/>
      <c r="AH37" s="27"/>
      <c r="AI37" s="27"/>
      <c r="AJ37" s="27"/>
      <c r="AK37" s="27"/>
      <c r="AL37" s="27"/>
    </row>
    <row r="38" s="28" customFormat="1" spans="1:38">
      <c r="A38" s="27"/>
      <c r="B38" s="27"/>
      <c r="C38" s="27"/>
      <c r="D38" s="27"/>
      <c r="E38" s="27"/>
      <c r="F38" s="27"/>
      <c r="G38" s="27"/>
      <c r="H38" s="27"/>
      <c r="I38" s="27"/>
      <c r="J38" s="27"/>
      <c r="K38" s="27"/>
      <c r="L38" s="27"/>
      <c r="M38" s="27"/>
      <c r="N38" s="27"/>
      <c r="O38" s="27"/>
      <c r="P38" s="27"/>
      <c r="Q38" s="27"/>
      <c r="R38" s="80"/>
      <c r="S38" s="27"/>
      <c r="T38" s="27"/>
      <c r="U38" s="27"/>
      <c r="V38" s="27"/>
      <c r="W38" s="27"/>
      <c r="X38" s="27"/>
      <c r="Y38" s="27"/>
      <c r="Z38" s="27"/>
      <c r="AA38" s="27"/>
      <c r="AB38" s="27"/>
      <c r="AC38" s="27"/>
      <c r="AD38" s="27"/>
      <c r="AE38" s="27"/>
      <c r="AF38" s="27"/>
      <c r="AG38" s="27"/>
      <c r="AH38" s="27"/>
      <c r="AI38" s="27"/>
      <c r="AJ38" s="27"/>
      <c r="AK38" s="27"/>
      <c r="AL38" s="27"/>
    </row>
    <row r="39" s="28" customFormat="1" spans="1:38">
      <c r="A39" s="27"/>
      <c r="B39" s="27"/>
      <c r="C39" s="27"/>
      <c r="D39" s="27"/>
      <c r="E39" s="27"/>
      <c r="F39" s="27"/>
      <c r="G39" s="27"/>
      <c r="H39" s="27"/>
      <c r="I39" s="27"/>
      <c r="J39" s="27"/>
      <c r="K39" s="27"/>
      <c r="L39" s="27"/>
      <c r="M39" s="27"/>
      <c r="N39" s="27"/>
      <c r="O39" s="27"/>
      <c r="P39" s="27"/>
      <c r="Q39" s="27"/>
      <c r="R39" s="80"/>
      <c r="S39" s="27"/>
      <c r="T39" s="27"/>
      <c r="U39" s="27"/>
      <c r="V39" s="27"/>
      <c r="W39" s="27"/>
      <c r="X39" s="27"/>
      <c r="Y39" s="27"/>
      <c r="Z39" s="27"/>
      <c r="AA39" s="27"/>
      <c r="AB39" s="27"/>
      <c r="AC39" s="27"/>
      <c r="AD39" s="27"/>
      <c r="AE39" s="27"/>
      <c r="AF39" s="27"/>
      <c r="AG39" s="27"/>
      <c r="AH39" s="27"/>
      <c r="AI39" s="27"/>
      <c r="AJ39" s="27"/>
      <c r="AK39" s="27"/>
      <c r="AL39" s="27"/>
    </row>
    <row r="40" s="28" customFormat="1" spans="1:38">
      <c r="A40" s="27"/>
      <c r="B40" s="27"/>
      <c r="C40" s="27"/>
      <c r="D40" s="27"/>
      <c r="E40" s="27"/>
      <c r="F40" s="27"/>
      <c r="G40" s="27"/>
      <c r="H40" s="27"/>
      <c r="I40" s="27"/>
      <c r="J40" s="27"/>
      <c r="K40" s="27"/>
      <c r="L40" s="27"/>
      <c r="M40" s="27"/>
      <c r="N40" s="27"/>
      <c r="O40" s="27"/>
      <c r="P40" s="27"/>
      <c r="Q40" s="27"/>
      <c r="R40" s="80"/>
      <c r="S40" s="27"/>
      <c r="T40" s="27"/>
      <c r="U40" s="27"/>
      <c r="V40" s="27"/>
      <c r="W40" s="27"/>
      <c r="X40" s="27"/>
      <c r="Y40" s="27"/>
      <c r="Z40" s="27"/>
      <c r="AA40" s="27"/>
      <c r="AB40" s="27"/>
      <c r="AC40" s="27"/>
      <c r="AD40" s="27"/>
      <c r="AE40" s="27"/>
      <c r="AF40" s="27"/>
      <c r="AG40" s="27"/>
      <c r="AH40" s="27"/>
      <c r="AI40" s="27"/>
      <c r="AJ40" s="27"/>
      <c r="AK40" s="27"/>
      <c r="AL40" s="27"/>
    </row>
    <row r="41" s="28" customFormat="1" spans="1:38">
      <c r="A41" s="27"/>
      <c r="B41" s="27"/>
      <c r="C41" s="27"/>
      <c r="D41" s="27"/>
      <c r="E41" s="27"/>
      <c r="F41" s="27"/>
      <c r="G41" s="27"/>
      <c r="H41" s="27"/>
      <c r="I41" s="27"/>
      <c r="J41" s="27"/>
      <c r="K41" s="27"/>
      <c r="L41" s="27"/>
      <c r="M41" s="27"/>
      <c r="N41" s="27"/>
      <c r="O41" s="27"/>
      <c r="P41" s="27"/>
      <c r="Q41" s="27"/>
      <c r="R41" s="80"/>
      <c r="S41" s="27"/>
      <c r="T41" s="27"/>
      <c r="U41" s="27"/>
      <c r="V41" s="27"/>
      <c r="W41" s="27"/>
      <c r="X41" s="27"/>
      <c r="Y41" s="27"/>
      <c r="Z41" s="27"/>
      <c r="AA41" s="27"/>
      <c r="AB41" s="27"/>
      <c r="AC41" s="27"/>
      <c r="AD41" s="27"/>
      <c r="AE41" s="27"/>
      <c r="AF41" s="27"/>
      <c r="AG41" s="27"/>
      <c r="AH41" s="27"/>
      <c r="AI41" s="27"/>
      <c r="AJ41" s="27"/>
      <c r="AK41" s="27"/>
      <c r="AL41" s="27"/>
    </row>
    <row r="42" s="28" customFormat="1" spans="1:38">
      <c r="A42" s="27"/>
      <c r="B42" s="27"/>
      <c r="C42" s="27"/>
      <c r="D42" s="27"/>
      <c r="E42" s="27"/>
      <c r="F42" s="27"/>
      <c r="G42" s="27"/>
      <c r="H42" s="27"/>
      <c r="I42" s="27"/>
      <c r="J42" s="27"/>
      <c r="K42" s="27"/>
      <c r="L42" s="27"/>
      <c r="M42" s="27"/>
      <c r="N42" s="27"/>
      <c r="O42" s="27"/>
      <c r="P42" s="27"/>
      <c r="Q42" s="27"/>
      <c r="R42" s="80"/>
      <c r="S42" s="27"/>
      <c r="T42" s="27"/>
      <c r="U42" s="27"/>
      <c r="V42" s="27"/>
      <c r="W42" s="27"/>
      <c r="X42" s="27"/>
      <c r="Y42" s="27"/>
      <c r="Z42" s="27"/>
      <c r="AA42" s="27"/>
      <c r="AB42" s="27"/>
      <c r="AC42" s="27"/>
      <c r="AD42" s="27"/>
      <c r="AE42" s="27"/>
      <c r="AF42" s="27"/>
      <c r="AG42" s="27"/>
      <c r="AH42" s="27"/>
      <c r="AI42" s="27"/>
      <c r="AJ42" s="27"/>
      <c r="AK42" s="27"/>
      <c r="AL42" s="27"/>
    </row>
    <row r="43" s="28" customFormat="1" spans="1:38">
      <c r="A43" s="27"/>
      <c r="B43" s="27"/>
      <c r="C43" s="27"/>
      <c r="D43" s="27"/>
      <c r="E43" s="27"/>
      <c r="F43" s="27"/>
      <c r="G43" s="27"/>
      <c r="H43" s="27"/>
      <c r="I43" s="27"/>
      <c r="J43" s="27"/>
      <c r="K43" s="27"/>
      <c r="L43" s="27"/>
      <c r="M43" s="27"/>
      <c r="N43" s="27"/>
      <c r="O43" s="27"/>
      <c r="P43" s="27"/>
      <c r="Q43" s="27"/>
      <c r="R43" s="80"/>
      <c r="S43" s="27"/>
      <c r="T43" s="27"/>
      <c r="U43" s="27"/>
      <c r="V43" s="27"/>
      <c r="W43" s="27"/>
      <c r="X43" s="27"/>
      <c r="Y43" s="27"/>
      <c r="Z43" s="27"/>
      <c r="AA43" s="27"/>
      <c r="AB43" s="27"/>
      <c r="AC43" s="27"/>
      <c r="AD43" s="27"/>
      <c r="AE43" s="27"/>
      <c r="AF43" s="27"/>
      <c r="AG43" s="27"/>
      <c r="AH43" s="27"/>
      <c r="AI43" s="27"/>
      <c r="AJ43" s="27"/>
      <c r="AK43" s="27"/>
      <c r="AL43" s="27"/>
    </row>
    <row r="44" s="28" customFormat="1" spans="1:38">
      <c r="A44" s="27"/>
      <c r="B44" s="27"/>
      <c r="C44" s="27"/>
      <c r="D44" s="27"/>
      <c r="E44" s="27"/>
      <c r="F44" s="27"/>
      <c r="G44" s="27"/>
      <c r="H44" s="27"/>
      <c r="I44" s="27"/>
      <c r="J44" s="27"/>
      <c r="K44" s="27"/>
      <c r="L44" s="27"/>
      <c r="M44" s="27"/>
      <c r="N44" s="27"/>
      <c r="O44" s="27"/>
      <c r="P44" s="27"/>
      <c r="Q44" s="27"/>
      <c r="R44" s="80"/>
      <c r="S44" s="27"/>
      <c r="T44" s="27"/>
      <c r="U44" s="27"/>
      <c r="V44" s="27"/>
      <c r="W44" s="27"/>
      <c r="X44" s="27"/>
      <c r="Y44" s="27"/>
      <c r="Z44" s="27"/>
      <c r="AA44" s="27"/>
      <c r="AB44" s="27"/>
      <c r="AC44" s="27"/>
      <c r="AD44" s="27"/>
      <c r="AE44" s="27"/>
      <c r="AF44" s="27"/>
      <c r="AG44" s="27"/>
      <c r="AH44" s="27"/>
      <c r="AI44" s="27"/>
      <c r="AJ44" s="27"/>
      <c r="AK44" s="27"/>
      <c r="AL44" s="27"/>
    </row>
    <row r="45" s="28" customFormat="1" spans="1:38">
      <c r="A45" s="27"/>
      <c r="B45" s="27"/>
      <c r="C45" s="27"/>
      <c r="D45" s="27"/>
      <c r="E45" s="27"/>
      <c r="F45" s="27"/>
      <c r="G45" s="27"/>
      <c r="H45" s="27"/>
      <c r="I45" s="27"/>
      <c r="J45" s="27"/>
      <c r="K45" s="27"/>
      <c r="L45" s="27"/>
      <c r="M45" s="27"/>
      <c r="N45" s="27"/>
      <c r="O45" s="27"/>
      <c r="P45" s="27"/>
      <c r="Q45" s="27"/>
      <c r="R45" s="80"/>
      <c r="S45" s="27"/>
      <c r="T45" s="27"/>
      <c r="U45" s="27"/>
      <c r="V45" s="27"/>
      <c r="W45" s="27"/>
      <c r="X45" s="27"/>
      <c r="Y45" s="27"/>
      <c r="Z45" s="27"/>
      <c r="AA45" s="27"/>
      <c r="AB45" s="27"/>
      <c r="AC45" s="27"/>
      <c r="AD45" s="27"/>
      <c r="AE45" s="27"/>
      <c r="AF45" s="27"/>
      <c r="AG45" s="27"/>
      <c r="AH45" s="27"/>
      <c r="AI45" s="27"/>
      <c r="AJ45" s="27"/>
      <c r="AK45" s="27"/>
      <c r="AL45" s="27"/>
    </row>
    <row r="46" s="28" customFormat="1" spans="1:38">
      <c r="A46" s="27"/>
      <c r="B46" s="27"/>
      <c r="C46" s="27"/>
      <c r="D46" s="27"/>
      <c r="E46" s="27"/>
      <c r="F46" s="27"/>
      <c r="G46" s="27"/>
      <c r="H46" s="27"/>
      <c r="I46" s="27"/>
      <c r="J46" s="27"/>
      <c r="K46" s="27"/>
      <c r="L46" s="27"/>
      <c r="M46" s="27"/>
      <c r="N46" s="27"/>
      <c r="O46" s="27"/>
      <c r="P46" s="27"/>
      <c r="Q46" s="27"/>
      <c r="R46" s="80"/>
      <c r="S46" s="27"/>
      <c r="T46" s="27"/>
      <c r="U46" s="27"/>
      <c r="V46" s="27"/>
      <c r="W46" s="27"/>
      <c r="X46" s="27"/>
      <c r="Y46" s="27"/>
      <c r="Z46" s="27"/>
      <c r="AA46" s="27"/>
      <c r="AB46" s="27"/>
      <c r="AC46" s="27"/>
      <c r="AD46" s="27"/>
      <c r="AE46" s="27"/>
      <c r="AF46" s="27"/>
      <c r="AG46" s="27"/>
      <c r="AH46" s="27"/>
      <c r="AI46" s="27"/>
      <c r="AJ46" s="27"/>
      <c r="AK46" s="27"/>
      <c r="AL46" s="27"/>
    </row>
    <row r="47" s="28" customFormat="1" spans="1:38">
      <c r="A47" s="27"/>
      <c r="B47" s="27"/>
      <c r="C47" s="27"/>
      <c r="D47" s="27"/>
      <c r="E47" s="27"/>
      <c r="F47" s="27"/>
      <c r="G47" s="27"/>
      <c r="H47" s="27"/>
      <c r="I47" s="27"/>
      <c r="J47" s="27"/>
      <c r="K47" s="27"/>
      <c r="L47" s="27"/>
      <c r="M47" s="27"/>
      <c r="N47" s="27"/>
      <c r="O47" s="27"/>
      <c r="P47" s="27"/>
      <c r="Q47" s="27"/>
      <c r="R47" s="80"/>
      <c r="S47" s="27"/>
      <c r="T47" s="27"/>
      <c r="U47" s="27"/>
      <c r="V47" s="27"/>
      <c r="W47" s="27"/>
      <c r="X47" s="27"/>
      <c r="Y47" s="27"/>
      <c r="Z47" s="27"/>
      <c r="AA47" s="27"/>
      <c r="AB47" s="27"/>
      <c r="AC47" s="27"/>
      <c r="AD47" s="27"/>
      <c r="AE47" s="27"/>
      <c r="AF47" s="27"/>
      <c r="AG47" s="27"/>
      <c r="AH47" s="27"/>
      <c r="AI47" s="27"/>
      <c r="AJ47" s="27"/>
      <c r="AK47" s="27"/>
      <c r="AL47" s="27"/>
    </row>
    <row r="48" s="28" customFormat="1" spans="1:38">
      <c r="A48" s="27"/>
      <c r="B48" s="27"/>
      <c r="C48" s="27"/>
      <c r="D48" s="27"/>
      <c r="E48" s="27"/>
      <c r="F48" s="27"/>
      <c r="G48" s="27"/>
      <c r="H48" s="27"/>
      <c r="I48" s="27"/>
      <c r="J48" s="27"/>
      <c r="K48" s="27"/>
      <c r="L48" s="27"/>
      <c r="M48" s="27"/>
      <c r="N48" s="27"/>
      <c r="O48" s="27"/>
      <c r="P48" s="27"/>
      <c r="Q48" s="27"/>
      <c r="R48" s="80"/>
      <c r="S48" s="27"/>
      <c r="T48" s="27"/>
      <c r="U48" s="27"/>
      <c r="V48" s="27"/>
      <c r="W48" s="27"/>
      <c r="X48" s="27"/>
      <c r="Y48" s="27"/>
      <c r="Z48" s="27"/>
      <c r="AA48" s="27"/>
      <c r="AB48" s="27"/>
      <c r="AC48" s="27"/>
      <c r="AD48" s="27"/>
      <c r="AE48" s="27"/>
      <c r="AF48" s="27"/>
      <c r="AG48" s="27"/>
      <c r="AH48" s="27"/>
      <c r="AI48" s="27"/>
      <c r="AJ48" s="27"/>
      <c r="AK48" s="27"/>
      <c r="AL48" s="27"/>
    </row>
    <row r="49" s="28" customFormat="1" spans="1:38">
      <c r="A49" s="27"/>
      <c r="B49" s="27"/>
      <c r="C49" s="27"/>
      <c r="D49" s="27"/>
      <c r="E49" s="27"/>
      <c r="F49" s="27"/>
      <c r="G49" s="27"/>
      <c r="H49" s="27"/>
      <c r="I49" s="27"/>
      <c r="J49" s="27"/>
      <c r="K49" s="27"/>
      <c r="L49" s="27"/>
      <c r="M49" s="27"/>
      <c r="N49" s="27"/>
      <c r="O49" s="27"/>
      <c r="P49" s="27"/>
      <c r="Q49" s="27"/>
      <c r="R49" s="80"/>
      <c r="S49" s="27"/>
      <c r="T49" s="27"/>
      <c r="U49" s="27"/>
      <c r="V49" s="27"/>
      <c r="W49" s="27"/>
      <c r="X49" s="27"/>
      <c r="Y49" s="27"/>
      <c r="Z49" s="27"/>
      <c r="AA49" s="27"/>
      <c r="AB49" s="27"/>
      <c r="AC49" s="27"/>
      <c r="AD49" s="27"/>
      <c r="AE49" s="27"/>
      <c r="AF49" s="27"/>
      <c r="AG49" s="27"/>
      <c r="AH49" s="27"/>
      <c r="AI49" s="27"/>
      <c r="AJ49" s="27"/>
      <c r="AK49" s="27"/>
      <c r="AL49" s="27"/>
    </row>
    <row r="50" s="28" customFormat="1" spans="1:38">
      <c r="A50" s="27"/>
      <c r="B50" s="27"/>
      <c r="C50" s="27"/>
      <c r="D50" s="27"/>
      <c r="E50" s="27"/>
      <c r="F50" s="27"/>
      <c r="G50" s="27"/>
      <c r="H50" s="27"/>
      <c r="I50" s="27"/>
      <c r="J50" s="27"/>
      <c r="K50" s="27"/>
      <c r="L50" s="27"/>
      <c r="M50" s="27"/>
      <c r="N50" s="27"/>
      <c r="O50" s="27"/>
      <c r="P50" s="27"/>
      <c r="Q50" s="27"/>
      <c r="R50" s="80"/>
      <c r="S50" s="27"/>
      <c r="T50" s="27"/>
      <c r="U50" s="27"/>
      <c r="V50" s="27"/>
      <c r="W50" s="27"/>
      <c r="X50" s="27"/>
      <c r="Y50" s="27"/>
      <c r="Z50" s="27"/>
      <c r="AA50" s="27"/>
      <c r="AB50" s="27"/>
      <c r="AC50" s="27"/>
      <c r="AD50" s="27"/>
      <c r="AE50" s="27"/>
      <c r="AF50" s="27"/>
      <c r="AG50" s="27"/>
      <c r="AH50" s="27"/>
      <c r="AI50" s="27"/>
      <c r="AJ50" s="27"/>
      <c r="AK50" s="27"/>
      <c r="AL50" s="27"/>
    </row>
    <row r="51" s="28" customFormat="1" spans="1:38">
      <c r="A51" s="27"/>
      <c r="B51" s="27"/>
      <c r="C51" s="27"/>
      <c r="D51" s="27"/>
      <c r="E51" s="27"/>
      <c r="F51" s="27"/>
      <c r="G51" s="27"/>
      <c r="H51" s="27"/>
      <c r="I51" s="27"/>
      <c r="J51" s="27"/>
      <c r="K51" s="27"/>
      <c r="L51" s="27"/>
      <c r="M51" s="27"/>
      <c r="N51" s="27"/>
      <c r="O51" s="27"/>
      <c r="P51" s="27"/>
      <c r="Q51" s="27"/>
      <c r="R51" s="80"/>
      <c r="S51" s="27"/>
      <c r="T51" s="27"/>
      <c r="U51" s="27"/>
      <c r="V51" s="27"/>
      <c r="W51" s="27"/>
      <c r="X51" s="27"/>
      <c r="Y51" s="27"/>
      <c r="Z51" s="27"/>
      <c r="AA51" s="27"/>
      <c r="AB51" s="27"/>
      <c r="AC51" s="27"/>
      <c r="AD51" s="27"/>
      <c r="AE51" s="27"/>
      <c r="AF51" s="27"/>
      <c r="AG51" s="27"/>
      <c r="AH51" s="27"/>
      <c r="AI51" s="27"/>
      <c r="AJ51" s="27"/>
      <c r="AK51" s="27"/>
      <c r="AL51" s="27"/>
    </row>
    <row r="52" s="28" customFormat="1" spans="1:38">
      <c r="A52" s="27"/>
      <c r="B52" s="27"/>
      <c r="C52" s="27"/>
      <c r="D52" s="27"/>
      <c r="E52" s="27"/>
      <c r="F52" s="27"/>
      <c r="G52" s="27"/>
      <c r="H52" s="27"/>
      <c r="I52" s="27"/>
      <c r="J52" s="27"/>
      <c r="K52" s="27"/>
      <c r="L52" s="27"/>
      <c r="M52" s="27"/>
      <c r="N52" s="27"/>
      <c r="O52" s="27"/>
      <c r="P52" s="27"/>
      <c r="Q52" s="27"/>
      <c r="R52" s="80"/>
      <c r="S52" s="27"/>
      <c r="T52" s="27"/>
      <c r="U52" s="27"/>
      <c r="V52" s="27"/>
      <c r="W52" s="27"/>
      <c r="X52" s="27"/>
      <c r="Y52" s="27"/>
      <c r="Z52" s="27"/>
      <c r="AA52" s="27"/>
      <c r="AB52" s="27"/>
      <c r="AC52" s="27"/>
      <c r="AD52" s="27"/>
      <c r="AE52" s="27"/>
      <c r="AF52" s="27"/>
      <c r="AG52" s="27"/>
      <c r="AH52" s="27"/>
      <c r="AI52" s="27"/>
      <c r="AJ52" s="27"/>
      <c r="AK52" s="27"/>
      <c r="AL52" s="27"/>
    </row>
    <row r="53" s="28" customFormat="1" spans="1:38">
      <c r="A53" s="27"/>
      <c r="B53" s="27"/>
      <c r="C53" s="27"/>
      <c r="D53" s="27"/>
      <c r="E53" s="27"/>
      <c r="F53" s="27"/>
      <c r="G53" s="27"/>
      <c r="H53" s="27"/>
      <c r="I53" s="27"/>
      <c r="J53" s="27"/>
      <c r="K53" s="27"/>
      <c r="L53" s="27"/>
      <c r="M53" s="27"/>
      <c r="N53" s="27"/>
      <c r="O53" s="27"/>
      <c r="P53" s="27"/>
      <c r="Q53" s="27"/>
      <c r="R53" s="80"/>
      <c r="S53" s="27"/>
      <c r="T53" s="27"/>
      <c r="U53" s="27"/>
      <c r="V53" s="27"/>
      <c r="W53" s="27"/>
      <c r="X53" s="27"/>
      <c r="Y53" s="27"/>
      <c r="Z53" s="27"/>
      <c r="AA53" s="27"/>
      <c r="AB53" s="27"/>
      <c r="AC53" s="27"/>
      <c r="AD53" s="27"/>
      <c r="AE53" s="27"/>
      <c r="AF53" s="27"/>
      <c r="AG53" s="27"/>
      <c r="AH53" s="27"/>
      <c r="AI53" s="27"/>
      <c r="AJ53" s="27"/>
      <c r="AK53" s="27"/>
      <c r="AL53" s="27"/>
    </row>
    <row r="54" s="28" customFormat="1" spans="1:38">
      <c r="A54" s="27"/>
      <c r="B54" s="27"/>
      <c r="C54" s="27"/>
      <c r="D54" s="27"/>
      <c r="E54" s="27"/>
      <c r="F54" s="27"/>
      <c r="G54" s="27"/>
      <c r="H54" s="27"/>
      <c r="I54" s="27"/>
      <c r="J54" s="27"/>
      <c r="K54" s="27"/>
      <c r="L54" s="27"/>
      <c r="M54" s="27"/>
      <c r="N54" s="27"/>
      <c r="O54" s="27"/>
      <c r="P54" s="27"/>
      <c r="Q54" s="27"/>
      <c r="R54" s="80"/>
      <c r="S54" s="27"/>
      <c r="T54" s="27"/>
      <c r="U54" s="27"/>
      <c r="V54" s="27"/>
      <c r="W54" s="27"/>
      <c r="X54" s="27"/>
      <c r="Y54" s="27"/>
      <c r="Z54" s="27"/>
      <c r="AA54" s="27"/>
      <c r="AB54" s="27"/>
      <c r="AC54" s="27"/>
      <c r="AD54" s="27"/>
      <c r="AE54" s="27"/>
      <c r="AF54" s="27"/>
      <c r="AG54" s="27"/>
      <c r="AH54" s="27"/>
      <c r="AI54" s="27"/>
      <c r="AJ54" s="27"/>
      <c r="AK54" s="27"/>
      <c r="AL54" s="27"/>
    </row>
    <row r="55" s="28" customFormat="1" spans="1:38">
      <c r="A55" s="27"/>
      <c r="B55" s="27"/>
      <c r="C55" s="27"/>
      <c r="D55" s="27"/>
      <c r="E55" s="27"/>
      <c r="F55" s="27"/>
      <c r="G55" s="27"/>
      <c r="H55" s="27"/>
      <c r="I55" s="27"/>
      <c r="J55" s="27"/>
      <c r="K55" s="27"/>
      <c r="L55" s="27"/>
      <c r="M55" s="27"/>
      <c r="N55" s="27"/>
      <c r="O55" s="27"/>
      <c r="P55" s="27"/>
      <c r="Q55" s="27"/>
      <c r="R55" s="80"/>
      <c r="S55" s="27"/>
      <c r="T55" s="27"/>
      <c r="U55" s="27"/>
      <c r="V55" s="27"/>
      <c r="W55" s="27"/>
      <c r="X55" s="27"/>
      <c r="Y55" s="27"/>
      <c r="Z55" s="27"/>
      <c r="AA55" s="27"/>
      <c r="AB55" s="27"/>
      <c r="AC55" s="27"/>
      <c r="AD55" s="27"/>
      <c r="AE55" s="27"/>
      <c r="AF55" s="27"/>
      <c r="AG55" s="27"/>
      <c r="AH55" s="27"/>
      <c r="AI55" s="27"/>
      <c r="AJ55" s="27"/>
      <c r="AK55" s="27"/>
      <c r="AL55" s="27"/>
    </row>
    <row r="56" s="28" customFormat="1" spans="1:38">
      <c r="A56" s="27"/>
      <c r="B56" s="27"/>
      <c r="C56" s="27"/>
      <c r="D56" s="27"/>
      <c r="E56" s="27"/>
      <c r="F56" s="27"/>
      <c r="G56" s="27"/>
      <c r="H56" s="27"/>
      <c r="I56" s="27"/>
      <c r="J56" s="27"/>
      <c r="K56" s="27"/>
      <c r="L56" s="27"/>
      <c r="M56" s="27"/>
      <c r="N56" s="27"/>
      <c r="O56" s="27"/>
      <c r="P56" s="27"/>
      <c r="Q56" s="27"/>
      <c r="R56" s="80"/>
      <c r="S56" s="27"/>
      <c r="T56" s="27"/>
      <c r="U56" s="27"/>
      <c r="V56" s="27"/>
      <c r="W56" s="27"/>
      <c r="X56" s="27"/>
      <c r="Y56" s="27"/>
      <c r="Z56" s="27"/>
      <c r="AA56" s="27"/>
      <c r="AB56" s="27"/>
      <c r="AC56" s="27"/>
      <c r="AD56" s="27"/>
      <c r="AE56" s="27"/>
      <c r="AF56" s="27"/>
      <c r="AG56" s="27"/>
      <c r="AH56" s="27"/>
      <c r="AI56" s="27"/>
      <c r="AJ56" s="27"/>
      <c r="AK56" s="27"/>
      <c r="AL56" s="27"/>
    </row>
    <row r="57" s="28" customFormat="1" spans="1:38">
      <c r="A57" s="27"/>
      <c r="B57" s="27"/>
      <c r="C57" s="27"/>
      <c r="D57" s="27"/>
      <c r="E57" s="27"/>
      <c r="F57" s="27"/>
      <c r="G57" s="27"/>
      <c r="H57" s="27"/>
      <c r="I57" s="27"/>
      <c r="J57" s="27"/>
      <c r="K57" s="27"/>
      <c r="L57" s="27"/>
      <c r="M57" s="27"/>
      <c r="N57" s="27"/>
      <c r="O57" s="27"/>
      <c r="P57" s="27"/>
      <c r="Q57" s="27"/>
      <c r="R57" s="80"/>
      <c r="S57" s="27"/>
      <c r="T57" s="27"/>
      <c r="U57" s="27"/>
      <c r="V57" s="27"/>
      <c r="W57" s="27"/>
      <c r="X57" s="27"/>
      <c r="Y57" s="27"/>
      <c r="Z57" s="27"/>
      <c r="AA57" s="27"/>
      <c r="AB57" s="27"/>
      <c r="AC57" s="27"/>
      <c r="AD57" s="27"/>
      <c r="AE57" s="27"/>
      <c r="AF57" s="27"/>
      <c r="AG57" s="27"/>
      <c r="AH57" s="27"/>
      <c r="AI57" s="27"/>
      <c r="AJ57" s="27"/>
      <c r="AK57" s="27"/>
      <c r="AL57" s="27"/>
    </row>
    <row r="58" s="28" customFormat="1" spans="1:38">
      <c r="A58" s="27"/>
      <c r="B58" s="27"/>
      <c r="C58" s="27"/>
      <c r="D58" s="27"/>
      <c r="E58" s="27"/>
      <c r="F58" s="27"/>
      <c r="G58" s="27"/>
      <c r="H58" s="27"/>
      <c r="I58" s="27"/>
      <c r="J58" s="27"/>
      <c r="K58" s="27"/>
      <c r="L58" s="27"/>
      <c r="M58" s="27"/>
      <c r="N58" s="27"/>
      <c r="O58" s="27"/>
      <c r="P58" s="27"/>
      <c r="Q58" s="27"/>
      <c r="R58" s="80"/>
      <c r="S58" s="27"/>
      <c r="T58" s="27"/>
      <c r="U58" s="27"/>
      <c r="V58" s="27"/>
      <c r="W58" s="27"/>
      <c r="X58" s="27"/>
      <c r="Y58" s="27"/>
      <c r="Z58" s="27"/>
      <c r="AA58" s="27"/>
      <c r="AB58" s="27"/>
      <c r="AC58" s="27"/>
      <c r="AD58" s="27"/>
      <c r="AE58" s="27"/>
      <c r="AF58" s="27"/>
      <c r="AG58" s="27"/>
      <c r="AH58" s="27"/>
      <c r="AI58" s="27"/>
      <c r="AJ58" s="27"/>
      <c r="AK58" s="27"/>
      <c r="AL58" s="27"/>
    </row>
    <row r="59" s="28" customFormat="1" spans="1:38">
      <c r="A59" s="27"/>
      <c r="B59" s="27"/>
      <c r="C59" s="27"/>
      <c r="D59" s="27"/>
      <c r="E59" s="27"/>
      <c r="F59" s="27"/>
      <c r="G59" s="27"/>
      <c r="H59" s="27"/>
      <c r="I59" s="27"/>
      <c r="J59" s="27"/>
      <c r="K59" s="27"/>
      <c r="L59" s="27"/>
      <c r="M59" s="27"/>
      <c r="N59" s="27"/>
      <c r="O59" s="27"/>
      <c r="P59" s="27"/>
      <c r="Q59" s="27"/>
      <c r="R59" s="80"/>
      <c r="S59" s="27"/>
      <c r="T59" s="27"/>
      <c r="U59" s="27"/>
      <c r="V59" s="27"/>
      <c r="W59" s="27"/>
      <c r="X59" s="27"/>
      <c r="Y59" s="27"/>
      <c r="Z59" s="27"/>
      <c r="AA59" s="27"/>
      <c r="AB59" s="27"/>
      <c r="AC59" s="27"/>
      <c r="AD59" s="27"/>
      <c r="AE59" s="27"/>
      <c r="AF59" s="27"/>
      <c r="AG59" s="27"/>
      <c r="AH59" s="27"/>
      <c r="AI59" s="27"/>
      <c r="AJ59" s="27"/>
      <c r="AK59" s="27"/>
      <c r="AL59" s="27"/>
    </row>
    <row r="60" s="28" customFormat="1" spans="1:38">
      <c r="A60" s="27"/>
      <c r="B60" s="27"/>
      <c r="C60" s="27"/>
      <c r="D60" s="27"/>
      <c r="E60" s="27"/>
      <c r="F60" s="27"/>
      <c r="G60" s="27"/>
      <c r="H60" s="27"/>
      <c r="I60" s="27"/>
      <c r="J60" s="27"/>
      <c r="K60" s="27"/>
      <c r="L60" s="27"/>
      <c r="M60" s="27"/>
      <c r="N60" s="27"/>
      <c r="O60" s="27"/>
      <c r="P60" s="27"/>
      <c r="Q60" s="27"/>
      <c r="R60" s="80"/>
      <c r="S60" s="27"/>
      <c r="T60" s="27"/>
      <c r="U60" s="27"/>
      <c r="V60" s="27"/>
      <c r="W60" s="27"/>
      <c r="X60" s="27"/>
      <c r="Y60" s="27"/>
      <c r="Z60" s="27"/>
      <c r="AA60" s="27"/>
      <c r="AB60" s="27"/>
      <c r="AC60" s="27"/>
      <c r="AD60" s="27"/>
      <c r="AE60" s="27"/>
      <c r="AF60" s="27"/>
      <c r="AG60" s="27"/>
      <c r="AH60" s="27"/>
      <c r="AI60" s="27"/>
      <c r="AJ60" s="27"/>
      <c r="AK60" s="27"/>
      <c r="AL60" s="27"/>
    </row>
    <row r="61" s="28" customFormat="1" spans="1:38">
      <c r="A61" s="27"/>
      <c r="B61" s="27"/>
      <c r="C61" s="27"/>
      <c r="D61" s="27"/>
      <c r="E61" s="27"/>
      <c r="F61" s="27"/>
      <c r="G61" s="27"/>
      <c r="H61" s="27"/>
      <c r="I61" s="27"/>
      <c r="J61" s="27"/>
      <c r="K61" s="27"/>
      <c r="L61" s="27"/>
      <c r="M61" s="27"/>
      <c r="N61" s="27"/>
      <c r="O61" s="27"/>
      <c r="P61" s="27"/>
      <c r="Q61" s="27"/>
      <c r="R61" s="80"/>
      <c r="S61" s="27"/>
      <c r="T61" s="27"/>
      <c r="U61" s="27"/>
      <c r="V61" s="27"/>
      <c r="W61" s="27"/>
      <c r="X61" s="27"/>
      <c r="Y61" s="27"/>
      <c r="Z61" s="27"/>
      <c r="AA61" s="27"/>
      <c r="AB61" s="27"/>
      <c r="AC61" s="27"/>
      <c r="AD61" s="27"/>
      <c r="AE61" s="27"/>
      <c r="AF61" s="27"/>
      <c r="AG61" s="27"/>
      <c r="AH61" s="27"/>
      <c r="AI61" s="27"/>
      <c r="AJ61" s="27"/>
      <c r="AK61" s="27"/>
      <c r="AL61" s="27"/>
    </row>
    <row r="62" s="28" customFormat="1" spans="1:38">
      <c r="A62" s="27"/>
      <c r="B62" s="27"/>
      <c r="C62" s="27"/>
      <c r="D62" s="27"/>
      <c r="E62" s="27"/>
      <c r="F62" s="27"/>
      <c r="G62" s="27"/>
      <c r="H62" s="27"/>
      <c r="I62" s="27"/>
      <c r="J62" s="27"/>
      <c r="K62" s="27"/>
      <c r="L62" s="27"/>
      <c r="M62" s="27"/>
      <c r="N62" s="27"/>
      <c r="O62" s="27"/>
      <c r="P62" s="27"/>
      <c r="Q62" s="27"/>
      <c r="R62" s="80"/>
      <c r="S62" s="27"/>
      <c r="T62" s="27"/>
      <c r="U62" s="27"/>
      <c r="V62" s="27"/>
      <c r="W62" s="27"/>
      <c r="X62" s="27"/>
      <c r="Y62" s="27"/>
      <c r="Z62" s="27"/>
      <c r="AA62" s="27"/>
      <c r="AB62" s="27"/>
      <c r="AC62" s="27"/>
      <c r="AD62" s="27"/>
      <c r="AE62" s="27"/>
      <c r="AF62" s="27"/>
      <c r="AG62" s="27"/>
      <c r="AH62" s="27"/>
      <c r="AI62" s="27"/>
      <c r="AJ62" s="27"/>
      <c r="AK62" s="27"/>
      <c r="AL62" s="27"/>
    </row>
    <row r="63" s="28" customFormat="1" spans="1:38">
      <c r="A63" s="27"/>
      <c r="B63" s="27"/>
      <c r="C63" s="27"/>
      <c r="D63" s="27"/>
      <c r="E63" s="27"/>
      <c r="F63" s="27"/>
      <c r="G63" s="27"/>
      <c r="H63" s="27"/>
      <c r="I63" s="27"/>
      <c r="J63" s="27"/>
      <c r="K63" s="27"/>
      <c r="L63" s="27"/>
      <c r="M63" s="27"/>
      <c r="N63" s="27"/>
      <c r="O63" s="27"/>
      <c r="P63" s="27"/>
      <c r="Q63" s="27"/>
      <c r="R63" s="80"/>
      <c r="S63" s="27"/>
      <c r="T63" s="27"/>
      <c r="U63" s="27"/>
      <c r="V63" s="27"/>
      <c r="W63" s="27"/>
      <c r="X63" s="27"/>
      <c r="Y63" s="27"/>
      <c r="Z63" s="27"/>
      <c r="AA63" s="27"/>
      <c r="AB63" s="27"/>
      <c r="AC63" s="27"/>
      <c r="AD63" s="27"/>
      <c r="AE63" s="27"/>
      <c r="AF63" s="27"/>
      <c r="AG63" s="27"/>
      <c r="AH63" s="27"/>
      <c r="AI63" s="27"/>
      <c r="AJ63" s="27"/>
      <c r="AK63" s="27"/>
      <c r="AL63" s="27"/>
    </row>
    <row r="64" s="28" customFormat="1" spans="1:38">
      <c r="A64" s="27"/>
      <c r="B64" s="27"/>
      <c r="C64" s="27"/>
      <c r="D64" s="27"/>
      <c r="E64" s="27"/>
      <c r="F64" s="27"/>
      <c r="G64" s="27"/>
      <c r="H64" s="27"/>
      <c r="I64" s="27"/>
      <c r="J64" s="27"/>
      <c r="K64" s="27"/>
      <c r="L64" s="27"/>
      <c r="M64" s="27"/>
      <c r="N64" s="27"/>
      <c r="O64" s="27"/>
      <c r="P64" s="27"/>
      <c r="Q64" s="27"/>
      <c r="R64" s="80"/>
      <c r="S64" s="27"/>
      <c r="T64" s="27"/>
      <c r="U64" s="27"/>
      <c r="V64" s="27"/>
      <c r="W64" s="27"/>
      <c r="X64" s="27"/>
      <c r="Y64" s="27"/>
      <c r="Z64" s="27"/>
      <c r="AA64" s="27"/>
      <c r="AB64" s="27"/>
      <c r="AC64" s="27"/>
      <c r="AD64" s="27"/>
      <c r="AE64" s="27"/>
      <c r="AF64" s="27"/>
      <c r="AG64" s="27"/>
      <c r="AH64" s="27"/>
      <c r="AI64" s="27"/>
      <c r="AJ64" s="27"/>
      <c r="AK64" s="27"/>
      <c r="AL64" s="27"/>
    </row>
    <row r="65" s="28" customFormat="1" spans="1:38">
      <c r="A65" s="27"/>
      <c r="B65" s="27"/>
      <c r="C65" s="27"/>
      <c r="D65" s="27"/>
      <c r="E65" s="27"/>
      <c r="F65" s="27"/>
      <c r="G65" s="27"/>
      <c r="H65" s="27"/>
      <c r="I65" s="27"/>
      <c r="J65" s="27"/>
      <c r="K65" s="27"/>
      <c r="L65" s="27"/>
      <c r="M65" s="27"/>
      <c r="N65" s="27"/>
      <c r="O65" s="27"/>
      <c r="P65" s="27"/>
      <c r="Q65" s="27"/>
      <c r="R65" s="80"/>
      <c r="S65" s="27"/>
      <c r="T65" s="27"/>
      <c r="U65" s="27"/>
      <c r="V65" s="27"/>
      <c r="W65" s="27"/>
      <c r="X65" s="27"/>
      <c r="Y65" s="27"/>
      <c r="Z65" s="27"/>
      <c r="AA65" s="27"/>
      <c r="AB65" s="27"/>
      <c r="AC65" s="27"/>
      <c r="AD65" s="27"/>
      <c r="AE65" s="27"/>
      <c r="AF65" s="27"/>
      <c r="AG65" s="27"/>
      <c r="AH65" s="27"/>
      <c r="AI65" s="27"/>
      <c r="AJ65" s="27"/>
      <c r="AK65" s="27"/>
      <c r="AL65" s="27"/>
    </row>
    <row r="66" s="28" customFormat="1" spans="1:38">
      <c r="A66" s="27"/>
      <c r="B66" s="27"/>
      <c r="C66" s="27"/>
      <c r="D66" s="27"/>
      <c r="E66" s="27"/>
      <c r="F66" s="27"/>
      <c r="G66" s="27"/>
      <c r="H66" s="27"/>
      <c r="I66" s="27"/>
      <c r="J66" s="27"/>
      <c r="K66" s="27"/>
      <c r="L66" s="27"/>
      <c r="M66" s="27"/>
      <c r="N66" s="27"/>
      <c r="O66" s="27"/>
      <c r="P66" s="27"/>
      <c r="Q66" s="27"/>
      <c r="R66" s="80"/>
      <c r="S66" s="27"/>
      <c r="T66" s="27"/>
      <c r="U66" s="27"/>
      <c r="V66" s="27"/>
      <c r="W66" s="27"/>
      <c r="X66" s="27"/>
      <c r="Y66" s="27"/>
      <c r="Z66" s="27"/>
      <c r="AA66" s="27"/>
      <c r="AB66" s="27"/>
      <c r="AC66" s="27"/>
      <c r="AD66" s="27"/>
      <c r="AE66" s="27"/>
      <c r="AF66" s="27"/>
      <c r="AG66" s="27"/>
      <c r="AH66" s="27"/>
      <c r="AI66" s="27"/>
      <c r="AJ66" s="27"/>
      <c r="AK66" s="27"/>
      <c r="AL66" s="27"/>
    </row>
    <row r="67" s="28" customFormat="1" spans="1:38">
      <c r="A67" s="27"/>
      <c r="B67" s="27"/>
      <c r="C67" s="27"/>
      <c r="D67" s="27"/>
      <c r="E67" s="27"/>
      <c r="F67" s="27"/>
      <c r="G67" s="27"/>
      <c r="H67" s="27"/>
      <c r="I67" s="27"/>
      <c r="J67" s="27"/>
      <c r="K67" s="27"/>
      <c r="L67" s="27"/>
      <c r="M67" s="27"/>
      <c r="N67" s="27"/>
      <c r="O67" s="27"/>
      <c r="P67" s="27"/>
      <c r="Q67" s="27"/>
      <c r="R67" s="80"/>
      <c r="S67" s="27"/>
      <c r="T67" s="27"/>
      <c r="U67" s="27"/>
      <c r="V67" s="27"/>
      <c r="W67" s="27"/>
      <c r="X67" s="27"/>
      <c r="Y67" s="27"/>
      <c r="Z67" s="27"/>
      <c r="AA67" s="27"/>
      <c r="AB67" s="27"/>
      <c r="AC67" s="27"/>
      <c r="AD67" s="27"/>
      <c r="AE67" s="27"/>
      <c r="AF67" s="27"/>
      <c r="AG67" s="27"/>
      <c r="AH67" s="27"/>
      <c r="AI67" s="27"/>
      <c r="AJ67" s="27"/>
      <c r="AK67" s="27"/>
      <c r="AL67" s="27"/>
    </row>
    <row r="68" s="28" customFormat="1" spans="1:38">
      <c r="A68" s="27"/>
      <c r="B68" s="27"/>
      <c r="C68" s="27"/>
      <c r="D68" s="27"/>
      <c r="E68" s="27"/>
      <c r="F68" s="27"/>
      <c r="G68" s="27"/>
      <c r="H68" s="27"/>
      <c r="I68" s="27"/>
      <c r="J68" s="27"/>
      <c r="K68" s="27"/>
      <c r="L68" s="27"/>
      <c r="M68" s="27"/>
      <c r="N68" s="27"/>
      <c r="O68" s="27"/>
      <c r="P68" s="27"/>
      <c r="Q68" s="27"/>
      <c r="R68" s="80"/>
      <c r="S68" s="27"/>
      <c r="T68" s="27"/>
      <c r="U68" s="27"/>
      <c r="V68" s="27"/>
      <c r="W68" s="27"/>
      <c r="X68" s="27"/>
      <c r="Y68" s="27"/>
      <c r="Z68" s="27"/>
      <c r="AA68" s="27"/>
      <c r="AB68" s="27"/>
      <c r="AC68" s="27"/>
      <c r="AD68" s="27"/>
      <c r="AE68" s="27"/>
      <c r="AF68" s="27"/>
      <c r="AG68" s="27"/>
      <c r="AH68" s="27"/>
      <c r="AI68" s="27"/>
      <c r="AJ68" s="27"/>
      <c r="AK68" s="27"/>
      <c r="AL68" s="27"/>
    </row>
    <row r="69" s="28" customFormat="1" spans="1:38">
      <c r="A69" s="27"/>
      <c r="B69" s="27"/>
      <c r="C69" s="27"/>
      <c r="D69" s="27"/>
      <c r="E69" s="27"/>
      <c r="F69" s="27"/>
      <c r="G69" s="27"/>
      <c r="H69" s="27"/>
      <c r="I69" s="27"/>
      <c r="J69" s="27"/>
      <c r="K69" s="27"/>
      <c r="L69" s="27"/>
      <c r="M69" s="27"/>
      <c r="N69" s="27"/>
      <c r="O69" s="27"/>
      <c r="P69" s="27"/>
      <c r="Q69" s="27"/>
      <c r="R69" s="80"/>
      <c r="S69" s="27"/>
      <c r="T69" s="27"/>
      <c r="U69" s="27"/>
      <c r="V69" s="27"/>
      <c r="W69" s="27"/>
      <c r="X69" s="27"/>
      <c r="Y69" s="27"/>
      <c r="Z69" s="27"/>
      <c r="AA69" s="27"/>
      <c r="AB69" s="27"/>
      <c r="AC69" s="27"/>
      <c r="AD69" s="27"/>
      <c r="AE69" s="27"/>
      <c r="AF69" s="27"/>
      <c r="AG69" s="27"/>
      <c r="AH69" s="27"/>
      <c r="AI69" s="27"/>
      <c r="AJ69" s="27"/>
      <c r="AK69" s="27"/>
      <c r="AL69" s="27"/>
    </row>
    <row r="70" s="28" customFormat="1" spans="1:38">
      <c r="A70" s="27"/>
      <c r="B70" s="27"/>
      <c r="C70" s="27"/>
      <c r="D70" s="27"/>
      <c r="E70" s="27"/>
      <c r="F70" s="27"/>
      <c r="G70" s="27"/>
      <c r="H70" s="27"/>
      <c r="I70" s="27"/>
      <c r="J70" s="27"/>
      <c r="K70" s="27"/>
      <c r="L70" s="27"/>
      <c r="M70" s="27"/>
      <c r="N70" s="27"/>
      <c r="O70" s="27"/>
      <c r="P70" s="27"/>
      <c r="Q70" s="27"/>
      <c r="R70" s="80"/>
      <c r="S70" s="27"/>
      <c r="T70" s="27"/>
      <c r="U70" s="27"/>
      <c r="V70" s="27"/>
      <c r="W70" s="27"/>
      <c r="X70" s="27"/>
      <c r="Y70" s="27"/>
      <c r="Z70" s="27"/>
      <c r="AA70" s="27"/>
      <c r="AB70" s="27"/>
      <c r="AC70" s="27"/>
      <c r="AD70" s="27"/>
      <c r="AE70" s="27"/>
      <c r="AF70" s="27"/>
      <c r="AG70" s="27"/>
      <c r="AH70" s="27"/>
      <c r="AI70" s="27"/>
      <c r="AJ70" s="27"/>
      <c r="AK70" s="27"/>
      <c r="AL70" s="27"/>
    </row>
    <row r="71" s="28" customFormat="1" spans="1:38">
      <c r="A71" s="27"/>
      <c r="B71" s="27"/>
      <c r="C71" s="27"/>
      <c r="D71" s="27"/>
      <c r="E71" s="27"/>
      <c r="F71" s="27"/>
      <c r="G71" s="27"/>
      <c r="H71" s="27"/>
      <c r="I71" s="27"/>
      <c r="J71" s="27"/>
      <c r="K71" s="27"/>
      <c r="L71" s="27"/>
      <c r="M71" s="27"/>
      <c r="N71" s="27"/>
      <c r="O71" s="27"/>
      <c r="P71" s="27"/>
      <c r="Q71" s="27"/>
      <c r="R71" s="80"/>
      <c r="S71" s="27"/>
      <c r="T71" s="27"/>
      <c r="U71" s="27"/>
      <c r="V71" s="27"/>
      <c r="W71" s="27"/>
      <c r="X71" s="27"/>
      <c r="Y71" s="27"/>
      <c r="Z71" s="27"/>
      <c r="AA71" s="27"/>
      <c r="AB71" s="27"/>
      <c r="AC71" s="27"/>
      <c r="AD71" s="27"/>
      <c r="AE71" s="27"/>
      <c r="AF71" s="27"/>
      <c r="AG71" s="27"/>
      <c r="AH71" s="27"/>
      <c r="AI71" s="27"/>
      <c r="AJ71" s="27"/>
      <c r="AK71" s="27"/>
      <c r="AL71" s="27"/>
    </row>
    <row r="72" s="28" customFormat="1" spans="1:38">
      <c r="A72" s="27"/>
      <c r="B72" s="27"/>
      <c r="C72" s="27"/>
      <c r="D72" s="27"/>
      <c r="E72" s="27"/>
      <c r="F72" s="27"/>
      <c r="G72" s="27"/>
      <c r="H72" s="27"/>
      <c r="I72" s="27"/>
      <c r="J72" s="27"/>
      <c r="K72" s="27"/>
      <c r="L72" s="27"/>
      <c r="M72" s="27"/>
      <c r="N72" s="27"/>
      <c r="O72" s="27"/>
      <c r="P72" s="27"/>
      <c r="Q72" s="27"/>
      <c r="R72" s="80"/>
      <c r="S72" s="27"/>
      <c r="T72" s="27"/>
      <c r="U72" s="27"/>
      <c r="V72" s="27"/>
      <c r="W72" s="27"/>
      <c r="X72" s="27"/>
      <c r="Y72" s="27"/>
      <c r="Z72" s="27"/>
      <c r="AA72" s="27"/>
      <c r="AB72" s="27"/>
      <c r="AC72" s="27"/>
      <c r="AD72" s="27"/>
      <c r="AE72" s="27"/>
      <c r="AF72" s="27"/>
      <c r="AG72" s="27"/>
      <c r="AH72" s="27"/>
      <c r="AI72" s="27"/>
      <c r="AJ72" s="27"/>
      <c r="AK72" s="27"/>
      <c r="AL72" s="27"/>
    </row>
    <row r="73" s="28" customFormat="1" spans="1:38">
      <c r="A73" s="27"/>
      <c r="B73" s="27"/>
      <c r="C73" s="27"/>
      <c r="D73" s="27"/>
      <c r="E73" s="27"/>
      <c r="F73" s="27"/>
      <c r="G73" s="27"/>
      <c r="H73" s="27"/>
      <c r="I73" s="27"/>
      <c r="J73" s="27"/>
      <c r="K73" s="27"/>
      <c r="L73" s="27"/>
      <c r="M73" s="27"/>
      <c r="N73" s="27"/>
      <c r="O73" s="27"/>
      <c r="P73" s="27"/>
      <c r="Q73" s="27"/>
      <c r="R73" s="80"/>
      <c r="S73" s="27"/>
      <c r="T73" s="27"/>
      <c r="U73" s="27"/>
      <c r="V73" s="27"/>
      <c r="W73" s="27"/>
      <c r="X73" s="27"/>
      <c r="Y73" s="27"/>
      <c r="Z73" s="27"/>
      <c r="AA73" s="27"/>
      <c r="AB73" s="27"/>
      <c r="AC73" s="27"/>
      <c r="AD73" s="27"/>
      <c r="AE73" s="27"/>
      <c r="AF73" s="27"/>
      <c r="AG73" s="27"/>
      <c r="AH73" s="27"/>
      <c r="AI73" s="27"/>
      <c r="AJ73" s="27"/>
      <c r="AK73" s="27"/>
      <c r="AL73" s="27"/>
    </row>
    <row r="74" s="28" customFormat="1" spans="1:38">
      <c r="A74" s="27"/>
      <c r="B74" s="27"/>
      <c r="C74" s="27"/>
      <c r="D74" s="27"/>
      <c r="E74" s="27"/>
      <c r="F74" s="27"/>
      <c r="G74" s="27"/>
      <c r="H74" s="27"/>
      <c r="I74" s="27"/>
      <c r="J74" s="27"/>
      <c r="K74" s="27"/>
      <c r="L74" s="27"/>
      <c r="M74" s="27"/>
      <c r="N74" s="27"/>
      <c r="O74" s="27"/>
      <c r="P74" s="27"/>
      <c r="Q74" s="27"/>
      <c r="R74" s="80"/>
      <c r="S74" s="27"/>
      <c r="T74" s="27"/>
      <c r="U74" s="27"/>
      <c r="V74" s="27"/>
      <c r="W74" s="27"/>
      <c r="X74" s="27"/>
      <c r="Y74" s="27"/>
      <c r="Z74" s="27"/>
      <c r="AA74" s="27"/>
      <c r="AB74" s="27"/>
      <c r="AC74" s="27"/>
      <c r="AD74" s="27"/>
      <c r="AE74" s="27"/>
      <c r="AF74" s="27"/>
      <c r="AG74" s="27"/>
      <c r="AH74" s="27"/>
      <c r="AI74" s="27"/>
      <c r="AJ74" s="27"/>
      <c r="AK74" s="27"/>
      <c r="AL74" s="27"/>
    </row>
    <row r="75" s="28" customFormat="1" spans="1:38">
      <c r="A75" s="27"/>
      <c r="B75" s="27"/>
      <c r="C75" s="27"/>
      <c r="D75" s="27"/>
      <c r="E75" s="27"/>
      <c r="F75" s="27"/>
      <c r="G75" s="27"/>
      <c r="H75" s="27"/>
      <c r="I75" s="27"/>
      <c r="J75" s="27"/>
      <c r="K75" s="27"/>
      <c r="L75" s="27"/>
      <c r="M75" s="27"/>
      <c r="N75" s="27"/>
      <c r="O75" s="27"/>
      <c r="P75" s="27"/>
      <c r="Q75" s="27"/>
      <c r="R75" s="80"/>
      <c r="S75" s="27"/>
      <c r="T75" s="27"/>
      <c r="U75" s="27"/>
      <c r="V75" s="27"/>
      <c r="W75" s="27"/>
      <c r="X75" s="27"/>
      <c r="Y75" s="27"/>
      <c r="Z75" s="27"/>
      <c r="AA75" s="27"/>
      <c r="AB75" s="27"/>
      <c r="AC75" s="27"/>
      <c r="AD75" s="27"/>
      <c r="AE75" s="27"/>
      <c r="AF75" s="27"/>
      <c r="AG75" s="27"/>
      <c r="AH75" s="27"/>
      <c r="AI75" s="27"/>
      <c r="AJ75" s="27"/>
      <c r="AK75" s="27"/>
      <c r="AL75" s="27"/>
    </row>
    <row r="76" s="28" customFormat="1" spans="1:38">
      <c r="A76" s="27"/>
      <c r="B76" s="27"/>
      <c r="C76" s="27"/>
      <c r="D76" s="27"/>
      <c r="E76" s="27"/>
      <c r="F76" s="27"/>
      <c r="G76" s="27"/>
      <c r="H76" s="27"/>
      <c r="I76" s="27"/>
      <c r="J76" s="27"/>
      <c r="K76" s="27"/>
      <c r="L76" s="27"/>
      <c r="M76" s="27"/>
      <c r="N76" s="27"/>
      <c r="O76" s="27"/>
      <c r="P76" s="27"/>
      <c r="Q76" s="27"/>
      <c r="R76" s="80"/>
      <c r="S76" s="27"/>
      <c r="T76" s="27"/>
      <c r="U76" s="27"/>
      <c r="V76" s="27"/>
      <c r="W76" s="27"/>
      <c r="X76" s="27"/>
      <c r="Y76" s="27"/>
      <c r="Z76" s="27"/>
      <c r="AA76" s="27"/>
      <c r="AB76" s="27"/>
      <c r="AC76" s="27"/>
      <c r="AD76" s="27"/>
      <c r="AE76" s="27"/>
      <c r="AF76" s="27"/>
      <c r="AG76" s="27"/>
      <c r="AH76" s="27"/>
      <c r="AI76" s="27"/>
      <c r="AJ76" s="27"/>
      <c r="AK76" s="27"/>
      <c r="AL76" s="27"/>
    </row>
    <row r="77" s="28" customFormat="1" spans="1:38">
      <c r="A77" s="27"/>
      <c r="B77" s="27"/>
      <c r="C77" s="27"/>
      <c r="D77" s="27"/>
      <c r="E77" s="27"/>
      <c r="F77" s="27"/>
      <c r="G77" s="27"/>
      <c r="H77" s="27"/>
      <c r="I77" s="27"/>
      <c r="J77" s="27"/>
      <c r="K77" s="27"/>
      <c r="L77" s="27"/>
      <c r="M77" s="27"/>
      <c r="N77" s="27"/>
      <c r="O77" s="27"/>
      <c r="P77" s="27"/>
      <c r="Q77" s="27"/>
      <c r="R77" s="80"/>
      <c r="S77" s="27"/>
      <c r="T77" s="27"/>
      <c r="U77" s="27"/>
      <c r="V77" s="27"/>
      <c r="W77" s="27"/>
      <c r="X77" s="27"/>
      <c r="Y77" s="27"/>
      <c r="Z77" s="27"/>
      <c r="AA77" s="27"/>
      <c r="AB77" s="27"/>
      <c r="AC77" s="27"/>
      <c r="AD77" s="27"/>
      <c r="AE77" s="27"/>
      <c r="AF77" s="27"/>
      <c r="AG77" s="27"/>
      <c r="AH77" s="27"/>
      <c r="AI77" s="27"/>
      <c r="AJ77" s="27"/>
      <c r="AK77" s="27"/>
      <c r="AL77" s="27"/>
    </row>
    <row r="78" s="28" customFormat="1" spans="1:38">
      <c r="A78" s="27"/>
      <c r="B78" s="27"/>
      <c r="C78" s="27"/>
      <c r="D78" s="27"/>
      <c r="E78" s="27"/>
      <c r="F78" s="27"/>
      <c r="G78" s="27"/>
      <c r="H78" s="27"/>
      <c r="I78" s="27"/>
      <c r="J78" s="27"/>
      <c r="K78" s="27"/>
      <c r="L78" s="27"/>
      <c r="M78" s="27"/>
      <c r="N78" s="27"/>
      <c r="O78" s="27"/>
      <c r="P78" s="27"/>
      <c r="Q78" s="27"/>
      <c r="R78" s="80"/>
      <c r="S78" s="27"/>
      <c r="T78" s="27"/>
      <c r="U78" s="27"/>
      <c r="V78" s="27"/>
      <c r="W78" s="27"/>
      <c r="X78" s="27"/>
      <c r="Y78" s="27"/>
      <c r="Z78" s="27"/>
      <c r="AA78" s="27"/>
      <c r="AB78" s="27"/>
      <c r="AC78" s="27"/>
      <c r="AD78" s="27"/>
      <c r="AE78" s="27"/>
      <c r="AF78" s="27"/>
      <c r="AG78" s="27"/>
      <c r="AH78" s="27"/>
      <c r="AI78" s="27"/>
      <c r="AJ78" s="27"/>
      <c r="AK78" s="27"/>
      <c r="AL78" s="27"/>
    </row>
    <row r="79" s="28" customFormat="1" spans="1:38">
      <c r="A79" s="27"/>
      <c r="B79" s="27"/>
      <c r="C79" s="27"/>
      <c r="D79" s="27"/>
      <c r="E79" s="27"/>
      <c r="F79" s="27"/>
      <c r="G79" s="27"/>
      <c r="H79" s="27"/>
      <c r="I79" s="27"/>
      <c r="J79" s="27"/>
      <c r="K79" s="27"/>
      <c r="L79" s="27"/>
      <c r="M79" s="27"/>
      <c r="N79" s="27"/>
      <c r="O79" s="27"/>
      <c r="P79" s="27"/>
      <c r="Q79" s="27"/>
      <c r="R79" s="80"/>
      <c r="S79" s="27"/>
      <c r="T79" s="27"/>
      <c r="U79" s="27"/>
      <c r="V79" s="27"/>
      <c r="W79" s="27"/>
      <c r="X79" s="27"/>
      <c r="Y79" s="27"/>
      <c r="Z79" s="27"/>
      <c r="AA79" s="27"/>
      <c r="AB79" s="27"/>
      <c r="AC79" s="27"/>
      <c r="AD79" s="27"/>
      <c r="AE79" s="27"/>
      <c r="AF79" s="27"/>
      <c r="AG79" s="27"/>
      <c r="AH79" s="27"/>
      <c r="AI79" s="27"/>
      <c r="AJ79" s="27"/>
      <c r="AK79" s="27"/>
      <c r="AL79" s="27"/>
    </row>
    <row r="80" s="28" customFormat="1" spans="1:38">
      <c r="A80" s="27"/>
      <c r="B80" s="27"/>
      <c r="C80" s="27"/>
      <c r="D80" s="27"/>
      <c r="E80" s="27"/>
      <c r="F80" s="27"/>
      <c r="G80" s="27"/>
      <c r="H80" s="27"/>
      <c r="I80" s="27"/>
      <c r="J80" s="27"/>
      <c r="K80" s="27"/>
      <c r="L80" s="27"/>
      <c r="M80" s="27"/>
      <c r="N80" s="27"/>
      <c r="O80" s="27"/>
      <c r="P80" s="27"/>
      <c r="Q80" s="27"/>
      <c r="R80" s="80"/>
      <c r="S80" s="27"/>
      <c r="T80" s="27"/>
      <c r="U80" s="27"/>
      <c r="V80" s="27"/>
      <c r="W80" s="27"/>
      <c r="X80" s="27"/>
      <c r="Y80" s="27"/>
      <c r="Z80" s="27"/>
      <c r="AA80" s="27"/>
      <c r="AB80" s="27"/>
      <c r="AC80" s="27"/>
      <c r="AD80" s="27"/>
      <c r="AE80" s="27"/>
      <c r="AF80" s="27"/>
      <c r="AG80" s="27"/>
      <c r="AH80" s="27"/>
      <c r="AI80" s="27"/>
      <c r="AJ80" s="27"/>
      <c r="AK80" s="27"/>
      <c r="AL80" s="27"/>
    </row>
    <row r="81" s="28" customFormat="1" spans="1:38">
      <c r="A81" s="27"/>
      <c r="B81" s="27"/>
      <c r="C81" s="27"/>
      <c r="D81" s="27"/>
      <c r="E81" s="27"/>
      <c r="F81" s="27"/>
      <c r="G81" s="27"/>
      <c r="H81" s="27"/>
      <c r="I81" s="27"/>
      <c r="J81" s="27"/>
      <c r="K81" s="27"/>
      <c r="L81" s="27"/>
      <c r="M81" s="27"/>
      <c r="N81" s="27"/>
      <c r="O81" s="27"/>
      <c r="P81" s="27"/>
      <c r="Q81" s="27"/>
      <c r="R81" s="80"/>
      <c r="S81" s="27"/>
      <c r="T81" s="27"/>
      <c r="U81" s="27"/>
      <c r="V81" s="27"/>
      <c r="W81" s="27"/>
      <c r="X81" s="27"/>
      <c r="Y81" s="27"/>
      <c r="Z81" s="27"/>
      <c r="AA81" s="27"/>
      <c r="AB81" s="27"/>
      <c r="AC81" s="27"/>
      <c r="AD81" s="27"/>
      <c r="AE81" s="27"/>
      <c r="AF81" s="27"/>
      <c r="AG81" s="27"/>
      <c r="AH81" s="27"/>
      <c r="AI81" s="27"/>
      <c r="AJ81" s="27"/>
      <c r="AK81" s="27"/>
      <c r="AL81" s="27"/>
    </row>
    <row r="82" s="28" customFormat="1" spans="1:38">
      <c r="A82" s="27"/>
      <c r="B82" s="27"/>
      <c r="C82" s="27"/>
      <c r="D82" s="27"/>
      <c r="E82" s="27"/>
      <c r="F82" s="27"/>
      <c r="G82" s="27"/>
      <c r="H82" s="27"/>
      <c r="I82" s="27"/>
      <c r="J82" s="27"/>
      <c r="K82" s="27"/>
      <c r="L82" s="27"/>
      <c r="M82" s="27"/>
      <c r="N82" s="27"/>
      <c r="O82" s="27"/>
      <c r="P82" s="27"/>
      <c r="Q82" s="27"/>
      <c r="R82" s="80"/>
      <c r="S82" s="27"/>
      <c r="T82" s="27"/>
      <c r="U82" s="27"/>
      <c r="V82" s="27"/>
      <c r="W82" s="27"/>
      <c r="X82" s="27"/>
      <c r="Y82" s="27"/>
      <c r="Z82" s="27"/>
      <c r="AA82" s="27"/>
      <c r="AB82" s="27"/>
      <c r="AC82" s="27"/>
      <c r="AD82" s="27"/>
      <c r="AE82" s="27"/>
      <c r="AF82" s="27"/>
      <c r="AG82" s="27"/>
      <c r="AH82" s="27"/>
      <c r="AI82" s="27"/>
      <c r="AJ82" s="27"/>
      <c r="AK82" s="27"/>
      <c r="AL82" s="27"/>
    </row>
    <row r="83" s="28" customFormat="1" spans="1:38">
      <c r="A83" s="27"/>
      <c r="B83" s="27"/>
      <c r="C83" s="27"/>
      <c r="D83" s="27"/>
      <c r="E83" s="27"/>
      <c r="F83" s="27"/>
      <c r="G83" s="27"/>
      <c r="H83" s="27"/>
      <c r="I83" s="27"/>
      <c r="J83" s="27"/>
      <c r="K83" s="27"/>
      <c r="L83" s="27"/>
      <c r="M83" s="27"/>
      <c r="N83" s="27"/>
      <c r="O83" s="27"/>
      <c r="P83" s="27"/>
      <c r="Q83" s="27"/>
      <c r="R83" s="80"/>
      <c r="S83" s="27"/>
      <c r="T83" s="27"/>
      <c r="U83" s="27"/>
      <c r="V83" s="27"/>
      <c r="W83" s="27"/>
      <c r="X83" s="27"/>
      <c r="Y83" s="27"/>
      <c r="Z83" s="27"/>
      <c r="AA83" s="27"/>
      <c r="AB83" s="27"/>
      <c r="AC83" s="27"/>
      <c r="AD83" s="27"/>
      <c r="AE83" s="27"/>
      <c r="AF83" s="27"/>
      <c r="AG83" s="27"/>
      <c r="AH83" s="27"/>
      <c r="AI83" s="27"/>
      <c r="AJ83" s="27"/>
      <c r="AK83" s="27"/>
      <c r="AL83" s="27"/>
    </row>
    <row r="84" s="28" customFormat="1" spans="1:38">
      <c r="A84" s="27"/>
      <c r="B84" s="27"/>
      <c r="C84" s="27"/>
      <c r="D84" s="27"/>
      <c r="E84" s="27"/>
      <c r="F84" s="27"/>
      <c r="G84" s="27"/>
      <c r="H84" s="27"/>
      <c r="I84" s="27"/>
      <c r="J84" s="27"/>
      <c r="K84" s="27"/>
      <c r="L84" s="27"/>
      <c r="M84" s="27"/>
      <c r="N84" s="27"/>
      <c r="O84" s="27"/>
      <c r="P84" s="27"/>
      <c r="Q84" s="27"/>
      <c r="R84" s="80"/>
      <c r="S84" s="27"/>
      <c r="T84" s="27"/>
      <c r="U84" s="27"/>
      <c r="V84" s="27"/>
      <c r="W84" s="27"/>
      <c r="X84" s="27"/>
      <c r="Y84" s="27"/>
      <c r="Z84" s="27"/>
      <c r="AA84" s="27"/>
      <c r="AB84" s="27"/>
      <c r="AC84" s="27"/>
      <c r="AD84" s="27"/>
      <c r="AE84" s="27"/>
      <c r="AF84" s="27"/>
      <c r="AG84" s="27"/>
      <c r="AH84" s="27"/>
      <c r="AI84" s="27"/>
      <c r="AJ84" s="27"/>
      <c r="AK84" s="27"/>
      <c r="AL84" s="27"/>
    </row>
    <row r="85" s="28" customFormat="1" spans="1:38">
      <c r="A85" s="27"/>
      <c r="B85" s="27"/>
      <c r="C85" s="27"/>
      <c r="D85" s="27"/>
      <c r="E85" s="27"/>
      <c r="F85" s="27"/>
      <c r="G85" s="27"/>
      <c r="H85" s="27"/>
      <c r="I85" s="27"/>
      <c r="J85" s="27"/>
      <c r="K85" s="27"/>
      <c r="L85" s="27"/>
      <c r="M85" s="27"/>
      <c r="N85" s="27"/>
      <c r="O85" s="27"/>
      <c r="P85" s="27"/>
      <c r="Q85" s="27"/>
      <c r="R85" s="80"/>
      <c r="S85" s="27"/>
      <c r="T85" s="27"/>
      <c r="U85" s="27"/>
      <c r="V85" s="27"/>
      <c r="W85" s="27"/>
      <c r="X85" s="27"/>
      <c r="Y85" s="27"/>
      <c r="Z85" s="27"/>
      <c r="AA85" s="27"/>
      <c r="AB85" s="27"/>
      <c r="AC85" s="27"/>
      <c r="AD85" s="27"/>
      <c r="AE85" s="27"/>
      <c r="AF85" s="27"/>
      <c r="AG85" s="27"/>
      <c r="AH85" s="27"/>
      <c r="AI85" s="27"/>
      <c r="AJ85" s="27"/>
      <c r="AK85" s="27"/>
      <c r="AL85" s="27"/>
    </row>
    <row r="86" s="28" customFormat="1" spans="1:38">
      <c r="A86" s="27"/>
      <c r="B86" s="27"/>
      <c r="C86" s="27"/>
      <c r="D86" s="27"/>
      <c r="E86" s="27"/>
      <c r="F86" s="27"/>
      <c r="G86" s="27"/>
      <c r="H86" s="27"/>
      <c r="I86" s="27"/>
      <c r="J86" s="27"/>
      <c r="K86" s="27"/>
      <c r="L86" s="27"/>
      <c r="M86" s="27"/>
      <c r="N86" s="27"/>
      <c r="O86" s="27"/>
      <c r="P86" s="27"/>
      <c r="Q86" s="27"/>
      <c r="R86" s="80"/>
      <c r="S86" s="27"/>
      <c r="T86" s="27"/>
      <c r="U86" s="27"/>
      <c r="V86" s="27"/>
      <c r="W86" s="27"/>
      <c r="X86" s="27"/>
      <c r="Y86" s="27"/>
      <c r="Z86" s="27"/>
      <c r="AA86" s="27"/>
      <c r="AB86" s="27"/>
      <c r="AC86" s="27"/>
      <c r="AD86" s="27"/>
      <c r="AE86" s="27"/>
      <c r="AF86" s="27"/>
      <c r="AG86" s="27"/>
      <c r="AH86" s="27"/>
      <c r="AI86" s="27"/>
      <c r="AJ86" s="27"/>
      <c r="AK86" s="27"/>
      <c r="AL86" s="27"/>
    </row>
    <row r="87" s="28" customFormat="1" spans="1:38">
      <c r="A87" s="27"/>
      <c r="B87" s="27"/>
      <c r="C87" s="27"/>
      <c r="D87" s="27"/>
      <c r="E87" s="27"/>
      <c r="F87" s="27"/>
      <c r="G87" s="27"/>
      <c r="H87" s="27"/>
      <c r="I87" s="27"/>
      <c r="J87" s="27"/>
      <c r="K87" s="27"/>
      <c r="L87" s="27"/>
      <c r="M87" s="27"/>
      <c r="N87" s="27"/>
      <c r="O87" s="27"/>
      <c r="P87" s="27"/>
      <c r="Q87" s="27"/>
      <c r="R87" s="80"/>
      <c r="S87" s="27"/>
      <c r="T87" s="27"/>
      <c r="U87" s="27"/>
      <c r="V87" s="27"/>
      <c r="W87" s="27"/>
      <c r="X87" s="27"/>
      <c r="Y87" s="27"/>
      <c r="Z87" s="27"/>
      <c r="AA87" s="27"/>
      <c r="AB87" s="27"/>
      <c r="AC87" s="27"/>
      <c r="AD87" s="27"/>
      <c r="AE87" s="27"/>
      <c r="AF87" s="27"/>
      <c r="AG87" s="27"/>
      <c r="AH87" s="27"/>
      <c r="AI87" s="27"/>
      <c r="AJ87" s="27"/>
      <c r="AK87" s="27"/>
      <c r="AL87" s="27"/>
    </row>
    <row r="88" s="28" customFormat="1" spans="1:38">
      <c r="A88" s="27"/>
      <c r="B88" s="27"/>
      <c r="C88" s="27"/>
      <c r="D88" s="27"/>
      <c r="E88" s="27"/>
      <c r="F88" s="27"/>
      <c r="G88" s="27"/>
      <c r="H88" s="27"/>
      <c r="I88" s="27"/>
      <c r="J88" s="27"/>
      <c r="K88" s="27"/>
      <c r="L88" s="27"/>
      <c r="M88" s="27"/>
      <c r="N88" s="27"/>
      <c r="O88" s="27"/>
      <c r="P88" s="27"/>
      <c r="Q88" s="27"/>
      <c r="R88" s="80"/>
      <c r="S88" s="27"/>
      <c r="T88" s="27"/>
      <c r="U88" s="27"/>
      <c r="V88" s="27"/>
      <c r="W88" s="27"/>
      <c r="X88" s="27"/>
      <c r="Y88" s="27"/>
      <c r="Z88" s="27"/>
      <c r="AA88" s="27"/>
      <c r="AB88" s="27"/>
      <c r="AC88" s="27"/>
      <c r="AD88" s="27"/>
      <c r="AE88" s="27"/>
      <c r="AF88" s="27"/>
      <c r="AG88" s="27"/>
      <c r="AH88" s="27"/>
      <c r="AI88" s="27"/>
      <c r="AJ88" s="27"/>
      <c r="AK88" s="27"/>
      <c r="AL88" s="27"/>
    </row>
    <row r="89" s="28" customFormat="1" spans="1:38">
      <c r="A89" s="27"/>
      <c r="B89" s="27"/>
      <c r="C89" s="27"/>
      <c r="D89" s="27"/>
      <c r="E89" s="27"/>
      <c r="F89" s="27"/>
      <c r="G89" s="27"/>
      <c r="H89" s="27"/>
      <c r="I89" s="27"/>
      <c r="J89" s="27"/>
      <c r="K89" s="27"/>
      <c r="L89" s="27"/>
      <c r="M89" s="27"/>
      <c r="N89" s="27"/>
      <c r="O89" s="27"/>
      <c r="P89" s="27"/>
      <c r="Q89" s="27"/>
      <c r="R89" s="80"/>
      <c r="S89" s="27"/>
      <c r="T89" s="27"/>
      <c r="U89" s="27"/>
      <c r="V89" s="27"/>
      <c r="W89" s="27"/>
      <c r="X89" s="27"/>
      <c r="Y89" s="27"/>
      <c r="Z89" s="27"/>
      <c r="AA89" s="27"/>
      <c r="AB89" s="27"/>
      <c r="AC89" s="27"/>
      <c r="AD89" s="27"/>
      <c r="AE89" s="27"/>
      <c r="AF89" s="27"/>
      <c r="AG89" s="27"/>
      <c r="AH89" s="27"/>
      <c r="AI89" s="27"/>
      <c r="AJ89" s="27"/>
      <c r="AK89" s="27"/>
      <c r="AL89" s="27"/>
    </row>
    <row r="90" s="28" customFormat="1" spans="1:38">
      <c r="A90" s="27"/>
      <c r="B90" s="27"/>
      <c r="C90" s="27"/>
      <c r="D90" s="27"/>
      <c r="E90" s="27"/>
      <c r="F90" s="27"/>
      <c r="G90" s="27"/>
      <c r="H90" s="27"/>
      <c r="I90" s="27"/>
      <c r="J90" s="27"/>
      <c r="K90" s="27"/>
      <c r="L90" s="27"/>
      <c r="M90" s="27"/>
      <c r="N90" s="27"/>
      <c r="O90" s="27"/>
      <c r="P90" s="27"/>
      <c r="Q90" s="27"/>
      <c r="R90" s="80"/>
      <c r="S90" s="27"/>
      <c r="T90" s="27"/>
      <c r="U90" s="27"/>
      <c r="V90" s="27"/>
      <c r="W90" s="27"/>
      <c r="X90" s="27"/>
      <c r="Y90" s="27"/>
      <c r="Z90" s="27"/>
      <c r="AA90" s="27"/>
      <c r="AB90" s="27"/>
      <c r="AC90" s="27"/>
      <c r="AD90" s="27"/>
      <c r="AE90" s="27"/>
      <c r="AF90" s="27"/>
      <c r="AG90" s="27"/>
      <c r="AH90" s="27"/>
      <c r="AI90" s="27"/>
      <c r="AJ90" s="27"/>
      <c r="AK90" s="27"/>
      <c r="AL90" s="27"/>
    </row>
    <row r="91" s="28" customFormat="1" spans="1:38">
      <c r="A91" s="27"/>
      <c r="B91" s="27"/>
      <c r="C91" s="27"/>
      <c r="D91" s="27"/>
      <c r="E91" s="27"/>
      <c r="F91" s="27"/>
      <c r="G91" s="27"/>
      <c r="H91" s="27"/>
      <c r="I91" s="27"/>
      <c r="J91" s="27"/>
      <c r="K91" s="27"/>
      <c r="L91" s="27"/>
      <c r="M91" s="27"/>
      <c r="N91" s="27"/>
      <c r="O91" s="27"/>
      <c r="P91" s="27"/>
      <c r="Q91" s="27"/>
      <c r="R91" s="80"/>
      <c r="S91" s="27"/>
      <c r="T91" s="27"/>
      <c r="U91" s="27"/>
      <c r="V91" s="27"/>
      <c r="W91" s="27"/>
      <c r="X91" s="27"/>
      <c r="Y91" s="27"/>
      <c r="Z91" s="27"/>
      <c r="AA91" s="27"/>
      <c r="AB91" s="27"/>
      <c r="AC91" s="27"/>
      <c r="AD91" s="27"/>
      <c r="AE91" s="27"/>
      <c r="AF91" s="27"/>
      <c r="AG91" s="27"/>
      <c r="AH91" s="27"/>
      <c r="AI91" s="27"/>
      <c r="AJ91" s="27"/>
      <c r="AK91" s="27"/>
      <c r="AL91" s="27"/>
    </row>
    <row r="92" s="28" customFormat="1" spans="1:38">
      <c r="A92" s="27"/>
      <c r="B92" s="27"/>
      <c r="C92" s="27"/>
      <c r="D92" s="27"/>
      <c r="E92" s="27"/>
      <c r="F92" s="27"/>
      <c r="G92" s="27"/>
      <c r="H92" s="27"/>
      <c r="I92" s="27"/>
      <c r="J92" s="27"/>
      <c r="K92" s="27"/>
      <c r="L92" s="27"/>
      <c r="M92" s="27"/>
      <c r="N92" s="27"/>
      <c r="O92" s="27"/>
      <c r="P92" s="27"/>
      <c r="Q92" s="27"/>
      <c r="R92" s="80"/>
      <c r="S92" s="27"/>
      <c r="T92" s="27"/>
      <c r="U92" s="27"/>
      <c r="V92" s="27"/>
      <c r="W92" s="27"/>
      <c r="X92" s="27"/>
      <c r="Y92" s="27"/>
      <c r="Z92" s="27"/>
      <c r="AA92" s="27"/>
      <c r="AB92" s="27"/>
      <c r="AC92" s="27"/>
      <c r="AD92" s="27"/>
      <c r="AE92" s="27"/>
      <c r="AF92" s="27"/>
      <c r="AG92" s="27"/>
      <c r="AH92" s="27"/>
      <c r="AI92" s="27"/>
      <c r="AJ92" s="27"/>
      <c r="AK92" s="27"/>
      <c r="AL92" s="27"/>
    </row>
    <row r="93" s="28" customFormat="1" spans="1:38">
      <c r="A93" s="27"/>
      <c r="B93" s="27"/>
      <c r="C93" s="27"/>
      <c r="D93" s="27"/>
      <c r="E93" s="27"/>
      <c r="F93" s="27"/>
      <c r="G93" s="27"/>
      <c r="H93" s="27"/>
      <c r="I93" s="27"/>
      <c r="J93" s="27"/>
      <c r="K93" s="27"/>
      <c r="L93" s="27"/>
      <c r="M93" s="27"/>
      <c r="N93" s="27"/>
      <c r="O93" s="27"/>
      <c r="P93" s="27"/>
      <c r="Q93" s="27"/>
      <c r="R93" s="80"/>
      <c r="S93" s="27"/>
      <c r="T93" s="27"/>
      <c r="U93" s="27"/>
      <c r="V93" s="27"/>
      <c r="W93" s="27"/>
      <c r="X93" s="27"/>
      <c r="Y93" s="27"/>
      <c r="Z93" s="27"/>
      <c r="AA93" s="27"/>
      <c r="AB93" s="27"/>
      <c r="AC93" s="27"/>
      <c r="AD93" s="27"/>
      <c r="AE93" s="27"/>
      <c r="AF93" s="27"/>
      <c r="AG93" s="27"/>
      <c r="AH93" s="27"/>
      <c r="AI93" s="27"/>
      <c r="AJ93" s="27"/>
      <c r="AK93" s="27"/>
      <c r="AL93" s="27"/>
    </row>
    <row r="94" s="28" customFormat="1" spans="1:38">
      <c r="A94" s="27"/>
      <c r="B94" s="27"/>
      <c r="C94" s="27"/>
      <c r="D94" s="27"/>
      <c r="E94" s="27"/>
      <c r="F94" s="27"/>
      <c r="G94" s="27"/>
      <c r="H94" s="27"/>
      <c r="I94" s="27"/>
      <c r="J94" s="27"/>
      <c r="K94" s="27"/>
      <c r="L94" s="27"/>
      <c r="M94" s="27"/>
      <c r="N94" s="27"/>
      <c r="O94" s="27"/>
      <c r="P94" s="27"/>
      <c r="Q94" s="27"/>
      <c r="R94" s="80"/>
      <c r="S94" s="27"/>
      <c r="T94" s="27"/>
      <c r="U94" s="27"/>
      <c r="V94" s="27"/>
      <c r="W94" s="27"/>
      <c r="X94" s="27"/>
      <c r="Y94" s="27"/>
      <c r="Z94" s="27"/>
      <c r="AA94" s="27"/>
      <c r="AB94" s="27"/>
      <c r="AC94" s="27"/>
      <c r="AD94" s="27"/>
      <c r="AE94" s="27"/>
      <c r="AF94" s="27"/>
      <c r="AG94" s="27"/>
      <c r="AH94" s="27"/>
      <c r="AI94" s="27"/>
      <c r="AJ94" s="27"/>
      <c r="AK94" s="27"/>
      <c r="AL94" s="27"/>
    </row>
    <row r="95" s="28" customFormat="1" spans="1:38">
      <c r="A95" s="27"/>
      <c r="B95" s="27"/>
      <c r="C95" s="27"/>
      <c r="D95" s="27"/>
      <c r="E95" s="27"/>
      <c r="F95" s="27"/>
      <c r="G95" s="27"/>
      <c r="H95" s="27"/>
      <c r="I95" s="27"/>
      <c r="J95" s="27"/>
      <c r="K95" s="27"/>
      <c r="L95" s="27"/>
      <c r="M95" s="27"/>
      <c r="N95" s="27"/>
      <c r="O95" s="27"/>
      <c r="P95" s="27"/>
      <c r="Q95" s="27"/>
      <c r="R95" s="80"/>
      <c r="S95" s="27"/>
      <c r="T95" s="27"/>
      <c r="U95" s="27"/>
      <c r="V95" s="27"/>
      <c r="W95" s="27"/>
      <c r="X95" s="27"/>
      <c r="Y95" s="27"/>
      <c r="Z95" s="27"/>
      <c r="AA95" s="27"/>
      <c r="AB95" s="27"/>
      <c r="AC95" s="27"/>
      <c r="AD95" s="27"/>
      <c r="AE95" s="27"/>
      <c r="AF95" s="27"/>
      <c r="AG95" s="27"/>
      <c r="AH95" s="27"/>
      <c r="AI95" s="27"/>
      <c r="AJ95" s="27"/>
      <c r="AK95" s="27"/>
      <c r="AL95" s="27"/>
    </row>
    <row r="96" s="28" customFormat="1" spans="1:38">
      <c r="A96" s="27"/>
      <c r="B96" s="27"/>
      <c r="C96" s="27"/>
      <c r="D96" s="27"/>
      <c r="E96" s="27"/>
      <c r="F96" s="27"/>
      <c r="G96" s="27"/>
      <c r="H96" s="27"/>
      <c r="I96" s="27"/>
      <c r="J96" s="27"/>
      <c r="K96" s="27"/>
      <c r="L96" s="27"/>
      <c r="M96" s="27"/>
      <c r="N96" s="27"/>
      <c r="O96" s="27"/>
      <c r="P96" s="27"/>
      <c r="Q96" s="27"/>
      <c r="R96" s="80"/>
      <c r="S96" s="27"/>
      <c r="T96" s="27"/>
      <c r="U96" s="27"/>
      <c r="V96" s="27"/>
      <c r="W96" s="27"/>
      <c r="X96" s="27"/>
      <c r="Y96" s="27"/>
      <c r="Z96" s="27"/>
      <c r="AA96" s="27"/>
      <c r="AB96" s="27"/>
      <c r="AC96" s="27"/>
      <c r="AD96" s="27"/>
      <c r="AE96" s="27"/>
      <c r="AF96" s="27"/>
      <c r="AG96" s="27"/>
      <c r="AH96" s="27"/>
      <c r="AI96" s="27"/>
      <c r="AJ96" s="27"/>
      <c r="AK96" s="27"/>
      <c r="AL96" s="27"/>
    </row>
    <row r="97" s="28" customFormat="1" spans="1:38">
      <c r="A97" s="27"/>
      <c r="B97" s="27"/>
      <c r="C97" s="27"/>
      <c r="D97" s="27"/>
      <c r="E97" s="27"/>
      <c r="F97" s="27"/>
      <c r="G97" s="27"/>
      <c r="H97" s="27"/>
      <c r="I97" s="27"/>
      <c r="J97" s="27"/>
      <c r="K97" s="27"/>
      <c r="L97" s="27"/>
      <c r="M97" s="27"/>
      <c r="N97" s="27"/>
      <c r="O97" s="27"/>
      <c r="P97" s="27"/>
      <c r="Q97" s="27"/>
      <c r="R97" s="80"/>
      <c r="S97" s="27"/>
      <c r="T97" s="27"/>
      <c r="U97" s="27"/>
      <c r="V97" s="27"/>
      <c r="W97" s="27"/>
      <c r="X97" s="27"/>
      <c r="Y97" s="27"/>
      <c r="Z97" s="27"/>
      <c r="AA97" s="27"/>
      <c r="AB97" s="27"/>
      <c r="AC97" s="27"/>
      <c r="AD97" s="27"/>
      <c r="AE97" s="27"/>
      <c r="AF97" s="27"/>
      <c r="AG97" s="27"/>
      <c r="AH97" s="27"/>
      <c r="AI97" s="27"/>
      <c r="AJ97" s="27"/>
      <c r="AK97" s="27"/>
      <c r="AL97" s="27"/>
    </row>
    <row r="98" s="28" customFormat="1" spans="1:38">
      <c r="A98" s="27"/>
      <c r="B98" s="27"/>
      <c r="C98" s="27"/>
      <c r="D98" s="27"/>
      <c r="E98" s="27"/>
      <c r="F98" s="27"/>
      <c r="G98" s="27"/>
      <c r="H98" s="27"/>
      <c r="I98" s="27"/>
      <c r="J98" s="27"/>
      <c r="K98" s="27"/>
      <c r="L98" s="27"/>
      <c r="M98" s="27"/>
      <c r="N98" s="27"/>
      <c r="O98" s="27"/>
      <c r="P98" s="27"/>
      <c r="Q98" s="27"/>
      <c r="R98" s="80"/>
      <c r="S98" s="27"/>
      <c r="T98" s="27"/>
      <c r="U98" s="27"/>
      <c r="V98" s="27"/>
      <c r="W98" s="27"/>
      <c r="X98" s="27"/>
      <c r="Y98" s="27"/>
      <c r="Z98" s="27"/>
      <c r="AA98" s="27"/>
      <c r="AB98" s="27"/>
      <c r="AC98" s="27"/>
      <c r="AD98" s="27"/>
      <c r="AE98" s="27"/>
      <c r="AF98" s="27"/>
      <c r="AG98" s="27"/>
      <c r="AH98" s="27"/>
      <c r="AI98" s="27"/>
      <c r="AJ98" s="27"/>
      <c r="AK98" s="27"/>
      <c r="AL98" s="27"/>
    </row>
    <row r="99" s="28" customFormat="1" spans="1:38">
      <c r="A99" s="27"/>
      <c r="B99" s="27"/>
      <c r="C99" s="27"/>
      <c r="D99" s="27"/>
      <c r="E99" s="27"/>
      <c r="F99" s="27"/>
      <c r="G99" s="27"/>
      <c r="H99" s="27"/>
      <c r="I99" s="27"/>
      <c r="J99" s="27"/>
      <c r="K99" s="27"/>
      <c r="L99" s="27"/>
      <c r="M99" s="27"/>
      <c r="N99" s="27"/>
      <c r="O99" s="27"/>
      <c r="P99" s="27"/>
      <c r="Q99" s="27"/>
      <c r="R99" s="80"/>
      <c r="S99" s="27"/>
      <c r="T99" s="27"/>
      <c r="U99" s="27"/>
      <c r="V99" s="27"/>
      <c r="W99" s="27"/>
      <c r="X99" s="27"/>
      <c r="Y99" s="27"/>
      <c r="Z99" s="27"/>
      <c r="AA99" s="27"/>
      <c r="AB99" s="27"/>
      <c r="AC99" s="27"/>
      <c r="AD99" s="27"/>
      <c r="AE99" s="27"/>
      <c r="AF99" s="27"/>
      <c r="AG99" s="27"/>
      <c r="AH99" s="27"/>
      <c r="AI99" s="27"/>
      <c r="AJ99" s="27"/>
      <c r="AK99" s="27"/>
      <c r="AL99" s="27"/>
    </row>
    <row r="100" s="28" customFormat="1" spans="1:38">
      <c r="A100" s="27"/>
      <c r="B100" s="27"/>
      <c r="C100" s="27"/>
      <c r="D100" s="27"/>
      <c r="E100" s="27"/>
      <c r="F100" s="27"/>
      <c r="G100" s="27"/>
      <c r="H100" s="27"/>
      <c r="I100" s="27"/>
      <c r="J100" s="27"/>
      <c r="K100" s="27"/>
      <c r="L100" s="27"/>
      <c r="M100" s="27"/>
      <c r="N100" s="27"/>
      <c r="O100" s="27"/>
      <c r="P100" s="27"/>
      <c r="Q100" s="27"/>
      <c r="R100" s="80"/>
      <c r="S100" s="27"/>
      <c r="T100" s="27"/>
      <c r="U100" s="27"/>
      <c r="V100" s="27"/>
      <c r="W100" s="27"/>
      <c r="X100" s="27"/>
      <c r="Y100" s="27"/>
      <c r="Z100" s="27"/>
      <c r="AA100" s="27"/>
      <c r="AB100" s="27"/>
      <c r="AC100" s="27"/>
      <c r="AD100" s="27"/>
      <c r="AE100" s="27"/>
      <c r="AF100" s="27"/>
      <c r="AG100" s="27"/>
      <c r="AH100" s="27"/>
      <c r="AI100" s="27"/>
      <c r="AJ100" s="27"/>
      <c r="AK100" s="27"/>
      <c r="AL100" s="27"/>
    </row>
    <row r="101" s="28" customFormat="1" spans="1:38">
      <c r="A101" s="27"/>
      <c r="B101" s="27"/>
      <c r="C101" s="27"/>
      <c r="D101" s="27"/>
      <c r="E101" s="27"/>
      <c r="F101" s="27"/>
      <c r="G101" s="27"/>
      <c r="H101" s="27"/>
      <c r="I101" s="27"/>
      <c r="J101" s="27"/>
      <c r="K101" s="27"/>
      <c r="L101" s="27"/>
      <c r="M101" s="27"/>
      <c r="N101" s="27"/>
      <c r="O101" s="27"/>
      <c r="P101" s="27"/>
      <c r="Q101" s="27"/>
      <c r="R101" s="80"/>
      <c r="S101" s="27"/>
      <c r="T101" s="27"/>
      <c r="U101" s="27"/>
      <c r="V101" s="27"/>
      <c r="W101" s="27"/>
      <c r="X101" s="27"/>
      <c r="Y101" s="27"/>
      <c r="Z101" s="27"/>
      <c r="AA101" s="27"/>
      <c r="AB101" s="27"/>
      <c r="AC101" s="27"/>
      <c r="AD101" s="27"/>
      <c r="AE101" s="27"/>
      <c r="AF101" s="27"/>
      <c r="AG101" s="27"/>
      <c r="AH101" s="27"/>
      <c r="AI101" s="27"/>
      <c r="AJ101" s="27"/>
      <c r="AK101" s="27"/>
      <c r="AL101" s="27"/>
    </row>
    <row r="102" s="28" customFormat="1" spans="1:38">
      <c r="A102" s="27"/>
      <c r="B102" s="27"/>
      <c r="C102" s="27"/>
      <c r="D102" s="27"/>
      <c r="E102" s="27"/>
      <c r="F102" s="27"/>
      <c r="G102" s="27"/>
      <c r="H102" s="27"/>
      <c r="I102" s="27"/>
      <c r="J102" s="27"/>
      <c r="K102" s="27"/>
      <c r="L102" s="27"/>
      <c r="M102" s="27"/>
      <c r="N102" s="27"/>
      <c r="O102" s="27"/>
      <c r="P102" s="27"/>
      <c r="Q102" s="27"/>
      <c r="R102" s="80"/>
      <c r="S102" s="27"/>
      <c r="T102" s="27"/>
      <c r="U102" s="27"/>
      <c r="V102" s="27"/>
      <c r="W102" s="27"/>
      <c r="X102" s="27"/>
      <c r="Y102" s="27"/>
      <c r="Z102" s="27"/>
      <c r="AA102" s="27"/>
      <c r="AB102" s="27"/>
      <c r="AC102" s="27"/>
      <c r="AD102" s="27"/>
      <c r="AE102" s="27"/>
      <c r="AF102" s="27"/>
      <c r="AG102" s="27"/>
      <c r="AH102" s="27"/>
      <c r="AI102" s="27"/>
      <c r="AJ102" s="27"/>
      <c r="AK102" s="27"/>
      <c r="AL102" s="27"/>
    </row>
    <row r="103" s="28" customFormat="1" spans="1:38">
      <c r="A103" s="27"/>
      <c r="B103" s="27"/>
      <c r="C103" s="27"/>
      <c r="D103" s="27"/>
      <c r="E103" s="27"/>
      <c r="F103" s="27"/>
      <c r="G103" s="27"/>
      <c r="H103" s="27"/>
      <c r="I103" s="27"/>
      <c r="J103" s="27"/>
      <c r="K103" s="27"/>
      <c r="L103" s="27"/>
      <c r="M103" s="27"/>
      <c r="N103" s="27"/>
      <c r="O103" s="27"/>
      <c r="P103" s="27"/>
      <c r="Q103" s="27"/>
      <c r="R103" s="80"/>
      <c r="S103" s="27"/>
      <c r="T103" s="27"/>
      <c r="U103" s="27"/>
      <c r="V103" s="27"/>
      <c r="W103" s="27"/>
      <c r="X103" s="27"/>
      <c r="Y103" s="27"/>
      <c r="Z103" s="27"/>
      <c r="AA103" s="27"/>
      <c r="AB103" s="27"/>
      <c r="AC103" s="27"/>
      <c r="AD103" s="27"/>
      <c r="AE103" s="27"/>
      <c r="AF103" s="27"/>
      <c r="AG103" s="27"/>
      <c r="AH103" s="27"/>
      <c r="AI103" s="27"/>
      <c r="AJ103" s="27"/>
      <c r="AK103" s="27"/>
      <c r="AL103" s="27"/>
    </row>
    <row r="104" s="28" customFormat="1" spans="1:38">
      <c r="A104" s="27"/>
      <c r="B104" s="27"/>
      <c r="C104" s="27"/>
      <c r="D104" s="27"/>
      <c r="E104" s="27"/>
      <c r="F104" s="27"/>
      <c r="G104" s="27"/>
      <c r="H104" s="27"/>
      <c r="I104" s="27"/>
      <c r="J104" s="27"/>
      <c r="K104" s="27"/>
      <c r="L104" s="27"/>
      <c r="M104" s="27"/>
      <c r="N104" s="27"/>
      <c r="O104" s="27"/>
      <c r="P104" s="27"/>
      <c r="Q104" s="27"/>
      <c r="R104" s="80"/>
      <c r="S104" s="27"/>
      <c r="T104" s="27"/>
      <c r="U104" s="27"/>
      <c r="V104" s="27"/>
      <c r="W104" s="27"/>
      <c r="X104" s="27"/>
      <c r="Y104" s="27"/>
      <c r="Z104" s="27"/>
      <c r="AA104" s="27"/>
      <c r="AB104" s="27"/>
      <c r="AC104" s="27"/>
      <c r="AD104" s="27"/>
      <c r="AE104" s="27"/>
      <c r="AF104" s="27"/>
      <c r="AG104" s="27"/>
      <c r="AH104" s="27"/>
      <c r="AI104" s="27"/>
      <c r="AJ104" s="27"/>
      <c r="AK104" s="27"/>
      <c r="AL104" s="27"/>
    </row>
    <row r="105" spans="1:38">
      <c r="A105" s="27"/>
      <c r="B105" s="27"/>
      <c r="C105" s="27"/>
      <c r="D105" s="27"/>
      <c r="E105" s="27"/>
      <c r="F105" s="27"/>
      <c r="G105" s="27"/>
      <c r="H105" s="27"/>
      <c r="I105" s="27"/>
      <c r="J105" s="27"/>
      <c r="K105" s="27"/>
      <c r="L105" s="27"/>
      <c r="M105" s="27"/>
      <c r="N105" s="27"/>
      <c r="O105" s="27"/>
      <c r="P105" s="27"/>
      <c r="Q105" s="27"/>
      <c r="R105" s="80"/>
      <c r="S105" s="27"/>
      <c r="T105" s="27"/>
      <c r="U105" s="27"/>
      <c r="V105" s="27"/>
      <c r="W105" s="27"/>
      <c r="X105" s="27"/>
      <c r="Y105" s="27"/>
      <c r="Z105" s="27"/>
      <c r="AA105" s="27"/>
      <c r="AB105" s="27"/>
      <c r="AC105" s="27"/>
      <c r="AD105" s="27"/>
      <c r="AE105" s="27"/>
      <c r="AF105" s="27"/>
      <c r="AG105" s="27"/>
      <c r="AH105" s="27"/>
      <c r="AI105" s="27"/>
      <c r="AJ105" s="27"/>
      <c r="AK105" s="27"/>
      <c r="AL105" s="27"/>
    </row>
    <row r="106" spans="1:38">
      <c r="A106" s="27"/>
      <c r="B106" s="27"/>
      <c r="C106" s="27"/>
      <c r="D106" s="27"/>
      <c r="E106" s="27"/>
      <c r="F106" s="27"/>
      <c r="G106" s="27"/>
      <c r="H106" s="27"/>
      <c r="I106" s="27"/>
      <c r="J106" s="27"/>
      <c r="K106" s="27"/>
      <c r="L106" s="27"/>
      <c r="M106" s="27"/>
      <c r="N106" s="27"/>
      <c r="O106" s="27"/>
      <c r="P106" s="27"/>
      <c r="Q106" s="27"/>
      <c r="R106" s="80"/>
      <c r="S106" s="27"/>
      <c r="T106" s="27"/>
      <c r="U106" s="27"/>
      <c r="V106" s="27"/>
      <c r="W106" s="27"/>
      <c r="X106" s="27"/>
      <c r="Y106" s="27"/>
      <c r="Z106" s="27"/>
      <c r="AA106" s="27"/>
      <c r="AB106" s="27"/>
      <c r="AC106" s="27"/>
      <c r="AD106" s="27"/>
      <c r="AE106" s="27"/>
      <c r="AF106" s="27"/>
      <c r="AG106" s="27"/>
      <c r="AH106" s="27"/>
      <c r="AI106" s="27"/>
      <c r="AJ106" s="27"/>
      <c r="AK106" s="27"/>
      <c r="AL106" s="27"/>
    </row>
    <row r="107" spans="1:38">
      <c r="A107" s="27"/>
      <c r="B107" s="27"/>
      <c r="C107" s="27"/>
      <c r="D107" s="27"/>
      <c r="E107" s="27"/>
      <c r="F107" s="27"/>
      <c r="G107" s="27"/>
      <c r="H107" s="27"/>
      <c r="I107" s="27"/>
      <c r="J107" s="27"/>
      <c r="K107" s="27"/>
      <c r="L107" s="27"/>
      <c r="M107" s="27"/>
      <c r="N107" s="27"/>
      <c r="O107" s="27"/>
      <c r="P107" s="27"/>
      <c r="Q107" s="27"/>
      <c r="R107" s="80"/>
      <c r="S107" s="27"/>
      <c r="T107" s="27"/>
      <c r="U107" s="27"/>
      <c r="V107" s="27"/>
      <c r="W107" s="27"/>
      <c r="X107" s="27"/>
      <c r="Y107" s="27"/>
      <c r="Z107" s="27"/>
      <c r="AA107" s="27"/>
      <c r="AB107" s="27"/>
      <c r="AC107" s="27"/>
      <c r="AD107" s="27"/>
      <c r="AE107" s="27"/>
      <c r="AF107" s="27"/>
      <c r="AG107" s="27"/>
      <c r="AH107" s="27"/>
      <c r="AI107" s="27"/>
      <c r="AJ107" s="27"/>
      <c r="AK107" s="27"/>
      <c r="AL107" s="27"/>
    </row>
    <row r="108" spans="1:38">
      <c r="A108" s="27"/>
      <c r="B108" s="27"/>
      <c r="C108" s="27"/>
      <c r="D108" s="27"/>
      <c r="E108" s="27"/>
      <c r="F108" s="27"/>
      <c r="G108" s="27"/>
      <c r="H108" s="27"/>
      <c r="I108" s="27"/>
      <c r="J108" s="27"/>
      <c r="K108" s="27"/>
      <c r="L108" s="27"/>
      <c r="M108" s="27"/>
      <c r="N108" s="27"/>
      <c r="O108" s="27"/>
      <c r="P108" s="27"/>
      <c r="Q108" s="27"/>
      <c r="R108" s="80"/>
      <c r="S108" s="27"/>
      <c r="T108" s="27"/>
      <c r="U108" s="27"/>
      <c r="V108" s="27"/>
      <c r="W108" s="27"/>
      <c r="X108" s="27"/>
      <c r="Y108" s="27"/>
      <c r="Z108" s="27"/>
      <c r="AA108" s="27"/>
      <c r="AB108" s="27"/>
      <c r="AC108" s="27"/>
      <c r="AD108" s="27"/>
      <c r="AE108" s="27"/>
      <c r="AF108" s="27"/>
      <c r="AG108" s="27"/>
      <c r="AH108" s="27"/>
      <c r="AI108" s="27"/>
      <c r="AJ108" s="27"/>
      <c r="AK108" s="27"/>
      <c r="AL108" s="27"/>
    </row>
    <row r="109" spans="1:38">
      <c r="A109" s="27"/>
      <c r="B109" s="27"/>
      <c r="C109" s="27"/>
      <c r="D109" s="27"/>
      <c r="E109" s="27"/>
      <c r="F109" s="27"/>
      <c r="G109" s="27"/>
      <c r="H109" s="27"/>
      <c r="I109" s="27"/>
      <c r="J109" s="27"/>
      <c r="K109" s="27"/>
      <c r="L109" s="27"/>
      <c r="M109" s="27"/>
      <c r="N109" s="27"/>
      <c r="O109" s="27"/>
      <c r="P109" s="27"/>
      <c r="Q109" s="27"/>
      <c r="R109" s="80"/>
      <c r="S109" s="27"/>
      <c r="T109" s="27"/>
      <c r="U109" s="27"/>
      <c r="V109" s="27"/>
      <c r="W109" s="27"/>
      <c r="X109" s="27"/>
      <c r="Y109" s="27"/>
      <c r="Z109" s="27"/>
      <c r="AA109" s="27"/>
      <c r="AB109" s="27"/>
      <c r="AC109" s="27"/>
      <c r="AD109" s="27"/>
      <c r="AE109" s="27"/>
      <c r="AF109" s="27"/>
      <c r="AG109" s="27"/>
      <c r="AH109" s="27"/>
      <c r="AI109" s="27"/>
      <c r="AJ109" s="27"/>
      <c r="AK109" s="27"/>
      <c r="AL109" s="27"/>
    </row>
    <row r="110" spans="1:38">
      <c r="A110" s="27"/>
      <c r="B110" s="27"/>
      <c r="C110" s="27"/>
      <c r="D110" s="27"/>
      <c r="E110" s="27"/>
      <c r="F110" s="27"/>
      <c r="G110" s="27"/>
      <c r="H110" s="27"/>
      <c r="I110" s="27"/>
      <c r="J110" s="27"/>
      <c r="K110" s="27"/>
      <c r="L110" s="27"/>
      <c r="M110" s="27"/>
      <c r="N110" s="27"/>
      <c r="O110" s="27"/>
      <c r="P110" s="27"/>
      <c r="Q110" s="27"/>
      <c r="R110" s="80"/>
      <c r="S110" s="27"/>
      <c r="T110" s="27"/>
      <c r="U110" s="27"/>
      <c r="V110" s="27"/>
      <c r="W110" s="27"/>
      <c r="X110" s="27"/>
      <c r="Y110" s="27"/>
      <c r="Z110" s="27"/>
      <c r="AA110" s="27"/>
      <c r="AB110" s="27"/>
      <c r="AC110" s="27"/>
      <c r="AD110" s="27"/>
      <c r="AE110" s="27"/>
      <c r="AF110" s="27"/>
      <c r="AG110" s="27"/>
      <c r="AH110" s="27"/>
      <c r="AI110" s="27"/>
      <c r="AJ110" s="27"/>
      <c r="AK110" s="27"/>
      <c r="AL110" s="27"/>
    </row>
    <row r="111" spans="1:38">
      <c r="A111" s="27"/>
      <c r="B111" s="27"/>
      <c r="C111" s="27"/>
      <c r="D111" s="27"/>
      <c r="E111" s="27"/>
      <c r="F111" s="27"/>
      <c r="G111" s="27"/>
      <c r="H111" s="27"/>
      <c r="I111" s="27"/>
      <c r="J111" s="27"/>
      <c r="K111" s="27"/>
      <c r="L111" s="27"/>
      <c r="M111" s="27"/>
      <c r="N111" s="27"/>
      <c r="O111" s="27"/>
      <c r="P111" s="27"/>
      <c r="Q111" s="27"/>
      <c r="R111" s="80"/>
      <c r="S111" s="27"/>
      <c r="T111" s="27"/>
      <c r="U111" s="27"/>
      <c r="V111" s="27"/>
      <c r="W111" s="27"/>
      <c r="X111" s="27"/>
      <c r="Y111" s="27"/>
      <c r="Z111" s="27"/>
      <c r="AA111" s="27"/>
      <c r="AB111" s="27"/>
      <c r="AC111" s="27"/>
      <c r="AD111" s="27"/>
      <c r="AE111" s="27"/>
      <c r="AF111" s="27"/>
      <c r="AG111" s="27"/>
      <c r="AH111" s="27"/>
      <c r="AI111" s="27"/>
      <c r="AJ111" s="27"/>
      <c r="AK111" s="27"/>
      <c r="AL111" s="27"/>
    </row>
    <row r="112" spans="1:38">
      <c r="A112" s="27"/>
      <c r="B112" s="27"/>
      <c r="C112" s="27"/>
      <c r="D112" s="27"/>
      <c r="E112" s="27"/>
      <c r="F112" s="27"/>
      <c r="G112" s="27"/>
      <c r="H112" s="27"/>
      <c r="I112" s="27"/>
      <c r="J112" s="27"/>
      <c r="K112" s="27"/>
      <c r="L112" s="27"/>
      <c r="M112" s="27"/>
      <c r="N112" s="27"/>
      <c r="O112" s="27"/>
      <c r="P112" s="27"/>
      <c r="Q112" s="27"/>
      <c r="R112" s="80"/>
      <c r="S112" s="27"/>
      <c r="T112" s="27"/>
      <c r="U112" s="27"/>
      <c r="V112" s="27"/>
      <c r="W112" s="27"/>
      <c r="X112" s="27"/>
      <c r="Y112" s="27"/>
      <c r="Z112" s="27"/>
      <c r="AA112" s="27"/>
      <c r="AB112" s="27"/>
      <c r="AC112" s="27"/>
      <c r="AD112" s="27"/>
      <c r="AE112" s="27"/>
      <c r="AF112" s="27"/>
      <c r="AG112" s="27"/>
      <c r="AH112" s="27"/>
      <c r="AI112" s="27"/>
      <c r="AJ112" s="27"/>
      <c r="AK112" s="27"/>
      <c r="AL112" s="27"/>
    </row>
    <row r="113" spans="1:38">
      <c r="A113" s="27"/>
      <c r="B113" s="27"/>
      <c r="C113" s="27"/>
      <c r="D113" s="27"/>
      <c r="E113" s="27"/>
      <c r="F113" s="27"/>
      <c r="G113" s="27"/>
      <c r="H113" s="27"/>
      <c r="I113" s="27"/>
      <c r="J113" s="27"/>
      <c r="K113" s="27"/>
      <c r="L113" s="27"/>
      <c r="M113" s="27"/>
      <c r="N113" s="27"/>
      <c r="O113" s="27"/>
      <c r="P113" s="27"/>
      <c r="Q113" s="27"/>
      <c r="R113" s="80"/>
      <c r="S113" s="27"/>
      <c r="T113" s="27"/>
      <c r="U113" s="27"/>
      <c r="V113" s="27"/>
      <c r="W113" s="27"/>
      <c r="X113" s="27"/>
      <c r="Y113" s="27"/>
      <c r="Z113" s="27"/>
      <c r="AA113" s="27"/>
      <c r="AB113" s="27"/>
      <c r="AC113" s="27"/>
      <c r="AD113" s="27"/>
      <c r="AE113" s="27"/>
      <c r="AF113" s="27"/>
      <c r="AG113" s="27"/>
      <c r="AH113" s="27"/>
      <c r="AI113" s="27"/>
      <c r="AJ113" s="27"/>
      <c r="AK113" s="27"/>
      <c r="AL113" s="27"/>
    </row>
    <row r="114" spans="1:38">
      <c r="A114" s="27"/>
      <c r="B114" s="27"/>
      <c r="C114" s="27"/>
      <c r="D114" s="27"/>
      <c r="E114" s="27"/>
      <c r="F114" s="27"/>
      <c r="G114" s="27"/>
      <c r="H114" s="27"/>
      <c r="I114" s="27"/>
      <c r="J114" s="27"/>
      <c r="K114" s="27"/>
      <c r="L114" s="27"/>
      <c r="M114" s="27"/>
      <c r="N114" s="27"/>
      <c r="O114" s="27"/>
      <c r="P114" s="27"/>
      <c r="Q114" s="27"/>
      <c r="R114" s="80"/>
      <c r="S114" s="27"/>
      <c r="T114" s="27"/>
      <c r="U114" s="27"/>
      <c r="V114" s="27"/>
      <c r="W114" s="27"/>
      <c r="X114" s="27"/>
      <c r="Y114" s="27"/>
      <c r="Z114" s="27"/>
      <c r="AA114" s="27"/>
      <c r="AB114" s="27"/>
      <c r="AC114" s="27"/>
      <c r="AD114" s="27"/>
      <c r="AE114" s="27"/>
      <c r="AF114" s="27"/>
      <c r="AG114" s="27"/>
      <c r="AH114" s="27"/>
      <c r="AI114" s="27"/>
      <c r="AJ114" s="27"/>
      <c r="AK114" s="27"/>
      <c r="AL114" s="27"/>
    </row>
    <row r="115" spans="1:38">
      <c r="A115" s="27"/>
      <c r="B115" s="27"/>
      <c r="C115" s="27"/>
      <c r="D115" s="27"/>
      <c r="E115" s="27"/>
      <c r="F115" s="27"/>
      <c r="G115" s="27"/>
      <c r="H115" s="27"/>
      <c r="I115" s="27"/>
      <c r="J115" s="27"/>
      <c r="K115" s="27"/>
      <c r="L115" s="27"/>
      <c r="M115" s="27"/>
      <c r="N115" s="27"/>
      <c r="O115" s="27"/>
      <c r="P115" s="27"/>
      <c r="Q115" s="27"/>
      <c r="R115" s="80"/>
      <c r="S115" s="27"/>
      <c r="T115" s="27"/>
      <c r="U115" s="27"/>
      <c r="V115" s="27"/>
      <c r="W115" s="27"/>
      <c r="X115" s="27"/>
      <c r="Y115" s="27"/>
      <c r="Z115" s="27"/>
      <c r="AA115" s="27"/>
      <c r="AB115" s="27"/>
      <c r="AC115" s="27"/>
      <c r="AD115" s="27"/>
      <c r="AE115" s="27"/>
      <c r="AF115" s="27"/>
      <c r="AG115" s="27"/>
      <c r="AH115" s="27"/>
      <c r="AI115" s="27"/>
      <c r="AJ115" s="27"/>
      <c r="AK115" s="27"/>
      <c r="AL115" s="27"/>
    </row>
    <row r="116" spans="1:38">
      <c r="A116" s="27"/>
      <c r="B116" s="27"/>
      <c r="C116" s="27"/>
      <c r="D116" s="27"/>
      <c r="E116" s="27"/>
      <c r="F116" s="27"/>
      <c r="G116" s="27"/>
      <c r="H116" s="27"/>
      <c r="I116" s="27"/>
      <c r="J116" s="27"/>
      <c r="K116" s="27"/>
      <c r="L116" s="27"/>
      <c r="M116" s="27"/>
      <c r="N116" s="27"/>
      <c r="O116" s="27"/>
      <c r="P116" s="27"/>
      <c r="Q116" s="27"/>
      <c r="R116" s="80"/>
      <c r="S116" s="27"/>
      <c r="T116" s="27"/>
      <c r="U116" s="27"/>
      <c r="V116" s="27"/>
      <c r="W116" s="27"/>
      <c r="X116" s="27"/>
      <c r="Y116" s="27"/>
      <c r="Z116" s="27"/>
      <c r="AA116" s="27"/>
      <c r="AB116" s="27"/>
      <c r="AC116" s="27"/>
      <c r="AD116" s="27"/>
      <c r="AE116" s="27"/>
      <c r="AF116" s="27"/>
      <c r="AG116" s="27"/>
      <c r="AH116" s="27"/>
      <c r="AI116" s="27"/>
      <c r="AJ116" s="27"/>
      <c r="AK116" s="27"/>
      <c r="AL116" s="27"/>
    </row>
    <row r="117" spans="1:38">
      <c r="A117" s="27"/>
      <c r="B117" s="27"/>
      <c r="C117" s="27"/>
      <c r="D117" s="27"/>
      <c r="E117" s="27"/>
      <c r="F117" s="27"/>
      <c r="G117" s="27"/>
      <c r="H117" s="27"/>
      <c r="I117" s="27"/>
      <c r="J117" s="27"/>
      <c r="K117" s="27"/>
      <c r="L117" s="27"/>
      <c r="M117" s="27"/>
      <c r="N117" s="27"/>
      <c r="O117" s="27"/>
      <c r="P117" s="27"/>
      <c r="Q117" s="27"/>
      <c r="R117" s="80"/>
      <c r="S117" s="27"/>
      <c r="T117" s="27"/>
      <c r="U117" s="27"/>
      <c r="V117" s="27"/>
      <c r="W117" s="27"/>
      <c r="X117" s="27"/>
      <c r="Y117" s="27"/>
      <c r="Z117" s="27"/>
      <c r="AA117" s="27"/>
      <c r="AB117" s="27"/>
      <c r="AC117" s="27"/>
      <c r="AD117" s="27"/>
      <c r="AE117" s="27"/>
      <c r="AF117" s="27"/>
      <c r="AG117" s="27"/>
      <c r="AH117" s="27"/>
      <c r="AI117" s="27"/>
      <c r="AJ117" s="27"/>
      <c r="AK117" s="27"/>
      <c r="AL117" s="27"/>
    </row>
    <row r="118" spans="1:38">
      <c r="A118" s="27"/>
      <c r="B118" s="27"/>
      <c r="C118" s="27"/>
      <c r="D118" s="27"/>
      <c r="E118" s="27"/>
      <c r="F118" s="27"/>
      <c r="G118" s="27"/>
      <c r="H118" s="27"/>
      <c r="I118" s="27"/>
      <c r="J118" s="27"/>
      <c r="K118" s="27"/>
      <c r="L118" s="27"/>
      <c r="M118" s="27"/>
      <c r="N118" s="27"/>
      <c r="O118" s="27"/>
      <c r="P118" s="27"/>
      <c r="Q118" s="27"/>
      <c r="R118" s="80"/>
      <c r="S118" s="27"/>
      <c r="T118" s="27"/>
      <c r="U118" s="27"/>
      <c r="V118" s="27"/>
      <c r="W118" s="27"/>
      <c r="X118" s="27"/>
      <c r="Y118" s="27"/>
      <c r="Z118" s="27"/>
      <c r="AA118" s="27"/>
      <c r="AB118" s="27"/>
      <c r="AC118" s="27"/>
      <c r="AD118" s="27"/>
      <c r="AE118" s="27"/>
      <c r="AF118" s="27"/>
      <c r="AG118" s="27"/>
      <c r="AH118" s="27"/>
      <c r="AI118" s="27"/>
      <c r="AJ118" s="27"/>
      <c r="AK118" s="27"/>
      <c r="AL118" s="27"/>
    </row>
    <row r="119" spans="1:38">
      <c r="A119" s="27"/>
      <c r="B119" s="27"/>
      <c r="C119" s="27"/>
      <c r="D119" s="27"/>
      <c r="E119" s="27"/>
      <c r="F119" s="27"/>
      <c r="G119" s="27"/>
      <c r="H119" s="27"/>
      <c r="I119" s="27"/>
      <c r="J119" s="27"/>
      <c r="K119" s="27"/>
      <c r="L119" s="27"/>
      <c r="M119" s="27"/>
      <c r="N119" s="27"/>
      <c r="O119" s="27"/>
      <c r="P119" s="27"/>
      <c r="Q119" s="27"/>
      <c r="R119" s="80"/>
      <c r="S119" s="27"/>
      <c r="T119" s="27"/>
      <c r="U119" s="27"/>
      <c r="V119" s="27"/>
      <c r="W119" s="27"/>
      <c r="X119" s="27"/>
      <c r="Y119" s="27"/>
      <c r="Z119" s="27"/>
      <c r="AA119" s="27"/>
      <c r="AB119" s="27"/>
      <c r="AC119" s="27"/>
      <c r="AD119" s="27"/>
      <c r="AE119" s="27"/>
      <c r="AF119" s="27"/>
      <c r="AG119" s="27"/>
      <c r="AH119" s="27"/>
      <c r="AI119" s="27"/>
      <c r="AJ119" s="27"/>
      <c r="AK119" s="27"/>
      <c r="AL119" s="27"/>
    </row>
    <row r="120" spans="1:38">
      <c r="A120" s="27"/>
      <c r="B120" s="27"/>
      <c r="C120" s="27"/>
      <c r="D120" s="27"/>
      <c r="E120" s="27"/>
      <c r="F120" s="27"/>
      <c r="G120" s="27"/>
      <c r="H120" s="27"/>
      <c r="I120" s="27"/>
      <c r="J120" s="27"/>
      <c r="K120" s="27"/>
      <c r="L120" s="27"/>
      <c r="M120" s="27"/>
      <c r="N120" s="27"/>
      <c r="O120" s="27"/>
      <c r="P120" s="27"/>
      <c r="Q120" s="27"/>
      <c r="R120" s="80"/>
      <c r="S120" s="27"/>
      <c r="T120" s="27"/>
      <c r="U120" s="27"/>
      <c r="V120" s="27"/>
      <c r="W120" s="27"/>
      <c r="X120" s="27"/>
      <c r="Y120" s="27"/>
      <c r="Z120" s="27"/>
      <c r="AA120" s="27"/>
      <c r="AB120" s="27"/>
      <c r="AC120" s="27"/>
      <c r="AD120" s="27"/>
      <c r="AE120" s="27"/>
      <c r="AF120" s="27"/>
      <c r="AG120" s="27"/>
      <c r="AH120" s="27"/>
      <c r="AI120" s="27"/>
      <c r="AJ120" s="27"/>
      <c r="AK120" s="27"/>
      <c r="AL120" s="27"/>
    </row>
    <row r="121" spans="1:38">
      <c r="A121" s="27"/>
      <c r="B121" s="27"/>
      <c r="C121" s="27"/>
      <c r="D121" s="27"/>
      <c r="E121" s="27"/>
      <c r="F121" s="27"/>
      <c r="G121" s="27"/>
      <c r="H121" s="27"/>
      <c r="I121" s="27"/>
      <c r="J121" s="27"/>
      <c r="K121" s="27"/>
      <c r="L121" s="27"/>
      <c r="M121" s="27"/>
      <c r="N121" s="27"/>
      <c r="O121" s="27"/>
      <c r="P121" s="27"/>
      <c r="Q121" s="27"/>
      <c r="R121" s="80"/>
      <c r="S121" s="27"/>
      <c r="T121" s="27"/>
      <c r="U121" s="27"/>
      <c r="V121" s="27"/>
      <c r="W121" s="27"/>
      <c r="X121" s="27"/>
      <c r="Y121" s="27"/>
      <c r="Z121" s="27"/>
      <c r="AA121" s="27"/>
      <c r="AB121" s="27"/>
      <c r="AC121" s="27"/>
      <c r="AD121" s="27"/>
      <c r="AE121" s="27"/>
      <c r="AF121" s="27"/>
      <c r="AG121" s="27"/>
      <c r="AH121" s="27"/>
      <c r="AI121" s="27"/>
      <c r="AJ121" s="27"/>
      <c r="AK121" s="27"/>
      <c r="AL121" s="27"/>
    </row>
    <row r="122" spans="1:38">
      <c r="A122" s="27"/>
      <c r="B122" s="27"/>
      <c r="C122" s="27"/>
      <c r="D122" s="27"/>
      <c r="E122" s="27"/>
      <c r="F122" s="27"/>
      <c r="G122" s="27"/>
      <c r="H122" s="27"/>
      <c r="I122" s="27"/>
      <c r="J122" s="27"/>
      <c r="K122" s="27"/>
      <c r="L122" s="27"/>
      <c r="M122" s="27"/>
      <c r="N122" s="27"/>
      <c r="O122" s="27"/>
      <c r="P122" s="27"/>
      <c r="Q122" s="27"/>
      <c r="R122" s="80"/>
      <c r="S122" s="27"/>
      <c r="T122" s="27"/>
      <c r="U122" s="27"/>
      <c r="V122" s="27"/>
      <c r="W122" s="27"/>
      <c r="X122" s="27"/>
      <c r="Y122" s="27"/>
      <c r="Z122" s="27"/>
      <c r="AA122" s="27"/>
      <c r="AB122" s="27"/>
      <c r="AC122" s="27"/>
      <c r="AD122" s="27"/>
      <c r="AE122" s="27"/>
      <c r="AF122" s="27"/>
      <c r="AG122" s="27"/>
      <c r="AH122" s="27"/>
      <c r="AI122" s="27"/>
      <c r="AJ122" s="27"/>
      <c r="AK122" s="27"/>
      <c r="AL122" s="27"/>
    </row>
    <row r="123" spans="1:38">
      <c r="A123" s="27"/>
      <c r="B123" s="27"/>
      <c r="C123" s="27"/>
      <c r="D123" s="27"/>
      <c r="E123" s="27"/>
      <c r="F123" s="27"/>
      <c r="G123" s="27"/>
      <c r="H123" s="27"/>
      <c r="I123" s="27"/>
      <c r="J123" s="27"/>
      <c r="K123" s="27"/>
      <c r="L123" s="27"/>
      <c r="M123" s="27"/>
      <c r="N123" s="27"/>
      <c r="O123" s="27"/>
      <c r="P123" s="27"/>
      <c r="Q123" s="27"/>
      <c r="R123" s="80"/>
      <c r="S123" s="27"/>
      <c r="T123" s="27"/>
      <c r="U123" s="27"/>
      <c r="V123" s="27"/>
      <c r="W123" s="27"/>
      <c r="X123" s="27"/>
      <c r="Y123" s="27"/>
      <c r="Z123" s="27"/>
      <c r="AA123" s="27"/>
      <c r="AB123" s="27"/>
      <c r="AC123" s="27"/>
      <c r="AD123" s="27"/>
      <c r="AE123" s="27"/>
      <c r="AF123" s="27"/>
      <c r="AG123" s="27"/>
      <c r="AH123" s="27"/>
      <c r="AI123" s="27"/>
      <c r="AJ123" s="27"/>
      <c r="AK123" s="27"/>
      <c r="AL123" s="27"/>
    </row>
    <row r="124" spans="1:38">
      <c r="A124" s="27"/>
      <c r="B124" s="27"/>
      <c r="C124" s="27"/>
      <c r="D124" s="27"/>
      <c r="E124" s="27"/>
      <c r="F124" s="27"/>
      <c r="G124" s="27"/>
      <c r="H124" s="27"/>
      <c r="I124" s="27"/>
      <c r="J124" s="27"/>
      <c r="K124" s="27"/>
      <c r="L124" s="27"/>
      <c r="M124" s="27"/>
      <c r="N124" s="27"/>
      <c r="O124" s="27"/>
      <c r="P124" s="27"/>
      <c r="Q124" s="27"/>
      <c r="R124" s="80"/>
      <c r="S124" s="27"/>
      <c r="T124" s="27"/>
      <c r="U124" s="27"/>
      <c r="V124" s="27"/>
      <c r="W124" s="27"/>
      <c r="X124" s="27"/>
      <c r="Y124" s="27"/>
      <c r="Z124" s="27"/>
      <c r="AA124" s="27"/>
      <c r="AB124" s="27"/>
      <c r="AC124" s="27"/>
      <c r="AD124" s="27"/>
      <c r="AE124" s="27"/>
      <c r="AF124" s="27"/>
      <c r="AG124" s="27"/>
      <c r="AH124" s="27"/>
      <c r="AI124" s="27"/>
      <c r="AJ124" s="27"/>
      <c r="AK124" s="27"/>
      <c r="AL124" s="27"/>
    </row>
    <row r="125" spans="1:38">
      <c r="A125" s="27"/>
      <c r="B125" s="27"/>
      <c r="C125" s="27"/>
      <c r="D125" s="27"/>
      <c r="E125" s="27"/>
      <c r="F125" s="27"/>
      <c r="G125" s="27"/>
      <c r="H125" s="27"/>
      <c r="I125" s="27"/>
      <c r="J125" s="27"/>
      <c r="K125" s="27"/>
      <c r="L125" s="27"/>
      <c r="M125" s="27"/>
      <c r="N125" s="27"/>
      <c r="O125" s="27"/>
      <c r="P125" s="27"/>
      <c r="Q125" s="27"/>
      <c r="R125" s="80"/>
      <c r="S125" s="27"/>
      <c r="T125" s="27"/>
      <c r="U125" s="27"/>
      <c r="V125" s="27"/>
      <c r="W125" s="27"/>
      <c r="X125" s="27"/>
      <c r="Y125" s="27"/>
      <c r="Z125" s="27"/>
      <c r="AA125" s="27"/>
      <c r="AB125" s="27"/>
      <c r="AC125" s="27"/>
      <c r="AD125" s="27"/>
      <c r="AE125" s="27"/>
      <c r="AF125" s="27"/>
      <c r="AG125" s="27"/>
      <c r="AH125" s="27"/>
      <c r="AI125" s="27"/>
      <c r="AJ125" s="27"/>
      <c r="AK125" s="27"/>
      <c r="AL125" s="27"/>
    </row>
    <row r="126" spans="1:38">
      <c r="A126" s="27"/>
      <c r="B126" s="27"/>
      <c r="C126" s="27"/>
      <c r="D126" s="27"/>
      <c r="E126" s="27"/>
      <c r="F126" s="27"/>
      <c r="G126" s="27"/>
      <c r="H126" s="27"/>
      <c r="I126" s="27"/>
      <c r="J126" s="27"/>
      <c r="K126" s="27"/>
      <c r="L126" s="27"/>
      <c r="M126" s="27"/>
      <c r="N126" s="27"/>
      <c r="O126" s="27"/>
      <c r="P126" s="27"/>
      <c r="Q126" s="27"/>
      <c r="R126" s="80"/>
      <c r="S126" s="27"/>
      <c r="T126" s="27"/>
      <c r="U126" s="27"/>
      <c r="V126" s="27"/>
      <c r="W126" s="27"/>
      <c r="X126" s="27"/>
      <c r="Y126" s="27"/>
      <c r="Z126" s="27"/>
      <c r="AA126" s="27"/>
      <c r="AB126" s="27"/>
      <c r="AC126" s="27"/>
      <c r="AD126" s="27"/>
      <c r="AE126" s="27"/>
      <c r="AF126" s="27"/>
      <c r="AG126" s="27"/>
      <c r="AH126" s="27"/>
      <c r="AI126" s="27"/>
      <c r="AJ126" s="27"/>
      <c r="AK126" s="27"/>
      <c r="AL126" s="27"/>
    </row>
    <row r="127" spans="1:38">
      <c r="A127" s="27"/>
      <c r="B127" s="27"/>
      <c r="C127" s="27"/>
      <c r="D127" s="27"/>
      <c r="E127" s="27"/>
      <c r="F127" s="27"/>
      <c r="G127" s="27"/>
      <c r="H127" s="27"/>
      <c r="I127" s="27"/>
      <c r="J127" s="27"/>
      <c r="K127" s="27"/>
      <c r="L127" s="27"/>
      <c r="M127" s="27"/>
      <c r="N127" s="27"/>
      <c r="O127" s="27"/>
      <c r="P127" s="27"/>
      <c r="Q127" s="27"/>
      <c r="R127" s="80"/>
      <c r="S127" s="27"/>
      <c r="T127" s="27"/>
      <c r="U127" s="27"/>
      <c r="V127" s="27"/>
      <c r="W127" s="27"/>
      <c r="X127" s="27"/>
      <c r="Y127" s="27"/>
      <c r="Z127" s="27"/>
      <c r="AA127" s="27"/>
      <c r="AB127" s="27"/>
      <c r="AC127" s="27"/>
      <c r="AD127" s="27"/>
      <c r="AE127" s="27"/>
      <c r="AF127" s="27"/>
      <c r="AG127" s="27"/>
      <c r="AH127" s="27"/>
      <c r="AI127" s="27"/>
      <c r="AJ127" s="27"/>
      <c r="AK127" s="27"/>
      <c r="AL127" s="27"/>
    </row>
    <row r="128" spans="1:38">
      <c r="A128" s="27"/>
      <c r="B128" s="27"/>
      <c r="C128" s="27"/>
      <c r="D128" s="27"/>
      <c r="E128" s="27"/>
      <c r="F128" s="27"/>
      <c r="G128" s="27"/>
      <c r="H128" s="27"/>
      <c r="I128" s="27"/>
      <c r="J128" s="27"/>
      <c r="K128" s="27"/>
      <c r="L128" s="27"/>
      <c r="M128" s="27"/>
      <c r="N128" s="27"/>
      <c r="O128" s="27"/>
      <c r="P128" s="27"/>
      <c r="Q128" s="27"/>
      <c r="R128" s="80"/>
      <c r="S128" s="27"/>
      <c r="T128" s="27"/>
      <c r="U128" s="27"/>
      <c r="V128" s="27"/>
      <c r="W128" s="27"/>
      <c r="X128" s="27"/>
      <c r="Y128" s="27"/>
      <c r="Z128" s="27"/>
      <c r="AA128" s="27"/>
      <c r="AB128" s="27"/>
      <c r="AC128" s="27"/>
      <c r="AD128" s="27"/>
      <c r="AE128" s="27"/>
      <c r="AF128" s="27"/>
      <c r="AG128" s="27"/>
      <c r="AH128" s="27"/>
      <c r="AI128" s="27"/>
      <c r="AJ128" s="27"/>
      <c r="AK128" s="27"/>
      <c r="AL128" s="27"/>
    </row>
    <row r="129" spans="1:38">
      <c r="A129" s="27"/>
      <c r="B129" s="27"/>
      <c r="C129" s="27"/>
      <c r="D129" s="27"/>
      <c r="E129" s="27"/>
      <c r="F129" s="27"/>
      <c r="G129" s="27"/>
      <c r="H129" s="27"/>
      <c r="I129" s="27"/>
      <c r="J129" s="27"/>
      <c r="K129" s="27"/>
      <c r="L129" s="27"/>
      <c r="M129" s="27"/>
      <c r="N129" s="27"/>
      <c r="O129" s="27"/>
      <c r="P129" s="27"/>
      <c r="Q129" s="27"/>
      <c r="R129" s="80"/>
      <c r="S129" s="27"/>
      <c r="T129" s="27"/>
      <c r="U129" s="27"/>
      <c r="V129" s="27"/>
      <c r="W129" s="27"/>
      <c r="X129" s="27"/>
      <c r="Y129" s="27"/>
      <c r="Z129" s="27"/>
      <c r="AA129" s="27"/>
      <c r="AB129" s="27"/>
      <c r="AC129" s="27"/>
      <c r="AD129" s="27"/>
      <c r="AE129" s="27"/>
      <c r="AF129" s="27"/>
      <c r="AG129" s="27"/>
      <c r="AH129" s="27"/>
      <c r="AI129" s="27"/>
      <c r="AJ129" s="27"/>
      <c r="AK129" s="27"/>
      <c r="AL129" s="27"/>
    </row>
    <row r="130" spans="1:38">
      <c r="A130" s="27"/>
      <c r="B130" s="27"/>
      <c r="C130" s="27"/>
      <c r="D130" s="27"/>
      <c r="E130" s="27"/>
      <c r="F130" s="27"/>
      <c r="G130" s="27"/>
      <c r="H130" s="27"/>
      <c r="I130" s="27"/>
      <c r="J130" s="27"/>
      <c r="K130" s="27"/>
      <c r="L130" s="27"/>
      <c r="M130" s="27"/>
      <c r="N130" s="27"/>
      <c r="O130" s="27"/>
      <c r="P130" s="27"/>
      <c r="Q130" s="27"/>
      <c r="R130" s="80"/>
      <c r="S130" s="27"/>
      <c r="T130" s="27"/>
      <c r="U130" s="27"/>
      <c r="V130" s="27"/>
      <c r="W130" s="27"/>
      <c r="X130" s="27"/>
      <c r="Y130" s="27"/>
      <c r="Z130" s="27"/>
      <c r="AA130" s="27"/>
      <c r="AB130" s="27"/>
      <c r="AC130" s="27"/>
      <c r="AD130" s="27"/>
      <c r="AE130" s="27"/>
      <c r="AF130" s="27"/>
      <c r="AG130" s="27"/>
      <c r="AH130" s="27"/>
      <c r="AI130" s="27"/>
      <c r="AJ130" s="27"/>
      <c r="AK130" s="27"/>
      <c r="AL130" s="27"/>
    </row>
    <row r="131" spans="1:38">
      <c r="A131" s="27"/>
      <c r="B131" s="27"/>
      <c r="C131" s="27"/>
      <c r="D131" s="27"/>
      <c r="E131" s="27"/>
      <c r="F131" s="27"/>
      <c r="G131" s="27"/>
      <c r="H131" s="27"/>
      <c r="I131" s="27"/>
      <c r="J131" s="27"/>
      <c r="K131" s="27"/>
      <c r="L131" s="27"/>
      <c r="M131" s="27"/>
      <c r="N131" s="27"/>
      <c r="O131" s="27"/>
      <c r="P131" s="27"/>
      <c r="Q131" s="27"/>
      <c r="R131" s="80"/>
      <c r="S131" s="27"/>
      <c r="T131" s="27"/>
      <c r="U131" s="27"/>
      <c r="V131" s="27"/>
      <c r="W131" s="27"/>
      <c r="X131" s="27"/>
      <c r="Y131" s="27"/>
      <c r="Z131" s="27"/>
      <c r="AA131" s="27"/>
      <c r="AB131" s="27"/>
      <c r="AC131" s="27"/>
      <c r="AD131" s="27"/>
      <c r="AE131" s="27"/>
      <c r="AF131" s="27"/>
      <c r="AG131" s="27"/>
      <c r="AH131" s="27"/>
      <c r="AI131" s="27"/>
      <c r="AJ131" s="27"/>
      <c r="AK131" s="27"/>
      <c r="AL131" s="27"/>
    </row>
    <row r="132" spans="1:38">
      <c r="A132" s="27"/>
      <c r="B132" s="27"/>
      <c r="C132" s="27"/>
      <c r="D132" s="27"/>
      <c r="E132" s="27"/>
      <c r="F132" s="27"/>
      <c r="G132" s="27"/>
      <c r="H132" s="27"/>
      <c r="I132" s="27"/>
      <c r="J132" s="27"/>
      <c r="K132" s="27"/>
      <c r="L132" s="27"/>
      <c r="M132" s="27"/>
      <c r="N132" s="27"/>
      <c r="O132" s="27"/>
      <c r="P132" s="27"/>
      <c r="Q132" s="27"/>
      <c r="R132" s="80"/>
      <c r="S132" s="27"/>
      <c r="T132" s="27"/>
      <c r="U132" s="27"/>
      <c r="V132" s="27"/>
      <c r="W132" s="27"/>
      <c r="X132" s="27"/>
      <c r="Y132" s="27"/>
      <c r="Z132" s="27"/>
      <c r="AA132" s="27"/>
      <c r="AB132" s="27"/>
      <c r="AC132" s="27"/>
      <c r="AD132" s="27"/>
      <c r="AE132" s="27"/>
      <c r="AF132" s="27"/>
      <c r="AG132" s="27"/>
      <c r="AH132" s="27"/>
      <c r="AI132" s="27"/>
      <c r="AJ132" s="27"/>
      <c r="AK132" s="27"/>
      <c r="AL132" s="27"/>
    </row>
    <row r="133" spans="1:38">
      <c r="A133" s="27"/>
      <c r="B133" s="27"/>
      <c r="C133" s="27"/>
      <c r="D133" s="27"/>
      <c r="E133" s="27"/>
      <c r="F133" s="27"/>
      <c r="G133" s="27"/>
      <c r="H133" s="27"/>
      <c r="I133" s="27"/>
      <c r="J133" s="27"/>
      <c r="K133" s="27"/>
      <c r="L133" s="27"/>
      <c r="M133" s="27"/>
      <c r="N133" s="27"/>
      <c r="O133" s="27"/>
      <c r="P133" s="27"/>
      <c r="Q133" s="27"/>
      <c r="R133" s="80"/>
      <c r="S133" s="27"/>
      <c r="T133" s="27"/>
      <c r="U133" s="27"/>
      <c r="V133" s="27"/>
      <c r="W133" s="27"/>
      <c r="X133" s="27"/>
      <c r="Y133" s="27"/>
      <c r="Z133" s="27"/>
      <c r="AA133" s="27"/>
      <c r="AB133" s="27"/>
      <c r="AC133" s="27"/>
      <c r="AD133" s="27"/>
      <c r="AE133" s="27"/>
      <c r="AF133" s="27"/>
      <c r="AG133" s="27"/>
      <c r="AH133" s="27"/>
      <c r="AI133" s="27"/>
      <c r="AJ133" s="27"/>
      <c r="AK133" s="27"/>
      <c r="AL133" s="27"/>
    </row>
    <row r="134" spans="1:38">
      <c r="A134" s="27"/>
      <c r="B134" s="27"/>
      <c r="C134" s="27"/>
      <c r="D134" s="27"/>
      <c r="E134" s="27"/>
      <c r="F134" s="27"/>
      <c r="G134" s="27"/>
      <c r="H134" s="27"/>
      <c r="I134" s="27"/>
      <c r="J134" s="27"/>
      <c r="K134" s="27"/>
      <c r="L134" s="27"/>
      <c r="M134" s="27"/>
      <c r="N134" s="27"/>
      <c r="O134" s="27"/>
      <c r="P134" s="27"/>
      <c r="Q134" s="27"/>
      <c r="R134" s="80"/>
      <c r="S134" s="27"/>
      <c r="T134" s="27"/>
      <c r="U134" s="27"/>
      <c r="V134" s="27"/>
      <c r="W134" s="27"/>
      <c r="X134" s="27"/>
      <c r="Y134" s="27"/>
      <c r="Z134" s="27"/>
      <c r="AA134" s="27"/>
      <c r="AB134" s="27"/>
      <c r="AC134" s="27"/>
      <c r="AD134" s="27"/>
      <c r="AE134" s="27"/>
      <c r="AF134" s="27"/>
      <c r="AG134" s="27"/>
      <c r="AH134" s="27"/>
      <c r="AI134" s="27"/>
      <c r="AJ134" s="27"/>
      <c r="AK134" s="27"/>
      <c r="AL134" s="27"/>
    </row>
    <row r="135" spans="1:38">
      <c r="A135" s="27"/>
      <c r="B135" s="27"/>
      <c r="C135" s="27"/>
      <c r="D135" s="27"/>
      <c r="E135" s="27"/>
      <c r="F135" s="27"/>
      <c r="G135" s="27"/>
      <c r="H135" s="27"/>
      <c r="I135" s="27"/>
      <c r="J135" s="27"/>
      <c r="K135" s="27"/>
      <c r="L135" s="27"/>
      <c r="M135" s="27"/>
      <c r="N135" s="27"/>
      <c r="O135" s="27"/>
      <c r="P135" s="27"/>
      <c r="Q135" s="27"/>
      <c r="R135" s="80"/>
      <c r="S135" s="27"/>
      <c r="T135" s="27"/>
      <c r="U135" s="27"/>
      <c r="V135" s="27"/>
      <c r="W135" s="27"/>
      <c r="X135" s="27"/>
      <c r="Y135" s="27"/>
      <c r="Z135" s="27"/>
      <c r="AA135" s="27"/>
      <c r="AB135" s="27"/>
      <c r="AC135" s="27"/>
      <c r="AD135" s="27"/>
      <c r="AE135" s="27"/>
      <c r="AF135" s="27"/>
      <c r="AG135" s="27"/>
      <c r="AH135" s="27"/>
      <c r="AI135" s="27"/>
      <c r="AJ135" s="27"/>
      <c r="AK135" s="27"/>
      <c r="AL135" s="27"/>
    </row>
    <row r="136" spans="1:38">
      <c r="A136" s="27"/>
      <c r="B136" s="27"/>
      <c r="C136" s="27"/>
      <c r="D136" s="27"/>
      <c r="E136" s="27"/>
      <c r="F136" s="27"/>
      <c r="G136" s="27"/>
      <c r="H136" s="27"/>
      <c r="I136" s="27"/>
      <c r="J136" s="27"/>
      <c r="K136" s="27"/>
      <c r="L136" s="27"/>
      <c r="M136" s="27"/>
      <c r="N136" s="27"/>
      <c r="O136" s="27"/>
      <c r="P136" s="27"/>
      <c r="Q136" s="27"/>
      <c r="R136" s="80"/>
      <c r="S136" s="27"/>
      <c r="T136" s="27"/>
      <c r="U136" s="27"/>
      <c r="V136" s="27"/>
      <c r="W136" s="27"/>
      <c r="X136" s="27"/>
      <c r="Y136" s="27"/>
      <c r="Z136" s="27"/>
      <c r="AA136" s="27"/>
      <c r="AB136" s="27"/>
      <c r="AC136" s="27"/>
      <c r="AD136" s="27"/>
      <c r="AE136" s="27"/>
      <c r="AF136" s="27"/>
      <c r="AG136" s="27"/>
      <c r="AH136" s="27"/>
      <c r="AI136" s="27"/>
      <c r="AJ136" s="27"/>
      <c r="AK136" s="27"/>
      <c r="AL136" s="27"/>
    </row>
    <row r="137" spans="1:38">
      <c r="A137" s="27"/>
      <c r="B137" s="27"/>
      <c r="C137" s="27"/>
      <c r="D137" s="27"/>
      <c r="E137" s="27"/>
      <c r="F137" s="27"/>
      <c r="G137" s="27"/>
      <c r="H137" s="27"/>
      <c r="I137" s="27"/>
      <c r="J137" s="27"/>
      <c r="K137" s="27"/>
      <c r="L137" s="27"/>
      <c r="M137" s="27"/>
      <c r="N137" s="27"/>
      <c r="O137" s="27"/>
      <c r="P137" s="27"/>
      <c r="Q137" s="27"/>
      <c r="R137" s="80"/>
      <c r="S137" s="27"/>
      <c r="T137" s="27"/>
      <c r="U137" s="27"/>
      <c r="V137" s="27"/>
      <c r="W137" s="27"/>
      <c r="X137" s="27"/>
      <c r="Y137" s="27"/>
      <c r="Z137" s="27"/>
      <c r="AA137" s="27"/>
      <c r="AB137" s="27"/>
      <c r="AC137" s="27"/>
      <c r="AD137" s="27"/>
      <c r="AE137" s="27"/>
      <c r="AF137" s="27"/>
      <c r="AG137" s="27"/>
      <c r="AH137" s="27"/>
      <c r="AI137" s="27"/>
      <c r="AJ137" s="27"/>
      <c r="AK137" s="27"/>
      <c r="AL137" s="27"/>
    </row>
    <row r="138" spans="1:38">
      <c r="A138" s="27"/>
      <c r="B138" s="27"/>
      <c r="C138" s="27"/>
      <c r="D138" s="27"/>
      <c r="E138" s="27"/>
      <c r="F138" s="27"/>
      <c r="G138" s="27"/>
      <c r="H138" s="27"/>
      <c r="I138" s="27"/>
      <c r="J138" s="27"/>
      <c r="K138" s="27"/>
      <c r="L138" s="27"/>
      <c r="M138" s="27"/>
      <c r="N138" s="27"/>
      <c r="O138" s="27"/>
      <c r="P138" s="27"/>
      <c r="Q138" s="27"/>
      <c r="R138" s="80"/>
      <c r="S138" s="27"/>
      <c r="T138" s="27"/>
      <c r="U138" s="27"/>
      <c r="V138" s="27"/>
      <c r="W138" s="27"/>
      <c r="X138" s="27"/>
      <c r="Y138" s="27"/>
      <c r="Z138" s="27"/>
      <c r="AA138" s="27"/>
      <c r="AB138" s="27"/>
      <c r="AC138" s="27"/>
      <c r="AD138" s="27"/>
      <c r="AE138" s="27"/>
      <c r="AF138" s="27"/>
      <c r="AG138" s="27"/>
      <c r="AH138" s="27"/>
      <c r="AI138" s="27"/>
      <c r="AJ138" s="27"/>
      <c r="AK138" s="27"/>
      <c r="AL138" s="27"/>
    </row>
    <row r="139" spans="1:38">
      <c r="A139" s="27"/>
      <c r="B139" s="27"/>
      <c r="C139" s="27"/>
      <c r="D139" s="27"/>
      <c r="E139" s="27"/>
      <c r="F139" s="27"/>
      <c r="G139" s="27"/>
      <c r="H139" s="27"/>
      <c r="I139" s="27"/>
      <c r="J139" s="27"/>
      <c r="K139" s="27"/>
      <c r="L139" s="27"/>
      <c r="M139" s="27"/>
      <c r="N139" s="27"/>
      <c r="O139" s="27"/>
      <c r="P139" s="27"/>
      <c r="Q139" s="27"/>
      <c r="R139" s="80"/>
      <c r="S139" s="27"/>
      <c r="T139" s="27"/>
      <c r="U139" s="27"/>
      <c r="V139" s="27"/>
      <c r="W139" s="27"/>
      <c r="X139" s="27"/>
      <c r="Y139" s="27"/>
      <c r="Z139" s="27"/>
      <c r="AA139" s="27"/>
      <c r="AB139" s="27"/>
      <c r="AC139" s="27"/>
      <c r="AD139" s="27"/>
      <c r="AE139" s="27"/>
      <c r="AF139" s="27"/>
      <c r="AG139" s="27"/>
      <c r="AH139" s="27"/>
      <c r="AI139" s="27"/>
      <c r="AJ139" s="27"/>
      <c r="AK139" s="27"/>
      <c r="AL139" s="27"/>
    </row>
    <row r="140" spans="1:38">
      <c r="A140" s="27"/>
      <c r="B140" s="27"/>
      <c r="C140" s="27"/>
      <c r="D140" s="27"/>
      <c r="E140" s="27"/>
      <c r="F140" s="27"/>
      <c r="G140" s="27"/>
      <c r="H140" s="27"/>
      <c r="I140" s="27"/>
      <c r="J140" s="27"/>
      <c r="K140" s="27"/>
      <c r="L140" s="27"/>
      <c r="M140" s="27"/>
      <c r="N140" s="27"/>
      <c r="O140" s="27"/>
      <c r="P140" s="27"/>
      <c r="Q140" s="27"/>
      <c r="R140" s="80"/>
      <c r="S140" s="27"/>
      <c r="T140" s="27"/>
      <c r="U140" s="27"/>
      <c r="V140" s="27"/>
      <c r="W140" s="27"/>
      <c r="X140" s="27"/>
      <c r="Y140" s="27"/>
      <c r="Z140" s="27"/>
      <c r="AA140" s="27"/>
      <c r="AB140" s="27"/>
      <c r="AC140" s="27"/>
      <c r="AD140" s="27"/>
      <c r="AE140" s="27"/>
      <c r="AF140" s="27"/>
      <c r="AG140" s="27"/>
      <c r="AH140" s="27"/>
      <c r="AI140" s="27"/>
      <c r="AJ140" s="27"/>
      <c r="AK140" s="27"/>
      <c r="AL140" s="27"/>
    </row>
    <row r="141" spans="1:38">
      <c r="A141" s="27"/>
      <c r="B141" s="27"/>
      <c r="C141" s="27"/>
      <c r="D141" s="27"/>
      <c r="E141" s="27"/>
      <c r="F141" s="27"/>
      <c r="G141" s="27"/>
      <c r="H141" s="27"/>
      <c r="I141" s="27"/>
      <c r="J141" s="27"/>
      <c r="K141" s="27"/>
      <c r="L141" s="27"/>
      <c r="M141" s="27"/>
      <c r="N141" s="27"/>
      <c r="O141" s="27"/>
      <c r="P141" s="27"/>
      <c r="Q141" s="27"/>
      <c r="R141" s="80"/>
      <c r="S141" s="27"/>
      <c r="T141" s="27"/>
      <c r="U141" s="27"/>
      <c r="V141" s="27"/>
      <c r="W141" s="27"/>
      <c r="X141" s="27"/>
      <c r="Y141" s="27"/>
      <c r="Z141" s="27"/>
      <c r="AA141" s="27"/>
      <c r="AB141" s="27"/>
      <c r="AC141" s="27"/>
      <c r="AD141" s="27"/>
      <c r="AE141" s="27"/>
      <c r="AF141" s="27"/>
      <c r="AG141" s="27"/>
      <c r="AH141" s="27"/>
      <c r="AI141" s="27"/>
      <c r="AJ141" s="27"/>
      <c r="AK141" s="27"/>
      <c r="AL141" s="27"/>
    </row>
    <row r="142" spans="1:38">
      <c r="A142" s="27"/>
      <c r="B142" s="27"/>
      <c r="C142" s="27"/>
      <c r="D142" s="27"/>
      <c r="E142" s="27"/>
      <c r="F142" s="27"/>
      <c r="G142" s="27"/>
      <c r="H142" s="27"/>
      <c r="I142" s="27"/>
      <c r="J142" s="27"/>
      <c r="K142" s="27"/>
      <c r="L142" s="27"/>
      <c r="M142" s="27"/>
      <c r="N142" s="27"/>
      <c r="O142" s="27"/>
      <c r="P142" s="27"/>
      <c r="Q142" s="27"/>
      <c r="R142" s="80"/>
      <c r="S142" s="27"/>
      <c r="T142" s="27"/>
      <c r="U142" s="27"/>
      <c r="V142" s="27"/>
      <c r="W142" s="27"/>
      <c r="X142" s="27"/>
      <c r="Y142" s="27"/>
      <c r="Z142" s="27"/>
      <c r="AA142" s="27"/>
      <c r="AB142" s="27"/>
      <c r="AC142" s="27"/>
      <c r="AD142" s="27"/>
      <c r="AE142" s="27"/>
      <c r="AF142" s="27"/>
      <c r="AG142" s="27"/>
      <c r="AH142" s="27"/>
      <c r="AI142" s="27"/>
      <c r="AJ142" s="27"/>
      <c r="AK142" s="27"/>
      <c r="AL142" s="27"/>
    </row>
    <row r="143" spans="1:38">
      <c r="A143" s="27"/>
      <c r="B143" s="27"/>
      <c r="C143" s="27"/>
      <c r="D143" s="27"/>
      <c r="E143" s="27"/>
      <c r="F143" s="27"/>
      <c r="G143" s="27"/>
      <c r="H143" s="27"/>
      <c r="I143" s="27"/>
      <c r="J143" s="27"/>
      <c r="K143" s="27"/>
      <c r="L143" s="27"/>
      <c r="M143" s="27"/>
      <c r="N143" s="27"/>
      <c r="O143" s="27"/>
      <c r="P143" s="27"/>
      <c r="Q143" s="27"/>
      <c r="R143" s="80"/>
      <c r="S143" s="27"/>
      <c r="T143" s="27"/>
      <c r="U143" s="27"/>
      <c r="V143" s="27"/>
      <c r="W143" s="27"/>
      <c r="X143" s="27"/>
      <c r="Y143" s="27"/>
      <c r="Z143" s="27"/>
      <c r="AA143" s="27"/>
      <c r="AB143" s="27"/>
      <c r="AC143" s="27"/>
      <c r="AD143" s="27"/>
      <c r="AE143" s="27"/>
      <c r="AF143" s="27"/>
      <c r="AG143" s="27"/>
      <c r="AH143" s="27"/>
      <c r="AI143" s="27"/>
      <c r="AJ143" s="27"/>
      <c r="AK143" s="27"/>
      <c r="AL143" s="27"/>
    </row>
    <row r="144" spans="1:38">
      <c r="A144" s="27"/>
      <c r="B144" s="27"/>
      <c r="C144" s="27"/>
      <c r="D144" s="27"/>
      <c r="E144" s="27"/>
      <c r="F144" s="27"/>
      <c r="G144" s="27"/>
      <c r="H144" s="27"/>
      <c r="I144" s="27"/>
      <c r="J144" s="27"/>
      <c r="K144" s="27"/>
      <c r="L144" s="27"/>
      <c r="M144" s="27"/>
      <c r="N144" s="27"/>
      <c r="O144" s="27"/>
      <c r="P144" s="27"/>
      <c r="Q144" s="27"/>
      <c r="R144" s="80"/>
      <c r="S144" s="27"/>
      <c r="T144" s="27"/>
      <c r="U144" s="27"/>
      <c r="V144" s="27"/>
      <c r="W144" s="27"/>
      <c r="X144" s="27"/>
      <c r="Y144" s="27"/>
      <c r="Z144" s="27"/>
      <c r="AA144" s="27"/>
      <c r="AB144" s="27"/>
      <c r="AC144" s="27"/>
      <c r="AD144" s="27"/>
      <c r="AE144" s="27"/>
      <c r="AF144" s="27"/>
      <c r="AG144" s="27"/>
      <c r="AH144" s="27"/>
      <c r="AI144" s="27"/>
      <c r="AJ144" s="27"/>
      <c r="AK144" s="27"/>
      <c r="AL144" s="27"/>
    </row>
    <row r="145" spans="1:38">
      <c r="A145" s="27"/>
      <c r="B145" s="27"/>
      <c r="C145" s="27"/>
      <c r="D145" s="27"/>
      <c r="E145" s="27"/>
      <c r="F145" s="27"/>
      <c r="G145" s="27"/>
      <c r="H145" s="27"/>
      <c r="I145" s="27"/>
      <c r="J145" s="27"/>
      <c r="K145" s="27"/>
      <c r="L145" s="27"/>
      <c r="M145" s="27"/>
      <c r="N145" s="27"/>
      <c r="O145" s="27"/>
      <c r="P145" s="27"/>
      <c r="Q145" s="27"/>
      <c r="R145" s="80"/>
      <c r="S145" s="27"/>
      <c r="T145" s="27"/>
      <c r="U145" s="27"/>
      <c r="V145" s="27"/>
      <c r="W145" s="27"/>
      <c r="X145" s="27"/>
      <c r="Y145" s="27"/>
      <c r="Z145" s="27"/>
      <c r="AA145" s="27"/>
      <c r="AB145" s="27"/>
      <c r="AC145" s="27"/>
      <c r="AD145" s="27"/>
      <c r="AE145" s="27"/>
      <c r="AF145" s="27"/>
      <c r="AG145" s="27"/>
      <c r="AH145" s="27"/>
      <c r="AI145" s="27"/>
      <c r="AJ145" s="27"/>
      <c r="AK145" s="27"/>
      <c r="AL145" s="27"/>
    </row>
    <row r="146" spans="1:38">
      <c r="A146" s="27"/>
      <c r="B146" s="27"/>
      <c r="C146" s="27"/>
      <c r="D146" s="27"/>
      <c r="E146" s="27"/>
      <c r="F146" s="27"/>
      <c r="G146" s="27"/>
      <c r="H146" s="27"/>
      <c r="I146" s="27"/>
      <c r="J146" s="27"/>
      <c r="K146" s="27"/>
      <c r="L146" s="27"/>
      <c r="M146" s="27"/>
      <c r="N146" s="27"/>
      <c r="O146" s="27"/>
      <c r="P146" s="27"/>
      <c r="Q146" s="27"/>
      <c r="R146" s="80"/>
      <c r="S146" s="27"/>
      <c r="T146" s="27"/>
      <c r="U146" s="27"/>
      <c r="V146" s="27"/>
      <c r="W146" s="27"/>
      <c r="X146" s="27"/>
      <c r="Y146" s="27"/>
      <c r="Z146" s="27"/>
      <c r="AA146" s="27"/>
      <c r="AB146" s="27"/>
      <c r="AC146" s="27"/>
      <c r="AD146" s="27"/>
      <c r="AE146" s="27"/>
      <c r="AF146" s="27"/>
      <c r="AG146" s="27"/>
      <c r="AH146" s="27"/>
      <c r="AI146" s="27"/>
      <c r="AJ146" s="27"/>
      <c r="AK146" s="27"/>
      <c r="AL146" s="27"/>
    </row>
    <row r="147" spans="1:38">
      <c r="A147" s="27"/>
      <c r="B147" s="27"/>
      <c r="C147" s="27"/>
      <c r="D147" s="27"/>
      <c r="E147" s="27"/>
      <c r="F147" s="27"/>
      <c r="G147" s="27"/>
      <c r="H147" s="27"/>
      <c r="I147" s="27"/>
      <c r="J147" s="27"/>
      <c r="K147" s="27"/>
      <c r="L147" s="27"/>
      <c r="M147" s="27"/>
      <c r="N147" s="27"/>
      <c r="O147" s="27"/>
      <c r="P147" s="27"/>
      <c r="Q147" s="27"/>
      <c r="R147" s="80"/>
      <c r="S147" s="27"/>
      <c r="T147" s="27"/>
      <c r="U147" s="27"/>
      <c r="V147" s="27"/>
      <c r="W147" s="27"/>
      <c r="X147" s="27"/>
      <c r="Y147" s="27"/>
      <c r="Z147" s="27"/>
      <c r="AA147" s="27"/>
      <c r="AB147" s="27"/>
      <c r="AC147" s="27"/>
      <c r="AD147" s="27"/>
      <c r="AE147" s="27"/>
      <c r="AF147" s="27"/>
      <c r="AG147" s="27"/>
      <c r="AH147" s="27"/>
      <c r="AI147" s="27"/>
      <c r="AJ147" s="27"/>
      <c r="AK147" s="27"/>
      <c r="AL147" s="27"/>
    </row>
    <row r="148" spans="1:38">
      <c r="A148" s="27"/>
      <c r="B148" s="27"/>
      <c r="C148" s="27"/>
      <c r="D148" s="27"/>
      <c r="E148" s="27"/>
      <c r="F148" s="27"/>
      <c r="G148" s="27"/>
      <c r="H148" s="27"/>
      <c r="I148" s="27"/>
      <c r="J148" s="27"/>
      <c r="K148" s="27"/>
      <c r="L148" s="27"/>
      <c r="M148" s="27"/>
      <c r="N148" s="27"/>
      <c r="O148" s="27"/>
      <c r="P148" s="27"/>
      <c r="Q148" s="27"/>
      <c r="R148" s="80"/>
      <c r="S148" s="27"/>
      <c r="T148" s="27"/>
      <c r="U148" s="27"/>
      <c r="V148" s="27"/>
      <c r="W148" s="27"/>
      <c r="X148" s="27"/>
      <c r="Y148" s="27"/>
      <c r="Z148" s="27"/>
      <c r="AA148" s="27"/>
      <c r="AB148" s="27"/>
      <c r="AC148" s="27"/>
      <c r="AD148" s="27"/>
      <c r="AE148" s="27"/>
      <c r="AF148" s="27"/>
      <c r="AG148" s="27"/>
      <c r="AH148" s="27"/>
      <c r="AI148" s="27"/>
      <c r="AJ148" s="27"/>
      <c r="AK148" s="27"/>
      <c r="AL148" s="27"/>
    </row>
    <row r="149" spans="1:38">
      <c r="A149" s="27"/>
      <c r="B149" s="27"/>
      <c r="C149" s="27"/>
      <c r="D149" s="27"/>
      <c r="E149" s="27"/>
      <c r="F149" s="27"/>
      <c r="G149" s="27"/>
      <c r="H149" s="27"/>
      <c r="I149" s="27"/>
      <c r="J149" s="27"/>
      <c r="K149" s="27"/>
      <c r="L149" s="27"/>
      <c r="M149" s="27"/>
      <c r="N149" s="27"/>
      <c r="O149" s="27"/>
      <c r="P149" s="27"/>
      <c r="Q149" s="27"/>
      <c r="R149" s="80"/>
      <c r="S149" s="27"/>
      <c r="T149" s="27"/>
      <c r="U149" s="27"/>
      <c r="V149" s="27"/>
      <c r="W149" s="27"/>
      <c r="X149" s="27"/>
      <c r="Y149" s="27"/>
      <c r="Z149" s="27"/>
      <c r="AA149" s="27"/>
      <c r="AB149" s="27"/>
      <c r="AC149" s="27"/>
      <c r="AD149" s="27"/>
      <c r="AE149" s="27"/>
      <c r="AF149" s="27"/>
      <c r="AG149" s="27"/>
      <c r="AH149" s="27"/>
      <c r="AI149" s="27"/>
      <c r="AJ149" s="27"/>
      <c r="AK149" s="27"/>
      <c r="AL149" s="27"/>
    </row>
    <row r="150" spans="1:38">
      <c r="A150" s="27"/>
      <c r="B150" s="27"/>
      <c r="C150" s="27"/>
      <c r="D150" s="27"/>
      <c r="E150" s="27"/>
      <c r="F150" s="27"/>
      <c r="G150" s="27"/>
      <c r="H150" s="27"/>
      <c r="I150" s="27"/>
      <c r="J150" s="27"/>
      <c r="K150" s="27"/>
      <c r="L150" s="27"/>
      <c r="M150" s="27"/>
      <c r="N150" s="27"/>
      <c r="O150" s="27"/>
      <c r="P150" s="27"/>
      <c r="Q150" s="27"/>
      <c r="R150" s="80"/>
      <c r="S150" s="27"/>
      <c r="T150" s="27"/>
      <c r="U150" s="27"/>
      <c r="V150" s="27"/>
      <c r="W150" s="27"/>
      <c r="X150" s="27"/>
      <c r="Y150" s="27"/>
      <c r="Z150" s="27"/>
      <c r="AA150" s="27"/>
      <c r="AB150" s="27"/>
      <c r="AC150" s="27"/>
      <c r="AD150" s="27"/>
      <c r="AE150" s="27"/>
      <c r="AF150" s="27"/>
      <c r="AG150" s="27"/>
      <c r="AH150" s="27"/>
      <c r="AI150" s="27"/>
      <c r="AJ150" s="27"/>
      <c r="AK150" s="27"/>
      <c r="AL150" s="27"/>
    </row>
    <row r="151" spans="1:38">
      <c r="A151" s="27"/>
      <c r="B151" s="27"/>
      <c r="C151" s="27"/>
      <c r="D151" s="27"/>
      <c r="E151" s="27"/>
      <c r="F151" s="27"/>
      <c r="G151" s="27"/>
      <c r="H151" s="27"/>
      <c r="I151" s="27"/>
      <c r="J151" s="27"/>
      <c r="K151" s="27"/>
      <c r="L151" s="27"/>
      <c r="M151" s="27"/>
      <c r="N151" s="27"/>
      <c r="O151" s="27"/>
      <c r="P151" s="27"/>
      <c r="Q151" s="27"/>
      <c r="R151" s="80"/>
      <c r="S151" s="27"/>
      <c r="T151" s="27"/>
      <c r="U151" s="27"/>
      <c r="V151" s="27"/>
      <c r="W151" s="27"/>
      <c r="X151" s="27"/>
      <c r="Y151" s="27"/>
      <c r="Z151" s="27"/>
      <c r="AA151" s="27"/>
      <c r="AB151" s="27"/>
      <c r="AC151" s="27"/>
      <c r="AD151" s="27"/>
      <c r="AE151" s="27"/>
      <c r="AF151" s="27"/>
      <c r="AG151" s="27"/>
      <c r="AH151" s="27"/>
      <c r="AI151" s="27"/>
      <c r="AJ151" s="27"/>
      <c r="AK151" s="27"/>
      <c r="AL151" s="27"/>
    </row>
    <row r="152" spans="1:38">
      <c r="A152" s="27"/>
      <c r="B152" s="27"/>
      <c r="C152" s="27"/>
      <c r="D152" s="27"/>
      <c r="E152" s="27"/>
      <c r="F152" s="27"/>
      <c r="G152" s="27"/>
      <c r="H152" s="27"/>
      <c r="I152" s="27"/>
      <c r="J152" s="27"/>
      <c r="K152" s="27"/>
      <c r="L152" s="27"/>
      <c r="M152" s="27"/>
      <c r="N152" s="27"/>
      <c r="O152" s="27"/>
      <c r="P152" s="27"/>
      <c r="Q152" s="27"/>
      <c r="R152" s="80"/>
      <c r="S152" s="27"/>
      <c r="T152" s="27"/>
      <c r="U152" s="27"/>
      <c r="V152" s="27"/>
      <c r="W152" s="27"/>
      <c r="X152" s="27"/>
      <c r="Y152" s="27"/>
      <c r="Z152" s="27"/>
      <c r="AA152" s="27"/>
      <c r="AB152" s="27"/>
      <c r="AC152" s="27"/>
      <c r="AD152" s="27"/>
      <c r="AE152" s="27"/>
      <c r="AF152" s="27"/>
      <c r="AG152" s="27"/>
      <c r="AH152" s="27"/>
      <c r="AI152" s="27"/>
      <c r="AJ152" s="27"/>
      <c r="AK152" s="27"/>
      <c r="AL152" s="27"/>
    </row>
    <row r="153" spans="1:38">
      <c r="A153" s="27"/>
      <c r="B153" s="27"/>
      <c r="C153" s="27"/>
      <c r="D153" s="27"/>
      <c r="E153" s="27"/>
      <c r="F153" s="27"/>
      <c r="G153" s="27"/>
      <c r="H153" s="27"/>
      <c r="I153" s="27"/>
      <c r="J153" s="27"/>
      <c r="K153" s="27"/>
      <c r="L153" s="27"/>
      <c r="M153" s="27"/>
      <c r="N153" s="27"/>
      <c r="O153" s="27"/>
      <c r="P153" s="27"/>
      <c r="Q153" s="27"/>
      <c r="R153" s="80"/>
      <c r="S153" s="27"/>
      <c r="T153" s="27"/>
      <c r="U153" s="27"/>
      <c r="V153" s="27"/>
      <c r="W153" s="27"/>
      <c r="X153" s="27"/>
      <c r="Y153" s="27"/>
      <c r="Z153" s="27"/>
      <c r="AA153" s="27"/>
      <c r="AB153" s="27"/>
      <c r="AC153" s="27"/>
      <c r="AD153" s="27"/>
      <c r="AE153" s="27"/>
      <c r="AF153" s="27"/>
      <c r="AG153" s="27"/>
      <c r="AH153" s="27"/>
      <c r="AI153" s="27"/>
      <c r="AJ153" s="27"/>
      <c r="AK153" s="27"/>
      <c r="AL153" s="27"/>
    </row>
    <row r="154" spans="1:38">
      <c r="A154" s="27"/>
      <c r="B154" s="27"/>
      <c r="C154" s="27"/>
      <c r="D154" s="27"/>
      <c r="E154" s="27"/>
      <c r="F154" s="27"/>
      <c r="G154" s="27"/>
      <c r="H154" s="27"/>
      <c r="I154" s="27"/>
      <c r="J154" s="27"/>
      <c r="K154" s="27"/>
      <c r="L154" s="27"/>
      <c r="M154" s="27"/>
      <c r="N154" s="27"/>
      <c r="O154" s="27"/>
      <c r="P154" s="27"/>
      <c r="Q154" s="27"/>
      <c r="R154" s="80"/>
      <c r="S154" s="27"/>
      <c r="T154" s="27"/>
      <c r="U154" s="27"/>
      <c r="V154" s="27"/>
      <c r="W154" s="27"/>
      <c r="X154" s="27"/>
      <c r="Y154" s="27"/>
      <c r="Z154" s="27"/>
      <c r="AA154" s="27"/>
      <c r="AB154" s="27"/>
      <c r="AC154" s="27"/>
      <c r="AD154" s="27"/>
      <c r="AE154" s="27"/>
      <c r="AF154" s="27"/>
      <c r="AG154" s="27"/>
      <c r="AH154" s="27"/>
      <c r="AI154" s="27"/>
      <c r="AJ154" s="27"/>
      <c r="AK154" s="27"/>
      <c r="AL154" s="27"/>
    </row>
    <row r="155" spans="1:38">
      <c r="A155" s="27"/>
      <c r="B155" s="27"/>
      <c r="C155" s="27"/>
      <c r="D155" s="27"/>
      <c r="E155" s="27"/>
      <c r="F155" s="27"/>
      <c r="G155" s="27"/>
      <c r="H155" s="27"/>
      <c r="I155" s="27"/>
      <c r="J155" s="27"/>
      <c r="K155" s="27"/>
      <c r="L155" s="27"/>
      <c r="M155" s="27"/>
      <c r="N155" s="27"/>
      <c r="O155" s="27"/>
      <c r="P155" s="27"/>
      <c r="Q155" s="27"/>
      <c r="R155" s="80"/>
      <c r="S155" s="27"/>
      <c r="T155" s="27"/>
      <c r="U155" s="27"/>
      <c r="V155" s="27"/>
      <c r="W155" s="27"/>
      <c r="X155" s="27"/>
      <c r="Y155" s="27"/>
      <c r="Z155" s="27"/>
      <c r="AA155" s="27"/>
      <c r="AB155" s="27"/>
      <c r="AC155" s="27"/>
      <c r="AD155" s="27"/>
      <c r="AE155" s="27"/>
      <c r="AF155" s="27"/>
      <c r="AG155" s="27"/>
      <c r="AH155" s="27"/>
      <c r="AI155" s="27"/>
      <c r="AJ155" s="27"/>
      <c r="AK155" s="27"/>
      <c r="AL155" s="27"/>
    </row>
    <row r="156" spans="1:38">
      <c r="A156" s="27"/>
      <c r="B156" s="27"/>
      <c r="C156" s="27"/>
      <c r="D156" s="27"/>
      <c r="E156" s="27"/>
      <c r="F156" s="27"/>
      <c r="G156" s="27"/>
      <c r="H156" s="27"/>
      <c r="I156" s="27"/>
      <c r="J156" s="27"/>
      <c r="K156" s="27"/>
      <c r="L156" s="27"/>
      <c r="M156" s="27"/>
      <c r="N156" s="27"/>
      <c r="O156" s="27"/>
      <c r="P156" s="27"/>
      <c r="Q156" s="27"/>
      <c r="R156" s="80"/>
      <c r="S156" s="27"/>
      <c r="T156" s="27"/>
      <c r="U156" s="27"/>
      <c r="V156" s="27"/>
      <c r="W156" s="27"/>
      <c r="X156" s="27"/>
      <c r="Y156" s="27"/>
      <c r="Z156" s="27"/>
      <c r="AA156" s="27"/>
      <c r="AB156" s="27"/>
      <c r="AC156" s="27"/>
      <c r="AD156" s="27"/>
      <c r="AE156" s="27"/>
      <c r="AF156" s="27"/>
      <c r="AG156" s="27"/>
      <c r="AH156" s="27"/>
      <c r="AI156" s="27"/>
      <c r="AJ156" s="27"/>
      <c r="AK156" s="27"/>
      <c r="AL156" s="27"/>
    </row>
    <row r="157" spans="1:38">
      <c r="A157" s="27"/>
      <c r="B157" s="27"/>
      <c r="C157" s="27"/>
      <c r="D157" s="27"/>
      <c r="E157" s="27"/>
      <c r="F157" s="27"/>
      <c r="G157" s="27"/>
      <c r="H157" s="27"/>
      <c r="I157" s="27"/>
      <c r="J157" s="27"/>
      <c r="K157" s="27"/>
      <c r="L157" s="27"/>
      <c r="M157" s="27"/>
      <c r="N157" s="27"/>
      <c r="O157" s="27"/>
      <c r="P157" s="27"/>
      <c r="Q157" s="27"/>
      <c r="R157" s="80"/>
      <c r="S157" s="27"/>
      <c r="T157" s="27"/>
      <c r="U157" s="27"/>
      <c r="V157" s="27"/>
      <c r="W157" s="27"/>
      <c r="X157" s="27"/>
      <c r="Y157" s="27"/>
      <c r="Z157" s="27"/>
      <c r="AA157" s="27"/>
      <c r="AB157" s="27"/>
      <c r="AC157" s="27"/>
      <c r="AD157" s="27"/>
      <c r="AE157" s="27"/>
      <c r="AF157" s="27"/>
      <c r="AG157" s="27"/>
      <c r="AH157" s="27"/>
      <c r="AI157" s="27"/>
      <c r="AJ157" s="27"/>
      <c r="AK157" s="27"/>
      <c r="AL157" s="27"/>
    </row>
    <row r="158" spans="1:38">
      <c r="A158" s="27"/>
      <c r="B158" s="27"/>
      <c r="C158" s="27"/>
      <c r="D158" s="27"/>
      <c r="E158" s="27"/>
      <c r="F158" s="27"/>
      <c r="G158" s="27"/>
      <c r="H158" s="27"/>
      <c r="I158" s="27"/>
      <c r="J158" s="27"/>
      <c r="K158" s="27"/>
      <c r="L158" s="27"/>
      <c r="M158" s="27"/>
      <c r="N158" s="27"/>
      <c r="O158" s="27"/>
      <c r="P158" s="27"/>
      <c r="Q158" s="27"/>
      <c r="R158" s="80"/>
      <c r="S158" s="27"/>
      <c r="T158" s="27"/>
      <c r="U158" s="27"/>
      <c r="V158" s="27"/>
      <c r="W158" s="27"/>
      <c r="X158" s="27"/>
      <c r="Y158" s="27"/>
      <c r="Z158" s="27"/>
      <c r="AA158" s="27"/>
      <c r="AB158" s="27"/>
      <c r="AC158" s="27"/>
      <c r="AD158" s="27"/>
      <c r="AE158" s="27"/>
      <c r="AF158" s="27"/>
      <c r="AG158" s="27"/>
      <c r="AH158" s="27"/>
      <c r="AI158" s="27"/>
      <c r="AJ158" s="27"/>
      <c r="AK158" s="27"/>
      <c r="AL158" s="27"/>
    </row>
    <row r="159" spans="1:38">
      <c r="A159" s="27"/>
      <c r="B159" s="27"/>
      <c r="C159" s="27"/>
      <c r="D159" s="27"/>
      <c r="E159" s="27"/>
      <c r="F159" s="27"/>
      <c r="G159" s="27"/>
      <c r="H159" s="27"/>
      <c r="I159" s="27"/>
      <c r="J159" s="27"/>
      <c r="K159" s="27"/>
      <c r="L159" s="27"/>
      <c r="M159" s="27"/>
      <c r="N159" s="27"/>
      <c r="O159" s="27"/>
      <c r="P159" s="27"/>
      <c r="Q159" s="27"/>
      <c r="R159" s="80"/>
      <c r="S159" s="27"/>
      <c r="T159" s="27"/>
      <c r="U159" s="27"/>
      <c r="V159" s="27"/>
      <c r="W159" s="27"/>
      <c r="X159" s="27"/>
      <c r="Y159" s="27"/>
      <c r="Z159" s="27"/>
      <c r="AA159" s="27"/>
      <c r="AB159" s="27"/>
      <c r="AC159" s="27"/>
      <c r="AD159" s="27"/>
      <c r="AE159" s="27"/>
      <c r="AF159" s="27"/>
      <c r="AG159" s="27"/>
      <c r="AH159" s="27"/>
      <c r="AI159" s="27"/>
      <c r="AJ159" s="27"/>
      <c r="AK159" s="27"/>
      <c r="AL159" s="27"/>
    </row>
    <row r="160" spans="1:38">
      <c r="A160" s="27"/>
      <c r="B160" s="27"/>
      <c r="C160" s="27"/>
      <c r="D160" s="27"/>
      <c r="E160" s="27"/>
      <c r="F160" s="27"/>
      <c r="G160" s="27"/>
      <c r="H160" s="27"/>
      <c r="I160" s="27"/>
      <c r="J160" s="27"/>
      <c r="K160" s="27"/>
      <c r="L160" s="27"/>
      <c r="M160" s="27"/>
      <c r="N160" s="27"/>
      <c r="O160" s="27"/>
      <c r="P160" s="27"/>
      <c r="Q160" s="27"/>
      <c r="R160" s="80"/>
      <c r="S160" s="27"/>
      <c r="T160" s="27"/>
      <c r="U160" s="27"/>
      <c r="V160" s="27"/>
      <c r="W160" s="27"/>
      <c r="X160" s="27"/>
      <c r="Y160" s="27"/>
      <c r="Z160" s="27"/>
      <c r="AA160" s="27"/>
      <c r="AB160" s="27"/>
      <c r="AC160" s="27"/>
      <c r="AD160" s="27"/>
      <c r="AE160" s="27"/>
      <c r="AF160" s="27"/>
      <c r="AG160" s="27"/>
      <c r="AH160" s="27"/>
      <c r="AI160" s="27"/>
      <c r="AJ160" s="27"/>
      <c r="AK160" s="27"/>
      <c r="AL160" s="27"/>
    </row>
    <row r="161" spans="1:38">
      <c r="A161" s="27"/>
      <c r="B161" s="27"/>
      <c r="C161" s="27"/>
      <c r="D161" s="27"/>
      <c r="E161" s="27"/>
      <c r="F161" s="27"/>
      <c r="G161" s="27"/>
      <c r="H161" s="27"/>
      <c r="I161" s="27"/>
      <c r="J161" s="27"/>
      <c r="K161" s="27"/>
      <c r="L161" s="27"/>
      <c r="M161" s="27"/>
      <c r="N161" s="27"/>
      <c r="O161" s="27"/>
      <c r="P161" s="27"/>
      <c r="Q161" s="27"/>
      <c r="R161" s="80"/>
      <c r="S161" s="27"/>
      <c r="T161" s="27"/>
      <c r="U161" s="27"/>
      <c r="V161" s="27"/>
      <c r="W161" s="27"/>
      <c r="X161" s="27"/>
      <c r="Y161" s="27"/>
      <c r="Z161" s="27"/>
      <c r="AA161" s="27"/>
      <c r="AB161" s="27"/>
      <c r="AC161" s="27"/>
      <c r="AD161" s="27"/>
      <c r="AE161" s="27"/>
      <c r="AF161" s="27"/>
      <c r="AG161" s="27"/>
      <c r="AH161" s="27"/>
      <c r="AI161" s="27"/>
      <c r="AJ161" s="27"/>
      <c r="AK161" s="27"/>
      <c r="AL161" s="27"/>
    </row>
    <row r="162" spans="1:38">
      <c r="A162" s="27"/>
      <c r="B162" s="27"/>
      <c r="C162" s="27"/>
      <c r="D162" s="27"/>
      <c r="E162" s="27"/>
      <c r="F162" s="27"/>
      <c r="G162" s="27"/>
      <c r="H162" s="27"/>
      <c r="I162" s="27"/>
      <c r="J162" s="27"/>
      <c r="K162" s="27"/>
      <c r="L162" s="27"/>
      <c r="M162" s="27"/>
      <c r="N162" s="27"/>
      <c r="O162" s="27"/>
      <c r="P162" s="27"/>
      <c r="Q162" s="27"/>
      <c r="R162" s="80"/>
      <c r="S162" s="27"/>
      <c r="T162" s="27"/>
      <c r="U162" s="27"/>
      <c r="V162" s="27"/>
      <c r="W162" s="27"/>
      <c r="X162" s="27"/>
      <c r="Y162" s="27"/>
      <c r="Z162" s="27"/>
      <c r="AA162" s="27"/>
      <c r="AB162" s="27"/>
      <c r="AC162" s="27"/>
      <c r="AD162" s="27"/>
      <c r="AE162" s="27"/>
      <c r="AF162" s="27"/>
      <c r="AG162" s="27"/>
      <c r="AH162" s="27"/>
      <c r="AI162" s="27"/>
      <c r="AJ162" s="27"/>
      <c r="AK162" s="27"/>
      <c r="AL162" s="27"/>
    </row>
    <row r="163" spans="1:38">
      <c r="A163" s="27"/>
      <c r="B163" s="27"/>
      <c r="C163" s="27"/>
      <c r="D163" s="27"/>
      <c r="E163" s="27"/>
      <c r="F163" s="27"/>
      <c r="G163" s="27"/>
      <c r="H163" s="27"/>
      <c r="I163" s="27"/>
      <c r="J163" s="27"/>
      <c r="K163" s="27"/>
      <c r="L163" s="27"/>
      <c r="M163" s="27"/>
      <c r="N163" s="27"/>
      <c r="O163" s="27"/>
      <c r="P163" s="27"/>
      <c r="Q163" s="27"/>
      <c r="R163" s="80"/>
      <c r="S163" s="27"/>
      <c r="T163" s="27"/>
      <c r="U163" s="27"/>
      <c r="V163" s="27"/>
      <c r="W163" s="27"/>
      <c r="X163" s="27"/>
      <c r="Y163" s="27"/>
      <c r="Z163" s="27"/>
      <c r="AA163" s="27"/>
      <c r="AB163" s="27"/>
      <c r="AC163" s="27"/>
      <c r="AD163" s="27"/>
      <c r="AE163" s="27"/>
      <c r="AF163" s="27"/>
      <c r="AG163" s="27"/>
      <c r="AH163" s="27"/>
      <c r="AI163" s="27"/>
      <c r="AJ163" s="27"/>
      <c r="AK163" s="27"/>
      <c r="AL163" s="27"/>
    </row>
    <row r="164" spans="1:38">
      <c r="A164" s="27"/>
      <c r="B164" s="27"/>
      <c r="C164" s="27"/>
      <c r="D164" s="27"/>
      <c r="E164" s="27"/>
      <c r="F164" s="27"/>
      <c r="G164" s="27"/>
      <c r="H164" s="27"/>
      <c r="I164" s="27"/>
      <c r="J164" s="27"/>
      <c r="K164" s="27"/>
      <c r="L164" s="27"/>
      <c r="M164" s="27"/>
      <c r="N164" s="27"/>
      <c r="O164" s="27"/>
      <c r="P164" s="27"/>
      <c r="Q164" s="27"/>
      <c r="R164" s="80"/>
      <c r="S164" s="27"/>
      <c r="T164" s="27"/>
      <c r="U164" s="27"/>
      <c r="V164" s="27"/>
      <c r="W164" s="27"/>
      <c r="X164" s="27"/>
      <c r="Y164" s="27"/>
      <c r="Z164" s="27"/>
      <c r="AA164" s="27"/>
      <c r="AB164" s="27"/>
      <c r="AC164" s="27"/>
      <c r="AD164" s="27"/>
      <c r="AE164" s="27"/>
      <c r="AF164" s="27"/>
      <c r="AG164" s="27"/>
      <c r="AH164" s="27"/>
      <c r="AI164" s="27"/>
      <c r="AJ164" s="27"/>
      <c r="AK164" s="27"/>
      <c r="AL164" s="27"/>
    </row>
    <row r="165" spans="1:38">
      <c r="A165" s="27"/>
      <c r="B165" s="27"/>
      <c r="C165" s="27"/>
      <c r="D165" s="27"/>
      <c r="E165" s="27"/>
      <c r="F165" s="27"/>
      <c r="G165" s="27"/>
      <c r="H165" s="27"/>
      <c r="I165" s="27"/>
      <c r="J165" s="27"/>
      <c r="K165" s="27"/>
      <c r="L165" s="27"/>
      <c r="M165" s="27"/>
      <c r="N165" s="27"/>
      <c r="O165" s="27"/>
      <c r="P165" s="27"/>
      <c r="Q165" s="27"/>
      <c r="R165" s="80"/>
      <c r="S165" s="27"/>
      <c r="T165" s="27"/>
      <c r="U165" s="27"/>
      <c r="V165" s="27"/>
      <c r="W165" s="27"/>
      <c r="X165" s="27"/>
      <c r="Y165" s="27"/>
      <c r="Z165" s="27"/>
      <c r="AA165" s="27"/>
      <c r="AB165" s="27"/>
      <c r="AC165" s="27"/>
      <c r="AD165" s="27"/>
      <c r="AE165" s="27"/>
      <c r="AF165" s="27"/>
      <c r="AG165" s="27"/>
      <c r="AH165" s="27"/>
      <c r="AI165" s="27"/>
      <c r="AJ165" s="27"/>
      <c r="AK165" s="27"/>
      <c r="AL165" s="27"/>
    </row>
    <row r="166" spans="1:38">
      <c r="A166" s="27"/>
      <c r="B166" s="27"/>
      <c r="C166" s="27"/>
      <c r="D166" s="27"/>
      <c r="E166" s="27"/>
      <c r="F166" s="27"/>
      <c r="G166" s="27"/>
      <c r="H166" s="27"/>
      <c r="I166" s="27"/>
      <c r="J166" s="27"/>
      <c r="K166" s="27"/>
      <c r="L166" s="27"/>
      <c r="M166" s="27"/>
      <c r="N166" s="27"/>
      <c r="O166" s="27"/>
      <c r="P166" s="27"/>
      <c r="Q166" s="27"/>
      <c r="R166" s="80"/>
      <c r="S166" s="27"/>
      <c r="T166" s="27"/>
      <c r="U166" s="27"/>
      <c r="V166" s="27"/>
      <c r="W166" s="27"/>
      <c r="X166" s="27"/>
      <c r="Y166" s="27"/>
      <c r="Z166" s="27"/>
      <c r="AA166" s="27"/>
      <c r="AB166" s="27"/>
      <c r="AC166" s="27"/>
      <c r="AD166" s="27"/>
      <c r="AE166" s="27"/>
      <c r="AF166" s="27"/>
      <c r="AG166" s="27"/>
      <c r="AH166" s="27"/>
      <c r="AI166" s="27"/>
      <c r="AJ166" s="27"/>
      <c r="AK166" s="27"/>
      <c r="AL166" s="27"/>
    </row>
    <row r="167" spans="1:38">
      <c r="A167" s="27"/>
      <c r="B167" s="27"/>
      <c r="C167" s="27"/>
      <c r="D167" s="27"/>
      <c r="E167" s="27"/>
      <c r="F167" s="27"/>
      <c r="G167" s="27"/>
      <c r="H167" s="27"/>
      <c r="I167" s="27"/>
      <c r="J167" s="27"/>
      <c r="K167" s="27"/>
      <c r="L167" s="27"/>
      <c r="M167" s="27"/>
      <c r="N167" s="27"/>
      <c r="O167" s="27"/>
      <c r="P167" s="27"/>
      <c r="Q167" s="27"/>
      <c r="R167" s="80"/>
      <c r="S167" s="27"/>
      <c r="T167" s="27"/>
      <c r="U167" s="27"/>
      <c r="V167" s="27"/>
      <c r="W167" s="27"/>
      <c r="X167" s="27"/>
      <c r="Y167" s="27"/>
      <c r="Z167" s="27"/>
      <c r="AA167" s="27"/>
      <c r="AB167" s="27"/>
      <c r="AC167" s="27"/>
      <c r="AD167" s="27"/>
      <c r="AE167" s="27"/>
      <c r="AF167" s="27"/>
      <c r="AG167" s="27"/>
      <c r="AH167" s="27"/>
      <c r="AI167" s="27"/>
      <c r="AJ167" s="27"/>
      <c r="AK167" s="27"/>
      <c r="AL167" s="27"/>
    </row>
    <row r="168" spans="1:38">
      <c r="A168" s="27"/>
      <c r="B168" s="27"/>
      <c r="C168" s="27"/>
      <c r="D168" s="27"/>
      <c r="E168" s="27"/>
      <c r="F168" s="27"/>
      <c r="G168" s="27"/>
      <c r="H168" s="27"/>
      <c r="I168" s="27"/>
      <c r="J168" s="27"/>
      <c r="K168" s="27"/>
      <c r="L168" s="27"/>
      <c r="M168" s="27"/>
      <c r="N168" s="27"/>
      <c r="O168" s="27"/>
      <c r="P168" s="27"/>
      <c r="Q168" s="27"/>
      <c r="R168" s="80"/>
      <c r="S168" s="27"/>
      <c r="T168" s="27"/>
      <c r="U168" s="27"/>
      <c r="V168" s="27"/>
      <c r="W168" s="27"/>
      <c r="X168" s="27"/>
      <c r="Y168" s="27"/>
      <c r="Z168" s="27"/>
      <c r="AA168" s="27"/>
      <c r="AB168" s="27"/>
      <c r="AC168" s="27"/>
      <c r="AD168" s="27"/>
      <c r="AE168" s="27"/>
      <c r="AF168" s="27"/>
      <c r="AG168" s="27"/>
      <c r="AH168" s="27"/>
      <c r="AI168" s="27"/>
      <c r="AJ168" s="27"/>
      <c r="AK168" s="27"/>
      <c r="AL168" s="27"/>
    </row>
    <row r="169" spans="1:38">
      <c r="A169" s="27"/>
      <c r="B169" s="27"/>
      <c r="C169" s="27"/>
      <c r="D169" s="27"/>
      <c r="E169" s="27"/>
      <c r="F169" s="27"/>
      <c r="G169" s="27"/>
      <c r="H169" s="27"/>
      <c r="I169" s="27"/>
      <c r="J169" s="27"/>
      <c r="K169" s="27"/>
      <c r="L169" s="27"/>
      <c r="M169" s="27"/>
      <c r="N169" s="27"/>
      <c r="O169" s="27"/>
      <c r="P169" s="27"/>
      <c r="Q169" s="27"/>
      <c r="R169" s="80"/>
      <c r="S169" s="27"/>
      <c r="T169" s="27"/>
      <c r="U169" s="27"/>
      <c r="V169" s="27"/>
      <c r="W169" s="27"/>
      <c r="X169" s="27"/>
      <c r="Y169" s="27"/>
      <c r="Z169" s="27"/>
      <c r="AA169" s="27"/>
      <c r="AB169" s="27"/>
      <c r="AC169" s="27"/>
      <c r="AD169" s="27"/>
      <c r="AE169" s="27"/>
      <c r="AF169" s="27"/>
      <c r="AG169" s="27"/>
      <c r="AH169" s="27"/>
      <c r="AI169" s="27"/>
      <c r="AJ169" s="27"/>
      <c r="AK169" s="27"/>
      <c r="AL169" s="27"/>
    </row>
    <row r="170" spans="1:38">
      <c r="A170" s="27"/>
      <c r="B170" s="27"/>
      <c r="C170" s="27"/>
      <c r="D170" s="27"/>
      <c r="E170" s="27"/>
      <c r="F170" s="27"/>
      <c r="G170" s="27"/>
      <c r="H170" s="27"/>
      <c r="I170" s="27"/>
      <c r="J170" s="27"/>
      <c r="K170" s="27"/>
      <c r="L170" s="27"/>
      <c r="M170" s="27"/>
      <c r="N170" s="27"/>
      <c r="O170" s="27"/>
      <c r="P170" s="27"/>
      <c r="Q170" s="27"/>
      <c r="R170" s="80"/>
      <c r="S170" s="27"/>
      <c r="T170" s="27"/>
      <c r="U170" s="27"/>
      <c r="V170" s="27"/>
      <c r="W170" s="27"/>
      <c r="X170" s="27"/>
      <c r="Y170" s="27"/>
      <c r="Z170" s="27"/>
      <c r="AA170" s="27"/>
      <c r="AB170" s="27"/>
      <c r="AC170" s="27"/>
      <c r="AD170" s="27"/>
      <c r="AE170" s="27"/>
      <c r="AF170" s="27"/>
      <c r="AG170" s="27"/>
      <c r="AH170" s="27"/>
      <c r="AI170" s="27"/>
      <c r="AJ170" s="27"/>
      <c r="AK170" s="27"/>
      <c r="AL170" s="27"/>
    </row>
    <row r="171" spans="1:38">
      <c r="A171" s="27"/>
      <c r="B171" s="27"/>
      <c r="C171" s="27"/>
      <c r="D171" s="27"/>
      <c r="E171" s="27"/>
      <c r="F171" s="27"/>
      <c r="G171" s="27"/>
      <c r="H171" s="27"/>
      <c r="I171" s="27"/>
      <c r="J171" s="27"/>
      <c r="K171" s="27"/>
      <c r="L171" s="27"/>
      <c r="M171" s="27"/>
      <c r="N171" s="27"/>
      <c r="O171" s="27"/>
      <c r="P171" s="27"/>
      <c r="Q171" s="27"/>
      <c r="R171" s="80"/>
      <c r="S171" s="27"/>
      <c r="T171" s="27"/>
      <c r="U171" s="27"/>
      <c r="V171" s="27"/>
      <c r="W171" s="27"/>
      <c r="X171" s="27"/>
      <c r="Y171" s="27"/>
      <c r="Z171" s="27"/>
      <c r="AA171" s="27"/>
      <c r="AB171" s="27"/>
      <c r="AC171" s="27"/>
      <c r="AD171" s="27"/>
      <c r="AE171" s="27"/>
      <c r="AF171" s="27"/>
      <c r="AG171" s="27"/>
      <c r="AH171" s="27"/>
      <c r="AI171" s="27"/>
      <c r="AJ171" s="27"/>
      <c r="AK171" s="27"/>
      <c r="AL171" s="27"/>
    </row>
    <row r="172" spans="1:38">
      <c r="A172" s="27"/>
      <c r="B172" s="27"/>
      <c r="C172" s="27"/>
      <c r="D172" s="27"/>
      <c r="E172" s="27"/>
      <c r="F172" s="27"/>
      <c r="G172" s="27"/>
      <c r="H172" s="27"/>
      <c r="I172" s="27"/>
      <c r="J172" s="27"/>
      <c r="K172" s="27"/>
      <c r="L172" s="27"/>
      <c r="M172" s="27"/>
      <c r="N172" s="27"/>
      <c r="O172" s="27"/>
      <c r="P172" s="27"/>
      <c r="Q172" s="27"/>
      <c r="R172" s="80"/>
      <c r="S172" s="27"/>
      <c r="T172" s="27"/>
      <c r="U172" s="27"/>
      <c r="V172" s="27"/>
      <c r="W172" s="27"/>
      <c r="X172" s="27"/>
      <c r="Y172" s="27"/>
      <c r="Z172" s="27"/>
      <c r="AA172" s="27"/>
      <c r="AB172" s="27"/>
      <c r="AC172" s="27"/>
      <c r="AD172" s="27"/>
      <c r="AE172" s="27"/>
      <c r="AF172" s="27"/>
      <c r="AG172" s="27"/>
      <c r="AH172" s="27"/>
      <c r="AI172" s="27"/>
      <c r="AJ172" s="27"/>
      <c r="AK172" s="27"/>
      <c r="AL172" s="27"/>
    </row>
    <row r="173" spans="1:38">
      <c r="A173" s="27"/>
      <c r="B173" s="27"/>
      <c r="C173" s="27"/>
      <c r="D173" s="27"/>
      <c r="E173" s="27"/>
      <c r="F173" s="27"/>
      <c r="G173" s="27"/>
      <c r="H173" s="27"/>
      <c r="I173" s="27"/>
      <c r="J173" s="27"/>
      <c r="K173" s="27"/>
      <c r="L173" s="27"/>
      <c r="M173" s="27"/>
      <c r="N173" s="27"/>
      <c r="O173" s="27"/>
      <c r="P173" s="27"/>
      <c r="Q173" s="27"/>
      <c r="R173" s="80"/>
      <c r="S173" s="27"/>
      <c r="T173" s="27"/>
      <c r="U173" s="27"/>
      <c r="V173" s="27"/>
      <c r="W173" s="27"/>
      <c r="X173" s="27"/>
      <c r="Y173" s="27"/>
      <c r="Z173" s="27"/>
      <c r="AA173" s="27"/>
      <c r="AB173" s="27"/>
      <c r="AC173" s="27"/>
      <c r="AD173" s="27"/>
      <c r="AE173" s="27"/>
      <c r="AF173" s="27"/>
      <c r="AG173" s="27"/>
      <c r="AH173" s="27"/>
      <c r="AI173" s="27"/>
      <c r="AJ173" s="27"/>
      <c r="AK173" s="27"/>
      <c r="AL173" s="27"/>
    </row>
    <row r="174" spans="1:38">
      <c r="A174" s="27"/>
      <c r="B174" s="27"/>
      <c r="C174" s="27"/>
      <c r="D174" s="27"/>
      <c r="E174" s="27"/>
      <c r="F174" s="27"/>
      <c r="G174" s="27"/>
      <c r="H174" s="27"/>
      <c r="I174" s="27"/>
      <c r="J174" s="27"/>
      <c r="K174" s="27"/>
      <c r="L174" s="27"/>
      <c r="M174" s="27"/>
      <c r="N174" s="27"/>
      <c r="O174" s="27"/>
      <c r="P174" s="27"/>
      <c r="Q174" s="27"/>
      <c r="R174" s="80"/>
      <c r="S174" s="27"/>
      <c r="T174" s="27"/>
      <c r="U174" s="27"/>
      <c r="V174" s="27"/>
      <c r="W174" s="27"/>
      <c r="X174" s="27"/>
      <c r="Y174" s="27"/>
      <c r="Z174" s="27"/>
      <c r="AA174" s="27"/>
      <c r="AB174" s="27"/>
      <c r="AC174" s="27"/>
      <c r="AD174" s="27"/>
      <c r="AE174" s="27"/>
      <c r="AF174" s="27"/>
      <c r="AG174" s="27"/>
      <c r="AH174" s="27"/>
      <c r="AI174" s="27"/>
      <c r="AJ174" s="27"/>
      <c r="AK174" s="27"/>
      <c r="AL174" s="27"/>
    </row>
    <row r="175" spans="1:38">
      <c r="A175" s="27"/>
      <c r="B175" s="27"/>
      <c r="C175" s="27"/>
      <c r="D175" s="27"/>
      <c r="E175" s="27"/>
      <c r="F175" s="27"/>
      <c r="G175" s="27"/>
      <c r="H175" s="27"/>
      <c r="I175" s="27"/>
      <c r="J175" s="27"/>
      <c r="K175" s="27"/>
      <c r="L175" s="27"/>
      <c r="M175" s="27"/>
      <c r="N175" s="27"/>
      <c r="O175" s="27"/>
      <c r="P175" s="27"/>
      <c r="Q175" s="27"/>
      <c r="R175" s="80"/>
      <c r="S175" s="27"/>
      <c r="T175" s="27"/>
      <c r="U175" s="27"/>
      <c r="V175" s="27"/>
      <c r="W175" s="27"/>
      <c r="X175" s="27"/>
      <c r="Y175" s="27"/>
      <c r="Z175" s="27"/>
      <c r="AA175" s="27"/>
      <c r="AB175" s="27"/>
      <c r="AC175" s="27"/>
      <c r="AD175" s="27"/>
      <c r="AE175" s="27"/>
      <c r="AF175" s="27"/>
      <c r="AG175" s="27"/>
      <c r="AH175" s="27"/>
      <c r="AI175" s="27"/>
      <c r="AJ175" s="27"/>
      <c r="AK175" s="27"/>
      <c r="AL175" s="27"/>
    </row>
    <row r="176" spans="1:38">
      <c r="A176" s="27"/>
      <c r="B176" s="27"/>
      <c r="C176" s="27"/>
      <c r="D176" s="27"/>
      <c r="E176" s="27"/>
      <c r="F176" s="27"/>
      <c r="G176" s="27"/>
      <c r="H176" s="27"/>
      <c r="I176" s="27"/>
      <c r="J176" s="27"/>
      <c r="K176" s="27"/>
      <c r="L176" s="27"/>
      <c r="M176" s="27"/>
      <c r="N176" s="27"/>
      <c r="O176" s="27"/>
      <c r="P176" s="27"/>
      <c r="Q176" s="27"/>
      <c r="R176" s="80"/>
      <c r="S176" s="27"/>
      <c r="T176" s="27"/>
      <c r="U176" s="27"/>
      <c r="V176" s="27"/>
      <c r="W176" s="27"/>
      <c r="X176" s="27"/>
      <c r="Y176" s="27"/>
      <c r="Z176" s="27"/>
      <c r="AA176" s="27"/>
      <c r="AB176" s="27"/>
      <c r="AC176" s="27"/>
      <c r="AD176" s="27"/>
      <c r="AE176" s="27"/>
      <c r="AF176" s="27"/>
      <c r="AG176" s="27"/>
      <c r="AH176" s="27"/>
      <c r="AI176" s="27"/>
      <c r="AJ176" s="27"/>
      <c r="AK176" s="27"/>
      <c r="AL176" s="27"/>
    </row>
    <row r="177" spans="1:38">
      <c r="A177" s="27"/>
      <c r="B177" s="27"/>
      <c r="C177" s="27"/>
      <c r="D177" s="27"/>
      <c r="E177" s="27"/>
      <c r="F177" s="27"/>
      <c r="G177" s="27"/>
      <c r="H177" s="27"/>
      <c r="I177" s="27"/>
      <c r="J177" s="27"/>
      <c r="K177" s="27"/>
      <c r="L177" s="27"/>
      <c r="M177" s="27"/>
      <c r="N177" s="27"/>
      <c r="O177" s="27"/>
      <c r="P177" s="27"/>
      <c r="Q177" s="27"/>
      <c r="R177" s="80"/>
      <c r="S177" s="27"/>
      <c r="T177" s="27"/>
      <c r="U177" s="27"/>
      <c r="V177" s="27"/>
      <c r="W177" s="27"/>
      <c r="X177" s="27"/>
      <c r="Y177" s="27"/>
      <c r="Z177" s="27"/>
      <c r="AA177" s="27"/>
      <c r="AB177" s="27"/>
      <c r="AC177" s="27"/>
      <c r="AD177" s="27"/>
      <c r="AE177" s="27"/>
      <c r="AF177" s="27"/>
      <c r="AG177" s="27"/>
      <c r="AH177" s="27"/>
      <c r="AI177" s="27"/>
      <c r="AJ177" s="27"/>
      <c r="AK177" s="27"/>
      <c r="AL177" s="27"/>
    </row>
    <row r="178" spans="1:38">
      <c r="A178" s="27"/>
      <c r="B178" s="27"/>
      <c r="C178" s="27"/>
      <c r="D178" s="27"/>
      <c r="E178" s="27"/>
      <c r="F178" s="27"/>
      <c r="G178" s="27"/>
      <c r="H178" s="27"/>
      <c r="I178" s="27"/>
      <c r="J178" s="27"/>
      <c r="K178" s="27"/>
      <c r="L178" s="27"/>
      <c r="M178" s="27"/>
      <c r="N178" s="27"/>
      <c r="O178" s="27"/>
      <c r="P178" s="27"/>
      <c r="Q178" s="27"/>
      <c r="R178" s="80"/>
      <c r="S178" s="27"/>
      <c r="T178" s="27"/>
      <c r="U178" s="27"/>
      <c r="V178" s="27"/>
      <c r="W178" s="27"/>
      <c r="X178" s="27"/>
      <c r="Y178" s="27"/>
      <c r="Z178" s="27"/>
      <c r="AA178" s="27"/>
      <c r="AB178" s="27"/>
      <c r="AC178" s="27"/>
      <c r="AD178" s="27"/>
      <c r="AE178" s="27"/>
      <c r="AF178" s="27"/>
      <c r="AG178" s="27"/>
      <c r="AH178" s="27"/>
      <c r="AI178" s="27"/>
      <c r="AJ178" s="27"/>
      <c r="AK178" s="27"/>
      <c r="AL178" s="27"/>
    </row>
    <row r="179" spans="1:38">
      <c r="A179" s="27"/>
      <c r="B179" s="27"/>
      <c r="C179" s="27"/>
      <c r="D179" s="27"/>
      <c r="E179" s="27"/>
      <c r="F179" s="27"/>
      <c r="G179" s="27"/>
      <c r="H179" s="27"/>
      <c r="I179" s="27"/>
      <c r="J179" s="27"/>
      <c r="K179" s="27"/>
      <c r="L179" s="27"/>
      <c r="M179" s="27"/>
      <c r="N179" s="27"/>
      <c r="O179" s="27"/>
      <c r="P179" s="27"/>
      <c r="Q179" s="27"/>
      <c r="R179" s="80"/>
      <c r="S179" s="27"/>
      <c r="T179" s="27"/>
      <c r="U179" s="27"/>
      <c r="V179" s="27"/>
      <c r="W179" s="27"/>
      <c r="X179" s="27"/>
      <c r="Y179" s="27"/>
      <c r="Z179" s="27"/>
      <c r="AA179" s="27"/>
      <c r="AB179" s="27"/>
      <c r="AC179" s="27"/>
      <c r="AD179" s="27"/>
      <c r="AE179" s="27"/>
      <c r="AF179" s="27"/>
      <c r="AG179" s="27"/>
      <c r="AH179" s="27"/>
      <c r="AI179" s="27"/>
      <c r="AJ179" s="27"/>
      <c r="AK179" s="27"/>
      <c r="AL179" s="27"/>
    </row>
    <row r="180" spans="1:38">
      <c r="A180" s="27"/>
      <c r="B180" s="27"/>
      <c r="C180" s="27"/>
      <c r="D180" s="27"/>
      <c r="E180" s="27"/>
      <c r="F180" s="27"/>
      <c r="G180" s="27"/>
      <c r="H180" s="27"/>
      <c r="I180" s="27"/>
      <c r="J180" s="27"/>
      <c r="K180" s="27"/>
      <c r="L180" s="27"/>
      <c r="M180" s="27"/>
      <c r="N180" s="27"/>
      <c r="O180" s="27"/>
      <c r="P180" s="27"/>
      <c r="Q180" s="27"/>
      <c r="R180" s="80"/>
      <c r="S180" s="27"/>
      <c r="T180" s="27"/>
      <c r="U180" s="27"/>
      <c r="V180" s="27"/>
      <c r="W180" s="27"/>
      <c r="X180" s="27"/>
      <c r="Y180" s="27"/>
      <c r="Z180" s="27"/>
      <c r="AA180" s="27"/>
      <c r="AB180" s="27"/>
      <c r="AC180" s="27"/>
      <c r="AD180" s="27"/>
      <c r="AE180" s="27"/>
      <c r="AF180" s="27"/>
      <c r="AG180" s="27"/>
      <c r="AH180" s="27"/>
      <c r="AI180" s="27"/>
      <c r="AJ180" s="27"/>
      <c r="AK180" s="27"/>
      <c r="AL180" s="27"/>
    </row>
    <row r="181" spans="1:38">
      <c r="A181" s="27"/>
      <c r="B181" s="27"/>
      <c r="C181" s="27"/>
      <c r="D181" s="27"/>
      <c r="E181" s="27"/>
      <c r="F181" s="27"/>
      <c r="G181" s="27"/>
      <c r="H181" s="27"/>
      <c r="I181" s="27"/>
      <c r="J181" s="27"/>
      <c r="K181" s="27"/>
      <c r="L181" s="27"/>
      <c r="M181" s="27"/>
      <c r="N181" s="27"/>
      <c r="O181" s="27"/>
      <c r="P181" s="27"/>
      <c r="Q181" s="27"/>
      <c r="R181" s="80"/>
      <c r="S181" s="27"/>
      <c r="T181" s="27"/>
      <c r="U181" s="27"/>
      <c r="V181" s="27"/>
      <c r="W181" s="27"/>
      <c r="X181" s="27"/>
      <c r="Y181" s="27"/>
      <c r="Z181" s="27"/>
      <c r="AA181" s="27"/>
      <c r="AB181" s="27"/>
      <c r="AC181" s="27"/>
      <c r="AD181" s="27"/>
      <c r="AE181" s="27"/>
      <c r="AF181" s="27"/>
      <c r="AG181" s="27"/>
      <c r="AH181" s="27"/>
      <c r="AI181" s="27"/>
      <c r="AJ181" s="27"/>
      <c r="AK181" s="27"/>
      <c r="AL181" s="27"/>
    </row>
    <row r="182" spans="1:38">
      <c r="A182" s="27"/>
      <c r="B182" s="27"/>
      <c r="C182" s="27"/>
      <c r="D182" s="27"/>
      <c r="E182" s="27"/>
      <c r="F182" s="27"/>
      <c r="G182" s="27"/>
      <c r="H182" s="27"/>
      <c r="I182" s="27"/>
      <c r="J182" s="27"/>
      <c r="K182" s="27"/>
      <c r="L182" s="27"/>
      <c r="M182" s="27"/>
      <c r="N182" s="27"/>
      <c r="O182" s="27"/>
      <c r="P182" s="27"/>
      <c r="Q182" s="27"/>
      <c r="R182" s="80"/>
      <c r="S182" s="27"/>
      <c r="T182" s="27"/>
      <c r="U182" s="27"/>
      <c r="V182" s="27"/>
      <c r="W182" s="27"/>
      <c r="X182" s="27"/>
      <c r="Y182" s="27"/>
      <c r="Z182" s="27"/>
      <c r="AA182" s="27"/>
      <c r="AB182" s="27"/>
      <c r="AC182" s="27"/>
      <c r="AD182" s="27"/>
      <c r="AE182" s="27"/>
      <c r="AF182" s="27"/>
      <c r="AG182" s="27"/>
      <c r="AH182" s="27"/>
      <c r="AI182" s="27"/>
      <c r="AJ182" s="27"/>
      <c r="AK182" s="27"/>
      <c r="AL182" s="27"/>
    </row>
    <row r="183" spans="1:38">
      <c r="A183" s="27"/>
      <c r="B183" s="27"/>
      <c r="C183" s="27"/>
      <c r="D183" s="27"/>
      <c r="E183" s="27"/>
      <c r="F183" s="27"/>
      <c r="G183" s="27"/>
      <c r="H183" s="27"/>
      <c r="I183" s="27"/>
      <c r="J183" s="27"/>
      <c r="K183" s="27"/>
      <c r="L183" s="27"/>
      <c r="M183" s="27"/>
      <c r="N183" s="27"/>
      <c r="O183" s="27"/>
      <c r="P183" s="27"/>
      <c r="Q183" s="27"/>
      <c r="R183" s="80"/>
      <c r="S183" s="27"/>
      <c r="T183" s="27"/>
      <c r="U183" s="27"/>
      <c r="V183" s="27"/>
      <c r="W183" s="27"/>
      <c r="X183" s="27"/>
      <c r="Y183" s="27"/>
      <c r="Z183" s="27"/>
      <c r="AA183" s="27"/>
      <c r="AB183" s="27"/>
      <c r="AC183" s="27"/>
      <c r="AD183" s="27"/>
      <c r="AE183" s="27"/>
      <c r="AF183" s="27"/>
      <c r="AG183" s="27"/>
      <c r="AH183" s="27"/>
      <c r="AI183" s="27"/>
      <c r="AJ183" s="27"/>
      <c r="AK183" s="27"/>
      <c r="AL183" s="27"/>
    </row>
    <row r="184" spans="1:38">
      <c r="A184" s="27"/>
      <c r="B184" s="27"/>
      <c r="C184" s="27"/>
      <c r="D184" s="27"/>
      <c r="E184" s="27"/>
      <c r="F184" s="27"/>
      <c r="G184" s="27"/>
      <c r="H184" s="27"/>
      <c r="I184" s="27"/>
      <c r="J184" s="27"/>
      <c r="K184" s="27"/>
      <c r="L184" s="27"/>
      <c r="M184" s="27"/>
      <c r="N184" s="27"/>
      <c r="O184" s="27"/>
      <c r="P184" s="27"/>
      <c r="Q184" s="27"/>
      <c r="R184" s="80"/>
      <c r="S184" s="27"/>
      <c r="T184" s="27"/>
      <c r="U184" s="27"/>
      <c r="V184" s="27"/>
      <c r="W184" s="27"/>
      <c r="X184" s="27"/>
      <c r="Y184" s="27"/>
      <c r="Z184" s="27"/>
      <c r="AA184" s="27"/>
      <c r="AB184" s="27"/>
      <c r="AC184" s="27"/>
      <c r="AD184" s="27"/>
      <c r="AE184" s="27"/>
      <c r="AF184" s="27"/>
      <c r="AG184" s="27"/>
      <c r="AH184" s="27"/>
      <c r="AI184" s="27"/>
      <c r="AJ184" s="27"/>
      <c r="AK184" s="27"/>
      <c r="AL184" s="27"/>
    </row>
    <row r="185" spans="1:38">
      <c r="A185" s="27"/>
      <c r="B185" s="27"/>
      <c r="C185" s="27"/>
      <c r="D185" s="27"/>
      <c r="E185" s="27"/>
      <c r="F185" s="27"/>
      <c r="G185" s="27"/>
      <c r="H185" s="27"/>
      <c r="I185" s="27"/>
      <c r="J185" s="27"/>
      <c r="K185" s="27"/>
      <c r="L185" s="27"/>
      <c r="M185" s="27"/>
      <c r="N185" s="27"/>
      <c r="O185" s="27"/>
      <c r="P185" s="27"/>
      <c r="Q185" s="27"/>
      <c r="R185" s="80"/>
      <c r="S185" s="27"/>
      <c r="T185" s="27"/>
      <c r="U185" s="27"/>
      <c r="V185" s="27"/>
      <c r="W185" s="27"/>
      <c r="X185" s="27"/>
      <c r="Y185" s="27"/>
      <c r="Z185" s="27"/>
      <c r="AA185" s="27"/>
      <c r="AB185" s="27"/>
      <c r="AC185" s="27"/>
      <c r="AD185" s="27"/>
      <c r="AE185" s="27"/>
      <c r="AF185" s="27"/>
      <c r="AG185" s="27"/>
      <c r="AH185" s="27"/>
      <c r="AI185" s="27"/>
      <c r="AJ185" s="27"/>
      <c r="AK185" s="27"/>
      <c r="AL185" s="27"/>
    </row>
    <row r="186" spans="1:38">
      <c r="A186" s="27"/>
      <c r="B186" s="27"/>
      <c r="C186" s="27"/>
      <c r="D186" s="27"/>
      <c r="E186" s="27"/>
      <c r="F186" s="27"/>
      <c r="G186" s="27"/>
      <c r="H186" s="27"/>
      <c r="I186" s="27"/>
      <c r="J186" s="27"/>
      <c r="K186" s="27"/>
      <c r="L186" s="27"/>
      <c r="M186" s="27"/>
      <c r="N186" s="27"/>
      <c r="O186" s="27"/>
      <c r="P186" s="27"/>
      <c r="Q186" s="27"/>
      <c r="R186" s="80"/>
      <c r="S186" s="27"/>
      <c r="T186" s="27"/>
      <c r="U186" s="27"/>
      <c r="V186" s="27"/>
      <c r="W186" s="27"/>
      <c r="X186" s="27"/>
      <c r="Y186" s="27"/>
      <c r="Z186" s="27"/>
      <c r="AA186" s="27"/>
      <c r="AB186" s="27"/>
      <c r="AC186" s="27"/>
      <c r="AD186" s="27"/>
      <c r="AE186" s="27"/>
      <c r="AF186" s="27"/>
      <c r="AG186" s="27"/>
      <c r="AH186" s="27"/>
      <c r="AI186" s="27"/>
      <c r="AJ186" s="27"/>
      <c r="AK186" s="27"/>
      <c r="AL186" s="27"/>
    </row>
    <row r="187" spans="1:38">
      <c r="A187" s="27"/>
      <c r="B187" s="27"/>
      <c r="C187" s="27"/>
      <c r="D187" s="27"/>
      <c r="E187" s="27"/>
      <c r="F187" s="27"/>
      <c r="G187" s="27"/>
      <c r="H187" s="27"/>
      <c r="I187" s="27"/>
      <c r="J187" s="27"/>
      <c r="K187" s="27"/>
      <c r="L187" s="27"/>
      <c r="M187" s="27"/>
      <c r="N187" s="27"/>
      <c r="O187" s="27"/>
      <c r="P187" s="27"/>
      <c r="Q187" s="27"/>
      <c r="R187" s="80"/>
      <c r="S187" s="27"/>
      <c r="T187" s="27"/>
      <c r="U187" s="27"/>
      <c r="V187" s="27"/>
      <c r="W187" s="27"/>
      <c r="X187" s="27"/>
      <c r="Y187" s="27"/>
      <c r="Z187" s="27"/>
      <c r="AA187" s="27"/>
      <c r="AB187" s="27"/>
      <c r="AC187" s="27"/>
      <c r="AD187" s="27"/>
      <c r="AE187" s="27"/>
      <c r="AF187" s="27"/>
      <c r="AG187" s="27"/>
      <c r="AH187" s="27"/>
      <c r="AI187" s="27"/>
      <c r="AJ187" s="27"/>
      <c r="AK187" s="27"/>
      <c r="AL187" s="27"/>
    </row>
    <row r="188" spans="1:38">
      <c r="A188" s="27"/>
      <c r="B188" s="27"/>
      <c r="C188" s="27"/>
      <c r="D188" s="27"/>
      <c r="E188" s="27"/>
      <c r="F188" s="27"/>
      <c r="G188" s="27"/>
      <c r="H188" s="27"/>
      <c r="I188" s="27"/>
      <c r="J188" s="27"/>
      <c r="K188" s="27"/>
      <c r="L188" s="27"/>
      <c r="M188" s="27"/>
      <c r="N188" s="27"/>
      <c r="O188" s="27"/>
      <c r="P188" s="27"/>
      <c r="Q188" s="27"/>
      <c r="R188" s="80"/>
      <c r="S188" s="27"/>
      <c r="T188" s="27"/>
      <c r="U188" s="27"/>
      <c r="V188" s="27"/>
      <c r="W188" s="27"/>
      <c r="X188" s="27"/>
      <c r="Y188" s="27"/>
      <c r="Z188" s="27"/>
      <c r="AA188" s="27"/>
      <c r="AB188" s="27"/>
      <c r="AC188" s="27"/>
      <c r="AD188" s="27"/>
      <c r="AE188" s="27"/>
      <c r="AF188" s="27"/>
      <c r="AG188" s="27"/>
      <c r="AH188" s="27"/>
      <c r="AI188" s="27"/>
      <c r="AJ188" s="27"/>
      <c r="AK188" s="27"/>
      <c r="AL188" s="27"/>
    </row>
    <row r="189" spans="1:38">
      <c r="A189" s="27"/>
      <c r="B189" s="27"/>
      <c r="C189" s="27"/>
      <c r="D189" s="27"/>
      <c r="E189" s="27"/>
      <c r="F189" s="27"/>
      <c r="G189" s="27"/>
      <c r="H189" s="27"/>
      <c r="I189" s="27"/>
      <c r="J189" s="27"/>
      <c r="K189" s="27"/>
      <c r="L189" s="27"/>
      <c r="M189" s="27"/>
      <c r="N189" s="27"/>
      <c r="O189" s="27"/>
      <c r="P189" s="27"/>
      <c r="Q189" s="27"/>
      <c r="R189" s="80"/>
      <c r="S189" s="27"/>
      <c r="T189" s="27"/>
      <c r="U189" s="27"/>
      <c r="V189" s="27"/>
      <c r="W189" s="27"/>
      <c r="X189" s="27"/>
      <c r="Y189" s="27"/>
      <c r="Z189" s="27"/>
      <c r="AA189" s="27"/>
      <c r="AB189" s="27"/>
      <c r="AC189" s="27"/>
      <c r="AD189" s="27"/>
      <c r="AE189" s="27"/>
      <c r="AF189" s="27"/>
      <c r="AG189" s="27"/>
      <c r="AH189" s="27"/>
      <c r="AI189" s="27"/>
      <c r="AJ189" s="27"/>
      <c r="AK189" s="27"/>
      <c r="AL189" s="27"/>
    </row>
    <row r="190" spans="1:38">
      <c r="A190" s="27"/>
      <c r="B190" s="27"/>
      <c r="C190" s="27"/>
      <c r="D190" s="27"/>
      <c r="E190" s="27"/>
      <c r="F190" s="27"/>
      <c r="G190" s="27"/>
      <c r="H190" s="27"/>
      <c r="I190" s="27"/>
      <c r="J190" s="27"/>
      <c r="K190" s="27"/>
      <c r="L190" s="27"/>
      <c r="M190" s="27"/>
      <c r="N190" s="27"/>
      <c r="O190" s="27"/>
      <c r="P190" s="27"/>
      <c r="Q190" s="27"/>
      <c r="R190" s="80"/>
      <c r="S190" s="27"/>
      <c r="T190" s="27"/>
      <c r="U190" s="27"/>
      <c r="V190" s="27"/>
      <c r="W190" s="27"/>
      <c r="X190" s="27"/>
      <c r="Y190" s="27"/>
      <c r="Z190" s="27"/>
      <c r="AA190" s="27"/>
      <c r="AB190" s="27"/>
      <c r="AC190" s="27"/>
      <c r="AD190" s="27"/>
      <c r="AE190" s="27"/>
      <c r="AF190" s="27"/>
      <c r="AG190" s="27"/>
      <c r="AH190" s="27"/>
      <c r="AI190" s="27"/>
      <c r="AJ190" s="27"/>
      <c r="AK190" s="27"/>
      <c r="AL190" s="27"/>
    </row>
    <row r="191" spans="1:38">
      <c r="A191" s="27"/>
      <c r="B191" s="27"/>
      <c r="C191" s="27"/>
      <c r="D191" s="27"/>
      <c r="E191" s="27"/>
      <c r="F191" s="27"/>
      <c r="G191" s="27"/>
      <c r="H191" s="27"/>
      <c r="I191" s="27"/>
      <c r="J191" s="27"/>
      <c r="K191" s="27"/>
      <c r="L191" s="27"/>
      <c r="M191" s="27"/>
      <c r="N191" s="27"/>
      <c r="O191" s="27"/>
      <c r="P191" s="27"/>
      <c r="Q191" s="27"/>
      <c r="R191" s="80"/>
      <c r="S191" s="27"/>
      <c r="T191" s="27"/>
      <c r="U191" s="27"/>
      <c r="V191" s="27"/>
      <c r="W191" s="27"/>
      <c r="X191" s="27"/>
      <c r="Y191" s="27"/>
      <c r="Z191" s="27"/>
      <c r="AA191" s="27"/>
      <c r="AB191" s="27"/>
      <c r="AC191" s="27"/>
      <c r="AD191" s="27"/>
      <c r="AE191" s="27"/>
      <c r="AF191" s="27"/>
      <c r="AG191" s="27"/>
      <c r="AH191" s="27"/>
      <c r="AI191" s="27"/>
      <c r="AJ191" s="27"/>
      <c r="AK191" s="27"/>
      <c r="AL191" s="27"/>
    </row>
    <row r="192" spans="1:38">
      <c r="A192" s="27"/>
      <c r="B192" s="27"/>
      <c r="C192" s="27"/>
      <c r="D192" s="27"/>
      <c r="E192" s="27"/>
      <c r="F192" s="27"/>
      <c r="G192" s="27"/>
      <c r="H192" s="27"/>
      <c r="I192" s="27"/>
      <c r="J192" s="27"/>
      <c r="K192" s="27"/>
      <c r="L192" s="27"/>
      <c r="M192" s="27"/>
      <c r="N192" s="27"/>
      <c r="O192" s="27"/>
      <c r="P192" s="27"/>
      <c r="Q192" s="27"/>
      <c r="R192" s="80"/>
      <c r="S192" s="27"/>
      <c r="T192" s="27"/>
      <c r="U192" s="27"/>
      <c r="V192" s="27"/>
      <c r="W192" s="27"/>
      <c r="X192" s="27"/>
      <c r="Y192" s="27"/>
      <c r="Z192" s="27"/>
      <c r="AA192" s="27"/>
      <c r="AB192" s="27"/>
      <c r="AC192" s="27"/>
      <c r="AD192" s="27"/>
      <c r="AE192" s="27"/>
      <c r="AF192" s="27"/>
      <c r="AG192" s="27"/>
      <c r="AH192" s="27"/>
      <c r="AI192" s="27"/>
      <c r="AJ192" s="27"/>
      <c r="AK192" s="27"/>
      <c r="AL192" s="27"/>
    </row>
    <row r="193" spans="1:38">
      <c r="A193" s="27"/>
      <c r="B193" s="27"/>
      <c r="C193" s="27"/>
      <c r="D193" s="27"/>
      <c r="E193" s="27"/>
      <c r="F193" s="27"/>
      <c r="G193" s="27"/>
      <c r="H193" s="27"/>
      <c r="I193" s="27"/>
      <c r="J193" s="27"/>
      <c r="K193" s="27"/>
      <c r="L193" s="27"/>
      <c r="M193" s="27"/>
      <c r="N193" s="27"/>
      <c r="O193" s="27"/>
      <c r="P193" s="27"/>
      <c r="Q193" s="27"/>
      <c r="R193" s="80"/>
      <c r="S193" s="27"/>
      <c r="T193" s="27"/>
      <c r="U193" s="27"/>
      <c r="V193" s="27"/>
      <c r="W193" s="27"/>
      <c r="X193" s="27"/>
      <c r="Y193" s="27"/>
      <c r="Z193" s="27"/>
      <c r="AA193" s="27"/>
      <c r="AB193" s="27"/>
      <c r="AC193" s="27"/>
      <c r="AD193" s="27"/>
      <c r="AE193" s="27"/>
      <c r="AF193" s="27"/>
      <c r="AG193" s="27"/>
      <c r="AH193" s="27"/>
      <c r="AI193" s="27"/>
      <c r="AJ193" s="27"/>
      <c r="AK193" s="27"/>
      <c r="AL193" s="27"/>
    </row>
    <row r="194" spans="1:38">
      <c r="A194" s="27"/>
      <c r="B194" s="27"/>
      <c r="C194" s="27"/>
      <c r="D194" s="27"/>
      <c r="E194" s="27"/>
      <c r="F194" s="27"/>
      <c r="G194" s="27"/>
      <c r="H194" s="27"/>
      <c r="I194" s="27"/>
      <c r="J194" s="27"/>
      <c r="K194" s="27"/>
      <c r="L194" s="27"/>
      <c r="M194" s="27"/>
      <c r="N194" s="27"/>
      <c r="O194" s="27"/>
      <c r="P194" s="27"/>
      <c r="Q194" s="27"/>
      <c r="R194" s="80"/>
      <c r="S194" s="27"/>
      <c r="T194" s="27"/>
      <c r="U194" s="27"/>
      <c r="V194" s="27"/>
      <c r="W194" s="27"/>
      <c r="X194" s="27"/>
      <c r="Y194" s="27"/>
      <c r="Z194" s="27"/>
      <c r="AA194" s="27"/>
      <c r="AB194" s="27"/>
      <c r="AC194" s="27"/>
      <c r="AD194" s="27"/>
      <c r="AE194" s="27"/>
      <c r="AF194" s="27"/>
      <c r="AG194" s="27"/>
      <c r="AH194" s="27"/>
      <c r="AI194" s="27"/>
      <c r="AJ194" s="27"/>
      <c r="AK194" s="27"/>
      <c r="AL194" s="27"/>
    </row>
    <row r="195" spans="1:38">
      <c r="A195" s="27"/>
      <c r="B195" s="27"/>
      <c r="C195" s="27"/>
      <c r="D195" s="27"/>
      <c r="E195" s="27"/>
      <c r="F195" s="27"/>
      <c r="G195" s="27"/>
      <c r="H195" s="27"/>
      <c r="I195" s="27"/>
      <c r="J195" s="27"/>
      <c r="K195" s="27"/>
      <c r="L195" s="27"/>
      <c r="M195" s="27"/>
      <c r="N195" s="27"/>
      <c r="O195" s="27"/>
      <c r="P195" s="27"/>
      <c r="Q195" s="27"/>
      <c r="R195" s="80"/>
      <c r="S195" s="27"/>
      <c r="T195" s="27"/>
      <c r="U195" s="27"/>
      <c r="V195" s="27"/>
      <c r="W195" s="27"/>
      <c r="X195" s="27"/>
      <c r="Y195" s="27"/>
      <c r="Z195" s="27"/>
      <c r="AA195" s="27"/>
      <c r="AB195" s="27"/>
      <c r="AC195" s="27"/>
      <c r="AD195" s="27"/>
      <c r="AE195" s="27"/>
      <c r="AF195" s="27"/>
      <c r="AG195" s="27"/>
      <c r="AH195" s="27"/>
      <c r="AI195" s="27"/>
      <c r="AJ195" s="27"/>
      <c r="AK195" s="27"/>
      <c r="AL195" s="27"/>
    </row>
    <row r="196" spans="1:38">
      <c r="A196" s="27"/>
      <c r="B196" s="27"/>
      <c r="C196" s="27"/>
      <c r="D196" s="27"/>
      <c r="E196" s="27"/>
      <c r="F196" s="27"/>
      <c r="G196" s="27"/>
      <c r="H196" s="27"/>
      <c r="I196" s="27"/>
      <c r="J196" s="27"/>
      <c r="K196" s="27"/>
      <c r="L196" s="27"/>
      <c r="M196" s="27"/>
      <c r="N196" s="27"/>
      <c r="O196" s="27"/>
      <c r="P196" s="27"/>
      <c r="Q196" s="27"/>
      <c r="R196" s="80"/>
      <c r="S196" s="27"/>
      <c r="T196" s="27"/>
      <c r="U196" s="27"/>
      <c r="V196" s="27"/>
      <c r="W196" s="27"/>
      <c r="X196" s="27"/>
      <c r="Y196" s="27"/>
      <c r="Z196" s="27"/>
      <c r="AA196" s="27"/>
      <c r="AB196" s="27"/>
      <c r="AC196" s="27"/>
      <c r="AD196" s="27"/>
      <c r="AE196" s="27"/>
      <c r="AF196" s="27"/>
      <c r="AG196" s="27"/>
      <c r="AH196" s="27"/>
      <c r="AI196" s="27"/>
      <c r="AJ196" s="27"/>
      <c r="AK196" s="27"/>
      <c r="AL196" s="27"/>
    </row>
    <row r="197" spans="1:38">
      <c r="A197" s="27"/>
      <c r="B197" s="27"/>
      <c r="C197" s="27"/>
      <c r="D197" s="27"/>
      <c r="E197" s="27"/>
      <c r="F197" s="27"/>
      <c r="G197" s="27"/>
      <c r="H197" s="27"/>
      <c r="I197" s="27"/>
      <c r="J197" s="27"/>
      <c r="K197" s="27"/>
      <c r="L197" s="27"/>
      <c r="M197" s="27"/>
      <c r="N197" s="27"/>
      <c r="O197" s="27"/>
      <c r="P197" s="27"/>
      <c r="Q197" s="27"/>
      <c r="R197" s="80"/>
      <c r="S197" s="27"/>
      <c r="T197" s="27"/>
      <c r="U197" s="27"/>
      <c r="V197" s="27"/>
      <c r="W197" s="27"/>
      <c r="X197" s="27"/>
      <c r="Y197" s="27"/>
      <c r="Z197" s="27"/>
      <c r="AA197" s="27"/>
      <c r="AB197" s="27"/>
      <c r="AC197" s="27"/>
      <c r="AD197" s="27"/>
      <c r="AE197" s="27"/>
      <c r="AF197" s="27"/>
      <c r="AG197" s="27"/>
      <c r="AH197" s="27"/>
      <c r="AI197" s="27"/>
      <c r="AJ197" s="27"/>
      <c r="AK197" s="27"/>
      <c r="AL197" s="27"/>
    </row>
    <row r="198" spans="1:38">
      <c r="A198" s="27"/>
      <c r="B198" s="27"/>
      <c r="C198" s="27"/>
      <c r="D198" s="27"/>
      <c r="E198" s="27"/>
      <c r="F198" s="27"/>
      <c r="G198" s="27"/>
      <c r="H198" s="27"/>
      <c r="I198" s="27"/>
      <c r="J198" s="27"/>
      <c r="K198" s="27"/>
      <c r="L198" s="27"/>
      <c r="M198" s="27"/>
      <c r="N198" s="27"/>
      <c r="O198" s="27"/>
      <c r="P198" s="27"/>
      <c r="Q198" s="27"/>
      <c r="R198" s="80"/>
      <c r="S198" s="27"/>
      <c r="T198" s="27"/>
      <c r="U198" s="27"/>
      <c r="V198" s="27"/>
      <c r="W198" s="27"/>
      <c r="X198" s="27"/>
      <c r="Y198" s="27"/>
      <c r="Z198" s="27"/>
      <c r="AA198" s="27"/>
      <c r="AB198" s="27"/>
      <c r="AC198" s="27"/>
      <c r="AD198" s="27"/>
      <c r="AE198" s="27"/>
      <c r="AF198" s="27"/>
      <c r="AG198" s="27"/>
      <c r="AH198" s="27"/>
      <c r="AI198" s="27"/>
      <c r="AJ198" s="27"/>
      <c r="AK198" s="27"/>
      <c r="AL198" s="27"/>
    </row>
    <row r="199" spans="1:38">
      <c r="A199" s="27"/>
      <c r="B199" s="27"/>
      <c r="C199" s="27"/>
      <c r="D199" s="27"/>
      <c r="E199" s="27"/>
      <c r="F199" s="27"/>
      <c r="G199" s="27"/>
      <c r="H199" s="27"/>
      <c r="I199" s="27"/>
      <c r="J199" s="27"/>
      <c r="K199" s="27"/>
      <c r="L199" s="27"/>
      <c r="M199" s="27"/>
      <c r="N199" s="27"/>
      <c r="O199" s="27"/>
      <c r="P199" s="27"/>
      <c r="Q199" s="27"/>
      <c r="R199" s="80"/>
      <c r="S199" s="27"/>
      <c r="T199" s="27"/>
      <c r="U199" s="27"/>
      <c r="V199" s="27"/>
      <c r="W199" s="27"/>
      <c r="X199" s="27"/>
      <c r="Y199" s="27"/>
      <c r="Z199" s="27"/>
      <c r="AA199" s="27"/>
      <c r="AB199" s="27"/>
      <c r="AC199" s="27"/>
      <c r="AD199" s="27"/>
      <c r="AE199" s="27"/>
      <c r="AF199" s="27"/>
      <c r="AG199" s="27"/>
      <c r="AH199" s="27"/>
      <c r="AI199" s="27"/>
      <c r="AJ199" s="27"/>
      <c r="AK199" s="27"/>
      <c r="AL199" s="27"/>
    </row>
    <row r="200" spans="1:38">
      <c r="A200" s="27"/>
      <c r="B200" s="27"/>
      <c r="C200" s="27"/>
      <c r="D200" s="27"/>
      <c r="E200" s="27"/>
      <c r="F200" s="27"/>
      <c r="G200" s="27"/>
      <c r="H200" s="27"/>
      <c r="I200" s="27"/>
      <c r="J200" s="27"/>
      <c r="K200" s="27"/>
      <c r="L200" s="27"/>
      <c r="M200" s="27"/>
      <c r="N200" s="27"/>
      <c r="O200" s="27"/>
      <c r="P200" s="27"/>
      <c r="Q200" s="27"/>
      <c r="R200" s="80"/>
      <c r="S200" s="27"/>
      <c r="T200" s="27"/>
      <c r="U200" s="27"/>
      <c r="V200" s="27"/>
      <c r="W200" s="27"/>
      <c r="X200" s="27"/>
      <c r="Y200" s="27"/>
      <c r="Z200" s="27"/>
      <c r="AA200" s="27"/>
      <c r="AB200" s="27"/>
      <c r="AC200" s="27"/>
      <c r="AD200" s="27"/>
      <c r="AE200" s="27"/>
      <c r="AF200" s="27"/>
      <c r="AG200" s="27"/>
      <c r="AH200" s="27"/>
      <c r="AI200" s="27"/>
      <c r="AJ200" s="27"/>
      <c r="AK200" s="27"/>
      <c r="AL200" s="27"/>
    </row>
    <row r="201" spans="1:38">
      <c r="A201" s="27"/>
      <c r="B201" s="27"/>
      <c r="C201" s="27"/>
      <c r="D201" s="27"/>
      <c r="E201" s="27"/>
      <c r="F201" s="27"/>
      <c r="G201" s="27"/>
      <c r="H201" s="27"/>
      <c r="I201" s="27"/>
      <c r="J201" s="27"/>
      <c r="K201" s="27"/>
      <c r="L201" s="27"/>
      <c r="M201" s="27"/>
      <c r="N201" s="27"/>
      <c r="O201" s="27"/>
      <c r="P201" s="27"/>
      <c r="Q201" s="27"/>
      <c r="R201" s="80"/>
      <c r="S201" s="27"/>
      <c r="T201" s="27"/>
      <c r="U201" s="27"/>
      <c r="V201" s="27"/>
      <c r="W201" s="27"/>
      <c r="X201" s="27"/>
      <c r="Y201" s="27"/>
      <c r="Z201" s="27"/>
      <c r="AA201" s="27"/>
      <c r="AB201" s="27"/>
      <c r="AC201" s="27"/>
      <c r="AD201" s="27"/>
      <c r="AE201" s="27"/>
      <c r="AF201" s="27"/>
      <c r="AG201" s="27"/>
      <c r="AH201" s="27"/>
      <c r="AI201" s="27"/>
      <c r="AJ201" s="27"/>
      <c r="AK201" s="27"/>
      <c r="AL201" s="27"/>
    </row>
    <row r="202" spans="1:38">
      <c r="A202" s="27"/>
      <c r="B202" s="27"/>
      <c r="C202" s="27"/>
      <c r="D202" s="27"/>
      <c r="E202" s="27"/>
      <c r="F202" s="27"/>
      <c r="G202" s="27"/>
      <c r="H202" s="27"/>
      <c r="I202" s="27"/>
      <c r="J202" s="27"/>
      <c r="K202" s="27"/>
      <c r="L202" s="27"/>
      <c r="M202" s="27"/>
      <c r="N202" s="27"/>
      <c r="O202" s="27"/>
      <c r="P202" s="27"/>
      <c r="Q202" s="27"/>
      <c r="R202" s="80"/>
      <c r="S202" s="27"/>
      <c r="T202" s="27"/>
      <c r="U202" s="27"/>
      <c r="V202" s="27"/>
      <c r="W202" s="27"/>
      <c r="X202" s="27"/>
      <c r="Y202" s="27"/>
      <c r="Z202" s="27"/>
      <c r="AA202" s="27"/>
      <c r="AB202" s="27"/>
      <c r="AC202" s="27"/>
      <c r="AD202" s="27"/>
      <c r="AE202" s="27"/>
      <c r="AF202" s="27"/>
      <c r="AG202" s="27"/>
      <c r="AH202" s="27"/>
      <c r="AI202" s="27"/>
      <c r="AJ202" s="27"/>
      <c r="AK202" s="27"/>
      <c r="AL202" s="27"/>
    </row>
    <row r="203" spans="1:38">
      <c r="A203" s="27"/>
      <c r="B203" s="27"/>
      <c r="C203" s="27"/>
      <c r="D203" s="27"/>
      <c r="E203" s="27"/>
      <c r="F203" s="27"/>
      <c r="G203" s="27"/>
      <c r="H203" s="27"/>
      <c r="I203" s="27"/>
      <c r="J203" s="27"/>
      <c r="K203" s="27"/>
      <c r="L203" s="27"/>
      <c r="M203" s="27"/>
      <c r="N203" s="27"/>
      <c r="O203" s="27"/>
      <c r="P203" s="27"/>
      <c r="Q203" s="27"/>
      <c r="R203" s="80"/>
      <c r="S203" s="27"/>
      <c r="T203" s="27"/>
      <c r="U203" s="27"/>
      <c r="V203" s="27"/>
      <c r="W203" s="27"/>
      <c r="X203" s="27"/>
      <c r="Y203" s="27"/>
      <c r="Z203" s="27"/>
      <c r="AA203" s="27"/>
      <c r="AB203" s="27"/>
      <c r="AC203" s="27"/>
      <c r="AD203" s="27"/>
      <c r="AE203" s="27"/>
      <c r="AF203" s="27"/>
      <c r="AG203" s="27"/>
      <c r="AH203" s="27"/>
      <c r="AI203" s="27"/>
      <c r="AJ203" s="27"/>
      <c r="AK203" s="27"/>
      <c r="AL203" s="27"/>
    </row>
    <row r="204" spans="1:38">
      <c r="A204" s="27"/>
      <c r="B204" s="27"/>
      <c r="C204" s="27"/>
      <c r="D204" s="27"/>
      <c r="E204" s="27"/>
      <c r="F204" s="27"/>
      <c r="G204" s="27"/>
      <c r="H204" s="27"/>
      <c r="I204" s="27"/>
      <c r="J204" s="27"/>
      <c r="K204" s="27"/>
      <c r="L204" s="27"/>
      <c r="M204" s="27"/>
      <c r="N204" s="27"/>
      <c r="O204" s="27"/>
      <c r="P204" s="27"/>
      <c r="Q204" s="27"/>
      <c r="R204" s="80"/>
      <c r="S204" s="27"/>
      <c r="T204" s="27"/>
      <c r="U204" s="27"/>
      <c r="V204" s="27"/>
      <c r="W204" s="27"/>
      <c r="X204" s="27"/>
      <c r="Y204" s="27"/>
      <c r="Z204" s="27"/>
      <c r="AA204" s="27"/>
      <c r="AB204" s="27"/>
      <c r="AC204" s="27"/>
      <c r="AD204" s="27"/>
      <c r="AE204" s="27"/>
      <c r="AF204" s="27"/>
      <c r="AG204" s="27"/>
      <c r="AH204" s="27"/>
      <c r="AI204" s="27"/>
      <c r="AJ204" s="27"/>
      <c r="AK204" s="27"/>
      <c r="AL204" s="27"/>
    </row>
    <row r="205" spans="1:38">
      <c r="A205" s="27"/>
      <c r="B205" s="27"/>
      <c r="C205" s="27"/>
      <c r="D205" s="27"/>
      <c r="E205" s="27"/>
      <c r="F205" s="27"/>
      <c r="G205" s="27"/>
      <c r="H205" s="27"/>
      <c r="I205" s="27"/>
      <c r="J205" s="27"/>
      <c r="K205" s="27"/>
      <c r="L205" s="27"/>
      <c r="M205" s="27"/>
      <c r="N205" s="27"/>
      <c r="O205" s="27"/>
      <c r="P205" s="27"/>
      <c r="Q205" s="27"/>
      <c r="R205" s="80"/>
      <c r="S205" s="27"/>
      <c r="T205" s="27"/>
      <c r="U205" s="27"/>
      <c r="V205" s="27"/>
      <c r="W205" s="27"/>
      <c r="X205" s="27"/>
      <c r="Y205" s="27"/>
      <c r="Z205" s="27"/>
      <c r="AA205" s="27"/>
      <c r="AB205" s="27"/>
      <c r="AC205" s="27"/>
      <c r="AD205" s="27"/>
      <c r="AE205" s="27"/>
      <c r="AF205" s="27"/>
      <c r="AG205" s="27"/>
      <c r="AH205" s="27"/>
      <c r="AI205" s="27"/>
      <c r="AJ205" s="27"/>
      <c r="AK205" s="27"/>
      <c r="AL205" s="27"/>
    </row>
    <row r="206" spans="1:38">
      <c r="A206" s="27"/>
      <c r="B206" s="27"/>
      <c r="C206" s="27"/>
      <c r="D206" s="27"/>
      <c r="E206" s="27"/>
      <c r="F206" s="27"/>
      <c r="G206" s="27"/>
      <c r="H206" s="27"/>
      <c r="I206" s="27"/>
      <c r="J206" s="27"/>
      <c r="K206" s="27"/>
      <c r="L206" s="27"/>
      <c r="M206" s="27"/>
      <c r="N206" s="27"/>
      <c r="O206" s="27"/>
      <c r="P206" s="27"/>
      <c r="Q206" s="27"/>
      <c r="R206" s="80"/>
      <c r="S206" s="27"/>
      <c r="T206" s="27"/>
      <c r="U206" s="27"/>
      <c r="V206" s="27"/>
      <c r="W206" s="27"/>
      <c r="X206" s="27"/>
      <c r="Y206" s="27"/>
      <c r="Z206" s="27"/>
      <c r="AA206" s="27"/>
      <c r="AB206" s="27"/>
      <c r="AC206" s="27"/>
      <c r="AD206" s="27"/>
      <c r="AE206" s="27"/>
      <c r="AF206" s="27"/>
      <c r="AG206" s="27"/>
      <c r="AH206" s="27"/>
      <c r="AI206" s="27"/>
      <c r="AJ206" s="27"/>
      <c r="AK206" s="27"/>
      <c r="AL206" s="27"/>
    </row>
    <row r="207" spans="1:38">
      <c r="A207" s="27"/>
      <c r="B207" s="27"/>
      <c r="C207" s="27"/>
      <c r="D207" s="27"/>
      <c r="E207" s="27"/>
      <c r="F207" s="27"/>
      <c r="G207" s="27"/>
      <c r="H207" s="27"/>
      <c r="I207" s="27"/>
      <c r="J207" s="27"/>
      <c r="K207" s="27"/>
      <c r="L207" s="27"/>
      <c r="M207" s="27"/>
      <c r="N207" s="27"/>
      <c r="O207" s="27"/>
      <c r="P207" s="27"/>
      <c r="Q207" s="27"/>
      <c r="R207" s="80"/>
      <c r="S207" s="27"/>
      <c r="T207" s="27"/>
      <c r="U207" s="27"/>
      <c r="V207" s="27"/>
      <c r="W207" s="27"/>
      <c r="X207" s="27"/>
      <c r="Y207" s="27"/>
      <c r="Z207" s="27"/>
      <c r="AA207" s="27"/>
      <c r="AB207" s="27"/>
      <c r="AC207" s="27"/>
      <c r="AD207" s="27"/>
      <c r="AE207" s="27"/>
      <c r="AF207" s="27"/>
      <c r="AG207" s="27"/>
      <c r="AH207" s="27"/>
      <c r="AI207" s="27"/>
      <c r="AJ207" s="27"/>
      <c r="AK207" s="27"/>
      <c r="AL207" s="27"/>
    </row>
    <row r="208" spans="1:38">
      <c r="A208" s="27"/>
      <c r="B208" s="27"/>
      <c r="C208" s="27"/>
      <c r="D208" s="27"/>
      <c r="E208" s="27"/>
      <c r="F208" s="27"/>
      <c r="G208" s="27"/>
      <c r="H208" s="27"/>
      <c r="I208" s="27"/>
      <c r="J208" s="27"/>
      <c r="K208" s="27"/>
      <c r="L208" s="27"/>
      <c r="M208" s="27"/>
      <c r="N208" s="27"/>
      <c r="O208" s="27"/>
      <c r="P208" s="27"/>
      <c r="Q208" s="27"/>
      <c r="R208" s="80"/>
      <c r="S208" s="27"/>
      <c r="T208" s="27"/>
      <c r="U208" s="27"/>
      <c r="V208" s="27"/>
      <c r="W208" s="27"/>
      <c r="X208" s="27"/>
      <c r="Y208" s="27"/>
      <c r="Z208" s="27"/>
      <c r="AA208" s="27"/>
      <c r="AB208" s="27"/>
      <c r="AC208" s="27"/>
      <c r="AD208" s="27"/>
      <c r="AE208" s="27"/>
      <c r="AF208" s="27"/>
      <c r="AG208" s="27"/>
      <c r="AH208" s="27"/>
      <c r="AI208" s="27"/>
      <c r="AJ208" s="27"/>
      <c r="AK208" s="27"/>
      <c r="AL208" s="27"/>
    </row>
    <row r="209" spans="1:38">
      <c r="A209" s="27"/>
      <c r="B209" s="27"/>
      <c r="C209" s="27"/>
      <c r="D209" s="27"/>
      <c r="E209" s="27"/>
      <c r="F209" s="27"/>
      <c r="G209" s="27"/>
      <c r="H209" s="27"/>
      <c r="I209" s="27"/>
      <c r="J209" s="27"/>
      <c r="K209" s="27"/>
      <c r="L209" s="27"/>
      <c r="M209" s="27"/>
      <c r="N209" s="27"/>
      <c r="O209" s="27"/>
      <c r="P209" s="27"/>
      <c r="Q209" s="27"/>
      <c r="R209" s="80"/>
      <c r="S209" s="27"/>
      <c r="T209" s="27"/>
      <c r="U209" s="27"/>
      <c r="V209" s="27"/>
      <c r="W209" s="27"/>
      <c r="X209" s="27"/>
      <c r="Y209" s="27"/>
      <c r="Z209" s="27"/>
      <c r="AA209" s="27"/>
      <c r="AB209" s="27"/>
      <c r="AC209" s="27"/>
      <c r="AD209" s="27"/>
      <c r="AE209" s="27"/>
      <c r="AF209" s="27"/>
      <c r="AG209" s="27"/>
      <c r="AH209" s="27"/>
      <c r="AI209" s="27"/>
      <c r="AJ209" s="27"/>
      <c r="AK209" s="27"/>
      <c r="AL209" s="27"/>
    </row>
    <row r="210" spans="1:38">
      <c r="A210" s="27"/>
      <c r="B210" s="27"/>
      <c r="C210" s="27"/>
      <c r="D210" s="27"/>
      <c r="E210" s="27"/>
      <c r="F210" s="27"/>
      <c r="G210" s="27"/>
      <c r="H210" s="27"/>
      <c r="I210" s="27"/>
      <c r="J210" s="27"/>
      <c r="K210" s="27"/>
      <c r="L210" s="27"/>
      <c r="M210" s="27"/>
      <c r="N210" s="27"/>
      <c r="O210" s="27"/>
      <c r="P210" s="27"/>
      <c r="Q210" s="27"/>
      <c r="R210" s="80"/>
      <c r="S210" s="27"/>
      <c r="T210" s="27"/>
      <c r="U210" s="27"/>
      <c r="V210" s="27"/>
      <c r="W210" s="27"/>
      <c r="X210" s="27"/>
      <c r="Y210" s="27"/>
      <c r="Z210" s="27"/>
      <c r="AA210" s="27"/>
      <c r="AB210" s="27"/>
      <c r="AC210" s="27"/>
      <c r="AD210" s="27"/>
      <c r="AE210" s="27"/>
      <c r="AF210" s="27"/>
      <c r="AG210" s="27"/>
      <c r="AH210" s="27"/>
      <c r="AI210" s="27"/>
      <c r="AJ210" s="27"/>
      <c r="AK210" s="27"/>
      <c r="AL210" s="27"/>
    </row>
    <row r="211" spans="1:38">
      <c r="A211" s="27"/>
      <c r="B211" s="27"/>
      <c r="C211" s="27"/>
      <c r="D211" s="27"/>
      <c r="E211" s="27"/>
      <c r="F211" s="27"/>
      <c r="G211" s="27"/>
      <c r="H211" s="27"/>
      <c r="I211" s="27"/>
      <c r="J211" s="27"/>
      <c r="K211" s="27"/>
      <c r="L211" s="27"/>
      <c r="M211" s="27"/>
      <c r="N211" s="27"/>
      <c r="O211" s="27"/>
      <c r="P211" s="27"/>
      <c r="Q211" s="27"/>
      <c r="R211" s="80"/>
      <c r="S211" s="27"/>
      <c r="T211" s="27"/>
      <c r="U211" s="27"/>
      <c r="V211" s="27"/>
      <c r="W211" s="27"/>
      <c r="X211" s="27"/>
      <c r="Y211" s="27"/>
      <c r="Z211" s="27"/>
      <c r="AA211" s="27"/>
      <c r="AB211" s="27"/>
      <c r="AC211" s="27"/>
      <c r="AD211" s="27"/>
      <c r="AE211" s="27"/>
      <c r="AF211" s="27"/>
      <c r="AG211" s="27"/>
      <c r="AH211" s="27"/>
      <c r="AI211" s="27"/>
      <c r="AJ211" s="27"/>
      <c r="AK211" s="27"/>
      <c r="AL211" s="27"/>
    </row>
    <row r="212" spans="1:38">
      <c r="A212" s="27"/>
      <c r="B212" s="27"/>
      <c r="C212" s="27"/>
      <c r="D212" s="27"/>
      <c r="E212" s="27"/>
      <c r="F212" s="27"/>
      <c r="G212" s="27"/>
      <c r="H212" s="27"/>
      <c r="I212" s="27"/>
      <c r="J212" s="27"/>
      <c r="K212" s="27"/>
      <c r="L212" s="27"/>
      <c r="M212" s="27"/>
      <c r="N212" s="27"/>
      <c r="O212" s="27"/>
      <c r="P212" s="27"/>
      <c r="Q212" s="27"/>
      <c r="R212" s="80"/>
      <c r="S212" s="27"/>
      <c r="T212" s="27"/>
      <c r="U212" s="27"/>
      <c r="V212" s="27"/>
      <c r="W212" s="27"/>
      <c r="X212" s="27"/>
      <c r="Y212" s="27"/>
      <c r="Z212" s="27"/>
      <c r="AA212" s="27"/>
      <c r="AB212" s="27"/>
      <c r="AC212" s="27"/>
      <c r="AD212" s="27"/>
      <c r="AE212" s="27"/>
      <c r="AF212" s="27"/>
      <c r="AG212" s="27"/>
      <c r="AH212" s="27"/>
      <c r="AI212" s="27"/>
      <c r="AJ212" s="27"/>
      <c r="AK212" s="27"/>
      <c r="AL212" s="27"/>
    </row>
    <row r="213" spans="1:38">
      <c r="A213" s="27"/>
      <c r="B213" s="27"/>
      <c r="C213" s="27"/>
      <c r="D213" s="27"/>
      <c r="E213" s="27"/>
      <c r="F213" s="27"/>
      <c r="G213" s="27"/>
      <c r="H213" s="27"/>
      <c r="I213" s="27"/>
      <c r="J213" s="27"/>
      <c r="K213" s="27"/>
      <c r="L213" s="27"/>
      <c r="M213" s="27"/>
      <c r="N213" s="27"/>
      <c r="O213" s="27"/>
      <c r="P213" s="27"/>
      <c r="Q213" s="27"/>
      <c r="R213" s="80"/>
      <c r="S213" s="27"/>
      <c r="T213" s="27"/>
      <c r="U213" s="27"/>
      <c r="V213" s="27"/>
      <c r="W213" s="27"/>
      <c r="X213" s="27"/>
      <c r="Y213" s="27"/>
      <c r="Z213" s="27"/>
      <c r="AA213" s="27"/>
      <c r="AB213" s="27"/>
      <c r="AC213" s="27"/>
      <c r="AD213" s="27"/>
      <c r="AE213" s="27"/>
      <c r="AF213" s="27"/>
      <c r="AG213" s="27"/>
      <c r="AH213" s="27"/>
      <c r="AI213" s="27"/>
      <c r="AJ213" s="27"/>
      <c r="AK213" s="27"/>
      <c r="AL213" s="27"/>
    </row>
    <row r="214" spans="1:38">
      <c r="A214" s="27"/>
      <c r="B214" s="27"/>
      <c r="C214" s="27"/>
      <c r="D214" s="27"/>
      <c r="E214" s="27"/>
      <c r="F214" s="27"/>
      <c r="G214" s="27"/>
      <c r="H214" s="27"/>
      <c r="I214" s="27"/>
      <c r="J214" s="27"/>
      <c r="K214" s="27"/>
      <c r="L214" s="27"/>
      <c r="M214" s="27"/>
      <c r="N214" s="27"/>
      <c r="O214" s="27"/>
      <c r="P214" s="27"/>
      <c r="Q214" s="27"/>
      <c r="R214" s="80"/>
      <c r="S214" s="27"/>
      <c r="T214" s="27"/>
      <c r="U214" s="27"/>
      <c r="V214" s="27"/>
      <c r="W214" s="27"/>
      <c r="X214" s="27"/>
      <c r="Y214" s="27"/>
      <c r="Z214" s="27"/>
      <c r="AA214" s="27"/>
      <c r="AB214" s="27"/>
      <c r="AC214" s="27"/>
      <c r="AD214" s="27"/>
      <c r="AE214" s="27"/>
      <c r="AF214" s="27"/>
      <c r="AG214" s="27"/>
      <c r="AH214" s="27"/>
      <c r="AI214" s="27"/>
      <c r="AJ214" s="27"/>
      <c r="AK214" s="27"/>
      <c r="AL214" s="27"/>
    </row>
    <row r="215" spans="1:38">
      <c r="A215" s="27"/>
      <c r="B215" s="27"/>
      <c r="C215" s="27"/>
      <c r="D215" s="27"/>
      <c r="E215" s="27"/>
      <c r="F215" s="27"/>
      <c r="G215" s="27"/>
      <c r="H215" s="27"/>
      <c r="I215" s="27"/>
      <c r="J215" s="27"/>
      <c r="K215" s="27"/>
      <c r="L215" s="27"/>
      <c r="M215" s="27"/>
      <c r="N215" s="27"/>
      <c r="O215" s="27"/>
      <c r="P215" s="27"/>
      <c r="Q215" s="27"/>
      <c r="R215" s="80"/>
      <c r="S215" s="27"/>
      <c r="T215" s="27"/>
      <c r="U215" s="27"/>
      <c r="V215" s="27"/>
      <c r="W215" s="27"/>
      <c r="X215" s="27"/>
      <c r="Y215" s="27"/>
      <c r="Z215" s="27"/>
      <c r="AA215" s="27"/>
      <c r="AB215" s="27"/>
      <c r="AC215" s="27"/>
      <c r="AD215" s="27"/>
      <c r="AE215" s="27"/>
      <c r="AF215" s="27"/>
      <c r="AG215" s="27"/>
      <c r="AH215" s="27"/>
      <c r="AI215" s="27"/>
      <c r="AJ215" s="27"/>
      <c r="AK215" s="27"/>
      <c r="AL215" s="27"/>
    </row>
    <row r="216" spans="1:38">
      <c r="A216" s="27"/>
      <c r="B216" s="27"/>
      <c r="C216" s="27"/>
      <c r="D216" s="27"/>
      <c r="E216" s="27"/>
      <c r="F216" s="27"/>
      <c r="G216" s="27"/>
      <c r="H216" s="27"/>
      <c r="I216" s="27"/>
      <c r="J216" s="27"/>
      <c r="K216" s="27"/>
      <c r="L216" s="27"/>
      <c r="M216" s="27"/>
      <c r="N216" s="27"/>
      <c r="O216" s="27"/>
      <c r="P216" s="27"/>
      <c r="Q216" s="27"/>
      <c r="R216" s="80"/>
      <c r="S216" s="27"/>
      <c r="T216" s="27"/>
      <c r="U216" s="27"/>
      <c r="V216" s="27"/>
      <c r="W216" s="27"/>
      <c r="X216" s="27"/>
      <c r="Y216" s="27"/>
      <c r="Z216" s="27"/>
      <c r="AA216" s="27"/>
      <c r="AB216" s="27"/>
      <c r="AC216" s="27"/>
      <c r="AD216" s="27"/>
      <c r="AE216" s="27"/>
      <c r="AF216" s="27"/>
      <c r="AG216" s="27"/>
      <c r="AH216" s="27"/>
      <c r="AI216" s="27"/>
      <c r="AJ216" s="27"/>
      <c r="AK216" s="27"/>
      <c r="AL216" s="27"/>
    </row>
    <row r="217" spans="1:38">
      <c r="A217" s="27"/>
      <c r="B217" s="27"/>
      <c r="C217" s="27"/>
      <c r="D217" s="27"/>
      <c r="E217" s="27"/>
      <c r="F217" s="27"/>
      <c r="G217" s="27"/>
      <c r="H217" s="27"/>
      <c r="I217" s="27"/>
      <c r="J217" s="27"/>
      <c r="K217" s="27"/>
      <c r="L217" s="27"/>
      <c r="M217" s="27"/>
      <c r="N217" s="27"/>
      <c r="O217" s="27"/>
      <c r="P217" s="27"/>
      <c r="Q217" s="27"/>
      <c r="R217" s="80"/>
      <c r="S217" s="27"/>
      <c r="T217" s="27"/>
      <c r="U217" s="27"/>
      <c r="V217" s="27"/>
      <c r="W217" s="27"/>
      <c r="X217" s="27"/>
      <c r="Y217" s="27"/>
      <c r="Z217" s="27"/>
      <c r="AA217" s="27"/>
      <c r="AB217" s="27"/>
      <c r="AC217" s="27"/>
      <c r="AD217" s="27"/>
      <c r="AE217" s="27"/>
      <c r="AF217" s="27"/>
      <c r="AG217" s="27"/>
      <c r="AH217" s="27"/>
      <c r="AI217" s="27"/>
      <c r="AJ217" s="27"/>
      <c r="AK217" s="27"/>
      <c r="AL217" s="27"/>
    </row>
    <row r="218" spans="1:38">
      <c r="A218" s="27"/>
      <c r="B218" s="27"/>
      <c r="C218" s="27"/>
      <c r="D218" s="27"/>
      <c r="E218" s="27"/>
      <c r="F218" s="27"/>
      <c r="G218" s="27"/>
      <c r="H218" s="27"/>
      <c r="I218" s="27"/>
      <c r="J218" s="27"/>
      <c r="K218" s="27"/>
      <c r="L218" s="27"/>
      <c r="M218" s="27"/>
      <c r="N218" s="27"/>
      <c r="O218" s="27"/>
      <c r="P218" s="27"/>
      <c r="Q218" s="27"/>
      <c r="R218" s="80"/>
      <c r="S218" s="27"/>
      <c r="T218" s="27"/>
      <c r="U218" s="27"/>
      <c r="V218" s="27"/>
      <c r="W218" s="27"/>
      <c r="X218" s="27"/>
      <c r="Y218" s="27"/>
      <c r="Z218" s="27"/>
      <c r="AA218" s="27"/>
      <c r="AB218" s="27"/>
      <c r="AC218" s="27"/>
      <c r="AD218" s="27"/>
      <c r="AE218" s="27"/>
      <c r="AF218" s="27"/>
      <c r="AG218" s="27"/>
      <c r="AH218" s="27"/>
      <c r="AI218" s="27"/>
      <c r="AJ218" s="27"/>
      <c r="AK218" s="27"/>
      <c r="AL218" s="27"/>
    </row>
    <row r="219" spans="1:38">
      <c r="A219" s="27"/>
      <c r="B219" s="27"/>
      <c r="C219" s="27"/>
      <c r="D219" s="27"/>
      <c r="E219" s="27"/>
      <c r="F219" s="27"/>
      <c r="G219" s="27"/>
      <c r="H219" s="27"/>
      <c r="I219" s="27"/>
      <c r="J219" s="27"/>
      <c r="K219" s="27"/>
      <c r="L219" s="27"/>
      <c r="M219" s="27"/>
      <c r="N219" s="27"/>
      <c r="O219" s="27"/>
      <c r="P219" s="27"/>
      <c r="Q219" s="27"/>
      <c r="R219" s="80"/>
      <c r="S219" s="27"/>
      <c r="T219" s="27"/>
      <c r="U219" s="27"/>
      <c r="V219" s="27"/>
      <c r="W219" s="27"/>
      <c r="X219" s="27"/>
      <c r="Y219" s="27"/>
      <c r="Z219" s="27"/>
      <c r="AA219" s="27"/>
      <c r="AB219" s="27"/>
      <c r="AC219" s="27"/>
      <c r="AD219" s="27"/>
      <c r="AE219" s="27"/>
      <c r="AF219" s="27"/>
      <c r="AG219" s="27"/>
      <c r="AH219" s="27"/>
      <c r="AI219" s="27"/>
      <c r="AJ219" s="27"/>
      <c r="AK219" s="27"/>
      <c r="AL219" s="27"/>
    </row>
    <row r="220" spans="1:38">
      <c r="A220" s="27"/>
      <c r="B220" s="27"/>
      <c r="C220" s="27"/>
      <c r="D220" s="27"/>
      <c r="E220" s="27"/>
      <c r="F220" s="27"/>
      <c r="G220" s="27"/>
      <c r="H220" s="27"/>
      <c r="I220" s="27"/>
      <c r="J220" s="27"/>
      <c r="K220" s="27"/>
      <c r="L220" s="27"/>
      <c r="M220" s="27"/>
      <c r="N220" s="27"/>
      <c r="O220" s="27"/>
      <c r="P220" s="27"/>
      <c r="Q220" s="27"/>
      <c r="R220" s="80"/>
      <c r="S220" s="27"/>
      <c r="T220" s="27"/>
      <c r="U220" s="27"/>
      <c r="V220" s="27"/>
      <c r="W220" s="27"/>
      <c r="X220" s="27"/>
      <c r="Y220" s="27"/>
      <c r="Z220" s="27"/>
      <c r="AA220" s="27"/>
      <c r="AB220" s="27"/>
      <c r="AC220" s="27"/>
      <c r="AD220" s="27"/>
      <c r="AE220" s="27"/>
      <c r="AF220" s="27"/>
      <c r="AG220" s="27"/>
      <c r="AH220" s="27"/>
      <c r="AI220" s="27"/>
      <c r="AJ220" s="27"/>
      <c r="AK220" s="27"/>
      <c r="AL220" s="27"/>
    </row>
    <row r="221" spans="1:38">
      <c r="A221" s="27"/>
      <c r="B221" s="27"/>
      <c r="C221" s="27"/>
      <c r="D221" s="27"/>
      <c r="E221" s="27"/>
      <c r="F221" s="27"/>
      <c r="G221" s="27"/>
      <c r="H221" s="27"/>
      <c r="I221" s="27"/>
      <c r="J221" s="27"/>
      <c r="K221" s="27"/>
      <c r="L221" s="27"/>
      <c r="M221" s="27"/>
      <c r="N221" s="27"/>
      <c r="O221" s="27"/>
      <c r="P221" s="27"/>
      <c r="Q221" s="27"/>
      <c r="R221" s="80"/>
      <c r="S221" s="27"/>
      <c r="T221" s="27"/>
      <c r="U221" s="27"/>
      <c r="V221" s="27"/>
      <c r="W221" s="27"/>
      <c r="X221" s="27"/>
      <c r="Y221" s="27"/>
      <c r="Z221" s="27"/>
      <c r="AA221" s="27"/>
      <c r="AB221" s="27"/>
      <c r="AC221" s="27"/>
      <c r="AD221" s="27"/>
      <c r="AE221" s="27"/>
      <c r="AF221" s="27"/>
      <c r="AG221" s="27"/>
      <c r="AH221" s="27"/>
      <c r="AI221" s="27"/>
      <c r="AJ221" s="27"/>
      <c r="AK221" s="27"/>
      <c r="AL221" s="27"/>
    </row>
    <row r="222" spans="1:38">
      <c r="A222" s="27"/>
      <c r="B222" s="27"/>
      <c r="C222" s="27"/>
      <c r="D222" s="27"/>
      <c r="E222" s="27"/>
      <c r="F222" s="27"/>
      <c r="G222" s="27"/>
      <c r="H222" s="27"/>
      <c r="I222" s="27"/>
      <c r="J222" s="27"/>
      <c r="K222" s="27"/>
      <c r="L222" s="27"/>
      <c r="M222" s="27"/>
      <c r="N222" s="27"/>
      <c r="O222" s="27"/>
      <c r="P222" s="27"/>
      <c r="Q222" s="27"/>
      <c r="R222" s="80"/>
      <c r="S222" s="27"/>
      <c r="T222" s="27"/>
      <c r="U222" s="27"/>
      <c r="V222" s="27"/>
      <c r="W222" s="27"/>
      <c r="X222" s="27"/>
      <c r="Y222" s="27"/>
      <c r="Z222" s="27"/>
      <c r="AA222" s="27"/>
      <c r="AB222" s="27"/>
      <c r="AC222" s="27"/>
      <c r="AD222" s="27"/>
      <c r="AE222" s="27"/>
      <c r="AF222" s="27"/>
      <c r="AG222" s="27"/>
      <c r="AH222" s="27"/>
      <c r="AI222" s="27"/>
      <c r="AJ222" s="27"/>
      <c r="AK222" s="27"/>
      <c r="AL222" s="27"/>
    </row>
    <row r="223" spans="1:38">
      <c r="A223" s="27"/>
      <c r="B223" s="27"/>
      <c r="C223" s="27"/>
      <c r="D223" s="27"/>
      <c r="E223" s="27"/>
      <c r="F223" s="27"/>
      <c r="G223" s="27"/>
      <c r="H223" s="27"/>
      <c r="I223" s="27"/>
      <c r="J223" s="27"/>
      <c r="K223" s="27"/>
      <c r="L223" s="27"/>
      <c r="M223" s="27"/>
      <c r="N223" s="27"/>
      <c r="O223" s="27"/>
      <c r="P223" s="27"/>
      <c r="Q223" s="27"/>
      <c r="R223" s="80"/>
      <c r="S223" s="27"/>
      <c r="T223" s="27"/>
      <c r="U223" s="27"/>
      <c r="V223" s="27"/>
      <c r="W223" s="27"/>
      <c r="X223" s="27"/>
      <c r="Y223" s="27"/>
      <c r="Z223" s="27"/>
      <c r="AA223" s="27"/>
      <c r="AB223" s="27"/>
      <c r="AC223" s="27"/>
      <c r="AD223" s="27"/>
      <c r="AE223" s="27"/>
      <c r="AF223" s="27"/>
      <c r="AG223" s="27"/>
      <c r="AH223" s="27"/>
      <c r="AI223" s="27"/>
      <c r="AJ223" s="27"/>
      <c r="AK223" s="27"/>
      <c r="AL223" s="27"/>
    </row>
    <row r="224" spans="1:38">
      <c r="A224" s="27"/>
      <c r="B224" s="27"/>
      <c r="C224" s="27"/>
      <c r="D224" s="27"/>
      <c r="E224" s="27"/>
      <c r="F224" s="27"/>
      <c r="G224" s="27"/>
      <c r="H224" s="27"/>
      <c r="I224" s="27"/>
      <c r="J224" s="27"/>
      <c r="K224" s="27"/>
      <c r="L224" s="27"/>
      <c r="M224" s="27"/>
      <c r="N224" s="27"/>
      <c r="O224" s="27"/>
      <c r="P224" s="27"/>
      <c r="Q224" s="27"/>
      <c r="R224" s="80"/>
      <c r="S224" s="27"/>
      <c r="T224" s="27"/>
      <c r="U224" s="27"/>
      <c r="V224" s="27"/>
      <c r="W224" s="27"/>
      <c r="X224" s="27"/>
      <c r="Y224" s="27"/>
      <c r="Z224" s="27"/>
      <c r="AA224" s="27"/>
      <c r="AB224" s="27"/>
      <c r="AC224" s="27"/>
      <c r="AD224" s="27"/>
      <c r="AE224" s="27"/>
      <c r="AF224" s="27"/>
      <c r="AG224" s="27"/>
      <c r="AH224" s="27"/>
      <c r="AI224" s="27"/>
      <c r="AJ224" s="27"/>
      <c r="AK224" s="27"/>
      <c r="AL224" s="27"/>
    </row>
    <row r="225" spans="1:38">
      <c r="A225" s="27"/>
      <c r="B225" s="27"/>
      <c r="C225" s="27"/>
      <c r="D225" s="27"/>
      <c r="E225" s="27"/>
      <c r="F225" s="27"/>
      <c r="G225" s="27"/>
      <c r="H225" s="27"/>
      <c r="I225" s="27"/>
      <c r="J225" s="27"/>
      <c r="K225" s="27"/>
      <c r="L225" s="27"/>
      <c r="M225" s="27"/>
      <c r="N225" s="27"/>
      <c r="O225" s="27"/>
      <c r="P225" s="27"/>
      <c r="Q225" s="27"/>
      <c r="R225" s="80"/>
      <c r="S225" s="27"/>
      <c r="T225" s="27"/>
      <c r="U225" s="27"/>
      <c r="V225" s="27"/>
      <c r="W225" s="27"/>
      <c r="X225" s="27"/>
      <c r="Y225" s="27"/>
      <c r="Z225" s="27"/>
      <c r="AA225" s="27"/>
      <c r="AB225" s="27"/>
      <c r="AC225" s="27"/>
      <c r="AD225" s="27"/>
      <c r="AE225" s="27"/>
      <c r="AF225" s="27"/>
      <c r="AG225" s="27"/>
      <c r="AH225" s="27"/>
      <c r="AI225" s="27"/>
      <c r="AJ225" s="27"/>
      <c r="AK225" s="27"/>
      <c r="AL225" s="27"/>
    </row>
    <row r="226" spans="1:38">
      <c r="A226" s="27"/>
      <c r="B226" s="27"/>
      <c r="C226" s="27"/>
      <c r="D226" s="27"/>
      <c r="E226" s="27"/>
      <c r="F226" s="27"/>
      <c r="G226" s="27"/>
      <c r="H226" s="27"/>
      <c r="I226" s="27"/>
      <c r="J226" s="27"/>
      <c r="K226" s="27"/>
      <c r="L226" s="27"/>
      <c r="M226" s="27"/>
      <c r="N226" s="27"/>
      <c r="O226" s="27"/>
      <c r="P226" s="27"/>
      <c r="Q226" s="27"/>
      <c r="R226" s="80"/>
      <c r="S226" s="27"/>
      <c r="T226" s="27"/>
      <c r="U226" s="27"/>
      <c r="V226" s="27"/>
      <c r="W226" s="27"/>
      <c r="X226" s="27"/>
      <c r="Y226" s="27"/>
      <c r="Z226" s="27"/>
      <c r="AA226" s="27"/>
      <c r="AB226" s="27"/>
      <c r="AC226" s="27"/>
      <c r="AD226" s="27"/>
      <c r="AE226" s="27"/>
      <c r="AF226" s="27"/>
      <c r="AG226" s="27"/>
      <c r="AH226" s="27"/>
      <c r="AI226" s="27"/>
      <c r="AJ226" s="27"/>
      <c r="AK226" s="27"/>
      <c r="AL226" s="27"/>
    </row>
    <row r="227" spans="1:38">
      <c r="A227" s="27"/>
      <c r="B227" s="27"/>
      <c r="C227" s="27"/>
      <c r="D227" s="27"/>
      <c r="E227" s="27"/>
      <c r="F227" s="27"/>
      <c r="G227" s="27"/>
      <c r="H227" s="27"/>
      <c r="I227" s="27"/>
      <c r="J227" s="27"/>
      <c r="K227" s="27"/>
      <c r="L227" s="27"/>
      <c r="M227" s="27"/>
      <c r="N227" s="27"/>
      <c r="O227" s="27"/>
      <c r="P227" s="27"/>
      <c r="Q227" s="27"/>
      <c r="R227" s="80"/>
      <c r="S227" s="27"/>
      <c r="T227" s="27"/>
      <c r="U227" s="27"/>
      <c r="V227" s="27"/>
      <c r="W227" s="27"/>
      <c r="X227" s="27"/>
      <c r="Y227" s="27"/>
      <c r="Z227" s="27"/>
      <c r="AA227" s="27"/>
      <c r="AB227" s="27"/>
      <c r="AC227" s="27"/>
      <c r="AD227" s="27"/>
      <c r="AE227" s="27"/>
      <c r="AF227" s="27"/>
      <c r="AG227" s="27"/>
      <c r="AH227" s="27"/>
      <c r="AI227" s="27"/>
      <c r="AJ227" s="27"/>
      <c r="AK227" s="27"/>
      <c r="AL227" s="27"/>
    </row>
    <row r="228" spans="1:38">
      <c r="A228" s="27"/>
      <c r="B228" s="27"/>
      <c r="C228" s="27"/>
      <c r="D228" s="27"/>
      <c r="E228" s="27"/>
      <c r="F228" s="27"/>
      <c r="G228" s="27"/>
      <c r="H228" s="27"/>
      <c r="I228" s="27"/>
      <c r="J228" s="27"/>
      <c r="K228" s="27"/>
      <c r="L228" s="27"/>
      <c r="M228" s="27"/>
      <c r="N228" s="27"/>
      <c r="O228" s="27"/>
      <c r="P228" s="27"/>
      <c r="Q228" s="27"/>
      <c r="R228" s="80"/>
      <c r="S228" s="27"/>
      <c r="T228" s="27"/>
      <c r="U228" s="27"/>
      <c r="V228" s="27"/>
      <c r="W228" s="27"/>
      <c r="X228" s="27"/>
      <c r="Y228" s="27"/>
      <c r="Z228" s="27"/>
      <c r="AA228" s="27"/>
      <c r="AB228" s="27"/>
      <c r="AC228" s="27"/>
      <c r="AD228" s="27"/>
      <c r="AE228" s="27"/>
      <c r="AF228" s="27"/>
      <c r="AG228" s="27"/>
      <c r="AH228" s="27"/>
      <c r="AI228" s="27"/>
      <c r="AJ228" s="27"/>
      <c r="AK228" s="27"/>
      <c r="AL228" s="27"/>
    </row>
    <row r="229" spans="1:38">
      <c r="A229" s="27"/>
      <c r="B229" s="27"/>
      <c r="C229" s="27"/>
      <c r="D229" s="27"/>
      <c r="E229" s="27"/>
      <c r="F229" s="27"/>
      <c r="G229" s="27"/>
      <c r="H229" s="27"/>
      <c r="I229" s="27"/>
      <c r="J229" s="27"/>
      <c r="K229" s="27"/>
      <c r="L229" s="27"/>
      <c r="M229" s="27"/>
      <c r="N229" s="27"/>
      <c r="O229" s="27"/>
      <c r="P229" s="27"/>
      <c r="Q229" s="27"/>
      <c r="R229" s="80"/>
      <c r="S229" s="27"/>
      <c r="T229" s="27"/>
      <c r="U229" s="27"/>
      <c r="V229" s="27"/>
      <c r="W229" s="27"/>
      <c r="X229" s="27"/>
      <c r="Y229" s="27"/>
      <c r="Z229" s="27"/>
      <c r="AA229" s="27"/>
      <c r="AB229" s="27"/>
      <c r="AC229" s="27"/>
      <c r="AD229" s="27"/>
      <c r="AE229" s="27"/>
      <c r="AF229" s="27"/>
      <c r="AG229" s="27"/>
      <c r="AH229" s="27"/>
      <c r="AI229" s="27"/>
      <c r="AJ229" s="27"/>
      <c r="AK229" s="27"/>
      <c r="AL229" s="27"/>
    </row>
    <row r="230" spans="1:38">
      <c r="A230" s="27"/>
      <c r="B230" s="27"/>
      <c r="C230" s="27"/>
      <c r="D230" s="27"/>
      <c r="E230" s="27"/>
      <c r="F230" s="27"/>
      <c r="G230" s="27"/>
      <c r="H230" s="27"/>
      <c r="I230" s="27"/>
      <c r="J230" s="27"/>
      <c r="K230" s="27"/>
      <c r="L230" s="27"/>
      <c r="M230" s="27"/>
      <c r="N230" s="27"/>
      <c r="O230" s="27"/>
      <c r="P230" s="27"/>
      <c r="Q230" s="27"/>
      <c r="R230" s="80"/>
      <c r="S230" s="27"/>
      <c r="T230" s="27"/>
      <c r="U230" s="27"/>
      <c r="V230" s="27"/>
      <c r="W230" s="27"/>
      <c r="X230" s="27"/>
      <c r="Y230" s="27"/>
      <c r="Z230" s="27"/>
      <c r="AA230" s="27"/>
      <c r="AB230" s="27"/>
      <c r="AC230" s="27"/>
      <c r="AD230" s="27"/>
      <c r="AE230" s="27"/>
      <c r="AF230" s="27"/>
      <c r="AG230" s="27"/>
      <c r="AH230" s="27"/>
      <c r="AI230" s="27"/>
      <c r="AJ230" s="27"/>
      <c r="AK230" s="27"/>
      <c r="AL230" s="27"/>
    </row>
    <row r="231" spans="1:38">
      <c r="A231" s="27"/>
      <c r="B231" s="27"/>
      <c r="C231" s="27"/>
      <c r="D231" s="27"/>
      <c r="E231" s="27"/>
      <c r="F231" s="27"/>
      <c r="G231" s="27"/>
      <c r="H231" s="27"/>
      <c r="I231" s="27"/>
      <c r="J231" s="27"/>
      <c r="K231" s="27"/>
      <c r="L231" s="27"/>
      <c r="M231" s="27"/>
      <c r="N231" s="27"/>
      <c r="O231" s="27"/>
      <c r="P231" s="27"/>
      <c r="Q231" s="27"/>
      <c r="R231" s="80"/>
      <c r="S231" s="27"/>
      <c r="T231" s="27"/>
      <c r="U231" s="27"/>
      <c r="V231" s="27"/>
      <c r="W231" s="27"/>
      <c r="X231" s="27"/>
      <c r="Y231" s="27"/>
      <c r="Z231" s="27"/>
      <c r="AA231" s="27"/>
      <c r="AB231" s="27"/>
      <c r="AC231" s="27"/>
      <c r="AD231" s="27"/>
      <c r="AE231" s="27"/>
      <c r="AF231" s="27"/>
      <c r="AG231" s="27"/>
      <c r="AH231" s="27"/>
      <c r="AI231" s="27"/>
      <c r="AJ231" s="27"/>
      <c r="AK231" s="27"/>
      <c r="AL231" s="27"/>
    </row>
    <row r="232" spans="1:38">
      <c r="A232" s="27"/>
      <c r="B232" s="27"/>
      <c r="C232" s="27"/>
      <c r="D232" s="27"/>
      <c r="E232" s="27"/>
      <c r="F232" s="27"/>
      <c r="G232" s="27"/>
      <c r="H232" s="27"/>
      <c r="I232" s="27"/>
      <c r="J232" s="27"/>
      <c r="K232" s="27"/>
      <c r="L232" s="27"/>
      <c r="M232" s="27"/>
      <c r="N232" s="27"/>
      <c r="O232" s="27"/>
      <c r="P232" s="27"/>
      <c r="Q232" s="27"/>
      <c r="R232" s="80"/>
      <c r="S232" s="27"/>
      <c r="T232" s="27"/>
      <c r="U232" s="27"/>
      <c r="V232" s="27"/>
      <c r="W232" s="27"/>
      <c r="X232" s="27"/>
      <c r="Y232" s="27"/>
      <c r="Z232" s="27"/>
      <c r="AA232" s="27"/>
      <c r="AB232" s="27"/>
      <c r="AC232" s="27"/>
      <c r="AD232" s="27"/>
      <c r="AE232" s="27"/>
      <c r="AF232" s="27"/>
      <c r="AG232" s="27"/>
      <c r="AH232" s="27"/>
      <c r="AI232" s="27"/>
      <c r="AJ232" s="27"/>
      <c r="AK232" s="27"/>
      <c r="AL232" s="27"/>
    </row>
    <row r="233" spans="1:38">
      <c r="A233" s="27"/>
      <c r="B233" s="27"/>
      <c r="C233" s="27"/>
      <c r="D233" s="27"/>
      <c r="E233" s="27"/>
      <c r="F233" s="27"/>
      <c r="G233" s="27"/>
      <c r="H233" s="27"/>
      <c r="I233" s="27"/>
      <c r="J233" s="27"/>
      <c r="K233" s="27"/>
      <c r="L233" s="27"/>
      <c r="M233" s="27"/>
      <c r="N233" s="27"/>
      <c r="O233" s="27"/>
      <c r="P233" s="27"/>
      <c r="Q233" s="27"/>
      <c r="R233" s="80"/>
      <c r="S233" s="27"/>
      <c r="T233" s="27"/>
      <c r="U233" s="27"/>
      <c r="V233" s="27"/>
      <c r="W233" s="27"/>
      <c r="X233" s="27"/>
      <c r="Y233" s="27"/>
      <c r="Z233" s="27"/>
      <c r="AA233" s="27"/>
      <c r="AB233" s="27"/>
      <c r="AC233" s="27"/>
      <c r="AD233" s="27"/>
      <c r="AE233" s="27"/>
      <c r="AF233" s="27"/>
      <c r="AG233" s="27"/>
      <c r="AH233" s="27"/>
      <c r="AI233" s="27"/>
      <c r="AJ233" s="27"/>
      <c r="AK233" s="27"/>
      <c r="AL233" s="27"/>
    </row>
    <row r="234" spans="1:38">
      <c r="A234" s="27"/>
      <c r="B234" s="27"/>
      <c r="C234" s="27"/>
      <c r="D234" s="27"/>
      <c r="E234" s="27"/>
      <c r="F234" s="27"/>
      <c r="G234" s="27"/>
      <c r="H234" s="27"/>
      <c r="I234" s="27"/>
      <c r="J234" s="27"/>
      <c r="K234" s="27"/>
      <c r="L234" s="27"/>
      <c r="M234" s="27"/>
      <c r="N234" s="27"/>
      <c r="O234" s="27"/>
      <c r="P234" s="27"/>
      <c r="Q234" s="27"/>
      <c r="R234" s="80"/>
      <c r="S234" s="27"/>
      <c r="T234" s="27"/>
      <c r="U234" s="27"/>
      <c r="V234" s="27"/>
      <c r="W234" s="27"/>
      <c r="X234" s="27"/>
      <c r="Y234" s="27"/>
      <c r="Z234" s="27"/>
      <c r="AA234" s="27"/>
      <c r="AB234" s="27"/>
      <c r="AC234" s="27"/>
      <c r="AD234" s="27"/>
      <c r="AE234" s="27"/>
      <c r="AF234" s="27"/>
      <c r="AG234" s="27"/>
      <c r="AH234" s="27"/>
      <c r="AI234" s="27"/>
      <c r="AJ234" s="27"/>
      <c r="AK234" s="27"/>
      <c r="AL234" s="27"/>
    </row>
    <row r="235" spans="1:38">
      <c r="A235" s="27"/>
      <c r="B235" s="27"/>
      <c r="C235" s="27"/>
      <c r="D235" s="27"/>
      <c r="E235" s="27"/>
      <c r="F235" s="27"/>
      <c r="G235" s="27"/>
      <c r="H235" s="27"/>
      <c r="I235" s="27"/>
      <c r="J235" s="27"/>
      <c r="K235" s="27"/>
      <c r="L235" s="27"/>
      <c r="M235" s="27"/>
      <c r="N235" s="27"/>
      <c r="O235" s="27"/>
      <c r="P235" s="27"/>
      <c r="Q235" s="27"/>
      <c r="R235" s="80"/>
      <c r="S235" s="27"/>
      <c r="T235" s="27"/>
      <c r="U235" s="27"/>
      <c r="V235" s="27"/>
      <c r="W235" s="27"/>
      <c r="X235" s="27"/>
      <c r="Y235" s="27"/>
      <c r="Z235" s="27"/>
      <c r="AA235" s="27"/>
      <c r="AB235" s="27"/>
      <c r="AC235" s="27"/>
      <c r="AD235" s="27"/>
      <c r="AE235" s="27"/>
      <c r="AF235" s="27"/>
      <c r="AG235" s="27"/>
      <c r="AH235" s="27"/>
      <c r="AI235" s="27"/>
      <c r="AJ235" s="27"/>
      <c r="AK235" s="27"/>
      <c r="AL235" s="27"/>
    </row>
    <row r="236" spans="1:38">
      <c r="A236" s="27"/>
      <c r="B236" s="27"/>
      <c r="C236" s="27"/>
      <c r="D236" s="27"/>
      <c r="E236" s="27"/>
      <c r="F236" s="27"/>
      <c r="G236" s="27"/>
      <c r="H236" s="27"/>
      <c r="I236" s="27"/>
      <c r="J236" s="27"/>
      <c r="K236" s="27"/>
      <c r="L236" s="27"/>
      <c r="M236" s="27"/>
      <c r="N236" s="27"/>
      <c r="O236" s="27"/>
      <c r="P236" s="27"/>
      <c r="Q236" s="27"/>
      <c r="R236" s="80"/>
      <c r="S236" s="27"/>
      <c r="T236" s="27"/>
      <c r="U236" s="27"/>
      <c r="V236" s="27"/>
      <c r="W236" s="27"/>
      <c r="X236" s="27"/>
      <c r="Y236" s="27"/>
      <c r="Z236" s="27"/>
      <c r="AA236" s="27"/>
      <c r="AB236" s="27"/>
      <c r="AC236" s="27"/>
      <c r="AD236" s="27"/>
      <c r="AE236" s="27"/>
      <c r="AF236" s="27"/>
      <c r="AG236" s="27"/>
      <c r="AH236" s="27"/>
      <c r="AI236" s="27"/>
      <c r="AJ236" s="27"/>
      <c r="AK236" s="27"/>
      <c r="AL236" s="27"/>
    </row>
    <row r="237" spans="1:38">
      <c r="A237" s="27"/>
      <c r="B237" s="27"/>
      <c r="C237" s="27"/>
      <c r="D237" s="27"/>
      <c r="E237" s="27"/>
      <c r="F237" s="27"/>
      <c r="G237" s="27"/>
      <c r="H237" s="27"/>
      <c r="I237" s="27"/>
      <c r="J237" s="27"/>
      <c r="K237" s="27"/>
      <c r="L237" s="27"/>
      <c r="M237" s="27"/>
      <c r="N237" s="27"/>
      <c r="O237" s="27"/>
      <c r="P237" s="27"/>
      <c r="Q237" s="27"/>
      <c r="R237" s="80"/>
      <c r="S237" s="27"/>
      <c r="T237" s="27"/>
      <c r="U237" s="27"/>
      <c r="V237" s="27"/>
      <c r="W237" s="27"/>
      <c r="X237" s="27"/>
      <c r="Y237" s="27"/>
      <c r="Z237" s="27"/>
      <c r="AA237" s="27"/>
      <c r="AB237" s="27"/>
      <c r="AC237" s="27"/>
      <c r="AD237" s="27"/>
      <c r="AE237" s="27"/>
      <c r="AF237" s="27"/>
      <c r="AG237" s="27"/>
      <c r="AH237" s="27"/>
      <c r="AI237" s="27"/>
      <c r="AJ237" s="27"/>
      <c r="AK237" s="27"/>
      <c r="AL237" s="27"/>
    </row>
    <row r="238" spans="1:38">
      <c r="A238" s="27"/>
      <c r="B238" s="27"/>
      <c r="C238" s="27"/>
      <c r="D238" s="27"/>
      <c r="E238" s="27"/>
      <c r="F238" s="27"/>
      <c r="G238" s="27"/>
      <c r="H238" s="27"/>
      <c r="I238" s="27"/>
      <c r="J238" s="27"/>
      <c r="K238" s="27"/>
      <c r="L238" s="27"/>
      <c r="M238" s="27"/>
      <c r="N238" s="27"/>
      <c r="O238" s="27"/>
      <c r="P238" s="27"/>
      <c r="Q238" s="27"/>
      <c r="R238" s="80"/>
      <c r="S238" s="27"/>
      <c r="T238" s="27"/>
      <c r="U238" s="27"/>
      <c r="V238" s="27"/>
      <c r="W238" s="27"/>
      <c r="X238" s="27"/>
      <c r="Y238" s="27"/>
      <c r="Z238" s="27"/>
      <c r="AA238" s="27"/>
      <c r="AB238" s="27"/>
      <c r="AC238" s="27"/>
      <c r="AD238" s="27"/>
      <c r="AE238" s="27"/>
      <c r="AF238" s="27"/>
      <c r="AG238" s="27"/>
      <c r="AH238" s="27"/>
      <c r="AI238" s="27"/>
      <c r="AJ238" s="27"/>
      <c r="AK238" s="27"/>
      <c r="AL238" s="27"/>
    </row>
    <row r="239" spans="1:38">
      <c r="A239" s="27"/>
      <c r="B239" s="27"/>
      <c r="C239" s="27"/>
      <c r="D239" s="27"/>
      <c r="E239" s="27"/>
      <c r="F239" s="27"/>
      <c r="G239" s="27"/>
      <c r="H239" s="27"/>
      <c r="I239" s="27"/>
      <c r="J239" s="27"/>
      <c r="K239" s="27"/>
      <c r="L239" s="27"/>
      <c r="M239" s="27"/>
      <c r="N239" s="27"/>
      <c r="O239" s="27"/>
      <c r="P239" s="27"/>
      <c r="Q239" s="27"/>
      <c r="R239" s="80"/>
      <c r="S239" s="27"/>
      <c r="T239" s="27"/>
      <c r="U239" s="27"/>
      <c r="V239" s="27"/>
      <c r="W239" s="27"/>
      <c r="X239" s="27"/>
      <c r="Y239" s="27"/>
      <c r="Z239" s="27"/>
      <c r="AA239" s="27"/>
      <c r="AB239" s="27"/>
      <c r="AC239" s="27"/>
      <c r="AD239" s="27"/>
      <c r="AE239" s="27"/>
      <c r="AF239" s="27"/>
      <c r="AG239" s="27"/>
      <c r="AH239" s="27"/>
      <c r="AI239" s="27"/>
      <c r="AJ239" s="27"/>
      <c r="AK239" s="27"/>
      <c r="AL239" s="27"/>
    </row>
    <row r="240" spans="1:38">
      <c r="A240" s="27"/>
      <c r="B240" s="27"/>
      <c r="C240" s="27"/>
      <c r="D240" s="27"/>
      <c r="E240" s="27"/>
      <c r="F240" s="27"/>
      <c r="G240" s="27"/>
      <c r="H240" s="27"/>
      <c r="I240" s="27"/>
      <c r="J240" s="27"/>
      <c r="K240" s="27"/>
      <c r="L240" s="27"/>
      <c r="M240" s="27"/>
      <c r="N240" s="27"/>
      <c r="O240" s="27"/>
      <c r="P240" s="27"/>
      <c r="Q240" s="27"/>
      <c r="R240" s="80"/>
      <c r="S240" s="27"/>
      <c r="T240" s="27"/>
      <c r="U240" s="27"/>
      <c r="V240" s="27"/>
      <c r="W240" s="27"/>
      <c r="X240" s="27"/>
      <c r="Y240" s="27"/>
      <c r="Z240" s="27"/>
      <c r="AA240" s="27"/>
      <c r="AB240" s="27"/>
      <c r="AC240" s="27"/>
      <c r="AD240" s="27"/>
      <c r="AE240" s="27"/>
      <c r="AF240" s="27"/>
      <c r="AG240" s="27"/>
      <c r="AH240" s="27"/>
      <c r="AI240" s="27"/>
      <c r="AJ240" s="27"/>
      <c r="AK240" s="27"/>
      <c r="AL240" s="27"/>
    </row>
    <row r="241" spans="1:38">
      <c r="A241" s="27"/>
      <c r="B241" s="27"/>
      <c r="C241" s="27"/>
      <c r="D241" s="27"/>
      <c r="E241" s="27"/>
      <c r="F241" s="27"/>
      <c r="G241" s="27"/>
      <c r="H241" s="27"/>
      <c r="I241" s="27"/>
      <c r="J241" s="27"/>
      <c r="K241" s="27"/>
      <c r="L241" s="27"/>
      <c r="M241" s="27"/>
      <c r="N241" s="27"/>
      <c r="O241" s="27"/>
      <c r="P241" s="27"/>
      <c r="Q241" s="27"/>
      <c r="R241" s="80"/>
      <c r="S241" s="27"/>
      <c r="T241" s="27"/>
      <c r="U241" s="27"/>
      <c r="V241" s="27"/>
      <c r="W241" s="27"/>
      <c r="X241" s="27"/>
      <c r="Y241" s="27"/>
      <c r="Z241" s="27"/>
      <c r="AA241" s="27"/>
      <c r="AB241" s="27"/>
      <c r="AC241" s="27"/>
      <c r="AD241" s="27"/>
      <c r="AE241" s="27"/>
      <c r="AF241" s="27"/>
      <c r="AG241" s="27"/>
      <c r="AH241" s="27"/>
      <c r="AI241" s="27"/>
      <c r="AJ241" s="27"/>
      <c r="AK241" s="27"/>
      <c r="AL241" s="27"/>
    </row>
    <row r="242" spans="1:38">
      <c r="A242" s="27"/>
      <c r="B242" s="27"/>
      <c r="C242" s="27"/>
      <c r="D242" s="27"/>
      <c r="E242" s="27"/>
      <c r="F242" s="27"/>
      <c r="G242" s="27"/>
      <c r="H242" s="27"/>
      <c r="I242" s="27"/>
      <c r="J242" s="27"/>
      <c r="K242" s="27"/>
      <c r="L242" s="27"/>
      <c r="M242" s="27"/>
      <c r="N242" s="27"/>
      <c r="O242" s="27"/>
      <c r="P242" s="27"/>
      <c r="Q242" s="27"/>
      <c r="R242" s="80"/>
      <c r="S242" s="27"/>
      <c r="T242" s="27"/>
      <c r="U242" s="27"/>
      <c r="V242" s="27"/>
      <c r="W242" s="27"/>
      <c r="X242" s="27"/>
      <c r="Y242" s="27"/>
      <c r="Z242" s="27"/>
      <c r="AA242" s="27"/>
      <c r="AB242" s="27"/>
      <c r="AC242" s="27"/>
      <c r="AD242" s="27"/>
      <c r="AE242" s="27"/>
      <c r="AF242" s="27"/>
      <c r="AG242" s="27"/>
      <c r="AH242" s="27"/>
      <c r="AI242" s="27"/>
      <c r="AJ242" s="27"/>
      <c r="AK242" s="27"/>
      <c r="AL242" s="27"/>
    </row>
    <row r="243" spans="1:38">
      <c r="A243" s="27"/>
      <c r="B243" s="27"/>
      <c r="C243" s="27"/>
      <c r="D243" s="27"/>
      <c r="E243" s="27"/>
      <c r="F243" s="27"/>
      <c r="G243" s="27"/>
      <c r="H243" s="27"/>
      <c r="I243" s="27"/>
      <c r="J243" s="27"/>
      <c r="K243" s="27"/>
      <c r="L243" s="27"/>
      <c r="M243" s="27"/>
      <c r="N243" s="27"/>
      <c r="O243" s="27"/>
      <c r="P243" s="27"/>
      <c r="Q243" s="27"/>
      <c r="R243" s="80"/>
      <c r="S243" s="27"/>
      <c r="T243" s="27"/>
      <c r="U243" s="27"/>
      <c r="V243" s="27"/>
      <c r="W243" s="27"/>
      <c r="X243" s="27"/>
      <c r="Y243" s="27"/>
      <c r="Z243" s="27"/>
      <c r="AA243" s="27"/>
      <c r="AB243" s="27"/>
      <c r="AC243" s="27"/>
      <c r="AD243" s="27"/>
      <c r="AE243" s="27"/>
      <c r="AF243" s="27"/>
      <c r="AG243" s="27"/>
      <c r="AH243" s="27"/>
      <c r="AI243" s="27"/>
      <c r="AJ243" s="27"/>
      <c r="AK243" s="27"/>
      <c r="AL243" s="27"/>
    </row>
    <row r="244" spans="1:38">
      <c r="A244" s="27"/>
      <c r="B244" s="27"/>
      <c r="C244" s="27"/>
      <c r="D244" s="27"/>
      <c r="E244" s="27"/>
      <c r="F244" s="27"/>
      <c r="G244" s="27"/>
      <c r="H244" s="27"/>
      <c r="I244" s="27"/>
      <c r="J244" s="27"/>
      <c r="K244" s="27"/>
      <c r="L244" s="27"/>
      <c r="M244" s="27"/>
      <c r="N244" s="27"/>
      <c r="O244" s="27"/>
      <c r="P244" s="27"/>
      <c r="Q244" s="27"/>
      <c r="R244" s="80"/>
      <c r="S244" s="27"/>
      <c r="T244" s="27"/>
      <c r="U244" s="27"/>
      <c r="V244" s="27"/>
      <c r="W244" s="27"/>
      <c r="X244" s="27"/>
      <c r="Y244" s="27"/>
      <c r="Z244" s="27"/>
      <c r="AA244" s="27"/>
      <c r="AB244" s="27"/>
      <c r="AC244" s="27"/>
      <c r="AD244" s="27"/>
      <c r="AE244" s="27"/>
      <c r="AF244" s="27"/>
      <c r="AG244" s="27"/>
      <c r="AH244" s="27"/>
      <c r="AI244" s="27"/>
      <c r="AJ244" s="27"/>
      <c r="AK244" s="27"/>
      <c r="AL244" s="27"/>
    </row>
    <row r="245" spans="1:38">
      <c r="A245" s="27"/>
      <c r="B245" s="27"/>
      <c r="C245" s="27"/>
      <c r="D245" s="27"/>
      <c r="E245" s="27"/>
      <c r="F245" s="27"/>
      <c r="G245" s="27"/>
      <c r="H245" s="27"/>
      <c r="I245" s="27"/>
      <c r="J245" s="27"/>
      <c r="K245" s="27"/>
      <c r="L245" s="27"/>
      <c r="M245" s="27"/>
      <c r="N245" s="27"/>
      <c r="O245" s="27"/>
      <c r="P245" s="27"/>
      <c r="Q245" s="27"/>
      <c r="R245" s="80"/>
      <c r="S245" s="27"/>
      <c r="T245" s="27"/>
      <c r="U245" s="27"/>
      <c r="V245" s="27"/>
      <c r="W245" s="27"/>
      <c r="X245" s="27"/>
      <c r="Y245" s="27"/>
      <c r="Z245" s="27"/>
      <c r="AA245" s="27"/>
      <c r="AB245" s="27"/>
      <c r="AC245" s="27"/>
      <c r="AD245" s="27"/>
      <c r="AE245" s="27"/>
      <c r="AF245" s="27"/>
      <c r="AG245" s="27"/>
      <c r="AH245" s="27"/>
      <c r="AI245" s="27"/>
      <c r="AJ245" s="27"/>
      <c r="AK245" s="27"/>
      <c r="AL245" s="27"/>
    </row>
    <row r="246" spans="1:38">
      <c r="A246" s="27"/>
      <c r="B246" s="27"/>
      <c r="C246" s="27"/>
      <c r="D246" s="27"/>
      <c r="E246" s="27"/>
      <c r="F246" s="27"/>
      <c r="G246" s="27"/>
      <c r="H246" s="27"/>
      <c r="I246" s="27"/>
      <c r="J246" s="27"/>
      <c r="K246" s="27"/>
      <c r="L246" s="27"/>
      <c r="M246" s="27"/>
      <c r="N246" s="27"/>
      <c r="O246" s="27"/>
      <c r="P246" s="27"/>
      <c r="Q246" s="27"/>
      <c r="R246" s="80"/>
      <c r="S246" s="27"/>
      <c r="T246" s="27"/>
      <c r="U246" s="27"/>
      <c r="V246" s="27"/>
      <c r="W246" s="27"/>
      <c r="X246" s="27"/>
      <c r="Y246" s="27"/>
      <c r="Z246" s="27"/>
      <c r="AA246" s="27"/>
      <c r="AB246" s="27"/>
      <c r="AC246" s="27"/>
      <c r="AD246" s="27"/>
      <c r="AE246" s="27"/>
      <c r="AF246" s="27"/>
      <c r="AG246" s="27"/>
      <c r="AH246" s="27"/>
      <c r="AI246" s="27"/>
      <c r="AJ246" s="27"/>
      <c r="AK246" s="27"/>
      <c r="AL246" s="27"/>
    </row>
    <row r="247" spans="1:38">
      <c r="A247" s="27"/>
      <c r="B247" s="27"/>
      <c r="C247" s="27"/>
      <c r="D247" s="27"/>
      <c r="E247" s="27"/>
      <c r="F247" s="27"/>
      <c r="G247" s="27"/>
      <c r="H247" s="27"/>
      <c r="I247" s="27"/>
      <c r="J247" s="27"/>
      <c r="K247" s="27"/>
      <c r="L247" s="27"/>
      <c r="M247" s="27"/>
      <c r="N247" s="27"/>
      <c r="O247" s="27"/>
      <c r="P247" s="27"/>
      <c r="Q247" s="27"/>
      <c r="R247" s="80"/>
      <c r="S247" s="27"/>
      <c r="T247" s="27"/>
      <c r="U247" s="27"/>
      <c r="V247" s="27"/>
      <c r="W247" s="27"/>
      <c r="X247" s="27"/>
      <c r="Y247" s="27"/>
      <c r="Z247" s="27"/>
      <c r="AA247" s="27"/>
      <c r="AB247" s="27"/>
      <c r="AC247" s="27"/>
      <c r="AD247" s="27"/>
      <c r="AE247" s="27"/>
      <c r="AF247" s="27"/>
      <c r="AG247" s="27"/>
      <c r="AH247" s="27"/>
      <c r="AI247" s="27"/>
      <c r="AJ247" s="27"/>
      <c r="AK247" s="27"/>
      <c r="AL247" s="27"/>
    </row>
    <row r="248" spans="1:38">
      <c r="A248" s="27"/>
      <c r="B248" s="27"/>
      <c r="C248" s="27"/>
      <c r="D248" s="27"/>
      <c r="E248" s="27"/>
      <c r="F248" s="27"/>
      <c r="G248" s="27"/>
      <c r="H248" s="27"/>
      <c r="I248" s="27"/>
      <c r="J248" s="27"/>
      <c r="K248" s="27"/>
      <c r="L248" s="27"/>
      <c r="M248" s="27"/>
      <c r="N248" s="27"/>
      <c r="O248" s="27"/>
      <c r="P248" s="27"/>
      <c r="Q248" s="27"/>
      <c r="R248" s="80"/>
      <c r="S248" s="27"/>
      <c r="T248" s="27"/>
      <c r="U248" s="27"/>
      <c r="V248" s="27"/>
      <c r="W248" s="27"/>
      <c r="X248" s="27"/>
      <c r="Y248" s="27"/>
      <c r="Z248" s="27"/>
      <c r="AA248" s="27"/>
      <c r="AB248" s="27"/>
      <c r="AC248" s="27"/>
      <c r="AD248" s="27"/>
      <c r="AE248" s="27"/>
      <c r="AF248" s="27"/>
      <c r="AG248" s="27"/>
      <c r="AH248" s="27"/>
      <c r="AI248" s="27"/>
      <c r="AJ248" s="27"/>
      <c r="AK248" s="27"/>
      <c r="AL248" s="27"/>
    </row>
    <row r="249" spans="1:38">
      <c r="A249" s="27"/>
      <c r="B249" s="27"/>
      <c r="C249" s="27"/>
      <c r="D249" s="27"/>
      <c r="E249" s="27"/>
      <c r="F249" s="27"/>
      <c r="G249" s="27"/>
      <c r="H249" s="27"/>
      <c r="I249" s="27"/>
      <c r="J249" s="27"/>
      <c r="K249" s="27"/>
      <c r="L249" s="27"/>
      <c r="M249" s="27"/>
      <c r="N249" s="27"/>
      <c r="O249" s="27"/>
      <c r="P249" s="27"/>
      <c r="Q249" s="27"/>
      <c r="R249" s="80"/>
      <c r="S249" s="27"/>
      <c r="T249" s="27"/>
      <c r="U249" s="27"/>
      <c r="V249" s="27"/>
      <c r="W249" s="27"/>
      <c r="X249" s="27"/>
      <c r="Y249" s="27"/>
      <c r="Z249" s="27"/>
      <c r="AA249" s="27"/>
      <c r="AB249" s="27"/>
      <c r="AC249" s="27"/>
      <c r="AD249" s="27"/>
      <c r="AE249" s="27"/>
      <c r="AF249" s="27"/>
      <c r="AG249" s="27"/>
      <c r="AH249" s="27"/>
      <c r="AI249" s="27"/>
      <c r="AJ249" s="27"/>
      <c r="AK249" s="27"/>
      <c r="AL249" s="27"/>
    </row>
    <row r="250" spans="1:38">
      <c r="A250" s="27"/>
      <c r="B250" s="27"/>
      <c r="C250" s="27"/>
      <c r="D250" s="27"/>
      <c r="E250" s="27"/>
      <c r="F250" s="27"/>
      <c r="G250" s="27"/>
      <c r="H250" s="27"/>
      <c r="I250" s="27"/>
      <c r="J250" s="27"/>
      <c r="K250" s="27"/>
      <c r="L250" s="27"/>
      <c r="M250" s="27"/>
      <c r="N250" s="27"/>
      <c r="O250" s="27"/>
      <c r="P250" s="27"/>
      <c r="Q250" s="27"/>
      <c r="R250" s="80"/>
      <c r="S250" s="27"/>
      <c r="T250" s="27"/>
      <c r="U250" s="27"/>
      <c r="V250" s="27"/>
      <c r="W250" s="27"/>
      <c r="X250" s="27"/>
      <c r="Y250" s="27"/>
      <c r="Z250" s="27"/>
      <c r="AA250" s="27"/>
      <c r="AB250" s="27"/>
      <c r="AC250" s="27"/>
      <c r="AD250" s="27"/>
      <c r="AE250" s="27"/>
      <c r="AF250" s="27"/>
      <c r="AG250" s="27"/>
      <c r="AH250" s="27"/>
      <c r="AI250" s="27"/>
      <c r="AJ250" s="27"/>
      <c r="AK250" s="27"/>
      <c r="AL250" s="27"/>
    </row>
    <row r="251" spans="1:38">
      <c r="A251" s="27"/>
      <c r="B251" s="27"/>
      <c r="C251" s="27"/>
      <c r="D251" s="27"/>
      <c r="E251" s="27"/>
      <c r="F251" s="27"/>
      <c r="G251" s="27"/>
      <c r="H251" s="27"/>
      <c r="I251" s="27"/>
      <c r="J251" s="27"/>
      <c r="K251" s="27"/>
      <c r="L251" s="27"/>
      <c r="M251" s="27"/>
      <c r="N251" s="27"/>
      <c r="O251" s="27"/>
      <c r="P251" s="27"/>
      <c r="Q251" s="27"/>
      <c r="R251" s="80"/>
      <c r="S251" s="27"/>
      <c r="T251" s="27"/>
      <c r="U251" s="27"/>
      <c r="V251" s="27"/>
      <c r="W251" s="27"/>
      <c r="X251" s="27"/>
      <c r="Y251" s="27"/>
      <c r="Z251" s="27"/>
      <c r="AA251" s="27"/>
      <c r="AB251" s="27"/>
      <c r="AC251" s="27"/>
      <c r="AD251" s="27"/>
      <c r="AE251" s="27"/>
      <c r="AF251" s="27"/>
      <c r="AG251" s="27"/>
      <c r="AH251" s="27"/>
      <c r="AI251" s="27"/>
      <c r="AJ251" s="27"/>
      <c r="AK251" s="27"/>
      <c r="AL251" s="27"/>
    </row>
    <row r="252" spans="1:38">
      <c r="A252" s="27"/>
      <c r="B252" s="27"/>
      <c r="C252" s="27"/>
      <c r="D252" s="27"/>
      <c r="E252" s="27"/>
      <c r="F252" s="27"/>
      <c r="G252" s="27"/>
      <c r="H252" s="27"/>
      <c r="I252" s="27"/>
      <c r="J252" s="27"/>
      <c r="K252" s="27"/>
      <c r="L252" s="27"/>
      <c r="M252" s="27"/>
      <c r="N252" s="27"/>
      <c r="O252" s="27"/>
      <c r="P252" s="27"/>
      <c r="Q252" s="27"/>
      <c r="R252" s="80"/>
      <c r="S252" s="27"/>
      <c r="T252" s="27"/>
      <c r="U252" s="27"/>
      <c r="V252" s="27"/>
      <c r="W252" s="27"/>
      <c r="X252" s="27"/>
      <c r="Y252" s="27"/>
      <c r="Z252" s="27"/>
      <c r="AA252" s="27"/>
      <c r="AB252" s="27"/>
      <c r="AC252" s="27"/>
      <c r="AD252" s="27"/>
      <c r="AE252" s="27"/>
      <c r="AF252" s="27"/>
      <c r="AG252" s="27"/>
      <c r="AH252" s="27"/>
      <c r="AI252" s="27"/>
      <c r="AJ252" s="27"/>
      <c r="AK252" s="27"/>
      <c r="AL252" s="27"/>
    </row>
    <row r="253" spans="1:38">
      <c r="A253" s="27"/>
      <c r="B253" s="27"/>
      <c r="C253" s="27"/>
      <c r="D253" s="27"/>
      <c r="E253" s="27"/>
      <c r="F253" s="27"/>
      <c r="G253" s="27"/>
      <c r="H253" s="27"/>
      <c r="I253" s="27"/>
      <c r="J253" s="27"/>
      <c r="K253" s="27"/>
      <c r="L253" s="27"/>
      <c r="M253" s="27"/>
      <c r="N253" s="27"/>
      <c r="O253" s="27"/>
      <c r="P253" s="27"/>
      <c r="Q253" s="27"/>
      <c r="R253" s="80"/>
      <c r="S253" s="27"/>
      <c r="T253" s="27"/>
      <c r="U253" s="27"/>
      <c r="V253" s="27"/>
      <c r="W253" s="27"/>
      <c r="X253" s="27"/>
      <c r="Y253" s="27"/>
      <c r="Z253" s="27"/>
      <c r="AA253" s="27"/>
      <c r="AB253" s="27"/>
      <c r="AC253" s="27"/>
      <c r="AD253" s="27"/>
      <c r="AE253" s="27"/>
      <c r="AF253" s="27"/>
      <c r="AG253" s="27"/>
      <c r="AH253" s="27"/>
      <c r="AI253" s="27"/>
      <c r="AJ253" s="27"/>
      <c r="AK253" s="27"/>
      <c r="AL253" s="27"/>
    </row>
    <row r="254" spans="1:38">
      <c r="A254" s="27"/>
      <c r="B254" s="27"/>
      <c r="C254" s="27"/>
      <c r="D254" s="27"/>
      <c r="E254" s="27"/>
      <c r="F254" s="27"/>
      <c r="G254" s="27"/>
      <c r="H254" s="27"/>
      <c r="I254" s="27"/>
      <c r="J254" s="27"/>
      <c r="K254" s="27"/>
      <c r="L254" s="27"/>
      <c r="M254" s="27"/>
      <c r="N254" s="27"/>
      <c r="O254" s="27"/>
      <c r="P254" s="27"/>
      <c r="Q254" s="27"/>
      <c r="R254" s="80"/>
      <c r="S254" s="27"/>
      <c r="T254" s="27"/>
      <c r="U254" s="27"/>
      <c r="V254" s="27"/>
      <c r="W254" s="27"/>
      <c r="X254" s="27"/>
      <c r="Y254" s="27"/>
      <c r="Z254" s="27"/>
      <c r="AA254" s="27"/>
      <c r="AB254" s="27"/>
      <c r="AC254" s="27"/>
      <c r="AD254" s="27"/>
      <c r="AE254" s="27"/>
      <c r="AF254" s="27"/>
      <c r="AG254" s="27"/>
      <c r="AH254" s="27"/>
      <c r="AI254" s="27"/>
      <c r="AJ254" s="27"/>
      <c r="AK254" s="27"/>
      <c r="AL254" s="27"/>
    </row>
    <row r="255" spans="1:38">
      <c r="A255" s="27"/>
      <c r="B255" s="27"/>
      <c r="C255" s="27"/>
      <c r="D255" s="27"/>
      <c r="E255" s="27"/>
      <c r="F255" s="27"/>
      <c r="G255" s="27"/>
      <c r="H255" s="27"/>
      <c r="I255" s="27"/>
      <c r="J255" s="27"/>
      <c r="K255" s="27"/>
      <c r="L255" s="27"/>
      <c r="M255" s="27"/>
      <c r="N255" s="27"/>
      <c r="O255" s="27"/>
      <c r="P255" s="27"/>
      <c r="Q255" s="27"/>
      <c r="R255" s="80"/>
      <c r="S255" s="27"/>
      <c r="T255" s="27"/>
      <c r="U255" s="27"/>
      <c r="V255" s="27"/>
      <c r="W255" s="27"/>
      <c r="X255" s="27"/>
      <c r="Y255" s="27"/>
      <c r="Z255" s="27"/>
      <c r="AA255" s="27"/>
      <c r="AB255" s="27"/>
      <c r="AC255" s="27"/>
      <c r="AD255" s="27"/>
      <c r="AE255" s="27"/>
      <c r="AF255" s="27"/>
      <c r="AG255" s="27"/>
      <c r="AH255" s="27"/>
      <c r="AI255" s="27"/>
      <c r="AJ255" s="27"/>
      <c r="AK255" s="27"/>
      <c r="AL255" s="27"/>
    </row>
    <row r="256" spans="1:38">
      <c r="A256" s="27"/>
      <c r="B256" s="27"/>
      <c r="C256" s="27"/>
      <c r="D256" s="27"/>
      <c r="E256" s="27"/>
      <c r="F256" s="27"/>
      <c r="G256" s="27"/>
      <c r="H256" s="27"/>
      <c r="I256" s="27"/>
      <c r="J256" s="27"/>
      <c r="K256" s="27"/>
      <c r="L256" s="27"/>
      <c r="M256" s="27"/>
      <c r="N256" s="27"/>
      <c r="O256" s="27"/>
      <c r="P256" s="27"/>
      <c r="Q256" s="27"/>
      <c r="R256" s="80"/>
      <c r="S256" s="27"/>
      <c r="T256" s="27"/>
      <c r="U256" s="27"/>
      <c r="V256" s="27"/>
      <c r="W256" s="27"/>
      <c r="X256" s="27"/>
      <c r="Y256" s="27"/>
      <c r="Z256" s="27"/>
      <c r="AA256" s="27"/>
      <c r="AB256" s="27"/>
      <c r="AC256" s="27"/>
      <c r="AD256" s="27"/>
      <c r="AE256" s="27"/>
      <c r="AF256" s="27"/>
      <c r="AG256" s="27"/>
      <c r="AH256" s="27"/>
      <c r="AI256" s="27"/>
      <c r="AJ256" s="27"/>
      <c r="AK256" s="27"/>
      <c r="AL256" s="27"/>
    </row>
    <row r="257" spans="1:38">
      <c r="A257" s="27"/>
      <c r="B257" s="27"/>
      <c r="C257" s="27"/>
      <c r="D257" s="27"/>
      <c r="E257" s="27"/>
      <c r="F257" s="27"/>
      <c r="G257" s="27"/>
      <c r="H257" s="27"/>
      <c r="I257" s="27"/>
      <c r="J257" s="27"/>
      <c r="K257" s="27"/>
      <c r="L257" s="27"/>
      <c r="M257" s="27"/>
      <c r="N257" s="27"/>
      <c r="O257" s="27"/>
      <c r="P257" s="27"/>
      <c r="Q257" s="27"/>
      <c r="R257" s="80"/>
      <c r="S257" s="27"/>
      <c r="T257" s="27"/>
      <c r="U257" s="27"/>
      <c r="V257" s="27"/>
      <c r="W257" s="27"/>
      <c r="X257" s="27"/>
      <c r="Y257" s="27"/>
      <c r="Z257" s="27"/>
      <c r="AA257" s="27"/>
      <c r="AB257" s="27"/>
      <c r="AC257" s="27"/>
      <c r="AD257" s="27"/>
      <c r="AE257" s="27"/>
      <c r="AF257" s="27"/>
      <c r="AG257" s="27"/>
      <c r="AH257" s="27"/>
      <c r="AI257" s="27"/>
      <c r="AJ257" s="27"/>
      <c r="AK257" s="27"/>
      <c r="AL257" s="27"/>
    </row>
    <row r="258" spans="1:38">
      <c r="A258" s="27"/>
      <c r="B258" s="27"/>
      <c r="C258" s="27"/>
      <c r="D258" s="27"/>
      <c r="E258" s="27"/>
      <c r="F258" s="27"/>
      <c r="G258" s="27"/>
      <c r="H258" s="27"/>
      <c r="I258" s="27"/>
      <c r="J258" s="27"/>
      <c r="K258" s="27"/>
      <c r="L258" s="27"/>
      <c r="M258" s="27"/>
      <c r="N258" s="27"/>
      <c r="O258" s="27"/>
      <c r="P258" s="27"/>
      <c r="Q258" s="27"/>
      <c r="R258" s="80"/>
      <c r="S258" s="27"/>
      <c r="T258" s="27"/>
      <c r="U258" s="27"/>
      <c r="V258" s="27"/>
      <c r="W258" s="27"/>
      <c r="X258" s="27"/>
      <c r="Y258" s="27"/>
      <c r="Z258" s="27"/>
      <c r="AA258" s="27"/>
      <c r="AB258" s="27"/>
      <c r="AC258" s="27"/>
      <c r="AD258" s="27"/>
      <c r="AE258" s="27"/>
      <c r="AF258" s="27"/>
      <c r="AG258" s="27"/>
      <c r="AH258" s="27"/>
      <c r="AI258" s="27"/>
      <c r="AJ258" s="27"/>
      <c r="AK258" s="27"/>
      <c r="AL258" s="27"/>
    </row>
    <row r="259" spans="1:38">
      <c r="A259" s="27"/>
      <c r="B259" s="27"/>
      <c r="C259" s="27"/>
      <c r="D259" s="27"/>
      <c r="E259" s="27"/>
      <c r="F259" s="27"/>
      <c r="G259" s="27"/>
      <c r="H259" s="27"/>
      <c r="I259" s="27"/>
      <c r="J259" s="27"/>
      <c r="K259" s="27"/>
      <c r="L259" s="27"/>
      <c r="M259" s="27"/>
      <c r="N259" s="27"/>
      <c r="O259" s="27"/>
      <c r="P259" s="27"/>
      <c r="Q259" s="27"/>
      <c r="R259" s="80"/>
      <c r="S259" s="27"/>
      <c r="T259" s="27"/>
      <c r="U259" s="27"/>
      <c r="V259" s="27"/>
      <c r="W259" s="27"/>
      <c r="X259" s="27"/>
      <c r="Y259" s="27"/>
      <c r="Z259" s="27"/>
      <c r="AA259" s="27"/>
      <c r="AB259" s="27"/>
      <c r="AC259" s="27"/>
      <c r="AD259" s="27"/>
      <c r="AE259" s="27"/>
      <c r="AF259" s="27"/>
      <c r="AG259" s="27"/>
      <c r="AH259" s="27"/>
      <c r="AI259" s="27"/>
      <c r="AJ259" s="27"/>
      <c r="AK259" s="27"/>
      <c r="AL259" s="27"/>
    </row>
    <row r="260" spans="1:38">
      <c r="A260" s="27"/>
      <c r="B260" s="27"/>
      <c r="C260" s="27"/>
      <c r="D260" s="27"/>
      <c r="E260" s="27"/>
      <c r="F260" s="27"/>
      <c r="G260" s="27"/>
      <c r="H260" s="27"/>
      <c r="I260" s="27"/>
      <c r="J260" s="27"/>
      <c r="K260" s="27"/>
      <c r="L260" s="27"/>
      <c r="M260" s="27"/>
      <c r="N260" s="27"/>
      <c r="O260" s="27"/>
      <c r="P260" s="27"/>
      <c r="Q260" s="27"/>
      <c r="R260" s="80"/>
      <c r="S260" s="27"/>
      <c r="T260" s="27"/>
      <c r="U260" s="27"/>
      <c r="V260" s="27"/>
      <c r="W260" s="27"/>
      <c r="X260" s="27"/>
      <c r="Y260" s="27"/>
      <c r="Z260" s="27"/>
      <c r="AA260" s="27"/>
      <c r="AB260" s="27"/>
      <c r="AC260" s="27"/>
      <c r="AD260" s="27"/>
      <c r="AE260" s="27"/>
      <c r="AF260" s="27"/>
      <c r="AG260" s="27"/>
      <c r="AH260" s="27"/>
      <c r="AI260" s="27"/>
      <c r="AJ260" s="27"/>
      <c r="AK260" s="27"/>
      <c r="AL260" s="27"/>
    </row>
    <row r="261" spans="1:38">
      <c r="A261" s="27"/>
      <c r="B261" s="27"/>
      <c r="C261" s="27"/>
      <c r="D261" s="27"/>
      <c r="E261" s="27"/>
      <c r="F261" s="27"/>
      <c r="G261" s="27"/>
      <c r="H261" s="27"/>
      <c r="I261" s="27"/>
      <c r="J261" s="27"/>
      <c r="K261" s="27"/>
      <c r="L261" s="27"/>
      <c r="M261" s="27"/>
      <c r="N261" s="27"/>
      <c r="O261" s="27"/>
      <c r="P261" s="27"/>
      <c r="Q261" s="27"/>
      <c r="R261" s="80"/>
      <c r="S261" s="27"/>
      <c r="T261" s="27"/>
      <c r="U261" s="27"/>
      <c r="V261" s="27"/>
      <c r="W261" s="27"/>
      <c r="X261" s="27"/>
      <c r="Y261" s="27"/>
      <c r="Z261" s="27"/>
      <c r="AA261" s="27"/>
      <c r="AB261" s="27"/>
      <c r="AC261" s="27"/>
      <c r="AD261" s="27"/>
      <c r="AE261" s="27"/>
      <c r="AF261" s="27"/>
      <c r="AG261" s="27"/>
      <c r="AH261" s="27"/>
      <c r="AI261" s="27"/>
      <c r="AJ261" s="27"/>
      <c r="AK261" s="27"/>
      <c r="AL261" s="27"/>
    </row>
    <row r="262" spans="1:38">
      <c r="A262" s="27"/>
      <c r="B262" s="27"/>
      <c r="C262" s="27"/>
      <c r="D262" s="27"/>
      <c r="E262" s="27"/>
      <c r="F262" s="27"/>
      <c r="G262" s="27"/>
      <c r="H262" s="27"/>
      <c r="I262" s="27"/>
      <c r="J262" s="27"/>
      <c r="K262" s="27"/>
      <c r="L262" s="27"/>
      <c r="M262" s="27"/>
      <c r="N262" s="27"/>
      <c r="O262" s="27"/>
      <c r="P262" s="27"/>
      <c r="Q262" s="27"/>
      <c r="R262" s="80"/>
      <c r="S262" s="27"/>
      <c r="T262" s="27"/>
      <c r="U262" s="27"/>
      <c r="V262" s="27"/>
      <c r="W262" s="27"/>
      <c r="X262" s="27"/>
      <c r="Y262" s="27"/>
      <c r="Z262" s="27"/>
      <c r="AA262" s="27"/>
      <c r="AB262" s="27"/>
      <c r="AC262" s="27"/>
      <c r="AD262" s="27"/>
      <c r="AE262" s="27"/>
      <c r="AF262" s="27"/>
      <c r="AG262" s="27"/>
      <c r="AH262" s="27"/>
      <c r="AI262" s="27"/>
      <c r="AJ262" s="27"/>
      <c r="AK262" s="27"/>
      <c r="AL262" s="27"/>
    </row>
    <row r="263" spans="1:38">
      <c r="A263" s="27"/>
      <c r="B263" s="27"/>
      <c r="C263" s="27"/>
      <c r="D263" s="27"/>
      <c r="E263" s="27"/>
      <c r="F263" s="27"/>
      <c r="G263" s="27"/>
      <c r="H263" s="27"/>
      <c r="I263" s="27"/>
      <c r="J263" s="27"/>
      <c r="K263" s="27"/>
      <c r="L263" s="27"/>
      <c r="M263" s="27"/>
      <c r="N263" s="27"/>
      <c r="O263" s="27"/>
      <c r="P263" s="27"/>
      <c r="Q263" s="27"/>
      <c r="R263" s="80"/>
      <c r="S263" s="27"/>
      <c r="T263" s="27"/>
      <c r="U263" s="27"/>
      <c r="V263" s="27"/>
      <c r="W263" s="27"/>
      <c r="X263" s="27"/>
      <c r="Y263" s="27"/>
      <c r="Z263" s="27"/>
      <c r="AA263" s="27"/>
      <c r="AB263" s="27"/>
      <c r="AC263" s="27"/>
      <c r="AD263" s="27"/>
      <c r="AE263" s="27"/>
      <c r="AF263" s="27"/>
      <c r="AG263" s="27"/>
      <c r="AH263" s="27"/>
      <c r="AI263" s="27"/>
      <c r="AJ263" s="27"/>
      <c r="AK263" s="27"/>
      <c r="AL263" s="27"/>
    </row>
    <row r="264" spans="1:38">
      <c r="A264" s="27"/>
      <c r="B264" s="27"/>
      <c r="C264" s="27"/>
      <c r="D264" s="27"/>
      <c r="E264" s="27"/>
      <c r="F264" s="27"/>
      <c r="G264" s="27"/>
      <c r="H264" s="27"/>
      <c r="I264" s="27"/>
      <c r="J264" s="27"/>
      <c r="K264" s="27"/>
      <c r="L264" s="27"/>
      <c r="M264" s="27"/>
      <c r="N264" s="27"/>
      <c r="O264" s="27"/>
      <c r="P264" s="27"/>
      <c r="Q264" s="27"/>
      <c r="R264" s="80"/>
      <c r="S264" s="27"/>
      <c r="T264" s="27"/>
      <c r="U264" s="27"/>
      <c r="V264" s="27"/>
      <c r="W264" s="27"/>
      <c r="X264" s="27"/>
      <c r="Y264" s="27"/>
      <c r="Z264" s="27"/>
      <c r="AA264" s="27"/>
      <c r="AB264" s="27"/>
      <c r="AC264" s="27"/>
      <c r="AD264" s="27"/>
      <c r="AE264" s="27"/>
      <c r="AF264" s="27"/>
      <c r="AG264" s="27"/>
      <c r="AH264" s="27"/>
      <c r="AI264" s="27"/>
      <c r="AJ264" s="27"/>
      <c r="AK264" s="27"/>
      <c r="AL264" s="27"/>
    </row>
    <row r="265" spans="1:38">
      <c r="A265" s="27"/>
      <c r="B265" s="27"/>
      <c r="C265" s="27"/>
      <c r="D265" s="27"/>
      <c r="E265" s="27"/>
      <c r="F265" s="27"/>
      <c r="G265" s="27"/>
      <c r="H265" s="27"/>
      <c r="I265" s="27"/>
      <c r="J265" s="27"/>
      <c r="K265" s="27"/>
      <c r="L265" s="27"/>
      <c r="M265" s="27"/>
      <c r="N265" s="27"/>
      <c r="O265" s="27"/>
      <c r="P265" s="27"/>
      <c r="Q265" s="27"/>
      <c r="R265" s="80"/>
      <c r="S265" s="27"/>
      <c r="T265" s="27"/>
      <c r="U265" s="27"/>
      <c r="V265" s="27"/>
      <c r="W265" s="27"/>
      <c r="X265" s="27"/>
      <c r="Y265" s="27"/>
      <c r="Z265" s="27"/>
      <c r="AA265" s="27"/>
      <c r="AB265" s="27"/>
      <c r="AC265" s="27"/>
      <c r="AD265" s="27"/>
      <c r="AE265" s="27"/>
      <c r="AF265" s="27"/>
      <c r="AG265" s="27"/>
      <c r="AH265" s="27"/>
      <c r="AI265" s="27"/>
      <c r="AJ265" s="27"/>
      <c r="AK265" s="27"/>
      <c r="AL265" s="27"/>
    </row>
    <row r="266" spans="1:38">
      <c r="A266" s="27"/>
      <c r="B266" s="27"/>
      <c r="C266" s="27"/>
      <c r="D266" s="27"/>
      <c r="E266" s="27"/>
      <c r="F266" s="27"/>
      <c r="G266" s="27"/>
      <c r="H266" s="27"/>
      <c r="I266" s="27"/>
      <c r="J266" s="27"/>
      <c r="K266" s="27"/>
      <c r="L266" s="27"/>
      <c r="M266" s="27"/>
      <c r="N266" s="27"/>
      <c r="O266" s="27"/>
      <c r="P266" s="27"/>
      <c r="Q266" s="27"/>
      <c r="R266" s="80"/>
      <c r="S266" s="27"/>
      <c r="T266" s="27"/>
      <c r="U266" s="27"/>
      <c r="V266" s="27"/>
      <c r="W266" s="27"/>
      <c r="X266" s="27"/>
      <c r="Y266" s="27"/>
      <c r="Z266" s="27"/>
      <c r="AA266" s="27"/>
      <c r="AB266" s="27"/>
      <c r="AC266" s="27"/>
      <c r="AD266" s="27"/>
      <c r="AE266" s="27"/>
      <c r="AF266" s="27"/>
      <c r="AG266" s="27"/>
      <c r="AH266" s="27"/>
      <c r="AI266" s="27"/>
      <c r="AJ266" s="27"/>
      <c r="AK266" s="27"/>
      <c r="AL266" s="27"/>
    </row>
    <row r="267" spans="1:38">
      <c r="A267" s="27"/>
      <c r="B267" s="27"/>
      <c r="C267" s="27"/>
      <c r="D267" s="27"/>
      <c r="E267" s="27"/>
      <c r="F267" s="27"/>
      <c r="G267" s="27"/>
      <c r="H267" s="27"/>
      <c r="I267" s="27"/>
      <c r="J267" s="27"/>
      <c r="K267" s="27"/>
      <c r="L267" s="27"/>
      <c r="M267" s="27"/>
      <c r="N267" s="27"/>
      <c r="O267" s="27"/>
      <c r="P267" s="27"/>
      <c r="Q267" s="27"/>
      <c r="R267" s="80"/>
      <c r="S267" s="27"/>
      <c r="T267" s="27"/>
      <c r="U267" s="27"/>
      <c r="V267" s="27"/>
      <c r="W267" s="27"/>
      <c r="X267" s="27"/>
      <c r="Y267" s="27"/>
      <c r="Z267" s="27"/>
      <c r="AA267" s="27"/>
      <c r="AB267" s="27"/>
      <c r="AC267" s="27"/>
      <c r="AD267" s="27"/>
      <c r="AE267" s="27"/>
      <c r="AF267" s="27"/>
      <c r="AG267" s="27"/>
      <c r="AH267" s="27"/>
      <c r="AI267" s="27"/>
      <c r="AJ267" s="27"/>
      <c r="AK267" s="27"/>
      <c r="AL267" s="27"/>
    </row>
    <row r="268" spans="1:38">
      <c r="A268" s="27"/>
      <c r="B268" s="27"/>
      <c r="C268" s="27"/>
      <c r="D268" s="27"/>
      <c r="E268" s="27"/>
      <c r="F268" s="27"/>
      <c r="G268" s="27"/>
      <c r="H268" s="27"/>
      <c r="I268" s="27"/>
      <c r="J268" s="27"/>
      <c r="K268" s="27"/>
      <c r="L268" s="27"/>
      <c r="M268" s="27"/>
      <c r="N268" s="27"/>
      <c r="O268" s="27"/>
      <c r="P268" s="27"/>
      <c r="Q268" s="27"/>
      <c r="R268" s="80"/>
      <c r="S268" s="27"/>
      <c r="T268" s="27"/>
      <c r="U268" s="27"/>
      <c r="V268" s="27"/>
      <c r="W268" s="27"/>
      <c r="X268" s="27"/>
      <c r="Y268" s="27"/>
      <c r="Z268" s="27"/>
      <c r="AA268" s="27"/>
      <c r="AB268" s="27"/>
      <c r="AC268" s="27"/>
      <c r="AD268" s="27"/>
      <c r="AE268" s="27"/>
      <c r="AF268" s="27"/>
      <c r="AG268" s="27"/>
      <c r="AH268" s="27"/>
      <c r="AI268" s="27"/>
      <c r="AJ268" s="27"/>
      <c r="AK268" s="27"/>
      <c r="AL268" s="27"/>
    </row>
    <row r="269" spans="1:38">
      <c r="A269" s="27"/>
      <c r="B269" s="27"/>
      <c r="C269" s="27"/>
      <c r="D269" s="27"/>
      <c r="E269" s="27"/>
      <c r="F269" s="27"/>
      <c r="G269" s="27"/>
      <c r="H269" s="27"/>
      <c r="I269" s="27"/>
      <c r="J269" s="27"/>
      <c r="K269" s="27"/>
      <c r="L269" s="27"/>
      <c r="M269" s="27"/>
      <c r="N269" s="27"/>
      <c r="O269" s="27"/>
      <c r="P269" s="27"/>
      <c r="Q269" s="27"/>
      <c r="R269" s="80"/>
      <c r="S269" s="27"/>
      <c r="T269" s="27"/>
      <c r="U269" s="27"/>
      <c r="V269" s="27"/>
      <c r="W269" s="27"/>
      <c r="X269" s="27"/>
      <c r="Y269" s="27"/>
      <c r="Z269" s="27"/>
      <c r="AA269" s="27"/>
      <c r="AB269" s="27"/>
      <c r="AC269" s="27"/>
      <c r="AD269" s="27"/>
      <c r="AE269" s="27"/>
      <c r="AF269" s="27"/>
      <c r="AG269" s="27"/>
      <c r="AH269" s="27"/>
      <c r="AI269" s="27"/>
      <c r="AJ269" s="27"/>
      <c r="AK269" s="27"/>
      <c r="AL269" s="27"/>
    </row>
    <row r="270" spans="1:38">
      <c r="A270" s="27"/>
      <c r="B270" s="27"/>
      <c r="C270" s="27"/>
      <c r="D270" s="27"/>
      <c r="E270" s="27"/>
      <c r="F270" s="27"/>
      <c r="G270" s="27"/>
      <c r="H270" s="27"/>
      <c r="I270" s="27"/>
      <c r="J270" s="27"/>
      <c r="K270" s="27"/>
      <c r="L270" s="27"/>
      <c r="M270" s="27"/>
      <c r="N270" s="27"/>
      <c r="O270" s="27"/>
      <c r="P270" s="27"/>
      <c r="Q270" s="27"/>
      <c r="R270" s="80"/>
      <c r="S270" s="27"/>
      <c r="T270" s="27"/>
      <c r="U270" s="27"/>
      <c r="V270" s="27"/>
      <c r="W270" s="27"/>
      <c r="X270" s="27"/>
      <c r="Y270" s="27"/>
      <c r="Z270" s="27"/>
      <c r="AA270" s="27"/>
      <c r="AB270" s="27"/>
      <c r="AC270" s="27"/>
      <c r="AD270" s="27"/>
      <c r="AE270" s="27"/>
      <c r="AF270" s="27"/>
      <c r="AG270" s="27"/>
      <c r="AH270" s="27"/>
      <c r="AI270" s="27"/>
      <c r="AJ270" s="27"/>
      <c r="AK270" s="27"/>
      <c r="AL270" s="27"/>
    </row>
    <row r="271" spans="1:38">
      <c r="A271" s="27"/>
      <c r="B271" s="27"/>
      <c r="C271" s="27"/>
      <c r="D271" s="27"/>
      <c r="E271" s="27"/>
      <c r="F271" s="27"/>
      <c r="G271" s="27"/>
      <c r="H271" s="27"/>
      <c r="I271" s="27"/>
      <c r="J271" s="27"/>
      <c r="K271" s="27"/>
      <c r="L271" s="27"/>
      <c r="M271" s="27"/>
      <c r="N271" s="27"/>
      <c r="O271" s="27"/>
      <c r="P271" s="27"/>
      <c r="Q271" s="27"/>
      <c r="R271" s="80"/>
      <c r="S271" s="27"/>
      <c r="T271" s="27"/>
      <c r="U271" s="27"/>
      <c r="V271" s="27"/>
      <c r="W271" s="27"/>
      <c r="X271" s="27"/>
      <c r="Y271" s="27"/>
      <c r="Z271" s="27"/>
      <c r="AA271" s="27"/>
      <c r="AB271" s="27"/>
      <c r="AC271" s="27"/>
      <c r="AD271" s="27"/>
      <c r="AE271" s="27"/>
      <c r="AF271" s="27"/>
      <c r="AG271" s="27"/>
      <c r="AH271" s="27"/>
      <c r="AI271" s="27"/>
      <c r="AJ271" s="27"/>
      <c r="AK271" s="27"/>
      <c r="AL271" s="27"/>
    </row>
    <row r="272" spans="1:38">
      <c r="A272" s="27"/>
      <c r="B272" s="27"/>
      <c r="C272" s="27"/>
      <c r="D272" s="27"/>
      <c r="E272" s="27"/>
      <c r="F272" s="27"/>
      <c r="G272" s="27"/>
      <c r="H272" s="27"/>
      <c r="I272" s="27"/>
      <c r="J272" s="27"/>
      <c r="K272" s="27"/>
      <c r="L272" s="27"/>
      <c r="M272" s="27"/>
      <c r="N272" s="27"/>
      <c r="O272" s="27"/>
      <c r="P272" s="27"/>
      <c r="Q272" s="27"/>
      <c r="R272" s="80"/>
      <c r="S272" s="27"/>
      <c r="T272" s="27"/>
      <c r="U272" s="27"/>
      <c r="V272" s="27"/>
      <c r="W272" s="27"/>
      <c r="X272" s="27"/>
      <c r="Y272" s="27"/>
      <c r="Z272" s="27"/>
      <c r="AA272" s="27"/>
      <c r="AB272" s="27"/>
      <c r="AC272" s="27"/>
      <c r="AD272" s="27"/>
      <c r="AE272" s="27"/>
      <c r="AF272" s="27"/>
      <c r="AG272" s="27"/>
      <c r="AH272" s="27"/>
      <c r="AI272" s="27"/>
      <c r="AJ272" s="27"/>
      <c r="AK272" s="27"/>
      <c r="AL272" s="27"/>
    </row>
    <row r="273" spans="1:38">
      <c r="A273" s="27"/>
      <c r="B273" s="27"/>
      <c r="C273" s="27"/>
      <c r="D273" s="27"/>
      <c r="E273" s="27"/>
      <c r="F273" s="27"/>
      <c r="G273" s="27"/>
      <c r="H273" s="27"/>
      <c r="I273" s="27"/>
      <c r="J273" s="27"/>
      <c r="K273" s="27"/>
      <c r="L273" s="27"/>
      <c r="M273" s="27"/>
      <c r="N273" s="27"/>
      <c r="O273" s="27"/>
      <c r="P273" s="27"/>
      <c r="Q273" s="27"/>
      <c r="R273" s="80"/>
      <c r="S273" s="27"/>
      <c r="T273" s="27"/>
      <c r="U273" s="27"/>
      <c r="V273" s="27"/>
      <c r="W273" s="27"/>
      <c r="X273" s="27"/>
      <c r="Y273" s="27"/>
      <c r="Z273" s="27"/>
      <c r="AA273" s="27"/>
      <c r="AB273" s="27"/>
      <c r="AC273" s="27"/>
      <c r="AD273" s="27"/>
      <c r="AE273" s="27"/>
      <c r="AF273" s="27"/>
      <c r="AG273" s="27"/>
      <c r="AH273" s="27"/>
      <c r="AI273" s="27"/>
      <c r="AJ273" s="27"/>
      <c r="AK273" s="27"/>
      <c r="AL273" s="27"/>
    </row>
    <row r="274" spans="1:38">
      <c r="A274" s="27"/>
      <c r="B274" s="27"/>
      <c r="C274" s="27"/>
      <c r="D274" s="27"/>
      <c r="E274" s="27"/>
      <c r="F274" s="27"/>
      <c r="G274" s="27"/>
      <c r="H274" s="27"/>
      <c r="I274" s="27"/>
      <c r="J274" s="27"/>
      <c r="K274" s="27"/>
      <c r="L274" s="27"/>
      <c r="M274" s="27"/>
      <c r="N274" s="27"/>
      <c r="O274" s="27"/>
      <c r="P274" s="27"/>
      <c r="Q274" s="27"/>
      <c r="R274" s="80"/>
      <c r="S274" s="27"/>
      <c r="T274" s="27"/>
      <c r="U274" s="27"/>
      <c r="V274" s="27"/>
      <c r="W274" s="27"/>
      <c r="X274" s="27"/>
      <c r="Y274" s="27"/>
      <c r="Z274" s="27"/>
      <c r="AA274" s="27"/>
      <c r="AB274" s="27"/>
      <c r="AC274" s="27"/>
      <c r="AD274" s="27"/>
      <c r="AE274" s="27"/>
      <c r="AF274" s="27"/>
      <c r="AG274" s="27"/>
      <c r="AH274" s="27"/>
      <c r="AI274" s="27"/>
      <c r="AJ274" s="27"/>
      <c r="AK274" s="27"/>
      <c r="AL274" s="27"/>
    </row>
    <row r="275" spans="1:38">
      <c r="A275" s="27"/>
      <c r="B275" s="27"/>
      <c r="C275" s="27"/>
      <c r="D275" s="27"/>
      <c r="E275" s="27"/>
      <c r="F275" s="27"/>
      <c r="G275" s="27"/>
      <c r="H275" s="27"/>
      <c r="I275" s="27"/>
      <c r="J275" s="27"/>
      <c r="K275" s="27"/>
      <c r="L275" s="27"/>
      <c r="M275" s="27"/>
      <c r="N275" s="27"/>
      <c r="O275" s="27"/>
      <c r="P275" s="27"/>
      <c r="Q275" s="27"/>
      <c r="R275" s="80"/>
      <c r="S275" s="27"/>
      <c r="T275" s="27"/>
      <c r="U275" s="27"/>
      <c r="V275" s="27"/>
      <c r="W275" s="27"/>
      <c r="X275" s="27"/>
      <c r="Y275" s="27"/>
      <c r="Z275" s="27"/>
      <c r="AA275" s="27"/>
      <c r="AB275" s="27"/>
      <c r="AC275" s="27"/>
      <c r="AD275" s="27"/>
      <c r="AE275" s="27"/>
      <c r="AF275" s="27"/>
      <c r="AG275" s="27"/>
      <c r="AH275" s="27"/>
      <c r="AI275" s="27"/>
      <c r="AJ275" s="27"/>
      <c r="AK275" s="27"/>
      <c r="AL275" s="27"/>
    </row>
    <row r="276" spans="1:38">
      <c r="A276" s="27"/>
      <c r="B276" s="27"/>
      <c r="C276" s="27"/>
      <c r="D276" s="27"/>
      <c r="E276" s="27"/>
      <c r="F276" s="27"/>
      <c r="G276" s="27"/>
      <c r="H276" s="27"/>
      <c r="I276" s="27"/>
      <c r="J276" s="27"/>
      <c r="K276" s="27"/>
      <c r="L276" s="27"/>
      <c r="M276" s="27"/>
      <c r="N276" s="27"/>
      <c r="O276" s="27"/>
      <c r="P276" s="27"/>
      <c r="Q276" s="27"/>
      <c r="R276" s="80"/>
      <c r="S276" s="27"/>
      <c r="T276" s="27"/>
      <c r="U276" s="27"/>
      <c r="V276" s="27"/>
      <c r="W276" s="27"/>
      <c r="X276" s="27"/>
      <c r="Y276" s="27"/>
      <c r="Z276" s="27"/>
      <c r="AA276" s="27"/>
      <c r="AB276" s="27"/>
      <c r="AC276" s="27"/>
      <c r="AD276" s="27"/>
      <c r="AE276" s="27"/>
      <c r="AF276" s="27"/>
      <c r="AG276" s="27"/>
      <c r="AH276" s="27"/>
      <c r="AI276" s="27"/>
      <c r="AJ276" s="27"/>
      <c r="AK276" s="27"/>
      <c r="AL276" s="27"/>
    </row>
    <row r="277" spans="1:38">
      <c r="A277" s="27"/>
      <c r="B277" s="27"/>
      <c r="C277" s="27"/>
      <c r="D277" s="27"/>
      <c r="E277" s="27"/>
      <c r="F277" s="27"/>
      <c r="G277" s="27"/>
      <c r="H277" s="27"/>
      <c r="I277" s="27"/>
      <c r="J277" s="27"/>
      <c r="K277" s="27"/>
      <c r="L277" s="27"/>
      <c r="M277" s="27"/>
      <c r="N277" s="27"/>
      <c r="O277" s="27"/>
      <c r="P277" s="27"/>
      <c r="Q277" s="27"/>
      <c r="R277" s="80"/>
      <c r="S277" s="27"/>
      <c r="T277" s="27"/>
      <c r="U277" s="27"/>
      <c r="V277" s="27"/>
      <c r="W277" s="27"/>
      <c r="X277" s="27"/>
      <c r="Y277" s="27"/>
      <c r="Z277" s="27"/>
      <c r="AA277" s="27"/>
      <c r="AB277" s="27"/>
      <c r="AC277" s="27"/>
      <c r="AD277" s="27"/>
      <c r="AE277" s="27"/>
      <c r="AF277" s="27"/>
      <c r="AG277" s="27"/>
      <c r="AH277" s="27"/>
      <c r="AI277" s="27"/>
      <c r="AJ277" s="27"/>
      <c r="AK277" s="27"/>
      <c r="AL277" s="27"/>
    </row>
    <row r="278" spans="1:38">
      <c r="A278" s="27"/>
      <c r="B278" s="27"/>
      <c r="C278" s="27"/>
      <c r="D278" s="27"/>
      <c r="E278" s="27"/>
      <c r="F278" s="27"/>
      <c r="G278" s="27"/>
      <c r="H278" s="27"/>
      <c r="I278" s="27"/>
      <c r="J278" s="27"/>
      <c r="K278" s="27"/>
      <c r="L278" s="27"/>
      <c r="M278" s="27"/>
      <c r="N278" s="27"/>
      <c r="O278" s="27"/>
      <c r="P278" s="27"/>
      <c r="Q278" s="27"/>
      <c r="R278" s="80"/>
      <c r="S278" s="27"/>
      <c r="T278" s="27"/>
      <c r="U278" s="27"/>
      <c r="V278" s="27"/>
      <c r="W278" s="27"/>
      <c r="X278" s="27"/>
      <c r="Y278" s="27"/>
      <c r="Z278" s="27"/>
      <c r="AA278" s="27"/>
      <c r="AB278" s="27"/>
      <c r="AC278" s="27"/>
      <c r="AD278" s="27"/>
      <c r="AE278" s="27"/>
      <c r="AF278" s="27"/>
      <c r="AG278" s="27"/>
      <c r="AH278" s="27"/>
      <c r="AI278" s="27"/>
      <c r="AJ278" s="27"/>
      <c r="AK278" s="27"/>
      <c r="AL278" s="27"/>
    </row>
    <row r="279" spans="1:38">
      <c r="A279" s="27"/>
      <c r="B279" s="27"/>
      <c r="C279" s="27"/>
      <c r="D279" s="27"/>
      <c r="E279" s="27"/>
      <c r="F279" s="27"/>
      <c r="G279" s="27"/>
      <c r="H279" s="27"/>
      <c r="I279" s="27"/>
      <c r="J279" s="27"/>
      <c r="K279" s="27"/>
      <c r="L279" s="27"/>
      <c r="M279" s="27"/>
      <c r="N279" s="27"/>
      <c r="O279" s="27"/>
      <c r="P279" s="27"/>
      <c r="Q279" s="27"/>
      <c r="R279" s="80"/>
      <c r="S279" s="27"/>
      <c r="T279" s="27"/>
      <c r="U279" s="27"/>
      <c r="V279" s="27"/>
      <c r="W279" s="27"/>
      <c r="X279" s="27"/>
      <c r="Y279" s="27"/>
      <c r="Z279" s="27"/>
      <c r="AA279" s="27"/>
      <c r="AB279" s="27"/>
      <c r="AC279" s="27"/>
      <c r="AD279" s="27"/>
      <c r="AE279" s="27"/>
      <c r="AF279" s="27"/>
      <c r="AG279" s="27"/>
      <c r="AH279" s="27"/>
      <c r="AI279" s="27"/>
      <c r="AJ279" s="27"/>
      <c r="AK279" s="27"/>
      <c r="AL279" s="27"/>
    </row>
    <row r="280" spans="1:38">
      <c r="A280" s="27"/>
      <c r="B280" s="27"/>
      <c r="C280" s="27"/>
      <c r="D280" s="27"/>
      <c r="E280" s="27"/>
      <c r="F280" s="27"/>
      <c r="G280" s="27"/>
      <c r="H280" s="27"/>
      <c r="I280" s="27"/>
      <c r="J280" s="27"/>
      <c r="K280" s="27"/>
      <c r="L280" s="27"/>
      <c r="M280" s="27"/>
      <c r="N280" s="27"/>
      <c r="O280" s="27"/>
      <c r="P280" s="27"/>
      <c r="Q280" s="27"/>
      <c r="R280" s="80"/>
      <c r="S280" s="27"/>
      <c r="T280" s="27"/>
      <c r="U280" s="27"/>
      <c r="V280" s="27"/>
      <c r="W280" s="27"/>
      <c r="X280" s="27"/>
      <c r="Y280" s="27"/>
      <c r="Z280" s="27"/>
      <c r="AA280" s="27"/>
      <c r="AB280" s="27"/>
      <c r="AC280" s="27"/>
      <c r="AD280" s="27"/>
      <c r="AE280" s="27"/>
      <c r="AF280" s="27"/>
      <c r="AG280" s="27"/>
      <c r="AH280" s="27"/>
      <c r="AI280" s="27"/>
      <c r="AJ280" s="27"/>
      <c r="AK280" s="27"/>
      <c r="AL280" s="27"/>
    </row>
    <row r="281" spans="1:38">
      <c r="A281" s="27"/>
      <c r="B281" s="27"/>
      <c r="C281" s="27"/>
      <c r="D281" s="27"/>
      <c r="E281" s="27"/>
      <c r="F281" s="27"/>
      <c r="G281" s="27"/>
      <c r="H281" s="27"/>
      <c r="I281" s="27"/>
      <c r="J281" s="27"/>
      <c r="K281" s="27"/>
      <c r="L281" s="27"/>
      <c r="M281" s="27"/>
      <c r="N281" s="27"/>
      <c r="O281" s="27"/>
      <c r="P281" s="27"/>
      <c r="Q281" s="27"/>
      <c r="R281" s="80"/>
      <c r="S281" s="27"/>
      <c r="T281" s="27"/>
      <c r="U281" s="27"/>
      <c r="V281" s="27"/>
      <c r="W281" s="27"/>
      <c r="X281" s="27"/>
      <c r="Y281" s="27"/>
      <c r="Z281" s="27"/>
      <c r="AA281" s="27"/>
      <c r="AB281" s="27"/>
      <c r="AC281" s="27"/>
      <c r="AD281" s="27"/>
      <c r="AE281" s="27"/>
      <c r="AF281" s="27"/>
      <c r="AG281" s="27"/>
      <c r="AH281" s="27"/>
      <c r="AI281" s="27"/>
      <c r="AJ281" s="27"/>
      <c r="AK281" s="27"/>
      <c r="AL281" s="27"/>
    </row>
    <row r="282" spans="1:38">
      <c r="A282" s="27"/>
      <c r="B282" s="27"/>
      <c r="C282" s="27"/>
      <c r="D282" s="27"/>
      <c r="E282" s="27"/>
      <c r="F282" s="27"/>
      <c r="G282" s="27"/>
      <c r="H282" s="27"/>
      <c r="I282" s="27"/>
      <c r="J282" s="27"/>
      <c r="K282" s="27"/>
      <c r="L282" s="27"/>
      <c r="M282" s="27"/>
      <c r="N282" s="27"/>
      <c r="O282" s="27"/>
      <c r="P282" s="27"/>
      <c r="Q282" s="27"/>
      <c r="R282" s="80"/>
      <c r="S282" s="27"/>
      <c r="T282" s="27"/>
      <c r="U282" s="27"/>
      <c r="V282" s="27"/>
      <c r="W282" s="27"/>
      <c r="X282" s="27"/>
      <c r="Y282" s="27"/>
      <c r="Z282" s="27"/>
      <c r="AA282" s="27"/>
      <c r="AB282" s="27"/>
      <c r="AC282" s="27"/>
      <c r="AD282" s="27"/>
      <c r="AE282" s="27"/>
      <c r="AF282" s="27"/>
      <c r="AG282" s="27"/>
      <c r="AH282" s="27"/>
      <c r="AI282" s="27"/>
      <c r="AJ282" s="27"/>
      <c r="AK282" s="27"/>
      <c r="AL282" s="27"/>
    </row>
    <row r="283" spans="1:38">
      <c r="A283" s="27"/>
      <c r="B283" s="27"/>
      <c r="C283" s="27"/>
      <c r="D283" s="27"/>
      <c r="E283" s="27"/>
      <c r="F283" s="27"/>
      <c r="G283" s="27"/>
      <c r="H283" s="27"/>
      <c r="I283" s="27"/>
      <c r="J283" s="27"/>
      <c r="K283" s="27"/>
      <c r="L283" s="27"/>
      <c r="M283" s="27"/>
      <c r="N283" s="27"/>
      <c r="O283" s="27"/>
      <c r="P283" s="27"/>
      <c r="Q283" s="27"/>
      <c r="R283" s="80"/>
      <c r="S283" s="27"/>
      <c r="T283" s="27"/>
      <c r="U283" s="27"/>
      <c r="V283" s="27"/>
      <c r="W283" s="27"/>
      <c r="X283" s="27"/>
      <c r="Y283" s="27"/>
      <c r="Z283" s="27"/>
      <c r="AA283" s="27"/>
      <c r="AB283" s="27"/>
      <c r="AC283" s="27"/>
      <c r="AD283" s="27"/>
      <c r="AE283" s="27"/>
      <c r="AF283" s="27"/>
      <c r="AG283" s="27"/>
      <c r="AH283" s="27"/>
      <c r="AI283" s="27"/>
      <c r="AJ283" s="27"/>
      <c r="AK283" s="27"/>
      <c r="AL283" s="27"/>
    </row>
    <row r="284" spans="1:38">
      <c r="A284" s="27"/>
      <c r="B284" s="27"/>
      <c r="C284" s="27"/>
      <c r="D284" s="27"/>
      <c r="E284" s="27"/>
      <c r="F284" s="27"/>
      <c r="G284" s="27"/>
      <c r="H284" s="27"/>
      <c r="I284" s="27"/>
      <c r="J284" s="27"/>
      <c r="K284" s="27"/>
      <c r="L284" s="27"/>
      <c r="M284" s="27"/>
      <c r="N284" s="27"/>
      <c r="O284" s="27"/>
      <c r="P284" s="27"/>
      <c r="Q284" s="27"/>
      <c r="R284" s="80"/>
      <c r="S284" s="27"/>
      <c r="T284" s="27"/>
      <c r="U284" s="27"/>
      <c r="V284" s="27"/>
      <c r="W284" s="27"/>
      <c r="X284" s="27"/>
      <c r="Y284" s="27"/>
      <c r="Z284" s="27"/>
      <c r="AA284" s="27"/>
      <c r="AB284" s="27"/>
      <c r="AC284" s="27"/>
      <c r="AD284" s="27"/>
      <c r="AE284" s="27"/>
      <c r="AF284" s="27"/>
      <c r="AG284" s="27"/>
      <c r="AH284" s="27"/>
      <c r="AI284" s="27"/>
      <c r="AJ284" s="27"/>
      <c r="AK284" s="27"/>
      <c r="AL284" s="27"/>
    </row>
    <row r="285" spans="1:38">
      <c r="A285" s="27"/>
      <c r="B285" s="27"/>
      <c r="C285" s="27"/>
      <c r="D285" s="27"/>
      <c r="E285" s="27"/>
      <c r="F285" s="27"/>
      <c r="G285" s="27"/>
      <c r="H285" s="27"/>
      <c r="I285" s="27"/>
      <c r="J285" s="27"/>
      <c r="K285" s="27"/>
      <c r="L285" s="27"/>
      <c r="M285" s="27"/>
      <c r="N285" s="27"/>
      <c r="O285" s="27"/>
      <c r="P285" s="27"/>
      <c r="Q285" s="27"/>
      <c r="R285" s="80"/>
      <c r="S285" s="27"/>
      <c r="T285" s="27"/>
      <c r="U285" s="27"/>
      <c r="V285" s="27"/>
      <c r="W285" s="27"/>
      <c r="X285" s="27"/>
      <c r="Y285" s="27"/>
      <c r="Z285" s="27"/>
      <c r="AA285" s="27"/>
      <c r="AB285" s="27"/>
      <c r="AC285" s="27"/>
      <c r="AD285" s="27"/>
      <c r="AE285" s="27"/>
      <c r="AF285" s="27"/>
      <c r="AG285" s="27"/>
      <c r="AH285" s="27"/>
      <c r="AI285" s="27"/>
      <c r="AJ285" s="27"/>
      <c r="AK285" s="27"/>
      <c r="AL285" s="27"/>
    </row>
    <row r="286" spans="1:38">
      <c r="A286" s="27"/>
      <c r="B286" s="27"/>
      <c r="C286" s="27"/>
      <c r="D286" s="27"/>
      <c r="E286" s="27"/>
      <c r="F286" s="27"/>
      <c r="G286" s="27"/>
      <c r="H286" s="27"/>
      <c r="I286" s="27"/>
      <c r="J286" s="27"/>
      <c r="K286" s="27"/>
      <c r="L286" s="27"/>
      <c r="M286" s="27"/>
      <c r="N286" s="27"/>
      <c r="O286" s="27"/>
      <c r="P286" s="27"/>
      <c r="Q286" s="27"/>
      <c r="R286" s="80"/>
      <c r="S286" s="27"/>
      <c r="T286" s="27"/>
      <c r="U286" s="27"/>
      <c r="V286" s="27"/>
      <c r="W286" s="27"/>
      <c r="X286" s="27"/>
      <c r="Y286" s="27"/>
      <c r="Z286" s="27"/>
      <c r="AA286" s="27"/>
      <c r="AB286" s="27"/>
      <c r="AC286" s="27"/>
      <c r="AD286" s="27"/>
      <c r="AE286" s="27"/>
      <c r="AF286" s="27"/>
      <c r="AG286" s="27"/>
      <c r="AH286" s="27"/>
      <c r="AI286" s="27"/>
      <c r="AJ286" s="27"/>
      <c r="AK286" s="27"/>
      <c r="AL286" s="27"/>
    </row>
    <row r="287" spans="1:38">
      <c r="A287" s="27"/>
      <c r="B287" s="27"/>
      <c r="C287" s="27"/>
      <c r="D287" s="27"/>
      <c r="E287" s="27"/>
      <c r="F287" s="27"/>
      <c r="G287" s="27"/>
      <c r="H287" s="27"/>
      <c r="I287" s="27"/>
      <c r="J287" s="27"/>
      <c r="K287" s="27"/>
      <c r="L287" s="27"/>
      <c r="M287" s="27"/>
      <c r="N287" s="27"/>
      <c r="O287" s="27"/>
      <c r="P287" s="27"/>
      <c r="Q287" s="27"/>
      <c r="R287" s="80"/>
      <c r="S287" s="27"/>
      <c r="T287" s="27"/>
      <c r="U287" s="27"/>
      <c r="V287" s="27"/>
      <c r="W287" s="27"/>
      <c r="X287" s="27"/>
      <c r="Y287" s="27"/>
      <c r="Z287" s="27"/>
      <c r="AA287" s="27"/>
      <c r="AB287" s="27"/>
      <c r="AC287" s="27"/>
      <c r="AD287" s="27"/>
      <c r="AE287" s="27"/>
      <c r="AF287" s="27"/>
      <c r="AG287" s="27"/>
      <c r="AH287" s="27"/>
      <c r="AI287" s="27"/>
      <c r="AJ287" s="27"/>
      <c r="AK287" s="27"/>
      <c r="AL287" s="27"/>
    </row>
    <row r="288" spans="1:38">
      <c r="A288" s="27"/>
      <c r="B288" s="27"/>
      <c r="C288" s="27"/>
      <c r="D288" s="27"/>
      <c r="E288" s="27"/>
      <c r="F288" s="27"/>
      <c r="G288" s="27"/>
      <c r="H288" s="27"/>
      <c r="I288" s="27"/>
      <c r="J288" s="27"/>
      <c r="K288" s="27"/>
      <c r="L288" s="27"/>
      <c r="M288" s="27"/>
      <c r="N288" s="27"/>
      <c r="O288" s="27"/>
      <c r="P288" s="27"/>
      <c r="Q288" s="27"/>
      <c r="R288" s="80"/>
      <c r="S288" s="27"/>
      <c r="T288" s="27"/>
      <c r="U288" s="27"/>
      <c r="V288" s="27"/>
      <c r="W288" s="27"/>
      <c r="X288" s="27"/>
      <c r="Y288" s="27"/>
      <c r="Z288" s="27"/>
      <c r="AA288" s="27"/>
      <c r="AB288" s="27"/>
      <c r="AC288" s="27"/>
      <c r="AD288" s="27"/>
      <c r="AE288" s="27"/>
      <c r="AF288" s="27"/>
      <c r="AG288" s="27"/>
      <c r="AH288" s="27"/>
      <c r="AI288" s="27"/>
      <c r="AJ288" s="27"/>
      <c r="AK288" s="27"/>
      <c r="AL288" s="27"/>
    </row>
    <row r="289" spans="1:38">
      <c r="A289" s="27"/>
      <c r="B289" s="27"/>
      <c r="C289" s="27"/>
      <c r="D289" s="27"/>
      <c r="E289" s="27"/>
      <c r="F289" s="27"/>
      <c r="G289" s="27"/>
      <c r="H289" s="27"/>
      <c r="I289" s="27"/>
      <c r="J289" s="27"/>
      <c r="K289" s="27"/>
      <c r="L289" s="27"/>
      <c r="M289" s="27"/>
      <c r="N289" s="27"/>
      <c r="O289" s="27"/>
      <c r="P289" s="27"/>
      <c r="Q289" s="27"/>
      <c r="R289" s="80"/>
      <c r="S289" s="27"/>
      <c r="T289" s="27"/>
      <c r="U289" s="27"/>
      <c r="V289" s="27"/>
      <c r="W289" s="27"/>
      <c r="X289" s="27"/>
      <c r="Y289" s="27"/>
      <c r="Z289" s="27"/>
      <c r="AA289" s="27"/>
      <c r="AB289" s="27"/>
      <c r="AC289" s="27"/>
      <c r="AD289" s="27"/>
      <c r="AE289" s="27"/>
      <c r="AF289" s="27"/>
      <c r="AG289" s="27"/>
      <c r="AH289" s="27"/>
      <c r="AI289" s="27"/>
      <c r="AJ289" s="27"/>
      <c r="AK289" s="27"/>
      <c r="AL289" s="27"/>
    </row>
    <row r="290" spans="1:38">
      <c r="A290" s="27"/>
      <c r="B290" s="27"/>
      <c r="C290" s="27"/>
      <c r="D290" s="27"/>
      <c r="E290" s="27"/>
      <c r="F290" s="27"/>
      <c r="G290" s="27"/>
      <c r="H290" s="27"/>
      <c r="I290" s="27"/>
      <c r="J290" s="27"/>
      <c r="K290" s="27"/>
      <c r="L290" s="27"/>
      <c r="M290" s="27"/>
      <c r="N290" s="27"/>
      <c r="O290" s="27"/>
      <c r="P290" s="27"/>
      <c r="Q290" s="27"/>
      <c r="R290" s="80"/>
      <c r="S290" s="27"/>
      <c r="T290" s="27"/>
      <c r="U290" s="27"/>
      <c r="V290" s="27"/>
      <c r="W290" s="27"/>
      <c r="X290" s="27"/>
      <c r="Y290" s="27"/>
      <c r="Z290" s="27"/>
      <c r="AA290" s="27"/>
      <c r="AB290" s="27"/>
      <c r="AC290" s="27"/>
      <c r="AD290" s="27"/>
      <c r="AE290" s="27"/>
      <c r="AF290" s="27"/>
      <c r="AG290" s="27"/>
      <c r="AH290" s="27"/>
      <c r="AI290" s="27"/>
      <c r="AJ290" s="27"/>
      <c r="AK290" s="27"/>
      <c r="AL290" s="27"/>
    </row>
    <row r="291" spans="1:38">
      <c r="A291" s="27"/>
      <c r="B291" s="27"/>
      <c r="C291" s="27"/>
      <c r="D291" s="27"/>
      <c r="E291" s="27"/>
      <c r="F291" s="27"/>
      <c r="G291" s="27"/>
      <c r="H291" s="27"/>
      <c r="I291" s="27"/>
      <c r="J291" s="27"/>
      <c r="K291" s="27"/>
      <c r="L291" s="27"/>
      <c r="M291" s="27"/>
      <c r="N291" s="27"/>
      <c r="O291" s="27"/>
      <c r="P291" s="27"/>
      <c r="Q291" s="27"/>
      <c r="R291" s="80"/>
      <c r="S291" s="27"/>
      <c r="T291" s="27"/>
      <c r="U291" s="27"/>
      <c r="V291" s="27"/>
      <c r="W291" s="27"/>
      <c r="X291" s="27"/>
      <c r="Y291" s="27"/>
      <c r="Z291" s="27"/>
      <c r="AA291" s="27"/>
      <c r="AB291" s="27"/>
      <c r="AC291" s="27"/>
      <c r="AD291" s="27"/>
      <c r="AE291" s="27"/>
      <c r="AF291" s="27"/>
      <c r="AG291" s="27"/>
      <c r="AH291" s="27"/>
      <c r="AI291" s="27"/>
      <c r="AJ291" s="27"/>
      <c r="AK291" s="27"/>
      <c r="AL291" s="27"/>
    </row>
    <row r="292" spans="1:38">
      <c r="A292" s="27"/>
      <c r="B292" s="27"/>
      <c r="C292" s="27"/>
      <c r="D292" s="27"/>
      <c r="E292" s="27"/>
      <c r="F292" s="27"/>
      <c r="G292" s="27"/>
      <c r="H292" s="27"/>
      <c r="I292" s="27"/>
      <c r="J292" s="27"/>
      <c r="K292" s="27"/>
      <c r="L292" s="27"/>
      <c r="M292" s="27"/>
      <c r="N292" s="27"/>
      <c r="O292" s="27"/>
      <c r="P292" s="27"/>
      <c r="Q292" s="27"/>
      <c r="R292" s="80"/>
      <c r="S292" s="27"/>
      <c r="T292" s="27"/>
      <c r="U292" s="27"/>
      <c r="V292" s="27"/>
      <c r="W292" s="27"/>
      <c r="X292" s="27"/>
      <c r="Y292" s="27"/>
      <c r="Z292" s="27"/>
      <c r="AA292" s="27"/>
      <c r="AB292" s="27"/>
      <c r="AC292" s="27"/>
      <c r="AD292" s="27"/>
      <c r="AE292" s="27"/>
      <c r="AF292" s="27"/>
      <c r="AG292" s="27"/>
      <c r="AH292" s="27"/>
      <c r="AI292" s="27"/>
      <c r="AJ292" s="27"/>
      <c r="AK292" s="27"/>
      <c r="AL292" s="27"/>
    </row>
    <row r="293" spans="1:38">
      <c r="A293" s="27"/>
      <c r="B293" s="27"/>
      <c r="C293" s="27"/>
      <c r="D293" s="27"/>
      <c r="E293" s="27"/>
      <c r="F293" s="27"/>
      <c r="G293" s="27"/>
      <c r="H293" s="27"/>
      <c r="I293" s="27"/>
      <c r="J293" s="27"/>
      <c r="K293" s="27"/>
      <c r="L293" s="27"/>
      <c r="M293" s="27"/>
      <c r="N293" s="27"/>
      <c r="O293" s="27"/>
      <c r="P293" s="27"/>
      <c r="Q293" s="27"/>
      <c r="R293" s="80"/>
      <c r="S293" s="27"/>
      <c r="T293" s="27"/>
      <c r="U293" s="27"/>
      <c r="V293" s="27"/>
      <c r="W293" s="27"/>
      <c r="X293" s="27"/>
      <c r="Y293" s="27"/>
      <c r="Z293" s="27"/>
      <c r="AA293" s="27"/>
      <c r="AB293" s="27"/>
      <c r="AC293" s="27"/>
      <c r="AD293" s="27"/>
      <c r="AE293" s="27"/>
      <c r="AF293" s="27"/>
      <c r="AG293" s="27"/>
      <c r="AH293" s="27"/>
      <c r="AI293" s="27"/>
      <c r="AJ293" s="27"/>
      <c r="AK293" s="27"/>
      <c r="AL293" s="27"/>
    </row>
    <row r="294" spans="1:38">
      <c r="A294" s="27"/>
      <c r="B294" s="27"/>
      <c r="C294" s="27"/>
      <c r="D294" s="27"/>
      <c r="E294" s="27"/>
      <c r="F294" s="27"/>
      <c r="G294" s="27"/>
      <c r="H294" s="27"/>
      <c r="I294" s="27"/>
      <c r="J294" s="27"/>
      <c r="K294" s="27"/>
      <c r="L294" s="27"/>
      <c r="M294" s="27"/>
      <c r="N294" s="27"/>
      <c r="O294" s="27"/>
      <c r="P294" s="27"/>
      <c r="Q294" s="27"/>
      <c r="R294" s="80"/>
      <c r="S294" s="27"/>
      <c r="T294" s="27"/>
      <c r="U294" s="27"/>
      <c r="V294" s="27"/>
      <c r="W294" s="27"/>
      <c r="X294" s="27"/>
      <c r="Y294" s="27"/>
      <c r="Z294" s="27"/>
      <c r="AA294" s="27"/>
      <c r="AB294" s="27"/>
      <c r="AC294" s="27"/>
      <c r="AD294" s="27"/>
      <c r="AE294" s="27"/>
      <c r="AF294" s="27"/>
      <c r="AG294" s="27"/>
      <c r="AH294" s="27"/>
      <c r="AI294" s="27"/>
      <c r="AJ294" s="27"/>
      <c r="AK294" s="27"/>
      <c r="AL294" s="27"/>
    </row>
    <row r="295" spans="1:38">
      <c r="A295" s="27"/>
      <c r="B295" s="27"/>
      <c r="C295" s="27"/>
      <c r="D295" s="27"/>
      <c r="E295" s="27"/>
      <c r="F295" s="27"/>
      <c r="G295" s="27"/>
      <c r="H295" s="27"/>
      <c r="I295" s="27"/>
      <c r="J295" s="27"/>
      <c r="K295" s="27"/>
      <c r="L295" s="27"/>
      <c r="M295" s="27"/>
      <c r="N295" s="27"/>
      <c r="O295" s="27"/>
      <c r="P295" s="27"/>
      <c r="Q295" s="27"/>
      <c r="R295" s="80"/>
      <c r="S295" s="27"/>
      <c r="T295" s="27"/>
      <c r="U295" s="27"/>
      <c r="V295" s="27"/>
      <c r="W295" s="27"/>
      <c r="X295" s="27"/>
      <c r="Y295" s="27"/>
      <c r="Z295" s="27"/>
      <c r="AA295" s="27"/>
      <c r="AB295" s="27"/>
      <c r="AC295" s="27"/>
      <c r="AD295" s="27"/>
      <c r="AE295" s="27"/>
      <c r="AF295" s="27"/>
      <c r="AG295" s="27"/>
      <c r="AH295" s="27"/>
      <c r="AI295" s="27"/>
      <c r="AJ295" s="27"/>
      <c r="AK295" s="27"/>
      <c r="AL295" s="27"/>
    </row>
    <row r="296" spans="1:38">
      <c r="A296" s="27"/>
      <c r="B296" s="27"/>
      <c r="C296" s="27"/>
      <c r="D296" s="27"/>
      <c r="E296" s="27"/>
      <c r="F296" s="27"/>
      <c r="G296" s="27"/>
      <c r="H296" s="27"/>
      <c r="I296" s="27"/>
      <c r="J296" s="27"/>
      <c r="K296" s="27"/>
      <c r="L296" s="27"/>
      <c r="M296" s="27"/>
      <c r="N296" s="27"/>
      <c r="O296" s="27"/>
      <c r="P296" s="27"/>
      <c r="Q296" s="27"/>
      <c r="R296" s="80"/>
      <c r="S296" s="27"/>
      <c r="T296" s="27"/>
      <c r="U296" s="27"/>
      <c r="V296" s="27"/>
      <c r="W296" s="27"/>
      <c r="X296" s="27"/>
      <c r="Y296" s="27"/>
      <c r="Z296" s="27"/>
      <c r="AA296" s="27"/>
      <c r="AB296" s="27"/>
      <c r="AC296" s="27"/>
      <c r="AD296" s="27"/>
      <c r="AE296" s="27"/>
      <c r="AF296" s="27"/>
      <c r="AG296" s="27"/>
      <c r="AH296" s="27"/>
      <c r="AI296" s="27"/>
      <c r="AJ296" s="27"/>
      <c r="AK296" s="27"/>
      <c r="AL296" s="27"/>
    </row>
    <row r="297" spans="1:38">
      <c r="A297" s="27"/>
      <c r="B297" s="27"/>
      <c r="C297" s="27"/>
      <c r="D297" s="27"/>
      <c r="E297" s="27"/>
      <c r="F297" s="27"/>
      <c r="G297" s="27"/>
      <c r="H297" s="27"/>
      <c r="I297" s="27"/>
      <c r="J297" s="27"/>
      <c r="K297" s="27"/>
      <c r="L297" s="27"/>
      <c r="M297" s="27"/>
      <c r="N297" s="27"/>
      <c r="O297" s="27"/>
      <c r="P297" s="27"/>
      <c r="Q297" s="27"/>
      <c r="R297" s="80"/>
      <c r="S297" s="27"/>
      <c r="T297" s="27"/>
      <c r="U297" s="27"/>
      <c r="V297" s="27"/>
      <c r="W297" s="27"/>
      <c r="X297" s="27"/>
      <c r="Y297" s="27"/>
      <c r="Z297" s="27"/>
      <c r="AA297" s="27"/>
      <c r="AB297" s="27"/>
      <c r="AC297" s="27"/>
      <c r="AD297" s="27"/>
      <c r="AE297" s="27"/>
      <c r="AF297" s="27"/>
      <c r="AG297" s="27"/>
      <c r="AH297" s="27"/>
      <c r="AI297" s="27"/>
      <c r="AJ297" s="27"/>
      <c r="AK297" s="27"/>
      <c r="AL297" s="27"/>
    </row>
    <row r="298" spans="1:38">
      <c r="A298" s="27"/>
      <c r="B298" s="27"/>
      <c r="C298" s="27"/>
      <c r="D298" s="27"/>
      <c r="E298" s="27"/>
      <c r="F298" s="27"/>
      <c r="G298" s="27"/>
      <c r="H298" s="27"/>
      <c r="I298" s="27"/>
      <c r="J298" s="27"/>
      <c r="K298" s="27"/>
      <c r="L298" s="27"/>
      <c r="M298" s="27"/>
      <c r="N298" s="27"/>
      <c r="O298" s="27"/>
      <c r="P298" s="27"/>
      <c r="Q298" s="27"/>
      <c r="R298" s="80"/>
      <c r="S298" s="27"/>
      <c r="T298" s="27"/>
      <c r="U298" s="27"/>
      <c r="V298" s="27"/>
      <c r="W298" s="27"/>
      <c r="X298" s="27"/>
      <c r="Y298" s="27"/>
      <c r="Z298" s="27"/>
      <c r="AA298" s="27"/>
      <c r="AB298" s="27"/>
      <c r="AC298" s="27"/>
      <c r="AD298" s="27"/>
      <c r="AE298" s="27"/>
      <c r="AF298" s="27"/>
      <c r="AG298" s="27"/>
      <c r="AH298" s="27"/>
      <c r="AI298" s="27"/>
      <c r="AJ298" s="27"/>
      <c r="AK298" s="27"/>
      <c r="AL298" s="27"/>
    </row>
    <row r="299" spans="1:38">
      <c r="A299" s="27"/>
      <c r="B299" s="27"/>
      <c r="C299" s="27"/>
      <c r="D299" s="27"/>
      <c r="E299" s="27"/>
      <c r="F299" s="27"/>
      <c r="G299" s="27"/>
      <c r="H299" s="27"/>
      <c r="I299" s="27"/>
      <c r="J299" s="27"/>
      <c r="K299" s="27"/>
      <c r="L299" s="27"/>
      <c r="M299" s="27"/>
      <c r="N299" s="27"/>
      <c r="O299" s="27"/>
      <c r="P299" s="27"/>
      <c r="Q299" s="27"/>
      <c r="R299" s="80"/>
      <c r="S299" s="27"/>
      <c r="T299" s="27"/>
      <c r="U299" s="27"/>
      <c r="V299" s="27"/>
      <c r="W299" s="27"/>
      <c r="X299" s="27"/>
      <c r="Y299" s="27"/>
      <c r="Z299" s="27"/>
      <c r="AA299" s="27"/>
      <c r="AB299" s="27"/>
      <c r="AC299" s="27"/>
      <c r="AD299" s="27"/>
      <c r="AE299" s="27"/>
      <c r="AF299" s="27"/>
      <c r="AG299" s="27"/>
      <c r="AH299" s="27"/>
      <c r="AI299" s="27"/>
      <c r="AJ299" s="27"/>
      <c r="AK299" s="27"/>
      <c r="AL299" s="27"/>
    </row>
    <row r="300" spans="1:38">
      <c r="A300" s="27"/>
      <c r="B300" s="27"/>
      <c r="C300" s="27"/>
      <c r="D300" s="27"/>
      <c r="E300" s="27"/>
      <c r="F300" s="27"/>
      <c r="G300" s="27"/>
      <c r="H300" s="27"/>
      <c r="I300" s="27"/>
      <c r="J300" s="27"/>
      <c r="K300" s="27"/>
      <c r="L300" s="27"/>
      <c r="M300" s="27"/>
      <c r="N300" s="27"/>
      <c r="O300" s="27"/>
      <c r="P300" s="27"/>
      <c r="Q300" s="27"/>
      <c r="R300" s="80"/>
      <c r="S300" s="27"/>
      <c r="T300" s="27"/>
      <c r="U300" s="27"/>
      <c r="V300" s="27"/>
      <c r="W300" s="27"/>
      <c r="X300" s="27"/>
      <c r="Y300" s="27"/>
      <c r="Z300" s="27"/>
      <c r="AA300" s="27"/>
      <c r="AB300" s="27"/>
      <c r="AC300" s="27"/>
      <c r="AD300" s="27"/>
      <c r="AE300" s="27"/>
      <c r="AF300" s="27"/>
      <c r="AG300" s="27"/>
      <c r="AH300" s="27"/>
      <c r="AI300" s="27"/>
      <c r="AJ300" s="27"/>
      <c r="AK300" s="27"/>
      <c r="AL300" s="27"/>
    </row>
    <row r="301" spans="1:38">
      <c r="A301" s="27"/>
      <c r="B301" s="27"/>
      <c r="C301" s="27"/>
      <c r="D301" s="27"/>
      <c r="E301" s="27"/>
      <c r="F301" s="27"/>
      <c r="G301" s="27"/>
      <c r="H301" s="27"/>
      <c r="I301" s="27"/>
      <c r="J301" s="27"/>
      <c r="K301" s="27"/>
      <c r="L301" s="27"/>
      <c r="M301" s="27"/>
      <c r="N301" s="27"/>
      <c r="O301" s="27"/>
      <c r="P301" s="27"/>
      <c r="Q301" s="27"/>
      <c r="R301" s="80"/>
      <c r="S301" s="27"/>
      <c r="T301" s="27"/>
      <c r="U301" s="27"/>
      <c r="V301" s="27"/>
      <c r="W301" s="27"/>
      <c r="X301" s="27"/>
      <c r="Y301" s="27"/>
      <c r="Z301" s="27"/>
      <c r="AA301" s="27"/>
      <c r="AB301" s="27"/>
      <c r="AC301" s="27"/>
      <c r="AD301" s="27"/>
      <c r="AE301" s="27"/>
      <c r="AF301" s="27"/>
      <c r="AG301" s="27"/>
      <c r="AH301" s="27"/>
      <c r="AI301" s="27"/>
      <c r="AJ301" s="27"/>
      <c r="AK301" s="27"/>
      <c r="AL301" s="27"/>
    </row>
    <row r="302" spans="1:38">
      <c r="A302" s="27"/>
      <c r="B302" s="27"/>
      <c r="C302" s="27"/>
      <c r="D302" s="27"/>
      <c r="E302" s="27"/>
      <c r="F302" s="27"/>
      <c r="G302" s="27"/>
      <c r="H302" s="27"/>
      <c r="I302" s="27"/>
      <c r="J302" s="27"/>
      <c r="K302" s="27"/>
      <c r="L302" s="27"/>
      <c r="M302" s="27"/>
      <c r="N302" s="27"/>
      <c r="O302" s="27"/>
      <c r="P302" s="27"/>
      <c r="Q302" s="27"/>
      <c r="R302" s="80"/>
      <c r="S302" s="27"/>
      <c r="T302" s="27"/>
      <c r="U302" s="27"/>
      <c r="V302" s="27"/>
      <c r="W302" s="27"/>
      <c r="X302" s="27"/>
      <c r="Y302" s="27"/>
      <c r="Z302" s="27"/>
      <c r="AA302" s="27"/>
      <c r="AB302" s="27"/>
      <c r="AC302" s="27"/>
      <c r="AD302" s="27"/>
      <c r="AE302" s="27"/>
      <c r="AF302" s="27"/>
      <c r="AG302" s="27"/>
      <c r="AH302" s="27"/>
      <c r="AI302" s="27"/>
      <c r="AJ302" s="27"/>
      <c r="AK302" s="27"/>
      <c r="AL302" s="27"/>
    </row>
    <row r="303" spans="1:38">
      <c r="A303" s="27"/>
      <c r="B303" s="27"/>
      <c r="C303" s="27"/>
      <c r="D303" s="27"/>
      <c r="E303" s="27"/>
      <c r="F303" s="27"/>
      <c r="G303" s="27"/>
      <c r="H303" s="27"/>
      <c r="I303" s="27"/>
      <c r="J303" s="27"/>
      <c r="K303" s="27"/>
      <c r="L303" s="27"/>
      <c r="M303" s="27"/>
      <c r="N303" s="27"/>
      <c r="O303" s="27"/>
      <c r="P303" s="27"/>
      <c r="Q303" s="27"/>
      <c r="R303" s="80"/>
      <c r="S303" s="27"/>
      <c r="T303" s="27"/>
      <c r="U303" s="27"/>
      <c r="V303" s="27"/>
      <c r="W303" s="27"/>
      <c r="X303" s="27"/>
      <c r="Y303" s="27"/>
      <c r="Z303" s="27"/>
      <c r="AA303" s="27"/>
      <c r="AB303" s="27"/>
      <c r="AC303" s="27"/>
      <c r="AD303" s="27"/>
      <c r="AE303" s="27"/>
      <c r="AF303" s="27"/>
      <c r="AG303" s="27"/>
      <c r="AH303" s="27"/>
      <c r="AI303" s="27"/>
      <c r="AJ303" s="27"/>
      <c r="AK303" s="27"/>
      <c r="AL303" s="27"/>
    </row>
    <row r="304" spans="1:38">
      <c r="A304" s="27"/>
      <c r="B304" s="27"/>
      <c r="C304" s="27"/>
      <c r="D304" s="27"/>
      <c r="E304" s="27"/>
      <c r="F304" s="27"/>
      <c r="G304" s="27"/>
      <c r="H304" s="27"/>
      <c r="I304" s="27"/>
      <c r="J304" s="27"/>
      <c r="K304" s="27"/>
      <c r="L304" s="27"/>
      <c r="M304" s="27"/>
      <c r="N304" s="27"/>
      <c r="O304" s="27"/>
      <c r="P304" s="27"/>
      <c r="Q304" s="27"/>
      <c r="R304" s="80"/>
      <c r="S304" s="27"/>
      <c r="T304" s="27"/>
      <c r="U304" s="27"/>
      <c r="V304" s="27"/>
      <c r="W304" s="27"/>
      <c r="X304" s="27"/>
      <c r="Y304" s="27"/>
      <c r="Z304" s="27"/>
      <c r="AA304" s="27"/>
      <c r="AB304" s="27"/>
      <c r="AC304" s="27"/>
      <c r="AD304" s="27"/>
      <c r="AE304" s="27"/>
      <c r="AF304" s="27"/>
      <c r="AG304" s="27"/>
      <c r="AH304" s="27"/>
      <c r="AI304" s="27"/>
      <c r="AJ304" s="27"/>
      <c r="AK304" s="27"/>
      <c r="AL304" s="27"/>
    </row>
    <row r="305" spans="1:38">
      <c r="A305" s="27"/>
      <c r="B305" s="27"/>
      <c r="C305" s="27"/>
      <c r="D305" s="27"/>
      <c r="E305" s="27"/>
      <c r="F305" s="27"/>
      <c r="G305" s="27"/>
      <c r="H305" s="27"/>
      <c r="I305" s="27"/>
      <c r="J305" s="27"/>
      <c r="K305" s="27"/>
      <c r="L305" s="27"/>
      <c r="M305" s="27"/>
      <c r="N305" s="27"/>
      <c r="O305" s="27"/>
      <c r="P305" s="27"/>
      <c r="Q305" s="27"/>
      <c r="R305" s="80"/>
      <c r="S305" s="27"/>
      <c r="T305" s="27"/>
      <c r="U305" s="27"/>
      <c r="V305" s="27"/>
      <c r="W305" s="27"/>
      <c r="X305" s="27"/>
      <c r="Y305" s="27"/>
      <c r="Z305" s="27"/>
      <c r="AA305" s="27"/>
      <c r="AB305" s="27"/>
      <c r="AC305" s="27"/>
      <c r="AD305" s="27"/>
      <c r="AE305" s="27"/>
      <c r="AF305" s="27"/>
      <c r="AG305" s="27"/>
      <c r="AH305" s="27"/>
      <c r="AI305" s="27"/>
      <c r="AJ305" s="27"/>
      <c r="AK305" s="27"/>
      <c r="AL305" s="27"/>
    </row>
    <row r="306" spans="1:38">
      <c r="A306" s="27"/>
      <c r="B306" s="27"/>
      <c r="C306" s="27"/>
      <c r="D306" s="27"/>
      <c r="E306" s="27"/>
      <c r="F306" s="27"/>
      <c r="G306" s="27"/>
      <c r="H306" s="27"/>
      <c r="I306" s="27"/>
      <c r="J306" s="27"/>
      <c r="K306" s="27"/>
      <c r="L306" s="27"/>
      <c r="M306" s="27"/>
      <c r="N306" s="27"/>
      <c r="O306" s="27"/>
      <c r="P306" s="27"/>
      <c r="Q306" s="27"/>
      <c r="R306" s="80"/>
      <c r="S306" s="27"/>
      <c r="T306" s="27"/>
      <c r="U306" s="27"/>
      <c r="V306" s="27"/>
      <c r="W306" s="27"/>
      <c r="X306" s="27"/>
      <c r="Y306" s="27"/>
      <c r="Z306" s="27"/>
      <c r="AA306" s="27"/>
      <c r="AB306" s="27"/>
      <c r="AC306" s="27"/>
      <c r="AD306" s="27"/>
      <c r="AE306" s="27"/>
      <c r="AF306" s="27"/>
      <c r="AG306" s="27"/>
      <c r="AH306" s="27"/>
      <c r="AI306" s="27"/>
      <c r="AJ306" s="27"/>
      <c r="AK306" s="27"/>
      <c r="AL306" s="27"/>
    </row>
    <row r="307" spans="1:38">
      <c r="A307" s="27"/>
      <c r="B307" s="27"/>
      <c r="C307" s="27"/>
      <c r="D307" s="27"/>
      <c r="E307" s="27"/>
      <c r="F307" s="27"/>
      <c r="G307" s="27"/>
      <c r="H307" s="27"/>
      <c r="I307" s="27"/>
      <c r="J307" s="27"/>
      <c r="K307" s="27"/>
      <c r="L307" s="27"/>
      <c r="M307" s="27"/>
      <c r="N307" s="27"/>
      <c r="O307" s="27"/>
      <c r="P307" s="27"/>
      <c r="Q307" s="27"/>
      <c r="R307" s="80"/>
      <c r="S307" s="27"/>
      <c r="T307" s="27"/>
      <c r="U307" s="27"/>
      <c r="V307" s="27"/>
      <c r="W307" s="27"/>
      <c r="X307" s="27"/>
      <c r="Y307" s="27"/>
      <c r="Z307" s="27"/>
      <c r="AA307" s="27"/>
      <c r="AB307" s="27"/>
      <c r="AC307" s="27"/>
      <c r="AD307" s="27"/>
      <c r="AE307" s="27"/>
      <c r="AF307" s="27"/>
      <c r="AG307" s="27"/>
      <c r="AH307" s="27"/>
      <c r="AI307" s="27"/>
      <c r="AJ307" s="27"/>
      <c r="AK307" s="27"/>
      <c r="AL307" s="27"/>
    </row>
    <row r="308" spans="1:38">
      <c r="A308" s="27"/>
      <c r="B308" s="27"/>
      <c r="C308" s="27"/>
      <c r="D308" s="27"/>
      <c r="E308" s="27"/>
      <c r="F308" s="27"/>
      <c r="G308" s="27"/>
      <c r="H308" s="27"/>
      <c r="I308" s="27"/>
      <c r="J308" s="27"/>
      <c r="K308" s="27"/>
      <c r="L308" s="27"/>
      <c r="M308" s="27"/>
      <c r="N308" s="27"/>
      <c r="O308" s="27"/>
      <c r="P308" s="27"/>
      <c r="Q308" s="27"/>
      <c r="R308" s="80"/>
      <c r="S308" s="27"/>
      <c r="T308" s="27"/>
      <c r="U308" s="27"/>
      <c r="V308" s="27"/>
      <c r="W308" s="27"/>
      <c r="X308" s="27"/>
      <c r="Y308" s="27"/>
      <c r="Z308" s="27"/>
      <c r="AA308" s="27"/>
      <c r="AB308" s="27"/>
      <c r="AC308" s="27"/>
      <c r="AD308" s="27"/>
      <c r="AE308" s="27"/>
      <c r="AF308" s="27"/>
      <c r="AG308" s="27"/>
      <c r="AH308" s="27"/>
      <c r="AI308" s="27"/>
      <c r="AJ308" s="27"/>
      <c r="AK308" s="27"/>
      <c r="AL308" s="27"/>
    </row>
    <row r="309" spans="1:38">
      <c r="A309" s="27"/>
      <c r="B309" s="27"/>
      <c r="C309" s="27"/>
      <c r="D309" s="27"/>
      <c r="E309" s="27"/>
      <c r="F309" s="27"/>
      <c r="G309" s="27"/>
      <c r="H309" s="27"/>
      <c r="I309" s="27"/>
      <c r="J309" s="27"/>
      <c r="K309" s="27"/>
      <c r="L309" s="27"/>
      <c r="M309" s="27"/>
      <c r="N309" s="27"/>
      <c r="O309" s="27"/>
      <c r="P309" s="27"/>
      <c r="Q309" s="27"/>
      <c r="R309" s="80"/>
      <c r="S309" s="27"/>
      <c r="T309" s="27"/>
      <c r="U309" s="27"/>
      <c r="V309" s="27"/>
      <c r="W309" s="27"/>
      <c r="X309" s="27"/>
      <c r="Y309" s="27"/>
      <c r="Z309" s="27"/>
      <c r="AA309" s="27"/>
      <c r="AB309" s="27"/>
      <c r="AC309" s="27"/>
      <c r="AD309" s="27"/>
      <c r="AE309" s="27"/>
      <c r="AF309" s="27"/>
      <c r="AG309" s="27"/>
      <c r="AH309" s="27"/>
      <c r="AI309" s="27"/>
      <c r="AJ309" s="27"/>
      <c r="AK309" s="27"/>
      <c r="AL309" s="27"/>
    </row>
    <row r="310" spans="1:38">
      <c r="A310" s="27"/>
      <c r="B310" s="27"/>
      <c r="C310" s="27"/>
      <c r="D310" s="27"/>
      <c r="E310" s="27"/>
      <c r="F310" s="27"/>
      <c r="G310" s="27"/>
      <c r="H310" s="27"/>
      <c r="I310" s="27"/>
      <c r="J310" s="27"/>
      <c r="K310" s="27"/>
      <c r="L310" s="27"/>
      <c r="M310" s="27"/>
      <c r="N310" s="27"/>
      <c r="O310" s="27"/>
      <c r="P310" s="27"/>
      <c r="Q310" s="27"/>
      <c r="R310" s="80"/>
      <c r="S310" s="27"/>
      <c r="T310" s="27"/>
      <c r="U310" s="27"/>
      <c r="V310" s="27"/>
      <c r="W310" s="27"/>
      <c r="X310" s="27"/>
      <c r="Y310" s="27"/>
      <c r="Z310" s="27"/>
      <c r="AA310" s="27"/>
      <c r="AB310" s="27"/>
      <c r="AC310" s="27"/>
      <c r="AD310" s="27"/>
      <c r="AE310" s="27"/>
      <c r="AF310" s="27"/>
      <c r="AG310" s="27"/>
      <c r="AH310" s="27"/>
      <c r="AI310" s="27"/>
      <c r="AJ310" s="27"/>
      <c r="AK310" s="27"/>
      <c r="AL310" s="27"/>
    </row>
    <row r="311" spans="1:38">
      <c r="A311" s="27"/>
      <c r="B311" s="27"/>
      <c r="C311" s="27"/>
      <c r="D311" s="27"/>
      <c r="E311" s="27"/>
      <c r="F311" s="27"/>
      <c r="G311" s="27"/>
      <c r="H311" s="27"/>
      <c r="I311" s="27"/>
      <c r="J311" s="27"/>
      <c r="K311" s="27"/>
      <c r="L311" s="27"/>
      <c r="M311" s="27"/>
      <c r="N311" s="27"/>
      <c r="O311" s="27"/>
      <c r="P311" s="27"/>
      <c r="Q311" s="27"/>
      <c r="R311" s="80"/>
      <c r="S311" s="27"/>
      <c r="T311" s="27"/>
      <c r="U311" s="27"/>
      <c r="V311" s="27"/>
      <c r="W311" s="27"/>
      <c r="X311" s="27"/>
      <c r="Y311" s="27"/>
      <c r="Z311" s="27"/>
      <c r="AA311" s="27"/>
      <c r="AB311" s="27"/>
      <c r="AC311" s="27"/>
      <c r="AD311" s="27"/>
      <c r="AE311" s="27"/>
      <c r="AF311" s="27"/>
      <c r="AG311" s="27"/>
      <c r="AH311" s="27"/>
      <c r="AI311" s="27"/>
      <c r="AJ311" s="27"/>
      <c r="AK311" s="27"/>
      <c r="AL311" s="27"/>
    </row>
    <row r="312" spans="1:38">
      <c r="A312" s="27"/>
      <c r="B312" s="27"/>
      <c r="C312" s="27"/>
      <c r="D312" s="27"/>
      <c r="E312" s="27"/>
      <c r="F312" s="27"/>
      <c r="G312" s="27"/>
      <c r="H312" s="27"/>
      <c r="I312" s="27"/>
      <c r="J312" s="27"/>
      <c r="K312" s="27"/>
      <c r="L312" s="27"/>
      <c r="M312" s="27"/>
      <c r="N312" s="27"/>
      <c r="O312" s="27"/>
      <c r="P312" s="27"/>
      <c r="Q312" s="27"/>
      <c r="R312" s="80"/>
      <c r="S312" s="27"/>
      <c r="T312" s="27"/>
      <c r="U312" s="27"/>
      <c r="V312" s="27"/>
      <c r="W312" s="27"/>
      <c r="X312" s="27"/>
      <c r="Y312" s="27"/>
      <c r="Z312" s="27"/>
      <c r="AA312" s="27"/>
      <c r="AB312" s="27"/>
      <c r="AC312" s="27"/>
      <c r="AD312" s="27"/>
      <c r="AE312" s="27"/>
      <c r="AF312" s="27"/>
      <c r="AG312" s="27"/>
      <c r="AH312" s="27"/>
      <c r="AI312" s="27"/>
      <c r="AJ312" s="27"/>
      <c r="AK312" s="27"/>
      <c r="AL312" s="27"/>
    </row>
    <row r="313" spans="1:38">
      <c r="A313" s="27"/>
      <c r="B313" s="27"/>
      <c r="C313" s="27"/>
      <c r="D313" s="27"/>
      <c r="E313" s="27"/>
      <c r="F313" s="27"/>
      <c r="G313" s="27"/>
      <c r="H313" s="27"/>
      <c r="I313" s="27"/>
      <c r="J313" s="27"/>
      <c r="K313" s="27"/>
      <c r="L313" s="27"/>
      <c r="M313" s="27"/>
      <c r="N313" s="27"/>
      <c r="O313" s="27"/>
      <c r="P313" s="27"/>
      <c r="Q313" s="27"/>
      <c r="R313" s="80"/>
      <c r="S313" s="27"/>
      <c r="T313" s="27"/>
      <c r="U313" s="27"/>
      <c r="V313" s="27"/>
      <c r="W313" s="27"/>
      <c r="X313" s="27"/>
      <c r="Y313" s="27"/>
      <c r="Z313" s="27"/>
      <c r="AA313" s="27"/>
      <c r="AB313" s="27"/>
      <c r="AC313" s="27"/>
      <c r="AD313" s="27"/>
      <c r="AE313" s="27"/>
      <c r="AF313" s="27"/>
      <c r="AG313" s="27"/>
      <c r="AH313" s="27"/>
      <c r="AI313" s="27"/>
      <c r="AJ313" s="27"/>
      <c r="AK313" s="27"/>
      <c r="AL313" s="27"/>
    </row>
    <row r="314" spans="1:38">
      <c r="A314" s="27"/>
      <c r="B314" s="27"/>
      <c r="C314" s="27"/>
      <c r="D314" s="27"/>
      <c r="E314" s="27"/>
      <c r="F314" s="27"/>
      <c r="G314" s="27"/>
      <c r="H314" s="27"/>
      <c r="I314" s="27"/>
      <c r="J314" s="27"/>
      <c r="K314" s="27"/>
      <c r="L314" s="27"/>
      <c r="M314" s="27"/>
      <c r="N314" s="27"/>
      <c r="O314" s="27"/>
      <c r="P314" s="27"/>
      <c r="Q314" s="27"/>
      <c r="R314" s="80"/>
      <c r="S314" s="27"/>
      <c r="T314" s="27"/>
      <c r="U314" s="27"/>
      <c r="V314" s="27"/>
      <c r="W314" s="27"/>
      <c r="X314" s="27"/>
      <c r="Y314" s="27"/>
      <c r="Z314" s="27"/>
      <c r="AA314" s="27"/>
      <c r="AB314" s="27"/>
      <c r="AC314" s="27"/>
      <c r="AD314" s="27"/>
      <c r="AE314" s="27"/>
      <c r="AF314" s="27"/>
      <c r="AG314" s="27"/>
      <c r="AH314" s="27"/>
      <c r="AI314" s="27"/>
      <c r="AJ314" s="27"/>
      <c r="AK314" s="27"/>
      <c r="AL314" s="27"/>
    </row>
    <row r="315" spans="1:38">
      <c r="A315" s="27"/>
      <c r="B315" s="27"/>
      <c r="C315" s="27"/>
      <c r="D315" s="27"/>
      <c r="E315" s="27"/>
      <c r="F315" s="27"/>
      <c r="G315" s="27"/>
      <c r="H315" s="27"/>
      <c r="I315" s="27"/>
      <c r="J315" s="27"/>
      <c r="K315" s="27"/>
      <c r="L315" s="27"/>
      <c r="M315" s="27"/>
      <c r="N315" s="27"/>
      <c r="O315" s="27"/>
      <c r="P315" s="27"/>
      <c r="Q315" s="27"/>
      <c r="R315" s="80"/>
      <c r="S315" s="27"/>
      <c r="T315" s="27"/>
      <c r="U315" s="27"/>
      <c r="V315" s="27"/>
      <c r="W315" s="27"/>
      <c r="X315" s="27"/>
      <c r="Y315" s="27"/>
      <c r="Z315" s="27"/>
      <c r="AA315" s="27"/>
      <c r="AB315" s="27"/>
      <c r="AC315" s="27"/>
      <c r="AD315" s="27"/>
      <c r="AE315" s="27"/>
      <c r="AF315" s="27"/>
      <c r="AG315" s="27"/>
      <c r="AH315" s="27"/>
      <c r="AI315" s="27"/>
      <c r="AJ315" s="27"/>
      <c r="AK315" s="27"/>
      <c r="AL315" s="27"/>
    </row>
    <row r="316" spans="1:38">
      <c r="A316" s="27"/>
      <c r="B316" s="27"/>
      <c r="C316" s="27"/>
      <c r="D316" s="27"/>
      <c r="E316" s="27"/>
      <c r="F316" s="27"/>
      <c r="G316" s="27"/>
      <c r="H316" s="27"/>
      <c r="I316" s="27"/>
      <c r="J316" s="27"/>
      <c r="K316" s="27"/>
      <c r="L316" s="27"/>
      <c r="M316" s="27"/>
      <c r="N316" s="27"/>
      <c r="O316" s="27"/>
      <c r="P316" s="27"/>
      <c r="Q316" s="27"/>
      <c r="R316" s="80"/>
      <c r="S316" s="27"/>
      <c r="T316" s="27"/>
      <c r="U316" s="27"/>
      <c r="V316" s="27"/>
      <c r="W316" s="27"/>
      <c r="X316" s="27"/>
      <c r="Y316" s="27"/>
      <c r="Z316" s="27"/>
      <c r="AA316" s="27"/>
      <c r="AB316" s="27"/>
      <c r="AC316" s="27"/>
      <c r="AD316" s="27"/>
      <c r="AE316" s="27"/>
      <c r="AF316" s="27"/>
      <c r="AG316" s="27"/>
      <c r="AH316" s="27"/>
      <c r="AI316" s="27"/>
      <c r="AJ316" s="27"/>
      <c r="AK316" s="27"/>
      <c r="AL316" s="27"/>
    </row>
    <row r="317" spans="1:38">
      <c r="A317" s="27"/>
      <c r="B317" s="27"/>
      <c r="C317" s="27"/>
      <c r="D317" s="27"/>
      <c r="E317" s="27"/>
      <c r="F317" s="27"/>
      <c r="G317" s="27"/>
      <c r="H317" s="27"/>
      <c r="I317" s="27"/>
      <c r="J317" s="27"/>
      <c r="K317" s="27"/>
      <c r="L317" s="27"/>
      <c r="M317" s="27"/>
      <c r="N317" s="27"/>
      <c r="O317" s="27"/>
      <c r="P317" s="27"/>
      <c r="Q317" s="27"/>
      <c r="R317" s="80"/>
      <c r="S317" s="27"/>
      <c r="T317" s="27"/>
      <c r="U317" s="27"/>
      <c r="V317" s="27"/>
      <c r="W317" s="27"/>
      <c r="X317" s="27"/>
      <c r="Y317" s="27"/>
      <c r="Z317" s="27"/>
      <c r="AA317" s="27"/>
      <c r="AB317" s="27"/>
      <c r="AC317" s="27"/>
      <c r="AD317" s="27"/>
      <c r="AE317" s="27"/>
      <c r="AF317" s="27"/>
      <c r="AG317" s="27"/>
      <c r="AH317" s="27"/>
      <c r="AI317" s="27"/>
      <c r="AJ317" s="27"/>
      <c r="AK317" s="27"/>
      <c r="AL317" s="27"/>
    </row>
    <row r="318" spans="1:38">
      <c r="A318" s="27"/>
      <c r="B318" s="27"/>
      <c r="C318" s="27"/>
      <c r="D318" s="27"/>
      <c r="E318" s="27"/>
      <c r="F318" s="27"/>
      <c r="G318" s="27"/>
      <c r="H318" s="27"/>
      <c r="I318" s="27"/>
      <c r="J318" s="27"/>
      <c r="K318" s="27"/>
      <c r="L318" s="27"/>
      <c r="M318" s="27"/>
      <c r="N318" s="27"/>
      <c r="O318" s="27"/>
      <c r="P318" s="27"/>
      <c r="Q318" s="27"/>
      <c r="R318" s="80"/>
      <c r="S318" s="27"/>
      <c r="T318" s="27"/>
      <c r="U318" s="27"/>
      <c r="V318" s="27"/>
      <c r="W318" s="27"/>
      <c r="X318" s="27"/>
      <c r="Y318" s="27"/>
      <c r="Z318" s="27"/>
      <c r="AA318" s="27"/>
      <c r="AB318" s="27"/>
      <c r="AC318" s="27"/>
      <c r="AD318" s="27"/>
      <c r="AE318" s="27"/>
      <c r="AF318" s="27"/>
      <c r="AG318" s="27"/>
      <c r="AH318" s="27"/>
      <c r="AI318" s="27"/>
      <c r="AJ318" s="27"/>
      <c r="AK318" s="27"/>
      <c r="AL318" s="27"/>
    </row>
    <row r="319" spans="1:38">
      <c r="A319" s="27"/>
      <c r="B319" s="27"/>
      <c r="C319" s="27"/>
      <c r="D319" s="27"/>
      <c r="E319" s="27"/>
      <c r="F319" s="27"/>
      <c r="G319" s="27"/>
      <c r="H319" s="27"/>
      <c r="I319" s="27"/>
      <c r="J319" s="27"/>
      <c r="K319" s="27"/>
      <c r="L319" s="27"/>
      <c r="M319" s="27"/>
      <c r="N319" s="27"/>
      <c r="O319" s="27"/>
      <c r="P319" s="27"/>
      <c r="Q319" s="27"/>
      <c r="R319" s="80"/>
      <c r="S319" s="27"/>
      <c r="T319" s="27"/>
      <c r="U319" s="27"/>
      <c r="V319" s="27"/>
      <c r="W319" s="27"/>
      <c r="X319" s="27"/>
      <c r="Y319" s="27"/>
      <c r="Z319" s="27"/>
      <c r="AA319" s="27"/>
      <c r="AB319" s="27"/>
      <c r="AC319" s="27"/>
      <c r="AD319" s="27"/>
      <c r="AE319" s="27"/>
      <c r="AF319" s="27"/>
      <c r="AG319" s="27"/>
      <c r="AH319" s="27"/>
      <c r="AI319" s="27"/>
      <c r="AJ319" s="27"/>
      <c r="AK319" s="27"/>
      <c r="AL319" s="27"/>
    </row>
    <row r="320" spans="1:38">
      <c r="A320" s="27"/>
      <c r="B320" s="27"/>
      <c r="C320" s="27"/>
      <c r="D320" s="27"/>
      <c r="E320" s="27"/>
      <c r="F320" s="27"/>
      <c r="G320" s="27"/>
      <c r="H320" s="27"/>
      <c r="I320" s="27"/>
      <c r="J320" s="27"/>
      <c r="K320" s="27"/>
      <c r="L320" s="27"/>
      <c r="M320" s="27"/>
      <c r="N320" s="27"/>
      <c r="O320" s="27"/>
      <c r="P320" s="27"/>
      <c r="Q320" s="27"/>
      <c r="R320" s="80"/>
      <c r="S320" s="27"/>
      <c r="T320" s="27"/>
      <c r="U320" s="27"/>
      <c r="V320" s="27"/>
      <c r="W320" s="27"/>
      <c r="X320" s="27"/>
      <c r="Y320" s="27"/>
      <c r="Z320" s="27"/>
      <c r="AA320" s="27"/>
      <c r="AB320" s="27"/>
      <c r="AC320" s="27"/>
      <c r="AD320" s="27"/>
      <c r="AE320" s="27"/>
      <c r="AF320" s="27"/>
      <c r="AG320" s="27"/>
      <c r="AH320" s="27"/>
      <c r="AI320" s="27"/>
      <c r="AJ320" s="27"/>
      <c r="AK320" s="27"/>
      <c r="AL320" s="27"/>
    </row>
    <row r="321" spans="1:38">
      <c r="A321" s="27"/>
      <c r="B321" s="27"/>
      <c r="C321" s="27"/>
      <c r="D321" s="27"/>
      <c r="E321" s="27"/>
      <c r="F321" s="27"/>
      <c r="G321" s="27"/>
      <c r="H321" s="27"/>
      <c r="I321" s="27"/>
      <c r="J321" s="27"/>
      <c r="K321" s="27"/>
      <c r="L321" s="27"/>
      <c r="M321" s="27"/>
      <c r="N321" s="27"/>
      <c r="O321" s="27"/>
      <c r="P321" s="27"/>
      <c r="Q321" s="27"/>
      <c r="R321" s="80"/>
      <c r="S321" s="27"/>
      <c r="T321" s="27"/>
      <c r="U321" s="27"/>
      <c r="V321" s="27"/>
      <c r="W321" s="27"/>
      <c r="X321" s="27"/>
      <c r="Y321" s="27"/>
      <c r="Z321" s="27"/>
      <c r="AA321" s="27"/>
      <c r="AB321" s="27"/>
      <c r="AC321" s="27"/>
      <c r="AD321" s="27"/>
      <c r="AE321" s="27"/>
      <c r="AF321" s="27"/>
      <c r="AG321" s="27"/>
      <c r="AH321" s="27"/>
      <c r="AI321" s="27"/>
      <c r="AJ321" s="27"/>
      <c r="AK321" s="27"/>
      <c r="AL321" s="27"/>
    </row>
    <row r="322" spans="1:38">
      <c r="A322" s="27"/>
      <c r="B322" s="27"/>
      <c r="C322" s="27"/>
      <c r="D322" s="27"/>
      <c r="E322" s="27"/>
      <c r="F322" s="27"/>
      <c r="G322" s="27"/>
      <c r="H322" s="27"/>
      <c r="I322" s="27"/>
      <c r="J322" s="27"/>
      <c r="K322" s="27"/>
      <c r="L322" s="27"/>
      <c r="M322" s="27"/>
      <c r="N322" s="27"/>
      <c r="O322" s="27"/>
      <c r="P322" s="27"/>
      <c r="Q322" s="27"/>
      <c r="R322" s="80"/>
      <c r="S322" s="27"/>
      <c r="T322" s="27"/>
      <c r="U322" s="27"/>
      <c r="V322" s="27"/>
      <c r="W322" s="27"/>
      <c r="X322" s="27"/>
      <c r="Y322" s="27"/>
      <c r="Z322" s="27"/>
      <c r="AA322" s="27"/>
      <c r="AB322" s="27"/>
      <c r="AC322" s="27"/>
      <c r="AD322" s="27"/>
      <c r="AE322" s="27"/>
      <c r="AF322" s="27"/>
      <c r="AG322" s="27"/>
      <c r="AH322" s="27"/>
      <c r="AI322" s="27"/>
      <c r="AJ322" s="27"/>
      <c r="AK322" s="27"/>
      <c r="AL322" s="27"/>
    </row>
    <row r="323" spans="1:38">
      <c r="A323" s="27"/>
      <c r="B323" s="27"/>
      <c r="C323" s="27"/>
      <c r="D323" s="27"/>
      <c r="E323" s="27"/>
      <c r="F323" s="27"/>
      <c r="G323" s="27"/>
      <c r="H323" s="27"/>
      <c r="I323" s="27"/>
      <c r="J323" s="27"/>
      <c r="K323" s="27"/>
      <c r="L323" s="27"/>
      <c r="M323" s="27"/>
      <c r="N323" s="27"/>
      <c r="O323" s="27"/>
      <c r="P323" s="27"/>
      <c r="Q323" s="27"/>
      <c r="R323" s="80"/>
      <c r="S323" s="27"/>
      <c r="T323" s="27"/>
      <c r="U323" s="27"/>
      <c r="V323" s="27"/>
      <c r="W323" s="27"/>
      <c r="X323" s="27"/>
      <c r="Y323" s="27"/>
      <c r="Z323" s="27"/>
      <c r="AA323" s="27"/>
      <c r="AB323" s="27"/>
      <c r="AC323" s="27"/>
      <c r="AD323" s="27"/>
      <c r="AE323" s="27"/>
      <c r="AF323" s="27"/>
      <c r="AG323" s="27"/>
      <c r="AH323" s="27"/>
      <c r="AI323" s="27"/>
      <c r="AJ323" s="27"/>
      <c r="AK323" s="27"/>
      <c r="AL323" s="27"/>
    </row>
    <row r="324" spans="1:38">
      <c r="A324" s="27"/>
      <c r="B324" s="27"/>
      <c r="C324" s="27"/>
      <c r="D324" s="27"/>
      <c r="E324" s="27"/>
      <c r="F324" s="27"/>
      <c r="G324" s="27"/>
      <c r="H324" s="27"/>
      <c r="I324" s="27"/>
      <c r="J324" s="27"/>
      <c r="K324" s="27"/>
      <c r="L324" s="27"/>
      <c r="M324" s="27"/>
      <c r="N324" s="27"/>
      <c r="O324" s="27"/>
      <c r="P324" s="27"/>
      <c r="Q324" s="27"/>
      <c r="R324" s="80"/>
      <c r="S324" s="27"/>
      <c r="T324" s="27"/>
      <c r="U324" s="27"/>
      <c r="V324" s="27"/>
      <c r="W324" s="27"/>
      <c r="X324" s="27"/>
      <c r="Y324" s="27"/>
      <c r="Z324" s="27"/>
      <c r="AA324" s="27"/>
      <c r="AB324" s="27"/>
      <c r="AC324" s="27"/>
      <c r="AD324" s="27"/>
      <c r="AE324" s="27"/>
      <c r="AF324" s="27"/>
      <c r="AG324" s="27"/>
      <c r="AH324" s="27"/>
      <c r="AI324" s="27"/>
      <c r="AJ324" s="27"/>
      <c r="AK324" s="27"/>
      <c r="AL324" s="27"/>
    </row>
    <row r="325" spans="1:38">
      <c r="A325" s="27"/>
      <c r="B325" s="27"/>
      <c r="C325" s="27"/>
      <c r="D325" s="27"/>
      <c r="E325" s="27"/>
      <c r="F325" s="27"/>
      <c r="G325" s="27"/>
      <c r="H325" s="27"/>
      <c r="I325" s="27"/>
      <c r="J325" s="27"/>
      <c r="K325" s="27"/>
      <c r="L325" s="27"/>
      <c r="M325" s="27"/>
      <c r="N325" s="27"/>
      <c r="O325" s="27"/>
      <c r="P325" s="27"/>
      <c r="Q325" s="27"/>
      <c r="R325" s="80"/>
      <c r="S325" s="27"/>
      <c r="T325" s="27"/>
      <c r="U325" s="27"/>
      <c r="V325" s="27"/>
      <c r="W325" s="27"/>
      <c r="X325" s="27"/>
      <c r="Y325" s="27"/>
      <c r="Z325" s="27"/>
      <c r="AA325" s="27"/>
      <c r="AB325" s="27"/>
      <c r="AC325" s="27"/>
      <c r="AD325" s="27"/>
      <c r="AE325" s="27"/>
      <c r="AF325" s="27"/>
      <c r="AG325" s="27"/>
      <c r="AH325" s="27"/>
      <c r="AI325" s="27"/>
      <c r="AJ325" s="27"/>
      <c r="AK325" s="27"/>
      <c r="AL325" s="27"/>
    </row>
    <row r="326" spans="1:38">
      <c r="A326" s="27"/>
      <c r="B326" s="27"/>
      <c r="C326" s="27"/>
      <c r="D326" s="27"/>
      <c r="E326" s="27"/>
      <c r="F326" s="27"/>
      <c r="G326" s="27"/>
      <c r="H326" s="27"/>
      <c r="I326" s="27"/>
      <c r="J326" s="27"/>
      <c r="K326" s="27"/>
      <c r="L326" s="27"/>
      <c r="M326" s="27"/>
      <c r="N326" s="27"/>
      <c r="O326" s="27"/>
      <c r="P326" s="27"/>
      <c r="Q326" s="27"/>
      <c r="R326" s="80"/>
      <c r="S326" s="27"/>
      <c r="T326" s="27"/>
      <c r="U326" s="27"/>
      <c r="V326" s="27"/>
      <c r="W326" s="27"/>
      <c r="X326" s="27"/>
      <c r="Y326" s="27"/>
      <c r="Z326" s="27"/>
      <c r="AA326" s="27"/>
      <c r="AB326" s="27"/>
      <c r="AC326" s="27"/>
      <c r="AD326" s="27"/>
      <c r="AE326" s="27"/>
      <c r="AF326" s="27"/>
      <c r="AG326" s="27"/>
      <c r="AH326" s="27"/>
      <c r="AI326" s="27"/>
      <c r="AJ326" s="27"/>
      <c r="AK326" s="27"/>
      <c r="AL326" s="27"/>
    </row>
    <row r="327" spans="1:38">
      <c r="A327" s="27"/>
      <c r="B327" s="27"/>
      <c r="C327" s="27"/>
      <c r="D327" s="27"/>
      <c r="E327" s="27"/>
      <c r="F327" s="27"/>
      <c r="G327" s="27"/>
      <c r="H327" s="27"/>
      <c r="I327" s="27"/>
      <c r="J327" s="27"/>
      <c r="K327" s="27"/>
      <c r="L327" s="27"/>
      <c r="M327" s="27"/>
      <c r="N327" s="27"/>
      <c r="O327" s="27"/>
      <c r="P327" s="27"/>
      <c r="Q327" s="27"/>
      <c r="R327" s="80"/>
      <c r="S327" s="27"/>
      <c r="T327" s="27"/>
      <c r="U327" s="27"/>
      <c r="V327" s="27"/>
      <c r="W327" s="27"/>
      <c r="X327" s="27"/>
      <c r="Y327" s="27"/>
      <c r="Z327" s="27"/>
      <c r="AA327" s="27"/>
      <c r="AB327" s="27"/>
      <c r="AC327" s="27"/>
      <c r="AD327" s="27"/>
      <c r="AE327" s="27"/>
      <c r="AF327" s="27"/>
      <c r="AG327" s="27"/>
      <c r="AH327" s="27"/>
      <c r="AI327" s="27"/>
      <c r="AJ327" s="27"/>
      <c r="AK327" s="27"/>
      <c r="AL327" s="27"/>
    </row>
    <row r="328" spans="1:38">
      <c r="A328" s="27"/>
      <c r="B328" s="27"/>
      <c r="C328" s="27"/>
      <c r="D328" s="27"/>
      <c r="E328" s="27"/>
      <c r="F328" s="27"/>
      <c r="G328" s="27"/>
      <c r="H328" s="27"/>
      <c r="I328" s="27"/>
      <c r="J328" s="27"/>
      <c r="K328" s="27"/>
      <c r="L328" s="27"/>
      <c r="M328" s="27"/>
      <c r="N328" s="27"/>
      <c r="O328" s="27"/>
      <c r="P328" s="27"/>
      <c r="Q328" s="27"/>
      <c r="R328" s="80"/>
      <c r="S328" s="27"/>
      <c r="T328" s="27"/>
      <c r="U328" s="27"/>
      <c r="V328" s="27"/>
      <c r="W328" s="27"/>
      <c r="X328" s="27"/>
      <c r="Y328" s="27"/>
      <c r="Z328" s="27"/>
      <c r="AA328" s="27"/>
      <c r="AB328" s="27"/>
      <c r="AC328" s="27"/>
      <c r="AD328" s="27"/>
      <c r="AE328" s="27"/>
      <c r="AF328" s="27"/>
      <c r="AG328" s="27"/>
      <c r="AH328" s="27"/>
      <c r="AI328" s="27"/>
      <c r="AJ328" s="27"/>
      <c r="AK328" s="27"/>
      <c r="AL328" s="27"/>
    </row>
    <row r="329" spans="1:38">
      <c r="A329" s="27"/>
      <c r="B329" s="27"/>
      <c r="C329" s="27"/>
      <c r="D329" s="27"/>
      <c r="E329" s="27"/>
      <c r="F329" s="27"/>
      <c r="G329" s="27"/>
      <c r="H329" s="27"/>
      <c r="I329" s="27"/>
      <c r="J329" s="27"/>
      <c r="K329" s="27"/>
      <c r="L329" s="27"/>
      <c r="M329" s="27"/>
      <c r="N329" s="27"/>
      <c r="O329" s="27"/>
      <c r="P329" s="27"/>
      <c r="Q329" s="27"/>
      <c r="R329" s="80"/>
      <c r="S329" s="27"/>
      <c r="T329" s="27"/>
      <c r="U329" s="27"/>
      <c r="V329" s="27"/>
      <c r="W329" s="27"/>
      <c r="X329" s="27"/>
      <c r="Y329" s="27"/>
      <c r="Z329" s="27"/>
      <c r="AA329" s="27"/>
      <c r="AB329" s="27"/>
      <c r="AC329" s="27"/>
      <c r="AD329" s="27"/>
      <c r="AE329" s="27"/>
      <c r="AF329" s="27"/>
      <c r="AG329" s="27"/>
      <c r="AH329" s="27"/>
      <c r="AI329" s="27"/>
      <c r="AJ329" s="27"/>
      <c r="AK329" s="27"/>
      <c r="AL329" s="27"/>
    </row>
    <row r="330" spans="1:38">
      <c r="A330" s="27"/>
      <c r="B330" s="27"/>
      <c r="C330" s="27"/>
      <c r="D330" s="27"/>
      <c r="E330" s="27"/>
      <c r="F330" s="27"/>
      <c r="G330" s="27"/>
      <c r="H330" s="27"/>
      <c r="I330" s="27"/>
      <c r="J330" s="27"/>
      <c r="K330" s="27"/>
      <c r="L330" s="27"/>
      <c r="M330" s="27"/>
      <c r="N330" s="27"/>
      <c r="O330" s="27"/>
      <c r="P330" s="27"/>
      <c r="Q330" s="27"/>
      <c r="R330" s="80"/>
      <c r="S330" s="27"/>
      <c r="T330" s="27"/>
      <c r="U330" s="27"/>
      <c r="V330" s="27"/>
      <c r="W330" s="27"/>
      <c r="X330" s="27"/>
      <c r="Y330" s="27"/>
      <c r="Z330" s="27"/>
      <c r="AA330" s="27"/>
      <c r="AB330" s="27"/>
      <c r="AC330" s="27"/>
      <c r="AD330" s="27"/>
      <c r="AE330" s="27"/>
      <c r="AF330" s="27"/>
      <c r="AG330" s="27"/>
      <c r="AH330" s="27"/>
      <c r="AI330" s="27"/>
      <c r="AJ330" s="27"/>
      <c r="AK330" s="27"/>
      <c r="AL330" s="27"/>
    </row>
    <row r="331" spans="1:38">
      <c r="A331" s="27"/>
      <c r="B331" s="27"/>
      <c r="C331" s="27"/>
      <c r="D331" s="27"/>
      <c r="E331" s="27"/>
      <c r="F331" s="27"/>
      <c r="G331" s="27"/>
      <c r="H331" s="27"/>
      <c r="I331" s="27"/>
      <c r="J331" s="27"/>
      <c r="K331" s="27"/>
      <c r="L331" s="27"/>
      <c r="M331" s="27"/>
      <c r="N331" s="27"/>
      <c r="O331" s="27"/>
      <c r="P331" s="27"/>
      <c r="Q331" s="27"/>
      <c r="R331" s="80"/>
      <c r="S331" s="27"/>
      <c r="T331" s="27"/>
      <c r="U331" s="27"/>
      <c r="V331" s="27"/>
      <c r="W331" s="27"/>
      <c r="X331" s="27"/>
      <c r="Y331" s="27"/>
      <c r="Z331" s="27"/>
      <c r="AA331" s="27"/>
      <c r="AB331" s="27"/>
      <c r="AC331" s="27"/>
      <c r="AD331" s="27"/>
      <c r="AE331" s="27"/>
      <c r="AF331" s="27"/>
      <c r="AG331" s="27"/>
      <c r="AH331" s="27"/>
      <c r="AI331" s="27"/>
      <c r="AJ331" s="27"/>
      <c r="AK331" s="27"/>
      <c r="AL331" s="27"/>
    </row>
    <row r="332" spans="1:38">
      <c r="A332" s="27"/>
      <c r="B332" s="27"/>
      <c r="C332" s="27"/>
      <c r="D332" s="27"/>
      <c r="E332" s="27"/>
      <c r="F332" s="27"/>
      <c r="G332" s="27"/>
      <c r="H332" s="27"/>
      <c r="I332" s="27"/>
      <c r="J332" s="27"/>
      <c r="K332" s="27"/>
      <c r="L332" s="27"/>
      <c r="M332" s="27"/>
      <c r="N332" s="27"/>
      <c r="O332" s="27"/>
      <c r="P332" s="27"/>
      <c r="Q332" s="27"/>
      <c r="R332" s="80"/>
      <c r="S332" s="27"/>
      <c r="T332" s="27"/>
      <c r="U332" s="27"/>
      <c r="V332" s="27"/>
      <c r="W332" s="27"/>
      <c r="X332" s="27"/>
      <c r="Y332" s="27"/>
      <c r="Z332" s="27"/>
      <c r="AA332" s="27"/>
      <c r="AB332" s="27"/>
      <c r="AC332" s="27"/>
      <c r="AD332" s="27"/>
      <c r="AE332" s="27"/>
      <c r="AF332" s="27"/>
      <c r="AG332" s="27"/>
      <c r="AH332" s="27"/>
      <c r="AI332" s="27"/>
      <c r="AJ332" s="27"/>
      <c r="AK332" s="27"/>
      <c r="AL332" s="27"/>
    </row>
    <row r="333" spans="1:38">
      <c r="A333" s="27"/>
      <c r="B333" s="27"/>
      <c r="C333" s="27"/>
      <c r="D333" s="27"/>
      <c r="E333" s="27"/>
      <c r="F333" s="27"/>
      <c r="G333" s="27"/>
      <c r="H333" s="27"/>
      <c r="I333" s="27"/>
      <c r="J333" s="27"/>
      <c r="K333" s="27"/>
      <c r="L333" s="27"/>
      <c r="M333" s="27"/>
      <c r="N333" s="27"/>
      <c r="O333" s="27"/>
      <c r="P333" s="27"/>
      <c r="Q333" s="27"/>
      <c r="R333" s="80"/>
      <c r="S333" s="27"/>
      <c r="T333" s="27"/>
      <c r="U333" s="27"/>
      <c r="V333" s="27"/>
      <c r="W333" s="27"/>
      <c r="X333" s="27"/>
      <c r="Y333" s="27"/>
      <c r="Z333" s="27"/>
      <c r="AA333" s="27"/>
      <c r="AB333" s="27"/>
      <c r="AC333" s="27"/>
      <c r="AD333" s="27"/>
      <c r="AE333" s="27"/>
      <c r="AF333" s="27"/>
      <c r="AG333" s="27"/>
      <c r="AH333" s="27"/>
      <c r="AI333" s="27"/>
      <c r="AJ333" s="27"/>
      <c r="AK333" s="27"/>
      <c r="AL333" s="27"/>
    </row>
    <row r="334" spans="1:38">
      <c r="A334" s="27"/>
      <c r="B334" s="27"/>
      <c r="C334" s="27"/>
      <c r="D334" s="27"/>
      <c r="E334" s="27"/>
      <c r="F334" s="27"/>
      <c r="G334" s="27"/>
      <c r="H334" s="27"/>
      <c r="I334" s="27"/>
      <c r="J334" s="27"/>
      <c r="K334" s="27"/>
      <c r="L334" s="27"/>
      <c r="M334" s="27"/>
      <c r="N334" s="27"/>
      <c r="O334" s="27"/>
      <c r="P334" s="27"/>
      <c r="Q334" s="27"/>
      <c r="R334" s="80"/>
      <c r="S334" s="27"/>
      <c r="T334" s="27"/>
      <c r="U334" s="27"/>
      <c r="V334" s="27"/>
      <c r="W334" s="27"/>
      <c r="X334" s="27"/>
      <c r="Y334" s="27"/>
      <c r="Z334" s="27"/>
      <c r="AA334" s="27"/>
      <c r="AB334" s="27"/>
      <c r="AC334" s="27"/>
      <c r="AD334" s="27"/>
      <c r="AE334" s="27"/>
      <c r="AF334" s="27"/>
      <c r="AG334" s="27"/>
      <c r="AH334" s="27"/>
      <c r="AI334" s="27"/>
      <c r="AJ334" s="27"/>
      <c r="AK334" s="27"/>
      <c r="AL334" s="27"/>
    </row>
    <row r="335" spans="1:38">
      <c r="A335" s="27"/>
      <c r="B335" s="27"/>
      <c r="C335" s="27"/>
      <c r="D335" s="27"/>
      <c r="E335" s="27"/>
      <c r="F335" s="27"/>
      <c r="G335" s="27"/>
      <c r="H335" s="27"/>
      <c r="I335" s="27"/>
      <c r="J335" s="27"/>
      <c r="K335" s="27"/>
      <c r="L335" s="27"/>
      <c r="M335" s="27"/>
      <c r="N335" s="27"/>
      <c r="O335" s="27"/>
      <c r="P335" s="27"/>
      <c r="Q335" s="27"/>
      <c r="R335" s="80"/>
      <c r="S335" s="27"/>
      <c r="T335" s="27"/>
      <c r="U335" s="27"/>
      <c r="V335" s="27"/>
      <c r="W335" s="27"/>
      <c r="X335" s="27"/>
      <c r="Y335" s="27"/>
      <c r="Z335" s="27"/>
      <c r="AA335" s="27"/>
      <c r="AB335" s="27"/>
      <c r="AC335" s="27"/>
      <c r="AD335" s="27"/>
      <c r="AE335" s="27"/>
      <c r="AF335" s="27"/>
      <c r="AG335" s="27"/>
      <c r="AH335" s="27"/>
      <c r="AI335" s="27"/>
      <c r="AJ335" s="27"/>
      <c r="AK335" s="27"/>
      <c r="AL335" s="27"/>
    </row>
    <row r="336" spans="1:38">
      <c r="A336" s="27"/>
      <c r="B336" s="27"/>
      <c r="C336" s="27"/>
      <c r="D336" s="27"/>
      <c r="E336" s="27"/>
      <c r="F336" s="27"/>
      <c r="G336" s="27"/>
      <c r="H336" s="27"/>
      <c r="I336" s="27"/>
      <c r="J336" s="27"/>
      <c r="K336" s="27"/>
      <c r="L336" s="27"/>
      <c r="M336" s="27"/>
      <c r="N336" s="27"/>
      <c r="O336" s="27"/>
      <c r="P336" s="27"/>
      <c r="Q336" s="27"/>
      <c r="R336" s="80"/>
      <c r="S336" s="27"/>
      <c r="T336" s="27"/>
      <c r="U336" s="27"/>
      <c r="V336" s="27"/>
      <c r="W336" s="27"/>
      <c r="X336" s="27"/>
      <c r="Y336" s="27"/>
      <c r="Z336" s="27"/>
      <c r="AA336" s="27"/>
      <c r="AB336" s="27"/>
      <c r="AC336" s="27"/>
      <c r="AD336" s="27"/>
      <c r="AE336" s="27"/>
      <c r="AF336" s="27"/>
      <c r="AG336" s="27"/>
      <c r="AH336" s="27"/>
      <c r="AI336" s="27"/>
      <c r="AJ336" s="27"/>
      <c r="AK336" s="27"/>
      <c r="AL336" s="27"/>
    </row>
    <row r="337" spans="1:38">
      <c r="A337" s="27"/>
      <c r="B337" s="27"/>
      <c r="C337" s="27"/>
      <c r="D337" s="27"/>
      <c r="E337" s="27"/>
      <c r="F337" s="27"/>
      <c r="G337" s="27"/>
      <c r="H337" s="27"/>
      <c r="I337" s="27"/>
      <c r="J337" s="27"/>
      <c r="K337" s="27"/>
      <c r="L337" s="27"/>
      <c r="M337" s="27"/>
      <c r="N337" s="27"/>
      <c r="O337" s="27"/>
      <c r="P337" s="27"/>
      <c r="Q337" s="27"/>
      <c r="R337" s="80"/>
      <c r="S337" s="27"/>
      <c r="T337" s="27"/>
      <c r="U337" s="27"/>
      <c r="V337" s="27"/>
      <c r="W337" s="27"/>
      <c r="X337" s="27"/>
      <c r="Y337" s="27"/>
      <c r="Z337" s="27"/>
      <c r="AA337" s="27"/>
      <c r="AB337" s="27"/>
      <c r="AC337" s="27"/>
      <c r="AD337" s="27"/>
      <c r="AE337" s="27"/>
      <c r="AF337" s="27"/>
      <c r="AG337" s="27"/>
      <c r="AH337" s="27"/>
      <c r="AI337" s="27"/>
      <c r="AJ337" s="27"/>
      <c r="AK337" s="27"/>
      <c r="AL337" s="27"/>
    </row>
    <row r="338" spans="1:38">
      <c r="A338" s="27"/>
      <c r="B338" s="27"/>
      <c r="C338" s="27"/>
      <c r="D338" s="27"/>
      <c r="E338" s="27"/>
      <c r="F338" s="27"/>
      <c r="G338" s="27"/>
      <c r="H338" s="27"/>
      <c r="I338" s="27"/>
      <c r="J338" s="27"/>
      <c r="K338" s="27"/>
      <c r="L338" s="27"/>
      <c r="M338" s="27"/>
      <c r="N338" s="27"/>
      <c r="O338" s="27"/>
      <c r="P338" s="27"/>
      <c r="Q338" s="27"/>
      <c r="R338" s="80"/>
      <c r="S338" s="27"/>
      <c r="T338" s="27"/>
      <c r="U338" s="27"/>
      <c r="V338" s="27"/>
      <c r="W338" s="27"/>
      <c r="X338" s="27"/>
      <c r="Y338" s="27"/>
      <c r="Z338" s="27"/>
      <c r="AA338" s="27"/>
      <c r="AB338" s="27"/>
      <c r="AC338" s="27"/>
      <c r="AD338" s="27"/>
      <c r="AE338" s="27"/>
      <c r="AF338" s="27"/>
      <c r="AG338" s="27"/>
      <c r="AH338" s="27"/>
      <c r="AI338" s="27"/>
      <c r="AJ338" s="27"/>
      <c r="AK338" s="27"/>
      <c r="AL338" s="27"/>
    </row>
    <row r="339" spans="1:38">
      <c r="A339" s="27"/>
      <c r="B339" s="27"/>
      <c r="C339" s="27"/>
      <c r="D339" s="27"/>
      <c r="E339" s="27"/>
      <c r="F339" s="27"/>
      <c r="G339" s="27"/>
      <c r="H339" s="27"/>
      <c r="I339" s="27"/>
      <c r="J339" s="27"/>
      <c r="K339" s="27"/>
      <c r="L339" s="27"/>
      <c r="M339" s="27"/>
      <c r="N339" s="27"/>
      <c r="O339" s="27"/>
      <c r="P339" s="27"/>
      <c r="Q339" s="27"/>
      <c r="R339" s="80"/>
      <c r="S339" s="27"/>
      <c r="T339" s="27"/>
      <c r="U339" s="27"/>
      <c r="V339" s="27"/>
      <c r="W339" s="27"/>
      <c r="X339" s="27"/>
      <c r="Y339" s="27"/>
      <c r="Z339" s="27"/>
      <c r="AA339" s="27"/>
      <c r="AB339" s="27"/>
      <c r="AC339" s="27"/>
      <c r="AD339" s="27"/>
      <c r="AE339" s="27"/>
      <c r="AF339" s="27"/>
      <c r="AG339" s="27"/>
      <c r="AH339" s="27"/>
      <c r="AI339" s="27"/>
      <c r="AJ339" s="27"/>
      <c r="AK339" s="27"/>
      <c r="AL339" s="27"/>
    </row>
    <row r="340" spans="1:38">
      <c r="A340" s="27"/>
      <c r="B340" s="27"/>
      <c r="C340" s="27"/>
      <c r="D340" s="27"/>
      <c r="E340" s="27"/>
      <c r="F340" s="27"/>
      <c r="G340" s="27"/>
      <c r="H340" s="27"/>
      <c r="I340" s="27"/>
      <c r="J340" s="27"/>
      <c r="K340" s="27"/>
      <c r="L340" s="27"/>
      <c r="M340" s="27"/>
      <c r="N340" s="27"/>
      <c r="O340" s="27"/>
      <c r="P340" s="27"/>
      <c r="Q340" s="27"/>
      <c r="R340" s="80"/>
      <c r="S340" s="27"/>
      <c r="T340" s="27"/>
      <c r="U340" s="27"/>
      <c r="V340" s="27"/>
      <c r="W340" s="27"/>
      <c r="X340" s="27"/>
      <c r="Y340" s="27"/>
      <c r="Z340" s="27"/>
      <c r="AA340" s="27"/>
      <c r="AB340" s="27"/>
      <c r="AC340" s="27"/>
      <c r="AD340" s="27"/>
      <c r="AE340" s="27"/>
      <c r="AF340" s="27"/>
      <c r="AG340" s="27"/>
      <c r="AH340" s="27"/>
      <c r="AI340" s="27"/>
      <c r="AJ340" s="27"/>
      <c r="AK340" s="27"/>
      <c r="AL340" s="27"/>
    </row>
    <row r="341" spans="1:38">
      <c r="A341" s="27"/>
      <c r="B341" s="27"/>
      <c r="C341" s="27"/>
      <c r="D341" s="27"/>
      <c r="E341" s="27"/>
      <c r="F341" s="27"/>
      <c r="G341" s="27"/>
      <c r="H341" s="27"/>
      <c r="I341" s="27"/>
      <c r="J341" s="27"/>
      <c r="K341" s="27"/>
      <c r="L341" s="27"/>
      <c r="M341" s="27"/>
      <c r="N341" s="27"/>
      <c r="O341" s="27"/>
      <c r="P341" s="27"/>
      <c r="Q341" s="27"/>
      <c r="R341" s="80"/>
      <c r="S341" s="27"/>
      <c r="T341" s="27"/>
      <c r="U341" s="27"/>
      <c r="V341" s="27"/>
      <c r="W341" s="27"/>
      <c r="X341" s="27"/>
      <c r="Y341" s="27"/>
      <c r="Z341" s="27"/>
      <c r="AA341" s="27"/>
      <c r="AB341" s="27"/>
      <c r="AC341" s="27"/>
      <c r="AD341" s="27"/>
      <c r="AE341" s="27"/>
      <c r="AF341" s="27"/>
      <c r="AG341" s="27"/>
      <c r="AH341" s="27"/>
      <c r="AI341" s="27"/>
      <c r="AJ341" s="27"/>
      <c r="AK341" s="27"/>
      <c r="AL341" s="27"/>
    </row>
    <row r="342" spans="1:38">
      <c r="A342" s="27"/>
      <c r="B342" s="27"/>
      <c r="C342" s="27"/>
      <c r="D342" s="27"/>
      <c r="E342" s="27"/>
      <c r="F342" s="27"/>
      <c r="G342" s="27"/>
      <c r="H342" s="27"/>
      <c r="I342" s="27"/>
      <c r="J342" s="27"/>
      <c r="K342" s="27"/>
      <c r="L342" s="27"/>
      <c r="M342" s="27"/>
      <c r="N342" s="27"/>
      <c r="O342" s="27"/>
      <c r="P342" s="27"/>
      <c r="Q342" s="27"/>
      <c r="R342" s="80"/>
      <c r="S342" s="27"/>
      <c r="T342" s="27"/>
      <c r="U342" s="27"/>
      <c r="V342" s="27"/>
      <c r="W342" s="27"/>
      <c r="X342" s="27"/>
      <c r="Y342" s="27"/>
      <c r="Z342" s="27"/>
      <c r="AA342" s="27"/>
      <c r="AB342" s="27"/>
      <c r="AC342" s="27"/>
      <c r="AD342" s="27"/>
      <c r="AE342" s="27"/>
      <c r="AF342" s="27"/>
      <c r="AG342" s="27"/>
      <c r="AH342" s="27"/>
      <c r="AI342" s="27"/>
      <c r="AJ342" s="27"/>
      <c r="AK342" s="27"/>
      <c r="AL342" s="27"/>
    </row>
    <row r="343" spans="1:38">
      <c r="A343" s="27"/>
      <c r="B343" s="27"/>
      <c r="C343" s="27"/>
      <c r="D343" s="27"/>
      <c r="E343" s="27"/>
      <c r="F343" s="27"/>
      <c r="G343" s="27"/>
      <c r="H343" s="27"/>
      <c r="I343" s="27"/>
      <c r="J343" s="27"/>
      <c r="K343" s="27"/>
      <c r="L343" s="27"/>
      <c r="M343" s="27"/>
      <c r="N343" s="27"/>
      <c r="O343" s="27"/>
      <c r="P343" s="27"/>
      <c r="Q343" s="27"/>
      <c r="R343" s="80"/>
      <c r="S343" s="27"/>
      <c r="T343" s="27"/>
      <c r="U343" s="27"/>
      <c r="V343" s="27"/>
      <c r="W343" s="27"/>
      <c r="X343" s="27"/>
      <c r="Y343" s="27"/>
      <c r="Z343" s="27"/>
      <c r="AA343" s="27"/>
      <c r="AB343" s="27"/>
      <c r="AC343" s="27"/>
      <c r="AD343" s="27"/>
      <c r="AE343" s="27"/>
      <c r="AF343" s="27"/>
      <c r="AG343" s="27"/>
      <c r="AH343" s="27"/>
      <c r="AI343" s="27"/>
      <c r="AJ343" s="27"/>
      <c r="AK343" s="27"/>
      <c r="AL343" s="27"/>
    </row>
    <row r="344" spans="1:38">
      <c r="A344" s="27"/>
      <c r="B344" s="27"/>
      <c r="C344" s="27"/>
      <c r="D344" s="27"/>
      <c r="E344" s="27"/>
      <c r="F344" s="27"/>
      <c r="G344" s="27"/>
      <c r="H344" s="27"/>
      <c r="I344" s="27"/>
      <c r="J344" s="27"/>
      <c r="K344" s="27"/>
      <c r="L344" s="27"/>
      <c r="M344" s="27"/>
      <c r="N344" s="27"/>
      <c r="O344" s="27"/>
      <c r="P344" s="27"/>
      <c r="Q344" s="27"/>
      <c r="R344" s="80"/>
      <c r="S344" s="27"/>
      <c r="T344" s="27"/>
      <c r="U344" s="27"/>
      <c r="V344" s="27"/>
      <c r="W344" s="27"/>
      <c r="X344" s="27"/>
      <c r="Y344" s="27"/>
      <c r="Z344" s="27"/>
      <c r="AA344" s="27"/>
      <c r="AB344" s="27"/>
      <c r="AC344" s="27"/>
      <c r="AD344" s="27"/>
      <c r="AE344" s="27"/>
      <c r="AF344" s="27"/>
      <c r="AG344" s="27"/>
      <c r="AH344" s="27"/>
      <c r="AI344" s="27"/>
      <c r="AJ344" s="27"/>
      <c r="AK344" s="27"/>
      <c r="AL344" s="27"/>
    </row>
    <row r="345" spans="1:38">
      <c r="A345" s="27"/>
      <c r="B345" s="27"/>
      <c r="C345" s="27"/>
      <c r="D345" s="27"/>
      <c r="E345" s="27"/>
      <c r="F345" s="27"/>
      <c r="G345" s="27"/>
      <c r="H345" s="27"/>
      <c r="I345" s="27"/>
      <c r="J345" s="27"/>
      <c r="K345" s="27"/>
      <c r="L345" s="27"/>
      <c r="M345" s="27"/>
      <c r="N345" s="27"/>
      <c r="O345" s="27"/>
      <c r="P345" s="27"/>
      <c r="Q345" s="27"/>
      <c r="R345" s="80"/>
      <c r="S345" s="27"/>
      <c r="T345" s="27"/>
      <c r="U345" s="27"/>
      <c r="V345" s="27"/>
      <c r="W345" s="27"/>
      <c r="X345" s="27"/>
      <c r="Y345" s="27"/>
      <c r="Z345" s="27"/>
      <c r="AA345" s="27"/>
      <c r="AB345" s="27"/>
      <c r="AC345" s="27"/>
      <c r="AD345" s="27"/>
      <c r="AE345" s="27"/>
      <c r="AF345" s="27"/>
      <c r="AG345" s="27"/>
      <c r="AH345" s="27"/>
      <c r="AI345" s="27"/>
      <c r="AJ345" s="27"/>
      <c r="AK345" s="27"/>
      <c r="AL345" s="27"/>
    </row>
    <row r="346" spans="1:38">
      <c r="A346" s="27"/>
      <c r="B346" s="27"/>
      <c r="C346" s="27"/>
      <c r="D346" s="27"/>
      <c r="E346" s="27"/>
      <c r="F346" s="27"/>
      <c r="G346" s="27"/>
      <c r="H346" s="27"/>
      <c r="I346" s="27"/>
      <c r="J346" s="27"/>
      <c r="K346" s="27"/>
      <c r="L346" s="27"/>
      <c r="M346" s="27"/>
      <c r="N346" s="27"/>
      <c r="O346" s="27"/>
      <c r="P346" s="27"/>
      <c r="Q346" s="27"/>
      <c r="R346" s="80"/>
      <c r="S346" s="27"/>
      <c r="T346" s="27"/>
      <c r="U346" s="27"/>
      <c r="V346" s="27"/>
      <c r="W346" s="27"/>
      <c r="X346" s="27"/>
      <c r="Y346" s="27"/>
      <c r="Z346" s="27"/>
      <c r="AA346" s="27"/>
      <c r="AB346" s="27"/>
      <c r="AC346" s="27"/>
      <c r="AD346" s="27"/>
      <c r="AE346" s="27"/>
      <c r="AF346" s="27"/>
      <c r="AG346" s="27"/>
      <c r="AH346" s="27"/>
      <c r="AI346" s="27"/>
      <c r="AJ346" s="27"/>
      <c r="AK346" s="27"/>
      <c r="AL346" s="27"/>
    </row>
    <row r="347" spans="1:38">
      <c r="A347" s="27"/>
      <c r="B347" s="27"/>
      <c r="C347" s="27"/>
      <c r="D347" s="27"/>
      <c r="E347" s="27"/>
      <c r="F347" s="27"/>
      <c r="G347" s="27"/>
      <c r="H347" s="27"/>
      <c r="I347" s="27"/>
      <c r="J347" s="27"/>
      <c r="K347" s="27"/>
      <c r="L347" s="27"/>
      <c r="M347" s="27"/>
      <c r="N347" s="27"/>
      <c r="O347" s="27"/>
      <c r="P347" s="27"/>
      <c r="Q347" s="27"/>
      <c r="R347" s="80"/>
      <c r="S347" s="27"/>
      <c r="T347" s="27"/>
      <c r="U347" s="27"/>
      <c r="V347" s="27"/>
      <c r="W347" s="27"/>
      <c r="X347" s="27"/>
      <c r="Y347" s="27"/>
      <c r="Z347" s="27"/>
      <c r="AA347" s="27"/>
      <c r="AB347" s="27"/>
      <c r="AC347" s="27"/>
      <c r="AD347" s="27"/>
      <c r="AE347" s="27"/>
      <c r="AF347" s="27"/>
      <c r="AG347" s="27"/>
      <c r="AH347" s="27"/>
      <c r="AI347" s="27"/>
      <c r="AJ347" s="27"/>
      <c r="AK347" s="27"/>
      <c r="AL347" s="27"/>
    </row>
    <row r="348" spans="1:38">
      <c r="A348" s="27"/>
      <c r="B348" s="27"/>
      <c r="C348" s="27"/>
      <c r="D348" s="27"/>
      <c r="E348" s="27"/>
      <c r="F348" s="27"/>
      <c r="G348" s="27"/>
      <c r="H348" s="27"/>
      <c r="I348" s="27"/>
      <c r="J348" s="27"/>
      <c r="K348" s="27"/>
      <c r="L348" s="27"/>
      <c r="M348" s="27"/>
      <c r="N348" s="27"/>
      <c r="O348" s="27"/>
      <c r="P348" s="27"/>
      <c r="Q348" s="27"/>
      <c r="R348" s="80"/>
      <c r="S348" s="27"/>
      <c r="T348" s="27"/>
      <c r="U348" s="27"/>
      <c r="V348" s="27"/>
      <c r="W348" s="27"/>
      <c r="X348" s="27"/>
      <c r="Y348" s="27"/>
      <c r="Z348" s="27"/>
      <c r="AA348" s="27"/>
      <c r="AB348" s="27"/>
      <c r="AC348" s="27"/>
      <c r="AD348" s="27"/>
      <c r="AE348" s="27"/>
      <c r="AF348" s="27"/>
      <c r="AG348" s="27"/>
      <c r="AH348" s="27"/>
      <c r="AI348" s="27"/>
      <c r="AJ348" s="27"/>
      <c r="AK348" s="27"/>
      <c r="AL348" s="27"/>
    </row>
    <row r="349" spans="1:38">
      <c r="A349" s="27"/>
      <c r="B349" s="27"/>
      <c r="C349" s="27"/>
      <c r="D349" s="27"/>
      <c r="E349" s="27"/>
      <c r="F349" s="27"/>
      <c r="G349" s="27"/>
      <c r="H349" s="27"/>
      <c r="I349" s="27"/>
      <c r="J349" s="27"/>
      <c r="K349" s="27"/>
      <c r="L349" s="27"/>
      <c r="M349" s="27"/>
      <c r="N349" s="27"/>
      <c r="O349" s="27"/>
      <c r="P349" s="27"/>
      <c r="Q349" s="27"/>
      <c r="R349" s="80"/>
      <c r="S349" s="27"/>
      <c r="T349" s="27"/>
      <c r="U349" s="27"/>
      <c r="V349" s="27"/>
      <c r="W349" s="27"/>
      <c r="X349" s="27"/>
      <c r="Y349" s="27"/>
      <c r="Z349" s="27"/>
      <c r="AA349" s="27"/>
      <c r="AB349" s="27"/>
      <c r="AC349" s="27"/>
      <c r="AD349" s="27"/>
      <c r="AE349" s="27"/>
      <c r="AF349" s="27"/>
      <c r="AG349" s="27"/>
      <c r="AH349" s="27"/>
      <c r="AI349" s="27"/>
      <c r="AJ349" s="27"/>
      <c r="AK349" s="27"/>
      <c r="AL349" s="27"/>
    </row>
    <row r="350" spans="1:38">
      <c r="A350" s="27"/>
      <c r="B350" s="27"/>
      <c r="C350" s="27"/>
      <c r="D350" s="27"/>
      <c r="E350" s="27"/>
      <c r="F350" s="27"/>
      <c r="G350" s="27"/>
      <c r="H350" s="27"/>
      <c r="I350" s="27"/>
      <c r="J350" s="27"/>
      <c r="K350" s="27"/>
      <c r="L350" s="27"/>
      <c r="M350" s="27"/>
      <c r="N350" s="27"/>
      <c r="O350" s="27"/>
      <c r="P350" s="27"/>
      <c r="Q350" s="27"/>
      <c r="R350" s="80"/>
      <c r="S350" s="27"/>
      <c r="T350" s="27"/>
      <c r="U350" s="27"/>
      <c r="V350" s="27"/>
      <c r="W350" s="27"/>
      <c r="X350" s="27"/>
      <c r="Y350" s="27"/>
      <c r="Z350" s="27"/>
      <c r="AA350" s="27"/>
      <c r="AB350" s="27"/>
      <c r="AC350" s="27"/>
      <c r="AD350" s="27"/>
      <c r="AE350" s="27"/>
      <c r="AF350" s="27"/>
      <c r="AG350" s="27"/>
      <c r="AH350" s="27"/>
      <c r="AI350" s="27"/>
      <c r="AJ350" s="27"/>
      <c r="AK350" s="27"/>
      <c r="AL350" s="27"/>
    </row>
    <row r="351" spans="1:38">
      <c r="A351" s="27"/>
      <c r="B351" s="27"/>
      <c r="C351" s="27"/>
      <c r="D351" s="27"/>
      <c r="E351" s="27"/>
      <c r="F351" s="27"/>
      <c r="G351" s="27"/>
      <c r="H351" s="27"/>
      <c r="I351" s="27"/>
      <c r="J351" s="27"/>
      <c r="K351" s="27"/>
      <c r="L351" s="27"/>
      <c r="M351" s="27"/>
      <c r="N351" s="27"/>
      <c r="O351" s="27"/>
      <c r="P351" s="27"/>
      <c r="Q351" s="27"/>
      <c r="R351" s="80"/>
      <c r="S351" s="27"/>
      <c r="T351" s="27"/>
      <c r="U351" s="27"/>
      <c r="V351" s="27"/>
      <c r="W351" s="27"/>
      <c r="X351" s="27"/>
      <c r="Y351" s="27"/>
      <c r="Z351" s="27"/>
      <c r="AA351" s="27"/>
      <c r="AB351" s="27"/>
      <c r="AC351" s="27"/>
      <c r="AD351" s="27"/>
      <c r="AE351" s="27"/>
      <c r="AF351" s="27"/>
      <c r="AG351" s="27"/>
      <c r="AH351" s="27"/>
      <c r="AI351" s="27"/>
      <c r="AJ351" s="27"/>
      <c r="AK351" s="27"/>
      <c r="AL351" s="27"/>
    </row>
    <row r="352" spans="1:38">
      <c r="A352" s="27"/>
      <c r="B352" s="27"/>
      <c r="C352" s="27"/>
      <c r="D352" s="27"/>
      <c r="E352" s="27"/>
      <c r="F352" s="27"/>
      <c r="G352" s="27"/>
      <c r="H352" s="27"/>
      <c r="I352" s="27"/>
      <c r="J352" s="27"/>
      <c r="K352" s="27"/>
      <c r="L352" s="27"/>
      <c r="M352" s="27"/>
      <c r="N352" s="27"/>
      <c r="O352" s="27"/>
      <c r="P352" s="27"/>
      <c r="Q352" s="27"/>
      <c r="R352" s="80"/>
      <c r="S352" s="27"/>
      <c r="T352" s="27"/>
      <c r="U352" s="27"/>
      <c r="V352" s="27"/>
      <c r="W352" s="27"/>
      <c r="X352" s="27"/>
      <c r="Y352" s="27"/>
      <c r="Z352" s="27"/>
      <c r="AA352" s="27"/>
      <c r="AB352" s="27"/>
      <c r="AC352" s="27"/>
      <c r="AD352" s="27"/>
      <c r="AE352" s="27"/>
      <c r="AF352" s="27"/>
      <c r="AG352" s="27"/>
      <c r="AH352" s="27"/>
      <c r="AI352" s="27"/>
      <c r="AJ352" s="27"/>
      <c r="AK352" s="27"/>
      <c r="AL352" s="27"/>
    </row>
    <row r="353" spans="1:38">
      <c r="A353" s="27"/>
      <c r="B353" s="27"/>
      <c r="C353" s="27"/>
      <c r="D353" s="27"/>
      <c r="E353" s="27"/>
      <c r="F353" s="27"/>
      <c r="G353" s="27"/>
      <c r="H353" s="27"/>
      <c r="I353" s="27"/>
      <c r="J353" s="27"/>
      <c r="K353" s="27"/>
      <c r="L353" s="27"/>
      <c r="M353" s="27"/>
      <c r="N353" s="27"/>
      <c r="O353" s="27"/>
      <c r="P353" s="27"/>
      <c r="Q353" s="27"/>
      <c r="R353" s="80"/>
      <c r="S353" s="27"/>
      <c r="T353" s="27"/>
      <c r="U353" s="27"/>
      <c r="V353" s="27"/>
      <c r="W353" s="27"/>
      <c r="X353" s="27"/>
      <c r="Y353" s="27"/>
      <c r="Z353" s="27"/>
      <c r="AA353" s="27"/>
      <c r="AB353" s="27"/>
      <c r="AC353" s="27"/>
      <c r="AD353" s="27"/>
      <c r="AE353" s="27"/>
      <c r="AF353" s="27"/>
      <c r="AG353" s="27"/>
      <c r="AH353" s="27"/>
      <c r="AI353" s="27"/>
      <c r="AJ353" s="27"/>
      <c r="AK353" s="27"/>
      <c r="AL353" s="27"/>
    </row>
    <row r="354" spans="1:38">
      <c r="A354" s="27"/>
      <c r="B354" s="27"/>
      <c r="C354" s="27"/>
      <c r="D354" s="27"/>
      <c r="E354" s="27"/>
      <c r="F354" s="27"/>
      <c r="G354" s="27"/>
      <c r="H354" s="27"/>
      <c r="I354" s="27"/>
      <c r="J354" s="27"/>
      <c r="K354" s="27"/>
      <c r="L354" s="27"/>
      <c r="M354" s="27"/>
      <c r="N354" s="27"/>
      <c r="O354" s="27"/>
      <c r="P354" s="27"/>
      <c r="Q354" s="27"/>
      <c r="R354" s="80"/>
      <c r="S354" s="27"/>
      <c r="T354" s="27"/>
      <c r="U354" s="27"/>
      <c r="V354" s="27"/>
      <c r="W354" s="27"/>
      <c r="X354" s="27"/>
      <c r="Y354" s="27"/>
      <c r="Z354" s="27"/>
      <c r="AA354" s="27"/>
      <c r="AB354" s="27"/>
      <c r="AC354" s="27"/>
      <c r="AD354" s="27"/>
      <c r="AE354" s="27"/>
      <c r="AF354" s="27"/>
      <c r="AG354" s="27"/>
      <c r="AH354" s="27"/>
      <c r="AI354" s="27"/>
      <c r="AJ354" s="27"/>
      <c r="AK354" s="27"/>
      <c r="AL354" s="27"/>
    </row>
    <row r="355" spans="1:38">
      <c r="A355" s="27"/>
      <c r="B355" s="27"/>
      <c r="C355" s="27"/>
      <c r="D355" s="27"/>
      <c r="E355" s="27"/>
      <c r="F355" s="27"/>
      <c r="G355" s="27"/>
      <c r="H355" s="27"/>
      <c r="I355" s="27"/>
      <c r="J355" s="27"/>
      <c r="K355" s="27"/>
      <c r="L355" s="27"/>
      <c r="M355" s="27"/>
      <c r="N355" s="27"/>
      <c r="O355" s="27"/>
      <c r="P355" s="27"/>
      <c r="Q355" s="27"/>
      <c r="R355" s="80"/>
      <c r="S355" s="27"/>
      <c r="T355" s="27"/>
      <c r="U355" s="27"/>
      <c r="V355" s="27"/>
      <c r="W355" s="27"/>
      <c r="X355" s="27"/>
      <c r="Y355" s="27"/>
      <c r="Z355" s="27"/>
      <c r="AA355" s="27"/>
      <c r="AB355" s="27"/>
      <c r="AC355" s="27"/>
      <c r="AD355" s="27"/>
      <c r="AE355" s="27"/>
      <c r="AF355" s="27"/>
      <c r="AG355" s="27"/>
      <c r="AH355" s="27"/>
      <c r="AI355" s="27"/>
      <c r="AJ355" s="27"/>
      <c r="AK355" s="27"/>
      <c r="AL355" s="27"/>
    </row>
    <row r="356" spans="1:38">
      <c r="A356" s="27"/>
      <c r="B356" s="27"/>
      <c r="C356" s="27"/>
      <c r="D356" s="27"/>
      <c r="E356" s="27"/>
      <c r="F356" s="27"/>
      <c r="G356" s="27"/>
      <c r="H356" s="27"/>
      <c r="I356" s="27"/>
      <c r="J356" s="27"/>
      <c r="K356" s="27"/>
      <c r="L356" s="27"/>
      <c r="M356" s="27"/>
      <c r="N356" s="27"/>
      <c r="O356" s="27"/>
      <c r="P356" s="27"/>
      <c r="Q356" s="27"/>
      <c r="R356" s="80"/>
      <c r="S356" s="27"/>
      <c r="T356" s="27"/>
      <c r="U356" s="27"/>
      <c r="V356" s="27"/>
      <c r="W356" s="27"/>
      <c r="X356" s="27"/>
      <c r="Y356" s="27"/>
      <c r="Z356" s="27"/>
      <c r="AA356" s="27"/>
      <c r="AB356" s="27"/>
      <c r="AC356" s="27"/>
      <c r="AD356" s="27"/>
      <c r="AE356" s="27"/>
      <c r="AF356" s="27"/>
      <c r="AG356" s="27"/>
      <c r="AH356" s="27"/>
      <c r="AI356" s="27"/>
      <c r="AJ356" s="27"/>
      <c r="AK356" s="27"/>
      <c r="AL356" s="27"/>
    </row>
    <row r="357" spans="1:38">
      <c r="A357" s="27"/>
      <c r="B357" s="27"/>
      <c r="C357" s="27"/>
      <c r="D357" s="27"/>
      <c r="E357" s="27"/>
      <c r="F357" s="27"/>
      <c r="G357" s="27"/>
      <c r="H357" s="27"/>
      <c r="I357" s="27"/>
      <c r="J357" s="27"/>
      <c r="K357" s="27"/>
      <c r="L357" s="27"/>
      <c r="M357" s="27"/>
      <c r="N357" s="27"/>
      <c r="O357" s="27"/>
      <c r="P357" s="27"/>
      <c r="Q357" s="27"/>
      <c r="R357" s="80"/>
      <c r="S357" s="27"/>
      <c r="T357" s="27"/>
      <c r="U357" s="27"/>
      <c r="V357" s="27"/>
      <c r="W357" s="27"/>
      <c r="X357" s="27"/>
      <c r="Y357" s="27"/>
      <c r="Z357" s="27"/>
      <c r="AA357" s="27"/>
      <c r="AB357" s="27"/>
      <c r="AC357" s="27"/>
      <c r="AD357" s="27"/>
      <c r="AE357" s="27"/>
      <c r="AF357" s="27"/>
      <c r="AG357" s="27"/>
      <c r="AH357" s="27"/>
      <c r="AI357" s="27"/>
      <c r="AJ357" s="27"/>
      <c r="AK357" s="27"/>
      <c r="AL357" s="27"/>
    </row>
    <row r="358" spans="1:38">
      <c r="A358" s="27"/>
      <c r="B358" s="27"/>
      <c r="C358" s="27"/>
      <c r="D358" s="27"/>
      <c r="E358" s="27"/>
      <c r="F358" s="27"/>
      <c r="G358" s="27"/>
      <c r="H358" s="27"/>
      <c r="I358" s="27"/>
      <c r="J358" s="27"/>
      <c r="K358" s="27"/>
      <c r="L358" s="27"/>
      <c r="M358" s="27"/>
      <c r="N358" s="27"/>
      <c r="O358" s="27"/>
      <c r="P358" s="27"/>
      <c r="Q358" s="27"/>
      <c r="R358" s="80"/>
      <c r="S358" s="27"/>
      <c r="T358" s="27"/>
      <c r="U358" s="27"/>
      <c r="V358" s="27"/>
      <c r="W358" s="27"/>
      <c r="X358" s="27"/>
      <c r="Y358" s="27"/>
      <c r="Z358" s="27"/>
      <c r="AA358" s="27"/>
      <c r="AB358" s="27"/>
      <c r="AC358" s="27"/>
      <c r="AD358" s="27"/>
      <c r="AE358" s="27"/>
      <c r="AF358" s="27"/>
      <c r="AG358" s="27"/>
      <c r="AH358" s="27"/>
      <c r="AI358" s="27"/>
      <c r="AJ358" s="27"/>
      <c r="AK358" s="27"/>
      <c r="AL358" s="27"/>
    </row>
    <row r="359" spans="1:38">
      <c r="A359" s="27"/>
      <c r="B359" s="27"/>
      <c r="C359" s="27"/>
      <c r="D359" s="27"/>
      <c r="E359" s="27"/>
      <c r="F359" s="27"/>
      <c r="G359" s="27"/>
      <c r="H359" s="27"/>
      <c r="I359" s="27"/>
      <c r="J359" s="27"/>
      <c r="K359" s="27"/>
      <c r="L359" s="27"/>
      <c r="M359" s="27"/>
      <c r="N359" s="27"/>
      <c r="O359" s="27"/>
      <c r="P359" s="27"/>
      <c r="Q359" s="27"/>
      <c r="R359" s="80"/>
      <c r="S359" s="27"/>
      <c r="T359" s="27"/>
      <c r="U359" s="27"/>
      <c r="V359" s="27"/>
      <c r="W359" s="27"/>
      <c r="X359" s="27"/>
      <c r="Y359" s="27"/>
      <c r="Z359" s="27"/>
      <c r="AA359" s="27"/>
      <c r="AB359" s="27"/>
      <c r="AC359" s="27"/>
      <c r="AD359" s="27"/>
      <c r="AE359" s="27"/>
      <c r="AF359" s="27"/>
      <c r="AG359" s="27"/>
      <c r="AH359" s="27"/>
      <c r="AI359" s="27"/>
      <c r="AJ359" s="27"/>
      <c r="AK359" s="27"/>
      <c r="AL359" s="27"/>
    </row>
    <row r="360" spans="1:38">
      <c r="A360" s="27"/>
      <c r="B360" s="27"/>
      <c r="C360" s="27"/>
      <c r="D360" s="27"/>
      <c r="E360" s="27"/>
      <c r="F360" s="27"/>
      <c r="G360" s="27"/>
      <c r="H360" s="27"/>
      <c r="I360" s="27"/>
      <c r="J360" s="27"/>
      <c r="K360" s="27"/>
      <c r="L360" s="27"/>
      <c r="M360" s="27"/>
      <c r="N360" s="27"/>
      <c r="O360" s="27"/>
      <c r="P360" s="27"/>
      <c r="Q360" s="27"/>
      <c r="R360" s="80"/>
      <c r="S360" s="27"/>
      <c r="T360" s="27"/>
      <c r="U360" s="27"/>
      <c r="V360" s="27"/>
      <c r="W360" s="27"/>
      <c r="X360" s="27"/>
      <c r="Y360" s="27"/>
      <c r="Z360" s="27"/>
      <c r="AA360" s="27"/>
      <c r="AB360" s="27"/>
      <c r="AC360" s="27"/>
      <c r="AD360" s="27"/>
      <c r="AE360" s="27"/>
      <c r="AF360" s="27"/>
      <c r="AG360" s="27"/>
      <c r="AH360" s="27"/>
      <c r="AI360" s="27"/>
      <c r="AJ360" s="27"/>
      <c r="AK360" s="27"/>
      <c r="AL360" s="27"/>
    </row>
    <row r="361" spans="1:38">
      <c r="A361" s="27"/>
      <c r="B361" s="27"/>
      <c r="C361" s="27"/>
      <c r="D361" s="27"/>
      <c r="E361" s="27"/>
      <c r="F361" s="27"/>
      <c r="G361" s="27"/>
      <c r="H361" s="27"/>
      <c r="I361" s="27"/>
      <c r="J361" s="27"/>
      <c r="K361" s="27"/>
      <c r="L361" s="27"/>
      <c r="M361" s="27"/>
      <c r="N361" s="27"/>
      <c r="O361" s="27"/>
      <c r="P361" s="27"/>
      <c r="Q361" s="27"/>
      <c r="R361" s="80"/>
      <c r="S361" s="27"/>
      <c r="T361" s="27"/>
      <c r="U361" s="27"/>
      <c r="V361" s="27"/>
      <c r="W361" s="27"/>
      <c r="X361" s="27"/>
      <c r="Y361" s="27"/>
      <c r="Z361" s="27"/>
      <c r="AA361" s="27"/>
      <c r="AB361" s="27"/>
      <c r="AC361" s="27"/>
      <c r="AD361" s="27"/>
      <c r="AE361" s="27"/>
      <c r="AF361" s="27"/>
      <c r="AG361" s="27"/>
      <c r="AH361" s="27"/>
      <c r="AI361" s="27"/>
      <c r="AJ361" s="27"/>
      <c r="AK361" s="27"/>
      <c r="AL361" s="27"/>
    </row>
    <row r="362" spans="1:38">
      <c r="A362" s="27"/>
      <c r="B362" s="27"/>
      <c r="C362" s="27"/>
      <c r="D362" s="27"/>
      <c r="E362" s="27"/>
      <c r="F362" s="27"/>
      <c r="G362" s="27"/>
      <c r="H362" s="27"/>
      <c r="I362" s="27"/>
      <c r="J362" s="27"/>
      <c r="K362" s="27"/>
      <c r="L362" s="27"/>
      <c r="M362" s="27"/>
      <c r="N362" s="27"/>
      <c r="O362" s="27"/>
      <c r="P362" s="27"/>
      <c r="Q362" s="27"/>
      <c r="R362" s="80"/>
      <c r="S362" s="27"/>
      <c r="T362" s="27"/>
      <c r="U362" s="27"/>
      <c r="V362" s="27"/>
      <c r="W362" s="27"/>
      <c r="X362" s="27"/>
      <c r="Y362" s="27"/>
      <c r="Z362" s="27"/>
      <c r="AA362" s="27"/>
      <c r="AB362" s="27"/>
      <c r="AC362" s="27"/>
      <c r="AD362" s="27"/>
      <c r="AE362" s="27"/>
      <c r="AF362" s="27"/>
      <c r="AG362" s="27"/>
      <c r="AH362" s="27"/>
      <c r="AI362" s="27"/>
      <c r="AJ362" s="27"/>
      <c r="AK362" s="27"/>
      <c r="AL362" s="27"/>
    </row>
    <row r="363" spans="1:38">
      <c r="A363" s="27"/>
      <c r="B363" s="27"/>
      <c r="C363" s="27"/>
      <c r="D363" s="27"/>
      <c r="E363" s="27"/>
      <c r="F363" s="27"/>
      <c r="G363" s="27"/>
      <c r="H363" s="27"/>
      <c r="I363" s="27"/>
      <c r="J363" s="27"/>
      <c r="K363" s="27"/>
      <c r="L363" s="27"/>
      <c r="M363" s="27"/>
      <c r="N363" s="27"/>
      <c r="O363" s="27"/>
      <c r="P363" s="27"/>
      <c r="Q363" s="27"/>
      <c r="R363" s="80"/>
      <c r="S363" s="27"/>
      <c r="T363" s="27"/>
      <c r="U363" s="27"/>
      <c r="V363" s="27"/>
      <c r="W363" s="27"/>
      <c r="X363" s="27"/>
      <c r="Y363" s="27"/>
      <c r="Z363" s="27"/>
      <c r="AA363" s="27"/>
      <c r="AB363" s="27"/>
      <c r="AC363" s="27"/>
      <c r="AD363" s="27"/>
      <c r="AE363" s="27"/>
      <c r="AF363" s="27"/>
      <c r="AG363" s="27"/>
      <c r="AH363" s="27"/>
      <c r="AI363" s="27"/>
      <c r="AJ363" s="27"/>
      <c r="AK363" s="27"/>
      <c r="AL363" s="27"/>
    </row>
    <row r="364" spans="1:38">
      <c r="A364" s="27"/>
      <c r="B364" s="27"/>
      <c r="C364" s="27"/>
      <c r="D364" s="27"/>
      <c r="E364" s="27"/>
      <c r="F364" s="27"/>
      <c r="G364" s="27"/>
      <c r="H364" s="27"/>
      <c r="I364" s="27"/>
      <c r="J364" s="27"/>
      <c r="K364" s="27"/>
      <c r="L364" s="27"/>
      <c r="M364" s="27"/>
      <c r="N364" s="27"/>
      <c r="O364" s="27"/>
      <c r="P364" s="27"/>
      <c r="Q364" s="27"/>
      <c r="R364" s="80"/>
      <c r="S364" s="27"/>
      <c r="T364" s="27"/>
      <c r="U364" s="27"/>
      <c r="V364" s="27"/>
      <c r="W364" s="27"/>
      <c r="X364" s="27"/>
      <c r="Y364" s="27"/>
      <c r="Z364" s="27"/>
      <c r="AA364" s="27"/>
      <c r="AB364" s="27"/>
      <c r="AC364" s="27"/>
      <c r="AD364" s="27"/>
      <c r="AE364" s="27"/>
      <c r="AF364" s="27"/>
      <c r="AG364" s="27"/>
      <c r="AH364" s="27"/>
      <c r="AI364" s="27"/>
      <c r="AJ364" s="27"/>
      <c r="AK364" s="27"/>
      <c r="AL364" s="27"/>
    </row>
    <row r="365" spans="1:38">
      <c r="A365" s="27"/>
      <c r="B365" s="27"/>
      <c r="C365" s="27"/>
      <c r="D365" s="27"/>
      <c r="E365" s="27"/>
      <c r="F365" s="27"/>
      <c r="G365" s="27"/>
      <c r="H365" s="27"/>
      <c r="I365" s="27"/>
      <c r="J365" s="27"/>
      <c r="K365" s="27"/>
      <c r="L365" s="27"/>
      <c r="M365" s="27"/>
      <c r="N365" s="27"/>
      <c r="O365" s="27"/>
      <c r="P365" s="27"/>
      <c r="Q365" s="27"/>
      <c r="R365" s="80"/>
      <c r="S365" s="27"/>
      <c r="T365" s="27"/>
      <c r="U365" s="27"/>
      <c r="V365" s="27"/>
      <c r="W365" s="27"/>
      <c r="X365" s="27"/>
      <c r="Y365" s="27"/>
      <c r="Z365" s="27"/>
      <c r="AA365" s="27"/>
      <c r="AB365" s="27"/>
      <c r="AC365" s="27"/>
      <c r="AD365" s="27"/>
      <c r="AE365" s="27"/>
      <c r="AF365" s="27"/>
      <c r="AG365" s="27"/>
      <c r="AH365" s="27"/>
      <c r="AI365" s="27"/>
      <c r="AJ365" s="27"/>
      <c r="AK365" s="27"/>
      <c r="AL365" s="27"/>
    </row>
    <row r="366" spans="1:38">
      <c r="A366" s="27"/>
      <c r="B366" s="27"/>
      <c r="C366" s="27"/>
      <c r="D366" s="27"/>
      <c r="E366" s="27"/>
      <c r="F366" s="27"/>
      <c r="G366" s="27"/>
      <c r="H366" s="27"/>
      <c r="I366" s="27"/>
      <c r="J366" s="27"/>
      <c r="K366" s="27"/>
      <c r="L366" s="27"/>
      <c r="M366" s="27"/>
      <c r="N366" s="27"/>
      <c r="O366" s="27"/>
      <c r="P366" s="27"/>
      <c r="Q366" s="27"/>
      <c r="R366" s="80"/>
      <c r="S366" s="27"/>
      <c r="T366" s="27"/>
      <c r="U366" s="27"/>
      <c r="V366" s="27"/>
      <c r="W366" s="27"/>
      <c r="X366" s="27"/>
      <c r="Y366" s="27"/>
      <c r="Z366" s="27"/>
      <c r="AA366" s="27"/>
      <c r="AB366" s="27"/>
      <c r="AC366" s="27"/>
      <c r="AD366" s="27"/>
      <c r="AE366" s="27"/>
      <c r="AF366" s="27"/>
      <c r="AG366" s="27"/>
      <c r="AH366" s="27"/>
      <c r="AI366" s="27"/>
      <c r="AJ366" s="27"/>
      <c r="AK366" s="27"/>
      <c r="AL366" s="27"/>
    </row>
    <row r="367" spans="1:38">
      <c r="A367" s="27"/>
      <c r="B367" s="27"/>
      <c r="C367" s="27"/>
      <c r="D367" s="27"/>
      <c r="E367" s="27"/>
      <c r="F367" s="27"/>
      <c r="G367" s="27"/>
      <c r="H367" s="27"/>
      <c r="I367" s="27"/>
      <c r="J367" s="27"/>
      <c r="K367" s="27"/>
      <c r="L367" s="27"/>
      <c r="M367" s="27"/>
      <c r="N367" s="27"/>
      <c r="O367" s="27"/>
      <c r="P367" s="27"/>
      <c r="Q367" s="27"/>
      <c r="R367" s="80"/>
      <c r="S367" s="27"/>
      <c r="T367" s="27"/>
      <c r="U367" s="27"/>
      <c r="V367" s="27"/>
      <c r="W367" s="27"/>
      <c r="X367" s="27"/>
      <c r="Y367" s="27"/>
      <c r="Z367" s="27"/>
      <c r="AA367" s="27"/>
      <c r="AB367" s="27"/>
      <c r="AC367" s="27"/>
      <c r="AD367" s="27"/>
      <c r="AE367" s="27"/>
      <c r="AF367" s="27"/>
      <c r="AG367" s="27"/>
      <c r="AH367" s="27"/>
      <c r="AI367" s="27"/>
      <c r="AJ367" s="27"/>
      <c r="AK367" s="27"/>
      <c r="AL367" s="27"/>
    </row>
    <row r="368" spans="1:38">
      <c r="A368" s="27"/>
      <c r="B368" s="27"/>
      <c r="C368" s="27"/>
      <c r="D368" s="27"/>
      <c r="E368" s="27"/>
      <c r="F368" s="27"/>
      <c r="G368" s="27"/>
      <c r="H368" s="27"/>
      <c r="I368" s="27"/>
      <c r="J368" s="27"/>
      <c r="K368" s="27"/>
      <c r="L368" s="27"/>
      <c r="M368" s="27"/>
      <c r="N368" s="27"/>
      <c r="O368" s="27"/>
      <c r="P368" s="27"/>
      <c r="Q368" s="27"/>
      <c r="R368" s="80"/>
      <c r="S368" s="27"/>
      <c r="T368" s="27"/>
      <c r="U368" s="27"/>
      <c r="V368" s="27"/>
      <c r="W368" s="27"/>
      <c r="X368" s="27"/>
      <c r="Y368" s="27"/>
      <c r="Z368" s="27"/>
      <c r="AA368" s="27"/>
      <c r="AB368" s="27"/>
      <c r="AC368" s="27"/>
      <c r="AD368" s="27"/>
      <c r="AE368" s="27"/>
      <c r="AF368" s="27"/>
      <c r="AG368" s="27"/>
      <c r="AH368" s="27"/>
      <c r="AI368" s="27"/>
      <c r="AJ368" s="27"/>
      <c r="AK368" s="27"/>
      <c r="AL368" s="27"/>
    </row>
    <row r="369" spans="1:38">
      <c r="A369" s="27"/>
      <c r="B369" s="27"/>
      <c r="C369" s="27"/>
      <c r="D369" s="27"/>
      <c r="E369" s="27"/>
      <c r="F369" s="27"/>
      <c r="G369" s="27"/>
      <c r="H369" s="27"/>
      <c r="I369" s="27"/>
      <c r="J369" s="27"/>
      <c r="K369" s="27"/>
      <c r="L369" s="27"/>
      <c r="M369" s="27"/>
      <c r="N369" s="27"/>
      <c r="O369" s="27"/>
      <c r="P369" s="27"/>
      <c r="Q369" s="27"/>
      <c r="R369" s="80"/>
      <c r="S369" s="27"/>
      <c r="T369" s="27"/>
      <c r="U369" s="27"/>
      <c r="V369" s="27"/>
      <c r="W369" s="27"/>
      <c r="X369" s="27"/>
      <c r="Y369" s="27"/>
      <c r="Z369" s="27"/>
      <c r="AA369" s="27"/>
      <c r="AB369" s="27"/>
      <c r="AC369" s="27"/>
      <c r="AD369" s="27"/>
      <c r="AE369" s="27"/>
      <c r="AF369" s="27"/>
      <c r="AG369" s="27"/>
      <c r="AH369" s="27"/>
      <c r="AI369" s="27"/>
      <c r="AJ369" s="27"/>
      <c r="AK369" s="27"/>
      <c r="AL369" s="27"/>
    </row>
    <row r="370" spans="1:38">
      <c r="A370" s="27"/>
      <c r="B370" s="27"/>
      <c r="C370" s="27"/>
      <c r="D370" s="27"/>
      <c r="E370" s="27"/>
      <c r="F370" s="27"/>
      <c r="G370" s="27"/>
      <c r="H370" s="27"/>
      <c r="I370" s="27"/>
      <c r="J370" s="27"/>
      <c r="K370" s="27"/>
      <c r="L370" s="27"/>
      <c r="M370" s="27"/>
      <c r="N370" s="27"/>
      <c r="O370" s="27"/>
      <c r="P370" s="27"/>
      <c r="Q370" s="27"/>
      <c r="R370" s="80"/>
      <c r="S370" s="27"/>
      <c r="T370" s="27"/>
      <c r="U370" s="27"/>
      <c r="V370" s="27"/>
      <c r="W370" s="27"/>
      <c r="X370" s="27"/>
      <c r="Y370" s="27"/>
      <c r="Z370" s="27"/>
      <c r="AA370" s="27"/>
      <c r="AB370" s="27"/>
      <c r="AC370" s="27"/>
      <c r="AD370" s="27"/>
      <c r="AE370" s="27"/>
      <c r="AF370" s="27"/>
      <c r="AG370" s="27"/>
      <c r="AH370" s="27"/>
      <c r="AI370" s="27"/>
      <c r="AJ370" s="27"/>
      <c r="AK370" s="27"/>
      <c r="AL370" s="27"/>
    </row>
    <row r="371" spans="1:38">
      <c r="A371" s="27"/>
      <c r="B371" s="27"/>
      <c r="C371" s="27"/>
      <c r="D371" s="27"/>
      <c r="E371" s="27"/>
      <c r="F371" s="27"/>
      <c r="G371" s="27"/>
      <c r="H371" s="27"/>
      <c r="I371" s="27"/>
      <c r="J371" s="27"/>
      <c r="K371" s="27"/>
      <c r="L371" s="27"/>
      <c r="M371" s="27"/>
      <c r="N371" s="27"/>
      <c r="O371" s="27"/>
      <c r="P371" s="27"/>
      <c r="Q371" s="27"/>
      <c r="R371" s="80"/>
      <c r="S371" s="27"/>
      <c r="T371" s="27"/>
      <c r="U371" s="27"/>
      <c r="V371" s="27"/>
      <c r="W371" s="27"/>
      <c r="X371" s="27"/>
      <c r="Y371" s="27"/>
      <c r="Z371" s="27"/>
      <c r="AA371" s="27"/>
      <c r="AB371" s="27"/>
      <c r="AC371" s="27"/>
      <c r="AD371" s="27"/>
      <c r="AE371" s="27"/>
      <c r="AF371" s="27"/>
      <c r="AG371" s="27"/>
      <c r="AH371" s="27"/>
      <c r="AI371" s="27"/>
      <c r="AJ371" s="27"/>
      <c r="AK371" s="27"/>
      <c r="AL371" s="27"/>
    </row>
    <row r="372" spans="1:38">
      <c r="A372" s="27"/>
      <c r="B372" s="27"/>
      <c r="C372" s="27"/>
      <c r="D372" s="27"/>
      <c r="E372" s="27"/>
      <c r="F372" s="27"/>
      <c r="G372" s="27"/>
      <c r="H372" s="27"/>
      <c r="I372" s="27"/>
      <c r="J372" s="27"/>
      <c r="K372" s="27"/>
      <c r="L372" s="27"/>
      <c r="M372" s="27"/>
      <c r="N372" s="27"/>
      <c r="O372" s="27"/>
      <c r="P372" s="27"/>
      <c r="Q372" s="27"/>
      <c r="R372" s="80"/>
      <c r="S372" s="27"/>
      <c r="T372" s="27"/>
      <c r="U372" s="27"/>
      <c r="V372" s="27"/>
      <c r="W372" s="27"/>
      <c r="X372" s="27"/>
      <c r="Y372" s="27"/>
      <c r="Z372" s="27"/>
      <c r="AA372" s="27"/>
      <c r="AB372" s="27"/>
      <c r="AC372" s="27"/>
      <c r="AD372" s="27"/>
      <c r="AE372" s="27"/>
      <c r="AF372" s="27"/>
      <c r="AG372" s="27"/>
      <c r="AH372" s="27"/>
      <c r="AI372" s="27"/>
      <c r="AJ372" s="27"/>
      <c r="AK372" s="27"/>
      <c r="AL372" s="27"/>
    </row>
    <row r="373" spans="1:38">
      <c r="A373" s="27"/>
      <c r="B373" s="27"/>
      <c r="C373" s="27"/>
      <c r="D373" s="27"/>
      <c r="E373" s="27"/>
      <c r="F373" s="27"/>
      <c r="G373" s="27"/>
      <c r="H373" s="27"/>
      <c r="I373" s="27"/>
      <c r="J373" s="27"/>
      <c r="K373" s="27"/>
      <c r="L373" s="27"/>
      <c r="M373" s="27"/>
      <c r="N373" s="27"/>
      <c r="O373" s="27"/>
      <c r="P373" s="27"/>
      <c r="Q373" s="27"/>
      <c r="R373" s="80"/>
      <c r="S373" s="27"/>
      <c r="T373" s="27"/>
      <c r="U373" s="27"/>
      <c r="V373" s="27"/>
      <c r="W373" s="27"/>
      <c r="X373" s="27"/>
      <c r="Y373" s="27"/>
      <c r="Z373" s="27"/>
      <c r="AA373" s="27"/>
      <c r="AB373" s="27"/>
      <c r="AC373" s="27"/>
      <c r="AD373" s="27"/>
      <c r="AE373" s="27"/>
      <c r="AF373" s="27"/>
      <c r="AG373" s="27"/>
      <c r="AH373" s="27"/>
      <c r="AI373" s="27"/>
      <c r="AJ373" s="27"/>
      <c r="AK373" s="27"/>
      <c r="AL373" s="27"/>
    </row>
    <row r="374" spans="1:38">
      <c r="A374" s="27"/>
      <c r="B374" s="27"/>
      <c r="C374" s="27"/>
      <c r="D374" s="27"/>
      <c r="E374" s="27"/>
      <c r="F374" s="27"/>
      <c r="G374" s="27"/>
      <c r="H374" s="27"/>
      <c r="I374" s="27"/>
      <c r="J374" s="27"/>
      <c r="K374" s="27"/>
      <c r="L374" s="27"/>
      <c r="M374" s="27"/>
      <c r="N374" s="27"/>
      <c r="O374" s="27"/>
      <c r="P374" s="27"/>
      <c r="Q374" s="27"/>
      <c r="R374" s="80"/>
      <c r="S374" s="27"/>
      <c r="T374" s="27"/>
      <c r="U374" s="27"/>
      <c r="V374" s="27"/>
      <c r="W374" s="27"/>
      <c r="X374" s="27"/>
      <c r="Y374" s="27"/>
      <c r="Z374" s="27"/>
      <c r="AA374" s="27"/>
      <c r="AB374" s="27"/>
      <c r="AC374" s="27"/>
      <c r="AD374" s="27"/>
      <c r="AE374" s="27"/>
      <c r="AF374" s="27"/>
      <c r="AG374" s="27"/>
      <c r="AH374" s="27"/>
      <c r="AI374" s="27"/>
      <c r="AJ374" s="27"/>
      <c r="AK374" s="27"/>
      <c r="AL374" s="27"/>
    </row>
    <row r="375" spans="1:38">
      <c r="A375" s="27"/>
      <c r="B375" s="27"/>
      <c r="C375" s="27"/>
      <c r="D375" s="27"/>
      <c r="E375" s="27"/>
      <c r="F375" s="27"/>
      <c r="G375" s="27"/>
      <c r="H375" s="27"/>
      <c r="I375" s="27"/>
      <c r="J375" s="27"/>
      <c r="K375" s="27"/>
      <c r="L375" s="27"/>
      <c r="M375" s="27"/>
      <c r="N375" s="27"/>
      <c r="O375" s="27"/>
      <c r="P375" s="27"/>
      <c r="Q375" s="27"/>
      <c r="R375" s="80"/>
      <c r="S375" s="27"/>
      <c r="T375" s="27"/>
      <c r="U375" s="27"/>
      <c r="V375" s="27"/>
      <c r="W375" s="27"/>
      <c r="X375" s="27"/>
      <c r="Y375" s="27"/>
      <c r="Z375" s="27"/>
      <c r="AA375" s="27"/>
      <c r="AB375" s="27"/>
      <c r="AC375" s="27"/>
      <c r="AD375" s="27"/>
      <c r="AE375" s="27"/>
      <c r="AF375" s="27"/>
      <c r="AG375" s="27"/>
      <c r="AH375" s="27"/>
      <c r="AI375" s="27"/>
      <c r="AJ375" s="27"/>
      <c r="AK375" s="27"/>
      <c r="AL375" s="27"/>
    </row>
    <row r="376" spans="1:38">
      <c r="A376" s="27"/>
      <c r="B376" s="27"/>
      <c r="C376" s="27"/>
      <c r="D376" s="27"/>
      <c r="E376" s="27"/>
      <c r="F376" s="27"/>
      <c r="G376" s="27"/>
      <c r="H376" s="27"/>
      <c r="I376" s="27"/>
      <c r="J376" s="27"/>
      <c r="K376" s="27"/>
      <c r="L376" s="27"/>
      <c r="M376" s="27"/>
      <c r="N376" s="27"/>
      <c r="O376" s="27"/>
      <c r="P376" s="27"/>
      <c r="Q376" s="27"/>
      <c r="R376" s="80"/>
      <c r="S376" s="27"/>
      <c r="T376" s="27"/>
      <c r="U376" s="27"/>
      <c r="V376" s="27"/>
      <c r="W376" s="27"/>
      <c r="X376" s="27"/>
      <c r="Y376" s="27"/>
      <c r="Z376" s="27"/>
      <c r="AA376" s="27"/>
      <c r="AB376" s="27"/>
      <c r="AC376" s="27"/>
      <c r="AD376" s="27"/>
      <c r="AE376" s="27"/>
      <c r="AF376" s="27"/>
      <c r="AG376" s="27"/>
      <c r="AH376" s="27"/>
      <c r="AI376" s="27"/>
      <c r="AJ376" s="27"/>
      <c r="AK376" s="27"/>
      <c r="AL376" s="27"/>
    </row>
    <row r="377" spans="1:38">
      <c r="A377" s="27"/>
      <c r="B377" s="27"/>
      <c r="C377" s="27"/>
      <c r="D377" s="27"/>
      <c r="E377" s="27"/>
      <c r="F377" s="27"/>
      <c r="G377" s="27"/>
      <c r="H377" s="27"/>
      <c r="I377" s="27"/>
      <c r="J377" s="27"/>
      <c r="K377" s="27"/>
      <c r="L377" s="27"/>
      <c r="M377" s="27"/>
      <c r="N377" s="27"/>
      <c r="O377" s="27"/>
      <c r="P377" s="27"/>
      <c r="Q377" s="27"/>
      <c r="R377" s="80"/>
      <c r="S377" s="27"/>
      <c r="T377" s="27"/>
      <c r="U377" s="27"/>
      <c r="V377" s="27"/>
      <c r="W377" s="27"/>
      <c r="X377" s="27"/>
      <c r="Y377" s="27"/>
      <c r="Z377" s="27"/>
      <c r="AA377" s="27"/>
      <c r="AB377" s="27"/>
      <c r="AC377" s="27"/>
      <c r="AD377" s="27"/>
      <c r="AE377" s="27"/>
      <c r="AF377" s="27"/>
      <c r="AG377" s="27"/>
      <c r="AH377" s="27"/>
      <c r="AI377" s="27"/>
      <c r="AJ377" s="27"/>
      <c r="AK377" s="27"/>
      <c r="AL377" s="27"/>
    </row>
    <row r="378" spans="1:38">
      <c r="A378" s="27"/>
      <c r="B378" s="27"/>
      <c r="C378" s="27"/>
      <c r="D378" s="27"/>
      <c r="E378" s="27"/>
      <c r="F378" s="27"/>
      <c r="G378" s="27"/>
      <c r="H378" s="27"/>
      <c r="I378" s="27"/>
      <c r="J378" s="27"/>
      <c r="K378" s="27"/>
      <c r="L378" s="27"/>
      <c r="M378" s="27"/>
      <c r="N378" s="27"/>
      <c r="O378" s="27"/>
      <c r="P378" s="27"/>
      <c r="Q378" s="27"/>
      <c r="R378" s="80"/>
      <c r="S378" s="27"/>
      <c r="T378" s="27"/>
      <c r="U378" s="27"/>
      <c r="V378" s="27"/>
      <c r="W378" s="27"/>
      <c r="X378" s="27"/>
      <c r="Y378" s="27"/>
      <c r="Z378" s="27"/>
      <c r="AA378" s="27"/>
      <c r="AB378" s="27"/>
      <c r="AC378" s="27"/>
      <c r="AD378" s="27"/>
      <c r="AE378" s="27"/>
      <c r="AF378" s="27"/>
      <c r="AG378" s="27"/>
      <c r="AH378" s="27"/>
      <c r="AI378" s="27"/>
      <c r="AJ378" s="27"/>
      <c r="AK378" s="27"/>
      <c r="AL378" s="27"/>
    </row>
    <row r="379" spans="1:38">
      <c r="A379" s="27"/>
      <c r="B379" s="27"/>
      <c r="C379" s="27"/>
      <c r="D379" s="27"/>
      <c r="E379" s="27"/>
      <c r="F379" s="27"/>
      <c r="G379" s="27"/>
      <c r="H379" s="27"/>
      <c r="I379" s="27"/>
      <c r="J379" s="27"/>
      <c r="K379" s="27"/>
      <c r="L379" s="27"/>
      <c r="M379" s="27"/>
      <c r="N379" s="27"/>
      <c r="O379" s="27"/>
      <c r="P379" s="27"/>
      <c r="Q379" s="27"/>
      <c r="R379" s="80"/>
      <c r="S379" s="27"/>
      <c r="T379" s="27"/>
      <c r="U379" s="27"/>
      <c r="V379" s="27"/>
      <c r="W379" s="27"/>
      <c r="X379" s="27"/>
      <c r="Y379" s="27"/>
      <c r="Z379" s="27"/>
      <c r="AA379" s="27"/>
      <c r="AB379" s="27"/>
      <c r="AC379" s="27"/>
      <c r="AD379" s="27"/>
      <c r="AE379" s="27"/>
      <c r="AF379" s="27"/>
      <c r="AG379" s="27"/>
      <c r="AH379" s="27"/>
      <c r="AI379" s="27"/>
      <c r="AJ379" s="27"/>
      <c r="AK379" s="27"/>
      <c r="AL379" s="27"/>
    </row>
    <row r="380" spans="1:38">
      <c r="A380" s="27"/>
      <c r="B380" s="27"/>
      <c r="C380" s="27"/>
      <c r="D380" s="27"/>
      <c r="E380" s="27"/>
      <c r="F380" s="27"/>
      <c r="G380" s="27"/>
      <c r="H380" s="27"/>
      <c r="I380" s="27"/>
      <c r="J380" s="27"/>
      <c r="K380" s="27"/>
      <c r="L380" s="27"/>
      <c r="M380" s="27"/>
      <c r="N380" s="27"/>
      <c r="O380" s="27"/>
      <c r="P380" s="27"/>
      <c r="Q380" s="27"/>
      <c r="R380" s="80"/>
      <c r="S380" s="27"/>
      <c r="T380" s="27"/>
      <c r="U380" s="27"/>
      <c r="V380" s="27"/>
      <c r="W380" s="27"/>
      <c r="X380" s="27"/>
      <c r="Y380" s="27"/>
      <c r="Z380" s="27"/>
      <c r="AA380" s="27"/>
      <c r="AB380" s="27"/>
      <c r="AC380" s="27"/>
      <c r="AD380" s="27"/>
      <c r="AE380" s="27"/>
      <c r="AF380" s="27"/>
      <c r="AG380" s="27"/>
      <c r="AH380" s="27"/>
      <c r="AI380" s="27"/>
      <c r="AJ380" s="27"/>
      <c r="AK380" s="27"/>
      <c r="AL380" s="27"/>
    </row>
    <row r="381" spans="1:38">
      <c r="A381" s="27"/>
      <c r="B381" s="27"/>
      <c r="C381" s="27"/>
      <c r="D381" s="27"/>
      <c r="E381" s="27"/>
      <c r="F381" s="27"/>
      <c r="G381" s="27"/>
      <c r="H381" s="27"/>
      <c r="I381" s="27"/>
      <c r="J381" s="27"/>
      <c r="K381" s="27"/>
      <c r="L381" s="27"/>
      <c r="M381" s="27"/>
      <c r="N381" s="27"/>
      <c r="O381" s="27"/>
      <c r="P381" s="27"/>
      <c r="Q381" s="27"/>
      <c r="R381" s="80"/>
      <c r="S381" s="27"/>
      <c r="T381" s="27"/>
      <c r="U381" s="27"/>
      <c r="V381" s="27"/>
      <c r="W381" s="27"/>
      <c r="X381" s="27"/>
      <c r="Y381" s="27"/>
      <c r="Z381" s="27"/>
      <c r="AA381" s="27"/>
      <c r="AB381" s="27"/>
      <c r="AC381" s="27"/>
      <c r="AD381" s="27"/>
      <c r="AE381" s="27"/>
      <c r="AF381" s="27"/>
      <c r="AG381" s="27"/>
      <c r="AH381" s="27"/>
      <c r="AI381" s="27"/>
      <c r="AJ381" s="27"/>
      <c r="AK381" s="27"/>
      <c r="AL381" s="27"/>
    </row>
    <row r="382" spans="1:38">
      <c r="A382" s="27"/>
      <c r="B382" s="27"/>
      <c r="C382" s="27"/>
      <c r="D382" s="27"/>
      <c r="E382" s="27"/>
      <c r="F382" s="27"/>
      <c r="G382" s="27"/>
      <c r="H382" s="27"/>
      <c r="I382" s="27"/>
      <c r="J382" s="27"/>
      <c r="K382" s="27"/>
      <c r="L382" s="27"/>
      <c r="M382" s="27"/>
      <c r="N382" s="27"/>
      <c r="O382" s="27"/>
      <c r="P382" s="27"/>
      <c r="Q382" s="27"/>
      <c r="R382" s="80"/>
      <c r="S382" s="27"/>
      <c r="T382" s="27"/>
      <c r="U382" s="27"/>
      <c r="V382" s="27"/>
      <c r="W382" s="27"/>
      <c r="X382" s="27"/>
      <c r="Y382" s="27"/>
      <c r="Z382" s="27"/>
      <c r="AA382" s="27"/>
      <c r="AB382" s="27"/>
      <c r="AC382" s="27"/>
      <c r="AD382" s="27"/>
      <c r="AE382" s="27"/>
      <c r="AF382" s="27"/>
      <c r="AG382" s="27"/>
      <c r="AH382" s="27"/>
      <c r="AI382" s="27"/>
      <c r="AJ382" s="27"/>
      <c r="AK382" s="27"/>
      <c r="AL382" s="27"/>
    </row>
    <row r="383" spans="1:38">
      <c r="A383" s="27"/>
      <c r="B383" s="27"/>
      <c r="C383" s="27"/>
      <c r="D383" s="27"/>
      <c r="E383" s="27"/>
      <c r="F383" s="27"/>
      <c r="G383" s="27"/>
      <c r="H383" s="27"/>
      <c r="I383" s="27"/>
      <c r="J383" s="27"/>
      <c r="K383" s="27"/>
      <c r="L383" s="27"/>
      <c r="M383" s="27"/>
      <c r="N383" s="27"/>
      <c r="O383" s="27"/>
      <c r="P383" s="27"/>
      <c r="Q383" s="27"/>
      <c r="R383" s="80"/>
      <c r="S383" s="27"/>
      <c r="T383" s="27"/>
      <c r="U383" s="27"/>
      <c r="V383" s="27"/>
      <c r="W383" s="27"/>
      <c r="X383" s="27"/>
      <c r="Y383" s="27"/>
      <c r="Z383" s="27"/>
      <c r="AA383" s="27"/>
      <c r="AB383" s="27"/>
      <c r="AC383" s="27"/>
      <c r="AD383" s="27"/>
      <c r="AE383" s="27"/>
      <c r="AF383" s="27"/>
      <c r="AG383" s="27"/>
      <c r="AH383" s="27"/>
      <c r="AI383" s="27"/>
      <c r="AJ383" s="27"/>
      <c r="AK383" s="27"/>
      <c r="AL383" s="27"/>
    </row>
    <row r="384" spans="1:38">
      <c r="A384" s="27"/>
      <c r="B384" s="27"/>
      <c r="C384" s="27"/>
      <c r="D384" s="27"/>
      <c r="E384" s="27"/>
      <c r="F384" s="27"/>
      <c r="G384" s="27"/>
      <c r="H384" s="27"/>
      <c r="I384" s="27"/>
      <c r="J384" s="27"/>
      <c r="K384" s="27"/>
      <c r="L384" s="27"/>
      <c r="M384" s="27"/>
      <c r="N384" s="27"/>
      <c r="O384" s="27"/>
      <c r="P384" s="27"/>
      <c r="Q384" s="27"/>
      <c r="R384" s="80"/>
      <c r="S384" s="27"/>
      <c r="T384" s="27"/>
      <c r="U384" s="27"/>
      <c r="V384" s="27"/>
      <c r="W384" s="27"/>
      <c r="X384" s="27"/>
      <c r="Y384" s="27"/>
      <c r="Z384" s="27"/>
      <c r="AA384" s="27"/>
      <c r="AB384" s="27"/>
      <c r="AC384" s="27"/>
      <c r="AD384" s="27"/>
      <c r="AE384" s="27"/>
      <c r="AF384" s="27"/>
      <c r="AG384" s="27"/>
      <c r="AH384" s="27"/>
      <c r="AI384" s="27"/>
      <c r="AJ384" s="27"/>
      <c r="AK384" s="27"/>
      <c r="AL384" s="27"/>
    </row>
    <row r="385" spans="1:38">
      <c r="A385" s="27"/>
      <c r="B385" s="27"/>
      <c r="C385" s="27"/>
      <c r="D385" s="27"/>
      <c r="E385" s="27"/>
      <c r="F385" s="27"/>
      <c r="G385" s="27"/>
      <c r="H385" s="27"/>
      <c r="I385" s="27"/>
      <c r="J385" s="27"/>
      <c r="K385" s="27"/>
      <c r="L385" s="27"/>
      <c r="M385" s="27"/>
      <c r="N385" s="27"/>
      <c r="O385" s="27"/>
      <c r="P385" s="27"/>
      <c r="Q385" s="27"/>
      <c r="R385" s="80"/>
      <c r="S385" s="27"/>
      <c r="T385" s="27"/>
      <c r="U385" s="27"/>
      <c r="V385" s="27"/>
      <c r="W385" s="27"/>
      <c r="X385" s="27"/>
      <c r="Y385" s="27"/>
      <c r="Z385" s="27"/>
      <c r="AA385" s="27"/>
      <c r="AB385" s="27"/>
      <c r="AC385" s="27"/>
      <c r="AD385" s="27"/>
      <c r="AE385" s="27"/>
      <c r="AF385" s="27"/>
      <c r="AG385" s="27"/>
      <c r="AH385" s="27"/>
      <c r="AI385" s="27"/>
      <c r="AJ385" s="27"/>
      <c r="AK385" s="27"/>
      <c r="AL385" s="27"/>
    </row>
    <row r="386" spans="1:38">
      <c r="A386" s="27"/>
      <c r="B386" s="27"/>
      <c r="C386" s="27"/>
      <c r="D386" s="27"/>
      <c r="E386" s="27"/>
      <c r="F386" s="27"/>
      <c r="G386" s="27"/>
      <c r="H386" s="27"/>
      <c r="I386" s="27"/>
      <c r="J386" s="27"/>
      <c r="K386" s="27"/>
      <c r="L386" s="27"/>
      <c r="M386" s="27"/>
      <c r="N386" s="27"/>
      <c r="O386" s="27"/>
      <c r="P386" s="27"/>
      <c r="Q386" s="27"/>
      <c r="R386" s="80"/>
      <c r="S386" s="27"/>
      <c r="T386" s="27"/>
      <c r="U386" s="27"/>
      <c r="V386" s="27"/>
      <c r="W386" s="27"/>
      <c r="X386" s="27"/>
      <c r="Y386" s="27"/>
      <c r="Z386" s="27"/>
      <c r="AA386" s="27"/>
      <c r="AB386" s="27"/>
      <c r="AC386" s="27"/>
      <c r="AD386" s="27"/>
      <c r="AE386" s="27"/>
      <c r="AF386" s="27"/>
      <c r="AG386" s="27"/>
      <c r="AH386" s="27"/>
      <c r="AI386" s="27"/>
      <c r="AJ386" s="27"/>
      <c r="AK386" s="27"/>
      <c r="AL386" s="27"/>
    </row>
    <row r="387" spans="1:38">
      <c r="A387" s="27"/>
      <c r="B387" s="27"/>
      <c r="C387" s="27"/>
      <c r="D387" s="27"/>
      <c r="E387" s="27"/>
      <c r="F387" s="27"/>
      <c r="G387" s="27"/>
      <c r="H387" s="27"/>
      <c r="I387" s="27"/>
      <c r="J387" s="27"/>
      <c r="K387" s="27"/>
      <c r="L387" s="27"/>
      <c r="M387" s="27"/>
      <c r="N387" s="27"/>
      <c r="O387" s="27"/>
      <c r="P387" s="27"/>
      <c r="Q387" s="27"/>
      <c r="R387" s="80"/>
      <c r="S387" s="27"/>
      <c r="T387" s="27"/>
      <c r="U387" s="27"/>
      <c r="V387" s="27"/>
      <c r="W387" s="27"/>
      <c r="X387" s="27"/>
      <c r="Y387" s="27"/>
      <c r="Z387" s="27"/>
      <c r="AA387" s="27"/>
      <c r="AB387" s="27"/>
      <c r="AC387" s="27"/>
      <c r="AD387" s="27"/>
      <c r="AE387" s="27"/>
      <c r="AF387" s="27"/>
      <c r="AG387" s="27"/>
      <c r="AH387" s="27"/>
      <c r="AI387" s="27"/>
      <c r="AJ387" s="27"/>
      <c r="AK387" s="27"/>
      <c r="AL387" s="27"/>
    </row>
    <row r="388" spans="1:38">
      <c r="A388" s="27"/>
      <c r="B388" s="27"/>
      <c r="C388" s="27"/>
      <c r="D388" s="27"/>
      <c r="E388" s="27"/>
      <c r="F388" s="27"/>
      <c r="G388" s="27"/>
      <c r="H388" s="27"/>
      <c r="I388" s="27"/>
      <c r="J388" s="27"/>
      <c r="K388" s="27"/>
      <c r="L388" s="27"/>
      <c r="M388" s="27"/>
      <c r="N388" s="27"/>
      <c r="O388" s="27"/>
      <c r="P388" s="27"/>
      <c r="Q388" s="27"/>
      <c r="R388" s="80"/>
      <c r="S388" s="27"/>
      <c r="T388" s="27"/>
      <c r="U388" s="27"/>
      <c r="V388" s="27"/>
      <c r="W388" s="27"/>
      <c r="X388" s="27"/>
      <c r="Y388" s="27"/>
      <c r="Z388" s="27"/>
      <c r="AA388" s="27"/>
      <c r="AB388" s="27"/>
      <c r="AC388" s="27"/>
      <c r="AD388" s="27"/>
      <c r="AE388" s="27"/>
      <c r="AF388" s="27"/>
      <c r="AG388" s="27"/>
      <c r="AH388" s="27"/>
      <c r="AI388" s="27"/>
      <c r="AJ388" s="27"/>
      <c r="AK388" s="27"/>
      <c r="AL388" s="27"/>
    </row>
    <row r="389" spans="1:38">
      <c r="A389" s="27"/>
      <c r="B389" s="27"/>
      <c r="C389" s="27"/>
      <c r="D389" s="27"/>
      <c r="E389" s="27"/>
      <c r="F389" s="27"/>
      <c r="G389" s="27"/>
      <c r="H389" s="27"/>
      <c r="I389" s="27"/>
      <c r="J389" s="27"/>
      <c r="K389" s="27"/>
      <c r="L389" s="27"/>
      <c r="M389" s="27"/>
      <c r="N389" s="27"/>
      <c r="O389" s="27"/>
      <c r="P389" s="27"/>
      <c r="Q389" s="27"/>
      <c r="R389" s="80"/>
      <c r="S389" s="27"/>
      <c r="T389" s="27"/>
      <c r="U389" s="27"/>
      <c r="V389" s="27"/>
      <c r="W389" s="27"/>
      <c r="X389" s="27"/>
      <c r="Y389" s="27"/>
      <c r="Z389" s="27"/>
      <c r="AA389" s="27"/>
      <c r="AB389" s="27"/>
      <c r="AC389" s="27"/>
      <c r="AD389" s="27"/>
      <c r="AE389" s="27"/>
      <c r="AF389" s="27"/>
      <c r="AG389" s="27"/>
      <c r="AH389" s="27"/>
      <c r="AI389" s="27"/>
      <c r="AJ389" s="27"/>
      <c r="AK389" s="27"/>
      <c r="AL389" s="27"/>
    </row>
    <row r="390" spans="1:38">
      <c r="A390" s="27"/>
      <c r="B390" s="27"/>
      <c r="C390" s="27"/>
      <c r="D390" s="27"/>
      <c r="E390" s="27"/>
      <c r="F390" s="27"/>
      <c r="G390" s="27"/>
      <c r="H390" s="27"/>
      <c r="I390" s="27"/>
      <c r="J390" s="27"/>
      <c r="K390" s="27"/>
      <c r="L390" s="27"/>
      <c r="M390" s="27"/>
      <c r="N390" s="27"/>
      <c r="O390" s="27"/>
      <c r="P390" s="27"/>
      <c r="Q390" s="27"/>
      <c r="R390" s="80"/>
      <c r="S390" s="27"/>
      <c r="T390" s="27"/>
      <c r="U390" s="27"/>
      <c r="V390" s="27"/>
      <c r="W390" s="27"/>
      <c r="X390" s="27"/>
      <c r="Y390" s="27"/>
      <c r="Z390" s="27"/>
      <c r="AA390" s="27"/>
      <c r="AB390" s="27"/>
      <c r="AC390" s="27"/>
      <c r="AD390" s="27"/>
      <c r="AE390" s="27"/>
      <c r="AF390" s="27"/>
      <c r="AG390" s="27"/>
      <c r="AH390" s="27"/>
      <c r="AI390" s="27"/>
      <c r="AJ390" s="27"/>
      <c r="AK390" s="27"/>
      <c r="AL390" s="27"/>
    </row>
    <row r="391" spans="1:38">
      <c r="A391" s="27"/>
      <c r="B391" s="27"/>
      <c r="C391" s="27"/>
      <c r="D391" s="27"/>
      <c r="E391" s="27"/>
      <c r="F391" s="27"/>
      <c r="G391" s="27"/>
      <c r="H391" s="27"/>
      <c r="I391" s="27"/>
      <c r="J391" s="27"/>
      <c r="K391" s="27"/>
      <c r="L391" s="27"/>
      <c r="M391" s="27"/>
      <c r="N391" s="27"/>
      <c r="O391" s="27"/>
      <c r="P391" s="27"/>
      <c r="Q391" s="27"/>
      <c r="R391" s="80"/>
      <c r="S391" s="27"/>
      <c r="T391" s="27"/>
      <c r="U391" s="27"/>
      <c r="V391" s="27"/>
      <c r="W391" s="27"/>
      <c r="X391" s="27"/>
      <c r="Y391" s="27"/>
      <c r="Z391" s="27"/>
      <c r="AA391" s="27"/>
      <c r="AB391" s="27"/>
      <c r="AC391" s="27"/>
      <c r="AD391" s="27"/>
      <c r="AE391" s="27"/>
      <c r="AF391" s="27"/>
      <c r="AG391" s="27"/>
      <c r="AH391" s="27"/>
      <c r="AI391" s="27"/>
      <c r="AJ391" s="27"/>
      <c r="AK391" s="27"/>
      <c r="AL391" s="27"/>
    </row>
    <row r="392" spans="1:38">
      <c r="A392" s="27"/>
      <c r="B392" s="27"/>
      <c r="C392" s="27"/>
      <c r="D392" s="27"/>
      <c r="E392" s="27"/>
      <c r="F392" s="27"/>
      <c r="G392" s="27"/>
      <c r="H392" s="27"/>
      <c r="I392" s="27"/>
      <c r="J392" s="27"/>
      <c r="K392" s="27"/>
      <c r="L392" s="27"/>
      <c r="M392" s="27"/>
      <c r="N392" s="27"/>
      <c r="O392" s="27"/>
      <c r="P392" s="27"/>
      <c r="Q392" s="27"/>
      <c r="R392" s="80"/>
      <c r="S392" s="27"/>
      <c r="T392" s="27"/>
      <c r="U392" s="27"/>
      <c r="V392" s="27"/>
      <c r="W392" s="27"/>
      <c r="X392" s="27"/>
      <c r="Y392" s="27"/>
      <c r="Z392" s="27"/>
      <c r="AA392" s="27"/>
      <c r="AB392" s="27"/>
      <c r="AC392" s="27"/>
      <c r="AD392" s="27"/>
      <c r="AE392" s="27"/>
      <c r="AF392" s="27"/>
      <c r="AG392" s="27"/>
      <c r="AH392" s="27"/>
      <c r="AI392" s="27"/>
      <c r="AJ392" s="27"/>
      <c r="AK392" s="27"/>
      <c r="AL392" s="27"/>
    </row>
    <row r="393" spans="1:38">
      <c r="A393" s="27"/>
      <c r="B393" s="27"/>
      <c r="C393" s="27"/>
      <c r="D393" s="27"/>
      <c r="E393" s="27"/>
      <c r="F393" s="27"/>
      <c r="G393" s="27"/>
      <c r="H393" s="27"/>
      <c r="I393" s="27"/>
      <c r="J393" s="27"/>
      <c r="K393" s="27"/>
      <c r="L393" s="27"/>
      <c r="M393" s="27"/>
      <c r="N393" s="27"/>
      <c r="O393" s="27"/>
      <c r="P393" s="27"/>
      <c r="Q393" s="27"/>
      <c r="R393" s="80"/>
      <c r="S393" s="27"/>
      <c r="T393" s="27"/>
      <c r="U393" s="27"/>
      <c r="V393" s="27"/>
      <c r="W393" s="27"/>
      <c r="X393" s="27"/>
      <c r="Y393" s="27"/>
      <c r="Z393" s="27"/>
      <c r="AA393" s="27"/>
      <c r="AB393" s="27"/>
      <c r="AC393" s="27"/>
      <c r="AD393" s="27"/>
      <c r="AE393" s="27"/>
      <c r="AF393" s="27"/>
      <c r="AG393" s="27"/>
      <c r="AH393" s="27"/>
      <c r="AI393" s="27"/>
      <c r="AJ393" s="27"/>
      <c r="AK393" s="27"/>
      <c r="AL393" s="27"/>
    </row>
    <row r="394" spans="1:38">
      <c r="A394" s="27"/>
      <c r="B394" s="27"/>
      <c r="C394" s="27"/>
      <c r="D394" s="27"/>
      <c r="E394" s="27"/>
      <c r="F394" s="27"/>
      <c r="G394" s="27"/>
      <c r="H394" s="27"/>
      <c r="I394" s="27"/>
      <c r="J394" s="27"/>
      <c r="K394" s="27"/>
      <c r="L394" s="27"/>
      <c r="M394" s="27"/>
      <c r="N394" s="27"/>
      <c r="O394" s="27"/>
      <c r="P394" s="27"/>
      <c r="Q394" s="27"/>
      <c r="R394" s="80"/>
      <c r="S394" s="27"/>
      <c r="T394" s="27"/>
      <c r="U394" s="27"/>
      <c r="V394" s="27"/>
      <c r="W394" s="27"/>
      <c r="X394" s="27"/>
      <c r="Y394" s="27"/>
      <c r="Z394" s="27"/>
      <c r="AA394" s="27"/>
      <c r="AB394" s="27"/>
      <c r="AC394" s="27"/>
      <c r="AD394" s="27"/>
      <c r="AE394" s="27"/>
      <c r="AF394" s="27"/>
      <c r="AG394" s="27"/>
      <c r="AH394" s="27"/>
      <c r="AI394" s="27"/>
      <c r="AJ394" s="27"/>
      <c r="AK394" s="27"/>
      <c r="AL394" s="27"/>
    </row>
    <row r="395" spans="1:38">
      <c r="A395" s="27"/>
      <c r="B395" s="27"/>
      <c r="C395" s="27"/>
      <c r="D395" s="27"/>
      <c r="E395" s="27"/>
      <c r="F395" s="27"/>
      <c r="G395" s="27"/>
      <c r="H395" s="27"/>
      <c r="I395" s="27"/>
      <c r="J395" s="27"/>
      <c r="K395" s="27"/>
      <c r="L395" s="27"/>
      <c r="M395" s="27"/>
      <c r="N395" s="27"/>
      <c r="O395" s="27"/>
      <c r="P395" s="27"/>
      <c r="Q395" s="27"/>
      <c r="R395" s="80"/>
      <c r="S395" s="27"/>
      <c r="T395" s="27"/>
      <c r="U395" s="27"/>
      <c r="V395" s="27"/>
      <c r="W395" s="27"/>
      <c r="X395" s="27"/>
      <c r="Y395" s="27"/>
      <c r="Z395" s="27"/>
      <c r="AA395" s="27"/>
      <c r="AB395" s="27"/>
      <c r="AC395" s="27"/>
      <c r="AD395" s="27"/>
      <c r="AE395" s="27"/>
      <c r="AF395" s="27"/>
      <c r="AG395" s="27"/>
      <c r="AH395" s="27"/>
      <c r="AI395" s="27"/>
      <c r="AJ395" s="27"/>
      <c r="AK395" s="27"/>
      <c r="AL395" s="27"/>
    </row>
    <row r="396" spans="1:38">
      <c r="A396" s="27"/>
      <c r="B396" s="27"/>
      <c r="C396" s="27"/>
      <c r="D396" s="27"/>
      <c r="E396" s="27"/>
      <c r="F396" s="27"/>
      <c r="G396" s="27"/>
      <c r="H396" s="27"/>
      <c r="I396" s="27"/>
      <c r="J396" s="27"/>
      <c r="K396" s="27"/>
      <c r="L396" s="27"/>
      <c r="M396" s="27"/>
      <c r="N396" s="27"/>
      <c r="O396" s="27"/>
      <c r="P396" s="27"/>
      <c r="Q396" s="27"/>
      <c r="R396" s="80"/>
      <c r="S396" s="27"/>
      <c r="T396" s="27"/>
      <c r="U396" s="27"/>
      <c r="V396" s="27"/>
      <c r="W396" s="27"/>
      <c r="X396" s="27"/>
      <c r="Y396" s="27"/>
      <c r="Z396" s="27"/>
      <c r="AA396" s="27"/>
      <c r="AB396" s="27"/>
      <c r="AC396" s="27"/>
      <c r="AD396" s="27"/>
      <c r="AE396" s="27"/>
      <c r="AF396" s="27"/>
      <c r="AG396" s="27"/>
      <c r="AH396" s="27"/>
      <c r="AI396" s="27"/>
      <c r="AJ396" s="27"/>
      <c r="AK396" s="27"/>
      <c r="AL396" s="27"/>
    </row>
    <row r="397" spans="1:38">
      <c r="A397" s="27"/>
      <c r="B397" s="27"/>
      <c r="C397" s="27"/>
      <c r="D397" s="27"/>
      <c r="E397" s="27"/>
      <c r="F397" s="27"/>
      <c r="G397" s="27"/>
      <c r="H397" s="27"/>
      <c r="I397" s="27"/>
      <c r="J397" s="27"/>
      <c r="K397" s="27"/>
      <c r="L397" s="27"/>
      <c r="M397" s="27"/>
      <c r="N397" s="27"/>
      <c r="O397" s="27"/>
      <c r="P397" s="27"/>
      <c r="Q397" s="27"/>
      <c r="R397" s="80"/>
      <c r="S397" s="27"/>
      <c r="T397" s="27"/>
      <c r="U397" s="27"/>
      <c r="V397" s="27"/>
      <c r="W397" s="27"/>
      <c r="X397" s="27"/>
      <c r="Y397" s="27"/>
      <c r="Z397" s="27"/>
      <c r="AA397" s="27"/>
      <c r="AB397" s="27"/>
      <c r="AC397" s="27"/>
      <c r="AD397" s="27"/>
      <c r="AE397" s="27"/>
      <c r="AF397" s="27"/>
      <c r="AG397" s="27"/>
      <c r="AH397" s="27"/>
      <c r="AI397" s="27"/>
      <c r="AJ397" s="27"/>
      <c r="AK397" s="27"/>
      <c r="AL397" s="27"/>
    </row>
    <row r="398" spans="1:38">
      <c r="A398" s="27"/>
      <c r="B398" s="27"/>
      <c r="C398" s="27"/>
      <c r="D398" s="27"/>
      <c r="E398" s="27"/>
      <c r="F398" s="27"/>
      <c r="G398" s="27"/>
      <c r="H398" s="27"/>
      <c r="I398" s="27"/>
      <c r="J398" s="27"/>
      <c r="K398" s="27"/>
      <c r="L398" s="27"/>
      <c r="M398" s="27"/>
      <c r="N398" s="27"/>
      <c r="O398" s="27"/>
      <c r="P398" s="27"/>
      <c r="Q398" s="27"/>
      <c r="R398" s="80"/>
      <c r="S398" s="27"/>
      <c r="T398" s="27"/>
      <c r="U398" s="27"/>
      <c r="V398" s="27"/>
      <c r="W398" s="27"/>
      <c r="X398" s="27"/>
      <c r="Y398" s="27"/>
      <c r="Z398" s="27"/>
      <c r="AA398" s="27"/>
      <c r="AB398" s="27"/>
      <c r="AC398" s="27"/>
      <c r="AD398" s="27"/>
      <c r="AE398" s="27"/>
      <c r="AF398" s="27"/>
      <c r="AG398" s="27"/>
      <c r="AH398" s="27"/>
      <c r="AI398" s="27"/>
      <c r="AJ398" s="27"/>
      <c r="AK398" s="27"/>
      <c r="AL398" s="27"/>
    </row>
    <row r="399" spans="1:38">
      <c r="A399" s="27"/>
      <c r="B399" s="27"/>
      <c r="C399" s="27"/>
      <c r="D399" s="27"/>
      <c r="E399" s="27"/>
      <c r="F399" s="27"/>
      <c r="G399" s="27"/>
      <c r="H399" s="27"/>
      <c r="I399" s="27"/>
      <c r="J399" s="27"/>
      <c r="K399" s="27"/>
      <c r="L399" s="27"/>
      <c r="M399" s="27"/>
      <c r="N399" s="27"/>
      <c r="O399" s="27"/>
      <c r="P399" s="27"/>
      <c r="Q399" s="27"/>
      <c r="R399" s="80"/>
      <c r="S399" s="27"/>
      <c r="T399" s="27"/>
      <c r="U399" s="27"/>
      <c r="V399" s="27"/>
      <c r="W399" s="27"/>
      <c r="X399" s="27"/>
      <c r="Y399" s="27"/>
      <c r="Z399" s="27"/>
      <c r="AA399" s="27"/>
      <c r="AB399" s="27"/>
      <c r="AC399" s="27"/>
      <c r="AD399" s="27"/>
      <c r="AE399" s="27"/>
      <c r="AF399" s="27"/>
      <c r="AG399" s="27"/>
      <c r="AH399" s="27"/>
      <c r="AI399" s="27"/>
      <c r="AJ399" s="27"/>
      <c r="AK399" s="27"/>
      <c r="AL399" s="27"/>
    </row>
    <row r="400" spans="1:38">
      <c r="A400" s="27"/>
      <c r="B400" s="27"/>
      <c r="C400" s="27"/>
      <c r="D400" s="27"/>
      <c r="E400" s="27"/>
      <c r="F400" s="27"/>
      <c r="G400" s="27"/>
      <c r="H400" s="27"/>
      <c r="I400" s="27"/>
      <c r="J400" s="27"/>
      <c r="K400" s="27"/>
      <c r="L400" s="27"/>
      <c r="M400" s="27"/>
      <c r="N400" s="27"/>
      <c r="O400" s="27"/>
      <c r="P400" s="27"/>
      <c r="Q400" s="27"/>
      <c r="R400" s="80"/>
      <c r="S400" s="27"/>
      <c r="T400" s="27"/>
      <c r="U400" s="27"/>
      <c r="V400" s="27"/>
      <c r="W400" s="27"/>
      <c r="X400" s="27"/>
      <c r="Y400" s="27"/>
      <c r="Z400" s="27"/>
      <c r="AA400" s="27"/>
      <c r="AB400" s="27"/>
      <c r="AC400" s="27"/>
      <c r="AD400" s="27"/>
      <c r="AE400" s="27"/>
      <c r="AF400" s="27"/>
      <c r="AG400" s="27"/>
      <c r="AH400" s="27"/>
      <c r="AI400" s="27"/>
      <c r="AJ400" s="27"/>
      <c r="AK400" s="27"/>
      <c r="AL400" s="27"/>
    </row>
    <row r="401" spans="1:38">
      <c r="A401" s="27"/>
      <c r="B401" s="27"/>
      <c r="C401" s="27"/>
      <c r="D401" s="27"/>
      <c r="E401" s="27"/>
      <c r="F401" s="27"/>
      <c r="G401" s="27"/>
      <c r="H401" s="27"/>
      <c r="I401" s="27"/>
      <c r="J401" s="27"/>
      <c r="K401" s="27"/>
      <c r="L401" s="27"/>
      <c r="M401" s="27"/>
      <c r="N401" s="27"/>
      <c r="O401" s="27"/>
      <c r="P401" s="27"/>
      <c r="Q401" s="27"/>
      <c r="R401" s="80"/>
      <c r="S401" s="27"/>
      <c r="T401" s="27"/>
      <c r="U401" s="27"/>
      <c r="V401" s="27"/>
      <c r="W401" s="27"/>
      <c r="X401" s="27"/>
      <c r="Y401" s="27"/>
      <c r="Z401" s="27"/>
      <c r="AA401" s="27"/>
      <c r="AB401" s="27"/>
      <c r="AC401" s="27"/>
      <c r="AD401" s="27"/>
      <c r="AE401" s="27"/>
      <c r="AF401" s="27"/>
      <c r="AG401" s="27"/>
      <c r="AH401" s="27"/>
      <c r="AI401" s="27"/>
      <c r="AJ401" s="27"/>
      <c r="AK401" s="27"/>
      <c r="AL401" s="27"/>
    </row>
    <row r="402" spans="1:38">
      <c r="A402" s="27"/>
      <c r="B402" s="27"/>
      <c r="C402" s="27"/>
      <c r="D402" s="27"/>
      <c r="E402" s="27"/>
      <c r="F402" s="27"/>
      <c r="G402" s="27"/>
      <c r="H402" s="27"/>
      <c r="I402" s="27"/>
      <c r="J402" s="27"/>
      <c r="K402" s="27"/>
      <c r="L402" s="27"/>
      <c r="M402" s="27"/>
      <c r="N402" s="27"/>
      <c r="O402" s="27"/>
      <c r="P402" s="27"/>
      <c r="Q402" s="27"/>
      <c r="R402" s="80"/>
      <c r="S402" s="27"/>
      <c r="T402" s="27"/>
      <c r="U402" s="27"/>
      <c r="V402" s="27"/>
      <c r="W402" s="27"/>
      <c r="X402" s="27"/>
      <c r="Y402" s="27"/>
      <c r="Z402" s="27"/>
      <c r="AA402" s="27"/>
      <c r="AB402" s="27"/>
      <c r="AC402" s="27"/>
      <c r="AD402" s="27"/>
      <c r="AE402" s="27"/>
      <c r="AF402" s="27"/>
      <c r="AG402" s="27"/>
      <c r="AH402" s="27"/>
      <c r="AI402" s="27"/>
      <c r="AJ402" s="27"/>
      <c r="AK402" s="27"/>
      <c r="AL402" s="27"/>
    </row>
    <row r="403" spans="1:38">
      <c r="A403" s="27"/>
      <c r="B403" s="27"/>
      <c r="C403" s="27"/>
      <c r="D403" s="27"/>
      <c r="E403" s="27"/>
      <c r="F403" s="27"/>
      <c r="G403" s="27"/>
      <c r="H403" s="27"/>
      <c r="I403" s="27"/>
      <c r="J403" s="27"/>
      <c r="K403" s="27"/>
      <c r="L403" s="27"/>
      <c r="M403" s="27"/>
      <c r="N403" s="27"/>
      <c r="O403" s="27"/>
      <c r="P403" s="27"/>
      <c r="Q403" s="27"/>
      <c r="R403" s="80"/>
      <c r="S403" s="27"/>
      <c r="T403" s="27"/>
      <c r="U403" s="27"/>
      <c r="V403" s="27"/>
      <c r="W403" s="27"/>
      <c r="X403" s="27"/>
      <c r="Y403" s="27"/>
      <c r="Z403" s="27"/>
      <c r="AA403" s="27"/>
      <c r="AB403" s="27"/>
      <c r="AC403" s="27"/>
      <c r="AD403" s="27"/>
      <c r="AE403" s="27"/>
      <c r="AF403" s="27"/>
      <c r="AG403" s="27"/>
      <c r="AH403" s="27"/>
      <c r="AI403" s="27"/>
      <c r="AJ403" s="27"/>
      <c r="AK403" s="27"/>
      <c r="AL403" s="27"/>
    </row>
    <row r="404" spans="1:38">
      <c r="A404" s="27"/>
      <c r="B404" s="27"/>
      <c r="C404" s="27"/>
      <c r="D404" s="27"/>
      <c r="E404" s="27"/>
      <c r="F404" s="27"/>
      <c r="G404" s="27"/>
      <c r="H404" s="27"/>
      <c r="I404" s="27"/>
      <c r="J404" s="27"/>
      <c r="K404" s="27"/>
      <c r="L404" s="27"/>
      <c r="M404" s="27"/>
      <c r="N404" s="27"/>
      <c r="O404" s="27"/>
      <c r="P404" s="27"/>
      <c r="Q404" s="27"/>
      <c r="R404" s="80"/>
      <c r="S404" s="27"/>
      <c r="T404" s="27"/>
      <c r="U404" s="27"/>
      <c r="V404" s="27"/>
      <c r="W404" s="27"/>
      <c r="X404" s="27"/>
      <c r="Y404" s="27"/>
      <c r="Z404" s="27"/>
      <c r="AA404" s="27"/>
      <c r="AB404" s="27"/>
      <c r="AC404" s="27"/>
      <c r="AD404" s="27"/>
      <c r="AE404" s="27"/>
      <c r="AF404" s="27"/>
      <c r="AG404" s="27"/>
      <c r="AH404" s="27"/>
      <c r="AI404" s="27"/>
      <c r="AJ404" s="27"/>
      <c r="AK404" s="27"/>
      <c r="AL404" s="27"/>
    </row>
    <row r="405" spans="1:38">
      <c r="A405" s="27"/>
      <c r="B405" s="27"/>
      <c r="C405" s="27"/>
      <c r="D405" s="27"/>
      <c r="E405" s="27"/>
      <c r="F405" s="27"/>
      <c r="G405" s="27"/>
      <c r="H405" s="27"/>
      <c r="I405" s="27"/>
      <c r="J405" s="27"/>
      <c r="K405" s="27"/>
      <c r="L405" s="27"/>
      <c r="M405" s="27"/>
      <c r="N405" s="27"/>
      <c r="O405" s="27"/>
      <c r="P405" s="27"/>
      <c r="Q405" s="27"/>
      <c r="R405" s="80"/>
      <c r="S405" s="27"/>
      <c r="T405" s="27"/>
      <c r="U405" s="27"/>
      <c r="V405" s="27"/>
      <c r="W405" s="27"/>
      <c r="X405" s="27"/>
      <c r="Y405" s="27"/>
      <c r="Z405" s="27"/>
      <c r="AA405" s="27"/>
      <c r="AB405" s="27"/>
      <c r="AC405" s="27"/>
      <c r="AD405" s="27"/>
      <c r="AE405" s="27"/>
      <c r="AF405" s="27"/>
      <c r="AG405" s="27"/>
      <c r="AH405" s="27"/>
      <c r="AI405" s="27"/>
      <c r="AJ405" s="27"/>
      <c r="AK405" s="27"/>
      <c r="AL405" s="27"/>
    </row>
    <row r="406" spans="1:38">
      <c r="A406" s="27"/>
      <c r="B406" s="27"/>
      <c r="C406" s="27"/>
      <c r="D406" s="27"/>
      <c r="E406" s="27"/>
      <c r="F406" s="27"/>
      <c r="G406" s="27"/>
      <c r="H406" s="27"/>
      <c r="I406" s="27"/>
      <c r="J406" s="27"/>
      <c r="K406" s="27"/>
      <c r="L406" s="27"/>
      <c r="M406" s="27"/>
      <c r="N406" s="27"/>
      <c r="O406" s="27"/>
      <c r="P406" s="27"/>
      <c r="Q406" s="27"/>
      <c r="R406" s="80"/>
      <c r="S406" s="27"/>
      <c r="T406" s="27"/>
      <c r="U406" s="27"/>
      <c r="V406" s="27"/>
      <c r="W406" s="27"/>
      <c r="X406" s="27"/>
      <c r="Y406" s="27"/>
      <c r="Z406" s="27"/>
      <c r="AA406" s="27"/>
      <c r="AB406" s="27"/>
      <c r="AC406" s="27"/>
      <c r="AD406" s="27"/>
      <c r="AE406" s="27"/>
      <c r="AF406" s="27"/>
      <c r="AG406" s="27"/>
      <c r="AH406" s="27"/>
      <c r="AI406" s="27"/>
      <c r="AJ406" s="27"/>
      <c r="AK406" s="27"/>
      <c r="AL406" s="27"/>
    </row>
    <row r="407" spans="1:38">
      <c r="A407" s="27"/>
      <c r="B407" s="27"/>
      <c r="C407" s="27"/>
      <c r="D407" s="27"/>
      <c r="E407" s="27"/>
      <c r="F407" s="27"/>
      <c r="G407" s="27"/>
      <c r="H407" s="27"/>
      <c r="I407" s="27"/>
      <c r="J407" s="27"/>
      <c r="K407" s="27"/>
      <c r="L407" s="27"/>
      <c r="M407" s="27"/>
      <c r="N407" s="27"/>
      <c r="O407" s="27"/>
      <c r="P407" s="27"/>
      <c r="Q407" s="27"/>
      <c r="R407" s="80"/>
      <c r="S407" s="27"/>
      <c r="T407" s="27"/>
      <c r="U407" s="27"/>
      <c r="V407" s="27"/>
      <c r="W407" s="27"/>
      <c r="X407" s="27"/>
      <c r="Y407" s="27"/>
      <c r="Z407" s="27"/>
      <c r="AA407" s="27"/>
      <c r="AB407" s="27"/>
      <c r="AC407" s="27"/>
      <c r="AD407" s="27"/>
      <c r="AE407" s="27"/>
      <c r="AF407" s="27"/>
      <c r="AG407" s="27"/>
      <c r="AH407" s="27"/>
      <c r="AI407" s="27"/>
      <c r="AJ407" s="27"/>
      <c r="AK407" s="27"/>
      <c r="AL407" s="27"/>
    </row>
    <row r="408" spans="1:38">
      <c r="A408" s="27"/>
      <c r="B408" s="27"/>
      <c r="C408" s="27"/>
      <c r="D408" s="27"/>
      <c r="E408" s="27"/>
      <c r="F408" s="27"/>
      <c r="G408" s="27"/>
      <c r="H408" s="27"/>
      <c r="I408" s="27"/>
      <c r="J408" s="27"/>
      <c r="K408" s="27"/>
      <c r="L408" s="27"/>
      <c r="M408" s="27"/>
      <c r="N408" s="27"/>
      <c r="O408" s="27"/>
      <c r="P408" s="27"/>
      <c r="Q408" s="27"/>
      <c r="R408" s="80"/>
      <c r="S408" s="27"/>
      <c r="T408" s="27"/>
      <c r="U408" s="27"/>
      <c r="V408" s="27"/>
      <c r="W408" s="27"/>
      <c r="X408" s="27"/>
      <c r="Y408" s="27"/>
      <c r="Z408" s="27"/>
      <c r="AA408" s="27"/>
      <c r="AB408" s="27"/>
      <c r="AC408" s="27"/>
      <c r="AD408" s="27"/>
      <c r="AE408" s="27"/>
      <c r="AF408" s="27"/>
      <c r="AG408" s="27"/>
      <c r="AH408" s="27"/>
      <c r="AI408" s="27"/>
      <c r="AJ408" s="27"/>
      <c r="AK408" s="27"/>
      <c r="AL408" s="27"/>
    </row>
    <row r="409" spans="1:38">
      <c r="A409" s="27"/>
      <c r="B409" s="27"/>
      <c r="C409" s="27"/>
      <c r="D409" s="27"/>
      <c r="E409" s="27"/>
      <c r="F409" s="27"/>
      <c r="G409" s="27"/>
      <c r="H409" s="27"/>
      <c r="I409" s="27"/>
      <c r="J409" s="27"/>
      <c r="K409" s="27"/>
      <c r="L409" s="27"/>
      <c r="M409" s="27"/>
      <c r="N409" s="27"/>
      <c r="O409" s="27"/>
      <c r="P409" s="27"/>
      <c r="Q409" s="27"/>
      <c r="R409" s="80"/>
      <c r="S409" s="27"/>
      <c r="T409" s="27"/>
      <c r="U409" s="27"/>
      <c r="V409" s="27"/>
      <c r="W409" s="27"/>
      <c r="X409" s="27"/>
      <c r="Y409" s="27"/>
      <c r="Z409" s="27"/>
      <c r="AA409" s="27"/>
      <c r="AB409" s="27"/>
      <c r="AC409" s="27"/>
      <c r="AD409" s="27"/>
      <c r="AE409" s="27"/>
      <c r="AF409" s="27"/>
      <c r="AG409" s="27"/>
      <c r="AH409" s="27"/>
      <c r="AI409" s="27"/>
      <c r="AJ409" s="27"/>
      <c r="AK409" s="27"/>
      <c r="AL409" s="27"/>
    </row>
    <row r="410" spans="1:38">
      <c r="A410" s="27"/>
      <c r="B410" s="27"/>
      <c r="C410" s="27"/>
      <c r="D410" s="27"/>
      <c r="E410" s="27"/>
      <c r="F410" s="27"/>
      <c r="G410" s="27"/>
      <c r="H410" s="27"/>
      <c r="I410" s="27"/>
      <c r="J410" s="27"/>
      <c r="K410" s="27"/>
      <c r="L410" s="27"/>
      <c r="M410" s="27"/>
      <c r="N410" s="27"/>
      <c r="O410" s="27"/>
      <c r="P410" s="27"/>
      <c r="Q410" s="27"/>
      <c r="R410" s="80"/>
      <c r="S410" s="27"/>
      <c r="T410" s="27"/>
      <c r="U410" s="27"/>
      <c r="V410" s="27"/>
      <c r="W410" s="27"/>
      <c r="X410" s="27"/>
      <c r="Y410" s="27"/>
      <c r="Z410" s="27"/>
      <c r="AA410" s="27"/>
      <c r="AB410" s="27"/>
      <c r="AC410" s="27"/>
      <c r="AD410" s="27"/>
      <c r="AE410" s="27"/>
      <c r="AF410" s="27"/>
      <c r="AG410" s="27"/>
      <c r="AH410" s="27"/>
      <c r="AI410" s="27"/>
      <c r="AJ410" s="27"/>
      <c r="AK410" s="27"/>
      <c r="AL410" s="27"/>
    </row>
    <row r="411" spans="1:38">
      <c r="A411" s="27"/>
      <c r="B411" s="27"/>
      <c r="C411" s="27"/>
      <c r="D411" s="27"/>
      <c r="E411" s="27"/>
      <c r="F411" s="27"/>
      <c r="G411" s="27"/>
      <c r="H411" s="27"/>
      <c r="I411" s="27"/>
      <c r="J411" s="27"/>
      <c r="K411" s="27"/>
      <c r="L411" s="27"/>
      <c r="M411" s="27"/>
      <c r="N411" s="27"/>
      <c r="O411" s="27"/>
      <c r="P411" s="27"/>
      <c r="Q411" s="27"/>
      <c r="R411" s="80"/>
      <c r="S411" s="27"/>
      <c r="T411" s="27"/>
      <c r="U411" s="27"/>
      <c r="V411" s="27"/>
      <c r="W411" s="27"/>
      <c r="X411" s="27"/>
      <c r="Y411" s="27"/>
      <c r="Z411" s="27"/>
      <c r="AA411" s="27"/>
      <c r="AB411" s="27"/>
      <c r="AC411" s="27"/>
      <c r="AD411" s="27"/>
      <c r="AE411" s="27"/>
      <c r="AF411" s="27"/>
      <c r="AG411" s="27"/>
      <c r="AH411" s="27"/>
      <c r="AI411" s="27"/>
      <c r="AJ411" s="27"/>
      <c r="AK411" s="27"/>
      <c r="AL411" s="27"/>
    </row>
    <row r="412" spans="1:38">
      <c r="A412" s="27"/>
      <c r="B412" s="27"/>
      <c r="C412" s="27"/>
      <c r="D412" s="27"/>
      <c r="E412" s="27"/>
      <c r="F412" s="27"/>
      <c r="G412" s="27"/>
      <c r="H412" s="27"/>
      <c r="I412" s="27"/>
      <c r="J412" s="27"/>
      <c r="K412" s="27"/>
      <c r="L412" s="27"/>
      <c r="M412" s="27"/>
      <c r="N412" s="27"/>
      <c r="O412" s="27"/>
      <c r="P412" s="27"/>
      <c r="Q412" s="27"/>
      <c r="R412" s="80"/>
      <c r="S412" s="27"/>
      <c r="T412" s="27"/>
      <c r="U412" s="27"/>
      <c r="V412" s="27"/>
      <c r="W412" s="27"/>
      <c r="X412" s="27"/>
      <c r="Y412" s="27"/>
      <c r="Z412" s="27"/>
      <c r="AA412" s="27"/>
      <c r="AB412" s="27"/>
      <c r="AC412" s="27"/>
      <c r="AD412" s="27"/>
      <c r="AE412" s="27"/>
      <c r="AF412" s="27"/>
      <c r="AG412" s="27"/>
      <c r="AH412" s="27"/>
      <c r="AI412" s="27"/>
      <c r="AJ412" s="27"/>
      <c r="AK412" s="27"/>
      <c r="AL412" s="27"/>
    </row>
    <row r="413" spans="1:38">
      <c r="A413" s="27"/>
      <c r="B413" s="27"/>
      <c r="C413" s="27"/>
      <c r="D413" s="27"/>
      <c r="E413" s="27"/>
      <c r="F413" s="27"/>
      <c r="G413" s="27"/>
      <c r="H413" s="27"/>
      <c r="I413" s="27"/>
      <c r="J413" s="27"/>
      <c r="K413" s="27"/>
      <c r="L413" s="27"/>
      <c r="M413" s="27"/>
      <c r="N413" s="27"/>
      <c r="O413" s="27"/>
      <c r="P413" s="27"/>
      <c r="Q413" s="27"/>
      <c r="R413" s="80"/>
      <c r="S413" s="27"/>
      <c r="T413" s="27"/>
      <c r="U413" s="27"/>
      <c r="V413" s="27"/>
      <c r="W413" s="27"/>
      <c r="X413" s="27"/>
      <c r="Y413" s="27"/>
      <c r="Z413" s="27"/>
      <c r="AA413" s="27"/>
      <c r="AB413" s="27"/>
      <c r="AC413" s="27"/>
      <c r="AD413" s="27"/>
      <c r="AE413" s="27"/>
      <c r="AF413" s="27"/>
      <c r="AG413" s="27"/>
      <c r="AH413" s="27"/>
      <c r="AI413" s="27"/>
      <c r="AJ413" s="27"/>
      <c r="AK413" s="27"/>
      <c r="AL413" s="27"/>
    </row>
    <row r="414" spans="1:38">
      <c r="A414" s="27"/>
      <c r="B414" s="27"/>
      <c r="C414" s="27"/>
      <c r="D414" s="27"/>
      <c r="E414" s="27"/>
      <c r="F414" s="27"/>
      <c r="G414" s="27"/>
      <c r="H414" s="27"/>
      <c r="I414" s="27"/>
      <c r="J414" s="27"/>
      <c r="K414" s="27"/>
      <c r="L414" s="27"/>
      <c r="M414" s="27"/>
      <c r="N414" s="27"/>
      <c r="O414" s="27"/>
      <c r="P414" s="27"/>
      <c r="Q414" s="27"/>
      <c r="R414" s="80"/>
      <c r="S414" s="27"/>
      <c r="T414" s="27"/>
      <c r="U414" s="27"/>
      <c r="V414" s="27"/>
      <c r="W414" s="27"/>
      <c r="X414" s="27"/>
      <c r="Y414" s="27"/>
      <c r="Z414" s="27"/>
      <c r="AA414" s="27"/>
      <c r="AB414" s="27"/>
      <c r="AC414" s="27"/>
      <c r="AD414" s="27"/>
      <c r="AE414" s="27"/>
      <c r="AF414" s="27"/>
      <c r="AG414" s="27"/>
      <c r="AH414" s="27"/>
      <c r="AI414" s="27"/>
      <c r="AJ414" s="27"/>
      <c r="AK414" s="27"/>
      <c r="AL414" s="27"/>
    </row>
    <row r="415" spans="1:38">
      <c r="A415" s="27"/>
      <c r="B415" s="27"/>
      <c r="C415" s="27"/>
      <c r="D415" s="27"/>
      <c r="E415" s="27"/>
      <c r="F415" s="27"/>
      <c r="G415" s="27"/>
      <c r="H415" s="27"/>
      <c r="I415" s="27"/>
      <c r="J415" s="27"/>
      <c r="K415" s="27"/>
      <c r="L415" s="27"/>
      <c r="M415" s="27"/>
      <c r="N415" s="27"/>
      <c r="O415" s="27"/>
      <c r="P415" s="27"/>
      <c r="Q415" s="27"/>
      <c r="R415" s="80"/>
      <c r="S415" s="27"/>
      <c r="T415" s="27"/>
      <c r="U415" s="27"/>
      <c r="V415" s="27"/>
      <c r="W415" s="27"/>
      <c r="X415" s="27"/>
      <c r="Y415" s="27"/>
      <c r="Z415" s="27"/>
      <c r="AA415" s="27"/>
      <c r="AB415" s="27"/>
      <c r="AC415" s="27"/>
      <c r="AD415" s="27"/>
      <c r="AE415" s="27"/>
      <c r="AF415" s="27"/>
      <c r="AG415" s="27"/>
      <c r="AH415" s="27"/>
      <c r="AI415" s="27"/>
      <c r="AJ415" s="27"/>
      <c r="AK415" s="27"/>
      <c r="AL415" s="27"/>
    </row>
    <row r="416" spans="1:38">
      <c r="A416" s="27"/>
      <c r="B416" s="27"/>
      <c r="C416" s="27"/>
      <c r="D416" s="27"/>
      <c r="E416" s="27"/>
      <c r="F416" s="27"/>
      <c r="G416" s="27"/>
      <c r="H416" s="27"/>
      <c r="I416" s="27"/>
      <c r="J416" s="27"/>
      <c r="K416" s="27"/>
      <c r="L416" s="27"/>
      <c r="M416" s="27"/>
      <c r="N416" s="27"/>
      <c r="O416" s="27"/>
      <c r="P416" s="27"/>
      <c r="Q416" s="27"/>
      <c r="R416" s="80"/>
      <c r="S416" s="27"/>
      <c r="T416" s="27"/>
      <c r="U416" s="27"/>
      <c r="V416" s="27"/>
      <c r="W416" s="27"/>
      <c r="X416" s="27"/>
      <c r="Y416" s="27"/>
      <c r="Z416" s="27"/>
      <c r="AA416" s="27"/>
      <c r="AB416" s="27"/>
      <c r="AC416" s="27"/>
      <c r="AD416" s="27"/>
      <c r="AE416" s="27"/>
      <c r="AF416" s="27"/>
      <c r="AG416" s="27"/>
      <c r="AH416" s="27"/>
      <c r="AI416" s="27"/>
      <c r="AJ416" s="27"/>
      <c r="AK416" s="27"/>
      <c r="AL416" s="27"/>
    </row>
    <row r="417" spans="1:38">
      <c r="A417" s="27"/>
      <c r="B417" s="27"/>
      <c r="C417" s="27"/>
      <c r="D417" s="27"/>
      <c r="E417" s="27"/>
      <c r="F417" s="27"/>
      <c r="G417" s="27"/>
      <c r="H417" s="27"/>
      <c r="I417" s="27"/>
      <c r="J417" s="27"/>
      <c r="K417" s="27"/>
      <c r="L417" s="27"/>
      <c r="M417" s="27"/>
      <c r="N417" s="27"/>
      <c r="O417" s="27"/>
      <c r="P417" s="27"/>
      <c r="Q417" s="27"/>
      <c r="R417" s="80"/>
      <c r="S417" s="27"/>
      <c r="T417" s="27"/>
      <c r="U417" s="27"/>
      <c r="V417" s="27"/>
      <c r="W417" s="27"/>
      <c r="X417" s="27"/>
      <c r="Y417" s="27"/>
      <c r="Z417" s="27"/>
      <c r="AA417" s="27"/>
      <c r="AB417" s="27"/>
      <c r="AC417" s="27"/>
      <c r="AD417" s="27"/>
      <c r="AE417" s="27"/>
      <c r="AF417" s="27"/>
      <c r="AG417" s="27"/>
      <c r="AH417" s="27"/>
      <c r="AI417" s="27"/>
      <c r="AJ417" s="27"/>
      <c r="AK417" s="27"/>
      <c r="AL417" s="27"/>
    </row>
    <row r="418" spans="1:38">
      <c r="A418" s="27"/>
      <c r="B418" s="27"/>
      <c r="C418" s="27"/>
      <c r="D418" s="27"/>
      <c r="E418" s="27"/>
      <c r="F418" s="27"/>
      <c r="G418" s="27"/>
      <c r="H418" s="27"/>
      <c r="I418" s="27"/>
      <c r="J418" s="27"/>
      <c r="K418" s="27"/>
      <c r="L418" s="27"/>
      <c r="M418" s="27"/>
      <c r="N418" s="27"/>
      <c r="O418" s="27"/>
      <c r="P418" s="27"/>
      <c r="Q418" s="27"/>
      <c r="R418" s="80"/>
      <c r="S418" s="27"/>
      <c r="T418" s="27"/>
      <c r="U418" s="27"/>
      <c r="V418" s="27"/>
      <c r="W418" s="27"/>
      <c r="X418" s="27"/>
      <c r="Y418" s="27"/>
      <c r="Z418" s="27"/>
      <c r="AA418" s="27"/>
      <c r="AB418" s="27"/>
      <c r="AC418" s="27"/>
      <c r="AD418" s="27"/>
      <c r="AE418" s="27"/>
      <c r="AF418" s="27"/>
      <c r="AG418" s="27"/>
      <c r="AH418" s="27"/>
      <c r="AI418" s="27"/>
      <c r="AJ418" s="27"/>
      <c r="AK418" s="27"/>
      <c r="AL418" s="27"/>
    </row>
    <row r="419" spans="1:38">
      <c r="A419" s="27"/>
      <c r="B419" s="27"/>
      <c r="C419" s="27"/>
      <c r="D419" s="27"/>
      <c r="E419" s="27"/>
      <c r="F419" s="27"/>
      <c r="G419" s="27"/>
      <c r="H419" s="27"/>
      <c r="I419" s="27"/>
      <c r="J419" s="27"/>
      <c r="K419" s="27"/>
      <c r="L419" s="27"/>
      <c r="M419" s="27"/>
      <c r="N419" s="27"/>
      <c r="O419" s="27"/>
      <c r="P419" s="27"/>
      <c r="Q419" s="27"/>
      <c r="R419" s="80"/>
      <c r="S419" s="27"/>
      <c r="T419" s="27"/>
      <c r="U419" s="27"/>
      <c r="V419" s="27"/>
      <c r="W419" s="27"/>
      <c r="X419" s="27"/>
      <c r="Y419" s="27"/>
      <c r="Z419" s="27"/>
      <c r="AA419" s="27"/>
      <c r="AB419" s="27"/>
      <c r="AC419" s="27"/>
      <c r="AD419" s="27"/>
      <c r="AE419" s="27"/>
      <c r="AF419" s="27"/>
      <c r="AG419" s="27"/>
      <c r="AH419" s="27"/>
      <c r="AI419" s="27"/>
      <c r="AJ419" s="27"/>
      <c r="AK419" s="27"/>
      <c r="AL419" s="27"/>
    </row>
    <row r="420" spans="1:38">
      <c r="A420" s="27"/>
      <c r="B420" s="27"/>
      <c r="C420" s="27"/>
      <c r="D420" s="27"/>
      <c r="E420" s="27"/>
      <c r="F420" s="27"/>
      <c r="G420" s="27"/>
      <c r="H420" s="27"/>
      <c r="I420" s="27"/>
      <c r="J420" s="27"/>
      <c r="K420" s="27"/>
      <c r="L420" s="27"/>
      <c r="M420" s="27"/>
      <c r="N420" s="27"/>
      <c r="O420" s="27"/>
      <c r="P420" s="27"/>
      <c r="Q420" s="27"/>
      <c r="R420" s="80"/>
      <c r="S420" s="27"/>
      <c r="T420" s="27"/>
      <c r="U420" s="27"/>
      <c r="V420" s="27"/>
      <c r="W420" s="27"/>
      <c r="X420" s="27"/>
      <c r="Y420" s="27"/>
      <c r="Z420" s="27"/>
      <c r="AA420" s="27"/>
      <c r="AB420" s="27"/>
      <c r="AC420" s="27"/>
      <c r="AD420" s="27"/>
      <c r="AE420" s="27"/>
      <c r="AF420" s="27"/>
      <c r="AG420" s="27"/>
      <c r="AH420" s="27"/>
      <c r="AI420" s="27"/>
      <c r="AJ420" s="27"/>
      <c r="AK420" s="27"/>
      <c r="AL420" s="27"/>
    </row>
    <row r="421" spans="1:38">
      <c r="A421" s="27"/>
      <c r="B421" s="27"/>
      <c r="C421" s="27"/>
      <c r="D421" s="27"/>
      <c r="E421" s="27"/>
      <c r="F421" s="27"/>
      <c r="G421" s="27"/>
      <c r="H421" s="27"/>
      <c r="I421" s="27"/>
      <c r="J421" s="27"/>
      <c r="K421" s="27"/>
      <c r="L421" s="27"/>
      <c r="M421" s="27"/>
      <c r="N421" s="27"/>
      <c r="O421" s="27"/>
      <c r="P421" s="27"/>
      <c r="Q421" s="27"/>
      <c r="R421" s="80"/>
      <c r="S421" s="27"/>
      <c r="T421" s="27"/>
      <c r="U421" s="27"/>
      <c r="V421" s="27"/>
      <c r="W421" s="27"/>
      <c r="X421" s="27"/>
      <c r="Y421" s="27"/>
      <c r="Z421" s="27"/>
      <c r="AA421" s="27"/>
      <c r="AB421" s="27"/>
      <c r="AC421" s="27"/>
      <c r="AD421" s="27"/>
      <c r="AE421" s="27"/>
      <c r="AF421" s="27"/>
      <c r="AG421" s="27"/>
      <c r="AH421" s="27"/>
      <c r="AI421" s="27"/>
      <c r="AJ421" s="27"/>
      <c r="AK421" s="27"/>
      <c r="AL421" s="27"/>
    </row>
    <row r="422" spans="1:38">
      <c r="A422" s="27"/>
      <c r="B422" s="27"/>
      <c r="C422" s="27"/>
      <c r="D422" s="27"/>
      <c r="E422" s="27"/>
      <c r="F422" s="27"/>
      <c r="G422" s="27"/>
      <c r="H422" s="27"/>
      <c r="I422" s="27"/>
      <c r="J422" s="27"/>
      <c r="K422" s="27"/>
      <c r="L422" s="27"/>
      <c r="M422" s="27"/>
      <c r="N422" s="27"/>
      <c r="O422" s="27"/>
      <c r="P422" s="27"/>
      <c r="Q422" s="27"/>
      <c r="R422" s="80"/>
      <c r="S422" s="27"/>
      <c r="T422" s="27"/>
      <c r="U422" s="27"/>
      <c r="V422" s="27"/>
      <c r="W422" s="27"/>
      <c r="X422" s="27"/>
      <c r="Y422" s="27"/>
      <c r="Z422" s="27"/>
      <c r="AA422" s="27"/>
      <c r="AB422" s="27"/>
      <c r="AC422" s="27"/>
      <c r="AD422" s="27"/>
      <c r="AE422" s="27"/>
      <c r="AF422" s="27"/>
      <c r="AG422" s="27"/>
      <c r="AH422" s="27"/>
      <c r="AI422" s="27"/>
      <c r="AJ422" s="27"/>
      <c r="AK422" s="27"/>
      <c r="AL422" s="27"/>
    </row>
    <row r="423" spans="1:38">
      <c r="A423" s="27"/>
      <c r="B423" s="27"/>
      <c r="C423" s="27"/>
      <c r="D423" s="27"/>
      <c r="E423" s="27"/>
      <c r="F423" s="27"/>
      <c r="G423" s="27"/>
      <c r="H423" s="27"/>
      <c r="I423" s="27"/>
      <c r="J423" s="27"/>
      <c r="K423" s="27"/>
      <c r="L423" s="27"/>
      <c r="M423" s="27"/>
      <c r="N423" s="27"/>
      <c r="O423" s="27"/>
      <c r="P423" s="27"/>
      <c r="Q423" s="27"/>
      <c r="R423" s="80"/>
      <c r="S423" s="27"/>
      <c r="T423" s="27"/>
      <c r="U423" s="27"/>
      <c r="V423" s="27"/>
      <c r="W423" s="27"/>
      <c r="X423" s="27"/>
      <c r="Y423" s="27"/>
      <c r="Z423" s="27"/>
      <c r="AA423" s="27"/>
      <c r="AB423" s="27"/>
      <c r="AC423" s="27"/>
      <c r="AD423" s="27"/>
      <c r="AE423" s="27"/>
      <c r="AF423" s="27"/>
      <c r="AG423" s="27"/>
      <c r="AH423" s="27"/>
      <c r="AI423" s="27"/>
      <c r="AJ423" s="27"/>
      <c r="AK423" s="27"/>
      <c r="AL423" s="27"/>
    </row>
    <row r="424" spans="1:38">
      <c r="A424" s="27"/>
      <c r="B424" s="27"/>
      <c r="C424" s="27"/>
      <c r="D424" s="27"/>
      <c r="E424" s="27"/>
      <c r="F424" s="27"/>
      <c r="G424" s="27"/>
      <c r="H424" s="27"/>
      <c r="I424" s="27"/>
      <c r="J424" s="27"/>
      <c r="K424" s="27"/>
      <c r="L424" s="27"/>
      <c r="M424" s="27"/>
      <c r="N424" s="27"/>
      <c r="O424" s="27"/>
      <c r="P424" s="27"/>
      <c r="Q424" s="27"/>
      <c r="R424" s="80"/>
      <c r="S424" s="27"/>
      <c r="T424" s="27"/>
      <c r="U424" s="27"/>
      <c r="V424" s="27"/>
      <c r="W424" s="27"/>
      <c r="X424" s="27"/>
      <c r="Y424" s="27"/>
      <c r="Z424" s="27"/>
      <c r="AA424" s="27"/>
      <c r="AB424" s="27"/>
      <c r="AC424" s="27"/>
      <c r="AD424" s="27"/>
      <c r="AE424" s="27"/>
      <c r="AF424" s="27"/>
      <c r="AG424" s="27"/>
      <c r="AH424" s="27"/>
      <c r="AI424" s="27"/>
      <c r="AJ424" s="27"/>
      <c r="AK424" s="27"/>
      <c r="AL424" s="27"/>
    </row>
    <row r="425" spans="1:38">
      <c r="A425" s="27"/>
      <c r="B425" s="27"/>
      <c r="C425" s="27"/>
      <c r="D425" s="27"/>
      <c r="E425" s="27"/>
      <c r="F425" s="27"/>
      <c r="G425" s="27"/>
      <c r="H425" s="27"/>
      <c r="I425" s="27"/>
      <c r="J425" s="27"/>
      <c r="K425" s="27"/>
      <c r="L425" s="27"/>
      <c r="M425" s="27"/>
      <c r="N425" s="27"/>
      <c r="O425" s="27"/>
      <c r="P425" s="27"/>
      <c r="Q425" s="27"/>
      <c r="R425" s="80"/>
      <c r="S425" s="27"/>
      <c r="T425" s="27"/>
      <c r="U425" s="27"/>
      <c r="V425" s="27"/>
      <c r="W425" s="27"/>
      <c r="X425" s="27"/>
      <c r="Y425" s="27"/>
      <c r="Z425" s="27"/>
      <c r="AA425" s="27"/>
      <c r="AB425" s="27"/>
      <c r="AC425" s="27"/>
      <c r="AD425" s="27"/>
      <c r="AE425" s="27"/>
      <c r="AF425" s="27"/>
      <c r="AG425" s="27"/>
      <c r="AH425" s="27"/>
      <c r="AI425" s="27"/>
      <c r="AJ425" s="27"/>
      <c r="AK425" s="27"/>
      <c r="AL425" s="27"/>
    </row>
    <row r="426" spans="1:38">
      <c r="A426" s="27"/>
      <c r="B426" s="27"/>
      <c r="C426" s="27"/>
      <c r="D426" s="27"/>
      <c r="E426" s="27"/>
      <c r="F426" s="27"/>
      <c r="G426" s="27"/>
      <c r="H426" s="27"/>
      <c r="I426" s="27"/>
      <c r="J426" s="27"/>
      <c r="K426" s="27"/>
      <c r="L426" s="27"/>
      <c r="M426" s="27"/>
      <c r="N426" s="27"/>
      <c r="O426" s="27"/>
      <c r="P426" s="27"/>
      <c r="Q426" s="27"/>
      <c r="R426" s="80"/>
      <c r="S426" s="27"/>
      <c r="T426" s="27"/>
      <c r="U426" s="27"/>
      <c r="V426" s="27"/>
      <c r="W426" s="27"/>
      <c r="X426" s="27"/>
      <c r="Y426" s="27"/>
      <c r="Z426" s="27"/>
      <c r="AA426" s="27"/>
      <c r="AB426" s="27"/>
      <c r="AC426" s="27"/>
      <c r="AD426" s="27"/>
      <c r="AE426" s="27"/>
      <c r="AF426" s="27"/>
      <c r="AG426" s="27"/>
      <c r="AH426" s="27"/>
      <c r="AI426" s="27"/>
      <c r="AJ426" s="27"/>
      <c r="AK426" s="27"/>
      <c r="AL426" s="27"/>
    </row>
    <row r="427" spans="1:38">
      <c r="A427" s="27"/>
      <c r="B427" s="27"/>
      <c r="C427" s="27"/>
      <c r="D427" s="27"/>
      <c r="E427" s="27"/>
      <c r="F427" s="27"/>
      <c r="G427" s="27"/>
      <c r="H427" s="27"/>
      <c r="I427" s="27"/>
      <c r="J427" s="27"/>
      <c r="K427" s="27"/>
      <c r="L427" s="27"/>
      <c r="M427" s="27"/>
      <c r="N427" s="27"/>
      <c r="O427" s="27"/>
      <c r="P427" s="27"/>
      <c r="Q427" s="27"/>
      <c r="R427" s="80"/>
      <c r="S427" s="27"/>
      <c r="T427" s="27"/>
      <c r="U427" s="27"/>
      <c r="V427" s="27"/>
      <c r="W427" s="27"/>
      <c r="X427" s="27"/>
      <c r="Y427" s="27"/>
      <c r="Z427" s="27"/>
      <c r="AA427" s="27"/>
      <c r="AB427" s="27"/>
      <c r="AC427" s="27"/>
      <c r="AD427" s="27"/>
      <c r="AE427" s="27"/>
      <c r="AF427" s="27"/>
      <c r="AG427" s="27"/>
      <c r="AH427" s="27"/>
      <c r="AI427" s="27"/>
      <c r="AJ427" s="27"/>
      <c r="AK427" s="27"/>
      <c r="AL427" s="27"/>
    </row>
    <row r="428" spans="1:38">
      <c r="A428" s="27"/>
      <c r="B428" s="27"/>
      <c r="C428" s="27"/>
      <c r="D428" s="27"/>
      <c r="E428" s="27"/>
      <c r="F428" s="27"/>
      <c r="G428" s="27"/>
      <c r="H428" s="27"/>
      <c r="I428" s="27"/>
      <c r="J428" s="27"/>
      <c r="K428" s="27"/>
      <c r="L428" s="27"/>
      <c r="M428" s="27"/>
      <c r="N428" s="27"/>
      <c r="O428" s="27"/>
      <c r="P428" s="27"/>
      <c r="Q428" s="27"/>
      <c r="R428" s="80"/>
      <c r="S428" s="27"/>
      <c r="T428" s="27"/>
      <c r="U428" s="27"/>
      <c r="V428" s="27"/>
      <c r="W428" s="27"/>
      <c r="X428" s="27"/>
      <c r="Y428" s="27"/>
      <c r="Z428" s="27"/>
      <c r="AA428" s="27"/>
      <c r="AB428" s="27"/>
      <c r="AC428" s="27"/>
      <c r="AD428" s="27"/>
      <c r="AE428" s="27"/>
      <c r="AF428" s="27"/>
      <c r="AG428" s="27"/>
      <c r="AH428" s="27"/>
      <c r="AI428" s="27"/>
      <c r="AJ428" s="27"/>
      <c r="AK428" s="27"/>
      <c r="AL428" s="27"/>
    </row>
    <row r="429" spans="1:38">
      <c r="A429" s="27"/>
      <c r="B429" s="27"/>
      <c r="C429" s="27"/>
      <c r="D429" s="27"/>
      <c r="E429" s="27"/>
      <c r="F429" s="27"/>
      <c r="G429" s="27"/>
      <c r="H429" s="27"/>
      <c r="I429" s="27"/>
      <c r="J429" s="27"/>
      <c r="K429" s="27"/>
      <c r="L429" s="27"/>
      <c r="M429" s="27"/>
      <c r="N429" s="27"/>
      <c r="O429" s="27"/>
      <c r="P429" s="27"/>
      <c r="Q429" s="27"/>
      <c r="R429" s="80"/>
      <c r="S429" s="27"/>
      <c r="T429" s="27"/>
      <c r="U429" s="27"/>
      <c r="V429" s="27"/>
      <c r="W429" s="27"/>
      <c r="X429" s="27"/>
      <c r="Y429" s="27"/>
      <c r="Z429" s="27"/>
      <c r="AA429" s="27"/>
      <c r="AB429" s="27"/>
      <c r="AC429" s="27"/>
      <c r="AD429" s="27"/>
      <c r="AE429" s="27"/>
      <c r="AF429" s="27"/>
      <c r="AG429" s="27"/>
      <c r="AH429" s="27"/>
      <c r="AI429" s="27"/>
      <c r="AJ429" s="27"/>
      <c r="AK429" s="27"/>
      <c r="AL429" s="27"/>
    </row>
    <row r="430" spans="1:38">
      <c r="A430" s="27"/>
      <c r="B430" s="27"/>
      <c r="C430" s="27"/>
      <c r="D430" s="27"/>
      <c r="E430" s="27"/>
      <c r="F430" s="27"/>
      <c r="G430" s="27"/>
      <c r="H430" s="27"/>
      <c r="I430" s="27"/>
      <c r="J430" s="27"/>
      <c r="K430" s="27"/>
      <c r="L430" s="27"/>
      <c r="M430" s="27"/>
      <c r="N430" s="27"/>
      <c r="O430" s="27"/>
      <c r="P430" s="27"/>
      <c r="Q430" s="27"/>
      <c r="R430" s="80"/>
      <c r="S430" s="27"/>
      <c r="T430" s="27"/>
      <c r="U430" s="27"/>
      <c r="V430" s="27"/>
      <c r="W430" s="27"/>
      <c r="X430" s="27"/>
      <c r="Y430" s="27"/>
      <c r="Z430" s="27"/>
      <c r="AA430" s="27"/>
      <c r="AB430" s="27"/>
      <c r="AC430" s="27"/>
      <c r="AD430" s="27"/>
      <c r="AE430" s="27"/>
      <c r="AF430" s="27"/>
      <c r="AG430" s="27"/>
      <c r="AH430" s="27"/>
      <c r="AI430" s="27"/>
      <c r="AJ430" s="27"/>
      <c r="AK430" s="27"/>
      <c r="AL430" s="27"/>
    </row>
    <row r="431" spans="1:38">
      <c r="A431" s="27"/>
      <c r="B431" s="27"/>
      <c r="C431" s="27"/>
      <c r="D431" s="27"/>
      <c r="E431" s="27"/>
      <c r="F431" s="27"/>
      <c r="G431" s="27"/>
      <c r="H431" s="27"/>
      <c r="I431" s="27"/>
      <c r="J431" s="27"/>
      <c r="K431" s="27"/>
      <c r="L431" s="27"/>
      <c r="M431" s="27"/>
      <c r="N431" s="27"/>
      <c r="O431" s="27"/>
      <c r="P431" s="27"/>
      <c r="Q431" s="27"/>
      <c r="R431" s="80"/>
      <c r="S431" s="27"/>
      <c r="T431" s="27"/>
      <c r="U431" s="27"/>
      <c r="V431" s="27"/>
      <c r="W431" s="27"/>
      <c r="X431" s="27"/>
      <c r="Y431" s="27"/>
      <c r="Z431" s="27"/>
      <c r="AA431" s="27"/>
      <c r="AB431" s="27"/>
      <c r="AC431" s="27"/>
      <c r="AD431" s="27"/>
      <c r="AE431" s="27"/>
      <c r="AF431" s="27"/>
      <c r="AG431" s="27"/>
      <c r="AH431" s="27"/>
      <c r="AI431" s="27"/>
      <c r="AJ431" s="27"/>
      <c r="AK431" s="27"/>
      <c r="AL431" s="27"/>
    </row>
    <row r="432" spans="1:38">
      <c r="A432" s="27"/>
      <c r="B432" s="27"/>
      <c r="C432" s="27"/>
      <c r="D432" s="27"/>
      <c r="E432" s="27"/>
      <c r="F432" s="27"/>
      <c r="G432" s="27"/>
      <c r="H432" s="27"/>
      <c r="I432" s="27"/>
      <c r="J432" s="27"/>
      <c r="K432" s="27"/>
      <c r="L432" s="27"/>
      <c r="M432" s="27"/>
      <c r="N432" s="27"/>
      <c r="O432" s="27"/>
      <c r="P432" s="27"/>
      <c r="Q432" s="27"/>
      <c r="R432" s="80"/>
      <c r="S432" s="27"/>
      <c r="T432" s="27"/>
      <c r="U432" s="27"/>
      <c r="V432" s="27"/>
      <c r="W432" s="27"/>
      <c r="X432" s="27"/>
      <c r="Y432" s="27"/>
      <c r="Z432" s="27"/>
      <c r="AA432" s="27"/>
      <c r="AB432" s="27"/>
      <c r="AC432" s="27"/>
      <c r="AD432" s="27"/>
      <c r="AE432" s="27"/>
      <c r="AF432" s="27"/>
      <c r="AG432" s="27"/>
      <c r="AH432" s="27"/>
      <c r="AI432" s="27"/>
      <c r="AJ432" s="27"/>
      <c r="AK432" s="27"/>
      <c r="AL432" s="27"/>
    </row>
    <row r="433" spans="1:38">
      <c r="A433" s="27"/>
      <c r="B433" s="27"/>
      <c r="C433" s="27"/>
      <c r="D433" s="27"/>
      <c r="E433" s="27"/>
      <c r="F433" s="27"/>
      <c r="G433" s="27"/>
      <c r="H433" s="27"/>
      <c r="I433" s="27"/>
      <c r="J433" s="27"/>
      <c r="K433" s="27"/>
      <c r="L433" s="27"/>
      <c r="M433" s="27"/>
      <c r="N433" s="27"/>
      <c r="O433" s="27"/>
      <c r="P433" s="27"/>
      <c r="Q433" s="27"/>
      <c r="R433" s="80"/>
      <c r="S433" s="27"/>
      <c r="T433" s="27"/>
      <c r="U433" s="27"/>
      <c r="V433" s="27"/>
      <c r="W433" s="27"/>
      <c r="X433" s="27"/>
      <c r="Y433" s="27"/>
      <c r="Z433" s="27"/>
      <c r="AA433" s="27"/>
      <c r="AB433" s="27"/>
      <c r="AC433" s="27"/>
      <c r="AD433" s="27"/>
      <c r="AE433" s="27"/>
      <c r="AF433" s="27"/>
      <c r="AG433" s="27"/>
      <c r="AH433" s="27"/>
      <c r="AI433" s="27"/>
      <c r="AJ433" s="27"/>
      <c r="AK433" s="27"/>
      <c r="AL433" s="27"/>
    </row>
    <row r="434" spans="1:38">
      <c r="A434" s="27"/>
      <c r="B434" s="27"/>
      <c r="C434" s="27"/>
      <c r="D434" s="27"/>
      <c r="E434" s="27"/>
      <c r="F434" s="27"/>
      <c r="G434" s="27"/>
      <c r="H434" s="27"/>
      <c r="I434" s="27"/>
      <c r="J434" s="27"/>
      <c r="K434" s="27"/>
      <c r="L434" s="27"/>
      <c r="M434" s="27"/>
      <c r="N434" s="27"/>
      <c r="O434" s="27"/>
      <c r="P434" s="27"/>
      <c r="Q434" s="27"/>
      <c r="R434" s="80"/>
      <c r="S434" s="27"/>
      <c r="T434" s="27"/>
      <c r="U434" s="27"/>
      <c r="V434" s="27"/>
      <c r="W434" s="27"/>
      <c r="X434" s="27"/>
      <c r="Y434" s="27"/>
      <c r="Z434" s="27"/>
      <c r="AA434" s="27"/>
      <c r="AB434" s="27"/>
      <c r="AC434" s="27"/>
      <c r="AD434" s="27"/>
      <c r="AE434" s="27"/>
      <c r="AF434" s="27"/>
      <c r="AG434" s="27"/>
      <c r="AH434" s="27"/>
      <c r="AI434" s="27"/>
      <c r="AJ434" s="27"/>
      <c r="AK434" s="27"/>
      <c r="AL434" s="27"/>
    </row>
    <row r="435" spans="1:38">
      <c r="A435" s="27"/>
      <c r="B435" s="27"/>
      <c r="C435" s="27"/>
      <c r="D435" s="27"/>
      <c r="E435" s="27"/>
      <c r="F435" s="27"/>
      <c r="G435" s="27"/>
      <c r="H435" s="27"/>
      <c r="I435" s="27"/>
      <c r="J435" s="27"/>
      <c r="K435" s="27"/>
      <c r="L435" s="27"/>
      <c r="M435" s="27"/>
      <c r="N435" s="27"/>
      <c r="O435" s="27"/>
      <c r="P435" s="27"/>
      <c r="Q435" s="27"/>
      <c r="R435" s="80"/>
      <c r="S435" s="27"/>
      <c r="T435" s="27"/>
      <c r="U435" s="27"/>
      <c r="V435" s="27"/>
      <c r="W435" s="27"/>
      <c r="X435" s="27"/>
      <c r="Y435" s="27"/>
      <c r="Z435" s="27"/>
      <c r="AA435" s="27"/>
      <c r="AB435" s="27"/>
      <c r="AC435" s="27"/>
      <c r="AD435" s="27"/>
      <c r="AE435" s="27"/>
      <c r="AF435" s="27"/>
      <c r="AG435" s="27"/>
      <c r="AH435" s="27"/>
      <c r="AI435" s="27"/>
      <c r="AJ435" s="27"/>
      <c r="AK435" s="27"/>
      <c r="AL435" s="27"/>
    </row>
    <row r="436" spans="1:38">
      <c r="A436" s="27"/>
      <c r="B436" s="27"/>
      <c r="C436" s="27"/>
      <c r="D436" s="27"/>
      <c r="E436" s="27"/>
      <c r="F436" s="27"/>
      <c r="G436" s="27"/>
      <c r="H436" s="27"/>
      <c r="I436" s="27"/>
      <c r="J436" s="27"/>
      <c r="K436" s="27"/>
      <c r="L436" s="27"/>
      <c r="M436" s="27"/>
      <c r="N436" s="27"/>
      <c r="O436" s="27"/>
      <c r="P436" s="27"/>
      <c r="Q436" s="27"/>
      <c r="R436" s="80"/>
      <c r="S436" s="27"/>
      <c r="T436" s="27"/>
      <c r="U436" s="27"/>
      <c r="V436" s="27"/>
      <c r="W436" s="27"/>
      <c r="X436" s="27"/>
      <c r="Y436" s="27"/>
      <c r="Z436" s="27"/>
      <c r="AA436" s="27"/>
      <c r="AB436" s="27"/>
      <c r="AC436" s="27"/>
      <c r="AD436" s="27"/>
      <c r="AE436" s="27"/>
      <c r="AF436" s="27"/>
      <c r="AG436" s="27"/>
      <c r="AH436" s="27"/>
      <c r="AI436" s="27"/>
      <c r="AJ436" s="27"/>
      <c r="AK436" s="27"/>
      <c r="AL436" s="27"/>
    </row>
    <row r="437" spans="1:38">
      <c r="A437" s="27"/>
      <c r="B437" s="27"/>
      <c r="C437" s="27"/>
      <c r="D437" s="27"/>
      <c r="E437" s="27"/>
      <c r="F437" s="27"/>
      <c r="G437" s="27"/>
      <c r="H437" s="27"/>
      <c r="I437" s="27"/>
      <c r="J437" s="27"/>
      <c r="K437" s="27"/>
      <c r="L437" s="27"/>
      <c r="M437" s="27"/>
      <c r="N437" s="27"/>
      <c r="O437" s="27"/>
      <c r="P437" s="27"/>
      <c r="Q437" s="27"/>
      <c r="R437" s="80"/>
      <c r="S437" s="27"/>
      <c r="T437" s="27"/>
      <c r="U437" s="27"/>
      <c r="V437" s="27"/>
      <c r="W437" s="27"/>
      <c r="X437" s="27"/>
      <c r="Y437" s="27"/>
      <c r="Z437" s="27"/>
      <c r="AA437" s="27"/>
      <c r="AB437" s="27"/>
      <c r="AC437" s="27"/>
      <c r="AD437" s="27"/>
      <c r="AE437" s="27"/>
      <c r="AF437" s="27"/>
      <c r="AG437" s="27"/>
      <c r="AH437" s="27"/>
      <c r="AI437" s="27"/>
      <c r="AJ437" s="27"/>
      <c r="AK437" s="27"/>
      <c r="AL437" s="27"/>
    </row>
    <row r="438" spans="1:38">
      <c r="A438" s="27"/>
      <c r="B438" s="27"/>
      <c r="C438" s="27"/>
      <c r="D438" s="27"/>
      <c r="E438" s="27"/>
      <c r="F438" s="27"/>
      <c r="G438" s="27"/>
      <c r="H438" s="27"/>
      <c r="I438" s="27"/>
      <c r="J438" s="27"/>
      <c r="K438" s="27"/>
      <c r="L438" s="27"/>
      <c r="M438" s="27"/>
      <c r="N438" s="27"/>
      <c r="O438" s="27"/>
      <c r="P438" s="27"/>
      <c r="Q438" s="27"/>
      <c r="R438" s="80"/>
      <c r="S438" s="27"/>
      <c r="T438" s="27"/>
      <c r="U438" s="27"/>
      <c r="V438" s="27"/>
      <c r="W438" s="27"/>
      <c r="X438" s="27"/>
      <c r="Y438" s="27"/>
      <c r="Z438" s="27"/>
      <c r="AA438" s="27"/>
      <c r="AB438" s="27"/>
      <c r="AC438" s="27"/>
      <c r="AD438" s="27"/>
      <c r="AE438" s="27"/>
      <c r="AF438" s="27"/>
      <c r="AG438" s="27"/>
      <c r="AH438" s="27"/>
      <c r="AI438" s="27"/>
      <c r="AJ438" s="27"/>
      <c r="AK438" s="27"/>
      <c r="AL438" s="27"/>
    </row>
    <row r="439" spans="1:38">
      <c r="A439" s="27"/>
      <c r="B439" s="27"/>
      <c r="C439" s="27"/>
      <c r="D439" s="27"/>
      <c r="E439" s="27"/>
      <c r="F439" s="27"/>
      <c r="G439" s="27"/>
      <c r="H439" s="27"/>
      <c r="I439" s="27"/>
      <c r="J439" s="27"/>
      <c r="K439" s="27"/>
      <c r="L439" s="27"/>
      <c r="M439" s="27"/>
      <c r="N439" s="27"/>
      <c r="O439" s="27"/>
      <c r="P439" s="27"/>
      <c r="Q439" s="27"/>
      <c r="R439" s="80"/>
      <c r="S439" s="27"/>
      <c r="T439" s="27"/>
      <c r="U439" s="27"/>
      <c r="V439" s="27"/>
      <c r="W439" s="27"/>
      <c r="X439" s="27"/>
      <c r="Y439" s="27"/>
      <c r="Z439" s="27"/>
      <c r="AA439" s="27"/>
      <c r="AB439" s="27"/>
      <c r="AC439" s="27"/>
      <c r="AD439" s="27"/>
      <c r="AE439" s="27"/>
      <c r="AF439" s="27"/>
      <c r="AG439" s="27"/>
      <c r="AH439" s="27"/>
      <c r="AI439" s="27"/>
      <c r="AJ439" s="27"/>
      <c r="AK439" s="27"/>
      <c r="AL439" s="27"/>
    </row>
    <row r="440" spans="1:38">
      <c r="A440" s="27"/>
      <c r="B440" s="27"/>
      <c r="C440" s="27"/>
      <c r="D440" s="27"/>
      <c r="E440" s="27"/>
      <c r="F440" s="27"/>
      <c r="G440" s="27"/>
      <c r="H440" s="27"/>
      <c r="I440" s="27"/>
      <c r="J440" s="27"/>
      <c r="K440" s="27"/>
      <c r="L440" s="27"/>
      <c r="M440" s="27"/>
      <c r="N440" s="27"/>
      <c r="O440" s="27"/>
      <c r="P440" s="27"/>
      <c r="Q440" s="27"/>
      <c r="R440" s="80"/>
      <c r="S440" s="27"/>
      <c r="T440" s="27"/>
      <c r="U440" s="27"/>
      <c r="V440" s="27"/>
      <c r="W440" s="27"/>
      <c r="X440" s="27"/>
      <c r="Y440" s="27"/>
      <c r="Z440" s="27"/>
      <c r="AA440" s="27"/>
      <c r="AB440" s="27"/>
      <c r="AC440" s="27"/>
      <c r="AD440" s="27"/>
      <c r="AE440" s="27"/>
      <c r="AF440" s="27"/>
      <c r="AG440" s="27"/>
      <c r="AH440" s="27"/>
      <c r="AI440" s="27"/>
      <c r="AJ440" s="27"/>
      <c r="AK440" s="27"/>
      <c r="AL440" s="27"/>
    </row>
    <row r="441" spans="1:38">
      <c r="A441" s="27"/>
      <c r="B441" s="27"/>
      <c r="C441" s="27"/>
      <c r="D441" s="27"/>
      <c r="E441" s="27"/>
      <c r="F441" s="27"/>
      <c r="G441" s="27"/>
      <c r="H441" s="27"/>
      <c r="I441" s="27"/>
      <c r="J441" s="27"/>
      <c r="K441" s="27"/>
      <c r="L441" s="27"/>
      <c r="M441" s="27"/>
      <c r="N441" s="27"/>
      <c r="O441" s="27"/>
      <c r="P441" s="27"/>
      <c r="Q441" s="27"/>
      <c r="R441" s="80"/>
      <c r="S441" s="27"/>
      <c r="T441" s="27"/>
      <c r="U441" s="27"/>
      <c r="V441" s="27"/>
      <c r="W441" s="27"/>
      <c r="X441" s="27"/>
      <c r="Y441" s="27"/>
      <c r="Z441" s="27"/>
      <c r="AA441" s="27"/>
      <c r="AB441" s="27"/>
      <c r="AC441" s="27"/>
      <c r="AD441" s="27"/>
      <c r="AE441" s="27"/>
      <c r="AF441" s="27"/>
      <c r="AG441" s="27"/>
      <c r="AH441" s="27"/>
      <c r="AI441" s="27"/>
      <c r="AJ441" s="27"/>
      <c r="AK441" s="27"/>
      <c r="AL441" s="27"/>
    </row>
    <row r="442" spans="1:38">
      <c r="A442" s="27"/>
      <c r="B442" s="27"/>
      <c r="C442" s="27"/>
      <c r="D442" s="27"/>
      <c r="E442" s="27"/>
      <c r="F442" s="27"/>
      <c r="G442" s="27"/>
      <c r="H442" s="27"/>
      <c r="I442" s="27"/>
      <c r="J442" s="27"/>
      <c r="K442" s="27"/>
      <c r="L442" s="27"/>
      <c r="M442" s="27"/>
      <c r="N442" s="27"/>
      <c r="O442" s="27"/>
      <c r="P442" s="27"/>
      <c r="Q442" s="27"/>
      <c r="R442" s="80"/>
      <c r="S442" s="27"/>
      <c r="T442" s="27"/>
      <c r="U442" s="27"/>
      <c r="V442" s="27"/>
      <c r="W442" s="27"/>
      <c r="X442" s="27"/>
      <c r="Y442" s="27"/>
      <c r="Z442" s="27"/>
      <c r="AA442" s="27"/>
      <c r="AB442" s="27"/>
      <c r="AC442" s="27"/>
      <c r="AD442" s="27"/>
      <c r="AE442" s="27"/>
      <c r="AF442" s="27"/>
      <c r="AG442" s="27"/>
      <c r="AH442" s="27"/>
      <c r="AI442" s="27"/>
      <c r="AJ442" s="27"/>
      <c r="AK442" s="27"/>
      <c r="AL442" s="27"/>
    </row>
    <row r="443" spans="1:38">
      <c r="A443" s="27"/>
      <c r="B443" s="27"/>
      <c r="C443" s="27"/>
      <c r="D443" s="27"/>
      <c r="E443" s="27"/>
      <c r="F443" s="27"/>
      <c r="G443" s="27"/>
      <c r="H443" s="27"/>
      <c r="I443" s="27"/>
      <c r="J443" s="27"/>
      <c r="K443" s="27"/>
      <c r="L443" s="27"/>
      <c r="M443" s="27"/>
      <c r="N443" s="27"/>
      <c r="O443" s="27"/>
      <c r="P443" s="27"/>
      <c r="Q443" s="27"/>
      <c r="R443" s="80"/>
      <c r="S443" s="27"/>
      <c r="T443" s="27"/>
      <c r="U443" s="27"/>
      <c r="V443" s="27"/>
      <c r="W443" s="27"/>
      <c r="X443" s="27"/>
      <c r="Y443" s="27"/>
      <c r="Z443" s="27"/>
      <c r="AA443" s="27"/>
      <c r="AB443" s="27"/>
      <c r="AC443" s="27"/>
      <c r="AD443" s="27"/>
      <c r="AE443" s="27"/>
      <c r="AF443" s="27"/>
      <c r="AG443" s="27"/>
      <c r="AH443" s="27"/>
      <c r="AI443" s="27"/>
      <c r="AJ443" s="27"/>
      <c r="AK443" s="27"/>
      <c r="AL443" s="27"/>
    </row>
    <row r="444" spans="1:38">
      <c r="A444" s="27"/>
      <c r="B444" s="27"/>
      <c r="C444" s="27"/>
      <c r="D444" s="27"/>
      <c r="E444" s="27"/>
      <c r="F444" s="27"/>
      <c r="G444" s="27"/>
      <c r="H444" s="27"/>
      <c r="I444" s="27"/>
      <c r="J444" s="27"/>
      <c r="K444" s="27"/>
      <c r="L444" s="27"/>
      <c r="M444" s="27"/>
      <c r="N444" s="27"/>
      <c r="O444" s="27"/>
      <c r="P444" s="27"/>
      <c r="Q444" s="27"/>
      <c r="R444" s="80"/>
      <c r="S444" s="27"/>
      <c r="T444" s="27"/>
      <c r="U444" s="27"/>
      <c r="V444" s="27"/>
      <c r="W444" s="27"/>
      <c r="X444" s="27"/>
      <c r="Y444" s="27"/>
      <c r="Z444" s="27"/>
      <c r="AA444" s="27"/>
      <c r="AB444" s="27"/>
      <c r="AC444" s="27"/>
      <c r="AD444" s="27"/>
      <c r="AE444" s="27"/>
      <c r="AF444" s="27"/>
      <c r="AG444" s="27"/>
      <c r="AH444" s="27"/>
      <c r="AI444" s="27"/>
      <c r="AJ444" s="27"/>
      <c r="AK444" s="27"/>
      <c r="AL444" s="27"/>
    </row>
    <row r="445" spans="1:38">
      <c r="A445" s="27"/>
      <c r="B445" s="27"/>
      <c r="C445" s="27"/>
      <c r="D445" s="27"/>
      <c r="E445" s="27"/>
      <c r="F445" s="27"/>
      <c r="G445" s="27"/>
      <c r="H445" s="27"/>
      <c r="I445" s="27"/>
      <c r="J445" s="27"/>
      <c r="K445" s="27"/>
      <c r="L445" s="27"/>
      <c r="M445" s="27"/>
      <c r="N445" s="27"/>
      <c r="O445" s="27"/>
      <c r="P445" s="27"/>
      <c r="Q445" s="27"/>
      <c r="R445" s="80"/>
      <c r="S445" s="27"/>
      <c r="T445" s="27"/>
      <c r="U445" s="27"/>
      <c r="V445" s="27"/>
      <c r="W445" s="27"/>
      <c r="X445" s="27"/>
      <c r="Y445" s="27"/>
      <c r="Z445" s="27"/>
      <c r="AA445" s="27"/>
      <c r="AB445" s="27"/>
      <c r="AC445" s="27"/>
      <c r="AD445" s="27"/>
      <c r="AE445" s="27"/>
      <c r="AF445" s="27"/>
      <c r="AG445" s="27"/>
      <c r="AH445" s="27"/>
      <c r="AI445" s="27"/>
      <c r="AJ445" s="27"/>
      <c r="AK445" s="27"/>
      <c r="AL445" s="27"/>
    </row>
    <row r="446" spans="1:38">
      <c r="A446" s="27"/>
      <c r="B446" s="27"/>
      <c r="C446" s="27"/>
      <c r="D446" s="27"/>
      <c r="E446" s="27"/>
      <c r="F446" s="27"/>
      <c r="G446" s="27"/>
      <c r="H446" s="27"/>
      <c r="I446" s="27"/>
      <c r="J446" s="27"/>
      <c r="K446" s="27"/>
      <c r="L446" s="27"/>
      <c r="M446" s="27"/>
      <c r="N446" s="27"/>
      <c r="O446" s="27"/>
      <c r="P446" s="27"/>
      <c r="Q446" s="27"/>
      <c r="R446" s="80"/>
      <c r="S446" s="27"/>
      <c r="T446" s="27"/>
      <c r="U446" s="27"/>
      <c r="V446" s="27"/>
      <c r="W446" s="27"/>
      <c r="X446" s="27"/>
      <c r="Y446" s="27"/>
      <c r="Z446" s="27"/>
      <c r="AA446" s="27"/>
      <c r="AB446" s="27"/>
      <c r="AC446" s="27"/>
      <c r="AD446" s="27"/>
      <c r="AE446" s="27"/>
      <c r="AF446" s="27"/>
      <c r="AG446" s="27"/>
      <c r="AH446" s="27"/>
      <c r="AI446" s="27"/>
      <c r="AJ446" s="27"/>
      <c r="AK446" s="27"/>
      <c r="AL446" s="27"/>
    </row>
    <row r="447" spans="1:38">
      <c r="A447" s="27"/>
      <c r="B447" s="27"/>
      <c r="C447" s="27"/>
      <c r="D447" s="27"/>
      <c r="E447" s="27"/>
      <c r="F447" s="27"/>
      <c r="G447" s="27"/>
      <c r="H447" s="27"/>
      <c r="I447" s="27"/>
      <c r="J447" s="27"/>
      <c r="K447" s="27"/>
      <c r="L447" s="27"/>
      <c r="M447" s="27"/>
      <c r="N447" s="27"/>
      <c r="O447" s="27"/>
      <c r="P447" s="27"/>
      <c r="Q447" s="27"/>
      <c r="R447" s="80"/>
      <c r="S447" s="27"/>
      <c r="T447" s="27"/>
      <c r="U447" s="27"/>
      <c r="V447" s="27"/>
      <c r="W447" s="27"/>
      <c r="X447" s="27"/>
      <c r="Y447" s="27"/>
      <c r="Z447" s="27"/>
      <c r="AA447" s="27"/>
      <c r="AB447" s="27"/>
      <c r="AC447" s="27"/>
      <c r="AD447" s="27"/>
      <c r="AE447" s="27"/>
      <c r="AF447" s="27"/>
      <c r="AG447" s="27"/>
      <c r="AH447" s="27"/>
      <c r="AI447" s="27"/>
      <c r="AJ447" s="27"/>
      <c r="AK447" s="27"/>
      <c r="AL447" s="27"/>
    </row>
    <row r="448" spans="1:38">
      <c r="A448" s="27"/>
      <c r="B448" s="27"/>
      <c r="C448" s="27"/>
      <c r="D448" s="27"/>
      <c r="E448" s="27"/>
      <c r="F448" s="27"/>
      <c r="G448" s="27"/>
      <c r="H448" s="27"/>
      <c r="I448" s="27"/>
      <c r="J448" s="27"/>
      <c r="K448" s="27"/>
      <c r="L448" s="27"/>
      <c r="M448" s="27"/>
      <c r="N448" s="27"/>
      <c r="O448" s="27"/>
      <c r="P448" s="27"/>
      <c r="Q448" s="27"/>
      <c r="R448" s="80"/>
      <c r="S448" s="27"/>
      <c r="T448" s="27"/>
      <c r="U448" s="27"/>
      <c r="V448" s="27"/>
      <c r="W448" s="27"/>
      <c r="X448" s="27"/>
      <c r="Y448" s="27"/>
      <c r="Z448" s="27"/>
      <c r="AA448" s="27"/>
      <c r="AB448" s="27"/>
      <c r="AC448" s="27"/>
      <c r="AD448" s="27"/>
      <c r="AE448" s="27"/>
      <c r="AF448" s="27"/>
      <c r="AG448" s="27"/>
      <c r="AH448" s="27"/>
      <c r="AI448" s="27"/>
      <c r="AJ448" s="27"/>
      <c r="AK448" s="27"/>
      <c r="AL448" s="27"/>
    </row>
    <row r="449" spans="1:38">
      <c r="A449" s="27"/>
      <c r="B449" s="27"/>
      <c r="C449" s="27"/>
      <c r="D449" s="27"/>
      <c r="E449" s="27"/>
      <c r="F449" s="27"/>
      <c r="G449" s="27"/>
      <c r="H449" s="27"/>
      <c r="I449" s="27"/>
      <c r="J449" s="27"/>
      <c r="K449" s="27"/>
      <c r="L449" s="27"/>
      <c r="M449" s="27"/>
      <c r="N449" s="27"/>
      <c r="O449" s="27"/>
      <c r="P449" s="27"/>
      <c r="Q449" s="27"/>
      <c r="R449" s="80"/>
      <c r="S449" s="27"/>
      <c r="T449" s="27"/>
      <c r="U449" s="27"/>
      <c r="V449" s="27"/>
      <c r="W449" s="27"/>
      <c r="X449" s="27"/>
      <c r="Y449" s="27"/>
      <c r="Z449" s="27"/>
      <c r="AA449" s="27"/>
      <c r="AB449" s="27"/>
      <c r="AC449" s="27"/>
      <c r="AD449" s="27"/>
      <c r="AE449" s="27"/>
      <c r="AF449" s="27"/>
      <c r="AG449" s="27"/>
      <c r="AH449" s="27"/>
      <c r="AI449" s="27"/>
      <c r="AJ449" s="27"/>
      <c r="AK449" s="27"/>
      <c r="AL449" s="27"/>
    </row>
    <row r="450" spans="1:38">
      <c r="A450" s="27"/>
      <c r="B450" s="27"/>
      <c r="C450" s="27"/>
      <c r="D450" s="27"/>
      <c r="E450" s="27"/>
      <c r="F450" s="27"/>
      <c r="G450" s="27"/>
      <c r="H450" s="27"/>
      <c r="I450" s="27"/>
      <c r="J450" s="27"/>
      <c r="K450" s="27"/>
      <c r="L450" s="27"/>
      <c r="M450" s="27"/>
      <c r="N450" s="27"/>
      <c r="O450" s="27"/>
      <c r="P450" s="27"/>
      <c r="Q450" s="27"/>
      <c r="R450" s="80"/>
      <c r="S450" s="27"/>
      <c r="T450" s="27"/>
      <c r="U450" s="27"/>
      <c r="V450" s="27"/>
      <c r="W450" s="27"/>
      <c r="X450" s="27"/>
      <c r="Y450" s="27"/>
      <c r="Z450" s="27"/>
      <c r="AA450" s="27"/>
      <c r="AB450" s="27"/>
      <c r="AC450" s="27"/>
      <c r="AD450" s="27"/>
      <c r="AE450" s="27"/>
      <c r="AF450" s="27"/>
      <c r="AG450" s="27"/>
      <c r="AH450" s="27"/>
      <c r="AI450" s="27"/>
      <c r="AJ450" s="27"/>
      <c r="AK450" s="27"/>
      <c r="AL450" s="27"/>
    </row>
    <row r="451" spans="1:38">
      <c r="A451" s="27"/>
      <c r="B451" s="27"/>
      <c r="C451" s="27"/>
      <c r="D451" s="27"/>
      <c r="E451" s="27"/>
      <c r="F451" s="27"/>
      <c r="G451" s="27"/>
      <c r="H451" s="27"/>
      <c r="I451" s="27"/>
      <c r="J451" s="27"/>
      <c r="K451" s="27"/>
      <c r="L451" s="27"/>
      <c r="M451" s="27"/>
      <c r="N451" s="27"/>
      <c r="O451" s="27"/>
      <c r="P451" s="27"/>
      <c r="Q451" s="27"/>
      <c r="R451" s="80"/>
      <c r="S451" s="27"/>
      <c r="T451" s="27"/>
      <c r="U451" s="27"/>
      <c r="V451" s="27"/>
      <c r="W451" s="27"/>
      <c r="X451" s="27"/>
      <c r="Y451" s="27"/>
      <c r="Z451" s="27"/>
      <c r="AA451" s="27"/>
      <c r="AB451" s="27"/>
      <c r="AC451" s="27"/>
      <c r="AD451" s="27"/>
      <c r="AE451" s="27"/>
      <c r="AF451" s="27"/>
      <c r="AG451" s="27"/>
      <c r="AH451" s="27"/>
      <c r="AI451" s="27"/>
      <c r="AJ451" s="27"/>
      <c r="AK451" s="27"/>
      <c r="AL451" s="27"/>
    </row>
    <row r="452" spans="1:38">
      <c r="A452" s="27"/>
      <c r="B452" s="27"/>
      <c r="C452" s="27"/>
      <c r="D452" s="27"/>
      <c r="E452" s="27"/>
      <c r="F452" s="27"/>
      <c r="G452" s="27"/>
      <c r="H452" s="27"/>
      <c r="I452" s="27"/>
      <c r="J452" s="27"/>
      <c r="K452" s="27"/>
      <c r="L452" s="27"/>
      <c r="M452" s="27"/>
      <c r="N452" s="27"/>
      <c r="O452" s="27"/>
      <c r="P452" s="27"/>
      <c r="Q452" s="27"/>
      <c r="R452" s="80"/>
      <c r="S452" s="27"/>
      <c r="T452" s="27"/>
      <c r="U452" s="27"/>
      <c r="V452" s="27"/>
      <c r="W452" s="27"/>
      <c r="X452" s="27"/>
      <c r="Y452" s="27"/>
      <c r="Z452" s="27"/>
      <c r="AA452" s="27"/>
      <c r="AB452" s="27"/>
      <c r="AC452" s="27"/>
      <c r="AD452" s="27"/>
      <c r="AE452" s="27"/>
      <c r="AF452" s="27"/>
      <c r="AG452" s="27"/>
      <c r="AH452" s="27"/>
      <c r="AI452" s="27"/>
      <c r="AJ452" s="27"/>
      <c r="AK452" s="27"/>
      <c r="AL452" s="27"/>
    </row>
    <row r="453" spans="1:38">
      <c r="A453" s="27"/>
      <c r="B453" s="27"/>
      <c r="C453" s="27"/>
      <c r="D453" s="27"/>
      <c r="E453" s="27"/>
      <c r="F453" s="27"/>
      <c r="G453" s="27"/>
      <c r="H453" s="27"/>
      <c r="I453" s="27"/>
      <c r="J453" s="27"/>
      <c r="K453" s="27"/>
      <c r="L453" s="27"/>
      <c r="M453" s="27"/>
      <c r="N453" s="27"/>
      <c r="O453" s="27"/>
      <c r="P453" s="27"/>
      <c r="Q453" s="27"/>
      <c r="R453" s="80"/>
      <c r="S453" s="27"/>
      <c r="T453" s="27"/>
      <c r="U453" s="27"/>
      <c r="V453" s="27"/>
      <c r="W453" s="27"/>
      <c r="X453" s="27"/>
      <c r="Y453" s="27"/>
      <c r="Z453" s="27"/>
      <c r="AA453" s="27"/>
      <c r="AB453" s="27"/>
      <c r="AC453" s="27"/>
      <c r="AD453" s="27"/>
      <c r="AE453" s="27"/>
      <c r="AF453" s="27"/>
      <c r="AG453" s="27"/>
      <c r="AH453" s="27"/>
      <c r="AI453" s="27"/>
      <c r="AJ453" s="27"/>
      <c r="AK453" s="27"/>
      <c r="AL453" s="27"/>
    </row>
    <row r="454" spans="1:38">
      <c r="A454" s="27"/>
      <c r="B454" s="27"/>
      <c r="C454" s="27"/>
      <c r="D454" s="27"/>
      <c r="E454" s="27"/>
      <c r="F454" s="27"/>
      <c r="G454" s="27"/>
      <c r="H454" s="27"/>
      <c r="I454" s="27"/>
      <c r="J454" s="27"/>
      <c r="K454" s="27"/>
      <c r="L454" s="27"/>
      <c r="M454" s="27"/>
      <c r="N454" s="27"/>
      <c r="O454" s="27"/>
      <c r="P454" s="27"/>
      <c r="Q454" s="27"/>
      <c r="R454" s="80"/>
      <c r="S454" s="27"/>
      <c r="T454" s="27"/>
      <c r="U454" s="27"/>
      <c r="V454" s="27"/>
      <c r="W454" s="27"/>
      <c r="X454" s="27"/>
      <c r="Y454" s="27"/>
      <c r="Z454" s="27"/>
      <c r="AA454" s="27"/>
      <c r="AB454" s="27"/>
      <c r="AC454" s="27"/>
      <c r="AD454" s="27"/>
      <c r="AE454" s="27"/>
      <c r="AF454" s="27"/>
      <c r="AG454" s="27"/>
      <c r="AH454" s="27"/>
      <c r="AI454" s="27"/>
      <c r="AJ454" s="27"/>
      <c r="AK454" s="27"/>
      <c r="AL454" s="27"/>
    </row>
    <row r="455" spans="1:38">
      <c r="A455" s="27"/>
      <c r="B455" s="27"/>
      <c r="C455" s="27"/>
      <c r="D455" s="27"/>
      <c r="E455" s="27"/>
      <c r="F455" s="27"/>
      <c r="G455" s="27"/>
      <c r="H455" s="27"/>
      <c r="I455" s="27"/>
      <c r="J455" s="27"/>
      <c r="K455" s="27"/>
      <c r="L455" s="27"/>
      <c r="M455" s="27"/>
      <c r="N455" s="27"/>
      <c r="O455" s="27"/>
      <c r="P455" s="27"/>
      <c r="Q455" s="27"/>
      <c r="R455" s="80"/>
      <c r="S455" s="27"/>
      <c r="T455" s="27"/>
      <c r="U455" s="27"/>
      <c r="V455" s="27"/>
      <c r="W455" s="27"/>
      <c r="X455" s="27"/>
      <c r="Y455" s="27"/>
      <c r="Z455" s="27"/>
      <c r="AA455" s="27"/>
      <c r="AB455" s="27"/>
      <c r="AC455" s="27"/>
      <c r="AD455" s="27"/>
      <c r="AE455" s="27"/>
      <c r="AF455" s="27"/>
      <c r="AG455" s="27"/>
      <c r="AH455" s="27"/>
      <c r="AI455" s="27"/>
      <c r="AJ455" s="27"/>
      <c r="AK455" s="27"/>
      <c r="AL455" s="27"/>
    </row>
    <row r="456" spans="1:38">
      <c r="A456" s="27"/>
      <c r="B456" s="27"/>
      <c r="C456" s="27"/>
      <c r="D456" s="27"/>
      <c r="E456" s="27"/>
      <c r="F456" s="27"/>
      <c r="G456" s="27"/>
      <c r="H456" s="27"/>
      <c r="I456" s="27"/>
      <c r="J456" s="27"/>
      <c r="K456" s="27"/>
      <c r="L456" s="27"/>
      <c r="M456" s="27"/>
      <c r="N456" s="27"/>
      <c r="O456" s="27"/>
      <c r="P456" s="27"/>
      <c r="Q456" s="27"/>
      <c r="R456" s="80"/>
      <c r="S456" s="27"/>
      <c r="T456" s="27"/>
      <c r="U456" s="27"/>
      <c r="V456" s="27"/>
      <c r="W456" s="27"/>
      <c r="X456" s="27"/>
      <c r="Y456" s="27"/>
      <c r="Z456" s="27"/>
      <c r="AA456" s="27"/>
      <c r="AB456" s="27"/>
      <c r="AC456" s="27"/>
      <c r="AD456" s="27"/>
      <c r="AE456" s="27"/>
      <c r="AF456" s="27"/>
      <c r="AG456" s="27"/>
      <c r="AH456" s="27"/>
      <c r="AI456" s="27"/>
      <c r="AJ456" s="27"/>
      <c r="AK456" s="27"/>
      <c r="AL456" s="27"/>
    </row>
    <row r="457" spans="1:38">
      <c r="A457" s="27"/>
      <c r="B457" s="27"/>
      <c r="C457" s="27"/>
      <c r="D457" s="27"/>
      <c r="E457" s="27"/>
      <c r="F457" s="27"/>
      <c r="G457" s="27"/>
      <c r="H457" s="27"/>
      <c r="I457" s="27"/>
      <c r="J457" s="27"/>
      <c r="K457" s="27"/>
      <c r="L457" s="27"/>
      <c r="M457" s="27"/>
      <c r="N457" s="27"/>
      <c r="O457" s="27"/>
      <c r="P457" s="27"/>
      <c r="Q457" s="27"/>
      <c r="R457" s="80"/>
      <c r="S457" s="27"/>
      <c r="T457" s="27"/>
      <c r="U457" s="27"/>
      <c r="V457" s="27"/>
      <c r="W457" s="27"/>
      <c r="X457" s="27"/>
      <c r="Y457" s="27"/>
      <c r="Z457" s="27"/>
      <c r="AA457" s="27"/>
      <c r="AB457" s="27"/>
      <c r="AC457" s="27"/>
      <c r="AD457" s="27"/>
      <c r="AE457" s="27"/>
      <c r="AF457" s="27"/>
      <c r="AG457" s="27"/>
      <c r="AH457" s="27"/>
      <c r="AI457" s="27"/>
      <c r="AJ457" s="27"/>
      <c r="AK457" s="27"/>
      <c r="AL457" s="27"/>
    </row>
    <row r="458" spans="1:38">
      <c r="A458" s="27"/>
      <c r="B458" s="27"/>
      <c r="C458" s="27"/>
      <c r="D458" s="27"/>
      <c r="E458" s="27"/>
      <c r="F458" s="27"/>
      <c r="G458" s="27"/>
      <c r="H458" s="27"/>
      <c r="I458" s="27"/>
      <c r="J458" s="27"/>
      <c r="K458" s="27"/>
      <c r="L458" s="27"/>
      <c r="M458" s="27"/>
      <c r="N458" s="27"/>
      <c r="O458" s="27"/>
      <c r="P458" s="27"/>
      <c r="Q458" s="27"/>
      <c r="R458" s="80"/>
      <c r="S458" s="27"/>
      <c r="T458" s="27"/>
      <c r="U458" s="27"/>
      <c r="V458" s="27"/>
      <c r="W458" s="27"/>
      <c r="X458" s="27"/>
      <c r="Y458" s="27"/>
      <c r="Z458" s="27"/>
      <c r="AA458" s="27"/>
      <c r="AB458" s="27"/>
      <c r="AC458" s="27"/>
      <c r="AD458" s="27"/>
      <c r="AE458" s="27"/>
      <c r="AF458" s="27"/>
      <c r="AG458" s="27"/>
      <c r="AH458" s="27"/>
      <c r="AI458" s="27"/>
      <c r="AJ458" s="27"/>
      <c r="AK458" s="27"/>
      <c r="AL458" s="27"/>
    </row>
    <row r="459" spans="1:38">
      <c r="A459" s="27"/>
      <c r="B459" s="27"/>
      <c r="C459" s="27"/>
      <c r="D459" s="27"/>
      <c r="E459" s="27"/>
      <c r="F459" s="27"/>
      <c r="G459" s="27"/>
      <c r="H459" s="27"/>
      <c r="I459" s="27"/>
      <c r="J459" s="27"/>
      <c r="K459" s="27"/>
      <c r="L459" s="27"/>
      <c r="M459" s="27"/>
      <c r="N459" s="27"/>
      <c r="O459" s="27"/>
      <c r="P459" s="27"/>
      <c r="Q459" s="27"/>
      <c r="R459" s="80"/>
      <c r="S459" s="27"/>
      <c r="T459" s="27"/>
      <c r="U459" s="27"/>
      <c r="V459" s="27"/>
      <c r="W459" s="27"/>
      <c r="X459" s="27"/>
      <c r="Y459" s="27"/>
      <c r="Z459" s="27"/>
      <c r="AA459" s="27"/>
      <c r="AB459" s="27"/>
      <c r="AC459" s="27"/>
      <c r="AD459" s="27"/>
      <c r="AE459" s="27"/>
      <c r="AF459" s="27"/>
      <c r="AG459" s="27"/>
      <c r="AH459" s="27"/>
      <c r="AI459" s="27"/>
      <c r="AJ459" s="27"/>
      <c r="AK459" s="27"/>
      <c r="AL459" s="27"/>
    </row>
    <row r="460" spans="1:38">
      <c r="A460" s="27"/>
      <c r="B460" s="27"/>
      <c r="C460" s="27"/>
      <c r="D460" s="27"/>
      <c r="E460" s="27"/>
      <c r="F460" s="27"/>
      <c r="G460" s="27"/>
      <c r="H460" s="27"/>
      <c r="I460" s="27"/>
      <c r="J460" s="27"/>
      <c r="K460" s="27"/>
      <c r="L460" s="27"/>
      <c r="M460" s="27"/>
      <c r="N460" s="27"/>
      <c r="O460" s="27"/>
      <c r="P460" s="27"/>
      <c r="Q460" s="27"/>
      <c r="R460" s="80"/>
      <c r="S460" s="27"/>
      <c r="T460" s="27"/>
      <c r="U460" s="27"/>
      <c r="V460" s="27"/>
      <c r="W460" s="27"/>
      <c r="X460" s="27"/>
      <c r="Y460" s="27"/>
      <c r="Z460" s="27"/>
      <c r="AA460" s="27"/>
      <c r="AB460" s="27"/>
      <c r="AC460" s="27"/>
      <c r="AD460" s="27"/>
      <c r="AE460" s="27"/>
      <c r="AF460" s="27"/>
      <c r="AG460" s="27"/>
      <c r="AH460" s="27"/>
      <c r="AI460" s="27"/>
      <c r="AJ460" s="27"/>
      <c r="AK460" s="27"/>
      <c r="AL460" s="27"/>
    </row>
    <row r="461" spans="1:38">
      <c r="A461" s="27"/>
      <c r="B461" s="27"/>
      <c r="C461" s="27"/>
      <c r="D461" s="27"/>
      <c r="E461" s="27"/>
      <c r="F461" s="27"/>
      <c r="G461" s="27"/>
      <c r="H461" s="27"/>
      <c r="I461" s="27"/>
      <c r="J461" s="27"/>
      <c r="K461" s="27"/>
      <c r="L461" s="27"/>
      <c r="M461" s="27"/>
      <c r="N461" s="27"/>
      <c r="O461" s="27"/>
      <c r="P461" s="27"/>
      <c r="Q461" s="27"/>
      <c r="R461" s="80"/>
      <c r="S461" s="27"/>
      <c r="T461" s="27"/>
      <c r="U461" s="27"/>
      <c r="V461" s="27"/>
      <c r="W461" s="27"/>
      <c r="X461" s="27"/>
      <c r="Y461" s="27"/>
      <c r="Z461" s="27"/>
      <c r="AA461" s="27"/>
      <c r="AB461" s="27"/>
      <c r="AC461" s="27"/>
      <c r="AD461" s="27"/>
      <c r="AE461" s="27"/>
      <c r="AF461" s="27"/>
      <c r="AG461" s="27"/>
      <c r="AH461" s="27"/>
      <c r="AI461" s="27"/>
      <c r="AJ461" s="27"/>
      <c r="AK461" s="27"/>
      <c r="AL461" s="27"/>
    </row>
    <row r="462" spans="1:38">
      <c r="A462" s="27"/>
      <c r="B462" s="27"/>
      <c r="C462" s="27"/>
      <c r="D462" s="27"/>
      <c r="E462" s="27"/>
      <c r="F462" s="27"/>
      <c r="G462" s="27"/>
      <c r="H462" s="27"/>
      <c r="I462" s="27"/>
      <c r="J462" s="27"/>
      <c r="K462" s="27"/>
      <c r="L462" s="27"/>
      <c r="M462" s="27"/>
      <c r="N462" s="27"/>
      <c r="O462" s="27"/>
      <c r="P462" s="27"/>
      <c r="Q462" s="27"/>
      <c r="R462" s="80"/>
      <c r="S462" s="27"/>
      <c r="T462" s="27"/>
      <c r="U462" s="27"/>
      <c r="V462" s="27"/>
      <c r="W462" s="27"/>
      <c r="X462" s="27"/>
      <c r="Y462" s="27"/>
      <c r="Z462" s="27"/>
      <c r="AA462" s="27"/>
      <c r="AB462" s="27"/>
      <c r="AC462" s="27"/>
      <c r="AD462" s="27"/>
      <c r="AE462" s="27"/>
      <c r="AF462" s="27"/>
      <c r="AG462" s="27"/>
      <c r="AH462" s="27"/>
      <c r="AI462" s="27"/>
      <c r="AJ462" s="27"/>
      <c r="AK462" s="27"/>
      <c r="AL462" s="27"/>
    </row>
    <row r="463" spans="1:38">
      <c r="A463" s="27"/>
      <c r="B463" s="27"/>
      <c r="C463" s="27"/>
      <c r="D463" s="27"/>
      <c r="E463" s="27"/>
      <c r="F463" s="27"/>
      <c r="G463" s="27"/>
      <c r="H463" s="27"/>
      <c r="I463" s="27"/>
      <c r="J463" s="27"/>
      <c r="K463" s="27"/>
      <c r="L463" s="27"/>
      <c r="M463" s="27"/>
      <c r="N463" s="27"/>
      <c r="O463" s="27"/>
      <c r="P463" s="27"/>
      <c r="Q463" s="27"/>
      <c r="R463" s="80"/>
      <c r="S463" s="27"/>
      <c r="T463" s="27"/>
      <c r="U463" s="27"/>
      <c r="V463" s="27"/>
      <c r="W463" s="27"/>
      <c r="X463" s="27"/>
      <c r="Y463" s="27"/>
      <c r="Z463" s="27"/>
      <c r="AA463" s="27"/>
      <c r="AB463" s="27"/>
      <c r="AC463" s="27"/>
      <c r="AD463" s="27"/>
      <c r="AE463" s="27"/>
      <c r="AF463" s="27"/>
      <c r="AG463" s="27"/>
      <c r="AH463" s="27"/>
      <c r="AI463" s="27"/>
      <c r="AJ463" s="27"/>
      <c r="AK463" s="27"/>
      <c r="AL463" s="27"/>
    </row>
    <row r="464" spans="1:38">
      <c r="A464" s="27"/>
      <c r="B464" s="27"/>
      <c r="C464" s="27"/>
      <c r="D464" s="27"/>
      <c r="E464" s="27"/>
      <c r="F464" s="27"/>
      <c r="G464" s="27"/>
      <c r="H464" s="27"/>
      <c r="I464" s="27"/>
      <c r="J464" s="27"/>
      <c r="K464" s="27"/>
      <c r="L464" s="27"/>
      <c r="M464" s="27"/>
      <c r="N464" s="27"/>
      <c r="O464" s="27"/>
      <c r="P464" s="27"/>
      <c r="Q464" s="27"/>
      <c r="R464" s="80"/>
      <c r="S464" s="27"/>
      <c r="T464" s="27"/>
      <c r="U464" s="27"/>
      <c r="V464" s="27"/>
      <c r="W464" s="27"/>
      <c r="X464" s="27"/>
      <c r="Y464" s="27"/>
      <c r="Z464" s="27"/>
      <c r="AA464" s="27"/>
      <c r="AB464" s="27"/>
      <c r="AC464" s="27"/>
      <c r="AD464" s="27"/>
      <c r="AE464" s="27"/>
      <c r="AF464" s="27"/>
      <c r="AG464" s="27"/>
      <c r="AH464" s="27"/>
      <c r="AI464" s="27"/>
      <c r="AJ464" s="27"/>
      <c r="AK464" s="27"/>
      <c r="AL464" s="27"/>
    </row>
    <row r="465" spans="1:38">
      <c r="A465" s="27"/>
      <c r="B465" s="27"/>
      <c r="C465" s="27"/>
      <c r="D465" s="27"/>
      <c r="E465" s="27"/>
      <c r="F465" s="27"/>
      <c r="G465" s="27"/>
      <c r="H465" s="27"/>
      <c r="I465" s="27"/>
      <c r="J465" s="27"/>
      <c r="K465" s="27"/>
      <c r="L465" s="27"/>
      <c r="M465" s="27"/>
      <c r="N465" s="27"/>
      <c r="O465" s="27"/>
      <c r="P465" s="27"/>
      <c r="Q465" s="27"/>
      <c r="R465" s="80"/>
      <c r="S465" s="27"/>
      <c r="T465" s="27"/>
      <c r="U465" s="27"/>
      <c r="V465" s="27"/>
      <c r="W465" s="27"/>
      <c r="X465" s="27"/>
      <c r="Y465" s="27"/>
      <c r="Z465" s="27"/>
      <c r="AA465" s="27"/>
      <c r="AB465" s="27"/>
      <c r="AC465" s="27"/>
      <c r="AD465" s="27"/>
      <c r="AE465" s="27"/>
      <c r="AF465" s="27"/>
      <c r="AG465" s="27"/>
      <c r="AH465" s="27"/>
      <c r="AI465" s="27"/>
      <c r="AJ465" s="27"/>
      <c r="AK465" s="27"/>
      <c r="AL465" s="27"/>
    </row>
    <row r="466" spans="1:38">
      <c r="A466" s="27"/>
      <c r="B466" s="27"/>
      <c r="C466" s="27"/>
      <c r="D466" s="27"/>
      <c r="E466" s="27"/>
      <c r="F466" s="27"/>
      <c r="G466" s="27"/>
      <c r="H466" s="27"/>
      <c r="I466" s="27"/>
      <c r="J466" s="27"/>
      <c r="K466" s="27"/>
      <c r="L466" s="27"/>
      <c r="M466" s="27"/>
      <c r="N466" s="27"/>
      <c r="O466" s="27"/>
      <c r="P466" s="27"/>
      <c r="Q466" s="27"/>
      <c r="R466" s="80"/>
      <c r="S466" s="27"/>
      <c r="T466" s="27"/>
      <c r="U466" s="27"/>
      <c r="V466" s="27"/>
      <c r="W466" s="27"/>
      <c r="X466" s="27"/>
      <c r="Y466" s="27"/>
      <c r="Z466" s="27"/>
      <c r="AA466" s="27"/>
      <c r="AB466" s="27"/>
      <c r="AC466" s="27"/>
      <c r="AD466" s="27"/>
      <c r="AE466" s="27"/>
      <c r="AF466" s="27"/>
      <c r="AG466" s="27"/>
      <c r="AH466" s="27"/>
      <c r="AI466" s="27"/>
      <c r="AJ466" s="27"/>
      <c r="AK466" s="27"/>
      <c r="AL466" s="27"/>
    </row>
    <row r="467" spans="1:38">
      <c r="A467" s="27"/>
      <c r="B467" s="27"/>
      <c r="C467" s="27"/>
      <c r="D467" s="27"/>
      <c r="E467" s="27"/>
      <c r="F467" s="27"/>
      <c r="G467" s="27"/>
      <c r="H467" s="27"/>
      <c r="I467" s="27"/>
      <c r="J467" s="27"/>
      <c r="K467" s="27"/>
      <c r="L467" s="27"/>
      <c r="M467" s="27"/>
      <c r="N467" s="27"/>
      <c r="O467" s="27"/>
      <c r="P467" s="27"/>
      <c r="Q467" s="27"/>
      <c r="R467" s="80"/>
      <c r="S467" s="27"/>
      <c r="T467" s="27"/>
      <c r="U467" s="27"/>
      <c r="V467" s="27"/>
      <c r="W467" s="27"/>
      <c r="X467" s="27"/>
      <c r="Y467" s="27"/>
      <c r="Z467" s="27"/>
      <c r="AA467" s="27"/>
      <c r="AB467" s="27"/>
      <c r="AC467" s="27"/>
      <c r="AD467" s="27"/>
      <c r="AE467" s="27"/>
      <c r="AF467" s="27"/>
      <c r="AG467" s="27"/>
      <c r="AH467" s="27"/>
      <c r="AI467" s="27"/>
      <c r="AJ467" s="27"/>
      <c r="AK467" s="27"/>
      <c r="AL467" s="27"/>
    </row>
    <row r="468" spans="1:38">
      <c r="A468" s="27"/>
      <c r="B468" s="27"/>
      <c r="C468" s="27"/>
      <c r="D468" s="27"/>
      <c r="E468" s="27"/>
      <c r="F468" s="27"/>
      <c r="G468" s="27"/>
      <c r="H468" s="27"/>
      <c r="I468" s="27"/>
      <c r="J468" s="27"/>
      <c r="K468" s="27"/>
      <c r="L468" s="27"/>
      <c r="M468" s="27"/>
      <c r="N468" s="27"/>
      <c r="O468" s="27"/>
      <c r="P468" s="27"/>
      <c r="Q468" s="27"/>
      <c r="R468" s="80"/>
      <c r="S468" s="27"/>
      <c r="T468" s="27"/>
      <c r="U468" s="27"/>
      <c r="V468" s="27"/>
      <c r="W468" s="27"/>
      <c r="X468" s="27"/>
      <c r="Y468" s="27"/>
      <c r="Z468" s="27"/>
      <c r="AA468" s="27"/>
      <c r="AB468" s="27"/>
      <c r="AC468" s="27"/>
      <c r="AD468" s="27"/>
      <c r="AE468" s="27"/>
      <c r="AF468" s="27"/>
      <c r="AG468" s="27"/>
      <c r="AH468" s="27"/>
      <c r="AI468" s="27"/>
      <c r="AJ468" s="27"/>
      <c r="AK468" s="27"/>
      <c r="AL468" s="27"/>
    </row>
    <row r="469" spans="1:38">
      <c r="A469" s="27"/>
      <c r="B469" s="27"/>
      <c r="C469" s="27"/>
      <c r="D469" s="27"/>
      <c r="E469" s="27"/>
      <c r="F469" s="27"/>
      <c r="G469" s="27"/>
      <c r="H469" s="27"/>
      <c r="I469" s="27"/>
      <c r="J469" s="27"/>
      <c r="K469" s="27"/>
      <c r="L469" s="27"/>
      <c r="M469" s="27"/>
      <c r="N469" s="27"/>
      <c r="O469" s="27"/>
      <c r="P469" s="27"/>
      <c r="Q469" s="27"/>
      <c r="R469" s="80"/>
      <c r="S469" s="27"/>
      <c r="T469" s="27"/>
      <c r="U469" s="27"/>
      <c r="V469" s="27"/>
      <c r="W469" s="27"/>
      <c r="X469" s="27"/>
      <c r="Y469" s="27"/>
      <c r="Z469" s="27"/>
      <c r="AA469" s="27"/>
      <c r="AB469" s="27"/>
      <c r="AC469" s="27"/>
      <c r="AD469" s="27"/>
      <c r="AE469" s="27"/>
      <c r="AF469" s="27"/>
      <c r="AG469" s="27"/>
      <c r="AH469" s="27"/>
      <c r="AI469" s="27"/>
      <c r="AJ469" s="27"/>
      <c r="AK469" s="27"/>
      <c r="AL469" s="27"/>
    </row>
    <row r="470" spans="1:38">
      <c r="A470" s="27"/>
      <c r="B470" s="27"/>
      <c r="C470" s="27"/>
      <c r="D470" s="27"/>
      <c r="E470" s="27"/>
      <c r="F470" s="27"/>
      <c r="G470" s="27"/>
      <c r="H470" s="27"/>
      <c r="I470" s="27"/>
      <c r="J470" s="27"/>
      <c r="K470" s="27"/>
      <c r="L470" s="27"/>
      <c r="M470" s="27"/>
      <c r="N470" s="27"/>
      <c r="O470" s="27"/>
      <c r="P470" s="27"/>
      <c r="Q470" s="27"/>
      <c r="R470" s="80"/>
      <c r="S470" s="27"/>
      <c r="T470" s="27"/>
      <c r="U470" s="27"/>
      <c r="V470" s="27"/>
      <c r="W470" s="27"/>
      <c r="X470" s="27"/>
      <c r="Y470" s="27"/>
      <c r="Z470" s="27"/>
      <c r="AA470" s="27"/>
      <c r="AB470" s="27"/>
      <c r="AC470" s="27"/>
      <c r="AD470" s="27"/>
      <c r="AE470" s="27"/>
      <c r="AF470" s="27"/>
      <c r="AG470" s="27"/>
      <c r="AH470" s="27"/>
      <c r="AI470" s="27"/>
      <c r="AJ470" s="27"/>
      <c r="AK470" s="27"/>
      <c r="AL470" s="27"/>
    </row>
    <row r="471" spans="1:38">
      <c r="A471" s="27"/>
      <c r="B471" s="27"/>
      <c r="C471" s="27"/>
      <c r="D471" s="27"/>
      <c r="E471" s="27"/>
      <c r="F471" s="27"/>
      <c r="G471" s="27"/>
      <c r="H471" s="27"/>
      <c r="I471" s="27"/>
      <c r="J471" s="27"/>
      <c r="K471" s="27"/>
      <c r="L471" s="27"/>
      <c r="M471" s="27"/>
      <c r="N471" s="27"/>
      <c r="O471" s="27"/>
      <c r="P471" s="27"/>
      <c r="Q471" s="27"/>
      <c r="R471" s="80"/>
      <c r="S471" s="27"/>
      <c r="T471" s="27"/>
      <c r="U471" s="27"/>
      <c r="V471" s="27"/>
      <c r="W471" s="27"/>
      <c r="X471" s="27"/>
      <c r="Y471" s="27"/>
      <c r="Z471" s="27"/>
      <c r="AA471" s="27"/>
      <c r="AB471" s="27"/>
      <c r="AC471" s="27"/>
      <c r="AD471" s="27"/>
      <c r="AE471" s="27"/>
      <c r="AF471" s="27"/>
      <c r="AG471" s="27"/>
      <c r="AH471" s="27"/>
      <c r="AI471" s="27"/>
      <c r="AJ471" s="27"/>
      <c r="AK471" s="27"/>
      <c r="AL471" s="27"/>
    </row>
    <row r="472" spans="1:38">
      <c r="A472" s="27"/>
      <c r="B472" s="27"/>
      <c r="C472" s="27"/>
      <c r="D472" s="27"/>
      <c r="E472" s="27"/>
      <c r="F472" s="27"/>
      <c r="G472" s="27"/>
      <c r="H472" s="27"/>
      <c r="I472" s="27"/>
      <c r="J472" s="27"/>
      <c r="K472" s="27"/>
      <c r="L472" s="27"/>
      <c r="M472" s="27"/>
      <c r="N472" s="27"/>
      <c r="O472" s="27"/>
      <c r="P472" s="27"/>
      <c r="Q472" s="27"/>
      <c r="R472" s="80"/>
      <c r="S472" s="27"/>
      <c r="T472" s="27"/>
      <c r="U472" s="27"/>
      <c r="V472" s="27"/>
      <c r="W472" s="27"/>
      <c r="X472" s="27"/>
      <c r="Y472" s="27"/>
      <c r="Z472" s="27"/>
      <c r="AA472" s="27"/>
      <c r="AB472" s="27"/>
      <c r="AC472" s="27"/>
      <c r="AD472" s="27"/>
      <c r="AE472" s="27"/>
      <c r="AF472" s="27"/>
      <c r="AG472" s="27"/>
      <c r="AH472" s="27"/>
      <c r="AI472" s="27"/>
      <c r="AJ472" s="27"/>
      <c r="AK472" s="27"/>
      <c r="AL472" s="27"/>
    </row>
    <row r="473" spans="1:38">
      <c r="A473" s="27"/>
      <c r="B473" s="27"/>
      <c r="C473" s="27"/>
      <c r="D473" s="27"/>
      <c r="E473" s="27"/>
      <c r="F473" s="27"/>
      <c r="G473" s="27"/>
      <c r="H473" s="27"/>
      <c r="I473" s="27"/>
      <c r="J473" s="27"/>
      <c r="K473" s="27"/>
      <c r="L473" s="27"/>
      <c r="M473" s="27"/>
      <c r="N473" s="27"/>
      <c r="O473" s="27"/>
      <c r="P473" s="27"/>
      <c r="Q473" s="27"/>
      <c r="R473" s="80"/>
      <c r="S473" s="27"/>
      <c r="T473" s="27"/>
      <c r="U473" s="27"/>
      <c r="V473" s="27"/>
      <c r="W473" s="27"/>
      <c r="X473" s="27"/>
      <c r="Y473" s="27"/>
      <c r="Z473" s="27"/>
      <c r="AA473" s="27"/>
      <c r="AB473" s="27"/>
      <c r="AC473" s="27"/>
      <c r="AD473" s="27"/>
      <c r="AE473" s="27"/>
      <c r="AF473" s="27"/>
      <c r="AG473" s="27"/>
      <c r="AH473" s="27"/>
      <c r="AI473" s="27"/>
      <c r="AJ473" s="27"/>
      <c r="AK473" s="27"/>
      <c r="AL473" s="27"/>
    </row>
    <row r="474" spans="1:38">
      <c r="A474" s="27"/>
      <c r="B474" s="27"/>
      <c r="C474" s="27"/>
      <c r="D474" s="27"/>
      <c r="E474" s="27"/>
      <c r="F474" s="27"/>
      <c r="G474" s="27"/>
      <c r="H474" s="27"/>
      <c r="I474" s="27"/>
      <c r="J474" s="27"/>
      <c r="K474" s="27"/>
      <c r="L474" s="27"/>
      <c r="M474" s="27"/>
      <c r="N474" s="27"/>
      <c r="O474" s="27"/>
      <c r="P474" s="27"/>
      <c r="Q474" s="27"/>
      <c r="R474" s="80"/>
      <c r="S474" s="27"/>
      <c r="T474" s="27"/>
      <c r="U474" s="27"/>
      <c r="V474" s="27"/>
      <c r="W474" s="27"/>
      <c r="X474" s="27"/>
      <c r="Y474" s="27"/>
      <c r="Z474" s="27"/>
      <c r="AA474" s="27"/>
      <c r="AB474" s="27"/>
      <c r="AC474" s="27"/>
      <c r="AD474" s="27"/>
      <c r="AE474" s="27"/>
      <c r="AF474" s="27"/>
      <c r="AG474" s="27"/>
      <c r="AH474" s="27"/>
      <c r="AI474" s="27"/>
      <c r="AJ474" s="27"/>
      <c r="AK474" s="27"/>
      <c r="AL474" s="27"/>
    </row>
    <row r="475" spans="1:38">
      <c r="A475" s="27"/>
      <c r="B475" s="27"/>
      <c r="C475" s="27"/>
      <c r="D475" s="27"/>
      <c r="E475" s="27"/>
      <c r="F475" s="27"/>
      <c r="G475" s="27"/>
      <c r="H475" s="27"/>
      <c r="I475" s="27"/>
      <c r="J475" s="27"/>
      <c r="K475" s="27"/>
      <c r="L475" s="27"/>
      <c r="M475" s="27"/>
      <c r="N475" s="27"/>
      <c r="O475" s="27"/>
      <c r="P475" s="27"/>
      <c r="Q475" s="27"/>
      <c r="R475" s="80"/>
      <c r="S475" s="27"/>
      <c r="T475" s="27"/>
      <c r="U475" s="27"/>
      <c r="V475" s="27"/>
      <c r="W475" s="27"/>
      <c r="X475" s="27"/>
      <c r="Y475" s="27"/>
      <c r="Z475" s="27"/>
      <c r="AA475" s="27"/>
      <c r="AB475" s="27"/>
      <c r="AC475" s="27"/>
      <c r="AD475" s="27"/>
      <c r="AE475" s="27"/>
      <c r="AF475" s="27"/>
      <c r="AG475" s="27"/>
      <c r="AH475" s="27"/>
      <c r="AI475" s="27"/>
      <c r="AJ475" s="27"/>
      <c r="AK475" s="27"/>
      <c r="AL475" s="27"/>
    </row>
    <row r="476" spans="1:38">
      <c r="A476" s="27"/>
      <c r="B476" s="27"/>
      <c r="C476" s="27"/>
      <c r="D476" s="27"/>
      <c r="E476" s="27"/>
      <c r="F476" s="27"/>
      <c r="G476" s="27"/>
      <c r="H476" s="27"/>
      <c r="I476" s="27"/>
      <c r="J476" s="27"/>
      <c r="K476" s="27"/>
      <c r="L476" s="27"/>
      <c r="M476" s="27"/>
      <c r="N476" s="27"/>
      <c r="O476" s="27"/>
      <c r="P476" s="27"/>
      <c r="Q476" s="27"/>
      <c r="R476" s="80"/>
      <c r="S476" s="27"/>
      <c r="T476" s="27"/>
      <c r="U476" s="27"/>
      <c r="V476" s="27"/>
      <c r="W476" s="27"/>
      <c r="X476" s="27"/>
      <c r="Y476" s="27"/>
      <c r="Z476" s="27"/>
      <c r="AA476" s="27"/>
      <c r="AB476" s="27"/>
      <c r="AC476" s="27"/>
      <c r="AD476" s="27"/>
      <c r="AE476" s="27"/>
      <c r="AF476" s="27"/>
      <c r="AG476" s="27"/>
      <c r="AH476" s="27"/>
      <c r="AI476" s="27"/>
      <c r="AJ476" s="27"/>
      <c r="AK476" s="27"/>
      <c r="AL476" s="27"/>
    </row>
    <row r="477" spans="1:38">
      <c r="A477" s="27"/>
      <c r="B477" s="27"/>
      <c r="C477" s="27"/>
      <c r="D477" s="27"/>
      <c r="E477" s="27"/>
      <c r="F477" s="27"/>
      <c r="G477" s="27"/>
      <c r="H477" s="27"/>
      <c r="I477" s="27"/>
      <c r="J477" s="27"/>
      <c r="K477" s="27"/>
      <c r="L477" s="27"/>
      <c r="M477" s="27"/>
      <c r="N477" s="27"/>
      <c r="O477" s="27"/>
      <c r="P477" s="27"/>
      <c r="Q477" s="27"/>
      <c r="R477" s="80"/>
      <c r="S477" s="27"/>
      <c r="T477" s="27"/>
      <c r="U477" s="27"/>
      <c r="V477" s="27"/>
      <c r="W477" s="27"/>
      <c r="X477" s="27"/>
      <c r="Y477" s="27"/>
      <c r="Z477" s="27"/>
      <c r="AA477" s="27"/>
      <c r="AB477" s="27"/>
      <c r="AC477" s="27"/>
      <c r="AD477" s="27"/>
      <c r="AE477" s="27"/>
      <c r="AF477" s="27"/>
      <c r="AG477" s="27"/>
      <c r="AH477" s="27"/>
      <c r="AI477" s="27"/>
      <c r="AJ477" s="27"/>
      <c r="AK477" s="27"/>
      <c r="AL477" s="27"/>
    </row>
    <row r="478" spans="1:38">
      <c r="A478" s="27"/>
      <c r="B478" s="27"/>
      <c r="C478" s="27"/>
      <c r="D478" s="27"/>
      <c r="E478" s="27"/>
      <c r="F478" s="27"/>
      <c r="G478" s="27"/>
      <c r="H478" s="27"/>
      <c r="I478" s="27"/>
      <c r="J478" s="27"/>
      <c r="K478" s="27"/>
      <c r="L478" s="27"/>
      <c r="M478" s="27"/>
      <c r="N478" s="27"/>
      <c r="O478" s="27"/>
      <c r="P478" s="27"/>
      <c r="Q478" s="27"/>
      <c r="R478" s="80"/>
      <c r="S478" s="27"/>
      <c r="T478" s="27"/>
      <c r="U478" s="27"/>
      <c r="V478" s="27"/>
      <c r="W478" s="27"/>
      <c r="X478" s="27"/>
      <c r="Y478" s="27"/>
      <c r="Z478" s="27"/>
      <c r="AA478" s="27"/>
      <c r="AB478" s="27"/>
      <c r="AC478" s="27"/>
      <c r="AD478" s="27"/>
      <c r="AE478" s="27"/>
      <c r="AF478" s="27"/>
      <c r="AG478" s="27"/>
      <c r="AH478" s="27"/>
      <c r="AI478" s="27"/>
      <c r="AJ478" s="27"/>
      <c r="AK478" s="27"/>
      <c r="AL478" s="27"/>
    </row>
    <row r="479" spans="1:38">
      <c r="A479" s="27"/>
      <c r="B479" s="27"/>
      <c r="C479" s="27"/>
      <c r="D479" s="27"/>
      <c r="E479" s="27"/>
      <c r="F479" s="27"/>
      <c r="G479" s="27"/>
      <c r="H479" s="27"/>
      <c r="I479" s="27"/>
      <c r="J479" s="27"/>
      <c r="K479" s="27"/>
      <c r="L479" s="27"/>
      <c r="M479" s="27"/>
      <c r="N479" s="27"/>
      <c r="O479" s="27"/>
      <c r="P479" s="27"/>
      <c r="Q479" s="27"/>
      <c r="R479" s="80"/>
      <c r="S479" s="27"/>
      <c r="T479" s="27"/>
      <c r="U479" s="27"/>
      <c r="V479" s="27"/>
      <c r="W479" s="27"/>
      <c r="X479" s="27"/>
      <c r="Y479" s="27"/>
      <c r="Z479" s="27"/>
      <c r="AA479" s="27"/>
      <c r="AB479" s="27"/>
      <c r="AC479" s="27"/>
      <c r="AD479" s="27"/>
      <c r="AE479" s="27"/>
      <c r="AF479" s="27"/>
      <c r="AG479" s="27"/>
      <c r="AH479" s="27"/>
      <c r="AI479" s="27"/>
      <c r="AJ479" s="27"/>
      <c r="AK479" s="27"/>
      <c r="AL479" s="27"/>
    </row>
    <row r="480" spans="1:38">
      <c r="A480" s="27"/>
      <c r="B480" s="27"/>
      <c r="C480" s="27"/>
      <c r="D480" s="27"/>
      <c r="E480" s="27"/>
      <c r="F480" s="27"/>
      <c r="G480" s="27"/>
      <c r="H480" s="27"/>
      <c r="I480" s="27"/>
      <c r="J480" s="27"/>
      <c r="K480" s="27"/>
      <c r="L480" s="27"/>
      <c r="M480" s="27"/>
      <c r="N480" s="27"/>
      <c r="O480" s="27"/>
      <c r="P480" s="27"/>
      <c r="Q480" s="27"/>
      <c r="R480" s="80"/>
      <c r="S480" s="27"/>
      <c r="T480" s="27"/>
      <c r="U480" s="27"/>
      <c r="V480" s="27"/>
      <c r="W480" s="27"/>
      <c r="X480" s="27"/>
      <c r="Y480" s="27"/>
      <c r="Z480" s="27"/>
      <c r="AA480" s="27"/>
      <c r="AB480" s="27"/>
      <c r="AC480" s="27"/>
      <c r="AD480" s="27"/>
      <c r="AE480" s="27"/>
      <c r="AF480" s="27"/>
      <c r="AG480" s="27"/>
      <c r="AH480" s="27"/>
      <c r="AI480" s="27"/>
      <c r="AJ480" s="27"/>
      <c r="AK480" s="27"/>
      <c r="AL480" s="27"/>
    </row>
    <row r="481" spans="1:38">
      <c r="A481" s="27"/>
      <c r="B481" s="27"/>
      <c r="C481" s="27"/>
      <c r="D481" s="27"/>
      <c r="E481" s="27"/>
      <c r="F481" s="27"/>
      <c r="G481" s="27"/>
      <c r="H481" s="27"/>
      <c r="I481" s="27"/>
      <c r="J481" s="27"/>
      <c r="K481" s="27"/>
      <c r="L481" s="27"/>
      <c r="M481" s="27"/>
      <c r="N481" s="27"/>
      <c r="O481" s="27"/>
      <c r="P481" s="27"/>
      <c r="Q481" s="27"/>
      <c r="R481" s="80"/>
      <c r="S481" s="27"/>
      <c r="T481" s="27"/>
      <c r="U481" s="27"/>
      <c r="V481" s="27"/>
      <c r="W481" s="27"/>
      <c r="X481" s="27"/>
      <c r="Y481" s="27"/>
      <c r="Z481" s="27"/>
      <c r="AA481" s="27"/>
      <c r="AB481" s="27"/>
      <c r="AC481" s="27"/>
      <c r="AD481" s="27"/>
      <c r="AE481" s="27"/>
      <c r="AF481" s="27"/>
      <c r="AG481" s="27"/>
      <c r="AH481" s="27"/>
      <c r="AI481" s="27"/>
      <c r="AJ481" s="27"/>
      <c r="AK481" s="27"/>
      <c r="AL481" s="27"/>
    </row>
    <row r="482" spans="1:38">
      <c r="A482" s="27"/>
      <c r="B482" s="27"/>
      <c r="C482" s="27"/>
      <c r="D482" s="27"/>
      <c r="E482" s="27"/>
      <c r="F482" s="27"/>
      <c r="G482" s="27"/>
      <c r="H482" s="27"/>
      <c r="I482" s="27"/>
      <c r="J482" s="27"/>
      <c r="K482" s="27"/>
      <c r="L482" s="27"/>
      <c r="M482" s="27"/>
      <c r="N482" s="27"/>
      <c r="O482" s="27"/>
      <c r="P482" s="27"/>
      <c r="Q482" s="27"/>
      <c r="R482" s="80"/>
      <c r="S482" s="27"/>
      <c r="T482" s="27"/>
      <c r="U482" s="27"/>
      <c r="V482" s="27"/>
      <c r="W482" s="27"/>
      <c r="X482" s="27"/>
      <c r="Y482" s="27"/>
      <c r="Z482" s="27"/>
      <c r="AA482" s="27"/>
      <c r="AB482" s="27"/>
      <c r="AC482" s="27"/>
      <c r="AD482" s="27"/>
      <c r="AE482" s="27"/>
      <c r="AF482" s="27"/>
      <c r="AG482" s="27"/>
      <c r="AH482" s="27"/>
      <c r="AI482" s="27"/>
      <c r="AJ482" s="27"/>
      <c r="AK482" s="27"/>
      <c r="AL482" s="27"/>
    </row>
    <row r="483" spans="1:38">
      <c r="A483" s="27"/>
      <c r="B483" s="27"/>
      <c r="C483" s="27"/>
      <c r="D483" s="27"/>
      <c r="E483" s="27"/>
      <c r="F483" s="27"/>
      <c r="G483" s="27"/>
      <c r="H483" s="27"/>
      <c r="I483" s="27"/>
      <c r="J483" s="27"/>
      <c r="K483" s="27"/>
      <c r="L483" s="27"/>
      <c r="M483" s="27"/>
      <c r="N483" s="27"/>
      <c r="O483" s="27"/>
      <c r="P483" s="27"/>
      <c r="Q483" s="27"/>
      <c r="R483" s="80"/>
      <c r="S483" s="27"/>
      <c r="T483" s="27"/>
      <c r="U483" s="27"/>
      <c r="V483" s="27"/>
      <c r="W483" s="27"/>
      <c r="X483" s="27"/>
      <c r="Y483" s="27"/>
      <c r="Z483" s="27"/>
      <c r="AA483" s="27"/>
      <c r="AB483" s="27"/>
      <c r="AC483" s="27"/>
      <c r="AD483" s="27"/>
      <c r="AE483" s="27"/>
      <c r="AF483" s="27"/>
      <c r="AG483" s="27"/>
      <c r="AH483" s="27"/>
      <c r="AI483" s="27"/>
      <c r="AJ483" s="27"/>
      <c r="AK483" s="27"/>
      <c r="AL483" s="27"/>
    </row>
    <row r="484" spans="1:38">
      <c r="A484" s="27"/>
      <c r="B484" s="27"/>
      <c r="C484" s="27"/>
      <c r="D484" s="27"/>
      <c r="E484" s="27"/>
      <c r="F484" s="27"/>
      <c r="G484" s="27"/>
      <c r="H484" s="27"/>
      <c r="I484" s="27"/>
      <c r="J484" s="27"/>
      <c r="K484" s="27"/>
      <c r="L484" s="27"/>
      <c r="M484" s="27"/>
      <c r="N484" s="27"/>
      <c r="O484" s="27"/>
      <c r="P484" s="27"/>
      <c r="Q484" s="27"/>
      <c r="R484" s="80"/>
      <c r="S484" s="27"/>
      <c r="T484" s="27"/>
      <c r="U484" s="27"/>
      <c r="V484" s="27"/>
      <c r="W484" s="27"/>
      <c r="X484" s="27"/>
      <c r="Y484" s="27"/>
      <c r="Z484" s="27"/>
      <c r="AA484" s="27"/>
      <c r="AB484" s="27"/>
      <c r="AC484" s="27"/>
      <c r="AD484" s="27"/>
      <c r="AE484" s="27"/>
      <c r="AF484" s="27"/>
      <c r="AG484" s="27"/>
      <c r="AH484" s="27"/>
      <c r="AI484" s="27"/>
      <c r="AJ484" s="27"/>
      <c r="AK484" s="27"/>
      <c r="AL484" s="27"/>
    </row>
    <row r="485" spans="1:38">
      <c r="A485" s="27"/>
      <c r="B485" s="27"/>
      <c r="C485" s="27"/>
      <c r="D485" s="27"/>
      <c r="E485" s="27"/>
      <c r="F485" s="27"/>
      <c r="G485" s="27"/>
      <c r="H485" s="27"/>
      <c r="I485" s="27"/>
      <c r="J485" s="27"/>
      <c r="K485" s="27"/>
      <c r="L485" s="27"/>
      <c r="M485" s="27"/>
      <c r="N485" s="27"/>
      <c r="O485" s="27"/>
      <c r="P485" s="27"/>
      <c r="Q485" s="27"/>
      <c r="R485" s="80"/>
      <c r="S485" s="27"/>
      <c r="T485" s="27"/>
      <c r="U485" s="27"/>
      <c r="V485" s="27"/>
      <c r="W485" s="27"/>
      <c r="X485" s="27"/>
      <c r="Y485" s="27"/>
      <c r="Z485" s="27"/>
      <c r="AA485" s="27"/>
      <c r="AB485" s="27"/>
      <c r="AC485" s="27"/>
      <c r="AD485" s="27"/>
      <c r="AE485" s="27"/>
      <c r="AF485" s="27"/>
      <c r="AG485" s="27"/>
      <c r="AH485" s="27"/>
      <c r="AI485" s="27"/>
      <c r="AJ485" s="27"/>
      <c r="AK485" s="27"/>
      <c r="AL485" s="27"/>
    </row>
    <row r="486" spans="1:38">
      <c r="A486" s="27"/>
      <c r="B486" s="27"/>
      <c r="C486" s="27"/>
      <c r="D486" s="27"/>
      <c r="E486" s="27"/>
      <c r="F486" s="27"/>
      <c r="G486" s="27"/>
      <c r="H486" s="27"/>
      <c r="I486" s="27"/>
      <c r="J486" s="27"/>
      <c r="K486" s="27"/>
      <c r="L486" s="27"/>
      <c r="M486" s="27"/>
      <c r="N486" s="27"/>
      <c r="O486" s="27"/>
      <c r="P486" s="27"/>
      <c r="Q486" s="27"/>
      <c r="R486" s="80"/>
      <c r="S486" s="27"/>
      <c r="T486" s="27"/>
      <c r="U486" s="27"/>
      <c r="V486" s="27"/>
      <c r="W486" s="27"/>
      <c r="X486" s="27"/>
      <c r="Y486" s="27"/>
      <c r="Z486" s="27"/>
      <c r="AA486" s="27"/>
      <c r="AB486" s="27"/>
      <c r="AC486" s="27"/>
      <c r="AD486" s="27"/>
      <c r="AE486" s="27"/>
      <c r="AF486" s="27"/>
      <c r="AG486" s="27"/>
      <c r="AH486" s="27"/>
      <c r="AI486" s="27"/>
      <c r="AJ486" s="27"/>
      <c r="AK486" s="27"/>
      <c r="AL486" s="27"/>
    </row>
    <row r="487" spans="1:38">
      <c r="A487" s="27"/>
      <c r="B487" s="27"/>
      <c r="C487" s="27"/>
      <c r="D487" s="27"/>
      <c r="E487" s="27"/>
      <c r="F487" s="27"/>
      <c r="G487" s="27"/>
      <c r="H487" s="27"/>
      <c r="I487" s="27"/>
      <c r="J487" s="27"/>
      <c r="K487" s="27"/>
      <c r="L487" s="27"/>
      <c r="M487" s="27"/>
      <c r="N487" s="27"/>
      <c r="O487" s="27"/>
      <c r="P487" s="27"/>
      <c r="Q487" s="27"/>
      <c r="R487" s="80"/>
      <c r="S487" s="27"/>
      <c r="T487" s="27"/>
      <c r="U487" s="27"/>
      <c r="V487" s="27"/>
      <c r="W487" s="27"/>
      <c r="X487" s="27"/>
      <c r="Y487" s="27"/>
      <c r="Z487" s="27"/>
      <c r="AA487" s="27"/>
      <c r="AB487" s="27"/>
      <c r="AC487" s="27"/>
      <c r="AD487" s="27"/>
      <c r="AE487" s="27"/>
      <c r="AF487" s="27"/>
      <c r="AG487" s="27"/>
      <c r="AH487" s="27"/>
      <c r="AI487" s="27"/>
      <c r="AJ487" s="27"/>
      <c r="AK487" s="27"/>
      <c r="AL487" s="27"/>
    </row>
    <row r="488" spans="1:38">
      <c r="A488" s="27"/>
      <c r="B488" s="27"/>
      <c r="C488" s="27"/>
      <c r="D488" s="27"/>
      <c r="E488" s="27"/>
      <c r="F488" s="27"/>
      <c r="G488" s="27"/>
      <c r="H488" s="27"/>
      <c r="I488" s="27"/>
      <c r="J488" s="27"/>
      <c r="K488" s="27"/>
      <c r="L488" s="27"/>
      <c r="M488" s="27"/>
      <c r="N488" s="27"/>
      <c r="O488" s="27"/>
      <c r="P488" s="27"/>
      <c r="Q488" s="27"/>
      <c r="R488" s="80"/>
      <c r="S488" s="27"/>
      <c r="T488" s="27"/>
      <c r="U488" s="27"/>
      <c r="V488" s="27"/>
      <c r="W488" s="27"/>
      <c r="X488" s="27"/>
      <c r="Y488" s="27"/>
      <c r="Z488" s="27"/>
      <c r="AA488" s="27"/>
      <c r="AB488" s="27"/>
      <c r="AC488" s="27"/>
      <c r="AD488" s="27"/>
      <c r="AE488" s="27"/>
      <c r="AF488" s="27"/>
      <c r="AG488" s="27"/>
      <c r="AH488" s="27"/>
      <c r="AI488" s="27"/>
      <c r="AJ488" s="27"/>
      <c r="AK488" s="27"/>
      <c r="AL488" s="27"/>
    </row>
    <row r="489" spans="1:38">
      <c r="A489" s="27"/>
      <c r="B489" s="27"/>
      <c r="C489" s="27"/>
      <c r="D489" s="27"/>
      <c r="E489" s="27"/>
      <c r="F489" s="27"/>
      <c r="G489" s="27"/>
      <c r="H489" s="27"/>
      <c r="I489" s="27"/>
      <c r="J489" s="27"/>
      <c r="K489" s="27"/>
      <c r="L489" s="27"/>
      <c r="M489" s="27"/>
      <c r="N489" s="27"/>
      <c r="O489" s="27"/>
      <c r="P489" s="27"/>
      <c r="Q489" s="27"/>
      <c r="R489" s="80"/>
      <c r="S489" s="27"/>
      <c r="T489" s="27"/>
      <c r="U489" s="27"/>
      <c r="V489" s="27"/>
      <c r="W489" s="27"/>
      <c r="X489" s="27"/>
      <c r="Y489" s="27"/>
      <c r="Z489" s="27"/>
      <c r="AA489" s="27"/>
      <c r="AB489" s="27"/>
      <c r="AC489" s="27"/>
      <c r="AD489" s="27"/>
      <c r="AE489" s="27"/>
      <c r="AF489" s="27"/>
      <c r="AG489" s="27"/>
      <c r="AH489" s="27"/>
      <c r="AI489" s="27"/>
      <c r="AJ489" s="27"/>
      <c r="AK489" s="27"/>
      <c r="AL489" s="27"/>
    </row>
    <row r="490" spans="1:38">
      <c r="A490" s="27"/>
      <c r="B490" s="27"/>
      <c r="C490" s="27"/>
      <c r="D490" s="27"/>
      <c r="E490" s="27"/>
      <c r="F490" s="27"/>
      <c r="G490" s="27"/>
      <c r="H490" s="27"/>
      <c r="I490" s="27"/>
      <c r="J490" s="27"/>
      <c r="K490" s="27"/>
      <c r="L490" s="27"/>
      <c r="M490" s="27"/>
      <c r="N490" s="27"/>
      <c r="O490" s="27"/>
      <c r="P490" s="27"/>
      <c r="Q490" s="27"/>
      <c r="R490" s="80"/>
      <c r="S490" s="27"/>
      <c r="T490" s="27"/>
      <c r="U490" s="27"/>
      <c r="V490" s="27"/>
      <c r="W490" s="27"/>
      <c r="X490" s="27"/>
      <c r="Y490" s="27"/>
      <c r="Z490" s="27"/>
      <c r="AA490" s="27"/>
      <c r="AB490" s="27"/>
      <c r="AC490" s="27"/>
      <c r="AD490" s="27"/>
      <c r="AE490" s="27"/>
      <c r="AF490" s="27"/>
      <c r="AG490" s="27"/>
      <c r="AH490" s="27"/>
      <c r="AI490" s="27"/>
      <c r="AJ490" s="27"/>
      <c r="AK490" s="27"/>
      <c r="AL490" s="27"/>
    </row>
    <row r="491" spans="1:38">
      <c r="A491" s="27"/>
      <c r="B491" s="27"/>
      <c r="C491" s="27"/>
      <c r="D491" s="27"/>
      <c r="E491" s="27"/>
      <c r="F491" s="27"/>
      <c r="G491" s="27"/>
      <c r="H491" s="27"/>
      <c r="I491" s="27"/>
      <c r="J491" s="27"/>
      <c r="K491" s="27"/>
      <c r="L491" s="27"/>
      <c r="M491" s="27"/>
      <c r="N491" s="27"/>
      <c r="O491" s="27"/>
      <c r="P491" s="27"/>
      <c r="Q491" s="27"/>
      <c r="R491" s="80"/>
      <c r="S491" s="27"/>
      <c r="T491" s="27"/>
      <c r="U491" s="27"/>
      <c r="V491" s="27"/>
      <c r="W491" s="27"/>
      <c r="X491" s="27"/>
      <c r="Y491" s="27"/>
      <c r="Z491" s="27"/>
      <c r="AA491" s="27"/>
      <c r="AB491" s="27"/>
      <c r="AC491" s="27"/>
      <c r="AD491" s="27"/>
      <c r="AE491" s="27"/>
      <c r="AF491" s="27"/>
      <c r="AG491" s="27"/>
      <c r="AH491" s="27"/>
      <c r="AI491" s="27"/>
      <c r="AJ491" s="27"/>
      <c r="AK491" s="27"/>
      <c r="AL491" s="27"/>
    </row>
    <row r="492" spans="1:38">
      <c r="A492" s="27"/>
      <c r="B492" s="27"/>
      <c r="C492" s="27"/>
      <c r="D492" s="27"/>
      <c r="E492" s="27"/>
      <c r="F492" s="27"/>
      <c r="G492" s="27"/>
      <c r="H492" s="27"/>
      <c r="I492" s="27"/>
      <c r="J492" s="27"/>
      <c r="K492" s="27"/>
      <c r="L492" s="27"/>
      <c r="M492" s="27"/>
      <c r="N492" s="27"/>
      <c r="O492" s="27"/>
      <c r="P492" s="27"/>
      <c r="Q492" s="27"/>
      <c r="R492" s="80"/>
      <c r="S492" s="27"/>
      <c r="T492" s="27"/>
      <c r="U492" s="27"/>
      <c r="V492" s="27"/>
      <c r="W492" s="27"/>
      <c r="X492" s="27"/>
      <c r="Y492" s="27"/>
      <c r="Z492" s="27"/>
      <c r="AA492" s="27"/>
      <c r="AB492" s="27"/>
      <c r="AC492" s="27"/>
      <c r="AD492" s="27"/>
      <c r="AE492" s="27"/>
      <c r="AF492" s="27"/>
      <c r="AG492" s="27"/>
      <c r="AH492" s="27"/>
      <c r="AI492" s="27"/>
      <c r="AJ492" s="27"/>
      <c r="AK492" s="27"/>
      <c r="AL492" s="27"/>
    </row>
    <row r="493" spans="1:38">
      <c r="A493" s="27"/>
      <c r="B493" s="27"/>
      <c r="C493" s="27"/>
      <c r="D493" s="27"/>
      <c r="E493" s="27"/>
      <c r="F493" s="27"/>
      <c r="G493" s="27"/>
      <c r="H493" s="27"/>
      <c r="I493" s="27"/>
      <c r="J493" s="27"/>
      <c r="K493" s="27"/>
      <c r="L493" s="27"/>
      <c r="M493" s="27"/>
      <c r="N493" s="27"/>
      <c r="O493" s="27"/>
      <c r="P493" s="27"/>
      <c r="Q493" s="27"/>
      <c r="R493" s="80"/>
      <c r="S493" s="27"/>
      <c r="T493" s="27"/>
      <c r="U493" s="27"/>
      <c r="V493" s="27"/>
      <c r="W493" s="27"/>
      <c r="X493" s="27"/>
      <c r="Y493" s="27"/>
      <c r="Z493" s="27"/>
      <c r="AA493" s="27"/>
      <c r="AB493" s="27"/>
      <c r="AC493" s="27"/>
      <c r="AD493" s="27"/>
      <c r="AE493" s="27"/>
      <c r="AF493" s="27"/>
      <c r="AG493" s="27"/>
      <c r="AH493" s="27"/>
      <c r="AI493" s="27"/>
      <c r="AJ493" s="27"/>
      <c r="AK493" s="27"/>
      <c r="AL493" s="27"/>
    </row>
    <row r="494" spans="1:38">
      <c r="A494" s="27"/>
      <c r="B494" s="27"/>
      <c r="C494" s="27"/>
      <c r="D494" s="27"/>
      <c r="E494" s="27"/>
      <c r="F494" s="27"/>
      <c r="G494" s="27"/>
      <c r="H494" s="27"/>
      <c r="I494" s="27"/>
      <c r="J494" s="27"/>
      <c r="K494" s="27"/>
      <c r="L494" s="27"/>
      <c r="M494" s="27"/>
      <c r="N494" s="27"/>
      <c r="O494" s="27"/>
      <c r="P494" s="27"/>
      <c r="Q494" s="27"/>
      <c r="R494" s="80"/>
      <c r="S494" s="27"/>
      <c r="T494" s="27"/>
      <c r="U494" s="27"/>
      <c r="V494" s="27"/>
      <c r="W494" s="27"/>
      <c r="X494" s="27"/>
      <c r="Y494" s="27"/>
      <c r="Z494" s="27"/>
      <c r="AA494" s="27"/>
      <c r="AB494" s="27"/>
      <c r="AC494" s="27"/>
      <c r="AD494" s="27"/>
      <c r="AE494" s="27"/>
      <c r="AF494" s="27"/>
      <c r="AG494" s="27"/>
      <c r="AH494" s="27"/>
      <c r="AI494" s="27"/>
      <c r="AJ494" s="27"/>
      <c r="AK494" s="27"/>
      <c r="AL494" s="27"/>
    </row>
    <row r="495" spans="1:38">
      <c r="A495" s="27"/>
      <c r="B495" s="27"/>
      <c r="C495" s="27"/>
      <c r="D495" s="27"/>
      <c r="E495" s="27"/>
      <c r="F495" s="27"/>
      <c r="G495" s="27"/>
      <c r="H495" s="27"/>
      <c r="I495" s="27"/>
      <c r="J495" s="27"/>
      <c r="K495" s="27"/>
      <c r="L495" s="27"/>
      <c r="M495" s="27"/>
      <c r="N495" s="27"/>
      <c r="O495" s="27"/>
      <c r="P495" s="27"/>
      <c r="Q495" s="27"/>
      <c r="R495" s="80"/>
      <c r="S495" s="27"/>
      <c r="T495" s="27"/>
      <c r="U495" s="27"/>
      <c r="V495" s="27"/>
      <c r="W495" s="27"/>
      <c r="X495" s="27"/>
      <c r="Y495" s="27"/>
      <c r="Z495" s="27"/>
      <c r="AA495" s="27"/>
      <c r="AB495" s="27"/>
      <c r="AC495" s="27"/>
      <c r="AD495" s="27"/>
      <c r="AE495" s="27"/>
      <c r="AF495" s="27"/>
      <c r="AG495" s="27"/>
      <c r="AH495" s="27"/>
      <c r="AI495" s="27"/>
      <c r="AJ495" s="27"/>
      <c r="AK495" s="27"/>
      <c r="AL495" s="27"/>
    </row>
    <row r="496" spans="1:38">
      <c r="A496" s="27"/>
      <c r="B496" s="27"/>
      <c r="C496" s="27"/>
      <c r="D496" s="27"/>
      <c r="E496" s="27"/>
      <c r="F496" s="27"/>
      <c r="G496" s="27"/>
      <c r="H496" s="27"/>
      <c r="I496" s="27"/>
      <c r="J496" s="27"/>
      <c r="K496" s="27"/>
      <c r="L496" s="27"/>
      <c r="M496" s="27"/>
      <c r="N496" s="27"/>
      <c r="O496" s="27"/>
      <c r="P496" s="27"/>
      <c r="Q496" s="27"/>
      <c r="R496" s="80"/>
      <c r="S496" s="27"/>
      <c r="T496" s="27"/>
      <c r="U496" s="27"/>
      <c r="V496" s="27"/>
      <c r="W496" s="27"/>
      <c r="X496" s="27"/>
      <c r="Y496" s="27"/>
      <c r="Z496" s="27"/>
      <c r="AA496" s="27"/>
      <c r="AB496" s="27"/>
      <c r="AC496" s="27"/>
      <c r="AD496" s="27"/>
      <c r="AE496" s="27"/>
      <c r="AF496" s="27"/>
      <c r="AG496" s="27"/>
      <c r="AH496" s="27"/>
      <c r="AI496" s="27"/>
      <c r="AJ496" s="27"/>
      <c r="AK496" s="27"/>
      <c r="AL496" s="27"/>
    </row>
    <row r="497" spans="1:38">
      <c r="A497" s="27"/>
      <c r="B497" s="27"/>
      <c r="C497" s="27"/>
      <c r="D497" s="27"/>
      <c r="E497" s="27"/>
      <c r="F497" s="27"/>
      <c r="G497" s="27"/>
      <c r="H497" s="27"/>
      <c r="I497" s="27"/>
      <c r="J497" s="27"/>
      <c r="K497" s="27"/>
      <c r="L497" s="27"/>
      <c r="M497" s="27"/>
      <c r="N497" s="27"/>
      <c r="O497" s="27"/>
      <c r="P497" s="27"/>
      <c r="Q497" s="27"/>
      <c r="R497" s="80"/>
      <c r="S497" s="27"/>
      <c r="T497" s="27"/>
      <c r="U497" s="27"/>
      <c r="V497" s="27"/>
      <c r="W497" s="27"/>
      <c r="X497" s="27"/>
      <c r="Y497" s="27"/>
      <c r="Z497" s="27"/>
      <c r="AA497" s="27"/>
      <c r="AB497" s="27"/>
      <c r="AC497" s="27"/>
      <c r="AD497" s="27"/>
      <c r="AE497" s="27"/>
      <c r="AF497" s="27"/>
      <c r="AG497" s="27"/>
      <c r="AH497" s="27"/>
      <c r="AI497" s="27"/>
      <c r="AJ497" s="27"/>
      <c r="AK497" s="27"/>
      <c r="AL497" s="27"/>
    </row>
    <row r="498" spans="1:38">
      <c r="A498" s="27"/>
      <c r="B498" s="27"/>
      <c r="C498" s="27"/>
      <c r="D498" s="27"/>
      <c r="E498" s="27"/>
      <c r="F498" s="27"/>
      <c r="G498" s="27"/>
      <c r="H498" s="27"/>
      <c r="I498" s="27"/>
      <c r="J498" s="27"/>
      <c r="K498" s="27"/>
      <c r="L498" s="27"/>
      <c r="M498" s="27"/>
      <c r="N498" s="27"/>
      <c r="O498" s="27"/>
      <c r="P498" s="27"/>
      <c r="Q498" s="27"/>
      <c r="R498" s="80"/>
      <c r="S498" s="27"/>
      <c r="T498" s="27"/>
      <c r="U498" s="27"/>
      <c r="V498" s="27"/>
      <c r="W498" s="27"/>
      <c r="X498" s="27"/>
      <c r="Y498" s="27"/>
      <c r="Z498" s="27"/>
      <c r="AA498" s="27"/>
      <c r="AB498" s="27"/>
      <c r="AC498" s="27"/>
      <c r="AD498" s="27"/>
      <c r="AE498" s="27"/>
      <c r="AF498" s="27"/>
      <c r="AG498" s="27"/>
      <c r="AH498" s="27"/>
      <c r="AI498" s="27"/>
      <c r="AJ498" s="27"/>
      <c r="AK498" s="27"/>
      <c r="AL498" s="27"/>
    </row>
    <row r="499" spans="1:38">
      <c r="A499" s="27"/>
      <c r="B499" s="27"/>
      <c r="C499" s="27"/>
      <c r="D499" s="27"/>
      <c r="E499" s="27"/>
      <c r="F499" s="27"/>
      <c r="G499" s="27"/>
      <c r="H499" s="27"/>
      <c r="I499" s="27"/>
      <c r="J499" s="27"/>
      <c r="K499" s="27"/>
      <c r="L499" s="27"/>
      <c r="M499" s="27"/>
      <c r="N499" s="27"/>
      <c r="O499" s="27"/>
      <c r="P499" s="27"/>
      <c r="Q499" s="27"/>
      <c r="R499" s="80"/>
      <c r="S499" s="27"/>
      <c r="T499" s="27"/>
      <c r="U499" s="27"/>
      <c r="V499" s="27"/>
      <c r="W499" s="27"/>
      <c r="X499" s="27"/>
      <c r="Y499" s="27"/>
      <c r="Z499" s="27"/>
      <c r="AA499" s="27"/>
      <c r="AB499" s="27"/>
      <c r="AC499" s="27"/>
      <c r="AD499" s="27"/>
      <c r="AE499" s="27"/>
      <c r="AF499" s="27"/>
      <c r="AG499" s="27"/>
      <c r="AH499" s="27"/>
      <c r="AI499" s="27"/>
      <c r="AJ499" s="27"/>
      <c r="AK499" s="27"/>
      <c r="AL499" s="27"/>
    </row>
    <row r="500" spans="1:38">
      <c r="A500" s="27"/>
      <c r="B500" s="27"/>
      <c r="C500" s="27"/>
      <c r="D500" s="27"/>
      <c r="E500" s="27"/>
      <c r="F500" s="27"/>
      <c r="G500" s="27"/>
      <c r="H500" s="27"/>
      <c r="I500" s="27"/>
      <c r="J500" s="27"/>
      <c r="K500" s="27"/>
      <c r="L500" s="27"/>
      <c r="M500" s="27"/>
      <c r="N500" s="27"/>
      <c r="O500" s="27"/>
      <c r="P500" s="27"/>
      <c r="Q500" s="27"/>
      <c r="R500" s="80"/>
      <c r="S500" s="27"/>
      <c r="T500" s="27"/>
      <c r="U500" s="27"/>
      <c r="V500" s="27"/>
      <c r="W500" s="27"/>
      <c r="X500" s="27"/>
      <c r="Y500" s="27"/>
      <c r="Z500" s="27"/>
      <c r="AA500" s="27"/>
      <c r="AB500" s="27"/>
      <c r="AC500" s="27"/>
      <c r="AD500" s="27"/>
      <c r="AE500" s="27"/>
      <c r="AF500" s="27"/>
      <c r="AG500" s="27"/>
      <c r="AH500" s="27"/>
      <c r="AI500" s="27"/>
      <c r="AJ500" s="27"/>
      <c r="AK500" s="27"/>
      <c r="AL500" s="27"/>
    </row>
    <row r="501" spans="1:38">
      <c r="A501" s="27"/>
      <c r="B501" s="27"/>
      <c r="C501" s="27"/>
      <c r="D501" s="27"/>
      <c r="E501" s="27"/>
      <c r="F501" s="27"/>
      <c r="G501" s="27"/>
      <c r="H501" s="27"/>
      <c r="I501" s="27"/>
      <c r="J501" s="27"/>
      <c r="K501" s="27"/>
      <c r="L501" s="27"/>
      <c r="M501" s="27"/>
      <c r="N501" s="27"/>
      <c r="O501" s="27"/>
      <c r="P501" s="27"/>
      <c r="Q501" s="27"/>
      <c r="R501" s="80"/>
      <c r="S501" s="27"/>
      <c r="T501" s="27"/>
      <c r="U501" s="27"/>
      <c r="V501" s="27"/>
      <c r="W501" s="27"/>
      <c r="X501" s="27"/>
      <c r="Y501" s="27"/>
      <c r="Z501" s="27"/>
      <c r="AA501" s="27"/>
      <c r="AB501" s="27"/>
      <c r="AC501" s="27"/>
      <c r="AD501" s="27"/>
      <c r="AE501" s="27"/>
      <c r="AF501" s="27"/>
      <c r="AG501" s="27"/>
      <c r="AH501" s="27"/>
      <c r="AI501" s="27"/>
      <c r="AJ501" s="27"/>
      <c r="AK501" s="27"/>
      <c r="AL501" s="27"/>
    </row>
    <row r="502" spans="1:38">
      <c r="A502" s="27"/>
      <c r="B502" s="27"/>
      <c r="C502" s="27"/>
      <c r="D502" s="27"/>
      <c r="E502" s="27"/>
      <c r="F502" s="27"/>
      <c r="G502" s="27"/>
      <c r="H502" s="27"/>
      <c r="I502" s="27"/>
      <c r="J502" s="27"/>
      <c r="K502" s="27"/>
      <c r="L502" s="27"/>
      <c r="M502" s="27"/>
      <c r="N502" s="27"/>
      <c r="O502" s="27"/>
      <c r="P502" s="27"/>
      <c r="Q502" s="27"/>
      <c r="R502" s="80"/>
      <c r="S502" s="27"/>
      <c r="T502" s="27"/>
      <c r="U502" s="27"/>
      <c r="V502" s="27"/>
      <c r="W502" s="27"/>
      <c r="X502" s="27"/>
      <c r="Y502" s="27"/>
      <c r="Z502" s="27"/>
      <c r="AA502" s="27"/>
      <c r="AB502" s="27"/>
      <c r="AC502" s="27"/>
      <c r="AD502" s="27"/>
      <c r="AE502" s="27"/>
      <c r="AF502" s="27"/>
      <c r="AG502" s="27"/>
      <c r="AH502" s="27"/>
      <c r="AI502" s="27"/>
      <c r="AJ502" s="27"/>
      <c r="AK502" s="27"/>
      <c r="AL502" s="27"/>
    </row>
    <row r="503" spans="1:38">
      <c r="A503" s="27"/>
      <c r="B503" s="27"/>
      <c r="C503" s="27"/>
      <c r="D503" s="27"/>
      <c r="E503" s="27"/>
      <c r="F503" s="27"/>
      <c r="G503" s="27"/>
      <c r="H503" s="27"/>
      <c r="I503" s="27"/>
      <c r="J503" s="27"/>
      <c r="K503" s="27"/>
      <c r="L503" s="27"/>
      <c r="M503" s="27"/>
      <c r="N503" s="27"/>
      <c r="O503" s="27"/>
      <c r="P503" s="27"/>
      <c r="Q503" s="27"/>
      <c r="R503" s="80"/>
      <c r="S503" s="27"/>
      <c r="T503" s="27"/>
      <c r="U503" s="27"/>
      <c r="V503" s="27"/>
      <c r="W503" s="27"/>
      <c r="X503" s="27"/>
      <c r="Y503" s="27"/>
      <c r="Z503" s="27"/>
      <c r="AA503" s="27"/>
      <c r="AB503" s="27"/>
      <c r="AC503" s="27"/>
      <c r="AD503" s="27"/>
      <c r="AE503" s="27"/>
      <c r="AF503" s="27"/>
      <c r="AG503" s="27"/>
      <c r="AH503" s="27"/>
      <c r="AI503" s="27"/>
      <c r="AJ503" s="27"/>
      <c r="AK503" s="27"/>
      <c r="AL503" s="27"/>
    </row>
    <row r="504" spans="1:38">
      <c r="A504" s="27"/>
      <c r="B504" s="27"/>
      <c r="C504" s="27"/>
      <c r="D504" s="27"/>
      <c r="E504" s="27"/>
      <c r="F504" s="27"/>
      <c r="G504" s="27"/>
      <c r="H504" s="27"/>
      <c r="I504" s="27"/>
      <c r="J504" s="27"/>
      <c r="K504" s="27"/>
      <c r="L504" s="27"/>
      <c r="M504" s="27"/>
      <c r="N504" s="27"/>
      <c r="O504" s="27"/>
      <c r="P504" s="27"/>
      <c r="Q504" s="27"/>
      <c r="R504" s="80"/>
      <c r="S504" s="27"/>
      <c r="T504" s="27"/>
      <c r="U504" s="27"/>
      <c r="V504" s="27"/>
      <c r="W504" s="27"/>
      <c r="X504" s="27"/>
      <c r="Y504" s="27"/>
      <c r="Z504" s="27"/>
      <c r="AA504" s="27"/>
      <c r="AB504" s="27"/>
      <c r="AC504" s="27"/>
      <c r="AD504" s="27"/>
      <c r="AE504" s="27"/>
      <c r="AF504" s="27"/>
      <c r="AG504" s="27"/>
      <c r="AH504" s="27"/>
      <c r="AI504" s="27"/>
      <c r="AJ504" s="27"/>
      <c r="AK504" s="27"/>
      <c r="AL504" s="27"/>
    </row>
    <row r="505" spans="1:38">
      <c r="A505" s="27"/>
      <c r="B505" s="27"/>
      <c r="C505" s="27"/>
      <c r="D505" s="27"/>
      <c r="E505" s="27"/>
      <c r="F505" s="27"/>
      <c r="G505" s="27"/>
      <c r="H505" s="27"/>
      <c r="I505" s="27"/>
      <c r="J505" s="27"/>
      <c r="K505" s="27"/>
      <c r="L505" s="27"/>
      <c r="M505" s="27"/>
      <c r="N505" s="27"/>
      <c r="O505" s="27"/>
      <c r="P505" s="27"/>
      <c r="Q505" s="27"/>
      <c r="R505" s="80"/>
      <c r="S505" s="27"/>
      <c r="T505" s="27"/>
      <c r="U505" s="27"/>
      <c r="V505" s="27"/>
      <c r="W505" s="27"/>
      <c r="X505" s="27"/>
      <c r="Y505" s="27"/>
      <c r="Z505" s="27"/>
      <c r="AA505" s="27"/>
      <c r="AB505" s="27"/>
      <c r="AC505" s="27"/>
      <c r="AD505" s="27"/>
      <c r="AE505" s="27"/>
      <c r="AF505" s="27"/>
      <c r="AG505" s="27"/>
      <c r="AH505" s="27"/>
      <c r="AI505" s="27"/>
      <c r="AJ505" s="27"/>
      <c r="AK505" s="27"/>
      <c r="AL505" s="27"/>
    </row>
    <row r="506" spans="1:38">
      <c r="A506" s="27"/>
      <c r="B506" s="27"/>
      <c r="C506" s="27"/>
      <c r="D506" s="27"/>
      <c r="E506" s="27"/>
      <c r="F506" s="27"/>
      <c r="G506" s="27"/>
      <c r="H506" s="27"/>
      <c r="I506" s="27"/>
      <c r="J506" s="27"/>
      <c r="K506" s="27"/>
      <c r="L506" s="27"/>
      <c r="M506" s="27"/>
      <c r="N506" s="27"/>
      <c r="O506" s="27"/>
      <c r="P506" s="27"/>
      <c r="Q506" s="27"/>
      <c r="R506" s="80"/>
      <c r="S506" s="27"/>
      <c r="T506" s="27"/>
      <c r="U506" s="27"/>
      <c r="V506" s="27"/>
      <c r="W506" s="27"/>
      <c r="X506" s="27"/>
      <c r="Y506" s="27"/>
      <c r="Z506" s="27"/>
      <c r="AA506" s="27"/>
      <c r="AB506" s="27"/>
      <c r="AC506" s="27"/>
      <c r="AD506" s="27"/>
      <c r="AE506" s="27"/>
      <c r="AF506" s="27"/>
      <c r="AG506" s="27"/>
      <c r="AH506" s="27"/>
      <c r="AI506" s="27"/>
      <c r="AJ506" s="27"/>
      <c r="AK506" s="27"/>
      <c r="AL506" s="27"/>
    </row>
    <row r="507" spans="1:38">
      <c r="A507" s="27"/>
      <c r="B507" s="27"/>
      <c r="C507" s="27"/>
      <c r="D507" s="27"/>
      <c r="E507" s="27"/>
      <c r="F507" s="27"/>
      <c r="G507" s="27"/>
      <c r="H507" s="27"/>
      <c r="I507" s="27"/>
      <c r="J507" s="27"/>
      <c r="K507" s="27"/>
      <c r="L507" s="27"/>
      <c r="M507" s="27"/>
      <c r="N507" s="27"/>
      <c r="O507" s="27"/>
      <c r="P507" s="27"/>
      <c r="Q507" s="27"/>
      <c r="R507" s="80"/>
      <c r="S507" s="27"/>
      <c r="T507" s="27"/>
      <c r="U507" s="27"/>
      <c r="V507" s="27"/>
      <c r="W507" s="27"/>
      <c r="X507" s="27"/>
      <c r="Y507" s="27"/>
      <c r="Z507" s="27"/>
      <c r="AA507" s="27"/>
      <c r="AB507" s="27"/>
      <c r="AC507" s="27"/>
      <c r="AD507" s="27"/>
      <c r="AE507" s="27"/>
      <c r="AF507" s="27"/>
      <c r="AG507" s="27"/>
      <c r="AH507" s="27"/>
      <c r="AI507" s="27"/>
      <c r="AJ507" s="27"/>
      <c r="AK507" s="27"/>
      <c r="AL507" s="27"/>
    </row>
    <row r="508" spans="1:38">
      <c r="A508" s="27"/>
      <c r="B508" s="27"/>
      <c r="C508" s="27"/>
      <c r="D508" s="27"/>
      <c r="E508" s="27"/>
      <c r="F508" s="27"/>
      <c r="G508" s="27"/>
      <c r="H508" s="27"/>
      <c r="I508" s="27"/>
      <c r="J508" s="27"/>
      <c r="K508" s="27"/>
      <c r="L508" s="27"/>
      <c r="M508" s="27"/>
      <c r="N508" s="27"/>
      <c r="O508" s="27"/>
      <c r="P508" s="27"/>
      <c r="Q508" s="27"/>
      <c r="R508" s="80"/>
      <c r="S508" s="27"/>
      <c r="T508" s="27"/>
      <c r="U508" s="27"/>
      <c r="V508" s="27"/>
      <c r="W508" s="27"/>
      <c r="X508" s="27"/>
      <c r="Y508" s="27"/>
      <c r="Z508" s="27"/>
      <c r="AA508" s="27"/>
      <c r="AB508" s="27"/>
      <c r="AC508" s="27"/>
      <c r="AD508" s="27"/>
      <c r="AE508" s="27"/>
      <c r="AF508" s="27"/>
      <c r="AG508" s="27"/>
      <c r="AH508" s="27"/>
      <c r="AI508" s="27"/>
      <c r="AJ508" s="27"/>
      <c r="AK508" s="27"/>
      <c r="AL508" s="27"/>
    </row>
    <row r="509" spans="1:38">
      <c r="A509" s="27"/>
      <c r="B509" s="27"/>
      <c r="C509" s="27"/>
      <c r="D509" s="27"/>
      <c r="E509" s="27"/>
      <c r="F509" s="27"/>
      <c r="G509" s="27"/>
      <c r="H509" s="27"/>
      <c r="I509" s="27"/>
      <c r="J509" s="27"/>
      <c r="K509" s="27"/>
      <c r="L509" s="27"/>
      <c r="M509" s="27"/>
      <c r="N509" s="27"/>
      <c r="O509" s="27"/>
      <c r="P509" s="27"/>
      <c r="Q509" s="27"/>
      <c r="R509" s="80"/>
      <c r="S509" s="27"/>
      <c r="T509" s="27"/>
      <c r="U509" s="27"/>
      <c r="V509" s="27"/>
      <c r="W509" s="27"/>
      <c r="X509" s="27"/>
      <c r="Y509" s="27"/>
      <c r="Z509" s="27"/>
      <c r="AA509" s="27"/>
      <c r="AB509" s="27"/>
      <c r="AC509" s="27"/>
      <c r="AD509" s="27"/>
      <c r="AE509" s="27"/>
      <c r="AF509" s="27"/>
      <c r="AG509" s="27"/>
      <c r="AH509" s="27"/>
      <c r="AI509" s="27"/>
      <c r="AJ509" s="27"/>
      <c r="AK509" s="27"/>
      <c r="AL509" s="27"/>
    </row>
    <row r="510" spans="1:38">
      <c r="A510" s="27"/>
      <c r="B510" s="27"/>
      <c r="C510" s="27"/>
      <c r="D510" s="27"/>
      <c r="E510" s="27"/>
      <c r="F510" s="27"/>
      <c r="G510" s="27"/>
      <c r="H510" s="27"/>
      <c r="I510" s="27"/>
      <c r="J510" s="27"/>
      <c r="K510" s="27"/>
      <c r="L510" s="27"/>
      <c r="M510" s="27"/>
      <c r="N510" s="27"/>
      <c r="O510" s="27"/>
      <c r="P510" s="27"/>
      <c r="Q510" s="27"/>
      <c r="R510" s="80"/>
      <c r="S510" s="27"/>
      <c r="T510" s="27"/>
      <c r="U510" s="27"/>
      <c r="V510" s="27"/>
      <c r="W510" s="27"/>
      <c r="X510" s="27"/>
      <c r="Y510" s="27"/>
      <c r="Z510" s="27"/>
      <c r="AA510" s="27"/>
      <c r="AB510" s="27"/>
      <c r="AC510" s="27"/>
      <c r="AD510" s="27"/>
      <c r="AE510" s="27"/>
      <c r="AF510" s="27"/>
      <c r="AG510" s="27"/>
      <c r="AH510" s="27"/>
      <c r="AI510" s="27"/>
      <c r="AJ510" s="27"/>
      <c r="AK510" s="27"/>
      <c r="AL510" s="27"/>
    </row>
    <row r="511" spans="1:38">
      <c r="A511" s="27"/>
      <c r="B511" s="27"/>
      <c r="C511" s="27"/>
      <c r="D511" s="27"/>
      <c r="E511" s="27"/>
      <c r="F511" s="27"/>
      <c r="G511" s="27"/>
      <c r="H511" s="27"/>
      <c r="I511" s="27"/>
      <c r="J511" s="27"/>
      <c r="K511" s="27"/>
      <c r="L511" s="27"/>
      <c r="M511" s="27"/>
      <c r="N511" s="27"/>
      <c r="O511" s="27"/>
      <c r="P511" s="27"/>
      <c r="Q511" s="27"/>
      <c r="R511" s="80"/>
      <c r="S511" s="27"/>
      <c r="T511" s="27"/>
      <c r="U511" s="27"/>
      <c r="V511" s="27"/>
      <c r="W511" s="27"/>
      <c r="X511" s="27"/>
      <c r="Y511" s="27"/>
      <c r="Z511" s="27"/>
      <c r="AA511" s="27"/>
      <c r="AB511" s="27"/>
      <c r="AC511" s="27"/>
      <c r="AD511" s="27"/>
      <c r="AE511" s="27"/>
      <c r="AF511" s="27"/>
      <c r="AG511" s="27"/>
      <c r="AH511" s="27"/>
      <c r="AI511" s="27"/>
      <c r="AJ511" s="27"/>
      <c r="AK511" s="27"/>
      <c r="AL511" s="27"/>
    </row>
    <row r="512" spans="1:38">
      <c r="A512" s="27"/>
      <c r="B512" s="27"/>
      <c r="C512" s="27"/>
      <c r="D512" s="27"/>
      <c r="E512" s="27"/>
      <c r="F512" s="27"/>
      <c r="G512" s="27"/>
      <c r="H512" s="27"/>
      <c r="I512" s="27"/>
      <c r="J512" s="27"/>
      <c r="K512" s="27"/>
      <c r="L512" s="27"/>
      <c r="M512" s="27"/>
      <c r="N512" s="27"/>
      <c r="O512" s="27"/>
      <c r="P512" s="27"/>
      <c r="Q512" s="27"/>
      <c r="R512" s="80"/>
      <c r="S512" s="27"/>
      <c r="T512" s="27"/>
      <c r="U512" s="27"/>
      <c r="V512" s="27"/>
      <c r="W512" s="27"/>
      <c r="X512" s="27"/>
      <c r="Y512" s="27"/>
      <c r="Z512" s="27"/>
      <c r="AA512" s="27"/>
      <c r="AB512" s="27"/>
      <c r="AC512" s="27"/>
      <c r="AD512" s="27"/>
      <c r="AE512" s="27"/>
      <c r="AF512" s="27"/>
      <c r="AG512" s="27"/>
      <c r="AH512" s="27"/>
      <c r="AI512" s="27"/>
      <c r="AJ512" s="27"/>
      <c r="AK512" s="27"/>
      <c r="AL512" s="27"/>
    </row>
    <row r="513" spans="1:38">
      <c r="A513" s="27"/>
      <c r="B513" s="27"/>
      <c r="C513" s="27"/>
      <c r="D513" s="27"/>
      <c r="E513" s="27"/>
      <c r="F513" s="27"/>
      <c r="G513" s="27"/>
      <c r="H513" s="27"/>
      <c r="I513" s="27"/>
      <c r="J513" s="27"/>
      <c r="K513" s="27"/>
      <c r="L513" s="27"/>
      <c r="M513" s="27"/>
      <c r="N513" s="27"/>
      <c r="O513" s="27"/>
      <c r="P513" s="27"/>
      <c r="Q513" s="27"/>
      <c r="R513" s="80"/>
      <c r="S513" s="27"/>
      <c r="T513" s="27"/>
      <c r="U513" s="27"/>
      <c r="V513" s="27"/>
      <c r="W513" s="27"/>
      <c r="X513" s="27"/>
      <c r="Y513" s="27"/>
      <c r="Z513" s="27"/>
      <c r="AA513" s="27"/>
      <c r="AB513" s="27"/>
      <c r="AC513" s="27"/>
      <c r="AD513" s="27"/>
      <c r="AE513" s="27"/>
      <c r="AF513" s="27"/>
      <c r="AG513" s="27"/>
      <c r="AH513" s="27"/>
      <c r="AI513" s="27"/>
      <c r="AJ513" s="27"/>
      <c r="AK513" s="27"/>
      <c r="AL513" s="27"/>
    </row>
    <row r="514" spans="1:38">
      <c r="A514" s="27"/>
      <c r="B514" s="27"/>
      <c r="C514" s="27"/>
      <c r="D514" s="27"/>
      <c r="E514" s="27"/>
      <c r="F514" s="27"/>
      <c r="G514" s="27"/>
      <c r="H514" s="27"/>
      <c r="I514" s="27"/>
      <c r="J514" s="27"/>
      <c r="K514" s="27"/>
      <c r="L514" s="27"/>
      <c r="M514" s="27"/>
      <c r="N514" s="27"/>
      <c r="O514" s="27"/>
      <c r="P514" s="27"/>
      <c r="Q514" s="27"/>
      <c r="R514" s="80"/>
      <c r="S514" s="27"/>
      <c r="T514" s="27"/>
      <c r="U514" s="27"/>
      <c r="V514" s="27"/>
      <c r="W514" s="27"/>
      <c r="X514" s="27"/>
      <c r="Y514" s="27"/>
      <c r="Z514" s="27"/>
      <c r="AA514" s="27"/>
      <c r="AB514" s="27"/>
      <c r="AC514" s="27"/>
      <c r="AD514" s="27"/>
      <c r="AE514" s="27"/>
      <c r="AF514" s="27"/>
      <c r="AG514" s="27"/>
      <c r="AH514" s="27"/>
      <c r="AI514" s="27"/>
      <c r="AJ514" s="27"/>
      <c r="AK514" s="27"/>
      <c r="AL514" s="27"/>
    </row>
    <row r="515" spans="1:38">
      <c r="A515" s="27"/>
      <c r="B515" s="27"/>
      <c r="C515" s="27"/>
      <c r="D515" s="27"/>
      <c r="E515" s="27"/>
      <c r="F515" s="27"/>
      <c r="G515" s="27"/>
      <c r="H515" s="27"/>
      <c r="I515" s="27"/>
      <c r="J515" s="27"/>
      <c r="K515" s="27"/>
      <c r="L515" s="27"/>
      <c r="M515" s="27"/>
      <c r="N515" s="27"/>
      <c r="O515" s="27"/>
      <c r="P515" s="27"/>
      <c r="Q515" s="27"/>
      <c r="R515" s="80"/>
      <c r="S515" s="27"/>
      <c r="T515" s="27"/>
      <c r="U515" s="27"/>
      <c r="V515" s="27"/>
      <c r="W515" s="27"/>
      <c r="X515" s="27"/>
      <c r="Y515" s="27"/>
      <c r="Z515" s="27"/>
      <c r="AA515" s="27"/>
      <c r="AB515" s="27"/>
      <c r="AC515" s="27"/>
      <c r="AD515" s="27"/>
      <c r="AE515" s="27"/>
      <c r="AF515" s="27"/>
      <c r="AG515" s="27"/>
      <c r="AH515" s="27"/>
      <c r="AI515" s="27"/>
      <c r="AJ515" s="27"/>
      <c r="AK515" s="27"/>
      <c r="AL515" s="27"/>
    </row>
    <row r="516" spans="1:38">
      <c r="A516" s="27"/>
      <c r="B516" s="27"/>
      <c r="C516" s="27"/>
      <c r="D516" s="27"/>
      <c r="E516" s="27"/>
      <c r="F516" s="27"/>
      <c r="G516" s="27"/>
      <c r="H516" s="27"/>
      <c r="I516" s="27"/>
      <c r="J516" s="27"/>
      <c r="K516" s="27"/>
      <c r="L516" s="27"/>
      <c r="M516" s="27"/>
      <c r="N516" s="27"/>
      <c r="O516" s="27"/>
      <c r="P516" s="27"/>
      <c r="Q516" s="27"/>
      <c r="R516" s="80"/>
      <c r="S516" s="27"/>
      <c r="T516" s="27"/>
      <c r="U516" s="27"/>
      <c r="V516" s="27"/>
      <c r="W516" s="27"/>
      <c r="X516" s="27"/>
      <c r="Y516" s="27"/>
      <c r="Z516" s="27"/>
      <c r="AA516" s="27"/>
      <c r="AB516" s="27"/>
      <c r="AC516" s="27"/>
      <c r="AD516" s="27"/>
      <c r="AE516" s="27"/>
      <c r="AF516" s="27"/>
      <c r="AG516" s="27"/>
      <c r="AH516" s="27"/>
      <c r="AI516" s="27"/>
      <c r="AJ516" s="27"/>
      <c r="AK516" s="27"/>
      <c r="AL516" s="27"/>
    </row>
    <row r="517" spans="1:38">
      <c r="A517" s="27"/>
      <c r="B517" s="27"/>
      <c r="C517" s="27"/>
      <c r="D517" s="27"/>
      <c r="E517" s="27"/>
      <c r="F517" s="27"/>
      <c r="G517" s="27"/>
      <c r="H517" s="27"/>
      <c r="I517" s="27"/>
      <c r="J517" s="27"/>
      <c r="K517" s="27"/>
      <c r="L517" s="27"/>
      <c r="M517" s="27"/>
      <c r="N517" s="27"/>
      <c r="O517" s="27"/>
      <c r="P517" s="27"/>
      <c r="Q517" s="27"/>
      <c r="R517" s="80"/>
      <c r="S517" s="27"/>
      <c r="T517" s="27"/>
      <c r="U517" s="27"/>
      <c r="V517" s="27"/>
      <c r="W517" s="27"/>
      <c r="X517" s="27"/>
      <c r="Y517" s="27"/>
      <c r="Z517" s="27"/>
      <c r="AA517" s="27"/>
      <c r="AB517" s="27"/>
      <c r="AC517" s="27"/>
      <c r="AD517" s="27"/>
      <c r="AE517" s="27"/>
      <c r="AF517" s="27"/>
      <c r="AG517" s="27"/>
      <c r="AH517" s="27"/>
      <c r="AI517" s="27"/>
      <c r="AJ517" s="27"/>
      <c r="AK517" s="27"/>
      <c r="AL517" s="27"/>
    </row>
    <row r="518" spans="1:38">
      <c r="A518" s="27"/>
      <c r="B518" s="27"/>
      <c r="C518" s="27"/>
      <c r="D518" s="27"/>
      <c r="E518" s="27"/>
      <c r="F518" s="27"/>
      <c r="G518" s="27"/>
      <c r="H518" s="27"/>
      <c r="I518" s="27"/>
      <c r="J518" s="27"/>
      <c r="K518" s="27"/>
      <c r="L518" s="27"/>
      <c r="M518" s="27"/>
      <c r="N518" s="27"/>
      <c r="O518" s="27"/>
      <c r="P518" s="27"/>
      <c r="Q518" s="27"/>
      <c r="R518" s="80"/>
      <c r="S518" s="27"/>
      <c r="T518" s="27"/>
      <c r="U518" s="27"/>
      <c r="V518" s="27"/>
      <c r="W518" s="27"/>
      <c r="X518" s="27"/>
      <c r="Y518" s="27"/>
      <c r="Z518" s="27"/>
      <c r="AA518" s="27"/>
      <c r="AB518" s="27"/>
      <c r="AC518" s="27"/>
      <c r="AD518" s="27"/>
      <c r="AE518" s="27"/>
      <c r="AF518" s="27"/>
      <c r="AG518" s="27"/>
      <c r="AH518" s="27"/>
      <c r="AI518" s="27"/>
      <c r="AJ518" s="27"/>
      <c r="AK518" s="27"/>
      <c r="AL518" s="27"/>
    </row>
    <row r="519" spans="1:38">
      <c r="A519" s="27"/>
      <c r="B519" s="27"/>
      <c r="C519" s="27"/>
      <c r="D519" s="27"/>
      <c r="E519" s="27"/>
      <c r="F519" s="27"/>
      <c r="G519" s="27"/>
      <c r="H519" s="27"/>
      <c r="I519" s="27"/>
      <c r="J519" s="27"/>
      <c r="K519" s="27"/>
      <c r="L519" s="27"/>
      <c r="M519" s="27"/>
      <c r="N519" s="27"/>
      <c r="O519" s="27"/>
      <c r="P519" s="27"/>
      <c r="Q519" s="27"/>
      <c r="R519" s="80"/>
      <c r="S519" s="27"/>
      <c r="T519" s="27"/>
      <c r="U519" s="27"/>
      <c r="V519" s="27"/>
      <c r="W519" s="27"/>
      <c r="X519" s="27"/>
      <c r="Y519" s="27"/>
      <c r="Z519" s="27"/>
      <c r="AA519" s="27"/>
      <c r="AB519" s="27"/>
      <c r="AC519" s="27"/>
      <c r="AD519" s="27"/>
      <c r="AE519" s="27"/>
      <c r="AF519" s="27"/>
      <c r="AG519" s="27"/>
      <c r="AH519" s="27"/>
      <c r="AI519" s="27"/>
      <c r="AJ519" s="27"/>
      <c r="AK519" s="27"/>
      <c r="AL519" s="27"/>
    </row>
    <row r="520" spans="1:38">
      <c r="A520" s="27"/>
      <c r="B520" s="27"/>
      <c r="C520" s="27"/>
      <c r="D520" s="27"/>
      <c r="E520" s="27"/>
      <c r="F520" s="27"/>
      <c r="G520" s="27"/>
      <c r="H520" s="27"/>
      <c r="I520" s="27"/>
      <c r="J520" s="27"/>
      <c r="K520" s="27"/>
      <c r="L520" s="27"/>
      <c r="M520" s="27"/>
      <c r="N520" s="27"/>
      <c r="O520" s="27"/>
      <c r="P520" s="27"/>
      <c r="Q520" s="27"/>
      <c r="R520" s="80"/>
      <c r="S520" s="27"/>
      <c r="T520" s="27"/>
      <c r="U520" s="27"/>
      <c r="V520" s="27"/>
      <c r="W520" s="27"/>
      <c r="X520" s="27"/>
      <c r="Y520" s="27"/>
      <c r="Z520" s="27"/>
      <c r="AA520" s="27"/>
      <c r="AB520" s="27"/>
      <c r="AC520" s="27"/>
      <c r="AD520" s="27"/>
      <c r="AE520" s="27"/>
      <c r="AF520" s="27"/>
      <c r="AG520" s="27"/>
      <c r="AH520" s="27"/>
      <c r="AI520" s="27"/>
      <c r="AJ520" s="27"/>
      <c r="AK520" s="27"/>
      <c r="AL520" s="27"/>
    </row>
    <row r="521" spans="1:38">
      <c r="A521" s="27"/>
      <c r="B521" s="27"/>
      <c r="C521" s="27"/>
      <c r="D521" s="27"/>
      <c r="E521" s="27"/>
      <c r="F521" s="27"/>
      <c r="G521" s="27"/>
      <c r="H521" s="27"/>
      <c r="I521" s="27"/>
      <c r="J521" s="27"/>
      <c r="K521" s="27"/>
      <c r="L521" s="27"/>
      <c r="M521" s="27"/>
      <c r="N521" s="27"/>
      <c r="O521" s="27"/>
      <c r="P521" s="27"/>
      <c r="Q521" s="27"/>
      <c r="R521" s="80"/>
      <c r="S521" s="27"/>
      <c r="T521" s="27"/>
      <c r="U521" s="27"/>
      <c r="V521" s="27"/>
      <c r="W521" s="27"/>
      <c r="X521" s="27"/>
      <c r="Y521" s="27"/>
      <c r="Z521" s="27"/>
      <c r="AA521" s="27"/>
      <c r="AB521" s="27"/>
      <c r="AC521" s="27"/>
      <c r="AD521" s="27"/>
      <c r="AE521" s="27"/>
      <c r="AF521" s="27"/>
      <c r="AG521" s="27"/>
      <c r="AH521" s="27"/>
      <c r="AI521" s="27"/>
      <c r="AJ521" s="27"/>
      <c r="AK521" s="27"/>
      <c r="AL521" s="27"/>
    </row>
    <row r="522" spans="1:38">
      <c r="A522" s="27"/>
      <c r="B522" s="27"/>
      <c r="C522" s="27"/>
      <c r="D522" s="27"/>
      <c r="E522" s="27"/>
      <c r="F522" s="27"/>
      <c r="G522" s="27"/>
      <c r="H522" s="27"/>
      <c r="I522" s="27"/>
      <c r="J522" s="27"/>
      <c r="K522" s="27"/>
      <c r="L522" s="27"/>
      <c r="M522" s="27"/>
      <c r="N522" s="27"/>
      <c r="O522" s="27"/>
      <c r="P522" s="27"/>
      <c r="Q522" s="27"/>
      <c r="R522" s="80"/>
      <c r="S522" s="27"/>
      <c r="T522" s="27"/>
      <c r="U522" s="27"/>
      <c r="V522" s="27"/>
      <c r="W522" s="27"/>
      <c r="X522" s="27"/>
      <c r="Y522" s="27"/>
      <c r="Z522" s="27"/>
      <c r="AA522" s="27"/>
      <c r="AB522" s="27"/>
      <c r="AC522" s="27"/>
      <c r="AD522" s="27"/>
      <c r="AE522" s="27"/>
      <c r="AF522" s="27"/>
      <c r="AG522" s="27"/>
      <c r="AH522" s="27"/>
      <c r="AI522" s="27"/>
      <c r="AJ522" s="27"/>
      <c r="AK522" s="27"/>
      <c r="AL522" s="27"/>
    </row>
    <row r="523" spans="1:38">
      <c r="A523" s="27"/>
      <c r="B523" s="27"/>
      <c r="C523" s="27"/>
      <c r="D523" s="27"/>
      <c r="E523" s="27"/>
      <c r="F523" s="27"/>
      <c r="G523" s="27"/>
      <c r="H523" s="27"/>
      <c r="I523" s="27"/>
      <c r="J523" s="27"/>
      <c r="K523" s="27"/>
      <c r="L523" s="27"/>
      <c r="M523" s="27"/>
      <c r="N523" s="27"/>
      <c r="O523" s="27"/>
      <c r="P523" s="27"/>
      <c r="Q523" s="27"/>
      <c r="R523" s="80"/>
      <c r="S523" s="27"/>
      <c r="T523" s="27"/>
      <c r="U523" s="27"/>
      <c r="V523" s="27"/>
      <c r="W523" s="27"/>
      <c r="X523" s="27"/>
      <c r="Y523" s="27"/>
      <c r="Z523" s="27"/>
      <c r="AA523" s="27"/>
      <c r="AB523" s="27"/>
      <c r="AC523" s="27"/>
      <c r="AD523" s="27"/>
      <c r="AE523" s="27"/>
      <c r="AF523" s="27"/>
      <c r="AG523" s="27"/>
      <c r="AH523" s="27"/>
      <c r="AI523" s="27"/>
      <c r="AJ523" s="27"/>
      <c r="AK523" s="27"/>
      <c r="AL523" s="27"/>
    </row>
    <row r="524" spans="1:38">
      <c r="A524" s="27"/>
      <c r="B524" s="27"/>
      <c r="C524" s="27"/>
      <c r="D524" s="27"/>
      <c r="E524" s="27"/>
      <c r="F524" s="27"/>
      <c r="G524" s="27"/>
      <c r="H524" s="27"/>
      <c r="I524" s="27"/>
      <c r="J524" s="27"/>
      <c r="K524" s="27"/>
      <c r="L524" s="27"/>
      <c r="M524" s="27"/>
      <c r="N524" s="27"/>
      <c r="O524" s="27"/>
      <c r="P524" s="27"/>
      <c r="Q524" s="27"/>
      <c r="R524" s="80"/>
      <c r="S524" s="27"/>
      <c r="T524" s="27"/>
      <c r="U524" s="27"/>
      <c r="V524" s="27"/>
      <c r="W524" s="27"/>
      <c r="X524" s="27"/>
      <c r="Y524" s="27"/>
      <c r="Z524" s="27"/>
      <c r="AA524" s="27"/>
      <c r="AB524" s="27"/>
      <c r="AC524" s="27"/>
      <c r="AD524" s="27"/>
      <c r="AE524" s="27"/>
      <c r="AF524" s="27"/>
      <c r="AG524" s="27"/>
      <c r="AH524" s="27"/>
      <c r="AI524" s="27"/>
      <c r="AJ524" s="27"/>
      <c r="AK524" s="27"/>
      <c r="AL524" s="27"/>
    </row>
    <row r="525" spans="1:38">
      <c r="A525" s="27"/>
      <c r="B525" s="27"/>
      <c r="C525" s="27"/>
      <c r="D525" s="27"/>
      <c r="E525" s="27"/>
      <c r="F525" s="27"/>
      <c r="G525" s="27"/>
      <c r="H525" s="27"/>
      <c r="I525" s="27"/>
      <c r="J525" s="27"/>
      <c r="K525" s="27"/>
      <c r="L525" s="27"/>
      <c r="M525" s="27"/>
      <c r="N525" s="27"/>
      <c r="O525" s="27"/>
      <c r="P525" s="27"/>
      <c r="Q525" s="27"/>
      <c r="R525" s="80"/>
      <c r="S525" s="27"/>
      <c r="T525" s="27"/>
      <c r="U525" s="27"/>
      <c r="V525" s="27"/>
      <c r="W525" s="27"/>
      <c r="X525" s="27"/>
      <c r="Y525" s="27"/>
      <c r="Z525" s="27"/>
      <c r="AA525" s="27"/>
      <c r="AB525" s="27"/>
      <c r="AC525" s="27"/>
      <c r="AD525" s="27"/>
      <c r="AE525" s="27"/>
      <c r="AF525" s="27"/>
      <c r="AG525" s="27"/>
      <c r="AH525" s="27"/>
      <c r="AI525" s="27"/>
      <c r="AJ525" s="27"/>
      <c r="AK525" s="27"/>
      <c r="AL525" s="27"/>
    </row>
    <row r="526" spans="1:38">
      <c r="A526" s="27"/>
      <c r="B526" s="27"/>
      <c r="C526" s="27"/>
      <c r="D526" s="27"/>
      <c r="E526" s="27"/>
      <c r="F526" s="27"/>
      <c r="G526" s="27"/>
      <c r="H526" s="27"/>
      <c r="I526" s="27"/>
      <c r="J526" s="27"/>
      <c r="K526" s="27"/>
      <c r="L526" s="27"/>
      <c r="M526" s="27"/>
      <c r="N526" s="27"/>
      <c r="O526" s="27"/>
      <c r="P526" s="27"/>
      <c r="Q526" s="27"/>
      <c r="R526" s="80"/>
      <c r="S526" s="27"/>
      <c r="T526" s="27"/>
      <c r="U526" s="27"/>
      <c r="V526" s="27"/>
      <c r="W526" s="27"/>
      <c r="X526" s="27"/>
      <c r="Y526" s="27"/>
      <c r="Z526" s="27"/>
      <c r="AA526" s="27"/>
      <c r="AB526" s="27"/>
      <c r="AC526" s="27"/>
      <c r="AD526" s="27"/>
      <c r="AE526" s="27"/>
      <c r="AF526" s="27"/>
      <c r="AG526" s="27"/>
      <c r="AH526" s="27"/>
      <c r="AI526" s="27"/>
      <c r="AJ526" s="27"/>
      <c r="AK526" s="27"/>
      <c r="AL526" s="27"/>
    </row>
    <row r="527" spans="1:38">
      <c r="A527" s="27"/>
      <c r="B527" s="27"/>
      <c r="C527" s="27"/>
      <c r="D527" s="27"/>
      <c r="E527" s="27"/>
      <c r="F527" s="27"/>
      <c r="G527" s="27"/>
      <c r="H527" s="27"/>
      <c r="I527" s="27"/>
      <c r="J527" s="27"/>
      <c r="K527" s="27"/>
      <c r="L527" s="27"/>
      <c r="M527" s="27"/>
      <c r="N527" s="27"/>
      <c r="O527" s="27"/>
      <c r="P527" s="27"/>
      <c r="Q527" s="27"/>
      <c r="R527" s="80"/>
      <c r="S527" s="27"/>
      <c r="T527" s="27"/>
      <c r="U527" s="27"/>
      <c r="V527" s="27"/>
      <c r="W527" s="27"/>
      <c r="X527" s="27"/>
      <c r="Y527" s="27"/>
      <c r="Z527" s="27"/>
      <c r="AA527" s="27"/>
      <c r="AB527" s="27"/>
      <c r="AC527" s="27"/>
      <c r="AD527" s="27"/>
      <c r="AE527" s="27"/>
      <c r="AF527" s="27"/>
      <c r="AG527" s="27"/>
      <c r="AH527" s="27"/>
      <c r="AI527" s="27"/>
      <c r="AJ527" s="27"/>
      <c r="AK527" s="27"/>
      <c r="AL527" s="27"/>
    </row>
    <row r="528" spans="1:38">
      <c r="A528" s="27"/>
      <c r="B528" s="27"/>
      <c r="C528" s="27"/>
      <c r="D528" s="27"/>
      <c r="E528" s="27"/>
      <c r="F528" s="27"/>
      <c r="G528" s="27"/>
      <c r="H528" s="27"/>
      <c r="I528" s="27"/>
      <c r="J528" s="27"/>
      <c r="K528" s="27"/>
      <c r="L528" s="27"/>
      <c r="M528" s="27"/>
      <c r="N528" s="27"/>
      <c r="O528" s="27"/>
      <c r="P528" s="27"/>
      <c r="Q528" s="27"/>
      <c r="R528" s="80"/>
      <c r="S528" s="27"/>
      <c r="T528" s="27"/>
      <c r="U528" s="27"/>
      <c r="V528" s="27"/>
      <c r="W528" s="27"/>
      <c r="X528" s="27"/>
      <c r="Y528" s="27"/>
      <c r="Z528" s="27"/>
      <c r="AA528" s="27"/>
      <c r="AB528" s="27"/>
      <c r="AC528" s="27"/>
      <c r="AD528" s="27"/>
      <c r="AE528" s="27"/>
      <c r="AF528" s="27"/>
      <c r="AG528" s="27"/>
      <c r="AH528" s="27"/>
      <c r="AI528" s="27"/>
      <c r="AJ528" s="27"/>
      <c r="AK528" s="27"/>
      <c r="AL528" s="27"/>
    </row>
    <row r="529" spans="1:38">
      <c r="A529" s="27"/>
      <c r="B529" s="27"/>
      <c r="C529" s="27"/>
      <c r="D529" s="27"/>
      <c r="E529" s="27"/>
      <c r="F529" s="27"/>
      <c r="G529" s="27"/>
      <c r="H529" s="27"/>
      <c r="I529" s="27"/>
      <c r="J529" s="27"/>
      <c r="K529" s="27"/>
      <c r="L529" s="27"/>
      <c r="M529" s="27"/>
      <c r="N529" s="27"/>
      <c r="O529" s="27"/>
      <c r="P529" s="27"/>
      <c r="Q529" s="27"/>
      <c r="R529" s="80"/>
      <c r="S529" s="27"/>
      <c r="T529" s="27"/>
      <c r="U529" s="27"/>
      <c r="V529" s="27"/>
      <c r="W529" s="27"/>
      <c r="X529" s="27"/>
      <c r="Y529" s="27"/>
      <c r="Z529" s="27"/>
      <c r="AA529" s="27"/>
      <c r="AB529" s="27"/>
      <c r="AC529" s="27"/>
      <c r="AD529" s="27"/>
      <c r="AE529" s="27"/>
      <c r="AF529" s="27"/>
      <c r="AG529" s="27"/>
      <c r="AH529" s="27"/>
      <c r="AI529" s="27"/>
      <c r="AJ529" s="27"/>
      <c r="AK529" s="27"/>
      <c r="AL529" s="27"/>
    </row>
    <row r="530" spans="1:38">
      <c r="A530" s="27"/>
      <c r="B530" s="27"/>
      <c r="C530" s="27"/>
      <c r="D530" s="27"/>
      <c r="E530" s="27"/>
      <c r="F530" s="27"/>
      <c r="G530" s="27"/>
      <c r="H530" s="27"/>
      <c r="I530" s="27"/>
      <c r="J530" s="27"/>
      <c r="K530" s="27"/>
      <c r="L530" s="27"/>
      <c r="M530" s="27"/>
      <c r="N530" s="27"/>
      <c r="O530" s="27"/>
      <c r="P530" s="27"/>
      <c r="Q530" s="27"/>
      <c r="R530" s="80"/>
      <c r="S530" s="27"/>
      <c r="T530" s="27"/>
      <c r="U530" s="27"/>
      <c r="V530" s="27"/>
      <c r="W530" s="27"/>
      <c r="X530" s="27"/>
      <c r="Y530" s="27"/>
      <c r="Z530" s="27"/>
      <c r="AA530" s="27"/>
      <c r="AB530" s="27"/>
      <c r="AC530" s="27"/>
      <c r="AD530" s="27"/>
      <c r="AE530" s="27"/>
      <c r="AF530" s="27"/>
      <c r="AG530" s="27"/>
      <c r="AH530" s="27"/>
      <c r="AI530" s="27"/>
      <c r="AJ530" s="27"/>
      <c r="AK530" s="27"/>
      <c r="AL530" s="27"/>
    </row>
    <row r="531" spans="1:38">
      <c r="A531" s="27"/>
      <c r="B531" s="27"/>
      <c r="C531" s="27"/>
      <c r="D531" s="27"/>
      <c r="E531" s="27"/>
      <c r="F531" s="27"/>
      <c r="G531" s="27"/>
      <c r="H531" s="27"/>
      <c r="I531" s="27"/>
      <c r="J531" s="27"/>
      <c r="K531" s="27"/>
      <c r="L531" s="27"/>
      <c r="M531" s="27"/>
      <c r="N531" s="27"/>
      <c r="O531" s="27"/>
      <c r="P531" s="27"/>
      <c r="Q531" s="27"/>
      <c r="R531" s="80"/>
      <c r="S531" s="27"/>
      <c r="T531" s="27"/>
      <c r="U531" s="27"/>
      <c r="V531" s="27"/>
      <c r="W531" s="27"/>
      <c r="X531" s="27"/>
      <c r="Y531" s="27"/>
      <c r="Z531" s="27"/>
      <c r="AA531" s="27"/>
      <c r="AB531" s="27"/>
      <c r="AC531" s="27"/>
      <c r="AD531" s="27"/>
      <c r="AE531" s="27"/>
      <c r="AF531" s="27"/>
      <c r="AG531" s="27"/>
      <c r="AH531" s="27"/>
      <c r="AI531" s="27"/>
      <c r="AJ531" s="27"/>
      <c r="AK531" s="27"/>
      <c r="AL531" s="27"/>
    </row>
    <row r="532" spans="1:38">
      <c r="A532" s="27"/>
      <c r="B532" s="27"/>
      <c r="C532" s="27"/>
      <c r="D532" s="27"/>
      <c r="E532" s="27"/>
      <c r="F532" s="27"/>
      <c r="G532" s="27"/>
      <c r="H532" s="27"/>
      <c r="I532" s="27"/>
      <c r="J532" s="27"/>
      <c r="K532" s="27"/>
      <c r="L532" s="27"/>
      <c r="M532" s="27"/>
      <c r="N532" s="27"/>
      <c r="O532" s="27"/>
      <c r="P532" s="27"/>
      <c r="Q532" s="27"/>
      <c r="R532" s="80"/>
      <c r="S532" s="27"/>
      <c r="T532" s="27"/>
      <c r="U532" s="27"/>
      <c r="V532" s="27"/>
      <c r="W532" s="27"/>
      <c r="X532" s="27"/>
      <c r="Y532" s="27"/>
      <c r="Z532" s="27"/>
      <c r="AA532" s="27"/>
      <c r="AB532" s="27"/>
      <c r="AC532" s="27"/>
      <c r="AD532" s="27"/>
      <c r="AE532" s="27"/>
      <c r="AF532" s="27"/>
      <c r="AG532" s="27"/>
      <c r="AH532" s="27"/>
      <c r="AI532" s="27"/>
      <c r="AJ532" s="27"/>
      <c r="AK532" s="27"/>
      <c r="AL532" s="27"/>
    </row>
    <row r="533" spans="1:38">
      <c r="A533" s="27"/>
      <c r="B533" s="27"/>
      <c r="C533" s="27"/>
      <c r="D533" s="27"/>
      <c r="E533" s="27"/>
      <c r="F533" s="27"/>
      <c r="G533" s="27"/>
      <c r="H533" s="27"/>
      <c r="I533" s="27"/>
      <c r="J533" s="27"/>
      <c r="K533" s="27"/>
      <c r="L533" s="27"/>
      <c r="M533" s="27"/>
      <c r="N533" s="27"/>
      <c r="O533" s="27"/>
      <c r="P533" s="27"/>
      <c r="Q533" s="27"/>
      <c r="R533" s="80"/>
      <c r="S533" s="27"/>
      <c r="T533" s="27"/>
      <c r="U533" s="27"/>
      <c r="V533" s="27"/>
      <c r="W533" s="27"/>
      <c r="X533" s="27"/>
      <c r="Y533" s="27"/>
      <c r="Z533" s="27"/>
      <c r="AA533" s="27"/>
      <c r="AB533" s="27"/>
      <c r="AC533" s="27"/>
      <c r="AD533" s="27"/>
      <c r="AE533" s="27"/>
      <c r="AF533" s="27"/>
      <c r="AG533" s="27"/>
      <c r="AH533" s="27"/>
      <c r="AI533" s="27"/>
      <c r="AJ533" s="27"/>
      <c r="AK533" s="27"/>
      <c r="AL533" s="27"/>
    </row>
    <row r="534" spans="1:38">
      <c r="A534" s="27"/>
      <c r="B534" s="27"/>
      <c r="C534" s="27"/>
      <c r="D534" s="27"/>
      <c r="E534" s="27"/>
      <c r="F534" s="27"/>
      <c r="G534" s="27"/>
      <c r="H534" s="27"/>
      <c r="I534" s="27"/>
      <c r="J534" s="27"/>
      <c r="K534" s="27"/>
      <c r="L534" s="27"/>
      <c r="M534" s="27"/>
      <c r="N534" s="27"/>
      <c r="O534" s="27"/>
      <c r="P534" s="27"/>
      <c r="Q534" s="27"/>
      <c r="R534" s="80"/>
      <c r="S534" s="27"/>
      <c r="T534" s="27"/>
      <c r="U534" s="27"/>
      <c r="V534" s="27"/>
      <c r="W534" s="27"/>
      <c r="X534" s="27"/>
      <c r="Y534" s="27"/>
      <c r="Z534" s="27"/>
      <c r="AA534" s="27"/>
      <c r="AB534" s="27"/>
      <c r="AC534" s="27"/>
      <c r="AD534" s="27"/>
      <c r="AE534" s="27"/>
      <c r="AF534" s="27"/>
      <c r="AG534" s="27"/>
      <c r="AH534" s="27"/>
      <c r="AI534" s="27"/>
      <c r="AJ534" s="27"/>
      <c r="AK534" s="27"/>
      <c r="AL534" s="27"/>
    </row>
    <row r="535" spans="1:38">
      <c r="A535" s="27"/>
      <c r="B535" s="27"/>
      <c r="C535" s="27"/>
      <c r="D535" s="27"/>
      <c r="E535" s="27"/>
      <c r="F535" s="27"/>
      <c r="G535" s="27"/>
      <c r="H535" s="27"/>
      <c r="I535" s="27"/>
      <c r="J535" s="27"/>
      <c r="K535" s="27"/>
      <c r="L535" s="27"/>
      <c r="M535" s="27"/>
      <c r="N535" s="27"/>
      <c r="O535" s="27"/>
      <c r="P535" s="27"/>
      <c r="Q535" s="27"/>
      <c r="R535" s="80"/>
      <c r="S535" s="27"/>
      <c r="T535" s="27"/>
      <c r="U535" s="27"/>
      <c r="V535" s="27"/>
      <c r="W535" s="27"/>
      <c r="X535" s="27"/>
      <c r="Y535" s="27"/>
      <c r="Z535" s="27"/>
      <c r="AA535" s="27"/>
      <c r="AB535" s="27"/>
      <c r="AC535" s="27"/>
      <c r="AD535" s="27"/>
      <c r="AE535" s="27"/>
      <c r="AF535" s="27"/>
      <c r="AG535" s="27"/>
      <c r="AH535" s="27"/>
      <c r="AI535" s="27"/>
      <c r="AJ535" s="27"/>
      <c r="AK535" s="27"/>
      <c r="AL535" s="27"/>
    </row>
    <row r="536" spans="1:38">
      <c r="A536" s="27"/>
      <c r="B536" s="27"/>
      <c r="C536" s="27"/>
      <c r="D536" s="27"/>
      <c r="E536" s="27"/>
      <c r="F536" s="27"/>
      <c r="G536" s="27"/>
      <c r="H536" s="27"/>
      <c r="I536" s="27"/>
      <c r="J536" s="27"/>
      <c r="K536" s="27"/>
      <c r="L536" s="27"/>
      <c r="M536" s="27"/>
      <c r="N536" s="27"/>
      <c r="O536" s="27"/>
      <c r="P536" s="27"/>
      <c r="Q536" s="27"/>
      <c r="R536" s="80"/>
      <c r="S536" s="27"/>
      <c r="T536" s="27"/>
      <c r="U536" s="27"/>
      <c r="V536" s="27"/>
      <c r="W536" s="27"/>
      <c r="X536" s="27"/>
      <c r="Y536" s="27"/>
      <c r="Z536" s="27"/>
      <c r="AA536" s="27"/>
      <c r="AB536" s="27"/>
      <c r="AC536" s="27"/>
      <c r="AD536" s="27"/>
      <c r="AE536" s="27"/>
      <c r="AF536" s="27"/>
      <c r="AG536" s="27"/>
      <c r="AH536" s="27"/>
      <c r="AI536" s="27"/>
      <c r="AJ536" s="27"/>
      <c r="AK536" s="27"/>
      <c r="AL536" s="27"/>
    </row>
    <row r="537" spans="1:38">
      <c r="A537" s="27"/>
      <c r="B537" s="27"/>
      <c r="C537" s="27"/>
      <c r="D537" s="27"/>
      <c r="E537" s="27"/>
      <c r="F537" s="27"/>
      <c r="G537" s="27"/>
      <c r="H537" s="27"/>
      <c r="I537" s="27"/>
      <c r="J537" s="27"/>
      <c r="K537" s="27"/>
      <c r="L537" s="27"/>
      <c r="M537" s="27"/>
      <c r="N537" s="27"/>
      <c r="O537" s="27"/>
      <c r="P537" s="27"/>
      <c r="Q537" s="27"/>
      <c r="R537" s="80"/>
      <c r="S537" s="27"/>
      <c r="T537" s="27"/>
      <c r="U537" s="27"/>
      <c r="V537" s="27"/>
      <c r="W537" s="27"/>
      <c r="X537" s="27"/>
      <c r="Y537" s="27"/>
      <c r="Z537" s="27"/>
      <c r="AA537" s="27"/>
      <c r="AB537" s="27"/>
      <c r="AC537" s="27"/>
      <c r="AD537" s="27"/>
      <c r="AE537" s="27"/>
      <c r="AF537" s="27"/>
      <c r="AG537" s="27"/>
      <c r="AH537" s="27"/>
      <c r="AI537" s="27"/>
      <c r="AJ537" s="27"/>
      <c r="AK537" s="27"/>
      <c r="AL537" s="27"/>
    </row>
    <row r="538" spans="1:38">
      <c r="A538" s="27"/>
      <c r="B538" s="27"/>
      <c r="C538" s="27"/>
      <c r="D538" s="27"/>
      <c r="E538" s="27"/>
      <c r="F538" s="27"/>
      <c r="G538" s="27"/>
      <c r="H538" s="27"/>
      <c r="I538" s="27"/>
      <c r="J538" s="27"/>
      <c r="K538" s="27"/>
      <c r="L538" s="27"/>
      <c r="M538" s="27"/>
      <c r="N538" s="27"/>
      <c r="O538" s="27"/>
      <c r="P538" s="27"/>
      <c r="Q538" s="27"/>
      <c r="R538" s="80"/>
      <c r="S538" s="27"/>
      <c r="T538" s="27"/>
      <c r="U538" s="27"/>
      <c r="V538" s="27"/>
      <c r="W538" s="27"/>
      <c r="X538" s="27"/>
      <c r="Y538" s="27"/>
      <c r="Z538" s="27"/>
      <c r="AA538" s="27"/>
      <c r="AB538" s="27"/>
      <c r="AC538" s="27"/>
      <c r="AD538" s="27"/>
      <c r="AE538" s="27"/>
      <c r="AF538" s="27"/>
      <c r="AG538" s="27"/>
      <c r="AH538" s="27"/>
      <c r="AI538" s="27"/>
      <c r="AJ538" s="27"/>
      <c r="AK538" s="27"/>
      <c r="AL538" s="27"/>
    </row>
    <row r="539" spans="1:38">
      <c r="A539" s="27"/>
      <c r="B539" s="27"/>
      <c r="C539" s="27"/>
      <c r="D539" s="27"/>
      <c r="E539" s="27"/>
      <c r="F539" s="27"/>
      <c r="G539" s="27"/>
      <c r="H539" s="27"/>
      <c r="I539" s="27"/>
      <c r="J539" s="27"/>
      <c r="K539" s="27"/>
      <c r="L539" s="27"/>
      <c r="M539" s="27"/>
      <c r="N539" s="27"/>
      <c r="O539" s="27"/>
      <c r="P539" s="27"/>
      <c r="Q539" s="27"/>
      <c r="R539" s="80"/>
      <c r="S539" s="27"/>
      <c r="T539" s="27"/>
      <c r="U539" s="27"/>
      <c r="V539" s="27"/>
      <c r="W539" s="27"/>
      <c r="X539" s="27"/>
      <c r="Y539" s="27"/>
      <c r="Z539" s="27"/>
      <c r="AA539" s="27"/>
      <c r="AB539" s="27"/>
      <c r="AC539" s="27"/>
      <c r="AD539" s="27"/>
      <c r="AE539" s="27"/>
      <c r="AF539" s="27"/>
      <c r="AG539" s="27"/>
      <c r="AH539" s="27"/>
      <c r="AI539" s="27"/>
      <c r="AJ539" s="27"/>
      <c r="AK539" s="27"/>
      <c r="AL539" s="27"/>
    </row>
    <row r="540" spans="1:38">
      <c r="A540" s="27"/>
      <c r="B540" s="27"/>
      <c r="C540" s="27"/>
      <c r="D540" s="27"/>
      <c r="E540" s="27"/>
      <c r="F540" s="27"/>
      <c r="G540" s="27"/>
      <c r="H540" s="27"/>
      <c r="I540" s="27"/>
      <c r="J540" s="27"/>
      <c r="K540" s="27"/>
      <c r="L540" s="27"/>
      <c r="M540" s="27"/>
      <c r="N540" s="27"/>
      <c r="O540" s="27"/>
      <c r="P540" s="27"/>
      <c r="Q540" s="27"/>
      <c r="R540" s="80"/>
      <c r="S540" s="27"/>
      <c r="T540" s="27"/>
      <c r="U540" s="27"/>
      <c r="V540" s="27"/>
      <c r="W540" s="27"/>
      <c r="X540" s="27"/>
      <c r="Y540" s="27"/>
      <c r="Z540" s="27"/>
      <c r="AA540" s="27"/>
      <c r="AB540" s="27"/>
      <c r="AC540" s="27"/>
      <c r="AD540" s="27"/>
      <c r="AE540" s="27"/>
      <c r="AF540" s="27"/>
      <c r="AG540" s="27"/>
      <c r="AH540" s="27"/>
      <c r="AI540" s="27"/>
      <c r="AJ540" s="27"/>
      <c r="AK540" s="27"/>
      <c r="AL540" s="27"/>
    </row>
    <row r="541" spans="1:38">
      <c r="A541" s="27"/>
      <c r="B541" s="27"/>
      <c r="C541" s="27"/>
      <c r="D541" s="27"/>
      <c r="E541" s="27"/>
      <c r="F541" s="27"/>
      <c r="G541" s="27"/>
      <c r="H541" s="27"/>
      <c r="I541" s="27"/>
      <c r="J541" s="27"/>
      <c r="K541" s="27"/>
      <c r="L541" s="27"/>
      <c r="M541" s="27"/>
      <c r="N541" s="27"/>
      <c r="O541" s="27"/>
      <c r="P541" s="27"/>
      <c r="Q541" s="27"/>
      <c r="R541" s="80"/>
      <c r="S541" s="27"/>
      <c r="T541" s="27"/>
      <c r="U541" s="27"/>
      <c r="V541" s="27"/>
      <c r="W541" s="27"/>
      <c r="X541" s="27"/>
      <c r="Y541" s="27"/>
      <c r="Z541" s="27"/>
      <c r="AA541" s="27"/>
      <c r="AB541" s="27"/>
      <c r="AC541" s="27"/>
      <c r="AD541" s="27"/>
      <c r="AE541" s="27"/>
      <c r="AF541" s="27"/>
      <c r="AG541" s="27"/>
      <c r="AH541" s="27"/>
      <c r="AI541" s="27"/>
      <c r="AJ541" s="27"/>
      <c r="AK541" s="27"/>
      <c r="AL541" s="27"/>
    </row>
    <row r="542" spans="1:38">
      <c r="A542" s="27"/>
      <c r="B542" s="27"/>
      <c r="C542" s="27"/>
      <c r="D542" s="27"/>
      <c r="E542" s="27"/>
      <c r="F542" s="27"/>
      <c r="G542" s="27"/>
      <c r="H542" s="27"/>
      <c r="I542" s="27"/>
      <c r="J542" s="27"/>
      <c r="K542" s="27"/>
      <c r="L542" s="27"/>
      <c r="M542" s="27"/>
      <c r="N542" s="27"/>
      <c r="O542" s="27"/>
      <c r="P542" s="27"/>
      <c r="Q542" s="27"/>
      <c r="R542" s="80"/>
      <c r="S542" s="27"/>
      <c r="T542" s="27"/>
      <c r="U542" s="27"/>
      <c r="V542" s="27"/>
      <c r="W542" s="27"/>
      <c r="X542" s="27"/>
      <c r="Y542" s="27"/>
      <c r="Z542" s="27"/>
      <c r="AA542" s="27"/>
      <c r="AB542" s="27"/>
      <c r="AC542" s="27"/>
      <c r="AD542" s="27"/>
      <c r="AE542" s="27"/>
      <c r="AF542" s="27"/>
      <c r="AG542" s="27"/>
      <c r="AH542" s="27"/>
      <c r="AI542" s="27"/>
      <c r="AJ542" s="27"/>
      <c r="AK542" s="27"/>
      <c r="AL542" s="27"/>
    </row>
    <row r="543" spans="1:38">
      <c r="A543" s="27"/>
      <c r="B543" s="27"/>
      <c r="C543" s="27"/>
      <c r="D543" s="27"/>
      <c r="E543" s="27"/>
      <c r="F543" s="27"/>
      <c r="G543" s="27"/>
      <c r="H543" s="27"/>
      <c r="I543" s="27"/>
      <c r="J543" s="27"/>
      <c r="K543" s="27"/>
      <c r="L543" s="27"/>
      <c r="M543" s="27"/>
      <c r="N543" s="27"/>
      <c r="O543" s="27"/>
      <c r="P543" s="27"/>
      <c r="Q543" s="27"/>
      <c r="R543" s="80"/>
      <c r="S543" s="27"/>
      <c r="T543" s="27"/>
      <c r="U543" s="27"/>
      <c r="V543" s="27"/>
      <c r="W543" s="27"/>
      <c r="X543" s="27"/>
      <c r="Y543" s="27"/>
      <c r="Z543" s="27"/>
      <c r="AA543" s="27"/>
      <c r="AB543" s="27"/>
      <c r="AC543" s="27"/>
      <c r="AD543" s="27"/>
      <c r="AE543" s="27"/>
      <c r="AF543" s="27"/>
      <c r="AG543" s="27"/>
      <c r="AH543" s="27"/>
      <c r="AI543" s="27"/>
      <c r="AJ543" s="27"/>
      <c r="AK543" s="27"/>
      <c r="AL543" s="27"/>
    </row>
    <row r="544" spans="1:38">
      <c r="A544" s="27"/>
      <c r="B544" s="27"/>
      <c r="C544" s="27"/>
      <c r="D544" s="27"/>
      <c r="E544" s="27"/>
      <c r="F544" s="27"/>
      <c r="G544" s="27"/>
      <c r="H544" s="27"/>
      <c r="I544" s="27"/>
      <c r="J544" s="27"/>
      <c r="K544" s="27"/>
      <c r="L544" s="27"/>
      <c r="M544" s="27"/>
      <c r="N544" s="27"/>
      <c r="O544" s="27"/>
      <c r="P544" s="27"/>
      <c r="Q544" s="27"/>
      <c r="R544" s="80"/>
      <c r="S544" s="27"/>
      <c r="T544" s="27"/>
      <c r="U544" s="27"/>
      <c r="V544" s="27"/>
      <c r="W544" s="27"/>
      <c r="X544" s="27"/>
      <c r="Y544" s="27"/>
      <c r="Z544" s="27"/>
      <c r="AA544" s="27"/>
      <c r="AB544" s="27"/>
      <c r="AC544" s="27"/>
      <c r="AD544" s="27"/>
      <c r="AE544" s="27"/>
      <c r="AF544" s="27"/>
      <c r="AG544" s="27"/>
      <c r="AH544" s="27"/>
      <c r="AI544" s="27"/>
      <c r="AJ544" s="27"/>
      <c r="AK544" s="27"/>
      <c r="AL544" s="27"/>
    </row>
    <row r="545" spans="1:38">
      <c r="A545" s="27"/>
      <c r="B545" s="27"/>
      <c r="C545" s="27"/>
      <c r="D545" s="27"/>
      <c r="E545" s="27"/>
      <c r="F545" s="27"/>
      <c r="G545" s="27"/>
      <c r="H545" s="27"/>
      <c r="I545" s="27"/>
      <c r="J545" s="27"/>
      <c r="K545" s="27"/>
      <c r="L545" s="27"/>
      <c r="M545" s="27"/>
      <c r="N545" s="27"/>
      <c r="O545" s="27"/>
      <c r="P545" s="27"/>
      <c r="Q545" s="27"/>
      <c r="R545" s="80"/>
      <c r="S545" s="27"/>
      <c r="T545" s="27"/>
      <c r="U545" s="27"/>
      <c r="V545" s="27"/>
      <c r="W545" s="27"/>
      <c r="X545" s="27"/>
      <c r="Y545" s="27"/>
      <c r="Z545" s="27"/>
      <c r="AA545" s="27"/>
      <c r="AB545" s="27"/>
      <c r="AC545" s="27"/>
      <c r="AD545" s="27"/>
      <c r="AE545" s="27"/>
      <c r="AF545" s="27"/>
      <c r="AG545" s="27"/>
      <c r="AH545" s="27"/>
      <c r="AI545" s="27"/>
      <c r="AJ545" s="27"/>
      <c r="AK545" s="27"/>
      <c r="AL545" s="27"/>
    </row>
    <row r="546" spans="1:38">
      <c r="A546" s="27"/>
      <c r="B546" s="27"/>
      <c r="C546" s="27"/>
      <c r="D546" s="27"/>
      <c r="E546" s="27"/>
      <c r="F546" s="27"/>
      <c r="G546" s="27"/>
      <c r="H546" s="27"/>
      <c r="I546" s="27"/>
      <c r="J546" s="27"/>
      <c r="K546" s="27"/>
      <c r="L546" s="27"/>
      <c r="M546" s="27"/>
      <c r="N546" s="27"/>
      <c r="O546" s="27"/>
      <c r="P546" s="27"/>
      <c r="Q546" s="27"/>
      <c r="R546" s="80"/>
      <c r="S546" s="27"/>
      <c r="T546" s="27"/>
      <c r="U546" s="27"/>
      <c r="V546" s="27"/>
      <c r="W546" s="27"/>
      <c r="X546" s="27"/>
      <c r="Y546" s="27"/>
      <c r="Z546" s="27"/>
      <c r="AA546" s="27"/>
      <c r="AB546" s="27"/>
      <c r="AC546" s="27"/>
      <c r="AD546" s="27"/>
      <c r="AE546" s="27"/>
      <c r="AF546" s="27"/>
      <c r="AG546" s="27"/>
      <c r="AH546" s="27"/>
      <c r="AI546" s="27"/>
      <c r="AJ546" s="27"/>
      <c r="AK546" s="27"/>
      <c r="AL546" s="27"/>
    </row>
    <row r="547" spans="1:38">
      <c r="A547" s="27"/>
      <c r="B547" s="27"/>
      <c r="C547" s="27"/>
      <c r="D547" s="27"/>
      <c r="E547" s="27"/>
      <c r="F547" s="27"/>
      <c r="G547" s="27"/>
      <c r="H547" s="27"/>
      <c r="I547" s="27"/>
      <c r="J547" s="27"/>
      <c r="K547" s="27"/>
      <c r="L547" s="27"/>
      <c r="M547" s="27"/>
      <c r="N547" s="27"/>
      <c r="O547" s="27"/>
      <c r="P547" s="27"/>
      <c r="Q547" s="27"/>
      <c r="R547" s="80"/>
      <c r="S547" s="27"/>
      <c r="T547" s="27"/>
      <c r="U547" s="27"/>
      <c r="V547" s="27"/>
      <c r="W547" s="27"/>
      <c r="X547" s="27"/>
      <c r="Y547" s="27"/>
      <c r="Z547" s="27"/>
      <c r="AA547" s="27"/>
      <c r="AB547" s="27"/>
      <c r="AC547" s="27"/>
      <c r="AD547" s="27"/>
      <c r="AE547" s="27"/>
      <c r="AF547" s="27"/>
      <c r="AG547" s="27"/>
      <c r="AH547" s="27"/>
      <c r="AI547" s="27"/>
      <c r="AJ547" s="27"/>
      <c r="AK547" s="27"/>
      <c r="AL547" s="27"/>
    </row>
    <row r="548" spans="1:38">
      <c r="A548" s="27"/>
      <c r="B548" s="27"/>
      <c r="C548" s="27"/>
      <c r="D548" s="27"/>
      <c r="E548" s="27"/>
      <c r="F548" s="27"/>
      <c r="G548" s="27"/>
      <c r="H548" s="27"/>
      <c r="I548" s="27"/>
      <c r="J548" s="27"/>
      <c r="K548" s="27"/>
      <c r="L548" s="27"/>
      <c r="M548" s="27"/>
      <c r="N548" s="27"/>
      <c r="O548" s="27"/>
      <c r="P548" s="27"/>
      <c r="Q548" s="27"/>
      <c r="R548" s="80"/>
      <c r="S548" s="27"/>
      <c r="T548" s="27"/>
      <c r="U548" s="27"/>
      <c r="V548" s="27"/>
      <c r="W548" s="27"/>
      <c r="X548" s="27"/>
      <c r="Y548" s="27"/>
      <c r="Z548" s="27"/>
      <c r="AA548" s="27"/>
      <c r="AB548" s="27"/>
      <c r="AC548" s="27"/>
      <c r="AD548" s="27"/>
      <c r="AE548" s="27"/>
      <c r="AF548" s="27"/>
      <c r="AG548" s="27"/>
      <c r="AH548" s="27"/>
      <c r="AI548" s="27"/>
      <c r="AJ548" s="27"/>
      <c r="AK548" s="27"/>
      <c r="AL548" s="27"/>
    </row>
    <row r="549" spans="1:38">
      <c r="A549" s="27"/>
      <c r="B549" s="27"/>
      <c r="C549" s="27"/>
      <c r="D549" s="27"/>
      <c r="E549" s="27"/>
      <c r="F549" s="27"/>
      <c r="G549" s="27"/>
      <c r="H549" s="27"/>
      <c r="I549" s="27"/>
      <c r="J549" s="27"/>
      <c r="K549" s="27"/>
      <c r="L549" s="27"/>
      <c r="M549" s="27"/>
      <c r="N549" s="27"/>
      <c r="O549" s="27"/>
      <c r="P549" s="27"/>
      <c r="Q549" s="27"/>
      <c r="R549" s="80"/>
      <c r="S549" s="27"/>
      <c r="T549" s="27"/>
      <c r="U549" s="27"/>
      <c r="V549" s="27"/>
      <c r="W549" s="27"/>
      <c r="X549" s="27"/>
      <c r="Y549" s="27"/>
      <c r="Z549" s="27"/>
      <c r="AA549" s="27"/>
      <c r="AB549" s="27"/>
      <c r="AC549" s="27"/>
      <c r="AD549" s="27"/>
      <c r="AE549" s="27"/>
      <c r="AF549" s="27"/>
      <c r="AG549" s="27"/>
      <c r="AH549" s="27"/>
      <c r="AI549" s="27"/>
      <c r="AJ549" s="27"/>
      <c r="AK549" s="27"/>
      <c r="AL549" s="27"/>
    </row>
    <row r="550" spans="1:38">
      <c r="A550" s="27"/>
      <c r="B550" s="27"/>
      <c r="C550" s="27"/>
      <c r="D550" s="27"/>
      <c r="E550" s="27"/>
      <c r="F550" s="27"/>
      <c r="G550" s="27"/>
      <c r="H550" s="27"/>
      <c r="I550" s="27"/>
      <c r="J550" s="27"/>
      <c r="K550" s="27"/>
      <c r="L550" s="27"/>
      <c r="M550" s="27"/>
      <c r="N550" s="27"/>
      <c r="O550" s="27"/>
      <c r="P550" s="27"/>
      <c r="Q550" s="27"/>
      <c r="R550" s="80"/>
      <c r="S550" s="27"/>
      <c r="T550" s="27"/>
      <c r="U550" s="27"/>
      <c r="V550" s="27"/>
      <c r="W550" s="27"/>
      <c r="X550" s="27"/>
      <c r="Y550" s="27"/>
      <c r="Z550" s="27"/>
      <c r="AA550" s="27"/>
      <c r="AB550" s="27"/>
      <c r="AC550" s="27"/>
      <c r="AD550" s="27"/>
      <c r="AE550" s="27"/>
      <c r="AF550" s="27"/>
      <c r="AG550" s="27"/>
      <c r="AH550" s="27"/>
      <c r="AI550" s="27"/>
      <c r="AJ550" s="27"/>
      <c r="AK550" s="27"/>
      <c r="AL550" s="27"/>
    </row>
    <row r="551" spans="1:38">
      <c r="A551" s="27"/>
      <c r="B551" s="27"/>
      <c r="C551" s="27"/>
      <c r="D551" s="27"/>
      <c r="E551" s="27"/>
      <c r="F551" s="27"/>
      <c r="G551" s="27"/>
      <c r="H551" s="27"/>
      <c r="I551" s="27"/>
      <c r="J551" s="27"/>
      <c r="K551" s="27"/>
      <c r="L551" s="27"/>
      <c r="M551" s="27"/>
      <c r="N551" s="27"/>
      <c r="O551" s="27"/>
      <c r="P551" s="27"/>
      <c r="Q551" s="27"/>
      <c r="R551" s="80"/>
      <c r="S551" s="27"/>
      <c r="T551" s="27"/>
      <c r="U551" s="27"/>
      <c r="V551" s="27"/>
      <c r="W551" s="27"/>
      <c r="X551" s="27"/>
      <c r="Y551" s="27"/>
      <c r="Z551" s="27"/>
      <c r="AA551" s="27"/>
      <c r="AB551" s="27"/>
      <c r="AC551" s="27"/>
      <c r="AD551" s="27"/>
      <c r="AE551" s="27"/>
      <c r="AF551" s="27"/>
      <c r="AG551" s="27"/>
      <c r="AH551" s="27"/>
      <c r="AI551" s="27"/>
      <c r="AJ551" s="27"/>
      <c r="AK551" s="27"/>
      <c r="AL551" s="27"/>
    </row>
    <row r="552" spans="1:38">
      <c r="A552" s="27"/>
      <c r="B552" s="27"/>
      <c r="C552" s="27"/>
      <c r="D552" s="27"/>
      <c r="E552" s="27"/>
      <c r="F552" s="27"/>
      <c r="G552" s="27"/>
      <c r="H552" s="27"/>
      <c r="I552" s="27"/>
      <c r="J552" s="27"/>
      <c r="K552" s="27"/>
      <c r="L552" s="27"/>
      <c r="M552" s="27"/>
      <c r="N552" s="27"/>
      <c r="O552" s="27"/>
      <c r="P552" s="27"/>
      <c r="Q552" s="27"/>
      <c r="R552" s="80"/>
      <c r="S552" s="27"/>
      <c r="T552" s="27"/>
      <c r="U552" s="27"/>
      <c r="V552" s="27"/>
      <c r="W552" s="27"/>
      <c r="X552" s="27"/>
      <c r="Y552" s="27"/>
      <c r="Z552" s="27"/>
      <c r="AA552" s="27"/>
      <c r="AB552" s="27"/>
      <c r="AC552" s="27"/>
      <c r="AD552" s="27"/>
      <c r="AE552" s="27"/>
      <c r="AF552" s="27"/>
      <c r="AG552" s="27"/>
      <c r="AH552" s="27"/>
      <c r="AI552" s="27"/>
      <c r="AJ552" s="27"/>
      <c r="AK552" s="27"/>
      <c r="AL552" s="27"/>
    </row>
    <row r="553" spans="1:38">
      <c r="A553" s="27"/>
      <c r="B553" s="27"/>
      <c r="C553" s="27"/>
      <c r="D553" s="27"/>
      <c r="E553" s="27"/>
      <c r="F553" s="27"/>
      <c r="G553" s="27"/>
      <c r="H553" s="27"/>
      <c r="I553" s="27"/>
      <c r="J553" s="27"/>
      <c r="K553" s="27"/>
      <c r="L553" s="27"/>
      <c r="M553" s="27"/>
      <c r="N553" s="27"/>
      <c r="O553" s="27"/>
      <c r="P553" s="27"/>
      <c r="Q553" s="27"/>
      <c r="R553" s="80"/>
      <c r="S553" s="27"/>
      <c r="T553" s="27"/>
      <c r="U553" s="27"/>
      <c r="V553" s="27"/>
      <c r="W553" s="27"/>
      <c r="X553" s="27"/>
      <c r="Y553" s="27"/>
      <c r="Z553" s="27"/>
      <c r="AA553" s="27"/>
      <c r="AB553" s="27"/>
      <c r="AC553" s="27"/>
      <c r="AD553" s="27"/>
      <c r="AE553" s="27"/>
      <c r="AF553" s="27"/>
      <c r="AG553" s="27"/>
      <c r="AH553" s="27"/>
      <c r="AI553" s="27"/>
      <c r="AJ553" s="27"/>
      <c r="AK553" s="27"/>
      <c r="AL553" s="27"/>
    </row>
    <row r="554" spans="1:38">
      <c r="A554" s="27"/>
      <c r="B554" s="27"/>
      <c r="C554" s="27"/>
      <c r="D554" s="27"/>
      <c r="E554" s="27"/>
      <c r="F554" s="27"/>
      <c r="G554" s="27"/>
      <c r="H554" s="27"/>
      <c r="I554" s="27"/>
      <c r="J554" s="27"/>
      <c r="K554" s="27"/>
      <c r="L554" s="27"/>
      <c r="M554" s="27"/>
      <c r="N554" s="27"/>
      <c r="O554" s="27"/>
      <c r="P554" s="27"/>
      <c r="Q554" s="27"/>
      <c r="R554" s="80"/>
      <c r="S554" s="27"/>
      <c r="T554" s="27"/>
      <c r="U554" s="27"/>
      <c r="V554" s="27"/>
      <c r="W554" s="27"/>
      <c r="X554" s="27"/>
      <c r="Y554" s="27"/>
      <c r="Z554" s="27"/>
      <c r="AA554" s="27"/>
      <c r="AB554" s="27"/>
      <c r="AC554" s="27"/>
      <c r="AD554" s="27"/>
      <c r="AE554" s="27"/>
      <c r="AF554" s="27"/>
      <c r="AG554" s="27"/>
      <c r="AH554" s="27"/>
      <c r="AI554" s="27"/>
      <c r="AJ554" s="27"/>
      <c r="AK554" s="27"/>
      <c r="AL554" s="27"/>
    </row>
    <row r="555" spans="1:38">
      <c r="A555" s="27"/>
      <c r="B555" s="27"/>
      <c r="C555" s="27"/>
      <c r="D555" s="27"/>
      <c r="E555" s="27"/>
      <c r="F555" s="27"/>
      <c r="G555" s="27"/>
      <c r="H555" s="27"/>
      <c r="I555" s="27"/>
      <c r="J555" s="27"/>
      <c r="K555" s="27"/>
      <c r="L555" s="27"/>
      <c r="M555" s="27"/>
      <c r="N555" s="27"/>
      <c r="O555" s="27"/>
      <c r="P555" s="27"/>
      <c r="Q555" s="27"/>
      <c r="R555" s="80"/>
      <c r="S555" s="27"/>
      <c r="T555" s="27"/>
      <c r="U555" s="27"/>
      <c r="V555" s="27"/>
      <c r="W555" s="27"/>
      <c r="X555" s="27"/>
      <c r="Y555" s="27"/>
      <c r="Z555" s="27"/>
      <c r="AA555" s="27"/>
      <c r="AB555" s="27"/>
      <c r="AC555" s="27"/>
      <c r="AD555" s="27"/>
      <c r="AE555" s="27"/>
      <c r="AF555" s="27"/>
      <c r="AG555" s="27"/>
      <c r="AH555" s="27"/>
      <c r="AI555" s="27"/>
      <c r="AJ555" s="27"/>
      <c r="AK555" s="27"/>
      <c r="AL555" s="27"/>
    </row>
    <row r="556" spans="1:38">
      <c r="A556" s="27"/>
      <c r="B556" s="27"/>
      <c r="C556" s="27"/>
      <c r="D556" s="27"/>
      <c r="E556" s="27"/>
      <c r="F556" s="27"/>
      <c r="G556" s="27"/>
      <c r="H556" s="27"/>
      <c r="I556" s="27"/>
      <c r="J556" s="27"/>
      <c r="K556" s="27"/>
      <c r="L556" s="27"/>
      <c r="M556" s="27"/>
      <c r="N556" s="27"/>
      <c r="O556" s="27"/>
      <c r="P556" s="27"/>
      <c r="Q556" s="27"/>
      <c r="R556" s="80"/>
      <c r="S556" s="27"/>
      <c r="T556" s="27"/>
      <c r="U556" s="27"/>
      <c r="V556" s="27"/>
      <c r="W556" s="27"/>
      <c r="X556" s="27"/>
      <c r="Y556" s="27"/>
      <c r="Z556" s="27"/>
      <c r="AA556" s="27"/>
      <c r="AB556" s="27"/>
      <c r="AC556" s="27"/>
      <c r="AD556" s="27"/>
      <c r="AE556" s="27"/>
      <c r="AF556" s="27"/>
      <c r="AG556" s="27"/>
      <c r="AH556" s="27"/>
      <c r="AI556" s="27"/>
      <c r="AJ556" s="27"/>
      <c r="AK556" s="27"/>
      <c r="AL556" s="27"/>
    </row>
    <row r="557" spans="1:38">
      <c r="A557" s="27"/>
      <c r="B557" s="27"/>
      <c r="C557" s="27"/>
      <c r="D557" s="27"/>
      <c r="E557" s="27"/>
      <c r="F557" s="27"/>
      <c r="G557" s="27"/>
      <c r="H557" s="27"/>
      <c r="I557" s="27"/>
      <c r="J557" s="27"/>
      <c r="K557" s="27"/>
      <c r="L557" s="27"/>
      <c r="M557" s="27"/>
      <c r="N557" s="27"/>
      <c r="O557" s="27"/>
      <c r="P557" s="27"/>
      <c r="Q557" s="27"/>
      <c r="R557" s="80"/>
      <c r="S557" s="27"/>
      <c r="T557" s="27"/>
      <c r="U557" s="27"/>
      <c r="V557" s="27"/>
      <c r="W557" s="27"/>
      <c r="X557" s="27"/>
      <c r="Y557" s="27"/>
      <c r="Z557" s="27"/>
      <c r="AA557" s="27"/>
      <c r="AB557" s="27"/>
      <c r="AC557" s="27"/>
      <c r="AD557" s="27"/>
      <c r="AE557" s="27"/>
      <c r="AF557" s="27"/>
      <c r="AG557" s="27"/>
      <c r="AH557" s="27"/>
      <c r="AI557" s="27"/>
      <c r="AJ557" s="27"/>
      <c r="AK557" s="27"/>
      <c r="AL557" s="27"/>
    </row>
    <row r="558" spans="1:38">
      <c r="A558" s="27"/>
      <c r="B558" s="27"/>
      <c r="C558" s="27"/>
      <c r="D558" s="27"/>
      <c r="E558" s="27"/>
      <c r="F558" s="27"/>
      <c r="G558" s="27"/>
      <c r="H558" s="27"/>
      <c r="I558" s="27"/>
      <c r="J558" s="27"/>
      <c r="K558" s="27"/>
      <c r="L558" s="27"/>
      <c r="M558" s="27"/>
      <c r="N558" s="27"/>
      <c r="O558" s="27"/>
      <c r="P558" s="27"/>
      <c r="Q558" s="27"/>
      <c r="R558" s="80"/>
      <c r="S558" s="27"/>
      <c r="T558" s="27"/>
      <c r="U558" s="27"/>
      <c r="V558" s="27"/>
      <c r="W558" s="27"/>
      <c r="X558" s="27"/>
      <c r="Y558" s="27"/>
      <c r="Z558" s="27"/>
      <c r="AA558" s="27"/>
      <c r="AB558" s="27"/>
      <c r="AC558" s="27"/>
      <c r="AD558" s="27"/>
      <c r="AE558" s="27"/>
      <c r="AF558" s="27"/>
      <c r="AG558" s="27"/>
      <c r="AH558" s="27"/>
      <c r="AI558" s="27"/>
      <c r="AJ558" s="27"/>
      <c r="AK558" s="27"/>
      <c r="AL558" s="27"/>
    </row>
    <row r="559" spans="1:38">
      <c r="A559" s="27"/>
      <c r="B559" s="27"/>
      <c r="C559" s="27"/>
      <c r="D559" s="27"/>
      <c r="E559" s="27"/>
      <c r="F559" s="27"/>
      <c r="G559" s="27"/>
      <c r="H559" s="27"/>
      <c r="I559" s="27"/>
      <c r="J559" s="27"/>
      <c r="K559" s="27"/>
      <c r="L559" s="27"/>
      <c r="M559" s="27"/>
      <c r="N559" s="27"/>
      <c r="O559" s="27"/>
      <c r="P559" s="27"/>
      <c r="Q559" s="27"/>
      <c r="R559" s="80"/>
      <c r="S559" s="27"/>
      <c r="T559" s="27"/>
      <c r="U559" s="27"/>
      <c r="V559" s="27"/>
      <c r="W559" s="27"/>
      <c r="X559" s="27"/>
      <c r="Y559" s="27"/>
      <c r="Z559" s="27"/>
      <c r="AA559" s="27"/>
      <c r="AB559" s="27"/>
      <c r="AC559" s="27"/>
      <c r="AD559" s="27"/>
      <c r="AE559" s="27"/>
      <c r="AF559" s="27"/>
      <c r="AG559" s="27"/>
      <c r="AH559" s="27"/>
      <c r="AI559" s="27"/>
      <c r="AJ559" s="27"/>
      <c r="AK559" s="27"/>
      <c r="AL559" s="27"/>
    </row>
    <row r="560" spans="1:38">
      <c r="A560" s="27"/>
      <c r="B560" s="27"/>
      <c r="C560" s="27"/>
      <c r="D560" s="27"/>
      <c r="E560" s="27"/>
      <c r="F560" s="27"/>
      <c r="G560" s="27"/>
      <c r="H560" s="27"/>
      <c r="I560" s="27"/>
      <c r="J560" s="27"/>
      <c r="K560" s="27"/>
      <c r="L560" s="27"/>
      <c r="M560" s="27"/>
      <c r="N560" s="27"/>
      <c r="O560" s="27"/>
      <c r="P560" s="27"/>
      <c r="Q560" s="27"/>
      <c r="R560" s="80"/>
      <c r="S560" s="27"/>
      <c r="T560" s="27"/>
      <c r="U560" s="27"/>
      <c r="V560" s="27"/>
      <c r="W560" s="27"/>
      <c r="X560" s="27"/>
      <c r="Y560" s="27"/>
      <c r="Z560" s="27"/>
      <c r="AA560" s="27"/>
      <c r="AB560" s="27"/>
      <c r="AC560" s="27"/>
      <c r="AD560" s="27"/>
      <c r="AE560" s="27"/>
      <c r="AF560" s="27"/>
      <c r="AG560" s="27"/>
      <c r="AH560" s="27"/>
      <c r="AI560" s="27"/>
      <c r="AJ560" s="27"/>
      <c r="AK560" s="27"/>
      <c r="AL560" s="27"/>
    </row>
    <row r="561" spans="1:38">
      <c r="A561" s="27"/>
      <c r="B561" s="27"/>
      <c r="C561" s="27"/>
      <c r="D561" s="27"/>
      <c r="E561" s="27"/>
      <c r="F561" s="27"/>
      <c r="G561" s="27"/>
      <c r="H561" s="27"/>
      <c r="I561" s="27"/>
      <c r="J561" s="27"/>
      <c r="K561" s="27"/>
      <c r="L561" s="27"/>
      <c r="M561" s="27"/>
      <c r="N561" s="27"/>
      <c r="O561" s="27"/>
      <c r="P561" s="27"/>
      <c r="Q561" s="27"/>
      <c r="R561" s="80"/>
      <c r="S561" s="27"/>
      <c r="T561" s="27"/>
      <c r="U561" s="27"/>
      <c r="V561" s="27"/>
      <c r="W561" s="27"/>
      <c r="X561" s="27"/>
      <c r="Y561" s="27"/>
      <c r="Z561" s="27"/>
      <c r="AA561" s="27"/>
      <c r="AB561" s="27"/>
      <c r="AC561" s="27"/>
      <c r="AD561" s="27"/>
      <c r="AE561" s="27"/>
      <c r="AF561" s="27"/>
      <c r="AG561" s="27"/>
      <c r="AH561" s="27"/>
      <c r="AI561" s="27"/>
      <c r="AJ561" s="27"/>
      <c r="AK561" s="27"/>
      <c r="AL561" s="27"/>
    </row>
    <row r="562" spans="1:38">
      <c r="A562" s="27"/>
      <c r="B562" s="27"/>
      <c r="C562" s="27"/>
      <c r="D562" s="27"/>
      <c r="E562" s="27"/>
      <c r="F562" s="27"/>
      <c r="G562" s="27"/>
      <c r="H562" s="27"/>
      <c r="I562" s="27"/>
      <c r="J562" s="27"/>
      <c r="K562" s="27"/>
      <c r="L562" s="27"/>
      <c r="M562" s="27"/>
      <c r="N562" s="27"/>
      <c r="O562" s="27"/>
      <c r="P562" s="27"/>
      <c r="Q562" s="27"/>
      <c r="R562" s="80"/>
      <c r="S562" s="27"/>
      <c r="T562" s="27"/>
      <c r="U562" s="27"/>
      <c r="V562" s="27"/>
      <c r="W562" s="27"/>
      <c r="X562" s="27"/>
      <c r="Y562" s="27"/>
      <c r="Z562" s="27"/>
      <c r="AA562" s="27"/>
      <c r="AB562" s="27"/>
      <c r="AC562" s="27"/>
      <c r="AD562" s="27"/>
      <c r="AE562" s="27"/>
      <c r="AF562" s="27"/>
      <c r="AG562" s="27"/>
      <c r="AH562" s="27"/>
      <c r="AI562" s="27"/>
      <c r="AJ562" s="27"/>
      <c r="AK562" s="27"/>
      <c r="AL562" s="27"/>
    </row>
    <row r="563" spans="1:38">
      <c r="A563" s="27"/>
      <c r="B563" s="27"/>
      <c r="C563" s="27"/>
      <c r="D563" s="27"/>
      <c r="E563" s="27"/>
      <c r="F563" s="27"/>
      <c r="G563" s="27"/>
      <c r="H563" s="27"/>
      <c r="I563" s="27"/>
      <c r="J563" s="27"/>
      <c r="K563" s="27"/>
      <c r="L563" s="27"/>
      <c r="M563" s="27"/>
      <c r="N563" s="27"/>
      <c r="O563" s="27"/>
      <c r="P563" s="27"/>
      <c r="Q563" s="27"/>
      <c r="R563" s="80"/>
      <c r="S563" s="27"/>
      <c r="T563" s="27"/>
      <c r="U563" s="27"/>
      <c r="V563" s="27"/>
      <c r="W563" s="27"/>
      <c r="X563" s="27"/>
      <c r="Y563" s="27"/>
      <c r="Z563" s="27"/>
      <c r="AA563" s="27"/>
      <c r="AB563" s="27"/>
      <c r="AC563" s="27"/>
      <c r="AD563" s="27"/>
      <c r="AE563" s="27"/>
      <c r="AF563" s="27"/>
      <c r="AG563" s="27"/>
      <c r="AH563" s="27"/>
      <c r="AI563" s="27"/>
      <c r="AJ563" s="27"/>
      <c r="AK563" s="27"/>
      <c r="AL563" s="27"/>
    </row>
    <row r="564" spans="1:38">
      <c r="A564" s="27"/>
      <c r="B564" s="27"/>
      <c r="C564" s="27"/>
      <c r="D564" s="27"/>
      <c r="E564" s="27"/>
      <c r="F564" s="27"/>
      <c r="G564" s="27"/>
      <c r="H564" s="27"/>
      <c r="I564" s="27"/>
      <c r="J564" s="27"/>
      <c r="K564" s="27"/>
      <c r="L564" s="27"/>
      <c r="M564" s="27"/>
      <c r="N564" s="27"/>
      <c r="O564" s="27"/>
      <c r="P564" s="27"/>
      <c r="Q564" s="27"/>
      <c r="R564" s="80"/>
      <c r="S564" s="27"/>
      <c r="T564" s="27"/>
      <c r="U564" s="27"/>
      <c r="V564" s="27"/>
      <c r="W564" s="27"/>
      <c r="X564" s="27"/>
      <c r="Y564" s="27"/>
      <c r="Z564" s="27"/>
      <c r="AA564" s="27"/>
      <c r="AB564" s="27"/>
      <c r="AC564" s="27"/>
      <c r="AD564" s="27"/>
      <c r="AE564" s="27"/>
      <c r="AF564" s="27"/>
      <c r="AG564" s="27"/>
      <c r="AH564" s="27"/>
      <c r="AI564" s="27"/>
      <c r="AJ564" s="27"/>
      <c r="AK564" s="27"/>
      <c r="AL564" s="27"/>
    </row>
    <row r="565" spans="1:38">
      <c r="A565" s="27"/>
      <c r="B565" s="27"/>
      <c r="C565" s="27"/>
      <c r="D565" s="27"/>
      <c r="E565" s="27"/>
      <c r="F565" s="27"/>
      <c r="G565" s="27"/>
      <c r="H565" s="27"/>
      <c r="I565" s="27"/>
      <c r="J565" s="27"/>
      <c r="K565" s="27"/>
      <c r="L565" s="27"/>
      <c r="M565" s="27"/>
      <c r="N565" s="27"/>
      <c r="O565" s="27"/>
      <c r="P565" s="27"/>
      <c r="Q565" s="27"/>
      <c r="R565" s="80"/>
      <c r="S565" s="27"/>
      <c r="T565" s="27"/>
      <c r="U565" s="27"/>
      <c r="V565" s="27"/>
      <c r="W565" s="27"/>
      <c r="X565" s="27"/>
      <c r="Y565" s="27"/>
      <c r="Z565" s="27"/>
      <c r="AA565" s="27"/>
      <c r="AB565" s="27"/>
      <c r="AC565" s="27"/>
      <c r="AD565" s="27"/>
      <c r="AE565" s="27"/>
      <c r="AF565" s="27"/>
      <c r="AG565" s="27"/>
      <c r="AH565" s="27"/>
      <c r="AI565" s="27"/>
      <c r="AJ565" s="27"/>
      <c r="AK565" s="27"/>
      <c r="AL565" s="27"/>
    </row>
    <row r="566" spans="1:38">
      <c r="A566" s="27"/>
      <c r="B566" s="27"/>
      <c r="C566" s="27"/>
      <c r="D566" s="27"/>
      <c r="E566" s="27"/>
      <c r="F566" s="27"/>
      <c r="G566" s="27"/>
      <c r="H566" s="27"/>
      <c r="I566" s="27"/>
      <c r="J566" s="27"/>
      <c r="K566" s="27"/>
      <c r="L566" s="27"/>
      <c r="M566" s="27"/>
      <c r="N566" s="27"/>
      <c r="O566" s="27"/>
      <c r="P566" s="27"/>
      <c r="Q566" s="27"/>
      <c r="R566" s="80"/>
      <c r="S566" s="27"/>
      <c r="T566" s="27"/>
      <c r="U566" s="27"/>
      <c r="V566" s="27"/>
      <c r="W566" s="27"/>
      <c r="X566" s="27"/>
      <c r="Y566" s="27"/>
      <c r="Z566" s="27"/>
      <c r="AA566" s="27"/>
      <c r="AB566" s="27"/>
      <c r="AC566" s="27"/>
      <c r="AD566" s="27"/>
      <c r="AE566" s="27"/>
      <c r="AF566" s="27"/>
      <c r="AG566" s="27"/>
      <c r="AH566" s="27"/>
      <c r="AI566" s="27"/>
      <c r="AJ566" s="27"/>
      <c r="AK566" s="27"/>
      <c r="AL566" s="27"/>
    </row>
    <row r="567" spans="1:38">
      <c r="A567" s="27"/>
      <c r="B567" s="27"/>
      <c r="C567" s="27"/>
      <c r="D567" s="27"/>
      <c r="E567" s="27"/>
      <c r="F567" s="27"/>
      <c r="G567" s="27"/>
      <c r="H567" s="27"/>
      <c r="I567" s="27"/>
      <c r="J567" s="27"/>
      <c r="K567" s="27"/>
      <c r="L567" s="27"/>
      <c r="M567" s="27"/>
      <c r="N567" s="27"/>
      <c r="O567" s="27"/>
      <c r="P567" s="27"/>
      <c r="Q567" s="27"/>
      <c r="R567" s="80"/>
      <c r="S567" s="27"/>
      <c r="T567" s="27"/>
      <c r="U567" s="27"/>
      <c r="V567" s="27"/>
      <c r="W567" s="27"/>
      <c r="X567" s="27"/>
      <c r="Y567" s="27"/>
      <c r="Z567" s="27"/>
      <c r="AA567" s="27"/>
      <c r="AB567" s="27"/>
      <c r="AC567" s="27"/>
      <c r="AD567" s="27"/>
      <c r="AE567" s="27"/>
      <c r="AF567" s="27"/>
      <c r="AG567" s="27"/>
      <c r="AH567" s="27"/>
      <c r="AI567" s="27"/>
      <c r="AJ567" s="27"/>
      <c r="AK567" s="27"/>
      <c r="AL567" s="27"/>
    </row>
    <row r="568" spans="1:38">
      <c r="A568" s="27"/>
      <c r="B568" s="27"/>
      <c r="C568" s="27"/>
      <c r="D568" s="27"/>
      <c r="E568" s="27"/>
      <c r="F568" s="27"/>
      <c r="G568" s="27"/>
      <c r="H568" s="27"/>
      <c r="I568" s="27"/>
      <c r="J568" s="27"/>
      <c r="K568" s="27"/>
      <c r="L568" s="27"/>
      <c r="M568" s="27"/>
      <c r="N568" s="27"/>
      <c r="O568" s="27"/>
      <c r="P568" s="27"/>
      <c r="Q568" s="27"/>
      <c r="R568" s="80"/>
      <c r="S568" s="27"/>
      <c r="T568" s="27"/>
      <c r="U568" s="27"/>
      <c r="V568" s="27"/>
      <c r="W568" s="27"/>
      <c r="X568" s="27"/>
      <c r="Y568" s="27"/>
      <c r="Z568" s="27"/>
      <c r="AA568" s="27"/>
      <c r="AB568" s="27"/>
      <c r="AC568" s="27"/>
      <c r="AD568" s="27"/>
      <c r="AE568" s="27"/>
      <c r="AF568" s="27"/>
      <c r="AG568" s="27"/>
      <c r="AH568" s="27"/>
      <c r="AI568" s="27"/>
      <c r="AJ568" s="27"/>
      <c r="AK568" s="27"/>
      <c r="AL568" s="27"/>
    </row>
    <row r="569" spans="1:38">
      <c r="A569" s="27"/>
      <c r="B569" s="27"/>
      <c r="C569" s="27"/>
      <c r="D569" s="27"/>
      <c r="E569" s="27"/>
      <c r="F569" s="27"/>
      <c r="G569" s="27"/>
      <c r="H569" s="27"/>
      <c r="I569" s="27"/>
      <c r="J569" s="27"/>
      <c r="K569" s="27"/>
      <c r="L569" s="27"/>
      <c r="M569" s="27"/>
      <c r="N569" s="27"/>
      <c r="O569" s="27"/>
      <c r="P569" s="27"/>
      <c r="Q569" s="27"/>
      <c r="R569" s="80"/>
      <c r="S569" s="27"/>
      <c r="T569" s="27"/>
      <c r="U569" s="27"/>
      <c r="V569" s="27"/>
      <c r="W569" s="27"/>
      <c r="X569" s="27"/>
      <c r="Y569" s="27"/>
      <c r="Z569" s="27"/>
      <c r="AA569" s="27"/>
      <c r="AB569" s="27"/>
      <c r="AC569" s="27"/>
      <c r="AD569" s="27"/>
      <c r="AE569" s="27"/>
      <c r="AF569" s="27"/>
      <c r="AG569" s="27"/>
      <c r="AH569" s="27"/>
      <c r="AI569" s="27"/>
      <c r="AJ569" s="27"/>
      <c r="AK569" s="27"/>
      <c r="AL569" s="27"/>
    </row>
    <row r="570" spans="1:38">
      <c r="A570" s="27"/>
      <c r="B570" s="27"/>
      <c r="C570" s="27"/>
      <c r="D570" s="27"/>
      <c r="E570" s="27"/>
      <c r="F570" s="27"/>
      <c r="G570" s="27"/>
      <c r="H570" s="27"/>
      <c r="I570" s="27"/>
      <c r="J570" s="27"/>
      <c r="K570" s="27"/>
      <c r="L570" s="27"/>
      <c r="M570" s="27"/>
      <c r="N570" s="27"/>
      <c r="O570" s="27"/>
      <c r="P570" s="27"/>
      <c r="Q570" s="27"/>
      <c r="R570" s="80"/>
      <c r="S570" s="27"/>
      <c r="T570" s="27"/>
      <c r="U570" s="27"/>
      <c r="V570" s="27"/>
      <c r="W570" s="27"/>
      <c r="X570" s="27"/>
      <c r="Y570" s="27"/>
      <c r="Z570" s="27"/>
      <c r="AA570" s="27"/>
      <c r="AB570" s="27"/>
      <c r="AC570" s="27"/>
      <c r="AD570" s="27"/>
      <c r="AE570" s="27"/>
      <c r="AF570" s="27"/>
      <c r="AG570" s="27"/>
      <c r="AH570" s="27"/>
      <c r="AI570" s="27"/>
      <c r="AJ570" s="27"/>
      <c r="AK570" s="27"/>
      <c r="AL570" s="27"/>
    </row>
    <row r="571" spans="1:38">
      <c r="A571" s="27"/>
      <c r="B571" s="27"/>
      <c r="C571" s="27"/>
      <c r="D571" s="27"/>
      <c r="E571" s="27"/>
      <c r="F571" s="27"/>
      <c r="G571" s="27"/>
      <c r="H571" s="27"/>
      <c r="I571" s="27"/>
      <c r="J571" s="27"/>
      <c r="K571" s="27"/>
      <c r="L571" s="27"/>
      <c r="M571" s="27"/>
      <c r="N571" s="27"/>
      <c r="O571" s="27"/>
      <c r="P571" s="27"/>
      <c r="Q571" s="27"/>
      <c r="R571" s="80"/>
      <c r="S571" s="27"/>
      <c r="T571" s="27"/>
      <c r="U571" s="27"/>
      <c r="V571" s="27"/>
      <c r="W571" s="27"/>
      <c r="X571" s="27"/>
      <c r="Y571" s="27"/>
      <c r="Z571" s="27"/>
      <c r="AA571" s="27"/>
      <c r="AB571" s="27"/>
      <c r="AC571" s="27"/>
      <c r="AD571" s="27"/>
      <c r="AE571" s="27"/>
      <c r="AF571" s="27"/>
      <c r="AG571" s="27"/>
      <c r="AH571" s="27"/>
      <c r="AI571" s="27"/>
      <c r="AJ571" s="27"/>
      <c r="AK571" s="27"/>
      <c r="AL571" s="27"/>
    </row>
    <row r="572" spans="1:38">
      <c r="A572" s="27"/>
      <c r="B572" s="27"/>
      <c r="C572" s="27"/>
      <c r="D572" s="27"/>
      <c r="E572" s="27"/>
      <c r="F572" s="27"/>
      <c r="G572" s="27"/>
      <c r="H572" s="27"/>
      <c r="I572" s="27"/>
      <c r="J572" s="27"/>
      <c r="K572" s="27"/>
      <c r="L572" s="27"/>
      <c r="M572" s="27"/>
      <c r="N572" s="27"/>
      <c r="O572" s="27"/>
      <c r="P572" s="27"/>
      <c r="Q572" s="27"/>
      <c r="R572" s="80"/>
      <c r="S572" s="27"/>
      <c r="T572" s="27"/>
      <c r="U572" s="27"/>
      <c r="V572" s="27"/>
      <c r="W572" s="27"/>
      <c r="X572" s="27"/>
      <c r="Y572" s="27"/>
      <c r="Z572" s="27"/>
      <c r="AA572" s="27"/>
      <c r="AB572" s="27"/>
      <c r="AC572" s="27"/>
      <c r="AD572" s="27"/>
      <c r="AE572" s="27"/>
      <c r="AF572" s="27"/>
      <c r="AG572" s="27"/>
      <c r="AH572" s="27"/>
      <c r="AI572" s="27"/>
      <c r="AJ572" s="27"/>
      <c r="AK572" s="27"/>
      <c r="AL572" s="27"/>
    </row>
    <row r="573" spans="1:38">
      <c r="A573" s="27"/>
      <c r="B573" s="27"/>
      <c r="C573" s="27"/>
      <c r="D573" s="27"/>
      <c r="E573" s="27"/>
      <c r="F573" s="27"/>
      <c r="G573" s="27"/>
      <c r="H573" s="27"/>
      <c r="I573" s="27"/>
      <c r="J573" s="27"/>
      <c r="K573" s="27"/>
      <c r="L573" s="27"/>
      <c r="M573" s="27"/>
      <c r="N573" s="27"/>
      <c r="O573" s="27"/>
      <c r="P573" s="27"/>
      <c r="Q573" s="27"/>
      <c r="R573" s="80"/>
      <c r="S573" s="27"/>
      <c r="T573" s="27"/>
      <c r="U573" s="27"/>
      <c r="V573" s="27"/>
      <c r="W573" s="27"/>
      <c r="X573" s="27"/>
      <c r="Y573" s="27"/>
      <c r="Z573" s="27"/>
      <c r="AA573" s="27"/>
      <c r="AB573" s="27"/>
      <c r="AC573" s="27"/>
      <c r="AD573" s="27"/>
      <c r="AE573" s="27"/>
      <c r="AF573" s="27"/>
      <c r="AG573" s="27"/>
      <c r="AH573" s="27"/>
      <c r="AI573" s="27"/>
      <c r="AJ573" s="27"/>
      <c r="AK573" s="27"/>
      <c r="AL573" s="27"/>
    </row>
    <row r="574" spans="1:38">
      <c r="A574" s="27"/>
      <c r="B574" s="27"/>
      <c r="C574" s="27"/>
      <c r="D574" s="27"/>
      <c r="E574" s="27"/>
      <c r="F574" s="27"/>
      <c r="G574" s="27"/>
      <c r="H574" s="27"/>
      <c r="I574" s="27"/>
      <c r="J574" s="27"/>
      <c r="K574" s="27"/>
      <c r="L574" s="27"/>
      <c r="M574" s="27"/>
      <c r="N574" s="27"/>
      <c r="O574" s="27"/>
      <c r="P574" s="27"/>
      <c r="Q574" s="27"/>
      <c r="R574" s="80"/>
      <c r="S574" s="27"/>
      <c r="T574" s="27"/>
      <c r="U574" s="27"/>
      <c r="V574" s="27"/>
      <c r="W574" s="27"/>
      <c r="X574" s="27"/>
      <c r="Y574" s="27"/>
      <c r="Z574" s="27"/>
      <c r="AA574" s="27"/>
      <c r="AB574" s="27"/>
      <c r="AC574" s="27"/>
      <c r="AD574" s="27"/>
      <c r="AE574" s="27"/>
      <c r="AF574" s="27"/>
      <c r="AG574" s="27"/>
      <c r="AH574" s="27"/>
      <c r="AI574" s="27"/>
      <c r="AJ574" s="27"/>
      <c r="AK574" s="27"/>
      <c r="AL574" s="27"/>
    </row>
    <row r="575" spans="1:38">
      <c r="A575" s="27"/>
      <c r="B575" s="27"/>
      <c r="C575" s="27"/>
      <c r="D575" s="27"/>
      <c r="E575" s="27"/>
      <c r="F575" s="27"/>
      <c r="G575" s="27"/>
      <c r="H575" s="27"/>
      <c r="I575" s="27"/>
      <c r="J575" s="27"/>
      <c r="K575" s="27"/>
      <c r="L575" s="27"/>
      <c r="M575" s="27"/>
      <c r="N575" s="27"/>
      <c r="O575" s="27"/>
      <c r="P575" s="27"/>
      <c r="Q575" s="27"/>
      <c r="R575" s="80"/>
      <c r="S575" s="27"/>
      <c r="T575" s="27"/>
      <c r="U575" s="27"/>
      <c r="V575" s="27"/>
      <c r="W575" s="27"/>
      <c r="X575" s="27"/>
      <c r="Y575" s="27"/>
      <c r="Z575" s="27"/>
      <c r="AA575" s="27"/>
      <c r="AB575" s="27"/>
      <c r="AC575" s="27"/>
      <c r="AD575" s="27"/>
      <c r="AE575" s="27"/>
      <c r="AF575" s="27"/>
      <c r="AG575" s="27"/>
      <c r="AH575" s="27"/>
      <c r="AI575" s="27"/>
      <c r="AJ575" s="27"/>
      <c r="AK575" s="27"/>
      <c r="AL575" s="27"/>
    </row>
    <row r="576" spans="1:38">
      <c r="A576" s="27"/>
      <c r="B576" s="27"/>
      <c r="C576" s="27"/>
      <c r="D576" s="27"/>
      <c r="E576" s="27"/>
      <c r="F576" s="27"/>
      <c r="G576" s="27"/>
      <c r="H576" s="27"/>
      <c r="I576" s="27"/>
      <c r="J576" s="27"/>
      <c r="K576" s="27"/>
      <c r="L576" s="27"/>
      <c r="M576" s="27"/>
      <c r="N576" s="27"/>
      <c r="O576" s="27"/>
      <c r="P576" s="27"/>
      <c r="Q576" s="27"/>
      <c r="R576" s="80"/>
      <c r="S576" s="27"/>
      <c r="T576" s="27"/>
      <c r="U576" s="27"/>
      <c r="V576" s="27"/>
      <c r="W576" s="27"/>
      <c r="X576" s="27"/>
      <c r="Y576" s="27"/>
      <c r="Z576" s="27"/>
      <c r="AA576" s="27"/>
      <c r="AB576" s="27"/>
      <c r="AC576" s="27"/>
      <c r="AD576" s="27"/>
      <c r="AE576" s="27"/>
      <c r="AF576" s="27"/>
      <c r="AG576" s="27"/>
      <c r="AH576" s="27"/>
      <c r="AI576" s="27"/>
      <c r="AJ576" s="27"/>
      <c r="AK576" s="27"/>
      <c r="AL576" s="27"/>
    </row>
    <row r="577" spans="1:38">
      <c r="A577" s="27"/>
      <c r="B577" s="27"/>
      <c r="C577" s="27"/>
      <c r="D577" s="27"/>
      <c r="E577" s="27"/>
      <c r="F577" s="27"/>
      <c r="G577" s="27"/>
      <c r="H577" s="27"/>
      <c r="I577" s="27"/>
      <c r="J577" s="27"/>
      <c r="K577" s="27"/>
      <c r="L577" s="27"/>
      <c r="M577" s="27"/>
      <c r="N577" s="27"/>
      <c r="O577" s="27"/>
      <c r="P577" s="27"/>
      <c r="Q577" s="27"/>
      <c r="R577" s="80"/>
      <c r="S577" s="27"/>
      <c r="T577" s="27"/>
      <c r="U577" s="27"/>
      <c r="V577" s="27"/>
      <c r="W577" s="27"/>
      <c r="X577" s="27"/>
      <c r="Y577" s="27"/>
      <c r="Z577" s="27"/>
      <c r="AA577" s="27"/>
      <c r="AB577" s="27"/>
      <c r="AC577" s="27"/>
      <c r="AD577" s="27"/>
      <c r="AE577" s="27"/>
      <c r="AF577" s="27"/>
      <c r="AG577" s="27"/>
      <c r="AH577" s="27"/>
      <c r="AI577" s="27"/>
      <c r="AJ577" s="27"/>
      <c r="AK577" s="27"/>
      <c r="AL577" s="27"/>
    </row>
    <row r="578" spans="1:38">
      <c r="A578" s="27"/>
      <c r="B578" s="27"/>
      <c r="C578" s="27"/>
      <c r="D578" s="27"/>
      <c r="E578" s="27"/>
      <c r="F578" s="27"/>
      <c r="G578" s="27"/>
      <c r="H578" s="27"/>
      <c r="I578" s="27"/>
      <c r="J578" s="27"/>
      <c r="K578" s="27"/>
      <c r="L578" s="27"/>
      <c r="M578" s="27"/>
      <c r="N578" s="27"/>
      <c r="O578" s="27"/>
      <c r="P578" s="27"/>
      <c r="Q578" s="27"/>
      <c r="R578" s="80"/>
      <c r="S578" s="27"/>
      <c r="T578" s="27"/>
      <c r="U578" s="27"/>
      <c r="V578" s="27"/>
      <c r="W578" s="27"/>
      <c r="X578" s="27"/>
      <c r="Y578" s="27"/>
      <c r="Z578" s="27"/>
      <c r="AA578" s="27"/>
      <c r="AB578" s="27"/>
      <c r="AC578" s="27"/>
      <c r="AD578" s="27"/>
      <c r="AE578" s="27"/>
      <c r="AF578" s="27"/>
      <c r="AG578" s="27"/>
      <c r="AH578" s="27"/>
      <c r="AI578" s="27"/>
      <c r="AJ578" s="27"/>
      <c r="AK578" s="27"/>
      <c r="AL578" s="27"/>
    </row>
    <row r="579" spans="1:38">
      <c r="A579" s="27"/>
      <c r="B579" s="27"/>
      <c r="C579" s="27"/>
      <c r="D579" s="27"/>
      <c r="E579" s="27"/>
      <c r="F579" s="27"/>
      <c r="G579" s="27"/>
      <c r="H579" s="27"/>
      <c r="I579" s="27"/>
      <c r="J579" s="27"/>
      <c r="K579" s="27"/>
      <c r="L579" s="27"/>
      <c r="M579" s="27"/>
      <c r="N579" s="27"/>
      <c r="O579" s="27"/>
      <c r="P579" s="27"/>
      <c r="Q579" s="27"/>
      <c r="R579" s="80"/>
      <c r="S579" s="27"/>
      <c r="T579" s="27"/>
      <c r="U579" s="27"/>
      <c r="V579" s="27"/>
      <c r="W579" s="27"/>
      <c r="X579" s="27"/>
      <c r="Y579" s="27"/>
      <c r="Z579" s="27"/>
      <c r="AA579" s="27"/>
      <c r="AB579" s="27"/>
      <c r="AC579" s="27"/>
      <c r="AD579" s="27"/>
      <c r="AE579" s="27"/>
      <c r="AF579" s="27"/>
      <c r="AG579" s="27"/>
      <c r="AH579" s="27"/>
      <c r="AI579" s="27"/>
      <c r="AJ579" s="27"/>
      <c r="AK579" s="27"/>
      <c r="AL579" s="27"/>
    </row>
    <row r="580" spans="1:38">
      <c r="A580" s="27"/>
      <c r="B580" s="27"/>
      <c r="C580" s="27"/>
      <c r="D580" s="27"/>
      <c r="E580" s="27"/>
      <c r="F580" s="27"/>
      <c r="G580" s="27"/>
      <c r="H580" s="27"/>
      <c r="I580" s="27"/>
      <c r="J580" s="27"/>
      <c r="K580" s="27"/>
      <c r="L580" s="27"/>
      <c r="M580" s="27"/>
      <c r="N580" s="27"/>
      <c r="O580" s="27"/>
      <c r="P580" s="27"/>
      <c r="Q580" s="27"/>
      <c r="R580" s="80"/>
      <c r="S580" s="27"/>
      <c r="T580" s="27"/>
      <c r="U580" s="27"/>
      <c r="V580" s="27"/>
      <c r="W580" s="27"/>
      <c r="X580" s="27"/>
      <c r="Y580" s="27"/>
      <c r="Z580" s="27"/>
      <c r="AA580" s="27"/>
      <c r="AB580" s="27"/>
      <c r="AC580" s="27"/>
      <c r="AD580" s="27"/>
      <c r="AE580" s="27"/>
      <c r="AF580" s="27"/>
      <c r="AG580" s="27"/>
      <c r="AH580" s="27"/>
      <c r="AI580" s="27"/>
      <c r="AJ580" s="27"/>
      <c r="AK580" s="27"/>
      <c r="AL580" s="27"/>
    </row>
    <row r="581" spans="1:38">
      <c r="A581" s="27"/>
      <c r="B581" s="27"/>
      <c r="C581" s="27"/>
      <c r="D581" s="27"/>
      <c r="E581" s="27"/>
      <c r="F581" s="27"/>
      <c r="G581" s="27"/>
      <c r="H581" s="27"/>
      <c r="I581" s="27"/>
      <c r="J581" s="27"/>
      <c r="K581" s="27"/>
      <c r="L581" s="27"/>
      <c r="M581" s="27"/>
      <c r="N581" s="27"/>
      <c r="O581" s="27"/>
      <c r="P581" s="27"/>
      <c r="Q581" s="27"/>
      <c r="R581" s="80"/>
      <c r="S581" s="27"/>
      <c r="T581" s="27"/>
      <c r="U581" s="27"/>
      <c r="V581" s="27"/>
      <c r="W581" s="27"/>
      <c r="X581" s="27"/>
      <c r="Y581" s="27"/>
      <c r="Z581" s="27"/>
      <c r="AA581" s="27"/>
      <c r="AB581" s="27"/>
      <c r="AC581" s="27"/>
      <c r="AD581" s="27"/>
      <c r="AE581" s="27"/>
      <c r="AF581" s="27"/>
      <c r="AG581" s="27"/>
      <c r="AH581" s="27"/>
      <c r="AI581" s="27"/>
      <c r="AJ581" s="27"/>
      <c r="AK581" s="27"/>
      <c r="AL581" s="27"/>
    </row>
    <row r="582" spans="1:38">
      <c r="A582" s="27"/>
      <c r="B582" s="27"/>
      <c r="C582" s="27"/>
      <c r="D582" s="27"/>
      <c r="E582" s="27"/>
      <c r="F582" s="27"/>
      <c r="G582" s="27"/>
      <c r="H582" s="27"/>
      <c r="I582" s="27"/>
      <c r="J582" s="27"/>
      <c r="K582" s="27"/>
      <c r="L582" s="27"/>
      <c r="M582" s="27"/>
      <c r="N582" s="27"/>
      <c r="O582" s="27"/>
      <c r="P582" s="27"/>
      <c r="Q582" s="27"/>
      <c r="R582" s="80"/>
      <c r="S582" s="27"/>
      <c r="T582" s="27"/>
      <c r="U582" s="27"/>
      <c r="V582" s="27"/>
      <c r="W582" s="27"/>
      <c r="X582" s="27"/>
      <c r="Y582" s="27"/>
      <c r="Z582" s="27"/>
      <c r="AA582" s="27"/>
      <c r="AB582" s="27"/>
      <c r="AC582" s="27"/>
      <c r="AD582" s="27"/>
      <c r="AE582" s="27"/>
      <c r="AF582" s="27"/>
      <c r="AG582" s="27"/>
      <c r="AH582" s="27"/>
      <c r="AI582" s="27"/>
      <c r="AJ582" s="27"/>
      <c r="AK582" s="27"/>
      <c r="AL582" s="27"/>
    </row>
    <row r="583" spans="1:38">
      <c r="A583" s="27"/>
      <c r="B583" s="27"/>
      <c r="C583" s="27"/>
      <c r="D583" s="27"/>
      <c r="E583" s="27"/>
      <c r="F583" s="27"/>
      <c r="G583" s="27"/>
      <c r="H583" s="27"/>
      <c r="I583" s="27"/>
      <c r="J583" s="27"/>
      <c r="K583" s="27"/>
      <c r="L583" s="27"/>
      <c r="M583" s="27"/>
      <c r="N583" s="27"/>
      <c r="O583" s="27"/>
      <c r="P583" s="27"/>
      <c r="Q583" s="27"/>
      <c r="R583" s="80"/>
      <c r="S583" s="27"/>
      <c r="T583" s="27"/>
      <c r="U583" s="27"/>
      <c r="V583" s="27"/>
      <c r="W583" s="27"/>
      <c r="X583" s="27"/>
      <c r="Y583" s="27"/>
      <c r="Z583" s="27"/>
      <c r="AA583" s="27"/>
      <c r="AB583" s="27"/>
      <c r="AC583" s="27"/>
      <c r="AD583" s="27"/>
      <c r="AE583" s="27"/>
      <c r="AF583" s="27"/>
      <c r="AG583" s="27"/>
      <c r="AH583" s="27"/>
      <c r="AI583" s="27"/>
      <c r="AJ583" s="27"/>
      <c r="AK583" s="27"/>
      <c r="AL583" s="27"/>
    </row>
    <row r="584" spans="1:38">
      <c r="A584" s="27"/>
      <c r="B584" s="27"/>
      <c r="C584" s="27"/>
      <c r="D584" s="27"/>
      <c r="E584" s="27"/>
      <c r="F584" s="27"/>
      <c r="G584" s="27"/>
      <c r="H584" s="27"/>
      <c r="I584" s="27"/>
      <c r="J584" s="27"/>
      <c r="K584" s="27"/>
      <c r="L584" s="27"/>
      <c r="M584" s="27"/>
      <c r="N584" s="27"/>
      <c r="O584" s="27"/>
      <c r="P584" s="27"/>
      <c r="Q584" s="27"/>
      <c r="R584" s="80"/>
      <c r="S584" s="27"/>
      <c r="T584" s="27"/>
      <c r="U584" s="27"/>
      <c r="V584" s="27"/>
      <c r="W584" s="27"/>
      <c r="X584" s="27"/>
      <c r="Y584" s="27"/>
      <c r="Z584" s="27"/>
      <c r="AA584" s="27"/>
      <c r="AB584" s="27"/>
      <c r="AC584" s="27"/>
      <c r="AD584" s="27"/>
      <c r="AE584" s="27"/>
      <c r="AF584" s="27"/>
      <c r="AG584" s="27"/>
      <c r="AH584" s="27"/>
      <c r="AI584" s="27"/>
      <c r="AJ584" s="27"/>
      <c r="AK584" s="27"/>
      <c r="AL584" s="27"/>
    </row>
    <row r="585" spans="1:38">
      <c r="A585" s="27"/>
      <c r="B585" s="27"/>
      <c r="C585" s="27"/>
      <c r="D585" s="27"/>
      <c r="E585" s="27"/>
      <c r="F585" s="27"/>
      <c r="G585" s="27"/>
      <c r="H585" s="27"/>
      <c r="I585" s="27"/>
      <c r="J585" s="27"/>
      <c r="K585" s="27"/>
      <c r="L585" s="27"/>
      <c r="M585" s="27"/>
      <c r="N585" s="27"/>
      <c r="O585" s="27"/>
      <c r="P585" s="27"/>
      <c r="Q585" s="27"/>
      <c r="R585" s="80"/>
      <c r="S585" s="27"/>
      <c r="T585" s="27"/>
      <c r="U585" s="27"/>
      <c r="V585" s="27"/>
      <c r="W585" s="27"/>
      <c r="X585" s="27"/>
      <c r="Y585" s="27"/>
      <c r="Z585" s="27"/>
      <c r="AA585" s="27"/>
      <c r="AB585" s="27"/>
      <c r="AC585" s="27"/>
      <c r="AD585" s="27"/>
      <c r="AE585" s="27"/>
      <c r="AF585" s="27"/>
      <c r="AG585" s="27"/>
      <c r="AH585" s="27"/>
      <c r="AI585" s="27"/>
      <c r="AJ585" s="27"/>
      <c r="AK585" s="27"/>
      <c r="AL585" s="27"/>
    </row>
    <row r="586" spans="1:38">
      <c r="A586" s="27"/>
      <c r="B586" s="27"/>
      <c r="C586" s="27"/>
      <c r="D586" s="27"/>
      <c r="E586" s="27"/>
      <c r="F586" s="27"/>
      <c r="G586" s="27"/>
      <c r="H586" s="27"/>
      <c r="I586" s="27"/>
      <c r="J586" s="27"/>
      <c r="K586" s="27"/>
      <c r="L586" s="27"/>
      <c r="M586" s="27"/>
      <c r="N586" s="27"/>
      <c r="O586" s="27"/>
      <c r="P586" s="27"/>
      <c r="Q586" s="27"/>
      <c r="R586" s="80"/>
      <c r="S586" s="27"/>
      <c r="T586" s="27"/>
      <c r="U586" s="27"/>
      <c r="V586" s="27"/>
      <c r="W586" s="27"/>
      <c r="X586" s="27"/>
      <c r="Y586" s="27"/>
      <c r="Z586" s="27"/>
      <c r="AA586" s="27"/>
      <c r="AB586" s="27"/>
      <c r="AC586" s="27"/>
      <c r="AD586" s="27"/>
      <c r="AE586" s="27"/>
      <c r="AF586" s="27"/>
      <c r="AG586" s="27"/>
      <c r="AH586" s="27"/>
      <c r="AI586" s="27"/>
      <c r="AJ586" s="27"/>
      <c r="AK586" s="27"/>
      <c r="AL586" s="27"/>
    </row>
    <row r="587" spans="1:38">
      <c r="A587" s="27"/>
      <c r="B587" s="27"/>
      <c r="C587" s="27"/>
      <c r="D587" s="27"/>
      <c r="E587" s="27"/>
      <c r="F587" s="27"/>
      <c r="G587" s="27"/>
      <c r="H587" s="27"/>
      <c r="I587" s="27"/>
      <c r="J587" s="27"/>
      <c r="K587" s="27"/>
      <c r="L587" s="27"/>
      <c r="M587" s="27"/>
      <c r="N587" s="27"/>
      <c r="O587" s="27"/>
      <c r="P587" s="27"/>
      <c r="Q587" s="27"/>
      <c r="R587" s="80"/>
      <c r="S587" s="27"/>
      <c r="T587" s="27"/>
      <c r="U587" s="27"/>
      <c r="V587" s="27"/>
      <c r="W587" s="27"/>
      <c r="X587" s="27"/>
      <c r="Y587" s="27"/>
      <c r="Z587" s="27"/>
      <c r="AA587" s="27"/>
      <c r="AB587" s="27"/>
      <c r="AC587" s="27"/>
      <c r="AD587" s="27"/>
      <c r="AE587" s="27"/>
      <c r="AF587" s="27"/>
      <c r="AG587" s="27"/>
      <c r="AH587" s="27"/>
      <c r="AI587" s="27"/>
      <c r="AJ587" s="27"/>
      <c r="AK587" s="27"/>
      <c r="AL587" s="27"/>
    </row>
    <row r="588" spans="1:38">
      <c r="A588" s="27"/>
      <c r="B588" s="27"/>
      <c r="C588" s="27"/>
      <c r="D588" s="27"/>
      <c r="E588" s="27"/>
      <c r="F588" s="27"/>
      <c r="G588" s="27"/>
      <c r="H588" s="27"/>
      <c r="I588" s="27"/>
      <c r="J588" s="27"/>
      <c r="K588" s="27"/>
      <c r="L588" s="27"/>
      <c r="M588" s="27"/>
      <c r="N588" s="27"/>
      <c r="O588" s="27"/>
      <c r="P588" s="27"/>
      <c r="Q588" s="27"/>
      <c r="R588" s="80"/>
      <c r="S588" s="27"/>
      <c r="T588" s="27"/>
      <c r="U588" s="27"/>
      <c r="V588" s="27"/>
      <c r="W588" s="27"/>
      <c r="X588" s="27"/>
      <c r="Y588" s="27"/>
      <c r="Z588" s="27"/>
      <c r="AA588" s="27"/>
      <c r="AB588" s="27"/>
      <c r="AC588" s="27"/>
      <c r="AD588" s="27"/>
      <c r="AE588" s="27"/>
      <c r="AF588" s="27"/>
      <c r="AG588" s="27"/>
      <c r="AH588" s="27"/>
      <c r="AI588" s="27"/>
      <c r="AJ588" s="27"/>
      <c r="AK588" s="27"/>
      <c r="AL588" s="27"/>
    </row>
    <row r="589" spans="1:38">
      <c r="A589" s="27"/>
      <c r="B589" s="27"/>
      <c r="C589" s="27"/>
      <c r="D589" s="27"/>
      <c r="E589" s="27"/>
      <c r="F589" s="27"/>
      <c r="G589" s="27"/>
      <c r="H589" s="27"/>
      <c r="I589" s="27"/>
      <c r="J589" s="27"/>
      <c r="K589" s="27"/>
      <c r="L589" s="27"/>
      <c r="M589" s="27"/>
      <c r="N589" s="27"/>
      <c r="O589" s="27"/>
      <c r="P589" s="27"/>
      <c r="Q589" s="27"/>
      <c r="R589" s="80"/>
      <c r="S589" s="27"/>
      <c r="T589" s="27"/>
      <c r="U589" s="27"/>
      <c r="V589" s="27"/>
      <c r="W589" s="27"/>
      <c r="X589" s="27"/>
      <c r="Y589" s="27"/>
      <c r="Z589" s="27"/>
      <c r="AA589" s="27"/>
      <c r="AB589" s="27"/>
      <c r="AC589" s="27"/>
      <c r="AD589" s="27"/>
      <c r="AE589" s="27"/>
      <c r="AF589" s="27"/>
      <c r="AG589" s="27"/>
      <c r="AH589" s="27"/>
      <c r="AI589" s="27"/>
      <c r="AJ589" s="27"/>
      <c r="AK589" s="27"/>
      <c r="AL589" s="27"/>
    </row>
    <row r="590" spans="1:38">
      <c r="A590" s="27"/>
      <c r="B590" s="27"/>
      <c r="C590" s="27"/>
      <c r="D590" s="27"/>
      <c r="E590" s="27"/>
      <c r="F590" s="27"/>
      <c r="G590" s="27"/>
      <c r="H590" s="27"/>
      <c r="I590" s="27"/>
      <c r="J590" s="27"/>
      <c r="K590" s="27"/>
      <c r="L590" s="27"/>
      <c r="M590" s="27"/>
      <c r="N590" s="27"/>
      <c r="O590" s="27"/>
      <c r="P590" s="27"/>
      <c r="Q590" s="27"/>
      <c r="R590" s="80"/>
      <c r="S590" s="27"/>
      <c r="T590" s="27"/>
      <c r="U590" s="27"/>
      <c r="V590" s="27"/>
      <c r="W590" s="27"/>
      <c r="X590" s="27"/>
      <c r="Y590" s="27"/>
      <c r="Z590" s="27"/>
      <c r="AA590" s="27"/>
      <c r="AB590" s="27"/>
      <c r="AC590" s="27"/>
      <c r="AD590" s="27"/>
      <c r="AE590" s="27"/>
      <c r="AF590" s="27"/>
      <c r="AG590" s="27"/>
      <c r="AH590" s="27"/>
      <c r="AI590" s="27"/>
      <c r="AJ590" s="27"/>
      <c r="AK590" s="27"/>
      <c r="AL590" s="27"/>
    </row>
    <row r="591" spans="1:38">
      <c r="A591" s="27"/>
      <c r="B591" s="27"/>
      <c r="C591" s="27"/>
      <c r="D591" s="27"/>
      <c r="E591" s="27"/>
      <c r="F591" s="27"/>
      <c r="G591" s="27"/>
      <c r="H591" s="27"/>
      <c r="I591" s="27"/>
      <c r="J591" s="27"/>
      <c r="K591" s="27"/>
      <c r="L591" s="27"/>
      <c r="M591" s="27"/>
      <c r="N591" s="27"/>
      <c r="O591" s="27"/>
      <c r="P591" s="27"/>
      <c r="Q591" s="27"/>
      <c r="R591" s="80"/>
      <c r="S591" s="27"/>
      <c r="T591" s="27"/>
      <c r="U591" s="27"/>
      <c r="V591" s="27"/>
      <c r="W591" s="27"/>
      <c r="X591" s="27"/>
      <c r="Y591" s="27"/>
      <c r="Z591" s="27"/>
      <c r="AA591" s="27"/>
      <c r="AB591" s="27"/>
      <c r="AC591" s="27"/>
      <c r="AD591" s="27"/>
      <c r="AE591" s="27"/>
      <c r="AF591" s="27"/>
      <c r="AG591" s="27"/>
      <c r="AH591" s="27"/>
      <c r="AI591" s="27"/>
      <c r="AJ591" s="27"/>
      <c r="AK591" s="27"/>
      <c r="AL591" s="27"/>
    </row>
    <row r="592" spans="1:38">
      <c r="A592" s="27"/>
      <c r="B592" s="27"/>
      <c r="C592" s="27"/>
      <c r="D592" s="27"/>
      <c r="E592" s="27"/>
      <c r="F592" s="27"/>
      <c r="G592" s="27"/>
      <c r="H592" s="27"/>
      <c r="I592" s="27"/>
      <c r="J592" s="27"/>
      <c r="K592" s="27"/>
      <c r="L592" s="27"/>
      <c r="M592" s="27"/>
      <c r="N592" s="27"/>
      <c r="O592" s="27"/>
      <c r="P592" s="27"/>
      <c r="Q592" s="27"/>
      <c r="R592" s="80"/>
      <c r="S592" s="27"/>
      <c r="T592" s="27"/>
      <c r="U592" s="27"/>
      <c r="V592" s="27"/>
      <c r="W592" s="27"/>
      <c r="X592" s="27"/>
      <c r="Y592" s="27"/>
      <c r="Z592" s="27"/>
      <c r="AA592" s="27"/>
      <c r="AB592" s="27"/>
      <c r="AC592" s="27"/>
      <c r="AD592" s="27"/>
      <c r="AE592" s="27"/>
      <c r="AF592" s="27"/>
      <c r="AG592" s="27"/>
      <c r="AH592" s="27"/>
      <c r="AI592" s="27"/>
      <c r="AJ592" s="27"/>
      <c r="AK592" s="27"/>
      <c r="AL592" s="27"/>
    </row>
    <row r="593" spans="1:38">
      <c r="A593" s="27"/>
      <c r="B593" s="27"/>
      <c r="C593" s="27"/>
      <c r="D593" s="27"/>
      <c r="E593" s="27"/>
      <c r="F593" s="27"/>
      <c r="G593" s="27"/>
      <c r="H593" s="27"/>
      <c r="I593" s="27"/>
      <c r="J593" s="27"/>
      <c r="K593" s="27"/>
      <c r="L593" s="27"/>
      <c r="M593" s="27"/>
      <c r="N593" s="27"/>
      <c r="O593" s="27"/>
      <c r="P593" s="27"/>
      <c r="Q593" s="27"/>
      <c r="R593" s="80"/>
      <c r="S593" s="27"/>
      <c r="T593" s="27"/>
      <c r="U593" s="27"/>
      <c r="V593" s="27"/>
      <c r="W593" s="27"/>
      <c r="X593" s="27"/>
      <c r="Y593" s="27"/>
      <c r="Z593" s="27"/>
      <c r="AA593" s="27"/>
      <c r="AB593" s="27"/>
      <c r="AC593" s="27"/>
      <c r="AD593" s="27"/>
      <c r="AE593" s="27"/>
      <c r="AF593" s="27"/>
      <c r="AG593" s="27"/>
      <c r="AH593" s="27"/>
      <c r="AI593" s="27"/>
      <c r="AJ593" s="27"/>
      <c r="AK593" s="27"/>
      <c r="AL593" s="27"/>
    </row>
    <row r="594" spans="1:38">
      <c r="A594" s="27"/>
      <c r="B594" s="27"/>
      <c r="C594" s="27"/>
      <c r="D594" s="27"/>
      <c r="E594" s="27"/>
      <c r="F594" s="27"/>
      <c r="G594" s="27"/>
      <c r="H594" s="27"/>
      <c r="I594" s="27"/>
      <c r="J594" s="27"/>
      <c r="K594" s="27"/>
      <c r="L594" s="27"/>
      <c r="M594" s="27"/>
      <c r="N594" s="27"/>
      <c r="O594" s="27"/>
      <c r="P594" s="27"/>
      <c r="Q594" s="27"/>
      <c r="R594" s="80"/>
      <c r="S594" s="27"/>
      <c r="T594" s="27"/>
      <c r="U594" s="27"/>
      <c r="V594" s="27"/>
      <c r="W594" s="27"/>
      <c r="X594" s="27"/>
      <c r="Y594" s="27"/>
      <c r="Z594" s="27"/>
      <c r="AA594" s="27"/>
      <c r="AB594" s="27"/>
      <c r="AC594" s="27"/>
      <c r="AD594" s="27"/>
      <c r="AE594" s="27"/>
      <c r="AF594" s="27"/>
      <c r="AG594" s="27"/>
      <c r="AH594" s="27"/>
      <c r="AI594" s="27"/>
      <c r="AJ594" s="27"/>
      <c r="AK594" s="27"/>
      <c r="AL594" s="27"/>
    </row>
    <row r="595" spans="1:38">
      <c r="A595" s="27"/>
      <c r="B595" s="27"/>
      <c r="C595" s="27"/>
      <c r="D595" s="27"/>
      <c r="E595" s="27"/>
      <c r="F595" s="27"/>
      <c r="G595" s="27"/>
      <c r="H595" s="27"/>
      <c r="I595" s="27"/>
      <c r="J595" s="27"/>
      <c r="K595" s="27"/>
      <c r="L595" s="27"/>
      <c r="M595" s="27"/>
      <c r="N595" s="27"/>
      <c r="O595" s="27"/>
      <c r="P595" s="27"/>
      <c r="Q595" s="27"/>
      <c r="R595" s="80"/>
      <c r="S595" s="27"/>
      <c r="T595" s="27"/>
      <c r="U595" s="27"/>
      <c r="V595" s="27"/>
      <c r="W595" s="27"/>
      <c r="X595" s="27"/>
      <c r="Y595" s="27"/>
      <c r="Z595" s="27"/>
      <c r="AA595" s="27"/>
      <c r="AB595" s="27"/>
      <c r="AC595" s="27"/>
      <c r="AD595" s="27"/>
      <c r="AE595" s="27"/>
      <c r="AF595" s="27"/>
      <c r="AG595" s="27"/>
      <c r="AH595" s="27"/>
      <c r="AI595" s="27"/>
      <c r="AJ595" s="27"/>
      <c r="AK595" s="27"/>
      <c r="AL595" s="27"/>
    </row>
    <row r="596" spans="1:38">
      <c r="A596" s="27"/>
      <c r="B596" s="27"/>
      <c r="C596" s="27"/>
      <c r="D596" s="27"/>
      <c r="E596" s="27"/>
      <c r="F596" s="27"/>
      <c r="G596" s="27"/>
      <c r="H596" s="27"/>
      <c r="I596" s="27"/>
      <c r="J596" s="27"/>
      <c r="K596" s="27"/>
      <c r="L596" s="27"/>
      <c r="M596" s="27"/>
      <c r="N596" s="27"/>
      <c r="O596" s="27"/>
      <c r="P596" s="27"/>
      <c r="Q596" s="27"/>
      <c r="R596" s="80"/>
      <c r="S596" s="27"/>
      <c r="T596" s="27"/>
      <c r="U596" s="27"/>
      <c r="V596" s="27"/>
      <c r="W596" s="27"/>
      <c r="X596" s="27"/>
      <c r="Y596" s="27"/>
      <c r="Z596" s="27"/>
      <c r="AA596" s="27"/>
      <c r="AB596" s="27"/>
      <c r="AC596" s="27"/>
      <c r="AD596" s="27"/>
      <c r="AE596" s="27"/>
      <c r="AF596" s="27"/>
      <c r="AG596" s="27"/>
      <c r="AH596" s="27"/>
      <c r="AI596" s="27"/>
      <c r="AJ596" s="27"/>
      <c r="AK596" s="27"/>
      <c r="AL596" s="27"/>
    </row>
    <row r="597" spans="1:38">
      <c r="A597" s="27"/>
      <c r="B597" s="27"/>
      <c r="C597" s="27"/>
      <c r="D597" s="27"/>
      <c r="E597" s="27"/>
      <c r="F597" s="27"/>
      <c r="G597" s="27"/>
      <c r="H597" s="27"/>
      <c r="I597" s="27"/>
      <c r="J597" s="27"/>
      <c r="K597" s="27"/>
      <c r="L597" s="27"/>
      <c r="M597" s="27"/>
      <c r="N597" s="27"/>
      <c r="O597" s="27"/>
      <c r="P597" s="27"/>
      <c r="Q597" s="27"/>
      <c r="R597" s="80"/>
      <c r="S597" s="27"/>
      <c r="T597" s="27"/>
      <c r="U597" s="27"/>
      <c r="V597" s="27"/>
      <c r="W597" s="27"/>
      <c r="X597" s="27"/>
      <c r="Y597" s="27"/>
      <c r="Z597" s="27"/>
      <c r="AA597" s="27"/>
      <c r="AB597" s="27"/>
      <c r="AC597" s="27"/>
      <c r="AD597" s="27"/>
      <c r="AE597" s="27"/>
      <c r="AF597" s="27"/>
      <c r="AG597" s="27"/>
      <c r="AH597" s="27"/>
      <c r="AI597" s="27"/>
      <c r="AJ597" s="27"/>
      <c r="AK597" s="27"/>
      <c r="AL597" s="27"/>
    </row>
    <row r="598" spans="1:38">
      <c r="A598" s="27"/>
      <c r="B598" s="27"/>
      <c r="C598" s="27"/>
      <c r="D598" s="27"/>
      <c r="E598" s="27"/>
      <c r="F598" s="27"/>
      <c r="G598" s="27"/>
      <c r="H598" s="27"/>
      <c r="I598" s="27"/>
      <c r="J598" s="27"/>
      <c r="K598" s="27"/>
      <c r="L598" s="27"/>
      <c r="M598" s="27"/>
      <c r="N598" s="27"/>
      <c r="O598" s="27"/>
      <c r="P598" s="27"/>
      <c r="Q598" s="27"/>
      <c r="R598" s="80"/>
      <c r="S598" s="27"/>
      <c r="T598" s="27"/>
      <c r="U598" s="27"/>
      <c r="V598" s="27"/>
      <c r="W598" s="27"/>
      <c r="X598" s="27"/>
      <c r="Y598" s="27"/>
      <c r="Z598" s="27"/>
      <c r="AA598" s="27"/>
      <c r="AB598" s="27"/>
      <c r="AC598" s="27"/>
      <c r="AD598" s="27"/>
      <c r="AE598" s="27"/>
      <c r="AF598" s="27"/>
      <c r="AG598" s="27"/>
      <c r="AH598" s="27"/>
      <c r="AI598" s="27"/>
      <c r="AJ598" s="27"/>
      <c r="AK598" s="27"/>
      <c r="AL598" s="27"/>
    </row>
    <row r="599" spans="1:38">
      <c r="A599" s="27"/>
      <c r="B599" s="27"/>
      <c r="C599" s="27"/>
      <c r="D599" s="27"/>
      <c r="E599" s="27"/>
      <c r="F599" s="27"/>
      <c r="G599" s="27"/>
      <c r="H599" s="27"/>
      <c r="I599" s="27"/>
      <c r="J599" s="27"/>
      <c r="K599" s="27"/>
      <c r="L599" s="27"/>
      <c r="M599" s="27"/>
      <c r="N599" s="27"/>
      <c r="O599" s="27"/>
      <c r="P599" s="27"/>
      <c r="Q599" s="27"/>
      <c r="R599" s="80"/>
      <c r="S599" s="27"/>
      <c r="T599" s="27"/>
      <c r="U599" s="27"/>
      <c r="V599" s="27"/>
      <c r="W599" s="27"/>
      <c r="X599" s="27"/>
      <c r="Y599" s="27"/>
      <c r="Z599" s="27"/>
      <c r="AA599" s="27"/>
      <c r="AB599" s="27"/>
      <c r="AC599" s="27"/>
      <c r="AD599" s="27"/>
      <c r="AE599" s="27"/>
      <c r="AF599" s="27"/>
      <c r="AG599" s="27"/>
      <c r="AH599" s="27"/>
      <c r="AI599" s="27"/>
      <c r="AJ599" s="27"/>
      <c r="AK599" s="27"/>
      <c r="AL599" s="27"/>
    </row>
    <row r="600" spans="1:38">
      <c r="A600" s="27"/>
      <c r="B600" s="27"/>
      <c r="C600" s="27"/>
      <c r="D600" s="27"/>
      <c r="E600" s="27"/>
      <c r="F600" s="27"/>
      <c r="G600" s="27"/>
      <c r="H600" s="27"/>
      <c r="I600" s="27"/>
      <c r="J600" s="27"/>
      <c r="K600" s="27"/>
      <c r="L600" s="27"/>
      <c r="M600" s="27"/>
      <c r="N600" s="27"/>
      <c r="O600" s="27"/>
      <c r="P600" s="27"/>
      <c r="Q600" s="27"/>
      <c r="R600" s="80"/>
      <c r="S600" s="27"/>
      <c r="T600" s="27"/>
      <c r="U600" s="27"/>
      <c r="V600" s="27"/>
      <c r="W600" s="27"/>
      <c r="X600" s="27"/>
      <c r="Y600" s="27"/>
      <c r="Z600" s="27"/>
      <c r="AA600" s="27"/>
      <c r="AB600" s="27"/>
      <c r="AC600" s="27"/>
      <c r="AD600" s="27"/>
      <c r="AE600" s="27"/>
      <c r="AF600" s="27"/>
      <c r="AG600" s="27"/>
      <c r="AH600" s="27"/>
      <c r="AI600" s="27"/>
      <c r="AJ600" s="27"/>
      <c r="AK600" s="27"/>
      <c r="AL600" s="27"/>
    </row>
    <row r="601" spans="1:38">
      <c r="A601" s="27"/>
      <c r="B601" s="27"/>
      <c r="C601" s="27"/>
      <c r="D601" s="27"/>
      <c r="E601" s="27"/>
      <c r="F601" s="27"/>
      <c r="G601" s="27"/>
      <c r="H601" s="27"/>
      <c r="I601" s="27"/>
      <c r="J601" s="27"/>
      <c r="K601" s="27"/>
      <c r="L601" s="27"/>
      <c r="M601" s="27"/>
      <c r="N601" s="27"/>
      <c r="O601" s="27"/>
      <c r="P601" s="27"/>
      <c r="Q601" s="27"/>
      <c r="R601" s="80"/>
      <c r="S601" s="27"/>
      <c r="T601" s="27"/>
      <c r="U601" s="27"/>
      <c r="V601" s="27"/>
      <c r="W601" s="27"/>
      <c r="X601" s="27"/>
      <c r="Y601" s="27"/>
      <c r="Z601" s="27"/>
      <c r="AA601" s="27"/>
      <c r="AB601" s="27"/>
      <c r="AC601" s="27"/>
      <c r="AD601" s="27"/>
      <c r="AE601" s="27"/>
      <c r="AF601" s="27"/>
      <c r="AG601" s="27"/>
      <c r="AH601" s="27"/>
      <c r="AI601" s="27"/>
      <c r="AJ601" s="27"/>
      <c r="AK601" s="27"/>
      <c r="AL601" s="27"/>
    </row>
    <row r="602" spans="1:38">
      <c r="A602" s="27"/>
      <c r="B602" s="27"/>
      <c r="C602" s="27"/>
      <c r="D602" s="27"/>
      <c r="E602" s="27"/>
      <c r="F602" s="27"/>
      <c r="G602" s="27"/>
      <c r="H602" s="27"/>
      <c r="I602" s="27"/>
      <c r="J602" s="27"/>
      <c r="K602" s="27"/>
      <c r="L602" s="27"/>
      <c r="M602" s="27"/>
      <c r="N602" s="27"/>
      <c r="O602" s="27"/>
      <c r="P602" s="27"/>
      <c r="Q602" s="27"/>
      <c r="R602" s="80"/>
      <c r="S602" s="27"/>
      <c r="T602" s="27"/>
      <c r="U602" s="27"/>
      <c r="V602" s="27"/>
      <c r="W602" s="27"/>
      <c r="X602" s="27"/>
      <c r="Y602" s="27"/>
      <c r="Z602" s="27"/>
      <c r="AA602" s="27"/>
      <c r="AB602" s="27"/>
      <c r="AC602" s="27"/>
      <c r="AD602" s="27"/>
      <c r="AE602" s="27"/>
      <c r="AF602" s="27"/>
      <c r="AG602" s="27"/>
      <c r="AH602" s="27"/>
      <c r="AI602" s="27"/>
      <c r="AJ602" s="27"/>
      <c r="AK602" s="27"/>
      <c r="AL602" s="27"/>
    </row>
    <row r="603" spans="1:38">
      <c r="A603" s="27"/>
      <c r="B603" s="27"/>
      <c r="C603" s="27"/>
      <c r="D603" s="27"/>
      <c r="E603" s="27"/>
      <c r="F603" s="27"/>
      <c r="G603" s="27"/>
      <c r="H603" s="27"/>
      <c r="I603" s="27"/>
      <c r="J603" s="27"/>
      <c r="K603" s="27"/>
      <c r="L603" s="27"/>
      <c r="M603" s="27"/>
      <c r="N603" s="27"/>
      <c r="O603" s="27"/>
      <c r="P603" s="27"/>
      <c r="Q603" s="27"/>
      <c r="R603" s="80"/>
      <c r="S603" s="27"/>
      <c r="T603" s="27"/>
      <c r="U603" s="27"/>
      <c r="V603" s="27"/>
      <c r="W603" s="27"/>
      <c r="X603" s="27"/>
      <c r="Y603" s="27"/>
      <c r="Z603" s="27"/>
      <c r="AA603" s="27"/>
      <c r="AB603" s="27"/>
      <c r="AC603" s="27"/>
      <c r="AD603" s="27"/>
      <c r="AE603" s="27"/>
      <c r="AF603" s="27"/>
      <c r="AG603" s="27"/>
      <c r="AH603" s="27"/>
      <c r="AI603" s="27"/>
      <c r="AJ603" s="27"/>
      <c r="AK603" s="27"/>
      <c r="AL603" s="27"/>
    </row>
    <row r="604" spans="1:38">
      <c r="A604" s="27"/>
      <c r="B604" s="27"/>
      <c r="C604" s="27"/>
      <c r="D604" s="27"/>
      <c r="E604" s="27"/>
      <c r="F604" s="27"/>
      <c r="G604" s="27"/>
      <c r="H604" s="27"/>
      <c r="I604" s="27"/>
      <c r="J604" s="27"/>
      <c r="K604" s="27"/>
      <c r="L604" s="27"/>
      <c r="M604" s="27"/>
      <c r="N604" s="27"/>
      <c r="O604" s="27"/>
      <c r="P604" s="27"/>
      <c r="Q604" s="27"/>
      <c r="R604" s="80"/>
      <c r="S604" s="27"/>
      <c r="T604" s="27"/>
      <c r="U604" s="27"/>
      <c r="V604" s="27"/>
      <c r="W604" s="27"/>
      <c r="X604" s="27"/>
      <c r="Y604" s="27"/>
      <c r="Z604" s="27"/>
      <c r="AA604" s="27"/>
      <c r="AB604" s="27"/>
      <c r="AC604" s="27"/>
      <c r="AD604" s="27"/>
      <c r="AE604" s="27"/>
      <c r="AF604" s="27"/>
      <c r="AG604" s="27"/>
      <c r="AH604" s="27"/>
      <c r="AI604" s="27"/>
      <c r="AJ604" s="27"/>
      <c r="AK604" s="27"/>
      <c r="AL604" s="27"/>
    </row>
    <row r="605" spans="1:38">
      <c r="A605" s="27"/>
      <c r="B605" s="27"/>
      <c r="C605" s="27"/>
      <c r="D605" s="27"/>
      <c r="E605" s="27"/>
      <c r="F605" s="27"/>
      <c r="G605" s="27"/>
      <c r="H605" s="27"/>
      <c r="I605" s="27"/>
      <c r="J605" s="27"/>
      <c r="K605" s="27"/>
      <c r="L605" s="27"/>
      <c r="M605" s="27"/>
      <c r="N605" s="27"/>
      <c r="O605" s="27"/>
      <c r="P605" s="27"/>
      <c r="Q605" s="27"/>
      <c r="R605" s="80"/>
      <c r="S605" s="27"/>
      <c r="T605" s="27"/>
      <c r="U605" s="27"/>
      <c r="V605" s="27"/>
      <c r="W605" s="27"/>
      <c r="X605" s="27"/>
      <c r="Y605" s="27"/>
      <c r="Z605" s="27"/>
      <c r="AA605" s="27"/>
      <c r="AB605" s="27"/>
      <c r="AC605" s="27"/>
      <c r="AD605" s="27"/>
      <c r="AE605" s="27"/>
      <c r="AF605" s="27"/>
      <c r="AG605" s="27"/>
      <c r="AH605" s="27"/>
      <c r="AI605" s="27"/>
      <c r="AJ605" s="27"/>
      <c r="AK605" s="27"/>
      <c r="AL605" s="27"/>
    </row>
    <row r="606" spans="1:38">
      <c r="A606" s="27"/>
      <c r="B606" s="27"/>
      <c r="C606" s="27"/>
      <c r="D606" s="27"/>
      <c r="E606" s="27"/>
      <c r="F606" s="27"/>
      <c r="G606" s="27"/>
      <c r="H606" s="27"/>
      <c r="I606" s="27"/>
      <c r="J606" s="27"/>
      <c r="K606" s="27"/>
      <c r="L606" s="27"/>
      <c r="M606" s="27"/>
      <c r="N606" s="27"/>
      <c r="O606" s="27"/>
      <c r="P606" s="27"/>
      <c r="Q606" s="27"/>
      <c r="R606" s="80"/>
      <c r="S606" s="27"/>
      <c r="T606" s="27"/>
      <c r="U606" s="27"/>
      <c r="V606" s="27"/>
      <c r="W606" s="27"/>
      <c r="X606" s="27"/>
      <c r="Y606" s="27"/>
      <c r="Z606" s="27"/>
      <c r="AA606" s="27"/>
      <c r="AB606" s="27"/>
      <c r="AC606" s="27"/>
      <c r="AD606" s="27"/>
      <c r="AE606" s="27"/>
      <c r="AF606" s="27"/>
      <c r="AG606" s="27"/>
      <c r="AH606" s="27"/>
      <c r="AI606" s="27"/>
      <c r="AJ606" s="27"/>
      <c r="AK606" s="27"/>
      <c r="AL606" s="27"/>
    </row>
    <row r="607" spans="1:38">
      <c r="A607" s="27"/>
      <c r="B607" s="27"/>
      <c r="C607" s="27"/>
      <c r="D607" s="27"/>
      <c r="E607" s="27"/>
      <c r="F607" s="27"/>
      <c r="G607" s="27"/>
      <c r="H607" s="27"/>
      <c r="I607" s="27"/>
      <c r="J607" s="27"/>
      <c r="K607" s="27"/>
      <c r="L607" s="27"/>
      <c r="M607" s="27"/>
      <c r="N607" s="27"/>
      <c r="O607" s="27"/>
      <c r="P607" s="27"/>
      <c r="Q607" s="27"/>
      <c r="R607" s="80"/>
      <c r="S607" s="27"/>
      <c r="T607" s="27"/>
      <c r="U607" s="27"/>
      <c r="V607" s="27"/>
      <c r="W607" s="27"/>
      <c r="X607" s="27"/>
      <c r="Y607" s="27"/>
      <c r="Z607" s="27"/>
      <c r="AA607" s="27"/>
      <c r="AB607" s="27"/>
      <c r="AC607" s="27"/>
      <c r="AD607" s="27"/>
      <c r="AE607" s="27"/>
      <c r="AF607" s="27"/>
      <c r="AG607" s="27"/>
      <c r="AH607" s="27"/>
      <c r="AI607" s="27"/>
      <c r="AJ607" s="27"/>
      <c r="AK607" s="27"/>
      <c r="AL607" s="27"/>
    </row>
    <row r="608" spans="1:38">
      <c r="A608" s="27"/>
      <c r="B608" s="27"/>
      <c r="C608" s="27"/>
      <c r="D608" s="27"/>
      <c r="E608" s="27"/>
      <c r="F608" s="27"/>
      <c r="G608" s="27"/>
      <c r="H608" s="27"/>
      <c r="I608" s="27"/>
      <c r="J608" s="27"/>
      <c r="K608" s="27"/>
      <c r="L608" s="27"/>
      <c r="M608" s="27"/>
      <c r="N608" s="27"/>
      <c r="O608" s="27"/>
      <c r="P608" s="27"/>
      <c r="Q608" s="27"/>
      <c r="R608" s="80"/>
      <c r="S608" s="27"/>
      <c r="T608" s="27"/>
      <c r="U608" s="27"/>
      <c r="V608" s="27"/>
      <c r="W608" s="27"/>
      <c r="X608" s="27"/>
      <c r="Y608" s="27"/>
      <c r="Z608" s="27"/>
      <c r="AA608" s="27"/>
      <c r="AB608" s="27"/>
      <c r="AC608" s="27"/>
      <c r="AD608" s="27"/>
      <c r="AE608" s="27"/>
      <c r="AF608" s="27"/>
      <c r="AG608" s="27"/>
      <c r="AH608" s="27"/>
      <c r="AI608" s="27"/>
      <c r="AJ608" s="27"/>
      <c r="AK608" s="27"/>
      <c r="AL608" s="27"/>
    </row>
    <row r="609" spans="1:38">
      <c r="A609" s="27"/>
      <c r="B609" s="27"/>
      <c r="C609" s="27"/>
      <c r="D609" s="27"/>
      <c r="E609" s="27"/>
      <c r="F609" s="27"/>
      <c r="G609" s="27"/>
      <c r="H609" s="27"/>
      <c r="I609" s="27"/>
      <c r="J609" s="27"/>
      <c r="K609" s="27"/>
      <c r="L609" s="27"/>
      <c r="M609" s="27"/>
      <c r="N609" s="27"/>
      <c r="O609" s="27"/>
      <c r="P609" s="27"/>
      <c r="Q609" s="27"/>
      <c r="R609" s="80"/>
      <c r="S609" s="27"/>
      <c r="T609" s="27"/>
      <c r="U609" s="27"/>
      <c r="V609" s="27"/>
      <c r="W609" s="27"/>
      <c r="X609" s="27"/>
      <c r="Y609" s="27"/>
      <c r="Z609" s="27"/>
      <c r="AA609" s="27"/>
      <c r="AB609" s="27"/>
      <c r="AC609" s="27"/>
      <c r="AD609" s="27"/>
      <c r="AE609" s="27"/>
      <c r="AF609" s="27"/>
      <c r="AG609" s="27"/>
      <c r="AH609" s="27"/>
      <c r="AI609" s="27"/>
      <c r="AJ609" s="27"/>
      <c r="AK609" s="27"/>
      <c r="AL609" s="27"/>
    </row>
    <row r="610" spans="1:38">
      <c r="A610" s="27"/>
      <c r="B610" s="27"/>
      <c r="C610" s="27"/>
      <c r="D610" s="27"/>
      <c r="E610" s="27"/>
      <c r="F610" s="27"/>
      <c r="G610" s="27"/>
      <c r="H610" s="27"/>
      <c r="I610" s="27"/>
      <c r="J610" s="27"/>
      <c r="K610" s="27"/>
      <c r="L610" s="27"/>
      <c r="M610" s="27"/>
      <c r="N610" s="27"/>
      <c r="O610" s="27"/>
      <c r="P610" s="27"/>
      <c r="Q610" s="27"/>
      <c r="R610" s="80"/>
      <c r="S610" s="27"/>
      <c r="T610" s="27"/>
      <c r="U610" s="27"/>
      <c r="V610" s="27"/>
      <c r="W610" s="27"/>
      <c r="X610" s="27"/>
      <c r="Y610" s="27"/>
      <c r="Z610" s="27"/>
      <c r="AA610" s="27"/>
      <c r="AB610" s="27"/>
      <c r="AC610" s="27"/>
      <c r="AD610" s="27"/>
      <c r="AE610" s="27"/>
      <c r="AF610" s="27"/>
      <c r="AG610" s="27"/>
      <c r="AH610" s="27"/>
      <c r="AI610" s="27"/>
      <c r="AJ610" s="27"/>
      <c r="AK610" s="27"/>
      <c r="AL610" s="27"/>
    </row>
    <row r="611" spans="1:38">
      <c r="A611" s="27"/>
      <c r="B611" s="27"/>
      <c r="C611" s="27"/>
      <c r="D611" s="27"/>
      <c r="E611" s="27"/>
      <c r="F611" s="27"/>
      <c r="G611" s="27"/>
      <c r="H611" s="27"/>
      <c r="I611" s="27"/>
      <c r="J611" s="27"/>
      <c r="K611" s="27"/>
      <c r="L611" s="27"/>
      <c r="M611" s="27"/>
      <c r="N611" s="27"/>
      <c r="O611" s="27"/>
      <c r="P611" s="27"/>
      <c r="Q611" s="27"/>
      <c r="R611" s="80"/>
      <c r="S611" s="27"/>
      <c r="T611" s="27"/>
      <c r="U611" s="27"/>
      <c r="V611" s="27"/>
      <c r="W611" s="27"/>
      <c r="X611" s="27"/>
      <c r="Y611" s="27"/>
      <c r="Z611" s="27"/>
      <c r="AA611" s="27"/>
      <c r="AB611" s="27"/>
      <c r="AC611" s="27"/>
      <c r="AD611" s="27"/>
      <c r="AE611" s="27"/>
      <c r="AF611" s="27"/>
      <c r="AG611" s="27"/>
      <c r="AH611" s="27"/>
      <c r="AI611" s="27"/>
      <c r="AJ611" s="27"/>
      <c r="AK611" s="27"/>
      <c r="AL611" s="27"/>
    </row>
    <row r="612" spans="1:38">
      <c r="A612" s="27"/>
      <c r="B612" s="27"/>
      <c r="C612" s="27"/>
      <c r="D612" s="27"/>
      <c r="E612" s="27"/>
      <c r="F612" s="27"/>
      <c r="G612" s="27"/>
      <c r="H612" s="27"/>
      <c r="I612" s="27"/>
      <c r="J612" s="27"/>
      <c r="K612" s="27"/>
      <c r="L612" s="27"/>
      <c r="M612" s="27"/>
      <c r="N612" s="27"/>
      <c r="O612" s="27"/>
      <c r="P612" s="27"/>
      <c r="Q612" s="27"/>
      <c r="R612" s="80"/>
      <c r="S612" s="27"/>
      <c r="T612" s="27"/>
      <c r="U612" s="27"/>
      <c r="V612" s="27"/>
      <c r="W612" s="27"/>
      <c r="X612" s="27"/>
      <c r="Y612" s="27"/>
      <c r="Z612" s="27"/>
      <c r="AA612" s="27"/>
      <c r="AB612" s="27"/>
      <c r="AC612" s="27"/>
      <c r="AD612" s="27"/>
      <c r="AE612" s="27"/>
      <c r="AF612" s="27"/>
      <c r="AG612" s="27"/>
      <c r="AH612" s="27"/>
      <c r="AI612" s="27"/>
      <c r="AJ612" s="27"/>
      <c r="AK612" s="27"/>
      <c r="AL612" s="27"/>
    </row>
    <row r="613" spans="1:38">
      <c r="A613" s="27"/>
      <c r="B613" s="27"/>
      <c r="C613" s="27"/>
      <c r="D613" s="27"/>
      <c r="E613" s="27"/>
      <c r="F613" s="27"/>
      <c r="G613" s="27"/>
      <c r="H613" s="27"/>
      <c r="I613" s="27"/>
      <c r="J613" s="27"/>
      <c r="K613" s="27"/>
      <c r="L613" s="27"/>
      <c r="M613" s="27"/>
      <c r="N613" s="27"/>
      <c r="O613" s="27"/>
      <c r="P613" s="27"/>
      <c r="Q613" s="27"/>
      <c r="R613" s="80"/>
      <c r="S613" s="27"/>
      <c r="T613" s="27"/>
      <c r="U613" s="27"/>
      <c r="V613" s="27"/>
      <c r="W613" s="27"/>
      <c r="X613" s="27"/>
      <c r="Y613" s="27"/>
      <c r="Z613" s="27"/>
      <c r="AA613" s="27"/>
      <c r="AB613" s="27"/>
      <c r="AC613" s="27"/>
      <c r="AD613" s="27"/>
      <c r="AE613" s="27"/>
      <c r="AF613" s="27"/>
      <c r="AG613" s="27"/>
      <c r="AH613" s="27"/>
      <c r="AI613" s="27"/>
      <c r="AJ613" s="27"/>
      <c r="AK613" s="27"/>
      <c r="AL613" s="27"/>
    </row>
    <row r="614" spans="1:38">
      <c r="A614" s="27"/>
      <c r="B614" s="27"/>
      <c r="C614" s="27"/>
      <c r="D614" s="27"/>
      <c r="E614" s="27"/>
      <c r="F614" s="27"/>
      <c r="G614" s="27"/>
      <c r="H614" s="27"/>
      <c r="I614" s="27"/>
      <c r="J614" s="27"/>
      <c r="K614" s="27"/>
      <c r="L614" s="27"/>
      <c r="M614" s="27"/>
      <c r="N614" s="27"/>
      <c r="O614" s="27"/>
      <c r="P614" s="27"/>
      <c r="Q614" s="27"/>
      <c r="R614" s="80"/>
      <c r="S614" s="27"/>
      <c r="T614" s="27"/>
      <c r="U614" s="27"/>
      <c r="V614" s="27"/>
      <c r="W614" s="27"/>
      <c r="X614" s="27"/>
      <c r="Y614" s="27"/>
      <c r="Z614" s="27"/>
      <c r="AA614" s="27"/>
      <c r="AB614" s="27"/>
      <c r="AC614" s="27"/>
      <c r="AD614" s="27"/>
      <c r="AE614" s="27"/>
      <c r="AF614" s="27"/>
      <c r="AG614" s="27"/>
      <c r="AH614" s="27"/>
      <c r="AI614" s="27"/>
      <c r="AJ614" s="27"/>
      <c r="AK614" s="27"/>
      <c r="AL614" s="27"/>
    </row>
    <row r="615" spans="1:38">
      <c r="A615" s="27"/>
      <c r="B615" s="27"/>
      <c r="C615" s="27"/>
      <c r="D615" s="27"/>
      <c r="E615" s="27"/>
      <c r="F615" s="27"/>
      <c r="G615" s="27"/>
      <c r="H615" s="27"/>
      <c r="I615" s="27"/>
      <c r="J615" s="27"/>
      <c r="K615" s="27"/>
      <c r="L615" s="27"/>
      <c r="M615" s="27"/>
      <c r="N615" s="27"/>
      <c r="O615" s="27"/>
      <c r="P615" s="27"/>
      <c r="Q615" s="27"/>
      <c r="R615" s="80"/>
      <c r="S615" s="27"/>
      <c r="T615" s="27"/>
      <c r="U615" s="27"/>
      <c r="V615" s="27"/>
      <c r="W615" s="27"/>
      <c r="X615" s="27"/>
      <c r="Y615" s="27"/>
      <c r="Z615" s="27"/>
      <c r="AA615" s="27"/>
      <c r="AB615" s="27"/>
      <c r="AC615" s="27"/>
      <c r="AD615" s="27"/>
      <c r="AE615" s="27"/>
      <c r="AF615" s="27"/>
      <c r="AG615" s="27"/>
      <c r="AH615" s="27"/>
      <c r="AI615" s="27"/>
      <c r="AJ615" s="27"/>
      <c r="AK615" s="27"/>
      <c r="AL615" s="27"/>
    </row>
    <row r="616" spans="1:38">
      <c r="A616" s="27"/>
      <c r="B616" s="27"/>
      <c r="C616" s="27"/>
      <c r="D616" s="27"/>
      <c r="E616" s="27"/>
      <c r="F616" s="27"/>
      <c r="G616" s="27"/>
      <c r="H616" s="27"/>
      <c r="I616" s="27"/>
      <c r="J616" s="27"/>
      <c r="K616" s="27"/>
      <c r="L616" s="27"/>
      <c r="M616" s="27"/>
      <c r="N616" s="27"/>
      <c r="O616" s="27"/>
      <c r="P616" s="27"/>
      <c r="Q616" s="27"/>
      <c r="R616" s="80"/>
      <c r="S616" s="27"/>
      <c r="T616" s="27"/>
      <c r="U616" s="27"/>
      <c r="V616" s="27"/>
      <c r="W616" s="27"/>
      <c r="X616" s="27"/>
      <c r="Y616" s="27"/>
      <c r="Z616" s="27"/>
      <c r="AA616" s="27"/>
      <c r="AB616" s="27"/>
      <c r="AC616" s="27"/>
      <c r="AD616" s="27"/>
      <c r="AE616" s="27"/>
      <c r="AF616" s="27"/>
      <c r="AG616" s="27"/>
      <c r="AH616" s="27"/>
      <c r="AI616" s="27"/>
      <c r="AJ616" s="27"/>
      <c r="AK616" s="27"/>
      <c r="AL616" s="27"/>
    </row>
    <row r="617" spans="1:38">
      <c r="A617" s="27"/>
      <c r="B617" s="27"/>
      <c r="C617" s="27"/>
      <c r="D617" s="27"/>
      <c r="E617" s="27"/>
      <c r="F617" s="27"/>
      <c r="G617" s="27"/>
      <c r="H617" s="27"/>
      <c r="I617" s="27"/>
      <c r="J617" s="27"/>
      <c r="K617" s="27"/>
      <c r="L617" s="27"/>
      <c r="M617" s="27"/>
      <c r="N617" s="27"/>
      <c r="O617" s="27"/>
      <c r="P617" s="27"/>
      <c r="Q617" s="27"/>
      <c r="R617" s="80"/>
      <c r="S617" s="27"/>
      <c r="T617" s="27"/>
      <c r="U617" s="27"/>
      <c r="V617" s="27"/>
      <c r="W617" s="27"/>
      <c r="X617" s="27"/>
      <c r="Y617" s="27"/>
      <c r="Z617" s="27"/>
      <c r="AA617" s="27"/>
      <c r="AB617" s="27"/>
      <c r="AC617" s="27"/>
      <c r="AD617" s="27"/>
      <c r="AE617" s="27"/>
      <c r="AF617" s="27"/>
      <c r="AG617" s="27"/>
      <c r="AH617" s="27"/>
      <c r="AI617" s="27"/>
      <c r="AJ617" s="27"/>
      <c r="AK617" s="27"/>
      <c r="AL617" s="27"/>
    </row>
    <row r="618" spans="1:38">
      <c r="A618" s="27"/>
      <c r="B618" s="27"/>
      <c r="C618" s="27"/>
      <c r="D618" s="27"/>
      <c r="E618" s="27"/>
      <c r="F618" s="27"/>
      <c r="G618" s="27"/>
      <c r="H618" s="27"/>
      <c r="I618" s="27"/>
      <c r="J618" s="27"/>
      <c r="K618" s="27"/>
      <c r="L618" s="27"/>
      <c r="M618" s="27"/>
      <c r="N618" s="27"/>
      <c r="O618" s="27"/>
      <c r="P618" s="27"/>
      <c r="Q618" s="27"/>
      <c r="R618" s="80"/>
      <c r="S618" s="27"/>
      <c r="T618" s="27"/>
      <c r="U618" s="27"/>
      <c r="V618" s="27"/>
      <c r="W618" s="27"/>
      <c r="X618" s="27"/>
      <c r="Y618" s="27"/>
      <c r="Z618" s="27"/>
      <c r="AA618" s="27"/>
      <c r="AB618" s="27"/>
      <c r="AC618" s="27"/>
      <c r="AD618" s="27"/>
      <c r="AE618" s="27"/>
      <c r="AF618" s="27"/>
      <c r="AG618" s="27"/>
      <c r="AH618" s="27"/>
      <c r="AI618" s="27"/>
      <c r="AJ618" s="27"/>
      <c r="AK618" s="27"/>
      <c r="AL618" s="27"/>
    </row>
    <row r="619" spans="1:38">
      <c r="A619" s="27"/>
      <c r="B619" s="27"/>
      <c r="C619" s="27"/>
      <c r="D619" s="27"/>
      <c r="E619" s="27"/>
      <c r="F619" s="27"/>
      <c r="G619" s="27"/>
      <c r="H619" s="27"/>
      <c r="I619" s="27"/>
      <c r="J619" s="27"/>
      <c r="K619" s="27"/>
      <c r="L619" s="27"/>
      <c r="M619" s="27"/>
      <c r="N619" s="27"/>
      <c r="O619" s="27"/>
      <c r="P619" s="27"/>
      <c r="Q619" s="27"/>
      <c r="R619" s="80"/>
      <c r="S619" s="27"/>
      <c r="T619" s="27"/>
      <c r="U619" s="27"/>
      <c r="V619" s="27"/>
      <c r="W619" s="27"/>
      <c r="X619" s="27"/>
      <c r="Y619" s="27"/>
      <c r="Z619" s="27"/>
      <c r="AA619" s="27"/>
      <c r="AB619" s="27"/>
      <c r="AC619" s="27"/>
      <c r="AD619" s="27"/>
      <c r="AE619" s="27"/>
      <c r="AF619" s="27"/>
      <c r="AG619" s="27"/>
      <c r="AH619" s="27"/>
      <c r="AI619" s="27"/>
      <c r="AJ619" s="27"/>
      <c r="AK619" s="27"/>
      <c r="AL619" s="27"/>
    </row>
    <row r="620" spans="1:38">
      <c r="A620" s="27"/>
      <c r="B620" s="27"/>
      <c r="C620" s="27"/>
      <c r="D620" s="27"/>
      <c r="E620" s="27"/>
      <c r="F620" s="27"/>
      <c r="G620" s="27"/>
      <c r="H620" s="27"/>
      <c r="I620" s="27"/>
      <c r="J620" s="27"/>
      <c r="K620" s="27"/>
      <c r="L620" s="27"/>
      <c r="M620" s="27"/>
      <c r="N620" s="27"/>
      <c r="O620" s="27"/>
      <c r="P620" s="27"/>
      <c r="Q620" s="27"/>
      <c r="R620" s="80"/>
      <c r="S620" s="27"/>
      <c r="T620" s="27"/>
      <c r="U620" s="27"/>
      <c r="V620" s="27"/>
      <c r="W620" s="27"/>
      <c r="X620" s="27"/>
      <c r="Y620" s="27"/>
      <c r="Z620" s="27"/>
      <c r="AA620" s="27"/>
      <c r="AB620" s="27"/>
      <c r="AC620" s="27"/>
      <c r="AD620" s="27"/>
      <c r="AE620" s="27"/>
      <c r="AF620" s="27"/>
      <c r="AG620" s="27"/>
      <c r="AH620" s="27"/>
      <c r="AI620" s="27"/>
      <c r="AJ620" s="27"/>
      <c r="AK620" s="27"/>
      <c r="AL620" s="27"/>
    </row>
    <row r="621" spans="1:38">
      <c r="A621" s="27"/>
      <c r="B621" s="27"/>
      <c r="C621" s="27"/>
      <c r="D621" s="27"/>
      <c r="E621" s="27"/>
      <c r="F621" s="27"/>
      <c r="G621" s="27"/>
      <c r="H621" s="27"/>
      <c r="I621" s="27"/>
      <c r="J621" s="27"/>
      <c r="K621" s="27"/>
      <c r="L621" s="27"/>
      <c r="M621" s="27"/>
      <c r="N621" s="27"/>
      <c r="O621" s="27"/>
      <c r="P621" s="27"/>
      <c r="Q621" s="27"/>
      <c r="R621" s="80"/>
      <c r="S621" s="27"/>
      <c r="T621" s="27"/>
      <c r="U621" s="27"/>
      <c r="V621" s="27"/>
      <c r="W621" s="27"/>
      <c r="X621" s="27"/>
      <c r="Y621" s="27"/>
      <c r="Z621" s="27"/>
      <c r="AA621" s="27"/>
      <c r="AB621" s="27"/>
      <c r="AC621" s="27"/>
      <c r="AD621" s="27"/>
      <c r="AE621" s="27"/>
      <c r="AF621" s="27"/>
      <c r="AG621" s="27"/>
      <c r="AH621" s="27"/>
      <c r="AI621" s="27"/>
      <c r="AJ621" s="27"/>
      <c r="AK621" s="27"/>
      <c r="AL621" s="27"/>
    </row>
    <row r="622" spans="1:38">
      <c r="A622" s="27"/>
      <c r="B622" s="27"/>
      <c r="C622" s="27"/>
      <c r="D622" s="27"/>
      <c r="E622" s="27"/>
      <c r="F622" s="27"/>
      <c r="G622" s="27"/>
      <c r="H622" s="27"/>
      <c r="I622" s="27"/>
      <c r="J622" s="27"/>
      <c r="K622" s="27"/>
      <c r="L622" s="27"/>
      <c r="M622" s="27"/>
      <c r="N622" s="27"/>
      <c r="O622" s="27"/>
      <c r="P622" s="27"/>
      <c r="Q622" s="27"/>
      <c r="R622" s="80"/>
      <c r="S622" s="27"/>
      <c r="T622" s="27"/>
      <c r="U622" s="27"/>
      <c r="V622" s="27"/>
      <c r="W622" s="27"/>
      <c r="X622" s="27"/>
      <c r="Y622" s="27"/>
      <c r="Z622" s="27"/>
      <c r="AA622" s="27"/>
      <c r="AB622" s="27"/>
      <c r="AC622" s="27"/>
      <c r="AD622" s="27"/>
      <c r="AE622" s="27"/>
      <c r="AF622" s="27"/>
      <c r="AG622" s="27"/>
      <c r="AH622" s="27"/>
      <c r="AI622" s="27"/>
      <c r="AJ622" s="27"/>
      <c r="AK622" s="27"/>
      <c r="AL622" s="27"/>
    </row>
    <row r="623" spans="1:38">
      <c r="A623" s="27"/>
      <c r="B623" s="27"/>
      <c r="C623" s="27"/>
      <c r="D623" s="27"/>
      <c r="E623" s="27"/>
      <c r="F623" s="27"/>
      <c r="G623" s="27"/>
      <c r="H623" s="27"/>
      <c r="I623" s="27"/>
      <c r="J623" s="27"/>
      <c r="K623" s="27"/>
      <c r="L623" s="27"/>
      <c r="M623" s="27"/>
      <c r="N623" s="27"/>
      <c r="O623" s="27"/>
      <c r="P623" s="27"/>
      <c r="Q623" s="27"/>
      <c r="R623" s="80"/>
      <c r="S623" s="27"/>
      <c r="T623" s="27"/>
      <c r="U623" s="27"/>
      <c r="V623" s="27"/>
      <c r="W623" s="27"/>
      <c r="X623" s="27"/>
      <c r="Y623" s="27"/>
      <c r="Z623" s="27"/>
      <c r="AA623" s="27"/>
      <c r="AB623" s="27"/>
      <c r="AC623" s="27"/>
      <c r="AD623" s="27"/>
      <c r="AE623" s="27"/>
      <c r="AF623" s="27"/>
      <c r="AG623" s="27"/>
      <c r="AH623" s="27"/>
      <c r="AI623" s="27"/>
      <c r="AJ623" s="27"/>
      <c r="AK623" s="27"/>
      <c r="AL623" s="27"/>
    </row>
    <row r="624" spans="1:38">
      <c r="A624" s="27"/>
      <c r="B624" s="27"/>
      <c r="C624" s="27"/>
      <c r="D624" s="27"/>
      <c r="E624" s="27"/>
      <c r="F624" s="27"/>
      <c r="G624" s="27"/>
      <c r="H624" s="27"/>
      <c r="I624" s="27"/>
      <c r="J624" s="27"/>
      <c r="K624" s="27"/>
      <c r="L624" s="27"/>
      <c r="M624" s="27"/>
      <c r="N624" s="27"/>
      <c r="O624" s="27"/>
      <c r="P624" s="27"/>
      <c r="Q624" s="27"/>
      <c r="R624" s="80"/>
      <c r="S624" s="27"/>
      <c r="T624" s="27"/>
      <c r="U624" s="27"/>
      <c r="V624" s="27"/>
      <c r="W624" s="27"/>
      <c r="X624" s="27"/>
      <c r="Y624" s="27"/>
      <c r="Z624" s="27"/>
      <c r="AA624" s="27"/>
      <c r="AB624" s="27"/>
      <c r="AC624" s="27"/>
      <c r="AD624" s="27"/>
      <c r="AE624" s="27"/>
      <c r="AF624" s="27"/>
      <c r="AG624" s="27"/>
      <c r="AH624" s="27"/>
      <c r="AI624" s="27"/>
      <c r="AJ624" s="27"/>
      <c r="AK624" s="27"/>
      <c r="AL624" s="27"/>
    </row>
    <row r="625" spans="1:38">
      <c r="A625" s="27"/>
      <c r="B625" s="27"/>
      <c r="C625" s="27"/>
      <c r="D625" s="27"/>
      <c r="E625" s="27"/>
      <c r="F625" s="27"/>
      <c r="G625" s="27"/>
      <c r="H625" s="27"/>
      <c r="I625" s="27"/>
      <c r="J625" s="27"/>
      <c r="K625" s="27"/>
      <c r="L625" s="27"/>
      <c r="M625" s="27"/>
      <c r="N625" s="27"/>
      <c r="O625" s="27"/>
      <c r="P625" s="27"/>
      <c r="Q625" s="27"/>
      <c r="R625" s="80"/>
      <c r="S625" s="27"/>
      <c r="T625" s="27"/>
      <c r="U625" s="27"/>
      <c r="V625" s="27"/>
      <c r="W625" s="27"/>
      <c r="X625" s="27"/>
      <c r="Y625" s="27"/>
      <c r="Z625" s="27"/>
      <c r="AA625" s="27"/>
      <c r="AB625" s="27"/>
      <c r="AC625" s="27"/>
      <c r="AD625" s="27"/>
      <c r="AE625" s="27"/>
      <c r="AF625" s="27"/>
      <c r="AG625" s="27"/>
      <c r="AH625" s="27"/>
      <c r="AI625" s="27"/>
      <c r="AJ625" s="27"/>
      <c r="AK625" s="27"/>
      <c r="AL625" s="27"/>
    </row>
    <row r="626" spans="1:38">
      <c r="A626" s="27"/>
      <c r="B626" s="27"/>
      <c r="C626" s="27"/>
      <c r="D626" s="27"/>
      <c r="E626" s="27"/>
      <c r="F626" s="27"/>
      <c r="G626" s="27"/>
      <c r="H626" s="27"/>
      <c r="I626" s="27"/>
      <c r="J626" s="27"/>
      <c r="K626" s="27"/>
      <c r="L626" s="27"/>
      <c r="M626" s="27"/>
      <c r="N626" s="27"/>
      <c r="O626" s="27"/>
      <c r="P626" s="27"/>
      <c r="Q626" s="27"/>
      <c r="R626" s="80"/>
      <c r="S626" s="27"/>
      <c r="T626" s="27"/>
      <c r="U626" s="27"/>
      <c r="V626" s="27"/>
      <c r="W626" s="27"/>
      <c r="X626" s="27"/>
      <c r="Y626" s="27"/>
      <c r="Z626" s="27"/>
      <c r="AA626" s="27"/>
      <c r="AB626" s="27"/>
      <c r="AC626" s="27"/>
      <c r="AD626" s="27"/>
      <c r="AE626" s="27"/>
      <c r="AF626" s="27"/>
      <c r="AG626" s="27"/>
      <c r="AH626" s="27"/>
      <c r="AI626" s="27"/>
      <c r="AJ626" s="27"/>
      <c r="AK626" s="27"/>
      <c r="AL626" s="27"/>
    </row>
    <row r="627" spans="1:38">
      <c r="A627" s="27"/>
      <c r="B627" s="27"/>
      <c r="C627" s="27"/>
      <c r="D627" s="27"/>
      <c r="E627" s="27"/>
      <c r="F627" s="27"/>
      <c r="G627" s="27"/>
      <c r="H627" s="27"/>
      <c r="I627" s="27"/>
      <c r="J627" s="27"/>
      <c r="K627" s="27"/>
      <c r="L627" s="27"/>
      <c r="M627" s="27"/>
      <c r="N627" s="27"/>
      <c r="O627" s="27"/>
      <c r="P627" s="27"/>
      <c r="Q627" s="27"/>
      <c r="R627" s="80"/>
      <c r="S627" s="27"/>
      <c r="T627" s="27"/>
      <c r="U627" s="27"/>
      <c r="V627" s="27"/>
      <c r="W627" s="27"/>
      <c r="X627" s="27"/>
      <c r="Y627" s="27"/>
      <c r="Z627" s="27"/>
      <c r="AA627" s="27"/>
      <c r="AB627" s="27"/>
      <c r="AC627" s="27"/>
      <c r="AD627" s="27"/>
      <c r="AE627" s="27"/>
      <c r="AF627" s="27"/>
      <c r="AG627" s="27"/>
      <c r="AH627" s="27"/>
      <c r="AI627" s="27"/>
      <c r="AJ627" s="27"/>
      <c r="AK627" s="27"/>
      <c r="AL627" s="27"/>
    </row>
    <row r="628" spans="1:38">
      <c r="A628" s="27"/>
      <c r="B628" s="27"/>
      <c r="C628" s="27"/>
      <c r="D628" s="27"/>
      <c r="E628" s="27"/>
      <c r="F628" s="27"/>
      <c r="G628" s="27"/>
      <c r="H628" s="27"/>
      <c r="I628" s="27"/>
      <c r="J628" s="27"/>
      <c r="K628" s="27"/>
      <c r="L628" s="27"/>
      <c r="M628" s="27"/>
      <c r="N628" s="27"/>
      <c r="O628" s="27"/>
      <c r="P628" s="27"/>
      <c r="Q628" s="27"/>
      <c r="R628" s="80"/>
      <c r="S628" s="27"/>
      <c r="T628" s="27"/>
      <c r="U628" s="27"/>
      <c r="V628" s="27"/>
      <c r="W628" s="27"/>
      <c r="X628" s="27"/>
      <c r="Y628" s="27"/>
      <c r="Z628" s="27"/>
      <c r="AA628" s="27"/>
      <c r="AB628" s="27"/>
      <c r="AC628" s="27"/>
      <c r="AD628" s="27"/>
      <c r="AE628" s="27"/>
      <c r="AF628" s="27"/>
      <c r="AG628" s="27"/>
      <c r="AH628" s="27"/>
      <c r="AI628" s="27"/>
      <c r="AJ628" s="27"/>
      <c r="AK628" s="27"/>
      <c r="AL628" s="27"/>
    </row>
    <row r="629" spans="1:38">
      <c r="A629" s="27"/>
      <c r="B629" s="27"/>
      <c r="C629" s="27"/>
      <c r="D629" s="27"/>
      <c r="E629" s="27"/>
      <c r="F629" s="27"/>
      <c r="G629" s="27"/>
      <c r="H629" s="27"/>
      <c r="I629" s="27"/>
      <c r="J629" s="27"/>
      <c r="K629" s="27"/>
      <c r="L629" s="27"/>
      <c r="M629" s="27"/>
      <c r="N629" s="27"/>
      <c r="O629" s="27"/>
      <c r="P629" s="27"/>
      <c r="Q629" s="27"/>
      <c r="R629" s="80"/>
      <c r="S629" s="27"/>
      <c r="T629" s="27"/>
      <c r="U629" s="27"/>
      <c r="V629" s="27"/>
      <c r="W629" s="27"/>
      <c r="X629" s="27"/>
      <c r="Y629" s="27"/>
      <c r="Z629" s="27"/>
      <c r="AA629" s="27"/>
      <c r="AB629" s="27"/>
      <c r="AC629" s="27"/>
      <c r="AD629" s="27"/>
      <c r="AE629" s="27"/>
      <c r="AF629" s="27"/>
      <c r="AG629" s="27"/>
      <c r="AH629" s="27"/>
      <c r="AI629" s="27"/>
      <c r="AJ629" s="27"/>
      <c r="AK629" s="27"/>
      <c r="AL629" s="27"/>
    </row>
    <row r="630" spans="1:38">
      <c r="A630" s="27"/>
      <c r="B630" s="27"/>
      <c r="C630" s="27"/>
      <c r="D630" s="27"/>
      <c r="E630" s="27"/>
      <c r="F630" s="27"/>
      <c r="G630" s="27"/>
      <c r="H630" s="27"/>
      <c r="I630" s="27"/>
      <c r="J630" s="27"/>
      <c r="K630" s="27"/>
      <c r="L630" s="27"/>
      <c r="M630" s="27"/>
      <c r="N630" s="27"/>
      <c r="O630" s="27"/>
      <c r="P630" s="27"/>
      <c r="Q630" s="27"/>
      <c r="R630" s="80"/>
      <c r="S630" s="27"/>
      <c r="T630" s="27"/>
      <c r="U630" s="27"/>
      <c r="V630" s="27"/>
      <c r="W630" s="27"/>
      <c r="X630" s="27"/>
      <c r="Y630" s="27"/>
      <c r="Z630" s="27"/>
      <c r="AA630" s="27"/>
      <c r="AB630" s="27"/>
      <c r="AC630" s="27"/>
      <c r="AD630" s="27"/>
      <c r="AE630" s="27"/>
      <c r="AF630" s="27"/>
      <c r="AG630" s="27"/>
      <c r="AH630" s="27"/>
      <c r="AI630" s="27"/>
      <c r="AJ630" s="27"/>
      <c r="AK630" s="27"/>
      <c r="AL630" s="27"/>
    </row>
    <row r="631" spans="1:38">
      <c r="A631" s="27"/>
      <c r="B631" s="27"/>
      <c r="C631" s="27"/>
      <c r="D631" s="27"/>
      <c r="E631" s="27"/>
      <c r="F631" s="27"/>
      <c r="G631" s="27"/>
      <c r="H631" s="27"/>
      <c r="I631" s="27"/>
      <c r="J631" s="27"/>
      <c r="K631" s="27"/>
      <c r="L631" s="27"/>
      <c r="M631" s="27"/>
      <c r="N631" s="27"/>
      <c r="O631" s="27"/>
      <c r="P631" s="27"/>
      <c r="Q631" s="27"/>
      <c r="R631" s="80"/>
      <c r="S631" s="27"/>
      <c r="T631" s="27"/>
      <c r="U631" s="27"/>
      <c r="V631" s="27"/>
      <c r="W631" s="27"/>
      <c r="X631" s="27"/>
      <c r="Y631" s="27"/>
      <c r="Z631" s="27"/>
      <c r="AA631" s="27"/>
      <c r="AB631" s="27"/>
      <c r="AC631" s="27"/>
      <c r="AD631" s="27"/>
      <c r="AE631" s="27"/>
      <c r="AF631" s="27"/>
      <c r="AG631" s="27"/>
      <c r="AH631" s="27"/>
      <c r="AI631" s="27"/>
      <c r="AJ631" s="27"/>
      <c r="AK631" s="27"/>
      <c r="AL631" s="27"/>
    </row>
    <row r="632" spans="1:38">
      <c r="A632" s="27"/>
      <c r="B632" s="27"/>
      <c r="C632" s="27"/>
      <c r="D632" s="27"/>
      <c r="E632" s="27"/>
      <c r="F632" s="27"/>
      <c r="G632" s="27"/>
      <c r="H632" s="27"/>
      <c r="I632" s="27"/>
      <c r="J632" s="27"/>
      <c r="K632" s="27"/>
      <c r="L632" s="27"/>
      <c r="M632" s="27"/>
      <c r="N632" s="27"/>
      <c r="O632" s="27"/>
      <c r="P632" s="27"/>
      <c r="Q632" s="27"/>
      <c r="R632" s="80"/>
      <c r="S632" s="27"/>
      <c r="T632" s="27"/>
      <c r="U632" s="27"/>
      <c r="V632" s="27"/>
      <c r="W632" s="27"/>
      <c r="X632" s="27"/>
      <c r="Y632" s="27"/>
      <c r="Z632" s="27"/>
      <c r="AA632" s="27"/>
      <c r="AB632" s="27"/>
      <c r="AC632" s="27"/>
      <c r="AD632" s="27"/>
      <c r="AE632" s="27"/>
      <c r="AF632" s="27"/>
      <c r="AG632" s="27"/>
      <c r="AH632" s="27"/>
      <c r="AI632" s="27"/>
      <c r="AJ632" s="27"/>
      <c r="AK632" s="27"/>
      <c r="AL632" s="27"/>
    </row>
    <row r="633" spans="1:38">
      <c r="A633" s="27"/>
      <c r="B633" s="27"/>
      <c r="C633" s="27"/>
      <c r="D633" s="27"/>
      <c r="E633" s="27"/>
      <c r="F633" s="27"/>
      <c r="G633" s="27"/>
      <c r="H633" s="27"/>
      <c r="I633" s="27"/>
      <c r="J633" s="27"/>
      <c r="K633" s="27"/>
      <c r="L633" s="27"/>
      <c r="M633" s="27"/>
      <c r="N633" s="27"/>
      <c r="O633" s="27"/>
      <c r="P633" s="27"/>
      <c r="Q633" s="27"/>
      <c r="R633" s="80"/>
      <c r="S633" s="27"/>
      <c r="T633" s="27"/>
      <c r="U633" s="27"/>
      <c r="V633" s="27"/>
      <c r="W633" s="27"/>
      <c r="X633" s="27"/>
      <c r="Y633" s="27"/>
      <c r="Z633" s="27"/>
      <c r="AA633" s="27"/>
      <c r="AB633" s="27"/>
      <c r="AC633" s="27"/>
      <c r="AD633" s="27"/>
      <c r="AE633" s="27"/>
      <c r="AF633" s="27"/>
      <c r="AG633" s="27"/>
      <c r="AH633" s="27"/>
      <c r="AI633" s="27"/>
      <c r="AJ633" s="27"/>
      <c r="AK633" s="27"/>
      <c r="AL633" s="27"/>
    </row>
    <row r="634" spans="1:38">
      <c r="A634" s="27"/>
      <c r="B634" s="27"/>
      <c r="C634" s="27"/>
      <c r="D634" s="27"/>
      <c r="E634" s="27"/>
      <c r="F634" s="27"/>
      <c r="G634" s="27"/>
      <c r="H634" s="27"/>
      <c r="I634" s="27"/>
      <c r="J634" s="27"/>
      <c r="K634" s="27"/>
      <c r="L634" s="27"/>
      <c r="M634" s="27"/>
      <c r="N634" s="27"/>
      <c r="O634" s="27"/>
      <c r="P634" s="27"/>
      <c r="Q634" s="27"/>
      <c r="R634" s="80"/>
      <c r="S634" s="27"/>
      <c r="T634" s="27"/>
      <c r="U634" s="27"/>
      <c r="V634" s="27"/>
      <c r="W634" s="27"/>
      <c r="X634" s="27"/>
      <c r="Y634" s="27"/>
      <c r="Z634" s="27"/>
      <c r="AA634" s="27"/>
      <c r="AB634" s="27"/>
      <c r="AC634" s="27"/>
      <c r="AD634" s="27"/>
      <c r="AE634" s="27"/>
      <c r="AF634" s="27"/>
      <c r="AG634" s="27"/>
      <c r="AH634" s="27"/>
      <c r="AI634" s="27"/>
      <c r="AJ634" s="27"/>
      <c r="AK634" s="27"/>
      <c r="AL634" s="27"/>
    </row>
    <row r="635" spans="1:38">
      <c r="A635" s="27"/>
      <c r="B635" s="27"/>
      <c r="C635" s="27"/>
      <c r="D635" s="27"/>
      <c r="E635" s="27"/>
      <c r="F635" s="27"/>
      <c r="G635" s="27"/>
      <c r="H635" s="27"/>
      <c r="I635" s="27"/>
      <c r="J635" s="27"/>
      <c r="K635" s="27"/>
      <c r="L635" s="27"/>
      <c r="M635" s="27"/>
      <c r="N635" s="27"/>
      <c r="O635" s="27"/>
      <c r="P635" s="27"/>
      <c r="Q635" s="27"/>
      <c r="R635" s="80"/>
      <c r="S635" s="27"/>
      <c r="T635" s="27"/>
      <c r="U635" s="27"/>
      <c r="V635" s="27"/>
      <c r="W635" s="27"/>
      <c r="X635" s="27"/>
      <c r="Y635" s="27"/>
      <c r="Z635" s="27"/>
      <c r="AA635" s="27"/>
      <c r="AB635" s="27"/>
      <c r="AC635" s="27"/>
      <c r="AD635" s="27"/>
      <c r="AE635" s="27"/>
      <c r="AF635" s="27"/>
      <c r="AG635" s="27"/>
      <c r="AH635" s="27"/>
      <c r="AI635" s="27"/>
      <c r="AJ635" s="27"/>
      <c r="AK635" s="27"/>
      <c r="AL635" s="27"/>
    </row>
    <row r="636" spans="1:38">
      <c r="A636" s="27"/>
      <c r="B636" s="27"/>
      <c r="C636" s="27"/>
      <c r="D636" s="27"/>
      <c r="E636" s="27"/>
      <c r="F636" s="27"/>
      <c r="G636" s="27"/>
      <c r="H636" s="27"/>
      <c r="I636" s="27"/>
      <c r="J636" s="27"/>
      <c r="K636" s="27"/>
      <c r="L636" s="27"/>
      <c r="M636" s="27"/>
      <c r="N636" s="27"/>
      <c r="O636" s="27"/>
      <c r="P636" s="27"/>
      <c r="Q636" s="27"/>
      <c r="R636" s="80"/>
      <c r="S636" s="27"/>
      <c r="T636" s="27"/>
      <c r="U636" s="27"/>
      <c r="V636" s="27"/>
      <c r="W636" s="27"/>
      <c r="X636" s="27"/>
      <c r="Y636" s="27"/>
      <c r="Z636" s="27"/>
      <c r="AA636" s="27"/>
      <c r="AB636" s="27"/>
      <c r="AC636" s="27"/>
      <c r="AD636" s="27"/>
      <c r="AE636" s="27"/>
      <c r="AF636" s="27"/>
      <c r="AG636" s="27"/>
      <c r="AH636" s="27"/>
      <c r="AI636" s="27"/>
      <c r="AJ636" s="27"/>
      <c r="AK636" s="27"/>
      <c r="AL636" s="27"/>
    </row>
    <row r="637" spans="1:38">
      <c r="A637" s="27"/>
      <c r="B637" s="27"/>
      <c r="C637" s="27"/>
      <c r="D637" s="27"/>
      <c r="E637" s="27"/>
      <c r="F637" s="27"/>
      <c r="G637" s="27"/>
      <c r="H637" s="27"/>
      <c r="I637" s="27"/>
      <c r="J637" s="27"/>
      <c r="K637" s="27"/>
      <c r="L637" s="27"/>
      <c r="M637" s="27"/>
      <c r="N637" s="27"/>
      <c r="O637" s="27"/>
      <c r="P637" s="27"/>
      <c r="Q637" s="27"/>
      <c r="R637" s="80"/>
      <c r="S637" s="27"/>
      <c r="T637" s="27"/>
      <c r="U637" s="27"/>
      <c r="V637" s="27"/>
      <c r="W637" s="27"/>
      <c r="X637" s="27"/>
      <c r="Y637" s="27"/>
      <c r="Z637" s="27"/>
      <c r="AA637" s="27"/>
      <c r="AB637" s="27"/>
      <c r="AC637" s="27"/>
      <c r="AD637" s="27"/>
      <c r="AE637" s="27"/>
      <c r="AF637" s="27"/>
      <c r="AG637" s="27"/>
      <c r="AH637" s="27"/>
      <c r="AI637" s="27"/>
      <c r="AJ637" s="27"/>
      <c r="AK637" s="27"/>
      <c r="AL637" s="27"/>
    </row>
    <row r="638" spans="1:38">
      <c r="A638" s="27"/>
      <c r="B638" s="27"/>
      <c r="C638" s="27"/>
      <c r="D638" s="27"/>
      <c r="E638" s="27"/>
      <c r="F638" s="27"/>
      <c r="G638" s="27"/>
      <c r="H638" s="27"/>
      <c r="I638" s="27"/>
      <c r="J638" s="27"/>
      <c r="K638" s="27"/>
      <c r="L638" s="27"/>
      <c r="M638" s="27"/>
      <c r="N638" s="27"/>
      <c r="O638" s="27"/>
      <c r="P638" s="27"/>
      <c r="Q638" s="27"/>
      <c r="R638" s="80"/>
      <c r="S638" s="27"/>
      <c r="T638" s="27"/>
      <c r="U638" s="27"/>
      <c r="V638" s="27"/>
      <c r="W638" s="27"/>
      <c r="X638" s="27"/>
      <c r="Y638" s="27"/>
      <c r="Z638" s="27"/>
      <c r="AA638" s="27"/>
      <c r="AB638" s="27"/>
      <c r="AC638" s="27"/>
      <c r="AD638" s="27"/>
      <c r="AE638" s="27"/>
      <c r="AF638" s="27"/>
      <c r="AG638" s="27"/>
      <c r="AH638" s="27"/>
      <c r="AI638" s="27"/>
      <c r="AJ638" s="27"/>
      <c r="AK638" s="27"/>
      <c r="AL638" s="27"/>
    </row>
    <row r="639" spans="1:38">
      <c r="A639" s="27"/>
      <c r="B639" s="27"/>
      <c r="C639" s="27"/>
      <c r="D639" s="27"/>
      <c r="E639" s="27"/>
      <c r="F639" s="27"/>
      <c r="G639" s="27"/>
      <c r="H639" s="27"/>
      <c r="I639" s="27"/>
      <c r="J639" s="27"/>
      <c r="K639" s="27"/>
      <c r="L639" s="27"/>
      <c r="M639" s="27"/>
      <c r="N639" s="27"/>
      <c r="O639" s="27"/>
      <c r="P639" s="27"/>
      <c r="Q639" s="27"/>
      <c r="R639" s="80"/>
      <c r="S639" s="27"/>
      <c r="T639" s="27"/>
      <c r="U639" s="27"/>
      <c r="V639" s="27"/>
      <c r="W639" s="27"/>
      <c r="X639" s="27"/>
      <c r="Y639" s="27"/>
      <c r="Z639" s="27"/>
      <c r="AA639" s="27"/>
      <c r="AB639" s="27"/>
      <c r="AC639" s="27"/>
      <c r="AD639" s="27"/>
      <c r="AE639" s="27"/>
      <c r="AF639" s="27"/>
      <c r="AG639" s="27"/>
      <c r="AH639" s="27"/>
      <c r="AI639" s="27"/>
      <c r="AJ639" s="27"/>
      <c r="AK639" s="27"/>
      <c r="AL639" s="27"/>
    </row>
    <row r="640" spans="1:38">
      <c r="A640" s="27"/>
      <c r="B640" s="27"/>
      <c r="C640" s="27"/>
      <c r="D640" s="27"/>
      <c r="E640" s="27"/>
      <c r="F640" s="27"/>
      <c r="G640" s="27"/>
      <c r="H640" s="27"/>
      <c r="I640" s="27"/>
      <c r="J640" s="27"/>
      <c r="K640" s="27"/>
      <c r="L640" s="27"/>
      <c r="M640" s="27"/>
      <c r="N640" s="27"/>
      <c r="O640" s="27"/>
      <c r="P640" s="27"/>
      <c r="Q640" s="27"/>
      <c r="R640" s="80"/>
      <c r="S640" s="27"/>
      <c r="T640" s="27"/>
      <c r="U640" s="27"/>
      <c r="V640" s="27"/>
      <c r="W640" s="27"/>
      <c r="X640" s="27"/>
      <c r="Y640" s="27"/>
      <c r="Z640" s="27"/>
      <c r="AA640" s="27"/>
      <c r="AB640" s="27"/>
      <c r="AC640" s="27"/>
      <c r="AD640" s="27"/>
      <c r="AE640" s="27"/>
      <c r="AF640" s="27"/>
      <c r="AG640" s="27"/>
      <c r="AH640" s="27"/>
      <c r="AI640" s="27"/>
      <c r="AJ640" s="27"/>
      <c r="AK640" s="27"/>
      <c r="AL640" s="27"/>
    </row>
    <row r="641" spans="1:38">
      <c r="A641" s="27"/>
      <c r="B641" s="27"/>
      <c r="C641" s="27"/>
      <c r="D641" s="27"/>
      <c r="E641" s="27"/>
      <c r="F641" s="27"/>
      <c r="G641" s="27"/>
      <c r="H641" s="27"/>
      <c r="I641" s="27"/>
      <c r="J641" s="27"/>
      <c r="K641" s="27"/>
      <c r="L641" s="27"/>
      <c r="M641" s="27"/>
      <c r="N641" s="27"/>
      <c r="O641" s="27"/>
      <c r="P641" s="27"/>
      <c r="Q641" s="27"/>
      <c r="R641" s="80"/>
      <c r="S641" s="27"/>
      <c r="T641" s="27"/>
      <c r="U641" s="27"/>
      <c r="V641" s="27"/>
      <c r="W641" s="27"/>
      <c r="X641" s="27"/>
      <c r="Y641" s="27"/>
      <c r="Z641" s="27"/>
      <c r="AA641" s="27"/>
      <c r="AB641" s="27"/>
      <c r="AC641" s="27"/>
      <c r="AD641" s="27"/>
      <c r="AE641" s="27"/>
      <c r="AF641" s="27"/>
      <c r="AG641" s="27"/>
      <c r="AH641" s="27"/>
      <c r="AI641" s="27"/>
      <c r="AJ641" s="27"/>
      <c r="AK641" s="27"/>
      <c r="AL641" s="27"/>
    </row>
    <row r="642" spans="1:38">
      <c r="A642" s="27"/>
      <c r="B642" s="27"/>
      <c r="C642" s="27"/>
      <c r="D642" s="27"/>
      <c r="E642" s="27"/>
      <c r="F642" s="27"/>
      <c r="G642" s="27"/>
      <c r="H642" s="27"/>
      <c r="I642" s="27"/>
      <c r="J642" s="27"/>
      <c r="K642" s="27"/>
      <c r="L642" s="27"/>
      <c r="M642" s="27"/>
      <c r="N642" s="27"/>
      <c r="O642" s="27"/>
      <c r="P642" s="27"/>
      <c r="Q642" s="27"/>
      <c r="R642" s="80"/>
      <c r="S642" s="27"/>
      <c r="T642" s="27"/>
      <c r="U642" s="27"/>
      <c r="V642" s="27"/>
      <c r="W642" s="27"/>
      <c r="X642" s="27"/>
      <c r="Y642" s="27"/>
      <c r="Z642" s="27"/>
      <c r="AA642" s="27"/>
      <c r="AB642" s="27"/>
      <c r="AC642" s="27"/>
      <c r="AD642" s="27"/>
      <c r="AE642" s="27"/>
      <c r="AF642" s="27"/>
      <c r="AG642" s="27"/>
      <c r="AH642" s="27"/>
      <c r="AI642" s="27"/>
      <c r="AJ642" s="27"/>
      <c r="AK642" s="27"/>
      <c r="AL642" s="27"/>
    </row>
    <row r="643" spans="1:38">
      <c r="A643" s="27"/>
      <c r="B643" s="27"/>
      <c r="C643" s="27"/>
      <c r="D643" s="27"/>
      <c r="E643" s="27"/>
      <c r="F643" s="27"/>
      <c r="G643" s="27"/>
      <c r="H643" s="27"/>
      <c r="I643" s="27"/>
      <c r="J643" s="27"/>
      <c r="K643" s="27"/>
      <c r="L643" s="27"/>
      <c r="M643" s="27"/>
      <c r="N643" s="27"/>
      <c r="O643" s="27"/>
      <c r="P643" s="27"/>
      <c r="Q643" s="27"/>
      <c r="R643" s="80"/>
      <c r="S643" s="27"/>
      <c r="T643" s="27"/>
      <c r="U643" s="27"/>
      <c r="V643" s="27"/>
      <c r="W643" s="27"/>
      <c r="X643" s="27"/>
      <c r="Y643" s="27"/>
      <c r="Z643" s="27"/>
      <c r="AA643" s="27"/>
      <c r="AB643" s="27"/>
      <c r="AC643" s="27"/>
      <c r="AD643" s="27"/>
      <c r="AE643" s="27"/>
      <c r="AF643" s="27"/>
      <c r="AG643" s="27"/>
      <c r="AH643" s="27"/>
      <c r="AI643" s="27"/>
      <c r="AJ643" s="27"/>
      <c r="AK643" s="27"/>
      <c r="AL643" s="27"/>
    </row>
    <row r="644" spans="1:38">
      <c r="A644" s="27"/>
      <c r="B644" s="27"/>
      <c r="C644" s="27"/>
      <c r="D644" s="27"/>
      <c r="E644" s="27"/>
      <c r="F644" s="27"/>
      <c r="G644" s="27"/>
      <c r="H644" s="27"/>
      <c r="I644" s="27"/>
      <c r="J644" s="27"/>
      <c r="K644" s="27"/>
      <c r="L644" s="27"/>
      <c r="M644" s="27"/>
      <c r="N644" s="27"/>
      <c r="O644" s="27"/>
      <c r="P644" s="27"/>
      <c r="Q644" s="27"/>
      <c r="R644" s="80"/>
      <c r="S644" s="27"/>
      <c r="T644" s="27"/>
      <c r="U644" s="27"/>
      <c r="V644" s="27"/>
      <c r="W644" s="27"/>
      <c r="X644" s="27"/>
      <c r="Y644" s="27"/>
      <c r="Z644" s="27"/>
      <c r="AA644" s="27"/>
      <c r="AB644" s="27"/>
      <c r="AC644" s="27"/>
      <c r="AD644" s="27"/>
      <c r="AE644" s="27"/>
      <c r="AF644" s="27"/>
      <c r="AG644" s="27"/>
      <c r="AH644" s="27"/>
      <c r="AI644" s="27"/>
      <c r="AJ644" s="27"/>
      <c r="AK644" s="27"/>
      <c r="AL644" s="27"/>
    </row>
    <row r="645" spans="1:38">
      <c r="A645" s="27"/>
      <c r="B645" s="27"/>
      <c r="C645" s="27"/>
      <c r="D645" s="27"/>
      <c r="E645" s="27"/>
      <c r="F645" s="27"/>
      <c r="G645" s="27"/>
      <c r="H645" s="27"/>
      <c r="I645" s="27"/>
      <c r="J645" s="27"/>
      <c r="K645" s="27"/>
      <c r="L645" s="27"/>
      <c r="M645" s="27"/>
      <c r="N645" s="27"/>
      <c r="O645" s="27"/>
      <c r="P645" s="27"/>
      <c r="Q645" s="27"/>
      <c r="R645" s="80"/>
      <c r="S645" s="27"/>
      <c r="T645" s="27"/>
      <c r="U645" s="27"/>
      <c r="V645" s="27"/>
      <c r="W645" s="27"/>
      <c r="X645" s="27"/>
      <c r="Y645" s="27"/>
      <c r="Z645" s="27"/>
      <c r="AA645" s="27"/>
      <c r="AB645" s="27"/>
      <c r="AC645" s="27"/>
      <c r="AD645" s="27"/>
      <c r="AE645" s="27"/>
      <c r="AF645" s="27"/>
      <c r="AG645" s="27"/>
      <c r="AH645" s="27"/>
      <c r="AI645" s="27"/>
      <c r="AJ645" s="27"/>
      <c r="AK645" s="27"/>
      <c r="AL645" s="27"/>
    </row>
    <row r="646" spans="1:38">
      <c r="A646" s="27"/>
      <c r="B646" s="27"/>
      <c r="C646" s="27"/>
      <c r="D646" s="27"/>
      <c r="E646" s="27"/>
      <c r="F646" s="27"/>
      <c r="G646" s="27"/>
      <c r="H646" s="27"/>
      <c r="I646" s="27"/>
      <c r="J646" s="27"/>
      <c r="K646" s="27"/>
      <c r="L646" s="27"/>
      <c r="M646" s="27"/>
      <c r="N646" s="27"/>
      <c r="O646" s="27"/>
      <c r="P646" s="27"/>
      <c r="Q646" s="27"/>
      <c r="R646" s="80"/>
      <c r="S646" s="27"/>
      <c r="T646" s="27"/>
      <c r="U646" s="27"/>
      <c r="V646" s="27"/>
      <c r="W646" s="27"/>
      <c r="X646" s="27"/>
      <c r="Y646" s="27"/>
      <c r="Z646" s="27"/>
      <c r="AA646" s="27"/>
      <c r="AB646" s="27"/>
      <c r="AC646" s="27"/>
      <c r="AD646" s="27"/>
      <c r="AE646" s="27"/>
      <c r="AF646" s="27"/>
      <c r="AG646" s="27"/>
      <c r="AH646" s="27"/>
      <c r="AI646" s="27"/>
      <c r="AJ646" s="27"/>
      <c r="AK646" s="27"/>
      <c r="AL646" s="27"/>
    </row>
    <row r="647" spans="1:38">
      <c r="A647" s="27"/>
      <c r="B647" s="27"/>
      <c r="C647" s="27"/>
      <c r="D647" s="27"/>
      <c r="E647" s="27"/>
      <c r="F647" s="27"/>
      <c r="G647" s="27"/>
      <c r="H647" s="27"/>
      <c r="I647" s="27"/>
      <c r="J647" s="27"/>
      <c r="K647" s="27"/>
      <c r="L647" s="27"/>
      <c r="M647" s="27"/>
      <c r="N647" s="27"/>
      <c r="O647" s="27"/>
      <c r="P647" s="27"/>
      <c r="Q647" s="27"/>
      <c r="R647" s="80"/>
      <c r="S647" s="27"/>
      <c r="T647" s="27"/>
      <c r="U647" s="27"/>
      <c r="V647" s="27"/>
      <c r="W647" s="27"/>
      <c r="X647" s="27"/>
      <c r="Y647" s="27"/>
      <c r="Z647" s="27"/>
      <c r="AA647" s="27"/>
      <c r="AB647" s="27"/>
      <c r="AC647" s="27"/>
      <c r="AD647" s="27"/>
      <c r="AE647" s="27"/>
      <c r="AF647" s="27"/>
      <c r="AG647" s="27"/>
      <c r="AH647" s="27"/>
      <c r="AI647" s="27"/>
      <c r="AJ647" s="27"/>
      <c r="AK647" s="27"/>
      <c r="AL647" s="27"/>
    </row>
    <row r="648" spans="1:38">
      <c r="A648" s="27"/>
      <c r="B648" s="27"/>
      <c r="C648" s="27"/>
      <c r="D648" s="27"/>
      <c r="E648" s="27"/>
      <c r="F648" s="27"/>
      <c r="G648" s="27"/>
      <c r="H648" s="27"/>
      <c r="I648" s="27"/>
      <c r="J648" s="27"/>
      <c r="K648" s="27"/>
      <c r="L648" s="27"/>
      <c r="M648" s="27"/>
      <c r="N648" s="27"/>
      <c r="O648" s="27"/>
      <c r="P648" s="27"/>
      <c r="Q648" s="27"/>
      <c r="R648" s="80"/>
      <c r="S648" s="27"/>
      <c r="T648" s="27"/>
      <c r="U648" s="27"/>
      <c r="V648" s="27"/>
      <c r="W648" s="27"/>
      <c r="X648" s="27"/>
      <c r="Y648" s="27"/>
      <c r="Z648" s="27"/>
      <c r="AA648" s="27"/>
      <c r="AB648" s="27"/>
      <c r="AC648" s="27"/>
      <c r="AD648" s="27"/>
      <c r="AE648" s="27"/>
      <c r="AF648" s="27"/>
      <c r="AG648" s="27"/>
      <c r="AH648" s="27"/>
      <c r="AI648" s="27"/>
      <c r="AJ648" s="27"/>
      <c r="AK648" s="27"/>
      <c r="AL648" s="27"/>
    </row>
    <row r="649" spans="1:38">
      <c r="A649" s="27"/>
      <c r="B649" s="27"/>
      <c r="C649" s="27"/>
      <c r="D649" s="27"/>
      <c r="E649" s="27"/>
      <c r="F649" s="27"/>
      <c r="G649" s="27"/>
      <c r="H649" s="27"/>
      <c r="I649" s="27"/>
      <c r="J649" s="27"/>
      <c r="K649" s="27"/>
      <c r="L649" s="27"/>
      <c r="M649" s="27"/>
      <c r="N649" s="27"/>
      <c r="O649" s="27"/>
      <c r="P649" s="27"/>
      <c r="Q649" s="27"/>
      <c r="R649" s="80"/>
      <c r="S649" s="27"/>
      <c r="T649" s="27"/>
      <c r="U649" s="27"/>
      <c r="V649" s="27"/>
      <c r="W649" s="27"/>
      <c r="X649" s="27"/>
      <c r="Y649" s="27"/>
      <c r="Z649" s="27"/>
      <c r="AA649" s="27"/>
      <c r="AB649" s="27"/>
      <c r="AC649" s="27"/>
      <c r="AD649" s="27"/>
      <c r="AE649" s="27"/>
      <c r="AF649" s="27"/>
      <c r="AG649" s="27"/>
      <c r="AH649" s="27"/>
      <c r="AI649" s="27"/>
      <c r="AJ649" s="27"/>
      <c r="AK649" s="27"/>
      <c r="AL649" s="27"/>
    </row>
    <row r="650" spans="1:38">
      <c r="A650" s="27"/>
      <c r="B650" s="27"/>
      <c r="C650" s="27"/>
      <c r="D650" s="27"/>
      <c r="E650" s="27"/>
      <c r="F650" s="27"/>
      <c r="G650" s="27"/>
      <c r="H650" s="27"/>
      <c r="I650" s="27"/>
      <c r="J650" s="27"/>
      <c r="K650" s="27"/>
      <c r="L650" s="27"/>
      <c r="M650" s="27"/>
      <c r="N650" s="27"/>
      <c r="O650" s="27"/>
      <c r="P650" s="27"/>
      <c r="Q650" s="27"/>
      <c r="R650" s="80"/>
      <c r="S650" s="27"/>
      <c r="T650" s="27"/>
      <c r="U650" s="27"/>
      <c r="V650" s="27"/>
      <c r="W650" s="27"/>
      <c r="X650" s="27"/>
      <c r="Y650" s="27"/>
      <c r="Z650" s="27"/>
      <c r="AA650" s="27"/>
      <c r="AB650" s="27"/>
      <c r="AC650" s="27"/>
      <c r="AD650" s="27"/>
      <c r="AE650" s="27"/>
      <c r="AF650" s="27"/>
      <c r="AG650" s="27"/>
      <c r="AH650" s="27"/>
      <c r="AI650" s="27"/>
      <c r="AJ650" s="27"/>
      <c r="AK650" s="27"/>
      <c r="AL650" s="27"/>
    </row>
    <row r="651" spans="1:38">
      <c r="A651" s="27"/>
      <c r="B651" s="27"/>
      <c r="C651" s="27"/>
      <c r="D651" s="27"/>
      <c r="E651" s="27"/>
      <c r="F651" s="27"/>
      <c r="G651" s="27"/>
      <c r="H651" s="27"/>
      <c r="I651" s="27"/>
      <c r="J651" s="27"/>
      <c r="K651" s="27"/>
      <c r="L651" s="27"/>
      <c r="M651" s="27"/>
      <c r="N651" s="27"/>
      <c r="O651" s="27"/>
      <c r="P651" s="27"/>
      <c r="Q651" s="27"/>
      <c r="R651" s="80"/>
      <c r="S651" s="27"/>
      <c r="T651" s="27"/>
      <c r="U651" s="27"/>
      <c r="V651" s="27"/>
      <c r="W651" s="27"/>
      <c r="X651" s="27"/>
      <c r="Y651" s="27"/>
      <c r="Z651" s="27"/>
      <c r="AA651" s="27"/>
      <c r="AB651" s="27"/>
      <c r="AC651" s="27"/>
      <c r="AD651" s="27"/>
      <c r="AE651" s="27"/>
      <c r="AF651" s="27"/>
      <c r="AG651" s="27"/>
      <c r="AH651" s="27"/>
      <c r="AI651" s="27"/>
      <c r="AJ651" s="27"/>
      <c r="AK651" s="27"/>
      <c r="AL651" s="27"/>
    </row>
    <row r="652" spans="1:38">
      <c r="A652" s="27"/>
      <c r="B652" s="27"/>
      <c r="C652" s="27"/>
      <c r="D652" s="27"/>
      <c r="E652" s="27"/>
      <c r="F652" s="27"/>
      <c r="G652" s="27"/>
      <c r="H652" s="27"/>
      <c r="I652" s="27"/>
      <c r="J652" s="27"/>
      <c r="K652" s="27"/>
      <c r="L652" s="27"/>
      <c r="M652" s="27"/>
      <c r="N652" s="27"/>
      <c r="O652" s="27"/>
      <c r="P652" s="27"/>
      <c r="Q652" s="27"/>
      <c r="R652" s="80"/>
      <c r="S652" s="27"/>
      <c r="T652" s="27"/>
      <c r="U652" s="27"/>
      <c r="V652" s="27"/>
      <c r="W652" s="27"/>
      <c r="X652" s="27"/>
      <c r="Y652" s="27"/>
      <c r="Z652" s="27"/>
      <c r="AA652" s="27"/>
      <c r="AB652" s="27"/>
      <c r="AC652" s="27"/>
      <c r="AD652" s="27"/>
      <c r="AE652" s="27"/>
      <c r="AF652" s="27"/>
      <c r="AG652" s="27"/>
      <c r="AH652" s="27"/>
      <c r="AI652" s="27"/>
      <c r="AJ652" s="27"/>
      <c r="AK652" s="27"/>
      <c r="AL652" s="27"/>
    </row>
    <row r="653" spans="1:38">
      <c r="A653" s="27"/>
      <c r="B653" s="27"/>
      <c r="C653" s="27"/>
      <c r="D653" s="27"/>
      <c r="E653" s="27"/>
      <c r="F653" s="27"/>
      <c r="G653" s="27"/>
      <c r="H653" s="27"/>
      <c r="I653" s="27"/>
      <c r="J653" s="27"/>
      <c r="K653" s="27"/>
      <c r="L653" s="27"/>
      <c r="M653" s="27"/>
      <c r="N653" s="27"/>
      <c r="O653" s="27"/>
      <c r="P653" s="27"/>
      <c r="Q653" s="27"/>
      <c r="R653" s="80"/>
      <c r="S653" s="27"/>
      <c r="T653" s="27"/>
      <c r="U653" s="27"/>
      <c r="V653" s="27"/>
      <c r="W653" s="27"/>
      <c r="X653" s="27"/>
      <c r="Y653" s="27"/>
      <c r="Z653" s="27"/>
      <c r="AA653" s="27"/>
      <c r="AB653" s="27"/>
      <c r="AC653" s="27"/>
      <c r="AD653" s="27"/>
      <c r="AE653" s="27"/>
      <c r="AF653" s="27"/>
      <c r="AG653" s="27"/>
      <c r="AH653" s="27"/>
      <c r="AI653" s="27"/>
      <c r="AJ653" s="27"/>
      <c r="AK653" s="27"/>
      <c r="AL653" s="27"/>
    </row>
    <row r="654" spans="1:38">
      <c r="A654" s="27"/>
      <c r="B654" s="27"/>
      <c r="C654" s="27"/>
      <c r="D654" s="27"/>
      <c r="E654" s="27"/>
      <c r="F654" s="27"/>
      <c r="G654" s="27"/>
      <c r="H654" s="27"/>
      <c r="I654" s="27"/>
      <c r="J654" s="27"/>
      <c r="K654" s="27"/>
      <c r="L654" s="27"/>
      <c r="M654" s="27"/>
      <c r="N654" s="27"/>
      <c r="O654" s="27"/>
      <c r="P654" s="27"/>
      <c r="Q654" s="27"/>
      <c r="R654" s="80"/>
      <c r="S654" s="27"/>
      <c r="T654" s="27"/>
      <c r="U654" s="27"/>
      <c r="V654" s="27"/>
      <c r="W654" s="27"/>
      <c r="X654" s="27"/>
      <c r="Y654" s="27"/>
      <c r="Z654" s="27"/>
      <c r="AA654" s="27"/>
      <c r="AB654" s="27"/>
      <c r="AC654" s="27"/>
      <c r="AD654" s="27"/>
      <c r="AE654" s="27"/>
      <c r="AF654" s="27"/>
      <c r="AG654" s="27"/>
      <c r="AH654" s="27"/>
      <c r="AI654" s="27"/>
      <c r="AJ654" s="27"/>
      <c r="AK654" s="27"/>
      <c r="AL654" s="27"/>
    </row>
    <row r="655" spans="1:38">
      <c r="A655" s="27"/>
      <c r="B655" s="27"/>
      <c r="C655" s="27"/>
      <c r="D655" s="27"/>
      <c r="E655" s="27"/>
      <c r="F655" s="27"/>
      <c r="G655" s="27"/>
      <c r="H655" s="27"/>
      <c r="I655" s="27"/>
      <c r="J655" s="27"/>
      <c r="K655" s="27"/>
      <c r="L655" s="27"/>
      <c r="M655" s="27"/>
      <c r="N655" s="27"/>
      <c r="O655" s="27"/>
      <c r="P655" s="27"/>
      <c r="Q655" s="27"/>
      <c r="R655" s="80"/>
      <c r="S655" s="27"/>
      <c r="T655" s="27"/>
      <c r="U655" s="27"/>
      <c r="V655" s="27"/>
      <c r="W655" s="27"/>
      <c r="X655" s="27"/>
      <c r="Y655" s="27"/>
      <c r="Z655" s="27"/>
      <c r="AA655" s="27"/>
      <c r="AB655" s="27"/>
      <c r="AC655" s="27"/>
      <c r="AD655" s="27"/>
      <c r="AE655" s="27"/>
      <c r="AF655" s="27"/>
      <c r="AG655" s="27"/>
      <c r="AH655" s="27"/>
      <c r="AI655" s="27"/>
      <c r="AJ655" s="27"/>
      <c r="AK655" s="27"/>
      <c r="AL655" s="27"/>
    </row>
    <row r="656" spans="1:38">
      <c r="A656" s="27"/>
      <c r="B656" s="27"/>
      <c r="C656" s="27"/>
      <c r="D656" s="27"/>
      <c r="E656" s="27"/>
      <c r="F656" s="27"/>
      <c r="G656" s="27"/>
      <c r="H656" s="27"/>
      <c r="I656" s="27"/>
      <c r="J656" s="27"/>
      <c r="K656" s="27"/>
      <c r="L656" s="27"/>
      <c r="M656" s="27"/>
      <c r="N656" s="27"/>
      <c r="O656" s="27"/>
      <c r="P656" s="27"/>
      <c r="Q656" s="27"/>
      <c r="R656" s="80"/>
      <c r="S656" s="27"/>
      <c r="T656" s="27"/>
      <c r="U656" s="27"/>
      <c r="V656" s="27"/>
      <c r="W656" s="27"/>
      <c r="X656" s="27"/>
      <c r="Y656" s="27"/>
      <c r="Z656" s="27"/>
      <c r="AA656" s="27"/>
      <c r="AB656" s="27"/>
      <c r="AC656" s="27"/>
      <c r="AD656" s="27"/>
      <c r="AE656" s="27"/>
      <c r="AF656" s="27"/>
      <c r="AG656" s="27"/>
      <c r="AH656" s="27"/>
      <c r="AI656" s="27"/>
      <c r="AJ656" s="27"/>
      <c r="AK656" s="27"/>
      <c r="AL656" s="27"/>
    </row>
    <row r="657" spans="1:38">
      <c r="A657" s="27"/>
      <c r="B657" s="27"/>
      <c r="C657" s="27"/>
      <c r="D657" s="27"/>
      <c r="E657" s="27"/>
      <c r="F657" s="27"/>
      <c r="G657" s="27"/>
      <c r="H657" s="27"/>
      <c r="I657" s="27"/>
      <c r="J657" s="27"/>
      <c r="K657" s="27"/>
      <c r="L657" s="27"/>
      <c r="M657" s="27"/>
      <c r="N657" s="27"/>
      <c r="O657" s="27"/>
      <c r="P657" s="27"/>
      <c r="Q657" s="27"/>
      <c r="R657" s="80"/>
      <c r="S657" s="27"/>
      <c r="T657" s="27"/>
      <c r="U657" s="27"/>
      <c r="V657" s="27"/>
      <c r="W657" s="27"/>
      <c r="X657" s="27"/>
      <c r="Y657" s="27"/>
      <c r="Z657" s="27"/>
      <c r="AA657" s="27"/>
      <c r="AB657" s="27"/>
      <c r="AC657" s="27"/>
      <c r="AD657" s="27"/>
      <c r="AE657" s="27"/>
      <c r="AF657" s="27"/>
      <c r="AG657" s="27"/>
      <c r="AH657" s="27"/>
      <c r="AI657" s="27"/>
      <c r="AJ657" s="27"/>
      <c r="AK657" s="27"/>
      <c r="AL657" s="27"/>
    </row>
    <row r="658" spans="1:38">
      <c r="A658" s="27"/>
      <c r="B658" s="27"/>
      <c r="C658" s="27"/>
      <c r="D658" s="27"/>
      <c r="E658" s="27"/>
      <c r="F658" s="27"/>
      <c r="G658" s="27"/>
      <c r="H658" s="27"/>
      <c r="I658" s="27"/>
      <c r="J658" s="27"/>
      <c r="K658" s="27"/>
      <c r="L658" s="27"/>
      <c r="M658" s="27"/>
      <c r="N658" s="27"/>
      <c r="O658" s="27"/>
      <c r="P658" s="27"/>
      <c r="Q658" s="27"/>
      <c r="R658" s="80"/>
      <c r="S658" s="27"/>
      <c r="T658" s="27"/>
      <c r="U658" s="27"/>
      <c r="V658" s="27"/>
      <c r="W658" s="27"/>
      <c r="X658" s="27"/>
      <c r="Y658" s="27"/>
      <c r="Z658" s="27"/>
      <c r="AA658" s="27"/>
      <c r="AB658" s="27"/>
      <c r="AC658" s="27"/>
      <c r="AD658" s="27"/>
      <c r="AE658" s="27"/>
      <c r="AF658" s="27"/>
      <c r="AG658" s="27"/>
      <c r="AH658" s="27"/>
      <c r="AI658" s="27"/>
      <c r="AJ658" s="27"/>
      <c r="AK658" s="27"/>
      <c r="AL658" s="27"/>
    </row>
    <row r="659" spans="1:38">
      <c r="A659" s="27"/>
      <c r="B659" s="27"/>
      <c r="C659" s="27"/>
      <c r="D659" s="27"/>
      <c r="E659" s="27"/>
      <c r="F659" s="27"/>
      <c r="G659" s="27"/>
      <c r="H659" s="27"/>
      <c r="I659" s="27"/>
      <c r="J659" s="27"/>
      <c r="K659" s="27"/>
      <c r="L659" s="27"/>
      <c r="M659" s="27"/>
      <c r="N659" s="27"/>
      <c r="O659" s="27"/>
      <c r="P659" s="27"/>
      <c r="Q659" s="27"/>
      <c r="R659" s="80"/>
      <c r="S659" s="27"/>
      <c r="T659" s="27"/>
      <c r="U659" s="27"/>
      <c r="V659" s="27"/>
      <c r="W659" s="27"/>
      <c r="X659" s="27"/>
      <c r="Y659" s="27"/>
      <c r="Z659" s="27"/>
      <c r="AA659" s="27"/>
      <c r="AB659" s="27"/>
      <c r="AC659" s="27"/>
      <c r="AD659" s="27"/>
      <c r="AE659" s="27"/>
      <c r="AF659" s="27"/>
      <c r="AG659" s="27"/>
      <c r="AH659" s="27"/>
      <c r="AI659" s="27"/>
      <c r="AJ659" s="27"/>
      <c r="AK659" s="27"/>
      <c r="AL659" s="27"/>
    </row>
    <row r="660" spans="1:38">
      <c r="A660" s="27"/>
      <c r="B660" s="27"/>
      <c r="C660" s="27"/>
      <c r="D660" s="27"/>
      <c r="E660" s="27"/>
      <c r="F660" s="27"/>
      <c r="G660" s="27"/>
      <c r="H660" s="27"/>
      <c r="I660" s="27"/>
      <c r="J660" s="27"/>
      <c r="K660" s="27"/>
      <c r="L660" s="27"/>
      <c r="M660" s="27"/>
      <c r="N660" s="27"/>
      <c r="O660" s="27"/>
      <c r="P660" s="27"/>
      <c r="Q660" s="27"/>
      <c r="R660" s="80"/>
      <c r="S660" s="27"/>
      <c r="T660" s="27"/>
      <c r="U660" s="27"/>
      <c r="V660" s="27"/>
      <c r="W660" s="27"/>
      <c r="X660" s="27"/>
      <c r="Y660" s="27"/>
      <c r="Z660" s="27"/>
      <c r="AA660" s="27"/>
      <c r="AB660" s="27"/>
      <c r="AC660" s="27"/>
      <c r="AD660" s="27"/>
      <c r="AE660" s="27"/>
      <c r="AF660" s="27"/>
      <c r="AG660" s="27"/>
      <c r="AH660" s="27"/>
      <c r="AI660" s="27"/>
      <c r="AJ660" s="27"/>
      <c r="AK660" s="27"/>
      <c r="AL660" s="27"/>
    </row>
    <row r="661" spans="1:38">
      <c r="A661" s="27"/>
      <c r="B661" s="27"/>
      <c r="C661" s="27"/>
      <c r="D661" s="27"/>
      <c r="E661" s="27"/>
      <c r="F661" s="27"/>
      <c r="G661" s="27"/>
      <c r="H661" s="27"/>
      <c r="I661" s="27"/>
      <c r="J661" s="27"/>
      <c r="K661" s="27"/>
      <c r="L661" s="27"/>
      <c r="M661" s="27"/>
      <c r="N661" s="27"/>
      <c r="O661" s="27"/>
      <c r="P661" s="27"/>
      <c r="Q661" s="27"/>
      <c r="R661" s="80"/>
      <c r="S661" s="27"/>
      <c r="T661" s="27"/>
      <c r="U661" s="27"/>
      <c r="V661" s="27"/>
      <c r="W661" s="27"/>
      <c r="X661" s="27"/>
      <c r="Y661" s="27"/>
      <c r="Z661" s="27"/>
      <c r="AA661" s="27"/>
      <c r="AB661" s="27"/>
      <c r="AC661" s="27"/>
      <c r="AD661" s="27"/>
      <c r="AE661" s="27"/>
      <c r="AF661" s="27"/>
      <c r="AG661" s="27"/>
      <c r="AH661" s="27"/>
      <c r="AI661" s="27"/>
      <c r="AJ661" s="27"/>
      <c r="AK661" s="27"/>
      <c r="AL661" s="27"/>
    </row>
    <row r="662" spans="1:38">
      <c r="A662" s="27"/>
      <c r="B662" s="27"/>
      <c r="C662" s="27"/>
      <c r="D662" s="27"/>
      <c r="E662" s="27"/>
      <c r="F662" s="27"/>
      <c r="G662" s="27"/>
      <c r="H662" s="27"/>
      <c r="I662" s="27"/>
      <c r="J662" s="27"/>
      <c r="K662" s="27"/>
      <c r="L662" s="27"/>
      <c r="M662" s="27"/>
      <c r="N662" s="27"/>
      <c r="O662" s="27"/>
      <c r="P662" s="27"/>
      <c r="Q662" s="27"/>
      <c r="R662" s="80"/>
      <c r="S662" s="27"/>
      <c r="T662" s="27"/>
      <c r="U662" s="27"/>
      <c r="V662" s="27"/>
      <c r="W662" s="27"/>
      <c r="X662" s="27"/>
      <c r="Y662" s="27"/>
      <c r="Z662" s="27"/>
      <c r="AA662" s="27"/>
      <c r="AB662" s="27"/>
      <c r="AC662" s="27"/>
      <c r="AD662" s="27"/>
      <c r="AE662" s="27"/>
      <c r="AF662" s="27"/>
      <c r="AG662" s="27"/>
      <c r="AH662" s="27"/>
      <c r="AI662" s="27"/>
      <c r="AJ662" s="27"/>
      <c r="AK662" s="27"/>
      <c r="AL662" s="27"/>
    </row>
    <row r="663" spans="1:38">
      <c r="A663" s="27"/>
      <c r="B663" s="27"/>
      <c r="C663" s="27"/>
      <c r="D663" s="27"/>
      <c r="E663" s="27"/>
      <c r="F663" s="27"/>
      <c r="G663" s="27"/>
      <c r="H663" s="27"/>
      <c r="I663" s="27"/>
      <c r="J663" s="27"/>
      <c r="K663" s="27"/>
      <c r="L663" s="27"/>
      <c r="M663" s="27"/>
      <c r="N663" s="27"/>
      <c r="O663" s="27"/>
      <c r="P663" s="27"/>
      <c r="Q663" s="27"/>
      <c r="R663" s="80"/>
      <c r="S663" s="27"/>
      <c r="T663" s="27"/>
      <c r="U663" s="27"/>
      <c r="V663" s="27"/>
      <c r="W663" s="27"/>
      <c r="X663" s="27"/>
      <c r="Y663" s="27"/>
      <c r="Z663" s="27"/>
      <c r="AA663" s="27"/>
      <c r="AB663" s="27"/>
      <c r="AC663" s="27"/>
      <c r="AD663" s="27"/>
      <c r="AE663" s="27"/>
      <c r="AF663" s="27"/>
      <c r="AG663" s="27"/>
      <c r="AH663" s="27"/>
      <c r="AI663" s="27"/>
      <c r="AJ663" s="27"/>
      <c r="AK663" s="27"/>
      <c r="AL663" s="27"/>
    </row>
    <row r="664" spans="1:38">
      <c r="A664" s="27"/>
      <c r="B664" s="27"/>
      <c r="C664" s="27"/>
      <c r="D664" s="27"/>
      <c r="E664" s="27"/>
      <c r="F664" s="27"/>
      <c r="G664" s="27"/>
      <c r="H664" s="27"/>
      <c r="I664" s="27"/>
      <c r="J664" s="27"/>
      <c r="K664" s="27"/>
      <c r="L664" s="27"/>
      <c r="M664" s="27"/>
      <c r="N664" s="27"/>
      <c r="O664" s="27"/>
      <c r="P664" s="27"/>
      <c r="Q664" s="27"/>
      <c r="R664" s="80"/>
      <c r="S664" s="27"/>
      <c r="T664" s="27"/>
      <c r="U664" s="27"/>
      <c r="V664" s="27"/>
      <c r="W664" s="27"/>
      <c r="X664" s="27"/>
      <c r="Y664" s="27"/>
      <c r="Z664" s="27"/>
      <c r="AA664" s="27"/>
      <c r="AB664" s="27"/>
      <c r="AC664" s="27"/>
      <c r="AD664" s="27"/>
      <c r="AE664" s="27"/>
      <c r="AF664" s="27"/>
      <c r="AG664" s="27"/>
      <c r="AH664" s="27"/>
      <c r="AI664" s="27"/>
      <c r="AJ664" s="27"/>
      <c r="AK664" s="27"/>
      <c r="AL664" s="27"/>
    </row>
    <row r="665" spans="1:38">
      <c r="A665" s="27"/>
      <c r="B665" s="27"/>
      <c r="C665" s="27"/>
      <c r="D665" s="27"/>
      <c r="E665" s="27"/>
      <c r="F665" s="27"/>
      <c r="G665" s="27"/>
      <c r="H665" s="27"/>
      <c r="I665" s="27"/>
      <c r="J665" s="27"/>
      <c r="K665" s="27"/>
      <c r="L665" s="27"/>
      <c r="M665" s="27"/>
      <c r="N665" s="27"/>
      <c r="O665" s="27"/>
      <c r="P665" s="27"/>
      <c r="Q665" s="27"/>
      <c r="R665" s="80"/>
      <c r="S665" s="27"/>
      <c r="T665" s="27"/>
      <c r="U665" s="27"/>
      <c r="V665" s="27"/>
      <c r="W665" s="27"/>
      <c r="X665" s="27"/>
      <c r="Y665" s="27"/>
      <c r="Z665" s="27"/>
      <c r="AA665" s="27"/>
      <c r="AB665" s="27"/>
      <c r="AC665" s="27"/>
      <c r="AD665" s="27"/>
      <c r="AE665" s="27"/>
      <c r="AF665" s="27"/>
      <c r="AG665" s="27"/>
      <c r="AH665" s="27"/>
      <c r="AI665" s="27"/>
      <c r="AJ665" s="27"/>
      <c r="AK665" s="27"/>
      <c r="AL665" s="27"/>
    </row>
    <row r="666" spans="1:38">
      <c r="A666" s="27"/>
      <c r="B666" s="27"/>
      <c r="C666" s="27"/>
      <c r="D666" s="27"/>
      <c r="E666" s="27"/>
      <c r="F666" s="27"/>
      <c r="G666" s="27"/>
      <c r="H666" s="27"/>
      <c r="I666" s="27"/>
      <c r="J666" s="27"/>
      <c r="K666" s="27"/>
      <c r="L666" s="27"/>
      <c r="M666" s="27"/>
      <c r="N666" s="27"/>
      <c r="O666" s="27"/>
      <c r="P666" s="27"/>
      <c r="Q666" s="27"/>
      <c r="R666" s="80"/>
      <c r="S666" s="27"/>
      <c r="T666" s="27"/>
      <c r="U666" s="27"/>
      <c r="V666" s="27"/>
      <c r="W666" s="27"/>
      <c r="X666" s="27"/>
      <c r="Y666" s="27"/>
      <c r="Z666" s="27"/>
      <c r="AA666" s="27"/>
      <c r="AB666" s="27"/>
      <c r="AC666" s="27"/>
      <c r="AD666" s="27"/>
      <c r="AE666" s="27"/>
      <c r="AF666" s="27"/>
      <c r="AG666" s="27"/>
      <c r="AH666" s="27"/>
      <c r="AI666" s="27"/>
      <c r="AJ666" s="27"/>
      <c r="AK666" s="27"/>
      <c r="AL666" s="27"/>
    </row>
    <row r="667" spans="1:38">
      <c r="A667" s="27"/>
      <c r="B667" s="27"/>
      <c r="C667" s="27"/>
      <c r="D667" s="27"/>
      <c r="E667" s="27"/>
      <c r="F667" s="27"/>
      <c r="G667" s="27"/>
      <c r="H667" s="27"/>
      <c r="I667" s="27"/>
      <c r="J667" s="27"/>
      <c r="K667" s="27"/>
      <c r="L667" s="27"/>
      <c r="M667" s="27"/>
      <c r="N667" s="27"/>
      <c r="O667" s="27"/>
      <c r="P667" s="27"/>
      <c r="Q667" s="27"/>
      <c r="R667" s="80"/>
      <c r="S667" s="27"/>
      <c r="T667" s="27"/>
      <c r="U667" s="27"/>
      <c r="V667" s="27"/>
      <c r="W667" s="27"/>
      <c r="X667" s="27"/>
      <c r="Y667" s="27"/>
      <c r="Z667" s="27"/>
      <c r="AA667" s="27"/>
      <c r="AB667" s="27"/>
      <c r="AC667" s="27"/>
      <c r="AD667" s="27"/>
      <c r="AE667" s="27"/>
      <c r="AF667" s="27"/>
      <c r="AG667" s="27"/>
      <c r="AH667" s="27"/>
      <c r="AI667" s="27"/>
      <c r="AJ667" s="27"/>
      <c r="AK667" s="27"/>
      <c r="AL667" s="27"/>
    </row>
    <row r="668" spans="1:38">
      <c r="A668" s="27"/>
      <c r="B668" s="27"/>
      <c r="C668" s="27"/>
      <c r="D668" s="27"/>
      <c r="E668" s="27"/>
      <c r="F668" s="27"/>
      <c r="G668" s="27"/>
      <c r="H668" s="27"/>
      <c r="I668" s="27"/>
      <c r="J668" s="27"/>
      <c r="K668" s="27"/>
      <c r="L668" s="27"/>
      <c r="M668" s="27"/>
      <c r="N668" s="27"/>
      <c r="O668" s="27"/>
      <c r="P668" s="27"/>
      <c r="Q668" s="27"/>
      <c r="R668" s="80"/>
      <c r="S668" s="27"/>
      <c r="T668" s="27"/>
      <c r="U668" s="27"/>
      <c r="V668" s="27"/>
      <c r="W668" s="27"/>
      <c r="X668" s="27"/>
      <c r="Y668" s="27"/>
      <c r="Z668" s="27"/>
      <c r="AA668" s="27"/>
      <c r="AB668" s="27"/>
      <c r="AC668" s="27"/>
      <c r="AD668" s="27"/>
      <c r="AE668" s="27"/>
      <c r="AF668" s="27"/>
      <c r="AG668" s="27"/>
      <c r="AH668" s="27"/>
      <c r="AI668" s="27"/>
      <c r="AJ668" s="27"/>
      <c r="AK668" s="27"/>
      <c r="AL668" s="27"/>
    </row>
    <row r="669" spans="1:38">
      <c r="A669" s="27"/>
      <c r="B669" s="27"/>
      <c r="C669" s="27"/>
      <c r="D669" s="27"/>
      <c r="E669" s="27"/>
      <c r="F669" s="27"/>
      <c r="G669" s="27"/>
      <c r="H669" s="27"/>
      <c r="I669" s="27"/>
      <c r="J669" s="27"/>
      <c r="K669" s="27"/>
      <c r="L669" s="27"/>
      <c r="M669" s="27"/>
      <c r="N669" s="27"/>
      <c r="O669" s="27"/>
      <c r="P669" s="27"/>
      <c r="Q669" s="27"/>
      <c r="R669" s="80"/>
      <c r="S669" s="27"/>
      <c r="T669" s="27"/>
      <c r="U669" s="27"/>
      <c r="V669" s="27"/>
      <c r="W669" s="27"/>
      <c r="X669" s="27"/>
      <c r="Y669" s="27"/>
      <c r="Z669" s="27"/>
      <c r="AA669" s="27"/>
      <c r="AB669" s="27"/>
      <c r="AC669" s="27"/>
      <c r="AD669" s="27"/>
      <c r="AE669" s="27"/>
      <c r="AF669" s="27"/>
      <c r="AG669" s="27"/>
      <c r="AH669" s="27"/>
      <c r="AI669" s="27"/>
      <c r="AJ669" s="27"/>
      <c r="AK669" s="27"/>
      <c r="AL669" s="27"/>
    </row>
    <row r="670" spans="1:38">
      <c r="A670" s="27"/>
      <c r="B670" s="27"/>
      <c r="C670" s="27"/>
      <c r="D670" s="27"/>
      <c r="E670" s="27"/>
      <c r="F670" s="27"/>
      <c r="G670" s="27"/>
      <c r="H670" s="27"/>
      <c r="I670" s="27"/>
      <c r="J670" s="27"/>
      <c r="K670" s="27"/>
      <c r="L670" s="27"/>
      <c r="M670" s="27"/>
      <c r="N670" s="27"/>
      <c r="O670" s="27"/>
      <c r="P670" s="27"/>
      <c r="Q670" s="27"/>
      <c r="R670" s="80"/>
      <c r="S670" s="27"/>
      <c r="T670" s="27"/>
      <c r="U670" s="27"/>
      <c r="V670" s="27"/>
      <c r="W670" s="27"/>
      <c r="X670" s="27"/>
      <c r="Y670" s="27"/>
      <c r="Z670" s="27"/>
      <c r="AA670" s="27"/>
      <c r="AB670" s="27"/>
      <c r="AC670" s="27"/>
      <c r="AD670" s="27"/>
      <c r="AE670" s="27"/>
      <c r="AF670" s="27"/>
      <c r="AG670" s="27"/>
      <c r="AH670" s="27"/>
      <c r="AI670" s="27"/>
      <c r="AJ670" s="27"/>
      <c r="AK670" s="27"/>
      <c r="AL670" s="27"/>
    </row>
    <row r="671" spans="1:38">
      <c r="A671" s="27"/>
      <c r="B671" s="27"/>
      <c r="C671" s="27"/>
      <c r="D671" s="27"/>
      <c r="E671" s="27"/>
      <c r="F671" s="27"/>
      <c r="G671" s="27"/>
      <c r="H671" s="27"/>
      <c r="I671" s="27"/>
      <c r="J671" s="27"/>
      <c r="K671" s="27"/>
      <c r="L671" s="27"/>
      <c r="M671" s="27"/>
      <c r="N671" s="27"/>
      <c r="O671" s="27"/>
      <c r="P671" s="27"/>
      <c r="Q671" s="27"/>
      <c r="R671" s="80"/>
      <c r="S671" s="27"/>
      <c r="T671" s="27"/>
      <c r="U671" s="27"/>
      <c r="V671" s="27"/>
      <c r="W671" s="27"/>
      <c r="X671" s="27"/>
      <c r="Y671" s="27"/>
      <c r="Z671" s="27"/>
      <c r="AA671" s="27"/>
      <c r="AB671" s="27"/>
      <c r="AC671" s="27"/>
      <c r="AD671" s="27"/>
      <c r="AE671" s="27"/>
      <c r="AF671" s="27"/>
      <c r="AG671" s="27"/>
      <c r="AH671" s="27"/>
      <c r="AI671" s="27"/>
      <c r="AJ671" s="27"/>
      <c r="AK671" s="27"/>
      <c r="AL671" s="27"/>
    </row>
    <row r="672" spans="1:38">
      <c r="A672" s="27"/>
      <c r="B672" s="27"/>
      <c r="C672" s="27"/>
      <c r="D672" s="27"/>
      <c r="E672" s="27"/>
      <c r="F672" s="27"/>
      <c r="G672" s="27"/>
      <c r="H672" s="27"/>
      <c r="I672" s="27"/>
      <c r="J672" s="27"/>
      <c r="K672" s="27"/>
      <c r="L672" s="27"/>
      <c r="M672" s="27"/>
      <c r="N672" s="27"/>
      <c r="O672" s="27"/>
      <c r="P672" s="27"/>
      <c r="Q672" s="27"/>
      <c r="R672" s="80"/>
      <c r="S672" s="27"/>
      <c r="T672" s="27"/>
      <c r="U672" s="27"/>
      <c r="V672" s="27"/>
      <c r="W672" s="27"/>
      <c r="X672" s="27"/>
      <c r="Y672" s="27"/>
      <c r="Z672" s="27"/>
      <c r="AA672" s="27"/>
      <c r="AB672" s="27"/>
      <c r="AC672" s="27"/>
      <c r="AD672" s="27"/>
      <c r="AE672" s="27"/>
      <c r="AF672" s="27"/>
      <c r="AG672" s="27"/>
      <c r="AH672" s="27"/>
      <c r="AI672" s="27"/>
      <c r="AJ672" s="27"/>
      <c r="AK672" s="27"/>
      <c r="AL672" s="27"/>
    </row>
    <row r="673" spans="1:38">
      <c r="A673" s="27"/>
      <c r="B673" s="27"/>
      <c r="C673" s="27"/>
      <c r="D673" s="27"/>
      <c r="E673" s="27"/>
      <c r="F673" s="27"/>
      <c r="G673" s="27"/>
      <c r="H673" s="27"/>
      <c r="I673" s="27"/>
      <c r="J673" s="27"/>
      <c r="K673" s="27"/>
      <c r="L673" s="27"/>
      <c r="M673" s="27"/>
      <c r="N673" s="27"/>
      <c r="O673" s="27"/>
      <c r="P673" s="27"/>
      <c r="Q673" s="27"/>
      <c r="R673" s="80"/>
      <c r="S673" s="27"/>
      <c r="T673" s="27"/>
      <c r="U673" s="27"/>
      <c r="V673" s="27"/>
      <c r="W673" s="27"/>
      <c r="X673" s="27"/>
      <c r="Y673" s="27"/>
      <c r="Z673" s="27"/>
      <c r="AA673" s="27"/>
      <c r="AB673" s="27"/>
      <c r="AC673" s="27"/>
      <c r="AD673" s="27"/>
      <c r="AE673" s="27"/>
      <c r="AF673" s="27"/>
      <c r="AG673" s="27"/>
      <c r="AH673" s="27"/>
      <c r="AI673" s="27"/>
      <c r="AJ673" s="27"/>
      <c r="AK673" s="27"/>
      <c r="AL673" s="27"/>
    </row>
    <row r="674" spans="1:38">
      <c r="A674" s="27"/>
      <c r="B674" s="27"/>
      <c r="C674" s="27"/>
      <c r="D674" s="27"/>
      <c r="E674" s="27"/>
      <c r="F674" s="27"/>
      <c r="G674" s="27"/>
      <c r="H674" s="27"/>
      <c r="I674" s="27"/>
      <c r="J674" s="27"/>
      <c r="K674" s="27"/>
      <c r="L674" s="27"/>
      <c r="M674" s="27"/>
      <c r="N674" s="27"/>
      <c r="O674" s="27"/>
      <c r="P674" s="27"/>
      <c r="Q674" s="27"/>
      <c r="R674" s="80"/>
      <c r="S674" s="27"/>
      <c r="T674" s="27"/>
      <c r="U674" s="27"/>
      <c r="V674" s="27"/>
      <c r="W674" s="27"/>
      <c r="X674" s="27"/>
      <c r="Y674" s="27"/>
      <c r="Z674" s="27"/>
      <c r="AA674" s="27"/>
      <c r="AB674" s="27"/>
      <c r="AC674" s="27"/>
      <c r="AD674" s="27"/>
      <c r="AE674" s="27"/>
      <c r="AF674" s="27"/>
      <c r="AG674" s="27"/>
      <c r="AH674" s="27"/>
      <c r="AI674" s="27"/>
      <c r="AJ674" s="27"/>
      <c r="AK674" s="27"/>
      <c r="AL674" s="27"/>
    </row>
    <row r="675" spans="1:38">
      <c r="A675" s="27"/>
      <c r="B675" s="27"/>
      <c r="C675" s="27"/>
      <c r="D675" s="27"/>
      <c r="E675" s="27"/>
      <c r="F675" s="27"/>
      <c r="G675" s="27"/>
      <c r="H675" s="27"/>
      <c r="I675" s="27"/>
      <c r="J675" s="27"/>
      <c r="K675" s="27"/>
      <c r="L675" s="27"/>
      <c r="M675" s="27"/>
      <c r="N675" s="27"/>
      <c r="O675" s="27"/>
      <c r="P675" s="27"/>
      <c r="Q675" s="27"/>
      <c r="R675" s="80"/>
      <c r="S675" s="27"/>
      <c r="T675" s="27"/>
      <c r="U675" s="27"/>
      <c r="V675" s="27"/>
      <c r="W675" s="27"/>
      <c r="X675" s="27"/>
      <c r="Y675" s="27"/>
      <c r="Z675" s="27"/>
      <c r="AA675" s="27"/>
      <c r="AB675" s="27"/>
      <c r="AC675" s="27"/>
      <c r="AD675" s="27"/>
      <c r="AE675" s="27"/>
      <c r="AF675" s="27"/>
      <c r="AG675" s="27"/>
      <c r="AH675" s="27"/>
      <c r="AI675" s="27"/>
      <c r="AJ675" s="27"/>
      <c r="AK675" s="27"/>
      <c r="AL675" s="27"/>
    </row>
    <row r="676" spans="1:38">
      <c r="A676" s="27"/>
      <c r="B676" s="27"/>
      <c r="C676" s="27"/>
      <c r="D676" s="27"/>
      <c r="E676" s="27"/>
      <c r="F676" s="27"/>
      <c r="G676" s="27"/>
      <c r="H676" s="27"/>
      <c r="I676" s="27"/>
      <c r="J676" s="27"/>
      <c r="K676" s="27"/>
      <c r="L676" s="27"/>
      <c r="M676" s="27"/>
      <c r="N676" s="27"/>
      <c r="O676" s="27"/>
      <c r="P676" s="27"/>
      <c r="Q676" s="27"/>
      <c r="R676" s="80"/>
      <c r="S676" s="27"/>
      <c r="T676" s="27"/>
      <c r="U676" s="27"/>
      <c r="V676" s="27"/>
      <c r="W676" s="27"/>
      <c r="X676" s="27"/>
      <c r="Y676" s="27"/>
      <c r="Z676" s="27"/>
      <c r="AA676" s="27"/>
      <c r="AB676" s="27"/>
      <c r="AC676" s="27"/>
      <c r="AD676" s="27"/>
      <c r="AE676" s="27"/>
      <c r="AF676" s="27"/>
      <c r="AG676" s="27"/>
      <c r="AH676" s="27"/>
      <c r="AI676" s="27"/>
      <c r="AJ676" s="27"/>
      <c r="AK676" s="27"/>
      <c r="AL676" s="27"/>
    </row>
    <row r="677" spans="1:38">
      <c r="A677" s="27"/>
      <c r="B677" s="27"/>
      <c r="C677" s="27"/>
      <c r="D677" s="27"/>
      <c r="E677" s="27"/>
      <c r="F677" s="27"/>
      <c r="G677" s="27"/>
      <c r="H677" s="27"/>
      <c r="I677" s="27"/>
      <c r="J677" s="27"/>
      <c r="K677" s="27"/>
      <c r="L677" s="27"/>
      <c r="M677" s="27"/>
      <c r="N677" s="27"/>
      <c r="O677" s="27"/>
      <c r="P677" s="27"/>
      <c r="Q677" s="27"/>
      <c r="R677" s="80"/>
      <c r="S677" s="27"/>
      <c r="T677" s="27"/>
      <c r="U677" s="27"/>
      <c r="V677" s="27"/>
      <c r="W677" s="27"/>
      <c r="X677" s="27"/>
      <c r="Y677" s="27"/>
      <c r="Z677" s="27"/>
      <c r="AA677" s="27"/>
      <c r="AB677" s="27"/>
      <c r="AC677" s="27"/>
      <c r="AD677" s="27"/>
      <c r="AE677" s="27"/>
      <c r="AF677" s="27"/>
      <c r="AG677" s="27"/>
      <c r="AH677" s="27"/>
      <c r="AI677" s="27"/>
      <c r="AJ677" s="27"/>
      <c r="AK677" s="27"/>
      <c r="AL677" s="27"/>
    </row>
    <row r="678" spans="1:38">
      <c r="A678" s="27"/>
      <c r="B678" s="27"/>
      <c r="C678" s="27"/>
      <c r="D678" s="27"/>
      <c r="E678" s="27"/>
      <c r="F678" s="27"/>
      <c r="G678" s="27"/>
      <c r="H678" s="27"/>
      <c r="I678" s="27"/>
      <c r="J678" s="27"/>
      <c r="K678" s="27"/>
      <c r="L678" s="27"/>
      <c r="M678" s="27"/>
      <c r="N678" s="27"/>
      <c r="O678" s="27"/>
      <c r="P678" s="27"/>
      <c r="Q678" s="27"/>
      <c r="R678" s="80"/>
      <c r="S678" s="27"/>
      <c r="T678" s="27"/>
      <c r="U678" s="27"/>
      <c r="V678" s="27"/>
      <c r="W678" s="27"/>
      <c r="X678" s="27"/>
      <c r="Y678" s="27"/>
      <c r="Z678" s="27"/>
      <c r="AA678" s="27"/>
      <c r="AB678" s="27"/>
      <c r="AC678" s="27"/>
      <c r="AD678" s="27"/>
      <c r="AE678" s="27"/>
      <c r="AF678" s="27"/>
      <c r="AG678" s="27"/>
      <c r="AH678" s="27"/>
      <c r="AI678" s="27"/>
      <c r="AJ678" s="27"/>
      <c r="AK678" s="27"/>
      <c r="AL678" s="27"/>
    </row>
    <row r="679" spans="1:38">
      <c r="A679" s="27"/>
      <c r="B679" s="27"/>
      <c r="C679" s="27"/>
      <c r="D679" s="27"/>
      <c r="E679" s="27"/>
      <c r="F679" s="27"/>
      <c r="G679" s="27"/>
      <c r="H679" s="27"/>
      <c r="I679" s="27"/>
      <c r="J679" s="27"/>
      <c r="K679" s="27"/>
      <c r="L679" s="27"/>
      <c r="M679" s="27"/>
      <c r="N679" s="27"/>
      <c r="O679" s="27"/>
      <c r="P679" s="27"/>
      <c r="Q679" s="27"/>
      <c r="R679" s="80"/>
      <c r="S679" s="27"/>
      <c r="T679" s="27"/>
      <c r="U679" s="27"/>
      <c r="V679" s="27"/>
      <c r="W679" s="27"/>
      <c r="X679" s="27"/>
      <c r="Y679" s="27"/>
      <c r="Z679" s="27"/>
      <c r="AA679" s="27"/>
      <c r="AB679" s="27"/>
      <c r="AC679" s="27"/>
      <c r="AD679" s="27"/>
      <c r="AE679" s="27"/>
      <c r="AF679" s="27"/>
      <c r="AG679" s="27"/>
      <c r="AH679" s="27"/>
      <c r="AI679" s="27"/>
      <c r="AJ679" s="27"/>
      <c r="AK679" s="27"/>
      <c r="AL679" s="27"/>
    </row>
    <row r="680" spans="1:38">
      <c r="A680" s="27"/>
      <c r="B680" s="27"/>
      <c r="C680" s="27"/>
      <c r="D680" s="27"/>
      <c r="E680" s="27"/>
      <c r="F680" s="27"/>
      <c r="G680" s="27"/>
      <c r="H680" s="27"/>
      <c r="I680" s="27"/>
      <c r="J680" s="27"/>
      <c r="K680" s="27"/>
      <c r="L680" s="27"/>
      <c r="M680" s="27"/>
      <c r="N680" s="27"/>
      <c r="O680" s="27"/>
      <c r="P680" s="27"/>
      <c r="Q680" s="27"/>
      <c r="R680" s="80"/>
      <c r="S680" s="27"/>
      <c r="T680" s="27"/>
      <c r="U680" s="27"/>
      <c r="V680" s="27"/>
      <c r="W680" s="27"/>
      <c r="X680" s="27"/>
      <c r="Y680" s="27"/>
      <c r="Z680" s="27"/>
      <c r="AA680" s="27"/>
      <c r="AB680" s="27"/>
      <c r="AC680" s="27"/>
      <c r="AD680" s="27"/>
      <c r="AE680" s="27"/>
      <c r="AF680" s="27"/>
      <c r="AG680" s="27"/>
      <c r="AH680" s="27"/>
      <c r="AI680" s="27"/>
      <c r="AJ680" s="27"/>
      <c r="AK680" s="27"/>
      <c r="AL680" s="27"/>
    </row>
    <row r="681" spans="1:38">
      <c r="A681" s="27"/>
      <c r="B681" s="27"/>
      <c r="C681" s="27"/>
      <c r="D681" s="27"/>
      <c r="E681" s="27"/>
      <c r="F681" s="27"/>
      <c r="G681" s="27"/>
      <c r="H681" s="27"/>
      <c r="I681" s="27"/>
      <c r="J681" s="27"/>
      <c r="K681" s="27"/>
      <c r="L681" s="27"/>
      <c r="M681" s="27"/>
      <c r="N681" s="27"/>
      <c r="O681" s="27"/>
      <c r="P681" s="27"/>
      <c r="Q681" s="27"/>
      <c r="R681" s="80"/>
      <c r="S681" s="27"/>
      <c r="T681" s="27"/>
      <c r="U681" s="27"/>
      <c r="V681" s="27"/>
      <c r="W681" s="27"/>
      <c r="X681" s="27"/>
      <c r="Y681" s="27"/>
      <c r="Z681" s="27"/>
      <c r="AA681" s="27"/>
      <c r="AB681" s="27"/>
      <c r="AC681" s="27"/>
      <c r="AD681" s="27"/>
      <c r="AE681" s="27"/>
      <c r="AF681" s="27"/>
      <c r="AG681" s="27"/>
      <c r="AH681" s="27"/>
      <c r="AI681" s="27"/>
      <c r="AJ681" s="27"/>
      <c r="AK681" s="27"/>
      <c r="AL681" s="27"/>
    </row>
    <row r="682" spans="1:38">
      <c r="A682" s="27"/>
      <c r="B682" s="27"/>
      <c r="C682" s="27"/>
      <c r="D682" s="27"/>
      <c r="E682" s="27"/>
      <c r="F682" s="27"/>
      <c r="G682" s="27"/>
      <c r="H682" s="27"/>
      <c r="I682" s="27"/>
      <c r="J682" s="27"/>
      <c r="K682" s="27"/>
      <c r="L682" s="27"/>
      <c r="M682" s="27"/>
      <c r="N682" s="27"/>
      <c r="O682" s="27"/>
      <c r="P682" s="27"/>
      <c r="Q682" s="27"/>
      <c r="R682" s="80"/>
      <c r="S682" s="27"/>
      <c r="T682" s="27"/>
      <c r="U682" s="27"/>
      <c r="V682" s="27"/>
      <c r="W682" s="27"/>
      <c r="X682" s="27"/>
      <c r="Y682" s="27"/>
      <c r="Z682" s="27"/>
      <c r="AA682" s="27"/>
      <c r="AB682" s="27"/>
      <c r="AC682" s="27"/>
      <c r="AD682" s="27"/>
      <c r="AE682" s="27"/>
      <c r="AF682" s="27"/>
      <c r="AG682" s="27"/>
      <c r="AH682" s="27"/>
      <c r="AI682" s="27"/>
      <c r="AJ682" s="27"/>
      <c r="AK682" s="27"/>
      <c r="AL682" s="27"/>
    </row>
    <row r="683" spans="1:38">
      <c r="A683" s="27"/>
      <c r="B683" s="27"/>
      <c r="C683" s="27"/>
      <c r="D683" s="27"/>
      <c r="E683" s="27"/>
      <c r="F683" s="27"/>
      <c r="G683" s="27"/>
      <c r="H683" s="27"/>
      <c r="I683" s="27"/>
      <c r="J683" s="27"/>
      <c r="K683" s="27"/>
      <c r="L683" s="27"/>
      <c r="M683" s="27"/>
      <c r="N683" s="27"/>
      <c r="O683" s="27"/>
      <c r="P683" s="27"/>
      <c r="Q683" s="27"/>
      <c r="R683" s="80"/>
      <c r="S683" s="27"/>
      <c r="T683" s="27"/>
      <c r="U683" s="27"/>
      <c r="V683" s="27"/>
      <c r="W683" s="27"/>
      <c r="X683" s="27"/>
      <c r="Y683" s="27"/>
      <c r="Z683" s="27"/>
      <c r="AA683" s="27"/>
      <c r="AB683" s="27"/>
      <c r="AC683" s="27"/>
      <c r="AD683" s="27"/>
      <c r="AE683" s="27"/>
      <c r="AF683" s="27"/>
      <c r="AG683" s="27"/>
      <c r="AH683" s="27"/>
      <c r="AI683" s="27"/>
      <c r="AJ683" s="27"/>
      <c r="AK683" s="27"/>
      <c r="AL683" s="27"/>
    </row>
    <row r="684" spans="1:38">
      <c r="A684" s="27"/>
      <c r="B684" s="27"/>
      <c r="C684" s="27"/>
      <c r="D684" s="27"/>
      <c r="E684" s="27"/>
      <c r="F684" s="27"/>
      <c r="G684" s="27"/>
      <c r="H684" s="27"/>
      <c r="I684" s="27"/>
      <c r="J684" s="27"/>
      <c r="K684" s="27"/>
      <c r="L684" s="27"/>
      <c r="M684" s="27"/>
      <c r="N684" s="27"/>
      <c r="O684" s="27"/>
      <c r="P684" s="27"/>
      <c r="Q684" s="27"/>
      <c r="R684" s="80"/>
      <c r="S684" s="27"/>
      <c r="T684" s="27"/>
      <c r="U684" s="27"/>
      <c r="V684" s="27"/>
      <c r="W684" s="27"/>
      <c r="X684" s="27"/>
      <c r="Y684" s="27"/>
      <c r="Z684" s="27"/>
      <c r="AA684" s="27"/>
      <c r="AB684" s="27"/>
      <c r="AC684" s="27"/>
      <c r="AD684" s="27"/>
      <c r="AE684" s="27"/>
      <c r="AF684" s="27"/>
      <c r="AG684" s="27"/>
      <c r="AH684" s="27"/>
      <c r="AI684" s="27"/>
      <c r="AJ684" s="27"/>
      <c r="AK684" s="27"/>
      <c r="AL684" s="27"/>
    </row>
    <row r="685" spans="1:38">
      <c r="A685" s="27"/>
      <c r="B685" s="27"/>
      <c r="C685" s="27"/>
      <c r="D685" s="27"/>
      <c r="E685" s="27"/>
      <c r="F685" s="27"/>
      <c r="G685" s="27"/>
      <c r="H685" s="27"/>
      <c r="I685" s="27"/>
      <c r="J685" s="27"/>
      <c r="K685" s="27"/>
      <c r="L685" s="27"/>
      <c r="M685" s="27"/>
      <c r="N685" s="27"/>
      <c r="O685" s="27"/>
      <c r="P685" s="27"/>
      <c r="Q685" s="27"/>
      <c r="R685" s="80"/>
      <c r="S685" s="27"/>
      <c r="T685" s="27"/>
      <c r="U685" s="27"/>
      <c r="V685" s="27"/>
      <c r="W685" s="27"/>
      <c r="X685" s="27"/>
      <c r="Y685" s="27"/>
      <c r="Z685" s="27"/>
      <c r="AA685" s="27"/>
      <c r="AB685" s="27"/>
      <c r="AC685" s="27"/>
      <c r="AD685" s="27"/>
      <c r="AE685" s="27"/>
      <c r="AF685" s="27"/>
      <c r="AG685" s="27"/>
      <c r="AH685" s="27"/>
      <c r="AI685" s="27"/>
      <c r="AJ685" s="27"/>
      <c r="AK685" s="27"/>
      <c r="AL685" s="27"/>
    </row>
    <row r="686" spans="1:38">
      <c r="A686" s="27"/>
      <c r="B686" s="27"/>
      <c r="C686" s="27"/>
      <c r="D686" s="27"/>
      <c r="E686" s="27"/>
      <c r="F686" s="27"/>
      <c r="G686" s="27"/>
      <c r="H686" s="27"/>
      <c r="I686" s="27"/>
      <c r="J686" s="27"/>
      <c r="K686" s="27"/>
      <c r="L686" s="27"/>
      <c r="M686" s="27"/>
      <c r="N686" s="27"/>
      <c r="O686" s="27"/>
      <c r="P686" s="27"/>
      <c r="Q686" s="27"/>
      <c r="R686" s="80"/>
      <c r="S686" s="27"/>
      <c r="T686" s="27"/>
      <c r="U686" s="27"/>
      <c r="V686" s="27"/>
      <c r="W686" s="27"/>
      <c r="X686" s="27"/>
      <c r="Y686" s="27"/>
      <c r="Z686" s="27"/>
      <c r="AA686" s="27"/>
      <c r="AB686" s="27"/>
      <c r="AC686" s="27"/>
      <c r="AD686" s="27"/>
      <c r="AE686" s="27"/>
      <c r="AF686" s="27"/>
      <c r="AG686" s="27"/>
      <c r="AH686" s="27"/>
      <c r="AI686" s="27"/>
      <c r="AJ686" s="27"/>
      <c r="AK686" s="27"/>
      <c r="AL686" s="27"/>
    </row>
    <row r="687" spans="1:38">
      <c r="A687" s="27"/>
      <c r="B687" s="27"/>
      <c r="C687" s="27"/>
      <c r="D687" s="27"/>
      <c r="E687" s="27"/>
      <c r="F687" s="27"/>
      <c r="G687" s="27"/>
      <c r="H687" s="27"/>
      <c r="I687" s="27"/>
      <c r="J687" s="27"/>
      <c r="K687" s="27"/>
      <c r="L687" s="27"/>
      <c r="M687" s="27"/>
      <c r="N687" s="27"/>
      <c r="O687" s="27"/>
      <c r="P687" s="27"/>
      <c r="Q687" s="27"/>
      <c r="R687" s="80"/>
      <c r="S687" s="27"/>
      <c r="T687" s="27"/>
      <c r="U687" s="27"/>
      <c r="V687" s="27"/>
      <c r="W687" s="27"/>
      <c r="X687" s="27"/>
      <c r="Y687" s="27"/>
      <c r="Z687" s="27"/>
      <c r="AA687" s="27"/>
      <c r="AB687" s="27"/>
      <c r="AC687" s="27"/>
      <c r="AD687" s="27"/>
      <c r="AE687" s="27"/>
      <c r="AF687" s="27"/>
      <c r="AG687" s="27"/>
      <c r="AH687" s="27"/>
      <c r="AI687" s="27"/>
      <c r="AJ687" s="27"/>
      <c r="AK687" s="27"/>
      <c r="AL687" s="27"/>
    </row>
    <row r="688" spans="1:38">
      <c r="A688" s="27"/>
      <c r="B688" s="27"/>
      <c r="C688" s="27"/>
      <c r="D688" s="27"/>
      <c r="E688" s="27"/>
      <c r="F688" s="27"/>
      <c r="G688" s="27"/>
      <c r="H688" s="27"/>
      <c r="I688" s="27"/>
      <c r="J688" s="27"/>
      <c r="K688" s="27"/>
      <c r="L688" s="27"/>
      <c r="M688" s="27"/>
      <c r="N688" s="27"/>
      <c r="O688" s="27"/>
      <c r="P688" s="27"/>
      <c r="Q688" s="27"/>
      <c r="R688" s="80"/>
      <c r="S688" s="27"/>
      <c r="T688" s="27"/>
      <c r="U688" s="27"/>
      <c r="V688" s="27"/>
      <c r="W688" s="27"/>
      <c r="X688" s="27"/>
      <c r="Y688" s="27"/>
      <c r="Z688" s="27"/>
      <c r="AA688" s="27"/>
      <c r="AB688" s="27"/>
      <c r="AC688" s="27"/>
      <c r="AD688" s="27"/>
      <c r="AE688" s="27"/>
      <c r="AF688" s="27"/>
      <c r="AG688" s="27"/>
      <c r="AH688" s="27"/>
      <c r="AI688" s="27"/>
      <c r="AJ688" s="27"/>
      <c r="AK688" s="27"/>
      <c r="AL688" s="27"/>
    </row>
    <row r="689" spans="1:38">
      <c r="A689" s="27"/>
      <c r="B689" s="27"/>
      <c r="C689" s="27"/>
      <c r="D689" s="27"/>
      <c r="E689" s="27"/>
      <c r="F689" s="27"/>
      <c r="G689" s="27"/>
      <c r="H689" s="27"/>
      <c r="I689" s="27"/>
      <c r="J689" s="27"/>
      <c r="K689" s="27"/>
      <c r="L689" s="27"/>
      <c r="M689" s="27"/>
      <c r="N689" s="27"/>
      <c r="O689" s="27"/>
      <c r="P689" s="27"/>
      <c r="Q689" s="27"/>
      <c r="R689" s="80"/>
      <c r="S689" s="27"/>
      <c r="T689" s="27"/>
      <c r="U689" s="27"/>
      <c r="V689" s="27"/>
      <c r="W689" s="27"/>
      <c r="X689" s="27"/>
      <c r="Y689" s="27"/>
      <c r="Z689" s="27"/>
      <c r="AA689" s="27"/>
      <c r="AB689" s="27"/>
      <c r="AC689" s="27"/>
      <c r="AD689" s="27"/>
      <c r="AE689" s="27"/>
      <c r="AF689" s="27"/>
      <c r="AG689" s="27"/>
      <c r="AH689" s="27"/>
      <c r="AI689" s="27"/>
      <c r="AJ689" s="27"/>
      <c r="AK689" s="27"/>
      <c r="AL689" s="27"/>
    </row>
    <row r="690" spans="1:38">
      <c r="A690" s="27"/>
      <c r="B690" s="27"/>
      <c r="C690" s="27"/>
      <c r="D690" s="27"/>
      <c r="E690" s="27"/>
      <c r="F690" s="27"/>
      <c r="G690" s="27"/>
      <c r="H690" s="27"/>
      <c r="I690" s="27"/>
      <c r="J690" s="27"/>
      <c r="K690" s="27"/>
      <c r="L690" s="27"/>
      <c r="M690" s="27"/>
      <c r="N690" s="27"/>
      <c r="O690" s="27"/>
      <c r="P690" s="27"/>
      <c r="Q690" s="27"/>
      <c r="R690" s="80"/>
      <c r="S690" s="27"/>
      <c r="T690" s="27"/>
      <c r="U690" s="27"/>
      <c r="V690" s="27"/>
      <c r="W690" s="27"/>
      <c r="X690" s="27"/>
      <c r="Y690" s="27"/>
      <c r="Z690" s="27"/>
      <c r="AA690" s="27"/>
      <c r="AB690" s="27"/>
      <c r="AC690" s="27"/>
      <c r="AD690" s="27"/>
      <c r="AE690" s="27"/>
      <c r="AF690" s="27"/>
      <c r="AG690" s="27"/>
      <c r="AH690" s="27"/>
      <c r="AI690" s="27"/>
      <c r="AJ690" s="27"/>
      <c r="AK690" s="27"/>
      <c r="AL690" s="27"/>
    </row>
    <row r="691" spans="1:38">
      <c r="A691" s="27"/>
      <c r="B691" s="27"/>
      <c r="C691" s="27"/>
      <c r="D691" s="27"/>
      <c r="E691" s="27"/>
      <c r="F691" s="27"/>
      <c r="G691" s="27"/>
      <c r="H691" s="27"/>
      <c r="I691" s="27"/>
      <c r="J691" s="27"/>
      <c r="K691" s="27"/>
      <c r="L691" s="27"/>
      <c r="M691" s="27"/>
      <c r="N691" s="27"/>
      <c r="O691" s="27"/>
      <c r="P691" s="27"/>
      <c r="Q691" s="27"/>
      <c r="R691" s="80"/>
      <c r="S691" s="27"/>
      <c r="T691" s="27"/>
      <c r="U691" s="27"/>
      <c r="V691" s="27"/>
      <c r="W691" s="27"/>
      <c r="X691" s="27"/>
      <c r="Y691" s="27"/>
      <c r="Z691" s="27"/>
      <c r="AA691" s="27"/>
      <c r="AB691" s="27"/>
      <c r="AC691" s="27"/>
      <c r="AD691" s="27"/>
      <c r="AE691" s="27"/>
      <c r="AF691" s="27"/>
      <c r="AG691" s="27"/>
      <c r="AH691" s="27"/>
      <c r="AI691" s="27"/>
      <c r="AJ691" s="27"/>
      <c r="AK691" s="27"/>
      <c r="AL691" s="27"/>
    </row>
    <row r="692" spans="1:38">
      <c r="A692" s="27"/>
      <c r="B692" s="27"/>
      <c r="C692" s="27"/>
      <c r="D692" s="27"/>
      <c r="E692" s="27"/>
      <c r="F692" s="27"/>
      <c r="G692" s="27"/>
      <c r="H692" s="27"/>
      <c r="I692" s="27"/>
      <c r="J692" s="27"/>
      <c r="K692" s="27"/>
      <c r="L692" s="27"/>
      <c r="M692" s="27"/>
      <c r="N692" s="27"/>
      <c r="O692" s="27"/>
      <c r="P692" s="27"/>
      <c r="Q692" s="27"/>
      <c r="R692" s="80"/>
      <c r="S692" s="27"/>
      <c r="T692" s="27"/>
      <c r="U692" s="27"/>
      <c r="V692" s="27"/>
      <c r="W692" s="27"/>
      <c r="X692" s="27"/>
      <c r="Y692" s="27"/>
      <c r="Z692" s="27"/>
      <c r="AA692" s="27"/>
      <c r="AB692" s="27"/>
      <c r="AC692" s="27"/>
      <c r="AD692" s="27"/>
      <c r="AE692" s="27"/>
      <c r="AF692" s="27"/>
      <c r="AG692" s="27"/>
      <c r="AH692" s="27"/>
      <c r="AI692" s="27"/>
      <c r="AJ692" s="27"/>
      <c r="AK692" s="27"/>
      <c r="AL692" s="27"/>
    </row>
    <row r="693" spans="1:38">
      <c r="A693" s="27"/>
      <c r="B693" s="27"/>
      <c r="C693" s="27"/>
      <c r="D693" s="27"/>
      <c r="E693" s="27"/>
      <c r="F693" s="27"/>
      <c r="G693" s="27"/>
      <c r="H693" s="27"/>
      <c r="I693" s="27"/>
      <c r="J693" s="27"/>
      <c r="K693" s="27"/>
      <c r="L693" s="27"/>
      <c r="M693" s="27"/>
      <c r="N693" s="27"/>
      <c r="O693" s="27"/>
      <c r="P693" s="27"/>
      <c r="Q693" s="27"/>
      <c r="R693" s="80"/>
      <c r="S693" s="27"/>
      <c r="T693" s="27"/>
      <c r="U693" s="27"/>
      <c r="V693" s="27"/>
      <c r="W693" s="27"/>
      <c r="X693" s="27"/>
      <c r="Y693" s="27"/>
      <c r="Z693" s="27"/>
      <c r="AA693" s="27"/>
      <c r="AB693" s="27"/>
      <c r="AC693" s="27"/>
      <c r="AD693" s="27"/>
      <c r="AE693" s="27"/>
      <c r="AF693" s="27"/>
      <c r="AG693" s="27"/>
      <c r="AH693" s="27"/>
      <c r="AI693" s="27"/>
      <c r="AJ693" s="27"/>
      <c r="AK693" s="27"/>
      <c r="AL693" s="27"/>
    </row>
    <row r="694" spans="1:38">
      <c r="A694" s="27"/>
      <c r="B694" s="27"/>
      <c r="C694" s="27"/>
      <c r="D694" s="27"/>
      <c r="E694" s="27"/>
      <c r="F694" s="27"/>
      <c r="G694" s="27"/>
      <c r="H694" s="27"/>
      <c r="I694" s="27"/>
      <c r="J694" s="27"/>
      <c r="K694" s="27"/>
      <c r="L694" s="27"/>
      <c r="M694" s="27"/>
      <c r="N694" s="27"/>
      <c r="O694" s="27"/>
      <c r="P694" s="27"/>
      <c r="Q694" s="27"/>
      <c r="R694" s="80"/>
      <c r="S694" s="27"/>
      <c r="T694" s="27"/>
      <c r="U694" s="27"/>
      <c r="V694" s="27"/>
      <c r="W694" s="27"/>
      <c r="X694" s="27"/>
      <c r="Y694" s="27"/>
      <c r="Z694" s="27"/>
      <c r="AA694" s="27"/>
      <c r="AB694" s="27"/>
      <c r="AC694" s="27"/>
      <c r="AD694" s="27"/>
      <c r="AE694" s="27"/>
      <c r="AF694" s="27"/>
      <c r="AG694" s="27"/>
      <c r="AH694" s="27"/>
      <c r="AI694" s="27"/>
      <c r="AJ694" s="27"/>
      <c r="AK694" s="27"/>
      <c r="AL694" s="27"/>
    </row>
    <row r="695" spans="1:38">
      <c r="A695" s="27"/>
      <c r="B695" s="27"/>
      <c r="C695" s="27"/>
      <c r="D695" s="27"/>
      <c r="E695" s="27"/>
      <c r="F695" s="27"/>
      <c r="G695" s="27"/>
      <c r="H695" s="27"/>
      <c r="I695" s="27"/>
      <c r="J695" s="27"/>
      <c r="K695" s="27"/>
      <c r="L695" s="27"/>
      <c r="M695" s="27"/>
      <c r="N695" s="27"/>
      <c r="O695" s="27"/>
      <c r="P695" s="27"/>
      <c r="Q695" s="27"/>
      <c r="R695" s="80"/>
      <c r="S695" s="27"/>
      <c r="T695" s="27"/>
      <c r="U695" s="27"/>
      <c r="V695" s="27"/>
      <c r="W695" s="27"/>
      <c r="X695" s="27"/>
      <c r="Y695" s="27"/>
      <c r="Z695" s="27"/>
      <c r="AA695" s="27"/>
      <c r="AB695" s="27"/>
      <c r="AC695" s="27"/>
      <c r="AD695" s="27"/>
      <c r="AE695" s="27"/>
      <c r="AF695" s="27"/>
      <c r="AG695" s="27"/>
      <c r="AH695" s="27"/>
      <c r="AI695" s="27"/>
      <c r="AJ695" s="27"/>
      <c r="AK695" s="27"/>
      <c r="AL695" s="27"/>
    </row>
    <row r="696" spans="1:38">
      <c r="A696" s="27"/>
      <c r="B696" s="27"/>
      <c r="C696" s="27"/>
      <c r="D696" s="27"/>
      <c r="E696" s="27"/>
      <c r="F696" s="27"/>
      <c r="G696" s="27"/>
      <c r="H696" s="27"/>
      <c r="I696" s="27"/>
      <c r="J696" s="27"/>
      <c r="K696" s="27"/>
      <c r="L696" s="27"/>
      <c r="M696" s="27"/>
      <c r="N696" s="27"/>
      <c r="O696" s="27"/>
      <c r="P696" s="27"/>
      <c r="Q696" s="27"/>
      <c r="R696" s="80"/>
      <c r="S696" s="27"/>
      <c r="T696" s="27"/>
      <c r="U696" s="27"/>
      <c r="V696" s="27"/>
      <c r="W696" s="27"/>
      <c r="X696" s="27"/>
      <c r="Y696" s="27"/>
      <c r="Z696" s="27"/>
      <c r="AA696" s="27"/>
      <c r="AB696" s="27"/>
      <c r="AC696" s="27"/>
      <c r="AD696" s="27"/>
      <c r="AE696" s="27"/>
      <c r="AF696" s="27"/>
      <c r="AG696" s="27"/>
      <c r="AH696" s="27"/>
      <c r="AI696" s="27"/>
      <c r="AJ696" s="27"/>
      <c r="AK696" s="27"/>
      <c r="AL696" s="27"/>
    </row>
    <row r="697" spans="1:38">
      <c r="A697" s="27"/>
      <c r="B697" s="27"/>
      <c r="C697" s="27"/>
      <c r="D697" s="27"/>
      <c r="E697" s="27"/>
      <c r="F697" s="27"/>
      <c r="G697" s="27"/>
      <c r="H697" s="27"/>
      <c r="I697" s="27"/>
      <c r="J697" s="27"/>
      <c r="K697" s="27"/>
      <c r="L697" s="27"/>
      <c r="M697" s="27"/>
      <c r="N697" s="27"/>
      <c r="O697" s="27"/>
      <c r="P697" s="27"/>
      <c r="Q697" s="27"/>
      <c r="R697" s="80"/>
      <c r="S697" s="27"/>
      <c r="T697" s="27"/>
      <c r="U697" s="27"/>
      <c r="V697" s="27"/>
      <c r="W697" s="27"/>
      <c r="X697" s="27"/>
      <c r="Y697" s="27"/>
      <c r="Z697" s="27"/>
      <c r="AA697" s="27"/>
      <c r="AB697" s="27"/>
      <c r="AC697" s="27"/>
      <c r="AD697" s="27"/>
      <c r="AE697" s="27"/>
      <c r="AF697" s="27"/>
      <c r="AG697" s="27"/>
      <c r="AH697" s="27"/>
      <c r="AI697" s="27"/>
      <c r="AJ697" s="27"/>
      <c r="AK697" s="27"/>
      <c r="AL697" s="27"/>
    </row>
    <row r="698" spans="1:38">
      <c r="A698" s="27"/>
      <c r="B698" s="27"/>
      <c r="C698" s="27"/>
      <c r="D698" s="27"/>
      <c r="E698" s="27"/>
      <c r="F698" s="27"/>
      <c r="G698" s="27"/>
      <c r="H698" s="27"/>
      <c r="I698" s="27"/>
      <c r="J698" s="27"/>
      <c r="K698" s="27"/>
      <c r="L698" s="27"/>
      <c r="M698" s="27"/>
      <c r="N698" s="27"/>
      <c r="O698" s="27"/>
      <c r="P698" s="27"/>
      <c r="Q698" s="27"/>
      <c r="R698" s="80"/>
      <c r="S698" s="27"/>
      <c r="T698" s="27"/>
      <c r="U698" s="27"/>
      <c r="V698" s="27"/>
      <c r="W698" s="27"/>
      <c r="X698" s="27"/>
      <c r="Y698" s="27"/>
      <c r="Z698" s="27"/>
      <c r="AA698" s="27"/>
      <c r="AB698" s="27"/>
      <c r="AC698" s="27"/>
      <c r="AD698" s="27"/>
      <c r="AE698" s="27"/>
      <c r="AF698" s="27"/>
      <c r="AG698" s="27"/>
      <c r="AH698" s="27"/>
      <c r="AI698" s="27"/>
      <c r="AJ698" s="27"/>
      <c r="AK698" s="27"/>
      <c r="AL698" s="27"/>
    </row>
    <row r="699" spans="1:38">
      <c r="A699" s="27"/>
      <c r="B699" s="27"/>
      <c r="C699" s="27"/>
      <c r="D699" s="27"/>
      <c r="E699" s="27"/>
      <c r="F699" s="27"/>
      <c r="G699" s="27"/>
      <c r="H699" s="27"/>
      <c r="I699" s="27"/>
      <c r="J699" s="27"/>
      <c r="K699" s="27"/>
      <c r="L699" s="27"/>
      <c r="M699" s="27"/>
      <c r="N699" s="27"/>
      <c r="O699" s="27"/>
      <c r="P699" s="27"/>
      <c r="Q699" s="27"/>
      <c r="R699" s="80"/>
      <c r="S699" s="27"/>
      <c r="T699" s="27"/>
      <c r="U699" s="27"/>
      <c r="V699" s="27"/>
      <c r="W699" s="27"/>
      <c r="X699" s="27"/>
      <c r="Y699" s="27"/>
      <c r="Z699" s="27"/>
      <c r="AA699" s="27"/>
      <c r="AB699" s="27"/>
      <c r="AC699" s="27"/>
      <c r="AD699" s="27"/>
      <c r="AE699" s="27"/>
      <c r="AF699" s="27"/>
      <c r="AG699" s="27"/>
      <c r="AH699" s="27"/>
      <c r="AI699" s="27"/>
      <c r="AJ699" s="27"/>
      <c r="AK699" s="27"/>
      <c r="AL699" s="27"/>
    </row>
    <row r="700" spans="1:38">
      <c r="A700" s="27"/>
      <c r="B700" s="27"/>
      <c r="C700" s="27"/>
      <c r="D700" s="27"/>
      <c r="E700" s="27"/>
      <c r="F700" s="27"/>
      <c r="G700" s="27"/>
      <c r="H700" s="27"/>
      <c r="I700" s="27"/>
      <c r="J700" s="27"/>
      <c r="K700" s="27"/>
      <c r="L700" s="27"/>
      <c r="M700" s="27"/>
      <c r="N700" s="27"/>
      <c r="O700" s="27"/>
      <c r="P700" s="27"/>
      <c r="Q700" s="27"/>
      <c r="R700" s="80"/>
      <c r="S700" s="27"/>
      <c r="T700" s="27"/>
      <c r="U700" s="27"/>
      <c r="V700" s="27"/>
      <c r="W700" s="27"/>
      <c r="X700" s="27"/>
      <c r="Y700" s="27"/>
      <c r="Z700" s="27"/>
      <c r="AA700" s="27"/>
      <c r="AB700" s="27"/>
      <c r="AC700" s="27"/>
      <c r="AD700" s="27"/>
      <c r="AE700" s="27"/>
      <c r="AF700" s="27"/>
      <c r="AG700" s="27"/>
      <c r="AH700" s="27"/>
      <c r="AI700" s="27"/>
      <c r="AJ700" s="27"/>
      <c r="AK700" s="27"/>
      <c r="AL700" s="27"/>
    </row>
    <row r="701" spans="1:38">
      <c r="A701" s="27"/>
      <c r="B701" s="27"/>
      <c r="C701" s="27"/>
      <c r="D701" s="27"/>
      <c r="E701" s="27"/>
      <c r="F701" s="27"/>
      <c r="G701" s="27"/>
      <c r="H701" s="27"/>
      <c r="I701" s="27"/>
      <c r="J701" s="27"/>
      <c r="K701" s="27"/>
      <c r="L701" s="27"/>
      <c r="M701" s="27"/>
      <c r="N701" s="27"/>
      <c r="O701" s="27"/>
      <c r="P701" s="27"/>
      <c r="Q701" s="27"/>
      <c r="R701" s="80"/>
      <c r="S701" s="27"/>
      <c r="T701" s="27"/>
      <c r="U701" s="27"/>
      <c r="V701" s="27"/>
      <c r="W701" s="27"/>
      <c r="X701" s="27"/>
      <c r="Y701" s="27"/>
      <c r="Z701" s="27"/>
      <c r="AA701" s="27"/>
      <c r="AB701" s="27"/>
      <c r="AC701" s="27"/>
      <c r="AD701" s="27"/>
      <c r="AE701" s="27"/>
      <c r="AF701" s="27"/>
      <c r="AG701" s="27"/>
      <c r="AH701" s="27"/>
      <c r="AI701" s="27"/>
      <c r="AJ701" s="27"/>
      <c r="AK701" s="27"/>
      <c r="AL701" s="27"/>
    </row>
    <row r="702" spans="1:38">
      <c r="A702" s="27"/>
      <c r="B702" s="27"/>
      <c r="C702" s="27"/>
      <c r="D702" s="27"/>
      <c r="E702" s="27"/>
      <c r="F702" s="27"/>
      <c r="G702" s="27"/>
      <c r="H702" s="27"/>
      <c r="I702" s="27"/>
      <c r="J702" s="27"/>
      <c r="K702" s="27"/>
      <c r="L702" s="27"/>
      <c r="M702" s="27"/>
      <c r="N702" s="27"/>
      <c r="O702" s="27"/>
      <c r="P702" s="27"/>
      <c r="Q702" s="27"/>
      <c r="R702" s="80"/>
      <c r="S702" s="27"/>
      <c r="T702" s="27"/>
      <c r="U702" s="27"/>
      <c r="V702" s="27"/>
      <c r="W702" s="27"/>
      <c r="X702" s="27"/>
      <c r="Y702" s="27"/>
      <c r="Z702" s="27"/>
      <c r="AA702" s="27"/>
      <c r="AB702" s="27"/>
      <c r="AC702" s="27"/>
      <c r="AD702" s="27"/>
      <c r="AE702" s="27"/>
      <c r="AF702" s="27"/>
      <c r="AG702" s="27"/>
      <c r="AH702" s="27"/>
      <c r="AI702" s="27"/>
      <c r="AJ702" s="27"/>
      <c r="AK702" s="27"/>
      <c r="AL702" s="27"/>
    </row>
    <row r="703" spans="1:38">
      <c r="A703" s="27"/>
      <c r="B703" s="27"/>
      <c r="C703" s="27"/>
      <c r="D703" s="27"/>
      <c r="E703" s="27"/>
      <c r="F703" s="27"/>
      <c r="G703" s="27"/>
      <c r="H703" s="27"/>
      <c r="I703" s="27"/>
      <c r="J703" s="27"/>
      <c r="K703" s="27"/>
      <c r="L703" s="27"/>
      <c r="M703" s="27"/>
      <c r="N703" s="27"/>
      <c r="O703" s="27"/>
      <c r="P703" s="27"/>
      <c r="Q703" s="27"/>
      <c r="R703" s="80"/>
      <c r="S703" s="27"/>
      <c r="T703" s="27"/>
      <c r="U703" s="27"/>
      <c r="V703" s="27"/>
      <c r="W703" s="27"/>
      <c r="X703" s="27"/>
      <c r="Y703" s="27"/>
      <c r="Z703" s="27"/>
      <c r="AA703" s="27"/>
      <c r="AB703" s="27"/>
      <c r="AC703" s="27"/>
      <c r="AD703" s="27"/>
      <c r="AE703" s="27"/>
      <c r="AF703" s="27"/>
      <c r="AG703" s="27"/>
      <c r="AH703" s="27"/>
      <c r="AI703" s="27"/>
      <c r="AJ703" s="27"/>
      <c r="AK703" s="27"/>
      <c r="AL703" s="27"/>
    </row>
    <row r="704" spans="1:38">
      <c r="A704" s="27"/>
      <c r="B704" s="27"/>
      <c r="C704" s="27"/>
      <c r="D704" s="27"/>
      <c r="E704" s="27"/>
      <c r="F704" s="27"/>
      <c r="G704" s="27"/>
      <c r="H704" s="27"/>
      <c r="I704" s="27"/>
      <c r="J704" s="27"/>
      <c r="K704" s="27"/>
      <c r="L704" s="27"/>
      <c r="M704" s="27"/>
      <c r="N704" s="27"/>
      <c r="O704" s="27"/>
      <c r="P704" s="27"/>
      <c r="Q704" s="27"/>
      <c r="R704" s="80"/>
      <c r="S704" s="27"/>
      <c r="T704" s="27"/>
      <c r="U704" s="27"/>
      <c r="V704" s="27"/>
      <c r="W704" s="27"/>
      <c r="X704" s="27"/>
      <c r="Y704" s="27"/>
      <c r="Z704" s="27"/>
      <c r="AA704" s="27"/>
      <c r="AB704" s="27"/>
      <c r="AC704" s="27"/>
      <c r="AD704" s="27"/>
      <c r="AE704" s="27"/>
      <c r="AF704" s="27"/>
      <c r="AG704" s="27"/>
      <c r="AH704" s="27"/>
      <c r="AI704" s="27"/>
      <c r="AJ704" s="27"/>
      <c r="AK704" s="27"/>
      <c r="AL704" s="27"/>
    </row>
    <row r="705" spans="1:38">
      <c r="A705" s="27"/>
      <c r="B705" s="27"/>
      <c r="C705" s="27"/>
      <c r="D705" s="27"/>
      <c r="E705" s="27"/>
      <c r="F705" s="27"/>
      <c r="G705" s="27"/>
      <c r="H705" s="27"/>
      <c r="I705" s="27"/>
      <c r="J705" s="27"/>
      <c r="K705" s="27"/>
      <c r="L705" s="27"/>
      <c r="M705" s="27"/>
      <c r="N705" s="27"/>
      <c r="O705" s="27"/>
      <c r="P705" s="27"/>
      <c r="Q705" s="27"/>
      <c r="R705" s="80"/>
      <c r="S705" s="27"/>
      <c r="T705" s="27"/>
      <c r="U705" s="27"/>
      <c r="V705" s="27"/>
      <c r="W705" s="27"/>
      <c r="X705" s="27"/>
      <c r="Y705" s="27"/>
      <c r="Z705" s="27"/>
      <c r="AA705" s="27"/>
      <c r="AB705" s="27"/>
      <c r="AC705" s="27"/>
      <c r="AD705" s="27"/>
      <c r="AE705" s="27"/>
      <c r="AF705" s="27"/>
      <c r="AG705" s="27"/>
      <c r="AH705" s="27"/>
      <c r="AI705" s="27"/>
      <c r="AJ705" s="27"/>
      <c r="AK705" s="27"/>
      <c r="AL705" s="27"/>
    </row>
    <row r="706" spans="1:38">
      <c r="A706" s="27"/>
      <c r="B706" s="27"/>
      <c r="C706" s="27"/>
      <c r="D706" s="27"/>
      <c r="E706" s="27"/>
      <c r="F706" s="27"/>
      <c r="G706" s="27"/>
      <c r="H706" s="27"/>
      <c r="I706" s="27"/>
      <c r="J706" s="27"/>
      <c r="K706" s="27"/>
      <c r="L706" s="27"/>
      <c r="M706" s="27"/>
      <c r="N706" s="27"/>
      <c r="O706" s="27"/>
      <c r="P706" s="27"/>
      <c r="Q706" s="27"/>
      <c r="R706" s="80"/>
      <c r="S706" s="27"/>
      <c r="T706" s="27"/>
      <c r="U706" s="27"/>
      <c r="V706" s="27"/>
      <c r="W706" s="27"/>
      <c r="X706" s="27"/>
      <c r="Y706" s="27"/>
      <c r="Z706" s="27"/>
      <c r="AA706" s="27"/>
      <c r="AB706" s="27"/>
      <c r="AC706" s="27"/>
      <c r="AD706" s="27"/>
      <c r="AE706" s="27"/>
      <c r="AF706" s="27"/>
      <c r="AG706" s="27"/>
      <c r="AH706" s="27"/>
      <c r="AI706" s="27"/>
      <c r="AJ706" s="27"/>
      <c r="AK706" s="27"/>
      <c r="AL706" s="27"/>
    </row>
    <row r="707" spans="1:38">
      <c r="A707" s="27"/>
      <c r="B707" s="27"/>
      <c r="C707" s="27"/>
      <c r="D707" s="27"/>
      <c r="E707" s="27"/>
      <c r="F707" s="27"/>
      <c r="G707" s="27"/>
      <c r="H707" s="27"/>
      <c r="I707" s="27"/>
      <c r="J707" s="27"/>
      <c r="K707" s="27"/>
      <c r="L707" s="27"/>
      <c r="M707" s="27"/>
      <c r="N707" s="27"/>
      <c r="O707" s="27"/>
      <c r="P707" s="27"/>
      <c r="Q707" s="27"/>
      <c r="R707" s="80"/>
      <c r="S707" s="27"/>
      <c r="T707" s="27"/>
      <c r="U707" s="27"/>
      <c r="V707" s="27"/>
      <c r="W707" s="27"/>
      <c r="X707" s="27"/>
      <c r="Y707" s="27"/>
      <c r="Z707" s="27"/>
      <c r="AA707" s="27"/>
      <c r="AB707" s="27"/>
      <c r="AC707" s="27"/>
      <c r="AD707" s="27"/>
      <c r="AE707" s="27"/>
      <c r="AF707" s="27"/>
      <c r="AG707" s="27"/>
      <c r="AH707" s="27"/>
      <c r="AI707" s="27"/>
      <c r="AJ707" s="27"/>
      <c r="AK707" s="27"/>
      <c r="AL707" s="27"/>
    </row>
    <row r="708" spans="1:38">
      <c r="A708" s="27"/>
      <c r="B708" s="27"/>
      <c r="C708" s="27"/>
      <c r="D708" s="27"/>
      <c r="E708" s="27"/>
      <c r="F708" s="27"/>
      <c r="G708" s="27"/>
      <c r="H708" s="27"/>
      <c r="I708" s="27"/>
      <c r="J708" s="27"/>
      <c r="K708" s="27"/>
      <c r="L708" s="27"/>
      <c r="M708" s="27"/>
      <c r="N708" s="27"/>
      <c r="O708" s="27"/>
      <c r="P708" s="27"/>
      <c r="Q708" s="27"/>
      <c r="R708" s="80"/>
      <c r="S708" s="27"/>
      <c r="T708" s="27"/>
      <c r="U708" s="27"/>
      <c r="V708" s="27"/>
      <c r="W708" s="27"/>
      <c r="X708" s="27"/>
      <c r="Y708" s="27"/>
      <c r="Z708" s="27"/>
      <c r="AA708" s="27"/>
      <c r="AB708" s="27"/>
      <c r="AC708" s="27"/>
      <c r="AD708" s="27"/>
      <c r="AE708" s="27"/>
      <c r="AF708" s="27"/>
      <c r="AG708" s="27"/>
      <c r="AH708" s="27"/>
      <c r="AI708" s="27"/>
      <c r="AJ708" s="27"/>
      <c r="AK708" s="27"/>
      <c r="AL708" s="27"/>
    </row>
    <row r="709" spans="1:38">
      <c r="A709" s="27"/>
      <c r="B709" s="27"/>
      <c r="C709" s="27"/>
      <c r="D709" s="27"/>
      <c r="E709" s="27"/>
      <c r="F709" s="27"/>
      <c r="G709" s="27"/>
      <c r="H709" s="27"/>
      <c r="I709" s="27"/>
      <c r="J709" s="27"/>
      <c r="K709" s="27"/>
      <c r="L709" s="27"/>
      <c r="M709" s="27"/>
      <c r="N709" s="27"/>
      <c r="O709" s="27"/>
      <c r="P709" s="27"/>
      <c r="Q709" s="27"/>
      <c r="R709" s="80"/>
      <c r="S709" s="27"/>
      <c r="T709" s="27"/>
      <c r="U709" s="27"/>
      <c r="V709" s="27"/>
      <c r="W709" s="27"/>
      <c r="X709" s="27"/>
      <c r="Y709" s="27"/>
      <c r="Z709" s="27"/>
      <c r="AA709" s="27"/>
      <c r="AB709" s="27"/>
      <c r="AC709" s="27"/>
      <c r="AD709" s="27"/>
      <c r="AE709" s="27"/>
      <c r="AF709" s="27"/>
      <c r="AG709" s="27"/>
      <c r="AH709" s="27"/>
      <c r="AI709" s="27"/>
      <c r="AJ709" s="27"/>
      <c r="AK709" s="27"/>
      <c r="AL709" s="27"/>
    </row>
    <row r="710" spans="1:38">
      <c r="A710" s="27"/>
      <c r="B710" s="27"/>
      <c r="C710" s="27"/>
      <c r="D710" s="27"/>
      <c r="E710" s="27"/>
      <c r="F710" s="27"/>
      <c r="G710" s="27"/>
      <c r="H710" s="27"/>
      <c r="I710" s="27"/>
      <c r="J710" s="27"/>
      <c r="K710" s="27"/>
      <c r="L710" s="27"/>
      <c r="M710" s="27"/>
      <c r="N710" s="27"/>
      <c r="O710" s="27"/>
      <c r="P710" s="27"/>
      <c r="Q710" s="27"/>
      <c r="R710" s="80"/>
      <c r="S710" s="27"/>
      <c r="T710" s="27"/>
      <c r="U710" s="27"/>
      <c r="V710" s="27"/>
      <c r="W710" s="27"/>
      <c r="X710" s="27"/>
      <c r="Y710" s="27"/>
      <c r="Z710" s="27"/>
      <c r="AA710" s="27"/>
      <c r="AB710" s="27"/>
      <c r="AC710" s="27"/>
      <c r="AD710" s="27"/>
      <c r="AE710" s="27"/>
      <c r="AF710" s="27"/>
      <c r="AG710" s="27"/>
      <c r="AH710" s="27"/>
      <c r="AI710" s="27"/>
      <c r="AJ710" s="27"/>
      <c r="AK710" s="27"/>
      <c r="AL710" s="27"/>
    </row>
    <row r="711" spans="1:38">
      <c r="A711" s="27"/>
      <c r="B711" s="27"/>
      <c r="C711" s="27"/>
      <c r="D711" s="27"/>
      <c r="E711" s="27"/>
      <c r="F711" s="27"/>
      <c r="G711" s="27"/>
      <c r="H711" s="27"/>
      <c r="I711" s="27"/>
      <c r="J711" s="27"/>
      <c r="K711" s="27"/>
      <c r="L711" s="27"/>
      <c r="M711" s="27"/>
      <c r="N711" s="27"/>
      <c r="O711" s="27"/>
      <c r="P711" s="27"/>
      <c r="Q711" s="27"/>
      <c r="R711" s="80"/>
      <c r="S711" s="27"/>
      <c r="T711" s="27"/>
      <c r="U711" s="27"/>
      <c r="V711" s="27"/>
      <c r="W711" s="27"/>
      <c r="X711" s="27"/>
      <c r="Y711" s="27"/>
      <c r="Z711" s="27"/>
      <c r="AA711" s="27"/>
      <c r="AB711" s="27"/>
      <c r="AC711" s="27"/>
      <c r="AD711" s="27"/>
      <c r="AE711" s="27"/>
      <c r="AF711" s="27"/>
      <c r="AG711" s="27"/>
      <c r="AH711" s="27"/>
      <c r="AI711" s="27"/>
      <c r="AJ711" s="27"/>
      <c r="AK711" s="27"/>
      <c r="AL711" s="27"/>
    </row>
    <row r="712" spans="1:38">
      <c r="A712" s="27"/>
      <c r="B712" s="27"/>
      <c r="C712" s="27"/>
      <c r="D712" s="27"/>
      <c r="E712" s="27"/>
      <c r="F712" s="27"/>
      <c r="G712" s="27"/>
      <c r="H712" s="27"/>
      <c r="I712" s="27"/>
      <c r="J712" s="27"/>
      <c r="K712" s="27"/>
      <c r="L712" s="27"/>
      <c r="M712" s="27"/>
      <c r="N712" s="27"/>
      <c r="O712" s="27"/>
      <c r="P712" s="27"/>
      <c r="Q712" s="27"/>
      <c r="R712" s="80"/>
      <c r="S712" s="27"/>
      <c r="T712" s="27"/>
      <c r="U712" s="27"/>
      <c r="V712" s="27"/>
      <c r="W712" s="27"/>
      <c r="X712" s="27"/>
      <c r="Y712" s="27"/>
      <c r="Z712" s="27"/>
      <c r="AA712" s="27"/>
      <c r="AB712" s="27"/>
      <c r="AC712" s="27"/>
      <c r="AD712" s="27"/>
      <c r="AE712" s="27"/>
      <c r="AF712" s="27"/>
      <c r="AG712" s="27"/>
      <c r="AH712" s="27"/>
      <c r="AI712" s="27"/>
      <c r="AJ712" s="27"/>
      <c r="AK712" s="27"/>
      <c r="AL712" s="27"/>
    </row>
    <row r="713" spans="1:38">
      <c r="A713" s="27"/>
      <c r="B713" s="27"/>
      <c r="C713" s="27"/>
      <c r="D713" s="27"/>
      <c r="E713" s="27"/>
      <c r="F713" s="27"/>
      <c r="G713" s="27"/>
      <c r="H713" s="27"/>
      <c r="I713" s="27"/>
      <c r="J713" s="27"/>
      <c r="K713" s="27"/>
      <c r="L713" s="27"/>
      <c r="M713" s="27"/>
      <c r="N713" s="27"/>
      <c r="O713" s="27"/>
      <c r="P713" s="27"/>
      <c r="Q713" s="27"/>
      <c r="R713" s="80"/>
      <c r="S713" s="27"/>
      <c r="T713" s="27"/>
      <c r="U713" s="27"/>
      <c r="V713" s="27"/>
      <c r="W713" s="27"/>
      <c r="X713" s="27"/>
      <c r="Y713" s="27"/>
      <c r="Z713" s="27"/>
      <c r="AA713" s="27"/>
      <c r="AB713" s="27"/>
      <c r="AC713" s="27"/>
      <c r="AD713" s="27"/>
      <c r="AE713" s="27"/>
      <c r="AF713" s="27"/>
      <c r="AG713" s="27"/>
      <c r="AH713" s="27"/>
      <c r="AI713" s="27"/>
      <c r="AJ713" s="27"/>
      <c r="AK713" s="27"/>
      <c r="AL713" s="27"/>
    </row>
    <row r="714" spans="1:38">
      <c r="A714" s="27"/>
      <c r="B714" s="27"/>
      <c r="C714" s="27"/>
      <c r="D714" s="27"/>
      <c r="E714" s="27"/>
      <c r="F714" s="27"/>
      <c r="G714" s="27"/>
      <c r="H714" s="27"/>
      <c r="I714" s="27"/>
      <c r="J714" s="27"/>
      <c r="K714" s="27"/>
      <c r="L714" s="27"/>
      <c r="M714" s="27"/>
      <c r="N714" s="27"/>
      <c r="O714" s="27"/>
      <c r="P714" s="27"/>
      <c r="Q714" s="27"/>
      <c r="R714" s="80"/>
      <c r="S714" s="27"/>
      <c r="T714" s="27"/>
      <c r="U714" s="27"/>
      <c r="V714" s="27"/>
      <c r="W714" s="27"/>
      <c r="X714" s="27"/>
      <c r="Y714" s="27"/>
      <c r="Z714" s="27"/>
      <c r="AA714" s="27"/>
      <c r="AB714" s="27"/>
      <c r="AC714" s="27"/>
      <c r="AD714" s="27"/>
      <c r="AE714" s="27"/>
      <c r="AF714" s="27"/>
      <c r="AG714" s="27"/>
      <c r="AH714" s="27"/>
      <c r="AI714" s="27"/>
      <c r="AJ714" s="27"/>
      <c r="AK714" s="27"/>
      <c r="AL714" s="27"/>
    </row>
    <row r="715" spans="1:38">
      <c r="A715" s="27"/>
      <c r="B715" s="27"/>
      <c r="C715" s="27"/>
      <c r="D715" s="27"/>
      <c r="E715" s="27"/>
      <c r="F715" s="27"/>
      <c r="G715" s="27"/>
      <c r="H715" s="27"/>
      <c r="I715" s="27"/>
      <c r="J715" s="27"/>
      <c r="K715" s="27"/>
      <c r="L715" s="27"/>
      <c r="M715" s="27"/>
      <c r="N715" s="27"/>
      <c r="O715" s="27"/>
      <c r="P715" s="27"/>
      <c r="Q715" s="27"/>
      <c r="R715" s="80"/>
      <c r="S715" s="27"/>
      <c r="T715" s="27"/>
      <c r="U715" s="27"/>
      <c r="V715" s="27"/>
      <c r="W715" s="27"/>
      <c r="X715" s="27"/>
      <c r="Y715" s="27"/>
      <c r="Z715" s="27"/>
      <c r="AA715" s="27"/>
      <c r="AB715" s="27"/>
      <c r="AC715" s="27"/>
      <c r="AD715" s="27"/>
      <c r="AE715" s="27"/>
      <c r="AF715" s="27"/>
      <c r="AG715" s="27"/>
      <c r="AH715" s="27"/>
      <c r="AI715" s="27"/>
      <c r="AJ715" s="27"/>
      <c r="AK715" s="27"/>
      <c r="AL715" s="27"/>
    </row>
    <row r="716" spans="1:38">
      <c r="A716" s="27"/>
      <c r="B716" s="27"/>
      <c r="C716" s="27"/>
      <c r="D716" s="27"/>
      <c r="E716" s="27"/>
      <c r="F716" s="27"/>
      <c r="G716" s="27"/>
      <c r="H716" s="27"/>
      <c r="I716" s="27"/>
      <c r="J716" s="27"/>
      <c r="K716" s="27"/>
      <c r="L716" s="27"/>
      <c r="M716" s="27"/>
      <c r="N716" s="27"/>
      <c r="O716" s="27"/>
      <c r="P716" s="27"/>
      <c r="Q716" s="27"/>
      <c r="R716" s="80"/>
      <c r="S716" s="27"/>
      <c r="T716" s="27"/>
      <c r="U716" s="27"/>
      <c r="V716" s="27"/>
      <c r="W716" s="27"/>
      <c r="X716" s="27"/>
      <c r="Y716" s="27"/>
      <c r="Z716" s="27"/>
      <c r="AA716" s="27"/>
      <c r="AB716" s="27"/>
      <c r="AC716" s="27"/>
      <c r="AD716" s="27"/>
      <c r="AE716" s="27"/>
      <c r="AF716" s="27"/>
      <c r="AG716" s="27"/>
      <c r="AH716" s="27"/>
      <c r="AI716" s="27"/>
      <c r="AJ716" s="27"/>
      <c r="AK716" s="27"/>
      <c r="AL716" s="27"/>
    </row>
    <row r="717" spans="1:38">
      <c r="A717" s="27"/>
      <c r="B717" s="27"/>
      <c r="C717" s="27"/>
      <c r="D717" s="27"/>
      <c r="E717" s="27"/>
      <c r="F717" s="27"/>
      <c r="G717" s="27"/>
      <c r="H717" s="27"/>
      <c r="I717" s="27"/>
      <c r="J717" s="27"/>
      <c r="K717" s="27"/>
      <c r="L717" s="27"/>
      <c r="M717" s="27"/>
      <c r="N717" s="27"/>
      <c r="O717" s="27"/>
      <c r="P717" s="27"/>
      <c r="Q717" s="27"/>
      <c r="R717" s="80"/>
      <c r="S717" s="27"/>
      <c r="T717" s="27"/>
      <c r="U717" s="27"/>
      <c r="V717" s="27"/>
      <c r="W717" s="27"/>
      <c r="X717" s="27"/>
      <c r="Y717" s="27"/>
      <c r="Z717" s="27"/>
      <c r="AA717" s="27"/>
      <c r="AB717" s="27"/>
      <c r="AC717" s="27"/>
      <c r="AD717" s="27"/>
      <c r="AE717" s="27"/>
      <c r="AF717" s="27"/>
      <c r="AG717" s="27"/>
      <c r="AH717" s="27"/>
      <c r="AI717" s="27"/>
      <c r="AJ717" s="27"/>
      <c r="AK717" s="27"/>
      <c r="AL717" s="27"/>
    </row>
    <row r="718" spans="1:38">
      <c r="A718" s="27"/>
      <c r="B718" s="27"/>
      <c r="C718" s="27"/>
      <c r="D718" s="27"/>
      <c r="E718" s="27"/>
      <c r="F718" s="27"/>
      <c r="G718" s="27"/>
      <c r="H718" s="27"/>
      <c r="I718" s="27"/>
      <c r="J718" s="27"/>
      <c r="K718" s="27"/>
      <c r="L718" s="27"/>
      <c r="M718" s="27"/>
      <c r="N718" s="27"/>
      <c r="O718" s="27"/>
      <c r="P718" s="27"/>
      <c r="Q718" s="27"/>
      <c r="R718" s="80"/>
      <c r="S718" s="27"/>
      <c r="T718" s="27"/>
      <c r="U718" s="27"/>
      <c r="V718" s="27"/>
      <c r="W718" s="27"/>
      <c r="X718" s="27"/>
      <c r="Y718" s="27"/>
      <c r="Z718" s="27"/>
      <c r="AA718" s="27"/>
      <c r="AB718" s="27"/>
      <c r="AC718" s="27"/>
      <c r="AD718" s="27"/>
      <c r="AE718" s="27"/>
      <c r="AF718" s="27"/>
      <c r="AG718" s="27"/>
      <c r="AH718" s="27"/>
      <c r="AI718" s="27"/>
      <c r="AJ718" s="27"/>
      <c r="AK718" s="27"/>
      <c r="AL718" s="27"/>
    </row>
    <row r="719" spans="1:38">
      <c r="A719" s="27"/>
      <c r="B719" s="27"/>
      <c r="C719" s="27"/>
      <c r="D719" s="27"/>
      <c r="E719" s="27"/>
      <c r="F719" s="27"/>
      <c r="G719" s="27"/>
      <c r="H719" s="27"/>
      <c r="I719" s="27"/>
      <c r="J719" s="27"/>
      <c r="K719" s="27"/>
      <c r="L719" s="27"/>
      <c r="M719" s="27"/>
      <c r="N719" s="27"/>
      <c r="O719" s="27"/>
      <c r="P719" s="27"/>
      <c r="Q719" s="27"/>
      <c r="R719" s="80"/>
      <c r="S719" s="27"/>
      <c r="T719" s="27"/>
      <c r="U719" s="27"/>
      <c r="V719" s="27"/>
      <c r="W719" s="27"/>
      <c r="X719" s="27"/>
      <c r="Y719" s="27"/>
      <c r="Z719" s="27"/>
      <c r="AA719" s="27"/>
      <c r="AB719" s="27"/>
      <c r="AC719" s="27"/>
      <c r="AD719" s="27"/>
      <c r="AE719" s="27"/>
      <c r="AF719" s="27"/>
      <c r="AG719" s="27"/>
      <c r="AH719" s="27"/>
      <c r="AI719" s="27"/>
      <c r="AJ719" s="27"/>
      <c r="AK719" s="27"/>
      <c r="AL719" s="27"/>
    </row>
    <row r="720" spans="1:38">
      <c r="A720" s="27"/>
      <c r="B720" s="27"/>
      <c r="C720" s="27"/>
      <c r="D720" s="27"/>
      <c r="E720" s="27"/>
      <c r="F720" s="27"/>
      <c r="G720" s="27"/>
      <c r="H720" s="27"/>
      <c r="I720" s="27"/>
      <c r="J720" s="27"/>
      <c r="K720" s="27"/>
      <c r="L720" s="27"/>
      <c r="M720" s="27"/>
      <c r="N720" s="27"/>
      <c r="O720" s="27"/>
      <c r="P720" s="27"/>
      <c r="Q720" s="27"/>
      <c r="R720" s="80"/>
      <c r="S720" s="27"/>
      <c r="T720" s="27"/>
      <c r="U720" s="27"/>
      <c r="V720" s="27"/>
      <c r="W720" s="27"/>
      <c r="X720" s="27"/>
      <c r="Y720" s="27"/>
      <c r="Z720" s="27"/>
      <c r="AA720" s="27"/>
      <c r="AB720" s="27"/>
      <c r="AC720" s="27"/>
      <c r="AD720" s="27"/>
      <c r="AE720" s="27"/>
      <c r="AF720" s="27"/>
      <c r="AG720" s="27"/>
      <c r="AH720" s="27"/>
      <c r="AI720" s="27"/>
      <c r="AJ720" s="27"/>
      <c r="AK720" s="27"/>
      <c r="AL720" s="27"/>
    </row>
    <row r="721" spans="1:38">
      <c r="A721" s="27"/>
      <c r="B721" s="27"/>
      <c r="C721" s="27"/>
      <c r="D721" s="27"/>
      <c r="E721" s="27"/>
      <c r="F721" s="27"/>
      <c r="G721" s="27"/>
      <c r="H721" s="27"/>
      <c r="I721" s="27"/>
      <c r="J721" s="27"/>
      <c r="K721" s="27"/>
      <c r="L721" s="27"/>
      <c r="M721" s="27"/>
      <c r="N721" s="27"/>
      <c r="O721" s="27"/>
      <c r="P721" s="27"/>
      <c r="Q721" s="27"/>
      <c r="R721" s="80"/>
      <c r="S721" s="27"/>
      <c r="T721" s="27"/>
      <c r="U721" s="27"/>
      <c r="V721" s="27"/>
      <c r="W721" s="27"/>
      <c r="X721" s="27"/>
      <c r="Y721" s="27"/>
      <c r="Z721" s="27"/>
      <c r="AA721" s="27"/>
      <c r="AB721" s="27"/>
      <c r="AC721" s="27"/>
      <c r="AD721" s="27"/>
      <c r="AE721" s="27"/>
      <c r="AF721" s="27"/>
      <c r="AG721" s="27"/>
      <c r="AH721" s="27"/>
      <c r="AI721" s="27"/>
      <c r="AJ721" s="27"/>
      <c r="AK721" s="27"/>
      <c r="AL721" s="27"/>
    </row>
    <row r="722" spans="1:38">
      <c r="A722" s="27"/>
      <c r="B722" s="27"/>
      <c r="C722" s="27"/>
      <c r="D722" s="27"/>
      <c r="E722" s="27"/>
      <c r="F722" s="27"/>
      <c r="G722" s="27"/>
      <c r="H722" s="27"/>
      <c r="I722" s="27"/>
      <c r="J722" s="27"/>
      <c r="K722" s="27"/>
      <c r="L722" s="27"/>
      <c r="M722" s="27"/>
      <c r="N722" s="27"/>
      <c r="O722" s="27"/>
      <c r="P722" s="27"/>
      <c r="Q722" s="27"/>
      <c r="R722" s="80"/>
      <c r="S722" s="27"/>
      <c r="T722" s="27"/>
      <c r="U722" s="27"/>
      <c r="V722" s="27"/>
      <c r="W722" s="27"/>
      <c r="X722" s="27"/>
      <c r="Y722" s="27"/>
      <c r="Z722" s="27"/>
      <c r="AA722" s="27"/>
      <c r="AB722" s="27"/>
      <c r="AC722" s="27"/>
      <c r="AD722" s="27"/>
      <c r="AE722" s="27"/>
      <c r="AF722" s="27"/>
      <c r="AG722" s="27"/>
      <c r="AH722" s="27"/>
      <c r="AI722" s="27"/>
      <c r="AJ722" s="27"/>
      <c r="AK722" s="27"/>
      <c r="AL722" s="27"/>
    </row>
    <row r="723" spans="1:38">
      <c r="A723" s="27"/>
      <c r="B723" s="27"/>
      <c r="C723" s="27"/>
      <c r="D723" s="27"/>
      <c r="E723" s="27"/>
      <c r="F723" s="27"/>
      <c r="G723" s="27"/>
      <c r="H723" s="27"/>
      <c r="I723" s="27"/>
      <c r="J723" s="27"/>
      <c r="K723" s="27"/>
      <c r="L723" s="27"/>
      <c r="M723" s="27"/>
      <c r="N723" s="27"/>
      <c r="O723" s="27"/>
      <c r="P723" s="27"/>
      <c r="Q723" s="27"/>
      <c r="R723" s="80"/>
      <c r="S723" s="27"/>
      <c r="T723" s="27"/>
      <c r="U723" s="27"/>
      <c r="V723" s="27"/>
      <c r="W723" s="27"/>
      <c r="X723" s="27"/>
      <c r="Y723" s="27"/>
      <c r="Z723" s="27"/>
      <c r="AA723" s="27"/>
      <c r="AB723" s="27"/>
      <c r="AC723" s="27"/>
      <c r="AD723" s="27"/>
      <c r="AE723" s="27"/>
      <c r="AF723" s="27"/>
      <c r="AG723" s="27"/>
      <c r="AH723" s="27"/>
      <c r="AI723" s="27"/>
      <c r="AJ723" s="27"/>
      <c r="AK723" s="27"/>
      <c r="AL723" s="27"/>
    </row>
    <row r="724" spans="1:38">
      <c r="A724" s="27"/>
      <c r="B724" s="27"/>
      <c r="C724" s="27"/>
      <c r="D724" s="27"/>
      <c r="E724" s="27"/>
      <c r="F724" s="27"/>
      <c r="G724" s="27"/>
      <c r="H724" s="27"/>
      <c r="I724" s="27"/>
      <c r="J724" s="27"/>
      <c r="K724" s="27"/>
      <c r="L724" s="27"/>
      <c r="M724" s="27"/>
      <c r="N724" s="27"/>
      <c r="O724" s="27"/>
      <c r="P724" s="27"/>
      <c r="Q724" s="27"/>
      <c r="R724" s="80"/>
      <c r="S724" s="27"/>
      <c r="T724" s="27"/>
      <c r="U724" s="27"/>
      <c r="V724" s="27"/>
      <c r="W724" s="27"/>
      <c r="X724" s="27"/>
      <c r="Y724" s="27"/>
      <c r="Z724" s="27"/>
      <c r="AA724" s="27"/>
      <c r="AB724" s="27"/>
      <c r="AC724" s="27"/>
      <c r="AD724" s="27"/>
      <c r="AE724" s="27"/>
      <c r="AF724" s="27"/>
      <c r="AG724" s="27"/>
      <c r="AH724" s="27"/>
      <c r="AI724" s="27"/>
      <c r="AJ724" s="27"/>
      <c r="AK724" s="27"/>
      <c r="AL724" s="27"/>
    </row>
    <row r="725" spans="1:38">
      <c r="A725" s="27"/>
      <c r="B725" s="27"/>
      <c r="C725" s="27"/>
      <c r="D725" s="27"/>
      <c r="E725" s="27"/>
      <c r="F725" s="27"/>
      <c r="G725" s="27"/>
      <c r="H725" s="27"/>
      <c r="I725" s="27"/>
      <c r="J725" s="27"/>
      <c r="K725" s="27"/>
      <c r="L725" s="27"/>
      <c r="M725" s="27"/>
      <c r="N725" s="27"/>
      <c r="O725" s="27"/>
      <c r="P725" s="27"/>
      <c r="Q725" s="27"/>
      <c r="R725" s="80"/>
      <c r="S725" s="27"/>
      <c r="T725" s="27"/>
      <c r="U725" s="27"/>
      <c r="V725" s="27"/>
      <c r="W725" s="27"/>
      <c r="X725" s="27"/>
      <c r="Y725" s="27"/>
      <c r="Z725" s="27"/>
      <c r="AA725" s="27"/>
      <c r="AB725" s="27"/>
      <c r="AC725" s="27"/>
      <c r="AD725" s="27"/>
      <c r="AE725" s="27"/>
      <c r="AF725" s="27"/>
      <c r="AG725" s="27"/>
      <c r="AH725" s="27"/>
      <c r="AI725" s="27"/>
      <c r="AJ725" s="27"/>
      <c r="AK725" s="27"/>
      <c r="AL725" s="27"/>
    </row>
    <row r="726" spans="1:38">
      <c r="A726" s="27"/>
      <c r="B726" s="27"/>
      <c r="C726" s="27"/>
      <c r="D726" s="27"/>
      <c r="E726" s="27"/>
      <c r="F726" s="27"/>
      <c r="G726" s="27"/>
      <c r="H726" s="27"/>
      <c r="I726" s="27"/>
      <c r="J726" s="27"/>
      <c r="K726" s="27"/>
      <c r="L726" s="27"/>
      <c r="M726" s="27"/>
      <c r="N726" s="27"/>
      <c r="O726" s="27"/>
      <c r="P726" s="27"/>
      <c r="Q726" s="27"/>
      <c r="R726" s="80"/>
      <c r="S726" s="27"/>
      <c r="T726" s="27"/>
      <c r="U726" s="27"/>
      <c r="V726" s="27"/>
      <c r="W726" s="27"/>
      <c r="X726" s="27"/>
      <c r="Y726" s="27"/>
      <c r="Z726" s="27"/>
      <c r="AA726" s="27"/>
      <c r="AB726" s="27"/>
      <c r="AC726" s="27"/>
      <c r="AD726" s="27"/>
      <c r="AE726" s="27"/>
      <c r="AF726" s="27"/>
      <c r="AG726" s="27"/>
      <c r="AH726" s="27"/>
      <c r="AI726" s="27"/>
      <c r="AJ726" s="27"/>
      <c r="AK726" s="27"/>
      <c r="AL726" s="27"/>
    </row>
    <row r="727" spans="1:38">
      <c r="A727" s="27"/>
      <c r="B727" s="27"/>
      <c r="C727" s="27"/>
      <c r="D727" s="27"/>
      <c r="E727" s="27"/>
      <c r="F727" s="27"/>
      <c r="G727" s="27"/>
      <c r="H727" s="27"/>
      <c r="I727" s="27"/>
      <c r="J727" s="27"/>
      <c r="K727" s="27"/>
      <c r="L727" s="27"/>
      <c r="M727" s="27"/>
      <c r="N727" s="27"/>
      <c r="O727" s="27"/>
      <c r="P727" s="27"/>
      <c r="Q727" s="27"/>
      <c r="R727" s="80"/>
      <c r="S727" s="27"/>
      <c r="T727" s="27"/>
      <c r="U727" s="27"/>
      <c r="V727" s="27"/>
      <c r="W727" s="27"/>
      <c r="X727" s="27"/>
      <c r="Y727" s="27"/>
      <c r="Z727" s="27"/>
      <c r="AA727" s="27"/>
      <c r="AB727" s="27"/>
      <c r="AC727" s="27"/>
      <c r="AD727" s="27"/>
      <c r="AE727" s="27"/>
      <c r="AF727" s="27"/>
      <c r="AG727" s="27"/>
      <c r="AH727" s="27"/>
      <c r="AI727" s="27"/>
      <c r="AJ727" s="27"/>
      <c r="AK727" s="27"/>
      <c r="AL727" s="27"/>
    </row>
    <row r="728" spans="1:38">
      <c r="A728" s="27"/>
      <c r="B728" s="27"/>
      <c r="C728" s="27"/>
      <c r="D728" s="27"/>
      <c r="E728" s="27"/>
      <c r="F728" s="27"/>
      <c r="G728" s="27"/>
      <c r="H728" s="27"/>
      <c r="I728" s="27"/>
      <c r="J728" s="27"/>
      <c r="K728" s="27"/>
      <c r="L728" s="27"/>
      <c r="M728" s="27"/>
      <c r="N728" s="27"/>
      <c r="O728" s="27"/>
      <c r="P728" s="27"/>
      <c r="Q728" s="27"/>
      <c r="R728" s="80"/>
      <c r="S728" s="27"/>
      <c r="T728" s="27"/>
      <c r="U728" s="27"/>
      <c r="V728" s="27"/>
      <c r="W728" s="27"/>
      <c r="X728" s="27"/>
      <c r="Y728" s="27"/>
      <c r="Z728" s="27"/>
      <c r="AA728" s="27"/>
      <c r="AB728" s="27"/>
      <c r="AC728" s="27"/>
      <c r="AD728" s="27"/>
      <c r="AE728" s="27"/>
      <c r="AF728" s="27"/>
      <c r="AG728" s="27"/>
      <c r="AH728" s="27"/>
      <c r="AI728" s="27"/>
      <c r="AJ728" s="27"/>
      <c r="AK728" s="27"/>
      <c r="AL728" s="27"/>
    </row>
    <row r="729" spans="1:38">
      <c r="A729" s="27"/>
      <c r="B729" s="27"/>
      <c r="C729" s="27"/>
      <c r="D729" s="27"/>
      <c r="E729" s="27"/>
      <c r="F729" s="27"/>
      <c r="G729" s="27"/>
      <c r="H729" s="27"/>
      <c r="I729" s="27"/>
      <c r="J729" s="27"/>
      <c r="K729" s="27"/>
      <c r="L729" s="27"/>
      <c r="M729" s="27"/>
      <c r="N729" s="27"/>
      <c r="O729" s="27"/>
      <c r="P729" s="27"/>
      <c r="Q729" s="27"/>
      <c r="R729" s="80"/>
      <c r="S729" s="27"/>
      <c r="T729" s="27"/>
      <c r="U729" s="27"/>
      <c r="V729" s="27"/>
      <c r="W729" s="27"/>
      <c r="X729" s="27"/>
      <c r="Y729" s="27"/>
      <c r="Z729" s="27"/>
      <c r="AA729" s="27"/>
      <c r="AB729" s="27"/>
      <c r="AC729" s="27"/>
      <c r="AD729" s="27"/>
      <c r="AE729" s="27"/>
      <c r="AF729" s="27"/>
      <c r="AG729" s="27"/>
      <c r="AH729" s="27"/>
      <c r="AI729" s="27"/>
      <c r="AJ729" s="27"/>
      <c r="AK729" s="27"/>
      <c r="AL729" s="27"/>
    </row>
    <row r="730" spans="1:38">
      <c r="A730" s="27"/>
      <c r="B730" s="27"/>
      <c r="C730" s="27"/>
      <c r="D730" s="27"/>
      <c r="E730" s="27"/>
      <c r="F730" s="27"/>
      <c r="G730" s="27"/>
      <c r="H730" s="27"/>
      <c r="I730" s="27"/>
      <c r="J730" s="27"/>
      <c r="K730" s="27"/>
      <c r="L730" s="27"/>
      <c r="M730" s="27"/>
      <c r="N730" s="27"/>
      <c r="O730" s="27"/>
      <c r="P730" s="27"/>
      <c r="Q730" s="27"/>
      <c r="R730" s="80"/>
      <c r="S730" s="27"/>
      <c r="T730" s="27"/>
      <c r="U730" s="27"/>
      <c r="V730" s="27"/>
      <c r="W730" s="27"/>
      <c r="X730" s="27"/>
      <c r="Y730" s="27"/>
      <c r="Z730" s="27"/>
      <c r="AA730" s="27"/>
      <c r="AB730" s="27"/>
      <c r="AC730" s="27"/>
      <c r="AD730" s="27"/>
      <c r="AE730" s="27"/>
      <c r="AF730" s="27"/>
      <c r="AG730" s="27"/>
      <c r="AH730" s="27"/>
      <c r="AI730" s="27"/>
      <c r="AJ730" s="27"/>
      <c r="AK730" s="27"/>
      <c r="AL730" s="27"/>
    </row>
    <row r="731" spans="1:38">
      <c r="A731" s="27"/>
      <c r="B731" s="27"/>
      <c r="C731" s="27"/>
      <c r="D731" s="27"/>
      <c r="E731" s="27"/>
      <c r="F731" s="27"/>
      <c r="G731" s="27"/>
      <c r="H731" s="27"/>
      <c r="I731" s="27"/>
      <c r="J731" s="27"/>
      <c r="K731" s="27"/>
      <c r="L731" s="27"/>
      <c r="M731" s="27"/>
      <c r="N731" s="27"/>
      <c r="O731" s="27"/>
      <c r="P731" s="27"/>
      <c r="Q731" s="27"/>
      <c r="R731" s="80"/>
      <c r="S731" s="27"/>
      <c r="T731" s="27"/>
      <c r="U731" s="27"/>
      <c r="V731" s="27"/>
      <c r="W731" s="27"/>
      <c r="X731" s="27"/>
      <c r="Y731" s="27"/>
      <c r="Z731" s="27"/>
      <c r="AA731" s="27"/>
      <c r="AB731" s="27"/>
      <c r="AC731" s="27"/>
      <c r="AD731" s="27"/>
      <c r="AE731" s="27"/>
      <c r="AF731" s="27"/>
      <c r="AG731" s="27"/>
      <c r="AH731" s="27"/>
      <c r="AI731" s="27"/>
      <c r="AJ731" s="27"/>
      <c r="AK731" s="27"/>
      <c r="AL731" s="27"/>
    </row>
    <row r="732" spans="1:38">
      <c r="A732" s="27"/>
      <c r="B732" s="27"/>
      <c r="C732" s="27"/>
      <c r="D732" s="27"/>
      <c r="E732" s="27"/>
      <c r="F732" s="27"/>
      <c r="G732" s="27"/>
      <c r="H732" s="27"/>
      <c r="I732" s="27"/>
      <c r="J732" s="27"/>
      <c r="K732" s="27"/>
      <c r="L732" s="27"/>
      <c r="M732" s="27"/>
      <c r="N732" s="27"/>
      <c r="O732" s="27"/>
      <c r="P732" s="27"/>
      <c r="Q732" s="27"/>
      <c r="R732" s="80"/>
      <c r="S732" s="27"/>
      <c r="T732" s="27"/>
      <c r="U732" s="27"/>
      <c r="V732" s="27"/>
      <c r="W732" s="27"/>
      <c r="X732" s="27"/>
      <c r="Y732" s="27"/>
      <c r="Z732" s="27"/>
      <c r="AA732" s="27"/>
      <c r="AB732" s="27"/>
      <c r="AC732" s="27"/>
      <c r="AD732" s="27"/>
      <c r="AE732" s="27"/>
      <c r="AF732" s="27"/>
      <c r="AG732" s="27"/>
      <c r="AH732" s="27"/>
      <c r="AI732" s="27"/>
      <c r="AJ732" s="27"/>
      <c r="AK732" s="27"/>
      <c r="AL732" s="27"/>
    </row>
    <row r="733" spans="1:38">
      <c r="A733" s="27"/>
      <c r="B733" s="27"/>
      <c r="C733" s="27"/>
      <c r="D733" s="27"/>
      <c r="E733" s="27"/>
      <c r="F733" s="27"/>
      <c r="G733" s="27"/>
      <c r="H733" s="27"/>
      <c r="I733" s="27"/>
      <c r="J733" s="27"/>
      <c r="K733" s="27"/>
      <c r="L733" s="27"/>
      <c r="M733" s="27"/>
      <c r="N733" s="27"/>
      <c r="O733" s="27"/>
      <c r="P733" s="27"/>
      <c r="Q733" s="27"/>
      <c r="R733" s="80"/>
      <c r="S733" s="27"/>
      <c r="T733" s="27"/>
      <c r="U733" s="27"/>
      <c r="V733" s="27"/>
      <c r="W733" s="27"/>
      <c r="X733" s="27"/>
      <c r="Y733" s="27"/>
      <c r="Z733" s="27"/>
      <c r="AA733" s="27"/>
      <c r="AB733" s="27"/>
      <c r="AC733" s="27"/>
      <c r="AD733" s="27"/>
      <c r="AE733" s="27"/>
      <c r="AF733" s="27"/>
      <c r="AG733" s="27"/>
      <c r="AH733" s="27"/>
      <c r="AI733" s="27"/>
      <c r="AJ733" s="27"/>
      <c r="AK733" s="27"/>
      <c r="AL733" s="27"/>
    </row>
    <row r="734" spans="1:38">
      <c r="A734" s="27"/>
      <c r="B734" s="27"/>
      <c r="C734" s="27"/>
      <c r="D734" s="27"/>
      <c r="E734" s="27"/>
      <c r="F734" s="27"/>
      <c r="G734" s="27"/>
      <c r="H734" s="27"/>
      <c r="I734" s="27"/>
      <c r="J734" s="27"/>
      <c r="K734" s="27"/>
      <c r="L734" s="27"/>
      <c r="M734" s="27"/>
      <c r="N734" s="27"/>
      <c r="O734" s="27"/>
      <c r="P734" s="27"/>
      <c r="Q734" s="27"/>
      <c r="R734" s="80"/>
      <c r="S734" s="27"/>
      <c r="T734" s="27"/>
      <c r="U734" s="27"/>
      <c r="V734" s="27"/>
      <c r="W734" s="27"/>
      <c r="X734" s="27"/>
      <c r="Y734" s="27"/>
      <c r="Z734" s="27"/>
      <c r="AA734" s="27"/>
      <c r="AB734" s="27"/>
      <c r="AC734" s="27"/>
      <c r="AD734" s="27"/>
      <c r="AE734" s="27"/>
      <c r="AF734" s="27"/>
      <c r="AG734" s="27"/>
      <c r="AH734" s="27"/>
      <c r="AI734" s="27"/>
      <c r="AJ734" s="27"/>
      <c r="AK734" s="27"/>
      <c r="AL734" s="27"/>
    </row>
    <row r="735" spans="1:38">
      <c r="A735" s="27"/>
      <c r="B735" s="27"/>
      <c r="C735" s="27"/>
      <c r="D735" s="27"/>
      <c r="E735" s="27"/>
      <c r="F735" s="27"/>
      <c r="G735" s="27"/>
      <c r="H735" s="27"/>
      <c r="I735" s="27"/>
      <c r="J735" s="27"/>
      <c r="K735" s="27"/>
      <c r="L735" s="27"/>
      <c r="M735" s="27"/>
      <c r="N735" s="27"/>
      <c r="O735" s="27"/>
      <c r="P735" s="27"/>
      <c r="Q735" s="27"/>
      <c r="R735" s="80"/>
      <c r="S735" s="27"/>
      <c r="T735" s="27"/>
      <c r="U735" s="27"/>
      <c r="V735" s="27"/>
      <c r="W735" s="27"/>
      <c r="X735" s="27"/>
      <c r="Y735" s="27"/>
      <c r="Z735" s="27"/>
      <c r="AA735" s="27"/>
      <c r="AB735" s="27"/>
      <c r="AC735" s="27"/>
      <c r="AD735" s="27"/>
      <c r="AE735" s="27"/>
      <c r="AF735" s="27"/>
      <c r="AG735" s="27"/>
      <c r="AH735" s="27"/>
      <c r="AI735" s="27"/>
      <c r="AJ735" s="27"/>
      <c r="AK735" s="27"/>
      <c r="AL735" s="27"/>
    </row>
    <row r="736" spans="1:38">
      <c r="A736" s="27"/>
      <c r="B736" s="27"/>
      <c r="C736" s="27"/>
      <c r="D736" s="27"/>
      <c r="E736" s="27"/>
      <c r="F736" s="27"/>
      <c r="G736" s="27"/>
      <c r="H736" s="27"/>
      <c r="I736" s="27"/>
      <c r="J736" s="27"/>
      <c r="K736" s="27"/>
      <c r="L736" s="27"/>
      <c r="M736" s="27"/>
      <c r="N736" s="27"/>
      <c r="O736" s="27"/>
      <c r="P736" s="27"/>
      <c r="Q736" s="27"/>
      <c r="R736" s="80"/>
      <c r="S736" s="27"/>
      <c r="T736" s="27"/>
      <c r="U736" s="27"/>
      <c r="V736" s="27"/>
      <c r="W736" s="27"/>
      <c r="X736" s="27"/>
      <c r="Y736" s="27"/>
      <c r="Z736" s="27"/>
      <c r="AA736" s="27"/>
      <c r="AB736" s="27"/>
      <c r="AC736" s="27"/>
      <c r="AD736" s="27"/>
      <c r="AE736" s="27"/>
      <c r="AF736" s="27"/>
      <c r="AG736" s="27"/>
      <c r="AH736" s="27"/>
      <c r="AI736" s="27"/>
      <c r="AJ736" s="27"/>
      <c r="AK736" s="27"/>
      <c r="AL736" s="27"/>
    </row>
    <row r="737" spans="1:38">
      <c r="A737" s="27"/>
      <c r="B737" s="27"/>
      <c r="C737" s="27"/>
      <c r="D737" s="27"/>
      <c r="E737" s="27"/>
      <c r="F737" s="27"/>
      <c r="G737" s="27"/>
      <c r="H737" s="27"/>
      <c r="I737" s="27"/>
      <c r="J737" s="27"/>
      <c r="K737" s="27"/>
      <c r="L737" s="27"/>
      <c r="M737" s="27"/>
      <c r="N737" s="27"/>
      <c r="O737" s="27"/>
      <c r="P737" s="27"/>
      <c r="Q737" s="27"/>
      <c r="R737" s="80"/>
      <c r="S737" s="27"/>
      <c r="T737" s="27"/>
      <c r="U737" s="27"/>
      <c r="V737" s="27"/>
      <c r="W737" s="27"/>
      <c r="X737" s="27"/>
      <c r="Y737" s="27"/>
      <c r="Z737" s="27"/>
      <c r="AA737" s="27"/>
      <c r="AB737" s="27"/>
      <c r="AC737" s="27"/>
      <c r="AD737" s="27"/>
      <c r="AE737" s="27"/>
      <c r="AF737" s="27"/>
      <c r="AG737" s="27"/>
      <c r="AH737" s="27"/>
      <c r="AI737" s="27"/>
      <c r="AJ737" s="27"/>
      <c r="AK737" s="27"/>
      <c r="AL737" s="27"/>
    </row>
    <row r="738" spans="1:38">
      <c r="A738" s="27"/>
      <c r="B738" s="27"/>
      <c r="C738" s="27"/>
      <c r="D738" s="27"/>
      <c r="E738" s="27"/>
      <c r="F738" s="27"/>
      <c r="G738" s="27"/>
      <c r="H738" s="27"/>
      <c r="I738" s="27"/>
      <c r="J738" s="27"/>
      <c r="K738" s="27"/>
      <c r="L738" s="27"/>
      <c r="M738" s="27"/>
      <c r="N738" s="27"/>
      <c r="O738" s="27"/>
      <c r="P738" s="27"/>
      <c r="Q738" s="27"/>
      <c r="R738" s="80"/>
      <c r="S738" s="27"/>
      <c r="T738" s="27"/>
      <c r="U738" s="27"/>
      <c r="V738" s="27"/>
      <c r="W738" s="27"/>
      <c r="X738" s="27"/>
      <c r="Y738" s="27"/>
      <c r="Z738" s="27"/>
      <c r="AA738" s="27"/>
      <c r="AB738" s="27"/>
      <c r="AC738" s="27"/>
      <c r="AD738" s="27"/>
      <c r="AE738" s="27"/>
      <c r="AF738" s="27"/>
      <c r="AG738" s="27"/>
      <c r="AH738" s="27"/>
      <c r="AI738" s="27"/>
      <c r="AJ738" s="27"/>
      <c r="AK738" s="27"/>
      <c r="AL738" s="27"/>
    </row>
    <row r="739" spans="1:38">
      <c r="A739" s="27"/>
      <c r="B739" s="27"/>
      <c r="C739" s="27"/>
      <c r="D739" s="27"/>
      <c r="E739" s="27"/>
      <c r="F739" s="27"/>
      <c r="G739" s="27"/>
      <c r="H739" s="27"/>
      <c r="I739" s="27"/>
      <c r="J739" s="27"/>
      <c r="K739" s="27"/>
      <c r="L739" s="27"/>
      <c r="M739" s="27"/>
      <c r="N739" s="27"/>
      <c r="O739" s="27"/>
      <c r="P739" s="27"/>
      <c r="Q739" s="27"/>
      <c r="R739" s="80"/>
      <c r="S739" s="27"/>
      <c r="T739" s="27"/>
      <c r="U739" s="27"/>
      <c r="V739" s="27"/>
      <c r="W739" s="27"/>
      <c r="X739" s="27"/>
      <c r="Y739" s="27"/>
      <c r="Z739" s="27"/>
      <c r="AA739" s="27"/>
      <c r="AB739" s="27"/>
      <c r="AC739" s="27"/>
      <c r="AD739" s="27"/>
      <c r="AE739" s="27"/>
      <c r="AF739" s="27"/>
      <c r="AG739" s="27"/>
      <c r="AH739" s="27"/>
      <c r="AI739" s="27"/>
      <c r="AJ739" s="27"/>
      <c r="AK739" s="27"/>
      <c r="AL739" s="27"/>
    </row>
    <row r="740" spans="1:38">
      <c r="A740" s="27"/>
      <c r="B740" s="27"/>
      <c r="C740" s="27"/>
      <c r="D740" s="27"/>
      <c r="E740" s="27"/>
      <c r="F740" s="27"/>
      <c r="G740" s="27"/>
      <c r="H740" s="27"/>
      <c r="I740" s="27"/>
      <c r="J740" s="27"/>
      <c r="K740" s="27"/>
      <c r="L740" s="27"/>
      <c r="M740" s="27"/>
      <c r="N740" s="27"/>
      <c r="O740" s="27"/>
      <c r="P740" s="27"/>
      <c r="Q740" s="27"/>
      <c r="R740" s="80"/>
      <c r="S740" s="27"/>
      <c r="T740" s="27"/>
      <c r="U740" s="27"/>
      <c r="V740" s="27"/>
      <c r="W740" s="27"/>
      <c r="X740" s="27"/>
      <c r="Y740" s="27"/>
      <c r="Z740" s="27"/>
      <c r="AA740" s="27"/>
      <c r="AB740" s="27"/>
      <c r="AC740" s="27"/>
      <c r="AD740" s="27"/>
      <c r="AE740" s="27"/>
      <c r="AF740" s="27"/>
      <c r="AG740" s="27"/>
      <c r="AH740" s="27"/>
      <c r="AI740" s="27"/>
      <c r="AJ740" s="27"/>
      <c r="AK740" s="27"/>
      <c r="AL740" s="27"/>
    </row>
    <row r="741" spans="1:38">
      <c r="A741" s="27"/>
      <c r="B741" s="27"/>
      <c r="C741" s="27"/>
      <c r="D741" s="27"/>
      <c r="E741" s="27"/>
      <c r="F741" s="27"/>
      <c r="G741" s="27"/>
      <c r="H741" s="27"/>
      <c r="I741" s="27"/>
      <c r="J741" s="27"/>
      <c r="K741" s="27"/>
      <c r="L741" s="27"/>
      <c r="M741" s="27"/>
      <c r="N741" s="27"/>
      <c r="O741" s="27"/>
      <c r="P741" s="27"/>
      <c r="Q741" s="27"/>
      <c r="R741" s="80"/>
      <c r="S741" s="27"/>
      <c r="T741" s="27"/>
      <c r="U741" s="27"/>
      <c r="V741" s="27"/>
      <c r="W741" s="27"/>
      <c r="X741" s="27"/>
      <c r="Y741" s="27"/>
      <c r="Z741" s="27"/>
      <c r="AA741" s="27"/>
      <c r="AB741" s="27"/>
      <c r="AC741" s="27"/>
      <c r="AD741" s="27"/>
      <c r="AE741" s="27"/>
      <c r="AF741" s="27"/>
      <c r="AG741" s="27"/>
      <c r="AH741" s="27"/>
      <c r="AI741" s="27"/>
      <c r="AJ741" s="27"/>
      <c r="AK741" s="27"/>
      <c r="AL741" s="27"/>
    </row>
    <row r="742" spans="1:38">
      <c r="A742" s="27"/>
      <c r="B742" s="27"/>
      <c r="C742" s="27"/>
      <c r="D742" s="27"/>
      <c r="E742" s="27"/>
      <c r="F742" s="27"/>
      <c r="G742" s="27"/>
      <c r="H742" s="27"/>
      <c r="I742" s="27"/>
      <c r="J742" s="27"/>
      <c r="K742" s="27"/>
      <c r="L742" s="27"/>
      <c r="M742" s="27"/>
      <c r="N742" s="27"/>
      <c r="O742" s="27"/>
      <c r="P742" s="27"/>
      <c r="Q742" s="27"/>
      <c r="R742" s="80"/>
      <c r="S742" s="27"/>
      <c r="T742" s="27"/>
      <c r="U742" s="27"/>
      <c r="V742" s="27"/>
      <c r="W742" s="27"/>
      <c r="X742" s="27"/>
      <c r="Y742" s="27"/>
      <c r="Z742" s="27"/>
      <c r="AA742" s="27"/>
      <c r="AB742" s="27"/>
      <c r="AC742" s="27"/>
      <c r="AD742" s="27"/>
      <c r="AE742" s="27"/>
      <c r="AF742" s="27"/>
      <c r="AG742" s="27"/>
      <c r="AH742" s="27"/>
      <c r="AI742" s="27"/>
      <c r="AJ742" s="27"/>
      <c r="AK742" s="27"/>
      <c r="AL742" s="27"/>
    </row>
    <row r="743" spans="1:38">
      <c r="A743" s="27"/>
      <c r="B743" s="27"/>
      <c r="C743" s="27"/>
      <c r="D743" s="27"/>
      <c r="E743" s="27"/>
      <c r="F743" s="27"/>
      <c r="G743" s="27"/>
      <c r="H743" s="27"/>
      <c r="I743" s="27"/>
      <c r="J743" s="27"/>
      <c r="K743" s="27"/>
      <c r="L743" s="27"/>
      <c r="M743" s="27"/>
      <c r="N743" s="27"/>
      <c r="O743" s="27"/>
      <c r="P743" s="27"/>
      <c r="Q743" s="27"/>
      <c r="R743" s="80"/>
      <c r="S743" s="27"/>
      <c r="T743" s="27"/>
      <c r="U743" s="27"/>
      <c r="V743" s="27"/>
      <c r="W743" s="27"/>
      <c r="X743" s="27"/>
      <c r="Y743" s="27"/>
      <c r="Z743" s="27"/>
      <c r="AA743" s="27"/>
      <c r="AB743" s="27"/>
      <c r="AC743" s="27"/>
      <c r="AD743" s="27"/>
      <c r="AE743" s="27"/>
      <c r="AF743" s="27"/>
      <c r="AG743" s="27"/>
      <c r="AH743" s="27"/>
      <c r="AI743" s="27"/>
      <c r="AJ743" s="27"/>
      <c r="AK743" s="27"/>
      <c r="AL743" s="27"/>
    </row>
    <row r="744" spans="1:38">
      <c r="A744" s="27"/>
      <c r="B744" s="27"/>
      <c r="C744" s="27"/>
      <c r="D744" s="27"/>
      <c r="E744" s="27"/>
      <c r="F744" s="27"/>
      <c r="G744" s="27"/>
      <c r="H744" s="27"/>
      <c r="I744" s="27"/>
      <c r="J744" s="27"/>
      <c r="K744" s="27"/>
      <c r="L744" s="27"/>
      <c r="M744" s="27"/>
      <c r="N744" s="27"/>
      <c r="O744" s="27"/>
      <c r="P744" s="27"/>
      <c r="Q744" s="27"/>
      <c r="R744" s="80"/>
      <c r="S744" s="27"/>
      <c r="T744" s="27"/>
      <c r="U744" s="27"/>
      <c r="V744" s="27"/>
      <c r="W744" s="27"/>
      <c r="X744" s="27"/>
      <c r="Y744" s="27"/>
      <c r="Z744" s="27"/>
      <c r="AA744" s="27"/>
      <c r="AB744" s="27"/>
      <c r="AC744" s="27"/>
      <c r="AD744" s="27"/>
      <c r="AE744" s="27"/>
      <c r="AF744" s="27"/>
      <c r="AG744" s="27"/>
      <c r="AH744" s="27"/>
      <c r="AI744" s="27"/>
      <c r="AJ744" s="27"/>
      <c r="AK744" s="27"/>
      <c r="AL744" s="27"/>
    </row>
    <row r="745" spans="1:38">
      <c r="A745" s="27"/>
      <c r="B745" s="27"/>
      <c r="C745" s="27"/>
      <c r="D745" s="27"/>
      <c r="E745" s="27"/>
      <c r="F745" s="27"/>
      <c r="G745" s="27"/>
      <c r="H745" s="27"/>
      <c r="I745" s="27"/>
      <c r="J745" s="27"/>
      <c r="K745" s="27"/>
      <c r="L745" s="27"/>
      <c r="M745" s="27"/>
      <c r="N745" s="27"/>
      <c r="O745" s="27"/>
      <c r="P745" s="27"/>
      <c r="Q745" s="27"/>
      <c r="R745" s="80"/>
      <c r="S745" s="27"/>
      <c r="T745" s="27"/>
      <c r="U745" s="27"/>
      <c r="V745" s="27"/>
      <c r="W745" s="27"/>
      <c r="X745" s="27"/>
      <c r="Y745" s="27"/>
      <c r="Z745" s="27"/>
      <c r="AA745" s="27"/>
      <c r="AB745" s="27"/>
      <c r="AC745" s="27"/>
      <c r="AD745" s="27"/>
      <c r="AE745" s="27"/>
      <c r="AF745" s="27"/>
      <c r="AG745" s="27"/>
      <c r="AH745" s="27"/>
      <c r="AI745" s="27"/>
      <c r="AJ745" s="27"/>
      <c r="AK745" s="27"/>
      <c r="AL745" s="27"/>
    </row>
    <row r="746" spans="1:38">
      <c r="A746" s="27"/>
      <c r="B746" s="27"/>
      <c r="C746" s="27"/>
      <c r="D746" s="27"/>
      <c r="E746" s="27"/>
      <c r="F746" s="27"/>
      <c r="G746" s="27"/>
      <c r="H746" s="27"/>
      <c r="I746" s="27"/>
      <c r="J746" s="27"/>
      <c r="K746" s="27"/>
      <c r="L746" s="27"/>
      <c r="M746" s="27"/>
      <c r="N746" s="27"/>
      <c r="O746" s="27"/>
      <c r="P746" s="27"/>
      <c r="Q746" s="27"/>
      <c r="R746" s="80"/>
      <c r="S746" s="27"/>
      <c r="T746" s="27"/>
      <c r="U746" s="27"/>
      <c r="V746" s="27"/>
      <c r="W746" s="27"/>
      <c r="X746" s="27"/>
      <c r="Y746" s="27"/>
      <c r="Z746" s="27"/>
      <c r="AA746" s="27"/>
      <c r="AB746" s="27"/>
      <c r="AC746" s="27"/>
      <c r="AD746" s="27"/>
      <c r="AE746" s="27"/>
      <c r="AF746" s="27"/>
      <c r="AG746" s="27"/>
      <c r="AH746" s="27"/>
      <c r="AI746" s="27"/>
      <c r="AJ746" s="27"/>
      <c r="AK746" s="27"/>
      <c r="AL746" s="27"/>
    </row>
    <row r="747" spans="1:38">
      <c r="A747" s="27"/>
      <c r="B747" s="27"/>
      <c r="C747" s="27"/>
      <c r="D747" s="27"/>
      <c r="E747" s="27"/>
      <c r="F747" s="27"/>
      <c r="G747" s="27"/>
      <c r="H747" s="27"/>
      <c r="I747" s="27"/>
      <c r="J747" s="27"/>
      <c r="K747" s="27"/>
      <c r="L747" s="27"/>
      <c r="M747" s="27"/>
      <c r="N747" s="27"/>
      <c r="O747" s="27"/>
      <c r="P747" s="27"/>
      <c r="Q747" s="27"/>
      <c r="R747" s="80"/>
      <c r="S747" s="27"/>
      <c r="T747" s="27"/>
      <c r="U747" s="27"/>
      <c r="V747" s="27"/>
      <c r="W747" s="27"/>
      <c r="X747" s="27"/>
      <c r="Y747" s="27"/>
      <c r="Z747" s="27"/>
      <c r="AA747" s="27"/>
      <c r="AB747" s="27"/>
      <c r="AC747" s="27"/>
      <c r="AD747" s="27"/>
      <c r="AE747" s="27"/>
      <c r="AF747" s="27"/>
      <c r="AG747" s="27"/>
      <c r="AH747" s="27"/>
      <c r="AI747" s="27"/>
      <c r="AJ747" s="27"/>
      <c r="AK747" s="27"/>
      <c r="AL747" s="27"/>
    </row>
    <row r="748" spans="1:38">
      <c r="A748" s="27"/>
      <c r="B748" s="27"/>
      <c r="C748" s="27"/>
      <c r="D748" s="27"/>
      <c r="E748" s="27"/>
      <c r="F748" s="27"/>
      <c r="G748" s="27"/>
      <c r="H748" s="27"/>
      <c r="I748" s="27"/>
      <c r="J748" s="27"/>
      <c r="K748" s="27"/>
      <c r="L748" s="27"/>
      <c r="M748" s="27"/>
      <c r="N748" s="27"/>
      <c r="O748" s="27"/>
      <c r="P748" s="27"/>
      <c r="Q748" s="27"/>
      <c r="R748" s="80"/>
      <c r="S748" s="27"/>
      <c r="T748" s="27"/>
      <c r="U748" s="27"/>
      <c r="V748" s="27"/>
      <c r="W748" s="27"/>
      <c r="X748" s="27"/>
      <c r="Y748" s="27"/>
      <c r="Z748" s="27"/>
      <c r="AA748" s="27"/>
      <c r="AB748" s="27"/>
      <c r="AC748" s="27"/>
      <c r="AD748" s="27"/>
      <c r="AE748" s="27"/>
      <c r="AF748" s="27"/>
      <c r="AG748" s="27"/>
      <c r="AH748" s="27"/>
      <c r="AI748" s="27"/>
      <c r="AJ748" s="27"/>
      <c r="AK748" s="27"/>
      <c r="AL748" s="27"/>
    </row>
    <row r="749" spans="1:38">
      <c r="A749" s="27"/>
      <c r="B749" s="27"/>
      <c r="C749" s="27"/>
      <c r="D749" s="27"/>
      <c r="E749" s="27"/>
      <c r="F749" s="27"/>
      <c r="G749" s="27"/>
      <c r="H749" s="27"/>
      <c r="I749" s="27"/>
      <c r="J749" s="27"/>
      <c r="K749" s="27"/>
      <c r="L749" s="27"/>
      <c r="M749" s="27"/>
      <c r="N749" s="27"/>
      <c r="O749" s="27"/>
      <c r="P749" s="27"/>
      <c r="Q749" s="27"/>
      <c r="R749" s="80"/>
      <c r="S749" s="27"/>
      <c r="T749" s="27"/>
      <c r="U749" s="27"/>
      <c r="V749" s="27"/>
      <c r="W749" s="27"/>
      <c r="X749" s="27"/>
      <c r="Y749" s="27"/>
      <c r="Z749" s="27"/>
      <c r="AA749" s="27"/>
      <c r="AB749" s="27"/>
      <c r="AC749" s="27"/>
      <c r="AD749" s="27"/>
      <c r="AE749" s="27"/>
      <c r="AF749" s="27"/>
      <c r="AG749" s="27"/>
      <c r="AH749" s="27"/>
      <c r="AI749" s="27"/>
      <c r="AJ749" s="27"/>
      <c r="AK749" s="27"/>
      <c r="AL749" s="27"/>
    </row>
    <row r="750" spans="1:38">
      <c r="A750" s="27"/>
      <c r="B750" s="27"/>
      <c r="C750" s="27"/>
      <c r="D750" s="27"/>
      <c r="E750" s="27"/>
      <c r="F750" s="27"/>
      <c r="G750" s="27"/>
      <c r="H750" s="27"/>
      <c r="I750" s="27"/>
      <c r="J750" s="27"/>
      <c r="K750" s="27"/>
      <c r="L750" s="27"/>
      <c r="M750" s="27"/>
      <c r="N750" s="27"/>
      <c r="O750" s="27"/>
      <c r="P750" s="27"/>
      <c r="Q750" s="27"/>
      <c r="R750" s="80"/>
      <c r="S750" s="27"/>
      <c r="T750" s="27"/>
      <c r="U750" s="27"/>
      <c r="V750" s="27"/>
      <c r="W750" s="27"/>
      <c r="X750" s="27"/>
      <c r="Y750" s="27"/>
      <c r="Z750" s="27"/>
      <c r="AA750" s="27"/>
      <c r="AB750" s="27"/>
      <c r="AC750" s="27"/>
      <c r="AD750" s="27"/>
      <c r="AE750" s="27"/>
      <c r="AF750" s="27"/>
      <c r="AG750" s="27"/>
      <c r="AH750" s="27"/>
      <c r="AI750" s="27"/>
      <c r="AJ750" s="27"/>
      <c r="AK750" s="27"/>
      <c r="AL750" s="27"/>
    </row>
    <row r="751" spans="1:38">
      <c r="A751" s="27"/>
      <c r="B751" s="27"/>
      <c r="C751" s="27"/>
      <c r="D751" s="27"/>
      <c r="E751" s="27"/>
      <c r="F751" s="27"/>
      <c r="G751" s="27"/>
      <c r="H751" s="27"/>
      <c r="I751" s="27"/>
      <c r="J751" s="27"/>
      <c r="K751" s="27"/>
      <c r="L751" s="27"/>
      <c r="M751" s="27"/>
      <c r="N751" s="27"/>
      <c r="O751" s="27"/>
      <c r="P751" s="27"/>
      <c r="Q751" s="27"/>
      <c r="R751" s="80"/>
      <c r="S751" s="27"/>
      <c r="T751" s="27"/>
      <c r="U751" s="27"/>
      <c r="V751" s="27"/>
      <c r="W751" s="27"/>
      <c r="X751" s="27"/>
      <c r="Y751" s="27"/>
      <c r="Z751" s="27"/>
      <c r="AA751" s="27"/>
      <c r="AB751" s="27"/>
      <c r="AC751" s="27"/>
      <c r="AD751" s="27"/>
      <c r="AE751" s="27"/>
      <c r="AF751" s="27"/>
      <c r="AG751" s="27"/>
      <c r="AH751" s="27"/>
      <c r="AI751" s="27"/>
      <c r="AJ751" s="27"/>
      <c r="AK751" s="27"/>
      <c r="AL751" s="27"/>
    </row>
    <row r="752" spans="1:38">
      <c r="A752" s="27"/>
      <c r="B752" s="27"/>
      <c r="C752" s="27"/>
      <c r="D752" s="27"/>
      <c r="E752" s="27"/>
      <c r="F752" s="27"/>
      <c r="G752" s="27"/>
      <c r="H752" s="27"/>
      <c r="I752" s="27"/>
      <c r="J752" s="27"/>
      <c r="K752" s="27"/>
      <c r="L752" s="27"/>
      <c r="M752" s="27"/>
      <c r="N752" s="27"/>
      <c r="O752" s="27"/>
      <c r="P752" s="27"/>
      <c r="Q752" s="27"/>
      <c r="R752" s="80"/>
      <c r="S752" s="27"/>
      <c r="T752" s="27"/>
      <c r="U752" s="27"/>
      <c r="V752" s="27"/>
      <c r="W752" s="27"/>
      <c r="X752" s="27"/>
      <c r="Y752" s="27"/>
      <c r="Z752" s="27"/>
      <c r="AA752" s="27"/>
      <c r="AB752" s="27"/>
      <c r="AC752" s="27"/>
      <c r="AD752" s="27"/>
      <c r="AE752" s="27"/>
      <c r="AF752" s="27"/>
      <c r="AG752" s="27"/>
      <c r="AH752" s="27"/>
      <c r="AI752" s="27"/>
      <c r="AJ752" s="27"/>
      <c r="AK752" s="27"/>
      <c r="AL752" s="27"/>
    </row>
    <row r="753" spans="1:38">
      <c r="A753" s="27"/>
      <c r="B753" s="27"/>
      <c r="C753" s="27"/>
      <c r="D753" s="27"/>
      <c r="E753" s="27"/>
      <c r="F753" s="27"/>
      <c r="G753" s="27"/>
      <c r="H753" s="27"/>
      <c r="I753" s="27"/>
      <c r="J753" s="27"/>
      <c r="K753" s="27"/>
      <c r="L753" s="27"/>
      <c r="M753" s="27"/>
      <c r="N753" s="27"/>
      <c r="O753" s="27"/>
      <c r="P753" s="27"/>
      <c r="Q753" s="27"/>
      <c r="R753" s="80"/>
      <c r="S753" s="27"/>
      <c r="T753" s="27"/>
      <c r="U753" s="27"/>
      <c r="V753" s="27"/>
      <c r="W753" s="27"/>
      <c r="X753" s="27"/>
      <c r="Y753" s="27"/>
      <c r="Z753" s="27"/>
      <c r="AA753" s="27"/>
      <c r="AB753" s="27"/>
      <c r="AC753" s="27"/>
      <c r="AD753" s="27"/>
      <c r="AE753" s="27"/>
      <c r="AF753" s="27"/>
      <c r="AG753" s="27"/>
      <c r="AH753" s="27"/>
      <c r="AI753" s="27"/>
      <c r="AJ753" s="27"/>
      <c r="AK753" s="27"/>
      <c r="AL753" s="27"/>
    </row>
    <row r="754" spans="1:38">
      <c r="A754" s="27"/>
      <c r="B754" s="27"/>
      <c r="C754" s="27"/>
      <c r="D754" s="27"/>
      <c r="E754" s="27"/>
      <c r="F754" s="27"/>
      <c r="G754" s="27"/>
      <c r="H754" s="27"/>
      <c r="I754" s="27"/>
      <c r="J754" s="27"/>
      <c r="K754" s="27"/>
      <c r="L754" s="27"/>
      <c r="M754" s="27"/>
      <c r="N754" s="27"/>
      <c r="O754" s="27"/>
      <c r="P754" s="27"/>
      <c r="Q754" s="27"/>
      <c r="R754" s="80"/>
      <c r="S754" s="27"/>
      <c r="T754" s="27"/>
      <c r="U754" s="27"/>
      <c r="V754" s="27"/>
      <c r="W754" s="27"/>
      <c r="X754" s="27"/>
      <c r="Y754" s="27"/>
      <c r="Z754" s="27"/>
      <c r="AA754" s="27"/>
      <c r="AB754" s="27"/>
      <c r="AC754" s="27"/>
      <c r="AD754" s="27"/>
      <c r="AE754" s="27"/>
      <c r="AF754" s="27"/>
      <c r="AG754" s="27"/>
      <c r="AH754" s="27"/>
      <c r="AI754" s="27"/>
      <c r="AJ754" s="27"/>
      <c r="AK754" s="27"/>
      <c r="AL754" s="27"/>
    </row>
    <row r="755" spans="1:38">
      <c r="A755" s="27"/>
      <c r="B755" s="27"/>
      <c r="C755" s="27"/>
      <c r="D755" s="27"/>
      <c r="E755" s="27"/>
      <c r="F755" s="27"/>
      <c r="G755" s="27"/>
      <c r="H755" s="27"/>
      <c r="I755" s="27"/>
      <c r="J755" s="27"/>
      <c r="K755" s="27"/>
      <c r="L755" s="27"/>
      <c r="M755" s="27"/>
      <c r="N755" s="27"/>
      <c r="O755" s="27"/>
      <c r="P755" s="27"/>
      <c r="Q755" s="27"/>
      <c r="R755" s="80"/>
      <c r="S755" s="27"/>
      <c r="T755" s="27"/>
      <c r="U755" s="27"/>
      <c r="V755" s="27"/>
      <c r="W755" s="27"/>
      <c r="X755" s="27"/>
      <c r="Y755" s="27"/>
      <c r="Z755" s="27"/>
      <c r="AA755" s="27"/>
      <c r="AB755" s="27"/>
      <c r="AC755" s="27"/>
      <c r="AD755" s="27"/>
      <c r="AE755" s="27"/>
      <c r="AF755" s="27"/>
      <c r="AG755" s="27"/>
      <c r="AH755" s="27"/>
      <c r="AI755" s="27"/>
      <c r="AJ755" s="27"/>
      <c r="AK755" s="27"/>
      <c r="AL755" s="27"/>
    </row>
    <row r="756" spans="1:38">
      <c r="A756" s="27"/>
      <c r="B756" s="27"/>
      <c r="C756" s="27"/>
      <c r="D756" s="27"/>
      <c r="E756" s="27"/>
      <c r="F756" s="27"/>
      <c r="G756" s="27"/>
      <c r="H756" s="27"/>
      <c r="I756" s="27"/>
      <c r="J756" s="27"/>
      <c r="K756" s="27"/>
      <c r="L756" s="27"/>
      <c r="M756" s="27"/>
      <c r="N756" s="27"/>
      <c r="O756" s="27"/>
      <c r="P756" s="27"/>
      <c r="Q756" s="27"/>
      <c r="R756" s="80"/>
      <c r="S756" s="27"/>
      <c r="T756" s="27"/>
      <c r="U756" s="27"/>
      <c r="V756" s="27"/>
      <c r="W756" s="27"/>
      <c r="X756" s="27"/>
      <c r="Y756" s="27"/>
      <c r="Z756" s="27"/>
      <c r="AA756" s="27"/>
      <c r="AB756" s="27"/>
      <c r="AC756" s="27"/>
      <c r="AD756" s="27"/>
      <c r="AE756" s="27"/>
      <c r="AF756" s="27"/>
      <c r="AG756" s="27"/>
      <c r="AH756" s="27"/>
      <c r="AI756" s="27"/>
      <c r="AJ756" s="27"/>
      <c r="AK756" s="27"/>
      <c r="AL756" s="27"/>
    </row>
    <row r="757" spans="1:38">
      <c r="A757" s="27"/>
      <c r="B757" s="27"/>
      <c r="C757" s="27"/>
      <c r="D757" s="27"/>
      <c r="E757" s="27"/>
      <c r="F757" s="27"/>
      <c r="G757" s="27"/>
      <c r="H757" s="27"/>
      <c r="I757" s="27"/>
      <c r="J757" s="27"/>
      <c r="K757" s="27"/>
      <c r="L757" s="27"/>
      <c r="M757" s="27"/>
      <c r="N757" s="27"/>
      <c r="O757" s="27"/>
      <c r="P757" s="27"/>
      <c r="Q757" s="27"/>
      <c r="R757" s="80"/>
      <c r="S757" s="27"/>
      <c r="T757" s="27"/>
      <c r="U757" s="27"/>
      <c r="V757" s="27"/>
      <c r="W757" s="27"/>
      <c r="X757" s="27"/>
      <c r="Y757" s="27"/>
      <c r="Z757" s="27"/>
      <c r="AA757" s="27"/>
      <c r="AB757" s="27"/>
      <c r="AC757" s="27"/>
      <c r="AD757" s="27"/>
      <c r="AE757" s="27"/>
      <c r="AF757" s="27"/>
      <c r="AG757" s="27"/>
      <c r="AH757" s="27"/>
      <c r="AI757" s="27"/>
      <c r="AJ757" s="27"/>
      <c r="AK757" s="27"/>
      <c r="AL757" s="27"/>
    </row>
    <row r="758" spans="1:38">
      <c r="A758" s="27"/>
      <c r="B758" s="27"/>
      <c r="C758" s="27"/>
      <c r="D758" s="27"/>
      <c r="E758" s="27"/>
      <c r="F758" s="27"/>
      <c r="G758" s="27"/>
      <c r="H758" s="27"/>
      <c r="I758" s="27"/>
      <c r="J758" s="27"/>
      <c r="K758" s="27"/>
      <c r="L758" s="27"/>
      <c r="M758" s="27"/>
      <c r="N758" s="27"/>
      <c r="O758" s="27"/>
      <c r="P758" s="27"/>
      <c r="Q758" s="27"/>
      <c r="R758" s="80"/>
      <c r="S758" s="27"/>
      <c r="T758" s="27"/>
      <c r="U758" s="27"/>
      <c r="V758" s="27"/>
      <c r="W758" s="27"/>
      <c r="X758" s="27"/>
      <c r="Y758" s="27"/>
      <c r="Z758" s="27"/>
      <c r="AA758" s="27"/>
      <c r="AB758" s="27"/>
      <c r="AC758" s="27"/>
      <c r="AD758" s="27"/>
      <c r="AE758" s="27"/>
      <c r="AF758" s="27"/>
      <c r="AG758" s="27"/>
      <c r="AH758" s="27"/>
      <c r="AI758" s="27"/>
      <c r="AJ758" s="27"/>
      <c r="AK758" s="27"/>
      <c r="AL758" s="27"/>
    </row>
    <row r="759" spans="1:38">
      <c r="A759" s="27"/>
      <c r="B759" s="27"/>
      <c r="C759" s="27"/>
      <c r="D759" s="27"/>
      <c r="E759" s="27"/>
      <c r="F759" s="27"/>
      <c r="G759" s="27"/>
      <c r="H759" s="27"/>
      <c r="I759" s="27"/>
      <c r="J759" s="27"/>
      <c r="K759" s="27"/>
      <c r="L759" s="27"/>
      <c r="M759" s="27"/>
      <c r="N759" s="27"/>
      <c r="O759" s="27"/>
      <c r="P759" s="27"/>
      <c r="Q759" s="27"/>
      <c r="R759" s="80"/>
      <c r="S759" s="27"/>
      <c r="T759" s="27"/>
      <c r="U759" s="27"/>
      <c r="V759" s="27"/>
      <c r="W759" s="27"/>
      <c r="X759" s="27"/>
      <c r="Y759" s="27"/>
      <c r="Z759" s="27"/>
      <c r="AA759" s="27"/>
      <c r="AB759" s="27"/>
      <c r="AC759" s="27"/>
      <c r="AD759" s="27"/>
      <c r="AE759" s="27"/>
      <c r="AF759" s="27"/>
      <c r="AG759" s="27"/>
      <c r="AH759" s="27"/>
      <c r="AI759" s="27"/>
      <c r="AJ759" s="27"/>
      <c r="AK759" s="27"/>
      <c r="AL759" s="27"/>
    </row>
    <row r="760" spans="1:38">
      <c r="A760" s="27"/>
      <c r="B760" s="27"/>
      <c r="C760" s="27"/>
      <c r="D760" s="27"/>
      <c r="E760" s="27"/>
      <c r="F760" s="27"/>
      <c r="G760" s="27"/>
      <c r="H760" s="27"/>
      <c r="I760" s="27"/>
      <c r="J760" s="27"/>
      <c r="K760" s="27"/>
      <c r="L760" s="27"/>
      <c r="M760" s="27"/>
      <c r="N760" s="27"/>
      <c r="O760" s="27"/>
      <c r="P760" s="27"/>
      <c r="Q760" s="27"/>
      <c r="R760" s="80"/>
      <c r="S760" s="27"/>
      <c r="T760" s="27"/>
      <c r="U760" s="27"/>
      <c r="V760" s="27"/>
      <c r="W760" s="27"/>
      <c r="X760" s="27"/>
      <c r="Y760" s="27"/>
      <c r="Z760" s="27"/>
      <c r="AA760" s="27"/>
      <c r="AB760" s="27"/>
      <c r="AC760" s="27"/>
      <c r="AD760" s="27"/>
      <c r="AE760" s="27"/>
      <c r="AF760" s="27"/>
      <c r="AG760" s="27"/>
      <c r="AH760" s="27"/>
      <c r="AI760" s="27"/>
      <c r="AJ760" s="27"/>
      <c r="AK760" s="27"/>
      <c r="AL760" s="27"/>
    </row>
    <row r="761" spans="1:38">
      <c r="A761" s="27"/>
      <c r="B761" s="27"/>
      <c r="C761" s="27"/>
      <c r="D761" s="27"/>
      <c r="E761" s="27"/>
      <c r="F761" s="27"/>
      <c r="G761" s="27"/>
      <c r="H761" s="27"/>
      <c r="I761" s="27"/>
      <c r="J761" s="27"/>
      <c r="K761" s="27"/>
      <c r="L761" s="27"/>
      <c r="M761" s="27"/>
      <c r="N761" s="27"/>
      <c r="O761" s="27"/>
      <c r="P761" s="27"/>
      <c r="Q761" s="27"/>
      <c r="R761" s="80"/>
      <c r="S761" s="27"/>
      <c r="T761" s="27"/>
      <c r="U761" s="27"/>
      <c r="V761" s="27"/>
      <c r="W761" s="27"/>
      <c r="X761" s="27"/>
      <c r="Y761" s="27"/>
      <c r="Z761" s="27"/>
      <c r="AA761" s="27"/>
      <c r="AB761" s="27"/>
      <c r="AC761" s="27"/>
      <c r="AD761" s="27"/>
      <c r="AE761" s="27"/>
      <c r="AF761" s="27"/>
      <c r="AG761" s="27"/>
      <c r="AH761" s="27"/>
      <c r="AI761" s="27"/>
      <c r="AJ761" s="27"/>
      <c r="AK761" s="27"/>
      <c r="AL761" s="27"/>
    </row>
    <row r="762" spans="1:38">
      <c r="A762" s="27"/>
      <c r="B762" s="27"/>
      <c r="C762" s="27"/>
      <c r="D762" s="27"/>
      <c r="E762" s="27"/>
      <c r="F762" s="27"/>
      <c r="G762" s="27"/>
      <c r="H762" s="27"/>
      <c r="I762" s="27"/>
      <c r="J762" s="27"/>
      <c r="K762" s="27"/>
      <c r="L762" s="27"/>
      <c r="M762" s="27"/>
      <c r="N762" s="27"/>
      <c r="O762" s="27"/>
      <c r="P762" s="27"/>
      <c r="Q762" s="27"/>
      <c r="R762" s="80"/>
      <c r="S762" s="27"/>
      <c r="T762" s="27"/>
      <c r="U762" s="27"/>
      <c r="V762" s="27"/>
      <c r="W762" s="27"/>
      <c r="X762" s="27"/>
      <c r="Y762" s="27"/>
      <c r="Z762" s="27"/>
      <c r="AA762" s="27"/>
      <c r="AB762" s="27"/>
      <c r="AC762" s="27"/>
      <c r="AD762" s="27"/>
      <c r="AE762" s="27"/>
      <c r="AF762" s="27"/>
      <c r="AG762" s="27"/>
      <c r="AH762" s="27"/>
      <c r="AI762" s="27"/>
      <c r="AJ762" s="27"/>
      <c r="AK762" s="27"/>
      <c r="AL762" s="27"/>
    </row>
    <row r="763" spans="1:38">
      <c r="A763" s="27"/>
      <c r="B763" s="27"/>
      <c r="C763" s="27"/>
      <c r="D763" s="27"/>
      <c r="E763" s="27"/>
      <c r="F763" s="27"/>
      <c r="G763" s="27"/>
      <c r="H763" s="27"/>
      <c r="I763" s="27"/>
      <c r="J763" s="27"/>
      <c r="K763" s="27"/>
      <c r="L763" s="27"/>
      <c r="M763" s="27"/>
      <c r="N763" s="27"/>
      <c r="O763" s="27"/>
      <c r="P763" s="27"/>
      <c r="Q763" s="27"/>
      <c r="R763" s="80"/>
      <c r="S763" s="27"/>
      <c r="T763" s="27"/>
      <c r="U763" s="27"/>
      <c r="V763" s="27"/>
      <c r="W763" s="27"/>
      <c r="X763" s="27"/>
      <c r="Y763" s="27"/>
      <c r="Z763" s="27"/>
      <c r="AA763" s="27"/>
      <c r="AB763" s="27"/>
      <c r="AC763" s="27"/>
      <c r="AD763" s="27"/>
      <c r="AE763" s="27"/>
      <c r="AF763" s="27"/>
      <c r="AG763" s="27"/>
      <c r="AH763" s="27"/>
      <c r="AI763" s="27"/>
      <c r="AJ763" s="27"/>
      <c r="AK763" s="27"/>
      <c r="AL763" s="27"/>
    </row>
    <row r="764" spans="1:38">
      <c r="A764" s="27"/>
      <c r="B764" s="27"/>
      <c r="C764" s="27"/>
      <c r="D764" s="27"/>
      <c r="E764" s="27"/>
      <c r="F764" s="27"/>
      <c r="G764" s="27"/>
      <c r="H764" s="27"/>
      <c r="I764" s="27"/>
      <c r="J764" s="27"/>
      <c r="K764" s="27"/>
      <c r="L764" s="27"/>
      <c r="M764" s="27"/>
      <c r="N764" s="27"/>
      <c r="O764" s="27"/>
      <c r="P764" s="27"/>
      <c r="Q764" s="27"/>
      <c r="R764" s="80"/>
      <c r="S764" s="27"/>
      <c r="T764" s="27"/>
      <c r="U764" s="27"/>
      <c r="V764" s="27"/>
      <c r="W764" s="27"/>
      <c r="X764" s="27"/>
      <c r="Y764" s="27"/>
      <c r="Z764" s="27"/>
      <c r="AA764" s="27"/>
      <c r="AB764" s="27"/>
      <c r="AC764" s="27"/>
      <c r="AD764" s="27"/>
      <c r="AE764" s="27"/>
      <c r="AF764" s="27"/>
      <c r="AG764" s="27"/>
      <c r="AH764" s="27"/>
      <c r="AI764" s="27"/>
      <c r="AJ764" s="27"/>
      <c r="AK764" s="27"/>
      <c r="AL764" s="27"/>
    </row>
    <row r="765" spans="1:38">
      <c r="A765" s="27"/>
      <c r="B765" s="27"/>
      <c r="C765" s="27"/>
      <c r="D765" s="27"/>
      <c r="E765" s="27"/>
      <c r="F765" s="27"/>
      <c r="G765" s="27"/>
      <c r="H765" s="27"/>
      <c r="I765" s="27"/>
      <c r="J765" s="27"/>
      <c r="K765" s="27"/>
      <c r="L765" s="27"/>
      <c r="M765" s="27"/>
      <c r="N765" s="27"/>
      <c r="O765" s="27"/>
      <c r="P765" s="27"/>
      <c r="Q765" s="27"/>
      <c r="R765" s="80"/>
      <c r="S765" s="27"/>
      <c r="T765" s="27"/>
      <c r="U765" s="27"/>
      <c r="V765" s="27"/>
      <c r="W765" s="27"/>
      <c r="X765" s="27"/>
      <c r="Y765" s="27"/>
      <c r="Z765" s="27"/>
      <c r="AA765" s="27"/>
      <c r="AB765" s="27"/>
      <c r="AC765" s="27"/>
      <c r="AD765" s="27"/>
      <c r="AE765" s="27"/>
      <c r="AF765" s="27"/>
      <c r="AG765" s="27"/>
      <c r="AH765" s="27"/>
      <c r="AI765" s="27"/>
      <c r="AJ765" s="27"/>
      <c r="AK765" s="27"/>
      <c r="AL765" s="27"/>
    </row>
    <row r="766" spans="1:38">
      <c r="A766" s="27"/>
      <c r="B766" s="27"/>
      <c r="C766" s="27"/>
      <c r="D766" s="27"/>
      <c r="E766" s="27"/>
      <c r="F766" s="27"/>
      <c r="G766" s="27"/>
      <c r="H766" s="27"/>
      <c r="I766" s="27"/>
      <c r="J766" s="27"/>
      <c r="K766" s="27"/>
      <c r="L766" s="27"/>
      <c r="M766" s="27"/>
      <c r="N766" s="27"/>
      <c r="O766" s="27"/>
      <c r="P766" s="27"/>
      <c r="Q766" s="27"/>
      <c r="R766" s="80"/>
      <c r="S766" s="27"/>
      <c r="T766" s="27"/>
      <c r="U766" s="27"/>
      <c r="V766" s="27"/>
      <c r="W766" s="27"/>
      <c r="X766" s="27"/>
      <c r="Y766" s="27"/>
      <c r="Z766" s="27"/>
      <c r="AA766" s="27"/>
      <c r="AB766" s="27"/>
      <c r="AC766" s="27"/>
      <c r="AD766" s="27"/>
      <c r="AE766" s="27"/>
      <c r="AF766" s="27"/>
      <c r="AG766" s="27"/>
      <c r="AH766" s="27"/>
      <c r="AI766" s="27"/>
      <c r="AJ766" s="27"/>
      <c r="AK766" s="27"/>
      <c r="AL766" s="27"/>
    </row>
    <row r="767" spans="1:38">
      <c r="A767" s="27"/>
      <c r="B767" s="27"/>
      <c r="C767" s="27"/>
      <c r="D767" s="27"/>
      <c r="E767" s="27"/>
      <c r="F767" s="27"/>
      <c r="G767" s="27"/>
      <c r="H767" s="27"/>
      <c r="I767" s="27"/>
      <c r="J767" s="27"/>
      <c r="K767" s="27"/>
      <c r="L767" s="27"/>
      <c r="M767" s="27"/>
      <c r="N767" s="27"/>
      <c r="O767" s="27"/>
      <c r="P767" s="27"/>
      <c r="Q767" s="27"/>
      <c r="R767" s="80"/>
      <c r="S767" s="27"/>
      <c r="T767" s="27"/>
      <c r="U767" s="27"/>
      <c r="V767" s="27"/>
      <c r="W767" s="27"/>
      <c r="X767" s="27"/>
      <c r="Y767" s="27"/>
      <c r="Z767" s="27"/>
      <c r="AA767" s="27"/>
      <c r="AB767" s="27"/>
      <c r="AC767" s="27"/>
      <c r="AD767" s="27"/>
      <c r="AE767" s="27"/>
      <c r="AF767" s="27"/>
      <c r="AG767" s="27"/>
      <c r="AH767" s="27"/>
      <c r="AI767" s="27"/>
      <c r="AJ767" s="27"/>
      <c r="AK767" s="27"/>
      <c r="AL767" s="27"/>
    </row>
    <row r="768" spans="1:38">
      <c r="A768" s="27"/>
      <c r="B768" s="27"/>
      <c r="C768" s="27"/>
      <c r="D768" s="27"/>
      <c r="E768" s="27"/>
      <c r="F768" s="27"/>
      <c r="G768" s="27"/>
      <c r="H768" s="27"/>
      <c r="I768" s="27"/>
      <c r="J768" s="27"/>
      <c r="K768" s="27"/>
      <c r="L768" s="27"/>
      <c r="M768" s="27"/>
      <c r="N768" s="27"/>
      <c r="O768" s="27"/>
      <c r="P768" s="27"/>
      <c r="Q768" s="27"/>
      <c r="R768" s="80"/>
      <c r="S768" s="27"/>
      <c r="T768" s="27"/>
      <c r="U768" s="27"/>
      <c r="V768" s="27"/>
      <c r="W768" s="27"/>
      <c r="X768" s="27"/>
      <c r="Y768" s="27"/>
      <c r="Z768" s="27"/>
      <c r="AA768" s="27"/>
      <c r="AB768" s="27"/>
      <c r="AC768" s="27"/>
      <c r="AD768" s="27"/>
      <c r="AE768" s="27"/>
      <c r="AF768" s="27"/>
      <c r="AG768" s="27"/>
      <c r="AH768" s="27"/>
      <c r="AI768" s="27"/>
      <c r="AJ768" s="27"/>
      <c r="AK768" s="27"/>
      <c r="AL768" s="27"/>
    </row>
    <row r="769" spans="1:38">
      <c r="A769" s="27"/>
      <c r="B769" s="27"/>
      <c r="C769" s="27"/>
      <c r="D769" s="27"/>
      <c r="E769" s="27"/>
      <c r="F769" s="27"/>
      <c r="G769" s="27"/>
      <c r="H769" s="27"/>
      <c r="I769" s="27"/>
      <c r="J769" s="27"/>
      <c r="K769" s="27"/>
      <c r="L769" s="27"/>
      <c r="M769" s="27"/>
      <c r="N769" s="27"/>
      <c r="O769" s="27"/>
      <c r="P769" s="27"/>
      <c r="Q769" s="27"/>
      <c r="R769" s="80"/>
      <c r="S769" s="27"/>
      <c r="T769" s="27"/>
      <c r="U769" s="27"/>
      <c r="V769" s="27"/>
      <c r="W769" s="27"/>
      <c r="X769" s="27"/>
      <c r="Y769" s="27"/>
      <c r="Z769" s="27"/>
      <c r="AA769" s="27"/>
      <c r="AB769" s="27"/>
      <c r="AC769" s="27"/>
      <c r="AD769" s="27"/>
      <c r="AE769" s="27"/>
      <c r="AF769" s="27"/>
      <c r="AG769" s="27"/>
      <c r="AH769" s="27"/>
      <c r="AI769" s="27"/>
      <c r="AJ769" s="27"/>
      <c r="AK769" s="27"/>
      <c r="AL769" s="27"/>
    </row>
    <row r="770" spans="1:38">
      <c r="A770" s="27"/>
      <c r="B770" s="27"/>
      <c r="C770" s="27"/>
      <c r="D770" s="27"/>
      <c r="E770" s="27"/>
      <c r="F770" s="27"/>
      <c r="G770" s="27"/>
      <c r="H770" s="27"/>
      <c r="I770" s="27"/>
      <c r="J770" s="27"/>
      <c r="K770" s="27"/>
      <c r="L770" s="27"/>
      <c r="M770" s="27"/>
      <c r="N770" s="27"/>
      <c r="O770" s="27"/>
      <c r="P770" s="27"/>
      <c r="Q770" s="27"/>
      <c r="R770" s="80"/>
      <c r="S770" s="27"/>
      <c r="T770" s="27"/>
      <c r="U770" s="27"/>
      <c r="V770" s="27"/>
      <c r="W770" s="27"/>
      <c r="X770" s="27"/>
      <c r="Y770" s="27"/>
      <c r="Z770" s="27"/>
      <c r="AA770" s="27"/>
      <c r="AB770" s="27"/>
      <c r="AC770" s="27"/>
      <c r="AD770" s="27"/>
      <c r="AE770" s="27"/>
      <c r="AF770" s="27"/>
      <c r="AG770" s="27"/>
      <c r="AH770" s="27"/>
      <c r="AI770" s="27"/>
      <c r="AJ770" s="27"/>
      <c r="AK770" s="27"/>
      <c r="AL770" s="27"/>
    </row>
    <row r="771" spans="1:38">
      <c r="A771" s="27"/>
      <c r="B771" s="27"/>
      <c r="C771" s="27"/>
      <c r="D771" s="27"/>
      <c r="E771" s="27"/>
      <c r="F771" s="27"/>
      <c r="G771" s="27"/>
      <c r="H771" s="27"/>
      <c r="I771" s="27"/>
      <c r="J771" s="27"/>
      <c r="K771" s="27"/>
      <c r="L771" s="27"/>
      <c r="M771" s="27"/>
      <c r="N771" s="27"/>
      <c r="O771" s="27"/>
      <c r="P771" s="27"/>
      <c r="Q771" s="27"/>
      <c r="R771" s="80"/>
      <c r="S771" s="27"/>
      <c r="T771" s="27"/>
      <c r="U771" s="27"/>
      <c r="V771" s="27"/>
      <c r="W771" s="27"/>
      <c r="X771" s="27"/>
      <c r="Y771" s="27"/>
      <c r="Z771" s="27"/>
      <c r="AA771" s="27"/>
      <c r="AB771" s="27"/>
      <c r="AC771" s="27"/>
      <c r="AD771" s="27"/>
      <c r="AE771" s="27"/>
      <c r="AF771" s="27"/>
      <c r="AG771" s="27"/>
      <c r="AH771" s="27"/>
      <c r="AI771" s="27"/>
      <c r="AJ771" s="27"/>
      <c r="AK771" s="27"/>
      <c r="AL771" s="27"/>
    </row>
    <row r="772" spans="1:38">
      <c r="A772" s="27"/>
      <c r="B772" s="27"/>
      <c r="C772" s="27"/>
      <c r="D772" s="27"/>
      <c r="E772" s="27"/>
      <c r="F772" s="27"/>
      <c r="G772" s="27"/>
      <c r="H772" s="27"/>
      <c r="I772" s="27"/>
      <c r="J772" s="27"/>
      <c r="K772" s="27"/>
      <c r="L772" s="27"/>
      <c r="M772" s="27"/>
      <c r="N772" s="27"/>
      <c r="O772" s="27"/>
      <c r="P772" s="27"/>
      <c r="Q772" s="27"/>
      <c r="R772" s="80"/>
      <c r="S772" s="27"/>
      <c r="T772" s="27"/>
      <c r="U772" s="27"/>
      <c r="V772" s="27"/>
      <c r="W772" s="27"/>
      <c r="X772" s="27"/>
      <c r="Y772" s="27"/>
      <c r="Z772" s="27"/>
      <c r="AA772" s="27"/>
      <c r="AB772" s="27"/>
      <c r="AC772" s="27"/>
      <c r="AD772" s="27"/>
      <c r="AE772" s="27"/>
      <c r="AF772" s="27"/>
      <c r="AG772" s="27"/>
      <c r="AH772" s="27"/>
      <c r="AI772" s="27"/>
      <c r="AJ772" s="27"/>
      <c r="AK772" s="27"/>
      <c r="AL772" s="27"/>
    </row>
    <row r="773" spans="1:38">
      <c r="A773" s="27"/>
      <c r="B773" s="27"/>
      <c r="C773" s="27"/>
      <c r="D773" s="27"/>
      <c r="E773" s="27"/>
      <c r="F773" s="27"/>
      <c r="G773" s="27"/>
      <c r="H773" s="27"/>
      <c r="I773" s="27"/>
      <c r="J773" s="27"/>
      <c r="K773" s="27"/>
      <c r="L773" s="27"/>
      <c r="M773" s="27"/>
      <c r="N773" s="27"/>
      <c r="O773" s="27"/>
      <c r="P773" s="27"/>
      <c r="Q773" s="27"/>
      <c r="R773" s="80"/>
      <c r="S773" s="27"/>
      <c r="T773" s="27"/>
      <c r="U773" s="27"/>
      <c r="V773" s="27"/>
      <c r="W773" s="27"/>
      <c r="X773" s="27"/>
      <c r="Y773" s="27"/>
      <c r="Z773" s="27"/>
      <c r="AA773" s="27"/>
      <c r="AB773" s="27"/>
      <c r="AC773" s="27"/>
      <c r="AD773" s="27"/>
      <c r="AE773" s="27"/>
      <c r="AF773" s="27"/>
      <c r="AG773" s="27"/>
      <c r="AH773" s="27"/>
      <c r="AI773" s="27"/>
      <c r="AJ773" s="27"/>
      <c r="AK773" s="27"/>
      <c r="AL773" s="27"/>
    </row>
    <row r="774" spans="1:38">
      <c r="A774" s="27"/>
      <c r="B774" s="27"/>
      <c r="C774" s="27"/>
      <c r="D774" s="27"/>
      <c r="E774" s="27"/>
      <c r="F774" s="27"/>
      <c r="G774" s="27"/>
      <c r="H774" s="27"/>
      <c r="I774" s="27"/>
      <c r="J774" s="27"/>
      <c r="K774" s="27"/>
      <c r="L774" s="27"/>
      <c r="M774" s="27"/>
      <c r="N774" s="27"/>
      <c r="O774" s="27"/>
      <c r="P774" s="27"/>
      <c r="Q774" s="27"/>
      <c r="R774" s="80"/>
      <c r="S774" s="27"/>
      <c r="T774" s="27"/>
      <c r="U774" s="27"/>
      <c r="V774" s="27"/>
      <c r="W774" s="27"/>
      <c r="X774" s="27"/>
      <c r="Y774" s="27"/>
      <c r="Z774" s="27"/>
      <c r="AA774" s="27"/>
      <c r="AB774" s="27"/>
      <c r="AC774" s="27"/>
      <c r="AD774" s="27"/>
      <c r="AE774" s="27"/>
      <c r="AF774" s="27"/>
      <c r="AG774" s="27"/>
      <c r="AH774" s="27"/>
      <c r="AI774" s="27"/>
      <c r="AJ774" s="27"/>
      <c r="AK774" s="27"/>
      <c r="AL774" s="27"/>
    </row>
    <row r="775" spans="1:38">
      <c r="A775" s="27"/>
      <c r="B775" s="27"/>
      <c r="C775" s="27"/>
      <c r="D775" s="27"/>
      <c r="E775" s="27"/>
      <c r="F775" s="27"/>
      <c r="G775" s="27"/>
      <c r="H775" s="27"/>
      <c r="I775" s="27"/>
      <c r="J775" s="27"/>
      <c r="K775" s="27"/>
      <c r="L775" s="27"/>
      <c r="M775" s="27"/>
      <c r="N775" s="27"/>
      <c r="O775" s="27"/>
      <c r="P775" s="27"/>
      <c r="Q775" s="27"/>
      <c r="R775" s="80"/>
      <c r="S775" s="27"/>
      <c r="T775" s="27"/>
      <c r="U775" s="27"/>
      <c r="V775" s="27"/>
      <c r="W775" s="27"/>
      <c r="X775" s="27"/>
      <c r="Y775" s="27"/>
      <c r="Z775" s="27"/>
      <c r="AA775" s="27"/>
      <c r="AB775" s="27"/>
      <c r="AC775" s="27"/>
      <c r="AD775" s="27"/>
      <c r="AE775" s="27"/>
      <c r="AF775" s="27"/>
      <c r="AG775" s="27"/>
      <c r="AH775" s="27"/>
      <c r="AI775" s="27"/>
      <c r="AJ775" s="27"/>
      <c r="AK775" s="27"/>
      <c r="AL775" s="27"/>
    </row>
    <row r="776" spans="1:38">
      <c r="A776" s="27"/>
      <c r="B776" s="27"/>
      <c r="C776" s="27"/>
      <c r="D776" s="27"/>
      <c r="E776" s="27"/>
      <c r="F776" s="27"/>
      <c r="G776" s="27"/>
      <c r="H776" s="27"/>
      <c r="I776" s="27"/>
      <c r="J776" s="27"/>
      <c r="K776" s="27"/>
      <c r="L776" s="27"/>
      <c r="M776" s="27"/>
      <c r="N776" s="27"/>
      <c r="O776" s="27"/>
      <c r="P776" s="27"/>
      <c r="Q776" s="27"/>
      <c r="R776" s="80"/>
      <c r="S776" s="27"/>
      <c r="T776" s="27"/>
      <c r="U776" s="27"/>
      <c r="V776" s="27"/>
      <c r="W776" s="27"/>
      <c r="X776" s="27"/>
      <c r="Y776" s="27"/>
      <c r="Z776" s="27"/>
      <c r="AA776" s="27"/>
      <c r="AB776" s="27"/>
      <c r="AC776" s="27"/>
      <c r="AD776" s="27"/>
      <c r="AE776" s="27"/>
      <c r="AF776" s="27"/>
      <c r="AG776" s="27"/>
      <c r="AH776" s="27"/>
      <c r="AI776" s="27"/>
      <c r="AJ776" s="27"/>
      <c r="AK776" s="27"/>
      <c r="AL776" s="27"/>
    </row>
    <row r="777" spans="1:38">
      <c r="A777" s="27"/>
      <c r="B777" s="27"/>
      <c r="C777" s="27"/>
      <c r="D777" s="27"/>
      <c r="E777" s="27"/>
      <c r="F777" s="27"/>
      <c r="G777" s="27"/>
      <c r="H777" s="27"/>
      <c r="I777" s="27"/>
      <c r="J777" s="27"/>
      <c r="K777" s="27"/>
      <c r="L777" s="27"/>
      <c r="M777" s="27"/>
      <c r="N777" s="27"/>
      <c r="O777" s="27"/>
      <c r="P777" s="27"/>
      <c r="Q777" s="27"/>
      <c r="R777" s="80"/>
      <c r="S777" s="27"/>
      <c r="T777" s="27"/>
      <c r="U777" s="27"/>
      <c r="V777" s="27"/>
      <c r="W777" s="27"/>
      <c r="X777" s="27"/>
      <c r="Y777" s="27"/>
      <c r="Z777" s="27"/>
      <c r="AA777" s="27"/>
      <c r="AB777" s="27"/>
      <c r="AC777" s="27"/>
      <c r="AD777" s="27"/>
      <c r="AE777" s="27"/>
      <c r="AF777" s="27"/>
      <c r="AG777" s="27"/>
      <c r="AH777" s="27"/>
      <c r="AI777" s="27"/>
      <c r="AJ777" s="27"/>
      <c r="AK777" s="27"/>
      <c r="AL777" s="27"/>
    </row>
    <row r="778" spans="1:38">
      <c r="A778" s="27"/>
      <c r="B778" s="27"/>
      <c r="C778" s="27"/>
      <c r="D778" s="27"/>
      <c r="E778" s="27"/>
      <c r="F778" s="27"/>
      <c r="G778" s="27"/>
      <c r="H778" s="27"/>
      <c r="I778" s="27"/>
      <c r="J778" s="27"/>
      <c r="K778" s="27"/>
      <c r="L778" s="27"/>
      <c r="M778" s="27"/>
      <c r="N778" s="27"/>
      <c r="O778" s="27"/>
      <c r="P778" s="27"/>
      <c r="Q778" s="27"/>
      <c r="R778" s="80"/>
      <c r="S778" s="27"/>
      <c r="T778" s="27"/>
      <c r="U778" s="27"/>
      <c r="V778" s="27"/>
      <c r="W778" s="27"/>
      <c r="X778" s="27"/>
      <c r="Y778" s="27"/>
      <c r="Z778" s="27"/>
      <c r="AA778" s="27"/>
      <c r="AB778" s="27"/>
      <c r="AC778" s="27"/>
      <c r="AD778" s="27"/>
      <c r="AE778" s="27"/>
      <c r="AF778" s="27"/>
      <c r="AG778" s="27"/>
      <c r="AH778" s="27"/>
      <c r="AI778" s="27"/>
      <c r="AJ778" s="27"/>
      <c r="AK778" s="27"/>
      <c r="AL778" s="27"/>
    </row>
    <row r="779" spans="1:38">
      <c r="A779" s="27"/>
      <c r="B779" s="27"/>
      <c r="C779" s="27"/>
      <c r="D779" s="27"/>
      <c r="E779" s="27"/>
      <c r="F779" s="27"/>
      <c r="G779" s="27"/>
      <c r="H779" s="27"/>
      <c r="I779" s="27"/>
      <c r="J779" s="27"/>
      <c r="K779" s="27"/>
      <c r="L779" s="27"/>
      <c r="M779" s="27"/>
      <c r="N779" s="27"/>
      <c r="O779" s="27"/>
      <c r="P779" s="27"/>
      <c r="Q779" s="27"/>
      <c r="R779" s="80"/>
      <c r="S779" s="27"/>
      <c r="T779" s="27"/>
      <c r="U779" s="27"/>
      <c r="V779" s="27"/>
      <c r="W779" s="27"/>
      <c r="X779" s="27"/>
      <c r="Y779" s="27"/>
      <c r="Z779" s="27"/>
      <c r="AA779" s="27"/>
      <c r="AB779" s="27"/>
      <c r="AC779" s="27"/>
      <c r="AD779" s="27"/>
      <c r="AE779" s="27"/>
      <c r="AF779" s="27"/>
      <c r="AG779" s="27"/>
      <c r="AH779" s="27"/>
      <c r="AI779" s="27"/>
      <c r="AJ779" s="27"/>
      <c r="AK779" s="27"/>
      <c r="AL779" s="27"/>
    </row>
    <row r="780" spans="1:38">
      <c r="A780" s="27"/>
      <c r="B780" s="27"/>
      <c r="C780" s="27"/>
      <c r="D780" s="27"/>
      <c r="E780" s="27"/>
      <c r="F780" s="27"/>
      <c r="G780" s="27"/>
      <c r="H780" s="27"/>
      <c r="I780" s="27"/>
      <c r="J780" s="27"/>
      <c r="K780" s="27"/>
      <c r="L780" s="27"/>
      <c r="M780" s="27"/>
      <c r="N780" s="27"/>
      <c r="O780" s="27"/>
      <c r="P780" s="27"/>
      <c r="Q780" s="27"/>
      <c r="R780" s="80"/>
      <c r="S780" s="27"/>
      <c r="T780" s="27"/>
      <c r="U780" s="27"/>
      <c r="V780" s="27"/>
      <c r="W780" s="27"/>
      <c r="X780" s="27"/>
      <c r="Y780" s="27"/>
      <c r="Z780" s="27"/>
      <c r="AA780" s="27"/>
      <c r="AB780" s="27"/>
      <c r="AC780" s="27"/>
      <c r="AD780" s="27"/>
      <c r="AE780" s="27"/>
      <c r="AF780" s="27"/>
      <c r="AG780" s="27"/>
      <c r="AH780" s="27"/>
      <c r="AI780" s="27"/>
      <c r="AJ780" s="27"/>
      <c r="AK780" s="27"/>
      <c r="AL780" s="27"/>
    </row>
    <row r="781" spans="1:38">
      <c r="A781" s="27"/>
      <c r="B781" s="27"/>
      <c r="C781" s="27"/>
      <c r="D781" s="27"/>
      <c r="E781" s="27"/>
      <c r="F781" s="27"/>
      <c r="G781" s="27"/>
      <c r="H781" s="27"/>
      <c r="I781" s="27"/>
      <c r="J781" s="27"/>
      <c r="K781" s="27"/>
      <c r="L781" s="27"/>
      <c r="M781" s="27"/>
      <c r="N781" s="27"/>
      <c r="O781" s="27"/>
      <c r="P781" s="27"/>
      <c r="Q781" s="27"/>
      <c r="R781" s="80"/>
      <c r="S781" s="27"/>
      <c r="T781" s="27"/>
      <c r="U781" s="27"/>
      <c r="V781" s="27"/>
      <c r="W781" s="27"/>
      <c r="X781" s="27"/>
      <c r="Y781" s="27"/>
      <c r="Z781" s="27"/>
      <c r="AA781" s="27"/>
      <c r="AB781" s="27"/>
      <c r="AC781" s="27"/>
      <c r="AD781" s="27"/>
      <c r="AE781" s="27"/>
      <c r="AF781" s="27"/>
      <c r="AG781" s="27"/>
      <c r="AH781" s="27"/>
      <c r="AI781" s="27"/>
      <c r="AJ781" s="27"/>
      <c r="AK781" s="27"/>
      <c r="AL781" s="27"/>
    </row>
    <row r="782" spans="1:38">
      <c r="A782" s="27"/>
      <c r="B782" s="27"/>
      <c r="C782" s="27"/>
      <c r="D782" s="27"/>
      <c r="E782" s="27"/>
      <c r="F782" s="27"/>
      <c r="G782" s="27"/>
      <c r="H782" s="27"/>
      <c r="I782" s="27"/>
      <c r="J782" s="27"/>
      <c r="K782" s="27"/>
      <c r="L782" s="27"/>
      <c r="M782" s="27"/>
      <c r="N782" s="27"/>
      <c r="O782" s="27"/>
      <c r="P782" s="27"/>
      <c r="Q782" s="27"/>
      <c r="R782" s="80"/>
      <c r="S782" s="27"/>
      <c r="T782" s="27"/>
      <c r="U782" s="27"/>
      <c r="V782" s="27"/>
      <c r="W782" s="27"/>
      <c r="X782" s="27"/>
      <c r="Y782" s="27"/>
      <c r="Z782" s="27"/>
      <c r="AA782" s="27"/>
      <c r="AB782" s="27"/>
      <c r="AC782" s="27"/>
      <c r="AD782" s="27"/>
      <c r="AE782" s="27"/>
      <c r="AF782" s="27"/>
      <c r="AG782" s="27"/>
      <c r="AH782" s="27"/>
      <c r="AI782" s="27"/>
      <c r="AJ782" s="27"/>
      <c r="AK782" s="27"/>
      <c r="AL782" s="27"/>
    </row>
    <row r="783" spans="1:38">
      <c r="A783" s="27"/>
      <c r="B783" s="27"/>
      <c r="C783" s="27"/>
      <c r="D783" s="27"/>
      <c r="E783" s="27"/>
      <c r="F783" s="27"/>
      <c r="G783" s="27"/>
      <c r="H783" s="27"/>
      <c r="I783" s="27"/>
      <c r="J783" s="27"/>
      <c r="K783" s="27"/>
      <c r="L783" s="27"/>
      <c r="M783" s="27"/>
      <c r="N783" s="27"/>
      <c r="O783" s="27"/>
      <c r="P783" s="27"/>
      <c r="Q783" s="27"/>
      <c r="R783" s="80"/>
      <c r="S783" s="27"/>
      <c r="T783" s="27"/>
      <c r="U783" s="27"/>
      <c r="V783" s="27"/>
      <c r="W783" s="27"/>
      <c r="X783" s="27"/>
      <c r="Y783" s="27"/>
      <c r="Z783" s="27"/>
      <c r="AA783" s="27"/>
      <c r="AB783" s="27"/>
      <c r="AC783" s="27"/>
      <c r="AD783" s="27"/>
      <c r="AE783" s="27"/>
      <c r="AF783" s="27"/>
      <c r="AG783" s="27"/>
      <c r="AH783" s="27"/>
      <c r="AI783" s="27"/>
      <c r="AJ783" s="27"/>
      <c r="AK783" s="27"/>
      <c r="AL783" s="27"/>
    </row>
    <row r="784" spans="1:38">
      <c r="A784" s="27"/>
      <c r="B784" s="27"/>
      <c r="C784" s="27"/>
      <c r="D784" s="27"/>
      <c r="E784" s="27"/>
      <c r="F784" s="27"/>
      <c r="G784" s="27"/>
      <c r="H784" s="27"/>
      <c r="I784" s="27"/>
      <c r="J784" s="27"/>
      <c r="K784" s="27"/>
      <c r="L784" s="27"/>
      <c r="M784" s="27"/>
      <c r="N784" s="27"/>
      <c r="O784" s="27"/>
      <c r="P784" s="27"/>
      <c r="Q784" s="27"/>
      <c r="R784" s="80"/>
      <c r="S784" s="27"/>
      <c r="T784" s="27"/>
      <c r="U784" s="27"/>
      <c r="V784" s="27"/>
      <c r="W784" s="27"/>
      <c r="X784" s="27"/>
      <c r="Y784" s="27"/>
      <c r="Z784" s="27"/>
      <c r="AA784" s="27"/>
      <c r="AB784" s="27"/>
      <c r="AC784" s="27"/>
      <c r="AD784" s="27"/>
      <c r="AE784" s="27"/>
      <c r="AF784" s="27"/>
      <c r="AG784" s="27"/>
      <c r="AH784" s="27"/>
      <c r="AI784" s="27"/>
      <c r="AJ784" s="27"/>
      <c r="AK784" s="27"/>
      <c r="AL784" s="27"/>
    </row>
    <row r="785" spans="1:38">
      <c r="A785" s="27"/>
      <c r="B785" s="27"/>
      <c r="C785" s="27"/>
      <c r="D785" s="27"/>
      <c r="E785" s="27"/>
      <c r="F785" s="27"/>
      <c r="G785" s="27"/>
      <c r="H785" s="27"/>
      <c r="I785" s="27"/>
      <c r="J785" s="27"/>
      <c r="K785" s="27"/>
      <c r="L785" s="27"/>
      <c r="M785" s="27"/>
      <c r="N785" s="27"/>
      <c r="O785" s="27"/>
      <c r="P785" s="27"/>
      <c r="Q785" s="27"/>
      <c r="R785" s="80"/>
      <c r="S785" s="27"/>
      <c r="T785" s="27"/>
      <c r="U785" s="27"/>
      <c r="V785" s="27"/>
      <c r="W785" s="27"/>
      <c r="X785" s="27"/>
      <c r="Y785" s="27"/>
      <c r="Z785" s="27"/>
      <c r="AA785" s="27"/>
      <c r="AB785" s="27"/>
      <c r="AC785" s="27"/>
      <c r="AD785" s="27"/>
      <c r="AE785" s="27"/>
      <c r="AF785" s="27"/>
      <c r="AG785" s="27"/>
      <c r="AH785" s="27"/>
      <c r="AI785" s="27"/>
      <c r="AJ785" s="27"/>
      <c r="AK785" s="27"/>
      <c r="AL785" s="27"/>
    </row>
    <row r="786" spans="1:38">
      <c r="A786" s="27"/>
      <c r="B786" s="27"/>
      <c r="C786" s="27"/>
      <c r="D786" s="27"/>
      <c r="E786" s="27"/>
      <c r="F786" s="27"/>
      <c r="G786" s="27"/>
      <c r="H786" s="27"/>
      <c r="I786" s="27"/>
      <c r="J786" s="27"/>
      <c r="K786" s="27"/>
      <c r="L786" s="27"/>
      <c r="M786" s="27"/>
      <c r="N786" s="27"/>
      <c r="O786" s="27"/>
      <c r="P786" s="27"/>
      <c r="Q786" s="27"/>
      <c r="R786" s="80"/>
      <c r="S786" s="27"/>
      <c r="T786" s="27"/>
      <c r="U786" s="27"/>
      <c r="V786" s="27"/>
      <c r="W786" s="27"/>
      <c r="X786" s="27"/>
      <c r="Y786" s="27"/>
      <c r="Z786" s="27"/>
      <c r="AA786" s="27"/>
      <c r="AB786" s="27"/>
      <c r="AC786" s="27"/>
      <c r="AD786" s="27"/>
      <c r="AE786" s="27"/>
      <c r="AF786" s="27"/>
      <c r="AG786" s="27"/>
      <c r="AH786" s="27"/>
      <c r="AI786" s="27"/>
      <c r="AJ786" s="27"/>
      <c r="AK786" s="27"/>
      <c r="AL786" s="27"/>
    </row>
    <row r="787" spans="1:38">
      <c r="A787" s="27"/>
      <c r="B787" s="27"/>
      <c r="C787" s="27"/>
      <c r="D787" s="27"/>
      <c r="E787" s="27"/>
      <c r="F787" s="27"/>
      <c r="G787" s="27"/>
      <c r="H787" s="27"/>
      <c r="I787" s="27"/>
      <c r="J787" s="27"/>
      <c r="K787" s="27"/>
      <c r="L787" s="27"/>
      <c r="M787" s="27"/>
      <c r="N787" s="27"/>
      <c r="O787" s="27"/>
      <c r="P787" s="27"/>
      <c r="Q787" s="27"/>
      <c r="R787" s="80"/>
      <c r="S787" s="27"/>
      <c r="T787" s="27"/>
      <c r="U787" s="27"/>
      <c r="V787" s="27"/>
      <c r="W787" s="27"/>
      <c r="X787" s="27"/>
      <c r="Y787" s="27"/>
      <c r="Z787" s="27"/>
      <c r="AA787" s="27"/>
      <c r="AB787" s="27"/>
      <c r="AC787" s="27"/>
      <c r="AD787" s="27"/>
      <c r="AE787" s="27"/>
      <c r="AF787" s="27"/>
      <c r="AG787" s="27"/>
      <c r="AH787" s="27"/>
      <c r="AI787" s="27"/>
      <c r="AJ787" s="27"/>
      <c r="AK787" s="27"/>
      <c r="AL787" s="27"/>
    </row>
    <row r="788" spans="1:38">
      <c r="A788" s="27"/>
      <c r="B788" s="27"/>
      <c r="C788" s="27"/>
      <c r="D788" s="27"/>
      <c r="E788" s="27"/>
      <c r="F788" s="27"/>
      <c r="G788" s="27"/>
      <c r="H788" s="27"/>
      <c r="I788" s="27"/>
      <c r="J788" s="27"/>
      <c r="K788" s="27"/>
      <c r="L788" s="27"/>
      <c r="M788" s="27"/>
      <c r="N788" s="27"/>
      <c r="O788" s="27"/>
      <c r="P788" s="27"/>
      <c r="Q788" s="27"/>
      <c r="R788" s="80"/>
      <c r="S788" s="27"/>
      <c r="T788" s="27"/>
      <c r="U788" s="27"/>
      <c r="V788" s="27"/>
      <c r="W788" s="27"/>
      <c r="X788" s="27"/>
      <c r="Y788" s="27"/>
      <c r="Z788" s="27"/>
      <c r="AA788" s="27"/>
      <c r="AB788" s="27"/>
      <c r="AC788" s="27"/>
      <c r="AD788" s="27"/>
      <c r="AE788" s="27"/>
      <c r="AF788" s="27"/>
      <c r="AG788" s="27"/>
      <c r="AH788" s="27"/>
      <c r="AI788" s="27"/>
      <c r="AJ788" s="27"/>
      <c r="AK788" s="27"/>
      <c r="AL788" s="27"/>
    </row>
    <row r="789" spans="1:38">
      <c r="A789" s="27"/>
      <c r="B789" s="27"/>
      <c r="C789" s="27"/>
      <c r="D789" s="27"/>
      <c r="E789" s="27"/>
      <c r="F789" s="27"/>
      <c r="G789" s="27"/>
      <c r="H789" s="27"/>
      <c r="I789" s="27"/>
      <c r="J789" s="27"/>
      <c r="K789" s="27"/>
      <c r="L789" s="27"/>
      <c r="M789" s="27"/>
      <c r="N789" s="27"/>
      <c r="O789" s="27"/>
      <c r="P789" s="27"/>
      <c r="Q789" s="27"/>
      <c r="R789" s="80"/>
      <c r="S789" s="27"/>
      <c r="T789" s="27"/>
      <c r="U789" s="27"/>
      <c r="V789" s="27"/>
      <c r="W789" s="27"/>
      <c r="X789" s="27"/>
      <c r="Y789" s="27"/>
      <c r="Z789" s="27"/>
      <c r="AA789" s="27"/>
      <c r="AB789" s="27"/>
      <c r="AC789" s="27"/>
      <c r="AD789" s="27"/>
      <c r="AE789" s="27"/>
      <c r="AF789" s="27"/>
      <c r="AG789" s="27"/>
      <c r="AH789" s="27"/>
      <c r="AI789" s="27"/>
      <c r="AJ789" s="27"/>
      <c r="AK789" s="27"/>
      <c r="AL789" s="27"/>
    </row>
    <row r="790" spans="1:38">
      <c r="A790" s="27"/>
      <c r="B790" s="27"/>
      <c r="C790" s="27"/>
      <c r="D790" s="27"/>
      <c r="E790" s="27"/>
      <c r="F790" s="27"/>
      <c r="G790" s="27"/>
      <c r="H790" s="27"/>
      <c r="I790" s="27"/>
      <c r="J790" s="27"/>
      <c r="K790" s="27"/>
      <c r="L790" s="27"/>
      <c r="M790" s="27"/>
      <c r="N790" s="27"/>
      <c r="O790" s="27"/>
      <c r="P790" s="27"/>
      <c r="Q790" s="27"/>
      <c r="R790" s="80"/>
      <c r="S790" s="27"/>
      <c r="T790" s="27"/>
      <c r="U790" s="27"/>
      <c r="V790" s="27"/>
      <c r="W790" s="27"/>
      <c r="X790" s="27"/>
      <c r="Y790" s="27"/>
      <c r="Z790" s="27"/>
      <c r="AA790" s="27"/>
      <c r="AB790" s="27"/>
      <c r="AC790" s="27"/>
      <c r="AD790" s="27"/>
      <c r="AE790" s="27"/>
      <c r="AF790" s="27"/>
      <c r="AG790" s="27"/>
      <c r="AH790" s="27"/>
      <c r="AI790" s="27"/>
      <c r="AJ790" s="27"/>
      <c r="AK790" s="27"/>
      <c r="AL790" s="27"/>
    </row>
    <row r="791" spans="1:38">
      <c r="A791" s="27"/>
      <c r="B791" s="27"/>
      <c r="C791" s="27"/>
      <c r="D791" s="27"/>
      <c r="E791" s="27"/>
      <c r="F791" s="27"/>
      <c r="G791" s="27"/>
      <c r="H791" s="27"/>
      <c r="I791" s="27"/>
      <c r="J791" s="27"/>
      <c r="K791" s="27"/>
      <c r="L791" s="27"/>
      <c r="M791" s="27"/>
      <c r="N791" s="27"/>
      <c r="O791" s="27"/>
      <c r="P791" s="27"/>
      <c r="Q791" s="27"/>
      <c r="R791" s="80"/>
      <c r="S791" s="27"/>
      <c r="T791" s="27"/>
      <c r="U791" s="27"/>
      <c r="V791" s="27"/>
      <c r="W791" s="27"/>
      <c r="X791" s="27"/>
      <c r="Y791" s="27"/>
      <c r="Z791" s="27"/>
      <c r="AA791" s="27"/>
      <c r="AB791" s="27"/>
      <c r="AC791" s="27"/>
      <c r="AD791" s="27"/>
      <c r="AE791" s="27"/>
      <c r="AF791" s="27"/>
      <c r="AG791" s="27"/>
      <c r="AH791" s="27"/>
      <c r="AI791" s="27"/>
      <c r="AJ791" s="27"/>
      <c r="AK791" s="27"/>
      <c r="AL791" s="27"/>
    </row>
    <row r="792" spans="1:38">
      <c r="A792" s="27"/>
      <c r="B792" s="27"/>
      <c r="C792" s="27"/>
      <c r="D792" s="27"/>
      <c r="E792" s="27"/>
      <c r="F792" s="27"/>
      <c r="G792" s="27"/>
      <c r="H792" s="27"/>
      <c r="I792" s="27"/>
      <c r="J792" s="27"/>
      <c r="K792" s="27"/>
      <c r="L792" s="27"/>
      <c r="M792" s="27"/>
      <c r="N792" s="27"/>
      <c r="O792" s="27"/>
      <c r="P792" s="27"/>
      <c r="Q792" s="27"/>
      <c r="R792" s="80"/>
      <c r="S792" s="27"/>
      <c r="T792" s="27"/>
      <c r="U792" s="27"/>
      <c r="V792" s="27"/>
      <c r="W792" s="27"/>
      <c r="X792" s="27"/>
      <c r="Y792" s="27"/>
      <c r="Z792" s="27"/>
      <c r="AA792" s="27"/>
      <c r="AB792" s="27"/>
      <c r="AC792" s="27"/>
      <c r="AD792" s="27"/>
      <c r="AE792" s="27"/>
      <c r="AF792" s="27"/>
      <c r="AG792" s="27"/>
      <c r="AH792" s="27"/>
      <c r="AI792" s="27"/>
      <c r="AJ792" s="27"/>
      <c r="AK792" s="27"/>
      <c r="AL792" s="27"/>
    </row>
    <row r="793" spans="1:38">
      <c r="A793" s="27"/>
      <c r="B793" s="27"/>
      <c r="C793" s="27"/>
      <c r="D793" s="27"/>
      <c r="E793" s="27"/>
      <c r="F793" s="27"/>
      <c r="G793" s="27"/>
      <c r="H793" s="27"/>
      <c r="I793" s="27"/>
      <c r="J793" s="27"/>
      <c r="K793" s="27"/>
      <c r="L793" s="27"/>
      <c r="M793" s="27"/>
      <c r="N793" s="27"/>
      <c r="O793" s="27"/>
      <c r="P793" s="27"/>
      <c r="Q793" s="27"/>
      <c r="R793" s="80"/>
      <c r="S793" s="27"/>
      <c r="T793" s="27"/>
      <c r="U793" s="27"/>
      <c r="V793" s="27"/>
      <c r="W793" s="27"/>
      <c r="X793" s="27"/>
      <c r="Y793" s="27"/>
      <c r="Z793" s="27"/>
      <c r="AA793" s="27"/>
      <c r="AB793" s="27"/>
      <c r="AC793" s="27"/>
      <c r="AD793" s="27"/>
      <c r="AE793" s="27"/>
      <c r="AF793" s="27"/>
      <c r="AG793" s="27"/>
      <c r="AH793" s="27"/>
      <c r="AI793" s="27"/>
      <c r="AJ793" s="27"/>
      <c r="AK793" s="27"/>
      <c r="AL793" s="27"/>
    </row>
    <row r="794" spans="1:38">
      <c r="A794" s="27"/>
      <c r="B794" s="27"/>
      <c r="C794" s="27"/>
      <c r="D794" s="27"/>
      <c r="E794" s="27"/>
      <c r="F794" s="27"/>
      <c r="G794" s="27"/>
      <c r="H794" s="27"/>
      <c r="I794" s="27"/>
      <c r="J794" s="27"/>
      <c r="K794" s="27"/>
      <c r="L794" s="27"/>
      <c r="M794" s="27"/>
      <c r="N794" s="27"/>
      <c r="O794" s="27"/>
      <c r="P794" s="27"/>
      <c r="Q794" s="27"/>
      <c r="R794" s="80"/>
      <c r="S794" s="27"/>
      <c r="T794" s="27"/>
      <c r="U794" s="27"/>
      <c r="V794" s="27"/>
      <c r="W794" s="27"/>
      <c r="X794" s="27"/>
      <c r="Y794" s="27"/>
      <c r="Z794" s="27"/>
      <c r="AA794" s="27"/>
      <c r="AB794" s="27"/>
      <c r="AC794" s="27"/>
      <c r="AD794" s="27"/>
      <c r="AE794" s="27"/>
      <c r="AF794" s="27"/>
      <c r="AG794" s="27"/>
      <c r="AH794" s="27"/>
      <c r="AI794" s="27"/>
      <c r="AJ794" s="27"/>
      <c r="AK794" s="27"/>
      <c r="AL794" s="27"/>
    </row>
    <row r="795" spans="1:38">
      <c r="A795" s="27"/>
      <c r="B795" s="27"/>
      <c r="C795" s="27"/>
      <c r="D795" s="27"/>
      <c r="E795" s="27"/>
      <c r="F795" s="27"/>
      <c r="G795" s="27"/>
      <c r="H795" s="27"/>
      <c r="I795" s="27"/>
      <c r="J795" s="27"/>
      <c r="K795" s="27"/>
      <c r="L795" s="27"/>
      <c r="M795" s="27"/>
      <c r="N795" s="27"/>
      <c r="O795" s="27"/>
      <c r="P795" s="27"/>
      <c r="Q795" s="27"/>
      <c r="R795" s="80"/>
      <c r="S795" s="27"/>
      <c r="T795" s="27"/>
      <c r="U795" s="27"/>
      <c r="V795" s="27"/>
      <c r="W795" s="27"/>
      <c r="X795" s="27"/>
      <c r="Y795" s="27"/>
      <c r="Z795" s="27"/>
      <c r="AA795" s="27"/>
      <c r="AB795" s="27"/>
      <c r="AC795" s="27"/>
      <c r="AD795" s="27"/>
      <c r="AE795" s="27"/>
      <c r="AF795" s="27"/>
      <c r="AG795" s="27"/>
      <c r="AH795" s="27"/>
      <c r="AI795" s="27"/>
      <c r="AJ795" s="27"/>
      <c r="AK795" s="27"/>
      <c r="AL795" s="27"/>
    </row>
    <row r="796" spans="1:38">
      <c r="A796" s="27"/>
      <c r="B796" s="27"/>
      <c r="C796" s="27"/>
      <c r="D796" s="27"/>
      <c r="E796" s="27"/>
      <c r="F796" s="27"/>
      <c r="G796" s="27"/>
      <c r="H796" s="27"/>
      <c r="I796" s="27"/>
      <c r="J796" s="27"/>
      <c r="K796" s="27"/>
      <c r="L796" s="27"/>
      <c r="M796" s="27"/>
      <c r="N796" s="27"/>
      <c r="O796" s="27"/>
      <c r="P796" s="27"/>
      <c r="Q796" s="27"/>
      <c r="R796" s="80"/>
      <c r="S796" s="27"/>
      <c r="T796" s="27"/>
      <c r="U796" s="27"/>
      <c r="V796" s="27"/>
      <c r="W796" s="27"/>
      <c r="X796" s="27"/>
      <c r="Y796" s="27"/>
      <c r="Z796" s="27"/>
      <c r="AA796" s="27"/>
      <c r="AB796" s="27"/>
      <c r="AC796" s="27"/>
      <c r="AD796" s="27"/>
      <c r="AE796" s="27"/>
      <c r="AF796" s="27"/>
      <c r="AG796" s="27"/>
      <c r="AH796" s="27"/>
      <c r="AI796" s="27"/>
      <c r="AJ796" s="27"/>
      <c r="AK796" s="27"/>
      <c r="AL796" s="27"/>
    </row>
    <row r="797" spans="1:38">
      <c r="A797" s="27"/>
      <c r="B797" s="27"/>
      <c r="C797" s="27"/>
      <c r="D797" s="27"/>
      <c r="E797" s="27"/>
      <c r="F797" s="27"/>
      <c r="G797" s="27"/>
      <c r="H797" s="27"/>
      <c r="I797" s="27"/>
      <c r="J797" s="27"/>
      <c r="K797" s="27"/>
      <c r="L797" s="27"/>
      <c r="M797" s="27"/>
      <c r="N797" s="27"/>
      <c r="O797" s="27"/>
      <c r="P797" s="27"/>
      <c r="Q797" s="27"/>
      <c r="R797" s="80"/>
      <c r="S797" s="27"/>
      <c r="T797" s="27"/>
      <c r="U797" s="27"/>
      <c r="V797" s="27"/>
      <c r="W797" s="27"/>
      <c r="X797" s="27"/>
      <c r="Y797" s="27"/>
      <c r="Z797" s="27"/>
      <c r="AA797" s="27"/>
      <c r="AB797" s="27"/>
      <c r="AC797" s="27"/>
      <c r="AD797" s="27"/>
      <c r="AE797" s="27"/>
      <c r="AF797" s="27"/>
      <c r="AG797" s="27"/>
      <c r="AH797" s="27"/>
      <c r="AI797" s="27"/>
      <c r="AJ797" s="27"/>
      <c r="AK797" s="27"/>
      <c r="AL797" s="27"/>
    </row>
    <row r="798" spans="1:38">
      <c r="A798" s="27"/>
      <c r="B798" s="27"/>
      <c r="C798" s="27"/>
      <c r="D798" s="27"/>
      <c r="E798" s="27"/>
      <c r="F798" s="27"/>
      <c r="G798" s="27"/>
      <c r="H798" s="27"/>
      <c r="I798" s="27"/>
      <c r="J798" s="27"/>
      <c r="K798" s="27"/>
      <c r="L798" s="27"/>
      <c r="M798" s="27"/>
      <c r="N798" s="27"/>
      <c r="O798" s="27"/>
      <c r="P798" s="27"/>
      <c r="Q798" s="27"/>
      <c r="R798" s="80"/>
      <c r="S798" s="27"/>
      <c r="T798" s="27"/>
      <c r="U798" s="27"/>
      <c r="V798" s="27"/>
      <c r="W798" s="27"/>
      <c r="X798" s="27"/>
      <c r="Y798" s="27"/>
      <c r="Z798" s="27"/>
      <c r="AA798" s="27"/>
      <c r="AB798" s="27"/>
      <c r="AC798" s="27"/>
      <c r="AD798" s="27"/>
      <c r="AE798" s="27"/>
      <c r="AF798" s="27"/>
      <c r="AG798" s="27"/>
      <c r="AH798" s="27"/>
      <c r="AI798" s="27"/>
      <c r="AJ798" s="27"/>
      <c r="AK798" s="27"/>
      <c r="AL798" s="27"/>
    </row>
    <row r="799" spans="1:38">
      <c r="A799" s="27"/>
      <c r="B799" s="27"/>
      <c r="C799" s="27"/>
      <c r="D799" s="27"/>
      <c r="E799" s="27"/>
      <c r="F799" s="27"/>
      <c r="G799" s="27"/>
      <c r="H799" s="27"/>
      <c r="I799" s="27"/>
      <c r="J799" s="27"/>
      <c r="K799" s="27"/>
      <c r="L799" s="27"/>
      <c r="M799" s="27"/>
      <c r="N799" s="27"/>
      <c r="O799" s="27"/>
      <c r="P799" s="27"/>
      <c r="Q799" s="27"/>
      <c r="R799" s="80"/>
      <c r="S799" s="27"/>
      <c r="T799" s="27"/>
      <c r="U799" s="27"/>
      <c r="V799" s="27"/>
      <c r="W799" s="27"/>
      <c r="X799" s="27"/>
      <c r="Y799" s="27"/>
      <c r="Z799" s="27"/>
      <c r="AA799" s="27"/>
      <c r="AB799" s="27"/>
      <c r="AC799" s="27"/>
      <c r="AD799" s="27"/>
      <c r="AE799" s="27"/>
      <c r="AF799" s="27"/>
      <c r="AG799" s="27"/>
      <c r="AH799" s="27"/>
      <c r="AI799" s="27"/>
      <c r="AJ799" s="27"/>
      <c r="AK799" s="27"/>
      <c r="AL799" s="27"/>
    </row>
    <row r="800" spans="1:38">
      <c r="A800" s="27"/>
      <c r="B800" s="27"/>
      <c r="C800" s="27"/>
      <c r="D800" s="27"/>
      <c r="E800" s="27"/>
      <c r="F800" s="27"/>
      <c r="G800" s="27"/>
      <c r="H800" s="27"/>
      <c r="I800" s="27"/>
      <c r="J800" s="27"/>
      <c r="K800" s="27"/>
      <c r="L800" s="27"/>
      <c r="M800" s="27"/>
      <c r="N800" s="27"/>
      <c r="O800" s="27"/>
      <c r="P800" s="27"/>
      <c r="Q800" s="27"/>
      <c r="R800" s="80"/>
      <c r="S800" s="27"/>
      <c r="T800" s="27"/>
      <c r="U800" s="27"/>
      <c r="V800" s="27"/>
      <c r="W800" s="27"/>
      <c r="X800" s="27"/>
      <c r="Y800" s="27"/>
      <c r="Z800" s="27"/>
      <c r="AA800" s="27"/>
      <c r="AB800" s="27"/>
      <c r="AC800" s="27"/>
      <c r="AD800" s="27"/>
      <c r="AE800" s="27"/>
      <c r="AF800" s="27"/>
      <c r="AG800" s="27"/>
      <c r="AH800" s="27"/>
      <c r="AI800" s="27"/>
      <c r="AJ800" s="27"/>
      <c r="AK800" s="27"/>
      <c r="AL800" s="27"/>
    </row>
    <row r="801" spans="1:38">
      <c r="A801" s="27"/>
      <c r="B801" s="27"/>
      <c r="C801" s="27"/>
      <c r="D801" s="27"/>
      <c r="E801" s="27"/>
      <c r="F801" s="27"/>
      <c r="G801" s="27"/>
      <c r="H801" s="27"/>
      <c r="I801" s="27"/>
      <c r="J801" s="27"/>
      <c r="K801" s="27"/>
      <c r="L801" s="27"/>
      <c r="M801" s="27"/>
      <c r="N801" s="27"/>
      <c r="O801" s="27"/>
      <c r="P801" s="27"/>
      <c r="Q801" s="27"/>
      <c r="R801" s="80"/>
      <c r="S801" s="27"/>
      <c r="T801" s="27"/>
      <c r="U801" s="27"/>
      <c r="V801" s="27"/>
      <c r="W801" s="27"/>
      <c r="X801" s="27"/>
      <c r="Y801" s="27"/>
      <c r="Z801" s="27"/>
      <c r="AA801" s="27"/>
      <c r="AB801" s="27"/>
      <c r="AC801" s="27"/>
      <c r="AD801" s="27"/>
      <c r="AE801" s="27"/>
      <c r="AF801" s="27"/>
      <c r="AG801" s="27"/>
      <c r="AH801" s="27"/>
      <c r="AI801" s="27"/>
      <c r="AJ801" s="27"/>
      <c r="AK801" s="27"/>
      <c r="AL801" s="27"/>
    </row>
    <row r="802" spans="1:38">
      <c r="A802" s="27"/>
      <c r="B802" s="27"/>
      <c r="C802" s="27"/>
      <c r="D802" s="27"/>
      <c r="E802" s="27"/>
      <c r="F802" s="27"/>
      <c r="G802" s="27"/>
      <c r="H802" s="27"/>
      <c r="I802" s="27"/>
      <c r="J802" s="27"/>
      <c r="K802" s="27"/>
      <c r="L802" s="27"/>
      <c r="M802" s="27"/>
      <c r="N802" s="27"/>
      <c r="O802" s="27"/>
      <c r="P802" s="27"/>
      <c r="Q802" s="27"/>
      <c r="R802" s="80"/>
      <c r="S802" s="27"/>
      <c r="T802" s="27"/>
      <c r="U802" s="27"/>
      <c r="V802" s="27"/>
      <c r="W802" s="27"/>
      <c r="X802" s="27"/>
      <c r="Y802" s="27"/>
      <c r="Z802" s="27"/>
      <c r="AA802" s="27"/>
      <c r="AB802" s="27"/>
      <c r="AC802" s="27"/>
      <c r="AD802" s="27"/>
      <c r="AE802" s="27"/>
      <c r="AF802" s="27"/>
      <c r="AG802" s="27"/>
      <c r="AH802" s="27"/>
      <c r="AI802" s="27"/>
      <c r="AJ802" s="27"/>
      <c r="AK802" s="27"/>
      <c r="AL802" s="27"/>
    </row>
    <row r="803" spans="1:38">
      <c r="A803" s="27"/>
      <c r="B803" s="27"/>
      <c r="C803" s="27"/>
      <c r="D803" s="27"/>
      <c r="E803" s="27"/>
      <c r="F803" s="27"/>
      <c r="G803" s="27"/>
      <c r="H803" s="27"/>
      <c r="I803" s="27"/>
      <c r="J803" s="27"/>
      <c r="K803" s="27"/>
      <c r="L803" s="27"/>
      <c r="M803" s="27"/>
      <c r="N803" s="27"/>
      <c r="O803" s="27"/>
      <c r="P803" s="27"/>
      <c r="Q803" s="27"/>
      <c r="R803" s="80"/>
      <c r="S803" s="27"/>
      <c r="T803" s="27"/>
      <c r="U803" s="27"/>
      <c r="V803" s="27"/>
      <c r="W803" s="27"/>
      <c r="X803" s="27"/>
      <c r="Y803" s="27"/>
      <c r="Z803" s="27"/>
      <c r="AA803" s="27"/>
      <c r="AB803" s="27"/>
      <c r="AC803" s="27"/>
      <c r="AD803" s="27"/>
      <c r="AE803" s="27"/>
      <c r="AF803" s="27"/>
      <c r="AG803" s="27"/>
      <c r="AH803" s="27"/>
      <c r="AI803" s="27"/>
      <c r="AJ803" s="27"/>
      <c r="AK803" s="27"/>
      <c r="AL803" s="27"/>
    </row>
    <row r="804" spans="1:38">
      <c r="A804" s="27"/>
      <c r="B804" s="27"/>
      <c r="C804" s="27"/>
      <c r="D804" s="27"/>
      <c r="E804" s="27"/>
      <c r="F804" s="27"/>
      <c r="G804" s="27"/>
      <c r="H804" s="27"/>
      <c r="I804" s="27"/>
      <c r="J804" s="27"/>
      <c r="K804" s="27"/>
      <c r="L804" s="27"/>
      <c r="M804" s="27"/>
      <c r="N804" s="27"/>
      <c r="O804" s="27"/>
      <c r="P804" s="27"/>
      <c r="Q804" s="27"/>
      <c r="R804" s="80"/>
      <c r="S804" s="27"/>
      <c r="T804" s="27"/>
      <c r="U804" s="27"/>
      <c r="V804" s="27"/>
      <c r="W804" s="27"/>
      <c r="X804" s="27"/>
      <c r="Y804" s="27"/>
      <c r="Z804" s="27"/>
      <c r="AA804" s="27"/>
      <c r="AB804" s="27"/>
      <c r="AC804" s="27"/>
      <c r="AD804" s="27"/>
      <c r="AE804" s="27"/>
      <c r="AF804" s="27"/>
      <c r="AG804" s="27"/>
      <c r="AH804" s="27"/>
      <c r="AI804" s="27"/>
      <c r="AJ804" s="27"/>
      <c r="AK804" s="27"/>
      <c r="AL804" s="27"/>
    </row>
    <row r="805" spans="1:38">
      <c r="A805" s="27"/>
      <c r="B805" s="27"/>
      <c r="C805" s="27"/>
      <c r="D805" s="27"/>
      <c r="E805" s="27"/>
      <c r="F805" s="27"/>
      <c r="G805" s="27"/>
      <c r="H805" s="27"/>
      <c r="I805" s="27"/>
      <c r="J805" s="27"/>
      <c r="K805" s="27"/>
      <c r="L805" s="27"/>
      <c r="M805" s="27"/>
      <c r="N805" s="27"/>
      <c r="O805" s="27"/>
      <c r="P805" s="27"/>
      <c r="Q805" s="27"/>
      <c r="R805" s="80"/>
      <c r="S805" s="27"/>
      <c r="T805" s="27"/>
      <c r="U805" s="27"/>
      <c r="V805" s="27"/>
      <c r="W805" s="27"/>
      <c r="X805" s="27"/>
      <c r="Y805" s="27"/>
      <c r="Z805" s="27"/>
      <c r="AA805" s="27"/>
      <c r="AB805" s="27"/>
      <c r="AC805" s="27"/>
      <c r="AD805" s="27"/>
      <c r="AE805" s="27"/>
      <c r="AF805" s="27"/>
      <c r="AG805" s="27"/>
      <c r="AH805" s="27"/>
      <c r="AI805" s="27"/>
      <c r="AJ805" s="27"/>
      <c r="AK805" s="27"/>
      <c r="AL805" s="27"/>
    </row>
    <row r="806" spans="1:38">
      <c r="A806" s="27"/>
      <c r="B806" s="27"/>
      <c r="C806" s="27"/>
      <c r="D806" s="27"/>
      <c r="E806" s="27"/>
      <c r="F806" s="27"/>
      <c r="G806" s="27"/>
      <c r="H806" s="27"/>
      <c r="I806" s="27"/>
      <c r="J806" s="27"/>
      <c r="K806" s="27"/>
      <c r="L806" s="27"/>
      <c r="M806" s="27"/>
      <c r="N806" s="27"/>
      <c r="O806" s="27"/>
      <c r="P806" s="27"/>
      <c r="Q806" s="27"/>
      <c r="R806" s="80"/>
      <c r="S806" s="27"/>
      <c r="T806" s="27"/>
      <c r="U806" s="27"/>
      <c r="V806" s="27"/>
      <c r="W806" s="27"/>
      <c r="X806" s="27"/>
      <c r="Y806" s="27"/>
      <c r="Z806" s="27"/>
      <c r="AA806" s="27"/>
      <c r="AB806" s="27"/>
      <c r="AC806" s="27"/>
      <c r="AD806" s="27"/>
      <c r="AE806" s="27"/>
      <c r="AF806" s="27"/>
      <c r="AG806" s="27"/>
      <c r="AH806" s="27"/>
      <c r="AI806" s="27"/>
      <c r="AJ806" s="27"/>
      <c r="AK806" s="27"/>
      <c r="AL806" s="27"/>
    </row>
    <row r="807" spans="1:38">
      <c r="A807" s="27"/>
      <c r="B807" s="27"/>
      <c r="C807" s="27"/>
      <c r="D807" s="27"/>
      <c r="E807" s="27"/>
      <c r="F807" s="27"/>
      <c r="G807" s="27"/>
      <c r="H807" s="27"/>
      <c r="I807" s="27"/>
      <c r="J807" s="27"/>
      <c r="K807" s="27"/>
      <c r="L807" s="27"/>
      <c r="M807" s="27"/>
      <c r="N807" s="27"/>
      <c r="O807" s="27"/>
      <c r="P807" s="27"/>
      <c r="Q807" s="27"/>
      <c r="R807" s="80"/>
      <c r="S807" s="27"/>
      <c r="T807" s="27"/>
      <c r="U807" s="27"/>
      <c r="V807" s="27"/>
      <c r="W807" s="27"/>
      <c r="X807" s="27"/>
      <c r="Y807" s="27"/>
      <c r="Z807" s="27"/>
      <c r="AA807" s="27"/>
      <c r="AB807" s="27"/>
      <c r="AC807" s="27"/>
      <c r="AD807" s="27"/>
      <c r="AE807" s="27"/>
      <c r="AF807" s="27"/>
      <c r="AG807" s="27"/>
      <c r="AH807" s="27"/>
      <c r="AI807" s="27"/>
      <c r="AJ807" s="27"/>
      <c r="AK807" s="27"/>
      <c r="AL807" s="27"/>
    </row>
    <row r="808" spans="1:38">
      <c r="A808" s="27"/>
      <c r="B808" s="27"/>
      <c r="C808" s="27"/>
      <c r="D808" s="27"/>
      <c r="E808" s="27"/>
      <c r="F808" s="27"/>
      <c r="G808" s="27"/>
      <c r="H808" s="27"/>
      <c r="I808" s="27"/>
      <c r="J808" s="27"/>
      <c r="K808" s="27"/>
      <c r="L808" s="27"/>
      <c r="M808" s="27"/>
      <c r="N808" s="27"/>
      <c r="O808" s="27"/>
      <c r="P808" s="27"/>
      <c r="Q808" s="27"/>
      <c r="R808" s="80"/>
      <c r="S808" s="27"/>
      <c r="T808" s="27"/>
      <c r="U808" s="27"/>
      <c r="V808" s="27"/>
      <c r="W808" s="27"/>
      <c r="X808" s="27"/>
      <c r="Y808" s="27"/>
      <c r="Z808" s="27"/>
      <c r="AA808" s="27"/>
      <c r="AB808" s="27"/>
      <c r="AC808" s="27"/>
      <c r="AD808" s="27"/>
      <c r="AE808" s="27"/>
      <c r="AF808" s="27"/>
      <c r="AG808" s="27"/>
      <c r="AH808" s="27"/>
      <c r="AI808" s="27"/>
      <c r="AJ808" s="27"/>
      <c r="AK808" s="27"/>
      <c r="AL808" s="27"/>
    </row>
    <row r="809" spans="1:38">
      <c r="A809" s="27"/>
      <c r="B809" s="27"/>
      <c r="C809" s="27"/>
      <c r="D809" s="27"/>
      <c r="E809" s="27"/>
      <c r="F809" s="27"/>
      <c r="G809" s="27"/>
      <c r="H809" s="27"/>
      <c r="I809" s="27"/>
      <c r="J809" s="27"/>
      <c r="K809" s="27"/>
      <c r="L809" s="27"/>
      <c r="M809" s="27"/>
      <c r="N809" s="27"/>
      <c r="O809" s="27"/>
      <c r="P809" s="27"/>
      <c r="Q809" s="27"/>
      <c r="R809" s="80"/>
      <c r="S809" s="27"/>
      <c r="T809" s="27"/>
      <c r="U809" s="27"/>
      <c r="V809" s="27"/>
      <c r="W809" s="27"/>
      <c r="X809" s="27"/>
      <c r="Y809" s="27"/>
      <c r="Z809" s="27"/>
      <c r="AA809" s="27"/>
      <c r="AB809" s="27"/>
      <c r="AC809" s="27"/>
      <c r="AD809" s="27"/>
      <c r="AE809" s="27"/>
      <c r="AF809" s="27"/>
      <c r="AG809" s="27"/>
      <c r="AH809" s="27"/>
      <c r="AI809" s="27"/>
      <c r="AJ809" s="27"/>
      <c r="AK809" s="27"/>
      <c r="AL809" s="27"/>
    </row>
    <row r="810" spans="1:38">
      <c r="A810" s="27"/>
      <c r="B810" s="27"/>
      <c r="C810" s="27"/>
      <c r="D810" s="27"/>
      <c r="E810" s="27"/>
      <c r="F810" s="27"/>
      <c r="G810" s="27"/>
      <c r="H810" s="27"/>
      <c r="I810" s="27"/>
      <c r="J810" s="27"/>
      <c r="K810" s="27"/>
      <c r="L810" s="27"/>
      <c r="M810" s="27"/>
      <c r="N810" s="27"/>
      <c r="O810" s="27"/>
      <c r="P810" s="27"/>
      <c r="Q810" s="27"/>
      <c r="R810" s="80"/>
      <c r="S810" s="27"/>
      <c r="T810" s="27"/>
      <c r="U810" s="27"/>
      <c r="V810" s="27"/>
      <c r="W810" s="27"/>
      <c r="X810" s="27"/>
      <c r="Y810" s="27"/>
      <c r="Z810" s="27"/>
      <c r="AA810" s="27"/>
      <c r="AB810" s="27"/>
      <c r="AC810" s="27"/>
      <c r="AD810" s="27"/>
      <c r="AE810" s="27"/>
      <c r="AF810" s="27"/>
      <c r="AG810" s="27"/>
      <c r="AH810" s="27"/>
      <c r="AI810" s="27"/>
      <c r="AJ810" s="27"/>
      <c r="AK810" s="27"/>
      <c r="AL810" s="27"/>
    </row>
    <row r="811" spans="1:38">
      <c r="A811" s="27"/>
      <c r="B811" s="27"/>
      <c r="C811" s="27"/>
      <c r="D811" s="27"/>
      <c r="E811" s="27"/>
      <c r="F811" s="27"/>
      <c r="G811" s="27"/>
      <c r="H811" s="27"/>
      <c r="I811" s="27"/>
      <c r="J811" s="27"/>
      <c r="K811" s="27"/>
      <c r="L811" s="27"/>
      <c r="M811" s="27"/>
      <c r="N811" s="27"/>
      <c r="O811" s="27"/>
      <c r="P811" s="27"/>
      <c r="Q811" s="27"/>
      <c r="R811" s="80"/>
      <c r="S811" s="27"/>
      <c r="T811" s="27"/>
      <c r="U811" s="27"/>
      <c r="V811" s="27"/>
      <c r="W811" s="27"/>
      <c r="X811" s="27"/>
      <c r="Y811" s="27"/>
      <c r="Z811" s="27"/>
      <c r="AA811" s="27"/>
      <c r="AB811" s="27"/>
      <c r="AC811" s="27"/>
      <c r="AD811" s="27"/>
      <c r="AE811" s="27"/>
      <c r="AF811" s="27"/>
      <c r="AG811" s="27"/>
      <c r="AH811" s="27"/>
      <c r="AI811" s="27"/>
      <c r="AJ811" s="27"/>
      <c r="AK811" s="27"/>
      <c r="AL811" s="27"/>
    </row>
    <row r="812" spans="1:38">
      <c r="A812" s="27"/>
      <c r="B812" s="27"/>
      <c r="C812" s="27"/>
      <c r="D812" s="27"/>
      <c r="E812" s="27"/>
      <c r="F812" s="27"/>
      <c r="G812" s="27"/>
      <c r="H812" s="27"/>
      <c r="I812" s="27"/>
      <c r="J812" s="27"/>
      <c r="K812" s="27"/>
      <c r="L812" s="27"/>
      <c r="M812" s="27"/>
      <c r="N812" s="27"/>
      <c r="O812" s="27"/>
      <c r="P812" s="27"/>
      <c r="Q812" s="27"/>
      <c r="R812" s="80"/>
      <c r="S812" s="27"/>
      <c r="T812" s="27"/>
      <c r="U812" s="27"/>
      <c r="V812" s="27"/>
      <c r="W812" s="27"/>
      <c r="X812" s="27"/>
      <c r="Y812" s="27"/>
      <c r="Z812" s="27"/>
      <c r="AA812" s="27"/>
      <c r="AB812" s="27"/>
      <c r="AC812" s="27"/>
      <c r="AD812" s="27"/>
      <c r="AE812" s="27"/>
      <c r="AF812" s="27"/>
      <c r="AG812" s="27"/>
      <c r="AH812" s="27"/>
      <c r="AI812" s="27"/>
      <c r="AJ812" s="27"/>
      <c r="AK812" s="27"/>
      <c r="AL812" s="27"/>
    </row>
    <row r="813" spans="1:38">
      <c r="A813" s="27"/>
      <c r="B813" s="27"/>
      <c r="C813" s="27"/>
      <c r="D813" s="27"/>
      <c r="E813" s="27"/>
      <c r="F813" s="27"/>
      <c r="G813" s="27"/>
      <c r="H813" s="27"/>
      <c r="I813" s="27"/>
      <c r="J813" s="27"/>
      <c r="K813" s="27"/>
      <c r="L813" s="27"/>
      <c r="M813" s="27"/>
      <c r="N813" s="27"/>
      <c r="O813" s="27"/>
      <c r="P813" s="27"/>
      <c r="Q813" s="27"/>
      <c r="R813" s="80"/>
      <c r="S813" s="27"/>
      <c r="T813" s="27"/>
      <c r="U813" s="27"/>
      <c r="V813" s="27"/>
      <c r="W813" s="27"/>
      <c r="X813" s="27"/>
      <c r="Y813" s="27"/>
      <c r="Z813" s="27"/>
      <c r="AA813" s="27"/>
      <c r="AB813" s="27"/>
      <c r="AC813" s="27"/>
      <c r="AD813" s="27"/>
      <c r="AE813" s="27"/>
      <c r="AF813" s="27"/>
      <c r="AG813" s="27"/>
      <c r="AH813" s="27"/>
      <c r="AI813" s="27"/>
      <c r="AJ813" s="27"/>
      <c r="AK813" s="27"/>
      <c r="AL813" s="27"/>
    </row>
    <row r="814" spans="1:38">
      <c r="A814" s="27"/>
      <c r="B814" s="27"/>
      <c r="C814" s="27"/>
      <c r="D814" s="27"/>
      <c r="E814" s="27"/>
      <c r="F814" s="27"/>
      <c r="G814" s="27"/>
      <c r="H814" s="27"/>
      <c r="I814" s="27"/>
      <c r="J814" s="27"/>
      <c r="K814" s="27"/>
      <c r="L814" s="27"/>
      <c r="M814" s="27"/>
      <c r="N814" s="27"/>
      <c r="O814" s="27"/>
      <c r="P814" s="27"/>
      <c r="Q814" s="27"/>
      <c r="R814" s="80"/>
      <c r="S814" s="27"/>
      <c r="T814" s="27"/>
      <c r="U814" s="27"/>
      <c r="V814" s="27"/>
      <c r="W814" s="27"/>
      <c r="X814" s="27"/>
      <c r="Y814" s="27"/>
      <c r="Z814" s="27"/>
      <c r="AA814" s="27"/>
      <c r="AB814" s="27"/>
      <c r="AC814" s="27"/>
      <c r="AD814" s="27"/>
      <c r="AE814" s="27"/>
      <c r="AF814" s="27"/>
      <c r="AG814" s="27"/>
      <c r="AH814" s="27"/>
      <c r="AI814" s="27"/>
      <c r="AJ814" s="27"/>
      <c r="AK814" s="27"/>
      <c r="AL814" s="27"/>
    </row>
    <row r="815" spans="1:38">
      <c r="A815" s="27"/>
      <c r="B815" s="27"/>
      <c r="C815" s="27"/>
      <c r="D815" s="27"/>
      <c r="E815" s="27"/>
      <c r="F815" s="27"/>
      <c r="G815" s="27"/>
      <c r="H815" s="27"/>
      <c r="I815" s="27"/>
      <c r="J815" s="27"/>
      <c r="K815" s="27"/>
      <c r="L815" s="27"/>
      <c r="M815" s="27"/>
      <c r="N815" s="27"/>
      <c r="O815" s="27"/>
      <c r="P815" s="27"/>
      <c r="Q815" s="27"/>
      <c r="R815" s="80"/>
      <c r="S815" s="27"/>
      <c r="T815" s="27"/>
      <c r="U815" s="27"/>
      <c r="V815" s="27"/>
      <c r="W815" s="27"/>
      <c r="X815" s="27"/>
      <c r="Y815" s="27"/>
      <c r="Z815" s="27"/>
      <c r="AA815" s="27"/>
      <c r="AB815" s="27"/>
      <c r="AC815" s="27"/>
      <c r="AD815" s="27"/>
      <c r="AE815" s="27"/>
      <c r="AF815" s="27"/>
      <c r="AG815" s="27"/>
      <c r="AH815" s="27"/>
      <c r="AI815" s="27"/>
      <c r="AJ815" s="27"/>
      <c r="AK815" s="27"/>
      <c r="AL815" s="27"/>
    </row>
    <row r="816" spans="1:38">
      <c r="A816" s="27"/>
      <c r="B816" s="27"/>
      <c r="C816" s="27"/>
      <c r="D816" s="27"/>
      <c r="E816" s="27"/>
      <c r="F816" s="27"/>
      <c r="G816" s="27"/>
      <c r="H816" s="27"/>
      <c r="I816" s="27"/>
      <c r="J816" s="27"/>
      <c r="K816" s="27"/>
      <c r="L816" s="27"/>
      <c r="M816" s="27"/>
      <c r="N816" s="27"/>
      <c r="O816" s="27"/>
      <c r="P816" s="27"/>
      <c r="Q816" s="27"/>
      <c r="R816" s="80"/>
      <c r="S816" s="27"/>
      <c r="T816" s="27"/>
      <c r="U816" s="27"/>
      <c r="V816" s="27"/>
      <c r="W816" s="27"/>
      <c r="X816" s="27"/>
      <c r="Y816" s="27"/>
      <c r="Z816" s="27"/>
      <c r="AA816" s="27"/>
      <c r="AB816" s="27"/>
      <c r="AC816" s="27"/>
      <c r="AD816" s="27"/>
      <c r="AE816" s="27"/>
      <c r="AF816" s="27"/>
      <c r="AG816" s="27"/>
      <c r="AH816" s="27"/>
      <c r="AI816" s="27"/>
      <c r="AJ816" s="27"/>
      <c r="AK816" s="27"/>
      <c r="AL816" s="27"/>
    </row>
    <row r="817" spans="1:38">
      <c r="A817" s="27"/>
      <c r="B817" s="27"/>
      <c r="C817" s="27"/>
      <c r="D817" s="27"/>
      <c r="E817" s="27"/>
      <c r="F817" s="27"/>
      <c r="G817" s="27"/>
      <c r="H817" s="27"/>
      <c r="I817" s="27"/>
      <c r="J817" s="27"/>
      <c r="K817" s="27"/>
      <c r="L817" s="27"/>
      <c r="M817" s="27"/>
      <c r="N817" s="27"/>
      <c r="O817" s="27"/>
      <c r="P817" s="27"/>
      <c r="Q817" s="27"/>
      <c r="R817" s="80"/>
      <c r="S817" s="27"/>
      <c r="T817" s="27"/>
      <c r="U817" s="27"/>
      <c r="V817" s="27"/>
      <c r="W817" s="27"/>
      <c r="X817" s="27"/>
      <c r="Y817" s="27"/>
      <c r="Z817" s="27"/>
      <c r="AA817" s="27"/>
      <c r="AB817" s="27"/>
      <c r="AC817" s="27"/>
      <c r="AD817" s="27"/>
      <c r="AE817" s="27"/>
      <c r="AF817" s="27"/>
      <c r="AG817" s="27"/>
      <c r="AH817" s="27"/>
      <c r="AI817" s="27"/>
      <c r="AJ817" s="27"/>
      <c r="AK817" s="27"/>
      <c r="AL817" s="27"/>
    </row>
    <row r="818" spans="1:38">
      <c r="A818" s="27"/>
      <c r="B818" s="27"/>
      <c r="C818" s="27"/>
      <c r="D818" s="27"/>
      <c r="E818" s="27"/>
      <c r="F818" s="27"/>
      <c r="G818" s="27"/>
      <c r="H818" s="27"/>
      <c r="I818" s="27"/>
      <c r="J818" s="27"/>
      <c r="K818" s="27"/>
      <c r="L818" s="27"/>
      <c r="M818" s="27"/>
      <c r="N818" s="27"/>
      <c r="O818" s="27"/>
      <c r="P818" s="27"/>
      <c r="Q818" s="27"/>
      <c r="R818" s="80"/>
      <c r="S818" s="27"/>
      <c r="T818" s="27"/>
      <c r="U818" s="27"/>
      <c r="V818" s="27"/>
      <c r="W818" s="27"/>
      <c r="X818" s="27"/>
      <c r="Y818" s="27"/>
      <c r="Z818" s="27"/>
      <c r="AA818" s="27"/>
      <c r="AB818" s="27"/>
      <c r="AC818" s="27"/>
      <c r="AD818" s="27"/>
      <c r="AE818" s="27"/>
      <c r="AF818" s="27"/>
      <c r="AG818" s="27"/>
      <c r="AH818" s="27"/>
      <c r="AI818" s="27"/>
      <c r="AJ818" s="27"/>
      <c r="AK818" s="27"/>
      <c r="AL818" s="27"/>
    </row>
    <row r="819" spans="1:38">
      <c r="A819" s="27"/>
      <c r="B819" s="27"/>
      <c r="C819" s="27"/>
      <c r="D819" s="27"/>
      <c r="E819" s="27"/>
      <c r="F819" s="27"/>
      <c r="G819" s="27"/>
      <c r="H819" s="27"/>
      <c r="I819" s="27"/>
      <c r="J819" s="27"/>
      <c r="K819" s="27"/>
      <c r="L819" s="27"/>
      <c r="M819" s="27"/>
      <c r="N819" s="27"/>
      <c r="O819" s="27"/>
      <c r="P819" s="27"/>
      <c r="Q819" s="27"/>
      <c r="R819" s="80"/>
      <c r="S819" s="27"/>
      <c r="T819" s="27"/>
      <c r="U819" s="27"/>
      <c r="V819" s="27"/>
      <c r="W819" s="27"/>
      <c r="X819" s="27"/>
      <c r="Y819" s="27"/>
      <c r="Z819" s="27"/>
      <c r="AA819" s="27"/>
      <c r="AB819" s="27"/>
      <c r="AC819" s="27"/>
      <c r="AD819" s="27"/>
      <c r="AE819" s="27"/>
      <c r="AF819" s="27"/>
      <c r="AG819" s="27"/>
      <c r="AH819" s="27"/>
      <c r="AI819" s="27"/>
      <c r="AJ819" s="27"/>
      <c r="AK819" s="27"/>
      <c r="AL819" s="27"/>
    </row>
    <row r="820" spans="1:38">
      <c r="A820" s="27"/>
      <c r="B820" s="27"/>
      <c r="C820" s="27"/>
      <c r="D820" s="27"/>
      <c r="E820" s="27"/>
      <c r="F820" s="27"/>
      <c r="G820" s="27"/>
      <c r="H820" s="27"/>
      <c r="I820" s="27"/>
      <c r="J820" s="27"/>
      <c r="K820" s="27"/>
      <c r="L820" s="27"/>
      <c r="M820" s="27"/>
      <c r="N820" s="27"/>
      <c r="O820" s="27"/>
      <c r="P820" s="27"/>
      <c r="Q820" s="27"/>
      <c r="R820" s="80"/>
      <c r="S820" s="27"/>
      <c r="T820" s="27"/>
      <c r="U820" s="27"/>
      <c r="V820" s="27"/>
      <c r="W820" s="27"/>
      <c r="X820" s="27"/>
      <c r="Y820" s="27"/>
      <c r="Z820" s="27"/>
      <c r="AA820" s="27"/>
      <c r="AB820" s="27"/>
      <c r="AC820" s="27"/>
      <c r="AD820" s="27"/>
      <c r="AE820" s="27"/>
      <c r="AF820" s="27"/>
      <c r="AG820" s="27"/>
      <c r="AH820" s="27"/>
      <c r="AI820" s="27"/>
      <c r="AJ820" s="27"/>
      <c r="AK820" s="27"/>
      <c r="AL820" s="27"/>
    </row>
    <row r="821" spans="1:38">
      <c r="A821" s="27"/>
      <c r="B821" s="27"/>
      <c r="C821" s="27"/>
      <c r="D821" s="27"/>
      <c r="E821" s="27"/>
      <c r="F821" s="27"/>
      <c r="G821" s="27"/>
      <c r="H821" s="27"/>
      <c r="I821" s="27"/>
      <c r="J821" s="27"/>
      <c r="K821" s="27"/>
      <c r="L821" s="27"/>
      <c r="M821" s="27"/>
      <c r="N821" s="27"/>
      <c r="O821" s="27"/>
      <c r="P821" s="27"/>
      <c r="Q821" s="27"/>
      <c r="R821" s="80"/>
      <c r="S821" s="27"/>
      <c r="T821" s="27"/>
      <c r="U821" s="27"/>
      <c r="V821" s="27"/>
      <c r="W821" s="27"/>
      <c r="X821" s="27"/>
      <c r="Y821" s="27"/>
      <c r="Z821" s="27"/>
      <c r="AA821" s="27"/>
      <c r="AB821" s="27"/>
      <c r="AC821" s="27"/>
      <c r="AD821" s="27"/>
      <c r="AE821" s="27"/>
      <c r="AF821" s="27"/>
      <c r="AG821" s="27"/>
      <c r="AH821" s="27"/>
      <c r="AI821" s="27"/>
      <c r="AJ821" s="27"/>
      <c r="AK821" s="27"/>
      <c r="AL821" s="27"/>
    </row>
    <row r="822" spans="1:38">
      <c r="A822" s="27"/>
      <c r="B822" s="27"/>
      <c r="C822" s="27"/>
      <c r="D822" s="27"/>
      <c r="E822" s="27"/>
      <c r="F822" s="27"/>
      <c r="G822" s="27"/>
      <c r="H822" s="27"/>
      <c r="I822" s="27"/>
      <c r="J822" s="27"/>
      <c r="K822" s="27"/>
      <c r="L822" s="27"/>
      <c r="M822" s="27"/>
      <c r="N822" s="27"/>
      <c r="O822" s="27"/>
      <c r="P822" s="27"/>
      <c r="Q822" s="27"/>
      <c r="R822" s="80"/>
      <c r="S822" s="27"/>
      <c r="T822" s="27"/>
      <c r="U822" s="27"/>
      <c r="V822" s="27"/>
      <c r="W822" s="27"/>
      <c r="X822" s="27"/>
      <c r="Y822" s="27"/>
      <c r="Z822" s="27"/>
      <c r="AA822" s="27"/>
      <c r="AB822" s="27"/>
      <c r="AC822" s="27"/>
      <c r="AD822" s="27"/>
      <c r="AE822" s="27"/>
      <c r="AF822" s="27"/>
      <c r="AG822" s="27"/>
      <c r="AH822" s="27"/>
      <c r="AI822" s="27"/>
      <c r="AJ822" s="27"/>
      <c r="AK822" s="27"/>
      <c r="AL822" s="27"/>
    </row>
    <row r="823" spans="1:38">
      <c r="A823" s="27"/>
      <c r="B823" s="27"/>
      <c r="C823" s="27"/>
      <c r="D823" s="27"/>
      <c r="E823" s="27"/>
      <c r="F823" s="27"/>
      <c r="G823" s="27"/>
      <c r="H823" s="27"/>
      <c r="I823" s="27"/>
      <c r="J823" s="27"/>
      <c r="K823" s="27"/>
      <c r="L823" s="27"/>
      <c r="M823" s="27"/>
      <c r="N823" s="27"/>
      <c r="O823" s="27"/>
      <c r="P823" s="27"/>
      <c r="Q823" s="27"/>
      <c r="R823" s="80"/>
      <c r="S823" s="27"/>
      <c r="T823" s="27"/>
      <c r="U823" s="27"/>
      <c r="V823" s="27"/>
      <c r="W823" s="27"/>
      <c r="X823" s="27"/>
      <c r="Y823" s="27"/>
      <c r="Z823" s="27"/>
      <c r="AA823" s="27"/>
      <c r="AB823" s="27"/>
      <c r="AC823" s="27"/>
      <c r="AD823" s="27"/>
      <c r="AE823" s="27"/>
      <c r="AF823" s="27"/>
      <c r="AG823" s="27"/>
      <c r="AH823" s="27"/>
      <c r="AI823" s="27"/>
      <c r="AJ823" s="27"/>
      <c r="AK823" s="27"/>
      <c r="AL823" s="27"/>
    </row>
    <row r="824" spans="1:38">
      <c r="A824" s="27"/>
      <c r="B824" s="27"/>
      <c r="C824" s="27"/>
      <c r="D824" s="27"/>
      <c r="E824" s="27"/>
      <c r="F824" s="27"/>
      <c r="G824" s="27"/>
      <c r="H824" s="27"/>
      <c r="I824" s="27"/>
      <c r="J824" s="27"/>
      <c r="K824" s="27"/>
      <c r="L824" s="27"/>
      <c r="M824" s="27"/>
      <c r="N824" s="27"/>
      <c r="O824" s="27"/>
      <c r="P824" s="27"/>
      <c r="Q824" s="27"/>
      <c r="R824" s="80"/>
      <c r="S824" s="27"/>
      <c r="T824" s="27"/>
      <c r="U824" s="27"/>
      <c r="V824" s="27"/>
      <c r="W824" s="27"/>
      <c r="X824" s="27"/>
      <c r="Y824" s="27"/>
      <c r="Z824" s="27"/>
      <c r="AA824" s="27"/>
      <c r="AB824" s="27"/>
      <c r="AC824" s="27"/>
      <c r="AD824" s="27"/>
      <c r="AE824" s="27"/>
      <c r="AF824" s="27"/>
      <c r="AG824" s="27"/>
      <c r="AH824" s="27"/>
      <c r="AI824" s="27"/>
      <c r="AJ824" s="27"/>
      <c r="AK824" s="27"/>
      <c r="AL824" s="27"/>
    </row>
    <row r="825" spans="1:38">
      <c r="A825" s="27"/>
      <c r="B825" s="27"/>
      <c r="C825" s="27"/>
      <c r="D825" s="27"/>
      <c r="E825" s="27"/>
      <c r="F825" s="27"/>
      <c r="G825" s="27"/>
      <c r="H825" s="27"/>
      <c r="I825" s="27"/>
      <c r="J825" s="27"/>
      <c r="K825" s="27"/>
      <c r="L825" s="27"/>
      <c r="M825" s="27"/>
      <c r="N825" s="27"/>
      <c r="O825" s="27"/>
      <c r="P825" s="27"/>
      <c r="Q825" s="27"/>
      <c r="R825" s="80"/>
      <c r="S825" s="27"/>
      <c r="T825" s="27"/>
      <c r="U825" s="27"/>
      <c r="V825" s="27"/>
      <c r="W825" s="27"/>
      <c r="X825" s="27"/>
      <c r="Y825" s="27"/>
      <c r="Z825" s="27"/>
      <c r="AA825" s="27"/>
      <c r="AB825" s="27"/>
      <c r="AC825" s="27"/>
      <c r="AD825" s="27"/>
      <c r="AE825" s="27"/>
      <c r="AF825" s="27"/>
      <c r="AG825" s="27"/>
      <c r="AH825" s="27"/>
      <c r="AI825" s="27"/>
      <c r="AJ825" s="27"/>
      <c r="AK825" s="27"/>
      <c r="AL825" s="27"/>
    </row>
    <row r="826" spans="1:38">
      <c r="A826" s="27"/>
      <c r="B826" s="27"/>
      <c r="C826" s="27"/>
      <c r="D826" s="27"/>
      <c r="E826" s="27"/>
      <c r="F826" s="27"/>
      <c r="G826" s="27"/>
      <c r="H826" s="27"/>
      <c r="I826" s="27"/>
      <c r="J826" s="27"/>
      <c r="K826" s="27"/>
      <c r="L826" s="27"/>
      <c r="M826" s="27"/>
      <c r="N826" s="27"/>
      <c r="O826" s="27"/>
      <c r="P826" s="27"/>
      <c r="Q826" s="27"/>
      <c r="R826" s="80"/>
      <c r="S826" s="27"/>
      <c r="T826" s="27"/>
      <c r="U826" s="27"/>
      <c r="V826" s="27"/>
      <c r="W826" s="27"/>
      <c r="X826" s="27"/>
      <c r="Y826" s="27"/>
      <c r="Z826" s="27"/>
      <c r="AA826" s="27"/>
      <c r="AB826" s="27"/>
      <c r="AC826" s="27"/>
      <c r="AD826" s="27"/>
      <c r="AE826" s="27"/>
      <c r="AF826" s="27"/>
      <c r="AG826" s="27"/>
      <c r="AH826" s="27"/>
      <c r="AI826" s="27"/>
      <c r="AJ826" s="27"/>
      <c r="AK826" s="27"/>
      <c r="AL826" s="27"/>
    </row>
    <row r="827" spans="1:38">
      <c r="A827" s="27"/>
      <c r="B827" s="27"/>
      <c r="C827" s="27"/>
      <c r="D827" s="27"/>
      <c r="E827" s="27"/>
      <c r="F827" s="27"/>
      <c r="G827" s="27"/>
      <c r="H827" s="27"/>
      <c r="I827" s="27"/>
      <c r="J827" s="27"/>
      <c r="K827" s="27"/>
      <c r="L827" s="27"/>
      <c r="M827" s="27"/>
      <c r="N827" s="27"/>
      <c r="O827" s="27"/>
      <c r="P827" s="27"/>
      <c r="Q827" s="27"/>
      <c r="R827" s="80"/>
      <c r="S827" s="27"/>
      <c r="T827" s="27"/>
      <c r="U827" s="27"/>
      <c r="V827" s="27"/>
      <c r="W827" s="27"/>
      <c r="X827" s="27"/>
      <c r="Y827" s="27"/>
      <c r="Z827" s="27"/>
      <c r="AA827" s="27"/>
      <c r="AB827" s="27"/>
      <c r="AC827" s="27"/>
      <c r="AD827" s="27"/>
      <c r="AE827" s="27"/>
      <c r="AF827" s="27"/>
      <c r="AG827" s="27"/>
      <c r="AH827" s="27"/>
      <c r="AI827" s="27"/>
      <c r="AJ827" s="27"/>
      <c r="AK827" s="27"/>
      <c r="AL827" s="27"/>
    </row>
    <row r="828" spans="1:38">
      <c r="A828" s="27"/>
      <c r="B828" s="27"/>
      <c r="C828" s="27"/>
      <c r="D828" s="27"/>
      <c r="E828" s="27"/>
      <c r="F828" s="27"/>
      <c r="G828" s="27"/>
      <c r="H828" s="27"/>
      <c r="I828" s="27"/>
      <c r="J828" s="27"/>
      <c r="K828" s="27"/>
      <c r="L828" s="27"/>
      <c r="M828" s="27"/>
      <c r="N828" s="27"/>
      <c r="O828" s="27"/>
      <c r="P828" s="27"/>
      <c r="Q828" s="27"/>
      <c r="R828" s="80"/>
      <c r="S828" s="27"/>
      <c r="T828" s="27"/>
      <c r="U828" s="27"/>
      <c r="V828" s="27"/>
      <c r="W828" s="27"/>
      <c r="X828" s="27"/>
      <c r="Y828" s="27"/>
      <c r="Z828" s="27"/>
      <c r="AA828" s="27"/>
      <c r="AB828" s="27"/>
      <c r="AC828" s="27"/>
      <c r="AD828" s="27"/>
      <c r="AE828" s="27"/>
      <c r="AF828" s="27"/>
      <c r="AG828" s="27"/>
      <c r="AH828" s="27"/>
      <c r="AI828" s="27"/>
      <c r="AJ828" s="27"/>
      <c r="AK828" s="27"/>
      <c r="AL828" s="27"/>
    </row>
    <row r="829" spans="1:38">
      <c r="A829" s="27"/>
      <c r="B829" s="27"/>
      <c r="C829" s="27"/>
      <c r="D829" s="27"/>
      <c r="E829" s="27"/>
      <c r="F829" s="27"/>
      <c r="G829" s="27"/>
      <c r="H829" s="27"/>
      <c r="I829" s="27"/>
      <c r="J829" s="27"/>
      <c r="K829" s="27"/>
      <c r="L829" s="27"/>
      <c r="M829" s="27"/>
      <c r="N829" s="27"/>
      <c r="O829" s="27"/>
      <c r="P829" s="27"/>
      <c r="Q829" s="27"/>
      <c r="R829" s="80"/>
      <c r="S829" s="27"/>
      <c r="T829" s="27"/>
      <c r="U829" s="27"/>
      <c r="V829" s="27"/>
      <c r="W829" s="27"/>
      <c r="X829" s="27"/>
      <c r="Y829" s="27"/>
      <c r="Z829" s="27"/>
      <c r="AA829" s="27"/>
      <c r="AB829" s="27"/>
      <c r="AC829" s="27"/>
      <c r="AD829" s="27"/>
      <c r="AE829" s="27"/>
      <c r="AF829" s="27"/>
      <c r="AG829" s="27"/>
      <c r="AH829" s="27"/>
      <c r="AI829" s="27"/>
      <c r="AJ829" s="27"/>
      <c r="AK829" s="27"/>
      <c r="AL829" s="27"/>
    </row>
    <row r="830" spans="1:38">
      <c r="A830" s="27"/>
      <c r="B830" s="27"/>
      <c r="C830" s="27"/>
      <c r="D830" s="27"/>
      <c r="E830" s="27"/>
      <c r="F830" s="27"/>
      <c r="G830" s="27"/>
      <c r="H830" s="27"/>
      <c r="I830" s="27"/>
      <c r="J830" s="27"/>
      <c r="K830" s="27"/>
      <c r="L830" s="27"/>
      <c r="M830" s="27"/>
      <c r="N830" s="27"/>
      <c r="O830" s="27"/>
      <c r="P830" s="27"/>
      <c r="Q830" s="27"/>
      <c r="R830" s="80"/>
      <c r="S830" s="27"/>
      <c r="T830" s="27"/>
      <c r="U830" s="27"/>
      <c r="V830" s="27"/>
      <c r="W830" s="27"/>
      <c r="X830" s="27"/>
      <c r="Y830" s="27"/>
      <c r="Z830" s="27"/>
      <c r="AA830" s="27"/>
      <c r="AB830" s="27"/>
      <c r="AC830" s="27"/>
      <c r="AD830" s="27"/>
      <c r="AE830" s="27"/>
      <c r="AF830" s="27"/>
      <c r="AG830" s="27"/>
      <c r="AH830" s="27"/>
      <c r="AI830" s="27"/>
      <c r="AJ830" s="27"/>
      <c r="AK830" s="27"/>
      <c r="AL830" s="27"/>
    </row>
    <row r="831" spans="1:38">
      <c r="A831" s="27"/>
      <c r="B831" s="27"/>
      <c r="C831" s="27"/>
      <c r="D831" s="27"/>
      <c r="E831" s="27"/>
      <c r="F831" s="27"/>
      <c r="G831" s="27"/>
      <c r="H831" s="27"/>
      <c r="I831" s="27"/>
      <c r="J831" s="27"/>
      <c r="K831" s="27"/>
      <c r="L831" s="27"/>
      <c r="M831" s="27"/>
      <c r="N831" s="27"/>
      <c r="O831" s="27"/>
      <c r="P831" s="27"/>
      <c r="Q831" s="27"/>
      <c r="R831" s="80"/>
      <c r="S831" s="27"/>
      <c r="T831" s="27"/>
      <c r="U831" s="27"/>
      <c r="V831" s="27"/>
      <c r="W831" s="27"/>
      <c r="X831" s="27"/>
      <c r="Y831" s="27"/>
      <c r="Z831" s="27"/>
      <c r="AA831" s="27"/>
      <c r="AB831" s="27"/>
      <c r="AC831" s="27"/>
      <c r="AD831" s="27"/>
      <c r="AE831" s="27"/>
      <c r="AF831" s="27"/>
      <c r="AG831" s="27"/>
      <c r="AH831" s="27"/>
      <c r="AI831" s="27"/>
      <c r="AJ831" s="27"/>
      <c r="AK831" s="27"/>
      <c r="AL831" s="27"/>
    </row>
    <row r="832" spans="1:38">
      <c r="A832" s="27"/>
      <c r="B832" s="27"/>
      <c r="C832" s="27"/>
      <c r="D832" s="27"/>
      <c r="E832" s="27"/>
      <c r="F832" s="27"/>
      <c r="G832" s="27"/>
      <c r="H832" s="27"/>
      <c r="I832" s="27"/>
      <c r="J832" s="27"/>
      <c r="K832" s="27"/>
      <c r="L832" s="27"/>
      <c r="M832" s="27"/>
      <c r="N832" s="27"/>
      <c r="O832" s="27"/>
      <c r="P832" s="27"/>
      <c r="Q832" s="27"/>
      <c r="R832" s="80"/>
      <c r="S832" s="27"/>
      <c r="T832" s="27"/>
      <c r="U832" s="27"/>
      <c r="V832" s="27"/>
      <c r="W832" s="27"/>
      <c r="X832" s="27"/>
      <c r="Y832" s="27"/>
      <c r="Z832" s="27"/>
      <c r="AA832" s="27"/>
      <c r="AB832" s="27"/>
      <c r="AC832" s="27"/>
      <c r="AD832" s="27"/>
      <c r="AE832" s="27"/>
      <c r="AF832" s="27"/>
      <c r="AG832" s="27"/>
      <c r="AH832" s="27"/>
      <c r="AI832" s="27"/>
      <c r="AJ832" s="27"/>
      <c r="AK832" s="27"/>
      <c r="AL832" s="27"/>
    </row>
    <row r="833" spans="1:38">
      <c r="A833" s="27"/>
      <c r="B833" s="27"/>
      <c r="C833" s="27"/>
      <c r="D833" s="27"/>
      <c r="E833" s="27"/>
      <c r="F833" s="27"/>
      <c r="G833" s="27"/>
      <c r="H833" s="27"/>
      <c r="I833" s="27"/>
      <c r="J833" s="27"/>
      <c r="K833" s="27"/>
      <c r="L833" s="27"/>
      <c r="M833" s="27"/>
      <c r="N833" s="27"/>
      <c r="O833" s="27"/>
      <c r="P833" s="27"/>
      <c r="Q833" s="27"/>
      <c r="R833" s="80"/>
      <c r="S833" s="27"/>
      <c r="T833" s="27"/>
      <c r="U833" s="27"/>
      <c r="V833" s="27"/>
      <c r="W833" s="27"/>
      <c r="X833" s="27"/>
      <c r="Y833" s="27"/>
      <c r="Z833" s="27"/>
      <c r="AA833" s="27"/>
      <c r="AB833" s="27"/>
      <c r="AC833" s="27"/>
      <c r="AD833" s="27"/>
      <c r="AE833" s="27"/>
      <c r="AF833" s="27"/>
      <c r="AG833" s="27"/>
      <c r="AH833" s="27"/>
      <c r="AI833" s="27"/>
      <c r="AJ833" s="27"/>
      <c r="AK833" s="27"/>
      <c r="AL833" s="27"/>
    </row>
    <row r="834" spans="1:38">
      <c r="A834" s="27"/>
      <c r="B834" s="27"/>
      <c r="C834" s="27"/>
      <c r="D834" s="27"/>
      <c r="E834" s="27"/>
      <c r="F834" s="27"/>
      <c r="G834" s="27"/>
      <c r="H834" s="27"/>
      <c r="I834" s="27"/>
      <c r="J834" s="27"/>
      <c r="K834" s="27"/>
      <c r="L834" s="27"/>
      <c r="M834" s="27"/>
      <c r="N834" s="27"/>
      <c r="O834" s="27"/>
      <c r="P834" s="27"/>
      <c r="Q834" s="27"/>
      <c r="R834" s="80"/>
      <c r="S834" s="27"/>
      <c r="T834" s="27"/>
      <c r="U834" s="27"/>
      <c r="V834" s="27"/>
      <c r="W834" s="27"/>
      <c r="X834" s="27"/>
      <c r="Y834" s="27"/>
      <c r="Z834" s="27"/>
      <c r="AA834" s="27"/>
      <c r="AB834" s="27"/>
      <c r="AC834" s="27"/>
      <c r="AD834" s="27"/>
      <c r="AE834" s="27"/>
      <c r="AF834" s="27"/>
      <c r="AG834" s="27"/>
      <c r="AH834" s="27"/>
      <c r="AI834" s="27"/>
      <c r="AJ834" s="27"/>
      <c r="AK834" s="27"/>
      <c r="AL834" s="27"/>
    </row>
    <row r="835" spans="1:38">
      <c r="A835" s="27"/>
      <c r="B835" s="27"/>
      <c r="C835" s="27"/>
      <c r="D835" s="27"/>
      <c r="E835" s="27"/>
      <c r="F835" s="27"/>
      <c r="G835" s="27"/>
      <c r="H835" s="27"/>
      <c r="I835" s="27"/>
      <c r="J835" s="27"/>
      <c r="K835" s="27"/>
      <c r="L835" s="27"/>
      <c r="M835" s="27"/>
      <c r="N835" s="27"/>
      <c r="O835" s="27"/>
      <c r="P835" s="27"/>
      <c r="Q835" s="27"/>
      <c r="R835" s="80"/>
      <c r="S835" s="27"/>
      <c r="T835" s="27"/>
      <c r="U835" s="27"/>
      <c r="V835" s="27"/>
      <c r="W835" s="27"/>
      <c r="X835" s="27"/>
      <c r="Y835" s="27"/>
      <c r="Z835" s="27"/>
      <c r="AA835" s="27"/>
      <c r="AB835" s="27"/>
      <c r="AC835" s="27"/>
      <c r="AD835" s="27"/>
      <c r="AE835" s="27"/>
      <c r="AF835" s="27"/>
      <c r="AG835" s="27"/>
      <c r="AH835" s="27"/>
      <c r="AI835" s="27"/>
      <c r="AJ835" s="27"/>
      <c r="AK835" s="27"/>
      <c r="AL835" s="27"/>
    </row>
    <row r="836" spans="1:38">
      <c r="A836" s="27"/>
      <c r="B836" s="27"/>
      <c r="C836" s="27"/>
      <c r="D836" s="27"/>
      <c r="E836" s="27"/>
      <c r="F836" s="27"/>
      <c r="G836" s="27"/>
      <c r="H836" s="27"/>
      <c r="I836" s="27"/>
      <c r="J836" s="27"/>
      <c r="K836" s="27"/>
      <c r="L836" s="27"/>
      <c r="M836" s="27"/>
      <c r="N836" s="27"/>
      <c r="O836" s="27"/>
      <c r="P836" s="27"/>
      <c r="Q836" s="27"/>
      <c r="R836" s="80"/>
      <c r="S836" s="27"/>
      <c r="T836" s="27"/>
      <c r="U836" s="27"/>
      <c r="V836" s="27"/>
      <c r="W836" s="27"/>
      <c r="X836" s="27"/>
      <c r="Y836" s="27"/>
      <c r="Z836" s="27"/>
      <c r="AA836" s="27"/>
      <c r="AB836" s="27"/>
      <c r="AC836" s="27"/>
      <c r="AD836" s="27"/>
      <c r="AE836" s="27"/>
      <c r="AF836" s="27"/>
      <c r="AG836" s="27"/>
      <c r="AH836" s="27"/>
      <c r="AI836" s="27"/>
      <c r="AJ836" s="27"/>
      <c r="AK836" s="27"/>
      <c r="AL836" s="27"/>
    </row>
    <row r="837" spans="1:38">
      <c r="A837" s="27"/>
      <c r="B837" s="27"/>
      <c r="C837" s="27"/>
      <c r="D837" s="27"/>
      <c r="E837" s="27"/>
      <c r="F837" s="27"/>
      <c r="G837" s="27"/>
      <c r="H837" s="27"/>
      <c r="I837" s="27"/>
      <c r="J837" s="27"/>
      <c r="K837" s="27"/>
      <c r="L837" s="27"/>
      <c r="M837" s="27"/>
      <c r="N837" s="27"/>
      <c r="O837" s="27"/>
      <c r="P837" s="27"/>
      <c r="Q837" s="27"/>
      <c r="R837" s="80"/>
      <c r="S837" s="27"/>
      <c r="T837" s="27"/>
      <c r="U837" s="27"/>
      <c r="V837" s="27"/>
      <c r="W837" s="27"/>
      <c r="X837" s="27"/>
      <c r="Y837" s="27"/>
      <c r="Z837" s="27"/>
      <c r="AA837" s="27"/>
      <c r="AB837" s="27"/>
      <c r="AC837" s="27"/>
      <c r="AD837" s="27"/>
      <c r="AE837" s="27"/>
      <c r="AF837" s="27"/>
      <c r="AG837" s="27"/>
      <c r="AH837" s="27"/>
      <c r="AI837" s="27"/>
      <c r="AJ837" s="27"/>
      <c r="AK837" s="27"/>
      <c r="AL837" s="27"/>
    </row>
    <row r="838" spans="1:38">
      <c r="A838" s="27"/>
      <c r="B838" s="27"/>
      <c r="C838" s="27"/>
      <c r="D838" s="27"/>
      <c r="E838" s="27"/>
      <c r="F838" s="27"/>
      <c r="G838" s="27"/>
      <c r="H838" s="27"/>
      <c r="I838" s="27"/>
      <c r="J838" s="27"/>
      <c r="K838" s="27"/>
      <c r="L838" s="27"/>
      <c r="M838" s="27"/>
      <c r="N838" s="27"/>
      <c r="O838" s="27"/>
      <c r="P838" s="27"/>
      <c r="Q838" s="27"/>
      <c r="R838" s="80"/>
      <c r="S838" s="27"/>
      <c r="T838" s="27"/>
      <c r="U838" s="27"/>
      <c r="V838" s="27"/>
      <c r="W838" s="27"/>
      <c r="X838" s="27"/>
      <c r="Y838" s="27"/>
      <c r="Z838" s="27"/>
      <c r="AA838" s="27"/>
      <c r="AB838" s="27"/>
      <c r="AC838" s="27"/>
      <c r="AD838" s="27"/>
      <c r="AE838" s="27"/>
      <c r="AF838" s="27"/>
      <c r="AG838" s="27"/>
      <c r="AH838" s="27"/>
      <c r="AI838" s="27"/>
      <c r="AJ838" s="27"/>
      <c r="AK838" s="27"/>
      <c r="AL838" s="27"/>
    </row>
    <row r="839" spans="1:38">
      <c r="A839" s="27"/>
      <c r="B839" s="27"/>
      <c r="C839" s="27"/>
      <c r="D839" s="27"/>
      <c r="E839" s="27"/>
      <c r="F839" s="27"/>
      <c r="G839" s="27"/>
      <c r="H839" s="27"/>
      <c r="I839" s="27"/>
      <c r="J839" s="27"/>
      <c r="K839" s="27"/>
      <c r="L839" s="27"/>
      <c r="M839" s="27"/>
      <c r="N839" s="27"/>
      <c r="O839" s="27"/>
      <c r="P839" s="27"/>
      <c r="Q839" s="27"/>
      <c r="R839" s="80"/>
      <c r="S839" s="27"/>
      <c r="T839" s="27"/>
      <c r="U839" s="27"/>
      <c r="V839" s="27"/>
      <c r="W839" s="27"/>
      <c r="X839" s="27"/>
      <c r="Y839" s="27"/>
      <c r="Z839" s="27"/>
      <c r="AA839" s="27"/>
      <c r="AB839" s="27"/>
      <c r="AC839" s="27"/>
      <c r="AD839" s="27"/>
      <c r="AE839" s="27"/>
      <c r="AF839" s="27"/>
      <c r="AG839" s="27"/>
      <c r="AH839" s="27"/>
      <c r="AI839" s="27"/>
      <c r="AJ839" s="27"/>
      <c r="AK839" s="27"/>
      <c r="AL839" s="27"/>
    </row>
    <row r="840" spans="1:38">
      <c r="A840" s="27"/>
      <c r="B840" s="27"/>
      <c r="C840" s="27"/>
      <c r="D840" s="27"/>
      <c r="E840" s="27"/>
      <c r="F840" s="27"/>
      <c r="G840" s="27"/>
      <c r="H840" s="27"/>
      <c r="I840" s="27"/>
      <c r="J840" s="27"/>
      <c r="K840" s="27"/>
      <c r="L840" s="27"/>
      <c r="M840" s="27"/>
      <c r="N840" s="27"/>
      <c r="O840" s="27"/>
      <c r="P840" s="27"/>
      <c r="Q840" s="27"/>
      <c r="R840" s="80"/>
      <c r="S840" s="27"/>
      <c r="T840" s="27"/>
      <c r="U840" s="27"/>
      <c r="V840" s="27"/>
      <c r="W840" s="27"/>
      <c r="X840" s="27"/>
      <c r="Y840" s="27"/>
      <c r="Z840" s="27"/>
      <c r="AA840" s="27"/>
      <c r="AB840" s="27"/>
      <c r="AC840" s="27"/>
      <c r="AD840" s="27"/>
      <c r="AE840" s="27"/>
      <c r="AF840" s="27"/>
      <c r="AG840" s="27"/>
      <c r="AH840" s="27"/>
      <c r="AI840" s="27"/>
      <c r="AJ840" s="27"/>
      <c r="AK840" s="27"/>
      <c r="AL840" s="27"/>
    </row>
    <row r="841" spans="1:38">
      <c r="A841" s="27"/>
      <c r="B841" s="27"/>
      <c r="C841" s="27"/>
      <c r="D841" s="27"/>
      <c r="E841" s="27"/>
      <c r="F841" s="27"/>
      <c r="G841" s="27"/>
      <c r="H841" s="27"/>
      <c r="I841" s="27"/>
      <c r="J841" s="27"/>
      <c r="K841" s="27"/>
      <c r="L841" s="27"/>
      <c r="M841" s="27"/>
      <c r="N841" s="27"/>
      <c r="O841" s="27"/>
      <c r="P841" s="27"/>
      <c r="Q841" s="27"/>
      <c r="R841" s="80"/>
      <c r="S841" s="27"/>
      <c r="T841" s="27"/>
      <c r="U841" s="27"/>
      <c r="V841" s="27"/>
      <c r="W841" s="27"/>
      <c r="X841" s="27"/>
      <c r="Y841" s="27"/>
      <c r="Z841" s="27"/>
      <c r="AA841" s="27"/>
      <c r="AB841" s="27"/>
      <c r="AC841" s="27"/>
      <c r="AD841" s="27"/>
      <c r="AE841" s="27"/>
      <c r="AF841" s="27"/>
      <c r="AG841" s="27"/>
      <c r="AH841" s="27"/>
      <c r="AI841" s="27"/>
      <c r="AJ841" s="27"/>
      <c r="AK841" s="27"/>
      <c r="AL841" s="27"/>
    </row>
    <row r="842" spans="1:38">
      <c r="A842" s="27"/>
      <c r="B842" s="27"/>
      <c r="C842" s="27"/>
      <c r="D842" s="27"/>
      <c r="E842" s="27"/>
      <c r="F842" s="27"/>
      <c r="G842" s="27"/>
      <c r="H842" s="27"/>
      <c r="I842" s="27"/>
      <c r="J842" s="27"/>
      <c r="K842" s="27"/>
      <c r="L842" s="27"/>
      <c r="M842" s="27"/>
      <c r="N842" s="27"/>
      <c r="O842" s="27"/>
      <c r="P842" s="27"/>
      <c r="Q842" s="27"/>
      <c r="R842" s="80"/>
      <c r="S842" s="27"/>
      <c r="T842" s="27"/>
      <c r="U842" s="27"/>
      <c r="V842" s="27"/>
      <c r="W842" s="27"/>
      <c r="X842" s="27"/>
      <c r="Y842" s="27"/>
      <c r="Z842" s="27"/>
      <c r="AA842" s="27"/>
      <c r="AB842" s="27"/>
      <c r="AC842" s="27"/>
      <c r="AD842" s="27"/>
      <c r="AE842" s="27"/>
      <c r="AF842" s="27"/>
      <c r="AG842" s="27"/>
      <c r="AH842" s="27"/>
      <c r="AI842" s="27"/>
      <c r="AJ842" s="27"/>
      <c r="AK842" s="27"/>
      <c r="AL842" s="27"/>
    </row>
    <row r="843" spans="1:38">
      <c r="A843" s="27"/>
      <c r="B843" s="27"/>
      <c r="C843" s="27"/>
      <c r="D843" s="27"/>
      <c r="E843" s="27"/>
      <c r="F843" s="27"/>
      <c r="G843" s="27"/>
      <c r="H843" s="27"/>
      <c r="I843" s="27"/>
      <c r="J843" s="27"/>
      <c r="K843" s="27"/>
      <c r="L843" s="27"/>
      <c r="M843" s="27"/>
      <c r="N843" s="27"/>
      <c r="O843" s="27"/>
      <c r="P843" s="27"/>
      <c r="Q843" s="27"/>
      <c r="R843" s="80"/>
      <c r="S843" s="27"/>
      <c r="T843" s="27"/>
      <c r="U843" s="27"/>
      <c r="V843" s="27"/>
      <c r="W843" s="27"/>
      <c r="X843" s="27"/>
      <c r="Y843" s="27"/>
      <c r="Z843" s="27"/>
      <c r="AA843" s="27"/>
      <c r="AB843" s="27"/>
      <c r="AC843" s="27"/>
      <c r="AD843" s="27"/>
      <c r="AE843" s="27"/>
      <c r="AF843" s="27"/>
      <c r="AG843" s="27"/>
      <c r="AH843" s="27"/>
      <c r="AI843" s="27"/>
      <c r="AJ843" s="27"/>
      <c r="AK843" s="27"/>
      <c r="AL843" s="27"/>
    </row>
    <row r="844" spans="1:38">
      <c r="A844" s="27"/>
      <c r="B844" s="27"/>
      <c r="C844" s="27"/>
      <c r="D844" s="27"/>
      <c r="E844" s="27"/>
      <c r="F844" s="27"/>
      <c r="G844" s="27"/>
      <c r="H844" s="27"/>
      <c r="I844" s="27"/>
      <c r="J844" s="27"/>
      <c r="K844" s="27"/>
      <c r="L844" s="27"/>
      <c r="M844" s="27"/>
      <c r="N844" s="27"/>
      <c r="O844" s="27"/>
      <c r="P844" s="27"/>
      <c r="Q844" s="27"/>
      <c r="R844" s="80"/>
      <c r="S844" s="27"/>
      <c r="T844" s="27"/>
      <c r="U844" s="27"/>
      <c r="V844" s="27"/>
      <c r="W844" s="27"/>
      <c r="X844" s="27"/>
      <c r="Y844" s="27"/>
      <c r="Z844" s="27"/>
      <c r="AA844" s="27"/>
      <c r="AB844" s="27"/>
      <c r="AC844" s="27"/>
      <c r="AD844" s="27"/>
      <c r="AE844" s="27"/>
      <c r="AF844" s="27"/>
      <c r="AG844" s="27"/>
      <c r="AH844" s="27"/>
      <c r="AI844" s="27"/>
      <c r="AJ844" s="27"/>
      <c r="AK844" s="27"/>
      <c r="AL844" s="27"/>
    </row>
    <row r="845" spans="1:38">
      <c r="A845" s="27"/>
      <c r="B845" s="27"/>
      <c r="C845" s="27"/>
      <c r="D845" s="27"/>
      <c r="E845" s="27"/>
      <c r="F845" s="27"/>
      <c r="G845" s="27"/>
      <c r="H845" s="27"/>
      <c r="I845" s="27"/>
      <c r="J845" s="27"/>
      <c r="K845" s="27"/>
      <c r="L845" s="27"/>
      <c r="M845" s="27"/>
      <c r="N845" s="27"/>
      <c r="O845" s="27"/>
      <c r="P845" s="27"/>
      <c r="Q845" s="27"/>
      <c r="R845" s="80"/>
      <c r="S845" s="27"/>
      <c r="T845" s="27"/>
      <c r="U845" s="27"/>
      <c r="V845" s="27"/>
      <c r="W845" s="27"/>
      <c r="X845" s="27"/>
      <c r="Y845" s="27"/>
      <c r="Z845" s="27"/>
      <c r="AA845" s="27"/>
      <c r="AB845" s="27"/>
      <c r="AC845" s="27"/>
      <c r="AD845" s="27"/>
      <c r="AE845" s="27"/>
      <c r="AF845" s="27"/>
      <c r="AG845" s="27"/>
      <c r="AH845" s="27"/>
      <c r="AI845" s="27"/>
      <c r="AJ845" s="27"/>
      <c r="AK845" s="27"/>
      <c r="AL845" s="27"/>
    </row>
    <row r="846" spans="1:38">
      <c r="A846" s="27"/>
      <c r="B846" s="27"/>
      <c r="C846" s="27"/>
      <c r="D846" s="27"/>
      <c r="E846" s="27"/>
      <c r="F846" s="27"/>
      <c r="G846" s="27"/>
      <c r="H846" s="27"/>
      <c r="I846" s="27"/>
      <c r="J846" s="27"/>
      <c r="K846" s="27"/>
      <c r="L846" s="27"/>
      <c r="M846" s="27"/>
      <c r="N846" s="27"/>
      <c r="O846" s="27"/>
      <c r="P846" s="27"/>
      <c r="Q846" s="27"/>
      <c r="R846" s="80"/>
      <c r="S846" s="27"/>
      <c r="T846" s="27"/>
      <c r="U846" s="27"/>
      <c r="V846" s="27"/>
      <c r="W846" s="27"/>
      <c r="X846" s="27"/>
      <c r="Y846" s="27"/>
      <c r="Z846" s="27"/>
      <c r="AA846" s="27"/>
      <c r="AB846" s="27"/>
      <c r="AC846" s="27"/>
      <c r="AD846" s="27"/>
      <c r="AE846" s="27"/>
      <c r="AF846" s="27"/>
      <c r="AG846" s="27"/>
      <c r="AH846" s="27"/>
      <c r="AI846" s="27"/>
      <c r="AJ846" s="27"/>
      <c r="AK846" s="27"/>
      <c r="AL846" s="27"/>
    </row>
    <row r="847" spans="1:38">
      <c r="A847" s="27"/>
      <c r="B847" s="27"/>
      <c r="C847" s="27"/>
      <c r="D847" s="27"/>
      <c r="E847" s="27"/>
      <c r="F847" s="27"/>
      <c r="G847" s="27"/>
      <c r="H847" s="27"/>
      <c r="I847" s="27"/>
      <c r="J847" s="27"/>
      <c r="K847" s="27"/>
      <c r="L847" s="27"/>
      <c r="M847" s="27"/>
      <c r="N847" s="27"/>
      <c r="O847" s="27"/>
      <c r="P847" s="27"/>
      <c r="Q847" s="27"/>
      <c r="R847" s="80"/>
      <c r="S847" s="27"/>
      <c r="T847" s="27"/>
      <c r="U847" s="27"/>
      <c r="V847" s="27"/>
      <c r="W847" s="27"/>
      <c r="X847" s="27"/>
      <c r="Y847" s="27"/>
      <c r="Z847" s="27"/>
      <c r="AA847" s="27"/>
      <c r="AB847" s="27"/>
      <c r="AC847" s="27"/>
      <c r="AD847" s="27"/>
      <c r="AE847" s="27"/>
      <c r="AF847" s="27"/>
      <c r="AG847" s="27"/>
      <c r="AH847" s="27"/>
      <c r="AI847" s="27"/>
      <c r="AJ847" s="27"/>
      <c r="AK847" s="27"/>
      <c r="AL847" s="27"/>
    </row>
    <row r="848" spans="1:38">
      <c r="A848" s="27"/>
      <c r="B848" s="27"/>
      <c r="C848" s="27"/>
      <c r="D848" s="27"/>
      <c r="E848" s="27"/>
      <c r="F848" s="27"/>
      <c r="G848" s="27"/>
      <c r="H848" s="27"/>
      <c r="I848" s="27"/>
      <c r="J848" s="27"/>
      <c r="K848" s="27"/>
      <c r="L848" s="27"/>
      <c r="M848" s="27"/>
      <c r="N848" s="27"/>
      <c r="O848" s="27"/>
      <c r="P848" s="27"/>
      <c r="Q848" s="27"/>
      <c r="R848" s="80"/>
      <c r="S848" s="27"/>
      <c r="T848" s="27"/>
      <c r="U848" s="27"/>
      <c r="V848" s="27"/>
      <c r="W848" s="27"/>
      <c r="X848" s="27"/>
      <c r="Y848" s="27"/>
      <c r="Z848" s="27"/>
      <c r="AA848" s="27"/>
      <c r="AB848" s="27"/>
      <c r="AC848" s="27"/>
      <c r="AD848" s="27"/>
      <c r="AE848" s="27"/>
      <c r="AF848" s="27"/>
      <c r="AG848" s="27"/>
      <c r="AH848" s="27"/>
      <c r="AI848" s="27"/>
      <c r="AJ848" s="27"/>
      <c r="AK848" s="27"/>
      <c r="AL848" s="27"/>
    </row>
    <row r="849" spans="1:38">
      <c r="A849" s="27"/>
      <c r="B849" s="27"/>
      <c r="C849" s="27"/>
      <c r="D849" s="27"/>
      <c r="E849" s="27"/>
      <c r="F849" s="27"/>
      <c r="G849" s="27"/>
      <c r="H849" s="27"/>
      <c r="I849" s="27"/>
      <c r="J849" s="27"/>
      <c r="K849" s="27"/>
      <c r="L849" s="27"/>
      <c r="M849" s="27"/>
      <c r="N849" s="27"/>
      <c r="O849" s="27"/>
      <c r="P849" s="27"/>
      <c r="Q849" s="27"/>
      <c r="R849" s="80"/>
      <c r="S849" s="27"/>
      <c r="T849" s="27"/>
      <c r="U849" s="27"/>
      <c r="V849" s="27"/>
      <c r="W849" s="27"/>
      <c r="X849" s="27"/>
      <c r="Y849" s="27"/>
      <c r="Z849" s="27"/>
      <c r="AA849" s="27"/>
      <c r="AB849" s="27"/>
      <c r="AC849" s="27"/>
      <c r="AD849" s="27"/>
      <c r="AE849" s="27"/>
      <c r="AF849" s="27"/>
      <c r="AG849" s="27"/>
      <c r="AH849" s="27"/>
      <c r="AI849" s="27"/>
      <c r="AJ849" s="27"/>
      <c r="AK849" s="27"/>
      <c r="AL849" s="27"/>
    </row>
    <row r="850" spans="1:38">
      <c r="A850" s="27"/>
      <c r="B850" s="27"/>
      <c r="C850" s="27"/>
      <c r="D850" s="27"/>
      <c r="E850" s="27"/>
      <c r="F850" s="27"/>
      <c r="G850" s="27"/>
      <c r="H850" s="27"/>
      <c r="I850" s="27"/>
      <c r="J850" s="27"/>
      <c r="K850" s="27"/>
      <c r="L850" s="27"/>
      <c r="M850" s="27"/>
      <c r="N850" s="27"/>
      <c r="O850" s="27"/>
      <c r="P850" s="27"/>
      <c r="Q850" s="27"/>
      <c r="R850" s="80"/>
      <c r="S850" s="27"/>
      <c r="T850" s="27"/>
      <c r="U850" s="27"/>
      <c r="V850" s="27"/>
      <c r="W850" s="27"/>
      <c r="X850" s="27"/>
      <c r="Y850" s="27"/>
      <c r="Z850" s="27"/>
      <c r="AA850" s="27"/>
      <c r="AB850" s="27"/>
      <c r="AC850" s="27"/>
      <c r="AD850" s="27"/>
      <c r="AE850" s="27"/>
      <c r="AF850" s="27"/>
      <c r="AG850" s="27"/>
      <c r="AH850" s="27"/>
      <c r="AI850" s="27"/>
      <c r="AJ850" s="27"/>
      <c r="AK850" s="27"/>
      <c r="AL850" s="27"/>
    </row>
    <row r="851" spans="1:38">
      <c r="A851" s="27"/>
      <c r="B851" s="27"/>
      <c r="C851" s="27"/>
      <c r="D851" s="27"/>
      <c r="E851" s="27"/>
      <c r="F851" s="27"/>
      <c r="G851" s="27"/>
      <c r="H851" s="27"/>
      <c r="I851" s="27"/>
      <c r="J851" s="27"/>
      <c r="K851" s="27"/>
      <c r="L851" s="27"/>
      <c r="M851" s="27"/>
      <c r="N851" s="27"/>
      <c r="O851" s="27"/>
      <c r="P851" s="27"/>
      <c r="Q851" s="27"/>
      <c r="R851" s="80"/>
      <c r="S851" s="27"/>
      <c r="T851" s="27"/>
      <c r="U851" s="27"/>
      <c r="V851" s="27"/>
      <c r="W851" s="27"/>
      <c r="X851" s="27"/>
      <c r="Y851" s="27"/>
      <c r="Z851" s="27"/>
      <c r="AA851" s="27"/>
      <c r="AB851" s="27"/>
      <c r="AC851" s="27"/>
      <c r="AD851" s="27"/>
      <c r="AE851" s="27"/>
      <c r="AF851" s="27"/>
      <c r="AG851" s="27"/>
      <c r="AH851" s="27"/>
      <c r="AI851" s="27"/>
      <c r="AJ851" s="27"/>
      <c r="AK851" s="27"/>
      <c r="AL851" s="27"/>
    </row>
    <row r="852" spans="1:38">
      <c r="A852" s="27"/>
      <c r="B852" s="27"/>
      <c r="C852" s="27"/>
      <c r="D852" s="27"/>
      <c r="E852" s="27"/>
      <c r="F852" s="27"/>
      <c r="G852" s="27"/>
      <c r="H852" s="27"/>
      <c r="I852" s="27"/>
      <c r="J852" s="27"/>
      <c r="K852" s="27"/>
      <c r="L852" s="27"/>
      <c r="M852" s="27"/>
      <c r="N852" s="27"/>
      <c r="O852" s="27"/>
      <c r="P852" s="27"/>
      <c r="Q852" s="27"/>
      <c r="R852" s="80"/>
      <c r="S852" s="27"/>
      <c r="T852" s="27"/>
      <c r="U852" s="27"/>
      <c r="V852" s="27"/>
      <c r="W852" s="27"/>
      <c r="X852" s="27"/>
      <c r="Y852" s="27"/>
      <c r="Z852" s="27"/>
      <c r="AA852" s="27"/>
      <c r="AB852" s="27"/>
      <c r="AC852" s="27"/>
      <c r="AD852" s="27"/>
      <c r="AE852" s="27"/>
      <c r="AF852" s="27"/>
      <c r="AG852" s="27"/>
      <c r="AH852" s="27"/>
      <c r="AI852" s="27"/>
      <c r="AJ852" s="27"/>
      <c r="AK852" s="27"/>
      <c r="AL852" s="27"/>
    </row>
    <row r="853" spans="1:38">
      <c r="A853" s="27"/>
      <c r="B853" s="27"/>
      <c r="C853" s="27"/>
      <c r="D853" s="27"/>
      <c r="E853" s="27"/>
      <c r="F853" s="27"/>
      <c r="G853" s="27"/>
      <c r="H853" s="27"/>
      <c r="I853" s="27"/>
      <c r="J853" s="27"/>
      <c r="K853" s="27"/>
      <c r="L853" s="27"/>
      <c r="M853" s="27"/>
      <c r="N853" s="27"/>
      <c r="O853" s="27"/>
      <c r="P853" s="27"/>
      <c r="Q853" s="27"/>
      <c r="R853" s="80"/>
      <c r="S853" s="27"/>
      <c r="T853" s="27"/>
      <c r="U853" s="27"/>
      <c r="V853" s="27"/>
      <c r="W853" s="27"/>
      <c r="X853" s="27"/>
      <c r="Y853" s="27"/>
      <c r="Z853" s="27"/>
      <c r="AA853" s="27"/>
      <c r="AB853" s="27"/>
      <c r="AC853" s="27"/>
      <c r="AD853" s="27"/>
      <c r="AE853" s="27"/>
      <c r="AF853" s="27"/>
      <c r="AG853" s="27"/>
      <c r="AH853" s="27"/>
      <c r="AI853" s="27"/>
      <c r="AJ853" s="27"/>
      <c r="AK853" s="27"/>
      <c r="AL853" s="27"/>
    </row>
    <row r="854" spans="1:38">
      <c r="A854" s="27"/>
      <c r="B854" s="27"/>
      <c r="C854" s="27"/>
      <c r="D854" s="27"/>
      <c r="E854" s="27"/>
      <c r="F854" s="27"/>
      <c r="G854" s="27"/>
      <c r="H854" s="27"/>
      <c r="I854" s="27"/>
      <c r="J854" s="27"/>
      <c r="K854" s="27"/>
      <c r="L854" s="27"/>
      <c r="M854" s="27"/>
      <c r="N854" s="27"/>
      <c r="O854" s="27"/>
      <c r="P854" s="27"/>
      <c r="Q854" s="27"/>
      <c r="R854" s="80"/>
      <c r="S854" s="27"/>
      <c r="T854" s="27"/>
      <c r="U854" s="27"/>
      <c r="V854" s="27"/>
      <c r="W854" s="27"/>
      <c r="X854" s="27"/>
      <c r="Y854" s="27"/>
      <c r="Z854" s="27"/>
      <c r="AA854" s="27"/>
      <c r="AB854" s="27"/>
      <c r="AC854" s="27"/>
      <c r="AD854" s="27"/>
      <c r="AE854" s="27"/>
      <c r="AF854" s="27"/>
      <c r="AG854" s="27"/>
      <c r="AH854" s="27"/>
      <c r="AI854" s="27"/>
      <c r="AJ854" s="27"/>
      <c r="AK854" s="27"/>
      <c r="AL854" s="27"/>
    </row>
    <row r="855" spans="1:38">
      <c r="A855" s="27"/>
      <c r="B855" s="27"/>
      <c r="C855" s="27"/>
      <c r="D855" s="27"/>
      <c r="E855" s="27"/>
      <c r="F855" s="27"/>
      <c r="G855" s="27"/>
      <c r="H855" s="27"/>
      <c r="I855" s="27"/>
      <c r="J855" s="27"/>
      <c r="K855" s="27"/>
      <c r="L855" s="27"/>
      <c r="M855" s="27"/>
      <c r="N855" s="27"/>
      <c r="O855" s="27"/>
      <c r="P855" s="27"/>
      <c r="Q855" s="27"/>
      <c r="R855" s="80"/>
      <c r="S855" s="27"/>
      <c r="T855" s="27"/>
      <c r="U855" s="27"/>
      <c r="V855" s="27"/>
      <c r="W855" s="27"/>
      <c r="X855" s="27"/>
      <c r="Y855" s="27"/>
      <c r="Z855" s="27"/>
      <c r="AA855" s="27"/>
      <c r="AB855" s="27"/>
      <c r="AC855" s="27"/>
      <c r="AD855" s="27"/>
      <c r="AE855" s="27"/>
      <c r="AF855" s="27"/>
      <c r="AG855" s="27"/>
      <c r="AH855" s="27"/>
      <c r="AI855" s="27"/>
      <c r="AJ855" s="27"/>
      <c r="AK855" s="27"/>
      <c r="AL855" s="27"/>
    </row>
    <row r="856" spans="1:38">
      <c r="A856" s="27"/>
      <c r="B856" s="27"/>
      <c r="C856" s="27"/>
      <c r="D856" s="27"/>
      <c r="E856" s="27"/>
      <c r="F856" s="27"/>
      <c r="G856" s="27"/>
      <c r="H856" s="27"/>
      <c r="I856" s="27"/>
      <c r="J856" s="27"/>
      <c r="K856" s="27"/>
      <c r="L856" s="27"/>
      <c r="M856" s="27"/>
      <c r="N856" s="27"/>
      <c r="O856" s="27"/>
      <c r="P856" s="27"/>
      <c r="Q856" s="27"/>
      <c r="R856" s="80"/>
      <c r="S856" s="27"/>
      <c r="T856" s="27"/>
      <c r="U856" s="27"/>
      <c r="V856" s="27"/>
      <c r="W856" s="27"/>
      <c r="X856" s="27"/>
      <c r="Y856" s="27"/>
      <c r="Z856" s="27"/>
      <c r="AA856" s="27"/>
      <c r="AB856" s="27"/>
      <c r="AC856" s="27"/>
      <c r="AD856" s="27"/>
      <c r="AE856" s="27"/>
      <c r="AF856" s="27"/>
      <c r="AG856" s="27"/>
      <c r="AH856" s="27"/>
      <c r="AI856" s="27"/>
      <c r="AJ856" s="27"/>
      <c r="AK856" s="27"/>
      <c r="AL856" s="27"/>
    </row>
    <row r="857" spans="1:38">
      <c r="A857" s="27"/>
      <c r="B857" s="27"/>
      <c r="C857" s="27"/>
      <c r="D857" s="27"/>
      <c r="E857" s="27"/>
      <c r="F857" s="27"/>
      <c r="G857" s="27"/>
      <c r="H857" s="27"/>
      <c r="I857" s="27"/>
      <c r="J857" s="27"/>
      <c r="K857" s="27"/>
      <c r="L857" s="27"/>
      <c r="M857" s="27"/>
      <c r="N857" s="27"/>
      <c r="O857" s="27"/>
      <c r="P857" s="27"/>
      <c r="Q857" s="27"/>
      <c r="R857" s="80"/>
      <c r="S857" s="27"/>
      <c r="T857" s="27"/>
      <c r="U857" s="27"/>
      <c r="V857" s="27"/>
      <c r="W857" s="27"/>
      <c r="X857" s="27"/>
      <c r="Y857" s="27"/>
      <c r="Z857" s="27"/>
      <c r="AA857" s="27"/>
      <c r="AB857" s="27"/>
      <c r="AC857" s="27"/>
      <c r="AD857" s="27"/>
      <c r="AE857" s="27"/>
      <c r="AF857" s="27"/>
      <c r="AG857" s="27"/>
      <c r="AH857" s="27"/>
      <c r="AI857" s="27"/>
      <c r="AJ857" s="27"/>
      <c r="AK857" s="27"/>
      <c r="AL857" s="27"/>
    </row>
    <row r="858" spans="1:38">
      <c r="A858" s="27"/>
      <c r="B858" s="27"/>
      <c r="C858" s="27"/>
      <c r="D858" s="27"/>
      <c r="E858" s="27"/>
      <c r="F858" s="27"/>
      <c r="G858" s="27"/>
      <c r="H858" s="27"/>
      <c r="I858" s="27"/>
      <c r="J858" s="27"/>
      <c r="K858" s="27"/>
      <c r="L858" s="27"/>
      <c r="M858" s="27"/>
      <c r="N858" s="27"/>
      <c r="O858" s="27"/>
      <c r="P858" s="27"/>
      <c r="Q858" s="27"/>
      <c r="R858" s="80"/>
      <c r="S858" s="27"/>
      <c r="T858" s="27"/>
      <c r="U858" s="27"/>
      <c r="V858" s="27"/>
      <c r="W858" s="27"/>
      <c r="X858" s="27"/>
      <c r="Y858" s="27"/>
      <c r="Z858" s="27"/>
      <c r="AA858" s="27"/>
      <c r="AB858" s="27"/>
      <c r="AC858" s="27"/>
      <c r="AD858" s="27"/>
      <c r="AE858" s="27"/>
      <c r="AF858" s="27"/>
      <c r="AG858" s="27"/>
      <c r="AH858" s="27"/>
      <c r="AI858" s="27"/>
      <c r="AJ858" s="27"/>
      <c r="AK858" s="27"/>
      <c r="AL858" s="27"/>
    </row>
    <row r="859" spans="1:38">
      <c r="A859" s="27"/>
      <c r="B859" s="27"/>
      <c r="C859" s="27"/>
      <c r="D859" s="27"/>
      <c r="E859" s="27"/>
      <c r="F859" s="27"/>
      <c r="G859" s="27"/>
      <c r="H859" s="27"/>
      <c r="I859" s="27"/>
      <c r="J859" s="27"/>
      <c r="K859" s="27"/>
      <c r="L859" s="27"/>
      <c r="M859" s="27"/>
      <c r="N859" s="27"/>
      <c r="O859" s="27"/>
      <c r="P859" s="27"/>
      <c r="Q859" s="27"/>
      <c r="R859" s="80"/>
      <c r="S859" s="27"/>
      <c r="T859" s="27"/>
      <c r="U859" s="27"/>
      <c r="V859" s="27"/>
      <c r="W859" s="27"/>
      <c r="X859" s="27"/>
      <c r="Y859" s="27"/>
      <c r="Z859" s="27"/>
      <c r="AA859" s="27"/>
      <c r="AB859" s="27"/>
      <c r="AC859" s="27"/>
      <c r="AD859" s="27"/>
      <c r="AE859" s="27"/>
      <c r="AF859" s="27"/>
      <c r="AG859" s="27"/>
      <c r="AH859" s="27"/>
      <c r="AI859" s="27"/>
      <c r="AJ859" s="27"/>
      <c r="AK859" s="27"/>
      <c r="AL859" s="27"/>
    </row>
    <row r="860" spans="1:38">
      <c r="A860" s="27"/>
      <c r="B860" s="27"/>
      <c r="C860" s="27"/>
      <c r="D860" s="27"/>
      <c r="E860" s="27"/>
      <c r="F860" s="27"/>
      <c r="G860" s="27"/>
      <c r="H860" s="27"/>
      <c r="I860" s="27"/>
      <c r="J860" s="27"/>
      <c r="K860" s="27"/>
      <c r="L860" s="27"/>
      <c r="M860" s="27"/>
      <c r="N860" s="27"/>
      <c r="O860" s="27"/>
      <c r="P860" s="27"/>
      <c r="Q860" s="27"/>
      <c r="R860" s="80"/>
      <c r="S860" s="27"/>
      <c r="T860" s="27"/>
      <c r="U860" s="27"/>
      <c r="V860" s="27"/>
      <c r="W860" s="27"/>
      <c r="X860" s="27"/>
      <c r="Y860" s="27"/>
      <c r="Z860" s="27"/>
      <c r="AA860" s="27"/>
      <c r="AB860" s="27"/>
      <c r="AC860" s="27"/>
      <c r="AD860" s="27"/>
      <c r="AE860" s="27"/>
      <c r="AF860" s="27"/>
      <c r="AG860" s="27"/>
      <c r="AH860" s="27"/>
      <c r="AI860" s="27"/>
      <c r="AJ860" s="27"/>
      <c r="AK860" s="27"/>
      <c r="AL860" s="27"/>
    </row>
    <row r="861" spans="1:38">
      <c r="A861" s="27"/>
      <c r="B861" s="27"/>
      <c r="C861" s="27"/>
      <c r="D861" s="27"/>
      <c r="E861" s="27"/>
      <c r="F861" s="27"/>
      <c r="G861" s="27"/>
      <c r="H861" s="27"/>
      <c r="I861" s="27"/>
      <c r="J861" s="27"/>
      <c r="K861" s="27"/>
      <c r="L861" s="27"/>
      <c r="M861" s="27"/>
      <c r="N861" s="27"/>
      <c r="O861" s="27"/>
      <c r="P861" s="27"/>
      <c r="Q861" s="27"/>
      <c r="R861" s="80"/>
      <c r="S861" s="27"/>
      <c r="T861" s="27"/>
      <c r="U861" s="27"/>
      <c r="V861" s="27"/>
      <c r="W861" s="27"/>
      <c r="X861" s="27"/>
      <c r="Y861" s="27"/>
      <c r="Z861" s="27"/>
      <c r="AA861" s="27"/>
      <c r="AB861" s="27"/>
      <c r="AC861" s="27"/>
      <c r="AD861" s="27"/>
      <c r="AE861" s="27"/>
      <c r="AF861" s="27"/>
      <c r="AG861" s="27"/>
      <c r="AH861" s="27"/>
      <c r="AI861" s="27"/>
      <c r="AJ861" s="27"/>
      <c r="AK861" s="27"/>
      <c r="AL861" s="27"/>
    </row>
    <row r="862" spans="1:38">
      <c r="A862" s="27"/>
      <c r="B862" s="27"/>
      <c r="C862" s="27"/>
      <c r="D862" s="27"/>
      <c r="E862" s="27"/>
      <c r="F862" s="27"/>
      <c r="G862" s="27"/>
      <c r="H862" s="27"/>
      <c r="I862" s="27"/>
      <c r="J862" s="27"/>
      <c r="K862" s="27"/>
      <c r="L862" s="27"/>
      <c r="M862" s="27"/>
      <c r="N862" s="27"/>
      <c r="O862" s="27"/>
      <c r="P862" s="27"/>
      <c r="Q862" s="27"/>
      <c r="R862" s="80"/>
      <c r="S862" s="27"/>
      <c r="T862" s="27"/>
      <c r="U862" s="27"/>
      <c r="V862" s="27"/>
      <c r="W862" s="27"/>
      <c r="X862" s="27"/>
      <c r="Y862" s="27"/>
      <c r="Z862" s="27"/>
      <c r="AA862" s="27"/>
      <c r="AB862" s="27"/>
      <c r="AC862" s="27"/>
      <c r="AD862" s="27"/>
      <c r="AE862" s="27"/>
      <c r="AF862" s="27"/>
      <c r="AG862" s="27"/>
      <c r="AH862" s="27"/>
      <c r="AI862" s="27"/>
      <c r="AJ862" s="27"/>
      <c r="AK862" s="27"/>
      <c r="AL862" s="27"/>
    </row>
    <row r="863" spans="1:38">
      <c r="A863" s="27"/>
      <c r="B863" s="27"/>
      <c r="C863" s="27"/>
      <c r="D863" s="27"/>
      <c r="E863" s="27"/>
      <c r="F863" s="27"/>
      <c r="G863" s="27"/>
      <c r="H863" s="27"/>
      <c r="I863" s="27"/>
      <c r="J863" s="27"/>
      <c r="K863" s="27"/>
      <c r="L863" s="27"/>
      <c r="M863" s="27"/>
      <c r="N863" s="27"/>
      <c r="O863" s="27"/>
      <c r="P863" s="27"/>
      <c r="Q863" s="27"/>
      <c r="R863" s="80"/>
      <c r="S863" s="27"/>
      <c r="T863" s="27"/>
      <c r="U863" s="27"/>
      <c r="V863" s="27"/>
      <c r="W863" s="27"/>
      <c r="X863" s="27"/>
      <c r="Y863" s="27"/>
      <c r="Z863" s="27"/>
      <c r="AA863" s="27"/>
      <c r="AB863" s="27"/>
      <c r="AC863" s="27"/>
      <c r="AD863" s="27"/>
      <c r="AE863" s="27"/>
      <c r="AF863" s="27"/>
      <c r="AG863" s="27"/>
      <c r="AH863" s="27"/>
      <c r="AI863" s="27"/>
      <c r="AJ863" s="27"/>
      <c r="AK863" s="27"/>
      <c r="AL863" s="27"/>
    </row>
    <row r="864" spans="1:38">
      <c r="A864" s="27"/>
      <c r="B864" s="27"/>
      <c r="C864" s="27"/>
      <c r="D864" s="27"/>
      <c r="E864" s="27"/>
      <c r="F864" s="27"/>
      <c r="G864" s="27"/>
      <c r="H864" s="27"/>
      <c r="I864" s="27"/>
      <c r="J864" s="27"/>
      <c r="K864" s="27"/>
      <c r="L864" s="27"/>
      <c r="M864" s="27"/>
      <c r="N864" s="27"/>
      <c r="O864" s="27"/>
      <c r="P864" s="27"/>
      <c r="Q864" s="27"/>
      <c r="R864" s="80"/>
      <c r="S864" s="27"/>
      <c r="T864" s="27"/>
      <c r="U864" s="27"/>
      <c r="V864" s="27"/>
      <c r="W864" s="27"/>
      <c r="X864" s="27"/>
      <c r="Y864" s="27"/>
      <c r="Z864" s="27"/>
      <c r="AA864" s="27"/>
      <c r="AB864" s="27"/>
      <c r="AC864" s="27"/>
      <c r="AD864" s="27"/>
      <c r="AE864" s="27"/>
      <c r="AF864" s="27"/>
      <c r="AG864" s="27"/>
      <c r="AH864" s="27"/>
      <c r="AI864" s="27"/>
      <c r="AJ864" s="27"/>
      <c r="AK864" s="27"/>
      <c r="AL864" s="27"/>
    </row>
    <row r="865" spans="1:38">
      <c r="A865" s="27"/>
      <c r="B865" s="27"/>
      <c r="C865" s="27"/>
      <c r="D865" s="27"/>
      <c r="E865" s="27"/>
      <c r="F865" s="27"/>
      <c r="G865" s="27"/>
      <c r="H865" s="27"/>
      <c r="I865" s="27"/>
      <c r="J865" s="27"/>
      <c r="K865" s="27"/>
      <c r="L865" s="27"/>
      <c r="M865" s="27"/>
      <c r="N865" s="27"/>
      <c r="O865" s="27"/>
      <c r="P865" s="27"/>
      <c r="Q865" s="27"/>
      <c r="R865" s="80"/>
      <c r="S865" s="27"/>
      <c r="T865" s="27"/>
      <c r="U865" s="27"/>
      <c r="V865" s="27"/>
      <c r="W865" s="27"/>
      <c r="X865" s="27"/>
      <c r="Y865" s="27"/>
      <c r="Z865" s="27"/>
      <c r="AA865" s="27"/>
      <c r="AB865" s="27"/>
      <c r="AC865" s="27"/>
      <c r="AD865" s="27"/>
      <c r="AE865" s="27"/>
      <c r="AF865" s="27"/>
      <c r="AG865" s="27"/>
      <c r="AH865" s="27"/>
      <c r="AI865" s="27"/>
      <c r="AJ865" s="27"/>
      <c r="AK865" s="27"/>
      <c r="AL865" s="27"/>
    </row>
    <row r="866" spans="1:38">
      <c r="A866" s="27"/>
      <c r="B866" s="27"/>
      <c r="C866" s="27"/>
      <c r="D866" s="27"/>
      <c r="E866" s="27"/>
      <c r="F866" s="27"/>
      <c r="G866" s="27"/>
      <c r="H866" s="27"/>
      <c r="I866" s="27"/>
      <c r="J866" s="27"/>
      <c r="K866" s="27"/>
      <c r="L866" s="27"/>
      <c r="M866" s="27"/>
      <c r="N866" s="27"/>
      <c r="O866" s="27"/>
      <c r="P866" s="27"/>
      <c r="Q866" s="27"/>
      <c r="R866" s="80"/>
      <c r="S866" s="27"/>
      <c r="T866" s="27"/>
      <c r="U866" s="27"/>
      <c r="V866" s="27"/>
      <c r="W866" s="27"/>
      <c r="X866" s="27"/>
      <c r="Y866" s="27"/>
      <c r="Z866" s="27"/>
      <c r="AA866" s="27"/>
      <c r="AB866" s="27"/>
      <c r="AC866" s="27"/>
      <c r="AD866" s="27"/>
      <c r="AE866" s="27"/>
      <c r="AF866" s="27"/>
      <c r="AG866" s="27"/>
      <c r="AH866" s="27"/>
      <c r="AI866" s="27"/>
      <c r="AJ866" s="27"/>
      <c r="AK866" s="27"/>
      <c r="AL866" s="27"/>
    </row>
    <row r="867" spans="1:38">
      <c r="A867" s="27"/>
      <c r="B867" s="27"/>
      <c r="C867" s="27"/>
      <c r="D867" s="27"/>
      <c r="E867" s="27"/>
      <c r="F867" s="27"/>
      <c r="G867" s="27"/>
      <c r="H867" s="27"/>
      <c r="I867" s="27"/>
      <c r="J867" s="27"/>
      <c r="K867" s="27"/>
      <c r="L867" s="27"/>
      <c r="M867" s="27"/>
      <c r="N867" s="27"/>
      <c r="O867" s="27"/>
      <c r="P867" s="27"/>
      <c r="Q867" s="27"/>
      <c r="R867" s="80"/>
      <c r="S867" s="27"/>
      <c r="T867" s="27"/>
      <c r="U867" s="27"/>
      <c r="V867" s="27"/>
      <c r="W867" s="27"/>
      <c r="X867" s="27"/>
      <c r="Y867" s="27"/>
      <c r="Z867" s="27"/>
      <c r="AA867" s="27"/>
      <c r="AB867" s="27"/>
      <c r="AC867" s="27"/>
      <c r="AD867" s="27"/>
      <c r="AE867" s="27"/>
      <c r="AF867" s="27"/>
      <c r="AG867" s="27"/>
      <c r="AH867" s="27"/>
      <c r="AI867" s="27"/>
      <c r="AJ867" s="27"/>
      <c r="AK867" s="27"/>
      <c r="AL867" s="27"/>
    </row>
    <row r="868" spans="1:38">
      <c r="A868" s="27"/>
      <c r="B868" s="27"/>
      <c r="C868" s="27"/>
      <c r="D868" s="27"/>
      <c r="E868" s="27"/>
      <c r="F868" s="27"/>
      <c r="G868" s="27"/>
      <c r="H868" s="27"/>
      <c r="I868" s="27"/>
      <c r="J868" s="27"/>
      <c r="K868" s="27"/>
      <c r="L868" s="27"/>
      <c r="M868" s="27"/>
      <c r="N868" s="27"/>
      <c r="O868" s="27"/>
      <c r="P868" s="27"/>
      <c r="Q868" s="27"/>
      <c r="R868" s="80"/>
      <c r="S868" s="27"/>
      <c r="T868" s="27"/>
      <c r="U868" s="27"/>
      <c r="V868" s="27"/>
      <c r="W868" s="27"/>
      <c r="X868" s="27"/>
      <c r="Y868" s="27"/>
      <c r="Z868" s="27"/>
      <c r="AA868" s="27"/>
      <c r="AB868" s="27"/>
      <c r="AC868" s="27"/>
      <c r="AD868" s="27"/>
      <c r="AE868" s="27"/>
      <c r="AF868" s="27"/>
      <c r="AG868" s="27"/>
      <c r="AH868" s="27"/>
      <c r="AI868" s="27"/>
      <c r="AJ868" s="27"/>
      <c r="AK868" s="27"/>
      <c r="AL868" s="27"/>
    </row>
    <row r="869" spans="1:38">
      <c r="A869" s="27"/>
      <c r="B869" s="27"/>
      <c r="C869" s="27"/>
      <c r="D869" s="27"/>
      <c r="E869" s="27"/>
      <c r="F869" s="27"/>
      <c r="G869" s="27"/>
      <c r="H869" s="27"/>
      <c r="I869" s="27"/>
      <c r="J869" s="27"/>
      <c r="K869" s="27"/>
      <c r="L869" s="27"/>
      <c r="M869" s="27"/>
      <c r="N869" s="27"/>
      <c r="O869" s="27"/>
      <c r="P869" s="27"/>
      <c r="Q869" s="27"/>
      <c r="R869" s="80"/>
      <c r="S869" s="27"/>
      <c r="T869" s="27"/>
      <c r="U869" s="27"/>
      <c r="V869" s="27"/>
      <c r="W869" s="27"/>
      <c r="X869" s="27"/>
      <c r="Y869" s="27"/>
      <c r="Z869" s="27"/>
      <c r="AA869" s="27"/>
      <c r="AB869" s="27"/>
      <c r="AC869" s="27"/>
      <c r="AD869" s="27"/>
      <c r="AE869" s="27"/>
      <c r="AF869" s="27"/>
      <c r="AG869" s="27"/>
      <c r="AH869" s="27"/>
      <c r="AI869" s="27"/>
      <c r="AJ869" s="27"/>
      <c r="AK869" s="27"/>
      <c r="AL869" s="27"/>
    </row>
    <row r="870" spans="1:38">
      <c r="A870" s="27"/>
      <c r="B870" s="27"/>
      <c r="C870" s="27"/>
      <c r="D870" s="27"/>
      <c r="E870" s="27"/>
      <c r="F870" s="27"/>
      <c r="G870" s="27"/>
      <c r="H870" s="27"/>
      <c r="I870" s="27"/>
      <c r="J870" s="27"/>
      <c r="K870" s="27"/>
      <c r="L870" s="27"/>
      <c r="M870" s="27"/>
      <c r="N870" s="27"/>
      <c r="O870" s="27"/>
      <c r="P870" s="27"/>
      <c r="Q870" s="27"/>
      <c r="R870" s="80"/>
      <c r="S870" s="27"/>
      <c r="T870" s="27"/>
      <c r="U870" s="27"/>
      <c r="V870" s="27"/>
      <c r="W870" s="27"/>
      <c r="X870" s="27"/>
      <c r="Y870" s="27"/>
      <c r="Z870" s="27"/>
      <c r="AA870" s="27"/>
      <c r="AB870" s="27"/>
      <c r="AC870" s="27"/>
      <c r="AD870" s="27"/>
      <c r="AE870" s="27"/>
      <c r="AF870" s="27"/>
      <c r="AG870" s="27"/>
      <c r="AH870" s="27"/>
      <c r="AI870" s="27"/>
      <c r="AJ870" s="27"/>
      <c r="AK870" s="27"/>
      <c r="AL870" s="27"/>
    </row>
    <row r="871" spans="1:38">
      <c r="A871" s="27"/>
      <c r="B871" s="27"/>
      <c r="C871" s="27"/>
      <c r="D871" s="27"/>
      <c r="E871" s="27"/>
      <c r="F871" s="27"/>
      <c r="G871" s="27"/>
      <c r="H871" s="27"/>
      <c r="I871" s="27"/>
      <c r="J871" s="27"/>
      <c r="K871" s="27"/>
      <c r="L871" s="27"/>
      <c r="M871" s="27"/>
      <c r="N871" s="27"/>
      <c r="O871" s="27"/>
      <c r="P871" s="27"/>
      <c r="Q871" s="27"/>
      <c r="R871" s="80"/>
      <c r="S871" s="27"/>
      <c r="T871" s="27"/>
      <c r="U871" s="27"/>
      <c r="V871" s="27"/>
      <c r="W871" s="27"/>
      <c r="X871" s="27"/>
      <c r="Y871" s="27"/>
      <c r="Z871" s="27"/>
      <c r="AA871" s="27"/>
      <c r="AB871" s="27"/>
      <c r="AC871" s="27"/>
      <c r="AD871" s="27"/>
      <c r="AE871" s="27"/>
      <c r="AF871" s="27"/>
      <c r="AG871" s="27"/>
      <c r="AH871" s="27"/>
      <c r="AI871" s="27"/>
      <c r="AJ871" s="27"/>
      <c r="AK871" s="27"/>
      <c r="AL871" s="27"/>
    </row>
    <row r="872" spans="1:38">
      <c r="A872" s="27"/>
      <c r="B872" s="27"/>
      <c r="C872" s="27"/>
      <c r="D872" s="27"/>
      <c r="E872" s="27"/>
      <c r="F872" s="27"/>
      <c r="G872" s="27"/>
      <c r="H872" s="27"/>
      <c r="I872" s="27"/>
      <c r="J872" s="27"/>
      <c r="K872" s="27"/>
      <c r="L872" s="27"/>
      <c r="M872" s="27"/>
      <c r="N872" s="27"/>
      <c r="O872" s="27"/>
      <c r="P872" s="27"/>
      <c r="Q872" s="27"/>
      <c r="R872" s="80"/>
      <c r="S872" s="27"/>
      <c r="T872" s="27"/>
      <c r="U872" s="27"/>
      <c r="V872" s="27"/>
      <c r="W872" s="27"/>
      <c r="X872" s="27"/>
      <c r="Y872" s="27"/>
      <c r="Z872" s="27"/>
      <c r="AA872" s="27"/>
      <c r="AB872" s="27"/>
      <c r="AC872" s="27"/>
      <c r="AD872" s="27"/>
      <c r="AE872" s="27"/>
      <c r="AF872" s="27"/>
      <c r="AG872" s="27"/>
      <c r="AH872" s="27"/>
      <c r="AI872" s="27"/>
      <c r="AJ872" s="27"/>
      <c r="AK872" s="27"/>
      <c r="AL872" s="27"/>
    </row>
    <row r="873" spans="1:38">
      <c r="A873" s="27"/>
      <c r="B873" s="27"/>
      <c r="C873" s="27"/>
      <c r="D873" s="27"/>
      <c r="E873" s="27"/>
      <c r="F873" s="27"/>
      <c r="G873" s="27"/>
      <c r="H873" s="27"/>
      <c r="I873" s="27"/>
      <c r="J873" s="27"/>
      <c r="K873" s="27"/>
      <c r="L873" s="27"/>
      <c r="M873" s="27"/>
      <c r="N873" s="27"/>
      <c r="O873" s="27"/>
      <c r="P873" s="27"/>
      <c r="Q873" s="27"/>
      <c r="R873" s="80"/>
      <c r="S873" s="27"/>
      <c r="T873" s="27"/>
      <c r="U873" s="27"/>
      <c r="V873" s="27"/>
      <c r="W873" s="27"/>
      <c r="X873" s="27"/>
      <c r="Y873" s="27"/>
      <c r="Z873" s="27"/>
      <c r="AA873" s="27"/>
      <c r="AB873" s="27"/>
      <c r="AC873" s="27"/>
      <c r="AD873" s="27"/>
      <c r="AE873" s="27"/>
      <c r="AF873" s="27"/>
      <c r="AG873" s="27"/>
      <c r="AH873" s="27"/>
      <c r="AI873" s="27"/>
      <c r="AJ873" s="27"/>
      <c r="AK873" s="27"/>
      <c r="AL873" s="27"/>
    </row>
    <row r="874" spans="1:38">
      <c r="A874" s="27"/>
      <c r="B874" s="27"/>
      <c r="C874" s="27"/>
      <c r="D874" s="27"/>
      <c r="E874" s="27"/>
      <c r="F874" s="27"/>
      <c r="G874" s="27"/>
      <c r="H874" s="27"/>
      <c r="I874" s="27"/>
      <c r="J874" s="27"/>
      <c r="K874" s="27"/>
      <c r="L874" s="27"/>
      <c r="M874" s="27"/>
      <c r="N874" s="27"/>
      <c r="O874" s="27"/>
      <c r="P874" s="27"/>
      <c r="Q874" s="27"/>
      <c r="R874" s="80"/>
      <c r="S874" s="27"/>
      <c r="T874" s="27"/>
      <c r="U874" s="27"/>
      <c r="V874" s="27"/>
      <c r="W874" s="27"/>
      <c r="X874" s="27"/>
      <c r="Y874" s="27"/>
      <c r="Z874" s="27"/>
      <c r="AA874" s="27"/>
      <c r="AB874" s="27"/>
      <c r="AC874" s="27"/>
      <c r="AD874" s="27"/>
      <c r="AE874" s="27"/>
      <c r="AF874" s="27"/>
      <c r="AG874" s="27"/>
      <c r="AH874" s="27"/>
      <c r="AI874" s="27"/>
      <c r="AJ874" s="27"/>
      <c r="AK874" s="27"/>
      <c r="AL874" s="27"/>
    </row>
    <row r="875" spans="1:38">
      <c r="A875" s="27"/>
      <c r="B875" s="27"/>
      <c r="C875" s="27"/>
      <c r="D875" s="27"/>
      <c r="E875" s="27"/>
      <c r="F875" s="27"/>
      <c r="G875" s="27"/>
      <c r="H875" s="27"/>
      <c r="I875" s="27"/>
      <c r="J875" s="27"/>
      <c r="K875" s="27"/>
      <c r="L875" s="27"/>
      <c r="M875" s="27"/>
      <c r="N875" s="27"/>
      <c r="O875" s="27"/>
      <c r="P875" s="27"/>
      <c r="Q875" s="27"/>
      <c r="R875" s="80"/>
      <c r="S875" s="27"/>
      <c r="T875" s="27"/>
      <c r="U875" s="27"/>
      <c r="V875" s="27"/>
      <c r="W875" s="27"/>
      <c r="X875" s="27"/>
      <c r="Y875" s="27"/>
      <c r="Z875" s="27"/>
      <c r="AA875" s="27"/>
      <c r="AB875" s="27"/>
      <c r="AC875" s="27"/>
      <c r="AD875" s="27"/>
      <c r="AE875" s="27"/>
      <c r="AF875" s="27"/>
      <c r="AG875" s="27"/>
      <c r="AH875" s="27"/>
      <c r="AI875" s="27"/>
      <c r="AJ875" s="27"/>
      <c r="AK875" s="27"/>
      <c r="AL875" s="27"/>
    </row>
    <row r="876" spans="1:38">
      <c r="A876" s="27"/>
      <c r="B876" s="27"/>
      <c r="C876" s="27"/>
      <c r="D876" s="27"/>
      <c r="E876" s="27"/>
      <c r="F876" s="27"/>
      <c r="G876" s="27"/>
      <c r="H876" s="27"/>
      <c r="I876" s="27"/>
      <c r="J876" s="27"/>
      <c r="K876" s="27"/>
      <c r="L876" s="27"/>
      <c r="M876" s="27"/>
      <c r="N876" s="27"/>
      <c r="O876" s="27"/>
      <c r="P876" s="27"/>
      <c r="Q876" s="27"/>
      <c r="R876" s="80"/>
      <c r="S876" s="27"/>
      <c r="T876" s="27"/>
      <c r="U876" s="27"/>
      <c r="V876" s="27"/>
      <c r="W876" s="27"/>
      <c r="X876" s="27"/>
      <c r="Y876" s="27"/>
      <c r="Z876" s="27"/>
      <c r="AA876" s="27"/>
      <c r="AB876" s="27"/>
      <c r="AC876" s="27"/>
      <c r="AD876" s="27"/>
      <c r="AE876" s="27"/>
      <c r="AF876" s="27"/>
      <c r="AG876" s="27"/>
      <c r="AH876" s="27"/>
      <c r="AI876" s="27"/>
      <c r="AJ876" s="27"/>
      <c r="AK876" s="27"/>
      <c r="AL876" s="27"/>
    </row>
    <row r="877" spans="1:38">
      <c r="A877" s="27"/>
      <c r="B877" s="27"/>
      <c r="C877" s="27"/>
      <c r="D877" s="27"/>
      <c r="E877" s="27"/>
      <c r="F877" s="27"/>
      <c r="G877" s="27"/>
      <c r="H877" s="27"/>
      <c r="I877" s="27"/>
      <c r="J877" s="27"/>
      <c r="K877" s="27"/>
      <c r="L877" s="27"/>
      <c r="M877" s="27"/>
      <c r="N877" s="27"/>
      <c r="O877" s="27"/>
      <c r="P877" s="27"/>
      <c r="Q877" s="27"/>
      <c r="R877" s="80"/>
      <c r="S877" s="27"/>
      <c r="T877" s="27"/>
      <c r="U877" s="27"/>
      <c r="V877" s="27"/>
      <c r="W877" s="27"/>
      <c r="X877" s="27"/>
      <c r="Y877" s="27"/>
      <c r="Z877" s="27"/>
      <c r="AA877" s="27"/>
      <c r="AB877" s="27"/>
      <c r="AC877" s="27"/>
      <c r="AD877" s="27"/>
      <c r="AE877" s="27"/>
      <c r="AF877" s="27"/>
      <c r="AG877" s="27"/>
      <c r="AH877" s="27"/>
      <c r="AI877" s="27"/>
      <c r="AJ877" s="27"/>
      <c r="AK877" s="27"/>
      <c r="AL877" s="27"/>
    </row>
    <row r="878" spans="1:38">
      <c r="A878" s="27"/>
      <c r="B878" s="27"/>
      <c r="C878" s="27"/>
      <c r="D878" s="27"/>
      <c r="E878" s="27"/>
      <c r="F878" s="27"/>
      <c r="G878" s="27"/>
      <c r="H878" s="27"/>
      <c r="I878" s="27"/>
      <c r="J878" s="27"/>
      <c r="K878" s="27"/>
      <c r="L878" s="27"/>
      <c r="M878" s="27"/>
      <c r="N878" s="27"/>
      <c r="O878" s="27"/>
      <c r="P878" s="27"/>
      <c r="Q878" s="27"/>
      <c r="R878" s="80"/>
      <c r="S878" s="27"/>
      <c r="T878" s="27"/>
      <c r="U878" s="27"/>
      <c r="V878" s="27"/>
      <c r="W878" s="27"/>
      <c r="X878" s="27"/>
      <c r="Y878" s="27"/>
      <c r="Z878" s="27"/>
      <c r="AA878" s="27"/>
      <c r="AB878" s="27"/>
      <c r="AC878" s="27"/>
      <c r="AD878" s="27"/>
      <c r="AE878" s="27"/>
      <c r="AF878" s="27"/>
      <c r="AG878" s="27"/>
      <c r="AH878" s="27"/>
      <c r="AI878" s="27"/>
      <c r="AJ878" s="27"/>
      <c r="AK878" s="27"/>
      <c r="AL878" s="27"/>
    </row>
    <row r="879" spans="1:38">
      <c r="A879" s="27"/>
      <c r="B879" s="27"/>
      <c r="C879" s="27"/>
      <c r="D879" s="27"/>
      <c r="E879" s="27"/>
      <c r="F879" s="27"/>
      <c r="G879" s="27"/>
      <c r="H879" s="27"/>
      <c r="I879" s="27"/>
      <c r="J879" s="27"/>
      <c r="K879" s="27"/>
      <c r="L879" s="27"/>
      <c r="M879" s="27"/>
      <c r="N879" s="27"/>
      <c r="O879" s="27"/>
      <c r="P879" s="27"/>
      <c r="Q879" s="27"/>
      <c r="R879" s="80"/>
      <c r="S879" s="27"/>
      <c r="T879" s="27"/>
      <c r="U879" s="27"/>
      <c r="V879" s="27"/>
      <c r="W879" s="27"/>
      <c r="X879" s="27"/>
      <c r="Y879" s="27"/>
      <c r="Z879" s="27"/>
      <c r="AA879" s="27"/>
      <c r="AB879" s="27"/>
      <c r="AC879" s="27"/>
      <c r="AD879" s="27"/>
      <c r="AE879" s="27"/>
      <c r="AF879" s="27"/>
      <c r="AG879" s="27"/>
      <c r="AH879" s="27"/>
      <c r="AI879" s="27"/>
      <c r="AJ879" s="27"/>
      <c r="AK879" s="27"/>
      <c r="AL879" s="27"/>
    </row>
    <row r="880" spans="1:38">
      <c r="A880" s="27"/>
      <c r="B880" s="27"/>
      <c r="C880" s="27"/>
      <c r="D880" s="27"/>
      <c r="E880" s="27"/>
      <c r="F880" s="27"/>
      <c r="G880" s="27"/>
      <c r="H880" s="27"/>
      <c r="I880" s="27"/>
      <c r="J880" s="27"/>
      <c r="K880" s="27"/>
      <c r="L880" s="27"/>
      <c r="M880" s="27"/>
      <c r="N880" s="27"/>
      <c r="O880" s="27"/>
      <c r="P880" s="27"/>
      <c r="Q880" s="27"/>
      <c r="R880" s="80"/>
      <c r="S880" s="27"/>
      <c r="T880" s="27"/>
      <c r="U880" s="27"/>
      <c r="V880" s="27"/>
      <c r="W880" s="27"/>
      <c r="X880" s="27"/>
      <c r="Y880" s="27"/>
      <c r="Z880" s="27"/>
      <c r="AA880" s="27"/>
      <c r="AB880" s="27"/>
      <c r="AC880" s="27"/>
      <c r="AD880" s="27"/>
      <c r="AE880" s="27"/>
      <c r="AF880" s="27"/>
      <c r="AG880" s="27"/>
      <c r="AH880" s="27"/>
      <c r="AI880" s="27"/>
      <c r="AJ880" s="27"/>
      <c r="AK880" s="27"/>
      <c r="AL880" s="27"/>
    </row>
    <row r="881" spans="1:38">
      <c r="A881" s="27"/>
      <c r="B881" s="27"/>
      <c r="C881" s="27"/>
      <c r="D881" s="27"/>
      <c r="E881" s="27"/>
      <c r="F881" s="27"/>
      <c r="G881" s="27"/>
      <c r="H881" s="27"/>
      <c r="I881" s="27"/>
      <c r="J881" s="27"/>
      <c r="K881" s="27"/>
      <c r="L881" s="27"/>
      <c r="M881" s="27"/>
      <c r="N881" s="27"/>
      <c r="O881" s="27"/>
      <c r="P881" s="27"/>
      <c r="Q881" s="27"/>
      <c r="R881" s="80"/>
      <c r="S881" s="27"/>
      <c r="T881" s="27"/>
      <c r="U881" s="27"/>
      <c r="V881" s="27"/>
      <c r="W881" s="27"/>
      <c r="X881" s="27"/>
      <c r="Y881" s="27"/>
      <c r="Z881" s="27"/>
      <c r="AA881" s="27"/>
      <c r="AB881" s="27"/>
      <c r="AC881" s="27"/>
      <c r="AD881" s="27"/>
      <c r="AE881" s="27"/>
      <c r="AF881" s="27"/>
      <c r="AG881" s="27"/>
      <c r="AH881" s="27"/>
      <c r="AI881" s="27"/>
      <c r="AJ881" s="27"/>
      <c r="AK881" s="27"/>
      <c r="AL881" s="27"/>
    </row>
    <row r="882" spans="1:38">
      <c r="A882" s="27"/>
      <c r="B882" s="27"/>
      <c r="C882" s="27"/>
      <c r="D882" s="27"/>
      <c r="E882" s="27"/>
      <c r="F882" s="27"/>
      <c r="G882" s="27"/>
      <c r="H882" s="27"/>
      <c r="I882" s="27"/>
      <c r="J882" s="27"/>
      <c r="K882" s="27"/>
      <c r="L882" s="27"/>
      <c r="M882" s="27"/>
      <c r="N882" s="27"/>
      <c r="O882" s="27"/>
      <c r="P882" s="27"/>
      <c r="Q882" s="27"/>
      <c r="R882" s="80"/>
      <c r="S882" s="27"/>
      <c r="T882" s="27"/>
      <c r="U882" s="27"/>
      <c r="V882" s="27"/>
      <c r="W882" s="27"/>
      <c r="X882" s="27"/>
      <c r="Y882" s="27"/>
      <c r="Z882" s="27"/>
      <c r="AA882" s="27"/>
      <c r="AB882" s="27"/>
      <c r="AC882" s="27"/>
      <c r="AD882" s="27"/>
      <c r="AE882" s="27"/>
      <c r="AF882" s="27"/>
      <c r="AG882" s="27"/>
      <c r="AH882" s="27"/>
      <c r="AI882" s="27"/>
      <c r="AJ882" s="27"/>
      <c r="AK882" s="27"/>
      <c r="AL882" s="27"/>
    </row>
    <row r="883" spans="1:38">
      <c r="A883" s="27"/>
      <c r="B883" s="27"/>
      <c r="C883" s="27"/>
      <c r="D883" s="27"/>
      <c r="E883" s="27"/>
      <c r="F883" s="27"/>
      <c r="G883" s="27"/>
      <c r="H883" s="27"/>
      <c r="I883" s="27"/>
      <c r="J883" s="27"/>
      <c r="K883" s="27"/>
      <c r="L883" s="27"/>
      <c r="M883" s="27"/>
      <c r="N883" s="27"/>
      <c r="O883" s="27"/>
      <c r="P883" s="27"/>
      <c r="Q883" s="27"/>
      <c r="R883" s="80"/>
      <c r="S883" s="27"/>
      <c r="T883" s="27"/>
      <c r="U883" s="27"/>
      <c r="V883" s="27"/>
      <c r="W883" s="27"/>
      <c r="X883" s="27"/>
      <c r="Y883" s="27"/>
      <c r="Z883" s="27"/>
      <c r="AA883" s="27"/>
      <c r="AB883" s="27"/>
      <c r="AC883" s="27"/>
      <c r="AD883" s="27"/>
      <c r="AE883" s="27"/>
      <c r="AF883" s="27"/>
      <c r="AG883" s="27"/>
      <c r="AH883" s="27"/>
      <c r="AI883" s="27"/>
      <c r="AJ883" s="27"/>
      <c r="AK883" s="27"/>
      <c r="AL883" s="27"/>
    </row>
    <row r="884" spans="1:38">
      <c r="A884" s="27"/>
      <c r="B884" s="27"/>
      <c r="C884" s="27"/>
      <c r="D884" s="27"/>
      <c r="E884" s="27"/>
      <c r="F884" s="27"/>
      <c r="G884" s="27"/>
      <c r="H884" s="27"/>
      <c r="I884" s="27"/>
      <c r="J884" s="27"/>
      <c r="K884" s="27"/>
      <c r="L884" s="27"/>
      <c r="M884" s="27"/>
      <c r="N884" s="27"/>
      <c r="O884" s="27"/>
      <c r="P884" s="27"/>
      <c r="Q884" s="27"/>
      <c r="R884" s="80"/>
      <c r="S884" s="27"/>
      <c r="T884" s="27"/>
      <c r="U884" s="27"/>
      <c r="V884" s="27"/>
      <c r="W884" s="27"/>
      <c r="X884" s="27"/>
      <c r="Y884" s="27"/>
      <c r="Z884" s="27"/>
      <c r="AA884" s="27"/>
      <c r="AB884" s="27"/>
      <c r="AC884" s="27"/>
      <c r="AD884" s="27"/>
      <c r="AE884" s="27"/>
      <c r="AF884" s="27"/>
      <c r="AG884" s="27"/>
      <c r="AH884" s="27"/>
      <c r="AI884" s="27"/>
      <c r="AJ884" s="27"/>
      <c r="AK884" s="27"/>
      <c r="AL884" s="27"/>
    </row>
    <row r="885" spans="1:38">
      <c r="A885" s="27"/>
      <c r="B885" s="27"/>
      <c r="C885" s="27"/>
      <c r="D885" s="27"/>
      <c r="E885" s="27"/>
      <c r="F885" s="27"/>
      <c r="G885" s="27"/>
      <c r="H885" s="27"/>
      <c r="I885" s="27"/>
      <c r="J885" s="27"/>
      <c r="K885" s="27"/>
      <c r="L885" s="27"/>
      <c r="M885" s="27"/>
      <c r="N885" s="27"/>
      <c r="O885" s="27"/>
      <c r="P885" s="27"/>
      <c r="Q885" s="27"/>
      <c r="R885" s="80"/>
      <c r="S885" s="27"/>
      <c r="T885" s="27"/>
      <c r="U885" s="27"/>
      <c r="V885" s="27"/>
      <c r="W885" s="27"/>
      <c r="X885" s="27"/>
      <c r="Y885" s="27"/>
      <c r="Z885" s="27"/>
      <c r="AA885" s="27"/>
      <c r="AB885" s="27"/>
      <c r="AC885" s="27"/>
      <c r="AD885" s="27"/>
      <c r="AE885" s="27"/>
      <c r="AF885" s="27"/>
      <c r="AG885" s="27"/>
      <c r="AH885" s="27"/>
      <c r="AI885" s="27"/>
      <c r="AJ885" s="27"/>
      <c r="AK885" s="27"/>
      <c r="AL885" s="27"/>
    </row>
    <row r="886" spans="1:38">
      <c r="A886" s="27"/>
      <c r="B886" s="27"/>
      <c r="C886" s="27"/>
      <c r="D886" s="27"/>
      <c r="E886" s="27"/>
      <c r="F886" s="27"/>
      <c r="G886" s="27"/>
      <c r="H886" s="27"/>
      <c r="I886" s="27"/>
      <c r="J886" s="27"/>
      <c r="K886" s="27"/>
      <c r="L886" s="27"/>
      <c r="M886" s="27"/>
      <c r="N886" s="27"/>
      <c r="O886" s="27"/>
      <c r="P886" s="27"/>
      <c r="Q886" s="27"/>
      <c r="R886" s="80"/>
      <c r="S886" s="27"/>
      <c r="T886" s="27"/>
      <c r="U886" s="27"/>
      <c r="V886" s="27"/>
      <c r="W886" s="27"/>
      <c r="X886" s="27"/>
      <c r="Y886" s="27"/>
      <c r="Z886" s="27"/>
      <c r="AA886" s="27"/>
      <c r="AB886" s="27"/>
      <c r="AC886" s="27"/>
      <c r="AD886" s="27"/>
      <c r="AE886" s="27"/>
      <c r="AF886" s="27"/>
      <c r="AG886" s="27"/>
      <c r="AH886" s="27"/>
      <c r="AI886" s="27"/>
      <c r="AJ886" s="27"/>
      <c r="AK886" s="27"/>
      <c r="AL886" s="27"/>
    </row>
    <row r="887" spans="1:38">
      <c r="A887" s="27"/>
      <c r="B887" s="27"/>
      <c r="C887" s="27"/>
      <c r="D887" s="27"/>
      <c r="E887" s="27"/>
      <c r="F887" s="27"/>
      <c r="G887" s="27"/>
      <c r="H887" s="27"/>
      <c r="I887" s="27"/>
      <c r="J887" s="27"/>
      <c r="K887" s="27"/>
      <c r="L887" s="27"/>
      <c r="M887" s="27"/>
      <c r="N887" s="27"/>
      <c r="O887" s="27"/>
      <c r="P887" s="27"/>
      <c r="Q887" s="27"/>
      <c r="R887" s="80"/>
      <c r="S887" s="27"/>
      <c r="T887" s="27"/>
      <c r="U887" s="27"/>
      <c r="V887" s="27"/>
      <c r="W887" s="27"/>
      <c r="X887" s="27"/>
      <c r="Y887" s="27"/>
      <c r="Z887" s="27"/>
      <c r="AA887" s="27"/>
      <c r="AB887" s="27"/>
      <c r="AC887" s="27"/>
      <c r="AD887" s="27"/>
      <c r="AE887" s="27"/>
      <c r="AF887" s="27"/>
      <c r="AG887" s="27"/>
      <c r="AH887" s="27"/>
      <c r="AI887" s="27"/>
      <c r="AJ887" s="27"/>
      <c r="AK887" s="27"/>
      <c r="AL887" s="27"/>
    </row>
    <row r="888" spans="1:38">
      <c r="A888" s="27"/>
      <c r="B888" s="27"/>
      <c r="C888" s="27"/>
      <c r="D888" s="27"/>
      <c r="E888" s="27"/>
      <c r="F888" s="27"/>
      <c r="G888" s="27"/>
      <c r="H888" s="27"/>
      <c r="I888" s="27"/>
      <c r="J888" s="27"/>
      <c r="K888" s="27"/>
      <c r="L888" s="27"/>
      <c r="M888" s="27"/>
      <c r="N888" s="27"/>
      <c r="O888" s="27"/>
      <c r="P888" s="27"/>
      <c r="Q888" s="27"/>
      <c r="R888" s="80"/>
      <c r="S888" s="27"/>
      <c r="T888" s="27"/>
      <c r="U888" s="27"/>
      <c r="V888" s="27"/>
      <c r="W888" s="27"/>
      <c r="X888" s="27"/>
      <c r="Y888" s="27"/>
      <c r="Z888" s="27"/>
      <c r="AA888" s="27"/>
      <c r="AB888" s="27"/>
      <c r="AC888" s="27"/>
      <c r="AD888" s="27"/>
      <c r="AE888" s="27"/>
      <c r="AF888" s="27"/>
      <c r="AG888" s="27"/>
      <c r="AH888" s="27"/>
      <c r="AI888" s="27"/>
      <c r="AJ888" s="27"/>
      <c r="AK888" s="27"/>
      <c r="AL888" s="27"/>
    </row>
    <row r="889" spans="1:38">
      <c r="A889" s="27"/>
      <c r="B889" s="27"/>
      <c r="C889" s="27"/>
      <c r="D889" s="27"/>
      <c r="E889" s="27"/>
      <c r="F889" s="27"/>
      <c r="G889" s="27"/>
      <c r="H889" s="27"/>
      <c r="I889" s="27"/>
      <c r="J889" s="27"/>
      <c r="K889" s="27"/>
      <c r="L889" s="27"/>
      <c r="M889" s="27"/>
      <c r="N889" s="27"/>
      <c r="O889" s="27"/>
      <c r="P889" s="27"/>
      <c r="Q889" s="27"/>
      <c r="R889" s="80"/>
      <c r="S889" s="27"/>
      <c r="T889" s="27"/>
      <c r="U889" s="27"/>
      <c r="V889" s="27"/>
      <c r="W889" s="27"/>
      <c r="X889" s="27"/>
      <c r="Y889" s="27"/>
      <c r="Z889" s="27"/>
      <c r="AA889" s="27"/>
      <c r="AB889" s="27"/>
      <c r="AC889" s="27"/>
      <c r="AD889" s="27"/>
      <c r="AE889" s="27"/>
      <c r="AF889" s="27"/>
      <c r="AG889" s="27"/>
      <c r="AH889" s="27"/>
      <c r="AI889" s="27"/>
      <c r="AJ889" s="27"/>
      <c r="AK889" s="27"/>
      <c r="AL889" s="27"/>
    </row>
    <row r="890" spans="1:38">
      <c r="A890" s="27"/>
      <c r="B890" s="27"/>
      <c r="C890" s="27"/>
      <c r="D890" s="27"/>
      <c r="E890" s="27"/>
      <c r="F890" s="27"/>
      <c r="G890" s="27"/>
      <c r="H890" s="27"/>
      <c r="I890" s="27"/>
      <c r="J890" s="27"/>
      <c r="K890" s="27"/>
      <c r="L890" s="27"/>
      <c r="M890" s="27"/>
      <c r="N890" s="27"/>
      <c r="O890" s="27"/>
      <c r="P890" s="27"/>
      <c r="Q890" s="27"/>
      <c r="R890" s="80"/>
      <c r="S890" s="27"/>
      <c r="T890" s="27"/>
      <c r="U890" s="27"/>
      <c r="V890" s="27"/>
      <c r="W890" s="27"/>
      <c r="X890" s="27"/>
      <c r="Y890" s="27"/>
      <c r="Z890" s="27"/>
      <c r="AA890" s="27"/>
      <c r="AB890" s="27"/>
      <c r="AC890" s="27"/>
      <c r="AD890" s="27"/>
      <c r="AE890" s="27"/>
      <c r="AF890" s="27"/>
      <c r="AG890" s="27"/>
      <c r="AH890" s="27"/>
      <c r="AI890" s="27"/>
      <c r="AJ890" s="27"/>
      <c r="AK890" s="27"/>
      <c r="AL890" s="27"/>
    </row>
    <row r="891" spans="1:38">
      <c r="A891" s="27"/>
      <c r="B891" s="27"/>
      <c r="C891" s="27"/>
      <c r="D891" s="27"/>
      <c r="E891" s="27"/>
      <c r="F891" s="27"/>
      <c r="G891" s="27"/>
      <c r="H891" s="27"/>
      <c r="I891" s="27"/>
      <c r="J891" s="27"/>
      <c r="K891" s="27"/>
      <c r="L891" s="27"/>
      <c r="M891" s="27"/>
      <c r="N891" s="27"/>
      <c r="O891" s="27"/>
      <c r="P891" s="27"/>
      <c r="Q891" s="27"/>
      <c r="R891" s="80"/>
      <c r="S891" s="27"/>
      <c r="T891" s="27"/>
      <c r="U891" s="27"/>
      <c r="V891" s="27"/>
      <c r="W891" s="27"/>
      <c r="X891" s="27"/>
      <c r="Y891" s="27"/>
      <c r="Z891" s="27"/>
      <c r="AA891" s="27"/>
      <c r="AB891" s="27"/>
      <c r="AC891" s="27"/>
      <c r="AD891" s="27"/>
      <c r="AE891" s="27"/>
      <c r="AF891" s="27"/>
      <c r="AG891" s="27"/>
      <c r="AH891" s="27"/>
      <c r="AI891" s="27"/>
      <c r="AJ891" s="27"/>
      <c r="AK891" s="27"/>
      <c r="AL891" s="27"/>
    </row>
    <row r="892" spans="1:38">
      <c r="A892" s="27"/>
      <c r="B892" s="27"/>
      <c r="C892" s="27"/>
      <c r="D892" s="27"/>
      <c r="E892" s="27"/>
      <c r="F892" s="27"/>
      <c r="G892" s="27"/>
      <c r="H892" s="27"/>
      <c r="I892" s="27"/>
      <c r="J892" s="27"/>
      <c r="K892" s="27"/>
      <c r="L892" s="27"/>
      <c r="M892" s="27"/>
      <c r="N892" s="27"/>
      <c r="O892" s="27"/>
      <c r="P892" s="27"/>
      <c r="Q892" s="27"/>
      <c r="R892" s="80"/>
      <c r="S892" s="27"/>
      <c r="T892" s="27"/>
      <c r="U892" s="27"/>
      <c r="V892" s="27"/>
      <c r="W892" s="27"/>
      <c r="X892" s="27"/>
      <c r="Y892" s="27"/>
      <c r="Z892" s="27"/>
      <c r="AA892" s="27"/>
      <c r="AB892" s="27"/>
      <c r="AC892" s="27"/>
      <c r="AD892" s="27"/>
      <c r="AE892" s="27"/>
      <c r="AF892" s="27"/>
      <c r="AG892" s="27"/>
      <c r="AH892" s="27"/>
      <c r="AI892" s="27"/>
      <c r="AJ892" s="27"/>
      <c r="AK892" s="27"/>
      <c r="AL892" s="27"/>
    </row>
    <row r="893" spans="1:38">
      <c r="A893" s="27"/>
      <c r="B893" s="27"/>
      <c r="C893" s="27"/>
      <c r="D893" s="27"/>
      <c r="E893" s="27"/>
      <c r="F893" s="27"/>
      <c r="G893" s="27"/>
      <c r="H893" s="27"/>
      <c r="I893" s="27"/>
      <c r="J893" s="27"/>
      <c r="K893" s="27"/>
      <c r="L893" s="27"/>
      <c r="M893" s="27"/>
      <c r="N893" s="27"/>
      <c r="O893" s="27"/>
      <c r="P893" s="27"/>
      <c r="Q893" s="27"/>
      <c r="R893" s="80"/>
      <c r="S893" s="27"/>
      <c r="T893" s="27"/>
      <c r="U893" s="27"/>
      <c r="V893" s="27"/>
      <c r="W893" s="27"/>
      <c r="X893" s="27"/>
      <c r="Y893" s="27"/>
      <c r="Z893" s="27"/>
      <c r="AA893" s="27"/>
      <c r="AB893" s="27"/>
      <c r="AC893" s="27"/>
      <c r="AD893" s="27"/>
      <c r="AE893" s="27"/>
      <c r="AF893" s="27"/>
      <c r="AG893" s="27"/>
      <c r="AH893" s="27"/>
      <c r="AI893" s="27"/>
      <c r="AJ893" s="27"/>
      <c r="AK893" s="27"/>
      <c r="AL893" s="27"/>
    </row>
    <row r="894" spans="1:38">
      <c r="A894" s="27"/>
      <c r="B894" s="27"/>
      <c r="C894" s="27"/>
      <c r="D894" s="27"/>
      <c r="E894" s="27"/>
      <c r="F894" s="27"/>
      <c r="G894" s="27"/>
      <c r="H894" s="27"/>
      <c r="I894" s="27"/>
      <c r="J894" s="27"/>
      <c r="K894" s="27"/>
      <c r="L894" s="27"/>
      <c r="M894" s="27"/>
      <c r="N894" s="27"/>
      <c r="O894" s="27"/>
      <c r="P894" s="27"/>
      <c r="Q894" s="27"/>
      <c r="R894" s="80"/>
      <c r="S894" s="27"/>
      <c r="T894" s="27"/>
      <c r="U894" s="27"/>
      <c r="V894" s="27"/>
      <c r="W894" s="27"/>
      <c r="X894" s="27"/>
      <c r="Y894" s="27"/>
      <c r="Z894" s="27"/>
      <c r="AA894" s="27"/>
      <c r="AB894" s="27"/>
      <c r="AC894" s="27"/>
      <c r="AD894" s="27"/>
      <c r="AE894" s="27"/>
      <c r="AF894" s="27"/>
      <c r="AG894" s="27"/>
      <c r="AH894" s="27"/>
      <c r="AI894" s="27"/>
      <c r="AJ894" s="27"/>
      <c r="AK894" s="27"/>
      <c r="AL894" s="27"/>
    </row>
    <row r="895" spans="1:38">
      <c r="A895" s="27"/>
      <c r="B895" s="27"/>
      <c r="C895" s="27"/>
      <c r="D895" s="27"/>
      <c r="E895" s="27"/>
      <c r="F895" s="27"/>
      <c r="G895" s="27"/>
      <c r="H895" s="27"/>
      <c r="I895" s="27"/>
      <c r="J895" s="27"/>
      <c r="K895" s="27"/>
      <c r="L895" s="27"/>
      <c r="M895" s="27"/>
      <c r="N895" s="27"/>
      <c r="O895" s="27"/>
      <c r="P895" s="27"/>
      <c r="Q895" s="27"/>
      <c r="R895" s="80"/>
      <c r="S895" s="27"/>
      <c r="T895" s="27"/>
      <c r="U895" s="27"/>
      <c r="V895" s="27"/>
      <c r="W895" s="27"/>
      <c r="X895" s="27"/>
      <c r="Y895" s="27"/>
      <c r="Z895" s="27"/>
      <c r="AA895" s="27"/>
      <c r="AB895" s="27"/>
      <c r="AC895" s="27"/>
      <c r="AD895" s="27"/>
      <c r="AE895" s="27"/>
      <c r="AF895" s="27"/>
      <c r="AG895" s="27"/>
      <c r="AH895" s="27"/>
      <c r="AI895" s="27"/>
      <c r="AJ895" s="27"/>
      <c r="AK895" s="27"/>
      <c r="AL895" s="27"/>
    </row>
    <row r="896" spans="1:38">
      <c r="A896" s="27"/>
      <c r="B896" s="27"/>
      <c r="C896" s="27"/>
      <c r="D896" s="27"/>
      <c r="E896" s="27"/>
      <c r="F896" s="27"/>
      <c r="G896" s="27"/>
      <c r="H896" s="27"/>
      <c r="I896" s="27"/>
      <c r="J896" s="27"/>
      <c r="K896" s="27"/>
      <c r="L896" s="27"/>
      <c r="M896" s="27"/>
      <c r="N896" s="27"/>
      <c r="O896" s="27"/>
      <c r="P896" s="27"/>
      <c r="Q896" s="27"/>
      <c r="R896" s="80"/>
      <c r="S896" s="27"/>
      <c r="T896" s="27"/>
      <c r="U896" s="27"/>
      <c r="V896" s="27"/>
      <c r="W896" s="27"/>
      <c r="X896" s="27"/>
      <c r="Y896" s="27"/>
      <c r="Z896" s="27"/>
      <c r="AA896" s="27"/>
      <c r="AB896" s="27"/>
      <c r="AC896" s="27"/>
      <c r="AD896" s="27"/>
      <c r="AE896" s="27"/>
      <c r="AF896" s="27"/>
      <c r="AG896" s="27"/>
      <c r="AH896" s="27"/>
      <c r="AI896" s="27"/>
      <c r="AJ896" s="27"/>
      <c r="AK896" s="27"/>
      <c r="AL896" s="27"/>
    </row>
    <row r="897" spans="1:38">
      <c r="A897" s="27"/>
      <c r="B897" s="27"/>
      <c r="C897" s="27"/>
      <c r="D897" s="27"/>
      <c r="E897" s="27"/>
      <c r="F897" s="27"/>
      <c r="G897" s="27"/>
      <c r="H897" s="27"/>
      <c r="I897" s="27"/>
      <c r="J897" s="27"/>
      <c r="K897" s="27"/>
      <c r="L897" s="27"/>
      <c r="M897" s="27"/>
      <c r="N897" s="27"/>
      <c r="O897" s="27"/>
      <c r="P897" s="27"/>
      <c r="Q897" s="27"/>
      <c r="R897" s="80"/>
      <c r="S897" s="27"/>
      <c r="T897" s="27"/>
      <c r="U897" s="27"/>
      <c r="V897" s="27"/>
      <c r="W897" s="27"/>
      <c r="X897" s="27"/>
      <c r="Y897" s="27"/>
      <c r="Z897" s="27"/>
      <c r="AA897" s="27"/>
      <c r="AB897" s="27"/>
      <c r="AC897" s="27"/>
      <c r="AD897" s="27"/>
      <c r="AE897" s="27"/>
      <c r="AF897" s="27"/>
      <c r="AG897" s="27"/>
      <c r="AH897" s="27"/>
      <c r="AI897" s="27"/>
      <c r="AJ897" s="27"/>
      <c r="AK897" s="27"/>
      <c r="AL897" s="27"/>
    </row>
    <row r="898" spans="1:38">
      <c r="A898" s="27"/>
      <c r="B898" s="27"/>
      <c r="C898" s="27"/>
      <c r="D898" s="27"/>
      <c r="E898" s="27"/>
      <c r="F898" s="27"/>
      <c r="G898" s="27"/>
      <c r="H898" s="27"/>
      <c r="I898" s="27"/>
      <c r="J898" s="27"/>
      <c r="K898" s="27"/>
      <c r="L898" s="27"/>
      <c r="M898" s="27"/>
      <c r="N898" s="27"/>
      <c r="O898" s="27"/>
      <c r="P898" s="27"/>
      <c r="Q898" s="27"/>
      <c r="R898" s="80"/>
      <c r="S898" s="27"/>
      <c r="T898" s="27"/>
      <c r="U898" s="27"/>
      <c r="V898" s="27"/>
      <c r="W898" s="27"/>
      <c r="X898" s="27"/>
      <c r="Y898" s="27"/>
      <c r="Z898" s="27"/>
      <c r="AA898" s="27"/>
      <c r="AB898" s="27"/>
      <c r="AC898" s="27"/>
      <c r="AD898" s="27"/>
      <c r="AE898" s="27"/>
      <c r="AF898" s="27"/>
      <c r="AG898" s="27"/>
      <c r="AH898" s="27"/>
      <c r="AI898" s="27"/>
      <c r="AJ898" s="27"/>
      <c r="AK898" s="27"/>
      <c r="AL898" s="27"/>
    </row>
    <row r="899" spans="1:38">
      <c r="A899" s="27"/>
      <c r="B899" s="27"/>
      <c r="C899" s="27"/>
      <c r="D899" s="27"/>
      <c r="E899" s="27"/>
      <c r="F899" s="27"/>
      <c r="G899" s="27"/>
      <c r="H899" s="27"/>
      <c r="I899" s="27"/>
      <c r="J899" s="27"/>
      <c r="K899" s="27"/>
      <c r="L899" s="27"/>
      <c r="M899" s="27"/>
      <c r="N899" s="27"/>
      <c r="O899" s="27"/>
      <c r="P899" s="27"/>
      <c r="Q899" s="27"/>
      <c r="R899" s="80"/>
      <c r="S899" s="27"/>
      <c r="T899" s="27"/>
      <c r="U899" s="27"/>
      <c r="V899" s="27"/>
      <c r="W899" s="27"/>
      <c r="X899" s="27"/>
      <c r="Y899" s="27"/>
      <c r="Z899" s="27"/>
      <c r="AA899" s="27"/>
      <c r="AB899" s="27"/>
      <c r="AC899" s="27"/>
      <c r="AD899" s="27"/>
      <c r="AE899" s="27"/>
      <c r="AF899" s="27"/>
      <c r="AG899" s="27"/>
      <c r="AH899" s="27"/>
      <c r="AI899" s="27"/>
      <c r="AJ899" s="27"/>
      <c r="AK899" s="27"/>
      <c r="AL899" s="27"/>
    </row>
    <row r="900" spans="1:38">
      <c r="A900" s="27"/>
      <c r="B900" s="27"/>
      <c r="C900" s="27"/>
      <c r="D900" s="27"/>
      <c r="E900" s="27"/>
      <c r="F900" s="27"/>
      <c r="G900" s="27"/>
      <c r="H900" s="27"/>
      <c r="I900" s="27"/>
      <c r="J900" s="27"/>
      <c r="K900" s="27"/>
      <c r="L900" s="27"/>
      <c r="M900" s="27"/>
      <c r="N900" s="27"/>
      <c r="O900" s="27"/>
      <c r="P900" s="27"/>
      <c r="Q900" s="27"/>
      <c r="R900" s="80"/>
      <c r="S900" s="27"/>
      <c r="T900" s="27"/>
      <c r="U900" s="27"/>
      <c r="V900" s="27"/>
      <c r="W900" s="27"/>
      <c r="X900" s="27"/>
      <c r="Y900" s="27"/>
      <c r="Z900" s="27"/>
      <c r="AA900" s="27"/>
      <c r="AB900" s="27"/>
      <c r="AC900" s="27"/>
      <c r="AD900" s="27"/>
      <c r="AE900" s="27"/>
      <c r="AF900" s="27"/>
      <c r="AG900" s="27"/>
      <c r="AH900" s="27"/>
      <c r="AI900" s="27"/>
      <c r="AJ900" s="27"/>
      <c r="AK900" s="27"/>
      <c r="AL900" s="27"/>
    </row>
    <row r="901" spans="1:38">
      <c r="A901" s="27"/>
      <c r="B901" s="27"/>
      <c r="C901" s="27"/>
      <c r="D901" s="27"/>
      <c r="E901" s="27"/>
      <c r="F901" s="27"/>
      <c r="G901" s="27"/>
      <c r="H901" s="27"/>
      <c r="I901" s="27"/>
      <c r="J901" s="27"/>
      <c r="K901" s="27"/>
      <c r="L901" s="27"/>
      <c r="M901" s="27"/>
      <c r="N901" s="27"/>
      <c r="O901" s="27"/>
      <c r="P901" s="27"/>
      <c r="Q901" s="27"/>
      <c r="R901" s="80"/>
      <c r="S901" s="27"/>
      <c r="T901" s="27"/>
      <c r="U901" s="27"/>
      <c r="V901" s="27"/>
      <c r="W901" s="27"/>
      <c r="X901" s="27"/>
      <c r="Y901" s="27"/>
      <c r="Z901" s="27"/>
      <c r="AA901" s="27"/>
      <c r="AB901" s="27"/>
      <c r="AC901" s="27"/>
      <c r="AD901" s="27"/>
      <c r="AE901" s="27"/>
      <c r="AF901" s="27"/>
      <c r="AG901" s="27"/>
      <c r="AH901" s="27"/>
      <c r="AI901" s="27"/>
      <c r="AJ901" s="27"/>
      <c r="AK901" s="27"/>
      <c r="AL901" s="27"/>
    </row>
    <row r="902" spans="1:38">
      <c r="A902" s="27"/>
      <c r="B902" s="27"/>
      <c r="C902" s="27"/>
      <c r="D902" s="27"/>
      <c r="E902" s="27"/>
      <c r="F902" s="27"/>
      <c r="G902" s="27"/>
      <c r="H902" s="27"/>
      <c r="I902" s="27"/>
      <c r="J902" s="27"/>
      <c r="K902" s="27"/>
      <c r="L902" s="27"/>
      <c r="M902" s="27"/>
      <c r="N902" s="27"/>
      <c r="O902" s="27"/>
      <c r="P902" s="27"/>
      <c r="Q902" s="27"/>
      <c r="R902" s="80"/>
      <c r="S902" s="27"/>
      <c r="T902" s="27"/>
      <c r="U902" s="27"/>
      <c r="V902" s="27"/>
      <c r="W902" s="27"/>
      <c r="X902" s="27"/>
      <c r="Y902" s="27"/>
      <c r="Z902" s="27"/>
      <c r="AA902" s="27"/>
      <c r="AB902" s="27"/>
      <c r="AC902" s="27"/>
      <c r="AD902" s="27"/>
      <c r="AE902" s="27"/>
      <c r="AF902" s="27"/>
      <c r="AG902" s="27"/>
      <c r="AH902" s="27"/>
      <c r="AI902" s="27"/>
      <c r="AJ902" s="27"/>
      <c r="AK902" s="27"/>
      <c r="AL902" s="27"/>
    </row>
    <row r="903" spans="1:38">
      <c r="A903" s="27"/>
      <c r="B903" s="27"/>
      <c r="C903" s="27"/>
      <c r="D903" s="27"/>
      <c r="E903" s="27"/>
      <c r="F903" s="27"/>
      <c r="G903" s="27"/>
      <c r="H903" s="27"/>
      <c r="I903" s="27"/>
      <c r="J903" s="27"/>
      <c r="K903" s="27"/>
      <c r="L903" s="27"/>
      <c r="M903" s="27"/>
      <c r="N903" s="27"/>
      <c r="O903" s="27"/>
      <c r="P903" s="27"/>
      <c r="Q903" s="27"/>
      <c r="R903" s="80"/>
      <c r="S903" s="27"/>
      <c r="T903" s="27"/>
      <c r="U903" s="27"/>
      <c r="V903" s="27"/>
      <c r="W903" s="27"/>
      <c r="X903" s="27"/>
      <c r="Y903" s="27"/>
      <c r="Z903" s="27"/>
      <c r="AA903" s="27"/>
      <c r="AB903" s="27"/>
      <c r="AC903" s="27"/>
      <c r="AD903" s="27"/>
      <c r="AE903" s="27"/>
      <c r="AF903" s="27"/>
      <c r="AG903" s="27"/>
      <c r="AH903" s="27"/>
      <c r="AI903" s="27"/>
      <c r="AJ903" s="27"/>
      <c r="AK903" s="27"/>
      <c r="AL903" s="27"/>
    </row>
    <row r="904" spans="1:38">
      <c r="A904" s="27"/>
      <c r="B904" s="27"/>
      <c r="C904" s="27"/>
      <c r="D904" s="27"/>
      <c r="E904" s="27"/>
      <c r="F904" s="27"/>
      <c r="G904" s="27"/>
      <c r="H904" s="27"/>
      <c r="I904" s="27"/>
      <c r="J904" s="27"/>
      <c r="K904" s="27"/>
      <c r="L904" s="27"/>
      <c r="M904" s="27"/>
      <c r="N904" s="27"/>
      <c r="O904" s="27"/>
      <c r="P904" s="27"/>
      <c r="Q904" s="27"/>
      <c r="R904" s="80"/>
      <c r="S904" s="27"/>
      <c r="T904" s="27"/>
      <c r="U904" s="27"/>
      <c r="V904" s="27"/>
      <c r="W904" s="27"/>
      <c r="X904" s="27"/>
      <c r="Y904" s="27"/>
      <c r="Z904" s="27"/>
      <c r="AA904" s="27"/>
      <c r="AB904" s="27"/>
      <c r="AC904" s="27"/>
      <c r="AD904" s="27"/>
      <c r="AE904" s="27"/>
      <c r="AF904" s="27"/>
      <c r="AG904" s="27"/>
      <c r="AH904" s="27"/>
      <c r="AI904" s="27"/>
      <c r="AJ904" s="27"/>
      <c r="AK904" s="27"/>
      <c r="AL904" s="27"/>
    </row>
    <row r="905" spans="1:38">
      <c r="A905" s="27"/>
      <c r="B905" s="27"/>
      <c r="C905" s="27"/>
      <c r="D905" s="27"/>
      <c r="E905" s="27"/>
      <c r="F905" s="27"/>
      <c r="G905" s="27"/>
      <c r="H905" s="27"/>
      <c r="I905" s="27"/>
      <c r="J905" s="27"/>
      <c r="K905" s="27"/>
      <c r="L905" s="27"/>
      <c r="M905" s="27"/>
      <c r="N905" s="27"/>
      <c r="O905" s="27"/>
      <c r="P905" s="27"/>
      <c r="Q905" s="27"/>
      <c r="R905" s="80"/>
      <c r="S905" s="27"/>
      <c r="T905" s="27"/>
      <c r="U905" s="27"/>
      <c r="V905" s="27"/>
      <c r="W905" s="27"/>
      <c r="X905" s="27"/>
      <c r="Y905" s="27"/>
      <c r="Z905" s="27"/>
      <c r="AA905" s="27"/>
      <c r="AB905" s="27"/>
      <c r="AC905" s="27"/>
      <c r="AD905" s="27"/>
      <c r="AE905" s="27"/>
      <c r="AF905" s="27"/>
      <c r="AG905" s="27"/>
      <c r="AH905" s="27"/>
      <c r="AI905" s="27"/>
      <c r="AJ905" s="27"/>
      <c r="AK905" s="27"/>
      <c r="AL905" s="27"/>
    </row>
    <row r="906" spans="1:38">
      <c r="A906" s="27"/>
      <c r="B906" s="27"/>
      <c r="C906" s="27"/>
      <c r="D906" s="27"/>
      <c r="E906" s="27"/>
      <c r="F906" s="27"/>
      <c r="G906" s="27"/>
      <c r="H906" s="27"/>
      <c r="I906" s="27"/>
      <c r="J906" s="27"/>
      <c r="K906" s="27"/>
      <c r="L906" s="27"/>
      <c r="M906" s="27"/>
      <c r="N906" s="27"/>
      <c r="O906" s="27"/>
      <c r="P906" s="27"/>
      <c r="Q906" s="27"/>
      <c r="R906" s="80"/>
      <c r="S906" s="27"/>
      <c r="T906" s="27"/>
      <c r="U906" s="27"/>
      <c r="V906" s="27"/>
      <c r="W906" s="27"/>
      <c r="X906" s="27"/>
      <c r="Y906" s="27"/>
      <c r="Z906" s="27"/>
      <c r="AA906" s="27"/>
      <c r="AB906" s="27"/>
      <c r="AC906" s="27"/>
      <c r="AD906" s="27"/>
      <c r="AE906" s="27"/>
      <c r="AF906" s="27"/>
      <c r="AG906" s="27"/>
      <c r="AH906" s="27"/>
      <c r="AI906" s="27"/>
      <c r="AJ906" s="27"/>
      <c r="AK906" s="27"/>
      <c r="AL906" s="27"/>
    </row>
    <row r="907" spans="1:38">
      <c r="A907" s="27"/>
      <c r="B907" s="27"/>
      <c r="C907" s="27"/>
      <c r="D907" s="27"/>
      <c r="E907" s="27"/>
      <c r="F907" s="27"/>
      <c r="G907" s="27"/>
      <c r="H907" s="27"/>
      <c r="I907" s="27"/>
      <c r="J907" s="27"/>
      <c r="K907" s="27"/>
      <c r="L907" s="27"/>
      <c r="M907" s="27"/>
      <c r="N907" s="27"/>
      <c r="O907" s="27"/>
      <c r="P907" s="27"/>
      <c r="Q907" s="27"/>
      <c r="R907" s="80"/>
      <c r="S907" s="27"/>
      <c r="T907" s="27"/>
      <c r="U907" s="27"/>
      <c r="V907" s="27"/>
      <c r="W907" s="27"/>
      <c r="X907" s="27"/>
      <c r="Y907" s="27"/>
      <c r="Z907" s="27"/>
      <c r="AA907" s="27"/>
      <c r="AB907" s="27"/>
      <c r="AC907" s="27"/>
      <c r="AD907" s="27"/>
      <c r="AE907" s="27"/>
      <c r="AF907" s="27"/>
      <c r="AG907" s="27"/>
      <c r="AH907" s="27"/>
      <c r="AI907" s="27"/>
      <c r="AJ907" s="27"/>
      <c r="AK907" s="27"/>
      <c r="AL907" s="27"/>
    </row>
    <row r="908" spans="1:38">
      <c r="A908" s="27"/>
      <c r="B908" s="27"/>
      <c r="C908" s="27"/>
      <c r="D908" s="27"/>
      <c r="E908" s="27"/>
      <c r="F908" s="27"/>
      <c r="G908" s="27"/>
      <c r="H908" s="27"/>
      <c r="I908" s="27"/>
      <c r="J908" s="27"/>
      <c r="K908" s="27"/>
      <c r="L908" s="27"/>
      <c r="M908" s="27"/>
      <c r="N908" s="27"/>
      <c r="O908" s="27"/>
      <c r="P908" s="27"/>
      <c r="Q908" s="27"/>
      <c r="R908" s="80"/>
      <c r="S908" s="27"/>
      <c r="T908" s="27"/>
      <c r="U908" s="27"/>
      <c r="V908" s="27"/>
      <c r="W908" s="27"/>
      <c r="X908" s="27"/>
      <c r="Y908" s="27"/>
      <c r="Z908" s="27"/>
      <c r="AA908" s="27"/>
      <c r="AB908" s="27"/>
      <c r="AC908" s="27"/>
      <c r="AD908" s="27"/>
      <c r="AE908" s="27"/>
      <c r="AF908" s="27"/>
      <c r="AG908" s="27"/>
      <c r="AH908" s="27"/>
      <c r="AI908" s="27"/>
      <c r="AJ908" s="27"/>
      <c r="AK908" s="27"/>
      <c r="AL908" s="27"/>
    </row>
    <row r="909" spans="1:38">
      <c r="A909" s="27"/>
      <c r="B909" s="27"/>
      <c r="C909" s="27"/>
      <c r="D909" s="27"/>
      <c r="E909" s="27"/>
      <c r="F909" s="27"/>
      <c r="G909" s="27"/>
      <c r="H909" s="27"/>
      <c r="I909" s="27"/>
      <c r="J909" s="27"/>
      <c r="K909" s="27"/>
      <c r="L909" s="27"/>
      <c r="M909" s="27"/>
      <c r="N909" s="27"/>
      <c r="O909" s="27"/>
      <c r="P909" s="27"/>
      <c r="Q909" s="27"/>
      <c r="R909" s="80"/>
      <c r="S909" s="27"/>
      <c r="T909" s="27"/>
      <c r="U909" s="27"/>
      <c r="V909" s="27"/>
      <c r="W909" s="27"/>
      <c r="X909" s="27"/>
      <c r="Y909" s="27"/>
      <c r="Z909" s="27"/>
      <c r="AA909" s="27"/>
      <c r="AB909" s="27"/>
      <c r="AC909" s="27"/>
      <c r="AD909" s="27"/>
      <c r="AE909" s="27"/>
      <c r="AF909" s="27"/>
      <c r="AG909" s="27"/>
      <c r="AH909" s="27"/>
      <c r="AI909" s="27"/>
      <c r="AJ909" s="27"/>
      <c r="AK909" s="27"/>
      <c r="AL909" s="27"/>
    </row>
    <row r="910" spans="1:38">
      <c r="A910" s="27"/>
      <c r="B910" s="27"/>
      <c r="C910" s="27"/>
      <c r="D910" s="27"/>
      <c r="E910" s="27"/>
      <c r="F910" s="27"/>
      <c r="G910" s="27"/>
      <c r="H910" s="27"/>
      <c r="I910" s="27"/>
      <c r="J910" s="27"/>
      <c r="K910" s="27"/>
      <c r="L910" s="27"/>
      <c r="M910" s="27"/>
      <c r="N910" s="27"/>
      <c r="O910" s="27"/>
      <c r="P910" s="27"/>
      <c r="Q910" s="27"/>
      <c r="R910" s="80"/>
      <c r="S910" s="27"/>
      <c r="T910" s="27"/>
      <c r="U910" s="27"/>
      <c r="V910" s="27"/>
      <c r="W910" s="27"/>
      <c r="X910" s="27"/>
      <c r="Y910" s="27"/>
      <c r="Z910" s="27"/>
      <c r="AA910" s="27"/>
      <c r="AB910" s="27"/>
      <c r="AC910" s="27"/>
      <c r="AD910" s="27"/>
      <c r="AE910" s="27"/>
      <c r="AF910" s="27"/>
      <c r="AG910" s="27"/>
      <c r="AH910" s="27"/>
      <c r="AI910" s="27"/>
      <c r="AJ910" s="27"/>
      <c r="AK910" s="27"/>
      <c r="AL910" s="27"/>
    </row>
    <row r="911" spans="1:38">
      <c r="A911" s="27"/>
      <c r="B911" s="27"/>
      <c r="C911" s="27"/>
      <c r="D911" s="27"/>
      <c r="E911" s="27"/>
      <c r="F911" s="27"/>
      <c r="G911" s="27"/>
      <c r="H911" s="27"/>
      <c r="I911" s="27"/>
      <c r="J911" s="27"/>
      <c r="K911" s="27"/>
      <c r="L911" s="27"/>
      <c r="M911" s="27"/>
      <c r="N911" s="27"/>
      <c r="O911" s="27"/>
      <c r="P911" s="27"/>
      <c r="Q911" s="27"/>
      <c r="R911" s="80"/>
      <c r="S911" s="27"/>
      <c r="T911" s="27"/>
      <c r="U911" s="27"/>
      <c r="V911" s="27"/>
      <c r="W911" s="27"/>
      <c r="X911" s="27"/>
      <c r="Y911" s="27"/>
      <c r="Z911" s="27"/>
      <c r="AA911" s="27"/>
      <c r="AB911" s="27"/>
      <c r="AC911" s="27"/>
      <c r="AD911" s="27"/>
      <c r="AE911" s="27"/>
      <c r="AF911" s="27"/>
      <c r="AG911" s="27"/>
      <c r="AH911" s="27"/>
      <c r="AI911" s="27"/>
      <c r="AJ911" s="27"/>
      <c r="AK911" s="27"/>
      <c r="AL911" s="27"/>
    </row>
    <row r="912" spans="1:38">
      <c r="A912" s="27"/>
      <c r="B912" s="27"/>
      <c r="C912" s="27"/>
      <c r="D912" s="27"/>
      <c r="E912" s="27"/>
      <c r="F912" s="27"/>
      <c r="G912" s="27"/>
      <c r="H912" s="27"/>
      <c r="I912" s="27"/>
      <c r="J912" s="27"/>
      <c r="K912" s="27"/>
      <c r="L912" s="27"/>
      <c r="M912" s="27"/>
      <c r="N912" s="27"/>
      <c r="O912" s="27"/>
      <c r="P912" s="27"/>
      <c r="Q912" s="27"/>
      <c r="R912" s="80"/>
      <c r="S912" s="27"/>
      <c r="T912" s="27"/>
      <c r="U912" s="27"/>
      <c r="V912" s="27"/>
      <c r="W912" s="27"/>
      <c r="X912" s="27"/>
      <c r="Y912" s="27"/>
      <c r="Z912" s="27"/>
      <c r="AA912" s="27"/>
      <c r="AB912" s="27"/>
      <c r="AC912" s="27"/>
      <c r="AD912" s="27"/>
      <c r="AE912" s="27"/>
      <c r="AF912" s="27"/>
      <c r="AG912" s="27"/>
      <c r="AH912" s="27"/>
      <c r="AI912" s="27"/>
      <c r="AJ912" s="27"/>
      <c r="AK912" s="27"/>
      <c r="AL912" s="27"/>
    </row>
    <row r="913" spans="1:38">
      <c r="A913" s="27"/>
      <c r="B913" s="27"/>
      <c r="C913" s="27"/>
      <c r="D913" s="27"/>
      <c r="E913" s="27"/>
      <c r="F913" s="27"/>
      <c r="G913" s="27"/>
      <c r="H913" s="27"/>
      <c r="I913" s="27"/>
      <c r="J913" s="27"/>
      <c r="K913" s="27"/>
      <c r="L913" s="27"/>
      <c r="M913" s="27"/>
      <c r="N913" s="27"/>
      <c r="O913" s="27"/>
      <c r="P913" s="27"/>
      <c r="Q913" s="27"/>
      <c r="R913" s="80"/>
      <c r="S913" s="27"/>
      <c r="T913" s="27"/>
      <c r="U913" s="27"/>
      <c r="V913" s="27"/>
      <c r="W913" s="27"/>
      <c r="X913" s="27"/>
      <c r="Y913" s="27"/>
      <c r="Z913" s="27"/>
      <c r="AA913" s="27"/>
      <c r="AB913" s="27"/>
      <c r="AC913" s="27"/>
      <c r="AD913" s="27"/>
      <c r="AE913" s="27"/>
      <c r="AF913" s="27"/>
      <c r="AG913" s="27"/>
      <c r="AH913" s="27"/>
      <c r="AI913" s="27"/>
      <c r="AJ913" s="27"/>
      <c r="AK913" s="27"/>
      <c r="AL913" s="27"/>
    </row>
    <row r="914" spans="1:38">
      <c r="A914" s="27"/>
      <c r="B914" s="27"/>
      <c r="C914" s="27"/>
      <c r="D914" s="27"/>
      <c r="E914" s="27"/>
      <c r="F914" s="27"/>
      <c r="G914" s="27"/>
      <c r="H914" s="27"/>
      <c r="I914" s="27"/>
      <c r="J914" s="27"/>
      <c r="K914" s="27"/>
      <c r="L914" s="27"/>
      <c r="M914" s="27"/>
      <c r="N914" s="27"/>
      <c r="O914" s="27"/>
      <c r="P914" s="27"/>
      <c r="Q914" s="27"/>
      <c r="R914" s="80"/>
      <c r="S914" s="27"/>
      <c r="T914" s="27"/>
      <c r="U914" s="27"/>
      <c r="V914" s="27"/>
      <c r="W914" s="27"/>
      <c r="X914" s="27"/>
      <c r="Y914" s="27"/>
      <c r="Z914" s="27"/>
      <c r="AA914" s="27"/>
      <c r="AB914" s="27"/>
      <c r="AC914" s="27"/>
      <c r="AD914" s="27"/>
      <c r="AE914" s="27"/>
      <c r="AF914" s="27"/>
      <c r="AG914" s="27"/>
      <c r="AH914" s="27"/>
      <c r="AI914" s="27"/>
      <c r="AJ914" s="27"/>
      <c r="AK914" s="27"/>
      <c r="AL914" s="27"/>
    </row>
    <row r="915" spans="1:38">
      <c r="A915" s="27"/>
      <c r="B915" s="27"/>
      <c r="C915" s="27"/>
      <c r="D915" s="27"/>
      <c r="E915" s="27"/>
      <c r="F915" s="27"/>
      <c r="G915" s="27"/>
      <c r="H915" s="27"/>
      <c r="I915" s="27"/>
      <c r="J915" s="27"/>
      <c r="K915" s="27"/>
      <c r="L915" s="27"/>
      <c r="M915" s="27"/>
      <c r="N915" s="27"/>
      <c r="O915" s="27"/>
      <c r="P915" s="27"/>
      <c r="Q915" s="27"/>
      <c r="R915" s="80"/>
      <c r="S915" s="27"/>
      <c r="T915" s="27"/>
      <c r="U915" s="27"/>
      <c r="V915" s="27"/>
      <c r="W915" s="27"/>
      <c r="X915" s="27"/>
      <c r="Y915" s="27"/>
      <c r="Z915" s="27"/>
      <c r="AA915" s="27"/>
      <c r="AB915" s="27"/>
      <c r="AC915" s="27"/>
      <c r="AD915" s="27"/>
      <c r="AE915" s="27"/>
      <c r="AF915" s="27"/>
      <c r="AG915" s="27"/>
      <c r="AH915" s="27"/>
      <c r="AI915" s="27"/>
      <c r="AJ915" s="27"/>
      <c r="AK915" s="27"/>
      <c r="AL915" s="27"/>
    </row>
    <row r="916" spans="1:38">
      <c r="A916" s="27"/>
      <c r="B916" s="27"/>
      <c r="C916" s="27"/>
      <c r="D916" s="27"/>
      <c r="E916" s="27"/>
      <c r="F916" s="27"/>
      <c r="G916" s="27"/>
      <c r="H916" s="27"/>
      <c r="I916" s="27"/>
      <c r="J916" s="27"/>
      <c r="K916" s="27"/>
      <c r="L916" s="27"/>
      <c r="M916" s="27"/>
      <c r="N916" s="27"/>
      <c r="O916" s="27"/>
      <c r="P916" s="27"/>
      <c r="Q916" s="27"/>
      <c r="R916" s="80"/>
      <c r="S916" s="27"/>
      <c r="T916" s="27"/>
      <c r="U916" s="27"/>
      <c r="V916" s="27"/>
      <c r="W916" s="27"/>
      <c r="X916" s="27"/>
      <c r="Y916" s="27"/>
      <c r="Z916" s="27"/>
      <c r="AA916" s="27"/>
      <c r="AB916" s="27"/>
      <c r="AC916" s="27"/>
      <c r="AD916" s="27"/>
      <c r="AE916" s="27"/>
      <c r="AF916" s="27"/>
      <c r="AG916" s="27"/>
      <c r="AH916" s="27"/>
      <c r="AI916" s="27"/>
      <c r="AJ916" s="27"/>
      <c r="AK916" s="27"/>
      <c r="AL916" s="27"/>
    </row>
    <row r="917" spans="1:38">
      <c r="A917" s="27"/>
      <c r="B917" s="27"/>
      <c r="C917" s="27"/>
      <c r="D917" s="27"/>
      <c r="E917" s="27"/>
      <c r="F917" s="27"/>
      <c r="G917" s="27"/>
      <c r="H917" s="27"/>
      <c r="I917" s="27"/>
      <c r="J917" s="27"/>
      <c r="K917" s="27"/>
      <c r="L917" s="27"/>
      <c r="M917" s="27"/>
      <c r="N917" s="27"/>
      <c r="O917" s="27"/>
      <c r="P917" s="27"/>
      <c r="Q917" s="27"/>
      <c r="R917" s="80"/>
      <c r="S917" s="27"/>
      <c r="T917" s="27"/>
      <c r="U917" s="27"/>
      <c r="V917" s="27"/>
      <c r="W917" s="27"/>
      <c r="X917" s="27"/>
      <c r="Y917" s="27"/>
      <c r="Z917" s="27"/>
      <c r="AA917" s="27"/>
      <c r="AB917" s="27"/>
      <c r="AC917" s="27"/>
      <c r="AD917" s="27"/>
      <c r="AE917" s="27"/>
      <c r="AF917" s="27"/>
      <c r="AG917" s="27"/>
      <c r="AH917" s="27"/>
      <c r="AI917" s="27"/>
      <c r="AJ917" s="27"/>
      <c r="AK917" s="27"/>
      <c r="AL917" s="27"/>
    </row>
    <row r="918" spans="1:38">
      <c r="A918" s="27"/>
      <c r="B918" s="27"/>
      <c r="C918" s="27"/>
      <c r="D918" s="27"/>
      <c r="E918" s="27"/>
      <c r="F918" s="27"/>
      <c r="G918" s="27"/>
      <c r="H918" s="27"/>
      <c r="I918" s="27"/>
      <c r="J918" s="27"/>
      <c r="K918" s="27"/>
      <c r="L918" s="27"/>
      <c r="M918" s="27"/>
      <c r="N918" s="27"/>
      <c r="O918" s="27"/>
      <c r="P918" s="27"/>
      <c r="Q918" s="27"/>
      <c r="R918" s="80"/>
      <c r="S918" s="27"/>
      <c r="T918" s="27"/>
      <c r="U918" s="27"/>
      <c r="V918" s="27"/>
      <c r="W918" s="27"/>
      <c r="X918" s="27"/>
      <c r="Y918" s="27"/>
      <c r="Z918" s="27"/>
      <c r="AA918" s="27"/>
      <c r="AB918" s="27"/>
      <c r="AC918" s="27"/>
      <c r="AD918" s="27"/>
      <c r="AE918" s="27"/>
      <c r="AF918" s="27"/>
      <c r="AG918" s="27"/>
      <c r="AH918" s="27"/>
      <c r="AI918" s="27"/>
      <c r="AJ918" s="27"/>
      <c r="AK918" s="27"/>
      <c r="AL918" s="27"/>
    </row>
    <row r="919" spans="1:38">
      <c r="A919" s="27"/>
      <c r="B919" s="27"/>
      <c r="C919" s="27"/>
      <c r="D919" s="27"/>
      <c r="E919" s="27"/>
      <c r="F919" s="27"/>
      <c r="G919" s="27"/>
      <c r="H919" s="27"/>
      <c r="I919" s="27"/>
      <c r="J919" s="27"/>
      <c r="K919" s="27"/>
      <c r="L919" s="27"/>
      <c r="M919" s="27"/>
      <c r="N919" s="27"/>
      <c r="O919" s="27"/>
      <c r="P919" s="27"/>
      <c r="Q919" s="27"/>
      <c r="R919" s="80"/>
      <c r="S919" s="27"/>
      <c r="T919" s="27"/>
      <c r="U919" s="27"/>
      <c r="V919" s="27"/>
      <c r="W919" s="27"/>
      <c r="X919" s="27"/>
      <c r="Y919" s="27"/>
      <c r="Z919" s="27"/>
      <c r="AA919" s="27"/>
      <c r="AB919" s="27"/>
      <c r="AC919" s="27"/>
      <c r="AD919" s="27"/>
      <c r="AE919" s="27"/>
      <c r="AF919" s="27"/>
      <c r="AG919" s="27"/>
      <c r="AH919" s="27"/>
      <c r="AI919" s="27"/>
      <c r="AJ919" s="27"/>
      <c r="AK919" s="27"/>
      <c r="AL919" s="27"/>
    </row>
    <row r="920" spans="1:38">
      <c r="A920" s="27"/>
      <c r="B920" s="27"/>
      <c r="C920" s="27"/>
      <c r="D920" s="27"/>
      <c r="E920" s="27"/>
      <c r="F920" s="27"/>
      <c r="G920" s="27"/>
      <c r="H920" s="27"/>
      <c r="I920" s="27"/>
      <c r="J920" s="27"/>
      <c r="K920" s="27"/>
      <c r="L920" s="27"/>
      <c r="M920" s="27"/>
      <c r="N920" s="27"/>
      <c r="O920" s="27"/>
      <c r="P920" s="27"/>
      <c r="Q920" s="27"/>
      <c r="R920" s="80"/>
      <c r="S920" s="27"/>
      <c r="T920" s="27"/>
      <c r="U920" s="27"/>
      <c r="V920" s="27"/>
      <c r="W920" s="27"/>
      <c r="X920" s="27"/>
      <c r="Y920" s="27"/>
      <c r="Z920" s="27"/>
      <c r="AA920" s="27"/>
      <c r="AB920" s="27"/>
      <c r="AC920" s="27"/>
      <c r="AD920" s="27"/>
      <c r="AE920" s="27"/>
      <c r="AF920" s="27"/>
      <c r="AG920" s="27"/>
      <c r="AH920" s="27"/>
      <c r="AI920" s="27"/>
      <c r="AJ920" s="27"/>
      <c r="AK920" s="27"/>
      <c r="AL920" s="27"/>
    </row>
    <row r="921" spans="1:38">
      <c r="A921" s="27"/>
      <c r="B921" s="27"/>
      <c r="C921" s="27"/>
      <c r="D921" s="27"/>
      <c r="E921" s="27"/>
      <c r="F921" s="27"/>
      <c r="G921" s="27"/>
      <c r="H921" s="27"/>
      <c r="I921" s="27"/>
      <c r="J921" s="27"/>
      <c r="K921" s="27"/>
      <c r="L921" s="27"/>
      <c r="M921" s="27"/>
      <c r="N921" s="27"/>
      <c r="O921" s="27"/>
      <c r="P921" s="27"/>
      <c r="Q921" s="27"/>
      <c r="R921" s="80"/>
      <c r="S921" s="27"/>
      <c r="T921" s="27"/>
      <c r="U921" s="27"/>
      <c r="V921" s="27"/>
      <c r="W921" s="27"/>
      <c r="X921" s="27"/>
      <c r="Y921" s="27"/>
      <c r="Z921" s="27"/>
      <c r="AA921" s="27"/>
      <c r="AB921" s="27"/>
      <c r="AC921" s="27"/>
      <c r="AD921" s="27"/>
      <c r="AE921" s="27"/>
      <c r="AF921" s="27"/>
      <c r="AG921" s="27"/>
      <c r="AH921" s="27"/>
      <c r="AI921" s="27"/>
      <c r="AJ921" s="27"/>
      <c r="AK921" s="27"/>
      <c r="AL921" s="27"/>
    </row>
    <row r="922" spans="1:38">
      <c r="A922" s="27"/>
      <c r="B922" s="27"/>
      <c r="C922" s="27"/>
      <c r="D922" s="27"/>
      <c r="E922" s="27"/>
      <c r="F922" s="27"/>
      <c r="G922" s="27"/>
      <c r="H922" s="27"/>
      <c r="I922" s="27"/>
      <c r="J922" s="27"/>
      <c r="K922" s="27"/>
      <c r="L922" s="27"/>
      <c r="M922" s="27"/>
      <c r="N922" s="27"/>
      <c r="O922" s="27"/>
      <c r="P922" s="27"/>
      <c r="Q922" s="27"/>
      <c r="R922" s="80"/>
      <c r="S922" s="27"/>
      <c r="T922" s="27"/>
      <c r="U922" s="27"/>
      <c r="V922" s="27"/>
      <c r="W922" s="27"/>
      <c r="X922" s="27"/>
      <c r="Y922" s="27"/>
      <c r="Z922" s="27"/>
      <c r="AA922" s="27"/>
      <c r="AB922" s="27"/>
      <c r="AC922" s="27"/>
      <c r="AD922" s="27"/>
      <c r="AE922" s="27"/>
      <c r="AF922" s="27"/>
      <c r="AG922" s="27"/>
      <c r="AH922" s="27"/>
      <c r="AI922" s="27"/>
      <c r="AJ922" s="27"/>
      <c r="AK922" s="27"/>
      <c r="AL922" s="27"/>
    </row>
    <row r="923" spans="1:38">
      <c r="A923" s="27"/>
      <c r="B923" s="27"/>
      <c r="C923" s="27"/>
      <c r="D923" s="27"/>
      <c r="E923" s="27"/>
      <c r="F923" s="27"/>
      <c r="G923" s="27"/>
      <c r="H923" s="27"/>
      <c r="I923" s="27"/>
      <c r="J923" s="27"/>
      <c r="K923" s="27"/>
      <c r="L923" s="27"/>
      <c r="M923" s="27"/>
      <c r="N923" s="27"/>
      <c r="O923" s="27"/>
      <c r="P923" s="27"/>
      <c r="Q923" s="27"/>
      <c r="R923" s="80"/>
      <c r="S923" s="27"/>
      <c r="T923" s="27"/>
      <c r="U923" s="27"/>
      <c r="V923" s="27"/>
      <c r="W923" s="27"/>
      <c r="X923" s="27"/>
      <c r="Y923" s="27"/>
      <c r="Z923" s="27"/>
      <c r="AA923" s="27"/>
      <c r="AB923" s="27"/>
      <c r="AC923" s="27"/>
      <c r="AD923" s="27"/>
      <c r="AE923" s="27"/>
      <c r="AF923" s="27"/>
      <c r="AG923" s="27"/>
      <c r="AH923" s="27"/>
      <c r="AI923" s="27"/>
      <c r="AJ923" s="27"/>
      <c r="AK923" s="27"/>
      <c r="AL923" s="27"/>
    </row>
    <row r="924" spans="1:38">
      <c r="A924" s="27"/>
      <c r="B924" s="27"/>
      <c r="C924" s="27"/>
      <c r="D924" s="27"/>
      <c r="E924" s="27"/>
      <c r="F924" s="27"/>
      <c r="G924" s="27"/>
      <c r="H924" s="27"/>
      <c r="I924" s="27"/>
      <c r="J924" s="27"/>
      <c r="K924" s="27"/>
      <c r="L924" s="27"/>
      <c r="M924" s="27"/>
      <c r="N924" s="27"/>
      <c r="O924" s="27"/>
      <c r="P924" s="27"/>
      <c r="Q924" s="27"/>
      <c r="R924" s="80"/>
      <c r="S924" s="27"/>
      <c r="T924" s="27"/>
      <c r="U924" s="27"/>
      <c r="V924" s="27"/>
      <c r="W924" s="27"/>
      <c r="X924" s="27"/>
      <c r="Y924" s="27"/>
      <c r="Z924" s="27"/>
      <c r="AA924" s="27"/>
      <c r="AB924" s="27"/>
      <c r="AC924" s="27"/>
      <c r="AD924" s="27"/>
      <c r="AE924" s="27"/>
      <c r="AF924" s="27"/>
      <c r="AG924" s="27"/>
      <c r="AH924" s="27"/>
      <c r="AI924" s="27"/>
      <c r="AJ924" s="27"/>
      <c r="AK924" s="27"/>
      <c r="AL924" s="27"/>
    </row>
    <row r="925" spans="1:38">
      <c r="A925" s="27"/>
      <c r="B925" s="27"/>
      <c r="C925" s="27"/>
      <c r="D925" s="27"/>
      <c r="E925" s="27"/>
      <c r="F925" s="27"/>
      <c r="G925" s="27"/>
      <c r="H925" s="27"/>
      <c r="I925" s="27"/>
      <c r="J925" s="27"/>
      <c r="K925" s="27"/>
      <c r="L925" s="27"/>
      <c r="M925" s="27"/>
      <c r="N925" s="27"/>
      <c r="O925" s="27"/>
      <c r="P925" s="27"/>
      <c r="Q925" s="27"/>
      <c r="R925" s="80"/>
      <c r="S925" s="27"/>
      <c r="T925" s="27"/>
      <c r="U925" s="27"/>
      <c r="V925" s="27"/>
      <c r="W925" s="27"/>
      <c r="X925" s="27"/>
      <c r="Y925" s="27"/>
      <c r="Z925" s="27"/>
      <c r="AA925" s="27"/>
      <c r="AB925" s="27"/>
      <c r="AC925" s="27"/>
      <c r="AD925" s="27"/>
      <c r="AE925" s="27"/>
      <c r="AF925" s="27"/>
      <c r="AG925" s="27"/>
      <c r="AH925" s="27"/>
      <c r="AI925" s="27"/>
      <c r="AJ925" s="27"/>
      <c r="AK925" s="27"/>
      <c r="AL925" s="27"/>
    </row>
    <row r="926" spans="1:38">
      <c r="A926" s="27"/>
      <c r="B926" s="27"/>
      <c r="C926" s="27"/>
      <c r="D926" s="27"/>
      <c r="E926" s="27"/>
      <c r="F926" s="27"/>
      <c r="G926" s="27"/>
      <c r="H926" s="27"/>
      <c r="I926" s="27"/>
      <c r="J926" s="27"/>
      <c r="K926" s="27"/>
      <c r="L926" s="27"/>
      <c r="M926" s="27"/>
      <c r="N926" s="27"/>
      <c r="O926" s="27"/>
      <c r="P926" s="27"/>
      <c r="Q926" s="27"/>
      <c r="R926" s="80"/>
      <c r="S926" s="27"/>
      <c r="T926" s="27"/>
      <c r="U926" s="27"/>
      <c r="V926" s="27"/>
      <c r="W926" s="27"/>
      <c r="X926" s="27"/>
      <c r="Y926" s="27"/>
      <c r="Z926" s="27"/>
      <c r="AA926" s="27"/>
      <c r="AB926" s="27"/>
      <c r="AC926" s="27"/>
      <c r="AD926" s="27"/>
      <c r="AE926" s="27"/>
      <c r="AF926" s="27"/>
      <c r="AG926" s="27"/>
      <c r="AH926" s="27"/>
      <c r="AI926" s="27"/>
      <c r="AJ926" s="27"/>
      <c r="AK926" s="27"/>
      <c r="AL926" s="27"/>
    </row>
    <row r="927" spans="1:38">
      <c r="A927" s="27"/>
      <c r="B927" s="27"/>
      <c r="C927" s="27"/>
      <c r="D927" s="27"/>
      <c r="E927" s="27"/>
      <c r="F927" s="27"/>
      <c r="G927" s="27"/>
      <c r="H927" s="27"/>
      <c r="I927" s="27"/>
      <c r="J927" s="27"/>
      <c r="K927" s="27"/>
      <c r="L927" s="27"/>
      <c r="M927" s="27"/>
      <c r="N927" s="27"/>
      <c r="O927" s="27"/>
      <c r="P927" s="27"/>
      <c r="Q927" s="27"/>
      <c r="R927" s="80"/>
      <c r="S927" s="27"/>
      <c r="T927" s="27"/>
      <c r="U927" s="27"/>
      <c r="V927" s="27"/>
      <c r="W927" s="27"/>
      <c r="X927" s="27"/>
      <c r="Y927" s="27"/>
      <c r="Z927" s="27"/>
      <c r="AA927" s="27"/>
      <c r="AB927" s="27"/>
      <c r="AC927" s="27"/>
      <c r="AD927" s="27"/>
      <c r="AE927" s="27"/>
      <c r="AF927" s="27"/>
      <c r="AG927" s="27"/>
      <c r="AH927" s="27"/>
      <c r="AI927" s="27"/>
      <c r="AJ927" s="27"/>
      <c r="AK927" s="27"/>
      <c r="AL927" s="27"/>
    </row>
    <row r="928" spans="1:38">
      <c r="A928" s="27"/>
      <c r="B928" s="27"/>
      <c r="C928" s="27"/>
      <c r="D928" s="27"/>
      <c r="E928" s="27"/>
      <c r="F928" s="27"/>
      <c r="G928" s="27"/>
      <c r="H928" s="27"/>
      <c r="I928" s="27"/>
      <c r="J928" s="27"/>
      <c r="K928" s="27"/>
      <c r="L928" s="27"/>
      <c r="M928" s="27"/>
      <c r="N928" s="27"/>
      <c r="O928" s="27"/>
      <c r="P928" s="27"/>
      <c r="Q928" s="27"/>
      <c r="R928" s="80"/>
      <c r="S928" s="27"/>
      <c r="T928" s="27"/>
      <c r="U928" s="27"/>
      <c r="V928" s="27"/>
      <c r="W928" s="27"/>
      <c r="X928" s="27"/>
      <c r="Y928" s="27"/>
      <c r="Z928" s="27"/>
      <c r="AA928" s="27"/>
      <c r="AB928" s="27"/>
      <c r="AC928" s="27"/>
      <c r="AD928" s="27"/>
      <c r="AE928" s="27"/>
      <c r="AF928" s="27"/>
      <c r="AG928" s="27"/>
      <c r="AH928" s="27"/>
      <c r="AI928" s="27"/>
      <c r="AJ928" s="27"/>
      <c r="AK928" s="27"/>
      <c r="AL928" s="27"/>
    </row>
    <row r="929" spans="1:38">
      <c r="A929" s="27"/>
      <c r="B929" s="27"/>
      <c r="C929" s="27"/>
      <c r="D929" s="27"/>
      <c r="E929" s="27"/>
      <c r="F929" s="27"/>
      <c r="G929" s="27"/>
      <c r="H929" s="27"/>
      <c r="I929" s="27"/>
      <c r="J929" s="27"/>
      <c r="K929" s="27"/>
      <c r="L929" s="27"/>
      <c r="M929" s="27"/>
      <c r="N929" s="27"/>
      <c r="O929" s="27"/>
      <c r="P929" s="27"/>
      <c r="Q929" s="27"/>
      <c r="R929" s="80"/>
      <c r="S929" s="27"/>
      <c r="T929" s="27"/>
      <c r="U929" s="27"/>
      <c r="V929" s="27"/>
      <c r="W929" s="27"/>
      <c r="X929" s="27"/>
      <c r="Y929" s="27"/>
      <c r="Z929" s="27"/>
      <c r="AA929" s="27"/>
      <c r="AB929" s="27"/>
      <c r="AC929" s="27"/>
      <c r="AD929" s="27"/>
      <c r="AE929" s="27"/>
      <c r="AF929" s="27"/>
      <c r="AG929" s="27"/>
      <c r="AH929" s="27"/>
      <c r="AI929" s="27"/>
      <c r="AJ929" s="27"/>
      <c r="AK929" s="27"/>
      <c r="AL929" s="27"/>
    </row>
    <row r="930" spans="1:38">
      <c r="A930" s="27"/>
      <c r="B930" s="27"/>
      <c r="C930" s="27"/>
      <c r="D930" s="27"/>
      <c r="E930" s="27"/>
      <c r="F930" s="27"/>
      <c r="G930" s="27"/>
      <c r="H930" s="27"/>
      <c r="I930" s="27"/>
      <c r="J930" s="27"/>
      <c r="K930" s="27"/>
      <c r="L930" s="27"/>
      <c r="M930" s="27"/>
      <c r="N930" s="27"/>
      <c r="O930" s="27"/>
      <c r="P930" s="27"/>
      <c r="Q930" s="27"/>
      <c r="R930" s="80"/>
      <c r="S930" s="27"/>
      <c r="T930" s="27"/>
      <c r="U930" s="27"/>
      <c r="V930" s="27"/>
      <c r="W930" s="27"/>
      <c r="X930" s="27"/>
      <c r="Y930" s="27"/>
      <c r="Z930" s="27"/>
      <c r="AA930" s="27"/>
      <c r="AB930" s="27"/>
      <c r="AC930" s="27"/>
      <c r="AD930" s="27"/>
      <c r="AE930" s="27"/>
      <c r="AF930" s="27"/>
      <c r="AG930" s="27"/>
      <c r="AH930" s="27"/>
      <c r="AI930" s="27"/>
      <c r="AJ930" s="27"/>
      <c r="AK930" s="27"/>
      <c r="AL930" s="27"/>
    </row>
    <row r="931" spans="1:38">
      <c r="A931" s="27"/>
      <c r="B931" s="27"/>
      <c r="C931" s="27"/>
      <c r="D931" s="27"/>
      <c r="E931" s="27"/>
      <c r="F931" s="27"/>
      <c r="G931" s="27"/>
      <c r="H931" s="27"/>
      <c r="I931" s="27"/>
      <c r="J931" s="27"/>
      <c r="K931" s="27"/>
      <c r="L931" s="27"/>
      <c r="M931" s="27"/>
      <c r="N931" s="27"/>
      <c r="O931" s="27"/>
      <c r="P931" s="27"/>
      <c r="Q931" s="27"/>
      <c r="R931" s="80"/>
      <c r="S931" s="27"/>
      <c r="T931" s="27"/>
      <c r="U931" s="27"/>
      <c r="V931" s="27"/>
      <c r="W931" s="27"/>
      <c r="X931" s="27"/>
      <c r="Y931" s="27"/>
      <c r="Z931" s="27"/>
      <c r="AA931" s="27"/>
      <c r="AB931" s="27"/>
      <c r="AC931" s="27"/>
      <c r="AD931" s="27"/>
      <c r="AE931" s="27"/>
      <c r="AF931" s="27"/>
      <c r="AG931" s="27"/>
      <c r="AH931" s="27"/>
      <c r="AI931" s="27"/>
      <c r="AJ931" s="27"/>
      <c r="AK931" s="27"/>
      <c r="AL931" s="27"/>
    </row>
    <row r="932" spans="1:38">
      <c r="A932" s="27"/>
      <c r="B932" s="27"/>
      <c r="C932" s="27"/>
      <c r="D932" s="27"/>
      <c r="E932" s="27"/>
      <c r="F932" s="27"/>
      <c r="G932" s="27"/>
      <c r="H932" s="27"/>
      <c r="I932" s="27"/>
      <c r="J932" s="27"/>
      <c r="K932" s="27"/>
      <c r="L932" s="27"/>
      <c r="M932" s="27"/>
      <c r="N932" s="27"/>
      <c r="O932" s="27"/>
      <c r="P932" s="27"/>
      <c r="Q932" s="27"/>
      <c r="R932" s="80"/>
      <c r="S932" s="27"/>
      <c r="T932" s="27"/>
      <c r="U932" s="27"/>
      <c r="V932" s="27"/>
      <c r="W932" s="27"/>
      <c r="X932" s="27"/>
      <c r="Y932" s="27"/>
      <c r="Z932" s="27"/>
      <c r="AA932" s="27"/>
      <c r="AB932" s="27"/>
      <c r="AC932" s="27"/>
      <c r="AD932" s="27"/>
      <c r="AE932" s="27"/>
      <c r="AF932" s="27"/>
      <c r="AG932" s="27"/>
      <c r="AH932" s="27"/>
      <c r="AI932" s="27"/>
      <c r="AJ932" s="27"/>
      <c r="AK932" s="27"/>
      <c r="AL932" s="27"/>
    </row>
    <row r="933" spans="1:38">
      <c r="A933" s="27"/>
      <c r="B933" s="27"/>
      <c r="C933" s="27"/>
      <c r="D933" s="27"/>
      <c r="E933" s="27"/>
      <c r="F933" s="27"/>
      <c r="G933" s="27"/>
      <c r="H933" s="27"/>
      <c r="I933" s="27"/>
      <c r="J933" s="27"/>
      <c r="K933" s="27"/>
      <c r="L933" s="27"/>
      <c r="M933" s="27"/>
      <c r="N933" s="27"/>
      <c r="O933" s="27"/>
      <c r="P933" s="27"/>
      <c r="Q933" s="27"/>
      <c r="R933" s="80"/>
      <c r="S933" s="27"/>
      <c r="T933" s="27"/>
      <c r="U933" s="27"/>
      <c r="V933" s="27"/>
      <c r="W933" s="27"/>
      <c r="X933" s="27"/>
      <c r="Y933" s="27"/>
      <c r="Z933" s="27"/>
      <c r="AA933" s="27"/>
      <c r="AB933" s="27"/>
      <c r="AC933" s="27"/>
      <c r="AD933" s="27"/>
      <c r="AE933" s="27"/>
      <c r="AF933" s="27"/>
      <c r="AG933" s="27"/>
      <c r="AH933" s="27"/>
      <c r="AI933" s="27"/>
      <c r="AJ933" s="27"/>
      <c r="AK933" s="27"/>
      <c r="AL933" s="27"/>
    </row>
    <row r="934" spans="1:38">
      <c r="A934" s="27"/>
      <c r="B934" s="27"/>
      <c r="C934" s="27"/>
      <c r="D934" s="27"/>
      <c r="E934" s="27"/>
      <c r="F934" s="27"/>
      <c r="G934" s="27"/>
      <c r="H934" s="27"/>
      <c r="I934" s="27"/>
      <c r="J934" s="27"/>
      <c r="K934" s="27"/>
      <c r="L934" s="27"/>
      <c r="M934" s="27"/>
      <c r="N934" s="27"/>
      <c r="O934" s="27"/>
      <c r="P934" s="27"/>
      <c r="Q934" s="27"/>
      <c r="R934" s="80"/>
      <c r="S934" s="27"/>
      <c r="T934" s="27"/>
      <c r="U934" s="27"/>
      <c r="V934" s="27"/>
      <c r="W934" s="27"/>
      <c r="X934" s="27"/>
      <c r="Y934" s="27"/>
      <c r="Z934" s="27"/>
      <c r="AA934" s="27"/>
      <c r="AB934" s="27"/>
      <c r="AC934" s="27"/>
      <c r="AD934" s="27"/>
      <c r="AE934" s="27"/>
      <c r="AF934" s="27"/>
      <c r="AG934" s="27"/>
      <c r="AH934" s="27"/>
      <c r="AI934" s="27"/>
      <c r="AJ934" s="27"/>
      <c r="AK934" s="27"/>
      <c r="AL934" s="27"/>
    </row>
    <row r="935" spans="1:38">
      <c r="A935" s="27"/>
      <c r="B935" s="27"/>
      <c r="C935" s="27"/>
      <c r="D935" s="27"/>
      <c r="E935" s="27"/>
      <c r="F935" s="27"/>
      <c r="G935" s="27"/>
      <c r="H935" s="27"/>
      <c r="I935" s="27"/>
      <c r="J935" s="27"/>
      <c r="K935" s="27"/>
      <c r="L935" s="27"/>
      <c r="M935" s="27"/>
      <c r="N935" s="27"/>
      <c r="O935" s="27"/>
      <c r="P935" s="27"/>
      <c r="Q935" s="27"/>
      <c r="R935" s="80"/>
      <c r="S935" s="27"/>
      <c r="T935" s="27"/>
      <c r="U935" s="27"/>
      <c r="V935" s="27"/>
      <c r="W935" s="27"/>
      <c r="X935" s="27"/>
      <c r="Y935" s="27"/>
      <c r="Z935" s="27"/>
      <c r="AA935" s="27"/>
      <c r="AB935" s="27"/>
      <c r="AC935" s="27"/>
      <c r="AD935" s="27"/>
      <c r="AE935" s="27"/>
      <c r="AF935" s="27"/>
      <c r="AG935" s="27"/>
      <c r="AH935" s="27"/>
      <c r="AI935" s="27"/>
      <c r="AJ935" s="27"/>
      <c r="AK935" s="27"/>
      <c r="AL935" s="27"/>
    </row>
    <row r="936" spans="1:38">
      <c r="A936" s="27"/>
      <c r="B936" s="27"/>
      <c r="C936" s="27"/>
      <c r="D936" s="27"/>
      <c r="E936" s="27"/>
      <c r="F936" s="27"/>
      <c r="G936" s="27"/>
      <c r="H936" s="27"/>
      <c r="I936" s="27"/>
      <c r="J936" s="27"/>
      <c r="K936" s="27"/>
      <c r="L936" s="27"/>
      <c r="M936" s="27"/>
      <c r="N936" s="27"/>
      <c r="O936" s="27"/>
      <c r="P936" s="27"/>
      <c r="Q936" s="27"/>
      <c r="R936" s="80"/>
      <c r="S936" s="27"/>
      <c r="T936" s="27"/>
      <c r="U936" s="27"/>
      <c r="V936" s="27"/>
      <c r="W936" s="27"/>
      <c r="X936" s="27"/>
      <c r="Y936" s="27"/>
      <c r="Z936" s="27"/>
      <c r="AA936" s="27"/>
      <c r="AB936" s="27"/>
      <c r="AC936" s="27"/>
      <c r="AD936" s="27"/>
      <c r="AE936" s="27"/>
      <c r="AF936" s="27"/>
      <c r="AG936" s="27"/>
      <c r="AH936" s="27"/>
      <c r="AI936" s="27"/>
      <c r="AJ936" s="27"/>
      <c r="AK936" s="27"/>
      <c r="AL936" s="27"/>
    </row>
    <row r="937" spans="1:38">
      <c r="A937" s="27"/>
      <c r="B937" s="27"/>
      <c r="C937" s="27"/>
      <c r="D937" s="27"/>
      <c r="E937" s="27"/>
      <c r="F937" s="27"/>
      <c r="G937" s="27"/>
      <c r="H937" s="27"/>
      <c r="I937" s="27"/>
      <c r="J937" s="27"/>
      <c r="K937" s="27"/>
      <c r="L937" s="27"/>
      <c r="M937" s="27"/>
      <c r="N937" s="27"/>
      <c r="O937" s="27"/>
      <c r="P937" s="27"/>
      <c r="Q937" s="27"/>
      <c r="R937" s="80"/>
      <c r="S937" s="27"/>
      <c r="T937" s="27"/>
      <c r="U937" s="27"/>
      <c r="V937" s="27"/>
      <c r="W937" s="27"/>
      <c r="X937" s="27"/>
      <c r="Y937" s="27"/>
      <c r="Z937" s="27"/>
      <c r="AA937" s="27"/>
      <c r="AB937" s="27"/>
      <c r="AC937" s="27"/>
      <c r="AD937" s="27"/>
      <c r="AE937" s="27"/>
      <c r="AF937" s="27"/>
      <c r="AG937" s="27"/>
      <c r="AH937" s="27"/>
      <c r="AI937" s="27"/>
      <c r="AJ937" s="27"/>
      <c r="AK937" s="27"/>
      <c r="AL937" s="27"/>
    </row>
    <row r="938" spans="1:38">
      <c r="A938" s="27"/>
      <c r="B938" s="27"/>
      <c r="C938" s="27"/>
      <c r="D938" s="27"/>
      <c r="E938" s="27"/>
      <c r="F938" s="27"/>
      <c r="G938" s="27"/>
      <c r="H938" s="27"/>
      <c r="I938" s="27"/>
      <c r="J938" s="27"/>
      <c r="K938" s="27"/>
      <c r="L938" s="27"/>
      <c r="M938" s="27"/>
      <c r="N938" s="27"/>
      <c r="O938" s="27"/>
      <c r="P938" s="27"/>
      <c r="Q938" s="27"/>
      <c r="R938" s="80"/>
      <c r="S938" s="27"/>
      <c r="T938" s="27"/>
      <c r="U938" s="27"/>
      <c r="V938" s="27"/>
      <c r="W938" s="27"/>
      <c r="X938" s="27"/>
      <c r="Y938" s="27"/>
      <c r="Z938" s="27"/>
      <c r="AA938" s="27"/>
      <c r="AB938" s="27"/>
      <c r="AC938" s="27"/>
      <c r="AD938" s="27"/>
      <c r="AE938" s="27"/>
      <c r="AF938" s="27"/>
      <c r="AG938" s="27"/>
      <c r="AH938" s="27"/>
      <c r="AI938" s="27"/>
      <c r="AJ938" s="27"/>
      <c r="AK938" s="27"/>
      <c r="AL938" s="27"/>
    </row>
    <row r="939" spans="1:38">
      <c r="A939" s="27"/>
      <c r="B939" s="27"/>
      <c r="C939" s="27"/>
      <c r="D939" s="27"/>
      <c r="E939" s="27"/>
      <c r="F939" s="27"/>
      <c r="G939" s="27"/>
      <c r="H939" s="27"/>
      <c r="I939" s="27"/>
      <c r="J939" s="27"/>
      <c r="K939" s="27"/>
      <c r="L939" s="27"/>
      <c r="M939" s="27"/>
      <c r="N939" s="27"/>
      <c r="O939" s="27"/>
      <c r="P939" s="27"/>
      <c r="Q939" s="27"/>
      <c r="R939" s="80"/>
      <c r="S939" s="27"/>
      <c r="T939" s="27"/>
      <c r="U939" s="27"/>
      <c r="V939" s="27"/>
      <c r="W939" s="27"/>
      <c r="X939" s="27"/>
      <c r="Y939" s="27"/>
      <c r="Z939" s="27"/>
      <c r="AA939" s="27"/>
      <c r="AB939" s="27"/>
      <c r="AC939" s="27"/>
      <c r="AD939" s="27"/>
      <c r="AE939" s="27"/>
      <c r="AF939" s="27"/>
      <c r="AG939" s="27"/>
      <c r="AH939" s="27"/>
      <c r="AI939" s="27"/>
      <c r="AJ939" s="27"/>
      <c r="AK939" s="27"/>
      <c r="AL939" s="27"/>
    </row>
    <row r="940" spans="1:38">
      <c r="A940" s="27"/>
      <c r="B940" s="27"/>
      <c r="C940" s="27"/>
      <c r="D940" s="27"/>
      <c r="E940" s="27"/>
      <c r="F940" s="27"/>
      <c r="G940" s="27"/>
      <c r="H940" s="27"/>
      <c r="I940" s="27"/>
      <c r="J940" s="27"/>
      <c r="K940" s="27"/>
      <c r="L940" s="27"/>
      <c r="M940" s="27"/>
      <c r="N940" s="27"/>
      <c r="O940" s="27"/>
      <c r="P940" s="27"/>
      <c r="Q940" s="27"/>
      <c r="R940" s="80"/>
      <c r="S940" s="27"/>
      <c r="T940" s="27"/>
      <c r="U940" s="27"/>
      <c r="V940" s="27"/>
      <c r="W940" s="27"/>
      <c r="X940" s="27"/>
      <c r="Y940" s="27"/>
      <c r="Z940" s="27"/>
      <c r="AA940" s="27"/>
      <c r="AB940" s="27"/>
      <c r="AC940" s="27"/>
      <c r="AD940" s="27"/>
      <c r="AE940" s="27"/>
      <c r="AF940" s="27"/>
      <c r="AG940" s="27"/>
      <c r="AH940" s="27"/>
      <c r="AI940" s="27"/>
      <c r="AJ940" s="27"/>
      <c r="AK940" s="27"/>
      <c r="AL940" s="27"/>
    </row>
    <row r="941" spans="1:38">
      <c r="A941" s="27"/>
      <c r="B941" s="27"/>
      <c r="C941" s="27"/>
      <c r="D941" s="27"/>
      <c r="E941" s="27"/>
      <c r="F941" s="27"/>
      <c r="G941" s="27"/>
      <c r="H941" s="27"/>
      <c r="I941" s="27"/>
      <c r="J941" s="27"/>
      <c r="K941" s="27"/>
      <c r="L941" s="27"/>
      <c r="M941" s="27"/>
      <c r="N941" s="27"/>
      <c r="O941" s="27"/>
      <c r="P941" s="27"/>
      <c r="Q941" s="27"/>
      <c r="R941" s="80"/>
      <c r="S941" s="27"/>
      <c r="T941" s="27"/>
      <c r="U941" s="27"/>
      <c r="V941" s="27"/>
      <c r="W941" s="27"/>
      <c r="X941" s="27"/>
      <c r="Y941" s="27"/>
      <c r="Z941" s="27"/>
      <c r="AA941" s="27"/>
      <c r="AB941" s="27"/>
      <c r="AC941" s="27"/>
      <c r="AD941" s="27"/>
      <c r="AE941" s="27"/>
      <c r="AF941" s="27"/>
      <c r="AG941" s="27"/>
      <c r="AH941" s="27"/>
      <c r="AI941" s="27"/>
      <c r="AJ941" s="27"/>
      <c r="AK941" s="27"/>
      <c r="AL941" s="27"/>
    </row>
    <row r="942" spans="1:38">
      <c r="A942" s="27"/>
      <c r="B942" s="27"/>
      <c r="C942" s="27"/>
      <c r="D942" s="27"/>
      <c r="E942" s="27"/>
      <c r="F942" s="27"/>
      <c r="G942" s="27"/>
      <c r="H942" s="27"/>
      <c r="I942" s="27"/>
      <c r="J942" s="27"/>
      <c r="K942" s="27"/>
      <c r="L942" s="27"/>
      <c r="M942" s="27"/>
      <c r="N942" s="27"/>
      <c r="O942" s="27"/>
      <c r="P942" s="27"/>
      <c r="Q942" s="27"/>
      <c r="R942" s="80"/>
      <c r="S942" s="27"/>
      <c r="T942" s="27"/>
      <c r="U942" s="27"/>
      <c r="V942" s="27"/>
      <c r="W942" s="27"/>
      <c r="X942" s="27"/>
      <c r="Y942" s="27"/>
      <c r="Z942" s="27"/>
      <c r="AA942" s="27"/>
      <c r="AB942" s="27"/>
      <c r="AC942" s="27"/>
      <c r="AD942" s="27"/>
      <c r="AE942" s="27"/>
      <c r="AF942" s="27"/>
      <c r="AG942" s="27"/>
      <c r="AH942" s="27"/>
      <c r="AI942" s="27"/>
      <c r="AJ942" s="27"/>
      <c r="AK942" s="27"/>
      <c r="AL942" s="27"/>
    </row>
    <row r="943" spans="1:38">
      <c r="A943" s="27"/>
      <c r="B943" s="27"/>
      <c r="C943" s="27"/>
      <c r="D943" s="27"/>
      <c r="E943" s="27"/>
      <c r="F943" s="27"/>
      <c r="G943" s="27"/>
      <c r="H943" s="27"/>
      <c r="I943" s="27"/>
      <c r="J943" s="27"/>
      <c r="K943" s="27"/>
      <c r="L943" s="27"/>
      <c r="M943" s="27"/>
      <c r="N943" s="27"/>
      <c r="O943" s="27"/>
      <c r="P943" s="27"/>
      <c r="Q943" s="27"/>
      <c r="R943" s="80"/>
      <c r="S943" s="27"/>
      <c r="T943" s="27"/>
      <c r="U943" s="27"/>
      <c r="V943" s="27"/>
      <c r="W943" s="27"/>
      <c r="X943" s="27"/>
      <c r="Y943" s="27"/>
      <c r="Z943" s="27"/>
      <c r="AA943" s="27"/>
      <c r="AB943" s="27"/>
      <c r="AC943" s="27"/>
      <c r="AD943" s="27"/>
      <c r="AE943" s="27"/>
      <c r="AF943" s="27"/>
      <c r="AG943" s="27"/>
      <c r="AH943" s="27"/>
      <c r="AI943" s="27"/>
      <c r="AJ943" s="27"/>
      <c r="AK943" s="27"/>
      <c r="AL943" s="27"/>
    </row>
    <row r="944" spans="1:38">
      <c r="A944" s="27"/>
      <c r="B944" s="27"/>
      <c r="C944" s="27"/>
      <c r="D944" s="27"/>
      <c r="E944" s="27"/>
      <c r="F944" s="27"/>
      <c r="G944" s="27"/>
      <c r="H944" s="27"/>
      <c r="I944" s="27"/>
      <c r="J944" s="27"/>
      <c r="K944" s="27"/>
      <c r="L944" s="27"/>
      <c r="M944" s="27"/>
      <c r="N944" s="27"/>
      <c r="O944" s="27"/>
      <c r="P944" s="27"/>
      <c r="Q944" s="27"/>
      <c r="R944" s="80"/>
      <c r="S944" s="27"/>
      <c r="T944" s="27"/>
      <c r="U944" s="27"/>
      <c r="V944" s="27"/>
      <c r="W944" s="27"/>
      <c r="X944" s="27"/>
      <c r="Y944" s="27"/>
      <c r="Z944" s="27"/>
      <c r="AA944" s="27"/>
      <c r="AB944" s="27"/>
      <c r="AC944" s="27"/>
      <c r="AD944" s="27"/>
      <c r="AE944" s="27"/>
      <c r="AF944" s="27"/>
      <c r="AG944" s="27"/>
      <c r="AH944" s="27"/>
      <c r="AI944" s="27"/>
      <c r="AJ944" s="27"/>
      <c r="AK944" s="27"/>
      <c r="AL944" s="27"/>
    </row>
    <row r="945" spans="1:38">
      <c r="A945" s="27"/>
      <c r="B945" s="27"/>
      <c r="C945" s="27"/>
      <c r="D945" s="27"/>
      <c r="E945" s="27"/>
      <c r="F945" s="27"/>
      <c r="G945" s="27"/>
      <c r="H945" s="27"/>
      <c r="I945" s="27"/>
      <c r="J945" s="27"/>
      <c r="K945" s="27"/>
      <c r="L945" s="27"/>
      <c r="M945" s="27"/>
      <c r="N945" s="27"/>
      <c r="O945" s="27"/>
      <c r="P945" s="27"/>
      <c r="Q945" s="27"/>
      <c r="R945" s="80"/>
      <c r="S945" s="27"/>
      <c r="T945" s="27"/>
      <c r="U945" s="27"/>
      <c r="V945" s="27"/>
      <c r="W945" s="27"/>
      <c r="X945" s="27"/>
      <c r="Y945" s="27"/>
      <c r="Z945" s="27"/>
      <c r="AA945" s="27"/>
      <c r="AB945" s="27"/>
      <c r="AC945" s="27"/>
      <c r="AD945" s="27"/>
      <c r="AE945" s="27"/>
      <c r="AF945" s="27"/>
      <c r="AG945" s="27"/>
      <c r="AH945" s="27"/>
      <c r="AI945" s="27"/>
      <c r="AJ945" s="27"/>
      <c r="AK945" s="27"/>
      <c r="AL945" s="27"/>
    </row>
    <row r="946" spans="1:38">
      <c r="A946" s="27"/>
      <c r="B946" s="27"/>
      <c r="C946" s="27"/>
      <c r="D946" s="27"/>
      <c r="E946" s="27"/>
      <c r="F946" s="27"/>
      <c r="G946" s="27"/>
      <c r="H946" s="27"/>
      <c r="I946" s="27"/>
      <c r="J946" s="27"/>
      <c r="K946" s="27"/>
      <c r="L946" s="27"/>
      <c r="M946" s="27"/>
      <c r="N946" s="27"/>
      <c r="O946" s="27"/>
      <c r="P946" s="27"/>
      <c r="Q946" s="27"/>
      <c r="R946" s="80"/>
      <c r="S946" s="27"/>
      <c r="T946" s="27"/>
      <c r="U946" s="27"/>
      <c r="V946" s="27"/>
      <c r="W946" s="27"/>
      <c r="X946" s="27"/>
      <c r="Y946" s="27"/>
      <c r="Z946" s="27"/>
      <c r="AA946" s="27"/>
      <c r="AB946" s="27"/>
      <c r="AC946" s="27"/>
      <c r="AD946" s="27"/>
      <c r="AE946" s="27"/>
      <c r="AF946" s="27"/>
      <c r="AG946" s="27"/>
      <c r="AH946" s="27"/>
      <c r="AI946" s="27"/>
      <c r="AJ946" s="27"/>
      <c r="AK946" s="27"/>
      <c r="AL946" s="27"/>
    </row>
    <row r="947" spans="1:38">
      <c r="A947" s="27"/>
      <c r="B947" s="27"/>
      <c r="C947" s="27"/>
      <c r="D947" s="27"/>
      <c r="E947" s="27"/>
      <c r="F947" s="27"/>
      <c r="G947" s="27"/>
      <c r="H947" s="27"/>
      <c r="I947" s="27"/>
      <c r="J947" s="27"/>
      <c r="K947" s="27"/>
      <c r="L947" s="27"/>
      <c r="M947" s="27"/>
      <c r="N947" s="27"/>
      <c r="O947" s="27"/>
      <c r="P947" s="27"/>
      <c r="Q947" s="27"/>
      <c r="R947" s="80"/>
      <c r="S947" s="27"/>
      <c r="T947" s="27"/>
      <c r="U947" s="27"/>
      <c r="V947" s="27"/>
      <c r="W947" s="27"/>
      <c r="X947" s="27"/>
      <c r="Y947" s="27"/>
      <c r="Z947" s="27"/>
      <c r="AA947" s="27"/>
      <c r="AB947" s="27"/>
      <c r="AC947" s="27"/>
      <c r="AD947" s="27"/>
      <c r="AE947" s="27"/>
      <c r="AF947" s="27"/>
      <c r="AG947" s="27"/>
      <c r="AH947" s="27"/>
      <c r="AI947" s="27"/>
      <c r="AJ947" s="27"/>
      <c r="AK947" s="27"/>
      <c r="AL947" s="27"/>
    </row>
    <row r="948" spans="1:38">
      <c r="A948" s="27"/>
      <c r="B948" s="27"/>
      <c r="C948" s="27"/>
      <c r="D948" s="27"/>
      <c r="E948" s="27"/>
      <c r="F948" s="27"/>
      <c r="G948" s="27"/>
      <c r="H948" s="27"/>
      <c r="I948" s="27"/>
      <c r="J948" s="27"/>
      <c r="K948" s="27"/>
      <c r="L948" s="27"/>
      <c r="M948" s="27"/>
      <c r="N948" s="27"/>
      <c r="O948" s="27"/>
      <c r="P948" s="27"/>
      <c r="Q948" s="27"/>
      <c r="R948" s="80"/>
      <c r="S948" s="27"/>
      <c r="T948" s="27"/>
      <c r="U948" s="27"/>
      <c r="V948" s="27"/>
      <c r="W948" s="27"/>
      <c r="X948" s="27"/>
      <c r="Y948" s="27"/>
      <c r="Z948" s="27"/>
      <c r="AA948" s="27"/>
      <c r="AB948" s="27"/>
      <c r="AC948" s="27"/>
      <c r="AD948" s="27"/>
      <c r="AE948" s="27"/>
      <c r="AF948" s="27"/>
      <c r="AG948" s="27"/>
      <c r="AH948" s="27"/>
      <c r="AI948" s="27"/>
      <c r="AJ948" s="27"/>
      <c r="AK948" s="27"/>
      <c r="AL948" s="27"/>
    </row>
    <row r="949" spans="1:38">
      <c r="A949" s="27"/>
      <c r="B949" s="27"/>
      <c r="C949" s="27"/>
      <c r="D949" s="27"/>
      <c r="E949" s="27"/>
      <c r="F949" s="27"/>
      <c r="G949" s="27"/>
      <c r="H949" s="27"/>
      <c r="I949" s="27"/>
      <c r="J949" s="27"/>
      <c r="K949" s="27"/>
      <c r="L949" s="27"/>
      <c r="M949" s="27"/>
      <c r="N949" s="27"/>
      <c r="O949" s="27"/>
      <c r="P949" s="27"/>
      <c r="Q949" s="27"/>
      <c r="R949" s="80"/>
      <c r="S949" s="27"/>
      <c r="T949" s="27"/>
      <c r="U949" s="27"/>
      <c r="V949" s="27"/>
      <c r="W949" s="27"/>
      <c r="X949" s="27"/>
      <c r="Y949" s="27"/>
      <c r="Z949" s="27"/>
      <c r="AA949" s="27"/>
      <c r="AB949" s="27"/>
      <c r="AC949" s="27"/>
      <c r="AD949" s="27"/>
      <c r="AE949" s="27"/>
      <c r="AF949" s="27"/>
      <c r="AG949" s="27"/>
      <c r="AH949" s="27"/>
      <c r="AI949" s="27"/>
      <c r="AJ949" s="27"/>
      <c r="AK949" s="27"/>
      <c r="AL949" s="27"/>
    </row>
    <row r="950" spans="1:38">
      <c r="A950" s="27"/>
      <c r="B950" s="27"/>
      <c r="C950" s="27"/>
      <c r="D950" s="27"/>
      <c r="E950" s="27"/>
      <c r="F950" s="27"/>
      <c r="G950" s="27"/>
      <c r="H950" s="27"/>
      <c r="I950" s="27"/>
      <c r="J950" s="27"/>
      <c r="K950" s="27"/>
      <c r="L950" s="27"/>
      <c r="M950" s="27"/>
      <c r="N950" s="27"/>
      <c r="O950" s="27"/>
      <c r="P950" s="27"/>
      <c r="Q950" s="27"/>
      <c r="R950" s="80"/>
      <c r="S950" s="27"/>
      <c r="T950" s="27"/>
      <c r="U950" s="27"/>
      <c r="V950" s="27"/>
      <c r="W950" s="27"/>
      <c r="X950" s="27"/>
      <c r="Y950" s="27"/>
      <c r="Z950" s="27"/>
      <c r="AA950" s="27"/>
      <c r="AB950" s="27"/>
      <c r="AC950" s="27"/>
      <c r="AD950" s="27"/>
      <c r="AE950" s="27"/>
      <c r="AF950" s="27"/>
      <c r="AG950" s="27"/>
      <c r="AH950" s="27"/>
      <c r="AI950" s="27"/>
      <c r="AJ950" s="27"/>
      <c r="AK950" s="27"/>
      <c r="AL950" s="27"/>
    </row>
    <row r="951" spans="1:38">
      <c r="A951" s="27"/>
      <c r="B951" s="27"/>
      <c r="C951" s="27"/>
      <c r="D951" s="27"/>
      <c r="E951" s="27"/>
      <c r="F951" s="27"/>
      <c r="G951" s="27"/>
      <c r="H951" s="27"/>
      <c r="I951" s="27"/>
      <c r="J951" s="27"/>
      <c r="K951" s="27"/>
      <c r="L951" s="27"/>
      <c r="M951" s="27"/>
      <c r="N951" s="27"/>
      <c r="O951" s="27"/>
      <c r="P951" s="27"/>
      <c r="Q951" s="27"/>
      <c r="R951" s="80"/>
      <c r="S951" s="27"/>
      <c r="T951" s="27"/>
      <c r="U951" s="27"/>
      <c r="V951" s="27"/>
      <c r="W951" s="27"/>
      <c r="X951" s="27"/>
      <c r="Y951" s="27"/>
      <c r="Z951" s="27"/>
      <c r="AA951" s="27"/>
      <c r="AB951" s="27"/>
      <c r="AC951" s="27"/>
      <c r="AD951" s="27"/>
      <c r="AE951" s="27"/>
      <c r="AF951" s="27"/>
      <c r="AG951" s="27"/>
      <c r="AH951" s="27"/>
      <c r="AI951" s="27"/>
      <c r="AJ951" s="27"/>
      <c r="AK951" s="27"/>
      <c r="AL951" s="27"/>
    </row>
    <row r="952" spans="1:38">
      <c r="A952" s="27"/>
      <c r="B952" s="27"/>
      <c r="C952" s="27"/>
      <c r="D952" s="27"/>
      <c r="E952" s="27"/>
      <c r="F952" s="27"/>
      <c r="G952" s="27"/>
      <c r="H952" s="27"/>
      <c r="I952" s="27"/>
      <c r="J952" s="27"/>
      <c r="K952" s="27"/>
      <c r="L952" s="27"/>
      <c r="M952" s="27"/>
      <c r="N952" s="27"/>
      <c r="O952" s="27"/>
      <c r="P952" s="27"/>
      <c r="Q952" s="27"/>
      <c r="R952" s="80"/>
      <c r="S952" s="27"/>
      <c r="T952" s="27"/>
      <c r="U952" s="27"/>
      <c r="V952" s="27"/>
      <c r="W952" s="27"/>
      <c r="X952" s="27"/>
      <c r="Y952" s="27"/>
      <c r="Z952" s="27"/>
      <c r="AA952" s="27"/>
      <c r="AB952" s="27"/>
      <c r="AC952" s="27"/>
      <c r="AD952" s="27"/>
      <c r="AE952" s="27"/>
      <c r="AF952" s="27"/>
      <c r="AG952" s="27"/>
      <c r="AH952" s="27"/>
      <c r="AI952" s="27"/>
      <c r="AJ952" s="27"/>
      <c r="AK952" s="27"/>
      <c r="AL952" s="27"/>
    </row>
    <row r="953" spans="1:38">
      <c r="A953" s="27"/>
      <c r="B953" s="27"/>
      <c r="C953" s="27"/>
      <c r="D953" s="27"/>
      <c r="E953" s="27"/>
      <c r="F953" s="27"/>
      <c r="G953" s="27"/>
      <c r="H953" s="27"/>
      <c r="I953" s="27"/>
      <c r="J953" s="27"/>
      <c r="K953" s="27"/>
      <c r="L953" s="27"/>
      <c r="M953" s="27"/>
      <c r="N953" s="27"/>
      <c r="O953" s="27"/>
      <c r="P953" s="27"/>
      <c r="Q953" s="27"/>
      <c r="R953" s="80"/>
      <c r="S953" s="27"/>
      <c r="T953" s="27"/>
      <c r="U953" s="27"/>
      <c r="V953" s="27"/>
      <c r="W953" s="27"/>
      <c r="X953" s="27"/>
      <c r="Y953" s="27"/>
      <c r="Z953" s="27"/>
      <c r="AA953" s="27"/>
      <c r="AB953" s="27"/>
      <c r="AC953" s="27"/>
      <c r="AD953" s="27"/>
      <c r="AE953" s="27"/>
      <c r="AF953" s="27"/>
      <c r="AG953" s="27"/>
      <c r="AH953" s="27"/>
      <c r="AI953" s="27"/>
      <c r="AJ953" s="27"/>
      <c r="AK953" s="27"/>
      <c r="AL953" s="27"/>
    </row>
    <row r="954" spans="1:38">
      <c r="A954" s="27"/>
      <c r="B954" s="27"/>
      <c r="C954" s="27"/>
      <c r="D954" s="27"/>
      <c r="E954" s="27"/>
      <c r="F954" s="27"/>
      <c r="G954" s="27"/>
      <c r="H954" s="27"/>
      <c r="I954" s="27"/>
      <c r="J954" s="27"/>
      <c r="K954" s="27"/>
      <c r="L954" s="27"/>
      <c r="M954" s="27"/>
      <c r="N954" s="27"/>
      <c r="O954" s="27"/>
      <c r="P954" s="27"/>
      <c r="Q954" s="27"/>
      <c r="R954" s="80"/>
      <c r="S954" s="27"/>
      <c r="T954" s="27"/>
      <c r="U954" s="27"/>
      <c r="V954" s="27"/>
      <c r="W954" s="27"/>
      <c r="X954" s="27"/>
      <c r="Y954" s="27"/>
      <c r="Z954" s="27"/>
      <c r="AA954" s="27"/>
      <c r="AB954" s="27"/>
      <c r="AC954" s="27"/>
      <c r="AD954" s="27"/>
      <c r="AE954" s="27"/>
      <c r="AF954" s="27"/>
      <c r="AG954" s="27"/>
      <c r="AH954" s="27"/>
      <c r="AI954" s="27"/>
      <c r="AJ954" s="27"/>
      <c r="AK954" s="27"/>
      <c r="AL954" s="27"/>
    </row>
    <row r="955" spans="1:38">
      <c r="A955" s="27"/>
      <c r="B955" s="27"/>
      <c r="C955" s="27"/>
      <c r="D955" s="27"/>
      <c r="E955" s="27"/>
      <c r="F955" s="27"/>
      <c r="G955" s="27"/>
      <c r="H955" s="27"/>
      <c r="I955" s="27"/>
      <c r="J955" s="27"/>
      <c r="K955" s="27"/>
      <c r="L955" s="27"/>
      <c r="M955" s="27"/>
      <c r="N955" s="27"/>
      <c r="O955" s="27"/>
      <c r="P955" s="27"/>
      <c r="Q955" s="27"/>
      <c r="R955" s="80"/>
      <c r="S955" s="27"/>
      <c r="T955" s="27"/>
      <c r="U955" s="27"/>
      <c r="V955" s="27"/>
      <c r="W955" s="27"/>
      <c r="X955" s="27"/>
      <c r="Y955" s="27"/>
      <c r="Z955" s="27"/>
      <c r="AA955" s="27"/>
      <c r="AB955" s="27"/>
      <c r="AC955" s="27"/>
      <c r="AD955" s="27"/>
      <c r="AE955" s="27"/>
      <c r="AF955" s="27"/>
      <c r="AG955" s="27"/>
      <c r="AH955" s="27"/>
      <c r="AI955" s="27"/>
      <c r="AJ955" s="27"/>
      <c r="AK955" s="27"/>
      <c r="AL955" s="27"/>
    </row>
    <row r="956" spans="1:38">
      <c r="A956" s="27"/>
      <c r="B956" s="27"/>
      <c r="C956" s="27"/>
      <c r="D956" s="27"/>
      <c r="E956" s="27"/>
      <c r="F956" s="27"/>
      <c r="G956" s="27"/>
      <c r="H956" s="27"/>
      <c r="I956" s="27"/>
      <c r="J956" s="27"/>
      <c r="K956" s="27"/>
      <c r="L956" s="27"/>
      <c r="M956" s="27"/>
      <c r="N956" s="27"/>
      <c r="O956" s="27"/>
      <c r="P956" s="27"/>
      <c r="Q956" s="27"/>
      <c r="R956" s="80"/>
      <c r="S956" s="27"/>
      <c r="T956" s="27"/>
      <c r="U956" s="27"/>
      <c r="V956" s="27"/>
      <c r="W956" s="27"/>
      <c r="X956" s="27"/>
      <c r="Y956" s="27"/>
      <c r="Z956" s="27"/>
      <c r="AA956" s="27"/>
      <c r="AB956" s="27"/>
      <c r="AC956" s="27"/>
      <c r="AD956" s="27"/>
      <c r="AE956" s="27"/>
      <c r="AF956" s="27"/>
      <c r="AG956" s="27"/>
      <c r="AH956" s="27"/>
      <c r="AI956" s="27"/>
      <c r="AJ956" s="27"/>
      <c r="AK956" s="27"/>
      <c r="AL956" s="27"/>
    </row>
    <row r="957" spans="1:38">
      <c r="A957" s="27"/>
      <c r="B957" s="27"/>
      <c r="C957" s="27"/>
      <c r="D957" s="27"/>
      <c r="E957" s="27"/>
      <c r="F957" s="27"/>
      <c r="G957" s="27"/>
      <c r="H957" s="27"/>
      <c r="I957" s="27"/>
      <c r="J957" s="27"/>
      <c r="K957" s="27"/>
      <c r="L957" s="27"/>
      <c r="M957" s="27"/>
      <c r="N957" s="27"/>
      <c r="O957" s="27"/>
      <c r="P957" s="27"/>
      <c r="Q957" s="27"/>
      <c r="R957" s="80"/>
      <c r="S957" s="27"/>
      <c r="T957" s="27"/>
      <c r="U957" s="27"/>
      <c r="V957" s="27"/>
      <c r="W957" s="27"/>
      <c r="X957" s="27"/>
      <c r="Y957" s="27"/>
      <c r="Z957" s="27"/>
      <c r="AA957" s="27"/>
      <c r="AB957" s="27"/>
      <c r="AC957" s="27"/>
      <c r="AD957" s="27"/>
      <c r="AE957" s="27"/>
      <c r="AF957" s="27"/>
      <c r="AG957" s="27"/>
      <c r="AH957" s="27"/>
      <c r="AI957" s="27"/>
      <c r="AJ957" s="27"/>
      <c r="AK957" s="27"/>
      <c r="AL957" s="27"/>
    </row>
    <row r="958" spans="1:38">
      <c r="A958" s="27"/>
      <c r="B958" s="27"/>
      <c r="C958" s="27"/>
      <c r="D958" s="27"/>
      <c r="E958" s="27"/>
      <c r="F958" s="27"/>
      <c r="G958" s="27"/>
      <c r="H958" s="27"/>
      <c r="I958" s="27"/>
      <c r="J958" s="27"/>
      <c r="K958" s="27"/>
      <c r="L958" s="27"/>
      <c r="M958" s="27"/>
      <c r="N958" s="27"/>
      <c r="O958" s="27"/>
      <c r="P958" s="27"/>
      <c r="Q958" s="27"/>
      <c r="R958" s="80"/>
      <c r="S958" s="27"/>
      <c r="T958" s="27"/>
      <c r="U958" s="27"/>
      <c r="V958" s="27"/>
      <c r="W958" s="27"/>
      <c r="X958" s="27"/>
      <c r="Y958" s="27"/>
      <c r="Z958" s="27"/>
      <c r="AA958" s="27"/>
      <c r="AB958" s="27"/>
      <c r="AC958" s="27"/>
      <c r="AD958" s="27"/>
      <c r="AE958" s="27"/>
      <c r="AF958" s="27"/>
      <c r="AG958" s="27"/>
      <c r="AH958" s="27"/>
      <c r="AI958" s="27"/>
      <c r="AJ958" s="27"/>
      <c r="AK958" s="27"/>
      <c r="AL958" s="27"/>
    </row>
    <row r="959" spans="1:38">
      <c r="A959" s="27"/>
      <c r="B959" s="27"/>
      <c r="C959" s="27"/>
      <c r="D959" s="27"/>
      <c r="E959" s="27"/>
      <c r="F959" s="27"/>
      <c r="G959" s="27"/>
      <c r="H959" s="27"/>
      <c r="I959" s="27"/>
      <c r="J959" s="27"/>
      <c r="K959" s="27"/>
      <c r="L959" s="27"/>
      <c r="M959" s="27"/>
      <c r="N959" s="27"/>
      <c r="O959" s="27"/>
      <c r="P959" s="27"/>
      <c r="Q959" s="27"/>
      <c r="R959" s="80"/>
      <c r="S959" s="27"/>
      <c r="T959" s="27"/>
      <c r="U959" s="27"/>
      <c r="V959" s="27"/>
      <c r="W959" s="27"/>
      <c r="X959" s="27"/>
      <c r="Y959" s="27"/>
      <c r="Z959" s="27"/>
      <c r="AA959" s="27"/>
      <c r="AB959" s="27"/>
      <c r="AC959" s="27"/>
      <c r="AD959" s="27"/>
      <c r="AE959" s="27"/>
      <c r="AF959" s="27"/>
      <c r="AG959" s="27"/>
      <c r="AH959" s="27"/>
      <c r="AI959" s="27"/>
      <c r="AJ959" s="27"/>
      <c r="AK959" s="27"/>
      <c r="AL959" s="27"/>
    </row>
    <row r="960" spans="1:38">
      <c r="A960" s="27"/>
      <c r="B960" s="27"/>
      <c r="C960" s="27"/>
      <c r="D960" s="27"/>
      <c r="E960" s="27"/>
      <c r="F960" s="27"/>
      <c r="G960" s="27"/>
      <c r="H960" s="27"/>
      <c r="I960" s="27"/>
      <c r="J960" s="27"/>
      <c r="K960" s="27"/>
      <c r="L960" s="27"/>
      <c r="M960" s="27"/>
      <c r="N960" s="27"/>
      <c r="O960" s="27"/>
      <c r="P960" s="27"/>
      <c r="Q960" s="27"/>
      <c r="R960" s="80"/>
      <c r="S960" s="27"/>
      <c r="T960" s="27"/>
      <c r="U960" s="27"/>
      <c r="V960" s="27"/>
      <c r="W960" s="27"/>
      <c r="X960" s="27"/>
      <c r="Y960" s="27"/>
      <c r="Z960" s="27"/>
      <c r="AA960" s="27"/>
      <c r="AB960" s="27"/>
      <c r="AC960" s="27"/>
      <c r="AD960" s="27"/>
      <c r="AE960" s="27"/>
      <c r="AF960" s="27"/>
      <c r="AG960" s="27"/>
      <c r="AH960" s="27"/>
      <c r="AI960" s="27"/>
      <c r="AJ960" s="27"/>
      <c r="AK960" s="27"/>
      <c r="AL960" s="27"/>
    </row>
    <row r="961" spans="1:38">
      <c r="A961" s="27"/>
      <c r="B961" s="27"/>
      <c r="C961" s="27"/>
      <c r="D961" s="27"/>
      <c r="E961" s="27"/>
      <c r="F961" s="27"/>
      <c r="G961" s="27"/>
      <c r="H961" s="27"/>
      <c r="I961" s="27"/>
      <c r="J961" s="27"/>
      <c r="K961" s="27"/>
      <c r="L961" s="27"/>
      <c r="M961" s="27"/>
      <c r="N961" s="27"/>
      <c r="O961" s="27"/>
      <c r="P961" s="27"/>
      <c r="Q961" s="27"/>
      <c r="R961" s="80"/>
      <c r="S961" s="27"/>
      <c r="T961" s="27"/>
      <c r="U961" s="27"/>
      <c r="V961" s="27"/>
      <c r="W961" s="27"/>
      <c r="X961" s="27"/>
      <c r="Y961" s="27"/>
      <c r="Z961" s="27"/>
      <c r="AA961" s="27"/>
      <c r="AB961" s="27"/>
      <c r="AC961" s="27"/>
      <c r="AD961" s="27"/>
      <c r="AE961" s="27"/>
      <c r="AF961" s="27"/>
      <c r="AG961" s="27"/>
      <c r="AH961" s="27"/>
      <c r="AI961" s="27"/>
      <c r="AJ961" s="27"/>
      <c r="AK961" s="27"/>
      <c r="AL961" s="27"/>
    </row>
    <row r="962" spans="1:38">
      <c r="A962" s="27"/>
      <c r="B962" s="27"/>
      <c r="C962" s="27"/>
      <c r="D962" s="27"/>
      <c r="E962" s="27"/>
      <c r="F962" s="27"/>
      <c r="G962" s="27"/>
      <c r="H962" s="27"/>
      <c r="I962" s="27"/>
      <c r="J962" s="27"/>
      <c r="K962" s="27"/>
      <c r="L962" s="27"/>
      <c r="M962" s="27"/>
      <c r="N962" s="27"/>
      <c r="O962" s="27"/>
      <c r="P962" s="27"/>
      <c r="Q962" s="27"/>
      <c r="R962" s="80"/>
      <c r="S962" s="27"/>
      <c r="T962" s="27"/>
      <c r="U962" s="27"/>
      <c r="V962" s="27"/>
      <c r="W962" s="27"/>
      <c r="X962" s="27"/>
      <c r="Y962" s="27"/>
      <c r="Z962" s="27"/>
      <c r="AA962" s="27"/>
      <c r="AB962" s="27"/>
      <c r="AC962" s="27"/>
      <c r="AD962" s="27"/>
      <c r="AE962" s="27"/>
      <c r="AF962" s="27"/>
      <c r="AG962" s="27"/>
      <c r="AH962" s="27"/>
      <c r="AI962" s="27"/>
      <c r="AJ962" s="27"/>
      <c r="AK962" s="27"/>
      <c r="AL962" s="27"/>
    </row>
    <row r="963" spans="1:38">
      <c r="A963" s="27"/>
      <c r="B963" s="27"/>
      <c r="C963" s="27"/>
      <c r="D963" s="27"/>
      <c r="E963" s="27"/>
      <c r="F963" s="27"/>
      <c r="G963" s="27"/>
      <c r="H963" s="27"/>
      <c r="I963" s="27"/>
      <c r="J963" s="27"/>
      <c r="K963" s="27"/>
      <c r="L963" s="27"/>
      <c r="M963" s="27"/>
      <c r="N963" s="27"/>
      <c r="O963" s="27"/>
      <c r="P963" s="27"/>
      <c r="Q963" s="27"/>
      <c r="R963" s="80"/>
      <c r="S963" s="27"/>
      <c r="T963" s="27"/>
      <c r="U963" s="27"/>
      <c r="V963" s="27"/>
      <c r="W963" s="27"/>
      <c r="X963" s="27"/>
      <c r="Y963" s="27"/>
      <c r="Z963" s="27"/>
      <c r="AA963" s="27"/>
      <c r="AB963" s="27"/>
      <c r="AC963" s="27"/>
      <c r="AD963" s="27"/>
      <c r="AE963" s="27"/>
      <c r="AF963" s="27"/>
      <c r="AG963" s="27"/>
      <c r="AH963" s="27"/>
      <c r="AI963" s="27"/>
      <c r="AJ963" s="27"/>
      <c r="AK963" s="27"/>
      <c r="AL963" s="27"/>
    </row>
    <row r="964" spans="1:38">
      <c r="A964" s="27"/>
      <c r="B964" s="27"/>
      <c r="C964" s="27"/>
      <c r="D964" s="27"/>
      <c r="E964" s="27"/>
      <c r="F964" s="27"/>
      <c r="G964" s="27"/>
      <c r="H964" s="27"/>
      <c r="I964" s="27"/>
      <c r="J964" s="27"/>
      <c r="K964" s="27"/>
      <c r="L964" s="27"/>
      <c r="M964" s="27"/>
      <c r="N964" s="27"/>
      <c r="O964" s="27"/>
      <c r="P964" s="27"/>
      <c r="Q964" s="27"/>
      <c r="R964" s="80"/>
      <c r="S964" s="27"/>
      <c r="T964" s="27"/>
      <c r="U964" s="27"/>
      <c r="V964" s="27"/>
      <c r="W964" s="27"/>
      <c r="X964" s="27"/>
      <c r="Y964" s="27"/>
      <c r="Z964" s="27"/>
      <c r="AA964" s="27"/>
      <c r="AB964" s="27"/>
      <c r="AC964" s="27"/>
      <c r="AD964" s="27"/>
      <c r="AE964" s="27"/>
      <c r="AF964" s="27"/>
      <c r="AG964" s="27"/>
      <c r="AH964" s="27"/>
      <c r="AI964" s="27"/>
      <c r="AJ964" s="27"/>
      <c r="AK964" s="27"/>
      <c r="AL964" s="27"/>
    </row>
    <row r="965" spans="1:38">
      <c r="A965" s="27"/>
      <c r="B965" s="27"/>
      <c r="C965" s="27"/>
      <c r="D965" s="27"/>
      <c r="E965" s="27"/>
      <c r="F965" s="27"/>
      <c r="G965" s="27"/>
      <c r="H965" s="27"/>
      <c r="I965" s="27"/>
      <c r="J965" s="27"/>
      <c r="K965" s="27"/>
      <c r="L965" s="27"/>
      <c r="M965" s="27"/>
      <c r="N965" s="27"/>
      <c r="O965" s="27"/>
      <c r="P965" s="27"/>
      <c r="Q965" s="27"/>
      <c r="R965" s="80"/>
      <c r="S965" s="27"/>
      <c r="T965" s="27"/>
      <c r="U965" s="27"/>
      <c r="V965" s="27"/>
      <c r="W965" s="27"/>
      <c r="X965" s="27"/>
      <c r="Y965" s="27"/>
      <c r="Z965" s="27"/>
      <c r="AA965" s="27"/>
      <c r="AB965" s="27"/>
      <c r="AC965" s="27"/>
      <c r="AD965" s="27"/>
      <c r="AE965" s="27"/>
      <c r="AF965" s="27"/>
      <c r="AG965" s="27"/>
      <c r="AH965" s="27"/>
      <c r="AI965" s="27"/>
      <c r="AJ965" s="27"/>
      <c r="AK965" s="27"/>
      <c r="AL965" s="27"/>
    </row>
    <row r="966" spans="1:38">
      <c r="A966" s="27"/>
      <c r="B966" s="27"/>
      <c r="C966" s="27"/>
      <c r="D966" s="27"/>
      <c r="E966" s="27"/>
      <c r="F966" s="27"/>
      <c r="G966" s="27"/>
      <c r="H966" s="27"/>
      <c r="I966" s="27"/>
      <c r="J966" s="27"/>
      <c r="K966" s="27"/>
      <c r="L966" s="27"/>
      <c r="M966" s="27"/>
      <c r="N966" s="27"/>
      <c r="O966" s="27"/>
      <c r="P966" s="27"/>
      <c r="Q966" s="27"/>
      <c r="R966" s="80"/>
      <c r="S966" s="27"/>
      <c r="T966" s="27"/>
      <c r="U966" s="27"/>
      <c r="V966" s="27"/>
      <c r="W966" s="27"/>
      <c r="X966" s="27"/>
      <c r="Y966" s="27"/>
      <c r="Z966" s="27"/>
      <c r="AA966" s="27"/>
      <c r="AB966" s="27"/>
      <c r="AC966" s="27"/>
      <c r="AD966" s="27"/>
      <c r="AE966" s="27"/>
      <c r="AF966" s="27"/>
      <c r="AG966" s="27"/>
      <c r="AH966" s="27"/>
      <c r="AI966" s="27"/>
      <c r="AJ966" s="27"/>
      <c r="AK966" s="27"/>
      <c r="AL966" s="27"/>
    </row>
    <row r="967" spans="1:38">
      <c r="A967" s="27"/>
      <c r="B967" s="27"/>
      <c r="C967" s="27"/>
      <c r="D967" s="27"/>
      <c r="E967" s="27"/>
      <c r="F967" s="27"/>
      <c r="G967" s="27"/>
      <c r="H967" s="27"/>
      <c r="I967" s="27"/>
      <c r="J967" s="27"/>
      <c r="K967" s="27"/>
      <c r="L967" s="27"/>
      <c r="M967" s="27"/>
      <c r="N967" s="27"/>
      <c r="O967" s="27"/>
      <c r="P967" s="27"/>
      <c r="Q967" s="27"/>
      <c r="R967" s="80"/>
      <c r="S967" s="27"/>
      <c r="T967" s="27"/>
      <c r="U967" s="27"/>
      <c r="V967" s="27"/>
      <c r="W967" s="27"/>
      <c r="X967" s="27"/>
      <c r="Y967" s="27"/>
      <c r="Z967" s="27"/>
      <c r="AA967" s="27"/>
      <c r="AB967" s="27"/>
      <c r="AC967" s="27"/>
      <c r="AD967" s="27"/>
      <c r="AE967" s="27"/>
      <c r="AF967" s="27"/>
      <c r="AG967" s="27"/>
      <c r="AH967" s="27"/>
      <c r="AI967" s="27"/>
      <c r="AJ967" s="27"/>
      <c r="AK967" s="27"/>
      <c r="AL967" s="27"/>
    </row>
    <row r="968" spans="1:38">
      <c r="A968" s="27"/>
      <c r="B968" s="27"/>
      <c r="C968" s="27"/>
      <c r="D968" s="27"/>
      <c r="E968" s="27"/>
      <c r="F968" s="27"/>
      <c r="G968" s="27"/>
      <c r="H968" s="27"/>
      <c r="I968" s="27"/>
      <c r="J968" s="27"/>
      <c r="K968" s="27"/>
      <c r="L968" s="27"/>
      <c r="M968" s="27"/>
      <c r="N968" s="27"/>
      <c r="O968" s="27"/>
      <c r="P968" s="27"/>
      <c r="Q968" s="27"/>
      <c r="R968" s="80"/>
      <c r="S968" s="27"/>
      <c r="T968" s="27"/>
      <c r="U968" s="27"/>
      <c r="V968" s="27"/>
      <c r="W968" s="27"/>
      <c r="X968" s="27"/>
      <c r="Y968" s="27"/>
      <c r="Z968" s="27"/>
      <c r="AA968" s="27"/>
      <c r="AB968" s="27"/>
      <c r="AC968" s="27"/>
      <c r="AD968" s="27"/>
      <c r="AE968" s="27"/>
      <c r="AF968" s="27"/>
      <c r="AG968" s="27"/>
      <c r="AH968" s="27"/>
      <c r="AI968" s="27"/>
      <c r="AJ968" s="27"/>
      <c r="AK968" s="27"/>
      <c r="AL968" s="27"/>
    </row>
    <row r="969" spans="1:38">
      <c r="A969" s="27"/>
      <c r="B969" s="27"/>
      <c r="C969" s="27"/>
      <c r="D969" s="27"/>
      <c r="E969" s="27"/>
      <c r="F969" s="27"/>
      <c r="G969" s="27"/>
      <c r="H969" s="27"/>
      <c r="I969" s="27"/>
      <c r="J969" s="27"/>
      <c r="K969" s="27"/>
      <c r="L969" s="27"/>
      <c r="M969" s="27"/>
      <c r="N969" s="27"/>
      <c r="O969" s="27"/>
      <c r="P969" s="27"/>
      <c r="Q969" s="27"/>
      <c r="R969" s="80"/>
      <c r="S969" s="27"/>
      <c r="T969" s="27"/>
      <c r="U969" s="27"/>
      <c r="V969" s="27"/>
      <c r="W969" s="27"/>
      <c r="X969" s="27"/>
      <c r="Y969" s="27"/>
      <c r="Z969" s="27"/>
      <c r="AA969" s="27"/>
      <c r="AB969" s="27"/>
      <c r="AC969" s="27"/>
      <c r="AD969" s="27"/>
      <c r="AE969" s="27"/>
      <c r="AF969" s="27"/>
      <c r="AG969" s="27"/>
      <c r="AH969" s="27"/>
      <c r="AI969" s="27"/>
      <c r="AJ969" s="27"/>
      <c r="AK969" s="27"/>
      <c r="AL969" s="27"/>
    </row>
    <row r="970" spans="1:38">
      <c r="A970" s="27"/>
      <c r="B970" s="27"/>
      <c r="C970" s="27"/>
      <c r="D970" s="27"/>
      <c r="E970" s="27"/>
      <c r="F970" s="27"/>
      <c r="G970" s="27"/>
      <c r="H970" s="27"/>
      <c r="I970" s="27"/>
      <c r="J970" s="27"/>
      <c r="K970" s="27"/>
      <c r="L970" s="27"/>
      <c r="M970" s="27"/>
      <c r="N970" s="27"/>
      <c r="O970" s="27"/>
      <c r="P970" s="27"/>
      <c r="Q970" s="27"/>
      <c r="R970" s="80"/>
      <c r="S970" s="27"/>
      <c r="T970" s="27"/>
      <c r="U970" s="27"/>
      <c r="V970" s="27"/>
      <c r="W970" s="27"/>
      <c r="X970" s="27"/>
      <c r="Y970" s="27"/>
      <c r="Z970" s="27"/>
      <c r="AA970" s="27"/>
      <c r="AB970" s="27"/>
      <c r="AC970" s="27"/>
      <c r="AD970" s="27"/>
      <c r="AE970" s="27"/>
      <c r="AF970" s="27"/>
      <c r="AG970" s="27"/>
      <c r="AH970" s="27"/>
      <c r="AI970" s="27"/>
      <c r="AJ970" s="27"/>
      <c r="AK970" s="27"/>
      <c r="AL970" s="27"/>
    </row>
    <row r="971" spans="1:38">
      <c r="A971" s="27"/>
      <c r="B971" s="27"/>
      <c r="C971" s="27"/>
      <c r="D971" s="27"/>
      <c r="E971" s="27"/>
      <c r="F971" s="27"/>
      <c r="G971" s="27"/>
      <c r="H971" s="27"/>
      <c r="I971" s="27"/>
      <c r="J971" s="27"/>
      <c r="K971" s="27"/>
      <c r="L971" s="27"/>
      <c r="M971" s="27"/>
      <c r="N971" s="27"/>
      <c r="O971" s="27"/>
      <c r="P971" s="27"/>
      <c r="Q971" s="27"/>
      <c r="R971" s="80"/>
      <c r="S971" s="27"/>
      <c r="T971" s="27"/>
      <c r="U971" s="27"/>
      <c r="V971" s="27"/>
      <c r="W971" s="27"/>
      <c r="X971" s="27"/>
      <c r="Y971" s="27"/>
      <c r="Z971" s="27"/>
      <c r="AA971" s="27"/>
      <c r="AB971" s="27"/>
      <c r="AC971" s="27"/>
      <c r="AD971" s="27"/>
      <c r="AE971" s="27"/>
      <c r="AF971" s="27"/>
      <c r="AG971" s="27"/>
      <c r="AH971" s="27"/>
      <c r="AI971" s="27"/>
      <c r="AJ971" s="27"/>
      <c r="AK971" s="27"/>
      <c r="AL971" s="27"/>
    </row>
    <row r="972" spans="1:38">
      <c r="A972" s="27"/>
      <c r="B972" s="27"/>
      <c r="C972" s="27"/>
      <c r="D972" s="27"/>
      <c r="E972" s="27"/>
      <c r="F972" s="27"/>
      <c r="G972" s="27"/>
      <c r="H972" s="27"/>
      <c r="I972" s="27"/>
      <c r="J972" s="27"/>
      <c r="K972" s="27"/>
      <c r="L972" s="27"/>
      <c r="M972" s="27"/>
      <c r="N972" s="27"/>
      <c r="O972" s="27"/>
      <c r="P972" s="27"/>
      <c r="Q972" s="27"/>
      <c r="R972" s="80"/>
      <c r="S972" s="27"/>
      <c r="T972" s="27"/>
      <c r="U972" s="27"/>
      <c r="V972" s="27"/>
      <c r="W972" s="27"/>
      <c r="X972" s="27"/>
      <c r="Y972" s="27"/>
      <c r="Z972" s="27"/>
      <c r="AA972" s="27"/>
      <c r="AB972" s="27"/>
      <c r="AC972" s="27"/>
      <c r="AD972" s="27"/>
      <c r="AE972" s="27"/>
      <c r="AF972" s="27"/>
      <c r="AG972" s="27"/>
      <c r="AH972" s="27"/>
      <c r="AI972" s="27"/>
      <c r="AJ972" s="27"/>
      <c r="AK972" s="27"/>
      <c r="AL972" s="27"/>
    </row>
    <row r="973" spans="1:38">
      <c r="A973" s="27"/>
      <c r="B973" s="27"/>
      <c r="C973" s="27"/>
      <c r="D973" s="27"/>
      <c r="E973" s="27"/>
      <c r="F973" s="27"/>
      <c r="G973" s="27"/>
      <c r="H973" s="27"/>
      <c r="I973" s="27"/>
      <c r="J973" s="27"/>
      <c r="K973" s="27"/>
      <c r="L973" s="27"/>
      <c r="M973" s="27"/>
      <c r="N973" s="27"/>
      <c r="O973" s="27"/>
      <c r="P973" s="27"/>
      <c r="Q973" s="27"/>
      <c r="R973" s="80"/>
      <c r="S973" s="27"/>
      <c r="T973" s="27"/>
      <c r="U973" s="27"/>
      <c r="V973" s="27"/>
      <c r="W973" s="27"/>
      <c r="X973" s="27"/>
      <c r="Y973" s="27"/>
      <c r="Z973" s="27"/>
      <c r="AA973" s="27"/>
      <c r="AB973" s="27"/>
      <c r="AC973" s="27"/>
      <c r="AD973" s="27"/>
      <c r="AE973" s="27"/>
      <c r="AF973" s="27"/>
      <c r="AG973" s="27"/>
      <c r="AH973" s="27"/>
      <c r="AI973" s="27"/>
      <c r="AJ973" s="27"/>
      <c r="AK973" s="27"/>
      <c r="AL973" s="27"/>
    </row>
    <row r="974" spans="1:38">
      <c r="A974" s="27"/>
      <c r="B974" s="27"/>
      <c r="C974" s="27"/>
      <c r="D974" s="27"/>
      <c r="E974" s="27"/>
      <c r="F974" s="27"/>
      <c r="G974" s="27"/>
      <c r="H974" s="27"/>
      <c r="I974" s="27"/>
      <c r="J974" s="27"/>
      <c r="K974" s="27"/>
      <c r="L974" s="27"/>
      <c r="M974" s="27"/>
      <c r="N974" s="27"/>
      <c r="O974" s="27"/>
      <c r="P974" s="27"/>
      <c r="Q974" s="27"/>
      <c r="R974" s="80"/>
      <c r="S974" s="27"/>
      <c r="T974" s="27"/>
      <c r="U974" s="27"/>
      <c r="V974" s="27"/>
      <c r="W974" s="27"/>
      <c r="X974" s="27"/>
      <c r="Y974" s="27"/>
      <c r="Z974" s="27"/>
      <c r="AA974" s="27"/>
      <c r="AB974" s="27"/>
      <c r="AC974" s="27"/>
      <c r="AD974" s="27"/>
      <c r="AE974" s="27"/>
      <c r="AF974" s="27"/>
      <c r="AG974" s="27"/>
      <c r="AH974" s="27"/>
      <c r="AI974" s="27"/>
      <c r="AJ974" s="27"/>
      <c r="AK974" s="27"/>
      <c r="AL974" s="27"/>
    </row>
    <row r="975" spans="1:38">
      <c r="A975" s="27"/>
      <c r="B975" s="27"/>
      <c r="C975" s="27"/>
      <c r="D975" s="27"/>
      <c r="E975" s="27"/>
      <c r="F975" s="27"/>
      <c r="G975" s="27"/>
      <c r="H975" s="27"/>
      <c r="I975" s="27"/>
      <c r="J975" s="27"/>
      <c r="K975" s="27"/>
      <c r="L975" s="27"/>
      <c r="M975" s="27"/>
      <c r="N975" s="27"/>
      <c r="O975" s="27"/>
      <c r="P975" s="27"/>
      <c r="Q975" s="27"/>
      <c r="R975" s="80"/>
      <c r="S975" s="27"/>
      <c r="T975" s="27"/>
      <c r="U975" s="27"/>
      <c r="V975" s="27"/>
      <c r="W975" s="27"/>
      <c r="X975" s="27"/>
      <c r="Y975" s="27"/>
      <c r="Z975" s="27"/>
      <c r="AA975" s="27"/>
      <c r="AB975" s="27"/>
      <c r="AC975" s="27"/>
      <c r="AD975" s="27"/>
      <c r="AE975" s="27"/>
      <c r="AF975" s="27"/>
      <c r="AG975" s="27"/>
      <c r="AH975" s="27"/>
      <c r="AI975" s="27"/>
      <c r="AJ975" s="27"/>
      <c r="AK975" s="27"/>
      <c r="AL975" s="27"/>
    </row>
    <row r="976" spans="1:38">
      <c r="A976" s="27"/>
      <c r="B976" s="27"/>
      <c r="C976" s="27"/>
      <c r="D976" s="27"/>
      <c r="E976" s="27"/>
      <c r="F976" s="27"/>
      <c r="G976" s="27"/>
      <c r="H976" s="27"/>
      <c r="I976" s="27"/>
      <c r="J976" s="27"/>
      <c r="K976" s="27"/>
      <c r="L976" s="27"/>
      <c r="M976" s="27"/>
      <c r="N976" s="27"/>
      <c r="O976" s="27"/>
      <c r="P976" s="27"/>
      <c r="Q976" s="27"/>
      <c r="R976" s="80"/>
      <c r="S976" s="27"/>
      <c r="T976" s="27"/>
      <c r="U976" s="27"/>
      <c r="V976" s="27"/>
      <c r="W976" s="27"/>
      <c r="X976" s="27"/>
      <c r="Y976" s="27"/>
      <c r="Z976" s="27"/>
      <c r="AA976" s="27"/>
      <c r="AB976" s="27"/>
      <c r="AC976" s="27"/>
      <c r="AD976" s="27"/>
      <c r="AE976" s="27"/>
      <c r="AF976" s="27"/>
      <c r="AG976" s="27"/>
      <c r="AH976" s="27"/>
      <c r="AI976" s="27"/>
      <c r="AJ976" s="27"/>
      <c r="AK976" s="27"/>
      <c r="AL976" s="27"/>
    </row>
    <row r="977" spans="1:38">
      <c r="A977" s="27"/>
      <c r="B977" s="27"/>
      <c r="C977" s="27"/>
      <c r="D977" s="27"/>
      <c r="E977" s="27"/>
      <c r="F977" s="27"/>
      <c r="G977" s="27"/>
      <c r="H977" s="27"/>
      <c r="I977" s="27"/>
      <c r="J977" s="27"/>
      <c r="K977" s="27"/>
      <c r="L977" s="27"/>
      <c r="M977" s="27"/>
      <c r="N977" s="27"/>
      <c r="O977" s="27"/>
      <c r="P977" s="27"/>
      <c r="Q977" s="27"/>
      <c r="R977" s="80"/>
      <c r="S977" s="27"/>
      <c r="T977" s="27"/>
      <c r="U977" s="27"/>
      <c r="V977" s="27"/>
      <c r="W977" s="27"/>
      <c r="X977" s="27"/>
      <c r="Y977" s="27"/>
      <c r="Z977" s="27"/>
      <c r="AA977" s="27"/>
      <c r="AB977" s="27"/>
      <c r="AC977" s="27"/>
      <c r="AD977" s="27"/>
      <c r="AE977" s="27"/>
      <c r="AF977" s="27"/>
      <c r="AG977" s="27"/>
      <c r="AH977" s="27"/>
      <c r="AI977" s="27"/>
      <c r="AJ977" s="27"/>
      <c r="AK977" s="27"/>
      <c r="AL977" s="27"/>
    </row>
    <row r="978" spans="1:38">
      <c r="A978" s="27"/>
      <c r="B978" s="27"/>
      <c r="C978" s="27"/>
      <c r="D978" s="27"/>
      <c r="E978" s="27"/>
      <c r="F978" s="27"/>
      <c r="G978" s="27"/>
      <c r="H978" s="27"/>
      <c r="I978" s="27"/>
      <c r="J978" s="27"/>
      <c r="K978" s="27"/>
      <c r="L978" s="27"/>
      <c r="M978" s="27"/>
      <c r="N978" s="27"/>
      <c r="O978" s="27"/>
      <c r="P978" s="27"/>
      <c r="Q978" s="27"/>
      <c r="R978" s="80"/>
      <c r="S978" s="27"/>
      <c r="T978" s="27"/>
      <c r="U978" s="27"/>
      <c r="V978" s="27"/>
      <c r="W978" s="27"/>
      <c r="X978" s="27"/>
      <c r="Y978" s="27"/>
      <c r="Z978" s="27"/>
      <c r="AA978" s="27"/>
      <c r="AB978" s="27"/>
      <c r="AC978" s="27"/>
      <c r="AD978" s="27"/>
      <c r="AE978" s="27"/>
      <c r="AF978" s="27"/>
      <c r="AG978" s="27"/>
      <c r="AH978" s="27"/>
      <c r="AI978" s="27"/>
      <c r="AJ978" s="27"/>
      <c r="AK978" s="27"/>
      <c r="AL978" s="27"/>
    </row>
    <row r="979" spans="1:38">
      <c r="A979" s="27"/>
      <c r="B979" s="27"/>
      <c r="C979" s="27"/>
      <c r="D979" s="27"/>
      <c r="E979" s="27"/>
      <c r="F979" s="27"/>
      <c r="G979" s="27"/>
      <c r="H979" s="27"/>
      <c r="I979" s="27"/>
      <c r="J979" s="27"/>
      <c r="K979" s="27"/>
      <c r="L979" s="27"/>
      <c r="M979" s="27"/>
      <c r="N979" s="27"/>
      <c r="O979" s="27"/>
      <c r="P979" s="27"/>
      <c r="Q979" s="27"/>
      <c r="R979" s="80"/>
      <c r="S979" s="27"/>
      <c r="T979" s="27"/>
      <c r="U979" s="27"/>
      <c r="V979" s="27"/>
      <c r="W979" s="27"/>
      <c r="X979" s="27"/>
      <c r="Y979" s="27"/>
      <c r="Z979" s="27"/>
      <c r="AA979" s="27"/>
      <c r="AB979" s="27"/>
      <c r="AC979" s="27"/>
      <c r="AD979" s="27"/>
      <c r="AE979" s="27"/>
      <c r="AF979" s="27"/>
      <c r="AG979" s="27"/>
      <c r="AH979" s="27"/>
      <c r="AI979" s="27"/>
      <c r="AJ979" s="27"/>
      <c r="AK979" s="27"/>
      <c r="AL979" s="27"/>
    </row>
    <row r="980" spans="1:38">
      <c r="A980" s="27"/>
      <c r="B980" s="27"/>
      <c r="C980" s="27"/>
      <c r="D980" s="27"/>
      <c r="E980" s="27"/>
      <c r="F980" s="27"/>
      <c r="G980" s="27"/>
      <c r="H980" s="27"/>
      <c r="I980" s="27"/>
      <c r="J980" s="27"/>
      <c r="K980" s="27"/>
      <c r="L980" s="27"/>
      <c r="M980" s="27"/>
      <c r="N980" s="27"/>
      <c r="O980" s="27"/>
      <c r="P980" s="27"/>
      <c r="Q980" s="27"/>
      <c r="R980" s="80"/>
      <c r="S980" s="27"/>
      <c r="T980" s="27"/>
      <c r="U980" s="27"/>
      <c r="V980" s="27"/>
      <c r="W980" s="27"/>
      <c r="X980" s="27"/>
      <c r="Y980" s="27"/>
      <c r="Z980" s="27"/>
      <c r="AA980" s="27"/>
      <c r="AB980" s="27"/>
      <c r="AC980" s="27"/>
      <c r="AD980" s="27"/>
      <c r="AE980" s="27"/>
      <c r="AF980" s="27"/>
      <c r="AG980" s="27"/>
      <c r="AH980" s="27"/>
      <c r="AI980" s="27"/>
      <c r="AJ980" s="27"/>
      <c r="AK980" s="27"/>
      <c r="AL980" s="27"/>
    </row>
    <row r="981" spans="1:38">
      <c r="A981" s="27"/>
      <c r="B981" s="27"/>
      <c r="C981" s="27"/>
      <c r="D981" s="27"/>
      <c r="E981" s="27"/>
      <c r="F981" s="27"/>
      <c r="G981" s="27"/>
      <c r="H981" s="27"/>
      <c r="I981" s="27"/>
      <c r="J981" s="27"/>
      <c r="K981" s="27"/>
      <c r="L981" s="27"/>
      <c r="M981" s="27"/>
      <c r="N981" s="27"/>
      <c r="O981" s="27"/>
      <c r="P981" s="27"/>
      <c r="Q981" s="27"/>
      <c r="R981" s="80"/>
      <c r="S981" s="27"/>
      <c r="T981" s="27"/>
      <c r="U981" s="27"/>
      <c r="V981" s="27"/>
      <c r="W981" s="27"/>
      <c r="X981" s="27"/>
      <c r="Y981" s="27"/>
      <c r="Z981" s="27"/>
      <c r="AA981" s="27"/>
      <c r="AB981" s="27"/>
      <c r="AC981" s="27"/>
      <c r="AD981" s="27"/>
      <c r="AE981" s="27"/>
      <c r="AF981" s="27"/>
      <c r="AG981" s="27"/>
      <c r="AH981" s="27"/>
      <c r="AI981" s="27"/>
      <c r="AJ981" s="27"/>
      <c r="AK981" s="27"/>
      <c r="AL981" s="27"/>
    </row>
    <row r="982" spans="1:38">
      <c r="A982" s="27"/>
      <c r="B982" s="27"/>
      <c r="C982" s="27"/>
      <c r="D982" s="27"/>
      <c r="E982" s="27"/>
      <c r="F982" s="27"/>
      <c r="G982" s="27"/>
      <c r="H982" s="27"/>
      <c r="I982" s="27"/>
      <c r="J982" s="27"/>
      <c r="K982" s="27"/>
      <c r="L982" s="27"/>
      <c r="M982" s="27"/>
      <c r="N982" s="27"/>
      <c r="O982" s="27"/>
      <c r="P982" s="27"/>
      <c r="Q982" s="27"/>
      <c r="R982" s="80"/>
      <c r="S982" s="27"/>
      <c r="T982" s="27"/>
      <c r="U982" s="27"/>
      <c r="V982" s="27"/>
      <c r="W982" s="27"/>
      <c r="X982" s="27"/>
      <c r="Y982" s="27"/>
      <c r="Z982" s="27"/>
      <c r="AA982" s="27"/>
      <c r="AB982" s="27"/>
      <c r="AC982" s="27"/>
      <c r="AD982" s="27"/>
      <c r="AE982" s="27"/>
      <c r="AF982" s="27"/>
      <c r="AG982" s="27"/>
      <c r="AH982" s="27"/>
      <c r="AI982" s="27"/>
      <c r="AJ982" s="27"/>
      <c r="AK982" s="27"/>
      <c r="AL982" s="27"/>
    </row>
    <row r="983" spans="1:38">
      <c r="A983" s="27"/>
      <c r="B983" s="27"/>
      <c r="C983" s="27"/>
      <c r="D983" s="27"/>
      <c r="E983" s="27"/>
      <c r="F983" s="27"/>
      <c r="G983" s="27"/>
      <c r="H983" s="27"/>
      <c r="I983" s="27"/>
      <c r="J983" s="27"/>
      <c r="K983" s="27"/>
      <c r="L983" s="27"/>
      <c r="M983" s="27"/>
      <c r="N983" s="27"/>
      <c r="O983" s="27"/>
      <c r="P983" s="27"/>
      <c r="Q983" s="27"/>
      <c r="R983" s="80"/>
      <c r="S983" s="27"/>
      <c r="T983" s="27"/>
      <c r="U983" s="27"/>
      <c r="V983" s="27"/>
      <c r="W983" s="27"/>
      <c r="X983" s="27"/>
      <c r="Y983" s="27"/>
      <c r="Z983" s="27"/>
      <c r="AA983" s="27"/>
      <c r="AB983" s="27"/>
      <c r="AC983" s="27"/>
      <c r="AD983" s="27"/>
      <c r="AE983" s="27"/>
      <c r="AF983" s="27"/>
      <c r="AG983" s="27"/>
      <c r="AH983" s="27"/>
      <c r="AI983" s="27"/>
      <c r="AJ983" s="27"/>
      <c r="AK983" s="27"/>
      <c r="AL983" s="27"/>
    </row>
    <row r="984" spans="1:38">
      <c r="A984" s="27"/>
      <c r="B984" s="27"/>
      <c r="C984" s="27"/>
      <c r="D984" s="27"/>
      <c r="E984" s="27"/>
      <c r="F984" s="27"/>
      <c r="G984" s="27"/>
      <c r="H984" s="27"/>
      <c r="I984" s="27"/>
      <c r="J984" s="27"/>
      <c r="K984" s="27"/>
      <c r="L984" s="27"/>
      <c r="M984" s="27"/>
      <c r="N984" s="27"/>
      <c r="O984" s="27"/>
      <c r="P984" s="27"/>
      <c r="Q984" s="27"/>
      <c r="R984" s="80"/>
      <c r="S984" s="27"/>
      <c r="T984" s="27"/>
      <c r="U984" s="27"/>
      <c r="V984" s="27"/>
      <c r="W984" s="27"/>
      <c r="X984" s="27"/>
      <c r="Y984" s="27"/>
      <c r="Z984" s="27"/>
      <c r="AA984" s="27"/>
      <c r="AB984" s="27"/>
      <c r="AC984" s="27"/>
      <c r="AD984" s="27"/>
      <c r="AE984" s="27"/>
      <c r="AF984" s="27"/>
      <c r="AG984" s="27"/>
      <c r="AH984" s="27"/>
      <c r="AI984" s="27"/>
      <c r="AJ984" s="27"/>
      <c r="AK984" s="27"/>
      <c r="AL984" s="27"/>
    </row>
    <row r="985" spans="1:38">
      <c r="A985" s="27"/>
      <c r="B985" s="27"/>
      <c r="C985" s="27"/>
      <c r="D985" s="27"/>
      <c r="E985" s="27"/>
      <c r="F985" s="27"/>
      <c r="G985" s="27"/>
      <c r="H985" s="27"/>
      <c r="I985" s="27"/>
      <c r="J985" s="27"/>
      <c r="K985" s="27"/>
      <c r="L985" s="27"/>
      <c r="M985" s="27"/>
      <c r="N985" s="27"/>
      <c r="O985" s="27"/>
      <c r="P985" s="27"/>
      <c r="Q985" s="27"/>
      <c r="R985" s="80"/>
      <c r="S985" s="27"/>
      <c r="T985" s="27"/>
      <c r="U985" s="27"/>
      <c r="V985" s="27"/>
      <c r="W985" s="27"/>
      <c r="X985" s="27"/>
      <c r="Y985" s="27"/>
      <c r="Z985" s="27"/>
      <c r="AA985" s="27"/>
      <c r="AB985" s="27"/>
      <c r="AC985" s="27"/>
      <c r="AD985" s="27"/>
      <c r="AE985" s="27"/>
      <c r="AF985" s="27"/>
      <c r="AG985" s="27"/>
      <c r="AH985" s="27"/>
      <c r="AI985" s="27"/>
      <c r="AJ985" s="27"/>
      <c r="AK985" s="27"/>
      <c r="AL985" s="27"/>
    </row>
    <row r="986" spans="1:38">
      <c r="A986" s="27"/>
      <c r="B986" s="27"/>
      <c r="C986" s="27"/>
      <c r="D986" s="27"/>
      <c r="E986" s="27"/>
      <c r="F986" s="27"/>
      <c r="G986" s="27"/>
      <c r="H986" s="27"/>
      <c r="I986" s="27"/>
      <c r="J986" s="27"/>
      <c r="K986" s="27"/>
      <c r="L986" s="27"/>
      <c r="M986" s="27"/>
      <c r="N986" s="27"/>
      <c r="O986" s="27"/>
      <c r="P986" s="27"/>
      <c r="Q986" s="27"/>
      <c r="R986" s="80"/>
      <c r="S986" s="27"/>
      <c r="T986" s="27"/>
      <c r="U986" s="27"/>
      <c r="V986" s="27"/>
      <c r="W986" s="27"/>
      <c r="X986" s="27"/>
      <c r="Y986" s="27"/>
      <c r="Z986" s="27"/>
      <c r="AA986" s="27"/>
      <c r="AB986" s="27"/>
      <c r="AC986" s="27"/>
      <c r="AD986" s="27"/>
      <c r="AE986" s="27"/>
      <c r="AF986" s="27"/>
      <c r="AG986" s="27"/>
      <c r="AH986" s="27"/>
      <c r="AI986" s="27"/>
      <c r="AJ986" s="27"/>
      <c r="AK986" s="27"/>
      <c r="AL986" s="27"/>
    </row>
    <row r="987" spans="1:38">
      <c r="A987" s="27"/>
      <c r="B987" s="27"/>
      <c r="C987" s="27"/>
      <c r="D987" s="27"/>
      <c r="E987" s="27"/>
      <c r="F987" s="27"/>
      <c r="G987" s="27"/>
      <c r="H987" s="27"/>
      <c r="I987" s="27"/>
      <c r="J987" s="27"/>
      <c r="K987" s="27"/>
      <c r="L987" s="27"/>
      <c r="M987" s="27"/>
      <c r="N987" s="27"/>
      <c r="O987" s="27"/>
      <c r="P987" s="27"/>
      <c r="Q987" s="27"/>
      <c r="R987" s="80"/>
      <c r="S987" s="27"/>
      <c r="T987" s="27"/>
      <c r="U987" s="27"/>
      <c r="V987" s="27"/>
      <c r="W987" s="27"/>
      <c r="X987" s="27"/>
      <c r="Y987" s="27"/>
      <c r="Z987" s="27"/>
      <c r="AA987" s="27"/>
      <c r="AB987" s="27"/>
      <c r="AC987" s="27"/>
      <c r="AD987" s="27"/>
      <c r="AE987" s="27"/>
      <c r="AF987" s="27"/>
      <c r="AG987" s="27"/>
      <c r="AH987" s="27"/>
      <c r="AI987" s="27"/>
      <c r="AJ987" s="27"/>
      <c r="AK987" s="27"/>
      <c r="AL987" s="27"/>
    </row>
    <row r="988" spans="1:38">
      <c r="A988" s="27"/>
      <c r="B988" s="27"/>
      <c r="C988" s="27"/>
      <c r="D988" s="27"/>
      <c r="E988" s="27"/>
      <c r="F988" s="27"/>
      <c r="G988" s="27"/>
      <c r="H988" s="27"/>
      <c r="I988" s="27"/>
      <c r="J988" s="27"/>
      <c r="K988" s="27"/>
      <c r="L988" s="27"/>
      <c r="M988" s="27"/>
      <c r="N988" s="27"/>
      <c r="O988" s="27"/>
      <c r="P988" s="27"/>
      <c r="Q988" s="27"/>
      <c r="R988" s="80"/>
      <c r="S988" s="27"/>
      <c r="T988" s="27"/>
      <c r="U988" s="27"/>
      <c r="V988" s="27"/>
      <c r="W988" s="27"/>
      <c r="X988" s="27"/>
      <c r="Y988" s="27"/>
      <c r="Z988" s="27"/>
      <c r="AA988" s="27"/>
      <c r="AB988" s="27"/>
      <c r="AC988" s="27"/>
      <c r="AD988" s="27"/>
      <c r="AE988" s="27"/>
      <c r="AF988" s="27"/>
      <c r="AG988" s="27"/>
      <c r="AH988" s="27"/>
      <c r="AI988" s="27"/>
      <c r="AJ988" s="27"/>
      <c r="AK988" s="27"/>
      <c r="AL988" s="27"/>
    </row>
    <row r="989" spans="1:38">
      <c r="A989" s="27"/>
      <c r="B989" s="27"/>
      <c r="C989" s="27"/>
      <c r="D989" s="27"/>
      <c r="E989" s="27"/>
      <c r="F989" s="27"/>
      <c r="G989" s="27"/>
      <c r="H989" s="27"/>
      <c r="I989" s="27"/>
      <c r="J989" s="27"/>
      <c r="K989" s="27"/>
      <c r="L989" s="27"/>
      <c r="M989" s="27"/>
      <c r="N989" s="27"/>
      <c r="O989" s="27"/>
      <c r="P989" s="27"/>
      <c r="Q989" s="27"/>
      <c r="R989" s="80"/>
      <c r="S989" s="27"/>
      <c r="T989" s="27"/>
      <c r="U989" s="27"/>
      <c r="V989" s="27"/>
      <c r="W989" s="27"/>
      <c r="X989" s="27"/>
      <c r="Y989" s="27"/>
      <c r="Z989" s="27"/>
      <c r="AA989" s="27"/>
      <c r="AB989" s="27"/>
      <c r="AC989" s="27"/>
      <c r="AD989" s="27"/>
      <c r="AE989" s="27"/>
      <c r="AF989" s="27"/>
      <c r="AG989" s="27"/>
      <c r="AH989" s="27"/>
      <c r="AI989" s="27"/>
      <c r="AJ989" s="27"/>
      <c r="AK989" s="27"/>
      <c r="AL989" s="27"/>
    </row>
    <row r="990" spans="1:38">
      <c r="A990" s="27"/>
      <c r="B990" s="27"/>
      <c r="C990" s="27"/>
      <c r="D990" s="27"/>
      <c r="E990" s="27"/>
      <c r="F990" s="27"/>
      <c r="G990" s="27"/>
      <c r="H990" s="27"/>
      <c r="I990" s="27"/>
      <c r="J990" s="27"/>
      <c r="K990" s="27"/>
      <c r="L990" s="27"/>
      <c r="M990" s="27"/>
      <c r="N990" s="27"/>
      <c r="O990" s="27"/>
      <c r="P990" s="27"/>
      <c r="Q990" s="27"/>
      <c r="R990" s="80"/>
      <c r="S990" s="27"/>
      <c r="T990" s="27"/>
      <c r="U990" s="27"/>
      <c r="V990" s="27"/>
      <c r="W990" s="27"/>
      <c r="X990" s="27"/>
      <c r="Y990" s="27"/>
      <c r="Z990" s="27"/>
      <c r="AA990" s="27"/>
      <c r="AB990" s="27"/>
      <c r="AC990" s="27"/>
      <c r="AD990" s="27"/>
      <c r="AE990" s="27"/>
      <c r="AF990" s="27"/>
      <c r="AG990" s="27"/>
      <c r="AH990" s="27"/>
      <c r="AI990" s="27"/>
      <c r="AJ990" s="27"/>
      <c r="AK990" s="27"/>
      <c r="AL990" s="27"/>
    </row>
    <row r="991" spans="1:38">
      <c r="A991" s="27"/>
      <c r="B991" s="27"/>
      <c r="C991" s="27"/>
      <c r="D991" s="27"/>
      <c r="E991" s="27"/>
      <c r="F991" s="27"/>
      <c r="G991" s="27"/>
      <c r="H991" s="27"/>
      <c r="I991" s="27"/>
      <c r="J991" s="27"/>
      <c r="K991" s="27"/>
      <c r="L991" s="27"/>
      <c r="M991" s="27"/>
      <c r="N991" s="27"/>
      <c r="O991" s="27"/>
      <c r="P991" s="27"/>
      <c r="Q991" s="27"/>
      <c r="R991" s="80"/>
      <c r="S991" s="27"/>
      <c r="T991" s="27"/>
      <c r="U991" s="27"/>
      <c r="V991" s="27"/>
      <c r="W991" s="27"/>
      <c r="X991" s="27"/>
      <c r="Y991" s="27"/>
      <c r="Z991" s="27"/>
      <c r="AA991" s="27"/>
      <c r="AB991" s="27"/>
      <c r="AC991" s="27"/>
      <c r="AD991" s="27"/>
      <c r="AE991" s="27"/>
      <c r="AF991" s="27"/>
      <c r="AG991" s="27"/>
      <c r="AH991" s="27"/>
      <c r="AI991" s="27"/>
      <c r="AJ991" s="27"/>
      <c r="AK991" s="27"/>
      <c r="AL991" s="27"/>
    </row>
    <row r="992" spans="1:38">
      <c r="A992" s="27"/>
      <c r="B992" s="27"/>
      <c r="C992" s="27"/>
      <c r="D992" s="27"/>
      <c r="E992" s="27"/>
      <c r="F992" s="27"/>
      <c r="G992" s="27"/>
      <c r="H992" s="27"/>
      <c r="I992" s="27"/>
      <c r="J992" s="27"/>
      <c r="K992" s="27"/>
      <c r="L992" s="27"/>
      <c r="M992" s="27"/>
      <c r="N992" s="27"/>
      <c r="O992" s="27"/>
      <c r="P992" s="27"/>
      <c r="Q992" s="27"/>
      <c r="R992" s="80"/>
      <c r="S992" s="27"/>
      <c r="T992" s="27"/>
      <c r="U992" s="27"/>
      <c r="V992" s="27"/>
      <c r="W992" s="27"/>
      <c r="X992" s="27"/>
      <c r="Y992" s="27"/>
      <c r="Z992" s="27"/>
      <c r="AA992" s="27"/>
      <c r="AB992" s="27"/>
      <c r="AC992" s="27"/>
      <c r="AD992" s="27"/>
      <c r="AE992" s="27"/>
      <c r="AF992" s="27"/>
      <c r="AG992" s="27"/>
      <c r="AH992" s="27"/>
      <c r="AI992" s="27"/>
      <c r="AJ992" s="27"/>
      <c r="AK992" s="27"/>
      <c r="AL992" s="27"/>
    </row>
    <row r="993" spans="1:38">
      <c r="A993" s="27"/>
      <c r="B993" s="27"/>
      <c r="C993" s="27"/>
      <c r="D993" s="27"/>
      <c r="E993" s="27"/>
      <c r="F993" s="27"/>
      <c r="G993" s="27"/>
      <c r="H993" s="27"/>
      <c r="I993" s="27"/>
      <c r="J993" s="27"/>
      <c r="K993" s="27"/>
      <c r="L993" s="27"/>
      <c r="M993" s="27"/>
      <c r="N993" s="27"/>
      <c r="O993" s="27"/>
      <c r="P993" s="27"/>
      <c r="Q993" s="27"/>
      <c r="R993" s="80"/>
      <c r="S993" s="27"/>
      <c r="T993" s="27"/>
      <c r="U993" s="27"/>
      <c r="V993" s="27"/>
      <c r="W993" s="27"/>
      <c r="X993" s="27"/>
      <c r="Y993" s="27"/>
      <c r="Z993" s="27"/>
      <c r="AA993" s="27"/>
      <c r="AB993" s="27"/>
      <c r="AC993" s="27"/>
      <c r="AD993" s="27"/>
      <c r="AE993" s="27"/>
      <c r="AF993" s="27"/>
      <c r="AG993" s="27"/>
      <c r="AH993" s="27"/>
      <c r="AI993" s="27"/>
      <c r="AJ993" s="27"/>
      <c r="AK993" s="27"/>
      <c r="AL993" s="27"/>
    </row>
    <row r="994" spans="1:38">
      <c r="A994" s="27"/>
      <c r="B994" s="27"/>
      <c r="C994" s="27"/>
      <c r="D994" s="27"/>
      <c r="E994" s="27"/>
      <c r="F994" s="27"/>
      <c r="G994" s="27"/>
      <c r="H994" s="27"/>
      <c r="I994" s="27"/>
      <c r="J994" s="27"/>
      <c r="K994" s="27"/>
      <c r="L994" s="27"/>
      <c r="M994" s="27"/>
      <c r="N994" s="27"/>
      <c r="O994" s="27"/>
      <c r="P994" s="27"/>
      <c r="Q994" s="27"/>
      <c r="R994" s="80"/>
      <c r="S994" s="27"/>
      <c r="T994" s="27"/>
      <c r="U994" s="27"/>
      <c r="V994" s="27"/>
      <c r="W994" s="27"/>
      <c r="X994" s="27"/>
      <c r="Y994" s="27"/>
      <c r="Z994" s="27"/>
      <c r="AA994" s="27"/>
      <c r="AB994" s="27"/>
      <c r="AC994" s="27"/>
      <c r="AD994" s="27"/>
      <c r="AE994" s="27"/>
      <c r="AF994" s="27"/>
      <c r="AG994" s="27"/>
      <c r="AH994" s="27"/>
      <c r="AI994" s="27"/>
      <c r="AJ994" s="27"/>
      <c r="AK994" s="27"/>
      <c r="AL994" s="27"/>
    </row>
    <row r="995" spans="1:38">
      <c r="A995" s="27"/>
      <c r="B995" s="27"/>
      <c r="C995" s="27"/>
      <c r="D995" s="27"/>
      <c r="E995" s="27"/>
      <c r="F995" s="27"/>
      <c r="G995" s="27"/>
      <c r="H995" s="27"/>
      <c r="I995" s="27"/>
      <c r="J995" s="27"/>
      <c r="K995" s="27"/>
      <c r="L995" s="27"/>
      <c r="M995" s="27"/>
      <c r="N995" s="27"/>
      <c r="O995" s="27"/>
      <c r="P995" s="27"/>
      <c r="Q995" s="27"/>
      <c r="R995" s="80"/>
      <c r="S995" s="27"/>
      <c r="T995" s="27"/>
      <c r="U995" s="27"/>
      <c r="V995" s="27"/>
      <c r="W995" s="27"/>
      <c r="X995" s="27"/>
      <c r="Y995" s="27"/>
      <c r="Z995" s="27"/>
      <c r="AA995" s="27"/>
      <c r="AB995" s="27"/>
      <c r="AC995" s="27"/>
      <c r="AD995" s="27"/>
      <c r="AE995" s="27"/>
      <c r="AF995" s="27"/>
      <c r="AG995" s="27"/>
      <c r="AH995" s="27"/>
      <c r="AI995" s="27"/>
      <c r="AJ995" s="27"/>
      <c r="AK995" s="27"/>
      <c r="AL995" s="27"/>
    </row>
    <row r="996" spans="1:38">
      <c r="A996" s="27"/>
      <c r="B996" s="27"/>
      <c r="C996" s="27"/>
      <c r="D996" s="27"/>
      <c r="E996" s="27"/>
      <c r="F996" s="27"/>
      <c r="G996" s="27"/>
      <c r="H996" s="27"/>
      <c r="I996" s="27"/>
      <c r="J996" s="27"/>
      <c r="K996" s="27"/>
      <c r="L996" s="27"/>
      <c r="M996" s="27"/>
      <c r="N996" s="27"/>
      <c r="O996" s="27"/>
      <c r="P996" s="27"/>
      <c r="Q996" s="27"/>
      <c r="R996" s="80"/>
      <c r="S996" s="27"/>
      <c r="T996" s="27"/>
      <c r="U996" s="27"/>
      <c r="V996" s="27"/>
      <c r="W996" s="27"/>
      <c r="X996" s="27"/>
      <c r="Y996" s="27"/>
      <c r="Z996" s="27"/>
      <c r="AA996" s="27"/>
      <c r="AB996" s="27"/>
      <c r="AC996" s="27"/>
      <c r="AD996" s="27"/>
      <c r="AE996" s="27"/>
      <c r="AF996" s="27"/>
      <c r="AG996" s="27"/>
      <c r="AH996" s="27"/>
      <c r="AI996" s="27"/>
      <c r="AJ996" s="27"/>
      <c r="AK996" s="27"/>
      <c r="AL996" s="27"/>
    </row>
    <row r="997" spans="1:38">
      <c r="A997" s="27"/>
      <c r="B997" s="27"/>
      <c r="C997" s="27"/>
      <c r="D997" s="27"/>
      <c r="E997" s="27"/>
      <c r="F997" s="27"/>
      <c r="G997" s="27"/>
      <c r="H997" s="27"/>
      <c r="I997" s="27"/>
      <c r="J997" s="27"/>
      <c r="K997" s="27"/>
      <c r="L997" s="27"/>
      <c r="M997" s="27"/>
      <c r="N997" s="27"/>
      <c r="O997" s="27"/>
      <c r="P997" s="27"/>
      <c r="Q997" s="27"/>
      <c r="R997" s="80"/>
      <c r="S997" s="27"/>
      <c r="T997" s="27"/>
      <c r="U997" s="27"/>
      <c r="V997" s="27"/>
      <c r="W997" s="27"/>
      <c r="X997" s="27"/>
      <c r="Y997" s="27"/>
      <c r="Z997" s="27"/>
      <c r="AA997" s="27"/>
      <c r="AB997" s="27"/>
      <c r="AC997" s="27"/>
      <c r="AD997" s="27"/>
      <c r="AE997" s="27"/>
      <c r="AF997" s="27"/>
      <c r="AG997" s="27"/>
      <c r="AH997" s="27"/>
      <c r="AI997" s="27"/>
      <c r="AJ997" s="27"/>
      <c r="AK997" s="27"/>
      <c r="AL997" s="27"/>
    </row>
    <row r="998" spans="1:38">
      <c r="A998" s="27"/>
      <c r="B998" s="27"/>
      <c r="C998" s="27"/>
      <c r="D998" s="27"/>
      <c r="E998" s="27"/>
      <c r="F998" s="27"/>
      <c r="G998" s="27"/>
      <c r="H998" s="27"/>
      <c r="I998" s="27"/>
      <c r="J998" s="27"/>
      <c r="K998" s="27"/>
      <c r="L998" s="27"/>
      <c r="M998" s="27"/>
      <c r="N998" s="27"/>
      <c r="O998" s="27"/>
      <c r="P998" s="27"/>
      <c r="Q998" s="27"/>
      <c r="R998" s="80"/>
      <c r="S998" s="27"/>
      <c r="T998" s="27"/>
      <c r="U998" s="27"/>
      <c r="V998" s="27"/>
      <c r="W998" s="27"/>
      <c r="X998" s="27"/>
      <c r="Y998" s="27"/>
      <c r="Z998" s="27"/>
      <c r="AA998" s="27"/>
      <c r="AB998" s="27"/>
      <c r="AC998" s="27"/>
      <c r="AD998" s="27"/>
      <c r="AE998" s="27"/>
      <c r="AF998" s="27"/>
      <c r="AG998" s="27"/>
      <c r="AH998" s="27"/>
      <c r="AI998" s="27"/>
      <c r="AJ998" s="27"/>
      <c r="AK998" s="27"/>
      <c r="AL998" s="27"/>
    </row>
    <row r="999" spans="1:38">
      <c r="A999" s="27"/>
      <c r="B999" s="27"/>
      <c r="C999" s="27"/>
      <c r="D999" s="27"/>
      <c r="E999" s="27"/>
      <c r="F999" s="27"/>
      <c r="G999" s="27"/>
      <c r="H999" s="27"/>
      <c r="I999" s="27"/>
      <c r="J999" s="27"/>
      <c r="K999" s="27"/>
      <c r="L999" s="27"/>
      <c r="M999" s="27"/>
      <c r="N999" s="27"/>
      <c r="O999" s="27"/>
      <c r="P999" s="27"/>
      <c r="Q999" s="27"/>
      <c r="R999" s="80"/>
      <c r="S999" s="27"/>
      <c r="T999" s="27"/>
      <c r="U999" s="27"/>
      <c r="V999" s="27"/>
      <c r="W999" s="27"/>
      <c r="X999" s="27"/>
      <c r="Y999" s="27"/>
      <c r="Z999" s="27"/>
      <c r="AA999" s="27"/>
      <c r="AB999" s="27"/>
      <c r="AC999" s="27"/>
      <c r="AD999" s="27"/>
      <c r="AE999" s="27"/>
      <c r="AF999" s="27"/>
      <c r="AG999" s="27"/>
      <c r="AH999" s="27"/>
      <c r="AI999" s="27"/>
      <c r="AJ999" s="27"/>
      <c r="AK999" s="27"/>
      <c r="AL999" s="27"/>
    </row>
    <row r="1000" spans="1:38">
      <c r="A1000" s="27"/>
      <c r="B1000" s="27"/>
      <c r="C1000" s="27"/>
      <c r="D1000" s="27"/>
      <c r="E1000" s="27"/>
      <c r="F1000" s="27"/>
      <c r="G1000" s="27"/>
      <c r="H1000" s="27"/>
      <c r="I1000" s="27"/>
      <c r="J1000" s="27"/>
      <c r="K1000" s="27"/>
      <c r="L1000" s="27"/>
      <c r="M1000" s="27"/>
      <c r="N1000" s="27"/>
      <c r="O1000" s="27"/>
      <c r="P1000" s="27"/>
      <c r="Q1000" s="27"/>
      <c r="R1000" s="80"/>
      <c r="S1000" s="27"/>
      <c r="T1000" s="27"/>
      <c r="U1000" s="27"/>
      <c r="V1000" s="27"/>
      <c r="W1000" s="27"/>
      <c r="X1000" s="27"/>
      <c r="Y1000" s="27"/>
      <c r="Z1000" s="27"/>
      <c r="AA1000" s="27"/>
      <c r="AB1000" s="27"/>
      <c r="AC1000" s="27"/>
      <c r="AD1000" s="27"/>
      <c r="AE1000" s="27"/>
      <c r="AF1000" s="27"/>
      <c r="AG1000" s="27"/>
      <c r="AH1000" s="27"/>
      <c r="AI1000" s="27"/>
      <c r="AJ1000" s="27"/>
      <c r="AK1000" s="27"/>
      <c r="AL1000" s="27"/>
    </row>
    <row r="1001" spans="1:38">
      <c r="A1001" s="27"/>
      <c r="B1001" s="27"/>
      <c r="C1001" s="27"/>
      <c r="D1001" s="27"/>
      <c r="E1001" s="27"/>
      <c r="F1001" s="27"/>
      <c r="G1001" s="27"/>
      <c r="H1001" s="27"/>
      <c r="I1001" s="27"/>
      <c r="J1001" s="27"/>
      <c r="K1001" s="27"/>
      <c r="L1001" s="27"/>
      <c r="M1001" s="27"/>
      <c r="N1001" s="27"/>
      <c r="O1001" s="27"/>
      <c r="P1001" s="27"/>
      <c r="Q1001" s="27"/>
      <c r="R1001" s="80"/>
      <c r="S1001" s="27"/>
      <c r="T1001" s="27"/>
      <c r="U1001" s="27"/>
      <c r="V1001" s="27"/>
      <c r="W1001" s="27"/>
      <c r="X1001" s="27"/>
      <c r="Y1001" s="27"/>
      <c r="Z1001" s="27"/>
      <c r="AA1001" s="27"/>
      <c r="AB1001" s="27"/>
      <c r="AC1001" s="27"/>
      <c r="AD1001" s="27"/>
      <c r="AE1001" s="27"/>
      <c r="AF1001" s="27"/>
      <c r="AG1001" s="27"/>
      <c r="AH1001" s="27"/>
      <c r="AI1001" s="27"/>
      <c r="AJ1001" s="27"/>
      <c r="AK1001" s="27"/>
      <c r="AL1001" s="27"/>
    </row>
    <row r="1002" spans="1:38">
      <c r="A1002" s="27"/>
      <c r="B1002" s="27"/>
      <c r="C1002" s="27"/>
      <c r="D1002" s="27"/>
      <c r="E1002" s="27"/>
      <c r="F1002" s="27"/>
      <c r="G1002" s="27"/>
      <c r="H1002" s="27"/>
      <c r="I1002" s="27"/>
      <c r="J1002" s="27"/>
      <c r="K1002" s="27"/>
      <c r="L1002" s="27"/>
      <c r="M1002" s="27"/>
      <c r="N1002" s="27"/>
      <c r="O1002" s="27"/>
      <c r="P1002" s="27"/>
      <c r="Q1002" s="27"/>
      <c r="R1002" s="80"/>
      <c r="S1002" s="27"/>
      <c r="T1002" s="27"/>
      <c r="U1002" s="27"/>
      <c r="V1002" s="27"/>
      <c r="W1002" s="27"/>
      <c r="X1002" s="27"/>
      <c r="Y1002" s="27"/>
      <c r="Z1002" s="27"/>
      <c r="AA1002" s="27"/>
      <c r="AB1002" s="27"/>
      <c r="AC1002" s="27"/>
      <c r="AD1002" s="27"/>
      <c r="AE1002" s="27"/>
      <c r="AF1002" s="27"/>
      <c r="AG1002" s="27"/>
      <c r="AH1002" s="27"/>
      <c r="AI1002" s="27"/>
      <c r="AJ1002" s="27"/>
      <c r="AK1002" s="27"/>
      <c r="AL1002" s="27"/>
    </row>
    <row r="1003" spans="1:38">
      <c r="A1003" s="27"/>
      <c r="B1003" s="27"/>
      <c r="C1003" s="27"/>
      <c r="D1003" s="27"/>
      <c r="E1003" s="27"/>
      <c r="F1003" s="27"/>
      <c r="G1003" s="27"/>
      <c r="H1003" s="27"/>
      <c r="I1003" s="27"/>
      <c r="J1003" s="27"/>
      <c r="K1003" s="27"/>
      <c r="L1003" s="27"/>
      <c r="M1003" s="27"/>
      <c r="N1003" s="27"/>
      <c r="O1003" s="27"/>
      <c r="P1003" s="27"/>
      <c r="Q1003" s="27"/>
      <c r="R1003" s="80"/>
      <c r="S1003" s="27"/>
      <c r="T1003" s="27"/>
      <c r="U1003" s="27"/>
      <c r="V1003" s="27"/>
      <c r="W1003" s="27"/>
      <c r="X1003" s="27"/>
      <c r="Y1003" s="27"/>
      <c r="Z1003" s="27"/>
      <c r="AA1003" s="27"/>
      <c r="AB1003" s="27"/>
      <c r="AC1003" s="27"/>
      <c r="AD1003" s="27"/>
      <c r="AE1003" s="27"/>
      <c r="AF1003" s="27"/>
      <c r="AG1003" s="27"/>
      <c r="AH1003" s="27"/>
      <c r="AI1003" s="27"/>
      <c r="AJ1003" s="27"/>
      <c r="AK1003" s="27"/>
      <c r="AL1003" s="27"/>
    </row>
    <row r="1004" spans="1:38">
      <c r="A1004" s="27"/>
      <c r="B1004" s="27"/>
      <c r="C1004" s="27"/>
      <c r="D1004" s="27"/>
      <c r="E1004" s="27"/>
      <c r="F1004" s="27"/>
      <c r="G1004" s="27"/>
      <c r="H1004" s="27"/>
      <c r="I1004" s="27"/>
      <c r="J1004" s="27"/>
      <c r="K1004" s="27"/>
      <c r="L1004" s="27"/>
      <c r="M1004" s="27"/>
      <c r="N1004" s="27"/>
      <c r="O1004" s="27"/>
      <c r="P1004" s="27"/>
      <c r="Q1004" s="27"/>
      <c r="R1004" s="80"/>
      <c r="S1004" s="27"/>
      <c r="T1004" s="27"/>
      <c r="U1004" s="27"/>
      <c r="V1004" s="27"/>
      <c r="W1004" s="27"/>
      <c r="X1004" s="27"/>
      <c r="Y1004" s="27"/>
      <c r="Z1004" s="27"/>
      <c r="AA1004" s="27"/>
      <c r="AB1004" s="27"/>
      <c r="AC1004" s="27"/>
      <c r="AD1004" s="27"/>
      <c r="AE1004" s="27"/>
      <c r="AF1004" s="27"/>
      <c r="AG1004" s="27"/>
      <c r="AH1004" s="27"/>
      <c r="AI1004" s="27"/>
      <c r="AJ1004" s="27"/>
      <c r="AK1004" s="27"/>
      <c r="AL1004" s="27"/>
    </row>
    <row r="1005" spans="1:38">
      <c r="A1005" s="27"/>
      <c r="B1005" s="27"/>
      <c r="C1005" s="27"/>
      <c r="D1005" s="27"/>
      <c r="E1005" s="27"/>
      <c r="F1005" s="27"/>
      <c r="G1005" s="27"/>
      <c r="H1005" s="27"/>
      <c r="I1005" s="27"/>
      <c r="J1005" s="27"/>
      <c r="K1005" s="27"/>
      <c r="L1005" s="27"/>
      <c r="M1005" s="27"/>
      <c r="N1005" s="27"/>
      <c r="O1005" s="27"/>
      <c r="P1005" s="27"/>
      <c r="Q1005" s="27"/>
      <c r="R1005" s="80"/>
      <c r="S1005" s="27"/>
      <c r="T1005" s="27"/>
      <c r="U1005" s="27"/>
      <c r="V1005" s="27"/>
      <c r="W1005" s="27"/>
      <c r="X1005" s="27"/>
      <c r="Y1005" s="27"/>
      <c r="Z1005" s="27"/>
      <c r="AA1005" s="27"/>
      <c r="AB1005" s="27"/>
      <c r="AC1005" s="27"/>
      <c r="AD1005" s="27"/>
      <c r="AE1005" s="27"/>
      <c r="AF1005" s="27"/>
      <c r="AG1005" s="27"/>
      <c r="AH1005" s="27"/>
      <c r="AI1005" s="27"/>
      <c r="AJ1005" s="27"/>
      <c r="AK1005" s="27"/>
      <c r="AL1005" s="27"/>
    </row>
    <row r="1006" spans="1:38">
      <c r="A1006" s="27"/>
      <c r="B1006" s="27"/>
      <c r="C1006" s="27"/>
      <c r="D1006" s="27"/>
      <c r="E1006" s="27"/>
      <c r="F1006" s="27"/>
      <c r="G1006" s="27"/>
      <c r="H1006" s="27"/>
      <c r="I1006" s="27"/>
      <c r="J1006" s="27"/>
      <c r="K1006" s="27"/>
      <c r="L1006" s="27"/>
      <c r="M1006" s="27"/>
      <c r="N1006" s="27"/>
      <c r="O1006" s="27"/>
      <c r="P1006" s="27"/>
      <c r="Q1006" s="27"/>
      <c r="R1006" s="80"/>
      <c r="S1006" s="27"/>
      <c r="T1006" s="27"/>
      <c r="U1006" s="27"/>
      <c r="V1006" s="27"/>
      <c r="W1006" s="27"/>
      <c r="X1006" s="27"/>
      <c r="Y1006" s="27"/>
      <c r="Z1006" s="27"/>
      <c r="AA1006" s="27"/>
      <c r="AB1006" s="27"/>
      <c r="AC1006" s="27"/>
      <c r="AD1006" s="27"/>
      <c r="AE1006" s="27"/>
      <c r="AF1006" s="27"/>
      <c r="AG1006" s="27"/>
      <c r="AH1006" s="27"/>
      <c r="AI1006" s="27"/>
      <c r="AJ1006" s="27"/>
      <c r="AK1006" s="27"/>
      <c r="AL1006" s="27"/>
    </row>
    <row r="1007" spans="1:38">
      <c r="A1007" s="27"/>
      <c r="B1007" s="27"/>
      <c r="C1007" s="27"/>
      <c r="D1007" s="27"/>
      <c r="E1007" s="27"/>
      <c r="F1007" s="27"/>
      <c r="G1007" s="27"/>
      <c r="H1007" s="27"/>
      <c r="I1007" s="27"/>
      <c r="J1007" s="27"/>
      <c r="K1007" s="27"/>
      <c r="L1007" s="27"/>
      <c r="M1007" s="27"/>
      <c r="N1007" s="27"/>
      <c r="O1007" s="27"/>
      <c r="P1007" s="27"/>
      <c r="Q1007" s="27"/>
      <c r="R1007" s="80"/>
      <c r="S1007" s="27"/>
      <c r="T1007" s="27"/>
      <c r="U1007" s="27"/>
      <c r="V1007" s="27"/>
      <c r="W1007" s="27"/>
      <c r="X1007" s="27"/>
      <c r="Y1007" s="27"/>
      <c r="Z1007" s="27"/>
      <c r="AA1007" s="27"/>
      <c r="AB1007" s="27"/>
      <c r="AC1007" s="27"/>
      <c r="AD1007" s="27"/>
      <c r="AE1007" s="27"/>
      <c r="AF1007" s="27"/>
      <c r="AG1007" s="27"/>
      <c r="AH1007" s="27"/>
      <c r="AI1007" s="27"/>
      <c r="AJ1007" s="27"/>
      <c r="AK1007" s="27"/>
      <c r="AL1007" s="27"/>
    </row>
    <row r="1008" spans="1:38">
      <c r="A1008" s="27"/>
      <c r="B1008" s="27"/>
      <c r="C1008" s="27"/>
      <c r="D1008" s="27"/>
      <c r="E1008" s="27"/>
      <c r="F1008" s="27"/>
      <c r="G1008" s="27"/>
      <c r="H1008" s="27"/>
      <c r="I1008" s="27"/>
      <c r="J1008" s="27"/>
      <c r="K1008" s="27"/>
      <c r="L1008" s="27"/>
      <c r="M1008" s="27"/>
      <c r="N1008" s="27"/>
      <c r="O1008" s="27"/>
      <c r="P1008" s="27"/>
      <c r="Q1008" s="27"/>
      <c r="R1008" s="80"/>
      <c r="S1008" s="27"/>
      <c r="T1008" s="27"/>
      <c r="U1008" s="27"/>
      <c r="V1008" s="27"/>
      <c r="W1008" s="27"/>
      <c r="X1008" s="27"/>
      <c r="Y1008" s="27"/>
      <c r="Z1008" s="27"/>
      <c r="AA1008" s="27"/>
      <c r="AB1008" s="27"/>
      <c r="AC1008" s="27"/>
      <c r="AD1008" s="27"/>
      <c r="AE1008" s="27"/>
      <c r="AF1008" s="27"/>
      <c r="AG1008" s="27"/>
      <c r="AH1008" s="27"/>
      <c r="AI1008" s="27"/>
      <c r="AJ1008" s="27"/>
      <c r="AK1008" s="27"/>
      <c r="AL1008" s="27"/>
    </row>
    <row r="1009" spans="1:38">
      <c r="A1009" s="27"/>
      <c r="B1009" s="27"/>
      <c r="C1009" s="27"/>
      <c r="D1009" s="27"/>
      <c r="E1009" s="27"/>
      <c r="F1009" s="27"/>
      <c r="G1009" s="27"/>
      <c r="H1009" s="27"/>
      <c r="I1009" s="27"/>
      <c r="J1009" s="27"/>
      <c r="K1009" s="27"/>
      <c r="L1009" s="27"/>
      <c r="M1009" s="27"/>
      <c r="N1009" s="27"/>
      <c r="O1009" s="27"/>
      <c r="P1009" s="27"/>
      <c r="Q1009" s="27"/>
      <c r="R1009" s="80"/>
      <c r="S1009" s="27"/>
      <c r="T1009" s="27"/>
      <c r="U1009" s="27"/>
      <c r="V1009" s="27"/>
      <c r="W1009" s="27"/>
      <c r="X1009" s="27"/>
      <c r="Y1009" s="27"/>
      <c r="Z1009" s="27"/>
      <c r="AA1009" s="27"/>
      <c r="AB1009" s="27"/>
      <c r="AC1009" s="27"/>
      <c r="AD1009" s="27"/>
      <c r="AE1009" s="27"/>
      <c r="AF1009" s="27"/>
      <c r="AG1009" s="27"/>
      <c r="AH1009" s="27"/>
      <c r="AI1009" s="27"/>
      <c r="AJ1009" s="27"/>
      <c r="AK1009" s="27"/>
      <c r="AL1009" s="27"/>
    </row>
    <row r="1010" spans="1:38">
      <c r="A1010" s="27"/>
      <c r="B1010" s="27"/>
      <c r="C1010" s="27"/>
      <c r="D1010" s="27"/>
      <c r="E1010" s="27"/>
      <c r="F1010" s="27"/>
      <c r="G1010" s="27"/>
      <c r="H1010" s="27"/>
      <c r="I1010" s="27"/>
      <c r="J1010" s="27"/>
      <c r="K1010" s="27"/>
      <c r="L1010" s="27"/>
      <c r="M1010" s="27"/>
      <c r="N1010" s="27"/>
      <c r="O1010" s="27"/>
      <c r="P1010" s="27"/>
      <c r="Q1010" s="27"/>
      <c r="R1010" s="80"/>
      <c r="S1010" s="27"/>
      <c r="T1010" s="27"/>
      <c r="U1010" s="27"/>
      <c r="V1010" s="27"/>
      <c r="W1010" s="27"/>
      <c r="X1010" s="27"/>
      <c r="Y1010" s="27"/>
      <c r="Z1010" s="27"/>
      <c r="AA1010" s="27"/>
      <c r="AB1010" s="27"/>
      <c r="AC1010" s="27"/>
      <c r="AD1010" s="27"/>
      <c r="AE1010" s="27"/>
      <c r="AF1010" s="27"/>
      <c r="AG1010" s="27"/>
      <c r="AH1010" s="27"/>
      <c r="AI1010" s="27"/>
      <c r="AJ1010" s="27"/>
      <c r="AK1010" s="27"/>
      <c r="AL1010" s="27"/>
    </row>
    <row r="1011" spans="1:38">
      <c r="A1011" s="27"/>
      <c r="B1011" s="27"/>
      <c r="C1011" s="27"/>
      <c r="D1011" s="27"/>
      <c r="E1011" s="27"/>
      <c r="F1011" s="27"/>
      <c r="G1011" s="27"/>
      <c r="H1011" s="27"/>
      <c r="I1011" s="27"/>
      <c r="J1011" s="27"/>
      <c r="K1011" s="27"/>
      <c r="L1011" s="27"/>
      <c r="M1011" s="27"/>
      <c r="N1011" s="27"/>
      <c r="O1011" s="27"/>
      <c r="P1011" s="27"/>
      <c r="Q1011" s="27"/>
      <c r="R1011" s="80"/>
      <c r="S1011" s="27"/>
      <c r="T1011" s="27"/>
      <c r="U1011" s="27"/>
      <c r="V1011" s="27"/>
      <c r="W1011" s="27"/>
      <c r="X1011" s="27"/>
      <c r="Y1011" s="27"/>
      <c r="Z1011" s="27"/>
      <c r="AA1011" s="27"/>
      <c r="AB1011" s="27"/>
      <c r="AC1011" s="27"/>
      <c r="AD1011" s="27"/>
      <c r="AE1011" s="27"/>
      <c r="AF1011" s="27"/>
      <c r="AG1011" s="27"/>
      <c r="AH1011" s="27"/>
      <c r="AI1011" s="27"/>
      <c r="AJ1011" s="27"/>
      <c r="AK1011" s="27"/>
      <c r="AL1011" s="27"/>
    </row>
    <row r="1012" spans="1:38">
      <c r="A1012" s="27"/>
      <c r="B1012" s="27"/>
      <c r="C1012" s="27"/>
      <c r="D1012" s="27"/>
      <c r="E1012" s="27"/>
      <c r="F1012" s="27"/>
      <c r="G1012" s="27"/>
      <c r="H1012" s="27"/>
      <c r="I1012" s="27"/>
      <c r="J1012" s="27"/>
      <c r="K1012" s="27"/>
      <c r="L1012" s="27"/>
      <c r="M1012" s="27"/>
      <c r="N1012" s="27"/>
      <c r="O1012" s="27"/>
      <c r="P1012" s="27"/>
      <c r="Q1012" s="27"/>
      <c r="R1012" s="80"/>
      <c r="S1012" s="27"/>
      <c r="T1012" s="27"/>
      <c r="U1012" s="27"/>
      <c r="V1012" s="27"/>
      <c r="W1012" s="27"/>
      <c r="X1012" s="27"/>
      <c r="Y1012" s="27"/>
      <c r="Z1012" s="27"/>
      <c r="AA1012" s="27"/>
      <c r="AB1012" s="27"/>
      <c r="AC1012" s="27"/>
      <c r="AD1012" s="27"/>
      <c r="AE1012" s="27"/>
      <c r="AF1012" s="27"/>
      <c r="AG1012" s="27"/>
      <c r="AH1012" s="27"/>
      <c r="AI1012" s="27"/>
      <c r="AJ1012" s="27"/>
      <c r="AK1012" s="27"/>
      <c r="AL1012" s="27"/>
    </row>
    <row r="1013" spans="1:38">
      <c r="A1013" s="27"/>
      <c r="B1013" s="27"/>
      <c r="C1013" s="27"/>
      <c r="D1013" s="27"/>
      <c r="E1013" s="27"/>
      <c r="F1013" s="27"/>
      <c r="G1013" s="27"/>
      <c r="H1013" s="27"/>
      <c r="I1013" s="27"/>
      <c r="J1013" s="27"/>
      <c r="K1013" s="27"/>
      <c r="L1013" s="27"/>
      <c r="M1013" s="27"/>
      <c r="N1013" s="27"/>
      <c r="O1013" s="27"/>
      <c r="P1013" s="27"/>
      <c r="Q1013" s="27"/>
      <c r="R1013" s="80"/>
      <c r="S1013" s="27"/>
      <c r="T1013" s="27"/>
      <c r="U1013" s="27"/>
      <c r="V1013" s="27"/>
      <c r="W1013" s="27"/>
      <c r="X1013" s="27"/>
      <c r="Y1013" s="27"/>
      <c r="Z1013" s="27"/>
      <c r="AA1013" s="27"/>
      <c r="AB1013" s="27"/>
      <c r="AC1013" s="27"/>
      <c r="AD1013" s="27"/>
      <c r="AE1013" s="27"/>
      <c r="AF1013" s="27"/>
      <c r="AG1013" s="27"/>
      <c r="AH1013" s="27"/>
      <c r="AI1013" s="27"/>
      <c r="AJ1013" s="27"/>
      <c r="AK1013" s="27"/>
      <c r="AL1013" s="27"/>
    </row>
    <row r="1014" spans="1:38">
      <c r="A1014" s="27"/>
      <c r="B1014" s="27"/>
      <c r="C1014" s="27"/>
      <c r="D1014" s="27"/>
      <c r="E1014" s="27"/>
      <c r="F1014" s="27"/>
      <c r="G1014" s="27"/>
      <c r="H1014" s="27"/>
      <c r="I1014" s="27"/>
      <c r="J1014" s="27"/>
      <c r="K1014" s="27"/>
      <c r="L1014" s="27"/>
      <c r="M1014" s="27"/>
      <c r="N1014" s="27"/>
      <c r="O1014" s="27"/>
      <c r="P1014" s="27"/>
      <c r="Q1014" s="27"/>
      <c r="R1014" s="80"/>
      <c r="S1014" s="27"/>
      <c r="T1014" s="27"/>
      <c r="U1014" s="27"/>
      <c r="V1014" s="27"/>
      <c r="W1014" s="27"/>
      <c r="X1014" s="27"/>
      <c r="Y1014" s="27"/>
      <c r="Z1014" s="27"/>
      <c r="AA1014" s="27"/>
      <c r="AB1014" s="27"/>
      <c r="AC1014" s="27"/>
      <c r="AD1014" s="27"/>
      <c r="AE1014" s="27"/>
      <c r="AF1014" s="27"/>
      <c r="AG1014" s="27"/>
      <c r="AH1014" s="27"/>
      <c r="AI1014" s="27"/>
      <c r="AJ1014" s="27"/>
      <c r="AK1014" s="27"/>
      <c r="AL1014" s="27"/>
    </row>
    <row r="1015" spans="1:38">
      <c r="A1015" s="27"/>
      <c r="B1015" s="27"/>
      <c r="C1015" s="27"/>
      <c r="D1015" s="27"/>
      <c r="E1015" s="27"/>
      <c r="F1015" s="27"/>
      <c r="G1015" s="27"/>
      <c r="H1015" s="27"/>
      <c r="I1015" s="27"/>
      <c r="J1015" s="27"/>
      <c r="K1015" s="27"/>
      <c r="L1015" s="27"/>
      <c r="M1015" s="27"/>
      <c r="N1015" s="27"/>
      <c r="O1015" s="27"/>
      <c r="P1015" s="27"/>
      <c r="Q1015" s="27"/>
      <c r="R1015" s="80"/>
      <c r="S1015" s="27"/>
      <c r="T1015" s="27"/>
      <c r="U1015" s="27"/>
      <c r="V1015" s="27"/>
      <c r="W1015" s="27"/>
      <c r="X1015" s="27"/>
      <c r="Y1015" s="27"/>
      <c r="Z1015" s="27"/>
      <c r="AA1015" s="27"/>
      <c r="AB1015" s="27"/>
      <c r="AC1015" s="27"/>
      <c r="AD1015" s="27"/>
      <c r="AE1015" s="27"/>
      <c r="AF1015" s="27"/>
      <c r="AG1015" s="27"/>
      <c r="AH1015" s="27"/>
      <c r="AI1015" s="27"/>
      <c r="AJ1015" s="27"/>
      <c r="AK1015" s="27"/>
      <c r="AL1015" s="27"/>
    </row>
    <row r="1016" spans="1:38">
      <c r="A1016" s="27"/>
      <c r="B1016" s="27"/>
      <c r="C1016" s="27"/>
      <c r="D1016" s="27"/>
      <c r="E1016" s="27"/>
      <c r="F1016" s="27"/>
      <c r="G1016" s="27"/>
      <c r="H1016" s="27"/>
      <c r="I1016" s="27"/>
      <c r="J1016" s="27"/>
      <c r="K1016" s="27"/>
      <c r="L1016" s="27"/>
      <c r="M1016" s="27"/>
      <c r="N1016" s="27"/>
      <c r="O1016" s="27"/>
      <c r="P1016" s="27"/>
      <c r="Q1016" s="27"/>
      <c r="R1016" s="80"/>
      <c r="S1016" s="27"/>
      <c r="T1016" s="27"/>
      <c r="U1016" s="27"/>
      <c r="V1016" s="27"/>
      <c r="W1016" s="27"/>
      <c r="X1016" s="27"/>
      <c r="Y1016" s="27"/>
      <c r="Z1016" s="27"/>
      <c r="AA1016" s="27"/>
      <c r="AB1016" s="27"/>
      <c r="AC1016" s="27"/>
      <c r="AD1016" s="27"/>
      <c r="AE1016" s="27"/>
      <c r="AF1016" s="27"/>
      <c r="AG1016" s="27"/>
      <c r="AH1016" s="27"/>
      <c r="AI1016" s="27"/>
      <c r="AJ1016" s="27"/>
      <c r="AK1016" s="27"/>
      <c r="AL1016" s="27"/>
    </row>
    <row r="1017" spans="1:38">
      <c r="A1017" s="27"/>
      <c r="B1017" s="27"/>
      <c r="C1017" s="27"/>
      <c r="D1017" s="27"/>
      <c r="E1017" s="27"/>
      <c r="F1017" s="27"/>
      <c r="G1017" s="27"/>
      <c r="H1017" s="27"/>
      <c r="I1017" s="27"/>
      <c r="J1017" s="27"/>
      <c r="K1017" s="27"/>
      <c r="L1017" s="27"/>
      <c r="M1017" s="27"/>
      <c r="N1017" s="27"/>
      <c r="O1017" s="27"/>
      <c r="P1017" s="27"/>
      <c r="Q1017" s="27"/>
      <c r="R1017" s="80"/>
      <c r="S1017" s="27"/>
      <c r="T1017" s="27"/>
      <c r="U1017" s="27"/>
      <c r="V1017" s="27"/>
      <c r="W1017" s="27"/>
      <c r="X1017" s="27"/>
      <c r="Y1017" s="27"/>
      <c r="Z1017" s="27"/>
      <c r="AA1017" s="27"/>
      <c r="AB1017" s="27"/>
      <c r="AC1017" s="27"/>
      <c r="AD1017" s="27"/>
      <c r="AE1017" s="27"/>
      <c r="AF1017" s="27"/>
      <c r="AG1017" s="27"/>
      <c r="AH1017" s="27"/>
      <c r="AI1017" s="27"/>
      <c r="AJ1017" s="27"/>
      <c r="AK1017" s="27"/>
      <c r="AL1017" s="27"/>
    </row>
    <row r="1018" spans="1:38">
      <c r="A1018" s="27"/>
      <c r="B1018" s="27"/>
      <c r="C1018" s="27"/>
      <c r="D1018" s="27"/>
      <c r="E1018" s="27"/>
      <c r="F1018" s="27"/>
      <c r="G1018" s="27"/>
      <c r="H1018" s="27"/>
      <c r="I1018" s="27"/>
      <c r="J1018" s="27"/>
      <c r="K1018" s="27"/>
      <c r="L1018" s="27"/>
      <c r="M1018" s="27"/>
      <c r="N1018" s="27"/>
      <c r="O1018" s="27"/>
      <c r="P1018" s="27"/>
      <c r="Q1018" s="27"/>
      <c r="R1018" s="80"/>
      <c r="S1018" s="27"/>
      <c r="T1018" s="27"/>
      <c r="U1018" s="27"/>
      <c r="V1018" s="27"/>
      <c r="W1018" s="27"/>
      <c r="X1018" s="27"/>
      <c r="Y1018" s="27"/>
      <c r="Z1018" s="27"/>
      <c r="AA1018" s="27"/>
      <c r="AB1018" s="27"/>
      <c r="AC1018" s="27"/>
      <c r="AD1018" s="27"/>
      <c r="AE1018" s="27"/>
      <c r="AF1018" s="27"/>
      <c r="AG1018" s="27"/>
      <c r="AH1018" s="27"/>
      <c r="AI1018" s="27"/>
      <c r="AJ1018" s="27"/>
      <c r="AK1018" s="27"/>
      <c r="AL1018" s="27"/>
    </row>
    <row r="1019" spans="1:38">
      <c r="A1019" s="27"/>
      <c r="B1019" s="27"/>
      <c r="C1019" s="27"/>
      <c r="D1019" s="27"/>
      <c r="E1019" s="27"/>
      <c r="F1019" s="27"/>
      <c r="G1019" s="27"/>
      <c r="H1019" s="27"/>
      <c r="I1019" s="27"/>
      <c r="J1019" s="27"/>
      <c r="K1019" s="27"/>
      <c r="L1019" s="27"/>
      <c r="M1019" s="27"/>
      <c r="N1019" s="27"/>
      <c r="O1019" s="27"/>
      <c r="P1019" s="27"/>
      <c r="Q1019" s="27"/>
      <c r="R1019" s="80"/>
      <c r="S1019" s="27"/>
      <c r="T1019" s="27"/>
      <c r="U1019" s="27"/>
      <c r="V1019" s="27"/>
      <c r="W1019" s="27"/>
      <c r="X1019" s="27"/>
      <c r="Y1019" s="27"/>
      <c r="Z1019" s="27"/>
      <c r="AA1019" s="27"/>
      <c r="AB1019" s="27"/>
      <c r="AC1019" s="27"/>
      <c r="AD1019" s="27"/>
      <c r="AE1019" s="27"/>
      <c r="AF1019" s="27"/>
      <c r="AG1019" s="27"/>
      <c r="AH1019" s="27"/>
      <c r="AI1019" s="27"/>
      <c r="AJ1019" s="27"/>
      <c r="AK1019" s="27"/>
      <c r="AL1019" s="27"/>
    </row>
    <row r="1020" spans="1:38">
      <c r="A1020" s="27"/>
      <c r="B1020" s="27"/>
      <c r="C1020" s="27"/>
      <c r="D1020" s="27"/>
      <c r="E1020" s="27"/>
      <c r="F1020" s="27"/>
      <c r="G1020" s="27"/>
      <c r="H1020" s="27"/>
      <c r="I1020" s="27"/>
      <c r="J1020" s="27"/>
      <c r="K1020" s="27"/>
      <c r="L1020" s="27"/>
      <c r="M1020" s="27"/>
      <c r="N1020" s="27"/>
      <c r="O1020" s="27"/>
      <c r="P1020" s="27"/>
      <c r="Q1020" s="27"/>
      <c r="R1020" s="80"/>
      <c r="S1020" s="27"/>
      <c r="T1020" s="27"/>
      <c r="U1020" s="27"/>
      <c r="V1020" s="27"/>
      <c r="W1020" s="27"/>
      <c r="X1020" s="27"/>
      <c r="Y1020" s="27"/>
      <c r="Z1020" s="27"/>
      <c r="AA1020" s="27"/>
      <c r="AB1020" s="27"/>
      <c r="AC1020" s="27"/>
      <c r="AD1020" s="27"/>
      <c r="AE1020" s="27"/>
      <c r="AF1020" s="27"/>
      <c r="AG1020" s="27"/>
      <c r="AH1020" s="27"/>
      <c r="AI1020" s="27"/>
      <c r="AJ1020" s="27"/>
      <c r="AK1020" s="27"/>
      <c r="AL1020" s="27"/>
    </row>
    <row r="1021" spans="1:38">
      <c r="A1021" s="27"/>
      <c r="B1021" s="27"/>
      <c r="C1021" s="27"/>
      <c r="D1021" s="27"/>
      <c r="E1021" s="27"/>
      <c r="F1021" s="27"/>
      <c r="G1021" s="27"/>
      <c r="H1021" s="27"/>
      <c r="I1021" s="27"/>
      <c r="J1021" s="27"/>
      <c r="K1021" s="27"/>
      <c r="L1021" s="27"/>
      <c r="M1021" s="27"/>
      <c r="N1021" s="27"/>
      <c r="O1021" s="27"/>
      <c r="P1021" s="27"/>
      <c r="Q1021" s="27"/>
      <c r="R1021" s="80"/>
      <c r="S1021" s="27"/>
      <c r="T1021" s="27"/>
      <c r="U1021" s="27"/>
      <c r="V1021" s="27"/>
      <c r="W1021" s="27"/>
      <c r="X1021" s="27"/>
      <c r="Y1021" s="27"/>
      <c r="Z1021" s="27"/>
      <c r="AA1021" s="27"/>
      <c r="AB1021" s="27"/>
      <c r="AC1021" s="27"/>
      <c r="AD1021" s="27"/>
      <c r="AE1021" s="27"/>
      <c r="AF1021" s="27"/>
      <c r="AG1021" s="27"/>
      <c r="AH1021" s="27"/>
      <c r="AI1021" s="27"/>
      <c r="AJ1021" s="27"/>
      <c r="AK1021" s="27"/>
      <c r="AL1021" s="27"/>
    </row>
    <row r="1022" spans="1:38">
      <c r="A1022" s="27"/>
      <c r="B1022" s="27"/>
      <c r="C1022" s="27"/>
      <c r="D1022" s="27"/>
      <c r="E1022" s="27"/>
      <c r="F1022" s="27"/>
      <c r="G1022" s="27"/>
      <c r="H1022" s="27"/>
      <c r="I1022" s="27"/>
      <c r="J1022" s="27"/>
      <c r="K1022" s="27"/>
      <c r="L1022" s="27"/>
      <c r="M1022" s="27"/>
      <c r="N1022" s="27"/>
      <c r="O1022" s="27"/>
      <c r="P1022" s="27"/>
      <c r="Q1022" s="27"/>
      <c r="R1022" s="80"/>
      <c r="S1022" s="27"/>
      <c r="T1022" s="27"/>
      <c r="U1022" s="27"/>
      <c r="V1022" s="27"/>
      <c r="W1022" s="27"/>
      <c r="X1022" s="27"/>
      <c r="Y1022" s="27"/>
      <c r="Z1022" s="27"/>
      <c r="AA1022" s="27"/>
      <c r="AB1022" s="27"/>
      <c r="AC1022" s="27"/>
      <c r="AD1022" s="27"/>
      <c r="AE1022" s="27"/>
      <c r="AF1022" s="27"/>
      <c r="AG1022" s="27"/>
      <c r="AH1022" s="27"/>
      <c r="AI1022" s="27"/>
      <c r="AJ1022" s="27"/>
      <c r="AK1022" s="27"/>
      <c r="AL1022" s="27"/>
    </row>
    <row r="1023" spans="1:38">
      <c r="A1023" s="27"/>
      <c r="B1023" s="27"/>
      <c r="C1023" s="27"/>
      <c r="D1023" s="27"/>
      <c r="E1023" s="27"/>
      <c r="F1023" s="27"/>
      <c r="G1023" s="27"/>
      <c r="H1023" s="27"/>
      <c r="I1023" s="27"/>
      <c r="J1023" s="27"/>
      <c r="K1023" s="27"/>
      <c r="L1023" s="27"/>
      <c r="M1023" s="27"/>
      <c r="N1023" s="27"/>
      <c r="O1023" s="27"/>
      <c r="P1023" s="27"/>
      <c r="Q1023" s="27"/>
      <c r="R1023" s="80"/>
      <c r="S1023" s="27"/>
      <c r="T1023" s="27"/>
      <c r="U1023" s="27"/>
      <c r="V1023" s="27"/>
      <c r="W1023" s="27"/>
      <c r="X1023" s="27"/>
      <c r="Y1023" s="27"/>
      <c r="Z1023" s="27"/>
      <c r="AA1023" s="27"/>
      <c r="AB1023" s="27"/>
      <c r="AC1023" s="27"/>
      <c r="AD1023" s="27"/>
      <c r="AE1023" s="27"/>
      <c r="AF1023" s="27"/>
      <c r="AG1023" s="27"/>
      <c r="AH1023" s="27"/>
      <c r="AI1023" s="27"/>
      <c r="AJ1023" s="27"/>
      <c r="AK1023" s="27"/>
      <c r="AL1023" s="27"/>
    </row>
    <row r="1024" spans="1:38">
      <c r="A1024" s="27"/>
      <c r="B1024" s="27"/>
      <c r="C1024" s="27"/>
      <c r="D1024" s="27"/>
      <c r="E1024" s="27"/>
      <c r="F1024" s="27"/>
      <c r="G1024" s="27"/>
      <c r="H1024" s="27"/>
      <c r="I1024" s="27"/>
      <c r="J1024" s="27"/>
      <c r="K1024" s="27"/>
      <c r="L1024" s="27"/>
      <c r="M1024" s="27"/>
      <c r="N1024" s="27"/>
      <c r="O1024" s="27"/>
      <c r="P1024" s="27"/>
      <c r="Q1024" s="27"/>
      <c r="R1024" s="80"/>
      <c r="S1024" s="27"/>
      <c r="T1024" s="27"/>
      <c r="U1024" s="27"/>
      <c r="V1024" s="27"/>
      <c r="W1024" s="27"/>
      <c r="X1024" s="27"/>
      <c r="Y1024" s="27"/>
      <c r="Z1024" s="27"/>
      <c r="AA1024" s="27"/>
      <c r="AB1024" s="27"/>
      <c r="AC1024" s="27"/>
      <c r="AD1024" s="27"/>
      <c r="AE1024" s="27"/>
      <c r="AF1024" s="27"/>
      <c r="AG1024" s="27"/>
      <c r="AH1024" s="27"/>
      <c r="AI1024" s="27"/>
      <c r="AJ1024" s="27"/>
      <c r="AK1024" s="27"/>
      <c r="AL1024" s="27"/>
    </row>
    <row r="1025" spans="1:38">
      <c r="A1025" s="27"/>
      <c r="B1025" s="27"/>
      <c r="C1025" s="27"/>
      <c r="D1025" s="27"/>
      <c r="E1025" s="27"/>
      <c r="F1025" s="27"/>
      <c r="G1025" s="27"/>
      <c r="H1025" s="27"/>
      <c r="I1025" s="27"/>
      <c r="J1025" s="27"/>
      <c r="K1025" s="27"/>
      <c r="L1025" s="27"/>
      <c r="M1025" s="27"/>
      <c r="N1025" s="27"/>
      <c r="O1025" s="27"/>
      <c r="P1025" s="27"/>
      <c r="Q1025" s="27"/>
      <c r="R1025" s="80"/>
      <c r="S1025" s="27"/>
      <c r="T1025" s="27"/>
      <c r="U1025" s="27"/>
      <c r="V1025" s="27"/>
      <c r="W1025" s="27"/>
      <c r="X1025" s="27"/>
      <c r="Y1025" s="27"/>
      <c r="Z1025" s="27"/>
      <c r="AA1025" s="27"/>
      <c r="AB1025" s="27"/>
      <c r="AC1025" s="27"/>
      <c r="AD1025" s="27"/>
      <c r="AE1025" s="27"/>
      <c r="AF1025" s="27"/>
      <c r="AG1025" s="27"/>
      <c r="AH1025" s="27"/>
      <c r="AI1025" s="27"/>
      <c r="AJ1025" s="27"/>
      <c r="AK1025" s="27"/>
      <c r="AL1025" s="27"/>
    </row>
    <row r="1026" spans="1:38">
      <c r="A1026" s="27"/>
      <c r="B1026" s="27"/>
      <c r="C1026" s="27"/>
      <c r="D1026" s="27"/>
      <c r="E1026" s="27"/>
      <c r="F1026" s="27"/>
      <c r="G1026" s="27"/>
      <c r="H1026" s="27"/>
      <c r="I1026" s="27"/>
      <c r="J1026" s="27"/>
      <c r="K1026" s="27"/>
      <c r="L1026" s="27"/>
      <c r="M1026" s="27"/>
      <c r="N1026" s="27"/>
      <c r="O1026" s="27"/>
      <c r="P1026" s="27"/>
      <c r="Q1026" s="27"/>
      <c r="R1026" s="80"/>
      <c r="S1026" s="27"/>
      <c r="T1026" s="27"/>
      <c r="U1026" s="27"/>
      <c r="V1026" s="27"/>
      <c r="W1026" s="27"/>
      <c r="X1026" s="27"/>
      <c r="Y1026" s="27"/>
      <c r="Z1026" s="27"/>
      <c r="AA1026" s="27"/>
      <c r="AB1026" s="27"/>
      <c r="AC1026" s="27"/>
      <c r="AD1026" s="27"/>
      <c r="AE1026" s="27"/>
      <c r="AF1026" s="27"/>
      <c r="AG1026" s="27"/>
      <c r="AH1026" s="27"/>
      <c r="AI1026" s="27"/>
      <c r="AJ1026" s="27"/>
      <c r="AK1026" s="27"/>
      <c r="AL1026" s="27"/>
    </row>
    <row r="1027" spans="1:38">
      <c r="A1027" s="27"/>
      <c r="B1027" s="27"/>
      <c r="C1027" s="27"/>
      <c r="D1027" s="27"/>
      <c r="E1027" s="27"/>
      <c r="F1027" s="27"/>
      <c r="G1027" s="27"/>
      <c r="H1027" s="27"/>
      <c r="I1027" s="27"/>
      <c r="J1027" s="27"/>
      <c r="K1027" s="27"/>
      <c r="L1027" s="27"/>
      <c r="M1027" s="27"/>
      <c r="N1027" s="27"/>
      <c r="O1027" s="27"/>
      <c r="P1027" s="27"/>
      <c r="Q1027" s="27"/>
      <c r="R1027" s="80"/>
      <c r="S1027" s="27"/>
      <c r="T1027" s="27"/>
      <c r="U1027" s="27"/>
      <c r="V1027" s="27"/>
      <c r="W1027" s="27"/>
      <c r="X1027" s="27"/>
      <c r="Y1027" s="27"/>
      <c r="Z1027" s="27"/>
      <c r="AA1027" s="27"/>
      <c r="AB1027" s="27"/>
      <c r="AC1027" s="27"/>
      <c r="AD1027" s="27"/>
      <c r="AE1027" s="27"/>
      <c r="AF1027" s="27"/>
      <c r="AG1027" s="27"/>
      <c r="AH1027" s="27"/>
      <c r="AI1027" s="27"/>
      <c r="AJ1027" s="27"/>
      <c r="AK1027" s="27"/>
      <c r="AL1027" s="27"/>
    </row>
    <row r="1028" spans="1:38">
      <c r="A1028" s="27"/>
      <c r="B1028" s="27"/>
      <c r="C1028" s="27"/>
      <c r="D1028" s="27"/>
      <c r="E1028" s="27"/>
      <c r="F1028" s="27"/>
      <c r="G1028" s="27"/>
      <c r="H1028" s="27"/>
      <c r="I1028" s="27"/>
      <c r="J1028" s="27"/>
      <c r="K1028" s="27"/>
      <c r="L1028" s="27"/>
      <c r="M1028" s="27"/>
      <c r="N1028" s="27"/>
      <c r="O1028" s="27"/>
      <c r="P1028" s="27"/>
      <c r="Q1028" s="27"/>
      <c r="R1028" s="80"/>
      <c r="S1028" s="27"/>
      <c r="T1028" s="27"/>
      <c r="U1028" s="27"/>
      <c r="V1028" s="27"/>
      <c r="W1028" s="27"/>
      <c r="X1028" s="27"/>
      <c r="Y1028" s="27"/>
      <c r="Z1028" s="27"/>
      <c r="AA1028" s="27"/>
      <c r="AB1028" s="27"/>
      <c r="AC1028" s="27"/>
      <c r="AD1028" s="27"/>
      <c r="AE1028" s="27"/>
      <c r="AF1028" s="27"/>
      <c r="AG1028" s="27"/>
      <c r="AH1028" s="27"/>
      <c r="AI1028" s="27"/>
      <c r="AJ1028" s="27"/>
      <c r="AK1028" s="27"/>
      <c r="AL1028" s="27"/>
    </row>
    <row r="1029" spans="1:38">
      <c r="A1029" s="27"/>
      <c r="B1029" s="27"/>
      <c r="C1029" s="27"/>
      <c r="D1029" s="27"/>
      <c r="E1029" s="27"/>
      <c r="F1029" s="27"/>
      <c r="G1029" s="27"/>
      <c r="H1029" s="27"/>
      <c r="I1029" s="27"/>
      <c r="J1029" s="27"/>
      <c r="K1029" s="27"/>
      <c r="L1029" s="27"/>
      <c r="M1029" s="27"/>
      <c r="N1029" s="27"/>
      <c r="O1029" s="27"/>
      <c r="P1029" s="27"/>
      <c r="Q1029" s="27"/>
      <c r="R1029" s="80"/>
      <c r="S1029" s="27"/>
      <c r="T1029" s="27"/>
      <c r="U1029" s="27"/>
      <c r="V1029" s="27"/>
      <c r="W1029" s="27"/>
      <c r="X1029" s="27"/>
      <c r="Y1029" s="27"/>
      <c r="Z1029" s="27"/>
      <c r="AA1029" s="27"/>
      <c r="AB1029" s="27"/>
      <c r="AC1029" s="27"/>
      <c r="AD1029" s="27"/>
      <c r="AE1029" s="27"/>
      <c r="AF1029" s="27"/>
      <c r="AG1029" s="27"/>
      <c r="AH1029" s="27"/>
      <c r="AI1029" s="27"/>
      <c r="AJ1029" s="27"/>
      <c r="AK1029" s="27"/>
      <c r="AL1029" s="27"/>
    </row>
    <row r="1030" spans="1:38">
      <c r="A1030" s="27"/>
      <c r="B1030" s="27"/>
      <c r="C1030" s="27"/>
      <c r="D1030" s="27"/>
      <c r="E1030" s="27"/>
      <c r="F1030" s="27"/>
      <c r="G1030" s="27"/>
      <c r="H1030" s="27"/>
      <c r="I1030" s="27"/>
      <c r="J1030" s="27"/>
      <c r="K1030" s="27"/>
      <c r="L1030" s="27"/>
      <c r="M1030" s="27"/>
      <c r="N1030" s="27"/>
      <c r="O1030" s="27"/>
      <c r="P1030" s="27"/>
      <c r="Q1030" s="27"/>
      <c r="R1030" s="80"/>
      <c r="S1030" s="27"/>
      <c r="T1030" s="27"/>
      <c r="U1030" s="27"/>
      <c r="V1030" s="27"/>
      <c r="W1030" s="27"/>
      <c r="X1030" s="27"/>
      <c r="Y1030" s="27"/>
      <c r="Z1030" s="27"/>
      <c r="AA1030" s="27"/>
      <c r="AB1030" s="27"/>
      <c r="AC1030" s="27"/>
      <c r="AD1030" s="27"/>
      <c r="AE1030" s="27"/>
      <c r="AF1030" s="27"/>
      <c r="AG1030" s="27"/>
      <c r="AH1030" s="27"/>
      <c r="AI1030" s="27"/>
      <c r="AJ1030" s="27"/>
      <c r="AK1030" s="27"/>
      <c r="AL1030" s="27"/>
    </row>
    <row r="1031" spans="1:38">
      <c r="A1031" s="27"/>
      <c r="B1031" s="27"/>
      <c r="C1031" s="27"/>
      <c r="D1031" s="27"/>
      <c r="E1031" s="27"/>
      <c r="F1031" s="27"/>
      <c r="G1031" s="27"/>
      <c r="H1031" s="27"/>
      <c r="I1031" s="27"/>
      <c r="J1031" s="27"/>
      <c r="K1031" s="27"/>
      <c r="L1031" s="27"/>
      <c r="M1031" s="27"/>
      <c r="N1031" s="27"/>
      <c r="O1031" s="27"/>
      <c r="P1031" s="27"/>
      <c r="Q1031" s="27"/>
      <c r="R1031" s="80"/>
      <c r="S1031" s="27"/>
      <c r="T1031" s="27"/>
      <c r="U1031" s="27"/>
      <c r="V1031" s="27"/>
      <c r="W1031" s="27"/>
      <c r="X1031" s="27"/>
      <c r="Y1031" s="27"/>
      <c r="Z1031" s="27"/>
      <c r="AA1031" s="27"/>
      <c r="AB1031" s="27"/>
      <c r="AC1031" s="27"/>
      <c r="AD1031" s="27"/>
      <c r="AE1031" s="27"/>
      <c r="AF1031" s="27"/>
      <c r="AG1031" s="27"/>
      <c r="AH1031" s="27"/>
      <c r="AI1031" s="27"/>
      <c r="AJ1031" s="27"/>
      <c r="AK1031" s="27"/>
      <c r="AL1031" s="27"/>
    </row>
    <row r="1032" spans="1:38">
      <c r="A1032" s="27"/>
      <c r="B1032" s="27"/>
      <c r="C1032" s="27"/>
      <c r="D1032" s="27"/>
      <c r="E1032" s="27"/>
      <c r="F1032" s="27"/>
      <c r="G1032" s="27"/>
      <c r="H1032" s="27"/>
      <c r="I1032" s="27"/>
      <c r="J1032" s="27"/>
      <c r="K1032" s="27"/>
      <c r="L1032" s="27"/>
      <c r="M1032" s="27"/>
      <c r="N1032" s="27"/>
      <c r="O1032" s="27"/>
      <c r="P1032" s="27"/>
      <c r="Q1032" s="27"/>
      <c r="R1032" s="80"/>
      <c r="S1032" s="27"/>
      <c r="T1032" s="27"/>
      <c r="U1032" s="27"/>
      <c r="V1032" s="27"/>
      <c r="W1032" s="27"/>
      <c r="X1032" s="27"/>
      <c r="Y1032" s="27"/>
      <c r="Z1032" s="27"/>
      <c r="AA1032" s="27"/>
      <c r="AB1032" s="27"/>
      <c r="AC1032" s="27"/>
      <c r="AD1032" s="27"/>
      <c r="AE1032" s="27"/>
      <c r="AF1032" s="27"/>
      <c r="AG1032" s="27"/>
      <c r="AH1032" s="27"/>
      <c r="AI1032" s="27"/>
      <c r="AJ1032" s="27"/>
      <c r="AK1032" s="27"/>
      <c r="AL1032" s="27"/>
    </row>
    <row r="1033" spans="1:38">
      <c r="A1033" s="27"/>
      <c r="B1033" s="27"/>
      <c r="C1033" s="27"/>
      <c r="D1033" s="27"/>
      <c r="E1033" s="27"/>
      <c r="F1033" s="27"/>
      <c r="G1033" s="27"/>
      <c r="H1033" s="27"/>
      <c r="I1033" s="27"/>
      <c r="J1033" s="27"/>
      <c r="K1033" s="27"/>
      <c r="L1033" s="27"/>
      <c r="M1033" s="27"/>
      <c r="N1033" s="27"/>
      <c r="O1033" s="27"/>
      <c r="P1033" s="27"/>
      <c r="Q1033" s="27"/>
      <c r="R1033" s="80"/>
      <c r="S1033" s="27"/>
      <c r="T1033" s="27"/>
      <c r="U1033" s="27"/>
      <c r="V1033" s="27"/>
      <c r="W1033" s="27"/>
      <c r="X1033" s="27"/>
      <c r="Y1033" s="27"/>
      <c r="Z1033" s="27"/>
      <c r="AA1033" s="27"/>
      <c r="AB1033" s="27"/>
      <c r="AC1033" s="27"/>
      <c r="AD1033" s="27"/>
      <c r="AE1033" s="27"/>
      <c r="AF1033" s="27"/>
      <c r="AG1033" s="27"/>
      <c r="AH1033" s="27"/>
      <c r="AI1033" s="27"/>
      <c r="AJ1033" s="27"/>
      <c r="AK1033" s="27"/>
      <c r="AL1033" s="27"/>
    </row>
    <row r="1034" spans="1:38">
      <c r="A1034" s="27"/>
      <c r="B1034" s="27"/>
      <c r="C1034" s="27"/>
      <c r="D1034" s="27"/>
      <c r="E1034" s="27"/>
      <c r="F1034" s="27"/>
      <c r="G1034" s="27"/>
      <c r="H1034" s="27"/>
      <c r="I1034" s="27"/>
      <c r="J1034" s="27"/>
      <c r="K1034" s="27"/>
      <c r="L1034" s="27"/>
      <c r="M1034" s="27"/>
      <c r="N1034" s="27"/>
      <c r="O1034" s="27"/>
      <c r="P1034" s="27"/>
      <c r="Q1034" s="27"/>
      <c r="R1034" s="80"/>
      <c r="S1034" s="27"/>
      <c r="T1034" s="27"/>
      <c r="U1034" s="27"/>
      <c r="V1034" s="27"/>
      <c r="W1034" s="27"/>
      <c r="X1034" s="27"/>
      <c r="Y1034" s="27"/>
      <c r="Z1034" s="27"/>
      <c r="AA1034" s="27"/>
      <c r="AB1034" s="27"/>
      <c r="AC1034" s="27"/>
      <c r="AD1034" s="27"/>
      <c r="AE1034" s="27"/>
      <c r="AF1034" s="27"/>
      <c r="AG1034" s="27"/>
      <c r="AH1034" s="27"/>
      <c r="AI1034" s="27"/>
      <c r="AJ1034" s="27"/>
      <c r="AK1034" s="27"/>
      <c r="AL1034" s="27"/>
    </row>
    <row r="1035" spans="1:38">
      <c r="A1035" s="27"/>
      <c r="B1035" s="27"/>
      <c r="C1035" s="27"/>
      <c r="D1035" s="27"/>
      <c r="E1035" s="27"/>
      <c r="F1035" s="27"/>
      <c r="G1035" s="27"/>
      <c r="H1035" s="27"/>
      <c r="I1035" s="27"/>
      <c r="J1035" s="27"/>
      <c r="K1035" s="27"/>
      <c r="L1035" s="27"/>
      <c r="M1035" s="27"/>
      <c r="N1035" s="27"/>
      <c r="O1035" s="27"/>
      <c r="P1035" s="27"/>
      <c r="Q1035" s="27"/>
      <c r="R1035" s="80"/>
      <c r="S1035" s="27"/>
      <c r="T1035" s="27"/>
      <c r="U1035" s="27"/>
      <c r="V1035" s="27"/>
      <c r="W1035" s="27"/>
      <c r="X1035" s="27"/>
      <c r="Y1035" s="27"/>
      <c r="Z1035" s="27"/>
      <c r="AA1035" s="27"/>
      <c r="AB1035" s="27"/>
      <c r="AC1035" s="27"/>
      <c r="AD1035" s="27"/>
      <c r="AE1035" s="27"/>
      <c r="AF1035" s="27"/>
      <c r="AG1035" s="27"/>
      <c r="AH1035" s="27"/>
      <c r="AI1035" s="27"/>
      <c r="AJ1035" s="27"/>
      <c r="AK1035" s="27"/>
      <c r="AL1035" s="27"/>
    </row>
    <row r="1036" spans="1:38">
      <c r="A1036" s="27"/>
      <c r="B1036" s="27"/>
      <c r="C1036" s="27"/>
      <c r="D1036" s="27"/>
      <c r="E1036" s="27"/>
      <c r="F1036" s="27"/>
      <c r="G1036" s="27"/>
      <c r="H1036" s="27"/>
      <c r="I1036" s="27"/>
      <c r="J1036" s="27"/>
      <c r="K1036" s="27"/>
      <c r="L1036" s="27"/>
      <c r="M1036" s="27"/>
      <c r="N1036" s="27"/>
      <c r="O1036" s="27"/>
      <c r="P1036" s="27"/>
      <c r="Q1036" s="27"/>
      <c r="R1036" s="80"/>
      <c r="S1036" s="27"/>
      <c r="T1036" s="27"/>
      <c r="U1036" s="27"/>
      <c r="V1036" s="27"/>
      <c r="W1036" s="27"/>
      <c r="X1036" s="27"/>
      <c r="Y1036" s="27"/>
      <c r="Z1036" s="27"/>
      <c r="AA1036" s="27"/>
      <c r="AB1036" s="27"/>
      <c r="AC1036" s="27"/>
      <c r="AD1036" s="27"/>
      <c r="AE1036" s="27"/>
      <c r="AF1036" s="27"/>
      <c r="AG1036" s="27"/>
      <c r="AH1036" s="27"/>
      <c r="AI1036" s="27"/>
      <c r="AJ1036" s="27"/>
      <c r="AK1036" s="27"/>
      <c r="AL1036" s="27"/>
    </row>
    <row r="1037" spans="1:38">
      <c r="A1037" s="27"/>
      <c r="B1037" s="27"/>
      <c r="C1037" s="27"/>
      <c r="D1037" s="27"/>
      <c r="E1037" s="27"/>
      <c r="F1037" s="27"/>
      <c r="G1037" s="27"/>
      <c r="H1037" s="27"/>
      <c r="I1037" s="27"/>
      <c r="J1037" s="27"/>
      <c r="K1037" s="27"/>
      <c r="L1037" s="27"/>
      <c r="M1037" s="27"/>
      <c r="N1037" s="27"/>
      <c r="O1037" s="27"/>
      <c r="P1037" s="27"/>
      <c r="Q1037" s="27"/>
      <c r="R1037" s="80"/>
      <c r="S1037" s="27"/>
      <c r="T1037" s="27"/>
      <c r="U1037" s="27"/>
      <c r="V1037" s="27"/>
      <c r="W1037" s="27"/>
      <c r="X1037" s="27"/>
      <c r="Y1037" s="27"/>
      <c r="Z1037" s="27"/>
      <c r="AA1037" s="27"/>
      <c r="AB1037" s="27"/>
      <c r="AC1037" s="27"/>
      <c r="AD1037" s="27"/>
      <c r="AE1037" s="27"/>
      <c r="AF1037" s="27"/>
      <c r="AG1037" s="27"/>
      <c r="AH1037" s="27"/>
      <c r="AI1037" s="27"/>
      <c r="AJ1037" s="27"/>
      <c r="AK1037" s="27"/>
      <c r="AL1037" s="27"/>
    </row>
    <row r="1038" spans="1:38">
      <c r="A1038" s="27"/>
      <c r="B1038" s="27"/>
      <c r="C1038" s="27"/>
      <c r="D1038" s="27"/>
      <c r="E1038" s="27"/>
      <c r="F1038" s="27"/>
      <c r="G1038" s="27"/>
      <c r="H1038" s="27"/>
      <c r="I1038" s="27"/>
      <c r="J1038" s="27"/>
      <c r="K1038" s="27"/>
      <c r="L1038" s="27"/>
      <c r="M1038" s="27"/>
      <c r="N1038" s="27"/>
      <c r="O1038" s="27"/>
      <c r="P1038" s="27"/>
      <c r="Q1038" s="27"/>
      <c r="R1038" s="80"/>
      <c r="S1038" s="27"/>
      <c r="T1038" s="27"/>
      <c r="U1038" s="27"/>
      <c r="V1038" s="27"/>
      <c r="W1038" s="27"/>
      <c r="X1038" s="27"/>
      <c r="Y1038" s="27"/>
      <c r="Z1038" s="27"/>
      <c r="AA1038" s="27"/>
      <c r="AB1038" s="27"/>
      <c r="AC1038" s="27"/>
      <c r="AD1038" s="27"/>
      <c r="AE1038" s="27"/>
      <c r="AF1038" s="27"/>
      <c r="AG1038" s="27"/>
      <c r="AH1038" s="27"/>
      <c r="AI1038" s="27"/>
      <c r="AJ1038" s="27"/>
      <c r="AK1038" s="27"/>
      <c r="AL1038" s="27"/>
    </row>
    <row r="1039" spans="1:38">
      <c r="A1039" s="27"/>
      <c r="B1039" s="27"/>
      <c r="C1039" s="27"/>
      <c r="D1039" s="27"/>
      <c r="E1039" s="27"/>
      <c r="F1039" s="27"/>
      <c r="G1039" s="27"/>
      <c r="H1039" s="27"/>
      <c r="I1039" s="27"/>
      <c r="J1039" s="27"/>
      <c r="K1039" s="27"/>
      <c r="L1039" s="27"/>
      <c r="M1039" s="27"/>
      <c r="N1039" s="27"/>
      <c r="O1039" s="27"/>
      <c r="P1039" s="27"/>
      <c r="Q1039" s="27"/>
      <c r="R1039" s="80"/>
      <c r="S1039" s="27"/>
      <c r="T1039" s="27"/>
      <c r="U1039" s="27"/>
      <c r="V1039" s="27"/>
      <c r="W1039" s="27"/>
      <c r="X1039" s="27"/>
      <c r="Y1039" s="27"/>
      <c r="Z1039" s="27"/>
      <c r="AA1039" s="27"/>
      <c r="AB1039" s="27"/>
      <c r="AC1039" s="27"/>
      <c r="AD1039" s="27"/>
      <c r="AE1039" s="27"/>
      <c r="AF1039" s="27"/>
      <c r="AG1039" s="27"/>
      <c r="AH1039" s="27"/>
      <c r="AI1039" s="27"/>
      <c r="AJ1039" s="27"/>
      <c r="AK1039" s="27"/>
      <c r="AL1039" s="27"/>
    </row>
    <row r="1040" spans="1:38">
      <c r="A1040" s="27"/>
      <c r="B1040" s="27"/>
      <c r="C1040" s="27"/>
      <c r="D1040" s="27"/>
      <c r="E1040" s="27"/>
      <c r="F1040" s="27"/>
      <c r="G1040" s="27"/>
      <c r="H1040" s="27"/>
      <c r="I1040" s="27"/>
      <c r="J1040" s="27"/>
      <c r="K1040" s="27"/>
      <c r="L1040" s="27"/>
      <c r="M1040" s="27"/>
      <c r="N1040" s="27"/>
      <c r="O1040" s="27"/>
      <c r="P1040" s="27"/>
      <c r="Q1040" s="27"/>
      <c r="R1040" s="80"/>
      <c r="S1040" s="27"/>
      <c r="T1040" s="27"/>
      <c r="U1040" s="27"/>
      <c r="V1040" s="27"/>
      <c r="W1040" s="27"/>
      <c r="X1040" s="27"/>
      <c r="Y1040" s="27"/>
      <c r="Z1040" s="27"/>
      <c r="AA1040" s="27"/>
      <c r="AB1040" s="27"/>
      <c r="AC1040" s="27"/>
      <c r="AD1040" s="27"/>
      <c r="AE1040" s="27"/>
      <c r="AF1040" s="27"/>
      <c r="AG1040" s="27"/>
      <c r="AH1040" s="27"/>
      <c r="AI1040" s="27"/>
      <c r="AJ1040" s="27"/>
      <c r="AK1040" s="27"/>
      <c r="AL1040" s="27"/>
    </row>
    <row r="1041" spans="1:38">
      <c r="A1041" s="27"/>
      <c r="B1041" s="27"/>
      <c r="C1041" s="27"/>
      <c r="D1041" s="27"/>
      <c r="E1041" s="27"/>
      <c r="F1041" s="27"/>
      <c r="G1041" s="27"/>
      <c r="H1041" s="27"/>
      <c r="I1041" s="27"/>
      <c r="J1041" s="27"/>
      <c r="K1041" s="27"/>
      <c r="L1041" s="27"/>
      <c r="M1041" s="27"/>
      <c r="N1041" s="27"/>
      <c r="O1041" s="27"/>
      <c r="P1041" s="27"/>
      <c r="Q1041" s="27"/>
      <c r="R1041" s="80"/>
      <c r="S1041" s="27"/>
      <c r="T1041" s="27"/>
      <c r="U1041" s="27"/>
      <c r="V1041" s="27"/>
      <c r="W1041" s="27"/>
      <c r="X1041" s="27"/>
      <c r="Y1041" s="27"/>
      <c r="Z1041" s="27"/>
      <c r="AA1041" s="27"/>
      <c r="AB1041" s="27"/>
      <c r="AC1041" s="27"/>
      <c r="AD1041" s="27"/>
      <c r="AE1041" s="27"/>
      <c r="AF1041" s="27"/>
      <c r="AG1041" s="27"/>
      <c r="AH1041" s="27"/>
      <c r="AI1041" s="27"/>
      <c r="AJ1041" s="27"/>
      <c r="AK1041" s="27"/>
      <c r="AL1041" s="27"/>
    </row>
    <row r="1042" spans="1:38">
      <c r="A1042" s="27"/>
      <c r="B1042" s="27"/>
      <c r="C1042" s="27"/>
      <c r="D1042" s="27"/>
      <c r="E1042" s="27"/>
      <c r="F1042" s="27"/>
      <c r="G1042" s="27"/>
      <c r="H1042" s="27"/>
      <c r="I1042" s="27"/>
      <c r="J1042" s="27"/>
      <c r="K1042" s="27"/>
      <c r="L1042" s="27"/>
      <c r="M1042" s="27"/>
      <c r="N1042" s="27"/>
      <c r="O1042" s="27"/>
      <c r="P1042" s="27"/>
      <c r="Q1042" s="27"/>
      <c r="R1042" s="80"/>
      <c r="S1042" s="27"/>
      <c r="T1042" s="27"/>
      <c r="U1042" s="27"/>
      <c r="V1042" s="27"/>
      <c r="W1042" s="27"/>
      <c r="X1042" s="27"/>
      <c r="Y1042" s="27"/>
      <c r="Z1042" s="27"/>
      <c r="AA1042" s="27"/>
      <c r="AB1042" s="27"/>
      <c r="AC1042" s="27"/>
      <c r="AD1042" s="27"/>
      <c r="AE1042" s="27"/>
      <c r="AF1042" s="27"/>
      <c r="AG1042" s="27"/>
      <c r="AH1042" s="27"/>
      <c r="AI1042" s="27"/>
      <c r="AJ1042" s="27"/>
      <c r="AK1042" s="27"/>
      <c r="AL1042" s="27"/>
    </row>
    <row r="1043" spans="1:38">
      <c r="A1043" s="27"/>
      <c r="B1043" s="27"/>
      <c r="C1043" s="27"/>
      <c r="D1043" s="27"/>
      <c r="E1043" s="27"/>
      <c r="F1043" s="27"/>
      <c r="G1043" s="27"/>
      <c r="H1043" s="27"/>
      <c r="I1043" s="27"/>
      <c r="J1043" s="27"/>
      <c r="K1043" s="27"/>
      <c r="L1043" s="27"/>
      <c r="M1043" s="27"/>
      <c r="N1043" s="27"/>
      <c r="O1043" s="27"/>
      <c r="P1043" s="27"/>
      <c r="Q1043" s="27"/>
      <c r="R1043" s="80"/>
      <c r="S1043" s="27"/>
      <c r="T1043" s="27"/>
      <c r="U1043" s="27"/>
      <c r="V1043" s="27"/>
      <c r="W1043" s="27"/>
      <c r="X1043" s="27"/>
      <c r="Y1043" s="27"/>
      <c r="Z1043" s="27"/>
      <c r="AA1043" s="27"/>
      <c r="AB1043" s="27"/>
      <c r="AC1043" s="27"/>
      <c r="AD1043" s="27"/>
      <c r="AE1043" s="27"/>
      <c r="AF1043" s="27"/>
      <c r="AG1043" s="27"/>
      <c r="AH1043" s="27"/>
      <c r="AI1043" s="27"/>
      <c r="AJ1043" s="27"/>
      <c r="AK1043" s="27"/>
      <c r="AL1043" s="27"/>
    </row>
    <row r="1044" spans="1:38">
      <c r="A1044" s="27"/>
      <c r="B1044" s="27"/>
      <c r="C1044" s="27"/>
      <c r="D1044" s="27"/>
      <c r="E1044" s="27"/>
      <c r="F1044" s="27"/>
      <c r="G1044" s="27"/>
      <c r="H1044" s="27"/>
      <c r="I1044" s="27"/>
      <c r="J1044" s="27"/>
      <c r="K1044" s="27"/>
      <c r="L1044" s="27"/>
      <c r="M1044" s="27"/>
      <c r="N1044" s="27"/>
      <c r="O1044" s="27"/>
      <c r="P1044" s="27"/>
      <c r="Q1044" s="27"/>
      <c r="R1044" s="80"/>
      <c r="S1044" s="27"/>
      <c r="T1044" s="27"/>
      <c r="U1044" s="27"/>
      <c r="V1044" s="27"/>
      <c r="W1044" s="27"/>
      <c r="X1044" s="27"/>
      <c r="Y1044" s="27"/>
      <c r="Z1044" s="27"/>
      <c r="AA1044" s="27"/>
      <c r="AB1044" s="27"/>
      <c r="AC1044" s="27"/>
      <c r="AD1044" s="27"/>
      <c r="AE1044" s="27"/>
      <c r="AF1044" s="27"/>
      <c r="AG1044" s="27"/>
      <c r="AH1044" s="27"/>
      <c r="AI1044" s="27"/>
      <c r="AJ1044" s="27"/>
      <c r="AK1044" s="27"/>
      <c r="AL1044" s="27"/>
    </row>
    <row r="1045" spans="1:38">
      <c r="A1045" s="27"/>
      <c r="B1045" s="27"/>
      <c r="C1045" s="27"/>
      <c r="D1045" s="27"/>
      <c r="E1045" s="27"/>
      <c r="F1045" s="27"/>
      <c r="G1045" s="27"/>
      <c r="H1045" s="27"/>
      <c r="I1045" s="27"/>
      <c r="J1045" s="27"/>
      <c r="K1045" s="27"/>
      <c r="L1045" s="27"/>
      <c r="M1045" s="27"/>
      <c r="N1045" s="27"/>
      <c r="O1045" s="27"/>
      <c r="P1045" s="27"/>
      <c r="Q1045" s="27"/>
      <c r="R1045" s="80"/>
      <c r="S1045" s="27"/>
      <c r="T1045" s="27"/>
      <c r="U1045" s="27"/>
      <c r="V1045" s="27"/>
      <c r="W1045" s="27"/>
      <c r="X1045" s="27"/>
      <c r="Y1045" s="27"/>
      <c r="Z1045" s="27"/>
      <c r="AA1045" s="27"/>
      <c r="AB1045" s="27"/>
      <c r="AC1045" s="27"/>
      <c r="AD1045" s="27"/>
      <c r="AE1045" s="27"/>
      <c r="AF1045" s="27"/>
      <c r="AG1045" s="27"/>
      <c r="AH1045" s="27"/>
      <c r="AI1045" s="27"/>
      <c r="AJ1045" s="27"/>
      <c r="AK1045" s="27"/>
      <c r="AL1045" s="27"/>
    </row>
    <row r="1046" spans="1:38">
      <c r="A1046" s="27"/>
      <c r="B1046" s="27"/>
      <c r="C1046" s="27"/>
      <c r="D1046" s="27"/>
      <c r="E1046" s="27"/>
      <c r="F1046" s="27"/>
      <c r="G1046" s="27"/>
      <c r="H1046" s="27"/>
      <c r="I1046" s="27"/>
      <c r="J1046" s="27"/>
      <c r="K1046" s="27"/>
      <c r="L1046" s="27"/>
      <c r="M1046" s="27"/>
      <c r="N1046" s="27"/>
      <c r="O1046" s="27"/>
      <c r="P1046" s="27"/>
      <c r="Q1046" s="27"/>
      <c r="R1046" s="80"/>
      <c r="S1046" s="27"/>
      <c r="T1046" s="27"/>
      <c r="U1046" s="27"/>
      <c r="V1046" s="27"/>
      <c r="W1046" s="27"/>
      <c r="X1046" s="27"/>
      <c r="Y1046" s="27"/>
      <c r="Z1046" s="27"/>
      <c r="AA1046" s="27"/>
      <c r="AB1046" s="27"/>
      <c r="AC1046" s="27"/>
      <c r="AD1046" s="27"/>
      <c r="AE1046" s="27"/>
      <c r="AF1046" s="27"/>
      <c r="AG1046" s="27"/>
      <c r="AH1046" s="27"/>
      <c r="AI1046" s="27"/>
      <c r="AJ1046" s="27"/>
      <c r="AK1046" s="27"/>
      <c r="AL1046" s="27"/>
    </row>
    <row r="1047" spans="1:38">
      <c r="A1047" s="27"/>
      <c r="B1047" s="27"/>
      <c r="C1047" s="27"/>
      <c r="D1047" s="27"/>
      <c r="E1047" s="27"/>
      <c r="F1047" s="27"/>
      <c r="G1047" s="27"/>
      <c r="H1047" s="27"/>
      <c r="I1047" s="27"/>
      <c r="J1047" s="27"/>
      <c r="K1047" s="27"/>
      <c r="L1047" s="27"/>
      <c r="M1047" s="27"/>
      <c r="N1047" s="27"/>
      <c r="O1047" s="27"/>
      <c r="P1047" s="27"/>
      <c r="Q1047" s="27"/>
      <c r="R1047" s="80"/>
      <c r="S1047" s="27"/>
      <c r="T1047" s="27"/>
      <c r="U1047" s="27"/>
      <c r="V1047" s="27"/>
      <c r="W1047" s="27"/>
      <c r="X1047" s="27"/>
      <c r="Y1047" s="27"/>
      <c r="Z1047" s="27"/>
      <c r="AA1047" s="27"/>
      <c r="AB1047" s="27"/>
      <c r="AC1047" s="27"/>
      <c r="AD1047" s="27"/>
      <c r="AE1047" s="27"/>
      <c r="AF1047" s="27"/>
      <c r="AG1047" s="27"/>
      <c r="AH1047" s="27"/>
      <c r="AI1047" s="27"/>
      <c r="AJ1047" s="27"/>
      <c r="AK1047" s="27"/>
      <c r="AL1047" s="27"/>
    </row>
    <row r="1048" spans="1:38">
      <c r="A1048" s="27"/>
      <c r="B1048" s="27"/>
      <c r="C1048" s="27"/>
      <c r="D1048" s="27"/>
      <c r="E1048" s="27"/>
      <c r="F1048" s="27"/>
      <c r="G1048" s="27"/>
      <c r="H1048" s="27"/>
      <c r="I1048" s="27"/>
      <c r="J1048" s="27"/>
      <c r="K1048" s="27"/>
      <c r="L1048" s="27"/>
      <c r="M1048" s="27"/>
      <c r="N1048" s="27"/>
      <c r="O1048" s="27"/>
      <c r="P1048" s="27"/>
      <c r="Q1048" s="27"/>
      <c r="R1048" s="80"/>
      <c r="S1048" s="27"/>
      <c r="T1048" s="27"/>
      <c r="U1048" s="27"/>
      <c r="V1048" s="27"/>
      <c r="W1048" s="27"/>
      <c r="X1048" s="27"/>
      <c r="Y1048" s="27"/>
      <c r="Z1048" s="27"/>
      <c r="AA1048" s="27"/>
      <c r="AB1048" s="27"/>
      <c r="AC1048" s="27"/>
      <c r="AD1048" s="27"/>
      <c r="AE1048" s="27"/>
      <c r="AF1048" s="27"/>
      <c r="AG1048" s="27"/>
      <c r="AH1048" s="27"/>
      <c r="AI1048" s="27"/>
      <c r="AJ1048" s="27"/>
      <c r="AK1048" s="27"/>
      <c r="AL1048" s="27"/>
    </row>
    <row r="1049" spans="1:38">
      <c r="A1049" s="27"/>
      <c r="B1049" s="27"/>
      <c r="C1049" s="27"/>
      <c r="D1049" s="27"/>
      <c r="E1049" s="27"/>
      <c r="F1049" s="27"/>
      <c r="G1049" s="27"/>
      <c r="H1049" s="27"/>
      <c r="I1049" s="27"/>
      <c r="J1049" s="27"/>
      <c r="K1049" s="27"/>
      <c r="L1049" s="27"/>
      <c r="M1049" s="27"/>
      <c r="N1049" s="27"/>
      <c r="O1049" s="27"/>
      <c r="P1049" s="27"/>
      <c r="Q1049" s="27"/>
      <c r="R1049" s="80"/>
      <c r="S1049" s="27"/>
      <c r="T1049" s="27"/>
      <c r="U1049" s="27"/>
      <c r="V1049" s="27"/>
      <c r="W1049" s="27"/>
      <c r="X1049" s="27"/>
      <c r="Y1049" s="27"/>
      <c r="Z1049" s="27"/>
      <c r="AA1049" s="27"/>
      <c r="AB1049" s="27"/>
      <c r="AC1049" s="27"/>
      <c r="AD1049" s="27"/>
      <c r="AE1049" s="27"/>
      <c r="AF1049" s="27"/>
      <c r="AG1049" s="27"/>
      <c r="AH1049" s="27"/>
      <c r="AI1049" s="27"/>
      <c r="AJ1049" s="27"/>
      <c r="AK1049" s="27"/>
      <c r="AL1049" s="27"/>
    </row>
    <row r="1050" spans="1:38">
      <c r="A1050" s="27"/>
      <c r="B1050" s="27"/>
      <c r="C1050" s="27"/>
      <c r="D1050" s="27"/>
      <c r="E1050" s="27"/>
      <c r="F1050" s="27"/>
      <c r="G1050" s="27"/>
      <c r="H1050" s="27"/>
      <c r="I1050" s="27"/>
      <c r="J1050" s="27"/>
      <c r="K1050" s="27"/>
      <c r="L1050" s="27"/>
      <c r="M1050" s="27"/>
      <c r="N1050" s="27"/>
      <c r="O1050" s="27"/>
      <c r="P1050" s="27"/>
      <c r="Q1050" s="27"/>
      <c r="R1050" s="80"/>
      <c r="S1050" s="27"/>
      <c r="T1050" s="27"/>
      <c r="U1050" s="27"/>
      <c r="V1050" s="27"/>
      <c r="W1050" s="27"/>
      <c r="X1050" s="27"/>
      <c r="Y1050" s="27"/>
      <c r="Z1050" s="27"/>
      <c r="AA1050" s="27"/>
      <c r="AB1050" s="27"/>
      <c r="AC1050" s="27"/>
      <c r="AD1050" s="27"/>
      <c r="AE1050" s="27"/>
      <c r="AF1050" s="27"/>
      <c r="AG1050" s="27"/>
      <c r="AH1050" s="27"/>
      <c r="AI1050" s="27"/>
      <c r="AJ1050" s="27"/>
      <c r="AK1050" s="27"/>
      <c r="AL1050" s="27"/>
    </row>
    <row r="1051" spans="1:38">
      <c r="A1051" s="27"/>
      <c r="B1051" s="27"/>
      <c r="C1051" s="27"/>
      <c r="D1051" s="27"/>
      <c r="E1051" s="27"/>
      <c r="F1051" s="27"/>
      <c r="G1051" s="27"/>
      <c r="H1051" s="27"/>
      <c r="I1051" s="27"/>
      <c r="J1051" s="27"/>
      <c r="K1051" s="27"/>
      <c r="L1051" s="27"/>
      <c r="M1051" s="27"/>
      <c r="N1051" s="27"/>
      <c r="O1051" s="27"/>
      <c r="P1051" s="27"/>
      <c r="Q1051" s="27"/>
      <c r="R1051" s="80"/>
      <c r="S1051" s="27"/>
      <c r="T1051" s="27"/>
      <c r="U1051" s="27"/>
      <c r="V1051" s="27"/>
      <c r="W1051" s="27"/>
      <c r="X1051" s="27"/>
      <c r="Y1051" s="27"/>
      <c r="Z1051" s="27"/>
      <c r="AA1051" s="27"/>
      <c r="AB1051" s="27"/>
      <c r="AC1051" s="27"/>
      <c r="AD1051" s="27"/>
      <c r="AE1051" s="27"/>
      <c r="AF1051" s="27"/>
      <c r="AG1051" s="27"/>
      <c r="AH1051" s="27"/>
      <c r="AI1051" s="27"/>
      <c r="AJ1051" s="27"/>
      <c r="AK1051" s="27"/>
      <c r="AL1051" s="27"/>
    </row>
    <row r="1052" spans="1:38">
      <c r="A1052" s="27"/>
      <c r="B1052" s="27"/>
      <c r="C1052" s="27"/>
      <c r="D1052" s="27"/>
      <c r="E1052" s="27"/>
      <c r="F1052" s="27"/>
      <c r="G1052" s="27"/>
      <c r="H1052" s="27"/>
      <c r="I1052" s="27"/>
      <c r="J1052" s="27"/>
      <c r="K1052" s="27"/>
      <c r="L1052" s="27"/>
      <c r="M1052" s="27"/>
      <c r="N1052" s="27"/>
      <c r="O1052" s="27"/>
      <c r="P1052" s="27"/>
      <c r="Q1052" s="27"/>
      <c r="R1052" s="80"/>
      <c r="S1052" s="27"/>
      <c r="T1052" s="27"/>
      <c r="U1052" s="27"/>
      <c r="V1052" s="27"/>
      <c r="W1052" s="27"/>
      <c r="X1052" s="27"/>
      <c r="Y1052" s="27"/>
      <c r="Z1052" s="27"/>
      <c r="AA1052" s="27"/>
      <c r="AB1052" s="27"/>
      <c r="AC1052" s="27"/>
      <c r="AD1052" s="27"/>
      <c r="AE1052" s="27"/>
      <c r="AF1052" s="27"/>
      <c r="AG1052" s="27"/>
      <c r="AH1052" s="27"/>
      <c r="AI1052" s="27"/>
      <c r="AJ1052" s="27"/>
      <c r="AK1052" s="27"/>
      <c r="AL1052" s="27"/>
    </row>
    <row r="1053" spans="1:38">
      <c r="A1053" s="27"/>
      <c r="B1053" s="27"/>
      <c r="C1053" s="27"/>
      <c r="D1053" s="27"/>
      <c r="E1053" s="27"/>
      <c r="F1053" s="27"/>
      <c r="G1053" s="27"/>
      <c r="H1053" s="27"/>
      <c r="I1053" s="27"/>
      <c r="J1053" s="27"/>
      <c r="K1053" s="27"/>
      <c r="L1053" s="27"/>
      <c r="M1053" s="27"/>
      <c r="N1053" s="27"/>
      <c r="O1053" s="27"/>
      <c r="P1053" s="27"/>
      <c r="Q1053" s="27"/>
      <c r="R1053" s="80"/>
      <c r="S1053" s="27"/>
      <c r="T1053" s="27"/>
      <c r="U1053" s="27"/>
      <c r="V1053" s="27"/>
      <c r="W1053" s="27"/>
      <c r="X1053" s="27"/>
      <c r="Y1053" s="27"/>
      <c r="Z1053" s="27"/>
      <c r="AA1053" s="27"/>
      <c r="AB1053" s="27"/>
      <c r="AC1053" s="27"/>
      <c r="AD1053" s="27"/>
      <c r="AE1053" s="27"/>
      <c r="AF1053" s="27"/>
      <c r="AG1053" s="27"/>
      <c r="AH1053" s="27"/>
      <c r="AI1053" s="27"/>
      <c r="AJ1053" s="27"/>
      <c r="AK1053" s="27"/>
      <c r="AL1053" s="27"/>
    </row>
    <row r="1054" spans="1:38">
      <c r="A1054" s="27"/>
      <c r="B1054" s="27"/>
      <c r="C1054" s="27"/>
      <c r="D1054" s="27"/>
      <c r="E1054" s="27"/>
      <c r="F1054" s="27"/>
      <c r="G1054" s="27"/>
      <c r="H1054" s="27"/>
      <c r="I1054" s="27"/>
      <c r="J1054" s="27"/>
      <c r="K1054" s="27"/>
      <c r="L1054" s="27"/>
      <c r="M1054" s="27"/>
      <c r="N1054" s="27"/>
      <c r="O1054" s="27"/>
      <c r="P1054" s="27"/>
      <c r="Q1054" s="27"/>
      <c r="R1054" s="80"/>
      <c r="S1054" s="27"/>
      <c r="T1054" s="27"/>
      <c r="U1054" s="27"/>
      <c r="V1054" s="27"/>
      <c r="W1054" s="27"/>
      <c r="X1054" s="27"/>
      <c r="Y1054" s="27"/>
      <c r="Z1054" s="27"/>
      <c r="AA1054" s="27"/>
      <c r="AB1054" s="27"/>
      <c r="AC1054" s="27"/>
      <c r="AD1054" s="27"/>
      <c r="AE1054" s="27"/>
      <c r="AF1054" s="27"/>
      <c r="AG1054" s="27"/>
      <c r="AH1054" s="27"/>
      <c r="AI1054" s="27"/>
      <c r="AJ1054" s="27"/>
      <c r="AK1054" s="27"/>
      <c r="AL1054" s="27"/>
    </row>
    <row r="1055" spans="1:38">
      <c r="A1055" s="27"/>
      <c r="B1055" s="27"/>
      <c r="C1055" s="27"/>
      <c r="D1055" s="27"/>
      <c r="E1055" s="27"/>
      <c r="F1055" s="27"/>
      <c r="G1055" s="27"/>
      <c r="H1055" s="27"/>
      <c r="I1055" s="27"/>
      <c r="J1055" s="27"/>
      <c r="K1055" s="27"/>
      <c r="L1055" s="27"/>
      <c r="M1055" s="27"/>
      <c r="N1055" s="27"/>
      <c r="O1055" s="27"/>
      <c r="P1055" s="27"/>
      <c r="Q1055" s="27"/>
      <c r="R1055" s="80"/>
      <c r="S1055" s="27"/>
      <c r="T1055" s="27"/>
      <c r="U1055" s="27"/>
      <c r="V1055" s="27"/>
      <c r="W1055" s="27"/>
      <c r="X1055" s="27"/>
      <c r="Y1055" s="27"/>
      <c r="Z1055" s="27"/>
      <c r="AA1055" s="27"/>
      <c r="AB1055" s="27"/>
      <c r="AC1055" s="27"/>
      <c r="AD1055" s="27"/>
      <c r="AE1055" s="27"/>
      <c r="AF1055" s="27"/>
      <c r="AG1055" s="27"/>
      <c r="AH1055" s="27"/>
      <c r="AI1055" s="27"/>
      <c r="AJ1055" s="27"/>
      <c r="AK1055" s="27"/>
      <c r="AL1055" s="27"/>
    </row>
    <row r="1056" spans="1:38">
      <c r="A1056" s="27"/>
      <c r="B1056" s="27"/>
      <c r="C1056" s="27"/>
      <c r="D1056" s="27"/>
      <c r="E1056" s="27"/>
      <c r="F1056" s="27"/>
      <c r="G1056" s="27"/>
      <c r="H1056" s="27"/>
      <c r="I1056" s="27"/>
      <c r="J1056" s="27"/>
      <c r="K1056" s="27"/>
      <c r="L1056" s="27"/>
      <c r="M1056" s="27"/>
      <c r="N1056" s="27"/>
      <c r="O1056" s="27"/>
      <c r="P1056" s="27"/>
      <c r="Q1056" s="27"/>
      <c r="R1056" s="80"/>
      <c r="S1056" s="27"/>
      <c r="T1056" s="27"/>
      <c r="U1056" s="27"/>
      <c r="V1056" s="27"/>
      <c r="W1056" s="27"/>
      <c r="X1056" s="27"/>
      <c r="Y1056" s="27"/>
      <c r="Z1056" s="27"/>
      <c r="AA1056" s="27"/>
      <c r="AB1056" s="27"/>
      <c r="AC1056" s="27"/>
      <c r="AD1056" s="27"/>
      <c r="AE1056" s="27"/>
      <c r="AF1056" s="27"/>
      <c r="AG1056" s="27"/>
      <c r="AH1056" s="27"/>
      <c r="AI1056" s="27"/>
      <c r="AJ1056" s="27"/>
      <c r="AK1056" s="27"/>
      <c r="AL1056" s="27"/>
    </row>
    <row r="1057" spans="1:38">
      <c r="A1057" s="27"/>
      <c r="B1057" s="27"/>
      <c r="C1057" s="27"/>
      <c r="D1057" s="27"/>
      <c r="E1057" s="27"/>
      <c r="F1057" s="27"/>
      <c r="G1057" s="27"/>
      <c r="H1057" s="27"/>
      <c r="I1057" s="27"/>
      <c r="J1057" s="27"/>
      <c r="K1057" s="27"/>
      <c r="L1057" s="27"/>
      <c r="M1057" s="27"/>
      <c r="N1057" s="27"/>
      <c r="O1057" s="27"/>
      <c r="P1057" s="27"/>
      <c r="Q1057" s="27"/>
      <c r="R1057" s="80"/>
      <c r="S1057" s="27"/>
      <c r="T1057" s="27"/>
      <c r="U1057" s="27"/>
      <c r="V1057" s="27"/>
      <c r="W1057" s="27"/>
      <c r="X1057" s="27"/>
      <c r="Y1057" s="27"/>
      <c r="Z1057" s="27"/>
      <c r="AA1057" s="27"/>
      <c r="AB1057" s="27"/>
      <c r="AC1057" s="27"/>
      <c r="AD1057" s="27"/>
      <c r="AE1057" s="27"/>
      <c r="AF1057" s="27"/>
      <c r="AG1057" s="27"/>
      <c r="AH1057" s="27"/>
      <c r="AI1057" s="27"/>
      <c r="AJ1057" s="27"/>
      <c r="AK1057" s="27"/>
      <c r="AL1057" s="27"/>
    </row>
    <row r="1058" spans="1:38">
      <c r="A1058" s="27"/>
      <c r="B1058" s="27"/>
      <c r="C1058" s="27"/>
      <c r="D1058" s="27"/>
      <c r="E1058" s="27"/>
      <c r="F1058" s="27"/>
      <c r="G1058" s="27"/>
      <c r="H1058" s="27"/>
      <c r="I1058" s="27"/>
      <c r="J1058" s="27"/>
      <c r="K1058" s="27"/>
      <c r="L1058" s="27"/>
      <c r="M1058" s="27"/>
      <c r="N1058" s="27"/>
      <c r="O1058" s="27"/>
      <c r="P1058" s="27"/>
      <c r="Q1058" s="27"/>
      <c r="R1058" s="80"/>
      <c r="S1058" s="27"/>
      <c r="T1058" s="27"/>
      <c r="U1058" s="27"/>
      <c r="V1058" s="27"/>
      <c r="W1058" s="27"/>
      <c r="X1058" s="27"/>
      <c r="Y1058" s="27"/>
      <c r="Z1058" s="27"/>
      <c r="AA1058" s="27"/>
      <c r="AB1058" s="27"/>
      <c r="AC1058" s="27"/>
      <c r="AD1058" s="27"/>
      <c r="AE1058" s="27"/>
      <c r="AF1058" s="27"/>
      <c r="AG1058" s="27"/>
      <c r="AH1058" s="27"/>
      <c r="AI1058" s="27"/>
      <c r="AJ1058" s="27"/>
      <c r="AK1058" s="27"/>
      <c r="AL1058" s="27"/>
    </row>
    <row r="1059" spans="1:38">
      <c r="A1059" s="27"/>
      <c r="B1059" s="27"/>
      <c r="C1059" s="27"/>
      <c r="D1059" s="27"/>
      <c r="E1059" s="27"/>
      <c r="F1059" s="27"/>
      <c r="G1059" s="27"/>
      <c r="H1059" s="27"/>
      <c r="I1059" s="27"/>
      <c r="J1059" s="27"/>
      <c r="K1059" s="27"/>
      <c r="L1059" s="27"/>
      <c r="M1059" s="27"/>
      <c r="N1059" s="27"/>
      <c r="O1059" s="27"/>
      <c r="P1059" s="27"/>
      <c r="Q1059" s="27"/>
      <c r="R1059" s="80"/>
      <c r="S1059" s="27"/>
      <c r="T1059" s="27"/>
      <c r="U1059" s="27"/>
      <c r="V1059" s="27"/>
      <c r="W1059" s="27"/>
      <c r="X1059" s="27"/>
      <c r="Y1059" s="27"/>
      <c r="Z1059" s="27"/>
      <c r="AA1059" s="27"/>
      <c r="AB1059" s="27"/>
      <c r="AC1059" s="27"/>
      <c r="AD1059" s="27"/>
      <c r="AE1059" s="27"/>
      <c r="AF1059" s="27"/>
      <c r="AG1059" s="27"/>
      <c r="AH1059" s="27"/>
      <c r="AI1059" s="27"/>
      <c r="AJ1059" s="27"/>
      <c r="AK1059" s="27"/>
      <c r="AL1059" s="27"/>
    </row>
    <row r="1060" spans="1:38">
      <c r="A1060" s="27"/>
      <c r="B1060" s="27"/>
      <c r="C1060" s="27"/>
      <c r="D1060" s="27"/>
      <c r="E1060" s="27"/>
      <c r="F1060" s="27"/>
      <c r="G1060" s="27"/>
      <c r="H1060" s="27"/>
      <c r="I1060" s="27"/>
      <c r="J1060" s="27"/>
      <c r="K1060" s="27"/>
      <c r="L1060" s="27"/>
      <c r="M1060" s="27"/>
      <c r="N1060" s="27"/>
      <c r="O1060" s="27"/>
      <c r="P1060" s="27"/>
      <c r="Q1060" s="27"/>
      <c r="R1060" s="80"/>
      <c r="S1060" s="27"/>
      <c r="T1060" s="27"/>
      <c r="U1060" s="27"/>
      <c r="V1060" s="27"/>
      <c r="W1060" s="27"/>
      <c r="X1060" s="27"/>
      <c r="Y1060" s="27"/>
      <c r="Z1060" s="27"/>
      <c r="AA1060" s="27"/>
      <c r="AB1060" s="27"/>
      <c r="AC1060" s="27"/>
      <c r="AD1060" s="27"/>
      <c r="AE1060" s="27"/>
      <c r="AF1060" s="27"/>
      <c r="AG1060" s="27"/>
      <c r="AH1060" s="27"/>
      <c r="AI1060" s="27"/>
      <c r="AJ1060" s="27"/>
      <c r="AK1060" s="27"/>
      <c r="AL1060" s="27"/>
    </row>
    <row r="1061" spans="1:38">
      <c r="A1061" s="27"/>
      <c r="B1061" s="27"/>
      <c r="C1061" s="27"/>
      <c r="D1061" s="27"/>
      <c r="E1061" s="27"/>
      <c r="F1061" s="27"/>
      <c r="G1061" s="27"/>
      <c r="H1061" s="27"/>
      <c r="I1061" s="27"/>
      <c r="J1061" s="27"/>
      <c r="K1061" s="27"/>
      <c r="L1061" s="27"/>
      <c r="M1061" s="27"/>
      <c r="N1061" s="27"/>
      <c r="O1061" s="27"/>
      <c r="P1061" s="27"/>
      <c r="Q1061" s="27"/>
      <c r="R1061" s="80"/>
      <c r="S1061" s="27"/>
      <c r="T1061" s="27"/>
      <c r="U1061" s="27"/>
      <c r="V1061" s="27"/>
      <c r="W1061" s="27"/>
      <c r="X1061" s="27"/>
      <c r="Y1061" s="27"/>
      <c r="Z1061" s="27"/>
      <c r="AA1061" s="27"/>
      <c r="AB1061" s="27"/>
      <c r="AC1061" s="27"/>
      <c r="AD1061" s="27"/>
      <c r="AE1061" s="27"/>
      <c r="AF1061" s="27"/>
      <c r="AG1061" s="27"/>
      <c r="AH1061" s="27"/>
      <c r="AI1061" s="27"/>
      <c r="AJ1061" s="27"/>
      <c r="AK1061" s="27"/>
      <c r="AL1061" s="27"/>
    </row>
    <row r="1062" spans="1:38">
      <c r="A1062" s="27"/>
      <c r="B1062" s="27"/>
      <c r="C1062" s="27"/>
      <c r="D1062" s="27"/>
      <c r="E1062" s="27"/>
      <c r="F1062" s="27"/>
      <c r="G1062" s="27"/>
      <c r="H1062" s="27"/>
      <c r="I1062" s="27"/>
      <c r="J1062" s="27"/>
      <c r="K1062" s="27"/>
      <c r="L1062" s="27"/>
      <c r="M1062" s="27"/>
      <c r="N1062" s="27"/>
      <c r="O1062" s="27"/>
      <c r="P1062" s="27"/>
      <c r="Q1062" s="27"/>
      <c r="R1062" s="80"/>
      <c r="S1062" s="27"/>
      <c r="T1062" s="27"/>
      <c r="U1062" s="27"/>
      <c r="V1062" s="27"/>
      <c r="W1062" s="27"/>
      <c r="X1062" s="27"/>
      <c r="Y1062" s="27"/>
      <c r="Z1062" s="27"/>
      <c r="AA1062" s="27"/>
      <c r="AB1062" s="27"/>
      <c r="AC1062" s="27"/>
      <c r="AD1062" s="27"/>
      <c r="AE1062" s="27"/>
      <c r="AF1062" s="27"/>
      <c r="AG1062" s="27"/>
      <c r="AH1062" s="27"/>
      <c r="AI1062" s="27"/>
      <c r="AJ1062" s="27"/>
      <c r="AK1062" s="27"/>
      <c r="AL1062" s="27"/>
    </row>
    <row r="1063" spans="1:38">
      <c r="A1063" s="27"/>
      <c r="B1063" s="27"/>
      <c r="C1063" s="27"/>
      <c r="D1063" s="27"/>
      <c r="E1063" s="27"/>
      <c r="F1063" s="27"/>
      <c r="G1063" s="27"/>
      <c r="H1063" s="27"/>
      <c r="I1063" s="27"/>
      <c r="J1063" s="27"/>
      <c r="K1063" s="27"/>
      <c r="L1063" s="27"/>
      <c r="M1063" s="27"/>
      <c r="N1063" s="27"/>
      <c r="O1063" s="27"/>
      <c r="P1063" s="27"/>
      <c r="Q1063" s="27"/>
      <c r="R1063" s="80"/>
      <c r="S1063" s="27"/>
      <c r="T1063" s="27"/>
      <c r="U1063" s="27"/>
      <c r="V1063" s="27"/>
      <c r="W1063" s="27"/>
      <c r="X1063" s="27"/>
      <c r="Y1063" s="27"/>
      <c r="Z1063" s="27"/>
      <c r="AA1063" s="27"/>
      <c r="AB1063" s="27"/>
      <c r="AC1063" s="27"/>
      <c r="AD1063" s="27"/>
      <c r="AE1063" s="27"/>
      <c r="AF1063" s="27"/>
      <c r="AG1063" s="27"/>
      <c r="AH1063" s="27"/>
      <c r="AI1063" s="27"/>
      <c r="AJ1063" s="27"/>
      <c r="AK1063" s="27"/>
      <c r="AL1063" s="27"/>
    </row>
    <row r="1064" spans="1:38">
      <c r="A1064" s="27"/>
      <c r="B1064" s="27"/>
      <c r="C1064" s="27"/>
      <c r="D1064" s="27"/>
      <c r="E1064" s="27"/>
      <c r="F1064" s="27"/>
      <c r="G1064" s="27"/>
      <c r="H1064" s="27"/>
      <c r="I1064" s="27"/>
      <c r="J1064" s="27"/>
      <c r="K1064" s="27"/>
      <c r="L1064" s="27"/>
      <c r="M1064" s="27"/>
      <c r="N1064" s="27"/>
      <c r="O1064" s="27"/>
      <c r="P1064" s="27"/>
      <c r="Q1064" s="27"/>
      <c r="R1064" s="80"/>
      <c r="S1064" s="27"/>
      <c r="T1064" s="27"/>
      <c r="U1064" s="27"/>
      <c r="V1064" s="27"/>
      <c r="W1064" s="27"/>
      <c r="X1064" s="27"/>
      <c r="Y1064" s="27"/>
      <c r="Z1064" s="27"/>
      <c r="AA1064" s="27"/>
      <c r="AB1064" s="27"/>
      <c r="AC1064" s="27"/>
      <c r="AD1064" s="27"/>
      <c r="AE1064" s="27"/>
      <c r="AF1064" s="27"/>
      <c r="AG1064" s="27"/>
      <c r="AH1064" s="27"/>
      <c r="AI1064" s="27"/>
      <c r="AJ1064" s="27"/>
      <c r="AK1064" s="27"/>
      <c r="AL1064" s="27"/>
    </row>
    <row r="1065" spans="1:38">
      <c r="A1065" s="27"/>
      <c r="B1065" s="27"/>
      <c r="C1065" s="27"/>
      <c r="D1065" s="27"/>
      <c r="E1065" s="27"/>
      <c r="F1065" s="27"/>
      <c r="G1065" s="27"/>
      <c r="H1065" s="27"/>
      <c r="I1065" s="27"/>
      <c r="J1065" s="27"/>
      <c r="K1065" s="27"/>
      <c r="L1065" s="27"/>
      <c r="M1065" s="27"/>
      <c r="N1065" s="27"/>
      <c r="O1065" s="27"/>
      <c r="P1065" s="27"/>
      <c r="Q1065" s="27"/>
      <c r="R1065" s="80"/>
      <c r="S1065" s="27"/>
      <c r="T1065" s="27"/>
      <c r="U1065" s="27"/>
      <c r="V1065" s="27"/>
      <c r="W1065" s="27"/>
      <c r="X1065" s="27"/>
      <c r="Y1065" s="27"/>
      <c r="Z1065" s="27"/>
      <c r="AA1065" s="27"/>
      <c r="AB1065" s="27"/>
      <c r="AC1065" s="27"/>
      <c r="AD1065" s="27"/>
      <c r="AE1065" s="27"/>
      <c r="AF1065" s="27"/>
      <c r="AG1065" s="27"/>
      <c r="AH1065" s="27"/>
      <c r="AI1065" s="27"/>
      <c r="AJ1065" s="27"/>
      <c r="AK1065" s="27"/>
      <c r="AL1065" s="27"/>
    </row>
    <row r="1066" spans="1:38">
      <c r="A1066" s="27"/>
      <c r="B1066" s="27"/>
      <c r="C1066" s="27"/>
      <c r="D1066" s="27"/>
      <c r="E1066" s="27"/>
      <c r="F1066" s="27"/>
      <c r="G1066" s="27"/>
      <c r="H1066" s="27"/>
      <c r="I1066" s="27"/>
      <c r="J1066" s="27"/>
      <c r="K1066" s="27"/>
      <c r="L1066" s="27"/>
      <c r="M1066" s="27"/>
      <c r="N1066" s="27"/>
      <c r="O1066" s="27"/>
      <c r="P1066" s="27"/>
      <c r="Q1066" s="27"/>
      <c r="R1066" s="80"/>
      <c r="S1066" s="27"/>
      <c r="T1066" s="27"/>
      <c r="U1066" s="27"/>
      <c r="V1066" s="27"/>
      <c r="W1066" s="27"/>
      <c r="X1066" s="27"/>
      <c r="Y1066" s="27"/>
      <c r="Z1066" s="27"/>
      <c r="AA1066" s="27"/>
      <c r="AB1066" s="27"/>
      <c r="AC1066" s="27"/>
      <c r="AD1066" s="27"/>
      <c r="AE1066" s="27"/>
      <c r="AF1066" s="27"/>
      <c r="AG1066" s="27"/>
      <c r="AH1066" s="27"/>
      <c r="AI1066" s="27"/>
      <c r="AJ1066" s="27"/>
      <c r="AK1066" s="27"/>
      <c r="AL1066" s="27"/>
    </row>
    <row r="1067" spans="1:38">
      <c r="A1067" s="27"/>
      <c r="B1067" s="27"/>
      <c r="C1067" s="27"/>
      <c r="D1067" s="27"/>
      <c r="E1067" s="27"/>
      <c r="F1067" s="27"/>
      <c r="G1067" s="27"/>
      <c r="H1067" s="27"/>
      <c r="I1067" s="27"/>
      <c r="J1067" s="27"/>
      <c r="K1067" s="27"/>
      <c r="L1067" s="27"/>
      <c r="M1067" s="27"/>
      <c r="N1067" s="27"/>
      <c r="O1067" s="27"/>
      <c r="P1067" s="27"/>
      <c r="Q1067" s="27"/>
      <c r="R1067" s="80"/>
      <c r="S1067" s="27"/>
      <c r="T1067" s="27"/>
      <c r="U1067" s="27"/>
      <c r="V1067" s="27"/>
      <c r="W1067" s="27"/>
      <c r="X1067" s="27"/>
      <c r="Y1067" s="27"/>
      <c r="Z1067" s="27"/>
      <c r="AA1067" s="27"/>
      <c r="AB1067" s="27"/>
      <c r="AC1067" s="27"/>
      <c r="AD1067" s="27"/>
      <c r="AE1067" s="27"/>
      <c r="AF1067" s="27"/>
      <c r="AG1067" s="27"/>
      <c r="AH1067" s="27"/>
      <c r="AI1067" s="27"/>
      <c r="AJ1067" s="27"/>
      <c r="AK1067" s="27"/>
      <c r="AL1067" s="27"/>
    </row>
    <row r="1068" spans="1:38">
      <c r="A1068" s="27"/>
      <c r="B1068" s="27"/>
      <c r="C1068" s="27"/>
      <c r="D1068" s="27"/>
      <c r="E1068" s="27"/>
      <c r="F1068" s="27"/>
      <c r="G1068" s="27"/>
      <c r="H1068" s="27"/>
      <c r="I1068" s="27"/>
      <c r="J1068" s="27"/>
      <c r="K1068" s="27"/>
      <c r="L1068" s="27"/>
      <c r="M1068" s="27"/>
      <c r="N1068" s="27"/>
      <c r="O1068" s="27"/>
      <c r="P1068" s="27"/>
      <c r="Q1068" s="27"/>
      <c r="R1068" s="80"/>
      <c r="S1068" s="27"/>
      <c r="T1068" s="27"/>
      <c r="U1068" s="27"/>
      <c r="V1068" s="27"/>
      <c r="W1068" s="27"/>
      <c r="X1068" s="27"/>
      <c r="Y1068" s="27"/>
      <c r="Z1068" s="27"/>
      <c r="AA1068" s="27"/>
      <c r="AB1068" s="27"/>
      <c r="AC1068" s="27"/>
      <c r="AD1068" s="27"/>
      <c r="AE1068" s="27"/>
      <c r="AF1068" s="27"/>
      <c r="AG1068" s="27"/>
      <c r="AH1068" s="27"/>
      <c r="AI1068" s="27"/>
      <c r="AJ1068" s="27"/>
      <c r="AK1068" s="27"/>
      <c r="AL1068" s="27"/>
    </row>
    <row r="1069" spans="1:38">
      <c r="A1069" s="27"/>
      <c r="B1069" s="27"/>
      <c r="C1069" s="27"/>
      <c r="D1069" s="27"/>
      <c r="E1069" s="27"/>
      <c r="F1069" s="27"/>
      <c r="G1069" s="27"/>
      <c r="H1069" s="27"/>
      <c r="I1069" s="27"/>
      <c r="J1069" s="27"/>
      <c r="K1069" s="27"/>
      <c r="L1069" s="27"/>
      <c r="M1069" s="27"/>
      <c r="N1069" s="27"/>
      <c r="O1069" s="27"/>
      <c r="P1069" s="27"/>
      <c r="Q1069" s="27"/>
      <c r="R1069" s="80"/>
      <c r="S1069" s="27"/>
      <c r="T1069" s="27"/>
      <c r="U1069" s="27"/>
      <c r="V1069" s="27"/>
      <c r="W1069" s="27"/>
      <c r="X1069" s="27"/>
      <c r="Y1069" s="27"/>
      <c r="Z1069" s="27"/>
      <c r="AA1069" s="27"/>
      <c r="AB1069" s="27"/>
      <c r="AC1069" s="27"/>
      <c r="AD1069" s="27"/>
      <c r="AE1069" s="27"/>
      <c r="AF1069" s="27"/>
      <c r="AG1069" s="27"/>
      <c r="AH1069" s="27"/>
      <c r="AI1069" s="27"/>
      <c r="AJ1069" s="27"/>
      <c r="AK1069" s="27"/>
      <c r="AL1069" s="27"/>
    </row>
    <row r="1070" spans="1:38">
      <c r="A1070" s="27"/>
      <c r="B1070" s="27"/>
      <c r="C1070" s="27"/>
      <c r="D1070" s="27"/>
      <c r="E1070" s="27"/>
      <c r="F1070" s="27"/>
      <c r="G1070" s="27"/>
      <c r="H1070" s="27"/>
      <c r="I1070" s="27"/>
      <c r="J1070" s="27"/>
      <c r="K1070" s="27"/>
      <c r="L1070" s="27"/>
      <c r="M1070" s="27"/>
      <c r="N1070" s="27"/>
      <c r="O1070" s="27"/>
      <c r="P1070" s="27"/>
      <c r="Q1070" s="27"/>
      <c r="R1070" s="80"/>
      <c r="S1070" s="27"/>
      <c r="T1070" s="27"/>
      <c r="U1070" s="27"/>
      <c r="V1070" s="27"/>
      <c r="W1070" s="27"/>
      <c r="X1070" s="27"/>
      <c r="Y1070" s="27"/>
      <c r="Z1070" s="27"/>
      <c r="AA1070" s="27"/>
      <c r="AB1070" s="27"/>
      <c r="AC1070" s="27"/>
      <c r="AD1070" s="27"/>
      <c r="AE1070" s="27"/>
      <c r="AF1070" s="27"/>
      <c r="AG1070" s="27"/>
      <c r="AH1070" s="27"/>
      <c r="AI1070" s="27"/>
      <c r="AJ1070" s="27"/>
      <c r="AK1070" s="27"/>
      <c r="AL1070" s="27"/>
    </row>
    <row r="1071" spans="1:38">
      <c r="A1071" s="27"/>
      <c r="B1071" s="27"/>
      <c r="C1071" s="27"/>
      <c r="D1071" s="27"/>
      <c r="E1071" s="27"/>
      <c r="F1071" s="27"/>
      <c r="G1071" s="27"/>
      <c r="H1071" s="27"/>
      <c r="I1071" s="27"/>
      <c r="J1071" s="27"/>
      <c r="K1071" s="27"/>
      <c r="L1071" s="27"/>
      <c r="M1071" s="27"/>
      <c r="N1071" s="27"/>
      <c r="O1071" s="27"/>
      <c r="P1071" s="27"/>
      <c r="Q1071" s="27"/>
      <c r="R1071" s="80"/>
      <c r="S1071" s="27"/>
      <c r="T1071" s="27"/>
      <c r="U1071" s="27"/>
      <c r="V1071" s="27"/>
      <c r="W1071" s="27"/>
      <c r="X1071" s="27"/>
      <c r="Y1071" s="27"/>
      <c r="Z1071" s="27"/>
      <c r="AA1071" s="27"/>
      <c r="AB1071" s="27"/>
      <c r="AC1071" s="27"/>
      <c r="AD1071" s="27"/>
      <c r="AE1071" s="27"/>
      <c r="AF1071" s="27"/>
      <c r="AG1071" s="27"/>
      <c r="AH1071" s="27"/>
      <c r="AI1071" s="27"/>
      <c r="AJ1071" s="27"/>
      <c r="AK1071" s="27"/>
      <c r="AL1071" s="27"/>
    </row>
    <row r="1072" spans="1:38">
      <c r="A1072" s="27"/>
      <c r="B1072" s="27"/>
      <c r="C1072" s="27"/>
      <c r="D1072" s="27"/>
      <c r="E1072" s="27"/>
      <c r="F1072" s="27"/>
      <c r="G1072" s="27"/>
      <c r="H1072" s="27"/>
      <c r="I1072" s="27"/>
      <c r="J1072" s="27"/>
      <c r="K1072" s="27"/>
      <c r="L1072" s="27"/>
      <c r="M1072" s="27"/>
      <c r="N1072" s="27"/>
      <c r="O1072" s="27"/>
      <c r="P1072" s="27"/>
      <c r="Q1072" s="27"/>
      <c r="R1072" s="80"/>
      <c r="S1072" s="27"/>
      <c r="T1072" s="27"/>
      <c r="U1072" s="27"/>
      <c r="V1072" s="27"/>
      <c r="W1072" s="27"/>
      <c r="X1072" s="27"/>
      <c r="Y1072" s="27"/>
      <c r="Z1072" s="27"/>
      <c r="AA1072" s="27"/>
      <c r="AB1072" s="27"/>
      <c r="AC1072" s="27"/>
      <c r="AD1072" s="27"/>
      <c r="AE1072" s="27"/>
      <c r="AF1072" s="27"/>
      <c r="AG1072" s="27"/>
      <c r="AH1072" s="27"/>
      <c r="AI1072" s="27"/>
      <c r="AJ1072" s="27"/>
      <c r="AK1072" s="27"/>
      <c r="AL1072" s="27"/>
    </row>
    <row r="1073" spans="1:38">
      <c r="A1073" s="27"/>
      <c r="B1073" s="27"/>
      <c r="C1073" s="27"/>
      <c r="D1073" s="27"/>
      <c r="E1073" s="27"/>
      <c r="F1073" s="27"/>
      <c r="G1073" s="27"/>
      <c r="H1073" s="27"/>
      <c r="I1073" s="27"/>
      <c r="J1073" s="27"/>
      <c r="K1073" s="27"/>
      <c r="L1073" s="27"/>
      <c r="M1073" s="27"/>
      <c r="N1073" s="27"/>
      <c r="O1073" s="27"/>
      <c r="P1073" s="27"/>
      <c r="Q1073" s="27"/>
      <c r="R1073" s="80"/>
      <c r="S1073" s="27"/>
      <c r="T1073" s="27"/>
      <c r="U1073" s="27"/>
      <c r="V1073" s="27"/>
      <c r="W1073" s="27"/>
      <c r="X1073" s="27"/>
      <c r="Y1073" s="27"/>
      <c r="Z1073" s="27"/>
      <c r="AA1073" s="27"/>
      <c r="AB1073" s="27"/>
      <c r="AC1073" s="27"/>
      <c r="AD1073" s="27"/>
      <c r="AE1073" s="27"/>
      <c r="AF1073" s="27"/>
      <c r="AG1073" s="27"/>
      <c r="AH1073" s="27"/>
      <c r="AI1073" s="27"/>
      <c r="AJ1073" s="27"/>
      <c r="AK1073" s="27"/>
      <c r="AL1073" s="27"/>
    </row>
    <row r="1074" spans="1:38">
      <c r="A1074" s="27"/>
      <c r="B1074" s="27"/>
      <c r="C1074" s="27"/>
      <c r="D1074" s="27"/>
      <c r="E1074" s="27"/>
      <c r="F1074" s="27"/>
      <c r="G1074" s="27"/>
      <c r="H1074" s="27"/>
      <c r="I1074" s="27"/>
      <c r="J1074" s="27"/>
      <c r="K1074" s="27"/>
      <c r="L1074" s="27"/>
      <c r="M1074" s="27"/>
      <c r="N1074" s="27"/>
      <c r="O1074" s="27"/>
      <c r="P1074" s="27"/>
      <c r="Q1074" s="27"/>
      <c r="R1074" s="80"/>
      <c r="S1074" s="27"/>
      <c r="T1074" s="27"/>
      <c r="U1074" s="27"/>
      <c r="V1074" s="27"/>
      <c r="W1074" s="27"/>
      <c r="X1074" s="27"/>
      <c r="Y1074" s="27"/>
      <c r="Z1074" s="27"/>
      <c r="AA1074" s="27"/>
      <c r="AB1074" s="27"/>
      <c r="AC1074" s="27"/>
      <c r="AD1074" s="27"/>
      <c r="AE1074" s="27"/>
      <c r="AF1074" s="27"/>
      <c r="AG1074" s="27"/>
      <c r="AH1074" s="27"/>
      <c r="AI1074" s="27"/>
      <c r="AJ1074" s="27"/>
      <c r="AK1074" s="27"/>
      <c r="AL1074" s="27"/>
    </row>
    <row r="1075" spans="1:38">
      <c r="A1075" s="27"/>
      <c r="B1075" s="27"/>
      <c r="C1075" s="27"/>
      <c r="D1075" s="27"/>
      <c r="E1075" s="27"/>
      <c r="F1075" s="27"/>
      <c r="G1075" s="27"/>
      <c r="H1075" s="27"/>
      <c r="I1075" s="27"/>
      <c r="J1075" s="27"/>
      <c r="K1075" s="27"/>
      <c r="L1075" s="27"/>
      <c r="M1075" s="27"/>
      <c r="N1075" s="27"/>
      <c r="O1075" s="27"/>
      <c r="P1075" s="27"/>
      <c r="Q1075" s="27"/>
      <c r="R1075" s="80"/>
      <c r="S1075" s="27"/>
      <c r="T1075" s="27"/>
      <c r="U1075" s="27"/>
      <c r="V1075" s="27"/>
      <c r="W1075" s="27"/>
      <c r="X1075" s="27"/>
      <c r="Y1075" s="27"/>
      <c r="Z1075" s="27"/>
      <c r="AA1075" s="27"/>
      <c r="AB1075" s="27"/>
      <c r="AC1075" s="27"/>
      <c r="AD1075" s="27"/>
      <c r="AE1075" s="27"/>
      <c r="AF1075" s="27"/>
      <c r="AG1075" s="27"/>
      <c r="AH1075" s="27"/>
      <c r="AI1075" s="27"/>
      <c r="AJ1075" s="27"/>
      <c r="AK1075" s="27"/>
      <c r="AL1075" s="27"/>
    </row>
    <row r="1076" spans="1:38">
      <c r="A1076" s="27"/>
      <c r="B1076" s="27"/>
      <c r="C1076" s="27"/>
      <c r="D1076" s="27"/>
      <c r="E1076" s="27"/>
      <c r="F1076" s="27"/>
      <c r="G1076" s="27"/>
      <c r="H1076" s="27"/>
      <c r="I1076" s="27"/>
      <c r="J1076" s="27"/>
      <c r="K1076" s="27"/>
      <c r="L1076" s="27"/>
      <c r="M1076" s="27"/>
      <c r="N1076" s="27"/>
      <c r="O1076" s="27"/>
      <c r="P1076" s="27"/>
      <c r="Q1076" s="27"/>
      <c r="R1076" s="80"/>
      <c r="S1076" s="27"/>
      <c r="T1076" s="27"/>
      <c r="U1076" s="27"/>
      <c r="V1076" s="27"/>
      <c r="W1076" s="27"/>
      <c r="X1076" s="27"/>
      <c r="Y1076" s="27"/>
      <c r="Z1076" s="27"/>
      <c r="AA1076" s="27"/>
      <c r="AB1076" s="27"/>
      <c r="AC1076" s="27"/>
      <c r="AD1076" s="27"/>
      <c r="AE1076" s="27"/>
      <c r="AF1076" s="27"/>
      <c r="AG1076" s="27"/>
      <c r="AH1076" s="27"/>
      <c r="AI1076" s="27"/>
      <c r="AJ1076" s="27"/>
      <c r="AK1076" s="27"/>
      <c r="AL1076" s="27"/>
    </row>
    <row r="1077" spans="1:38">
      <c r="A1077" s="27"/>
      <c r="B1077" s="27"/>
      <c r="C1077" s="27"/>
      <c r="D1077" s="27"/>
      <c r="E1077" s="27"/>
      <c r="F1077" s="27"/>
      <c r="G1077" s="27"/>
      <c r="H1077" s="27"/>
      <c r="I1077" s="27"/>
      <c r="J1077" s="27"/>
      <c r="K1077" s="27"/>
      <c r="L1077" s="27"/>
      <c r="M1077" s="27"/>
      <c r="N1077" s="27"/>
      <c r="O1077" s="27"/>
      <c r="P1077" s="27"/>
      <c r="Q1077" s="27"/>
      <c r="R1077" s="80"/>
      <c r="S1077" s="27"/>
      <c r="T1077" s="27"/>
      <c r="U1077" s="27"/>
      <c r="V1077" s="27"/>
      <c r="W1077" s="27"/>
      <c r="X1077" s="27"/>
      <c r="Y1077" s="27"/>
      <c r="Z1077" s="27"/>
      <c r="AA1077" s="27"/>
      <c r="AB1077" s="27"/>
      <c r="AC1077" s="27"/>
      <c r="AD1077" s="27"/>
      <c r="AE1077" s="27"/>
      <c r="AF1077" s="27"/>
      <c r="AG1077" s="27"/>
      <c r="AH1077" s="27"/>
      <c r="AI1077" s="27"/>
      <c r="AJ1077" s="27"/>
      <c r="AK1077" s="27"/>
      <c r="AL1077" s="27"/>
    </row>
    <row r="1078" spans="1:38">
      <c r="A1078" s="27"/>
      <c r="B1078" s="27"/>
      <c r="C1078" s="27"/>
      <c r="D1078" s="27"/>
      <c r="E1078" s="27"/>
      <c r="F1078" s="27"/>
      <c r="G1078" s="27"/>
      <c r="H1078" s="27"/>
      <c r="I1078" s="27"/>
      <c r="J1078" s="27"/>
      <c r="K1078" s="27"/>
      <c r="L1078" s="27"/>
      <c r="M1078" s="27"/>
      <c r="N1078" s="27"/>
      <c r="O1078" s="27"/>
      <c r="P1078" s="27"/>
      <c r="Q1078" s="27"/>
      <c r="R1078" s="80"/>
      <c r="S1078" s="27"/>
      <c r="T1078" s="27"/>
      <c r="U1078" s="27"/>
      <c r="V1078" s="27"/>
      <c r="W1078" s="27"/>
      <c r="X1078" s="27"/>
      <c r="Y1078" s="27"/>
      <c r="Z1078" s="27"/>
      <c r="AA1078" s="27"/>
      <c r="AB1078" s="27"/>
      <c r="AC1078" s="27"/>
      <c r="AD1078" s="27"/>
      <c r="AE1078" s="27"/>
      <c r="AF1078" s="27"/>
      <c r="AG1078" s="27"/>
      <c r="AH1078" s="27"/>
      <c r="AI1078" s="27"/>
      <c r="AJ1078" s="27"/>
      <c r="AK1078" s="27"/>
      <c r="AL1078" s="27"/>
    </row>
    <row r="1079" spans="1:38">
      <c r="A1079" s="27"/>
      <c r="B1079" s="27"/>
      <c r="C1079" s="27"/>
      <c r="D1079" s="27"/>
      <c r="E1079" s="27"/>
      <c r="F1079" s="27"/>
      <c r="G1079" s="27"/>
      <c r="H1079" s="27"/>
      <c r="I1079" s="27"/>
      <c r="J1079" s="27"/>
      <c r="K1079" s="27"/>
      <c r="L1079" s="27"/>
      <c r="M1079" s="27"/>
      <c r="N1079" s="27"/>
      <c r="O1079" s="27"/>
      <c r="P1079" s="27"/>
      <c r="Q1079" s="27"/>
      <c r="R1079" s="80"/>
      <c r="S1079" s="27"/>
      <c r="T1079" s="27"/>
      <c r="U1079" s="27"/>
      <c r="V1079" s="27"/>
      <c r="W1079" s="27"/>
      <c r="X1079" s="27"/>
      <c r="Y1079" s="27"/>
      <c r="Z1079" s="27"/>
      <c r="AA1079" s="27"/>
      <c r="AB1079" s="27"/>
      <c r="AC1079" s="27"/>
      <c r="AD1079" s="27"/>
      <c r="AE1079" s="27"/>
      <c r="AF1079" s="27"/>
      <c r="AG1079" s="27"/>
      <c r="AH1079" s="27"/>
      <c r="AI1079" s="27"/>
      <c r="AJ1079" s="27"/>
      <c r="AK1079" s="27"/>
      <c r="AL1079" s="27"/>
    </row>
    <row r="1080" spans="1:38">
      <c r="A1080" s="27"/>
      <c r="B1080" s="27"/>
      <c r="C1080" s="27"/>
      <c r="D1080" s="27"/>
      <c r="E1080" s="27"/>
      <c r="F1080" s="27"/>
      <c r="G1080" s="27"/>
      <c r="H1080" s="27"/>
      <c r="I1080" s="27"/>
      <c r="J1080" s="27"/>
      <c r="K1080" s="27"/>
      <c r="L1080" s="27"/>
      <c r="M1080" s="27"/>
      <c r="N1080" s="27"/>
      <c r="O1080" s="27"/>
      <c r="P1080" s="27"/>
      <c r="Q1080" s="27"/>
      <c r="R1080" s="80"/>
      <c r="S1080" s="27"/>
      <c r="T1080" s="27"/>
      <c r="U1080" s="27"/>
      <c r="V1080" s="27"/>
      <c r="W1080" s="27"/>
      <c r="X1080" s="27"/>
      <c r="Y1080" s="27"/>
      <c r="Z1080" s="27"/>
      <c r="AA1080" s="27"/>
      <c r="AB1080" s="27"/>
      <c r="AC1080" s="27"/>
      <c r="AD1080" s="27"/>
      <c r="AE1080" s="27"/>
      <c r="AF1080" s="27"/>
      <c r="AG1080" s="27"/>
      <c r="AH1080" s="27"/>
      <c r="AI1080" s="27"/>
      <c r="AJ1080" s="27"/>
      <c r="AK1080" s="27"/>
      <c r="AL1080" s="27"/>
    </row>
    <row r="1081" spans="1:38">
      <c r="A1081" s="27"/>
      <c r="B1081" s="27"/>
      <c r="C1081" s="27"/>
      <c r="D1081" s="27"/>
      <c r="E1081" s="27"/>
      <c r="F1081" s="27"/>
      <c r="G1081" s="27"/>
      <c r="H1081" s="27"/>
      <c r="I1081" s="27"/>
      <c r="J1081" s="27"/>
      <c r="K1081" s="27"/>
      <c r="L1081" s="27"/>
      <c r="M1081" s="27"/>
      <c r="N1081" s="27"/>
      <c r="O1081" s="27"/>
      <c r="P1081" s="27"/>
      <c r="Q1081" s="27"/>
      <c r="R1081" s="80"/>
      <c r="S1081" s="27"/>
      <c r="T1081" s="27"/>
      <c r="U1081" s="27"/>
      <c r="V1081" s="27"/>
      <c r="W1081" s="27"/>
      <c r="X1081" s="27"/>
      <c r="Y1081" s="27"/>
      <c r="Z1081" s="27"/>
      <c r="AA1081" s="27"/>
      <c r="AB1081" s="27"/>
      <c r="AC1081" s="27"/>
      <c r="AD1081" s="27"/>
      <c r="AE1081" s="27"/>
      <c r="AF1081" s="27"/>
      <c r="AG1081" s="27"/>
      <c r="AH1081" s="27"/>
      <c r="AI1081" s="27"/>
      <c r="AJ1081" s="27"/>
      <c r="AK1081" s="27"/>
      <c r="AL1081" s="27"/>
    </row>
    <row r="1082" spans="1:38">
      <c r="A1082" s="27"/>
      <c r="B1082" s="27"/>
      <c r="C1082" s="27"/>
      <c r="D1082" s="27"/>
      <c r="E1082" s="27"/>
      <c r="F1082" s="27"/>
      <c r="G1082" s="27"/>
      <c r="H1082" s="27"/>
      <c r="I1082" s="27"/>
      <c r="J1082" s="27"/>
      <c r="K1082" s="27"/>
      <c r="L1082" s="27"/>
      <c r="M1082" s="27"/>
      <c r="N1082" s="27"/>
      <c r="O1082" s="27"/>
      <c r="P1082" s="27"/>
      <c r="Q1082" s="27"/>
      <c r="R1082" s="80"/>
      <c r="S1082" s="27"/>
      <c r="T1082" s="27"/>
      <c r="U1082" s="27"/>
      <c r="V1082" s="27"/>
      <c r="W1082" s="27"/>
      <c r="X1082" s="27"/>
      <c r="Y1082" s="27"/>
      <c r="Z1082" s="27"/>
      <c r="AA1082" s="27"/>
      <c r="AB1082" s="27"/>
      <c r="AC1082" s="27"/>
      <c r="AD1082" s="27"/>
      <c r="AE1082" s="27"/>
      <c r="AF1082" s="27"/>
      <c r="AG1082" s="27"/>
      <c r="AH1082" s="27"/>
      <c r="AI1082" s="27"/>
      <c r="AJ1082" s="27"/>
      <c r="AK1082" s="27"/>
      <c r="AL1082" s="27"/>
    </row>
    <row r="1083" spans="1:38">
      <c r="A1083" s="27"/>
      <c r="B1083" s="27"/>
      <c r="C1083" s="27"/>
      <c r="D1083" s="27"/>
      <c r="E1083" s="27"/>
      <c r="F1083" s="27"/>
      <c r="G1083" s="27"/>
      <c r="H1083" s="27"/>
      <c r="I1083" s="27"/>
      <c r="J1083" s="27"/>
      <c r="K1083" s="27"/>
      <c r="L1083" s="27"/>
      <c r="M1083" s="27"/>
      <c r="N1083" s="27"/>
      <c r="O1083" s="27"/>
      <c r="P1083" s="27"/>
      <c r="Q1083" s="27"/>
      <c r="R1083" s="80"/>
      <c r="S1083" s="27"/>
      <c r="T1083" s="27"/>
      <c r="U1083" s="27"/>
      <c r="V1083" s="27"/>
      <c r="W1083" s="27"/>
      <c r="X1083" s="27"/>
      <c r="Y1083" s="27"/>
      <c r="Z1083" s="27"/>
      <c r="AA1083" s="27"/>
      <c r="AB1083" s="27"/>
      <c r="AC1083" s="27"/>
      <c r="AD1083" s="27"/>
      <c r="AE1083" s="27"/>
      <c r="AF1083" s="27"/>
      <c r="AG1083" s="27"/>
      <c r="AH1083" s="27"/>
      <c r="AI1083" s="27"/>
      <c r="AJ1083" s="27"/>
      <c r="AK1083" s="27"/>
      <c r="AL1083" s="27"/>
    </row>
    <row r="1084" spans="1:38">
      <c r="A1084" s="27"/>
      <c r="B1084" s="27"/>
      <c r="C1084" s="27"/>
      <c r="D1084" s="27"/>
      <c r="E1084" s="27"/>
      <c r="F1084" s="27"/>
      <c r="G1084" s="27"/>
      <c r="H1084" s="27"/>
      <c r="I1084" s="27"/>
      <c r="J1084" s="27"/>
      <c r="K1084" s="27"/>
      <c r="L1084" s="27"/>
      <c r="M1084" s="27"/>
      <c r="N1084" s="27"/>
      <c r="O1084" s="27"/>
      <c r="P1084" s="27"/>
      <c r="Q1084" s="27"/>
      <c r="R1084" s="80"/>
      <c r="S1084" s="27"/>
      <c r="T1084" s="27"/>
      <c r="U1084" s="27"/>
      <c r="V1084" s="27"/>
      <c r="W1084" s="27"/>
      <c r="X1084" s="27"/>
      <c r="Y1084" s="27"/>
      <c r="Z1084" s="27"/>
      <c r="AA1084" s="27"/>
      <c r="AB1084" s="27"/>
      <c r="AC1084" s="27"/>
      <c r="AD1084" s="27"/>
      <c r="AE1084" s="27"/>
      <c r="AF1084" s="27"/>
      <c r="AG1084" s="27"/>
      <c r="AH1084" s="27"/>
      <c r="AI1084" s="27"/>
      <c r="AJ1084" s="27"/>
      <c r="AK1084" s="27"/>
      <c r="AL1084" s="27"/>
    </row>
    <row r="1085" spans="1:38">
      <c r="A1085" s="27"/>
      <c r="B1085" s="27"/>
      <c r="C1085" s="27"/>
      <c r="D1085" s="27"/>
      <c r="E1085" s="27"/>
      <c r="F1085" s="27"/>
      <c r="G1085" s="27"/>
      <c r="H1085" s="27"/>
      <c r="I1085" s="27"/>
      <c r="J1085" s="27"/>
      <c r="K1085" s="27"/>
      <c r="L1085" s="27"/>
      <c r="M1085" s="27"/>
      <c r="N1085" s="27"/>
      <c r="O1085" s="27"/>
      <c r="P1085" s="27"/>
      <c r="Q1085" s="27"/>
      <c r="R1085" s="80"/>
      <c r="S1085" s="27"/>
      <c r="T1085" s="27"/>
      <c r="U1085" s="27"/>
      <c r="V1085" s="27"/>
      <c r="W1085" s="27"/>
      <c r="X1085" s="27"/>
      <c r="Y1085" s="27"/>
      <c r="Z1085" s="27"/>
      <c r="AA1085" s="27"/>
      <c r="AB1085" s="27"/>
      <c r="AC1085" s="27"/>
      <c r="AD1085" s="27"/>
      <c r="AE1085" s="27"/>
      <c r="AF1085" s="27"/>
      <c r="AG1085" s="27"/>
      <c r="AH1085" s="27"/>
      <c r="AI1085" s="27"/>
      <c r="AJ1085" s="27"/>
      <c r="AK1085" s="27"/>
      <c r="AL1085" s="27"/>
    </row>
    <row r="1086" spans="1:38">
      <c r="A1086" s="27"/>
      <c r="B1086" s="27"/>
      <c r="C1086" s="27"/>
      <c r="D1086" s="27"/>
      <c r="E1086" s="27"/>
      <c r="F1086" s="27"/>
      <c r="G1086" s="27"/>
      <c r="H1086" s="27"/>
      <c r="I1086" s="27"/>
      <c r="J1086" s="27"/>
      <c r="K1086" s="27"/>
      <c r="L1086" s="27"/>
      <c r="M1086" s="27"/>
      <c r="N1086" s="27"/>
      <c r="O1086" s="27"/>
      <c r="P1086" s="27"/>
      <c r="Q1086" s="27"/>
      <c r="R1086" s="80"/>
      <c r="S1086" s="27"/>
      <c r="T1086" s="27"/>
      <c r="U1086" s="27"/>
      <c r="V1086" s="27"/>
      <c r="W1086" s="27"/>
      <c r="X1086" s="27"/>
      <c r="Y1086" s="27"/>
      <c r="Z1086" s="27"/>
      <c r="AA1086" s="27"/>
      <c r="AB1086" s="27"/>
      <c r="AC1086" s="27"/>
      <c r="AD1086" s="27"/>
      <c r="AE1086" s="27"/>
      <c r="AF1086" s="27"/>
      <c r="AG1086" s="27"/>
      <c r="AH1086" s="27"/>
      <c r="AI1086" s="27"/>
      <c r="AJ1086" s="27"/>
      <c r="AK1086" s="27"/>
      <c r="AL1086" s="27"/>
    </row>
    <row r="1087" spans="1:38">
      <c r="A1087" s="27"/>
      <c r="B1087" s="27"/>
      <c r="C1087" s="27"/>
      <c r="D1087" s="27"/>
      <c r="E1087" s="27"/>
      <c r="F1087" s="27"/>
      <c r="G1087" s="27"/>
      <c r="H1087" s="27"/>
      <c r="I1087" s="27"/>
      <c r="J1087" s="27"/>
      <c r="K1087" s="27"/>
      <c r="L1087" s="27"/>
      <c r="M1087" s="27"/>
      <c r="N1087" s="27"/>
      <c r="O1087" s="27"/>
      <c r="P1087" s="27"/>
      <c r="Q1087" s="27"/>
      <c r="R1087" s="80"/>
      <c r="S1087" s="27"/>
      <c r="T1087" s="27"/>
      <c r="U1087" s="27"/>
      <c r="V1087" s="27"/>
      <c r="W1087" s="27"/>
      <c r="X1087" s="27"/>
      <c r="Y1087" s="27"/>
      <c r="Z1087" s="27"/>
      <c r="AA1087" s="27"/>
      <c r="AB1087" s="27"/>
      <c r="AC1087" s="27"/>
      <c r="AD1087" s="27"/>
      <c r="AE1087" s="27"/>
      <c r="AF1087" s="27"/>
      <c r="AG1087" s="27"/>
      <c r="AH1087" s="27"/>
      <c r="AI1087" s="27"/>
      <c r="AJ1087" s="27"/>
      <c r="AK1087" s="27"/>
      <c r="AL1087" s="27"/>
    </row>
    <row r="1088" spans="1:38">
      <c r="A1088" s="27"/>
      <c r="B1088" s="27"/>
      <c r="C1088" s="27"/>
      <c r="D1088" s="27"/>
      <c r="E1088" s="27"/>
      <c r="F1088" s="27"/>
      <c r="G1088" s="27"/>
      <c r="H1088" s="27"/>
      <c r="I1088" s="27"/>
      <c r="J1088" s="27"/>
      <c r="K1088" s="27"/>
      <c r="L1088" s="27"/>
      <c r="M1088" s="27"/>
      <c r="N1088" s="27"/>
      <c r="O1088" s="27"/>
      <c r="P1088" s="27"/>
      <c r="Q1088" s="27"/>
      <c r="R1088" s="80"/>
      <c r="S1088" s="27"/>
      <c r="T1088" s="27"/>
      <c r="U1088" s="27"/>
      <c r="V1088" s="27"/>
      <c r="W1088" s="27"/>
      <c r="X1088" s="27"/>
      <c r="Y1088" s="27"/>
      <c r="Z1088" s="27"/>
      <c r="AA1088" s="27"/>
      <c r="AB1088" s="27"/>
      <c r="AC1088" s="27"/>
      <c r="AD1088" s="27"/>
      <c r="AE1088" s="27"/>
      <c r="AF1088" s="27"/>
      <c r="AG1088" s="27"/>
      <c r="AH1088" s="27"/>
      <c r="AI1088" s="27"/>
      <c r="AJ1088" s="27"/>
      <c r="AK1088" s="27"/>
      <c r="AL1088" s="27"/>
    </row>
    <row r="1089" spans="1:38">
      <c r="A1089" s="27"/>
      <c r="B1089" s="27"/>
      <c r="C1089" s="27"/>
      <c r="D1089" s="27"/>
      <c r="E1089" s="27"/>
      <c r="F1089" s="27"/>
      <c r="G1089" s="27"/>
      <c r="H1089" s="27"/>
      <c r="I1089" s="27"/>
      <c r="J1089" s="27"/>
      <c r="K1089" s="27"/>
      <c r="L1089" s="27"/>
      <c r="M1089" s="27"/>
      <c r="N1089" s="27"/>
      <c r="O1089" s="27"/>
      <c r="P1089" s="27"/>
      <c r="Q1089" s="27"/>
      <c r="R1089" s="80"/>
      <c r="S1089" s="27"/>
      <c r="T1089" s="27"/>
      <c r="U1089" s="27"/>
      <c r="V1089" s="27"/>
      <c r="W1089" s="27"/>
      <c r="X1089" s="27"/>
      <c r="Y1089" s="27"/>
      <c r="Z1089" s="27"/>
      <c r="AA1089" s="27"/>
      <c r="AB1089" s="27"/>
      <c r="AC1089" s="27"/>
      <c r="AD1089" s="27"/>
      <c r="AE1089" s="27"/>
      <c r="AF1089" s="27"/>
      <c r="AG1089" s="27"/>
      <c r="AH1089" s="27"/>
      <c r="AI1089" s="27"/>
      <c r="AJ1089" s="27"/>
      <c r="AK1089" s="27"/>
      <c r="AL1089" s="27"/>
    </row>
    <row r="1090" spans="1:38">
      <c r="A1090" s="27"/>
      <c r="B1090" s="27"/>
      <c r="C1090" s="27"/>
      <c r="D1090" s="27"/>
      <c r="E1090" s="27"/>
      <c r="F1090" s="27"/>
      <c r="G1090" s="27"/>
      <c r="H1090" s="27"/>
      <c r="I1090" s="27"/>
      <c r="J1090" s="27"/>
      <c r="K1090" s="27"/>
      <c r="L1090" s="27"/>
      <c r="M1090" s="27"/>
      <c r="N1090" s="27"/>
      <c r="O1090" s="27"/>
      <c r="P1090" s="27"/>
      <c r="Q1090" s="27"/>
      <c r="R1090" s="80"/>
      <c r="S1090" s="27"/>
      <c r="T1090" s="27"/>
      <c r="U1090" s="27"/>
      <c r="V1090" s="27"/>
      <c r="W1090" s="27"/>
      <c r="X1090" s="27"/>
      <c r="Y1090" s="27"/>
      <c r="Z1090" s="27"/>
      <c r="AA1090" s="27"/>
      <c r="AB1090" s="27"/>
      <c r="AC1090" s="27"/>
      <c r="AD1090" s="27"/>
      <c r="AE1090" s="27"/>
      <c r="AF1090" s="27"/>
      <c r="AG1090" s="27"/>
      <c r="AH1090" s="27"/>
      <c r="AI1090" s="27"/>
      <c r="AJ1090" s="27"/>
      <c r="AK1090" s="27"/>
      <c r="AL1090" s="27"/>
    </row>
    <row r="1091" spans="1:38">
      <c r="A1091" s="27"/>
      <c r="B1091" s="27"/>
      <c r="C1091" s="27"/>
      <c r="D1091" s="27"/>
      <c r="E1091" s="27"/>
      <c r="F1091" s="27"/>
      <c r="G1091" s="27"/>
      <c r="H1091" s="27"/>
      <c r="I1091" s="27"/>
      <c r="J1091" s="27"/>
      <c r="K1091" s="27"/>
      <c r="L1091" s="27"/>
      <c r="M1091" s="27"/>
      <c r="N1091" s="27"/>
      <c r="O1091" s="27"/>
      <c r="P1091" s="27"/>
      <c r="Q1091" s="27"/>
      <c r="R1091" s="80"/>
      <c r="S1091" s="27"/>
      <c r="T1091" s="27"/>
      <c r="U1091" s="27"/>
      <c r="V1091" s="27"/>
      <c r="W1091" s="27"/>
      <c r="X1091" s="27"/>
      <c r="Y1091" s="27"/>
      <c r="Z1091" s="27"/>
      <c r="AA1091" s="27"/>
      <c r="AB1091" s="27"/>
      <c r="AC1091" s="27"/>
      <c r="AD1091" s="27"/>
      <c r="AE1091" s="27"/>
      <c r="AF1091" s="27"/>
      <c r="AG1091" s="27"/>
      <c r="AH1091" s="27"/>
      <c r="AI1091" s="27"/>
      <c r="AJ1091" s="27"/>
      <c r="AK1091" s="27"/>
      <c r="AL1091" s="27"/>
    </row>
    <row r="1092" spans="1:38">
      <c r="A1092" s="27"/>
      <c r="B1092" s="27"/>
      <c r="C1092" s="27"/>
      <c r="D1092" s="27"/>
      <c r="E1092" s="27"/>
      <c r="F1092" s="27"/>
      <c r="G1092" s="27"/>
      <c r="H1092" s="27"/>
      <c r="I1092" s="27"/>
      <c r="J1092" s="27"/>
      <c r="K1092" s="27"/>
      <c r="L1092" s="27"/>
      <c r="M1092" s="27"/>
      <c r="N1092" s="27"/>
      <c r="O1092" s="27"/>
      <c r="P1092" s="27"/>
      <c r="Q1092" s="27"/>
      <c r="R1092" s="80"/>
      <c r="S1092" s="27"/>
      <c r="T1092" s="27"/>
      <c r="U1092" s="27"/>
      <c r="V1092" s="27"/>
      <c r="W1092" s="27"/>
      <c r="X1092" s="27"/>
      <c r="Y1092" s="27"/>
      <c r="Z1092" s="27"/>
      <c r="AA1092" s="27"/>
      <c r="AB1092" s="27"/>
      <c r="AC1092" s="27"/>
      <c r="AD1092" s="27"/>
      <c r="AE1092" s="27"/>
      <c r="AF1092" s="27"/>
      <c r="AG1092" s="27"/>
      <c r="AH1092" s="27"/>
      <c r="AI1092" s="27"/>
      <c r="AJ1092" s="27"/>
      <c r="AK1092" s="27"/>
      <c r="AL1092" s="27"/>
    </row>
    <row r="1093" spans="1:38">
      <c r="A1093" s="27"/>
      <c r="B1093" s="27"/>
      <c r="C1093" s="27"/>
      <c r="D1093" s="27"/>
      <c r="E1093" s="27"/>
      <c r="F1093" s="27"/>
      <c r="G1093" s="27"/>
      <c r="H1093" s="27"/>
      <c r="I1093" s="27"/>
      <c r="J1093" s="27"/>
      <c r="K1093" s="27"/>
      <c r="L1093" s="27"/>
      <c r="M1093" s="27"/>
      <c r="N1093" s="27"/>
      <c r="O1093" s="27"/>
      <c r="P1093" s="27"/>
      <c r="Q1093" s="27"/>
      <c r="R1093" s="80"/>
      <c r="S1093" s="27"/>
      <c r="T1093" s="27"/>
      <c r="U1093" s="27"/>
      <c r="V1093" s="27"/>
      <c r="W1093" s="27"/>
      <c r="X1093" s="27"/>
      <c r="Y1093" s="27"/>
      <c r="Z1093" s="27"/>
      <c r="AA1093" s="27"/>
      <c r="AB1093" s="27"/>
      <c r="AC1093" s="27"/>
      <c r="AD1093" s="27"/>
      <c r="AE1093" s="27"/>
      <c r="AF1093" s="27"/>
      <c r="AG1093" s="27"/>
      <c r="AH1093" s="27"/>
      <c r="AI1093" s="27"/>
      <c r="AJ1093" s="27"/>
      <c r="AK1093" s="27"/>
      <c r="AL1093" s="27"/>
    </row>
    <row r="1094" spans="1:38">
      <c r="A1094" s="27"/>
      <c r="B1094" s="27"/>
      <c r="C1094" s="27"/>
      <c r="D1094" s="27"/>
      <c r="E1094" s="27"/>
      <c r="F1094" s="27"/>
      <c r="G1094" s="27"/>
      <c r="H1094" s="27"/>
      <c r="I1094" s="27"/>
      <c r="J1094" s="27"/>
      <c r="K1094" s="27"/>
      <c r="L1094" s="27"/>
      <c r="M1094" s="27"/>
      <c r="N1094" s="27"/>
      <c r="O1094" s="27"/>
      <c r="P1094" s="27"/>
      <c r="Q1094" s="27"/>
      <c r="R1094" s="80"/>
      <c r="S1094" s="27"/>
      <c r="T1094" s="27"/>
      <c r="U1094" s="27"/>
      <c r="V1094" s="27"/>
      <c r="W1094" s="27"/>
      <c r="X1094" s="27"/>
      <c r="Y1094" s="27"/>
      <c r="Z1094" s="27"/>
      <c r="AA1094" s="27"/>
      <c r="AB1094" s="27"/>
      <c r="AC1094" s="27"/>
      <c r="AD1094" s="27"/>
      <c r="AE1094" s="27"/>
      <c r="AF1094" s="27"/>
      <c r="AG1094" s="27"/>
      <c r="AH1094" s="27"/>
      <c r="AI1094" s="27"/>
      <c r="AJ1094" s="27"/>
      <c r="AK1094" s="27"/>
      <c r="AL1094" s="27"/>
    </row>
    <row r="1095" spans="1:38">
      <c r="A1095" s="27"/>
      <c r="B1095" s="27"/>
      <c r="C1095" s="27"/>
      <c r="D1095" s="27"/>
      <c r="E1095" s="27"/>
      <c r="F1095" s="27"/>
      <c r="G1095" s="27"/>
      <c r="H1095" s="27"/>
      <c r="I1095" s="27"/>
      <c r="J1095" s="27"/>
      <c r="K1095" s="27"/>
      <c r="L1095" s="27"/>
      <c r="M1095" s="27"/>
      <c r="N1095" s="27"/>
      <c r="O1095" s="27"/>
      <c r="P1095" s="27"/>
      <c r="Q1095" s="27"/>
      <c r="R1095" s="80"/>
      <c r="S1095" s="27"/>
      <c r="T1095" s="27"/>
      <c r="U1095" s="27"/>
      <c r="V1095" s="27"/>
      <c r="W1095" s="27"/>
      <c r="X1095" s="27"/>
      <c r="Y1095" s="27"/>
      <c r="Z1095" s="27"/>
      <c r="AA1095" s="27"/>
      <c r="AB1095" s="27"/>
      <c r="AC1095" s="27"/>
      <c r="AD1095" s="27"/>
      <c r="AE1095" s="27"/>
      <c r="AF1095" s="27"/>
      <c r="AG1095" s="27"/>
      <c r="AH1095" s="27"/>
      <c r="AI1095" s="27"/>
      <c r="AJ1095" s="27"/>
      <c r="AK1095" s="27"/>
      <c r="AL1095" s="27"/>
    </row>
    <row r="1096" spans="1:38">
      <c r="A1096" s="27"/>
      <c r="B1096" s="27"/>
      <c r="C1096" s="27"/>
      <c r="D1096" s="27"/>
      <c r="E1096" s="27"/>
      <c r="F1096" s="27"/>
      <c r="G1096" s="27"/>
      <c r="H1096" s="27"/>
      <c r="I1096" s="27"/>
      <c r="J1096" s="27"/>
      <c r="K1096" s="27"/>
      <c r="L1096" s="27"/>
      <c r="M1096" s="27"/>
      <c r="N1096" s="27"/>
      <c r="O1096" s="27"/>
      <c r="P1096" s="27"/>
      <c r="Q1096" s="27"/>
      <c r="R1096" s="80"/>
      <c r="S1096" s="27"/>
      <c r="T1096" s="27"/>
      <c r="U1096" s="27"/>
      <c r="V1096" s="27"/>
      <c r="W1096" s="27"/>
      <c r="X1096" s="27"/>
      <c r="Y1096" s="27"/>
      <c r="Z1096" s="27"/>
      <c r="AA1096" s="27"/>
      <c r="AB1096" s="27"/>
      <c r="AC1096" s="27"/>
      <c r="AD1096" s="27"/>
      <c r="AE1096" s="27"/>
      <c r="AF1096" s="27"/>
      <c r="AG1096" s="27"/>
      <c r="AH1096" s="27"/>
      <c r="AI1096" s="27"/>
      <c r="AJ1096" s="27"/>
      <c r="AK1096" s="27"/>
      <c r="AL1096" s="27"/>
    </row>
    <row r="1097" spans="1:38">
      <c r="A1097" s="27"/>
      <c r="B1097" s="27"/>
      <c r="C1097" s="27"/>
      <c r="D1097" s="27"/>
      <c r="E1097" s="27"/>
      <c r="F1097" s="27"/>
      <c r="G1097" s="27"/>
      <c r="H1097" s="27"/>
      <c r="I1097" s="27"/>
      <c r="J1097" s="27"/>
      <c r="K1097" s="27"/>
      <c r="L1097" s="27"/>
      <c r="M1097" s="27"/>
      <c r="N1097" s="27"/>
      <c r="O1097" s="27"/>
      <c r="P1097" s="27"/>
      <c r="Q1097" s="27"/>
      <c r="R1097" s="80"/>
      <c r="S1097" s="27"/>
      <c r="T1097" s="27"/>
      <c r="U1097" s="27"/>
      <c r="V1097" s="27"/>
      <c r="W1097" s="27"/>
      <c r="X1097" s="27"/>
      <c r="Y1097" s="27"/>
      <c r="Z1097" s="27"/>
      <c r="AA1097" s="27"/>
      <c r="AB1097" s="27"/>
      <c r="AC1097" s="27"/>
      <c r="AD1097" s="27"/>
      <c r="AE1097" s="27"/>
      <c r="AF1097" s="27"/>
      <c r="AG1097" s="27"/>
      <c r="AH1097" s="27"/>
      <c r="AI1097" s="27"/>
      <c r="AJ1097" s="27"/>
      <c r="AK1097" s="27"/>
      <c r="AL1097" s="27"/>
    </row>
    <row r="1098" spans="1:38">
      <c r="A1098" s="27"/>
      <c r="B1098" s="27"/>
      <c r="C1098" s="27"/>
      <c r="D1098" s="27"/>
      <c r="E1098" s="27"/>
      <c r="F1098" s="27"/>
      <c r="G1098" s="27"/>
      <c r="H1098" s="27"/>
      <c r="I1098" s="27"/>
      <c r="J1098" s="27"/>
      <c r="K1098" s="27"/>
      <c r="L1098" s="27"/>
      <c r="M1098" s="27"/>
      <c r="N1098" s="27"/>
      <c r="O1098" s="27"/>
      <c r="P1098" s="27"/>
      <c r="Q1098" s="27"/>
      <c r="R1098" s="80"/>
      <c r="S1098" s="27"/>
      <c r="T1098" s="27"/>
      <c r="U1098" s="27"/>
      <c r="V1098" s="27"/>
      <c r="W1098" s="27"/>
      <c r="X1098" s="27"/>
      <c r="Y1098" s="27"/>
      <c r="Z1098" s="27"/>
      <c r="AA1098" s="27"/>
      <c r="AB1098" s="27"/>
      <c r="AC1098" s="27"/>
      <c r="AD1098" s="27"/>
      <c r="AE1098" s="27"/>
      <c r="AF1098" s="27"/>
      <c r="AG1098" s="27"/>
      <c r="AH1098" s="27"/>
      <c r="AI1098" s="27"/>
      <c r="AJ1098" s="27"/>
      <c r="AK1098" s="27"/>
      <c r="AL1098" s="27"/>
    </row>
    <row r="1099" spans="1:38">
      <c r="A1099" s="27"/>
      <c r="B1099" s="27"/>
      <c r="C1099" s="27"/>
      <c r="D1099" s="27"/>
      <c r="E1099" s="27"/>
      <c r="F1099" s="27"/>
      <c r="G1099" s="27"/>
      <c r="H1099" s="27"/>
      <c r="I1099" s="27"/>
      <c r="J1099" s="27"/>
      <c r="K1099" s="27"/>
      <c r="L1099" s="27"/>
      <c r="M1099" s="27"/>
      <c r="N1099" s="27"/>
      <c r="O1099" s="27"/>
      <c r="P1099" s="27"/>
      <c r="Q1099" s="27"/>
      <c r="R1099" s="80"/>
      <c r="S1099" s="27"/>
      <c r="T1099" s="27"/>
      <c r="U1099" s="27"/>
      <c r="V1099" s="27"/>
      <c r="W1099" s="27"/>
      <c r="X1099" s="27"/>
      <c r="Y1099" s="27"/>
      <c r="Z1099" s="27"/>
      <c r="AA1099" s="27"/>
      <c r="AB1099" s="27"/>
      <c r="AC1099" s="27"/>
      <c r="AD1099" s="27"/>
      <c r="AE1099" s="27"/>
      <c r="AF1099" s="27"/>
      <c r="AG1099" s="27"/>
      <c r="AH1099" s="27"/>
      <c r="AI1099" s="27"/>
      <c r="AJ1099" s="27"/>
      <c r="AK1099" s="27"/>
      <c r="AL1099" s="27"/>
    </row>
    <row r="1100" spans="1:38">
      <c r="A1100" s="27"/>
      <c r="B1100" s="27"/>
      <c r="C1100" s="27"/>
      <c r="D1100" s="27"/>
      <c r="E1100" s="27"/>
      <c r="F1100" s="27"/>
      <c r="G1100" s="27"/>
      <c r="H1100" s="27"/>
      <c r="I1100" s="27"/>
      <c r="J1100" s="27"/>
      <c r="K1100" s="27"/>
      <c r="L1100" s="27"/>
      <c r="M1100" s="27"/>
      <c r="N1100" s="27"/>
      <c r="O1100" s="27"/>
      <c r="P1100" s="27"/>
      <c r="Q1100" s="27"/>
      <c r="R1100" s="80"/>
      <c r="S1100" s="27"/>
      <c r="T1100" s="27"/>
      <c r="U1100" s="27"/>
      <c r="V1100" s="27"/>
      <c r="W1100" s="27"/>
      <c r="X1100" s="27"/>
      <c r="Y1100" s="27"/>
      <c r="Z1100" s="27"/>
      <c r="AA1100" s="27"/>
      <c r="AB1100" s="27"/>
      <c r="AC1100" s="27"/>
      <c r="AD1100" s="27"/>
      <c r="AE1100" s="27"/>
      <c r="AF1100" s="27"/>
      <c r="AG1100" s="27"/>
      <c r="AH1100" s="27"/>
      <c r="AI1100" s="27"/>
      <c r="AJ1100" s="27"/>
      <c r="AK1100" s="27"/>
      <c r="AL1100" s="27"/>
    </row>
    <row r="1101" spans="1:38">
      <c r="A1101" s="27"/>
      <c r="B1101" s="27"/>
      <c r="C1101" s="27"/>
      <c r="D1101" s="27"/>
      <c r="E1101" s="27"/>
      <c r="F1101" s="27"/>
      <c r="G1101" s="27"/>
      <c r="H1101" s="27"/>
      <c r="I1101" s="27"/>
      <c r="J1101" s="27"/>
      <c r="K1101" s="27"/>
      <c r="L1101" s="27"/>
      <c r="M1101" s="27"/>
      <c r="N1101" s="27"/>
      <c r="O1101" s="27"/>
      <c r="P1101" s="27"/>
      <c r="Q1101" s="27"/>
      <c r="R1101" s="80"/>
      <c r="S1101" s="27"/>
      <c r="T1101" s="27"/>
      <c r="U1101" s="27"/>
      <c r="V1101" s="27"/>
      <c r="W1101" s="27"/>
      <c r="X1101" s="27"/>
      <c r="Y1101" s="27"/>
      <c r="Z1101" s="27"/>
      <c r="AA1101" s="27"/>
      <c r="AB1101" s="27"/>
      <c r="AC1101" s="27"/>
      <c r="AD1101" s="27"/>
      <c r="AE1101" s="27"/>
      <c r="AF1101" s="27"/>
      <c r="AG1101" s="27"/>
      <c r="AH1101" s="27"/>
      <c r="AI1101" s="27"/>
      <c r="AJ1101" s="27"/>
      <c r="AK1101" s="27"/>
      <c r="AL1101" s="27"/>
    </row>
    <row r="1102" spans="1:38">
      <c r="A1102" s="27"/>
      <c r="B1102" s="27"/>
      <c r="C1102" s="27"/>
      <c r="D1102" s="27"/>
      <c r="E1102" s="27"/>
      <c r="F1102" s="27"/>
      <c r="G1102" s="27"/>
      <c r="H1102" s="27"/>
      <c r="I1102" s="27"/>
      <c r="J1102" s="27"/>
      <c r="K1102" s="27"/>
      <c r="L1102" s="27"/>
      <c r="M1102" s="27"/>
      <c r="N1102" s="27"/>
      <c r="O1102" s="27"/>
      <c r="P1102" s="27"/>
      <c r="Q1102" s="27"/>
      <c r="R1102" s="80"/>
      <c r="S1102" s="27"/>
      <c r="T1102" s="27"/>
      <c r="U1102" s="27"/>
      <c r="V1102" s="27"/>
      <c r="W1102" s="27"/>
      <c r="X1102" s="27"/>
      <c r="Y1102" s="27"/>
      <c r="Z1102" s="27"/>
      <c r="AA1102" s="27"/>
      <c r="AB1102" s="27"/>
      <c r="AC1102" s="27"/>
      <c r="AD1102" s="27"/>
      <c r="AE1102" s="27"/>
      <c r="AF1102" s="27"/>
      <c r="AG1102" s="27"/>
      <c r="AH1102" s="27"/>
      <c r="AI1102" s="27"/>
      <c r="AJ1102" s="27"/>
      <c r="AK1102" s="27"/>
      <c r="AL1102" s="27"/>
    </row>
    <row r="1103" spans="1:38">
      <c r="A1103" s="27"/>
      <c r="B1103" s="27"/>
      <c r="C1103" s="27"/>
      <c r="D1103" s="27"/>
      <c r="E1103" s="27"/>
      <c r="F1103" s="27"/>
      <c r="G1103" s="27"/>
      <c r="H1103" s="27"/>
      <c r="I1103" s="27"/>
      <c r="J1103" s="27"/>
      <c r="K1103" s="27"/>
      <c r="L1103" s="27"/>
      <c r="M1103" s="27"/>
      <c r="N1103" s="27"/>
      <c r="O1103" s="27"/>
      <c r="P1103" s="27"/>
      <c r="Q1103" s="27"/>
      <c r="R1103" s="80"/>
      <c r="S1103" s="27"/>
      <c r="T1103" s="27"/>
      <c r="U1103" s="27"/>
      <c r="V1103" s="27"/>
      <c r="W1103" s="27"/>
      <c r="X1103" s="27"/>
      <c r="Y1103" s="27"/>
      <c r="Z1103" s="27"/>
      <c r="AA1103" s="27"/>
      <c r="AB1103" s="27"/>
      <c r="AC1103" s="27"/>
      <c r="AD1103" s="27"/>
      <c r="AE1103" s="27"/>
      <c r="AF1103" s="27"/>
      <c r="AG1103" s="27"/>
      <c r="AH1103" s="27"/>
      <c r="AI1103" s="27"/>
      <c r="AJ1103" s="27"/>
      <c r="AK1103" s="27"/>
      <c r="AL1103" s="27"/>
    </row>
    <row r="1104" spans="1:38">
      <c r="A1104" s="27"/>
      <c r="B1104" s="27"/>
      <c r="C1104" s="27"/>
      <c r="D1104" s="27"/>
      <c r="E1104" s="27"/>
      <c r="F1104" s="27"/>
      <c r="G1104" s="27"/>
      <c r="H1104" s="27"/>
      <c r="I1104" s="27"/>
      <c r="J1104" s="27"/>
      <c r="K1104" s="27"/>
      <c r="L1104" s="27"/>
      <c r="M1104" s="27"/>
      <c r="N1104" s="27"/>
      <c r="O1104" s="27"/>
      <c r="P1104" s="27"/>
      <c r="Q1104" s="27"/>
      <c r="R1104" s="80"/>
      <c r="S1104" s="27"/>
      <c r="T1104" s="27"/>
      <c r="U1104" s="27"/>
      <c r="V1104" s="27"/>
      <c r="W1104" s="27"/>
      <c r="X1104" s="27"/>
      <c r="Y1104" s="27"/>
      <c r="Z1104" s="27"/>
      <c r="AA1104" s="27"/>
      <c r="AB1104" s="27"/>
      <c r="AC1104" s="27"/>
      <c r="AD1104" s="27"/>
      <c r="AE1104" s="27"/>
      <c r="AF1104" s="27"/>
      <c r="AG1104" s="27"/>
      <c r="AH1104" s="27"/>
      <c r="AI1104" s="27"/>
      <c r="AJ1104" s="27"/>
      <c r="AK1104" s="27"/>
      <c r="AL1104" s="27"/>
    </row>
    <row r="1105" spans="1:38">
      <c r="A1105" s="27"/>
      <c r="B1105" s="27"/>
      <c r="C1105" s="27"/>
      <c r="D1105" s="27"/>
      <c r="E1105" s="27"/>
      <c r="F1105" s="27"/>
      <c r="G1105" s="27"/>
      <c r="H1105" s="27"/>
      <c r="I1105" s="27"/>
      <c r="J1105" s="27"/>
      <c r="K1105" s="27"/>
      <c r="L1105" s="27"/>
      <c r="M1105" s="27"/>
      <c r="N1105" s="27"/>
      <c r="O1105" s="27"/>
      <c r="P1105" s="27"/>
      <c r="Q1105" s="27"/>
      <c r="R1105" s="80"/>
      <c r="S1105" s="27"/>
      <c r="T1105" s="27"/>
      <c r="U1105" s="27"/>
      <c r="V1105" s="27"/>
      <c r="W1105" s="27"/>
      <c r="X1105" s="27"/>
      <c r="Y1105" s="27"/>
      <c r="Z1105" s="27"/>
      <c r="AA1105" s="27"/>
      <c r="AB1105" s="27"/>
      <c r="AC1105" s="27"/>
      <c r="AD1105" s="27"/>
      <c r="AE1105" s="27"/>
      <c r="AF1105" s="27"/>
      <c r="AG1105" s="27"/>
      <c r="AH1105" s="27"/>
      <c r="AI1105" s="27"/>
      <c r="AJ1105" s="27"/>
      <c r="AK1105" s="27"/>
      <c r="AL1105" s="27"/>
    </row>
    <row r="1106" spans="1:38">
      <c r="A1106" s="27"/>
      <c r="B1106" s="27"/>
      <c r="C1106" s="27"/>
      <c r="D1106" s="27"/>
      <c r="E1106" s="27"/>
      <c r="F1106" s="27"/>
      <c r="G1106" s="27"/>
      <c r="H1106" s="27"/>
      <c r="I1106" s="27"/>
      <c r="J1106" s="27"/>
      <c r="K1106" s="27"/>
      <c r="L1106" s="27"/>
      <c r="M1106" s="27"/>
      <c r="N1106" s="27"/>
      <c r="O1106" s="27"/>
      <c r="P1106" s="27"/>
      <c r="Q1106" s="27"/>
      <c r="R1106" s="80"/>
      <c r="S1106" s="27"/>
      <c r="T1106" s="27"/>
      <c r="U1106" s="27"/>
      <c r="V1106" s="27"/>
      <c r="W1106" s="27"/>
      <c r="X1106" s="27"/>
      <c r="Y1106" s="27"/>
      <c r="Z1106" s="27"/>
      <c r="AA1106" s="27"/>
      <c r="AB1106" s="27"/>
      <c r="AC1106" s="27"/>
      <c r="AD1106" s="27"/>
      <c r="AE1106" s="27"/>
      <c r="AF1106" s="27"/>
      <c r="AG1106" s="27"/>
      <c r="AH1106" s="27"/>
      <c r="AI1106" s="27"/>
      <c r="AJ1106" s="27"/>
      <c r="AK1106" s="27"/>
      <c r="AL1106" s="27"/>
    </row>
    <row r="1107" spans="1:38">
      <c r="A1107" s="27"/>
      <c r="B1107" s="27"/>
      <c r="C1107" s="27"/>
      <c r="D1107" s="27"/>
      <c r="E1107" s="27"/>
      <c r="F1107" s="27"/>
      <c r="G1107" s="27"/>
      <c r="H1107" s="27"/>
      <c r="I1107" s="27"/>
      <c r="J1107" s="27"/>
      <c r="K1107" s="27"/>
      <c r="L1107" s="27"/>
      <c r="M1107" s="27"/>
      <c r="N1107" s="27"/>
      <c r="O1107" s="27"/>
      <c r="P1107" s="27"/>
      <c r="Q1107" s="27"/>
      <c r="R1107" s="80"/>
      <c r="S1107" s="27"/>
      <c r="T1107" s="27"/>
      <c r="U1107" s="27"/>
      <c r="V1107" s="27"/>
      <c r="W1107" s="27"/>
      <c r="X1107" s="27"/>
      <c r="Y1107" s="27"/>
      <c r="Z1107" s="27"/>
      <c r="AA1107" s="27"/>
      <c r="AB1107" s="27"/>
      <c r="AC1107" s="27"/>
      <c r="AD1107" s="27"/>
      <c r="AE1107" s="27"/>
      <c r="AF1107" s="27"/>
      <c r="AG1107" s="27"/>
      <c r="AH1107" s="27"/>
      <c r="AI1107" s="27"/>
      <c r="AJ1107" s="27"/>
      <c r="AK1107" s="27"/>
      <c r="AL1107" s="27"/>
    </row>
    <row r="1108" spans="1:38">
      <c r="A1108" s="27"/>
      <c r="B1108" s="27"/>
      <c r="C1108" s="27"/>
      <c r="D1108" s="27"/>
      <c r="E1108" s="27"/>
      <c r="F1108" s="27"/>
      <c r="G1108" s="27"/>
      <c r="H1108" s="27"/>
      <c r="I1108" s="27"/>
      <c r="J1108" s="27"/>
      <c r="K1108" s="27"/>
      <c r="L1108" s="27"/>
      <c r="M1108" s="27"/>
      <c r="N1108" s="27"/>
      <c r="O1108" s="27"/>
      <c r="P1108" s="27"/>
      <c r="Q1108" s="27"/>
      <c r="R1108" s="80"/>
      <c r="S1108" s="27"/>
      <c r="T1108" s="27"/>
      <c r="U1108" s="27"/>
      <c r="V1108" s="27"/>
      <c r="W1108" s="27"/>
      <c r="X1108" s="27"/>
      <c r="Y1108" s="27"/>
      <c r="Z1108" s="27"/>
      <c r="AA1108" s="27"/>
      <c r="AB1108" s="27"/>
      <c r="AC1108" s="27"/>
      <c r="AD1108" s="27"/>
      <c r="AE1108" s="27"/>
      <c r="AF1108" s="27"/>
      <c r="AG1108" s="27"/>
      <c r="AH1108" s="27"/>
      <c r="AI1108" s="27"/>
      <c r="AJ1108" s="27"/>
      <c r="AK1108" s="27"/>
      <c r="AL1108" s="27"/>
    </row>
    <row r="1109" spans="1:38">
      <c r="A1109" s="27"/>
      <c r="B1109" s="27"/>
      <c r="C1109" s="27"/>
      <c r="D1109" s="27"/>
      <c r="E1109" s="27"/>
      <c r="F1109" s="27"/>
      <c r="G1109" s="27"/>
      <c r="H1109" s="27"/>
      <c r="I1109" s="27"/>
      <c r="J1109" s="27"/>
      <c r="K1109" s="27"/>
      <c r="L1109" s="27"/>
      <c r="M1109" s="27"/>
      <c r="N1109" s="27"/>
      <c r="O1109" s="27"/>
      <c r="P1109" s="27"/>
      <c r="Q1109" s="27"/>
      <c r="R1109" s="80"/>
      <c r="S1109" s="27"/>
      <c r="T1109" s="27"/>
      <c r="U1109" s="27"/>
      <c r="V1109" s="27"/>
      <c r="W1109" s="27"/>
      <c r="X1109" s="27"/>
      <c r="Y1109" s="27"/>
      <c r="Z1109" s="27"/>
      <c r="AA1109" s="27"/>
      <c r="AB1109" s="27"/>
      <c r="AC1109" s="27"/>
      <c r="AD1109" s="27"/>
      <c r="AE1109" s="27"/>
      <c r="AF1109" s="27"/>
      <c r="AG1109" s="27"/>
      <c r="AH1109" s="27"/>
      <c r="AI1109" s="27"/>
      <c r="AJ1109" s="27"/>
      <c r="AK1109" s="27"/>
      <c r="AL1109" s="27"/>
    </row>
    <row r="1110" spans="1:38">
      <c r="A1110" s="27"/>
      <c r="B1110" s="27"/>
      <c r="C1110" s="27"/>
      <c r="D1110" s="27"/>
      <c r="E1110" s="27"/>
      <c r="F1110" s="27"/>
      <c r="G1110" s="27"/>
      <c r="H1110" s="27"/>
      <c r="I1110" s="27"/>
      <c r="J1110" s="27"/>
      <c r="K1110" s="27"/>
      <c r="L1110" s="27"/>
      <c r="M1110" s="27"/>
      <c r="N1110" s="27"/>
      <c r="O1110" s="27"/>
      <c r="P1110" s="27"/>
      <c r="Q1110" s="27"/>
      <c r="R1110" s="80"/>
      <c r="S1110" s="27"/>
      <c r="T1110" s="27"/>
      <c r="U1110" s="27"/>
      <c r="V1110" s="27"/>
      <c r="W1110" s="27"/>
      <c r="X1110" s="27"/>
      <c r="Y1110" s="27"/>
      <c r="Z1110" s="27"/>
      <c r="AA1110" s="27"/>
      <c r="AB1110" s="27"/>
      <c r="AC1110" s="27"/>
      <c r="AD1110" s="27"/>
      <c r="AE1110" s="27"/>
      <c r="AF1110" s="27"/>
      <c r="AG1110" s="27"/>
      <c r="AH1110" s="27"/>
      <c r="AI1110" s="27"/>
      <c r="AJ1110" s="27"/>
      <c r="AK1110" s="27"/>
      <c r="AL1110" s="27"/>
    </row>
    <row r="1111" spans="1:38">
      <c r="A1111" s="27"/>
      <c r="B1111" s="27"/>
      <c r="C1111" s="27"/>
      <c r="D1111" s="27"/>
      <c r="E1111" s="27"/>
      <c r="F1111" s="27"/>
      <c r="G1111" s="27"/>
      <c r="H1111" s="27"/>
      <c r="I1111" s="27"/>
      <c r="J1111" s="27"/>
      <c r="K1111" s="27"/>
      <c r="L1111" s="27"/>
      <c r="M1111" s="27"/>
      <c r="N1111" s="27"/>
      <c r="O1111" s="27"/>
      <c r="P1111" s="27"/>
      <c r="Q1111" s="27"/>
      <c r="R1111" s="80"/>
      <c r="S1111" s="27"/>
      <c r="T1111" s="27"/>
      <c r="U1111" s="27"/>
      <c r="V1111" s="27"/>
      <c r="W1111" s="27"/>
      <c r="X1111" s="27"/>
      <c r="Y1111" s="27"/>
      <c r="Z1111" s="27"/>
      <c r="AA1111" s="27"/>
      <c r="AB1111" s="27"/>
      <c r="AC1111" s="27"/>
      <c r="AD1111" s="27"/>
      <c r="AE1111" s="27"/>
      <c r="AF1111" s="27"/>
      <c r="AG1111" s="27"/>
      <c r="AH1111" s="27"/>
      <c r="AI1111" s="27"/>
      <c r="AJ1111" s="27"/>
      <c r="AK1111" s="27"/>
      <c r="AL1111" s="27"/>
    </row>
    <row r="1112" spans="1:38">
      <c r="A1112" s="27"/>
      <c r="B1112" s="27"/>
      <c r="C1112" s="27"/>
      <c r="D1112" s="27"/>
      <c r="E1112" s="27"/>
      <c r="F1112" s="27"/>
      <c r="G1112" s="27"/>
      <c r="H1112" s="27"/>
      <c r="I1112" s="27"/>
      <c r="J1112" s="27"/>
      <c r="K1112" s="27"/>
      <c r="L1112" s="27"/>
      <c r="M1112" s="27"/>
      <c r="N1112" s="27"/>
      <c r="O1112" s="27"/>
      <c r="P1112" s="27"/>
      <c r="Q1112" s="27"/>
      <c r="R1112" s="80"/>
      <c r="S1112" s="27"/>
      <c r="T1112" s="27"/>
      <c r="U1112" s="27"/>
      <c r="V1112" s="27"/>
      <c r="W1112" s="27"/>
      <c r="X1112" s="27"/>
      <c r="Y1112" s="27"/>
      <c r="Z1112" s="27"/>
      <c r="AA1112" s="27"/>
      <c r="AB1112" s="27"/>
      <c r="AC1112" s="27"/>
      <c r="AD1112" s="27"/>
      <c r="AE1112" s="27"/>
      <c r="AF1112" s="27"/>
      <c r="AG1112" s="27"/>
      <c r="AH1112" s="27"/>
      <c r="AI1112" s="27"/>
      <c r="AJ1112" s="27"/>
      <c r="AK1112" s="27"/>
      <c r="AL1112" s="27"/>
    </row>
    <row r="1113" spans="1:38">
      <c r="A1113" s="27"/>
      <c r="B1113" s="27"/>
      <c r="C1113" s="27"/>
      <c r="D1113" s="27"/>
      <c r="E1113" s="27"/>
      <c r="F1113" s="27"/>
      <c r="G1113" s="27"/>
      <c r="H1113" s="27"/>
      <c r="I1113" s="27"/>
      <c r="J1113" s="27"/>
      <c r="K1113" s="27"/>
      <c r="L1113" s="27"/>
      <c r="M1113" s="27"/>
      <c r="N1113" s="27"/>
      <c r="O1113" s="27"/>
      <c r="P1113" s="27"/>
      <c r="Q1113" s="27"/>
      <c r="R1113" s="80"/>
      <c r="S1113" s="27"/>
      <c r="T1113" s="27"/>
      <c r="U1113" s="27"/>
      <c r="V1113" s="27"/>
      <c r="W1113" s="27"/>
      <c r="X1113" s="27"/>
      <c r="Y1113" s="27"/>
      <c r="Z1113" s="27"/>
      <c r="AA1113" s="27"/>
      <c r="AB1113" s="27"/>
      <c r="AC1113" s="27"/>
      <c r="AD1113" s="27"/>
      <c r="AE1113" s="27"/>
      <c r="AF1113" s="27"/>
      <c r="AG1113" s="27"/>
      <c r="AH1113" s="27"/>
      <c r="AI1113" s="27"/>
      <c r="AJ1113" s="27"/>
      <c r="AK1113" s="27"/>
      <c r="AL1113" s="27"/>
    </row>
    <row r="1114" spans="1:38">
      <c r="A1114" s="27"/>
      <c r="B1114" s="27"/>
      <c r="C1114" s="27"/>
      <c r="D1114" s="27"/>
      <c r="E1114" s="27"/>
      <c r="F1114" s="27"/>
      <c r="G1114" s="27"/>
      <c r="H1114" s="27"/>
      <c r="I1114" s="27"/>
      <c r="J1114" s="27"/>
      <c r="K1114" s="27"/>
      <c r="L1114" s="27"/>
      <c r="M1114" s="27"/>
      <c r="N1114" s="27"/>
      <c r="O1114" s="27"/>
      <c r="P1114" s="27"/>
      <c r="Q1114" s="27"/>
      <c r="R1114" s="80"/>
      <c r="S1114" s="27"/>
      <c r="T1114" s="27"/>
      <c r="U1114" s="27"/>
      <c r="V1114" s="27"/>
      <c r="W1114" s="27"/>
      <c r="X1114" s="27"/>
      <c r="Y1114" s="27"/>
      <c r="Z1114" s="27"/>
      <c r="AA1114" s="27"/>
      <c r="AB1114" s="27"/>
      <c r="AC1114" s="27"/>
      <c r="AD1114" s="27"/>
      <c r="AE1114" s="27"/>
      <c r="AF1114" s="27"/>
      <c r="AG1114" s="27"/>
      <c r="AH1114" s="27"/>
      <c r="AI1114" s="27"/>
      <c r="AJ1114" s="27"/>
      <c r="AK1114" s="27"/>
      <c r="AL1114" s="27"/>
    </row>
    <row r="1115" spans="1:38">
      <c r="A1115" s="27"/>
      <c r="B1115" s="27"/>
      <c r="C1115" s="27"/>
      <c r="D1115" s="27"/>
      <c r="E1115" s="27"/>
      <c r="F1115" s="27"/>
      <c r="G1115" s="27"/>
      <c r="H1115" s="27"/>
      <c r="I1115" s="27"/>
      <c r="J1115" s="27"/>
      <c r="K1115" s="27"/>
      <c r="L1115" s="27"/>
      <c r="M1115" s="27"/>
      <c r="N1115" s="27"/>
      <c r="O1115" s="27"/>
      <c r="P1115" s="27"/>
      <c r="Q1115" s="27"/>
      <c r="R1115" s="80"/>
      <c r="S1115" s="27"/>
      <c r="T1115" s="27"/>
      <c r="U1115" s="27"/>
      <c r="V1115" s="27"/>
      <c r="W1115" s="27"/>
      <c r="X1115" s="27"/>
      <c r="Y1115" s="27"/>
      <c r="Z1115" s="27"/>
      <c r="AA1115" s="27"/>
      <c r="AB1115" s="27"/>
      <c r="AC1115" s="27"/>
      <c r="AD1115" s="27"/>
      <c r="AE1115" s="27"/>
      <c r="AF1115" s="27"/>
      <c r="AG1115" s="27"/>
      <c r="AH1115" s="27"/>
      <c r="AI1115" s="27"/>
      <c r="AJ1115" s="27"/>
      <c r="AK1115" s="27"/>
      <c r="AL1115" s="27"/>
    </row>
    <row r="1116" spans="1:38">
      <c r="A1116" s="27"/>
      <c r="B1116" s="27"/>
      <c r="C1116" s="27"/>
      <c r="D1116" s="27"/>
      <c r="E1116" s="27"/>
      <c r="F1116" s="27"/>
      <c r="G1116" s="27"/>
      <c r="H1116" s="27"/>
      <c r="I1116" s="27"/>
      <c r="J1116" s="27"/>
      <c r="K1116" s="27"/>
      <c r="L1116" s="27"/>
      <c r="M1116" s="27"/>
      <c r="N1116" s="27"/>
      <c r="O1116" s="27"/>
      <c r="P1116" s="27"/>
      <c r="Q1116" s="27"/>
      <c r="R1116" s="80"/>
      <c r="S1116" s="27"/>
      <c r="T1116" s="27"/>
      <c r="U1116" s="27"/>
      <c r="V1116" s="27"/>
      <c r="W1116" s="27"/>
      <c r="X1116" s="27"/>
      <c r="Y1116" s="27"/>
      <c r="Z1116" s="27"/>
      <c r="AA1116" s="27"/>
      <c r="AB1116" s="27"/>
      <c r="AC1116" s="27"/>
      <c r="AD1116" s="27"/>
      <c r="AE1116" s="27"/>
      <c r="AF1116" s="27"/>
      <c r="AG1116" s="27"/>
      <c r="AH1116" s="27"/>
      <c r="AI1116" s="27"/>
      <c r="AJ1116" s="27"/>
      <c r="AK1116" s="27"/>
      <c r="AL1116" s="27"/>
    </row>
    <row r="1117" spans="1:38">
      <c r="A1117" s="27"/>
      <c r="B1117" s="27"/>
      <c r="C1117" s="27"/>
      <c r="D1117" s="27"/>
      <c r="E1117" s="27"/>
      <c r="F1117" s="27"/>
      <c r="G1117" s="27"/>
      <c r="H1117" s="27"/>
      <c r="I1117" s="27"/>
      <c r="J1117" s="27"/>
      <c r="K1117" s="27"/>
      <c r="L1117" s="27"/>
      <c r="M1117" s="27"/>
      <c r="N1117" s="27"/>
      <c r="O1117" s="27"/>
      <c r="P1117" s="27"/>
      <c r="Q1117" s="27"/>
      <c r="R1117" s="80"/>
      <c r="S1117" s="27"/>
      <c r="T1117" s="27"/>
      <c r="U1117" s="27"/>
      <c r="V1117" s="27"/>
      <c r="W1117" s="27"/>
      <c r="X1117" s="27"/>
      <c r="Y1117" s="27"/>
      <c r="Z1117" s="27"/>
      <c r="AA1117" s="27"/>
      <c r="AB1117" s="27"/>
      <c r="AC1117" s="27"/>
      <c r="AD1117" s="27"/>
      <c r="AE1117" s="27"/>
      <c r="AF1117" s="27"/>
      <c r="AG1117" s="27"/>
      <c r="AH1117" s="27"/>
      <c r="AI1117" s="27"/>
      <c r="AJ1117" s="27"/>
      <c r="AK1117" s="27"/>
      <c r="AL1117" s="27"/>
    </row>
    <row r="1118" spans="1:38">
      <c r="A1118" s="27"/>
      <c r="B1118" s="27"/>
      <c r="C1118" s="27"/>
      <c r="D1118" s="27"/>
      <c r="E1118" s="27"/>
      <c r="F1118" s="27"/>
      <c r="G1118" s="27"/>
      <c r="H1118" s="27"/>
      <c r="I1118" s="27"/>
      <c r="J1118" s="27"/>
      <c r="K1118" s="27"/>
      <c r="L1118" s="27"/>
      <c r="M1118" s="27"/>
      <c r="N1118" s="27"/>
      <c r="O1118" s="27"/>
      <c r="P1118" s="27"/>
      <c r="Q1118" s="27"/>
      <c r="R1118" s="80"/>
      <c r="S1118" s="27"/>
      <c r="T1118" s="27"/>
      <c r="U1118" s="27"/>
      <c r="V1118" s="27"/>
      <c r="W1118" s="27"/>
      <c r="X1118" s="27"/>
      <c r="Y1118" s="27"/>
      <c r="Z1118" s="27"/>
      <c r="AA1118" s="27"/>
      <c r="AB1118" s="27"/>
      <c r="AC1118" s="27"/>
      <c r="AD1118" s="27"/>
      <c r="AE1118" s="27"/>
      <c r="AF1118" s="27"/>
      <c r="AG1118" s="27"/>
      <c r="AH1118" s="27"/>
      <c r="AI1118" s="27"/>
      <c r="AJ1118" s="27"/>
      <c r="AK1118" s="27"/>
      <c r="AL1118" s="27"/>
    </row>
    <row r="1119" spans="1:38">
      <c r="A1119" s="27"/>
      <c r="B1119" s="27"/>
      <c r="C1119" s="27"/>
      <c r="D1119" s="27"/>
      <c r="E1119" s="27"/>
      <c r="F1119" s="27"/>
      <c r="G1119" s="27"/>
      <c r="H1119" s="27"/>
      <c r="I1119" s="27"/>
      <c r="J1119" s="27"/>
      <c r="K1119" s="27"/>
      <c r="L1119" s="27"/>
      <c r="M1119" s="27"/>
      <c r="N1119" s="27"/>
      <c r="O1119" s="27"/>
      <c r="P1119" s="27"/>
      <c r="Q1119" s="27"/>
      <c r="R1119" s="80"/>
      <c r="S1119" s="27"/>
      <c r="T1119" s="27"/>
      <c r="U1119" s="27"/>
      <c r="V1119" s="27"/>
      <c r="W1119" s="27"/>
      <c r="X1119" s="27"/>
      <c r="Y1119" s="27"/>
      <c r="Z1119" s="27"/>
      <c r="AA1119" s="27"/>
      <c r="AB1119" s="27"/>
      <c r="AC1119" s="27"/>
      <c r="AD1119" s="27"/>
      <c r="AE1119" s="27"/>
      <c r="AF1119" s="27"/>
      <c r="AG1119" s="27"/>
      <c r="AH1119" s="27"/>
      <c r="AI1119" s="27"/>
      <c r="AJ1119" s="27"/>
      <c r="AK1119" s="27"/>
      <c r="AL1119" s="27"/>
    </row>
    <row r="1120" spans="1:38">
      <c r="A1120" s="27"/>
      <c r="B1120" s="27"/>
      <c r="C1120" s="27"/>
      <c r="D1120" s="27"/>
      <c r="E1120" s="27"/>
      <c r="F1120" s="27"/>
      <c r="G1120" s="27"/>
      <c r="H1120" s="27"/>
      <c r="I1120" s="27"/>
      <c r="J1120" s="27"/>
      <c r="K1120" s="27"/>
      <c r="L1120" s="27"/>
      <c r="M1120" s="27"/>
      <c r="N1120" s="27"/>
      <c r="O1120" s="27"/>
      <c r="P1120" s="27"/>
      <c r="Q1120" s="27"/>
      <c r="R1120" s="80"/>
      <c r="S1120" s="27"/>
      <c r="T1120" s="27"/>
      <c r="U1120" s="27"/>
      <c r="V1120" s="27"/>
      <c r="W1120" s="27"/>
      <c r="X1120" s="27"/>
      <c r="Y1120" s="27"/>
      <c r="Z1120" s="27"/>
      <c r="AA1120" s="27"/>
      <c r="AB1120" s="27"/>
      <c r="AC1120" s="27"/>
      <c r="AD1120" s="27"/>
      <c r="AE1120" s="27"/>
      <c r="AF1120" s="27"/>
      <c r="AG1120" s="27"/>
      <c r="AH1120" s="27"/>
      <c r="AI1120" s="27"/>
      <c r="AJ1120" s="27"/>
      <c r="AK1120" s="27"/>
      <c r="AL1120" s="27"/>
    </row>
    <row r="1121" spans="1:38">
      <c r="A1121" s="27"/>
      <c r="B1121" s="27"/>
      <c r="C1121" s="27"/>
      <c r="D1121" s="27"/>
      <c r="E1121" s="27"/>
      <c r="F1121" s="27"/>
      <c r="G1121" s="27"/>
      <c r="H1121" s="27"/>
      <c r="I1121" s="27"/>
      <c r="J1121" s="27"/>
      <c r="K1121" s="27"/>
      <c r="L1121" s="27"/>
      <c r="M1121" s="27"/>
      <c r="N1121" s="27"/>
      <c r="O1121" s="27"/>
      <c r="P1121" s="27"/>
      <c r="Q1121" s="27"/>
      <c r="R1121" s="80"/>
      <c r="S1121" s="27"/>
      <c r="T1121" s="27"/>
      <c r="U1121" s="27"/>
      <c r="V1121" s="27"/>
      <c r="W1121" s="27"/>
      <c r="X1121" s="27"/>
      <c r="Y1121" s="27"/>
      <c r="Z1121" s="27"/>
      <c r="AA1121" s="27"/>
      <c r="AB1121" s="27"/>
      <c r="AC1121" s="27"/>
      <c r="AD1121" s="27"/>
      <c r="AE1121" s="27"/>
      <c r="AF1121" s="27"/>
      <c r="AG1121" s="27"/>
      <c r="AH1121" s="27"/>
      <c r="AI1121" s="27"/>
      <c r="AJ1121" s="27"/>
      <c r="AK1121" s="27"/>
      <c r="AL1121" s="27"/>
    </row>
    <row r="1122" spans="1:38">
      <c r="A1122" s="27"/>
      <c r="B1122" s="27"/>
      <c r="C1122" s="27"/>
      <c r="D1122" s="27"/>
      <c r="E1122" s="27"/>
      <c r="F1122" s="27"/>
      <c r="G1122" s="27"/>
      <c r="H1122" s="27"/>
      <c r="I1122" s="27"/>
      <c r="J1122" s="27"/>
      <c r="K1122" s="27"/>
      <c r="L1122" s="27"/>
      <c r="M1122" s="27"/>
      <c r="N1122" s="27"/>
      <c r="O1122" s="27"/>
      <c r="P1122" s="27"/>
      <c r="Q1122" s="27"/>
      <c r="R1122" s="80"/>
      <c r="S1122" s="27"/>
      <c r="T1122" s="27"/>
      <c r="U1122" s="27"/>
      <c r="V1122" s="27"/>
      <c r="W1122" s="27"/>
      <c r="X1122" s="27"/>
      <c r="Y1122" s="27"/>
      <c r="Z1122" s="27"/>
      <c r="AA1122" s="27"/>
      <c r="AB1122" s="27"/>
      <c r="AC1122" s="27"/>
      <c r="AD1122" s="27"/>
      <c r="AE1122" s="27"/>
      <c r="AF1122" s="27"/>
      <c r="AG1122" s="27"/>
      <c r="AH1122" s="27"/>
      <c r="AI1122" s="27"/>
      <c r="AJ1122" s="27"/>
      <c r="AK1122" s="27"/>
      <c r="AL1122" s="27"/>
    </row>
    <row r="1123" spans="1:38">
      <c r="A1123" s="27"/>
      <c r="B1123" s="27"/>
      <c r="C1123" s="27"/>
      <c r="D1123" s="27"/>
      <c r="E1123" s="27"/>
      <c r="F1123" s="27"/>
      <c r="G1123" s="27"/>
      <c r="H1123" s="27"/>
      <c r="I1123" s="27"/>
      <c r="J1123" s="27"/>
      <c r="K1123" s="27"/>
      <c r="L1123" s="27"/>
      <c r="M1123" s="27"/>
      <c r="N1123" s="27"/>
      <c r="O1123" s="27"/>
      <c r="P1123" s="27"/>
      <c r="Q1123" s="27"/>
      <c r="R1123" s="80"/>
      <c r="S1123" s="27"/>
      <c r="T1123" s="27"/>
      <c r="U1123" s="27"/>
      <c r="V1123" s="27"/>
      <c r="W1123" s="27"/>
      <c r="X1123" s="27"/>
      <c r="Y1123" s="27"/>
      <c r="Z1123" s="27"/>
      <c r="AA1123" s="27"/>
      <c r="AB1123" s="27"/>
      <c r="AC1123" s="27"/>
      <c r="AD1123" s="27"/>
      <c r="AE1123" s="27"/>
      <c r="AF1123" s="27"/>
      <c r="AG1123" s="27"/>
      <c r="AH1123" s="27"/>
      <c r="AI1123" s="27"/>
      <c r="AJ1123" s="27"/>
      <c r="AK1123" s="27"/>
      <c r="AL1123" s="27"/>
    </row>
    <row r="1124" spans="1:38">
      <c r="A1124" s="27"/>
      <c r="B1124" s="27"/>
      <c r="C1124" s="27"/>
      <c r="D1124" s="27"/>
      <c r="E1124" s="27"/>
      <c r="F1124" s="27"/>
      <c r="G1124" s="27"/>
      <c r="H1124" s="27"/>
      <c r="I1124" s="27"/>
      <c r="J1124" s="27"/>
      <c r="K1124" s="27"/>
      <c r="L1124" s="27"/>
      <c r="M1124" s="27"/>
      <c r="N1124" s="27"/>
      <c r="O1124" s="27"/>
      <c r="P1124" s="27"/>
      <c r="Q1124" s="27"/>
      <c r="R1124" s="80"/>
      <c r="S1124" s="27"/>
      <c r="T1124" s="27"/>
      <c r="U1124" s="27"/>
      <c r="V1124" s="27"/>
      <c r="W1124" s="27"/>
      <c r="X1124" s="27"/>
      <c r="Y1124" s="27"/>
      <c r="Z1124" s="27"/>
      <c r="AA1124" s="27"/>
      <c r="AB1124" s="27"/>
      <c r="AC1124" s="27"/>
      <c r="AD1124" s="27"/>
      <c r="AE1124" s="27"/>
      <c r="AF1124" s="27"/>
      <c r="AG1124" s="27"/>
      <c r="AH1124" s="27"/>
      <c r="AI1124" s="27"/>
      <c r="AJ1124" s="27"/>
      <c r="AK1124" s="27"/>
      <c r="AL1124" s="27"/>
    </row>
    <row r="1125" spans="1:38">
      <c r="A1125" s="27"/>
      <c r="B1125" s="27"/>
      <c r="C1125" s="27"/>
      <c r="D1125" s="27"/>
      <c r="E1125" s="27"/>
      <c r="F1125" s="27"/>
      <c r="G1125" s="27"/>
      <c r="H1125" s="27"/>
      <c r="I1125" s="27"/>
      <c r="J1125" s="27"/>
      <c r="K1125" s="27"/>
      <c r="L1125" s="27"/>
      <c r="M1125" s="27"/>
      <c r="N1125" s="27"/>
      <c r="O1125" s="27"/>
      <c r="P1125" s="27"/>
      <c r="Q1125" s="27"/>
      <c r="R1125" s="80"/>
      <c r="S1125" s="27"/>
      <c r="T1125" s="27"/>
      <c r="U1125" s="27"/>
      <c r="V1125" s="27"/>
      <c r="W1125" s="27"/>
      <c r="X1125" s="27"/>
      <c r="Y1125" s="27"/>
      <c r="Z1125" s="27"/>
      <c r="AA1125" s="27"/>
      <c r="AB1125" s="27"/>
      <c r="AC1125" s="27"/>
      <c r="AD1125" s="27"/>
      <c r="AE1125" s="27"/>
      <c r="AF1125" s="27"/>
      <c r="AG1125" s="27"/>
      <c r="AH1125" s="27"/>
      <c r="AI1125" s="27"/>
      <c r="AJ1125" s="27"/>
      <c r="AK1125" s="27"/>
      <c r="AL1125" s="27"/>
    </row>
    <row r="1126" spans="1:38">
      <c r="A1126" s="27"/>
      <c r="B1126" s="27"/>
      <c r="C1126" s="27"/>
      <c r="D1126" s="27"/>
      <c r="E1126" s="27"/>
      <c r="F1126" s="27"/>
      <c r="G1126" s="27"/>
      <c r="H1126" s="27"/>
      <c r="I1126" s="27"/>
      <c r="J1126" s="27"/>
      <c r="K1126" s="27"/>
      <c r="L1126" s="27"/>
      <c r="M1126" s="27"/>
      <c r="N1126" s="27"/>
      <c r="O1126" s="27"/>
      <c r="P1126" s="27"/>
      <c r="Q1126" s="27"/>
      <c r="R1126" s="80"/>
      <c r="S1126" s="27"/>
      <c r="T1126" s="27"/>
      <c r="U1126" s="27"/>
      <c r="V1126" s="27"/>
      <c r="W1126" s="27"/>
      <c r="X1126" s="27"/>
      <c r="Y1126" s="27"/>
      <c r="Z1126" s="27"/>
      <c r="AA1126" s="27"/>
      <c r="AB1126" s="27"/>
      <c r="AC1126" s="27"/>
      <c r="AD1126" s="27"/>
      <c r="AE1126" s="27"/>
      <c r="AF1126" s="27"/>
      <c r="AG1126" s="27"/>
      <c r="AH1126" s="27"/>
      <c r="AI1126" s="27"/>
      <c r="AJ1126" s="27"/>
      <c r="AK1126" s="27"/>
      <c r="AL1126" s="27"/>
    </row>
    <row r="1127" spans="1:38">
      <c r="A1127" s="27"/>
      <c r="B1127" s="27"/>
      <c r="C1127" s="27"/>
      <c r="D1127" s="27"/>
      <c r="E1127" s="27"/>
      <c r="F1127" s="27"/>
      <c r="G1127" s="27"/>
      <c r="H1127" s="27"/>
      <c r="I1127" s="27"/>
      <c r="J1127" s="27"/>
      <c r="K1127" s="27"/>
      <c r="L1127" s="27"/>
      <c r="M1127" s="27"/>
      <c r="N1127" s="27"/>
      <c r="O1127" s="27"/>
      <c r="P1127" s="27"/>
      <c r="Q1127" s="27"/>
      <c r="R1127" s="80"/>
      <c r="S1127" s="27"/>
      <c r="T1127" s="27"/>
      <c r="U1127" s="27"/>
      <c r="V1127" s="27"/>
      <c r="W1127" s="27"/>
      <c r="X1127" s="27"/>
      <c r="Y1127" s="27"/>
      <c r="Z1127" s="27"/>
      <c r="AA1127" s="27"/>
      <c r="AB1127" s="27"/>
      <c r="AC1127" s="27"/>
      <c r="AD1127" s="27"/>
      <c r="AE1127" s="27"/>
      <c r="AF1127" s="27"/>
      <c r="AG1127" s="27"/>
      <c r="AH1127" s="27"/>
      <c r="AI1127" s="27"/>
      <c r="AJ1127" s="27"/>
      <c r="AK1127" s="27"/>
      <c r="AL1127" s="27"/>
    </row>
    <row r="1128" spans="1:38">
      <c r="A1128" s="27"/>
      <c r="B1128" s="27"/>
      <c r="C1128" s="27"/>
      <c r="D1128" s="27"/>
      <c r="E1128" s="27"/>
      <c r="F1128" s="27"/>
      <c r="G1128" s="27"/>
      <c r="H1128" s="27"/>
      <c r="I1128" s="27"/>
      <c r="J1128" s="27"/>
      <c r="K1128" s="27"/>
      <c r="L1128" s="27"/>
      <c r="M1128" s="27"/>
      <c r="N1128" s="27"/>
      <c r="O1128" s="27"/>
      <c r="P1128" s="27"/>
      <c r="Q1128" s="27"/>
      <c r="R1128" s="80"/>
      <c r="S1128" s="27"/>
      <c r="T1128" s="27"/>
      <c r="U1128" s="27"/>
      <c r="V1128" s="27"/>
      <c r="W1128" s="27"/>
      <c r="X1128" s="27"/>
      <c r="Y1128" s="27"/>
      <c r="Z1128" s="27"/>
      <c r="AA1128" s="27"/>
      <c r="AB1128" s="27"/>
      <c r="AC1128" s="27"/>
      <c r="AD1128" s="27"/>
      <c r="AE1128" s="27"/>
      <c r="AF1128" s="27"/>
      <c r="AG1128" s="27"/>
      <c r="AH1128" s="27"/>
      <c r="AI1128" s="27"/>
      <c r="AJ1128" s="27"/>
      <c r="AK1128" s="27"/>
      <c r="AL1128" s="27"/>
    </row>
    <row r="1129" spans="1:38">
      <c r="A1129" s="27"/>
      <c r="B1129" s="27"/>
      <c r="C1129" s="27"/>
      <c r="D1129" s="27"/>
      <c r="E1129" s="27"/>
      <c r="F1129" s="27"/>
      <c r="G1129" s="27"/>
      <c r="H1129" s="27"/>
      <c r="I1129" s="27"/>
      <c r="J1129" s="27"/>
      <c r="K1129" s="27"/>
      <c r="L1129" s="27"/>
      <c r="M1129" s="27"/>
      <c r="N1129" s="27"/>
      <c r="O1129" s="27"/>
      <c r="P1129" s="27"/>
      <c r="Q1129" s="27"/>
      <c r="R1129" s="80"/>
      <c r="S1129" s="27"/>
      <c r="T1129" s="27"/>
      <c r="U1129" s="27"/>
      <c r="V1129" s="27"/>
      <c r="W1129" s="27"/>
      <c r="X1129" s="27"/>
      <c r="Y1129" s="27"/>
      <c r="Z1129" s="27"/>
      <c r="AA1129" s="27"/>
      <c r="AB1129" s="27"/>
      <c r="AC1129" s="27"/>
      <c r="AD1129" s="27"/>
      <c r="AE1129" s="27"/>
      <c r="AF1129" s="27"/>
      <c r="AG1129" s="27"/>
      <c r="AH1129" s="27"/>
      <c r="AI1129" s="27"/>
      <c r="AJ1129" s="27"/>
      <c r="AK1129" s="27"/>
      <c r="AL1129" s="27"/>
    </row>
    <row r="1130" spans="1:38">
      <c r="A1130" s="27"/>
      <c r="B1130" s="27"/>
      <c r="C1130" s="27"/>
      <c r="D1130" s="27"/>
      <c r="E1130" s="27"/>
      <c r="F1130" s="27"/>
      <c r="G1130" s="27"/>
      <c r="H1130" s="27"/>
      <c r="I1130" s="27"/>
      <c r="J1130" s="27"/>
      <c r="K1130" s="27"/>
      <c r="L1130" s="27"/>
      <c r="M1130" s="27"/>
      <c r="N1130" s="27"/>
      <c r="O1130" s="27"/>
      <c r="P1130" s="27"/>
      <c r="Q1130" s="27"/>
      <c r="R1130" s="80"/>
      <c r="S1130" s="27"/>
      <c r="T1130" s="27"/>
      <c r="U1130" s="27"/>
      <c r="V1130" s="27"/>
      <c r="W1130" s="27"/>
      <c r="X1130" s="27"/>
      <c r="Y1130" s="27"/>
      <c r="Z1130" s="27"/>
      <c r="AA1130" s="27"/>
      <c r="AB1130" s="27"/>
      <c r="AC1130" s="27"/>
      <c r="AD1130" s="27"/>
      <c r="AE1130" s="27"/>
      <c r="AF1130" s="27"/>
      <c r="AG1130" s="27"/>
      <c r="AH1130" s="27"/>
      <c r="AI1130" s="27"/>
      <c r="AJ1130" s="27"/>
      <c r="AK1130" s="27"/>
      <c r="AL1130" s="27"/>
    </row>
    <row r="1131" spans="1:38">
      <c r="A1131" s="27"/>
      <c r="B1131" s="27"/>
      <c r="C1131" s="27"/>
      <c r="D1131" s="27"/>
      <c r="E1131" s="27"/>
      <c r="F1131" s="27"/>
      <c r="G1131" s="27"/>
      <c r="H1131" s="27"/>
      <c r="I1131" s="27"/>
      <c r="J1131" s="27"/>
      <c r="K1131" s="27"/>
      <c r="L1131" s="27"/>
      <c r="M1131" s="27"/>
      <c r="N1131" s="27"/>
      <c r="O1131" s="27"/>
      <c r="P1131" s="27"/>
      <c r="Q1131" s="27"/>
      <c r="R1131" s="80"/>
      <c r="S1131" s="27"/>
      <c r="T1131" s="27"/>
      <c r="U1131" s="27"/>
      <c r="V1131" s="27"/>
      <c r="W1131" s="27"/>
      <c r="X1131" s="27"/>
      <c r="Y1131" s="27"/>
      <c r="Z1131" s="27"/>
      <c r="AA1131" s="27"/>
      <c r="AB1131" s="27"/>
      <c r="AC1131" s="27"/>
      <c r="AD1131" s="27"/>
      <c r="AE1131" s="27"/>
      <c r="AF1131" s="27"/>
      <c r="AG1131" s="27"/>
      <c r="AH1131" s="27"/>
      <c r="AI1131" s="27"/>
      <c r="AJ1131" s="27"/>
      <c r="AK1131" s="27"/>
      <c r="AL1131" s="27"/>
    </row>
    <row r="1132" spans="1:38">
      <c r="A1132" s="27"/>
      <c r="B1132" s="27"/>
      <c r="C1132" s="27"/>
      <c r="D1132" s="27"/>
      <c r="E1132" s="27"/>
      <c r="F1132" s="27"/>
      <c r="G1132" s="27"/>
      <c r="H1132" s="27"/>
      <c r="I1132" s="27"/>
      <c r="J1132" s="27"/>
      <c r="K1132" s="27"/>
      <c r="L1132" s="27"/>
      <c r="M1132" s="27"/>
      <c r="N1132" s="27"/>
      <c r="O1132" s="27"/>
      <c r="P1132" s="27"/>
      <c r="Q1132" s="27"/>
      <c r="R1132" s="80"/>
      <c r="S1132" s="27"/>
      <c r="T1132" s="27"/>
      <c r="U1132" s="27"/>
      <c r="V1132" s="27"/>
      <c r="W1132" s="27"/>
      <c r="X1132" s="27"/>
      <c r="Y1132" s="27"/>
      <c r="Z1132" s="27"/>
      <c r="AA1132" s="27"/>
      <c r="AB1132" s="27"/>
      <c r="AC1132" s="27"/>
      <c r="AD1132" s="27"/>
      <c r="AE1132" s="27"/>
      <c r="AF1132" s="27"/>
      <c r="AG1132" s="27"/>
      <c r="AH1132" s="27"/>
      <c r="AI1132" s="27"/>
      <c r="AJ1132" s="27"/>
      <c r="AK1132" s="27"/>
      <c r="AL1132" s="27"/>
    </row>
    <row r="1133" spans="1:38">
      <c r="A1133" s="27"/>
      <c r="B1133" s="27"/>
      <c r="C1133" s="27"/>
      <c r="D1133" s="27"/>
      <c r="E1133" s="27"/>
      <c r="F1133" s="27"/>
      <c r="G1133" s="27"/>
      <c r="H1133" s="27"/>
      <c r="I1133" s="27"/>
      <c r="J1133" s="27"/>
      <c r="K1133" s="27"/>
      <c r="L1133" s="27"/>
      <c r="M1133" s="27"/>
      <c r="N1133" s="27"/>
      <c r="O1133" s="27"/>
      <c r="P1133" s="27"/>
      <c r="Q1133" s="27"/>
      <c r="R1133" s="80"/>
      <c r="S1133" s="27"/>
      <c r="T1133" s="27"/>
      <c r="U1133" s="27"/>
      <c r="V1133" s="27"/>
      <c r="W1133" s="27"/>
      <c r="X1133" s="27"/>
      <c r="Y1133" s="27"/>
      <c r="Z1133" s="27"/>
      <c r="AA1133" s="27"/>
      <c r="AB1133" s="27"/>
      <c r="AC1133" s="27"/>
      <c r="AD1133" s="27"/>
      <c r="AE1133" s="27"/>
      <c r="AF1133" s="27"/>
      <c r="AG1133" s="27"/>
      <c r="AH1133" s="27"/>
      <c r="AI1133" s="27"/>
      <c r="AJ1133" s="27"/>
      <c r="AK1133" s="27"/>
      <c r="AL1133" s="27"/>
    </row>
    <row r="1134" spans="1:38">
      <c r="A1134" s="27"/>
      <c r="B1134" s="27"/>
      <c r="C1134" s="27"/>
      <c r="D1134" s="27"/>
      <c r="E1134" s="27"/>
      <c r="F1134" s="27"/>
      <c r="G1134" s="27"/>
      <c r="H1134" s="27"/>
      <c r="I1134" s="27"/>
      <c r="J1134" s="27"/>
      <c r="K1134" s="27"/>
      <c r="L1134" s="27"/>
      <c r="M1134" s="27"/>
      <c r="N1134" s="27"/>
      <c r="O1134" s="27"/>
      <c r="P1134" s="27"/>
      <c r="Q1134" s="27"/>
      <c r="R1134" s="80"/>
      <c r="S1134" s="27"/>
      <c r="T1134" s="27"/>
      <c r="U1134" s="27"/>
      <c r="V1134" s="27"/>
      <c r="W1134" s="27"/>
      <c r="X1134" s="27"/>
      <c r="Y1134" s="27"/>
      <c r="Z1134" s="27"/>
      <c r="AA1134" s="27"/>
      <c r="AB1134" s="27"/>
      <c r="AC1134" s="27"/>
      <c r="AD1134" s="27"/>
      <c r="AE1134" s="27"/>
      <c r="AF1134" s="27"/>
      <c r="AG1134" s="27"/>
      <c r="AH1134" s="27"/>
      <c r="AI1134" s="27"/>
      <c r="AJ1134" s="27"/>
      <c r="AK1134" s="27"/>
      <c r="AL1134" s="27"/>
    </row>
    <row r="1135" spans="1:38">
      <c r="A1135" s="27"/>
      <c r="B1135" s="27"/>
      <c r="C1135" s="27"/>
      <c r="D1135" s="27"/>
      <c r="E1135" s="27"/>
      <c r="F1135" s="27"/>
      <c r="G1135" s="27"/>
      <c r="H1135" s="27"/>
      <c r="I1135" s="27"/>
      <c r="J1135" s="27"/>
      <c r="K1135" s="27"/>
      <c r="L1135" s="27"/>
      <c r="M1135" s="27"/>
      <c r="N1135" s="27"/>
      <c r="O1135" s="27"/>
      <c r="P1135" s="27"/>
      <c r="Q1135" s="27"/>
      <c r="R1135" s="80"/>
      <c r="S1135" s="27"/>
      <c r="T1135" s="27"/>
      <c r="U1135" s="27"/>
      <c r="V1135" s="27"/>
      <c r="W1135" s="27"/>
      <c r="X1135" s="27"/>
      <c r="Y1135" s="27"/>
      <c r="Z1135" s="27"/>
      <c r="AA1135" s="27"/>
      <c r="AB1135" s="27"/>
      <c r="AC1135" s="27"/>
      <c r="AD1135" s="27"/>
      <c r="AE1135" s="27"/>
      <c r="AF1135" s="27"/>
      <c r="AG1135" s="27"/>
      <c r="AH1135" s="27"/>
      <c r="AI1135" s="27"/>
      <c r="AJ1135" s="27"/>
      <c r="AK1135" s="27"/>
      <c r="AL1135" s="27"/>
    </row>
    <row r="1136" spans="1:38">
      <c r="A1136" s="27"/>
      <c r="B1136" s="27"/>
      <c r="C1136" s="27"/>
      <c r="D1136" s="27"/>
      <c r="E1136" s="27"/>
      <c r="F1136" s="27"/>
      <c r="G1136" s="27"/>
      <c r="H1136" s="27"/>
      <c r="I1136" s="27"/>
      <c r="J1136" s="27"/>
      <c r="K1136" s="27"/>
      <c r="L1136" s="27"/>
      <c r="M1136" s="27"/>
      <c r="N1136" s="27"/>
      <c r="O1136" s="27"/>
      <c r="P1136" s="27"/>
      <c r="Q1136" s="27"/>
      <c r="R1136" s="80"/>
      <c r="S1136" s="27"/>
      <c r="T1136" s="27"/>
      <c r="U1136" s="27"/>
      <c r="V1136" s="27"/>
      <c r="W1136" s="27"/>
      <c r="X1136" s="27"/>
      <c r="Y1136" s="27"/>
      <c r="Z1136" s="27"/>
      <c r="AA1136" s="27"/>
      <c r="AB1136" s="27"/>
      <c r="AC1136" s="27"/>
      <c r="AD1136" s="27"/>
      <c r="AE1136" s="27"/>
      <c r="AF1136" s="27"/>
      <c r="AG1136" s="27"/>
      <c r="AH1136" s="27"/>
      <c r="AI1136" s="27"/>
      <c r="AJ1136" s="27"/>
      <c r="AK1136" s="27"/>
      <c r="AL1136" s="27"/>
    </row>
    <row r="1137" spans="1:38">
      <c r="A1137" s="27"/>
      <c r="B1137" s="27"/>
      <c r="C1137" s="27"/>
      <c r="D1137" s="27"/>
      <c r="E1137" s="27"/>
      <c r="F1137" s="27"/>
      <c r="G1137" s="27"/>
      <c r="H1137" s="27"/>
      <c r="I1137" s="27"/>
      <c r="J1137" s="27"/>
      <c r="K1137" s="27"/>
      <c r="L1137" s="27"/>
      <c r="M1137" s="27"/>
      <c r="N1137" s="27"/>
      <c r="O1137" s="27"/>
      <c r="P1137" s="27"/>
      <c r="Q1137" s="27"/>
      <c r="R1137" s="80"/>
      <c r="S1137" s="27"/>
      <c r="T1137" s="27"/>
      <c r="U1137" s="27"/>
      <c r="V1137" s="27"/>
      <c r="W1137" s="27"/>
      <c r="X1137" s="27"/>
      <c r="Y1137" s="27"/>
      <c r="Z1137" s="27"/>
      <c r="AA1137" s="27"/>
      <c r="AB1137" s="27"/>
      <c r="AC1137" s="27"/>
      <c r="AD1137" s="27"/>
      <c r="AE1137" s="27"/>
      <c r="AF1137" s="27"/>
      <c r="AG1137" s="27"/>
      <c r="AH1137" s="27"/>
      <c r="AI1137" s="27"/>
      <c r="AJ1137" s="27"/>
      <c r="AK1137" s="27"/>
      <c r="AL1137" s="27"/>
    </row>
    <row r="1138" spans="1:38">
      <c r="A1138" s="27"/>
      <c r="B1138" s="27"/>
      <c r="C1138" s="27"/>
      <c r="D1138" s="27"/>
      <c r="E1138" s="27"/>
      <c r="F1138" s="27"/>
      <c r="G1138" s="27"/>
      <c r="H1138" s="27"/>
      <c r="I1138" s="27"/>
      <c r="J1138" s="27"/>
      <c r="K1138" s="27"/>
      <c r="L1138" s="27"/>
      <c r="M1138" s="27"/>
      <c r="N1138" s="27"/>
      <c r="O1138" s="27"/>
      <c r="P1138" s="27"/>
      <c r="Q1138" s="27"/>
      <c r="R1138" s="80"/>
      <c r="S1138" s="27"/>
      <c r="T1138" s="27"/>
      <c r="U1138" s="27"/>
      <c r="V1138" s="27"/>
      <c r="W1138" s="27"/>
      <c r="X1138" s="27"/>
      <c r="Y1138" s="27"/>
      <c r="Z1138" s="27"/>
      <c r="AA1138" s="27"/>
      <c r="AB1138" s="27"/>
      <c r="AC1138" s="27"/>
      <c r="AD1138" s="27"/>
      <c r="AE1138" s="27"/>
      <c r="AF1138" s="27"/>
      <c r="AG1138" s="27"/>
      <c r="AH1138" s="27"/>
      <c r="AI1138" s="27"/>
      <c r="AJ1138" s="27"/>
      <c r="AK1138" s="27"/>
      <c r="AL1138" s="27"/>
    </row>
    <row r="1139" spans="1:38">
      <c r="A1139" s="27"/>
      <c r="B1139" s="27"/>
      <c r="C1139" s="27"/>
      <c r="D1139" s="27"/>
      <c r="E1139" s="27"/>
      <c r="F1139" s="27"/>
      <c r="G1139" s="27"/>
      <c r="H1139" s="27"/>
      <c r="I1139" s="27"/>
      <c r="J1139" s="27"/>
      <c r="K1139" s="27"/>
      <c r="L1139" s="27"/>
      <c r="M1139" s="27"/>
      <c r="N1139" s="27"/>
      <c r="O1139" s="27"/>
      <c r="P1139" s="27"/>
      <c r="Q1139" s="27"/>
      <c r="R1139" s="80"/>
      <c r="S1139" s="27"/>
      <c r="T1139" s="27"/>
      <c r="U1139" s="27"/>
      <c r="V1139" s="27"/>
      <c r="W1139" s="27"/>
      <c r="X1139" s="27"/>
      <c r="Y1139" s="27"/>
      <c r="Z1139" s="27"/>
      <c r="AA1139" s="27"/>
      <c r="AB1139" s="27"/>
      <c r="AC1139" s="27"/>
      <c r="AD1139" s="27"/>
      <c r="AE1139" s="27"/>
      <c r="AF1139" s="27"/>
      <c r="AG1139" s="27"/>
      <c r="AH1139" s="27"/>
      <c r="AI1139" s="27"/>
      <c r="AJ1139" s="27"/>
      <c r="AK1139" s="27"/>
      <c r="AL1139" s="27"/>
    </row>
    <row r="1140" spans="1:38">
      <c r="A1140" s="27"/>
      <c r="B1140" s="27"/>
      <c r="C1140" s="27"/>
      <c r="D1140" s="27"/>
      <c r="E1140" s="27"/>
      <c r="F1140" s="27"/>
      <c r="G1140" s="27"/>
      <c r="H1140" s="27"/>
      <c r="I1140" s="27"/>
      <c r="J1140" s="27"/>
      <c r="K1140" s="27"/>
      <c r="L1140" s="27"/>
      <c r="M1140" s="27"/>
      <c r="N1140" s="27"/>
      <c r="O1140" s="27"/>
      <c r="P1140" s="27"/>
      <c r="Q1140" s="27"/>
      <c r="R1140" s="80"/>
      <c r="S1140" s="27"/>
      <c r="T1140" s="27"/>
      <c r="U1140" s="27"/>
      <c r="V1140" s="27"/>
      <c r="W1140" s="27"/>
      <c r="X1140" s="27"/>
      <c r="Y1140" s="27"/>
      <c r="Z1140" s="27"/>
      <c r="AA1140" s="27"/>
      <c r="AB1140" s="27"/>
      <c r="AC1140" s="27"/>
      <c r="AD1140" s="27"/>
      <c r="AE1140" s="27"/>
      <c r="AF1140" s="27"/>
      <c r="AG1140" s="27"/>
      <c r="AH1140" s="27"/>
      <c r="AI1140" s="27"/>
      <c r="AJ1140" s="27"/>
      <c r="AK1140" s="27"/>
      <c r="AL1140" s="27"/>
    </row>
    <row r="1141" spans="1:38">
      <c r="A1141" s="27"/>
      <c r="B1141" s="27"/>
      <c r="C1141" s="27"/>
      <c r="D1141" s="27"/>
      <c r="E1141" s="27"/>
      <c r="F1141" s="27"/>
      <c r="G1141" s="27"/>
      <c r="H1141" s="27"/>
      <c r="I1141" s="27"/>
      <c r="J1141" s="27"/>
      <c r="K1141" s="27"/>
      <c r="L1141" s="27"/>
      <c r="M1141" s="27"/>
      <c r="N1141" s="27"/>
      <c r="O1141" s="27"/>
      <c r="P1141" s="27"/>
      <c r="Q1141" s="27"/>
      <c r="R1141" s="80"/>
      <c r="S1141" s="27"/>
      <c r="T1141" s="27"/>
      <c r="U1141" s="27"/>
      <c r="V1141" s="27"/>
      <c r="W1141" s="27"/>
      <c r="X1141" s="27"/>
      <c r="Y1141" s="27"/>
      <c r="Z1141" s="27"/>
      <c r="AA1141" s="27"/>
      <c r="AB1141" s="27"/>
      <c r="AC1141" s="27"/>
      <c r="AD1141" s="27"/>
      <c r="AE1141" s="27"/>
      <c r="AF1141" s="27"/>
      <c r="AG1141" s="27"/>
      <c r="AH1141" s="27"/>
      <c r="AI1141" s="27"/>
      <c r="AJ1141" s="27"/>
      <c r="AK1141" s="27"/>
      <c r="AL1141" s="27"/>
    </row>
    <row r="1142" spans="1:38">
      <c r="A1142" s="27"/>
      <c r="B1142" s="27"/>
      <c r="C1142" s="27"/>
      <c r="D1142" s="27"/>
      <c r="E1142" s="27"/>
      <c r="F1142" s="27"/>
      <c r="G1142" s="27"/>
      <c r="H1142" s="27"/>
      <c r="I1142" s="27"/>
      <c r="J1142" s="27"/>
      <c r="K1142" s="27"/>
      <c r="L1142" s="27"/>
      <c r="M1142" s="27"/>
      <c r="N1142" s="27"/>
      <c r="O1142" s="27"/>
      <c r="P1142" s="27"/>
      <c r="Q1142" s="27"/>
      <c r="R1142" s="80"/>
      <c r="S1142" s="27"/>
      <c r="T1142" s="27"/>
      <c r="U1142" s="27"/>
      <c r="V1142" s="27"/>
      <c r="W1142" s="27"/>
      <c r="X1142" s="27"/>
      <c r="Y1142" s="27"/>
      <c r="Z1142" s="27"/>
      <c r="AA1142" s="27"/>
      <c r="AB1142" s="27"/>
      <c r="AC1142" s="27"/>
      <c r="AD1142" s="27"/>
      <c r="AE1142" s="27"/>
      <c r="AF1142" s="27"/>
      <c r="AG1142" s="27"/>
      <c r="AH1142" s="27"/>
      <c r="AI1142" s="27"/>
      <c r="AJ1142" s="27"/>
      <c r="AK1142" s="27"/>
      <c r="AL1142" s="27"/>
    </row>
    <row r="1143" spans="1:38">
      <c r="A1143" s="27"/>
      <c r="B1143" s="27"/>
      <c r="C1143" s="27"/>
      <c r="D1143" s="27"/>
      <c r="E1143" s="27"/>
      <c r="F1143" s="27"/>
      <c r="G1143" s="27"/>
      <c r="H1143" s="27"/>
      <c r="I1143" s="27"/>
      <c r="J1143" s="27"/>
      <c r="K1143" s="27"/>
      <c r="L1143" s="27"/>
      <c r="M1143" s="27"/>
      <c r="N1143" s="27"/>
      <c r="O1143" s="27"/>
      <c r="P1143" s="27"/>
      <c r="Q1143" s="27"/>
      <c r="R1143" s="80"/>
      <c r="S1143" s="27"/>
      <c r="T1143" s="27"/>
      <c r="U1143" s="27"/>
      <c r="V1143" s="27"/>
      <c r="W1143" s="27"/>
      <c r="X1143" s="27"/>
      <c r="Y1143" s="27"/>
      <c r="Z1143" s="27"/>
      <c r="AA1143" s="27"/>
      <c r="AB1143" s="27"/>
      <c r="AC1143" s="27"/>
      <c r="AD1143" s="27"/>
      <c r="AE1143" s="27"/>
      <c r="AF1143" s="27"/>
      <c r="AG1143" s="27"/>
      <c r="AH1143" s="27"/>
      <c r="AI1143" s="27"/>
      <c r="AJ1143" s="27"/>
      <c r="AK1143" s="27"/>
      <c r="AL1143" s="27"/>
    </row>
    <row r="1144" spans="1:38">
      <c r="A1144" s="27"/>
      <c r="B1144" s="27"/>
      <c r="C1144" s="27"/>
      <c r="D1144" s="27"/>
      <c r="E1144" s="27"/>
      <c r="F1144" s="27"/>
      <c r="G1144" s="27"/>
      <c r="H1144" s="27"/>
      <c r="I1144" s="27"/>
      <c r="J1144" s="27"/>
      <c r="K1144" s="27"/>
      <c r="L1144" s="27"/>
      <c r="M1144" s="27"/>
      <c r="N1144" s="27"/>
      <c r="O1144" s="27"/>
      <c r="P1144" s="27"/>
      <c r="Q1144" s="27"/>
      <c r="R1144" s="80"/>
      <c r="S1144" s="27"/>
      <c r="T1144" s="27"/>
      <c r="U1144" s="27"/>
      <c r="V1144" s="27"/>
      <c r="W1144" s="27"/>
      <c r="X1144" s="27"/>
      <c r="Y1144" s="27"/>
      <c r="Z1144" s="27"/>
      <c r="AA1144" s="27"/>
      <c r="AB1144" s="27"/>
      <c r="AC1144" s="27"/>
      <c r="AD1144" s="27"/>
      <c r="AE1144" s="27"/>
      <c r="AF1144" s="27"/>
      <c r="AG1144" s="27"/>
      <c r="AH1144" s="27"/>
      <c r="AI1144" s="27"/>
      <c r="AJ1144" s="27"/>
      <c r="AK1144" s="27"/>
      <c r="AL1144" s="27"/>
    </row>
    <row r="1145" spans="1:38">
      <c r="A1145" s="27"/>
      <c r="B1145" s="27"/>
      <c r="C1145" s="27"/>
      <c r="D1145" s="27"/>
      <c r="E1145" s="27"/>
      <c r="F1145" s="27"/>
      <c r="G1145" s="27"/>
      <c r="H1145" s="27"/>
      <c r="I1145" s="27"/>
      <c r="J1145" s="27"/>
      <c r="K1145" s="27"/>
      <c r="L1145" s="27"/>
      <c r="M1145" s="27"/>
      <c r="N1145" s="27"/>
      <c r="O1145" s="27"/>
      <c r="P1145" s="27"/>
      <c r="Q1145" s="27"/>
      <c r="R1145" s="80"/>
      <c r="S1145" s="27"/>
      <c r="T1145" s="27"/>
      <c r="U1145" s="27"/>
      <c r="V1145" s="27"/>
      <c r="W1145" s="27"/>
      <c r="X1145" s="27"/>
      <c r="Y1145" s="27"/>
      <c r="Z1145" s="27"/>
      <c r="AA1145" s="27"/>
      <c r="AB1145" s="27"/>
      <c r="AC1145" s="27"/>
      <c r="AD1145" s="27"/>
      <c r="AE1145" s="27"/>
      <c r="AF1145" s="27"/>
      <c r="AG1145" s="27"/>
      <c r="AH1145" s="27"/>
      <c r="AI1145" s="27"/>
      <c r="AJ1145" s="27"/>
      <c r="AK1145" s="27"/>
      <c r="AL1145" s="27"/>
    </row>
    <row r="1146" spans="1:38">
      <c r="A1146" s="27"/>
      <c r="B1146" s="27"/>
      <c r="C1146" s="27"/>
      <c r="D1146" s="27"/>
      <c r="E1146" s="27"/>
      <c r="F1146" s="27"/>
      <c r="G1146" s="27"/>
      <c r="H1146" s="27"/>
      <c r="I1146" s="27"/>
      <c r="J1146" s="27"/>
      <c r="K1146" s="27"/>
      <c r="L1146" s="27"/>
      <c r="M1146" s="27"/>
      <c r="N1146" s="27"/>
      <c r="O1146" s="27"/>
      <c r="P1146" s="27"/>
      <c r="Q1146" s="27"/>
      <c r="R1146" s="80"/>
      <c r="S1146" s="27"/>
      <c r="T1146" s="27"/>
      <c r="U1146" s="27"/>
      <c r="V1146" s="27"/>
      <c r="W1146" s="27"/>
      <c r="X1146" s="27"/>
      <c r="Y1146" s="27"/>
      <c r="Z1146" s="27"/>
      <c r="AA1146" s="27"/>
      <c r="AB1146" s="27"/>
      <c r="AC1146" s="27"/>
      <c r="AD1146" s="27"/>
      <c r="AE1146" s="27"/>
      <c r="AF1146" s="27"/>
      <c r="AG1146" s="27"/>
      <c r="AH1146" s="27"/>
      <c r="AI1146" s="27"/>
      <c r="AJ1146" s="27"/>
      <c r="AK1146" s="27"/>
      <c r="AL1146" s="27"/>
    </row>
    <row r="1147" spans="1:38">
      <c r="A1147" s="27"/>
      <c r="B1147" s="27"/>
      <c r="C1147" s="27"/>
      <c r="D1147" s="27"/>
      <c r="E1147" s="27"/>
      <c r="F1147" s="27"/>
      <c r="G1147" s="27"/>
      <c r="H1147" s="27"/>
      <c r="I1147" s="27"/>
      <c r="J1147" s="27"/>
      <c r="K1147" s="27"/>
      <c r="L1147" s="27"/>
      <c r="M1147" s="27"/>
      <c r="N1147" s="27"/>
      <c r="O1147" s="27"/>
      <c r="P1147" s="27"/>
      <c r="Q1147" s="27"/>
      <c r="R1147" s="80"/>
      <c r="S1147" s="27"/>
      <c r="T1147" s="27"/>
      <c r="U1147" s="27"/>
      <c r="V1147" s="27"/>
      <c r="W1147" s="27"/>
      <c r="X1147" s="27"/>
      <c r="Y1147" s="27"/>
      <c r="Z1147" s="27"/>
      <c r="AA1147" s="27"/>
      <c r="AB1147" s="27"/>
      <c r="AC1147" s="27"/>
      <c r="AD1147" s="27"/>
      <c r="AE1147" s="27"/>
      <c r="AF1147" s="27"/>
      <c r="AG1147" s="27"/>
      <c r="AH1147" s="27"/>
      <c r="AI1147" s="27"/>
      <c r="AJ1147" s="27"/>
      <c r="AK1147" s="27"/>
      <c r="AL1147" s="27"/>
    </row>
    <row r="1148" spans="1:38">
      <c r="A1148" s="27"/>
      <c r="B1148" s="27"/>
      <c r="C1148" s="27"/>
      <c r="D1148" s="27"/>
      <c r="E1148" s="27"/>
      <c r="F1148" s="27"/>
      <c r="G1148" s="27"/>
      <c r="H1148" s="27"/>
      <c r="I1148" s="27"/>
      <c r="J1148" s="27"/>
      <c r="K1148" s="27"/>
      <c r="L1148" s="27"/>
      <c r="M1148" s="27"/>
      <c r="N1148" s="27"/>
      <c r="O1148" s="27"/>
      <c r="P1148" s="27"/>
      <c r="Q1148" s="27"/>
      <c r="R1148" s="80"/>
      <c r="S1148" s="27"/>
      <c r="T1148" s="27"/>
      <c r="U1148" s="27"/>
      <c r="V1148" s="27"/>
      <c r="W1148" s="27"/>
      <c r="X1148" s="27"/>
      <c r="Y1148" s="27"/>
      <c r="Z1148" s="27"/>
      <c r="AA1148" s="27"/>
      <c r="AB1148" s="27"/>
      <c r="AC1148" s="27"/>
      <c r="AD1148" s="27"/>
      <c r="AE1148" s="27"/>
      <c r="AF1148" s="27"/>
      <c r="AG1148" s="27"/>
      <c r="AH1148" s="27"/>
      <c r="AI1148" s="27"/>
      <c r="AJ1148" s="27"/>
      <c r="AK1148" s="27"/>
      <c r="AL1148" s="27"/>
    </row>
    <row r="1149" spans="1:38">
      <c r="A1149" s="27"/>
      <c r="B1149" s="27"/>
      <c r="C1149" s="27"/>
      <c r="D1149" s="27"/>
      <c r="E1149" s="27"/>
      <c r="F1149" s="27"/>
      <c r="G1149" s="27"/>
      <c r="H1149" s="27"/>
      <c r="I1149" s="27"/>
      <c r="J1149" s="27"/>
      <c r="K1149" s="27"/>
      <c r="L1149" s="27"/>
      <c r="M1149" s="27"/>
      <c r="N1149" s="27"/>
      <c r="O1149" s="27"/>
      <c r="P1149" s="27"/>
      <c r="Q1149" s="27"/>
      <c r="R1149" s="80"/>
      <c r="S1149" s="27"/>
      <c r="T1149" s="27"/>
      <c r="U1149" s="27"/>
      <c r="V1149" s="27"/>
      <c r="W1149" s="27"/>
      <c r="X1149" s="27"/>
      <c r="Y1149" s="27"/>
      <c r="Z1149" s="27"/>
      <c r="AA1149" s="27"/>
      <c r="AB1149" s="27"/>
      <c r="AC1149" s="27"/>
      <c r="AD1149" s="27"/>
      <c r="AE1149" s="27"/>
      <c r="AF1149" s="27"/>
      <c r="AG1149" s="27"/>
      <c r="AH1149" s="27"/>
      <c r="AI1149" s="27"/>
      <c r="AJ1149" s="27"/>
      <c r="AK1149" s="27"/>
      <c r="AL1149" s="27"/>
    </row>
    <row r="1150" spans="1:38">
      <c r="A1150" s="27"/>
      <c r="B1150" s="27"/>
      <c r="C1150" s="27"/>
      <c r="D1150" s="27"/>
      <c r="E1150" s="27"/>
      <c r="F1150" s="27"/>
      <c r="G1150" s="27"/>
      <c r="H1150" s="27"/>
      <c r="I1150" s="27"/>
      <c r="J1150" s="27"/>
      <c r="K1150" s="27"/>
      <c r="L1150" s="27"/>
      <c r="M1150" s="27"/>
      <c r="N1150" s="27"/>
      <c r="O1150" s="27"/>
      <c r="P1150" s="27"/>
      <c r="Q1150" s="27"/>
      <c r="R1150" s="80"/>
      <c r="S1150" s="27"/>
      <c r="T1150" s="27"/>
      <c r="U1150" s="27"/>
      <c r="V1150" s="27"/>
      <c r="W1150" s="27"/>
      <c r="X1150" s="27"/>
      <c r="Y1150" s="27"/>
      <c r="Z1150" s="27"/>
      <c r="AA1150" s="27"/>
      <c r="AB1150" s="27"/>
      <c r="AC1150" s="27"/>
      <c r="AD1150" s="27"/>
      <c r="AE1150" s="27"/>
      <c r="AF1150" s="27"/>
      <c r="AG1150" s="27"/>
      <c r="AH1150" s="27"/>
      <c r="AI1150" s="27"/>
      <c r="AJ1150" s="27"/>
      <c r="AK1150" s="27"/>
      <c r="AL1150" s="27"/>
    </row>
    <row r="1151" spans="1:38">
      <c r="A1151" s="27"/>
      <c r="B1151" s="27"/>
      <c r="C1151" s="27"/>
      <c r="D1151" s="27"/>
      <c r="E1151" s="27"/>
      <c r="F1151" s="27"/>
      <c r="G1151" s="27"/>
      <c r="H1151" s="27"/>
      <c r="I1151" s="27"/>
      <c r="J1151" s="27"/>
      <c r="K1151" s="27"/>
      <c r="L1151" s="27"/>
      <c r="M1151" s="27"/>
      <c r="N1151" s="27"/>
      <c r="O1151" s="27"/>
      <c r="P1151" s="27"/>
      <c r="Q1151" s="27"/>
      <c r="R1151" s="80"/>
      <c r="S1151" s="27"/>
      <c r="T1151" s="27"/>
      <c r="U1151" s="27"/>
      <c r="V1151" s="27"/>
      <c r="W1151" s="27"/>
      <c r="X1151" s="27"/>
      <c r="Y1151" s="27"/>
      <c r="Z1151" s="27"/>
      <c r="AA1151" s="27"/>
      <c r="AB1151" s="27"/>
      <c r="AC1151" s="27"/>
      <c r="AD1151" s="27"/>
      <c r="AE1151" s="27"/>
      <c r="AF1151" s="27"/>
      <c r="AG1151" s="27"/>
      <c r="AH1151" s="27"/>
      <c r="AI1151" s="27"/>
      <c r="AJ1151" s="27"/>
      <c r="AK1151" s="27"/>
      <c r="AL1151" s="27"/>
    </row>
    <row r="1152" spans="1:38">
      <c r="A1152" s="27"/>
      <c r="B1152" s="27"/>
      <c r="C1152" s="27"/>
      <c r="D1152" s="27"/>
      <c r="E1152" s="27"/>
      <c r="F1152" s="27"/>
      <c r="G1152" s="27"/>
      <c r="H1152" s="27"/>
      <c r="I1152" s="27"/>
      <c r="J1152" s="27"/>
      <c r="K1152" s="27"/>
      <c r="L1152" s="27"/>
      <c r="M1152" s="27"/>
      <c r="N1152" s="27"/>
      <c r="O1152" s="27"/>
      <c r="P1152" s="27"/>
      <c r="Q1152" s="27"/>
      <c r="R1152" s="80"/>
      <c r="S1152" s="27"/>
      <c r="T1152" s="27"/>
      <c r="U1152" s="27"/>
      <c r="V1152" s="27"/>
      <c r="W1152" s="27"/>
      <c r="X1152" s="27"/>
      <c r="Y1152" s="27"/>
      <c r="Z1152" s="27"/>
      <c r="AA1152" s="27"/>
      <c r="AB1152" s="27"/>
      <c r="AC1152" s="27"/>
      <c r="AD1152" s="27"/>
      <c r="AE1152" s="27"/>
      <c r="AF1152" s="27"/>
      <c r="AG1152" s="27"/>
      <c r="AH1152" s="27"/>
      <c r="AI1152" s="27"/>
      <c r="AJ1152" s="27"/>
      <c r="AK1152" s="27"/>
      <c r="AL1152" s="27"/>
    </row>
    <row r="1153" spans="1:38">
      <c r="A1153" s="27"/>
      <c r="B1153" s="27"/>
      <c r="C1153" s="27"/>
      <c r="D1153" s="27"/>
      <c r="E1153" s="27"/>
      <c r="F1153" s="27"/>
      <c r="G1153" s="27"/>
      <c r="H1153" s="27"/>
      <c r="I1153" s="27"/>
      <c r="J1153" s="27"/>
      <c r="K1153" s="27"/>
      <c r="L1153" s="27"/>
      <c r="M1153" s="27"/>
      <c r="N1153" s="27"/>
      <c r="O1153" s="27"/>
      <c r="P1153" s="27"/>
      <c r="Q1153" s="27"/>
      <c r="R1153" s="80"/>
      <c r="S1153" s="27"/>
      <c r="T1153" s="27"/>
      <c r="U1153" s="27"/>
      <c r="V1153" s="27"/>
      <c r="W1153" s="27"/>
      <c r="X1153" s="27"/>
      <c r="Y1153" s="27"/>
      <c r="Z1153" s="27"/>
      <c r="AA1153" s="27"/>
      <c r="AB1153" s="27"/>
      <c r="AC1153" s="27"/>
      <c r="AD1153" s="27"/>
      <c r="AE1153" s="27"/>
      <c r="AF1153" s="27"/>
      <c r="AG1153" s="27"/>
      <c r="AH1153" s="27"/>
      <c r="AI1153" s="27"/>
      <c r="AJ1153" s="27"/>
      <c r="AK1153" s="27"/>
      <c r="AL1153" s="27"/>
    </row>
    <row r="1154" spans="1:38">
      <c r="A1154" s="27"/>
      <c r="B1154" s="27"/>
      <c r="C1154" s="27"/>
      <c r="D1154" s="27"/>
      <c r="E1154" s="27"/>
      <c r="F1154" s="27"/>
      <c r="G1154" s="27"/>
      <c r="H1154" s="27"/>
      <c r="I1154" s="27"/>
      <c r="J1154" s="27"/>
      <c r="K1154" s="27"/>
      <c r="L1154" s="27"/>
      <c r="M1154" s="27"/>
      <c r="N1154" s="27"/>
      <c r="O1154" s="27"/>
      <c r="P1154" s="27"/>
      <c r="Q1154" s="27"/>
      <c r="R1154" s="80"/>
      <c r="S1154" s="27"/>
      <c r="T1154" s="27"/>
      <c r="U1154" s="27"/>
      <c r="V1154" s="27"/>
      <c r="W1154" s="27"/>
      <c r="X1154" s="27"/>
      <c r="Y1154" s="27"/>
      <c r="Z1154" s="27"/>
      <c r="AA1154" s="27"/>
      <c r="AB1154" s="27"/>
      <c r="AC1154" s="27"/>
      <c r="AD1154" s="27"/>
      <c r="AE1154" s="27"/>
      <c r="AF1154" s="27"/>
      <c r="AG1154" s="27"/>
      <c r="AH1154" s="27"/>
      <c r="AI1154" s="27"/>
      <c r="AJ1154" s="27"/>
      <c r="AK1154" s="27"/>
      <c r="AL1154" s="27"/>
    </row>
    <row r="1155" spans="1:38">
      <c r="A1155" s="27"/>
      <c r="B1155" s="27"/>
      <c r="C1155" s="27"/>
      <c r="D1155" s="27"/>
      <c r="E1155" s="27"/>
      <c r="F1155" s="27"/>
      <c r="G1155" s="27"/>
      <c r="H1155" s="27"/>
      <c r="I1155" s="27"/>
      <c r="J1155" s="27"/>
      <c r="K1155" s="27"/>
      <c r="L1155" s="27"/>
      <c r="M1155" s="27"/>
      <c r="N1155" s="27"/>
      <c r="O1155" s="27"/>
      <c r="P1155" s="27"/>
      <c r="Q1155" s="27"/>
      <c r="R1155" s="80"/>
      <c r="S1155" s="27"/>
      <c r="T1155" s="27"/>
      <c r="U1155" s="27"/>
      <c r="V1155" s="27"/>
      <c r="W1155" s="27"/>
      <c r="X1155" s="27"/>
      <c r="Y1155" s="27"/>
      <c r="Z1155" s="27"/>
      <c r="AA1155" s="27"/>
      <c r="AB1155" s="27"/>
      <c r="AC1155" s="27"/>
      <c r="AD1155" s="27"/>
      <c r="AE1155" s="27"/>
      <c r="AF1155" s="27"/>
      <c r="AG1155" s="27"/>
      <c r="AH1155" s="27"/>
      <c r="AI1155" s="27"/>
      <c r="AJ1155" s="27"/>
      <c r="AK1155" s="27"/>
      <c r="AL1155" s="27"/>
    </row>
    <row r="1156" spans="1:38">
      <c r="A1156" s="27"/>
      <c r="B1156" s="27"/>
      <c r="C1156" s="27"/>
      <c r="D1156" s="27"/>
      <c r="E1156" s="27"/>
      <c r="F1156" s="27"/>
      <c r="G1156" s="27"/>
      <c r="H1156" s="27"/>
      <c r="I1156" s="27"/>
      <c r="J1156" s="27"/>
      <c r="K1156" s="27"/>
      <c r="L1156" s="27"/>
      <c r="M1156" s="27"/>
      <c r="N1156" s="27"/>
      <c r="O1156" s="27"/>
      <c r="P1156" s="27"/>
      <c r="Q1156" s="27"/>
      <c r="R1156" s="80"/>
      <c r="S1156" s="27"/>
      <c r="T1156" s="27"/>
      <c r="U1156" s="27"/>
      <c r="V1156" s="27"/>
      <c r="W1156" s="27"/>
      <c r="X1156" s="27"/>
      <c r="Y1156" s="27"/>
      <c r="Z1156" s="27"/>
      <c r="AA1156" s="27"/>
      <c r="AB1156" s="27"/>
      <c r="AC1156" s="27"/>
      <c r="AD1156" s="27"/>
      <c r="AE1156" s="27"/>
      <c r="AF1156" s="27"/>
      <c r="AG1156" s="27"/>
      <c r="AH1156" s="27"/>
      <c r="AI1156" s="27"/>
      <c r="AJ1156" s="27"/>
      <c r="AK1156" s="27"/>
      <c r="AL1156" s="27"/>
    </row>
    <row r="1157" spans="1:38">
      <c r="A1157" s="27"/>
      <c r="B1157" s="27"/>
      <c r="C1157" s="27"/>
      <c r="D1157" s="27"/>
      <c r="E1157" s="27"/>
      <c r="F1157" s="27"/>
      <c r="G1157" s="27"/>
      <c r="H1157" s="27"/>
      <c r="I1157" s="27"/>
      <c r="J1157" s="27"/>
      <c r="K1157" s="27"/>
      <c r="L1157" s="27"/>
      <c r="M1157" s="27"/>
      <c r="N1157" s="27"/>
      <c r="O1157" s="27"/>
      <c r="P1157" s="27"/>
      <c r="Q1157" s="27"/>
      <c r="R1157" s="80"/>
      <c r="S1157" s="27"/>
      <c r="T1157" s="27"/>
      <c r="U1157" s="27"/>
      <c r="V1157" s="27"/>
      <c r="W1157" s="27"/>
      <c r="X1157" s="27"/>
      <c r="Y1157" s="27"/>
      <c r="Z1157" s="27"/>
      <c r="AA1157" s="27"/>
      <c r="AB1157" s="27"/>
      <c r="AC1157" s="27"/>
      <c r="AD1157" s="27"/>
      <c r="AE1157" s="27"/>
      <c r="AF1157" s="27"/>
      <c r="AG1157" s="27"/>
      <c r="AH1157" s="27"/>
      <c r="AI1157" s="27"/>
      <c r="AJ1157" s="27"/>
      <c r="AK1157" s="27"/>
      <c r="AL1157" s="27"/>
    </row>
    <row r="1158" spans="1:38">
      <c r="A1158" s="27"/>
      <c r="B1158" s="27"/>
      <c r="C1158" s="27"/>
      <c r="D1158" s="27"/>
      <c r="E1158" s="27"/>
      <c r="F1158" s="27"/>
      <c r="G1158" s="27"/>
      <c r="H1158" s="27"/>
      <c r="I1158" s="27"/>
      <c r="J1158" s="27"/>
      <c r="K1158" s="27"/>
      <c r="L1158" s="27"/>
      <c r="M1158" s="27"/>
      <c r="N1158" s="27"/>
      <c r="O1158" s="27"/>
      <c r="P1158" s="27"/>
      <c r="Q1158" s="27"/>
      <c r="R1158" s="80"/>
      <c r="S1158" s="27"/>
      <c r="T1158" s="27"/>
      <c r="U1158" s="27"/>
      <c r="V1158" s="27"/>
      <c r="W1158" s="27"/>
      <c r="X1158" s="27"/>
      <c r="Y1158" s="27"/>
      <c r="Z1158" s="27"/>
      <c r="AA1158" s="27"/>
      <c r="AB1158" s="27"/>
      <c r="AC1158" s="27"/>
      <c r="AD1158" s="27"/>
      <c r="AE1158" s="27"/>
      <c r="AF1158" s="27"/>
      <c r="AG1158" s="27"/>
      <c r="AH1158" s="27"/>
      <c r="AI1158" s="27"/>
      <c r="AJ1158" s="27"/>
      <c r="AK1158" s="27"/>
      <c r="AL1158" s="27"/>
    </row>
    <row r="1159" spans="1:38">
      <c r="A1159" s="27"/>
      <c r="B1159" s="27"/>
      <c r="C1159" s="27"/>
      <c r="D1159" s="27"/>
      <c r="E1159" s="27"/>
      <c r="F1159" s="27"/>
      <c r="G1159" s="27"/>
      <c r="H1159" s="27"/>
      <c r="I1159" s="27"/>
      <c r="J1159" s="27"/>
      <c r="K1159" s="27"/>
      <c r="L1159" s="27"/>
      <c r="M1159" s="27"/>
      <c r="N1159" s="27"/>
      <c r="O1159" s="27"/>
      <c r="P1159" s="27"/>
      <c r="Q1159" s="27"/>
      <c r="R1159" s="80"/>
      <c r="S1159" s="27"/>
      <c r="T1159" s="27"/>
      <c r="U1159" s="27"/>
      <c r="V1159" s="27"/>
      <c r="W1159" s="27"/>
      <c r="X1159" s="27"/>
      <c r="Y1159" s="27"/>
      <c r="Z1159" s="27"/>
      <c r="AA1159" s="27"/>
      <c r="AB1159" s="27"/>
      <c r="AC1159" s="27"/>
      <c r="AD1159" s="27"/>
      <c r="AE1159" s="27"/>
      <c r="AF1159" s="27"/>
      <c r="AG1159" s="27"/>
      <c r="AH1159" s="27"/>
      <c r="AI1159" s="27"/>
      <c r="AJ1159" s="27"/>
      <c r="AK1159" s="27"/>
      <c r="AL1159" s="27"/>
    </row>
    <row r="1160" spans="1:38">
      <c r="A1160" s="27"/>
      <c r="B1160" s="27"/>
      <c r="C1160" s="27"/>
      <c r="D1160" s="27"/>
      <c r="E1160" s="27"/>
      <c r="F1160" s="27"/>
      <c r="G1160" s="27"/>
      <c r="H1160" s="27"/>
      <c r="I1160" s="27"/>
      <c r="J1160" s="27"/>
      <c r="K1160" s="27"/>
      <c r="L1160" s="27"/>
      <c r="M1160" s="27"/>
      <c r="N1160" s="27"/>
      <c r="O1160" s="27"/>
      <c r="P1160" s="27"/>
      <c r="Q1160" s="27"/>
      <c r="R1160" s="80"/>
      <c r="S1160" s="27"/>
      <c r="T1160" s="27"/>
      <c r="U1160" s="27"/>
      <c r="V1160" s="27"/>
      <c r="W1160" s="27"/>
      <c r="X1160" s="27"/>
      <c r="Y1160" s="27"/>
      <c r="Z1160" s="27"/>
      <c r="AA1160" s="27"/>
      <c r="AB1160" s="27"/>
      <c r="AC1160" s="27"/>
      <c r="AD1160" s="27"/>
      <c r="AE1160" s="27"/>
      <c r="AF1160" s="27"/>
      <c r="AG1160" s="27"/>
      <c r="AH1160" s="27"/>
      <c r="AI1160" s="27"/>
      <c r="AJ1160" s="27"/>
      <c r="AK1160" s="27"/>
      <c r="AL1160" s="27"/>
    </row>
    <row r="1161" spans="1:38">
      <c r="A1161" s="27"/>
      <c r="B1161" s="27"/>
      <c r="C1161" s="27"/>
      <c r="D1161" s="27"/>
      <c r="E1161" s="27"/>
      <c r="F1161" s="27"/>
      <c r="G1161" s="27"/>
      <c r="H1161" s="27"/>
      <c r="I1161" s="27"/>
      <c r="J1161" s="27"/>
      <c r="K1161" s="27"/>
      <c r="L1161" s="27"/>
      <c r="M1161" s="27"/>
      <c r="N1161" s="27"/>
      <c r="O1161" s="27"/>
      <c r="P1161" s="27"/>
      <c r="Q1161" s="27"/>
      <c r="R1161" s="80"/>
      <c r="S1161" s="27"/>
      <c r="T1161" s="27"/>
      <c r="U1161" s="27"/>
      <c r="V1161" s="27"/>
      <c r="W1161" s="27"/>
      <c r="X1161" s="27"/>
      <c r="Y1161" s="27"/>
      <c r="Z1161" s="27"/>
      <c r="AA1161" s="27"/>
      <c r="AB1161" s="27"/>
      <c r="AC1161" s="27"/>
      <c r="AD1161" s="27"/>
      <c r="AE1161" s="27"/>
      <c r="AF1161" s="27"/>
      <c r="AG1161" s="27"/>
      <c r="AH1161" s="27"/>
      <c r="AI1161" s="27"/>
      <c r="AJ1161" s="27"/>
      <c r="AK1161" s="27"/>
      <c r="AL1161" s="27"/>
    </row>
    <row r="1162" spans="1:38">
      <c r="A1162" s="27"/>
      <c r="B1162" s="27"/>
      <c r="C1162" s="27"/>
      <c r="D1162" s="27"/>
      <c r="E1162" s="27"/>
      <c r="F1162" s="27"/>
      <c r="G1162" s="27"/>
      <c r="H1162" s="27"/>
      <c r="I1162" s="27"/>
      <c r="J1162" s="27"/>
      <c r="K1162" s="27"/>
      <c r="L1162" s="27"/>
      <c r="M1162" s="27"/>
      <c r="N1162" s="27"/>
      <c r="O1162" s="27"/>
      <c r="P1162" s="27"/>
      <c r="Q1162" s="27"/>
      <c r="R1162" s="80"/>
      <c r="S1162" s="27"/>
      <c r="T1162" s="27"/>
      <c r="U1162" s="27"/>
      <c r="V1162" s="27"/>
      <c r="W1162" s="27"/>
      <c r="X1162" s="27"/>
      <c r="Y1162" s="27"/>
      <c r="Z1162" s="27"/>
      <c r="AA1162" s="27"/>
      <c r="AB1162" s="27"/>
      <c r="AC1162" s="27"/>
      <c r="AD1162" s="27"/>
      <c r="AE1162" s="27"/>
      <c r="AF1162" s="27"/>
      <c r="AG1162" s="27"/>
      <c r="AH1162" s="27"/>
      <c r="AI1162" s="27"/>
      <c r="AJ1162" s="27"/>
      <c r="AK1162" s="27"/>
      <c r="AL1162" s="27"/>
    </row>
    <row r="1163" spans="1:38">
      <c r="A1163" s="27"/>
      <c r="B1163" s="27"/>
      <c r="C1163" s="27"/>
      <c r="D1163" s="27"/>
      <c r="E1163" s="27"/>
      <c r="F1163" s="27"/>
      <c r="G1163" s="27"/>
      <c r="H1163" s="27"/>
      <c r="I1163" s="27"/>
      <c r="J1163" s="27"/>
      <c r="K1163" s="27"/>
      <c r="L1163" s="27"/>
      <c r="M1163" s="27"/>
      <c r="N1163" s="27"/>
      <c r="O1163" s="27"/>
      <c r="P1163" s="27"/>
      <c r="Q1163" s="27"/>
      <c r="R1163" s="80"/>
      <c r="S1163" s="27"/>
      <c r="T1163" s="27"/>
      <c r="U1163" s="27"/>
      <c r="V1163" s="27"/>
      <c r="W1163" s="27"/>
      <c r="X1163" s="27"/>
      <c r="Y1163" s="27"/>
      <c r="Z1163" s="27"/>
      <c r="AA1163" s="27"/>
      <c r="AB1163" s="27"/>
      <c r="AC1163" s="27"/>
      <c r="AD1163" s="27"/>
      <c r="AE1163" s="27"/>
      <c r="AF1163" s="27"/>
      <c r="AG1163" s="27"/>
      <c r="AH1163" s="27"/>
      <c r="AI1163" s="27"/>
      <c r="AJ1163" s="27"/>
      <c r="AK1163" s="27"/>
      <c r="AL1163" s="27"/>
    </row>
    <row r="1164" spans="1:38">
      <c r="A1164" s="27"/>
      <c r="B1164" s="27"/>
      <c r="C1164" s="27"/>
      <c r="D1164" s="27"/>
      <c r="E1164" s="27"/>
      <c r="F1164" s="27"/>
      <c r="G1164" s="27"/>
      <c r="H1164" s="27"/>
      <c r="I1164" s="27"/>
      <c r="J1164" s="27"/>
      <c r="K1164" s="27"/>
      <c r="L1164" s="27"/>
      <c r="M1164" s="27"/>
      <c r="N1164" s="27"/>
      <c r="O1164" s="27"/>
      <c r="P1164" s="27"/>
      <c r="Q1164" s="27"/>
      <c r="R1164" s="80"/>
      <c r="S1164" s="27"/>
      <c r="T1164" s="27"/>
      <c r="U1164" s="27"/>
      <c r="V1164" s="27"/>
      <c r="W1164" s="27"/>
      <c r="X1164" s="27"/>
      <c r="Y1164" s="27"/>
      <c r="Z1164" s="27"/>
      <c r="AA1164" s="27"/>
      <c r="AB1164" s="27"/>
      <c r="AC1164" s="27"/>
      <c r="AD1164" s="27"/>
      <c r="AE1164" s="27"/>
      <c r="AF1164" s="27"/>
      <c r="AG1164" s="27"/>
      <c r="AH1164" s="27"/>
      <c r="AI1164" s="27"/>
      <c r="AJ1164" s="27"/>
      <c r="AK1164" s="27"/>
      <c r="AL1164" s="27"/>
    </row>
    <row r="1165" spans="1:38">
      <c r="A1165" s="27"/>
      <c r="B1165" s="27"/>
      <c r="C1165" s="27"/>
      <c r="D1165" s="27"/>
      <c r="E1165" s="27"/>
      <c r="F1165" s="27"/>
      <c r="G1165" s="27"/>
      <c r="H1165" s="27"/>
      <c r="I1165" s="27"/>
      <c r="J1165" s="27"/>
      <c r="K1165" s="27"/>
      <c r="L1165" s="27"/>
      <c r="M1165" s="27"/>
      <c r="N1165" s="27"/>
      <c r="O1165" s="27"/>
      <c r="P1165" s="27"/>
      <c r="Q1165" s="27"/>
      <c r="R1165" s="80"/>
      <c r="S1165" s="27"/>
      <c r="T1165" s="27"/>
      <c r="U1165" s="27"/>
      <c r="V1165" s="27"/>
      <c r="W1165" s="27"/>
      <c r="X1165" s="27"/>
      <c r="Y1165" s="27"/>
      <c r="Z1165" s="27"/>
      <c r="AA1165" s="27"/>
      <c r="AB1165" s="27"/>
      <c r="AC1165" s="27"/>
      <c r="AD1165" s="27"/>
      <c r="AE1165" s="27"/>
      <c r="AF1165" s="27"/>
      <c r="AG1165" s="27"/>
      <c r="AH1165" s="27"/>
      <c r="AI1165" s="27"/>
      <c r="AJ1165" s="27"/>
      <c r="AK1165" s="27"/>
      <c r="AL1165" s="27"/>
    </row>
    <row r="1166" spans="1:38">
      <c r="A1166" s="27"/>
      <c r="B1166" s="27"/>
      <c r="C1166" s="27"/>
      <c r="D1166" s="27"/>
      <c r="E1166" s="27"/>
      <c r="F1166" s="27"/>
      <c r="G1166" s="27"/>
      <c r="H1166" s="27"/>
      <c r="I1166" s="27"/>
      <c r="J1166" s="27"/>
      <c r="K1166" s="27"/>
      <c r="L1166" s="27"/>
      <c r="M1166" s="27"/>
      <c r="N1166" s="27"/>
      <c r="O1166" s="27"/>
      <c r="P1166" s="27"/>
      <c r="Q1166" s="27"/>
      <c r="R1166" s="80"/>
      <c r="S1166" s="27"/>
      <c r="T1166" s="27"/>
      <c r="U1166" s="27"/>
      <c r="V1166" s="27"/>
      <c r="W1166" s="27"/>
      <c r="X1166" s="27"/>
      <c r="Y1166" s="27"/>
      <c r="Z1166" s="27"/>
      <c r="AA1166" s="27"/>
      <c r="AB1166" s="27"/>
      <c r="AC1166" s="27"/>
      <c r="AD1166" s="27"/>
      <c r="AE1166" s="27"/>
      <c r="AF1166" s="27"/>
      <c r="AG1166" s="27"/>
      <c r="AH1166" s="27"/>
      <c r="AI1166" s="27"/>
      <c r="AJ1166" s="27"/>
      <c r="AK1166" s="27"/>
      <c r="AL1166" s="27"/>
    </row>
    <row r="1167" spans="1:38">
      <c r="A1167" s="27"/>
      <c r="B1167" s="27"/>
      <c r="C1167" s="27"/>
      <c r="D1167" s="27"/>
      <c r="E1167" s="27"/>
      <c r="F1167" s="27"/>
      <c r="G1167" s="27"/>
      <c r="H1167" s="27"/>
      <c r="I1167" s="27"/>
      <c r="J1167" s="27"/>
      <c r="K1167" s="27"/>
      <c r="L1167" s="27"/>
      <c r="M1167" s="27"/>
      <c r="N1167" s="27"/>
      <c r="O1167" s="27"/>
      <c r="P1167" s="27"/>
      <c r="Q1167" s="27"/>
      <c r="R1167" s="80"/>
      <c r="S1167" s="27"/>
      <c r="T1167" s="27"/>
      <c r="U1167" s="27"/>
      <c r="V1167" s="27"/>
      <c r="W1167" s="27"/>
      <c r="X1167" s="27"/>
      <c r="Y1167" s="27"/>
      <c r="Z1167" s="27"/>
      <c r="AA1167" s="27"/>
      <c r="AB1167" s="27"/>
      <c r="AC1167" s="27"/>
      <c r="AD1167" s="27"/>
      <c r="AE1167" s="27"/>
      <c r="AF1167" s="27"/>
      <c r="AG1167" s="27"/>
      <c r="AH1167" s="27"/>
      <c r="AI1167" s="27"/>
      <c r="AJ1167" s="27"/>
      <c r="AK1167" s="27"/>
      <c r="AL1167" s="27"/>
    </row>
    <row r="1168" spans="1:38">
      <c r="A1168" s="27"/>
      <c r="B1168" s="27"/>
      <c r="C1168" s="27"/>
      <c r="D1168" s="27"/>
      <c r="E1168" s="27"/>
      <c r="F1168" s="27"/>
      <c r="G1168" s="27"/>
      <c r="H1168" s="27"/>
      <c r="I1168" s="27"/>
      <c r="J1168" s="27"/>
      <c r="K1168" s="27"/>
      <c r="L1168" s="27"/>
      <c r="M1168" s="27"/>
      <c r="N1168" s="27"/>
      <c r="O1168" s="27"/>
      <c r="P1168" s="27"/>
      <c r="Q1168" s="27"/>
      <c r="R1168" s="80"/>
      <c r="S1168" s="27"/>
      <c r="T1168" s="27"/>
      <c r="U1168" s="27"/>
      <c r="V1168" s="27"/>
      <c r="W1168" s="27"/>
      <c r="X1168" s="27"/>
      <c r="Y1168" s="27"/>
      <c r="Z1168" s="27"/>
      <c r="AA1168" s="27"/>
      <c r="AB1168" s="27"/>
      <c r="AC1168" s="27"/>
      <c r="AD1168" s="27"/>
      <c r="AE1168" s="27"/>
      <c r="AF1168" s="27"/>
      <c r="AG1168" s="27"/>
      <c r="AH1168" s="27"/>
      <c r="AI1168" s="27"/>
      <c r="AJ1168" s="27"/>
      <c r="AK1168" s="27"/>
      <c r="AL1168" s="27"/>
    </row>
    <row r="1169" spans="1:38">
      <c r="A1169" s="27"/>
      <c r="B1169" s="27"/>
      <c r="C1169" s="27"/>
      <c r="D1169" s="27"/>
      <c r="E1169" s="27"/>
      <c r="F1169" s="27"/>
      <c r="G1169" s="27"/>
      <c r="H1169" s="27"/>
      <c r="I1169" s="27"/>
      <c r="J1169" s="27"/>
      <c r="K1169" s="27"/>
      <c r="L1169" s="27"/>
      <c r="M1169" s="27"/>
      <c r="N1169" s="27"/>
      <c r="O1169" s="27"/>
      <c r="P1169" s="27"/>
      <c r="Q1169" s="27"/>
      <c r="R1169" s="80"/>
      <c r="S1169" s="27"/>
      <c r="T1169" s="27"/>
      <c r="U1169" s="27"/>
      <c r="V1169" s="27"/>
      <c r="W1169" s="27"/>
      <c r="X1169" s="27"/>
      <c r="Y1169" s="27"/>
      <c r="Z1169" s="27"/>
      <c r="AA1169" s="27"/>
      <c r="AB1169" s="27"/>
      <c r="AC1169" s="27"/>
      <c r="AD1169" s="27"/>
      <c r="AE1169" s="27"/>
      <c r="AF1169" s="27"/>
      <c r="AG1169" s="27"/>
      <c r="AH1169" s="27"/>
      <c r="AI1169" s="27"/>
      <c r="AJ1169" s="27"/>
      <c r="AK1169" s="27"/>
      <c r="AL1169" s="27"/>
    </row>
    <row r="1170" spans="1:38">
      <c r="A1170" s="27"/>
      <c r="B1170" s="27"/>
      <c r="C1170" s="27"/>
      <c r="D1170" s="27"/>
      <c r="E1170" s="27"/>
      <c r="F1170" s="27"/>
      <c r="G1170" s="27"/>
      <c r="H1170" s="27"/>
      <c r="I1170" s="27"/>
      <c r="J1170" s="27"/>
      <c r="K1170" s="27"/>
      <c r="L1170" s="27"/>
      <c r="M1170" s="27"/>
      <c r="N1170" s="27"/>
      <c r="O1170" s="27"/>
      <c r="P1170" s="27"/>
      <c r="Q1170" s="27"/>
      <c r="R1170" s="80"/>
      <c r="S1170" s="27"/>
      <c r="T1170" s="27"/>
      <c r="U1170" s="27"/>
      <c r="V1170" s="27"/>
      <c r="W1170" s="27"/>
      <c r="X1170" s="27"/>
      <c r="Y1170" s="27"/>
      <c r="Z1170" s="27"/>
      <c r="AA1170" s="27"/>
      <c r="AB1170" s="27"/>
      <c r="AC1170" s="27"/>
      <c r="AD1170" s="27"/>
      <c r="AE1170" s="27"/>
      <c r="AF1170" s="27"/>
      <c r="AG1170" s="27"/>
      <c r="AH1170" s="27"/>
      <c r="AI1170" s="27"/>
      <c r="AJ1170" s="27"/>
      <c r="AK1170" s="27"/>
      <c r="AL1170" s="27"/>
    </row>
    <row r="1171" spans="1:38">
      <c r="A1171" s="27"/>
      <c r="B1171" s="27"/>
      <c r="C1171" s="27"/>
      <c r="D1171" s="27"/>
      <c r="E1171" s="27"/>
      <c r="F1171" s="27"/>
      <c r="G1171" s="27"/>
      <c r="H1171" s="27"/>
      <c r="I1171" s="27"/>
      <c r="J1171" s="27"/>
      <c r="K1171" s="27"/>
      <c r="L1171" s="27"/>
      <c r="M1171" s="27"/>
      <c r="N1171" s="27"/>
      <c r="O1171" s="27"/>
      <c r="P1171" s="27"/>
      <c r="Q1171" s="27"/>
      <c r="R1171" s="80"/>
      <c r="S1171" s="27"/>
      <c r="T1171" s="27"/>
      <c r="U1171" s="27"/>
      <c r="V1171" s="27"/>
      <c r="W1171" s="27"/>
      <c r="X1171" s="27"/>
      <c r="Y1171" s="27"/>
      <c r="Z1171" s="27"/>
      <c r="AA1171" s="27"/>
      <c r="AB1171" s="27"/>
      <c r="AC1171" s="27"/>
      <c r="AD1171" s="27"/>
      <c r="AE1171" s="27"/>
      <c r="AF1171" s="27"/>
      <c r="AG1171" s="27"/>
      <c r="AH1171" s="27"/>
      <c r="AI1171" s="27"/>
      <c r="AJ1171" s="27"/>
      <c r="AK1171" s="27"/>
      <c r="AL1171" s="27"/>
    </row>
    <row r="1172" spans="1:38">
      <c r="A1172" s="27"/>
      <c r="B1172" s="27"/>
      <c r="C1172" s="27"/>
      <c r="D1172" s="27"/>
      <c r="E1172" s="27"/>
      <c r="F1172" s="27"/>
      <c r="G1172" s="27"/>
      <c r="H1172" s="27"/>
      <c r="I1172" s="27"/>
      <c r="J1172" s="27"/>
      <c r="K1172" s="27"/>
      <c r="L1172" s="27"/>
      <c r="M1172" s="27"/>
      <c r="N1172" s="27"/>
      <c r="O1172" s="27"/>
      <c r="P1172" s="27"/>
      <c r="Q1172" s="27"/>
      <c r="R1172" s="80"/>
      <c r="S1172" s="27"/>
      <c r="T1172" s="27"/>
      <c r="U1172" s="27"/>
      <c r="V1172" s="27"/>
      <c r="W1172" s="27"/>
      <c r="X1172" s="27"/>
      <c r="Y1172" s="27"/>
      <c r="Z1172" s="27"/>
      <c r="AA1172" s="27"/>
      <c r="AB1172" s="27"/>
      <c r="AC1172" s="27"/>
      <c r="AD1172" s="27"/>
      <c r="AE1172" s="27"/>
      <c r="AF1172" s="27"/>
      <c r="AG1172" s="27"/>
      <c r="AH1172" s="27"/>
      <c r="AI1172" s="27"/>
      <c r="AJ1172" s="27"/>
      <c r="AK1172" s="27"/>
      <c r="AL1172" s="27"/>
    </row>
    <row r="1173" spans="1:38">
      <c r="A1173" s="27"/>
      <c r="B1173" s="27"/>
      <c r="C1173" s="27"/>
      <c r="D1173" s="27"/>
      <c r="E1173" s="27"/>
      <c r="F1173" s="27"/>
      <c r="G1173" s="27"/>
      <c r="H1173" s="27"/>
      <c r="I1173" s="27"/>
      <c r="J1173" s="27"/>
      <c r="K1173" s="27"/>
      <c r="L1173" s="27"/>
      <c r="M1173" s="27"/>
      <c r="N1173" s="27"/>
      <c r="O1173" s="27"/>
      <c r="P1173" s="27"/>
      <c r="Q1173" s="27"/>
      <c r="R1173" s="80"/>
      <c r="S1173" s="27"/>
      <c r="T1173" s="27"/>
      <c r="U1173" s="27"/>
      <c r="V1173" s="27"/>
      <c r="W1173" s="27"/>
      <c r="X1173" s="27"/>
      <c r="Y1173" s="27"/>
      <c r="Z1173" s="27"/>
      <c r="AA1173" s="27"/>
      <c r="AB1173" s="27"/>
      <c r="AC1173" s="27"/>
      <c r="AD1173" s="27"/>
      <c r="AE1173" s="27"/>
      <c r="AF1173" s="27"/>
      <c r="AG1173" s="27"/>
      <c r="AH1173" s="27"/>
      <c r="AI1173" s="27"/>
      <c r="AJ1173" s="27"/>
      <c r="AK1173" s="27"/>
      <c r="AL1173" s="27"/>
    </row>
    <row r="1174" spans="1:38">
      <c r="A1174" s="27"/>
      <c r="B1174" s="27"/>
      <c r="C1174" s="27"/>
      <c r="D1174" s="27"/>
      <c r="E1174" s="27"/>
      <c r="F1174" s="27"/>
      <c r="G1174" s="27"/>
      <c r="H1174" s="27"/>
      <c r="I1174" s="27"/>
      <c r="J1174" s="27"/>
      <c r="K1174" s="27"/>
      <c r="L1174" s="27"/>
      <c r="M1174" s="27"/>
      <c r="N1174" s="27"/>
      <c r="O1174" s="27"/>
      <c r="P1174" s="27"/>
      <c r="Q1174" s="27"/>
      <c r="R1174" s="80"/>
      <c r="S1174" s="27"/>
      <c r="T1174" s="27"/>
      <c r="U1174" s="27"/>
      <c r="V1174" s="27"/>
      <c r="W1174" s="27"/>
      <c r="X1174" s="27"/>
      <c r="Y1174" s="27"/>
      <c r="Z1174" s="27"/>
      <c r="AA1174" s="27"/>
      <c r="AB1174" s="27"/>
      <c r="AC1174" s="27"/>
      <c r="AD1174" s="27"/>
      <c r="AE1174" s="27"/>
      <c r="AF1174" s="27"/>
      <c r="AG1174" s="27"/>
      <c r="AH1174" s="27"/>
      <c r="AI1174" s="27"/>
      <c r="AJ1174" s="27"/>
      <c r="AK1174" s="27"/>
      <c r="AL1174" s="27"/>
    </row>
    <row r="1175" spans="1:38">
      <c r="A1175" s="27"/>
      <c r="B1175" s="27"/>
      <c r="C1175" s="27"/>
      <c r="D1175" s="27"/>
      <c r="E1175" s="27"/>
      <c r="F1175" s="27"/>
      <c r="G1175" s="27"/>
      <c r="H1175" s="27"/>
      <c r="I1175" s="27"/>
      <c r="J1175" s="27"/>
      <c r="K1175" s="27"/>
      <c r="L1175" s="27"/>
      <c r="M1175" s="27"/>
      <c r="N1175" s="27"/>
      <c r="O1175" s="27"/>
      <c r="P1175" s="27"/>
      <c r="Q1175" s="27"/>
      <c r="R1175" s="80"/>
      <c r="S1175" s="27"/>
      <c r="T1175" s="27"/>
      <c r="U1175" s="27"/>
      <c r="V1175" s="27"/>
      <c r="W1175" s="27"/>
      <c r="X1175" s="27"/>
      <c r="Y1175" s="27"/>
      <c r="Z1175" s="27"/>
      <c r="AA1175" s="27"/>
      <c r="AB1175" s="27"/>
      <c r="AC1175" s="27"/>
      <c r="AD1175" s="27"/>
      <c r="AE1175" s="27"/>
      <c r="AF1175" s="27"/>
      <c r="AG1175" s="27"/>
      <c r="AH1175" s="27"/>
      <c r="AI1175" s="27"/>
      <c r="AJ1175" s="27"/>
      <c r="AK1175" s="27"/>
      <c r="AL1175" s="27"/>
    </row>
    <row r="1176" spans="1:38">
      <c r="A1176" s="27"/>
      <c r="B1176" s="27"/>
      <c r="C1176" s="27"/>
      <c r="D1176" s="27"/>
      <c r="E1176" s="27"/>
      <c r="F1176" s="27"/>
      <c r="G1176" s="27"/>
      <c r="H1176" s="27"/>
      <c r="I1176" s="27"/>
      <c r="J1176" s="27"/>
      <c r="K1176" s="27"/>
      <c r="L1176" s="27"/>
      <c r="M1176" s="27"/>
      <c r="N1176" s="27"/>
      <c r="O1176" s="27"/>
      <c r="P1176" s="27"/>
      <c r="Q1176" s="27"/>
      <c r="R1176" s="80"/>
      <c r="S1176" s="27"/>
      <c r="T1176" s="27"/>
      <c r="U1176" s="27"/>
      <c r="V1176" s="27"/>
      <c r="W1176" s="27"/>
      <c r="X1176" s="27"/>
      <c r="Y1176" s="27"/>
      <c r="Z1176" s="27"/>
      <c r="AA1176" s="27"/>
      <c r="AB1176" s="27"/>
      <c r="AC1176" s="27"/>
      <c r="AD1176" s="27"/>
      <c r="AE1176" s="27"/>
      <c r="AF1176" s="27"/>
      <c r="AG1176" s="27"/>
      <c r="AH1176" s="27"/>
      <c r="AI1176" s="27"/>
      <c r="AJ1176" s="27"/>
      <c r="AK1176" s="27"/>
      <c r="AL1176" s="27"/>
    </row>
    <row r="1177" spans="1:38">
      <c r="A1177" s="27"/>
      <c r="B1177" s="27"/>
      <c r="C1177" s="27"/>
      <c r="D1177" s="27"/>
      <c r="E1177" s="27"/>
      <c r="F1177" s="27"/>
      <c r="G1177" s="27"/>
      <c r="H1177" s="27"/>
      <c r="I1177" s="27"/>
      <c r="J1177" s="27"/>
      <c r="K1177" s="27"/>
      <c r="L1177" s="27"/>
      <c r="M1177" s="27"/>
      <c r="N1177" s="27"/>
      <c r="O1177" s="27"/>
      <c r="P1177" s="27"/>
      <c r="Q1177" s="27"/>
      <c r="R1177" s="80"/>
      <c r="S1177" s="27"/>
      <c r="T1177" s="27"/>
      <c r="U1177" s="27"/>
      <c r="V1177" s="27"/>
      <c r="W1177" s="27"/>
      <c r="X1177" s="27"/>
      <c r="Y1177" s="27"/>
      <c r="Z1177" s="27"/>
      <c r="AA1177" s="27"/>
      <c r="AB1177" s="27"/>
      <c r="AC1177" s="27"/>
      <c r="AD1177" s="27"/>
      <c r="AE1177" s="27"/>
      <c r="AF1177" s="27"/>
      <c r="AG1177" s="27"/>
      <c r="AH1177" s="27"/>
      <c r="AI1177" s="27"/>
      <c r="AJ1177" s="27"/>
      <c r="AK1177" s="27"/>
      <c r="AL1177" s="27"/>
    </row>
    <row r="1178" spans="1:38">
      <c r="A1178" s="27"/>
      <c r="B1178" s="27"/>
      <c r="C1178" s="27"/>
      <c r="D1178" s="27"/>
      <c r="E1178" s="27"/>
      <c r="F1178" s="27"/>
      <c r="G1178" s="27"/>
      <c r="H1178" s="27"/>
      <c r="I1178" s="27"/>
      <c r="J1178" s="27"/>
      <c r="K1178" s="27"/>
      <c r="L1178" s="27"/>
      <c r="M1178" s="27"/>
      <c r="N1178" s="27"/>
      <c r="O1178" s="27"/>
      <c r="P1178" s="27"/>
      <c r="Q1178" s="27"/>
      <c r="R1178" s="80"/>
      <c r="S1178" s="27"/>
      <c r="T1178" s="27"/>
      <c r="U1178" s="27"/>
      <c r="V1178" s="27"/>
      <c r="W1178" s="27"/>
      <c r="X1178" s="27"/>
      <c r="Y1178" s="27"/>
      <c r="Z1178" s="27"/>
      <c r="AA1178" s="27"/>
      <c r="AB1178" s="27"/>
      <c r="AC1178" s="27"/>
      <c r="AD1178" s="27"/>
      <c r="AE1178" s="27"/>
      <c r="AF1178" s="27"/>
      <c r="AG1178" s="27"/>
      <c r="AH1178" s="27"/>
      <c r="AI1178" s="27"/>
      <c r="AJ1178" s="27"/>
      <c r="AK1178" s="27"/>
      <c r="AL1178" s="27"/>
    </row>
    <row r="1179" spans="1:38">
      <c r="A1179" s="27"/>
      <c r="B1179" s="27"/>
      <c r="C1179" s="27"/>
      <c r="D1179" s="27"/>
      <c r="E1179" s="27"/>
      <c r="F1179" s="27"/>
      <c r="G1179" s="27"/>
      <c r="H1179" s="27"/>
      <c r="I1179" s="27"/>
      <c r="J1179" s="27"/>
      <c r="K1179" s="27"/>
      <c r="L1179" s="27"/>
      <c r="M1179" s="27"/>
      <c r="N1179" s="27"/>
      <c r="O1179" s="27"/>
      <c r="P1179" s="27"/>
      <c r="Q1179" s="27"/>
      <c r="R1179" s="80"/>
      <c r="S1179" s="27"/>
      <c r="T1179" s="27"/>
      <c r="U1179" s="27"/>
      <c r="V1179" s="27"/>
      <c r="W1179" s="27"/>
      <c r="X1179" s="27"/>
      <c r="Y1179" s="27"/>
      <c r="Z1179" s="27"/>
      <c r="AA1179" s="27"/>
      <c r="AB1179" s="27"/>
      <c r="AC1179" s="27"/>
      <c r="AD1179" s="27"/>
      <c r="AE1179" s="27"/>
      <c r="AF1179" s="27"/>
      <c r="AG1179" s="27"/>
      <c r="AH1179" s="27"/>
      <c r="AI1179" s="27"/>
      <c r="AJ1179" s="27"/>
      <c r="AK1179" s="27"/>
      <c r="AL1179" s="27"/>
    </row>
    <row r="1180" spans="1:38">
      <c r="A1180" s="27"/>
      <c r="B1180" s="27"/>
      <c r="C1180" s="27"/>
      <c r="D1180" s="27"/>
      <c r="E1180" s="27"/>
      <c r="F1180" s="27"/>
      <c r="G1180" s="27"/>
      <c r="H1180" s="27"/>
      <c r="I1180" s="27"/>
      <c r="J1180" s="27"/>
      <c r="K1180" s="27"/>
      <c r="L1180" s="27"/>
      <c r="M1180" s="27"/>
      <c r="N1180" s="27"/>
      <c r="O1180" s="27"/>
      <c r="P1180" s="27"/>
      <c r="Q1180" s="27"/>
      <c r="R1180" s="80"/>
      <c r="S1180" s="27"/>
      <c r="T1180" s="27"/>
      <c r="U1180" s="27"/>
      <c r="V1180" s="27"/>
      <c r="W1180" s="27"/>
      <c r="X1180" s="27"/>
      <c r="Y1180" s="27"/>
      <c r="Z1180" s="27"/>
      <c r="AA1180" s="27"/>
      <c r="AB1180" s="27"/>
      <c r="AC1180" s="27"/>
      <c r="AD1180" s="27"/>
      <c r="AE1180" s="27"/>
      <c r="AF1180" s="27"/>
      <c r="AG1180" s="27"/>
      <c r="AH1180" s="27"/>
      <c r="AI1180" s="27"/>
      <c r="AJ1180" s="27"/>
      <c r="AK1180" s="27"/>
      <c r="AL1180" s="27"/>
    </row>
    <row r="1181" spans="1:38">
      <c r="A1181" s="27"/>
      <c r="B1181" s="27"/>
      <c r="C1181" s="27"/>
      <c r="D1181" s="27"/>
      <c r="E1181" s="27"/>
      <c r="F1181" s="27"/>
      <c r="G1181" s="27"/>
      <c r="H1181" s="27"/>
      <c r="I1181" s="27"/>
      <c r="J1181" s="27"/>
      <c r="K1181" s="27"/>
      <c r="L1181" s="27"/>
      <c r="M1181" s="27"/>
      <c r="N1181" s="27"/>
      <c r="O1181" s="27"/>
      <c r="P1181" s="27"/>
      <c r="Q1181" s="27"/>
      <c r="R1181" s="80"/>
      <c r="S1181" s="27"/>
      <c r="T1181" s="27"/>
      <c r="U1181" s="27"/>
      <c r="V1181" s="27"/>
      <c r="W1181" s="27"/>
      <c r="X1181" s="27"/>
      <c r="Y1181" s="27"/>
      <c r="Z1181" s="27"/>
      <c r="AA1181" s="27"/>
      <c r="AB1181" s="27"/>
      <c r="AC1181" s="27"/>
      <c r="AD1181" s="27"/>
      <c r="AE1181" s="27"/>
      <c r="AF1181" s="27"/>
      <c r="AG1181" s="27"/>
      <c r="AH1181" s="27"/>
      <c r="AI1181" s="27"/>
      <c r="AJ1181" s="27"/>
      <c r="AK1181" s="27"/>
      <c r="AL1181" s="27"/>
    </row>
    <row r="1182" spans="1:38">
      <c r="A1182" s="27"/>
      <c r="B1182" s="27"/>
      <c r="C1182" s="27"/>
      <c r="D1182" s="27"/>
      <c r="E1182" s="27"/>
      <c r="F1182" s="27"/>
      <c r="G1182" s="27"/>
      <c r="H1182" s="27"/>
      <c r="I1182" s="27"/>
      <c r="J1182" s="27"/>
      <c r="K1182" s="27"/>
      <c r="L1182" s="27"/>
      <c r="M1182" s="27"/>
      <c r="N1182" s="27"/>
      <c r="O1182" s="27"/>
      <c r="P1182" s="27"/>
      <c r="Q1182" s="27"/>
      <c r="R1182" s="80"/>
      <c r="S1182" s="27"/>
      <c r="T1182" s="27"/>
      <c r="U1182" s="27"/>
      <c r="V1182" s="27"/>
      <c r="W1182" s="27"/>
      <c r="X1182" s="27"/>
      <c r="Y1182" s="27"/>
      <c r="Z1182" s="27"/>
      <c r="AA1182" s="27"/>
      <c r="AB1182" s="27"/>
      <c r="AC1182" s="27"/>
      <c r="AD1182" s="27"/>
      <c r="AE1182" s="27"/>
      <c r="AF1182" s="27"/>
      <c r="AG1182" s="27"/>
      <c r="AH1182" s="27"/>
      <c r="AI1182" s="27"/>
      <c r="AJ1182" s="27"/>
      <c r="AK1182" s="27"/>
      <c r="AL1182" s="27"/>
    </row>
    <row r="1183" spans="1:38">
      <c r="A1183" s="27"/>
      <c r="B1183" s="27"/>
      <c r="C1183" s="27"/>
      <c r="D1183" s="27"/>
      <c r="E1183" s="27"/>
      <c r="F1183" s="27"/>
      <c r="G1183" s="27"/>
      <c r="H1183" s="27"/>
      <c r="I1183" s="27"/>
      <c r="J1183" s="27"/>
      <c r="K1183" s="27"/>
      <c r="L1183" s="27"/>
      <c r="M1183" s="27"/>
      <c r="N1183" s="27"/>
      <c r="O1183" s="27"/>
      <c r="P1183" s="27"/>
      <c r="Q1183" s="27"/>
      <c r="R1183" s="80"/>
      <c r="S1183" s="27"/>
      <c r="T1183" s="27"/>
      <c r="U1183" s="27"/>
      <c r="V1183" s="27"/>
      <c r="W1183" s="27"/>
      <c r="X1183" s="27"/>
      <c r="Y1183" s="27"/>
      <c r="Z1183" s="27"/>
      <c r="AA1183" s="27"/>
      <c r="AB1183" s="27"/>
      <c r="AC1183" s="27"/>
      <c r="AD1183" s="27"/>
      <c r="AE1183" s="27"/>
      <c r="AF1183" s="27"/>
      <c r="AG1183" s="27"/>
      <c r="AH1183" s="27"/>
      <c r="AI1183" s="27"/>
      <c r="AJ1183" s="27"/>
      <c r="AK1183" s="27"/>
      <c r="AL1183" s="27"/>
    </row>
    <row r="1184" spans="1:38">
      <c r="A1184" s="27"/>
      <c r="B1184" s="27"/>
      <c r="C1184" s="27"/>
      <c r="D1184" s="27"/>
      <c r="E1184" s="27"/>
      <c r="F1184" s="27"/>
      <c r="G1184" s="27"/>
      <c r="H1184" s="27"/>
      <c r="I1184" s="27"/>
      <c r="J1184" s="27"/>
      <c r="K1184" s="27"/>
      <c r="L1184" s="27"/>
      <c r="M1184" s="27"/>
      <c r="N1184" s="27"/>
      <c r="O1184" s="27"/>
      <c r="P1184" s="27"/>
      <c r="Q1184" s="27"/>
      <c r="R1184" s="80"/>
      <c r="S1184" s="27"/>
      <c r="T1184" s="27"/>
      <c r="U1184" s="27"/>
      <c r="V1184" s="27"/>
      <c r="W1184" s="27"/>
      <c r="X1184" s="27"/>
      <c r="Y1184" s="27"/>
      <c r="Z1184" s="27"/>
      <c r="AA1184" s="27"/>
      <c r="AB1184" s="27"/>
      <c r="AC1184" s="27"/>
      <c r="AD1184" s="27"/>
      <c r="AE1184" s="27"/>
      <c r="AF1184" s="27"/>
      <c r="AG1184" s="27"/>
      <c r="AH1184" s="27"/>
      <c r="AI1184" s="27"/>
      <c r="AJ1184" s="27"/>
      <c r="AK1184" s="27"/>
      <c r="AL1184" s="27"/>
    </row>
    <row r="1185" spans="1:38">
      <c r="A1185" s="27"/>
      <c r="B1185" s="27"/>
      <c r="C1185" s="27"/>
      <c r="D1185" s="27"/>
      <c r="E1185" s="27"/>
      <c r="F1185" s="27"/>
      <c r="G1185" s="27"/>
      <c r="H1185" s="27"/>
      <c r="I1185" s="27"/>
      <c r="J1185" s="27"/>
      <c r="K1185" s="27"/>
      <c r="L1185" s="27"/>
      <c r="M1185" s="27"/>
      <c r="N1185" s="27"/>
      <c r="O1185" s="27"/>
      <c r="P1185" s="27"/>
      <c r="Q1185" s="27"/>
      <c r="R1185" s="80"/>
      <c r="S1185" s="27"/>
      <c r="T1185" s="27"/>
      <c r="U1185" s="27"/>
      <c r="V1185" s="27"/>
      <c r="W1185" s="27"/>
      <c r="X1185" s="27"/>
      <c r="Y1185" s="27"/>
      <c r="Z1185" s="27"/>
      <c r="AA1185" s="27"/>
      <c r="AB1185" s="27"/>
      <c r="AC1185" s="27"/>
      <c r="AD1185" s="27"/>
      <c r="AE1185" s="27"/>
      <c r="AF1185" s="27"/>
      <c r="AG1185" s="27"/>
      <c r="AH1185" s="27"/>
      <c r="AI1185" s="27"/>
      <c r="AJ1185" s="27"/>
      <c r="AK1185" s="27"/>
      <c r="AL1185" s="27"/>
    </row>
    <row r="1186" spans="1:38">
      <c r="A1186" s="27"/>
      <c r="B1186" s="27"/>
      <c r="C1186" s="27"/>
      <c r="D1186" s="27"/>
      <c r="E1186" s="27"/>
      <c r="F1186" s="27"/>
      <c r="G1186" s="27"/>
      <c r="H1186" s="27"/>
      <c r="I1186" s="27"/>
      <c r="J1186" s="27"/>
      <c r="K1186" s="27"/>
      <c r="L1186" s="27"/>
      <c r="M1186" s="27"/>
      <c r="N1186" s="27"/>
      <c r="O1186" s="27"/>
      <c r="P1186" s="27"/>
      <c r="Q1186" s="27"/>
      <c r="R1186" s="80"/>
      <c r="S1186" s="27"/>
      <c r="T1186" s="27"/>
      <c r="U1186" s="27"/>
      <c r="V1186" s="27"/>
      <c r="W1186" s="27"/>
      <c r="X1186" s="27"/>
      <c r="Y1186" s="27"/>
      <c r="Z1186" s="27"/>
      <c r="AA1186" s="27"/>
      <c r="AB1186" s="27"/>
      <c r="AC1186" s="27"/>
      <c r="AD1186" s="27"/>
      <c r="AE1186" s="27"/>
      <c r="AF1186" s="27"/>
      <c r="AG1186" s="27"/>
      <c r="AH1186" s="27"/>
      <c r="AI1186" s="27"/>
      <c r="AJ1186" s="27"/>
      <c r="AK1186" s="27"/>
      <c r="AL1186" s="27"/>
    </row>
    <row r="1187" spans="1:38">
      <c r="A1187" s="27"/>
      <c r="B1187" s="27"/>
      <c r="C1187" s="27"/>
      <c r="D1187" s="27"/>
      <c r="E1187" s="27"/>
      <c r="F1187" s="27"/>
      <c r="G1187" s="27"/>
      <c r="H1187" s="27"/>
      <c r="I1187" s="27"/>
      <c r="J1187" s="27"/>
      <c r="K1187" s="27"/>
      <c r="L1187" s="27"/>
      <c r="M1187" s="27"/>
      <c r="N1187" s="27"/>
      <c r="O1187" s="27"/>
      <c r="P1187" s="27"/>
      <c r="Q1187" s="27"/>
      <c r="R1187" s="80"/>
      <c r="S1187" s="27"/>
      <c r="T1187" s="27"/>
      <c r="U1187" s="27"/>
      <c r="V1187" s="27"/>
      <c r="W1187" s="27"/>
      <c r="X1187" s="27"/>
      <c r="Y1187" s="27"/>
      <c r="Z1187" s="27"/>
      <c r="AA1187" s="27"/>
      <c r="AB1187" s="27"/>
      <c r="AC1187" s="27"/>
      <c r="AD1187" s="27"/>
      <c r="AE1187" s="27"/>
      <c r="AF1187" s="27"/>
      <c r="AG1187" s="27"/>
      <c r="AH1187" s="27"/>
      <c r="AI1187" s="27"/>
      <c r="AJ1187" s="27"/>
      <c r="AK1187" s="27"/>
      <c r="AL1187" s="27"/>
    </row>
    <row r="1188" spans="1:38">
      <c r="A1188" s="27"/>
      <c r="B1188" s="27"/>
      <c r="C1188" s="27"/>
      <c r="D1188" s="27"/>
      <c r="E1188" s="27"/>
      <c r="F1188" s="27"/>
      <c r="G1188" s="27"/>
      <c r="H1188" s="27"/>
      <c r="I1188" s="27"/>
      <c r="J1188" s="27"/>
      <c r="K1188" s="27"/>
      <c r="L1188" s="27"/>
      <c r="M1188" s="27"/>
      <c r="N1188" s="27"/>
      <c r="O1188" s="27"/>
      <c r="P1188" s="27"/>
      <c r="Q1188" s="27"/>
      <c r="R1188" s="80"/>
      <c r="S1188" s="27"/>
      <c r="T1188" s="27"/>
      <c r="U1188" s="27"/>
      <c r="V1188" s="27"/>
      <c r="W1188" s="27"/>
      <c r="X1188" s="27"/>
      <c r="Y1188" s="27"/>
      <c r="Z1188" s="27"/>
      <c r="AA1188" s="27"/>
      <c r="AB1188" s="27"/>
      <c r="AC1188" s="27"/>
      <c r="AD1188" s="27"/>
      <c r="AE1188" s="27"/>
      <c r="AF1188" s="27"/>
      <c r="AG1188" s="27"/>
      <c r="AH1188" s="27"/>
      <c r="AI1188" s="27"/>
      <c r="AJ1188" s="27"/>
      <c r="AK1188" s="27"/>
      <c r="AL1188" s="27"/>
    </row>
    <row r="1189" spans="1:38">
      <c r="A1189" s="27"/>
      <c r="B1189" s="27"/>
      <c r="C1189" s="27"/>
      <c r="D1189" s="27"/>
      <c r="E1189" s="27"/>
      <c r="F1189" s="27"/>
      <c r="G1189" s="27"/>
      <c r="H1189" s="27"/>
      <c r="I1189" s="27"/>
      <c r="J1189" s="27"/>
      <c r="K1189" s="27"/>
      <c r="L1189" s="27"/>
      <c r="M1189" s="27"/>
      <c r="N1189" s="27"/>
      <c r="O1189" s="27"/>
      <c r="P1189" s="27"/>
      <c r="Q1189" s="27"/>
      <c r="R1189" s="80"/>
      <c r="S1189" s="27"/>
      <c r="T1189" s="27"/>
      <c r="U1189" s="27"/>
      <c r="V1189" s="27"/>
      <c r="W1189" s="27"/>
      <c r="X1189" s="27"/>
      <c r="Y1189" s="27"/>
      <c r="Z1189" s="27"/>
      <c r="AA1189" s="27"/>
      <c r="AB1189" s="27"/>
      <c r="AC1189" s="27"/>
      <c r="AD1189" s="27"/>
      <c r="AE1189" s="27"/>
      <c r="AF1189" s="27"/>
      <c r="AG1189" s="27"/>
      <c r="AH1189" s="27"/>
      <c r="AI1189" s="27"/>
      <c r="AJ1189" s="27"/>
      <c r="AK1189" s="27"/>
      <c r="AL1189" s="27"/>
    </row>
    <row r="1190" spans="1:38">
      <c r="A1190" s="27"/>
      <c r="B1190" s="27"/>
      <c r="C1190" s="27"/>
      <c r="D1190" s="27"/>
      <c r="E1190" s="27"/>
      <c r="F1190" s="27"/>
      <c r="G1190" s="27"/>
      <c r="H1190" s="27"/>
      <c r="I1190" s="27"/>
      <c r="J1190" s="27"/>
      <c r="K1190" s="27"/>
      <c r="L1190" s="27"/>
      <c r="M1190" s="27"/>
      <c r="N1190" s="27"/>
      <c r="O1190" s="27"/>
      <c r="P1190" s="27"/>
      <c r="Q1190" s="27"/>
      <c r="R1190" s="80"/>
      <c r="S1190" s="27"/>
      <c r="T1190" s="27"/>
      <c r="U1190" s="27"/>
      <c r="V1190" s="27"/>
      <c r="W1190" s="27"/>
      <c r="X1190" s="27"/>
      <c r="Y1190" s="27"/>
      <c r="Z1190" s="27"/>
      <c r="AA1190" s="27"/>
      <c r="AB1190" s="27"/>
      <c r="AC1190" s="27"/>
      <c r="AD1190" s="27"/>
      <c r="AE1190" s="27"/>
      <c r="AF1190" s="27"/>
      <c r="AG1190" s="27"/>
      <c r="AH1190" s="27"/>
      <c r="AI1190" s="27"/>
      <c r="AJ1190" s="27"/>
      <c r="AK1190" s="27"/>
      <c r="AL1190" s="27"/>
    </row>
    <row r="1191" spans="1:38">
      <c r="A1191" s="27"/>
      <c r="B1191" s="27"/>
      <c r="C1191" s="27"/>
      <c r="D1191" s="27"/>
      <c r="E1191" s="27"/>
      <c r="F1191" s="27"/>
      <c r="G1191" s="27"/>
      <c r="H1191" s="27"/>
      <c r="I1191" s="27"/>
      <c r="J1191" s="27"/>
      <c r="K1191" s="27"/>
      <c r="L1191" s="27"/>
      <c r="M1191" s="27"/>
      <c r="N1191" s="27"/>
      <c r="O1191" s="27"/>
      <c r="P1191" s="27"/>
      <c r="Q1191" s="27"/>
      <c r="R1191" s="80"/>
      <c r="S1191" s="27"/>
      <c r="T1191" s="27"/>
      <c r="U1191" s="27"/>
      <c r="V1191" s="27"/>
      <c r="W1191" s="27"/>
      <c r="X1191" s="27"/>
      <c r="Y1191" s="27"/>
      <c r="Z1191" s="27"/>
      <c r="AA1191" s="27"/>
      <c r="AB1191" s="27"/>
      <c r="AC1191" s="27"/>
      <c r="AD1191" s="27"/>
      <c r="AE1191" s="27"/>
      <c r="AF1191" s="27"/>
      <c r="AG1191" s="27"/>
      <c r="AH1191" s="27"/>
      <c r="AI1191" s="27"/>
      <c r="AJ1191" s="27"/>
      <c r="AK1191" s="27"/>
      <c r="AL1191" s="27"/>
    </row>
    <row r="1192" spans="1:38">
      <c r="A1192" s="27"/>
      <c r="B1192" s="27"/>
      <c r="C1192" s="27"/>
      <c r="D1192" s="27"/>
      <c r="E1192" s="27"/>
      <c r="F1192" s="27"/>
      <c r="G1192" s="27"/>
      <c r="H1192" s="27"/>
      <c r="I1192" s="27"/>
      <c r="J1192" s="27"/>
      <c r="K1192" s="27"/>
      <c r="L1192" s="27"/>
      <c r="M1192" s="27"/>
      <c r="N1192" s="27"/>
      <c r="O1192" s="27"/>
      <c r="P1192" s="27"/>
      <c r="Q1192" s="27"/>
      <c r="R1192" s="80"/>
      <c r="S1192" s="27"/>
      <c r="T1192" s="27"/>
      <c r="U1192" s="27"/>
      <c r="V1192" s="27"/>
      <c r="W1192" s="27"/>
      <c r="X1192" s="27"/>
      <c r="Y1192" s="27"/>
      <c r="Z1192" s="27"/>
      <c r="AA1192" s="27"/>
      <c r="AB1192" s="27"/>
      <c r="AC1192" s="27"/>
      <c r="AD1192" s="27"/>
      <c r="AE1192" s="27"/>
      <c r="AF1192" s="27"/>
      <c r="AG1192" s="27"/>
      <c r="AH1192" s="27"/>
      <c r="AI1192" s="27"/>
      <c r="AJ1192" s="27"/>
      <c r="AK1192" s="27"/>
      <c r="AL1192" s="27"/>
    </row>
    <row r="1193" spans="1:38">
      <c r="A1193" s="27"/>
      <c r="B1193" s="27"/>
      <c r="C1193" s="27"/>
      <c r="D1193" s="27"/>
      <c r="E1193" s="27"/>
      <c r="F1193" s="27"/>
      <c r="G1193" s="27"/>
      <c r="H1193" s="27"/>
      <c r="I1193" s="27"/>
      <c r="J1193" s="27"/>
      <c r="K1193" s="27"/>
      <c r="L1193" s="27"/>
      <c r="M1193" s="27"/>
      <c r="N1193" s="27"/>
      <c r="O1193" s="27"/>
      <c r="P1193" s="27"/>
      <c r="Q1193" s="27"/>
      <c r="R1193" s="80"/>
      <c r="S1193" s="27"/>
      <c r="T1193" s="27"/>
      <c r="U1193" s="27"/>
      <c r="V1193" s="27"/>
      <c r="W1193" s="27"/>
      <c r="X1193" s="27"/>
      <c r="Y1193" s="27"/>
      <c r="Z1193" s="27"/>
      <c r="AA1193" s="27"/>
      <c r="AB1193" s="27"/>
      <c r="AC1193" s="27"/>
      <c r="AD1193" s="27"/>
      <c r="AE1193" s="27"/>
      <c r="AF1193" s="27"/>
      <c r="AG1193" s="27"/>
      <c r="AH1193" s="27"/>
      <c r="AI1193" s="27"/>
      <c r="AJ1193" s="27"/>
      <c r="AK1193" s="27"/>
      <c r="AL1193" s="27"/>
    </row>
    <row r="1194" spans="1:38">
      <c r="A1194" s="27"/>
      <c r="B1194" s="27"/>
      <c r="C1194" s="27"/>
      <c r="D1194" s="27"/>
      <c r="E1194" s="27"/>
      <c r="F1194" s="27"/>
      <c r="G1194" s="27"/>
      <c r="H1194" s="27"/>
      <c r="I1194" s="27"/>
      <c r="J1194" s="27"/>
      <c r="K1194" s="27"/>
      <c r="L1194" s="27"/>
      <c r="M1194" s="27"/>
      <c r="N1194" s="27"/>
      <c r="O1194" s="27"/>
      <c r="P1194" s="27"/>
      <c r="Q1194" s="27"/>
      <c r="R1194" s="80"/>
      <c r="S1194" s="27"/>
      <c r="T1194" s="27"/>
      <c r="U1194" s="27"/>
      <c r="V1194" s="27"/>
      <c r="W1194" s="27"/>
      <c r="X1194" s="27"/>
      <c r="Y1194" s="27"/>
      <c r="Z1194" s="27"/>
      <c r="AA1194" s="27"/>
      <c r="AB1194" s="27"/>
      <c r="AC1194" s="27"/>
      <c r="AD1194" s="27"/>
      <c r="AE1194" s="27"/>
      <c r="AF1194" s="27"/>
      <c r="AG1194" s="27"/>
      <c r="AH1194" s="27"/>
      <c r="AI1194" s="27"/>
      <c r="AJ1194" s="27"/>
      <c r="AK1194" s="27"/>
      <c r="AL1194" s="27"/>
    </row>
    <row r="1195" spans="1:38">
      <c r="A1195" s="27"/>
      <c r="B1195" s="27"/>
      <c r="C1195" s="27"/>
      <c r="D1195" s="27"/>
      <c r="E1195" s="27"/>
      <c r="F1195" s="27"/>
      <c r="G1195" s="27"/>
      <c r="H1195" s="27"/>
      <c r="I1195" s="27"/>
      <c r="J1195" s="27"/>
      <c r="K1195" s="27"/>
      <c r="L1195" s="27"/>
      <c r="M1195" s="27"/>
      <c r="N1195" s="27"/>
      <c r="O1195" s="27"/>
      <c r="P1195" s="27"/>
      <c r="Q1195" s="27"/>
      <c r="R1195" s="80"/>
      <c r="S1195" s="27"/>
      <c r="T1195" s="27"/>
      <c r="U1195" s="27"/>
      <c r="V1195" s="27"/>
      <c r="W1195" s="27"/>
      <c r="X1195" s="27"/>
      <c r="Y1195" s="27"/>
      <c r="Z1195" s="27"/>
      <c r="AA1195" s="27"/>
      <c r="AB1195" s="27"/>
      <c r="AC1195" s="27"/>
      <c r="AD1195" s="27"/>
      <c r="AE1195" s="27"/>
      <c r="AF1195" s="27"/>
      <c r="AG1195" s="27"/>
      <c r="AH1195" s="27"/>
      <c r="AI1195" s="27"/>
      <c r="AJ1195" s="27"/>
      <c r="AK1195" s="27"/>
      <c r="AL1195" s="27"/>
    </row>
    <row r="1196" spans="1:38">
      <c r="A1196" s="27"/>
      <c r="B1196" s="27"/>
      <c r="C1196" s="27"/>
      <c r="D1196" s="27"/>
      <c r="E1196" s="27"/>
      <c r="F1196" s="27"/>
      <c r="G1196" s="27"/>
      <c r="H1196" s="27"/>
      <c r="I1196" s="27"/>
      <c r="J1196" s="27"/>
      <c r="K1196" s="27"/>
      <c r="L1196" s="27"/>
      <c r="M1196" s="27"/>
      <c r="N1196" s="27"/>
      <c r="O1196" s="27"/>
      <c r="P1196" s="27"/>
      <c r="Q1196" s="27"/>
      <c r="R1196" s="80"/>
      <c r="S1196" s="27"/>
      <c r="T1196" s="27"/>
      <c r="U1196" s="27"/>
      <c r="V1196" s="27"/>
      <c r="W1196" s="27"/>
      <c r="X1196" s="27"/>
      <c r="Y1196" s="27"/>
      <c r="Z1196" s="27"/>
      <c r="AA1196" s="27"/>
      <c r="AB1196" s="27"/>
      <c r="AC1196" s="27"/>
      <c r="AD1196" s="27"/>
      <c r="AE1196" s="27"/>
      <c r="AF1196" s="27"/>
      <c r="AG1196" s="27"/>
      <c r="AH1196" s="27"/>
      <c r="AI1196" s="27"/>
      <c r="AJ1196" s="27"/>
      <c r="AK1196" s="27"/>
      <c r="AL1196" s="27"/>
    </row>
    <row r="1197" spans="1:38">
      <c r="A1197" s="27"/>
      <c r="B1197" s="27"/>
      <c r="C1197" s="27"/>
      <c r="D1197" s="27"/>
      <c r="E1197" s="27"/>
      <c r="F1197" s="27"/>
      <c r="G1197" s="27"/>
      <c r="H1197" s="27"/>
      <c r="I1197" s="27"/>
      <c r="J1197" s="27"/>
      <c r="K1197" s="27"/>
      <c r="L1197" s="27"/>
      <c r="M1197" s="27"/>
      <c r="N1197" s="27"/>
      <c r="O1197" s="27"/>
      <c r="P1197" s="27"/>
      <c r="Q1197" s="27"/>
      <c r="R1197" s="80"/>
      <c r="S1197" s="27"/>
      <c r="T1197" s="27"/>
      <c r="U1197" s="27"/>
      <c r="V1197" s="27"/>
      <c r="W1197" s="27"/>
      <c r="X1197" s="27"/>
      <c r="Y1197" s="27"/>
      <c r="Z1197" s="27"/>
      <c r="AA1197" s="27"/>
      <c r="AB1197" s="27"/>
      <c r="AC1197" s="27"/>
      <c r="AD1197" s="27"/>
      <c r="AE1197" s="27"/>
      <c r="AF1197" s="27"/>
      <c r="AG1197" s="27"/>
      <c r="AH1197" s="27"/>
      <c r="AI1197" s="27"/>
      <c r="AJ1197" s="27"/>
      <c r="AK1197" s="27"/>
      <c r="AL1197" s="27"/>
    </row>
    <row r="1198" spans="1:38">
      <c r="A1198" s="27"/>
      <c r="B1198" s="27"/>
      <c r="C1198" s="27"/>
      <c r="D1198" s="27"/>
      <c r="E1198" s="27"/>
      <c r="F1198" s="27"/>
      <c r="G1198" s="27"/>
      <c r="H1198" s="27"/>
      <c r="I1198" s="27"/>
      <c r="J1198" s="27"/>
      <c r="K1198" s="27"/>
      <c r="L1198" s="27"/>
      <c r="M1198" s="27"/>
      <c r="N1198" s="27"/>
      <c r="O1198" s="27"/>
      <c r="P1198" s="27"/>
      <c r="Q1198" s="27"/>
      <c r="R1198" s="80"/>
      <c r="S1198" s="27"/>
      <c r="T1198" s="27"/>
      <c r="U1198" s="27"/>
      <c r="V1198" s="27"/>
      <c r="W1198" s="27"/>
      <c r="X1198" s="27"/>
      <c r="Y1198" s="27"/>
      <c r="Z1198" s="27"/>
      <c r="AA1198" s="27"/>
      <c r="AB1198" s="27"/>
      <c r="AC1198" s="27"/>
      <c r="AD1198" s="27"/>
      <c r="AE1198" s="27"/>
      <c r="AF1198" s="27"/>
      <c r="AG1198" s="27"/>
      <c r="AH1198" s="27"/>
      <c r="AI1198" s="27"/>
      <c r="AJ1198" s="27"/>
      <c r="AK1198" s="27"/>
      <c r="AL1198" s="27"/>
    </row>
    <row r="1199" spans="1:38">
      <c r="A1199" s="27"/>
      <c r="B1199" s="27"/>
      <c r="C1199" s="27"/>
      <c r="D1199" s="27"/>
      <c r="E1199" s="27"/>
      <c r="F1199" s="27"/>
      <c r="G1199" s="27"/>
      <c r="H1199" s="27"/>
      <c r="I1199" s="27"/>
      <c r="J1199" s="27"/>
      <c r="K1199" s="27"/>
      <c r="L1199" s="27"/>
      <c r="M1199" s="27"/>
      <c r="N1199" s="27"/>
      <c r="O1199" s="27"/>
      <c r="P1199" s="27"/>
      <c r="Q1199" s="27"/>
      <c r="R1199" s="80"/>
      <c r="S1199" s="27"/>
      <c r="T1199" s="27"/>
      <c r="U1199" s="27"/>
      <c r="V1199" s="27"/>
      <c r="W1199" s="27"/>
      <c r="X1199" s="27"/>
      <c r="Y1199" s="27"/>
      <c r="Z1199" s="27"/>
      <c r="AA1199" s="27"/>
      <c r="AB1199" s="27"/>
      <c r="AC1199" s="27"/>
      <c r="AD1199" s="27"/>
      <c r="AE1199" s="27"/>
      <c r="AF1199" s="27"/>
      <c r="AG1199" s="27"/>
      <c r="AH1199" s="27"/>
      <c r="AI1199" s="27"/>
      <c r="AJ1199" s="27"/>
      <c r="AK1199" s="27"/>
      <c r="AL1199" s="27"/>
    </row>
    <row r="1200" spans="1:38">
      <c r="A1200" s="27"/>
      <c r="B1200" s="27"/>
      <c r="C1200" s="27"/>
      <c r="D1200" s="27"/>
      <c r="E1200" s="27"/>
      <c r="F1200" s="27"/>
      <c r="G1200" s="27"/>
      <c r="H1200" s="27"/>
      <c r="I1200" s="27"/>
      <c r="J1200" s="27"/>
      <c r="K1200" s="27"/>
      <c r="L1200" s="27"/>
      <c r="M1200" s="27"/>
      <c r="N1200" s="27"/>
      <c r="O1200" s="27"/>
      <c r="P1200" s="27"/>
      <c r="Q1200" s="27"/>
      <c r="R1200" s="80"/>
      <c r="S1200" s="27"/>
      <c r="T1200" s="27"/>
      <c r="U1200" s="27"/>
      <c r="V1200" s="27"/>
      <c r="W1200" s="27"/>
      <c r="X1200" s="27"/>
      <c r="Y1200" s="27"/>
      <c r="Z1200" s="27"/>
      <c r="AA1200" s="27"/>
      <c r="AB1200" s="27"/>
      <c r="AC1200" s="27"/>
      <c r="AD1200" s="27"/>
      <c r="AE1200" s="27"/>
      <c r="AF1200" s="27"/>
      <c r="AG1200" s="27"/>
      <c r="AH1200" s="27"/>
      <c r="AI1200" s="27"/>
      <c r="AJ1200" s="27"/>
      <c r="AK1200" s="27"/>
      <c r="AL1200" s="27"/>
    </row>
  </sheetData>
  <mergeCells count="11">
    <mergeCell ref="A1:C1"/>
    <mergeCell ref="D1:O1"/>
    <mergeCell ref="P1:Q1"/>
    <mergeCell ref="R1:V1"/>
    <mergeCell ref="W1:AA1"/>
    <mergeCell ref="AB1:AF1"/>
    <mergeCell ref="AG1:AJ1"/>
    <mergeCell ref="AK1:AL1"/>
    <mergeCell ref="R4:V4"/>
    <mergeCell ref="W4:AA4"/>
    <mergeCell ref="AB4:AF4"/>
  </mergeCells>
  <conditionalFormatting sqref="D5">
    <cfRule type="duplicateValues" dxfId="1" priority="1"/>
  </conditionalFormatting>
  <conditionalFormatting sqref="E2:F5">
    <cfRule type="duplicateValues" dxfId="1" priority="2"/>
  </conditionalFormatting>
  <dataValidations count="4">
    <dataValidation type="list" allowBlank="1" showInputMessage="1" showErrorMessage="1" sqref="D6:D1200">
      <formula1>"已存在,无规划,洽谈中"</formula1>
    </dataValidation>
    <dataValidation type="list" allowBlank="1" showInputMessage="1" showErrorMessage="1" sqref="J6:J1200">
      <formula1>"不合作,营业中,闭店,装修中"</formula1>
    </dataValidation>
    <dataValidation type="list" allowBlank="1" showInputMessage="1" showErrorMessage="1" sqref="O6:O1200">
      <formula1>"ITmall,电子一条街,其他"</formula1>
    </dataValidation>
    <dataValidation type="list" allowBlank="1" showInputMessage="1" showErrorMessage="1" sqref="AB6:AF1200">
      <formula1>"TOP1,TOP2,TOP3,其他"</formula1>
    </dataValidation>
  </dataValidations>
  <pageMargins left="0.7" right="0.7" top="0.75" bottom="0.75" header="0.3" footer="0.3"/>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K69"/>
  <sheetViews>
    <sheetView zoomScale="85" zoomScaleNormal="85" topLeftCell="A2" workbookViewId="0">
      <selection activeCell="O36" sqref="O36"/>
    </sheetView>
  </sheetViews>
  <sheetFormatPr defaultColWidth="9.12962962962963" defaultRowHeight="15"/>
  <cols>
    <col min="1" max="5" width="9.12962962962963" style="7" customWidth="1"/>
    <col min="6" max="6" width="33.8611111111111" style="7" customWidth="1"/>
    <col min="7" max="7" width="13.3981481481481" style="7" customWidth="1"/>
    <col min="8" max="20" width="9.12962962962963" style="7" customWidth="1"/>
    <col min="21" max="21" width="11.7962962962963" style="7" customWidth="1"/>
    <col min="22" max="30" width="9.12962962962963" style="7" customWidth="1"/>
    <col min="31" max="31" width="12.3981481481481" style="7" customWidth="1"/>
    <col min="32" max="16384" width="9.12962962962963" style="7" customWidth="1"/>
  </cols>
  <sheetData>
    <row r="1" s="4" customFormat="1" ht="14.65" customHeight="1" spans="1:37">
      <c r="A1" s="8" t="s">
        <v>0</v>
      </c>
      <c r="B1" s="9"/>
      <c r="C1" s="10"/>
      <c r="D1" s="11" t="s">
        <v>580</v>
      </c>
      <c r="E1" s="12"/>
      <c r="F1" s="12"/>
      <c r="G1" s="12"/>
      <c r="H1" s="12"/>
      <c r="I1" s="12"/>
      <c r="J1" s="12"/>
      <c r="K1" s="12"/>
      <c r="L1" s="12"/>
      <c r="M1" s="12"/>
      <c r="N1" s="12"/>
      <c r="O1" s="12"/>
      <c r="P1" s="12"/>
      <c r="Q1" s="13"/>
      <c r="R1" s="14" t="s">
        <v>581</v>
      </c>
      <c r="S1" s="12"/>
      <c r="T1" s="12"/>
      <c r="U1" s="12"/>
      <c r="V1" s="12"/>
      <c r="W1" s="12"/>
      <c r="X1" s="12"/>
      <c r="Y1" s="12"/>
      <c r="Z1" s="12"/>
      <c r="AA1" s="13"/>
      <c r="AB1" s="15" t="s">
        <v>716</v>
      </c>
      <c r="AC1" s="12"/>
      <c r="AD1" s="12"/>
      <c r="AE1" s="16" t="s">
        <v>717</v>
      </c>
      <c r="AF1" s="12"/>
      <c r="AG1" s="12"/>
      <c r="AH1" s="12"/>
      <c r="AI1" s="13"/>
      <c r="AJ1" s="17" t="s">
        <v>8</v>
      </c>
      <c r="AK1" s="13"/>
    </row>
    <row r="2" s="5" customFormat="1" ht="58.5" customHeight="1" spans="1:37">
      <c r="A2" s="118" t="s">
        <v>718</v>
      </c>
      <c r="B2" s="118" t="s">
        <v>719</v>
      </c>
      <c r="C2" s="118" t="s">
        <v>720</v>
      </c>
      <c r="D2" s="118" t="s">
        <v>721</v>
      </c>
      <c r="E2" s="118" t="s">
        <v>722</v>
      </c>
      <c r="F2" s="118" t="s">
        <v>723</v>
      </c>
      <c r="G2" s="118" t="s">
        <v>592</v>
      </c>
      <c r="H2" s="118" t="s">
        <v>724</v>
      </c>
      <c r="I2" s="118" t="s">
        <v>725</v>
      </c>
      <c r="J2" s="118" t="s">
        <v>726</v>
      </c>
      <c r="K2" s="118" t="s">
        <v>727</v>
      </c>
      <c r="L2" s="118" t="s">
        <v>728</v>
      </c>
      <c r="M2" s="118" t="s">
        <v>729</v>
      </c>
      <c r="N2" s="118" t="s">
        <v>730</v>
      </c>
      <c r="O2" s="118" t="s">
        <v>731</v>
      </c>
      <c r="P2" s="118" t="s">
        <v>732</v>
      </c>
      <c r="Q2" s="118" t="s">
        <v>733</v>
      </c>
      <c r="R2" s="118" t="s">
        <v>734</v>
      </c>
      <c r="S2" s="118" t="s">
        <v>735</v>
      </c>
      <c r="T2" s="118" t="s">
        <v>736</v>
      </c>
      <c r="U2" s="118" t="s">
        <v>737</v>
      </c>
      <c r="V2" s="118" t="s">
        <v>738</v>
      </c>
      <c r="W2" s="118" t="s">
        <v>739</v>
      </c>
      <c r="X2" s="118" t="s">
        <v>740</v>
      </c>
      <c r="Y2" s="118" t="s">
        <v>741</v>
      </c>
      <c r="Z2" s="118" t="s">
        <v>742</v>
      </c>
      <c r="AA2" s="118" t="s">
        <v>743</v>
      </c>
      <c r="AB2" s="118" t="s">
        <v>744</v>
      </c>
      <c r="AC2" s="118" t="s">
        <v>745</v>
      </c>
      <c r="AD2" s="118" t="s">
        <v>746</v>
      </c>
      <c r="AE2" s="118" t="s">
        <v>747</v>
      </c>
      <c r="AF2" s="118" t="s">
        <v>748</v>
      </c>
      <c r="AG2" s="118" t="s">
        <v>749</v>
      </c>
      <c r="AH2" s="118" t="s">
        <v>750</v>
      </c>
      <c r="AI2" s="118" t="s">
        <v>751</v>
      </c>
      <c r="AJ2" s="118" t="s">
        <v>752</v>
      </c>
      <c r="AK2" s="19" t="s">
        <v>753</v>
      </c>
    </row>
    <row r="3" s="6" customFormat="1" ht="27.75" customHeight="1" spans="1:37">
      <c r="A3" s="20" t="s">
        <v>647</v>
      </c>
      <c r="B3" s="20" t="s">
        <v>647</v>
      </c>
      <c r="C3" s="20" t="s">
        <v>647</v>
      </c>
      <c r="D3" s="20" t="s">
        <v>648</v>
      </c>
      <c r="E3" s="20" t="s">
        <v>648</v>
      </c>
      <c r="F3" s="20" t="s">
        <v>649</v>
      </c>
      <c r="G3" s="20" t="s">
        <v>647</v>
      </c>
      <c r="H3" s="20" t="s">
        <v>648</v>
      </c>
      <c r="I3" s="20" t="s">
        <v>648</v>
      </c>
      <c r="J3" s="20" t="s">
        <v>648</v>
      </c>
      <c r="K3" s="20" t="s">
        <v>648</v>
      </c>
      <c r="L3" s="20" t="s">
        <v>648</v>
      </c>
      <c r="M3" s="20" t="s">
        <v>648</v>
      </c>
      <c r="N3" s="20" t="s">
        <v>648</v>
      </c>
      <c r="O3" s="20" t="s">
        <v>648</v>
      </c>
      <c r="P3" s="20" t="s">
        <v>648</v>
      </c>
      <c r="Q3" s="20" t="s">
        <v>648</v>
      </c>
      <c r="R3" s="20" t="s">
        <v>648</v>
      </c>
      <c r="S3" s="20" t="s">
        <v>648</v>
      </c>
      <c r="T3" s="20" t="s">
        <v>647</v>
      </c>
      <c r="U3" s="20" t="s">
        <v>647</v>
      </c>
      <c r="V3" s="20" t="s">
        <v>647</v>
      </c>
      <c r="W3" s="20" t="s">
        <v>647</v>
      </c>
      <c r="X3" s="20" t="s">
        <v>647</v>
      </c>
      <c r="Y3" s="20" t="s">
        <v>647</v>
      </c>
      <c r="Z3" s="20" t="s">
        <v>647</v>
      </c>
      <c r="AA3" s="20" t="s">
        <v>647</v>
      </c>
      <c r="AB3" s="20" t="s">
        <v>648</v>
      </c>
      <c r="AC3" s="20" t="s">
        <v>647</v>
      </c>
      <c r="AD3" s="20" t="s">
        <v>648</v>
      </c>
      <c r="AE3" s="20" t="s">
        <v>647</v>
      </c>
      <c r="AF3" s="20" t="s">
        <v>647</v>
      </c>
      <c r="AG3" s="20" t="s">
        <v>647</v>
      </c>
      <c r="AH3" s="20" t="s">
        <v>647</v>
      </c>
      <c r="AI3" s="20" t="s">
        <v>647</v>
      </c>
      <c r="AJ3" s="20" t="s">
        <v>648</v>
      </c>
      <c r="AK3" s="20" t="s">
        <v>648</v>
      </c>
    </row>
    <row r="4" s="7" customFormat="1" spans="1:37">
      <c r="A4" s="21">
        <f>IFERROR(_xlfn.XLOOKUP($F4,IT通路门店!$P$6:$P$999998,IT通路门店!$A$6:$A$999998),"")</f>
        <v>0</v>
      </c>
      <c r="B4" s="21">
        <f>IFERROR(_xlfn.XLOOKUP($F4,IT通路门店!$P$6:$P$999998,IT通路门店!$A$6:$A$999998),"")</f>
        <v>0</v>
      </c>
      <c r="C4" s="21">
        <f>IFERROR(_xlfn.XLOOKUP($F4,IT通路门店!$P$6:$P$999998,IT通路门店!$C$6:$C$999998),"")</f>
        <v>0</v>
      </c>
      <c r="F4" s="21" t="str">
        <f t="array" ref="F4:F5">TRIM(_xlfn.UNIQUE(IT通路门店!$P6:$P999998))</f>
        <v>宝鸡艾瑞德网络科技有限公司</v>
      </c>
      <c r="G4" s="21" t="str">
        <f>IFERROR(_xlfn.XLOOKUP(F4,IT通路门店!$P$6:$P$999998,IT通路门店!$Q$6:$Q$999998),"0")</f>
        <v>200001350801</v>
      </c>
      <c r="T4" s="21">
        <f>COUNTIFS(IT通路门店!$P$6:$P$999998,IT客户沙盘!F4)</f>
        <v>1</v>
      </c>
      <c r="U4" s="21">
        <f>COUNTIFS(IT通路门店!$P$6:$P$999998,IT客户沙盘!F4,IT通路门店!$M$6:$M$999998,"&gt;50")</f>
        <v>0</v>
      </c>
      <c r="V4" s="21">
        <f t="shared" ref="V4:V67" si="0">SUM(W4:AA4)</f>
        <v>0</v>
      </c>
      <c r="W4" s="21">
        <f>SUMIFS(IT通路门店!W:W,IT通路门店!$P:$P,$F3)</f>
        <v>0</v>
      </c>
      <c r="X4" s="21">
        <f>SUMIFS(IT通路门店!X:X,IT通路门店!$P:$P,$F3)</f>
        <v>0</v>
      </c>
      <c r="Y4" s="21">
        <f>SUMIFS(IT通路门店!Y:Y,IT通路门店!$P:$P,$F3)</f>
        <v>0</v>
      </c>
      <c r="Z4" s="21">
        <f>SUMIFS(IT通路门店!Z:Z,IT通路门店!$P:$P,$F3)</f>
        <v>0</v>
      </c>
      <c r="AA4" s="21">
        <f>SUMIFS(IT通路门店!AA:AA,IT通路门店!$P:$P,$F3)</f>
        <v>0</v>
      </c>
      <c r="AC4" s="21">
        <f t="shared" ref="AC4:AC67" si="1">SUM(AE4:AI4)</f>
        <v>5</v>
      </c>
      <c r="AE4" s="21">
        <f>SUMIFS(IT通路门店!$R:$R,IT通路门店!$P:$P,$F4)</f>
        <v>0</v>
      </c>
      <c r="AF4" s="22">
        <f>SUMIFS(IT通路门店!S:S,IT通路门店!$P:$P,IT客户沙盘!$F4)</f>
        <v>3</v>
      </c>
      <c r="AG4" s="22">
        <f>SUMIFS(IT通路门店!T:T,IT通路门店!$P:$P,IT客户沙盘!$F4)</f>
        <v>2</v>
      </c>
      <c r="AH4" s="22">
        <f>SUMIFS(IT通路门店!U:U,IT通路门店!$P:$P,IT客户沙盘!$F4)</f>
        <v>0</v>
      </c>
      <c r="AI4" s="22">
        <f>SUMIFS(IT通路门店!V:V,IT通路门店!$P:$P,IT客户沙盘!$F4)</f>
        <v>0</v>
      </c>
    </row>
    <row r="5" spans="1:37">
      <c r="A5" s="21" t="str">
        <f>IFERROR(_xlfn.XLOOKUP($F5,IT通路门店!$P$6:$P$999998,IT通路门店!$A$6:$A$999998),"")</f>
        <v/>
      </c>
      <c r="B5" s="21" t="str">
        <f>IFERROR(_xlfn.XLOOKUP($F5,IT通路门店!$P$6:$P$999998,IT通路门店!$A$6:$A$999998),"")</f>
        <v/>
      </c>
      <c r="C5" s="21" t="str">
        <f>IFERROR(_xlfn.XLOOKUP($F5,IT通路门店!$P$6:$P$999998,IT通路门店!$C$6:$C$999998),"")</f>
        <v/>
      </c>
      <c r="F5" s="7" t="str">
        <v/>
      </c>
      <c r="G5" s="7" t="str">
        <f>IFERROR(_xlfn.XLOOKUP(F5,IT通路门店!$P$6:$P$999998,IT通路门店!$Q$6:$Q$999998),"0")</f>
        <v>0</v>
      </c>
      <c r="T5" s="21">
        <f>COUNTIFS(IT通路门店!$P$6:$P$999998,IT客户沙盘!F5)</f>
        <v>999992</v>
      </c>
      <c r="U5" s="21">
        <f>COUNTIFS(IT通路门店!$P$6:$P$999998,IT客户沙盘!F5,IT通路门店!$M$6:$M$999998,"&gt;50")</f>
        <v>0</v>
      </c>
      <c r="V5" s="21">
        <f t="shared" si="0"/>
        <v>1</v>
      </c>
      <c r="W5" s="21">
        <f>SUMIFS(IT通路门店!W:W,IT通路门店!$P:$P,$F4)</f>
        <v>0</v>
      </c>
      <c r="X5" s="21">
        <f>SUMIFS(IT通路门店!X:X,IT通路门店!$P:$P,$F4)</f>
        <v>0</v>
      </c>
      <c r="Y5" s="21">
        <f>SUMIFS(IT通路门店!Y:Y,IT通路门店!$P:$P,$F4)</f>
        <v>1</v>
      </c>
      <c r="Z5" s="21">
        <f>SUMIFS(IT通路门店!Z:Z,IT通路门店!$P:$P,$F4)</f>
        <v>0</v>
      </c>
      <c r="AA5" s="21">
        <f>SUMIFS(IT通路门店!AA:AA,IT通路门店!$P:$P,$F4)</f>
        <v>0</v>
      </c>
      <c r="AC5" s="21">
        <f t="shared" si="1"/>
        <v>0</v>
      </c>
      <c r="AE5" s="21">
        <f>SUMIFS(IT通路门店!$R:$R,IT通路门店!$P:$P,$F5)</f>
        <v>0</v>
      </c>
      <c r="AF5" s="22">
        <f>SUMIFS(IT通路门店!S:S,IT通路门店!$P:$P,IT客户沙盘!$F5)</f>
        <v>0</v>
      </c>
      <c r="AG5" s="22">
        <f>SUMIFS(IT通路门店!T:T,IT通路门店!$P:$P,IT客户沙盘!$F5)</f>
        <v>0</v>
      </c>
      <c r="AH5" s="22">
        <f>SUMIFS(IT通路门店!U:U,IT通路门店!$P:$P,IT客户沙盘!$F5)</f>
        <v>0</v>
      </c>
      <c r="AI5" s="22">
        <f>SUMIFS(IT通路门店!V:V,IT通路门店!$P:$P,IT客户沙盘!$F5)</f>
        <v>0</v>
      </c>
    </row>
    <row r="6" spans="1:37">
      <c r="A6" s="21">
        <f>IFERROR(_xlfn.XLOOKUP($F6,IT通路门店!$P$6:$P$999998,IT通路门店!$A$6:$A$999998),"")</f>
        <v>0</v>
      </c>
      <c r="B6" s="21">
        <f>IFERROR(_xlfn.XLOOKUP($F6,IT通路门店!$P$6:$P$999998,IT通路门店!$A$6:$A$999998),"")</f>
        <v>0</v>
      </c>
      <c r="C6" s="21">
        <f>IFERROR(_xlfn.XLOOKUP($F6,IT通路门店!$P$6:$P$999998,IT通路门店!$C$6:$C$999998),"")</f>
        <v>0</v>
      </c>
      <c r="G6" s="7">
        <f>IFERROR(_xlfn.XLOOKUP(F6,IT通路门店!$P$6:$P$999998,IT通路门店!$Q$6:$Q$999998),"0")</f>
        <v>0</v>
      </c>
      <c r="T6" s="21">
        <f>COUNTIFS(IT通路门店!$P$6:$P$999998,IT客户沙盘!F6)</f>
        <v>0</v>
      </c>
      <c r="U6" s="21">
        <f>COUNTIFS(IT通路门店!$P$6:$P$999998,IT客户沙盘!F6,IT通路门店!$M$6:$M$999998,"&gt;50")</f>
        <v>0</v>
      </c>
      <c r="V6" s="21">
        <f t="shared" si="0"/>
        <v>0</v>
      </c>
      <c r="W6" s="21">
        <f>SUMIFS(IT通路门店!W:W,IT通路门店!$P:$P,$F5)</f>
        <v>0</v>
      </c>
      <c r="X6" s="21">
        <f>SUMIFS(IT通路门店!X:X,IT通路门店!$P:$P,$F5)</f>
        <v>0</v>
      </c>
      <c r="Y6" s="21">
        <f>SUMIFS(IT通路门店!Y:Y,IT通路门店!$P:$P,$F5)</f>
        <v>0</v>
      </c>
      <c r="Z6" s="21">
        <f>SUMIFS(IT通路门店!Z:Z,IT通路门店!$P:$P,$F5)</f>
        <v>0</v>
      </c>
      <c r="AA6" s="21">
        <f>SUMIFS(IT通路门店!AA:AA,IT通路门店!$P:$P,$F5)</f>
        <v>0</v>
      </c>
      <c r="AC6" s="21">
        <f t="shared" si="1"/>
        <v>0</v>
      </c>
      <c r="AE6" s="21">
        <f>SUMIFS(IT通路门店!$R:$R,IT通路门店!$P:$P,$F6)</f>
        <v>0</v>
      </c>
      <c r="AF6" s="22">
        <f>SUMIFS(IT通路门店!S:S,IT通路门店!$P:$P,IT客户沙盘!$F6)</f>
        <v>0</v>
      </c>
      <c r="AG6" s="22">
        <f>SUMIFS(IT通路门店!T:T,IT通路门店!$P:$P,IT客户沙盘!$F6)</f>
        <v>0</v>
      </c>
      <c r="AH6" s="22">
        <f>SUMIFS(IT通路门店!U:U,IT通路门店!$P:$P,IT客户沙盘!$F6)</f>
        <v>0</v>
      </c>
      <c r="AI6" s="22">
        <f>SUMIFS(IT通路门店!V:V,IT通路门店!$P:$P,IT客户沙盘!$F6)</f>
        <v>0</v>
      </c>
    </row>
    <row r="7" spans="1:37">
      <c r="A7" s="21">
        <f>IFERROR(_xlfn.XLOOKUP($F7,IT通路门店!$P$6:$P$999998,IT通路门店!$A$6:$A$999998),"")</f>
        <v>0</v>
      </c>
      <c r="B7" s="21">
        <f>IFERROR(_xlfn.XLOOKUP($F7,IT通路门店!$P$6:$P$999998,IT通路门店!$A$6:$A$999998),"")</f>
        <v>0</v>
      </c>
      <c r="C7" s="21">
        <f>IFERROR(_xlfn.XLOOKUP($F7,IT通路门店!$P$6:$P$999998,IT通路门店!$C$6:$C$999998),"")</f>
        <v>0</v>
      </c>
      <c r="G7" s="7">
        <f>IFERROR(_xlfn.XLOOKUP(F7,IT通路门店!$P$6:$P$999998,IT通路门店!$Q$6:$Q$999998),"0")</f>
        <v>0</v>
      </c>
      <c r="T7" s="21">
        <f>COUNTIFS(IT通路门店!$P$6:$P$999998,IT客户沙盘!F7)</f>
        <v>0</v>
      </c>
      <c r="U7" s="21">
        <f>COUNTIFS(IT通路门店!$P$6:$P$999998,IT客户沙盘!F7,IT通路门店!$M$6:$M$999998,"&gt;50")</f>
        <v>0</v>
      </c>
      <c r="V7" s="21">
        <f t="shared" si="0"/>
        <v>0</v>
      </c>
      <c r="W7" s="21">
        <f>SUMIFS(IT通路门店!W:W,IT通路门店!$P:$P,$F6)</f>
        <v>0</v>
      </c>
      <c r="X7" s="21">
        <f>SUMIFS(IT通路门店!X:X,IT通路门店!$P:$P,$F6)</f>
        <v>0</v>
      </c>
      <c r="Y7" s="21">
        <f>SUMIFS(IT通路门店!Y:Y,IT通路门店!$P:$P,$F6)</f>
        <v>0</v>
      </c>
      <c r="Z7" s="21">
        <f>SUMIFS(IT通路门店!Z:Z,IT通路门店!$P:$P,$F6)</f>
        <v>0</v>
      </c>
      <c r="AA7" s="21">
        <f>SUMIFS(IT通路门店!AA:AA,IT通路门店!$P:$P,$F6)</f>
        <v>0</v>
      </c>
      <c r="AC7" s="21">
        <f t="shared" si="1"/>
        <v>0</v>
      </c>
      <c r="AE7" s="21">
        <f>SUMIFS(IT通路门店!$R:$R,IT通路门店!$P:$P,$F7)</f>
        <v>0</v>
      </c>
      <c r="AF7" s="22">
        <f>SUMIFS(IT通路门店!S:S,IT通路门店!$P:$P,IT客户沙盘!$F7)</f>
        <v>0</v>
      </c>
      <c r="AG7" s="22">
        <f>SUMIFS(IT通路门店!T:T,IT通路门店!$P:$P,IT客户沙盘!$F7)</f>
        <v>0</v>
      </c>
      <c r="AH7" s="22">
        <f>SUMIFS(IT通路门店!U:U,IT通路门店!$P:$P,IT客户沙盘!$F7)</f>
        <v>0</v>
      </c>
      <c r="AI7" s="22">
        <f>SUMIFS(IT通路门店!V:V,IT通路门店!$P:$P,IT客户沙盘!$F7)</f>
        <v>0</v>
      </c>
    </row>
    <row r="8" spans="1:37">
      <c r="A8" s="21">
        <f>IFERROR(_xlfn.XLOOKUP($F8,IT通路门店!$P$6:$P$999998,IT通路门店!$A$6:$A$999998),"")</f>
        <v>0</v>
      </c>
      <c r="B8" s="21">
        <f>IFERROR(_xlfn.XLOOKUP($F8,IT通路门店!$P$6:$P$999998,IT通路门店!$A$6:$A$999998),"")</f>
        <v>0</v>
      </c>
      <c r="C8" s="21">
        <f>IFERROR(_xlfn.XLOOKUP($F8,IT通路门店!$P$6:$P$999998,IT通路门店!$C$6:$C$999998),"")</f>
        <v>0</v>
      </c>
      <c r="G8" s="7">
        <f>IFERROR(_xlfn.XLOOKUP(F8,IT通路门店!$P$6:$P$999998,IT通路门店!$Q$6:$Q$999998),"0")</f>
        <v>0</v>
      </c>
      <c r="T8" s="21">
        <f>COUNTIFS(IT通路门店!$P$6:$P$999998,IT客户沙盘!F8)</f>
        <v>0</v>
      </c>
      <c r="U8" s="21">
        <f>COUNTIFS(IT通路门店!$P$6:$P$999998,IT客户沙盘!F8,IT通路门店!$M$6:$M$999998,"&gt;50")</f>
        <v>0</v>
      </c>
      <c r="V8" s="21">
        <f t="shared" si="0"/>
        <v>0</v>
      </c>
      <c r="W8" s="21">
        <f>SUMIFS(IT通路门店!W:W,IT通路门店!$P:$P,$F7)</f>
        <v>0</v>
      </c>
      <c r="X8" s="21">
        <f>SUMIFS(IT通路门店!X:X,IT通路门店!$P:$P,$F7)</f>
        <v>0</v>
      </c>
      <c r="Y8" s="21">
        <f>SUMIFS(IT通路门店!Y:Y,IT通路门店!$P:$P,$F7)</f>
        <v>0</v>
      </c>
      <c r="Z8" s="21">
        <f>SUMIFS(IT通路门店!Z:Z,IT通路门店!$P:$P,$F7)</f>
        <v>0</v>
      </c>
      <c r="AA8" s="21">
        <f>SUMIFS(IT通路门店!AA:AA,IT通路门店!$P:$P,$F7)</f>
        <v>0</v>
      </c>
      <c r="AC8" s="21">
        <f t="shared" si="1"/>
        <v>0</v>
      </c>
      <c r="AE8" s="21">
        <f>SUMIFS(IT通路门店!$R:$R,IT通路门店!$P:$P,$F8)</f>
        <v>0</v>
      </c>
      <c r="AF8" s="22">
        <f>SUMIFS(IT通路门店!S:S,IT通路门店!$P:$P,IT客户沙盘!$F8)</f>
        <v>0</v>
      </c>
      <c r="AG8" s="22">
        <f>SUMIFS(IT通路门店!T:T,IT通路门店!$P:$P,IT客户沙盘!$F8)</f>
        <v>0</v>
      </c>
      <c r="AH8" s="22">
        <f>SUMIFS(IT通路门店!U:U,IT通路门店!$P:$P,IT客户沙盘!$F8)</f>
        <v>0</v>
      </c>
      <c r="AI8" s="22">
        <f>SUMIFS(IT通路门店!V:V,IT通路门店!$P:$P,IT客户沙盘!$F8)</f>
        <v>0</v>
      </c>
    </row>
    <row r="9" spans="1:37">
      <c r="A9" s="21">
        <f>IFERROR(_xlfn.XLOOKUP($F9,IT通路门店!$P$6:$P$999998,IT通路门店!$A$6:$A$999998),"")</f>
        <v>0</v>
      </c>
      <c r="B9" s="21">
        <f>IFERROR(_xlfn.XLOOKUP($F9,IT通路门店!$P$6:$P$999998,IT通路门店!$A$6:$A$999998),"")</f>
        <v>0</v>
      </c>
      <c r="C9" s="21">
        <f>IFERROR(_xlfn.XLOOKUP($F9,IT通路门店!$P$6:$P$999998,IT通路门店!$C$6:$C$999998),"")</f>
        <v>0</v>
      </c>
      <c r="G9" s="7">
        <f>IFERROR(_xlfn.XLOOKUP(F9,IT通路门店!$P$6:$P$999998,IT通路门店!$Q$6:$Q$999998),"0")</f>
        <v>0</v>
      </c>
      <c r="T9" s="21">
        <f>COUNTIFS(IT通路门店!$P$6:$P$999998,IT客户沙盘!F9)</f>
        <v>0</v>
      </c>
      <c r="U9" s="21">
        <f>COUNTIFS(IT通路门店!$P$6:$P$999998,IT客户沙盘!F9,IT通路门店!$M$6:$M$999998,"&gt;50")</f>
        <v>0</v>
      </c>
      <c r="V9" s="21">
        <f t="shared" si="0"/>
        <v>0</v>
      </c>
      <c r="W9" s="21">
        <f>SUMIFS(IT通路门店!W:W,IT通路门店!$P:$P,$F8)</f>
        <v>0</v>
      </c>
      <c r="X9" s="21">
        <f>SUMIFS(IT通路门店!X:X,IT通路门店!$P:$P,$F8)</f>
        <v>0</v>
      </c>
      <c r="Y9" s="21">
        <f>SUMIFS(IT通路门店!Y:Y,IT通路门店!$P:$P,$F8)</f>
        <v>0</v>
      </c>
      <c r="Z9" s="21">
        <f>SUMIFS(IT通路门店!Z:Z,IT通路门店!$P:$P,$F8)</f>
        <v>0</v>
      </c>
      <c r="AA9" s="21">
        <f>SUMIFS(IT通路门店!AA:AA,IT通路门店!$P:$P,$F8)</f>
        <v>0</v>
      </c>
      <c r="AC9" s="21">
        <f t="shared" si="1"/>
        <v>0</v>
      </c>
      <c r="AE9" s="21">
        <f>SUMIFS(IT通路门店!$R:$R,IT通路门店!$P:$P,$F9)</f>
        <v>0</v>
      </c>
      <c r="AF9" s="22">
        <f>SUMIFS(IT通路门店!S:S,IT通路门店!$P:$P,IT客户沙盘!$F9)</f>
        <v>0</v>
      </c>
      <c r="AG9" s="22">
        <f>SUMIFS(IT通路门店!T:T,IT通路门店!$P:$P,IT客户沙盘!$F9)</f>
        <v>0</v>
      </c>
      <c r="AH9" s="22">
        <f>SUMIFS(IT通路门店!U:U,IT通路门店!$P:$P,IT客户沙盘!$F9)</f>
        <v>0</v>
      </c>
      <c r="AI9" s="22">
        <f>SUMIFS(IT通路门店!V:V,IT通路门店!$P:$P,IT客户沙盘!$F9)</f>
        <v>0</v>
      </c>
    </row>
    <row r="10" spans="1:37">
      <c r="A10" s="21">
        <f>IFERROR(_xlfn.XLOOKUP($F10,IT通路门店!$P$6:$P$999998,IT通路门店!$A$6:$A$999998),"")</f>
        <v>0</v>
      </c>
      <c r="B10" s="21">
        <f>IFERROR(_xlfn.XLOOKUP($F10,IT通路门店!$P$6:$P$999998,IT通路门店!$A$6:$A$999998),"")</f>
        <v>0</v>
      </c>
      <c r="C10" s="21">
        <f>IFERROR(_xlfn.XLOOKUP($F10,IT通路门店!$P$6:$P$999998,IT通路门店!$C$6:$C$999998),"")</f>
        <v>0</v>
      </c>
      <c r="G10" s="7">
        <f>IFERROR(_xlfn.XLOOKUP(F10,IT通路门店!$P$6:$P$999998,IT通路门店!$Q$6:$Q$999998),"0")</f>
        <v>0</v>
      </c>
      <c r="T10" s="21">
        <f>COUNTIFS(IT通路门店!$P$6:$P$999998,IT客户沙盘!F10)</f>
        <v>0</v>
      </c>
      <c r="U10" s="21">
        <f>COUNTIFS(IT通路门店!$P$6:$P$999998,IT客户沙盘!F10,IT通路门店!$M$6:$M$999998,"&gt;50")</f>
        <v>0</v>
      </c>
      <c r="V10" s="21">
        <f t="shared" si="0"/>
        <v>0</v>
      </c>
      <c r="W10" s="21">
        <f>SUMIFS(IT通路门店!W:W,IT通路门店!$P:$P,$F9)</f>
        <v>0</v>
      </c>
      <c r="X10" s="21">
        <f>SUMIFS(IT通路门店!X:X,IT通路门店!$P:$P,$F9)</f>
        <v>0</v>
      </c>
      <c r="Y10" s="21">
        <f>SUMIFS(IT通路门店!Y:Y,IT通路门店!$P:$P,$F9)</f>
        <v>0</v>
      </c>
      <c r="Z10" s="21">
        <f>SUMIFS(IT通路门店!Z:Z,IT通路门店!$P:$P,$F9)</f>
        <v>0</v>
      </c>
      <c r="AA10" s="21">
        <f>SUMIFS(IT通路门店!AA:AA,IT通路门店!$P:$P,$F9)</f>
        <v>0</v>
      </c>
      <c r="AC10" s="21">
        <f t="shared" si="1"/>
        <v>0</v>
      </c>
      <c r="AE10" s="21">
        <f>SUMIFS(IT通路门店!$R:$R,IT通路门店!$P:$P,$F10)</f>
        <v>0</v>
      </c>
      <c r="AF10" s="22">
        <f>SUMIFS(IT通路门店!S:S,IT通路门店!$P:$P,IT客户沙盘!$F10)</f>
        <v>0</v>
      </c>
      <c r="AG10" s="22">
        <f>SUMIFS(IT通路门店!T:T,IT通路门店!$P:$P,IT客户沙盘!$F10)</f>
        <v>0</v>
      </c>
      <c r="AH10" s="22">
        <f>SUMIFS(IT通路门店!U:U,IT通路门店!$P:$P,IT客户沙盘!$F10)</f>
        <v>0</v>
      </c>
      <c r="AI10" s="22">
        <f>SUMIFS(IT通路门店!V:V,IT通路门店!$P:$P,IT客户沙盘!$F10)</f>
        <v>0</v>
      </c>
    </row>
    <row r="11" spans="1:37">
      <c r="A11" s="21">
        <f>IFERROR(_xlfn.XLOOKUP($F11,IT通路门店!$P$6:$P$999998,IT通路门店!$A$6:$A$999998),"")</f>
        <v>0</v>
      </c>
      <c r="B11" s="21">
        <f>IFERROR(_xlfn.XLOOKUP($F11,IT通路门店!$P$6:$P$999998,IT通路门店!$A$6:$A$999998),"")</f>
        <v>0</v>
      </c>
      <c r="C11" s="21">
        <f>IFERROR(_xlfn.XLOOKUP($F11,IT通路门店!$P$6:$P$999998,IT通路门店!$C$6:$C$999998),"")</f>
        <v>0</v>
      </c>
      <c r="G11" s="7">
        <f>IFERROR(_xlfn.XLOOKUP(F11,IT通路门店!$P$6:$P$999998,IT通路门店!$Q$6:$Q$999998),"0")</f>
        <v>0</v>
      </c>
      <c r="T11" s="21">
        <f>COUNTIFS(IT通路门店!$P$6:$P$999998,IT客户沙盘!F11)</f>
        <v>0</v>
      </c>
      <c r="U11" s="21">
        <f>COUNTIFS(IT通路门店!$P$6:$P$999998,IT客户沙盘!F11,IT通路门店!$M$6:$M$999998,"&gt;50")</f>
        <v>0</v>
      </c>
      <c r="V11" s="21">
        <f t="shared" si="0"/>
        <v>0</v>
      </c>
      <c r="W11" s="21">
        <f>SUMIFS(IT通路门店!W:W,IT通路门店!$P:$P,$F10)</f>
        <v>0</v>
      </c>
      <c r="X11" s="21">
        <f>SUMIFS(IT通路门店!X:X,IT通路门店!$P:$P,$F10)</f>
        <v>0</v>
      </c>
      <c r="Y11" s="21">
        <f>SUMIFS(IT通路门店!Y:Y,IT通路门店!$P:$P,$F10)</f>
        <v>0</v>
      </c>
      <c r="Z11" s="21">
        <f>SUMIFS(IT通路门店!Z:Z,IT通路门店!$P:$P,$F10)</f>
        <v>0</v>
      </c>
      <c r="AA11" s="21">
        <f>SUMIFS(IT通路门店!AA:AA,IT通路门店!$P:$P,$F10)</f>
        <v>0</v>
      </c>
      <c r="AC11" s="21">
        <f t="shared" si="1"/>
        <v>0</v>
      </c>
      <c r="AE11" s="21">
        <f>SUMIFS(IT通路门店!$R:$R,IT通路门店!$P:$P,$F11)</f>
        <v>0</v>
      </c>
      <c r="AF11" s="22">
        <f>SUMIFS(IT通路门店!S:S,IT通路门店!$P:$P,IT客户沙盘!$F11)</f>
        <v>0</v>
      </c>
      <c r="AG11" s="22">
        <f>SUMIFS(IT通路门店!T:T,IT通路门店!$P:$P,IT客户沙盘!$F11)</f>
        <v>0</v>
      </c>
      <c r="AH11" s="22">
        <f>SUMIFS(IT通路门店!U:U,IT通路门店!$P:$P,IT客户沙盘!$F11)</f>
        <v>0</v>
      </c>
      <c r="AI11" s="22">
        <f>SUMIFS(IT通路门店!V:V,IT通路门店!$P:$P,IT客户沙盘!$F11)</f>
        <v>0</v>
      </c>
    </row>
    <row r="12" spans="1:37">
      <c r="A12" s="21">
        <f>IFERROR(_xlfn.XLOOKUP($F12,IT通路门店!$P$6:$P$999998,IT通路门店!$A$6:$A$999998),"")</f>
        <v>0</v>
      </c>
      <c r="B12" s="21">
        <f>IFERROR(_xlfn.XLOOKUP($F12,IT通路门店!$P$6:$P$999998,IT通路门店!$A$6:$A$999998),"")</f>
        <v>0</v>
      </c>
      <c r="C12" s="21">
        <f>IFERROR(_xlfn.XLOOKUP($F12,IT通路门店!$P$6:$P$999998,IT通路门店!$C$6:$C$999998),"")</f>
        <v>0</v>
      </c>
      <c r="G12" s="7">
        <f>IFERROR(_xlfn.XLOOKUP(F12,IT通路门店!$P$6:$P$999998,IT通路门店!$Q$6:$Q$999998),"0")</f>
        <v>0</v>
      </c>
      <c r="T12" s="21">
        <f>COUNTIFS(IT通路门店!$P$6:$P$999998,IT客户沙盘!F12)</f>
        <v>0</v>
      </c>
      <c r="U12" s="21">
        <f>COUNTIFS(IT通路门店!$P$6:$P$999998,IT客户沙盘!F12,IT通路门店!$M$6:$M$999998,"&gt;50")</f>
        <v>0</v>
      </c>
      <c r="V12" s="21">
        <f t="shared" si="0"/>
        <v>0</v>
      </c>
      <c r="W12" s="21">
        <f>SUMIFS(IT通路门店!W:W,IT通路门店!$P:$P,$F11)</f>
        <v>0</v>
      </c>
      <c r="X12" s="21">
        <f>SUMIFS(IT通路门店!X:X,IT通路门店!$P:$P,$F11)</f>
        <v>0</v>
      </c>
      <c r="Y12" s="21">
        <f>SUMIFS(IT通路门店!Y:Y,IT通路门店!$P:$P,$F11)</f>
        <v>0</v>
      </c>
      <c r="Z12" s="21">
        <f>SUMIFS(IT通路门店!Z:Z,IT通路门店!$P:$P,$F11)</f>
        <v>0</v>
      </c>
      <c r="AA12" s="21">
        <f>SUMIFS(IT通路门店!AA:AA,IT通路门店!$P:$P,$F11)</f>
        <v>0</v>
      </c>
      <c r="AC12" s="21">
        <f t="shared" si="1"/>
        <v>0</v>
      </c>
      <c r="AE12" s="21">
        <f>SUMIFS(IT通路门店!$R:$R,IT通路门店!$P:$P,$F12)</f>
        <v>0</v>
      </c>
      <c r="AF12" s="22">
        <f>SUMIFS(IT通路门店!S:S,IT通路门店!$P:$P,IT客户沙盘!$F12)</f>
        <v>0</v>
      </c>
      <c r="AG12" s="22">
        <f>SUMIFS(IT通路门店!T:T,IT通路门店!$P:$P,IT客户沙盘!$F12)</f>
        <v>0</v>
      </c>
      <c r="AH12" s="22">
        <f>SUMIFS(IT通路门店!U:U,IT通路门店!$P:$P,IT客户沙盘!$F12)</f>
        <v>0</v>
      </c>
      <c r="AI12" s="22">
        <f>SUMIFS(IT通路门店!V:V,IT通路门店!$P:$P,IT客户沙盘!$F12)</f>
        <v>0</v>
      </c>
    </row>
    <row r="13" spans="1:37">
      <c r="A13" s="21">
        <f>IFERROR(_xlfn.XLOOKUP($F13,IT通路门店!$P$6:$P$999998,IT通路门店!$A$6:$A$999998),"")</f>
        <v>0</v>
      </c>
      <c r="B13" s="21">
        <f>IFERROR(_xlfn.XLOOKUP($F13,IT通路门店!$P$6:$P$999998,IT通路门店!$A$6:$A$999998),"")</f>
        <v>0</v>
      </c>
      <c r="C13" s="21">
        <f>IFERROR(_xlfn.XLOOKUP($F13,IT通路门店!$P$6:$P$999998,IT通路门店!$C$6:$C$999998),"")</f>
        <v>0</v>
      </c>
      <c r="G13" s="7">
        <f>IFERROR(_xlfn.XLOOKUP(F13,IT通路门店!$P$6:$P$999998,IT通路门店!$Q$6:$Q$999998),"0")</f>
        <v>0</v>
      </c>
      <c r="T13" s="21">
        <f>COUNTIFS(IT通路门店!$P$6:$P$999998,IT客户沙盘!F13)</f>
        <v>0</v>
      </c>
      <c r="U13" s="21">
        <f>COUNTIFS(IT通路门店!$P$6:$P$999998,IT客户沙盘!F13,IT通路门店!$M$6:$M$999998,"&gt;50")</f>
        <v>0</v>
      </c>
      <c r="V13" s="21">
        <f t="shared" si="0"/>
        <v>0</v>
      </c>
      <c r="W13" s="21">
        <f>SUMIFS(IT通路门店!W:W,IT通路门店!$P:$P,$F12)</f>
        <v>0</v>
      </c>
      <c r="X13" s="21">
        <f>SUMIFS(IT通路门店!X:X,IT通路门店!$P:$P,$F12)</f>
        <v>0</v>
      </c>
      <c r="Y13" s="21">
        <f>SUMIFS(IT通路门店!Y:Y,IT通路门店!$P:$P,$F12)</f>
        <v>0</v>
      </c>
      <c r="Z13" s="21">
        <f>SUMIFS(IT通路门店!Z:Z,IT通路门店!$P:$P,$F12)</f>
        <v>0</v>
      </c>
      <c r="AA13" s="21">
        <f>SUMIFS(IT通路门店!AA:AA,IT通路门店!$P:$P,$F12)</f>
        <v>0</v>
      </c>
      <c r="AC13" s="21">
        <f t="shared" si="1"/>
        <v>0</v>
      </c>
      <c r="AE13" s="21">
        <f>SUMIFS(IT通路门店!$R:$R,IT通路门店!$P:$P,$F13)</f>
        <v>0</v>
      </c>
      <c r="AF13" s="22">
        <f>SUMIFS(IT通路门店!S:S,IT通路门店!$P:$P,IT客户沙盘!$F13)</f>
        <v>0</v>
      </c>
      <c r="AG13" s="22">
        <f>SUMIFS(IT通路门店!T:T,IT通路门店!$P:$P,IT客户沙盘!$F13)</f>
        <v>0</v>
      </c>
      <c r="AH13" s="22">
        <f>SUMIFS(IT通路门店!U:U,IT通路门店!$P:$P,IT客户沙盘!$F13)</f>
        <v>0</v>
      </c>
      <c r="AI13" s="22">
        <f>SUMIFS(IT通路门店!V:V,IT通路门店!$P:$P,IT客户沙盘!$F13)</f>
        <v>0</v>
      </c>
    </row>
    <row r="14" spans="1:37">
      <c r="A14" s="21">
        <f>IFERROR(_xlfn.XLOOKUP($F14,IT通路门店!$P$6:$P$999998,IT通路门店!$A$6:$A$999998),"")</f>
        <v>0</v>
      </c>
      <c r="B14" s="21">
        <f>IFERROR(_xlfn.XLOOKUP($F14,IT通路门店!$P$6:$P$999998,IT通路门店!$A$6:$A$999998),"")</f>
        <v>0</v>
      </c>
      <c r="C14" s="21">
        <f>IFERROR(_xlfn.XLOOKUP($F14,IT通路门店!$P$6:$P$999998,IT通路门店!$C$6:$C$999998),"")</f>
        <v>0</v>
      </c>
      <c r="G14" s="7">
        <f>IFERROR(_xlfn.XLOOKUP(F14,IT通路门店!$P$6:$P$999998,IT通路门店!$Q$6:$Q$999998),"0")</f>
        <v>0</v>
      </c>
      <c r="T14" s="21">
        <f>COUNTIFS(IT通路门店!$P$6:$P$999998,IT客户沙盘!F14)</f>
        <v>0</v>
      </c>
      <c r="U14" s="21">
        <f>COUNTIFS(IT通路门店!$P$6:$P$999998,IT客户沙盘!F14,IT通路门店!$M$6:$M$999998,"&gt;50")</f>
        <v>0</v>
      </c>
      <c r="V14" s="21">
        <f t="shared" si="0"/>
        <v>0</v>
      </c>
      <c r="W14" s="21">
        <f>SUMIFS(IT通路门店!W:W,IT通路门店!$P:$P,$F13)</f>
        <v>0</v>
      </c>
      <c r="X14" s="21">
        <f>SUMIFS(IT通路门店!X:X,IT通路门店!$P:$P,$F13)</f>
        <v>0</v>
      </c>
      <c r="Y14" s="21">
        <f>SUMIFS(IT通路门店!Y:Y,IT通路门店!$P:$P,$F13)</f>
        <v>0</v>
      </c>
      <c r="Z14" s="21">
        <f>SUMIFS(IT通路门店!Z:Z,IT通路门店!$P:$P,$F13)</f>
        <v>0</v>
      </c>
      <c r="AA14" s="21">
        <f>SUMIFS(IT通路门店!AA:AA,IT通路门店!$P:$P,$F13)</f>
        <v>0</v>
      </c>
      <c r="AC14" s="21">
        <f t="shared" si="1"/>
        <v>0</v>
      </c>
      <c r="AE14" s="21">
        <f>SUMIFS(IT通路门店!$R:$R,IT通路门店!$P:$P,$F14)</f>
        <v>0</v>
      </c>
      <c r="AF14" s="22">
        <f>SUMIFS(IT通路门店!S:S,IT通路门店!$P:$P,IT客户沙盘!$F14)</f>
        <v>0</v>
      </c>
      <c r="AG14" s="22">
        <f>SUMIFS(IT通路门店!T:T,IT通路门店!$P:$P,IT客户沙盘!$F14)</f>
        <v>0</v>
      </c>
      <c r="AH14" s="22">
        <f>SUMIFS(IT通路门店!U:U,IT通路门店!$P:$P,IT客户沙盘!$F14)</f>
        <v>0</v>
      </c>
      <c r="AI14" s="22">
        <f>SUMIFS(IT通路门店!V:V,IT通路门店!$P:$P,IT客户沙盘!$F14)</f>
        <v>0</v>
      </c>
    </row>
    <row r="15" spans="1:37">
      <c r="A15" s="21">
        <f>IFERROR(_xlfn.XLOOKUP($F15,IT通路门店!$P$6:$P$999998,IT通路门店!$A$6:$A$999998),"")</f>
        <v>0</v>
      </c>
      <c r="B15" s="21">
        <f>IFERROR(_xlfn.XLOOKUP($F15,IT通路门店!$P$6:$P$999998,IT通路门店!$A$6:$A$999998),"")</f>
        <v>0</v>
      </c>
      <c r="C15" s="21">
        <f>IFERROR(_xlfn.XLOOKUP($F15,IT通路门店!$P$6:$P$999998,IT通路门店!$C$6:$C$999998),"")</f>
        <v>0</v>
      </c>
      <c r="G15" s="7">
        <f>IFERROR(_xlfn.XLOOKUP(F15,IT通路门店!$P$6:$P$999998,IT通路门店!$Q$6:$Q$999998),"0")</f>
        <v>0</v>
      </c>
      <c r="T15" s="21">
        <f>COUNTIFS(IT通路门店!$P$6:$P$999998,IT客户沙盘!F15)</f>
        <v>0</v>
      </c>
      <c r="U15" s="21">
        <f>COUNTIFS(IT通路门店!$P$6:$P$999998,IT客户沙盘!F15,IT通路门店!$M$6:$M$999998,"&gt;50")</f>
        <v>0</v>
      </c>
      <c r="V15" s="21">
        <f t="shared" si="0"/>
        <v>0</v>
      </c>
      <c r="W15" s="21">
        <f>SUMIFS(IT通路门店!W:W,IT通路门店!$P:$P,$F14)</f>
        <v>0</v>
      </c>
      <c r="X15" s="21">
        <f>SUMIFS(IT通路门店!X:X,IT通路门店!$P:$P,$F14)</f>
        <v>0</v>
      </c>
      <c r="Y15" s="21">
        <f>SUMIFS(IT通路门店!Y:Y,IT通路门店!$P:$P,$F14)</f>
        <v>0</v>
      </c>
      <c r="Z15" s="21">
        <f>SUMIFS(IT通路门店!Z:Z,IT通路门店!$P:$P,$F14)</f>
        <v>0</v>
      </c>
      <c r="AA15" s="21">
        <f>SUMIFS(IT通路门店!AA:AA,IT通路门店!$P:$P,$F14)</f>
        <v>0</v>
      </c>
      <c r="AC15" s="21">
        <f t="shared" si="1"/>
        <v>0</v>
      </c>
      <c r="AE15" s="21">
        <f>SUMIFS(IT通路门店!$R:$R,IT通路门店!$P:$P,$F15)</f>
        <v>0</v>
      </c>
      <c r="AF15" s="22">
        <f>SUMIFS(IT通路门店!S:S,IT通路门店!$P:$P,IT客户沙盘!$F15)</f>
        <v>0</v>
      </c>
      <c r="AG15" s="22">
        <f>SUMIFS(IT通路门店!T:T,IT通路门店!$P:$P,IT客户沙盘!$F15)</f>
        <v>0</v>
      </c>
      <c r="AH15" s="22">
        <f>SUMIFS(IT通路门店!U:U,IT通路门店!$P:$P,IT客户沙盘!$F15)</f>
        <v>0</v>
      </c>
      <c r="AI15" s="22">
        <f>SUMIFS(IT通路门店!V:V,IT通路门店!$P:$P,IT客户沙盘!$F15)</f>
        <v>0</v>
      </c>
    </row>
    <row r="16" spans="1:37">
      <c r="A16" s="21">
        <f>IFERROR(_xlfn.XLOOKUP($F16,IT通路门店!$P$6:$P$999998,IT通路门店!$A$6:$A$999998),"")</f>
        <v>0</v>
      </c>
      <c r="B16" s="21">
        <f>IFERROR(_xlfn.XLOOKUP($F16,IT通路门店!$P$6:$P$999998,IT通路门店!$A$6:$A$999998),"")</f>
        <v>0</v>
      </c>
      <c r="C16" s="21">
        <f>IFERROR(_xlfn.XLOOKUP($F16,IT通路门店!$P$6:$P$999998,IT通路门店!$C$6:$C$999998),"")</f>
        <v>0</v>
      </c>
      <c r="G16" s="7">
        <f>IFERROR(_xlfn.XLOOKUP(F16,IT通路门店!$P$6:$P$999998,IT通路门店!$Q$6:$Q$999998),"0")</f>
        <v>0</v>
      </c>
      <c r="T16" s="21">
        <f>COUNTIFS(IT通路门店!$P$6:$P$999998,IT客户沙盘!F16)</f>
        <v>0</v>
      </c>
      <c r="U16" s="21">
        <f>COUNTIFS(IT通路门店!$P$6:$P$999998,IT客户沙盘!F16,IT通路门店!$M$6:$M$999998,"&gt;50")</f>
        <v>0</v>
      </c>
      <c r="V16" s="21">
        <f t="shared" si="0"/>
        <v>0</v>
      </c>
      <c r="W16" s="21">
        <f>SUMIFS(IT通路门店!W:W,IT通路门店!$P:$P,$F15)</f>
        <v>0</v>
      </c>
      <c r="X16" s="21">
        <f>SUMIFS(IT通路门店!X:X,IT通路门店!$P:$P,$F15)</f>
        <v>0</v>
      </c>
      <c r="Y16" s="21">
        <f>SUMIFS(IT通路门店!Y:Y,IT通路门店!$P:$P,$F15)</f>
        <v>0</v>
      </c>
      <c r="Z16" s="21">
        <f>SUMIFS(IT通路门店!Z:Z,IT通路门店!$P:$P,$F15)</f>
        <v>0</v>
      </c>
      <c r="AA16" s="21">
        <f>SUMIFS(IT通路门店!AA:AA,IT通路门店!$P:$P,$F15)</f>
        <v>0</v>
      </c>
      <c r="AC16" s="21">
        <f t="shared" si="1"/>
        <v>0</v>
      </c>
      <c r="AE16" s="21">
        <f>SUMIFS(IT通路门店!$R:$R,IT通路门店!$P:$P,$F16)</f>
        <v>0</v>
      </c>
      <c r="AF16" s="22">
        <f>SUMIFS(IT通路门店!S:S,IT通路门店!$P:$P,IT客户沙盘!$F16)</f>
        <v>0</v>
      </c>
      <c r="AG16" s="22">
        <f>SUMIFS(IT通路门店!T:T,IT通路门店!$P:$P,IT客户沙盘!$F16)</f>
        <v>0</v>
      </c>
      <c r="AH16" s="22">
        <f>SUMIFS(IT通路门店!U:U,IT通路门店!$P:$P,IT客户沙盘!$F16)</f>
        <v>0</v>
      </c>
      <c r="AI16" s="22">
        <f>SUMIFS(IT通路门店!V:V,IT通路门店!$P:$P,IT客户沙盘!$F16)</f>
        <v>0</v>
      </c>
    </row>
    <row r="17" spans="1:35">
      <c r="A17" s="21">
        <f>IFERROR(_xlfn.XLOOKUP($F17,IT通路门店!$P$6:$P$999998,IT通路门店!$A$6:$A$999998),"")</f>
        <v>0</v>
      </c>
      <c r="B17" s="21">
        <f>IFERROR(_xlfn.XLOOKUP($F17,IT通路门店!$P$6:$P$999998,IT通路门店!$A$6:$A$999998),"")</f>
        <v>0</v>
      </c>
      <c r="C17" s="21">
        <f>IFERROR(_xlfn.XLOOKUP($F17,IT通路门店!$P$6:$P$999998,IT通路门店!$C$6:$C$999998),"")</f>
        <v>0</v>
      </c>
      <c r="G17" s="7">
        <f>IFERROR(_xlfn.XLOOKUP(F17,IT通路门店!$P$6:$P$999998,IT通路门店!$Q$6:$Q$999998),"0")</f>
        <v>0</v>
      </c>
      <c r="T17" s="21">
        <f>COUNTIFS(IT通路门店!$P$6:$P$999998,IT客户沙盘!F17)</f>
        <v>0</v>
      </c>
      <c r="U17" s="21">
        <f>COUNTIFS(IT通路门店!$P$6:$P$999998,IT客户沙盘!F17,IT通路门店!$M$6:$M$999998,"&gt;50")</f>
        <v>0</v>
      </c>
      <c r="V17" s="21">
        <f t="shared" si="0"/>
        <v>0</v>
      </c>
      <c r="W17" s="21">
        <f>SUMIFS(IT通路门店!W:W,IT通路门店!$P:$P,$F16)</f>
        <v>0</v>
      </c>
      <c r="X17" s="21">
        <f>SUMIFS(IT通路门店!X:X,IT通路门店!$P:$P,$F16)</f>
        <v>0</v>
      </c>
      <c r="Y17" s="21">
        <f>SUMIFS(IT通路门店!Y:Y,IT通路门店!$P:$P,$F16)</f>
        <v>0</v>
      </c>
      <c r="Z17" s="21">
        <f>SUMIFS(IT通路门店!Z:Z,IT通路门店!$P:$P,$F16)</f>
        <v>0</v>
      </c>
      <c r="AA17" s="21">
        <f>SUMIFS(IT通路门店!AA:AA,IT通路门店!$P:$P,$F16)</f>
        <v>0</v>
      </c>
      <c r="AC17" s="21">
        <f t="shared" si="1"/>
        <v>0</v>
      </c>
      <c r="AE17" s="21">
        <f>SUMIFS(IT通路门店!$R:$R,IT通路门店!$P:$P,$F17)</f>
        <v>0</v>
      </c>
      <c r="AF17" s="22">
        <f>SUMIFS(IT通路门店!S:S,IT通路门店!$P:$P,IT客户沙盘!$F17)</f>
        <v>0</v>
      </c>
      <c r="AG17" s="22">
        <f>SUMIFS(IT通路门店!T:T,IT通路门店!$P:$P,IT客户沙盘!$F17)</f>
        <v>0</v>
      </c>
      <c r="AH17" s="22">
        <f>SUMIFS(IT通路门店!U:U,IT通路门店!$P:$P,IT客户沙盘!$F17)</f>
        <v>0</v>
      </c>
      <c r="AI17" s="22">
        <f>SUMIFS(IT通路门店!V:V,IT通路门店!$P:$P,IT客户沙盘!$F17)</f>
        <v>0</v>
      </c>
    </row>
    <row r="18" spans="1:35">
      <c r="A18" s="21">
        <f>IFERROR(_xlfn.XLOOKUP($F18,IT通路门店!$P$6:$P$999998,IT通路门店!$A$6:$A$999998),"")</f>
        <v>0</v>
      </c>
      <c r="B18" s="21">
        <f>IFERROR(_xlfn.XLOOKUP($F18,IT通路门店!$P$6:$P$999998,IT通路门店!$A$6:$A$999998),"")</f>
        <v>0</v>
      </c>
      <c r="C18" s="21">
        <f>IFERROR(_xlfn.XLOOKUP($F18,IT通路门店!$P$6:$P$999998,IT通路门店!$C$6:$C$999998),"")</f>
        <v>0</v>
      </c>
      <c r="G18" s="7">
        <f>IFERROR(_xlfn.XLOOKUP(F18,IT通路门店!$P$6:$P$999998,IT通路门店!$Q$6:$Q$999998),"0")</f>
        <v>0</v>
      </c>
      <c r="T18" s="21">
        <f>COUNTIFS(IT通路门店!$P$6:$P$999998,IT客户沙盘!F18)</f>
        <v>0</v>
      </c>
      <c r="U18" s="21">
        <f>COUNTIFS(IT通路门店!$P$6:$P$999998,IT客户沙盘!F18,IT通路门店!$M$6:$M$999998,"&gt;50")</f>
        <v>0</v>
      </c>
      <c r="V18" s="21">
        <f t="shared" si="0"/>
        <v>0</v>
      </c>
      <c r="W18" s="21">
        <f>SUMIFS(IT通路门店!W:W,IT通路门店!$P:$P,$F17)</f>
        <v>0</v>
      </c>
      <c r="X18" s="21">
        <f>SUMIFS(IT通路门店!X:X,IT通路门店!$P:$P,$F17)</f>
        <v>0</v>
      </c>
      <c r="Y18" s="21">
        <f>SUMIFS(IT通路门店!Y:Y,IT通路门店!$P:$P,$F17)</f>
        <v>0</v>
      </c>
      <c r="Z18" s="21">
        <f>SUMIFS(IT通路门店!Z:Z,IT通路门店!$P:$P,$F17)</f>
        <v>0</v>
      </c>
      <c r="AA18" s="21">
        <f>SUMIFS(IT通路门店!AA:AA,IT通路门店!$P:$P,$F17)</f>
        <v>0</v>
      </c>
      <c r="AC18" s="21">
        <f t="shared" si="1"/>
        <v>0</v>
      </c>
      <c r="AE18" s="21">
        <f>SUMIFS(IT通路门店!$R:$R,IT通路门店!$P:$P,$F18)</f>
        <v>0</v>
      </c>
      <c r="AF18" s="22">
        <f>SUMIFS(IT通路门店!S:S,IT通路门店!$P:$P,IT客户沙盘!$F18)</f>
        <v>0</v>
      </c>
      <c r="AG18" s="22">
        <f>SUMIFS(IT通路门店!T:T,IT通路门店!$P:$P,IT客户沙盘!$F18)</f>
        <v>0</v>
      </c>
      <c r="AH18" s="22">
        <f>SUMIFS(IT通路门店!U:U,IT通路门店!$P:$P,IT客户沙盘!$F18)</f>
        <v>0</v>
      </c>
      <c r="AI18" s="22">
        <f>SUMIFS(IT通路门店!V:V,IT通路门店!$P:$P,IT客户沙盘!$F18)</f>
        <v>0</v>
      </c>
    </row>
    <row r="19" spans="1:35">
      <c r="A19" s="21">
        <f>IFERROR(_xlfn.XLOOKUP($F19,IT通路门店!$P$6:$P$999998,IT通路门店!$A$6:$A$999998),"")</f>
        <v>0</v>
      </c>
      <c r="B19" s="21">
        <f>IFERROR(_xlfn.XLOOKUP($F19,IT通路门店!$P$6:$P$999998,IT通路门店!$A$6:$A$999998),"")</f>
        <v>0</v>
      </c>
      <c r="C19" s="21">
        <f>IFERROR(_xlfn.XLOOKUP($F19,IT通路门店!$P$6:$P$999998,IT通路门店!$C$6:$C$999998),"")</f>
        <v>0</v>
      </c>
      <c r="G19" s="7">
        <f>IFERROR(_xlfn.XLOOKUP(F19,IT通路门店!$P$6:$P$999998,IT通路门店!$Q$6:$Q$999998),"0")</f>
        <v>0</v>
      </c>
      <c r="T19" s="21">
        <f>COUNTIFS(IT通路门店!$P$6:$P$999998,IT客户沙盘!F19)</f>
        <v>0</v>
      </c>
      <c r="U19" s="21">
        <f>COUNTIFS(IT通路门店!$P$6:$P$999998,IT客户沙盘!F19,IT通路门店!$M$6:$M$999998,"&gt;50")</f>
        <v>0</v>
      </c>
      <c r="V19" s="21">
        <f t="shared" si="0"/>
        <v>0</v>
      </c>
      <c r="W19" s="21">
        <f>SUMIFS(IT通路门店!W:W,IT通路门店!$P:$P,$F18)</f>
        <v>0</v>
      </c>
      <c r="X19" s="21">
        <f>SUMIFS(IT通路门店!X:X,IT通路门店!$P:$P,$F18)</f>
        <v>0</v>
      </c>
      <c r="Y19" s="21">
        <f>SUMIFS(IT通路门店!Y:Y,IT通路门店!$P:$P,$F18)</f>
        <v>0</v>
      </c>
      <c r="Z19" s="21">
        <f>SUMIFS(IT通路门店!Z:Z,IT通路门店!$P:$P,$F18)</f>
        <v>0</v>
      </c>
      <c r="AA19" s="21">
        <f>SUMIFS(IT通路门店!AA:AA,IT通路门店!$P:$P,$F18)</f>
        <v>0</v>
      </c>
      <c r="AC19" s="21">
        <f t="shared" si="1"/>
        <v>0</v>
      </c>
      <c r="AE19" s="21">
        <f>SUMIFS(IT通路门店!$R:$R,IT通路门店!$P:$P,$F19)</f>
        <v>0</v>
      </c>
      <c r="AF19" s="22">
        <f>SUMIFS(IT通路门店!S:S,IT通路门店!$P:$P,IT客户沙盘!$F19)</f>
        <v>0</v>
      </c>
      <c r="AG19" s="22">
        <f>SUMIFS(IT通路门店!T:T,IT通路门店!$P:$P,IT客户沙盘!$F19)</f>
        <v>0</v>
      </c>
      <c r="AH19" s="22">
        <f>SUMIFS(IT通路门店!U:U,IT通路门店!$P:$P,IT客户沙盘!$F19)</f>
        <v>0</v>
      </c>
      <c r="AI19" s="22">
        <f>SUMIFS(IT通路门店!V:V,IT通路门店!$P:$P,IT客户沙盘!$F19)</f>
        <v>0</v>
      </c>
    </row>
    <row r="20" spans="1:35">
      <c r="A20" s="21">
        <f>IFERROR(_xlfn.XLOOKUP($F20,IT通路门店!$P$6:$P$999998,IT通路门店!$A$6:$A$999998),"")</f>
        <v>0</v>
      </c>
      <c r="B20" s="21">
        <f>IFERROR(_xlfn.XLOOKUP($F20,IT通路门店!$P$6:$P$999998,IT通路门店!$A$6:$A$999998),"")</f>
        <v>0</v>
      </c>
      <c r="C20" s="21">
        <f>IFERROR(_xlfn.XLOOKUP($F20,IT通路门店!$P$6:$P$999998,IT通路门店!$C$6:$C$999998),"")</f>
        <v>0</v>
      </c>
      <c r="G20" s="7">
        <f>IFERROR(_xlfn.XLOOKUP(F20,IT通路门店!$P$6:$P$999998,IT通路门店!$Q$6:$Q$999998),"0")</f>
        <v>0</v>
      </c>
      <c r="T20" s="21">
        <f>COUNTIFS(IT通路门店!$P$6:$P$999998,IT客户沙盘!F20)</f>
        <v>0</v>
      </c>
      <c r="U20" s="21">
        <f>COUNTIFS(IT通路门店!$P$6:$P$999998,IT客户沙盘!F20,IT通路门店!$M$6:$M$999998,"&gt;50")</f>
        <v>0</v>
      </c>
      <c r="V20" s="21">
        <f t="shared" si="0"/>
        <v>0</v>
      </c>
      <c r="W20" s="21">
        <f>SUMIFS(IT通路门店!W:W,IT通路门店!$P:$P,$F19)</f>
        <v>0</v>
      </c>
      <c r="X20" s="21">
        <f>SUMIFS(IT通路门店!X:X,IT通路门店!$P:$P,$F19)</f>
        <v>0</v>
      </c>
      <c r="Y20" s="21">
        <f>SUMIFS(IT通路门店!Y:Y,IT通路门店!$P:$P,$F19)</f>
        <v>0</v>
      </c>
      <c r="Z20" s="21">
        <f>SUMIFS(IT通路门店!Z:Z,IT通路门店!$P:$P,$F19)</f>
        <v>0</v>
      </c>
      <c r="AA20" s="21">
        <f>SUMIFS(IT通路门店!AA:AA,IT通路门店!$P:$P,$F19)</f>
        <v>0</v>
      </c>
      <c r="AC20" s="21">
        <f t="shared" si="1"/>
        <v>0</v>
      </c>
      <c r="AE20" s="21">
        <f>SUMIFS(IT通路门店!$R:$R,IT通路门店!$P:$P,$F20)</f>
        <v>0</v>
      </c>
      <c r="AF20" s="22">
        <f>SUMIFS(IT通路门店!S:S,IT通路门店!$P:$P,IT客户沙盘!$F20)</f>
        <v>0</v>
      </c>
      <c r="AG20" s="22">
        <f>SUMIFS(IT通路门店!T:T,IT通路门店!$P:$P,IT客户沙盘!$F20)</f>
        <v>0</v>
      </c>
      <c r="AH20" s="22">
        <f>SUMIFS(IT通路门店!U:U,IT通路门店!$P:$P,IT客户沙盘!$F20)</f>
        <v>0</v>
      </c>
      <c r="AI20" s="22">
        <f>SUMIFS(IT通路门店!V:V,IT通路门店!$P:$P,IT客户沙盘!$F20)</f>
        <v>0</v>
      </c>
    </row>
    <row r="21" spans="1:35">
      <c r="A21" s="21">
        <f>IFERROR(_xlfn.XLOOKUP($F21,IT通路门店!$P$6:$P$999998,IT通路门店!$A$6:$A$999998),"")</f>
        <v>0</v>
      </c>
      <c r="B21" s="21">
        <f>IFERROR(_xlfn.XLOOKUP($F21,IT通路门店!$P$6:$P$999998,IT通路门店!$A$6:$A$999998),"")</f>
        <v>0</v>
      </c>
      <c r="C21" s="21">
        <f>IFERROR(_xlfn.XLOOKUP($F21,IT通路门店!$P$6:$P$999998,IT通路门店!$C$6:$C$999998),"")</f>
        <v>0</v>
      </c>
      <c r="G21" s="7">
        <f>IFERROR(_xlfn.XLOOKUP(F21,IT通路门店!$P$6:$P$999998,IT通路门店!$Q$6:$Q$999998),"0")</f>
        <v>0</v>
      </c>
      <c r="T21" s="21">
        <f>COUNTIFS(IT通路门店!$P$6:$P$999998,IT客户沙盘!F21)</f>
        <v>0</v>
      </c>
      <c r="U21" s="21">
        <f>COUNTIFS(IT通路门店!$P$6:$P$999998,IT客户沙盘!F21,IT通路门店!$M$6:$M$999998,"&gt;50")</f>
        <v>0</v>
      </c>
      <c r="V21" s="21">
        <f t="shared" si="0"/>
        <v>0</v>
      </c>
      <c r="W21" s="21">
        <f>SUMIFS(IT通路门店!W:W,IT通路门店!$P:$P,$F20)</f>
        <v>0</v>
      </c>
      <c r="X21" s="21">
        <f>SUMIFS(IT通路门店!X:X,IT通路门店!$P:$P,$F20)</f>
        <v>0</v>
      </c>
      <c r="Y21" s="21">
        <f>SUMIFS(IT通路门店!Y:Y,IT通路门店!$P:$P,$F20)</f>
        <v>0</v>
      </c>
      <c r="Z21" s="21">
        <f>SUMIFS(IT通路门店!Z:Z,IT通路门店!$P:$P,$F20)</f>
        <v>0</v>
      </c>
      <c r="AA21" s="21">
        <f>SUMIFS(IT通路门店!AA:AA,IT通路门店!$P:$P,$F20)</f>
        <v>0</v>
      </c>
      <c r="AC21" s="21">
        <f t="shared" si="1"/>
        <v>0</v>
      </c>
      <c r="AE21" s="21">
        <f>SUMIFS(IT通路门店!$R:$R,IT通路门店!$P:$P,$F21)</f>
        <v>0</v>
      </c>
      <c r="AF21" s="22">
        <f>SUMIFS(IT通路门店!S:S,IT通路门店!$P:$P,IT客户沙盘!$F21)</f>
        <v>0</v>
      </c>
      <c r="AG21" s="22">
        <f>SUMIFS(IT通路门店!T:T,IT通路门店!$P:$P,IT客户沙盘!$F21)</f>
        <v>0</v>
      </c>
      <c r="AH21" s="22">
        <f>SUMIFS(IT通路门店!U:U,IT通路门店!$P:$P,IT客户沙盘!$F21)</f>
        <v>0</v>
      </c>
      <c r="AI21" s="22">
        <f>SUMIFS(IT通路门店!V:V,IT通路门店!$P:$P,IT客户沙盘!$F21)</f>
        <v>0</v>
      </c>
    </row>
    <row r="22" spans="1:35">
      <c r="A22" s="21">
        <f>IFERROR(_xlfn.XLOOKUP($F22,IT通路门店!$P$6:$P$999998,IT通路门店!$A$6:$A$999998),"")</f>
        <v>0</v>
      </c>
      <c r="B22" s="21">
        <f>IFERROR(_xlfn.XLOOKUP($F22,IT通路门店!$P$6:$P$999998,IT通路门店!$A$6:$A$999998),"")</f>
        <v>0</v>
      </c>
      <c r="C22" s="21">
        <f>IFERROR(_xlfn.XLOOKUP($F22,IT通路门店!$P$6:$P$999998,IT通路门店!$C$6:$C$999998),"")</f>
        <v>0</v>
      </c>
      <c r="G22" s="7">
        <f>IFERROR(_xlfn.XLOOKUP(F22,IT通路门店!$P$6:$P$999998,IT通路门店!$Q$6:$Q$999998),"0")</f>
        <v>0</v>
      </c>
      <c r="T22" s="21">
        <f>COUNTIFS(IT通路门店!$P$6:$P$999998,IT客户沙盘!F22)</f>
        <v>0</v>
      </c>
      <c r="U22" s="21">
        <f>COUNTIFS(IT通路门店!$P$6:$P$999998,IT客户沙盘!F22,IT通路门店!$M$6:$M$999998,"&gt;50")</f>
        <v>0</v>
      </c>
      <c r="V22" s="21">
        <f t="shared" si="0"/>
        <v>0</v>
      </c>
      <c r="W22" s="21">
        <f>SUMIFS(IT通路门店!W:W,IT通路门店!$P:$P,$F21)</f>
        <v>0</v>
      </c>
      <c r="X22" s="21">
        <f>SUMIFS(IT通路门店!X:X,IT通路门店!$P:$P,$F21)</f>
        <v>0</v>
      </c>
      <c r="Y22" s="21">
        <f>SUMIFS(IT通路门店!Y:Y,IT通路门店!$P:$P,$F21)</f>
        <v>0</v>
      </c>
      <c r="Z22" s="21">
        <f>SUMIFS(IT通路门店!Z:Z,IT通路门店!$P:$P,$F21)</f>
        <v>0</v>
      </c>
      <c r="AA22" s="21">
        <f>SUMIFS(IT通路门店!AA:AA,IT通路门店!$P:$P,$F21)</f>
        <v>0</v>
      </c>
      <c r="AC22" s="21">
        <f t="shared" si="1"/>
        <v>0</v>
      </c>
      <c r="AE22" s="21">
        <f>SUMIFS(IT通路门店!$R:$R,IT通路门店!$P:$P,$F22)</f>
        <v>0</v>
      </c>
      <c r="AF22" s="22">
        <f>SUMIFS(IT通路门店!S:S,IT通路门店!$P:$P,IT客户沙盘!$F22)</f>
        <v>0</v>
      </c>
      <c r="AG22" s="22">
        <f>SUMIFS(IT通路门店!T:T,IT通路门店!$P:$P,IT客户沙盘!$F22)</f>
        <v>0</v>
      </c>
      <c r="AH22" s="22">
        <f>SUMIFS(IT通路门店!U:U,IT通路门店!$P:$P,IT客户沙盘!$F22)</f>
        <v>0</v>
      </c>
      <c r="AI22" s="22">
        <f>SUMIFS(IT通路门店!V:V,IT通路门店!$P:$P,IT客户沙盘!$F22)</f>
        <v>0</v>
      </c>
    </row>
    <row r="23" spans="1:35">
      <c r="A23" s="21">
        <f>IFERROR(_xlfn.XLOOKUP($F23,IT通路门店!$P$6:$P$999998,IT通路门店!$A$6:$A$999998),"")</f>
        <v>0</v>
      </c>
      <c r="B23" s="21">
        <f>IFERROR(_xlfn.XLOOKUP($F23,IT通路门店!$P$6:$P$999998,IT通路门店!$A$6:$A$999998),"")</f>
        <v>0</v>
      </c>
      <c r="C23" s="21">
        <f>IFERROR(_xlfn.XLOOKUP($F23,IT通路门店!$P$6:$P$999998,IT通路门店!$C$6:$C$999998),"")</f>
        <v>0</v>
      </c>
      <c r="G23" s="7">
        <f>IFERROR(_xlfn.XLOOKUP(F23,IT通路门店!$P$6:$P$999998,IT通路门店!$Q$6:$Q$999998),"0")</f>
        <v>0</v>
      </c>
      <c r="T23" s="21">
        <f>COUNTIFS(IT通路门店!$P$6:$P$999998,IT客户沙盘!F23)</f>
        <v>0</v>
      </c>
      <c r="U23" s="21">
        <f>COUNTIFS(IT通路门店!$P$6:$P$999998,IT客户沙盘!F23,IT通路门店!$M$6:$M$999998,"&gt;50")</f>
        <v>0</v>
      </c>
      <c r="V23" s="21">
        <f t="shared" si="0"/>
        <v>0</v>
      </c>
      <c r="W23" s="21">
        <f>SUMIFS(IT通路门店!W:W,IT通路门店!$P:$P,$F22)</f>
        <v>0</v>
      </c>
      <c r="X23" s="21">
        <f>SUMIFS(IT通路门店!X:X,IT通路门店!$P:$P,$F22)</f>
        <v>0</v>
      </c>
      <c r="Y23" s="21">
        <f>SUMIFS(IT通路门店!Y:Y,IT通路门店!$P:$P,$F22)</f>
        <v>0</v>
      </c>
      <c r="Z23" s="21">
        <f>SUMIFS(IT通路门店!Z:Z,IT通路门店!$P:$P,$F22)</f>
        <v>0</v>
      </c>
      <c r="AA23" s="21">
        <f>SUMIFS(IT通路门店!AA:AA,IT通路门店!$P:$P,$F22)</f>
        <v>0</v>
      </c>
      <c r="AC23" s="21">
        <f t="shared" si="1"/>
        <v>0</v>
      </c>
      <c r="AE23" s="21">
        <f>SUMIFS(IT通路门店!$R:$R,IT通路门店!$P:$P,$F23)</f>
        <v>0</v>
      </c>
      <c r="AF23" s="22">
        <f>SUMIFS(IT通路门店!S:S,IT通路门店!$P:$P,IT客户沙盘!$F23)</f>
        <v>0</v>
      </c>
      <c r="AG23" s="22">
        <f>SUMIFS(IT通路门店!T:T,IT通路门店!$P:$P,IT客户沙盘!$F23)</f>
        <v>0</v>
      </c>
      <c r="AH23" s="22">
        <f>SUMIFS(IT通路门店!U:U,IT通路门店!$P:$P,IT客户沙盘!$F23)</f>
        <v>0</v>
      </c>
      <c r="AI23" s="22">
        <f>SUMIFS(IT通路门店!V:V,IT通路门店!$P:$P,IT客户沙盘!$F23)</f>
        <v>0</v>
      </c>
    </row>
    <row r="24" spans="1:35">
      <c r="A24" s="21">
        <f>IFERROR(_xlfn.XLOOKUP($F24,IT通路门店!$P$6:$P$999998,IT通路门店!$A$6:$A$999998),"")</f>
        <v>0</v>
      </c>
      <c r="B24" s="21">
        <f>IFERROR(_xlfn.XLOOKUP($F24,IT通路门店!$P$6:$P$999998,IT通路门店!$A$6:$A$999998),"")</f>
        <v>0</v>
      </c>
      <c r="C24" s="21">
        <f>IFERROR(_xlfn.XLOOKUP($F24,IT通路门店!$P$6:$P$999998,IT通路门店!$C$6:$C$999998),"")</f>
        <v>0</v>
      </c>
      <c r="G24" s="7">
        <f>IFERROR(_xlfn.XLOOKUP(F24,IT通路门店!$P$6:$P$999998,IT通路门店!$Q$6:$Q$999998),"0")</f>
        <v>0</v>
      </c>
      <c r="T24" s="21">
        <f>COUNTIFS(IT通路门店!$P$6:$P$999998,IT客户沙盘!F24)</f>
        <v>0</v>
      </c>
      <c r="U24" s="21">
        <f>COUNTIFS(IT通路门店!$P$6:$P$999998,IT客户沙盘!F24,IT通路门店!$M$6:$M$999998,"&gt;50")</f>
        <v>0</v>
      </c>
      <c r="V24" s="21">
        <f t="shared" si="0"/>
        <v>0</v>
      </c>
      <c r="W24" s="21">
        <f>SUMIFS(IT通路门店!W:W,IT通路门店!$P:$P,$F23)</f>
        <v>0</v>
      </c>
      <c r="X24" s="21">
        <f>SUMIFS(IT通路门店!X:X,IT通路门店!$P:$P,$F23)</f>
        <v>0</v>
      </c>
      <c r="Y24" s="21">
        <f>SUMIFS(IT通路门店!Y:Y,IT通路门店!$P:$P,$F23)</f>
        <v>0</v>
      </c>
      <c r="Z24" s="21">
        <f>SUMIFS(IT通路门店!Z:Z,IT通路门店!$P:$P,$F23)</f>
        <v>0</v>
      </c>
      <c r="AA24" s="21">
        <f>SUMIFS(IT通路门店!AA:AA,IT通路门店!$P:$P,$F23)</f>
        <v>0</v>
      </c>
      <c r="AC24" s="21">
        <f t="shared" si="1"/>
        <v>0</v>
      </c>
      <c r="AE24" s="21">
        <f>SUMIFS(IT通路门店!$R:$R,IT通路门店!$P:$P,$F24)</f>
        <v>0</v>
      </c>
      <c r="AF24" s="22">
        <f>SUMIFS(IT通路门店!S:S,IT通路门店!$P:$P,IT客户沙盘!$F24)</f>
        <v>0</v>
      </c>
      <c r="AG24" s="22">
        <f>SUMIFS(IT通路门店!T:T,IT通路门店!$P:$P,IT客户沙盘!$F24)</f>
        <v>0</v>
      </c>
      <c r="AH24" s="22">
        <f>SUMIFS(IT通路门店!U:U,IT通路门店!$P:$P,IT客户沙盘!$F24)</f>
        <v>0</v>
      </c>
      <c r="AI24" s="22">
        <f>SUMIFS(IT通路门店!V:V,IT通路门店!$P:$P,IT客户沙盘!$F24)</f>
        <v>0</v>
      </c>
    </row>
    <row r="25" spans="1:35">
      <c r="A25" s="21">
        <f>IFERROR(_xlfn.XLOOKUP($F25,IT通路门店!$P$6:$P$999998,IT通路门店!$A$6:$A$999998),"")</f>
        <v>0</v>
      </c>
      <c r="B25" s="21">
        <f>IFERROR(_xlfn.XLOOKUP($F25,IT通路门店!$P$6:$P$999998,IT通路门店!$A$6:$A$999998),"")</f>
        <v>0</v>
      </c>
      <c r="C25" s="21">
        <f>IFERROR(_xlfn.XLOOKUP($F25,IT通路门店!$P$6:$P$999998,IT通路门店!$C$6:$C$999998),"")</f>
        <v>0</v>
      </c>
      <c r="G25" s="7">
        <f>IFERROR(_xlfn.XLOOKUP(F25,IT通路门店!$P$6:$P$999998,IT通路门店!$Q$6:$Q$999998),"0")</f>
        <v>0</v>
      </c>
      <c r="T25" s="21">
        <f>COUNTIFS(IT通路门店!$P$6:$P$999998,IT客户沙盘!F25)</f>
        <v>0</v>
      </c>
      <c r="U25" s="21">
        <f>COUNTIFS(IT通路门店!$P$6:$P$999998,IT客户沙盘!F25,IT通路门店!$M$6:$M$999998,"&gt;50")</f>
        <v>0</v>
      </c>
      <c r="V25" s="21">
        <f t="shared" si="0"/>
        <v>0</v>
      </c>
      <c r="W25" s="21">
        <f>SUMIFS(IT通路门店!W:W,IT通路门店!$P:$P,$F24)</f>
        <v>0</v>
      </c>
      <c r="X25" s="21">
        <f>SUMIFS(IT通路门店!X:X,IT通路门店!$P:$P,$F24)</f>
        <v>0</v>
      </c>
      <c r="Y25" s="21">
        <f>SUMIFS(IT通路门店!Y:Y,IT通路门店!$P:$P,$F24)</f>
        <v>0</v>
      </c>
      <c r="Z25" s="21">
        <f>SUMIFS(IT通路门店!Z:Z,IT通路门店!$P:$P,$F24)</f>
        <v>0</v>
      </c>
      <c r="AA25" s="21">
        <f>SUMIFS(IT通路门店!AA:AA,IT通路门店!$P:$P,$F24)</f>
        <v>0</v>
      </c>
      <c r="AC25" s="21">
        <f t="shared" si="1"/>
        <v>0</v>
      </c>
      <c r="AE25" s="21">
        <f>SUMIFS(IT通路门店!$R:$R,IT通路门店!$P:$P,$F25)</f>
        <v>0</v>
      </c>
      <c r="AF25" s="22">
        <f>SUMIFS(IT通路门店!S:S,IT通路门店!$P:$P,IT客户沙盘!$F25)</f>
        <v>0</v>
      </c>
      <c r="AG25" s="22">
        <f>SUMIFS(IT通路门店!T:T,IT通路门店!$P:$P,IT客户沙盘!$F25)</f>
        <v>0</v>
      </c>
      <c r="AH25" s="22">
        <f>SUMIFS(IT通路门店!U:U,IT通路门店!$P:$P,IT客户沙盘!$F25)</f>
        <v>0</v>
      </c>
      <c r="AI25" s="22">
        <f>SUMIFS(IT通路门店!V:V,IT通路门店!$P:$P,IT客户沙盘!$F25)</f>
        <v>0</v>
      </c>
    </row>
    <row r="26" spans="1:35">
      <c r="A26" s="21">
        <f>IFERROR(_xlfn.XLOOKUP($F26,IT通路门店!$P$6:$P$999998,IT通路门店!$A$6:$A$999998),"")</f>
        <v>0</v>
      </c>
      <c r="B26" s="21">
        <f>IFERROR(_xlfn.XLOOKUP($F26,IT通路门店!$P$6:$P$999998,IT通路门店!$A$6:$A$999998),"")</f>
        <v>0</v>
      </c>
      <c r="C26" s="21">
        <f>IFERROR(_xlfn.XLOOKUP($F26,IT通路门店!$P$6:$P$999998,IT通路门店!$C$6:$C$999998),"")</f>
        <v>0</v>
      </c>
      <c r="G26" s="7">
        <f>IFERROR(_xlfn.XLOOKUP(F26,IT通路门店!$P$6:$P$999998,IT通路门店!$Q$6:$Q$999998),"0")</f>
        <v>0</v>
      </c>
      <c r="T26" s="21">
        <f>COUNTIFS(IT通路门店!$P$6:$P$999998,IT客户沙盘!F26)</f>
        <v>0</v>
      </c>
      <c r="U26" s="21">
        <f>COUNTIFS(IT通路门店!$P$6:$P$999998,IT客户沙盘!F26,IT通路门店!$M$6:$M$999998,"&gt;50")</f>
        <v>0</v>
      </c>
      <c r="V26" s="21">
        <f t="shared" si="0"/>
        <v>0</v>
      </c>
      <c r="W26" s="21">
        <f>SUMIFS(IT通路门店!W:W,IT通路门店!$P:$P,$F25)</f>
        <v>0</v>
      </c>
      <c r="X26" s="21">
        <f>SUMIFS(IT通路门店!X:X,IT通路门店!$P:$P,$F25)</f>
        <v>0</v>
      </c>
      <c r="Y26" s="21">
        <f>SUMIFS(IT通路门店!Y:Y,IT通路门店!$P:$P,$F25)</f>
        <v>0</v>
      </c>
      <c r="Z26" s="21">
        <f>SUMIFS(IT通路门店!Z:Z,IT通路门店!$P:$P,$F25)</f>
        <v>0</v>
      </c>
      <c r="AA26" s="21">
        <f>SUMIFS(IT通路门店!AA:AA,IT通路门店!$P:$P,$F25)</f>
        <v>0</v>
      </c>
      <c r="AC26" s="21">
        <f t="shared" si="1"/>
        <v>0</v>
      </c>
      <c r="AE26" s="21">
        <f>SUMIFS(IT通路门店!$R:$R,IT通路门店!$P:$P,$F26)</f>
        <v>0</v>
      </c>
      <c r="AF26" s="22">
        <f>SUMIFS(IT通路门店!S:S,IT通路门店!$P:$P,IT客户沙盘!$F26)</f>
        <v>0</v>
      </c>
      <c r="AG26" s="22">
        <f>SUMIFS(IT通路门店!T:T,IT通路门店!$P:$P,IT客户沙盘!$F26)</f>
        <v>0</v>
      </c>
      <c r="AH26" s="22">
        <f>SUMIFS(IT通路门店!U:U,IT通路门店!$P:$P,IT客户沙盘!$F26)</f>
        <v>0</v>
      </c>
      <c r="AI26" s="22">
        <f>SUMIFS(IT通路门店!V:V,IT通路门店!$P:$P,IT客户沙盘!$F26)</f>
        <v>0</v>
      </c>
    </row>
    <row r="27" spans="1:35">
      <c r="A27" s="21">
        <f>IFERROR(_xlfn.XLOOKUP($F27,IT通路门店!$P$6:$P$999998,IT通路门店!$A$6:$A$999998),"")</f>
        <v>0</v>
      </c>
      <c r="B27" s="21">
        <f>IFERROR(_xlfn.XLOOKUP($F27,IT通路门店!$P$6:$P$999998,IT通路门店!$A$6:$A$999998),"")</f>
        <v>0</v>
      </c>
      <c r="C27" s="21">
        <f>IFERROR(_xlfn.XLOOKUP($F27,IT通路门店!$P$6:$P$999998,IT通路门店!$C$6:$C$999998),"")</f>
        <v>0</v>
      </c>
      <c r="G27" s="7">
        <f>IFERROR(_xlfn.XLOOKUP(F27,IT通路门店!$P$6:$P$999998,IT通路门店!$Q$6:$Q$999998),"0")</f>
        <v>0</v>
      </c>
      <c r="T27" s="21">
        <f>COUNTIFS(IT通路门店!$P$6:$P$999998,IT客户沙盘!F27)</f>
        <v>0</v>
      </c>
      <c r="U27" s="21">
        <f>COUNTIFS(IT通路门店!$P$6:$P$999998,IT客户沙盘!F27,IT通路门店!$M$6:$M$999998,"&gt;50")</f>
        <v>0</v>
      </c>
      <c r="V27" s="21">
        <f t="shared" si="0"/>
        <v>0</v>
      </c>
      <c r="W27" s="21">
        <f>SUMIFS(IT通路门店!W:W,IT通路门店!$P:$P,$F26)</f>
        <v>0</v>
      </c>
      <c r="X27" s="21">
        <f>SUMIFS(IT通路门店!X:X,IT通路门店!$P:$P,$F26)</f>
        <v>0</v>
      </c>
      <c r="Y27" s="21">
        <f>SUMIFS(IT通路门店!Y:Y,IT通路门店!$P:$P,$F26)</f>
        <v>0</v>
      </c>
      <c r="Z27" s="21">
        <f>SUMIFS(IT通路门店!Z:Z,IT通路门店!$P:$P,$F26)</f>
        <v>0</v>
      </c>
      <c r="AA27" s="21">
        <f>SUMIFS(IT通路门店!AA:AA,IT通路门店!$P:$P,$F26)</f>
        <v>0</v>
      </c>
      <c r="AC27" s="21">
        <f t="shared" si="1"/>
        <v>0</v>
      </c>
      <c r="AE27" s="21">
        <f>SUMIFS(IT通路门店!$R:$R,IT通路门店!$P:$P,$F27)</f>
        <v>0</v>
      </c>
      <c r="AF27" s="22">
        <f>SUMIFS(IT通路门店!S:S,IT通路门店!$P:$P,IT客户沙盘!$F27)</f>
        <v>0</v>
      </c>
      <c r="AG27" s="22">
        <f>SUMIFS(IT通路门店!T:T,IT通路门店!$P:$P,IT客户沙盘!$F27)</f>
        <v>0</v>
      </c>
      <c r="AH27" s="22">
        <f>SUMIFS(IT通路门店!U:U,IT通路门店!$P:$P,IT客户沙盘!$F27)</f>
        <v>0</v>
      </c>
      <c r="AI27" s="22">
        <f>SUMIFS(IT通路门店!V:V,IT通路门店!$P:$P,IT客户沙盘!$F27)</f>
        <v>0</v>
      </c>
    </row>
    <row r="28" spans="1:35">
      <c r="A28" s="21">
        <f>IFERROR(_xlfn.XLOOKUP($F28,IT通路门店!$P$6:$P$999998,IT通路门店!$A$6:$A$999998),"")</f>
        <v>0</v>
      </c>
      <c r="B28" s="21">
        <f>IFERROR(_xlfn.XLOOKUP($F28,IT通路门店!$P$6:$P$999998,IT通路门店!$A$6:$A$999998),"")</f>
        <v>0</v>
      </c>
      <c r="C28" s="21">
        <f>IFERROR(_xlfn.XLOOKUP($F28,IT通路门店!$P$6:$P$999998,IT通路门店!$C$6:$C$999998),"")</f>
        <v>0</v>
      </c>
      <c r="G28" s="7">
        <f>IFERROR(_xlfn.XLOOKUP(F28,IT通路门店!$P$6:$P$999998,IT通路门店!$Q$6:$Q$999998),"0")</f>
        <v>0</v>
      </c>
      <c r="T28" s="21">
        <f>COUNTIFS(IT通路门店!$P$6:$P$999998,IT客户沙盘!F28)</f>
        <v>0</v>
      </c>
      <c r="U28" s="21">
        <f>COUNTIFS(IT通路门店!$P$6:$P$999998,IT客户沙盘!F28,IT通路门店!$M$6:$M$999998,"&gt;50")</f>
        <v>0</v>
      </c>
      <c r="V28" s="21">
        <f t="shared" si="0"/>
        <v>0</v>
      </c>
      <c r="W28" s="21">
        <f>SUMIFS(IT通路门店!W:W,IT通路门店!$P:$P,$F27)</f>
        <v>0</v>
      </c>
      <c r="X28" s="21">
        <f>SUMIFS(IT通路门店!X:X,IT通路门店!$P:$P,$F27)</f>
        <v>0</v>
      </c>
      <c r="Y28" s="21">
        <f>SUMIFS(IT通路门店!Y:Y,IT通路门店!$P:$P,$F27)</f>
        <v>0</v>
      </c>
      <c r="Z28" s="21">
        <f>SUMIFS(IT通路门店!Z:Z,IT通路门店!$P:$P,$F27)</f>
        <v>0</v>
      </c>
      <c r="AA28" s="21">
        <f>SUMIFS(IT通路门店!AA:AA,IT通路门店!$P:$P,$F27)</f>
        <v>0</v>
      </c>
      <c r="AC28" s="21">
        <f t="shared" si="1"/>
        <v>0</v>
      </c>
      <c r="AE28" s="21">
        <f>SUMIFS(IT通路门店!$R:$R,IT通路门店!$P:$P,$F28)</f>
        <v>0</v>
      </c>
      <c r="AF28" s="22">
        <f>SUMIFS(IT通路门店!S:S,IT通路门店!$P:$P,IT客户沙盘!$F28)</f>
        <v>0</v>
      </c>
      <c r="AG28" s="22">
        <f>SUMIFS(IT通路门店!T:T,IT通路门店!$P:$P,IT客户沙盘!$F28)</f>
        <v>0</v>
      </c>
      <c r="AH28" s="22">
        <f>SUMIFS(IT通路门店!U:U,IT通路门店!$P:$P,IT客户沙盘!$F28)</f>
        <v>0</v>
      </c>
      <c r="AI28" s="22">
        <f>SUMIFS(IT通路门店!V:V,IT通路门店!$P:$P,IT客户沙盘!$F28)</f>
        <v>0</v>
      </c>
    </row>
    <row r="29" spans="1:35">
      <c r="A29" s="21">
        <f>IFERROR(_xlfn.XLOOKUP($F29,IT通路门店!$P$6:$P$999998,IT通路门店!$A$6:$A$999998),"")</f>
        <v>0</v>
      </c>
      <c r="B29" s="21">
        <f>IFERROR(_xlfn.XLOOKUP($F29,IT通路门店!$P$6:$P$999998,IT通路门店!$A$6:$A$999998),"")</f>
        <v>0</v>
      </c>
      <c r="C29" s="21">
        <f>IFERROR(_xlfn.XLOOKUP($F29,IT通路门店!$P$6:$P$999998,IT通路门店!$C$6:$C$999998),"")</f>
        <v>0</v>
      </c>
      <c r="G29" s="7">
        <f>IFERROR(_xlfn.XLOOKUP(F29,IT通路门店!$P$6:$P$999998,IT通路门店!$Q$6:$Q$999998),"0")</f>
        <v>0</v>
      </c>
      <c r="T29" s="21">
        <f>COUNTIFS(IT通路门店!$P$6:$P$999998,IT客户沙盘!F29)</f>
        <v>0</v>
      </c>
      <c r="U29" s="21">
        <f>COUNTIFS(IT通路门店!$P$6:$P$999998,IT客户沙盘!F29,IT通路门店!$M$6:$M$999998,"&gt;50")</f>
        <v>0</v>
      </c>
      <c r="V29" s="21">
        <f t="shared" si="0"/>
        <v>0</v>
      </c>
      <c r="W29" s="21">
        <f>SUMIFS(IT通路门店!W:W,IT通路门店!$P:$P,$F28)</f>
        <v>0</v>
      </c>
      <c r="X29" s="21">
        <f>SUMIFS(IT通路门店!X:X,IT通路门店!$P:$P,$F28)</f>
        <v>0</v>
      </c>
      <c r="Y29" s="21">
        <f>SUMIFS(IT通路门店!Y:Y,IT通路门店!$P:$P,$F28)</f>
        <v>0</v>
      </c>
      <c r="Z29" s="21">
        <f>SUMIFS(IT通路门店!Z:Z,IT通路门店!$P:$P,$F28)</f>
        <v>0</v>
      </c>
      <c r="AA29" s="21">
        <f>SUMIFS(IT通路门店!AA:AA,IT通路门店!$P:$P,$F28)</f>
        <v>0</v>
      </c>
      <c r="AC29" s="21">
        <f t="shared" si="1"/>
        <v>0</v>
      </c>
      <c r="AE29" s="21">
        <f>SUMIFS(IT通路门店!$R:$R,IT通路门店!$P:$P,$F29)</f>
        <v>0</v>
      </c>
      <c r="AF29" s="22">
        <f>SUMIFS(IT通路门店!S:S,IT通路门店!$P:$P,IT客户沙盘!$F29)</f>
        <v>0</v>
      </c>
      <c r="AG29" s="22">
        <f>SUMIFS(IT通路门店!T:T,IT通路门店!$P:$P,IT客户沙盘!$F29)</f>
        <v>0</v>
      </c>
      <c r="AH29" s="22">
        <f>SUMIFS(IT通路门店!U:U,IT通路门店!$P:$P,IT客户沙盘!$F29)</f>
        <v>0</v>
      </c>
      <c r="AI29" s="22">
        <f>SUMIFS(IT通路门店!V:V,IT通路门店!$P:$P,IT客户沙盘!$F29)</f>
        <v>0</v>
      </c>
    </row>
    <row r="30" spans="1:35">
      <c r="A30" s="21">
        <f>IFERROR(_xlfn.XLOOKUP($F30,IT通路门店!$P$6:$P$999998,IT通路门店!$A$6:$A$999998),"")</f>
        <v>0</v>
      </c>
      <c r="B30" s="21">
        <f>IFERROR(_xlfn.XLOOKUP($F30,IT通路门店!$P$6:$P$999998,IT通路门店!$A$6:$A$999998),"")</f>
        <v>0</v>
      </c>
      <c r="C30" s="21">
        <f>IFERROR(_xlfn.XLOOKUP($F30,IT通路门店!$P$6:$P$999998,IT通路门店!$C$6:$C$999998),"")</f>
        <v>0</v>
      </c>
      <c r="G30" s="7">
        <f>IFERROR(_xlfn.XLOOKUP(F30,IT通路门店!$P$6:$P$999998,IT通路门店!$Q$6:$Q$999998),"0")</f>
        <v>0</v>
      </c>
      <c r="T30" s="21">
        <f>COUNTIFS(IT通路门店!$P$6:$P$999998,IT客户沙盘!F30)</f>
        <v>0</v>
      </c>
      <c r="U30" s="21">
        <f>COUNTIFS(IT通路门店!$P$6:$P$999998,IT客户沙盘!F30,IT通路门店!$M$6:$M$999998,"&gt;50")</f>
        <v>0</v>
      </c>
      <c r="V30" s="21">
        <f t="shared" si="0"/>
        <v>0</v>
      </c>
      <c r="W30" s="21">
        <f>SUMIFS(IT通路门店!W:W,IT通路门店!$P:$P,$F29)</f>
        <v>0</v>
      </c>
      <c r="X30" s="21">
        <f>SUMIFS(IT通路门店!X:X,IT通路门店!$P:$P,$F29)</f>
        <v>0</v>
      </c>
      <c r="Y30" s="21">
        <f>SUMIFS(IT通路门店!Y:Y,IT通路门店!$P:$P,$F29)</f>
        <v>0</v>
      </c>
      <c r="Z30" s="21">
        <f>SUMIFS(IT通路门店!Z:Z,IT通路门店!$P:$P,$F29)</f>
        <v>0</v>
      </c>
      <c r="AA30" s="21">
        <f>SUMIFS(IT通路门店!AA:AA,IT通路门店!$P:$P,$F29)</f>
        <v>0</v>
      </c>
      <c r="AC30" s="21">
        <f t="shared" si="1"/>
        <v>0</v>
      </c>
      <c r="AE30" s="21">
        <f>SUMIFS(IT通路门店!$R:$R,IT通路门店!$P:$P,$F30)</f>
        <v>0</v>
      </c>
      <c r="AF30" s="22">
        <f>SUMIFS(IT通路门店!S:S,IT通路门店!$P:$P,IT客户沙盘!$F30)</f>
        <v>0</v>
      </c>
      <c r="AG30" s="22">
        <f>SUMIFS(IT通路门店!T:T,IT通路门店!$P:$P,IT客户沙盘!$F30)</f>
        <v>0</v>
      </c>
      <c r="AH30" s="22">
        <f>SUMIFS(IT通路门店!U:U,IT通路门店!$P:$P,IT客户沙盘!$F30)</f>
        <v>0</v>
      </c>
      <c r="AI30" s="22">
        <f>SUMIFS(IT通路门店!V:V,IT通路门店!$P:$P,IT客户沙盘!$F30)</f>
        <v>0</v>
      </c>
    </row>
    <row r="31" spans="1:35">
      <c r="A31" s="21">
        <f>IFERROR(_xlfn.XLOOKUP($F31,IT通路门店!$P$6:$P$999998,IT通路门店!$A$6:$A$999998),"")</f>
        <v>0</v>
      </c>
      <c r="B31" s="21">
        <f>IFERROR(_xlfn.XLOOKUP($F31,IT通路门店!$P$6:$P$999998,IT通路门店!$A$6:$A$999998),"")</f>
        <v>0</v>
      </c>
      <c r="C31" s="21">
        <f>IFERROR(_xlfn.XLOOKUP($F31,IT通路门店!$P$6:$P$999998,IT通路门店!$C$6:$C$999998),"")</f>
        <v>0</v>
      </c>
      <c r="G31" s="7">
        <f>IFERROR(_xlfn.XLOOKUP(F31,IT通路门店!$P$6:$P$999998,IT通路门店!$Q$6:$Q$999998),"0")</f>
        <v>0</v>
      </c>
      <c r="T31" s="21">
        <f>COUNTIFS(IT通路门店!$P$6:$P$999998,IT客户沙盘!F31)</f>
        <v>0</v>
      </c>
      <c r="U31" s="21">
        <f>COUNTIFS(IT通路门店!$P$6:$P$999998,IT客户沙盘!F31,IT通路门店!$M$6:$M$999998,"&gt;50")</f>
        <v>0</v>
      </c>
      <c r="V31" s="21">
        <f t="shared" si="0"/>
        <v>0</v>
      </c>
      <c r="W31" s="21">
        <f>SUMIFS(IT通路门店!W:W,IT通路门店!$P:$P,$F30)</f>
        <v>0</v>
      </c>
      <c r="X31" s="21">
        <f>SUMIFS(IT通路门店!X:X,IT通路门店!$P:$P,$F30)</f>
        <v>0</v>
      </c>
      <c r="Y31" s="21">
        <f>SUMIFS(IT通路门店!Y:Y,IT通路门店!$P:$P,$F30)</f>
        <v>0</v>
      </c>
      <c r="Z31" s="21">
        <f>SUMIFS(IT通路门店!Z:Z,IT通路门店!$P:$P,$F30)</f>
        <v>0</v>
      </c>
      <c r="AA31" s="21">
        <f>SUMIFS(IT通路门店!AA:AA,IT通路门店!$P:$P,$F30)</f>
        <v>0</v>
      </c>
      <c r="AC31" s="21">
        <f t="shared" si="1"/>
        <v>0</v>
      </c>
      <c r="AE31" s="21">
        <f>SUMIFS(IT通路门店!$R:$R,IT通路门店!$P:$P,$F31)</f>
        <v>0</v>
      </c>
      <c r="AF31" s="22">
        <f>SUMIFS(IT通路门店!S:S,IT通路门店!$P:$P,IT客户沙盘!$F31)</f>
        <v>0</v>
      </c>
      <c r="AG31" s="22">
        <f>SUMIFS(IT通路门店!T:T,IT通路门店!$P:$P,IT客户沙盘!$F31)</f>
        <v>0</v>
      </c>
      <c r="AH31" s="22">
        <f>SUMIFS(IT通路门店!U:U,IT通路门店!$P:$P,IT客户沙盘!$F31)</f>
        <v>0</v>
      </c>
      <c r="AI31" s="22">
        <f>SUMIFS(IT通路门店!V:V,IT通路门店!$P:$P,IT客户沙盘!$F31)</f>
        <v>0</v>
      </c>
    </row>
    <row r="32" spans="1:35">
      <c r="A32" s="21">
        <f>IFERROR(_xlfn.XLOOKUP($F32,IT通路门店!$P$6:$P$999998,IT通路门店!$A$6:$A$999998),"")</f>
        <v>0</v>
      </c>
      <c r="B32" s="21">
        <f>IFERROR(_xlfn.XLOOKUP($F32,IT通路门店!$P$6:$P$999998,IT通路门店!$A$6:$A$999998),"")</f>
        <v>0</v>
      </c>
      <c r="C32" s="21">
        <f>IFERROR(_xlfn.XLOOKUP($F32,IT通路门店!$P$6:$P$999998,IT通路门店!$C$6:$C$999998),"")</f>
        <v>0</v>
      </c>
      <c r="G32" s="7">
        <f>IFERROR(_xlfn.XLOOKUP(F32,IT通路门店!$P$6:$P$999998,IT通路门店!$Q$6:$Q$999998),"0")</f>
        <v>0</v>
      </c>
      <c r="T32" s="21">
        <f>COUNTIFS(IT通路门店!$P$6:$P$999998,IT客户沙盘!F32)</f>
        <v>0</v>
      </c>
      <c r="U32" s="21">
        <f>COUNTIFS(IT通路门店!$P$6:$P$999998,IT客户沙盘!F32,IT通路门店!$M$6:$M$999998,"&gt;50")</f>
        <v>0</v>
      </c>
      <c r="V32" s="21">
        <f t="shared" si="0"/>
        <v>0</v>
      </c>
      <c r="W32" s="21">
        <f>SUMIFS(IT通路门店!W:W,IT通路门店!$P:$P,$F31)</f>
        <v>0</v>
      </c>
      <c r="X32" s="21">
        <f>SUMIFS(IT通路门店!X:X,IT通路门店!$P:$P,$F31)</f>
        <v>0</v>
      </c>
      <c r="Y32" s="21">
        <f>SUMIFS(IT通路门店!Y:Y,IT通路门店!$P:$P,$F31)</f>
        <v>0</v>
      </c>
      <c r="Z32" s="21">
        <f>SUMIFS(IT通路门店!Z:Z,IT通路门店!$P:$P,$F31)</f>
        <v>0</v>
      </c>
      <c r="AA32" s="21">
        <f>SUMIFS(IT通路门店!AA:AA,IT通路门店!$P:$P,$F31)</f>
        <v>0</v>
      </c>
      <c r="AC32" s="21">
        <f t="shared" si="1"/>
        <v>0</v>
      </c>
      <c r="AE32" s="21">
        <f>SUMIFS(IT通路门店!$R:$R,IT通路门店!$P:$P,$F32)</f>
        <v>0</v>
      </c>
      <c r="AF32" s="22">
        <f>SUMIFS(IT通路门店!S:S,IT通路门店!$P:$P,IT客户沙盘!$F32)</f>
        <v>0</v>
      </c>
      <c r="AG32" s="22">
        <f>SUMIFS(IT通路门店!T:T,IT通路门店!$P:$P,IT客户沙盘!$F32)</f>
        <v>0</v>
      </c>
      <c r="AH32" s="22">
        <f>SUMIFS(IT通路门店!U:U,IT通路门店!$P:$P,IT客户沙盘!$F32)</f>
        <v>0</v>
      </c>
      <c r="AI32" s="22">
        <f>SUMIFS(IT通路门店!V:V,IT通路门店!$P:$P,IT客户沙盘!$F32)</f>
        <v>0</v>
      </c>
    </row>
    <row r="33" spans="1:35">
      <c r="A33" s="21">
        <f>IFERROR(_xlfn.XLOOKUP($F33,IT通路门店!$P$6:$P$999998,IT通路门店!$A$6:$A$999998),"")</f>
        <v>0</v>
      </c>
      <c r="B33" s="21">
        <f>IFERROR(_xlfn.XLOOKUP($F33,IT通路门店!$P$6:$P$999998,IT通路门店!$A$6:$A$999998),"")</f>
        <v>0</v>
      </c>
      <c r="C33" s="21">
        <f>IFERROR(_xlfn.XLOOKUP($F33,IT通路门店!$P$6:$P$999998,IT通路门店!$C$6:$C$999998),"")</f>
        <v>0</v>
      </c>
      <c r="G33" s="7">
        <f>IFERROR(_xlfn.XLOOKUP(F33,IT通路门店!$P$6:$P$999998,IT通路门店!$Q$6:$Q$999998),"0")</f>
        <v>0</v>
      </c>
      <c r="T33" s="21">
        <f>COUNTIFS(IT通路门店!$P$6:$P$999998,IT客户沙盘!F33)</f>
        <v>0</v>
      </c>
      <c r="U33" s="21">
        <f>COUNTIFS(IT通路门店!$P$6:$P$999998,IT客户沙盘!F33,IT通路门店!$M$6:$M$999998,"&gt;50")</f>
        <v>0</v>
      </c>
      <c r="V33" s="21">
        <f t="shared" si="0"/>
        <v>0</v>
      </c>
      <c r="W33" s="21">
        <f>SUMIFS(IT通路门店!W:W,IT通路门店!$P:$P,$F32)</f>
        <v>0</v>
      </c>
      <c r="X33" s="21">
        <f>SUMIFS(IT通路门店!X:X,IT通路门店!$P:$P,$F32)</f>
        <v>0</v>
      </c>
      <c r="Y33" s="21">
        <f>SUMIFS(IT通路门店!Y:Y,IT通路门店!$P:$P,$F32)</f>
        <v>0</v>
      </c>
      <c r="Z33" s="21">
        <f>SUMIFS(IT通路门店!Z:Z,IT通路门店!$P:$P,$F32)</f>
        <v>0</v>
      </c>
      <c r="AA33" s="21">
        <f>SUMIFS(IT通路门店!AA:AA,IT通路门店!$P:$P,$F32)</f>
        <v>0</v>
      </c>
      <c r="AC33" s="21">
        <f t="shared" si="1"/>
        <v>0</v>
      </c>
      <c r="AE33" s="21">
        <f>SUMIFS(IT通路门店!$R:$R,IT通路门店!$P:$P,$F33)</f>
        <v>0</v>
      </c>
      <c r="AF33" s="22">
        <f>SUMIFS(IT通路门店!S:S,IT通路门店!$P:$P,IT客户沙盘!$F33)</f>
        <v>0</v>
      </c>
      <c r="AG33" s="22">
        <f>SUMIFS(IT通路门店!T:T,IT通路门店!$P:$P,IT客户沙盘!$F33)</f>
        <v>0</v>
      </c>
      <c r="AH33" s="22">
        <f>SUMIFS(IT通路门店!U:U,IT通路门店!$P:$P,IT客户沙盘!$F33)</f>
        <v>0</v>
      </c>
      <c r="AI33" s="22">
        <f>SUMIFS(IT通路门店!V:V,IT通路门店!$P:$P,IT客户沙盘!$F33)</f>
        <v>0</v>
      </c>
    </row>
    <row r="34" spans="1:35">
      <c r="A34" s="21">
        <f>IFERROR(_xlfn.XLOOKUP($F34,IT通路门店!$P$6:$P$999998,IT通路门店!$A$6:$A$999998),"")</f>
        <v>0</v>
      </c>
      <c r="B34" s="21">
        <f>IFERROR(_xlfn.XLOOKUP($F34,IT通路门店!$P$6:$P$999998,IT通路门店!$A$6:$A$999998),"")</f>
        <v>0</v>
      </c>
      <c r="C34" s="21">
        <f>IFERROR(_xlfn.XLOOKUP($F34,IT通路门店!$P$6:$P$999998,IT通路门店!$C$6:$C$999998),"")</f>
        <v>0</v>
      </c>
      <c r="G34" s="7">
        <f>IFERROR(_xlfn.XLOOKUP(F34,IT通路门店!$P$6:$P$999998,IT通路门店!$Q$6:$Q$999998),"0")</f>
        <v>0</v>
      </c>
      <c r="T34" s="21">
        <f>COUNTIFS(IT通路门店!$P$6:$P$999998,IT客户沙盘!F34)</f>
        <v>0</v>
      </c>
      <c r="U34" s="21">
        <f>COUNTIFS(IT通路门店!$P$6:$P$999998,IT客户沙盘!F34,IT通路门店!$M$6:$M$999998,"&gt;50")</f>
        <v>0</v>
      </c>
      <c r="V34" s="21">
        <f t="shared" si="0"/>
        <v>0</v>
      </c>
      <c r="W34" s="21">
        <f>SUMIFS(IT通路门店!W:W,IT通路门店!$P:$P,$F33)</f>
        <v>0</v>
      </c>
      <c r="X34" s="21">
        <f>SUMIFS(IT通路门店!X:X,IT通路门店!$P:$P,$F33)</f>
        <v>0</v>
      </c>
      <c r="Y34" s="21">
        <f>SUMIFS(IT通路门店!Y:Y,IT通路门店!$P:$P,$F33)</f>
        <v>0</v>
      </c>
      <c r="Z34" s="21">
        <f>SUMIFS(IT通路门店!Z:Z,IT通路门店!$P:$P,$F33)</f>
        <v>0</v>
      </c>
      <c r="AA34" s="21">
        <f>SUMIFS(IT通路门店!AA:AA,IT通路门店!$P:$P,$F33)</f>
        <v>0</v>
      </c>
      <c r="AC34" s="21">
        <f t="shared" si="1"/>
        <v>0</v>
      </c>
      <c r="AE34" s="21">
        <f>SUMIFS(IT通路门店!$R:$R,IT通路门店!$P:$P,$F34)</f>
        <v>0</v>
      </c>
      <c r="AF34" s="22">
        <f>SUMIFS(IT通路门店!S:S,IT通路门店!$P:$P,IT客户沙盘!$F34)</f>
        <v>0</v>
      </c>
      <c r="AG34" s="22">
        <f>SUMIFS(IT通路门店!T:T,IT通路门店!$P:$P,IT客户沙盘!$F34)</f>
        <v>0</v>
      </c>
      <c r="AH34" s="22">
        <f>SUMIFS(IT通路门店!U:U,IT通路门店!$P:$P,IT客户沙盘!$F34)</f>
        <v>0</v>
      </c>
      <c r="AI34" s="22">
        <f>SUMIFS(IT通路门店!V:V,IT通路门店!$P:$P,IT客户沙盘!$F34)</f>
        <v>0</v>
      </c>
    </row>
    <row r="35" spans="1:35">
      <c r="A35" s="21">
        <f>IFERROR(_xlfn.XLOOKUP($F35,IT通路门店!$P$6:$P$999998,IT通路门店!$A$6:$A$999998),"")</f>
        <v>0</v>
      </c>
      <c r="B35" s="21">
        <f>IFERROR(_xlfn.XLOOKUP($F35,IT通路门店!$P$6:$P$999998,IT通路门店!$A$6:$A$999998),"")</f>
        <v>0</v>
      </c>
      <c r="C35" s="21">
        <f>IFERROR(_xlfn.XLOOKUP($F35,IT通路门店!$P$6:$P$999998,IT通路门店!$C$6:$C$999998),"")</f>
        <v>0</v>
      </c>
      <c r="G35" s="7">
        <f>IFERROR(_xlfn.XLOOKUP(F35,IT通路门店!$P$6:$P$999998,IT通路门店!$Q$6:$Q$999998),"0")</f>
        <v>0</v>
      </c>
      <c r="T35" s="21">
        <f>COUNTIFS(IT通路门店!$P$6:$P$999998,IT客户沙盘!F35)</f>
        <v>0</v>
      </c>
      <c r="U35" s="21">
        <f>COUNTIFS(IT通路门店!$P$6:$P$999998,IT客户沙盘!F35,IT通路门店!$M$6:$M$999998,"&gt;50")</f>
        <v>0</v>
      </c>
      <c r="V35" s="21">
        <f t="shared" si="0"/>
        <v>0</v>
      </c>
      <c r="W35" s="21">
        <f>SUMIFS(IT通路门店!W:W,IT通路门店!$P:$P,$F34)</f>
        <v>0</v>
      </c>
      <c r="X35" s="21">
        <f>SUMIFS(IT通路门店!X:X,IT通路门店!$P:$P,$F34)</f>
        <v>0</v>
      </c>
      <c r="Y35" s="21">
        <f>SUMIFS(IT通路门店!Y:Y,IT通路门店!$P:$P,$F34)</f>
        <v>0</v>
      </c>
      <c r="Z35" s="21">
        <f>SUMIFS(IT通路门店!Z:Z,IT通路门店!$P:$P,$F34)</f>
        <v>0</v>
      </c>
      <c r="AA35" s="21">
        <f>SUMIFS(IT通路门店!AA:AA,IT通路门店!$P:$P,$F34)</f>
        <v>0</v>
      </c>
      <c r="AC35" s="21">
        <f t="shared" si="1"/>
        <v>0</v>
      </c>
      <c r="AE35" s="21">
        <f>SUMIFS(IT通路门店!$R:$R,IT通路门店!$P:$P,$F35)</f>
        <v>0</v>
      </c>
      <c r="AF35" s="22">
        <f>SUMIFS(IT通路门店!S:S,IT通路门店!$P:$P,IT客户沙盘!$F35)</f>
        <v>0</v>
      </c>
      <c r="AG35" s="22">
        <f>SUMIFS(IT通路门店!T:T,IT通路门店!$P:$P,IT客户沙盘!$F35)</f>
        <v>0</v>
      </c>
      <c r="AH35" s="22">
        <f>SUMIFS(IT通路门店!U:U,IT通路门店!$P:$P,IT客户沙盘!$F35)</f>
        <v>0</v>
      </c>
      <c r="AI35" s="22">
        <f>SUMIFS(IT通路门店!V:V,IT通路门店!$P:$P,IT客户沙盘!$F35)</f>
        <v>0</v>
      </c>
    </row>
    <row r="36" spans="1:35">
      <c r="A36" s="21">
        <f>IFERROR(_xlfn.XLOOKUP($F36,IT通路门店!$P$6:$P$999998,IT通路门店!$A$6:$A$999998),"")</f>
        <v>0</v>
      </c>
      <c r="B36" s="21">
        <f>IFERROR(_xlfn.XLOOKUP($F36,IT通路门店!$P$6:$P$999998,IT通路门店!$A$6:$A$999998),"")</f>
        <v>0</v>
      </c>
      <c r="C36" s="21">
        <f>IFERROR(_xlfn.XLOOKUP($F36,IT通路门店!$P$6:$P$999998,IT通路门店!$C$6:$C$999998),"")</f>
        <v>0</v>
      </c>
      <c r="G36" s="7">
        <f>IFERROR(_xlfn.XLOOKUP(F36,IT通路门店!$P$6:$P$999998,IT通路门店!$Q$6:$Q$999998),"0")</f>
        <v>0</v>
      </c>
      <c r="T36" s="21">
        <f>COUNTIFS(IT通路门店!$P$6:$P$999998,IT客户沙盘!F36)</f>
        <v>0</v>
      </c>
      <c r="U36" s="21">
        <f>COUNTIFS(IT通路门店!$P$6:$P$999998,IT客户沙盘!F36,IT通路门店!$M$6:$M$999998,"&gt;50")</f>
        <v>0</v>
      </c>
      <c r="V36" s="21">
        <f t="shared" si="0"/>
        <v>0</v>
      </c>
      <c r="W36" s="21">
        <f>SUMIFS(IT通路门店!W:W,IT通路门店!$P:$P,$F35)</f>
        <v>0</v>
      </c>
      <c r="X36" s="21">
        <f>SUMIFS(IT通路门店!X:X,IT通路门店!$P:$P,$F35)</f>
        <v>0</v>
      </c>
      <c r="Y36" s="21">
        <f>SUMIFS(IT通路门店!Y:Y,IT通路门店!$P:$P,$F35)</f>
        <v>0</v>
      </c>
      <c r="Z36" s="21">
        <f>SUMIFS(IT通路门店!Z:Z,IT通路门店!$P:$P,$F35)</f>
        <v>0</v>
      </c>
      <c r="AA36" s="21">
        <f>SUMIFS(IT通路门店!AA:AA,IT通路门店!$P:$P,$F35)</f>
        <v>0</v>
      </c>
      <c r="AC36" s="21">
        <f t="shared" si="1"/>
        <v>0</v>
      </c>
      <c r="AE36" s="21">
        <f>SUMIFS(IT通路门店!$R:$R,IT通路门店!$P:$P,$F36)</f>
        <v>0</v>
      </c>
      <c r="AF36" s="22">
        <f>SUMIFS(IT通路门店!S:S,IT通路门店!$P:$P,IT客户沙盘!$F36)</f>
        <v>0</v>
      </c>
      <c r="AG36" s="22">
        <f>SUMIFS(IT通路门店!T:T,IT通路门店!$P:$P,IT客户沙盘!$F36)</f>
        <v>0</v>
      </c>
      <c r="AH36" s="22">
        <f>SUMIFS(IT通路门店!U:U,IT通路门店!$P:$P,IT客户沙盘!$F36)</f>
        <v>0</v>
      </c>
      <c r="AI36" s="22">
        <f>SUMIFS(IT通路门店!V:V,IT通路门店!$P:$P,IT客户沙盘!$F36)</f>
        <v>0</v>
      </c>
    </row>
    <row r="37" spans="1:35">
      <c r="A37" s="21">
        <f>IFERROR(_xlfn.XLOOKUP($F37,IT通路门店!$P$6:$P$999998,IT通路门店!$A$6:$A$999998),"")</f>
        <v>0</v>
      </c>
      <c r="B37" s="21">
        <f>IFERROR(_xlfn.XLOOKUP($F37,IT通路门店!$P$6:$P$999998,IT通路门店!$A$6:$A$999998),"")</f>
        <v>0</v>
      </c>
      <c r="C37" s="21">
        <f>IFERROR(_xlfn.XLOOKUP($F37,IT通路门店!$P$6:$P$999998,IT通路门店!$C$6:$C$999998),"")</f>
        <v>0</v>
      </c>
      <c r="G37" s="7">
        <f>IFERROR(_xlfn.XLOOKUP(F37,IT通路门店!$P$6:$P$999998,IT通路门店!$Q$6:$Q$999998),"0")</f>
        <v>0</v>
      </c>
      <c r="T37" s="21">
        <f>COUNTIFS(IT通路门店!$P$6:$P$999998,IT客户沙盘!F37)</f>
        <v>0</v>
      </c>
      <c r="U37" s="21">
        <f>COUNTIFS(IT通路门店!$P$6:$P$999998,IT客户沙盘!F37,IT通路门店!$M$6:$M$999998,"&gt;50")</f>
        <v>0</v>
      </c>
      <c r="V37" s="21">
        <f t="shared" si="0"/>
        <v>0</v>
      </c>
      <c r="W37" s="21">
        <f>SUMIFS(IT通路门店!W:W,IT通路门店!$P:$P,$F36)</f>
        <v>0</v>
      </c>
      <c r="X37" s="21">
        <f>SUMIFS(IT通路门店!X:X,IT通路门店!$P:$P,$F36)</f>
        <v>0</v>
      </c>
      <c r="Y37" s="21">
        <f>SUMIFS(IT通路门店!Y:Y,IT通路门店!$P:$P,$F36)</f>
        <v>0</v>
      </c>
      <c r="Z37" s="21">
        <f>SUMIFS(IT通路门店!Z:Z,IT通路门店!$P:$P,$F36)</f>
        <v>0</v>
      </c>
      <c r="AA37" s="21">
        <f>SUMIFS(IT通路门店!AA:AA,IT通路门店!$P:$P,$F36)</f>
        <v>0</v>
      </c>
      <c r="AC37" s="21">
        <f t="shared" si="1"/>
        <v>0</v>
      </c>
      <c r="AE37" s="21">
        <f>SUMIFS(IT通路门店!$R:$R,IT通路门店!$P:$P,$F37)</f>
        <v>0</v>
      </c>
      <c r="AF37" s="22">
        <f>SUMIFS(IT通路门店!S:S,IT通路门店!$P:$P,IT客户沙盘!$F37)</f>
        <v>0</v>
      </c>
      <c r="AG37" s="22">
        <f>SUMIFS(IT通路门店!T:T,IT通路门店!$P:$P,IT客户沙盘!$F37)</f>
        <v>0</v>
      </c>
      <c r="AH37" s="22">
        <f>SUMIFS(IT通路门店!U:U,IT通路门店!$P:$P,IT客户沙盘!$F37)</f>
        <v>0</v>
      </c>
      <c r="AI37" s="22">
        <f>SUMIFS(IT通路门店!V:V,IT通路门店!$P:$P,IT客户沙盘!$F37)</f>
        <v>0</v>
      </c>
    </row>
    <row r="38" spans="1:35">
      <c r="A38" s="21">
        <f>IFERROR(_xlfn.XLOOKUP($F38,IT通路门店!$P$6:$P$999998,IT通路门店!$A$6:$A$999998),"")</f>
        <v>0</v>
      </c>
      <c r="B38" s="21">
        <f>IFERROR(_xlfn.XLOOKUP($F38,IT通路门店!$P$6:$P$999998,IT通路门店!$A$6:$A$999998),"")</f>
        <v>0</v>
      </c>
      <c r="C38" s="21">
        <f>IFERROR(_xlfn.XLOOKUP($F38,IT通路门店!$P$6:$P$999998,IT通路门店!$C$6:$C$999998),"")</f>
        <v>0</v>
      </c>
      <c r="G38" s="7">
        <f>IFERROR(_xlfn.XLOOKUP(F38,IT通路门店!$P$6:$P$999998,IT通路门店!$Q$6:$Q$999998),"0")</f>
        <v>0</v>
      </c>
      <c r="T38" s="21">
        <f>COUNTIFS(IT通路门店!$P$6:$P$999998,IT客户沙盘!F38)</f>
        <v>0</v>
      </c>
      <c r="U38" s="21">
        <f>COUNTIFS(IT通路门店!$P$6:$P$999998,IT客户沙盘!F38,IT通路门店!$M$6:$M$999998,"&gt;50")</f>
        <v>0</v>
      </c>
      <c r="V38" s="21">
        <f t="shared" si="0"/>
        <v>0</v>
      </c>
      <c r="W38" s="21">
        <f>SUMIFS(IT通路门店!W:W,IT通路门店!$P:$P,$F37)</f>
        <v>0</v>
      </c>
      <c r="X38" s="21">
        <f>SUMIFS(IT通路门店!X:X,IT通路门店!$P:$P,$F37)</f>
        <v>0</v>
      </c>
      <c r="Y38" s="21">
        <f>SUMIFS(IT通路门店!Y:Y,IT通路门店!$P:$P,$F37)</f>
        <v>0</v>
      </c>
      <c r="Z38" s="21">
        <f>SUMIFS(IT通路门店!Z:Z,IT通路门店!$P:$P,$F37)</f>
        <v>0</v>
      </c>
      <c r="AA38" s="21">
        <f>SUMIFS(IT通路门店!AA:AA,IT通路门店!$P:$P,$F37)</f>
        <v>0</v>
      </c>
      <c r="AC38" s="21">
        <f t="shared" si="1"/>
        <v>0</v>
      </c>
      <c r="AE38" s="21">
        <f>SUMIFS(IT通路门店!$R:$R,IT通路门店!$P:$P,$F38)</f>
        <v>0</v>
      </c>
      <c r="AF38" s="22">
        <f>SUMIFS(IT通路门店!S:S,IT通路门店!$P:$P,IT客户沙盘!$F38)</f>
        <v>0</v>
      </c>
      <c r="AG38" s="22">
        <f>SUMIFS(IT通路门店!T:T,IT通路门店!$P:$P,IT客户沙盘!$F38)</f>
        <v>0</v>
      </c>
      <c r="AH38" s="22">
        <f>SUMIFS(IT通路门店!U:U,IT通路门店!$P:$P,IT客户沙盘!$F38)</f>
        <v>0</v>
      </c>
      <c r="AI38" s="22">
        <f>SUMIFS(IT通路门店!V:V,IT通路门店!$P:$P,IT客户沙盘!$F38)</f>
        <v>0</v>
      </c>
    </row>
    <row r="39" spans="1:35">
      <c r="A39" s="21">
        <f>IFERROR(_xlfn.XLOOKUP($F39,IT通路门店!$P$6:$P$999998,IT通路门店!$A$6:$A$999998),"")</f>
        <v>0</v>
      </c>
      <c r="B39" s="21">
        <f>IFERROR(_xlfn.XLOOKUP($F39,IT通路门店!$P$6:$P$999998,IT通路门店!$A$6:$A$999998),"")</f>
        <v>0</v>
      </c>
      <c r="C39" s="21">
        <f>IFERROR(_xlfn.XLOOKUP($F39,IT通路门店!$P$6:$P$999998,IT通路门店!$C$6:$C$999998),"")</f>
        <v>0</v>
      </c>
      <c r="G39" s="7">
        <f>IFERROR(_xlfn.XLOOKUP(F39,IT通路门店!$P$6:$P$999998,IT通路门店!$Q$6:$Q$999998),"0")</f>
        <v>0</v>
      </c>
      <c r="T39" s="21">
        <f>COUNTIFS(IT通路门店!$P$6:$P$999998,IT客户沙盘!F39)</f>
        <v>0</v>
      </c>
      <c r="U39" s="21">
        <f>COUNTIFS(IT通路门店!$P$6:$P$999998,IT客户沙盘!F39,IT通路门店!$M$6:$M$999998,"&gt;50")</f>
        <v>0</v>
      </c>
      <c r="V39" s="21">
        <f t="shared" si="0"/>
        <v>0</v>
      </c>
      <c r="W39" s="21">
        <f>SUMIFS(IT通路门店!W:W,IT通路门店!$P:$P,$F38)</f>
        <v>0</v>
      </c>
      <c r="X39" s="21">
        <f>SUMIFS(IT通路门店!X:X,IT通路门店!$P:$P,$F38)</f>
        <v>0</v>
      </c>
      <c r="Y39" s="21">
        <f>SUMIFS(IT通路门店!Y:Y,IT通路门店!$P:$P,$F38)</f>
        <v>0</v>
      </c>
      <c r="Z39" s="21">
        <f>SUMIFS(IT通路门店!Z:Z,IT通路门店!$P:$P,$F38)</f>
        <v>0</v>
      </c>
      <c r="AA39" s="21">
        <f>SUMIFS(IT通路门店!AA:AA,IT通路门店!$P:$P,$F38)</f>
        <v>0</v>
      </c>
      <c r="AC39" s="21">
        <f t="shared" si="1"/>
        <v>0</v>
      </c>
      <c r="AE39" s="21">
        <f>SUMIFS(IT通路门店!$R:$R,IT通路门店!$P:$P,$F39)</f>
        <v>0</v>
      </c>
      <c r="AF39" s="22">
        <f>SUMIFS(IT通路门店!S:S,IT通路门店!$P:$P,IT客户沙盘!$F39)</f>
        <v>0</v>
      </c>
      <c r="AG39" s="22">
        <f>SUMIFS(IT通路门店!T:T,IT通路门店!$P:$P,IT客户沙盘!$F39)</f>
        <v>0</v>
      </c>
      <c r="AH39" s="22">
        <f>SUMIFS(IT通路门店!U:U,IT通路门店!$P:$P,IT客户沙盘!$F39)</f>
        <v>0</v>
      </c>
      <c r="AI39" s="22">
        <f>SUMIFS(IT通路门店!V:V,IT通路门店!$P:$P,IT客户沙盘!$F39)</f>
        <v>0</v>
      </c>
    </row>
    <row r="40" spans="1:35">
      <c r="A40" s="21">
        <f>IFERROR(_xlfn.XLOOKUP($F40,IT通路门店!$P$6:$P$999998,IT通路门店!$A$6:$A$999998),"")</f>
        <v>0</v>
      </c>
      <c r="B40" s="21">
        <f>IFERROR(_xlfn.XLOOKUP($F40,IT通路门店!$P$6:$P$999998,IT通路门店!$A$6:$A$999998),"")</f>
        <v>0</v>
      </c>
      <c r="C40" s="21">
        <f>IFERROR(_xlfn.XLOOKUP($F40,IT通路门店!$P$6:$P$999998,IT通路门店!$C$6:$C$999998),"")</f>
        <v>0</v>
      </c>
      <c r="G40" s="7">
        <f>IFERROR(_xlfn.XLOOKUP(F40,IT通路门店!$P$6:$P$999998,IT通路门店!$Q$6:$Q$999998),"0")</f>
        <v>0</v>
      </c>
      <c r="T40" s="21">
        <f>COUNTIFS(IT通路门店!$P$6:$P$999998,IT客户沙盘!F40)</f>
        <v>0</v>
      </c>
      <c r="U40" s="21">
        <f>COUNTIFS(IT通路门店!$P$6:$P$999998,IT客户沙盘!F40,IT通路门店!$M$6:$M$999998,"&gt;50")</f>
        <v>0</v>
      </c>
      <c r="V40" s="21">
        <f t="shared" si="0"/>
        <v>0</v>
      </c>
      <c r="W40" s="21">
        <f>SUMIFS(IT通路门店!W:W,IT通路门店!$P:$P,$F39)</f>
        <v>0</v>
      </c>
      <c r="X40" s="21">
        <f>SUMIFS(IT通路门店!X:X,IT通路门店!$P:$P,$F39)</f>
        <v>0</v>
      </c>
      <c r="Y40" s="21">
        <f>SUMIFS(IT通路门店!Y:Y,IT通路门店!$P:$P,$F39)</f>
        <v>0</v>
      </c>
      <c r="Z40" s="21">
        <f>SUMIFS(IT通路门店!Z:Z,IT通路门店!$P:$P,$F39)</f>
        <v>0</v>
      </c>
      <c r="AA40" s="21">
        <f>SUMIFS(IT通路门店!AA:AA,IT通路门店!$P:$P,$F39)</f>
        <v>0</v>
      </c>
      <c r="AC40" s="21">
        <f t="shared" si="1"/>
        <v>0</v>
      </c>
      <c r="AE40" s="21">
        <f>SUMIFS(IT通路门店!$R:$R,IT通路门店!$P:$P,$F40)</f>
        <v>0</v>
      </c>
      <c r="AF40" s="22">
        <f>SUMIFS(IT通路门店!S:S,IT通路门店!$P:$P,IT客户沙盘!$F40)</f>
        <v>0</v>
      </c>
      <c r="AG40" s="22">
        <f>SUMIFS(IT通路门店!T:T,IT通路门店!$P:$P,IT客户沙盘!$F40)</f>
        <v>0</v>
      </c>
      <c r="AH40" s="22">
        <f>SUMIFS(IT通路门店!U:U,IT通路门店!$P:$P,IT客户沙盘!$F40)</f>
        <v>0</v>
      </c>
      <c r="AI40" s="22">
        <f>SUMIFS(IT通路门店!V:V,IT通路门店!$P:$P,IT客户沙盘!$F40)</f>
        <v>0</v>
      </c>
    </row>
    <row r="41" spans="1:35">
      <c r="A41" s="21">
        <f>IFERROR(_xlfn.XLOOKUP($F41,IT通路门店!$P$6:$P$999998,IT通路门店!$A$6:$A$999998),"")</f>
        <v>0</v>
      </c>
      <c r="B41" s="21">
        <f>IFERROR(_xlfn.XLOOKUP($F41,IT通路门店!$P$6:$P$999998,IT通路门店!$A$6:$A$999998),"")</f>
        <v>0</v>
      </c>
      <c r="C41" s="21">
        <f>IFERROR(_xlfn.XLOOKUP($F41,IT通路门店!$P$6:$P$999998,IT通路门店!$C$6:$C$999998),"")</f>
        <v>0</v>
      </c>
      <c r="G41" s="7">
        <f>IFERROR(_xlfn.XLOOKUP(F41,IT通路门店!$P$6:$P$999998,IT通路门店!$Q$6:$Q$999998),"0")</f>
        <v>0</v>
      </c>
      <c r="T41" s="21">
        <f>COUNTIFS(IT通路门店!$P$6:$P$999998,IT客户沙盘!F41)</f>
        <v>0</v>
      </c>
      <c r="U41" s="21">
        <f>COUNTIFS(IT通路门店!$P$6:$P$999998,IT客户沙盘!F41,IT通路门店!$M$6:$M$999998,"&gt;50")</f>
        <v>0</v>
      </c>
      <c r="V41" s="21">
        <f t="shared" si="0"/>
        <v>0</v>
      </c>
      <c r="W41" s="21">
        <f>SUMIFS(IT通路门店!W:W,IT通路门店!$P:$P,$F40)</f>
        <v>0</v>
      </c>
      <c r="X41" s="21">
        <f>SUMIFS(IT通路门店!X:X,IT通路门店!$P:$P,$F40)</f>
        <v>0</v>
      </c>
      <c r="Y41" s="21">
        <f>SUMIFS(IT通路门店!Y:Y,IT通路门店!$P:$P,$F40)</f>
        <v>0</v>
      </c>
      <c r="Z41" s="21">
        <f>SUMIFS(IT通路门店!Z:Z,IT通路门店!$P:$P,$F40)</f>
        <v>0</v>
      </c>
      <c r="AA41" s="21">
        <f>SUMIFS(IT通路门店!AA:AA,IT通路门店!$P:$P,$F40)</f>
        <v>0</v>
      </c>
      <c r="AC41" s="21">
        <f t="shared" si="1"/>
        <v>0</v>
      </c>
      <c r="AE41" s="21">
        <f>SUMIFS(IT通路门店!$R:$R,IT通路门店!$P:$P,$F41)</f>
        <v>0</v>
      </c>
      <c r="AF41" s="22">
        <f>SUMIFS(IT通路门店!S:S,IT通路门店!$P:$P,IT客户沙盘!$F41)</f>
        <v>0</v>
      </c>
      <c r="AG41" s="22">
        <f>SUMIFS(IT通路门店!T:T,IT通路门店!$P:$P,IT客户沙盘!$F41)</f>
        <v>0</v>
      </c>
      <c r="AH41" s="22">
        <f>SUMIFS(IT通路门店!U:U,IT通路门店!$P:$P,IT客户沙盘!$F41)</f>
        <v>0</v>
      </c>
      <c r="AI41" s="22">
        <f>SUMIFS(IT通路门店!V:V,IT通路门店!$P:$P,IT客户沙盘!$F41)</f>
        <v>0</v>
      </c>
    </row>
    <row r="42" spans="1:35">
      <c r="A42" s="21">
        <f>IFERROR(_xlfn.XLOOKUP($F42,IT通路门店!$P$6:$P$999998,IT通路门店!$A$6:$A$999998),"")</f>
        <v>0</v>
      </c>
      <c r="B42" s="21">
        <f>IFERROR(_xlfn.XLOOKUP($F42,IT通路门店!$P$6:$P$999998,IT通路门店!$A$6:$A$999998),"")</f>
        <v>0</v>
      </c>
      <c r="C42" s="21">
        <f>IFERROR(_xlfn.XLOOKUP($F42,IT通路门店!$P$6:$P$999998,IT通路门店!$C$6:$C$999998),"")</f>
        <v>0</v>
      </c>
      <c r="G42" s="7">
        <f>IFERROR(_xlfn.XLOOKUP(F42,IT通路门店!$P$6:$P$999998,IT通路门店!$Q$6:$Q$999998),"0")</f>
        <v>0</v>
      </c>
      <c r="T42" s="21">
        <f>COUNTIFS(IT通路门店!$P$6:$P$999998,IT客户沙盘!F42)</f>
        <v>0</v>
      </c>
      <c r="U42" s="21">
        <f>COUNTIFS(IT通路门店!$P$6:$P$999998,IT客户沙盘!F42,IT通路门店!$M$6:$M$999998,"&gt;50")</f>
        <v>0</v>
      </c>
      <c r="V42" s="21">
        <f t="shared" si="0"/>
        <v>0</v>
      </c>
      <c r="W42" s="21">
        <f>SUMIFS(IT通路门店!W:W,IT通路门店!$P:$P,$F41)</f>
        <v>0</v>
      </c>
      <c r="X42" s="21">
        <f>SUMIFS(IT通路门店!X:X,IT通路门店!$P:$P,$F41)</f>
        <v>0</v>
      </c>
      <c r="Y42" s="21">
        <f>SUMIFS(IT通路门店!Y:Y,IT通路门店!$P:$P,$F41)</f>
        <v>0</v>
      </c>
      <c r="Z42" s="21">
        <f>SUMIFS(IT通路门店!Z:Z,IT通路门店!$P:$P,$F41)</f>
        <v>0</v>
      </c>
      <c r="AA42" s="21">
        <f>SUMIFS(IT通路门店!AA:AA,IT通路门店!$P:$P,$F41)</f>
        <v>0</v>
      </c>
      <c r="AC42" s="21">
        <f t="shared" si="1"/>
        <v>0</v>
      </c>
      <c r="AE42" s="21">
        <f>SUMIFS(IT通路门店!$R:$R,IT通路门店!$P:$P,$F42)</f>
        <v>0</v>
      </c>
      <c r="AF42" s="22">
        <f>SUMIFS(IT通路门店!S:S,IT通路门店!$P:$P,IT客户沙盘!$F42)</f>
        <v>0</v>
      </c>
      <c r="AG42" s="22">
        <f>SUMIFS(IT通路门店!T:T,IT通路门店!$P:$P,IT客户沙盘!$F42)</f>
        <v>0</v>
      </c>
      <c r="AH42" s="22">
        <f>SUMIFS(IT通路门店!U:U,IT通路门店!$P:$P,IT客户沙盘!$F42)</f>
        <v>0</v>
      </c>
      <c r="AI42" s="22">
        <f>SUMIFS(IT通路门店!V:V,IT通路门店!$P:$P,IT客户沙盘!$F42)</f>
        <v>0</v>
      </c>
    </row>
    <row r="43" spans="1:35">
      <c r="A43" s="21">
        <f>IFERROR(_xlfn.XLOOKUP($F43,IT通路门店!$P$6:$P$999998,IT通路门店!$A$6:$A$999998),"")</f>
        <v>0</v>
      </c>
      <c r="B43" s="21">
        <f>IFERROR(_xlfn.XLOOKUP($F43,IT通路门店!$P$6:$P$999998,IT通路门店!$A$6:$A$999998),"")</f>
        <v>0</v>
      </c>
      <c r="C43" s="21">
        <f>IFERROR(_xlfn.XLOOKUP($F43,IT通路门店!$P$6:$P$999998,IT通路门店!$C$6:$C$999998),"")</f>
        <v>0</v>
      </c>
      <c r="G43" s="7">
        <f>IFERROR(_xlfn.XLOOKUP(F43,IT通路门店!$P$6:$P$999998,IT通路门店!$Q$6:$Q$999998),"0")</f>
        <v>0</v>
      </c>
      <c r="T43" s="21">
        <f>COUNTIFS(IT通路门店!$P$6:$P$999998,IT客户沙盘!F43)</f>
        <v>0</v>
      </c>
      <c r="U43" s="21">
        <f>COUNTIFS(IT通路门店!$P$6:$P$999998,IT客户沙盘!F43,IT通路门店!$M$6:$M$999998,"&gt;50")</f>
        <v>0</v>
      </c>
      <c r="V43" s="21">
        <f t="shared" si="0"/>
        <v>0</v>
      </c>
      <c r="W43" s="21">
        <f>SUMIFS(IT通路门店!W:W,IT通路门店!$P:$P,$F42)</f>
        <v>0</v>
      </c>
      <c r="X43" s="21">
        <f>SUMIFS(IT通路门店!X:X,IT通路门店!$P:$P,$F42)</f>
        <v>0</v>
      </c>
      <c r="Y43" s="21">
        <f>SUMIFS(IT通路门店!Y:Y,IT通路门店!$P:$P,$F42)</f>
        <v>0</v>
      </c>
      <c r="Z43" s="21">
        <f>SUMIFS(IT通路门店!Z:Z,IT通路门店!$P:$P,$F42)</f>
        <v>0</v>
      </c>
      <c r="AA43" s="21">
        <f>SUMIFS(IT通路门店!AA:AA,IT通路门店!$P:$P,$F42)</f>
        <v>0</v>
      </c>
      <c r="AC43" s="21">
        <f t="shared" si="1"/>
        <v>0</v>
      </c>
      <c r="AE43" s="21">
        <f>SUMIFS(IT通路门店!$R:$R,IT通路门店!$P:$P,$F43)</f>
        <v>0</v>
      </c>
      <c r="AF43" s="22">
        <f>SUMIFS(IT通路门店!S:S,IT通路门店!$P:$P,IT客户沙盘!$F43)</f>
        <v>0</v>
      </c>
      <c r="AG43" s="22">
        <f>SUMIFS(IT通路门店!T:T,IT通路门店!$P:$P,IT客户沙盘!$F43)</f>
        <v>0</v>
      </c>
      <c r="AH43" s="22">
        <f>SUMIFS(IT通路门店!U:U,IT通路门店!$P:$P,IT客户沙盘!$F43)</f>
        <v>0</v>
      </c>
      <c r="AI43" s="22">
        <f>SUMIFS(IT通路门店!V:V,IT通路门店!$P:$P,IT客户沙盘!$F43)</f>
        <v>0</v>
      </c>
    </row>
    <row r="44" spans="1:35">
      <c r="A44" s="21">
        <f>IFERROR(_xlfn.XLOOKUP($F44,IT通路门店!$P$6:$P$999998,IT通路门店!$A$6:$A$999998),"")</f>
        <v>0</v>
      </c>
      <c r="B44" s="21">
        <f>IFERROR(_xlfn.XLOOKUP($F44,IT通路门店!$P$6:$P$999998,IT通路门店!$A$6:$A$999998),"")</f>
        <v>0</v>
      </c>
      <c r="C44" s="21">
        <f>IFERROR(_xlfn.XLOOKUP($F44,IT通路门店!$P$6:$P$999998,IT通路门店!$C$6:$C$999998),"")</f>
        <v>0</v>
      </c>
      <c r="G44" s="7">
        <f>IFERROR(_xlfn.XLOOKUP(F44,IT通路门店!$P$6:$P$999998,IT通路门店!$Q$6:$Q$999998),"0")</f>
        <v>0</v>
      </c>
      <c r="T44" s="21">
        <f>COUNTIFS(IT通路门店!$P$6:$P$999998,IT客户沙盘!F44)</f>
        <v>0</v>
      </c>
      <c r="U44" s="21">
        <f>COUNTIFS(IT通路门店!$P$6:$P$999998,IT客户沙盘!F44,IT通路门店!$M$6:$M$999998,"&gt;50")</f>
        <v>0</v>
      </c>
      <c r="V44" s="21">
        <f t="shared" si="0"/>
        <v>0</v>
      </c>
      <c r="W44" s="21">
        <f>SUMIFS(IT通路门店!W:W,IT通路门店!$P:$P,$F43)</f>
        <v>0</v>
      </c>
      <c r="X44" s="21">
        <f>SUMIFS(IT通路门店!X:X,IT通路门店!$P:$P,$F43)</f>
        <v>0</v>
      </c>
      <c r="Y44" s="21">
        <f>SUMIFS(IT通路门店!Y:Y,IT通路门店!$P:$P,$F43)</f>
        <v>0</v>
      </c>
      <c r="Z44" s="21">
        <f>SUMIFS(IT通路门店!Z:Z,IT通路门店!$P:$P,$F43)</f>
        <v>0</v>
      </c>
      <c r="AA44" s="21">
        <f>SUMIFS(IT通路门店!AA:AA,IT通路门店!$P:$P,$F43)</f>
        <v>0</v>
      </c>
      <c r="AC44" s="21">
        <f t="shared" si="1"/>
        <v>0</v>
      </c>
      <c r="AE44" s="21">
        <f>SUMIFS(IT通路门店!$R:$R,IT通路门店!$P:$P,$F44)</f>
        <v>0</v>
      </c>
      <c r="AF44" s="22">
        <f>SUMIFS(IT通路门店!S:S,IT通路门店!$P:$P,IT客户沙盘!$F44)</f>
        <v>0</v>
      </c>
      <c r="AG44" s="22">
        <f>SUMIFS(IT通路门店!T:T,IT通路门店!$P:$P,IT客户沙盘!$F44)</f>
        <v>0</v>
      </c>
      <c r="AH44" s="22">
        <f>SUMIFS(IT通路门店!U:U,IT通路门店!$P:$P,IT客户沙盘!$F44)</f>
        <v>0</v>
      </c>
      <c r="AI44" s="22">
        <f>SUMIFS(IT通路门店!V:V,IT通路门店!$P:$P,IT客户沙盘!$F44)</f>
        <v>0</v>
      </c>
    </row>
    <row r="45" spans="1:35">
      <c r="A45" s="21">
        <f>IFERROR(_xlfn.XLOOKUP($F45,IT通路门店!$P$6:$P$999998,IT通路门店!$A$6:$A$999998),"")</f>
        <v>0</v>
      </c>
      <c r="B45" s="21">
        <f>IFERROR(_xlfn.XLOOKUP($F45,IT通路门店!$P$6:$P$999998,IT通路门店!$A$6:$A$999998),"")</f>
        <v>0</v>
      </c>
      <c r="C45" s="21">
        <f>IFERROR(_xlfn.XLOOKUP($F45,IT通路门店!$P$6:$P$999998,IT通路门店!$C$6:$C$999998),"")</f>
        <v>0</v>
      </c>
      <c r="G45" s="7">
        <f>IFERROR(_xlfn.XLOOKUP(F45,IT通路门店!$P$6:$P$999998,IT通路门店!$Q$6:$Q$999998),"0")</f>
        <v>0</v>
      </c>
      <c r="T45" s="21">
        <f>COUNTIFS(IT通路门店!$P$6:$P$999998,IT客户沙盘!F45)</f>
        <v>0</v>
      </c>
      <c r="U45" s="21">
        <f>COUNTIFS(IT通路门店!$P$6:$P$999998,IT客户沙盘!F45,IT通路门店!$M$6:$M$999998,"&gt;50")</f>
        <v>0</v>
      </c>
      <c r="V45" s="21">
        <f t="shared" si="0"/>
        <v>0</v>
      </c>
      <c r="W45" s="21">
        <f>SUMIFS(IT通路门店!W:W,IT通路门店!$P:$P,$F44)</f>
        <v>0</v>
      </c>
      <c r="X45" s="21">
        <f>SUMIFS(IT通路门店!X:X,IT通路门店!$P:$P,$F44)</f>
        <v>0</v>
      </c>
      <c r="Y45" s="21">
        <f>SUMIFS(IT通路门店!Y:Y,IT通路门店!$P:$P,$F44)</f>
        <v>0</v>
      </c>
      <c r="Z45" s="21">
        <f>SUMIFS(IT通路门店!Z:Z,IT通路门店!$P:$P,$F44)</f>
        <v>0</v>
      </c>
      <c r="AA45" s="21">
        <f>SUMIFS(IT通路门店!AA:AA,IT通路门店!$P:$P,$F44)</f>
        <v>0</v>
      </c>
      <c r="AC45" s="21">
        <f t="shared" si="1"/>
        <v>0</v>
      </c>
      <c r="AE45" s="21">
        <f>SUMIFS(IT通路门店!$R:$R,IT通路门店!$P:$P,$F45)</f>
        <v>0</v>
      </c>
      <c r="AF45" s="22">
        <f>SUMIFS(IT通路门店!S:S,IT通路门店!$P:$P,IT客户沙盘!$F45)</f>
        <v>0</v>
      </c>
      <c r="AG45" s="22">
        <f>SUMIFS(IT通路门店!T:T,IT通路门店!$P:$P,IT客户沙盘!$F45)</f>
        <v>0</v>
      </c>
      <c r="AH45" s="22">
        <f>SUMIFS(IT通路门店!U:U,IT通路门店!$P:$P,IT客户沙盘!$F45)</f>
        <v>0</v>
      </c>
      <c r="AI45" s="22">
        <f>SUMIFS(IT通路门店!V:V,IT通路门店!$P:$P,IT客户沙盘!$F45)</f>
        <v>0</v>
      </c>
    </row>
    <row r="46" spans="1:35">
      <c r="A46" s="21">
        <f>IFERROR(_xlfn.XLOOKUP($F46,IT通路门店!$P$6:$P$999998,IT通路门店!$A$6:$A$999998),"")</f>
        <v>0</v>
      </c>
      <c r="B46" s="21">
        <f>IFERROR(_xlfn.XLOOKUP($F46,IT通路门店!$P$6:$P$999998,IT通路门店!$A$6:$A$999998),"")</f>
        <v>0</v>
      </c>
      <c r="C46" s="21">
        <f>IFERROR(_xlfn.XLOOKUP($F46,IT通路门店!$P$6:$P$999998,IT通路门店!$C$6:$C$999998),"")</f>
        <v>0</v>
      </c>
      <c r="G46" s="7">
        <f>IFERROR(_xlfn.XLOOKUP(F46,IT通路门店!$P$6:$P$999998,IT通路门店!$Q$6:$Q$999998),"0")</f>
        <v>0</v>
      </c>
      <c r="T46" s="21">
        <f>COUNTIFS(IT通路门店!$P$6:$P$999998,IT客户沙盘!F46)</f>
        <v>0</v>
      </c>
      <c r="U46" s="21">
        <f>COUNTIFS(IT通路门店!$P$6:$P$999998,IT客户沙盘!F46,IT通路门店!$M$6:$M$999998,"&gt;50")</f>
        <v>0</v>
      </c>
      <c r="V46" s="21">
        <f t="shared" si="0"/>
        <v>0</v>
      </c>
      <c r="W46" s="21">
        <f>SUMIFS(IT通路门店!W:W,IT通路门店!$P:$P,$F45)</f>
        <v>0</v>
      </c>
      <c r="X46" s="21">
        <f>SUMIFS(IT通路门店!X:X,IT通路门店!$P:$P,$F45)</f>
        <v>0</v>
      </c>
      <c r="Y46" s="21">
        <f>SUMIFS(IT通路门店!Y:Y,IT通路门店!$P:$P,$F45)</f>
        <v>0</v>
      </c>
      <c r="Z46" s="21">
        <f>SUMIFS(IT通路门店!Z:Z,IT通路门店!$P:$P,$F45)</f>
        <v>0</v>
      </c>
      <c r="AA46" s="21">
        <f>SUMIFS(IT通路门店!AA:AA,IT通路门店!$P:$P,$F45)</f>
        <v>0</v>
      </c>
      <c r="AC46" s="21">
        <f t="shared" si="1"/>
        <v>0</v>
      </c>
      <c r="AE46" s="21">
        <f>SUMIFS(IT通路门店!$R:$R,IT通路门店!$P:$P,$F46)</f>
        <v>0</v>
      </c>
      <c r="AF46" s="22">
        <f>SUMIFS(IT通路门店!S:S,IT通路门店!$P:$P,IT客户沙盘!$F46)</f>
        <v>0</v>
      </c>
      <c r="AG46" s="22">
        <f>SUMIFS(IT通路门店!T:T,IT通路门店!$P:$P,IT客户沙盘!$F46)</f>
        <v>0</v>
      </c>
      <c r="AH46" s="22">
        <f>SUMIFS(IT通路门店!U:U,IT通路门店!$P:$P,IT客户沙盘!$F46)</f>
        <v>0</v>
      </c>
      <c r="AI46" s="22">
        <f>SUMIFS(IT通路门店!V:V,IT通路门店!$P:$P,IT客户沙盘!$F46)</f>
        <v>0</v>
      </c>
    </row>
    <row r="47" spans="1:35">
      <c r="A47" s="21">
        <f>IFERROR(_xlfn.XLOOKUP($F47,IT通路门店!$P$6:$P$999998,IT通路门店!$A$6:$A$999998),"")</f>
        <v>0</v>
      </c>
      <c r="B47" s="21">
        <f>IFERROR(_xlfn.XLOOKUP($F47,IT通路门店!$P$6:$P$999998,IT通路门店!$A$6:$A$999998),"")</f>
        <v>0</v>
      </c>
      <c r="C47" s="21">
        <f>IFERROR(_xlfn.XLOOKUP($F47,IT通路门店!$P$6:$P$999998,IT通路门店!$C$6:$C$999998),"")</f>
        <v>0</v>
      </c>
      <c r="G47" s="7">
        <f>IFERROR(_xlfn.XLOOKUP(F47,IT通路门店!$P$6:$P$999998,IT通路门店!$Q$6:$Q$999998),"0")</f>
        <v>0</v>
      </c>
      <c r="T47" s="21">
        <f>COUNTIFS(IT通路门店!$P$6:$P$999998,IT客户沙盘!F47)</f>
        <v>0</v>
      </c>
      <c r="U47" s="21">
        <f>COUNTIFS(IT通路门店!$P$6:$P$999998,IT客户沙盘!F47,IT通路门店!$M$6:$M$999998,"&gt;50")</f>
        <v>0</v>
      </c>
      <c r="V47" s="21">
        <f t="shared" si="0"/>
        <v>0</v>
      </c>
      <c r="W47" s="21">
        <f>SUMIFS(IT通路门店!W:W,IT通路门店!$P:$P,$F46)</f>
        <v>0</v>
      </c>
      <c r="X47" s="21">
        <f>SUMIFS(IT通路门店!X:X,IT通路门店!$P:$P,$F46)</f>
        <v>0</v>
      </c>
      <c r="Y47" s="21">
        <f>SUMIFS(IT通路门店!Y:Y,IT通路门店!$P:$P,$F46)</f>
        <v>0</v>
      </c>
      <c r="Z47" s="21">
        <f>SUMIFS(IT通路门店!Z:Z,IT通路门店!$P:$P,$F46)</f>
        <v>0</v>
      </c>
      <c r="AA47" s="21">
        <f>SUMIFS(IT通路门店!AA:AA,IT通路门店!$P:$P,$F46)</f>
        <v>0</v>
      </c>
      <c r="AC47" s="21">
        <f t="shared" si="1"/>
        <v>0</v>
      </c>
      <c r="AE47" s="21">
        <f>SUMIFS(IT通路门店!$R:$R,IT通路门店!$P:$P,$F47)</f>
        <v>0</v>
      </c>
      <c r="AF47" s="22">
        <f>SUMIFS(IT通路门店!S:S,IT通路门店!$P:$P,IT客户沙盘!$F47)</f>
        <v>0</v>
      </c>
      <c r="AG47" s="22">
        <f>SUMIFS(IT通路门店!T:T,IT通路门店!$P:$P,IT客户沙盘!$F47)</f>
        <v>0</v>
      </c>
      <c r="AH47" s="22">
        <f>SUMIFS(IT通路门店!U:U,IT通路门店!$P:$P,IT客户沙盘!$F47)</f>
        <v>0</v>
      </c>
      <c r="AI47" s="22">
        <f>SUMIFS(IT通路门店!V:V,IT通路门店!$P:$P,IT客户沙盘!$F47)</f>
        <v>0</v>
      </c>
    </row>
    <row r="48" spans="1:35">
      <c r="A48" s="21">
        <f>IFERROR(_xlfn.XLOOKUP($F48,IT通路门店!$P$6:$P$999998,IT通路门店!$A$6:$A$999998),"")</f>
        <v>0</v>
      </c>
      <c r="B48" s="21">
        <f>IFERROR(_xlfn.XLOOKUP($F48,IT通路门店!$P$6:$P$999998,IT通路门店!$A$6:$A$999998),"")</f>
        <v>0</v>
      </c>
      <c r="C48" s="21">
        <f>IFERROR(_xlfn.XLOOKUP($F48,IT通路门店!$P$6:$P$999998,IT通路门店!$C$6:$C$999998),"")</f>
        <v>0</v>
      </c>
      <c r="G48" s="7">
        <f>IFERROR(_xlfn.XLOOKUP(F48,IT通路门店!$P$6:$P$999998,IT通路门店!$Q$6:$Q$999998),"0")</f>
        <v>0</v>
      </c>
      <c r="T48" s="21">
        <f>COUNTIFS(IT通路门店!$P$6:$P$999998,IT客户沙盘!F48)</f>
        <v>0</v>
      </c>
      <c r="U48" s="21">
        <f>COUNTIFS(IT通路门店!$P$6:$P$999998,IT客户沙盘!F48,IT通路门店!$M$6:$M$999998,"&gt;50")</f>
        <v>0</v>
      </c>
      <c r="V48" s="21">
        <f t="shared" si="0"/>
        <v>0</v>
      </c>
      <c r="W48" s="21">
        <f>SUMIFS(IT通路门店!W:W,IT通路门店!$P:$P,$F47)</f>
        <v>0</v>
      </c>
      <c r="X48" s="21">
        <f>SUMIFS(IT通路门店!X:X,IT通路门店!$P:$P,$F47)</f>
        <v>0</v>
      </c>
      <c r="Y48" s="21">
        <f>SUMIFS(IT通路门店!Y:Y,IT通路门店!$P:$P,$F47)</f>
        <v>0</v>
      </c>
      <c r="Z48" s="21">
        <f>SUMIFS(IT通路门店!Z:Z,IT通路门店!$P:$P,$F47)</f>
        <v>0</v>
      </c>
      <c r="AA48" s="21">
        <f>SUMIFS(IT通路门店!AA:AA,IT通路门店!$P:$P,$F47)</f>
        <v>0</v>
      </c>
      <c r="AC48" s="21">
        <f t="shared" si="1"/>
        <v>0</v>
      </c>
      <c r="AE48" s="21">
        <f>SUMIFS(IT通路门店!$R:$R,IT通路门店!$P:$P,$F48)</f>
        <v>0</v>
      </c>
      <c r="AF48" s="22">
        <f>SUMIFS(IT通路门店!S:S,IT通路门店!$P:$P,IT客户沙盘!$F48)</f>
        <v>0</v>
      </c>
      <c r="AG48" s="22">
        <f>SUMIFS(IT通路门店!T:T,IT通路门店!$P:$P,IT客户沙盘!$F48)</f>
        <v>0</v>
      </c>
      <c r="AH48" s="22">
        <f>SUMIFS(IT通路门店!U:U,IT通路门店!$P:$P,IT客户沙盘!$F48)</f>
        <v>0</v>
      </c>
      <c r="AI48" s="22">
        <f>SUMIFS(IT通路门店!V:V,IT通路门店!$P:$P,IT客户沙盘!$F48)</f>
        <v>0</v>
      </c>
    </row>
    <row r="49" spans="1:35">
      <c r="A49" s="21">
        <f>IFERROR(_xlfn.XLOOKUP($F49,IT通路门店!$P$6:$P$999998,IT通路门店!$A$6:$A$999998),"")</f>
        <v>0</v>
      </c>
      <c r="B49" s="21">
        <f>IFERROR(_xlfn.XLOOKUP($F49,IT通路门店!$P$6:$P$999998,IT通路门店!$A$6:$A$999998),"")</f>
        <v>0</v>
      </c>
      <c r="C49" s="21">
        <f>IFERROR(_xlfn.XLOOKUP($F49,IT通路门店!$P$6:$P$999998,IT通路门店!$C$6:$C$999998),"")</f>
        <v>0</v>
      </c>
      <c r="G49" s="7">
        <f>IFERROR(_xlfn.XLOOKUP(F49,IT通路门店!$P$6:$P$999998,IT通路门店!$Q$6:$Q$999998),"0")</f>
        <v>0</v>
      </c>
      <c r="T49" s="21">
        <f>COUNTIFS(IT通路门店!$P$6:$P$999998,IT客户沙盘!F49)</f>
        <v>0</v>
      </c>
      <c r="U49" s="21">
        <f>COUNTIFS(IT通路门店!$P$6:$P$999998,IT客户沙盘!F49,IT通路门店!$M$6:$M$999998,"&gt;50")</f>
        <v>0</v>
      </c>
      <c r="V49" s="21">
        <f t="shared" si="0"/>
        <v>0</v>
      </c>
      <c r="W49" s="21">
        <f>SUMIFS(IT通路门店!W:W,IT通路门店!$P:$P,$F48)</f>
        <v>0</v>
      </c>
      <c r="X49" s="21">
        <f>SUMIFS(IT通路门店!X:X,IT通路门店!$P:$P,$F48)</f>
        <v>0</v>
      </c>
      <c r="Y49" s="21">
        <f>SUMIFS(IT通路门店!Y:Y,IT通路门店!$P:$P,$F48)</f>
        <v>0</v>
      </c>
      <c r="Z49" s="21">
        <f>SUMIFS(IT通路门店!Z:Z,IT通路门店!$P:$P,$F48)</f>
        <v>0</v>
      </c>
      <c r="AA49" s="21">
        <f>SUMIFS(IT通路门店!AA:AA,IT通路门店!$P:$P,$F48)</f>
        <v>0</v>
      </c>
      <c r="AC49" s="21">
        <f t="shared" si="1"/>
        <v>0</v>
      </c>
      <c r="AE49" s="21">
        <f>SUMIFS(IT通路门店!$R:$R,IT通路门店!$P:$P,$F49)</f>
        <v>0</v>
      </c>
      <c r="AF49" s="22">
        <f>SUMIFS(IT通路门店!S:S,IT通路门店!$P:$P,IT客户沙盘!$F49)</f>
        <v>0</v>
      </c>
      <c r="AG49" s="22">
        <f>SUMIFS(IT通路门店!T:T,IT通路门店!$P:$P,IT客户沙盘!$F49)</f>
        <v>0</v>
      </c>
      <c r="AH49" s="22">
        <f>SUMIFS(IT通路门店!U:U,IT通路门店!$P:$P,IT客户沙盘!$F49)</f>
        <v>0</v>
      </c>
      <c r="AI49" s="22">
        <f>SUMIFS(IT通路门店!V:V,IT通路门店!$P:$P,IT客户沙盘!$F49)</f>
        <v>0</v>
      </c>
    </row>
    <row r="50" spans="1:35">
      <c r="A50" s="21">
        <f>IFERROR(_xlfn.XLOOKUP($F50,IT通路门店!$P$6:$P$999998,IT通路门店!$A$6:$A$999998),"")</f>
        <v>0</v>
      </c>
      <c r="B50" s="21">
        <f>IFERROR(_xlfn.XLOOKUP($F50,IT通路门店!$P$6:$P$999998,IT通路门店!$A$6:$A$999998),"")</f>
        <v>0</v>
      </c>
      <c r="C50" s="21">
        <f>IFERROR(_xlfn.XLOOKUP($F50,IT通路门店!$P$6:$P$999998,IT通路门店!$C$6:$C$999998),"")</f>
        <v>0</v>
      </c>
      <c r="G50" s="7">
        <f>IFERROR(_xlfn.XLOOKUP(F50,IT通路门店!$P$6:$P$999998,IT通路门店!$Q$6:$Q$999998),"0")</f>
        <v>0</v>
      </c>
      <c r="T50" s="21">
        <f>COUNTIFS(IT通路门店!$P$6:$P$999998,IT客户沙盘!F50)</f>
        <v>0</v>
      </c>
      <c r="U50" s="21">
        <f>COUNTIFS(IT通路门店!$P$6:$P$999998,IT客户沙盘!F50,IT通路门店!$M$6:$M$999998,"&gt;50")</f>
        <v>0</v>
      </c>
      <c r="V50" s="21">
        <f t="shared" si="0"/>
        <v>0</v>
      </c>
      <c r="W50" s="21">
        <f>SUMIFS(IT通路门店!W:W,IT通路门店!$P:$P,$F49)</f>
        <v>0</v>
      </c>
      <c r="X50" s="21">
        <f>SUMIFS(IT通路门店!X:X,IT通路门店!$P:$P,$F49)</f>
        <v>0</v>
      </c>
      <c r="Y50" s="21">
        <f>SUMIFS(IT通路门店!Y:Y,IT通路门店!$P:$P,$F49)</f>
        <v>0</v>
      </c>
      <c r="Z50" s="21">
        <f>SUMIFS(IT通路门店!Z:Z,IT通路门店!$P:$P,$F49)</f>
        <v>0</v>
      </c>
      <c r="AA50" s="21">
        <f>SUMIFS(IT通路门店!AA:AA,IT通路门店!$P:$P,$F49)</f>
        <v>0</v>
      </c>
      <c r="AC50" s="21">
        <f t="shared" si="1"/>
        <v>0</v>
      </c>
      <c r="AE50" s="21">
        <f>SUMIFS(IT通路门店!$R:$R,IT通路门店!$P:$P,$F50)</f>
        <v>0</v>
      </c>
      <c r="AF50" s="22">
        <f>SUMIFS(IT通路门店!S:S,IT通路门店!$P:$P,IT客户沙盘!$F50)</f>
        <v>0</v>
      </c>
      <c r="AG50" s="22">
        <f>SUMIFS(IT通路门店!T:T,IT通路门店!$P:$P,IT客户沙盘!$F50)</f>
        <v>0</v>
      </c>
      <c r="AH50" s="22">
        <f>SUMIFS(IT通路门店!U:U,IT通路门店!$P:$P,IT客户沙盘!$F50)</f>
        <v>0</v>
      </c>
      <c r="AI50" s="22">
        <f>SUMIFS(IT通路门店!V:V,IT通路门店!$P:$P,IT客户沙盘!$F50)</f>
        <v>0</v>
      </c>
    </row>
    <row r="51" spans="1:35">
      <c r="A51" s="21">
        <f>IFERROR(_xlfn.XLOOKUP($F51,IT通路门店!$P$6:$P$999998,IT通路门店!$A$6:$A$999998),"")</f>
        <v>0</v>
      </c>
      <c r="B51" s="21">
        <f>IFERROR(_xlfn.XLOOKUP($F51,IT通路门店!$P$6:$P$999998,IT通路门店!$A$6:$A$999998),"")</f>
        <v>0</v>
      </c>
      <c r="C51" s="21">
        <f>IFERROR(_xlfn.XLOOKUP($F51,IT通路门店!$P$6:$P$999998,IT通路门店!$C$6:$C$999998),"")</f>
        <v>0</v>
      </c>
      <c r="G51" s="7">
        <f>IFERROR(_xlfn.XLOOKUP(F51,IT通路门店!$P$6:$P$999998,IT通路门店!$Q$6:$Q$999998),"0")</f>
        <v>0</v>
      </c>
      <c r="T51" s="21">
        <f>COUNTIFS(IT通路门店!$P$6:$P$999998,IT客户沙盘!F51)</f>
        <v>0</v>
      </c>
      <c r="U51" s="21">
        <f>COUNTIFS(IT通路门店!$P$6:$P$999998,IT客户沙盘!F51,IT通路门店!$M$6:$M$999998,"&gt;50")</f>
        <v>0</v>
      </c>
      <c r="V51" s="21">
        <f t="shared" si="0"/>
        <v>0</v>
      </c>
      <c r="W51" s="21">
        <f>SUMIFS(IT通路门店!W:W,IT通路门店!$P:$P,$F50)</f>
        <v>0</v>
      </c>
      <c r="X51" s="21">
        <f>SUMIFS(IT通路门店!X:X,IT通路门店!$P:$P,$F50)</f>
        <v>0</v>
      </c>
      <c r="Y51" s="21">
        <f>SUMIFS(IT通路门店!Y:Y,IT通路门店!$P:$P,$F50)</f>
        <v>0</v>
      </c>
      <c r="Z51" s="21">
        <f>SUMIFS(IT通路门店!Z:Z,IT通路门店!$P:$P,$F50)</f>
        <v>0</v>
      </c>
      <c r="AA51" s="21">
        <f>SUMIFS(IT通路门店!AA:AA,IT通路门店!$P:$P,$F50)</f>
        <v>0</v>
      </c>
      <c r="AC51" s="21">
        <f t="shared" si="1"/>
        <v>0</v>
      </c>
      <c r="AE51" s="21">
        <f>SUMIFS(IT通路门店!$R:$R,IT通路门店!$P:$P,$F51)</f>
        <v>0</v>
      </c>
      <c r="AF51" s="22">
        <f>SUMIFS(IT通路门店!S:S,IT通路门店!$P:$P,IT客户沙盘!$F51)</f>
        <v>0</v>
      </c>
      <c r="AG51" s="22">
        <f>SUMIFS(IT通路门店!T:T,IT通路门店!$P:$P,IT客户沙盘!$F51)</f>
        <v>0</v>
      </c>
      <c r="AH51" s="22">
        <f>SUMIFS(IT通路门店!U:U,IT通路门店!$P:$P,IT客户沙盘!$F51)</f>
        <v>0</v>
      </c>
      <c r="AI51" s="22">
        <f>SUMIFS(IT通路门店!V:V,IT通路门店!$P:$P,IT客户沙盘!$F51)</f>
        <v>0</v>
      </c>
    </row>
    <row r="52" spans="1:35">
      <c r="A52" s="21">
        <f>IFERROR(_xlfn.XLOOKUP($F52,IT通路门店!$P$6:$P$999998,IT通路门店!$A$6:$A$999998),"")</f>
        <v>0</v>
      </c>
      <c r="B52" s="21">
        <f>IFERROR(_xlfn.XLOOKUP($F52,IT通路门店!$P$6:$P$999998,IT通路门店!$A$6:$A$999998),"")</f>
        <v>0</v>
      </c>
      <c r="C52" s="21">
        <f>IFERROR(_xlfn.XLOOKUP($F52,IT通路门店!$P$6:$P$999998,IT通路门店!$C$6:$C$999998),"")</f>
        <v>0</v>
      </c>
      <c r="G52" s="7">
        <f>IFERROR(_xlfn.XLOOKUP(F52,IT通路门店!$P$6:$P$999998,IT通路门店!$Q$6:$Q$999998),"0")</f>
        <v>0</v>
      </c>
      <c r="T52" s="21">
        <f>COUNTIFS(IT通路门店!$P$6:$P$999998,IT客户沙盘!F52)</f>
        <v>0</v>
      </c>
      <c r="U52" s="21">
        <f>COUNTIFS(IT通路门店!$P$6:$P$999998,IT客户沙盘!F52,IT通路门店!$M$6:$M$999998,"&gt;50")</f>
        <v>0</v>
      </c>
      <c r="V52" s="21">
        <f t="shared" si="0"/>
        <v>0</v>
      </c>
      <c r="W52" s="21">
        <f>SUMIFS(IT通路门店!W:W,IT通路门店!$P:$P,$F51)</f>
        <v>0</v>
      </c>
      <c r="X52" s="21">
        <f>SUMIFS(IT通路门店!X:X,IT通路门店!$P:$P,$F51)</f>
        <v>0</v>
      </c>
      <c r="Y52" s="21">
        <f>SUMIFS(IT通路门店!Y:Y,IT通路门店!$P:$P,$F51)</f>
        <v>0</v>
      </c>
      <c r="Z52" s="21">
        <f>SUMIFS(IT通路门店!Z:Z,IT通路门店!$P:$P,$F51)</f>
        <v>0</v>
      </c>
      <c r="AA52" s="21">
        <f>SUMIFS(IT通路门店!AA:AA,IT通路门店!$P:$P,$F51)</f>
        <v>0</v>
      </c>
      <c r="AC52" s="21">
        <f t="shared" si="1"/>
        <v>0</v>
      </c>
      <c r="AE52" s="21">
        <f>SUMIFS(IT通路门店!$R:$R,IT通路门店!$P:$P,$F52)</f>
        <v>0</v>
      </c>
      <c r="AF52" s="22">
        <f>SUMIFS(IT通路门店!S:S,IT通路门店!$P:$P,IT客户沙盘!$F52)</f>
        <v>0</v>
      </c>
      <c r="AG52" s="22">
        <f>SUMIFS(IT通路门店!T:T,IT通路门店!$P:$P,IT客户沙盘!$F52)</f>
        <v>0</v>
      </c>
      <c r="AH52" s="22">
        <f>SUMIFS(IT通路门店!U:U,IT通路门店!$P:$P,IT客户沙盘!$F52)</f>
        <v>0</v>
      </c>
      <c r="AI52" s="22">
        <f>SUMIFS(IT通路门店!V:V,IT通路门店!$P:$P,IT客户沙盘!$F52)</f>
        <v>0</v>
      </c>
    </row>
    <row r="53" spans="1:35">
      <c r="A53" s="21">
        <f>IFERROR(_xlfn.XLOOKUP($F53,IT通路门店!$P$6:$P$999998,IT通路门店!$A$6:$A$999998),"")</f>
        <v>0</v>
      </c>
      <c r="B53" s="21">
        <f>IFERROR(_xlfn.XLOOKUP($F53,IT通路门店!$P$6:$P$999998,IT通路门店!$A$6:$A$999998),"")</f>
        <v>0</v>
      </c>
      <c r="C53" s="21">
        <f>IFERROR(_xlfn.XLOOKUP($F53,IT通路门店!$P$6:$P$999998,IT通路门店!$C$6:$C$999998),"")</f>
        <v>0</v>
      </c>
      <c r="G53" s="7">
        <f>IFERROR(_xlfn.XLOOKUP(F53,IT通路门店!$P$6:$P$999998,IT通路门店!$Q$6:$Q$999998),"0")</f>
        <v>0</v>
      </c>
      <c r="T53" s="21">
        <f>COUNTIFS(IT通路门店!$P$6:$P$999998,IT客户沙盘!F53)</f>
        <v>0</v>
      </c>
      <c r="U53" s="21">
        <f>COUNTIFS(IT通路门店!$P$6:$P$999998,IT客户沙盘!F53,IT通路门店!$M$6:$M$999998,"&gt;50")</f>
        <v>0</v>
      </c>
      <c r="V53" s="21">
        <f t="shared" si="0"/>
        <v>0</v>
      </c>
      <c r="W53" s="21">
        <f>SUMIFS(IT通路门店!W:W,IT通路门店!$P:$P,$F52)</f>
        <v>0</v>
      </c>
      <c r="X53" s="21">
        <f>SUMIFS(IT通路门店!X:X,IT通路门店!$P:$P,$F52)</f>
        <v>0</v>
      </c>
      <c r="Y53" s="21">
        <f>SUMIFS(IT通路门店!Y:Y,IT通路门店!$P:$P,$F52)</f>
        <v>0</v>
      </c>
      <c r="Z53" s="21">
        <f>SUMIFS(IT通路门店!Z:Z,IT通路门店!$P:$P,$F52)</f>
        <v>0</v>
      </c>
      <c r="AA53" s="21">
        <f>SUMIFS(IT通路门店!AA:AA,IT通路门店!$P:$P,$F52)</f>
        <v>0</v>
      </c>
      <c r="AC53" s="21">
        <f t="shared" si="1"/>
        <v>0</v>
      </c>
      <c r="AE53" s="21">
        <f>SUMIFS(IT通路门店!$R:$R,IT通路门店!$P:$P,$F53)</f>
        <v>0</v>
      </c>
      <c r="AF53" s="22">
        <f>SUMIFS(IT通路门店!S:S,IT通路门店!$P:$P,IT客户沙盘!$F53)</f>
        <v>0</v>
      </c>
      <c r="AG53" s="22">
        <f>SUMIFS(IT通路门店!T:T,IT通路门店!$P:$P,IT客户沙盘!$F53)</f>
        <v>0</v>
      </c>
      <c r="AH53" s="22">
        <f>SUMIFS(IT通路门店!U:U,IT通路门店!$P:$P,IT客户沙盘!$F53)</f>
        <v>0</v>
      </c>
      <c r="AI53" s="22">
        <f>SUMIFS(IT通路门店!V:V,IT通路门店!$P:$P,IT客户沙盘!$F53)</f>
        <v>0</v>
      </c>
    </row>
    <row r="54" spans="1:35">
      <c r="A54" s="21">
        <f>IFERROR(_xlfn.XLOOKUP($F54,IT通路门店!$P$6:$P$999998,IT通路门店!$A$6:$A$999998),"")</f>
        <v>0</v>
      </c>
      <c r="B54" s="21">
        <f>IFERROR(_xlfn.XLOOKUP($F54,IT通路门店!$P$6:$P$999998,IT通路门店!$A$6:$A$999998),"")</f>
        <v>0</v>
      </c>
      <c r="C54" s="21">
        <f>IFERROR(_xlfn.XLOOKUP($F54,IT通路门店!$P$6:$P$999998,IT通路门店!$C$6:$C$999998),"")</f>
        <v>0</v>
      </c>
      <c r="G54" s="7">
        <f>IFERROR(_xlfn.XLOOKUP(F54,IT通路门店!$P$6:$P$999998,IT通路门店!$Q$6:$Q$999998),"0")</f>
        <v>0</v>
      </c>
      <c r="T54" s="21">
        <f>COUNTIFS(IT通路门店!$P$6:$P$999998,IT客户沙盘!F54)</f>
        <v>0</v>
      </c>
      <c r="U54" s="21">
        <f>COUNTIFS(IT通路门店!$P$6:$P$999998,IT客户沙盘!F54,IT通路门店!$M$6:$M$999998,"&gt;50")</f>
        <v>0</v>
      </c>
      <c r="V54" s="21">
        <f t="shared" si="0"/>
        <v>0</v>
      </c>
      <c r="W54" s="21">
        <f>SUMIFS(IT通路门店!W:W,IT通路门店!$P:$P,$F53)</f>
        <v>0</v>
      </c>
      <c r="X54" s="21">
        <f>SUMIFS(IT通路门店!X:X,IT通路门店!$P:$P,$F53)</f>
        <v>0</v>
      </c>
      <c r="Y54" s="21">
        <f>SUMIFS(IT通路门店!Y:Y,IT通路门店!$P:$P,$F53)</f>
        <v>0</v>
      </c>
      <c r="Z54" s="21">
        <f>SUMIFS(IT通路门店!Z:Z,IT通路门店!$P:$P,$F53)</f>
        <v>0</v>
      </c>
      <c r="AA54" s="21">
        <f>SUMIFS(IT通路门店!AA:AA,IT通路门店!$P:$P,$F53)</f>
        <v>0</v>
      </c>
      <c r="AC54" s="21">
        <f t="shared" si="1"/>
        <v>0</v>
      </c>
      <c r="AE54" s="21">
        <f>SUMIFS(IT通路门店!$R:$R,IT通路门店!$P:$P,$F54)</f>
        <v>0</v>
      </c>
      <c r="AF54" s="22">
        <f>SUMIFS(IT通路门店!S:S,IT通路门店!$P:$P,IT客户沙盘!$F54)</f>
        <v>0</v>
      </c>
      <c r="AG54" s="22">
        <f>SUMIFS(IT通路门店!T:T,IT通路门店!$P:$P,IT客户沙盘!$F54)</f>
        <v>0</v>
      </c>
      <c r="AH54" s="22">
        <f>SUMIFS(IT通路门店!U:U,IT通路门店!$P:$P,IT客户沙盘!$F54)</f>
        <v>0</v>
      </c>
      <c r="AI54" s="22">
        <f>SUMIFS(IT通路门店!V:V,IT通路门店!$P:$P,IT客户沙盘!$F54)</f>
        <v>0</v>
      </c>
    </row>
    <row r="55" spans="1:35">
      <c r="A55" s="21">
        <f>IFERROR(_xlfn.XLOOKUP($F55,IT通路门店!$P$6:$P$999998,IT通路门店!$A$6:$A$999998),"")</f>
        <v>0</v>
      </c>
      <c r="B55" s="21">
        <f>IFERROR(_xlfn.XLOOKUP($F55,IT通路门店!$P$6:$P$999998,IT通路门店!$A$6:$A$999998),"")</f>
        <v>0</v>
      </c>
      <c r="C55" s="21">
        <f>IFERROR(_xlfn.XLOOKUP($F55,IT通路门店!$P$6:$P$999998,IT通路门店!$C$6:$C$999998),"")</f>
        <v>0</v>
      </c>
      <c r="G55" s="7">
        <f>IFERROR(_xlfn.XLOOKUP(F55,IT通路门店!$P$6:$P$999998,IT通路门店!$Q$6:$Q$999998),"0")</f>
        <v>0</v>
      </c>
      <c r="T55" s="21">
        <f>COUNTIFS(IT通路门店!$P$6:$P$999998,IT客户沙盘!F55)</f>
        <v>0</v>
      </c>
      <c r="U55" s="21">
        <f>COUNTIFS(IT通路门店!$P$6:$P$999998,IT客户沙盘!F55,IT通路门店!$M$6:$M$999998,"&gt;50")</f>
        <v>0</v>
      </c>
      <c r="V55" s="21">
        <f t="shared" si="0"/>
        <v>0</v>
      </c>
      <c r="W55" s="21">
        <f>SUMIFS(IT通路门店!W:W,IT通路门店!$P:$P,$F54)</f>
        <v>0</v>
      </c>
      <c r="X55" s="21">
        <f>SUMIFS(IT通路门店!X:X,IT通路门店!$P:$P,$F54)</f>
        <v>0</v>
      </c>
      <c r="Y55" s="21">
        <f>SUMIFS(IT通路门店!Y:Y,IT通路门店!$P:$P,$F54)</f>
        <v>0</v>
      </c>
      <c r="Z55" s="21">
        <f>SUMIFS(IT通路门店!Z:Z,IT通路门店!$P:$P,$F54)</f>
        <v>0</v>
      </c>
      <c r="AA55" s="21">
        <f>SUMIFS(IT通路门店!AA:AA,IT通路门店!$P:$P,$F54)</f>
        <v>0</v>
      </c>
      <c r="AC55" s="21">
        <f t="shared" si="1"/>
        <v>0</v>
      </c>
      <c r="AE55" s="21">
        <f>SUMIFS(IT通路门店!$R:$R,IT通路门店!$P:$P,$F55)</f>
        <v>0</v>
      </c>
      <c r="AF55" s="22">
        <f>SUMIFS(IT通路门店!S:S,IT通路门店!$P:$P,IT客户沙盘!$F55)</f>
        <v>0</v>
      </c>
      <c r="AG55" s="22">
        <f>SUMIFS(IT通路门店!T:T,IT通路门店!$P:$P,IT客户沙盘!$F55)</f>
        <v>0</v>
      </c>
      <c r="AH55" s="22">
        <f>SUMIFS(IT通路门店!U:U,IT通路门店!$P:$P,IT客户沙盘!$F55)</f>
        <v>0</v>
      </c>
      <c r="AI55" s="22">
        <f>SUMIFS(IT通路门店!V:V,IT通路门店!$P:$P,IT客户沙盘!$F55)</f>
        <v>0</v>
      </c>
    </row>
    <row r="56" spans="1:35">
      <c r="A56" s="21">
        <f>IFERROR(_xlfn.XLOOKUP($F56,IT通路门店!$P$6:$P$999998,IT通路门店!$A$6:$A$999998),"")</f>
        <v>0</v>
      </c>
      <c r="B56" s="21">
        <f>IFERROR(_xlfn.XLOOKUP($F56,IT通路门店!$P$6:$P$999998,IT通路门店!$A$6:$A$999998),"")</f>
        <v>0</v>
      </c>
      <c r="C56" s="21">
        <f>IFERROR(_xlfn.XLOOKUP($F56,IT通路门店!$P$6:$P$999998,IT通路门店!$C$6:$C$999998),"")</f>
        <v>0</v>
      </c>
      <c r="G56" s="7">
        <f>IFERROR(_xlfn.XLOOKUP(F56,IT通路门店!$P$6:$P$999998,IT通路门店!$Q$6:$Q$999998),"0")</f>
        <v>0</v>
      </c>
      <c r="T56" s="21">
        <f>COUNTIFS(IT通路门店!$P$6:$P$999998,IT客户沙盘!F56)</f>
        <v>0</v>
      </c>
      <c r="U56" s="21">
        <f>COUNTIFS(IT通路门店!$P$6:$P$999998,IT客户沙盘!F56,IT通路门店!$M$6:$M$999998,"&gt;50")</f>
        <v>0</v>
      </c>
      <c r="V56" s="21">
        <f t="shared" si="0"/>
        <v>0</v>
      </c>
      <c r="W56" s="21">
        <f>SUMIFS(IT通路门店!W:W,IT通路门店!$P:$P,$F55)</f>
        <v>0</v>
      </c>
      <c r="X56" s="21">
        <f>SUMIFS(IT通路门店!X:X,IT通路门店!$P:$P,$F55)</f>
        <v>0</v>
      </c>
      <c r="Y56" s="21">
        <f>SUMIFS(IT通路门店!Y:Y,IT通路门店!$P:$P,$F55)</f>
        <v>0</v>
      </c>
      <c r="Z56" s="21">
        <f>SUMIFS(IT通路门店!Z:Z,IT通路门店!$P:$P,$F55)</f>
        <v>0</v>
      </c>
      <c r="AA56" s="21">
        <f>SUMIFS(IT通路门店!AA:AA,IT通路门店!$P:$P,$F55)</f>
        <v>0</v>
      </c>
      <c r="AC56" s="21">
        <f t="shared" si="1"/>
        <v>0</v>
      </c>
      <c r="AE56" s="21">
        <f>SUMIFS(IT通路门店!$R:$R,IT通路门店!$P:$P,$F56)</f>
        <v>0</v>
      </c>
      <c r="AF56" s="22">
        <f>SUMIFS(IT通路门店!S:S,IT通路门店!$P:$P,IT客户沙盘!$F56)</f>
        <v>0</v>
      </c>
      <c r="AG56" s="22">
        <f>SUMIFS(IT通路门店!T:T,IT通路门店!$P:$P,IT客户沙盘!$F56)</f>
        <v>0</v>
      </c>
      <c r="AH56" s="22">
        <f>SUMIFS(IT通路门店!U:U,IT通路门店!$P:$P,IT客户沙盘!$F56)</f>
        <v>0</v>
      </c>
      <c r="AI56" s="22">
        <f>SUMIFS(IT通路门店!V:V,IT通路门店!$P:$P,IT客户沙盘!$F56)</f>
        <v>0</v>
      </c>
    </row>
    <row r="57" spans="1:35">
      <c r="A57" s="21">
        <f>IFERROR(_xlfn.XLOOKUP($F57,IT通路门店!$P$6:$P$999998,IT通路门店!$A$6:$A$999998),"")</f>
        <v>0</v>
      </c>
      <c r="B57" s="21">
        <f>IFERROR(_xlfn.XLOOKUP($F57,IT通路门店!$P$6:$P$999998,IT通路门店!$A$6:$A$999998),"")</f>
        <v>0</v>
      </c>
      <c r="C57" s="21">
        <f>IFERROR(_xlfn.XLOOKUP($F57,IT通路门店!$P$6:$P$999998,IT通路门店!$C$6:$C$999998),"")</f>
        <v>0</v>
      </c>
      <c r="G57" s="7">
        <f>IFERROR(_xlfn.XLOOKUP(F57,IT通路门店!$P$6:$P$999998,IT通路门店!$Q$6:$Q$999998),"0")</f>
        <v>0</v>
      </c>
      <c r="T57" s="21">
        <f>COUNTIFS(IT通路门店!$P$6:$P$999998,IT客户沙盘!F57)</f>
        <v>0</v>
      </c>
      <c r="U57" s="21">
        <f>COUNTIFS(IT通路门店!$P$6:$P$999998,IT客户沙盘!F57,IT通路门店!$M$6:$M$999998,"&gt;50")</f>
        <v>0</v>
      </c>
      <c r="V57" s="21">
        <f t="shared" si="0"/>
        <v>0</v>
      </c>
      <c r="W57" s="21">
        <f>SUMIFS(IT通路门店!W:W,IT通路门店!$P:$P,$F56)</f>
        <v>0</v>
      </c>
      <c r="X57" s="21">
        <f>SUMIFS(IT通路门店!X:X,IT通路门店!$P:$P,$F56)</f>
        <v>0</v>
      </c>
      <c r="Y57" s="21">
        <f>SUMIFS(IT通路门店!Y:Y,IT通路门店!$P:$P,$F56)</f>
        <v>0</v>
      </c>
      <c r="Z57" s="21">
        <f>SUMIFS(IT通路门店!Z:Z,IT通路门店!$P:$P,$F56)</f>
        <v>0</v>
      </c>
      <c r="AA57" s="21">
        <f>SUMIFS(IT通路门店!AA:AA,IT通路门店!$P:$P,$F56)</f>
        <v>0</v>
      </c>
      <c r="AC57" s="21">
        <f t="shared" si="1"/>
        <v>0</v>
      </c>
      <c r="AE57" s="21">
        <f>SUMIFS(IT通路门店!$R:$R,IT通路门店!$P:$P,$F57)</f>
        <v>0</v>
      </c>
      <c r="AF57" s="22">
        <f>SUMIFS(IT通路门店!S:S,IT通路门店!$P:$P,IT客户沙盘!$F57)</f>
        <v>0</v>
      </c>
      <c r="AG57" s="22">
        <f>SUMIFS(IT通路门店!T:T,IT通路门店!$P:$P,IT客户沙盘!$F57)</f>
        <v>0</v>
      </c>
      <c r="AH57" s="22">
        <f>SUMIFS(IT通路门店!U:U,IT通路门店!$P:$P,IT客户沙盘!$F57)</f>
        <v>0</v>
      </c>
      <c r="AI57" s="22">
        <f>SUMIFS(IT通路门店!V:V,IT通路门店!$P:$P,IT客户沙盘!$F57)</f>
        <v>0</v>
      </c>
    </row>
    <row r="58" spans="1:35">
      <c r="A58" s="21">
        <f>IFERROR(_xlfn.XLOOKUP($F58,IT通路门店!$P$6:$P$999998,IT通路门店!$A$6:$A$999998),"")</f>
        <v>0</v>
      </c>
      <c r="B58" s="21">
        <f>IFERROR(_xlfn.XLOOKUP($F58,IT通路门店!$P$6:$P$999998,IT通路门店!$A$6:$A$999998),"")</f>
        <v>0</v>
      </c>
      <c r="C58" s="21">
        <f>IFERROR(_xlfn.XLOOKUP($F58,IT通路门店!$P$6:$P$999998,IT通路门店!$C$6:$C$999998),"")</f>
        <v>0</v>
      </c>
      <c r="G58" s="7">
        <f>IFERROR(_xlfn.XLOOKUP(F58,IT通路门店!$P$6:$P$999998,IT通路门店!$Q$6:$Q$999998),"0")</f>
        <v>0</v>
      </c>
      <c r="T58" s="21">
        <f>COUNTIFS(IT通路门店!$P$6:$P$999998,IT客户沙盘!F58)</f>
        <v>0</v>
      </c>
      <c r="U58" s="21">
        <f>COUNTIFS(IT通路门店!$P$6:$P$999998,IT客户沙盘!F58,IT通路门店!$M$6:$M$999998,"&gt;50")</f>
        <v>0</v>
      </c>
      <c r="V58" s="21">
        <f t="shared" si="0"/>
        <v>0</v>
      </c>
      <c r="W58" s="21">
        <f>SUMIFS(IT通路门店!W:W,IT通路门店!$P:$P,$F57)</f>
        <v>0</v>
      </c>
      <c r="X58" s="21">
        <f>SUMIFS(IT通路门店!X:X,IT通路门店!$P:$P,$F57)</f>
        <v>0</v>
      </c>
      <c r="Y58" s="21">
        <f>SUMIFS(IT通路门店!Y:Y,IT通路门店!$P:$P,$F57)</f>
        <v>0</v>
      </c>
      <c r="Z58" s="21">
        <f>SUMIFS(IT通路门店!Z:Z,IT通路门店!$P:$P,$F57)</f>
        <v>0</v>
      </c>
      <c r="AA58" s="21">
        <f>SUMIFS(IT通路门店!AA:AA,IT通路门店!$P:$P,$F57)</f>
        <v>0</v>
      </c>
      <c r="AC58" s="21">
        <f t="shared" si="1"/>
        <v>0</v>
      </c>
      <c r="AE58" s="21">
        <f>SUMIFS(IT通路门店!$R:$R,IT通路门店!$P:$P,$F58)</f>
        <v>0</v>
      </c>
      <c r="AF58" s="22">
        <f>SUMIFS(IT通路门店!S:S,IT通路门店!$P:$P,IT客户沙盘!$F58)</f>
        <v>0</v>
      </c>
      <c r="AG58" s="22">
        <f>SUMIFS(IT通路门店!T:T,IT通路门店!$P:$P,IT客户沙盘!$F58)</f>
        <v>0</v>
      </c>
      <c r="AH58" s="22">
        <f>SUMIFS(IT通路门店!U:U,IT通路门店!$P:$P,IT客户沙盘!$F58)</f>
        <v>0</v>
      </c>
      <c r="AI58" s="22">
        <f>SUMIFS(IT通路门店!V:V,IT通路门店!$P:$P,IT客户沙盘!$F58)</f>
        <v>0</v>
      </c>
    </row>
    <row r="59" spans="1:35">
      <c r="A59" s="21">
        <f>IFERROR(_xlfn.XLOOKUP($F59,IT通路门店!$P$6:$P$999998,IT通路门店!$A$6:$A$999998),"")</f>
        <v>0</v>
      </c>
      <c r="B59" s="21">
        <f>IFERROR(_xlfn.XLOOKUP($F59,IT通路门店!$P$6:$P$999998,IT通路门店!$A$6:$A$999998),"")</f>
        <v>0</v>
      </c>
      <c r="C59" s="21">
        <f>IFERROR(_xlfn.XLOOKUP($F59,IT通路门店!$P$6:$P$999998,IT通路门店!$C$6:$C$999998),"")</f>
        <v>0</v>
      </c>
      <c r="G59" s="7">
        <f>IFERROR(_xlfn.XLOOKUP(F59,IT通路门店!$P$6:$P$999998,IT通路门店!$Q$6:$Q$999998),"0")</f>
        <v>0</v>
      </c>
      <c r="T59" s="21">
        <f>COUNTIFS(IT通路门店!$P$6:$P$999998,IT客户沙盘!F59)</f>
        <v>0</v>
      </c>
      <c r="U59" s="21">
        <f>COUNTIFS(IT通路门店!$P$6:$P$999998,IT客户沙盘!F59,IT通路门店!$M$6:$M$999998,"&gt;50")</f>
        <v>0</v>
      </c>
      <c r="V59" s="21">
        <f t="shared" si="0"/>
        <v>0</v>
      </c>
      <c r="W59" s="21">
        <f>SUMIFS(IT通路门店!W:W,IT通路门店!$P:$P,$F58)</f>
        <v>0</v>
      </c>
      <c r="X59" s="21">
        <f>SUMIFS(IT通路门店!X:X,IT通路门店!$P:$P,$F58)</f>
        <v>0</v>
      </c>
      <c r="Y59" s="21">
        <f>SUMIFS(IT通路门店!Y:Y,IT通路门店!$P:$P,$F58)</f>
        <v>0</v>
      </c>
      <c r="Z59" s="21">
        <f>SUMIFS(IT通路门店!Z:Z,IT通路门店!$P:$P,$F58)</f>
        <v>0</v>
      </c>
      <c r="AA59" s="21">
        <f>SUMIFS(IT通路门店!AA:AA,IT通路门店!$P:$P,$F58)</f>
        <v>0</v>
      </c>
      <c r="AC59" s="21">
        <f t="shared" si="1"/>
        <v>0</v>
      </c>
      <c r="AE59" s="21">
        <f>SUMIFS(IT通路门店!$R:$R,IT通路门店!$P:$P,$F59)</f>
        <v>0</v>
      </c>
      <c r="AF59" s="22">
        <f>SUMIFS(IT通路门店!S:S,IT通路门店!$P:$P,IT客户沙盘!$F59)</f>
        <v>0</v>
      </c>
      <c r="AG59" s="22">
        <f>SUMIFS(IT通路门店!T:T,IT通路门店!$P:$P,IT客户沙盘!$F59)</f>
        <v>0</v>
      </c>
      <c r="AH59" s="22">
        <f>SUMIFS(IT通路门店!U:U,IT通路门店!$P:$P,IT客户沙盘!$F59)</f>
        <v>0</v>
      </c>
      <c r="AI59" s="22">
        <f>SUMIFS(IT通路门店!V:V,IT通路门店!$P:$P,IT客户沙盘!$F59)</f>
        <v>0</v>
      </c>
    </row>
    <row r="60" spans="1:35">
      <c r="A60" s="21">
        <f>IFERROR(_xlfn.XLOOKUP($F60,IT通路门店!$P$6:$P$999998,IT通路门店!$A$6:$A$999998),"")</f>
        <v>0</v>
      </c>
      <c r="B60" s="21">
        <f>IFERROR(_xlfn.XLOOKUP($F60,IT通路门店!$P$6:$P$999998,IT通路门店!$A$6:$A$999998),"")</f>
        <v>0</v>
      </c>
      <c r="C60" s="21">
        <f>IFERROR(_xlfn.XLOOKUP($F60,IT通路门店!$P$6:$P$999998,IT通路门店!$C$6:$C$999998),"")</f>
        <v>0</v>
      </c>
      <c r="G60" s="7">
        <f>IFERROR(_xlfn.XLOOKUP(F60,IT通路门店!$P$6:$P$999998,IT通路门店!$Q$6:$Q$999998),"0")</f>
        <v>0</v>
      </c>
      <c r="T60" s="21">
        <f>COUNTIFS(IT通路门店!$P$6:$P$999998,IT客户沙盘!F60)</f>
        <v>0</v>
      </c>
      <c r="U60" s="21">
        <f>COUNTIFS(IT通路门店!$P$6:$P$999998,IT客户沙盘!F60,IT通路门店!$M$6:$M$999998,"&gt;50")</f>
        <v>0</v>
      </c>
      <c r="V60" s="21">
        <f t="shared" si="0"/>
        <v>0</v>
      </c>
      <c r="W60" s="21">
        <f>SUMIFS(IT通路门店!W:W,IT通路门店!$P:$P,$F59)</f>
        <v>0</v>
      </c>
      <c r="X60" s="21">
        <f>SUMIFS(IT通路门店!X:X,IT通路门店!$P:$P,$F59)</f>
        <v>0</v>
      </c>
      <c r="Y60" s="21">
        <f>SUMIFS(IT通路门店!Y:Y,IT通路门店!$P:$P,$F59)</f>
        <v>0</v>
      </c>
      <c r="Z60" s="21">
        <f>SUMIFS(IT通路门店!Z:Z,IT通路门店!$P:$P,$F59)</f>
        <v>0</v>
      </c>
      <c r="AA60" s="21">
        <f>SUMIFS(IT通路门店!AA:AA,IT通路门店!$P:$P,$F59)</f>
        <v>0</v>
      </c>
      <c r="AC60" s="21">
        <f t="shared" si="1"/>
        <v>0</v>
      </c>
      <c r="AE60" s="21">
        <f>SUMIFS(IT通路门店!$R:$R,IT通路门店!$P:$P,$F60)</f>
        <v>0</v>
      </c>
      <c r="AF60" s="22">
        <f>SUMIFS(IT通路门店!S:S,IT通路门店!$P:$P,IT客户沙盘!$F60)</f>
        <v>0</v>
      </c>
      <c r="AG60" s="22">
        <f>SUMIFS(IT通路门店!T:T,IT通路门店!$P:$P,IT客户沙盘!$F60)</f>
        <v>0</v>
      </c>
      <c r="AH60" s="22">
        <f>SUMIFS(IT通路门店!U:U,IT通路门店!$P:$P,IT客户沙盘!$F60)</f>
        <v>0</v>
      </c>
      <c r="AI60" s="22">
        <f>SUMIFS(IT通路门店!V:V,IT通路门店!$P:$P,IT客户沙盘!$F60)</f>
        <v>0</v>
      </c>
    </row>
    <row r="61" spans="1:35">
      <c r="A61" s="21">
        <f>IFERROR(_xlfn.XLOOKUP($F61,IT通路门店!$P$6:$P$999998,IT通路门店!$A$6:$A$999998),"")</f>
        <v>0</v>
      </c>
      <c r="B61" s="21">
        <f>IFERROR(_xlfn.XLOOKUP($F61,IT通路门店!$P$6:$P$999998,IT通路门店!$A$6:$A$999998),"")</f>
        <v>0</v>
      </c>
      <c r="C61" s="21">
        <f>IFERROR(_xlfn.XLOOKUP($F61,IT通路门店!$P$6:$P$999998,IT通路门店!$C$6:$C$999998),"")</f>
        <v>0</v>
      </c>
      <c r="G61" s="7">
        <f>IFERROR(_xlfn.XLOOKUP(F61,IT通路门店!$P$6:$P$999998,IT通路门店!$Q$6:$Q$999998),"0")</f>
        <v>0</v>
      </c>
      <c r="T61" s="21">
        <f>COUNTIFS(IT通路门店!$P$6:$P$999998,IT客户沙盘!F61)</f>
        <v>0</v>
      </c>
      <c r="U61" s="21">
        <f>COUNTIFS(IT通路门店!$P$6:$P$999998,IT客户沙盘!F61,IT通路门店!$M$6:$M$999998,"&gt;50")</f>
        <v>0</v>
      </c>
      <c r="V61" s="21">
        <f t="shared" si="0"/>
        <v>0</v>
      </c>
      <c r="W61" s="21">
        <f>SUMIFS(IT通路门店!W:W,IT通路门店!$P:$P,$F60)</f>
        <v>0</v>
      </c>
      <c r="X61" s="21">
        <f>SUMIFS(IT通路门店!X:X,IT通路门店!$P:$P,$F60)</f>
        <v>0</v>
      </c>
      <c r="Y61" s="21">
        <f>SUMIFS(IT通路门店!Y:Y,IT通路门店!$P:$P,$F60)</f>
        <v>0</v>
      </c>
      <c r="Z61" s="21">
        <f>SUMIFS(IT通路门店!Z:Z,IT通路门店!$P:$P,$F60)</f>
        <v>0</v>
      </c>
      <c r="AA61" s="21">
        <f>SUMIFS(IT通路门店!AA:AA,IT通路门店!$P:$P,$F60)</f>
        <v>0</v>
      </c>
      <c r="AC61" s="21">
        <f t="shared" si="1"/>
        <v>0</v>
      </c>
      <c r="AE61" s="21">
        <f>SUMIFS(IT通路门店!$R:$R,IT通路门店!$P:$P,$F61)</f>
        <v>0</v>
      </c>
      <c r="AF61" s="22">
        <f>SUMIFS(IT通路门店!S:S,IT通路门店!$P:$P,IT客户沙盘!$F61)</f>
        <v>0</v>
      </c>
      <c r="AG61" s="22">
        <f>SUMIFS(IT通路门店!T:T,IT通路门店!$P:$P,IT客户沙盘!$F61)</f>
        <v>0</v>
      </c>
      <c r="AH61" s="22">
        <f>SUMIFS(IT通路门店!U:U,IT通路门店!$P:$P,IT客户沙盘!$F61)</f>
        <v>0</v>
      </c>
      <c r="AI61" s="22">
        <f>SUMIFS(IT通路门店!V:V,IT通路门店!$P:$P,IT客户沙盘!$F61)</f>
        <v>0</v>
      </c>
    </row>
    <row r="62" spans="1:35">
      <c r="A62" s="21">
        <f>IFERROR(_xlfn.XLOOKUP($F62,IT通路门店!$P$6:$P$999998,IT通路门店!$A$6:$A$999998),"")</f>
        <v>0</v>
      </c>
      <c r="B62" s="21">
        <f>IFERROR(_xlfn.XLOOKUP($F62,IT通路门店!$P$6:$P$999998,IT通路门店!$A$6:$A$999998),"")</f>
        <v>0</v>
      </c>
      <c r="C62" s="21">
        <f>IFERROR(_xlfn.XLOOKUP($F62,IT通路门店!$P$6:$P$999998,IT通路门店!$C$6:$C$999998),"")</f>
        <v>0</v>
      </c>
      <c r="G62" s="7">
        <f>IFERROR(_xlfn.XLOOKUP(F62,IT通路门店!$P$6:$P$999998,IT通路门店!$Q$6:$Q$999998),"0")</f>
        <v>0</v>
      </c>
      <c r="T62" s="21">
        <f>COUNTIFS(IT通路门店!$P$6:$P$999998,IT客户沙盘!F62)</f>
        <v>0</v>
      </c>
      <c r="U62" s="21">
        <f>COUNTIFS(IT通路门店!$P$6:$P$999998,IT客户沙盘!F62,IT通路门店!$M$6:$M$999998,"&gt;50")</f>
        <v>0</v>
      </c>
      <c r="V62" s="21">
        <f t="shared" si="0"/>
        <v>0</v>
      </c>
      <c r="W62" s="21">
        <f>SUMIFS(IT通路门店!W:W,IT通路门店!$P:$P,$F61)</f>
        <v>0</v>
      </c>
      <c r="X62" s="21">
        <f>SUMIFS(IT通路门店!X:X,IT通路门店!$P:$P,$F61)</f>
        <v>0</v>
      </c>
      <c r="Y62" s="21">
        <f>SUMIFS(IT通路门店!Y:Y,IT通路门店!$P:$P,$F61)</f>
        <v>0</v>
      </c>
      <c r="Z62" s="21">
        <f>SUMIFS(IT通路门店!Z:Z,IT通路门店!$P:$P,$F61)</f>
        <v>0</v>
      </c>
      <c r="AA62" s="21">
        <f>SUMIFS(IT通路门店!AA:AA,IT通路门店!$P:$P,$F61)</f>
        <v>0</v>
      </c>
      <c r="AC62" s="21">
        <f t="shared" si="1"/>
        <v>0</v>
      </c>
      <c r="AE62" s="21">
        <f>SUMIFS(IT通路门店!$R:$R,IT通路门店!$P:$P,$F62)</f>
        <v>0</v>
      </c>
      <c r="AF62" s="22">
        <f>SUMIFS(IT通路门店!S:S,IT通路门店!$P:$P,IT客户沙盘!$F62)</f>
        <v>0</v>
      </c>
      <c r="AG62" s="22">
        <f>SUMIFS(IT通路门店!T:T,IT通路门店!$P:$P,IT客户沙盘!$F62)</f>
        <v>0</v>
      </c>
      <c r="AH62" s="22">
        <f>SUMIFS(IT通路门店!U:U,IT通路门店!$P:$P,IT客户沙盘!$F62)</f>
        <v>0</v>
      </c>
      <c r="AI62" s="22">
        <f>SUMIFS(IT通路门店!V:V,IT通路门店!$P:$P,IT客户沙盘!$F62)</f>
        <v>0</v>
      </c>
    </row>
    <row r="63" spans="1:35">
      <c r="A63" s="21">
        <f>IFERROR(_xlfn.XLOOKUP($F63,IT通路门店!$P$6:$P$999998,IT通路门店!$A$6:$A$999998),"")</f>
        <v>0</v>
      </c>
      <c r="B63" s="21">
        <f>IFERROR(_xlfn.XLOOKUP($F63,IT通路门店!$P$6:$P$999998,IT通路门店!$A$6:$A$999998),"")</f>
        <v>0</v>
      </c>
      <c r="C63" s="21">
        <f>IFERROR(_xlfn.XLOOKUP($F63,IT通路门店!$P$6:$P$999998,IT通路门店!$C$6:$C$999998),"")</f>
        <v>0</v>
      </c>
      <c r="G63" s="7">
        <f>IFERROR(_xlfn.XLOOKUP(F63,IT通路门店!$P$6:$P$999998,IT通路门店!$Q$6:$Q$999998),"0")</f>
        <v>0</v>
      </c>
      <c r="T63" s="21">
        <f>COUNTIFS(IT通路门店!$P$6:$P$999998,IT客户沙盘!F63)</f>
        <v>0</v>
      </c>
      <c r="U63" s="21">
        <f>COUNTIFS(IT通路门店!$P$6:$P$999998,IT客户沙盘!F63,IT通路门店!$M$6:$M$999998,"&gt;50")</f>
        <v>0</v>
      </c>
      <c r="V63" s="21">
        <f t="shared" si="0"/>
        <v>0</v>
      </c>
      <c r="W63" s="21">
        <f>SUMIFS(IT通路门店!W:W,IT通路门店!$P:$P,$F62)</f>
        <v>0</v>
      </c>
      <c r="X63" s="21">
        <f>SUMIFS(IT通路门店!X:X,IT通路门店!$P:$P,$F62)</f>
        <v>0</v>
      </c>
      <c r="Y63" s="21">
        <f>SUMIFS(IT通路门店!Y:Y,IT通路门店!$P:$P,$F62)</f>
        <v>0</v>
      </c>
      <c r="Z63" s="21">
        <f>SUMIFS(IT通路门店!Z:Z,IT通路门店!$P:$P,$F62)</f>
        <v>0</v>
      </c>
      <c r="AA63" s="21">
        <f>SUMIFS(IT通路门店!AA:AA,IT通路门店!$P:$P,$F62)</f>
        <v>0</v>
      </c>
      <c r="AC63" s="21">
        <f t="shared" si="1"/>
        <v>0</v>
      </c>
      <c r="AE63" s="21">
        <f>SUMIFS(IT通路门店!$R:$R,IT通路门店!$P:$P,$F63)</f>
        <v>0</v>
      </c>
      <c r="AF63" s="22">
        <f>SUMIFS(IT通路门店!S:S,IT通路门店!$P:$P,IT客户沙盘!$F63)</f>
        <v>0</v>
      </c>
      <c r="AG63" s="22">
        <f>SUMIFS(IT通路门店!T:T,IT通路门店!$P:$P,IT客户沙盘!$F63)</f>
        <v>0</v>
      </c>
      <c r="AH63" s="22">
        <f>SUMIFS(IT通路门店!U:U,IT通路门店!$P:$P,IT客户沙盘!$F63)</f>
        <v>0</v>
      </c>
      <c r="AI63" s="22">
        <f>SUMIFS(IT通路门店!V:V,IT通路门店!$P:$P,IT客户沙盘!$F63)</f>
        <v>0</v>
      </c>
    </row>
    <row r="64" spans="1:35">
      <c r="A64" s="21">
        <f>IFERROR(_xlfn.XLOOKUP($F64,IT通路门店!$P$6:$P$999998,IT通路门店!$A$6:$A$999998),"")</f>
        <v>0</v>
      </c>
      <c r="B64" s="21">
        <f>IFERROR(_xlfn.XLOOKUP($F64,IT通路门店!$P$6:$P$999998,IT通路门店!$A$6:$A$999998),"")</f>
        <v>0</v>
      </c>
      <c r="C64" s="21">
        <f>IFERROR(_xlfn.XLOOKUP($F64,IT通路门店!$P$6:$P$999998,IT通路门店!$C$6:$C$999998),"")</f>
        <v>0</v>
      </c>
      <c r="G64" s="7">
        <f>IFERROR(_xlfn.XLOOKUP(F64,IT通路门店!$P$6:$P$999998,IT通路门店!$Q$6:$Q$999998),"0")</f>
        <v>0</v>
      </c>
      <c r="T64" s="21">
        <f>COUNTIFS(IT通路门店!$P$6:$P$999998,IT客户沙盘!F64)</f>
        <v>0</v>
      </c>
      <c r="U64" s="21">
        <f>COUNTIFS(IT通路门店!$P$6:$P$999998,IT客户沙盘!F64,IT通路门店!$M$6:$M$999998,"&gt;50")</f>
        <v>0</v>
      </c>
      <c r="V64" s="21">
        <f t="shared" si="0"/>
        <v>0</v>
      </c>
      <c r="W64" s="21">
        <f>SUMIFS(IT通路门店!W:W,IT通路门店!$P:$P,$F63)</f>
        <v>0</v>
      </c>
      <c r="X64" s="21">
        <f>SUMIFS(IT通路门店!X:X,IT通路门店!$P:$P,$F63)</f>
        <v>0</v>
      </c>
      <c r="Y64" s="21">
        <f>SUMIFS(IT通路门店!Y:Y,IT通路门店!$P:$P,$F63)</f>
        <v>0</v>
      </c>
      <c r="Z64" s="21">
        <f>SUMIFS(IT通路门店!Z:Z,IT通路门店!$P:$P,$F63)</f>
        <v>0</v>
      </c>
      <c r="AA64" s="21">
        <f>SUMIFS(IT通路门店!AA:AA,IT通路门店!$P:$P,$F63)</f>
        <v>0</v>
      </c>
      <c r="AC64" s="21">
        <f t="shared" si="1"/>
        <v>0</v>
      </c>
      <c r="AE64" s="21">
        <f>SUMIFS(IT通路门店!$R:$R,IT通路门店!$P:$P,$F64)</f>
        <v>0</v>
      </c>
      <c r="AF64" s="22">
        <f>SUMIFS(IT通路门店!S:S,IT通路门店!$P:$P,IT客户沙盘!$F64)</f>
        <v>0</v>
      </c>
      <c r="AG64" s="22">
        <f>SUMIFS(IT通路门店!T:T,IT通路门店!$P:$P,IT客户沙盘!$F64)</f>
        <v>0</v>
      </c>
      <c r="AH64" s="22">
        <f>SUMIFS(IT通路门店!U:U,IT通路门店!$P:$P,IT客户沙盘!$F64)</f>
        <v>0</v>
      </c>
      <c r="AI64" s="22">
        <f>SUMIFS(IT通路门店!V:V,IT通路门店!$P:$P,IT客户沙盘!$F64)</f>
        <v>0</v>
      </c>
    </row>
    <row r="65" spans="1:35">
      <c r="A65" s="21">
        <f>IFERROR(_xlfn.XLOOKUP($F65,IT通路门店!$P$6:$P$999998,IT通路门店!$A$6:$A$999998),"")</f>
        <v>0</v>
      </c>
      <c r="B65" s="21">
        <f>IFERROR(_xlfn.XLOOKUP($F65,IT通路门店!$P$6:$P$999998,IT通路门店!$A$6:$A$999998),"")</f>
        <v>0</v>
      </c>
      <c r="C65" s="21">
        <f>IFERROR(_xlfn.XLOOKUP($F65,IT通路门店!$P$6:$P$999998,IT通路门店!$C$6:$C$999998),"")</f>
        <v>0</v>
      </c>
      <c r="G65" s="7">
        <f>IFERROR(_xlfn.XLOOKUP(F65,IT通路门店!$P$6:$P$999998,IT通路门店!$Q$6:$Q$999998),"0")</f>
        <v>0</v>
      </c>
      <c r="T65" s="21">
        <f>COUNTIFS(IT通路门店!$P$6:$P$999998,IT客户沙盘!F65)</f>
        <v>0</v>
      </c>
      <c r="U65" s="21">
        <f>COUNTIFS(IT通路门店!$P$6:$P$999998,IT客户沙盘!F65,IT通路门店!$M$6:$M$999998,"&gt;50")</f>
        <v>0</v>
      </c>
      <c r="V65" s="21">
        <f t="shared" si="0"/>
        <v>0</v>
      </c>
      <c r="W65" s="21">
        <f>SUMIFS(IT通路门店!W:W,IT通路门店!$P:$P,$F64)</f>
        <v>0</v>
      </c>
      <c r="X65" s="21">
        <f>SUMIFS(IT通路门店!X:X,IT通路门店!$P:$P,$F64)</f>
        <v>0</v>
      </c>
      <c r="Y65" s="21">
        <f>SUMIFS(IT通路门店!Y:Y,IT通路门店!$P:$P,$F64)</f>
        <v>0</v>
      </c>
      <c r="Z65" s="21">
        <f>SUMIFS(IT通路门店!Z:Z,IT通路门店!$P:$P,$F64)</f>
        <v>0</v>
      </c>
      <c r="AA65" s="21">
        <f>SUMIFS(IT通路门店!AA:AA,IT通路门店!$P:$P,$F64)</f>
        <v>0</v>
      </c>
      <c r="AC65" s="21">
        <f t="shared" si="1"/>
        <v>0</v>
      </c>
      <c r="AE65" s="21">
        <f>SUMIFS(IT通路门店!$R:$R,IT通路门店!$P:$P,$F65)</f>
        <v>0</v>
      </c>
      <c r="AF65" s="22">
        <f>SUMIFS(IT通路门店!S:S,IT通路门店!$P:$P,IT客户沙盘!$F65)</f>
        <v>0</v>
      </c>
      <c r="AG65" s="22">
        <f>SUMIFS(IT通路门店!T:T,IT通路门店!$P:$P,IT客户沙盘!$F65)</f>
        <v>0</v>
      </c>
      <c r="AH65" s="22">
        <f>SUMIFS(IT通路门店!U:U,IT通路门店!$P:$P,IT客户沙盘!$F65)</f>
        <v>0</v>
      </c>
      <c r="AI65" s="22">
        <f>SUMIFS(IT通路门店!V:V,IT通路门店!$P:$P,IT客户沙盘!$F65)</f>
        <v>0</v>
      </c>
    </row>
    <row r="66" spans="1:35">
      <c r="A66" s="21">
        <f>IFERROR(_xlfn.XLOOKUP($F66,IT通路门店!$P$6:$P$999998,IT通路门店!$A$6:$A$999998),"")</f>
        <v>0</v>
      </c>
      <c r="B66" s="21">
        <f>IFERROR(_xlfn.XLOOKUP($F66,IT通路门店!$P$6:$P$999998,IT通路门店!$A$6:$A$999998),"")</f>
        <v>0</v>
      </c>
      <c r="C66" s="21">
        <f>IFERROR(_xlfn.XLOOKUP($F66,IT通路门店!$P$6:$P$999998,IT通路门店!$C$6:$C$999998),"")</f>
        <v>0</v>
      </c>
      <c r="G66" s="7">
        <f>IFERROR(_xlfn.XLOOKUP(F66,IT通路门店!$P$6:$P$999998,IT通路门店!$Q$6:$Q$999998),"0")</f>
        <v>0</v>
      </c>
      <c r="T66" s="21">
        <f>COUNTIFS(IT通路门店!$P$6:$P$999998,IT客户沙盘!F66)</f>
        <v>0</v>
      </c>
      <c r="U66" s="21">
        <f>COUNTIFS(IT通路门店!$P$6:$P$999998,IT客户沙盘!F66,IT通路门店!$M$6:$M$999998,"&gt;50")</f>
        <v>0</v>
      </c>
      <c r="V66" s="21">
        <f t="shared" si="0"/>
        <v>0</v>
      </c>
      <c r="W66" s="21">
        <f>SUMIFS(IT通路门店!W:W,IT通路门店!$P:$P,$F65)</f>
        <v>0</v>
      </c>
      <c r="X66" s="21">
        <f>SUMIFS(IT通路门店!X:X,IT通路门店!$P:$P,$F65)</f>
        <v>0</v>
      </c>
      <c r="Y66" s="21">
        <f>SUMIFS(IT通路门店!Y:Y,IT通路门店!$P:$P,$F65)</f>
        <v>0</v>
      </c>
      <c r="Z66" s="21">
        <f>SUMIFS(IT通路门店!Z:Z,IT通路门店!$P:$P,$F65)</f>
        <v>0</v>
      </c>
      <c r="AA66" s="21">
        <f>SUMIFS(IT通路门店!AA:AA,IT通路门店!$P:$P,$F65)</f>
        <v>0</v>
      </c>
      <c r="AC66" s="21">
        <f t="shared" si="1"/>
        <v>0</v>
      </c>
      <c r="AE66" s="21">
        <f>SUMIFS(IT通路门店!$R:$R,IT通路门店!$P:$P,$F66)</f>
        <v>0</v>
      </c>
      <c r="AF66" s="22">
        <f>SUMIFS(IT通路门店!S:S,IT通路门店!$P:$P,IT客户沙盘!$F66)</f>
        <v>0</v>
      </c>
      <c r="AG66" s="22">
        <f>SUMIFS(IT通路门店!T:T,IT通路门店!$P:$P,IT客户沙盘!$F66)</f>
        <v>0</v>
      </c>
      <c r="AH66" s="22">
        <f>SUMIFS(IT通路门店!U:U,IT通路门店!$P:$P,IT客户沙盘!$F66)</f>
        <v>0</v>
      </c>
      <c r="AI66" s="22">
        <f>SUMIFS(IT通路门店!V:V,IT通路门店!$P:$P,IT客户沙盘!$F66)</f>
        <v>0</v>
      </c>
    </row>
    <row r="67" spans="1:35">
      <c r="A67" s="21">
        <f>IFERROR(_xlfn.XLOOKUP($F67,IT通路门店!$P$6:$P$999998,IT通路门店!$A$6:$A$999998),"")</f>
        <v>0</v>
      </c>
      <c r="B67" s="21">
        <f>IFERROR(_xlfn.XLOOKUP($F67,IT通路门店!$P$6:$P$999998,IT通路门店!$A$6:$A$999998),"")</f>
        <v>0</v>
      </c>
      <c r="C67" s="21">
        <f>IFERROR(_xlfn.XLOOKUP($F67,IT通路门店!$P$6:$P$999998,IT通路门店!$C$6:$C$999998),"")</f>
        <v>0</v>
      </c>
      <c r="G67" s="7">
        <f>IFERROR(_xlfn.XLOOKUP(F67,IT通路门店!$P$6:$P$999998,IT通路门店!$Q$6:$Q$999998),"0")</f>
        <v>0</v>
      </c>
      <c r="T67" s="21">
        <f>COUNTIFS(IT通路门店!$P$6:$P$999998,IT客户沙盘!F67)</f>
        <v>0</v>
      </c>
      <c r="U67" s="21">
        <f>COUNTIFS(IT通路门店!$P$6:$P$999998,IT客户沙盘!F67,IT通路门店!$M$6:$M$999998,"&gt;50")</f>
        <v>0</v>
      </c>
      <c r="V67" s="21">
        <f t="shared" si="0"/>
        <v>0</v>
      </c>
      <c r="W67" s="21">
        <f>SUMIFS(IT通路门店!W:W,IT通路门店!$P:$P,$F66)</f>
        <v>0</v>
      </c>
      <c r="X67" s="21">
        <f>SUMIFS(IT通路门店!X:X,IT通路门店!$P:$P,$F66)</f>
        <v>0</v>
      </c>
      <c r="Y67" s="21">
        <f>SUMIFS(IT通路门店!Y:Y,IT通路门店!$P:$P,$F66)</f>
        <v>0</v>
      </c>
      <c r="Z67" s="21">
        <f>SUMIFS(IT通路门店!Z:Z,IT通路门店!$P:$P,$F66)</f>
        <v>0</v>
      </c>
      <c r="AA67" s="21">
        <f>SUMIFS(IT通路门店!AA:AA,IT通路门店!$P:$P,$F66)</f>
        <v>0</v>
      </c>
      <c r="AC67" s="21">
        <f t="shared" si="1"/>
        <v>0</v>
      </c>
      <c r="AE67" s="21">
        <f>SUMIFS(IT通路门店!$R:$R,IT通路门店!$P:$P,$F67)</f>
        <v>0</v>
      </c>
      <c r="AF67" s="22">
        <f>SUMIFS(IT通路门店!S:S,IT通路门店!$P:$P,IT客户沙盘!$F67)</f>
        <v>0</v>
      </c>
      <c r="AG67" s="22">
        <f>SUMIFS(IT通路门店!T:T,IT通路门店!$P:$P,IT客户沙盘!$F67)</f>
        <v>0</v>
      </c>
      <c r="AH67" s="22">
        <f>SUMIFS(IT通路门店!U:U,IT通路门店!$P:$P,IT客户沙盘!$F67)</f>
        <v>0</v>
      </c>
      <c r="AI67" s="22">
        <f>SUMIFS(IT通路门店!V:V,IT通路门店!$P:$P,IT客户沙盘!$F67)</f>
        <v>0</v>
      </c>
    </row>
    <row r="68" spans="1:35">
      <c r="A68" s="21">
        <f>IFERROR(_xlfn.XLOOKUP($F68,IT通路门店!$P$6:$P$999998,IT通路门店!$A$6:$A$999998),"")</f>
        <v>0</v>
      </c>
      <c r="B68" s="21">
        <f>IFERROR(_xlfn.XLOOKUP($F68,IT通路门店!$P$6:$P$999998,IT通路门店!$A$6:$A$999998),"")</f>
        <v>0</v>
      </c>
      <c r="C68" s="21">
        <f>IFERROR(_xlfn.XLOOKUP($F68,IT通路门店!$P$6:$P$999998,IT通路门店!$C$6:$C$999998),"")</f>
        <v>0</v>
      </c>
      <c r="G68" s="7">
        <f>IFERROR(_xlfn.XLOOKUP(F68,IT通路门店!$P$6:$P$999998,IT通路门店!$Q$6:$Q$999998),"0")</f>
        <v>0</v>
      </c>
      <c r="T68" s="21">
        <f>COUNTIFS(IT通路门店!$P$6:$P$999998,IT客户沙盘!F68)</f>
        <v>0</v>
      </c>
      <c r="U68" s="21">
        <f>COUNTIFS(IT通路门店!$P$6:$P$999998,IT客户沙盘!F68,IT通路门店!$M$6:$M$999998,"&gt;50")</f>
        <v>0</v>
      </c>
      <c r="V68" s="21">
        <f>SUM(W68:AA68)</f>
        <v>0</v>
      </c>
      <c r="W68" s="21">
        <f>SUMIFS(IT通路门店!W:W,IT通路门店!$P:$P,$F67)</f>
        <v>0</v>
      </c>
      <c r="X68" s="21">
        <f>SUMIFS(IT通路门店!X:X,IT通路门店!$P:$P,$F67)</f>
        <v>0</v>
      </c>
      <c r="Y68" s="21">
        <f>SUMIFS(IT通路门店!Y:Y,IT通路门店!$P:$P,$F67)</f>
        <v>0</v>
      </c>
      <c r="Z68" s="21">
        <f>SUMIFS(IT通路门店!Z:Z,IT通路门店!$P:$P,$F67)</f>
        <v>0</v>
      </c>
      <c r="AA68" s="21">
        <f>SUMIFS(IT通路门店!AA:AA,IT通路门店!$P:$P,$F67)</f>
        <v>0</v>
      </c>
      <c r="AC68" s="21">
        <f>SUM(AE68:AI68)</f>
        <v>0</v>
      </c>
      <c r="AE68" s="21">
        <f>SUMIFS(IT通路门店!$R:$R,IT通路门店!$P:$P,$F68)</f>
        <v>0</v>
      </c>
      <c r="AF68" s="22">
        <f>SUMIFS(IT通路门店!S:S,IT通路门店!$P:$P,IT客户沙盘!$F68)</f>
        <v>0</v>
      </c>
      <c r="AG68" s="22">
        <f>SUMIFS(IT通路门店!T:T,IT通路门店!$P:$P,IT客户沙盘!$F68)</f>
        <v>0</v>
      </c>
      <c r="AH68" s="22">
        <f>SUMIFS(IT通路门店!U:U,IT通路门店!$P:$P,IT客户沙盘!$F68)</f>
        <v>0</v>
      </c>
      <c r="AI68" s="22">
        <f>SUMIFS(IT通路门店!V:V,IT通路门店!$P:$P,IT客户沙盘!$F68)</f>
        <v>0</v>
      </c>
    </row>
    <row r="69" spans="1:35">
      <c r="A69" s="21">
        <f>IFERROR(_xlfn.XLOOKUP($F69,IT通路门店!$P$6:$P$999998,IT通路门店!$A$6:$A$999998),"")</f>
        <v>0</v>
      </c>
      <c r="B69" s="21">
        <f>IFERROR(_xlfn.XLOOKUP($F69,IT通路门店!$P$6:$P$999998,IT通路门店!$A$6:$A$999998),"")</f>
        <v>0</v>
      </c>
      <c r="C69" s="21">
        <f>IFERROR(_xlfn.XLOOKUP($F69,IT通路门店!$P$6:$P$999998,IT通路门店!$C$6:$C$999998),"")</f>
        <v>0</v>
      </c>
      <c r="G69" s="7">
        <f>IFERROR(_xlfn.XLOOKUP(F69,IT通路门店!$P$6:$P$999998,IT通路门店!$Q$6:$Q$999998),"0")</f>
        <v>0</v>
      </c>
      <c r="T69" s="21">
        <f>COUNTIFS(IT通路门店!$P$6:$P$999998,IT客户沙盘!F69)</f>
        <v>0</v>
      </c>
      <c r="U69" s="21">
        <f>COUNTIFS(IT通路门店!$P$6:$P$999998,IT客户沙盘!F69,IT通路门店!$M$6:$M$999998,"&gt;50")</f>
        <v>0</v>
      </c>
      <c r="V69" s="21">
        <f>SUM(W69:AA69)</f>
        <v>0</v>
      </c>
      <c r="W69" s="21">
        <f>SUMIFS(IT通路门店!W:W,IT通路门店!$P:$P,$F68)</f>
        <v>0</v>
      </c>
      <c r="X69" s="21">
        <f>SUMIFS(IT通路门店!X:X,IT通路门店!$P:$P,$F68)</f>
        <v>0</v>
      </c>
      <c r="Y69" s="21">
        <f>SUMIFS(IT通路门店!Y:Y,IT通路门店!$P:$P,$F68)</f>
        <v>0</v>
      </c>
      <c r="Z69" s="21">
        <f>SUMIFS(IT通路门店!Z:Z,IT通路门店!$P:$P,$F68)</f>
        <v>0</v>
      </c>
      <c r="AA69" s="21">
        <f>SUMIFS(IT通路门店!AA:AA,IT通路门店!$P:$P,$F68)</f>
        <v>0</v>
      </c>
      <c r="AC69" s="21">
        <f>SUM(AE69:AI69)</f>
        <v>0</v>
      </c>
      <c r="AE69" s="21">
        <f>SUMIFS(IT通路门店!$R:$R,IT通路门店!$P:$P,$F69)</f>
        <v>0</v>
      </c>
      <c r="AF69" s="22">
        <f>SUMIFS(IT通路门店!S:S,IT通路门店!$P:$P,IT客户沙盘!$F69)</f>
        <v>0</v>
      </c>
      <c r="AG69" s="22">
        <f>SUMIFS(IT通路门店!T:T,IT通路门店!$P:$P,IT客户沙盘!$F69)</f>
        <v>0</v>
      </c>
      <c r="AH69" s="22">
        <f>SUMIFS(IT通路门店!U:U,IT通路门店!$P:$P,IT客户沙盘!$F69)</f>
        <v>0</v>
      </c>
      <c r="AI69" s="22">
        <f>SUMIFS(IT通路门店!V:V,IT通路门店!$P:$P,IT客户沙盘!$F69)</f>
        <v>0</v>
      </c>
    </row>
  </sheetData>
  <mergeCells count="6">
    <mergeCell ref="A1:C1"/>
    <mergeCell ref="D1:Q1"/>
    <mergeCell ref="R1:AA1"/>
    <mergeCell ref="AB1:AD1"/>
    <mergeCell ref="AE1:AI1"/>
    <mergeCell ref="AJ1:AK1"/>
  </mergeCells>
  <pageMargins left="0.7" right="0.7" top="0.75" bottom="0.75" header="0.3" footer="0.3"/>
  <pageSetup paperSize="9" orientation="portrait" horizontalDpi="300" verticalDpi="300"/>
  <headerFooter>
    <oddHeader>&amp;L&amp;F&amp;R文档密级</oddHeader>
    <oddFooter>&amp;L&amp;D&amp;C荣耀保密信息,未经授权禁止扩散&amp;R第&amp;P页，共&amp;N页</oddFoot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262"/>
  <sheetViews>
    <sheetView workbookViewId="0">
      <selection activeCell="A1" sqref="A$1:A$1048576"/>
    </sheetView>
  </sheetViews>
  <sheetFormatPr defaultColWidth="9.06481481481481" defaultRowHeight="13.8"/>
  <cols>
    <col min="1" max="1" width="24.462962962963" style="3" customWidth="1"/>
    <col min="2" max="8" width="24.462962962963" style="1" customWidth="1"/>
    <col min="9" max="9" width="24.462962962963" style="3" customWidth="1"/>
    <col min="10" max="16384" width="9.06481481481481" style="1" customWidth="1"/>
  </cols>
  <sheetData>
    <row r="1" ht="14.4" spans="1:9">
      <c r="A1" s="2" t="s">
        <v>754</v>
      </c>
      <c r="B1" s="2" t="s">
        <v>755</v>
      </c>
      <c r="C1" s="2" t="s">
        <v>756</v>
      </c>
      <c r="D1" s="2" t="s">
        <v>757</v>
      </c>
      <c r="E1" s="2" t="s">
        <v>758</v>
      </c>
      <c r="F1" s="2" t="s">
        <v>759</v>
      </c>
      <c r="G1" s="2" t="s">
        <v>682</v>
      </c>
      <c r="H1" s="2" t="s">
        <v>760</v>
      </c>
      <c r="I1" s="2" t="s">
        <v>761</v>
      </c>
    </row>
    <row r="2" spans="1:9">
      <c r="A2" s="3" t="s">
        <v>762</v>
      </c>
      <c r="B2" s="1" t="s">
        <v>763</v>
      </c>
      <c r="C2" s="1" t="s">
        <v>763</v>
      </c>
      <c r="D2" s="1" t="s">
        <v>764</v>
      </c>
      <c r="E2" s="1" t="s">
        <v>108</v>
      </c>
      <c r="F2" s="1" t="s">
        <v>765</v>
      </c>
      <c r="G2" s="1" t="s">
        <v>766</v>
      </c>
      <c r="H2" s="1" t="s">
        <v>763</v>
      </c>
      <c r="I2" s="3" t="s">
        <v>767</v>
      </c>
    </row>
    <row r="3" spans="1:9">
      <c r="A3" s="3" t="s">
        <v>768</v>
      </c>
      <c r="B3" s="1" t="s">
        <v>769</v>
      </c>
      <c r="C3" s="1" t="s">
        <v>769</v>
      </c>
      <c r="D3" s="1" t="s">
        <v>764</v>
      </c>
      <c r="E3" s="1" t="s">
        <v>108</v>
      </c>
      <c r="F3" s="1" t="s">
        <v>765</v>
      </c>
      <c r="G3" s="1" t="s">
        <v>766</v>
      </c>
      <c r="H3" s="1" t="s">
        <v>769</v>
      </c>
      <c r="I3" s="3" t="s">
        <v>767</v>
      </c>
    </row>
    <row r="4" spans="1:9">
      <c r="A4" s="3" t="s">
        <v>770</v>
      </c>
      <c r="B4" s="1" t="s">
        <v>771</v>
      </c>
      <c r="C4" s="1" t="s">
        <v>771</v>
      </c>
      <c r="D4" s="1" t="s">
        <v>764</v>
      </c>
      <c r="E4" s="1" t="s">
        <v>108</v>
      </c>
      <c r="F4" s="1" t="s">
        <v>765</v>
      </c>
      <c r="G4" s="1" t="s">
        <v>766</v>
      </c>
      <c r="H4" s="1" t="s">
        <v>771</v>
      </c>
      <c r="I4" s="3" t="s">
        <v>767</v>
      </c>
    </row>
    <row r="5" spans="1:9">
      <c r="A5" s="3" t="s">
        <v>772</v>
      </c>
      <c r="B5" s="1" t="s">
        <v>773</v>
      </c>
      <c r="C5" s="1" t="s">
        <v>773</v>
      </c>
      <c r="D5" s="1" t="s">
        <v>764</v>
      </c>
      <c r="E5" s="1" t="s">
        <v>108</v>
      </c>
      <c r="F5" s="1" t="s">
        <v>765</v>
      </c>
      <c r="G5" s="1" t="s">
        <v>766</v>
      </c>
      <c r="H5" s="1" t="s">
        <v>773</v>
      </c>
      <c r="I5" s="3" t="s">
        <v>767</v>
      </c>
    </row>
    <row r="6" spans="1:9">
      <c r="A6" s="3" t="s">
        <v>774</v>
      </c>
      <c r="B6" s="1" t="s">
        <v>775</v>
      </c>
      <c r="C6" s="1" t="s">
        <v>775</v>
      </c>
      <c r="D6" s="1" t="s">
        <v>764</v>
      </c>
      <c r="E6" s="1" t="s">
        <v>108</v>
      </c>
      <c r="F6" s="1" t="s">
        <v>765</v>
      </c>
      <c r="G6" s="1" t="s">
        <v>766</v>
      </c>
      <c r="H6" s="1" t="s">
        <v>775</v>
      </c>
      <c r="I6" s="3" t="s">
        <v>767</v>
      </c>
    </row>
    <row r="7" spans="1:9">
      <c r="A7" s="3" t="s">
        <v>776</v>
      </c>
      <c r="B7" s="1" t="s">
        <v>777</v>
      </c>
      <c r="C7" s="1" t="s">
        <v>777</v>
      </c>
      <c r="D7" s="1" t="s">
        <v>764</v>
      </c>
      <c r="E7" s="1" t="s">
        <v>108</v>
      </c>
      <c r="F7" s="1" t="s">
        <v>765</v>
      </c>
      <c r="G7" s="1" t="s">
        <v>766</v>
      </c>
      <c r="H7" s="1" t="s">
        <v>777</v>
      </c>
      <c r="I7" s="3" t="s">
        <v>767</v>
      </c>
    </row>
    <row r="8" spans="1:9">
      <c r="A8" s="3" t="s">
        <v>778</v>
      </c>
      <c r="B8" s="1" t="s">
        <v>779</v>
      </c>
      <c r="C8" s="1" t="s">
        <v>779</v>
      </c>
      <c r="D8" s="1" t="s">
        <v>764</v>
      </c>
      <c r="E8" s="1" t="s">
        <v>108</v>
      </c>
      <c r="F8" s="1" t="s">
        <v>765</v>
      </c>
      <c r="G8" s="1" t="s">
        <v>766</v>
      </c>
      <c r="H8" s="1" t="s">
        <v>779</v>
      </c>
      <c r="I8" s="3" t="s">
        <v>767</v>
      </c>
    </row>
    <row r="9" spans="1:9">
      <c r="A9" s="3" t="s">
        <v>780</v>
      </c>
      <c r="B9" s="1" t="s">
        <v>781</v>
      </c>
      <c r="C9" s="1" t="s">
        <v>781</v>
      </c>
      <c r="D9" s="1" t="s">
        <v>764</v>
      </c>
      <c r="E9" s="1" t="s">
        <v>108</v>
      </c>
      <c r="F9" s="1" t="s">
        <v>765</v>
      </c>
      <c r="G9" s="1" t="s">
        <v>766</v>
      </c>
      <c r="H9" s="1" t="s">
        <v>781</v>
      </c>
      <c r="I9" s="3" t="s">
        <v>767</v>
      </c>
    </row>
    <row r="10" spans="1:9">
      <c r="A10" s="3" t="s">
        <v>782</v>
      </c>
      <c r="B10" s="1" t="s">
        <v>783</v>
      </c>
      <c r="C10" s="1" t="s">
        <v>783</v>
      </c>
      <c r="D10" s="1" t="s">
        <v>764</v>
      </c>
      <c r="E10" s="1" t="s">
        <v>108</v>
      </c>
      <c r="F10" s="1" t="s">
        <v>765</v>
      </c>
      <c r="G10" s="1" t="s">
        <v>784</v>
      </c>
      <c r="H10" s="1" t="s">
        <v>783</v>
      </c>
      <c r="I10" s="3" t="s">
        <v>767</v>
      </c>
    </row>
    <row r="11" spans="1:9">
      <c r="A11" s="3" t="s">
        <v>785</v>
      </c>
      <c r="B11" s="1" t="s">
        <v>786</v>
      </c>
      <c r="C11" s="1" t="s">
        <v>786</v>
      </c>
      <c r="D11" s="1" t="s">
        <v>764</v>
      </c>
      <c r="E11" s="1" t="s">
        <v>108</v>
      </c>
      <c r="F11" s="1" t="s">
        <v>765</v>
      </c>
      <c r="G11" s="1" t="s">
        <v>784</v>
      </c>
      <c r="H11" s="1" t="s">
        <v>786</v>
      </c>
      <c r="I11" s="3" t="s">
        <v>767</v>
      </c>
    </row>
    <row r="12" spans="1:9">
      <c r="A12" s="3" t="s">
        <v>787</v>
      </c>
      <c r="B12" s="1" t="s">
        <v>788</v>
      </c>
      <c r="C12" s="1" t="s">
        <v>788</v>
      </c>
      <c r="D12" s="1" t="s">
        <v>764</v>
      </c>
      <c r="E12" s="1" t="s">
        <v>108</v>
      </c>
      <c r="F12" s="1" t="s">
        <v>765</v>
      </c>
      <c r="G12" s="1" t="s">
        <v>784</v>
      </c>
      <c r="H12" s="1" t="s">
        <v>788</v>
      </c>
      <c r="I12" s="3" t="s">
        <v>767</v>
      </c>
    </row>
    <row r="13" spans="1:9">
      <c r="A13" s="3" t="s">
        <v>789</v>
      </c>
      <c r="B13" s="1" t="s">
        <v>790</v>
      </c>
      <c r="C13" s="1" t="s">
        <v>790</v>
      </c>
      <c r="D13" s="1" t="s">
        <v>764</v>
      </c>
      <c r="E13" s="1" t="s">
        <v>108</v>
      </c>
      <c r="F13" s="1" t="s">
        <v>765</v>
      </c>
      <c r="G13" s="1" t="s">
        <v>784</v>
      </c>
      <c r="H13" s="1" t="s">
        <v>790</v>
      </c>
      <c r="I13" s="3" t="s">
        <v>767</v>
      </c>
    </row>
    <row r="14" spans="1:9">
      <c r="A14" s="3" t="s">
        <v>791</v>
      </c>
      <c r="B14" s="1" t="s">
        <v>792</v>
      </c>
      <c r="C14" s="1" t="s">
        <v>792</v>
      </c>
      <c r="D14" s="1" t="s">
        <v>764</v>
      </c>
      <c r="E14" s="1" t="s">
        <v>108</v>
      </c>
      <c r="F14" s="1" t="s">
        <v>765</v>
      </c>
      <c r="G14" s="1" t="s">
        <v>784</v>
      </c>
      <c r="H14" s="1" t="s">
        <v>792</v>
      </c>
      <c r="I14" s="3" t="s">
        <v>767</v>
      </c>
    </row>
    <row r="15" spans="1:9">
      <c r="A15" s="3" t="s">
        <v>793</v>
      </c>
      <c r="B15" s="1" t="s">
        <v>794</v>
      </c>
      <c r="C15" s="1" t="s">
        <v>794</v>
      </c>
      <c r="D15" s="1" t="s">
        <v>764</v>
      </c>
      <c r="E15" s="1" t="s">
        <v>108</v>
      </c>
      <c r="F15" s="1" t="s">
        <v>765</v>
      </c>
      <c r="G15" s="1" t="s">
        <v>784</v>
      </c>
      <c r="H15" s="1" t="s">
        <v>794</v>
      </c>
      <c r="I15" s="3" t="s">
        <v>767</v>
      </c>
    </row>
    <row r="16" spans="1:9">
      <c r="A16" s="3" t="s">
        <v>795</v>
      </c>
      <c r="B16" s="1" t="s">
        <v>796</v>
      </c>
      <c r="C16" s="1" t="s">
        <v>796</v>
      </c>
      <c r="D16" s="1" t="s">
        <v>764</v>
      </c>
      <c r="E16" s="1" t="s">
        <v>108</v>
      </c>
      <c r="F16" s="1" t="s">
        <v>765</v>
      </c>
      <c r="G16" s="1" t="s">
        <v>784</v>
      </c>
      <c r="H16" s="1" t="s">
        <v>796</v>
      </c>
      <c r="I16" s="3" t="s">
        <v>767</v>
      </c>
    </row>
    <row r="17" spans="1:9">
      <c r="A17" s="3" t="s">
        <v>797</v>
      </c>
      <c r="B17" s="1" t="s">
        <v>798</v>
      </c>
      <c r="C17" s="1" t="s">
        <v>798</v>
      </c>
      <c r="D17" s="1" t="s">
        <v>764</v>
      </c>
      <c r="E17" s="1" t="s">
        <v>108</v>
      </c>
      <c r="F17" s="1" t="s">
        <v>799</v>
      </c>
      <c r="G17" s="1" t="s">
        <v>799</v>
      </c>
      <c r="H17" s="1" t="s">
        <v>798</v>
      </c>
      <c r="I17" s="3" t="s">
        <v>800</v>
      </c>
    </row>
    <row r="18" spans="1:9">
      <c r="A18" s="3" t="s">
        <v>801</v>
      </c>
      <c r="B18" s="1" t="s">
        <v>802</v>
      </c>
      <c r="C18" s="1" t="s">
        <v>802</v>
      </c>
      <c r="D18" s="1" t="s">
        <v>764</v>
      </c>
      <c r="E18" s="1" t="s">
        <v>108</v>
      </c>
      <c r="F18" s="1" t="s">
        <v>765</v>
      </c>
      <c r="G18" s="1" t="s">
        <v>784</v>
      </c>
      <c r="H18" s="1" t="s">
        <v>802</v>
      </c>
      <c r="I18" s="3" t="s">
        <v>767</v>
      </c>
    </row>
    <row r="19" spans="1:9">
      <c r="A19" s="3" t="s">
        <v>803</v>
      </c>
      <c r="B19" s="1" t="s">
        <v>804</v>
      </c>
      <c r="C19" s="1" t="s">
        <v>804</v>
      </c>
      <c r="D19" s="1" t="s">
        <v>764</v>
      </c>
      <c r="E19" s="1" t="s">
        <v>108</v>
      </c>
      <c r="F19" s="1" t="s">
        <v>799</v>
      </c>
      <c r="G19" s="1" t="s">
        <v>799</v>
      </c>
      <c r="H19" s="1" t="s">
        <v>804</v>
      </c>
      <c r="I19" s="3" t="s">
        <v>800</v>
      </c>
    </row>
    <row r="20" spans="1:9">
      <c r="A20" s="3" t="s">
        <v>805</v>
      </c>
      <c r="B20" s="1" t="s">
        <v>806</v>
      </c>
      <c r="C20" s="1" t="s">
        <v>806</v>
      </c>
      <c r="D20" s="1" t="s">
        <v>764</v>
      </c>
      <c r="E20" s="1" t="s">
        <v>108</v>
      </c>
      <c r="F20" s="1" t="s">
        <v>765</v>
      </c>
      <c r="G20" s="1" t="s">
        <v>784</v>
      </c>
      <c r="H20" s="1" t="s">
        <v>806</v>
      </c>
      <c r="I20" s="3" t="s">
        <v>767</v>
      </c>
    </row>
    <row r="21" spans="1:9">
      <c r="A21" s="3" t="s">
        <v>807</v>
      </c>
      <c r="B21" s="1" t="s">
        <v>808</v>
      </c>
      <c r="C21" s="1" t="s">
        <v>808</v>
      </c>
      <c r="D21" s="1" t="s">
        <v>764</v>
      </c>
      <c r="E21" s="1" t="s">
        <v>108</v>
      </c>
      <c r="F21" s="1" t="s">
        <v>765</v>
      </c>
      <c r="G21" s="1" t="s">
        <v>809</v>
      </c>
      <c r="H21" s="1" t="s">
        <v>808</v>
      </c>
      <c r="I21" s="3" t="s">
        <v>767</v>
      </c>
    </row>
    <row r="22" spans="1:9">
      <c r="A22" s="3" t="s">
        <v>810</v>
      </c>
      <c r="B22" s="1" t="s">
        <v>811</v>
      </c>
      <c r="C22" s="1" t="s">
        <v>811</v>
      </c>
      <c r="D22" s="1" t="s">
        <v>764</v>
      </c>
      <c r="E22" s="1" t="s">
        <v>108</v>
      </c>
      <c r="F22" s="1" t="s">
        <v>765</v>
      </c>
      <c r="G22" s="1" t="s">
        <v>809</v>
      </c>
      <c r="H22" s="1" t="s">
        <v>811</v>
      </c>
      <c r="I22" s="3" t="s">
        <v>767</v>
      </c>
    </row>
    <row r="23" spans="1:9">
      <c r="A23" s="3" t="s">
        <v>812</v>
      </c>
      <c r="B23" s="1" t="s">
        <v>813</v>
      </c>
      <c r="C23" s="1" t="s">
        <v>813</v>
      </c>
      <c r="D23" s="1" t="s">
        <v>764</v>
      </c>
      <c r="E23" s="1" t="s">
        <v>108</v>
      </c>
      <c r="F23" s="1" t="s">
        <v>765</v>
      </c>
      <c r="G23" s="1" t="s">
        <v>809</v>
      </c>
      <c r="H23" s="1" t="s">
        <v>813</v>
      </c>
      <c r="I23" s="3" t="s">
        <v>767</v>
      </c>
    </row>
    <row r="24" spans="1:9">
      <c r="A24" s="3" t="s">
        <v>814</v>
      </c>
      <c r="B24" s="1" t="s">
        <v>815</v>
      </c>
      <c r="C24" s="1" t="s">
        <v>815</v>
      </c>
      <c r="D24" s="1" t="s">
        <v>764</v>
      </c>
      <c r="E24" s="1" t="s">
        <v>108</v>
      </c>
      <c r="F24" s="1" t="s">
        <v>765</v>
      </c>
      <c r="G24" s="1" t="s">
        <v>809</v>
      </c>
      <c r="H24" s="1" t="s">
        <v>815</v>
      </c>
      <c r="I24" s="3" t="s">
        <v>767</v>
      </c>
    </row>
    <row r="25" spans="1:9">
      <c r="A25" s="3" t="s">
        <v>816</v>
      </c>
      <c r="B25" s="1" t="s">
        <v>817</v>
      </c>
      <c r="C25" s="1" t="s">
        <v>817</v>
      </c>
      <c r="D25" s="1" t="s">
        <v>764</v>
      </c>
      <c r="E25" s="1" t="s">
        <v>108</v>
      </c>
      <c r="F25" s="1" t="s">
        <v>765</v>
      </c>
      <c r="G25" s="1" t="s">
        <v>809</v>
      </c>
      <c r="H25" s="1" t="s">
        <v>817</v>
      </c>
      <c r="I25" s="3" t="s">
        <v>767</v>
      </c>
    </row>
    <row r="26" spans="1:9">
      <c r="A26" s="3" t="s">
        <v>818</v>
      </c>
      <c r="B26" s="1" t="s">
        <v>819</v>
      </c>
      <c r="C26" s="1" t="s">
        <v>819</v>
      </c>
      <c r="D26" s="1" t="s">
        <v>764</v>
      </c>
      <c r="E26" s="1" t="s">
        <v>108</v>
      </c>
      <c r="F26" s="1" t="s">
        <v>765</v>
      </c>
      <c r="G26" s="1" t="s">
        <v>809</v>
      </c>
      <c r="H26" s="1" t="s">
        <v>819</v>
      </c>
      <c r="I26" s="3" t="s">
        <v>767</v>
      </c>
    </row>
    <row r="27" spans="1:9">
      <c r="A27" s="3" t="s">
        <v>820</v>
      </c>
      <c r="B27" s="1" t="s">
        <v>821</v>
      </c>
      <c r="C27" s="1" t="s">
        <v>821</v>
      </c>
      <c r="D27" s="1" t="s">
        <v>764</v>
      </c>
      <c r="E27" s="1" t="s">
        <v>108</v>
      </c>
      <c r="F27" s="1" t="s">
        <v>799</v>
      </c>
      <c r="G27" s="1" t="s">
        <v>799</v>
      </c>
      <c r="H27" s="1" t="s">
        <v>821</v>
      </c>
      <c r="I27" s="3" t="s">
        <v>800</v>
      </c>
    </row>
    <row r="28" spans="1:9">
      <c r="A28" s="3" t="s">
        <v>822</v>
      </c>
      <c r="B28" s="1" t="s">
        <v>823</v>
      </c>
      <c r="C28" s="1" t="s">
        <v>823</v>
      </c>
      <c r="D28" s="1" t="s">
        <v>764</v>
      </c>
      <c r="E28" s="1" t="s">
        <v>108</v>
      </c>
      <c r="F28" s="1" t="s">
        <v>765</v>
      </c>
      <c r="G28" s="1" t="s">
        <v>809</v>
      </c>
      <c r="H28" s="1" t="s">
        <v>823</v>
      </c>
      <c r="I28" s="3" t="s">
        <v>767</v>
      </c>
    </row>
    <row r="29" spans="1:9">
      <c r="A29" s="3" t="s">
        <v>824</v>
      </c>
      <c r="B29" s="1" t="s">
        <v>825</v>
      </c>
      <c r="C29" s="1" t="s">
        <v>825</v>
      </c>
      <c r="D29" s="1" t="s">
        <v>764</v>
      </c>
      <c r="E29" s="1" t="s">
        <v>108</v>
      </c>
      <c r="F29" s="1" t="s">
        <v>765</v>
      </c>
      <c r="G29" s="1" t="s">
        <v>809</v>
      </c>
      <c r="H29" s="1" t="s">
        <v>825</v>
      </c>
      <c r="I29" s="3" t="s">
        <v>767</v>
      </c>
    </row>
    <row r="30" spans="1:9">
      <c r="A30" s="3" t="s">
        <v>826</v>
      </c>
      <c r="B30" s="1" t="s">
        <v>827</v>
      </c>
      <c r="C30" s="1" t="s">
        <v>827</v>
      </c>
      <c r="D30" s="1" t="s">
        <v>764</v>
      </c>
      <c r="E30" s="1" t="s">
        <v>108</v>
      </c>
      <c r="F30" s="1" t="s">
        <v>765</v>
      </c>
      <c r="G30" s="1" t="s">
        <v>809</v>
      </c>
      <c r="H30" s="1" t="s">
        <v>827</v>
      </c>
      <c r="I30" s="3" t="s">
        <v>767</v>
      </c>
    </row>
    <row r="31" spans="1:9">
      <c r="A31" s="3" t="s">
        <v>828</v>
      </c>
      <c r="B31" s="1" t="s">
        <v>829</v>
      </c>
      <c r="C31" s="1" t="s">
        <v>829</v>
      </c>
      <c r="D31" s="1" t="s">
        <v>764</v>
      </c>
      <c r="E31" s="1" t="s">
        <v>108</v>
      </c>
      <c r="F31" s="1" t="s">
        <v>765</v>
      </c>
      <c r="G31" s="1" t="s">
        <v>809</v>
      </c>
      <c r="H31" s="1" t="s">
        <v>829</v>
      </c>
      <c r="I31" s="3" t="s">
        <v>767</v>
      </c>
    </row>
    <row r="32" spans="1:9">
      <c r="A32" s="3" t="s">
        <v>830</v>
      </c>
      <c r="B32" s="1" t="s">
        <v>831</v>
      </c>
      <c r="C32" s="1" t="s">
        <v>831</v>
      </c>
      <c r="D32" s="1" t="s">
        <v>764</v>
      </c>
      <c r="E32" s="1" t="s">
        <v>108</v>
      </c>
      <c r="F32" s="1" t="s">
        <v>765</v>
      </c>
      <c r="G32" s="1" t="s">
        <v>809</v>
      </c>
      <c r="H32" s="1" t="s">
        <v>831</v>
      </c>
      <c r="I32" s="3" t="s">
        <v>767</v>
      </c>
    </row>
    <row r="33" spans="1:9">
      <c r="A33" s="3" t="s">
        <v>832</v>
      </c>
      <c r="B33" s="1" t="s">
        <v>833</v>
      </c>
      <c r="C33" s="1" t="s">
        <v>833</v>
      </c>
      <c r="D33" s="1" t="s">
        <v>764</v>
      </c>
      <c r="E33" s="1" t="s">
        <v>108</v>
      </c>
      <c r="F33" s="1" t="s">
        <v>799</v>
      </c>
      <c r="G33" s="1" t="s">
        <v>799</v>
      </c>
      <c r="H33" s="1" t="s">
        <v>833</v>
      </c>
      <c r="I33" s="3" t="s">
        <v>800</v>
      </c>
    </row>
    <row r="34" spans="1:9">
      <c r="A34" s="3" t="s">
        <v>834</v>
      </c>
      <c r="B34" s="1" t="s">
        <v>835</v>
      </c>
      <c r="C34" s="1" t="s">
        <v>835</v>
      </c>
      <c r="D34" s="1" t="s">
        <v>764</v>
      </c>
      <c r="E34" s="1" t="s">
        <v>108</v>
      </c>
      <c r="F34" s="1" t="s">
        <v>799</v>
      </c>
      <c r="G34" s="1" t="s">
        <v>799</v>
      </c>
      <c r="H34" s="1" t="s">
        <v>835</v>
      </c>
      <c r="I34" s="3" t="s">
        <v>800</v>
      </c>
    </row>
    <row r="35" spans="1:9">
      <c r="A35" s="3" t="s">
        <v>836</v>
      </c>
      <c r="B35" s="1" t="s">
        <v>837</v>
      </c>
      <c r="C35" s="1" t="s">
        <v>837</v>
      </c>
      <c r="D35" s="1" t="s">
        <v>764</v>
      </c>
      <c r="E35" s="1" t="s">
        <v>108</v>
      </c>
      <c r="F35" s="1" t="s">
        <v>799</v>
      </c>
      <c r="G35" s="1" t="s">
        <v>799</v>
      </c>
      <c r="H35" s="1" t="s">
        <v>837</v>
      </c>
      <c r="I35" s="3" t="s">
        <v>800</v>
      </c>
    </row>
    <row r="36" spans="1:9">
      <c r="A36" s="3" t="s">
        <v>838</v>
      </c>
      <c r="B36" s="1" t="s">
        <v>839</v>
      </c>
      <c r="C36" s="1" t="s">
        <v>839</v>
      </c>
      <c r="D36" s="1" t="s">
        <v>764</v>
      </c>
      <c r="E36" s="1" t="s">
        <v>108</v>
      </c>
      <c r="F36" s="1" t="s">
        <v>765</v>
      </c>
      <c r="G36" s="1" t="s">
        <v>840</v>
      </c>
      <c r="H36" s="1" t="s">
        <v>839</v>
      </c>
      <c r="I36" s="3" t="s">
        <v>767</v>
      </c>
    </row>
    <row r="37" spans="1:9">
      <c r="A37" s="3" t="s">
        <v>841</v>
      </c>
      <c r="B37" s="1" t="s">
        <v>842</v>
      </c>
      <c r="C37" s="1" t="s">
        <v>842</v>
      </c>
      <c r="D37" s="1" t="s">
        <v>764</v>
      </c>
      <c r="E37" s="1" t="s">
        <v>108</v>
      </c>
      <c r="F37" s="1" t="s">
        <v>765</v>
      </c>
      <c r="G37" s="1" t="s">
        <v>840</v>
      </c>
      <c r="H37" s="1" t="s">
        <v>842</v>
      </c>
      <c r="I37" s="3" t="s">
        <v>767</v>
      </c>
    </row>
    <row r="38" spans="1:9">
      <c r="A38" s="3" t="s">
        <v>843</v>
      </c>
      <c r="B38" s="1" t="s">
        <v>844</v>
      </c>
      <c r="C38" s="1" t="s">
        <v>844</v>
      </c>
      <c r="D38" s="1" t="s">
        <v>764</v>
      </c>
      <c r="E38" s="1" t="s">
        <v>108</v>
      </c>
      <c r="F38" s="1" t="s">
        <v>799</v>
      </c>
      <c r="G38" s="1" t="s">
        <v>799</v>
      </c>
      <c r="H38" s="1" t="s">
        <v>844</v>
      </c>
      <c r="I38" s="3" t="s">
        <v>800</v>
      </c>
    </row>
    <row r="39" spans="1:9">
      <c r="A39" s="3" t="s">
        <v>845</v>
      </c>
      <c r="B39" s="1" t="s">
        <v>846</v>
      </c>
      <c r="C39" s="1" t="s">
        <v>846</v>
      </c>
      <c r="D39" s="1" t="s">
        <v>764</v>
      </c>
      <c r="E39" s="1" t="s">
        <v>108</v>
      </c>
      <c r="F39" s="1" t="s">
        <v>799</v>
      </c>
      <c r="G39" s="1" t="s">
        <v>799</v>
      </c>
      <c r="H39" s="1" t="s">
        <v>846</v>
      </c>
      <c r="I39" s="3" t="s">
        <v>800</v>
      </c>
    </row>
    <row r="40" spans="1:9">
      <c r="A40" s="3" t="s">
        <v>847</v>
      </c>
      <c r="B40" s="1" t="s">
        <v>848</v>
      </c>
      <c r="C40" s="1" t="s">
        <v>848</v>
      </c>
      <c r="D40" s="1" t="s">
        <v>764</v>
      </c>
      <c r="E40" s="1" t="s">
        <v>108</v>
      </c>
      <c r="F40" s="1" t="s">
        <v>799</v>
      </c>
      <c r="G40" s="1" t="s">
        <v>799</v>
      </c>
      <c r="H40" s="1" t="s">
        <v>848</v>
      </c>
      <c r="I40" s="3" t="s">
        <v>800</v>
      </c>
    </row>
    <row r="41" spans="1:9">
      <c r="A41" s="3" t="s">
        <v>849</v>
      </c>
      <c r="B41" s="1" t="s">
        <v>850</v>
      </c>
      <c r="C41" s="1" t="s">
        <v>850</v>
      </c>
      <c r="D41" s="1" t="s">
        <v>764</v>
      </c>
      <c r="E41" s="1" t="s">
        <v>108</v>
      </c>
      <c r="F41" s="1" t="s">
        <v>799</v>
      </c>
      <c r="G41" s="1" t="s">
        <v>799</v>
      </c>
      <c r="H41" s="1" t="s">
        <v>850</v>
      </c>
      <c r="I41" s="3" t="s">
        <v>800</v>
      </c>
    </row>
    <row r="42" spans="1:9">
      <c r="A42" s="3" t="s">
        <v>851</v>
      </c>
      <c r="B42" s="1" t="s">
        <v>852</v>
      </c>
      <c r="C42" s="1" t="s">
        <v>852</v>
      </c>
      <c r="D42" s="1" t="s">
        <v>764</v>
      </c>
      <c r="E42" s="1" t="s">
        <v>108</v>
      </c>
      <c r="F42" s="1" t="s">
        <v>799</v>
      </c>
      <c r="G42" s="1" t="s">
        <v>799</v>
      </c>
      <c r="H42" s="1" t="s">
        <v>852</v>
      </c>
      <c r="I42" s="3" t="s">
        <v>800</v>
      </c>
    </row>
    <row r="43" spans="1:9">
      <c r="A43" s="3" t="s">
        <v>853</v>
      </c>
      <c r="B43" s="1" t="s">
        <v>854</v>
      </c>
      <c r="C43" s="1" t="s">
        <v>854</v>
      </c>
      <c r="D43" s="1" t="s">
        <v>764</v>
      </c>
      <c r="E43" s="1" t="s">
        <v>108</v>
      </c>
      <c r="F43" s="1" t="s">
        <v>765</v>
      </c>
      <c r="G43" s="1" t="s">
        <v>840</v>
      </c>
      <c r="H43" s="1" t="s">
        <v>854</v>
      </c>
      <c r="I43" s="3" t="s">
        <v>767</v>
      </c>
    </row>
    <row r="44" spans="1:9">
      <c r="A44" s="3" t="s">
        <v>855</v>
      </c>
      <c r="B44" s="1" t="s">
        <v>856</v>
      </c>
      <c r="C44" s="1" t="s">
        <v>856</v>
      </c>
      <c r="D44" s="1" t="s">
        <v>764</v>
      </c>
      <c r="E44" s="1" t="s">
        <v>108</v>
      </c>
      <c r="F44" s="1" t="s">
        <v>857</v>
      </c>
      <c r="G44" s="1" t="s">
        <v>857</v>
      </c>
      <c r="H44" s="1" t="s">
        <v>856</v>
      </c>
      <c r="I44" s="3" t="s">
        <v>800</v>
      </c>
    </row>
    <row r="45" spans="1:9">
      <c r="A45" s="3" t="s">
        <v>858</v>
      </c>
      <c r="B45" s="1" t="s">
        <v>859</v>
      </c>
      <c r="C45" s="1" t="s">
        <v>859</v>
      </c>
      <c r="D45" s="1" t="s">
        <v>764</v>
      </c>
      <c r="E45" s="1" t="s">
        <v>108</v>
      </c>
      <c r="F45" s="1" t="s">
        <v>765</v>
      </c>
      <c r="G45" s="1" t="s">
        <v>840</v>
      </c>
      <c r="H45" s="1" t="s">
        <v>859</v>
      </c>
      <c r="I45" s="3" t="s">
        <v>767</v>
      </c>
    </row>
    <row r="46" spans="1:9">
      <c r="A46" s="3" t="s">
        <v>860</v>
      </c>
      <c r="B46" s="1" t="s">
        <v>861</v>
      </c>
      <c r="C46" s="1" t="s">
        <v>861</v>
      </c>
      <c r="D46" s="1" t="s">
        <v>764</v>
      </c>
      <c r="E46" s="1" t="s">
        <v>108</v>
      </c>
      <c r="F46" s="1" t="s">
        <v>857</v>
      </c>
      <c r="G46" s="1" t="s">
        <v>857</v>
      </c>
      <c r="H46" s="1" t="s">
        <v>861</v>
      </c>
      <c r="I46" s="3" t="s">
        <v>800</v>
      </c>
    </row>
    <row r="47" spans="1:9">
      <c r="A47" s="3" t="s">
        <v>862</v>
      </c>
      <c r="B47" s="1" t="s">
        <v>863</v>
      </c>
      <c r="C47" s="1" t="s">
        <v>863</v>
      </c>
      <c r="D47" s="1" t="s">
        <v>764</v>
      </c>
      <c r="E47" s="1" t="s">
        <v>108</v>
      </c>
      <c r="F47" s="1" t="s">
        <v>765</v>
      </c>
      <c r="G47" s="1" t="s">
        <v>840</v>
      </c>
      <c r="H47" s="1" t="s">
        <v>863</v>
      </c>
      <c r="I47" s="3" t="s">
        <v>767</v>
      </c>
    </row>
    <row r="48" spans="1:9">
      <c r="A48" s="3" t="s">
        <v>864</v>
      </c>
      <c r="B48" s="1" t="s">
        <v>865</v>
      </c>
      <c r="C48" s="1" t="s">
        <v>865</v>
      </c>
      <c r="D48" s="1" t="s">
        <v>764</v>
      </c>
      <c r="E48" s="1" t="s">
        <v>108</v>
      </c>
      <c r="F48" s="1" t="s">
        <v>866</v>
      </c>
      <c r="G48" s="1" t="s">
        <v>867</v>
      </c>
      <c r="H48" s="1" t="s">
        <v>865</v>
      </c>
      <c r="I48" s="3" t="s">
        <v>800</v>
      </c>
    </row>
    <row r="49" spans="1:9">
      <c r="A49" s="3" t="s">
        <v>868</v>
      </c>
      <c r="B49" s="1" t="s">
        <v>869</v>
      </c>
      <c r="C49" s="1" t="s">
        <v>869</v>
      </c>
      <c r="D49" s="1" t="s">
        <v>764</v>
      </c>
      <c r="E49" s="1" t="s">
        <v>108</v>
      </c>
      <c r="F49" s="1" t="s">
        <v>866</v>
      </c>
      <c r="G49" s="1" t="s">
        <v>870</v>
      </c>
      <c r="H49" s="1" t="s">
        <v>869</v>
      </c>
      <c r="I49" s="3" t="s">
        <v>800</v>
      </c>
    </row>
    <row r="50" spans="1:9">
      <c r="A50" s="3" t="s">
        <v>871</v>
      </c>
      <c r="B50" s="1" t="s">
        <v>872</v>
      </c>
      <c r="C50" s="1" t="s">
        <v>872</v>
      </c>
      <c r="D50" s="1" t="s">
        <v>764</v>
      </c>
      <c r="E50" s="1" t="s">
        <v>108</v>
      </c>
      <c r="F50" s="1" t="s">
        <v>866</v>
      </c>
      <c r="G50" s="1" t="s">
        <v>873</v>
      </c>
      <c r="H50" s="1" t="s">
        <v>872</v>
      </c>
      <c r="I50" s="3" t="s">
        <v>800</v>
      </c>
    </row>
    <row r="51" spans="1:9">
      <c r="A51" s="3" t="s">
        <v>874</v>
      </c>
      <c r="B51" s="1" t="s">
        <v>875</v>
      </c>
      <c r="C51" s="1" t="s">
        <v>875</v>
      </c>
      <c r="D51" s="1" t="s">
        <v>764</v>
      </c>
      <c r="E51" s="1" t="s">
        <v>108</v>
      </c>
      <c r="F51" s="1" t="s">
        <v>866</v>
      </c>
      <c r="G51" s="1" t="s">
        <v>876</v>
      </c>
      <c r="H51" s="1" t="s">
        <v>875</v>
      </c>
      <c r="I51" s="3" t="s">
        <v>800</v>
      </c>
    </row>
    <row r="52" spans="1:9">
      <c r="A52" s="3" t="s">
        <v>877</v>
      </c>
      <c r="B52" s="1" t="s">
        <v>878</v>
      </c>
      <c r="C52" s="1" t="s">
        <v>878</v>
      </c>
      <c r="D52" s="1" t="s">
        <v>764</v>
      </c>
      <c r="E52" s="1" t="s">
        <v>108</v>
      </c>
      <c r="F52" s="1" t="s">
        <v>857</v>
      </c>
      <c r="G52" s="1" t="s">
        <v>857</v>
      </c>
      <c r="H52" s="1" t="s">
        <v>878</v>
      </c>
      <c r="I52" s="3" t="s">
        <v>800</v>
      </c>
    </row>
    <row r="53" spans="1:9">
      <c r="A53" s="3" t="s">
        <v>879</v>
      </c>
      <c r="B53" s="1" t="s">
        <v>880</v>
      </c>
      <c r="C53" s="1" t="s">
        <v>880</v>
      </c>
      <c r="D53" s="1" t="s">
        <v>764</v>
      </c>
      <c r="E53" s="1" t="s">
        <v>108</v>
      </c>
      <c r="F53" s="1" t="s">
        <v>857</v>
      </c>
      <c r="G53" s="1" t="s">
        <v>857</v>
      </c>
      <c r="H53" s="1" t="s">
        <v>880</v>
      </c>
      <c r="I53" s="3" t="s">
        <v>800</v>
      </c>
    </row>
    <row r="54" spans="1:9">
      <c r="A54" s="3" t="s">
        <v>881</v>
      </c>
      <c r="B54" s="1" t="s">
        <v>882</v>
      </c>
      <c r="C54" s="1" t="s">
        <v>882</v>
      </c>
      <c r="D54" s="1" t="s">
        <v>764</v>
      </c>
      <c r="E54" s="1" t="s">
        <v>108</v>
      </c>
      <c r="F54" s="1" t="s">
        <v>857</v>
      </c>
      <c r="G54" s="1" t="s">
        <v>857</v>
      </c>
      <c r="H54" s="1" t="s">
        <v>882</v>
      </c>
      <c r="I54" s="3" t="s">
        <v>800</v>
      </c>
    </row>
    <row r="55" spans="1:9">
      <c r="A55" s="3" t="s">
        <v>883</v>
      </c>
      <c r="B55" s="1" t="s">
        <v>884</v>
      </c>
      <c r="C55" s="1" t="s">
        <v>884</v>
      </c>
      <c r="D55" s="1" t="s">
        <v>764</v>
      </c>
      <c r="E55" s="1" t="s">
        <v>108</v>
      </c>
      <c r="F55" s="1" t="s">
        <v>857</v>
      </c>
      <c r="G55" s="1" t="s">
        <v>857</v>
      </c>
      <c r="H55" s="1" t="s">
        <v>884</v>
      </c>
      <c r="I55" s="3" t="s">
        <v>800</v>
      </c>
    </row>
    <row r="56" spans="1:9">
      <c r="A56" s="3" t="s">
        <v>885</v>
      </c>
      <c r="B56" s="1" t="s">
        <v>886</v>
      </c>
      <c r="C56" s="1" t="s">
        <v>886</v>
      </c>
      <c r="D56" s="1" t="s">
        <v>764</v>
      </c>
      <c r="E56" s="1" t="s">
        <v>108</v>
      </c>
      <c r="F56" s="1" t="s">
        <v>857</v>
      </c>
      <c r="G56" s="1" t="s">
        <v>857</v>
      </c>
      <c r="H56" s="1" t="s">
        <v>886</v>
      </c>
      <c r="I56" s="3" t="s">
        <v>800</v>
      </c>
    </row>
    <row r="57" spans="1:9">
      <c r="A57" s="3" t="s">
        <v>887</v>
      </c>
      <c r="B57" s="1" t="s">
        <v>888</v>
      </c>
      <c r="C57" s="1" t="s">
        <v>888</v>
      </c>
      <c r="D57" s="1" t="s">
        <v>764</v>
      </c>
      <c r="E57" s="1" t="s">
        <v>108</v>
      </c>
      <c r="F57" s="1" t="s">
        <v>857</v>
      </c>
      <c r="G57" s="1" t="s">
        <v>857</v>
      </c>
      <c r="H57" s="1" t="s">
        <v>888</v>
      </c>
      <c r="I57" s="3" t="s">
        <v>800</v>
      </c>
    </row>
    <row r="58" spans="1:9">
      <c r="A58" s="3" t="s">
        <v>889</v>
      </c>
      <c r="B58" s="1" t="s">
        <v>890</v>
      </c>
      <c r="C58" s="1" t="s">
        <v>890</v>
      </c>
      <c r="D58" s="1" t="s">
        <v>764</v>
      </c>
      <c r="E58" s="1" t="s">
        <v>108</v>
      </c>
      <c r="F58" s="1" t="s">
        <v>857</v>
      </c>
      <c r="G58" s="1" t="s">
        <v>857</v>
      </c>
      <c r="H58" s="1" t="s">
        <v>890</v>
      </c>
      <c r="I58" s="3" t="s">
        <v>800</v>
      </c>
    </row>
    <row r="59" spans="1:9">
      <c r="A59" s="3" t="s">
        <v>891</v>
      </c>
      <c r="B59" s="1" t="s">
        <v>892</v>
      </c>
      <c r="C59" s="1" t="s">
        <v>892</v>
      </c>
      <c r="D59" s="1" t="s">
        <v>764</v>
      </c>
      <c r="E59" s="1" t="s">
        <v>108</v>
      </c>
      <c r="F59" s="1" t="s">
        <v>893</v>
      </c>
      <c r="G59" s="1" t="s">
        <v>893</v>
      </c>
      <c r="H59" s="1" t="s">
        <v>892</v>
      </c>
      <c r="I59" s="3" t="s">
        <v>800</v>
      </c>
    </row>
    <row r="60" spans="1:9">
      <c r="A60" s="3" t="s">
        <v>894</v>
      </c>
      <c r="B60" s="1" t="s">
        <v>895</v>
      </c>
      <c r="C60" s="1" t="s">
        <v>895</v>
      </c>
      <c r="D60" s="1" t="s">
        <v>764</v>
      </c>
      <c r="E60" s="1" t="s">
        <v>108</v>
      </c>
      <c r="F60" s="1" t="s">
        <v>893</v>
      </c>
      <c r="G60" s="1" t="s">
        <v>893</v>
      </c>
      <c r="H60" s="1" t="s">
        <v>895</v>
      </c>
      <c r="I60" s="3" t="s">
        <v>800</v>
      </c>
    </row>
    <row r="61" spans="1:9">
      <c r="A61" s="3" t="s">
        <v>896</v>
      </c>
      <c r="B61" s="1" t="s">
        <v>897</v>
      </c>
      <c r="C61" s="1" t="s">
        <v>897</v>
      </c>
      <c r="D61" s="1" t="s">
        <v>764</v>
      </c>
      <c r="E61" s="1" t="s">
        <v>108</v>
      </c>
      <c r="F61" s="1" t="s">
        <v>893</v>
      </c>
      <c r="G61" s="1" t="s">
        <v>893</v>
      </c>
      <c r="H61" s="1" t="s">
        <v>897</v>
      </c>
      <c r="I61" s="3" t="s">
        <v>800</v>
      </c>
    </row>
    <row r="62" spans="1:9">
      <c r="A62" s="3" t="s">
        <v>898</v>
      </c>
      <c r="B62" s="1" t="s">
        <v>899</v>
      </c>
      <c r="C62" s="1" t="s">
        <v>899</v>
      </c>
      <c r="D62" s="1" t="s">
        <v>764</v>
      </c>
      <c r="E62" s="1" t="s">
        <v>108</v>
      </c>
      <c r="F62" s="1" t="s">
        <v>893</v>
      </c>
      <c r="G62" s="1" t="s">
        <v>893</v>
      </c>
      <c r="H62" s="1" t="s">
        <v>899</v>
      </c>
      <c r="I62" s="3" t="s">
        <v>800</v>
      </c>
    </row>
    <row r="63" spans="1:9">
      <c r="A63" s="3" t="s">
        <v>900</v>
      </c>
      <c r="B63" s="1" t="s">
        <v>901</v>
      </c>
      <c r="C63" s="1" t="s">
        <v>901</v>
      </c>
      <c r="D63" s="1" t="s">
        <v>764</v>
      </c>
      <c r="E63" s="1" t="s">
        <v>108</v>
      </c>
      <c r="F63" s="1" t="s">
        <v>893</v>
      </c>
      <c r="G63" s="1" t="s">
        <v>893</v>
      </c>
      <c r="H63" s="1" t="s">
        <v>901</v>
      </c>
      <c r="I63" s="3" t="s">
        <v>800</v>
      </c>
    </row>
    <row r="64" spans="1:9">
      <c r="A64" s="3" t="s">
        <v>902</v>
      </c>
      <c r="B64" s="1" t="s">
        <v>903</v>
      </c>
      <c r="C64" s="1" t="s">
        <v>903</v>
      </c>
      <c r="D64" s="1" t="s">
        <v>764</v>
      </c>
      <c r="E64" s="1" t="s">
        <v>108</v>
      </c>
      <c r="F64" s="1" t="s">
        <v>893</v>
      </c>
      <c r="G64" s="1" t="s">
        <v>893</v>
      </c>
      <c r="H64" s="1" t="s">
        <v>903</v>
      </c>
      <c r="I64" s="3" t="s">
        <v>800</v>
      </c>
    </row>
    <row r="65" spans="1:9">
      <c r="A65" s="3" t="s">
        <v>904</v>
      </c>
      <c r="B65" s="1" t="s">
        <v>905</v>
      </c>
      <c r="C65" s="1" t="s">
        <v>905</v>
      </c>
      <c r="D65" s="1" t="s">
        <v>764</v>
      </c>
      <c r="E65" s="1" t="s">
        <v>108</v>
      </c>
      <c r="F65" s="1" t="s">
        <v>893</v>
      </c>
      <c r="G65" s="1" t="s">
        <v>893</v>
      </c>
      <c r="H65" s="1" t="s">
        <v>905</v>
      </c>
      <c r="I65" s="3" t="s">
        <v>800</v>
      </c>
    </row>
    <row r="66" spans="1:9">
      <c r="A66" s="3" t="s">
        <v>906</v>
      </c>
      <c r="B66" s="1" t="s">
        <v>907</v>
      </c>
      <c r="C66" s="1" t="s">
        <v>907</v>
      </c>
      <c r="D66" s="1" t="s">
        <v>764</v>
      </c>
      <c r="E66" s="1" t="s">
        <v>108</v>
      </c>
      <c r="F66" s="1" t="s">
        <v>893</v>
      </c>
      <c r="G66" s="1" t="s">
        <v>893</v>
      </c>
      <c r="H66" s="1" t="s">
        <v>907</v>
      </c>
      <c r="I66" s="3" t="s">
        <v>800</v>
      </c>
    </row>
    <row r="67" spans="1:9">
      <c r="A67" s="3" t="s">
        <v>908</v>
      </c>
      <c r="B67" s="1" t="s">
        <v>909</v>
      </c>
      <c r="C67" s="1" t="s">
        <v>909</v>
      </c>
      <c r="D67" s="1" t="s">
        <v>764</v>
      </c>
      <c r="E67" s="1" t="s">
        <v>108</v>
      </c>
      <c r="F67" s="1" t="s">
        <v>893</v>
      </c>
      <c r="G67" s="1" t="s">
        <v>893</v>
      </c>
      <c r="H67" s="1" t="s">
        <v>909</v>
      </c>
      <c r="I67" s="3" t="s">
        <v>800</v>
      </c>
    </row>
    <row r="68" spans="1:9">
      <c r="A68" s="3" t="s">
        <v>910</v>
      </c>
      <c r="B68" s="1" t="s">
        <v>911</v>
      </c>
      <c r="C68" s="1" t="s">
        <v>911</v>
      </c>
      <c r="D68" s="1" t="s">
        <v>764</v>
      </c>
      <c r="E68" s="1" t="s">
        <v>108</v>
      </c>
      <c r="F68" s="1" t="s">
        <v>912</v>
      </c>
      <c r="G68" s="1" t="s">
        <v>912</v>
      </c>
      <c r="H68" s="1" t="s">
        <v>911</v>
      </c>
      <c r="I68" s="3" t="s">
        <v>800</v>
      </c>
    </row>
    <row r="69" spans="1:9">
      <c r="A69" s="3" t="s">
        <v>913</v>
      </c>
      <c r="B69" s="1" t="s">
        <v>914</v>
      </c>
      <c r="C69" s="1" t="s">
        <v>914</v>
      </c>
      <c r="D69" s="1" t="s">
        <v>764</v>
      </c>
      <c r="E69" s="1" t="s">
        <v>108</v>
      </c>
      <c r="F69" s="1" t="s">
        <v>912</v>
      </c>
      <c r="G69" s="1" t="s">
        <v>912</v>
      </c>
      <c r="H69" s="1" t="s">
        <v>914</v>
      </c>
      <c r="I69" s="3" t="s">
        <v>800</v>
      </c>
    </row>
    <row r="70" spans="1:9">
      <c r="A70" s="3" t="s">
        <v>915</v>
      </c>
      <c r="B70" s="1" t="s">
        <v>916</v>
      </c>
      <c r="C70" s="1" t="s">
        <v>916</v>
      </c>
      <c r="D70" s="1" t="s">
        <v>764</v>
      </c>
      <c r="E70" s="1" t="s">
        <v>108</v>
      </c>
      <c r="F70" s="1" t="s">
        <v>917</v>
      </c>
      <c r="G70" s="1" t="s">
        <v>918</v>
      </c>
      <c r="H70" s="1" t="s">
        <v>916</v>
      </c>
      <c r="I70" s="3" t="s">
        <v>800</v>
      </c>
    </row>
    <row r="71" spans="1:9">
      <c r="A71" s="3" t="s">
        <v>919</v>
      </c>
      <c r="B71" s="1" t="s">
        <v>920</v>
      </c>
      <c r="C71" s="1" t="s">
        <v>920</v>
      </c>
      <c r="D71" s="1" t="s">
        <v>764</v>
      </c>
      <c r="E71" s="1" t="s">
        <v>108</v>
      </c>
      <c r="F71" s="1" t="s">
        <v>917</v>
      </c>
      <c r="G71" s="1" t="s">
        <v>921</v>
      </c>
      <c r="H71" s="1" t="s">
        <v>920</v>
      </c>
      <c r="I71" s="3" t="s">
        <v>800</v>
      </c>
    </row>
    <row r="72" spans="1:9">
      <c r="A72" s="3" t="s">
        <v>922</v>
      </c>
      <c r="B72" s="1" t="s">
        <v>923</v>
      </c>
      <c r="C72" s="1" t="s">
        <v>923</v>
      </c>
      <c r="D72" s="1" t="s">
        <v>764</v>
      </c>
      <c r="E72" s="1" t="s">
        <v>108</v>
      </c>
      <c r="F72" s="1" t="s">
        <v>917</v>
      </c>
      <c r="G72" s="1" t="s">
        <v>921</v>
      </c>
      <c r="H72" s="1" t="s">
        <v>923</v>
      </c>
      <c r="I72" s="3" t="s">
        <v>800</v>
      </c>
    </row>
    <row r="73" spans="1:9">
      <c r="A73" s="3" t="s">
        <v>924</v>
      </c>
      <c r="B73" s="1" t="s">
        <v>925</v>
      </c>
      <c r="C73" s="1" t="s">
        <v>925</v>
      </c>
      <c r="D73" s="1" t="s">
        <v>764</v>
      </c>
      <c r="E73" s="1" t="s">
        <v>108</v>
      </c>
      <c r="F73" s="1" t="s">
        <v>917</v>
      </c>
      <c r="G73" s="1" t="s">
        <v>921</v>
      </c>
      <c r="H73" s="1" t="s">
        <v>925</v>
      </c>
      <c r="I73" s="3" t="s">
        <v>800</v>
      </c>
    </row>
    <row r="74" spans="1:9">
      <c r="A74" s="3" t="s">
        <v>926</v>
      </c>
      <c r="B74" s="1" t="s">
        <v>927</v>
      </c>
      <c r="C74" s="1" t="s">
        <v>927</v>
      </c>
      <c r="D74" s="1" t="s">
        <v>764</v>
      </c>
      <c r="E74" s="1" t="s">
        <v>108</v>
      </c>
      <c r="F74" s="1" t="s">
        <v>912</v>
      </c>
      <c r="G74" s="1" t="s">
        <v>912</v>
      </c>
      <c r="H74" s="1" t="s">
        <v>927</v>
      </c>
      <c r="I74" s="3" t="s">
        <v>800</v>
      </c>
    </row>
    <row r="75" spans="1:9">
      <c r="A75" s="3" t="s">
        <v>928</v>
      </c>
      <c r="B75" s="1" t="s">
        <v>929</v>
      </c>
      <c r="C75" s="1" t="s">
        <v>929</v>
      </c>
      <c r="D75" s="1" t="s">
        <v>764</v>
      </c>
      <c r="E75" s="1" t="s">
        <v>108</v>
      </c>
      <c r="F75" s="1" t="s">
        <v>912</v>
      </c>
      <c r="G75" s="1" t="s">
        <v>912</v>
      </c>
      <c r="H75" s="1" t="s">
        <v>929</v>
      </c>
      <c r="I75" s="3" t="s">
        <v>800</v>
      </c>
    </row>
    <row r="76" spans="1:9">
      <c r="A76" s="3" t="s">
        <v>930</v>
      </c>
      <c r="B76" s="1" t="s">
        <v>931</v>
      </c>
      <c r="C76" s="1" t="s">
        <v>931</v>
      </c>
      <c r="D76" s="1" t="s">
        <v>764</v>
      </c>
      <c r="E76" s="1" t="s">
        <v>108</v>
      </c>
      <c r="F76" s="1" t="s">
        <v>912</v>
      </c>
      <c r="G76" s="1" t="s">
        <v>912</v>
      </c>
      <c r="H76" s="1" t="s">
        <v>931</v>
      </c>
      <c r="I76" s="3" t="s">
        <v>800</v>
      </c>
    </row>
    <row r="77" spans="1:9">
      <c r="A77" s="3" t="s">
        <v>932</v>
      </c>
      <c r="B77" s="1" t="s">
        <v>933</v>
      </c>
      <c r="C77" s="1" t="s">
        <v>933</v>
      </c>
      <c r="D77" s="1" t="s">
        <v>764</v>
      </c>
      <c r="E77" s="1" t="s">
        <v>108</v>
      </c>
      <c r="F77" s="1" t="s">
        <v>912</v>
      </c>
      <c r="G77" s="1" t="s">
        <v>912</v>
      </c>
      <c r="H77" s="1" t="s">
        <v>933</v>
      </c>
      <c r="I77" s="3" t="s">
        <v>800</v>
      </c>
    </row>
    <row r="78" spans="1:9">
      <c r="A78" s="3" t="s">
        <v>934</v>
      </c>
      <c r="B78" s="1" t="s">
        <v>935</v>
      </c>
      <c r="C78" s="1" t="s">
        <v>935</v>
      </c>
      <c r="D78" s="1" t="s">
        <v>764</v>
      </c>
      <c r="E78" s="1" t="s">
        <v>108</v>
      </c>
      <c r="F78" s="1" t="s">
        <v>912</v>
      </c>
      <c r="G78" s="1" t="s">
        <v>912</v>
      </c>
      <c r="H78" s="1" t="s">
        <v>935</v>
      </c>
      <c r="I78" s="3" t="s">
        <v>800</v>
      </c>
    </row>
    <row r="79" spans="1:9">
      <c r="A79" s="3" t="s">
        <v>936</v>
      </c>
      <c r="B79" s="1" t="s">
        <v>937</v>
      </c>
      <c r="C79" s="1" t="s">
        <v>937</v>
      </c>
      <c r="D79" s="1" t="s">
        <v>764</v>
      </c>
      <c r="E79" s="1" t="s">
        <v>108</v>
      </c>
      <c r="F79" s="1" t="s">
        <v>912</v>
      </c>
      <c r="G79" s="1" t="s">
        <v>912</v>
      </c>
      <c r="H79" s="1" t="s">
        <v>937</v>
      </c>
      <c r="I79" s="3" t="s">
        <v>800</v>
      </c>
    </row>
    <row r="80" spans="1:9">
      <c r="A80" s="3" t="s">
        <v>938</v>
      </c>
      <c r="B80" s="1" t="s">
        <v>939</v>
      </c>
      <c r="C80" s="1" t="s">
        <v>939</v>
      </c>
      <c r="D80" s="1" t="s">
        <v>764</v>
      </c>
      <c r="E80" s="1" t="s">
        <v>108</v>
      </c>
      <c r="F80" s="1" t="s">
        <v>912</v>
      </c>
      <c r="G80" s="1" t="s">
        <v>912</v>
      </c>
      <c r="H80" s="1" t="s">
        <v>939</v>
      </c>
      <c r="I80" s="3" t="s">
        <v>800</v>
      </c>
    </row>
    <row r="81" spans="1:9">
      <c r="A81" s="3" t="s">
        <v>940</v>
      </c>
      <c r="B81" s="1" t="s">
        <v>941</v>
      </c>
      <c r="C81" s="1" t="s">
        <v>941</v>
      </c>
      <c r="D81" s="1" t="s">
        <v>764</v>
      </c>
      <c r="E81" s="1" t="s">
        <v>108</v>
      </c>
      <c r="F81" s="1" t="s">
        <v>912</v>
      </c>
      <c r="G81" s="1" t="s">
        <v>912</v>
      </c>
      <c r="H81" s="1" t="s">
        <v>941</v>
      </c>
      <c r="I81" s="3" t="s">
        <v>800</v>
      </c>
    </row>
    <row r="82" spans="1:9">
      <c r="A82" s="3" t="s">
        <v>942</v>
      </c>
      <c r="B82" s="1" t="s">
        <v>943</v>
      </c>
      <c r="C82" s="1" t="s">
        <v>943</v>
      </c>
      <c r="D82" s="1" t="s">
        <v>764</v>
      </c>
      <c r="E82" s="1" t="s">
        <v>108</v>
      </c>
      <c r="F82" s="1" t="s">
        <v>912</v>
      </c>
      <c r="G82" s="1" t="s">
        <v>912</v>
      </c>
      <c r="H82" s="1" t="s">
        <v>943</v>
      </c>
      <c r="I82" s="3" t="s">
        <v>800</v>
      </c>
    </row>
    <row r="83" spans="1:9">
      <c r="A83" s="3" t="s">
        <v>944</v>
      </c>
      <c r="B83" s="1" t="s">
        <v>945</v>
      </c>
      <c r="C83" s="1" t="s">
        <v>945</v>
      </c>
      <c r="D83" s="1" t="s">
        <v>764</v>
      </c>
      <c r="E83" s="1" t="s">
        <v>108</v>
      </c>
      <c r="F83" s="1" t="s">
        <v>912</v>
      </c>
      <c r="G83" s="1" t="s">
        <v>912</v>
      </c>
      <c r="H83" s="1" t="s">
        <v>945</v>
      </c>
      <c r="I83" s="3" t="s">
        <v>800</v>
      </c>
    </row>
    <row r="84" spans="1:9">
      <c r="A84" s="3" t="s">
        <v>946</v>
      </c>
      <c r="B84" s="1" t="s">
        <v>947</v>
      </c>
      <c r="C84" s="1" t="s">
        <v>947</v>
      </c>
      <c r="D84" s="1" t="s">
        <v>764</v>
      </c>
      <c r="E84" s="1" t="s">
        <v>108</v>
      </c>
      <c r="F84" s="1" t="s">
        <v>948</v>
      </c>
      <c r="G84" s="1" t="s">
        <v>947</v>
      </c>
      <c r="H84" s="1" t="s">
        <v>947</v>
      </c>
      <c r="I84" s="3" t="s">
        <v>800</v>
      </c>
    </row>
    <row r="85" spans="1:9">
      <c r="A85" s="3" t="s">
        <v>949</v>
      </c>
      <c r="B85" s="1" t="s">
        <v>950</v>
      </c>
      <c r="C85" s="1" t="s">
        <v>950</v>
      </c>
      <c r="D85" s="1" t="s">
        <v>764</v>
      </c>
      <c r="E85" s="1" t="s">
        <v>108</v>
      </c>
      <c r="F85" s="1" t="s">
        <v>948</v>
      </c>
      <c r="G85" s="1" t="s">
        <v>950</v>
      </c>
      <c r="H85" s="1" t="s">
        <v>950</v>
      </c>
      <c r="I85" s="3" t="s">
        <v>800</v>
      </c>
    </row>
    <row r="86" spans="1:9">
      <c r="A86" s="3" t="s">
        <v>951</v>
      </c>
      <c r="B86" s="1" t="s">
        <v>952</v>
      </c>
      <c r="C86" s="1" t="s">
        <v>952</v>
      </c>
      <c r="D86" s="1" t="s">
        <v>764</v>
      </c>
      <c r="E86" s="1" t="s">
        <v>108</v>
      </c>
      <c r="F86" s="1" t="s">
        <v>948</v>
      </c>
      <c r="G86" s="1" t="s">
        <v>952</v>
      </c>
      <c r="H86" s="1" t="s">
        <v>952</v>
      </c>
      <c r="I86" s="3" t="s">
        <v>800</v>
      </c>
    </row>
    <row r="87" spans="1:9">
      <c r="A87" s="3" t="s">
        <v>953</v>
      </c>
      <c r="B87" s="1" t="s">
        <v>954</v>
      </c>
      <c r="C87" s="1" t="s">
        <v>954</v>
      </c>
      <c r="D87" s="1" t="s">
        <v>764</v>
      </c>
      <c r="E87" s="1" t="s">
        <v>108</v>
      </c>
      <c r="F87" s="1" t="s">
        <v>948</v>
      </c>
      <c r="G87" s="1" t="s">
        <v>954</v>
      </c>
      <c r="H87" s="1" t="s">
        <v>954</v>
      </c>
      <c r="I87" s="3" t="s">
        <v>800</v>
      </c>
    </row>
    <row r="88" spans="1:9">
      <c r="A88" s="3" t="s">
        <v>955</v>
      </c>
      <c r="B88" s="1" t="s">
        <v>956</v>
      </c>
      <c r="C88" s="1" t="s">
        <v>956</v>
      </c>
      <c r="D88" s="1" t="s">
        <v>764</v>
      </c>
      <c r="E88" s="1" t="s">
        <v>108</v>
      </c>
      <c r="F88" s="1" t="s">
        <v>948</v>
      </c>
      <c r="G88" s="1" t="s">
        <v>956</v>
      </c>
      <c r="H88" s="1" t="s">
        <v>956</v>
      </c>
      <c r="I88" s="3" t="s">
        <v>800</v>
      </c>
    </row>
    <row r="89" spans="1:9">
      <c r="A89" s="3" t="s">
        <v>957</v>
      </c>
      <c r="B89" s="1" t="s">
        <v>958</v>
      </c>
      <c r="C89" s="1" t="s">
        <v>958</v>
      </c>
      <c r="D89" s="1" t="s">
        <v>764</v>
      </c>
      <c r="E89" s="1" t="s">
        <v>108</v>
      </c>
      <c r="F89" s="1" t="s">
        <v>948</v>
      </c>
      <c r="G89" s="1" t="s">
        <v>958</v>
      </c>
      <c r="H89" s="1" t="s">
        <v>958</v>
      </c>
      <c r="I89" s="3" t="s">
        <v>800</v>
      </c>
    </row>
    <row r="90" spans="1:9">
      <c r="A90" s="3" t="s">
        <v>959</v>
      </c>
      <c r="B90" s="1" t="s">
        <v>960</v>
      </c>
      <c r="C90" s="1" t="s">
        <v>960</v>
      </c>
      <c r="D90" s="1" t="s">
        <v>764</v>
      </c>
      <c r="E90" s="1" t="s">
        <v>108</v>
      </c>
      <c r="F90" s="1" t="s">
        <v>948</v>
      </c>
      <c r="G90" s="1" t="s">
        <v>960</v>
      </c>
      <c r="H90" s="1" t="s">
        <v>960</v>
      </c>
      <c r="I90" s="3" t="s">
        <v>800</v>
      </c>
    </row>
    <row r="91" spans="1:9">
      <c r="A91" s="3" t="s">
        <v>961</v>
      </c>
      <c r="B91" s="1" t="s">
        <v>962</v>
      </c>
      <c r="C91" s="1" t="s">
        <v>962</v>
      </c>
      <c r="D91" s="1" t="s">
        <v>764</v>
      </c>
      <c r="E91" s="1" t="s">
        <v>108</v>
      </c>
      <c r="F91" s="1" t="s">
        <v>948</v>
      </c>
      <c r="G91" s="1" t="s">
        <v>962</v>
      </c>
      <c r="H91" s="1" t="s">
        <v>962</v>
      </c>
      <c r="I91" s="3" t="s">
        <v>800</v>
      </c>
    </row>
    <row r="92" spans="1:9">
      <c r="A92" s="3" t="s">
        <v>963</v>
      </c>
      <c r="B92" s="1" t="s">
        <v>964</v>
      </c>
      <c r="C92" s="1" t="s">
        <v>964</v>
      </c>
      <c r="D92" s="1" t="s">
        <v>764</v>
      </c>
      <c r="E92" s="1" t="s">
        <v>108</v>
      </c>
      <c r="F92" s="1" t="s">
        <v>948</v>
      </c>
      <c r="G92" s="1" t="s">
        <v>964</v>
      </c>
      <c r="H92" s="1" t="s">
        <v>964</v>
      </c>
      <c r="I92" s="3" t="s">
        <v>800</v>
      </c>
    </row>
    <row r="93" spans="1:9">
      <c r="A93" s="3" t="s">
        <v>965</v>
      </c>
      <c r="B93" s="1" t="s">
        <v>966</v>
      </c>
      <c r="C93" s="1" t="s">
        <v>966</v>
      </c>
      <c r="D93" s="1" t="s">
        <v>764</v>
      </c>
      <c r="E93" s="1" t="s">
        <v>108</v>
      </c>
      <c r="F93" s="1" t="s">
        <v>948</v>
      </c>
      <c r="G93" s="1" t="s">
        <v>966</v>
      </c>
      <c r="H93" s="1" t="s">
        <v>966</v>
      </c>
      <c r="I93" s="3" t="s">
        <v>800</v>
      </c>
    </row>
    <row r="94" spans="1:9">
      <c r="A94" s="3" t="s">
        <v>967</v>
      </c>
      <c r="B94" s="1" t="s">
        <v>968</v>
      </c>
      <c r="C94" s="1" t="s">
        <v>968</v>
      </c>
      <c r="D94" s="1" t="s">
        <v>764</v>
      </c>
      <c r="E94" s="1" t="s">
        <v>108</v>
      </c>
      <c r="F94" s="1" t="s">
        <v>948</v>
      </c>
      <c r="G94" s="1" t="s">
        <v>968</v>
      </c>
      <c r="H94" s="1" t="s">
        <v>968</v>
      </c>
      <c r="I94" s="3" t="s">
        <v>800</v>
      </c>
    </row>
    <row r="95" spans="1:9">
      <c r="A95" s="3" t="s">
        <v>969</v>
      </c>
      <c r="B95" s="1" t="s">
        <v>970</v>
      </c>
      <c r="C95" s="1" t="s">
        <v>970</v>
      </c>
      <c r="D95" s="1" t="s">
        <v>764</v>
      </c>
      <c r="E95" s="1" t="s">
        <v>108</v>
      </c>
      <c r="F95" s="1" t="s">
        <v>948</v>
      </c>
      <c r="G95" s="1" t="s">
        <v>970</v>
      </c>
      <c r="H95" s="1" t="s">
        <v>970</v>
      </c>
      <c r="I95" s="3" t="s">
        <v>800</v>
      </c>
    </row>
    <row r="96" spans="1:9">
      <c r="A96" s="3" t="s">
        <v>971</v>
      </c>
      <c r="B96" s="1" t="s">
        <v>972</v>
      </c>
      <c r="C96" s="1" t="s">
        <v>972</v>
      </c>
      <c r="D96" s="1" t="s">
        <v>764</v>
      </c>
      <c r="E96" s="1" t="s">
        <v>108</v>
      </c>
      <c r="F96" s="1" t="s">
        <v>948</v>
      </c>
      <c r="G96" s="1" t="s">
        <v>972</v>
      </c>
      <c r="H96" s="1" t="s">
        <v>972</v>
      </c>
      <c r="I96" s="3" t="s">
        <v>800</v>
      </c>
    </row>
    <row r="97" spans="1:9">
      <c r="A97" s="3" t="s">
        <v>973</v>
      </c>
      <c r="B97" s="1" t="s">
        <v>974</v>
      </c>
      <c r="C97" s="1" t="s">
        <v>974</v>
      </c>
      <c r="D97" s="1" t="s">
        <v>764</v>
      </c>
      <c r="E97" s="1" t="s">
        <v>108</v>
      </c>
      <c r="F97" s="1" t="s">
        <v>948</v>
      </c>
      <c r="G97" s="1" t="s">
        <v>974</v>
      </c>
      <c r="H97" s="1" t="s">
        <v>974</v>
      </c>
      <c r="I97" s="3" t="s">
        <v>800</v>
      </c>
    </row>
    <row r="98" spans="1:9">
      <c r="A98" s="3" t="s">
        <v>975</v>
      </c>
      <c r="B98" s="1" t="s">
        <v>976</v>
      </c>
      <c r="C98" s="1" t="s">
        <v>976</v>
      </c>
      <c r="D98" s="1" t="s">
        <v>764</v>
      </c>
      <c r="E98" s="1" t="s">
        <v>108</v>
      </c>
      <c r="F98" s="1" t="s">
        <v>948</v>
      </c>
      <c r="G98" s="1" t="s">
        <v>976</v>
      </c>
      <c r="H98" s="1" t="s">
        <v>976</v>
      </c>
      <c r="I98" s="3" t="s">
        <v>800</v>
      </c>
    </row>
    <row r="99" spans="1:9">
      <c r="A99" s="3" t="s">
        <v>977</v>
      </c>
      <c r="B99" s="1" t="s">
        <v>978</v>
      </c>
      <c r="C99" s="1" t="s">
        <v>978</v>
      </c>
      <c r="D99" s="1" t="s">
        <v>764</v>
      </c>
      <c r="E99" s="1" t="s">
        <v>108</v>
      </c>
      <c r="F99" s="1" t="s">
        <v>948</v>
      </c>
      <c r="G99" s="1" t="s">
        <v>978</v>
      </c>
      <c r="H99" s="1" t="s">
        <v>978</v>
      </c>
      <c r="I99" s="3" t="s">
        <v>800</v>
      </c>
    </row>
    <row r="100" spans="1:9">
      <c r="A100" s="3" t="s">
        <v>979</v>
      </c>
      <c r="B100" s="1" t="s">
        <v>980</v>
      </c>
      <c r="C100" s="1" t="s">
        <v>980</v>
      </c>
      <c r="D100" s="1" t="s">
        <v>764</v>
      </c>
      <c r="E100" s="1" t="s">
        <v>108</v>
      </c>
      <c r="F100" s="1" t="s">
        <v>948</v>
      </c>
      <c r="G100" s="1" t="s">
        <v>980</v>
      </c>
      <c r="H100" s="1" t="s">
        <v>980</v>
      </c>
      <c r="I100" s="3" t="s">
        <v>800</v>
      </c>
    </row>
    <row r="101" spans="1:9">
      <c r="A101" s="3" t="s">
        <v>981</v>
      </c>
      <c r="B101" s="1" t="s">
        <v>982</v>
      </c>
      <c r="C101" s="1" t="s">
        <v>982</v>
      </c>
      <c r="D101" s="1" t="s">
        <v>764</v>
      </c>
      <c r="E101" s="1" t="s">
        <v>108</v>
      </c>
      <c r="F101" s="1" t="s">
        <v>948</v>
      </c>
      <c r="G101" s="1" t="s">
        <v>982</v>
      </c>
      <c r="H101" s="1" t="s">
        <v>982</v>
      </c>
      <c r="I101" s="3" t="s">
        <v>800</v>
      </c>
    </row>
    <row r="102" spans="1:9">
      <c r="A102" s="3" t="s">
        <v>983</v>
      </c>
      <c r="B102" s="1" t="s">
        <v>974</v>
      </c>
      <c r="C102" s="1" t="s">
        <v>974</v>
      </c>
      <c r="D102" s="1" t="s">
        <v>764</v>
      </c>
      <c r="E102" s="1" t="s">
        <v>108</v>
      </c>
      <c r="F102" s="1" t="s">
        <v>948</v>
      </c>
      <c r="G102" s="1" t="s">
        <v>948</v>
      </c>
      <c r="H102" s="1" t="s">
        <v>974</v>
      </c>
      <c r="I102" s="3" t="s">
        <v>800</v>
      </c>
    </row>
    <row r="103" spans="1:9">
      <c r="A103" s="3" t="s">
        <v>984</v>
      </c>
      <c r="B103" s="1" t="s">
        <v>956</v>
      </c>
      <c r="C103" s="1" t="s">
        <v>956</v>
      </c>
      <c r="D103" s="1" t="s">
        <v>764</v>
      </c>
      <c r="E103" s="1" t="s">
        <v>108</v>
      </c>
      <c r="F103" s="1" t="s">
        <v>948</v>
      </c>
      <c r="G103" s="1" t="s">
        <v>948</v>
      </c>
      <c r="H103" s="1" t="s">
        <v>956</v>
      </c>
      <c r="I103" s="3" t="s">
        <v>800</v>
      </c>
    </row>
    <row r="104" spans="1:9">
      <c r="A104" s="3" t="s">
        <v>985</v>
      </c>
      <c r="B104" s="1" t="s">
        <v>986</v>
      </c>
      <c r="C104" s="1" t="s">
        <v>986</v>
      </c>
      <c r="D104" s="1" t="s">
        <v>764</v>
      </c>
      <c r="E104" s="1" t="s">
        <v>108</v>
      </c>
      <c r="F104" s="1" t="s">
        <v>987</v>
      </c>
      <c r="G104" s="1" t="s">
        <v>987</v>
      </c>
      <c r="H104" s="1" t="s">
        <v>986</v>
      </c>
      <c r="I104" s="3" t="s">
        <v>800</v>
      </c>
    </row>
    <row r="105" spans="1:9">
      <c r="A105" s="3" t="s">
        <v>988</v>
      </c>
      <c r="B105" s="1" t="s">
        <v>989</v>
      </c>
      <c r="C105" s="1" t="s">
        <v>989</v>
      </c>
      <c r="D105" s="1" t="s">
        <v>764</v>
      </c>
      <c r="E105" s="1" t="s">
        <v>108</v>
      </c>
      <c r="F105" s="1" t="s">
        <v>987</v>
      </c>
      <c r="G105" s="1" t="s">
        <v>987</v>
      </c>
      <c r="H105" s="1" t="s">
        <v>989</v>
      </c>
      <c r="I105" s="3" t="s">
        <v>800</v>
      </c>
    </row>
    <row r="106" spans="1:9">
      <c r="A106" s="3" t="s">
        <v>990</v>
      </c>
      <c r="B106" s="1" t="s">
        <v>991</v>
      </c>
      <c r="C106" s="1" t="s">
        <v>991</v>
      </c>
      <c r="D106" s="1" t="s">
        <v>764</v>
      </c>
      <c r="E106" s="1" t="s">
        <v>108</v>
      </c>
      <c r="F106" s="1" t="s">
        <v>987</v>
      </c>
      <c r="G106" s="1" t="s">
        <v>987</v>
      </c>
      <c r="H106" s="1" t="s">
        <v>991</v>
      </c>
      <c r="I106" s="3" t="s">
        <v>800</v>
      </c>
    </row>
    <row r="107" spans="1:9">
      <c r="A107" s="3" t="s">
        <v>992</v>
      </c>
      <c r="B107" s="1" t="s">
        <v>993</v>
      </c>
      <c r="C107" s="1" t="s">
        <v>993</v>
      </c>
      <c r="D107" s="1" t="s">
        <v>764</v>
      </c>
      <c r="E107" s="1" t="s">
        <v>108</v>
      </c>
      <c r="F107" s="1" t="s">
        <v>987</v>
      </c>
      <c r="G107" s="1" t="s">
        <v>987</v>
      </c>
      <c r="H107" s="1" t="s">
        <v>993</v>
      </c>
      <c r="I107" s="3" t="s">
        <v>800</v>
      </c>
    </row>
    <row r="108" spans="1:9">
      <c r="A108" s="3" t="s">
        <v>994</v>
      </c>
      <c r="B108" s="1" t="s">
        <v>995</v>
      </c>
      <c r="C108" s="1" t="s">
        <v>995</v>
      </c>
      <c r="D108" s="1" t="s">
        <v>764</v>
      </c>
      <c r="E108" s="1" t="s">
        <v>108</v>
      </c>
      <c r="F108" s="1" t="s">
        <v>987</v>
      </c>
      <c r="G108" s="1" t="s">
        <v>987</v>
      </c>
      <c r="H108" s="1" t="s">
        <v>995</v>
      </c>
      <c r="I108" s="3" t="s">
        <v>800</v>
      </c>
    </row>
    <row r="109" spans="1:9">
      <c r="A109" s="3" t="s">
        <v>996</v>
      </c>
      <c r="B109" s="1" t="s">
        <v>997</v>
      </c>
      <c r="C109" s="1" t="s">
        <v>997</v>
      </c>
      <c r="D109" s="1" t="s">
        <v>764</v>
      </c>
      <c r="E109" s="1" t="s">
        <v>108</v>
      </c>
      <c r="F109" s="1" t="s">
        <v>987</v>
      </c>
      <c r="G109" s="1" t="s">
        <v>987</v>
      </c>
      <c r="H109" s="1" t="s">
        <v>997</v>
      </c>
      <c r="I109" s="3" t="s">
        <v>800</v>
      </c>
    </row>
    <row r="110" spans="1:9">
      <c r="A110" s="3" t="s">
        <v>998</v>
      </c>
      <c r="B110" s="1" t="s">
        <v>999</v>
      </c>
      <c r="C110" s="1" t="s">
        <v>999</v>
      </c>
      <c r="D110" s="1" t="s">
        <v>764</v>
      </c>
      <c r="E110" s="1" t="s">
        <v>108</v>
      </c>
      <c r="F110" s="1" t="s">
        <v>987</v>
      </c>
      <c r="G110" s="1" t="s">
        <v>987</v>
      </c>
      <c r="H110" s="1" t="s">
        <v>999</v>
      </c>
      <c r="I110" s="3" t="s">
        <v>800</v>
      </c>
    </row>
    <row r="111" spans="1:9">
      <c r="A111" s="3" t="s">
        <v>1000</v>
      </c>
      <c r="B111" s="1" t="s">
        <v>1001</v>
      </c>
      <c r="C111" s="1" t="s">
        <v>1001</v>
      </c>
      <c r="D111" s="1" t="s">
        <v>764</v>
      </c>
      <c r="E111" s="1" t="s">
        <v>108</v>
      </c>
      <c r="F111" s="1" t="s">
        <v>987</v>
      </c>
      <c r="G111" s="1" t="s">
        <v>987</v>
      </c>
      <c r="H111" s="1" t="s">
        <v>1001</v>
      </c>
      <c r="I111" s="3" t="s">
        <v>800</v>
      </c>
    </row>
    <row r="112" spans="1:9">
      <c r="A112" s="3" t="s">
        <v>1002</v>
      </c>
      <c r="B112" s="1" t="s">
        <v>1003</v>
      </c>
      <c r="C112" s="1" t="s">
        <v>1003</v>
      </c>
      <c r="D112" s="1" t="s">
        <v>764</v>
      </c>
      <c r="E112" s="1" t="s">
        <v>108</v>
      </c>
      <c r="F112" s="1" t="s">
        <v>987</v>
      </c>
      <c r="G112" s="1" t="s">
        <v>987</v>
      </c>
      <c r="H112" s="1" t="s">
        <v>1003</v>
      </c>
      <c r="I112" s="3" t="s">
        <v>800</v>
      </c>
    </row>
    <row r="113" spans="1:9">
      <c r="A113" s="3" t="s">
        <v>1004</v>
      </c>
      <c r="B113" s="1" t="s">
        <v>1005</v>
      </c>
      <c r="C113" s="1" t="s">
        <v>1005</v>
      </c>
      <c r="D113" s="1" t="s">
        <v>764</v>
      </c>
      <c r="E113" s="1" t="s">
        <v>108</v>
      </c>
      <c r="F113" s="1" t="s">
        <v>987</v>
      </c>
      <c r="G113" s="1" t="s">
        <v>987</v>
      </c>
      <c r="H113" s="1" t="s">
        <v>1005</v>
      </c>
      <c r="I113" s="3" t="s">
        <v>800</v>
      </c>
    </row>
    <row r="114" spans="1:9">
      <c r="A114" s="3" t="s">
        <v>1006</v>
      </c>
      <c r="B114" s="1" t="s">
        <v>1007</v>
      </c>
      <c r="C114" s="1" t="s">
        <v>1007</v>
      </c>
      <c r="D114" s="1" t="s">
        <v>764</v>
      </c>
      <c r="E114" s="1" t="s">
        <v>108</v>
      </c>
      <c r="F114" s="1" t="s">
        <v>1008</v>
      </c>
      <c r="G114" s="1" t="s">
        <v>1008</v>
      </c>
      <c r="H114" s="1" t="s">
        <v>1007</v>
      </c>
      <c r="I114" s="3" t="s">
        <v>800</v>
      </c>
    </row>
    <row r="115" spans="1:9">
      <c r="A115" s="3" t="s">
        <v>1009</v>
      </c>
      <c r="B115" s="1" t="s">
        <v>1010</v>
      </c>
      <c r="C115" s="1" t="s">
        <v>1010</v>
      </c>
      <c r="D115" s="1" t="s">
        <v>764</v>
      </c>
      <c r="E115" s="1" t="s">
        <v>108</v>
      </c>
      <c r="F115" s="1" t="s">
        <v>1008</v>
      </c>
      <c r="G115" s="1" t="s">
        <v>1008</v>
      </c>
      <c r="H115" s="1" t="s">
        <v>1010</v>
      </c>
      <c r="I115" s="3" t="s">
        <v>800</v>
      </c>
    </row>
    <row r="116" spans="1:9">
      <c r="A116" s="3" t="s">
        <v>1011</v>
      </c>
      <c r="B116" s="1" t="s">
        <v>1012</v>
      </c>
      <c r="C116" s="1" t="s">
        <v>1012</v>
      </c>
      <c r="D116" s="1" t="s">
        <v>764</v>
      </c>
      <c r="E116" s="1" t="s">
        <v>108</v>
      </c>
      <c r="F116" s="1" t="s">
        <v>1008</v>
      </c>
      <c r="G116" s="1" t="s">
        <v>1008</v>
      </c>
      <c r="H116" s="1" t="s">
        <v>1012</v>
      </c>
      <c r="I116" s="3" t="s">
        <v>800</v>
      </c>
    </row>
    <row r="117" spans="1:9">
      <c r="A117" s="3" t="s">
        <v>1013</v>
      </c>
      <c r="B117" s="1" t="s">
        <v>1014</v>
      </c>
      <c r="C117" s="1" t="s">
        <v>1014</v>
      </c>
      <c r="D117" s="1" t="s">
        <v>764</v>
      </c>
      <c r="E117" s="1" t="s">
        <v>108</v>
      </c>
      <c r="F117" s="1" t="s">
        <v>1008</v>
      </c>
      <c r="G117" s="1" t="s">
        <v>1008</v>
      </c>
      <c r="H117" s="1" t="s">
        <v>1014</v>
      </c>
      <c r="I117" s="3" t="s">
        <v>800</v>
      </c>
    </row>
    <row r="118" spans="1:9">
      <c r="A118" s="3" t="s">
        <v>1015</v>
      </c>
      <c r="B118" s="1" t="s">
        <v>1016</v>
      </c>
      <c r="C118" s="1" t="s">
        <v>1016</v>
      </c>
      <c r="D118" s="1" t="s">
        <v>764</v>
      </c>
      <c r="E118" s="1" t="s">
        <v>108</v>
      </c>
      <c r="F118" s="1" t="s">
        <v>1008</v>
      </c>
      <c r="G118" s="1" t="s">
        <v>1008</v>
      </c>
      <c r="H118" s="1" t="s">
        <v>1016</v>
      </c>
      <c r="I118" s="3" t="s">
        <v>800</v>
      </c>
    </row>
    <row r="119" spans="1:9">
      <c r="A119" s="3" t="s">
        <v>1017</v>
      </c>
      <c r="B119" s="1" t="s">
        <v>1018</v>
      </c>
      <c r="C119" s="1" t="s">
        <v>1018</v>
      </c>
      <c r="D119" s="1" t="s">
        <v>764</v>
      </c>
      <c r="E119" s="1" t="s">
        <v>108</v>
      </c>
      <c r="F119" s="1" t="s">
        <v>1008</v>
      </c>
      <c r="G119" s="1" t="s">
        <v>1008</v>
      </c>
      <c r="H119" s="1" t="s">
        <v>1018</v>
      </c>
      <c r="I119" s="3" t="s">
        <v>800</v>
      </c>
    </row>
    <row r="120" spans="1:9">
      <c r="A120" s="3" t="s">
        <v>1019</v>
      </c>
      <c r="B120" s="1" t="s">
        <v>1020</v>
      </c>
      <c r="C120" s="1" t="s">
        <v>1020</v>
      </c>
      <c r="D120" s="1" t="s">
        <v>764</v>
      </c>
      <c r="E120" s="1" t="s">
        <v>108</v>
      </c>
      <c r="F120" s="1" t="s">
        <v>1008</v>
      </c>
      <c r="G120" s="1" t="s">
        <v>1008</v>
      </c>
      <c r="H120" s="1" t="s">
        <v>1020</v>
      </c>
      <c r="I120" s="3" t="s">
        <v>800</v>
      </c>
    </row>
    <row r="121" spans="1:9">
      <c r="A121" s="3" t="s">
        <v>1021</v>
      </c>
      <c r="B121" s="1" t="s">
        <v>1022</v>
      </c>
      <c r="C121" s="1" t="s">
        <v>1022</v>
      </c>
      <c r="D121" s="1" t="s">
        <v>764</v>
      </c>
      <c r="E121" s="1" t="s">
        <v>108</v>
      </c>
      <c r="F121" s="1" t="s">
        <v>1008</v>
      </c>
      <c r="G121" s="1" t="s">
        <v>1008</v>
      </c>
      <c r="H121" s="1" t="s">
        <v>1022</v>
      </c>
      <c r="I121" s="3" t="s">
        <v>800</v>
      </c>
    </row>
    <row r="122" spans="1:9">
      <c r="A122" s="3" t="s">
        <v>1023</v>
      </c>
      <c r="B122" s="1" t="s">
        <v>1024</v>
      </c>
      <c r="C122" s="1" t="s">
        <v>1024</v>
      </c>
      <c r="D122" s="1" t="s">
        <v>764</v>
      </c>
      <c r="E122" s="1" t="s">
        <v>108</v>
      </c>
      <c r="F122" s="1" t="s">
        <v>1008</v>
      </c>
      <c r="G122" s="1" t="s">
        <v>1008</v>
      </c>
      <c r="H122" s="1" t="s">
        <v>1024</v>
      </c>
      <c r="I122" s="3" t="s">
        <v>800</v>
      </c>
    </row>
    <row r="123" spans="1:9">
      <c r="A123" s="3" t="s">
        <v>1025</v>
      </c>
      <c r="B123" s="1" t="s">
        <v>1026</v>
      </c>
      <c r="C123" s="1" t="s">
        <v>1026</v>
      </c>
      <c r="D123" s="1" t="s">
        <v>764</v>
      </c>
      <c r="E123" s="1" t="s">
        <v>108</v>
      </c>
      <c r="F123" s="1" t="s">
        <v>1008</v>
      </c>
      <c r="G123" s="1" t="s">
        <v>1008</v>
      </c>
      <c r="H123" s="1" t="s">
        <v>1026</v>
      </c>
      <c r="I123" s="3" t="s">
        <v>800</v>
      </c>
    </row>
    <row r="124" spans="1:9">
      <c r="A124" s="3" t="s">
        <v>1027</v>
      </c>
      <c r="B124" s="1" t="s">
        <v>1028</v>
      </c>
      <c r="C124" s="1" t="s">
        <v>1028</v>
      </c>
      <c r="D124" s="1" t="s">
        <v>764</v>
      </c>
      <c r="E124" s="1" t="s">
        <v>108</v>
      </c>
      <c r="F124" s="1" t="s">
        <v>1008</v>
      </c>
      <c r="G124" s="1" t="s">
        <v>1008</v>
      </c>
      <c r="H124" s="1" t="s">
        <v>1028</v>
      </c>
      <c r="I124" s="3" t="s">
        <v>800</v>
      </c>
    </row>
    <row r="125" spans="1:9">
      <c r="A125" s="3" t="s">
        <v>1029</v>
      </c>
      <c r="B125" s="1" t="s">
        <v>1030</v>
      </c>
      <c r="C125" s="1" t="s">
        <v>1030</v>
      </c>
      <c r="D125" s="1" t="s">
        <v>764</v>
      </c>
      <c r="E125" s="1" t="s">
        <v>108</v>
      </c>
      <c r="F125" s="1" t="s">
        <v>765</v>
      </c>
      <c r="G125" s="1" t="s">
        <v>784</v>
      </c>
      <c r="H125" s="1" t="s">
        <v>1030</v>
      </c>
      <c r="I125" s="3" t="s">
        <v>767</v>
      </c>
    </row>
    <row r="126" spans="1:9">
      <c r="A126" s="3" t="s">
        <v>1031</v>
      </c>
      <c r="B126" s="1" t="s">
        <v>1032</v>
      </c>
      <c r="C126" s="1" t="s">
        <v>1032</v>
      </c>
      <c r="D126" s="1" t="s">
        <v>764</v>
      </c>
      <c r="E126" s="1" t="s">
        <v>108</v>
      </c>
      <c r="F126" s="1" t="s">
        <v>765</v>
      </c>
      <c r="G126" s="1" t="s">
        <v>784</v>
      </c>
      <c r="H126" s="1" t="s">
        <v>1032</v>
      </c>
      <c r="I126" s="3" t="s">
        <v>767</v>
      </c>
    </row>
    <row r="127" spans="1:9">
      <c r="A127" s="3" t="s">
        <v>1033</v>
      </c>
      <c r="B127" s="1" t="s">
        <v>1034</v>
      </c>
      <c r="C127" s="1" t="s">
        <v>1034</v>
      </c>
      <c r="D127" s="1" t="s">
        <v>764</v>
      </c>
      <c r="E127" s="1" t="s">
        <v>108</v>
      </c>
      <c r="F127" s="1" t="s">
        <v>765</v>
      </c>
      <c r="G127" s="1" t="s">
        <v>809</v>
      </c>
      <c r="H127" s="1" t="s">
        <v>1034</v>
      </c>
      <c r="I127" s="3" t="s">
        <v>767</v>
      </c>
    </row>
    <row r="128" spans="1:9">
      <c r="A128" s="3" t="s">
        <v>1035</v>
      </c>
      <c r="B128" s="1" t="s">
        <v>1036</v>
      </c>
      <c r="C128" s="1" t="s">
        <v>1036</v>
      </c>
      <c r="D128" s="1" t="s">
        <v>764</v>
      </c>
      <c r="E128" s="1" t="s">
        <v>108</v>
      </c>
      <c r="F128" s="1" t="s">
        <v>765</v>
      </c>
      <c r="G128" s="1" t="s">
        <v>840</v>
      </c>
      <c r="H128" s="1" t="s">
        <v>1036</v>
      </c>
      <c r="I128" s="3" t="s">
        <v>767</v>
      </c>
    </row>
    <row r="129" spans="1:9">
      <c r="A129" s="3" t="s">
        <v>1037</v>
      </c>
      <c r="B129" s="1" t="s">
        <v>1038</v>
      </c>
      <c r="C129" s="1" t="s">
        <v>1038</v>
      </c>
      <c r="D129" s="1" t="s">
        <v>764</v>
      </c>
      <c r="E129" s="1" t="s">
        <v>108</v>
      </c>
      <c r="F129" s="1" t="s">
        <v>765</v>
      </c>
      <c r="G129" s="1" t="s">
        <v>840</v>
      </c>
      <c r="H129" s="1" t="s">
        <v>1038</v>
      </c>
      <c r="I129" s="3" t="s">
        <v>767</v>
      </c>
    </row>
    <row r="130" spans="1:9">
      <c r="A130" s="3" t="s">
        <v>1039</v>
      </c>
      <c r="B130" s="1" t="s">
        <v>1040</v>
      </c>
      <c r="C130" s="1" t="s">
        <v>1040</v>
      </c>
      <c r="D130" s="1" t="s">
        <v>764</v>
      </c>
      <c r="E130" s="1" t="s">
        <v>108</v>
      </c>
      <c r="F130" s="1" t="s">
        <v>765</v>
      </c>
      <c r="G130" s="1" t="s">
        <v>840</v>
      </c>
      <c r="H130" s="1" t="s">
        <v>1040</v>
      </c>
      <c r="I130" s="3" t="s">
        <v>767</v>
      </c>
    </row>
    <row r="131" spans="1:9">
      <c r="A131" s="3" t="s">
        <v>1041</v>
      </c>
      <c r="B131" s="1" t="s">
        <v>1042</v>
      </c>
      <c r="C131" s="1" t="s">
        <v>1042</v>
      </c>
      <c r="D131" s="1" t="s">
        <v>764</v>
      </c>
      <c r="E131" s="1" t="s">
        <v>108</v>
      </c>
      <c r="F131" s="1" t="s">
        <v>765</v>
      </c>
      <c r="G131" s="1" t="s">
        <v>840</v>
      </c>
      <c r="H131" s="1" t="s">
        <v>1042</v>
      </c>
      <c r="I131" s="3" t="s">
        <v>767</v>
      </c>
    </row>
    <row r="132" spans="1:9">
      <c r="A132" s="3" t="s">
        <v>1043</v>
      </c>
      <c r="B132" s="1" t="s">
        <v>1044</v>
      </c>
      <c r="C132" s="1" t="s">
        <v>1044</v>
      </c>
      <c r="D132" s="1" t="s">
        <v>764</v>
      </c>
      <c r="E132" s="1" t="s">
        <v>108</v>
      </c>
      <c r="F132" s="1" t="s">
        <v>765</v>
      </c>
      <c r="G132" s="1" t="s">
        <v>840</v>
      </c>
      <c r="H132" s="1" t="s">
        <v>1044</v>
      </c>
      <c r="I132" s="3" t="s">
        <v>767</v>
      </c>
    </row>
    <row r="133" spans="1:9">
      <c r="A133" s="3" t="s">
        <v>1045</v>
      </c>
      <c r="B133" s="1" t="s">
        <v>1046</v>
      </c>
      <c r="C133" s="1" t="s">
        <v>1046</v>
      </c>
      <c r="D133" s="1" t="s">
        <v>764</v>
      </c>
      <c r="E133" s="1" t="s">
        <v>108</v>
      </c>
      <c r="F133" s="1" t="s">
        <v>765</v>
      </c>
      <c r="G133" s="1" t="s">
        <v>840</v>
      </c>
      <c r="H133" s="1" t="s">
        <v>1046</v>
      </c>
      <c r="I133" s="3" t="s">
        <v>767</v>
      </c>
    </row>
    <row r="134" spans="1:9">
      <c r="A134" s="3" t="s">
        <v>1047</v>
      </c>
      <c r="B134" s="1" t="s">
        <v>1048</v>
      </c>
      <c r="C134" s="1" t="s">
        <v>1048</v>
      </c>
      <c r="D134" s="1" t="s">
        <v>764</v>
      </c>
      <c r="E134" s="1" t="s">
        <v>108</v>
      </c>
      <c r="F134" s="1" t="s">
        <v>765</v>
      </c>
      <c r="G134" s="1" t="s">
        <v>840</v>
      </c>
      <c r="H134" s="1" t="s">
        <v>1048</v>
      </c>
      <c r="I134" s="3" t="s">
        <v>767</v>
      </c>
    </row>
    <row r="135" spans="1:9">
      <c r="A135" s="3" t="s">
        <v>1049</v>
      </c>
      <c r="B135" s="1" t="s">
        <v>1050</v>
      </c>
      <c r="C135" s="1" t="s">
        <v>1050</v>
      </c>
      <c r="D135" s="1" t="s">
        <v>764</v>
      </c>
      <c r="E135" s="1" t="s">
        <v>108</v>
      </c>
      <c r="F135" s="1" t="s">
        <v>765</v>
      </c>
      <c r="G135" s="1" t="s">
        <v>840</v>
      </c>
      <c r="H135" s="1" t="s">
        <v>1050</v>
      </c>
      <c r="I135" s="3" t="s">
        <v>767</v>
      </c>
    </row>
    <row r="136" spans="1:9">
      <c r="A136" s="3" t="s">
        <v>1051</v>
      </c>
      <c r="B136" s="1" t="s">
        <v>1052</v>
      </c>
      <c r="C136" s="1" t="s">
        <v>1052</v>
      </c>
      <c r="D136" s="1" t="s">
        <v>764</v>
      </c>
      <c r="E136" s="1" t="s">
        <v>108</v>
      </c>
      <c r="F136" s="1" t="s">
        <v>765</v>
      </c>
      <c r="G136" s="1" t="s">
        <v>840</v>
      </c>
      <c r="H136" s="1" t="s">
        <v>1052</v>
      </c>
      <c r="I136" s="3" t="s">
        <v>767</v>
      </c>
    </row>
    <row r="137" spans="1:9">
      <c r="A137" s="3" t="s">
        <v>1053</v>
      </c>
      <c r="B137" s="1" t="s">
        <v>1054</v>
      </c>
      <c r="C137" s="1" t="s">
        <v>1054</v>
      </c>
      <c r="D137" s="1" t="s">
        <v>764</v>
      </c>
      <c r="E137" s="1" t="s">
        <v>108</v>
      </c>
      <c r="F137" s="1" t="s">
        <v>765</v>
      </c>
      <c r="G137" s="1" t="s">
        <v>840</v>
      </c>
      <c r="H137" s="1" t="s">
        <v>1054</v>
      </c>
      <c r="I137" s="3" t="s">
        <v>767</v>
      </c>
    </row>
    <row r="138" spans="1:9">
      <c r="A138" s="3" t="s">
        <v>212</v>
      </c>
      <c r="B138" s="1" t="s">
        <v>209</v>
      </c>
      <c r="C138" s="1" t="s">
        <v>209</v>
      </c>
      <c r="D138" s="1" t="s">
        <v>764</v>
      </c>
      <c r="E138" s="1" t="s">
        <v>108</v>
      </c>
      <c r="F138" s="1" t="s">
        <v>109</v>
      </c>
      <c r="G138" s="1" t="s">
        <v>109</v>
      </c>
      <c r="H138" s="1" t="s">
        <v>209</v>
      </c>
      <c r="I138" s="3" t="s">
        <v>800</v>
      </c>
    </row>
    <row r="139" spans="1:9">
      <c r="A139" s="3" t="s">
        <v>1055</v>
      </c>
      <c r="B139" s="1" t="s">
        <v>1056</v>
      </c>
      <c r="C139" s="1" t="s">
        <v>1056</v>
      </c>
      <c r="D139" s="1" t="s">
        <v>764</v>
      </c>
      <c r="E139" s="1" t="s">
        <v>108</v>
      </c>
      <c r="F139" s="1" t="s">
        <v>109</v>
      </c>
      <c r="G139" s="1" t="s">
        <v>109</v>
      </c>
      <c r="H139" s="1" t="s">
        <v>1056</v>
      </c>
      <c r="I139" s="3" t="s">
        <v>800</v>
      </c>
    </row>
    <row r="140" spans="1:9">
      <c r="A140" s="3" t="s">
        <v>113</v>
      </c>
      <c r="B140" s="1" t="s">
        <v>110</v>
      </c>
      <c r="C140" s="1" t="s">
        <v>110</v>
      </c>
      <c r="D140" s="1" t="s">
        <v>764</v>
      </c>
      <c r="E140" s="1" t="s">
        <v>108</v>
      </c>
      <c r="F140" s="1" t="s">
        <v>109</v>
      </c>
      <c r="G140" s="1" t="s">
        <v>109</v>
      </c>
      <c r="H140" s="1" t="s">
        <v>110</v>
      </c>
      <c r="I140" s="3" t="s">
        <v>800</v>
      </c>
    </row>
    <row r="141" spans="1:9">
      <c r="A141" s="3" t="s">
        <v>1057</v>
      </c>
      <c r="B141" s="1" t="s">
        <v>1058</v>
      </c>
      <c r="C141" s="1" t="s">
        <v>1058</v>
      </c>
      <c r="D141" s="1" t="s">
        <v>764</v>
      </c>
      <c r="E141" s="1" t="s">
        <v>108</v>
      </c>
      <c r="F141" s="1" t="s">
        <v>109</v>
      </c>
      <c r="G141" s="1" t="s">
        <v>109</v>
      </c>
      <c r="H141" s="1" t="s">
        <v>1058</v>
      </c>
      <c r="I141" s="3" t="s">
        <v>800</v>
      </c>
    </row>
    <row r="142" spans="1:9">
      <c r="A142" s="3" t="s">
        <v>1059</v>
      </c>
      <c r="B142" s="1" t="s">
        <v>1060</v>
      </c>
      <c r="C142" s="1" t="s">
        <v>1060</v>
      </c>
      <c r="D142" s="1" t="s">
        <v>764</v>
      </c>
      <c r="E142" s="1" t="s">
        <v>108</v>
      </c>
      <c r="F142" s="1" t="s">
        <v>109</v>
      </c>
      <c r="G142" s="1" t="s">
        <v>109</v>
      </c>
      <c r="H142" s="1" t="s">
        <v>1060</v>
      </c>
      <c r="I142" s="3" t="s">
        <v>800</v>
      </c>
    </row>
    <row r="143" spans="1:9">
      <c r="A143" s="3" t="s">
        <v>181</v>
      </c>
      <c r="B143" s="1" t="s">
        <v>178</v>
      </c>
      <c r="C143" s="1" t="s">
        <v>178</v>
      </c>
      <c r="D143" s="1" t="s">
        <v>764</v>
      </c>
      <c r="E143" s="1" t="s">
        <v>108</v>
      </c>
      <c r="F143" s="1" t="s">
        <v>109</v>
      </c>
      <c r="G143" s="1" t="s">
        <v>109</v>
      </c>
      <c r="H143" s="1" t="s">
        <v>178</v>
      </c>
      <c r="I143" s="3" t="s">
        <v>800</v>
      </c>
    </row>
    <row r="144" spans="1:9">
      <c r="A144" s="3" t="s">
        <v>141</v>
      </c>
      <c r="B144" s="1" t="s">
        <v>138</v>
      </c>
      <c r="C144" s="1" t="s">
        <v>138</v>
      </c>
      <c r="D144" s="1" t="s">
        <v>764</v>
      </c>
      <c r="E144" s="1" t="s">
        <v>108</v>
      </c>
      <c r="F144" s="1" t="s">
        <v>109</v>
      </c>
      <c r="G144" s="1" t="s">
        <v>109</v>
      </c>
      <c r="H144" s="1" t="s">
        <v>138</v>
      </c>
      <c r="I144" s="3" t="s">
        <v>800</v>
      </c>
    </row>
    <row r="145" spans="1:9">
      <c r="A145" s="3" t="s">
        <v>165</v>
      </c>
      <c r="B145" s="1" t="s">
        <v>162</v>
      </c>
      <c r="C145" s="1" t="s">
        <v>162</v>
      </c>
      <c r="D145" s="1" t="s">
        <v>764</v>
      </c>
      <c r="E145" s="1" t="s">
        <v>108</v>
      </c>
      <c r="F145" s="1" t="s">
        <v>109</v>
      </c>
      <c r="G145" s="1" t="s">
        <v>109</v>
      </c>
      <c r="H145" s="1" t="s">
        <v>162</v>
      </c>
      <c r="I145" s="3" t="s">
        <v>800</v>
      </c>
    </row>
    <row r="146" spans="1:9">
      <c r="A146" s="3" t="s">
        <v>150</v>
      </c>
      <c r="B146" s="1" t="s">
        <v>147</v>
      </c>
      <c r="C146" s="1" t="s">
        <v>147</v>
      </c>
      <c r="D146" s="1" t="s">
        <v>764</v>
      </c>
      <c r="E146" s="1" t="s">
        <v>108</v>
      </c>
      <c r="F146" s="1" t="s">
        <v>109</v>
      </c>
      <c r="G146" s="1" t="s">
        <v>109</v>
      </c>
      <c r="H146" s="1" t="s">
        <v>147</v>
      </c>
      <c r="I146" s="3" t="s">
        <v>800</v>
      </c>
    </row>
    <row r="147" spans="1:9">
      <c r="A147" s="3" t="s">
        <v>295</v>
      </c>
      <c r="B147" s="1" t="s">
        <v>292</v>
      </c>
      <c r="C147" s="1" t="s">
        <v>292</v>
      </c>
      <c r="D147" s="1" t="s">
        <v>764</v>
      </c>
      <c r="E147" s="1" t="s">
        <v>108</v>
      </c>
      <c r="F147" s="1" t="s">
        <v>109</v>
      </c>
      <c r="G147" s="1" t="s">
        <v>109</v>
      </c>
      <c r="H147" s="1" t="s">
        <v>292</v>
      </c>
      <c r="I147" s="3" t="s">
        <v>800</v>
      </c>
    </row>
    <row r="148" spans="1:9">
      <c r="A148" s="3" t="s">
        <v>197</v>
      </c>
      <c r="B148" s="1" t="s">
        <v>194</v>
      </c>
      <c r="C148" s="1" t="s">
        <v>194</v>
      </c>
      <c r="D148" s="1" t="s">
        <v>764</v>
      </c>
      <c r="E148" s="1" t="s">
        <v>108</v>
      </c>
      <c r="F148" s="1" t="s">
        <v>109</v>
      </c>
      <c r="G148" s="1" t="s">
        <v>109</v>
      </c>
      <c r="H148" s="1" t="s">
        <v>194</v>
      </c>
      <c r="I148" s="3" t="s">
        <v>800</v>
      </c>
    </row>
    <row r="149" spans="1:9">
      <c r="A149" s="3" t="s">
        <v>373</v>
      </c>
      <c r="B149" s="1" t="s">
        <v>370</v>
      </c>
      <c r="C149" s="1" t="s">
        <v>370</v>
      </c>
      <c r="D149" s="1" t="s">
        <v>764</v>
      </c>
      <c r="E149" s="1" t="s">
        <v>108</v>
      </c>
      <c r="F149" s="1" t="s">
        <v>109</v>
      </c>
      <c r="G149" s="1" t="s">
        <v>109</v>
      </c>
      <c r="H149" s="1" t="s">
        <v>370</v>
      </c>
      <c r="I149" s="3" t="s">
        <v>800</v>
      </c>
    </row>
    <row r="150" spans="1:9">
      <c r="A150" s="3" t="s">
        <v>131</v>
      </c>
      <c r="B150" s="1" t="s">
        <v>128</v>
      </c>
      <c r="C150" s="1" t="s">
        <v>128</v>
      </c>
      <c r="D150" s="1" t="s">
        <v>764</v>
      </c>
      <c r="E150" s="1" t="s">
        <v>108</v>
      </c>
      <c r="F150" s="1" t="s">
        <v>109</v>
      </c>
      <c r="G150" s="1" t="s">
        <v>109</v>
      </c>
      <c r="H150" s="1" t="s">
        <v>128</v>
      </c>
      <c r="I150" s="3" t="s">
        <v>800</v>
      </c>
    </row>
    <row r="151" spans="1:9">
      <c r="A151" s="3" t="s">
        <v>1061</v>
      </c>
      <c r="B151" s="1" t="s">
        <v>1062</v>
      </c>
      <c r="C151" s="1" t="s">
        <v>1062</v>
      </c>
      <c r="D151" s="1" t="s">
        <v>764</v>
      </c>
      <c r="E151" s="1" t="s">
        <v>108</v>
      </c>
      <c r="F151" s="1" t="s">
        <v>1063</v>
      </c>
      <c r="G151" s="1" t="s">
        <v>1063</v>
      </c>
      <c r="H151" s="1" t="s">
        <v>1062</v>
      </c>
      <c r="I151" s="3" t="s">
        <v>800</v>
      </c>
    </row>
    <row r="152" spans="1:9">
      <c r="A152" s="3" t="s">
        <v>1064</v>
      </c>
      <c r="B152" s="1" t="s">
        <v>1065</v>
      </c>
      <c r="C152" s="1" t="s">
        <v>1065</v>
      </c>
      <c r="D152" s="1" t="s">
        <v>764</v>
      </c>
      <c r="E152" s="1" t="s">
        <v>108</v>
      </c>
      <c r="F152" s="1" t="s">
        <v>1063</v>
      </c>
      <c r="G152" s="1" t="s">
        <v>1063</v>
      </c>
      <c r="H152" s="1" t="s">
        <v>1065</v>
      </c>
      <c r="I152" s="3" t="s">
        <v>800</v>
      </c>
    </row>
    <row r="153" spans="1:9">
      <c r="A153" s="3" t="s">
        <v>1066</v>
      </c>
      <c r="B153" s="1" t="s">
        <v>1067</v>
      </c>
      <c r="C153" s="1" t="s">
        <v>1067</v>
      </c>
      <c r="D153" s="1" t="s">
        <v>764</v>
      </c>
      <c r="E153" s="1" t="s">
        <v>108</v>
      </c>
      <c r="F153" s="1" t="s">
        <v>1063</v>
      </c>
      <c r="G153" s="1" t="s">
        <v>1063</v>
      </c>
      <c r="H153" s="1" t="s">
        <v>1067</v>
      </c>
      <c r="I153" s="3" t="s">
        <v>800</v>
      </c>
    </row>
    <row r="154" spans="1:9">
      <c r="A154" s="3" t="s">
        <v>1068</v>
      </c>
      <c r="B154" s="1" t="s">
        <v>1069</v>
      </c>
      <c r="C154" s="1" t="s">
        <v>1069</v>
      </c>
      <c r="D154" s="1" t="s">
        <v>764</v>
      </c>
      <c r="E154" s="1" t="s">
        <v>108</v>
      </c>
      <c r="F154" s="1" t="s">
        <v>1063</v>
      </c>
      <c r="G154" s="1" t="s">
        <v>1063</v>
      </c>
      <c r="H154" s="1" t="s">
        <v>1069</v>
      </c>
      <c r="I154" s="3" t="s">
        <v>800</v>
      </c>
    </row>
    <row r="155" spans="1:9">
      <c r="A155" s="3" t="s">
        <v>1070</v>
      </c>
      <c r="B155" s="1" t="s">
        <v>1071</v>
      </c>
      <c r="C155" s="1" t="s">
        <v>1071</v>
      </c>
      <c r="D155" s="1" t="s">
        <v>764</v>
      </c>
      <c r="E155" s="1" t="s">
        <v>108</v>
      </c>
      <c r="F155" s="1" t="s">
        <v>1063</v>
      </c>
      <c r="G155" s="1" t="s">
        <v>1063</v>
      </c>
      <c r="H155" s="1" t="s">
        <v>1071</v>
      </c>
      <c r="I155" s="3" t="s">
        <v>800</v>
      </c>
    </row>
    <row r="156" spans="1:9">
      <c r="A156" s="3" t="s">
        <v>1072</v>
      </c>
      <c r="B156" s="1" t="s">
        <v>1073</v>
      </c>
      <c r="C156" s="1" t="s">
        <v>1073</v>
      </c>
      <c r="D156" s="1" t="s">
        <v>764</v>
      </c>
      <c r="E156" s="1" t="s">
        <v>108</v>
      </c>
      <c r="F156" s="1" t="s">
        <v>1063</v>
      </c>
      <c r="G156" s="1" t="s">
        <v>1063</v>
      </c>
      <c r="H156" s="1" t="s">
        <v>1073</v>
      </c>
      <c r="I156" s="3" t="s">
        <v>800</v>
      </c>
    </row>
    <row r="157" spans="1:9">
      <c r="A157" s="3" t="s">
        <v>1074</v>
      </c>
      <c r="B157" s="1" t="s">
        <v>1075</v>
      </c>
      <c r="C157" s="1" t="s">
        <v>1075</v>
      </c>
      <c r="D157" s="1" t="s">
        <v>764</v>
      </c>
      <c r="E157" s="1" t="s">
        <v>108</v>
      </c>
      <c r="F157" s="1" t="s">
        <v>1063</v>
      </c>
      <c r="G157" s="1" t="s">
        <v>1063</v>
      </c>
      <c r="H157" s="1" t="s">
        <v>1075</v>
      </c>
      <c r="I157" s="3" t="s">
        <v>800</v>
      </c>
    </row>
    <row r="158" spans="1:9">
      <c r="A158" s="3" t="s">
        <v>1076</v>
      </c>
      <c r="B158" s="1" t="s">
        <v>1077</v>
      </c>
      <c r="C158" s="1" t="s">
        <v>1077</v>
      </c>
      <c r="D158" s="1" t="s">
        <v>764</v>
      </c>
      <c r="E158" s="1" t="s">
        <v>108</v>
      </c>
      <c r="F158" s="1" t="s">
        <v>1063</v>
      </c>
      <c r="G158" s="1" t="s">
        <v>1063</v>
      </c>
      <c r="H158" s="1" t="s">
        <v>1077</v>
      </c>
      <c r="I158" s="3" t="s">
        <v>800</v>
      </c>
    </row>
    <row r="159" spans="1:9">
      <c r="A159" s="3" t="s">
        <v>1078</v>
      </c>
      <c r="B159" s="1" t="s">
        <v>1079</v>
      </c>
      <c r="C159" s="1" t="s">
        <v>1079</v>
      </c>
      <c r="D159" s="1" t="s">
        <v>764</v>
      </c>
      <c r="E159" s="1" t="s">
        <v>108</v>
      </c>
      <c r="F159" s="1" t="s">
        <v>1063</v>
      </c>
      <c r="G159" s="1" t="s">
        <v>1063</v>
      </c>
      <c r="H159" s="1" t="s">
        <v>1079</v>
      </c>
      <c r="I159" s="3" t="s">
        <v>800</v>
      </c>
    </row>
    <row r="160" spans="1:9">
      <c r="A160" s="3" t="s">
        <v>1080</v>
      </c>
      <c r="B160" s="1" t="s">
        <v>1081</v>
      </c>
      <c r="C160" s="1" t="s">
        <v>1081</v>
      </c>
      <c r="D160" s="1" t="s">
        <v>764</v>
      </c>
      <c r="E160" s="1" t="s">
        <v>108</v>
      </c>
      <c r="F160" s="1" t="s">
        <v>1063</v>
      </c>
      <c r="G160" s="1" t="s">
        <v>1063</v>
      </c>
      <c r="H160" s="1" t="s">
        <v>1081</v>
      </c>
      <c r="I160" s="3" t="s">
        <v>800</v>
      </c>
    </row>
    <row r="161" spans="1:9">
      <c r="A161" s="3" t="s">
        <v>1082</v>
      </c>
      <c r="B161" s="1" t="s">
        <v>1083</v>
      </c>
      <c r="C161" s="1" t="s">
        <v>1083</v>
      </c>
      <c r="D161" s="1" t="s">
        <v>764</v>
      </c>
      <c r="E161" s="1" t="s">
        <v>108</v>
      </c>
      <c r="F161" s="1" t="s">
        <v>1084</v>
      </c>
      <c r="G161" s="1" t="s">
        <v>1084</v>
      </c>
      <c r="H161" s="1" t="s">
        <v>1083</v>
      </c>
      <c r="I161" s="3" t="s">
        <v>800</v>
      </c>
    </row>
    <row r="162" spans="1:9">
      <c r="A162" s="3" t="s">
        <v>1085</v>
      </c>
      <c r="B162" s="1" t="s">
        <v>1086</v>
      </c>
      <c r="C162" s="1" t="s">
        <v>1086</v>
      </c>
      <c r="D162" s="1" t="s">
        <v>764</v>
      </c>
      <c r="E162" s="1" t="s">
        <v>108</v>
      </c>
      <c r="F162" s="1" t="s">
        <v>1084</v>
      </c>
      <c r="G162" s="1" t="s">
        <v>1084</v>
      </c>
      <c r="H162" s="1" t="s">
        <v>1086</v>
      </c>
      <c r="I162" s="3" t="s">
        <v>800</v>
      </c>
    </row>
    <row r="163" spans="1:9">
      <c r="A163" s="3" t="s">
        <v>1087</v>
      </c>
      <c r="B163" s="1" t="s">
        <v>1088</v>
      </c>
      <c r="C163" s="1" t="s">
        <v>1088</v>
      </c>
      <c r="D163" s="1" t="s">
        <v>764</v>
      </c>
      <c r="E163" s="1" t="s">
        <v>108</v>
      </c>
      <c r="F163" s="1" t="s">
        <v>1084</v>
      </c>
      <c r="G163" s="1" t="s">
        <v>1084</v>
      </c>
      <c r="H163" s="1" t="s">
        <v>1088</v>
      </c>
      <c r="I163" s="3" t="s">
        <v>800</v>
      </c>
    </row>
    <row r="164" spans="1:9">
      <c r="A164" s="3" t="s">
        <v>1089</v>
      </c>
      <c r="B164" s="1" t="s">
        <v>1090</v>
      </c>
      <c r="C164" s="1" t="s">
        <v>1090</v>
      </c>
      <c r="D164" s="1" t="s">
        <v>764</v>
      </c>
      <c r="E164" s="1" t="s">
        <v>108</v>
      </c>
      <c r="F164" s="1" t="s">
        <v>1084</v>
      </c>
      <c r="G164" s="1" t="s">
        <v>1084</v>
      </c>
      <c r="H164" s="1" t="s">
        <v>1090</v>
      </c>
      <c r="I164" s="3" t="s">
        <v>800</v>
      </c>
    </row>
    <row r="165" spans="1:9">
      <c r="A165" s="3" t="s">
        <v>1091</v>
      </c>
      <c r="B165" s="1" t="s">
        <v>1092</v>
      </c>
      <c r="C165" s="1" t="s">
        <v>1092</v>
      </c>
      <c r="D165" s="1" t="s">
        <v>764</v>
      </c>
      <c r="E165" s="1" t="s">
        <v>108</v>
      </c>
      <c r="F165" s="1" t="s">
        <v>1084</v>
      </c>
      <c r="G165" s="1" t="s">
        <v>1084</v>
      </c>
      <c r="H165" s="1" t="s">
        <v>1092</v>
      </c>
      <c r="I165" s="3" t="s">
        <v>800</v>
      </c>
    </row>
    <row r="166" spans="1:9">
      <c r="A166" s="3" t="s">
        <v>1093</v>
      </c>
      <c r="B166" s="1" t="s">
        <v>1094</v>
      </c>
      <c r="C166" s="1" t="s">
        <v>1094</v>
      </c>
      <c r="D166" s="1" t="s">
        <v>764</v>
      </c>
      <c r="E166" s="1" t="s">
        <v>108</v>
      </c>
      <c r="F166" s="1" t="s">
        <v>1084</v>
      </c>
      <c r="G166" s="1" t="s">
        <v>1084</v>
      </c>
      <c r="H166" s="1" t="s">
        <v>1094</v>
      </c>
      <c r="I166" s="3" t="s">
        <v>800</v>
      </c>
    </row>
    <row r="167" spans="1:9">
      <c r="A167" s="3" t="s">
        <v>1095</v>
      </c>
      <c r="B167" s="1" t="s">
        <v>1096</v>
      </c>
      <c r="C167" s="1" t="s">
        <v>1096</v>
      </c>
      <c r="D167" s="1" t="s">
        <v>764</v>
      </c>
      <c r="E167" s="1" t="s">
        <v>108</v>
      </c>
      <c r="F167" s="1" t="s">
        <v>1084</v>
      </c>
      <c r="G167" s="1" t="s">
        <v>1084</v>
      </c>
      <c r="H167" s="1" t="s">
        <v>1096</v>
      </c>
      <c r="I167" s="3" t="s">
        <v>800</v>
      </c>
    </row>
    <row r="168" spans="1:9">
      <c r="A168" s="3" t="s">
        <v>1097</v>
      </c>
      <c r="B168" s="1" t="s">
        <v>1098</v>
      </c>
      <c r="C168" s="1" t="s">
        <v>1098</v>
      </c>
      <c r="D168" s="1" t="s">
        <v>764</v>
      </c>
      <c r="E168" s="1" t="s">
        <v>108</v>
      </c>
      <c r="F168" s="1" t="s">
        <v>1084</v>
      </c>
      <c r="G168" s="1" t="s">
        <v>1084</v>
      </c>
      <c r="H168" s="1" t="s">
        <v>1098</v>
      </c>
      <c r="I168" s="3" t="s">
        <v>800</v>
      </c>
    </row>
    <row r="169" spans="1:9">
      <c r="A169" s="3" t="s">
        <v>1099</v>
      </c>
      <c r="B169" s="1" t="s">
        <v>1100</v>
      </c>
      <c r="C169" s="1" t="s">
        <v>1100</v>
      </c>
      <c r="D169" s="1" t="s">
        <v>764</v>
      </c>
      <c r="E169" s="1" t="s">
        <v>108</v>
      </c>
      <c r="F169" s="1" t="s">
        <v>1084</v>
      </c>
      <c r="G169" s="1" t="s">
        <v>1084</v>
      </c>
      <c r="H169" s="1" t="s">
        <v>1100</v>
      </c>
      <c r="I169" s="3" t="s">
        <v>800</v>
      </c>
    </row>
    <row r="170" spans="1:9">
      <c r="A170" s="3" t="s">
        <v>1101</v>
      </c>
      <c r="B170" s="1" t="s">
        <v>1102</v>
      </c>
      <c r="C170" s="1" t="s">
        <v>1102</v>
      </c>
      <c r="D170" s="1" t="s">
        <v>764</v>
      </c>
      <c r="E170" s="1" t="s">
        <v>108</v>
      </c>
      <c r="F170" s="1" t="s">
        <v>1084</v>
      </c>
      <c r="G170" s="1" t="s">
        <v>1084</v>
      </c>
      <c r="H170" s="1" t="s">
        <v>1102</v>
      </c>
      <c r="I170" s="3" t="s">
        <v>800</v>
      </c>
    </row>
    <row r="171" spans="1:9">
      <c r="A171" s="3" t="s">
        <v>1103</v>
      </c>
      <c r="B171" s="1" t="s">
        <v>1104</v>
      </c>
      <c r="C171" s="1" t="s">
        <v>1104</v>
      </c>
      <c r="D171" s="1" t="s">
        <v>764</v>
      </c>
      <c r="E171" s="1" t="s">
        <v>108</v>
      </c>
      <c r="F171" s="1" t="s">
        <v>1084</v>
      </c>
      <c r="G171" s="1" t="s">
        <v>1084</v>
      </c>
      <c r="H171" s="1" t="s">
        <v>1104</v>
      </c>
      <c r="I171" s="3" t="s">
        <v>800</v>
      </c>
    </row>
    <row r="172" spans="1:9">
      <c r="A172" s="3" t="s">
        <v>1105</v>
      </c>
      <c r="B172" s="1" t="s">
        <v>1106</v>
      </c>
      <c r="C172" s="1" t="s">
        <v>1106</v>
      </c>
      <c r="D172" s="1" t="s">
        <v>764</v>
      </c>
      <c r="E172" s="1" t="s">
        <v>108</v>
      </c>
      <c r="F172" s="1" t="s">
        <v>1084</v>
      </c>
      <c r="G172" s="1" t="s">
        <v>1084</v>
      </c>
      <c r="H172" s="1" t="s">
        <v>1106</v>
      </c>
      <c r="I172" s="3" t="s">
        <v>800</v>
      </c>
    </row>
    <row r="173" spans="1:9">
      <c r="A173" s="3" t="s">
        <v>1107</v>
      </c>
      <c r="B173" s="1" t="s">
        <v>1108</v>
      </c>
      <c r="C173" s="1" t="s">
        <v>1108</v>
      </c>
      <c r="D173" s="1" t="s">
        <v>764</v>
      </c>
      <c r="E173" s="1" t="s">
        <v>108</v>
      </c>
      <c r="F173" s="1" t="s">
        <v>1109</v>
      </c>
      <c r="G173" s="1" t="s">
        <v>1109</v>
      </c>
      <c r="H173" s="1" t="s">
        <v>1108</v>
      </c>
      <c r="I173" s="3" t="s">
        <v>800</v>
      </c>
    </row>
    <row r="174" spans="1:9">
      <c r="A174" s="3" t="s">
        <v>1110</v>
      </c>
      <c r="B174" s="1" t="s">
        <v>1111</v>
      </c>
      <c r="C174" s="1" t="s">
        <v>1111</v>
      </c>
      <c r="D174" s="1" t="s">
        <v>764</v>
      </c>
      <c r="E174" s="1" t="s">
        <v>108</v>
      </c>
      <c r="F174" s="1" t="s">
        <v>1063</v>
      </c>
      <c r="G174" s="1" t="s">
        <v>1063</v>
      </c>
      <c r="H174" s="1" t="s">
        <v>1111</v>
      </c>
      <c r="I174" s="3" t="s">
        <v>800</v>
      </c>
    </row>
    <row r="175" spans="1:9">
      <c r="A175" s="3" t="s">
        <v>1112</v>
      </c>
      <c r="B175" s="1" t="s">
        <v>1113</v>
      </c>
      <c r="C175" s="1" t="s">
        <v>1113</v>
      </c>
      <c r="D175" s="1" t="s">
        <v>764</v>
      </c>
      <c r="E175" s="1" t="s">
        <v>108</v>
      </c>
      <c r="F175" s="1" t="s">
        <v>1109</v>
      </c>
      <c r="G175" s="1" t="s">
        <v>1109</v>
      </c>
      <c r="H175" s="1" t="s">
        <v>1113</v>
      </c>
      <c r="I175" s="3" t="s">
        <v>800</v>
      </c>
    </row>
    <row r="176" spans="1:9">
      <c r="A176" s="3" t="s">
        <v>1114</v>
      </c>
      <c r="B176" s="1" t="s">
        <v>1115</v>
      </c>
      <c r="C176" s="1" t="s">
        <v>1115</v>
      </c>
      <c r="D176" s="1" t="s">
        <v>764</v>
      </c>
      <c r="E176" s="1" t="s">
        <v>108</v>
      </c>
      <c r="F176" s="1" t="s">
        <v>1109</v>
      </c>
      <c r="G176" s="1" t="s">
        <v>1109</v>
      </c>
      <c r="H176" s="1" t="s">
        <v>1115</v>
      </c>
      <c r="I176" s="3" t="s">
        <v>800</v>
      </c>
    </row>
    <row r="177" spans="1:9">
      <c r="A177" s="3" t="s">
        <v>1116</v>
      </c>
      <c r="B177" s="1" t="s">
        <v>1117</v>
      </c>
      <c r="C177" s="1" t="s">
        <v>1117</v>
      </c>
      <c r="D177" s="1" t="s">
        <v>764</v>
      </c>
      <c r="E177" s="1" t="s">
        <v>108</v>
      </c>
      <c r="F177" s="1" t="s">
        <v>1109</v>
      </c>
      <c r="G177" s="1" t="s">
        <v>1109</v>
      </c>
      <c r="H177" s="1" t="s">
        <v>1117</v>
      </c>
      <c r="I177" s="3" t="s">
        <v>800</v>
      </c>
    </row>
    <row r="178" spans="1:9">
      <c r="A178" s="3" t="s">
        <v>1118</v>
      </c>
      <c r="B178" s="1" t="s">
        <v>1119</v>
      </c>
      <c r="C178" s="1" t="s">
        <v>1119</v>
      </c>
      <c r="D178" s="1" t="s">
        <v>764</v>
      </c>
      <c r="E178" s="1" t="s">
        <v>108</v>
      </c>
      <c r="F178" s="1" t="s">
        <v>1109</v>
      </c>
      <c r="G178" s="1" t="s">
        <v>1109</v>
      </c>
      <c r="H178" s="1" t="s">
        <v>1119</v>
      </c>
      <c r="I178" s="3" t="s">
        <v>800</v>
      </c>
    </row>
    <row r="179" spans="1:9">
      <c r="A179" s="3" t="s">
        <v>1120</v>
      </c>
      <c r="B179" s="1" t="s">
        <v>1121</v>
      </c>
      <c r="C179" s="1" t="s">
        <v>1121</v>
      </c>
      <c r="D179" s="1" t="s">
        <v>764</v>
      </c>
      <c r="E179" s="1" t="s">
        <v>108</v>
      </c>
      <c r="F179" s="1" t="s">
        <v>1109</v>
      </c>
      <c r="G179" s="1" t="s">
        <v>1109</v>
      </c>
      <c r="H179" s="1" t="s">
        <v>1121</v>
      </c>
      <c r="I179" s="3" t="s">
        <v>800</v>
      </c>
    </row>
    <row r="180" spans="1:9">
      <c r="A180" s="3" t="s">
        <v>1122</v>
      </c>
      <c r="B180" s="1" t="s">
        <v>1123</v>
      </c>
      <c r="C180" s="1" t="s">
        <v>1123</v>
      </c>
      <c r="D180" s="1" t="s">
        <v>764</v>
      </c>
      <c r="E180" s="1" t="s">
        <v>108</v>
      </c>
      <c r="F180" s="1" t="s">
        <v>1109</v>
      </c>
      <c r="G180" s="1" t="s">
        <v>1109</v>
      </c>
      <c r="H180" s="1" t="s">
        <v>1123</v>
      </c>
      <c r="I180" s="3" t="s">
        <v>800</v>
      </c>
    </row>
    <row r="181" spans="1:9">
      <c r="A181" s="3" t="s">
        <v>1124</v>
      </c>
      <c r="B181" s="1" t="s">
        <v>1125</v>
      </c>
      <c r="C181" s="1" t="s">
        <v>1125</v>
      </c>
      <c r="D181" s="1" t="s">
        <v>764</v>
      </c>
      <c r="E181" s="1" t="s">
        <v>108</v>
      </c>
      <c r="F181" s="1" t="s">
        <v>1109</v>
      </c>
      <c r="G181" s="1" t="s">
        <v>1109</v>
      </c>
      <c r="H181" s="1" t="s">
        <v>1125</v>
      </c>
      <c r="I181" s="3" t="s">
        <v>800</v>
      </c>
    </row>
    <row r="182" spans="1:9">
      <c r="A182" s="3" t="s">
        <v>1126</v>
      </c>
      <c r="B182" s="1" t="s">
        <v>1127</v>
      </c>
      <c r="C182" s="1" t="s">
        <v>1127</v>
      </c>
      <c r="D182" s="1" t="s">
        <v>764</v>
      </c>
      <c r="E182" s="1" t="s">
        <v>108</v>
      </c>
      <c r="F182" s="1" t="s">
        <v>1109</v>
      </c>
      <c r="G182" s="1" t="s">
        <v>1109</v>
      </c>
      <c r="H182" s="1" t="s">
        <v>1127</v>
      </c>
      <c r="I182" s="3" t="s">
        <v>800</v>
      </c>
    </row>
    <row r="183" spans="1:9">
      <c r="A183" s="3" t="s">
        <v>1128</v>
      </c>
      <c r="B183" s="1" t="s">
        <v>1129</v>
      </c>
      <c r="C183" s="1" t="s">
        <v>1129</v>
      </c>
      <c r="D183" s="1" t="s">
        <v>764</v>
      </c>
      <c r="E183" s="1" t="s">
        <v>108</v>
      </c>
      <c r="F183" s="1" t="s">
        <v>1109</v>
      </c>
      <c r="G183" s="1" t="s">
        <v>1109</v>
      </c>
      <c r="H183" s="1" t="s">
        <v>1129</v>
      </c>
      <c r="I183" s="3" t="s">
        <v>800</v>
      </c>
    </row>
    <row r="184" spans="1:9">
      <c r="A184" s="3" t="s">
        <v>1130</v>
      </c>
      <c r="B184" s="1" t="s">
        <v>1131</v>
      </c>
      <c r="C184" s="1" t="s">
        <v>1131</v>
      </c>
      <c r="D184" s="1" t="s">
        <v>764</v>
      </c>
      <c r="E184" s="1" t="s">
        <v>108</v>
      </c>
      <c r="F184" s="1" t="s">
        <v>1109</v>
      </c>
      <c r="G184" s="1" t="s">
        <v>1109</v>
      </c>
      <c r="H184" s="1" t="s">
        <v>1131</v>
      </c>
      <c r="I184" s="3" t="s">
        <v>800</v>
      </c>
    </row>
    <row r="185" spans="1:9">
      <c r="A185" s="3" t="s">
        <v>1132</v>
      </c>
      <c r="B185" s="1" t="s">
        <v>1133</v>
      </c>
      <c r="C185" s="1" t="s">
        <v>1133</v>
      </c>
      <c r="D185" s="1" t="s">
        <v>764</v>
      </c>
      <c r="E185" s="1" t="s">
        <v>108</v>
      </c>
      <c r="F185" s="1" t="s">
        <v>1109</v>
      </c>
      <c r="G185" s="1" t="s">
        <v>1109</v>
      </c>
      <c r="H185" s="1" t="s">
        <v>1133</v>
      </c>
      <c r="I185" s="3" t="s">
        <v>800</v>
      </c>
    </row>
    <row r="186" spans="1:9">
      <c r="A186" s="3" t="s">
        <v>1134</v>
      </c>
      <c r="B186" s="1" t="s">
        <v>1135</v>
      </c>
      <c r="C186" s="1" t="s">
        <v>1135</v>
      </c>
      <c r="D186" s="1" t="s">
        <v>764</v>
      </c>
      <c r="E186" s="1" t="s">
        <v>108</v>
      </c>
      <c r="F186" s="1" t="s">
        <v>1109</v>
      </c>
      <c r="G186" s="1" t="s">
        <v>1109</v>
      </c>
      <c r="H186" s="1" t="s">
        <v>1135</v>
      </c>
      <c r="I186" s="3" t="s">
        <v>800</v>
      </c>
    </row>
    <row r="187" spans="1:9">
      <c r="A187" s="3" t="s">
        <v>1136</v>
      </c>
      <c r="B187" s="1" t="s">
        <v>1137</v>
      </c>
      <c r="C187" s="1" t="s">
        <v>1137</v>
      </c>
      <c r="D187" s="1" t="s">
        <v>764</v>
      </c>
      <c r="E187" s="1" t="s">
        <v>108</v>
      </c>
      <c r="F187" s="1" t="s">
        <v>1138</v>
      </c>
      <c r="G187" s="1" t="s">
        <v>1138</v>
      </c>
      <c r="H187" s="1" t="s">
        <v>1137</v>
      </c>
      <c r="I187" s="3" t="s">
        <v>800</v>
      </c>
    </row>
    <row r="188" spans="1:9">
      <c r="A188" s="3" t="s">
        <v>1139</v>
      </c>
      <c r="B188" s="1" t="s">
        <v>1140</v>
      </c>
      <c r="C188" s="1" t="s">
        <v>1140</v>
      </c>
      <c r="D188" s="1" t="s">
        <v>764</v>
      </c>
      <c r="E188" s="1" t="s">
        <v>108</v>
      </c>
      <c r="F188" s="1" t="s">
        <v>1138</v>
      </c>
      <c r="G188" s="1" t="s">
        <v>1138</v>
      </c>
      <c r="H188" s="1" t="s">
        <v>1140</v>
      </c>
      <c r="I188" s="3" t="s">
        <v>800</v>
      </c>
    </row>
    <row r="189" spans="1:9">
      <c r="A189" s="3" t="s">
        <v>1141</v>
      </c>
      <c r="B189" s="1" t="s">
        <v>1142</v>
      </c>
      <c r="C189" s="1" t="s">
        <v>1142</v>
      </c>
      <c r="D189" s="1" t="s">
        <v>764</v>
      </c>
      <c r="E189" s="1" t="s">
        <v>108</v>
      </c>
      <c r="F189" s="1" t="s">
        <v>1138</v>
      </c>
      <c r="G189" s="1" t="s">
        <v>1138</v>
      </c>
      <c r="H189" s="1" t="s">
        <v>1142</v>
      </c>
      <c r="I189" s="3" t="s">
        <v>800</v>
      </c>
    </row>
    <row r="190" spans="1:9">
      <c r="A190" s="3" t="s">
        <v>1143</v>
      </c>
      <c r="B190" s="1" t="s">
        <v>1144</v>
      </c>
      <c r="C190" s="1" t="s">
        <v>1144</v>
      </c>
      <c r="D190" s="1" t="s">
        <v>764</v>
      </c>
      <c r="E190" s="1" t="s">
        <v>108</v>
      </c>
      <c r="F190" s="1" t="s">
        <v>1138</v>
      </c>
      <c r="G190" s="1" t="s">
        <v>1138</v>
      </c>
      <c r="H190" s="1" t="s">
        <v>1144</v>
      </c>
      <c r="I190" s="3" t="s">
        <v>800</v>
      </c>
    </row>
    <row r="191" spans="1:9">
      <c r="A191" s="3" t="s">
        <v>1145</v>
      </c>
      <c r="B191" s="1" t="s">
        <v>1146</v>
      </c>
      <c r="C191" s="1" t="s">
        <v>1146</v>
      </c>
      <c r="D191" s="1" t="s">
        <v>764</v>
      </c>
      <c r="E191" s="1" t="s">
        <v>108</v>
      </c>
      <c r="F191" s="1" t="s">
        <v>1138</v>
      </c>
      <c r="G191" s="1" t="s">
        <v>1138</v>
      </c>
      <c r="H191" s="1" t="s">
        <v>1146</v>
      </c>
      <c r="I191" s="3" t="s">
        <v>800</v>
      </c>
    </row>
    <row r="192" spans="1:9">
      <c r="A192" s="3" t="s">
        <v>1147</v>
      </c>
      <c r="B192" s="1" t="s">
        <v>1148</v>
      </c>
      <c r="C192" s="1" t="s">
        <v>1148</v>
      </c>
      <c r="D192" s="1" t="s">
        <v>764</v>
      </c>
      <c r="E192" s="1" t="s">
        <v>108</v>
      </c>
      <c r="F192" s="1" t="s">
        <v>1138</v>
      </c>
      <c r="G192" s="1" t="s">
        <v>1138</v>
      </c>
      <c r="H192" s="1" t="s">
        <v>1148</v>
      </c>
      <c r="I192" s="3" t="s">
        <v>800</v>
      </c>
    </row>
    <row r="193" spans="1:9">
      <c r="A193" s="3" t="s">
        <v>1149</v>
      </c>
      <c r="B193" s="1" t="s">
        <v>1150</v>
      </c>
      <c r="C193" s="1" t="s">
        <v>1150</v>
      </c>
      <c r="D193" s="1" t="s">
        <v>764</v>
      </c>
      <c r="E193" s="1" t="s">
        <v>108</v>
      </c>
      <c r="F193" s="1" t="s">
        <v>1138</v>
      </c>
      <c r="G193" s="1" t="s">
        <v>1138</v>
      </c>
      <c r="H193" s="1" t="s">
        <v>1150</v>
      </c>
      <c r="I193" s="3" t="s">
        <v>800</v>
      </c>
    </row>
    <row r="194" spans="1:9">
      <c r="A194" s="3" t="s">
        <v>1151</v>
      </c>
      <c r="B194" s="1" t="s">
        <v>1152</v>
      </c>
      <c r="C194" s="1" t="s">
        <v>1152</v>
      </c>
      <c r="D194" s="1" t="s">
        <v>764</v>
      </c>
      <c r="E194" s="1" t="s">
        <v>108</v>
      </c>
      <c r="F194" s="1" t="s">
        <v>1138</v>
      </c>
      <c r="G194" s="1" t="s">
        <v>1138</v>
      </c>
      <c r="H194" s="1" t="s">
        <v>1152</v>
      </c>
      <c r="I194" s="3" t="s">
        <v>800</v>
      </c>
    </row>
    <row r="195" spans="1:9">
      <c r="A195" s="3" t="s">
        <v>1153</v>
      </c>
      <c r="B195" s="1" t="s">
        <v>1154</v>
      </c>
      <c r="C195" s="1" t="s">
        <v>1154</v>
      </c>
      <c r="D195" s="1" t="s">
        <v>764</v>
      </c>
      <c r="E195" s="1" t="s">
        <v>108</v>
      </c>
      <c r="F195" s="1" t="s">
        <v>1138</v>
      </c>
      <c r="G195" s="1" t="s">
        <v>1138</v>
      </c>
      <c r="H195" s="1" t="s">
        <v>1154</v>
      </c>
      <c r="I195" s="3" t="s">
        <v>800</v>
      </c>
    </row>
    <row r="196" spans="1:9">
      <c r="A196" s="3" t="s">
        <v>1155</v>
      </c>
      <c r="B196" s="1" t="s">
        <v>1156</v>
      </c>
      <c r="C196" s="1" t="s">
        <v>1156</v>
      </c>
      <c r="D196" s="1" t="s">
        <v>764</v>
      </c>
      <c r="E196" s="1" t="s">
        <v>108</v>
      </c>
      <c r="F196" s="1" t="s">
        <v>1138</v>
      </c>
      <c r="G196" s="1" t="s">
        <v>1138</v>
      </c>
      <c r="H196" s="1" t="s">
        <v>1156</v>
      </c>
      <c r="I196" s="3" t="s">
        <v>800</v>
      </c>
    </row>
    <row r="197" spans="1:9">
      <c r="A197" s="3" t="s">
        <v>1157</v>
      </c>
      <c r="B197" s="1" t="s">
        <v>1158</v>
      </c>
      <c r="C197" s="1" t="s">
        <v>1158</v>
      </c>
      <c r="D197" s="1" t="s">
        <v>764</v>
      </c>
      <c r="E197" s="1" t="s">
        <v>108</v>
      </c>
      <c r="F197" s="1" t="s">
        <v>1138</v>
      </c>
      <c r="G197" s="1" t="s">
        <v>1138</v>
      </c>
      <c r="H197" s="1" t="s">
        <v>1158</v>
      </c>
      <c r="I197" s="3" t="s">
        <v>800</v>
      </c>
    </row>
    <row r="198" spans="1:9">
      <c r="A198" s="3" t="s">
        <v>1159</v>
      </c>
      <c r="B198" s="1" t="s">
        <v>1160</v>
      </c>
      <c r="C198" s="1" t="s">
        <v>1160</v>
      </c>
      <c r="D198" s="1" t="s">
        <v>764</v>
      </c>
      <c r="E198" s="1" t="s">
        <v>108</v>
      </c>
      <c r="F198" s="1" t="s">
        <v>1161</v>
      </c>
      <c r="G198" s="1" t="s">
        <v>1161</v>
      </c>
      <c r="H198" s="1" t="s">
        <v>1160</v>
      </c>
      <c r="I198" s="3" t="s">
        <v>800</v>
      </c>
    </row>
    <row r="199" spans="1:9">
      <c r="A199" s="3" t="s">
        <v>1162</v>
      </c>
      <c r="B199" s="1" t="s">
        <v>1163</v>
      </c>
      <c r="C199" s="1" t="s">
        <v>1163</v>
      </c>
      <c r="D199" s="1" t="s">
        <v>764</v>
      </c>
      <c r="E199" s="1" t="s">
        <v>108</v>
      </c>
      <c r="F199" s="1" t="s">
        <v>1161</v>
      </c>
      <c r="G199" s="1" t="s">
        <v>1161</v>
      </c>
      <c r="H199" s="1" t="s">
        <v>1163</v>
      </c>
      <c r="I199" s="3" t="s">
        <v>800</v>
      </c>
    </row>
    <row r="200" spans="1:9">
      <c r="A200" s="3" t="s">
        <v>1164</v>
      </c>
      <c r="B200" s="1" t="s">
        <v>1165</v>
      </c>
      <c r="C200" s="1" t="s">
        <v>1165</v>
      </c>
      <c r="D200" s="1" t="s">
        <v>764</v>
      </c>
      <c r="E200" s="1" t="s">
        <v>108</v>
      </c>
      <c r="F200" s="1" t="s">
        <v>1161</v>
      </c>
      <c r="G200" s="1" t="s">
        <v>1161</v>
      </c>
      <c r="H200" s="1" t="s">
        <v>1165</v>
      </c>
      <c r="I200" s="3" t="s">
        <v>800</v>
      </c>
    </row>
    <row r="201" spans="1:9">
      <c r="A201" s="3" t="s">
        <v>1166</v>
      </c>
      <c r="B201" s="1" t="s">
        <v>1167</v>
      </c>
      <c r="C201" s="1" t="s">
        <v>1167</v>
      </c>
      <c r="D201" s="1" t="s">
        <v>764</v>
      </c>
      <c r="E201" s="1" t="s">
        <v>108</v>
      </c>
      <c r="F201" s="1" t="s">
        <v>1161</v>
      </c>
      <c r="G201" s="1" t="s">
        <v>1161</v>
      </c>
      <c r="H201" s="1" t="s">
        <v>1167</v>
      </c>
      <c r="I201" s="3" t="s">
        <v>800</v>
      </c>
    </row>
    <row r="202" spans="1:9">
      <c r="A202" s="3" t="s">
        <v>1168</v>
      </c>
      <c r="B202" s="1" t="s">
        <v>1169</v>
      </c>
      <c r="C202" s="1" t="s">
        <v>1169</v>
      </c>
      <c r="D202" s="1" t="s">
        <v>764</v>
      </c>
      <c r="E202" s="1" t="s">
        <v>108</v>
      </c>
      <c r="F202" s="1" t="s">
        <v>1161</v>
      </c>
      <c r="G202" s="1" t="s">
        <v>1161</v>
      </c>
      <c r="H202" s="1" t="s">
        <v>1169</v>
      </c>
      <c r="I202" s="3" t="s">
        <v>800</v>
      </c>
    </row>
    <row r="203" spans="1:9">
      <c r="A203" s="3" t="s">
        <v>1170</v>
      </c>
      <c r="B203" s="1" t="s">
        <v>1171</v>
      </c>
      <c r="C203" s="1" t="s">
        <v>1171</v>
      </c>
      <c r="D203" s="1" t="s">
        <v>764</v>
      </c>
      <c r="E203" s="1" t="s">
        <v>108</v>
      </c>
      <c r="F203" s="1" t="s">
        <v>1161</v>
      </c>
      <c r="G203" s="1" t="s">
        <v>1161</v>
      </c>
      <c r="H203" s="1" t="s">
        <v>1171</v>
      </c>
      <c r="I203" s="3" t="s">
        <v>800</v>
      </c>
    </row>
    <row r="204" spans="1:9">
      <c r="A204" s="3" t="s">
        <v>1172</v>
      </c>
      <c r="B204" s="1" t="s">
        <v>1173</v>
      </c>
      <c r="C204" s="1" t="s">
        <v>1173</v>
      </c>
      <c r="D204" s="1" t="s">
        <v>764</v>
      </c>
      <c r="E204" s="1" t="s">
        <v>108</v>
      </c>
      <c r="F204" s="1" t="s">
        <v>1161</v>
      </c>
      <c r="G204" s="1" t="s">
        <v>1161</v>
      </c>
      <c r="H204" s="1" t="s">
        <v>1173</v>
      </c>
      <c r="I204" s="3" t="s">
        <v>800</v>
      </c>
    </row>
    <row r="205" spans="1:9">
      <c r="A205" s="3" t="s">
        <v>1174</v>
      </c>
      <c r="B205" s="1" t="s">
        <v>1175</v>
      </c>
      <c r="C205" s="1" t="s">
        <v>1175</v>
      </c>
      <c r="D205" s="1" t="s">
        <v>764</v>
      </c>
      <c r="E205" s="1" t="s">
        <v>108</v>
      </c>
      <c r="F205" s="1" t="s">
        <v>1161</v>
      </c>
      <c r="G205" s="1" t="s">
        <v>1161</v>
      </c>
      <c r="H205" s="1" t="s">
        <v>1175</v>
      </c>
      <c r="I205" s="3" t="s">
        <v>800</v>
      </c>
    </row>
    <row r="206" spans="1:9">
      <c r="A206" s="3" t="s">
        <v>1176</v>
      </c>
      <c r="B206" s="1" t="s">
        <v>1177</v>
      </c>
      <c r="C206" s="1" t="s">
        <v>1177</v>
      </c>
      <c r="D206" s="1" t="s">
        <v>764</v>
      </c>
      <c r="E206" s="1" t="s">
        <v>108</v>
      </c>
      <c r="F206" s="1" t="s">
        <v>1178</v>
      </c>
      <c r="G206" s="1" t="s">
        <v>1178</v>
      </c>
      <c r="H206" s="1" t="s">
        <v>1177</v>
      </c>
      <c r="I206" s="3" t="s">
        <v>800</v>
      </c>
    </row>
    <row r="207" spans="1:9">
      <c r="A207" s="3" t="s">
        <v>1179</v>
      </c>
      <c r="B207" s="1" t="s">
        <v>1180</v>
      </c>
      <c r="C207" s="1" t="s">
        <v>1180</v>
      </c>
      <c r="D207" s="1" t="s">
        <v>764</v>
      </c>
      <c r="E207" s="1" t="s">
        <v>108</v>
      </c>
      <c r="F207" s="1" t="s">
        <v>1178</v>
      </c>
      <c r="G207" s="1" t="s">
        <v>1178</v>
      </c>
      <c r="H207" s="1" t="s">
        <v>1180</v>
      </c>
      <c r="I207" s="3" t="s">
        <v>800</v>
      </c>
    </row>
    <row r="208" spans="1:9">
      <c r="A208" s="3" t="s">
        <v>1181</v>
      </c>
      <c r="B208" s="1" t="s">
        <v>1182</v>
      </c>
      <c r="C208" s="1" t="s">
        <v>1182</v>
      </c>
      <c r="D208" s="1" t="s">
        <v>764</v>
      </c>
      <c r="E208" s="1" t="s">
        <v>108</v>
      </c>
      <c r="F208" s="1" t="s">
        <v>1178</v>
      </c>
      <c r="G208" s="1" t="s">
        <v>1178</v>
      </c>
      <c r="H208" s="1" t="s">
        <v>1182</v>
      </c>
      <c r="I208" s="3" t="s">
        <v>800</v>
      </c>
    </row>
    <row r="209" spans="1:9">
      <c r="A209" s="3" t="s">
        <v>1183</v>
      </c>
      <c r="B209" s="1" t="s">
        <v>1184</v>
      </c>
      <c r="C209" s="1" t="s">
        <v>1184</v>
      </c>
      <c r="D209" s="1" t="s">
        <v>764</v>
      </c>
      <c r="E209" s="1" t="s">
        <v>108</v>
      </c>
      <c r="F209" s="1" t="s">
        <v>1178</v>
      </c>
      <c r="G209" s="1" t="s">
        <v>1178</v>
      </c>
      <c r="H209" s="1" t="s">
        <v>1184</v>
      </c>
      <c r="I209" s="3" t="s">
        <v>800</v>
      </c>
    </row>
    <row r="210" spans="1:9">
      <c r="A210" s="3" t="s">
        <v>1185</v>
      </c>
      <c r="B210" s="1" t="s">
        <v>1186</v>
      </c>
      <c r="C210" s="1" t="s">
        <v>1186</v>
      </c>
      <c r="D210" s="1" t="s">
        <v>764</v>
      </c>
      <c r="E210" s="1" t="s">
        <v>108</v>
      </c>
      <c r="F210" s="1" t="s">
        <v>1178</v>
      </c>
      <c r="G210" s="1" t="s">
        <v>1178</v>
      </c>
      <c r="H210" s="1" t="s">
        <v>1186</v>
      </c>
      <c r="I210" s="3" t="s">
        <v>800</v>
      </c>
    </row>
    <row r="211" spans="1:9">
      <c r="A211" s="3" t="s">
        <v>1187</v>
      </c>
      <c r="B211" s="1" t="s">
        <v>1188</v>
      </c>
      <c r="C211" s="1" t="s">
        <v>1188</v>
      </c>
      <c r="D211" s="1" t="s">
        <v>764</v>
      </c>
      <c r="E211" s="1" t="s">
        <v>108</v>
      </c>
      <c r="F211" s="1" t="s">
        <v>1178</v>
      </c>
      <c r="G211" s="1" t="s">
        <v>1178</v>
      </c>
      <c r="H211" s="1" t="s">
        <v>1188</v>
      </c>
      <c r="I211" s="3" t="s">
        <v>800</v>
      </c>
    </row>
    <row r="212" spans="1:9">
      <c r="A212" s="3" t="s">
        <v>1189</v>
      </c>
      <c r="B212" s="1" t="s">
        <v>1190</v>
      </c>
      <c r="C212" s="1" t="s">
        <v>1190</v>
      </c>
      <c r="D212" s="1" t="s">
        <v>764</v>
      </c>
      <c r="E212" s="1" t="s">
        <v>108</v>
      </c>
      <c r="F212" s="1" t="s">
        <v>1178</v>
      </c>
      <c r="G212" s="1" t="s">
        <v>1178</v>
      </c>
      <c r="H212" s="1" t="s">
        <v>1190</v>
      </c>
      <c r="I212" s="3" t="s">
        <v>800</v>
      </c>
    </row>
    <row r="213" spans="1:9">
      <c r="A213" s="3" t="s">
        <v>1191</v>
      </c>
      <c r="B213" s="1" t="s">
        <v>1192</v>
      </c>
      <c r="C213" s="1" t="s">
        <v>1192</v>
      </c>
      <c r="D213" s="1" t="s">
        <v>764</v>
      </c>
      <c r="E213" s="1" t="s">
        <v>108</v>
      </c>
      <c r="F213" s="1" t="s">
        <v>1178</v>
      </c>
      <c r="G213" s="1" t="s">
        <v>1178</v>
      </c>
      <c r="H213" s="1" t="s">
        <v>1192</v>
      </c>
      <c r="I213" s="3" t="s">
        <v>800</v>
      </c>
    </row>
    <row r="214" spans="1:9">
      <c r="A214" s="3" t="s">
        <v>1193</v>
      </c>
      <c r="B214" s="1" t="s">
        <v>1194</v>
      </c>
      <c r="C214" s="1" t="s">
        <v>1194</v>
      </c>
      <c r="D214" s="1" t="s">
        <v>764</v>
      </c>
      <c r="E214" s="1" t="s">
        <v>108</v>
      </c>
      <c r="F214" s="1" t="s">
        <v>1178</v>
      </c>
      <c r="G214" s="1" t="s">
        <v>1178</v>
      </c>
      <c r="H214" s="1" t="s">
        <v>1194</v>
      </c>
      <c r="I214" s="3" t="s">
        <v>800</v>
      </c>
    </row>
    <row r="215" spans="1:9">
      <c r="A215" s="3" t="s">
        <v>1195</v>
      </c>
      <c r="B215" s="1" t="s">
        <v>1196</v>
      </c>
      <c r="C215" s="1" t="s">
        <v>1196</v>
      </c>
      <c r="D215" s="1" t="s">
        <v>764</v>
      </c>
      <c r="E215" s="1" t="s">
        <v>108</v>
      </c>
      <c r="F215" s="1" t="s">
        <v>1178</v>
      </c>
      <c r="G215" s="1" t="s">
        <v>1178</v>
      </c>
      <c r="H215" s="1" t="s">
        <v>1196</v>
      </c>
      <c r="I215" s="3" t="s">
        <v>800</v>
      </c>
    </row>
    <row r="216" spans="1:9">
      <c r="A216" s="3" t="s">
        <v>1197</v>
      </c>
      <c r="B216" s="1" t="s">
        <v>1198</v>
      </c>
      <c r="C216" s="1" t="s">
        <v>1198</v>
      </c>
      <c r="D216" s="1" t="s">
        <v>764</v>
      </c>
      <c r="E216" s="1" t="s">
        <v>108</v>
      </c>
      <c r="F216" s="1" t="s">
        <v>1178</v>
      </c>
      <c r="G216" s="1" t="s">
        <v>1178</v>
      </c>
      <c r="H216" s="1" t="s">
        <v>1198</v>
      </c>
      <c r="I216" s="3" t="s">
        <v>800</v>
      </c>
    </row>
    <row r="217" spans="1:9">
      <c r="A217" s="3" t="s">
        <v>1199</v>
      </c>
      <c r="B217" s="1" t="s">
        <v>1200</v>
      </c>
      <c r="C217" s="1" t="s">
        <v>1200</v>
      </c>
      <c r="D217" s="1" t="s">
        <v>764</v>
      </c>
      <c r="E217" s="1" t="s">
        <v>108</v>
      </c>
      <c r="F217" s="1" t="s">
        <v>1178</v>
      </c>
      <c r="G217" s="1" t="s">
        <v>1178</v>
      </c>
      <c r="H217" s="1" t="s">
        <v>1200</v>
      </c>
      <c r="I217" s="3" t="s">
        <v>800</v>
      </c>
    </row>
    <row r="218" spans="1:9">
      <c r="A218" s="3" t="s">
        <v>1201</v>
      </c>
      <c r="B218" s="1" t="s">
        <v>1202</v>
      </c>
      <c r="C218" s="1" t="s">
        <v>1202</v>
      </c>
      <c r="D218" s="1" t="s">
        <v>764</v>
      </c>
      <c r="E218" s="1" t="s">
        <v>108</v>
      </c>
      <c r="F218" s="1" t="s">
        <v>1178</v>
      </c>
      <c r="G218" s="1" t="s">
        <v>1178</v>
      </c>
      <c r="H218" s="1" t="s">
        <v>1202</v>
      </c>
      <c r="I218" s="3" t="s">
        <v>800</v>
      </c>
    </row>
    <row r="219" spans="1:9">
      <c r="A219" s="3" t="s">
        <v>1203</v>
      </c>
      <c r="B219" s="1" t="s">
        <v>1204</v>
      </c>
      <c r="C219" s="1" t="s">
        <v>1204</v>
      </c>
      <c r="D219" s="1" t="s">
        <v>764</v>
      </c>
      <c r="E219" s="1" t="s">
        <v>108</v>
      </c>
      <c r="F219" s="1" t="s">
        <v>1178</v>
      </c>
      <c r="G219" s="1" t="s">
        <v>1178</v>
      </c>
      <c r="H219" s="1" t="s">
        <v>1204</v>
      </c>
      <c r="I219" s="3" t="s">
        <v>800</v>
      </c>
    </row>
    <row r="220" spans="1:9">
      <c r="A220" s="3" t="s">
        <v>1205</v>
      </c>
      <c r="B220" s="1" t="s">
        <v>1206</v>
      </c>
      <c r="C220" s="1" t="s">
        <v>1206</v>
      </c>
      <c r="D220" s="1" t="s">
        <v>764</v>
      </c>
      <c r="E220" s="1" t="s">
        <v>108</v>
      </c>
      <c r="F220" s="1" t="s">
        <v>1207</v>
      </c>
      <c r="G220" s="1" t="s">
        <v>1207</v>
      </c>
      <c r="H220" s="1" t="s">
        <v>1206</v>
      </c>
      <c r="I220" s="3" t="s">
        <v>800</v>
      </c>
    </row>
    <row r="221" spans="1:9">
      <c r="A221" s="3" t="s">
        <v>1208</v>
      </c>
      <c r="B221" s="1" t="s">
        <v>1209</v>
      </c>
      <c r="C221" s="1" t="s">
        <v>1209</v>
      </c>
      <c r="D221" s="1" t="s">
        <v>764</v>
      </c>
      <c r="E221" s="1" t="s">
        <v>108</v>
      </c>
      <c r="F221" s="1" t="s">
        <v>1207</v>
      </c>
      <c r="G221" s="1" t="s">
        <v>1207</v>
      </c>
      <c r="H221" s="1" t="s">
        <v>1209</v>
      </c>
      <c r="I221" s="3" t="s">
        <v>800</v>
      </c>
    </row>
    <row r="222" spans="1:9">
      <c r="A222" s="3" t="s">
        <v>1210</v>
      </c>
      <c r="B222" s="1" t="s">
        <v>1211</v>
      </c>
      <c r="C222" s="1" t="s">
        <v>1211</v>
      </c>
      <c r="D222" s="1" t="s">
        <v>764</v>
      </c>
      <c r="E222" s="1" t="s">
        <v>108</v>
      </c>
      <c r="F222" s="1" t="s">
        <v>1207</v>
      </c>
      <c r="G222" s="1" t="s">
        <v>1207</v>
      </c>
      <c r="H222" s="1" t="s">
        <v>1211</v>
      </c>
      <c r="I222" s="3" t="s">
        <v>800</v>
      </c>
    </row>
    <row r="223" spans="1:9">
      <c r="A223" s="3" t="s">
        <v>1212</v>
      </c>
      <c r="B223" s="1" t="s">
        <v>1213</v>
      </c>
      <c r="C223" s="1" t="s">
        <v>1213</v>
      </c>
      <c r="D223" s="1" t="s">
        <v>764</v>
      </c>
      <c r="E223" s="1" t="s">
        <v>108</v>
      </c>
      <c r="F223" s="1" t="s">
        <v>1207</v>
      </c>
      <c r="G223" s="1" t="s">
        <v>1207</v>
      </c>
      <c r="H223" s="1" t="s">
        <v>1213</v>
      </c>
      <c r="I223" s="3" t="s">
        <v>800</v>
      </c>
    </row>
    <row r="224" spans="1:9">
      <c r="A224" s="3" t="s">
        <v>1214</v>
      </c>
      <c r="B224" s="1" t="s">
        <v>857</v>
      </c>
      <c r="C224" s="1" t="s">
        <v>857</v>
      </c>
      <c r="D224" s="1" t="s">
        <v>764</v>
      </c>
      <c r="E224" s="1" t="s">
        <v>108</v>
      </c>
      <c r="F224" s="1" t="s">
        <v>857</v>
      </c>
      <c r="G224" s="1" t="s">
        <v>857</v>
      </c>
      <c r="H224" s="1" t="s">
        <v>857</v>
      </c>
      <c r="I224" s="3" t="s">
        <v>800</v>
      </c>
    </row>
    <row r="225" spans="1:9">
      <c r="A225" s="3" t="s">
        <v>1215</v>
      </c>
      <c r="B225" s="1" t="s">
        <v>1216</v>
      </c>
      <c r="C225" s="1" t="s">
        <v>1216</v>
      </c>
      <c r="D225" s="1" t="s">
        <v>764</v>
      </c>
      <c r="E225" s="1" t="s">
        <v>108</v>
      </c>
      <c r="F225" s="1" t="s">
        <v>1207</v>
      </c>
      <c r="G225" s="1" t="s">
        <v>1207</v>
      </c>
      <c r="H225" s="1" t="s">
        <v>1216</v>
      </c>
      <c r="I225" s="3" t="s">
        <v>800</v>
      </c>
    </row>
    <row r="226" spans="1:9">
      <c r="A226" s="3" t="s">
        <v>1217</v>
      </c>
      <c r="B226" s="1" t="s">
        <v>1218</v>
      </c>
      <c r="C226" s="1" t="s">
        <v>1218</v>
      </c>
      <c r="D226" s="1" t="s">
        <v>764</v>
      </c>
      <c r="E226" s="1" t="s">
        <v>108</v>
      </c>
      <c r="F226" s="1" t="s">
        <v>1207</v>
      </c>
      <c r="G226" s="1" t="s">
        <v>1207</v>
      </c>
      <c r="H226" s="1" t="s">
        <v>1218</v>
      </c>
      <c r="I226" s="3" t="s">
        <v>800</v>
      </c>
    </row>
    <row r="227" spans="1:9">
      <c r="A227" s="3" t="s">
        <v>1219</v>
      </c>
      <c r="B227" s="1" t="s">
        <v>1220</v>
      </c>
      <c r="C227" s="1" t="s">
        <v>1220</v>
      </c>
      <c r="D227" s="1" t="s">
        <v>764</v>
      </c>
      <c r="E227" s="1" t="s">
        <v>108</v>
      </c>
      <c r="F227" s="1" t="s">
        <v>1207</v>
      </c>
      <c r="G227" s="1" t="s">
        <v>1207</v>
      </c>
      <c r="H227" s="1" t="s">
        <v>1220</v>
      </c>
      <c r="I227" s="3" t="s">
        <v>800</v>
      </c>
    </row>
    <row r="228" spans="1:9">
      <c r="A228" s="3" t="s">
        <v>1221</v>
      </c>
      <c r="B228" s="1" t="s">
        <v>1222</v>
      </c>
      <c r="C228" s="1" t="s">
        <v>1222</v>
      </c>
      <c r="D228" s="1" t="s">
        <v>764</v>
      </c>
      <c r="E228" s="1" t="s">
        <v>108</v>
      </c>
      <c r="F228" s="1" t="s">
        <v>1207</v>
      </c>
      <c r="G228" s="1" t="s">
        <v>1207</v>
      </c>
      <c r="H228" s="1" t="s">
        <v>1222</v>
      </c>
      <c r="I228" s="3" t="s">
        <v>800</v>
      </c>
    </row>
    <row r="229" spans="1:9">
      <c r="A229" s="3" t="s">
        <v>1223</v>
      </c>
      <c r="B229" s="1" t="s">
        <v>1224</v>
      </c>
      <c r="C229" s="1" t="s">
        <v>1224</v>
      </c>
      <c r="D229" s="1" t="s">
        <v>764</v>
      </c>
      <c r="E229" s="1" t="s">
        <v>108</v>
      </c>
      <c r="F229" s="1" t="s">
        <v>1207</v>
      </c>
      <c r="G229" s="1" t="s">
        <v>1207</v>
      </c>
      <c r="H229" s="1" t="s">
        <v>1224</v>
      </c>
      <c r="I229" s="3" t="s">
        <v>800</v>
      </c>
    </row>
    <row r="230" spans="1:9">
      <c r="A230" s="3" t="s">
        <v>1225</v>
      </c>
      <c r="B230" s="1" t="s">
        <v>1226</v>
      </c>
      <c r="C230" s="1" t="s">
        <v>1226</v>
      </c>
      <c r="D230" s="1" t="s">
        <v>764</v>
      </c>
      <c r="E230" s="1" t="s">
        <v>108</v>
      </c>
      <c r="F230" s="1" t="s">
        <v>1207</v>
      </c>
      <c r="G230" s="1" t="s">
        <v>1207</v>
      </c>
      <c r="H230" s="1" t="s">
        <v>1226</v>
      </c>
      <c r="I230" s="3" t="s">
        <v>800</v>
      </c>
    </row>
    <row r="231" spans="1:9">
      <c r="A231" s="3" t="s">
        <v>1227</v>
      </c>
      <c r="B231" s="1" t="s">
        <v>1228</v>
      </c>
      <c r="C231" s="1" t="s">
        <v>1228</v>
      </c>
      <c r="D231" s="1" t="s">
        <v>764</v>
      </c>
      <c r="E231" s="1" t="s">
        <v>108</v>
      </c>
      <c r="F231" s="1" t="s">
        <v>1207</v>
      </c>
      <c r="G231" s="1" t="s">
        <v>1207</v>
      </c>
      <c r="H231" s="1" t="s">
        <v>1228</v>
      </c>
      <c r="I231" s="3" t="s">
        <v>800</v>
      </c>
    </row>
    <row r="232" spans="1:9">
      <c r="A232" s="3" t="s">
        <v>1229</v>
      </c>
      <c r="B232" s="1" t="s">
        <v>1230</v>
      </c>
      <c r="C232" s="1" t="s">
        <v>1230</v>
      </c>
      <c r="D232" s="1" t="s">
        <v>764</v>
      </c>
      <c r="E232" s="1" t="s">
        <v>108</v>
      </c>
      <c r="F232" s="1" t="s">
        <v>1207</v>
      </c>
      <c r="G232" s="1" t="s">
        <v>1207</v>
      </c>
      <c r="H232" s="1" t="s">
        <v>1230</v>
      </c>
      <c r="I232" s="3" t="s">
        <v>800</v>
      </c>
    </row>
    <row r="233" spans="1:9">
      <c r="A233" s="3" t="s">
        <v>1231</v>
      </c>
      <c r="B233" s="1" t="s">
        <v>1232</v>
      </c>
      <c r="C233" s="1" t="s">
        <v>1232</v>
      </c>
      <c r="D233" s="1" t="s">
        <v>764</v>
      </c>
      <c r="E233" s="1" t="s">
        <v>108</v>
      </c>
      <c r="F233" s="1" t="s">
        <v>1207</v>
      </c>
      <c r="G233" s="1" t="s">
        <v>1207</v>
      </c>
      <c r="H233" s="1" t="s">
        <v>1232</v>
      </c>
      <c r="I233" s="3" t="s">
        <v>800</v>
      </c>
    </row>
    <row r="234" spans="1:9">
      <c r="A234" s="3" t="s">
        <v>1233</v>
      </c>
      <c r="B234" s="1" t="s">
        <v>1234</v>
      </c>
      <c r="C234" s="1" t="s">
        <v>1234</v>
      </c>
      <c r="D234" s="1" t="s">
        <v>764</v>
      </c>
      <c r="E234" s="1" t="s">
        <v>108</v>
      </c>
      <c r="F234" s="1" t="s">
        <v>1207</v>
      </c>
      <c r="G234" s="1" t="s">
        <v>1207</v>
      </c>
      <c r="H234" s="1" t="s">
        <v>1234</v>
      </c>
      <c r="I234" s="3" t="s">
        <v>800</v>
      </c>
    </row>
    <row r="235" spans="1:9">
      <c r="A235" s="3" t="s">
        <v>1235</v>
      </c>
      <c r="B235" s="1" t="s">
        <v>1236</v>
      </c>
      <c r="C235" s="1" t="s">
        <v>1236</v>
      </c>
      <c r="D235" s="1" t="s">
        <v>764</v>
      </c>
      <c r="E235" s="1" t="s">
        <v>108</v>
      </c>
      <c r="F235" s="1" t="s">
        <v>1207</v>
      </c>
      <c r="G235" s="1" t="s">
        <v>1207</v>
      </c>
      <c r="H235" s="1" t="s">
        <v>1236</v>
      </c>
      <c r="I235" s="3" t="s">
        <v>800</v>
      </c>
    </row>
    <row r="236" spans="1:9">
      <c r="A236" s="3" t="s">
        <v>1237</v>
      </c>
      <c r="B236" s="1" t="s">
        <v>1238</v>
      </c>
      <c r="C236" s="1" t="s">
        <v>1238</v>
      </c>
      <c r="D236" s="1" t="s">
        <v>764</v>
      </c>
      <c r="E236" s="1" t="s">
        <v>108</v>
      </c>
      <c r="F236" s="1" t="s">
        <v>1207</v>
      </c>
      <c r="G236" s="1" t="s">
        <v>1207</v>
      </c>
      <c r="H236" s="1" t="s">
        <v>1238</v>
      </c>
      <c r="I236" s="3" t="s">
        <v>800</v>
      </c>
    </row>
    <row r="237" spans="1:9">
      <c r="A237" s="3" t="s">
        <v>1239</v>
      </c>
      <c r="B237" s="1" t="s">
        <v>1240</v>
      </c>
      <c r="C237" s="1" t="s">
        <v>1240</v>
      </c>
      <c r="D237" s="1" t="s">
        <v>764</v>
      </c>
      <c r="E237" s="1" t="s">
        <v>108</v>
      </c>
      <c r="F237" s="1" t="s">
        <v>1207</v>
      </c>
      <c r="G237" s="1" t="s">
        <v>1207</v>
      </c>
      <c r="H237" s="1" t="s">
        <v>1240</v>
      </c>
      <c r="I237" s="3" t="s">
        <v>800</v>
      </c>
    </row>
    <row r="238" spans="1:9">
      <c r="A238" s="3" t="s">
        <v>1241</v>
      </c>
      <c r="B238" s="1" t="s">
        <v>1242</v>
      </c>
      <c r="C238" s="1" t="s">
        <v>1242</v>
      </c>
      <c r="D238" s="1" t="s">
        <v>764</v>
      </c>
      <c r="E238" s="1" t="s">
        <v>108</v>
      </c>
      <c r="F238" s="1" t="s">
        <v>1243</v>
      </c>
      <c r="G238" s="1" t="s">
        <v>1243</v>
      </c>
      <c r="H238" s="1" t="s">
        <v>1242</v>
      </c>
      <c r="I238" s="3" t="s">
        <v>800</v>
      </c>
    </row>
    <row r="239" spans="1:9">
      <c r="A239" s="3" t="s">
        <v>1244</v>
      </c>
      <c r="B239" s="1" t="s">
        <v>1245</v>
      </c>
      <c r="C239" s="1" t="s">
        <v>1245</v>
      </c>
      <c r="D239" s="1" t="s">
        <v>764</v>
      </c>
      <c r="E239" s="1" t="s">
        <v>108</v>
      </c>
      <c r="F239" s="1" t="s">
        <v>1243</v>
      </c>
      <c r="G239" s="1" t="s">
        <v>1243</v>
      </c>
      <c r="H239" s="1" t="s">
        <v>1245</v>
      </c>
      <c r="I239" s="3" t="s">
        <v>800</v>
      </c>
    </row>
    <row r="240" spans="1:9">
      <c r="A240" s="3" t="s">
        <v>1246</v>
      </c>
      <c r="B240" s="1" t="s">
        <v>1247</v>
      </c>
      <c r="C240" s="1" t="s">
        <v>1247</v>
      </c>
      <c r="D240" s="1" t="s">
        <v>764</v>
      </c>
      <c r="E240" s="1" t="s">
        <v>108</v>
      </c>
      <c r="F240" s="1" t="s">
        <v>1243</v>
      </c>
      <c r="G240" s="1" t="s">
        <v>1243</v>
      </c>
      <c r="H240" s="1" t="s">
        <v>1247</v>
      </c>
      <c r="I240" s="3" t="s">
        <v>800</v>
      </c>
    </row>
    <row r="241" spans="1:9">
      <c r="A241" s="3" t="s">
        <v>1248</v>
      </c>
      <c r="B241" s="1" t="s">
        <v>1249</v>
      </c>
      <c r="C241" s="1" t="s">
        <v>1249</v>
      </c>
      <c r="D241" s="1" t="s">
        <v>764</v>
      </c>
      <c r="E241" s="1" t="s">
        <v>108</v>
      </c>
      <c r="F241" s="1" t="s">
        <v>1243</v>
      </c>
      <c r="G241" s="1" t="s">
        <v>1243</v>
      </c>
      <c r="H241" s="1" t="s">
        <v>1249</v>
      </c>
      <c r="I241" s="3" t="s">
        <v>800</v>
      </c>
    </row>
    <row r="242" spans="1:9">
      <c r="A242" s="3" t="s">
        <v>1250</v>
      </c>
      <c r="B242" s="1" t="s">
        <v>1251</v>
      </c>
      <c r="C242" s="1" t="s">
        <v>1251</v>
      </c>
      <c r="D242" s="1" t="s">
        <v>764</v>
      </c>
      <c r="E242" s="1" t="s">
        <v>108</v>
      </c>
      <c r="F242" s="1" t="s">
        <v>1243</v>
      </c>
      <c r="G242" s="1" t="s">
        <v>1243</v>
      </c>
      <c r="H242" s="1" t="s">
        <v>1251</v>
      </c>
      <c r="I242" s="3" t="s">
        <v>800</v>
      </c>
    </row>
    <row r="243" spans="1:9">
      <c r="A243" s="3" t="s">
        <v>1252</v>
      </c>
      <c r="B243" s="1" t="s">
        <v>1253</v>
      </c>
      <c r="C243" s="1" t="s">
        <v>1253</v>
      </c>
      <c r="D243" s="1" t="s">
        <v>764</v>
      </c>
      <c r="E243" s="1" t="s">
        <v>108</v>
      </c>
      <c r="F243" s="1" t="s">
        <v>1243</v>
      </c>
      <c r="G243" s="1" t="s">
        <v>1243</v>
      </c>
      <c r="H243" s="1" t="s">
        <v>1253</v>
      </c>
      <c r="I243" s="3" t="s">
        <v>800</v>
      </c>
    </row>
    <row r="244" spans="1:9">
      <c r="A244" s="3" t="s">
        <v>1254</v>
      </c>
      <c r="B244" s="1" t="s">
        <v>1255</v>
      </c>
      <c r="C244" s="1" t="s">
        <v>1255</v>
      </c>
      <c r="D244" s="1" t="s">
        <v>764</v>
      </c>
      <c r="E244" s="1" t="s">
        <v>108</v>
      </c>
      <c r="F244" s="1" t="s">
        <v>917</v>
      </c>
      <c r="G244" s="1" t="s">
        <v>1256</v>
      </c>
      <c r="H244" s="1" t="s">
        <v>1255</v>
      </c>
      <c r="I244" s="3" t="s">
        <v>800</v>
      </c>
    </row>
    <row r="245" spans="1:9">
      <c r="A245" s="3" t="s">
        <v>1257</v>
      </c>
      <c r="B245" s="1" t="s">
        <v>970</v>
      </c>
      <c r="C245" s="1" t="s">
        <v>970</v>
      </c>
      <c r="D245" s="1" t="s">
        <v>764</v>
      </c>
      <c r="E245" s="1" t="s">
        <v>108</v>
      </c>
      <c r="F245" s="1" t="s">
        <v>948</v>
      </c>
      <c r="G245" s="1" t="s">
        <v>948</v>
      </c>
      <c r="H245" s="1" t="s">
        <v>970</v>
      </c>
      <c r="I245" s="3" t="s">
        <v>800</v>
      </c>
    </row>
    <row r="246" spans="1:9">
      <c r="A246" s="3" t="s">
        <v>1258</v>
      </c>
      <c r="B246" s="1" t="s">
        <v>954</v>
      </c>
      <c r="C246" s="1" t="s">
        <v>954</v>
      </c>
      <c r="D246" s="1" t="s">
        <v>764</v>
      </c>
      <c r="E246" s="1" t="s">
        <v>108</v>
      </c>
      <c r="F246" s="1" t="s">
        <v>948</v>
      </c>
      <c r="G246" s="1" t="s">
        <v>948</v>
      </c>
      <c r="H246" s="1" t="s">
        <v>954</v>
      </c>
      <c r="I246" s="3" t="s">
        <v>800</v>
      </c>
    </row>
    <row r="247" spans="1:9">
      <c r="A247" s="3" t="s">
        <v>1259</v>
      </c>
      <c r="B247" s="1" t="s">
        <v>976</v>
      </c>
      <c r="C247" s="1" t="s">
        <v>976</v>
      </c>
      <c r="D247" s="1" t="s">
        <v>764</v>
      </c>
      <c r="E247" s="1" t="s">
        <v>108</v>
      </c>
      <c r="F247" s="1" t="s">
        <v>948</v>
      </c>
      <c r="G247" s="1" t="s">
        <v>948</v>
      </c>
      <c r="H247" s="1" t="s">
        <v>976</v>
      </c>
      <c r="I247" s="3" t="s">
        <v>800</v>
      </c>
    </row>
    <row r="248" spans="1:9">
      <c r="A248" s="3" t="s">
        <v>1260</v>
      </c>
      <c r="B248" s="1" t="s">
        <v>966</v>
      </c>
      <c r="C248" s="1" t="s">
        <v>966</v>
      </c>
      <c r="D248" s="1" t="s">
        <v>764</v>
      </c>
      <c r="E248" s="1" t="s">
        <v>108</v>
      </c>
      <c r="F248" s="1" t="s">
        <v>948</v>
      </c>
      <c r="G248" s="1" t="s">
        <v>948</v>
      </c>
      <c r="H248" s="1" t="s">
        <v>966</v>
      </c>
      <c r="I248" s="3" t="s">
        <v>800</v>
      </c>
    </row>
    <row r="249" spans="1:9">
      <c r="A249" s="3" t="s">
        <v>1261</v>
      </c>
      <c r="B249" s="1" t="s">
        <v>960</v>
      </c>
      <c r="C249" s="1" t="s">
        <v>960</v>
      </c>
      <c r="D249" s="1" t="s">
        <v>764</v>
      </c>
      <c r="E249" s="1" t="s">
        <v>108</v>
      </c>
      <c r="F249" s="1" t="s">
        <v>948</v>
      </c>
      <c r="G249" s="1" t="s">
        <v>948</v>
      </c>
      <c r="H249" s="1" t="s">
        <v>960</v>
      </c>
      <c r="I249" s="3" t="s">
        <v>800</v>
      </c>
    </row>
    <row r="250" spans="1:9">
      <c r="A250" s="3" t="s">
        <v>1262</v>
      </c>
      <c r="B250" s="1" t="s">
        <v>964</v>
      </c>
      <c r="C250" s="1" t="s">
        <v>964</v>
      </c>
      <c r="D250" s="1" t="s">
        <v>764</v>
      </c>
      <c r="E250" s="1" t="s">
        <v>108</v>
      </c>
      <c r="F250" s="1" t="s">
        <v>948</v>
      </c>
      <c r="G250" s="1" t="s">
        <v>948</v>
      </c>
      <c r="H250" s="1" t="s">
        <v>964</v>
      </c>
      <c r="I250" s="3" t="s">
        <v>800</v>
      </c>
    </row>
    <row r="251" spans="1:9">
      <c r="A251" s="3" t="s">
        <v>1263</v>
      </c>
      <c r="B251" s="1" t="s">
        <v>950</v>
      </c>
      <c r="C251" s="1" t="s">
        <v>950</v>
      </c>
      <c r="D251" s="1" t="s">
        <v>764</v>
      </c>
      <c r="E251" s="1" t="s">
        <v>108</v>
      </c>
      <c r="F251" s="1" t="s">
        <v>948</v>
      </c>
      <c r="G251" s="1" t="s">
        <v>948</v>
      </c>
      <c r="H251" s="1" t="s">
        <v>950</v>
      </c>
      <c r="I251" s="3" t="s">
        <v>800</v>
      </c>
    </row>
    <row r="252" spans="1:9">
      <c r="A252" s="3" t="s">
        <v>1264</v>
      </c>
      <c r="B252" s="1" t="s">
        <v>982</v>
      </c>
      <c r="C252" s="1" t="s">
        <v>982</v>
      </c>
      <c r="D252" s="1" t="s">
        <v>764</v>
      </c>
      <c r="E252" s="1" t="s">
        <v>108</v>
      </c>
      <c r="F252" s="1" t="s">
        <v>948</v>
      </c>
      <c r="G252" s="1" t="s">
        <v>948</v>
      </c>
      <c r="H252" s="1" t="s">
        <v>982</v>
      </c>
      <c r="I252" s="3" t="s">
        <v>800</v>
      </c>
    </row>
    <row r="253" spans="1:9">
      <c r="A253" s="3" t="s">
        <v>1265</v>
      </c>
      <c r="B253" s="1" t="s">
        <v>958</v>
      </c>
      <c r="C253" s="1" t="s">
        <v>958</v>
      </c>
      <c r="D253" s="1" t="s">
        <v>764</v>
      </c>
      <c r="E253" s="1" t="s">
        <v>108</v>
      </c>
      <c r="F253" s="1" t="s">
        <v>948</v>
      </c>
      <c r="G253" s="1" t="s">
        <v>948</v>
      </c>
      <c r="H253" s="1" t="s">
        <v>958</v>
      </c>
      <c r="I253" s="3" t="s">
        <v>800</v>
      </c>
    </row>
    <row r="254" spans="1:9">
      <c r="A254" s="3" t="s">
        <v>1266</v>
      </c>
      <c r="B254" s="1" t="s">
        <v>962</v>
      </c>
      <c r="C254" s="1" t="s">
        <v>962</v>
      </c>
      <c r="D254" s="1" t="s">
        <v>764</v>
      </c>
      <c r="E254" s="1" t="s">
        <v>108</v>
      </c>
      <c r="F254" s="1" t="s">
        <v>948</v>
      </c>
      <c r="G254" s="1" t="s">
        <v>948</v>
      </c>
      <c r="H254" s="1" t="s">
        <v>962</v>
      </c>
      <c r="I254" s="3" t="s">
        <v>800</v>
      </c>
    </row>
    <row r="255" spans="1:9">
      <c r="A255" s="3" t="s">
        <v>1267</v>
      </c>
      <c r="B255" s="1" t="s">
        <v>947</v>
      </c>
      <c r="C255" s="1" t="s">
        <v>947</v>
      </c>
      <c r="D255" s="1" t="s">
        <v>764</v>
      </c>
      <c r="E255" s="1" t="s">
        <v>108</v>
      </c>
      <c r="F255" s="1" t="s">
        <v>948</v>
      </c>
      <c r="G255" s="1" t="s">
        <v>948</v>
      </c>
      <c r="H255" s="1" t="s">
        <v>947</v>
      </c>
      <c r="I255" s="3" t="s">
        <v>800</v>
      </c>
    </row>
    <row r="256" spans="1:9">
      <c r="A256" s="3" t="s">
        <v>1268</v>
      </c>
      <c r="B256" s="1" t="s">
        <v>952</v>
      </c>
      <c r="C256" s="1" t="s">
        <v>952</v>
      </c>
      <c r="D256" s="1" t="s">
        <v>764</v>
      </c>
      <c r="E256" s="1" t="s">
        <v>108</v>
      </c>
      <c r="F256" s="1" t="s">
        <v>948</v>
      </c>
      <c r="G256" s="1" t="s">
        <v>948</v>
      </c>
      <c r="H256" s="1" t="s">
        <v>952</v>
      </c>
      <c r="I256" s="3" t="s">
        <v>800</v>
      </c>
    </row>
    <row r="257" spans="1:9">
      <c r="A257" s="3" t="s">
        <v>1269</v>
      </c>
      <c r="B257" s="1" t="s">
        <v>1270</v>
      </c>
      <c r="C257" s="1" t="s">
        <v>1270</v>
      </c>
      <c r="D257" s="1" t="s">
        <v>764</v>
      </c>
      <c r="E257" s="1" t="s">
        <v>108</v>
      </c>
      <c r="F257" s="1" t="s">
        <v>1243</v>
      </c>
      <c r="G257" s="1" t="s">
        <v>1243</v>
      </c>
      <c r="H257" s="1" t="s">
        <v>1270</v>
      </c>
      <c r="I257" s="3" t="s">
        <v>800</v>
      </c>
    </row>
    <row r="258" spans="1:9">
      <c r="A258" s="3" t="s">
        <v>1271</v>
      </c>
      <c r="B258" s="1" t="s">
        <v>968</v>
      </c>
      <c r="C258" s="1" t="s">
        <v>968</v>
      </c>
      <c r="D258" s="1" t="s">
        <v>764</v>
      </c>
      <c r="E258" s="1" t="s">
        <v>108</v>
      </c>
      <c r="F258" s="1" t="s">
        <v>948</v>
      </c>
      <c r="G258" s="1" t="s">
        <v>948</v>
      </c>
      <c r="H258" s="1" t="s">
        <v>968</v>
      </c>
      <c r="I258" s="3" t="s">
        <v>800</v>
      </c>
    </row>
    <row r="259" spans="1:9">
      <c r="A259" s="3" t="s">
        <v>1272</v>
      </c>
      <c r="B259" s="1" t="s">
        <v>978</v>
      </c>
      <c r="C259" s="1" t="s">
        <v>978</v>
      </c>
      <c r="D259" s="1" t="s">
        <v>764</v>
      </c>
      <c r="E259" s="1" t="s">
        <v>108</v>
      </c>
      <c r="F259" s="1" t="s">
        <v>948</v>
      </c>
      <c r="G259" s="1" t="s">
        <v>948</v>
      </c>
      <c r="H259" s="1" t="s">
        <v>978</v>
      </c>
      <c r="I259" s="3" t="s">
        <v>800</v>
      </c>
    </row>
    <row r="260" spans="1:9">
      <c r="A260" s="3" t="s">
        <v>1273</v>
      </c>
      <c r="B260" s="1" t="s">
        <v>1243</v>
      </c>
      <c r="C260" s="1" t="s">
        <v>1243</v>
      </c>
      <c r="D260" s="1" t="s">
        <v>764</v>
      </c>
      <c r="E260" s="1" t="s">
        <v>108</v>
      </c>
      <c r="F260" s="1" t="s">
        <v>1243</v>
      </c>
      <c r="G260" s="1" t="s">
        <v>1243</v>
      </c>
      <c r="H260" s="1" t="s">
        <v>1243</v>
      </c>
      <c r="I260" s="3" t="s">
        <v>800</v>
      </c>
    </row>
    <row r="261" spans="1:9">
      <c r="A261" s="3" t="s">
        <v>1274</v>
      </c>
      <c r="B261" s="1" t="s">
        <v>980</v>
      </c>
      <c r="C261" s="1" t="s">
        <v>980</v>
      </c>
      <c r="D261" s="1" t="s">
        <v>764</v>
      </c>
      <c r="E261" s="1" t="s">
        <v>108</v>
      </c>
      <c r="F261" s="1" t="s">
        <v>948</v>
      </c>
      <c r="G261" s="1" t="s">
        <v>948</v>
      </c>
      <c r="H261" s="1" t="s">
        <v>980</v>
      </c>
      <c r="I261" s="3" t="s">
        <v>800</v>
      </c>
    </row>
    <row r="262" spans="1:9">
      <c r="A262" s="3" t="s">
        <v>1275</v>
      </c>
      <c r="B262" s="1" t="s">
        <v>972</v>
      </c>
      <c r="C262" s="1" t="s">
        <v>972</v>
      </c>
      <c r="D262" s="1" t="s">
        <v>764</v>
      </c>
      <c r="E262" s="1" t="s">
        <v>108</v>
      </c>
      <c r="F262" s="1" t="s">
        <v>948</v>
      </c>
      <c r="G262" s="1" t="s">
        <v>948</v>
      </c>
      <c r="H262" s="1" t="s">
        <v>972</v>
      </c>
      <c r="I262" s="3" t="s">
        <v>800</v>
      </c>
    </row>
  </sheetData>
  <pageMargins left="0.7" right="0.7" top="0.75" bottom="0.75" header="0.3" footer="0.3"/>
  <pageSetup paperSize="9" orientation="portrait" horizontalDpi="300" verticalDpi="300"/>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362"/>
  <sheetViews>
    <sheetView workbookViewId="0">
      <selection activeCell="A39" sqref="A39"/>
    </sheetView>
  </sheetViews>
  <sheetFormatPr defaultColWidth="9.06481481481481" defaultRowHeight="13.8"/>
  <cols>
    <col min="1" max="1" width="18.3333333333333" style="1" customWidth="1"/>
    <col min="2" max="2" width="26.462962962963" style="1" customWidth="1"/>
    <col min="3" max="6" width="9.12962962962963" style="1" customWidth="1"/>
    <col min="7" max="7" width="15" style="1" customWidth="1"/>
    <col min="8" max="8" width="18.2037037037037" style="1" customWidth="1"/>
    <col min="9" max="11" width="9.12962962962963" style="1" customWidth="1"/>
    <col min="12" max="16" width="15.3981481481481" style="1" customWidth="1"/>
    <col min="17" max="17" width="9.12962962962963" style="1" customWidth="1"/>
    <col min="18" max="18" width="13.6018518518519" style="1" customWidth="1"/>
    <col min="19" max="23" width="9.12962962962963" style="1" customWidth="1"/>
    <col min="24" max="16384" width="9.06481481481481" style="1" customWidth="1"/>
  </cols>
  <sheetData>
    <row r="1" ht="27.75" customHeight="1" spans="1:23">
      <c r="A1" s="2" t="s">
        <v>17</v>
      </c>
      <c r="B1" s="2" t="s">
        <v>1276</v>
      </c>
      <c r="C1" s="2" t="s">
        <v>1277</v>
      </c>
      <c r="D1" s="2" t="s">
        <v>1278</v>
      </c>
      <c r="E1" s="2" t="s">
        <v>754</v>
      </c>
      <c r="F1" s="2" t="s">
        <v>1279</v>
      </c>
      <c r="G1" s="2" t="s">
        <v>1280</v>
      </c>
      <c r="H1" s="2" t="s">
        <v>1281</v>
      </c>
      <c r="I1" s="2" t="s">
        <v>1282</v>
      </c>
      <c r="J1" s="2" t="s">
        <v>1283</v>
      </c>
      <c r="K1" s="2" t="s">
        <v>1284</v>
      </c>
      <c r="L1" s="2" t="s">
        <v>757</v>
      </c>
      <c r="M1" s="2" t="s">
        <v>758</v>
      </c>
      <c r="N1" s="2" t="s">
        <v>759</v>
      </c>
      <c r="O1" s="2" t="s">
        <v>682</v>
      </c>
      <c r="P1" s="2" t="s">
        <v>1285</v>
      </c>
      <c r="Q1" s="2" t="s">
        <v>1286</v>
      </c>
      <c r="R1" s="2" t="s">
        <v>1287</v>
      </c>
      <c r="S1" s="2" t="s">
        <v>1288</v>
      </c>
      <c r="T1" s="2" t="s">
        <v>687</v>
      </c>
      <c r="U1" s="2" t="s">
        <v>1289</v>
      </c>
      <c r="V1" s="2" t="s">
        <v>1290</v>
      </c>
      <c r="W1" s="2" t="s">
        <v>1291</v>
      </c>
    </row>
    <row r="2" spans="1:23">
      <c r="A2" s="1" t="s">
        <v>1292</v>
      </c>
      <c r="B2" s="1" t="s">
        <v>1293</v>
      </c>
      <c r="C2" s="1" t="s">
        <v>1294</v>
      </c>
      <c r="D2" s="1" t="s">
        <v>1295</v>
      </c>
      <c r="E2" s="1" t="s">
        <v>864</v>
      </c>
      <c r="F2" s="1" t="s">
        <v>527</v>
      </c>
      <c r="G2" s="1" t="s">
        <v>1296</v>
      </c>
      <c r="H2" s="1" t="s">
        <v>1297</v>
      </c>
      <c r="I2" s="1" t="s">
        <v>527</v>
      </c>
      <c r="J2" s="1" t="s">
        <v>527</v>
      </c>
      <c r="K2" s="1" t="s">
        <v>527</v>
      </c>
      <c r="L2" s="1" t="s">
        <v>764</v>
      </c>
      <c r="M2" s="1" t="s">
        <v>108</v>
      </c>
      <c r="N2" s="1" t="s">
        <v>866</v>
      </c>
      <c r="O2" s="1" t="s">
        <v>867</v>
      </c>
      <c r="P2" s="1" t="s">
        <v>865</v>
      </c>
      <c r="Q2" s="1" t="s">
        <v>527</v>
      </c>
      <c r="R2" s="1" t="s">
        <v>1298</v>
      </c>
      <c r="S2" s="1" t="s">
        <v>1299</v>
      </c>
      <c r="T2" s="1" t="s">
        <v>1300</v>
      </c>
      <c r="U2" s="1" t="s">
        <v>1301</v>
      </c>
      <c r="V2" s="1" t="s">
        <v>1301</v>
      </c>
      <c r="W2" s="1" t="s">
        <v>527</v>
      </c>
    </row>
    <row r="3" spans="1:23">
      <c r="A3" s="1" t="s">
        <v>1302</v>
      </c>
      <c r="B3" s="1" t="s">
        <v>1303</v>
      </c>
      <c r="C3" s="1" t="s">
        <v>1294</v>
      </c>
      <c r="D3" s="1" t="s">
        <v>1295</v>
      </c>
      <c r="E3" s="1" t="s">
        <v>791</v>
      </c>
      <c r="F3" s="1" t="s">
        <v>527</v>
      </c>
      <c r="G3" s="1" t="s">
        <v>1296</v>
      </c>
      <c r="H3" s="1" t="s">
        <v>1297</v>
      </c>
      <c r="I3" s="1" t="s">
        <v>527</v>
      </c>
      <c r="J3" s="1" t="s">
        <v>527</v>
      </c>
      <c r="K3" s="1" t="s">
        <v>527</v>
      </c>
      <c r="L3" s="1" t="s">
        <v>764</v>
      </c>
      <c r="M3" s="1" t="s">
        <v>108</v>
      </c>
      <c r="N3" s="1" t="s">
        <v>765</v>
      </c>
      <c r="O3" s="1" t="s">
        <v>784</v>
      </c>
      <c r="P3" s="1" t="s">
        <v>792</v>
      </c>
      <c r="Q3" s="1" t="s">
        <v>527</v>
      </c>
      <c r="R3" s="1" t="s">
        <v>1298</v>
      </c>
      <c r="S3" s="1" t="s">
        <v>1304</v>
      </c>
      <c r="T3" s="1" t="s">
        <v>1305</v>
      </c>
      <c r="U3" s="1" t="s">
        <v>1306</v>
      </c>
      <c r="V3" s="1" t="s">
        <v>1307</v>
      </c>
      <c r="W3" s="1" t="s">
        <v>527</v>
      </c>
    </row>
    <row r="4" spans="1:23">
      <c r="A4" s="1" t="s">
        <v>1308</v>
      </c>
      <c r="B4" s="1" t="s">
        <v>1309</v>
      </c>
      <c r="C4" s="1" t="s">
        <v>1294</v>
      </c>
      <c r="D4" s="1" t="s">
        <v>1295</v>
      </c>
      <c r="E4" s="1" t="s">
        <v>1310</v>
      </c>
      <c r="F4" s="1" t="s">
        <v>527</v>
      </c>
      <c r="G4" s="1" t="s">
        <v>1296</v>
      </c>
      <c r="H4" s="1" t="s">
        <v>1297</v>
      </c>
      <c r="I4" s="1" t="s">
        <v>527</v>
      </c>
      <c r="J4" s="1" t="s">
        <v>527</v>
      </c>
      <c r="K4" s="1" t="s">
        <v>527</v>
      </c>
      <c r="L4" s="1" t="s">
        <v>764</v>
      </c>
      <c r="M4" s="1" t="s">
        <v>108</v>
      </c>
      <c r="N4" s="1" t="s">
        <v>866</v>
      </c>
      <c r="O4" s="1" t="s">
        <v>867</v>
      </c>
      <c r="P4" s="1" t="s">
        <v>527</v>
      </c>
      <c r="Q4" s="1" t="s">
        <v>527</v>
      </c>
      <c r="R4" s="1" t="s">
        <v>1298</v>
      </c>
      <c r="S4" s="1" t="s">
        <v>1311</v>
      </c>
      <c r="T4" s="1" t="s">
        <v>1305</v>
      </c>
      <c r="U4" s="1" t="s">
        <v>1306</v>
      </c>
      <c r="V4" s="1" t="s">
        <v>1307</v>
      </c>
      <c r="W4" s="1" t="s">
        <v>527</v>
      </c>
    </row>
    <row r="5" spans="1:23">
      <c r="A5" s="1" t="s">
        <v>1312</v>
      </c>
      <c r="B5" s="1" t="s">
        <v>1313</v>
      </c>
      <c r="C5" s="1" t="s">
        <v>1294</v>
      </c>
      <c r="D5" s="1" t="s">
        <v>1295</v>
      </c>
      <c r="E5" s="1" t="s">
        <v>1314</v>
      </c>
      <c r="F5" s="1" t="s">
        <v>527</v>
      </c>
      <c r="G5" s="1" t="s">
        <v>1296</v>
      </c>
      <c r="H5" s="1" t="s">
        <v>1297</v>
      </c>
      <c r="I5" s="1" t="s">
        <v>527</v>
      </c>
      <c r="J5" s="1" t="s">
        <v>527</v>
      </c>
      <c r="K5" s="1" t="s">
        <v>527</v>
      </c>
      <c r="L5" s="1" t="s">
        <v>764</v>
      </c>
      <c r="M5" s="1" t="s">
        <v>108</v>
      </c>
      <c r="N5" s="1" t="s">
        <v>765</v>
      </c>
      <c r="O5" s="1" t="s">
        <v>784</v>
      </c>
      <c r="P5" s="1" t="s">
        <v>527</v>
      </c>
      <c r="Q5" s="1" t="s">
        <v>527</v>
      </c>
      <c r="R5" s="1" t="s">
        <v>1298</v>
      </c>
      <c r="S5" s="1" t="s">
        <v>1311</v>
      </c>
      <c r="T5" s="1" t="s">
        <v>1305</v>
      </c>
      <c r="U5" s="1" t="s">
        <v>1306</v>
      </c>
      <c r="V5" s="1" t="s">
        <v>1306</v>
      </c>
      <c r="W5" s="1" t="s">
        <v>527</v>
      </c>
    </row>
    <row r="6" spans="1:23">
      <c r="A6" s="1" t="s">
        <v>1315</v>
      </c>
      <c r="B6" s="1" t="s">
        <v>1316</v>
      </c>
      <c r="C6" s="1" t="s">
        <v>1294</v>
      </c>
      <c r="D6" s="1" t="s">
        <v>1295</v>
      </c>
      <c r="E6" s="1" t="s">
        <v>1317</v>
      </c>
      <c r="F6" s="1" t="s">
        <v>527</v>
      </c>
      <c r="G6" s="1" t="s">
        <v>1296</v>
      </c>
      <c r="H6" s="1" t="s">
        <v>1297</v>
      </c>
      <c r="I6" s="1" t="s">
        <v>527</v>
      </c>
      <c r="J6" s="1" t="s">
        <v>527</v>
      </c>
      <c r="K6" s="1" t="s">
        <v>527</v>
      </c>
      <c r="L6" s="1" t="s">
        <v>764</v>
      </c>
      <c r="M6" s="1" t="s">
        <v>108</v>
      </c>
      <c r="N6" s="1" t="s">
        <v>765</v>
      </c>
      <c r="O6" s="1" t="s">
        <v>766</v>
      </c>
      <c r="P6" s="1" t="s">
        <v>527</v>
      </c>
      <c r="Q6" s="1" t="s">
        <v>527</v>
      </c>
      <c r="R6" s="1" t="s">
        <v>1298</v>
      </c>
      <c r="S6" s="1" t="s">
        <v>1318</v>
      </c>
      <c r="T6" s="1" t="s">
        <v>1305</v>
      </c>
      <c r="U6" s="1" t="s">
        <v>1319</v>
      </c>
      <c r="V6" s="1" t="s">
        <v>1306</v>
      </c>
      <c r="W6" s="1" t="s">
        <v>527</v>
      </c>
    </row>
    <row r="7" spans="1:23">
      <c r="A7" s="1" t="s">
        <v>1320</v>
      </c>
      <c r="B7" s="1" t="s">
        <v>1321</v>
      </c>
      <c r="C7" s="1" t="s">
        <v>1294</v>
      </c>
      <c r="D7" s="1" t="s">
        <v>1295</v>
      </c>
      <c r="E7" s="1" t="s">
        <v>1317</v>
      </c>
      <c r="F7" s="1" t="s">
        <v>527</v>
      </c>
      <c r="G7" s="1" t="s">
        <v>1296</v>
      </c>
      <c r="H7" s="1" t="s">
        <v>1297</v>
      </c>
      <c r="I7" s="1" t="s">
        <v>527</v>
      </c>
      <c r="J7" s="1" t="s">
        <v>527</v>
      </c>
      <c r="K7" s="1" t="s">
        <v>527</v>
      </c>
      <c r="L7" s="1" t="s">
        <v>764</v>
      </c>
      <c r="M7" s="1" t="s">
        <v>108</v>
      </c>
      <c r="N7" s="1" t="s">
        <v>765</v>
      </c>
      <c r="O7" s="1" t="s">
        <v>766</v>
      </c>
      <c r="P7" s="1" t="s">
        <v>527</v>
      </c>
      <c r="Q7" s="1" t="s">
        <v>527</v>
      </c>
      <c r="R7" s="1" t="s">
        <v>1298</v>
      </c>
      <c r="S7" s="1" t="s">
        <v>1304</v>
      </c>
      <c r="T7" s="1" t="s">
        <v>1305</v>
      </c>
      <c r="U7" s="1" t="s">
        <v>1306</v>
      </c>
      <c r="V7" s="1" t="s">
        <v>1306</v>
      </c>
      <c r="W7" s="1" t="s">
        <v>527</v>
      </c>
    </row>
    <row r="8" spans="1:23">
      <c r="A8" s="1" t="s">
        <v>1322</v>
      </c>
      <c r="B8" s="1" t="s">
        <v>1323</v>
      </c>
      <c r="C8" s="1" t="s">
        <v>1294</v>
      </c>
      <c r="D8" s="1" t="s">
        <v>1295</v>
      </c>
      <c r="E8" s="1" t="s">
        <v>778</v>
      </c>
      <c r="F8" s="1" t="s">
        <v>1324</v>
      </c>
      <c r="G8" s="1" t="s">
        <v>1296</v>
      </c>
      <c r="H8" s="1" t="s">
        <v>1297</v>
      </c>
      <c r="I8" s="1" t="s">
        <v>527</v>
      </c>
      <c r="J8" s="1" t="s">
        <v>527</v>
      </c>
      <c r="K8" s="1" t="s">
        <v>527</v>
      </c>
      <c r="L8" s="1" t="s">
        <v>764</v>
      </c>
      <c r="M8" s="1" t="s">
        <v>108</v>
      </c>
      <c r="N8" s="1" t="s">
        <v>765</v>
      </c>
      <c r="O8" s="1" t="s">
        <v>766</v>
      </c>
      <c r="P8" s="1" t="s">
        <v>779</v>
      </c>
      <c r="Q8" s="1" t="s">
        <v>527</v>
      </c>
      <c r="R8" s="1" t="s">
        <v>1325</v>
      </c>
      <c r="S8" s="1" t="s">
        <v>1326</v>
      </c>
      <c r="T8" s="1" t="s">
        <v>1327</v>
      </c>
      <c r="U8" s="1" t="s">
        <v>1328</v>
      </c>
      <c r="V8" s="1" t="s">
        <v>1328</v>
      </c>
      <c r="W8" s="1" t="s">
        <v>527</v>
      </c>
    </row>
    <row r="9" spans="1:23">
      <c r="A9" s="1" t="s">
        <v>1329</v>
      </c>
      <c r="B9" s="1" t="s">
        <v>1330</v>
      </c>
      <c r="C9" s="1" t="s">
        <v>1294</v>
      </c>
      <c r="D9" s="1" t="s">
        <v>1295</v>
      </c>
      <c r="E9" s="1" t="s">
        <v>1314</v>
      </c>
      <c r="F9" s="1" t="s">
        <v>1324</v>
      </c>
      <c r="G9" s="1" t="s">
        <v>1296</v>
      </c>
      <c r="H9" s="1" t="s">
        <v>1297</v>
      </c>
      <c r="I9" s="1" t="s">
        <v>527</v>
      </c>
      <c r="J9" s="1" t="s">
        <v>527</v>
      </c>
      <c r="K9" s="1" t="s">
        <v>527</v>
      </c>
      <c r="L9" s="1" t="s">
        <v>764</v>
      </c>
      <c r="M9" s="1" t="s">
        <v>108</v>
      </c>
      <c r="N9" s="1" t="s">
        <v>765</v>
      </c>
      <c r="O9" s="1" t="s">
        <v>784</v>
      </c>
      <c r="P9" s="1" t="s">
        <v>527</v>
      </c>
      <c r="Q9" s="1" t="s">
        <v>1331</v>
      </c>
      <c r="R9" s="1" t="s">
        <v>1298</v>
      </c>
      <c r="S9" s="1" t="s">
        <v>1304</v>
      </c>
      <c r="T9" s="1" t="s">
        <v>1305</v>
      </c>
      <c r="U9" s="1" t="s">
        <v>1306</v>
      </c>
      <c r="V9" s="1" t="s">
        <v>1306</v>
      </c>
      <c r="W9" s="1" t="s">
        <v>1306</v>
      </c>
    </row>
    <row r="10" spans="1:23">
      <c r="A10" s="1" t="s">
        <v>1332</v>
      </c>
      <c r="B10" s="1" t="s">
        <v>1333</v>
      </c>
      <c r="C10" s="1" t="s">
        <v>1294</v>
      </c>
      <c r="D10" s="1" t="s">
        <v>1295</v>
      </c>
      <c r="E10" s="1" t="s">
        <v>1334</v>
      </c>
      <c r="F10" s="1" t="s">
        <v>1324</v>
      </c>
      <c r="G10" s="1" t="s">
        <v>1296</v>
      </c>
      <c r="H10" s="1" t="s">
        <v>1297</v>
      </c>
      <c r="I10" s="1" t="s">
        <v>527</v>
      </c>
      <c r="J10" s="1" t="s">
        <v>527</v>
      </c>
      <c r="K10" s="1" t="s">
        <v>527</v>
      </c>
      <c r="L10" s="1" t="s">
        <v>764</v>
      </c>
      <c r="M10" s="1" t="s">
        <v>108</v>
      </c>
      <c r="N10" s="1" t="s">
        <v>866</v>
      </c>
      <c r="O10" s="1" t="s">
        <v>873</v>
      </c>
      <c r="P10" s="1" t="s">
        <v>527</v>
      </c>
      <c r="Q10" s="1" t="s">
        <v>527</v>
      </c>
      <c r="R10" s="1" t="s">
        <v>1325</v>
      </c>
      <c r="S10" s="1" t="s">
        <v>1304</v>
      </c>
      <c r="T10" s="1" t="s">
        <v>1327</v>
      </c>
      <c r="U10" s="1" t="s">
        <v>1306</v>
      </c>
      <c r="V10" s="1" t="s">
        <v>1306</v>
      </c>
      <c r="W10" s="1" t="s">
        <v>527</v>
      </c>
    </row>
    <row r="11" spans="1:23">
      <c r="A11" s="1" t="s">
        <v>1335</v>
      </c>
      <c r="B11" s="1" t="s">
        <v>1336</v>
      </c>
      <c r="C11" s="1" t="s">
        <v>1294</v>
      </c>
      <c r="D11" s="1" t="s">
        <v>1295</v>
      </c>
      <c r="E11" s="1" t="s">
        <v>1191</v>
      </c>
      <c r="F11" s="1" t="s">
        <v>1324</v>
      </c>
      <c r="G11" s="1" t="s">
        <v>1296</v>
      </c>
      <c r="H11" s="1" t="s">
        <v>1297</v>
      </c>
      <c r="I11" s="1" t="s">
        <v>527</v>
      </c>
      <c r="J11" s="1" t="s">
        <v>527</v>
      </c>
      <c r="K11" s="1" t="s">
        <v>527</v>
      </c>
      <c r="L11" s="1" t="s">
        <v>764</v>
      </c>
      <c r="M11" s="1" t="s">
        <v>108</v>
      </c>
      <c r="N11" s="1" t="s">
        <v>1178</v>
      </c>
      <c r="O11" s="1" t="s">
        <v>1178</v>
      </c>
      <c r="P11" s="1" t="s">
        <v>1192</v>
      </c>
      <c r="Q11" s="1" t="s">
        <v>527</v>
      </c>
      <c r="R11" s="1" t="s">
        <v>1337</v>
      </c>
      <c r="S11" s="1" t="s">
        <v>1338</v>
      </c>
      <c r="T11" s="1" t="s">
        <v>1305</v>
      </c>
      <c r="U11" s="1" t="s">
        <v>1307</v>
      </c>
      <c r="V11" s="1" t="s">
        <v>1306</v>
      </c>
      <c r="W11" s="1" t="s">
        <v>527</v>
      </c>
    </row>
    <row r="12" spans="1:23">
      <c r="A12" s="1" t="s">
        <v>1339</v>
      </c>
      <c r="B12" s="1" t="s">
        <v>1340</v>
      </c>
      <c r="C12" s="1" t="s">
        <v>1294</v>
      </c>
      <c r="D12" s="1" t="s">
        <v>1295</v>
      </c>
      <c r="E12" s="1" t="s">
        <v>1006</v>
      </c>
      <c r="F12" s="1" t="s">
        <v>1324</v>
      </c>
      <c r="G12" s="1" t="s">
        <v>1296</v>
      </c>
      <c r="H12" s="1" t="s">
        <v>1297</v>
      </c>
      <c r="I12" s="1" t="s">
        <v>527</v>
      </c>
      <c r="J12" s="1" t="s">
        <v>527</v>
      </c>
      <c r="K12" s="1" t="s">
        <v>527</v>
      </c>
      <c r="L12" s="1" t="s">
        <v>764</v>
      </c>
      <c r="M12" s="1" t="s">
        <v>108</v>
      </c>
      <c r="N12" s="1" t="s">
        <v>1008</v>
      </c>
      <c r="O12" s="1" t="s">
        <v>1008</v>
      </c>
      <c r="P12" s="1" t="s">
        <v>1007</v>
      </c>
      <c r="Q12" s="1" t="s">
        <v>527</v>
      </c>
      <c r="R12" s="1" t="s">
        <v>1298</v>
      </c>
      <c r="S12" s="1" t="s">
        <v>1304</v>
      </c>
      <c r="T12" s="1" t="s">
        <v>1327</v>
      </c>
      <c r="U12" s="1" t="s">
        <v>1306</v>
      </c>
      <c r="V12" s="1" t="s">
        <v>1306</v>
      </c>
      <c r="W12" s="1" t="s">
        <v>527</v>
      </c>
    </row>
    <row r="13" spans="1:23">
      <c r="A13" s="1" t="s">
        <v>1341</v>
      </c>
      <c r="B13" s="1" t="s">
        <v>1342</v>
      </c>
      <c r="C13" s="1" t="s">
        <v>1294</v>
      </c>
      <c r="D13" s="1" t="s">
        <v>1295</v>
      </c>
      <c r="E13" s="1" t="s">
        <v>874</v>
      </c>
      <c r="F13" s="1" t="s">
        <v>1324</v>
      </c>
      <c r="G13" s="1" t="s">
        <v>1296</v>
      </c>
      <c r="H13" s="1" t="s">
        <v>1297</v>
      </c>
      <c r="I13" s="1" t="s">
        <v>527</v>
      </c>
      <c r="J13" s="1" t="s">
        <v>527</v>
      </c>
      <c r="K13" s="1" t="s">
        <v>527</v>
      </c>
      <c r="L13" s="1" t="s">
        <v>764</v>
      </c>
      <c r="M13" s="1" t="s">
        <v>108</v>
      </c>
      <c r="N13" s="1" t="s">
        <v>866</v>
      </c>
      <c r="O13" s="1" t="s">
        <v>876</v>
      </c>
      <c r="P13" s="1" t="s">
        <v>875</v>
      </c>
      <c r="Q13" s="1" t="s">
        <v>527</v>
      </c>
      <c r="R13" s="1" t="s">
        <v>1337</v>
      </c>
      <c r="S13" s="1" t="s">
        <v>1304</v>
      </c>
      <c r="T13" s="1" t="s">
        <v>1327</v>
      </c>
      <c r="U13" s="1" t="s">
        <v>1306</v>
      </c>
      <c r="V13" s="1" t="s">
        <v>1306</v>
      </c>
      <c r="W13" s="1" t="s">
        <v>527</v>
      </c>
    </row>
    <row r="14" spans="1:23">
      <c r="A14" s="1" t="s">
        <v>1343</v>
      </c>
      <c r="B14" s="1" t="s">
        <v>1344</v>
      </c>
      <c r="C14" s="1" t="s">
        <v>1294</v>
      </c>
      <c r="D14" s="1" t="s">
        <v>1295</v>
      </c>
      <c r="E14" s="1" t="s">
        <v>855</v>
      </c>
      <c r="F14" s="1" t="s">
        <v>1324</v>
      </c>
      <c r="G14" s="1" t="s">
        <v>1296</v>
      </c>
      <c r="H14" s="1" t="s">
        <v>1297</v>
      </c>
      <c r="I14" s="1" t="s">
        <v>527</v>
      </c>
      <c r="J14" s="1" t="s">
        <v>527</v>
      </c>
      <c r="K14" s="1" t="s">
        <v>527</v>
      </c>
      <c r="L14" s="1" t="s">
        <v>764</v>
      </c>
      <c r="M14" s="1" t="s">
        <v>108</v>
      </c>
      <c r="N14" s="1" t="s">
        <v>857</v>
      </c>
      <c r="O14" s="1" t="s">
        <v>857</v>
      </c>
      <c r="P14" s="1" t="s">
        <v>856</v>
      </c>
      <c r="Q14" s="1" t="s">
        <v>527</v>
      </c>
      <c r="R14" s="1" t="s">
        <v>1337</v>
      </c>
      <c r="S14" s="1" t="s">
        <v>1345</v>
      </c>
      <c r="T14" s="1" t="s">
        <v>1327</v>
      </c>
      <c r="U14" s="1" t="s">
        <v>1301</v>
      </c>
      <c r="V14" s="1" t="s">
        <v>1301</v>
      </c>
      <c r="W14" s="1" t="s">
        <v>527</v>
      </c>
    </row>
    <row r="15" spans="1:23">
      <c r="A15" s="1" t="s">
        <v>1346</v>
      </c>
      <c r="B15" s="1" t="s">
        <v>1347</v>
      </c>
      <c r="C15" s="1" t="s">
        <v>1294</v>
      </c>
      <c r="D15" s="1" t="s">
        <v>1295</v>
      </c>
      <c r="E15" s="1" t="s">
        <v>874</v>
      </c>
      <c r="F15" s="1" t="s">
        <v>1324</v>
      </c>
      <c r="G15" s="1" t="s">
        <v>1296</v>
      </c>
      <c r="H15" s="1" t="s">
        <v>1297</v>
      </c>
      <c r="I15" s="1" t="s">
        <v>527</v>
      </c>
      <c r="J15" s="1" t="s">
        <v>527</v>
      </c>
      <c r="K15" s="1" t="s">
        <v>527</v>
      </c>
      <c r="L15" s="1" t="s">
        <v>764</v>
      </c>
      <c r="M15" s="1" t="s">
        <v>108</v>
      </c>
      <c r="N15" s="1" t="s">
        <v>866</v>
      </c>
      <c r="O15" s="1" t="s">
        <v>876</v>
      </c>
      <c r="P15" s="1" t="s">
        <v>875</v>
      </c>
      <c r="Q15" s="1" t="s">
        <v>527</v>
      </c>
      <c r="R15" s="1" t="s">
        <v>1337</v>
      </c>
      <c r="S15" s="1" t="s">
        <v>1345</v>
      </c>
      <c r="T15" s="1" t="s">
        <v>1327</v>
      </c>
      <c r="U15" s="1" t="s">
        <v>1301</v>
      </c>
      <c r="V15" s="1" t="s">
        <v>1301</v>
      </c>
      <c r="W15" s="1" t="s">
        <v>527</v>
      </c>
    </row>
    <row r="16" spans="1:23">
      <c r="A16" s="1" t="s">
        <v>1348</v>
      </c>
      <c r="B16" s="1" t="s">
        <v>1349</v>
      </c>
      <c r="C16" s="1" t="s">
        <v>1294</v>
      </c>
      <c r="D16" s="1" t="s">
        <v>1295</v>
      </c>
      <c r="E16" s="1" t="s">
        <v>864</v>
      </c>
      <c r="F16" s="1" t="s">
        <v>1324</v>
      </c>
      <c r="G16" s="1" t="s">
        <v>1296</v>
      </c>
      <c r="H16" s="1" t="s">
        <v>1297</v>
      </c>
      <c r="I16" s="1" t="s">
        <v>527</v>
      </c>
      <c r="J16" s="1" t="s">
        <v>527</v>
      </c>
      <c r="K16" s="1" t="s">
        <v>527</v>
      </c>
      <c r="L16" s="1" t="s">
        <v>764</v>
      </c>
      <c r="M16" s="1" t="s">
        <v>108</v>
      </c>
      <c r="N16" s="1" t="s">
        <v>866</v>
      </c>
      <c r="O16" s="1" t="s">
        <v>867</v>
      </c>
      <c r="P16" s="1" t="s">
        <v>865</v>
      </c>
      <c r="Q16" s="1" t="s">
        <v>527</v>
      </c>
      <c r="R16" s="1" t="s">
        <v>1298</v>
      </c>
      <c r="S16" s="1" t="s">
        <v>1326</v>
      </c>
      <c r="T16" s="1" t="s">
        <v>1327</v>
      </c>
      <c r="U16" s="1" t="s">
        <v>1328</v>
      </c>
      <c r="V16" s="1" t="s">
        <v>1328</v>
      </c>
      <c r="W16" s="1" t="s">
        <v>527</v>
      </c>
    </row>
    <row r="17" spans="1:23">
      <c r="A17" s="1" t="s">
        <v>1350</v>
      </c>
      <c r="B17" s="1" t="s">
        <v>1351</v>
      </c>
      <c r="C17" s="1" t="s">
        <v>1294</v>
      </c>
      <c r="D17" s="1" t="s">
        <v>1295</v>
      </c>
      <c r="E17" s="1" t="s">
        <v>849</v>
      </c>
      <c r="F17" s="1" t="s">
        <v>1324</v>
      </c>
      <c r="G17" s="1" t="s">
        <v>1296</v>
      </c>
      <c r="H17" s="1" t="s">
        <v>1297</v>
      </c>
      <c r="I17" s="1" t="s">
        <v>527</v>
      </c>
      <c r="J17" s="1" t="s">
        <v>527</v>
      </c>
      <c r="K17" s="1" t="s">
        <v>527</v>
      </c>
      <c r="L17" s="1" t="s">
        <v>764</v>
      </c>
      <c r="M17" s="1" t="s">
        <v>108</v>
      </c>
      <c r="N17" s="1" t="s">
        <v>799</v>
      </c>
      <c r="O17" s="1" t="s">
        <v>799</v>
      </c>
      <c r="P17" s="1" t="s">
        <v>850</v>
      </c>
      <c r="Q17" s="1" t="s">
        <v>527</v>
      </c>
      <c r="R17" s="1" t="s">
        <v>1337</v>
      </c>
      <c r="S17" s="1" t="s">
        <v>1352</v>
      </c>
      <c r="T17" s="1" t="s">
        <v>1327</v>
      </c>
      <c r="U17" s="1" t="s">
        <v>1353</v>
      </c>
      <c r="V17" s="1" t="s">
        <v>1353</v>
      </c>
      <c r="W17" s="1" t="s">
        <v>527</v>
      </c>
    </row>
    <row r="18" spans="1:23">
      <c r="A18" s="1" t="s">
        <v>1354</v>
      </c>
      <c r="B18" s="1" t="s">
        <v>1355</v>
      </c>
      <c r="C18" s="1" t="s">
        <v>1294</v>
      </c>
      <c r="D18" s="1" t="s">
        <v>1295</v>
      </c>
      <c r="E18" s="1" t="s">
        <v>864</v>
      </c>
      <c r="F18" s="1" t="s">
        <v>1324</v>
      </c>
      <c r="G18" s="1" t="s">
        <v>1296</v>
      </c>
      <c r="H18" s="1" t="s">
        <v>1297</v>
      </c>
      <c r="I18" s="1" t="s">
        <v>527</v>
      </c>
      <c r="J18" s="1" t="s">
        <v>527</v>
      </c>
      <c r="K18" s="1" t="s">
        <v>527</v>
      </c>
      <c r="L18" s="1" t="s">
        <v>764</v>
      </c>
      <c r="M18" s="1" t="s">
        <v>108</v>
      </c>
      <c r="N18" s="1" t="s">
        <v>866</v>
      </c>
      <c r="O18" s="1" t="s">
        <v>867</v>
      </c>
      <c r="P18" s="1" t="s">
        <v>865</v>
      </c>
      <c r="Q18" s="1" t="s">
        <v>527</v>
      </c>
      <c r="R18" s="1" t="s">
        <v>1298</v>
      </c>
      <c r="S18" s="1" t="s">
        <v>1345</v>
      </c>
      <c r="T18" s="1" t="s">
        <v>1327</v>
      </c>
      <c r="U18" s="1" t="s">
        <v>1301</v>
      </c>
      <c r="V18" s="1" t="s">
        <v>1301</v>
      </c>
      <c r="W18" s="1" t="s">
        <v>527</v>
      </c>
    </row>
    <row r="19" spans="1:23">
      <c r="A19" s="1" t="s">
        <v>1356</v>
      </c>
      <c r="B19" s="1" t="s">
        <v>1357</v>
      </c>
      <c r="C19" s="1" t="s">
        <v>1294</v>
      </c>
      <c r="D19" s="1" t="s">
        <v>1295</v>
      </c>
      <c r="E19" s="1" t="s">
        <v>864</v>
      </c>
      <c r="F19" s="1" t="s">
        <v>1324</v>
      </c>
      <c r="G19" s="1" t="s">
        <v>1296</v>
      </c>
      <c r="H19" s="1" t="s">
        <v>1297</v>
      </c>
      <c r="I19" s="1" t="s">
        <v>527</v>
      </c>
      <c r="J19" s="1" t="s">
        <v>527</v>
      </c>
      <c r="K19" s="1" t="s">
        <v>527</v>
      </c>
      <c r="L19" s="1" t="s">
        <v>764</v>
      </c>
      <c r="M19" s="1" t="s">
        <v>108</v>
      </c>
      <c r="N19" s="1" t="s">
        <v>866</v>
      </c>
      <c r="O19" s="1" t="s">
        <v>867</v>
      </c>
      <c r="P19" s="1" t="s">
        <v>865</v>
      </c>
      <c r="Q19" s="1" t="s">
        <v>527</v>
      </c>
      <c r="R19" s="1" t="s">
        <v>1298</v>
      </c>
      <c r="S19" s="1" t="s">
        <v>1326</v>
      </c>
      <c r="T19" s="1" t="s">
        <v>1327</v>
      </c>
      <c r="U19" s="1" t="s">
        <v>1328</v>
      </c>
      <c r="V19" s="1" t="s">
        <v>1328</v>
      </c>
      <c r="W19" s="1" t="s">
        <v>527</v>
      </c>
    </row>
    <row r="20" spans="1:23">
      <c r="A20" s="1" t="s">
        <v>1358</v>
      </c>
      <c r="B20" s="1" t="s">
        <v>1359</v>
      </c>
      <c r="C20" s="1" t="s">
        <v>1294</v>
      </c>
      <c r="D20" s="1" t="s">
        <v>1295</v>
      </c>
      <c r="E20" s="1" t="s">
        <v>864</v>
      </c>
      <c r="F20" s="1" t="s">
        <v>1324</v>
      </c>
      <c r="G20" s="1" t="s">
        <v>1296</v>
      </c>
      <c r="H20" s="1" t="s">
        <v>1297</v>
      </c>
      <c r="I20" s="1" t="s">
        <v>527</v>
      </c>
      <c r="J20" s="1" t="s">
        <v>527</v>
      </c>
      <c r="K20" s="1" t="s">
        <v>527</v>
      </c>
      <c r="L20" s="1" t="s">
        <v>764</v>
      </c>
      <c r="M20" s="1" t="s">
        <v>108</v>
      </c>
      <c r="N20" s="1" t="s">
        <v>866</v>
      </c>
      <c r="O20" s="1" t="s">
        <v>867</v>
      </c>
      <c r="P20" s="1" t="s">
        <v>865</v>
      </c>
      <c r="Q20" s="1" t="s">
        <v>527</v>
      </c>
      <c r="R20" s="1" t="s">
        <v>1298</v>
      </c>
      <c r="S20" s="1" t="s">
        <v>1345</v>
      </c>
      <c r="T20" s="1" t="s">
        <v>1327</v>
      </c>
      <c r="U20" s="1" t="s">
        <v>1301</v>
      </c>
      <c r="V20" s="1" t="s">
        <v>1301</v>
      </c>
      <c r="W20" s="1" t="s">
        <v>527</v>
      </c>
    </row>
    <row r="21" spans="1:23">
      <c r="A21" s="1" t="s">
        <v>1360</v>
      </c>
      <c r="B21" s="1" t="s">
        <v>1361</v>
      </c>
      <c r="C21" s="1" t="s">
        <v>1294</v>
      </c>
      <c r="D21" s="1" t="s">
        <v>1295</v>
      </c>
      <c r="E21" s="1" t="s">
        <v>1120</v>
      </c>
      <c r="F21" s="1" t="s">
        <v>1324</v>
      </c>
      <c r="G21" s="1" t="s">
        <v>1296</v>
      </c>
      <c r="H21" s="1" t="s">
        <v>1297</v>
      </c>
      <c r="I21" s="1" t="s">
        <v>527</v>
      </c>
      <c r="J21" s="1" t="s">
        <v>527</v>
      </c>
      <c r="K21" s="1" t="s">
        <v>527</v>
      </c>
      <c r="L21" s="1" t="s">
        <v>764</v>
      </c>
      <c r="M21" s="1" t="s">
        <v>108</v>
      </c>
      <c r="N21" s="1" t="s">
        <v>1109</v>
      </c>
      <c r="O21" s="1" t="s">
        <v>1109</v>
      </c>
      <c r="P21" s="1" t="s">
        <v>1121</v>
      </c>
      <c r="Q21" s="1" t="s">
        <v>527</v>
      </c>
      <c r="R21" s="1" t="s">
        <v>1298</v>
      </c>
      <c r="S21" s="1" t="s">
        <v>1345</v>
      </c>
      <c r="T21" s="1" t="s">
        <v>1327</v>
      </c>
      <c r="U21" s="1" t="s">
        <v>1301</v>
      </c>
      <c r="V21" s="1" t="s">
        <v>1301</v>
      </c>
      <c r="W21" s="1" t="s">
        <v>527</v>
      </c>
    </row>
    <row r="22" spans="1:23">
      <c r="A22" s="1" t="s">
        <v>272</v>
      </c>
      <c r="B22" s="1" t="s">
        <v>1362</v>
      </c>
      <c r="C22" s="1" t="s">
        <v>1294</v>
      </c>
      <c r="D22" s="1" t="s">
        <v>1295</v>
      </c>
      <c r="E22" s="1" t="s">
        <v>181</v>
      </c>
      <c r="F22" s="1" t="s">
        <v>1324</v>
      </c>
      <c r="G22" s="1" t="s">
        <v>1296</v>
      </c>
      <c r="H22" s="1" t="s">
        <v>1297</v>
      </c>
      <c r="I22" s="1" t="s">
        <v>527</v>
      </c>
      <c r="J22" s="1" t="s">
        <v>527</v>
      </c>
      <c r="K22" s="1" t="s">
        <v>527</v>
      </c>
      <c r="L22" s="1" t="s">
        <v>764</v>
      </c>
      <c r="M22" s="1" t="s">
        <v>108</v>
      </c>
      <c r="N22" s="1" t="s">
        <v>109</v>
      </c>
      <c r="O22" s="1" t="s">
        <v>109</v>
      </c>
      <c r="P22" s="1" t="s">
        <v>178</v>
      </c>
      <c r="Q22" s="1" t="s">
        <v>527</v>
      </c>
      <c r="R22" s="1" t="s">
        <v>1337</v>
      </c>
      <c r="S22" s="1" t="s">
        <v>1345</v>
      </c>
      <c r="T22" s="1" t="s">
        <v>1327</v>
      </c>
      <c r="U22" s="1" t="s">
        <v>1301</v>
      </c>
      <c r="V22" s="1" t="s">
        <v>1301</v>
      </c>
      <c r="W22" s="1" t="s">
        <v>527</v>
      </c>
    </row>
    <row r="23" spans="1:23">
      <c r="A23" s="1" t="s">
        <v>1363</v>
      </c>
      <c r="B23" s="1" t="s">
        <v>1364</v>
      </c>
      <c r="C23" s="1" t="s">
        <v>1294</v>
      </c>
      <c r="D23" s="1" t="s">
        <v>1295</v>
      </c>
      <c r="E23" s="1" t="s">
        <v>1168</v>
      </c>
      <c r="F23" s="1" t="s">
        <v>1324</v>
      </c>
      <c r="G23" s="1" t="s">
        <v>1296</v>
      </c>
      <c r="H23" s="1" t="s">
        <v>1297</v>
      </c>
      <c r="I23" s="1" t="s">
        <v>527</v>
      </c>
      <c r="J23" s="1" t="s">
        <v>527</v>
      </c>
      <c r="K23" s="1" t="s">
        <v>527</v>
      </c>
      <c r="L23" s="1" t="s">
        <v>764</v>
      </c>
      <c r="M23" s="1" t="s">
        <v>108</v>
      </c>
      <c r="N23" s="1" t="s">
        <v>1161</v>
      </c>
      <c r="O23" s="1" t="s">
        <v>1161</v>
      </c>
      <c r="P23" s="1" t="s">
        <v>1169</v>
      </c>
      <c r="Q23" s="1" t="s">
        <v>527</v>
      </c>
      <c r="R23" s="1" t="s">
        <v>1337</v>
      </c>
      <c r="S23" s="1" t="s">
        <v>1326</v>
      </c>
      <c r="T23" s="1" t="s">
        <v>1327</v>
      </c>
      <c r="U23" s="1" t="s">
        <v>1328</v>
      </c>
      <c r="V23" s="1" t="s">
        <v>1328</v>
      </c>
      <c r="W23" s="1" t="s">
        <v>527</v>
      </c>
    </row>
    <row r="24" spans="1:23">
      <c r="A24" s="1" t="s">
        <v>1365</v>
      </c>
      <c r="B24" s="1" t="s">
        <v>1366</v>
      </c>
      <c r="C24" s="1" t="s">
        <v>1294</v>
      </c>
      <c r="D24" s="1" t="s">
        <v>1295</v>
      </c>
      <c r="E24" s="1" t="s">
        <v>864</v>
      </c>
      <c r="F24" s="1" t="s">
        <v>1324</v>
      </c>
      <c r="G24" s="1" t="s">
        <v>1296</v>
      </c>
      <c r="H24" s="1" t="s">
        <v>1297</v>
      </c>
      <c r="I24" s="1" t="s">
        <v>527</v>
      </c>
      <c r="J24" s="1" t="s">
        <v>527</v>
      </c>
      <c r="K24" s="1" t="s">
        <v>527</v>
      </c>
      <c r="L24" s="1" t="s">
        <v>764</v>
      </c>
      <c r="M24" s="1" t="s">
        <v>108</v>
      </c>
      <c r="N24" s="1" t="s">
        <v>866</v>
      </c>
      <c r="O24" s="1" t="s">
        <v>867</v>
      </c>
      <c r="P24" s="1" t="s">
        <v>865</v>
      </c>
      <c r="Q24" s="1" t="s">
        <v>527</v>
      </c>
      <c r="R24" s="1" t="s">
        <v>1298</v>
      </c>
      <c r="S24" s="1" t="s">
        <v>1326</v>
      </c>
      <c r="T24" s="1" t="s">
        <v>1327</v>
      </c>
      <c r="U24" s="1" t="s">
        <v>1328</v>
      </c>
      <c r="V24" s="1" t="s">
        <v>1328</v>
      </c>
      <c r="W24" s="1" t="s">
        <v>527</v>
      </c>
    </row>
    <row r="25" spans="1:23">
      <c r="A25" s="1" t="s">
        <v>1367</v>
      </c>
      <c r="B25" s="1" t="s">
        <v>1368</v>
      </c>
      <c r="C25" s="1" t="s">
        <v>1294</v>
      </c>
      <c r="D25" s="1" t="s">
        <v>1295</v>
      </c>
      <c r="E25" s="1" t="s">
        <v>864</v>
      </c>
      <c r="F25" s="1" t="s">
        <v>1324</v>
      </c>
      <c r="G25" s="1" t="s">
        <v>1296</v>
      </c>
      <c r="H25" s="1" t="s">
        <v>1297</v>
      </c>
      <c r="I25" s="1" t="s">
        <v>527</v>
      </c>
      <c r="J25" s="1" t="s">
        <v>527</v>
      </c>
      <c r="K25" s="1" t="s">
        <v>527</v>
      </c>
      <c r="L25" s="1" t="s">
        <v>764</v>
      </c>
      <c r="M25" s="1" t="s">
        <v>108</v>
      </c>
      <c r="N25" s="1" t="s">
        <v>866</v>
      </c>
      <c r="O25" s="1" t="s">
        <v>867</v>
      </c>
      <c r="P25" s="1" t="s">
        <v>865</v>
      </c>
      <c r="Q25" s="1" t="s">
        <v>527</v>
      </c>
      <c r="R25" s="1" t="s">
        <v>1298</v>
      </c>
      <c r="S25" s="1" t="s">
        <v>1352</v>
      </c>
      <c r="T25" s="1" t="s">
        <v>1327</v>
      </c>
      <c r="U25" s="1" t="s">
        <v>1353</v>
      </c>
      <c r="V25" s="1" t="s">
        <v>1353</v>
      </c>
      <c r="W25" s="1" t="s">
        <v>527</v>
      </c>
    </row>
    <row r="26" spans="1:23">
      <c r="A26" s="1" t="s">
        <v>1369</v>
      </c>
      <c r="B26" s="1" t="s">
        <v>1370</v>
      </c>
      <c r="C26" s="1" t="s">
        <v>1294</v>
      </c>
      <c r="D26" s="1" t="s">
        <v>1295</v>
      </c>
      <c r="E26" s="1" t="s">
        <v>1103</v>
      </c>
      <c r="F26" s="1" t="s">
        <v>1324</v>
      </c>
      <c r="G26" s="1" t="s">
        <v>1296</v>
      </c>
      <c r="H26" s="1" t="s">
        <v>1297</v>
      </c>
      <c r="I26" s="1" t="s">
        <v>527</v>
      </c>
      <c r="J26" s="1" t="s">
        <v>527</v>
      </c>
      <c r="K26" s="1" t="s">
        <v>527</v>
      </c>
      <c r="L26" s="1" t="s">
        <v>764</v>
      </c>
      <c r="M26" s="1" t="s">
        <v>108</v>
      </c>
      <c r="N26" s="1" t="s">
        <v>1084</v>
      </c>
      <c r="O26" s="1" t="s">
        <v>1084</v>
      </c>
      <c r="P26" s="1" t="s">
        <v>1104</v>
      </c>
      <c r="Q26" s="1" t="s">
        <v>527</v>
      </c>
      <c r="R26" s="1" t="s">
        <v>1337</v>
      </c>
      <c r="S26" s="1" t="s">
        <v>1352</v>
      </c>
      <c r="T26" s="1" t="s">
        <v>1327</v>
      </c>
      <c r="U26" s="1" t="s">
        <v>1353</v>
      </c>
      <c r="V26" s="1" t="s">
        <v>1353</v>
      </c>
      <c r="W26" s="1" t="s">
        <v>527</v>
      </c>
    </row>
    <row r="27" spans="1:23">
      <c r="A27" s="1" t="s">
        <v>1371</v>
      </c>
      <c r="B27" s="1" t="s">
        <v>1372</v>
      </c>
      <c r="C27" s="1" t="s">
        <v>1294</v>
      </c>
      <c r="D27" s="1" t="s">
        <v>1295</v>
      </c>
      <c r="E27" s="1" t="s">
        <v>1120</v>
      </c>
      <c r="F27" s="1" t="s">
        <v>1324</v>
      </c>
      <c r="G27" s="1" t="s">
        <v>1296</v>
      </c>
      <c r="H27" s="1" t="s">
        <v>1297</v>
      </c>
      <c r="I27" s="1" t="s">
        <v>527</v>
      </c>
      <c r="J27" s="1" t="s">
        <v>527</v>
      </c>
      <c r="K27" s="1" t="s">
        <v>527</v>
      </c>
      <c r="L27" s="1" t="s">
        <v>764</v>
      </c>
      <c r="M27" s="1" t="s">
        <v>108</v>
      </c>
      <c r="N27" s="1" t="s">
        <v>1109</v>
      </c>
      <c r="O27" s="1" t="s">
        <v>1109</v>
      </c>
      <c r="P27" s="1" t="s">
        <v>1121</v>
      </c>
      <c r="Q27" s="1" t="s">
        <v>527</v>
      </c>
      <c r="R27" s="1" t="s">
        <v>1298</v>
      </c>
      <c r="S27" s="1" t="s">
        <v>1352</v>
      </c>
      <c r="T27" s="1" t="s">
        <v>1327</v>
      </c>
      <c r="U27" s="1" t="s">
        <v>1353</v>
      </c>
      <c r="V27" s="1" t="s">
        <v>1353</v>
      </c>
      <c r="W27" s="1" t="s">
        <v>527</v>
      </c>
    </row>
    <row r="28" spans="1:23">
      <c r="A28" s="1" t="s">
        <v>1373</v>
      </c>
      <c r="B28" s="1" t="s">
        <v>1374</v>
      </c>
      <c r="C28" s="1" t="s">
        <v>1294</v>
      </c>
      <c r="D28" s="1" t="s">
        <v>1295</v>
      </c>
      <c r="E28" s="1" t="s">
        <v>1112</v>
      </c>
      <c r="F28" s="1" t="s">
        <v>1324</v>
      </c>
      <c r="G28" s="1" t="s">
        <v>1296</v>
      </c>
      <c r="H28" s="1" t="s">
        <v>1297</v>
      </c>
      <c r="I28" s="1" t="s">
        <v>527</v>
      </c>
      <c r="J28" s="1" t="s">
        <v>527</v>
      </c>
      <c r="K28" s="1" t="s">
        <v>527</v>
      </c>
      <c r="L28" s="1" t="s">
        <v>764</v>
      </c>
      <c r="M28" s="1" t="s">
        <v>108</v>
      </c>
      <c r="N28" s="1" t="s">
        <v>1109</v>
      </c>
      <c r="O28" s="1" t="s">
        <v>1109</v>
      </c>
      <c r="P28" s="1" t="s">
        <v>1113</v>
      </c>
      <c r="Q28" s="1" t="s">
        <v>527</v>
      </c>
      <c r="R28" s="1" t="s">
        <v>1337</v>
      </c>
      <c r="S28" s="1" t="s">
        <v>1352</v>
      </c>
      <c r="T28" s="1" t="s">
        <v>1327</v>
      </c>
      <c r="U28" s="1" t="s">
        <v>1353</v>
      </c>
      <c r="V28" s="1" t="s">
        <v>1353</v>
      </c>
      <c r="W28" s="1" t="s">
        <v>527</v>
      </c>
    </row>
    <row r="29" spans="1:23">
      <c r="A29" s="1" t="s">
        <v>1375</v>
      </c>
      <c r="B29" s="1" t="s">
        <v>1376</v>
      </c>
      <c r="C29" s="1" t="s">
        <v>1294</v>
      </c>
      <c r="D29" s="1" t="s">
        <v>1295</v>
      </c>
      <c r="E29" s="1" t="s">
        <v>1201</v>
      </c>
      <c r="F29" s="1" t="s">
        <v>1324</v>
      </c>
      <c r="G29" s="1" t="s">
        <v>1296</v>
      </c>
      <c r="H29" s="1" t="s">
        <v>1297</v>
      </c>
      <c r="I29" s="1" t="s">
        <v>527</v>
      </c>
      <c r="J29" s="1" t="s">
        <v>527</v>
      </c>
      <c r="K29" s="1" t="s">
        <v>527</v>
      </c>
      <c r="L29" s="1" t="s">
        <v>764</v>
      </c>
      <c r="M29" s="1" t="s">
        <v>108</v>
      </c>
      <c r="N29" s="1" t="s">
        <v>1178</v>
      </c>
      <c r="O29" s="1" t="s">
        <v>1178</v>
      </c>
      <c r="P29" s="1" t="s">
        <v>1202</v>
      </c>
      <c r="Q29" s="1" t="s">
        <v>527</v>
      </c>
      <c r="R29" s="1" t="s">
        <v>1337</v>
      </c>
      <c r="S29" s="1" t="s">
        <v>1352</v>
      </c>
      <c r="T29" s="1" t="s">
        <v>1327</v>
      </c>
      <c r="U29" s="1" t="s">
        <v>1353</v>
      </c>
      <c r="V29" s="1" t="s">
        <v>1353</v>
      </c>
      <c r="W29" s="1" t="s">
        <v>527</v>
      </c>
    </row>
    <row r="30" spans="1:23">
      <c r="A30" s="1" t="s">
        <v>1377</v>
      </c>
      <c r="B30" s="1" t="s">
        <v>1378</v>
      </c>
      <c r="C30" s="1" t="s">
        <v>1294</v>
      </c>
      <c r="D30" s="1" t="s">
        <v>1295</v>
      </c>
      <c r="E30" s="1" t="s">
        <v>961</v>
      </c>
      <c r="F30" s="1" t="s">
        <v>1324</v>
      </c>
      <c r="G30" s="1" t="s">
        <v>1296</v>
      </c>
      <c r="H30" s="1" t="s">
        <v>1297</v>
      </c>
      <c r="I30" s="1" t="s">
        <v>527</v>
      </c>
      <c r="J30" s="1" t="s">
        <v>527</v>
      </c>
      <c r="K30" s="1" t="s">
        <v>527</v>
      </c>
      <c r="L30" s="1" t="s">
        <v>764</v>
      </c>
      <c r="M30" s="1" t="s">
        <v>108</v>
      </c>
      <c r="N30" s="1" t="s">
        <v>948</v>
      </c>
      <c r="O30" s="1" t="s">
        <v>962</v>
      </c>
      <c r="P30" s="1" t="s">
        <v>962</v>
      </c>
      <c r="Q30" s="1" t="s">
        <v>527</v>
      </c>
      <c r="R30" s="1" t="s">
        <v>1337</v>
      </c>
      <c r="S30" s="1" t="s">
        <v>1352</v>
      </c>
      <c r="T30" s="1" t="s">
        <v>1327</v>
      </c>
      <c r="U30" s="1" t="s">
        <v>1353</v>
      </c>
      <c r="V30" s="1" t="s">
        <v>1353</v>
      </c>
      <c r="W30" s="1" t="s">
        <v>527</v>
      </c>
    </row>
    <row r="31" spans="1:23">
      <c r="A31" s="1" t="s">
        <v>1379</v>
      </c>
      <c r="B31" s="1" t="s">
        <v>1380</v>
      </c>
      <c r="C31" s="1" t="s">
        <v>1294</v>
      </c>
      <c r="D31" s="1" t="s">
        <v>1295</v>
      </c>
      <c r="E31" s="1" t="s">
        <v>1201</v>
      </c>
      <c r="F31" s="1" t="s">
        <v>1324</v>
      </c>
      <c r="G31" s="1" t="s">
        <v>1296</v>
      </c>
      <c r="H31" s="1" t="s">
        <v>1297</v>
      </c>
      <c r="I31" s="1" t="s">
        <v>527</v>
      </c>
      <c r="J31" s="1" t="s">
        <v>527</v>
      </c>
      <c r="K31" s="1" t="s">
        <v>527</v>
      </c>
      <c r="L31" s="1" t="s">
        <v>764</v>
      </c>
      <c r="M31" s="1" t="s">
        <v>108</v>
      </c>
      <c r="N31" s="1" t="s">
        <v>1178</v>
      </c>
      <c r="O31" s="1" t="s">
        <v>1178</v>
      </c>
      <c r="P31" s="1" t="s">
        <v>1202</v>
      </c>
      <c r="Q31" s="1" t="s">
        <v>527</v>
      </c>
      <c r="R31" s="1" t="s">
        <v>1337</v>
      </c>
      <c r="S31" s="1" t="s">
        <v>1352</v>
      </c>
      <c r="T31" s="1" t="s">
        <v>1327</v>
      </c>
      <c r="U31" s="1" t="s">
        <v>1353</v>
      </c>
      <c r="V31" s="1" t="s">
        <v>1353</v>
      </c>
      <c r="W31" s="1" t="s">
        <v>527</v>
      </c>
    </row>
    <row r="32" spans="1:23">
      <c r="A32" s="1" t="s">
        <v>1381</v>
      </c>
      <c r="B32" s="1" t="s">
        <v>1382</v>
      </c>
      <c r="C32" s="1" t="s">
        <v>1294</v>
      </c>
      <c r="D32" s="1" t="s">
        <v>1295</v>
      </c>
      <c r="E32" s="1" t="s">
        <v>1168</v>
      </c>
      <c r="F32" s="1" t="s">
        <v>1324</v>
      </c>
      <c r="G32" s="1" t="s">
        <v>1296</v>
      </c>
      <c r="H32" s="1" t="s">
        <v>1297</v>
      </c>
      <c r="I32" s="1" t="s">
        <v>527</v>
      </c>
      <c r="J32" s="1" t="s">
        <v>527</v>
      </c>
      <c r="K32" s="1" t="s">
        <v>527</v>
      </c>
      <c r="L32" s="1" t="s">
        <v>764</v>
      </c>
      <c r="M32" s="1" t="s">
        <v>108</v>
      </c>
      <c r="N32" s="1" t="s">
        <v>1161</v>
      </c>
      <c r="O32" s="1" t="s">
        <v>1161</v>
      </c>
      <c r="P32" s="1" t="s">
        <v>1169</v>
      </c>
      <c r="Q32" s="1" t="s">
        <v>527</v>
      </c>
      <c r="R32" s="1" t="s">
        <v>1337</v>
      </c>
      <c r="S32" s="1" t="s">
        <v>1352</v>
      </c>
      <c r="T32" s="1" t="s">
        <v>1327</v>
      </c>
      <c r="U32" s="1" t="s">
        <v>1353</v>
      </c>
      <c r="V32" s="1" t="s">
        <v>1353</v>
      </c>
      <c r="W32" s="1" t="s">
        <v>527</v>
      </c>
    </row>
    <row r="33" spans="1:23">
      <c r="A33" s="1" t="s">
        <v>1383</v>
      </c>
      <c r="B33" s="1" t="s">
        <v>1384</v>
      </c>
      <c r="C33" s="1" t="s">
        <v>1294</v>
      </c>
      <c r="D33" s="1" t="s">
        <v>1295</v>
      </c>
      <c r="E33" s="1" t="s">
        <v>1385</v>
      </c>
      <c r="F33" s="1" t="s">
        <v>527</v>
      </c>
      <c r="G33" s="1" t="s">
        <v>1296</v>
      </c>
      <c r="H33" s="1" t="s">
        <v>1297</v>
      </c>
      <c r="I33" s="1" t="s">
        <v>527</v>
      </c>
      <c r="J33" s="1" t="s">
        <v>527</v>
      </c>
      <c r="K33" s="1" t="s">
        <v>527</v>
      </c>
      <c r="L33" s="1" t="s">
        <v>764</v>
      </c>
      <c r="M33" s="1" t="s">
        <v>108</v>
      </c>
      <c r="N33" s="1" t="s">
        <v>912</v>
      </c>
      <c r="O33" s="1" t="s">
        <v>1386</v>
      </c>
      <c r="P33" s="1" t="s">
        <v>527</v>
      </c>
      <c r="Q33" s="1" t="s">
        <v>527</v>
      </c>
      <c r="R33" s="1" t="s">
        <v>1337</v>
      </c>
      <c r="S33" s="1" t="s">
        <v>1352</v>
      </c>
      <c r="T33" s="1" t="s">
        <v>1327</v>
      </c>
      <c r="U33" s="1" t="s">
        <v>1353</v>
      </c>
      <c r="V33" s="1" t="s">
        <v>1353</v>
      </c>
      <c r="W33" s="1" t="s">
        <v>527</v>
      </c>
    </row>
    <row r="34" spans="1:23">
      <c r="A34" s="1" t="s">
        <v>1387</v>
      </c>
      <c r="B34" s="1" t="s">
        <v>1388</v>
      </c>
      <c r="C34" s="1" t="s">
        <v>1294</v>
      </c>
      <c r="D34" s="1" t="s">
        <v>1295</v>
      </c>
      <c r="E34" s="1" t="s">
        <v>1201</v>
      </c>
      <c r="F34" s="1" t="s">
        <v>1324</v>
      </c>
      <c r="G34" s="1" t="s">
        <v>1296</v>
      </c>
      <c r="H34" s="1" t="s">
        <v>1297</v>
      </c>
      <c r="I34" s="1" t="s">
        <v>527</v>
      </c>
      <c r="J34" s="1" t="s">
        <v>527</v>
      </c>
      <c r="K34" s="1" t="s">
        <v>527</v>
      </c>
      <c r="L34" s="1" t="s">
        <v>764</v>
      </c>
      <c r="M34" s="1" t="s">
        <v>108</v>
      </c>
      <c r="N34" s="1" t="s">
        <v>1178</v>
      </c>
      <c r="O34" s="1" t="s">
        <v>1178</v>
      </c>
      <c r="P34" s="1" t="s">
        <v>1202</v>
      </c>
      <c r="Q34" s="1" t="s">
        <v>527</v>
      </c>
      <c r="R34" s="1" t="s">
        <v>1337</v>
      </c>
      <c r="S34" s="1" t="s">
        <v>1352</v>
      </c>
      <c r="T34" s="1" t="s">
        <v>1327</v>
      </c>
      <c r="U34" s="1" t="s">
        <v>1353</v>
      </c>
      <c r="V34" s="1" t="s">
        <v>1353</v>
      </c>
      <c r="W34" s="1" t="s">
        <v>527</v>
      </c>
    </row>
    <row r="35" spans="1:23">
      <c r="A35" s="1" t="s">
        <v>1389</v>
      </c>
      <c r="B35" s="1" t="s">
        <v>1390</v>
      </c>
      <c r="C35" s="1" t="s">
        <v>1294</v>
      </c>
      <c r="D35" s="1" t="s">
        <v>1295</v>
      </c>
      <c r="E35" s="1" t="s">
        <v>1006</v>
      </c>
      <c r="F35" s="1" t="s">
        <v>527</v>
      </c>
      <c r="G35" s="1" t="s">
        <v>1296</v>
      </c>
      <c r="H35" s="1" t="s">
        <v>1297</v>
      </c>
      <c r="I35" s="1" t="s">
        <v>527</v>
      </c>
      <c r="J35" s="1" t="s">
        <v>527</v>
      </c>
      <c r="K35" s="1" t="s">
        <v>527</v>
      </c>
      <c r="L35" s="1" t="s">
        <v>764</v>
      </c>
      <c r="M35" s="1" t="s">
        <v>108</v>
      </c>
      <c r="N35" s="1" t="s">
        <v>1008</v>
      </c>
      <c r="O35" s="1" t="s">
        <v>1008</v>
      </c>
      <c r="P35" s="1" t="s">
        <v>1007</v>
      </c>
      <c r="Q35" s="1" t="s">
        <v>527</v>
      </c>
      <c r="R35" s="1" t="s">
        <v>1298</v>
      </c>
      <c r="S35" s="1" t="s">
        <v>1352</v>
      </c>
      <c r="T35" s="1" t="s">
        <v>1327</v>
      </c>
      <c r="U35" s="1" t="s">
        <v>1353</v>
      </c>
      <c r="V35" s="1" t="s">
        <v>1353</v>
      </c>
      <c r="W35" s="1" t="s">
        <v>527</v>
      </c>
    </row>
    <row r="36" spans="1:23">
      <c r="A36" s="1" t="s">
        <v>1391</v>
      </c>
      <c r="B36" s="1" t="s">
        <v>1392</v>
      </c>
      <c r="C36" s="1" t="s">
        <v>1294</v>
      </c>
      <c r="D36" s="1" t="s">
        <v>1295</v>
      </c>
      <c r="E36" s="1" t="s">
        <v>858</v>
      </c>
      <c r="F36" s="1" t="s">
        <v>1324</v>
      </c>
      <c r="G36" s="1" t="s">
        <v>1296</v>
      </c>
      <c r="H36" s="1" t="s">
        <v>1297</v>
      </c>
      <c r="I36" s="1" t="s">
        <v>527</v>
      </c>
      <c r="J36" s="1" t="s">
        <v>527</v>
      </c>
      <c r="K36" s="1" t="s">
        <v>527</v>
      </c>
      <c r="L36" s="1" t="s">
        <v>764</v>
      </c>
      <c r="M36" s="1" t="s">
        <v>108</v>
      </c>
      <c r="N36" s="1" t="s">
        <v>765</v>
      </c>
      <c r="O36" s="1" t="s">
        <v>840</v>
      </c>
      <c r="P36" s="1" t="s">
        <v>859</v>
      </c>
      <c r="Q36" s="1" t="s">
        <v>527</v>
      </c>
      <c r="R36" s="1" t="s">
        <v>1337</v>
      </c>
      <c r="S36" s="1" t="s">
        <v>1352</v>
      </c>
      <c r="T36" s="1" t="s">
        <v>1327</v>
      </c>
      <c r="U36" s="1" t="s">
        <v>1353</v>
      </c>
      <c r="V36" s="1" t="s">
        <v>1353</v>
      </c>
      <c r="W36" s="1" t="s">
        <v>527</v>
      </c>
    </row>
    <row r="37" spans="1:23">
      <c r="A37" s="1" t="s">
        <v>1393</v>
      </c>
      <c r="B37" s="1" t="s">
        <v>1394</v>
      </c>
      <c r="C37" s="1" t="s">
        <v>1294</v>
      </c>
      <c r="D37" s="1" t="s">
        <v>1295</v>
      </c>
      <c r="E37" s="1" t="s">
        <v>1168</v>
      </c>
      <c r="F37" s="1" t="s">
        <v>1324</v>
      </c>
      <c r="G37" s="1" t="s">
        <v>1296</v>
      </c>
      <c r="H37" s="1" t="s">
        <v>1297</v>
      </c>
      <c r="I37" s="1" t="s">
        <v>527</v>
      </c>
      <c r="J37" s="1" t="s">
        <v>527</v>
      </c>
      <c r="K37" s="1" t="s">
        <v>527</v>
      </c>
      <c r="L37" s="1" t="s">
        <v>764</v>
      </c>
      <c r="M37" s="1" t="s">
        <v>108</v>
      </c>
      <c r="N37" s="1" t="s">
        <v>1161</v>
      </c>
      <c r="O37" s="1" t="s">
        <v>1161</v>
      </c>
      <c r="P37" s="1" t="s">
        <v>1169</v>
      </c>
      <c r="Q37" s="1" t="s">
        <v>527</v>
      </c>
      <c r="R37" s="1" t="s">
        <v>1337</v>
      </c>
      <c r="S37" s="1" t="s">
        <v>1352</v>
      </c>
      <c r="T37" s="1" t="s">
        <v>1327</v>
      </c>
      <c r="U37" s="1" t="s">
        <v>1353</v>
      </c>
      <c r="V37" s="1" t="s">
        <v>1353</v>
      </c>
      <c r="W37" s="1" t="s">
        <v>527</v>
      </c>
    </row>
    <row r="38" spans="1:23">
      <c r="A38" s="1" t="s">
        <v>1395</v>
      </c>
      <c r="B38" s="1" t="s">
        <v>1396</v>
      </c>
      <c r="C38" s="1" t="s">
        <v>1294</v>
      </c>
      <c r="D38" s="1" t="s">
        <v>1295</v>
      </c>
      <c r="E38" s="1" t="s">
        <v>822</v>
      </c>
      <c r="F38" s="1" t="s">
        <v>527</v>
      </c>
      <c r="G38" s="1" t="s">
        <v>1296</v>
      </c>
      <c r="H38" s="1" t="s">
        <v>1297</v>
      </c>
      <c r="I38" s="1" t="s">
        <v>527</v>
      </c>
      <c r="J38" s="1" t="s">
        <v>527</v>
      </c>
      <c r="K38" s="1" t="s">
        <v>527</v>
      </c>
      <c r="L38" s="1" t="s">
        <v>764</v>
      </c>
      <c r="M38" s="1" t="s">
        <v>108</v>
      </c>
      <c r="N38" s="1" t="s">
        <v>765</v>
      </c>
      <c r="O38" s="1" t="s">
        <v>809</v>
      </c>
      <c r="P38" s="1" t="s">
        <v>823</v>
      </c>
      <c r="Q38" s="1" t="s">
        <v>527</v>
      </c>
      <c r="R38" s="1" t="s">
        <v>1298</v>
      </c>
      <c r="S38" s="1" t="s">
        <v>1352</v>
      </c>
      <c r="T38" s="1" t="s">
        <v>1327</v>
      </c>
      <c r="U38" s="1" t="s">
        <v>1353</v>
      </c>
      <c r="V38" s="1" t="s">
        <v>1353</v>
      </c>
      <c r="W38" s="1" t="s">
        <v>527</v>
      </c>
    </row>
    <row r="39" spans="1:23">
      <c r="A39" s="1" t="s">
        <v>1397</v>
      </c>
      <c r="B39" s="1" t="s">
        <v>1398</v>
      </c>
      <c r="C39" s="1" t="s">
        <v>1294</v>
      </c>
      <c r="D39" s="1" t="s">
        <v>1295</v>
      </c>
      <c r="E39" s="1" t="s">
        <v>1201</v>
      </c>
      <c r="F39" s="1" t="s">
        <v>1324</v>
      </c>
      <c r="G39" s="1" t="s">
        <v>1296</v>
      </c>
      <c r="H39" s="1" t="s">
        <v>1297</v>
      </c>
      <c r="I39" s="1" t="s">
        <v>527</v>
      </c>
      <c r="J39" s="1" t="s">
        <v>527</v>
      </c>
      <c r="K39" s="1" t="s">
        <v>527</v>
      </c>
      <c r="L39" s="1" t="s">
        <v>764</v>
      </c>
      <c r="M39" s="1" t="s">
        <v>108</v>
      </c>
      <c r="N39" s="1" t="s">
        <v>1178</v>
      </c>
      <c r="O39" s="1" t="s">
        <v>1178</v>
      </c>
      <c r="P39" s="1" t="s">
        <v>1202</v>
      </c>
      <c r="Q39" s="1" t="s">
        <v>527</v>
      </c>
      <c r="R39" s="1" t="s">
        <v>1337</v>
      </c>
      <c r="S39" s="1" t="s">
        <v>1352</v>
      </c>
      <c r="T39" s="1" t="s">
        <v>1327</v>
      </c>
      <c r="U39" s="1" t="s">
        <v>1353</v>
      </c>
      <c r="V39" s="1" t="s">
        <v>1353</v>
      </c>
      <c r="W39" s="1" t="s">
        <v>527</v>
      </c>
    </row>
    <row r="40" spans="1:23">
      <c r="A40" s="1" t="s">
        <v>1399</v>
      </c>
      <c r="B40" s="1" t="s">
        <v>1400</v>
      </c>
      <c r="C40" s="1" t="s">
        <v>1294</v>
      </c>
      <c r="D40" s="1" t="s">
        <v>1295</v>
      </c>
      <c r="E40" s="1" t="s">
        <v>1168</v>
      </c>
      <c r="F40" s="1" t="s">
        <v>1324</v>
      </c>
      <c r="G40" s="1" t="s">
        <v>1296</v>
      </c>
      <c r="H40" s="1" t="s">
        <v>1297</v>
      </c>
      <c r="I40" s="1" t="s">
        <v>527</v>
      </c>
      <c r="J40" s="1" t="s">
        <v>527</v>
      </c>
      <c r="K40" s="1" t="s">
        <v>527</v>
      </c>
      <c r="L40" s="1" t="s">
        <v>764</v>
      </c>
      <c r="M40" s="1" t="s">
        <v>108</v>
      </c>
      <c r="N40" s="1" t="s">
        <v>1161</v>
      </c>
      <c r="O40" s="1" t="s">
        <v>1161</v>
      </c>
      <c r="P40" s="1" t="s">
        <v>1169</v>
      </c>
      <c r="Q40" s="1" t="s">
        <v>527</v>
      </c>
      <c r="R40" s="1" t="s">
        <v>1337</v>
      </c>
      <c r="S40" s="1" t="s">
        <v>1352</v>
      </c>
      <c r="T40" s="1" t="s">
        <v>1327</v>
      </c>
      <c r="U40" s="1" t="s">
        <v>1353</v>
      </c>
      <c r="V40" s="1" t="s">
        <v>1353</v>
      </c>
      <c r="W40" s="1" t="s">
        <v>527</v>
      </c>
    </row>
    <row r="41" spans="1:23">
      <c r="A41" s="1" t="s">
        <v>1401</v>
      </c>
      <c r="B41" s="1" t="s">
        <v>1402</v>
      </c>
      <c r="C41" s="1" t="s">
        <v>1294</v>
      </c>
      <c r="D41" s="1" t="s">
        <v>1295</v>
      </c>
      <c r="E41" s="1" t="s">
        <v>1120</v>
      </c>
      <c r="F41" s="1" t="s">
        <v>1324</v>
      </c>
      <c r="G41" s="1" t="s">
        <v>1296</v>
      </c>
      <c r="H41" s="1" t="s">
        <v>1297</v>
      </c>
      <c r="I41" s="1" t="s">
        <v>527</v>
      </c>
      <c r="J41" s="1" t="s">
        <v>527</v>
      </c>
      <c r="K41" s="1" t="s">
        <v>527</v>
      </c>
      <c r="L41" s="1" t="s">
        <v>764</v>
      </c>
      <c r="M41" s="1" t="s">
        <v>108</v>
      </c>
      <c r="N41" s="1" t="s">
        <v>1109</v>
      </c>
      <c r="O41" s="1" t="s">
        <v>1109</v>
      </c>
      <c r="P41" s="1" t="s">
        <v>1121</v>
      </c>
      <c r="Q41" s="1" t="s">
        <v>527</v>
      </c>
      <c r="R41" s="1" t="s">
        <v>1298</v>
      </c>
      <c r="S41" s="1" t="s">
        <v>1352</v>
      </c>
      <c r="T41" s="1" t="s">
        <v>1327</v>
      </c>
      <c r="U41" s="1" t="s">
        <v>1353</v>
      </c>
      <c r="V41" s="1" t="s">
        <v>1353</v>
      </c>
      <c r="W41" s="1" t="s">
        <v>527</v>
      </c>
    </row>
    <row r="42" spans="1:23">
      <c r="A42" s="1" t="s">
        <v>1403</v>
      </c>
      <c r="B42" s="1" t="s">
        <v>1404</v>
      </c>
      <c r="C42" s="1" t="s">
        <v>1294</v>
      </c>
      <c r="D42" s="1" t="s">
        <v>1295</v>
      </c>
      <c r="E42" s="1" t="s">
        <v>1120</v>
      </c>
      <c r="F42" s="1" t="s">
        <v>1324</v>
      </c>
      <c r="G42" s="1" t="s">
        <v>1296</v>
      </c>
      <c r="H42" s="1" t="s">
        <v>1297</v>
      </c>
      <c r="I42" s="1" t="s">
        <v>527</v>
      </c>
      <c r="J42" s="1" t="s">
        <v>527</v>
      </c>
      <c r="K42" s="1" t="s">
        <v>527</v>
      </c>
      <c r="L42" s="1" t="s">
        <v>764</v>
      </c>
      <c r="M42" s="1" t="s">
        <v>108</v>
      </c>
      <c r="N42" s="1" t="s">
        <v>1109</v>
      </c>
      <c r="O42" s="1" t="s">
        <v>1109</v>
      </c>
      <c r="P42" s="1" t="s">
        <v>1121</v>
      </c>
      <c r="Q42" s="1" t="s">
        <v>527</v>
      </c>
      <c r="R42" s="1" t="s">
        <v>1298</v>
      </c>
      <c r="S42" s="1" t="s">
        <v>1352</v>
      </c>
      <c r="T42" s="1" t="s">
        <v>1327</v>
      </c>
      <c r="U42" s="1" t="s">
        <v>1353</v>
      </c>
      <c r="V42" s="1" t="s">
        <v>1353</v>
      </c>
      <c r="W42" s="1" t="s">
        <v>527</v>
      </c>
    </row>
    <row r="43" spans="1:23">
      <c r="A43" s="1" t="s">
        <v>1405</v>
      </c>
      <c r="B43" s="1" t="s">
        <v>1406</v>
      </c>
      <c r="C43" s="1" t="s">
        <v>1294</v>
      </c>
      <c r="D43" s="1" t="s">
        <v>1295</v>
      </c>
      <c r="E43" s="1" t="s">
        <v>1168</v>
      </c>
      <c r="F43" s="1" t="s">
        <v>1324</v>
      </c>
      <c r="G43" s="1" t="s">
        <v>1296</v>
      </c>
      <c r="H43" s="1" t="s">
        <v>1297</v>
      </c>
      <c r="I43" s="1" t="s">
        <v>527</v>
      </c>
      <c r="J43" s="1" t="s">
        <v>527</v>
      </c>
      <c r="K43" s="1" t="s">
        <v>527</v>
      </c>
      <c r="L43" s="1" t="s">
        <v>764</v>
      </c>
      <c r="M43" s="1" t="s">
        <v>108</v>
      </c>
      <c r="N43" s="1" t="s">
        <v>1161</v>
      </c>
      <c r="O43" s="1" t="s">
        <v>1161</v>
      </c>
      <c r="P43" s="1" t="s">
        <v>1169</v>
      </c>
      <c r="Q43" s="1" t="s">
        <v>527</v>
      </c>
      <c r="R43" s="1" t="s">
        <v>1337</v>
      </c>
      <c r="S43" s="1" t="s">
        <v>1352</v>
      </c>
      <c r="T43" s="1" t="s">
        <v>1327</v>
      </c>
      <c r="U43" s="1" t="s">
        <v>1353</v>
      </c>
      <c r="V43" s="1" t="s">
        <v>1353</v>
      </c>
      <c r="W43" s="1" t="s">
        <v>527</v>
      </c>
    </row>
    <row r="44" spans="1:23">
      <c r="A44" s="1" t="s">
        <v>1407</v>
      </c>
      <c r="B44" s="1" t="s">
        <v>1408</v>
      </c>
      <c r="C44" s="1" t="s">
        <v>1294</v>
      </c>
      <c r="D44" s="1" t="s">
        <v>1295</v>
      </c>
      <c r="E44" s="1" t="s">
        <v>1120</v>
      </c>
      <c r="F44" s="1" t="s">
        <v>1324</v>
      </c>
      <c r="G44" s="1" t="s">
        <v>1296</v>
      </c>
      <c r="H44" s="1" t="s">
        <v>1297</v>
      </c>
      <c r="I44" s="1" t="s">
        <v>527</v>
      </c>
      <c r="J44" s="1" t="s">
        <v>527</v>
      </c>
      <c r="K44" s="1" t="s">
        <v>527</v>
      </c>
      <c r="L44" s="1" t="s">
        <v>764</v>
      </c>
      <c r="M44" s="1" t="s">
        <v>108</v>
      </c>
      <c r="N44" s="1" t="s">
        <v>1109</v>
      </c>
      <c r="O44" s="1" t="s">
        <v>1109</v>
      </c>
      <c r="P44" s="1" t="s">
        <v>1121</v>
      </c>
      <c r="Q44" s="1" t="s">
        <v>527</v>
      </c>
      <c r="R44" s="1" t="s">
        <v>1298</v>
      </c>
      <c r="S44" s="1" t="s">
        <v>1352</v>
      </c>
      <c r="T44" s="1" t="s">
        <v>1327</v>
      </c>
      <c r="U44" s="1" t="s">
        <v>1353</v>
      </c>
      <c r="V44" s="1" t="s">
        <v>1353</v>
      </c>
      <c r="W44" s="1" t="s">
        <v>527</v>
      </c>
    </row>
    <row r="45" spans="1:23">
      <c r="A45" s="1" t="s">
        <v>1409</v>
      </c>
      <c r="B45" s="1" t="s">
        <v>1410</v>
      </c>
      <c r="C45" s="1" t="s">
        <v>1294</v>
      </c>
      <c r="D45" s="1" t="s">
        <v>1295</v>
      </c>
      <c r="E45" s="1" t="s">
        <v>1411</v>
      </c>
      <c r="F45" s="1" t="s">
        <v>1324</v>
      </c>
      <c r="G45" s="1" t="s">
        <v>1296</v>
      </c>
      <c r="H45" s="1" t="s">
        <v>1297</v>
      </c>
      <c r="I45" s="1" t="s">
        <v>527</v>
      </c>
      <c r="J45" s="1" t="s">
        <v>527</v>
      </c>
      <c r="K45" s="1" t="s">
        <v>527</v>
      </c>
      <c r="L45" s="1" t="s">
        <v>764</v>
      </c>
      <c r="M45" s="1" t="s">
        <v>108</v>
      </c>
      <c r="N45" s="1" t="s">
        <v>765</v>
      </c>
      <c r="O45" s="1" t="s">
        <v>840</v>
      </c>
      <c r="P45" s="1" t="s">
        <v>527</v>
      </c>
      <c r="Q45" s="1" t="s">
        <v>527</v>
      </c>
      <c r="R45" s="1" t="s">
        <v>1298</v>
      </c>
      <c r="S45" s="1" t="s">
        <v>1345</v>
      </c>
      <c r="T45" s="1" t="s">
        <v>1412</v>
      </c>
      <c r="U45" s="1" t="s">
        <v>527</v>
      </c>
      <c r="V45" s="1" t="s">
        <v>527</v>
      </c>
      <c r="W45" s="1" t="s">
        <v>1319</v>
      </c>
    </row>
    <row r="46" spans="1:23">
      <c r="A46" s="1" t="s">
        <v>1413</v>
      </c>
      <c r="B46" s="1" t="s">
        <v>1414</v>
      </c>
      <c r="C46" s="1" t="s">
        <v>1294</v>
      </c>
      <c r="D46" s="1" t="s">
        <v>1295</v>
      </c>
      <c r="E46" s="1" t="s">
        <v>797</v>
      </c>
      <c r="F46" s="1" t="s">
        <v>1324</v>
      </c>
      <c r="G46" s="1" t="s">
        <v>1296</v>
      </c>
      <c r="H46" s="1" t="s">
        <v>1297</v>
      </c>
      <c r="I46" s="1" t="s">
        <v>527</v>
      </c>
      <c r="J46" s="1" t="s">
        <v>527</v>
      </c>
      <c r="K46" s="1" t="s">
        <v>527</v>
      </c>
      <c r="L46" s="1" t="s">
        <v>764</v>
      </c>
      <c r="M46" s="1" t="s">
        <v>108</v>
      </c>
      <c r="N46" s="1" t="s">
        <v>799</v>
      </c>
      <c r="O46" s="1" t="s">
        <v>799</v>
      </c>
      <c r="P46" s="1" t="s">
        <v>798</v>
      </c>
      <c r="Q46" s="1" t="s">
        <v>527</v>
      </c>
      <c r="R46" s="1" t="s">
        <v>1298</v>
      </c>
      <c r="S46" s="1" t="s">
        <v>1326</v>
      </c>
      <c r="T46" s="1" t="s">
        <v>1327</v>
      </c>
      <c r="U46" s="1" t="s">
        <v>1328</v>
      </c>
      <c r="V46" s="1" t="s">
        <v>1328</v>
      </c>
      <c r="W46" s="1" t="s">
        <v>527</v>
      </c>
    </row>
    <row r="47" spans="1:23">
      <c r="A47" s="1" t="s">
        <v>1415</v>
      </c>
      <c r="B47" s="1" t="s">
        <v>1416</v>
      </c>
      <c r="C47" s="1" t="s">
        <v>1294</v>
      </c>
      <c r="D47" s="1" t="s">
        <v>1295</v>
      </c>
      <c r="E47" s="1" t="s">
        <v>1417</v>
      </c>
      <c r="F47" s="1" t="s">
        <v>1324</v>
      </c>
      <c r="G47" s="1" t="s">
        <v>1296</v>
      </c>
      <c r="H47" s="1" t="s">
        <v>1297</v>
      </c>
      <c r="I47" s="1" t="s">
        <v>527</v>
      </c>
      <c r="J47" s="1" t="s">
        <v>527</v>
      </c>
      <c r="K47" s="1" t="s">
        <v>527</v>
      </c>
      <c r="L47" s="1" t="s">
        <v>764</v>
      </c>
      <c r="M47" s="1" t="s">
        <v>108</v>
      </c>
      <c r="N47" s="1" t="s">
        <v>799</v>
      </c>
      <c r="O47" s="1" t="s">
        <v>1418</v>
      </c>
      <c r="P47" s="1" t="s">
        <v>527</v>
      </c>
      <c r="Q47" s="1" t="s">
        <v>527</v>
      </c>
      <c r="R47" s="1" t="s">
        <v>1298</v>
      </c>
      <c r="S47" s="1" t="s">
        <v>1352</v>
      </c>
      <c r="T47" s="1" t="s">
        <v>1327</v>
      </c>
      <c r="U47" s="1" t="s">
        <v>1353</v>
      </c>
      <c r="V47" s="1" t="s">
        <v>1353</v>
      </c>
      <c r="W47" s="1" t="s">
        <v>527</v>
      </c>
    </row>
    <row r="48" spans="1:23">
      <c r="A48" s="1" t="s">
        <v>1419</v>
      </c>
      <c r="B48" s="1" t="s">
        <v>1420</v>
      </c>
      <c r="C48" s="1" t="s">
        <v>1294</v>
      </c>
      <c r="D48" s="1" t="s">
        <v>1295</v>
      </c>
      <c r="E48" s="1" t="s">
        <v>836</v>
      </c>
      <c r="F48" s="1" t="s">
        <v>1324</v>
      </c>
      <c r="G48" s="1" t="s">
        <v>1296</v>
      </c>
      <c r="H48" s="1" t="s">
        <v>1297</v>
      </c>
      <c r="I48" s="1" t="s">
        <v>527</v>
      </c>
      <c r="J48" s="1" t="s">
        <v>527</v>
      </c>
      <c r="K48" s="1" t="s">
        <v>527</v>
      </c>
      <c r="L48" s="1" t="s">
        <v>764</v>
      </c>
      <c r="M48" s="1" t="s">
        <v>108</v>
      </c>
      <c r="N48" s="1" t="s">
        <v>799</v>
      </c>
      <c r="O48" s="1" t="s">
        <v>799</v>
      </c>
      <c r="P48" s="1" t="s">
        <v>837</v>
      </c>
      <c r="Q48" s="1" t="s">
        <v>527</v>
      </c>
      <c r="R48" s="1" t="s">
        <v>1298</v>
      </c>
      <c r="S48" s="1" t="s">
        <v>1326</v>
      </c>
      <c r="T48" s="1" t="s">
        <v>1327</v>
      </c>
      <c r="U48" s="1" t="s">
        <v>1328</v>
      </c>
      <c r="V48" s="1" t="s">
        <v>1328</v>
      </c>
      <c r="W48" s="1" t="s">
        <v>527</v>
      </c>
    </row>
    <row r="49" spans="1:23">
      <c r="A49" s="1" t="s">
        <v>1421</v>
      </c>
      <c r="B49" s="1" t="s">
        <v>1422</v>
      </c>
      <c r="C49" s="1" t="s">
        <v>1294</v>
      </c>
      <c r="D49" s="1" t="s">
        <v>1295</v>
      </c>
      <c r="E49" s="1" t="s">
        <v>849</v>
      </c>
      <c r="F49" s="1" t="s">
        <v>1324</v>
      </c>
      <c r="G49" s="1" t="s">
        <v>1296</v>
      </c>
      <c r="H49" s="1" t="s">
        <v>1297</v>
      </c>
      <c r="I49" s="1" t="s">
        <v>527</v>
      </c>
      <c r="J49" s="1" t="s">
        <v>527</v>
      </c>
      <c r="K49" s="1" t="s">
        <v>527</v>
      </c>
      <c r="L49" s="1" t="s">
        <v>764</v>
      </c>
      <c r="M49" s="1" t="s">
        <v>108</v>
      </c>
      <c r="N49" s="1" t="s">
        <v>799</v>
      </c>
      <c r="O49" s="1" t="s">
        <v>799</v>
      </c>
      <c r="P49" s="1" t="s">
        <v>850</v>
      </c>
      <c r="Q49" s="1" t="s">
        <v>527</v>
      </c>
      <c r="R49" s="1" t="s">
        <v>1298</v>
      </c>
      <c r="S49" s="1" t="s">
        <v>1345</v>
      </c>
      <c r="T49" s="1" t="s">
        <v>1327</v>
      </c>
      <c r="U49" s="1" t="s">
        <v>1301</v>
      </c>
      <c r="V49" s="1" t="s">
        <v>1301</v>
      </c>
      <c r="W49" s="1" t="s">
        <v>527</v>
      </c>
    </row>
    <row r="50" spans="1:23">
      <c r="A50" s="1" t="s">
        <v>1423</v>
      </c>
      <c r="B50" s="1" t="s">
        <v>1424</v>
      </c>
      <c r="C50" s="1" t="s">
        <v>1294</v>
      </c>
      <c r="D50" s="1" t="s">
        <v>1295</v>
      </c>
      <c r="E50" s="1" t="s">
        <v>889</v>
      </c>
      <c r="F50" s="1" t="s">
        <v>1324</v>
      </c>
      <c r="G50" s="1" t="s">
        <v>1296</v>
      </c>
      <c r="H50" s="1" t="s">
        <v>1297</v>
      </c>
      <c r="I50" s="1" t="s">
        <v>527</v>
      </c>
      <c r="J50" s="1" t="s">
        <v>527</v>
      </c>
      <c r="K50" s="1" t="s">
        <v>527</v>
      </c>
      <c r="L50" s="1" t="s">
        <v>764</v>
      </c>
      <c r="M50" s="1" t="s">
        <v>108</v>
      </c>
      <c r="N50" s="1" t="s">
        <v>857</v>
      </c>
      <c r="O50" s="1" t="s">
        <v>857</v>
      </c>
      <c r="P50" s="1" t="s">
        <v>890</v>
      </c>
      <c r="Q50" s="1" t="s">
        <v>527</v>
      </c>
      <c r="R50" s="1" t="s">
        <v>1298</v>
      </c>
      <c r="S50" s="1" t="s">
        <v>1352</v>
      </c>
      <c r="T50" s="1" t="s">
        <v>1327</v>
      </c>
      <c r="U50" s="1" t="s">
        <v>1353</v>
      </c>
      <c r="V50" s="1" t="s">
        <v>1353</v>
      </c>
      <c r="W50" s="1" t="s">
        <v>527</v>
      </c>
    </row>
    <row r="51" spans="1:23">
      <c r="A51" s="1" t="s">
        <v>1425</v>
      </c>
      <c r="B51" s="1" t="s">
        <v>1426</v>
      </c>
      <c r="C51" s="1" t="s">
        <v>1294</v>
      </c>
      <c r="D51" s="1" t="s">
        <v>1295</v>
      </c>
      <c r="E51" s="1" t="s">
        <v>860</v>
      </c>
      <c r="F51" s="1" t="s">
        <v>1324</v>
      </c>
      <c r="G51" s="1" t="s">
        <v>1296</v>
      </c>
      <c r="H51" s="1" t="s">
        <v>1297</v>
      </c>
      <c r="I51" s="1" t="s">
        <v>527</v>
      </c>
      <c r="J51" s="1" t="s">
        <v>527</v>
      </c>
      <c r="K51" s="1" t="s">
        <v>527</v>
      </c>
      <c r="L51" s="1" t="s">
        <v>764</v>
      </c>
      <c r="M51" s="1" t="s">
        <v>108</v>
      </c>
      <c r="N51" s="1" t="s">
        <v>857</v>
      </c>
      <c r="O51" s="1" t="s">
        <v>857</v>
      </c>
      <c r="P51" s="1" t="s">
        <v>861</v>
      </c>
      <c r="Q51" s="1" t="s">
        <v>527</v>
      </c>
      <c r="R51" s="1" t="s">
        <v>1298</v>
      </c>
      <c r="S51" s="1" t="s">
        <v>1352</v>
      </c>
      <c r="T51" s="1" t="s">
        <v>1327</v>
      </c>
      <c r="U51" s="1" t="s">
        <v>1353</v>
      </c>
      <c r="V51" s="1" t="s">
        <v>1353</v>
      </c>
      <c r="W51" s="1" t="s">
        <v>527</v>
      </c>
    </row>
    <row r="52" spans="1:23">
      <c r="A52" s="1" t="s">
        <v>1427</v>
      </c>
      <c r="B52" s="1" t="s">
        <v>1428</v>
      </c>
      <c r="C52" s="1" t="s">
        <v>1294</v>
      </c>
      <c r="D52" s="1" t="s">
        <v>1295</v>
      </c>
      <c r="E52" s="1" t="s">
        <v>1429</v>
      </c>
      <c r="F52" s="1" t="s">
        <v>1324</v>
      </c>
      <c r="G52" s="1" t="s">
        <v>1296</v>
      </c>
      <c r="H52" s="1" t="s">
        <v>1297</v>
      </c>
      <c r="I52" s="1" t="s">
        <v>527</v>
      </c>
      <c r="J52" s="1" t="s">
        <v>527</v>
      </c>
      <c r="K52" s="1" t="s">
        <v>527</v>
      </c>
      <c r="L52" s="1" t="s">
        <v>764</v>
      </c>
      <c r="M52" s="1" t="s">
        <v>108</v>
      </c>
      <c r="N52" s="1" t="s">
        <v>857</v>
      </c>
      <c r="O52" s="1" t="s">
        <v>1430</v>
      </c>
      <c r="P52" s="1" t="s">
        <v>527</v>
      </c>
      <c r="Q52" s="1" t="s">
        <v>527</v>
      </c>
      <c r="R52" s="1" t="s">
        <v>1298</v>
      </c>
      <c r="S52" s="1" t="s">
        <v>1326</v>
      </c>
      <c r="T52" s="1" t="s">
        <v>1327</v>
      </c>
      <c r="U52" s="1" t="s">
        <v>1328</v>
      </c>
      <c r="V52" s="1" t="s">
        <v>1328</v>
      </c>
      <c r="W52" s="1" t="s">
        <v>527</v>
      </c>
    </row>
    <row r="53" spans="1:23">
      <c r="A53" s="1" t="s">
        <v>1431</v>
      </c>
      <c r="B53" s="1" t="s">
        <v>1432</v>
      </c>
      <c r="C53" s="1" t="s">
        <v>1294</v>
      </c>
      <c r="D53" s="1" t="s">
        <v>1295</v>
      </c>
      <c r="E53" s="1" t="s">
        <v>885</v>
      </c>
      <c r="F53" s="1" t="s">
        <v>1324</v>
      </c>
      <c r="G53" s="1" t="s">
        <v>1296</v>
      </c>
      <c r="H53" s="1" t="s">
        <v>1297</v>
      </c>
      <c r="I53" s="1" t="s">
        <v>527</v>
      </c>
      <c r="J53" s="1" t="s">
        <v>527</v>
      </c>
      <c r="K53" s="1" t="s">
        <v>527</v>
      </c>
      <c r="L53" s="1" t="s">
        <v>764</v>
      </c>
      <c r="M53" s="1" t="s">
        <v>108</v>
      </c>
      <c r="N53" s="1" t="s">
        <v>857</v>
      </c>
      <c r="O53" s="1" t="s">
        <v>857</v>
      </c>
      <c r="P53" s="1" t="s">
        <v>886</v>
      </c>
      <c r="Q53" s="1" t="s">
        <v>527</v>
      </c>
      <c r="R53" s="1" t="s">
        <v>1298</v>
      </c>
      <c r="S53" s="1" t="s">
        <v>1352</v>
      </c>
      <c r="T53" s="1" t="s">
        <v>1327</v>
      </c>
      <c r="U53" s="1" t="s">
        <v>1353</v>
      </c>
      <c r="V53" s="1" t="s">
        <v>1353</v>
      </c>
      <c r="W53" s="1" t="s">
        <v>527</v>
      </c>
    </row>
    <row r="54" spans="1:23">
      <c r="A54" s="1" t="s">
        <v>1433</v>
      </c>
      <c r="B54" s="1" t="s">
        <v>1434</v>
      </c>
      <c r="C54" s="1" t="s">
        <v>1294</v>
      </c>
      <c r="D54" s="1" t="s">
        <v>1295</v>
      </c>
      <c r="E54" s="1" t="s">
        <v>855</v>
      </c>
      <c r="F54" s="1" t="s">
        <v>1324</v>
      </c>
      <c r="G54" s="1" t="s">
        <v>1296</v>
      </c>
      <c r="H54" s="1" t="s">
        <v>1297</v>
      </c>
      <c r="I54" s="1" t="s">
        <v>527</v>
      </c>
      <c r="J54" s="1" t="s">
        <v>527</v>
      </c>
      <c r="K54" s="1" t="s">
        <v>527</v>
      </c>
      <c r="L54" s="1" t="s">
        <v>764</v>
      </c>
      <c r="M54" s="1" t="s">
        <v>108</v>
      </c>
      <c r="N54" s="1" t="s">
        <v>857</v>
      </c>
      <c r="O54" s="1" t="s">
        <v>857</v>
      </c>
      <c r="P54" s="1" t="s">
        <v>856</v>
      </c>
      <c r="Q54" s="1" t="s">
        <v>527</v>
      </c>
      <c r="R54" s="1" t="s">
        <v>1298</v>
      </c>
      <c r="S54" s="1" t="s">
        <v>1345</v>
      </c>
      <c r="T54" s="1" t="s">
        <v>1327</v>
      </c>
      <c r="U54" s="1" t="s">
        <v>1301</v>
      </c>
      <c r="V54" s="1" t="s">
        <v>1301</v>
      </c>
      <c r="W54" s="1" t="s">
        <v>527</v>
      </c>
    </row>
    <row r="55" spans="1:23">
      <c r="A55" s="1" t="s">
        <v>1435</v>
      </c>
      <c r="B55" s="1" t="s">
        <v>1436</v>
      </c>
      <c r="C55" s="1" t="s">
        <v>1294</v>
      </c>
      <c r="D55" s="1" t="s">
        <v>1295</v>
      </c>
      <c r="E55" s="1" t="s">
        <v>889</v>
      </c>
      <c r="F55" s="1" t="s">
        <v>1324</v>
      </c>
      <c r="G55" s="1" t="s">
        <v>1296</v>
      </c>
      <c r="H55" s="1" t="s">
        <v>1297</v>
      </c>
      <c r="I55" s="1" t="s">
        <v>527</v>
      </c>
      <c r="J55" s="1" t="s">
        <v>527</v>
      </c>
      <c r="K55" s="1" t="s">
        <v>527</v>
      </c>
      <c r="L55" s="1" t="s">
        <v>764</v>
      </c>
      <c r="M55" s="1" t="s">
        <v>108</v>
      </c>
      <c r="N55" s="1" t="s">
        <v>857</v>
      </c>
      <c r="O55" s="1" t="s">
        <v>857</v>
      </c>
      <c r="P55" s="1" t="s">
        <v>890</v>
      </c>
      <c r="Q55" s="1" t="s">
        <v>527</v>
      </c>
      <c r="R55" s="1" t="s">
        <v>1298</v>
      </c>
      <c r="S55" s="1" t="s">
        <v>1352</v>
      </c>
      <c r="T55" s="1" t="s">
        <v>1327</v>
      </c>
      <c r="U55" s="1" t="s">
        <v>1353</v>
      </c>
      <c r="V55" s="1" t="s">
        <v>1353</v>
      </c>
      <c r="W55" s="1" t="s">
        <v>527</v>
      </c>
    </row>
    <row r="56" spans="1:23">
      <c r="A56" s="1" t="s">
        <v>1437</v>
      </c>
      <c r="B56" s="1" t="s">
        <v>1438</v>
      </c>
      <c r="C56" s="1" t="s">
        <v>1294</v>
      </c>
      <c r="D56" s="1" t="s">
        <v>1295</v>
      </c>
      <c r="E56" s="1" t="s">
        <v>891</v>
      </c>
      <c r="F56" s="1" t="s">
        <v>1324</v>
      </c>
      <c r="G56" s="1" t="s">
        <v>1296</v>
      </c>
      <c r="H56" s="1" t="s">
        <v>1297</v>
      </c>
      <c r="I56" s="1" t="s">
        <v>527</v>
      </c>
      <c r="J56" s="1" t="s">
        <v>527</v>
      </c>
      <c r="K56" s="1" t="s">
        <v>527</v>
      </c>
      <c r="L56" s="1" t="s">
        <v>764</v>
      </c>
      <c r="M56" s="1" t="s">
        <v>108</v>
      </c>
      <c r="N56" s="1" t="s">
        <v>893</v>
      </c>
      <c r="O56" s="1" t="s">
        <v>893</v>
      </c>
      <c r="P56" s="1" t="s">
        <v>892</v>
      </c>
      <c r="Q56" s="1" t="s">
        <v>527</v>
      </c>
      <c r="R56" s="1" t="s">
        <v>1298</v>
      </c>
      <c r="S56" s="1" t="s">
        <v>1352</v>
      </c>
      <c r="T56" s="1" t="s">
        <v>1327</v>
      </c>
      <c r="U56" s="1" t="s">
        <v>1353</v>
      </c>
      <c r="V56" s="1" t="s">
        <v>1353</v>
      </c>
      <c r="W56" s="1" t="s">
        <v>527</v>
      </c>
    </row>
    <row r="57" spans="1:23">
      <c r="A57" s="1" t="s">
        <v>1439</v>
      </c>
      <c r="B57" s="1" t="s">
        <v>1440</v>
      </c>
      <c r="C57" s="1" t="s">
        <v>1294</v>
      </c>
      <c r="D57" s="1" t="s">
        <v>1295</v>
      </c>
      <c r="E57" s="1" t="s">
        <v>898</v>
      </c>
      <c r="F57" s="1" t="s">
        <v>1324</v>
      </c>
      <c r="G57" s="1" t="s">
        <v>1296</v>
      </c>
      <c r="H57" s="1" t="s">
        <v>1297</v>
      </c>
      <c r="I57" s="1" t="s">
        <v>527</v>
      </c>
      <c r="J57" s="1" t="s">
        <v>527</v>
      </c>
      <c r="K57" s="1" t="s">
        <v>527</v>
      </c>
      <c r="L57" s="1" t="s">
        <v>764</v>
      </c>
      <c r="M57" s="1" t="s">
        <v>108</v>
      </c>
      <c r="N57" s="1" t="s">
        <v>893</v>
      </c>
      <c r="O57" s="1" t="s">
        <v>893</v>
      </c>
      <c r="P57" s="1" t="s">
        <v>899</v>
      </c>
      <c r="Q57" s="1" t="s">
        <v>527</v>
      </c>
      <c r="R57" s="1" t="s">
        <v>1298</v>
      </c>
      <c r="S57" s="1" t="s">
        <v>1352</v>
      </c>
      <c r="T57" s="1" t="s">
        <v>1327</v>
      </c>
      <c r="U57" s="1" t="s">
        <v>1353</v>
      </c>
      <c r="V57" s="1" t="s">
        <v>1353</v>
      </c>
      <c r="W57" s="1" t="s">
        <v>527</v>
      </c>
    </row>
    <row r="58" spans="1:23">
      <c r="A58" s="1" t="s">
        <v>1441</v>
      </c>
      <c r="B58" s="1" t="s">
        <v>1442</v>
      </c>
      <c r="C58" s="1" t="s">
        <v>1294</v>
      </c>
      <c r="D58" s="1" t="s">
        <v>1295</v>
      </c>
      <c r="E58" s="1" t="s">
        <v>904</v>
      </c>
      <c r="F58" s="1" t="s">
        <v>1324</v>
      </c>
      <c r="G58" s="1" t="s">
        <v>1296</v>
      </c>
      <c r="H58" s="1" t="s">
        <v>1297</v>
      </c>
      <c r="I58" s="1" t="s">
        <v>527</v>
      </c>
      <c r="J58" s="1" t="s">
        <v>527</v>
      </c>
      <c r="K58" s="1" t="s">
        <v>527</v>
      </c>
      <c r="L58" s="1" t="s">
        <v>764</v>
      </c>
      <c r="M58" s="1" t="s">
        <v>108</v>
      </c>
      <c r="N58" s="1" t="s">
        <v>893</v>
      </c>
      <c r="O58" s="1" t="s">
        <v>893</v>
      </c>
      <c r="P58" s="1" t="s">
        <v>905</v>
      </c>
      <c r="Q58" s="1" t="s">
        <v>527</v>
      </c>
      <c r="R58" s="1" t="s">
        <v>1298</v>
      </c>
      <c r="S58" s="1" t="s">
        <v>1352</v>
      </c>
      <c r="T58" s="1" t="s">
        <v>1327</v>
      </c>
      <c r="U58" s="1" t="s">
        <v>1353</v>
      </c>
      <c r="V58" s="1" t="s">
        <v>1353</v>
      </c>
      <c r="W58" s="1" t="s">
        <v>527</v>
      </c>
    </row>
    <row r="59" spans="1:23">
      <c r="A59" s="1" t="s">
        <v>1443</v>
      </c>
      <c r="B59" s="1" t="s">
        <v>1444</v>
      </c>
      <c r="C59" s="1" t="s">
        <v>1294</v>
      </c>
      <c r="D59" s="1" t="s">
        <v>1295</v>
      </c>
      <c r="E59" s="1" t="s">
        <v>904</v>
      </c>
      <c r="F59" s="1" t="s">
        <v>1324</v>
      </c>
      <c r="G59" s="1" t="s">
        <v>1296</v>
      </c>
      <c r="H59" s="1" t="s">
        <v>1297</v>
      </c>
      <c r="I59" s="1" t="s">
        <v>527</v>
      </c>
      <c r="J59" s="1" t="s">
        <v>527</v>
      </c>
      <c r="K59" s="1" t="s">
        <v>527</v>
      </c>
      <c r="L59" s="1" t="s">
        <v>764</v>
      </c>
      <c r="M59" s="1" t="s">
        <v>108</v>
      </c>
      <c r="N59" s="1" t="s">
        <v>893</v>
      </c>
      <c r="O59" s="1" t="s">
        <v>893</v>
      </c>
      <c r="P59" s="1" t="s">
        <v>905</v>
      </c>
      <c r="Q59" s="1" t="s">
        <v>527</v>
      </c>
      <c r="R59" s="1" t="s">
        <v>1298</v>
      </c>
      <c r="S59" s="1" t="s">
        <v>1304</v>
      </c>
      <c r="T59" s="1" t="s">
        <v>1327</v>
      </c>
      <c r="U59" s="1" t="s">
        <v>1306</v>
      </c>
      <c r="V59" s="1" t="s">
        <v>1306</v>
      </c>
      <c r="W59" s="1" t="s">
        <v>527</v>
      </c>
    </row>
    <row r="60" spans="1:23">
      <c r="A60" s="1" t="s">
        <v>1445</v>
      </c>
      <c r="B60" s="1" t="s">
        <v>1446</v>
      </c>
      <c r="C60" s="1" t="s">
        <v>1294</v>
      </c>
      <c r="D60" s="1" t="s">
        <v>1295</v>
      </c>
      <c r="E60" s="1" t="s">
        <v>902</v>
      </c>
      <c r="F60" s="1" t="s">
        <v>1324</v>
      </c>
      <c r="G60" s="1" t="s">
        <v>1296</v>
      </c>
      <c r="H60" s="1" t="s">
        <v>1297</v>
      </c>
      <c r="I60" s="1" t="s">
        <v>527</v>
      </c>
      <c r="J60" s="1" t="s">
        <v>527</v>
      </c>
      <c r="K60" s="1" t="s">
        <v>527</v>
      </c>
      <c r="L60" s="1" t="s">
        <v>764</v>
      </c>
      <c r="M60" s="1" t="s">
        <v>108</v>
      </c>
      <c r="N60" s="1" t="s">
        <v>893</v>
      </c>
      <c r="O60" s="1" t="s">
        <v>893</v>
      </c>
      <c r="P60" s="1" t="s">
        <v>903</v>
      </c>
      <c r="Q60" s="1" t="s">
        <v>527</v>
      </c>
      <c r="R60" s="1" t="s">
        <v>1298</v>
      </c>
      <c r="S60" s="1" t="s">
        <v>1352</v>
      </c>
      <c r="T60" s="1" t="s">
        <v>1327</v>
      </c>
      <c r="U60" s="1" t="s">
        <v>1353</v>
      </c>
      <c r="V60" s="1" t="s">
        <v>1353</v>
      </c>
      <c r="W60" s="1" t="s">
        <v>527</v>
      </c>
    </row>
    <row r="61" spans="1:23">
      <c r="A61" s="1" t="s">
        <v>1447</v>
      </c>
      <c r="B61" s="1" t="s">
        <v>1448</v>
      </c>
      <c r="C61" s="1" t="s">
        <v>1294</v>
      </c>
      <c r="D61" s="1" t="s">
        <v>1295</v>
      </c>
      <c r="E61" s="1" t="s">
        <v>908</v>
      </c>
      <c r="F61" s="1" t="s">
        <v>1324</v>
      </c>
      <c r="G61" s="1" t="s">
        <v>1296</v>
      </c>
      <c r="H61" s="1" t="s">
        <v>1297</v>
      </c>
      <c r="I61" s="1" t="s">
        <v>527</v>
      </c>
      <c r="J61" s="1" t="s">
        <v>527</v>
      </c>
      <c r="K61" s="1" t="s">
        <v>527</v>
      </c>
      <c r="L61" s="1" t="s">
        <v>764</v>
      </c>
      <c r="M61" s="1" t="s">
        <v>108</v>
      </c>
      <c r="N61" s="1" t="s">
        <v>893</v>
      </c>
      <c r="O61" s="1" t="s">
        <v>893</v>
      </c>
      <c r="P61" s="1" t="s">
        <v>909</v>
      </c>
      <c r="Q61" s="1" t="s">
        <v>527</v>
      </c>
      <c r="R61" s="1" t="s">
        <v>1298</v>
      </c>
      <c r="S61" s="1" t="s">
        <v>1352</v>
      </c>
      <c r="T61" s="1" t="s">
        <v>1327</v>
      </c>
      <c r="U61" s="1" t="s">
        <v>1353</v>
      </c>
      <c r="V61" s="1" t="s">
        <v>1353</v>
      </c>
      <c r="W61" s="1" t="s">
        <v>527</v>
      </c>
    </row>
    <row r="62" spans="1:23">
      <c r="A62" s="1" t="s">
        <v>1449</v>
      </c>
      <c r="B62" s="1" t="s">
        <v>1450</v>
      </c>
      <c r="C62" s="1" t="s">
        <v>1294</v>
      </c>
      <c r="D62" s="1" t="s">
        <v>1295</v>
      </c>
      <c r="E62" s="1" t="s">
        <v>932</v>
      </c>
      <c r="F62" s="1" t="s">
        <v>1324</v>
      </c>
      <c r="G62" s="1" t="s">
        <v>1296</v>
      </c>
      <c r="H62" s="1" t="s">
        <v>1297</v>
      </c>
      <c r="I62" s="1" t="s">
        <v>527</v>
      </c>
      <c r="J62" s="1" t="s">
        <v>527</v>
      </c>
      <c r="K62" s="1" t="s">
        <v>527</v>
      </c>
      <c r="L62" s="1" t="s">
        <v>764</v>
      </c>
      <c r="M62" s="1" t="s">
        <v>108</v>
      </c>
      <c r="N62" s="1" t="s">
        <v>912</v>
      </c>
      <c r="O62" s="1" t="s">
        <v>912</v>
      </c>
      <c r="P62" s="1" t="s">
        <v>933</v>
      </c>
      <c r="Q62" s="1" t="s">
        <v>527</v>
      </c>
      <c r="R62" s="1" t="s">
        <v>1298</v>
      </c>
      <c r="S62" s="1" t="s">
        <v>1352</v>
      </c>
      <c r="T62" s="1" t="s">
        <v>1327</v>
      </c>
      <c r="U62" s="1" t="s">
        <v>1353</v>
      </c>
      <c r="V62" s="1" t="s">
        <v>1353</v>
      </c>
      <c r="W62" s="1" t="s">
        <v>527</v>
      </c>
    </row>
    <row r="63" spans="1:23">
      <c r="A63" s="1" t="s">
        <v>1451</v>
      </c>
      <c r="B63" s="1" t="s">
        <v>1452</v>
      </c>
      <c r="C63" s="1" t="s">
        <v>1294</v>
      </c>
      <c r="D63" s="1" t="s">
        <v>1295</v>
      </c>
      <c r="E63" s="1" t="s">
        <v>932</v>
      </c>
      <c r="F63" s="1" t="s">
        <v>1324</v>
      </c>
      <c r="G63" s="1" t="s">
        <v>1296</v>
      </c>
      <c r="H63" s="1" t="s">
        <v>1297</v>
      </c>
      <c r="I63" s="1" t="s">
        <v>527</v>
      </c>
      <c r="J63" s="1" t="s">
        <v>527</v>
      </c>
      <c r="K63" s="1" t="s">
        <v>527</v>
      </c>
      <c r="L63" s="1" t="s">
        <v>764</v>
      </c>
      <c r="M63" s="1" t="s">
        <v>108</v>
      </c>
      <c r="N63" s="1" t="s">
        <v>912</v>
      </c>
      <c r="O63" s="1" t="s">
        <v>912</v>
      </c>
      <c r="P63" s="1" t="s">
        <v>933</v>
      </c>
      <c r="Q63" s="1" t="s">
        <v>527</v>
      </c>
      <c r="R63" s="1" t="s">
        <v>1298</v>
      </c>
      <c r="S63" s="1" t="s">
        <v>1304</v>
      </c>
      <c r="T63" s="1" t="s">
        <v>1327</v>
      </c>
      <c r="U63" s="1" t="s">
        <v>1306</v>
      </c>
      <c r="V63" s="1" t="s">
        <v>1306</v>
      </c>
      <c r="W63" s="1" t="s">
        <v>527</v>
      </c>
    </row>
    <row r="64" spans="1:23">
      <c r="A64" s="1" t="s">
        <v>1453</v>
      </c>
      <c r="B64" s="1" t="s">
        <v>1454</v>
      </c>
      <c r="C64" s="1" t="s">
        <v>1294</v>
      </c>
      <c r="D64" s="1" t="s">
        <v>1295</v>
      </c>
      <c r="E64" s="1" t="s">
        <v>910</v>
      </c>
      <c r="F64" s="1" t="s">
        <v>1324</v>
      </c>
      <c r="G64" s="1" t="s">
        <v>1296</v>
      </c>
      <c r="H64" s="1" t="s">
        <v>1297</v>
      </c>
      <c r="I64" s="1" t="s">
        <v>527</v>
      </c>
      <c r="J64" s="1" t="s">
        <v>527</v>
      </c>
      <c r="K64" s="1" t="s">
        <v>527</v>
      </c>
      <c r="L64" s="1" t="s">
        <v>764</v>
      </c>
      <c r="M64" s="1" t="s">
        <v>108</v>
      </c>
      <c r="N64" s="1" t="s">
        <v>912</v>
      </c>
      <c r="O64" s="1" t="s">
        <v>912</v>
      </c>
      <c r="P64" s="1" t="s">
        <v>911</v>
      </c>
      <c r="Q64" s="1" t="s">
        <v>527</v>
      </c>
      <c r="R64" s="1" t="s">
        <v>1298</v>
      </c>
      <c r="S64" s="1" t="s">
        <v>1352</v>
      </c>
      <c r="T64" s="1" t="s">
        <v>1327</v>
      </c>
      <c r="U64" s="1" t="s">
        <v>1353</v>
      </c>
      <c r="V64" s="1" t="s">
        <v>1353</v>
      </c>
      <c r="W64" s="1" t="s">
        <v>527</v>
      </c>
    </row>
    <row r="65" spans="1:23">
      <c r="A65" s="1" t="s">
        <v>1455</v>
      </c>
      <c r="B65" s="1" t="s">
        <v>1456</v>
      </c>
      <c r="C65" s="1" t="s">
        <v>1294</v>
      </c>
      <c r="D65" s="1" t="s">
        <v>1295</v>
      </c>
      <c r="E65" s="1" t="s">
        <v>913</v>
      </c>
      <c r="F65" s="1" t="s">
        <v>1324</v>
      </c>
      <c r="G65" s="1" t="s">
        <v>1296</v>
      </c>
      <c r="H65" s="1" t="s">
        <v>1297</v>
      </c>
      <c r="I65" s="1" t="s">
        <v>527</v>
      </c>
      <c r="J65" s="1" t="s">
        <v>527</v>
      </c>
      <c r="K65" s="1" t="s">
        <v>527</v>
      </c>
      <c r="L65" s="1" t="s">
        <v>764</v>
      </c>
      <c r="M65" s="1" t="s">
        <v>108</v>
      </c>
      <c r="N65" s="1" t="s">
        <v>912</v>
      </c>
      <c r="O65" s="1" t="s">
        <v>912</v>
      </c>
      <c r="P65" s="1" t="s">
        <v>914</v>
      </c>
      <c r="Q65" s="1" t="s">
        <v>527</v>
      </c>
      <c r="R65" s="1" t="s">
        <v>1298</v>
      </c>
      <c r="S65" s="1" t="s">
        <v>1345</v>
      </c>
      <c r="T65" s="1" t="s">
        <v>1327</v>
      </c>
      <c r="U65" s="1" t="s">
        <v>1301</v>
      </c>
      <c r="V65" s="1" t="s">
        <v>1301</v>
      </c>
      <c r="W65" s="1" t="s">
        <v>527</v>
      </c>
    </row>
    <row r="66" spans="1:23">
      <c r="A66" s="1" t="s">
        <v>1457</v>
      </c>
      <c r="B66" s="1" t="s">
        <v>1458</v>
      </c>
      <c r="C66" s="1" t="s">
        <v>1294</v>
      </c>
      <c r="D66" s="1" t="s">
        <v>1295</v>
      </c>
      <c r="E66" s="1" t="s">
        <v>932</v>
      </c>
      <c r="F66" s="1" t="s">
        <v>1324</v>
      </c>
      <c r="G66" s="1" t="s">
        <v>1296</v>
      </c>
      <c r="H66" s="1" t="s">
        <v>1297</v>
      </c>
      <c r="I66" s="1" t="s">
        <v>527</v>
      </c>
      <c r="J66" s="1" t="s">
        <v>527</v>
      </c>
      <c r="K66" s="1" t="s">
        <v>527</v>
      </c>
      <c r="L66" s="1" t="s">
        <v>764</v>
      </c>
      <c r="M66" s="1" t="s">
        <v>108</v>
      </c>
      <c r="N66" s="1" t="s">
        <v>912</v>
      </c>
      <c r="O66" s="1" t="s">
        <v>912</v>
      </c>
      <c r="P66" s="1" t="s">
        <v>933</v>
      </c>
      <c r="Q66" s="1" t="s">
        <v>527</v>
      </c>
      <c r="R66" s="1" t="s">
        <v>1298</v>
      </c>
      <c r="S66" s="1" t="s">
        <v>1352</v>
      </c>
      <c r="T66" s="1" t="s">
        <v>1327</v>
      </c>
      <c r="U66" s="1" t="s">
        <v>1353</v>
      </c>
      <c r="V66" s="1" t="s">
        <v>1353</v>
      </c>
      <c r="W66" s="1" t="s">
        <v>527</v>
      </c>
    </row>
    <row r="67" spans="1:23">
      <c r="A67" s="1" t="s">
        <v>1459</v>
      </c>
      <c r="B67" s="1" t="s">
        <v>1460</v>
      </c>
      <c r="C67" s="1" t="s">
        <v>1294</v>
      </c>
      <c r="D67" s="1" t="s">
        <v>1295</v>
      </c>
      <c r="E67" s="1" t="s">
        <v>928</v>
      </c>
      <c r="F67" s="1" t="s">
        <v>1324</v>
      </c>
      <c r="G67" s="1" t="s">
        <v>1296</v>
      </c>
      <c r="H67" s="1" t="s">
        <v>1297</v>
      </c>
      <c r="I67" s="1" t="s">
        <v>527</v>
      </c>
      <c r="J67" s="1" t="s">
        <v>527</v>
      </c>
      <c r="K67" s="1" t="s">
        <v>527</v>
      </c>
      <c r="L67" s="1" t="s">
        <v>764</v>
      </c>
      <c r="M67" s="1" t="s">
        <v>108</v>
      </c>
      <c r="N67" s="1" t="s">
        <v>912</v>
      </c>
      <c r="O67" s="1" t="s">
        <v>912</v>
      </c>
      <c r="P67" s="1" t="s">
        <v>929</v>
      </c>
      <c r="Q67" s="1" t="s">
        <v>527</v>
      </c>
      <c r="R67" s="1" t="s">
        <v>1298</v>
      </c>
      <c r="S67" s="1" t="s">
        <v>1352</v>
      </c>
      <c r="T67" s="1" t="s">
        <v>1327</v>
      </c>
      <c r="U67" s="1" t="s">
        <v>1353</v>
      </c>
      <c r="V67" s="1" t="s">
        <v>1353</v>
      </c>
      <c r="W67" s="1" t="s">
        <v>527</v>
      </c>
    </row>
    <row r="68" spans="1:23">
      <c r="A68" s="1" t="s">
        <v>1461</v>
      </c>
      <c r="B68" s="1" t="s">
        <v>1462</v>
      </c>
      <c r="C68" s="1" t="s">
        <v>1294</v>
      </c>
      <c r="D68" s="1" t="s">
        <v>1295</v>
      </c>
      <c r="E68" s="1" t="s">
        <v>944</v>
      </c>
      <c r="F68" s="1" t="s">
        <v>1324</v>
      </c>
      <c r="G68" s="1" t="s">
        <v>1296</v>
      </c>
      <c r="H68" s="1" t="s">
        <v>1297</v>
      </c>
      <c r="I68" s="1" t="s">
        <v>527</v>
      </c>
      <c r="J68" s="1" t="s">
        <v>527</v>
      </c>
      <c r="K68" s="1" t="s">
        <v>527</v>
      </c>
      <c r="L68" s="1" t="s">
        <v>764</v>
      </c>
      <c r="M68" s="1" t="s">
        <v>108</v>
      </c>
      <c r="N68" s="1" t="s">
        <v>912</v>
      </c>
      <c r="O68" s="1" t="s">
        <v>912</v>
      </c>
      <c r="P68" s="1" t="s">
        <v>945</v>
      </c>
      <c r="Q68" s="1" t="s">
        <v>527</v>
      </c>
      <c r="R68" s="1" t="s">
        <v>1298</v>
      </c>
      <c r="S68" s="1" t="s">
        <v>1352</v>
      </c>
      <c r="T68" s="1" t="s">
        <v>1327</v>
      </c>
      <c r="U68" s="1" t="s">
        <v>1353</v>
      </c>
      <c r="V68" s="1" t="s">
        <v>1353</v>
      </c>
      <c r="W68" s="1" t="s">
        <v>527</v>
      </c>
    </row>
    <row r="69" spans="1:23">
      <c r="A69" s="1" t="s">
        <v>1463</v>
      </c>
      <c r="B69" s="1" t="s">
        <v>1464</v>
      </c>
      <c r="C69" s="1" t="s">
        <v>1294</v>
      </c>
      <c r="D69" s="1" t="s">
        <v>1295</v>
      </c>
      <c r="E69" s="1" t="s">
        <v>934</v>
      </c>
      <c r="F69" s="1" t="s">
        <v>1324</v>
      </c>
      <c r="G69" s="1" t="s">
        <v>1296</v>
      </c>
      <c r="H69" s="1" t="s">
        <v>1297</v>
      </c>
      <c r="I69" s="1" t="s">
        <v>527</v>
      </c>
      <c r="J69" s="1" t="s">
        <v>527</v>
      </c>
      <c r="K69" s="1" t="s">
        <v>527</v>
      </c>
      <c r="L69" s="1" t="s">
        <v>764</v>
      </c>
      <c r="M69" s="1" t="s">
        <v>108</v>
      </c>
      <c r="N69" s="1" t="s">
        <v>912</v>
      </c>
      <c r="O69" s="1" t="s">
        <v>912</v>
      </c>
      <c r="P69" s="1" t="s">
        <v>935</v>
      </c>
      <c r="Q69" s="1" t="s">
        <v>527</v>
      </c>
      <c r="R69" s="1" t="s">
        <v>1298</v>
      </c>
      <c r="S69" s="1" t="s">
        <v>1352</v>
      </c>
      <c r="T69" s="1" t="s">
        <v>1327</v>
      </c>
      <c r="U69" s="1" t="s">
        <v>1353</v>
      </c>
      <c r="V69" s="1" t="s">
        <v>1353</v>
      </c>
      <c r="W69" s="1" t="s">
        <v>527</v>
      </c>
    </row>
    <row r="70" spans="1:23">
      <c r="A70" s="1" t="s">
        <v>1465</v>
      </c>
      <c r="B70" s="1" t="s">
        <v>1466</v>
      </c>
      <c r="C70" s="1" t="s">
        <v>1294</v>
      </c>
      <c r="D70" s="1" t="s">
        <v>1295</v>
      </c>
      <c r="E70" s="1" t="s">
        <v>932</v>
      </c>
      <c r="F70" s="1" t="s">
        <v>1324</v>
      </c>
      <c r="G70" s="1" t="s">
        <v>1296</v>
      </c>
      <c r="H70" s="1" t="s">
        <v>1297</v>
      </c>
      <c r="I70" s="1" t="s">
        <v>527</v>
      </c>
      <c r="J70" s="1" t="s">
        <v>527</v>
      </c>
      <c r="K70" s="1" t="s">
        <v>527</v>
      </c>
      <c r="L70" s="1" t="s">
        <v>764</v>
      </c>
      <c r="M70" s="1" t="s">
        <v>108</v>
      </c>
      <c r="N70" s="1" t="s">
        <v>912</v>
      </c>
      <c r="O70" s="1" t="s">
        <v>912</v>
      </c>
      <c r="P70" s="1" t="s">
        <v>933</v>
      </c>
      <c r="Q70" s="1" t="s">
        <v>527</v>
      </c>
      <c r="R70" s="1" t="s">
        <v>1298</v>
      </c>
      <c r="S70" s="1" t="s">
        <v>1352</v>
      </c>
      <c r="T70" s="1" t="s">
        <v>1327</v>
      </c>
      <c r="U70" s="1" t="s">
        <v>1353</v>
      </c>
      <c r="V70" s="1" t="s">
        <v>1353</v>
      </c>
      <c r="W70" s="1" t="s">
        <v>527</v>
      </c>
    </row>
    <row r="71" spans="1:23">
      <c r="A71" s="1" t="s">
        <v>1467</v>
      </c>
      <c r="B71" s="1" t="s">
        <v>1468</v>
      </c>
      <c r="C71" s="1" t="s">
        <v>1294</v>
      </c>
      <c r="D71" s="1" t="s">
        <v>1295</v>
      </c>
      <c r="E71" s="1" t="s">
        <v>938</v>
      </c>
      <c r="F71" s="1" t="s">
        <v>1324</v>
      </c>
      <c r="G71" s="1" t="s">
        <v>1296</v>
      </c>
      <c r="H71" s="1" t="s">
        <v>1297</v>
      </c>
      <c r="I71" s="1" t="s">
        <v>527</v>
      </c>
      <c r="J71" s="1" t="s">
        <v>527</v>
      </c>
      <c r="K71" s="1" t="s">
        <v>527</v>
      </c>
      <c r="L71" s="1" t="s">
        <v>764</v>
      </c>
      <c r="M71" s="1" t="s">
        <v>108</v>
      </c>
      <c r="N71" s="1" t="s">
        <v>912</v>
      </c>
      <c r="O71" s="1" t="s">
        <v>912</v>
      </c>
      <c r="P71" s="1" t="s">
        <v>939</v>
      </c>
      <c r="Q71" s="1" t="s">
        <v>527</v>
      </c>
      <c r="R71" s="1" t="s">
        <v>1298</v>
      </c>
      <c r="S71" s="1" t="s">
        <v>1352</v>
      </c>
      <c r="T71" s="1" t="s">
        <v>1327</v>
      </c>
      <c r="U71" s="1" t="s">
        <v>1353</v>
      </c>
      <c r="V71" s="1" t="s">
        <v>1353</v>
      </c>
      <c r="W71" s="1" t="s">
        <v>527</v>
      </c>
    </row>
    <row r="72" spans="1:23">
      <c r="A72" s="1" t="s">
        <v>1469</v>
      </c>
      <c r="B72" s="1" t="s">
        <v>1470</v>
      </c>
      <c r="C72" s="1" t="s">
        <v>1294</v>
      </c>
      <c r="D72" s="1" t="s">
        <v>1295</v>
      </c>
      <c r="E72" s="1" t="s">
        <v>930</v>
      </c>
      <c r="F72" s="1" t="s">
        <v>1324</v>
      </c>
      <c r="G72" s="1" t="s">
        <v>1296</v>
      </c>
      <c r="H72" s="1" t="s">
        <v>1297</v>
      </c>
      <c r="I72" s="1" t="s">
        <v>527</v>
      </c>
      <c r="J72" s="1" t="s">
        <v>527</v>
      </c>
      <c r="K72" s="1" t="s">
        <v>527</v>
      </c>
      <c r="L72" s="1" t="s">
        <v>764</v>
      </c>
      <c r="M72" s="1" t="s">
        <v>108</v>
      </c>
      <c r="N72" s="1" t="s">
        <v>912</v>
      </c>
      <c r="O72" s="1" t="s">
        <v>912</v>
      </c>
      <c r="P72" s="1" t="s">
        <v>931</v>
      </c>
      <c r="Q72" s="1" t="s">
        <v>527</v>
      </c>
      <c r="R72" s="1" t="s">
        <v>1298</v>
      </c>
      <c r="S72" s="1" t="s">
        <v>1345</v>
      </c>
      <c r="T72" s="1" t="s">
        <v>1327</v>
      </c>
      <c r="U72" s="1" t="s">
        <v>1301</v>
      </c>
      <c r="V72" s="1" t="s">
        <v>1301</v>
      </c>
      <c r="W72" s="1" t="s">
        <v>527</v>
      </c>
    </row>
    <row r="73" spans="1:23">
      <c r="A73" s="1" t="s">
        <v>1471</v>
      </c>
      <c r="B73" s="1" t="s">
        <v>1472</v>
      </c>
      <c r="C73" s="1" t="s">
        <v>1294</v>
      </c>
      <c r="D73" s="1" t="s">
        <v>1295</v>
      </c>
      <c r="E73" s="1" t="s">
        <v>930</v>
      </c>
      <c r="F73" s="1" t="s">
        <v>1324</v>
      </c>
      <c r="G73" s="1" t="s">
        <v>1296</v>
      </c>
      <c r="H73" s="1" t="s">
        <v>1297</v>
      </c>
      <c r="I73" s="1" t="s">
        <v>527</v>
      </c>
      <c r="J73" s="1" t="s">
        <v>527</v>
      </c>
      <c r="K73" s="1" t="s">
        <v>527</v>
      </c>
      <c r="L73" s="1" t="s">
        <v>764</v>
      </c>
      <c r="M73" s="1" t="s">
        <v>108</v>
      </c>
      <c r="N73" s="1" t="s">
        <v>912</v>
      </c>
      <c r="O73" s="1" t="s">
        <v>912</v>
      </c>
      <c r="P73" s="1" t="s">
        <v>931</v>
      </c>
      <c r="Q73" s="1" t="s">
        <v>527</v>
      </c>
      <c r="R73" s="1" t="s">
        <v>1298</v>
      </c>
      <c r="S73" s="1" t="s">
        <v>1345</v>
      </c>
      <c r="T73" s="1" t="s">
        <v>1327</v>
      </c>
      <c r="U73" s="1" t="s">
        <v>1301</v>
      </c>
      <c r="V73" s="1" t="s">
        <v>1301</v>
      </c>
      <c r="W73" s="1" t="s">
        <v>527</v>
      </c>
    </row>
    <row r="74" spans="1:23">
      <c r="A74" s="1" t="s">
        <v>1473</v>
      </c>
      <c r="B74" s="1" t="s">
        <v>1474</v>
      </c>
      <c r="C74" s="1" t="s">
        <v>1294</v>
      </c>
      <c r="D74" s="1" t="s">
        <v>1295</v>
      </c>
      <c r="E74" s="1" t="s">
        <v>940</v>
      </c>
      <c r="F74" s="1" t="s">
        <v>1324</v>
      </c>
      <c r="G74" s="1" t="s">
        <v>1296</v>
      </c>
      <c r="H74" s="1" t="s">
        <v>1297</v>
      </c>
      <c r="I74" s="1" t="s">
        <v>527</v>
      </c>
      <c r="J74" s="1" t="s">
        <v>527</v>
      </c>
      <c r="K74" s="1" t="s">
        <v>527</v>
      </c>
      <c r="L74" s="1" t="s">
        <v>764</v>
      </c>
      <c r="M74" s="1" t="s">
        <v>108</v>
      </c>
      <c r="N74" s="1" t="s">
        <v>912</v>
      </c>
      <c r="O74" s="1" t="s">
        <v>912</v>
      </c>
      <c r="P74" s="1" t="s">
        <v>941</v>
      </c>
      <c r="Q74" s="1" t="s">
        <v>527</v>
      </c>
      <c r="R74" s="1" t="s">
        <v>1298</v>
      </c>
      <c r="S74" s="1" t="s">
        <v>1352</v>
      </c>
      <c r="T74" s="1" t="s">
        <v>1327</v>
      </c>
      <c r="U74" s="1" t="s">
        <v>1353</v>
      </c>
      <c r="V74" s="1" t="s">
        <v>1353</v>
      </c>
      <c r="W74" s="1" t="s">
        <v>527</v>
      </c>
    </row>
    <row r="75" spans="1:23">
      <c r="A75" s="1" t="s">
        <v>1475</v>
      </c>
      <c r="B75" s="1" t="s">
        <v>1476</v>
      </c>
      <c r="C75" s="1" t="s">
        <v>1294</v>
      </c>
      <c r="D75" s="1" t="s">
        <v>1295</v>
      </c>
      <c r="E75" s="1" t="s">
        <v>1477</v>
      </c>
      <c r="F75" s="1" t="s">
        <v>1324</v>
      </c>
      <c r="G75" s="1" t="s">
        <v>1296</v>
      </c>
      <c r="H75" s="1" t="s">
        <v>1297</v>
      </c>
      <c r="I75" s="1" t="s">
        <v>527</v>
      </c>
      <c r="J75" s="1" t="s">
        <v>527</v>
      </c>
      <c r="K75" s="1" t="s">
        <v>527</v>
      </c>
      <c r="L75" s="1" t="s">
        <v>764</v>
      </c>
      <c r="M75" s="1" t="s">
        <v>108</v>
      </c>
      <c r="N75" s="1" t="s">
        <v>912</v>
      </c>
      <c r="O75" s="1" t="s">
        <v>937</v>
      </c>
      <c r="P75" s="1" t="s">
        <v>527</v>
      </c>
      <c r="Q75" s="1" t="s">
        <v>527</v>
      </c>
      <c r="R75" s="1" t="s">
        <v>1298</v>
      </c>
      <c r="S75" s="1" t="s">
        <v>1352</v>
      </c>
      <c r="T75" s="1" t="s">
        <v>1327</v>
      </c>
      <c r="U75" s="1" t="s">
        <v>1353</v>
      </c>
      <c r="V75" s="1" t="s">
        <v>1353</v>
      </c>
      <c r="W75" s="1" t="s">
        <v>527</v>
      </c>
    </row>
    <row r="76" spans="1:23">
      <c r="A76" s="1" t="s">
        <v>1478</v>
      </c>
      <c r="B76" s="1" t="s">
        <v>1479</v>
      </c>
      <c r="C76" s="1" t="s">
        <v>1294</v>
      </c>
      <c r="D76" s="1" t="s">
        <v>1295</v>
      </c>
      <c r="E76" s="1" t="s">
        <v>942</v>
      </c>
      <c r="F76" s="1" t="s">
        <v>1324</v>
      </c>
      <c r="G76" s="1" t="s">
        <v>1296</v>
      </c>
      <c r="H76" s="1" t="s">
        <v>1297</v>
      </c>
      <c r="I76" s="1" t="s">
        <v>527</v>
      </c>
      <c r="J76" s="1" t="s">
        <v>527</v>
      </c>
      <c r="K76" s="1" t="s">
        <v>527</v>
      </c>
      <c r="L76" s="1" t="s">
        <v>764</v>
      </c>
      <c r="M76" s="1" t="s">
        <v>108</v>
      </c>
      <c r="N76" s="1" t="s">
        <v>912</v>
      </c>
      <c r="O76" s="1" t="s">
        <v>912</v>
      </c>
      <c r="P76" s="1" t="s">
        <v>943</v>
      </c>
      <c r="Q76" s="1" t="s">
        <v>527</v>
      </c>
      <c r="R76" s="1" t="s">
        <v>1298</v>
      </c>
      <c r="S76" s="1" t="s">
        <v>1345</v>
      </c>
      <c r="T76" s="1" t="s">
        <v>1327</v>
      </c>
      <c r="U76" s="1" t="s">
        <v>1301</v>
      </c>
      <c r="V76" s="1" t="s">
        <v>1301</v>
      </c>
      <c r="W76" s="1" t="s">
        <v>527</v>
      </c>
    </row>
    <row r="77" spans="1:23">
      <c r="A77" s="1" t="s">
        <v>1480</v>
      </c>
      <c r="B77" s="1" t="s">
        <v>1481</v>
      </c>
      <c r="C77" s="1" t="s">
        <v>1294</v>
      </c>
      <c r="D77" s="1" t="s">
        <v>1295</v>
      </c>
      <c r="E77" s="1" t="s">
        <v>944</v>
      </c>
      <c r="F77" s="1" t="s">
        <v>1324</v>
      </c>
      <c r="G77" s="1" t="s">
        <v>1296</v>
      </c>
      <c r="H77" s="1" t="s">
        <v>1297</v>
      </c>
      <c r="I77" s="1" t="s">
        <v>527</v>
      </c>
      <c r="J77" s="1" t="s">
        <v>527</v>
      </c>
      <c r="K77" s="1" t="s">
        <v>527</v>
      </c>
      <c r="L77" s="1" t="s">
        <v>764</v>
      </c>
      <c r="M77" s="1" t="s">
        <v>108</v>
      </c>
      <c r="N77" s="1" t="s">
        <v>912</v>
      </c>
      <c r="O77" s="1" t="s">
        <v>912</v>
      </c>
      <c r="P77" s="1" t="s">
        <v>945</v>
      </c>
      <c r="Q77" s="1" t="s">
        <v>527</v>
      </c>
      <c r="R77" s="1" t="s">
        <v>1298</v>
      </c>
      <c r="S77" s="1" t="s">
        <v>1352</v>
      </c>
      <c r="T77" s="1" t="s">
        <v>1327</v>
      </c>
      <c r="U77" s="1" t="s">
        <v>1353</v>
      </c>
      <c r="V77" s="1" t="s">
        <v>1353</v>
      </c>
      <c r="W77" s="1" t="s">
        <v>527</v>
      </c>
    </row>
    <row r="78" spans="1:23">
      <c r="A78" s="1" t="s">
        <v>1482</v>
      </c>
      <c r="B78" s="1" t="s">
        <v>1483</v>
      </c>
      <c r="C78" s="1" t="s">
        <v>1294</v>
      </c>
      <c r="D78" s="1" t="s">
        <v>1295</v>
      </c>
      <c r="E78" s="1" t="s">
        <v>946</v>
      </c>
      <c r="F78" s="1" t="s">
        <v>1324</v>
      </c>
      <c r="G78" s="1" t="s">
        <v>1296</v>
      </c>
      <c r="H78" s="1" t="s">
        <v>1297</v>
      </c>
      <c r="I78" s="1" t="s">
        <v>527</v>
      </c>
      <c r="J78" s="1" t="s">
        <v>527</v>
      </c>
      <c r="K78" s="1" t="s">
        <v>527</v>
      </c>
      <c r="L78" s="1" t="s">
        <v>764</v>
      </c>
      <c r="M78" s="1" t="s">
        <v>108</v>
      </c>
      <c r="N78" s="1" t="s">
        <v>948</v>
      </c>
      <c r="O78" s="1" t="s">
        <v>947</v>
      </c>
      <c r="P78" s="1" t="s">
        <v>947</v>
      </c>
      <c r="Q78" s="1" t="s">
        <v>527</v>
      </c>
      <c r="R78" s="1" t="s">
        <v>1298</v>
      </c>
      <c r="S78" s="1" t="s">
        <v>1352</v>
      </c>
      <c r="T78" s="1" t="s">
        <v>1327</v>
      </c>
      <c r="U78" s="1" t="s">
        <v>1353</v>
      </c>
      <c r="V78" s="1" t="s">
        <v>1353</v>
      </c>
      <c r="W78" s="1" t="s">
        <v>527</v>
      </c>
    </row>
    <row r="79" spans="1:23">
      <c r="A79" s="1" t="s">
        <v>1484</v>
      </c>
      <c r="B79" s="1" t="s">
        <v>1485</v>
      </c>
      <c r="C79" s="1" t="s">
        <v>1294</v>
      </c>
      <c r="D79" s="1" t="s">
        <v>1295</v>
      </c>
      <c r="E79" s="1" t="s">
        <v>961</v>
      </c>
      <c r="F79" s="1" t="s">
        <v>1324</v>
      </c>
      <c r="G79" s="1" t="s">
        <v>1296</v>
      </c>
      <c r="H79" s="1" t="s">
        <v>1297</v>
      </c>
      <c r="I79" s="1" t="s">
        <v>527</v>
      </c>
      <c r="J79" s="1" t="s">
        <v>527</v>
      </c>
      <c r="K79" s="1" t="s">
        <v>527</v>
      </c>
      <c r="L79" s="1" t="s">
        <v>764</v>
      </c>
      <c r="M79" s="1" t="s">
        <v>108</v>
      </c>
      <c r="N79" s="1" t="s">
        <v>948</v>
      </c>
      <c r="O79" s="1" t="s">
        <v>962</v>
      </c>
      <c r="P79" s="1" t="s">
        <v>962</v>
      </c>
      <c r="Q79" s="1" t="s">
        <v>527</v>
      </c>
      <c r="R79" s="1" t="s">
        <v>1298</v>
      </c>
      <c r="S79" s="1" t="s">
        <v>1352</v>
      </c>
      <c r="T79" s="1" t="s">
        <v>1327</v>
      </c>
      <c r="U79" s="1" t="s">
        <v>1353</v>
      </c>
      <c r="V79" s="1" t="s">
        <v>1353</v>
      </c>
      <c r="W79" s="1" t="s">
        <v>527</v>
      </c>
    </row>
    <row r="80" spans="1:23">
      <c r="A80" s="1" t="s">
        <v>1486</v>
      </c>
      <c r="B80" s="1" t="s">
        <v>1487</v>
      </c>
      <c r="C80" s="1" t="s">
        <v>1294</v>
      </c>
      <c r="D80" s="1" t="s">
        <v>1295</v>
      </c>
      <c r="E80" s="1" t="s">
        <v>969</v>
      </c>
      <c r="F80" s="1" t="s">
        <v>1324</v>
      </c>
      <c r="G80" s="1" t="s">
        <v>1296</v>
      </c>
      <c r="H80" s="1" t="s">
        <v>1297</v>
      </c>
      <c r="I80" s="1" t="s">
        <v>527</v>
      </c>
      <c r="J80" s="1" t="s">
        <v>527</v>
      </c>
      <c r="K80" s="1" t="s">
        <v>527</v>
      </c>
      <c r="L80" s="1" t="s">
        <v>764</v>
      </c>
      <c r="M80" s="1" t="s">
        <v>108</v>
      </c>
      <c r="N80" s="1" t="s">
        <v>948</v>
      </c>
      <c r="O80" s="1" t="s">
        <v>970</v>
      </c>
      <c r="P80" s="1" t="s">
        <v>970</v>
      </c>
      <c r="Q80" s="1" t="s">
        <v>527</v>
      </c>
      <c r="R80" s="1" t="s">
        <v>1298</v>
      </c>
      <c r="S80" s="1" t="s">
        <v>1304</v>
      </c>
      <c r="T80" s="1" t="s">
        <v>1327</v>
      </c>
      <c r="U80" s="1" t="s">
        <v>1306</v>
      </c>
      <c r="V80" s="1" t="s">
        <v>1306</v>
      </c>
      <c r="W80" s="1" t="s">
        <v>527</v>
      </c>
    </row>
    <row r="81" spans="1:23">
      <c r="A81" s="1" t="s">
        <v>1488</v>
      </c>
      <c r="B81" s="1" t="s">
        <v>1489</v>
      </c>
      <c r="C81" s="1" t="s">
        <v>1294</v>
      </c>
      <c r="D81" s="1" t="s">
        <v>1295</v>
      </c>
      <c r="E81" s="1" t="s">
        <v>985</v>
      </c>
      <c r="F81" s="1" t="s">
        <v>1324</v>
      </c>
      <c r="G81" s="1" t="s">
        <v>1296</v>
      </c>
      <c r="H81" s="1" t="s">
        <v>1297</v>
      </c>
      <c r="I81" s="1" t="s">
        <v>527</v>
      </c>
      <c r="J81" s="1" t="s">
        <v>527</v>
      </c>
      <c r="K81" s="1" t="s">
        <v>527</v>
      </c>
      <c r="L81" s="1" t="s">
        <v>764</v>
      </c>
      <c r="M81" s="1" t="s">
        <v>108</v>
      </c>
      <c r="N81" s="1" t="s">
        <v>987</v>
      </c>
      <c r="O81" s="1" t="s">
        <v>987</v>
      </c>
      <c r="P81" s="1" t="s">
        <v>986</v>
      </c>
      <c r="Q81" s="1" t="s">
        <v>527</v>
      </c>
      <c r="R81" s="1" t="s">
        <v>1298</v>
      </c>
      <c r="S81" s="1" t="s">
        <v>1345</v>
      </c>
      <c r="T81" s="1" t="s">
        <v>1327</v>
      </c>
      <c r="U81" s="1" t="s">
        <v>1301</v>
      </c>
      <c r="V81" s="1" t="s">
        <v>1301</v>
      </c>
      <c r="W81" s="1" t="s">
        <v>527</v>
      </c>
    </row>
    <row r="82" spans="1:23">
      <c r="A82" s="1" t="s">
        <v>1490</v>
      </c>
      <c r="B82" s="1" t="s">
        <v>1491</v>
      </c>
      <c r="C82" s="1" t="s">
        <v>1294</v>
      </c>
      <c r="D82" s="1" t="s">
        <v>1295</v>
      </c>
      <c r="E82" s="1" t="s">
        <v>988</v>
      </c>
      <c r="F82" s="1" t="s">
        <v>1324</v>
      </c>
      <c r="G82" s="1" t="s">
        <v>1296</v>
      </c>
      <c r="H82" s="1" t="s">
        <v>1297</v>
      </c>
      <c r="I82" s="1" t="s">
        <v>527</v>
      </c>
      <c r="J82" s="1" t="s">
        <v>527</v>
      </c>
      <c r="K82" s="1" t="s">
        <v>527</v>
      </c>
      <c r="L82" s="1" t="s">
        <v>764</v>
      </c>
      <c r="M82" s="1" t="s">
        <v>108</v>
      </c>
      <c r="N82" s="1" t="s">
        <v>987</v>
      </c>
      <c r="O82" s="1" t="s">
        <v>987</v>
      </c>
      <c r="P82" s="1" t="s">
        <v>989</v>
      </c>
      <c r="Q82" s="1" t="s">
        <v>527</v>
      </c>
      <c r="R82" s="1" t="s">
        <v>1298</v>
      </c>
      <c r="S82" s="1" t="s">
        <v>1352</v>
      </c>
      <c r="T82" s="1" t="s">
        <v>1327</v>
      </c>
      <c r="U82" s="1" t="s">
        <v>1353</v>
      </c>
      <c r="V82" s="1" t="s">
        <v>1353</v>
      </c>
      <c r="W82" s="1" t="s">
        <v>527</v>
      </c>
    </row>
    <row r="83" spans="1:23">
      <c r="A83" s="1" t="s">
        <v>1492</v>
      </c>
      <c r="B83" s="1" t="s">
        <v>1493</v>
      </c>
      <c r="C83" s="1" t="s">
        <v>1294</v>
      </c>
      <c r="D83" s="1" t="s">
        <v>1295</v>
      </c>
      <c r="E83" s="1" t="s">
        <v>990</v>
      </c>
      <c r="F83" s="1" t="s">
        <v>1324</v>
      </c>
      <c r="G83" s="1" t="s">
        <v>1296</v>
      </c>
      <c r="H83" s="1" t="s">
        <v>1297</v>
      </c>
      <c r="I83" s="1" t="s">
        <v>527</v>
      </c>
      <c r="J83" s="1" t="s">
        <v>527</v>
      </c>
      <c r="K83" s="1" t="s">
        <v>527</v>
      </c>
      <c r="L83" s="1" t="s">
        <v>764</v>
      </c>
      <c r="M83" s="1" t="s">
        <v>108</v>
      </c>
      <c r="N83" s="1" t="s">
        <v>987</v>
      </c>
      <c r="O83" s="1" t="s">
        <v>987</v>
      </c>
      <c r="P83" s="1" t="s">
        <v>991</v>
      </c>
      <c r="Q83" s="1" t="s">
        <v>527</v>
      </c>
      <c r="R83" s="1" t="s">
        <v>1298</v>
      </c>
      <c r="S83" s="1" t="s">
        <v>1352</v>
      </c>
      <c r="T83" s="1" t="s">
        <v>1327</v>
      </c>
      <c r="U83" s="1" t="s">
        <v>1353</v>
      </c>
      <c r="V83" s="1" t="s">
        <v>1353</v>
      </c>
      <c r="W83" s="1" t="s">
        <v>527</v>
      </c>
    </row>
    <row r="84" spans="1:23">
      <c r="A84" s="1" t="s">
        <v>1494</v>
      </c>
      <c r="B84" s="1" t="s">
        <v>1495</v>
      </c>
      <c r="C84" s="1" t="s">
        <v>1294</v>
      </c>
      <c r="D84" s="1" t="s">
        <v>1295</v>
      </c>
      <c r="E84" s="1" t="s">
        <v>992</v>
      </c>
      <c r="F84" s="1" t="s">
        <v>1324</v>
      </c>
      <c r="G84" s="1" t="s">
        <v>1296</v>
      </c>
      <c r="H84" s="1" t="s">
        <v>1297</v>
      </c>
      <c r="I84" s="1" t="s">
        <v>527</v>
      </c>
      <c r="J84" s="1" t="s">
        <v>527</v>
      </c>
      <c r="K84" s="1" t="s">
        <v>527</v>
      </c>
      <c r="L84" s="1" t="s">
        <v>764</v>
      </c>
      <c r="M84" s="1" t="s">
        <v>108</v>
      </c>
      <c r="N84" s="1" t="s">
        <v>987</v>
      </c>
      <c r="O84" s="1" t="s">
        <v>987</v>
      </c>
      <c r="P84" s="1" t="s">
        <v>993</v>
      </c>
      <c r="Q84" s="1" t="s">
        <v>527</v>
      </c>
      <c r="R84" s="1" t="s">
        <v>1298</v>
      </c>
      <c r="S84" s="1" t="s">
        <v>1352</v>
      </c>
      <c r="T84" s="1" t="s">
        <v>1327</v>
      </c>
      <c r="U84" s="1" t="s">
        <v>1353</v>
      </c>
      <c r="V84" s="1" t="s">
        <v>1353</v>
      </c>
      <c r="W84" s="1" t="s">
        <v>527</v>
      </c>
    </row>
    <row r="85" spans="1:23">
      <c r="A85" s="1" t="s">
        <v>1496</v>
      </c>
      <c r="B85" s="1" t="s">
        <v>1497</v>
      </c>
      <c r="C85" s="1" t="s">
        <v>1294</v>
      </c>
      <c r="D85" s="1" t="s">
        <v>1295</v>
      </c>
      <c r="E85" s="1" t="s">
        <v>994</v>
      </c>
      <c r="F85" s="1" t="s">
        <v>1324</v>
      </c>
      <c r="G85" s="1" t="s">
        <v>1296</v>
      </c>
      <c r="H85" s="1" t="s">
        <v>1297</v>
      </c>
      <c r="I85" s="1" t="s">
        <v>527</v>
      </c>
      <c r="J85" s="1" t="s">
        <v>527</v>
      </c>
      <c r="K85" s="1" t="s">
        <v>527</v>
      </c>
      <c r="L85" s="1" t="s">
        <v>764</v>
      </c>
      <c r="M85" s="1" t="s">
        <v>108</v>
      </c>
      <c r="N85" s="1" t="s">
        <v>987</v>
      </c>
      <c r="O85" s="1" t="s">
        <v>987</v>
      </c>
      <c r="P85" s="1" t="s">
        <v>995</v>
      </c>
      <c r="Q85" s="1" t="s">
        <v>527</v>
      </c>
      <c r="R85" s="1" t="s">
        <v>1298</v>
      </c>
      <c r="S85" s="1" t="s">
        <v>1352</v>
      </c>
      <c r="T85" s="1" t="s">
        <v>1327</v>
      </c>
      <c r="U85" s="1" t="s">
        <v>1353</v>
      </c>
      <c r="V85" s="1" t="s">
        <v>1353</v>
      </c>
      <c r="W85" s="1" t="s">
        <v>527</v>
      </c>
    </row>
    <row r="86" spans="1:23">
      <c r="A86" s="1" t="s">
        <v>1498</v>
      </c>
      <c r="B86" s="1" t="s">
        <v>1499</v>
      </c>
      <c r="C86" s="1" t="s">
        <v>1294</v>
      </c>
      <c r="D86" s="1" t="s">
        <v>1295</v>
      </c>
      <c r="E86" s="1" t="s">
        <v>996</v>
      </c>
      <c r="F86" s="1" t="s">
        <v>1324</v>
      </c>
      <c r="G86" s="1" t="s">
        <v>1296</v>
      </c>
      <c r="H86" s="1" t="s">
        <v>1297</v>
      </c>
      <c r="I86" s="1" t="s">
        <v>527</v>
      </c>
      <c r="J86" s="1" t="s">
        <v>527</v>
      </c>
      <c r="K86" s="1" t="s">
        <v>527</v>
      </c>
      <c r="L86" s="1" t="s">
        <v>764</v>
      </c>
      <c r="M86" s="1" t="s">
        <v>108</v>
      </c>
      <c r="N86" s="1" t="s">
        <v>987</v>
      </c>
      <c r="O86" s="1" t="s">
        <v>987</v>
      </c>
      <c r="P86" s="1" t="s">
        <v>997</v>
      </c>
      <c r="Q86" s="1" t="s">
        <v>527</v>
      </c>
      <c r="R86" s="1" t="s">
        <v>1298</v>
      </c>
      <c r="S86" s="1" t="s">
        <v>1352</v>
      </c>
      <c r="T86" s="1" t="s">
        <v>1327</v>
      </c>
      <c r="U86" s="1" t="s">
        <v>1353</v>
      </c>
      <c r="V86" s="1" t="s">
        <v>1353</v>
      </c>
      <c r="W86" s="1" t="s">
        <v>527</v>
      </c>
    </row>
    <row r="87" spans="1:23">
      <c r="A87" s="1" t="s">
        <v>1500</v>
      </c>
      <c r="B87" s="1" t="s">
        <v>1501</v>
      </c>
      <c r="C87" s="1" t="s">
        <v>1294</v>
      </c>
      <c r="D87" s="1" t="s">
        <v>1295</v>
      </c>
      <c r="E87" s="1" t="s">
        <v>998</v>
      </c>
      <c r="F87" s="1" t="s">
        <v>1324</v>
      </c>
      <c r="G87" s="1" t="s">
        <v>1296</v>
      </c>
      <c r="H87" s="1" t="s">
        <v>1297</v>
      </c>
      <c r="I87" s="1" t="s">
        <v>527</v>
      </c>
      <c r="J87" s="1" t="s">
        <v>527</v>
      </c>
      <c r="K87" s="1" t="s">
        <v>527</v>
      </c>
      <c r="L87" s="1" t="s">
        <v>764</v>
      </c>
      <c r="M87" s="1" t="s">
        <v>108</v>
      </c>
      <c r="N87" s="1" t="s">
        <v>987</v>
      </c>
      <c r="O87" s="1" t="s">
        <v>987</v>
      </c>
      <c r="P87" s="1" t="s">
        <v>999</v>
      </c>
      <c r="Q87" s="1" t="s">
        <v>527</v>
      </c>
      <c r="R87" s="1" t="s">
        <v>1298</v>
      </c>
      <c r="S87" s="1" t="s">
        <v>1352</v>
      </c>
      <c r="T87" s="1" t="s">
        <v>1327</v>
      </c>
      <c r="U87" s="1" t="s">
        <v>1353</v>
      </c>
      <c r="V87" s="1" t="s">
        <v>1353</v>
      </c>
      <c r="W87" s="1" t="s">
        <v>527</v>
      </c>
    </row>
    <row r="88" spans="1:23">
      <c r="A88" s="1" t="s">
        <v>1502</v>
      </c>
      <c r="B88" s="1" t="s">
        <v>1503</v>
      </c>
      <c r="C88" s="1" t="s">
        <v>1294</v>
      </c>
      <c r="D88" s="1" t="s">
        <v>1295</v>
      </c>
      <c r="E88" s="1" t="s">
        <v>1000</v>
      </c>
      <c r="F88" s="1" t="s">
        <v>1324</v>
      </c>
      <c r="G88" s="1" t="s">
        <v>1296</v>
      </c>
      <c r="H88" s="1" t="s">
        <v>1297</v>
      </c>
      <c r="I88" s="1" t="s">
        <v>527</v>
      </c>
      <c r="J88" s="1" t="s">
        <v>527</v>
      </c>
      <c r="K88" s="1" t="s">
        <v>527</v>
      </c>
      <c r="L88" s="1" t="s">
        <v>764</v>
      </c>
      <c r="M88" s="1" t="s">
        <v>108</v>
      </c>
      <c r="N88" s="1" t="s">
        <v>987</v>
      </c>
      <c r="O88" s="1" t="s">
        <v>987</v>
      </c>
      <c r="P88" s="1" t="s">
        <v>1001</v>
      </c>
      <c r="Q88" s="1" t="s">
        <v>527</v>
      </c>
      <c r="R88" s="1" t="s">
        <v>1298</v>
      </c>
      <c r="S88" s="1" t="s">
        <v>1352</v>
      </c>
      <c r="T88" s="1" t="s">
        <v>1327</v>
      </c>
      <c r="U88" s="1" t="s">
        <v>1353</v>
      </c>
      <c r="V88" s="1" t="s">
        <v>1353</v>
      </c>
      <c r="W88" s="1" t="s">
        <v>527</v>
      </c>
    </row>
    <row r="89" spans="1:23">
      <c r="A89" s="1" t="s">
        <v>1504</v>
      </c>
      <c r="B89" s="1" t="s">
        <v>1505</v>
      </c>
      <c r="C89" s="1" t="s">
        <v>1294</v>
      </c>
      <c r="D89" s="1" t="s">
        <v>1295</v>
      </c>
      <c r="E89" s="1" t="s">
        <v>1002</v>
      </c>
      <c r="F89" s="1" t="s">
        <v>1324</v>
      </c>
      <c r="G89" s="1" t="s">
        <v>1296</v>
      </c>
      <c r="H89" s="1" t="s">
        <v>1297</v>
      </c>
      <c r="I89" s="1" t="s">
        <v>527</v>
      </c>
      <c r="J89" s="1" t="s">
        <v>527</v>
      </c>
      <c r="K89" s="1" t="s">
        <v>527</v>
      </c>
      <c r="L89" s="1" t="s">
        <v>764</v>
      </c>
      <c r="M89" s="1" t="s">
        <v>108</v>
      </c>
      <c r="N89" s="1" t="s">
        <v>987</v>
      </c>
      <c r="O89" s="1" t="s">
        <v>987</v>
      </c>
      <c r="P89" s="1" t="s">
        <v>1003</v>
      </c>
      <c r="Q89" s="1" t="s">
        <v>527</v>
      </c>
      <c r="R89" s="1" t="s">
        <v>1298</v>
      </c>
      <c r="S89" s="1" t="s">
        <v>1352</v>
      </c>
      <c r="T89" s="1" t="s">
        <v>1327</v>
      </c>
      <c r="U89" s="1" t="s">
        <v>1353</v>
      </c>
      <c r="V89" s="1" t="s">
        <v>1353</v>
      </c>
      <c r="W89" s="1" t="s">
        <v>527</v>
      </c>
    </row>
    <row r="90" spans="1:23">
      <c r="A90" s="1" t="s">
        <v>1506</v>
      </c>
      <c r="B90" s="1" t="s">
        <v>1507</v>
      </c>
      <c r="C90" s="1" t="s">
        <v>1294</v>
      </c>
      <c r="D90" s="1" t="s">
        <v>1295</v>
      </c>
      <c r="E90" s="1" t="s">
        <v>1004</v>
      </c>
      <c r="F90" s="1" t="s">
        <v>1324</v>
      </c>
      <c r="G90" s="1" t="s">
        <v>1296</v>
      </c>
      <c r="H90" s="1" t="s">
        <v>1297</v>
      </c>
      <c r="I90" s="1" t="s">
        <v>527</v>
      </c>
      <c r="J90" s="1" t="s">
        <v>527</v>
      </c>
      <c r="K90" s="1" t="s">
        <v>527</v>
      </c>
      <c r="L90" s="1" t="s">
        <v>764</v>
      </c>
      <c r="M90" s="1" t="s">
        <v>108</v>
      </c>
      <c r="N90" s="1" t="s">
        <v>987</v>
      </c>
      <c r="O90" s="1" t="s">
        <v>987</v>
      </c>
      <c r="P90" s="1" t="s">
        <v>1005</v>
      </c>
      <c r="Q90" s="1" t="s">
        <v>527</v>
      </c>
      <c r="R90" s="1" t="s">
        <v>1298</v>
      </c>
      <c r="S90" s="1" t="s">
        <v>1352</v>
      </c>
      <c r="T90" s="1" t="s">
        <v>1327</v>
      </c>
      <c r="U90" s="1" t="s">
        <v>1353</v>
      </c>
      <c r="V90" s="1" t="s">
        <v>1353</v>
      </c>
      <c r="W90" s="1" t="s">
        <v>527</v>
      </c>
    </row>
    <row r="91" spans="1:23">
      <c r="A91" s="1" t="s">
        <v>1508</v>
      </c>
      <c r="B91" s="1" t="s">
        <v>1509</v>
      </c>
      <c r="C91" s="1" t="s">
        <v>1294</v>
      </c>
      <c r="D91" s="1" t="s">
        <v>1295</v>
      </c>
      <c r="E91" s="1" t="s">
        <v>985</v>
      </c>
      <c r="F91" s="1" t="s">
        <v>1324</v>
      </c>
      <c r="G91" s="1" t="s">
        <v>1296</v>
      </c>
      <c r="H91" s="1" t="s">
        <v>1297</v>
      </c>
      <c r="I91" s="1" t="s">
        <v>527</v>
      </c>
      <c r="J91" s="1" t="s">
        <v>527</v>
      </c>
      <c r="K91" s="1" t="s">
        <v>527</v>
      </c>
      <c r="L91" s="1" t="s">
        <v>764</v>
      </c>
      <c r="M91" s="1" t="s">
        <v>108</v>
      </c>
      <c r="N91" s="1" t="s">
        <v>987</v>
      </c>
      <c r="O91" s="1" t="s">
        <v>987</v>
      </c>
      <c r="P91" s="1" t="s">
        <v>986</v>
      </c>
      <c r="Q91" s="1" t="s">
        <v>527</v>
      </c>
      <c r="R91" s="1" t="s">
        <v>1298</v>
      </c>
      <c r="S91" s="1" t="s">
        <v>1345</v>
      </c>
      <c r="T91" s="1" t="s">
        <v>1327</v>
      </c>
      <c r="U91" s="1" t="s">
        <v>1301</v>
      </c>
      <c r="V91" s="1" t="s">
        <v>1301</v>
      </c>
      <c r="W91" s="1" t="s">
        <v>527</v>
      </c>
    </row>
    <row r="92" spans="1:23">
      <c r="A92" s="1" t="s">
        <v>1510</v>
      </c>
      <c r="B92" s="1" t="s">
        <v>1511</v>
      </c>
      <c r="C92" s="1" t="s">
        <v>1294</v>
      </c>
      <c r="D92" s="1" t="s">
        <v>1295</v>
      </c>
      <c r="E92" s="1" t="s">
        <v>782</v>
      </c>
      <c r="F92" s="1" t="s">
        <v>1324</v>
      </c>
      <c r="G92" s="1" t="s">
        <v>1296</v>
      </c>
      <c r="H92" s="1" t="s">
        <v>1297</v>
      </c>
      <c r="I92" s="1" t="s">
        <v>527</v>
      </c>
      <c r="J92" s="1" t="s">
        <v>527</v>
      </c>
      <c r="K92" s="1" t="s">
        <v>527</v>
      </c>
      <c r="L92" s="1" t="s">
        <v>764</v>
      </c>
      <c r="M92" s="1" t="s">
        <v>108</v>
      </c>
      <c r="N92" s="1" t="s">
        <v>765</v>
      </c>
      <c r="O92" s="1" t="s">
        <v>784</v>
      </c>
      <c r="P92" s="1" t="s">
        <v>783</v>
      </c>
      <c r="Q92" s="1" t="s">
        <v>527</v>
      </c>
      <c r="R92" s="1" t="s">
        <v>1325</v>
      </c>
      <c r="S92" s="1" t="s">
        <v>1352</v>
      </c>
      <c r="T92" s="1" t="s">
        <v>1327</v>
      </c>
      <c r="U92" s="1" t="s">
        <v>1353</v>
      </c>
      <c r="V92" s="1" t="s">
        <v>1353</v>
      </c>
      <c r="W92" s="1" t="s">
        <v>527</v>
      </c>
    </row>
    <row r="93" spans="1:23">
      <c r="A93" s="1" t="s">
        <v>1512</v>
      </c>
      <c r="B93" s="1" t="s">
        <v>1513</v>
      </c>
      <c r="C93" s="1" t="s">
        <v>1294</v>
      </c>
      <c r="D93" s="1" t="s">
        <v>1295</v>
      </c>
      <c r="E93" s="1" t="s">
        <v>785</v>
      </c>
      <c r="F93" s="1" t="s">
        <v>1324</v>
      </c>
      <c r="G93" s="1" t="s">
        <v>1296</v>
      </c>
      <c r="H93" s="1" t="s">
        <v>1297</v>
      </c>
      <c r="I93" s="1" t="s">
        <v>527</v>
      </c>
      <c r="J93" s="1" t="s">
        <v>527</v>
      </c>
      <c r="K93" s="1" t="s">
        <v>527</v>
      </c>
      <c r="L93" s="1" t="s">
        <v>764</v>
      </c>
      <c r="M93" s="1" t="s">
        <v>108</v>
      </c>
      <c r="N93" s="1" t="s">
        <v>765</v>
      </c>
      <c r="O93" s="1" t="s">
        <v>784</v>
      </c>
      <c r="P93" s="1" t="s">
        <v>786</v>
      </c>
      <c r="Q93" s="1" t="s">
        <v>527</v>
      </c>
      <c r="R93" s="1" t="s">
        <v>1337</v>
      </c>
      <c r="S93" s="1" t="s">
        <v>1345</v>
      </c>
      <c r="T93" s="1" t="s">
        <v>1327</v>
      </c>
      <c r="U93" s="1" t="s">
        <v>1301</v>
      </c>
      <c r="V93" s="1" t="s">
        <v>1301</v>
      </c>
      <c r="W93" s="1" t="s">
        <v>527</v>
      </c>
    </row>
    <row r="94" spans="1:23">
      <c r="A94" s="1" t="s">
        <v>1514</v>
      </c>
      <c r="B94" s="1" t="s">
        <v>1515</v>
      </c>
      <c r="C94" s="1" t="s">
        <v>1294</v>
      </c>
      <c r="D94" s="1" t="s">
        <v>1295</v>
      </c>
      <c r="E94" s="1" t="s">
        <v>791</v>
      </c>
      <c r="F94" s="1" t="s">
        <v>1324</v>
      </c>
      <c r="G94" s="1" t="s">
        <v>1296</v>
      </c>
      <c r="H94" s="1" t="s">
        <v>1297</v>
      </c>
      <c r="I94" s="1" t="s">
        <v>527</v>
      </c>
      <c r="J94" s="1" t="s">
        <v>527</v>
      </c>
      <c r="K94" s="1" t="s">
        <v>527</v>
      </c>
      <c r="L94" s="1" t="s">
        <v>764</v>
      </c>
      <c r="M94" s="1" t="s">
        <v>108</v>
      </c>
      <c r="N94" s="1" t="s">
        <v>765</v>
      </c>
      <c r="O94" s="1" t="s">
        <v>784</v>
      </c>
      <c r="P94" s="1" t="s">
        <v>792</v>
      </c>
      <c r="Q94" s="1" t="s">
        <v>527</v>
      </c>
      <c r="R94" s="1" t="s">
        <v>1325</v>
      </c>
      <c r="S94" s="1" t="s">
        <v>1304</v>
      </c>
      <c r="T94" s="1" t="s">
        <v>1327</v>
      </c>
      <c r="U94" s="1" t="s">
        <v>1306</v>
      </c>
      <c r="V94" s="1" t="s">
        <v>1306</v>
      </c>
      <c r="W94" s="1" t="s">
        <v>527</v>
      </c>
    </row>
    <row r="95" spans="1:23">
      <c r="A95" s="1" t="s">
        <v>1516</v>
      </c>
      <c r="B95" s="1" t="s">
        <v>1517</v>
      </c>
      <c r="C95" s="1" t="s">
        <v>1294</v>
      </c>
      <c r="D95" s="1" t="s">
        <v>1295</v>
      </c>
      <c r="E95" s="1" t="s">
        <v>1314</v>
      </c>
      <c r="F95" s="1" t="s">
        <v>1324</v>
      </c>
      <c r="G95" s="1" t="s">
        <v>1296</v>
      </c>
      <c r="H95" s="1" t="s">
        <v>1297</v>
      </c>
      <c r="I95" s="1" t="s">
        <v>527</v>
      </c>
      <c r="J95" s="1" t="s">
        <v>527</v>
      </c>
      <c r="K95" s="1" t="s">
        <v>527</v>
      </c>
      <c r="L95" s="1" t="s">
        <v>764</v>
      </c>
      <c r="M95" s="1" t="s">
        <v>108</v>
      </c>
      <c r="N95" s="1" t="s">
        <v>765</v>
      </c>
      <c r="O95" s="1" t="s">
        <v>784</v>
      </c>
      <c r="P95" s="1" t="s">
        <v>527</v>
      </c>
      <c r="Q95" s="1" t="s">
        <v>527</v>
      </c>
      <c r="R95" s="1" t="s">
        <v>1325</v>
      </c>
      <c r="S95" s="1" t="s">
        <v>1352</v>
      </c>
      <c r="T95" s="1" t="s">
        <v>1327</v>
      </c>
      <c r="U95" s="1" t="s">
        <v>1353</v>
      </c>
      <c r="V95" s="1" t="s">
        <v>1353</v>
      </c>
      <c r="W95" s="1" t="s">
        <v>527</v>
      </c>
    </row>
    <row r="96" spans="1:23">
      <c r="A96" s="1" t="s">
        <v>1518</v>
      </c>
      <c r="B96" s="1" t="s">
        <v>1519</v>
      </c>
      <c r="C96" s="1" t="s">
        <v>1294</v>
      </c>
      <c r="D96" s="1" t="s">
        <v>1295</v>
      </c>
      <c r="E96" s="1" t="s">
        <v>789</v>
      </c>
      <c r="F96" s="1" t="s">
        <v>1324</v>
      </c>
      <c r="G96" s="1" t="s">
        <v>1296</v>
      </c>
      <c r="H96" s="1" t="s">
        <v>1297</v>
      </c>
      <c r="I96" s="1" t="s">
        <v>527</v>
      </c>
      <c r="J96" s="1" t="s">
        <v>527</v>
      </c>
      <c r="K96" s="1" t="s">
        <v>527</v>
      </c>
      <c r="L96" s="1" t="s">
        <v>764</v>
      </c>
      <c r="M96" s="1" t="s">
        <v>108</v>
      </c>
      <c r="N96" s="1" t="s">
        <v>765</v>
      </c>
      <c r="O96" s="1" t="s">
        <v>784</v>
      </c>
      <c r="P96" s="1" t="s">
        <v>790</v>
      </c>
      <c r="Q96" s="1" t="s">
        <v>527</v>
      </c>
      <c r="R96" s="1" t="s">
        <v>1325</v>
      </c>
      <c r="S96" s="1" t="s">
        <v>1304</v>
      </c>
      <c r="T96" s="1" t="s">
        <v>1327</v>
      </c>
      <c r="U96" s="1" t="s">
        <v>1306</v>
      </c>
      <c r="V96" s="1" t="s">
        <v>1306</v>
      </c>
      <c r="W96" s="1" t="s">
        <v>527</v>
      </c>
    </row>
    <row r="97" spans="1:23">
      <c r="A97" s="1" t="s">
        <v>1520</v>
      </c>
      <c r="B97" s="1" t="s">
        <v>1521</v>
      </c>
      <c r="C97" s="1" t="s">
        <v>1294</v>
      </c>
      <c r="D97" s="1" t="s">
        <v>1295</v>
      </c>
      <c r="E97" s="1" t="s">
        <v>1314</v>
      </c>
      <c r="F97" s="1" t="s">
        <v>1324</v>
      </c>
      <c r="G97" s="1" t="s">
        <v>1296</v>
      </c>
      <c r="H97" s="1" t="s">
        <v>1297</v>
      </c>
      <c r="I97" s="1" t="s">
        <v>527</v>
      </c>
      <c r="J97" s="1" t="s">
        <v>527</v>
      </c>
      <c r="K97" s="1" t="s">
        <v>527</v>
      </c>
      <c r="L97" s="1" t="s">
        <v>764</v>
      </c>
      <c r="M97" s="1" t="s">
        <v>108</v>
      </c>
      <c r="N97" s="1" t="s">
        <v>765</v>
      </c>
      <c r="O97" s="1" t="s">
        <v>784</v>
      </c>
      <c r="P97" s="1" t="s">
        <v>527</v>
      </c>
      <c r="Q97" s="1" t="s">
        <v>527</v>
      </c>
      <c r="R97" s="1" t="s">
        <v>1325</v>
      </c>
      <c r="S97" s="1" t="s">
        <v>1352</v>
      </c>
      <c r="T97" s="1" t="s">
        <v>1327</v>
      </c>
      <c r="U97" s="1" t="s">
        <v>1353</v>
      </c>
      <c r="V97" s="1" t="s">
        <v>1353</v>
      </c>
      <c r="W97" s="1" t="s">
        <v>527</v>
      </c>
    </row>
    <row r="98" spans="1:23">
      <c r="A98" s="1" t="s">
        <v>1522</v>
      </c>
      <c r="B98" s="1" t="s">
        <v>1523</v>
      </c>
      <c r="C98" s="1" t="s">
        <v>1294</v>
      </c>
      <c r="D98" s="1" t="s">
        <v>1295</v>
      </c>
      <c r="E98" s="1" t="s">
        <v>787</v>
      </c>
      <c r="F98" s="1" t="s">
        <v>1324</v>
      </c>
      <c r="G98" s="1" t="s">
        <v>1296</v>
      </c>
      <c r="H98" s="1" t="s">
        <v>1297</v>
      </c>
      <c r="I98" s="1" t="s">
        <v>527</v>
      </c>
      <c r="J98" s="1" t="s">
        <v>527</v>
      </c>
      <c r="K98" s="1" t="s">
        <v>527</v>
      </c>
      <c r="L98" s="1" t="s">
        <v>764</v>
      </c>
      <c r="M98" s="1" t="s">
        <v>108</v>
      </c>
      <c r="N98" s="1" t="s">
        <v>765</v>
      </c>
      <c r="O98" s="1" t="s">
        <v>784</v>
      </c>
      <c r="P98" s="1" t="s">
        <v>788</v>
      </c>
      <c r="Q98" s="1" t="s">
        <v>527</v>
      </c>
      <c r="R98" s="1" t="s">
        <v>1325</v>
      </c>
      <c r="S98" s="1" t="s">
        <v>1345</v>
      </c>
      <c r="T98" s="1" t="s">
        <v>1327</v>
      </c>
      <c r="U98" s="1" t="s">
        <v>1301</v>
      </c>
      <c r="V98" s="1" t="s">
        <v>1301</v>
      </c>
      <c r="W98" s="1" t="s">
        <v>527</v>
      </c>
    </row>
    <row r="99" spans="1:23">
      <c r="A99" s="1" t="s">
        <v>1524</v>
      </c>
      <c r="B99" s="1" t="s">
        <v>1525</v>
      </c>
      <c r="C99" s="1" t="s">
        <v>1294</v>
      </c>
      <c r="D99" s="1" t="s">
        <v>1295</v>
      </c>
      <c r="E99" s="1" t="s">
        <v>785</v>
      </c>
      <c r="F99" s="1" t="s">
        <v>1324</v>
      </c>
      <c r="G99" s="1" t="s">
        <v>1296</v>
      </c>
      <c r="H99" s="1" t="s">
        <v>1297</v>
      </c>
      <c r="I99" s="1" t="s">
        <v>527</v>
      </c>
      <c r="J99" s="1" t="s">
        <v>527</v>
      </c>
      <c r="K99" s="1" t="s">
        <v>527</v>
      </c>
      <c r="L99" s="1" t="s">
        <v>764</v>
      </c>
      <c r="M99" s="1" t="s">
        <v>108</v>
      </c>
      <c r="N99" s="1" t="s">
        <v>765</v>
      </c>
      <c r="O99" s="1" t="s">
        <v>784</v>
      </c>
      <c r="P99" s="1" t="s">
        <v>786</v>
      </c>
      <c r="Q99" s="1" t="s">
        <v>527</v>
      </c>
      <c r="R99" s="1" t="s">
        <v>1337</v>
      </c>
      <c r="S99" s="1" t="s">
        <v>1326</v>
      </c>
      <c r="T99" s="1" t="s">
        <v>1327</v>
      </c>
      <c r="U99" s="1" t="s">
        <v>1328</v>
      </c>
      <c r="V99" s="1" t="s">
        <v>1328</v>
      </c>
      <c r="W99" s="1" t="s">
        <v>527</v>
      </c>
    </row>
    <row r="100" spans="1:23">
      <c r="A100" s="1" t="s">
        <v>1526</v>
      </c>
      <c r="B100" s="1" t="s">
        <v>1527</v>
      </c>
      <c r="C100" s="1" t="s">
        <v>1294</v>
      </c>
      <c r="D100" s="1" t="s">
        <v>1295</v>
      </c>
      <c r="E100" s="1" t="s">
        <v>791</v>
      </c>
      <c r="F100" s="1" t="s">
        <v>1324</v>
      </c>
      <c r="G100" s="1" t="s">
        <v>1296</v>
      </c>
      <c r="H100" s="1" t="s">
        <v>1297</v>
      </c>
      <c r="I100" s="1" t="s">
        <v>527</v>
      </c>
      <c r="J100" s="1" t="s">
        <v>527</v>
      </c>
      <c r="K100" s="1" t="s">
        <v>527</v>
      </c>
      <c r="L100" s="1" t="s">
        <v>764</v>
      </c>
      <c r="M100" s="1" t="s">
        <v>108</v>
      </c>
      <c r="N100" s="1" t="s">
        <v>765</v>
      </c>
      <c r="O100" s="1" t="s">
        <v>784</v>
      </c>
      <c r="P100" s="1" t="s">
        <v>792</v>
      </c>
      <c r="Q100" s="1" t="s">
        <v>527</v>
      </c>
      <c r="R100" s="1" t="s">
        <v>1325</v>
      </c>
      <c r="S100" s="1" t="s">
        <v>1352</v>
      </c>
      <c r="T100" s="1" t="s">
        <v>1327</v>
      </c>
      <c r="U100" s="1" t="s">
        <v>1353</v>
      </c>
      <c r="V100" s="1" t="s">
        <v>1353</v>
      </c>
      <c r="W100" s="1" t="s">
        <v>527</v>
      </c>
    </row>
    <row r="101" spans="1:23">
      <c r="A101" s="1" t="s">
        <v>1528</v>
      </c>
      <c r="B101" s="1" t="s">
        <v>1529</v>
      </c>
      <c r="C101" s="1" t="s">
        <v>1294</v>
      </c>
      <c r="D101" s="1" t="s">
        <v>1295</v>
      </c>
      <c r="E101" s="1" t="s">
        <v>801</v>
      </c>
      <c r="F101" s="1" t="s">
        <v>1324</v>
      </c>
      <c r="G101" s="1" t="s">
        <v>1296</v>
      </c>
      <c r="H101" s="1" t="s">
        <v>1297</v>
      </c>
      <c r="I101" s="1" t="s">
        <v>527</v>
      </c>
      <c r="J101" s="1" t="s">
        <v>527</v>
      </c>
      <c r="K101" s="1" t="s">
        <v>527</v>
      </c>
      <c r="L101" s="1" t="s">
        <v>764</v>
      </c>
      <c r="M101" s="1" t="s">
        <v>108</v>
      </c>
      <c r="N101" s="1" t="s">
        <v>765</v>
      </c>
      <c r="O101" s="1" t="s">
        <v>784</v>
      </c>
      <c r="P101" s="1" t="s">
        <v>802</v>
      </c>
      <c r="Q101" s="1" t="s">
        <v>527</v>
      </c>
      <c r="R101" s="1" t="s">
        <v>1337</v>
      </c>
      <c r="S101" s="1" t="s">
        <v>1352</v>
      </c>
      <c r="T101" s="1" t="s">
        <v>1327</v>
      </c>
      <c r="U101" s="1" t="s">
        <v>1353</v>
      </c>
      <c r="V101" s="1" t="s">
        <v>1353</v>
      </c>
      <c r="W101" s="1" t="s">
        <v>527</v>
      </c>
    </row>
    <row r="102" spans="1:23">
      <c r="A102" s="1" t="s">
        <v>1530</v>
      </c>
      <c r="B102" s="1" t="s">
        <v>1531</v>
      </c>
      <c r="C102" s="1" t="s">
        <v>1294</v>
      </c>
      <c r="D102" s="1" t="s">
        <v>1295</v>
      </c>
      <c r="E102" s="1" t="s">
        <v>1029</v>
      </c>
      <c r="F102" s="1" t="s">
        <v>1324</v>
      </c>
      <c r="G102" s="1" t="s">
        <v>1296</v>
      </c>
      <c r="H102" s="1" t="s">
        <v>1297</v>
      </c>
      <c r="I102" s="1" t="s">
        <v>527</v>
      </c>
      <c r="J102" s="1" t="s">
        <v>527</v>
      </c>
      <c r="K102" s="1" t="s">
        <v>527</v>
      </c>
      <c r="L102" s="1" t="s">
        <v>764</v>
      </c>
      <c r="M102" s="1" t="s">
        <v>108</v>
      </c>
      <c r="N102" s="1" t="s">
        <v>765</v>
      </c>
      <c r="O102" s="1" t="s">
        <v>784</v>
      </c>
      <c r="P102" s="1" t="s">
        <v>1030</v>
      </c>
      <c r="Q102" s="1" t="s">
        <v>527</v>
      </c>
      <c r="R102" s="1" t="s">
        <v>1337</v>
      </c>
      <c r="S102" s="1" t="s">
        <v>1352</v>
      </c>
      <c r="T102" s="1" t="s">
        <v>1327</v>
      </c>
      <c r="U102" s="1" t="s">
        <v>1353</v>
      </c>
      <c r="V102" s="1" t="s">
        <v>1353</v>
      </c>
      <c r="W102" s="1" t="s">
        <v>527</v>
      </c>
    </row>
    <row r="103" spans="1:23">
      <c r="A103" s="1" t="s">
        <v>1532</v>
      </c>
      <c r="B103" s="1" t="s">
        <v>1533</v>
      </c>
      <c r="C103" s="1" t="s">
        <v>1294</v>
      </c>
      <c r="D103" s="1" t="s">
        <v>1295</v>
      </c>
      <c r="E103" s="1" t="s">
        <v>793</v>
      </c>
      <c r="F103" s="1" t="s">
        <v>1324</v>
      </c>
      <c r="G103" s="1" t="s">
        <v>1296</v>
      </c>
      <c r="H103" s="1" t="s">
        <v>1297</v>
      </c>
      <c r="I103" s="1" t="s">
        <v>527</v>
      </c>
      <c r="J103" s="1" t="s">
        <v>527</v>
      </c>
      <c r="K103" s="1" t="s">
        <v>527</v>
      </c>
      <c r="L103" s="1" t="s">
        <v>764</v>
      </c>
      <c r="M103" s="1" t="s">
        <v>108</v>
      </c>
      <c r="N103" s="1" t="s">
        <v>765</v>
      </c>
      <c r="O103" s="1" t="s">
        <v>784</v>
      </c>
      <c r="P103" s="1" t="s">
        <v>794</v>
      </c>
      <c r="Q103" s="1" t="s">
        <v>527</v>
      </c>
      <c r="R103" s="1" t="s">
        <v>1325</v>
      </c>
      <c r="S103" s="1" t="s">
        <v>1345</v>
      </c>
      <c r="T103" s="1" t="s">
        <v>1327</v>
      </c>
      <c r="U103" s="1" t="s">
        <v>1301</v>
      </c>
      <c r="V103" s="1" t="s">
        <v>1301</v>
      </c>
      <c r="W103" s="1" t="s">
        <v>527</v>
      </c>
    </row>
    <row r="104" spans="1:23">
      <c r="A104" s="1" t="s">
        <v>1534</v>
      </c>
      <c r="B104" s="1" t="s">
        <v>1535</v>
      </c>
      <c r="C104" s="1" t="s">
        <v>1294</v>
      </c>
      <c r="D104" s="1" t="s">
        <v>1295</v>
      </c>
      <c r="E104" s="1" t="s">
        <v>1314</v>
      </c>
      <c r="F104" s="1" t="s">
        <v>1324</v>
      </c>
      <c r="G104" s="1" t="s">
        <v>1296</v>
      </c>
      <c r="H104" s="1" t="s">
        <v>1297</v>
      </c>
      <c r="I104" s="1" t="s">
        <v>527</v>
      </c>
      <c r="J104" s="1" t="s">
        <v>527</v>
      </c>
      <c r="K104" s="1" t="s">
        <v>527</v>
      </c>
      <c r="L104" s="1" t="s">
        <v>764</v>
      </c>
      <c r="M104" s="1" t="s">
        <v>108</v>
      </c>
      <c r="N104" s="1" t="s">
        <v>765</v>
      </c>
      <c r="O104" s="1" t="s">
        <v>784</v>
      </c>
      <c r="P104" s="1" t="s">
        <v>527</v>
      </c>
      <c r="Q104" s="1" t="s">
        <v>527</v>
      </c>
      <c r="R104" s="1" t="s">
        <v>1325</v>
      </c>
      <c r="S104" s="1" t="s">
        <v>1352</v>
      </c>
      <c r="T104" s="1" t="s">
        <v>1327</v>
      </c>
      <c r="U104" s="1" t="s">
        <v>1353</v>
      </c>
      <c r="V104" s="1" t="s">
        <v>1353</v>
      </c>
      <c r="W104" s="1" t="s">
        <v>527</v>
      </c>
    </row>
    <row r="105" spans="1:23">
      <c r="A105" s="1" t="s">
        <v>1536</v>
      </c>
      <c r="B105" s="1" t="s">
        <v>1537</v>
      </c>
      <c r="C105" s="1" t="s">
        <v>1294</v>
      </c>
      <c r="D105" s="1" t="s">
        <v>1295</v>
      </c>
      <c r="E105" s="1" t="s">
        <v>785</v>
      </c>
      <c r="F105" s="1" t="s">
        <v>1324</v>
      </c>
      <c r="G105" s="1" t="s">
        <v>1296</v>
      </c>
      <c r="H105" s="1" t="s">
        <v>1297</v>
      </c>
      <c r="I105" s="1" t="s">
        <v>527</v>
      </c>
      <c r="J105" s="1" t="s">
        <v>527</v>
      </c>
      <c r="K105" s="1" t="s">
        <v>527</v>
      </c>
      <c r="L105" s="1" t="s">
        <v>764</v>
      </c>
      <c r="M105" s="1" t="s">
        <v>108</v>
      </c>
      <c r="N105" s="1" t="s">
        <v>765</v>
      </c>
      <c r="O105" s="1" t="s">
        <v>784</v>
      </c>
      <c r="P105" s="1" t="s">
        <v>786</v>
      </c>
      <c r="Q105" s="1" t="s">
        <v>527</v>
      </c>
      <c r="R105" s="1" t="s">
        <v>1325</v>
      </c>
      <c r="S105" s="1" t="s">
        <v>1352</v>
      </c>
      <c r="T105" s="1" t="s">
        <v>1327</v>
      </c>
      <c r="U105" s="1" t="s">
        <v>1353</v>
      </c>
      <c r="V105" s="1" t="s">
        <v>1353</v>
      </c>
      <c r="W105" s="1" t="s">
        <v>527</v>
      </c>
    </row>
    <row r="106" spans="1:23">
      <c r="A106" s="1" t="s">
        <v>1538</v>
      </c>
      <c r="B106" s="1" t="s">
        <v>1539</v>
      </c>
      <c r="C106" s="1" t="s">
        <v>1294</v>
      </c>
      <c r="D106" s="1" t="s">
        <v>1295</v>
      </c>
      <c r="E106" s="1" t="s">
        <v>791</v>
      </c>
      <c r="F106" s="1" t="s">
        <v>1324</v>
      </c>
      <c r="G106" s="1" t="s">
        <v>1296</v>
      </c>
      <c r="H106" s="1" t="s">
        <v>1297</v>
      </c>
      <c r="I106" s="1" t="s">
        <v>527</v>
      </c>
      <c r="J106" s="1" t="s">
        <v>527</v>
      </c>
      <c r="K106" s="1" t="s">
        <v>527</v>
      </c>
      <c r="L106" s="1" t="s">
        <v>764</v>
      </c>
      <c r="M106" s="1" t="s">
        <v>108</v>
      </c>
      <c r="N106" s="1" t="s">
        <v>765</v>
      </c>
      <c r="O106" s="1" t="s">
        <v>784</v>
      </c>
      <c r="P106" s="1" t="s">
        <v>792</v>
      </c>
      <c r="Q106" s="1" t="s">
        <v>527</v>
      </c>
      <c r="R106" s="1" t="s">
        <v>1325</v>
      </c>
      <c r="S106" s="1" t="s">
        <v>1304</v>
      </c>
      <c r="T106" s="1" t="s">
        <v>1327</v>
      </c>
      <c r="U106" s="1" t="s">
        <v>1306</v>
      </c>
      <c r="V106" s="1" t="s">
        <v>1306</v>
      </c>
      <c r="W106" s="1" t="s">
        <v>527</v>
      </c>
    </row>
    <row r="107" spans="1:23">
      <c r="A107" s="1" t="s">
        <v>1540</v>
      </c>
      <c r="B107" s="1" t="s">
        <v>1541</v>
      </c>
      <c r="C107" s="1" t="s">
        <v>1294</v>
      </c>
      <c r="D107" s="1" t="s">
        <v>1295</v>
      </c>
      <c r="E107" s="1" t="s">
        <v>805</v>
      </c>
      <c r="F107" s="1" t="s">
        <v>1324</v>
      </c>
      <c r="G107" s="1" t="s">
        <v>1296</v>
      </c>
      <c r="H107" s="1" t="s">
        <v>1297</v>
      </c>
      <c r="I107" s="1" t="s">
        <v>527</v>
      </c>
      <c r="J107" s="1" t="s">
        <v>527</v>
      </c>
      <c r="K107" s="1" t="s">
        <v>527</v>
      </c>
      <c r="L107" s="1" t="s">
        <v>764</v>
      </c>
      <c r="M107" s="1" t="s">
        <v>108</v>
      </c>
      <c r="N107" s="1" t="s">
        <v>765</v>
      </c>
      <c r="O107" s="1" t="s">
        <v>784</v>
      </c>
      <c r="P107" s="1" t="s">
        <v>806</v>
      </c>
      <c r="Q107" s="1" t="s">
        <v>527</v>
      </c>
      <c r="R107" s="1" t="s">
        <v>1337</v>
      </c>
      <c r="S107" s="1" t="s">
        <v>1352</v>
      </c>
      <c r="T107" s="1" t="s">
        <v>1327</v>
      </c>
      <c r="U107" s="1" t="s">
        <v>1353</v>
      </c>
      <c r="V107" s="1" t="s">
        <v>1353</v>
      </c>
      <c r="W107" s="1" t="s">
        <v>527</v>
      </c>
    </row>
    <row r="108" spans="1:23">
      <c r="A108" s="1" t="s">
        <v>1542</v>
      </c>
      <c r="B108" s="1" t="s">
        <v>1543</v>
      </c>
      <c r="C108" s="1" t="s">
        <v>1294</v>
      </c>
      <c r="D108" s="1" t="s">
        <v>1295</v>
      </c>
      <c r="E108" s="1" t="s">
        <v>1043</v>
      </c>
      <c r="F108" s="1" t="s">
        <v>1324</v>
      </c>
      <c r="G108" s="1" t="s">
        <v>1296</v>
      </c>
      <c r="H108" s="1" t="s">
        <v>1297</v>
      </c>
      <c r="I108" s="1" t="s">
        <v>527</v>
      </c>
      <c r="J108" s="1" t="s">
        <v>527</v>
      </c>
      <c r="K108" s="1" t="s">
        <v>527</v>
      </c>
      <c r="L108" s="1" t="s">
        <v>764</v>
      </c>
      <c r="M108" s="1" t="s">
        <v>108</v>
      </c>
      <c r="N108" s="1" t="s">
        <v>765</v>
      </c>
      <c r="O108" s="1" t="s">
        <v>840</v>
      </c>
      <c r="P108" s="1" t="s">
        <v>1044</v>
      </c>
      <c r="Q108" s="1" t="s">
        <v>527</v>
      </c>
      <c r="R108" s="1" t="s">
        <v>1325</v>
      </c>
      <c r="S108" s="1" t="s">
        <v>1352</v>
      </c>
      <c r="T108" s="1" t="s">
        <v>1327</v>
      </c>
      <c r="U108" s="1" t="s">
        <v>1353</v>
      </c>
      <c r="V108" s="1" t="s">
        <v>1353</v>
      </c>
      <c r="W108" s="1" t="s">
        <v>527</v>
      </c>
    </row>
    <row r="109" spans="1:23">
      <c r="A109" s="1" t="s">
        <v>1544</v>
      </c>
      <c r="B109" s="1" t="s">
        <v>1545</v>
      </c>
      <c r="C109" s="1" t="s">
        <v>1294</v>
      </c>
      <c r="D109" s="1" t="s">
        <v>1295</v>
      </c>
      <c r="E109" s="1" t="s">
        <v>838</v>
      </c>
      <c r="F109" s="1" t="s">
        <v>1324</v>
      </c>
      <c r="G109" s="1" t="s">
        <v>1296</v>
      </c>
      <c r="H109" s="1" t="s">
        <v>1297</v>
      </c>
      <c r="I109" s="1" t="s">
        <v>527</v>
      </c>
      <c r="J109" s="1" t="s">
        <v>527</v>
      </c>
      <c r="K109" s="1" t="s">
        <v>527</v>
      </c>
      <c r="L109" s="1" t="s">
        <v>764</v>
      </c>
      <c r="M109" s="1" t="s">
        <v>108</v>
      </c>
      <c r="N109" s="1" t="s">
        <v>765</v>
      </c>
      <c r="O109" s="1" t="s">
        <v>840</v>
      </c>
      <c r="P109" s="1" t="s">
        <v>839</v>
      </c>
      <c r="Q109" s="1" t="s">
        <v>527</v>
      </c>
      <c r="R109" s="1" t="s">
        <v>1337</v>
      </c>
      <c r="S109" s="1" t="s">
        <v>1326</v>
      </c>
      <c r="T109" s="1" t="s">
        <v>1327</v>
      </c>
      <c r="U109" s="1" t="s">
        <v>1328</v>
      </c>
      <c r="V109" s="1" t="s">
        <v>1328</v>
      </c>
      <c r="W109" s="1" t="s">
        <v>527</v>
      </c>
    </row>
    <row r="110" spans="1:23">
      <c r="A110" s="1" t="s">
        <v>1546</v>
      </c>
      <c r="B110" s="1" t="s">
        <v>1547</v>
      </c>
      <c r="C110" s="1" t="s">
        <v>1294</v>
      </c>
      <c r="D110" s="1" t="s">
        <v>1295</v>
      </c>
      <c r="E110" s="1" t="s">
        <v>1043</v>
      </c>
      <c r="F110" s="1" t="s">
        <v>1324</v>
      </c>
      <c r="G110" s="1" t="s">
        <v>1296</v>
      </c>
      <c r="H110" s="1" t="s">
        <v>1297</v>
      </c>
      <c r="I110" s="1" t="s">
        <v>527</v>
      </c>
      <c r="J110" s="1" t="s">
        <v>527</v>
      </c>
      <c r="K110" s="1" t="s">
        <v>527</v>
      </c>
      <c r="L110" s="1" t="s">
        <v>764</v>
      </c>
      <c r="M110" s="1" t="s">
        <v>108</v>
      </c>
      <c r="N110" s="1" t="s">
        <v>765</v>
      </c>
      <c r="O110" s="1" t="s">
        <v>840</v>
      </c>
      <c r="P110" s="1" t="s">
        <v>1044</v>
      </c>
      <c r="Q110" s="1" t="s">
        <v>527</v>
      </c>
      <c r="R110" s="1" t="s">
        <v>1325</v>
      </c>
      <c r="S110" s="1" t="s">
        <v>1352</v>
      </c>
      <c r="T110" s="1" t="s">
        <v>1327</v>
      </c>
      <c r="U110" s="1" t="s">
        <v>1353</v>
      </c>
      <c r="V110" s="1" t="s">
        <v>1353</v>
      </c>
      <c r="W110" s="1" t="s">
        <v>527</v>
      </c>
    </row>
    <row r="111" spans="1:23">
      <c r="A111" s="1" t="s">
        <v>1548</v>
      </c>
      <c r="B111" s="1" t="s">
        <v>1549</v>
      </c>
      <c r="C111" s="1" t="s">
        <v>1294</v>
      </c>
      <c r="D111" s="1" t="s">
        <v>1295</v>
      </c>
      <c r="E111" s="1" t="s">
        <v>841</v>
      </c>
      <c r="F111" s="1" t="s">
        <v>1324</v>
      </c>
      <c r="G111" s="1" t="s">
        <v>1296</v>
      </c>
      <c r="H111" s="1" t="s">
        <v>1297</v>
      </c>
      <c r="I111" s="1" t="s">
        <v>527</v>
      </c>
      <c r="J111" s="1" t="s">
        <v>527</v>
      </c>
      <c r="K111" s="1" t="s">
        <v>527</v>
      </c>
      <c r="L111" s="1" t="s">
        <v>764</v>
      </c>
      <c r="M111" s="1" t="s">
        <v>108</v>
      </c>
      <c r="N111" s="1" t="s">
        <v>765</v>
      </c>
      <c r="O111" s="1" t="s">
        <v>840</v>
      </c>
      <c r="P111" s="1" t="s">
        <v>842</v>
      </c>
      <c r="Q111" s="1" t="s">
        <v>527</v>
      </c>
      <c r="R111" s="1" t="s">
        <v>1325</v>
      </c>
      <c r="S111" s="1" t="s">
        <v>1326</v>
      </c>
      <c r="T111" s="1" t="s">
        <v>1327</v>
      </c>
      <c r="U111" s="1" t="s">
        <v>1328</v>
      </c>
      <c r="V111" s="1" t="s">
        <v>1328</v>
      </c>
      <c r="W111" s="1" t="s">
        <v>527</v>
      </c>
    </row>
    <row r="112" spans="1:23">
      <c r="A112" s="1" t="s">
        <v>1550</v>
      </c>
      <c r="B112" s="1" t="s">
        <v>1551</v>
      </c>
      <c r="C112" s="1" t="s">
        <v>1294</v>
      </c>
      <c r="D112" s="1" t="s">
        <v>1295</v>
      </c>
      <c r="E112" s="1" t="s">
        <v>1047</v>
      </c>
      <c r="F112" s="1" t="s">
        <v>1324</v>
      </c>
      <c r="G112" s="1" t="s">
        <v>1296</v>
      </c>
      <c r="H112" s="1" t="s">
        <v>1297</v>
      </c>
      <c r="I112" s="1" t="s">
        <v>527</v>
      </c>
      <c r="J112" s="1" t="s">
        <v>527</v>
      </c>
      <c r="K112" s="1" t="s">
        <v>527</v>
      </c>
      <c r="L112" s="1" t="s">
        <v>764</v>
      </c>
      <c r="M112" s="1" t="s">
        <v>108</v>
      </c>
      <c r="N112" s="1" t="s">
        <v>765</v>
      </c>
      <c r="O112" s="1" t="s">
        <v>840</v>
      </c>
      <c r="P112" s="1" t="s">
        <v>1048</v>
      </c>
      <c r="Q112" s="1" t="s">
        <v>527</v>
      </c>
      <c r="R112" s="1" t="s">
        <v>1325</v>
      </c>
      <c r="S112" s="1" t="s">
        <v>1345</v>
      </c>
      <c r="T112" s="1" t="s">
        <v>1327</v>
      </c>
      <c r="U112" s="1" t="s">
        <v>1301</v>
      </c>
      <c r="V112" s="1" t="s">
        <v>1301</v>
      </c>
      <c r="W112" s="1" t="s">
        <v>527</v>
      </c>
    </row>
    <row r="113" spans="1:23">
      <c r="A113" s="1" t="s">
        <v>1552</v>
      </c>
      <c r="B113" s="1" t="s">
        <v>1553</v>
      </c>
      <c r="C113" s="1" t="s">
        <v>1294</v>
      </c>
      <c r="D113" s="1" t="s">
        <v>1295</v>
      </c>
      <c r="E113" s="1" t="s">
        <v>1041</v>
      </c>
      <c r="F113" s="1" t="s">
        <v>1324</v>
      </c>
      <c r="G113" s="1" t="s">
        <v>1296</v>
      </c>
      <c r="H113" s="1" t="s">
        <v>1297</v>
      </c>
      <c r="I113" s="1" t="s">
        <v>527</v>
      </c>
      <c r="J113" s="1" t="s">
        <v>527</v>
      </c>
      <c r="K113" s="1" t="s">
        <v>527</v>
      </c>
      <c r="L113" s="1" t="s">
        <v>764</v>
      </c>
      <c r="M113" s="1" t="s">
        <v>108</v>
      </c>
      <c r="N113" s="1" t="s">
        <v>765</v>
      </c>
      <c r="O113" s="1" t="s">
        <v>840</v>
      </c>
      <c r="P113" s="1" t="s">
        <v>1042</v>
      </c>
      <c r="Q113" s="1" t="s">
        <v>527</v>
      </c>
      <c r="R113" s="1" t="s">
        <v>1325</v>
      </c>
      <c r="S113" s="1" t="s">
        <v>1304</v>
      </c>
      <c r="T113" s="1" t="s">
        <v>1327</v>
      </c>
      <c r="U113" s="1" t="s">
        <v>1306</v>
      </c>
      <c r="V113" s="1" t="s">
        <v>1306</v>
      </c>
      <c r="W113" s="1" t="s">
        <v>527</v>
      </c>
    </row>
    <row r="114" spans="1:23">
      <c r="A114" s="1" t="s">
        <v>1554</v>
      </c>
      <c r="B114" s="1" t="s">
        <v>1555</v>
      </c>
      <c r="C114" s="1" t="s">
        <v>1294</v>
      </c>
      <c r="D114" s="1" t="s">
        <v>1295</v>
      </c>
      <c r="E114" s="1" t="s">
        <v>1043</v>
      </c>
      <c r="F114" s="1" t="s">
        <v>1324</v>
      </c>
      <c r="G114" s="1" t="s">
        <v>1296</v>
      </c>
      <c r="H114" s="1" t="s">
        <v>1297</v>
      </c>
      <c r="I114" s="1" t="s">
        <v>527</v>
      </c>
      <c r="J114" s="1" t="s">
        <v>527</v>
      </c>
      <c r="K114" s="1" t="s">
        <v>527</v>
      </c>
      <c r="L114" s="1" t="s">
        <v>764</v>
      </c>
      <c r="M114" s="1" t="s">
        <v>108</v>
      </c>
      <c r="N114" s="1" t="s">
        <v>765</v>
      </c>
      <c r="O114" s="1" t="s">
        <v>840</v>
      </c>
      <c r="P114" s="1" t="s">
        <v>1044</v>
      </c>
      <c r="Q114" s="1" t="s">
        <v>527</v>
      </c>
      <c r="R114" s="1" t="s">
        <v>1325</v>
      </c>
      <c r="S114" s="1" t="s">
        <v>1326</v>
      </c>
      <c r="T114" s="1" t="s">
        <v>1327</v>
      </c>
      <c r="U114" s="1" t="s">
        <v>1328</v>
      </c>
      <c r="V114" s="1" t="s">
        <v>1328</v>
      </c>
      <c r="W114" s="1" t="s">
        <v>527</v>
      </c>
    </row>
    <row r="115" spans="1:23">
      <c r="A115" s="1" t="s">
        <v>1556</v>
      </c>
      <c r="B115" s="1" t="s">
        <v>1557</v>
      </c>
      <c r="C115" s="1" t="s">
        <v>1294</v>
      </c>
      <c r="D115" s="1" t="s">
        <v>1295</v>
      </c>
      <c r="E115" s="1" t="s">
        <v>1041</v>
      </c>
      <c r="F115" s="1" t="s">
        <v>1324</v>
      </c>
      <c r="G115" s="1" t="s">
        <v>1296</v>
      </c>
      <c r="H115" s="1" t="s">
        <v>1297</v>
      </c>
      <c r="I115" s="1" t="s">
        <v>527</v>
      </c>
      <c r="J115" s="1" t="s">
        <v>527</v>
      </c>
      <c r="K115" s="1" t="s">
        <v>527</v>
      </c>
      <c r="L115" s="1" t="s">
        <v>764</v>
      </c>
      <c r="M115" s="1" t="s">
        <v>108</v>
      </c>
      <c r="N115" s="1" t="s">
        <v>765</v>
      </c>
      <c r="O115" s="1" t="s">
        <v>840</v>
      </c>
      <c r="P115" s="1" t="s">
        <v>1042</v>
      </c>
      <c r="Q115" s="1" t="s">
        <v>527</v>
      </c>
      <c r="R115" s="1" t="s">
        <v>1325</v>
      </c>
      <c r="S115" s="1" t="s">
        <v>1352</v>
      </c>
      <c r="T115" s="1" t="s">
        <v>1327</v>
      </c>
      <c r="U115" s="1" t="s">
        <v>1353</v>
      </c>
      <c r="V115" s="1" t="s">
        <v>1353</v>
      </c>
      <c r="W115" s="1" t="s">
        <v>527</v>
      </c>
    </row>
    <row r="116" spans="1:23">
      <c r="A116" s="1" t="s">
        <v>1558</v>
      </c>
      <c r="B116" s="1" t="s">
        <v>1559</v>
      </c>
      <c r="C116" s="1" t="s">
        <v>1294</v>
      </c>
      <c r="D116" s="1" t="s">
        <v>1295</v>
      </c>
      <c r="E116" s="1" t="s">
        <v>1049</v>
      </c>
      <c r="F116" s="1" t="s">
        <v>1324</v>
      </c>
      <c r="G116" s="1" t="s">
        <v>1296</v>
      </c>
      <c r="H116" s="1" t="s">
        <v>1297</v>
      </c>
      <c r="I116" s="1" t="s">
        <v>527</v>
      </c>
      <c r="J116" s="1" t="s">
        <v>527</v>
      </c>
      <c r="K116" s="1" t="s">
        <v>527</v>
      </c>
      <c r="L116" s="1" t="s">
        <v>764</v>
      </c>
      <c r="M116" s="1" t="s">
        <v>108</v>
      </c>
      <c r="N116" s="1" t="s">
        <v>765</v>
      </c>
      <c r="O116" s="1" t="s">
        <v>840</v>
      </c>
      <c r="P116" s="1" t="s">
        <v>1050</v>
      </c>
      <c r="Q116" s="1" t="s">
        <v>527</v>
      </c>
      <c r="R116" s="1" t="s">
        <v>1337</v>
      </c>
      <c r="S116" s="1" t="s">
        <v>1352</v>
      </c>
      <c r="T116" s="1" t="s">
        <v>1327</v>
      </c>
      <c r="U116" s="1" t="s">
        <v>1353</v>
      </c>
      <c r="V116" s="1" t="s">
        <v>1353</v>
      </c>
      <c r="W116" s="1" t="s">
        <v>527</v>
      </c>
    </row>
    <row r="117" spans="1:23">
      <c r="A117" s="1" t="s">
        <v>1560</v>
      </c>
      <c r="B117" s="1" t="s">
        <v>1561</v>
      </c>
      <c r="C117" s="1" t="s">
        <v>1294</v>
      </c>
      <c r="D117" s="1" t="s">
        <v>1295</v>
      </c>
      <c r="E117" s="1" t="s">
        <v>1043</v>
      </c>
      <c r="F117" s="1" t="s">
        <v>1324</v>
      </c>
      <c r="G117" s="1" t="s">
        <v>1296</v>
      </c>
      <c r="H117" s="1" t="s">
        <v>1297</v>
      </c>
      <c r="I117" s="1" t="s">
        <v>527</v>
      </c>
      <c r="J117" s="1" t="s">
        <v>527</v>
      </c>
      <c r="K117" s="1" t="s">
        <v>527</v>
      </c>
      <c r="L117" s="1" t="s">
        <v>764</v>
      </c>
      <c r="M117" s="1" t="s">
        <v>108</v>
      </c>
      <c r="N117" s="1" t="s">
        <v>765</v>
      </c>
      <c r="O117" s="1" t="s">
        <v>840</v>
      </c>
      <c r="P117" s="1" t="s">
        <v>1044</v>
      </c>
      <c r="Q117" s="1" t="s">
        <v>527</v>
      </c>
      <c r="R117" s="1" t="s">
        <v>1325</v>
      </c>
      <c r="S117" s="1" t="s">
        <v>1338</v>
      </c>
      <c r="T117" s="1" t="s">
        <v>1327</v>
      </c>
      <c r="U117" s="1" t="s">
        <v>1307</v>
      </c>
      <c r="V117" s="1" t="s">
        <v>1307</v>
      </c>
      <c r="W117" s="1" t="s">
        <v>527</v>
      </c>
    </row>
    <row r="118" spans="1:23">
      <c r="A118" s="1" t="s">
        <v>1562</v>
      </c>
      <c r="B118" s="1" t="s">
        <v>1563</v>
      </c>
      <c r="C118" s="1" t="s">
        <v>1294</v>
      </c>
      <c r="D118" s="1" t="s">
        <v>1295</v>
      </c>
      <c r="E118" s="1" t="s">
        <v>1043</v>
      </c>
      <c r="F118" s="1" t="s">
        <v>1324</v>
      </c>
      <c r="G118" s="1" t="s">
        <v>1296</v>
      </c>
      <c r="H118" s="1" t="s">
        <v>1297</v>
      </c>
      <c r="I118" s="1" t="s">
        <v>527</v>
      </c>
      <c r="J118" s="1" t="s">
        <v>527</v>
      </c>
      <c r="K118" s="1" t="s">
        <v>527</v>
      </c>
      <c r="L118" s="1" t="s">
        <v>764</v>
      </c>
      <c r="M118" s="1" t="s">
        <v>108</v>
      </c>
      <c r="N118" s="1" t="s">
        <v>765</v>
      </c>
      <c r="O118" s="1" t="s">
        <v>840</v>
      </c>
      <c r="P118" s="1" t="s">
        <v>1044</v>
      </c>
      <c r="Q118" s="1" t="s">
        <v>527</v>
      </c>
      <c r="R118" s="1" t="s">
        <v>1325</v>
      </c>
      <c r="S118" s="1" t="s">
        <v>1304</v>
      </c>
      <c r="T118" s="1" t="s">
        <v>1327</v>
      </c>
      <c r="U118" s="1" t="s">
        <v>1306</v>
      </c>
      <c r="V118" s="1" t="s">
        <v>1306</v>
      </c>
      <c r="W118" s="1" t="s">
        <v>527</v>
      </c>
    </row>
    <row r="119" spans="1:23">
      <c r="A119" s="1" t="s">
        <v>1564</v>
      </c>
      <c r="B119" s="1" t="s">
        <v>1565</v>
      </c>
      <c r="C119" s="1" t="s">
        <v>1294</v>
      </c>
      <c r="D119" s="1" t="s">
        <v>1295</v>
      </c>
      <c r="E119" s="1" t="s">
        <v>1041</v>
      </c>
      <c r="F119" s="1" t="s">
        <v>1324</v>
      </c>
      <c r="G119" s="1" t="s">
        <v>1296</v>
      </c>
      <c r="H119" s="1" t="s">
        <v>1297</v>
      </c>
      <c r="I119" s="1" t="s">
        <v>527</v>
      </c>
      <c r="J119" s="1" t="s">
        <v>527</v>
      </c>
      <c r="K119" s="1" t="s">
        <v>527</v>
      </c>
      <c r="L119" s="1" t="s">
        <v>764</v>
      </c>
      <c r="M119" s="1" t="s">
        <v>108</v>
      </c>
      <c r="N119" s="1" t="s">
        <v>765</v>
      </c>
      <c r="O119" s="1" t="s">
        <v>840</v>
      </c>
      <c r="P119" s="1" t="s">
        <v>1042</v>
      </c>
      <c r="Q119" s="1" t="s">
        <v>527</v>
      </c>
      <c r="R119" s="1" t="s">
        <v>1325</v>
      </c>
      <c r="S119" s="1" t="s">
        <v>1352</v>
      </c>
      <c r="T119" s="1" t="s">
        <v>1327</v>
      </c>
      <c r="U119" s="1" t="s">
        <v>1353</v>
      </c>
      <c r="V119" s="1" t="s">
        <v>1353</v>
      </c>
      <c r="W119" s="1" t="s">
        <v>527</v>
      </c>
    </row>
    <row r="120" spans="1:23">
      <c r="A120" s="1" t="s">
        <v>1566</v>
      </c>
      <c r="B120" s="1" t="s">
        <v>1567</v>
      </c>
      <c r="C120" s="1" t="s">
        <v>1294</v>
      </c>
      <c r="D120" s="1" t="s">
        <v>1295</v>
      </c>
      <c r="E120" s="1" t="s">
        <v>1045</v>
      </c>
      <c r="F120" s="1" t="s">
        <v>1324</v>
      </c>
      <c r="G120" s="1" t="s">
        <v>1296</v>
      </c>
      <c r="H120" s="1" t="s">
        <v>1297</v>
      </c>
      <c r="I120" s="1" t="s">
        <v>527</v>
      </c>
      <c r="J120" s="1" t="s">
        <v>527</v>
      </c>
      <c r="K120" s="1" t="s">
        <v>527</v>
      </c>
      <c r="L120" s="1" t="s">
        <v>764</v>
      </c>
      <c r="M120" s="1" t="s">
        <v>108</v>
      </c>
      <c r="N120" s="1" t="s">
        <v>765</v>
      </c>
      <c r="O120" s="1" t="s">
        <v>840</v>
      </c>
      <c r="P120" s="1" t="s">
        <v>1046</v>
      </c>
      <c r="Q120" s="1" t="s">
        <v>527</v>
      </c>
      <c r="R120" s="1" t="s">
        <v>1325</v>
      </c>
      <c r="S120" s="1" t="s">
        <v>1326</v>
      </c>
      <c r="T120" s="1" t="s">
        <v>1327</v>
      </c>
      <c r="U120" s="1" t="s">
        <v>1328</v>
      </c>
      <c r="V120" s="1" t="s">
        <v>1328</v>
      </c>
      <c r="W120" s="1" t="s">
        <v>527</v>
      </c>
    </row>
    <row r="121" spans="1:23">
      <c r="A121" s="1" t="s">
        <v>1568</v>
      </c>
      <c r="B121" s="1" t="s">
        <v>1569</v>
      </c>
      <c r="C121" s="1" t="s">
        <v>1294</v>
      </c>
      <c r="D121" s="1" t="s">
        <v>1295</v>
      </c>
      <c r="E121" s="1" t="s">
        <v>1045</v>
      </c>
      <c r="F121" s="1" t="s">
        <v>1324</v>
      </c>
      <c r="G121" s="1" t="s">
        <v>1296</v>
      </c>
      <c r="H121" s="1" t="s">
        <v>1297</v>
      </c>
      <c r="I121" s="1" t="s">
        <v>527</v>
      </c>
      <c r="J121" s="1" t="s">
        <v>527</v>
      </c>
      <c r="K121" s="1" t="s">
        <v>527</v>
      </c>
      <c r="L121" s="1" t="s">
        <v>764</v>
      </c>
      <c r="M121" s="1" t="s">
        <v>108</v>
      </c>
      <c r="N121" s="1" t="s">
        <v>765</v>
      </c>
      <c r="O121" s="1" t="s">
        <v>840</v>
      </c>
      <c r="P121" s="1" t="s">
        <v>1046</v>
      </c>
      <c r="Q121" s="1" t="s">
        <v>527</v>
      </c>
      <c r="R121" s="1" t="s">
        <v>1325</v>
      </c>
      <c r="S121" s="1" t="s">
        <v>1352</v>
      </c>
      <c r="T121" s="1" t="s">
        <v>1327</v>
      </c>
      <c r="U121" s="1" t="s">
        <v>1353</v>
      </c>
      <c r="V121" s="1" t="s">
        <v>1353</v>
      </c>
      <c r="W121" s="1" t="s">
        <v>527</v>
      </c>
    </row>
    <row r="122" spans="1:23">
      <c r="A122" s="1" t="s">
        <v>1570</v>
      </c>
      <c r="B122" s="1" t="s">
        <v>1571</v>
      </c>
      <c r="C122" s="1" t="s">
        <v>1294</v>
      </c>
      <c r="D122" s="1" t="s">
        <v>1295</v>
      </c>
      <c r="E122" s="1" t="s">
        <v>1041</v>
      </c>
      <c r="F122" s="1" t="s">
        <v>1324</v>
      </c>
      <c r="G122" s="1" t="s">
        <v>1296</v>
      </c>
      <c r="H122" s="1" t="s">
        <v>1297</v>
      </c>
      <c r="I122" s="1" t="s">
        <v>527</v>
      </c>
      <c r="J122" s="1" t="s">
        <v>527</v>
      </c>
      <c r="K122" s="1" t="s">
        <v>527</v>
      </c>
      <c r="L122" s="1" t="s">
        <v>764</v>
      </c>
      <c r="M122" s="1" t="s">
        <v>108</v>
      </c>
      <c r="N122" s="1" t="s">
        <v>765</v>
      </c>
      <c r="O122" s="1" t="s">
        <v>840</v>
      </c>
      <c r="P122" s="1" t="s">
        <v>1042</v>
      </c>
      <c r="Q122" s="1" t="s">
        <v>527</v>
      </c>
      <c r="R122" s="1" t="s">
        <v>1325</v>
      </c>
      <c r="S122" s="1" t="s">
        <v>1352</v>
      </c>
      <c r="T122" s="1" t="s">
        <v>1327</v>
      </c>
      <c r="U122" s="1" t="s">
        <v>1353</v>
      </c>
      <c r="V122" s="1" t="s">
        <v>1353</v>
      </c>
      <c r="W122" s="1" t="s">
        <v>527</v>
      </c>
    </row>
    <row r="123" spans="1:23">
      <c r="A123" s="1" t="s">
        <v>1572</v>
      </c>
      <c r="B123" s="1" t="s">
        <v>1573</v>
      </c>
      <c r="C123" s="1" t="s">
        <v>1294</v>
      </c>
      <c r="D123" s="1" t="s">
        <v>1295</v>
      </c>
      <c r="E123" s="1" t="s">
        <v>807</v>
      </c>
      <c r="F123" s="1" t="s">
        <v>1324</v>
      </c>
      <c r="G123" s="1" t="s">
        <v>1296</v>
      </c>
      <c r="H123" s="1" t="s">
        <v>1297</v>
      </c>
      <c r="I123" s="1" t="s">
        <v>527</v>
      </c>
      <c r="J123" s="1" t="s">
        <v>527</v>
      </c>
      <c r="K123" s="1" t="s">
        <v>527</v>
      </c>
      <c r="L123" s="1" t="s">
        <v>764</v>
      </c>
      <c r="M123" s="1" t="s">
        <v>108</v>
      </c>
      <c r="N123" s="1" t="s">
        <v>765</v>
      </c>
      <c r="O123" s="1" t="s">
        <v>809</v>
      </c>
      <c r="P123" s="1" t="s">
        <v>808</v>
      </c>
      <c r="Q123" s="1" t="s">
        <v>527</v>
      </c>
      <c r="R123" s="1" t="s">
        <v>1325</v>
      </c>
      <c r="S123" s="1" t="s">
        <v>1352</v>
      </c>
      <c r="T123" s="1" t="s">
        <v>1327</v>
      </c>
      <c r="U123" s="1" t="s">
        <v>1353</v>
      </c>
      <c r="V123" s="1" t="s">
        <v>1353</v>
      </c>
      <c r="W123" s="1" t="s">
        <v>527</v>
      </c>
    </row>
    <row r="124" spans="1:23">
      <c r="A124" s="1" t="s">
        <v>1574</v>
      </c>
      <c r="B124" s="1" t="s">
        <v>1575</v>
      </c>
      <c r="C124" s="1" t="s">
        <v>1294</v>
      </c>
      <c r="D124" s="1" t="s">
        <v>1295</v>
      </c>
      <c r="E124" s="1" t="s">
        <v>812</v>
      </c>
      <c r="F124" s="1" t="s">
        <v>1324</v>
      </c>
      <c r="G124" s="1" t="s">
        <v>1296</v>
      </c>
      <c r="H124" s="1" t="s">
        <v>1297</v>
      </c>
      <c r="I124" s="1" t="s">
        <v>527</v>
      </c>
      <c r="J124" s="1" t="s">
        <v>527</v>
      </c>
      <c r="K124" s="1" t="s">
        <v>527</v>
      </c>
      <c r="L124" s="1" t="s">
        <v>764</v>
      </c>
      <c r="M124" s="1" t="s">
        <v>108</v>
      </c>
      <c r="N124" s="1" t="s">
        <v>765</v>
      </c>
      <c r="O124" s="1" t="s">
        <v>809</v>
      </c>
      <c r="P124" s="1" t="s">
        <v>813</v>
      </c>
      <c r="Q124" s="1" t="s">
        <v>527</v>
      </c>
      <c r="R124" s="1" t="s">
        <v>1325</v>
      </c>
      <c r="S124" s="1" t="s">
        <v>1345</v>
      </c>
      <c r="T124" s="1" t="s">
        <v>1327</v>
      </c>
      <c r="U124" s="1" t="s">
        <v>1301</v>
      </c>
      <c r="V124" s="1" t="s">
        <v>1301</v>
      </c>
      <c r="W124" s="1" t="s">
        <v>527</v>
      </c>
    </row>
    <row r="125" spans="1:23">
      <c r="A125" s="1" t="s">
        <v>1576</v>
      </c>
      <c r="B125" s="1" t="s">
        <v>1577</v>
      </c>
      <c r="C125" s="1" t="s">
        <v>1294</v>
      </c>
      <c r="D125" s="1" t="s">
        <v>1295</v>
      </c>
      <c r="E125" s="1" t="s">
        <v>814</v>
      </c>
      <c r="F125" s="1" t="s">
        <v>1324</v>
      </c>
      <c r="G125" s="1" t="s">
        <v>1296</v>
      </c>
      <c r="H125" s="1" t="s">
        <v>1297</v>
      </c>
      <c r="I125" s="1" t="s">
        <v>527</v>
      </c>
      <c r="J125" s="1" t="s">
        <v>527</v>
      </c>
      <c r="K125" s="1" t="s">
        <v>527</v>
      </c>
      <c r="L125" s="1" t="s">
        <v>764</v>
      </c>
      <c r="M125" s="1" t="s">
        <v>108</v>
      </c>
      <c r="N125" s="1" t="s">
        <v>765</v>
      </c>
      <c r="O125" s="1" t="s">
        <v>809</v>
      </c>
      <c r="P125" s="1" t="s">
        <v>815</v>
      </c>
      <c r="Q125" s="1" t="s">
        <v>527</v>
      </c>
      <c r="R125" s="1" t="s">
        <v>1325</v>
      </c>
      <c r="S125" s="1" t="s">
        <v>1338</v>
      </c>
      <c r="T125" s="1" t="s">
        <v>1327</v>
      </c>
      <c r="U125" s="1" t="s">
        <v>1307</v>
      </c>
      <c r="V125" s="1" t="s">
        <v>1307</v>
      </c>
      <c r="W125" s="1" t="s">
        <v>527</v>
      </c>
    </row>
    <row r="126" spans="1:23">
      <c r="A126" s="1" t="s">
        <v>1578</v>
      </c>
      <c r="B126" s="1" t="s">
        <v>1579</v>
      </c>
      <c r="C126" s="1" t="s">
        <v>1294</v>
      </c>
      <c r="D126" s="1" t="s">
        <v>1295</v>
      </c>
      <c r="E126" s="1" t="s">
        <v>818</v>
      </c>
      <c r="F126" s="1" t="s">
        <v>1324</v>
      </c>
      <c r="G126" s="1" t="s">
        <v>1296</v>
      </c>
      <c r="H126" s="1" t="s">
        <v>1297</v>
      </c>
      <c r="I126" s="1" t="s">
        <v>527</v>
      </c>
      <c r="J126" s="1" t="s">
        <v>527</v>
      </c>
      <c r="K126" s="1" t="s">
        <v>527</v>
      </c>
      <c r="L126" s="1" t="s">
        <v>764</v>
      </c>
      <c r="M126" s="1" t="s">
        <v>108</v>
      </c>
      <c r="N126" s="1" t="s">
        <v>765</v>
      </c>
      <c r="O126" s="1" t="s">
        <v>809</v>
      </c>
      <c r="P126" s="1" t="s">
        <v>819</v>
      </c>
      <c r="Q126" s="1" t="s">
        <v>527</v>
      </c>
      <c r="R126" s="1" t="s">
        <v>1337</v>
      </c>
      <c r="S126" s="1" t="s">
        <v>1352</v>
      </c>
      <c r="T126" s="1" t="s">
        <v>1327</v>
      </c>
      <c r="U126" s="1" t="s">
        <v>1353</v>
      </c>
      <c r="V126" s="1" t="s">
        <v>1353</v>
      </c>
      <c r="W126" s="1" t="s">
        <v>527</v>
      </c>
    </row>
    <row r="127" spans="1:23">
      <c r="A127" s="1" t="s">
        <v>1580</v>
      </c>
      <c r="B127" s="1" t="s">
        <v>1581</v>
      </c>
      <c r="C127" s="1" t="s">
        <v>1294</v>
      </c>
      <c r="D127" s="1" t="s">
        <v>1295</v>
      </c>
      <c r="E127" s="1" t="s">
        <v>1033</v>
      </c>
      <c r="F127" s="1" t="s">
        <v>1324</v>
      </c>
      <c r="G127" s="1" t="s">
        <v>1296</v>
      </c>
      <c r="H127" s="1" t="s">
        <v>1297</v>
      </c>
      <c r="I127" s="1" t="s">
        <v>527</v>
      </c>
      <c r="J127" s="1" t="s">
        <v>527</v>
      </c>
      <c r="K127" s="1" t="s">
        <v>527</v>
      </c>
      <c r="L127" s="1" t="s">
        <v>764</v>
      </c>
      <c r="M127" s="1" t="s">
        <v>108</v>
      </c>
      <c r="N127" s="1" t="s">
        <v>765</v>
      </c>
      <c r="O127" s="1" t="s">
        <v>809</v>
      </c>
      <c r="P127" s="1" t="s">
        <v>1034</v>
      </c>
      <c r="Q127" s="1" t="s">
        <v>527</v>
      </c>
      <c r="R127" s="1" t="s">
        <v>1337</v>
      </c>
      <c r="S127" s="1" t="s">
        <v>1352</v>
      </c>
      <c r="T127" s="1" t="s">
        <v>1327</v>
      </c>
      <c r="U127" s="1" t="s">
        <v>1353</v>
      </c>
      <c r="V127" s="1" t="s">
        <v>1353</v>
      </c>
      <c r="W127" s="1" t="s">
        <v>527</v>
      </c>
    </row>
    <row r="128" spans="1:23">
      <c r="A128" s="1" t="s">
        <v>1582</v>
      </c>
      <c r="B128" s="1" t="s">
        <v>1583</v>
      </c>
      <c r="C128" s="1" t="s">
        <v>1294</v>
      </c>
      <c r="D128" s="1" t="s">
        <v>1295</v>
      </c>
      <c r="E128" s="1" t="s">
        <v>822</v>
      </c>
      <c r="F128" s="1" t="s">
        <v>1324</v>
      </c>
      <c r="G128" s="1" t="s">
        <v>1296</v>
      </c>
      <c r="H128" s="1" t="s">
        <v>1297</v>
      </c>
      <c r="I128" s="1" t="s">
        <v>527</v>
      </c>
      <c r="J128" s="1" t="s">
        <v>527</v>
      </c>
      <c r="K128" s="1" t="s">
        <v>527</v>
      </c>
      <c r="L128" s="1" t="s">
        <v>764</v>
      </c>
      <c r="M128" s="1" t="s">
        <v>108</v>
      </c>
      <c r="N128" s="1" t="s">
        <v>765</v>
      </c>
      <c r="O128" s="1" t="s">
        <v>809</v>
      </c>
      <c r="P128" s="1" t="s">
        <v>823</v>
      </c>
      <c r="Q128" s="1" t="s">
        <v>527</v>
      </c>
      <c r="R128" s="1" t="s">
        <v>1337</v>
      </c>
      <c r="S128" s="1" t="s">
        <v>1352</v>
      </c>
      <c r="T128" s="1" t="s">
        <v>1327</v>
      </c>
      <c r="U128" s="1" t="s">
        <v>1353</v>
      </c>
      <c r="V128" s="1" t="s">
        <v>1353</v>
      </c>
      <c r="W128" s="1" t="s">
        <v>527</v>
      </c>
    </row>
    <row r="129" spans="1:23">
      <c r="A129" s="1" t="s">
        <v>1584</v>
      </c>
      <c r="B129" s="1" t="s">
        <v>1585</v>
      </c>
      <c r="C129" s="1" t="s">
        <v>1294</v>
      </c>
      <c r="D129" s="1" t="s">
        <v>1295</v>
      </c>
      <c r="E129" s="1" t="s">
        <v>824</v>
      </c>
      <c r="F129" s="1" t="s">
        <v>1324</v>
      </c>
      <c r="G129" s="1" t="s">
        <v>1296</v>
      </c>
      <c r="H129" s="1" t="s">
        <v>1297</v>
      </c>
      <c r="I129" s="1" t="s">
        <v>527</v>
      </c>
      <c r="J129" s="1" t="s">
        <v>527</v>
      </c>
      <c r="K129" s="1" t="s">
        <v>527</v>
      </c>
      <c r="L129" s="1" t="s">
        <v>764</v>
      </c>
      <c r="M129" s="1" t="s">
        <v>108</v>
      </c>
      <c r="N129" s="1" t="s">
        <v>765</v>
      </c>
      <c r="O129" s="1" t="s">
        <v>809</v>
      </c>
      <c r="P129" s="1" t="s">
        <v>825</v>
      </c>
      <c r="Q129" s="1" t="s">
        <v>527</v>
      </c>
      <c r="R129" s="1" t="s">
        <v>1337</v>
      </c>
      <c r="S129" s="1" t="s">
        <v>1352</v>
      </c>
      <c r="T129" s="1" t="s">
        <v>1327</v>
      </c>
      <c r="U129" s="1" t="s">
        <v>1353</v>
      </c>
      <c r="V129" s="1" t="s">
        <v>1353</v>
      </c>
      <c r="W129" s="1" t="s">
        <v>527</v>
      </c>
    </row>
    <row r="130" spans="1:23">
      <c r="A130" s="1" t="s">
        <v>1586</v>
      </c>
      <c r="B130" s="1" t="s">
        <v>1587</v>
      </c>
      <c r="C130" s="1" t="s">
        <v>1294</v>
      </c>
      <c r="D130" s="1" t="s">
        <v>1295</v>
      </c>
      <c r="E130" s="1" t="s">
        <v>816</v>
      </c>
      <c r="F130" s="1" t="s">
        <v>1324</v>
      </c>
      <c r="G130" s="1" t="s">
        <v>1296</v>
      </c>
      <c r="H130" s="1" t="s">
        <v>1297</v>
      </c>
      <c r="I130" s="1" t="s">
        <v>527</v>
      </c>
      <c r="J130" s="1" t="s">
        <v>527</v>
      </c>
      <c r="K130" s="1" t="s">
        <v>527</v>
      </c>
      <c r="L130" s="1" t="s">
        <v>764</v>
      </c>
      <c r="M130" s="1" t="s">
        <v>108</v>
      </c>
      <c r="N130" s="1" t="s">
        <v>765</v>
      </c>
      <c r="O130" s="1" t="s">
        <v>809</v>
      </c>
      <c r="P130" s="1" t="s">
        <v>817</v>
      </c>
      <c r="Q130" s="1" t="s">
        <v>527</v>
      </c>
      <c r="R130" s="1" t="s">
        <v>1325</v>
      </c>
      <c r="S130" s="1" t="s">
        <v>1352</v>
      </c>
      <c r="T130" s="1" t="s">
        <v>1327</v>
      </c>
      <c r="U130" s="1" t="s">
        <v>1353</v>
      </c>
      <c r="V130" s="1" t="s">
        <v>1353</v>
      </c>
      <c r="W130" s="1" t="s">
        <v>527</v>
      </c>
    </row>
    <row r="131" spans="1:23">
      <c r="A131" s="1" t="s">
        <v>1588</v>
      </c>
      <c r="B131" s="1" t="s">
        <v>1589</v>
      </c>
      <c r="C131" s="1" t="s">
        <v>1294</v>
      </c>
      <c r="D131" s="1" t="s">
        <v>1295</v>
      </c>
      <c r="E131" s="1" t="s">
        <v>826</v>
      </c>
      <c r="F131" s="1" t="s">
        <v>1324</v>
      </c>
      <c r="G131" s="1" t="s">
        <v>1296</v>
      </c>
      <c r="H131" s="1" t="s">
        <v>1297</v>
      </c>
      <c r="I131" s="1" t="s">
        <v>527</v>
      </c>
      <c r="J131" s="1" t="s">
        <v>527</v>
      </c>
      <c r="K131" s="1" t="s">
        <v>527</v>
      </c>
      <c r="L131" s="1" t="s">
        <v>764</v>
      </c>
      <c r="M131" s="1" t="s">
        <v>108</v>
      </c>
      <c r="N131" s="1" t="s">
        <v>765</v>
      </c>
      <c r="O131" s="1" t="s">
        <v>809</v>
      </c>
      <c r="P131" s="1" t="s">
        <v>827</v>
      </c>
      <c r="Q131" s="1" t="s">
        <v>527</v>
      </c>
      <c r="R131" s="1" t="s">
        <v>1337</v>
      </c>
      <c r="S131" s="1" t="s">
        <v>1352</v>
      </c>
      <c r="T131" s="1" t="s">
        <v>1327</v>
      </c>
      <c r="U131" s="1" t="s">
        <v>1353</v>
      </c>
      <c r="V131" s="1" t="s">
        <v>1353</v>
      </c>
      <c r="W131" s="1" t="s">
        <v>527</v>
      </c>
    </row>
    <row r="132" spans="1:23">
      <c r="A132" s="1" t="s">
        <v>1590</v>
      </c>
      <c r="B132" s="1" t="s">
        <v>1591</v>
      </c>
      <c r="C132" s="1" t="s">
        <v>1294</v>
      </c>
      <c r="D132" s="1" t="s">
        <v>1295</v>
      </c>
      <c r="E132" s="1" t="s">
        <v>830</v>
      </c>
      <c r="F132" s="1" t="s">
        <v>1324</v>
      </c>
      <c r="G132" s="1" t="s">
        <v>1296</v>
      </c>
      <c r="H132" s="1" t="s">
        <v>1297</v>
      </c>
      <c r="I132" s="1" t="s">
        <v>527</v>
      </c>
      <c r="J132" s="1" t="s">
        <v>527</v>
      </c>
      <c r="K132" s="1" t="s">
        <v>527</v>
      </c>
      <c r="L132" s="1" t="s">
        <v>764</v>
      </c>
      <c r="M132" s="1" t="s">
        <v>108</v>
      </c>
      <c r="N132" s="1" t="s">
        <v>765</v>
      </c>
      <c r="O132" s="1" t="s">
        <v>809</v>
      </c>
      <c r="P132" s="1" t="s">
        <v>831</v>
      </c>
      <c r="Q132" s="1" t="s">
        <v>527</v>
      </c>
      <c r="R132" s="1" t="s">
        <v>1337</v>
      </c>
      <c r="S132" s="1" t="s">
        <v>1352</v>
      </c>
      <c r="T132" s="1" t="s">
        <v>1327</v>
      </c>
      <c r="U132" s="1" t="s">
        <v>1353</v>
      </c>
      <c r="V132" s="1" t="s">
        <v>1353</v>
      </c>
      <c r="W132" s="1" t="s">
        <v>527</v>
      </c>
    </row>
    <row r="133" spans="1:23">
      <c r="A133" s="1" t="s">
        <v>1592</v>
      </c>
      <c r="B133" s="1" t="s">
        <v>1593</v>
      </c>
      <c r="C133" s="1" t="s">
        <v>1294</v>
      </c>
      <c r="D133" s="1" t="s">
        <v>1295</v>
      </c>
      <c r="E133" s="1" t="s">
        <v>768</v>
      </c>
      <c r="F133" s="1" t="s">
        <v>1324</v>
      </c>
      <c r="G133" s="1" t="s">
        <v>1296</v>
      </c>
      <c r="H133" s="1" t="s">
        <v>1297</v>
      </c>
      <c r="I133" s="1" t="s">
        <v>527</v>
      </c>
      <c r="J133" s="1" t="s">
        <v>527</v>
      </c>
      <c r="K133" s="1" t="s">
        <v>527</v>
      </c>
      <c r="L133" s="1" t="s">
        <v>764</v>
      </c>
      <c r="M133" s="1" t="s">
        <v>108</v>
      </c>
      <c r="N133" s="1" t="s">
        <v>765</v>
      </c>
      <c r="O133" s="1" t="s">
        <v>766</v>
      </c>
      <c r="P133" s="1" t="s">
        <v>769</v>
      </c>
      <c r="Q133" s="1" t="s">
        <v>527</v>
      </c>
      <c r="R133" s="1" t="s">
        <v>1337</v>
      </c>
      <c r="S133" s="1" t="s">
        <v>1352</v>
      </c>
      <c r="T133" s="1" t="s">
        <v>1327</v>
      </c>
      <c r="U133" s="1" t="s">
        <v>1353</v>
      </c>
      <c r="V133" s="1" t="s">
        <v>1353</v>
      </c>
      <c r="W133" s="1" t="s">
        <v>527</v>
      </c>
    </row>
    <row r="134" spans="1:23">
      <c r="A134" s="1" t="s">
        <v>1594</v>
      </c>
      <c r="B134" s="1" t="s">
        <v>1595</v>
      </c>
      <c r="C134" s="1" t="s">
        <v>1294</v>
      </c>
      <c r="D134" s="1" t="s">
        <v>1295</v>
      </c>
      <c r="E134" s="1" t="s">
        <v>1317</v>
      </c>
      <c r="F134" s="1" t="s">
        <v>1324</v>
      </c>
      <c r="G134" s="1" t="s">
        <v>1296</v>
      </c>
      <c r="H134" s="1" t="s">
        <v>1297</v>
      </c>
      <c r="I134" s="1" t="s">
        <v>527</v>
      </c>
      <c r="J134" s="1" t="s">
        <v>527</v>
      </c>
      <c r="K134" s="1" t="s">
        <v>527</v>
      </c>
      <c r="L134" s="1" t="s">
        <v>764</v>
      </c>
      <c r="M134" s="1" t="s">
        <v>108</v>
      </c>
      <c r="N134" s="1" t="s">
        <v>765</v>
      </c>
      <c r="O134" s="1" t="s">
        <v>766</v>
      </c>
      <c r="P134" s="1" t="s">
        <v>527</v>
      </c>
      <c r="Q134" s="1" t="s">
        <v>527</v>
      </c>
      <c r="R134" s="1" t="s">
        <v>1337</v>
      </c>
      <c r="S134" s="1" t="s">
        <v>1352</v>
      </c>
      <c r="T134" s="1" t="s">
        <v>1327</v>
      </c>
      <c r="U134" s="1" t="s">
        <v>1353</v>
      </c>
      <c r="V134" s="1" t="s">
        <v>1353</v>
      </c>
      <c r="W134" s="1" t="s">
        <v>527</v>
      </c>
    </row>
    <row r="135" spans="1:23">
      <c r="A135" s="1" t="s">
        <v>1596</v>
      </c>
      <c r="B135" s="1" t="s">
        <v>1597</v>
      </c>
      <c r="C135" s="1" t="s">
        <v>1294</v>
      </c>
      <c r="D135" s="1" t="s">
        <v>1295</v>
      </c>
      <c r="E135" s="1" t="s">
        <v>1314</v>
      </c>
      <c r="F135" s="1" t="s">
        <v>1324</v>
      </c>
      <c r="G135" s="1" t="s">
        <v>1296</v>
      </c>
      <c r="H135" s="1" t="s">
        <v>1297</v>
      </c>
      <c r="I135" s="1" t="s">
        <v>527</v>
      </c>
      <c r="J135" s="1" t="s">
        <v>527</v>
      </c>
      <c r="K135" s="1" t="s">
        <v>527</v>
      </c>
      <c r="L135" s="1" t="s">
        <v>764</v>
      </c>
      <c r="M135" s="1" t="s">
        <v>108</v>
      </c>
      <c r="N135" s="1" t="s">
        <v>765</v>
      </c>
      <c r="O135" s="1" t="s">
        <v>784</v>
      </c>
      <c r="P135" s="1" t="s">
        <v>527</v>
      </c>
      <c r="Q135" s="1" t="s">
        <v>527</v>
      </c>
      <c r="R135" s="1" t="s">
        <v>1325</v>
      </c>
      <c r="S135" s="1" t="s">
        <v>1352</v>
      </c>
      <c r="T135" s="1" t="s">
        <v>1327</v>
      </c>
      <c r="U135" s="1" t="s">
        <v>1353</v>
      </c>
      <c r="V135" s="1" t="s">
        <v>1353</v>
      </c>
      <c r="W135" s="1" t="s">
        <v>527</v>
      </c>
    </row>
    <row r="136" spans="1:23">
      <c r="A136" s="1" t="s">
        <v>1598</v>
      </c>
      <c r="B136" s="1" t="s">
        <v>1599</v>
      </c>
      <c r="C136" s="1" t="s">
        <v>1294</v>
      </c>
      <c r="D136" s="1" t="s">
        <v>1295</v>
      </c>
      <c r="E136" s="1" t="s">
        <v>774</v>
      </c>
      <c r="F136" s="1" t="s">
        <v>1324</v>
      </c>
      <c r="G136" s="1" t="s">
        <v>1296</v>
      </c>
      <c r="H136" s="1" t="s">
        <v>1297</v>
      </c>
      <c r="I136" s="1" t="s">
        <v>527</v>
      </c>
      <c r="J136" s="1" t="s">
        <v>527</v>
      </c>
      <c r="K136" s="1" t="s">
        <v>527</v>
      </c>
      <c r="L136" s="1" t="s">
        <v>764</v>
      </c>
      <c r="M136" s="1" t="s">
        <v>108</v>
      </c>
      <c r="N136" s="1" t="s">
        <v>765</v>
      </c>
      <c r="O136" s="1" t="s">
        <v>766</v>
      </c>
      <c r="P136" s="1" t="s">
        <v>775</v>
      </c>
      <c r="Q136" s="1" t="s">
        <v>527</v>
      </c>
      <c r="R136" s="1" t="s">
        <v>1337</v>
      </c>
      <c r="S136" s="1" t="s">
        <v>1352</v>
      </c>
      <c r="T136" s="1" t="s">
        <v>1327</v>
      </c>
      <c r="U136" s="1" t="s">
        <v>1353</v>
      </c>
      <c r="V136" s="1" t="s">
        <v>1353</v>
      </c>
      <c r="W136" s="1" t="s">
        <v>527</v>
      </c>
    </row>
    <row r="137" spans="1:23">
      <c r="A137" s="1" t="s">
        <v>1600</v>
      </c>
      <c r="B137" s="1" t="s">
        <v>1601</v>
      </c>
      <c r="C137" s="1" t="s">
        <v>1294</v>
      </c>
      <c r="D137" s="1" t="s">
        <v>1295</v>
      </c>
      <c r="E137" s="1" t="s">
        <v>778</v>
      </c>
      <c r="F137" s="1" t="s">
        <v>1324</v>
      </c>
      <c r="G137" s="1" t="s">
        <v>1296</v>
      </c>
      <c r="H137" s="1" t="s">
        <v>1297</v>
      </c>
      <c r="I137" s="1" t="s">
        <v>527</v>
      </c>
      <c r="J137" s="1" t="s">
        <v>527</v>
      </c>
      <c r="K137" s="1" t="s">
        <v>527</v>
      </c>
      <c r="L137" s="1" t="s">
        <v>764</v>
      </c>
      <c r="M137" s="1" t="s">
        <v>108</v>
      </c>
      <c r="N137" s="1" t="s">
        <v>765</v>
      </c>
      <c r="O137" s="1" t="s">
        <v>766</v>
      </c>
      <c r="P137" s="1" t="s">
        <v>779</v>
      </c>
      <c r="Q137" s="1" t="s">
        <v>527</v>
      </c>
      <c r="R137" s="1" t="s">
        <v>1325</v>
      </c>
      <c r="S137" s="1" t="s">
        <v>1352</v>
      </c>
      <c r="T137" s="1" t="s">
        <v>1327</v>
      </c>
      <c r="U137" s="1" t="s">
        <v>1353</v>
      </c>
      <c r="V137" s="1" t="s">
        <v>1353</v>
      </c>
      <c r="W137" s="1" t="s">
        <v>527</v>
      </c>
    </row>
    <row r="138" spans="1:23">
      <c r="A138" s="1" t="s">
        <v>1602</v>
      </c>
      <c r="B138" s="1" t="s">
        <v>1603</v>
      </c>
      <c r="C138" s="1" t="s">
        <v>1294</v>
      </c>
      <c r="D138" s="1" t="s">
        <v>1295</v>
      </c>
      <c r="E138" s="1" t="s">
        <v>778</v>
      </c>
      <c r="F138" s="1" t="s">
        <v>1324</v>
      </c>
      <c r="G138" s="1" t="s">
        <v>1296</v>
      </c>
      <c r="H138" s="1" t="s">
        <v>1297</v>
      </c>
      <c r="I138" s="1" t="s">
        <v>527</v>
      </c>
      <c r="J138" s="1" t="s">
        <v>527</v>
      </c>
      <c r="K138" s="1" t="s">
        <v>527</v>
      </c>
      <c r="L138" s="1" t="s">
        <v>764</v>
      </c>
      <c r="M138" s="1" t="s">
        <v>108</v>
      </c>
      <c r="N138" s="1" t="s">
        <v>765</v>
      </c>
      <c r="O138" s="1" t="s">
        <v>766</v>
      </c>
      <c r="P138" s="1" t="s">
        <v>779</v>
      </c>
      <c r="Q138" s="1" t="s">
        <v>527</v>
      </c>
      <c r="R138" s="1" t="s">
        <v>1325</v>
      </c>
      <c r="S138" s="1" t="s">
        <v>1304</v>
      </c>
      <c r="T138" s="1" t="s">
        <v>1327</v>
      </c>
      <c r="U138" s="1" t="s">
        <v>1306</v>
      </c>
      <c r="V138" s="1" t="s">
        <v>1306</v>
      </c>
      <c r="W138" s="1" t="s">
        <v>527</v>
      </c>
    </row>
    <row r="139" spans="1:23">
      <c r="A139" s="1" t="s">
        <v>1604</v>
      </c>
      <c r="B139" s="1" t="s">
        <v>1605</v>
      </c>
      <c r="C139" s="1" t="s">
        <v>1294</v>
      </c>
      <c r="D139" s="1" t="s">
        <v>1295</v>
      </c>
      <c r="E139" s="1" t="s">
        <v>780</v>
      </c>
      <c r="F139" s="1" t="s">
        <v>1324</v>
      </c>
      <c r="G139" s="1" t="s">
        <v>1296</v>
      </c>
      <c r="H139" s="1" t="s">
        <v>1297</v>
      </c>
      <c r="I139" s="1" t="s">
        <v>527</v>
      </c>
      <c r="J139" s="1" t="s">
        <v>527</v>
      </c>
      <c r="K139" s="1" t="s">
        <v>527</v>
      </c>
      <c r="L139" s="1" t="s">
        <v>764</v>
      </c>
      <c r="M139" s="1" t="s">
        <v>108</v>
      </c>
      <c r="N139" s="1" t="s">
        <v>765</v>
      </c>
      <c r="O139" s="1" t="s">
        <v>766</v>
      </c>
      <c r="P139" s="1" t="s">
        <v>781</v>
      </c>
      <c r="Q139" s="1" t="s">
        <v>527</v>
      </c>
      <c r="R139" s="1" t="s">
        <v>1337</v>
      </c>
      <c r="S139" s="1" t="s">
        <v>1352</v>
      </c>
      <c r="T139" s="1" t="s">
        <v>1327</v>
      </c>
      <c r="U139" s="1" t="s">
        <v>1353</v>
      </c>
      <c r="V139" s="1" t="s">
        <v>1353</v>
      </c>
      <c r="W139" s="1" t="s">
        <v>527</v>
      </c>
    </row>
    <row r="140" spans="1:23">
      <c r="A140" s="1" t="s">
        <v>1606</v>
      </c>
      <c r="B140" s="1" t="s">
        <v>1607</v>
      </c>
      <c r="C140" s="1" t="s">
        <v>1294</v>
      </c>
      <c r="D140" s="1" t="s">
        <v>1295</v>
      </c>
      <c r="E140" s="1" t="s">
        <v>776</v>
      </c>
      <c r="F140" s="1" t="s">
        <v>1324</v>
      </c>
      <c r="G140" s="1" t="s">
        <v>1296</v>
      </c>
      <c r="H140" s="1" t="s">
        <v>1297</v>
      </c>
      <c r="I140" s="1" t="s">
        <v>527</v>
      </c>
      <c r="J140" s="1" t="s">
        <v>527</v>
      </c>
      <c r="K140" s="1" t="s">
        <v>527</v>
      </c>
      <c r="L140" s="1" t="s">
        <v>764</v>
      </c>
      <c r="M140" s="1" t="s">
        <v>108</v>
      </c>
      <c r="N140" s="1" t="s">
        <v>765</v>
      </c>
      <c r="O140" s="1" t="s">
        <v>766</v>
      </c>
      <c r="P140" s="1" t="s">
        <v>777</v>
      </c>
      <c r="Q140" s="1" t="s">
        <v>527</v>
      </c>
      <c r="R140" s="1" t="s">
        <v>1337</v>
      </c>
      <c r="S140" s="1" t="s">
        <v>1352</v>
      </c>
      <c r="T140" s="1" t="s">
        <v>1327</v>
      </c>
      <c r="U140" s="1" t="s">
        <v>1353</v>
      </c>
      <c r="V140" s="1" t="s">
        <v>1353</v>
      </c>
      <c r="W140" s="1" t="s">
        <v>527</v>
      </c>
    </row>
    <row r="141" spans="1:23">
      <c r="A141" s="1" t="s">
        <v>1608</v>
      </c>
      <c r="B141" s="1" t="s">
        <v>1609</v>
      </c>
      <c r="C141" s="1" t="s">
        <v>1294</v>
      </c>
      <c r="D141" s="1" t="s">
        <v>1295</v>
      </c>
      <c r="E141" s="1" t="s">
        <v>762</v>
      </c>
      <c r="F141" s="1" t="s">
        <v>1324</v>
      </c>
      <c r="G141" s="1" t="s">
        <v>1296</v>
      </c>
      <c r="H141" s="1" t="s">
        <v>1297</v>
      </c>
      <c r="I141" s="1" t="s">
        <v>527</v>
      </c>
      <c r="J141" s="1" t="s">
        <v>527</v>
      </c>
      <c r="K141" s="1" t="s">
        <v>527</v>
      </c>
      <c r="L141" s="1" t="s">
        <v>764</v>
      </c>
      <c r="M141" s="1" t="s">
        <v>108</v>
      </c>
      <c r="N141" s="1" t="s">
        <v>765</v>
      </c>
      <c r="O141" s="1" t="s">
        <v>766</v>
      </c>
      <c r="P141" s="1" t="s">
        <v>763</v>
      </c>
      <c r="Q141" s="1" t="s">
        <v>527</v>
      </c>
      <c r="R141" s="1" t="s">
        <v>1337</v>
      </c>
      <c r="S141" s="1" t="s">
        <v>1345</v>
      </c>
      <c r="T141" s="1" t="s">
        <v>1327</v>
      </c>
      <c r="U141" s="1" t="s">
        <v>1301</v>
      </c>
      <c r="V141" s="1" t="s">
        <v>1301</v>
      </c>
      <c r="W141" s="1" t="s">
        <v>527</v>
      </c>
    </row>
    <row r="142" spans="1:23">
      <c r="A142" s="1" t="s">
        <v>1610</v>
      </c>
      <c r="B142" s="1" t="s">
        <v>1611</v>
      </c>
      <c r="C142" s="1" t="s">
        <v>1294</v>
      </c>
      <c r="D142" s="1" t="s">
        <v>1295</v>
      </c>
      <c r="E142" s="1" t="s">
        <v>1064</v>
      </c>
      <c r="F142" s="1" t="s">
        <v>1324</v>
      </c>
      <c r="G142" s="1" t="s">
        <v>1296</v>
      </c>
      <c r="H142" s="1" t="s">
        <v>1297</v>
      </c>
      <c r="I142" s="1" t="s">
        <v>527</v>
      </c>
      <c r="J142" s="1" t="s">
        <v>527</v>
      </c>
      <c r="K142" s="1" t="s">
        <v>527</v>
      </c>
      <c r="L142" s="1" t="s">
        <v>764</v>
      </c>
      <c r="M142" s="1" t="s">
        <v>108</v>
      </c>
      <c r="N142" s="1" t="s">
        <v>1063</v>
      </c>
      <c r="O142" s="1" t="s">
        <v>1063</v>
      </c>
      <c r="P142" s="1" t="s">
        <v>1065</v>
      </c>
      <c r="Q142" s="1" t="s">
        <v>527</v>
      </c>
      <c r="R142" s="1" t="s">
        <v>1298</v>
      </c>
      <c r="S142" s="1" t="s">
        <v>1352</v>
      </c>
      <c r="T142" s="1" t="s">
        <v>1327</v>
      </c>
      <c r="U142" s="1" t="s">
        <v>1353</v>
      </c>
      <c r="V142" s="1" t="s">
        <v>1353</v>
      </c>
      <c r="W142" s="1" t="s">
        <v>527</v>
      </c>
    </row>
    <row r="143" spans="1:23">
      <c r="A143" s="1" t="s">
        <v>1612</v>
      </c>
      <c r="B143" s="1" t="s">
        <v>1613</v>
      </c>
      <c r="C143" s="1" t="s">
        <v>1294</v>
      </c>
      <c r="D143" s="1" t="s">
        <v>1295</v>
      </c>
      <c r="E143" s="1" t="s">
        <v>1066</v>
      </c>
      <c r="F143" s="1" t="s">
        <v>1324</v>
      </c>
      <c r="G143" s="1" t="s">
        <v>1296</v>
      </c>
      <c r="H143" s="1" t="s">
        <v>1297</v>
      </c>
      <c r="I143" s="1" t="s">
        <v>527</v>
      </c>
      <c r="J143" s="1" t="s">
        <v>527</v>
      </c>
      <c r="K143" s="1" t="s">
        <v>527</v>
      </c>
      <c r="L143" s="1" t="s">
        <v>764</v>
      </c>
      <c r="M143" s="1" t="s">
        <v>108</v>
      </c>
      <c r="N143" s="1" t="s">
        <v>1063</v>
      </c>
      <c r="O143" s="1" t="s">
        <v>1063</v>
      </c>
      <c r="P143" s="1" t="s">
        <v>1067</v>
      </c>
      <c r="Q143" s="1" t="s">
        <v>527</v>
      </c>
      <c r="R143" s="1" t="s">
        <v>1298</v>
      </c>
      <c r="S143" s="1" t="s">
        <v>1352</v>
      </c>
      <c r="T143" s="1" t="s">
        <v>1327</v>
      </c>
      <c r="U143" s="1" t="s">
        <v>1353</v>
      </c>
      <c r="V143" s="1" t="s">
        <v>1353</v>
      </c>
      <c r="W143" s="1" t="s">
        <v>527</v>
      </c>
    </row>
    <row r="144" spans="1:23">
      <c r="A144" s="1" t="s">
        <v>1614</v>
      </c>
      <c r="B144" s="1" t="s">
        <v>1615</v>
      </c>
      <c r="C144" s="1" t="s">
        <v>1294</v>
      </c>
      <c r="D144" s="1" t="s">
        <v>1295</v>
      </c>
      <c r="E144" s="1" t="s">
        <v>1076</v>
      </c>
      <c r="F144" s="1" t="s">
        <v>1324</v>
      </c>
      <c r="G144" s="1" t="s">
        <v>1296</v>
      </c>
      <c r="H144" s="1" t="s">
        <v>1297</v>
      </c>
      <c r="I144" s="1" t="s">
        <v>527</v>
      </c>
      <c r="J144" s="1" t="s">
        <v>527</v>
      </c>
      <c r="K144" s="1" t="s">
        <v>527</v>
      </c>
      <c r="L144" s="1" t="s">
        <v>764</v>
      </c>
      <c r="M144" s="1" t="s">
        <v>108</v>
      </c>
      <c r="N144" s="1" t="s">
        <v>1063</v>
      </c>
      <c r="O144" s="1" t="s">
        <v>1063</v>
      </c>
      <c r="P144" s="1" t="s">
        <v>1077</v>
      </c>
      <c r="Q144" s="1" t="s">
        <v>527</v>
      </c>
      <c r="R144" s="1" t="s">
        <v>1298</v>
      </c>
      <c r="S144" s="1" t="s">
        <v>1352</v>
      </c>
      <c r="T144" s="1" t="s">
        <v>1327</v>
      </c>
      <c r="U144" s="1" t="s">
        <v>1353</v>
      </c>
      <c r="V144" s="1" t="s">
        <v>1353</v>
      </c>
      <c r="W144" s="1" t="s">
        <v>527</v>
      </c>
    </row>
    <row r="145" spans="1:23">
      <c r="A145" s="1" t="s">
        <v>1616</v>
      </c>
      <c r="B145" s="1" t="s">
        <v>1617</v>
      </c>
      <c r="C145" s="1" t="s">
        <v>1294</v>
      </c>
      <c r="D145" s="1" t="s">
        <v>1295</v>
      </c>
      <c r="E145" s="1" t="s">
        <v>1070</v>
      </c>
      <c r="F145" s="1" t="s">
        <v>1324</v>
      </c>
      <c r="G145" s="1" t="s">
        <v>1296</v>
      </c>
      <c r="H145" s="1" t="s">
        <v>1297</v>
      </c>
      <c r="I145" s="1" t="s">
        <v>527</v>
      </c>
      <c r="J145" s="1" t="s">
        <v>527</v>
      </c>
      <c r="K145" s="1" t="s">
        <v>527</v>
      </c>
      <c r="L145" s="1" t="s">
        <v>764</v>
      </c>
      <c r="M145" s="1" t="s">
        <v>108</v>
      </c>
      <c r="N145" s="1" t="s">
        <v>1063</v>
      </c>
      <c r="O145" s="1" t="s">
        <v>1063</v>
      </c>
      <c r="P145" s="1" t="s">
        <v>1071</v>
      </c>
      <c r="Q145" s="1" t="s">
        <v>527</v>
      </c>
      <c r="R145" s="1" t="s">
        <v>1298</v>
      </c>
      <c r="S145" s="1" t="s">
        <v>1352</v>
      </c>
      <c r="T145" s="1" t="s">
        <v>1327</v>
      </c>
      <c r="U145" s="1" t="s">
        <v>1353</v>
      </c>
      <c r="V145" s="1" t="s">
        <v>1353</v>
      </c>
      <c r="W145" s="1" t="s">
        <v>527</v>
      </c>
    </row>
    <row r="146" spans="1:23">
      <c r="A146" s="1" t="s">
        <v>1618</v>
      </c>
      <c r="B146" s="1" t="s">
        <v>1619</v>
      </c>
      <c r="C146" s="1" t="s">
        <v>1294</v>
      </c>
      <c r="D146" s="1" t="s">
        <v>1295</v>
      </c>
      <c r="E146" s="1" t="s">
        <v>1076</v>
      </c>
      <c r="F146" s="1" t="s">
        <v>1324</v>
      </c>
      <c r="G146" s="1" t="s">
        <v>1296</v>
      </c>
      <c r="H146" s="1" t="s">
        <v>1297</v>
      </c>
      <c r="I146" s="1" t="s">
        <v>527</v>
      </c>
      <c r="J146" s="1" t="s">
        <v>527</v>
      </c>
      <c r="K146" s="1" t="s">
        <v>527</v>
      </c>
      <c r="L146" s="1" t="s">
        <v>764</v>
      </c>
      <c r="M146" s="1" t="s">
        <v>108</v>
      </c>
      <c r="N146" s="1" t="s">
        <v>1063</v>
      </c>
      <c r="O146" s="1" t="s">
        <v>1063</v>
      </c>
      <c r="P146" s="1" t="s">
        <v>1077</v>
      </c>
      <c r="Q146" s="1" t="s">
        <v>527</v>
      </c>
      <c r="R146" s="1" t="s">
        <v>1298</v>
      </c>
      <c r="S146" s="1" t="s">
        <v>1352</v>
      </c>
      <c r="T146" s="1" t="s">
        <v>1327</v>
      </c>
      <c r="U146" s="1" t="s">
        <v>1353</v>
      </c>
      <c r="V146" s="1" t="s">
        <v>1353</v>
      </c>
      <c r="W146" s="1" t="s">
        <v>527</v>
      </c>
    </row>
    <row r="147" spans="1:23">
      <c r="A147" s="1" t="s">
        <v>1620</v>
      </c>
      <c r="B147" s="1" t="s">
        <v>1621</v>
      </c>
      <c r="C147" s="1" t="s">
        <v>1294</v>
      </c>
      <c r="D147" s="1" t="s">
        <v>1295</v>
      </c>
      <c r="E147" s="1" t="s">
        <v>1072</v>
      </c>
      <c r="F147" s="1" t="s">
        <v>1324</v>
      </c>
      <c r="G147" s="1" t="s">
        <v>1296</v>
      </c>
      <c r="H147" s="1" t="s">
        <v>1297</v>
      </c>
      <c r="I147" s="1" t="s">
        <v>527</v>
      </c>
      <c r="J147" s="1" t="s">
        <v>527</v>
      </c>
      <c r="K147" s="1" t="s">
        <v>527</v>
      </c>
      <c r="L147" s="1" t="s">
        <v>764</v>
      </c>
      <c r="M147" s="1" t="s">
        <v>108</v>
      </c>
      <c r="N147" s="1" t="s">
        <v>1063</v>
      </c>
      <c r="O147" s="1" t="s">
        <v>1063</v>
      </c>
      <c r="P147" s="1" t="s">
        <v>1073</v>
      </c>
      <c r="Q147" s="1" t="s">
        <v>527</v>
      </c>
      <c r="R147" s="1" t="s">
        <v>1298</v>
      </c>
      <c r="S147" s="1" t="s">
        <v>1352</v>
      </c>
      <c r="T147" s="1" t="s">
        <v>1327</v>
      </c>
      <c r="U147" s="1" t="s">
        <v>1353</v>
      </c>
      <c r="V147" s="1" t="s">
        <v>1353</v>
      </c>
      <c r="W147" s="1" t="s">
        <v>527</v>
      </c>
    </row>
    <row r="148" spans="1:23">
      <c r="A148" s="1" t="s">
        <v>1622</v>
      </c>
      <c r="B148" s="1" t="s">
        <v>1623</v>
      </c>
      <c r="C148" s="1" t="s">
        <v>1294</v>
      </c>
      <c r="D148" s="1" t="s">
        <v>1295</v>
      </c>
      <c r="E148" s="1" t="s">
        <v>1074</v>
      </c>
      <c r="F148" s="1" t="s">
        <v>1324</v>
      </c>
      <c r="G148" s="1" t="s">
        <v>1296</v>
      </c>
      <c r="H148" s="1" t="s">
        <v>1297</v>
      </c>
      <c r="I148" s="1" t="s">
        <v>527</v>
      </c>
      <c r="J148" s="1" t="s">
        <v>527</v>
      </c>
      <c r="K148" s="1" t="s">
        <v>527</v>
      </c>
      <c r="L148" s="1" t="s">
        <v>764</v>
      </c>
      <c r="M148" s="1" t="s">
        <v>108</v>
      </c>
      <c r="N148" s="1" t="s">
        <v>1063</v>
      </c>
      <c r="O148" s="1" t="s">
        <v>1063</v>
      </c>
      <c r="P148" s="1" t="s">
        <v>1075</v>
      </c>
      <c r="Q148" s="1" t="s">
        <v>527</v>
      </c>
      <c r="R148" s="1" t="s">
        <v>1298</v>
      </c>
      <c r="S148" s="1" t="s">
        <v>1352</v>
      </c>
      <c r="T148" s="1" t="s">
        <v>1327</v>
      </c>
      <c r="U148" s="1" t="s">
        <v>1353</v>
      </c>
      <c r="V148" s="1" t="s">
        <v>1353</v>
      </c>
      <c r="W148" s="1" t="s">
        <v>527</v>
      </c>
    </row>
    <row r="149" spans="1:23">
      <c r="A149" s="1" t="s">
        <v>1624</v>
      </c>
      <c r="B149" s="1" t="s">
        <v>1625</v>
      </c>
      <c r="C149" s="1" t="s">
        <v>1294</v>
      </c>
      <c r="D149" s="1" t="s">
        <v>1295</v>
      </c>
      <c r="E149" s="1" t="s">
        <v>1110</v>
      </c>
      <c r="F149" s="1" t="s">
        <v>1324</v>
      </c>
      <c r="G149" s="1" t="s">
        <v>1296</v>
      </c>
      <c r="H149" s="1" t="s">
        <v>1297</v>
      </c>
      <c r="I149" s="1" t="s">
        <v>527</v>
      </c>
      <c r="J149" s="1" t="s">
        <v>527</v>
      </c>
      <c r="K149" s="1" t="s">
        <v>527</v>
      </c>
      <c r="L149" s="1" t="s">
        <v>764</v>
      </c>
      <c r="M149" s="1" t="s">
        <v>108</v>
      </c>
      <c r="N149" s="1" t="s">
        <v>1063</v>
      </c>
      <c r="O149" s="1" t="s">
        <v>1063</v>
      </c>
      <c r="P149" s="1" t="s">
        <v>1111</v>
      </c>
      <c r="Q149" s="1" t="s">
        <v>527</v>
      </c>
      <c r="R149" s="1" t="s">
        <v>1298</v>
      </c>
      <c r="S149" s="1" t="s">
        <v>1326</v>
      </c>
      <c r="T149" s="1" t="s">
        <v>1327</v>
      </c>
      <c r="U149" s="1" t="s">
        <v>1328</v>
      </c>
      <c r="V149" s="1" t="s">
        <v>1328</v>
      </c>
      <c r="W149" s="1" t="s">
        <v>527</v>
      </c>
    </row>
    <row r="150" spans="1:23">
      <c r="A150" s="1" t="s">
        <v>1626</v>
      </c>
      <c r="B150" s="1" t="s">
        <v>1627</v>
      </c>
      <c r="C150" s="1" t="s">
        <v>1294</v>
      </c>
      <c r="D150" s="1" t="s">
        <v>1295</v>
      </c>
      <c r="E150" s="1" t="s">
        <v>1076</v>
      </c>
      <c r="F150" s="1" t="s">
        <v>1324</v>
      </c>
      <c r="G150" s="1" t="s">
        <v>1296</v>
      </c>
      <c r="H150" s="1" t="s">
        <v>1297</v>
      </c>
      <c r="I150" s="1" t="s">
        <v>527</v>
      </c>
      <c r="J150" s="1" t="s">
        <v>527</v>
      </c>
      <c r="K150" s="1" t="s">
        <v>527</v>
      </c>
      <c r="L150" s="1" t="s">
        <v>764</v>
      </c>
      <c r="M150" s="1" t="s">
        <v>108</v>
      </c>
      <c r="N150" s="1" t="s">
        <v>1063</v>
      </c>
      <c r="O150" s="1" t="s">
        <v>1063</v>
      </c>
      <c r="P150" s="1" t="s">
        <v>1077</v>
      </c>
      <c r="Q150" s="1" t="s">
        <v>527</v>
      </c>
      <c r="R150" s="1" t="s">
        <v>1298</v>
      </c>
      <c r="S150" s="1" t="s">
        <v>1352</v>
      </c>
      <c r="T150" s="1" t="s">
        <v>1327</v>
      </c>
      <c r="U150" s="1" t="s">
        <v>1353</v>
      </c>
      <c r="V150" s="1" t="s">
        <v>1353</v>
      </c>
      <c r="W150" s="1" t="s">
        <v>527</v>
      </c>
    </row>
    <row r="151" spans="1:23">
      <c r="A151" s="1" t="s">
        <v>1628</v>
      </c>
      <c r="B151" s="1" t="s">
        <v>1629</v>
      </c>
      <c r="C151" s="1" t="s">
        <v>1294</v>
      </c>
      <c r="D151" s="1" t="s">
        <v>1295</v>
      </c>
      <c r="E151" s="1" t="s">
        <v>1076</v>
      </c>
      <c r="F151" s="1" t="s">
        <v>1324</v>
      </c>
      <c r="G151" s="1" t="s">
        <v>1296</v>
      </c>
      <c r="H151" s="1" t="s">
        <v>1297</v>
      </c>
      <c r="I151" s="1" t="s">
        <v>527</v>
      </c>
      <c r="J151" s="1" t="s">
        <v>527</v>
      </c>
      <c r="K151" s="1" t="s">
        <v>527</v>
      </c>
      <c r="L151" s="1" t="s">
        <v>764</v>
      </c>
      <c r="M151" s="1" t="s">
        <v>108</v>
      </c>
      <c r="N151" s="1" t="s">
        <v>1063</v>
      </c>
      <c r="O151" s="1" t="s">
        <v>1063</v>
      </c>
      <c r="P151" s="1" t="s">
        <v>1077</v>
      </c>
      <c r="Q151" s="1" t="s">
        <v>527</v>
      </c>
      <c r="R151" s="1" t="s">
        <v>1298</v>
      </c>
      <c r="S151" s="1" t="s">
        <v>1326</v>
      </c>
      <c r="T151" s="1" t="s">
        <v>1327</v>
      </c>
      <c r="U151" s="1" t="s">
        <v>1328</v>
      </c>
      <c r="V151" s="1" t="s">
        <v>1328</v>
      </c>
      <c r="W151" s="1" t="s">
        <v>527</v>
      </c>
    </row>
    <row r="152" spans="1:23">
      <c r="A152" s="1" t="s">
        <v>1630</v>
      </c>
      <c r="B152" s="1" t="s">
        <v>1631</v>
      </c>
      <c r="C152" s="1" t="s">
        <v>1294</v>
      </c>
      <c r="D152" s="1" t="s">
        <v>1295</v>
      </c>
      <c r="E152" s="1" t="s">
        <v>1076</v>
      </c>
      <c r="F152" s="1" t="s">
        <v>1324</v>
      </c>
      <c r="G152" s="1" t="s">
        <v>1296</v>
      </c>
      <c r="H152" s="1" t="s">
        <v>1297</v>
      </c>
      <c r="I152" s="1" t="s">
        <v>527</v>
      </c>
      <c r="J152" s="1" t="s">
        <v>527</v>
      </c>
      <c r="K152" s="1" t="s">
        <v>527</v>
      </c>
      <c r="L152" s="1" t="s">
        <v>764</v>
      </c>
      <c r="M152" s="1" t="s">
        <v>108</v>
      </c>
      <c r="N152" s="1" t="s">
        <v>1063</v>
      </c>
      <c r="O152" s="1" t="s">
        <v>1063</v>
      </c>
      <c r="P152" s="1" t="s">
        <v>1077</v>
      </c>
      <c r="Q152" s="1" t="s">
        <v>527</v>
      </c>
      <c r="R152" s="1" t="s">
        <v>1298</v>
      </c>
      <c r="S152" s="1" t="s">
        <v>1352</v>
      </c>
      <c r="T152" s="1" t="s">
        <v>1327</v>
      </c>
      <c r="U152" s="1" t="s">
        <v>1353</v>
      </c>
      <c r="V152" s="1" t="s">
        <v>1353</v>
      </c>
      <c r="W152" s="1" t="s">
        <v>527</v>
      </c>
    </row>
    <row r="153" spans="1:23">
      <c r="A153" s="1" t="s">
        <v>1632</v>
      </c>
      <c r="B153" s="1" t="s">
        <v>1633</v>
      </c>
      <c r="C153" s="1" t="s">
        <v>1294</v>
      </c>
      <c r="D153" s="1" t="s">
        <v>1295</v>
      </c>
      <c r="E153" s="1" t="s">
        <v>1078</v>
      </c>
      <c r="F153" s="1" t="s">
        <v>1324</v>
      </c>
      <c r="G153" s="1" t="s">
        <v>1296</v>
      </c>
      <c r="H153" s="1" t="s">
        <v>1297</v>
      </c>
      <c r="I153" s="1" t="s">
        <v>527</v>
      </c>
      <c r="J153" s="1" t="s">
        <v>527</v>
      </c>
      <c r="K153" s="1" t="s">
        <v>527</v>
      </c>
      <c r="L153" s="1" t="s">
        <v>764</v>
      </c>
      <c r="M153" s="1" t="s">
        <v>108</v>
      </c>
      <c r="N153" s="1" t="s">
        <v>1063</v>
      </c>
      <c r="O153" s="1" t="s">
        <v>1063</v>
      </c>
      <c r="P153" s="1" t="s">
        <v>1079</v>
      </c>
      <c r="Q153" s="1" t="s">
        <v>527</v>
      </c>
      <c r="R153" s="1" t="s">
        <v>1298</v>
      </c>
      <c r="S153" s="1" t="s">
        <v>1352</v>
      </c>
      <c r="T153" s="1" t="s">
        <v>1327</v>
      </c>
      <c r="U153" s="1" t="s">
        <v>1353</v>
      </c>
      <c r="V153" s="1" t="s">
        <v>1353</v>
      </c>
      <c r="W153" s="1" t="s">
        <v>527</v>
      </c>
    </row>
    <row r="154" spans="1:23">
      <c r="A154" s="1" t="s">
        <v>1634</v>
      </c>
      <c r="B154" s="1" t="s">
        <v>1635</v>
      </c>
      <c r="C154" s="1" t="s">
        <v>1294</v>
      </c>
      <c r="D154" s="1" t="s">
        <v>1295</v>
      </c>
      <c r="E154" s="1" t="s">
        <v>1080</v>
      </c>
      <c r="F154" s="1" t="s">
        <v>1324</v>
      </c>
      <c r="G154" s="1" t="s">
        <v>1296</v>
      </c>
      <c r="H154" s="1" t="s">
        <v>1297</v>
      </c>
      <c r="I154" s="1" t="s">
        <v>527</v>
      </c>
      <c r="J154" s="1" t="s">
        <v>527</v>
      </c>
      <c r="K154" s="1" t="s">
        <v>527</v>
      </c>
      <c r="L154" s="1" t="s">
        <v>764</v>
      </c>
      <c r="M154" s="1" t="s">
        <v>108</v>
      </c>
      <c r="N154" s="1" t="s">
        <v>1063</v>
      </c>
      <c r="O154" s="1" t="s">
        <v>1063</v>
      </c>
      <c r="P154" s="1" t="s">
        <v>1081</v>
      </c>
      <c r="Q154" s="1" t="s">
        <v>527</v>
      </c>
      <c r="R154" s="1" t="s">
        <v>1298</v>
      </c>
      <c r="S154" s="1" t="s">
        <v>1326</v>
      </c>
      <c r="T154" s="1" t="s">
        <v>1327</v>
      </c>
      <c r="U154" s="1" t="s">
        <v>1328</v>
      </c>
      <c r="V154" s="1" t="s">
        <v>1328</v>
      </c>
      <c r="W154" s="1" t="s">
        <v>527</v>
      </c>
    </row>
    <row r="155" spans="1:23">
      <c r="A155" s="1" t="s">
        <v>1636</v>
      </c>
      <c r="B155" s="1" t="s">
        <v>1637</v>
      </c>
      <c r="C155" s="1" t="s">
        <v>1294</v>
      </c>
      <c r="D155" s="1" t="s">
        <v>1295</v>
      </c>
      <c r="E155" s="1" t="s">
        <v>1076</v>
      </c>
      <c r="F155" s="1" t="s">
        <v>1324</v>
      </c>
      <c r="G155" s="1" t="s">
        <v>1296</v>
      </c>
      <c r="H155" s="1" t="s">
        <v>1297</v>
      </c>
      <c r="I155" s="1" t="s">
        <v>527</v>
      </c>
      <c r="J155" s="1" t="s">
        <v>527</v>
      </c>
      <c r="K155" s="1" t="s">
        <v>527</v>
      </c>
      <c r="L155" s="1" t="s">
        <v>764</v>
      </c>
      <c r="M155" s="1" t="s">
        <v>108</v>
      </c>
      <c r="N155" s="1" t="s">
        <v>1063</v>
      </c>
      <c r="O155" s="1" t="s">
        <v>1063</v>
      </c>
      <c r="P155" s="1" t="s">
        <v>1077</v>
      </c>
      <c r="Q155" s="1" t="s">
        <v>527</v>
      </c>
      <c r="R155" s="1" t="s">
        <v>1298</v>
      </c>
      <c r="S155" s="1" t="s">
        <v>1345</v>
      </c>
      <c r="T155" s="1" t="s">
        <v>1327</v>
      </c>
      <c r="U155" s="1" t="s">
        <v>1301</v>
      </c>
      <c r="V155" s="1" t="s">
        <v>1301</v>
      </c>
      <c r="W155" s="1" t="s">
        <v>527</v>
      </c>
    </row>
    <row r="156" spans="1:23">
      <c r="A156" s="1" t="s">
        <v>1638</v>
      </c>
      <c r="B156" s="1" t="s">
        <v>1639</v>
      </c>
      <c r="C156" s="1" t="s">
        <v>1294</v>
      </c>
      <c r="D156" s="1" t="s">
        <v>1295</v>
      </c>
      <c r="E156" s="1" t="s">
        <v>1085</v>
      </c>
      <c r="F156" s="1" t="s">
        <v>1324</v>
      </c>
      <c r="G156" s="1" t="s">
        <v>1296</v>
      </c>
      <c r="H156" s="1" t="s">
        <v>1297</v>
      </c>
      <c r="I156" s="1" t="s">
        <v>527</v>
      </c>
      <c r="J156" s="1" t="s">
        <v>527</v>
      </c>
      <c r="K156" s="1" t="s">
        <v>527</v>
      </c>
      <c r="L156" s="1" t="s">
        <v>764</v>
      </c>
      <c r="M156" s="1" t="s">
        <v>108</v>
      </c>
      <c r="N156" s="1" t="s">
        <v>1084</v>
      </c>
      <c r="O156" s="1" t="s">
        <v>1084</v>
      </c>
      <c r="P156" s="1" t="s">
        <v>1086</v>
      </c>
      <c r="Q156" s="1" t="s">
        <v>527</v>
      </c>
      <c r="R156" s="1" t="s">
        <v>1298</v>
      </c>
      <c r="S156" s="1" t="s">
        <v>1326</v>
      </c>
      <c r="T156" s="1" t="s">
        <v>1327</v>
      </c>
      <c r="U156" s="1" t="s">
        <v>1328</v>
      </c>
      <c r="V156" s="1" t="s">
        <v>1328</v>
      </c>
      <c r="W156" s="1" t="s">
        <v>527</v>
      </c>
    </row>
    <row r="157" spans="1:23">
      <c r="A157" s="1" t="s">
        <v>1640</v>
      </c>
      <c r="B157" s="1" t="s">
        <v>1641</v>
      </c>
      <c r="C157" s="1" t="s">
        <v>1294</v>
      </c>
      <c r="D157" s="1" t="s">
        <v>1295</v>
      </c>
      <c r="E157" s="1" t="s">
        <v>1089</v>
      </c>
      <c r="F157" s="1" t="s">
        <v>1324</v>
      </c>
      <c r="G157" s="1" t="s">
        <v>1296</v>
      </c>
      <c r="H157" s="1" t="s">
        <v>1297</v>
      </c>
      <c r="I157" s="1" t="s">
        <v>527</v>
      </c>
      <c r="J157" s="1" t="s">
        <v>527</v>
      </c>
      <c r="K157" s="1" t="s">
        <v>527</v>
      </c>
      <c r="L157" s="1" t="s">
        <v>764</v>
      </c>
      <c r="M157" s="1" t="s">
        <v>108</v>
      </c>
      <c r="N157" s="1" t="s">
        <v>1084</v>
      </c>
      <c r="O157" s="1" t="s">
        <v>1084</v>
      </c>
      <c r="P157" s="1" t="s">
        <v>1090</v>
      </c>
      <c r="Q157" s="1" t="s">
        <v>527</v>
      </c>
      <c r="R157" s="1" t="s">
        <v>1298</v>
      </c>
      <c r="S157" s="1" t="s">
        <v>1352</v>
      </c>
      <c r="T157" s="1" t="s">
        <v>1327</v>
      </c>
      <c r="U157" s="1" t="s">
        <v>1353</v>
      </c>
      <c r="V157" s="1" t="s">
        <v>1353</v>
      </c>
      <c r="W157" s="1" t="s">
        <v>527</v>
      </c>
    </row>
    <row r="158" spans="1:23">
      <c r="A158" s="1" t="s">
        <v>1642</v>
      </c>
      <c r="B158" s="1" t="s">
        <v>1643</v>
      </c>
      <c r="C158" s="1" t="s">
        <v>1294</v>
      </c>
      <c r="D158" s="1" t="s">
        <v>1295</v>
      </c>
      <c r="E158" s="1" t="s">
        <v>1103</v>
      </c>
      <c r="F158" s="1" t="s">
        <v>1324</v>
      </c>
      <c r="G158" s="1" t="s">
        <v>1296</v>
      </c>
      <c r="H158" s="1" t="s">
        <v>1297</v>
      </c>
      <c r="I158" s="1" t="s">
        <v>527</v>
      </c>
      <c r="J158" s="1" t="s">
        <v>527</v>
      </c>
      <c r="K158" s="1" t="s">
        <v>527</v>
      </c>
      <c r="L158" s="1" t="s">
        <v>764</v>
      </c>
      <c r="M158" s="1" t="s">
        <v>108</v>
      </c>
      <c r="N158" s="1" t="s">
        <v>1084</v>
      </c>
      <c r="O158" s="1" t="s">
        <v>1084</v>
      </c>
      <c r="P158" s="1" t="s">
        <v>1104</v>
      </c>
      <c r="Q158" s="1" t="s">
        <v>527</v>
      </c>
      <c r="R158" s="1" t="s">
        <v>1298</v>
      </c>
      <c r="S158" s="1" t="s">
        <v>1304</v>
      </c>
      <c r="T158" s="1" t="s">
        <v>1327</v>
      </c>
      <c r="U158" s="1" t="s">
        <v>1306</v>
      </c>
      <c r="V158" s="1" t="s">
        <v>1306</v>
      </c>
      <c r="W158" s="1" t="s">
        <v>527</v>
      </c>
    </row>
    <row r="159" spans="1:23">
      <c r="A159" s="1" t="s">
        <v>1644</v>
      </c>
      <c r="B159" s="1" t="s">
        <v>1645</v>
      </c>
      <c r="C159" s="1" t="s">
        <v>1294</v>
      </c>
      <c r="D159" s="1" t="s">
        <v>1295</v>
      </c>
      <c r="E159" s="1" t="s">
        <v>1101</v>
      </c>
      <c r="F159" s="1" t="s">
        <v>1324</v>
      </c>
      <c r="G159" s="1" t="s">
        <v>1296</v>
      </c>
      <c r="H159" s="1" t="s">
        <v>1297</v>
      </c>
      <c r="I159" s="1" t="s">
        <v>527</v>
      </c>
      <c r="J159" s="1" t="s">
        <v>527</v>
      </c>
      <c r="K159" s="1" t="s">
        <v>527</v>
      </c>
      <c r="L159" s="1" t="s">
        <v>764</v>
      </c>
      <c r="M159" s="1" t="s">
        <v>108</v>
      </c>
      <c r="N159" s="1" t="s">
        <v>1084</v>
      </c>
      <c r="O159" s="1" t="s">
        <v>1084</v>
      </c>
      <c r="P159" s="1" t="s">
        <v>1102</v>
      </c>
      <c r="Q159" s="1" t="s">
        <v>527</v>
      </c>
      <c r="R159" s="1" t="s">
        <v>1298</v>
      </c>
      <c r="S159" s="1" t="s">
        <v>1345</v>
      </c>
      <c r="T159" s="1" t="s">
        <v>1327</v>
      </c>
      <c r="U159" s="1" t="s">
        <v>1301</v>
      </c>
      <c r="V159" s="1" t="s">
        <v>1301</v>
      </c>
      <c r="W159" s="1" t="s">
        <v>527</v>
      </c>
    </row>
    <row r="160" spans="1:23">
      <c r="A160" s="1" t="s">
        <v>1646</v>
      </c>
      <c r="B160" s="1" t="s">
        <v>1647</v>
      </c>
      <c r="C160" s="1" t="s">
        <v>1294</v>
      </c>
      <c r="D160" s="1" t="s">
        <v>1295</v>
      </c>
      <c r="E160" s="1" t="s">
        <v>1648</v>
      </c>
      <c r="F160" s="1" t="s">
        <v>1324</v>
      </c>
      <c r="G160" s="1" t="s">
        <v>1296</v>
      </c>
      <c r="H160" s="1" t="s">
        <v>1297</v>
      </c>
      <c r="I160" s="1" t="s">
        <v>527</v>
      </c>
      <c r="J160" s="1" t="s">
        <v>527</v>
      </c>
      <c r="K160" s="1" t="s">
        <v>527</v>
      </c>
      <c r="L160" s="1" t="s">
        <v>764</v>
      </c>
      <c r="M160" s="1" t="s">
        <v>108</v>
      </c>
      <c r="N160" s="1" t="s">
        <v>1084</v>
      </c>
      <c r="O160" s="1" t="s">
        <v>1092</v>
      </c>
      <c r="P160" s="1" t="s">
        <v>527</v>
      </c>
      <c r="Q160" s="1" t="s">
        <v>527</v>
      </c>
      <c r="R160" s="1" t="s">
        <v>1298</v>
      </c>
      <c r="S160" s="1" t="s">
        <v>1352</v>
      </c>
      <c r="T160" s="1" t="s">
        <v>1327</v>
      </c>
      <c r="U160" s="1" t="s">
        <v>1353</v>
      </c>
      <c r="V160" s="1" t="s">
        <v>1353</v>
      </c>
      <c r="W160" s="1" t="s">
        <v>527</v>
      </c>
    </row>
    <row r="161" spans="1:23">
      <c r="A161" s="1" t="s">
        <v>1649</v>
      </c>
      <c r="B161" s="1" t="s">
        <v>1650</v>
      </c>
      <c r="C161" s="1" t="s">
        <v>1294</v>
      </c>
      <c r="D161" s="1" t="s">
        <v>1295</v>
      </c>
      <c r="E161" s="1" t="s">
        <v>1651</v>
      </c>
      <c r="F161" s="1" t="s">
        <v>1324</v>
      </c>
      <c r="G161" s="1" t="s">
        <v>1296</v>
      </c>
      <c r="H161" s="1" t="s">
        <v>1297</v>
      </c>
      <c r="I161" s="1" t="s">
        <v>527</v>
      </c>
      <c r="J161" s="1" t="s">
        <v>527</v>
      </c>
      <c r="K161" s="1" t="s">
        <v>527</v>
      </c>
      <c r="L161" s="1" t="s">
        <v>764</v>
      </c>
      <c r="M161" s="1" t="s">
        <v>108</v>
      </c>
      <c r="N161" s="1" t="s">
        <v>1084</v>
      </c>
      <c r="O161" s="1" t="s">
        <v>1096</v>
      </c>
      <c r="P161" s="1" t="s">
        <v>527</v>
      </c>
      <c r="Q161" s="1" t="s">
        <v>527</v>
      </c>
      <c r="R161" s="1" t="s">
        <v>1298</v>
      </c>
      <c r="S161" s="1" t="s">
        <v>1352</v>
      </c>
      <c r="T161" s="1" t="s">
        <v>1327</v>
      </c>
      <c r="U161" s="1" t="s">
        <v>1353</v>
      </c>
      <c r="V161" s="1" t="s">
        <v>1353</v>
      </c>
      <c r="W161" s="1" t="s">
        <v>527</v>
      </c>
    </row>
    <row r="162" spans="1:23">
      <c r="A162" s="1" t="s">
        <v>1652</v>
      </c>
      <c r="B162" s="1" t="s">
        <v>1653</v>
      </c>
      <c r="C162" s="1" t="s">
        <v>1294</v>
      </c>
      <c r="D162" s="1" t="s">
        <v>1295</v>
      </c>
      <c r="E162" s="1" t="s">
        <v>1097</v>
      </c>
      <c r="F162" s="1" t="s">
        <v>1324</v>
      </c>
      <c r="G162" s="1" t="s">
        <v>1296</v>
      </c>
      <c r="H162" s="1" t="s">
        <v>1297</v>
      </c>
      <c r="I162" s="1" t="s">
        <v>527</v>
      </c>
      <c r="J162" s="1" t="s">
        <v>527</v>
      </c>
      <c r="K162" s="1" t="s">
        <v>527</v>
      </c>
      <c r="L162" s="1" t="s">
        <v>764</v>
      </c>
      <c r="M162" s="1" t="s">
        <v>108</v>
      </c>
      <c r="N162" s="1" t="s">
        <v>1084</v>
      </c>
      <c r="O162" s="1" t="s">
        <v>1084</v>
      </c>
      <c r="P162" s="1" t="s">
        <v>1098</v>
      </c>
      <c r="Q162" s="1" t="s">
        <v>527</v>
      </c>
      <c r="R162" s="1" t="s">
        <v>1298</v>
      </c>
      <c r="S162" s="1" t="s">
        <v>1352</v>
      </c>
      <c r="T162" s="1" t="s">
        <v>1327</v>
      </c>
      <c r="U162" s="1" t="s">
        <v>1353</v>
      </c>
      <c r="V162" s="1" t="s">
        <v>1353</v>
      </c>
      <c r="W162" s="1" t="s">
        <v>527</v>
      </c>
    </row>
    <row r="163" spans="1:23">
      <c r="A163" s="1" t="s">
        <v>1654</v>
      </c>
      <c r="B163" s="1" t="s">
        <v>1655</v>
      </c>
      <c r="C163" s="1" t="s">
        <v>1294</v>
      </c>
      <c r="D163" s="1" t="s">
        <v>1295</v>
      </c>
      <c r="E163" s="1" t="s">
        <v>1656</v>
      </c>
      <c r="F163" s="1" t="s">
        <v>1324</v>
      </c>
      <c r="G163" s="1" t="s">
        <v>1296</v>
      </c>
      <c r="H163" s="1" t="s">
        <v>1297</v>
      </c>
      <c r="I163" s="1" t="s">
        <v>527</v>
      </c>
      <c r="J163" s="1" t="s">
        <v>527</v>
      </c>
      <c r="K163" s="1" t="s">
        <v>527</v>
      </c>
      <c r="L163" s="1" t="s">
        <v>764</v>
      </c>
      <c r="M163" s="1" t="s">
        <v>108</v>
      </c>
      <c r="N163" s="1" t="s">
        <v>1084</v>
      </c>
      <c r="O163" s="1" t="s">
        <v>1100</v>
      </c>
      <c r="P163" s="1" t="s">
        <v>527</v>
      </c>
      <c r="Q163" s="1" t="s">
        <v>527</v>
      </c>
      <c r="R163" s="1" t="s">
        <v>1298</v>
      </c>
      <c r="S163" s="1" t="s">
        <v>1352</v>
      </c>
      <c r="T163" s="1" t="s">
        <v>1327</v>
      </c>
      <c r="U163" s="1" t="s">
        <v>1353</v>
      </c>
      <c r="V163" s="1" t="s">
        <v>1353</v>
      </c>
      <c r="W163" s="1" t="s">
        <v>527</v>
      </c>
    </row>
    <row r="164" spans="1:23">
      <c r="A164" s="1" t="s">
        <v>1657</v>
      </c>
      <c r="B164" s="1" t="s">
        <v>1658</v>
      </c>
      <c r="C164" s="1" t="s">
        <v>1294</v>
      </c>
      <c r="D164" s="1" t="s">
        <v>1295</v>
      </c>
      <c r="E164" s="1" t="s">
        <v>1103</v>
      </c>
      <c r="F164" s="1" t="s">
        <v>1324</v>
      </c>
      <c r="G164" s="1" t="s">
        <v>1296</v>
      </c>
      <c r="H164" s="1" t="s">
        <v>1297</v>
      </c>
      <c r="I164" s="1" t="s">
        <v>527</v>
      </c>
      <c r="J164" s="1" t="s">
        <v>527</v>
      </c>
      <c r="K164" s="1" t="s">
        <v>527</v>
      </c>
      <c r="L164" s="1" t="s">
        <v>764</v>
      </c>
      <c r="M164" s="1" t="s">
        <v>108</v>
      </c>
      <c r="N164" s="1" t="s">
        <v>1084</v>
      </c>
      <c r="O164" s="1" t="s">
        <v>1084</v>
      </c>
      <c r="P164" s="1" t="s">
        <v>1104</v>
      </c>
      <c r="Q164" s="1" t="s">
        <v>527</v>
      </c>
      <c r="R164" s="1" t="s">
        <v>1298</v>
      </c>
      <c r="S164" s="1" t="s">
        <v>1345</v>
      </c>
      <c r="T164" s="1" t="s">
        <v>1327</v>
      </c>
      <c r="U164" s="1" t="s">
        <v>1301</v>
      </c>
      <c r="V164" s="1" t="s">
        <v>1301</v>
      </c>
      <c r="W164" s="1" t="s">
        <v>527</v>
      </c>
    </row>
    <row r="165" spans="1:23">
      <c r="A165" s="1" t="s">
        <v>1659</v>
      </c>
      <c r="B165" s="1" t="s">
        <v>1660</v>
      </c>
      <c r="C165" s="1" t="s">
        <v>1294</v>
      </c>
      <c r="D165" s="1" t="s">
        <v>1295</v>
      </c>
      <c r="E165" s="1" t="s">
        <v>1105</v>
      </c>
      <c r="F165" s="1" t="s">
        <v>1324</v>
      </c>
      <c r="G165" s="1" t="s">
        <v>1296</v>
      </c>
      <c r="H165" s="1" t="s">
        <v>1297</v>
      </c>
      <c r="I165" s="1" t="s">
        <v>527</v>
      </c>
      <c r="J165" s="1" t="s">
        <v>527</v>
      </c>
      <c r="K165" s="1" t="s">
        <v>527</v>
      </c>
      <c r="L165" s="1" t="s">
        <v>764</v>
      </c>
      <c r="M165" s="1" t="s">
        <v>108</v>
      </c>
      <c r="N165" s="1" t="s">
        <v>1084</v>
      </c>
      <c r="O165" s="1" t="s">
        <v>1084</v>
      </c>
      <c r="P165" s="1" t="s">
        <v>1106</v>
      </c>
      <c r="Q165" s="1" t="s">
        <v>527</v>
      </c>
      <c r="R165" s="1" t="s">
        <v>1298</v>
      </c>
      <c r="S165" s="1" t="s">
        <v>1304</v>
      </c>
      <c r="T165" s="1" t="s">
        <v>1327</v>
      </c>
      <c r="U165" s="1" t="s">
        <v>1306</v>
      </c>
      <c r="V165" s="1" t="s">
        <v>1306</v>
      </c>
      <c r="W165" s="1" t="s">
        <v>527</v>
      </c>
    </row>
    <row r="166" spans="1:23">
      <c r="A166" s="1" t="s">
        <v>1661</v>
      </c>
      <c r="B166" s="1" t="s">
        <v>1662</v>
      </c>
      <c r="C166" s="1" t="s">
        <v>1294</v>
      </c>
      <c r="D166" s="1" t="s">
        <v>1295</v>
      </c>
      <c r="E166" s="1" t="s">
        <v>1105</v>
      </c>
      <c r="F166" s="1" t="s">
        <v>1324</v>
      </c>
      <c r="G166" s="1" t="s">
        <v>1296</v>
      </c>
      <c r="H166" s="1" t="s">
        <v>1297</v>
      </c>
      <c r="I166" s="1" t="s">
        <v>527</v>
      </c>
      <c r="J166" s="1" t="s">
        <v>527</v>
      </c>
      <c r="K166" s="1" t="s">
        <v>527</v>
      </c>
      <c r="L166" s="1" t="s">
        <v>764</v>
      </c>
      <c r="M166" s="1" t="s">
        <v>108</v>
      </c>
      <c r="N166" s="1" t="s">
        <v>1084</v>
      </c>
      <c r="O166" s="1" t="s">
        <v>1084</v>
      </c>
      <c r="P166" s="1" t="s">
        <v>1106</v>
      </c>
      <c r="Q166" s="1" t="s">
        <v>527</v>
      </c>
      <c r="R166" s="1" t="s">
        <v>1298</v>
      </c>
      <c r="S166" s="1" t="s">
        <v>1352</v>
      </c>
      <c r="T166" s="1" t="s">
        <v>1327</v>
      </c>
      <c r="U166" s="1" t="s">
        <v>1353</v>
      </c>
      <c r="V166" s="1" t="s">
        <v>1353</v>
      </c>
      <c r="W166" s="1" t="s">
        <v>527</v>
      </c>
    </row>
    <row r="167" spans="1:23">
      <c r="A167" s="1" t="s">
        <v>1663</v>
      </c>
      <c r="B167" s="1" t="s">
        <v>1664</v>
      </c>
      <c r="C167" s="1" t="s">
        <v>1294</v>
      </c>
      <c r="D167" s="1" t="s">
        <v>1295</v>
      </c>
      <c r="E167" s="1" t="s">
        <v>1082</v>
      </c>
      <c r="F167" s="1" t="s">
        <v>1324</v>
      </c>
      <c r="G167" s="1" t="s">
        <v>1296</v>
      </c>
      <c r="H167" s="1" t="s">
        <v>1297</v>
      </c>
      <c r="I167" s="1" t="s">
        <v>527</v>
      </c>
      <c r="J167" s="1" t="s">
        <v>527</v>
      </c>
      <c r="K167" s="1" t="s">
        <v>527</v>
      </c>
      <c r="L167" s="1" t="s">
        <v>764</v>
      </c>
      <c r="M167" s="1" t="s">
        <v>108</v>
      </c>
      <c r="N167" s="1" t="s">
        <v>1084</v>
      </c>
      <c r="O167" s="1" t="s">
        <v>1084</v>
      </c>
      <c r="P167" s="1" t="s">
        <v>1083</v>
      </c>
      <c r="Q167" s="1" t="s">
        <v>527</v>
      </c>
      <c r="R167" s="1" t="s">
        <v>1298</v>
      </c>
      <c r="S167" s="1" t="s">
        <v>1352</v>
      </c>
      <c r="T167" s="1" t="s">
        <v>1327</v>
      </c>
      <c r="U167" s="1" t="s">
        <v>1353</v>
      </c>
      <c r="V167" s="1" t="s">
        <v>1353</v>
      </c>
      <c r="W167" s="1" t="s">
        <v>527</v>
      </c>
    </row>
    <row r="168" spans="1:23">
      <c r="A168" s="1" t="s">
        <v>1665</v>
      </c>
      <c r="B168" s="1" t="s">
        <v>1666</v>
      </c>
      <c r="C168" s="1" t="s">
        <v>1294</v>
      </c>
      <c r="D168" s="1" t="s">
        <v>1295</v>
      </c>
      <c r="E168" s="1" t="s">
        <v>1103</v>
      </c>
      <c r="F168" s="1" t="s">
        <v>1324</v>
      </c>
      <c r="G168" s="1" t="s">
        <v>1296</v>
      </c>
      <c r="H168" s="1" t="s">
        <v>1297</v>
      </c>
      <c r="I168" s="1" t="s">
        <v>527</v>
      </c>
      <c r="J168" s="1" t="s">
        <v>527</v>
      </c>
      <c r="K168" s="1" t="s">
        <v>527</v>
      </c>
      <c r="L168" s="1" t="s">
        <v>764</v>
      </c>
      <c r="M168" s="1" t="s">
        <v>108</v>
      </c>
      <c r="N168" s="1" t="s">
        <v>1084</v>
      </c>
      <c r="O168" s="1" t="s">
        <v>1084</v>
      </c>
      <c r="P168" s="1" t="s">
        <v>1104</v>
      </c>
      <c r="Q168" s="1" t="s">
        <v>527</v>
      </c>
      <c r="R168" s="1" t="s">
        <v>1298</v>
      </c>
      <c r="S168" s="1" t="s">
        <v>1326</v>
      </c>
      <c r="T168" s="1" t="s">
        <v>1327</v>
      </c>
      <c r="U168" s="1" t="s">
        <v>1328</v>
      </c>
      <c r="V168" s="1" t="s">
        <v>1328</v>
      </c>
      <c r="W168" s="1" t="s">
        <v>527</v>
      </c>
    </row>
    <row r="169" spans="1:23">
      <c r="A169" s="1" t="s">
        <v>1667</v>
      </c>
      <c r="B169" s="1" t="s">
        <v>1668</v>
      </c>
      <c r="C169" s="1" t="s">
        <v>1294</v>
      </c>
      <c r="D169" s="1" t="s">
        <v>1295</v>
      </c>
      <c r="E169" s="1" t="s">
        <v>1669</v>
      </c>
      <c r="F169" s="1" t="s">
        <v>1324</v>
      </c>
      <c r="G169" s="1" t="s">
        <v>1296</v>
      </c>
      <c r="H169" s="1" t="s">
        <v>1297</v>
      </c>
      <c r="I169" s="1" t="s">
        <v>527</v>
      </c>
      <c r="J169" s="1" t="s">
        <v>527</v>
      </c>
      <c r="K169" s="1" t="s">
        <v>527</v>
      </c>
      <c r="L169" s="1" t="s">
        <v>764</v>
      </c>
      <c r="M169" s="1" t="s">
        <v>108</v>
      </c>
      <c r="N169" s="1" t="s">
        <v>1138</v>
      </c>
      <c r="O169" s="1" t="s">
        <v>1670</v>
      </c>
      <c r="P169" s="1" t="s">
        <v>527</v>
      </c>
      <c r="Q169" s="1" t="s">
        <v>527</v>
      </c>
      <c r="R169" s="1" t="s">
        <v>1298</v>
      </c>
      <c r="S169" s="1" t="s">
        <v>1352</v>
      </c>
      <c r="T169" s="1" t="s">
        <v>1327</v>
      </c>
      <c r="U169" s="1" t="s">
        <v>1353</v>
      </c>
      <c r="V169" s="1" t="s">
        <v>1353</v>
      </c>
      <c r="W169" s="1" t="s">
        <v>527</v>
      </c>
    </row>
    <row r="170" spans="1:23">
      <c r="A170" s="1" t="s">
        <v>1671</v>
      </c>
      <c r="B170" s="1" t="s">
        <v>1672</v>
      </c>
      <c r="C170" s="1" t="s">
        <v>1294</v>
      </c>
      <c r="D170" s="1" t="s">
        <v>1295</v>
      </c>
      <c r="E170" s="1" t="s">
        <v>1673</v>
      </c>
      <c r="F170" s="1" t="s">
        <v>1324</v>
      </c>
      <c r="G170" s="1" t="s">
        <v>1296</v>
      </c>
      <c r="H170" s="1" t="s">
        <v>1297</v>
      </c>
      <c r="I170" s="1" t="s">
        <v>527</v>
      </c>
      <c r="J170" s="1" t="s">
        <v>527</v>
      </c>
      <c r="K170" s="1" t="s">
        <v>527</v>
      </c>
      <c r="L170" s="1" t="s">
        <v>764</v>
      </c>
      <c r="M170" s="1" t="s">
        <v>108</v>
      </c>
      <c r="N170" s="1" t="s">
        <v>866</v>
      </c>
      <c r="O170" s="1" t="s">
        <v>870</v>
      </c>
      <c r="P170" s="1" t="s">
        <v>527</v>
      </c>
      <c r="Q170" s="1" t="s">
        <v>527</v>
      </c>
      <c r="R170" s="1" t="s">
        <v>1325</v>
      </c>
      <c r="S170" s="1" t="s">
        <v>1326</v>
      </c>
      <c r="T170" s="1" t="s">
        <v>1327</v>
      </c>
      <c r="U170" s="1" t="s">
        <v>1328</v>
      </c>
      <c r="V170" s="1" t="s">
        <v>1328</v>
      </c>
      <c r="W170" s="1" t="s">
        <v>527</v>
      </c>
    </row>
    <row r="171" spans="1:23">
      <c r="A171" s="1" t="s">
        <v>1674</v>
      </c>
      <c r="B171" s="1" t="s">
        <v>1675</v>
      </c>
      <c r="C171" s="1" t="s">
        <v>1294</v>
      </c>
      <c r="D171" s="1" t="s">
        <v>1295</v>
      </c>
      <c r="E171" s="1" t="s">
        <v>1673</v>
      </c>
      <c r="F171" s="1" t="s">
        <v>1324</v>
      </c>
      <c r="G171" s="1" t="s">
        <v>1296</v>
      </c>
      <c r="H171" s="1" t="s">
        <v>1297</v>
      </c>
      <c r="I171" s="1" t="s">
        <v>527</v>
      </c>
      <c r="J171" s="1" t="s">
        <v>527</v>
      </c>
      <c r="K171" s="1" t="s">
        <v>527</v>
      </c>
      <c r="L171" s="1" t="s">
        <v>764</v>
      </c>
      <c r="M171" s="1" t="s">
        <v>108</v>
      </c>
      <c r="N171" s="1" t="s">
        <v>866</v>
      </c>
      <c r="O171" s="1" t="s">
        <v>870</v>
      </c>
      <c r="P171" s="1" t="s">
        <v>527</v>
      </c>
      <c r="Q171" s="1" t="s">
        <v>527</v>
      </c>
      <c r="R171" s="1" t="s">
        <v>1325</v>
      </c>
      <c r="S171" s="1" t="s">
        <v>1304</v>
      </c>
      <c r="T171" s="1" t="s">
        <v>1327</v>
      </c>
      <c r="U171" s="1" t="s">
        <v>1306</v>
      </c>
      <c r="V171" s="1" t="s">
        <v>1306</v>
      </c>
      <c r="W171" s="1" t="s">
        <v>527</v>
      </c>
    </row>
    <row r="172" spans="1:23">
      <c r="A172" s="1" t="s">
        <v>1676</v>
      </c>
      <c r="B172" s="1" t="s">
        <v>1677</v>
      </c>
      <c r="C172" s="1" t="s">
        <v>1294</v>
      </c>
      <c r="D172" s="1" t="s">
        <v>1295</v>
      </c>
      <c r="E172" s="1" t="s">
        <v>1673</v>
      </c>
      <c r="F172" s="1" t="s">
        <v>1324</v>
      </c>
      <c r="G172" s="1" t="s">
        <v>1296</v>
      </c>
      <c r="H172" s="1" t="s">
        <v>1297</v>
      </c>
      <c r="I172" s="1" t="s">
        <v>527</v>
      </c>
      <c r="J172" s="1" t="s">
        <v>527</v>
      </c>
      <c r="K172" s="1" t="s">
        <v>527</v>
      </c>
      <c r="L172" s="1" t="s">
        <v>764</v>
      </c>
      <c r="M172" s="1" t="s">
        <v>108</v>
      </c>
      <c r="N172" s="1" t="s">
        <v>866</v>
      </c>
      <c r="O172" s="1" t="s">
        <v>870</v>
      </c>
      <c r="P172" s="1" t="s">
        <v>527</v>
      </c>
      <c r="Q172" s="1" t="s">
        <v>527</v>
      </c>
      <c r="R172" s="1" t="s">
        <v>1325</v>
      </c>
      <c r="S172" s="1" t="s">
        <v>1345</v>
      </c>
      <c r="T172" s="1" t="s">
        <v>1327</v>
      </c>
      <c r="U172" s="1" t="s">
        <v>1301</v>
      </c>
      <c r="V172" s="1" t="s">
        <v>1301</v>
      </c>
      <c r="W172" s="1" t="s">
        <v>527</v>
      </c>
    </row>
    <row r="173" spans="1:23">
      <c r="A173" s="1" t="s">
        <v>1678</v>
      </c>
      <c r="B173" s="1" t="s">
        <v>1679</v>
      </c>
      <c r="C173" s="1" t="s">
        <v>1294</v>
      </c>
      <c r="D173" s="1" t="s">
        <v>1295</v>
      </c>
      <c r="E173" s="1" t="s">
        <v>1310</v>
      </c>
      <c r="F173" s="1" t="s">
        <v>1324</v>
      </c>
      <c r="G173" s="1" t="s">
        <v>1296</v>
      </c>
      <c r="H173" s="1" t="s">
        <v>1297</v>
      </c>
      <c r="I173" s="1" t="s">
        <v>527</v>
      </c>
      <c r="J173" s="1" t="s">
        <v>527</v>
      </c>
      <c r="K173" s="1" t="s">
        <v>527</v>
      </c>
      <c r="L173" s="1" t="s">
        <v>764</v>
      </c>
      <c r="M173" s="1" t="s">
        <v>108</v>
      </c>
      <c r="N173" s="1" t="s">
        <v>866</v>
      </c>
      <c r="O173" s="1" t="s">
        <v>867</v>
      </c>
      <c r="P173" s="1" t="s">
        <v>527</v>
      </c>
      <c r="Q173" s="1" t="s">
        <v>527</v>
      </c>
      <c r="R173" s="1" t="s">
        <v>1325</v>
      </c>
      <c r="S173" s="1" t="s">
        <v>1326</v>
      </c>
      <c r="T173" s="1" t="s">
        <v>1327</v>
      </c>
      <c r="U173" s="1" t="s">
        <v>1328</v>
      </c>
      <c r="V173" s="1" t="s">
        <v>1328</v>
      </c>
      <c r="W173" s="1" t="s">
        <v>527</v>
      </c>
    </row>
    <row r="174" spans="1:23">
      <c r="A174" s="1" t="s">
        <v>1680</v>
      </c>
      <c r="B174" s="1" t="s">
        <v>1681</v>
      </c>
      <c r="C174" s="1" t="s">
        <v>1294</v>
      </c>
      <c r="D174" s="1" t="s">
        <v>1295</v>
      </c>
      <c r="E174" s="1" t="s">
        <v>1310</v>
      </c>
      <c r="F174" s="1" t="s">
        <v>1324</v>
      </c>
      <c r="G174" s="1" t="s">
        <v>1296</v>
      </c>
      <c r="H174" s="1" t="s">
        <v>1297</v>
      </c>
      <c r="I174" s="1" t="s">
        <v>527</v>
      </c>
      <c r="J174" s="1" t="s">
        <v>527</v>
      </c>
      <c r="K174" s="1" t="s">
        <v>527</v>
      </c>
      <c r="L174" s="1" t="s">
        <v>764</v>
      </c>
      <c r="M174" s="1" t="s">
        <v>108</v>
      </c>
      <c r="N174" s="1" t="s">
        <v>866</v>
      </c>
      <c r="O174" s="1" t="s">
        <v>867</v>
      </c>
      <c r="P174" s="1" t="s">
        <v>527</v>
      </c>
      <c r="Q174" s="1" t="s">
        <v>527</v>
      </c>
      <c r="R174" s="1" t="s">
        <v>1325</v>
      </c>
      <c r="S174" s="1" t="s">
        <v>1326</v>
      </c>
      <c r="T174" s="1" t="s">
        <v>1327</v>
      </c>
      <c r="U174" s="1" t="s">
        <v>1328</v>
      </c>
      <c r="V174" s="1" t="s">
        <v>1328</v>
      </c>
      <c r="W174" s="1" t="s">
        <v>527</v>
      </c>
    </row>
    <row r="175" spans="1:23">
      <c r="A175" s="1" t="s">
        <v>1682</v>
      </c>
      <c r="B175" s="1" t="s">
        <v>1683</v>
      </c>
      <c r="C175" s="1" t="s">
        <v>1294</v>
      </c>
      <c r="D175" s="1" t="s">
        <v>1295</v>
      </c>
      <c r="E175" s="1" t="s">
        <v>1310</v>
      </c>
      <c r="F175" s="1" t="s">
        <v>1324</v>
      </c>
      <c r="G175" s="1" t="s">
        <v>1296</v>
      </c>
      <c r="H175" s="1" t="s">
        <v>1297</v>
      </c>
      <c r="I175" s="1" t="s">
        <v>527</v>
      </c>
      <c r="J175" s="1" t="s">
        <v>527</v>
      </c>
      <c r="K175" s="1" t="s">
        <v>527</v>
      </c>
      <c r="L175" s="1" t="s">
        <v>764</v>
      </c>
      <c r="M175" s="1" t="s">
        <v>108</v>
      </c>
      <c r="N175" s="1" t="s">
        <v>866</v>
      </c>
      <c r="O175" s="1" t="s">
        <v>867</v>
      </c>
      <c r="P175" s="1" t="s">
        <v>527</v>
      </c>
      <c r="Q175" s="1" t="s">
        <v>527</v>
      </c>
      <c r="R175" s="1" t="s">
        <v>1325</v>
      </c>
      <c r="S175" s="1" t="s">
        <v>1345</v>
      </c>
      <c r="T175" s="1" t="s">
        <v>1327</v>
      </c>
      <c r="U175" s="1" t="s">
        <v>1301</v>
      </c>
      <c r="V175" s="1" t="s">
        <v>1301</v>
      </c>
      <c r="W175" s="1" t="s">
        <v>527</v>
      </c>
    </row>
    <row r="176" spans="1:23">
      <c r="A176" s="1" t="s">
        <v>1684</v>
      </c>
      <c r="B176" s="1" t="s">
        <v>1685</v>
      </c>
      <c r="C176" s="1" t="s">
        <v>1294</v>
      </c>
      <c r="D176" s="1" t="s">
        <v>1295</v>
      </c>
      <c r="E176" s="1" t="s">
        <v>1310</v>
      </c>
      <c r="F176" s="1" t="s">
        <v>1324</v>
      </c>
      <c r="G176" s="1" t="s">
        <v>1296</v>
      </c>
      <c r="H176" s="1" t="s">
        <v>1297</v>
      </c>
      <c r="I176" s="1" t="s">
        <v>527</v>
      </c>
      <c r="J176" s="1" t="s">
        <v>527</v>
      </c>
      <c r="K176" s="1" t="s">
        <v>527</v>
      </c>
      <c r="L176" s="1" t="s">
        <v>764</v>
      </c>
      <c r="M176" s="1" t="s">
        <v>108</v>
      </c>
      <c r="N176" s="1" t="s">
        <v>866</v>
      </c>
      <c r="O176" s="1" t="s">
        <v>867</v>
      </c>
      <c r="P176" s="1" t="s">
        <v>527</v>
      </c>
      <c r="Q176" s="1" t="s">
        <v>527</v>
      </c>
      <c r="R176" s="1" t="s">
        <v>1325</v>
      </c>
      <c r="S176" s="1" t="s">
        <v>1326</v>
      </c>
      <c r="T176" s="1" t="s">
        <v>1327</v>
      </c>
      <c r="U176" s="1" t="s">
        <v>1328</v>
      </c>
      <c r="V176" s="1" t="s">
        <v>1328</v>
      </c>
      <c r="W176" s="1" t="s">
        <v>527</v>
      </c>
    </row>
    <row r="177" spans="1:23">
      <c r="A177" s="1" t="s">
        <v>1686</v>
      </c>
      <c r="B177" s="1" t="s">
        <v>1687</v>
      </c>
      <c r="C177" s="1" t="s">
        <v>1294</v>
      </c>
      <c r="D177" s="1" t="s">
        <v>1295</v>
      </c>
      <c r="E177" s="1" t="s">
        <v>1310</v>
      </c>
      <c r="F177" s="1" t="s">
        <v>1324</v>
      </c>
      <c r="G177" s="1" t="s">
        <v>1296</v>
      </c>
      <c r="H177" s="1" t="s">
        <v>1297</v>
      </c>
      <c r="I177" s="1" t="s">
        <v>527</v>
      </c>
      <c r="J177" s="1" t="s">
        <v>527</v>
      </c>
      <c r="K177" s="1" t="s">
        <v>527</v>
      </c>
      <c r="L177" s="1" t="s">
        <v>764</v>
      </c>
      <c r="M177" s="1" t="s">
        <v>108</v>
      </c>
      <c r="N177" s="1" t="s">
        <v>866</v>
      </c>
      <c r="O177" s="1" t="s">
        <v>867</v>
      </c>
      <c r="P177" s="1" t="s">
        <v>527</v>
      </c>
      <c r="Q177" s="1" t="s">
        <v>527</v>
      </c>
      <c r="R177" s="1" t="s">
        <v>1325</v>
      </c>
      <c r="S177" s="1" t="s">
        <v>1304</v>
      </c>
      <c r="T177" s="1" t="s">
        <v>1327</v>
      </c>
      <c r="U177" s="1" t="s">
        <v>1306</v>
      </c>
      <c r="V177" s="1" t="s">
        <v>1306</v>
      </c>
      <c r="W177" s="1" t="s">
        <v>527</v>
      </c>
    </row>
    <row r="178" spans="1:23">
      <c r="A178" s="1" t="s">
        <v>1688</v>
      </c>
      <c r="B178" s="1" t="s">
        <v>1689</v>
      </c>
      <c r="C178" s="1" t="s">
        <v>1294</v>
      </c>
      <c r="D178" s="1" t="s">
        <v>1295</v>
      </c>
      <c r="E178" s="1" t="s">
        <v>1310</v>
      </c>
      <c r="F178" s="1" t="s">
        <v>1324</v>
      </c>
      <c r="G178" s="1" t="s">
        <v>1296</v>
      </c>
      <c r="H178" s="1" t="s">
        <v>1297</v>
      </c>
      <c r="I178" s="1" t="s">
        <v>527</v>
      </c>
      <c r="J178" s="1" t="s">
        <v>527</v>
      </c>
      <c r="K178" s="1" t="s">
        <v>527</v>
      </c>
      <c r="L178" s="1" t="s">
        <v>764</v>
      </c>
      <c r="M178" s="1" t="s">
        <v>108</v>
      </c>
      <c r="N178" s="1" t="s">
        <v>866</v>
      </c>
      <c r="O178" s="1" t="s">
        <v>867</v>
      </c>
      <c r="P178" s="1" t="s">
        <v>527</v>
      </c>
      <c r="Q178" s="1" t="s">
        <v>527</v>
      </c>
      <c r="R178" s="1" t="s">
        <v>1325</v>
      </c>
      <c r="S178" s="1" t="s">
        <v>1304</v>
      </c>
      <c r="T178" s="1" t="s">
        <v>1327</v>
      </c>
      <c r="U178" s="1" t="s">
        <v>1306</v>
      </c>
      <c r="V178" s="1" t="s">
        <v>1306</v>
      </c>
      <c r="W178" s="1" t="s">
        <v>527</v>
      </c>
    </row>
    <row r="179" spans="1:23">
      <c r="A179" s="1" t="s">
        <v>1690</v>
      </c>
      <c r="B179" s="1" t="s">
        <v>1691</v>
      </c>
      <c r="C179" s="1" t="s">
        <v>1294</v>
      </c>
      <c r="D179" s="1" t="s">
        <v>1295</v>
      </c>
      <c r="E179" s="1" t="s">
        <v>1310</v>
      </c>
      <c r="F179" s="1" t="s">
        <v>1324</v>
      </c>
      <c r="G179" s="1" t="s">
        <v>1296</v>
      </c>
      <c r="H179" s="1" t="s">
        <v>1297</v>
      </c>
      <c r="I179" s="1" t="s">
        <v>527</v>
      </c>
      <c r="J179" s="1" t="s">
        <v>527</v>
      </c>
      <c r="K179" s="1" t="s">
        <v>527</v>
      </c>
      <c r="L179" s="1" t="s">
        <v>764</v>
      </c>
      <c r="M179" s="1" t="s">
        <v>108</v>
      </c>
      <c r="N179" s="1" t="s">
        <v>866</v>
      </c>
      <c r="O179" s="1" t="s">
        <v>867</v>
      </c>
      <c r="P179" s="1" t="s">
        <v>527</v>
      </c>
      <c r="Q179" s="1" t="s">
        <v>527</v>
      </c>
      <c r="R179" s="1" t="s">
        <v>1325</v>
      </c>
      <c r="S179" s="1" t="s">
        <v>1352</v>
      </c>
      <c r="T179" s="1" t="s">
        <v>1327</v>
      </c>
      <c r="U179" s="1" t="s">
        <v>1353</v>
      </c>
      <c r="V179" s="1" t="s">
        <v>1353</v>
      </c>
      <c r="W179" s="1" t="s">
        <v>527</v>
      </c>
    </row>
    <row r="180" spans="1:23">
      <c r="A180" s="1" t="s">
        <v>1692</v>
      </c>
      <c r="B180" s="1" t="s">
        <v>1693</v>
      </c>
      <c r="C180" s="1" t="s">
        <v>1294</v>
      </c>
      <c r="D180" s="1" t="s">
        <v>1295</v>
      </c>
      <c r="E180" s="1" t="s">
        <v>1310</v>
      </c>
      <c r="F180" s="1" t="s">
        <v>1324</v>
      </c>
      <c r="G180" s="1" t="s">
        <v>1296</v>
      </c>
      <c r="H180" s="1" t="s">
        <v>1297</v>
      </c>
      <c r="I180" s="1" t="s">
        <v>527</v>
      </c>
      <c r="J180" s="1" t="s">
        <v>527</v>
      </c>
      <c r="K180" s="1" t="s">
        <v>527</v>
      </c>
      <c r="L180" s="1" t="s">
        <v>764</v>
      </c>
      <c r="M180" s="1" t="s">
        <v>108</v>
      </c>
      <c r="N180" s="1" t="s">
        <v>866</v>
      </c>
      <c r="O180" s="1" t="s">
        <v>867</v>
      </c>
      <c r="P180" s="1" t="s">
        <v>527</v>
      </c>
      <c r="Q180" s="1" t="s">
        <v>527</v>
      </c>
      <c r="R180" s="1" t="s">
        <v>1325</v>
      </c>
      <c r="S180" s="1" t="s">
        <v>1345</v>
      </c>
      <c r="T180" s="1" t="s">
        <v>1327</v>
      </c>
      <c r="U180" s="1" t="s">
        <v>1301</v>
      </c>
      <c r="V180" s="1" t="s">
        <v>1301</v>
      </c>
      <c r="W180" s="1" t="s">
        <v>527</v>
      </c>
    </row>
    <row r="181" spans="1:23">
      <c r="A181" s="1" t="s">
        <v>1694</v>
      </c>
      <c r="B181" s="1" t="s">
        <v>1695</v>
      </c>
      <c r="C181" s="1" t="s">
        <v>1294</v>
      </c>
      <c r="D181" s="1" t="s">
        <v>1295</v>
      </c>
      <c r="E181" s="1" t="s">
        <v>1310</v>
      </c>
      <c r="F181" s="1" t="s">
        <v>1324</v>
      </c>
      <c r="G181" s="1" t="s">
        <v>1296</v>
      </c>
      <c r="H181" s="1" t="s">
        <v>1297</v>
      </c>
      <c r="I181" s="1" t="s">
        <v>527</v>
      </c>
      <c r="J181" s="1" t="s">
        <v>527</v>
      </c>
      <c r="K181" s="1" t="s">
        <v>527</v>
      </c>
      <c r="L181" s="1" t="s">
        <v>764</v>
      </c>
      <c r="M181" s="1" t="s">
        <v>108</v>
      </c>
      <c r="N181" s="1" t="s">
        <v>866</v>
      </c>
      <c r="O181" s="1" t="s">
        <v>867</v>
      </c>
      <c r="P181" s="1" t="s">
        <v>527</v>
      </c>
      <c r="Q181" s="1" t="s">
        <v>527</v>
      </c>
      <c r="R181" s="1" t="s">
        <v>1325</v>
      </c>
      <c r="S181" s="1" t="s">
        <v>1345</v>
      </c>
      <c r="T181" s="1" t="s">
        <v>1327</v>
      </c>
      <c r="U181" s="1" t="s">
        <v>1301</v>
      </c>
      <c r="V181" s="1" t="s">
        <v>1301</v>
      </c>
      <c r="W181" s="1" t="s">
        <v>527</v>
      </c>
    </row>
    <row r="182" spans="1:23">
      <c r="A182" s="1" t="s">
        <v>1696</v>
      </c>
      <c r="B182" s="1" t="s">
        <v>1697</v>
      </c>
      <c r="C182" s="1" t="s">
        <v>1294</v>
      </c>
      <c r="D182" s="1" t="s">
        <v>1295</v>
      </c>
      <c r="E182" s="1" t="s">
        <v>1334</v>
      </c>
      <c r="F182" s="1" t="s">
        <v>1324</v>
      </c>
      <c r="G182" s="1" t="s">
        <v>1296</v>
      </c>
      <c r="H182" s="1" t="s">
        <v>1297</v>
      </c>
      <c r="I182" s="1" t="s">
        <v>527</v>
      </c>
      <c r="J182" s="1" t="s">
        <v>527</v>
      </c>
      <c r="K182" s="1" t="s">
        <v>527</v>
      </c>
      <c r="L182" s="1" t="s">
        <v>764</v>
      </c>
      <c r="M182" s="1" t="s">
        <v>108</v>
      </c>
      <c r="N182" s="1" t="s">
        <v>866</v>
      </c>
      <c r="O182" s="1" t="s">
        <v>873</v>
      </c>
      <c r="P182" s="1" t="s">
        <v>527</v>
      </c>
      <c r="Q182" s="1" t="s">
        <v>527</v>
      </c>
      <c r="R182" s="1" t="s">
        <v>1325</v>
      </c>
      <c r="S182" s="1" t="s">
        <v>1352</v>
      </c>
      <c r="T182" s="1" t="s">
        <v>1327</v>
      </c>
      <c r="U182" s="1" t="s">
        <v>1353</v>
      </c>
      <c r="V182" s="1" t="s">
        <v>1353</v>
      </c>
      <c r="W182" s="1" t="s">
        <v>527</v>
      </c>
    </row>
    <row r="183" spans="1:23">
      <c r="A183" s="1" t="s">
        <v>1698</v>
      </c>
      <c r="B183" s="1" t="s">
        <v>1699</v>
      </c>
      <c r="C183" s="1" t="s">
        <v>1294</v>
      </c>
      <c r="D183" s="1" t="s">
        <v>1295</v>
      </c>
      <c r="E183" s="1" t="s">
        <v>930</v>
      </c>
      <c r="F183" s="1" t="s">
        <v>1324</v>
      </c>
      <c r="G183" s="1" t="s">
        <v>1296</v>
      </c>
      <c r="H183" s="1" t="s">
        <v>1297</v>
      </c>
      <c r="I183" s="1" t="s">
        <v>527</v>
      </c>
      <c r="J183" s="1" t="s">
        <v>527</v>
      </c>
      <c r="K183" s="1" t="s">
        <v>527</v>
      </c>
      <c r="L183" s="1" t="s">
        <v>764</v>
      </c>
      <c r="M183" s="1" t="s">
        <v>108</v>
      </c>
      <c r="N183" s="1" t="s">
        <v>912</v>
      </c>
      <c r="O183" s="1" t="s">
        <v>912</v>
      </c>
      <c r="P183" s="1" t="s">
        <v>931</v>
      </c>
      <c r="Q183" s="1" t="s">
        <v>527</v>
      </c>
      <c r="R183" s="1" t="s">
        <v>1325</v>
      </c>
      <c r="S183" s="1" t="s">
        <v>1352</v>
      </c>
      <c r="T183" s="1" t="s">
        <v>1327</v>
      </c>
      <c r="U183" s="1" t="s">
        <v>1353</v>
      </c>
      <c r="V183" s="1" t="s">
        <v>1353</v>
      </c>
      <c r="W183" s="1" t="s">
        <v>527</v>
      </c>
    </row>
    <row r="184" spans="1:23">
      <c r="A184" s="1" t="s">
        <v>1700</v>
      </c>
      <c r="B184" s="1" t="s">
        <v>1701</v>
      </c>
      <c r="C184" s="1" t="s">
        <v>1294</v>
      </c>
      <c r="D184" s="1" t="s">
        <v>1295</v>
      </c>
      <c r="E184" s="1" t="s">
        <v>871</v>
      </c>
      <c r="F184" s="1" t="s">
        <v>1324</v>
      </c>
      <c r="G184" s="1" t="s">
        <v>1296</v>
      </c>
      <c r="H184" s="1" t="s">
        <v>1297</v>
      </c>
      <c r="I184" s="1" t="s">
        <v>527</v>
      </c>
      <c r="J184" s="1" t="s">
        <v>527</v>
      </c>
      <c r="K184" s="1" t="s">
        <v>527</v>
      </c>
      <c r="L184" s="1" t="s">
        <v>764</v>
      </c>
      <c r="M184" s="1" t="s">
        <v>108</v>
      </c>
      <c r="N184" s="1" t="s">
        <v>866</v>
      </c>
      <c r="O184" s="1" t="s">
        <v>873</v>
      </c>
      <c r="P184" s="1" t="s">
        <v>872</v>
      </c>
      <c r="Q184" s="1" t="s">
        <v>527</v>
      </c>
      <c r="R184" s="1" t="s">
        <v>1337</v>
      </c>
      <c r="S184" s="1" t="s">
        <v>1326</v>
      </c>
      <c r="T184" s="1" t="s">
        <v>1327</v>
      </c>
      <c r="U184" s="1" t="s">
        <v>1328</v>
      </c>
      <c r="V184" s="1" t="s">
        <v>1328</v>
      </c>
      <c r="W184" s="1" t="s">
        <v>527</v>
      </c>
    </row>
    <row r="185" spans="1:23">
      <c r="A185" s="1" t="s">
        <v>1702</v>
      </c>
      <c r="B185" s="1" t="s">
        <v>1703</v>
      </c>
      <c r="C185" s="1" t="s">
        <v>1294</v>
      </c>
      <c r="D185" s="1" t="s">
        <v>1295</v>
      </c>
      <c r="E185" s="1" t="s">
        <v>1310</v>
      </c>
      <c r="F185" s="1" t="s">
        <v>1324</v>
      </c>
      <c r="G185" s="1" t="s">
        <v>1296</v>
      </c>
      <c r="H185" s="1" t="s">
        <v>1297</v>
      </c>
      <c r="I185" s="1" t="s">
        <v>527</v>
      </c>
      <c r="J185" s="1" t="s">
        <v>527</v>
      </c>
      <c r="K185" s="1" t="s">
        <v>527</v>
      </c>
      <c r="L185" s="1" t="s">
        <v>764</v>
      </c>
      <c r="M185" s="1" t="s">
        <v>108</v>
      </c>
      <c r="N185" s="1" t="s">
        <v>866</v>
      </c>
      <c r="O185" s="1" t="s">
        <v>867</v>
      </c>
      <c r="P185" s="1" t="s">
        <v>527</v>
      </c>
      <c r="Q185" s="1" t="s">
        <v>527</v>
      </c>
      <c r="R185" s="1" t="s">
        <v>1325</v>
      </c>
      <c r="S185" s="1" t="s">
        <v>1345</v>
      </c>
      <c r="T185" s="1" t="s">
        <v>1327</v>
      </c>
      <c r="U185" s="1" t="s">
        <v>1301</v>
      </c>
      <c r="V185" s="1" t="s">
        <v>1301</v>
      </c>
      <c r="W185" s="1" t="s">
        <v>527</v>
      </c>
    </row>
    <row r="186" spans="1:23">
      <c r="A186" s="1" t="s">
        <v>1704</v>
      </c>
      <c r="B186" s="1" t="s">
        <v>1705</v>
      </c>
      <c r="C186" s="1" t="s">
        <v>1294</v>
      </c>
      <c r="D186" s="1" t="s">
        <v>1295</v>
      </c>
      <c r="E186" s="1" t="s">
        <v>1334</v>
      </c>
      <c r="F186" s="1" t="s">
        <v>1324</v>
      </c>
      <c r="G186" s="1" t="s">
        <v>1296</v>
      </c>
      <c r="H186" s="1" t="s">
        <v>1297</v>
      </c>
      <c r="I186" s="1" t="s">
        <v>527</v>
      </c>
      <c r="J186" s="1" t="s">
        <v>527</v>
      </c>
      <c r="K186" s="1" t="s">
        <v>527</v>
      </c>
      <c r="L186" s="1" t="s">
        <v>764</v>
      </c>
      <c r="M186" s="1" t="s">
        <v>108</v>
      </c>
      <c r="N186" s="1" t="s">
        <v>866</v>
      </c>
      <c r="O186" s="1" t="s">
        <v>873</v>
      </c>
      <c r="P186" s="1" t="s">
        <v>527</v>
      </c>
      <c r="Q186" s="1" t="s">
        <v>527</v>
      </c>
      <c r="R186" s="1" t="s">
        <v>1325</v>
      </c>
      <c r="S186" s="1" t="s">
        <v>1352</v>
      </c>
      <c r="T186" s="1" t="s">
        <v>1327</v>
      </c>
      <c r="U186" s="1" t="s">
        <v>1353</v>
      </c>
      <c r="V186" s="1" t="s">
        <v>1353</v>
      </c>
      <c r="W186" s="1" t="s">
        <v>527</v>
      </c>
    </row>
    <row r="187" spans="1:23">
      <c r="A187" s="1" t="s">
        <v>1706</v>
      </c>
      <c r="B187" s="1" t="s">
        <v>1707</v>
      </c>
      <c r="C187" s="1" t="s">
        <v>1294</v>
      </c>
      <c r="D187" s="1" t="s">
        <v>1295</v>
      </c>
      <c r="E187" s="1" t="s">
        <v>1334</v>
      </c>
      <c r="F187" s="1" t="s">
        <v>1324</v>
      </c>
      <c r="G187" s="1" t="s">
        <v>1296</v>
      </c>
      <c r="H187" s="1" t="s">
        <v>1297</v>
      </c>
      <c r="I187" s="1" t="s">
        <v>527</v>
      </c>
      <c r="J187" s="1" t="s">
        <v>527</v>
      </c>
      <c r="K187" s="1" t="s">
        <v>527</v>
      </c>
      <c r="L187" s="1" t="s">
        <v>764</v>
      </c>
      <c r="M187" s="1" t="s">
        <v>108</v>
      </c>
      <c r="N187" s="1" t="s">
        <v>866</v>
      </c>
      <c r="O187" s="1" t="s">
        <v>873</v>
      </c>
      <c r="P187" s="1" t="s">
        <v>527</v>
      </c>
      <c r="Q187" s="1" t="s">
        <v>527</v>
      </c>
      <c r="R187" s="1" t="s">
        <v>1325</v>
      </c>
      <c r="S187" s="1" t="s">
        <v>1326</v>
      </c>
      <c r="T187" s="1" t="s">
        <v>1327</v>
      </c>
      <c r="U187" s="1" t="s">
        <v>1328</v>
      </c>
      <c r="V187" s="1" t="s">
        <v>1328</v>
      </c>
      <c r="W187" s="1" t="s">
        <v>527</v>
      </c>
    </row>
    <row r="188" spans="1:23">
      <c r="A188" s="1" t="s">
        <v>1708</v>
      </c>
      <c r="B188" s="1" t="s">
        <v>1709</v>
      </c>
      <c r="C188" s="1" t="s">
        <v>1294</v>
      </c>
      <c r="D188" s="1" t="s">
        <v>1295</v>
      </c>
      <c r="E188" s="1" t="s">
        <v>1334</v>
      </c>
      <c r="F188" s="1" t="s">
        <v>1324</v>
      </c>
      <c r="G188" s="1" t="s">
        <v>1296</v>
      </c>
      <c r="H188" s="1" t="s">
        <v>1297</v>
      </c>
      <c r="I188" s="1" t="s">
        <v>527</v>
      </c>
      <c r="J188" s="1" t="s">
        <v>527</v>
      </c>
      <c r="K188" s="1" t="s">
        <v>527</v>
      </c>
      <c r="L188" s="1" t="s">
        <v>764</v>
      </c>
      <c r="M188" s="1" t="s">
        <v>108</v>
      </c>
      <c r="N188" s="1" t="s">
        <v>866</v>
      </c>
      <c r="O188" s="1" t="s">
        <v>873</v>
      </c>
      <c r="P188" s="1" t="s">
        <v>527</v>
      </c>
      <c r="Q188" s="1" t="s">
        <v>527</v>
      </c>
      <c r="R188" s="1" t="s">
        <v>1298</v>
      </c>
      <c r="S188" s="1" t="s">
        <v>1326</v>
      </c>
      <c r="T188" s="1" t="s">
        <v>1327</v>
      </c>
      <c r="U188" s="1" t="s">
        <v>1328</v>
      </c>
      <c r="V188" s="1" t="s">
        <v>1328</v>
      </c>
      <c r="W188" s="1" t="s">
        <v>527</v>
      </c>
    </row>
    <row r="189" spans="1:23">
      <c r="A189" s="1" t="s">
        <v>1710</v>
      </c>
      <c r="B189" s="1" t="s">
        <v>1711</v>
      </c>
      <c r="C189" s="1" t="s">
        <v>1294</v>
      </c>
      <c r="D189" s="1" t="s">
        <v>1295</v>
      </c>
      <c r="E189" s="1" t="s">
        <v>871</v>
      </c>
      <c r="F189" s="1" t="s">
        <v>1324</v>
      </c>
      <c r="G189" s="1" t="s">
        <v>1296</v>
      </c>
      <c r="H189" s="1" t="s">
        <v>1297</v>
      </c>
      <c r="I189" s="1" t="s">
        <v>527</v>
      </c>
      <c r="J189" s="1" t="s">
        <v>527</v>
      </c>
      <c r="K189" s="1" t="s">
        <v>527</v>
      </c>
      <c r="L189" s="1" t="s">
        <v>764</v>
      </c>
      <c r="M189" s="1" t="s">
        <v>108</v>
      </c>
      <c r="N189" s="1" t="s">
        <v>866</v>
      </c>
      <c r="O189" s="1" t="s">
        <v>873</v>
      </c>
      <c r="P189" s="1" t="s">
        <v>872</v>
      </c>
      <c r="Q189" s="1" t="s">
        <v>527</v>
      </c>
      <c r="R189" s="1" t="s">
        <v>1337</v>
      </c>
      <c r="S189" s="1" t="s">
        <v>1345</v>
      </c>
      <c r="T189" s="1" t="s">
        <v>1327</v>
      </c>
      <c r="U189" s="1" t="s">
        <v>1301</v>
      </c>
      <c r="V189" s="1" t="s">
        <v>1301</v>
      </c>
      <c r="W189" s="1" t="s">
        <v>527</v>
      </c>
    </row>
    <row r="190" spans="1:23">
      <c r="A190" s="1" t="s">
        <v>1712</v>
      </c>
      <c r="B190" s="1" t="s">
        <v>1713</v>
      </c>
      <c r="C190" s="1" t="s">
        <v>1294</v>
      </c>
      <c r="D190" s="1" t="s">
        <v>1295</v>
      </c>
      <c r="E190" s="1" t="s">
        <v>1714</v>
      </c>
      <c r="F190" s="1" t="s">
        <v>1324</v>
      </c>
      <c r="G190" s="1" t="s">
        <v>1296</v>
      </c>
      <c r="H190" s="1" t="s">
        <v>1297</v>
      </c>
      <c r="I190" s="1" t="s">
        <v>527</v>
      </c>
      <c r="J190" s="1" t="s">
        <v>527</v>
      </c>
      <c r="K190" s="1" t="s">
        <v>527</v>
      </c>
      <c r="L190" s="1" t="s">
        <v>764</v>
      </c>
      <c r="M190" s="1" t="s">
        <v>108</v>
      </c>
      <c r="N190" s="1" t="s">
        <v>866</v>
      </c>
      <c r="O190" s="1" t="s">
        <v>876</v>
      </c>
      <c r="P190" s="1" t="s">
        <v>527</v>
      </c>
      <c r="Q190" s="1" t="s">
        <v>527</v>
      </c>
      <c r="R190" s="1" t="s">
        <v>1337</v>
      </c>
      <c r="S190" s="1" t="s">
        <v>1352</v>
      </c>
      <c r="T190" s="1" t="s">
        <v>1327</v>
      </c>
      <c r="U190" s="1" t="s">
        <v>1353</v>
      </c>
      <c r="V190" s="1" t="s">
        <v>1353</v>
      </c>
      <c r="W190" s="1" t="s">
        <v>527</v>
      </c>
    </row>
    <row r="191" spans="1:23">
      <c r="A191" s="1" t="s">
        <v>1715</v>
      </c>
      <c r="B191" s="1" t="s">
        <v>1716</v>
      </c>
      <c r="C191" s="1" t="s">
        <v>1294</v>
      </c>
      <c r="D191" s="1" t="s">
        <v>1295</v>
      </c>
      <c r="E191" s="1" t="s">
        <v>1714</v>
      </c>
      <c r="F191" s="1" t="s">
        <v>1324</v>
      </c>
      <c r="G191" s="1" t="s">
        <v>1296</v>
      </c>
      <c r="H191" s="1" t="s">
        <v>1297</v>
      </c>
      <c r="I191" s="1" t="s">
        <v>527</v>
      </c>
      <c r="J191" s="1" t="s">
        <v>527</v>
      </c>
      <c r="K191" s="1" t="s">
        <v>527</v>
      </c>
      <c r="L191" s="1" t="s">
        <v>764</v>
      </c>
      <c r="M191" s="1" t="s">
        <v>108</v>
      </c>
      <c r="N191" s="1" t="s">
        <v>866</v>
      </c>
      <c r="O191" s="1" t="s">
        <v>876</v>
      </c>
      <c r="P191" s="1" t="s">
        <v>527</v>
      </c>
      <c r="Q191" s="1" t="s">
        <v>527</v>
      </c>
      <c r="R191" s="1" t="s">
        <v>1717</v>
      </c>
      <c r="S191" s="1" t="s">
        <v>1352</v>
      </c>
      <c r="T191" s="1" t="s">
        <v>1327</v>
      </c>
      <c r="U191" s="1" t="s">
        <v>1353</v>
      </c>
      <c r="V191" s="1" t="s">
        <v>1353</v>
      </c>
      <c r="W191" s="1" t="s">
        <v>527</v>
      </c>
    </row>
    <row r="192" spans="1:23">
      <c r="A192" s="1" t="s">
        <v>1718</v>
      </c>
      <c r="B192" s="1" t="s">
        <v>1719</v>
      </c>
      <c r="C192" s="1" t="s">
        <v>1294</v>
      </c>
      <c r="D192" s="1" t="s">
        <v>1295</v>
      </c>
      <c r="E192" s="1" t="s">
        <v>1714</v>
      </c>
      <c r="F192" s="1" t="s">
        <v>1324</v>
      </c>
      <c r="G192" s="1" t="s">
        <v>1296</v>
      </c>
      <c r="H192" s="1" t="s">
        <v>1297</v>
      </c>
      <c r="I192" s="1" t="s">
        <v>527</v>
      </c>
      <c r="J192" s="1" t="s">
        <v>527</v>
      </c>
      <c r="K192" s="1" t="s">
        <v>527</v>
      </c>
      <c r="L192" s="1" t="s">
        <v>764</v>
      </c>
      <c r="M192" s="1" t="s">
        <v>108</v>
      </c>
      <c r="N192" s="1" t="s">
        <v>866</v>
      </c>
      <c r="O192" s="1" t="s">
        <v>876</v>
      </c>
      <c r="P192" s="1" t="s">
        <v>527</v>
      </c>
      <c r="Q192" s="1" t="s">
        <v>527</v>
      </c>
      <c r="R192" s="1" t="s">
        <v>1337</v>
      </c>
      <c r="S192" s="1" t="s">
        <v>1352</v>
      </c>
      <c r="T192" s="1" t="s">
        <v>1327</v>
      </c>
      <c r="U192" s="1" t="s">
        <v>1353</v>
      </c>
      <c r="V192" s="1" t="s">
        <v>1353</v>
      </c>
      <c r="W192" s="1" t="s">
        <v>527</v>
      </c>
    </row>
    <row r="193" spans="1:23">
      <c r="A193" s="1" t="s">
        <v>1720</v>
      </c>
      <c r="B193" s="1" t="s">
        <v>1721</v>
      </c>
      <c r="C193" s="1" t="s">
        <v>1294</v>
      </c>
      <c r="D193" s="1" t="s">
        <v>1295</v>
      </c>
      <c r="E193" s="1" t="s">
        <v>874</v>
      </c>
      <c r="F193" s="1" t="s">
        <v>1324</v>
      </c>
      <c r="G193" s="1" t="s">
        <v>1296</v>
      </c>
      <c r="H193" s="1" t="s">
        <v>1297</v>
      </c>
      <c r="I193" s="1" t="s">
        <v>527</v>
      </c>
      <c r="J193" s="1" t="s">
        <v>527</v>
      </c>
      <c r="K193" s="1" t="s">
        <v>527</v>
      </c>
      <c r="L193" s="1" t="s">
        <v>764</v>
      </c>
      <c r="M193" s="1" t="s">
        <v>108</v>
      </c>
      <c r="N193" s="1" t="s">
        <v>866</v>
      </c>
      <c r="O193" s="1" t="s">
        <v>876</v>
      </c>
      <c r="P193" s="1" t="s">
        <v>875</v>
      </c>
      <c r="Q193" s="1" t="s">
        <v>527</v>
      </c>
      <c r="R193" s="1" t="s">
        <v>1337</v>
      </c>
      <c r="S193" s="1" t="s">
        <v>1304</v>
      </c>
      <c r="T193" s="1" t="s">
        <v>1327</v>
      </c>
      <c r="U193" s="1" t="s">
        <v>1306</v>
      </c>
      <c r="V193" s="1" t="s">
        <v>1306</v>
      </c>
      <c r="W193" s="1" t="s">
        <v>527</v>
      </c>
    </row>
    <row r="194" spans="1:23">
      <c r="A194" s="1" t="s">
        <v>1722</v>
      </c>
      <c r="B194" s="1" t="s">
        <v>1723</v>
      </c>
      <c r="C194" s="1" t="s">
        <v>1294</v>
      </c>
      <c r="D194" s="1" t="s">
        <v>1295</v>
      </c>
      <c r="E194" s="1" t="s">
        <v>1159</v>
      </c>
      <c r="F194" s="1" t="s">
        <v>1324</v>
      </c>
      <c r="G194" s="1" t="s">
        <v>1296</v>
      </c>
      <c r="H194" s="1" t="s">
        <v>1297</v>
      </c>
      <c r="I194" s="1" t="s">
        <v>527</v>
      </c>
      <c r="J194" s="1" t="s">
        <v>527</v>
      </c>
      <c r="K194" s="1" t="s">
        <v>527</v>
      </c>
      <c r="L194" s="1" t="s">
        <v>764</v>
      </c>
      <c r="M194" s="1" t="s">
        <v>108</v>
      </c>
      <c r="N194" s="1" t="s">
        <v>1161</v>
      </c>
      <c r="O194" s="1" t="s">
        <v>1161</v>
      </c>
      <c r="P194" s="1" t="s">
        <v>1160</v>
      </c>
      <c r="Q194" s="1" t="s">
        <v>527</v>
      </c>
      <c r="R194" s="1" t="s">
        <v>1298</v>
      </c>
      <c r="S194" s="1" t="s">
        <v>1352</v>
      </c>
      <c r="T194" s="1" t="s">
        <v>1327</v>
      </c>
      <c r="U194" s="1" t="s">
        <v>1353</v>
      </c>
      <c r="V194" s="1" t="s">
        <v>1353</v>
      </c>
      <c r="W194" s="1" t="s">
        <v>527</v>
      </c>
    </row>
    <row r="195" spans="1:23">
      <c r="A195" s="1" t="s">
        <v>1724</v>
      </c>
      <c r="B195" s="1" t="s">
        <v>1725</v>
      </c>
      <c r="C195" s="1" t="s">
        <v>1294</v>
      </c>
      <c r="D195" s="1" t="s">
        <v>1295</v>
      </c>
      <c r="E195" s="1" t="s">
        <v>1162</v>
      </c>
      <c r="F195" s="1" t="s">
        <v>1324</v>
      </c>
      <c r="G195" s="1" t="s">
        <v>1296</v>
      </c>
      <c r="H195" s="1" t="s">
        <v>1297</v>
      </c>
      <c r="I195" s="1" t="s">
        <v>527</v>
      </c>
      <c r="J195" s="1" t="s">
        <v>527</v>
      </c>
      <c r="K195" s="1" t="s">
        <v>527</v>
      </c>
      <c r="L195" s="1" t="s">
        <v>764</v>
      </c>
      <c r="M195" s="1" t="s">
        <v>108</v>
      </c>
      <c r="N195" s="1" t="s">
        <v>1161</v>
      </c>
      <c r="O195" s="1" t="s">
        <v>1161</v>
      </c>
      <c r="P195" s="1" t="s">
        <v>1163</v>
      </c>
      <c r="Q195" s="1" t="s">
        <v>527</v>
      </c>
      <c r="R195" s="1" t="s">
        <v>1298</v>
      </c>
      <c r="S195" s="1" t="s">
        <v>1352</v>
      </c>
      <c r="T195" s="1" t="s">
        <v>1327</v>
      </c>
      <c r="U195" s="1" t="s">
        <v>1353</v>
      </c>
      <c r="V195" s="1" t="s">
        <v>1353</v>
      </c>
      <c r="W195" s="1" t="s">
        <v>527</v>
      </c>
    </row>
    <row r="196" spans="1:23">
      <c r="A196" s="1" t="s">
        <v>1726</v>
      </c>
      <c r="B196" s="1" t="s">
        <v>1727</v>
      </c>
      <c r="C196" s="1" t="s">
        <v>1294</v>
      </c>
      <c r="D196" s="1" t="s">
        <v>1295</v>
      </c>
      <c r="E196" s="1" t="s">
        <v>1164</v>
      </c>
      <c r="F196" s="1" t="s">
        <v>1324</v>
      </c>
      <c r="G196" s="1" t="s">
        <v>1296</v>
      </c>
      <c r="H196" s="1" t="s">
        <v>1297</v>
      </c>
      <c r="I196" s="1" t="s">
        <v>527</v>
      </c>
      <c r="J196" s="1" t="s">
        <v>527</v>
      </c>
      <c r="K196" s="1" t="s">
        <v>527</v>
      </c>
      <c r="L196" s="1" t="s">
        <v>764</v>
      </c>
      <c r="M196" s="1" t="s">
        <v>108</v>
      </c>
      <c r="N196" s="1" t="s">
        <v>1161</v>
      </c>
      <c r="O196" s="1" t="s">
        <v>1161</v>
      </c>
      <c r="P196" s="1" t="s">
        <v>1165</v>
      </c>
      <c r="Q196" s="1" t="s">
        <v>527</v>
      </c>
      <c r="R196" s="1" t="s">
        <v>1298</v>
      </c>
      <c r="S196" s="1" t="s">
        <v>1352</v>
      </c>
      <c r="T196" s="1" t="s">
        <v>1327</v>
      </c>
      <c r="U196" s="1" t="s">
        <v>1353</v>
      </c>
      <c r="V196" s="1" t="s">
        <v>1353</v>
      </c>
      <c r="W196" s="1" t="s">
        <v>527</v>
      </c>
    </row>
    <row r="197" spans="1:23">
      <c r="A197" s="1" t="s">
        <v>1728</v>
      </c>
      <c r="B197" s="1" t="s">
        <v>1729</v>
      </c>
      <c r="C197" s="1" t="s">
        <v>1294</v>
      </c>
      <c r="D197" s="1" t="s">
        <v>1295</v>
      </c>
      <c r="E197" s="1" t="s">
        <v>1168</v>
      </c>
      <c r="F197" s="1" t="s">
        <v>1324</v>
      </c>
      <c r="G197" s="1" t="s">
        <v>1296</v>
      </c>
      <c r="H197" s="1" t="s">
        <v>1297</v>
      </c>
      <c r="I197" s="1" t="s">
        <v>527</v>
      </c>
      <c r="J197" s="1" t="s">
        <v>527</v>
      </c>
      <c r="K197" s="1" t="s">
        <v>527</v>
      </c>
      <c r="L197" s="1" t="s">
        <v>764</v>
      </c>
      <c r="M197" s="1" t="s">
        <v>108</v>
      </c>
      <c r="N197" s="1" t="s">
        <v>1161</v>
      </c>
      <c r="O197" s="1" t="s">
        <v>1161</v>
      </c>
      <c r="P197" s="1" t="s">
        <v>1169</v>
      </c>
      <c r="Q197" s="1" t="s">
        <v>527</v>
      </c>
      <c r="R197" s="1" t="s">
        <v>1298</v>
      </c>
      <c r="S197" s="1" t="s">
        <v>1352</v>
      </c>
      <c r="T197" s="1" t="s">
        <v>1327</v>
      </c>
      <c r="U197" s="1" t="s">
        <v>1353</v>
      </c>
      <c r="V197" s="1" t="s">
        <v>1353</v>
      </c>
      <c r="W197" s="1" t="s">
        <v>527</v>
      </c>
    </row>
    <row r="198" spans="1:23">
      <c r="A198" s="1" t="s">
        <v>1730</v>
      </c>
      <c r="B198" s="1" t="s">
        <v>1731</v>
      </c>
      <c r="C198" s="1" t="s">
        <v>1294</v>
      </c>
      <c r="D198" s="1" t="s">
        <v>1295</v>
      </c>
      <c r="E198" s="1" t="s">
        <v>1168</v>
      </c>
      <c r="F198" s="1" t="s">
        <v>1324</v>
      </c>
      <c r="G198" s="1" t="s">
        <v>1296</v>
      </c>
      <c r="H198" s="1" t="s">
        <v>1297</v>
      </c>
      <c r="I198" s="1" t="s">
        <v>527</v>
      </c>
      <c r="J198" s="1" t="s">
        <v>527</v>
      </c>
      <c r="K198" s="1" t="s">
        <v>527</v>
      </c>
      <c r="L198" s="1" t="s">
        <v>764</v>
      </c>
      <c r="M198" s="1" t="s">
        <v>108</v>
      </c>
      <c r="N198" s="1" t="s">
        <v>1161</v>
      </c>
      <c r="O198" s="1" t="s">
        <v>1161</v>
      </c>
      <c r="P198" s="1" t="s">
        <v>1169</v>
      </c>
      <c r="Q198" s="1" t="s">
        <v>527</v>
      </c>
      <c r="R198" s="1" t="s">
        <v>1298</v>
      </c>
      <c r="S198" s="1" t="s">
        <v>1304</v>
      </c>
      <c r="T198" s="1" t="s">
        <v>1327</v>
      </c>
      <c r="U198" s="1" t="s">
        <v>1306</v>
      </c>
      <c r="V198" s="1" t="s">
        <v>1306</v>
      </c>
      <c r="W198" s="1" t="s">
        <v>527</v>
      </c>
    </row>
    <row r="199" spans="1:23">
      <c r="A199" s="1" t="s">
        <v>1732</v>
      </c>
      <c r="B199" s="1" t="s">
        <v>1733</v>
      </c>
      <c r="C199" s="1" t="s">
        <v>1294</v>
      </c>
      <c r="D199" s="1" t="s">
        <v>1295</v>
      </c>
      <c r="E199" s="1" t="s">
        <v>1170</v>
      </c>
      <c r="F199" s="1" t="s">
        <v>1324</v>
      </c>
      <c r="G199" s="1" t="s">
        <v>1296</v>
      </c>
      <c r="H199" s="1" t="s">
        <v>1297</v>
      </c>
      <c r="I199" s="1" t="s">
        <v>527</v>
      </c>
      <c r="J199" s="1" t="s">
        <v>527</v>
      </c>
      <c r="K199" s="1" t="s">
        <v>527</v>
      </c>
      <c r="L199" s="1" t="s">
        <v>764</v>
      </c>
      <c r="M199" s="1" t="s">
        <v>108</v>
      </c>
      <c r="N199" s="1" t="s">
        <v>1161</v>
      </c>
      <c r="O199" s="1" t="s">
        <v>1161</v>
      </c>
      <c r="P199" s="1" t="s">
        <v>1171</v>
      </c>
      <c r="Q199" s="1" t="s">
        <v>527</v>
      </c>
      <c r="R199" s="1" t="s">
        <v>1298</v>
      </c>
      <c r="S199" s="1" t="s">
        <v>1352</v>
      </c>
      <c r="T199" s="1" t="s">
        <v>1327</v>
      </c>
      <c r="U199" s="1" t="s">
        <v>1353</v>
      </c>
      <c r="V199" s="1" t="s">
        <v>1353</v>
      </c>
      <c r="W199" s="1" t="s">
        <v>527</v>
      </c>
    </row>
    <row r="200" spans="1:23">
      <c r="A200" s="1" t="s">
        <v>1734</v>
      </c>
      <c r="B200" s="1" t="s">
        <v>1735</v>
      </c>
      <c r="C200" s="1" t="s">
        <v>1294</v>
      </c>
      <c r="D200" s="1" t="s">
        <v>1295</v>
      </c>
      <c r="E200" s="1" t="s">
        <v>1172</v>
      </c>
      <c r="F200" s="1" t="s">
        <v>1324</v>
      </c>
      <c r="G200" s="1" t="s">
        <v>1296</v>
      </c>
      <c r="H200" s="1" t="s">
        <v>1297</v>
      </c>
      <c r="I200" s="1" t="s">
        <v>527</v>
      </c>
      <c r="J200" s="1" t="s">
        <v>527</v>
      </c>
      <c r="K200" s="1" t="s">
        <v>527</v>
      </c>
      <c r="L200" s="1" t="s">
        <v>764</v>
      </c>
      <c r="M200" s="1" t="s">
        <v>108</v>
      </c>
      <c r="N200" s="1" t="s">
        <v>1161</v>
      </c>
      <c r="O200" s="1" t="s">
        <v>1161</v>
      </c>
      <c r="P200" s="1" t="s">
        <v>1173</v>
      </c>
      <c r="Q200" s="1" t="s">
        <v>527</v>
      </c>
      <c r="R200" s="1" t="s">
        <v>1298</v>
      </c>
      <c r="S200" s="1" t="s">
        <v>1352</v>
      </c>
      <c r="T200" s="1" t="s">
        <v>1327</v>
      </c>
      <c r="U200" s="1" t="s">
        <v>1353</v>
      </c>
      <c r="V200" s="1" t="s">
        <v>1353</v>
      </c>
      <c r="W200" s="1" t="s">
        <v>527</v>
      </c>
    </row>
    <row r="201" spans="1:23">
      <c r="A201" s="1" t="s">
        <v>1736</v>
      </c>
      <c r="B201" s="1" t="s">
        <v>1737</v>
      </c>
      <c r="C201" s="1" t="s">
        <v>1294</v>
      </c>
      <c r="D201" s="1" t="s">
        <v>1295</v>
      </c>
      <c r="E201" s="1" t="s">
        <v>1174</v>
      </c>
      <c r="F201" s="1" t="s">
        <v>1324</v>
      </c>
      <c r="G201" s="1" t="s">
        <v>1296</v>
      </c>
      <c r="H201" s="1" t="s">
        <v>1297</v>
      </c>
      <c r="I201" s="1" t="s">
        <v>527</v>
      </c>
      <c r="J201" s="1" t="s">
        <v>527</v>
      </c>
      <c r="K201" s="1" t="s">
        <v>527</v>
      </c>
      <c r="L201" s="1" t="s">
        <v>764</v>
      </c>
      <c r="M201" s="1" t="s">
        <v>108</v>
      </c>
      <c r="N201" s="1" t="s">
        <v>1161</v>
      </c>
      <c r="O201" s="1" t="s">
        <v>1161</v>
      </c>
      <c r="P201" s="1" t="s">
        <v>1175</v>
      </c>
      <c r="Q201" s="1" t="s">
        <v>527</v>
      </c>
      <c r="R201" s="1" t="s">
        <v>1298</v>
      </c>
      <c r="S201" s="1" t="s">
        <v>1352</v>
      </c>
      <c r="T201" s="1" t="s">
        <v>1327</v>
      </c>
      <c r="U201" s="1" t="s">
        <v>1353</v>
      </c>
      <c r="V201" s="1" t="s">
        <v>1353</v>
      </c>
      <c r="W201" s="1" t="s">
        <v>527</v>
      </c>
    </row>
    <row r="202" spans="1:23">
      <c r="A202" s="1" t="s">
        <v>1738</v>
      </c>
      <c r="B202" s="1" t="s">
        <v>1739</v>
      </c>
      <c r="C202" s="1" t="s">
        <v>1294</v>
      </c>
      <c r="D202" s="1" t="s">
        <v>1295</v>
      </c>
      <c r="E202" s="1" t="s">
        <v>1191</v>
      </c>
      <c r="F202" s="1" t="s">
        <v>1324</v>
      </c>
      <c r="G202" s="1" t="s">
        <v>1296</v>
      </c>
      <c r="H202" s="1" t="s">
        <v>1297</v>
      </c>
      <c r="I202" s="1" t="s">
        <v>527</v>
      </c>
      <c r="J202" s="1" t="s">
        <v>527</v>
      </c>
      <c r="K202" s="1" t="s">
        <v>527</v>
      </c>
      <c r="L202" s="1" t="s">
        <v>764</v>
      </c>
      <c r="M202" s="1" t="s">
        <v>108</v>
      </c>
      <c r="N202" s="1" t="s">
        <v>1178</v>
      </c>
      <c r="O202" s="1" t="s">
        <v>1178</v>
      </c>
      <c r="P202" s="1" t="s">
        <v>1192</v>
      </c>
      <c r="Q202" s="1" t="s">
        <v>527</v>
      </c>
      <c r="R202" s="1" t="s">
        <v>1298</v>
      </c>
      <c r="S202" s="1" t="s">
        <v>1352</v>
      </c>
      <c r="T202" s="1" t="s">
        <v>1327</v>
      </c>
      <c r="U202" s="1" t="s">
        <v>1353</v>
      </c>
      <c r="V202" s="1" t="s">
        <v>1353</v>
      </c>
      <c r="W202" s="1" t="s">
        <v>527</v>
      </c>
    </row>
    <row r="203" spans="1:23">
      <c r="A203" s="1" t="s">
        <v>1740</v>
      </c>
      <c r="B203" s="1" t="s">
        <v>1741</v>
      </c>
      <c r="C203" s="1" t="s">
        <v>1294</v>
      </c>
      <c r="D203" s="1" t="s">
        <v>1295</v>
      </c>
      <c r="E203" s="1" t="s">
        <v>1179</v>
      </c>
      <c r="F203" s="1" t="s">
        <v>1324</v>
      </c>
      <c r="G203" s="1" t="s">
        <v>1296</v>
      </c>
      <c r="H203" s="1" t="s">
        <v>1297</v>
      </c>
      <c r="I203" s="1" t="s">
        <v>527</v>
      </c>
      <c r="J203" s="1" t="s">
        <v>527</v>
      </c>
      <c r="K203" s="1" t="s">
        <v>527</v>
      </c>
      <c r="L203" s="1" t="s">
        <v>764</v>
      </c>
      <c r="M203" s="1" t="s">
        <v>108</v>
      </c>
      <c r="N203" s="1" t="s">
        <v>1178</v>
      </c>
      <c r="O203" s="1" t="s">
        <v>1178</v>
      </c>
      <c r="P203" s="1" t="s">
        <v>1180</v>
      </c>
      <c r="Q203" s="1" t="s">
        <v>527</v>
      </c>
      <c r="R203" s="1" t="s">
        <v>1298</v>
      </c>
      <c r="S203" s="1" t="s">
        <v>1326</v>
      </c>
      <c r="T203" s="1" t="s">
        <v>1327</v>
      </c>
      <c r="U203" s="1" t="s">
        <v>1328</v>
      </c>
      <c r="V203" s="1" t="s">
        <v>1328</v>
      </c>
      <c r="W203" s="1" t="s">
        <v>527</v>
      </c>
    </row>
    <row r="204" spans="1:23">
      <c r="A204" s="1" t="s">
        <v>1742</v>
      </c>
      <c r="B204" s="1" t="s">
        <v>1743</v>
      </c>
      <c r="C204" s="1" t="s">
        <v>1294</v>
      </c>
      <c r="D204" s="1" t="s">
        <v>1295</v>
      </c>
      <c r="E204" s="1" t="s">
        <v>1225</v>
      </c>
      <c r="F204" s="1" t="s">
        <v>1324</v>
      </c>
      <c r="G204" s="1" t="s">
        <v>1296</v>
      </c>
      <c r="H204" s="1" t="s">
        <v>1297</v>
      </c>
      <c r="I204" s="1" t="s">
        <v>527</v>
      </c>
      <c r="J204" s="1" t="s">
        <v>527</v>
      </c>
      <c r="K204" s="1" t="s">
        <v>527</v>
      </c>
      <c r="L204" s="1" t="s">
        <v>764</v>
      </c>
      <c r="M204" s="1" t="s">
        <v>108</v>
      </c>
      <c r="N204" s="1" t="s">
        <v>1207</v>
      </c>
      <c r="O204" s="1" t="s">
        <v>1207</v>
      </c>
      <c r="P204" s="1" t="s">
        <v>1226</v>
      </c>
      <c r="Q204" s="1" t="s">
        <v>527</v>
      </c>
      <c r="R204" s="1" t="s">
        <v>1298</v>
      </c>
      <c r="S204" s="1" t="s">
        <v>1326</v>
      </c>
      <c r="T204" s="1" t="s">
        <v>1327</v>
      </c>
      <c r="U204" s="1" t="s">
        <v>1328</v>
      </c>
      <c r="V204" s="1" t="s">
        <v>1328</v>
      </c>
      <c r="W204" s="1" t="s">
        <v>527</v>
      </c>
    </row>
    <row r="205" spans="1:23">
      <c r="A205" s="1" t="s">
        <v>1744</v>
      </c>
      <c r="B205" s="1" t="s">
        <v>1745</v>
      </c>
      <c r="C205" s="1" t="s">
        <v>1294</v>
      </c>
      <c r="D205" s="1" t="s">
        <v>1295</v>
      </c>
      <c r="E205" s="1" t="s">
        <v>1233</v>
      </c>
      <c r="F205" s="1" t="s">
        <v>1324</v>
      </c>
      <c r="G205" s="1" t="s">
        <v>1296</v>
      </c>
      <c r="H205" s="1" t="s">
        <v>1297</v>
      </c>
      <c r="I205" s="1" t="s">
        <v>527</v>
      </c>
      <c r="J205" s="1" t="s">
        <v>527</v>
      </c>
      <c r="K205" s="1" t="s">
        <v>527</v>
      </c>
      <c r="L205" s="1" t="s">
        <v>764</v>
      </c>
      <c r="M205" s="1" t="s">
        <v>108</v>
      </c>
      <c r="N205" s="1" t="s">
        <v>1207</v>
      </c>
      <c r="O205" s="1" t="s">
        <v>1207</v>
      </c>
      <c r="P205" s="1" t="s">
        <v>1234</v>
      </c>
      <c r="Q205" s="1" t="s">
        <v>527</v>
      </c>
      <c r="R205" s="1" t="s">
        <v>1298</v>
      </c>
      <c r="S205" s="1" t="s">
        <v>1352</v>
      </c>
      <c r="T205" s="1" t="s">
        <v>1327</v>
      </c>
      <c r="U205" s="1" t="s">
        <v>1353</v>
      </c>
      <c r="V205" s="1" t="s">
        <v>1353</v>
      </c>
      <c r="W205" s="1" t="s">
        <v>527</v>
      </c>
    </row>
    <row r="206" spans="1:23">
      <c r="A206" s="1" t="s">
        <v>1746</v>
      </c>
      <c r="B206" s="1" t="s">
        <v>1747</v>
      </c>
      <c r="C206" s="1" t="s">
        <v>1294</v>
      </c>
      <c r="D206" s="1" t="s">
        <v>1295</v>
      </c>
      <c r="E206" s="1" t="s">
        <v>1233</v>
      </c>
      <c r="F206" s="1" t="s">
        <v>1324</v>
      </c>
      <c r="G206" s="1" t="s">
        <v>1296</v>
      </c>
      <c r="H206" s="1" t="s">
        <v>1297</v>
      </c>
      <c r="I206" s="1" t="s">
        <v>527</v>
      </c>
      <c r="J206" s="1" t="s">
        <v>527</v>
      </c>
      <c r="K206" s="1" t="s">
        <v>527</v>
      </c>
      <c r="L206" s="1" t="s">
        <v>764</v>
      </c>
      <c r="M206" s="1" t="s">
        <v>108</v>
      </c>
      <c r="N206" s="1" t="s">
        <v>1207</v>
      </c>
      <c r="O206" s="1" t="s">
        <v>1207</v>
      </c>
      <c r="P206" s="1" t="s">
        <v>1234</v>
      </c>
      <c r="Q206" s="1" t="s">
        <v>527</v>
      </c>
      <c r="R206" s="1" t="s">
        <v>1298</v>
      </c>
      <c r="S206" s="1" t="s">
        <v>1326</v>
      </c>
      <c r="T206" s="1" t="s">
        <v>1327</v>
      </c>
      <c r="U206" s="1" t="s">
        <v>1328</v>
      </c>
      <c r="V206" s="1" t="s">
        <v>1328</v>
      </c>
      <c r="W206" s="1" t="s">
        <v>527</v>
      </c>
    </row>
    <row r="207" spans="1:23">
      <c r="A207" s="1" t="s">
        <v>1748</v>
      </c>
      <c r="B207" s="1" t="s">
        <v>1749</v>
      </c>
      <c r="C207" s="1" t="s">
        <v>1294</v>
      </c>
      <c r="D207" s="1" t="s">
        <v>1295</v>
      </c>
      <c r="E207" s="1" t="s">
        <v>1233</v>
      </c>
      <c r="F207" s="1" t="s">
        <v>1324</v>
      </c>
      <c r="G207" s="1" t="s">
        <v>1296</v>
      </c>
      <c r="H207" s="1" t="s">
        <v>1297</v>
      </c>
      <c r="I207" s="1" t="s">
        <v>527</v>
      </c>
      <c r="J207" s="1" t="s">
        <v>527</v>
      </c>
      <c r="K207" s="1" t="s">
        <v>527</v>
      </c>
      <c r="L207" s="1" t="s">
        <v>764</v>
      </c>
      <c r="M207" s="1" t="s">
        <v>108</v>
      </c>
      <c r="N207" s="1" t="s">
        <v>1207</v>
      </c>
      <c r="O207" s="1" t="s">
        <v>1207</v>
      </c>
      <c r="P207" s="1" t="s">
        <v>1234</v>
      </c>
      <c r="Q207" s="1" t="s">
        <v>527</v>
      </c>
      <c r="R207" s="1" t="s">
        <v>1298</v>
      </c>
      <c r="S207" s="1" t="s">
        <v>1304</v>
      </c>
      <c r="T207" s="1" t="s">
        <v>1327</v>
      </c>
      <c r="U207" s="1" t="s">
        <v>1306</v>
      </c>
      <c r="V207" s="1" t="s">
        <v>1306</v>
      </c>
      <c r="W207" s="1" t="s">
        <v>527</v>
      </c>
    </row>
    <row r="208" spans="1:23">
      <c r="A208" s="1" t="s">
        <v>1750</v>
      </c>
      <c r="B208" s="1" t="s">
        <v>1751</v>
      </c>
      <c r="C208" s="1" t="s">
        <v>1294</v>
      </c>
      <c r="D208" s="1" t="s">
        <v>1295</v>
      </c>
      <c r="E208" s="1" t="s">
        <v>1203</v>
      </c>
      <c r="F208" s="1" t="s">
        <v>1324</v>
      </c>
      <c r="G208" s="1" t="s">
        <v>1296</v>
      </c>
      <c r="H208" s="1" t="s">
        <v>1297</v>
      </c>
      <c r="I208" s="1" t="s">
        <v>527</v>
      </c>
      <c r="J208" s="1" t="s">
        <v>527</v>
      </c>
      <c r="K208" s="1" t="s">
        <v>527</v>
      </c>
      <c r="L208" s="1" t="s">
        <v>764</v>
      </c>
      <c r="M208" s="1" t="s">
        <v>108</v>
      </c>
      <c r="N208" s="1" t="s">
        <v>1178</v>
      </c>
      <c r="O208" s="1" t="s">
        <v>1178</v>
      </c>
      <c r="P208" s="1" t="s">
        <v>1204</v>
      </c>
      <c r="Q208" s="1" t="s">
        <v>527</v>
      </c>
      <c r="R208" s="1" t="s">
        <v>1298</v>
      </c>
      <c r="S208" s="1" t="s">
        <v>1352</v>
      </c>
      <c r="T208" s="1" t="s">
        <v>1327</v>
      </c>
      <c r="U208" s="1" t="s">
        <v>1353</v>
      </c>
      <c r="V208" s="1" t="s">
        <v>1353</v>
      </c>
      <c r="W208" s="1" t="s">
        <v>527</v>
      </c>
    </row>
    <row r="209" spans="1:23">
      <c r="A209" s="1" t="s">
        <v>1752</v>
      </c>
      <c r="B209" s="1" t="s">
        <v>1753</v>
      </c>
      <c r="C209" s="1" t="s">
        <v>1294</v>
      </c>
      <c r="D209" s="1" t="s">
        <v>1295</v>
      </c>
      <c r="E209" s="1" t="s">
        <v>1754</v>
      </c>
      <c r="F209" s="1" t="s">
        <v>1324</v>
      </c>
      <c r="G209" s="1" t="s">
        <v>1296</v>
      </c>
      <c r="H209" s="1" t="s">
        <v>1297</v>
      </c>
      <c r="I209" s="1" t="s">
        <v>527</v>
      </c>
      <c r="J209" s="1" t="s">
        <v>527</v>
      </c>
      <c r="K209" s="1" t="s">
        <v>527</v>
      </c>
      <c r="L209" s="1" t="s">
        <v>764</v>
      </c>
      <c r="M209" s="1" t="s">
        <v>108</v>
      </c>
      <c r="N209" s="1" t="s">
        <v>1178</v>
      </c>
      <c r="O209" s="1" t="s">
        <v>1755</v>
      </c>
      <c r="P209" s="1" t="s">
        <v>527</v>
      </c>
      <c r="Q209" s="1" t="s">
        <v>527</v>
      </c>
      <c r="R209" s="1" t="s">
        <v>1298</v>
      </c>
      <c r="S209" s="1" t="s">
        <v>1326</v>
      </c>
      <c r="T209" s="1" t="s">
        <v>1327</v>
      </c>
      <c r="U209" s="1" t="s">
        <v>1328</v>
      </c>
      <c r="V209" s="1" t="s">
        <v>1328</v>
      </c>
      <c r="W209" s="1" t="s">
        <v>527</v>
      </c>
    </row>
    <row r="210" spans="1:23">
      <c r="A210" s="1" t="s">
        <v>1756</v>
      </c>
      <c r="B210" s="1" t="s">
        <v>1757</v>
      </c>
      <c r="C210" s="1" t="s">
        <v>1294</v>
      </c>
      <c r="D210" s="1" t="s">
        <v>1295</v>
      </c>
      <c r="E210" s="1" t="s">
        <v>1201</v>
      </c>
      <c r="F210" s="1" t="s">
        <v>1324</v>
      </c>
      <c r="G210" s="1" t="s">
        <v>1296</v>
      </c>
      <c r="H210" s="1" t="s">
        <v>1297</v>
      </c>
      <c r="I210" s="1" t="s">
        <v>527</v>
      </c>
      <c r="J210" s="1" t="s">
        <v>527</v>
      </c>
      <c r="K210" s="1" t="s">
        <v>527</v>
      </c>
      <c r="L210" s="1" t="s">
        <v>764</v>
      </c>
      <c r="M210" s="1" t="s">
        <v>108</v>
      </c>
      <c r="N210" s="1" t="s">
        <v>1178</v>
      </c>
      <c r="O210" s="1" t="s">
        <v>1178</v>
      </c>
      <c r="P210" s="1" t="s">
        <v>1202</v>
      </c>
      <c r="Q210" s="1" t="s">
        <v>527</v>
      </c>
      <c r="R210" s="1" t="s">
        <v>1298</v>
      </c>
      <c r="S210" s="1" t="s">
        <v>1304</v>
      </c>
      <c r="T210" s="1" t="s">
        <v>1327</v>
      </c>
      <c r="U210" s="1" t="s">
        <v>1306</v>
      </c>
      <c r="V210" s="1" t="s">
        <v>1306</v>
      </c>
      <c r="W210" s="1" t="s">
        <v>527</v>
      </c>
    </row>
    <row r="211" spans="1:23">
      <c r="A211" s="1" t="s">
        <v>1758</v>
      </c>
      <c r="B211" s="1" t="s">
        <v>1759</v>
      </c>
      <c r="C211" s="1" t="s">
        <v>1294</v>
      </c>
      <c r="D211" s="1" t="s">
        <v>1295</v>
      </c>
      <c r="E211" s="1" t="s">
        <v>1201</v>
      </c>
      <c r="F211" s="1" t="s">
        <v>1324</v>
      </c>
      <c r="G211" s="1" t="s">
        <v>1296</v>
      </c>
      <c r="H211" s="1" t="s">
        <v>1297</v>
      </c>
      <c r="I211" s="1" t="s">
        <v>527</v>
      </c>
      <c r="J211" s="1" t="s">
        <v>527</v>
      </c>
      <c r="K211" s="1" t="s">
        <v>527</v>
      </c>
      <c r="L211" s="1" t="s">
        <v>764</v>
      </c>
      <c r="M211" s="1" t="s">
        <v>108</v>
      </c>
      <c r="N211" s="1" t="s">
        <v>1178</v>
      </c>
      <c r="O211" s="1" t="s">
        <v>1178</v>
      </c>
      <c r="P211" s="1" t="s">
        <v>1202</v>
      </c>
      <c r="Q211" s="1" t="s">
        <v>527</v>
      </c>
      <c r="R211" s="1" t="s">
        <v>1298</v>
      </c>
      <c r="S211" s="1" t="s">
        <v>1345</v>
      </c>
      <c r="T211" s="1" t="s">
        <v>1327</v>
      </c>
      <c r="U211" s="1" t="s">
        <v>1301</v>
      </c>
      <c r="V211" s="1" t="s">
        <v>1301</v>
      </c>
      <c r="W211" s="1" t="s">
        <v>527</v>
      </c>
    </row>
    <row r="212" spans="1:23">
      <c r="A212" s="1" t="s">
        <v>1760</v>
      </c>
      <c r="B212" s="1" t="s">
        <v>1761</v>
      </c>
      <c r="C212" s="1" t="s">
        <v>1294</v>
      </c>
      <c r="D212" s="1" t="s">
        <v>1295</v>
      </c>
      <c r="E212" s="1" t="s">
        <v>1203</v>
      </c>
      <c r="F212" s="1" t="s">
        <v>1324</v>
      </c>
      <c r="G212" s="1" t="s">
        <v>1296</v>
      </c>
      <c r="H212" s="1" t="s">
        <v>1297</v>
      </c>
      <c r="I212" s="1" t="s">
        <v>527</v>
      </c>
      <c r="J212" s="1" t="s">
        <v>527</v>
      </c>
      <c r="K212" s="1" t="s">
        <v>527</v>
      </c>
      <c r="L212" s="1" t="s">
        <v>764</v>
      </c>
      <c r="M212" s="1" t="s">
        <v>108</v>
      </c>
      <c r="N212" s="1" t="s">
        <v>1178</v>
      </c>
      <c r="O212" s="1" t="s">
        <v>1178</v>
      </c>
      <c r="P212" s="1" t="s">
        <v>1204</v>
      </c>
      <c r="Q212" s="1" t="s">
        <v>527</v>
      </c>
      <c r="R212" s="1" t="s">
        <v>1298</v>
      </c>
      <c r="S212" s="1" t="s">
        <v>1345</v>
      </c>
      <c r="T212" s="1" t="s">
        <v>1327</v>
      </c>
      <c r="U212" s="1" t="s">
        <v>1301</v>
      </c>
      <c r="V212" s="1" t="s">
        <v>1301</v>
      </c>
      <c r="W212" s="1" t="s">
        <v>527</v>
      </c>
    </row>
    <row r="213" spans="1:23">
      <c r="A213" s="1" t="s">
        <v>1762</v>
      </c>
      <c r="B213" s="1" t="s">
        <v>1763</v>
      </c>
      <c r="C213" s="1" t="s">
        <v>1294</v>
      </c>
      <c r="D213" s="1" t="s">
        <v>1295</v>
      </c>
      <c r="E213" s="1" t="s">
        <v>1208</v>
      </c>
      <c r="F213" s="1" t="s">
        <v>1324</v>
      </c>
      <c r="G213" s="1" t="s">
        <v>1296</v>
      </c>
      <c r="H213" s="1" t="s">
        <v>1297</v>
      </c>
      <c r="I213" s="1" t="s">
        <v>527</v>
      </c>
      <c r="J213" s="1" t="s">
        <v>527</v>
      </c>
      <c r="K213" s="1" t="s">
        <v>527</v>
      </c>
      <c r="L213" s="1" t="s">
        <v>764</v>
      </c>
      <c r="M213" s="1" t="s">
        <v>108</v>
      </c>
      <c r="N213" s="1" t="s">
        <v>1207</v>
      </c>
      <c r="O213" s="1" t="s">
        <v>1207</v>
      </c>
      <c r="P213" s="1" t="s">
        <v>1209</v>
      </c>
      <c r="Q213" s="1" t="s">
        <v>527</v>
      </c>
      <c r="R213" s="1" t="s">
        <v>1298</v>
      </c>
      <c r="S213" s="1" t="s">
        <v>1352</v>
      </c>
      <c r="T213" s="1" t="s">
        <v>1327</v>
      </c>
      <c r="U213" s="1" t="s">
        <v>1353</v>
      </c>
      <c r="V213" s="1" t="s">
        <v>1353</v>
      </c>
      <c r="W213" s="1" t="s">
        <v>527</v>
      </c>
    </row>
    <row r="214" spans="1:23">
      <c r="A214" s="1" t="s">
        <v>1764</v>
      </c>
      <c r="B214" s="1" t="s">
        <v>1765</v>
      </c>
      <c r="C214" s="1" t="s">
        <v>1294</v>
      </c>
      <c r="D214" s="1" t="s">
        <v>1295</v>
      </c>
      <c r="E214" s="1" t="s">
        <v>1210</v>
      </c>
      <c r="F214" s="1" t="s">
        <v>1324</v>
      </c>
      <c r="G214" s="1" t="s">
        <v>1296</v>
      </c>
      <c r="H214" s="1" t="s">
        <v>1297</v>
      </c>
      <c r="I214" s="1" t="s">
        <v>527</v>
      </c>
      <c r="J214" s="1" t="s">
        <v>527</v>
      </c>
      <c r="K214" s="1" t="s">
        <v>527</v>
      </c>
      <c r="L214" s="1" t="s">
        <v>764</v>
      </c>
      <c r="M214" s="1" t="s">
        <v>108</v>
      </c>
      <c r="N214" s="1" t="s">
        <v>1207</v>
      </c>
      <c r="O214" s="1" t="s">
        <v>1207</v>
      </c>
      <c r="P214" s="1" t="s">
        <v>1211</v>
      </c>
      <c r="Q214" s="1" t="s">
        <v>527</v>
      </c>
      <c r="R214" s="1" t="s">
        <v>1298</v>
      </c>
      <c r="S214" s="1" t="s">
        <v>1352</v>
      </c>
      <c r="T214" s="1" t="s">
        <v>1327</v>
      </c>
      <c r="U214" s="1" t="s">
        <v>1353</v>
      </c>
      <c r="V214" s="1" t="s">
        <v>1353</v>
      </c>
      <c r="W214" s="1" t="s">
        <v>527</v>
      </c>
    </row>
    <row r="215" spans="1:23">
      <c r="A215" s="1" t="s">
        <v>1766</v>
      </c>
      <c r="B215" s="1" t="s">
        <v>1767</v>
      </c>
      <c r="C215" s="1" t="s">
        <v>1294</v>
      </c>
      <c r="D215" s="1" t="s">
        <v>1295</v>
      </c>
      <c r="E215" s="1" t="s">
        <v>1212</v>
      </c>
      <c r="F215" s="1" t="s">
        <v>1324</v>
      </c>
      <c r="G215" s="1" t="s">
        <v>1296</v>
      </c>
      <c r="H215" s="1" t="s">
        <v>1297</v>
      </c>
      <c r="I215" s="1" t="s">
        <v>527</v>
      </c>
      <c r="J215" s="1" t="s">
        <v>527</v>
      </c>
      <c r="K215" s="1" t="s">
        <v>527</v>
      </c>
      <c r="L215" s="1" t="s">
        <v>764</v>
      </c>
      <c r="M215" s="1" t="s">
        <v>108</v>
      </c>
      <c r="N215" s="1" t="s">
        <v>1207</v>
      </c>
      <c r="O215" s="1" t="s">
        <v>1207</v>
      </c>
      <c r="P215" s="1" t="s">
        <v>1213</v>
      </c>
      <c r="Q215" s="1" t="s">
        <v>527</v>
      </c>
      <c r="R215" s="1" t="s">
        <v>1298</v>
      </c>
      <c r="S215" s="1" t="s">
        <v>1352</v>
      </c>
      <c r="T215" s="1" t="s">
        <v>1327</v>
      </c>
      <c r="U215" s="1" t="s">
        <v>1353</v>
      </c>
      <c r="V215" s="1" t="s">
        <v>1353</v>
      </c>
      <c r="W215" s="1" t="s">
        <v>527</v>
      </c>
    </row>
    <row r="216" spans="1:23">
      <c r="A216" s="1" t="s">
        <v>1768</v>
      </c>
      <c r="B216" s="1" t="s">
        <v>1769</v>
      </c>
      <c r="C216" s="1" t="s">
        <v>1294</v>
      </c>
      <c r="D216" s="1" t="s">
        <v>1295</v>
      </c>
      <c r="E216" s="1" t="s">
        <v>1221</v>
      </c>
      <c r="F216" s="1" t="s">
        <v>1324</v>
      </c>
      <c r="G216" s="1" t="s">
        <v>1296</v>
      </c>
      <c r="H216" s="1" t="s">
        <v>1297</v>
      </c>
      <c r="I216" s="1" t="s">
        <v>527</v>
      </c>
      <c r="J216" s="1" t="s">
        <v>527</v>
      </c>
      <c r="K216" s="1" t="s">
        <v>527</v>
      </c>
      <c r="L216" s="1" t="s">
        <v>764</v>
      </c>
      <c r="M216" s="1" t="s">
        <v>108</v>
      </c>
      <c r="N216" s="1" t="s">
        <v>1207</v>
      </c>
      <c r="O216" s="1" t="s">
        <v>1207</v>
      </c>
      <c r="P216" s="1" t="s">
        <v>1222</v>
      </c>
      <c r="Q216" s="1" t="s">
        <v>527</v>
      </c>
      <c r="R216" s="1" t="s">
        <v>1298</v>
      </c>
      <c r="S216" s="1" t="s">
        <v>1345</v>
      </c>
      <c r="T216" s="1" t="s">
        <v>1327</v>
      </c>
      <c r="U216" s="1" t="s">
        <v>1301</v>
      </c>
      <c r="V216" s="1" t="s">
        <v>1301</v>
      </c>
      <c r="W216" s="1" t="s">
        <v>527</v>
      </c>
    </row>
    <row r="217" spans="1:23">
      <c r="A217" s="1" t="s">
        <v>1770</v>
      </c>
      <c r="B217" s="1" t="s">
        <v>1771</v>
      </c>
      <c r="C217" s="1" t="s">
        <v>1294</v>
      </c>
      <c r="D217" s="1" t="s">
        <v>1295</v>
      </c>
      <c r="E217" s="1" t="s">
        <v>1223</v>
      </c>
      <c r="F217" s="1" t="s">
        <v>1324</v>
      </c>
      <c r="G217" s="1" t="s">
        <v>1296</v>
      </c>
      <c r="H217" s="1" t="s">
        <v>1297</v>
      </c>
      <c r="I217" s="1" t="s">
        <v>527</v>
      </c>
      <c r="J217" s="1" t="s">
        <v>527</v>
      </c>
      <c r="K217" s="1" t="s">
        <v>527</v>
      </c>
      <c r="L217" s="1" t="s">
        <v>764</v>
      </c>
      <c r="M217" s="1" t="s">
        <v>108</v>
      </c>
      <c r="N217" s="1" t="s">
        <v>1207</v>
      </c>
      <c r="O217" s="1" t="s">
        <v>1207</v>
      </c>
      <c r="P217" s="1" t="s">
        <v>1224</v>
      </c>
      <c r="Q217" s="1" t="s">
        <v>527</v>
      </c>
      <c r="R217" s="1" t="s">
        <v>1298</v>
      </c>
      <c r="S217" s="1" t="s">
        <v>1326</v>
      </c>
      <c r="T217" s="1" t="s">
        <v>1327</v>
      </c>
      <c r="U217" s="1" t="s">
        <v>1328</v>
      </c>
      <c r="V217" s="1" t="s">
        <v>1328</v>
      </c>
      <c r="W217" s="1" t="s">
        <v>527</v>
      </c>
    </row>
    <row r="218" spans="1:23">
      <c r="A218" s="1" t="s">
        <v>1772</v>
      </c>
      <c r="B218" s="1" t="s">
        <v>1773</v>
      </c>
      <c r="C218" s="1" t="s">
        <v>1294</v>
      </c>
      <c r="D218" s="1" t="s">
        <v>1295</v>
      </c>
      <c r="E218" s="1" t="s">
        <v>1225</v>
      </c>
      <c r="F218" s="1" t="s">
        <v>1324</v>
      </c>
      <c r="G218" s="1" t="s">
        <v>1296</v>
      </c>
      <c r="H218" s="1" t="s">
        <v>1297</v>
      </c>
      <c r="I218" s="1" t="s">
        <v>527</v>
      </c>
      <c r="J218" s="1" t="s">
        <v>527</v>
      </c>
      <c r="K218" s="1" t="s">
        <v>527</v>
      </c>
      <c r="L218" s="1" t="s">
        <v>764</v>
      </c>
      <c r="M218" s="1" t="s">
        <v>108</v>
      </c>
      <c r="N218" s="1" t="s">
        <v>1207</v>
      </c>
      <c r="O218" s="1" t="s">
        <v>1207</v>
      </c>
      <c r="P218" s="1" t="s">
        <v>1226</v>
      </c>
      <c r="Q218" s="1" t="s">
        <v>527</v>
      </c>
      <c r="R218" s="1" t="s">
        <v>1298</v>
      </c>
      <c r="S218" s="1" t="s">
        <v>1326</v>
      </c>
      <c r="T218" s="1" t="s">
        <v>1327</v>
      </c>
      <c r="U218" s="1" t="s">
        <v>1328</v>
      </c>
      <c r="V218" s="1" t="s">
        <v>1328</v>
      </c>
      <c r="W218" s="1" t="s">
        <v>527</v>
      </c>
    </row>
    <row r="219" spans="1:23">
      <c r="A219" s="1" t="s">
        <v>1774</v>
      </c>
      <c r="B219" s="1" t="s">
        <v>1775</v>
      </c>
      <c r="C219" s="1" t="s">
        <v>1294</v>
      </c>
      <c r="D219" s="1" t="s">
        <v>1295</v>
      </c>
      <c r="E219" s="1" t="s">
        <v>1227</v>
      </c>
      <c r="F219" s="1" t="s">
        <v>1324</v>
      </c>
      <c r="G219" s="1" t="s">
        <v>1296</v>
      </c>
      <c r="H219" s="1" t="s">
        <v>1297</v>
      </c>
      <c r="I219" s="1" t="s">
        <v>527</v>
      </c>
      <c r="J219" s="1" t="s">
        <v>527</v>
      </c>
      <c r="K219" s="1" t="s">
        <v>527</v>
      </c>
      <c r="L219" s="1" t="s">
        <v>764</v>
      </c>
      <c r="M219" s="1" t="s">
        <v>108</v>
      </c>
      <c r="N219" s="1" t="s">
        <v>1207</v>
      </c>
      <c r="O219" s="1" t="s">
        <v>1207</v>
      </c>
      <c r="P219" s="1" t="s">
        <v>1228</v>
      </c>
      <c r="Q219" s="1" t="s">
        <v>527</v>
      </c>
      <c r="R219" s="1" t="s">
        <v>1298</v>
      </c>
      <c r="S219" s="1" t="s">
        <v>1352</v>
      </c>
      <c r="T219" s="1" t="s">
        <v>1327</v>
      </c>
      <c r="U219" s="1" t="s">
        <v>1353</v>
      </c>
      <c r="V219" s="1" t="s">
        <v>1353</v>
      </c>
      <c r="W219" s="1" t="s">
        <v>527</v>
      </c>
    </row>
    <row r="220" spans="1:23">
      <c r="A220" s="1" t="s">
        <v>1776</v>
      </c>
      <c r="B220" s="1" t="s">
        <v>1777</v>
      </c>
      <c r="C220" s="1" t="s">
        <v>1294</v>
      </c>
      <c r="D220" s="1" t="s">
        <v>1295</v>
      </c>
      <c r="E220" s="1" t="s">
        <v>1229</v>
      </c>
      <c r="F220" s="1" t="s">
        <v>1324</v>
      </c>
      <c r="G220" s="1" t="s">
        <v>1296</v>
      </c>
      <c r="H220" s="1" t="s">
        <v>1297</v>
      </c>
      <c r="I220" s="1" t="s">
        <v>527</v>
      </c>
      <c r="J220" s="1" t="s">
        <v>527</v>
      </c>
      <c r="K220" s="1" t="s">
        <v>527</v>
      </c>
      <c r="L220" s="1" t="s">
        <v>764</v>
      </c>
      <c r="M220" s="1" t="s">
        <v>108</v>
      </c>
      <c r="N220" s="1" t="s">
        <v>1207</v>
      </c>
      <c r="O220" s="1" t="s">
        <v>1207</v>
      </c>
      <c r="P220" s="1" t="s">
        <v>1230</v>
      </c>
      <c r="Q220" s="1" t="s">
        <v>527</v>
      </c>
      <c r="R220" s="1" t="s">
        <v>1298</v>
      </c>
      <c r="S220" s="1" t="s">
        <v>1352</v>
      </c>
      <c r="T220" s="1" t="s">
        <v>1327</v>
      </c>
      <c r="U220" s="1" t="s">
        <v>1353</v>
      </c>
      <c r="V220" s="1" t="s">
        <v>1353</v>
      </c>
      <c r="W220" s="1" t="s">
        <v>527</v>
      </c>
    </row>
    <row r="221" spans="1:23">
      <c r="A221" s="1" t="s">
        <v>1778</v>
      </c>
      <c r="B221" s="1" t="s">
        <v>1779</v>
      </c>
      <c r="C221" s="1" t="s">
        <v>1294</v>
      </c>
      <c r="D221" s="1" t="s">
        <v>1295</v>
      </c>
      <c r="E221" s="1" t="s">
        <v>1233</v>
      </c>
      <c r="F221" s="1" t="s">
        <v>1324</v>
      </c>
      <c r="G221" s="1" t="s">
        <v>1296</v>
      </c>
      <c r="H221" s="1" t="s">
        <v>1297</v>
      </c>
      <c r="I221" s="1" t="s">
        <v>527</v>
      </c>
      <c r="J221" s="1" t="s">
        <v>527</v>
      </c>
      <c r="K221" s="1" t="s">
        <v>527</v>
      </c>
      <c r="L221" s="1" t="s">
        <v>764</v>
      </c>
      <c r="M221" s="1" t="s">
        <v>108</v>
      </c>
      <c r="N221" s="1" t="s">
        <v>1207</v>
      </c>
      <c r="O221" s="1" t="s">
        <v>1207</v>
      </c>
      <c r="P221" s="1" t="s">
        <v>1234</v>
      </c>
      <c r="Q221" s="1" t="s">
        <v>527</v>
      </c>
      <c r="R221" s="1" t="s">
        <v>1298</v>
      </c>
      <c r="S221" s="1" t="s">
        <v>1304</v>
      </c>
      <c r="T221" s="1" t="s">
        <v>1327</v>
      </c>
      <c r="U221" s="1" t="s">
        <v>1306</v>
      </c>
      <c r="V221" s="1" t="s">
        <v>1306</v>
      </c>
      <c r="W221" s="1" t="s">
        <v>527</v>
      </c>
    </row>
    <row r="222" spans="1:23">
      <c r="A222" s="1" t="s">
        <v>1780</v>
      </c>
      <c r="B222" s="1" t="s">
        <v>1781</v>
      </c>
      <c r="C222" s="1" t="s">
        <v>1294</v>
      </c>
      <c r="D222" s="1" t="s">
        <v>1295</v>
      </c>
      <c r="E222" s="1" t="s">
        <v>1235</v>
      </c>
      <c r="F222" s="1" t="s">
        <v>1324</v>
      </c>
      <c r="G222" s="1" t="s">
        <v>1296</v>
      </c>
      <c r="H222" s="1" t="s">
        <v>1297</v>
      </c>
      <c r="I222" s="1" t="s">
        <v>527</v>
      </c>
      <c r="J222" s="1" t="s">
        <v>527</v>
      </c>
      <c r="K222" s="1" t="s">
        <v>527</v>
      </c>
      <c r="L222" s="1" t="s">
        <v>764</v>
      </c>
      <c r="M222" s="1" t="s">
        <v>108</v>
      </c>
      <c r="N222" s="1" t="s">
        <v>1207</v>
      </c>
      <c r="O222" s="1" t="s">
        <v>1207</v>
      </c>
      <c r="P222" s="1" t="s">
        <v>1236</v>
      </c>
      <c r="Q222" s="1" t="s">
        <v>527</v>
      </c>
      <c r="R222" s="1" t="s">
        <v>1298</v>
      </c>
      <c r="S222" s="1" t="s">
        <v>1352</v>
      </c>
      <c r="T222" s="1" t="s">
        <v>1327</v>
      </c>
      <c r="U222" s="1" t="s">
        <v>1353</v>
      </c>
      <c r="V222" s="1" t="s">
        <v>1353</v>
      </c>
      <c r="W222" s="1" t="s">
        <v>527</v>
      </c>
    </row>
    <row r="223" spans="1:23">
      <c r="A223" s="1" t="s">
        <v>1782</v>
      </c>
      <c r="B223" s="1" t="s">
        <v>1783</v>
      </c>
      <c r="C223" s="1" t="s">
        <v>1294</v>
      </c>
      <c r="D223" s="1" t="s">
        <v>1295</v>
      </c>
      <c r="E223" s="1" t="s">
        <v>1237</v>
      </c>
      <c r="F223" s="1" t="s">
        <v>1324</v>
      </c>
      <c r="G223" s="1" t="s">
        <v>1296</v>
      </c>
      <c r="H223" s="1" t="s">
        <v>1297</v>
      </c>
      <c r="I223" s="1" t="s">
        <v>527</v>
      </c>
      <c r="J223" s="1" t="s">
        <v>527</v>
      </c>
      <c r="K223" s="1" t="s">
        <v>527</v>
      </c>
      <c r="L223" s="1" t="s">
        <v>764</v>
      </c>
      <c r="M223" s="1" t="s">
        <v>108</v>
      </c>
      <c r="N223" s="1" t="s">
        <v>1207</v>
      </c>
      <c r="O223" s="1" t="s">
        <v>1207</v>
      </c>
      <c r="P223" s="1" t="s">
        <v>1238</v>
      </c>
      <c r="Q223" s="1" t="s">
        <v>527</v>
      </c>
      <c r="R223" s="1" t="s">
        <v>1298</v>
      </c>
      <c r="S223" s="1" t="s">
        <v>1326</v>
      </c>
      <c r="T223" s="1" t="s">
        <v>1327</v>
      </c>
      <c r="U223" s="1" t="s">
        <v>1328</v>
      </c>
      <c r="V223" s="1" t="s">
        <v>1328</v>
      </c>
      <c r="W223" s="1" t="s">
        <v>527</v>
      </c>
    </row>
    <row r="224" spans="1:23">
      <c r="A224" s="1" t="s">
        <v>1784</v>
      </c>
      <c r="B224" s="1" t="s">
        <v>1785</v>
      </c>
      <c r="C224" s="1" t="s">
        <v>1294</v>
      </c>
      <c r="D224" s="1" t="s">
        <v>1295</v>
      </c>
      <c r="E224" s="1" t="s">
        <v>1786</v>
      </c>
      <c r="F224" s="1" t="s">
        <v>1324</v>
      </c>
      <c r="G224" s="1" t="s">
        <v>1296</v>
      </c>
      <c r="H224" s="1" t="s">
        <v>1297</v>
      </c>
      <c r="I224" s="1" t="s">
        <v>527</v>
      </c>
      <c r="J224" s="1" t="s">
        <v>527</v>
      </c>
      <c r="K224" s="1" t="s">
        <v>527</v>
      </c>
      <c r="L224" s="1" t="s">
        <v>764</v>
      </c>
      <c r="M224" s="1" t="s">
        <v>108</v>
      </c>
      <c r="N224" s="1" t="s">
        <v>1243</v>
      </c>
      <c r="O224" s="1" t="s">
        <v>1249</v>
      </c>
      <c r="P224" s="1" t="s">
        <v>527</v>
      </c>
      <c r="Q224" s="1" t="s">
        <v>527</v>
      </c>
      <c r="R224" s="1" t="s">
        <v>1298</v>
      </c>
      <c r="S224" s="1" t="s">
        <v>1352</v>
      </c>
      <c r="T224" s="1" t="s">
        <v>1327</v>
      </c>
      <c r="U224" s="1" t="s">
        <v>1353</v>
      </c>
      <c r="V224" s="1" t="s">
        <v>1353</v>
      </c>
      <c r="W224" s="1" t="s">
        <v>527</v>
      </c>
    </row>
    <row r="225" spans="1:23">
      <c r="A225" s="1" t="s">
        <v>1787</v>
      </c>
      <c r="B225" s="1" t="s">
        <v>1788</v>
      </c>
      <c r="C225" s="1" t="s">
        <v>1294</v>
      </c>
      <c r="D225" s="1" t="s">
        <v>1295</v>
      </c>
      <c r="E225" s="1" t="s">
        <v>1250</v>
      </c>
      <c r="F225" s="1" t="s">
        <v>1324</v>
      </c>
      <c r="G225" s="1" t="s">
        <v>1296</v>
      </c>
      <c r="H225" s="1" t="s">
        <v>1297</v>
      </c>
      <c r="I225" s="1" t="s">
        <v>527</v>
      </c>
      <c r="J225" s="1" t="s">
        <v>527</v>
      </c>
      <c r="K225" s="1" t="s">
        <v>527</v>
      </c>
      <c r="L225" s="1" t="s">
        <v>764</v>
      </c>
      <c r="M225" s="1" t="s">
        <v>108</v>
      </c>
      <c r="N225" s="1" t="s">
        <v>1243</v>
      </c>
      <c r="O225" s="1" t="s">
        <v>1243</v>
      </c>
      <c r="P225" s="1" t="s">
        <v>1251</v>
      </c>
      <c r="Q225" s="1" t="s">
        <v>527</v>
      </c>
      <c r="R225" s="1" t="s">
        <v>1298</v>
      </c>
      <c r="S225" s="1" t="s">
        <v>1352</v>
      </c>
      <c r="T225" s="1" t="s">
        <v>1327</v>
      </c>
      <c r="U225" s="1" t="s">
        <v>1353</v>
      </c>
      <c r="V225" s="1" t="s">
        <v>1353</v>
      </c>
      <c r="W225" s="1" t="s">
        <v>527</v>
      </c>
    </row>
    <row r="226" spans="1:23">
      <c r="A226" s="1" t="s">
        <v>1789</v>
      </c>
      <c r="B226" s="1" t="s">
        <v>1790</v>
      </c>
      <c r="C226" s="1" t="s">
        <v>1294</v>
      </c>
      <c r="D226" s="1" t="s">
        <v>1295</v>
      </c>
      <c r="E226" s="1" t="s">
        <v>1269</v>
      </c>
      <c r="F226" s="1" t="s">
        <v>1324</v>
      </c>
      <c r="G226" s="1" t="s">
        <v>1296</v>
      </c>
      <c r="H226" s="1" t="s">
        <v>1297</v>
      </c>
      <c r="I226" s="1" t="s">
        <v>527</v>
      </c>
      <c r="J226" s="1" t="s">
        <v>527</v>
      </c>
      <c r="K226" s="1" t="s">
        <v>527</v>
      </c>
      <c r="L226" s="1" t="s">
        <v>764</v>
      </c>
      <c r="M226" s="1" t="s">
        <v>108</v>
      </c>
      <c r="N226" s="1" t="s">
        <v>1243</v>
      </c>
      <c r="O226" s="1" t="s">
        <v>1243</v>
      </c>
      <c r="P226" s="1" t="s">
        <v>1270</v>
      </c>
      <c r="Q226" s="1" t="s">
        <v>527</v>
      </c>
      <c r="R226" s="1" t="s">
        <v>1298</v>
      </c>
      <c r="S226" s="1" t="s">
        <v>1345</v>
      </c>
      <c r="T226" s="1" t="s">
        <v>1327</v>
      </c>
      <c r="U226" s="1" t="s">
        <v>1301</v>
      </c>
      <c r="V226" s="1" t="s">
        <v>1301</v>
      </c>
      <c r="W226" s="1" t="s">
        <v>527</v>
      </c>
    </row>
    <row r="227" spans="1:23">
      <c r="A227" s="1" t="s">
        <v>1791</v>
      </c>
      <c r="B227" s="1" t="s">
        <v>1792</v>
      </c>
      <c r="C227" s="1" t="s">
        <v>1294</v>
      </c>
      <c r="D227" s="1" t="s">
        <v>1295</v>
      </c>
      <c r="E227" s="1" t="s">
        <v>959</v>
      </c>
      <c r="F227" s="1" t="s">
        <v>1324</v>
      </c>
      <c r="G227" s="1" t="s">
        <v>1296</v>
      </c>
      <c r="H227" s="1" t="s">
        <v>1297</v>
      </c>
      <c r="I227" s="1" t="s">
        <v>527</v>
      </c>
      <c r="J227" s="1" t="s">
        <v>527</v>
      </c>
      <c r="K227" s="1" t="s">
        <v>527</v>
      </c>
      <c r="L227" s="1" t="s">
        <v>764</v>
      </c>
      <c r="M227" s="1" t="s">
        <v>108</v>
      </c>
      <c r="N227" s="1" t="s">
        <v>948</v>
      </c>
      <c r="O227" s="1" t="s">
        <v>960</v>
      </c>
      <c r="P227" s="1" t="s">
        <v>960</v>
      </c>
      <c r="Q227" s="1" t="s">
        <v>527</v>
      </c>
      <c r="R227" s="1" t="s">
        <v>1298</v>
      </c>
      <c r="S227" s="1" t="s">
        <v>1326</v>
      </c>
      <c r="T227" s="1" t="s">
        <v>1327</v>
      </c>
      <c r="U227" s="1" t="s">
        <v>1328</v>
      </c>
      <c r="V227" s="1" t="s">
        <v>1328</v>
      </c>
      <c r="W227" s="1" t="s">
        <v>527</v>
      </c>
    </row>
    <row r="228" spans="1:23">
      <c r="A228" s="1" t="s">
        <v>1793</v>
      </c>
      <c r="B228" s="1" t="s">
        <v>1794</v>
      </c>
      <c r="C228" s="1" t="s">
        <v>1294</v>
      </c>
      <c r="D228" s="1" t="s">
        <v>1295</v>
      </c>
      <c r="E228" s="1" t="s">
        <v>963</v>
      </c>
      <c r="F228" s="1" t="s">
        <v>1324</v>
      </c>
      <c r="G228" s="1" t="s">
        <v>1296</v>
      </c>
      <c r="H228" s="1" t="s">
        <v>1297</v>
      </c>
      <c r="I228" s="1" t="s">
        <v>527</v>
      </c>
      <c r="J228" s="1" t="s">
        <v>527</v>
      </c>
      <c r="K228" s="1" t="s">
        <v>527</v>
      </c>
      <c r="L228" s="1" t="s">
        <v>764</v>
      </c>
      <c r="M228" s="1" t="s">
        <v>108</v>
      </c>
      <c r="N228" s="1" t="s">
        <v>948</v>
      </c>
      <c r="O228" s="1" t="s">
        <v>964</v>
      </c>
      <c r="P228" s="1" t="s">
        <v>964</v>
      </c>
      <c r="Q228" s="1" t="s">
        <v>527</v>
      </c>
      <c r="R228" s="1" t="s">
        <v>1298</v>
      </c>
      <c r="S228" s="1" t="s">
        <v>1352</v>
      </c>
      <c r="T228" s="1" t="s">
        <v>1327</v>
      </c>
      <c r="U228" s="1" t="s">
        <v>1353</v>
      </c>
      <c r="V228" s="1" t="s">
        <v>1353</v>
      </c>
      <c r="W228" s="1" t="s">
        <v>527</v>
      </c>
    </row>
    <row r="229" spans="1:23">
      <c r="A229" s="1" t="s">
        <v>1795</v>
      </c>
      <c r="B229" s="1" t="s">
        <v>1796</v>
      </c>
      <c r="C229" s="1" t="s">
        <v>1294</v>
      </c>
      <c r="D229" s="1" t="s">
        <v>1295</v>
      </c>
      <c r="E229" s="1" t="s">
        <v>946</v>
      </c>
      <c r="F229" s="1" t="s">
        <v>1324</v>
      </c>
      <c r="G229" s="1" t="s">
        <v>1296</v>
      </c>
      <c r="H229" s="1" t="s">
        <v>1297</v>
      </c>
      <c r="I229" s="1" t="s">
        <v>527</v>
      </c>
      <c r="J229" s="1" t="s">
        <v>527</v>
      </c>
      <c r="K229" s="1" t="s">
        <v>527</v>
      </c>
      <c r="L229" s="1" t="s">
        <v>764</v>
      </c>
      <c r="M229" s="1" t="s">
        <v>108</v>
      </c>
      <c r="N229" s="1" t="s">
        <v>948</v>
      </c>
      <c r="O229" s="1" t="s">
        <v>947</v>
      </c>
      <c r="P229" s="1" t="s">
        <v>947</v>
      </c>
      <c r="Q229" s="1" t="s">
        <v>527</v>
      </c>
      <c r="R229" s="1" t="s">
        <v>1298</v>
      </c>
      <c r="S229" s="1" t="s">
        <v>1304</v>
      </c>
      <c r="T229" s="1" t="s">
        <v>1327</v>
      </c>
      <c r="U229" s="1" t="s">
        <v>1306</v>
      </c>
      <c r="V229" s="1" t="s">
        <v>1306</v>
      </c>
      <c r="W229" s="1" t="s">
        <v>527</v>
      </c>
    </row>
    <row r="230" spans="1:23">
      <c r="A230" s="1" t="s">
        <v>1797</v>
      </c>
      <c r="B230" s="1" t="s">
        <v>1798</v>
      </c>
      <c r="C230" s="1" t="s">
        <v>1294</v>
      </c>
      <c r="D230" s="1" t="s">
        <v>1295</v>
      </c>
      <c r="E230" s="1" t="s">
        <v>946</v>
      </c>
      <c r="F230" s="1" t="s">
        <v>1324</v>
      </c>
      <c r="G230" s="1" t="s">
        <v>1296</v>
      </c>
      <c r="H230" s="1" t="s">
        <v>1297</v>
      </c>
      <c r="I230" s="1" t="s">
        <v>527</v>
      </c>
      <c r="J230" s="1" t="s">
        <v>527</v>
      </c>
      <c r="K230" s="1" t="s">
        <v>527</v>
      </c>
      <c r="L230" s="1" t="s">
        <v>764</v>
      </c>
      <c r="M230" s="1" t="s">
        <v>108</v>
      </c>
      <c r="N230" s="1" t="s">
        <v>948</v>
      </c>
      <c r="O230" s="1" t="s">
        <v>947</v>
      </c>
      <c r="P230" s="1" t="s">
        <v>947</v>
      </c>
      <c r="Q230" s="1" t="s">
        <v>527</v>
      </c>
      <c r="R230" s="1" t="s">
        <v>1298</v>
      </c>
      <c r="S230" s="1" t="s">
        <v>1345</v>
      </c>
      <c r="T230" s="1" t="s">
        <v>1327</v>
      </c>
      <c r="U230" s="1" t="s">
        <v>1301</v>
      </c>
      <c r="V230" s="1" t="s">
        <v>1301</v>
      </c>
      <c r="W230" s="1" t="s">
        <v>527</v>
      </c>
    </row>
    <row r="231" spans="1:23">
      <c r="A231" s="1" t="s">
        <v>1799</v>
      </c>
      <c r="B231" s="1" t="s">
        <v>1800</v>
      </c>
      <c r="C231" s="1" t="s">
        <v>1294</v>
      </c>
      <c r="D231" s="1" t="s">
        <v>1295</v>
      </c>
      <c r="E231" s="1" t="s">
        <v>946</v>
      </c>
      <c r="F231" s="1" t="s">
        <v>1324</v>
      </c>
      <c r="G231" s="1" t="s">
        <v>1296</v>
      </c>
      <c r="H231" s="1" t="s">
        <v>1297</v>
      </c>
      <c r="I231" s="1" t="s">
        <v>527</v>
      </c>
      <c r="J231" s="1" t="s">
        <v>527</v>
      </c>
      <c r="K231" s="1" t="s">
        <v>527</v>
      </c>
      <c r="L231" s="1" t="s">
        <v>764</v>
      </c>
      <c r="M231" s="1" t="s">
        <v>108</v>
      </c>
      <c r="N231" s="1" t="s">
        <v>948</v>
      </c>
      <c r="O231" s="1" t="s">
        <v>947</v>
      </c>
      <c r="P231" s="1" t="s">
        <v>947</v>
      </c>
      <c r="Q231" s="1" t="s">
        <v>527</v>
      </c>
      <c r="R231" s="1" t="s">
        <v>1298</v>
      </c>
      <c r="S231" s="1" t="s">
        <v>1352</v>
      </c>
      <c r="T231" s="1" t="s">
        <v>1327</v>
      </c>
      <c r="U231" s="1" t="s">
        <v>1353</v>
      </c>
      <c r="V231" s="1" t="s">
        <v>1353</v>
      </c>
      <c r="W231" s="1" t="s">
        <v>527</v>
      </c>
    </row>
    <row r="232" spans="1:23">
      <c r="A232" s="1" t="s">
        <v>1801</v>
      </c>
      <c r="B232" s="1" t="s">
        <v>1802</v>
      </c>
      <c r="C232" s="1" t="s">
        <v>1294</v>
      </c>
      <c r="D232" s="1" t="s">
        <v>1295</v>
      </c>
      <c r="E232" s="1" t="s">
        <v>969</v>
      </c>
      <c r="F232" s="1" t="s">
        <v>1324</v>
      </c>
      <c r="G232" s="1" t="s">
        <v>1296</v>
      </c>
      <c r="H232" s="1" t="s">
        <v>1297</v>
      </c>
      <c r="I232" s="1" t="s">
        <v>527</v>
      </c>
      <c r="J232" s="1" t="s">
        <v>527</v>
      </c>
      <c r="K232" s="1" t="s">
        <v>527</v>
      </c>
      <c r="L232" s="1" t="s">
        <v>764</v>
      </c>
      <c r="M232" s="1" t="s">
        <v>108</v>
      </c>
      <c r="N232" s="1" t="s">
        <v>948</v>
      </c>
      <c r="O232" s="1" t="s">
        <v>970</v>
      </c>
      <c r="P232" s="1" t="s">
        <v>970</v>
      </c>
      <c r="Q232" s="1" t="s">
        <v>527</v>
      </c>
      <c r="R232" s="1" t="s">
        <v>1298</v>
      </c>
      <c r="S232" s="1" t="s">
        <v>1352</v>
      </c>
      <c r="T232" s="1" t="s">
        <v>1327</v>
      </c>
      <c r="U232" s="1" t="s">
        <v>1353</v>
      </c>
      <c r="V232" s="1" t="s">
        <v>1353</v>
      </c>
      <c r="W232" s="1" t="s">
        <v>527</v>
      </c>
    </row>
    <row r="233" spans="1:23">
      <c r="A233" s="1" t="s">
        <v>1803</v>
      </c>
      <c r="B233" s="1" t="s">
        <v>1804</v>
      </c>
      <c r="C233" s="1" t="s">
        <v>1294</v>
      </c>
      <c r="D233" s="1" t="s">
        <v>1295</v>
      </c>
      <c r="E233" s="1" t="s">
        <v>951</v>
      </c>
      <c r="F233" s="1" t="s">
        <v>1324</v>
      </c>
      <c r="G233" s="1" t="s">
        <v>1296</v>
      </c>
      <c r="H233" s="1" t="s">
        <v>1297</v>
      </c>
      <c r="I233" s="1" t="s">
        <v>527</v>
      </c>
      <c r="J233" s="1" t="s">
        <v>527</v>
      </c>
      <c r="K233" s="1" t="s">
        <v>527</v>
      </c>
      <c r="L233" s="1" t="s">
        <v>764</v>
      </c>
      <c r="M233" s="1" t="s">
        <v>108</v>
      </c>
      <c r="N233" s="1" t="s">
        <v>948</v>
      </c>
      <c r="O233" s="1" t="s">
        <v>952</v>
      </c>
      <c r="P233" s="1" t="s">
        <v>952</v>
      </c>
      <c r="Q233" s="1" t="s">
        <v>527</v>
      </c>
      <c r="R233" s="1" t="s">
        <v>1298</v>
      </c>
      <c r="S233" s="1" t="s">
        <v>1352</v>
      </c>
      <c r="T233" s="1" t="s">
        <v>1327</v>
      </c>
      <c r="U233" s="1" t="s">
        <v>1353</v>
      </c>
      <c r="V233" s="1" t="s">
        <v>1353</v>
      </c>
      <c r="W233" s="1" t="s">
        <v>527</v>
      </c>
    </row>
    <row r="234" spans="1:23">
      <c r="A234" s="1" t="s">
        <v>1805</v>
      </c>
      <c r="B234" s="1" t="s">
        <v>1806</v>
      </c>
      <c r="C234" s="1" t="s">
        <v>1294</v>
      </c>
      <c r="D234" s="1" t="s">
        <v>1295</v>
      </c>
      <c r="E234" s="1" t="s">
        <v>973</v>
      </c>
      <c r="F234" s="1" t="s">
        <v>1324</v>
      </c>
      <c r="G234" s="1" t="s">
        <v>1296</v>
      </c>
      <c r="H234" s="1" t="s">
        <v>1297</v>
      </c>
      <c r="I234" s="1" t="s">
        <v>527</v>
      </c>
      <c r="J234" s="1" t="s">
        <v>527</v>
      </c>
      <c r="K234" s="1" t="s">
        <v>527</v>
      </c>
      <c r="L234" s="1" t="s">
        <v>764</v>
      </c>
      <c r="M234" s="1" t="s">
        <v>108</v>
      </c>
      <c r="N234" s="1" t="s">
        <v>948</v>
      </c>
      <c r="O234" s="1" t="s">
        <v>974</v>
      </c>
      <c r="P234" s="1" t="s">
        <v>974</v>
      </c>
      <c r="Q234" s="1" t="s">
        <v>527</v>
      </c>
      <c r="R234" s="1" t="s">
        <v>1298</v>
      </c>
      <c r="S234" s="1" t="s">
        <v>1352</v>
      </c>
      <c r="T234" s="1" t="s">
        <v>1327</v>
      </c>
      <c r="U234" s="1" t="s">
        <v>1353</v>
      </c>
      <c r="V234" s="1" t="s">
        <v>1353</v>
      </c>
      <c r="W234" s="1" t="s">
        <v>527</v>
      </c>
    </row>
    <row r="235" spans="1:23">
      <c r="A235" s="1" t="s">
        <v>1807</v>
      </c>
      <c r="B235" s="1" t="s">
        <v>1808</v>
      </c>
      <c r="C235" s="1" t="s">
        <v>1294</v>
      </c>
      <c r="D235" s="1" t="s">
        <v>1295</v>
      </c>
      <c r="E235" s="1" t="s">
        <v>973</v>
      </c>
      <c r="F235" s="1" t="s">
        <v>1324</v>
      </c>
      <c r="G235" s="1" t="s">
        <v>1296</v>
      </c>
      <c r="H235" s="1" t="s">
        <v>1297</v>
      </c>
      <c r="I235" s="1" t="s">
        <v>527</v>
      </c>
      <c r="J235" s="1" t="s">
        <v>527</v>
      </c>
      <c r="K235" s="1" t="s">
        <v>527</v>
      </c>
      <c r="L235" s="1" t="s">
        <v>764</v>
      </c>
      <c r="M235" s="1" t="s">
        <v>108</v>
      </c>
      <c r="N235" s="1" t="s">
        <v>948</v>
      </c>
      <c r="O235" s="1" t="s">
        <v>974</v>
      </c>
      <c r="P235" s="1" t="s">
        <v>974</v>
      </c>
      <c r="Q235" s="1" t="s">
        <v>527</v>
      </c>
      <c r="R235" s="1" t="s">
        <v>1298</v>
      </c>
      <c r="S235" s="1" t="s">
        <v>1352</v>
      </c>
      <c r="T235" s="1" t="s">
        <v>1327</v>
      </c>
      <c r="U235" s="1" t="s">
        <v>1353</v>
      </c>
      <c r="V235" s="1" t="s">
        <v>1353</v>
      </c>
      <c r="W235" s="1" t="s">
        <v>527</v>
      </c>
    </row>
    <row r="236" spans="1:23">
      <c r="A236" s="1" t="s">
        <v>1809</v>
      </c>
      <c r="B236" s="1" t="s">
        <v>1810</v>
      </c>
      <c r="C236" s="1" t="s">
        <v>1294</v>
      </c>
      <c r="D236" s="1" t="s">
        <v>1295</v>
      </c>
      <c r="E236" s="1" t="s">
        <v>946</v>
      </c>
      <c r="F236" s="1" t="s">
        <v>1324</v>
      </c>
      <c r="G236" s="1" t="s">
        <v>1296</v>
      </c>
      <c r="H236" s="1" t="s">
        <v>1297</v>
      </c>
      <c r="I236" s="1" t="s">
        <v>527</v>
      </c>
      <c r="J236" s="1" t="s">
        <v>527</v>
      </c>
      <c r="K236" s="1" t="s">
        <v>527</v>
      </c>
      <c r="L236" s="1" t="s">
        <v>764</v>
      </c>
      <c r="M236" s="1" t="s">
        <v>108</v>
      </c>
      <c r="N236" s="1" t="s">
        <v>948</v>
      </c>
      <c r="O236" s="1" t="s">
        <v>947</v>
      </c>
      <c r="P236" s="1" t="s">
        <v>947</v>
      </c>
      <c r="Q236" s="1" t="s">
        <v>527</v>
      </c>
      <c r="R236" s="1" t="s">
        <v>1298</v>
      </c>
      <c r="S236" s="1" t="s">
        <v>1352</v>
      </c>
      <c r="T236" s="1" t="s">
        <v>1327</v>
      </c>
      <c r="U236" s="1" t="s">
        <v>1353</v>
      </c>
      <c r="V236" s="1" t="s">
        <v>1353</v>
      </c>
      <c r="W236" s="1" t="s">
        <v>527</v>
      </c>
    </row>
    <row r="237" spans="1:23">
      <c r="A237" s="1" t="s">
        <v>1811</v>
      </c>
      <c r="B237" s="1" t="s">
        <v>1812</v>
      </c>
      <c r="C237" s="1" t="s">
        <v>1294</v>
      </c>
      <c r="D237" s="1" t="s">
        <v>1295</v>
      </c>
      <c r="E237" s="1" t="s">
        <v>979</v>
      </c>
      <c r="F237" s="1" t="s">
        <v>1324</v>
      </c>
      <c r="G237" s="1" t="s">
        <v>1296</v>
      </c>
      <c r="H237" s="1" t="s">
        <v>1297</v>
      </c>
      <c r="I237" s="1" t="s">
        <v>527</v>
      </c>
      <c r="J237" s="1" t="s">
        <v>527</v>
      </c>
      <c r="K237" s="1" t="s">
        <v>527</v>
      </c>
      <c r="L237" s="1" t="s">
        <v>764</v>
      </c>
      <c r="M237" s="1" t="s">
        <v>108</v>
      </c>
      <c r="N237" s="1" t="s">
        <v>948</v>
      </c>
      <c r="O237" s="1" t="s">
        <v>980</v>
      </c>
      <c r="P237" s="1" t="s">
        <v>980</v>
      </c>
      <c r="Q237" s="1" t="s">
        <v>527</v>
      </c>
      <c r="R237" s="1" t="s">
        <v>1298</v>
      </c>
      <c r="S237" s="1" t="s">
        <v>1352</v>
      </c>
      <c r="T237" s="1" t="s">
        <v>1327</v>
      </c>
      <c r="U237" s="1" t="s">
        <v>1353</v>
      </c>
      <c r="V237" s="1" t="s">
        <v>1353</v>
      </c>
      <c r="W237" s="1" t="s">
        <v>527</v>
      </c>
    </row>
    <row r="238" spans="1:23">
      <c r="A238" s="1" t="s">
        <v>1813</v>
      </c>
      <c r="B238" s="1" t="s">
        <v>1814</v>
      </c>
      <c r="C238" s="1" t="s">
        <v>1294</v>
      </c>
      <c r="D238" s="1" t="s">
        <v>1295</v>
      </c>
      <c r="E238" s="1" t="s">
        <v>946</v>
      </c>
      <c r="F238" s="1" t="s">
        <v>1324</v>
      </c>
      <c r="G238" s="1" t="s">
        <v>1296</v>
      </c>
      <c r="H238" s="1" t="s">
        <v>1297</v>
      </c>
      <c r="I238" s="1" t="s">
        <v>527</v>
      </c>
      <c r="J238" s="1" t="s">
        <v>527</v>
      </c>
      <c r="K238" s="1" t="s">
        <v>527</v>
      </c>
      <c r="L238" s="1" t="s">
        <v>764</v>
      </c>
      <c r="M238" s="1" t="s">
        <v>108</v>
      </c>
      <c r="N238" s="1" t="s">
        <v>948</v>
      </c>
      <c r="O238" s="1" t="s">
        <v>947</v>
      </c>
      <c r="P238" s="1" t="s">
        <v>947</v>
      </c>
      <c r="Q238" s="1" t="s">
        <v>527</v>
      </c>
      <c r="R238" s="1" t="s">
        <v>1298</v>
      </c>
      <c r="S238" s="1" t="s">
        <v>1352</v>
      </c>
      <c r="T238" s="1" t="s">
        <v>1327</v>
      </c>
      <c r="U238" s="1" t="s">
        <v>1353</v>
      </c>
      <c r="V238" s="1" t="s">
        <v>1353</v>
      </c>
      <c r="W238" s="1" t="s">
        <v>527</v>
      </c>
    </row>
    <row r="239" spans="1:23">
      <c r="A239" s="1" t="s">
        <v>1815</v>
      </c>
      <c r="B239" s="1" t="s">
        <v>1816</v>
      </c>
      <c r="C239" s="1" t="s">
        <v>1294</v>
      </c>
      <c r="D239" s="1" t="s">
        <v>1295</v>
      </c>
      <c r="E239" s="1" t="s">
        <v>967</v>
      </c>
      <c r="F239" s="1" t="s">
        <v>1324</v>
      </c>
      <c r="G239" s="1" t="s">
        <v>1296</v>
      </c>
      <c r="H239" s="1" t="s">
        <v>1297</v>
      </c>
      <c r="I239" s="1" t="s">
        <v>527</v>
      </c>
      <c r="J239" s="1" t="s">
        <v>527</v>
      </c>
      <c r="K239" s="1" t="s">
        <v>527</v>
      </c>
      <c r="L239" s="1" t="s">
        <v>764</v>
      </c>
      <c r="M239" s="1" t="s">
        <v>108</v>
      </c>
      <c r="N239" s="1" t="s">
        <v>948</v>
      </c>
      <c r="O239" s="1" t="s">
        <v>968</v>
      </c>
      <c r="P239" s="1" t="s">
        <v>968</v>
      </c>
      <c r="Q239" s="1" t="s">
        <v>527</v>
      </c>
      <c r="R239" s="1" t="s">
        <v>1298</v>
      </c>
      <c r="S239" s="1" t="s">
        <v>1352</v>
      </c>
      <c r="T239" s="1" t="s">
        <v>1327</v>
      </c>
      <c r="U239" s="1" t="s">
        <v>1353</v>
      </c>
      <c r="V239" s="1" t="s">
        <v>1353</v>
      </c>
      <c r="W239" s="1" t="s">
        <v>527</v>
      </c>
    </row>
    <row r="240" spans="1:23">
      <c r="A240" s="1" t="s">
        <v>1817</v>
      </c>
      <c r="B240" s="1" t="s">
        <v>1818</v>
      </c>
      <c r="C240" s="1" t="s">
        <v>1294</v>
      </c>
      <c r="D240" s="1" t="s">
        <v>1295</v>
      </c>
      <c r="E240" s="1" t="s">
        <v>946</v>
      </c>
      <c r="F240" s="1" t="s">
        <v>1324</v>
      </c>
      <c r="G240" s="1" t="s">
        <v>1296</v>
      </c>
      <c r="H240" s="1" t="s">
        <v>1297</v>
      </c>
      <c r="I240" s="1" t="s">
        <v>527</v>
      </c>
      <c r="J240" s="1" t="s">
        <v>527</v>
      </c>
      <c r="K240" s="1" t="s">
        <v>527</v>
      </c>
      <c r="L240" s="1" t="s">
        <v>764</v>
      </c>
      <c r="M240" s="1" t="s">
        <v>108</v>
      </c>
      <c r="N240" s="1" t="s">
        <v>948</v>
      </c>
      <c r="O240" s="1" t="s">
        <v>947</v>
      </c>
      <c r="P240" s="1" t="s">
        <v>947</v>
      </c>
      <c r="Q240" s="1" t="s">
        <v>527</v>
      </c>
      <c r="R240" s="1" t="s">
        <v>1298</v>
      </c>
      <c r="S240" s="1" t="s">
        <v>1352</v>
      </c>
      <c r="T240" s="1" t="s">
        <v>1327</v>
      </c>
      <c r="U240" s="1" t="s">
        <v>1353</v>
      </c>
      <c r="V240" s="1" t="s">
        <v>1353</v>
      </c>
      <c r="W240" s="1" t="s">
        <v>527</v>
      </c>
    </row>
    <row r="241" spans="1:23">
      <c r="A241" s="1" t="s">
        <v>1819</v>
      </c>
      <c r="B241" s="1" t="s">
        <v>1820</v>
      </c>
      <c r="C241" s="1" t="s">
        <v>1294</v>
      </c>
      <c r="D241" s="1" t="s">
        <v>1295</v>
      </c>
      <c r="E241" s="1" t="s">
        <v>953</v>
      </c>
      <c r="F241" s="1" t="s">
        <v>1324</v>
      </c>
      <c r="G241" s="1" t="s">
        <v>1296</v>
      </c>
      <c r="H241" s="1" t="s">
        <v>1297</v>
      </c>
      <c r="I241" s="1" t="s">
        <v>527</v>
      </c>
      <c r="J241" s="1" t="s">
        <v>527</v>
      </c>
      <c r="K241" s="1" t="s">
        <v>527</v>
      </c>
      <c r="L241" s="1" t="s">
        <v>764</v>
      </c>
      <c r="M241" s="1" t="s">
        <v>108</v>
      </c>
      <c r="N241" s="1" t="s">
        <v>948</v>
      </c>
      <c r="O241" s="1" t="s">
        <v>954</v>
      </c>
      <c r="P241" s="1" t="s">
        <v>954</v>
      </c>
      <c r="Q241" s="1" t="s">
        <v>527</v>
      </c>
      <c r="R241" s="1" t="s">
        <v>1298</v>
      </c>
      <c r="S241" s="1" t="s">
        <v>1352</v>
      </c>
      <c r="T241" s="1" t="s">
        <v>1327</v>
      </c>
      <c r="U241" s="1" t="s">
        <v>1353</v>
      </c>
      <c r="V241" s="1" t="s">
        <v>1353</v>
      </c>
      <c r="W241" s="1" t="s">
        <v>527</v>
      </c>
    </row>
    <row r="242" spans="1:23">
      <c r="A242" s="1" t="s">
        <v>1821</v>
      </c>
      <c r="B242" s="1" t="s">
        <v>1822</v>
      </c>
      <c r="C242" s="1" t="s">
        <v>1294</v>
      </c>
      <c r="D242" s="1" t="s">
        <v>1295</v>
      </c>
      <c r="E242" s="1" t="s">
        <v>946</v>
      </c>
      <c r="F242" s="1" t="s">
        <v>1324</v>
      </c>
      <c r="G242" s="1" t="s">
        <v>1296</v>
      </c>
      <c r="H242" s="1" t="s">
        <v>1297</v>
      </c>
      <c r="I242" s="1" t="s">
        <v>527</v>
      </c>
      <c r="J242" s="1" t="s">
        <v>527</v>
      </c>
      <c r="K242" s="1" t="s">
        <v>527</v>
      </c>
      <c r="L242" s="1" t="s">
        <v>764</v>
      </c>
      <c r="M242" s="1" t="s">
        <v>108</v>
      </c>
      <c r="N242" s="1" t="s">
        <v>948</v>
      </c>
      <c r="O242" s="1" t="s">
        <v>947</v>
      </c>
      <c r="P242" s="1" t="s">
        <v>947</v>
      </c>
      <c r="Q242" s="1" t="s">
        <v>527</v>
      </c>
      <c r="R242" s="1" t="s">
        <v>1298</v>
      </c>
      <c r="S242" s="1" t="s">
        <v>1326</v>
      </c>
      <c r="T242" s="1" t="s">
        <v>1327</v>
      </c>
      <c r="U242" s="1" t="s">
        <v>1328</v>
      </c>
      <c r="V242" s="1" t="s">
        <v>1328</v>
      </c>
      <c r="W242" s="1" t="s">
        <v>527</v>
      </c>
    </row>
    <row r="243" spans="1:23">
      <c r="A243" s="1" t="s">
        <v>1823</v>
      </c>
      <c r="B243" s="1" t="s">
        <v>1824</v>
      </c>
      <c r="C243" s="1" t="s">
        <v>1294</v>
      </c>
      <c r="D243" s="1" t="s">
        <v>1295</v>
      </c>
      <c r="E243" s="1" t="s">
        <v>977</v>
      </c>
      <c r="F243" s="1" t="s">
        <v>1324</v>
      </c>
      <c r="G243" s="1" t="s">
        <v>1296</v>
      </c>
      <c r="H243" s="1" t="s">
        <v>1297</v>
      </c>
      <c r="I243" s="1" t="s">
        <v>527</v>
      </c>
      <c r="J243" s="1" t="s">
        <v>527</v>
      </c>
      <c r="K243" s="1" t="s">
        <v>527</v>
      </c>
      <c r="L243" s="1" t="s">
        <v>764</v>
      </c>
      <c r="M243" s="1" t="s">
        <v>108</v>
      </c>
      <c r="N243" s="1" t="s">
        <v>948</v>
      </c>
      <c r="O243" s="1" t="s">
        <v>978</v>
      </c>
      <c r="P243" s="1" t="s">
        <v>978</v>
      </c>
      <c r="Q243" s="1" t="s">
        <v>527</v>
      </c>
      <c r="R243" s="1" t="s">
        <v>1298</v>
      </c>
      <c r="S243" s="1" t="s">
        <v>1352</v>
      </c>
      <c r="T243" s="1" t="s">
        <v>1327</v>
      </c>
      <c r="U243" s="1" t="s">
        <v>1353</v>
      </c>
      <c r="V243" s="1" t="s">
        <v>1353</v>
      </c>
      <c r="W243" s="1" t="s">
        <v>527</v>
      </c>
    </row>
    <row r="244" spans="1:23">
      <c r="A244" s="1" t="s">
        <v>1825</v>
      </c>
      <c r="B244" s="1" t="s">
        <v>1826</v>
      </c>
      <c r="C244" s="1" t="s">
        <v>1294</v>
      </c>
      <c r="D244" s="1" t="s">
        <v>1295</v>
      </c>
      <c r="E244" s="1" t="s">
        <v>979</v>
      </c>
      <c r="F244" s="1" t="s">
        <v>1324</v>
      </c>
      <c r="G244" s="1" t="s">
        <v>1296</v>
      </c>
      <c r="H244" s="1" t="s">
        <v>1297</v>
      </c>
      <c r="I244" s="1" t="s">
        <v>527</v>
      </c>
      <c r="J244" s="1" t="s">
        <v>527</v>
      </c>
      <c r="K244" s="1" t="s">
        <v>527</v>
      </c>
      <c r="L244" s="1" t="s">
        <v>764</v>
      </c>
      <c r="M244" s="1" t="s">
        <v>108</v>
      </c>
      <c r="N244" s="1" t="s">
        <v>948</v>
      </c>
      <c r="O244" s="1" t="s">
        <v>980</v>
      </c>
      <c r="P244" s="1" t="s">
        <v>980</v>
      </c>
      <c r="Q244" s="1" t="s">
        <v>527</v>
      </c>
      <c r="R244" s="1" t="s">
        <v>1298</v>
      </c>
      <c r="S244" s="1" t="s">
        <v>1352</v>
      </c>
      <c r="T244" s="1" t="s">
        <v>1327</v>
      </c>
      <c r="U244" s="1" t="s">
        <v>1353</v>
      </c>
      <c r="V244" s="1" t="s">
        <v>1353</v>
      </c>
      <c r="W244" s="1" t="s">
        <v>527</v>
      </c>
    </row>
    <row r="245" spans="1:23">
      <c r="A245" s="1" t="s">
        <v>1827</v>
      </c>
      <c r="B245" s="1" t="s">
        <v>1828</v>
      </c>
      <c r="C245" s="1" t="s">
        <v>1294</v>
      </c>
      <c r="D245" s="1" t="s">
        <v>1295</v>
      </c>
      <c r="E245" s="1" t="s">
        <v>946</v>
      </c>
      <c r="F245" s="1" t="s">
        <v>1324</v>
      </c>
      <c r="G245" s="1" t="s">
        <v>1296</v>
      </c>
      <c r="H245" s="1" t="s">
        <v>1297</v>
      </c>
      <c r="I245" s="1" t="s">
        <v>527</v>
      </c>
      <c r="J245" s="1" t="s">
        <v>527</v>
      </c>
      <c r="K245" s="1" t="s">
        <v>527</v>
      </c>
      <c r="L245" s="1" t="s">
        <v>764</v>
      </c>
      <c r="M245" s="1" t="s">
        <v>108</v>
      </c>
      <c r="N245" s="1" t="s">
        <v>948</v>
      </c>
      <c r="O245" s="1" t="s">
        <v>947</v>
      </c>
      <c r="P245" s="1" t="s">
        <v>947</v>
      </c>
      <c r="Q245" s="1" t="s">
        <v>527</v>
      </c>
      <c r="R245" s="1" t="s">
        <v>1298</v>
      </c>
      <c r="S245" s="1" t="s">
        <v>1352</v>
      </c>
      <c r="T245" s="1" t="s">
        <v>1327</v>
      </c>
      <c r="U245" s="1" t="s">
        <v>1353</v>
      </c>
      <c r="V245" s="1" t="s">
        <v>1353</v>
      </c>
      <c r="W245" s="1" t="s">
        <v>527</v>
      </c>
    </row>
    <row r="246" spans="1:23">
      <c r="A246" s="1" t="s">
        <v>1829</v>
      </c>
      <c r="B246" s="1" t="s">
        <v>1830</v>
      </c>
      <c r="C246" s="1" t="s">
        <v>1294</v>
      </c>
      <c r="D246" s="1" t="s">
        <v>1295</v>
      </c>
      <c r="E246" s="1" t="s">
        <v>969</v>
      </c>
      <c r="F246" s="1" t="s">
        <v>1324</v>
      </c>
      <c r="G246" s="1" t="s">
        <v>1296</v>
      </c>
      <c r="H246" s="1" t="s">
        <v>1297</v>
      </c>
      <c r="I246" s="1" t="s">
        <v>527</v>
      </c>
      <c r="J246" s="1" t="s">
        <v>527</v>
      </c>
      <c r="K246" s="1" t="s">
        <v>527</v>
      </c>
      <c r="L246" s="1" t="s">
        <v>764</v>
      </c>
      <c r="M246" s="1" t="s">
        <v>108</v>
      </c>
      <c r="N246" s="1" t="s">
        <v>948</v>
      </c>
      <c r="O246" s="1" t="s">
        <v>970</v>
      </c>
      <c r="P246" s="1" t="s">
        <v>970</v>
      </c>
      <c r="Q246" s="1" t="s">
        <v>527</v>
      </c>
      <c r="R246" s="1" t="s">
        <v>1298</v>
      </c>
      <c r="S246" s="1" t="s">
        <v>1352</v>
      </c>
      <c r="T246" s="1" t="s">
        <v>1327</v>
      </c>
      <c r="U246" s="1" t="s">
        <v>1353</v>
      </c>
      <c r="V246" s="1" t="s">
        <v>1353</v>
      </c>
      <c r="W246" s="1" t="s">
        <v>527</v>
      </c>
    </row>
    <row r="247" spans="1:23">
      <c r="A247" s="1" t="s">
        <v>1831</v>
      </c>
      <c r="B247" s="1" t="s">
        <v>1832</v>
      </c>
      <c r="C247" s="1" t="s">
        <v>1294</v>
      </c>
      <c r="D247" s="1" t="s">
        <v>1295</v>
      </c>
      <c r="E247" s="1" t="s">
        <v>1833</v>
      </c>
      <c r="F247" s="1" t="s">
        <v>1324</v>
      </c>
      <c r="G247" s="1" t="s">
        <v>1296</v>
      </c>
      <c r="H247" s="1" t="s">
        <v>1297</v>
      </c>
      <c r="I247" s="1" t="s">
        <v>527</v>
      </c>
      <c r="J247" s="1" t="s">
        <v>527</v>
      </c>
      <c r="K247" s="1" t="s">
        <v>527</v>
      </c>
      <c r="L247" s="1" t="s">
        <v>764</v>
      </c>
      <c r="M247" s="1" t="s">
        <v>108</v>
      </c>
      <c r="N247" s="1" t="s">
        <v>948</v>
      </c>
      <c r="O247" s="1" t="s">
        <v>972</v>
      </c>
      <c r="P247" s="1" t="s">
        <v>527</v>
      </c>
      <c r="Q247" s="1" t="s">
        <v>527</v>
      </c>
      <c r="R247" s="1" t="s">
        <v>1298</v>
      </c>
      <c r="S247" s="1" t="s">
        <v>1352</v>
      </c>
      <c r="T247" s="1" t="s">
        <v>1327</v>
      </c>
      <c r="U247" s="1" t="s">
        <v>1353</v>
      </c>
      <c r="V247" s="1" t="s">
        <v>1353</v>
      </c>
      <c r="W247" s="1" t="s">
        <v>527</v>
      </c>
    </row>
    <row r="248" spans="1:23">
      <c r="A248" s="1" t="s">
        <v>1834</v>
      </c>
      <c r="B248" s="1" t="s">
        <v>1835</v>
      </c>
      <c r="C248" s="1" t="s">
        <v>1294</v>
      </c>
      <c r="D248" s="1" t="s">
        <v>1295</v>
      </c>
      <c r="E248" s="1" t="s">
        <v>946</v>
      </c>
      <c r="F248" s="1" t="s">
        <v>1324</v>
      </c>
      <c r="G248" s="1" t="s">
        <v>1296</v>
      </c>
      <c r="H248" s="1" t="s">
        <v>1297</v>
      </c>
      <c r="I248" s="1" t="s">
        <v>527</v>
      </c>
      <c r="J248" s="1" t="s">
        <v>527</v>
      </c>
      <c r="K248" s="1" t="s">
        <v>527</v>
      </c>
      <c r="L248" s="1" t="s">
        <v>764</v>
      </c>
      <c r="M248" s="1" t="s">
        <v>108</v>
      </c>
      <c r="N248" s="1" t="s">
        <v>948</v>
      </c>
      <c r="O248" s="1" t="s">
        <v>947</v>
      </c>
      <c r="P248" s="1" t="s">
        <v>947</v>
      </c>
      <c r="Q248" s="1" t="s">
        <v>527</v>
      </c>
      <c r="R248" s="1" t="s">
        <v>1298</v>
      </c>
      <c r="S248" s="1" t="s">
        <v>1326</v>
      </c>
      <c r="T248" s="1" t="s">
        <v>1327</v>
      </c>
      <c r="U248" s="1" t="s">
        <v>1328</v>
      </c>
      <c r="V248" s="1" t="s">
        <v>1328</v>
      </c>
      <c r="W248" s="1" t="s">
        <v>527</v>
      </c>
    </row>
    <row r="249" spans="1:23">
      <c r="A249" s="1" t="s">
        <v>1836</v>
      </c>
      <c r="B249" s="1" t="s">
        <v>1837</v>
      </c>
      <c r="C249" s="1" t="s">
        <v>1294</v>
      </c>
      <c r="D249" s="1" t="s">
        <v>1295</v>
      </c>
      <c r="E249" s="1" t="s">
        <v>1006</v>
      </c>
      <c r="F249" s="1" t="s">
        <v>1324</v>
      </c>
      <c r="G249" s="1" t="s">
        <v>1296</v>
      </c>
      <c r="H249" s="1" t="s">
        <v>1297</v>
      </c>
      <c r="I249" s="1" t="s">
        <v>527</v>
      </c>
      <c r="J249" s="1" t="s">
        <v>527</v>
      </c>
      <c r="K249" s="1" t="s">
        <v>527</v>
      </c>
      <c r="L249" s="1" t="s">
        <v>764</v>
      </c>
      <c r="M249" s="1" t="s">
        <v>108</v>
      </c>
      <c r="N249" s="1" t="s">
        <v>1008</v>
      </c>
      <c r="O249" s="1" t="s">
        <v>1008</v>
      </c>
      <c r="P249" s="1" t="s">
        <v>1007</v>
      </c>
      <c r="Q249" s="1" t="s">
        <v>527</v>
      </c>
      <c r="R249" s="1" t="s">
        <v>1298</v>
      </c>
      <c r="S249" s="1" t="s">
        <v>1345</v>
      </c>
      <c r="T249" s="1" t="s">
        <v>1327</v>
      </c>
      <c r="U249" s="1" t="s">
        <v>1301</v>
      </c>
      <c r="V249" s="1" t="s">
        <v>1301</v>
      </c>
      <c r="W249" s="1" t="s">
        <v>527</v>
      </c>
    </row>
    <row r="250" spans="1:23">
      <c r="A250" s="1" t="s">
        <v>1838</v>
      </c>
      <c r="B250" s="1" t="s">
        <v>1839</v>
      </c>
      <c r="C250" s="1" t="s">
        <v>1294</v>
      </c>
      <c r="D250" s="1" t="s">
        <v>1295</v>
      </c>
      <c r="E250" s="1" t="s">
        <v>1009</v>
      </c>
      <c r="F250" s="1" t="s">
        <v>1324</v>
      </c>
      <c r="G250" s="1" t="s">
        <v>1296</v>
      </c>
      <c r="H250" s="1" t="s">
        <v>1297</v>
      </c>
      <c r="I250" s="1" t="s">
        <v>527</v>
      </c>
      <c r="J250" s="1" t="s">
        <v>527</v>
      </c>
      <c r="K250" s="1" t="s">
        <v>527</v>
      </c>
      <c r="L250" s="1" t="s">
        <v>764</v>
      </c>
      <c r="M250" s="1" t="s">
        <v>108</v>
      </c>
      <c r="N250" s="1" t="s">
        <v>1008</v>
      </c>
      <c r="O250" s="1" t="s">
        <v>1008</v>
      </c>
      <c r="P250" s="1" t="s">
        <v>1010</v>
      </c>
      <c r="Q250" s="1" t="s">
        <v>527</v>
      </c>
      <c r="R250" s="1" t="s">
        <v>1298</v>
      </c>
      <c r="S250" s="1" t="s">
        <v>1352</v>
      </c>
      <c r="T250" s="1" t="s">
        <v>1327</v>
      </c>
      <c r="U250" s="1" t="s">
        <v>1353</v>
      </c>
      <c r="V250" s="1" t="s">
        <v>1353</v>
      </c>
      <c r="W250" s="1" t="s">
        <v>527</v>
      </c>
    </row>
    <row r="251" spans="1:23">
      <c r="A251" s="1" t="s">
        <v>1840</v>
      </c>
      <c r="B251" s="1" t="s">
        <v>1841</v>
      </c>
      <c r="C251" s="1" t="s">
        <v>1294</v>
      </c>
      <c r="D251" s="1" t="s">
        <v>1295</v>
      </c>
      <c r="E251" s="1" t="s">
        <v>1011</v>
      </c>
      <c r="F251" s="1" t="s">
        <v>1324</v>
      </c>
      <c r="G251" s="1" t="s">
        <v>1296</v>
      </c>
      <c r="H251" s="1" t="s">
        <v>1297</v>
      </c>
      <c r="I251" s="1" t="s">
        <v>527</v>
      </c>
      <c r="J251" s="1" t="s">
        <v>527</v>
      </c>
      <c r="K251" s="1" t="s">
        <v>527</v>
      </c>
      <c r="L251" s="1" t="s">
        <v>764</v>
      </c>
      <c r="M251" s="1" t="s">
        <v>108</v>
      </c>
      <c r="N251" s="1" t="s">
        <v>1008</v>
      </c>
      <c r="O251" s="1" t="s">
        <v>1008</v>
      </c>
      <c r="P251" s="1" t="s">
        <v>1012</v>
      </c>
      <c r="Q251" s="1" t="s">
        <v>527</v>
      </c>
      <c r="R251" s="1" t="s">
        <v>1298</v>
      </c>
      <c r="S251" s="1" t="s">
        <v>1352</v>
      </c>
      <c r="T251" s="1" t="s">
        <v>1327</v>
      </c>
      <c r="U251" s="1" t="s">
        <v>1353</v>
      </c>
      <c r="V251" s="1" t="s">
        <v>1353</v>
      </c>
      <c r="W251" s="1" t="s">
        <v>527</v>
      </c>
    </row>
    <row r="252" spans="1:23">
      <c r="A252" s="1" t="s">
        <v>1842</v>
      </c>
      <c r="B252" s="1" t="s">
        <v>1843</v>
      </c>
      <c r="C252" s="1" t="s">
        <v>1294</v>
      </c>
      <c r="D252" s="1" t="s">
        <v>1295</v>
      </c>
      <c r="E252" s="1" t="s">
        <v>1006</v>
      </c>
      <c r="F252" s="1" t="s">
        <v>1324</v>
      </c>
      <c r="G252" s="1" t="s">
        <v>1296</v>
      </c>
      <c r="H252" s="1" t="s">
        <v>1297</v>
      </c>
      <c r="I252" s="1" t="s">
        <v>527</v>
      </c>
      <c r="J252" s="1" t="s">
        <v>527</v>
      </c>
      <c r="K252" s="1" t="s">
        <v>527</v>
      </c>
      <c r="L252" s="1" t="s">
        <v>764</v>
      </c>
      <c r="M252" s="1" t="s">
        <v>108</v>
      </c>
      <c r="N252" s="1" t="s">
        <v>1008</v>
      </c>
      <c r="O252" s="1" t="s">
        <v>1008</v>
      </c>
      <c r="P252" s="1" t="s">
        <v>1007</v>
      </c>
      <c r="Q252" s="1" t="s">
        <v>527</v>
      </c>
      <c r="R252" s="1" t="s">
        <v>1298</v>
      </c>
      <c r="S252" s="1" t="s">
        <v>1345</v>
      </c>
      <c r="T252" s="1" t="s">
        <v>1327</v>
      </c>
      <c r="U252" s="1" t="s">
        <v>1301</v>
      </c>
      <c r="V252" s="1" t="s">
        <v>1301</v>
      </c>
      <c r="W252" s="1" t="s">
        <v>527</v>
      </c>
    </row>
    <row r="253" spans="1:23">
      <c r="A253" s="1" t="s">
        <v>1844</v>
      </c>
      <c r="B253" s="1" t="s">
        <v>1845</v>
      </c>
      <c r="C253" s="1" t="s">
        <v>1294</v>
      </c>
      <c r="D253" s="1" t="s">
        <v>1295</v>
      </c>
      <c r="E253" s="1" t="s">
        <v>1006</v>
      </c>
      <c r="F253" s="1" t="s">
        <v>1324</v>
      </c>
      <c r="G253" s="1" t="s">
        <v>1296</v>
      </c>
      <c r="H253" s="1" t="s">
        <v>1297</v>
      </c>
      <c r="I253" s="1" t="s">
        <v>527</v>
      </c>
      <c r="J253" s="1" t="s">
        <v>527</v>
      </c>
      <c r="K253" s="1" t="s">
        <v>527</v>
      </c>
      <c r="L253" s="1" t="s">
        <v>764</v>
      </c>
      <c r="M253" s="1" t="s">
        <v>108</v>
      </c>
      <c r="N253" s="1" t="s">
        <v>1008</v>
      </c>
      <c r="O253" s="1" t="s">
        <v>1008</v>
      </c>
      <c r="P253" s="1" t="s">
        <v>1007</v>
      </c>
      <c r="Q253" s="1" t="s">
        <v>527</v>
      </c>
      <c r="R253" s="1" t="s">
        <v>1298</v>
      </c>
      <c r="S253" s="1" t="s">
        <v>1352</v>
      </c>
      <c r="T253" s="1" t="s">
        <v>1327</v>
      </c>
      <c r="U253" s="1" t="s">
        <v>1353</v>
      </c>
      <c r="V253" s="1" t="s">
        <v>1353</v>
      </c>
      <c r="W253" s="1" t="s">
        <v>527</v>
      </c>
    </row>
    <row r="254" spans="1:23">
      <c r="A254" s="1" t="s">
        <v>1846</v>
      </c>
      <c r="B254" s="1" t="s">
        <v>1847</v>
      </c>
      <c r="C254" s="1" t="s">
        <v>1294</v>
      </c>
      <c r="D254" s="1" t="s">
        <v>1295</v>
      </c>
      <c r="E254" s="1" t="s">
        <v>1015</v>
      </c>
      <c r="F254" s="1" t="s">
        <v>1324</v>
      </c>
      <c r="G254" s="1" t="s">
        <v>1296</v>
      </c>
      <c r="H254" s="1" t="s">
        <v>1297</v>
      </c>
      <c r="I254" s="1" t="s">
        <v>527</v>
      </c>
      <c r="J254" s="1" t="s">
        <v>527</v>
      </c>
      <c r="K254" s="1" t="s">
        <v>527</v>
      </c>
      <c r="L254" s="1" t="s">
        <v>764</v>
      </c>
      <c r="M254" s="1" t="s">
        <v>108</v>
      </c>
      <c r="N254" s="1" t="s">
        <v>1008</v>
      </c>
      <c r="O254" s="1" t="s">
        <v>1008</v>
      </c>
      <c r="P254" s="1" t="s">
        <v>1016</v>
      </c>
      <c r="Q254" s="1" t="s">
        <v>527</v>
      </c>
      <c r="R254" s="1" t="s">
        <v>1298</v>
      </c>
      <c r="S254" s="1" t="s">
        <v>1352</v>
      </c>
      <c r="T254" s="1" t="s">
        <v>1327</v>
      </c>
      <c r="U254" s="1" t="s">
        <v>1353</v>
      </c>
      <c r="V254" s="1" t="s">
        <v>1353</v>
      </c>
      <c r="W254" s="1" t="s">
        <v>527</v>
      </c>
    </row>
    <row r="255" spans="1:23">
      <c r="A255" s="1" t="s">
        <v>1848</v>
      </c>
      <c r="B255" s="1" t="s">
        <v>1849</v>
      </c>
      <c r="C255" s="1" t="s">
        <v>1294</v>
      </c>
      <c r="D255" s="1" t="s">
        <v>1295</v>
      </c>
      <c r="E255" s="1" t="s">
        <v>1017</v>
      </c>
      <c r="F255" s="1" t="s">
        <v>1324</v>
      </c>
      <c r="G255" s="1" t="s">
        <v>1296</v>
      </c>
      <c r="H255" s="1" t="s">
        <v>1297</v>
      </c>
      <c r="I255" s="1" t="s">
        <v>527</v>
      </c>
      <c r="J255" s="1" t="s">
        <v>527</v>
      </c>
      <c r="K255" s="1" t="s">
        <v>527</v>
      </c>
      <c r="L255" s="1" t="s">
        <v>764</v>
      </c>
      <c r="M255" s="1" t="s">
        <v>108</v>
      </c>
      <c r="N255" s="1" t="s">
        <v>1008</v>
      </c>
      <c r="O255" s="1" t="s">
        <v>1008</v>
      </c>
      <c r="P255" s="1" t="s">
        <v>1018</v>
      </c>
      <c r="Q255" s="1" t="s">
        <v>527</v>
      </c>
      <c r="R255" s="1" t="s">
        <v>1298</v>
      </c>
      <c r="S255" s="1" t="s">
        <v>1345</v>
      </c>
      <c r="T255" s="1" t="s">
        <v>1327</v>
      </c>
      <c r="U255" s="1" t="s">
        <v>1301</v>
      </c>
      <c r="V255" s="1" t="s">
        <v>1301</v>
      </c>
      <c r="W255" s="1" t="s">
        <v>527</v>
      </c>
    </row>
    <row r="256" spans="1:23">
      <c r="A256" s="1" t="s">
        <v>1850</v>
      </c>
      <c r="B256" s="1" t="s">
        <v>1851</v>
      </c>
      <c r="C256" s="1" t="s">
        <v>1294</v>
      </c>
      <c r="D256" s="1" t="s">
        <v>1295</v>
      </c>
      <c r="E256" s="1" t="s">
        <v>1027</v>
      </c>
      <c r="F256" s="1" t="s">
        <v>1324</v>
      </c>
      <c r="G256" s="1" t="s">
        <v>1296</v>
      </c>
      <c r="H256" s="1" t="s">
        <v>1297</v>
      </c>
      <c r="I256" s="1" t="s">
        <v>527</v>
      </c>
      <c r="J256" s="1" t="s">
        <v>527</v>
      </c>
      <c r="K256" s="1" t="s">
        <v>527</v>
      </c>
      <c r="L256" s="1" t="s">
        <v>764</v>
      </c>
      <c r="M256" s="1" t="s">
        <v>108</v>
      </c>
      <c r="N256" s="1" t="s">
        <v>1008</v>
      </c>
      <c r="O256" s="1" t="s">
        <v>1008</v>
      </c>
      <c r="P256" s="1" t="s">
        <v>1028</v>
      </c>
      <c r="Q256" s="1" t="s">
        <v>527</v>
      </c>
      <c r="R256" s="1" t="s">
        <v>1298</v>
      </c>
      <c r="S256" s="1" t="s">
        <v>1352</v>
      </c>
      <c r="T256" s="1" t="s">
        <v>1327</v>
      </c>
      <c r="U256" s="1" t="s">
        <v>1353</v>
      </c>
      <c r="V256" s="1" t="s">
        <v>1353</v>
      </c>
      <c r="W256" s="1" t="s">
        <v>527</v>
      </c>
    </row>
    <row r="257" spans="1:23">
      <c r="A257" s="1" t="s">
        <v>1852</v>
      </c>
      <c r="B257" s="1" t="s">
        <v>1853</v>
      </c>
      <c r="C257" s="1" t="s">
        <v>1294</v>
      </c>
      <c r="D257" s="1" t="s">
        <v>1295</v>
      </c>
      <c r="E257" s="1" t="s">
        <v>1021</v>
      </c>
      <c r="F257" s="1" t="s">
        <v>1324</v>
      </c>
      <c r="G257" s="1" t="s">
        <v>1296</v>
      </c>
      <c r="H257" s="1" t="s">
        <v>1297</v>
      </c>
      <c r="I257" s="1" t="s">
        <v>527</v>
      </c>
      <c r="J257" s="1" t="s">
        <v>527</v>
      </c>
      <c r="K257" s="1" t="s">
        <v>527</v>
      </c>
      <c r="L257" s="1" t="s">
        <v>764</v>
      </c>
      <c r="M257" s="1" t="s">
        <v>108</v>
      </c>
      <c r="N257" s="1" t="s">
        <v>1008</v>
      </c>
      <c r="O257" s="1" t="s">
        <v>1008</v>
      </c>
      <c r="P257" s="1" t="s">
        <v>1022</v>
      </c>
      <c r="Q257" s="1" t="s">
        <v>527</v>
      </c>
      <c r="R257" s="1" t="s">
        <v>1298</v>
      </c>
      <c r="S257" s="1" t="s">
        <v>1352</v>
      </c>
      <c r="T257" s="1" t="s">
        <v>1327</v>
      </c>
      <c r="U257" s="1" t="s">
        <v>1353</v>
      </c>
      <c r="V257" s="1" t="s">
        <v>1353</v>
      </c>
      <c r="W257" s="1" t="s">
        <v>527</v>
      </c>
    </row>
    <row r="258" spans="1:23">
      <c r="A258" s="1" t="s">
        <v>1854</v>
      </c>
      <c r="B258" s="1" t="s">
        <v>1855</v>
      </c>
      <c r="C258" s="1" t="s">
        <v>1294</v>
      </c>
      <c r="D258" s="1" t="s">
        <v>1295</v>
      </c>
      <c r="E258" s="1" t="s">
        <v>1023</v>
      </c>
      <c r="F258" s="1" t="s">
        <v>1324</v>
      </c>
      <c r="G258" s="1" t="s">
        <v>1296</v>
      </c>
      <c r="H258" s="1" t="s">
        <v>1297</v>
      </c>
      <c r="I258" s="1" t="s">
        <v>527</v>
      </c>
      <c r="J258" s="1" t="s">
        <v>527</v>
      </c>
      <c r="K258" s="1" t="s">
        <v>527</v>
      </c>
      <c r="L258" s="1" t="s">
        <v>764</v>
      </c>
      <c r="M258" s="1" t="s">
        <v>108</v>
      </c>
      <c r="N258" s="1" t="s">
        <v>1008</v>
      </c>
      <c r="O258" s="1" t="s">
        <v>1008</v>
      </c>
      <c r="P258" s="1" t="s">
        <v>1024</v>
      </c>
      <c r="Q258" s="1" t="s">
        <v>527</v>
      </c>
      <c r="R258" s="1" t="s">
        <v>1298</v>
      </c>
      <c r="S258" s="1" t="s">
        <v>1352</v>
      </c>
      <c r="T258" s="1" t="s">
        <v>1327</v>
      </c>
      <c r="U258" s="1" t="s">
        <v>1353</v>
      </c>
      <c r="V258" s="1" t="s">
        <v>1353</v>
      </c>
      <c r="W258" s="1" t="s">
        <v>527</v>
      </c>
    </row>
    <row r="259" spans="1:23">
      <c r="A259" s="1" t="s">
        <v>1856</v>
      </c>
      <c r="B259" s="1" t="s">
        <v>1857</v>
      </c>
      <c r="C259" s="1" t="s">
        <v>1294</v>
      </c>
      <c r="D259" s="1" t="s">
        <v>1295</v>
      </c>
      <c r="E259" s="1" t="s">
        <v>1006</v>
      </c>
      <c r="F259" s="1" t="s">
        <v>1324</v>
      </c>
      <c r="G259" s="1" t="s">
        <v>1296</v>
      </c>
      <c r="H259" s="1" t="s">
        <v>1297</v>
      </c>
      <c r="I259" s="1" t="s">
        <v>527</v>
      </c>
      <c r="J259" s="1" t="s">
        <v>527</v>
      </c>
      <c r="K259" s="1" t="s">
        <v>527</v>
      </c>
      <c r="L259" s="1" t="s">
        <v>764</v>
      </c>
      <c r="M259" s="1" t="s">
        <v>108</v>
      </c>
      <c r="N259" s="1" t="s">
        <v>1008</v>
      </c>
      <c r="O259" s="1" t="s">
        <v>1008</v>
      </c>
      <c r="P259" s="1" t="s">
        <v>1007</v>
      </c>
      <c r="Q259" s="1" t="s">
        <v>527</v>
      </c>
      <c r="R259" s="1" t="s">
        <v>1298</v>
      </c>
      <c r="S259" s="1" t="s">
        <v>1352</v>
      </c>
      <c r="T259" s="1" t="s">
        <v>1327</v>
      </c>
      <c r="U259" s="1" t="s">
        <v>1353</v>
      </c>
      <c r="V259" s="1" t="s">
        <v>1353</v>
      </c>
      <c r="W259" s="1" t="s">
        <v>527</v>
      </c>
    </row>
    <row r="260" spans="1:23">
      <c r="A260" s="1" t="s">
        <v>238</v>
      </c>
      <c r="B260" s="1" t="s">
        <v>1858</v>
      </c>
      <c r="C260" s="1" t="s">
        <v>1294</v>
      </c>
      <c r="D260" s="1" t="s">
        <v>1295</v>
      </c>
      <c r="E260" s="1" t="s">
        <v>212</v>
      </c>
      <c r="F260" s="1" t="s">
        <v>1324</v>
      </c>
      <c r="G260" s="1" t="s">
        <v>1296</v>
      </c>
      <c r="H260" s="1" t="s">
        <v>1297</v>
      </c>
      <c r="I260" s="1" t="s">
        <v>527</v>
      </c>
      <c r="J260" s="1" t="s">
        <v>527</v>
      </c>
      <c r="K260" s="1" t="s">
        <v>527</v>
      </c>
      <c r="L260" s="1" t="s">
        <v>764</v>
      </c>
      <c r="M260" s="1" t="s">
        <v>108</v>
      </c>
      <c r="N260" s="1" t="s">
        <v>109</v>
      </c>
      <c r="O260" s="1" t="s">
        <v>109</v>
      </c>
      <c r="P260" s="1" t="s">
        <v>209</v>
      </c>
      <c r="Q260" s="1" t="s">
        <v>527</v>
      </c>
      <c r="R260" s="1" t="s">
        <v>1298</v>
      </c>
      <c r="S260" s="1" t="s">
        <v>1345</v>
      </c>
      <c r="T260" s="1" t="s">
        <v>1327</v>
      </c>
      <c r="U260" s="1" t="s">
        <v>1301</v>
      </c>
      <c r="V260" s="1" t="s">
        <v>1301</v>
      </c>
      <c r="W260" s="1" t="s">
        <v>527</v>
      </c>
    </row>
    <row r="261" spans="1:23">
      <c r="A261" s="1" t="s">
        <v>114</v>
      </c>
      <c r="B261" s="1" t="s">
        <v>1859</v>
      </c>
      <c r="C261" s="1" t="s">
        <v>1294</v>
      </c>
      <c r="D261" s="1" t="s">
        <v>1295</v>
      </c>
      <c r="E261" s="1" t="s">
        <v>113</v>
      </c>
      <c r="F261" s="1" t="s">
        <v>1324</v>
      </c>
      <c r="G261" s="1" t="s">
        <v>1296</v>
      </c>
      <c r="H261" s="1" t="s">
        <v>1297</v>
      </c>
      <c r="I261" s="1" t="s">
        <v>527</v>
      </c>
      <c r="J261" s="1" t="s">
        <v>527</v>
      </c>
      <c r="K261" s="1" t="s">
        <v>527</v>
      </c>
      <c r="L261" s="1" t="s">
        <v>764</v>
      </c>
      <c r="M261" s="1" t="s">
        <v>108</v>
      </c>
      <c r="N261" s="1" t="s">
        <v>109</v>
      </c>
      <c r="O261" s="1" t="s">
        <v>109</v>
      </c>
      <c r="P261" s="1" t="s">
        <v>110</v>
      </c>
      <c r="Q261" s="1" t="s">
        <v>527</v>
      </c>
      <c r="R261" s="1" t="s">
        <v>1298</v>
      </c>
      <c r="S261" s="1" t="s">
        <v>1345</v>
      </c>
      <c r="T261" s="1" t="s">
        <v>1327</v>
      </c>
      <c r="U261" s="1" t="s">
        <v>1301</v>
      </c>
      <c r="V261" s="1" t="s">
        <v>1301</v>
      </c>
      <c r="W261" s="1" t="s">
        <v>527</v>
      </c>
    </row>
    <row r="262" spans="1:23">
      <c r="A262" s="1" t="s">
        <v>182</v>
      </c>
      <c r="B262" s="1" t="s">
        <v>1860</v>
      </c>
      <c r="C262" s="1" t="s">
        <v>1294</v>
      </c>
      <c r="D262" s="1" t="s">
        <v>1295</v>
      </c>
      <c r="E262" s="1" t="s">
        <v>181</v>
      </c>
      <c r="F262" s="1" t="s">
        <v>1324</v>
      </c>
      <c r="G262" s="1" t="s">
        <v>1296</v>
      </c>
      <c r="H262" s="1" t="s">
        <v>1297</v>
      </c>
      <c r="I262" s="1" t="s">
        <v>527</v>
      </c>
      <c r="J262" s="1" t="s">
        <v>527</v>
      </c>
      <c r="K262" s="1" t="s">
        <v>527</v>
      </c>
      <c r="L262" s="1" t="s">
        <v>764</v>
      </c>
      <c r="M262" s="1" t="s">
        <v>108</v>
      </c>
      <c r="N262" s="1" t="s">
        <v>109</v>
      </c>
      <c r="O262" s="1" t="s">
        <v>109</v>
      </c>
      <c r="P262" s="1" t="s">
        <v>178</v>
      </c>
      <c r="Q262" s="1" t="s">
        <v>527</v>
      </c>
      <c r="R262" s="1" t="s">
        <v>1298</v>
      </c>
      <c r="S262" s="1" t="s">
        <v>1345</v>
      </c>
      <c r="T262" s="1" t="s">
        <v>1327</v>
      </c>
      <c r="U262" s="1" t="s">
        <v>1301</v>
      </c>
      <c r="V262" s="1" t="s">
        <v>1301</v>
      </c>
      <c r="W262" s="1" t="s">
        <v>527</v>
      </c>
    </row>
    <row r="263" spans="1:23">
      <c r="A263" s="1" t="s">
        <v>142</v>
      </c>
      <c r="B263" s="1" t="s">
        <v>1861</v>
      </c>
      <c r="C263" s="1" t="s">
        <v>1294</v>
      </c>
      <c r="D263" s="1" t="s">
        <v>1295</v>
      </c>
      <c r="E263" s="1" t="s">
        <v>141</v>
      </c>
      <c r="F263" s="1" t="s">
        <v>1324</v>
      </c>
      <c r="G263" s="1" t="s">
        <v>1296</v>
      </c>
      <c r="H263" s="1" t="s">
        <v>1297</v>
      </c>
      <c r="I263" s="1" t="s">
        <v>527</v>
      </c>
      <c r="J263" s="1" t="s">
        <v>527</v>
      </c>
      <c r="K263" s="1" t="s">
        <v>527</v>
      </c>
      <c r="L263" s="1" t="s">
        <v>764</v>
      </c>
      <c r="M263" s="1" t="s">
        <v>108</v>
      </c>
      <c r="N263" s="1" t="s">
        <v>109</v>
      </c>
      <c r="O263" s="1" t="s">
        <v>109</v>
      </c>
      <c r="P263" s="1" t="s">
        <v>138</v>
      </c>
      <c r="Q263" s="1" t="s">
        <v>527</v>
      </c>
      <c r="R263" s="1" t="s">
        <v>1298</v>
      </c>
      <c r="S263" s="1" t="s">
        <v>1352</v>
      </c>
      <c r="T263" s="1" t="s">
        <v>1327</v>
      </c>
      <c r="U263" s="1" t="s">
        <v>1353</v>
      </c>
      <c r="V263" s="1" t="s">
        <v>1353</v>
      </c>
      <c r="W263" s="1" t="s">
        <v>527</v>
      </c>
    </row>
    <row r="264" spans="1:23">
      <c r="A264" s="1" t="s">
        <v>166</v>
      </c>
      <c r="B264" s="1" t="s">
        <v>1862</v>
      </c>
      <c r="C264" s="1" t="s">
        <v>1294</v>
      </c>
      <c r="D264" s="1" t="s">
        <v>1295</v>
      </c>
      <c r="E264" s="1" t="s">
        <v>165</v>
      </c>
      <c r="F264" s="1" t="s">
        <v>1324</v>
      </c>
      <c r="G264" s="1" t="s">
        <v>1296</v>
      </c>
      <c r="H264" s="1" t="s">
        <v>1297</v>
      </c>
      <c r="I264" s="1" t="s">
        <v>527</v>
      </c>
      <c r="J264" s="1" t="s">
        <v>527</v>
      </c>
      <c r="K264" s="1" t="s">
        <v>527</v>
      </c>
      <c r="L264" s="1" t="s">
        <v>764</v>
      </c>
      <c r="M264" s="1" t="s">
        <v>108</v>
      </c>
      <c r="N264" s="1" t="s">
        <v>109</v>
      </c>
      <c r="O264" s="1" t="s">
        <v>109</v>
      </c>
      <c r="P264" s="1" t="s">
        <v>162</v>
      </c>
      <c r="Q264" s="1" t="s">
        <v>527</v>
      </c>
      <c r="R264" s="1" t="s">
        <v>1298</v>
      </c>
      <c r="S264" s="1" t="s">
        <v>1352</v>
      </c>
      <c r="T264" s="1" t="s">
        <v>1327</v>
      </c>
      <c r="U264" s="1" t="s">
        <v>1353</v>
      </c>
      <c r="V264" s="1" t="s">
        <v>1353</v>
      </c>
      <c r="W264" s="1" t="s">
        <v>527</v>
      </c>
    </row>
    <row r="265" spans="1:23">
      <c r="A265" s="1" t="s">
        <v>213</v>
      </c>
      <c r="B265" s="1" t="s">
        <v>1863</v>
      </c>
      <c r="C265" s="1" t="s">
        <v>1294</v>
      </c>
      <c r="D265" s="1" t="s">
        <v>1295</v>
      </c>
      <c r="E265" s="1" t="s">
        <v>212</v>
      </c>
      <c r="F265" s="1" t="s">
        <v>1324</v>
      </c>
      <c r="G265" s="1" t="s">
        <v>1296</v>
      </c>
      <c r="H265" s="1" t="s">
        <v>1297</v>
      </c>
      <c r="I265" s="1" t="s">
        <v>527</v>
      </c>
      <c r="J265" s="1" t="s">
        <v>527</v>
      </c>
      <c r="K265" s="1" t="s">
        <v>527</v>
      </c>
      <c r="L265" s="1" t="s">
        <v>764</v>
      </c>
      <c r="M265" s="1" t="s">
        <v>108</v>
      </c>
      <c r="N265" s="1" t="s">
        <v>109</v>
      </c>
      <c r="O265" s="1" t="s">
        <v>109</v>
      </c>
      <c r="P265" s="1" t="s">
        <v>209</v>
      </c>
      <c r="Q265" s="1" t="s">
        <v>527</v>
      </c>
      <c r="R265" s="1" t="s">
        <v>1298</v>
      </c>
      <c r="S265" s="1" t="s">
        <v>1345</v>
      </c>
      <c r="T265" s="1" t="s">
        <v>1327</v>
      </c>
      <c r="U265" s="1" t="s">
        <v>1301</v>
      </c>
      <c r="V265" s="1" t="s">
        <v>1301</v>
      </c>
      <c r="W265" s="1" t="s">
        <v>527</v>
      </c>
    </row>
    <row r="266" spans="1:23">
      <c r="A266" s="1" t="s">
        <v>173</v>
      </c>
      <c r="B266" s="1" t="s">
        <v>1864</v>
      </c>
      <c r="C266" s="1" t="s">
        <v>1294</v>
      </c>
      <c r="D266" s="1" t="s">
        <v>1295</v>
      </c>
      <c r="E266" s="1" t="s">
        <v>150</v>
      </c>
      <c r="F266" s="1" t="s">
        <v>1324</v>
      </c>
      <c r="G266" s="1" t="s">
        <v>1296</v>
      </c>
      <c r="H266" s="1" t="s">
        <v>1297</v>
      </c>
      <c r="I266" s="1" t="s">
        <v>527</v>
      </c>
      <c r="J266" s="1" t="s">
        <v>527</v>
      </c>
      <c r="K266" s="1" t="s">
        <v>527</v>
      </c>
      <c r="L266" s="1" t="s">
        <v>764</v>
      </c>
      <c r="M266" s="1" t="s">
        <v>108</v>
      </c>
      <c r="N266" s="1" t="s">
        <v>109</v>
      </c>
      <c r="O266" s="1" t="s">
        <v>109</v>
      </c>
      <c r="P266" s="1" t="s">
        <v>147</v>
      </c>
      <c r="Q266" s="1" t="s">
        <v>527</v>
      </c>
      <c r="R266" s="1" t="s">
        <v>1298</v>
      </c>
      <c r="S266" s="1" t="s">
        <v>1345</v>
      </c>
      <c r="T266" s="1" t="s">
        <v>1327</v>
      </c>
      <c r="U266" s="1" t="s">
        <v>1301</v>
      </c>
      <c r="V266" s="1" t="s">
        <v>1301</v>
      </c>
      <c r="W266" s="1" t="s">
        <v>527</v>
      </c>
    </row>
    <row r="267" spans="1:23">
      <c r="A267" s="1" t="s">
        <v>151</v>
      </c>
      <c r="B267" s="1" t="s">
        <v>1865</v>
      </c>
      <c r="C267" s="1" t="s">
        <v>1294</v>
      </c>
      <c r="D267" s="1" t="s">
        <v>1295</v>
      </c>
      <c r="E267" s="1" t="s">
        <v>150</v>
      </c>
      <c r="F267" s="1" t="s">
        <v>1324</v>
      </c>
      <c r="G267" s="1" t="s">
        <v>1296</v>
      </c>
      <c r="H267" s="1" t="s">
        <v>1297</v>
      </c>
      <c r="I267" s="1" t="s">
        <v>527</v>
      </c>
      <c r="J267" s="1" t="s">
        <v>527</v>
      </c>
      <c r="K267" s="1" t="s">
        <v>527</v>
      </c>
      <c r="L267" s="1" t="s">
        <v>764</v>
      </c>
      <c r="M267" s="1" t="s">
        <v>108</v>
      </c>
      <c r="N267" s="1" t="s">
        <v>109</v>
      </c>
      <c r="O267" s="1" t="s">
        <v>109</v>
      </c>
      <c r="P267" s="1" t="s">
        <v>147</v>
      </c>
      <c r="Q267" s="1" t="s">
        <v>527</v>
      </c>
      <c r="R267" s="1" t="s">
        <v>1298</v>
      </c>
      <c r="S267" s="1" t="s">
        <v>1345</v>
      </c>
      <c r="T267" s="1" t="s">
        <v>1327</v>
      </c>
      <c r="U267" s="1" t="s">
        <v>1301</v>
      </c>
      <c r="V267" s="1" t="s">
        <v>1301</v>
      </c>
      <c r="W267" s="1" t="s">
        <v>527</v>
      </c>
    </row>
    <row r="268" spans="1:23">
      <c r="A268" s="1" t="s">
        <v>296</v>
      </c>
      <c r="B268" s="1" t="s">
        <v>1866</v>
      </c>
      <c r="C268" s="1" t="s">
        <v>1294</v>
      </c>
      <c r="D268" s="1" t="s">
        <v>1295</v>
      </c>
      <c r="E268" s="1" t="s">
        <v>295</v>
      </c>
      <c r="F268" s="1" t="s">
        <v>1324</v>
      </c>
      <c r="G268" s="1" t="s">
        <v>1296</v>
      </c>
      <c r="H268" s="1" t="s">
        <v>1297</v>
      </c>
      <c r="I268" s="1" t="s">
        <v>527</v>
      </c>
      <c r="J268" s="1" t="s">
        <v>527</v>
      </c>
      <c r="K268" s="1" t="s">
        <v>527</v>
      </c>
      <c r="L268" s="1" t="s">
        <v>764</v>
      </c>
      <c r="M268" s="1" t="s">
        <v>108</v>
      </c>
      <c r="N268" s="1" t="s">
        <v>109</v>
      </c>
      <c r="O268" s="1" t="s">
        <v>109</v>
      </c>
      <c r="P268" s="1" t="s">
        <v>292</v>
      </c>
      <c r="Q268" s="1" t="s">
        <v>527</v>
      </c>
      <c r="R268" s="1" t="s">
        <v>1298</v>
      </c>
      <c r="S268" s="1" t="s">
        <v>1326</v>
      </c>
      <c r="T268" s="1" t="s">
        <v>1327</v>
      </c>
      <c r="U268" s="1" t="s">
        <v>1328</v>
      </c>
      <c r="V268" s="1" t="s">
        <v>1328</v>
      </c>
      <c r="W268" s="1" t="s">
        <v>527</v>
      </c>
    </row>
    <row r="269" spans="1:23">
      <c r="A269" s="1" t="s">
        <v>198</v>
      </c>
      <c r="B269" s="1" t="s">
        <v>1867</v>
      </c>
      <c r="C269" s="1" t="s">
        <v>1294</v>
      </c>
      <c r="D269" s="1" t="s">
        <v>1295</v>
      </c>
      <c r="E269" s="1" t="s">
        <v>197</v>
      </c>
      <c r="F269" s="1" t="s">
        <v>1324</v>
      </c>
      <c r="G269" s="1" t="s">
        <v>1296</v>
      </c>
      <c r="H269" s="1" t="s">
        <v>1297</v>
      </c>
      <c r="I269" s="1" t="s">
        <v>527</v>
      </c>
      <c r="J269" s="1" t="s">
        <v>527</v>
      </c>
      <c r="K269" s="1" t="s">
        <v>527</v>
      </c>
      <c r="L269" s="1" t="s">
        <v>764</v>
      </c>
      <c r="M269" s="1" t="s">
        <v>108</v>
      </c>
      <c r="N269" s="1" t="s">
        <v>109</v>
      </c>
      <c r="O269" s="1" t="s">
        <v>109</v>
      </c>
      <c r="P269" s="1" t="s">
        <v>194</v>
      </c>
      <c r="Q269" s="1" t="s">
        <v>527</v>
      </c>
      <c r="R269" s="1" t="s">
        <v>1298</v>
      </c>
      <c r="S269" s="1" t="s">
        <v>1352</v>
      </c>
      <c r="T269" s="1" t="s">
        <v>1327</v>
      </c>
      <c r="U269" s="1" t="s">
        <v>1353</v>
      </c>
      <c r="V269" s="1" t="s">
        <v>1353</v>
      </c>
      <c r="W269" s="1" t="s">
        <v>527</v>
      </c>
    </row>
    <row r="270" spans="1:23">
      <c r="A270" s="1" t="s">
        <v>132</v>
      </c>
      <c r="B270" s="1" t="s">
        <v>1868</v>
      </c>
      <c r="C270" s="1" t="s">
        <v>1294</v>
      </c>
      <c r="D270" s="1" t="s">
        <v>1295</v>
      </c>
      <c r="E270" s="1" t="s">
        <v>131</v>
      </c>
      <c r="F270" s="1" t="s">
        <v>1324</v>
      </c>
      <c r="G270" s="1" t="s">
        <v>1296</v>
      </c>
      <c r="H270" s="1" t="s">
        <v>1297</v>
      </c>
      <c r="I270" s="1" t="s">
        <v>527</v>
      </c>
      <c r="J270" s="1" t="s">
        <v>527</v>
      </c>
      <c r="K270" s="1" t="s">
        <v>527</v>
      </c>
      <c r="L270" s="1" t="s">
        <v>764</v>
      </c>
      <c r="M270" s="1" t="s">
        <v>108</v>
      </c>
      <c r="N270" s="1" t="s">
        <v>109</v>
      </c>
      <c r="O270" s="1" t="s">
        <v>109</v>
      </c>
      <c r="P270" s="1" t="s">
        <v>128</v>
      </c>
      <c r="Q270" s="1" t="s">
        <v>527</v>
      </c>
      <c r="R270" s="1" t="s">
        <v>1298</v>
      </c>
      <c r="S270" s="1" t="s">
        <v>1352</v>
      </c>
      <c r="T270" s="1" t="s">
        <v>1327</v>
      </c>
      <c r="U270" s="1" t="s">
        <v>1353</v>
      </c>
      <c r="V270" s="1" t="s">
        <v>1353</v>
      </c>
      <c r="W270" s="1" t="s">
        <v>527</v>
      </c>
    </row>
    <row r="271" spans="1:23">
      <c r="A271" s="1" t="s">
        <v>374</v>
      </c>
      <c r="B271" s="1" t="s">
        <v>1869</v>
      </c>
      <c r="C271" s="1" t="s">
        <v>1294</v>
      </c>
      <c r="D271" s="1" t="s">
        <v>1295</v>
      </c>
      <c r="E271" s="1" t="s">
        <v>373</v>
      </c>
      <c r="F271" s="1" t="s">
        <v>1324</v>
      </c>
      <c r="G271" s="1" t="s">
        <v>1296</v>
      </c>
      <c r="H271" s="1" t="s">
        <v>1297</v>
      </c>
      <c r="I271" s="1" t="s">
        <v>527</v>
      </c>
      <c r="J271" s="1" t="s">
        <v>527</v>
      </c>
      <c r="K271" s="1" t="s">
        <v>527</v>
      </c>
      <c r="L271" s="1" t="s">
        <v>764</v>
      </c>
      <c r="M271" s="1" t="s">
        <v>108</v>
      </c>
      <c r="N271" s="1" t="s">
        <v>109</v>
      </c>
      <c r="O271" s="1" t="s">
        <v>109</v>
      </c>
      <c r="P271" s="1" t="s">
        <v>370</v>
      </c>
      <c r="Q271" s="1" t="s">
        <v>527</v>
      </c>
      <c r="R271" s="1" t="s">
        <v>1298</v>
      </c>
      <c r="S271" s="1" t="s">
        <v>1352</v>
      </c>
      <c r="T271" s="1" t="s">
        <v>1327</v>
      </c>
      <c r="U271" s="1" t="s">
        <v>1353</v>
      </c>
      <c r="V271" s="1" t="s">
        <v>1353</v>
      </c>
      <c r="W271" s="1" t="s">
        <v>527</v>
      </c>
    </row>
    <row r="272" spans="1:23">
      <c r="A272" s="1" t="s">
        <v>1870</v>
      </c>
      <c r="B272" s="1" t="s">
        <v>1871</v>
      </c>
      <c r="C272" s="1" t="s">
        <v>1294</v>
      </c>
      <c r="D272" s="1" t="s">
        <v>1295</v>
      </c>
      <c r="E272" s="1" t="s">
        <v>1120</v>
      </c>
      <c r="F272" s="1" t="s">
        <v>1324</v>
      </c>
      <c r="G272" s="1" t="s">
        <v>1296</v>
      </c>
      <c r="H272" s="1" t="s">
        <v>1297</v>
      </c>
      <c r="I272" s="1" t="s">
        <v>527</v>
      </c>
      <c r="J272" s="1" t="s">
        <v>527</v>
      </c>
      <c r="K272" s="1" t="s">
        <v>527</v>
      </c>
      <c r="L272" s="1" t="s">
        <v>764</v>
      </c>
      <c r="M272" s="1" t="s">
        <v>108</v>
      </c>
      <c r="N272" s="1" t="s">
        <v>1109</v>
      </c>
      <c r="O272" s="1" t="s">
        <v>1109</v>
      </c>
      <c r="P272" s="1" t="s">
        <v>1121</v>
      </c>
      <c r="Q272" s="1" t="s">
        <v>527</v>
      </c>
      <c r="R272" s="1" t="s">
        <v>1298</v>
      </c>
      <c r="S272" s="1" t="s">
        <v>1304</v>
      </c>
      <c r="T272" s="1" t="s">
        <v>1327</v>
      </c>
      <c r="U272" s="1" t="s">
        <v>1306</v>
      </c>
      <c r="V272" s="1" t="s">
        <v>1306</v>
      </c>
      <c r="W272" s="1" t="s">
        <v>527</v>
      </c>
    </row>
    <row r="273" spans="1:23">
      <c r="A273" s="1" t="s">
        <v>1872</v>
      </c>
      <c r="B273" s="1" t="s">
        <v>1873</v>
      </c>
      <c r="C273" s="1" t="s">
        <v>1294</v>
      </c>
      <c r="D273" s="1" t="s">
        <v>1295</v>
      </c>
      <c r="E273" s="1" t="s">
        <v>1112</v>
      </c>
      <c r="F273" s="1" t="s">
        <v>1324</v>
      </c>
      <c r="G273" s="1" t="s">
        <v>1296</v>
      </c>
      <c r="H273" s="1" t="s">
        <v>1297</v>
      </c>
      <c r="I273" s="1" t="s">
        <v>527</v>
      </c>
      <c r="J273" s="1" t="s">
        <v>527</v>
      </c>
      <c r="K273" s="1" t="s">
        <v>527</v>
      </c>
      <c r="L273" s="1" t="s">
        <v>764</v>
      </c>
      <c r="M273" s="1" t="s">
        <v>108</v>
      </c>
      <c r="N273" s="1" t="s">
        <v>1109</v>
      </c>
      <c r="O273" s="1" t="s">
        <v>1109</v>
      </c>
      <c r="P273" s="1" t="s">
        <v>1113</v>
      </c>
      <c r="Q273" s="1" t="s">
        <v>527</v>
      </c>
      <c r="R273" s="1" t="s">
        <v>1298</v>
      </c>
      <c r="S273" s="1" t="s">
        <v>1352</v>
      </c>
      <c r="T273" s="1" t="s">
        <v>1327</v>
      </c>
      <c r="U273" s="1" t="s">
        <v>1353</v>
      </c>
      <c r="V273" s="1" t="s">
        <v>1353</v>
      </c>
      <c r="W273" s="1" t="s">
        <v>527</v>
      </c>
    </row>
    <row r="274" spans="1:23">
      <c r="A274" s="1" t="s">
        <v>1874</v>
      </c>
      <c r="B274" s="1" t="s">
        <v>1875</v>
      </c>
      <c r="C274" s="1" t="s">
        <v>1294</v>
      </c>
      <c r="D274" s="1" t="s">
        <v>1295</v>
      </c>
      <c r="E274" s="1" t="s">
        <v>1116</v>
      </c>
      <c r="F274" s="1" t="s">
        <v>1324</v>
      </c>
      <c r="G274" s="1" t="s">
        <v>1296</v>
      </c>
      <c r="H274" s="1" t="s">
        <v>1297</v>
      </c>
      <c r="I274" s="1" t="s">
        <v>527</v>
      </c>
      <c r="J274" s="1" t="s">
        <v>527</v>
      </c>
      <c r="K274" s="1" t="s">
        <v>527</v>
      </c>
      <c r="L274" s="1" t="s">
        <v>764</v>
      </c>
      <c r="M274" s="1" t="s">
        <v>108</v>
      </c>
      <c r="N274" s="1" t="s">
        <v>1109</v>
      </c>
      <c r="O274" s="1" t="s">
        <v>1109</v>
      </c>
      <c r="P274" s="1" t="s">
        <v>1117</v>
      </c>
      <c r="Q274" s="1" t="s">
        <v>527</v>
      </c>
      <c r="R274" s="1" t="s">
        <v>1298</v>
      </c>
      <c r="S274" s="1" t="s">
        <v>1352</v>
      </c>
      <c r="T274" s="1" t="s">
        <v>1327</v>
      </c>
      <c r="U274" s="1" t="s">
        <v>1353</v>
      </c>
      <c r="V274" s="1" t="s">
        <v>1353</v>
      </c>
      <c r="W274" s="1" t="s">
        <v>527</v>
      </c>
    </row>
    <row r="275" spans="1:23">
      <c r="A275" s="1" t="s">
        <v>1876</v>
      </c>
      <c r="B275" s="1" t="s">
        <v>1877</v>
      </c>
      <c r="C275" s="1" t="s">
        <v>1294</v>
      </c>
      <c r="D275" s="1" t="s">
        <v>1295</v>
      </c>
      <c r="E275" s="1" t="s">
        <v>1120</v>
      </c>
      <c r="F275" s="1" t="s">
        <v>1324</v>
      </c>
      <c r="G275" s="1" t="s">
        <v>1296</v>
      </c>
      <c r="H275" s="1" t="s">
        <v>1297</v>
      </c>
      <c r="I275" s="1" t="s">
        <v>527</v>
      </c>
      <c r="J275" s="1" t="s">
        <v>527</v>
      </c>
      <c r="K275" s="1" t="s">
        <v>527</v>
      </c>
      <c r="L275" s="1" t="s">
        <v>764</v>
      </c>
      <c r="M275" s="1" t="s">
        <v>108</v>
      </c>
      <c r="N275" s="1" t="s">
        <v>1109</v>
      </c>
      <c r="O275" s="1" t="s">
        <v>1109</v>
      </c>
      <c r="P275" s="1" t="s">
        <v>1121</v>
      </c>
      <c r="Q275" s="1" t="s">
        <v>527</v>
      </c>
      <c r="R275" s="1" t="s">
        <v>1298</v>
      </c>
      <c r="S275" s="1" t="s">
        <v>1345</v>
      </c>
      <c r="T275" s="1" t="s">
        <v>1327</v>
      </c>
      <c r="U275" s="1" t="s">
        <v>1301</v>
      </c>
      <c r="V275" s="1" t="s">
        <v>1301</v>
      </c>
      <c r="W275" s="1" t="s">
        <v>527</v>
      </c>
    </row>
    <row r="276" spans="1:23">
      <c r="A276" s="1" t="s">
        <v>1878</v>
      </c>
      <c r="B276" s="1" t="s">
        <v>1879</v>
      </c>
      <c r="C276" s="1" t="s">
        <v>1294</v>
      </c>
      <c r="D276" s="1" t="s">
        <v>1295</v>
      </c>
      <c r="E276" s="1" t="s">
        <v>1118</v>
      </c>
      <c r="F276" s="1" t="s">
        <v>1324</v>
      </c>
      <c r="G276" s="1" t="s">
        <v>1296</v>
      </c>
      <c r="H276" s="1" t="s">
        <v>1297</v>
      </c>
      <c r="I276" s="1" t="s">
        <v>527</v>
      </c>
      <c r="J276" s="1" t="s">
        <v>527</v>
      </c>
      <c r="K276" s="1" t="s">
        <v>527</v>
      </c>
      <c r="L276" s="1" t="s">
        <v>764</v>
      </c>
      <c r="M276" s="1" t="s">
        <v>108</v>
      </c>
      <c r="N276" s="1" t="s">
        <v>1109</v>
      </c>
      <c r="O276" s="1" t="s">
        <v>1109</v>
      </c>
      <c r="P276" s="1" t="s">
        <v>1119</v>
      </c>
      <c r="Q276" s="1" t="s">
        <v>527</v>
      </c>
      <c r="R276" s="1" t="s">
        <v>1298</v>
      </c>
      <c r="S276" s="1" t="s">
        <v>1352</v>
      </c>
      <c r="T276" s="1" t="s">
        <v>1327</v>
      </c>
      <c r="U276" s="1" t="s">
        <v>1353</v>
      </c>
      <c r="V276" s="1" t="s">
        <v>1353</v>
      </c>
      <c r="W276" s="1" t="s">
        <v>527</v>
      </c>
    </row>
    <row r="277" spans="1:23">
      <c r="A277" s="1" t="s">
        <v>1880</v>
      </c>
      <c r="B277" s="1" t="s">
        <v>1881</v>
      </c>
      <c r="C277" s="1" t="s">
        <v>1294</v>
      </c>
      <c r="D277" s="1" t="s">
        <v>1295</v>
      </c>
      <c r="E277" s="1" t="s">
        <v>1120</v>
      </c>
      <c r="F277" s="1" t="s">
        <v>1324</v>
      </c>
      <c r="G277" s="1" t="s">
        <v>1296</v>
      </c>
      <c r="H277" s="1" t="s">
        <v>1297</v>
      </c>
      <c r="I277" s="1" t="s">
        <v>527</v>
      </c>
      <c r="J277" s="1" t="s">
        <v>527</v>
      </c>
      <c r="K277" s="1" t="s">
        <v>527</v>
      </c>
      <c r="L277" s="1" t="s">
        <v>764</v>
      </c>
      <c r="M277" s="1" t="s">
        <v>108</v>
      </c>
      <c r="N277" s="1" t="s">
        <v>1109</v>
      </c>
      <c r="O277" s="1" t="s">
        <v>1109</v>
      </c>
      <c r="P277" s="1" t="s">
        <v>1121</v>
      </c>
      <c r="Q277" s="1" t="s">
        <v>527</v>
      </c>
      <c r="R277" s="1" t="s">
        <v>1298</v>
      </c>
      <c r="S277" s="1" t="s">
        <v>1352</v>
      </c>
      <c r="T277" s="1" t="s">
        <v>1327</v>
      </c>
      <c r="U277" s="1" t="s">
        <v>1353</v>
      </c>
      <c r="V277" s="1" t="s">
        <v>1353</v>
      </c>
      <c r="W277" s="1" t="s">
        <v>527</v>
      </c>
    </row>
    <row r="278" spans="1:23">
      <c r="A278" s="1" t="s">
        <v>1882</v>
      </c>
      <c r="B278" s="1" t="s">
        <v>1883</v>
      </c>
      <c r="C278" s="1" t="s">
        <v>1294</v>
      </c>
      <c r="D278" s="1" t="s">
        <v>1295</v>
      </c>
      <c r="E278" s="1" t="s">
        <v>1122</v>
      </c>
      <c r="F278" s="1" t="s">
        <v>1324</v>
      </c>
      <c r="G278" s="1" t="s">
        <v>1296</v>
      </c>
      <c r="H278" s="1" t="s">
        <v>1297</v>
      </c>
      <c r="I278" s="1" t="s">
        <v>527</v>
      </c>
      <c r="J278" s="1" t="s">
        <v>527</v>
      </c>
      <c r="K278" s="1" t="s">
        <v>527</v>
      </c>
      <c r="L278" s="1" t="s">
        <v>764</v>
      </c>
      <c r="M278" s="1" t="s">
        <v>108</v>
      </c>
      <c r="N278" s="1" t="s">
        <v>1109</v>
      </c>
      <c r="O278" s="1" t="s">
        <v>1109</v>
      </c>
      <c r="P278" s="1" t="s">
        <v>1123</v>
      </c>
      <c r="Q278" s="1" t="s">
        <v>527</v>
      </c>
      <c r="R278" s="1" t="s">
        <v>1298</v>
      </c>
      <c r="S278" s="1" t="s">
        <v>1352</v>
      </c>
      <c r="T278" s="1" t="s">
        <v>1327</v>
      </c>
      <c r="U278" s="1" t="s">
        <v>1353</v>
      </c>
      <c r="V278" s="1" t="s">
        <v>1353</v>
      </c>
      <c r="W278" s="1" t="s">
        <v>527</v>
      </c>
    </row>
    <row r="279" spans="1:23">
      <c r="A279" s="1" t="s">
        <v>1884</v>
      </c>
      <c r="B279" s="1" t="s">
        <v>1885</v>
      </c>
      <c r="C279" s="1" t="s">
        <v>1294</v>
      </c>
      <c r="D279" s="1" t="s">
        <v>1295</v>
      </c>
      <c r="E279" s="1" t="s">
        <v>1124</v>
      </c>
      <c r="F279" s="1" t="s">
        <v>1324</v>
      </c>
      <c r="G279" s="1" t="s">
        <v>1296</v>
      </c>
      <c r="H279" s="1" t="s">
        <v>1297</v>
      </c>
      <c r="I279" s="1" t="s">
        <v>527</v>
      </c>
      <c r="J279" s="1" t="s">
        <v>527</v>
      </c>
      <c r="K279" s="1" t="s">
        <v>527</v>
      </c>
      <c r="L279" s="1" t="s">
        <v>764</v>
      </c>
      <c r="M279" s="1" t="s">
        <v>108</v>
      </c>
      <c r="N279" s="1" t="s">
        <v>1109</v>
      </c>
      <c r="O279" s="1" t="s">
        <v>1109</v>
      </c>
      <c r="P279" s="1" t="s">
        <v>1125</v>
      </c>
      <c r="Q279" s="1" t="s">
        <v>527</v>
      </c>
      <c r="R279" s="1" t="s">
        <v>1298</v>
      </c>
      <c r="S279" s="1" t="s">
        <v>1352</v>
      </c>
      <c r="T279" s="1" t="s">
        <v>1327</v>
      </c>
      <c r="U279" s="1" t="s">
        <v>1353</v>
      </c>
      <c r="V279" s="1" t="s">
        <v>1353</v>
      </c>
      <c r="W279" s="1" t="s">
        <v>527</v>
      </c>
    </row>
    <row r="280" spans="1:23">
      <c r="A280" s="1" t="s">
        <v>1886</v>
      </c>
      <c r="B280" s="1" t="s">
        <v>1887</v>
      </c>
      <c r="C280" s="1" t="s">
        <v>1294</v>
      </c>
      <c r="D280" s="1" t="s">
        <v>1295</v>
      </c>
      <c r="E280" s="1" t="s">
        <v>1126</v>
      </c>
      <c r="F280" s="1" t="s">
        <v>1324</v>
      </c>
      <c r="G280" s="1" t="s">
        <v>1296</v>
      </c>
      <c r="H280" s="1" t="s">
        <v>1297</v>
      </c>
      <c r="I280" s="1" t="s">
        <v>527</v>
      </c>
      <c r="J280" s="1" t="s">
        <v>527</v>
      </c>
      <c r="K280" s="1" t="s">
        <v>527</v>
      </c>
      <c r="L280" s="1" t="s">
        <v>764</v>
      </c>
      <c r="M280" s="1" t="s">
        <v>108</v>
      </c>
      <c r="N280" s="1" t="s">
        <v>1109</v>
      </c>
      <c r="O280" s="1" t="s">
        <v>1109</v>
      </c>
      <c r="P280" s="1" t="s">
        <v>1127</v>
      </c>
      <c r="Q280" s="1" t="s">
        <v>527</v>
      </c>
      <c r="R280" s="1" t="s">
        <v>1298</v>
      </c>
      <c r="S280" s="1" t="s">
        <v>1352</v>
      </c>
      <c r="T280" s="1" t="s">
        <v>1327</v>
      </c>
      <c r="U280" s="1" t="s">
        <v>1353</v>
      </c>
      <c r="V280" s="1" t="s">
        <v>1353</v>
      </c>
      <c r="W280" s="1" t="s">
        <v>527</v>
      </c>
    </row>
    <row r="281" spans="1:23">
      <c r="A281" s="1" t="s">
        <v>1888</v>
      </c>
      <c r="B281" s="1" t="s">
        <v>1889</v>
      </c>
      <c r="C281" s="1" t="s">
        <v>1294</v>
      </c>
      <c r="D281" s="1" t="s">
        <v>1295</v>
      </c>
      <c r="E281" s="1" t="s">
        <v>1128</v>
      </c>
      <c r="F281" s="1" t="s">
        <v>1324</v>
      </c>
      <c r="G281" s="1" t="s">
        <v>1296</v>
      </c>
      <c r="H281" s="1" t="s">
        <v>1297</v>
      </c>
      <c r="I281" s="1" t="s">
        <v>527</v>
      </c>
      <c r="J281" s="1" t="s">
        <v>527</v>
      </c>
      <c r="K281" s="1" t="s">
        <v>527</v>
      </c>
      <c r="L281" s="1" t="s">
        <v>764</v>
      </c>
      <c r="M281" s="1" t="s">
        <v>108</v>
      </c>
      <c r="N281" s="1" t="s">
        <v>1109</v>
      </c>
      <c r="O281" s="1" t="s">
        <v>1109</v>
      </c>
      <c r="P281" s="1" t="s">
        <v>1129</v>
      </c>
      <c r="Q281" s="1" t="s">
        <v>527</v>
      </c>
      <c r="R281" s="1" t="s">
        <v>1298</v>
      </c>
      <c r="S281" s="1" t="s">
        <v>1352</v>
      </c>
      <c r="T281" s="1" t="s">
        <v>1327</v>
      </c>
      <c r="U281" s="1" t="s">
        <v>1353</v>
      </c>
      <c r="V281" s="1" t="s">
        <v>1353</v>
      </c>
      <c r="W281" s="1" t="s">
        <v>527</v>
      </c>
    </row>
    <row r="282" spans="1:23">
      <c r="A282" s="1" t="s">
        <v>1890</v>
      </c>
      <c r="B282" s="1" t="s">
        <v>1891</v>
      </c>
      <c r="C282" s="1" t="s">
        <v>1294</v>
      </c>
      <c r="D282" s="1" t="s">
        <v>1295</v>
      </c>
      <c r="E282" s="1" t="s">
        <v>1130</v>
      </c>
      <c r="F282" s="1" t="s">
        <v>1324</v>
      </c>
      <c r="G282" s="1" t="s">
        <v>1296</v>
      </c>
      <c r="H282" s="1" t="s">
        <v>1297</v>
      </c>
      <c r="I282" s="1" t="s">
        <v>527</v>
      </c>
      <c r="J282" s="1" t="s">
        <v>527</v>
      </c>
      <c r="K282" s="1" t="s">
        <v>527</v>
      </c>
      <c r="L282" s="1" t="s">
        <v>764</v>
      </c>
      <c r="M282" s="1" t="s">
        <v>108</v>
      </c>
      <c r="N282" s="1" t="s">
        <v>1109</v>
      </c>
      <c r="O282" s="1" t="s">
        <v>1109</v>
      </c>
      <c r="P282" s="1" t="s">
        <v>1131</v>
      </c>
      <c r="Q282" s="1" t="s">
        <v>527</v>
      </c>
      <c r="R282" s="1" t="s">
        <v>1298</v>
      </c>
      <c r="S282" s="1" t="s">
        <v>1352</v>
      </c>
      <c r="T282" s="1" t="s">
        <v>1327</v>
      </c>
      <c r="U282" s="1" t="s">
        <v>1353</v>
      </c>
      <c r="V282" s="1" t="s">
        <v>1353</v>
      </c>
      <c r="W282" s="1" t="s">
        <v>527</v>
      </c>
    </row>
    <row r="283" spans="1:23">
      <c r="A283" s="1" t="s">
        <v>1892</v>
      </c>
      <c r="B283" s="1" t="s">
        <v>1893</v>
      </c>
      <c r="C283" s="1" t="s">
        <v>1294</v>
      </c>
      <c r="D283" s="1" t="s">
        <v>1295</v>
      </c>
      <c r="E283" s="1" t="s">
        <v>1132</v>
      </c>
      <c r="F283" s="1" t="s">
        <v>1324</v>
      </c>
      <c r="G283" s="1" t="s">
        <v>1296</v>
      </c>
      <c r="H283" s="1" t="s">
        <v>1297</v>
      </c>
      <c r="I283" s="1" t="s">
        <v>527</v>
      </c>
      <c r="J283" s="1" t="s">
        <v>527</v>
      </c>
      <c r="K283" s="1" t="s">
        <v>527</v>
      </c>
      <c r="L283" s="1" t="s">
        <v>764</v>
      </c>
      <c r="M283" s="1" t="s">
        <v>108</v>
      </c>
      <c r="N283" s="1" t="s">
        <v>1109</v>
      </c>
      <c r="O283" s="1" t="s">
        <v>1109</v>
      </c>
      <c r="P283" s="1" t="s">
        <v>1133</v>
      </c>
      <c r="Q283" s="1" t="s">
        <v>527</v>
      </c>
      <c r="R283" s="1" t="s">
        <v>1298</v>
      </c>
      <c r="S283" s="1" t="s">
        <v>1352</v>
      </c>
      <c r="T283" s="1" t="s">
        <v>1327</v>
      </c>
      <c r="U283" s="1" t="s">
        <v>1353</v>
      </c>
      <c r="V283" s="1" t="s">
        <v>1353</v>
      </c>
      <c r="W283" s="1" t="s">
        <v>527</v>
      </c>
    </row>
    <row r="284" spans="1:23">
      <c r="A284" s="1" t="s">
        <v>1894</v>
      </c>
      <c r="B284" s="1" t="s">
        <v>1895</v>
      </c>
      <c r="C284" s="1" t="s">
        <v>1294</v>
      </c>
      <c r="D284" s="1" t="s">
        <v>1295</v>
      </c>
      <c r="E284" s="1" t="s">
        <v>1120</v>
      </c>
      <c r="F284" s="1" t="s">
        <v>1324</v>
      </c>
      <c r="G284" s="1" t="s">
        <v>1296</v>
      </c>
      <c r="H284" s="1" t="s">
        <v>1297</v>
      </c>
      <c r="I284" s="1" t="s">
        <v>527</v>
      </c>
      <c r="J284" s="1" t="s">
        <v>527</v>
      </c>
      <c r="K284" s="1" t="s">
        <v>527</v>
      </c>
      <c r="L284" s="1" t="s">
        <v>764</v>
      </c>
      <c r="M284" s="1" t="s">
        <v>108</v>
      </c>
      <c r="N284" s="1" t="s">
        <v>1109</v>
      </c>
      <c r="O284" s="1" t="s">
        <v>1109</v>
      </c>
      <c r="P284" s="1" t="s">
        <v>1121</v>
      </c>
      <c r="Q284" s="1" t="s">
        <v>527</v>
      </c>
      <c r="R284" s="1" t="s">
        <v>1298</v>
      </c>
      <c r="S284" s="1" t="s">
        <v>1304</v>
      </c>
      <c r="T284" s="1" t="s">
        <v>1327</v>
      </c>
      <c r="U284" s="1" t="s">
        <v>1306</v>
      </c>
      <c r="V284" s="1" t="s">
        <v>1306</v>
      </c>
      <c r="W284" s="1" t="s">
        <v>527</v>
      </c>
    </row>
    <row r="285" spans="1:23">
      <c r="A285" s="1" t="s">
        <v>1896</v>
      </c>
      <c r="B285" s="1" t="s">
        <v>1897</v>
      </c>
      <c r="C285" s="1" t="s">
        <v>1294</v>
      </c>
      <c r="D285" s="1" t="s">
        <v>1295</v>
      </c>
      <c r="E285" s="1" t="s">
        <v>1114</v>
      </c>
      <c r="F285" s="1" t="s">
        <v>1324</v>
      </c>
      <c r="G285" s="1" t="s">
        <v>1296</v>
      </c>
      <c r="H285" s="1" t="s">
        <v>1297</v>
      </c>
      <c r="I285" s="1" t="s">
        <v>527</v>
      </c>
      <c r="J285" s="1" t="s">
        <v>527</v>
      </c>
      <c r="K285" s="1" t="s">
        <v>527</v>
      </c>
      <c r="L285" s="1" t="s">
        <v>764</v>
      </c>
      <c r="M285" s="1" t="s">
        <v>108</v>
      </c>
      <c r="N285" s="1" t="s">
        <v>1109</v>
      </c>
      <c r="O285" s="1" t="s">
        <v>1109</v>
      </c>
      <c r="P285" s="1" t="s">
        <v>1115</v>
      </c>
      <c r="Q285" s="1" t="s">
        <v>527</v>
      </c>
      <c r="R285" s="1" t="s">
        <v>1298</v>
      </c>
      <c r="S285" s="1" t="s">
        <v>1352</v>
      </c>
      <c r="T285" s="1" t="s">
        <v>1327</v>
      </c>
      <c r="U285" s="1" t="s">
        <v>1353</v>
      </c>
      <c r="V285" s="1" t="s">
        <v>1353</v>
      </c>
      <c r="W285" s="1" t="s">
        <v>527</v>
      </c>
    </row>
    <row r="286" spans="1:23">
      <c r="A286" s="1" t="s">
        <v>1898</v>
      </c>
      <c r="B286" s="1" t="s">
        <v>1899</v>
      </c>
      <c r="C286" s="1" t="s">
        <v>1294</v>
      </c>
      <c r="D286" s="1" t="s">
        <v>1295</v>
      </c>
      <c r="E286" s="1" t="s">
        <v>1134</v>
      </c>
      <c r="F286" s="1" t="s">
        <v>1324</v>
      </c>
      <c r="G286" s="1" t="s">
        <v>1296</v>
      </c>
      <c r="H286" s="1" t="s">
        <v>1297</v>
      </c>
      <c r="I286" s="1" t="s">
        <v>527</v>
      </c>
      <c r="J286" s="1" t="s">
        <v>527</v>
      </c>
      <c r="K286" s="1" t="s">
        <v>527</v>
      </c>
      <c r="L286" s="1" t="s">
        <v>764</v>
      </c>
      <c r="M286" s="1" t="s">
        <v>108</v>
      </c>
      <c r="N286" s="1" t="s">
        <v>1109</v>
      </c>
      <c r="O286" s="1" t="s">
        <v>1109</v>
      </c>
      <c r="P286" s="1" t="s">
        <v>1135</v>
      </c>
      <c r="Q286" s="1" t="s">
        <v>527</v>
      </c>
      <c r="R286" s="1" t="s">
        <v>1298</v>
      </c>
      <c r="S286" s="1" t="s">
        <v>1352</v>
      </c>
      <c r="T286" s="1" t="s">
        <v>1327</v>
      </c>
      <c r="U286" s="1" t="s">
        <v>1353</v>
      </c>
      <c r="V286" s="1" t="s">
        <v>1353</v>
      </c>
      <c r="W286" s="1" t="s">
        <v>527</v>
      </c>
    </row>
    <row r="287" spans="1:23">
      <c r="A287" s="1" t="s">
        <v>1900</v>
      </c>
      <c r="B287" s="1" t="s">
        <v>1901</v>
      </c>
      <c r="C287" s="1" t="s">
        <v>1294</v>
      </c>
      <c r="D287" s="1" t="s">
        <v>1295</v>
      </c>
      <c r="E287" s="1" t="s">
        <v>1147</v>
      </c>
      <c r="F287" s="1" t="s">
        <v>1324</v>
      </c>
      <c r="G287" s="1" t="s">
        <v>1296</v>
      </c>
      <c r="H287" s="1" t="s">
        <v>1297</v>
      </c>
      <c r="I287" s="1" t="s">
        <v>527</v>
      </c>
      <c r="J287" s="1" t="s">
        <v>527</v>
      </c>
      <c r="K287" s="1" t="s">
        <v>527</v>
      </c>
      <c r="L287" s="1" t="s">
        <v>764</v>
      </c>
      <c r="M287" s="1" t="s">
        <v>108</v>
      </c>
      <c r="N287" s="1" t="s">
        <v>1138</v>
      </c>
      <c r="O287" s="1" t="s">
        <v>1138</v>
      </c>
      <c r="P287" s="1" t="s">
        <v>1148</v>
      </c>
      <c r="Q287" s="1" t="s">
        <v>527</v>
      </c>
      <c r="R287" s="1" t="s">
        <v>1298</v>
      </c>
      <c r="S287" s="1" t="s">
        <v>1352</v>
      </c>
      <c r="T287" s="1" t="s">
        <v>1327</v>
      </c>
      <c r="U287" s="1" t="s">
        <v>1353</v>
      </c>
      <c r="V287" s="1" t="s">
        <v>1353</v>
      </c>
      <c r="W287" s="1" t="s">
        <v>527</v>
      </c>
    </row>
    <row r="288" spans="1:23">
      <c r="A288" s="1" t="s">
        <v>1902</v>
      </c>
      <c r="B288" s="1" t="s">
        <v>1903</v>
      </c>
      <c r="C288" s="1" t="s">
        <v>1294</v>
      </c>
      <c r="D288" s="1" t="s">
        <v>1295</v>
      </c>
      <c r="E288" s="1" t="s">
        <v>1143</v>
      </c>
      <c r="F288" s="1" t="s">
        <v>1324</v>
      </c>
      <c r="G288" s="1" t="s">
        <v>1296</v>
      </c>
      <c r="H288" s="1" t="s">
        <v>1297</v>
      </c>
      <c r="I288" s="1" t="s">
        <v>527</v>
      </c>
      <c r="J288" s="1" t="s">
        <v>527</v>
      </c>
      <c r="K288" s="1" t="s">
        <v>527</v>
      </c>
      <c r="L288" s="1" t="s">
        <v>764</v>
      </c>
      <c r="M288" s="1" t="s">
        <v>108</v>
      </c>
      <c r="N288" s="1" t="s">
        <v>1138</v>
      </c>
      <c r="O288" s="1" t="s">
        <v>1138</v>
      </c>
      <c r="P288" s="1" t="s">
        <v>1144</v>
      </c>
      <c r="Q288" s="1" t="s">
        <v>527</v>
      </c>
      <c r="R288" s="1" t="s">
        <v>1298</v>
      </c>
      <c r="S288" s="1" t="s">
        <v>1352</v>
      </c>
      <c r="T288" s="1" t="s">
        <v>1327</v>
      </c>
      <c r="U288" s="1" t="s">
        <v>1353</v>
      </c>
      <c r="V288" s="1" t="s">
        <v>1353</v>
      </c>
      <c r="W288" s="1" t="s">
        <v>527</v>
      </c>
    </row>
    <row r="289" spans="1:23">
      <c r="A289" s="1" t="s">
        <v>1904</v>
      </c>
      <c r="B289" s="1" t="s">
        <v>1905</v>
      </c>
      <c r="C289" s="1" t="s">
        <v>1294</v>
      </c>
      <c r="D289" s="1" t="s">
        <v>1295</v>
      </c>
      <c r="E289" s="1" t="s">
        <v>1906</v>
      </c>
      <c r="F289" s="1" t="s">
        <v>1324</v>
      </c>
      <c r="G289" s="1" t="s">
        <v>1296</v>
      </c>
      <c r="H289" s="1" t="s">
        <v>1297</v>
      </c>
      <c r="I289" s="1" t="s">
        <v>527</v>
      </c>
      <c r="J289" s="1" t="s">
        <v>527</v>
      </c>
      <c r="K289" s="1" t="s">
        <v>527</v>
      </c>
      <c r="L289" s="1" t="s">
        <v>764</v>
      </c>
      <c r="M289" s="1" t="s">
        <v>108</v>
      </c>
      <c r="N289" s="1" t="s">
        <v>1138</v>
      </c>
      <c r="O289" s="1" t="s">
        <v>1907</v>
      </c>
      <c r="P289" s="1" t="s">
        <v>527</v>
      </c>
      <c r="Q289" s="1" t="s">
        <v>527</v>
      </c>
      <c r="R289" s="1" t="s">
        <v>1298</v>
      </c>
      <c r="S289" s="1" t="s">
        <v>1352</v>
      </c>
      <c r="T289" s="1" t="s">
        <v>1327</v>
      </c>
      <c r="U289" s="1" t="s">
        <v>1353</v>
      </c>
      <c r="V289" s="1" t="s">
        <v>1353</v>
      </c>
      <c r="W289" s="1" t="s">
        <v>527</v>
      </c>
    </row>
    <row r="290" spans="1:23">
      <c r="A290" s="1" t="s">
        <v>1908</v>
      </c>
      <c r="B290" s="1" t="s">
        <v>1909</v>
      </c>
      <c r="C290" s="1" t="s">
        <v>1294</v>
      </c>
      <c r="D290" s="1" t="s">
        <v>1295</v>
      </c>
      <c r="E290" s="1" t="s">
        <v>1153</v>
      </c>
      <c r="F290" s="1" t="s">
        <v>1324</v>
      </c>
      <c r="G290" s="1" t="s">
        <v>1296</v>
      </c>
      <c r="H290" s="1" t="s">
        <v>1297</v>
      </c>
      <c r="I290" s="1" t="s">
        <v>527</v>
      </c>
      <c r="J290" s="1" t="s">
        <v>527</v>
      </c>
      <c r="K290" s="1" t="s">
        <v>527</v>
      </c>
      <c r="L290" s="1" t="s">
        <v>764</v>
      </c>
      <c r="M290" s="1" t="s">
        <v>108</v>
      </c>
      <c r="N290" s="1" t="s">
        <v>1138</v>
      </c>
      <c r="O290" s="1" t="s">
        <v>1138</v>
      </c>
      <c r="P290" s="1" t="s">
        <v>1154</v>
      </c>
      <c r="Q290" s="1" t="s">
        <v>527</v>
      </c>
      <c r="R290" s="1" t="s">
        <v>1298</v>
      </c>
      <c r="S290" s="1" t="s">
        <v>1352</v>
      </c>
      <c r="T290" s="1" t="s">
        <v>1327</v>
      </c>
      <c r="U290" s="1" t="s">
        <v>1353</v>
      </c>
      <c r="V290" s="1" t="s">
        <v>1353</v>
      </c>
      <c r="W290" s="1" t="s">
        <v>527</v>
      </c>
    </row>
    <row r="291" spans="1:23">
      <c r="A291" s="1" t="s">
        <v>1910</v>
      </c>
      <c r="B291" s="1" t="s">
        <v>1911</v>
      </c>
      <c r="C291" s="1" t="s">
        <v>1294</v>
      </c>
      <c r="D291" s="1" t="s">
        <v>1295</v>
      </c>
      <c r="E291" s="1" t="s">
        <v>1912</v>
      </c>
      <c r="F291" s="1" t="s">
        <v>1324</v>
      </c>
      <c r="G291" s="1" t="s">
        <v>1296</v>
      </c>
      <c r="H291" s="1" t="s">
        <v>1297</v>
      </c>
      <c r="I291" s="1" t="s">
        <v>527</v>
      </c>
      <c r="J291" s="1" t="s">
        <v>527</v>
      </c>
      <c r="K291" s="1" t="s">
        <v>527</v>
      </c>
      <c r="L291" s="1" t="s">
        <v>764</v>
      </c>
      <c r="M291" s="1" t="s">
        <v>108</v>
      </c>
      <c r="N291" s="1" t="s">
        <v>1138</v>
      </c>
      <c r="O291" s="1" t="s">
        <v>1913</v>
      </c>
      <c r="P291" s="1" t="s">
        <v>527</v>
      </c>
      <c r="Q291" s="1" t="s">
        <v>527</v>
      </c>
      <c r="R291" s="1" t="s">
        <v>1298</v>
      </c>
      <c r="S291" s="1" t="s">
        <v>1352</v>
      </c>
      <c r="T291" s="1" t="s">
        <v>1327</v>
      </c>
      <c r="U291" s="1" t="s">
        <v>1353</v>
      </c>
      <c r="V291" s="1" t="s">
        <v>1353</v>
      </c>
      <c r="W291" s="1" t="s">
        <v>527</v>
      </c>
    </row>
    <row r="292" spans="1:23">
      <c r="A292" s="1" t="s">
        <v>1914</v>
      </c>
      <c r="B292" s="1" t="s">
        <v>1915</v>
      </c>
      <c r="C292" s="1" t="s">
        <v>1294</v>
      </c>
      <c r="D292" s="1" t="s">
        <v>1295</v>
      </c>
      <c r="E292" s="1" t="s">
        <v>1145</v>
      </c>
      <c r="F292" s="1" t="s">
        <v>1324</v>
      </c>
      <c r="G292" s="1" t="s">
        <v>1296</v>
      </c>
      <c r="H292" s="1" t="s">
        <v>1297</v>
      </c>
      <c r="I292" s="1" t="s">
        <v>527</v>
      </c>
      <c r="J292" s="1" t="s">
        <v>527</v>
      </c>
      <c r="K292" s="1" t="s">
        <v>527</v>
      </c>
      <c r="L292" s="1" t="s">
        <v>764</v>
      </c>
      <c r="M292" s="1" t="s">
        <v>108</v>
      </c>
      <c r="N292" s="1" t="s">
        <v>1138</v>
      </c>
      <c r="O292" s="1" t="s">
        <v>1138</v>
      </c>
      <c r="P292" s="1" t="s">
        <v>1146</v>
      </c>
      <c r="Q292" s="1" t="s">
        <v>527</v>
      </c>
      <c r="R292" s="1" t="s">
        <v>1298</v>
      </c>
      <c r="S292" s="1" t="s">
        <v>1352</v>
      </c>
      <c r="T292" s="1" t="s">
        <v>1327</v>
      </c>
      <c r="U292" s="1" t="s">
        <v>1353</v>
      </c>
      <c r="V292" s="1" t="s">
        <v>1353</v>
      </c>
      <c r="W292" s="1" t="s">
        <v>527</v>
      </c>
    </row>
    <row r="293" spans="1:23">
      <c r="A293" s="1" t="s">
        <v>1916</v>
      </c>
      <c r="B293" s="1" t="s">
        <v>1917</v>
      </c>
      <c r="C293" s="1" t="s">
        <v>1294</v>
      </c>
      <c r="D293" s="1" t="s">
        <v>1295</v>
      </c>
      <c r="E293" s="1" t="s">
        <v>1147</v>
      </c>
      <c r="F293" s="1" t="s">
        <v>1324</v>
      </c>
      <c r="G293" s="1" t="s">
        <v>1296</v>
      </c>
      <c r="H293" s="1" t="s">
        <v>1297</v>
      </c>
      <c r="I293" s="1" t="s">
        <v>527</v>
      </c>
      <c r="J293" s="1" t="s">
        <v>527</v>
      </c>
      <c r="K293" s="1" t="s">
        <v>527</v>
      </c>
      <c r="L293" s="1" t="s">
        <v>764</v>
      </c>
      <c r="M293" s="1" t="s">
        <v>108</v>
      </c>
      <c r="N293" s="1" t="s">
        <v>1138</v>
      </c>
      <c r="O293" s="1" t="s">
        <v>1138</v>
      </c>
      <c r="P293" s="1" t="s">
        <v>1148</v>
      </c>
      <c r="Q293" s="1" t="s">
        <v>527</v>
      </c>
      <c r="R293" s="1" t="s">
        <v>1298</v>
      </c>
      <c r="S293" s="1" t="s">
        <v>1352</v>
      </c>
      <c r="T293" s="1" t="s">
        <v>1327</v>
      </c>
      <c r="U293" s="1" t="s">
        <v>1353</v>
      </c>
      <c r="V293" s="1" t="s">
        <v>1353</v>
      </c>
      <c r="W293" s="1" t="s">
        <v>527</v>
      </c>
    </row>
    <row r="294" spans="1:23">
      <c r="A294" s="1" t="s">
        <v>1918</v>
      </c>
      <c r="B294" s="1" t="s">
        <v>1919</v>
      </c>
      <c r="C294" s="1" t="s">
        <v>1294</v>
      </c>
      <c r="D294" s="1" t="s">
        <v>1295</v>
      </c>
      <c r="E294" s="1" t="s">
        <v>1155</v>
      </c>
      <c r="F294" s="1" t="s">
        <v>1324</v>
      </c>
      <c r="G294" s="1" t="s">
        <v>1296</v>
      </c>
      <c r="H294" s="1" t="s">
        <v>1297</v>
      </c>
      <c r="I294" s="1" t="s">
        <v>527</v>
      </c>
      <c r="J294" s="1" t="s">
        <v>527</v>
      </c>
      <c r="K294" s="1" t="s">
        <v>527</v>
      </c>
      <c r="L294" s="1" t="s">
        <v>764</v>
      </c>
      <c r="M294" s="1" t="s">
        <v>108</v>
      </c>
      <c r="N294" s="1" t="s">
        <v>1138</v>
      </c>
      <c r="O294" s="1" t="s">
        <v>1138</v>
      </c>
      <c r="P294" s="1" t="s">
        <v>1156</v>
      </c>
      <c r="Q294" s="1" t="s">
        <v>527</v>
      </c>
      <c r="R294" s="1" t="s">
        <v>1298</v>
      </c>
      <c r="S294" s="1" t="s">
        <v>1326</v>
      </c>
      <c r="T294" s="1" t="s">
        <v>1327</v>
      </c>
      <c r="U294" s="1" t="s">
        <v>1328</v>
      </c>
      <c r="V294" s="1" t="s">
        <v>1328</v>
      </c>
      <c r="W294" s="1" t="s">
        <v>527</v>
      </c>
    </row>
    <row r="295" spans="1:23">
      <c r="A295" s="1" t="s">
        <v>1920</v>
      </c>
      <c r="B295" s="1" t="s">
        <v>1921</v>
      </c>
      <c r="C295" s="1" t="s">
        <v>1294</v>
      </c>
      <c r="D295" s="1" t="s">
        <v>1295</v>
      </c>
      <c r="E295" s="1" t="s">
        <v>1155</v>
      </c>
      <c r="F295" s="1" t="s">
        <v>1324</v>
      </c>
      <c r="G295" s="1" t="s">
        <v>1296</v>
      </c>
      <c r="H295" s="1" t="s">
        <v>1297</v>
      </c>
      <c r="I295" s="1" t="s">
        <v>527</v>
      </c>
      <c r="J295" s="1" t="s">
        <v>527</v>
      </c>
      <c r="K295" s="1" t="s">
        <v>527</v>
      </c>
      <c r="L295" s="1" t="s">
        <v>764</v>
      </c>
      <c r="M295" s="1" t="s">
        <v>108</v>
      </c>
      <c r="N295" s="1" t="s">
        <v>1138</v>
      </c>
      <c r="O295" s="1" t="s">
        <v>1138</v>
      </c>
      <c r="P295" s="1" t="s">
        <v>1156</v>
      </c>
      <c r="Q295" s="1" t="s">
        <v>527</v>
      </c>
      <c r="R295" s="1" t="s">
        <v>1298</v>
      </c>
      <c r="S295" s="1" t="s">
        <v>1326</v>
      </c>
      <c r="T295" s="1" t="s">
        <v>1327</v>
      </c>
      <c r="U295" s="1" t="s">
        <v>1328</v>
      </c>
      <c r="V295" s="1" t="s">
        <v>1328</v>
      </c>
      <c r="W295" s="1" t="s">
        <v>527</v>
      </c>
    </row>
    <row r="296" spans="1:23">
      <c r="A296" s="1" t="s">
        <v>1922</v>
      </c>
      <c r="B296" s="1" t="s">
        <v>1923</v>
      </c>
      <c r="C296" s="1" t="s">
        <v>1294</v>
      </c>
      <c r="D296" s="1" t="s">
        <v>1295</v>
      </c>
      <c r="E296" s="1" t="s">
        <v>1136</v>
      </c>
      <c r="F296" s="1" t="s">
        <v>1324</v>
      </c>
      <c r="G296" s="1" t="s">
        <v>1296</v>
      </c>
      <c r="H296" s="1" t="s">
        <v>1297</v>
      </c>
      <c r="I296" s="1" t="s">
        <v>527</v>
      </c>
      <c r="J296" s="1" t="s">
        <v>527</v>
      </c>
      <c r="K296" s="1" t="s">
        <v>527</v>
      </c>
      <c r="L296" s="1" t="s">
        <v>764</v>
      </c>
      <c r="M296" s="1" t="s">
        <v>108</v>
      </c>
      <c r="N296" s="1" t="s">
        <v>1138</v>
      </c>
      <c r="O296" s="1" t="s">
        <v>1138</v>
      </c>
      <c r="P296" s="1" t="s">
        <v>1137</v>
      </c>
      <c r="Q296" s="1" t="s">
        <v>527</v>
      </c>
      <c r="R296" s="1" t="s">
        <v>1298</v>
      </c>
      <c r="S296" s="1" t="s">
        <v>1352</v>
      </c>
      <c r="T296" s="1" t="s">
        <v>1327</v>
      </c>
      <c r="U296" s="1" t="s">
        <v>1353</v>
      </c>
      <c r="V296" s="1" t="s">
        <v>1353</v>
      </c>
      <c r="W296" s="1" t="s">
        <v>527</v>
      </c>
    </row>
    <row r="297" spans="1:23">
      <c r="A297" s="1" t="s">
        <v>1924</v>
      </c>
      <c r="B297" s="1" t="s">
        <v>1925</v>
      </c>
      <c r="C297" s="1" t="s">
        <v>1294</v>
      </c>
      <c r="D297" s="1" t="s">
        <v>1295</v>
      </c>
      <c r="E297" s="1" t="s">
        <v>1157</v>
      </c>
      <c r="F297" s="1" t="s">
        <v>1324</v>
      </c>
      <c r="G297" s="1" t="s">
        <v>1296</v>
      </c>
      <c r="H297" s="1" t="s">
        <v>1297</v>
      </c>
      <c r="I297" s="1" t="s">
        <v>527</v>
      </c>
      <c r="J297" s="1" t="s">
        <v>527</v>
      </c>
      <c r="K297" s="1" t="s">
        <v>527</v>
      </c>
      <c r="L297" s="1" t="s">
        <v>764</v>
      </c>
      <c r="M297" s="1" t="s">
        <v>108</v>
      </c>
      <c r="N297" s="1" t="s">
        <v>1138</v>
      </c>
      <c r="O297" s="1" t="s">
        <v>1138</v>
      </c>
      <c r="P297" s="1" t="s">
        <v>1158</v>
      </c>
      <c r="Q297" s="1" t="s">
        <v>527</v>
      </c>
      <c r="R297" s="1" t="s">
        <v>1298</v>
      </c>
      <c r="S297" s="1" t="s">
        <v>1352</v>
      </c>
      <c r="T297" s="1" t="s">
        <v>1327</v>
      </c>
      <c r="U297" s="1" t="s">
        <v>1353</v>
      </c>
      <c r="V297" s="1" t="s">
        <v>1353</v>
      </c>
      <c r="W297" s="1" t="s">
        <v>527</v>
      </c>
    </row>
    <row r="298" spans="1:23">
      <c r="A298" s="1" t="s">
        <v>1926</v>
      </c>
      <c r="B298" s="1" t="s">
        <v>1927</v>
      </c>
      <c r="C298" s="1" t="s">
        <v>1294</v>
      </c>
      <c r="D298" s="1" t="s">
        <v>1295</v>
      </c>
      <c r="E298" s="1" t="s">
        <v>1181</v>
      </c>
      <c r="F298" s="1" t="s">
        <v>1324</v>
      </c>
      <c r="G298" s="1" t="s">
        <v>1296</v>
      </c>
      <c r="H298" s="1" t="s">
        <v>1297</v>
      </c>
      <c r="I298" s="1" t="s">
        <v>527</v>
      </c>
      <c r="J298" s="1" t="s">
        <v>527</v>
      </c>
      <c r="K298" s="1" t="s">
        <v>527</v>
      </c>
      <c r="L298" s="1" t="s">
        <v>764</v>
      </c>
      <c r="M298" s="1" t="s">
        <v>108</v>
      </c>
      <c r="N298" s="1" t="s">
        <v>1178</v>
      </c>
      <c r="O298" s="1" t="s">
        <v>1178</v>
      </c>
      <c r="P298" s="1" t="s">
        <v>1182</v>
      </c>
      <c r="Q298" s="1" t="s">
        <v>527</v>
      </c>
      <c r="R298" s="1" t="s">
        <v>1298</v>
      </c>
      <c r="S298" s="1" t="s">
        <v>1326</v>
      </c>
      <c r="T298" s="1" t="s">
        <v>1327</v>
      </c>
      <c r="U298" s="1" t="s">
        <v>1328</v>
      </c>
      <c r="V298" s="1" t="s">
        <v>1328</v>
      </c>
      <c r="W298" s="1" t="s">
        <v>527</v>
      </c>
    </row>
    <row r="299" spans="1:23">
      <c r="A299" s="1" t="s">
        <v>1928</v>
      </c>
      <c r="B299" s="1" t="s">
        <v>1929</v>
      </c>
      <c r="C299" s="1" t="s">
        <v>1294</v>
      </c>
      <c r="D299" s="1" t="s">
        <v>1295</v>
      </c>
      <c r="E299" s="1" t="s">
        <v>1185</v>
      </c>
      <c r="F299" s="1" t="s">
        <v>1324</v>
      </c>
      <c r="G299" s="1" t="s">
        <v>1296</v>
      </c>
      <c r="H299" s="1" t="s">
        <v>1297</v>
      </c>
      <c r="I299" s="1" t="s">
        <v>527</v>
      </c>
      <c r="J299" s="1" t="s">
        <v>527</v>
      </c>
      <c r="K299" s="1" t="s">
        <v>527</v>
      </c>
      <c r="L299" s="1" t="s">
        <v>764</v>
      </c>
      <c r="M299" s="1" t="s">
        <v>108</v>
      </c>
      <c r="N299" s="1" t="s">
        <v>1178</v>
      </c>
      <c r="O299" s="1" t="s">
        <v>1178</v>
      </c>
      <c r="P299" s="1" t="s">
        <v>1186</v>
      </c>
      <c r="Q299" s="1" t="s">
        <v>527</v>
      </c>
      <c r="R299" s="1" t="s">
        <v>1298</v>
      </c>
      <c r="S299" s="1" t="s">
        <v>1352</v>
      </c>
      <c r="T299" s="1" t="s">
        <v>1327</v>
      </c>
      <c r="U299" s="1" t="s">
        <v>1353</v>
      </c>
      <c r="V299" s="1" t="s">
        <v>1353</v>
      </c>
      <c r="W299" s="1" t="s">
        <v>527</v>
      </c>
    </row>
    <row r="300" spans="1:23">
      <c r="A300" s="1" t="s">
        <v>1930</v>
      </c>
      <c r="B300" s="1" t="s">
        <v>1931</v>
      </c>
      <c r="C300" s="1" t="s">
        <v>1294</v>
      </c>
      <c r="D300" s="1" t="s">
        <v>1295</v>
      </c>
      <c r="E300" s="1" t="s">
        <v>1176</v>
      </c>
      <c r="F300" s="1" t="s">
        <v>1324</v>
      </c>
      <c r="G300" s="1" t="s">
        <v>1296</v>
      </c>
      <c r="H300" s="1" t="s">
        <v>1297</v>
      </c>
      <c r="I300" s="1" t="s">
        <v>527</v>
      </c>
      <c r="J300" s="1" t="s">
        <v>527</v>
      </c>
      <c r="K300" s="1" t="s">
        <v>527</v>
      </c>
      <c r="L300" s="1" t="s">
        <v>764</v>
      </c>
      <c r="M300" s="1" t="s">
        <v>108</v>
      </c>
      <c r="N300" s="1" t="s">
        <v>1178</v>
      </c>
      <c r="O300" s="1" t="s">
        <v>1178</v>
      </c>
      <c r="P300" s="1" t="s">
        <v>1177</v>
      </c>
      <c r="Q300" s="1" t="s">
        <v>527</v>
      </c>
      <c r="R300" s="1" t="s">
        <v>1298</v>
      </c>
      <c r="S300" s="1" t="s">
        <v>1352</v>
      </c>
      <c r="T300" s="1" t="s">
        <v>1327</v>
      </c>
      <c r="U300" s="1" t="s">
        <v>1353</v>
      </c>
      <c r="V300" s="1" t="s">
        <v>1353</v>
      </c>
      <c r="W300" s="1" t="s">
        <v>527</v>
      </c>
    </row>
    <row r="301" spans="1:23">
      <c r="A301" s="1" t="s">
        <v>1932</v>
      </c>
      <c r="B301" s="1" t="s">
        <v>1933</v>
      </c>
      <c r="C301" s="1" t="s">
        <v>1294</v>
      </c>
      <c r="D301" s="1" t="s">
        <v>1295</v>
      </c>
      <c r="E301" s="1" t="s">
        <v>1187</v>
      </c>
      <c r="F301" s="1" t="s">
        <v>1324</v>
      </c>
      <c r="G301" s="1" t="s">
        <v>1296</v>
      </c>
      <c r="H301" s="1" t="s">
        <v>1297</v>
      </c>
      <c r="I301" s="1" t="s">
        <v>527</v>
      </c>
      <c r="J301" s="1" t="s">
        <v>527</v>
      </c>
      <c r="K301" s="1" t="s">
        <v>527</v>
      </c>
      <c r="L301" s="1" t="s">
        <v>764</v>
      </c>
      <c r="M301" s="1" t="s">
        <v>108</v>
      </c>
      <c r="N301" s="1" t="s">
        <v>1178</v>
      </c>
      <c r="O301" s="1" t="s">
        <v>1178</v>
      </c>
      <c r="P301" s="1" t="s">
        <v>1188</v>
      </c>
      <c r="Q301" s="1" t="s">
        <v>527</v>
      </c>
      <c r="R301" s="1" t="s">
        <v>1298</v>
      </c>
      <c r="S301" s="1" t="s">
        <v>1352</v>
      </c>
      <c r="T301" s="1" t="s">
        <v>1327</v>
      </c>
      <c r="U301" s="1" t="s">
        <v>1353</v>
      </c>
      <c r="V301" s="1" t="s">
        <v>1353</v>
      </c>
      <c r="W301" s="1" t="s">
        <v>527</v>
      </c>
    </row>
    <row r="302" spans="1:23">
      <c r="A302" s="1" t="s">
        <v>1934</v>
      </c>
      <c r="B302" s="1" t="s">
        <v>1935</v>
      </c>
      <c r="C302" s="1" t="s">
        <v>1294</v>
      </c>
      <c r="D302" s="1" t="s">
        <v>1295</v>
      </c>
      <c r="E302" s="1" t="s">
        <v>1201</v>
      </c>
      <c r="F302" s="1" t="s">
        <v>1324</v>
      </c>
      <c r="G302" s="1" t="s">
        <v>1296</v>
      </c>
      <c r="H302" s="1" t="s">
        <v>1297</v>
      </c>
      <c r="I302" s="1" t="s">
        <v>527</v>
      </c>
      <c r="J302" s="1" t="s">
        <v>527</v>
      </c>
      <c r="K302" s="1" t="s">
        <v>527</v>
      </c>
      <c r="L302" s="1" t="s">
        <v>764</v>
      </c>
      <c r="M302" s="1" t="s">
        <v>108</v>
      </c>
      <c r="N302" s="1" t="s">
        <v>1178</v>
      </c>
      <c r="O302" s="1" t="s">
        <v>1178</v>
      </c>
      <c r="P302" s="1" t="s">
        <v>1202</v>
      </c>
      <c r="Q302" s="1" t="s">
        <v>527</v>
      </c>
      <c r="R302" s="1" t="s">
        <v>1298</v>
      </c>
      <c r="S302" s="1" t="s">
        <v>1345</v>
      </c>
      <c r="T302" s="1" t="s">
        <v>1327</v>
      </c>
      <c r="U302" s="1" t="s">
        <v>1301</v>
      </c>
      <c r="V302" s="1" t="s">
        <v>1301</v>
      </c>
      <c r="W302" s="1" t="s">
        <v>527</v>
      </c>
    </row>
    <row r="303" spans="1:23">
      <c r="A303" s="1" t="s">
        <v>1936</v>
      </c>
      <c r="B303" s="1" t="s">
        <v>1937</v>
      </c>
      <c r="C303" s="1" t="s">
        <v>1294</v>
      </c>
      <c r="D303" s="1" t="s">
        <v>1295</v>
      </c>
      <c r="E303" s="1" t="s">
        <v>1193</v>
      </c>
      <c r="F303" s="1" t="s">
        <v>1324</v>
      </c>
      <c r="G303" s="1" t="s">
        <v>1296</v>
      </c>
      <c r="H303" s="1" t="s">
        <v>1297</v>
      </c>
      <c r="I303" s="1" t="s">
        <v>527</v>
      </c>
      <c r="J303" s="1" t="s">
        <v>527</v>
      </c>
      <c r="K303" s="1" t="s">
        <v>527</v>
      </c>
      <c r="L303" s="1" t="s">
        <v>764</v>
      </c>
      <c r="M303" s="1" t="s">
        <v>108</v>
      </c>
      <c r="N303" s="1" t="s">
        <v>1178</v>
      </c>
      <c r="O303" s="1" t="s">
        <v>1178</v>
      </c>
      <c r="P303" s="1" t="s">
        <v>1194</v>
      </c>
      <c r="Q303" s="1" t="s">
        <v>527</v>
      </c>
      <c r="R303" s="1" t="s">
        <v>1298</v>
      </c>
      <c r="S303" s="1" t="s">
        <v>1352</v>
      </c>
      <c r="T303" s="1" t="s">
        <v>1327</v>
      </c>
      <c r="U303" s="1" t="s">
        <v>1353</v>
      </c>
      <c r="V303" s="1" t="s">
        <v>1353</v>
      </c>
      <c r="W303" s="1" t="s">
        <v>527</v>
      </c>
    </row>
    <row r="304" spans="1:23">
      <c r="A304" s="1" t="s">
        <v>1938</v>
      </c>
      <c r="B304" s="1" t="s">
        <v>1939</v>
      </c>
      <c r="C304" s="1" t="s">
        <v>1294</v>
      </c>
      <c r="D304" s="1" t="s">
        <v>1295</v>
      </c>
      <c r="E304" s="1" t="s">
        <v>955</v>
      </c>
      <c r="F304" s="1" t="s">
        <v>1324</v>
      </c>
      <c r="G304" s="1" t="s">
        <v>1296</v>
      </c>
      <c r="H304" s="1" t="s">
        <v>1297</v>
      </c>
      <c r="I304" s="1" t="s">
        <v>527</v>
      </c>
      <c r="J304" s="1" t="s">
        <v>527</v>
      </c>
      <c r="K304" s="1" t="s">
        <v>527</v>
      </c>
      <c r="L304" s="1" t="s">
        <v>764</v>
      </c>
      <c r="M304" s="1" t="s">
        <v>108</v>
      </c>
      <c r="N304" s="1" t="s">
        <v>948</v>
      </c>
      <c r="O304" s="1" t="s">
        <v>956</v>
      </c>
      <c r="P304" s="1" t="s">
        <v>956</v>
      </c>
      <c r="Q304" s="1" t="s">
        <v>527</v>
      </c>
      <c r="R304" s="1" t="s">
        <v>1298</v>
      </c>
      <c r="S304" s="1" t="s">
        <v>1326</v>
      </c>
      <c r="T304" s="1" t="s">
        <v>1327</v>
      </c>
      <c r="U304" s="1" t="s">
        <v>1328</v>
      </c>
      <c r="V304" s="1" t="s">
        <v>1328</v>
      </c>
      <c r="W304" s="1" t="s">
        <v>527</v>
      </c>
    </row>
    <row r="305" spans="1:23">
      <c r="A305" s="1" t="s">
        <v>1940</v>
      </c>
      <c r="B305" s="1" t="s">
        <v>1941</v>
      </c>
      <c r="C305" s="1" t="s">
        <v>1294</v>
      </c>
      <c r="D305" s="1" t="s">
        <v>1295</v>
      </c>
      <c r="E305" s="1" t="s">
        <v>969</v>
      </c>
      <c r="F305" s="1" t="s">
        <v>1324</v>
      </c>
      <c r="G305" s="1" t="s">
        <v>1296</v>
      </c>
      <c r="H305" s="1" t="s">
        <v>1297</v>
      </c>
      <c r="I305" s="1" t="s">
        <v>527</v>
      </c>
      <c r="J305" s="1" t="s">
        <v>527</v>
      </c>
      <c r="K305" s="1" t="s">
        <v>527</v>
      </c>
      <c r="L305" s="1" t="s">
        <v>764</v>
      </c>
      <c r="M305" s="1" t="s">
        <v>108</v>
      </c>
      <c r="N305" s="1" t="s">
        <v>948</v>
      </c>
      <c r="O305" s="1" t="s">
        <v>970</v>
      </c>
      <c r="P305" s="1" t="s">
        <v>970</v>
      </c>
      <c r="Q305" s="1" t="s">
        <v>527</v>
      </c>
      <c r="R305" s="1" t="s">
        <v>1298</v>
      </c>
      <c r="S305" s="1" t="s">
        <v>1352</v>
      </c>
      <c r="T305" s="1" t="s">
        <v>1327</v>
      </c>
      <c r="U305" s="1" t="s">
        <v>1353</v>
      </c>
      <c r="V305" s="1" t="s">
        <v>1353</v>
      </c>
      <c r="W305" s="1" t="s">
        <v>527</v>
      </c>
    </row>
    <row r="306" spans="1:23">
      <c r="A306" s="1" t="s">
        <v>1942</v>
      </c>
      <c r="B306" s="1" t="s">
        <v>1943</v>
      </c>
      <c r="C306" s="1" t="s">
        <v>1294</v>
      </c>
      <c r="D306" s="1" t="s">
        <v>1295</v>
      </c>
      <c r="E306" s="1" t="s">
        <v>953</v>
      </c>
      <c r="F306" s="1" t="s">
        <v>1324</v>
      </c>
      <c r="G306" s="1" t="s">
        <v>1296</v>
      </c>
      <c r="H306" s="1" t="s">
        <v>1297</v>
      </c>
      <c r="I306" s="1" t="s">
        <v>527</v>
      </c>
      <c r="J306" s="1" t="s">
        <v>527</v>
      </c>
      <c r="K306" s="1" t="s">
        <v>527</v>
      </c>
      <c r="L306" s="1" t="s">
        <v>764</v>
      </c>
      <c r="M306" s="1" t="s">
        <v>108</v>
      </c>
      <c r="N306" s="1" t="s">
        <v>948</v>
      </c>
      <c r="O306" s="1" t="s">
        <v>954</v>
      </c>
      <c r="P306" s="1" t="s">
        <v>954</v>
      </c>
      <c r="Q306" s="1" t="s">
        <v>527</v>
      </c>
      <c r="R306" s="1" t="s">
        <v>1298</v>
      </c>
      <c r="S306" s="1" t="s">
        <v>1352</v>
      </c>
      <c r="T306" s="1" t="s">
        <v>1327</v>
      </c>
      <c r="U306" s="1" t="s">
        <v>1353</v>
      </c>
      <c r="V306" s="1" t="s">
        <v>1353</v>
      </c>
      <c r="W306" s="1" t="s">
        <v>527</v>
      </c>
    </row>
    <row r="307" spans="1:23">
      <c r="A307" s="1" t="s">
        <v>1944</v>
      </c>
      <c r="B307" s="1" t="s">
        <v>1945</v>
      </c>
      <c r="C307" s="1" t="s">
        <v>1294</v>
      </c>
      <c r="D307" s="1" t="s">
        <v>1295</v>
      </c>
      <c r="E307" s="1" t="s">
        <v>975</v>
      </c>
      <c r="F307" s="1" t="s">
        <v>1324</v>
      </c>
      <c r="G307" s="1" t="s">
        <v>1296</v>
      </c>
      <c r="H307" s="1" t="s">
        <v>1297</v>
      </c>
      <c r="I307" s="1" t="s">
        <v>527</v>
      </c>
      <c r="J307" s="1" t="s">
        <v>527</v>
      </c>
      <c r="K307" s="1" t="s">
        <v>527</v>
      </c>
      <c r="L307" s="1" t="s">
        <v>764</v>
      </c>
      <c r="M307" s="1" t="s">
        <v>108</v>
      </c>
      <c r="N307" s="1" t="s">
        <v>948</v>
      </c>
      <c r="O307" s="1" t="s">
        <v>976</v>
      </c>
      <c r="P307" s="1" t="s">
        <v>976</v>
      </c>
      <c r="Q307" s="1" t="s">
        <v>527</v>
      </c>
      <c r="R307" s="1" t="s">
        <v>1298</v>
      </c>
      <c r="S307" s="1" t="s">
        <v>1352</v>
      </c>
      <c r="T307" s="1" t="s">
        <v>1327</v>
      </c>
      <c r="U307" s="1" t="s">
        <v>1353</v>
      </c>
      <c r="V307" s="1" t="s">
        <v>1353</v>
      </c>
      <c r="W307" s="1" t="s">
        <v>527</v>
      </c>
    </row>
    <row r="308" spans="1:23">
      <c r="A308" s="1" t="s">
        <v>1946</v>
      </c>
      <c r="B308" s="1" t="s">
        <v>1947</v>
      </c>
      <c r="C308" s="1" t="s">
        <v>1294</v>
      </c>
      <c r="D308" s="1" t="s">
        <v>1295</v>
      </c>
      <c r="E308" s="1" t="s">
        <v>946</v>
      </c>
      <c r="F308" s="1" t="s">
        <v>1324</v>
      </c>
      <c r="G308" s="1" t="s">
        <v>1296</v>
      </c>
      <c r="H308" s="1" t="s">
        <v>1297</v>
      </c>
      <c r="I308" s="1" t="s">
        <v>527</v>
      </c>
      <c r="J308" s="1" t="s">
        <v>527</v>
      </c>
      <c r="K308" s="1" t="s">
        <v>527</v>
      </c>
      <c r="L308" s="1" t="s">
        <v>764</v>
      </c>
      <c r="M308" s="1" t="s">
        <v>108</v>
      </c>
      <c r="N308" s="1" t="s">
        <v>948</v>
      </c>
      <c r="O308" s="1" t="s">
        <v>947</v>
      </c>
      <c r="P308" s="1" t="s">
        <v>947</v>
      </c>
      <c r="Q308" s="1" t="s">
        <v>527</v>
      </c>
      <c r="R308" s="1" t="s">
        <v>1298</v>
      </c>
      <c r="S308" s="1" t="s">
        <v>1352</v>
      </c>
      <c r="T308" s="1" t="s">
        <v>1327</v>
      </c>
      <c r="U308" s="1" t="s">
        <v>1353</v>
      </c>
      <c r="V308" s="1" t="s">
        <v>1353</v>
      </c>
      <c r="W308" s="1" t="s">
        <v>527</v>
      </c>
    </row>
    <row r="309" spans="1:23">
      <c r="A309" s="1" t="s">
        <v>1948</v>
      </c>
      <c r="B309" s="1" t="s">
        <v>1949</v>
      </c>
      <c r="C309" s="1" t="s">
        <v>1294</v>
      </c>
      <c r="D309" s="1" t="s">
        <v>1295</v>
      </c>
      <c r="E309" s="1" t="s">
        <v>965</v>
      </c>
      <c r="F309" s="1" t="s">
        <v>1324</v>
      </c>
      <c r="G309" s="1" t="s">
        <v>1296</v>
      </c>
      <c r="H309" s="1" t="s">
        <v>1297</v>
      </c>
      <c r="I309" s="1" t="s">
        <v>527</v>
      </c>
      <c r="J309" s="1" t="s">
        <v>527</v>
      </c>
      <c r="K309" s="1" t="s">
        <v>527</v>
      </c>
      <c r="L309" s="1" t="s">
        <v>764</v>
      </c>
      <c r="M309" s="1" t="s">
        <v>108</v>
      </c>
      <c r="N309" s="1" t="s">
        <v>948</v>
      </c>
      <c r="O309" s="1" t="s">
        <v>966</v>
      </c>
      <c r="P309" s="1" t="s">
        <v>966</v>
      </c>
      <c r="Q309" s="1" t="s">
        <v>527</v>
      </c>
      <c r="R309" s="1" t="s">
        <v>1298</v>
      </c>
      <c r="S309" s="1" t="s">
        <v>1352</v>
      </c>
      <c r="T309" s="1" t="s">
        <v>1327</v>
      </c>
      <c r="U309" s="1" t="s">
        <v>1353</v>
      </c>
      <c r="V309" s="1" t="s">
        <v>1353</v>
      </c>
      <c r="W309" s="1" t="s">
        <v>527</v>
      </c>
    </row>
    <row r="310" spans="1:23">
      <c r="A310" s="1" t="s">
        <v>1950</v>
      </c>
      <c r="B310" s="1" t="s">
        <v>1951</v>
      </c>
      <c r="C310" s="1" t="s">
        <v>1294</v>
      </c>
      <c r="D310" s="1" t="s">
        <v>1295</v>
      </c>
      <c r="E310" s="1" t="s">
        <v>946</v>
      </c>
      <c r="F310" s="1" t="s">
        <v>1324</v>
      </c>
      <c r="G310" s="1" t="s">
        <v>1296</v>
      </c>
      <c r="H310" s="1" t="s">
        <v>1297</v>
      </c>
      <c r="I310" s="1" t="s">
        <v>527</v>
      </c>
      <c r="J310" s="1" t="s">
        <v>527</v>
      </c>
      <c r="K310" s="1" t="s">
        <v>527</v>
      </c>
      <c r="L310" s="1" t="s">
        <v>764</v>
      </c>
      <c r="M310" s="1" t="s">
        <v>108</v>
      </c>
      <c r="N310" s="1" t="s">
        <v>948</v>
      </c>
      <c r="O310" s="1" t="s">
        <v>947</v>
      </c>
      <c r="P310" s="1" t="s">
        <v>947</v>
      </c>
      <c r="Q310" s="1" t="s">
        <v>527</v>
      </c>
      <c r="R310" s="1" t="s">
        <v>1298</v>
      </c>
      <c r="S310" s="1" t="s">
        <v>1352</v>
      </c>
      <c r="T310" s="1" t="s">
        <v>1412</v>
      </c>
      <c r="U310" s="1" t="s">
        <v>527</v>
      </c>
      <c r="V310" s="1" t="s">
        <v>527</v>
      </c>
      <c r="W310" s="1" t="s">
        <v>1301</v>
      </c>
    </row>
    <row r="311" spans="1:23">
      <c r="A311" s="1" t="s">
        <v>1952</v>
      </c>
      <c r="B311" s="1" t="s">
        <v>1953</v>
      </c>
      <c r="C311" s="1" t="s">
        <v>1294</v>
      </c>
      <c r="D311" s="1" t="s">
        <v>1295</v>
      </c>
      <c r="E311" s="1" t="s">
        <v>1334</v>
      </c>
      <c r="F311" s="1" t="s">
        <v>1324</v>
      </c>
      <c r="G311" s="1" t="s">
        <v>1296</v>
      </c>
      <c r="H311" s="1" t="s">
        <v>1297</v>
      </c>
      <c r="I311" s="1" t="s">
        <v>527</v>
      </c>
      <c r="J311" s="1" t="s">
        <v>527</v>
      </c>
      <c r="K311" s="1" t="s">
        <v>527</v>
      </c>
      <c r="L311" s="1" t="s">
        <v>764</v>
      </c>
      <c r="M311" s="1" t="s">
        <v>108</v>
      </c>
      <c r="N311" s="1" t="s">
        <v>866</v>
      </c>
      <c r="O311" s="1" t="s">
        <v>873</v>
      </c>
      <c r="P311" s="1" t="s">
        <v>527</v>
      </c>
      <c r="Q311" s="1" t="s">
        <v>527</v>
      </c>
      <c r="R311" s="1" t="s">
        <v>1298</v>
      </c>
      <c r="S311" s="1" t="s">
        <v>1352</v>
      </c>
      <c r="T311" s="1" t="s">
        <v>1412</v>
      </c>
      <c r="U311" s="1" t="s">
        <v>527</v>
      </c>
      <c r="V311" s="1" t="s">
        <v>527</v>
      </c>
      <c r="W311" s="1" t="s">
        <v>1301</v>
      </c>
    </row>
    <row r="312" spans="1:23">
      <c r="A312" s="1" t="s">
        <v>1954</v>
      </c>
      <c r="B312" s="1" t="s">
        <v>1955</v>
      </c>
      <c r="C312" s="1" t="s">
        <v>1294</v>
      </c>
      <c r="D312" s="1" t="s">
        <v>1295</v>
      </c>
      <c r="E312" s="1" t="s">
        <v>1267</v>
      </c>
      <c r="F312" s="1" t="s">
        <v>527</v>
      </c>
      <c r="G312" s="1" t="s">
        <v>1296</v>
      </c>
      <c r="H312" s="1" t="s">
        <v>1297</v>
      </c>
      <c r="I312" s="1" t="s">
        <v>527</v>
      </c>
      <c r="J312" s="1" t="s">
        <v>527</v>
      </c>
      <c r="K312" s="1" t="s">
        <v>527</v>
      </c>
      <c r="L312" s="1" t="s">
        <v>764</v>
      </c>
      <c r="M312" s="1" t="s">
        <v>108</v>
      </c>
      <c r="N312" s="1" t="s">
        <v>948</v>
      </c>
      <c r="O312" s="1" t="s">
        <v>948</v>
      </c>
      <c r="P312" s="1" t="s">
        <v>947</v>
      </c>
      <c r="Q312" s="1" t="s">
        <v>527</v>
      </c>
      <c r="R312" s="1" t="s">
        <v>1337</v>
      </c>
      <c r="S312" s="1" t="s">
        <v>1956</v>
      </c>
      <c r="T312" s="1" t="s">
        <v>1305</v>
      </c>
      <c r="U312" s="1" t="s">
        <v>1353</v>
      </c>
      <c r="V312" s="1" t="s">
        <v>1353</v>
      </c>
      <c r="W312" s="1" t="s">
        <v>527</v>
      </c>
    </row>
    <row r="313" spans="1:23">
      <c r="A313" s="1" t="s">
        <v>1957</v>
      </c>
      <c r="B313" s="1" t="s">
        <v>1958</v>
      </c>
      <c r="C313" s="1" t="s">
        <v>1294</v>
      </c>
      <c r="D313" s="1" t="s">
        <v>1295</v>
      </c>
      <c r="E313" s="1" t="s">
        <v>1239</v>
      </c>
      <c r="F313" s="1" t="s">
        <v>527</v>
      </c>
      <c r="G313" s="1" t="s">
        <v>1296</v>
      </c>
      <c r="H313" s="1" t="s">
        <v>1297</v>
      </c>
      <c r="I313" s="1" t="s">
        <v>527</v>
      </c>
      <c r="J313" s="1" t="s">
        <v>527</v>
      </c>
      <c r="K313" s="1" t="s">
        <v>527</v>
      </c>
      <c r="L313" s="1" t="s">
        <v>764</v>
      </c>
      <c r="M313" s="1" t="s">
        <v>108</v>
      </c>
      <c r="N313" s="1" t="s">
        <v>1207</v>
      </c>
      <c r="O313" s="1" t="s">
        <v>1207</v>
      </c>
      <c r="P313" s="1" t="s">
        <v>1240</v>
      </c>
      <c r="Q313" s="1" t="s">
        <v>527</v>
      </c>
      <c r="R313" s="1" t="s">
        <v>1337</v>
      </c>
      <c r="S313" s="1" t="s">
        <v>1956</v>
      </c>
      <c r="T313" s="1" t="s">
        <v>1305</v>
      </c>
      <c r="U313" s="1" t="s">
        <v>1353</v>
      </c>
      <c r="V313" s="1" t="s">
        <v>1353</v>
      </c>
      <c r="W313" s="1" t="s">
        <v>527</v>
      </c>
    </row>
    <row r="314" spans="1:23">
      <c r="A314" s="1" t="s">
        <v>1959</v>
      </c>
      <c r="B314" s="1" t="s">
        <v>1960</v>
      </c>
      <c r="C314" s="1" t="s">
        <v>1294</v>
      </c>
      <c r="D314" s="1" t="s">
        <v>1295</v>
      </c>
      <c r="E314" s="1" t="s">
        <v>1061</v>
      </c>
      <c r="F314" s="1" t="s">
        <v>527</v>
      </c>
      <c r="G314" s="1" t="s">
        <v>1296</v>
      </c>
      <c r="H314" s="1" t="s">
        <v>1297</v>
      </c>
      <c r="I314" s="1" t="s">
        <v>527</v>
      </c>
      <c r="J314" s="1" t="s">
        <v>527</v>
      </c>
      <c r="K314" s="1" t="s">
        <v>527</v>
      </c>
      <c r="L314" s="1" t="s">
        <v>764</v>
      </c>
      <c r="M314" s="1" t="s">
        <v>108</v>
      </c>
      <c r="N314" s="1" t="s">
        <v>1063</v>
      </c>
      <c r="O314" s="1" t="s">
        <v>1063</v>
      </c>
      <c r="P314" s="1" t="s">
        <v>1062</v>
      </c>
      <c r="Q314" s="1" t="s">
        <v>527</v>
      </c>
      <c r="R314" s="1" t="s">
        <v>1337</v>
      </c>
      <c r="S314" s="1" t="s">
        <v>1956</v>
      </c>
      <c r="T314" s="1" t="s">
        <v>1305</v>
      </c>
      <c r="U314" s="1" t="s">
        <v>1353</v>
      </c>
      <c r="V314" s="1" t="s">
        <v>1353</v>
      </c>
      <c r="W314" s="1" t="s">
        <v>527</v>
      </c>
    </row>
    <row r="315" spans="1:23">
      <c r="A315" s="1" t="s">
        <v>1961</v>
      </c>
      <c r="B315" s="1" t="s">
        <v>1962</v>
      </c>
      <c r="C315" s="1" t="s">
        <v>1294</v>
      </c>
      <c r="D315" s="1" t="s">
        <v>1295</v>
      </c>
      <c r="E315" s="1" t="s">
        <v>1215</v>
      </c>
      <c r="F315" s="1" t="s">
        <v>527</v>
      </c>
      <c r="G315" s="1" t="s">
        <v>1296</v>
      </c>
      <c r="H315" s="1" t="s">
        <v>1297</v>
      </c>
      <c r="I315" s="1" t="s">
        <v>527</v>
      </c>
      <c r="J315" s="1" t="s">
        <v>527</v>
      </c>
      <c r="K315" s="1" t="s">
        <v>527</v>
      </c>
      <c r="L315" s="1" t="s">
        <v>764</v>
      </c>
      <c r="M315" s="1" t="s">
        <v>108</v>
      </c>
      <c r="N315" s="1" t="s">
        <v>1207</v>
      </c>
      <c r="O315" s="1" t="s">
        <v>1207</v>
      </c>
      <c r="P315" s="1" t="s">
        <v>1216</v>
      </c>
      <c r="Q315" s="1" t="s">
        <v>527</v>
      </c>
      <c r="R315" s="1" t="s">
        <v>1337</v>
      </c>
      <c r="S315" s="1" t="s">
        <v>1956</v>
      </c>
      <c r="T315" s="1" t="s">
        <v>1305</v>
      </c>
      <c r="U315" s="1" t="s">
        <v>1353</v>
      </c>
      <c r="V315" s="1" t="s">
        <v>1353</v>
      </c>
      <c r="W315" s="1" t="s">
        <v>527</v>
      </c>
    </row>
    <row r="316" spans="1:23">
      <c r="A316" s="1" t="s">
        <v>1963</v>
      </c>
      <c r="B316" s="1" t="s">
        <v>1964</v>
      </c>
      <c r="C316" s="1" t="s">
        <v>1294</v>
      </c>
      <c r="D316" s="1" t="s">
        <v>1295</v>
      </c>
      <c r="E316" s="1" t="s">
        <v>881</v>
      </c>
      <c r="F316" s="1" t="s">
        <v>527</v>
      </c>
      <c r="G316" s="1" t="s">
        <v>1296</v>
      </c>
      <c r="H316" s="1" t="s">
        <v>1297</v>
      </c>
      <c r="I316" s="1" t="s">
        <v>527</v>
      </c>
      <c r="J316" s="1" t="s">
        <v>527</v>
      </c>
      <c r="K316" s="1" t="s">
        <v>527</v>
      </c>
      <c r="L316" s="1" t="s">
        <v>764</v>
      </c>
      <c r="M316" s="1" t="s">
        <v>108</v>
      </c>
      <c r="N316" s="1" t="s">
        <v>857</v>
      </c>
      <c r="O316" s="1" t="s">
        <v>857</v>
      </c>
      <c r="P316" s="1" t="s">
        <v>882</v>
      </c>
      <c r="Q316" s="1" t="s">
        <v>527</v>
      </c>
      <c r="R316" s="1" t="s">
        <v>1717</v>
      </c>
      <c r="S316" s="1" t="s">
        <v>1956</v>
      </c>
      <c r="T316" s="1" t="s">
        <v>1305</v>
      </c>
      <c r="U316" s="1" t="s">
        <v>1353</v>
      </c>
      <c r="V316" s="1" t="s">
        <v>1353</v>
      </c>
      <c r="W316" s="1" t="s">
        <v>527</v>
      </c>
    </row>
    <row r="317" spans="1:23">
      <c r="A317" s="1" t="s">
        <v>1965</v>
      </c>
      <c r="B317" s="1" t="s">
        <v>1966</v>
      </c>
      <c r="C317" s="1" t="s">
        <v>1294</v>
      </c>
      <c r="D317" s="1" t="s">
        <v>1295</v>
      </c>
      <c r="E317" s="1" t="s">
        <v>1093</v>
      </c>
      <c r="F317" s="1" t="s">
        <v>527</v>
      </c>
      <c r="G317" s="1" t="s">
        <v>1296</v>
      </c>
      <c r="H317" s="1" t="s">
        <v>1297</v>
      </c>
      <c r="I317" s="1" t="s">
        <v>527</v>
      </c>
      <c r="J317" s="1" t="s">
        <v>527</v>
      </c>
      <c r="K317" s="1" t="s">
        <v>527</v>
      </c>
      <c r="L317" s="1" t="s">
        <v>764</v>
      </c>
      <c r="M317" s="1" t="s">
        <v>108</v>
      </c>
      <c r="N317" s="1" t="s">
        <v>1084</v>
      </c>
      <c r="O317" s="1" t="s">
        <v>1084</v>
      </c>
      <c r="P317" s="1" t="s">
        <v>1094</v>
      </c>
      <c r="Q317" s="1" t="s">
        <v>527</v>
      </c>
      <c r="R317" s="1" t="s">
        <v>1717</v>
      </c>
      <c r="S317" s="1" t="s">
        <v>1956</v>
      </c>
      <c r="T317" s="1" t="s">
        <v>1305</v>
      </c>
      <c r="U317" s="1" t="s">
        <v>1353</v>
      </c>
      <c r="V317" s="1" t="s">
        <v>1353</v>
      </c>
      <c r="W317" s="1" t="s">
        <v>527</v>
      </c>
    </row>
    <row r="318" spans="1:23">
      <c r="A318" s="1" t="s">
        <v>1967</v>
      </c>
      <c r="B318" s="1" t="s">
        <v>1968</v>
      </c>
      <c r="C318" s="1" t="s">
        <v>1294</v>
      </c>
      <c r="D318" s="1" t="s">
        <v>1295</v>
      </c>
      <c r="E318" s="1" t="s">
        <v>803</v>
      </c>
      <c r="F318" s="1" t="s">
        <v>527</v>
      </c>
      <c r="G318" s="1" t="s">
        <v>1296</v>
      </c>
      <c r="H318" s="1" t="s">
        <v>1297</v>
      </c>
      <c r="I318" s="1" t="s">
        <v>527</v>
      </c>
      <c r="J318" s="1" t="s">
        <v>527</v>
      </c>
      <c r="K318" s="1" t="s">
        <v>527</v>
      </c>
      <c r="L318" s="1" t="s">
        <v>764</v>
      </c>
      <c r="M318" s="1" t="s">
        <v>108</v>
      </c>
      <c r="N318" s="1" t="s">
        <v>799</v>
      </c>
      <c r="O318" s="1" t="s">
        <v>799</v>
      </c>
      <c r="P318" s="1" t="s">
        <v>804</v>
      </c>
      <c r="Q318" s="1" t="s">
        <v>527</v>
      </c>
      <c r="R318" s="1" t="s">
        <v>1337</v>
      </c>
      <c r="S318" s="1" t="s">
        <v>1956</v>
      </c>
      <c r="T318" s="1" t="s">
        <v>1305</v>
      </c>
      <c r="U318" s="1" t="s">
        <v>1353</v>
      </c>
      <c r="V318" s="1" t="s">
        <v>1353</v>
      </c>
      <c r="W318" s="1" t="s">
        <v>527</v>
      </c>
    </row>
    <row r="319" spans="1:23">
      <c r="A319" s="1" t="s">
        <v>1969</v>
      </c>
      <c r="B319" s="1" t="s">
        <v>1970</v>
      </c>
      <c r="C319" s="1" t="s">
        <v>1294</v>
      </c>
      <c r="D319" s="1" t="s">
        <v>1295</v>
      </c>
      <c r="E319" s="1" t="s">
        <v>1971</v>
      </c>
      <c r="F319" s="1" t="s">
        <v>527</v>
      </c>
      <c r="G319" s="1" t="s">
        <v>1296</v>
      </c>
      <c r="H319" s="1" t="s">
        <v>1297</v>
      </c>
      <c r="I319" s="1" t="s">
        <v>527</v>
      </c>
      <c r="J319" s="1" t="s">
        <v>527</v>
      </c>
      <c r="K319" s="1" t="s">
        <v>527</v>
      </c>
      <c r="L319" s="1" t="s">
        <v>764</v>
      </c>
      <c r="M319" s="1" t="s">
        <v>108</v>
      </c>
      <c r="N319" s="1" t="s">
        <v>948</v>
      </c>
      <c r="O319" s="1" t="s">
        <v>950</v>
      </c>
      <c r="P319" s="1" t="s">
        <v>527</v>
      </c>
      <c r="Q319" s="1" t="s">
        <v>527</v>
      </c>
      <c r="R319" s="1" t="s">
        <v>1337</v>
      </c>
      <c r="S319" s="1" t="s">
        <v>1956</v>
      </c>
      <c r="T319" s="1" t="s">
        <v>1305</v>
      </c>
      <c r="U319" s="1" t="s">
        <v>1353</v>
      </c>
      <c r="V319" s="1" t="s">
        <v>1353</v>
      </c>
      <c r="W319" s="1" t="s">
        <v>527</v>
      </c>
    </row>
    <row r="320" spans="1:23">
      <c r="A320" s="1" t="s">
        <v>1972</v>
      </c>
      <c r="B320" s="1" t="s">
        <v>1973</v>
      </c>
      <c r="C320" s="1" t="s">
        <v>1294</v>
      </c>
      <c r="D320" s="1" t="s">
        <v>1295</v>
      </c>
      <c r="E320" s="1" t="s">
        <v>1215</v>
      </c>
      <c r="F320" s="1" t="s">
        <v>527</v>
      </c>
      <c r="G320" s="1" t="s">
        <v>1296</v>
      </c>
      <c r="H320" s="1" t="s">
        <v>1297</v>
      </c>
      <c r="I320" s="1" t="s">
        <v>527</v>
      </c>
      <c r="J320" s="1" t="s">
        <v>527</v>
      </c>
      <c r="K320" s="1" t="s">
        <v>527</v>
      </c>
      <c r="L320" s="1" t="s">
        <v>764</v>
      </c>
      <c r="M320" s="1" t="s">
        <v>108</v>
      </c>
      <c r="N320" s="1" t="s">
        <v>1207</v>
      </c>
      <c r="O320" s="1" t="s">
        <v>1207</v>
      </c>
      <c r="P320" s="1" t="s">
        <v>1216</v>
      </c>
      <c r="Q320" s="1" t="s">
        <v>527</v>
      </c>
      <c r="R320" s="1" t="s">
        <v>1337</v>
      </c>
      <c r="S320" s="1" t="s">
        <v>1956</v>
      </c>
      <c r="T320" s="1" t="s">
        <v>1305</v>
      </c>
      <c r="U320" s="1" t="s">
        <v>1353</v>
      </c>
      <c r="V320" s="1" t="s">
        <v>1353</v>
      </c>
      <c r="W320" s="1" t="s">
        <v>527</v>
      </c>
    </row>
    <row r="321" spans="1:23">
      <c r="A321" s="1" t="s">
        <v>1974</v>
      </c>
      <c r="B321" s="1" t="s">
        <v>1975</v>
      </c>
      <c r="C321" s="1" t="s">
        <v>1294</v>
      </c>
      <c r="D321" s="1" t="s">
        <v>1295</v>
      </c>
      <c r="E321" s="1" t="s">
        <v>896</v>
      </c>
      <c r="F321" s="1" t="s">
        <v>527</v>
      </c>
      <c r="G321" s="1" t="s">
        <v>1296</v>
      </c>
      <c r="H321" s="1" t="s">
        <v>1297</v>
      </c>
      <c r="I321" s="1" t="s">
        <v>527</v>
      </c>
      <c r="J321" s="1" t="s">
        <v>527</v>
      </c>
      <c r="K321" s="1" t="s">
        <v>527</v>
      </c>
      <c r="L321" s="1" t="s">
        <v>764</v>
      </c>
      <c r="M321" s="1" t="s">
        <v>108</v>
      </c>
      <c r="N321" s="1" t="s">
        <v>893</v>
      </c>
      <c r="O321" s="1" t="s">
        <v>893</v>
      </c>
      <c r="P321" s="1" t="s">
        <v>897</v>
      </c>
      <c r="Q321" s="1" t="s">
        <v>527</v>
      </c>
      <c r="R321" s="1" t="s">
        <v>1717</v>
      </c>
      <c r="S321" s="1" t="s">
        <v>1956</v>
      </c>
      <c r="T321" s="1" t="s">
        <v>1305</v>
      </c>
      <c r="U321" s="1" t="s">
        <v>1353</v>
      </c>
      <c r="V321" s="1" t="s">
        <v>1353</v>
      </c>
      <c r="W321" s="1" t="s">
        <v>527</v>
      </c>
    </row>
    <row r="322" spans="1:23">
      <c r="A322" s="1" t="s">
        <v>1976</v>
      </c>
      <c r="B322" s="1" t="s">
        <v>1977</v>
      </c>
      <c r="C322" s="1" t="s">
        <v>1294</v>
      </c>
      <c r="D322" s="1" t="s">
        <v>1295</v>
      </c>
      <c r="E322" s="1" t="s">
        <v>926</v>
      </c>
      <c r="F322" s="1" t="s">
        <v>527</v>
      </c>
      <c r="G322" s="1" t="s">
        <v>1296</v>
      </c>
      <c r="H322" s="1" t="s">
        <v>1297</v>
      </c>
      <c r="I322" s="1" t="s">
        <v>527</v>
      </c>
      <c r="J322" s="1" t="s">
        <v>527</v>
      </c>
      <c r="K322" s="1" t="s">
        <v>527</v>
      </c>
      <c r="L322" s="1" t="s">
        <v>764</v>
      </c>
      <c r="M322" s="1" t="s">
        <v>108</v>
      </c>
      <c r="N322" s="1" t="s">
        <v>912</v>
      </c>
      <c r="O322" s="1" t="s">
        <v>912</v>
      </c>
      <c r="P322" s="1" t="s">
        <v>927</v>
      </c>
      <c r="Q322" s="1" t="s">
        <v>527</v>
      </c>
      <c r="R322" s="1" t="s">
        <v>1717</v>
      </c>
      <c r="S322" s="1" t="s">
        <v>1956</v>
      </c>
      <c r="T322" s="1" t="s">
        <v>1305</v>
      </c>
      <c r="U322" s="1" t="s">
        <v>1353</v>
      </c>
      <c r="V322" s="1" t="s">
        <v>1353</v>
      </c>
      <c r="W322" s="1" t="s">
        <v>527</v>
      </c>
    </row>
    <row r="323" spans="1:23">
      <c r="A323" s="1" t="s">
        <v>1978</v>
      </c>
      <c r="B323" s="1" t="s">
        <v>1979</v>
      </c>
      <c r="C323" s="1" t="s">
        <v>1294</v>
      </c>
      <c r="D323" s="1" t="s">
        <v>1295</v>
      </c>
      <c r="E323" s="1" t="s">
        <v>1219</v>
      </c>
      <c r="F323" s="1" t="s">
        <v>527</v>
      </c>
      <c r="G323" s="1" t="s">
        <v>1296</v>
      </c>
      <c r="H323" s="1" t="s">
        <v>1297</v>
      </c>
      <c r="I323" s="1" t="s">
        <v>527</v>
      </c>
      <c r="J323" s="1" t="s">
        <v>527</v>
      </c>
      <c r="K323" s="1" t="s">
        <v>527</v>
      </c>
      <c r="L323" s="1" t="s">
        <v>764</v>
      </c>
      <c r="M323" s="1" t="s">
        <v>108</v>
      </c>
      <c r="N323" s="1" t="s">
        <v>1207</v>
      </c>
      <c r="O323" s="1" t="s">
        <v>1207</v>
      </c>
      <c r="P323" s="1" t="s">
        <v>1220</v>
      </c>
      <c r="Q323" s="1" t="s">
        <v>527</v>
      </c>
      <c r="R323" s="1" t="s">
        <v>1337</v>
      </c>
      <c r="S323" s="1" t="s">
        <v>1980</v>
      </c>
      <c r="T323" s="1" t="s">
        <v>1305</v>
      </c>
      <c r="U323" s="1" t="s">
        <v>1353</v>
      </c>
      <c r="V323" s="1" t="s">
        <v>1353</v>
      </c>
      <c r="W323" s="1" t="s">
        <v>527</v>
      </c>
    </row>
    <row r="324" spans="1:23">
      <c r="A324" s="1" t="s">
        <v>1981</v>
      </c>
      <c r="B324" s="1" t="s">
        <v>1982</v>
      </c>
      <c r="C324" s="1" t="s">
        <v>1294</v>
      </c>
      <c r="D324" s="1" t="s">
        <v>1295</v>
      </c>
      <c r="E324" s="1" t="s">
        <v>1041</v>
      </c>
      <c r="F324" s="1" t="s">
        <v>527</v>
      </c>
      <c r="G324" s="1" t="s">
        <v>1296</v>
      </c>
      <c r="H324" s="1" t="s">
        <v>1297</v>
      </c>
      <c r="I324" s="1" t="s">
        <v>527</v>
      </c>
      <c r="J324" s="1" t="s">
        <v>527</v>
      </c>
      <c r="K324" s="1" t="s">
        <v>527</v>
      </c>
      <c r="L324" s="1" t="s">
        <v>764</v>
      </c>
      <c r="M324" s="1" t="s">
        <v>108</v>
      </c>
      <c r="N324" s="1" t="s">
        <v>765</v>
      </c>
      <c r="O324" s="1" t="s">
        <v>840</v>
      </c>
      <c r="P324" s="1" t="s">
        <v>1042</v>
      </c>
      <c r="Q324" s="1" t="s">
        <v>527</v>
      </c>
      <c r="R324" s="1" t="s">
        <v>1298</v>
      </c>
      <c r="S324" s="1" t="s">
        <v>1326</v>
      </c>
      <c r="T324" s="1" t="s">
        <v>1327</v>
      </c>
      <c r="U324" s="1" t="s">
        <v>1328</v>
      </c>
      <c r="V324" s="1" t="s">
        <v>1353</v>
      </c>
      <c r="W324" s="1" t="s">
        <v>527</v>
      </c>
    </row>
    <row r="325" spans="1:23">
      <c r="A325" s="1" t="s">
        <v>1983</v>
      </c>
      <c r="B325" s="1" t="s">
        <v>1984</v>
      </c>
      <c r="C325" s="1" t="s">
        <v>1985</v>
      </c>
      <c r="D325" s="1" t="s">
        <v>1295</v>
      </c>
      <c r="E325" s="1" t="s">
        <v>1317</v>
      </c>
      <c r="F325" s="1" t="s">
        <v>527</v>
      </c>
      <c r="G325" s="1" t="s">
        <v>1296</v>
      </c>
      <c r="H325" s="1" t="s">
        <v>1297</v>
      </c>
      <c r="I325" s="1" t="s">
        <v>527</v>
      </c>
      <c r="J325" s="1" t="s">
        <v>527</v>
      </c>
      <c r="K325" s="1" t="s">
        <v>527</v>
      </c>
      <c r="L325" s="1" t="s">
        <v>764</v>
      </c>
      <c r="M325" s="1" t="s">
        <v>108</v>
      </c>
      <c r="N325" s="1" t="s">
        <v>765</v>
      </c>
      <c r="O325" s="1" t="s">
        <v>766</v>
      </c>
      <c r="P325" s="1" t="s">
        <v>527</v>
      </c>
      <c r="Q325" s="1" t="s">
        <v>527</v>
      </c>
      <c r="R325" s="1" t="s">
        <v>1298</v>
      </c>
      <c r="S325" s="1" t="s">
        <v>1986</v>
      </c>
      <c r="T325" s="1" t="s">
        <v>1305</v>
      </c>
      <c r="U325" s="1" t="s">
        <v>1301</v>
      </c>
      <c r="V325" s="1" t="s">
        <v>1301</v>
      </c>
      <c r="W325" s="1" t="s">
        <v>527</v>
      </c>
    </row>
    <row r="326" spans="1:23">
      <c r="A326" s="1" t="s">
        <v>1987</v>
      </c>
      <c r="B326" s="1" t="s">
        <v>1988</v>
      </c>
      <c r="C326" s="1" t="s">
        <v>1985</v>
      </c>
      <c r="D326" s="1" t="s">
        <v>1295</v>
      </c>
      <c r="E326" s="1" t="s">
        <v>1310</v>
      </c>
      <c r="F326" s="1" t="s">
        <v>527</v>
      </c>
      <c r="G326" s="1" t="s">
        <v>1296</v>
      </c>
      <c r="H326" s="1" t="s">
        <v>1297</v>
      </c>
      <c r="I326" s="1" t="s">
        <v>527</v>
      </c>
      <c r="J326" s="1" t="s">
        <v>527</v>
      </c>
      <c r="K326" s="1" t="s">
        <v>527</v>
      </c>
      <c r="L326" s="1" t="s">
        <v>764</v>
      </c>
      <c r="M326" s="1" t="s">
        <v>108</v>
      </c>
      <c r="N326" s="1" t="s">
        <v>866</v>
      </c>
      <c r="O326" s="1" t="s">
        <v>867</v>
      </c>
      <c r="P326" s="1" t="s">
        <v>527</v>
      </c>
      <c r="Q326" s="1" t="s">
        <v>527</v>
      </c>
      <c r="R326" s="1" t="s">
        <v>1298</v>
      </c>
      <c r="S326" s="1" t="s">
        <v>1989</v>
      </c>
      <c r="T326" s="1" t="s">
        <v>1305</v>
      </c>
      <c r="U326" s="1" t="s">
        <v>1301</v>
      </c>
      <c r="V326" s="1" t="s">
        <v>1307</v>
      </c>
      <c r="W326" s="1" t="s">
        <v>527</v>
      </c>
    </row>
    <row r="327" spans="1:23">
      <c r="A327" s="1" t="s">
        <v>1990</v>
      </c>
      <c r="B327" s="1" t="s">
        <v>1991</v>
      </c>
      <c r="C327" s="1" t="s">
        <v>1985</v>
      </c>
      <c r="D327" s="1" t="s">
        <v>1295</v>
      </c>
      <c r="E327" s="1" t="s">
        <v>1334</v>
      </c>
      <c r="F327" s="1" t="s">
        <v>527</v>
      </c>
      <c r="G327" s="1" t="s">
        <v>1296</v>
      </c>
      <c r="H327" s="1" t="s">
        <v>1297</v>
      </c>
      <c r="I327" s="1" t="s">
        <v>527</v>
      </c>
      <c r="J327" s="1" t="s">
        <v>527</v>
      </c>
      <c r="K327" s="1" t="s">
        <v>527</v>
      </c>
      <c r="L327" s="1" t="s">
        <v>764</v>
      </c>
      <c r="M327" s="1" t="s">
        <v>108</v>
      </c>
      <c r="N327" s="1" t="s">
        <v>866</v>
      </c>
      <c r="O327" s="1" t="s">
        <v>873</v>
      </c>
      <c r="P327" s="1" t="s">
        <v>527</v>
      </c>
      <c r="Q327" s="1" t="s">
        <v>527</v>
      </c>
      <c r="R327" s="1" t="s">
        <v>1298</v>
      </c>
      <c r="S327" s="1" t="s">
        <v>1326</v>
      </c>
      <c r="T327" s="1" t="s">
        <v>1305</v>
      </c>
      <c r="U327" s="1" t="s">
        <v>1328</v>
      </c>
      <c r="V327" s="1" t="s">
        <v>1328</v>
      </c>
      <c r="W327" s="1" t="s">
        <v>527</v>
      </c>
    </row>
    <row r="328" spans="1:23">
      <c r="A328" s="1" t="s">
        <v>1992</v>
      </c>
      <c r="B328" s="1" t="s">
        <v>1993</v>
      </c>
      <c r="C328" s="1" t="s">
        <v>1294</v>
      </c>
      <c r="D328" s="1" t="s">
        <v>1295</v>
      </c>
      <c r="E328" s="1" t="s">
        <v>1043</v>
      </c>
      <c r="F328" s="1" t="s">
        <v>527</v>
      </c>
      <c r="G328" s="1" t="s">
        <v>1296</v>
      </c>
      <c r="H328" s="1" t="s">
        <v>1297</v>
      </c>
      <c r="I328" s="1" t="s">
        <v>527</v>
      </c>
      <c r="J328" s="1" t="s">
        <v>527</v>
      </c>
      <c r="K328" s="1" t="s">
        <v>527</v>
      </c>
      <c r="L328" s="1" t="s">
        <v>764</v>
      </c>
      <c r="M328" s="1" t="s">
        <v>108</v>
      </c>
      <c r="N328" s="1" t="s">
        <v>765</v>
      </c>
      <c r="O328" s="1" t="s">
        <v>840</v>
      </c>
      <c r="P328" s="1" t="s">
        <v>1044</v>
      </c>
      <c r="Q328" s="1" t="s">
        <v>1994</v>
      </c>
      <c r="R328" s="1" t="s">
        <v>1298</v>
      </c>
      <c r="S328" s="1" t="s">
        <v>1995</v>
      </c>
      <c r="T328" s="1" t="s">
        <v>1305</v>
      </c>
      <c r="U328" s="1" t="s">
        <v>1319</v>
      </c>
      <c r="V328" s="1" t="s">
        <v>1301</v>
      </c>
      <c r="W328" s="1" t="s">
        <v>527</v>
      </c>
    </row>
    <row r="329" spans="1:23">
      <c r="A329" s="1" t="s">
        <v>1996</v>
      </c>
      <c r="B329" s="1" t="s">
        <v>1997</v>
      </c>
      <c r="C329" s="1" t="s">
        <v>1985</v>
      </c>
      <c r="D329" s="1" t="s">
        <v>1295</v>
      </c>
      <c r="E329" s="1" t="s">
        <v>1411</v>
      </c>
      <c r="F329" s="1" t="s">
        <v>527</v>
      </c>
      <c r="G329" s="1" t="s">
        <v>1296</v>
      </c>
      <c r="H329" s="1" t="s">
        <v>1297</v>
      </c>
      <c r="I329" s="1" t="s">
        <v>527</v>
      </c>
      <c r="J329" s="1" t="s">
        <v>527</v>
      </c>
      <c r="K329" s="1" t="s">
        <v>527</v>
      </c>
      <c r="L329" s="1" t="s">
        <v>764</v>
      </c>
      <c r="M329" s="1" t="s">
        <v>108</v>
      </c>
      <c r="N329" s="1" t="s">
        <v>765</v>
      </c>
      <c r="O329" s="1" t="s">
        <v>840</v>
      </c>
      <c r="P329" s="1" t="s">
        <v>527</v>
      </c>
      <c r="Q329" s="1" t="s">
        <v>527</v>
      </c>
      <c r="R329" s="1" t="s">
        <v>1298</v>
      </c>
      <c r="S329" s="1" t="s">
        <v>1326</v>
      </c>
      <c r="T329" s="1" t="s">
        <v>1305</v>
      </c>
      <c r="U329" s="1" t="s">
        <v>1328</v>
      </c>
      <c r="V329" s="1" t="s">
        <v>1328</v>
      </c>
      <c r="W329" s="1" t="s">
        <v>527</v>
      </c>
    </row>
    <row r="330" spans="1:23">
      <c r="A330" s="1" t="s">
        <v>1998</v>
      </c>
      <c r="B330" s="1" t="s">
        <v>1999</v>
      </c>
      <c r="C330" s="1" t="s">
        <v>1985</v>
      </c>
      <c r="D330" s="1" t="s">
        <v>1295</v>
      </c>
      <c r="E330" s="1" t="s">
        <v>1411</v>
      </c>
      <c r="F330" s="1" t="s">
        <v>527</v>
      </c>
      <c r="G330" s="1" t="s">
        <v>1296</v>
      </c>
      <c r="H330" s="1" t="s">
        <v>1297</v>
      </c>
      <c r="I330" s="1" t="s">
        <v>527</v>
      </c>
      <c r="J330" s="1" t="s">
        <v>527</v>
      </c>
      <c r="K330" s="1" t="s">
        <v>527</v>
      </c>
      <c r="L330" s="1" t="s">
        <v>764</v>
      </c>
      <c r="M330" s="1" t="s">
        <v>108</v>
      </c>
      <c r="N330" s="1" t="s">
        <v>765</v>
      </c>
      <c r="O330" s="1" t="s">
        <v>840</v>
      </c>
      <c r="P330" s="1" t="s">
        <v>527</v>
      </c>
      <c r="Q330" s="1" t="s">
        <v>527</v>
      </c>
      <c r="R330" s="1" t="s">
        <v>1298</v>
      </c>
      <c r="S330" s="1" t="s">
        <v>1326</v>
      </c>
      <c r="T330" s="1" t="s">
        <v>1305</v>
      </c>
      <c r="U330" s="1" t="s">
        <v>1328</v>
      </c>
      <c r="V330" s="1" t="s">
        <v>1328</v>
      </c>
      <c r="W330" s="1" t="s">
        <v>527</v>
      </c>
    </row>
    <row r="331" spans="1:23">
      <c r="A331" s="1" t="s">
        <v>2000</v>
      </c>
      <c r="B331" s="1" t="s">
        <v>2001</v>
      </c>
      <c r="C331" s="1" t="s">
        <v>1294</v>
      </c>
      <c r="D331" s="1" t="s">
        <v>1295</v>
      </c>
      <c r="E331" s="1" t="s">
        <v>1120</v>
      </c>
      <c r="F331" s="1" t="s">
        <v>1324</v>
      </c>
      <c r="G331" s="1" t="s">
        <v>1296</v>
      </c>
      <c r="H331" s="1" t="s">
        <v>1297</v>
      </c>
      <c r="I331" s="1" t="s">
        <v>527</v>
      </c>
      <c r="J331" s="1" t="s">
        <v>527</v>
      </c>
      <c r="K331" s="1" t="s">
        <v>527</v>
      </c>
      <c r="L331" s="1" t="s">
        <v>764</v>
      </c>
      <c r="M331" s="1" t="s">
        <v>108</v>
      </c>
      <c r="N331" s="1" t="s">
        <v>1109</v>
      </c>
      <c r="O331" s="1" t="s">
        <v>1109</v>
      </c>
      <c r="P331" s="1" t="s">
        <v>1121</v>
      </c>
      <c r="Q331" s="1" t="s">
        <v>527</v>
      </c>
      <c r="R331" s="1" t="s">
        <v>1298</v>
      </c>
      <c r="S331" s="1" t="s">
        <v>1352</v>
      </c>
      <c r="T331" s="1" t="s">
        <v>1327</v>
      </c>
      <c r="U331" s="1" t="s">
        <v>1353</v>
      </c>
      <c r="V331" s="1" t="s">
        <v>1353</v>
      </c>
      <c r="W331" s="1" t="s">
        <v>527</v>
      </c>
    </row>
    <row r="332" spans="1:23">
      <c r="A332" s="1" t="s">
        <v>2002</v>
      </c>
      <c r="B332" s="1" t="s">
        <v>2003</v>
      </c>
      <c r="C332" s="1" t="s">
        <v>1294</v>
      </c>
      <c r="D332" s="1" t="s">
        <v>1295</v>
      </c>
      <c r="E332" s="1" t="s">
        <v>1269</v>
      </c>
      <c r="F332" s="1" t="s">
        <v>1324</v>
      </c>
      <c r="G332" s="1" t="s">
        <v>1296</v>
      </c>
      <c r="H332" s="1" t="s">
        <v>1297</v>
      </c>
      <c r="I332" s="1" t="s">
        <v>527</v>
      </c>
      <c r="J332" s="1" t="s">
        <v>527</v>
      </c>
      <c r="K332" s="1" t="s">
        <v>527</v>
      </c>
      <c r="L332" s="1" t="s">
        <v>764</v>
      </c>
      <c r="M332" s="1" t="s">
        <v>108</v>
      </c>
      <c r="N332" s="1" t="s">
        <v>1243</v>
      </c>
      <c r="O332" s="1" t="s">
        <v>1243</v>
      </c>
      <c r="P332" s="1" t="s">
        <v>1270</v>
      </c>
      <c r="Q332" s="1" t="s">
        <v>527</v>
      </c>
      <c r="R332" s="1" t="s">
        <v>1298</v>
      </c>
      <c r="S332" s="1" t="s">
        <v>1345</v>
      </c>
      <c r="T332" s="1" t="s">
        <v>1305</v>
      </c>
      <c r="U332" s="1" t="s">
        <v>1301</v>
      </c>
      <c r="V332" s="1" t="s">
        <v>1301</v>
      </c>
      <c r="W332" s="1" t="s">
        <v>527</v>
      </c>
    </row>
    <row r="333" spans="1:23">
      <c r="A333" s="1" t="s">
        <v>2004</v>
      </c>
      <c r="B333" s="1" t="s">
        <v>2005</v>
      </c>
      <c r="C333" s="1" t="s">
        <v>1294</v>
      </c>
      <c r="D333" s="1" t="s">
        <v>1295</v>
      </c>
      <c r="E333" s="1" t="s">
        <v>957</v>
      </c>
      <c r="F333" s="1" t="s">
        <v>1324</v>
      </c>
      <c r="G333" s="1" t="s">
        <v>1296</v>
      </c>
      <c r="H333" s="1" t="s">
        <v>1297</v>
      </c>
      <c r="I333" s="1" t="s">
        <v>527</v>
      </c>
      <c r="J333" s="1" t="s">
        <v>527</v>
      </c>
      <c r="K333" s="1" t="s">
        <v>527</v>
      </c>
      <c r="L333" s="1" t="s">
        <v>764</v>
      </c>
      <c r="M333" s="1" t="s">
        <v>108</v>
      </c>
      <c r="N333" s="1" t="s">
        <v>948</v>
      </c>
      <c r="O333" s="1" t="s">
        <v>958</v>
      </c>
      <c r="P333" s="1" t="s">
        <v>958</v>
      </c>
      <c r="Q333" s="1" t="s">
        <v>527</v>
      </c>
      <c r="R333" s="1" t="s">
        <v>1337</v>
      </c>
      <c r="S333" s="1" t="s">
        <v>1352</v>
      </c>
      <c r="T333" s="1" t="s">
        <v>1305</v>
      </c>
      <c r="U333" s="1" t="s">
        <v>1353</v>
      </c>
      <c r="V333" s="1" t="s">
        <v>1353</v>
      </c>
      <c r="W333" s="1" t="s">
        <v>527</v>
      </c>
    </row>
    <row r="334" spans="1:23">
      <c r="A334" s="1" t="s">
        <v>2006</v>
      </c>
      <c r="B334" s="1" t="s">
        <v>2007</v>
      </c>
      <c r="C334" s="1" t="s">
        <v>1294</v>
      </c>
      <c r="D334" s="1" t="s">
        <v>1295</v>
      </c>
      <c r="E334" s="1" t="s">
        <v>946</v>
      </c>
      <c r="F334" s="1" t="s">
        <v>1324</v>
      </c>
      <c r="G334" s="1" t="s">
        <v>1296</v>
      </c>
      <c r="H334" s="1" t="s">
        <v>1297</v>
      </c>
      <c r="I334" s="1" t="s">
        <v>527</v>
      </c>
      <c r="J334" s="1" t="s">
        <v>527</v>
      </c>
      <c r="K334" s="1" t="s">
        <v>527</v>
      </c>
      <c r="L334" s="1" t="s">
        <v>764</v>
      </c>
      <c r="M334" s="1" t="s">
        <v>108</v>
      </c>
      <c r="N334" s="1" t="s">
        <v>948</v>
      </c>
      <c r="O334" s="1" t="s">
        <v>947</v>
      </c>
      <c r="P334" s="1" t="s">
        <v>947</v>
      </c>
      <c r="Q334" s="1" t="s">
        <v>527</v>
      </c>
      <c r="R334" s="1" t="s">
        <v>1298</v>
      </c>
      <c r="S334" s="1" t="s">
        <v>1352</v>
      </c>
      <c r="T334" s="1" t="s">
        <v>1305</v>
      </c>
      <c r="U334" s="1" t="s">
        <v>1353</v>
      </c>
      <c r="V334" s="1" t="s">
        <v>1353</v>
      </c>
      <c r="W334" s="1" t="s">
        <v>527</v>
      </c>
    </row>
    <row r="335" spans="1:23">
      <c r="A335" s="1" t="s">
        <v>2008</v>
      </c>
      <c r="B335" s="1" t="s">
        <v>2009</v>
      </c>
      <c r="C335" s="1" t="s">
        <v>1294</v>
      </c>
      <c r="D335" s="1" t="s">
        <v>1295</v>
      </c>
      <c r="E335" s="1" t="s">
        <v>855</v>
      </c>
      <c r="F335" s="1" t="s">
        <v>1324</v>
      </c>
      <c r="G335" s="1" t="s">
        <v>1296</v>
      </c>
      <c r="H335" s="1" t="s">
        <v>1297</v>
      </c>
      <c r="I335" s="1" t="s">
        <v>527</v>
      </c>
      <c r="J335" s="1" t="s">
        <v>527</v>
      </c>
      <c r="K335" s="1" t="s">
        <v>527</v>
      </c>
      <c r="L335" s="1" t="s">
        <v>764</v>
      </c>
      <c r="M335" s="1" t="s">
        <v>108</v>
      </c>
      <c r="N335" s="1" t="s">
        <v>857</v>
      </c>
      <c r="O335" s="1" t="s">
        <v>857</v>
      </c>
      <c r="P335" s="1" t="s">
        <v>856</v>
      </c>
      <c r="Q335" s="1" t="s">
        <v>527</v>
      </c>
      <c r="R335" s="1" t="s">
        <v>1337</v>
      </c>
      <c r="S335" s="1" t="s">
        <v>1345</v>
      </c>
      <c r="T335" s="1" t="s">
        <v>1305</v>
      </c>
      <c r="U335" s="1" t="s">
        <v>1301</v>
      </c>
      <c r="V335" s="1" t="s">
        <v>1301</v>
      </c>
      <c r="W335" s="1" t="s">
        <v>527</v>
      </c>
    </row>
    <row r="336" spans="1:23">
      <c r="A336" s="1" t="s">
        <v>2010</v>
      </c>
      <c r="B336" s="1" t="s">
        <v>2011</v>
      </c>
      <c r="C336" s="1" t="s">
        <v>1294</v>
      </c>
      <c r="D336" s="1" t="s">
        <v>1295</v>
      </c>
      <c r="E336" s="1" t="s">
        <v>930</v>
      </c>
      <c r="F336" s="1" t="s">
        <v>1324</v>
      </c>
      <c r="G336" s="1" t="s">
        <v>1296</v>
      </c>
      <c r="H336" s="1" t="s">
        <v>1297</v>
      </c>
      <c r="I336" s="1" t="s">
        <v>527</v>
      </c>
      <c r="J336" s="1" t="s">
        <v>527</v>
      </c>
      <c r="K336" s="1" t="s">
        <v>527</v>
      </c>
      <c r="L336" s="1" t="s">
        <v>764</v>
      </c>
      <c r="M336" s="1" t="s">
        <v>108</v>
      </c>
      <c r="N336" s="1" t="s">
        <v>912</v>
      </c>
      <c r="O336" s="1" t="s">
        <v>912</v>
      </c>
      <c r="P336" s="1" t="s">
        <v>931</v>
      </c>
      <c r="Q336" s="1" t="s">
        <v>527</v>
      </c>
      <c r="R336" s="1" t="s">
        <v>1337</v>
      </c>
      <c r="S336" s="1" t="s">
        <v>1352</v>
      </c>
      <c r="T336" s="1" t="s">
        <v>1327</v>
      </c>
      <c r="U336" s="1" t="s">
        <v>1353</v>
      </c>
      <c r="V336" s="1" t="s">
        <v>1353</v>
      </c>
      <c r="W336" s="1" t="s">
        <v>527</v>
      </c>
    </row>
    <row r="337" spans="1:23">
      <c r="A337" s="1" t="s">
        <v>2012</v>
      </c>
      <c r="B337" s="1" t="s">
        <v>2013</v>
      </c>
      <c r="C337" s="1" t="s">
        <v>1294</v>
      </c>
      <c r="D337" s="1" t="s">
        <v>1295</v>
      </c>
      <c r="E337" s="1" t="s">
        <v>1199</v>
      </c>
      <c r="F337" s="1" t="s">
        <v>527</v>
      </c>
      <c r="G337" s="1" t="s">
        <v>1296</v>
      </c>
      <c r="H337" s="1" t="s">
        <v>1297</v>
      </c>
      <c r="I337" s="1" t="s">
        <v>527</v>
      </c>
      <c r="J337" s="1" t="s">
        <v>527</v>
      </c>
      <c r="K337" s="1" t="s">
        <v>527</v>
      </c>
      <c r="L337" s="1" t="s">
        <v>764</v>
      </c>
      <c r="M337" s="1" t="s">
        <v>108</v>
      </c>
      <c r="N337" s="1" t="s">
        <v>1178</v>
      </c>
      <c r="O337" s="1" t="s">
        <v>1178</v>
      </c>
      <c r="P337" s="1" t="s">
        <v>1200</v>
      </c>
      <c r="Q337" s="1" t="s">
        <v>527</v>
      </c>
      <c r="R337" s="1" t="s">
        <v>1337</v>
      </c>
      <c r="S337" s="1" t="s">
        <v>1352</v>
      </c>
      <c r="T337" s="1" t="s">
        <v>1305</v>
      </c>
      <c r="U337" s="1" t="s">
        <v>1353</v>
      </c>
      <c r="V337" s="1" t="s">
        <v>1353</v>
      </c>
      <c r="W337" s="1" t="s">
        <v>527</v>
      </c>
    </row>
    <row r="338" spans="1:23">
      <c r="A338" s="1" t="s">
        <v>2014</v>
      </c>
      <c r="B338" s="1" t="s">
        <v>2015</v>
      </c>
      <c r="C338" s="1" t="s">
        <v>1294</v>
      </c>
      <c r="D338" s="1" t="s">
        <v>1295</v>
      </c>
      <c r="E338" s="1" t="s">
        <v>1231</v>
      </c>
      <c r="F338" s="1" t="s">
        <v>527</v>
      </c>
      <c r="G338" s="1" t="s">
        <v>1296</v>
      </c>
      <c r="H338" s="1" t="s">
        <v>1297</v>
      </c>
      <c r="I338" s="1" t="s">
        <v>527</v>
      </c>
      <c r="J338" s="1" t="s">
        <v>527</v>
      </c>
      <c r="K338" s="1" t="s">
        <v>527</v>
      </c>
      <c r="L338" s="1" t="s">
        <v>764</v>
      </c>
      <c r="M338" s="1" t="s">
        <v>108</v>
      </c>
      <c r="N338" s="1" t="s">
        <v>1207</v>
      </c>
      <c r="O338" s="1" t="s">
        <v>1207</v>
      </c>
      <c r="P338" s="1" t="s">
        <v>1232</v>
      </c>
      <c r="Q338" s="1" t="s">
        <v>527</v>
      </c>
      <c r="R338" s="1" t="s">
        <v>1337</v>
      </c>
      <c r="S338" s="1" t="s">
        <v>1352</v>
      </c>
      <c r="T338" s="1" t="s">
        <v>1305</v>
      </c>
      <c r="U338" s="1" t="s">
        <v>1353</v>
      </c>
      <c r="V338" s="1" t="s">
        <v>1353</v>
      </c>
      <c r="W338" s="1" t="s">
        <v>527</v>
      </c>
    </row>
    <row r="339" spans="1:23">
      <c r="A339" s="1" t="s">
        <v>2016</v>
      </c>
      <c r="B339" s="1" t="s">
        <v>2017</v>
      </c>
      <c r="C339" s="1" t="s">
        <v>1294</v>
      </c>
      <c r="D339" s="1" t="s">
        <v>1295</v>
      </c>
      <c r="E339" s="1" t="s">
        <v>979</v>
      </c>
      <c r="F339" s="1" t="s">
        <v>1324</v>
      </c>
      <c r="G339" s="1" t="s">
        <v>1296</v>
      </c>
      <c r="H339" s="1" t="s">
        <v>1297</v>
      </c>
      <c r="I339" s="1" t="s">
        <v>527</v>
      </c>
      <c r="J339" s="1" t="s">
        <v>527</v>
      </c>
      <c r="K339" s="1" t="s">
        <v>527</v>
      </c>
      <c r="L339" s="1" t="s">
        <v>764</v>
      </c>
      <c r="M339" s="1" t="s">
        <v>108</v>
      </c>
      <c r="N339" s="1" t="s">
        <v>948</v>
      </c>
      <c r="O339" s="1" t="s">
        <v>980</v>
      </c>
      <c r="P339" s="1" t="s">
        <v>980</v>
      </c>
      <c r="Q339" s="1" t="s">
        <v>527</v>
      </c>
      <c r="R339" s="1" t="s">
        <v>1337</v>
      </c>
      <c r="S339" s="1" t="s">
        <v>1352</v>
      </c>
      <c r="T339" s="1" t="s">
        <v>1305</v>
      </c>
      <c r="U339" s="1" t="s">
        <v>1353</v>
      </c>
      <c r="V339" s="1" t="s">
        <v>1353</v>
      </c>
      <c r="W339" s="1" t="s">
        <v>527</v>
      </c>
    </row>
    <row r="340" spans="1:23">
      <c r="A340" s="1" t="s">
        <v>2018</v>
      </c>
      <c r="B340" s="1" t="s">
        <v>2019</v>
      </c>
      <c r="C340" s="1" t="s">
        <v>1294</v>
      </c>
      <c r="D340" s="1" t="s">
        <v>1295</v>
      </c>
      <c r="E340" s="1" t="s">
        <v>977</v>
      </c>
      <c r="F340" s="1" t="s">
        <v>527</v>
      </c>
      <c r="G340" s="1" t="s">
        <v>1296</v>
      </c>
      <c r="H340" s="1" t="s">
        <v>1297</v>
      </c>
      <c r="I340" s="1" t="s">
        <v>527</v>
      </c>
      <c r="J340" s="1" t="s">
        <v>527</v>
      </c>
      <c r="K340" s="1" t="s">
        <v>527</v>
      </c>
      <c r="L340" s="1" t="s">
        <v>764</v>
      </c>
      <c r="M340" s="1" t="s">
        <v>108</v>
      </c>
      <c r="N340" s="1" t="s">
        <v>948</v>
      </c>
      <c r="O340" s="1" t="s">
        <v>978</v>
      </c>
      <c r="P340" s="1" t="s">
        <v>978</v>
      </c>
      <c r="Q340" s="1" t="s">
        <v>527</v>
      </c>
      <c r="R340" s="1" t="s">
        <v>1337</v>
      </c>
      <c r="S340" s="1" t="s">
        <v>1352</v>
      </c>
      <c r="T340" s="1" t="s">
        <v>1305</v>
      </c>
      <c r="U340" s="1" t="s">
        <v>1353</v>
      </c>
      <c r="V340" s="1" t="s">
        <v>1353</v>
      </c>
      <c r="W340" s="1" t="s">
        <v>527</v>
      </c>
    </row>
    <row r="341" spans="1:23">
      <c r="A341" s="1" t="s">
        <v>2020</v>
      </c>
      <c r="B341" s="1" t="s">
        <v>2021</v>
      </c>
      <c r="C341" s="1" t="s">
        <v>1294</v>
      </c>
      <c r="D341" s="1" t="s">
        <v>1295</v>
      </c>
      <c r="E341" s="1" t="s">
        <v>946</v>
      </c>
      <c r="F341" s="1" t="s">
        <v>1324</v>
      </c>
      <c r="G341" s="1" t="s">
        <v>1296</v>
      </c>
      <c r="H341" s="1" t="s">
        <v>1297</v>
      </c>
      <c r="I341" s="1" t="s">
        <v>527</v>
      </c>
      <c r="J341" s="1" t="s">
        <v>527</v>
      </c>
      <c r="K341" s="1" t="s">
        <v>527</v>
      </c>
      <c r="L341" s="1" t="s">
        <v>764</v>
      </c>
      <c r="M341" s="1" t="s">
        <v>108</v>
      </c>
      <c r="N341" s="1" t="s">
        <v>948</v>
      </c>
      <c r="O341" s="1" t="s">
        <v>947</v>
      </c>
      <c r="P341" s="1" t="s">
        <v>947</v>
      </c>
      <c r="Q341" s="1" t="s">
        <v>527</v>
      </c>
      <c r="R341" s="1" t="s">
        <v>1337</v>
      </c>
      <c r="S341" s="1" t="s">
        <v>1352</v>
      </c>
      <c r="T341" s="1" t="s">
        <v>1305</v>
      </c>
      <c r="U341" s="1" t="s">
        <v>1353</v>
      </c>
      <c r="V341" s="1" t="s">
        <v>1353</v>
      </c>
      <c r="W341" s="1" t="s">
        <v>527</v>
      </c>
    </row>
    <row r="342" spans="1:23">
      <c r="A342" s="1" t="s">
        <v>2022</v>
      </c>
      <c r="B342" s="1" t="s">
        <v>2023</v>
      </c>
      <c r="C342" s="1" t="s">
        <v>1294</v>
      </c>
      <c r="D342" s="1" t="s">
        <v>1295</v>
      </c>
      <c r="E342" s="1" t="s">
        <v>1120</v>
      </c>
      <c r="F342" s="1" t="s">
        <v>527</v>
      </c>
      <c r="G342" s="1" t="s">
        <v>1296</v>
      </c>
      <c r="H342" s="1" t="s">
        <v>1297</v>
      </c>
      <c r="I342" s="1" t="s">
        <v>527</v>
      </c>
      <c r="J342" s="1" t="s">
        <v>527</v>
      </c>
      <c r="K342" s="1" t="s">
        <v>527</v>
      </c>
      <c r="L342" s="1" t="s">
        <v>764</v>
      </c>
      <c r="M342" s="1" t="s">
        <v>108</v>
      </c>
      <c r="N342" s="1" t="s">
        <v>1109</v>
      </c>
      <c r="O342" s="1" t="s">
        <v>1109</v>
      </c>
      <c r="P342" s="1" t="s">
        <v>1121</v>
      </c>
      <c r="Q342" s="1" t="s">
        <v>527</v>
      </c>
      <c r="R342" s="1" t="s">
        <v>1337</v>
      </c>
      <c r="S342" s="1" t="s">
        <v>1352</v>
      </c>
      <c r="T342" s="1" t="s">
        <v>1305</v>
      </c>
      <c r="U342" s="1" t="s">
        <v>1353</v>
      </c>
      <c r="V342" s="1" t="s">
        <v>1353</v>
      </c>
      <c r="W342" s="1" t="s">
        <v>527</v>
      </c>
    </row>
    <row r="343" spans="1:23">
      <c r="A343" s="1" t="s">
        <v>2024</v>
      </c>
      <c r="B343" s="1" t="s">
        <v>2025</v>
      </c>
      <c r="C343" s="1" t="s">
        <v>1294</v>
      </c>
      <c r="D343" s="1" t="s">
        <v>1295</v>
      </c>
      <c r="E343" s="1" t="s">
        <v>1101</v>
      </c>
      <c r="F343" s="1" t="s">
        <v>1324</v>
      </c>
      <c r="G343" s="1" t="s">
        <v>1296</v>
      </c>
      <c r="H343" s="1" t="s">
        <v>1297</v>
      </c>
      <c r="I343" s="1" t="s">
        <v>527</v>
      </c>
      <c r="J343" s="1" t="s">
        <v>527</v>
      </c>
      <c r="K343" s="1" t="s">
        <v>527</v>
      </c>
      <c r="L343" s="1" t="s">
        <v>764</v>
      </c>
      <c r="M343" s="1" t="s">
        <v>108</v>
      </c>
      <c r="N343" s="1" t="s">
        <v>1084</v>
      </c>
      <c r="O343" s="1" t="s">
        <v>1084</v>
      </c>
      <c r="P343" s="1" t="s">
        <v>1102</v>
      </c>
      <c r="Q343" s="1" t="s">
        <v>527</v>
      </c>
      <c r="R343" s="1" t="s">
        <v>1337</v>
      </c>
      <c r="S343" s="1" t="s">
        <v>1345</v>
      </c>
      <c r="T343" s="1" t="s">
        <v>1305</v>
      </c>
      <c r="U343" s="1" t="s">
        <v>1301</v>
      </c>
      <c r="V343" s="1" t="s">
        <v>1301</v>
      </c>
      <c r="W343" s="1" t="s">
        <v>527</v>
      </c>
    </row>
    <row r="344" spans="1:23">
      <c r="A344" s="1" t="s">
        <v>2026</v>
      </c>
      <c r="B344" s="1" t="s">
        <v>2027</v>
      </c>
      <c r="C344" s="1" t="s">
        <v>1294</v>
      </c>
      <c r="D344" s="1" t="s">
        <v>1295</v>
      </c>
      <c r="E344" s="1" t="s">
        <v>946</v>
      </c>
      <c r="F344" s="1" t="s">
        <v>1324</v>
      </c>
      <c r="G344" s="1" t="s">
        <v>1296</v>
      </c>
      <c r="H344" s="1" t="s">
        <v>1297</v>
      </c>
      <c r="I344" s="1" t="s">
        <v>527</v>
      </c>
      <c r="J344" s="1" t="s">
        <v>527</v>
      </c>
      <c r="K344" s="1" t="s">
        <v>527</v>
      </c>
      <c r="L344" s="1" t="s">
        <v>764</v>
      </c>
      <c r="M344" s="1" t="s">
        <v>108</v>
      </c>
      <c r="N344" s="1" t="s">
        <v>948</v>
      </c>
      <c r="O344" s="1" t="s">
        <v>947</v>
      </c>
      <c r="P344" s="1" t="s">
        <v>947</v>
      </c>
      <c r="Q344" s="1" t="s">
        <v>527</v>
      </c>
      <c r="R344" s="1" t="s">
        <v>1298</v>
      </c>
      <c r="S344" s="1" t="s">
        <v>1352</v>
      </c>
      <c r="T344" s="1" t="s">
        <v>1305</v>
      </c>
      <c r="U344" s="1" t="s">
        <v>1353</v>
      </c>
      <c r="V344" s="1" t="s">
        <v>1353</v>
      </c>
      <c r="W344" s="1" t="s">
        <v>527</v>
      </c>
    </row>
    <row r="345" spans="1:23">
      <c r="A345" s="1" t="s">
        <v>2028</v>
      </c>
      <c r="B345" s="1" t="s">
        <v>2029</v>
      </c>
      <c r="C345" s="1" t="s">
        <v>1294</v>
      </c>
      <c r="D345" s="1" t="s">
        <v>1295</v>
      </c>
      <c r="E345" s="1" t="s">
        <v>1201</v>
      </c>
      <c r="F345" s="1" t="s">
        <v>1324</v>
      </c>
      <c r="G345" s="1" t="s">
        <v>1296</v>
      </c>
      <c r="H345" s="1" t="s">
        <v>1297</v>
      </c>
      <c r="I345" s="1" t="s">
        <v>527</v>
      </c>
      <c r="J345" s="1" t="s">
        <v>527</v>
      </c>
      <c r="K345" s="1" t="s">
        <v>527</v>
      </c>
      <c r="L345" s="1" t="s">
        <v>764</v>
      </c>
      <c r="M345" s="1" t="s">
        <v>108</v>
      </c>
      <c r="N345" s="1" t="s">
        <v>1178</v>
      </c>
      <c r="O345" s="1" t="s">
        <v>1178</v>
      </c>
      <c r="P345" s="1" t="s">
        <v>1202</v>
      </c>
      <c r="Q345" s="1" t="s">
        <v>527</v>
      </c>
      <c r="R345" s="1" t="s">
        <v>1337</v>
      </c>
      <c r="S345" s="1" t="s">
        <v>1352</v>
      </c>
      <c r="T345" s="1" t="s">
        <v>1327</v>
      </c>
      <c r="U345" s="1" t="s">
        <v>1353</v>
      </c>
      <c r="V345" s="1" t="s">
        <v>1353</v>
      </c>
      <c r="W345" s="1" t="s">
        <v>527</v>
      </c>
    </row>
    <row r="346" spans="1:23">
      <c r="A346" s="1" t="s">
        <v>2030</v>
      </c>
      <c r="B346" s="1" t="s">
        <v>2031</v>
      </c>
      <c r="C346" s="1" t="s">
        <v>1294</v>
      </c>
      <c r="D346" s="1" t="s">
        <v>1295</v>
      </c>
      <c r="E346" s="1" t="s">
        <v>979</v>
      </c>
      <c r="F346" s="1" t="s">
        <v>1324</v>
      </c>
      <c r="G346" s="1" t="s">
        <v>1296</v>
      </c>
      <c r="H346" s="1" t="s">
        <v>1297</v>
      </c>
      <c r="I346" s="1" t="s">
        <v>527</v>
      </c>
      <c r="J346" s="1" t="s">
        <v>527</v>
      </c>
      <c r="K346" s="1" t="s">
        <v>527</v>
      </c>
      <c r="L346" s="1" t="s">
        <v>764</v>
      </c>
      <c r="M346" s="1" t="s">
        <v>108</v>
      </c>
      <c r="N346" s="1" t="s">
        <v>948</v>
      </c>
      <c r="O346" s="1" t="s">
        <v>980</v>
      </c>
      <c r="P346" s="1" t="s">
        <v>980</v>
      </c>
      <c r="Q346" s="1" t="s">
        <v>527</v>
      </c>
      <c r="R346" s="1" t="s">
        <v>1325</v>
      </c>
      <c r="S346" s="1" t="s">
        <v>1345</v>
      </c>
      <c r="T346" s="1" t="s">
        <v>1305</v>
      </c>
      <c r="U346" s="1" t="s">
        <v>1301</v>
      </c>
      <c r="V346" s="1" t="s">
        <v>1301</v>
      </c>
      <c r="W346" s="1" t="s">
        <v>527</v>
      </c>
    </row>
    <row r="347" spans="1:23">
      <c r="A347" s="1" t="s">
        <v>2032</v>
      </c>
      <c r="B347" s="1" t="s">
        <v>2033</v>
      </c>
      <c r="C347" s="1" t="s">
        <v>1294</v>
      </c>
      <c r="D347" s="1" t="s">
        <v>1295</v>
      </c>
      <c r="E347" s="1" t="s">
        <v>1191</v>
      </c>
      <c r="F347" s="1" t="s">
        <v>527</v>
      </c>
      <c r="G347" s="1" t="s">
        <v>1296</v>
      </c>
      <c r="H347" s="1" t="s">
        <v>1297</v>
      </c>
      <c r="I347" s="1" t="s">
        <v>527</v>
      </c>
      <c r="J347" s="1" t="s">
        <v>527</v>
      </c>
      <c r="K347" s="1" t="s">
        <v>527</v>
      </c>
      <c r="L347" s="1" t="s">
        <v>764</v>
      </c>
      <c r="M347" s="1" t="s">
        <v>108</v>
      </c>
      <c r="N347" s="1" t="s">
        <v>1178</v>
      </c>
      <c r="O347" s="1" t="s">
        <v>1178</v>
      </c>
      <c r="P347" s="1" t="s">
        <v>1192</v>
      </c>
      <c r="Q347" s="1" t="s">
        <v>527</v>
      </c>
      <c r="R347" s="1" t="s">
        <v>1337</v>
      </c>
      <c r="S347" s="1" t="s">
        <v>1352</v>
      </c>
      <c r="T347" s="1" t="s">
        <v>1305</v>
      </c>
      <c r="U347" s="1" t="s">
        <v>1353</v>
      </c>
      <c r="V347" s="1" t="s">
        <v>1353</v>
      </c>
      <c r="W347" s="1" t="s">
        <v>527</v>
      </c>
    </row>
    <row r="348" spans="1:23">
      <c r="A348" s="1" t="s">
        <v>2034</v>
      </c>
      <c r="B348" s="1" t="s">
        <v>2035</v>
      </c>
      <c r="C348" s="1" t="s">
        <v>1294</v>
      </c>
      <c r="D348" s="1" t="s">
        <v>1295</v>
      </c>
      <c r="E348" s="1" t="s">
        <v>2036</v>
      </c>
      <c r="F348" s="1" t="s">
        <v>527</v>
      </c>
      <c r="G348" s="1" t="s">
        <v>1296</v>
      </c>
      <c r="H348" s="1" t="s">
        <v>1297</v>
      </c>
      <c r="I348" s="1" t="s">
        <v>527</v>
      </c>
      <c r="J348" s="1" t="s">
        <v>527</v>
      </c>
      <c r="K348" s="1" t="s">
        <v>527</v>
      </c>
      <c r="L348" s="1" t="s">
        <v>764</v>
      </c>
      <c r="M348" s="1" t="s">
        <v>108</v>
      </c>
      <c r="N348" s="1" t="s">
        <v>765</v>
      </c>
      <c r="O348" s="1" t="s">
        <v>809</v>
      </c>
      <c r="P348" s="1" t="s">
        <v>527</v>
      </c>
      <c r="Q348" s="1" t="s">
        <v>527</v>
      </c>
      <c r="R348" s="1" t="s">
        <v>1325</v>
      </c>
      <c r="S348" s="1" t="s">
        <v>1352</v>
      </c>
      <c r="T348" s="1" t="s">
        <v>1305</v>
      </c>
      <c r="U348" s="1" t="s">
        <v>1353</v>
      </c>
      <c r="V348" s="1" t="s">
        <v>1353</v>
      </c>
      <c r="W348" s="1" t="s">
        <v>527</v>
      </c>
    </row>
    <row r="349" spans="1:23">
      <c r="A349" s="1" t="s">
        <v>2037</v>
      </c>
      <c r="B349" s="1" t="s">
        <v>2038</v>
      </c>
      <c r="C349" s="1" t="s">
        <v>1294</v>
      </c>
      <c r="D349" s="1" t="s">
        <v>1295</v>
      </c>
      <c r="E349" s="1" t="s">
        <v>801</v>
      </c>
      <c r="F349" s="1" t="s">
        <v>527</v>
      </c>
      <c r="G349" s="1" t="s">
        <v>1296</v>
      </c>
      <c r="H349" s="1" t="s">
        <v>1297</v>
      </c>
      <c r="I349" s="1" t="s">
        <v>527</v>
      </c>
      <c r="J349" s="1" t="s">
        <v>527</v>
      </c>
      <c r="K349" s="1" t="s">
        <v>527</v>
      </c>
      <c r="L349" s="1" t="s">
        <v>764</v>
      </c>
      <c r="M349" s="1" t="s">
        <v>108</v>
      </c>
      <c r="N349" s="1" t="s">
        <v>765</v>
      </c>
      <c r="O349" s="1" t="s">
        <v>784</v>
      </c>
      <c r="P349" s="1" t="s">
        <v>802</v>
      </c>
      <c r="Q349" s="1" t="s">
        <v>527</v>
      </c>
      <c r="R349" s="1" t="s">
        <v>1337</v>
      </c>
      <c r="S349" s="1" t="s">
        <v>1352</v>
      </c>
      <c r="T349" s="1" t="s">
        <v>1305</v>
      </c>
      <c r="U349" s="1" t="s">
        <v>1353</v>
      </c>
      <c r="V349" s="1" t="s">
        <v>1353</v>
      </c>
      <c r="W349" s="1" t="s">
        <v>527</v>
      </c>
    </row>
    <row r="350" spans="1:23">
      <c r="A350" s="1" t="s">
        <v>2039</v>
      </c>
      <c r="B350" s="1" t="s">
        <v>2040</v>
      </c>
      <c r="C350" s="1" t="s">
        <v>1294</v>
      </c>
      <c r="D350" s="1" t="s">
        <v>1295</v>
      </c>
      <c r="E350" s="1" t="s">
        <v>2041</v>
      </c>
      <c r="F350" s="1" t="s">
        <v>527</v>
      </c>
      <c r="G350" s="1" t="s">
        <v>1296</v>
      </c>
      <c r="H350" s="1" t="s">
        <v>1297</v>
      </c>
      <c r="I350" s="1" t="s">
        <v>527</v>
      </c>
      <c r="J350" s="1" t="s">
        <v>527</v>
      </c>
      <c r="K350" s="1" t="s">
        <v>527</v>
      </c>
      <c r="L350" s="1" t="s">
        <v>764</v>
      </c>
      <c r="M350" s="1" t="s">
        <v>108</v>
      </c>
      <c r="N350" s="1" t="s">
        <v>1178</v>
      </c>
      <c r="O350" s="1" t="s">
        <v>1190</v>
      </c>
      <c r="P350" s="1" t="s">
        <v>527</v>
      </c>
      <c r="Q350" s="1" t="s">
        <v>527</v>
      </c>
      <c r="R350" s="1" t="s">
        <v>1337</v>
      </c>
      <c r="S350" s="1" t="s">
        <v>1352</v>
      </c>
      <c r="T350" s="1" t="s">
        <v>1305</v>
      </c>
      <c r="U350" s="1" t="s">
        <v>1353</v>
      </c>
      <c r="V350" s="1" t="s">
        <v>1353</v>
      </c>
      <c r="W350" s="1" t="s">
        <v>527</v>
      </c>
    </row>
    <row r="351" spans="1:23">
      <c r="A351" s="1" t="s">
        <v>2042</v>
      </c>
      <c r="B351" s="1" t="s">
        <v>2043</v>
      </c>
      <c r="C351" s="1" t="s">
        <v>1294</v>
      </c>
      <c r="D351" s="1" t="s">
        <v>1295</v>
      </c>
      <c r="E351" s="1" t="s">
        <v>1310</v>
      </c>
      <c r="F351" s="1" t="s">
        <v>1324</v>
      </c>
      <c r="G351" s="1" t="s">
        <v>1296</v>
      </c>
      <c r="H351" s="1" t="s">
        <v>1297</v>
      </c>
      <c r="I351" s="1" t="s">
        <v>527</v>
      </c>
      <c r="J351" s="1" t="s">
        <v>527</v>
      </c>
      <c r="K351" s="1" t="s">
        <v>527</v>
      </c>
      <c r="L351" s="1" t="s">
        <v>764</v>
      </c>
      <c r="M351" s="1" t="s">
        <v>108</v>
      </c>
      <c r="N351" s="1" t="s">
        <v>866</v>
      </c>
      <c r="O351" s="1" t="s">
        <v>867</v>
      </c>
      <c r="P351" s="1" t="s">
        <v>527</v>
      </c>
      <c r="Q351" s="1" t="s">
        <v>527</v>
      </c>
      <c r="R351" s="1" t="s">
        <v>1298</v>
      </c>
      <c r="S351" s="1" t="s">
        <v>1352</v>
      </c>
      <c r="T351" s="1" t="s">
        <v>1305</v>
      </c>
      <c r="U351" s="1" t="s">
        <v>1353</v>
      </c>
      <c r="V351" s="1" t="s">
        <v>1353</v>
      </c>
      <c r="W351" s="1" t="s">
        <v>527</v>
      </c>
    </row>
    <row r="352" spans="1:23">
      <c r="A352" s="1" t="s">
        <v>2044</v>
      </c>
      <c r="B352" s="1" t="s">
        <v>2045</v>
      </c>
      <c r="C352" s="1" t="s">
        <v>1294</v>
      </c>
      <c r="D352" s="1" t="s">
        <v>1295</v>
      </c>
      <c r="E352" s="1" t="s">
        <v>1334</v>
      </c>
      <c r="F352" s="1" t="s">
        <v>1324</v>
      </c>
      <c r="G352" s="1" t="s">
        <v>1296</v>
      </c>
      <c r="H352" s="1" t="s">
        <v>1297</v>
      </c>
      <c r="I352" s="1" t="s">
        <v>527</v>
      </c>
      <c r="J352" s="1" t="s">
        <v>527</v>
      </c>
      <c r="K352" s="1" t="s">
        <v>527</v>
      </c>
      <c r="L352" s="1" t="s">
        <v>764</v>
      </c>
      <c r="M352" s="1" t="s">
        <v>108</v>
      </c>
      <c r="N352" s="1" t="s">
        <v>866</v>
      </c>
      <c r="O352" s="1" t="s">
        <v>873</v>
      </c>
      <c r="P352" s="1" t="s">
        <v>527</v>
      </c>
      <c r="Q352" s="1" t="s">
        <v>527</v>
      </c>
      <c r="R352" s="1" t="s">
        <v>1298</v>
      </c>
      <c r="S352" s="1" t="s">
        <v>1352</v>
      </c>
      <c r="T352" s="1" t="s">
        <v>1305</v>
      </c>
      <c r="U352" s="1" t="s">
        <v>1353</v>
      </c>
      <c r="V352" s="1" t="s">
        <v>1353</v>
      </c>
      <c r="W352" s="1" t="s">
        <v>527</v>
      </c>
    </row>
    <row r="353" spans="1:23">
      <c r="A353" s="1" t="s">
        <v>2046</v>
      </c>
      <c r="B353" s="1" t="s">
        <v>2047</v>
      </c>
      <c r="C353" s="1" t="s">
        <v>1294</v>
      </c>
      <c r="D353" s="1" t="s">
        <v>1295</v>
      </c>
      <c r="E353" s="1" t="s">
        <v>1310</v>
      </c>
      <c r="F353" s="1" t="s">
        <v>1324</v>
      </c>
      <c r="G353" s="1" t="s">
        <v>1296</v>
      </c>
      <c r="H353" s="1" t="s">
        <v>1297</v>
      </c>
      <c r="I353" s="1" t="s">
        <v>527</v>
      </c>
      <c r="J353" s="1" t="s">
        <v>527</v>
      </c>
      <c r="K353" s="1" t="s">
        <v>527</v>
      </c>
      <c r="L353" s="1" t="s">
        <v>764</v>
      </c>
      <c r="M353" s="1" t="s">
        <v>108</v>
      </c>
      <c r="N353" s="1" t="s">
        <v>866</v>
      </c>
      <c r="O353" s="1" t="s">
        <v>867</v>
      </c>
      <c r="P353" s="1" t="s">
        <v>527</v>
      </c>
      <c r="Q353" s="1" t="s">
        <v>527</v>
      </c>
      <c r="R353" s="1" t="s">
        <v>1298</v>
      </c>
      <c r="S353" s="1" t="s">
        <v>1326</v>
      </c>
      <c r="T353" s="1" t="s">
        <v>1305</v>
      </c>
      <c r="U353" s="1" t="s">
        <v>1328</v>
      </c>
      <c r="V353" s="1" t="s">
        <v>1328</v>
      </c>
      <c r="W353" s="1" t="s">
        <v>527</v>
      </c>
    </row>
    <row r="354" spans="1:23">
      <c r="A354" s="1" t="s">
        <v>2048</v>
      </c>
      <c r="B354" s="1" t="s">
        <v>2049</v>
      </c>
      <c r="C354" s="1" t="s">
        <v>1294</v>
      </c>
      <c r="D354" s="1" t="s">
        <v>1295</v>
      </c>
      <c r="E354" s="1" t="s">
        <v>1314</v>
      </c>
      <c r="F354" s="1" t="s">
        <v>1324</v>
      </c>
      <c r="G354" s="1" t="s">
        <v>1296</v>
      </c>
      <c r="H354" s="1" t="s">
        <v>1297</v>
      </c>
      <c r="I354" s="1" t="s">
        <v>527</v>
      </c>
      <c r="J354" s="1" t="s">
        <v>527</v>
      </c>
      <c r="K354" s="1" t="s">
        <v>527</v>
      </c>
      <c r="L354" s="1" t="s">
        <v>764</v>
      </c>
      <c r="M354" s="1" t="s">
        <v>108</v>
      </c>
      <c r="N354" s="1" t="s">
        <v>765</v>
      </c>
      <c r="O354" s="1" t="s">
        <v>784</v>
      </c>
      <c r="P354" s="1" t="s">
        <v>527</v>
      </c>
      <c r="Q354" s="1" t="s">
        <v>527</v>
      </c>
      <c r="R354" s="1" t="s">
        <v>1298</v>
      </c>
      <c r="S354" s="1" t="s">
        <v>1326</v>
      </c>
      <c r="T354" s="1" t="s">
        <v>1305</v>
      </c>
      <c r="U354" s="1" t="s">
        <v>1328</v>
      </c>
      <c r="V354" s="1" t="s">
        <v>1328</v>
      </c>
      <c r="W354" s="1" t="s">
        <v>527</v>
      </c>
    </row>
    <row r="355" spans="1:23">
      <c r="A355" s="1" t="s">
        <v>2050</v>
      </c>
      <c r="B355" s="1" t="s">
        <v>2051</v>
      </c>
      <c r="C355" s="1" t="s">
        <v>1294</v>
      </c>
      <c r="D355" s="1" t="s">
        <v>1295</v>
      </c>
      <c r="E355" s="1" t="s">
        <v>1314</v>
      </c>
      <c r="F355" s="1" t="s">
        <v>1324</v>
      </c>
      <c r="G355" s="1" t="s">
        <v>1296</v>
      </c>
      <c r="H355" s="1" t="s">
        <v>1297</v>
      </c>
      <c r="I355" s="1" t="s">
        <v>527</v>
      </c>
      <c r="J355" s="1" t="s">
        <v>527</v>
      </c>
      <c r="K355" s="1" t="s">
        <v>527</v>
      </c>
      <c r="L355" s="1" t="s">
        <v>764</v>
      </c>
      <c r="M355" s="1" t="s">
        <v>108</v>
      </c>
      <c r="N355" s="1" t="s">
        <v>765</v>
      </c>
      <c r="O355" s="1" t="s">
        <v>784</v>
      </c>
      <c r="P355" s="1" t="s">
        <v>527</v>
      </c>
      <c r="Q355" s="1" t="s">
        <v>527</v>
      </c>
      <c r="R355" s="1" t="s">
        <v>1298</v>
      </c>
      <c r="S355" s="1" t="s">
        <v>1352</v>
      </c>
      <c r="T355" s="1" t="s">
        <v>1305</v>
      </c>
      <c r="U355" s="1" t="s">
        <v>1353</v>
      </c>
      <c r="V355" s="1" t="s">
        <v>1353</v>
      </c>
      <c r="W355" s="1" t="s">
        <v>527</v>
      </c>
    </row>
    <row r="356" spans="1:23">
      <c r="A356" s="1" t="s">
        <v>2052</v>
      </c>
      <c r="B356" s="1" t="s">
        <v>2053</v>
      </c>
      <c r="C356" s="1" t="s">
        <v>1294</v>
      </c>
      <c r="D356" s="1" t="s">
        <v>1295</v>
      </c>
      <c r="E356" s="1" t="s">
        <v>1310</v>
      </c>
      <c r="F356" s="1" t="s">
        <v>1324</v>
      </c>
      <c r="G356" s="1" t="s">
        <v>1296</v>
      </c>
      <c r="H356" s="1" t="s">
        <v>1297</v>
      </c>
      <c r="I356" s="1" t="s">
        <v>527</v>
      </c>
      <c r="J356" s="1" t="s">
        <v>527</v>
      </c>
      <c r="K356" s="1" t="s">
        <v>527</v>
      </c>
      <c r="L356" s="1" t="s">
        <v>764</v>
      </c>
      <c r="M356" s="1" t="s">
        <v>108</v>
      </c>
      <c r="N356" s="1" t="s">
        <v>866</v>
      </c>
      <c r="O356" s="1" t="s">
        <v>867</v>
      </c>
      <c r="P356" s="1" t="s">
        <v>527</v>
      </c>
      <c r="Q356" s="1" t="s">
        <v>527</v>
      </c>
      <c r="R356" s="1" t="s">
        <v>1298</v>
      </c>
      <c r="S356" s="1" t="s">
        <v>1326</v>
      </c>
      <c r="T356" s="1" t="s">
        <v>1305</v>
      </c>
      <c r="U356" s="1" t="s">
        <v>1328</v>
      </c>
      <c r="V356" s="1" t="s">
        <v>1328</v>
      </c>
      <c r="W356" s="1" t="s">
        <v>527</v>
      </c>
    </row>
    <row r="357" spans="1:23">
      <c r="A357" s="1" t="s">
        <v>2054</v>
      </c>
      <c r="B357" s="1" t="s">
        <v>2055</v>
      </c>
      <c r="C357" s="1" t="s">
        <v>1294</v>
      </c>
      <c r="D357" s="1" t="s">
        <v>1295</v>
      </c>
      <c r="E357" s="1" t="s">
        <v>1310</v>
      </c>
      <c r="F357" s="1" t="s">
        <v>527</v>
      </c>
      <c r="G357" s="1" t="s">
        <v>1296</v>
      </c>
      <c r="H357" s="1" t="s">
        <v>1297</v>
      </c>
      <c r="I357" s="1" t="s">
        <v>527</v>
      </c>
      <c r="J357" s="1" t="s">
        <v>527</v>
      </c>
      <c r="K357" s="1" t="s">
        <v>527</v>
      </c>
      <c r="L357" s="1" t="s">
        <v>764</v>
      </c>
      <c r="M357" s="1" t="s">
        <v>108</v>
      </c>
      <c r="N357" s="1" t="s">
        <v>866</v>
      </c>
      <c r="O357" s="1" t="s">
        <v>867</v>
      </c>
      <c r="P357" s="1" t="s">
        <v>527</v>
      </c>
      <c r="Q357" s="1" t="s">
        <v>527</v>
      </c>
      <c r="R357" s="1" t="s">
        <v>1298</v>
      </c>
      <c r="S357" s="1" t="s">
        <v>1352</v>
      </c>
      <c r="T357" s="1" t="s">
        <v>1305</v>
      </c>
      <c r="U357" s="1" t="s">
        <v>1353</v>
      </c>
      <c r="V357" s="1" t="s">
        <v>1353</v>
      </c>
      <c r="W357" s="1" t="s">
        <v>527</v>
      </c>
    </row>
    <row r="358" ht="15" customHeight="1"/>
    <row r="359" ht="15" customHeight="1"/>
    <row r="360" ht="15" customHeight="1"/>
    <row r="361" ht="15" customHeight="1"/>
    <row r="362" ht="15" customHeight="1"/>
  </sheetData>
  <pageMargins left="0.7" right="0.7" top="0.75" bottom="0.75" header="0.3" footer="0.3"/>
  <pageSetup paperSize="9" orientation="portrait" horizontalDpi="300" verticalDpi="300"/>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6</vt:i4>
      </vt:variant>
    </vt:vector>
  </HeadingPairs>
  <TitlesOfParts>
    <vt:vector size="6" baseType="lpstr">
      <vt:lpstr>通讯通路门店</vt:lpstr>
      <vt:lpstr>通讯客户沙盘</vt:lpstr>
      <vt:lpstr>IT通路门店</vt:lpstr>
      <vt:lpstr>IT客户沙盘</vt:lpstr>
      <vt:lpstr>地理信息</vt:lpstr>
      <vt:lpstr>商圈</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yangguantao 00028473</dc:creator>
  <cp:lastModifiedBy>ycb12</cp:lastModifiedBy>
  <dcterms:created xsi:type="dcterms:W3CDTF">2015-06-05T18:19:00Z</dcterms:created>
  <dcterms:modified xsi:type="dcterms:W3CDTF">2026-05-22T03:45:46Z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80D768AE18A84689BA9F26F16234910F_13</vt:lpwstr>
  </property>
  <property fmtid="{D5CDD505-2E9C-101B-9397-08002B2CF9AE}" pid="3" name="KSOProductBuildVer">
    <vt:lpwstr>2052-12.1.0.25865</vt:lpwstr>
  </property>
  <property fmtid="{D5CDD505-2E9C-101B-9397-08002B2CF9AE}" pid="4" name="CalculationRule">
    <vt:i4>0</vt:i4>
  </property>
</Properties>
</file>